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Commandes clients\"/>
    </mc:Choice>
  </mc:AlternateContent>
  <xr:revisionPtr revIDLastSave="0" documentId="13_ncr:1_{126DA0E7-1EC5-4BD1-B6E6-981B9EB29116}" xr6:coauthVersionLast="47" xr6:coauthVersionMax="47" xr10:uidLastSave="{00000000-0000-0000-0000-000000000000}"/>
  <workbookProtection workbookAlgorithmName="SHA-512" workbookHashValue="X4emNfrrn0uYEiYfUijLveg8XZexQfK4eAiBBFvne8a5LtT2Zv5RmvqQfCKMFv9P/8BLTshJx30LDOkptS2ESA==" workbookSaltValue="JnrWwOtlPb+rNKlSH6FLtw==" workbookSpinCount="100000" lockStructure="1"/>
  <bookViews>
    <workbookView xWindow="28680" yWindow="-120" windowWidth="29040" windowHeight="15720" xr2:uid="{732E61C3-D9C6-4E73-85A4-1BF00D214266}"/>
  </bookViews>
  <sheets>
    <sheet name="Informations Client" sheetId="1" r:id="rId1"/>
    <sheet name="Jeunes Plants" sheetId="3" r:id="rId2"/>
    <sheet name="Mottes de 6" sheetId="5" r:id="rId3"/>
    <sheet name="Boutures Coupées" sheetId="6" state="hidden" r:id="rId4"/>
    <sheet name="Commande" sheetId="7" state="hidden" r:id="rId5"/>
    <sheet name="Plantes en Vert" sheetId="9" r:id="rId6"/>
    <sheet name="Recap SEMAINE" sheetId="8" r:id="rId7"/>
    <sheet name="Mottes 3 pour M6" sheetId="11" state="hidden" r:id="rId8"/>
    <sheet name="Imprimable" sheetId="10" state="hidden" r:id="rId9"/>
    <sheet name="Questions" sheetId="4" state="hidden" r:id="rId10"/>
    <sheet name="Traitement" sheetId="2" state="hidden" r:id="rId11"/>
  </sheets>
  <definedNames>
    <definedName name="_xlnm._FilterDatabase" localSheetId="4" hidden="1">Commande!$A$14:$BQ$14</definedName>
    <definedName name="_xlnm._FilterDatabase" localSheetId="8" hidden="1">Imprimable!$A$5:$W$1607</definedName>
    <definedName name="_xlnm._FilterDatabase" localSheetId="1" hidden="1">'Jeunes Plants'!$A$5:$BT$1348</definedName>
    <definedName name="_xlnm._FilterDatabase" localSheetId="7" hidden="1">'Mottes 3 pour M6'!#REF!</definedName>
    <definedName name="_xlnm._FilterDatabase" localSheetId="2" hidden="1">'Mottes de 6'!$A$5:$BT$1037</definedName>
    <definedName name="_xlnm._FilterDatabase" localSheetId="5" hidden="1">'Plantes en Vert'!$A$5:$BT$178</definedName>
    <definedName name="_xlnm._FilterDatabase" localSheetId="6" hidden="1">'Recap SEMAINE'!$A$13:$K$3470</definedName>
    <definedName name="_xlnm.Print_Titles" localSheetId="8">Imprimable!$5:$5</definedName>
    <definedName name="_xlnm.Print_Titles" localSheetId="1">'Jeunes Plants'!$5:$5</definedName>
    <definedName name="_xlnm.Print_Area" localSheetId="8">Imprimable!$A$1:$W$1282</definedName>
    <definedName name="_xlnm.Print_Area" localSheetId="1">'Jeunes Plants'!$A$5:$X$1282</definedName>
    <definedName name="_xlnm.Print_Area" localSheetId="6">'Recap SEMAINE'!$A$1:$K$3483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K12" i="1" s="1"/>
  <c r="B1" i="3" s="1"/>
  <c r="A1" i="9"/>
  <c r="A1" i="5"/>
  <c r="A1" i="3"/>
  <c r="T919" i="3"/>
  <c r="S919" i="3" s="1"/>
  <c r="R919" i="3" s="1"/>
  <c r="T383" i="3"/>
  <c r="S383" i="3" s="1"/>
  <c r="R383" i="3" s="1"/>
  <c r="B1" i="9" l="1"/>
  <c r="B1" i="5"/>
  <c r="T838" i="5"/>
  <c r="S838" i="5" s="1"/>
  <c r="R838" i="5" s="1"/>
  <c r="T302" i="5" l="1"/>
  <c r="S302" i="5" s="1"/>
  <c r="R302" i="5" s="1"/>
  <c r="J3444" i="8"/>
  <c r="J3445" i="8" s="1"/>
  <c r="I3444" i="8"/>
  <c r="H3444" i="8"/>
  <c r="G3444" i="8"/>
  <c r="F3444" i="8"/>
  <c r="E3444" i="8"/>
  <c r="D3444" i="8"/>
  <c r="C3444" i="8"/>
  <c r="B3444" i="8"/>
  <c r="A3444" i="8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BE4" i="9"/>
  <c r="BF4" i="9"/>
  <c r="BG4" i="9"/>
  <c r="BH4" i="9"/>
  <c r="BI4" i="9"/>
  <c r="BJ4" i="9"/>
  <c r="BK4" i="9"/>
  <c r="BL4" i="9"/>
  <c r="BM4" i="9"/>
  <c r="BN4" i="9"/>
  <c r="BO4" i="9"/>
  <c r="BP4" i="9"/>
  <c r="BQ4" i="9"/>
  <c r="BR4" i="9"/>
  <c r="BS4" i="9"/>
  <c r="BT4" i="9"/>
  <c r="U4" i="9"/>
  <c r="T178" i="9"/>
  <c r="S178" i="9" s="1"/>
  <c r="R178" i="9" s="1"/>
  <c r="K3444" i="8" s="1"/>
  <c r="O178" i="9"/>
  <c r="Q17" i="11"/>
  <c r="P17" i="11" l="1"/>
  <c r="O17" i="11" s="1"/>
  <c r="N1284" i="3" a="1"/>
  <c r="N1284" i="3" s="1"/>
  <c r="N1285" i="3" a="1"/>
  <c r="N1285" i="3" s="1"/>
  <c r="N1286" i="3" a="1"/>
  <c r="N1286" i="3" s="1"/>
  <c r="N1287" i="3" a="1"/>
  <c r="N1287" i="3" s="1"/>
  <c r="N1288" i="3" a="1"/>
  <c r="N1288" i="3" s="1"/>
  <c r="N1289" i="3" a="1"/>
  <c r="N1289" i="3" s="1"/>
  <c r="N1290" i="3" a="1"/>
  <c r="N1290" i="3" s="1"/>
  <c r="N1291" i="3" a="1"/>
  <c r="N1291" i="3" s="1"/>
  <c r="N1292" i="3" a="1"/>
  <c r="N1292" i="3" s="1"/>
  <c r="N1293" i="3" a="1"/>
  <c r="N1293" i="3" s="1"/>
  <c r="N1294" i="3" a="1"/>
  <c r="N1294" i="3" s="1"/>
  <c r="N1295" i="3" a="1"/>
  <c r="N1295" i="3" s="1"/>
  <c r="N1296" i="3" a="1"/>
  <c r="N1296" i="3" s="1"/>
  <c r="N1297" i="3" a="1"/>
  <c r="N1297" i="3" s="1"/>
  <c r="N1298" i="3" a="1"/>
  <c r="N1298" i="3" s="1"/>
  <c r="N1299" i="3" a="1"/>
  <c r="N1299" i="3" s="1"/>
  <c r="N1300" i="3" a="1"/>
  <c r="N1300" i="3" s="1"/>
  <c r="N1301" i="3" a="1"/>
  <c r="N1301" i="3" s="1"/>
  <c r="N1302" i="3" a="1"/>
  <c r="N1302" i="3" s="1"/>
  <c r="N1303" i="3" a="1"/>
  <c r="N1303" i="3" s="1"/>
  <c r="N1304" i="3" a="1"/>
  <c r="N1304" i="3" s="1"/>
  <c r="N1305" i="3" a="1"/>
  <c r="N1305" i="3" s="1"/>
  <c r="N1306" i="3" a="1"/>
  <c r="N1306" i="3" s="1"/>
  <c r="N1307" i="3" a="1"/>
  <c r="N1307" i="3" s="1"/>
  <c r="N1308" i="3" a="1"/>
  <c r="N1308" i="3" s="1"/>
  <c r="N1309" i="3" a="1"/>
  <c r="N1309" i="3" s="1"/>
  <c r="N1310" i="3" a="1"/>
  <c r="N1310" i="3" s="1"/>
  <c r="N1311" i="3" a="1"/>
  <c r="N1311" i="3" s="1"/>
  <c r="N1312" i="3" a="1"/>
  <c r="N1312" i="3" s="1"/>
  <c r="N1313" i="3" a="1"/>
  <c r="N1313" i="3" s="1"/>
  <c r="N1314" i="3" a="1"/>
  <c r="N1314" i="3" s="1"/>
  <c r="N1315" i="3" a="1"/>
  <c r="N1315" i="3" s="1"/>
  <c r="N1316" i="3" a="1"/>
  <c r="N1316" i="3" s="1"/>
  <c r="N1317" i="3" a="1"/>
  <c r="N1317" i="3" s="1"/>
  <c r="N1318" i="3" a="1"/>
  <c r="N1318" i="3" s="1"/>
  <c r="N1319" i="3" a="1"/>
  <c r="N1319" i="3" s="1"/>
  <c r="N1320" i="3" a="1"/>
  <c r="N1320" i="3" s="1"/>
  <c r="N1321" i="3" a="1"/>
  <c r="N1321" i="3" s="1"/>
  <c r="N1322" i="3" a="1"/>
  <c r="N1322" i="3" s="1"/>
  <c r="N1323" i="3" a="1"/>
  <c r="N1323" i="3" s="1"/>
  <c r="N1283" i="3" a="1"/>
  <c r="N1283" i="3" s="1"/>
  <c r="CA11" i="9" l="1"/>
  <c r="BZ11" i="9"/>
  <c r="CA11" i="3"/>
  <c r="BZ11" i="3"/>
  <c r="BZ12" i="9"/>
  <c r="CA12" i="3"/>
  <c r="J3442" i="8" l="1"/>
  <c r="J3443" i="8" s="1"/>
  <c r="J3447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O65" i="9"/>
  <c r="T65" i="9"/>
  <c r="S65" i="9" s="1"/>
  <c r="R65" i="9" s="1"/>
  <c r="O66" i="9"/>
  <c r="T66" i="9"/>
  <c r="S66" i="9" s="1"/>
  <c r="R66" i="9" s="1"/>
  <c r="O67" i="9"/>
  <c r="T67" i="9"/>
  <c r="S67" i="9" s="1"/>
  <c r="R67" i="9" s="1"/>
  <c r="O68" i="9"/>
  <c r="T68" i="9"/>
  <c r="S68" i="9" s="1"/>
  <c r="R68" i="9" s="1"/>
  <c r="O69" i="9"/>
  <c r="T69" i="9"/>
  <c r="S69" i="9" s="1"/>
  <c r="R69" i="9" s="1"/>
  <c r="O70" i="9"/>
  <c r="T70" i="9"/>
  <c r="S70" i="9" s="1"/>
  <c r="R70" i="9" s="1"/>
  <c r="O71" i="9"/>
  <c r="T71" i="9"/>
  <c r="S71" i="9" s="1"/>
  <c r="R71" i="9" s="1"/>
  <c r="O72" i="9"/>
  <c r="T72" i="9"/>
  <c r="S72" i="9" s="1"/>
  <c r="R72" i="9" s="1"/>
  <c r="O73" i="9"/>
  <c r="T73" i="9"/>
  <c r="S73" i="9" s="1"/>
  <c r="R73" i="9" s="1"/>
  <c r="O74" i="9"/>
  <c r="T74" i="9"/>
  <c r="S74" i="9" s="1"/>
  <c r="R74" i="9" s="1"/>
  <c r="CA12" i="9"/>
  <c r="BZ12" i="3"/>
  <c r="CA13" i="3"/>
  <c r="BZ13" i="3"/>
  <c r="J3448" i="8" l="1"/>
  <c r="CA13" i="9"/>
  <c r="BZ13" i="9"/>
  <c r="CA14" i="3"/>
  <c r="BZ14" i="3"/>
  <c r="CC8" i="5" l="1"/>
  <c r="BZ14" i="9"/>
  <c r="CA14" i="9"/>
  <c r="BZ15" i="3"/>
  <c r="CA15" i="3"/>
  <c r="CC52" i="5" l="1"/>
  <c r="CC51" i="5"/>
  <c r="CD21" i="5"/>
  <c r="CC21" i="5" s="1"/>
  <c r="CC9" i="5"/>
  <c r="CC10" i="5"/>
  <c r="CC11" i="5"/>
  <c r="CC12" i="5"/>
  <c r="CC13" i="5"/>
  <c r="CC14" i="5"/>
  <c r="CC15" i="5"/>
  <c r="CC16" i="5"/>
  <c r="CC17" i="5"/>
  <c r="CC18" i="5"/>
  <c r="CC19" i="5"/>
  <c r="CC20" i="5"/>
  <c r="CC905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82" i="5"/>
  <c r="CC183" i="5"/>
  <c r="CC184" i="5"/>
  <c r="CC185" i="5"/>
  <c r="CC186" i="5"/>
  <c r="CC187" i="5"/>
  <c r="CC188" i="5"/>
  <c r="CC189" i="5"/>
  <c r="CC190" i="5"/>
  <c r="CC191" i="5"/>
  <c r="CC193" i="5"/>
  <c r="CC194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212" i="5"/>
  <c r="CC213" i="5"/>
  <c r="CC214" i="5"/>
  <c r="CC215" i="5"/>
  <c r="CC216" i="5"/>
  <c r="CC217" i="5"/>
  <c r="CC218" i="5"/>
  <c r="CC219" i="5"/>
  <c r="CC220" i="5"/>
  <c r="CC223" i="5"/>
  <c r="CC224" i="5"/>
  <c r="CC225" i="5"/>
  <c r="CC226" i="5"/>
  <c r="CC227" i="5"/>
  <c r="CC247" i="5"/>
  <c r="CC254" i="5"/>
  <c r="CC255" i="5"/>
  <c r="CC256" i="5"/>
  <c r="CC257" i="5"/>
  <c r="CC258" i="5"/>
  <c r="CC259" i="5"/>
  <c r="CC260" i="5"/>
  <c r="CC261" i="5"/>
  <c r="CC262" i="5"/>
  <c r="CC263" i="5"/>
  <c r="CC264" i="5"/>
  <c r="CC265" i="5"/>
  <c r="CC266" i="5"/>
  <c r="CC267" i="5"/>
  <c r="CC268" i="5"/>
  <c r="CC269" i="5"/>
  <c r="CC270" i="5"/>
  <c r="CC271" i="5"/>
  <c r="CC272" i="5"/>
  <c r="CC273" i="5"/>
  <c r="CC274" i="5"/>
  <c r="CC275" i="5"/>
  <c r="CC276" i="5"/>
  <c r="CC277" i="5"/>
  <c r="CC278" i="5"/>
  <c r="CC279" i="5"/>
  <c r="CC280" i="5"/>
  <c r="CC281" i="5"/>
  <c r="CC282" i="5"/>
  <c r="CC283" i="5"/>
  <c r="CC284" i="5"/>
  <c r="CC285" i="5"/>
  <c r="CC286" i="5"/>
  <c r="CC287" i="5"/>
  <c r="CC288" i="5"/>
  <c r="CC289" i="5"/>
  <c r="CC290" i="5"/>
  <c r="CC291" i="5"/>
  <c r="CC292" i="5"/>
  <c r="CC293" i="5"/>
  <c r="CC294" i="5"/>
  <c r="CC295" i="5"/>
  <c r="CC303" i="5"/>
  <c r="CC307" i="5"/>
  <c r="CC308" i="5"/>
  <c r="CC309" i="5"/>
  <c r="CC310" i="5"/>
  <c r="CC311" i="5"/>
  <c r="CC312" i="5"/>
  <c r="CC313" i="5"/>
  <c r="CC314" i="5"/>
  <c r="CC316" i="5"/>
  <c r="CC317" i="5"/>
  <c r="CC318" i="5"/>
  <c r="CC319" i="5"/>
  <c r="CC320" i="5"/>
  <c r="CC321" i="5"/>
  <c r="CC322" i="5"/>
  <c r="CC323" i="5"/>
  <c r="CC324" i="5"/>
  <c r="CC325" i="5"/>
  <c r="CC326" i="5"/>
  <c r="CC327" i="5"/>
  <c r="CC328" i="5"/>
  <c r="CC329" i="5"/>
  <c r="CC330" i="5"/>
  <c r="CC331" i="5"/>
  <c r="CC332" i="5"/>
  <c r="CC333" i="5"/>
  <c r="CC334" i="5"/>
  <c r="CC335" i="5"/>
  <c r="CC336" i="5"/>
  <c r="CC337" i="5"/>
  <c r="CC338" i="5"/>
  <c r="CC339" i="5"/>
  <c r="CC340" i="5"/>
  <c r="CC341" i="5"/>
  <c r="CC342" i="5"/>
  <c r="CC343" i="5"/>
  <c r="CC344" i="5"/>
  <c r="CC345" i="5"/>
  <c r="CC346" i="5"/>
  <c r="CC347" i="5"/>
  <c r="CC348" i="5"/>
  <c r="CC349" i="5"/>
  <c r="CC350" i="5"/>
  <c r="CC351" i="5"/>
  <c r="CC352" i="5"/>
  <c r="CC353" i="5"/>
  <c r="CC354" i="5"/>
  <c r="CC355" i="5"/>
  <c r="CC356" i="5"/>
  <c r="CC357" i="5"/>
  <c r="CC358" i="5"/>
  <c r="CC359" i="5"/>
  <c r="CC360" i="5"/>
  <c r="CC363" i="5"/>
  <c r="CC364" i="5"/>
  <c r="CC365" i="5"/>
  <c r="CC366" i="5"/>
  <c r="CC367" i="5"/>
  <c r="CC368" i="5"/>
  <c r="CC369" i="5"/>
  <c r="CC370" i="5"/>
  <c r="CC371" i="5"/>
  <c r="CC372" i="5"/>
  <c r="CC373" i="5"/>
  <c r="CC374" i="5"/>
  <c r="CC376" i="5"/>
  <c r="CC382" i="5"/>
  <c r="CC393" i="5"/>
  <c r="CC404" i="5"/>
  <c r="CC413" i="5"/>
  <c r="CC422" i="5"/>
  <c r="CC428" i="5"/>
  <c r="CC429" i="5"/>
  <c r="CC431" i="5"/>
  <c r="CC434" i="5"/>
  <c r="CC439" i="5"/>
  <c r="CC445" i="5"/>
  <c r="CC450" i="5"/>
  <c r="CC451" i="5"/>
  <c r="CC456" i="5"/>
  <c r="CC461" i="5"/>
  <c r="CC465" i="5"/>
  <c r="CC466" i="5"/>
  <c r="CC472" i="5"/>
  <c r="CC476" i="5"/>
  <c r="CC482" i="5"/>
  <c r="CC497" i="5"/>
  <c r="CC498" i="5"/>
  <c r="CC499" i="5"/>
  <c r="CC500" i="5"/>
  <c r="CC501" i="5"/>
  <c r="CC502" i="5"/>
  <c r="CC503" i="5"/>
  <c r="CC504" i="5"/>
  <c r="CC505" i="5"/>
  <c r="CC506" i="5"/>
  <c r="CC507" i="5"/>
  <c r="CC508" i="5"/>
  <c r="CC509" i="5"/>
  <c r="CC510" i="5"/>
  <c r="CC511" i="5"/>
  <c r="CC518" i="5"/>
  <c r="CC519" i="5"/>
  <c r="CC520" i="5"/>
  <c r="CC521" i="5"/>
  <c r="CC522" i="5"/>
  <c r="CC523" i="5"/>
  <c r="CC524" i="5"/>
  <c r="CC525" i="5"/>
  <c r="CC526" i="5"/>
  <c r="CC527" i="5"/>
  <c r="CC528" i="5"/>
  <c r="CC529" i="5"/>
  <c r="CC530" i="5"/>
  <c r="CC531" i="5"/>
  <c r="CC532" i="5"/>
  <c r="CC533" i="5"/>
  <c r="CC557" i="5"/>
  <c r="CC558" i="5"/>
  <c r="CC559" i="5"/>
  <c r="CC560" i="5"/>
  <c r="CC561" i="5"/>
  <c r="CC562" i="5"/>
  <c r="CC563" i="5"/>
  <c r="CC564" i="5"/>
  <c r="CC565" i="5"/>
  <c r="CC566" i="5"/>
  <c r="CC567" i="5"/>
  <c r="CC568" i="5"/>
  <c r="CC569" i="5"/>
  <c r="CC570" i="5"/>
  <c r="CC571" i="5"/>
  <c r="CC572" i="5"/>
  <c r="CC573" i="5"/>
  <c r="CC574" i="5"/>
  <c r="CC575" i="5"/>
  <c r="CC576" i="5"/>
  <c r="CC577" i="5"/>
  <c r="CC578" i="5"/>
  <c r="CC579" i="5"/>
  <c r="CC580" i="5"/>
  <c r="CC581" i="5"/>
  <c r="CC589" i="5"/>
  <c r="CC590" i="5"/>
  <c r="CC596" i="5"/>
  <c r="CC597" i="5"/>
  <c r="CC598" i="5"/>
  <c r="CC599" i="5"/>
  <c r="CC601" i="5"/>
  <c r="CC602" i="5"/>
  <c r="CC604" i="5"/>
  <c r="CC605" i="5"/>
  <c r="CC606" i="5"/>
  <c r="CC607" i="5"/>
  <c r="CC608" i="5"/>
  <c r="CC619" i="5"/>
  <c r="CC633" i="5"/>
  <c r="CC639" i="5"/>
  <c r="CC640" i="5"/>
  <c r="CC641" i="5"/>
  <c r="CC643" i="5"/>
  <c r="CC644" i="5"/>
  <c r="CC645" i="5"/>
  <c r="CC646" i="5"/>
  <c r="CC648" i="5"/>
  <c r="CC649" i="5"/>
  <c r="CC650" i="5"/>
  <c r="CC651" i="5"/>
  <c r="CC652" i="5"/>
  <c r="CC653" i="5"/>
  <c r="CC661" i="5"/>
  <c r="CC675" i="5"/>
  <c r="CC683" i="5"/>
  <c r="CC689" i="5"/>
  <c r="CC700" i="5"/>
  <c r="CC720" i="5"/>
  <c r="CC727" i="5"/>
  <c r="CC731" i="5"/>
  <c r="CC732" i="5"/>
  <c r="CC733" i="5"/>
  <c r="CC734" i="5"/>
  <c r="CC735" i="5"/>
  <c r="CC736" i="5"/>
  <c r="CC737" i="5"/>
  <c r="CC738" i="5"/>
  <c r="CC739" i="5"/>
  <c r="CC740" i="5"/>
  <c r="CC741" i="5"/>
  <c r="CC742" i="5"/>
  <c r="CC743" i="5"/>
  <c r="CC744" i="5"/>
  <c r="CC745" i="5"/>
  <c r="CC746" i="5"/>
  <c r="CC747" i="5"/>
  <c r="CC748" i="5"/>
  <c r="CC749" i="5"/>
  <c r="CC750" i="5"/>
  <c r="CC751" i="5"/>
  <c r="CC752" i="5"/>
  <c r="CC753" i="5"/>
  <c r="CC754" i="5"/>
  <c r="CC755" i="5"/>
  <c r="CC756" i="5"/>
  <c r="CC757" i="5"/>
  <c r="CC758" i="5"/>
  <c r="CC759" i="5"/>
  <c r="CC760" i="5"/>
  <c r="CC761" i="5"/>
  <c r="CC762" i="5"/>
  <c r="CC763" i="5"/>
  <c r="CC764" i="5"/>
  <c r="CC765" i="5"/>
  <c r="CC766" i="5"/>
  <c r="CC767" i="5"/>
  <c r="CC768" i="5"/>
  <c r="CC769" i="5"/>
  <c r="CC770" i="5"/>
  <c r="CC771" i="5"/>
  <c r="CC772" i="5"/>
  <c r="CC773" i="5"/>
  <c r="CC774" i="5"/>
  <c r="CC775" i="5"/>
  <c r="CC776" i="5"/>
  <c r="CC777" i="5"/>
  <c r="CC778" i="5"/>
  <c r="CC779" i="5"/>
  <c r="CC780" i="5"/>
  <c r="CC781" i="5"/>
  <c r="CC782" i="5"/>
  <c r="CC783" i="5"/>
  <c r="CC784" i="5"/>
  <c r="CC785" i="5"/>
  <c r="CC786" i="5"/>
  <c r="CC787" i="5"/>
  <c r="CC788" i="5"/>
  <c r="CC789" i="5"/>
  <c r="CC790" i="5"/>
  <c r="CC791" i="5"/>
  <c r="CC792" i="5"/>
  <c r="CC793" i="5"/>
  <c r="CC794" i="5"/>
  <c r="CC795" i="5"/>
  <c r="CC796" i="5"/>
  <c r="CC799" i="5"/>
  <c r="CC800" i="5"/>
  <c r="CC801" i="5"/>
  <c r="CC802" i="5"/>
  <c r="CC803" i="5"/>
  <c r="CC804" i="5"/>
  <c r="CC805" i="5"/>
  <c r="CC806" i="5"/>
  <c r="CC807" i="5"/>
  <c r="CC808" i="5"/>
  <c r="CC809" i="5"/>
  <c r="CC810" i="5"/>
  <c r="CC811" i="5"/>
  <c r="CC812" i="5"/>
  <c r="CC813" i="5"/>
  <c r="CC814" i="5"/>
  <c r="CC815" i="5"/>
  <c r="CC816" i="5"/>
  <c r="CC817" i="5"/>
  <c r="CC818" i="5"/>
  <c r="CC819" i="5"/>
  <c r="CC823" i="5"/>
  <c r="CC824" i="5"/>
  <c r="CC825" i="5"/>
  <c r="CC826" i="5"/>
  <c r="CC827" i="5"/>
  <c r="CC828" i="5"/>
  <c r="CC829" i="5"/>
  <c r="CC830" i="5"/>
  <c r="CC831" i="5"/>
  <c r="CC832" i="5"/>
  <c r="CC833" i="5"/>
  <c r="CC834" i="5"/>
  <c r="CC835" i="5"/>
  <c r="CC836" i="5"/>
  <c r="CC837" i="5"/>
  <c r="CC838" i="5"/>
  <c r="CC841" i="5"/>
  <c r="CC842" i="5"/>
  <c r="CC843" i="5"/>
  <c r="CC844" i="5"/>
  <c r="CC845" i="5"/>
  <c r="CC846" i="5"/>
  <c r="CC847" i="5"/>
  <c r="CC868" i="5"/>
  <c r="CC869" i="5"/>
  <c r="CC870" i="5"/>
  <c r="CC871" i="5"/>
  <c r="CC872" i="5"/>
  <c r="CC873" i="5"/>
  <c r="CC874" i="5"/>
  <c r="CC875" i="5"/>
  <c r="CC876" i="5"/>
  <c r="CC877" i="5"/>
  <c r="CC878" i="5"/>
  <c r="CC879" i="5"/>
  <c r="CC880" i="5"/>
  <c r="CC881" i="5"/>
  <c r="CC882" i="5"/>
  <c r="CC883" i="5"/>
  <c r="CC884" i="5"/>
  <c r="CC885" i="5"/>
  <c r="CC886" i="5"/>
  <c r="CC887" i="5"/>
  <c r="CC888" i="5"/>
  <c r="CC889" i="5"/>
  <c r="CC890" i="5"/>
  <c r="CC892" i="5"/>
  <c r="CC893" i="5"/>
  <c r="CC894" i="5"/>
  <c r="CC895" i="5"/>
  <c r="CC896" i="5"/>
  <c r="CC897" i="5"/>
  <c r="CC898" i="5"/>
  <c r="CC899" i="5"/>
  <c r="CC900" i="5"/>
  <c r="CC901" i="5"/>
  <c r="CC902" i="5"/>
  <c r="CC903" i="5"/>
  <c r="CC904" i="5"/>
  <c r="CC907" i="5"/>
  <c r="CC908" i="5"/>
  <c r="CC909" i="5"/>
  <c r="CC910" i="5"/>
  <c r="CC911" i="5"/>
  <c r="CC912" i="5"/>
  <c r="CC913" i="5"/>
  <c r="CC914" i="5"/>
  <c r="CC915" i="5"/>
  <c r="CC916" i="5"/>
  <c r="CC917" i="5"/>
  <c r="CC918" i="5"/>
  <c r="CC919" i="5"/>
  <c r="CC920" i="5"/>
  <c r="CC921" i="5"/>
  <c r="CC922" i="5"/>
  <c r="CC923" i="5"/>
  <c r="CC924" i="5"/>
  <c r="CC925" i="5"/>
  <c r="CC926" i="5"/>
  <c r="CC927" i="5"/>
  <c r="CC928" i="5"/>
  <c r="CC929" i="5"/>
  <c r="CC930" i="5"/>
  <c r="CC931" i="5"/>
  <c r="CC932" i="5"/>
  <c r="CC933" i="5"/>
  <c r="CC934" i="5"/>
  <c r="CC935" i="5"/>
  <c r="CC936" i="5"/>
  <c r="CC937" i="5"/>
  <c r="CC938" i="5"/>
  <c r="CC939" i="5"/>
  <c r="CC940" i="5"/>
  <c r="CC941" i="5"/>
  <c r="CC942" i="5"/>
  <c r="CC943" i="5"/>
  <c r="CC944" i="5"/>
  <c r="CC945" i="5"/>
  <c r="CC946" i="5"/>
  <c r="CC947" i="5"/>
  <c r="CC948" i="5"/>
  <c r="CC949" i="5"/>
  <c r="CC950" i="5"/>
  <c r="CC951" i="5"/>
  <c r="CC952" i="5"/>
  <c r="CC953" i="5"/>
  <c r="CC954" i="5"/>
  <c r="CC955" i="5"/>
  <c r="CC956" i="5"/>
  <c r="CC957" i="5"/>
  <c r="CC958" i="5"/>
  <c r="CC959" i="5"/>
  <c r="CC960" i="5"/>
  <c r="CC961" i="5"/>
  <c r="CC962" i="5"/>
  <c r="CC963" i="5"/>
  <c r="CC964" i="5"/>
  <c r="CC965" i="5"/>
  <c r="CC966" i="5"/>
  <c r="CC967" i="5"/>
  <c r="CC968" i="5"/>
  <c r="CC969" i="5"/>
  <c r="CC970" i="5"/>
  <c r="CC971" i="5"/>
  <c r="CC973" i="5"/>
  <c r="CC974" i="5"/>
  <c r="CC975" i="5"/>
  <c r="CC976" i="5"/>
  <c r="CC977" i="5"/>
  <c r="CC978" i="5"/>
  <c r="CC979" i="5"/>
  <c r="CC980" i="5"/>
  <c r="CC981" i="5"/>
  <c r="CC982" i="5"/>
  <c r="CC983" i="5"/>
  <c r="CC984" i="5"/>
  <c r="CC985" i="5"/>
  <c r="CC986" i="5"/>
  <c r="CC987" i="5"/>
  <c r="CC988" i="5"/>
  <c r="CC989" i="5"/>
  <c r="CC990" i="5"/>
  <c r="CC991" i="5"/>
  <c r="CC992" i="5"/>
  <c r="CC993" i="5"/>
  <c r="CC994" i="5"/>
  <c r="CC995" i="5"/>
  <c r="CC996" i="5"/>
  <c r="CC997" i="5"/>
  <c r="CC998" i="5"/>
  <c r="CC999" i="5"/>
  <c r="CC1000" i="5"/>
  <c r="CC1001" i="5"/>
  <c r="CC1002" i="5"/>
  <c r="CC1003" i="5"/>
  <c r="CC1004" i="5"/>
  <c r="CC1005" i="5"/>
  <c r="CC1006" i="5"/>
  <c r="CC1007" i="5"/>
  <c r="CC1008" i="5"/>
  <c r="CC1009" i="5"/>
  <c r="CC1010" i="5"/>
  <c r="CC1011" i="5"/>
  <c r="CC1012" i="5"/>
  <c r="CC1013" i="5"/>
  <c r="CC1014" i="5"/>
  <c r="CC1015" i="5"/>
  <c r="CC1016" i="5"/>
  <c r="CC1017" i="5"/>
  <c r="CC1018" i="5"/>
  <c r="CC1019" i="5"/>
  <c r="CC1020" i="5"/>
  <c r="CC1021" i="5"/>
  <c r="CC1022" i="5"/>
  <c r="CC1023" i="5"/>
  <c r="CC1024" i="5"/>
  <c r="CC22" i="5"/>
  <c r="CC23" i="5"/>
  <c r="CC24" i="5"/>
  <c r="CC25" i="5"/>
  <c r="CC26" i="5"/>
  <c r="CC27" i="5"/>
  <c r="CC28" i="5"/>
  <c r="CC29" i="5"/>
  <c r="CC30" i="5"/>
  <c r="CC31" i="5"/>
  <c r="CC33" i="5"/>
  <c r="CC35" i="5"/>
  <c r="CC37" i="5"/>
  <c r="CC42" i="5"/>
  <c r="CC44" i="5"/>
  <c r="CC47" i="5"/>
  <c r="CC48" i="5"/>
  <c r="CC49" i="5"/>
  <c r="CC50" i="5"/>
  <c r="CC53" i="5"/>
  <c r="CC61" i="5"/>
  <c r="CC62" i="5"/>
  <c r="CC63" i="5"/>
  <c r="CC64" i="5"/>
  <c r="CC65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72" i="5"/>
  <c r="CC906" i="5"/>
  <c r="CD891" i="5"/>
  <c r="CC891" i="5" s="1"/>
  <c r="CD867" i="5"/>
  <c r="CC867" i="5" s="1"/>
  <c r="CD866" i="5"/>
  <c r="CC866" i="5" s="1"/>
  <c r="CD865" i="5"/>
  <c r="CC865" i="5" s="1"/>
  <c r="CD864" i="5"/>
  <c r="CC864" i="5" s="1"/>
  <c r="CD863" i="5"/>
  <c r="CC863" i="5" s="1"/>
  <c r="CD862" i="5"/>
  <c r="CC862" i="5" s="1"/>
  <c r="CD861" i="5"/>
  <c r="CC861" i="5" s="1"/>
  <c r="CD860" i="5"/>
  <c r="CC860" i="5" s="1"/>
  <c r="CD859" i="5"/>
  <c r="CC859" i="5" s="1"/>
  <c r="CD858" i="5"/>
  <c r="CC858" i="5" s="1"/>
  <c r="CD857" i="5"/>
  <c r="CC857" i="5" s="1"/>
  <c r="CD856" i="5"/>
  <c r="CC856" i="5" s="1"/>
  <c r="CD855" i="5"/>
  <c r="CC855" i="5" s="1"/>
  <c r="CD854" i="5"/>
  <c r="CC854" i="5" s="1"/>
  <c r="CD853" i="5"/>
  <c r="CC853" i="5" s="1"/>
  <c r="CD852" i="5"/>
  <c r="CC852" i="5" s="1"/>
  <c r="CD851" i="5"/>
  <c r="CC851" i="5" s="1"/>
  <c r="CD850" i="5"/>
  <c r="CC850" i="5" s="1"/>
  <c r="CD849" i="5"/>
  <c r="CC849" i="5" s="1"/>
  <c r="CD848" i="5"/>
  <c r="CC848" i="5" s="1"/>
  <c r="CD840" i="5"/>
  <c r="CC840" i="5" s="1"/>
  <c r="CD839" i="5"/>
  <c r="CC839" i="5" s="1"/>
  <c r="CD822" i="5"/>
  <c r="CC822" i="5" s="1"/>
  <c r="CD821" i="5"/>
  <c r="CC821" i="5" s="1"/>
  <c r="CD820" i="5"/>
  <c r="CC820" i="5" s="1"/>
  <c r="CD798" i="5"/>
  <c r="CC798" i="5" s="1"/>
  <c r="CD797" i="5"/>
  <c r="CC797" i="5" s="1"/>
  <c r="CD730" i="5"/>
  <c r="CC730" i="5" s="1"/>
  <c r="CD729" i="5"/>
  <c r="CC729" i="5" s="1"/>
  <c r="CD728" i="5"/>
  <c r="CC728" i="5" s="1"/>
  <c r="CD726" i="5"/>
  <c r="CC726" i="5" s="1"/>
  <c r="CD725" i="5"/>
  <c r="CC725" i="5" s="1"/>
  <c r="CD724" i="5"/>
  <c r="CC724" i="5" s="1"/>
  <c r="CD723" i="5"/>
  <c r="CC723" i="5" s="1"/>
  <c r="CD722" i="5"/>
  <c r="CC722" i="5" s="1"/>
  <c r="CD721" i="5"/>
  <c r="CC721" i="5" s="1"/>
  <c r="CD719" i="5"/>
  <c r="CC719" i="5" s="1"/>
  <c r="CD718" i="5"/>
  <c r="CC718" i="5" s="1"/>
  <c r="CD717" i="5"/>
  <c r="CC717" i="5" s="1"/>
  <c r="CD716" i="5"/>
  <c r="CC716" i="5" s="1"/>
  <c r="CD715" i="5"/>
  <c r="CC715" i="5" s="1"/>
  <c r="CD714" i="5"/>
  <c r="CC714" i="5" s="1"/>
  <c r="CD713" i="5"/>
  <c r="CC713" i="5" s="1"/>
  <c r="CD712" i="5"/>
  <c r="CC712" i="5" s="1"/>
  <c r="CD711" i="5"/>
  <c r="CC711" i="5" s="1"/>
  <c r="CD710" i="5"/>
  <c r="CC710" i="5" s="1"/>
  <c r="CD709" i="5"/>
  <c r="CC709" i="5" s="1"/>
  <c r="CD708" i="5"/>
  <c r="CC708" i="5" s="1"/>
  <c r="CD707" i="5"/>
  <c r="CC707" i="5" s="1"/>
  <c r="CD706" i="5"/>
  <c r="CC706" i="5" s="1"/>
  <c r="CD705" i="5"/>
  <c r="CC705" i="5" s="1"/>
  <c r="CD704" i="5"/>
  <c r="CC704" i="5" s="1"/>
  <c r="CD703" i="5"/>
  <c r="CC703" i="5" s="1"/>
  <c r="CD702" i="5"/>
  <c r="CC702" i="5" s="1"/>
  <c r="CD701" i="5"/>
  <c r="CC701" i="5" s="1"/>
  <c r="CD699" i="5"/>
  <c r="CC699" i="5" s="1"/>
  <c r="CD698" i="5"/>
  <c r="CC698" i="5" s="1"/>
  <c r="CD697" i="5"/>
  <c r="CC697" i="5" s="1"/>
  <c r="CD696" i="5"/>
  <c r="CC696" i="5" s="1"/>
  <c r="CD695" i="5"/>
  <c r="CC695" i="5" s="1"/>
  <c r="CD694" i="5"/>
  <c r="CC694" i="5" s="1"/>
  <c r="CD693" i="5"/>
  <c r="CC693" i="5" s="1"/>
  <c r="CD692" i="5"/>
  <c r="CC692" i="5" s="1"/>
  <c r="CD691" i="5"/>
  <c r="CC691" i="5" s="1"/>
  <c r="CD690" i="5"/>
  <c r="CC690" i="5" s="1"/>
  <c r="CD688" i="5"/>
  <c r="CC688" i="5" s="1"/>
  <c r="CD687" i="5"/>
  <c r="CC687" i="5" s="1"/>
  <c r="CD686" i="5"/>
  <c r="CC686" i="5" s="1"/>
  <c r="CD685" i="5"/>
  <c r="CC685" i="5" s="1"/>
  <c r="CD684" i="5"/>
  <c r="CC684" i="5" s="1"/>
  <c r="CD682" i="5"/>
  <c r="CC682" i="5" s="1"/>
  <c r="CD681" i="5"/>
  <c r="CC681" i="5" s="1"/>
  <c r="CD680" i="5"/>
  <c r="CC680" i="5" s="1"/>
  <c r="CD679" i="5"/>
  <c r="CC679" i="5" s="1"/>
  <c r="CD678" i="5"/>
  <c r="CC678" i="5" s="1"/>
  <c r="CD677" i="5"/>
  <c r="CC677" i="5" s="1"/>
  <c r="CD676" i="5"/>
  <c r="CC676" i="5" s="1"/>
  <c r="CD674" i="5"/>
  <c r="CC674" i="5" s="1"/>
  <c r="CD673" i="5"/>
  <c r="CC673" i="5" s="1"/>
  <c r="CD672" i="5"/>
  <c r="CC672" i="5" s="1"/>
  <c r="CD671" i="5"/>
  <c r="CC671" i="5" s="1"/>
  <c r="CD670" i="5"/>
  <c r="CC670" i="5" s="1"/>
  <c r="CD669" i="5"/>
  <c r="CC669" i="5" s="1"/>
  <c r="CD668" i="5"/>
  <c r="CC668" i="5" s="1"/>
  <c r="CD667" i="5"/>
  <c r="CC667" i="5" s="1"/>
  <c r="CD666" i="5"/>
  <c r="CC666" i="5" s="1"/>
  <c r="CD665" i="5"/>
  <c r="CC665" i="5" s="1"/>
  <c r="CD664" i="5"/>
  <c r="CC664" i="5" s="1"/>
  <c r="CD663" i="5"/>
  <c r="CC663" i="5" s="1"/>
  <c r="CD662" i="5"/>
  <c r="CC662" i="5" s="1"/>
  <c r="CD660" i="5"/>
  <c r="CC660" i="5" s="1"/>
  <c r="CD659" i="5"/>
  <c r="CC659" i="5" s="1"/>
  <c r="CD658" i="5"/>
  <c r="CC658" i="5" s="1"/>
  <c r="CD657" i="5"/>
  <c r="CC657" i="5" s="1"/>
  <c r="CD656" i="5"/>
  <c r="CC656" i="5" s="1"/>
  <c r="CD655" i="5"/>
  <c r="CC655" i="5" s="1"/>
  <c r="CD654" i="5"/>
  <c r="CC654" i="5" s="1"/>
  <c r="CD647" i="5"/>
  <c r="CC647" i="5" s="1"/>
  <c r="CD642" i="5"/>
  <c r="CC642" i="5" s="1"/>
  <c r="CD638" i="5"/>
  <c r="CC638" i="5" s="1"/>
  <c r="CD637" i="5"/>
  <c r="CC637" i="5" s="1"/>
  <c r="CD636" i="5"/>
  <c r="CC636" i="5" s="1"/>
  <c r="CD635" i="5"/>
  <c r="CC635" i="5" s="1"/>
  <c r="CD634" i="5"/>
  <c r="CD632" i="5"/>
  <c r="CD631" i="5"/>
  <c r="CD630" i="5"/>
  <c r="CD629" i="5"/>
  <c r="CD628" i="5"/>
  <c r="CD627" i="5"/>
  <c r="CD626" i="5"/>
  <c r="CC626" i="5" s="1"/>
  <c r="CD625" i="5"/>
  <c r="CC625" i="5" s="1"/>
  <c r="CD624" i="5"/>
  <c r="CC624" i="5" s="1"/>
  <c r="CD623" i="5"/>
  <c r="CC623" i="5" s="1"/>
  <c r="CD622" i="5"/>
  <c r="CC622" i="5" s="1"/>
  <c r="CD621" i="5"/>
  <c r="CC621" i="5" s="1"/>
  <c r="CD620" i="5"/>
  <c r="CC620" i="5" s="1"/>
  <c r="CD618" i="5"/>
  <c r="CC618" i="5" s="1"/>
  <c r="CD617" i="5"/>
  <c r="CC617" i="5" s="1"/>
  <c r="CD616" i="5"/>
  <c r="CC616" i="5" s="1"/>
  <c r="CD615" i="5"/>
  <c r="CC615" i="5" s="1"/>
  <c r="CD614" i="5"/>
  <c r="CC614" i="5" s="1"/>
  <c r="CD613" i="5"/>
  <c r="CC613" i="5" s="1"/>
  <c r="CD612" i="5"/>
  <c r="CC612" i="5" s="1"/>
  <c r="CD611" i="5"/>
  <c r="CC611" i="5" s="1"/>
  <c r="CD610" i="5"/>
  <c r="CC610" i="5" s="1"/>
  <c r="CD609" i="5"/>
  <c r="CC609" i="5" s="1"/>
  <c r="CD603" i="5"/>
  <c r="CC603" i="5" s="1"/>
  <c r="CD600" i="5"/>
  <c r="CC600" i="5" s="1"/>
  <c r="CD595" i="5"/>
  <c r="CC595" i="5" s="1"/>
  <c r="CD594" i="5"/>
  <c r="CC594" i="5" s="1"/>
  <c r="CD593" i="5"/>
  <c r="CC593" i="5" s="1"/>
  <c r="CD592" i="5"/>
  <c r="CC592" i="5" s="1"/>
  <c r="CD591" i="5"/>
  <c r="CC591" i="5" s="1"/>
  <c r="CD588" i="5"/>
  <c r="CC588" i="5" s="1"/>
  <c r="CD587" i="5"/>
  <c r="CC587" i="5" s="1"/>
  <c r="CD586" i="5"/>
  <c r="CC586" i="5" s="1"/>
  <c r="CD585" i="5"/>
  <c r="CC585" i="5" s="1"/>
  <c r="CD584" i="5"/>
  <c r="CC584" i="5" s="1"/>
  <c r="CD583" i="5"/>
  <c r="CC583" i="5" s="1"/>
  <c r="CD582" i="5"/>
  <c r="CC582" i="5" s="1"/>
  <c r="CD556" i="5"/>
  <c r="CC556" i="5" s="1"/>
  <c r="CD555" i="5"/>
  <c r="CC555" i="5" s="1"/>
  <c r="CD554" i="5"/>
  <c r="CC554" i="5" s="1"/>
  <c r="CD553" i="5"/>
  <c r="CC553" i="5" s="1"/>
  <c r="CD552" i="5"/>
  <c r="CC552" i="5" s="1"/>
  <c r="CD551" i="5"/>
  <c r="CC551" i="5" s="1"/>
  <c r="CD550" i="5"/>
  <c r="CC550" i="5" s="1"/>
  <c r="CD549" i="5"/>
  <c r="CC549" i="5" s="1"/>
  <c r="CD548" i="5"/>
  <c r="CC548" i="5" s="1"/>
  <c r="CD547" i="5"/>
  <c r="CC547" i="5" s="1"/>
  <c r="CD546" i="5"/>
  <c r="CC546" i="5" s="1"/>
  <c r="CD545" i="5"/>
  <c r="CC545" i="5" s="1"/>
  <c r="CD544" i="5"/>
  <c r="CC544" i="5" s="1"/>
  <c r="CD543" i="5"/>
  <c r="CC543" i="5" s="1"/>
  <c r="CD542" i="5"/>
  <c r="CC542" i="5" s="1"/>
  <c r="CD541" i="5"/>
  <c r="CC541" i="5" s="1"/>
  <c r="CD540" i="5"/>
  <c r="CC540" i="5" s="1"/>
  <c r="CD539" i="5"/>
  <c r="CC539" i="5" s="1"/>
  <c r="CD538" i="5"/>
  <c r="CC538" i="5" s="1"/>
  <c r="CD537" i="5"/>
  <c r="CC537" i="5" s="1"/>
  <c r="CD536" i="5"/>
  <c r="CC536" i="5" s="1"/>
  <c r="CD535" i="5"/>
  <c r="CC535" i="5" s="1"/>
  <c r="CD534" i="5"/>
  <c r="CC534" i="5" s="1"/>
  <c r="CD517" i="5"/>
  <c r="CC517" i="5" s="1"/>
  <c r="CD516" i="5"/>
  <c r="CC516" i="5" s="1"/>
  <c r="CD515" i="5"/>
  <c r="CC515" i="5" s="1"/>
  <c r="CD514" i="5"/>
  <c r="CC514" i="5" s="1"/>
  <c r="CD513" i="5"/>
  <c r="CC513" i="5" s="1"/>
  <c r="CD512" i="5"/>
  <c r="CC512" i="5" s="1"/>
  <c r="CD496" i="5"/>
  <c r="CC496" i="5" s="1"/>
  <c r="CD495" i="5"/>
  <c r="CC495" i="5" s="1"/>
  <c r="CD494" i="5"/>
  <c r="CC494" i="5" s="1"/>
  <c r="CD493" i="5"/>
  <c r="CC493" i="5" s="1"/>
  <c r="CD492" i="5"/>
  <c r="CC492" i="5" s="1"/>
  <c r="CD491" i="5"/>
  <c r="CC491" i="5" s="1"/>
  <c r="CD490" i="5"/>
  <c r="CC490" i="5" s="1"/>
  <c r="CD489" i="5"/>
  <c r="CC489" i="5" s="1"/>
  <c r="CD488" i="5"/>
  <c r="CC488" i="5" s="1"/>
  <c r="CD487" i="5"/>
  <c r="CC487" i="5" s="1"/>
  <c r="CD486" i="5"/>
  <c r="CC486" i="5" s="1"/>
  <c r="CD485" i="5"/>
  <c r="CC485" i="5" s="1"/>
  <c r="CD484" i="5"/>
  <c r="CC484" i="5" s="1"/>
  <c r="CD483" i="5"/>
  <c r="CC483" i="5" s="1"/>
  <c r="CD481" i="5"/>
  <c r="CC481" i="5" s="1"/>
  <c r="CD480" i="5"/>
  <c r="CC480" i="5" s="1"/>
  <c r="CD479" i="5"/>
  <c r="CC479" i="5" s="1"/>
  <c r="CD478" i="5"/>
  <c r="CC478" i="5" s="1"/>
  <c r="CD477" i="5"/>
  <c r="CC477" i="5" s="1"/>
  <c r="CD475" i="5"/>
  <c r="CC475" i="5" s="1"/>
  <c r="CD474" i="5"/>
  <c r="CC474" i="5" s="1"/>
  <c r="CD473" i="5"/>
  <c r="CC473" i="5" s="1"/>
  <c r="CD471" i="5"/>
  <c r="CC471" i="5" s="1"/>
  <c r="CD470" i="5"/>
  <c r="CC470" i="5" s="1"/>
  <c r="CD469" i="5"/>
  <c r="CC469" i="5" s="1"/>
  <c r="CD468" i="5"/>
  <c r="CC468" i="5" s="1"/>
  <c r="CD467" i="5"/>
  <c r="CC467" i="5" s="1"/>
  <c r="CD464" i="5"/>
  <c r="CC464" i="5" s="1"/>
  <c r="CD463" i="5"/>
  <c r="CC463" i="5" s="1"/>
  <c r="CD462" i="5"/>
  <c r="CC462" i="5" s="1"/>
  <c r="CD460" i="5"/>
  <c r="CC460" i="5" s="1"/>
  <c r="CD459" i="5"/>
  <c r="CC459" i="5" s="1"/>
  <c r="CD458" i="5"/>
  <c r="CC458" i="5" s="1"/>
  <c r="CD457" i="5"/>
  <c r="CC457" i="5" s="1"/>
  <c r="CD455" i="5"/>
  <c r="CC455" i="5" s="1"/>
  <c r="CD454" i="5"/>
  <c r="CC454" i="5" s="1"/>
  <c r="CD453" i="5"/>
  <c r="CC453" i="5" s="1"/>
  <c r="CD452" i="5"/>
  <c r="CC452" i="5" s="1"/>
  <c r="CD449" i="5"/>
  <c r="CC449" i="5" s="1"/>
  <c r="CD448" i="5"/>
  <c r="CC448" i="5" s="1"/>
  <c r="CD447" i="5"/>
  <c r="CC447" i="5" s="1"/>
  <c r="CD446" i="5"/>
  <c r="CC446" i="5" s="1"/>
  <c r="CD444" i="5"/>
  <c r="CC444" i="5" s="1"/>
  <c r="CD443" i="5"/>
  <c r="CC443" i="5" s="1"/>
  <c r="CD442" i="5"/>
  <c r="CC442" i="5" s="1"/>
  <c r="CD441" i="5"/>
  <c r="CC441" i="5" s="1"/>
  <c r="CD440" i="5"/>
  <c r="CC440" i="5" s="1"/>
  <c r="CD438" i="5"/>
  <c r="CC438" i="5" s="1"/>
  <c r="CD437" i="5"/>
  <c r="CC437" i="5" s="1"/>
  <c r="CD436" i="5"/>
  <c r="CC436" i="5" s="1"/>
  <c r="CD435" i="5"/>
  <c r="CC435" i="5" s="1"/>
  <c r="CD433" i="5"/>
  <c r="CC433" i="5" s="1"/>
  <c r="CD432" i="5"/>
  <c r="CC432" i="5" s="1"/>
  <c r="CD430" i="5"/>
  <c r="CC430" i="5" s="1"/>
  <c r="CD427" i="5"/>
  <c r="CC427" i="5" s="1"/>
  <c r="CD426" i="5"/>
  <c r="CC426" i="5" s="1"/>
  <c r="CD425" i="5"/>
  <c r="CC425" i="5" s="1"/>
  <c r="CD424" i="5"/>
  <c r="CC424" i="5" s="1"/>
  <c r="CD423" i="5"/>
  <c r="CC423" i="5" s="1"/>
  <c r="CD421" i="5"/>
  <c r="CC421" i="5" s="1"/>
  <c r="CD420" i="5"/>
  <c r="CC420" i="5" s="1"/>
  <c r="CD419" i="5"/>
  <c r="CC419" i="5" s="1"/>
  <c r="CD418" i="5"/>
  <c r="CC418" i="5" s="1"/>
  <c r="CD417" i="5"/>
  <c r="CC417" i="5" s="1"/>
  <c r="CD416" i="5"/>
  <c r="CC416" i="5" s="1"/>
  <c r="CD415" i="5"/>
  <c r="CC415" i="5" s="1"/>
  <c r="CD414" i="5"/>
  <c r="CC414" i="5" s="1"/>
  <c r="CD412" i="5"/>
  <c r="CC412" i="5" s="1"/>
  <c r="CD411" i="5"/>
  <c r="CC411" i="5" s="1"/>
  <c r="CD410" i="5"/>
  <c r="CC410" i="5" s="1"/>
  <c r="CD409" i="5"/>
  <c r="CC409" i="5" s="1"/>
  <c r="CD408" i="5"/>
  <c r="CC408" i="5" s="1"/>
  <c r="CD407" i="5"/>
  <c r="CC407" i="5" s="1"/>
  <c r="CD406" i="5"/>
  <c r="CC406" i="5" s="1"/>
  <c r="CD405" i="5"/>
  <c r="CC405" i="5" s="1"/>
  <c r="CD403" i="5"/>
  <c r="CC403" i="5" s="1"/>
  <c r="CD402" i="5"/>
  <c r="CC402" i="5" s="1"/>
  <c r="CD401" i="5"/>
  <c r="CC401" i="5" s="1"/>
  <c r="CD400" i="5"/>
  <c r="CC400" i="5" s="1"/>
  <c r="CD399" i="5"/>
  <c r="CC399" i="5" s="1"/>
  <c r="CD398" i="5"/>
  <c r="CC398" i="5" s="1"/>
  <c r="CD397" i="5"/>
  <c r="CC397" i="5" s="1"/>
  <c r="CD396" i="5"/>
  <c r="CC396" i="5" s="1"/>
  <c r="CD395" i="5"/>
  <c r="CC395" i="5" s="1"/>
  <c r="CD394" i="5"/>
  <c r="CC394" i="5" s="1"/>
  <c r="CD392" i="5"/>
  <c r="CC392" i="5" s="1"/>
  <c r="CD391" i="5"/>
  <c r="CC391" i="5" s="1"/>
  <c r="CD390" i="5"/>
  <c r="CC390" i="5" s="1"/>
  <c r="CD389" i="5"/>
  <c r="CC389" i="5" s="1"/>
  <c r="CD388" i="5"/>
  <c r="CC388" i="5" s="1"/>
  <c r="CD387" i="5"/>
  <c r="CC387" i="5" s="1"/>
  <c r="CD386" i="5"/>
  <c r="CC386" i="5" s="1"/>
  <c r="CD385" i="5"/>
  <c r="CC385" i="5" s="1"/>
  <c r="CD384" i="5"/>
  <c r="CC384" i="5" s="1"/>
  <c r="CD383" i="5"/>
  <c r="CC383" i="5" s="1"/>
  <c r="CD381" i="5"/>
  <c r="CC381" i="5" s="1"/>
  <c r="CD380" i="5"/>
  <c r="CC380" i="5" s="1"/>
  <c r="CD379" i="5"/>
  <c r="CC379" i="5" s="1"/>
  <c r="CD378" i="5"/>
  <c r="CC378" i="5" s="1"/>
  <c r="CD377" i="5"/>
  <c r="CC377" i="5" s="1"/>
  <c r="CD375" i="5"/>
  <c r="CC375" i="5" s="1"/>
  <c r="CD362" i="5"/>
  <c r="CC362" i="5" s="1"/>
  <c r="CD361" i="5"/>
  <c r="CC361" i="5" s="1"/>
  <c r="CD315" i="5"/>
  <c r="CC315" i="5" s="1"/>
  <c r="CD306" i="5"/>
  <c r="CC306" i="5" s="1"/>
  <c r="CD305" i="5"/>
  <c r="CC305" i="5" s="1"/>
  <c r="CD304" i="5"/>
  <c r="CC304" i="5" s="1"/>
  <c r="CD302" i="5"/>
  <c r="CC302" i="5" s="1"/>
  <c r="CD301" i="5"/>
  <c r="CC301" i="5" s="1"/>
  <c r="CD300" i="5"/>
  <c r="CC300" i="5" s="1"/>
  <c r="CD299" i="5"/>
  <c r="CC299" i="5" s="1"/>
  <c r="CD298" i="5"/>
  <c r="CC298" i="5" s="1"/>
  <c r="CD297" i="5"/>
  <c r="CC297" i="5" s="1"/>
  <c r="CD296" i="5"/>
  <c r="CC296" i="5" s="1"/>
  <c r="CD253" i="5"/>
  <c r="CC253" i="5" s="1"/>
  <c r="CD252" i="5"/>
  <c r="CC252" i="5" s="1"/>
  <c r="CD251" i="5"/>
  <c r="CC251" i="5" s="1"/>
  <c r="CD250" i="5"/>
  <c r="CC250" i="5" s="1"/>
  <c r="CD249" i="5"/>
  <c r="CC249" i="5" s="1"/>
  <c r="CD248" i="5"/>
  <c r="CC248" i="5" s="1"/>
  <c r="CD246" i="5"/>
  <c r="CC246" i="5" s="1"/>
  <c r="CD245" i="5"/>
  <c r="CC245" i="5" s="1"/>
  <c r="CD244" i="5"/>
  <c r="CC244" i="5" s="1"/>
  <c r="CD243" i="5"/>
  <c r="CC243" i="5" s="1"/>
  <c r="CD242" i="5"/>
  <c r="CC242" i="5" s="1"/>
  <c r="CD241" i="5"/>
  <c r="CC241" i="5" s="1"/>
  <c r="CD240" i="5"/>
  <c r="CC240" i="5" s="1"/>
  <c r="CD239" i="5"/>
  <c r="CC239" i="5" s="1"/>
  <c r="CD238" i="5"/>
  <c r="CC238" i="5" s="1"/>
  <c r="CD237" i="5"/>
  <c r="CC237" i="5" s="1"/>
  <c r="CD236" i="5"/>
  <c r="CC236" i="5" s="1"/>
  <c r="CD235" i="5"/>
  <c r="CC235" i="5" s="1"/>
  <c r="CD234" i="5"/>
  <c r="CC234" i="5" s="1"/>
  <c r="CD233" i="5"/>
  <c r="CC233" i="5" s="1"/>
  <c r="CD232" i="5"/>
  <c r="CC232" i="5" s="1"/>
  <c r="CD231" i="5"/>
  <c r="CC231" i="5" s="1"/>
  <c r="CD230" i="5"/>
  <c r="CC230" i="5" s="1"/>
  <c r="CD229" i="5"/>
  <c r="CC229" i="5" s="1"/>
  <c r="CD228" i="5"/>
  <c r="CC228" i="5" s="1"/>
  <c r="CD222" i="5"/>
  <c r="CC222" i="5" s="1"/>
  <c r="CD221" i="5"/>
  <c r="CC221" i="5" s="1"/>
  <c r="CD197" i="5"/>
  <c r="CC197" i="5" s="1"/>
  <c r="CD196" i="5"/>
  <c r="CC196" i="5" s="1"/>
  <c r="CD195" i="5"/>
  <c r="CC195" i="5" s="1"/>
  <c r="CD192" i="5"/>
  <c r="CC192" i="5" s="1"/>
  <c r="CD181" i="5"/>
  <c r="CC181" i="5" s="1"/>
  <c r="CD180" i="5"/>
  <c r="CC180" i="5" s="1"/>
  <c r="CD179" i="5"/>
  <c r="CC179" i="5" s="1"/>
  <c r="CD178" i="5"/>
  <c r="CC178" i="5" s="1"/>
  <c r="CD177" i="5"/>
  <c r="CC177" i="5" s="1"/>
  <c r="CD176" i="5"/>
  <c r="CC176" i="5" s="1"/>
  <c r="CD175" i="5"/>
  <c r="CC175" i="5" s="1"/>
  <c r="CD174" i="5"/>
  <c r="CC174" i="5" s="1"/>
  <c r="CD173" i="5"/>
  <c r="CC173" i="5" s="1"/>
  <c r="CD172" i="5"/>
  <c r="CC172" i="5" s="1"/>
  <c r="CD171" i="5"/>
  <c r="CC171" i="5" s="1"/>
  <c r="CD170" i="5"/>
  <c r="CC170" i="5" s="1"/>
  <c r="CD169" i="5"/>
  <c r="CC169" i="5" s="1"/>
  <c r="CD168" i="5"/>
  <c r="CC168" i="5" s="1"/>
  <c r="CD167" i="5"/>
  <c r="CC167" i="5" s="1"/>
  <c r="CD166" i="5"/>
  <c r="CC166" i="5" s="1"/>
  <c r="CD165" i="5"/>
  <c r="CC165" i="5" s="1"/>
  <c r="CD164" i="5"/>
  <c r="CC164" i="5" s="1"/>
  <c r="CD163" i="5"/>
  <c r="CC163" i="5" s="1"/>
  <c r="CD162" i="5"/>
  <c r="CC162" i="5" s="1"/>
  <c r="CD161" i="5"/>
  <c r="CC161" i="5" s="1"/>
  <c r="CD160" i="5"/>
  <c r="CC160" i="5" s="1"/>
  <c r="CD159" i="5"/>
  <c r="CC159" i="5" s="1"/>
  <c r="CD158" i="5"/>
  <c r="CC158" i="5" s="1"/>
  <c r="CD157" i="5"/>
  <c r="CC157" i="5" s="1"/>
  <c r="CD156" i="5"/>
  <c r="CC156" i="5" s="1"/>
  <c r="CD131" i="5"/>
  <c r="CC131" i="5" s="1"/>
  <c r="CD130" i="5"/>
  <c r="CC130" i="5" s="1"/>
  <c r="CD129" i="5"/>
  <c r="CC129" i="5" s="1"/>
  <c r="CD115" i="5"/>
  <c r="CC115" i="5" s="1"/>
  <c r="CD114" i="5"/>
  <c r="CC114" i="5" s="1"/>
  <c r="CD113" i="5"/>
  <c r="CC113" i="5" s="1"/>
  <c r="CD112" i="5"/>
  <c r="CC112" i="5" s="1"/>
  <c r="CD111" i="5"/>
  <c r="CC111" i="5" s="1"/>
  <c r="CD98" i="5"/>
  <c r="CC98" i="5" s="1"/>
  <c r="CD97" i="5"/>
  <c r="CC97" i="5" s="1"/>
  <c r="CD96" i="5"/>
  <c r="CC96" i="5" s="1"/>
  <c r="CD95" i="5"/>
  <c r="CC95" i="5" s="1"/>
  <c r="CD94" i="5"/>
  <c r="CC94" i="5" s="1"/>
  <c r="CD70" i="5"/>
  <c r="CC70" i="5" s="1"/>
  <c r="CD69" i="5"/>
  <c r="CC69" i="5" s="1"/>
  <c r="CD68" i="5"/>
  <c r="CC68" i="5" s="1"/>
  <c r="CD67" i="5"/>
  <c r="CC67" i="5" s="1"/>
  <c r="CD66" i="5"/>
  <c r="CC66" i="5" s="1"/>
  <c r="CD60" i="5"/>
  <c r="CC60" i="5" s="1"/>
  <c r="CD59" i="5"/>
  <c r="CC59" i="5" s="1"/>
  <c r="CD58" i="5"/>
  <c r="CC58" i="5" s="1"/>
  <c r="CD57" i="5"/>
  <c r="CC57" i="5" s="1"/>
  <c r="CD56" i="5"/>
  <c r="CC56" i="5" s="1"/>
  <c r="CD55" i="5"/>
  <c r="CC55" i="5" s="1"/>
  <c r="CD54" i="5"/>
  <c r="CC54" i="5" s="1"/>
  <c r="CD52" i="5"/>
  <c r="CD51" i="5"/>
  <c r="CD46" i="5"/>
  <c r="CC46" i="5" s="1"/>
  <c r="CD45" i="5"/>
  <c r="CC45" i="5" s="1"/>
  <c r="CD43" i="5"/>
  <c r="CC43" i="5" s="1"/>
  <c r="CD41" i="5"/>
  <c r="CC41" i="5" s="1"/>
  <c r="CD40" i="5"/>
  <c r="CC40" i="5" s="1"/>
  <c r="CD39" i="5"/>
  <c r="CC39" i="5" s="1"/>
  <c r="CD38" i="5"/>
  <c r="CC38" i="5" s="1"/>
  <c r="CD36" i="5"/>
  <c r="CC36" i="5" s="1"/>
  <c r="CD34" i="5"/>
  <c r="CC34" i="5" s="1"/>
  <c r="CD32" i="5"/>
  <c r="CC32" i="5" s="1"/>
  <c r="BZ15" i="9"/>
  <c r="CA15" i="9"/>
  <c r="BZ16" i="3"/>
  <c r="CA16" i="3"/>
  <c r="BT3" i="9" l="1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U4" i="3"/>
  <c r="R10" i="1" a="1"/>
  <c r="R10" i="1" s="1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AL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U3" i="3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U4" i="5"/>
  <c r="BZ16" i="9"/>
  <c r="CA16" i="9"/>
  <c r="BZ17" i="3"/>
  <c r="CA17" i="3"/>
  <c r="A14" i="8" l="1"/>
  <c r="B14" i="8"/>
  <c r="C14" i="8"/>
  <c r="D14" i="8"/>
  <c r="E14" i="8"/>
  <c r="F14" i="8"/>
  <c r="G14" i="8"/>
  <c r="H14" i="8"/>
  <c r="I14" i="8"/>
  <c r="J14" i="8"/>
  <c r="K14" i="8"/>
  <c r="A15" i="8"/>
  <c r="B15" i="8"/>
  <c r="C15" i="8"/>
  <c r="D15" i="8"/>
  <c r="E15" i="8"/>
  <c r="F15" i="8"/>
  <c r="G15" i="8"/>
  <c r="H15" i="8"/>
  <c r="I15" i="8"/>
  <c r="J15" i="8"/>
  <c r="K15" i="8"/>
  <c r="A16" i="8"/>
  <c r="B16" i="8"/>
  <c r="C16" i="8"/>
  <c r="D16" i="8"/>
  <c r="E16" i="8"/>
  <c r="F16" i="8"/>
  <c r="G16" i="8"/>
  <c r="H16" i="8"/>
  <c r="I16" i="8"/>
  <c r="J16" i="8"/>
  <c r="J17" i="8" s="1"/>
  <c r="A18" i="8"/>
  <c r="B18" i="8"/>
  <c r="C18" i="8"/>
  <c r="D18" i="8"/>
  <c r="E18" i="8"/>
  <c r="F18" i="8"/>
  <c r="G18" i="8"/>
  <c r="H18" i="8"/>
  <c r="I18" i="8"/>
  <c r="J18" i="8"/>
  <c r="J19" i="8" s="1"/>
  <c r="A20" i="8"/>
  <c r="B20" i="8"/>
  <c r="C20" i="8"/>
  <c r="D20" i="8"/>
  <c r="E20" i="8"/>
  <c r="F20" i="8"/>
  <c r="G20" i="8"/>
  <c r="H20" i="8"/>
  <c r="I20" i="8"/>
  <c r="J20" i="8"/>
  <c r="J21" i="8" s="1"/>
  <c r="A22" i="8"/>
  <c r="B22" i="8"/>
  <c r="C22" i="8"/>
  <c r="D22" i="8"/>
  <c r="E22" i="8"/>
  <c r="F22" i="8"/>
  <c r="G22" i="8"/>
  <c r="H22" i="8"/>
  <c r="I22" i="8"/>
  <c r="J22" i="8"/>
  <c r="J23" i="8" s="1"/>
  <c r="A24" i="8"/>
  <c r="B24" i="8"/>
  <c r="C24" i="8"/>
  <c r="D24" i="8"/>
  <c r="E24" i="8"/>
  <c r="F24" i="8"/>
  <c r="G24" i="8"/>
  <c r="H24" i="8"/>
  <c r="I24" i="8"/>
  <c r="J24" i="8"/>
  <c r="J25" i="8" s="1"/>
  <c r="A26" i="8"/>
  <c r="B26" i="8"/>
  <c r="C26" i="8"/>
  <c r="D26" i="8"/>
  <c r="E26" i="8"/>
  <c r="F26" i="8"/>
  <c r="G26" i="8"/>
  <c r="H26" i="8"/>
  <c r="I26" i="8"/>
  <c r="J26" i="8"/>
  <c r="A27" i="8"/>
  <c r="B27" i="8"/>
  <c r="C27" i="8"/>
  <c r="D27" i="8"/>
  <c r="E27" i="8"/>
  <c r="F27" i="8"/>
  <c r="G27" i="8"/>
  <c r="H27" i="8"/>
  <c r="I27" i="8"/>
  <c r="J27" i="8"/>
  <c r="A29" i="8"/>
  <c r="B29" i="8"/>
  <c r="C29" i="8"/>
  <c r="D29" i="8"/>
  <c r="E29" i="8"/>
  <c r="F29" i="8"/>
  <c r="G29" i="8"/>
  <c r="H29" i="8"/>
  <c r="I29" i="8"/>
  <c r="J29" i="8"/>
  <c r="J30" i="8" s="1"/>
  <c r="A31" i="8"/>
  <c r="B31" i="8"/>
  <c r="C31" i="8"/>
  <c r="D31" i="8"/>
  <c r="E31" i="8"/>
  <c r="F31" i="8"/>
  <c r="G31" i="8"/>
  <c r="H31" i="8"/>
  <c r="I31" i="8"/>
  <c r="J31" i="8"/>
  <c r="J32" i="8" s="1"/>
  <c r="A33" i="8"/>
  <c r="B33" i="8"/>
  <c r="C33" i="8"/>
  <c r="D33" i="8"/>
  <c r="E33" i="8"/>
  <c r="F33" i="8"/>
  <c r="G33" i="8"/>
  <c r="H33" i="8"/>
  <c r="I33" i="8"/>
  <c r="J33" i="8"/>
  <c r="J34" i="8" s="1"/>
  <c r="A35" i="8"/>
  <c r="B35" i="8"/>
  <c r="C35" i="8"/>
  <c r="D35" i="8"/>
  <c r="E35" i="8"/>
  <c r="F35" i="8"/>
  <c r="G35" i="8"/>
  <c r="H35" i="8"/>
  <c r="I35" i="8"/>
  <c r="J35" i="8"/>
  <c r="J36" i="8" s="1"/>
  <c r="A38" i="8"/>
  <c r="B38" i="8"/>
  <c r="C38" i="8"/>
  <c r="D38" i="8"/>
  <c r="E38" i="8"/>
  <c r="F38" i="8"/>
  <c r="G38" i="8"/>
  <c r="H38" i="8"/>
  <c r="I38" i="8"/>
  <c r="J38" i="8"/>
  <c r="K38" i="8"/>
  <c r="A39" i="8"/>
  <c r="B39" i="8"/>
  <c r="C39" i="8"/>
  <c r="D39" i="8"/>
  <c r="E39" i="8"/>
  <c r="F39" i="8"/>
  <c r="G39" i="8"/>
  <c r="H39" i="8"/>
  <c r="I39" i="8"/>
  <c r="J39" i="8"/>
  <c r="A41" i="8"/>
  <c r="B41" i="8"/>
  <c r="C41" i="8"/>
  <c r="D41" i="8"/>
  <c r="E41" i="8"/>
  <c r="F41" i="8"/>
  <c r="G41" i="8"/>
  <c r="H41" i="8"/>
  <c r="I41" i="8"/>
  <c r="J41" i="8"/>
  <c r="J42" i="8" s="1"/>
  <c r="A43" i="8"/>
  <c r="B43" i="8"/>
  <c r="C43" i="8"/>
  <c r="D43" i="8"/>
  <c r="E43" i="8"/>
  <c r="F43" i="8"/>
  <c r="G43" i="8"/>
  <c r="H43" i="8"/>
  <c r="I43" i="8"/>
  <c r="J43" i="8"/>
  <c r="J44" i="8" s="1"/>
  <c r="A45" i="8"/>
  <c r="B45" i="8"/>
  <c r="C45" i="8"/>
  <c r="D45" i="8"/>
  <c r="E45" i="8"/>
  <c r="F45" i="8"/>
  <c r="G45" i="8"/>
  <c r="H45" i="8"/>
  <c r="I45" i="8"/>
  <c r="J45" i="8"/>
  <c r="J46" i="8" s="1"/>
  <c r="A47" i="8"/>
  <c r="B47" i="8"/>
  <c r="C47" i="8"/>
  <c r="D47" i="8"/>
  <c r="E47" i="8"/>
  <c r="F47" i="8"/>
  <c r="G47" i="8"/>
  <c r="H47" i="8"/>
  <c r="I47" i="8"/>
  <c r="J47" i="8"/>
  <c r="J48" i="8" s="1"/>
  <c r="A49" i="8"/>
  <c r="B49" i="8"/>
  <c r="C49" i="8"/>
  <c r="D49" i="8"/>
  <c r="E49" i="8"/>
  <c r="F49" i="8"/>
  <c r="G49" i="8"/>
  <c r="H49" i="8"/>
  <c r="I49" i="8"/>
  <c r="J49" i="8"/>
  <c r="J50" i="8" s="1"/>
  <c r="A51" i="8"/>
  <c r="B51" i="8"/>
  <c r="C51" i="8"/>
  <c r="D51" i="8"/>
  <c r="E51" i="8"/>
  <c r="F51" i="8"/>
  <c r="G51" i="8"/>
  <c r="H51" i="8"/>
  <c r="I51" i="8"/>
  <c r="J51" i="8"/>
  <c r="J52" i="8" s="1"/>
  <c r="A53" i="8"/>
  <c r="B53" i="8"/>
  <c r="C53" i="8"/>
  <c r="D53" i="8"/>
  <c r="E53" i="8"/>
  <c r="F53" i="8"/>
  <c r="G53" i="8"/>
  <c r="H53" i="8"/>
  <c r="I53" i="8"/>
  <c r="J53" i="8"/>
  <c r="J54" i="8" s="1"/>
  <c r="A55" i="8"/>
  <c r="B55" i="8"/>
  <c r="C55" i="8"/>
  <c r="D55" i="8"/>
  <c r="E55" i="8"/>
  <c r="F55" i="8"/>
  <c r="G55" i="8"/>
  <c r="H55" i="8"/>
  <c r="I55" i="8"/>
  <c r="J55" i="8"/>
  <c r="J56" i="8" s="1"/>
  <c r="A57" i="8"/>
  <c r="B57" i="8"/>
  <c r="C57" i="8"/>
  <c r="D57" i="8"/>
  <c r="E57" i="8"/>
  <c r="F57" i="8"/>
  <c r="G57" i="8"/>
  <c r="H57" i="8"/>
  <c r="I57" i="8"/>
  <c r="J57" i="8"/>
  <c r="J58" i="8" s="1"/>
  <c r="A59" i="8"/>
  <c r="B59" i="8"/>
  <c r="C59" i="8"/>
  <c r="D59" i="8"/>
  <c r="E59" i="8"/>
  <c r="F59" i="8"/>
  <c r="G59" i="8"/>
  <c r="H59" i="8"/>
  <c r="I59" i="8"/>
  <c r="J59" i="8"/>
  <c r="J60" i="8" s="1"/>
  <c r="A62" i="8"/>
  <c r="B62" i="8"/>
  <c r="C62" i="8"/>
  <c r="D62" i="8"/>
  <c r="E62" i="8"/>
  <c r="F62" i="8"/>
  <c r="G62" i="8"/>
  <c r="H62" i="8"/>
  <c r="I62" i="8"/>
  <c r="J62" i="8"/>
  <c r="K62" i="8"/>
  <c r="A63" i="8"/>
  <c r="B63" i="8"/>
  <c r="C63" i="8"/>
  <c r="D63" i="8"/>
  <c r="E63" i="8"/>
  <c r="F63" i="8"/>
  <c r="G63" i="8"/>
  <c r="H63" i="8"/>
  <c r="I63" i="8"/>
  <c r="J63" i="8"/>
  <c r="A65" i="8"/>
  <c r="B65" i="8"/>
  <c r="C65" i="8"/>
  <c r="D65" i="8"/>
  <c r="E65" i="8"/>
  <c r="F65" i="8"/>
  <c r="G65" i="8"/>
  <c r="H65" i="8"/>
  <c r="I65" i="8"/>
  <c r="J65" i="8"/>
  <c r="J66" i="8" s="1"/>
  <c r="A67" i="8"/>
  <c r="B67" i="8"/>
  <c r="C67" i="8"/>
  <c r="D67" i="8"/>
  <c r="E67" i="8"/>
  <c r="F67" i="8"/>
  <c r="G67" i="8"/>
  <c r="H67" i="8"/>
  <c r="I67" i="8"/>
  <c r="J67" i="8"/>
  <c r="J68" i="8" s="1"/>
  <c r="A69" i="8"/>
  <c r="B69" i="8"/>
  <c r="C69" i="8"/>
  <c r="D69" i="8"/>
  <c r="E69" i="8"/>
  <c r="F69" i="8"/>
  <c r="G69" i="8"/>
  <c r="H69" i="8"/>
  <c r="I69" i="8"/>
  <c r="J69" i="8"/>
  <c r="J70" i="8" s="1"/>
  <c r="A71" i="8"/>
  <c r="B71" i="8"/>
  <c r="C71" i="8"/>
  <c r="D71" i="8"/>
  <c r="E71" i="8"/>
  <c r="F71" i="8"/>
  <c r="G71" i="8"/>
  <c r="H71" i="8"/>
  <c r="I71" i="8"/>
  <c r="J71" i="8"/>
  <c r="J72" i="8" s="1"/>
  <c r="A73" i="8"/>
  <c r="B73" i="8"/>
  <c r="C73" i="8"/>
  <c r="D73" i="8"/>
  <c r="E73" i="8"/>
  <c r="F73" i="8"/>
  <c r="G73" i="8"/>
  <c r="H73" i="8"/>
  <c r="I73" i="8"/>
  <c r="J73" i="8"/>
  <c r="J74" i="8" s="1"/>
  <c r="A75" i="8"/>
  <c r="B75" i="8"/>
  <c r="C75" i="8"/>
  <c r="D75" i="8"/>
  <c r="E75" i="8"/>
  <c r="F75" i="8"/>
  <c r="G75" i="8"/>
  <c r="H75" i="8"/>
  <c r="I75" i="8"/>
  <c r="J75" i="8"/>
  <c r="A76" i="8"/>
  <c r="B76" i="8"/>
  <c r="C76" i="8"/>
  <c r="D76" i="8"/>
  <c r="E76" i="8"/>
  <c r="F76" i="8"/>
  <c r="G76" i="8"/>
  <c r="H76" i="8"/>
  <c r="I76" i="8"/>
  <c r="J76" i="8"/>
  <c r="A78" i="8"/>
  <c r="B78" i="8"/>
  <c r="C78" i="8"/>
  <c r="D78" i="8"/>
  <c r="E78" i="8"/>
  <c r="F78" i="8"/>
  <c r="G78" i="8"/>
  <c r="H78" i="8"/>
  <c r="I78" i="8"/>
  <c r="J78" i="8"/>
  <c r="A79" i="8"/>
  <c r="B79" i="8"/>
  <c r="C79" i="8"/>
  <c r="D79" i="8"/>
  <c r="E79" i="8"/>
  <c r="F79" i="8"/>
  <c r="G79" i="8"/>
  <c r="H79" i="8"/>
  <c r="I79" i="8"/>
  <c r="J79" i="8"/>
  <c r="A81" i="8"/>
  <c r="B81" i="8"/>
  <c r="C81" i="8"/>
  <c r="D81" i="8"/>
  <c r="E81" i="8"/>
  <c r="F81" i="8"/>
  <c r="G81" i="8"/>
  <c r="H81" i="8"/>
  <c r="I81" i="8"/>
  <c r="J81" i="8"/>
  <c r="J82" i="8" s="1"/>
  <c r="A83" i="8"/>
  <c r="B83" i="8"/>
  <c r="C83" i="8"/>
  <c r="D83" i="8"/>
  <c r="E83" i="8"/>
  <c r="F83" i="8"/>
  <c r="G83" i="8"/>
  <c r="H83" i="8"/>
  <c r="I83" i="8"/>
  <c r="J83" i="8"/>
  <c r="J84" i="8" s="1"/>
  <c r="A85" i="8"/>
  <c r="B85" i="8"/>
  <c r="C85" i="8"/>
  <c r="D85" i="8"/>
  <c r="E85" i="8"/>
  <c r="F85" i="8"/>
  <c r="G85" i="8"/>
  <c r="H85" i="8"/>
  <c r="I85" i="8"/>
  <c r="J85" i="8"/>
  <c r="J86" i="8" s="1"/>
  <c r="A87" i="8"/>
  <c r="B87" i="8"/>
  <c r="C87" i="8"/>
  <c r="D87" i="8"/>
  <c r="E87" i="8"/>
  <c r="F87" i="8"/>
  <c r="G87" i="8"/>
  <c r="H87" i="8"/>
  <c r="I87" i="8"/>
  <c r="J87" i="8"/>
  <c r="A88" i="8"/>
  <c r="B88" i="8"/>
  <c r="C88" i="8"/>
  <c r="D88" i="8"/>
  <c r="E88" i="8"/>
  <c r="F88" i="8"/>
  <c r="G88" i="8"/>
  <c r="H88" i="8"/>
  <c r="I88" i="8"/>
  <c r="J88" i="8"/>
  <c r="A90" i="8"/>
  <c r="B90" i="8"/>
  <c r="C90" i="8"/>
  <c r="D90" i="8"/>
  <c r="E90" i="8"/>
  <c r="F90" i="8"/>
  <c r="G90" i="8"/>
  <c r="H90" i="8"/>
  <c r="I90" i="8"/>
  <c r="J90" i="8"/>
  <c r="J91" i="8" s="1"/>
  <c r="A92" i="8"/>
  <c r="B92" i="8"/>
  <c r="C92" i="8"/>
  <c r="D92" i="8"/>
  <c r="E92" i="8"/>
  <c r="F92" i="8"/>
  <c r="G92" i="8"/>
  <c r="H92" i="8"/>
  <c r="I92" i="8"/>
  <c r="J92" i="8"/>
  <c r="J93" i="8" s="1"/>
  <c r="A94" i="8"/>
  <c r="B94" i="8"/>
  <c r="C94" i="8"/>
  <c r="D94" i="8"/>
  <c r="E94" i="8"/>
  <c r="F94" i="8"/>
  <c r="G94" i="8"/>
  <c r="H94" i="8"/>
  <c r="I94" i="8"/>
  <c r="J94" i="8"/>
  <c r="J95" i="8" s="1"/>
  <c r="A97" i="8"/>
  <c r="B97" i="8"/>
  <c r="C97" i="8"/>
  <c r="D97" i="8"/>
  <c r="E97" i="8"/>
  <c r="F97" i="8"/>
  <c r="G97" i="8"/>
  <c r="H97" i="8"/>
  <c r="I97" i="8"/>
  <c r="J97" i="8"/>
  <c r="K97" i="8"/>
  <c r="A98" i="8"/>
  <c r="B98" i="8"/>
  <c r="C98" i="8"/>
  <c r="D98" i="8"/>
  <c r="E98" i="8"/>
  <c r="F98" i="8"/>
  <c r="G98" i="8"/>
  <c r="H98" i="8"/>
  <c r="I98" i="8"/>
  <c r="J98" i="8"/>
  <c r="A100" i="8"/>
  <c r="B100" i="8"/>
  <c r="C100" i="8"/>
  <c r="D100" i="8"/>
  <c r="E100" i="8"/>
  <c r="F100" i="8"/>
  <c r="G100" i="8"/>
  <c r="H100" i="8"/>
  <c r="I100" i="8"/>
  <c r="J100" i="8"/>
  <c r="J101" i="8" s="1"/>
  <c r="A103" i="8"/>
  <c r="B103" i="8"/>
  <c r="C103" i="8"/>
  <c r="D103" i="8"/>
  <c r="E103" i="8"/>
  <c r="F103" i="8"/>
  <c r="G103" i="8"/>
  <c r="H103" i="8"/>
  <c r="I103" i="8"/>
  <c r="J103" i="8"/>
  <c r="K103" i="8"/>
  <c r="A104" i="8"/>
  <c r="B104" i="8"/>
  <c r="C104" i="8"/>
  <c r="D104" i="8"/>
  <c r="E104" i="8"/>
  <c r="F104" i="8"/>
  <c r="G104" i="8"/>
  <c r="H104" i="8"/>
  <c r="I104" i="8"/>
  <c r="J104" i="8"/>
  <c r="A106" i="8"/>
  <c r="B106" i="8"/>
  <c r="C106" i="8"/>
  <c r="D106" i="8"/>
  <c r="E106" i="8"/>
  <c r="F106" i="8"/>
  <c r="G106" i="8"/>
  <c r="H106" i="8"/>
  <c r="I106" i="8"/>
  <c r="J106" i="8"/>
  <c r="J107" i="8" s="1"/>
  <c r="A108" i="8"/>
  <c r="B108" i="8"/>
  <c r="C108" i="8"/>
  <c r="D108" i="8"/>
  <c r="E108" i="8"/>
  <c r="F108" i="8"/>
  <c r="G108" i="8"/>
  <c r="H108" i="8"/>
  <c r="I108" i="8"/>
  <c r="J108" i="8"/>
  <c r="J109" i="8" s="1"/>
  <c r="A110" i="8"/>
  <c r="B110" i="8"/>
  <c r="C110" i="8"/>
  <c r="D110" i="8"/>
  <c r="E110" i="8"/>
  <c r="F110" i="8"/>
  <c r="G110" i="8"/>
  <c r="H110" i="8"/>
  <c r="I110" i="8"/>
  <c r="J110" i="8"/>
  <c r="J111" i="8" s="1"/>
  <c r="A112" i="8"/>
  <c r="B112" i="8"/>
  <c r="C112" i="8"/>
  <c r="D112" i="8"/>
  <c r="E112" i="8"/>
  <c r="F112" i="8"/>
  <c r="G112" i="8"/>
  <c r="H112" i="8"/>
  <c r="I112" i="8"/>
  <c r="J112" i="8"/>
  <c r="J113" i="8" s="1"/>
  <c r="A114" i="8"/>
  <c r="B114" i="8"/>
  <c r="C114" i="8"/>
  <c r="D114" i="8"/>
  <c r="E114" i="8"/>
  <c r="F114" i="8"/>
  <c r="G114" i="8"/>
  <c r="H114" i="8"/>
  <c r="I114" i="8"/>
  <c r="J114" i="8"/>
  <c r="J115" i="8" s="1"/>
  <c r="A116" i="8"/>
  <c r="B116" i="8"/>
  <c r="C116" i="8"/>
  <c r="D116" i="8"/>
  <c r="E116" i="8"/>
  <c r="F116" i="8"/>
  <c r="G116" i="8"/>
  <c r="H116" i="8"/>
  <c r="I116" i="8"/>
  <c r="J116" i="8"/>
  <c r="J117" i="8" s="1"/>
  <c r="A118" i="8"/>
  <c r="B118" i="8"/>
  <c r="C118" i="8"/>
  <c r="D118" i="8"/>
  <c r="E118" i="8"/>
  <c r="F118" i="8"/>
  <c r="G118" i="8"/>
  <c r="H118" i="8"/>
  <c r="I118" i="8"/>
  <c r="J118" i="8"/>
  <c r="A119" i="8"/>
  <c r="B119" i="8"/>
  <c r="C119" i="8"/>
  <c r="D119" i="8"/>
  <c r="E119" i="8"/>
  <c r="F119" i="8"/>
  <c r="G119" i="8"/>
  <c r="H119" i="8"/>
  <c r="I119" i="8"/>
  <c r="J119" i="8"/>
  <c r="A120" i="8"/>
  <c r="B120" i="8"/>
  <c r="C120" i="8"/>
  <c r="D120" i="8"/>
  <c r="E120" i="8"/>
  <c r="F120" i="8"/>
  <c r="G120" i="8"/>
  <c r="H120" i="8"/>
  <c r="I120" i="8"/>
  <c r="J120" i="8"/>
  <c r="A122" i="8"/>
  <c r="B122" i="8"/>
  <c r="C122" i="8"/>
  <c r="D122" i="8"/>
  <c r="E122" i="8"/>
  <c r="F122" i="8"/>
  <c r="G122" i="8"/>
  <c r="H122" i="8"/>
  <c r="I122" i="8"/>
  <c r="J122" i="8"/>
  <c r="A123" i="8"/>
  <c r="B123" i="8"/>
  <c r="C123" i="8"/>
  <c r="D123" i="8"/>
  <c r="E123" i="8"/>
  <c r="F123" i="8"/>
  <c r="G123" i="8"/>
  <c r="H123" i="8"/>
  <c r="I123" i="8"/>
  <c r="J123" i="8"/>
  <c r="A125" i="8"/>
  <c r="B125" i="8"/>
  <c r="C125" i="8"/>
  <c r="D125" i="8"/>
  <c r="E125" i="8"/>
  <c r="F125" i="8"/>
  <c r="G125" i="8"/>
  <c r="H125" i="8"/>
  <c r="I125" i="8"/>
  <c r="J125" i="8"/>
  <c r="A126" i="8"/>
  <c r="B126" i="8"/>
  <c r="C126" i="8"/>
  <c r="D126" i="8"/>
  <c r="E126" i="8"/>
  <c r="F126" i="8"/>
  <c r="G126" i="8"/>
  <c r="H126" i="8"/>
  <c r="I126" i="8"/>
  <c r="J126" i="8"/>
  <c r="A127" i="8"/>
  <c r="B127" i="8"/>
  <c r="C127" i="8"/>
  <c r="D127" i="8"/>
  <c r="E127" i="8"/>
  <c r="F127" i="8"/>
  <c r="G127" i="8"/>
  <c r="H127" i="8"/>
  <c r="I127" i="8"/>
  <c r="J127" i="8"/>
  <c r="A129" i="8"/>
  <c r="B129" i="8"/>
  <c r="C129" i="8"/>
  <c r="D129" i="8"/>
  <c r="E129" i="8"/>
  <c r="F129" i="8"/>
  <c r="G129" i="8"/>
  <c r="H129" i="8"/>
  <c r="I129" i="8"/>
  <c r="J129" i="8"/>
  <c r="J130" i="8" s="1"/>
  <c r="A131" i="8"/>
  <c r="B131" i="8"/>
  <c r="C131" i="8"/>
  <c r="D131" i="8"/>
  <c r="E131" i="8"/>
  <c r="F131" i="8"/>
  <c r="G131" i="8"/>
  <c r="H131" i="8"/>
  <c r="I131" i="8"/>
  <c r="J131" i="8"/>
  <c r="J132" i="8" s="1"/>
  <c r="A134" i="8"/>
  <c r="B134" i="8"/>
  <c r="C134" i="8"/>
  <c r="D134" i="8"/>
  <c r="E134" i="8"/>
  <c r="F134" i="8"/>
  <c r="G134" i="8"/>
  <c r="H134" i="8"/>
  <c r="I134" i="8"/>
  <c r="J134" i="8"/>
  <c r="K134" i="8"/>
  <c r="A135" i="8"/>
  <c r="B135" i="8"/>
  <c r="C135" i="8"/>
  <c r="D135" i="8"/>
  <c r="E135" i="8"/>
  <c r="F135" i="8"/>
  <c r="G135" i="8"/>
  <c r="H135" i="8"/>
  <c r="I135" i="8"/>
  <c r="J135" i="8"/>
  <c r="A137" i="8"/>
  <c r="B137" i="8"/>
  <c r="C137" i="8"/>
  <c r="D137" i="8"/>
  <c r="E137" i="8"/>
  <c r="F137" i="8"/>
  <c r="G137" i="8"/>
  <c r="H137" i="8"/>
  <c r="I137" i="8"/>
  <c r="J137" i="8"/>
  <c r="J138" i="8" s="1"/>
  <c r="A139" i="8"/>
  <c r="B139" i="8"/>
  <c r="C139" i="8"/>
  <c r="D139" i="8"/>
  <c r="E139" i="8"/>
  <c r="F139" i="8"/>
  <c r="G139" i="8"/>
  <c r="H139" i="8"/>
  <c r="I139" i="8"/>
  <c r="J139" i="8"/>
  <c r="A140" i="8"/>
  <c r="B140" i="8"/>
  <c r="C140" i="8"/>
  <c r="D140" i="8"/>
  <c r="E140" i="8"/>
  <c r="F140" i="8"/>
  <c r="G140" i="8"/>
  <c r="H140" i="8"/>
  <c r="I140" i="8"/>
  <c r="J140" i="8"/>
  <c r="A141" i="8"/>
  <c r="B141" i="8"/>
  <c r="C141" i="8"/>
  <c r="D141" i="8"/>
  <c r="E141" i="8"/>
  <c r="F141" i="8"/>
  <c r="G141" i="8"/>
  <c r="H141" i="8"/>
  <c r="I141" i="8"/>
  <c r="J141" i="8"/>
  <c r="A143" i="8"/>
  <c r="B143" i="8"/>
  <c r="C143" i="8"/>
  <c r="D143" i="8"/>
  <c r="E143" i="8"/>
  <c r="F143" i="8"/>
  <c r="G143" i="8"/>
  <c r="H143" i="8"/>
  <c r="I143" i="8"/>
  <c r="J143" i="8"/>
  <c r="J144" i="8" s="1"/>
  <c r="A145" i="8"/>
  <c r="B145" i="8"/>
  <c r="C145" i="8"/>
  <c r="D145" i="8"/>
  <c r="E145" i="8"/>
  <c r="F145" i="8"/>
  <c r="G145" i="8"/>
  <c r="H145" i="8"/>
  <c r="I145" i="8"/>
  <c r="J145" i="8"/>
  <c r="J146" i="8" s="1"/>
  <c r="A147" i="8"/>
  <c r="B147" i="8"/>
  <c r="C147" i="8"/>
  <c r="D147" i="8"/>
  <c r="E147" i="8"/>
  <c r="F147" i="8"/>
  <c r="G147" i="8"/>
  <c r="H147" i="8"/>
  <c r="I147" i="8"/>
  <c r="J147" i="8"/>
  <c r="J148" i="8" s="1"/>
  <c r="A149" i="8"/>
  <c r="B149" i="8"/>
  <c r="C149" i="8"/>
  <c r="D149" i="8"/>
  <c r="E149" i="8"/>
  <c r="F149" i="8"/>
  <c r="G149" i="8"/>
  <c r="H149" i="8"/>
  <c r="I149" i="8"/>
  <c r="J149" i="8"/>
  <c r="J150" i="8" s="1"/>
  <c r="A151" i="8"/>
  <c r="B151" i="8"/>
  <c r="C151" i="8"/>
  <c r="D151" i="8"/>
  <c r="E151" i="8"/>
  <c r="F151" i="8"/>
  <c r="G151" i="8"/>
  <c r="H151" i="8"/>
  <c r="I151" i="8"/>
  <c r="J151" i="8"/>
  <c r="A152" i="8"/>
  <c r="B152" i="8"/>
  <c r="C152" i="8"/>
  <c r="D152" i="8"/>
  <c r="E152" i="8"/>
  <c r="F152" i="8"/>
  <c r="G152" i="8"/>
  <c r="H152" i="8"/>
  <c r="I152" i="8"/>
  <c r="J152" i="8"/>
  <c r="A153" i="8"/>
  <c r="B153" i="8"/>
  <c r="C153" i="8"/>
  <c r="D153" i="8"/>
  <c r="E153" i="8"/>
  <c r="F153" i="8"/>
  <c r="G153" i="8"/>
  <c r="H153" i="8"/>
  <c r="I153" i="8"/>
  <c r="J153" i="8"/>
  <c r="A154" i="8"/>
  <c r="B154" i="8"/>
  <c r="C154" i="8"/>
  <c r="D154" i="8"/>
  <c r="E154" i="8"/>
  <c r="F154" i="8"/>
  <c r="G154" i="8"/>
  <c r="H154" i="8"/>
  <c r="I154" i="8"/>
  <c r="J154" i="8"/>
  <c r="A155" i="8"/>
  <c r="B155" i="8"/>
  <c r="C155" i="8"/>
  <c r="D155" i="8"/>
  <c r="E155" i="8"/>
  <c r="F155" i="8"/>
  <c r="G155" i="8"/>
  <c r="H155" i="8"/>
  <c r="I155" i="8"/>
  <c r="J155" i="8"/>
  <c r="A157" i="8"/>
  <c r="B157" i="8"/>
  <c r="C157" i="8"/>
  <c r="D157" i="8"/>
  <c r="E157" i="8"/>
  <c r="F157" i="8"/>
  <c r="G157" i="8"/>
  <c r="H157" i="8"/>
  <c r="I157" i="8"/>
  <c r="J157" i="8"/>
  <c r="K157" i="8"/>
  <c r="A158" i="8"/>
  <c r="B158" i="8"/>
  <c r="C158" i="8"/>
  <c r="D158" i="8"/>
  <c r="E158" i="8"/>
  <c r="F158" i="8"/>
  <c r="G158" i="8"/>
  <c r="H158" i="8"/>
  <c r="I158" i="8"/>
  <c r="J158" i="8"/>
  <c r="A159" i="8"/>
  <c r="B159" i="8"/>
  <c r="C159" i="8"/>
  <c r="D159" i="8"/>
  <c r="E159" i="8"/>
  <c r="F159" i="8"/>
  <c r="G159" i="8"/>
  <c r="H159" i="8"/>
  <c r="I159" i="8"/>
  <c r="J159" i="8"/>
  <c r="A160" i="8"/>
  <c r="B160" i="8"/>
  <c r="C160" i="8"/>
  <c r="D160" i="8"/>
  <c r="E160" i="8"/>
  <c r="F160" i="8"/>
  <c r="G160" i="8"/>
  <c r="H160" i="8"/>
  <c r="I160" i="8"/>
  <c r="J160" i="8"/>
  <c r="A162" i="8"/>
  <c r="B162" i="8"/>
  <c r="C162" i="8"/>
  <c r="D162" i="8"/>
  <c r="E162" i="8"/>
  <c r="F162" i="8"/>
  <c r="G162" i="8"/>
  <c r="H162" i="8"/>
  <c r="I162" i="8"/>
  <c r="J162" i="8"/>
  <c r="K162" i="8"/>
  <c r="A163" i="8"/>
  <c r="B163" i="8"/>
  <c r="C163" i="8"/>
  <c r="D163" i="8"/>
  <c r="E163" i="8"/>
  <c r="F163" i="8"/>
  <c r="G163" i="8"/>
  <c r="H163" i="8"/>
  <c r="I163" i="8"/>
  <c r="J163" i="8"/>
  <c r="A164" i="8"/>
  <c r="B164" i="8"/>
  <c r="C164" i="8"/>
  <c r="D164" i="8"/>
  <c r="E164" i="8"/>
  <c r="F164" i="8"/>
  <c r="G164" i="8"/>
  <c r="H164" i="8"/>
  <c r="I164" i="8"/>
  <c r="J164" i="8"/>
  <c r="A165" i="8"/>
  <c r="B165" i="8"/>
  <c r="C165" i="8"/>
  <c r="D165" i="8"/>
  <c r="E165" i="8"/>
  <c r="F165" i="8"/>
  <c r="G165" i="8"/>
  <c r="H165" i="8"/>
  <c r="I165" i="8"/>
  <c r="J165" i="8"/>
  <c r="A166" i="8"/>
  <c r="B166" i="8"/>
  <c r="C166" i="8"/>
  <c r="D166" i="8"/>
  <c r="E166" i="8"/>
  <c r="F166" i="8"/>
  <c r="G166" i="8"/>
  <c r="H166" i="8"/>
  <c r="I166" i="8"/>
  <c r="J166" i="8"/>
  <c r="A167" i="8"/>
  <c r="B167" i="8"/>
  <c r="C167" i="8"/>
  <c r="D167" i="8"/>
  <c r="E167" i="8"/>
  <c r="F167" i="8"/>
  <c r="G167" i="8"/>
  <c r="H167" i="8"/>
  <c r="I167" i="8"/>
  <c r="J167" i="8"/>
  <c r="A168" i="8"/>
  <c r="B168" i="8"/>
  <c r="C168" i="8"/>
  <c r="D168" i="8"/>
  <c r="E168" i="8"/>
  <c r="F168" i="8"/>
  <c r="G168" i="8"/>
  <c r="H168" i="8"/>
  <c r="I168" i="8"/>
  <c r="J168" i="8"/>
  <c r="A169" i="8"/>
  <c r="B169" i="8"/>
  <c r="C169" i="8"/>
  <c r="D169" i="8"/>
  <c r="E169" i="8"/>
  <c r="F169" i="8"/>
  <c r="G169" i="8"/>
  <c r="H169" i="8"/>
  <c r="I169" i="8"/>
  <c r="J169" i="8"/>
  <c r="A171" i="8"/>
  <c r="B171" i="8"/>
  <c r="C171" i="8"/>
  <c r="D171" i="8"/>
  <c r="E171" i="8"/>
  <c r="F171" i="8"/>
  <c r="G171" i="8"/>
  <c r="H171" i="8"/>
  <c r="I171" i="8"/>
  <c r="J171" i="8"/>
  <c r="J172" i="8" s="1"/>
  <c r="A173" i="8"/>
  <c r="B173" i="8"/>
  <c r="C173" i="8"/>
  <c r="D173" i="8"/>
  <c r="E173" i="8"/>
  <c r="F173" i="8"/>
  <c r="G173" i="8"/>
  <c r="H173" i="8"/>
  <c r="I173" i="8"/>
  <c r="J173" i="8"/>
  <c r="J174" i="8" s="1"/>
  <c r="A175" i="8"/>
  <c r="B175" i="8"/>
  <c r="C175" i="8"/>
  <c r="D175" i="8"/>
  <c r="E175" i="8"/>
  <c r="F175" i="8"/>
  <c r="G175" i="8"/>
  <c r="H175" i="8"/>
  <c r="I175" i="8"/>
  <c r="J175" i="8"/>
  <c r="J176" i="8" s="1"/>
  <c r="A177" i="8"/>
  <c r="B177" i="8"/>
  <c r="C177" i="8"/>
  <c r="D177" i="8"/>
  <c r="E177" i="8"/>
  <c r="F177" i="8"/>
  <c r="G177" i="8"/>
  <c r="H177" i="8"/>
  <c r="I177" i="8"/>
  <c r="J177" i="8"/>
  <c r="J178" i="8" s="1"/>
  <c r="A179" i="8"/>
  <c r="B179" i="8"/>
  <c r="C179" i="8"/>
  <c r="D179" i="8"/>
  <c r="E179" i="8"/>
  <c r="F179" i="8"/>
  <c r="G179" i="8"/>
  <c r="H179" i="8"/>
  <c r="I179" i="8"/>
  <c r="J179" i="8"/>
  <c r="J180" i="8" s="1"/>
  <c r="A181" i="8"/>
  <c r="B181" i="8"/>
  <c r="C181" i="8"/>
  <c r="D181" i="8"/>
  <c r="E181" i="8"/>
  <c r="F181" i="8"/>
  <c r="G181" i="8"/>
  <c r="H181" i="8"/>
  <c r="I181" i="8"/>
  <c r="J181" i="8"/>
  <c r="A182" i="8"/>
  <c r="B182" i="8"/>
  <c r="C182" i="8"/>
  <c r="D182" i="8"/>
  <c r="E182" i="8"/>
  <c r="F182" i="8"/>
  <c r="G182" i="8"/>
  <c r="H182" i="8"/>
  <c r="I182" i="8"/>
  <c r="J182" i="8"/>
  <c r="A183" i="8"/>
  <c r="B183" i="8"/>
  <c r="C183" i="8"/>
  <c r="D183" i="8"/>
  <c r="E183" i="8"/>
  <c r="F183" i="8"/>
  <c r="G183" i="8"/>
  <c r="H183" i="8"/>
  <c r="I183" i="8"/>
  <c r="J183" i="8"/>
  <c r="A185" i="8"/>
  <c r="B185" i="8"/>
  <c r="C185" i="8"/>
  <c r="D185" i="8"/>
  <c r="E185" i="8"/>
  <c r="F185" i="8"/>
  <c r="G185" i="8"/>
  <c r="H185" i="8"/>
  <c r="I185" i="8"/>
  <c r="J185" i="8"/>
  <c r="J186" i="8" s="1"/>
  <c r="A187" i="8"/>
  <c r="B187" i="8"/>
  <c r="C187" i="8"/>
  <c r="D187" i="8"/>
  <c r="E187" i="8"/>
  <c r="F187" i="8"/>
  <c r="G187" i="8"/>
  <c r="H187" i="8"/>
  <c r="I187" i="8"/>
  <c r="J187" i="8"/>
  <c r="J188" i="8" s="1"/>
  <c r="A189" i="8"/>
  <c r="B189" i="8"/>
  <c r="C189" i="8"/>
  <c r="D189" i="8"/>
  <c r="E189" i="8"/>
  <c r="F189" i="8"/>
  <c r="G189" i="8"/>
  <c r="H189" i="8"/>
  <c r="I189" i="8"/>
  <c r="J189" i="8"/>
  <c r="J190" i="8" s="1"/>
  <c r="A191" i="8"/>
  <c r="B191" i="8"/>
  <c r="C191" i="8"/>
  <c r="D191" i="8"/>
  <c r="E191" i="8"/>
  <c r="F191" i="8"/>
  <c r="G191" i="8"/>
  <c r="H191" i="8"/>
  <c r="I191" i="8"/>
  <c r="J191" i="8"/>
  <c r="J192" i="8" s="1"/>
  <c r="A193" i="8"/>
  <c r="B193" i="8"/>
  <c r="C193" i="8"/>
  <c r="D193" i="8"/>
  <c r="E193" i="8"/>
  <c r="F193" i="8"/>
  <c r="G193" i="8"/>
  <c r="H193" i="8"/>
  <c r="I193" i="8"/>
  <c r="J193" i="8"/>
  <c r="A194" i="8"/>
  <c r="B194" i="8"/>
  <c r="C194" i="8"/>
  <c r="D194" i="8"/>
  <c r="E194" i="8"/>
  <c r="F194" i="8"/>
  <c r="G194" i="8"/>
  <c r="H194" i="8"/>
  <c r="I194" i="8"/>
  <c r="J194" i="8"/>
  <c r="A196" i="8"/>
  <c r="B196" i="8"/>
  <c r="C196" i="8"/>
  <c r="D196" i="8"/>
  <c r="E196" i="8"/>
  <c r="F196" i="8"/>
  <c r="G196" i="8"/>
  <c r="H196" i="8"/>
  <c r="I196" i="8"/>
  <c r="J196" i="8"/>
  <c r="J197" i="8" s="1"/>
  <c r="A198" i="8"/>
  <c r="B198" i="8"/>
  <c r="C198" i="8"/>
  <c r="D198" i="8"/>
  <c r="E198" i="8"/>
  <c r="F198" i="8"/>
  <c r="G198" i="8"/>
  <c r="H198" i="8"/>
  <c r="I198" i="8"/>
  <c r="J198" i="8"/>
  <c r="A199" i="8"/>
  <c r="B199" i="8"/>
  <c r="C199" i="8"/>
  <c r="D199" i="8"/>
  <c r="E199" i="8"/>
  <c r="F199" i="8"/>
  <c r="G199" i="8"/>
  <c r="H199" i="8"/>
  <c r="I199" i="8"/>
  <c r="J199" i="8"/>
  <c r="A201" i="8"/>
  <c r="B201" i="8"/>
  <c r="C201" i="8"/>
  <c r="D201" i="8"/>
  <c r="E201" i="8"/>
  <c r="F201" i="8"/>
  <c r="G201" i="8"/>
  <c r="H201" i="8"/>
  <c r="I201" i="8"/>
  <c r="J201" i="8"/>
  <c r="J202" i="8" s="1"/>
  <c r="A203" i="8"/>
  <c r="B203" i="8"/>
  <c r="C203" i="8"/>
  <c r="D203" i="8"/>
  <c r="E203" i="8"/>
  <c r="F203" i="8"/>
  <c r="G203" i="8"/>
  <c r="H203" i="8"/>
  <c r="I203" i="8"/>
  <c r="J203" i="8"/>
  <c r="J204" i="8" s="1"/>
  <c r="A205" i="8"/>
  <c r="B205" i="8"/>
  <c r="C205" i="8"/>
  <c r="D205" i="8"/>
  <c r="E205" i="8"/>
  <c r="F205" i="8"/>
  <c r="G205" i="8"/>
  <c r="H205" i="8"/>
  <c r="I205" i="8"/>
  <c r="J205" i="8"/>
  <c r="J206" i="8" s="1"/>
  <c r="A207" i="8"/>
  <c r="B207" i="8"/>
  <c r="C207" i="8"/>
  <c r="D207" i="8"/>
  <c r="E207" i="8"/>
  <c r="F207" i="8"/>
  <c r="G207" i="8"/>
  <c r="H207" i="8"/>
  <c r="I207" i="8"/>
  <c r="J207" i="8"/>
  <c r="J208" i="8" s="1"/>
  <c r="A209" i="8"/>
  <c r="B209" i="8"/>
  <c r="C209" i="8"/>
  <c r="D209" i="8"/>
  <c r="E209" i="8"/>
  <c r="F209" i="8"/>
  <c r="G209" i="8"/>
  <c r="H209" i="8"/>
  <c r="I209" i="8"/>
  <c r="J209" i="8"/>
  <c r="J210" i="8" s="1"/>
  <c r="A211" i="8"/>
  <c r="B211" i="8"/>
  <c r="C211" i="8"/>
  <c r="D211" i="8"/>
  <c r="E211" i="8"/>
  <c r="F211" i="8"/>
  <c r="G211" i="8"/>
  <c r="H211" i="8"/>
  <c r="I211" i="8"/>
  <c r="J211" i="8"/>
  <c r="J212" i="8" s="1"/>
  <c r="A213" i="8"/>
  <c r="B213" i="8"/>
  <c r="C213" i="8"/>
  <c r="D213" i="8"/>
  <c r="E213" i="8"/>
  <c r="F213" i="8"/>
  <c r="G213" i="8"/>
  <c r="H213" i="8"/>
  <c r="I213" i="8"/>
  <c r="J213" i="8"/>
  <c r="A214" i="8"/>
  <c r="B214" i="8"/>
  <c r="C214" i="8"/>
  <c r="D214" i="8"/>
  <c r="E214" i="8"/>
  <c r="F214" i="8"/>
  <c r="G214" i="8"/>
  <c r="H214" i="8"/>
  <c r="I214" i="8"/>
  <c r="J214" i="8"/>
  <c r="A217" i="8"/>
  <c r="B217" i="8"/>
  <c r="C217" i="8"/>
  <c r="D217" i="8"/>
  <c r="E217" i="8"/>
  <c r="F217" i="8"/>
  <c r="G217" i="8"/>
  <c r="H217" i="8"/>
  <c r="I217" i="8"/>
  <c r="J217" i="8"/>
  <c r="K217" i="8"/>
  <c r="A218" i="8"/>
  <c r="B218" i="8"/>
  <c r="C218" i="8"/>
  <c r="D218" i="8"/>
  <c r="E218" i="8"/>
  <c r="F218" i="8"/>
  <c r="G218" i="8"/>
  <c r="H218" i="8"/>
  <c r="I218" i="8"/>
  <c r="J218" i="8"/>
  <c r="A220" i="8"/>
  <c r="B220" i="8"/>
  <c r="C220" i="8"/>
  <c r="D220" i="8"/>
  <c r="E220" i="8"/>
  <c r="F220" i="8"/>
  <c r="G220" i="8"/>
  <c r="H220" i="8"/>
  <c r="I220" i="8"/>
  <c r="J220" i="8"/>
  <c r="J221" i="8" s="1"/>
  <c r="A222" i="8"/>
  <c r="B222" i="8"/>
  <c r="C222" i="8"/>
  <c r="D222" i="8"/>
  <c r="E222" i="8"/>
  <c r="F222" i="8"/>
  <c r="G222" i="8"/>
  <c r="H222" i="8"/>
  <c r="I222" i="8"/>
  <c r="J222" i="8"/>
  <c r="J223" i="8" s="1"/>
  <c r="A224" i="8"/>
  <c r="B224" i="8"/>
  <c r="C224" i="8"/>
  <c r="D224" i="8"/>
  <c r="E224" i="8"/>
  <c r="F224" i="8"/>
  <c r="G224" i="8"/>
  <c r="H224" i="8"/>
  <c r="I224" i="8"/>
  <c r="J224" i="8"/>
  <c r="J225" i="8" s="1"/>
  <c r="A226" i="8"/>
  <c r="B226" i="8"/>
  <c r="C226" i="8"/>
  <c r="D226" i="8"/>
  <c r="E226" i="8"/>
  <c r="F226" i="8"/>
  <c r="G226" i="8"/>
  <c r="H226" i="8"/>
  <c r="I226" i="8"/>
  <c r="J226" i="8"/>
  <c r="J227" i="8" s="1"/>
  <c r="A228" i="8"/>
  <c r="B228" i="8"/>
  <c r="C228" i="8"/>
  <c r="D228" i="8"/>
  <c r="E228" i="8"/>
  <c r="F228" i="8"/>
  <c r="G228" i="8"/>
  <c r="H228" i="8"/>
  <c r="I228" i="8"/>
  <c r="J228" i="8"/>
  <c r="J229" i="8" s="1"/>
  <c r="A230" i="8"/>
  <c r="B230" i="8"/>
  <c r="C230" i="8"/>
  <c r="D230" i="8"/>
  <c r="E230" i="8"/>
  <c r="F230" i="8"/>
  <c r="G230" i="8"/>
  <c r="H230" i="8"/>
  <c r="I230" i="8"/>
  <c r="J230" i="8"/>
  <c r="J231" i="8" s="1"/>
  <c r="A232" i="8"/>
  <c r="B232" i="8"/>
  <c r="C232" i="8"/>
  <c r="D232" i="8"/>
  <c r="E232" i="8"/>
  <c r="F232" i="8"/>
  <c r="G232" i="8"/>
  <c r="H232" i="8"/>
  <c r="I232" i="8"/>
  <c r="J232" i="8"/>
  <c r="J233" i="8" s="1"/>
  <c r="A234" i="8"/>
  <c r="B234" i="8"/>
  <c r="C234" i="8"/>
  <c r="D234" i="8"/>
  <c r="E234" i="8"/>
  <c r="F234" i="8"/>
  <c r="G234" i="8"/>
  <c r="H234" i="8"/>
  <c r="I234" i="8"/>
  <c r="J234" i="8"/>
  <c r="J235" i="8" s="1"/>
  <c r="A236" i="8"/>
  <c r="B236" i="8"/>
  <c r="C236" i="8"/>
  <c r="D236" i="8"/>
  <c r="E236" i="8"/>
  <c r="F236" i="8"/>
  <c r="G236" i="8"/>
  <c r="H236" i="8"/>
  <c r="I236" i="8"/>
  <c r="J236" i="8"/>
  <c r="J237" i="8" s="1"/>
  <c r="A238" i="8"/>
  <c r="B238" i="8"/>
  <c r="C238" i="8"/>
  <c r="D238" i="8"/>
  <c r="E238" i="8"/>
  <c r="F238" i="8"/>
  <c r="G238" i="8"/>
  <c r="H238" i="8"/>
  <c r="I238" i="8"/>
  <c r="J238" i="8"/>
  <c r="J239" i="8" s="1"/>
  <c r="A240" i="8"/>
  <c r="B240" i="8"/>
  <c r="C240" i="8"/>
  <c r="D240" i="8"/>
  <c r="E240" i="8"/>
  <c r="F240" i="8"/>
  <c r="G240" i="8"/>
  <c r="H240" i="8"/>
  <c r="I240" i="8"/>
  <c r="J240" i="8"/>
  <c r="J241" i="8" s="1"/>
  <c r="A242" i="8"/>
  <c r="B242" i="8"/>
  <c r="C242" i="8"/>
  <c r="D242" i="8"/>
  <c r="E242" i="8"/>
  <c r="F242" i="8"/>
  <c r="G242" i="8"/>
  <c r="H242" i="8"/>
  <c r="I242" i="8"/>
  <c r="J242" i="8"/>
  <c r="J243" i="8" s="1"/>
  <c r="A244" i="8"/>
  <c r="B244" i="8"/>
  <c r="C244" i="8"/>
  <c r="D244" i="8"/>
  <c r="E244" i="8"/>
  <c r="F244" i="8"/>
  <c r="G244" i="8"/>
  <c r="H244" i="8"/>
  <c r="I244" i="8"/>
  <c r="J244" i="8"/>
  <c r="J245" i="8" s="1"/>
  <c r="A246" i="8"/>
  <c r="B246" i="8"/>
  <c r="C246" i="8"/>
  <c r="D246" i="8"/>
  <c r="E246" i="8"/>
  <c r="F246" i="8"/>
  <c r="G246" i="8"/>
  <c r="H246" i="8"/>
  <c r="I246" i="8"/>
  <c r="J246" i="8"/>
  <c r="J247" i="8" s="1"/>
  <c r="A248" i="8"/>
  <c r="B248" i="8"/>
  <c r="C248" i="8"/>
  <c r="D248" i="8"/>
  <c r="E248" i="8"/>
  <c r="F248" i="8"/>
  <c r="G248" i="8"/>
  <c r="H248" i="8"/>
  <c r="I248" i="8"/>
  <c r="J248" i="8"/>
  <c r="J249" i="8" s="1"/>
  <c r="A250" i="8"/>
  <c r="B250" i="8"/>
  <c r="C250" i="8"/>
  <c r="D250" i="8"/>
  <c r="E250" i="8"/>
  <c r="F250" i="8"/>
  <c r="G250" i="8"/>
  <c r="H250" i="8"/>
  <c r="I250" i="8"/>
  <c r="J250" i="8"/>
  <c r="J251" i="8" s="1"/>
  <c r="A252" i="8"/>
  <c r="B252" i="8"/>
  <c r="C252" i="8"/>
  <c r="D252" i="8"/>
  <c r="E252" i="8"/>
  <c r="F252" i="8"/>
  <c r="G252" i="8"/>
  <c r="H252" i="8"/>
  <c r="I252" i="8"/>
  <c r="J252" i="8"/>
  <c r="J253" i="8" s="1"/>
  <c r="A255" i="8"/>
  <c r="B255" i="8"/>
  <c r="C255" i="8"/>
  <c r="D255" i="8"/>
  <c r="E255" i="8"/>
  <c r="F255" i="8"/>
  <c r="G255" i="8"/>
  <c r="H255" i="8"/>
  <c r="I255" i="8"/>
  <c r="J255" i="8"/>
  <c r="K255" i="8"/>
  <c r="A256" i="8"/>
  <c r="B256" i="8"/>
  <c r="C256" i="8"/>
  <c r="D256" i="8"/>
  <c r="E256" i="8"/>
  <c r="F256" i="8"/>
  <c r="G256" i="8"/>
  <c r="H256" i="8"/>
  <c r="I256" i="8"/>
  <c r="J256" i="8"/>
  <c r="K256" i="8"/>
  <c r="A257" i="8"/>
  <c r="B257" i="8"/>
  <c r="C257" i="8"/>
  <c r="D257" i="8"/>
  <c r="E257" i="8"/>
  <c r="F257" i="8"/>
  <c r="G257" i="8"/>
  <c r="H257" i="8"/>
  <c r="I257" i="8"/>
  <c r="J257" i="8"/>
  <c r="A258" i="8"/>
  <c r="B258" i="8"/>
  <c r="C258" i="8"/>
  <c r="D258" i="8"/>
  <c r="E258" i="8"/>
  <c r="F258" i="8"/>
  <c r="G258" i="8"/>
  <c r="H258" i="8"/>
  <c r="I258" i="8"/>
  <c r="J258" i="8"/>
  <c r="A259" i="8"/>
  <c r="B259" i="8"/>
  <c r="C259" i="8"/>
  <c r="D259" i="8"/>
  <c r="E259" i="8"/>
  <c r="F259" i="8"/>
  <c r="G259" i="8"/>
  <c r="H259" i="8"/>
  <c r="I259" i="8"/>
  <c r="J259" i="8"/>
  <c r="A260" i="8"/>
  <c r="B260" i="8"/>
  <c r="C260" i="8"/>
  <c r="D260" i="8"/>
  <c r="E260" i="8"/>
  <c r="F260" i="8"/>
  <c r="G260" i="8"/>
  <c r="H260" i="8"/>
  <c r="I260" i="8"/>
  <c r="J260" i="8"/>
  <c r="A262" i="8"/>
  <c r="B262" i="8"/>
  <c r="C262" i="8"/>
  <c r="D262" i="8"/>
  <c r="E262" i="8"/>
  <c r="F262" i="8"/>
  <c r="G262" i="8"/>
  <c r="H262" i="8"/>
  <c r="I262" i="8"/>
  <c r="J262" i="8"/>
  <c r="J263" i="8" s="1"/>
  <c r="A264" i="8"/>
  <c r="B264" i="8"/>
  <c r="C264" i="8"/>
  <c r="D264" i="8"/>
  <c r="E264" i="8"/>
  <c r="F264" i="8"/>
  <c r="G264" i="8"/>
  <c r="H264" i="8"/>
  <c r="I264" i="8"/>
  <c r="J264" i="8"/>
  <c r="A265" i="8"/>
  <c r="B265" i="8"/>
  <c r="C265" i="8"/>
  <c r="D265" i="8"/>
  <c r="E265" i="8"/>
  <c r="F265" i="8"/>
  <c r="G265" i="8"/>
  <c r="H265" i="8"/>
  <c r="I265" i="8"/>
  <c r="J265" i="8"/>
  <c r="A267" i="8"/>
  <c r="B267" i="8"/>
  <c r="C267" i="8"/>
  <c r="D267" i="8"/>
  <c r="E267" i="8"/>
  <c r="F267" i="8"/>
  <c r="G267" i="8"/>
  <c r="H267" i="8"/>
  <c r="I267" i="8"/>
  <c r="J267" i="8"/>
  <c r="A268" i="8"/>
  <c r="B268" i="8"/>
  <c r="C268" i="8"/>
  <c r="D268" i="8"/>
  <c r="E268" i="8"/>
  <c r="F268" i="8"/>
  <c r="G268" i="8"/>
  <c r="H268" i="8"/>
  <c r="I268" i="8"/>
  <c r="J268" i="8"/>
  <c r="A269" i="8"/>
  <c r="B269" i="8"/>
  <c r="C269" i="8"/>
  <c r="D269" i="8"/>
  <c r="E269" i="8"/>
  <c r="F269" i="8"/>
  <c r="G269" i="8"/>
  <c r="H269" i="8"/>
  <c r="I269" i="8"/>
  <c r="J269" i="8"/>
  <c r="A270" i="8"/>
  <c r="B270" i="8"/>
  <c r="C270" i="8"/>
  <c r="D270" i="8"/>
  <c r="E270" i="8"/>
  <c r="F270" i="8"/>
  <c r="G270" i="8"/>
  <c r="H270" i="8"/>
  <c r="I270" i="8"/>
  <c r="J270" i="8"/>
  <c r="A271" i="8"/>
  <c r="B271" i="8"/>
  <c r="C271" i="8"/>
  <c r="D271" i="8"/>
  <c r="E271" i="8"/>
  <c r="F271" i="8"/>
  <c r="G271" i="8"/>
  <c r="H271" i="8"/>
  <c r="I271" i="8"/>
  <c r="J271" i="8"/>
  <c r="A273" i="8"/>
  <c r="B273" i="8"/>
  <c r="C273" i="8"/>
  <c r="D273" i="8"/>
  <c r="E273" i="8"/>
  <c r="F273" i="8"/>
  <c r="G273" i="8"/>
  <c r="H273" i="8"/>
  <c r="I273" i="8"/>
  <c r="J273" i="8"/>
  <c r="A274" i="8"/>
  <c r="B274" i="8"/>
  <c r="C274" i="8"/>
  <c r="D274" i="8"/>
  <c r="E274" i="8"/>
  <c r="F274" i="8"/>
  <c r="G274" i="8"/>
  <c r="H274" i="8"/>
  <c r="I274" i="8"/>
  <c r="J274" i="8"/>
  <c r="A275" i="8"/>
  <c r="B275" i="8"/>
  <c r="C275" i="8"/>
  <c r="D275" i="8"/>
  <c r="E275" i="8"/>
  <c r="F275" i="8"/>
  <c r="G275" i="8"/>
  <c r="H275" i="8"/>
  <c r="I275" i="8"/>
  <c r="J275" i="8"/>
  <c r="A277" i="8"/>
  <c r="B277" i="8"/>
  <c r="C277" i="8"/>
  <c r="D277" i="8"/>
  <c r="E277" i="8"/>
  <c r="F277" i="8"/>
  <c r="G277" i="8"/>
  <c r="H277" i="8"/>
  <c r="I277" i="8"/>
  <c r="J277" i="8"/>
  <c r="J278" i="8" s="1"/>
  <c r="A279" i="8"/>
  <c r="B279" i="8"/>
  <c r="C279" i="8"/>
  <c r="D279" i="8"/>
  <c r="E279" i="8"/>
  <c r="F279" i="8"/>
  <c r="G279" i="8"/>
  <c r="H279" i="8"/>
  <c r="I279" i="8"/>
  <c r="J279" i="8"/>
  <c r="J280" i="8" s="1"/>
  <c r="A281" i="8"/>
  <c r="B281" i="8"/>
  <c r="C281" i="8"/>
  <c r="D281" i="8"/>
  <c r="E281" i="8"/>
  <c r="F281" i="8"/>
  <c r="G281" i="8"/>
  <c r="H281" i="8"/>
  <c r="I281" i="8"/>
  <c r="J281" i="8"/>
  <c r="A282" i="8"/>
  <c r="B282" i="8"/>
  <c r="C282" i="8"/>
  <c r="D282" i="8"/>
  <c r="E282" i="8"/>
  <c r="F282" i="8"/>
  <c r="G282" i="8"/>
  <c r="H282" i="8"/>
  <c r="I282" i="8"/>
  <c r="J282" i="8"/>
  <c r="A283" i="8"/>
  <c r="B283" i="8"/>
  <c r="C283" i="8"/>
  <c r="D283" i="8"/>
  <c r="E283" i="8"/>
  <c r="F283" i="8"/>
  <c r="G283" i="8"/>
  <c r="H283" i="8"/>
  <c r="I283" i="8"/>
  <c r="J283" i="8"/>
  <c r="A285" i="8"/>
  <c r="B285" i="8"/>
  <c r="C285" i="8"/>
  <c r="D285" i="8"/>
  <c r="E285" i="8"/>
  <c r="F285" i="8"/>
  <c r="G285" i="8"/>
  <c r="H285" i="8"/>
  <c r="I285" i="8"/>
  <c r="J285" i="8"/>
  <c r="J286" i="8" s="1"/>
  <c r="A287" i="8"/>
  <c r="B287" i="8"/>
  <c r="C287" i="8"/>
  <c r="D287" i="8"/>
  <c r="E287" i="8"/>
  <c r="F287" i="8"/>
  <c r="G287" i="8"/>
  <c r="H287" i="8"/>
  <c r="I287" i="8"/>
  <c r="J287" i="8"/>
  <c r="A288" i="8"/>
  <c r="B288" i="8"/>
  <c r="C288" i="8"/>
  <c r="D288" i="8"/>
  <c r="E288" i="8"/>
  <c r="F288" i="8"/>
  <c r="G288" i="8"/>
  <c r="H288" i="8"/>
  <c r="I288" i="8"/>
  <c r="J288" i="8"/>
  <c r="A289" i="8"/>
  <c r="B289" i="8"/>
  <c r="C289" i="8"/>
  <c r="D289" i="8"/>
  <c r="E289" i="8"/>
  <c r="F289" i="8"/>
  <c r="G289" i="8"/>
  <c r="H289" i="8"/>
  <c r="I289" i="8"/>
  <c r="J289" i="8"/>
  <c r="A290" i="8"/>
  <c r="B290" i="8"/>
  <c r="C290" i="8"/>
  <c r="D290" i="8"/>
  <c r="E290" i="8"/>
  <c r="F290" i="8"/>
  <c r="G290" i="8"/>
  <c r="H290" i="8"/>
  <c r="I290" i="8"/>
  <c r="J290" i="8"/>
  <c r="A291" i="8"/>
  <c r="B291" i="8"/>
  <c r="C291" i="8"/>
  <c r="D291" i="8"/>
  <c r="E291" i="8"/>
  <c r="F291" i="8"/>
  <c r="G291" i="8"/>
  <c r="H291" i="8"/>
  <c r="I291" i="8"/>
  <c r="J291" i="8"/>
  <c r="A293" i="8"/>
  <c r="B293" i="8"/>
  <c r="C293" i="8"/>
  <c r="D293" i="8"/>
  <c r="E293" i="8"/>
  <c r="F293" i="8"/>
  <c r="G293" i="8"/>
  <c r="H293" i="8"/>
  <c r="I293" i="8"/>
  <c r="J293" i="8"/>
  <c r="A294" i="8"/>
  <c r="B294" i="8"/>
  <c r="C294" i="8"/>
  <c r="D294" i="8"/>
  <c r="E294" i="8"/>
  <c r="F294" i="8"/>
  <c r="G294" i="8"/>
  <c r="H294" i="8"/>
  <c r="I294" i="8"/>
  <c r="J294" i="8"/>
  <c r="A295" i="8"/>
  <c r="B295" i="8"/>
  <c r="C295" i="8"/>
  <c r="D295" i="8"/>
  <c r="E295" i="8"/>
  <c r="F295" i="8"/>
  <c r="G295" i="8"/>
  <c r="H295" i="8"/>
  <c r="I295" i="8"/>
  <c r="J295" i="8"/>
  <c r="A296" i="8"/>
  <c r="B296" i="8"/>
  <c r="C296" i="8"/>
  <c r="D296" i="8"/>
  <c r="E296" i="8"/>
  <c r="F296" i="8"/>
  <c r="G296" i="8"/>
  <c r="H296" i="8"/>
  <c r="I296" i="8"/>
  <c r="J296" i="8"/>
  <c r="A297" i="8"/>
  <c r="B297" i="8"/>
  <c r="C297" i="8"/>
  <c r="D297" i="8"/>
  <c r="E297" i="8"/>
  <c r="F297" i="8"/>
  <c r="G297" i="8"/>
  <c r="H297" i="8"/>
  <c r="I297" i="8"/>
  <c r="J297" i="8"/>
  <c r="A299" i="8"/>
  <c r="B299" i="8"/>
  <c r="C299" i="8"/>
  <c r="D299" i="8"/>
  <c r="E299" i="8"/>
  <c r="F299" i="8"/>
  <c r="G299" i="8"/>
  <c r="H299" i="8"/>
  <c r="I299" i="8"/>
  <c r="J299" i="8"/>
  <c r="J300" i="8" s="1"/>
  <c r="A301" i="8"/>
  <c r="B301" i="8"/>
  <c r="C301" i="8"/>
  <c r="D301" i="8"/>
  <c r="E301" i="8"/>
  <c r="F301" i="8"/>
  <c r="G301" i="8"/>
  <c r="H301" i="8"/>
  <c r="I301" i="8"/>
  <c r="J301" i="8"/>
  <c r="J302" i="8" s="1"/>
  <c r="A303" i="8"/>
  <c r="B303" i="8"/>
  <c r="C303" i="8"/>
  <c r="D303" i="8"/>
  <c r="E303" i="8"/>
  <c r="F303" i="8"/>
  <c r="G303" i="8"/>
  <c r="H303" i="8"/>
  <c r="I303" i="8"/>
  <c r="J303" i="8"/>
  <c r="J304" i="8" s="1"/>
  <c r="A305" i="8"/>
  <c r="B305" i="8"/>
  <c r="C305" i="8"/>
  <c r="D305" i="8"/>
  <c r="E305" i="8"/>
  <c r="F305" i="8"/>
  <c r="G305" i="8"/>
  <c r="H305" i="8"/>
  <c r="I305" i="8"/>
  <c r="J305" i="8"/>
  <c r="J306" i="8" s="1"/>
  <c r="A307" i="8"/>
  <c r="B307" i="8"/>
  <c r="C307" i="8"/>
  <c r="D307" i="8"/>
  <c r="E307" i="8"/>
  <c r="F307" i="8"/>
  <c r="G307" i="8"/>
  <c r="H307" i="8"/>
  <c r="I307" i="8"/>
  <c r="J307" i="8"/>
  <c r="J308" i="8" s="1"/>
  <c r="A309" i="8"/>
  <c r="B309" i="8"/>
  <c r="C309" i="8"/>
  <c r="D309" i="8"/>
  <c r="E309" i="8"/>
  <c r="F309" i="8"/>
  <c r="G309" i="8"/>
  <c r="H309" i="8"/>
  <c r="I309" i="8"/>
  <c r="J309" i="8"/>
  <c r="J310" i="8" s="1"/>
  <c r="A311" i="8"/>
  <c r="B311" i="8"/>
  <c r="C311" i="8"/>
  <c r="D311" i="8"/>
  <c r="E311" i="8"/>
  <c r="F311" i="8"/>
  <c r="G311" i="8"/>
  <c r="H311" i="8"/>
  <c r="I311" i="8"/>
  <c r="J311" i="8"/>
  <c r="K311" i="8"/>
  <c r="A312" i="8"/>
  <c r="B312" i="8"/>
  <c r="C312" i="8"/>
  <c r="D312" i="8"/>
  <c r="E312" i="8"/>
  <c r="F312" i="8"/>
  <c r="G312" i="8"/>
  <c r="H312" i="8"/>
  <c r="I312" i="8"/>
  <c r="J312" i="8"/>
  <c r="A313" i="8"/>
  <c r="B313" i="8"/>
  <c r="C313" i="8"/>
  <c r="D313" i="8"/>
  <c r="E313" i="8"/>
  <c r="F313" i="8"/>
  <c r="G313" i="8"/>
  <c r="H313" i="8"/>
  <c r="I313" i="8"/>
  <c r="J313" i="8"/>
  <c r="A314" i="8"/>
  <c r="B314" i="8"/>
  <c r="C314" i="8"/>
  <c r="D314" i="8"/>
  <c r="E314" i="8"/>
  <c r="F314" i="8"/>
  <c r="G314" i="8"/>
  <c r="H314" i="8"/>
  <c r="I314" i="8"/>
  <c r="J314" i="8"/>
  <c r="A315" i="8"/>
  <c r="B315" i="8"/>
  <c r="C315" i="8"/>
  <c r="D315" i="8"/>
  <c r="E315" i="8"/>
  <c r="F315" i="8"/>
  <c r="G315" i="8"/>
  <c r="H315" i="8"/>
  <c r="I315" i="8"/>
  <c r="J315" i="8"/>
  <c r="A316" i="8"/>
  <c r="B316" i="8"/>
  <c r="C316" i="8"/>
  <c r="D316" i="8"/>
  <c r="E316" i="8"/>
  <c r="F316" i="8"/>
  <c r="G316" i="8"/>
  <c r="H316" i="8"/>
  <c r="I316" i="8"/>
  <c r="J316" i="8"/>
  <c r="A318" i="8"/>
  <c r="B318" i="8"/>
  <c r="C318" i="8"/>
  <c r="D318" i="8"/>
  <c r="E318" i="8"/>
  <c r="F318" i="8"/>
  <c r="G318" i="8"/>
  <c r="H318" i="8"/>
  <c r="I318" i="8"/>
  <c r="J318" i="8"/>
  <c r="A319" i="8"/>
  <c r="B319" i="8"/>
  <c r="C319" i="8"/>
  <c r="D319" i="8"/>
  <c r="E319" i="8"/>
  <c r="F319" i="8"/>
  <c r="G319" i="8"/>
  <c r="H319" i="8"/>
  <c r="I319" i="8"/>
  <c r="J319" i="8"/>
  <c r="A320" i="8"/>
  <c r="B320" i="8"/>
  <c r="C320" i="8"/>
  <c r="D320" i="8"/>
  <c r="E320" i="8"/>
  <c r="F320" i="8"/>
  <c r="G320" i="8"/>
  <c r="H320" i="8"/>
  <c r="I320" i="8"/>
  <c r="J320" i="8"/>
  <c r="A321" i="8"/>
  <c r="B321" i="8"/>
  <c r="C321" i="8"/>
  <c r="D321" i="8"/>
  <c r="E321" i="8"/>
  <c r="F321" i="8"/>
  <c r="G321" i="8"/>
  <c r="H321" i="8"/>
  <c r="I321" i="8"/>
  <c r="J321" i="8"/>
  <c r="A322" i="8"/>
  <c r="B322" i="8"/>
  <c r="C322" i="8"/>
  <c r="D322" i="8"/>
  <c r="E322" i="8"/>
  <c r="F322" i="8"/>
  <c r="G322" i="8"/>
  <c r="H322" i="8"/>
  <c r="I322" i="8"/>
  <c r="J322" i="8"/>
  <c r="A323" i="8"/>
  <c r="B323" i="8"/>
  <c r="C323" i="8"/>
  <c r="D323" i="8"/>
  <c r="E323" i="8"/>
  <c r="F323" i="8"/>
  <c r="G323" i="8"/>
  <c r="H323" i="8"/>
  <c r="I323" i="8"/>
  <c r="J323" i="8"/>
  <c r="A324" i="8"/>
  <c r="B324" i="8"/>
  <c r="C324" i="8"/>
  <c r="D324" i="8"/>
  <c r="E324" i="8"/>
  <c r="F324" i="8"/>
  <c r="G324" i="8"/>
  <c r="H324" i="8"/>
  <c r="I324" i="8"/>
  <c r="J324" i="8"/>
  <c r="A325" i="8"/>
  <c r="B325" i="8"/>
  <c r="C325" i="8"/>
  <c r="D325" i="8"/>
  <c r="E325" i="8"/>
  <c r="F325" i="8"/>
  <c r="G325" i="8"/>
  <c r="H325" i="8"/>
  <c r="I325" i="8"/>
  <c r="J325" i="8"/>
  <c r="A327" i="8"/>
  <c r="B327" i="8"/>
  <c r="C327" i="8"/>
  <c r="D327" i="8"/>
  <c r="E327" i="8"/>
  <c r="F327" i="8"/>
  <c r="G327" i="8"/>
  <c r="H327" i="8"/>
  <c r="I327" i="8"/>
  <c r="J327" i="8"/>
  <c r="A328" i="8"/>
  <c r="B328" i="8"/>
  <c r="C328" i="8"/>
  <c r="D328" i="8"/>
  <c r="E328" i="8"/>
  <c r="F328" i="8"/>
  <c r="G328" i="8"/>
  <c r="H328" i="8"/>
  <c r="I328" i="8"/>
  <c r="J328" i="8"/>
  <c r="A329" i="8"/>
  <c r="B329" i="8"/>
  <c r="C329" i="8"/>
  <c r="D329" i="8"/>
  <c r="E329" i="8"/>
  <c r="F329" i="8"/>
  <c r="G329" i="8"/>
  <c r="H329" i="8"/>
  <c r="I329" i="8"/>
  <c r="J329" i="8"/>
  <c r="A330" i="8"/>
  <c r="B330" i="8"/>
  <c r="C330" i="8"/>
  <c r="D330" i="8"/>
  <c r="E330" i="8"/>
  <c r="F330" i="8"/>
  <c r="G330" i="8"/>
  <c r="H330" i="8"/>
  <c r="I330" i="8"/>
  <c r="J330" i="8"/>
  <c r="A332" i="8"/>
  <c r="B332" i="8"/>
  <c r="C332" i="8"/>
  <c r="D332" i="8"/>
  <c r="E332" i="8"/>
  <c r="F332" i="8"/>
  <c r="G332" i="8"/>
  <c r="H332" i="8"/>
  <c r="I332" i="8"/>
  <c r="J332" i="8"/>
  <c r="J333" i="8" s="1"/>
  <c r="A334" i="8"/>
  <c r="B334" i="8"/>
  <c r="C334" i="8"/>
  <c r="D334" i="8"/>
  <c r="E334" i="8"/>
  <c r="F334" i="8"/>
  <c r="G334" i="8"/>
  <c r="H334" i="8"/>
  <c r="I334" i="8"/>
  <c r="J334" i="8"/>
  <c r="A335" i="8"/>
  <c r="B335" i="8"/>
  <c r="C335" i="8"/>
  <c r="D335" i="8"/>
  <c r="E335" i="8"/>
  <c r="F335" i="8"/>
  <c r="G335" i="8"/>
  <c r="H335" i="8"/>
  <c r="I335" i="8"/>
  <c r="J335" i="8"/>
  <c r="A336" i="8"/>
  <c r="B336" i="8"/>
  <c r="C336" i="8"/>
  <c r="D336" i="8"/>
  <c r="E336" i="8"/>
  <c r="F336" i="8"/>
  <c r="G336" i="8"/>
  <c r="H336" i="8"/>
  <c r="I336" i="8"/>
  <c r="J336" i="8"/>
  <c r="A338" i="8"/>
  <c r="B338" i="8"/>
  <c r="C338" i="8"/>
  <c r="D338" i="8"/>
  <c r="E338" i="8"/>
  <c r="F338" i="8"/>
  <c r="G338" i="8"/>
  <c r="H338" i="8"/>
  <c r="I338" i="8"/>
  <c r="J338" i="8"/>
  <c r="A339" i="8"/>
  <c r="B339" i="8"/>
  <c r="C339" i="8"/>
  <c r="D339" i="8"/>
  <c r="E339" i="8"/>
  <c r="F339" i="8"/>
  <c r="G339" i="8"/>
  <c r="H339" i="8"/>
  <c r="I339" i="8"/>
  <c r="J339" i="8"/>
  <c r="A340" i="8"/>
  <c r="B340" i="8"/>
  <c r="C340" i="8"/>
  <c r="D340" i="8"/>
  <c r="E340" i="8"/>
  <c r="F340" i="8"/>
  <c r="G340" i="8"/>
  <c r="H340" i="8"/>
  <c r="I340" i="8"/>
  <c r="J340" i="8"/>
  <c r="A341" i="8"/>
  <c r="B341" i="8"/>
  <c r="C341" i="8"/>
  <c r="D341" i="8"/>
  <c r="E341" i="8"/>
  <c r="F341" i="8"/>
  <c r="G341" i="8"/>
  <c r="H341" i="8"/>
  <c r="I341" i="8"/>
  <c r="J341" i="8"/>
  <c r="A342" i="8"/>
  <c r="B342" i="8"/>
  <c r="C342" i="8"/>
  <c r="D342" i="8"/>
  <c r="E342" i="8"/>
  <c r="F342" i="8"/>
  <c r="G342" i="8"/>
  <c r="H342" i="8"/>
  <c r="I342" i="8"/>
  <c r="J342" i="8"/>
  <c r="A343" i="8"/>
  <c r="B343" i="8"/>
  <c r="C343" i="8"/>
  <c r="D343" i="8"/>
  <c r="E343" i="8"/>
  <c r="F343" i="8"/>
  <c r="G343" i="8"/>
  <c r="H343" i="8"/>
  <c r="I343" i="8"/>
  <c r="J343" i="8"/>
  <c r="A344" i="8"/>
  <c r="B344" i="8"/>
  <c r="C344" i="8"/>
  <c r="D344" i="8"/>
  <c r="E344" i="8"/>
  <c r="F344" i="8"/>
  <c r="G344" i="8"/>
  <c r="H344" i="8"/>
  <c r="I344" i="8"/>
  <c r="J344" i="8"/>
  <c r="A345" i="8"/>
  <c r="B345" i="8"/>
  <c r="C345" i="8"/>
  <c r="D345" i="8"/>
  <c r="E345" i="8"/>
  <c r="F345" i="8"/>
  <c r="G345" i="8"/>
  <c r="H345" i="8"/>
  <c r="I345" i="8"/>
  <c r="J345" i="8"/>
  <c r="A346" i="8"/>
  <c r="B346" i="8"/>
  <c r="C346" i="8"/>
  <c r="D346" i="8"/>
  <c r="E346" i="8"/>
  <c r="F346" i="8"/>
  <c r="G346" i="8"/>
  <c r="H346" i="8"/>
  <c r="I346" i="8"/>
  <c r="J346" i="8"/>
  <c r="A347" i="8"/>
  <c r="B347" i="8"/>
  <c r="C347" i="8"/>
  <c r="D347" i="8"/>
  <c r="E347" i="8"/>
  <c r="F347" i="8"/>
  <c r="G347" i="8"/>
  <c r="H347" i="8"/>
  <c r="I347" i="8"/>
  <c r="J347" i="8"/>
  <c r="A349" i="8"/>
  <c r="B349" i="8"/>
  <c r="C349" i="8"/>
  <c r="D349" i="8"/>
  <c r="E349" i="8"/>
  <c r="F349" i="8"/>
  <c r="G349" i="8"/>
  <c r="H349" i="8"/>
  <c r="I349" i="8"/>
  <c r="J349" i="8"/>
  <c r="A350" i="8"/>
  <c r="B350" i="8"/>
  <c r="C350" i="8"/>
  <c r="D350" i="8"/>
  <c r="E350" i="8"/>
  <c r="F350" i="8"/>
  <c r="G350" i="8"/>
  <c r="H350" i="8"/>
  <c r="I350" i="8"/>
  <c r="J350" i="8"/>
  <c r="A352" i="8"/>
  <c r="B352" i="8"/>
  <c r="C352" i="8"/>
  <c r="D352" i="8"/>
  <c r="E352" i="8"/>
  <c r="F352" i="8"/>
  <c r="G352" i="8"/>
  <c r="H352" i="8"/>
  <c r="I352" i="8"/>
  <c r="J352" i="8"/>
  <c r="A353" i="8"/>
  <c r="B353" i="8"/>
  <c r="C353" i="8"/>
  <c r="D353" i="8"/>
  <c r="E353" i="8"/>
  <c r="F353" i="8"/>
  <c r="G353" i="8"/>
  <c r="H353" i="8"/>
  <c r="I353" i="8"/>
  <c r="J353" i="8"/>
  <c r="A354" i="8"/>
  <c r="B354" i="8"/>
  <c r="C354" i="8"/>
  <c r="D354" i="8"/>
  <c r="E354" i="8"/>
  <c r="F354" i="8"/>
  <c r="G354" i="8"/>
  <c r="H354" i="8"/>
  <c r="I354" i="8"/>
  <c r="J354" i="8"/>
  <c r="A355" i="8"/>
  <c r="B355" i="8"/>
  <c r="C355" i="8"/>
  <c r="D355" i="8"/>
  <c r="E355" i="8"/>
  <c r="F355" i="8"/>
  <c r="G355" i="8"/>
  <c r="H355" i="8"/>
  <c r="I355" i="8"/>
  <c r="J355" i="8"/>
  <c r="A356" i="8"/>
  <c r="B356" i="8"/>
  <c r="C356" i="8"/>
  <c r="D356" i="8"/>
  <c r="E356" i="8"/>
  <c r="F356" i="8"/>
  <c r="G356" i="8"/>
  <c r="H356" i="8"/>
  <c r="I356" i="8"/>
  <c r="J356" i="8"/>
  <c r="A357" i="8"/>
  <c r="B357" i="8"/>
  <c r="C357" i="8"/>
  <c r="D357" i="8"/>
  <c r="E357" i="8"/>
  <c r="F357" i="8"/>
  <c r="G357" i="8"/>
  <c r="H357" i="8"/>
  <c r="I357" i="8"/>
  <c r="J357" i="8"/>
  <c r="A358" i="8"/>
  <c r="B358" i="8"/>
  <c r="C358" i="8"/>
  <c r="D358" i="8"/>
  <c r="E358" i="8"/>
  <c r="F358" i="8"/>
  <c r="G358" i="8"/>
  <c r="H358" i="8"/>
  <c r="I358" i="8"/>
  <c r="J358" i="8"/>
  <c r="A359" i="8"/>
  <c r="B359" i="8"/>
  <c r="C359" i="8"/>
  <c r="D359" i="8"/>
  <c r="E359" i="8"/>
  <c r="F359" i="8"/>
  <c r="G359" i="8"/>
  <c r="H359" i="8"/>
  <c r="I359" i="8"/>
  <c r="J359" i="8"/>
  <c r="A360" i="8"/>
  <c r="B360" i="8"/>
  <c r="C360" i="8"/>
  <c r="D360" i="8"/>
  <c r="E360" i="8"/>
  <c r="F360" i="8"/>
  <c r="G360" i="8"/>
  <c r="H360" i="8"/>
  <c r="I360" i="8"/>
  <c r="J360" i="8"/>
  <c r="A362" i="8"/>
  <c r="B362" i="8"/>
  <c r="C362" i="8"/>
  <c r="D362" i="8"/>
  <c r="E362" i="8"/>
  <c r="F362" i="8"/>
  <c r="G362" i="8"/>
  <c r="H362" i="8"/>
  <c r="I362" i="8"/>
  <c r="J362" i="8"/>
  <c r="A363" i="8"/>
  <c r="B363" i="8"/>
  <c r="C363" i="8"/>
  <c r="D363" i="8"/>
  <c r="E363" i="8"/>
  <c r="F363" i="8"/>
  <c r="G363" i="8"/>
  <c r="H363" i="8"/>
  <c r="I363" i="8"/>
  <c r="J363" i="8"/>
  <c r="A365" i="8"/>
  <c r="B365" i="8"/>
  <c r="C365" i="8"/>
  <c r="D365" i="8"/>
  <c r="E365" i="8"/>
  <c r="F365" i="8"/>
  <c r="G365" i="8"/>
  <c r="H365" i="8"/>
  <c r="I365" i="8"/>
  <c r="J365" i="8"/>
  <c r="K365" i="8"/>
  <c r="A366" i="8"/>
  <c r="B366" i="8"/>
  <c r="C366" i="8"/>
  <c r="D366" i="8"/>
  <c r="E366" i="8"/>
  <c r="F366" i="8"/>
  <c r="G366" i="8"/>
  <c r="H366" i="8"/>
  <c r="I366" i="8"/>
  <c r="J366" i="8"/>
  <c r="A367" i="8"/>
  <c r="B367" i="8"/>
  <c r="C367" i="8"/>
  <c r="D367" i="8"/>
  <c r="E367" i="8"/>
  <c r="F367" i="8"/>
  <c r="G367" i="8"/>
  <c r="H367" i="8"/>
  <c r="I367" i="8"/>
  <c r="J367" i="8"/>
  <c r="A368" i="8"/>
  <c r="B368" i="8"/>
  <c r="C368" i="8"/>
  <c r="D368" i="8"/>
  <c r="E368" i="8"/>
  <c r="F368" i="8"/>
  <c r="G368" i="8"/>
  <c r="H368" i="8"/>
  <c r="I368" i="8"/>
  <c r="J368" i="8"/>
  <c r="A369" i="8"/>
  <c r="B369" i="8"/>
  <c r="C369" i="8"/>
  <c r="D369" i="8"/>
  <c r="E369" i="8"/>
  <c r="F369" i="8"/>
  <c r="G369" i="8"/>
  <c r="H369" i="8"/>
  <c r="I369" i="8"/>
  <c r="J369" i="8"/>
  <c r="A370" i="8"/>
  <c r="B370" i="8"/>
  <c r="C370" i="8"/>
  <c r="D370" i="8"/>
  <c r="E370" i="8"/>
  <c r="F370" i="8"/>
  <c r="G370" i="8"/>
  <c r="H370" i="8"/>
  <c r="I370" i="8"/>
  <c r="J370" i="8"/>
  <c r="A371" i="8"/>
  <c r="B371" i="8"/>
  <c r="C371" i="8"/>
  <c r="D371" i="8"/>
  <c r="E371" i="8"/>
  <c r="F371" i="8"/>
  <c r="G371" i="8"/>
  <c r="H371" i="8"/>
  <c r="I371" i="8"/>
  <c r="J371" i="8"/>
  <c r="A372" i="8"/>
  <c r="B372" i="8"/>
  <c r="C372" i="8"/>
  <c r="D372" i="8"/>
  <c r="E372" i="8"/>
  <c r="F372" i="8"/>
  <c r="G372" i="8"/>
  <c r="H372" i="8"/>
  <c r="I372" i="8"/>
  <c r="J372" i="8"/>
  <c r="A373" i="8"/>
  <c r="B373" i="8"/>
  <c r="C373" i="8"/>
  <c r="D373" i="8"/>
  <c r="E373" i="8"/>
  <c r="F373" i="8"/>
  <c r="G373" i="8"/>
  <c r="H373" i="8"/>
  <c r="I373" i="8"/>
  <c r="J373" i="8"/>
  <c r="A374" i="8"/>
  <c r="B374" i="8"/>
  <c r="C374" i="8"/>
  <c r="D374" i="8"/>
  <c r="E374" i="8"/>
  <c r="F374" i="8"/>
  <c r="G374" i="8"/>
  <c r="H374" i="8"/>
  <c r="I374" i="8"/>
  <c r="J374" i="8"/>
  <c r="A375" i="8"/>
  <c r="B375" i="8"/>
  <c r="C375" i="8"/>
  <c r="D375" i="8"/>
  <c r="E375" i="8"/>
  <c r="F375" i="8"/>
  <c r="G375" i="8"/>
  <c r="H375" i="8"/>
  <c r="I375" i="8"/>
  <c r="J375" i="8"/>
  <c r="A376" i="8"/>
  <c r="B376" i="8"/>
  <c r="C376" i="8"/>
  <c r="D376" i="8"/>
  <c r="E376" i="8"/>
  <c r="F376" i="8"/>
  <c r="G376" i="8"/>
  <c r="H376" i="8"/>
  <c r="I376" i="8"/>
  <c r="J376" i="8"/>
  <c r="A377" i="8"/>
  <c r="B377" i="8"/>
  <c r="C377" i="8"/>
  <c r="D377" i="8"/>
  <c r="E377" i="8"/>
  <c r="F377" i="8"/>
  <c r="G377" i="8"/>
  <c r="H377" i="8"/>
  <c r="I377" i="8"/>
  <c r="J377" i="8"/>
  <c r="A379" i="8"/>
  <c r="B379" i="8"/>
  <c r="C379" i="8"/>
  <c r="D379" i="8"/>
  <c r="E379" i="8"/>
  <c r="F379" i="8"/>
  <c r="G379" i="8"/>
  <c r="H379" i="8"/>
  <c r="I379" i="8"/>
  <c r="J379" i="8"/>
  <c r="A380" i="8"/>
  <c r="B380" i="8"/>
  <c r="C380" i="8"/>
  <c r="D380" i="8"/>
  <c r="E380" i="8"/>
  <c r="F380" i="8"/>
  <c r="G380" i="8"/>
  <c r="H380" i="8"/>
  <c r="I380" i="8"/>
  <c r="J380" i="8"/>
  <c r="A382" i="8"/>
  <c r="B382" i="8"/>
  <c r="C382" i="8"/>
  <c r="D382" i="8"/>
  <c r="E382" i="8"/>
  <c r="F382" i="8"/>
  <c r="G382" i="8"/>
  <c r="H382" i="8"/>
  <c r="I382" i="8"/>
  <c r="J382" i="8"/>
  <c r="A383" i="8"/>
  <c r="B383" i="8"/>
  <c r="C383" i="8"/>
  <c r="D383" i="8"/>
  <c r="E383" i="8"/>
  <c r="F383" i="8"/>
  <c r="G383" i="8"/>
  <c r="H383" i="8"/>
  <c r="I383" i="8"/>
  <c r="J383" i="8"/>
  <c r="A384" i="8"/>
  <c r="B384" i="8"/>
  <c r="C384" i="8"/>
  <c r="D384" i="8"/>
  <c r="E384" i="8"/>
  <c r="F384" i="8"/>
  <c r="G384" i="8"/>
  <c r="H384" i="8"/>
  <c r="I384" i="8"/>
  <c r="J384" i="8"/>
  <c r="A385" i="8"/>
  <c r="B385" i="8"/>
  <c r="C385" i="8"/>
  <c r="D385" i="8"/>
  <c r="E385" i="8"/>
  <c r="F385" i="8"/>
  <c r="G385" i="8"/>
  <c r="H385" i="8"/>
  <c r="I385" i="8"/>
  <c r="J385" i="8"/>
  <c r="A386" i="8"/>
  <c r="B386" i="8"/>
  <c r="C386" i="8"/>
  <c r="D386" i="8"/>
  <c r="E386" i="8"/>
  <c r="F386" i="8"/>
  <c r="G386" i="8"/>
  <c r="H386" i="8"/>
  <c r="I386" i="8"/>
  <c r="J386" i="8"/>
  <c r="A387" i="8"/>
  <c r="B387" i="8"/>
  <c r="C387" i="8"/>
  <c r="D387" i="8"/>
  <c r="E387" i="8"/>
  <c r="F387" i="8"/>
  <c r="G387" i="8"/>
  <c r="H387" i="8"/>
  <c r="I387" i="8"/>
  <c r="J387" i="8"/>
  <c r="A388" i="8"/>
  <c r="B388" i="8"/>
  <c r="C388" i="8"/>
  <c r="D388" i="8"/>
  <c r="E388" i="8"/>
  <c r="F388" i="8"/>
  <c r="G388" i="8"/>
  <c r="H388" i="8"/>
  <c r="I388" i="8"/>
  <c r="J388" i="8"/>
  <c r="A390" i="8"/>
  <c r="B390" i="8"/>
  <c r="C390" i="8"/>
  <c r="D390" i="8"/>
  <c r="E390" i="8"/>
  <c r="F390" i="8"/>
  <c r="G390" i="8"/>
  <c r="H390" i="8"/>
  <c r="I390" i="8"/>
  <c r="J390" i="8"/>
  <c r="A391" i="8"/>
  <c r="B391" i="8"/>
  <c r="C391" i="8"/>
  <c r="D391" i="8"/>
  <c r="E391" i="8"/>
  <c r="F391" i="8"/>
  <c r="G391" i="8"/>
  <c r="H391" i="8"/>
  <c r="I391" i="8"/>
  <c r="J391" i="8"/>
  <c r="A392" i="8"/>
  <c r="B392" i="8"/>
  <c r="C392" i="8"/>
  <c r="D392" i="8"/>
  <c r="E392" i="8"/>
  <c r="F392" i="8"/>
  <c r="G392" i="8"/>
  <c r="H392" i="8"/>
  <c r="I392" i="8"/>
  <c r="J392" i="8"/>
  <c r="A394" i="8"/>
  <c r="B394" i="8"/>
  <c r="C394" i="8"/>
  <c r="D394" i="8"/>
  <c r="E394" i="8"/>
  <c r="F394" i="8"/>
  <c r="G394" i="8"/>
  <c r="H394" i="8"/>
  <c r="I394" i="8"/>
  <c r="J394" i="8"/>
  <c r="A395" i="8"/>
  <c r="B395" i="8"/>
  <c r="C395" i="8"/>
  <c r="D395" i="8"/>
  <c r="E395" i="8"/>
  <c r="F395" i="8"/>
  <c r="G395" i="8"/>
  <c r="H395" i="8"/>
  <c r="I395" i="8"/>
  <c r="J395" i="8"/>
  <c r="A397" i="8"/>
  <c r="B397" i="8"/>
  <c r="C397" i="8"/>
  <c r="D397" i="8"/>
  <c r="E397" i="8"/>
  <c r="F397" i="8"/>
  <c r="G397" i="8"/>
  <c r="H397" i="8"/>
  <c r="I397" i="8"/>
  <c r="J397" i="8"/>
  <c r="J398" i="8" s="1"/>
  <c r="A399" i="8"/>
  <c r="B399" i="8"/>
  <c r="C399" i="8"/>
  <c r="D399" i="8"/>
  <c r="E399" i="8"/>
  <c r="F399" i="8"/>
  <c r="G399" i="8"/>
  <c r="H399" i="8"/>
  <c r="I399" i="8"/>
  <c r="J399" i="8"/>
  <c r="A400" i="8"/>
  <c r="B400" i="8"/>
  <c r="C400" i="8"/>
  <c r="D400" i="8"/>
  <c r="E400" i="8"/>
  <c r="F400" i="8"/>
  <c r="G400" i="8"/>
  <c r="H400" i="8"/>
  <c r="I400" i="8"/>
  <c r="J400" i="8"/>
  <c r="A401" i="8"/>
  <c r="B401" i="8"/>
  <c r="C401" i="8"/>
  <c r="D401" i="8"/>
  <c r="E401" i="8"/>
  <c r="F401" i="8"/>
  <c r="G401" i="8"/>
  <c r="H401" i="8"/>
  <c r="I401" i="8"/>
  <c r="J401" i="8"/>
  <c r="A402" i="8"/>
  <c r="B402" i="8"/>
  <c r="C402" i="8"/>
  <c r="D402" i="8"/>
  <c r="E402" i="8"/>
  <c r="F402" i="8"/>
  <c r="G402" i="8"/>
  <c r="H402" i="8"/>
  <c r="I402" i="8"/>
  <c r="J402" i="8"/>
  <c r="A404" i="8"/>
  <c r="B404" i="8"/>
  <c r="C404" i="8"/>
  <c r="D404" i="8"/>
  <c r="E404" i="8"/>
  <c r="F404" i="8"/>
  <c r="G404" i="8"/>
  <c r="H404" i="8"/>
  <c r="I404" i="8"/>
  <c r="J404" i="8"/>
  <c r="A405" i="8"/>
  <c r="B405" i="8"/>
  <c r="C405" i="8"/>
  <c r="D405" i="8"/>
  <c r="E405" i="8"/>
  <c r="F405" i="8"/>
  <c r="G405" i="8"/>
  <c r="H405" i="8"/>
  <c r="I405" i="8"/>
  <c r="J405" i="8"/>
  <c r="A406" i="8"/>
  <c r="B406" i="8"/>
  <c r="C406" i="8"/>
  <c r="D406" i="8"/>
  <c r="E406" i="8"/>
  <c r="F406" i="8"/>
  <c r="G406" i="8"/>
  <c r="H406" i="8"/>
  <c r="I406" i="8"/>
  <c r="J406" i="8"/>
  <c r="A407" i="8"/>
  <c r="B407" i="8"/>
  <c r="C407" i="8"/>
  <c r="D407" i="8"/>
  <c r="E407" i="8"/>
  <c r="F407" i="8"/>
  <c r="G407" i="8"/>
  <c r="H407" i="8"/>
  <c r="I407" i="8"/>
  <c r="J407" i="8"/>
  <c r="A408" i="8"/>
  <c r="B408" i="8"/>
  <c r="C408" i="8"/>
  <c r="D408" i="8"/>
  <c r="E408" i="8"/>
  <c r="F408" i="8"/>
  <c r="G408" i="8"/>
  <c r="H408" i="8"/>
  <c r="I408" i="8"/>
  <c r="J408" i="8"/>
  <c r="A409" i="8"/>
  <c r="B409" i="8"/>
  <c r="C409" i="8"/>
  <c r="D409" i="8"/>
  <c r="E409" i="8"/>
  <c r="F409" i="8"/>
  <c r="G409" i="8"/>
  <c r="H409" i="8"/>
  <c r="I409" i="8"/>
  <c r="J409" i="8"/>
  <c r="A410" i="8"/>
  <c r="B410" i="8"/>
  <c r="C410" i="8"/>
  <c r="D410" i="8"/>
  <c r="E410" i="8"/>
  <c r="F410" i="8"/>
  <c r="G410" i="8"/>
  <c r="H410" i="8"/>
  <c r="I410" i="8"/>
  <c r="J410" i="8"/>
  <c r="A411" i="8"/>
  <c r="B411" i="8"/>
  <c r="C411" i="8"/>
  <c r="D411" i="8"/>
  <c r="E411" i="8"/>
  <c r="F411" i="8"/>
  <c r="G411" i="8"/>
  <c r="H411" i="8"/>
  <c r="I411" i="8"/>
  <c r="J411" i="8"/>
  <c r="A412" i="8"/>
  <c r="B412" i="8"/>
  <c r="C412" i="8"/>
  <c r="D412" i="8"/>
  <c r="E412" i="8"/>
  <c r="F412" i="8"/>
  <c r="G412" i="8"/>
  <c r="H412" i="8"/>
  <c r="I412" i="8"/>
  <c r="J412" i="8"/>
  <c r="A413" i="8"/>
  <c r="B413" i="8"/>
  <c r="C413" i="8"/>
  <c r="D413" i="8"/>
  <c r="E413" i="8"/>
  <c r="F413" i="8"/>
  <c r="G413" i="8"/>
  <c r="H413" i="8"/>
  <c r="I413" i="8"/>
  <c r="J413" i="8"/>
  <c r="A415" i="8"/>
  <c r="B415" i="8"/>
  <c r="C415" i="8"/>
  <c r="D415" i="8"/>
  <c r="E415" i="8"/>
  <c r="F415" i="8"/>
  <c r="G415" i="8"/>
  <c r="H415" i="8"/>
  <c r="I415" i="8"/>
  <c r="J415" i="8"/>
  <c r="J416" i="8" s="1"/>
  <c r="A417" i="8"/>
  <c r="B417" i="8"/>
  <c r="C417" i="8"/>
  <c r="D417" i="8"/>
  <c r="E417" i="8"/>
  <c r="F417" i="8"/>
  <c r="G417" i="8"/>
  <c r="H417" i="8"/>
  <c r="I417" i="8"/>
  <c r="J417" i="8"/>
  <c r="J418" i="8" s="1"/>
  <c r="A419" i="8"/>
  <c r="B419" i="8"/>
  <c r="C419" i="8"/>
  <c r="D419" i="8"/>
  <c r="E419" i="8"/>
  <c r="F419" i="8"/>
  <c r="G419" i="8"/>
  <c r="H419" i="8"/>
  <c r="I419" i="8"/>
  <c r="J419" i="8"/>
  <c r="J420" i="8" s="1"/>
  <c r="A421" i="8"/>
  <c r="B421" i="8"/>
  <c r="C421" i="8"/>
  <c r="D421" i="8"/>
  <c r="E421" i="8"/>
  <c r="F421" i="8"/>
  <c r="G421" i="8"/>
  <c r="H421" i="8"/>
  <c r="I421" i="8"/>
  <c r="J421" i="8"/>
  <c r="J422" i="8" s="1"/>
  <c r="A423" i="8"/>
  <c r="B423" i="8"/>
  <c r="C423" i="8"/>
  <c r="D423" i="8"/>
  <c r="E423" i="8"/>
  <c r="F423" i="8"/>
  <c r="G423" i="8"/>
  <c r="H423" i="8"/>
  <c r="I423" i="8"/>
  <c r="J423" i="8"/>
  <c r="J424" i="8" s="1"/>
  <c r="A425" i="8"/>
  <c r="B425" i="8"/>
  <c r="C425" i="8"/>
  <c r="D425" i="8"/>
  <c r="E425" i="8"/>
  <c r="F425" i="8"/>
  <c r="G425" i="8"/>
  <c r="H425" i="8"/>
  <c r="I425" i="8"/>
  <c r="J425" i="8"/>
  <c r="J426" i="8" s="1"/>
  <c r="A427" i="8"/>
  <c r="B427" i="8"/>
  <c r="C427" i="8"/>
  <c r="D427" i="8"/>
  <c r="E427" i="8"/>
  <c r="F427" i="8"/>
  <c r="G427" i="8"/>
  <c r="H427" i="8"/>
  <c r="I427" i="8"/>
  <c r="J427" i="8"/>
  <c r="A428" i="8"/>
  <c r="B428" i="8"/>
  <c r="C428" i="8"/>
  <c r="D428" i="8"/>
  <c r="E428" i="8"/>
  <c r="F428" i="8"/>
  <c r="G428" i="8"/>
  <c r="H428" i="8"/>
  <c r="I428" i="8"/>
  <c r="J428" i="8"/>
  <c r="A430" i="8"/>
  <c r="B430" i="8"/>
  <c r="C430" i="8"/>
  <c r="D430" i="8"/>
  <c r="E430" i="8"/>
  <c r="F430" i="8"/>
  <c r="G430" i="8"/>
  <c r="H430" i="8"/>
  <c r="I430" i="8"/>
  <c r="J430" i="8"/>
  <c r="A431" i="8"/>
  <c r="B431" i="8"/>
  <c r="C431" i="8"/>
  <c r="D431" i="8"/>
  <c r="E431" i="8"/>
  <c r="F431" i="8"/>
  <c r="G431" i="8"/>
  <c r="H431" i="8"/>
  <c r="I431" i="8"/>
  <c r="J431" i="8"/>
  <c r="A432" i="8"/>
  <c r="B432" i="8"/>
  <c r="C432" i="8"/>
  <c r="D432" i="8"/>
  <c r="E432" i="8"/>
  <c r="F432" i="8"/>
  <c r="G432" i="8"/>
  <c r="H432" i="8"/>
  <c r="I432" i="8"/>
  <c r="J432" i="8"/>
  <c r="A434" i="8"/>
  <c r="B434" i="8"/>
  <c r="C434" i="8"/>
  <c r="D434" i="8"/>
  <c r="E434" i="8"/>
  <c r="F434" i="8"/>
  <c r="G434" i="8"/>
  <c r="H434" i="8"/>
  <c r="I434" i="8"/>
  <c r="J434" i="8"/>
  <c r="A435" i="8"/>
  <c r="B435" i="8"/>
  <c r="C435" i="8"/>
  <c r="D435" i="8"/>
  <c r="E435" i="8"/>
  <c r="F435" i="8"/>
  <c r="G435" i="8"/>
  <c r="H435" i="8"/>
  <c r="I435" i="8"/>
  <c r="J435" i="8"/>
  <c r="A436" i="8"/>
  <c r="B436" i="8"/>
  <c r="C436" i="8"/>
  <c r="D436" i="8"/>
  <c r="E436" i="8"/>
  <c r="F436" i="8"/>
  <c r="G436" i="8"/>
  <c r="H436" i="8"/>
  <c r="I436" i="8"/>
  <c r="J436" i="8"/>
  <c r="A437" i="8"/>
  <c r="B437" i="8"/>
  <c r="C437" i="8"/>
  <c r="D437" i="8"/>
  <c r="E437" i="8"/>
  <c r="F437" i="8"/>
  <c r="G437" i="8"/>
  <c r="H437" i="8"/>
  <c r="I437" i="8"/>
  <c r="J437" i="8"/>
  <c r="A438" i="8"/>
  <c r="B438" i="8"/>
  <c r="C438" i="8"/>
  <c r="D438" i="8"/>
  <c r="E438" i="8"/>
  <c r="F438" i="8"/>
  <c r="G438" i="8"/>
  <c r="H438" i="8"/>
  <c r="I438" i="8"/>
  <c r="J438" i="8"/>
  <c r="A439" i="8"/>
  <c r="B439" i="8"/>
  <c r="C439" i="8"/>
  <c r="D439" i="8"/>
  <c r="E439" i="8"/>
  <c r="F439" i="8"/>
  <c r="G439" i="8"/>
  <c r="H439" i="8"/>
  <c r="I439" i="8"/>
  <c r="J439" i="8"/>
  <c r="A440" i="8"/>
  <c r="B440" i="8"/>
  <c r="C440" i="8"/>
  <c r="D440" i="8"/>
  <c r="E440" i="8"/>
  <c r="F440" i="8"/>
  <c r="G440" i="8"/>
  <c r="H440" i="8"/>
  <c r="I440" i="8"/>
  <c r="J440" i="8"/>
  <c r="A441" i="8"/>
  <c r="B441" i="8"/>
  <c r="C441" i="8"/>
  <c r="D441" i="8"/>
  <c r="E441" i="8"/>
  <c r="F441" i="8"/>
  <c r="G441" i="8"/>
  <c r="H441" i="8"/>
  <c r="I441" i="8"/>
  <c r="J441" i="8"/>
  <c r="A442" i="8"/>
  <c r="B442" i="8"/>
  <c r="C442" i="8"/>
  <c r="D442" i="8"/>
  <c r="E442" i="8"/>
  <c r="F442" i="8"/>
  <c r="G442" i="8"/>
  <c r="H442" i="8"/>
  <c r="I442" i="8"/>
  <c r="J442" i="8"/>
  <c r="A444" i="8"/>
  <c r="B444" i="8"/>
  <c r="C444" i="8"/>
  <c r="D444" i="8"/>
  <c r="E444" i="8"/>
  <c r="F444" i="8"/>
  <c r="G444" i="8"/>
  <c r="H444" i="8"/>
  <c r="I444" i="8"/>
  <c r="J444" i="8"/>
  <c r="J445" i="8" s="1"/>
  <c r="A446" i="8"/>
  <c r="B446" i="8"/>
  <c r="C446" i="8"/>
  <c r="D446" i="8"/>
  <c r="E446" i="8"/>
  <c r="F446" i="8"/>
  <c r="G446" i="8"/>
  <c r="H446" i="8"/>
  <c r="I446" i="8"/>
  <c r="J446" i="8"/>
  <c r="J447" i="8" s="1"/>
  <c r="A448" i="8"/>
  <c r="B448" i="8"/>
  <c r="C448" i="8"/>
  <c r="D448" i="8"/>
  <c r="E448" i="8"/>
  <c r="F448" i="8"/>
  <c r="G448" i="8"/>
  <c r="H448" i="8"/>
  <c r="I448" i="8"/>
  <c r="J448" i="8"/>
  <c r="A449" i="8"/>
  <c r="B449" i="8"/>
  <c r="C449" i="8"/>
  <c r="D449" i="8"/>
  <c r="E449" i="8"/>
  <c r="F449" i="8"/>
  <c r="G449" i="8"/>
  <c r="H449" i="8"/>
  <c r="I449" i="8"/>
  <c r="J449" i="8"/>
  <c r="A451" i="8"/>
  <c r="B451" i="8"/>
  <c r="C451" i="8"/>
  <c r="D451" i="8"/>
  <c r="E451" i="8"/>
  <c r="F451" i="8"/>
  <c r="G451" i="8"/>
  <c r="H451" i="8"/>
  <c r="I451" i="8"/>
  <c r="J451" i="8"/>
  <c r="A452" i="8"/>
  <c r="B452" i="8"/>
  <c r="C452" i="8"/>
  <c r="D452" i="8"/>
  <c r="E452" i="8"/>
  <c r="F452" i="8"/>
  <c r="G452" i="8"/>
  <c r="H452" i="8"/>
  <c r="I452" i="8"/>
  <c r="J452" i="8"/>
  <c r="A453" i="8"/>
  <c r="B453" i="8"/>
  <c r="C453" i="8"/>
  <c r="D453" i="8"/>
  <c r="E453" i="8"/>
  <c r="F453" i="8"/>
  <c r="G453" i="8"/>
  <c r="H453" i="8"/>
  <c r="I453" i="8"/>
  <c r="J453" i="8"/>
  <c r="A455" i="8"/>
  <c r="B455" i="8"/>
  <c r="C455" i="8"/>
  <c r="D455" i="8"/>
  <c r="E455" i="8"/>
  <c r="F455" i="8"/>
  <c r="G455" i="8"/>
  <c r="H455" i="8"/>
  <c r="I455" i="8"/>
  <c r="J455" i="8"/>
  <c r="A456" i="8"/>
  <c r="B456" i="8"/>
  <c r="C456" i="8"/>
  <c r="D456" i="8"/>
  <c r="E456" i="8"/>
  <c r="F456" i="8"/>
  <c r="G456" i="8"/>
  <c r="H456" i="8"/>
  <c r="I456" i="8"/>
  <c r="J456" i="8"/>
  <c r="A457" i="8"/>
  <c r="B457" i="8"/>
  <c r="C457" i="8"/>
  <c r="D457" i="8"/>
  <c r="E457" i="8"/>
  <c r="F457" i="8"/>
  <c r="G457" i="8"/>
  <c r="H457" i="8"/>
  <c r="I457" i="8"/>
  <c r="J457" i="8"/>
  <c r="A458" i="8"/>
  <c r="B458" i="8"/>
  <c r="C458" i="8"/>
  <c r="D458" i="8"/>
  <c r="E458" i="8"/>
  <c r="F458" i="8"/>
  <c r="G458" i="8"/>
  <c r="H458" i="8"/>
  <c r="I458" i="8"/>
  <c r="J458" i="8"/>
  <c r="A459" i="8"/>
  <c r="B459" i="8"/>
  <c r="C459" i="8"/>
  <c r="D459" i="8"/>
  <c r="E459" i="8"/>
  <c r="F459" i="8"/>
  <c r="G459" i="8"/>
  <c r="H459" i="8"/>
  <c r="I459" i="8"/>
  <c r="J459" i="8"/>
  <c r="A461" i="8"/>
  <c r="B461" i="8"/>
  <c r="C461" i="8"/>
  <c r="D461" i="8"/>
  <c r="E461" i="8"/>
  <c r="F461" i="8"/>
  <c r="G461" i="8"/>
  <c r="H461" i="8"/>
  <c r="I461" i="8"/>
  <c r="J461" i="8"/>
  <c r="A462" i="8"/>
  <c r="B462" i="8"/>
  <c r="C462" i="8"/>
  <c r="D462" i="8"/>
  <c r="E462" i="8"/>
  <c r="F462" i="8"/>
  <c r="G462" i="8"/>
  <c r="H462" i="8"/>
  <c r="I462" i="8"/>
  <c r="J462" i="8"/>
  <c r="A464" i="8"/>
  <c r="B464" i="8"/>
  <c r="C464" i="8"/>
  <c r="D464" i="8"/>
  <c r="E464" i="8"/>
  <c r="F464" i="8"/>
  <c r="G464" i="8"/>
  <c r="H464" i="8"/>
  <c r="I464" i="8"/>
  <c r="J464" i="8"/>
  <c r="J465" i="8" s="1"/>
  <c r="A466" i="8"/>
  <c r="B466" i="8"/>
  <c r="C466" i="8"/>
  <c r="D466" i="8"/>
  <c r="E466" i="8"/>
  <c r="F466" i="8"/>
  <c r="G466" i="8"/>
  <c r="H466" i="8"/>
  <c r="I466" i="8"/>
  <c r="J466" i="8"/>
  <c r="J467" i="8" s="1"/>
  <c r="A468" i="8"/>
  <c r="B468" i="8"/>
  <c r="C468" i="8"/>
  <c r="D468" i="8"/>
  <c r="E468" i="8"/>
  <c r="F468" i="8"/>
  <c r="G468" i="8"/>
  <c r="H468" i="8"/>
  <c r="I468" i="8"/>
  <c r="J468" i="8"/>
  <c r="J469" i="8" s="1"/>
  <c r="A470" i="8"/>
  <c r="B470" i="8"/>
  <c r="C470" i="8"/>
  <c r="D470" i="8"/>
  <c r="E470" i="8"/>
  <c r="F470" i="8"/>
  <c r="G470" i="8"/>
  <c r="H470" i="8"/>
  <c r="I470" i="8"/>
  <c r="J470" i="8"/>
  <c r="J471" i="8" s="1"/>
  <c r="A472" i="8"/>
  <c r="B472" i="8"/>
  <c r="C472" i="8"/>
  <c r="D472" i="8"/>
  <c r="E472" i="8"/>
  <c r="F472" i="8"/>
  <c r="G472" i="8"/>
  <c r="H472" i="8"/>
  <c r="I472" i="8"/>
  <c r="J472" i="8"/>
  <c r="J473" i="8" s="1"/>
  <c r="A474" i="8"/>
  <c r="B474" i="8"/>
  <c r="C474" i="8"/>
  <c r="D474" i="8"/>
  <c r="E474" i="8"/>
  <c r="F474" i="8"/>
  <c r="G474" i="8"/>
  <c r="H474" i="8"/>
  <c r="I474" i="8"/>
  <c r="J474" i="8"/>
  <c r="K474" i="8"/>
  <c r="A475" i="8"/>
  <c r="B475" i="8"/>
  <c r="C475" i="8"/>
  <c r="D475" i="8"/>
  <c r="E475" i="8"/>
  <c r="F475" i="8"/>
  <c r="G475" i="8"/>
  <c r="H475" i="8"/>
  <c r="I475" i="8"/>
  <c r="J475" i="8"/>
  <c r="K475" i="8"/>
  <c r="A476" i="8"/>
  <c r="B476" i="8"/>
  <c r="C476" i="8"/>
  <c r="D476" i="8"/>
  <c r="E476" i="8"/>
  <c r="F476" i="8"/>
  <c r="G476" i="8"/>
  <c r="H476" i="8"/>
  <c r="I476" i="8"/>
  <c r="J476" i="8"/>
  <c r="A477" i="8"/>
  <c r="B477" i="8"/>
  <c r="C477" i="8"/>
  <c r="D477" i="8"/>
  <c r="E477" i="8"/>
  <c r="F477" i="8"/>
  <c r="G477" i="8"/>
  <c r="H477" i="8"/>
  <c r="I477" i="8"/>
  <c r="J477" i="8"/>
  <c r="A478" i="8"/>
  <c r="B478" i="8"/>
  <c r="C478" i="8"/>
  <c r="D478" i="8"/>
  <c r="E478" i="8"/>
  <c r="F478" i="8"/>
  <c r="G478" i="8"/>
  <c r="H478" i="8"/>
  <c r="I478" i="8"/>
  <c r="J478" i="8"/>
  <c r="A479" i="8"/>
  <c r="B479" i="8"/>
  <c r="C479" i="8"/>
  <c r="D479" i="8"/>
  <c r="E479" i="8"/>
  <c r="F479" i="8"/>
  <c r="G479" i="8"/>
  <c r="H479" i="8"/>
  <c r="I479" i="8"/>
  <c r="J479" i="8"/>
  <c r="A480" i="8"/>
  <c r="B480" i="8"/>
  <c r="C480" i="8"/>
  <c r="D480" i="8"/>
  <c r="E480" i="8"/>
  <c r="F480" i="8"/>
  <c r="G480" i="8"/>
  <c r="H480" i="8"/>
  <c r="I480" i="8"/>
  <c r="J480" i="8"/>
  <c r="A481" i="8"/>
  <c r="B481" i="8"/>
  <c r="C481" i="8"/>
  <c r="D481" i="8"/>
  <c r="E481" i="8"/>
  <c r="F481" i="8"/>
  <c r="G481" i="8"/>
  <c r="H481" i="8"/>
  <c r="I481" i="8"/>
  <c r="J481" i="8"/>
  <c r="A482" i="8"/>
  <c r="B482" i="8"/>
  <c r="C482" i="8"/>
  <c r="D482" i="8"/>
  <c r="E482" i="8"/>
  <c r="F482" i="8"/>
  <c r="G482" i="8"/>
  <c r="H482" i="8"/>
  <c r="I482" i="8"/>
  <c r="J482" i="8"/>
  <c r="A483" i="8"/>
  <c r="B483" i="8"/>
  <c r="C483" i="8"/>
  <c r="D483" i="8"/>
  <c r="E483" i="8"/>
  <c r="F483" i="8"/>
  <c r="G483" i="8"/>
  <c r="H483" i="8"/>
  <c r="I483" i="8"/>
  <c r="J483" i="8"/>
  <c r="A485" i="8"/>
  <c r="B485" i="8"/>
  <c r="C485" i="8"/>
  <c r="D485" i="8"/>
  <c r="E485" i="8"/>
  <c r="F485" i="8"/>
  <c r="G485" i="8"/>
  <c r="H485" i="8"/>
  <c r="I485" i="8"/>
  <c r="J485" i="8"/>
  <c r="A486" i="8"/>
  <c r="B486" i="8"/>
  <c r="C486" i="8"/>
  <c r="D486" i="8"/>
  <c r="E486" i="8"/>
  <c r="F486" i="8"/>
  <c r="G486" i="8"/>
  <c r="H486" i="8"/>
  <c r="I486" i="8"/>
  <c r="J486" i="8"/>
  <c r="A488" i="8"/>
  <c r="B488" i="8"/>
  <c r="C488" i="8"/>
  <c r="D488" i="8"/>
  <c r="E488" i="8"/>
  <c r="F488" i="8"/>
  <c r="G488" i="8"/>
  <c r="H488" i="8"/>
  <c r="I488" i="8"/>
  <c r="J488" i="8"/>
  <c r="A489" i="8"/>
  <c r="B489" i="8"/>
  <c r="C489" i="8"/>
  <c r="D489" i="8"/>
  <c r="E489" i="8"/>
  <c r="F489" i="8"/>
  <c r="G489" i="8"/>
  <c r="H489" i="8"/>
  <c r="I489" i="8"/>
  <c r="J489" i="8"/>
  <c r="A490" i="8"/>
  <c r="B490" i="8"/>
  <c r="C490" i="8"/>
  <c r="D490" i="8"/>
  <c r="E490" i="8"/>
  <c r="F490" i="8"/>
  <c r="G490" i="8"/>
  <c r="H490" i="8"/>
  <c r="I490" i="8"/>
  <c r="J490" i="8"/>
  <c r="A491" i="8"/>
  <c r="B491" i="8"/>
  <c r="C491" i="8"/>
  <c r="D491" i="8"/>
  <c r="E491" i="8"/>
  <c r="F491" i="8"/>
  <c r="G491" i="8"/>
  <c r="H491" i="8"/>
  <c r="I491" i="8"/>
  <c r="J491" i="8"/>
  <c r="A492" i="8"/>
  <c r="B492" i="8"/>
  <c r="C492" i="8"/>
  <c r="D492" i="8"/>
  <c r="E492" i="8"/>
  <c r="F492" i="8"/>
  <c r="G492" i="8"/>
  <c r="H492" i="8"/>
  <c r="I492" i="8"/>
  <c r="J492" i="8"/>
  <c r="A493" i="8"/>
  <c r="B493" i="8"/>
  <c r="C493" i="8"/>
  <c r="D493" i="8"/>
  <c r="E493" i="8"/>
  <c r="F493" i="8"/>
  <c r="G493" i="8"/>
  <c r="H493" i="8"/>
  <c r="I493" i="8"/>
  <c r="J493" i="8"/>
  <c r="A494" i="8"/>
  <c r="B494" i="8"/>
  <c r="C494" i="8"/>
  <c r="D494" i="8"/>
  <c r="E494" i="8"/>
  <c r="F494" i="8"/>
  <c r="G494" i="8"/>
  <c r="H494" i="8"/>
  <c r="I494" i="8"/>
  <c r="J494" i="8"/>
  <c r="A495" i="8"/>
  <c r="B495" i="8"/>
  <c r="C495" i="8"/>
  <c r="D495" i="8"/>
  <c r="E495" i="8"/>
  <c r="F495" i="8"/>
  <c r="G495" i="8"/>
  <c r="H495" i="8"/>
  <c r="I495" i="8"/>
  <c r="J495" i="8"/>
  <c r="A496" i="8"/>
  <c r="B496" i="8"/>
  <c r="C496" i="8"/>
  <c r="D496" i="8"/>
  <c r="E496" i="8"/>
  <c r="F496" i="8"/>
  <c r="G496" i="8"/>
  <c r="H496" i="8"/>
  <c r="I496" i="8"/>
  <c r="J496" i="8"/>
  <c r="A498" i="8"/>
  <c r="B498" i="8"/>
  <c r="C498" i="8"/>
  <c r="D498" i="8"/>
  <c r="E498" i="8"/>
  <c r="F498" i="8"/>
  <c r="G498" i="8"/>
  <c r="H498" i="8"/>
  <c r="I498" i="8"/>
  <c r="J498" i="8"/>
  <c r="K498" i="8"/>
  <c r="A499" i="8"/>
  <c r="B499" i="8"/>
  <c r="C499" i="8"/>
  <c r="D499" i="8"/>
  <c r="E499" i="8"/>
  <c r="F499" i="8"/>
  <c r="G499" i="8"/>
  <c r="H499" i="8"/>
  <c r="I499" i="8"/>
  <c r="J499" i="8"/>
  <c r="A500" i="8"/>
  <c r="B500" i="8"/>
  <c r="C500" i="8"/>
  <c r="D500" i="8"/>
  <c r="E500" i="8"/>
  <c r="F500" i="8"/>
  <c r="G500" i="8"/>
  <c r="H500" i="8"/>
  <c r="I500" i="8"/>
  <c r="J500" i="8"/>
  <c r="A501" i="8"/>
  <c r="B501" i="8"/>
  <c r="C501" i="8"/>
  <c r="D501" i="8"/>
  <c r="E501" i="8"/>
  <c r="F501" i="8"/>
  <c r="G501" i="8"/>
  <c r="H501" i="8"/>
  <c r="I501" i="8"/>
  <c r="J501" i="8"/>
  <c r="A502" i="8"/>
  <c r="B502" i="8"/>
  <c r="C502" i="8"/>
  <c r="D502" i="8"/>
  <c r="E502" i="8"/>
  <c r="F502" i="8"/>
  <c r="G502" i="8"/>
  <c r="H502" i="8"/>
  <c r="I502" i="8"/>
  <c r="J502" i="8"/>
  <c r="A503" i="8"/>
  <c r="B503" i="8"/>
  <c r="C503" i="8"/>
  <c r="D503" i="8"/>
  <c r="E503" i="8"/>
  <c r="F503" i="8"/>
  <c r="G503" i="8"/>
  <c r="H503" i="8"/>
  <c r="I503" i="8"/>
  <c r="J503" i="8"/>
  <c r="A504" i="8"/>
  <c r="B504" i="8"/>
  <c r="C504" i="8"/>
  <c r="D504" i="8"/>
  <c r="E504" i="8"/>
  <c r="F504" i="8"/>
  <c r="G504" i="8"/>
  <c r="H504" i="8"/>
  <c r="I504" i="8"/>
  <c r="J504" i="8"/>
  <c r="A506" i="8"/>
  <c r="B506" i="8"/>
  <c r="C506" i="8"/>
  <c r="D506" i="8"/>
  <c r="E506" i="8"/>
  <c r="F506" i="8"/>
  <c r="G506" i="8"/>
  <c r="H506" i="8"/>
  <c r="I506" i="8"/>
  <c r="J506" i="8"/>
  <c r="K506" i="8"/>
  <c r="A507" i="8"/>
  <c r="B507" i="8"/>
  <c r="C507" i="8"/>
  <c r="D507" i="8"/>
  <c r="E507" i="8"/>
  <c r="F507" i="8"/>
  <c r="G507" i="8"/>
  <c r="H507" i="8"/>
  <c r="I507" i="8"/>
  <c r="J507" i="8"/>
  <c r="A508" i="8"/>
  <c r="B508" i="8"/>
  <c r="C508" i="8"/>
  <c r="D508" i="8"/>
  <c r="E508" i="8"/>
  <c r="F508" i="8"/>
  <c r="G508" i="8"/>
  <c r="H508" i="8"/>
  <c r="I508" i="8"/>
  <c r="J508" i="8"/>
  <c r="A509" i="8"/>
  <c r="B509" i="8"/>
  <c r="C509" i="8"/>
  <c r="D509" i="8"/>
  <c r="E509" i="8"/>
  <c r="F509" i="8"/>
  <c r="G509" i="8"/>
  <c r="H509" i="8"/>
  <c r="I509" i="8"/>
  <c r="J509" i="8"/>
  <c r="A510" i="8"/>
  <c r="B510" i="8"/>
  <c r="C510" i="8"/>
  <c r="D510" i="8"/>
  <c r="E510" i="8"/>
  <c r="F510" i="8"/>
  <c r="G510" i="8"/>
  <c r="H510" i="8"/>
  <c r="I510" i="8"/>
  <c r="J510" i="8"/>
  <c r="A512" i="8"/>
  <c r="B512" i="8"/>
  <c r="C512" i="8"/>
  <c r="D512" i="8"/>
  <c r="E512" i="8"/>
  <c r="F512" i="8"/>
  <c r="G512" i="8"/>
  <c r="H512" i="8"/>
  <c r="I512" i="8"/>
  <c r="J512" i="8"/>
  <c r="K512" i="8"/>
  <c r="A513" i="8"/>
  <c r="B513" i="8"/>
  <c r="C513" i="8"/>
  <c r="D513" i="8"/>
  <c r="E513" i="8"/>
  <c r="F513" i="8"/>
  <c r="G513" i="8"/>
  <c r="H513" i="8"/>
  <c r="I513" i="8"/>
  <c r="J513" i="8"/>
  <c r="A515" i="8"/>
  <c r="B515" i="8"/>
  <c r="C515" i="8"/>
  <c r="D515" i="8"/>
  <c r="E515" i="8"/>
  <c r="F515" i="8"/>
  <c r="G515" i="8"/>
  <c r="H515" i="8"/>
  <c r="I515" i="8"/>
  <c r="J515" i="8"/>
  <c r="A516" i="8"/>
  <c r="B516" i="8"/>
  <c r="C516" i="8"/>
  <c r="D516" i="8"/>
  <c r="E516" i="8"/>
  <c r="F516" i="8"/>
  <c r="G516" i="8"/>
  <c r="H516" i="8"/>
  <c r="I516" i="8"/>
  <c r="J516" i="8"/>
  <c r="A517" i="8"/>
  <c r="B517" i="8"/>
  <c r="C517" i="8"/>
  <c r="D517" i="8"/>
  <c r="E517" i="8"/>
  <c r="F517" i="8"/>
  <c r="G517" i="8"/>
  <c r="H517" i="8"/>
  <c r="I517" i="8"/>
  <c r="J517" i="8"/>
  <c r="A518" i="8"/>
  <c r="B518" i="8"/>
  <c r="C518" i="8"/>
  <c r="D518" i="8"/>
  <c r="E518" i="8"/>
  <c r="F518" i="8"/>
  <c r="G518" i="8"/>
  <c r="H518" i="8"/>
  <c r="I518" i="8"/>
  <c r="J518" i="8"/>
  <c r="A519" i="8"/>
  <c r="B519" i="8"/>
  <c r="C519" i="8"/>
  <c r="D519" i="8"/>
  <c r="E519" i="8"/>
  <c r="F519" i="8"/>
  <c r="G519" i="8"/>
  <c r="H519" i="8"/>
  <c r="I519" i="8"/>
  <c r="J519" i="8"/>
  <c r="A520" i="8"/>
  <c r="B520" i="8"/>
  <c r="C520" i="8"/>
  <c r="D520" i="8"/>
  <c r="E520" i="8"/>
  <c r="F520" i="8"/>
  <c r="G520" i="8"/>
  <c r="H520" i="8"/>
  <c r="I520" i="8"/>
  <c r="J520" i="8"/>
  <c r="A521" i="8"/>
  <c r="B521" i="8"/>
  <c r="C521" i="8"/>
  <c r="D521" i="8"/>
  <c r="E521" i="8"/>
  <c r="F521" i="8"/>
  <c r="G521" i="8"/>
  <c r="H521" i="8"/>
  <c r="I521" i="8"/>
  <c r="J521" i="8"/>
  <c r="A522" i="8"/>
  <c r="B522" i="8"/>
  <c r="C522" i="8"/>
  <c r="D522" i="8"/>
  <c r="E522" i="8"/>
  <c r="F522" i="8"/>
  <c r="G522" i="8"/>
  <c r="H522" i="8"/>
  <c r="I522" i="8"/>
  <c r="J522" i="8"/>
  <c r="A524" i="8"/>
  <c r="B524" i="8"/>
  <c r="C524" i="8"/>
  <c r="D524" i="8"/>
  <c r="E524" i="8"/>
  <c r="F524" i="8"/>
  <c r="G524" i="8"/>
  <c r="H524" i="8"/>
  <c r="I524" i="8"/>
  <c r="J524" i="8"/>
  <c r="A525" i="8"/>
  <c r="B525" i="8"/>
  <c r="C525" i="8"/>
  <c r="D525" i="8"/>
  <c r="E525" i="8"/>
  <c r="F525" i="8"/>
  <c r="G525" i="8"/>
  <c r="H525" i="8"/>
  <c r="I525" i="8"/>
  <c r="J525" i="8"/>
  <c r="A526" i="8"/>
  <c r="B526" i="8"/>
  <c r="C526" i="8"/>
  <c r="D526" i="8"/>
  <c r="E526" i="8"/>
  <c r="F526" i="8"/>
  <c r="G526" i="8"/>
  <c r="H526" i="8"/>
  <c r="I526" i="8"/>
  <c r="J526" i="8"/>
  <c r="A527" i="8"/>
  <c r="B527" i="8"/>
  <c r="C527" i="8"/>
  <c r="D527" i="8"/>
  <c r="E527" i="8"/>
  <c r="F527" i="8"/>
  <c r="G527" i="8"/>
  <c r="H527" i="8"/>
  <c r="I527" i="8"/>
  <c r="J527" i="8"/>
  <c r="A529" i="8"/>
  <c r="B529" i="8"/>
  <c r="C529" i="8"/>
  <c r="D529" i="8"/>
  <c r="E529" i="8"/>
  <c r="F529" i="8"/>
  <c r="G529" i="8"/>
  <c r="H529" i="8"/>
  <c r="I529" i="8"/>
  <c r="J529" i="8"/>
  <c r="A530" i="8"/>
  <c r="B530" i="8"/>
  <c r="C530" i="8"/>
  <c r="D530" i="8"/>
  <c r="E530" i="8"/>
  <c r="F530" i="8"/>
  <c r="G530" i="8"/>
  <c r="H530" i="8"/>
  <c r="I530" i="8"/>
  <c r="J530" i="8"/>
  <c r="A532" i="8"/>
  <c r="B532" i="8"/>
  <c r="C532" i="8"/>
  <c r="D532" i="8"/>
  <c r="E532" i="8"/>
  <c r="F532" i="8"/>
  <c r="G532" i="8"/>
  <c r="H532" i="8"/>
  <c r="I532" i="8"/>
  <c r="J532" i="8"/>
  <c r="A533" i="8"/>
  <c r="B533" i="8"/>
  <c r="C533" i="8"/>
  <c r="D533" i="8"/>
  <c r="E533" i="8"/>
  <c r="F533" i="8"/>
  <c r="G533" i="8"/>
  <c r="H533" i="8"/>
  <c r="I533" i="8"/>
  <c r="J533" i="8"/>
  <c r="A534" i="8"/>
  <c r="B534" i="8"/>
  <c r="C534" i="8"/>
  <c r="D534" i="8"/>
  <c r="E534" i="8"/>
  <c r="F534" i="8"/>
  <c r="G534" i="8"/>
  <c r="H534" i="8"/>
  <c r="I534" i="8"/>
  <c r="J534" i="8"/>
  <c r="A535" i="8"/>
  <c r="B535" i="8"/>
  <c r="C535" i="8"/>
  <c r="D535" i="8"/>
  <c r="E535" i="8"/>
  <c r="F535" i="8"/>
  <c r="G535" i="8"/>
  <c r="H535" i="8"/>
  <c r="I535" i="8"/>
  <c r="J535" i="8"/>
  <c r="A536" i="8"/>
  <c r="B536" i="8"/>
  <c r="C536" i="8"/>
  <c r="D536" i="8"/>
  <c r="E536" i="8"/>
  <c r="F536" i="8"/>
  <c r="G536" i="8"/>
  <c r="H536" i="8"/>
  <c r="I536" i="8"/>
  <c r="J536" i="8"/>
  <c r="A537" i="8"/>
  <c r="B537" i="8"/>
  <c r="C537" i="8"/>
  <c r="D537" i="8"/>
  <c r="E537" i="8"/>
  <c r="F537" i="8"/>
  <c r="G537" i="8"/>
  <c r="H537" i="8"/>
  <c r="I537" i="8"/>
  <c r="J537" i="8"/>
  <c r="A539" i="8"/>
  <c r="B539" i="8"/>
  <c r="C539" i="8"/>
  <c r="D539" i="8"/>
  <c r="E539" i="8"/>
  <c r="F539" i="8"/>
  <c r="G539" i="8"/>
  <c r="H539" i="8"/>
  <c r="I539" i="8"/>
  <c r="J539" i="8"/>
  <c r="K539" i="8"/>
  <c r="A540" i="8"/>
  <c r="B540" i="8"/>
  <c r="C540" i="8"/>
  <c r="D540" i="8"/>
  <c r="E540" i="8"/>
  <c r="F540" i="8"/>
  <c r="G540" i="8"/>
  <c r="H540" i="8"/>
  <c r="I540" i="8"/>
  <c r="J540" i="8"/>
  <c r="A541" i="8"/>
  <c r="B541" i="8"/>
  <c r="C541" i="8"/>
  <c r="D541" i="8"/>
  <c r="E541" i="8"/>
  <c r="F541" i="8"/>
  <c r="G541" i="8"/>
  <c r="H541" i="8"/>
  <c r="I541" i="8"/>
  <c r="J541" i="8"/>
  <c r="A542" i="8"/>
  <c r="B542" i="8"/>
  <c r="C542" i="8"/>
  <c r="D542" i="8"/>
  <c r="E542" i="8"/>
  <c r="F542" i="8"/>
  <c r="G542" i="8"/>
  <c r="H542" i="8"/>
  <c r="I542" i="8"/>
  <c r="J542" i="8"/>
  <c r="A543" i="8"/>
  <c r="B543" i="8"/>
  <c r="C543" i="8"/>
  <c r="D543" i="8"/>
  <c r="E543" i="8"/>
  <c r="F543" i="8"/>
  <c r="G543" i="8"/>
  <c r="H543" i="8"/>
  <c r="I543" i="8"/>
  <c r="J543" i="8"/>
  <c r="A544" i="8"/>
  <c r="B544" i="8"/>
  <c r="C544" i="8"/>
  <c r="D544" i="8"/>
  <c r="E544" i="8"/>
  <c r="F544" i="8"/>
  <c r="G544" i="8"/>
  <c r="H544" i="8"/>
  <c r="I544" i="8"/>
  <c r="J544" i="8"/>
  <c r="A545" i="8"/>
  <c r="B545" i="8"/>
  <c r="C545" i="8"/>
  <c r="D545" i="8"/>
  <c r="E545" i="8"/>
  <c r="F545" i="8"/>
  <c r="G545" i="8"/>
  <c r="H545" i="8"/>
  <c r="I545" i="8"/>
  <c r="J545" i="8"/>
  <c r="A546" i="8"/>
  <c r="B546" i="8"/>
  <c r="C546" i="8"/>
  <c r="D546" i="8"/>
  <c r="E546" i="8"/>
  <c r="F546" i="8"/>
  <c r="G546" i="8"/>
  <c r="H546" i="8"/>
  <c r="I546" i="8"/>
  <c r="J546" i="8"/>
  <c r="A547" i="8"/>
  <c r="B547" i="8"/>
  <c r="C547" i="8"/>
  <c r="D547" i="8"/>
  <c r="E547" i="8"/>
  <c r="F547" i="8"/>
  <c r="G547" i="8"/>
  <c r="H547" i="8"/>
  <c r="I547" i="8"/>
  <c r="J547" i="8"/>
  <c r="A548" i="8"/>
  <c r="B548" i="8"/>
  <c r="C548" i="8"/>
  <c r="D548" i="8"/>
  <c r="E548" i="8"/>
  <c r="F548" i="8"/>
  <c r="G548" i="8"/>
  <c r="H548" i="8"/>
  <c r="I548" i="8"/>
  <c r="J548" i="8"/>
  <c r="A549" i="8"/>
  <c r="B549" i="8"/>
  <c r="C549" i="8"/>
  <c r="D549" i="8"/>
  <c r="E549" i="8"/>
  <c r="F549" i="8"/>
  <c r="G549" i="8"/>
  <c r="H549" i="8"/>
  <c r="I549" i="8"/>
  <c r="J549" i="8"/>
  <c r="A550" i="8"/>
  <c r="B550" i="8"/>
  <c r="C550" i="8"/>
  <c r="D550" i="8"/>
  <c r="E550" i="8"/>
  <c r="F550" i="8"/>
  <c r="G550" i="8"/>
  <c r="H550" i="8"/>
  <c r="I550" i="8"/>
  <c r="J550" i="8"/>
  <c r="A552" i="8"/>
  <c r="B552" i="8"/>
  <c r="C552" i="8"/>
  <c r="D552" i="8"/>
  <c r="E552" i="8"/>
  <c r="F552" i="8"/>
  <c r="G552" i="8"/>
  <c r="H552" i="8"/>
  <c r="I552" i="8"/>
  <c r="J552" i="8"/>
  <c r="A553" i="8"/>
  <c r="B553" i="8"/>
  <c r="C553" i="8"/>
  <c r="D553" i="8"/>
  <c r="E553" i="8"/>
  <c r="F553" i="8"/>
  <c r="G553" i="8"/>
  <c r="H553" i="8"/>
  <c r="I553" i="8"/>
  <c r="J553" i="8"/>
  <c r="A554" i="8"/>
  <c r="B554" i="8"/>
  <c r="C554" i="8"/>
  <c r="D554" i="8"/>
  <c r="E554" i="8"/>
  <c r="F554" i="8"/>
  <c r="G554" i="8"/>
  <c r="H554" i="8"/>
  <c r="I554" i="8"/>
  <c r="J554" i="8"/>
  <c r="A556" i="8"/>
  <c r="B556" i="8"/>
  <c r="C556" i="8"/>
  <c r="D556" i="8"/>
  <c r="E556" i="8"/>
  <c r="F556" i="8"/>
  <c r="G556" i="8"/>
  <c r="H556" i="8"/>
  <c r="I556" i="8"/>
  <c r="J556" i="8"/>
  <c r="A557" i="8"/>
  <c r="B557" i="8"/>
  <c r="C557" i="8"/>
  <c r="D557" i="8"/>
  <c r="E557" i="8"/>
  <c r="F557" i="8"/>
  <c r="G557" i="8"/>
  <c r="H557" i="8"/>
  <c r="I557" i="8"/>
  <c r="J557" i="8"/>
  <c r="A559" i="8"/>
  <c r="B559" i="8"/>
  <c r="C559" i="8"/>
  <c r="D559" i="8"/>
  <c r="E559" i="8"/>
  <c r="F559" i="8"/>
  <c r="G559" i="8"/>
  <c r="H559" i="8"/>
  <c r="I559" i="8"/>
  <c r="J559" i="8"/>
  <c r="A560" i="8"/>
  <c r="B560" i="8"/>
  <c r="C560" i="8"/>
  <c r="D560" i="8"/>
  <c r="E560" i="8"/>
  <c r="F560" i="8"/>
  <c r="G560" i="8"/>
  <c r="H560" i="8"/>
  <c r="I560" i="8"/>
  <c r="J560" i="8"/>
  <c r="A561" i="8"/>
  <c r="B561" i="8"/>
  <c r="C561" i="8"/>
  <c r="D561" i="8"/>
  <c r="E561" i="8"/>
  <c r="F561" i="8"/>
  <c r="G561" i="8"/>
  <c r="H561" i="8"/>
  <c r="I561" i="8"/>
  <c r="J561" i="8"/>
  <c r="A562" i="8"/>
  <c r="B562" i="8"/>
  <c r="C562" i="8"/>
  <c r="D562" i="8"/>
  <c r="E562" i="8"/>
  <c r="F562" i="8"/>
  <c r="G562" i="8"/>
  <c r="H562" i="8"/>
  <c r="I562" i="8"/>
  <c r="J562" i="8"/>
  <c r="A563" i="8"/>
  <c r="B563" i="8"/>
  <c r="C563" i="8"/>
  <c r="D563" i="8"/>
  <c r="E563" i="8"/>
  <c r="F563" i="8"/>
  <c r="G563" i="8"/>
  <c r="H563" i="8"/>
  <c r="I563" i="8"/>
  <c r="J563" i="8"/>
  <c r="K563" i="8"/>
  <c r="A565" i="8"/>
  <c r="B565" i="8"/>
  <c r="C565" i="8"/>
  <c r="D565" i="8"/>
  <c r="E565" i="8"/>
  <c r="F565" i="8"/>
  <c r="G565" i="8"/>
  <c r="H565" i="8"/>
  <c r="I565" i="8"/>
  <c r="J565" i="8"/>
  <c r="J566" i="8" s="1"/>
  <c r="A567" i="8"/>
  <c r="B567" i="8"/>
  <c r="C567" i="8"/>
  <c r="D567" i="8"/>
  <c r="E567" i="8"/>
  <c r="F567" i="8"/>
  <c r="G567" i="8"/>
  <c r="H567" i="8"/>
  <c r="I567" i="8"/>
  <c r="J567" i="8"/>
  <c r="A568" i="8"/>
  <c r="B568" i="8"/>
  <c r="C568" i="8"/>
  <c r="D568" i="8"/>
  <c r="E568" i="8"/>
  <c r="F568" i="8"/>
  <c r="G568" i="8"/>
  <c r="H568" i="8"/>
  <c r="I568" i="8"/>
  <c r="J568" i="8"/>
  <c r="A569" i="8"/>
  <c r="B569" i="8"/>
  <c r="C569" i="8"/>
  <c r="D569" i="8"/>
  <c r="E569" i="8"/>
  <c r="F569" i="8"/>
  <c r="G569" i="8"/>
  <c r="H569" i="8"/>
  <c r="I569" i="8"/>
  <c r="J569" i="8"/>
  <c r="A571" i="8"/>
  <c r="B571" i="8"/>
  <c r="C571" i="8"/>
  <c r="D571" i="8"/>
  <c r="E571" i="8"/>
  <c r="F571" i="8"/>
  <c r="G571" i="8"/>
  <c r="H571" i="8"/>
  <c r="I571" i="8"/>
  <c r="J571" i="8"/>
  <c r="K571" i="8"/>
  <c r="A572" i="8"/>
  <c r="B572" i="8"/>
  <c r="C572" i="8"/>
  <c r="D572" i="8"/>
  <c r="E572" i="8"/>
  <c r="F572" i="8"/>
  <c r="G572" i="8"/>
  <c r="H572" i="8"/>
  <c r="I572" i="8"/>
  <c r="J572" i="8"/>
  <c r="A574" i="8"/>
  <c r="B574" i="8"/>
  <c r="C574" i="8"/>
  <c r="D574" i="8"/>
  <c r="E574" i="8"/>
  <c r="F574" i="8"/>
  <c r="G574" i="8"/>
  <c r="H574" i="8"/>
  <c r="I574" i="8"/>
  <c r="J574" i="8"/>
  <c r="J575" i="8" s="1"/>
  <c r="A576" i="8"/>
  <c r="B576" i="8"/>
  <c r="C576" i="8"/>
  <c r="D576" i="8"/>
  <c r="E576" i="8"/>
  <c r="F576" i="8"/>
  <c r="G576" i="8"/>
  <c r="H576" i="8"/>
  <c r="I576" i="8"/>
  <c r="J576" i="8"/>
  <c r="J577" i="8" s="1"/>
  <c r="A578" i="8"/>
  <c r="B578" i="8"/>
  <c r="C578" i="8"/>
  <c r="D578" i="8"/>
  <c r="E578" i="8"/>
  <c r="F578" i="8"/>
  <c r="G578" i="8"/>
  <c r="H578" i="8"/>
  <c r="I578" i="8"/>
  <c r="J578" i="8"/>
  <c r="J579" i="8" s="1"/>
  <c r="A580" i="8"/>
  <c r="B580" i="8"/>
  <c r="C580" i="8"/>
  <c r="D580" i="8"/>
  <c r="E580" i="8"/>
  <c r="F580" i="8"/>
  <c r="G580" i="8"/>
  <c r="H580" i="8"/>
  <c r="I580" i="8"/>
  <c r="J580" i="8"/>
  <c r="J581" i="8" s="1"/>
  <c r="A582" i="8"/>
  <c r="B582" i="8"/>
  <c r="C582" i="8"/>
  <c r="D582" i="8"/>
  <c r="E582" i="8"/>
  <c r="F582" i="8"/>
  <c r="G582" i="8"/>
  <c r="H582" i="8"/>
  <c r="I582" i="8"/>
  <c r="J582" i="8"/>
  <c r="J583" i="8" s="1"/>
  <c r="A584" i="8"/>
  <c r="B584" i="8"/>
  <c r="C584" i="8"/>
  <c r="D584" i="8"/>
  <c r="E584" i="8"/>
  <c r="F584" i="8"/>
  <c r="G584" i="8"/>
  <c r="H584" i="8"/>
  <c r="I584" i="8"/>
  <c r="J584" i="8"/>
  <c r="J585" i="8" s="1"/>
  <c r="A586" i="8"/>
  <c r="B586" i="8"/>
  <c r="C586" i="8"/>
  <c r="D586" i="8"/>
  <c r="E586" i="8"/>
  <c r="F586" i="8"/>
  <c r="G586" i="8"/>
  <c r="H586" i="8"/>
  <c r="I586" i="8"/>
  <c r="J586" i="8"/>
  <c r="A587" i="8"/>
  <c r="B587" i="8"/>
  <c r="C587" i="8"/>
  <c r="D587" i="8"/>
  <c r="E587" i="8"/>
  <c r="F587" i="8"/>
  <c r="G587" i="8"/>
  <c r="H587" i="8"/>
  <c r="I587" i="8"/>
  <c r="J587" i="8"/>
  <c r="A588" i="8"/>
  <c r="B588" i="8"/>
  <c r="C588" i="8"/>
  <c r="D588" i="8"/>
  <c r="E588" i="8"/>
  <c r="F588" i="8"/>
  <c r="G588" i="8"/>
  <c r="H588" i="8"/>
  <c r="I588" i="8"/>
  <c r="J588" i="8"/>
  <c r="A590" i="8"/>
  <c r="B590" i="8"/>
  <c r="C590" i="8"/>
  <c r="D590" i="8"/>
  <c r="E590" i="8"/>
  <c r="F590" i="8"/>
  <c r="G590" i="8"/>
  <c r="H590" i="8"/>
  <c r="I590" i="8"/>
  <c r="J590" i="8"/>
  <c r="J591" i="8" s="1"/>
  <c r="A592" i="8"/>
  <c r="B592" i="8"/>
  <c r="C592" i="8"/>
  <c r="D592" i="8"/>
  <c r="E592" i="8"/>
  <c r="F592" i="8"/>
  <c r="G592" i="8"/>
  <c r="H592" i="8"/>
  <c r="I592" i="8"/>
  <c r="J592" i="8"/>
  <c r="J593" i="8" s="1"/>
  <c r="A594" i="8"/>
  <c r="B594" i="8"/>
  <c r="C594" i="8"/>
  <c r="D594" i="8"/>
  <c r="E594" i="8"/>
  <c r="F594" i="8"/>
  <c r="G594" i="8"/>
  <c r="H594" i="8"/>
  <c r="I594" i="8"/>
  <c r="J594" i="8"/>
  <c r="K594" i="8"/>
  <c r="A595" i="8"/>
  <c r="B595" i="8"/>
  <c r="C595" i="8"/>
  <c r="D595" i="8"/>
  <c r="E595" i="8"/>
  <c r="F595" i="8"/>
  <c r="G595" i="8"/>
  <c r="H595" i="8"/>
  <c r="I595" i="8"/>
  <c r="J595" i="8"/>
  <c r="A597" i="8"/>
  <c r="B597" i="8"/>
  <c r="C597" i="8"/>
  <c r="D597" i="8"/>
  <c r="E597" i="8"/>
  <c r="F597" i="8"/>
  <c r="G597" i="8"/>
  <c r="H597" i="8"/>
  <c r="I597" i="8"/>
  <c r="J597" i="8"/>
  <c r="K597" i="8"/>
  <c r="A598" i="8"/>
  <c r="B598" i="8"/>
  <c r="C598" i="8"/>
  <c r="D598" i="8"/>
  <c r="E598" i="8"/>
  <c r="F598" i="8"/>
  <c r="G598" i="8"/>
  <c r="H598" i="8"/>
  <c r="I598" i="8"/>
  <c r="J598" i="8"/>
  <c r="A599" i="8"/>
  <c r="B599" i="8"/>
  <c r="C599" i="8"/>
  <c r="D599" i="8"/>
  <c r="E599" i="8"/>
  <c r="F599" i="8"/>
  <c r="G599" i="8"/>
  <c r="H599" i="8"/>
  <c r="I599" i="8"/>
  <c r="J599" i="8"/>
  <c r="A600" i="8"/>
  <c r="B600" i="8"/>
  <c r="C600" i="8"/>
  <c r="D600" i="8"/>
  <c r="E600" i="8"/>
  <c r="F600" i="8"/>
  <c r="G600" i="8"/>
  <c r="H600" i="8"/>
  <c r="I600" i="8"/>
  <c r="J600" i="8"/>
  <c r="A601" i="8"/>
  <c r="B601" i="8"/>
  <c r="C601" i="8"/>
  <c r="D601" i="8"/>
  <c r="E601" i="8"/>
  <c r="F601" i="8"/>
  <c r="G601" i="8"/>
  <c r="H601" i="8"/>
  <c r="I601" i="8"/>
  <c r="J601" i="8"/>
  <c r="A602" i="8"/>
  <c r="B602" i="8"/>
  <c r="C602" i="8"/>
  <c r="D602" i="8"/>
  <c r="E602" i="8"/>
  <c r="F602" i="8"/>
  <c r="G602" i="8"/>
  <c r="H602" i="8"/>
  <c r="I602" i="8"/>
  <c r="J602" i="8"/>
  <c r="A604" i="8"/>
  <c r="B604" i="8"/>
  <c r="C604" i="8"/>
  <c r="D604" i="8"/>
  <c r="E604" i="8"/>
  <c r="F604" i="8"/>
  <c r="G604" i="8"/>
  <c r="H604" i="8"/>
  <c r="I604" i="8"/>
  <c r="J604" i="8"/>
  <c r="K604" i="8"/>
  <c r="A605" i="8"/>
  <c r="B605" i="8"/>
  <c r="C605" i="8"/>
  <c r="D605" i="8"/>
  <c r="E605" i="8"/>
  <c r="F605" i="8"/>
  <c r="G605" i="8"/>
  <c r="H605" i="8"/>
  <c r="I605" i="8"/>
  <c r="J605" i="8"/>
  <c r="A606" i="8"/>
  <c r="B606" i="8"/>
  <c r="C606" i="8"/>
  <c r="D606" i="8"/>
  <c r="E606" i="8"/>
  <c r="F606" i="8"/>
  <c r="G606" i="8"/>
  <c r="H606" i="8"/>
  <c r="I606" i="8"/>
  <c r="J606" i="8"/>
  <c r="A607" i="8"/>
  <c r="B607" i="8"/>
  <c r="C607" i="8"/>
  <c r="D607" i="8"/>
  <c r="E607" i="8"/>
  <c r="F607" i="8"/>
  <c r="G607" i="8"/>
  <c r="H607" i="8"/>
  <c r="I607" i="8"/>
  <c r="J607" i="8"/>
  <c r="A608" i="8"/>
  <c r="B608" i="8"/>
  <c r="C608" i="8"/>
  <c r="D608" i="8"/>
  <c r="E608" i="8"/>
  <c r="F608" i="8"/>
  <c r="G608" i="8"/>
  <c r="H608" i="8"/>
  <c r="I608" i="8"/>
  <c r="J608" i="8"/>
  <c r="A609" i="8"/>
  <c r="B609" i="8"/>
  <c r="C609" i="8"/>
  <c r="D609" i="8"/>
  <c r="E609" i="8"/>
  <c r="F609" i="8"/>
  <c r="G609" i="8"/>
  <c r="H609" i="8"/>
  <c r="I609" i="8"/>
  <c r="J609" i="8"/>
  <c r="A611" i="8"/>
  <c r="B611" i="8"/>
  <c r="C611" i="8"/>
  <c r="D611" i="8"/>
  <c r="E611" i="8"/>
  <c r="F611" i="8"/>
  <c r="G611" i="8"/>
  <c r="H611" i="8"/>
  <c r="I611" i="8"/>
  <c r="J611" i="8"/>
  <c r="K611" i="8"/>
  <c r="A612" i="8"/>
  <c r="B612" i="8"/>
  <c r="C612" i="8"/>
  <c r="D612" i="8"/>
  <c r="E612" i="8"/>
  <c r="F612" i="8"/>
  <c r="G612" i="8"/>
  <c r="H612" i="8"/>
  <c r="I612" i="8"/>
  <c r="J612" i="8"/>
  <c r="A614" i="8"/>
  <c r="B614" i="8"/>
  <c r="C614" i="8"/>
  <c r="D614" i="8"/>
  <c r="E614" i="8"/>
  <c r="F614" i="8"/>
  <c r="G614" i="8"/>
  <c r="H614" i="8"/>
  <c r="I614" i="8"/>
  <c r="J614" i="8"/>
  <c r="A615" i="8"/>
  <c r="B615" i="8"/>
  <c r="C615" i="8"/>
  <c r="D615" i="8"/>
  <c r="E615" i="8"/>
  <c r="F615" i="8"/>
  <c r="G615" i="8"/>
  <c r="H615" i="8"/>
  <c r="I615" i="8"/>
  <c r="J615" i="8"/>
  <c r="A616" i="8"/>
  <c r="B616" i="8"/>
  <c r="C616" i="8"/>
  <c r="D616" i="8"/>
  <c r="E616" i="8"/>
  <c r="F616" i="8"/>
  <c r="G616" i="8"/>
  <c r="H616" i="8"/>
  <c r="I616" i="8"/>
  <c r="J616" i="8"/>
  <c r="A617" i="8"/>
  <c r="B617" i="8"/>
  <c r="C617" i="8"/>
  <c r="D617" i="8"/>
  <c r="E617" i="8"/>
  <c r="F617" i="8"/>
  <c r="G617" i="8"/>
  <c r="H617" i="8"/>
  <c r="I617" i="8"/>
  <c r="J617" i="8"/>
  <c r="A619" i="8"/>
  <c r="B619" i="8"/>
  <c r="C619" i="8"/>
  <c r="D619" i="8"/>
  <c r="E619" i="8"/>
  <c r="F619" i="8"/>
  <c r="G619" i="8"/>
  <c r="H619" i="8"/>
  <c r="I619" i="8"/>
  <c r="J619" i="8"/>
  <c r="K619" i="8"/>
  <c r="A620" i="8"/>
  <c r="B620" i="8"/>
  <c r="C620" i="8"/>
  <c r="D620" i="8"/>
  <c r="E620" i="8"/>
  <c r="F620" i="8"/>
  <c r="G620" i="8"/>
  <c r="H620" i="8"/>
  <c r="I620" i="8"/>
  <c r="J620" i="8"/>
  <c r="A621" i="8"/>
  <c r="B621" i="8"/>
  <c r="C621" i="8"/>
  <c r="D621" i="8"/>
  <c r="E621" i="8"/>
  <c r="F621" i="8"/>
  <c r="G621" i="8"/>
  <c r="H621" i="8"/>
  <c r="I621" i="8"/>
  <c r="J621" i="8"/>
  <c r="A622" i="8"/>
  <c r="B622" i="8"/>
  <c r="C622" i="8"/>
  <c r="D622" i="8"/>
  <c r="E622" i="8"/>
  <c r="F622" i="8"/>
  <c r="G622" i="8"/>
  <c r="H622" i="8"/>
  <c r="I622" i="8"/>
  <c r="J622" i="8"/>
  <c r="A623" i="8"/>
  <c r="B623" i="8"/>
  <c r="C623" i="8"/>
  <c r="D623" i="8"/>
  <c r="E623" i="8"/>
  <c r="F623" i="8"/>
  <c r="G623" i="8"/>
  <c r="H623" i="8"/>
  <c r="I623" i="8"/>
  <c r="J623" i="8"/>
  <c r="A624" i="8"/>
  <c r="B624" i="8"/>
  <c r="C624" i="8"/>
  <c r="D624" i="8"/>
  <c r="E624" i="8"/>
  <c r="F624" i="8"/>
  <c r="G624" i="8"/>
  <c r="H624" i="8"/>
  <c r="I624" i="8"/>
  <c r="J624" i="8"/>
  <c r="A625" i="8"/>
  <c r="B625" i="8"/>
  <c r="C625" i="8"/>
  <c r="D625" i="8"/>
  <c r="E625" i="8"/>
  <c r="F625" i="8"/>
  <c r="G625" i="8"/>
  <c r="H625" i="8"/>
  <c r="I625" i="8"/>
  <c r="J625" i="8"/>
  <c r="A626" i="8"/>
  <c r="B626" i="8"/>
  <c r="C626" i="8"/>
  <c r="D626" i="8"/>
  <c r="E626" i="8"/>
  <c r="F626" i="8"/>
  <c r="G626" i="8"/>
  <c r="H626" i="8"/>
  <c r="I626" i="8"/>
  <c r="J626" i="8"/>
  <c r="A628" i="8"/>
  <c r="B628" i="8"/>
  <c r="C628" i="8"/>
  <c r="D628" i="8"/>
  <c r="E628" i="8"/>
  <c r="F628" i="8"/>
  <c r="G628" i="8"/>
  <c r="H628" i="8"/>
  <c r="I628" i="8"/>
  <c r="J628" i="8"/>
  <c r="K628" i="8"/>
  <c r="A629" i="8"/>
  <c r="B629" i="8"/>
  <c r="C629" i="8"/>
  <c r="D629" i="8"/>
  <c r="E629" i="8"/>
  <c r="F629" i="8"/>
  <c r="G629" i="8"/>
  <c r="H629" i="8"/>
  <c r="I629" i="8"/>
  <c r="J629" i="8"/>
  <c r="A630" i="8"/>
  <c r="B630" i="8"/>
  <c r="C630" i="8"/>
  <c r="D630" i="8"/>
  <c r="E630" i="8"/>
  <c r="F630" i="8"/>
  <c r="G630" i="8"/>
  <c r="H630" i="8"/>
  <c r="I630" i="8"/>
  <c r="J630" i="8"/>
  <c r="A631" i="8"/>
  <c r="B631" i="8"/>
  <c r="C631" i="8"/>
  <c r="D631" i="8"/>
  <c r="E631" i="8"/>
  <c r="F631" i="8"/>
  <c r="G631" i="8"/>
  <c r="H631" i="8"/>
  <c r="I631" i="8"/>
  <c r="J631" i="8"/>
  <c r="A632" i="8"/>
  <c r="B632" i="8"/>
  <c r="C632" i="8"/>
  <c r="D632" i="8"/>
  <c r="E632" i="8"/>
  <c r="F632" i="8"/>
  <c r="G632" i="8"/>
  <c r="H632" i="8"/>
  <c r="I632" i="8"/>
  <c r="J632" i="8"/>
  <c r="A633" i="8"/>
  <c r="B633" i="8"/>
  <c r="C633" i="8"/>
  <c r="D633" i="8"/>
  <c r="E633" i="8"/>
  <c r="F633" i="8"/>
  <c r="G633" i="8"/>
  <c r="H633" i="8"/>
  <c r="I633" i="8"/>
  <c r="J633" i="8"/>
  <c r="A634" i="8"/>
  <c r="B634" i="8"/>
  <c r="C634" i="8"/>
  <c r="D634" i="8"/>
  <c r="E634" i="8"/>
  <c r="F634" i="8"/>
  <c r="G634" i="8"/>
  <c r="H634" i="8"/>
  <c r="I634" i="8"/>
  <c r="J634" i="8"/>
  <c r="A636" i="8"/>
  <c r="B636" i="8"/>
  <c r="C636" i="8"/>
  <c r="D636" i="8"/>
  <c r="E636" i="8"/>
  <c r="F636" i="8"/>
  <c r="G636" i="8"/>
  <c r="H636" i="8"/>
  <c r="I636" i="8"/>
  <c r="J636" i="8"/>
  <c r="K636" i="8"/>
  <c r="A637" i="8"/>
  <c r="B637" i="8"/>
  <c r="C637" i="8"/>
  <c r="D637" i="8"/>
  <c r="E637" i="8"/>
  <c r="F637" i="8"/>
  <c r="G637" i="8"/>
  <c r="H637" i="8"/>
  <c r="I637" i="8"/>
  <c r="J637" i="8"/>
  <c r="A638" i="8"/>
  <c r="B638" i="8"/>
  <c r="C638" i="8"/>
  <c r="D638" i="8"/>
  <c r="E638" i="8"/>
  <c r="F638" i="8"/>
  <c r="G638" i="8"/>
  <c r="H638" i="8"/>
  <c r="I638" i="8"/>
  <c r="J638" i="8"/>
  <c r="A640" i="8"/>
  <c r="B640" i="8"/>
  <c r="C640" i="8"/>
  <c r="D640" i="8"/>
  <c r="E640" i="8"/>
  <c r="F640" i="8"/>
  <c r="G640" i="8"/>
  <c r="H640" i="8"/>
  <c r="I640" i="8"/>
  <c r="J640" i="8"/>
  <c r="A641" i="8"/>
  <c r="B641" i="8"/>
  <c r="C641" i="8"/>
  <c r="D641" i="8"/>
  <c r="E641" i="8"/>
  <c r="F641" i="8"/>
  <c r="G641" i="8"/>
  <c r="H641" i="8"/>
  <c r="I641" i="8"/>
  <c r="J641" i="8"/>
  <c r="A643" i="8"/>
  <c r="B643" i="8"/>
  <c r="C643" i="8"/>
  <c r="D643" i="8"/>
  <c r="E643" i="8"/>
  <c r="F643" i="8"/>
  <c r="G643" i="8"/>
  <c r="H643" i="8"/>
  <c r="I643" i="8"/>
  <c r="J643" i="8"/>
  <c r="J644" i="8" s="1"/>
  <c r="A645" i="8"/>
  <c r="B645" i="8"/>
  <c r="C645" i="8"/>
  <c r="D645" i="8"/>
  <c r="E645" i="8"/>
  <c r="F645" i="8"/>
  <c r="G645" i="8"/>
  <c r="H645" i="8"/>
  <c r="I645" i="8"/>
  <c r="J645" i="8"/>
  <c r="A646" i="8"/>
  <c r="B646" i="8"/>
  <c r="C646" i="8"/>
  <c r="D646" i="8"/>
  <c r="E646" i="8"/>
  <c r="F646" i="8"/>
  <c r="G646" i="8"/>
  <c r="H646" i="8"/>
  <c r="I646" i="8"/>
  <c r="J646" i="8"/>
  <c r="A648" i="8"/>
  <c r="B648" i="8"/>
  <c r="C648" i="8"/>
  <c r="D648" i="8"/>
  <c r="E648" i="8"/>
  <c r="F648" i="8"/>
  <c r="G648" i="8"/>
  <c r="H648" i="8"/>
  <c r="I648" i="8"/>
  <c r="J648" i="8"/>
  <c r="K648" i="8"/>
  <c r="A649" i="8"/>
  <c r="B649" i="8"/>
  <c r="C649" i="8"/>
  <c r="D649" i="8"/>
  <c r="E649" i="8"/>
  <c r="F649" i="8"/>
  <c r="G649" i="8"/>
  <c r="H649" i="8"/>
  <c r="I649" i="8"/>
  <c r="J649" i="8"/>
  <c r="A650" i="8"/>
  <c r="B650" i="8"/>
  <c r="C650" i="8"/>
  <c r="D650" i="8"/>
  <c r="E650" i="8"/>
  <c r="F650" i="8"/>
  <c r="G650" i="8"/>
  <c r="H650" i="8"/>
  <c r="I650" i="8"/>
  <c r="J650" i="8"/>
  <c r="A651" i="8"/>
  <c r="B651" i="8"/>
  <c r="C651" i="8"/>
  <c r="D651" i="8"/>
  <c r="E651" i="8"/>
  <c r="F651" i="8"/>
  <c r="G651" i="8"/>
  <c r="H651" i="8"/>
  <c r="I651" i="8"/>
  <c r="J651" i="8"/>
  <c r="A652" i="8"/>
  <c r="B652" i="8"/>
  <c r="C652" i="8"/>
  <c r="D652" i="8"/>
  <c r="E652" i="8"/>
  <c r="F652" i="8"/>
  <c r="G652" i="8"/>
  <c r="H652" i="8"/>
  <c r="I652" i="8"/>
  <c r="J652" i="8"/>
  <c r="A654" i="8"/>
  <c r="B654" i="8"/>
  <c r="C654" i="8"/>
  <c r="D654" i="8"/>
  <c r="E654" i="8"/>
  <c r="F654" i="8"/>
  <c r="G654" i="8"/>
  <c r="H654" i="8"/>
  <c r="I654" i="8"/>
  <c r="J654" i="8"/>
  <c r="K654" i="8"/>
  <c r="A655" i="8"/>
  <c r="B655" i="8"/>
  <c r="C655" i="8"/>
  <c r="D655" i="8"/>
  <c r="E655" i="8"/>
  <c r="F655" i="8"/>
  <c r="G655" i="8"/>
  <c r="H655" i="8"/>
  <c r="I655" i="8"/>
  <c r="J655" i="8"/>
  <c r="A656" i="8"/>
  <c r="B656" i="8"/>
  <c r="C656" i="8"/>
  <c r="D656" i="8"/>
  <c r="E656" i="8"/>
  <c r="F656" i="8"/>
  <c r="G656" i="8"/>
  <c r="H656" i="8"/>
  <c r="I656" i="8"/>
  <c r="J656" i="8"/>
  <c r="A657" i="8"/>
  <c r="B657" i="8"/>
  <c r="C657" i="8"/>
  <c r="D657" i="8"/>
  <c r="E657" i="8"/>
  <c r="F657" i="8"/>
  <c r="G657" i="8"/>
  <c r="H657" i="8"/>
  <c r="I657" i="8"/>
  <c r="J657" i="8"/>
  <c r="A659" i="8"/>
  <c r="B659" i="8"/>
  <c r="C659" i="8"/>
  <c r="D659" i="8"/>
  <c r="E659" i="8"/>
  <c r="F659" i="8"/>
  <c r="G659" i="8"/>
  <c r="H659" i="8"/>
  <c r="I659" i="8"/>
  <c r="J659" i="8"/>
  <c r="J660" i="8" s="1"/>
  <c r="K659" i="8"/>
  <c r="A661" i="8"/>
  <c r="B661" i="8"/>
  <c r="C661" i="8"/>
  <c r="D661" i="8"/>
  <c r="E661" i="8"/>
  <c r="F661" i="8"/>
  <c r="G661" i="8"/>
  <c r="H661" i="8"/>
  <c r="I661" i="8"/>
  <c r="J661" i="8"/>
  <c r="K661" i="8"/>
  <c r="A662" i="8"/>
  <c r="B662" i="8"/>
  <c r="C662" i="8"/>
  <c r="D662" i="8"/>
  <c r="E662" i="8"/>
  <c r="F662" i="8"/>
  <c r="G662" i="8"/>
  <c r="H662" i="8"/>
  <c r="I662" i="8"/>
  <c r="J662" i="8"/>
  <c r="K662" i="8"/>
  <c r="A663" i="8"/>
  <c r="B663" i="8"/>
  <c r="C663" i="8"/>
  <c r="D663" i="8"/>
  <c r="E663" i="8"/>
  <c r="F663" i="8"/>
  <c r="G663" i="8"/>
  <c r="H663" i="8"/>
  <c r="I663" i="8"/>
  <c r="J663" i="8"/>
  <c r="A665" i="8"/>
  <c r="B665" i="8"/>
  <c r="C665" i="8"/>
  <c r="D665" i="8"/>
  <c r="E665" i="8"/>
  <c r="F665" i="8"/>
  <c r="G665" i="8"/>
  <c r="H665" i="8"/>
  <c r="I665" i="8"/>
  <c r="J665" i="8"/>
  <c r="K665" i="8"/>
  <c r="A666" i="8"/>
  <c r="B666" i="8"/>
  <c r="C666" i="8"/>
  <c r="D666" i="8"/>
  <c r="E666" i="8"/>
  <c r="F666" i="8"/>
  <c r="G666" i="8"/>
  <c r="H666" i="8"/>
  <c r="I666" i="8"/>
  <c r="J666" i="8"/>
  <c r="A667" i="8"/>
  <c r="B667" i="8"/>
  <c r="C667" i="8"/>
  <c r="D667" i="8"/>
  <c r="E667" i="8"/>
  <c r="F667" i="8"/>
  <c r="G667" i="8"/>
  <c r="H667" i="8"/>
  <c r="I667" i="8"/>
  <c r="J667" i="8"/>
  <c r="A668" i="8"/>
  <c r="B668" i="8"/>
  <c r="C668" i="8"/>
  <c r="D668" i="8"/>
  <c r="E668" i="8"/>
  <c r="F668" i="8"/>
  <c r="G668" i="8"/>
  <c r="H668" i="8"/>
  <c r="I668" i="8"/>
  <c r="J668" i="8"/>
  <c r="A669" i="8"/>
  <c r="B669" i="8"/>
  <c r="C669" i="8"/>
  <c r="D669" i="8"/>
  <c r="E669" i="8"/>
  <c r="F669" i="8"/>
  <c r="G669" i="8"/>
  <c r="H669" i="8"/>
  <c r="I669" i="8"/>
  <c r="J669" i="8"/>
  <c r="A670" i="8"/>
  <c r="B670" i="8"/>
  <c r="C670" i="8"/>
  <c r="D670" i="8"/>
  <c r="E670" i="8"/>
  <c r="F670" i="8"/>
  <c r="G670" i="8"/>
  <c r="H670" i="8"/>
  <c r="I670" i="8"/>
  <c r="J670" i="8"/>
  <c r="A672" i="8"/>
  <c r="B672" i="8"/>
  <c r="C672" i="8"/>
  <c r="D672" i="8"/>
  <c r="E672" i="8"/>
  <c r="F672" i="8"/>
  <c r="G672" i="8"/>
  <c r="H672" i="8"/>
  <c r="I672" i="8"/>
  <c r="J672" i="8"/>
  <c r="K672" i="8"/>
  <c r="A673" i="8"/>
  <c r="B673" i="8"/>
  <c r="C673" i="8"/>
  <c r="D673" i="8"/>
  <c r="E673" i="8"/>
  <c r="F673" i="8"/>
  <c r="G673" i="8"/>
  <c r="H673" i="8"/>
  <c r="I673" i="8"/>
  <c r="J673" i="8"/>
  <c r="A674" i="8"/>
  <c r="B674" i="8"/>
  <c r="C674" i="8"/>
  <c r="D674" i="8"/>
  <c r="E674" i="8"/>
  <c r="F674" i="8"/>
  <c r="G674" i="8"/>
  <c r="H674" i="8"/>
  <c r="I674" i="8"/>
  <c r="J674" i="8"/>
  <c r="A675" i="8"/>
  <c r="B675" i="8"/>
  <c r="C675" i="8"/>
  <c r="D675" i="8"/>
  <c r="E675" i="8"/>
  <c r="F675" i="8"/>
  <c r="G675" i="8"/>
  <c r="H675" i="8"/>
  <c r="I675" i="8"/>
  <c r="J675" i="8"/>
  <c r="A676" i="8"/>
  <c r="B676" i="8"/>
  <c r="C676" i="8"/>
  <c r="D676" i="8"/>
  <c r="E676" i="8"/>
  <c r="F676" i="8"/>
  <c r="G676" i="8"/>
  <c r="H676" i="8"/>
  <c r="I676" i="8"/>
  <c r="J676" i="8"/>
  <c r="A677" i="8"/>
  <c r="B677" i="8"/>
  <c r="C677" i="8"/>
  <c r="D677" i="8"/>
  <c r="E677" i="8"/>
  <c r="F677" i="8"/>
  <c r="G677" i="8"/>
  <c r="H677" i="8"/>
  <c r="I677" i="8"/>
  <c r="J677" i="8"/>
  <c r="A678" i="8"/>
  <c r="B678" i="8"/>
  <c r="C678" i="8"/>
  <c r="D678" i="8"/>
  <c r="E678" i="8"/>
  <c r="F678" i="8"/>
  <c r="G678" i="8"/>
  <c r="H678" i="8"/>
  <c r="I678" i="8"/>
  <c r="J678" i="8"/>
  <c r="A679" i="8"/>
  <c r="B679" i="8"/>
  <c r="C679" i="8"/>
  <c r="D679" i="8"/>
  <c r="E679" i="8"/>
  <c r="F679" i="8"/>
  <c r="G679" i="8"/>
  <c r="H679" i="8"/>
  <c r="I679" i="8"/>
  <c r="J679" i="8"/>
  <c r="A680" i="8"/>
  <c r="B680" i="8"/>
  <c r="C680" i="8"/>
  <c r="D680" i="8"/>
  <c r="E680" i="8"/>
  <c r="F680" i="8"/>
  <c r="G680" i="8"/>
  <c r="H680" i="8"/>
  <c r="I680" i="8"/>
  <c r="J680" i="8"/>
  <c r="A681" i="8"/>
  <c r="B681" i="8"/>
  <c r="C681" i="8"/>
  <c r="D681" i="8"/>
  <c r="E681" i="8"/>
  <c r="F681" i="8"/>
  <c r="G681" i="8"/>
  <c r="H681" i="8"/>
  <c r="I681" i="8"/>
  <c r="J681" i="8"/>
  <c r="A682" i="8"/>
  <c r="B682" i="8"/>
  <c r="C682" i="8"/>
  <c r="D682" i="8"/>
  <c r="E682" i="8"/>
  <c r="F682" i="8"/>
  <c r="G682" i="8"/>
  <c r="H682" i="8"/>
  <c r="I682" i="8"/>
  <c r="J682" i="8"/>
  <c r="A684" i="8"/>
  <c r="B684" i="8"/>
  <c r="C684" i="8"/>
  <c r="D684" i="8"/>
  <c r="E684" i="8"/>
  <c r="F684" i="8"/>
  <c r="G684" i="8"/>
  <c r="H684" i="8"/>
  <c r="I684" i="8"/>
  <c r="J684" i="8"/>
  <c r="K684" i="8"/>
  <c r="A685" i="8"/>
  <c r="B685" i="8"/>
  <c r="C685" i="8"/>
  <c r="D685" i="8"/>
  <c r="E685" i="8"/>
  <c r="F685" i="8"/>
  <c r="G685" i="8"/>
  <c r="H685" i="8"/>
  <c r="I685" i="8"/>
  <c r="J685" i="8"/>
  <c r="A686" i="8"/>
  <c r="B686" i="8"/>
  <c r="C686" i="8"/>
  <c r="D686" i="8"/>
  <c r="E686" i="8"/>
  <c r="F686" i="8"/>
  <c r="G686" i="8"/>
  <c r="H686" i="8"/>
  <c r="I686" i="8"/>
  <c r="J686" i="8"/>
  <c r="A687" i="8"/>
  <c r="B687" i="8"/>
  <c r="C687" i="8"/>
  <c r="D687" i="8"/>
  <c r="E687" i="8"/>
  <c r="F687" i="8"/>
  <c r="G687" i="8"/>
  <c r="H687" i="8"/>
  <c r="I687" i="8"/>
  <c r="J687" i="8"/>
  <c r="A688" i="8"/>
  <c r="B688" i="8"/>
  <c r="C688" i="8"/>
  <c r="D688" i="8"/>
  <c r="E688" i="8"/>
  <c r="F688" i="8"/>
  <c r="G688" i="8"/>
  <c r="H688" i="8"/>
  <c r="I688" i="8"/>
  <c r="J688" i="8"/>
  <c r="A689" i="8"/>
  <c r="B689" i="8"/>
  <c r="C689" i="8"/>
  <c r="D689" i="8"/>
  <c r="E689" i="8"/>
  <c r="F689" i="8"/>
  <c r="G689" i="8"/>
  <c r="H689" i="8"/>
  <c r="I689" i="8"/>
  <c r="J689" i="8"/>
  <c r="A690" i="8"/>
  <c r="B690" i="8"/>
  <c r="C690" i="8"/>
  <c r="D690" i="8"/>
  <c r="E690" i="8"/>
  <c r="F690" i="8"/>
  <c r="G690" i="8"/>
  <c r="H690" i="8"/>
  <c r="I690" i="8"/>
  <c r="J690" i="8"/>
  <c r="A691" i="8"/>
  <c r="B691" i="8"/>
  <c r="C691" i="8"/>
  <c r="D691" i="8"/>
  <c r="E691" i="8"/>
  <c r="F691" i="8"/>
  <c r="G691" i="8"/>
  <c r="H691" i="8"/>
  <c r="I691" i="8"/>
  <c r="J691" i="8"/>
  <c r="A692" i="8"/>
  <c r="B692" i="8"/>
  <c r="C692" i="8"/>
  <c r="D692" i="8"/>
  <c r="E692" i="8"/>
  <c r="F692" i="8"/>
  <c r="G692" i="8"/>
  <c r="H692" i="8"/>
  <c r="I692" i="8"/>
  <c r="J692" i="8"/>
  <c r="A693" i="8"/>
  <c r="B693" i="8"/>
  <c r="C693" i="8"/>
  <c r="D693" i="8"/>
  <c r="E693" i="8"/>
  <c r="F693" i="8"/>
  <c r="G693" i="8"/>
  <c r="H693" i="8"/>
  <c r="I693" i="8"/>
  <c r="J693" i="8"/>
  <c r="A694" i="8"/>
  <c r="B694" i="8"/>
  <c r="C694" i="8"/>
  <c r="D694" i="8"/>
  <c r="E694" i="8"/>
  <c r="F694" i="8"/>
  <c r="G694" i="8"/>
  <c r="H694" i="8"/>
  <c r="I694" i="8"/>
  <c r="J694" i="8"/>
  <c r="A696" i="8"/>
  <c r="B696" i="8"/>
  <c r="C696" i="8"/>
  <c r="D696" i="8"/>
  <c r="E696" i="8"/>
  <c r="F696" i="8"/>
  <c r="G696" i="8"/>
  <c r="H696" i="8"/>
  <c r="I696" i="8"/>
  <c r="J696" i="8"/>
  <c r="K696" i="8"/>
  <c r="A697" i="8"/>
  <c r="B697" i="8"/>
  <c r="C697" i="8"/>
  <c r="D697" i="8"/>
  <c r="E697" i="8"/>
  <c r="F697" i="8"/>
  <c r="G697" i="8"/>
  <c r="H697" i="8"/>
  <c r="I697" i="8"/>
  <c r="J697" i="8"/>
  <c r="A698" i="8"/>
  <c r="B698" i="8"/>
  <c r="C698" i="8"/>
  <c r="D698" i="8"/>
  <c r="E698" i="8"/>
  <c r="F698" i="8"/>
  <c r="G698" i="8"/>
  <c r="H698" i="8"/>
  <c r="I698" i="8"/>
  <c r="J698" i="8"/>
  <c r="A699" i="8"/>
  <c r="B699" i="8"/>
  <c r="C699" i="8"/>
  <c r="D699" i="8"/>
  <c r="E699" i="8"/>
  <c r="F699" i="8"/>
  <c r="G699" i="8"/>
  <c r="H699" i="8"/>
  <c r="I699" i="8"/>
  <c r="J699" i="8"/>
  <c r="A700" i="8"/>
  <c r="B700" i="8"/>
  <c r="C700" i="8"/>
  <c r="D700" i="8"/>
  <c r="E700" i="8"/>
  <c r="F700" i="8"/>
  <c r="G700" i="8"/>
  <c r="H700" i="8"/>
  <c r="I700" i="8"/>
  <c r="J700" i="8"/>
  <c r="A701" i="8"/>
  <c r="B701" i="8"/>
  <c r="C701" i="8"/>
  <c r="D701" i="8"/>
  <c r="E701" i="8"/>
  <c r="F701" i="8"/>
  <c r="G701" i="8"/>
  <c r="H701" i="8"/>
  <c r="I701" i="8"/>
  <c r="J701" i="8"/>
  <c r="A702" i="8"/>
  <c r="B702" i="8"/>
  <c r="C702" i="8"/>
  <c r="D702" i="8"/>
  <c r="E702" i="8"/>
  <c r="F702" i="8"/>
  <c r="G702" i="8"/>
  <c r="H702" i="8"/>
  <c r="I702" i="8"/>
  <c r="J702" i="8"/>
  <c r="A703" i="8"/>
  <c r="B703" i="8"/>
  <c r="C703" i="8"/>
  <c r="D703" i="8"/>
  <c r="E703" i="8"/>
  <c r="F703" i="8"/>
  <c r="G703" i="8"/>
  <c r="H703" i="8"/>
  <c r="I703" i="8"/>
  <c r="J703" i="8"/>
  <c r="A704" i="8"/>
  <c r="B704" i="8"/>
  <c r="C704" i="8"/>
  <c r="D704" i="8"/>
  <c r="E704" i="8"/>
  <c r="F704" i="8"/>
  <c r="G704" i="8"/>
  <c r="H704" i="8"/>
  <c r="I704" i="8"/>
  <c r="J704" i="8"/>
  <c r="A706" i="8"/>
  <c r="B706" i="8"/>
  <c r="C706" i="8"/>
  <c r="D706" i="8"/>
  <c r="E706" i="8"/>
  <c r="F706" i="8"/>
  <c r="G706" i="8"/>
  <c r="H706" i="8"/>
  <c r="I706" i="8"/>
  <c r="J706" i="8"/>
  <c r="K706" i="8"/>
  <c r="A707" i="8"/>
  <c r="B707" i="8"/>
  <c r="C707" i="8"/>
  <c r="D707" i="8"/>
  <c r="E707" i="8"/>
  <c r="F707" i="8"/>
  <c r="G707" i="8"/>
  <c r="H707" i="8"/>
  <c r="I707" i="8"/>
  <c r="J707" i="8"/>
  <c r="A708" i="8"/>
  <c r="B708" i="8"/>
  <c r="C708" i="8"/>
  <c r="D708" i="8"/>
  <c r="E708" i="8"/>
  <c r="F708" i="8"/>
  <c r="G708" i="8"/>
  <c r="H708" i="8"/>
  <c r="I708" i="8"/>
  <c r="J708" i="8"/>
  <c r="A709" i="8"/>
  <c r="B709" i="8"/>
  <c r="C709" i="8"/>
  <c r="D709" i="8"/>
  <c r="E709" i="8"/>
  <c r="F709" i="8"/>
  <c r="G709" i="8"/>
  <c r="H709" i="8"/>
  <c r="I709" i="8"/>
  <c r="J709" i="8"/>
  <c r="A710" i="8"/>
  <c r="B710" i="8"/>
  <c r="C710" i="8"/>
  <c r="D710" i="8"/>
  <c r="E710" i="8"/>
  <c r="F710" i="8"/>
  <c r="G710" i="8"/>
  <c r="H710" i="8"/>
  <c r="I710" i="8"/>
  <c r="J710" i="8"/>
  <c r="A711" i="8"/>
  <c r="B711" i="8"/>
  <c r="C711" i="8"/>
  <c r="D711" i="8"/>
  <c r="E711" i="8"/>
  <c r="F711" i="8"/>
  <c r="G711" i="8"/>
  <c r="H711" i="8"/>
  <c r="I711" i="8"/>
  <c r="J711" i="8"/>
  <c r="A712" i="8"/>
  <c r="B712" i="8"/>
  <c r="C712" i="8"/>
  <c r="D712" i="8"/>
  <c r="E712" i="8"/>
  <c r="F712" i="8"/>
  <c r="G712" i="8"/>
  <c r="H712" i="8"/>
  <c r="I712" i="8"/>
  <c r="J712" i="8"/>
  <c r="A713" i="8"/>
  <c r="B713" i="8"/>
  <c r="C713" i="8"/>
  <c r="D713" i="8"/>
  <c r="E713" i="8"/>
  <c r="F713" i="8"/>
  <c r="G713" i="8"/>
  <c r="H713" i="8"/>
  <c r="I713" i="8"/>
  <c r="J713" i="8"/>
  <c r="A714" i="8"/>
  <c r="B714" i="8"/>
  <c r="C714" i="8"/>
  <c r="D714" i="8"/>
  <c r="E714" i="8"/>
  <c r="F714" i="8"/>
  <c r="G714" i="8"/>
  <c r="H714" i="8"/>
  <c r="I714" i="8"/>
  <c r="J714" i="8"/>
  <c r="A716" i="8"/>
  <c r="B716" i="8"/>
  <c r="C716" i="8"/>
  <c r="D716" i="8"/>
  <c r="E716" i="8"/>
  <c r="F716" i="8"/>
  <c r="G716" i="8"/>
  <c r="H716" i="8"/>
  <c r="I716" i="8"/>
  <c r="J716" i="8"/>
  <c r="K716" i="8"/>
  <c r="A717" i="8"/>
  <c r="B717" i="8"/>
  <c r="C717" i="8"/>
  <c r="D717" i="8"/>
  <c r="E717" i="8"/>
  <c r="F717" i="8"/>
  <c r="G717" i="8"/>
  <c r="H717" i="8"/>
  <c r="I717" i="8"/>
  <c r="J717" i="8"/>
  <c r="A718" i="8"/>
  <c r="B718" i="8"/>
  <c r="C718" i="8"/>
  <c r="D718" i="8"/>
  <c r="E718" i="8"/>
  <c r="F718" i="8"/>
  <c r="G718" i="8"/>
  <c r="H718" i="8"/>
  <c r="I718" i="8"/>
  <c r="J718" i="8"/>
  <c r="A719" i="8"/>
  <c r="B719" i="8"/>
  <c r="C719" i="8"/>
  <c r="D719" i="8"/>
  <c r="E719" i="8"/>
  <c r="F719" i="8"/>
  <c r="G719" i="8"/>
  <c r="H719" i="8"/>
  <c r="I719" i="8"/>
  <c r="J719" i="8"/>
  <c r="A720" i="8"/>
  <c r="B720" i="8"/>
  <c r="C720" i="8"/>
  <c r="D720" i="8"/>
  <c r="E720" i="8"/>
  <c r="F720" i="8"/>
  <c r="G720" i="8"/>
  <c r="H720" i="8"/>
  <c r="I720" i="8"/>
  <c r="J720" i="8"/>
  <c r="A721" i="8"/>
  <c r="B721" i="8"/>
  <c r="C721" i="8"/>
  <c r="D721" i="8"/>
  <c r="E721" i="8"/>
  <c r="F721" i="8"/>
  <c r="G721" i="8"/>
  <c r="H721" i="8"/>
  <c r="I721" i="8"/>
  <c r="J721" i="8"/>
  <c r="A723" i="8"/>
  <c r="B723" i="8"/>
  <c r="C723" i="8"/>
  <c r="D723" i="8"/>
  <c r="E723" i="8"/>
  <c r="F723" i="8"/>
  <c r="G723" i="8"/>
  <c r="H723" i="8"/>
  <c r="I723" i="8"/>
  <c r="J723" i="8"/>
  <c r="K723" i="8"/>
  <c r="A724" i="8"/>
  <c r="B724" i="8"/>
  <c r="C724" i="8"/>
  <c r="D724" i="8"/>
  <c r="E724" i="8"/>
  <c r="F724" i="8"/>
  <c r="G724" i="8"/>
  <c r="H724" i="8"/>
  <c r="I724" i="8"/>
  <c r="J724" i="8"/>
  <c r="K724" i="8"/>
  <c r="A725" i="8"/>
  <c r="B725" i="8"/>
  <c r="C725" i="8"/>
  <c r="D725" i="8"/>
  <c r="E725" i="8"/>
  <c r="F725" i="8"/>
  <c r="G725" i="8"/>
  <c r="H725" i="8"/>
  <c r="I725" i="8"/>
  <c r="J725" i="8"/>
  <c r="A727" i="8"/>
  <c r="B727" i="8"/>
  <c r="C727" i="8"/>
  <c r="D727" i="8"/>
  <c r="E727" i="8"/>
  <c r="F727" i="8"/>
  <c r="G727" i="8"/>
  <c r="H727" i="8"/>
  <c r="I727" i="8"/>
  <c r="J727" i="8"/>
  <c r="K727" i="8"/>
  <c r="A728" i="8"/>
  <c r="B728" i="8"/>
  <c r="C728" i="8"/>
  <c r="D728" i="8"/>
  <c r="E728" i="8"/>
  <c r="F728" i="8"/>
  <c r="G728" i="8"/>
  <c r="H728" i="8"/>
  <c r="I728" i="8"/>
  <c r="J728" i="8"/>
  <c r="A729" i="8"/>
  <c r="B729" i="8"/>
  <c r="C729" i="8"/>
  <c r="D729" i="8"/>
  <c r="E729" i="8"/>
  <c r="F729" i="8"/>
  <c r="G729" i="8"/>
  <c r="H729" i="8"/>
  <c r="I729" i="8"/>
  <c r="J729" i="8"/>
  <c r="A731" i="8"/>
  <c r="B731" i="8"/>
  <c r="C731" i="8"/>
  <c r="D731" i="8"/>
  <c r="E731" i="8"/>
  <c r="F731" i="8"/>
  <c r="G731" i="8"/>
  <c r="H731" i="8"/>
  <c r="I731" i="8"/>
  <c r="J731" i="8"/>
  <c r="K731" i="8"/>
  <c r="A732" i="8"/>
  <c r="B732" i="8"/>
  <c r="C732" i="8"/>
  <c r="D732" i="8"/>
  <c r="E732" i="8"/>
  <c r="F732" i="8"/>
  <c r="G732" i="8"/>
  <c r="H732" i="8"/>
  <c r="I732" i="8"/>
  <c r="J732" i="8"/>
  <c r="A733" i="8"/>
  <c r="B733" i="8"/>
  <c r="C733" i="8"/>
  <c r="D733" i="8"/>
  <c r="E733" i="8"/>
  <c r="F733" i="8"/>
  <c r="G733" i="8"/>
  <c r="H733" i="8"/>
  <c r="I733" i="8"/>
  <c r="J733" i="8"/>
  <c r="A734" i="8"/>
  <c r="B734" i="8"/>
  <c r="C734" i="8"/>
  <c r="D734" i="8"/>
  <c r="E734" i="8"/>
  <c r="F734" i="8"/>
  <c r="G734" i="8"/>
  <c r="H734" i="8"/>
  <c r="I734" i="8"/>
  <c r="J734" i="8"/>
  <c r="A735" i="8"/>
  <c r="B735" i="8"/>
  <c r="C735" i="8"/>
  <c r="D735" i="8"/>
  <c r="E735" i="8"/>
  <c r="F735" i="8"/>
  <c r="G735" i="8"/>
  <c r="H735" i="8"/>
  <c r="I735" i="8"/>
  <c r="J735" i="8"/>
  <c r="A737" i="8"/>
  <c r="B737" i="8"/>
  <c r="C737" i="8"/>
  <c r="D737" i="8"/>
  <c r="E737" i="8"/>
  <c r="F737" i="8"/>
  <c r="G737" i="8"/>
  <c r="H737" i="8"/>
  <c r="I737" i="8"/>
  <c r="J737" i="8"/>
  <c r="K737" i="8"/>
  <c r="A738" i="8"/>
  <c r="B738" i="8"/>
  <c r="C738" i="8"/>
  <c r="D738" i="8"/>
  <c r="E738" i="8"/>
  <c r="F738" i="8"/>
  <c r="G738" i="8"/>
  <c r="H738" i="8"/>
  <c r="I738" i="8"/>
  <c r="J738" i="8"/>
  <c r="A739" i="8"/>
  <c r="B739" i="8"/>
  <c r="C739" i="8"/>
  <c r="D739" i="8"/>
  <c r="E739" i="8"/>
  <c r="F739" i="8"/>
  <c r="G739" i="8"/>
  <c r="H739" i="8"/>
  <c r="I739" i="8"/>
  <c r="J739" i="8"/>
  <c r="A740" i="8"/>
  <c r="B740" i="8"/>
  <c r="C740" i="8"/>
  <c r="D740" i="8"/>
  <c r="E740" i="8"/>
  <c r="F740" i="8"/>
  <c r="G740" i="8"/>
  <c r="H740" i="8"/>
  <c r="I740" i="8"/>
  <c r="J740" i="8"/>
  <c r="A741" i="8"/>
  <c r="B741" i="8"/>
  <c r="C741" i="8"/>
  <c r="D741" i="8"/>
  <c r="E741" i="8"/>
  <c r="F741" i="8"/>
  <c r="G741" i="8"/>
  <c r="H741" i="8"/>
  <c r="I741" i="8"/>
  <c r="J741" i="8"/>
  <c r="A742" i="8"/>
  <c r="B742" i="8"/>
  <c r="C742" i="8"/>
  <c r="D742" i="8"/>
  <c r="E742" i="8"/>
  <c r="F742" i="8"/>
  <c r="G742" i="8"/>
  <c r="H742" i="8"/>
  <c r="I742" i="8"/>
  <c r="J742" i="8"/>
  <c r="A744" i="8"/>
  <c r="B744" i="8"/>
  <c r="C744" i="8"/>
  <c r="D744" i="8"/>
  <c r="E744" i="8"/>
  <c r="F744" i="8"/>
  <c r="G744" i="8"/>
  <c r="H744" i="8"/>
  <c r="I744" i="8"/>
  <c r="J744" i="8"/>
  <c r="K744" i="8"/>
  <c r="A745" i="8"/>
  <c r="B745" i="8"/>
  <c r="C745" i="8"/>
  <c r="D745" i="8"/>
  <c r="E745" i="8"/>
  <c r="F745" i="8"/>
  <c r="G745" i="8"/>
  <c r="H745" i="8"/>
  <c r="I745" i="8"/>
  <c r="J745" i="8"/>
  <c r="A746" i="8"/>
  <c r="B746" i="8"/>
  <c r="C746" i="8"/>
  <c r="D746" i="8"/>
  <c r="E746" i="8"/>
  <c r="F746" i="8"/>
  <c r="G746" i="8"/>
  <c r="H746" i="8"/>
  <c r="I746" i="8"/>
  <c r="J746" i="8"/>
  <c r="A747" i="8"/>
  <c r="B747" i="8"/>
  <c r="C747" i="8"/>
  <c r="D747" i="8"/>
  <c r="E747" i="8"/>
  <c r="F747" i="8"/>
  <c r="G747" i="8"/>
  <c r="H747" i="8"/>
  <c r="I747" i="8"/>
  <c r="J747" i="8"/>
  <c r="A748" i="8"/>
  <c r="B748" i="8"/>
  <c r="C748" i="8"/>
  <c r="D748" i="8"/>
  <c r="E748" i="8"/>
  <c r="F748" i="8"/>
  <c r="G748" i="8"/>
  <c r="H748" i="8"/>
  <c r="I748" i="8"/>
  <c r="J748" i="8"/>
  <c r="A750" i="8"/>
  <c r="B750" i="8"/>
  <c r="C750" i="8"/>
  <c r="D750" i="8"/>
  <c r="E750" i="8"/>
  <c r="F750" i="8"/>
  <c r="G750" i="8"/>
  <c r="H750" i="8"/>
  <c r="I750" i="8"/>
  <c r="J750" i="8"/>
  <c r="K750" i="8"/>
  <c r="A751" i="8"/>
  <c r="B751" i="8"/>
  <c r="C751" i="8"/>
  <c r="D751" i="8"/>
  <c r="E751" i="8"/>
  <c r="F751" i="8"/>
  <c r="G751" i="8"/>
  <c r="H751" i="8"/>
  <c r="I751" i="8"/>
  <c r="J751" i="8"/>
  <c r="K751" i="8"/>
  <c r="A752" i="8"/>
  <c r="B752" i="8"/>
  <c r="C752" i="8"/>
  <c r="D752" i="8"/>
  <c r="E752" i="8"/>
  <c r="F752" i="8"/>
  <c r="G752" i="8"/>
  <c r="H752" i="8"/>
  <c r="I752" i="8"/>
  <c r="J752" i="8"/>
  <c r="A753" i="8"/>
  <c r="B753" i="8"/>
  <c r="C753" i="8"/>
  <c r="D753" i="8"/>
  <c r="E753" i="8"/>
  <c r="F753" i="8"/>
  <c r="G753" i="8"/>
  <c r="H753" i="8"/>
  <c r="I753" i="8"/>
  <c r="J753" i="8"/>
  <c r="A754" i="8"/>
  <c r="B754" i="8"/>
  <c r="C754" i="8"/>
  <c r="D754" i="8"/>
  <c r="E754" i="8"/>
  <c r="F754" i="8"/>
  <c r="G754" i="8"/>
  <c r="H754" i="8"/>
  <c r="I754" i="8"/>
  <c r="J754" i="8"/>
  <c r="A755" i="8"/>
  <c r="B755" i="8"/>
  <c r="C755" i="8"/>
  <c r="D755" i="8"/>
  <c r="E755" i="8"/>
  <c r="F755" i="8"/>
  <c r="G755" i="8"/>
  <c r="H755" i="8"/>
  <c r="I755" i="8"/>
  <c r="J755" i="8"/>
  <c r="A757" i="8"/>
  <c r="B757" i="8"/>
  <c r="C757" i="8"/>
  <c r="D757" i="8"/>
  <c r="E757" i="8"/>
  <c r="F757" i="8"/>
  <c r="G757" i="8"/>
  <c r="H757" i="8"/>
  <c r="I757" i="8"/>
  <c r="J757" i="8"/>
  <c r="K757" i="8"/>
  <c r="A758" i="8"/>
  <c r="B758" i="8"/>
  <c r="C758" i="8"/>
  <c r="D758" i="8"/>
  <c r="E758" i="8"/>
  <c r="F758" i="8"/>
  <c r="G758" i="8"/>
  <c r="H758" i="8"/>
  <c r="I758" i="8"/>
  <c r="J758" i="8"/>
  <c r="A759" i="8"/>
  <c r="B759" i="8"/>
  <c r="C759" i="8"/>
  <c r="D759" i="8"/>
  <c r="E759" i="8"/>
  <c r="F759" i="8"/>
  <c r="G759" i="8"/>
  <c r="H759" i="8"/>
  <c r="I759" i="8"/>
  <c r="J759" i="8"/>
  <c r="A760" i="8"/>
  <c r="B760" i="8"/>
  <c r="C760" i="8"/>
  <c r="D760" i="8"/>
  <c r="E760" i="8"/>
  <c r="F760" i="8"/>
  <c r="G760" i="8"/>
  <c r="H760" i="8"/>
  <c r="I760" i="8"/>
  <c r="J760" i="8"/>
  <c r="A761" i="8"/>
  <c r="B761" i="8"/>
  <c r="C761" i="8"/>
  <c r="D761" i="8"/>
  <c r="E761" i="8"/>
  <c r="F761" i="8"/>
  <c r="G761" i="8"/>
  <c r="H761" i="8"/>
  <c r="I761" i="8"/>
  <c r="J761" i="8"/>
  <c r="A763" i="8"/>
  <c r="B763" i="8"/>
  <c r="C763" i="8"/>
  <c r="D763" i="8"/>
  <c r="E763" i="8"/>
  <c r="F763" i="8"/>
  <c r="G763" i="8"/>
  <c r="H763" i="8"/>
  <c r="I763" i="8"/>
  <c r="J763" i="8"/>
  <c r="K763" i="8"/>
  <c r="A764" i="8"/>
  <c r="B764" i="8"/>
  <c r="C764" i="8"/>
  <c r="D764" i="8"/>
  <c r="E764" i="8"/>
  <c r="F764" i="8"/>
  <c r="G764" i="8"/>
  <c r="H764" i="8"/>
  <c r="I764" i="8"/>
  <c r="J764" i="8"/>
  <c r="A765" i="8"/>
  <c r="B765" i="8"/>
  <c r="C765" i="8"/>
  <c r="D765" i="8"/>
  <c r="E765" i="8"/>
  <c r="F765" i="8"/>
  <c r="G765" i="8"/>
  <c r="H765" i="8"/>
  <c r="I765" i="8"/>
  <c r="J765" i="8"/>
  <c r="A766" i="8"/>
  <c r="B766" i="8"/>
  <c r="C766" i="8"/>
  <c r="D766" i="8"/>
  <c r="E766" i="8"/>
  <c r="F766" i="8"/>
  <c r="G766" i="8"/>
  <c r="H766" i="8"/>
  <c r="I766" i="8"/>
  <c r="J766" i="8"/>
  <c r="A768" i="8"/>
  <c r="B768" i="8"/>
  <c r="C768" i="8"/>
  <c r="D768" i="8"/>
  <c r="E768" i="8"/>
  <c r="F768" i="8"/>
  <c r="G768" i="8"/>
  <c r="H768" i="8"/>
  <c r="I768" i="8"/>
  <c r="J768" i="8"/>
  <c r="K768" i="8"/>
  <c r="A769" i="8"/>
  <c r="B769" i="8"/>
  <c r="C769" i="8"/>
  <c r="D769" i="8"/>
  <c r="E769" i="8"/>
  <c r="F769" i="8"/>
  <c r="G769" i="8"/>
  <c r="H769" i="8"/>
  <c r="I769" i="8"/>
  <c r="J769" i="8"/>
  <c r="K769" i="8"/>
  <c r="A770" i="8"/>
  <c r="B770" i="8"/>
  <c r="C770" i="8"/>
  <c r="D770" i="8"/>
  <c r="E770" i="8"/>
  <c r="F770" i="8"/>
  <c r="G770" i="8"/>
  <c r="H770" i="8"/>
  <c r="I770" i="8"/>
  <c r="J770" i="8"/>
  <c r="A771" i="8"/>
  <c r="B771" i="8"/>
  <c r="C771" i="8"/>
  <c r="D771" i="8"/>
  <c r="E771" i="8"/>
  <c r="F771" i="8"/>
  <c r="G771" i="8"/>
  <c r="H771" i="8"/>
  <c r="I771" i="8"/>
  <c r="J771" i="8"/>
  <c r="A772" i="8"/>
  <c r="B772" i="8"/>
  <c r="C772" i="8"/>
  <c r="D772" i="8"/>
  <c r="E772" i="8"/>
  <c r="F772" i="8"/>
  <c r="G772" i="8"/>
  <c r="H772" i="8"/>
  <c r="I772" i="8"/>
  <c r="J772" i="8"/>
  <c r="A773" i="8"/>
  <c r="B773" i="8"/>
  <c r="C773" i="8"/>
  <c r="D773" i="8"/>
  <c r="E773" i="8"/>
  <c r="F773" i="8"/>
  <c r="G773" i="8"/>
  <c r="H773" i="8"/>
  <c r="I773" i="8"/>
  <c r="J773" i="8"/>
  <c r="A774" i="8"/>
  <c r="B774" i="8"/>
  <c r="C774" i="8"/>
  <c r="D774" i="8"/>
  <c r="E774" i="8"/>
  <c r="F774" i="8"/>
  <c r="G774" i="8"/>
  <c r="H774" i="8"/>
  <c r="I774" i="8"/>
  <c r="J774" i="8"/>
  <c r="A776" i="8"/>
  <c r="B776" i="8"/>
  <c r="C776" i="8"/>
  <c r="D776" i="8"/>
  <c r="E776" i="8"/>
  <c r="F776" i="8"/>
  <c r="G776" i="8"/>
  <c r="H776" i="8"/>
  <c r="I776" i="8"/>
  <c r="J776" i="8"/>
  <c r="K776" i="8"/>
  <c r="A777" i="8"/>
  <c r="B777" i="8"/>
  <c r="C777" i="8"/>
  <c r="D777" i="8"/>
  <c r="E777" i="8"/>
  <c r="F777" i="8"/>
  <c r="G777" i="8"/>
  <c r="H777" i="8"/>
  <c r="I777" i="8"/>
  <c r="J777" i="8"/>
  <c r="A778" i="8"/>
  <c r="B778" i="8"/>
  <c r="C778" i="8"/>
  <c r="D778" i="8"/>
  <c r="E778" i="8"/>
  <c r="F778" i="8"/>
  <c r="G778" i="8"/>
  <c r="H778" i="8"/>
  <c r="I778" i="8"/>
  <c r="J778" i="8"/>
  <c r="A779" i="8"/>
  <c r="B779" i="8"/>
  <c r="C779" i="8"/>
  <c r="D779" i="8"/>
  <c r="E779" i="8"/>
  <c r="F779" i="8"/>
  <c r="G779" i="8"/>
  <c r="H779" i="8"/>
  <c r="I779" i="8"/>
  <c r="J779" i="8"/>
  <c r="A781" i="8"/>
  <c r="B781" i="8"/>
  <c r="C781" i="8"/>
  <c r="D781" i="8"/>
  <c r="E781" i="8"/>
  <c r="F781" i="8"/>
  <c r="G781" i="8"/>
  <c r="H781" i="8"/>
  <c r="I781" i="8"/>
  <c r="J781" i="8"/>
  <c r="K781" i="8"/>
  <c r="A782" i="8"/>
  <c r="B782" i="8"/>
  <c r="C782" i="8"/>
  <c r="D782" i="8"/>
  <c r="E782" i="8"/>
  <c r="F782" i="8"/>
  <c r="G782" i="8"/>
  <c r="H782" i="8"/>
  <c r="I782" i="8"/>
  <c r="J782" i="8"/>
  <c r="A783" i="8"/>
  <c r="B783" i="8"/>
  <c r="C783" i="8"/>
  <c r="D783" i="8"/>
  <c r="E783" i="8"/>
  <c r="F783" i="8"/>
  <c r="G783" i="8"/>
  <c r="H783" i="8"/>
  <c r="I783" i="8"/>
  <c r="J783" i="8"/>
  <c r="A784" i="8"/>
  <c r="B784" i="8"/>
  <c r="C784" i="8"/>
  <c r="D784" i="8"/>
  <c r="E784" i="8"/>
  <c r="F784" i="8"/>
  <c r="G784" i="8"/>
  <c r="H784" i="8"/>
  <c r="I784" i="8"/>
  <c r="J784" i="8"/>
  <c r="A785" i="8"/>
  <c r="B785" i="8"/>
  <c r="C785" i="8"/>
  <c r="D785" i="8"/>
  <c r="E785" i="8"/>
  <c r="F785" i="8"/>
  <c r="G785" i="8"/>
  <c r="H785" i="8"/>
  <c r="I785" i="8"/>
  <c r="J785" i="8"/>
  <c r="A786" i="8"/>
  <c r="B786" i="8"/>
  <c r="C786" i="8"/>
  <c r="D786" i="8"/>
  <c r="E786" i="8"/>
  <c r="F786" i="8"/>
  <c r="G786" i="8"/>
  <c r="H786" i="8"/>
  <c r="I786" i="8"/>
  <c r="J786" i="8"/>
  <c r="A788" i="8"/>
  <c r="B788" i="8"/>
  <c r="C788" i="8"/>
  <c r="D788" i="8"/>
  <c r="E788" i="8"/>
  <c r="F788" i="8"/>
  <c r="G788" i="8"/>
  <c r="H788" i="8"/>
  <c r="I788" i="8"/>
  <c r="J788" i="8"/>
  <c r="K788" i="8"/>
  <c r="A789" i="8"/>
  <c r="B789" i="8"/>
  <c r="C789" i="8"/>
  <c r="D789" i="8"/>
  <c r="E789" i="8"/>
  <c r="F789" i="8"/>
  <c r="G789" i="8"/>
  <c r="H789" i="8"/>
  <c r="I789" i="8"/>
  <c r="J789" i="8"/>
  <c r="A790" i="8"/>
  <c r="B790" i="8"/>
  <c r="C790" i="8"/>
  <c r="D790" i="8"/>
  <c r="E790" i="8"/>
  <c r="F790" i="8"/>
  <c r="G790" i="8"/>
  <c r="H790" i="8"/>
  <c r="I790" i="8"/>
  <c r="J790" i="8"/>
  <c r="A791" i="8"/>
  <c r="B791" i="8"/>
  <c r="C791" i="8"/>
  <c r="D791" i="8"/>
  <c r="E791" i="8"/>
  <c r="F791" i="8"/>
  <c r="G791" i="8"/>
  <c r="H791" i="8"/>
  <c r="I791" i="8"/>
  <c r="J791" i="8"/>
  <c r="A792" i="8"/>
  <c r="B792" i="8"/>
  <c r="C792" i="8"/>
  <c r="D792" i="8"/>
  <c r="E792" i="8"/>
  <c r="F792" i="8"/>
  <c r="G792" i="8"/>
  <c r="H792" i="8"/>
  <c r="I792" i="8"/>
  <c r="J792" i="8"/>
  <c r="A793" i="8"/>
  <c r="B793" i="8"/>
  <c r="C793" i="8"/>
  <c r="D793" i="8"/>
  <c r="E793" i="8"/>
  <c r="F793" i="8"/>
  <c r="G793" i="8"/>
  <c r="H793" i="8"/>
  <c r="I793" i="8"/>
  <c r="J793" i="8"/>
  <c r="A794" i="8"/>
  <c r="B794" i="8"/>
  <c r="C794" i="8"/>
  <c r="D794" i="8"/>
  <c r="E794" i="8"/>
  <c r="F794" i="8"/>
  <c r="G794" i="8"/>
  <c r="H794" i="8"/>
  <c r="I794" i="8"/>
  <c r="J794" i="8"/>
  <c r="A796" i="8"/>
  <c r="B796" i="8"/>
  <c r="C796" i="8"/>
  <c r="D796" i="8"/>
  <c r="E796" i="8"/>
  <c r="F796" i="8"/>
  <c r="G796" i="8"/>
  <c r="H796" i="8"/>
  <c r="I796" i="8"/>
  <c r="J796" i="8"/>
  <c r="A797" i="8"/>
  <c r="B797" i="8"/>
  <c r="C797" i="8"/>
  <c r="D797" i="8"/>
  <c r="E797" i="8"/>
  <c r="F797" i="8"/>
  <c r="G797" i="8"/>
  <c r="H797" i="8"/>
  <c r="I797" i="8"/>
  <c r="J797" i="8"/>
  <c r="A798" i="8"/>
  <c r="B798" i="8"/>
  <c r="C798" i="8"/>
  <c r="D798" i="8"/>
  <c r="E798" i="8"/>
  <c r="F798" i="8"/>
  <c r="G798" i="8"/>
  <c r="H798" i="8"/>
  <c r="I798" i="8"/>
  <c r="J798" i="8"/>
  <c r="A800" i="8"/>
  <c r="B800" i="8"/>
  <c r="C800" i="8"/>
  <c r="D800" i="8"/>
  <c r="E800" i="8"/>
  <c r="F800" i="8"/>
  <c r="G800" i="8"/>
  <c r="H800" i="8"/>
  <c r="I800" i="8"/>
  <c r="J800" i="8"/>
  <c r="A801" i="8"/>
  <c r="B801" i="8"/>
  <c r="C801" i="8"/>
  <c r="D801" i="8"/>
  <c r="E801" i="8"/>
  <c r="F801" i="8"/>
  <c r="G801" i="8"/>
  <c r="H801" i="8"/>
  <c r="I801" i="8"/>
  <c r="J801" i="8"/>
  <c r="A802" i="8"/>
  <c r="B802" i="8"/>
  <c r="C802" i="8"/>
  <c r="D802" i="8"/>
  <c r="E802" i="8"/>
  <c r="F802" i="8"/>
  <c r="G802" i="8"/>
  <c r="H802" i="8"/>
  <c r="I802" i="8"/>
  <c r="J802" i="8"/>
  <c r="A804" i="8"/>
  <c r="B804" i="8"/>
  <c r="C804" i="8"/>
  <c r="D804" i="8"/>
  <c r="E804" i="8"/>
  <c r="F804" i="8"/>
  <c r="G804" i="8"/>
  <c r="H804" i="8"/>
  <c r="I804" i="8"/>
  <c r="J804" i="8"/>
  <c r="J805" i="8" s="1"/>
  <c r="A806" i="8"/>
  <c r="B806" i="8"/>
  <c r="C806" i="8"/>
  <c r="D806" i="8"/>
  <c r="E806" i="8"/>
  <c r="F806" i="8"/>
  <c r="G806" i="8"/>
  <c r="H806" i="8"/>
  <c r="I806" i="8"/>
  <c r="J806" i="8"/>
  <c r="J807" i="8" s="1"/>
  <c r="A808" i="8"/>
  <c r="B808" i="8"/>
  <c r="C808" i="8"/>
  <c r="D808" i="8"/>
  <c r="E808" i="8"/>
  <c r="F808" i="8"/>
  <c r="G808" i="8"/>
  <c r="H808" i="8"/>
  <c r="I808" i="8"/>
  <c r="J808" i="8"/>
  <c r="J809" i="8" s="1"/>
  <c r="A810" i="8"/>
  <c r="B810" i="8"/>
  <c r="C810" i="8"/>
  <c r="D810" i="8"/>
  <c r="E810" i="8"/>
  <c r="F810" i="8"/>
  <c r="G810" i="8"/>
  <c r="H810" i="8"/>
  <c r="I810" i="8"/>
  <c r="J810" i="8"/>
  <c r="A811" i="8"/>
  <c r="B811" i="8"/>
  <c r="C811" i="8"/>
  <c r="D811" i="8"/>
  <c r="E811" i="8"/>
  <c r="F811" i="8"/>
  <c r="G811" i="8"/>
  <c r="H811" i="8"/>
  <c r="I811" i="8"/>
  <c r="J811" i="8"/>
  <c r="A813" i="8"/>
  <c r="B813" i="8"/>
  <c r="C813" i="8"/>
  <c r="D813" i="8"/>
  <c r="E813" i="8"/>
  <c r="F813" i="8"/>
  <c r="G813" i="8"/>
  <c r="H813" i="8"/>
  <c r="I813" i="8"/>
  <c r="J813" i="8"/>
  <c r="J814" i="8" s="1"/>
  <c r="A815" i="8"/>
  <c r="B815" i="8"/>
  <c r="C815" i="8"/>
  <c r="D815" i="8"/>
  <c r="E815" i="8"/>
  <c r="F815" i="8"/>
  <c r="G815" i="8"/>
  <c r="H815" i="8"/>
  <c r="I815" i="8"/>
  <c r="J815" i="8"/>
  <c r="J816" i="8" s="1"/>
  <c r="A817" i="8"/>
  <c r="B817" i="8"/>
  <c r="C817" i="8"/>
  <c r="D817" i="8"/>
  <c r="E817" i="8"/>
  <c r="F817" i="8"/>
  <c r="G817" i="8"/>
  <c r="H817" i="8"/>
  <c r="I817" i="8"/>
  <c r="J817" i="8"/>
  <c r="K817" i="8"/>
  <c r="A818" i="8"/>
  <c r="B818" i="8"/>
  <c r="C818" i="8"/>
  <c r="D818" i="8"/>
  <c r="E818" i="8"/>
  <c r="F818" i="8"/>
  <c r="G818" i="8"/>
  <c r="H818" i="8"/>
  <c r="I818" i="8"/>
  <c r="J818" i="8"/>
  <c r="A819" i="8"/>
  <c r="B819" i="8"/>
  <c r="C819" i="8"/>
  <c r="D819" i="8"/>
  <c r="E819" i="8"/>
  <c r="F819" i="8"/>
  <c r="G819" i="8"/>
  <c r="H819" i="8"/>
  <c r="I819" i="8"/>
  <c r="J819" i="8"/>
  <c r="A820" i="8"/>
  <c r="B820" i="8"/>
  <c r="C820" i="8"/>
  <c r="D820" i="8"/>
  <c r="E820" i="8"/>
  <c r="F820" i="8"/>
  <c r="G820" i="8"/>
  <c r="H820" i="8"/>
  <c r="I820" i="8"/>
  <c r="J820" i="8"/>
  <c r="A822" i="8"/>
  <c r="B822" i="8"/>
  <c r="C822" i="8"/>
  <c r="D822" i="8"/>
  <c r="E822" i="8"/>
  <c r="F822" i="8"/>
  <c r="G822" i="8"/>
  <c r="H822" i="8"/>
  <c r="I822" i="8"/>
  <c r="J822" i="8"/>
  <c r="A823" i="8"/>
  <c r="B823" i="8"/>
  <c r="C823" i="8"/>
  <c r="D823" i="8"/>
  <c r="E823" i="8"/>
  <c r="F823" i="8"/>
  <c r="G823" i="8"/>
  <c r="H823" i="8"/>
  <c r="I823" i="8"/>
  <c r="J823" i="8"/>
  <c r="A825" i="8"/>
  <c r="B825" i="8"/>
  <c r="C825" i="8"/>
  <c r="D825" i="8"/>
  <c r="E825" i="8"/>
  <c r="F825" i="8"/>
  <c r="G825" i="8"/>
  <c r="H825" i="8"/>
  <c r="I825" i="8"/>
  <c r="J825" i="8"/>
  <c r="A826" i="8"/>
  <c r="B826" i="8"/>
  <c r="C826" i="8"/>
  <c r="D826" i="8"/>
  <c r="E826" i="8"/>
  <c r="F826" i="8"/>
  <c r="G826" i="8"/>
  <c r="H826" i="8"/>
  <c r="I826" i="8"/>
  <c r="J826" i="8"/>
  <c r="A827" i="8"/>
  <c r="B827" i="8"/>
  <c r="C827" i="8"/>
  <c r="D827" i="8"/>
  <c r="E827" i="8"/>
  <c r="F827" i="8"/>
  <c r="G827" i="8"/>
  <c r="H827" i="8"/>
  <c r="I827" i="8"/>
  <c r="J827" i="8"/>
  <c r="A829" i="8"/>
  <c r="B829" i="8"/>
  <c r="C829" i="8"/>
  <c r="D829" i="8"/>
  <c r="E829" i="8"/>
  <c r="F829" i="8"/>
  <c r="G829" i="8"/>
  <c r="H829" i="8"/>
  <c r="I829" i="8"/>
  <c r="J829" i="8"/>
  <c r="J830" i="8" s="1"/>
  <c r="A831" i="8"/>
  <c r="B831" i="8"/>
  <c r="C831" i="8"/>
  <c r="D831" i="8"/>
  <c r="E831" i="8"/>
  <c r="F831" i="8"/>
  <c r="G831" i="8"/>
  <c r="H831" i="8"/>
  <c r="I831" i="8"/>
  <c r="J831" i="8"/>
  <c r="A832" i="8"/>
  <c r="B832" i="8"/>
  <c r="C832" i="8"/>
  <c r="D832" i="8"/>
  <c r="E832" i="8"/>
  <c r="F832" i="8"/>
  <c r="G832" i="8"/>
  <c r="H832" i="8"/>
  <c r="I832" i="8"/>
  <c r="J832" i="8"/>
  <c r="A833" i="8"/>
  <c r="B833" i="8"/>
  <c r="C833" i="8"/>
  <c r="D833" i="8"/>
  <c r="E833" i="8"/>
  <c r="F833" i="8"/>
  <c r="G833" i="8"/>
  <c r="H833" i="8"/>
  <c r="I833" i="8"/>
  <c r="J833" i="8"/>
  <c r="A834" i="8"/>
  <c r="B834" i="8"/>
  <c r="C834" i="8"/>
  <c r="D834" i="8"/>
  <c r="E834" i="8"/>
  <c r="F834" i="8"/>
  <c r="G834" i="8"/>
  <c r="H834" i="8"/>
  <c r="I834" i="8"/>
  <c r="J834" i="8"/>
  <c r="A835" i="8"/>
  <c r="B835" i="8"/>
  <c r="C835" i="8"/>
  <c r="D835" i="8"/>
  <c r="E835" i="8"/>
  <c r="F835" i="8"/>
  <c r="G835" i="8"/>
  <c r="H835" i="8"/>
  <c r="I835" i="8"/>
  <c r="J835" i="8"/>
  <c r="A836" i="8"/>
  <c r="B836" i="8"/>
  <c r="C836" i="8"/>
  <c r="D836" i="8"/>
  <c r="E836" i="8"/>
  <c r="F836" i="8"/>
  <c r="G836" i="8"/>
  <c r="H836" i="8"/>
  <c r="I836" i="8"/>
  <c r="J836" i="8"/>
  <c r="A838" i="8"/>
  <c r="B838" i="8"/>
  <c r="C838" i="8"/>
  <c r="D838" i="8"/>
  <c r="E838" i="8"/>
  <c r="F838" i="8"/>
  <c r="G838" i="8"/>
  <c r="H838" i="8"/>
  <c r="I838" i="8"/>
  <c r="J838" i="8"/>
  <c r="J839" i="8" s="1"/>
  <c r="A840" i="8"/>
  <c r="B840" i="8"/>
  <c r="C840" i="8"/>
  <c r="D840" i="8"/>
  <c r="E840" i="8"/>
  <c r="F840" i="8"/>
  <c r="G840" i="8"/>
  <c r="H840" i="8"/>
  <c r="I840" i="8"/>
  <c r="J840" i="8"/>
  <c r="A841" i="8"/>
  <c r="B841" i="8"/>
  <c r="C841" i="8"/>
  <c r="D841" i="8"/>
  <c r="E841" i="8"/>
  <c r="F841" i="8"/>
  <c r="G841" i="8"/>
  <c r="H841" i="8"/>
  <c r="I841" i="8"/>
  <c r="J841" i="8"/>
  <c r="A842" i="8"/>
  <c r="B842" i="8"/>
  <c r="C842" i="8"/>
  <c r="D842" i="8"/>
  <c r="E842" i="8"/>
  <c r="F842" i="8"/>
  <c r="G842" i="8"/>
  <c r="H842" i="8"/>
  <c r="I842" i="8"/>
  <c r="J842" i="8"/>
  <c r="A844" i="8"/>
  <c r="B844" i="8"/>
  <c r="C844" i="8"/>
  <c r="D844" i="8"/>
  <c r="E844" i="8"/>
  <c r="F844" i="8"/>
  <c r="G844" i="8"/>
  <c r="H844" i="8"/>
  <c r="I844" i="8"/>
  <c r="J844" i="8"/>
  <c r="K844" i="8"/>
  <c r="A845" i="8"/>
  <c r="B845" i="8"/>
  <c r="C845" i="8"/>
  <c r="D845" i="8"/>
  <c r="E845" i="8"/>
  <c r="F845" i="8"/>
  <c r="G845" i="8"/>
  <c r="H845" i="8"/>
  <c r="I845" i="8"/>
  <c r="J845" i="8"/>
  <c r="A846" i="8"/>
  <c r="B846" i="8"/>
  <c r="C846" i="8"/>
  <c r="D846" i="8"/>
  <c r="E846" i="8"/>
  <c r="F846" i="8"/>
  <c r="G846" i="8"/>
  <c r="H846" i="8"/>
  <c r="I846" i="8"/>
  <c r="J846" i="8"/>
  <c r="A847" i="8"/>
  <c r="B847" i="8"/>
  <c r="C847" i="8"/>
  <c r="D847" i="8"/>
  <c r="E847" i="8"/>
  <c r="F847" i="8"/>
  <c r="G847" i="8"/>
  <c r="H847" i="8"/>
  <c r="I847" i="8"/>
  <c r="J847" i="8"/>
  <c r="A848" i="8"/>
  <c r="B848" i="8"/>
  <c r="C848" i="8"/>
  <c r="D848" i="8"/>
  <c r="E848" i="8"/>
  <c r="F848" i="8"/>
  <c r="G848" i="8"/>
  <c r="H848" i="8"/>
  <c r="I848" i="8"/>
  <c r="J848" i="8"/>
  <c r="A849" i="8"/>
  <c r="B849" i="8"/>
  <c r="C849" i="8"/>
  <c r="D849" i="8"/>
  <c r="E849" i="8"/>
  <c r="F849" i="8"/>
  <c r="G849" i="8"/>
  <c r="H849" i="8"/>
  <c r="I849" i="8"/>
  <c r="J849" i="8"/>
  <c r="A850" i="8"/>
  <c r="B850" i="8"/>
  <c r="C850" i="8"/>
  <c r="D850" i="8"/>
  <c r="E850" i="8"/>
  <c r="F850" i="8"/>
  <c r="G850" i="8"/>
  <c r="H850" i="8"/>
  <c r="I850" i="8"/>
  <c r="J850" i="8"/>
  <c r="A851" i="8"/>
  <c r="B851" i="8"/>
  <c r="C851" i="8"/>
  <c r="D851" i="8"/>
  <c r="E851" i="8"/>
  <c r="F851" i="8"/>
  <c r="G851" i="8"/>
  <c r="H851" i="8"/>
  <c r="I851" i="8"/>
  <c r="J851" i="8"/>
  <c r="A853" i="8"/>
  <c r="B853" i="8"/>
  <c r="C853" i="8"/>
  <c r="D853" i="8"/>
  <c r="E853" i="8"/>
  <c r="F853" i="8"/>
  <c r="G853" i="8"/>
  <c r="H853" i="8"/>
  <c r="I853" i="8"/>
  <c r="J853" i="8"/>
  <c r="A854" i="8"/>
  <c r="B854" i="8"/>
  <c r="C854" i="8"/>
  <c r="D854" i="8"/>
  <c r="E854" i="8"/>
  <c r="F854" i="8"/>
  <c r="G854" i="8"/>
  <c r="H854" i="8"/>
  <c r="I854" i="8"/>
  <c r="J854" i="8"/>
  <c r="A856" i="8"/>
  <c r="B856" i="8"/>
  <c r="C856" i="8"/>
  <c r="D856" i="8"/>
  <c r="E856" i="8"/>
  <c r="F856" i="8"/>
  <c r="G856" i="8"/>
  <c r="H856" i="8"/>
  <c r="I856" i="8"/>
  <c r="J856" i="8"/>
  <c r="A857" i="8"/>
  <c r="B857" i="8"/>
  <c r="C857" i="8"/>
  <c r="D857" i="8"/>
  <c r="E857" i="8"/>
  <c r="F857" i="8"/>
  <c r="G857" i="8"/>
  <c r="H857" i="8"/>
  <c r="I857" i="8"/>
  <c r="J857" i="8"/>
  <c r="A859" i="8"/>
  <c r="B859" i="8"/>
  <c r="C859" i="8"/>
  <c r="D859" i="8"/>
  <c r="E859" i="8"/>
  <c r="F859" i="8"/>
  <c r="G859" i="8"/>
  <c r="H859" i="8"/>
  <c r="I859" i="8"/>
  <c r="J859" i="8"/>
  <c r="A860" i="8"/>
  <c r="B860" i="8"/>
  <c r="C860" i="8"/>
  <c r="D860" i="8"/>
  <c r="E860" i="8"/>
  <c r="F860" i="8"/>
  <c r="G860" i="8"/>
  <c r="H860" i="8"/>
  <c r="I860" i="8"/>
  <c r="J860" i="8"/>
  <c r="A861" i="8"/>
  <c r="B861" i="8"/>
  <c r="C861" i="8"/>
  <c r="D861" i="8"/>
  <c r="E861" i="8"/>
  <c r="F861" i="8"/>
  <c r="G861" i="8"/>
  <c r="H861" i="8"/>
  <c r="I861" i="8"/>
  <c r="J861" i="8"/>
  <c r="A863" i="8"/>
  <c r="B863" i="8"/>
  <c r="C863" i="8"/>
  <c r="D863" i="8"/>
  <c r="E863" i="8"/>
  <c r="F863" i="8"/>
  <c r="G863" i="8"/>
  <c r="H863" i="8"/>
  <c r="I863" i="8"/>
  <c r="J863" i="8"/>
  <c r="A864" i="8"/>
  <c r="B864" i="8"/>
  <c r="C864" i="8"/>
  <c r="D864" i="8"/>
  <c r="E864" i="8"/>
  <c r="F864" i="8"/>
  <c r="G864" i="8"/>
  <c r="H864" i="8"/>
  <c r="I864" i="8"/>
  <c r="J864" i="8"/>
  <c r="A865" i="8"/>
  <c r="B865" i="8"/>
  <c r="C865" i="8"/>
  <c r="D865" i="8"/>
  <c r="E865" i="8"/>
  <c r="F865" i="8"/>
  <c r="G865" i="8"/>
  <c r="H865" i="8"/>
  <c r="I865" i="8"/>
  <c r="J865" i="8"/>
  <c r="A866" i="8"/>
  <c r="B866" i="8"/>
  <c r="C866" i="8"/>
  <c r="D866" i="8"/>
  <c r="E866" i="8"/>
  <c r="F866" i="8"/>
  <c r="G866" i="8"/>
  <c r="H866" i="8"/>
  <c r="I866" i="8"/>
  <c r="J866" i="8"/>
  <c r="A867" i="8"/>
  <c r="B867" i="8"/>
  <c r="C867" i="8"/>
  <c r="D867" i="8"/>
  <c r="E867" i="8"/>
  <c r="F867" i="8"/>
  <c r="G867" i="8"/>
  <c r="H867" i="8"/>
  <c r="I867" i="8"/>
  <c r="J867" i="8"/>
  <c r="A869" i="8"/>
  <c r="B869" i="8"/>
  <c r="C869" i="8"/>
  <c r="D869" i="8"/>
  <c r="E869" i="8"/>
  <c r="F869" i="8"/>
  <c r="G869" i="8"/>
  <c r="H869" i="8"/>
  <c r="I869" i="8"/>
  <c r="J869" i="8"/>
  <c r="J870" i="8" s="1"/>
  <c r="A871" i="8"/>
  <c r="B871" i="8"/>
  <c r="C871" i="8"/>
  <c r="D871" i="8"/>
  <c r="E871" i="8"/>
  <c r="F871" i="8"/>
  <c r="G871" i="8"/>
  <c r="H871" i="8"/>
  <c r="I871" i="8"/>
  <c r="J871" i="8"/>
  <c r="A872" i="8"/>
  <c r="B872" i="8"/>
  <c r="C872" i="8"/>
  <c r="D872" i="8"/>
  <c r="E872" i="8"/>
  <c r="F872" i="8"/>
  <c r="G872" i="8"/>
  <c r="H872" i="8"/>
  <c r="I872" i="8"/>
  <c r="J872" i="8"/>
  <c r="A873" i="8"/>
  <c r="B873" i="8"/>
  <c r="C873" i="8"/>
  <c r="D873" i="8"/>
  <c r="E873" i="8"/>
  <c r="F873" i="8"/>
  <c r="G873" i="8"/>
  <c r="H873" i="8"/>
  <c r="I873" i="8"/>
  <c r="J873" i="8"/>
  <c r="A874" i="8"/>
  <c r="B874" i="8"/>
  <c r="C874" i="8"/>
  <c r="D874" i="8"/>
  <c r="E874" i="8"/>
  <c r="F874" i="8"/>
  <c r="G874" i="8"/>
  <c r="H874" i="8"/>
  <c r="I874" i="8"/>
  <c r="J874" i="8"/>
  <c r="A875" i="8"/>
  <c r="B875" i="8"/>
  <c r="C875" i="8"/>
  <c r="D875" i="8"/>
  <c r="E875" i="8"/>
  <c r="F875" i="8"/>
  <c r="G875" i="8"/>
  <c r="H875" i="8"/>
  <c r="I875" i="8"/>
  <c r="J875" i="8"/>
  <c r="A876" i="8"/>
  <c r="B876" i="8"/>
  <c r="C876" i="8"/>
  <c r="D876" i="8"/>
  <c r="E876" i="8"/>
  <c r="F876" i="8"/>
  <c r="G876" i="8"/>
  <c r="H876" i="8"/>
  <c r="I876" i="8"/>
  <c r="J876" i="8"/>
  <c r="A877" i="8"/>
  <c r="B877" i="8"/>
  <c r="C877" i="8"/>
  <c r="D877" i="8"/>
  <c r="E877" i="8"/>
  <c r="F877" i="8"/>
  <c r="G877" i="8"/>
  <c r="H877" i="8"/>
  <c r="I877" i="8"/>
  <c r="J877" i="8"/>
  <c r="A878" i="8"/>
  <c r="B878" i="8"/>
  <c r="C878" i="8"/>
  <c r="D878" i="8"/>
  <c r="E878" i="8"/>
  <c r="F878" i="8"/>
  <c r="G878" i="8"/>
  <c r="H878" i="8"/>
  <c r="I878" i="8"/>
  <c r="J878" i="8"/>
  <c r="A879" i="8"/>
  <c r="B879" i="8"/>
  <c r="C879" i="8"/>
  <c r="D879" i="8"/>
  <c r="E879" i="8"/>
  <c r="F879" i="8"/>
  <c r="G879" i="8"/>
  <c r="H879" i="8"/>
  <c r="I879" i="8"/>
  <c r="J879" i="8"/>
  <c r="A880" i="8"/>
  <c r="B880" i="8"/>
  <c r="C880" i="8"/>
  <c r="D880" i="8"/>
  <c r="E880" i="8"/>
  <c r="F880" i="8"/>
  <c r="G880" i="8"/>
  <c r="H880" i="8"/>
  <c r="I880" i="8"/>
  <c r="J880" i="8"/>
  <c r="A881" i="8"/>
  <c r="B881" i="8"/>
  <c r="C881" i="8"/>
  <c r="D881" i="8"/>
  <c r="E881" i="8"/>
  <c r="F881" i="8"/>
  <c r="G881" i="8"/>
  <c r="H881" i="8"/>
  <c r="I881" i="8"/>
  <c r="J881" i="8"/>
  <c r="A882" i="8"/>
  <c r="B882" i="8"/>
  <c r="C882" i="8"/>
  <c r="D882" i="8"/>
  <c r="E882" i="8"/>
  <c r="F882" i="8"/>
  <c r="G882" i="8"/>
  <c r="H882" i="8"/>
  <c r="I882" i="8"/>
  <c r="J882" i="8"/>
  <c r="A883" i="8"/>
  <c r="B883" i="8"/>
  <c r="C883" i="8"/>
  <c r="D883" i="8"/>
  <c r="E883" i="8"/>
  <c r="F883" i="8"/>
  <c r="G883" i="8"/>
  <c r="H883" i="8"/>
  <c r="I883" i="8"/>
  <c r="J883" i="8"/>
  <c r="A884" i="8"/>
  <c r="B884" i="8"/>
  <c r="C884" i="8"/>
  <c r="D884" i="8"/>
  <c r="E884" i="8"/>
  <c r="F884" i="8"/>
  <c r="G884" i="8"/>
  <c r="H884" i="8"/>
  <c r="I884" i="8"/>
  <c r="J884" i="8"/>
  <c r="A886" i="8"/>
  <c r="B886" i="8"/>
  <c r="C886" i="8"/>
  <c r="D886" i="8"/>
  <c r="E886" i="8"/>
  <c r="F886" i="8"/>
  <c r="G886" i="8"/>
  <c r="H886" i="8"/>
  <c r="I886" i="8"/>
  <c r="J886" i="8"/>
  <c r="K886" i="8"/>
  <c r="A887" i="8"/>
  <c r="B887" i="8"/>
  <c r="C887" i="8"/>
  <c r="D887" i="8"/>
  <c r="E887" i="8"/>
  <c r="F887" i="8"/>
  <c r="G887" i="8"/>
  <c r="H887" i="8"/>
  <c r="I887" i="8"/>
  <c r="J887" i="8"/>
  <c r="A888" i="8"/>
  <c r="B888" i="8"/>
  <c r="C888" i="8"/>
  <c r="D888" i="8"/>
  <c r="E888" i="8"/>
  <c r="F888" i="8"/>
  <c r="G888" i="8"/>
  <c r="H888" i="8"/>
  <c r="I888" i="8"/>
  <c r="J888" i="8"/>
  <c r="A889" i="8"/>
  <c r="B889" i="8"/>
  <c r="C889" i="8"/>
  <c r="D889" i="8"/>
  <c r="E889" i="8"/>
  <c r="F889" i="8"/>
  <c r="G889" i="8"/>
  <c r="H889" i="8"/>
  <c r="I889" i="8"/>
  <c r="J889" i="8"/>
  <c r="A890" i="8"/>
  <c r="B890" i="8"/>
  <c r="C890" i="8"/>
  <c r="D890" i="8"/>
  <c r="E890" i="8"/>
  <c r="F890" i="8"/>
  <c r="G890" i="8"/>
  <c r="H890" i="8"/>
  <c r="I890" i="8"/>
  <c r="J890" i="8"/>
  <c r="A891" i="8"/>
  <c r="B891" i="8"/>
  <c r="C891" i="8"/>
  <c r="D891" i="8"/>
  <c r="E891" i="8"/>
  <c r="F891" i="8"/>
  <c r="G891" i="8"/>
  <c r="H891" i="8"/>
  <c r="I891" i="8"/>
  <c r="J891" i="8"/>
  <c r="A892" i="8"/>
  <c r="B892" i="8"/>
  <c r="C892" i="8"/>
  <c r="D892" i="8"/>
  <c r="E892" i="8"/>
  <c r="F892" i="8"/>
  <c r="G892" i="8"/>
  <c r="H892" i="8"/>
  <c r="I892" i="8"/>
  <c r="J892" i="8"/>
  <c r="A894" i="8"/>
  <c r="B894" i="8"/>
  <c r="C894" i="8"/>
  <c r="D894" i="8"/>
  <c r="E894" i="8"/>
  <c r="F894" i="8"/>
  <c r="G894" i="8"/>
  <c r="H894" i="8"/>
  <c r="I894" i="8"/>
  <c r="J894" i="8"/>
  <c r="A895" i="8"/>
  <c r="B895" i="8"/>
  <c r="C895" i="8"/>
  <c r="D895" i="8"/>
  <c r="E895" i="8"/>
  <c r="F895" i="8"/>
  <c r="G895" i="8"/>
  <c r="H895" i="8"/>
  <c r="I895" i="8"/>
  <c r="J895" i="8"/>
  <c r="A896" i="8"/>
  <c r="B896" i="8"/>
  <c r="C896" i="8"/>
  <c r="D896" i="8"/>
  <c r="E896" i="8"/>
  <c r="F896" i="8"/>
  <c r="G896" i="8"/>
  <c r="H896" i="8"/>
  <c r="I896" i="8"/>
  <c r="J896" i="8"/>
  <c r="A897" i="8"/>
  <c r="B897" i="8"/>
  <c r="C897" i="8"/>
  <c r="D897" i="8"/>
  <c r="E897" i="8"/>
  <c r="F897" i="8"/>
  <c r="G897" i="8"/>
  <c r="H897" i="8"/>
  <c r="I897" i="8"/>
  <c r="J897" i="8"/>
  <c r="A898" i="8"/>
  <c r="B898" i="8"/>
  <c r="C898" i="8"/>
  <c r="D898" i="8"/>
  <c r="E898" i="8"/>
  <c r="F898" i="8"/>
  <c r="G898" i="8"/>
  <c r="H898" i="8"/>
  <c r="I898" i="8"/>
  <c r="J898" i="8"/>
  <c r="A899" i="8"/>
  <c r="B899" i="8"/>
  <c r="C899" i="8"/>
  <c r="D899" i="8"/>
  <c r="E899" i="8"/>
  <c r="F899" i="8"/>
  <c r="G899" i="8"/>
  <c r="H899" i="8"/>
  <c r="I899" i="8"/>
  <c r="J899" i="8"/>
  <c r="A901" i="8"/>
  <c r="B901" i="8"/>
  <c r="C901" i="8"/>
  <c r="D901" i="8"/>
  <c r="E901" i="8"/>
  <c r="F901" i="8"/>
  <c r="G901" i="8"/>
  <c r="H901" i="8"/>
  <c r="I901" i="8"/>
  <c r="J901" i="8"/>
  <c r="A902" i="8"/>
  <c r="B902" i="8"/>
  <c r="C902" i="8"/>
  <c r="D902" i="8"/>
  <c r="E902" i="8"/>
  <c r="F902" i="8"/>
  <c r="G902" i="8"/>
  <c r="H902" i="8"/>
  <c r="I902" i="8"/>
  <c r="J902" i="8"/>
  <c r="A903" i="8"/>
  <c r="B903" i="8"/>
  <c r="C903" i="8"/>
  <c r="D903" i="8"/>
  <c r="E903" i="8"/>
  <c r="F903" i="8"/>
  <c r="G903" i="8"/>
  <c r="H903" i="8"/>
  <c r="I903" i="8"/>
  <c r="J903" i="8"/>
  <c r="A904" i="8"/>
  <c r="B904" i="8"/>
  <c r="C904" i="8"/>
  <c r="D904" i="8"/>
  <c r="E904" i="8"/>
  <c r="F904" i="8"/>
  <c r="G904" i="8"/>
  <c r="H904" i="8"/>
  <c r="I904" i="8"/>
  <c r="J904" i="8"/>
  <c r="A905" i="8"/>
  <c r="B905" i="8"/>
  <c r="C905" i="8"/>
  <c r="D905" i="8"/>
  <c r="E905" i="8"/>
  <c r="F905" i="8"/>
  <c r="G905" i="8"/>
  <c r="H905" i="8"/>
  <c r="I905" i="8"/>
  <c r="J905" i="8"/>
  <c r="A906" i="8"/>
  <c r="B906" i="8"/>
  <c r="C906" i="8"/>
  <c r="D906" i="8"/>
  <c r="E906" i="8"/>
  <c r="F906" i="8"/>
  <c r="G906" i="8"/>
  <c r="H906" i="8"/>
  <c r="I906" i="8"/>
  <c r="J906" i="8"/>
  <c r="A908" i="8"/>
  <c r="B908" i="8"/>
  <c r="C908" i="8"/>
  <c r="D908" i="8"/>
  <c r="E908" i="8"/>
  <c r="F908" i="8"/>
  <c r="G908" i="8"/>
  <c r="H908" i="8"/>
  <c r="I908" i="8"/>
  <c r="J908" i="8"/>
  <c r="A909" i="8"/>
  <c r="B909" i="8"/>
  <c r="C909" i="8"/>
  <c r="D909" i="8"/>
  <c r="E909" i="8"/>
  <c r="F909" i="8"/>
  <c r="G909" i="8"/>
  <c r="H909" i="8"/>
  <c r="I909" i="8"/>
  <c r="J909" i="8"/>
  <c r="A911" i="8"/>
  <c r="B911" i="8"/>
  <c r="C911" i="8"/>
  <c r="D911" i="8"/>
  <c r="E911" i="8"/>
  <c r="F911" i="8"/>
  <c r="G911" i="8"/>
  <c r="H911" i="8"/>
  <c r="I911" i="8"/>
  <c r="J911" i="8"/>
  <c r="J912" i="8" s="1"/>
  <c r="A913" i="8"/>
  <c r="B913" i="8"/>
  <c r="C913" i="8"/>
  <c r="D913" i="8"/>
  <c r="E913" i="8"/>
  <c r="F913" i="8"/>
  <c r="G913" i="8"/>
  <c r="H913" i="8"/>
  <c r="I913" i="8"/>
  <c r="J913" i="8"/>
  <c r="J914" i="8" s="1"/>
  <c r="A915" i="8"/>
  <c r="B915" i="8"/>
  <c r="C915" i="8"/>
  <c r="D915" i="8"/>
  <c r="E915" i="8"/>
  <c r="F915" i="8"/>
  <c r="G915" i="8"/>
  <c r="H915" i="8"/>
  <c r="I915" i="8"/>
  <c r="J915" i="8"/>
  <c r="J916" i="8" s="1"/>
  <c r="A917" i="8"/>
  <c r="B917" i="8"/>
  <c r="C917" i="8"/>
  <c r="D917" i="8"/>
  <c r="E917" i="8"/>
  <c r="F917" i="8"/>
  <c r="G917" i="8"/>
  <c r="H917" i="8"/>
  <c r="I917" i="8"/>
  <c r="J917" i="8"/>
  <c r="J918" i="8" s="1"/>
  <c r="A919" i="8"/>
  <c r="B919" i="8"/>
  <c r="C919" i="8"/>
  <c r="D919" i="8"/>
  <c r="E919" i="8"/>
  <c r="F919" i="8"/>
  <c r="G919" i="8"/>
  <c r="H919" i="8"/>
  <c r="I919" i="8"/>
  <c r="J919" i="8"/>
  <c r="A920" i="8"/>
  <c r="B920" i="8"/>
  <c r="C920" i="8"/>
  <c r="D920" i="8"/>
  <c r="E920" i="8"/>
  <c r="F920" i="8"/>
  <c r="G920" i="8"/>
  <c r="H920" i="8"/>
  <c r="I920" i="8"/>
  <c r="J920" i="8"/>
  <c r="A921" i="8"/>
  <c r="B921" i="8"/>
  <c r="C921" i="8"/>
  <c r="D921" i="8"/>
  <c r="E921" i="8"/>
  <c r="F921" i="8"/>
  <c r="G921" i="8"/>
  <c r="H921" i="8"/>
  <c r="I921" i="8"/>
  <c r="J921" i="8"/>
  <c r="A922" i="8"/>
  <c r="B922" i="8"/>
  <c r="C922" i="8"/>
  <c r="D922" i="8"/>
  <c r="E922" i="8"/>
  <c r="F922" i="8"/>
  <c r="G922" i="8"/>
  <c r="H922" i="8"/>
  <c r="I922" i="8"/>
  <c r="J922" i="8"/>
  <c r="A923" i="8"/>
  <c r="B923" i="8"/>
  <c r="C923" i="8"/>
  <c r="D923" i="8"/>
  <c r="E923" i="8"/>
  <c r="F923" i="8"/>
  <c r="G923" i="8"/>
  <c r="H923" i="8"/>
  <c r="I923" i="8"/>
  <c r="J923" i="8"/>
  <c r="A924" i="8"/>
  <c r="B924" i="8"/>
  <c r="C924" i="8"/>
  <c r="D924" i="8"/>
  <c r="E924" i="8"/>
  <c r="F924" i="8"/>
  <c r="G924" i="8"/>
  <c r="H924" i="8"/>
  <c r="I924" i="8"/>
  <c r="J924" i="8"/>
  <c r="A925" i="8"/>
  <c r="B925" i="8"/>
  <c r="C925" i="8"/>
  <c r="D925" i="8"/>
  <c r="E925" i="8"/>
  <c r="F925" i="8"/>
  <c r="G925" i="8"/>
  <c r="H925" i="8"/>
  <c r="I925" i="8"/>
  <c r="J925" i="8"/>
  <c r="A927" i="8"/>
  <c r="B927" i="8"/>
  <c r="C927" i="8"/>
  <c r="D927" i="8"/>
  <c r="E927" i="8"/>
  <c r="F927" i="8"/>
  <c r="G927" i="8"/>
  <c r="H927" i="8"/>
  <c r="I927" i="8"/>
  <c r="J927" i="8"/>
  <c r="A928" i="8"/>
  <c r="B928" i="8"/>
  <c r="C928" i="8"/>
  <c r="D928" i="8"/>
  <c r="E928" i="8"/>
  <c r="F928" i="8"/>
  <c r="G928" i="8"/>
  <c r="H928" i="8"/>
  <c r="I928" i="8"/>
  <c r="J928" i="8"/>
  <c r="A930" i="8"/>
  <c r="B930" i="8"/>
  <c r="C930" i="8"/>
  <c r="D930" i="8"/>
  <c r="E930" i="8"/>
  <c r="F930" i="8"/>
  <c r="G930" i="8"/>
  <c r="H930" i="8"/>
  <c r="I930" i="8"/>
  <c r="J930" i="8"/>
  <c r="A931" i="8"/>
  <c r="B931" i="8"/>
  <c r="C931" i="8"/>
  <c r="D931" i="8"/>
  <c r="E931" i="8"/>
  <c r="F931" i="8"/>
  <c r="G931" i="8"/>
  <c r="H931" i="8"/>
  <c r="I931" i="8"/>
  <c r="J931" i="8"/>
  <c r="A932" i="8"/>
  <c r="B932" i="8"/>
  <c r="C932" i="8"/>
  <c r="D932" i="8"/>
  <c r="E932" i="8"/>
  <c r="F932" i="8"/>
  <c r="G932" i="8"/>
  <c r="H932" i="8"/>
  <c r="I932" i="8"/>
  <c r="J932" i="8"/>
  <c r="A933" i="8"/>
  <c r="B933" i="8"/>
  <c r="C933" i="8"/>
  <c r="D933" i="8"/>
  <c r="E933" i="8"/>
  <c r="F933" i="8"/>
  <c r="G933" i="8"/>
  <c r="H933" i="8"/>
  <c r="I933" i="8"/>
  <c r="J933" i="8"/>
  <c r="A935" i="8"/>
  <c r="B935" i="8"/>
  <c r="C935" i="8"/>
  <c r="D935" i="8"/>
  <c r="E935" i="8"/>
  <c r="F935" i="8"/>
  <c r="G935" i="8"/>
  <c r="H935" i="8"/>
  <c r="I935" i="8"/>
  <c r="J935" i="8"/>
  <c r="J936" i="8" s="1"/>
  <c r="A937" i="8"/>
  <c r="B937" i="8"/>
  <c r="C937" i="8"/>
  <c r="D937" i="8"/>
  <c r="E937" i="8"/>
  <c r="F937" i="8"/>
  <c r="G937" i="8"/>
  <c r="H937" i="8"/>
  <c r="I937" i="8"/>
  <c r="J937" i="8"/>
  <c r="J938" i="8" s="1"/>
  <c r="A939" i="8"/>
  <c r="B939" i="8"/>
  <c r="C939" i="8"/>
  <c r="D939" i="8"/>
  <c r="E939" i="8"/>
  <c r="F939" i="8"/>
  <c r="G939" i="8"/>
  <c r="H939" i="8"/>
  <c r="I939" i="8"/>
  <c r="J939" i="8"/>
  <c r="A940" i="8"/>
  <c r="B940" i="8"/>
  <c r="C940" i="8"/>
  <c r="D940" i="8"/>
  <c r="E940" i="8"/>
  <c r="F940" i="8"/>
  <c r="G940" i="8"/>
  <c r="H940" i="8"/>
  <c r="I940" i="8"/>
  <c r="J940" i="8"/>
  <c r="A942" i="8"/>
  <c r="B942" i="8"/>
  <c r="C942" i="8"/>
  <c r="D942" i="8"/>
  <c r="E942" i="8"/>
  <c r="F942" i="8"/>
  <c r="G942" i="8"/>
  <c r="H942" i="8"/>
  <c r="I942" i="8"/>
  <c r="J942" i="8"/>
  <c r="K942" i="8"/>
  <c r="A943" i="8"/>
  <c r="B943" i="8"/>
  <c r="C943" i="8"/>
  <c r="D943" i="8"/>
  <c r="E943" i="8"/>
  <c r="F943" i="8"/>
  <c r="G943" i="8"/>
  <c r="H943" i="8"/>
  <c r="I943" i="8"/>
  <c r="J943" i="8"/>
  <c r="A945" i="8"/>
  <c r="B945" i="8"/>
  <c r="C945" i="8"/>
  <c r="D945" i="8"/>
  <c r="E945" i="8"/>
  <c r="F945" i="8"/>
  <c r="G945" i="8"/>
  <c r="H945" i="8"/>
  <c r="I945" i="8"/>
  <c r="J945" i="8"/>
  <c r="J946" i="8" s="1"/>
  <c r="A947" i="8"/>
  <c r="B947" i="8"/>
  <c r="C947" i="8"/>
  <c r="D947" i="8"/>
  <c r="E947" i="8"/>
  <c r="F947" i="8"/>
  <c r="G947" i="8"/>
  <c r="H947" i="8"/>
  <c r="I947" i="8"/>
  <c r="J947" i="8"/>
  <c r="J948" i="8" s="1"/>
  <c r="A949" i="8"/>
  <c r="B949" i="8"/>
  <c r="C949" i="8"/>
  <c r="D949" i="8"/>
  <c r="E949" i="8"/>
  <c r="F949" i="8"/>
  <c r="G949" i="8"/>
  <c r="H949" i="8"/>
  <c r="I949" i="8"/>
  <c r="J949" i="8"/>
  <c r="J950" i="8" s="1"/>
  <c r="A951" i="8"/>
  <c r="B951" i="8"/>
  <c r="C951" i="8"/>
  <c r="D951" i="8"/>
  <c r="E951" i="8"/>
  <c r="F951" i="8"/>
  <c r="G951" i="8"/>
  <c r="H951" i="8"/>
  <c r="I951" i="8"/>
  <c r="J951" i="8"/>
  <c r="A952" i="8"/>
  <c r="B952" i="8"/>
  <c r="C952" i="8"/>
  <c r="D952" i="8"/>
  <c r="E952" i="8"/>
  <c r="F952" i="8"/>
  <c r="G952" i="8"/>
  <c r="H952" i="8"/>
  <c r="I952" i="8"/>
  <c r="J952" i="8"/>
  <c r="A954" i="8"/>
  <c r="B954" i="8"/>
  <c r="C954" i="8"/>
  <c r="D954" i="8"/>
  <c r="E954" i="8"/>
  <c r="F954" i="8"/>
  <c r="G954" i="8"/>
  <c r="H954" i="8"/>
  <c r="I954" i="8"/>
  <c r="J954" i="8"/>
  <c r="J955" i="8" s="1"/>
  <c r="A956" i="8"/>
  <c r="B956" i="8"/>
  <c r="C956" i="8"/>
  <c r="D956" i="8"/>
  <c r="E956" i="8"/>
  <c r="F956" i="8"/>
  <c r="G956" i="8"/>
  <c r="H956" i="8"/>
  <c r="I956" i="8"/>
  <c r="J956" i="8"/>
  <c r="K956" i="8"/>
  <c r="A957" i="8"/>
  <c r="B957" i="8"/>
  <c r="C957" i="8"/>
  <c r="D957" i="8"/>
  <c r="E957" i="8"/>
  <c r="F957" i="8"/>
  <c r="G957" i="8"/>
  <c r="H957" i="8"/>
  <c r="I957" i="8"/>
  <c r="J957" i="8"/>
  <c r="A959" i="8"/>
  <c r="B959" i="8"/>
  <c r="C959" i="8"/>
  <c r="D959" i="8"/>
  <c r="E959" i="8"/>
  <c r="F959" i="8"/>
  <c r="G959" i="8"/>
  <c r="H959" i="8"/>
  <c r="I959" i="8"/>
  <c r="J959" i="8"/>
  <c r="A960" i="8"/>
  <c r="B960" i="8"/>
  <c r="C960" i="8"/>
  <c r="D960" i="8"/>
  <c r="E960" i="8"/>
  <c r="F960" i="8"/>
  <c r="G960" i="8"/>
  <c r="H960" i="8"/>
  <c r="I960" i="8"/>
  <c r="J960" i="8"/>
  <c r="A962" i="8"/>
  <c r="B962" i="8"/>
  <c r="C962" i="8"/>
  <c r="D962" i="8"/>
  <c r="E962" i="8"/>
  <c r="F962" i="8"/>
  <c r="G962" i="8"/>
  <c r="H962" i="8"/>
  <c r="I962" i="8"/>
  <c r="J962" i="8"/>
  <c r="A963" i="8"/>
  <c r="B963" i="8"/>
  <c r="C963" i="8"/>
  <c r="D963" i="8"/>
  <c r="E963" i="8"/>
  <c r="F963" i="8"/>
  <c r="G963" i="8"/>
  <c r="H963" i="8"/>
  <c r="I963" i="8"/>
  <c r="J963" i="8"/>
  <c r="A964" i="8"/>
  <c r="B964" i="8"/>
  <c r="C964" i="8"/>
  <c r="D964" i="8"/>
  <c r="E964" i="8"/>
  <c r="F964" i="8"/>
  <c r="G964" i="8"/>
  <c r="H964" i="8"/>
  <c r="I964" i="8"/>
  <c r="J964" i="8"/>
  <c r="A965" i="8"/>
  <c r="B965" i="8"/>
  <c r="C965" i="8"/>
  <c r="D965" i="8"/>
  <c r="E965" i="8"/>
  <c r="F965" i="8"/>
  <c r="G965" i="8"/>
  <c r="H965" i="8"/>
  <c r="I965" i="8"/>
  <c r="J965" i="8"/>
  <c r="A966" i="8"/>
  <c r="B966" i="8"/>
  <c r="C966" i="8"/>
  <c r="D966" i="8"/>
  <c r="E966" i="8"/>
  <c r="F966" i="8"/>
  <c r="G966" i="8"/>
  <c r="H966" i="8"/>
  <c r="I966" i="8"/>
  <c r="J966" i="8"/>
  <c r="A967" i="8"/>
  <c r="B967" i="8"/>
  <c r="C967" i="8"/>
  <c r="D967" i="8"/>
  <c r="E967" i="8"/>
  <c r="F967" i="8"/>
  <c r="G967" i="8"/>
  <c r="H967" i="8"/>
  <c r="I967" i="8"/>
  <c r="J967" i="8"/>
  <c r="A968" i="8"/>
  <c r="B968" i="8"/>
  <c r="C968" i="8"/>
  <c r="D968" i="8"/>
  <c r="E968" i="8"/>
  <c r="F968" i="8"/>
  <c r="G968" i="8"/>
  <c r="H968" i="8"/>
  <c r="I968" i="8"/>
  <c r="J968" i="8"/>
  <c r="A970" i="8"/>
  <c r="B970" i="8"/>
  <c r="C970" i="8"/>
  <c r="D970" i="8"/>
  <c r="E970" i="8"/>
  <c r="F970" i="8"/>
  <c r="G970" i="8"/>
  <c r="H970" i="8"/>
  <c r="I970" i="8"/>
  <c r="J970" i="8"/>
  <c r="J971" i="8" s="1"/>
  <c r="A972" i="8"/>
  <c r="B972" i="8"/>
  <c r="C972" i="8"/>
  <c r="D972" i="8"/>
  <c r="E972" i="8"/>
  <c r="F972" i="8"/>
  <c r="G972" i="8"/>
  <c r="H972" i="8"/>
  <c r="I972" i="8"/>
  <c r="J972" i="8"/>
  <c r="K972" i="8"/>
  <c r="A973" i="8"/>
  <c r="B973" i="8"/>
  <c r="C973" i="8"/>
  <c r="D973" i="8"/>
  <c r="E973" i="8"/>
  <c r="F973" i="8"/>
  <c r="G973" i="8"/>
  <c r="H973" i="8"/>
  <c r="I973" i="8"/>
  <c r="J973" i="8"/>
  <c r="A974" i="8"/>
  <c r="B974" i="8"/>
  <c r="C974" i="8"/>
  <c r="D974" i="8"/>
  <c r="E974" i="8"/>
  <c r="F974" i="8"/>
  <c r="G974" i="8"/>
  <c r="H974" i="8"/>
  <c r="I974" i="8"/>
  <c r="J974" i="8"/>
  <c r="A975" i="8"/>
  <c r="B975" i="8"/>
  <c r="C975" i="8"/>
  <c r="D975" i="8"/>
  <c r="E975" i="8"/>
  <c r="F975" i="8"/>
  <c r="G975" i="8"/>
  <c r="H975" i="8"/>
  <c r="I975" i="8"/>
  <c r="J975" i="8"/>
  <c r="A976" i="8"/>
  <c r="B976" i="8"/>
  <c r="C976" i="8"/>
  <c r="D976" i="8"/>
  <c r="E976" i="8"/>
  <c r="F976" i="8"/>
  <c r="G976" i="8"/>
  <c r="H976" i="8"/>
  <c r="I976" i="8"/>
  <c r="J976" i="8"/>
  <c r="A977" i="8"/>
  <c r="B977" i="8"/>
  <c r="C977" i="8"/>
  <c r="D977" i="8"/>
  <c r="E977" i="8"/>
  <c r="F977" i="8"/>
  <c r="G977" i="8"/>
  <c r="H977" i="8"/>
  <c r="I977" i="8"/>
  <c r="J977" i="8"/>
  <c r="A978" i="8"/>
  <c r="B978" i="8"/>
  <c r="C978" i="8"/>
  <c r="D978" i="8"/>
  <c r="E978" i="8"/>
  <c r="F978" i="8"/>
  <c r="G978" i="8"/>
  <c r="H978" i="8"/>
  <c r="I978" i="8"/>
  <c r="J978" i="8"/>
  <c r="A979" i="8"/>
  <c r="B979" i="8"/>
  <c r="C979" i="8"/>
  <c r="D979" i="8"/>
  <c r="E979" i="8"/>
  <c r="F979" i="8"/>
  <c r="G979" i="8"/>
  <c r="H979" i="8"/>
  <c r="I979" i="8"/>
  <c r="J979" i="8"/>
  <c r="A981" i="8"/>
  <c r="B981" i="8"/>
  <c r="C981" i="8"/>
  <c r="D981" i="8"/>
  <c r="E981" i="8"/>
  <c r="F981" i="8"/>
  <c r="G981" i="8"/>
  <c r="H981" i="8"/>
  <c r="I981" i="8"/>
  <c r="J981" i="8"/>
  <c r="A982" i="8"/>
  <c r="B982" i="8"/>
  <c r="C982" i="8"/>
  <c r="D982" i="8"/>
  <c r="E982" i="8"/>
  <c r="F982" i="8"/>
  <c r="G982" i="8"/>
  <c r="H982" i="8"/>
  <c r="I982" i="8"/>
  <c r="J982" i="8"/>
  <c r="A983" i="8"/>
  <c r="B983" i="8"/>
  <c r="C983" i="8"/>
  <c r="D983" i="8"/>
  <c r="E983" i="8"/>
  <c r="F983" i="8"/>
  <c r="G983" i="8"/>
  <c r="H983" i="8"/>
  <c r="I983" i="8"/>
  <c r="J983" i="8"/>
  <c r="A984" i="8"/>
  <c r="B984" i="8"/>
  <c r="C984" i="8"/>
  <c r="D984" i="8"/>
  <c r="E984" i="8"/>
  <c r="F984" i="8"/>
  <c r="G984" i="8"/>
  <c r="H984" i="8"/>
  <c r="I984" i="8"/>
  <c r="J984" i="8"/>
  <c r="A985" i="8"/>
  <c r="B985" i="8"/>
  <c r="C985" i="8"/>
  <c r="D985" i="8"/>
  <c r="E985" i="8"/>
  <c r="F985" i="8"/>
  <c r="G985" i="8"/>
  <c r="H985" i="8"/>
  <c r="I985" i="8"/>
  <c r="J985" i="8"/>
  <c r="A986" i="8"/>
  <c r="B986" i="8"/>
  <c r="C986" i="8"/>
  <c r="D986" i="8"/>
  <c r="E986" i="8"/>
  <c r="F986" i="8"/>
  <c r="G986" i="8"/>
  <c r="H986" i="8"/>
  <c r="I986" i="8"/>
  <c r="J986" i="8"/>
  <c r="A987" i="8"/>
  <c r="B987" i="8"/>
  <c r="C987" i="8"/>
  <c r="D987" i="8"/>
  <c r="E987" i="8"/>
  <c r="F987" i="8"/>
  <c r="G987" i="8"/>
  <c r="H987" i="8"/>
  <c r="I987" i="8"/>
  <c r="J987" i="8"/>
  <c r="A988" i="8"/>
  <c r="B988" i="8"/>
  <c r="C988" i="8"/>
  <c r="D988" i="8"/>
  <c r="E988" i="8"/>
  <c r="F988" i="8"/>
  <c r="G988" i="8"/>
  <c r="H988" i="8"/>
  <c r="I988" i="8"/>
  <c r="J988" i="8"/>
  <c r="A990" i="8"/>
  <c r="B990" i="8"/>
  <c r="C990" i="8"/>
  <c r="D990" i="8"/>
  <c r="E990" i="8"/>
  <c r="F990" i="8"/>
  <c r="G990" i="8"/>
  <c r="H990" i="8"/>
  <c r="I990" i="8"/>
  <c r="J990" i="8"/>
  <c r="A991" i="8"/>
  <c r="B991" i="8"/>
  <c r="C991" i="8"/>
  <c r="D991" i="8"/>
  <c r="E991" i="8"/>
  <c r="F991" i="8"/>
  <c r="G991" i="8"/>
  <c r="H991" i="8"/>
  <c r="I991" i="8"/>
  <c r="J991" i="8"/>
  <c r="A992" i="8"/>
  <c r="B992" i="8"/>
  <c r="C992" i="8"/>
  <c r="D992" i="8"/>
  <c r="E992" i="8"/>
  <c r="F992" i="8"/>
  <c r="G992" i="8"/>
  <c r="H992" i="8"/>
  <c r="I992" i="8"/>
  <c r="J992" i="8"/>
  <c r="A993" i="8"/>
  <c r="B993" i="8"/>
  <c r="C993" i="8"/>
  <c r="D993" i="8"/>
  <c r="E993" i="8"/>
  <c r="F993" i="8"/>
  <c r="G993" i="8"/>
  <c r="H993" i="8"/>
  <c r="I993" i="8"/>
  <c r="J993" i="8"/>
  <c r="A995" i="8"/>
  <c r="B995" i="8"/>
  <c r="C995" i="8"/>
  <c r="D995" i="8"/>
  <c r="E995" i="8"/>
  <c r="F995" i="8"/>
  <c r="G995" i="8"/>
  <c r="H995" i="8"/>
  <c r="I995" i="8"/>
  <c r="J995" i="8"/>
  <c r="K995" i="8"/>
  <c r="A996" i="8"/>
  <c r="B996" i="8"/>
  <c r="C996" i="8"/>
  <c r="D996" i="8"/>
  <c r="E996" i="8"/>
  <c r="F996" i="8"/>
  <c r="G996" i="8"/>
  <c r="H996" i="8"/>
  <c r="I996" i="8"/>
  <c r="J996" i="8"/>
  <c r="A997" i="8"/>
  <c r="B997" i="8"/>
  <c r="C997" i="8"/>
  <c r="D997" i="8"/>
  <c r="E997" i="8"/>
  <c r="F997" i="8"/>
  <c r="G997" i="8"/>
  <c r="H997" i="8"/>
  <c r="I997" i="8"/>
  <c r="J997" i="8"/>
  <c r="A999" i="8"/>
  <c r="B999" i="8"/>
  <c r="C999" i="8"/>
  <c r="D999" i="8"/>
  <c r="E999" i="8"/>
  <c r="F999" i="8"/>
  <c r="G999" i="8"/>
  <c r="H999" i="8"/>
  <c r="I999" i="8"/>
  <c r="J999" i="8"/>
  <c r="A1000" i="8"/>
  <c r="B1000" i="8"/>
  <c r="C1000" i="8"/>
  <c r="D1000" i="8"/>
  <c r="E1000" i="8"/>
  <c r="F1000" i="8"/>
  <c r="G1000" i="8"/>
  <c r="H1000" i="8"/>
  <c r="I1000" i="8"/>
  <c r="J1000" i="8"/>
  <c r="A1001" i="8"/>
  <c r="B1001" i="8"/>
  <c r="C1001" i="8"/>
  <c r="D1001" i="8"/>
  <c r="E1001" i="8"/>
  <c r="F1001" i="8"/>
  <c r="G1001" i="8"/>
  <c r="H1001" i="8"/>
  <c r="I1001" i="8"/>
  <c r="J1001" i="8"/>
  <c r="A1002" i="8"/>
  <c r="B1002" i="8"/>
  <c r="C1002" i="8"/>
  <c r="D1002" i="8"/>
  <c r="E1002" i="8"/>
  <c r="F1002" i="8"/>
  <c r="G1002" i="8"/>
  <c r="H1002" i="8"/>
  <c r="I1002" i="8"/>
  <c r="J1002" i="8"/>
  <c r="A1003" i="8"/>
  <c r="B1003" i="8"/>
  <c r="C1003" i="8"/>
  <c r="D1003" i="8"/>
  <c r="E1003" i="8"/>
  <c r="F1003" i="8"/>
  <c r="G1003" i="8"/>
  <c r="H1003" i="8"/>
  <c r="I1003" i="8"/>
  <c r="J1003" i="8"/>
  <c r="A1005" i="8"/>
  <c r="B1005" i="8"/>
  <c r="C1005" i="8"/>
  <c r="D1005" i="8"/>
  <c r="E1005" i="8"/>
  <c r="F1005" i="8"/>
  <c r="G1005" i="8"/>
  <c r="H1005" i="8"/>
  <c r="I1005" i="8"/>
  <c r="J1005" i="8"/>
  <c r="J1006" i="8" s="1"/>
  <c r="A1007" i="8"/>
  <c r="B1007" i="8"/>
  <c r="C1007" i="8"/>
  <c r="D1007" i="8"/>
  <c r="E1007" i="8"/>
  <c r="F1007" i="8"/>
  <c r="G1007" i="8"/>
  <c r="H1007" i="8"/>
  <c r="I1007" i="8"/>
  <c r="J1007" i="8"/>
  <c r="J1008" i="8" s="1"/>
  <c r="A1009" i="8"/>
  <c r="B1009" i="8"/>
  <c r="C1009" i="8"/>
  <c r="D1009" i="8"/>
  <c r="E1009" i="8"/>
  <c r="F1009" i="8"/>
  <c r="G1009" i="8"/>
  <c r="H1009" i="8"/>
  <c r="I1009" i="8"/>
  <c r="J1009" i="8"/>
  <c r="J1010" i="8" s="1"/>
  <c r="A1011" i="8"/>
  <c r="B1011" i="8"/>
  <c r="C1011" i="8"/>
  <c r="D1011" i="8"/>
  <c r="E1011" i="8"/>
  <c r="F1011" i="8"/>
  <c r="G1011" i="8"/>
  <c r="H1011" i="8"/>
  <c r="I1011" i="8"/>
  <c r="J1011" i="8"/>
  <c r="J1012" i="8" s="1"/>
  <c r="A1013" i="8"/>
  <c r="B1013" i="8"/>
  <c r="C1013" i="8"/>
  <c r="D1013" i="8"/>
  <c r="E1013" i="8"/>
  <c r="F1013" i="8"/>
  <c r="G1013" i="8"/>
  <c r="H1013" i="8"/>
  <c r="I1013" i="8"/>
  <c r="J1013" i="8"/>
  <c r="A1014" i="8"/>
  <c r="B1014" i="8"/>
  <c r="C1014" i="8"/>
  <c r="D1014" i="8"/>
  <c r="E1014" i="8"/>
  <c r="F1014" i="8"/>
  <c r="G1014" i="8"/>
  <c r="H1014" i="8"/>
  <c r="I1014" i="8"/>
  <c r="J1014" i="8"/>
  <c r="A1016" i="8"/>
  <c r="B1016" i="8"/>
  <c r="C1016" i="8"/>
  <c r="D1016" i="8"/>
  <c r="E1016" i="8"/>
  <c r="F1016" i="8"/>
  <c r="G1016" i="8"/>
  <c r="H1016" i="8"/>
  <c r="I1016" i="8"/>
  <c r="J1016" i="8"/>
  <c r="K1016" i="8"/>
  <c r="A1017" i="8"/>
  <c r="B1017" i="8"/>
  <c r="C1017" i="8"/>
  <c r="D1017" i="8"/>
  <c r="E1017" i="8"/>
  <c r="F1017" i="8"/>
  <c r="G1017" i="8"/>
  <c r="H1017" i="8"/>
  <c r="I1017" i="8"/>
  <c r="J1017" i="8"/>
  <c r="A1018" i="8"/>
  <c r="B1018" i="8"/>
  <c r="C1018" i="8"/>
  <c r="D1018" i="8"/>
  <c r="E1018" i="8"/>
  <c r="F1018" i="8"/>
  <c r="G1018" i="8"/>
  <c r="H1018" i="8"/>
  <c r="I1018" i="8"/>
  <c r="J1018" i="8"/>
  <c r="A1019" i="8"/>
  <c r="B1019" i="8"/>
  <c r="C1019" i="8"/>
  <c r="D1019" i="8"/>
  <c r="E1019" i="8"/>
  <c r="F1019" i="8"/>
  <c r="G1019" i="8"/>
  <c r="H1019" i="8"/>
  <c r="I1019" i="8"/>
  <c r="J1019" i="8"/>
  <c r="A1020" i="8"/>
  <c r="B1020" i="8"/>
  <c r="C1020" i="8"/>
  <c r="D1020" i="8"/>
  <c r="E1020" i="8"/>
  <c r="F1020" i="8"/>
  <c r="G1020" i="8"/>
  <c r="H1020" i="8"/>
  <c r="I1020" i="8"/>
  <c r="J1020" i="8"/>
  <c r="A1021" i="8"/>
  <c r="B1021" i="8"/>
  <c r="C1021" i="8"/>
  <c r="D1021" i="8"/>
  <c r="E1021" i="8"/>
  <c r="F1021" i="8"/>
  <c r="G1021" i="8"/>
  <c r="H1021" i="8"/>
  <c r="I1021" i="8"/>
  <c r="J1021" i="8"/>
  <c r="A1022" i="8"/>
  <c r="B1022" i="8"/>
  <c r="C1022" i="8"/>
  <c r="D1022" i="8"/>
  <c r="E1022" i="8"/>
  <c r="F1022" i="8"/>
  <c r="G1022" i="8"/>
  <c r="H1022" i="8"/>
  <c r="I1022" i="8"/>
  <c r="J1022" i="8"/>
  <c r="A1023" i="8"/>
  <c r="B1023" i="8"/>
  <c r="C1023" i="8"/>
  <c r="D1023" i="8"/>
  <c r="E1023" i="8"/>
  <c r="F1023" i="8"/>
  <c r="G1023" i="8"/>
  <c r="H1023" i="8"/>
  <c r="I1023" i="8"/>
  <c r="J1023" i="8"/>
  <c r="A1025" i="8"/>
  <c r="B1025" i="8"/>
  <c r="C1025" i="8"/>
  <c r="D1025" i="8"/>
  <c r="E1025" i="8"/>
  <c r="F1025" i="8"/>
  <c r="G1025" i="8"/>
  <c r="H1025" i="8"/>
  <c r="I1025" i="8"/>
  <c r="J1025" i="8"/>
  <c r="K1025" i="8"/>
  <c r="A1026" i="8"/>
  <c r="B1026" i="8"/>
  <c r="C1026" i="8"/>
  <c r="D1026" i="8"/>
  <c r="E1026" i="8"/>
  <c r="F1026" i="8"/>
  <c r="G1026" i="8"/>
  <c r="H1026" i="8"/>
  <c r="I1026" i="8"/>
  <c r="J1026" i="8"/>
  <c r="A1027" i="8"/>
  <c r="B1027" i="8"/>
  <c r="C1027" i="8"/>
  <c r="D1027" i="8"/>
  <c r="E1027" i="8"/>
  <c r="F1027" i="8"/>
  <c r="G1027" i="8"/>
  <c r="H1027" i="8"/>
  <c r="I1027" i="8"/>
  <c r="J1027" i="8"/>
  <c r="A1028" i="8"/>
  <c r="B1028" i="8"/>
  <c r="C1028" i="8"/>
  <c r="D1028" i="8"/>
  <c r="E1028" i="8"/>
  <c r="F1028" i="8"/>
  <c r="G1028" i="8"/>
  <c r="H1028" i="8"/>
  <c r="I1028" i="8"/>
  <c r="J1028" i="8"/>
  <c r="A1029" i="8"/>
  <c r="B1029" i="8"/>
  <c r="C1029" i="8"/>
  <c r="D1029" i="8"/>
  <c r="E1029" i="8"/>
  <c r="F1029" i="8"/>
  <c r="G1029" i="8"/>
  <c r="H1029" i="8"/>
  <c r="I1029" i="8"/>
  <c r="J1029" i="8"/>
  <c r="A1030" i="8"/>
  <c r="B1030" i="8"/>
  <c r="C1030" i="8"/>
  <c r="D1030" i="8"/>
  <c r="E1030" i="8"/>
  <c r="F1030" i="8"/>
  <c r="G1030" i="8"/>
  <c r="H1030" i="8"/>
  <c r="I1030" i="8"/>
  <c r="J1030" i="8"/>
  <c r="A1031" i="8"/>
  <c r="B1031" i="8"/>
  <c r="C1031" i="8"/>
  <c r="D1031" i="8"/>
  <c r="E1031" i="8"/>
  <c r="F1031" i="8"/>
  <c r="G1031" i="8"/>
  <c r="H1031" i="8"/>
  <c r="I1031" i="8"/>
  <c r="J1031" i="8"/>
  <c r="A1032" i="8"/>
  <c r="B1032" i="8"/>
  <c r="C1032" i="8"/>
  <c r="D1032" i="8"/>
  <c r="E1032" i="8"/>
  <c r="F1032" i="8"/>
  <c r="G1032" i="8"/>
  <c r="H1032" i="8"/>
  <c r="I1032" i="8"/>
  <c r="J1032" i="8"/>
  <c r="A1033" i="8"/>
  <c r="B1033" i="8"/>
  <c r="C1033" i="8"/>
  <c r="D1033" i="8"/>
  <c r="E1033" i="8"/>
  <c r="F1033" i="8"/>
  <c r="G1033" i="8"/>
  <c r="H1033" i="8"/>
  <c r="I1033" i="8"/>
  <c r="J1033" i="8"/>
  <c r="A1034" i="8"/>
  <c r="B1034" i="8"/>
  <c r="C1034" i="8"/>
  <c r="D1034" i="8"/>
  <c r="E1034" i="8"/>
  <c r="F1034" i="8"/>
  <c r="G1034" i="8"/>
  <c r="H1034" i="8"/>
  <c r="I1034" i="8"/>
  <c r="J1034" i="8"/>
  <c r="A1035" i="8"/>
  <c r="B1035" i="8"/>
  <c r="C1035" i="8"/>
  <c r="D1035" i="8"/>
  <c r="E1035" i="8"/>
  <c r="F1035" i="8"/>
  <c r="G1035" i="8"/>
  <c r="H1035" i="8"/>
  <c r="I1035" i="8"/>
  <c r="J1035" i="8"/>
  <c r="A1036" i="8"/>
  <c r="B1036" i="8"/>
  <c r="C1036" i="8"/>
  <c r="D1036" i="8"/>
  <c r="E1036" i="8"/>
  <c r="F1036" i="8"/>
  <c r="G1036" i="8"/>
  <c r="H1036" i="8"/>
  <c r="I1036" i="8"/>
  <c r="J1036" i="8"/>
  <c r="A1037" i="8"/>
  <c r="B1037" i="8"/>
  <c r="C1037" i="8"/>
  <c r="D1037" i="8"/>
  <c r="E1037" i="8"/>
  <c r="F1037" i="8"/>
  <c r="G1037" i="8"/>
  <c r="H1037" i="8"/>
  <c r="I1037" i="8"/>
  <c r="J1037" i="8"/>
  <c r="A1038" i="8"/>
  <c r="B1038" i="8"/>
  <c r="C1038" i="8"/>
  <c r="D1038" i="8"/>
  <c r="E1038" i="8"/>
  <c r="F1038" i="8"/>
  <c r="G1038" i="8"/>
  <c r="H1038" i="8"/>
  <c r="I1038" i="8"/>
  <c r="J1038" i="8"/>
  <c r="A1040" i="8"/>
  <c r="B1040" i="8"/>
  <c r="C1040" i="8"/>
  <c r="D1040" i="8"/>
  <c r="E1040" i="8"/>
  <c r="F1040" i="8"/>
  <c r="G1040" i="8"/>
  <c r="H1040" i="8"/>
  <c r="I1040" i="8"/>
  <c r="J1040" i="8"/>
  <c r="K1040" i="8"/>
  <c r="A1041" i="8"/>
  <c r="B1041" i="8"/>
  <c r="C1041" i="8"/>
  <c r="D1041" i="8"/>
  <c r="E1041" i="8"/>
  <c r="F1041" i="8"/>
  <c r="G1041" i="8"/>
  <c r="H1041" i="8"/>
  <c r="I1041" i="8"/>
  <c r="J1041" i="8"/>
  <c r="A1042" i="8"/>
  <c r="B1042" i="8"/>
  <c r="C1042" i="8"/>
  <c r="D1042" i="8"/>
  <c r="E1042" i="8"/>
  <c r="F1042" i="8"/>
  <c r="G1042" i="8"/>
  <c r="H1042" i="8"/>
  <c r="I1042" i="8"/>
  <c r="J1042" i="8"/>
  <c r="A1043" i="8"/>
  <c r="B1043" i="8"/>
  <c r="C1043" i="8"/>
  <c r="D1043" i="8"/>
  <c r="E1043" i="8"/>
  <c r="F1043" i="8"/>
  <c r="G1043" i="8"/>
  <c r="H1043" i="8"/>
  <c r="I1043" i="8"/>
  <c r="J1043" i="8"/>
  <c r="A1044" i="8"/>
  <c r="B1044" i="8"/>
  <c r="C1044" i="8"/>
  <c r="D1044" i="8"/>
  <c r="E1044" i="8"/>
  <c r="F1044" i="8"/>
  <c r="G1044" i="8"/>
  <c r="H1044" i="8"/>
  <c r="I1044" i="8"/>
  <c r="J1044" i="8"/>
  <c r="A1045" i="8"/>
  <c r="B1045" i="8"/>
  <c r="C1045" i="8"/>
  <c r="D1045" i="8"/>
  <c r="E1045" i="8"/>
  <c r="F1045" i="8"/>
  <c r="G1045" i="8"/>
  <c r="H1045" i="8"/>
  <c r="I1045" i="8"/>
  <c r="J1045" i="8"/>
  <c r="A1046" i="8"/>
  <c r="B1046" i="8"/>
  <c r="C1046" i="8"/>
  <c r="D1046" i="8"/>
  <c r="E1046" i="8"/>
  <c r="F1046" i="8"/>
  <c r="G1046" i="8"/>
  <c r="H1046" i="8"/>
  <c r="I1046" i="8"/>
  <c r="J1046" i="8"/>
  <c r="A1047" i="8"/>
  <c r="B1047" i="8"/>
  <c r="C1047" i="8"/>
  <c r="D1047" i="8"/>
  <c r="E1047" i="8"/>
  <c r="F1047" i="8"/>
  <c r="G1047" i="8"/>
  <c r="H1047" i="8"/>
  <c r="I1047" i="8"/>
  <c r="J1047" i="8"/>
  <c r="A1049" i="8"/>
  <c r="B1049" i="8"/>
  <c r="C1049" i="8"/>
  <c r="D1049" i="8"/>
  <c r="E1049" i="8"/>
  <c r="F1049" i="8"/>
  <c r="G1049" i="8"/>
  <c r="H1049" i="8"/>
  <c r="I1049" i="8"/>
  <c r="J1049" i="8"/>
  <c r="K1049" i="8"/>
  <c r="A1050" i="8"/>
  <c r="B1050" i="8"/>
  <c r="C1050" i="8"/>
  <c r="D1050" i="8"/>
  <c r="E1050" i="8"/>
  <c r="F1050" i="8"/>
  <c r="G1050" i="8"/>
  <c r="H1050" i="8"/>
  <c r="I1050" i="8"/>
  <c r="J1050" i="8"/>
  <c r="A1051" i="8"/>
  <c r="B1051" i="8"/>
  <c r="C1051" i="8"/>
  <c r="D1051" i="8"/>
  <c r="E1051" i="8"/>
  <c r="F1051" i="8"/>
  <c r="G1051" i="8"/>
  <c r="H1051" i="8"/>
  <c r="I1051" i="8"/>
  <c r="J1051" i="8"/>
  <c r="A1053" i="8"/>
  <c r="B1053" i="8"/>
  <c r="C1053" i="8"/>
  <c r="D1053" i="8"/>
  <c r="E1053" i="8"/>
  <c r="F1053" i="8"/>
  <c r="G1053" i="8"/>
  <c r="H1053" i="8"/>
  <c r="I1053" i="8"/>
  <c r="J1053" i="8"/>
  <c r="A1054" i="8"/>
  <c r="B1054" i="8"/>
  <c r="C1054" i="8"/>
  <c r="D1054" i="8"/>
  <c r="E1054" i="8"/>
  <c r="F1054" i="8"/>
  <c r="G1054" i="8"/>
  <c r="H1054" i="8"/>
  <c r="I1054" i="8"/>
  <c r="J1054" i="8"/>
  <c r="A1056" i="8"/>
  <c r="B1056" i="8"/>
  <c r="C1056" i="8"/>
  <c r="D1056" i="8"/>
  <c r="E1056" i="8"/>
  <c r="F1056" i="8"/>
  <c r="G1056" i="8"/>
  <c r="H1056" i="8"/>
  <c r="I1056" i="8"/>
  <c r="J1056" i="8"/>
  <c r="J1057" i="8" s="1"/>
  <c r="A1058" i="8"/>
  <c r="B1058" i="8"/>
  <c r="C1058" i="8"/>
  <c r="D1058" i="8"/>
  <c r="E1058" i="8"/>
  <c r="F1058" i="8"/>
  <c r="G1058" i="8"/>
  <c r="H1058" i="8"/>
  <c r="I1058" i="8"/>
  <c r="J1058" i="8"/>
  <c r="K1058" i="8"/>
  <c r="A1059" i="8"/>
  <c r="B1059" i="8"/>
  <c r="C1059" i="8"/>
  <c r="D1059" i="8"/>
  <c r="E1059" i="8"/>
  <c r="F1059" i="8"/>
  <c r="G1059" i="8"/>
  <c r="H1059" i="8"/>
  <c r="I1059" i="8"/>
  <c r="J1059" i="8"/>
  <c r="A1060" i="8"/>
  <c r="B1060" i="8"/>
  <c r="C1060" i="8"/>
  <c r="D1060" i="8"/>
  <c r="E1060" i="8"/>
  <c r="F1060" i="8"/>
  <c r="G1060" i="8"/>
  <c r="H1060" i="8"/>
  <c r="I1060" i="8"/>
  <c r="J1060" i="8"/>
  <c r="A1061" i="8"/>
  <c r="B1061" i="8"/>
  <c r="C1061" i="8"/>
  <c r="D1061" i="8"/>
  <c r="E1061" i="8"/>
  <c r="F1061" i="8"/>
  <c r="G1061" i="8"/>
  <c r="H1061" i="8"/>
  <c r="I1061" i="8"/>
  <c r="J1061" i="8"/>
  <c r="A1062" i="8"/>
  <c r="B1062" i="8"/>
  <c r="C1062" i="8"/>
  <c r="D1062" i="8"/>
  <c r="E1062" i="8"/>
  <c r="F1062" i="8"/>
  <c r="G1062" i="8"/>
  <c r="H1062" i="8"/>
  <c r="I1062" i="8"/>
  <c r="J1062" i="8"/>
  <c r="A1063" i="8"/>
  <c r="B1063" i="8"/>
  <c r="C1063" i="8"/>
  <c r="D1063" i="8"/>
  <c r="E1063" i="8"/>
  <c r="F1063" i="8"/>
  <c r="G1063" i="8"/>
  <c r="H1063" i="8"/>
  <c r="I1063" i="8"/>
  <c r="J1063" i="8"/>
  <c r="A1064" i="8"/>
  <c r="B1064" i="8"/>
  <c r="C1064" i="8"/>
  <c r="D1064" i="8"/>
  <c r="E1064" i="8"/>
  <c r="F1064" i="8"/>
  <c r="G1064" i="8"/>
  <c r="H1064" i="8"/>
  <c r="I1064" i="8"/>
  <c r="J1064" i="8"/>
  <c r="A1065" i="8"/>
  <c r="B1065" i="8"/>
  <c r="C1065" i="8"/>
  <c r="D1065" i="8"/>
  <c r="E1065" i="8"/>
  <c r="F1065" i="8"/>
  <c r="G1065" i="8"/>
  <c r="H1065" i="8"/>
  <c r="I1065" i="8"/>
  <c r="J1065" i="8"/>
  <c r="A1066" i="8"/>
  <c r="B1066" i="8"/>
  <c r="C1066" i="8"/>
  <c r="D1066" i="8"/>
  <c r="E1066" i="8"/>
  <c r="F1066" i="8"/>
  <c r="G1066" i="8"/>
  <c r="H1066" i="8"/>
  <c r="I1066" i="8"/>
  <c r="J1066" i="8"/>
  <c r="A1067" i="8"/>
  <c r="B1067" i="8"/>
  <c r="C1067" i="8"/>
  <c r="D1067" i="8"/>
  <c r="E1067" i="8"/>
  <c r="F1067" i="8"/>
  <c r="G1067" i="8"/>
  <c r="H1067" i="8"/>
  <c r="I1067" i="8"/>
  <c r="J1067" i="8"/>
  <c r="A1068" i="8"/>
  <c r="B1068" i="8"/>
  <c r="C1068" i="8"/>
  <c r="D1068" i="8"/>
  <c r="E1068" i="8"/>
  <c r="F1068" i="8"/>
  <c r="G1068" i="8"/>
  <c r="H1068" i="8"/>
  <c r="I1068" i="8"/>
  <c r="J1068" i="8"/>
  <c r="A1070" i="8"/>
  <c r="B1070" i="8"/>
  <c r="C1070" i="8"/>
  <c r="D1070" i="8"/>
  <c r="E1070" i="8"/>
  <c r="F1070" i="8"/>
  <c r="G1070" i="8"/>
  <c r="H1070" i="8"/>
  <c r="I1070" i="8"/>
  <c r="J1070" i="8"/>
  <c r="K1070" i="8"/>
  <c r="A1071" i="8"/>
  <c r="B1071" i="8"/>
  <c r="C1071" i="8"/>
  <c r="D1071" i="8"/>
  <c r="E1071" i="8"/>
  <c r="F1071" i="8"/>
  <c r="G1071" i="8"/>
  <c r="H1071" i="8"/>
  <c r="I1071" i="8"/>
  <c r="J1071" i="8"/>
  <c r="A1072" i="8"/>
  <c r="B1072" i="8"/>
  <c r="C1072" i="8"/>
  <c r="D1072" i="8"/>
  <c r="E1072" i="8"/>
  <c r="F1072" i="8"/>
  <c r="G1072" i="8"/>
  <c r="H1072" i="8"/>
  <c r="I1072" i="8"/>
  <c r="J1072" i="8"/>
  <c r="A1073" i="8"/>
  <c r="B1073" i="8"/>
  <c r="C1073" i="8"/>
  <c r="D1073" i="8"/>
  <c r="E1073" i="8"/>
  <c r="F1073" i="8"/>
  <c r="G1073" i="8"/>
  <c r="H1073" i="8"/>
  <c r="I1073" i="8"/>
  <c r="J1073" i="8"/>
  <c r="A1074" i="8"/>
  <c r="B1074" i="8"/>
  <c r="C1074" i="8"/>
  <c r="D1074" i="8"/>
  <c r="E1074" i="8"/>
  <c r="F1074" i="8"/>
  <c r="G1074" i="8"/>
  <c r="H1074" i="8"/>
  <c r="I1074" i="8"/>
  <c r="J1074" i="8"/>
  <c r="A1075" i="8"/>
  <c r="B1075" i="8"/>
  <c r="C1075" i="8"/>
  <c r="D1075" i="8"/>
  <c r="E1075" i="8"/>
  <c r="F1075" i="8"/>
  <c r="G1075" i="8"/>
  <c r="H1075" i="8"/>
  <c r="I1075" i="8"/>
  <c r="J1075" i="8"/>
  <c r="A1076" i="8"/>
  <c r="B1076" i="8"/>
  <c r="C1076" i="8"/>
  <c r="D1076" i="8"/>
  <c r="E1076" i="8"/>
  <c r="F1076" i="8"/>
  <c r="G1076" i="8"/>
  <c r="H1076" i="8"/>
  <c r="I1076" i="8"/>
  <c r="J1076" i="8"/>
  <c r="A1077" i="8"/>
  <c r="B1077" i="8"/>
  <c r="C1077" i="8"/>
  <c r="D1077" i="8"/>
  <c r="E1077" i="8"/>
  <c r="F1077" i="8"/>
  <c r="G1077" i="8"/>
  <c r="H1077" i="8"/>
  <c r="I1077" i="8"/>
  <c r="J1077" i="8"/>
  <c r="A1078" i="8"/>
  <c r="B1078" i="8"/>
  <c r="C1078" i="8"/>
  <c r="D1078" i="8"/>
  <c r="E1078" i="8"/>
  <c r="F1078" i="8"/>
  <c r="G1078" i="8"/>
  <c r="H1078" i="8"/>
  <c r="I1078" i="8"/>
  <c r="J1078" i="8"/>
  <c r="A1079" i="8"/>
  <c r="B1079" i="8"/>
  <c r="C1079" i="8"/>
  <c r="D1079" i="8"/>
  <c r="E1079" i="8"/>
  <c r="F1079" i="8"/>
  <c r="G1079" i="8"/>
  <c r="H1079" i="8"/>
  <c r="I1079" i="8"/>
  <c r="J1079" i="8"/>
  <c r="A1080" i="8"/>
  <c r="B1080" i="8"/>
  <c r="C1080" i="8"/>
  <c r="D1080" i="8"/>
  <c r="E1080" i="8"/>
  <c r="F1080" i="8"/>
  <c r="G1080" i="8"/>
  <c r="H1080" i="8"/>
  <c r="I1080" i="8"/>
  <c r="J1080" i="8"/>
  <c r="A1081" i="8"/>
  <c r="B1081" i="8"/>
  <c r="C1081" i="8"/>
  <c r="D1081" i="8"/>
  <c r="E1081" i="8"/>
  <c r="F1081" i="8"/>
  <c r="G1081" i="8"/>
  <c r="H1081" i="8"/>
  <c r="I1081" i="8"/>
  <c r="J1081" i="8"/>
  <c r="A1082" i="8"/>
  <c r="B1082" i="8"/>
  <c r="C1082" i="8"/>
  <c r="D1082" i="8"/>
  <c r="E1082" i="8"/>
  <c r="F1082" i="8"/>
  <c r="G1082" i="8"/>
  <c r="H1082" i="8"/>
  <c r="I1082" i="8"/>
  <c r="J1082" i="8"/>
  <c r="A1083" i="8"/>
  <c r="B1083" i="8"/>
  <c r="C1083" i="8"/>
  <c r="D1083" i="8"/>
  <c r="E1083" i="8"/>
  <c r="F1083" i="8"/>
  <c r="G1083" i="8"/>
  <c r="H1083" i="8"/>
  <c r="I1083" i="8"/>
  <c r="J1083" i="8"/>
  <c r="A1084" i="8"/>
  <c r="B1084" i="8"/>
  <c r="C1084" i="8"/>
  <c r="D1084" i="8"/>
  <c r="E1084" i="8"/>
  <c r="F1084" i="8"/>
  <c r="G1084" i="8"/>
  <c r="H1084" i="8"/>
  <c r="I1084" i="8"/>
  <c r="J1084" i="8"/>
  <c r="A1085" i="8"/>
  <c r="B1085" i="8"/>
  <c r="C1085" i="8"/>
  <c r="D1085" i="8"/>
  <c r="E1085" i="8"/>
  <c r="F1085" i="8"/>
  <c r="G1085" i="8"/>
  <c r="H1085" i="8"/>
  <c r="I1085" i="8"/>
  <c r="J1085" i="8"/>
  <c r="A1086" i="8"/>
  <c r="B1086" i="8"/>
  <c r="C1086" i="8"/>
  <c r="D1086" i="8"/>
  <c r="E1086" i="8"/>
  <c r="F1086" i="8"/>
  <c r="G1086" i="8"/>
  <c r="H1086" i="8"/>
  <c r="I1086" i="8"/>
  <c r="J1086" i="8"/>
  <c r="A1087" i="8"/>
  <c r="B1087" i="8"/>
  <c r="C1087" i="8"/>
  <c r="D1087" i="8"/>
  <c r="E1087" i="8"/>
  <c r="F1087" i="8"/>
  <c r="G1087" i="8"/>
  <c r="H1087" i="8"/>
  <c r="I1087" i="8"/>
  <c r="J1087" i="8"/>
  <c r="A1088" i="8"/>
  <c r="B1088" i="8"/>
  <c r="C1088" i="8"/>
  <c r="D1088" i="8"/>
  <c r="E1088" i="8"/>
  <c r="F1088" i="8"/>
  <c r="G1088" i="8"/>
  <c r="H1088" i="8"/>
  <c r="I1088" i="8"/>
  <c r="J1088" i="8"/>
  <c r="A1089" i="8"/>
  <c r="B1089" i="8"/>
  <c r="C1089" i="8"/>
  <c r="D1089" i="8"/>
  <c r="E1089" i="8"/>
  <c r="F1089" i="8"/>
  <c r="G1089" i="8"/>
  <c r="H1089" i="8"/>
  <c r="I1089" i="8"/>
  <c r="J1089" i="8"/>
  <c r="A1091" i="8"/>
  <c r="B1091" i="8"/>
  <c r="C1091" i="8"/>
  <c r="D1091" i="8"/>
  <c r="E1091" i="8"/>
  <c r="F1091" i="8"/>
  <c r="G1091" i="8"/>
  <c r="H1091" i="8"/>
  <c r="I1091" i="8"/>
  <c r="J1091" i="8"/>
  <c r="K1091" i="8"/>
  <c r="A1092" i="8"/>
  <c r="B1092" i="8"/>
  <c r="C1092" i="8"/>
  <c r="D1092" i="8"/>
  <c r="E1092" i="8"/>
  <c r="F1092" i="8"/>
  <c r="G1092" i="8"/>
  <c r="H1092" i="8"/>
  <c r="I1092" i="8"/>
  <c r="J1092" i="8"/>
  <c r="A1093" i="8"/>
  <c r="B1093" i="8"/>
  <c r="C1093" i="8"/>
  <c r="D1093" i="8"/>
  <c r="E1093" i="8"/>
  <c r="F1093" i="8"/>
  <c r="G1093" i="8"/>
  <c r="H1093" i="8"/>
  <c r="I1093" i="8"/>
  <c r="J1093" i="8"/>
  <c r="A1094" i="8"/>
  <c r="B1094" i="8"/>
  <c r="C1094" i="8"/>
  <c r="D1094" i="8"/>
  <c r="E1094" i="8"/>
  <c r="F1094" i="8"/>
  <c r="G1094" i="8"/>
  <c r="H1094" i="8"/>
  <c r="I1094" i="8"/>
  <c r="J1094" i="8"/>
  <c r="A1095" i="8"/>
  <c r="B1095" i="8"/>
  <c r="C1095" i="8"/>
  <c r="D1095" i="8"/>
  <c r="E1095" i="8"/>
  <c r="F1095" i="8"/>
  <c r="G1095" i="8"/>
  <c r="H1095" i="8"/>
  <c r="I1095" i="8"/>
  <c r="J1095" i="8"/>
  <c r="A1096" i="8"/>
  <c r="B1096" i="8"/>
  <c r="C1096" i="8"/>
  <c r="D1096" i="8"/>
  <c r="E1096" i="8"/>
  <c r="F1096" i="8"/>
  <c r="G1096" i="8"/>
  <c r="H1096" i="8"/>
  <c r="I1096" i="8"/>
  <c r="J1096" i="8"/>
  <c r="A1097" i="8"/>
  <c r="B1097" i="8"/>
  <c r="C1097" i="8"/>
  <c r="D1097" i="8"/>
  <c r="E1097" i="8"/>
  <c r="F1097" i="8"/>
  <c r="G1097" i="8"/>
  <c r="H1097" i="8"/>
  <c r="I1097" i="8"/>
  <c r="J1097" i="8"/>
  <c r="A1099" i="8"/>
  <c r="B1099" i="8"/>
  <c r="C1099" i="8"/>
  <c r="D1099" i="8"/>
  <c r="E1099" i="8"/>
  <c r="F1099" i="8"/>
  <c r="G1099" i="8"/>
  <c r="H1099" i="8"/>
  <c r="I1099" i="8"/>
  <c r="J1099" i="8"/>
  <c r="K1099" i="8"/>
  <c r="A1100" i="8"/>
  <c r="B1100" i="8"/>
  <c r="C1100" i="8"/>
  <c r="D1100" i="8"/>
  <c r="E1100" i="8"/>
  <c r="F1100" i="8"/>
  <c r="G1100" i="8"/>
  <c r="H1100" i="8"/>
  <c r="I1100" i="8"/>
  <c r="J1100" i="8"/>
  <c r="A1101" i="8"/>
  <c r="B1101" i="8"/>
  <c r="C1101" i="8"/>
  <c r="D1101" i="8"/>
  <c r="E1101" i="8"/>
  <c r="F1101" i="8"/>
  <c r="G1101" i="8"/>
  <c r="H1101" i="8"/>
  <c r="I1101" i="8"/>
  <c r="J1101" i="8"/>
  <c r="A1102" i="8"/>
  <c r="B1102" i="8"/>
  <c r="C1102" i="8"/>
  <c r="D1102" i="8"/>
  <c r="E1102" i="8"/>
  <c r="F1102" i="8"/>
  <c r="G1102" i="8"/>
  <c r="H1102" i="8"/>
  <c r="I1102" i="8"/>
  <c r="J1102" i="8"/>
  <c r="A1104" i="8"/>
  <c r="B1104" i="8"/>
  <c r="C1104" i="8"/>
  <c r="D1104" i="8"/>
  <c r="E1104" i="8"/>
  <c r="F1104" i="8"/>
  <c r="G1104" i="8"/>
  <c r="H1104" i="8"/>
  <c r="I1104" i="8"/>
  <c r="J1104" i="8"/>
  <c r="A1105" i="8"/>
  <c r="B1105" i="8"/>
  <c r="C1105" i="8"/>
  <c r="D1105" i="8"/>
  <c r="E1105" i="8"/>
  <c r="F1105" i="8"/>
  <c r="G1105" i="8"/>
  <c r="H1105" i="8"/>
  <c r="I1105" i="8"/>
  <c r="J1105" i="8"/>
  <c r="A1107" i="8"/>
  <c r="B1107" i="8"/>
  <c r="C1107" i="8"/>
  <c r="D1107" i="8"/>
  <c r="E1107" i="8"/>
  <c r="F1107" i="8"/>
  <c r="G1107" i="8"/>
  <c r="H1107" i="8"/>
  <c r="I1107" i="8"/>
  <c r="J1107" i="8"/>
  <c r="A1108" i="8"/>
  <c r="B1108" i="8"/>
  <c r="C1108" i="8"/>
  <c r="D1108" i="8"/>
  <c r="E1108" i="8"/>
  <c r="F1108" i="8"/>
  <c r="G1108" i="8"/>
  <c r="H1108" i="8"/>
  <c r="I1108" i="8"/>
  <c r="J1108" i="8"/>
  <c r="A1109" i="8"/>
  <c r="B1109" i="8"/>
  <c r="C1109" i="8"/>
  <c r="D1109" i="8"/>
  <c r="E1109" i="8"/>
  <c r="F1109" i="8"/>
  <c r="G1109" i="8"/>
  <c r="H1109" i="8"/>
  <c r="I1109" i="8"/>
  <c r="J1109" i="8"/>
  <c r="A1110" i="8"/>
  <c r="B1110" i="8"/>
  <c r="C1110" i="8"/>
  <c r="D1110" i="8"/>
  <c r="E1110" i="8"/>
  <c r="F1110" i="8"/>
  <c r="G1110" i="8"/>
  <c r="H1110" i="8"/>
  <c r="I1110" i="8"/>
  <c r="J1110" i="8"/>
  <c r="A1112" i="8"/>
  <c r="B1112" i="8"/>
  <c r="C1112" i="8"/>
  <c r="D1112" i="8"/>
  <c r="E1112" i="8"/>
  <c r="F1112" i="8"/>
  <c r="G1112" i="8"/>
  <c r="H1112" i="8"/>
  <c r="I1112" i="8"/>
  <c r="J1112" i="8"/>
  <c r="A1113" i="8"/>
  <c r="B1113" i="8"/>
  <c r="C1113" i="8"/>
  <c r="D1113" i="8"/>
  <c r="E1113" i="8"/>
  <c r="F1113" i="8"/>
  <c r="G1113" i="8"/>
  <c r="H1113" i="8"/>
  <c r="I1113" i="8"/>
  <c r="J1113" i="8"/>
  <c r="A1115" i="8"/>
  <c r="B1115" i="8"/>
  <c r="C1115" i="8"/>
  <c r="D1115" i="8"/>
  <c r="E1115" i="8"/>
  <c r="F1115" i="8"/>
  <c r="G1115" i="8"/>
  <c r="H1115" i="8"/>
  <c r="I1115" i="8"/>
  <c r="J1115" i="8"/>
  <c r="J1116" i="8" s="1"/>
  <c r="A1117" i="8"/>
  <c r="B1117" i="8"/>
  <c r="C1117" i="8"/>
  <c r="D1117" i="8"/>
  <c r="E1117" i="8"/>
  <c r="F1117" i="8"/>
  <c r="G1117" i="8"/>
  <c r="H1117" i="8"/>
  <c r="I1117" i="8"/>
  <c r="J1117" i="8"/>
  <c r="A1118" i="8"/>
  <c r="B1118" i="8"/>
  <c r="C1118" i="8"/>
  <c r="D1118" i="8"/>
  <c r="E1118" i="8"/>
  <c r="F1118" i="8"/>
  <c r="G1118" i="8"/>
  <c r="H1118" i="8"/>
  <c r="I1118" i="8"/>
  <c r="J1118" i="8"/>
  <c r="A1119" i="8"/>
  <c r="B1119" i="8"/>
  <c r="C1119" i="8"/>
  <c r="D1119" i="8"/>
  <c r="E1119" i="8"/>
  <c r="F1119" i="8"/>
  <c r="G1119" i="8"/>
  <c r="H1119" i="8"/>
  <c r="I1119" i="8"/>
  <c r="J1119" i="8"/>
  <c r="A1120" i="8"/>
  <c r="B1120" i="8"/>
  <c r="C1120" i="8"/>
  <c r="D1120" i="8"/>
  <c r="E1120" i="8"/>
  <c r="F1120" i="8"/>
  <c r="G1120" i="8"/>
  <c r="H1120" i="8"/>
  <c r="I1120" i="8"/>
  <c r="J1120" i="8"/>
  <c r="A1121" i="8"/>
  <c r="B1121" i="8"/>
  <c r="C1121" i="8"/>
  <c r="D1121" i="8"/>
  <c r="E1121" i="8"/>
  <c r="F1121" i="8"/>
  <c r="G1121" i="8"/>
  <c r="H1121" i="8"/>
  <c r="I1121" i="8"/>
  <c r="J1121" i="8"/>
  <c r="A1122" i="8"/>
  <c r="B1122" i="8"/>
  <c r="C1122" i="8"/>
  <c r="D1122" i="8"/>
  <c r="E1122" i="8"/>
  <c r="F1122" i="8"/>
  <c r="G1122" i="8"/>
  <c r="H1122" i="8"/>
  <c r="I1122" i="8"/>
  <c r="J1122" i="8"/>
  <c r="A1123" i="8"/>
  <c r="B1123" i="8"/>
  <c r="C1123" i="8"/>
  <c r="D1123" i="8"/>
  <c r="E1123" i="8"/>
  <c r="F1123" i="8"/>
  <c r="G1123" i="8"/>
  <c r="H1123" i="8"/>
  <c r="I1123" i="8"/>
  <c r="J1123" i="8"/>
  <c r="A1124" i="8"/>
  <c r="B1124" i="8"/>
  <c r="C1124" i="8"/>
  <c r="D1124" i="8"/>
  <c r="E1124" i="8"/>
  <c r="F1124" i="8"/>
  <c r="G1124" i="8"/>
  <c r="H1124" i="8"/>
  <c r="I1124" i="8"/>
  <c r="J1124" i="8"/>
  <c r="A1125" i="8"/>
  <c r="B1125" i="8"/>
  <c r="C1125" i="8"/>
  <c r="D1125" i="8"/>
  <c r="E1125" i="8"/>
  <c r="F1125" i="8"/>
  <c r="G1125" i="8"/>
  <c r="H1125" i="8"/>
  <c r="I1125" i="8"/>
  <c r="J1125" i="8"/>
  <c r="A1126" i="8"/>
  <c r="B1126" i="8"/>
  <c r="C1126" i="8"/>
  <c r="D1126" i="8"/>
  <c r="E1126" i="8"/>
  <c r="F1126" i="8"/>
  <c r="G1126" i="8"/>
  <c r="H1126" i="8"/>
  <c r="I1126" i="8"/>
  <c r="J1126" i="8"/>
  <c r="A1127" i="8"/>
  <c r="B1127" i="8"/>
  <c r="C1127" i="8"/>
  <c r="D1127" i="8"/>
  <c r="E1127" i="8"/>
  <c r="F1127" i="8"/>
  <c r="G1127" i="8"/>
  <c r="H1127" i="8"/>
  <c r="I1127" i="8"/>
  <c r="J1127" i="8"/>
  <c r="A1128" i="8"/>
  <c r="B1128" i="8"/>
  <c r="C1128" i="8"/>
  <c r="D1128" i="8"/>
  <c r="E1128" i="8"/>
  <c r="F1128" i="8"/>
  <c r="G1128" i="8"/>
  <c r="H1128" i="8"/>
  <c r="I1128" i="8"/>
  <c r="J1128" i="8"/>
  <c r="A1130" i="8"/>
  <c r="B1130" i="8"/>
  <c r="C1130" i="8"/>
  <c r="D1130" i="8"/>
  <c r="E1130" i="8"/>
  <c r="F1130" i="8"/>
  <c r="G1130" i="8"/>
  <c r="H1130" i="8"/>
  <c r="I1130" i="8"/>
  <c r="J1130" i="8"/>
  <c r="J1131" i="8" s="1"/>
  <c r="A1132" i="8"/>
  <c r="B1132" i="8"/>
  <c r="C1132" i="8"/>
  <c r="D1132" i="8"/>
  <c r="E1132" i="8"/>
  <c r="F1132" i="8"/>
  <c r="G1132" i="8"/>
  <c r="H1132" i="8"/>
  <c r="I1132" i="8"/>
  <c r="J1132" i="8"/>
  <c r="K1132" i="8"/>
  <c r="A1133" i="8"/>
  <c r="B1133" i="8"/>
  <c r="C1133" i="8"/>
  <c r="D1133" i="8"/>
  <c r="E1133" i="8"/>
  <c r="F1133" i="8"/>
  <c r="G1133" i="8"/>
  <c r="H1133" i="8"/>
  <c r="I1133" i="8"/>
  <c r="J1133" i="8"/>
  <c r="A1135" i="8"/>
  <c r="B1135" i="8"/>
  <c r="C1135" i="8"/>
  <c r="D1135" i="8"/>
  <c r="E1135" i="8"/>
  <c r="F1135" i="8"/>
  <c r="G1135" i="8"/>
  <c r="H1135" i="8"/>
  <c r="I1135" i="8"/>
  <c r="J1135" i="8"/>
  <c r="A1136" i="8"/>
  <c r="B1136" i="8"/>
  <c r="C1136" i="8"/>
  <c r="D1136" i="8"/>
  <c r="E1136" i="8"/>
  <c r="F1136" i="8"/>
  <c r="G1136" i="8"/>
  <c r="H1136" i="8"/>
  <c r="I1136" i="8"/>
  <c r="J1136" i="8"/>
  <c r="A1137" i="8"/>
  <c r="B1137" i="8"/>
  <c r="C1137" i="8"/>
  <c r="D1137" i="8"/>
  <c r="E1137" i="8"/>
  <c r="F1137" i="8"/>
  <c r="G1137" i="8"/>
  <c r="H1137" i="8"/>
  <c r="I1137" i="8"/>
  <c r="J1137" i="8"/>
  <c r="A1138" i="8"/>
  <c r="B1138" i="8"/>
  <c r="C1138" i="8"/>
  <c r="D1138" i="8"/>
  <c r="E1138" i="8"/>
  <c r="F1138" i="8"/>
  <c r="G1138" i="8"/>
  <c r="H1138" i="8"/>
  <c r="I1138" i="8"/>
  <c r="J1138" i="8"/>
  <c r="A1139" i="8"/>
  <c r="B1139" i="8"/>
  <c r="C1139" i="8"/>
  <c r="D1139" i="8"/>
  <c r="E1139" i="8"/>
  <c r="F1139" i="8"/>
  <c r="G1139" i="8"/>
  <c r="H1139" i="8"/>
  <c r="I1139" i="8"/>
  <c r="J1139" i="8"/>
  <c r="A1141" i="8"/>
  <c r="B1141" i="8"/>
  <c r="C1141" i="8"/>
  <c r="D1141" i="8"/>
  <c r="E1141" i="8"/>
  <c r="F1141" i="8"/>
  <c r="G1141" i="8"/>
  <c r="H1141" i="8"/>
  <c r="I1141" i="8"/>
  <c r="J1141" i="8"/>
  <c r="K1141" i="8"/>
  <c r="A1142" i="8"/>
  <c r="B1142" i="8"/>
  <c r="C1142" i="8"/>
  <c r="D1142" i="8"/>
  <c r="E1142" i="8"/>
  <c r="F1142" i="8"/>
  <c r="G1142" i="8"/>
  <c r="H1142" i="8"/>
  <c r="I1142" i="8"/>
  <c r="J1142" i="8"/>
  <c r="A1144" i="8"/>
  <c r="B1144" i="8"/>
  <c r="C1144" i="8"/>
  <c r="D1144" i="8"/>
  <c r="E1144" i="8"/>
  <c r="F1144" i="8"/>
  <c r="G1144" i="8"/>
  <c r="H1144" i="8"/>
  <c r="I1144" i="8"/>
  <c r="J1144" i="8"/>
  <c r="K1144" i="8"/>
  <c r="A1145" i="8"/>
  <c r="B1145" i="8"/>
  <c r="C1145" i="8"/>
  <c r="D1145" i="8"/>
  <c r="E1145" i="8"/>
  <c r="F1145" i="8"/>
  <c r="G1145" i="8"/>
  <c r="H1145" i="8"/>
  <c r="I1145" i="8"/>
  <c r="J1145" i="8"/>
  <c r="A1146" i="8"/>
  <c r="B1146" i="8"/>
  <c r="C1146" i="8"/>
  <c r="D1146" i="8"/>
  <c r="E1146" i="8"/>
  <c r="F1146" i="8"/>
  <c r="G1146" i="8"/>
  <c r="H1146" i="8"/>
  <c r="I1146" i="8"/>
  <c r="J1146" i="8"/>
  <c r="A1147" i="8"/>
  <c r="B1147" i="8"/>
  <c r="C1147" i="8"/>
  <c r="D1147" i="8"/>
  <c r="E1147" i="8"/>
  <c r="F1147" i="8"/>
  <c r="G1147" i="8"/>
  <c r="H1147" i="8"/>
  <c r="I1147" i="8"/>
  <c r="J1147" i="8"/>
  <c r="A1148" i="8"/>
  <c r="B1148" i="8"/>
  <c r="C1148" i="8"/>
  <c r="D1148" i="8"/>
  <c r="E1148" i="8"/>
  <c r="F1148" i="8"/>
  <c r="G1148" i="8"/>
  <c r="H1148" i="8"/>
  <c r="I1148" i="8"/>
  <c r="J1148" i="8"/>
  <c r="A1149" i="8"/>
  <c r="B1149" i="8"/>
  <c r="C1149" i="8"/>
  <c r="D1149" i="8"/>
  <c r="E1149" i="8"/>
  <c r="F1149" i="8"/>
  <c r="G1149" i="8"/>
  <c r="H1149" i="8"/>
  <c r="I1149" i="8"/>
  <c r="J1149" i="8"/>
  <c r="A1150" i="8"/>
  <c r="B1150" i="8"/>
  <c r="C1150" i="8"/>
  <c r="D1150" i="8"/>
  <c r="E1150" i="8"/>
  <c r="F1150" i="8"/>
  <c r="G1150" i="8"/>
  <c r="H1150" i="8"/>
  <c r="I1150" i="8"/>
  <c r="J1150" i="8"/>
  <c r="A1151" i="8"/>
  <c r="B1151" i="8"/>
  <c r="C1151" i="8"/>
  <c r="D1151" i="8"/>
  <c r="E1151" i="8"/>
  <c r="F1151" i="8"/>
  <c r="G1151" i="8"/>
  <c r="H1151" i="8"/>
  <c r="I1151" i="8"/>
  <c r="J1151" i="8"/>
  <c r="A1152" i="8"/>
  <c r="B1152" i="8"/>
  <c r="C1152" i="8"/>
  <c r="D1152" i="8"/>
  <c r="E1152" i="8"/>
  <c r="F1152" i="8"/>
  <c r="G1152" i="8"/>
  <c r="H1152" i="8"/>
  <c r="I1152" i="8"/>
  <c r="J1152" i="8"/>
  <c r="A1153" i="8"/>
  <c r="B1153" i="8"/>
  <c r="C1153" i="8"/>
  <c r="D1153" i="8"/>
  <c r="E1153" i="8"/>
  <c r="F1153" i="8"/>
  <c r="G1153" i="8"/>
  <c r="H1153" i="8"/>
  <c r="I1153" i="8"/>
  <c r="J1153" i="8"/>
  <c r="A1154" i="8"/>
  <c r="B1154" i="8"/>
  <c r="C1154" i="8"/>
  <c r="D1154" i="8"/>
  <c r="E1154" i="8"/>
  <c r="F1154" i="8"/>
  <c r="G1154" i="8"/>
  <c r="H1154" i="8"/>
  <c r="I1154" i="8"/>
  <c r="J1154" i="8"/>
  <c r="A1156" i="8"/>
  <c r="B1156" i="8"/>
  <c r="C1156" i="8"/>
  <c r="D1156" i="8"/>
  <c r="E1156" i="8"/>
  <c r="F1156" i="8"/>
  <c r="G1156" i="8"/>
  <c r="H1156" i="8"/>
  <c r="I1156" i="8"/>
  <c r="J1156" i="8"/>
  <c r="K1156" i="8"/>
  <c r="A1157" i="8"/>
  <c r="B1157" i="8"/>
  <c r="C1157" i="8"/>
  <c r="D1157" i="8"/>
  <c r="E1157" i="8"/>
  <c r="F1157" i="8"/>
  <c r="G1157" i="8"/>
  <c r="H1157" i="8"/>
  <c r="I1157" i="8"/>
  <c r="J1157" i="8"/>
  <c r="A1158" i="8"/>
  <c r="B1158" i="8"/>
  <c r="C1158" i="8"/>
  <c r="D1158" i="8"/>
  <c r="E1158" i="8"/>
  <c r="F1158" i="8"/>
  <c r="G1158" i="8"/>
  <c r="H1158" i="8"/>
  <c r="I1158" i="8"/>
  <c r="J1158" i="8"/>
  <c r="A1159" i="8"/>
  <c r="B1159" i="8"/>
  <c r="C1159" i="8"/>
  <c r="D1159" i="8"/>
  <c r="E1159" i="8"/>
  <c r="F1159" i="8"/>
  <c r="G1159" i="8"/>
  <c r="H1159" i="8"/>
  <c r="I1159" i="8"/>
  <c r="J1159" i="8"/>
  <c r="A1160" i="8"/>
  <c r="B1160" i="8"/>
  <c r="C1160" i="8"/>
  <c r="D1160" i="8"/>
  <c r="E1160" i="8"/>
  <c r="F1160" i="8"/>
  <c r="G1160" i="8"/>
  <c r="H1160" i="8"/>
  <c r="I1160" i="8"/>
  <c r="J1160" i="8"/>
  <c r="A1161" i="8"/>
  <c r="B1161" i="8"/>
  <c r="C1161" i="8"/>
  <c r="D1161" i="8"/>
  <c r="E1161" i="8"/>
  <c r="F1161" i="8"/>
  <c r="G1161" i="8"/>
  <c r="H1161" i="8"/>
  <c r="I1161" i="8"/>
  <c r="J1161" i="8"/>
  <c r="A1162" i="8"/>
  <c r="B1162" i="8"/>
  <c r="C1162" i="8"/>
  <c r="D1162" i="8"/>
  <c r="E1162" i="8"/>
  <c r="F1162" i="8"/>
  <c r="G1162" i="8"/>
  <c r="H1162" i="8"/>
  <c r="I1162" i="8"/>
  <c r="J1162" i="8"/>
  <c r="A1163" i="8"/>
  <c r="B1163" i="8"/>
  <c r="C1163" i="8"/>
  <c r="D1163" i="8"/>
  <c r="E1163" i="8"/>
  <c r="F1163" i="8"/>
  <c r="G1163" i="8"/>
  <c r="H1163" i="8"/>
  <c r="I1163" i="8"/>
  <c r="J1163" i="8"/>
  <c r="A1165" i="8"/>
  <c r="B1165" i="8"/>
  <c r="C1165" i="8"/>
  <c r="D1165" i="8"/>
  <c r="E1165" i="8"/>
  <c r="F1165" i="8"/>
  <c r="G1165" i="8"/>
  <c r="H1165" i="8"/>
  <c r="I1165" i="8"/>
  <c r="J1165" i="8"/>
  <c r="K1165" i="8"/>
  <c r="A1166" i="8"/>
  <c r="B1166" i="8"/>
  <c r="C1166" i="8"/>
  <c r="D1166" i="8"/>
  <c r="E1166" i="8"/>
  <c r="F1166" i="8"/>
  <c r="G1166" i="8"/>
  <c r="H1166" i="8"/>
  <c r="I1166" i="8"/>
  <c r="J1166" i="8"/>
  <c r="A1167" i="8"/>
  <c r="B1167" i="8"/>
  <c r="C1167" i="8"/>
  <c r="D1167" i="8"/>
  <c r="E1167" i="8"/>
  <c r="F1167" i="8"/>
  <c r="G1167" i="8"/>
  <c r="H1167" i="8"/>
  <c r="I1167" i="8"/>
  <c r="J1167" i="8"/>
  <c r="A1168" i="8"/>
  <c r="B1168" i="8"/>
  <c r="C1168" i="8"/>
  <c r="D1168" i="8"/>
  <c r="E1168" i="8"/>
  <c r="F1168" i="8"/>
  <c r="G1168" i="8"/>
  <c r="H1168" i="8"/>
  <c r="I1168" i="8"/>
  <c r="J1168" i="8"/>
  <c r="A1169" i="8"/>
  <c r="B1169" i="8"/>
  <c r="C1169" i="8"/>
  <c r="D1169" i="8"/>
  <c r="E1169" i="8"/>
  <c r="F1169" i="8"/>
  <c r="G1169" i="8"/>
  <c r="H1169" i="8"/>
  <c r="I1169" i="8"/>
  <c r="J1169" i="8"/>
  <c r="A1170" i="8"/>
  <c r="B1170" i="8"/>
  <c r="C1170" i="8"/>
  <c r="D1170" i="8"/>
  <c r="E1170" i="8"/>
  <c r="F1170" i="8"/>
  <c r="G1170" i="8"/>
  <c r="H1170" i="8"/>
  <c r="I1170" i="8"/>
  <c r="J1170" i="8"/>
  <c r="A1171" i="8"/>
  <c r="B1171" i="8"/>
  <c r="C1171" i="8"/>
  <c r="D1171" i="8"/>
  <c r="E1171" i="8"/>
  <c r="F1171" i="8"/>
  <c r="G1171" i="8"/>
  <c r="H1171" i="8"/>
  <c r="I1171" i="8"/>
  <c r="J1171" i="8"/>
  <c r="A1172" i="8"/>
  <c r="B1172" i="8"/>
  <c r="C1172" i="8"/>
  <c r="D1172" i="8"/>
  <c r="E1172" i="8"/>
  <c r="F1172" i="8"/>
  <c r="G1172" i="8"/>
  <c r="H1172" i="8"/>
  <c r="I1172" i="8"/>
  <c r="J1172" i="8"/>
  <c r="A1173" i="8"/>
  <c r="B1173" i="8"/>
  <c r="C1173" i="8"/>
  <c r="D1173" i="8"/>
  <c r="E1173" i="8"/>
  <c r="F1173" i="8"/>
  <c r="G1173" i="8"/>
  <c r="H1173" i="8"/>
  <c r="I1173" i="8"/>
  <c r="J1173" i="8"/>
  <c r="A1174" i="8"/>
  <c r="B1174" i="8"/>
  <c r="C1174" i="8"/>
  <c r="D1174" i="8"/>
  <c r="E1174" i="8"/>
  <c r="F1174" i="8"/>
  <c r="G1174" i="8"/>
  <c r="H1174" i="8"/>
  <c r="I1174" i="8"/>
  <c r="J1174" i="8"/>
  <c r="A1175" i="8"/>
  <c r="B1175" i="8"/>
  <c r="C1175" i="8"/>
  <c r="D1175" i="8"/>
  <c r="E1175" i="8"/>
  <c r="F1175" i="8"/>
  <c r="G1175" i="8"/>
  <c r="H1175" i="8"/>
  <c r="I1175" i="8"/>
  <c r="J1175" i="8"/>
  <c r="A1176" i="8"/>
  <c r="B1176" i="8"/>
  <c r="C1176" i="8"/>
  <c r="D1176" i="8"/>
  <c r="E1176" i="8"/>
  <c r="F1176" i="8"/>
  <c r="G1176" i="8"/>
  <c r="H1176" i="8"/>
  <c r="I1176" i="8"/>
  <c r="J1176" i="8"/>
  <c r="A1177" i="8"/>
  <c r="B1177" i="8"/>
  <c r="C1177" i="8"/>
  <c r="D1177" i="8"/>
  <c r="E1177" i="8"/>
  <c r="F1177" i="8"/>
  <c r="G1177" i="8"/>
  <c r="H1177" i="8"/>
  <c r="I1177" i="8"/>
  <c r="J1177" i="8"/>
  <c r="A1178" i="8"/>
  <c r="B1178" i="8"/>
  <c r="C1178" i="8"/>
  <c r="D1178" i="8"/>
  <c r="E1178" i="8"/>
  <c r="F1178" i="8"/>
  <c r="G1178" i="8"/>
  <c r="H1178" i="8"/>
  <c r="I1178" i="8"/>
  <c r="J1178" i="8"/>
  <c r="A1180" i="8"/>
  <c r="B1180" i="8"/>
  <c r="C1180" i="8"/>
  <c r="D1180" i="8"/>
  <c r="E1180" i="8"/>
  <c r="F1180" i="8"/>
  <c r="G1180" i="8"/>
  <c r="H1180" i="8"/>
  <c r="I1180" i="8"/>
  <c r="J1180" i="8"/>
  <c r="K1180" i="8"/>
  <c r="A1181" i="8"/>
  <c r="B1181" i="8"/>
  <c r="C1181" i="8"/>
  <c r="D1181" i="8"/>
  <c r="E1181" i="8"/>
  <c r="F1181" i="8"/>
  <c r="G1181" i="8"/>
  <c r="H1181" i="8"/>
  <c r="I1181" i="8"/>
  <c r="J1181" i="8"/>
  <c r="A1183" i="8"/>
  <c r="B1183" i="8"/>
  <c r="C1183" i="8"/>
  <c r="D1183" i="8"/>
  <c r="E1183" i="8"/>
  <c r="F1183" i="8"/>
  <c r="G1183" i="8"/>
  <c r="H1183" i="8"/>
  <c r="I1183" i="8"/>
  <c r="J1183" i="8"/>
  <c r="A1184" i="8"/>
  <c r="B1184" i="8"/>
  <c r="C1184" i="8"/>
  <c r="D1184" i="8"/>
  <c r="E1184" i="8"/>
  <c r="F1184" i="8"/>
  <c r="G1184" i="8"/>
  <c r="H1184" i="8"/>
  <c r="I1184" i="8"/>
  <c r="J1184" i="8"/>
  <c r="A1186" i="8"/>
  <c r="B1186" i="8"/>
  <c r="C1186" i="8"/>
  <c r="D1186" i="8"/>
  <c r="E1186" i="8"/>
  <c r="F1186" i="8"/>
  <c r="G1186" i="8"/>
  <c r="H1186" i="8"/>
  <c r="I1186" i="8"/>
  <c r="J1186" i="8"/>
  <c r="A1187" i="8"/>
  <c r="B1187" i="8"/>
  <c r="C1187" i="8"/>
  <c r="D1187" i="8"/>
  <c r="E1187" i="8"/>
  <c r="F1187" i="8"/>
  <c r="G1187" i="8"/>
  <c r="H1187" i="8"/>
  <c r="I1187" i="8"/>
  <c r="J1187" i="8"/>
  <c r="A1188" i="8"/>
  <c r="B1188" i="8"/>
  <c r="C1188" i="8"/>
  <c r="D1188" i="8"/>
  <c r="E1188" i="8"/>
  <c r="F1188" i="8"/>
  <c r="G1188" i="8"/>
  <c r="H1188" i="8"/>
  <c r="I1188" i="8"/>
  <c r="J1188" i="8"/>
  <c r="A1189" i="8"/>
  <c r="B1189" i="8"/>
  <c r="C1189" i="8"/>
  <c r="D1189" i="8"/>
  <c r="E1189" i="8"/>
  <c r="F1189" i="8"/>
  <c r="G1189" i="8"/>
  <c r="H1189" i="8"/>
  <c r="I1189" i="8"/>
  <c r="J1189" i="8"/>
  <c r="A1191" i="8"/>
  <c r="B1191" i="8"/>
  <c r="C1191" i="8"/>
  <c r="D1191" i="8"/>
  <c r="E1191" i="8"/>
  <c r="F1191" i="8"/>
  <c r="G1191" i="8"/>
  <c r="H1191" i="8"/>
  <c r="I1191" i="8"/>
  <c r="J1191" i="8"/>
  <c r="A1192" i="8"/>
  <c r="B1192" i="8"/>
  <c r="C1192" i="8"/>
  <c r="D1192" i="8"/>
  <c r="E1192" i="8"/>
  <c r="F1192" i="8"/>
  <c r="G1192" i="8"/>
  <c r="H1192" i="8"/>
  <c r="I1192" i="8"/>
  <c r="J1192" i="8"/>
  <c r="A1194" i="8"/>
  <c r="B1194" i="8"/>
  <c r="C1194" i="8"/>
  <c r="D1194" i="8"/>
  <c r="E1194" i="8"/>
  <c r="F1194" i="8"/>
  <c r="G1194" i="8"/>
  <c r="H1194" i="8"/>
  <c r="I1194" i="8"/>
  <c r="J1194" i="8"/>
  <c r="J1195" i="8" s="1"/>
  <c r="A1196" i="8"/>
  <c r="B1196" i="8"/>
  <c r="C1196" i="8"/>
  <c r="D1196" i="8"/>
  <c r="E1196" i="8"/>
  <c r="F1196" i="8"/>
  <c r="G1196" i="8"/>
  <c r="H1196" i="8"/>
  <c r="I1196" i="8"/>
  <c r="J1196" i="8"/>
  <c r="A1197" i="8"/>
  <c r="B1197" i="8"/>
  <c r="C1197" i="8"/>
  <c r="D1197" i="8"/>
  <c r="E1197" i="8"/>
  <c r="F1197" i="8"/>
  <c r="G1197" i="8"/>
  <c r="H1197" i="8"/>
  <c r="I1197" i="8"/>
  <c r="J1197" i="8"/>
  <c r="A1199" i="8"/>
  <c r="B1199" i="8"/>
  <c r="C1199" i="8"/>
  <c r="D1199" i="8"/>
  <c r="E1199" i="8"/>
  <c r="F1199" i="8"/>
  <c r="G1199" i="8"/>
  <c r="H1199" i="8"/>
  <c r="I1199" i="8"/>
  <c r="J1199" i="8"/>
  <c r="J1200" i="8" s="1"/>
  <c r="A1201" i="8"/>
  <c r="B1201" i="8"/>
  <c r="C1201" i="8"/>
  <c r="D1201" i="8"/>
  <c r="E1201" i="8"/>
  <c r="F1201" i="8"/>
  <c r="G1201" i="8"/>
  <c r="H1201" i="8"/>
  <c r="I1201" i="8"/>
  <c r="J1201" i="8"/>
  <c r="J1202" i="8" s="1"/>
  <c r="A1203" i="8"/>
  <c r="B1203" i="8"/>
  <c r="C1203" i="8"/>
  <c r="D1203" i="8"/>
  <c r="E1203" i="8"/>
  <c r="F1203" i="8"/>
  <c r="G1203" i="8"/>
  <c r="H1203" i="8"/>
  <c r="I1203" i="8"/>
  <c r="J1203" i="8"/>
  <c r="J1204" i="8" s="1"/>
  <c r="A1205" i="8"/>
  <c r="B1205" i="8"/>
  <c r="C1205" i="8"/>
  <c r="D1205" i="8"/>
  <c r="E1205" i="8"/>
  <c r="F1205" i="8"/>
  <c r="G1205" i="8"/>
  <c r="H1205" i="8"/>
  <c r="I1205" i="8"/>
  <c r="J1205" i="8"/>
  <c r="A1206" i="8"/>
  <c r="B1206" i="8"/>
  <c r="C1206" i="8"/>
  <c r="D1206" i="8"/>
  <c r="E1206" i="8"/>
  <c r="F1206" i="8"/>
  <c r="G1206" i="8"/>
  <c r="H1206" i="8"/>
  <c r="I1206" i="8"/>
  <c r="J1206" i="8"/>
  <c r="A1207" i="8"/>
  <c r="B1207" i="8"/>
  <c r="C1207" i="8"/>
  <c r="D1207" i="8"/>
  <c r="E1207" i="8"/>
  <c r="F1207" i="8"/>
  <c r="G1207" i="8"/>
  <c r="H1207" i="8"/>
  <c r="I1207" i="8"/>
  <c r="J1207" i="8"/>
  <c r="A1208" i="8"/>
  <c r="B1208" i="8"/>
  <c r="C1208" i="8"/>
  <c r="D1208" i="8"/>
  <c r="E1208" i="8"/>
  <c r="F1208" i="8"/>
  <c r="G1208" i="8"/>
  <c r="H1208" i="8"/>
  <c r="I1208" i="8"/>
  <c r="J1208" i="8"/>
  <c r="A1210" i="8"/>
  <c r="B1210" i="8"/>
  <c r="C1210" i="8"/>
  <c r="D1210" i="8"/>
  <c r="E1210" i="8"/>
  <c r="F1210" i="8"/>
  <c r="G1210" i="8"/>
  <c r="H1210" i="8"/>
  <c r="I1210" i="8"/>
  <c r="J1210" i="8"/>
  <c r="A1211" i="8"/>
  <c r="B1211" i="8"/>
  <c r="C1211" i="8"/>
  <c r="D1211" i="8"/>
  <c r="E1211" i="8"/>
  <c r="F1211" i="8"/>
  <c r="G1211" i="8"/>
  <c r="H1211" i="8"/>
  <c r="I1211" i="8"/>
  <c r="J1211" i="8"/>
  <c r="A1212" i="8"/>
  <c r="B1212" i="8"/>
  <c r="C1212" i="8"/>
  <c r="D1212" i="8"/>
  <c r="E1212" i="8"/>
  <c r="F1212" i="8"/>
  <c r="G1212" i="8"/>
  <c r="H1212" i="8"/>
  <c r="I1212" i="8"/>
  <c r="J1212" i="8"/>
  <c r="A1214" i="8"/>
  <c r="B1214" i="8"/>
  <c r="C1214" i="8"/>
  <c r="D1214" i="8"/>
  <c r="E1214" i="8"/>
  <c r="F1214" i="8"/>
  <c r="G1214" i="8"/>
  <c r="H1214" i="8"/>
  <c r="I1214" i="8"/>
  <c r="J1214" i="8"/>
  <c r="A1215" i="8"/>
  <c r="B1215" i="8"/>
  <c r="C1215" i="8"/>
  <c r="D1215" i="8"/>
  <c r="E1215" i="8"/>
  <c r="F1215" i="8"/>
  <c r="G1215" i="8"/>
  <c r="H1215" i="8"/>
  <c r="I1215" i="8"/>
  <c r="J1215" i="8"/>
  <c r="A1217" i="8"/>
  <c r="B1217" i="8"/>
  <c r="C1217" i="8"/>
  <c r="D1217" i="8"/>
  <c r="E1217" i="8"/>
  <c r="F1217" i="8"/>
  <c r="G1217" i="8"/>
  <c r="H1217" i="8"/>
  <c r="I1217" i="8"/>
  <c r="J1217" i="8"/>
  <c r="A1218" i="8"/>
  <c r="B1218" i="8"/>
  <c r="C1218" i="8"/>
  <c r="D1218" i="8"/>
  <c r="E1218" i="8"/>
  <c r="F1218" i="8"/>
  <c r="G1218" i="8"/>
  <c r="H1218" i="8"/>
  <c r="I1218" i="8"/>
  <c r="J1218" i="8"/>
  <c r="A1219" i="8"/>
  <c r="B1219" i="8"/>
  <c r="C1219" i="8"/>
  <c r="D1219" i="8"/>
  <c r="E1219" i="8"/>
  <c r="F1219" i="8"/>
  <c r="G1219" i="8"/>
  <c r="H1219" i="8"/>
  <c r="I1219" i="8"/>
  <c r="J1219" i="8"/>
  <c r="A1221" i="8"/>
  <c r="B1221" i="8"/>
  <c r="C1221" i="8"/>
  <c r="D1221" i="8"/>
  <c r="E1221" i="8"/>
  <c r="F1221" i="8"/>
  <c r="G1221" i="8"/>
  <c r="H1221" i="8"/>
  <c r="I1221" i="8"/>
  <c r="J1221" i="8"/>
  <c r="J1222" i="8" s="1"/>
  <c r="A1223" i="8"/>
  <c r="B1223" i="8"/>
  <c r="C1223" i="8"/>
  <c r="D1223" i="8"/>
  <c r="E1223" i="8"/>
  <c r="F1223" i="8"/>
  <c r="G1223" i="8"/>
  <c r="H1223" i="8"/>
  <c r="I1223" i="8"/>
  <c r="J1223" i="8"/>
  <c r="A1224" i="8"/>
  <c r="B1224" i="8"/>
  <c r="C1224" i="8"/>
  <c r="D1224" i="8"/>
  <c r="E1224" i="8"/>
  <c r="F1224" i="8"/>
  <c r="G1224" i="8"/>
  <c r="H1224" i="8"/>
  <c r="I1224" i="8"/>
  <c r="J1224" i="8"/>
  <c r="A1225" i="8"/>
  <c r="B1225" i="8"/>
  <c r="C1225" i="8"/>
  <c r="D1225" i="8"/>
  <c r="E1225" i="8"/>
  <c r="F1225" i="8"/>
  <c r="G1225" i="8"/>
  <c r="H1225" i="8"/>
  <c r="I1225" i="8"/>
  <c r="J1225" i="8"/>
  <c r="A1227" i="8"/>
  <c r="B1227" i="8"/>
  <c r="C1227" i="8"/>
  <c r="D1227" i="8"/>
  <c r="E1227" i="8"/>
  <c r="F1227" i="8"/>
  <c r="G1227" i="8"/>
  <c r="H1227" i="8"/>
  <c r="I1227" i="8"/>
  <c r="J1227" i="8"/>
  <c r="A1228" i="8"/>
  <c r="B1228" i="8"/>
  <c r="C1228" i="8"/>
  <c r="D1228" i="8"/>
  <c r="E1228" i="8"/>
  <c r="F1228" i="8"/>
  <c r="G1228" i="8"/>
  <c r="H1228" i="8"/>
  <c r="I1228" i="8"/>
  <c r="J1228" i="8"/>
  <c r="A1230" i="8"/>
  <c r="B1230" i="8"/>
  <c r="C1230" i="8"/>
  <c r="D1230" i="8"/>
  <c r="E1230" i="8"/>
  <c r="F1230" i="8"/>
  <c r="G1230" i="8"/>
  <c r="H1230" i="8"/>
  <c r="I1230" i="8"/>
  <c r="J1230" i="8"/>
  <c r="J1231" i="8" s="1"/>
  <c r="A1232" i="8"/>
  <c r="B1232" i="8"/>
  <c r="C1232" i="8"/>
  <c r="D1232" i="8"/>
  <c r="E1232" i="8"/>
  <c r="F1232" i="8"/>
  <c r="G1232" i="8"/>
  <c r="H1232" i="8"/>
  <c r="I1232" i="8"/>
  <c r="J1232" i="8"/>
  <c r="K1232" i="8"/>
  <c r="A1233" i="8"/>
  <c r="B1233" i="8"/>
  <c r="C1233" i="8"/>
  <c r="D1233" i="8"/>
  <c r="E1233" i="8"/>
  <c r="F1233" i="8"/>
  <c r="G1233" i="8"/>
  <c r="H1233" i="8"/>
  <c r="I1233" i="8"/>
  <c r="J1233" i="8"/>
  <c r="A1235" i="8"/>
  <c r="B1235" i="8"/>
  <c r="C1235" i="8"/>
  <c r="D1235" i="8"/>
  <c r="E1235" i="8"/>
  <c r="F1235" i="8"/>
  <c r="G1235" i="8"/>
  <c r="H1235" i="8"/>
  <c r="I1235" i="8"/>
  <c r="J1235" i="8"/>
  <c r="J1236" i="8" s="1"/>
  <c r="A1237" i="8"/>
  <c r="B1237" i="8"/>
  <c r="C1237" i="8"/>
  <c r="D1237" i="8"/>
  <c r="E1237" i="8"/>
  <c r="F1237" i="8"/>
  <c r="G1237" i="8"/>
  <c r="H1237" i="8"/>
  <c r="I1237" i="8"/>
  <c r="J1237" i="8"/>
  <c r="J1238" i="8" s="1"/>
  <c r="A1239" i="8"/>
  <c r="B1239" i="8"/>
  <c r="C1239" i="8"/>
  <c r="D1239" i="8"/>
  <c r="E1239" i="8"/>
  <c r="F1239" i="8"/>
  <c r="G1239" i="8"/>
  <c r="H1239" i="8"/>
  <c r="I1239" i="8"/>
  <c r="J1239" i="8"/>
  <c r="A1240" i="8"/>
  <c r="B1240" i="8"/>
  <c r="C1240" i="8"/>
  <c r="D1240" i="8"/>
  <c r="E1240" i="8"/>
  <c r="F1240" i="8"/>
  <c r="G1240" i="8"/>
  <c r="H1240" i="8"/>
  <c r="I1240" i="8"/>
  <c r="J1240" i="8"/>
  <c r="A1241" i="8"/>
  <c r="B1241" i="8"/>
  <c r="C1241" i="8"/>
  <c r="D1241" i="8"/>
  <c r="E1241" i="8"/>
  <c r="F1241" i="8"/>
  <c r="G1241" i="8"/>
  <c r="H1241" i="8"/>
  <c r="I1241" i="8"/>
  <c r="J1241" i="8"/>
  <c r="A1242" i="8"/>
  <c r="B1242" i="8"/>
  <c r="C1242" i="8"/>
  <c r="D1242" i="8"/>
  <c r="E1242" i="8"/>
  <c r="F1242" i="8"/>
  <c r="G1242" i="8"/>
  <c r="H1242" i="8"/>
  <c r="I1242" i="8"/>
  <c r="J1242" i="8"/>
  <c r="A1243" i="8"/>
  <c r="B1243" i="8"/>
  <c r="C1243" i="8"/>
  <c r="D1243" i="8"/>
  <c r="E1243" i="8"/>
  <c r="F1243" i="8"/>
  <c r="G1243" i="8"/>
  <c r="H1243" i="8"/>
  <c r="I1243" i="8"/>
  <c r="J1243" i="8"/>
  <c r="K1243" i="8"/>
  <c r="A1245" i="8"/>
  <c r="B1245" i="8"/>
  <c r="C1245" i="8"/>
  <c r="D1245" i="8"/>
  <c r="E1245" i="8"/>
  <c r="F1245" i="8"/>
  <c r="G1245" i="8"/>
  <c r="H1245" i="8"/>
  <c r="I1245" i="8"/>
  <c r="J1245" i="8"/>
  <c r="A1246" i="8"/>
  <c r="B1246" i="8"/>
  <c r="C1246" i="8"/>
  <c r="D1246" i="8"/>
  <c r="E1246" i="8"/>
  <c r="F1246" i="8"/>
  <c r="G1246" i="8"/>
  <c r="H1246" i="8"/>
  <c r="I1246" i="8"/>
  <c r="J1246" i="8"/>
  <c r="A1248" i="8"/>
  <c r="B1248" i="8"/>
  <c r="C1248" i="8"/>
  <c r="D1248" i="8"/>
  <c r="E1248" i="8"/>
  <c r="F1248" i="8"/>
  <c r="G1248" i="8"/>
  <c r="H1248" i="8"/>
  <c r="I1248" i="8"/>
  <c r="J1248" i="8"/>
  <c r="A1249" i="8"/>
  <c r="B1249" i="8"/>
  <c r="C1249" i="8"/>
  <c r="D1249" i="8"/>
  <c r="E1249" i="8"/>
  <c r="F1249" i="8"/>
  <c r="G1249" i="8"/>
  <c r="H1249" i="8"/>
  <c r="I1249" i="8"/>
  <c r="J1249" i="8"/>
  <c r="A1250" i="8"/>
  <c r="B1250" i="8"/>
  <c r="C1250" i="8"/>
  <c r="D1250" i="8"/>
  <c r="E1250" i="8"/>
  <c r="F1250" i="8"/>
  <c r="G1250" i="8"/>
  <c r="H1250" i="8"/>
  <c r="I1250" i="8"/>
  <c r="J1250" i="8"/>
  <c r="A1252" i="8"/>
  <c r="B1252" i="8"/>
  <c r="C1252" i="8"/>
  <c r="D1252" i="8"/>
  <c r="E1252" i="8"/>
  <c r="F1252" i="8"/>
  <c r="G1252" i="8"/>
  <c r="H1252" i="8"/>
  <c r="I1252" i="8"/>
  <c r="J1252" i="8"/>
  <c r="K1252" i="8"/>
  <c r="A1253" i="8"/>
  <c r="B1253" i="8"/>
  <c r="C1253" i="8"/>
  <c r="D1253" i="8"/>
  <c r="E1253" i="8"/>
  <c r="F1253" i="8"/>
  <c r="G1253" i="8"/>
  <c r="H1253" i="8"/>
  <c r="I1253" i="8"/>
  <c r="J1253" i="8"/>
  <c r="A1254" i="8"/>
  <c r="B1254" i="8"/>
  <c r="C1254" i="8"/>
  <c r="D1254" i="8"/>
  <c r="E1254" i="8"/>
  <c r="F1254" i="8"/>
  <c r="G1254" i="8"/>
  <c r="H1254" i="8"/>
  <c r="I1254" i="8"/>
  <c r="J1254" i="8"/>
  <c r="A1255" i="8"/>
  <c r="B1255" i="8"/>
  <c r="C1255" i="8"/>
  <c r="D1255" i="8"/>
  <c r="E1255" i="8"/>
  <c r="F1255" i="8"/>
  <c r="G1255" i="8"/>
  <c r="H1255" i="8"/>
  <c r="I1255" i="8"/>
  <c r="J1255" i="8"/>
  <c r="A1256" i="8"/>
  <c r="B1256" i="8"/>
  <c r="C1256" i="8"/>
  <c r="D1256" i="8"/>
  <c r="E1256" i="8"/>
  <c r="F1256" i="8"/>
  <c r="G1256" i="8"/>
  <c r="H1256" i="8"/>
  <c r="I1256" i="8"/>
  <c r="J1256" i="8"/>
  <c r="A1257" i="8"/>
  <c r="B1257" i="8"/>
  <c r="C1257" i="8"/>
  <c r="D1257" i="8"/>
  <c r="E1257" i="8"/>
  <c r="F1257" i="8"/>
  <c r="G1257" i="8"/>
  <c r="H1257" i="8"/>
  <c r="I1257" i="8"/>
  <c r="J1257" i="8"/>
  <c r="A1259" i="8"/>
  <c r="B1259" i="8"/>
  <c r="C1259" i="8"/>
  <c r="D1259" i="8"/>
  <c r="E1259" i="8"/>
  <c r="F1259" i="8"/>
  <c r="G1259" i="8"/>
  <c r="H1259" i="8"/>
  <c r="I1259" i="8"/>
  <c r="J1259" i="8"/>
  <c r="A1260" i="8"/>
  <c r="B1260" i="8"/>
  <c r="C1260" i="8"/>
  <c r="D1260" i="8"/>
  <c r="E1260" i="8"/>
  <c r="F1260" i="8"/>
  <c r="G1260" i="8"/>
  <c r="H1260" i="8"/>
  <c r="I1260" i="8"/>
  <c r="J1260" i="8"/>
  <c r="A1261" i="8"/>
  <c r="B1261" i="8"/>
  <c r="C1261" i="8"/>
  <c r="D1261" i="8"/>
  <c r="E1261" i="8"/>
  <c r="F1261" i="8"/>
  <c r="G1261" i="8"/>
  <c r="H1261" i="8"/>
  <c r="I1261" i="8"/>
  <c r="J1261" i="8"/>
  <c r="A1263" i="8"/>
  <c r="B1263" i="8"/>
  <c r="C1263" i="8"/>
  <c r="D1263" i="8"/>
  <c r="E1263" i="8"/>
  <c r="F1263" i="8"/>
  <c r="G1263" i="8"/>
  <c r="H1263" i="8"/>
  <c r="I1263" i="8"/>
  <c r="J1263" i="8"/>
  <c r="A1264" i="8"/>
  <c r="B1264" i="8"/>
  <c r="C1264" i="8"/>
  <c r="D1264" i="8"/>
  <c r="E1264" i="8"/>
  <c r="F1264" i="8"/>
  <c r="G1264" i="8"/>
  <c r="H1264" i="8"/>
  <c r="I1264" i="8"/>
  <c r="J1264" i="8"/>
  <c r="A1265" i="8"/>
  <c r="B1265" i="8"/>
  <c r="C1265" i="8"/>
  <c r="D1265" i="8"/>
  <c r="E1265" i="8"/>
  <c r="F1265" i="8"/>
  <c r="G1265" i="8"/>
  <c r="H1265" i="8"/>
  <c r="I1265" i="8"/>
  <c r="J1265" i="8"/>
  <c r="A1266" i="8"/>
  <c r="B1266" i="8"/>
  <c r="C1266" i="8"/>
  <c r="D1266" i="8"/>
  <c r="E1266" i="8"/>
  <c r="F1266" i="8"/>
  <c r="G1266" i="8"/>
  <c r="H1266" i="8"/>
  <c r="I1266" i="8"/>
  <c r="J1266" i="8"/>
  <c r="A1268" i="8"/>
  <c r="B1268" i="8"/>
  <c r="C1268" i="8"/>
  <c r="D1268" i="8"/>
  <c r="E1268" i="8"/>
  <c r="F1268" i="8"/>
  <c r="G1268" i="8"/>
  <c r="H1268" i="8"/>
  <c r="I1268" i="8"/>
  <c r="J1268" i="8"/>
  <c r="A1269" i="8"/>
  <c r="B1269" i="8"/>
  <c r="C1269" i="8"/>
  <c r="D1269" i="8"/>
  <c r="E1269" i="8"/>
  <c r="F1269" i="8"/>
  <c r="G1269" i="8"/>
  <c r="H1269" i="8"/>
  <c r="I1269" i="8"/>
  <c r="J1269" i="8"/>
  <c r="A1270" i="8"/>
  <c r="B1270" i="8"/>
  <c r="C1270" i="8"/>
  <c r="D1270" i="8"/>
  <c r="E1270" i="8"/>
  <c r="F1270" i="8"/>
  <c r="G1270" i="8"/>
  <c r="H1270" i="8"/>
  <c r="I1270" i="8"/>
  <c r="J1270" i="8"/>
  <c r="A1271" i="8"/>
  <c r="B1271" i="8"/>
  <c r="C1271" i="8"/>
  <c r="D1271" i="8"/>
  <c r="E1271" i="8"/>
  <c r="F1271" i="8"/>
  <c r="G1271" i="8"/>
  <c r="H1271" i="8"/>
  <c r="I1271" i="8"/>
  <c r="J1271" i="8"/>
  <c r="A1272" i="8"/>
  <c r="B1272" i="8"/>
  <c r="C1272" i="8"/>
  <c r="D1272" i="8"/>
  <c r="E1272" i="8"/>
  <c r="F1272" i="8"/>
  <c r="G1272" i="8"/>
  <c r="H1272" i="8"/>
  <c r="I1272" i="8"/>
  <c r="J1272" i="8"/>
  <c r="A1273" i="8"/>
  <c r="B1273" i="8"/>
  <c r="C1273" i="8"/>
  <c r="D1273" i="8"/>
  <c r="E1273" i="8"/>
  <c r="F1273" i="8"/>
  <c r="G1273" i="8"/>
  <c r="H1273" i="8"/>
  <c r="I1273" i="8"/>
  <c r="J1273" i="8"/>
  <c r="A1274" i="8"/>
  <c r="B1274" i="8"/>
  <c r="C1274" i="8"/>
  <c r="D1274" i="8"/>
  <c r="E1274" i="8"/>
  <c r="F1274" i="8"/>
  <c r="G1274" i="8"/>
  <c r="H1274" i="8"/>
  <c r="I1274" i="8"/>
  <c r="J1274" i="8"/>
  <c r="A1275" i="8"/>
  <c r="B1275" i="8"/>
  <c r="C1275" i="8"/>
  <c r="D1275" i="8"/>
  <c r="E1275" i="8"/>
  <c r="F1275" i="8"/>
  <c r="G1275" i="8"/>
  <c r="H1275" i="8"/>
  <c r="I1275" i="8"/>
  <c r="J1275" i="8"/>
  <c r="A1276" i="8"/>
  <c r="B1276" i="8"/>
  <c r="C1276" i="8"/>
  <c r="D1276" i="8"/>
  <c r="E1276" i="8"/>
  <c r="F1276" i="8"/>
  <c r="G1276" i="8"/>
  <c r="H1276" i="8"/>
  <c r="I1276" i="8"/>
  <c r="J1276" i="8"/>
  <c r="A1277" i="8"/>
  <c r="B1277" i="8"/>
  <c r="C1277" i="8"/>
  <c r="D1277" i="8"/>
  <c r="E1277" i="8"/>
  <c r="F1277" i="8"/>
  <c r="G1277" i="8"/>
  <c r="H1277" i="8"/>
  <c r="I1277" i="8"/>
  <c r="J1277" i="8"/>
  <c r="A1278" i="8"/>
  <c r="B1278" i="8"/>
  <c r="C1278" i="8"/>
  <c r="D1278" i="8"/>
  <c r="E1278" i="8"/>
  <c r="F1278" i="8"/>
  <c r="G1278" i="8"/>
  <c r="H1278" i="8"/>
  <c r="I1278" i="8"/>
  <c r="J1278" i="8"/>
  <c r="A1280" i="8"/>
  <c r="B1280" i="8"/>
  <c r="C1280" i="8"/>
  <c r="D1280" i="8"/>
  <c r="E1280" i="8"/>
  <c r="F1280" i="8"/>
  <c r="G1280" i="8"/>
  <c r="H1280" i="8"/>
  <c r="I1280" i="8"/>
  <c r="J1280" i="8"/>
  <c r="J1281" i="8" s="1"/>
  <c r="A1282" i="8"/>
  <c r="B1282" i="8"/>
  <c r="C1282" i="8"/>
  <c r="D1282" i="8"/>
  <c r="E1282" i="8"/>
  <c r="F1282" i="8"/>
  <c r="G1282" i="8"/>
  <c r="H1282" i="8"/>
  <c r="I1282" i="8"/>
  <c r="J1282" i="8"/>
  <c r="A1283" i="8"/>
  <c r="B1283" i="8"/>
  <c r="C1283" i="8"/>
  <c r="D1283" i="8"/>
  <c r="E1283" i="8"/>
  <c r="F1283" i="8"/>
  <c r="G1283" i="8"/>
  <c r="H1283" i="8"/>
  <c r="I1283" i="8"/>
  <c r="J1283" i="8"/>
  <c r="A1285" i="8"/>
  <c r="B1285" i="8"/>
  <c r="C1285" i="8"/>
  <c r="D1285" i="8"/>
  <c r="E1285" i="8"/>
  <c r="F1285" i="8"/>
  <c r="G1285" i="8"/>
  <c r="H1285" i="8"/>
  <c r="I1285" i="8"/>
  <c r="J1285" i="8"/>
  <c r="J1286" i="8" s="1"/>
  <c r="A1287" i="8"/>
  <c r="B1287" i="8"/>
  <c r="C1287" i="8"/>
  <c r="D1287" i="8"/>
  <c r="E1287" i="8"/>
  <c r="F1287" i="8"/>
  <c r="G1287" i="8"/>
  <c r="H1287" i="8"/>
  <c r="I1287" i="8"/>
  <c r="J1287" i="8"/>
  <c r="K1287" i="8"/>
  <c r="A1288" i="8"/>
  <c r="B1288" i="8"/>
  <c r="C1288" i="8"/>
  <c r="D1288" i="8"/>
  <c r="E1288" i="8"/>
  <c r="F1288" i="8"/>
  <c r="G1288" i="8"/>
  <c r="H1288" i="8"/>
  <c r="I1288" i="8"/>
  <c r="J1288" i="8"/>
  <c r="A1289" i="8"/>
  <c r="B1289" i="8"/>
  <c r="C1289" i="8"/>
  <c r="D1289" i="8"/>
  <c r="E1289" i="8"/>
  <c r="F1289" i="8"/>
  <c r="G1289" i="8"/>
  <c r="H1289" i="8"/>
  <c r="I1289" i="8"/>
  <c r="J1289" i="8"/>
  <c r="A1292" i="8"/>
  <c r="B1292" i="8"/>
  <c r="C1292" i="8"/>
  <c r="D1292" i="8"/>
  <c r="E1292" i="8"/>
  <c r="F1292" i="8"/>
  <c r="G1292" i="8"/>
  <c r="H1292" i="8"/>
  <c r="I1292" i="8"/>
  <c r="J1292" i="8"/>
  <c r="K1292" i="8"/>
  <c r="A1293" i="8"/>
  <c r="B1293" i="8"/>
  <c r="C1293" i="8"/>
  <c r="D1293" i="8"/>
  <c r="E1293" i="8"/>
  <c r="F1293" i="8"/>
  <c r="G1293" i="8"/>
  <c r="H1293" i="8"/>
  <c r="I1293" i="8"/>
  <c r="J1293" i="8"/>
  <c r="A1295" i="8"/>
  <c r="B1295" i="8"/>
  <c r="C1295" i="8"/>
  <c r="D1295" i="8"/>
  <c r="E1295" i="8"/>
  <c r="F1295" i="8"/>
  <c r="G1295" i="8"/>
  <c r="H1295" i="8"/>
  <c r="I1295" i="8"/>
  <c r="J1295" i="8"/>
  <c r="J1296" i="8" s="1"/>
  <c r="A1297" i="8"/>
  <c r="B1297" i="8"/>
  <c r="C1297" i="8"/>
  <c r="D1297" i="8"/>
  <c r="E1297" i="8"/>
  <c r="F1297" i="8"/>
  <c r="G1297" i="8"/>
  <c r="H1297" i="8"/>
  <c r="I1297" i="8"/>
  <c r="J1297" i="8"/>
  <c r="J1298" i="8" s="1"/>
  <c r="A1299" i="8"/>
  <c r="B1299" i="8"/>
  <c r="C1299" i="8"/>
  <c r="D1299" i="8"/>
  <c r="E1299" i="8"/>
  <c r="F1299" i="8"/>
  <c r="G1299" i="8"/>
  <c r="H1299" i="8"/>
  <c r="I1299" i="8"/>
  <c r="J1299" i="8"/>
  <c r="J1300" i="8" s="1"/>
  <c r="A1301" i="8"/>
  <c r="B1301" i="8"/>
  <c r="C1301" i="8"/>
  <c r="D1301" i="8"/>
  <c r="E1301" i="8"/>
  <c r="F1301" i="8"/>
  <c r="G1301" i="8"/>
  <c r="H1301" i="8"/>
  <c r="I1301" i="8"/>
  <c r="J1301" i="8"/>
  <c r="J1302" i="8" s="1"/>
  <c r="A1303" i="8"/>
  <c r="B1303" i="8"/>
  <c r="C1303" i="8"/>
  <c r="D1303" i="8"/>
  <c r="E1303" i="8"/>
  <c r="F1303" i="8"/>
  <c r="G1303" i="8"/>
  <c r="H1303" i="8"/>
  <c r="I1303" i="8"/>
  <c r="J1303" i="8"/>
  <c r="J1304" i="8" s="1"/>
  <c r="A1305" i="8"/>
  <c r="B1305" i="8"/>
  <c r="C1305" i="8"/>
  <c r="D1305" i="8"/>
  <c r="E1305" i="8"/>
  <c r="F1305" i="8"/>
  <c r="G1305" i="8"/>
  <c r="H1305" i="8"/>
  <c r="I1305" i="8"/>
  <c r="J1305" i="8"/>
  <c r="J1306" i="8" s="1"/>
  <c r="A1308" i="8"/>
  <c r="B1308" i="8"/>
  <c r="C1308" i="8"/>
  <c r="D1308" i="8"/>
  <c r="E1308" i="8"/>
  <c r="F1308" i="8"/>
  <c r="G1308" i="8"/>
  <c r="H1308" i="8"/>
  <c r="I1308" i="8"/>
  <c r="J1308" i="8"/>
  <c r="K1308" i="8"/>
  <c r="A1309" i="8"/>
  <c r="B1309" i="8"/>
  <c r="C1309" i="8"/>
  <c r="D1309" i="8"/>
  <c r="E1309" i="8"/>
  <c r="F1309" i="8"/>
  <c r="G1309" i="8"/>
  <c r="H1309" i="8"/>
  <c r="I1309" i="8"/>
  <c r="J1309" i="8"/>
  <c r="A1311" i="8"/>
  <c r="B1311" i="8"/>
  <c r="C1311" i="8"/>
  <c r="D1311" i="8"/>
  <c r="E1311" i="8"/>
  <c r="F1311" i="8"/>
  <c r="G1311" i="8"/>
  <c r="H1311" i="8"/>
  <c r="I1311" i="8"/>
  <c r="J1311" i="8"/>
  <c r="J1312" i="8" s="1"/>
  <c r="A1313" i="8"/>
  <c r="B1313" i="8"/>
  <c r="C1313" i="8"/>
  <c r="D1313" i="8"/>
  <c r="E1313" i="8"/>
  <c r="F1313" i="8"/>
  <c r="G1313" i="8"/>
  <c r="H1313" i="8"/>
  <c r="I1313" i="8"/>
  <c r="J1313" i="8"/>
  <c r="J1314" i="8" s="1"/>
  <c r="A1315" i="8"/>
  <c r="B1315" i="8"/>
  <c r="C1315" i="8"/>
  <c r="D1315" i="8"/>
  <c r="E1315" i="8"/>
  <c r="F1315" i="8"/>
  <c r="G1315" i="8"/>
  <c r="H1315" i="8"/>
  <c r="I1315" i="8"/>
  <c r="J1315" i="8"/>
  <c r="J1316" i="8" s="1"/>
  <c r="A1317" i="8"/>
  <c r="B1317" i="8"/>
  <c r="C1317" i="8"/>
  <c r="D1317" i="8"/>
  <c r="E1317" i="8"/>
  <c r="F1317" i="8"/>
  <c r="G1317" i="8"/>
  <c r="H1317" i="8"/>
  <c r="I1317" i="8"/>
  <c r="J1317" i="8"/>
  <c r="J1318" i="8" s="1"/>
  <c r="A1319" i="8"/>
  <c r="B1319" i="8"/>
  <c r="C1319" i="8"/>
  <c r="D1319" i="8"/>
  <c r="E1319" i="8"/>
  <c r="F1319" i="8"/>
  <c r="G1319" i="8"/>
  <c r="H1319" i="8"/>
  <c r="I1319" i="8"/>
  <c r="J1319" i="8"/>
  <c r="J1320" i="8" s="1"/>
  <c r="A1322" i="8"/>
  <c r="B1322" i="8"/>
  <c r="C1322" i="8"/>
  <c r="D1322" i="8"/>
  <c r="E1322" i="8"/>
  <c r="F1322" i="8"/>
  <c r="G1322" i="8"/>
  <c r="H1322" i="8"/>
  <c r="I1322" i="8"/>
  <c r="J1322" i="8"/>
  <c r="K1322" i="8"/>
  <c r="A1323" i="8"/>
  <c r="B1323" i="8"/>
  <c r="C1323" i="8"/>
  <c r="D1323" i="8"/>
  <c r="E1323" i="8"/>
  <c r="F1323" i="8"/>
  <c r="G1323" i="8"/>
  <c r="H1323" i="8"/>
  <c r="I1323" i="8"/>
  <c r="J1323" i="8"/>
  <c r="A1325" i="8"/>
  <c r="B1325" i="8"/>
  <c r="C1325" i="8"/>
  <c r="D1325" i="8"/>
  <c r="E1325" i="8"/>
  <c r="F1325" i="8"/>
  <c r="G1325" i="8"/>
  <c r="H1325" i="8"/>
  <c r="I1325" i="8"/>
  <c r="J1325" i="8"/>
  <c r="J1326" i="8" s="1"/>
  <c r="A1327" i="8"/>
  <c r="B1327" i="8"/>
  <c r="C1327" i="8"/>
  <c r="D1327" i="8"/>
  <c r="E1327" i="8"/>
  <c r="F1327" i="8"/>
  <c r="G1327" i="8"/>
  <c r="H1327" i="8"/>
  <c r="I1327" i="8"/>
  <c r="J1327" i="8"/>
  <c r="J1328" i="8" s="1"/>
  <c r="A1329" i="8"/>
  <c r="B1329" i="8"/>
  <c r="C1329" i="8"/>
  <c r="D1329" i="8"/>
  <c r="E1329" i="8"/>
  <c r="F1329" i="8"/>
  <c r="G1329" i="8"/>
  <c r="H1329" i="8"/>
  <c r="I1329" i="8"/>
  <c r="J1329" i="8"/>
  <c r="J1330" i="8" s="1"/>
  <c r="A1331" i="8"/>
  <c r="B1331" i="8"/>
  <c r="C1331" i="8"/>
  <c r="D1331" i="8"/>
  <c r="E1331" i="8"/>
  <c r="F1331" i="8"/>
  <c r="G1331" i="8"/>
  <c r="H1331" i="8"/>
  <c r="I1331" i="8"/>
  <c r="J1331" i="8"/>
  <c r="J1332" i="8" s="1"/>
  <c r="A1333" i="8"/>
  <c r="B1333" i="8"/>
  <c r="C1333" i="8"/>
  <c r="D1333" i="8"/>
  <c r="E1333" i="8"/>
  <c r="F1333" i="8"/>
  <c r="G1333" i="8"/>
  <c r="H1333" i="8"/>
  <c r="I1333" i="8"/>
  <c r="J1333" i="8"/>
  <c r="J1334" i="8" s="1"/>
  <c r="A1335" i="8"/>
  <c r="B1335" i="8"/>
  <c r="C1335" i="8"/>
  <c r="D1335" i="8"/>
  <c r="E1335" i="8"/>
  <c r="F1335" i="8"/>
  <c r="G1335" i="8"/>
  <c r="H1335" i="8"/>
  <c r="I1335" i="8"/>
  <c r="J1335" i="8"/>
  <c r="J1336" i="8" s="1"/>
  <c r="A1337" i="8"/>
  <c r="B1337" i="8"/>
  <c r="C1337" i="8"/>
  <c r="D1337" i="8"/>
  <c r="E1337" i="8"/>
  <c r="F1337" i="8"/>
  <c r="G1337" i="8"/>
  <c r="H1337" i="8"/>
  <c r="I1337" i="8"/>
  <c r="J1337" i="8"/>
  <c r="J1338" i="8" s="1"/>
  <c r="A1339" i="8"/>
  <c r="B1339" i="8"/>
  <c r="C1339" i="8"/>
  <c r="D1339" i="8"/>
  <c r="E1339" i="8"/>
  <c r="F1339" i="8"/>
  <c r="G1339" i="8"/>
  <c r="H1339" i="8"/>
  <c r="I1339" i="8"/>
  <c r="J1339" i="8"/>
  <c r="J1340" i="8" s="1"/>
  <c r="A1341" i="8"/>
  <c r="B1341" i="8"/>
  <c r="C1341" i="8"/>
  <c r="D1341" i="8"/>
  <c r="E1341" i="8"/>
  <c r="F1341" i="8"/>
  <c r="G1341" i="8"/>
  <c r="H1341" i="8"/>
  <c r="I1341" i="8"/>
  <c r="J1341" i="8"/>
  <c r="J1342" i="8" s="1"/>
  <c r="A1343" i="8"/>
  <c r="B1343" i="8"/>
  <c r="C1343" i="8"/>
  <c r="D1343" i="8"/>
  <c r="E1343" i="8"/>
  <c r="F1343" i="8"/>
  <c r="G1343" i="8"/>
  <c r="H1343" i="8"/>
  <c r="I1343" i="8"/>
  <c r="J1343" i="8"/>
  <c r="J1344" i="8" s="1"/>
  <c r="A1345" i="8"/>
  <c r="B1345" i="8"/>
  <c r="C1345" i="8"/>
  <c r="D1345" i="8"/>
  <c r="E1345" i="8"/>
  <c r="F1345" i="8"/>
  <c r="G1345" i="8"/>
  <c r="H1345" i="8"/>
  <c r="I1345" i="8"/>
  <c r="J1345" i="8"/>
  <c r="J1346" i="8" s="1"/>
  <c r="A1347" i="8"/>
  <c r="B1347" i="8"/>
  <c r="C1347" i="8"/>
  <c r="D1347" i="8"/>
  <c r="E1347" i="8"/>
  <c r="F1347" i="8"/>
  <c r="G1347" i="8"/>
  <c r="H1347" i="8"/>
  <c r="I1347" i="8"/>
  <c r="J1347" i="8"/>
  <c r="J1348" i="8" s="1"/>
  <c r="A1350" i="8"/>
  <c r="B1350" i="8"/>
  <c r="C1350" i="8"/>
  <c r="D1350" i="8"/>
  <c r="E1350" i="8"/>
  <c r="F1350" i="8"/>
  <c r="G1350" i="8"/>
  <c r="H1350" i="8"/>
  <c r="I1350" i="8"/>
  <c r="J1350" i="8"/>
  <c r="K1350" i="8"/>
  <c r="A1351" i="8"/>
  <c r="B1351" i="8"/>
  <c r="C1351" i="8"/>
  <c r="D1351" i="8"/>
  <c r="E1351" i="8"/>
  <c r="F1351" i="8"/>
  <c r="G1351" i="8"/>
  <c r="H1351" i="8"/>
  <c r="I1351" i="8"/>
  <c r="J1351" i="8"/>
  <c r="A1352" i="8"/>
  <c r="B1352" i="8"/>
  <c r="C1352" i="8"/>
  <c r="D1352" i="8"/>
  <c r="E1352" i="8"/>
  <c r="F1352" i="8"/>
  <c r="G1352" i="8"/>
  <c r="H1352" i="8"/>
  <c r="I1352" i="8"/>
  <c r="J1352" i="8"/>
  <c r="A1354" i="8"/>
  <c r="B1354" i="8"/>
  <c r="C1354" i="8"/>
  <c r="D1354" i="8"/>
  <c r="E1354" i="8"/>
  <c r="F1354" i="8"/>
  <c r="G1354" i="8"/>
  <c r="H1354" i="8"/>
  <c r="I1354" i="8"/>
  <c r="J1354" i="8"/>
  <c r="J1355" i="8" s="1"/>
  <c r="A1356" i="8"/>
  <c r="B1356" i="8"/>
  <c r="C1356" i="8"/>
  <c r="D1356" i="8"/>
  <c r="E1356" i="8"/>
  <c r="F1356" i="8"/>
  <c r="G1356" i="8"/>
  <c r="H1356" i="8"/>
  <c r="I1356" i="8"/>
  <c r="J1356" i="8"/>
  <c r="J1357" i="8" s="1"/>
  <c r="A1358" i="8"/>
  <c r="B1358" i="8"/>
  <c r="C1358" i="8"/>
  <c r="D1358" i="8"/>
  <c r="E1358" i="8"/>
  <c r="F1358" i="8"/>
  <c r="G1358" i="8"/>
  <c r="H1358" i="8"/>
  <c r="I1358" i="8"/>
  <c r="J1358" i="8"/>
  <c r="J1359" i="8" s="1"/>
  <c r="A1360" i="8"/>
  <c r="B1360" i="8"/>
  <c r="C1360" i="8"/>
  <c r="D1360" i="8"/>
  <c r="E1360" i="8"/>
  <c r="F1360" i="8"/>
  <c r="G1360" i="8"/>
  <c r="H1360" i="8"/>
  <c r="I1360" i="8"/>
  <c r="J1360" i="8"/>
  <c r="J1361" i="8" s="1"/>
  <c r="A1362" i="8"/>
  <c r="B1362" i="8"/>
  <c r="C1362" i="8"/>
  <c r="D1362" i="8"/>
  <c r="E1362" i="8"/>
  <c r="F1362" i="8"/>
  <c r="G1362" i="8"/>
  <c r="H1362" i="8"/>
  <c r="I1362" i="8"/>
  <c r="J1362" i="8"/>
  <c r="J1363" i="8" s="1"/>
  <c r="A1364" i="8"/>
  <c r="B1364" i="8"/>
  <c r="C1364" i="8"/>
  <c r="D1364" i="8"/>
  <c r="E1364" i="8"/>
  <c r="F1364" i="8"/>
  <c r="G1364" i="8"/>
  <c r="H1364" i="8"/>
  <c r="I1364" i="8"/>
  <c r="J1364" i="8"/>
  <c r="J1365" i="8" s="1"/>
  <c r="A1366" i="8"/>
  <c r="B1366" i="8"/>
  <c r="C1366" i="8"/>
  <c r="D1366" i="8"/>
  <c r="E1366" i="8"/>
  <c r="F1366" i="8"/>
  <c r="G1366" i="8"/>
  <c r="H1366" i="8"/>
  <c r="I1366" i="8"/>
  <c r="J1366" i="8"/>
  <c r="J1367" i="8" s="1"/>
  <c r="A1369" i="8"/>
  <c r="B1369" i="8"/>
  <c r="C1369" i="8"/>
  <c r="D1369" i="8"/>
  <c r="E1369" i="8"/>
  <c r="F1369" i="8"/>
  <c r="G1369" i="8"/>
  <c r="H1369" i="8"/>
  <c r="I1369" i="8"/>
  <c r="J1369" i="8"/>
  <c r="K1369" i="8"/>
  <c r="A1370" i="8"/>
  <c r="B1370" i="8"/>
  <c r="C1370" i="8"/>
  <c r="D1370" i="8"/>
  <c r="E1370" i="8"/>
  <c r="F1370" i="8"/>
  <c r="G1370" i="8"/>
  <c r="H1370" i="8"/>
  <c r="I1370" i="8"/>
  <c r="J1370" i="8"/>
  <c r="A1372" i="8"/>
  <c r="B1372" i="8"/>
  <c r="C1372" i="8"/>
  <c r="D1372" i="8"/>
  <c r="E1372" i="8"/>
  <c r="F1372" i="8"/>
  <c r="G1372" i="8"/>
  <c r="H1372" i="8"/>
  <c r="I1372" i="8"/>
  <c r="J1372" i="8"/>
  <c r="J1373" i="8" s="1"/>
  <c r="A1374" i="8"/>
  <c r="B1374" i="8"/>
  <c r="C1374" i="8"/>
  <c r="D1374" i="8"/>
  <c r="E1374" i="8"/>
  <c r="F1374" i="8"/>
  <c r="G1374" i="8"/>
  <c r="H1374" i="8"/>
  <c r="I1374" i="8"/>
  <c r="J1374" i="8"/>
  <c r="J1375" i="8" s="1"/>
  <c r="A1376" i="8"/>
  <c r="B1376" i="8"/>
  <c r="C1376" i="8"/>
  <c r="D1376" i="8"/>
  <c r="E1376" i="8"/>
  <c r="F1376" i="8"/>
  <c r="G1376" i="8"/>
  <c r="H1376" i="8"/>
  <c r="I1376" i="8"/>
  <c r="J1376" i="8"/>
  <c r="J1377" i="8" s="1"/>
  <c r="A1378" i="8"/>
  <c r="B1378" i="8"/>
  <c r="C1378" i="8"/>
  <c r="D1378" i="8"/>
  <c r="E1378" i="8"/>
  <c r="F1378" i="8"/>
  <c r="G1378" i="8"/>
  <c r="H1378" i="8"/>
  <c r="I1378" i="8"/>
  <c r="J1378" i="8"/>
  <c r="J1379" i="8" s="1"/>
  <c r="A1380" i="8"/>
  <c r="B1380" i="8"/>
  <c r="C1380" i="8"/>
  <c r="D1380" i="8"/>
  <c r="E1380" i="8"/>
  <c r="F1380" i="8"/>
  <c r="G1380" i="8"/>
  <c r="H1380" i="8"/>
  <c r="I1380" i="8"/>
  <c r="J1380" i="8"/>
  <c r="J1381" i="8" s="1"/>
  <c r="A1382" i="8"/>
  <c r="B1382" i="8"/>
  <c r="C1382" i="8"/>
  <c r="D1382" i="8"/>
  <c r="E1382" i="8"/>
  <c r="F1382" i="8"/>
  <c r="G1382" i="8"/>
  <c r="H1382" i="8"/>
  <c r="I1382" i="8"/>
  <c r="J1382" i="8"/>
  <c r="A1383" i="8"/>
  <c r="B1383" i="8"/>
  <c r="C1383" i="8"/>
  <c r="D1383" i="8"/>
  <c r="E1383" i="8"/>
  <c r="F1383" i="8"/>
  <c r="G1383" i="8"/>
  <c r="H1383" i="8"/>
  <c r="I1383" i="8"/>
  <c r="J1383" i="8"/>
  <c r="A1384" i="8"/>
  <c r="B1384" i="8"/>
  <c r="C1384" i="8"/>
  <c r="D1384" i="8"/>
  <c r="E1384" i="8"/>
  <c r="F1384" i="8"/>
  <c r="G1384" i="8"/>
  <c r="H1384" i="8"/>
  <c r="I1384" i="8"/>
  <c r="J1384" i="8"/>
  <c r="A1385" i="8"/>
  <c r="B1385" i="8"/>
  <c r="C1385" i="8"/>
  <c r="D1385" i="8"/>
  <c r="E1385" i="8"/>
  <c r="F1385" i="8"/>
  <c r="G1385" i="8"/>
  <c r="H1385" i="8"/>
  <c r="I1385" i="8"/>
  <c r="J1385" i="8"/>
  <c r="A1387" i="8"/>
  <c r="B1387" i="8"/>
  <c r="C1387" i="8"/>
  <c r="D1387" i="8"/>
  <c r="E1387" i="8"/>
  <c r="F1387" i="8"/>
  <c r="G1387" i="8"/>
  <c r="H1387" i="8"/>
  <c r="I1387" i="8"/>
  <c r="J1387" i="8"/>
  <c r="J1388" i="8" s="1"/>
  <c r="A1389" i="8"/>
  <c r="B1389" i="8"/>
  <c r="C1389" i="8"/>
  <c r="D1389" i="8"/>
  <c r="E1389" i="8"/>
  <c r="F1389" i="8"/>
  <c r="G1389" i="8"/>
  <c r="H1389" i="8"/>
  <c r="I1389" i="8"/>
  <c r="J1389" i="8"/>
  <c r="J1390" i="8" s="1"/>
  <c r="A1391" i="8"/>
  <c r="B1391" i="8"/>
  <c r="C1391" i="8"/>
  <c r="D1391" i="8"/>
  <c r="E1391" i="8"/>
  <c r="F1391" i="8"/>
  <c r="G1391" i="8"/>
  <c r="H1391" i="8"/>
  <c r="I1391" i="8"/>
  <c r="J1391" i="8"/>
  <c r="J1392" i="8" s="1"/>
  <c r="A1393" i="8"/>
  <c r="B1393" i="8"/>
  <c r="C1393" i="8"/>
  <c r="D1393" i="8"/>
  <c r="E1393" i="8"/>
  <c r="F1393" i="8"/>
  <c r="G1393" i="8"/>
  <c r="H1393" i="8"/>
  <c r="I1393" i="8"/>
  <c r="J1393" i="8"/>
  <c r="J1394" i="8" s="1"/>
  <c r="A1395" i="8"/>
  <c r="B1395" i="8"/>
  <c r="C1395" i="8"/>
  <c r="D1395" i="8"/>
  <c r="E1395" i="8"/>
  <c r="F1395" i="8"/>
  <c r="G1395" i="8"/>
  <c r="H1395" i="8"/>
  <c r="I1395" i="8"/>
  <c r="J1395" i="8"/>
  <c r="J1396" i="8" s="1"/>
  <c r="A1397" i="8"/>
  <c r="B1397" i="8"/>
  <c r="C1397" i="8"/>
  <c r="D1397" i="8"/>
  <c r="E1397" i="8"/>
  <c r="F1397" i="8"/>
  <c r="G1397" i="8"/>
  <c r="H1397" i="8"/>
  <c r="I1397" i="8"/>
  <c r="J1397" i="8"/>
  <c r="J1398" i="8" s="1"/>
  <c r="A1399" i="8"/>
  <c r="B1399" i="8"/>
  <c r="C1399" i="8"/>
  <c r="D1399" i="8"/>
  <c r="E1399" i="8"/>
  <c r="F1399" i="8"/>
  <c r="G1399" i="8"/>
  <c r="H1399" i="8"/>
  <c r="I1399" i="8"/>
  <c r="J1399" i="8"/>
  <c r="J1400" i="8" s="1"/>
  <c r="A1401" i="8"/>
  <c r="B1401" i="8"/>
  <c r="C1401" i="8"/>
  <c r="D1401" i="8"/>
  <c r="E1401" i="8"/>
  <c r="F1401" i="8"/>
  <c r="G1401" i="8"/>
  <c r="H1401" i="8"/>
  <c r="I1401" i="8"/>
  <c r="J1401" i="8"/>
  <c r="J1402" i="8" s="1"/>
  <c r="A1403" i="8"/>
  <c r="B1403" i="8"/>
  <c r="C1403" i="8"/>
  <c r="D1403" i="8"/>
  <c r="E1403" i="8"/>
  <c r="F1403" i="8"/>
  <c r="G1403" i="8"/>
  <c r="H1403" i="8"/>
  <c r="I1403" i="8"/>
  <c r="J1403" i="8"/>
  <c r="J1404" i="8" s="1"/>
  <c r="A1405" i="8"/>
  <c r="B1405" i="8"/>
  <c r="C1405" i="8"/>
  <c r="D1405" i="8"/>
  <c r="E1405" i="8"/>
  <c r="F1405" i="8"/>
  <c r="G1405" i="8"/>
  <c r="H1405" i="8"/>
  <c r="I1405" i="8"/>
  <c r="J1405" i="8"/>
  <c r="J1406" i="8" s="1"/>
  <c r="A1407" i="8"/>
  <c r="B1407" i="8"/>
  <c r="C1407" i="8"/>
  <c r="D1407" i="8"/>
  <c r="E1407" i="8"/>
  <c r="F1407" i="8"/>
  <c r="G1407" i="8"/>
  <c r="H1407" i="8"/>
  <c r="I1407" i="8"/>
  <c r="J1407" i="8"/>
  <c r="J1408" i="8" s="1"/>
  <c r="A1409" i="8"/>
  <c r="B1409" i="8"/>
  <c r="C1409" i="8"/>
  <c r="D1409" i="8"/>
  <c r="E1409" i="8"/>
  <c r="F1409" i="8"/>
  <c r="G1409" i="8"/>
  <c r="H1409" i="8"/>
  <c r="I1409" i="8"/>
  <c r="J1409" i="8"/>
  <c r="J1410" i="8" s="1"/>
  <c r="A1411" i="8"/>
  <c r="B1411" i="8"/>
  <c r="C1411" i="8"/>
  <c r="D1411" i="8"/>
  <c r="E1411" i="8"/>
  <c r="F1411" i="8"/>
  <c r="G1411" i="8"/>
  <c r="H1411" i="8"/>
  <c r="I1411" i="8"/>
  <c r="J1411" i="8"/>
  <c r="J1412" i="8" s="1"/>
  <c r="A1413" i="8"/>
  <c r="B1413" i="8"/>
  <c r="C1413" i="8"/>
  <c r="D1413" i="8"/>
  <c r="E1413" i="8"/>
  <c r="F1413" i="8"/>
  <c r="G1413" i="8"/>
  <c r="H1413" i="8"/>
  <c r="I1413" i="8"/>
  <c r="J1413" i="8"/>
  <c r="J1414" i="8" s="1"/>
  <c r="A1416" i="8"/>
  <c r="B1416" i="8"/>
  <c r="C1416" i="8"/>
  <c r="D1416" i="8"/>
  <c r="E1416" i="8"/>
  <c r="F1416" i="8"/>
  <c r="G1416" i="8"/>
  <c r="H1416" i="8"/>
  <c r="I1416" i="8"/>
  <c r="J1416" i="8"/>
  <c r="K1416" i="8"/>
  <c r="A1417" i="8"/>
  <c r="B1417" i="8"/>
  <c r="C1417" i="8"/>
  <c r="D1417" i="8"/>
  <c r="E1417" i="8"/>
  <c r="F1417" i="8"/>
  <c r="G1417" i="8"/>
  <c r="H1417" i="8"/>
  <c r="I1417" i="8"/>
  <c r="J1417" i="8"/>
  <c r="A1419" i="8"/>
  <c r="B1419" i="8"/>
  <c r="C1419" i="8"/>
  <c r="D1419" i="8"/>
  <c r="E1419" i="8"/>
  <c r="F1419" i="8"/>
  <c r="G1419" i="8"/>
  <c r="H1419" i="8"/>
  <c r="I1419" i="8"/>
  <c r="J1419" i="8"/>
  <c r="J1420" i="8" s="1"/>
  <c r="A1421" i="8"/>
  <c r="B1421" i="8"/>
  <c r="C1421" i="8"/>
  <c r="D1421" i="8"/>
  <c r="E1421" i="8"/>
  <c r="F1421" i="8"/>
  <c r="G1421" i="8"/>
  <c r="H1421" i="8"/>
  <c r="I1421" i="8"/>
  <c r="J1421" i="8"/>
  <c r="J1422" i="8" s="1"/>
  <c r="A1423" i="8"/>
  <c r="B1423" i="8"/>
  <c r="C1423" i="8"/>
  <c r="D1423" i="8"/>
  <c r="E1423" i="8"/>
  <c r="F1423" i="8"/>
  <c r="G1423" i="8"/>
  <c r="H1423" i="8"/>
  <c r="I1423" i="8"/>
  <c r="J1423" i="8"/>
  <c r="J1424" i="8" s="1"/>
  <c r="A1425" i="8"/>
  <c r="B1425" i="8"/>
  <c r="C1425" i="8"/>
  <c r="D1425" i="8"/>
  <c r="E1425" i="8"/>
  <c r="F1425" i="8"/>
  <c r="G1425" i="8"/>
  <c r="H1425" i="8"/>
  <c r="I1425" i="8"/>
  <c r="J1425" i="8"/>
  <c r="J1426" i="8" s="1"/>
  <c r="A1427" i="8"/>
  <c r="B1427" i="8"/>
  <c r="C1427" i="8"/>
  <c r="D1427" i="8"/>
  <c r="E1427" i="8"/>
  <c r="F1427" i="8"/>
  <c r="G1427" i="8"/>
  <c r="H1427" i="8"/>
  <c r="I1427" i="8"/>
  <c r="J1427" i="8"/>
  <c r="J1428" i="8" s="1"/>
  <c r="A1429" i="8"/>
  <c r="B1429" i="8"/>
  <c r="C1429" i="8"/>
  <c r="D1429" i="8"/>
  <c r="E1429" i="8"/>
  <c r="F1429" i="8"/>
  <c r="G1429" i="8"/>
  <c r="H1429" i="8"/>
  <c r="I1429" i="8"/>
  <c r="J1429" i="8"/>
  <c r="J1430" i="8" s="1"/>
  <c r="A1431" i="8"/>
  <c r="B1431" i="8"/>
  <c r="C1431" i="8"/>
  <c r="D1431" i="8"/>
  <c r="E1431" i="8"/>
  <c r="F1431" i="8"/>
  <c r="G1431" i="8"/>
  <c r="H1431" i="8"/>
  <c r="I1431" i="8"/>
  <c r="J1431" i="8"/>
  <c r="J1432" i="8" s="1"/>
  <c r="A1433" i="8"/>
  <c r="B1433" i="8"/>
  <c r="C1433" i="8"/>
  <c r="D1433" i="8"/>
  <c r="E1433" i="8"/>
  <c r="F1433" i="8"/>
  <c r="G1433" i="8"/>
  <c r="H1433" i="8"/>
  <c r="I1433" i="8"/>
  <c r="J1433" i="8"/>
  <c r="J1434" i="8" s="1"/>
  <c r="A1435" i="8"/>
  <c r="B1435" i="8"/>
  <c r="C1435" i="8"/>
  <c r="D1435" i="8"/>
  <c r="E1435" i="8"/>
  <c r="F1435" i="8"/>
  <c r="G1435" i="8"/>
  <c r="H1435" i="8"/>
  <c r="I1435" i="8"/>
  <c r="J1435" i="8"/>
  <c r="J1436" i="8" s="1"/>
  <c r="A1437" i="8"/>
  <c r="B1437" i="8"/>
  <c r="C1437" i="8"/>
  <c r="D1437" i="8"/>
  <c r="E1437" i="8"/>
  <c r="F1437" i="8"/>
  <c r="G1437" i="8"/>
  <c r="H1437" i="8"/>
  <c r="I1437" i="8"/>
  <c r="J1437" i="8"/>
  <c r="J1438" i="8" s="1"/>
  <c r="A1439" i="8"/>
  <c r="B1439" i="8"/>
  <c r="C1439" i="8"/>
  <c r="D1439" i="8"/>
  <c r="E1439" i="8"/>
  <c r="F1439" i="8"/>
  <c r="G1439" i="8"/>
  <c r="H1439" i="8"/>
  <c r="I1439" i="8"/>
  <c r="J1439" i="8"/>
  <c r="J1440" i="8" s="1"/>
  <c r="A1441" i="8"/>
  <c r="B1441" i="8"/>
  <c r="C1441" i="8"/>
  <c r="D1441" i="8"/>
  <c r="E1441" i="8"/>
  <c r="F1441" i="8"/>
  <c r="G1441" i="8"/>
  <c r="H1441" i="8"/>
  <c r="I1441" i="8"/>
  <c r="J1441" i="8"/>
  <c r="J1442" i="8" s="1"/>
  <c r="A1443" i="8"/>
  <c r="B1443" i="8"/>
  <c r="C1443" i="8"/>
  <c r="D1443" i="8"/>
  <c r="E1443" i="8"/>
  <c r="F1443" i="8"/>
  <c r="G1443" i="8"/>
  <c r="H1443" i="8"/>
  <c r="I1443" i="8"/>
  <c r="J1443" i="8"/>
  <c r="J1444" i="8" s="1"/>
  <c r="A1446" i="8"/>
  <c r="B1446" i="8"/>
  <c r="C1446" i="8"/>
  <c r="D1446" i="8"/>
  <c r="E1446" i="8"/>
  <c r="F1446" i="8"/>
  <c r="G1446" i="8"/>
  <c r="H1446" i="8"/>
  <c r="I1446" i="8"/>
  <c r="J1446" i="8"/>
  <c r="K1446" i="8"/>
  <c r="A1447" i="8"/>
  <c r="B1447" i="8"/>
  <c r="C1447" i="8"/>
  <c r="D1447" i="8"/>
  <c r="E1447" i="8"/>
  <c r="F1447" i="8"/>
  <c r="G1447" i="8"/>
  <c r="H1447" i="8"/>
  <c r="I1447" i="8"/>
  <c r="J1447" i="8"/>
  <c r="A1449" i="8"/>
  <c r="B1449" i="8"/>
  <c r="C1449" i="8"/>
  <c r="D1449" i="8"/>
  <c r="E1449" i="8"/>
  <c r="F1449" i="8"/>
  <c r="G1449" i="8"/>
  <c r="H1449" i="8"/>
  <c r="I1449" i="8"/>
  <c r="J1449" i="8"/>
  <c r="J1450" i="8" s="1"/>
  <c r="A1451" i="8"/>
  <c r="B1451" i="8"/>
  <c r="C1451" i="8"/>
  <c r="D1451" i="8"/>
  <c r="E1451" i="8"/>
  <c r="F1451" i="8"/>
  <c r="G1451" i="8"/>
  <c r="H1451" i="8"/>
  <c r="I1451" i="8"/>
  <c r="J1451" i="8"/>
  <c r="J1452" i="8" s="1"/>
  <c r="A1453" i="8"/>
  <c r="B1453" i="8"/>
  <c r="C1453" i="8"/>
  <c r="D1453" i="8"/>
  <c r="E1453" i="8"/>
  <c r="F1453" i="8"/>
  <c r="G1453" i="8"/>
  <c r="H1453" i="8"/>
  <c r="I1453" i="8"/>
  <c r="J1453" i="8"/>
  <c r="J1454" i="8" s="1"/>
  <c r="A1455" i="8"/>
  <c r="B1455" i="8"/>
  <c r="C1455" i="8"/>
  <c r="D1455" i="8"/>
  <c r="E1455" i="8"/>
  <c r="F1455" i="8"/>
  <c r="G1455" i="8"/>
  <c r="H1455" i="8"/>
  <c r="I1455" i="8"/>
  <c r="J1455" i="8"/>
  <c r="A1456" i="8"/>
  <c r="B1456" i="8"/>
  <c r="C1456" i="8"/>
  <c r="D1456" i="8"/>
  <c r="E1456" i="8"/>
  <c r="F1456" i="8"/>
  <c r="G1456" i="8"/>
  <c r="H1456" i="8"/>
  <c r="I1456" i="8"/>
  <c r="J1456" i="8"/>
  <c r="A1457" i="8"/>
  <c r="B1457" i="8"/>
  <c r="C1457" i="8"/>
  <c r="D1457" i="8"/>
  <c r="E1457" i="8"/>
  <c r="F1457" i="8"/>
  <c r="G1457" i="8"/>
  <c r="H1457" i="8"/>
  <c r="I1457" i="8"/>
  <c r="J1457" i="8"/>
  <c r="A1458" i="8"/>
  <c r="B1458" i="8"/>
  <c r="C1458" i="8"/>
  <c r="D1458" i="8"/>
  <c r="E1458" i="8"/>
  <c r="F1458" i="8"/>
  <c r="G1458" i="8"/>
  <c r="H1458" i="8"/>
  <c r="I1458" i="8"/>
  <c r="J1458" i="8"/>
  <c r="A1459" i="8"/>
  <c r="B1459" i="8"/>
  <c r="C1459" i="8"/>
  <c r="D1459" i="8"/>
  <c r="E1459" i="8"/>
  <c r="F1459" i="8"/>
  <c r="G1459" i="8"/>
  <c r="H1459" i="8"/>
  <c r="I1459" i="8"/>
  <c r="J1459" i="8"/>
  <c r="A1460" i="8"/>
  <c r="B1460" i="8"/>
  <c r="C1460" i="8"/>
  <c r="D1460" i="8"/>
  <c r="E1460" i="8"/>
  <c r="F1460" i="8"/>
  <c r="G1460" i="8"/>
  <c r="H1460" i="8"/>
  <c r="I1460" i="8"/>
  <c r="J1460" i="8"/>
  <c r="A1462" i="8"/>
  <c r="B1462" i="8"/>
  <c r="C1462" i="8"/>
  <c r="D1462" i="8"/>
  <c r="E1462" i="8"/>
  <c r="F1462" i="8"/>
  <c r="G1462" i="8"/>
  <c r="H1462" i="8"/>
  <c r="I1462" i="8"/>
  <c r="J1462" i="8"/>
  <c r="J1463" i="8" s="1"/>
  <c r="A1464" i="8"/>
  <c r="B1464" i="8"/>
  <c r="C1464" i="8"/>
  <c r="D1464" i="8"/>
  <c r="E1464" i="8"/>
  <c r="F1464" i="8"/>
  <c r="G1464" i="8"/>
  <c r="H1464" i="8"/>
  <c r="I1464" i="8"/>
  <c r="J1464" i="8"/>
  <c r="J1465" i="8" s="1"/>
  <c r="A1466" i="8"/>
  <c r="B1466" i="8"/>
  <c r="C1466" i="8"/>
  <c r="D1466" i="8"/>
  <c r="E1466" i="8"/>
  <c r="F1466" i="8"/>
  <c r="G1466" i="8"/>
  <c r="H1466" i="8"/>
  <c r="I1466" i="8"/>
  <c r="J1466" i="8"/>
  <c r="J1467" i="8" s="1"/>
  <c r="A1468" i="8"/>
  <c r="B1468" i="8"/>
  <c r="C1468" i="8"/>
  <c r="D1468" i="8"/>
  <c r="E1468" i="8"/>
  <c r="F1468" i="8"/>
  <c r="G1468" i="8"/>
  <c r="H1468" i="8"/>
  <c r="I1468" i="8"/>
  <c r="J1468" i="8"/>
  <c r="J1469" i="8" s="1"/>
  <c r="A1470" i="8"/>
  <c r="B1470" i="8"/>
  <c r="C1470" i="8"/>
  <c r="D1470" i="8"/>
  <c r="E1470" i="8"/>
  <c r="F1470" i="8"/>
  <c r="G1470" i="8"/>
  <c r="H1470" i="8"/>
  <c r="I1470" i="8"/>
  <c r="J1470" i="8"/>
  <c r="J1471" i="8" s="1"/>
  <c r="A1472" i="8"/>
  <c r="B1472" i="8"/>
  <c r="C1472" i="8"/>
  <c r="D1472" i="8"/>
  <c r="E1472" i="8"/>
  <c r="F1472" i="8"/>
  <c r="G1472" i="8"/>
  <c r="H1472" i="8"/>
  <c r="I1472" i="8"/>
  <c r="J1472" i="8"/>
  <c r="J1473" i="8" s="1"/>
  <c r="A1474" i="8"/>
  <c r="B1474" i="8"/>
  <c r="C1474" i="8"/>
  <c r="D1474" i="8"/>
  <c r="E1474" i="8"/>
  <c r="F1474" i="8"/>
  <c r="G1474" i="8"/>
  <c r="H1474" i="8"/>
  <c r="I1474" i="8"/>
  <c r="J1474" i="8"/>
  <c r="A1475" i="8"/>
  <c r="B1475" i="8"/>
  <c r="C1475" i="8"/>
  <c r="D1475" i="8"/>
  <c r="E1475" i="8"/>
  <c r="F1475" i="8"/>
  <c r="G1475" i="8"/>
  <c r="H1475" i="8"/>
  <c r="I1475" i="8"/>
  <c r="J1475" i="8"/>
  <c r="A1477" i="8"/>
  <c r="B1477" i="8"/>
  <c r="C1477" i="8"/>
  <c r="D1477" i="8"/>
  <c r="E1477" i="8"/>
  <c r="F1477" i="8"/>
  <c r="G1477" i="8"/>
  <c r="H1477" i="8"/>
  <c r="I1477" i="8"/>
  <c r="J1477" i="8"/>
  <c r="J1478" i="8" s="1"/>
  <c r="A1479" i="8"/>
  <c r="B1479" i="8"/>
  <c r="C1479" i="8"/>
  <c r="D1479" i="8"/>
  <c r="E1479" i="8"/>
  <c r="F1479" i="8"/>
  <c r="G1479" i="8"/>
  <c r="H1479" i="8"/>
  <c r="I1479" i="8"/>
  <c r="J1479" i="8"/>
  <c r="J1480" i="8" s="1"/>
  <c r="A1481" i="8"/>
  <c r="B1481" i="8"/>
  <c r="C1481" i="8"/>
  <c r="D1481" i="8"/>
  <c r="E1481" i="8"/>
  <c r="F1481" i="8"/>
  <c r="G1481" i="8"/>
  <c r="H1481" i="8"/>
  <c r="I1481" i="8"/>
  <c r="J1481" i="8"/>
  <c r="J1482" i="8" s="1"/>
  <c r="A1483" i="8"/>
  <c r="B1483" i="8"/>
  <c r="C1483" i="8"/>
  <c r="D1483" i="8"/>
  <c r="E1483" i="8"/>
  <c r="F1483" i="8"/>
  <c r="G1483" i="8"/>
  <c r="H1483" i="8"/>
  <c r="I1483" i="8"/>
  <c r="J1483" i="8"/>
  <c r="J1484" i="8" s="1"/>
  <c r="A1485" i="8"/>
  <c r="B1485" i="8"/>
  <c r="C1485" i="8"/>
  <c r="D1485" i="8"/>
  <c r="E1485" i="8"/>
  <c r="F1485" i="8"/>
  <c r="G1485" i="8"/>
  <c r="H1485" i="8"/>
  <c r="I1485" i="8"/>
  <c r="J1485" i="8"/>
  <c r="J1486" i="8" s="1"/>
  <c r="A1487" i="8"/>
  <c r="B1487" i="8"/>
  <c r="C1487" i="8"/>
  <c r="D1487" i="8"/>
  <c r="E1487" i="8"/>
  <c r="F1487" i="8"/>
  <c r="G1487" i="8"/>
  <c r="H1487" i="8"/>
  <c r="I1487" i="8"/>
  <c r="J1487" i="8"/>
  <c r="J1488" i="8" s="1"/>
  <c r="A1489" i="8"/>
  <c r="B1489" i="8"/>
  <c r="C1489" i="8"/>
  <c r="D1489" i="8"/>
  <c r="E1489" i="8"/>
  <c r="F1489" i="8"/>
  <c r="G1489" i="8"/>
  <c r="H1489" i="8"/>
  <c r="I1489" i="8"/>
  <c r="J1489" i="8"/>
  <c r="A1490" i="8"/>
  <c r="B1490" i="8"/>
  <c r="C1490" i="8"/>
  <c r="D1490" i="8"/>
  <c r="E1490" i="8"/>
  <c r="F1490" i="8"/>
  <c r="G1490" i="8"/>
  <c r="H1490" i="8"/>
  <c r="I1490" i="8"/>
  <c r="J1490" i="8"/>
  <c r="A1491" i="8"/>
  <c r="B1491" i="8"/>
  <c r="C1491" i="8"/>
  <c r="D1491" i="8"/>
  <c r="E1491" i="8"/>
  <c r="F1491" i="8"/>
  <c r="G1491" i="8"/>
  <c r="H1491" i="8"/>
  <c r="I1491" i="8"/>
  <c r="J1491" i="8"/>
  <c r="A1493" i="8"/>
  <c r="B1493" i="8"/>
  <c r="C1493" i="8"/>
  <c r="D1493" i="8"/>
  <c r="E1493" i="8"/>
  <c r="F1493" i="8"/>
  <c r="G1493" i="8"/>
  <c r="H1493" i="8"/>
  <c r="I1493" i="8"/>
  <c r="J1493" i="8"/>
  <c r="J1494" i="8" s="1"/>
  <c r="A1495" i="8"/>
  <c r="B1495" i="8"/>
  <c r="C1495" i="8"/>
  <c r="D1495" i="8"/>
  <c r="E1495" i="8"/>
  <c r="F1495" i="8"/>
  <c r="G1495" i="8"/>
  <c r="H1495" i="8"/>
  <c r="I1495" i="8"/>
  <c r="J1495" i="8"/>
  <c r="J1496" i="8" s="1"/>
  <c r="A1497" i="8"/>
  <c r="B1497" i="8"/>
  <c r="C1497" i="8"/>
  <c r="D1497" i="8"/>
  <c r="E1497" i="8"/>
  <c r="F1497" i="8"/>
  <c r="G1497" i="8"/>
  <c r="H1497" i="8"/>
  <c r="I1497" i="8"/>
  <c r="J1497" i="8"/>
  <c r="J1498" i="8" s="1"/>
  <c r="A1499" i="8"/>
  <c r="B1499" i="8"/>
  <c r="C1499" i="8"/>
  <c r="D1499" i="8"/>
  <c r="E1499" i="8"/>
  <c r="F1499" i="8"/>
  <c r="G1499" i="8"/>
  <c r="H1499" i="8"/>
  <c r="I1499" i="8"/>
  <c r="J1499" i="8"/>
  <c r="J1500" i="8" s="1"/>
  <c r="A1501" i="8"/>
  <c r="B1501" i="8"/>
  <c r="C1501" i="8"/>
  <c r="D1501" i="8"/>
  <c r="E1501" i="8"/>
  <c r="F1501" i="8"/>
  <c r="G1501" i="8"/>
  <c r="H1501" i="8"/>
  <c r="I1501" i="8"/>
  <c r="J1501" i="8"/>
  <c r="A1502" i="8"/>
  <c r="B1502" i="8"/>
  <c r="C1502" i="8"/>
  <c r="D1502" i="8"/>
  <c r="E1502" i="8"/>
  <c r="F1502" i="8"/>
  <c r="G1502" i="8"/>
  <c r="H1502" i="8"/>
  <c r="I1502" i="8"/>
  <c r="J1502" i="8"/>
  <c r="A1503" i="8"/>
  <c r="B1503" i="8"/>
  <c r="C1503" i="8"/>
  <c r="D1503" i="8"/>
  <c r="E1503" i="8"/>
  <c r="F1503" i="8"/>
  <c r="G1503" i="8"/>
  <c r="H1503" i="8"/>
  <c r="I1503" i="8"/>
  <c r="J1503" i="8"/>
  <c r="A1504" i="8"/>
  <c r="B1504" i="8"/>
  <c r="C1504" i="8"/>
  <c r="D1504" i="8"/>
  <c r="E1504" i="8"/>
  <c r="F1504" i="8"/>
  <c r="G1504" i="8"/>
  <c r="H1504" i="8"/>
  <c r="I1504" i="8"/>
  <c r="J1504" i="8"/>
  <c r="A1505" i="8"/>
  <c r="B1505" i="8"/>
  <c r="C1505" i="8"/>
  <c r="D1505" i="8"/>
  <c r="E1505" i="8"/>
  <c r="F1505" i="8"/>
  <c r="G1505" i="8"/>
  <c r="H1505" i="8"/>
  <c r="I1505" i="8"/>
  <c r="J1505" i="8"/>
  <c r="A1506" i="8"/>
  <c r="B1506" i="8"/>
  <c r="C1506" i="8"/>
  <c r="D1506" i="8"/>
  <c r="E1506" i="8"/>
  <c r="F1506" i="8"/>
  <c r="G1506" i="8"/>
  <c r="H1506" i="8"/>
  <c r="I1506" i="8"/>
  <c r="J1506" i="8"/>
  <c r="A1507" i="8"/>
  <c r="B1507" i="8"/>
  <c r="C1507" i="8"/>
  <c r="D1507" i="8"/>
  <c r="E1507" i="8"/>
  <c r="F1507" i="8"/>
  <c r="G1507" i="8"/>
  <c r="H1507" i="8"/>
  <c r="I1507" i="8"/>
  <c r="J1507" i="8"/>
  <c r="A1508" i="8"/>
  <c r="B1508" i="8"/>
  <c r="C1508" i="8"/>
  <c r="D1508" i="8"/>
  <c r="E1508" i="8"/>
  <c r="F1508" i="8"/>
  <c r="G1508" i="8"/>
  <c r="H1508" i="8"/>
  <c r="I1508" i="8"/>
  <c r="J1508" i="8"/>
  <c r="A1509" i="8"/>
  <c r="B1509" i="8"/>
  <c r="C1509" i="8"/>
  <c r="D1509" i="8"/>
  <c r="E1509" i="8"/>
  <c r="F1509" i="8"/>
  <c r="G1509" i="8"/>
  <c r="H1509" i="8"/>
  <c r="I1509" i="8"/>
  <c r="J1509" i="8"/>
  <c r="A1510" i="8"/>
  <c r="B1510" i="8"/>
  <c r="C1510" i="8"/>
  <c r="D1510" i="8"/>
  <c r="E1510" i="8"/>
  <c r="F1510" i="8"/>
  <c r="G1510" i="8"/>
  <c r="H1510" i="8"/>
  <c r="I1510" i="8"/>
  <c r="J1510" i="8"/>
  <c r="A1511" i="8"/>
  <c r="B1511" i="8"/>
  <c r="C1511" i="8"/>
  <c r="D1511" i="8"/>
  <c r="E1511" i="8"/>
  <c r="F1511" i="8"/>
  <c r="G1511" i="8"/>
  <c r="H1511" i="8"/>
  <c r="I1511" i="8"/>
  <c r="J1511" i="8"/>
  <c r="A1512" i="8"/>
  <c r="B1512" i="8"/>
  <c r="C1512" i="8"/>
  <c r="D1512" i="8"/>
  <c r="E1512" i="8"/>
  <c r="F1512" i="8"/>
  <c r="G1512" i="8"/>
  <c r="H1512" i="8"/>
  <c r="I1512" i="8"/>
  <c r="J1512" i="8"/>
  <c r="A1513" i="8"/>
  <c r="B1513" i="8"/>
  <c r="C1513" i="8"/>
  <c r="D1513" i="8"/>
  <c r="E1513" i="8"/>
  <c r="F1513" i="8"/>
  <c r="G1513" i="8"/>
  <c r="H1513" i="8"/>
  <c r="I1513" i="8"/>
  <c r="J1513" i="8"/>
  <c r="A1515" i="8"/>
  <c r="B1515" i="8"/>
  <c r="C1515" i="8"/>
  <c r="D1515" i="8"/>
  <c r="E1515" i="8"/>
  <c r="F1515" i="8"/>
  <c r="G1515" i="8"/>
  <c r="H1515" i="8"/>
  <c r="I1515" i="8"/>
  <c r="J1515" i="8"/>
  <c r="A1516" i="8"/>
  <c r="B1516" i="8"/>
  <c r="C1516" i="8"/>
  <c r="D1516" i="8"/>
  <c r="E1516" i="8"/>
  <c r="F1516" i="8"/>
  <c r="G1516" i="8"/>
  <c r="H1516" i="8"/>
  <c r="I1516" i="8"/>
  <c r="J1516" i="8"/>
  <c r="A1518" i="8"/>
  <c r="B1518" i="8"/>
  <c r="C1518" i="8"/>
  <c r="D1518" i="8"/>
  <c r="E1518" i="8"/>
  <c r="F1518" i="8"/>
  <c r="G1518" i="8"/>
  <c r="H1518" i="8"/>
  <c r="I1518" i="8"/>
  <c r="J1518" i="8"/>
  <c r="A1519" i="8"/>
  <c r="B1519" i="8"/>
  <c r="C1519" i="8"/>
  <c r="D1519" i="8"/>
  <c r="E1519" i="8"/>
  <c r="F1519" i="8"/>
  <c r="G1519" i="8"/>
  <c r="H1519" i="8"/>
  <c r="I1519" i="8"/>
  <c r="J1519" i="8"/>
  <c r="A1521" i="8"/>
  <c r="B1521" i="8"/>
  <c r="C1521" i="8"/>
  <c r="D1521" i="8"/>
  <c r="E1521" i="8"/>
  <c r="F1521" i="8"/>
  <c r="G1521" i="8"/>
  <c r="H1521" i="8"/>
  <c r="I1521" i="8"/>
  <c r="J1521" i="8"/>
  <c r="A1522" i="8"/>
  <c r="B1522" i="8"/>
  <c r="C1522" i="8"/>
  <c r="D1522" i="8"/>
  <c r="E1522" i="8"/>
  <c r="F1522" i="8"/>
  <c r="G1522" i="8"/>
  <c r="H1522" i="8"/>
  <c r="I1522" i="8"/>
  <c r="J1522" i="8"/>
  <c r="A1524" i="8"/>
  <c r="B1524" i="8"/>
  <c r="C1524" i="8"/>
  <c r="D1524" i="8"/>
  <c r="E1524" i="8"/>
  <c r="F1524" i="8"/>
  <c r="G1524" i="8"/>
  <c r="H1524" i="8"/>
  <c r="I1524" i="8"/>
  <c r="J1524" i="8"/>
  <c r="J1525" i="8" s="1"/>
  <c r="A1526" i="8"/>
  <c r="B1526" i="8"/>
  <c r="C1526" i="8"/>
  <c r="D1526" i="8"/>
  <c r="E1526" i="8"/>
  <c r="F1526" i="8"/>
  <c r="G1526" i="8"/>
  <c r="H1526" i="8"/>
  <c r="I1526" i="8"/>
  <c r="J1526" i="8"/>
  <c r="A1527" i="8"/>
  <c r="B1527" i="8"/>
  <c r="C1527" i="8"/>
  <c r="D1527" i="8"/>
  <c r="E1527" i="8"/>
  <c r="F1527" i="8"/>
  <c r="G1527" i="8"/>
  <c r="H1527" i="8"/>
  <c r="I1527" i="8"/>
  <c r="J1527" i="8"/>
  <c r="A1529" i="8"/>
  <c r="B1529" i="8"/>
  <c r="C1529" i="8"/>
  <c r="D1529" i="8"/>
  <c r="E1529" i="8"/>
  <c r="F1529" i="8"/>
  <c r="G1529" i="8"/>
  <c r="H1529" i="8"/>
  <c r="I1529" i="8"/>
  <c r="J1529" i="8"/>
  <c r="A1530" i="8"/>
  <c r="B1530" i="8"/>
  <c r="C1530" i="8"/>
  <c r="D1530" i="8"/>
  <c r="E1530" i="8"/>
  <c r="F1530" i="8"/>
  <c r="G1530" i="8"/>
  <c r="H1530" i="8"/>
  <c r="I1530" i="8"/>
  <c r="J1530" i="8"/>
  <c r="A1532" i="8"/>
  <c r="B1532" i="8"/>
  <c r="C1532" i="8"/>
  <c r="D1532" i="8"/>
  <c r="E1532" i="8"/>
  <c r="F1532" i="8"/>
  <c r="G1532" i="8"/>
  <c r="H1532" i="8"/>
  <c r="I1532" i="8"/>
  <c r="J1532" i="8"/>
  <c r="J1533" i="8" s="1"/>
  <c r="A1534" i="8"/>
  <c r="B1534" i="8"/>
  <c r="C1534" i="8"/>
  <c r="D1534" i="8"/>
  <c r="E1534" i="8"/>
  <c r="F1534" i="8"/>
  <c r="G1534" i="8"/>
  <c r="H1534" i="8"/>
  <c r="I1534" i="8"/>
  <c r="J1534" i="8"/>
  <c r="J1535" i="8" s="1"/>
  <c r="A1536" i="8"/>
  <c r="B1536" i="8"/>
  <c r="C1536" i="8"/>
  <c r="D1536" i="8"/>
  <c r="E1536" i="8"/>
  <c r="F1536" i="8"/>
  <c r="G1536" i="8"/>
  <c r="H1536" i="8"/>
  <c r="I1536" i="8"/>
  <c r="J1536" i="8"/>
  <c r="A1537" i="8"/>
  <c r="B1537" i="8"/>
  <c r="C1537" i="8"/>
  <c r="D1537" i="8"/>
  <c r="E1537" i="8"/>
  <c r="F1537" i="8"/>
  <c r="G1537" i="8"/>
  <c r="H1537" i="8"/>
  <c r="I1537" i="8"/>
  <c r="J1537" i="8"/>
  <c r="A1539" i="8"/>
  <c r="B1539" i="8"/>
  <c r="C1539" i="8"/>
  <c r="D1539" i="8"/>
  <c r="E1539" i="8"/>
  <c r="F1539" i="8"/>
  <c r="G1539" i="8"/>
  <c r="H1539" i="8"/>
  <c r="I1539" i="8"/>
  <c r="J1539" i="8"/>
  <c r="A1540" i="8"/>
  <c r="B1540" i="8"/>
  <c r="C1540" i="8"/>
  <c r="D1540" i="8"/>
  <c r="E1540" i="8"/>
  <c r="F1540" i="8"/>
  <c r="G1540" i="8"/>
  <c r="H1540" i="8"/>
  <c r="I1540" i="8"/>
  <c r="J1540" i="8"/>
  <c r="A1542" i="8"/>
  <c r="B1542" i="8"/>
  <c r="C1542" i="8"/>
  <c r="D1542" i="8"/>
  <c r="E1542" i="8"/>
  <c r="F1542" i="8"/>
  <c r="G1542" i="8"/>
  <c r="H1542" i="8"/>
  <c r="I1542" i="8"/>
  <c r="J1542" i="8"/>
  <c r="J1543" i="8" s="1"/>
  <c r="A1544" i="8"/>
  <c r="B1544" i="8"/>
  <c r="C1544" i="8"/>
  <c r="D1544" i="8"/>
  <c r="E1544" i="8"/>
  <c r="F1544" i="8"/>
  <c r="G1544" i="8"/>
  <c r="H1544" i="8"/>
  <c r="I1544" i="8"/>
  <c r="J1544" i="8"/>
  <c r="J1545" i="8" s="1"/>
  <c r="A1546" i="8"/>
  <c r="B1546" i="8"/>
  <c r="C1546" i="8"/>
  <c r="D1546" i="8"/>
  <c r="E1546" i="8"/>
  <c r="F1546" i="8"/>
  <c r="G1546" i="8"/>
  <c r="H1546" i="8"/>
  <c r="I1546" i="8"/>
  <c r="J1546" i="8"/>
  <c r="A1547" i="8"/>
  <c r="B1547" i="8"/>
  <c r="C1547" i="8"/>
  <c r="D1547" i="8"/>
  <c r="E1547" i="8"/>
  <c r="F1547" i="8"/>
  <c r="G1547" i="8"/>
  <c r="H1547" i="8"/>
  <c r="I1547" i="8"/>
  <c r="J1547" i="8"/>
  <c r="A1548" i="8"/>
  <c r="B1548" i="8"/>
  <c r="C1548" i="8"/>
  <c r="D1548" i="8"/>
  <c r="E1548" i="8"/>
  <c r="F1548" i="8"/>
  <c r="G1548" i="8"/>
  <c r="H1548" i="8"/>
  <c r="I1548" i="8"/>
  <c r="J1548" i="8"/>
  <c r="A1549" i="8"/>
  <c r="B1549" i="8"/>
  <c r="C1549" i="8"/>
  <c r="D1549" i="8"/>
  <c r="E1549" i="8"/>
  <c r="F1549" i="8"/>
  <c r="G1549" i="8"/>
  <c r="H1549" i="8"/>
  <c r="I1549" i="8"/>
  <c r="J1549" i="8"/>
  <c r="A1551" i="8"/>
  <c r="B1551" i="8"/>
  <c r="C1551" i="8"/>
  <c r="D1551" i="8"/>
  <c r="E1551" i="8"/>
  <c r="F1551" i="8"/>
  <c r="G1551" i="8"/>
  <c r="H1551" i="8"/>
  <c r="I1551" i="8"/>
  <c r="J1551" i="8"/>
  <c r="J1552" i="8" s="1"/>
  <c r="A1553" i="8"/>
  <c r="B1553" i="8"/>
  <c r="C1553" i="8"/>
  <c r="D1553" i="8"/>
  <c r="E1553" i="8"/>
  <c r="F1553" i="8"/>
  <c r="G1553" i="8"/>
  <c r="H1553" i="8"/>
  <c r="I1553" i="8"/>
  <c r="J1553" i="8"/>
  <c r="J1554" i="8" s="1"/>
  <c r="A1555" i="8"/>
  <c r="B1555" i="8"/>
  <c r="C1555" i="8"/>
  <c r="D1555" i="8"/>
  <c r="E1555" i="8"/>
  <c r="F1555" i="8"/>
  <c r="G1555" i="8"/>
  <c r="H1555" i="8"/>
  <c r="I1555" i="8"/>
  <c r="J1555" i="8"/>
  <c r="J1556" i="8" s="1"/>
  <c r="A1558" i="8"/>
  <c r="B1558" i="8"/>
  <c r="C1558" i="8"/>
  <c r="D1558" i="8"/>
  <c r="E1558" i="8"/>
  <c r="F1558" i="8"/>
  <c r="G1558" i="8"/>
  <c r="H1558" i="8"/>
  <c r="I1558" i="8"/>
  <c r="J1558" i="8"/>
  <c r="K1558" i="8"/>
  <c r="A1559" i="8"/>
  <c r="B1559" i="8"/>
  <c r="C1559" i="8"/>
  <c r="D1559" i="8"/>
  <c r="E1559" i="8"/>
  <c r="F1559" i="8"/>
  <c r="G1559" i="8"/>
  <c r="H1559" i="8"/>
  <c r="I1559" i="8"/>
  <c r="J1559" i="8"/>
  <c r="A1561" i="8"/>
  <c r="B1561" i="8"/>
  <c r="C1561" i="8"/>
  <c r="D1561" i="8"/>
  <c r="E1561" i="8"/>
  <c r="F1561" i="8"/>
  <c r="G1561" i="8"/>
  <c r="H1561" i="8"/>
  <c r="I1561" i="8"/>
  <c r="J1561" i="8"/>
  <c r="A1562" i="8"/>
  <c r="B1562" i="8"/>
  <c r="C1562" i="8"/>
  <c r="D1562" i="8"/>
  <c r="E1562" i="8"/>
  <c r="F1562" i="8"/>
  <c r="G1562" i="8"/>
  <c r="H1562" i="8"/>
  <c r="I1562" i="8"/>
  <c r="J1562" i="8"/>
  <c r="A1564" i="8"/>
  <c r="B1564" i="8"/>
  <c r="C1564" i="8"/>
  <c r="D1564" i="8"/>
  <c r="E1564" i="8"/>
  <c r="F1564" i="8"/>
  <c r="G1564" i="8"/>
  <c r="H1564" i="8"/>
  <c r="I1564" i="8"/>
  <c r="J1564" i="8"/>
  <c r="J1565" i="8" s="1"/>
  <c r="A1566" i="8"/>
  <c r="B1566" i="8"/>
  <c r="C1566" i="8"/>
  <c r="D1566" i="8"/>
  <c r="E1566" i="8"/>
  <c r="F1566" i="8"/>
  <c r="G1566" i="8"/>
  <c r="H1566" i="8"/>
  <c r="I1566" i="8"/>
  <c r="J1566" i="8"/>
  <c r="J1567" i="8" s="1"/>
  <c r="A1568" i="8"/>
  <c r="B1568" i="8"/>
  <c r="C1568" i="8"/>
  <c r="D1568" i="8"/>
  <c r="E1568" i="8"/>
  <c r="F1568" i="8"/>
  <c r="G1568" i="8"/>
  <c r="H1568" i="8"/>
  <c r="I1568" i="8"/>
  <c r="J1568" i="8"/>
  <c r="J1569" i="8" s="1"/>
  <c r="A1570" i="8"/>
  <c r="B1570" i="8"/>
  <c r="C1570" i="8"/>
  <c r="D1570" i="8"/>
  <c r="E1570" i="8"/>
  <c r="F1570" i="8"/>
  <c r="G1570" i="8"/>
  <c r="H1570" i="8"/>
  <c r="I1570" i="8"/>
  <c r="J1570" i="8"/>
  <c r="A1571" i="8"/>
  <c r="B1571" i="8"/>
  <c r="C1571" i="8"/>
  <c r="D1571" i="8"/>
  <c r="E1571" i="8"/>
  <c r="F1571" i="8"/>
  <c r="G1571" i="8"/>
  <c r="H1571" i="8"/>
  <c r="I1571" i="8"/>
  <c r="J1571" i="8"/>
  <c r="A1573" i="8"/>
  <c r="B1573" i="8"/>
  <c r="C1573" i="8"/>
  <c r="D1573" i="8"/>
  <c r="E1573" i="8"/>
  <c r="F1573" i="8"/>
  <c r="G1573" i="8"/>
  <c r="H1573" i="8"/>
  <c r="I1573" i="8"/>
  <c r="J1573" i="8"/>
  <c r="J1574" i="8" s="1"/>
  <c r="A1575" i="8"/>
  <c r="B1575" i="8"/>
  <c r="C1575" i="8"/>
  <c r="D1575" i="8"/>
  <c r="E1575" i="8"/>
  <c r="F1575" i="8"/>
  <c r="G1575" i="8"/>
  <c r="H1575" i="8"/>
  <c r="I1575" i="8"/>
  <c r="J1575" i="8"/>
  <c r="J1576" i="8" s="1"/>
  <c r="A1577" i="8"/>
  <c r="B1577" i="8"/>
  <c r="C1577" i="8"/>
  <c r="D1577" i="8"/>
  <c r="E1577" i="8"/>
  <c r="F1577" i="8"/>
  <c r="G1577" i="8"/>
  <c r="H1577" i="8"/>
  <c r="I1577" i="8"/>
  <c r="J1577" i="8"/>
  <c r="J1578" i="8" s="1"/>
  <c r="A1579" i="8"/>
  <c r="B1579" i="8"/>
  <c r="C1579" i="8"/>
  <c r="D1579" i="8"/>
  <c r="E1579" i="8"/>
  <c r="F1579" i="8"/>
  <c r="G1579" i="8"/>
  <c r="H1579" i="8"/>
  <c r="I1579" i="8"/>
  <c r="J1579" i="8"/>
  <c r="J1580" i="8" s="1"/>
  <c r="A1582" i="8"/>
  <c r="B1582" i="8"/>
  <c r="C1582" i="8"/>
  <c r="D1582" i="8"/>
  <c r="E1582" i="8"/>
  <c r="F1582" i="8"/>
  <c r="G1582" i="8"/>
  <c r="H1582" i="8"/>
  <c r="I1582" i="8"/>
  <c r="J1582" i="8"/>
  <c r="K1582" i="8"/>
  <c r="A1583" i="8"/>
  <c r="B1583" i="8"/>
  <c r="C1583" i="8"/>
  <c r="D1583" i="8"/>
  <c r="E1583" i="8"/>
  <c r="F1583" i="8"/>
  <c r="G1583" i="8"/>
  <c r="H1583" i="8"/>
  <c r="I1583" i="8"/>
  <c r="J1583" i="8"/>
  <c r="A1584" i="8"/>
  <c r="B1584" i="8"/>
  <c r="C1584" i="8"/>
  <c r="D1584" i="8"/>
  <c r="E1584" i="8"/>
  <c r="F1584" i="8"/>
  <c r="G1584" i="8"/>
  <c r="H1584" i="8"/>
  <c r="I1584" i="8"/>
  <c r="J1584" i="8"/>
  <c r="A1586" i="8"/>
  <c r="B1586" i="8"/>
  <c r="C1586" i="8"/>
  <c r="D1586" i="8"/>
  <c r="E1586" i="8"/>
  <c r="F1586" i="8"/>
  <c r="G1586" i="8"/>
  <c r="H1586" i="8"/>
  <c r="I1586" i="8"/>
  <c r="J1586" i="8"/>
  <c r="A1587" i="8"/>
  <c r="B1587" i="8"/>
  <c r="C1587" i="8"/>
  <c r="D1587" i="8"/>
  <c r="E1587" i="8"/>
  <c r="F1587" i="8"/>
  <c r="G1587" i="8"/>
  <c r="H1587" i="8"/>
  <c r="I1587" i="8"/>
  <c r="J1587" i="8"/>
  <c r="A1588" i="8"/>
  <c r="B1588" i="8"/>
  <c r="C1588" i="8"/>
  <c r="D1588" i="8"/>
  <c r="E1588" i="8"/>
  <c r="F1588" i="8"/>
  <c r="G1588" i="8"/>
  <c r="H1588" i="8"/>
  <c r="I1588" i="8"/>
  <c r="J1588" i="8"/>
  <c r="A1589" i="8"/>
  <c r="B1589" i="8"/>
  <c r="C1589" i="8"/>
  <c r="D1589" i="8"/>
  <c r="E1589" i="8"/>
  <c r="F1589" i="8"/>
  <c r="G1589" i="8"/>
  <c r="H1589" i="8"/>
  <c r="I1589" i="8"/>
  <c r="J1589" i="8"/>
  <c r="A1590" i="8"/>
  <c r="B1590" i="8"/>
  <c r="C1590" i="8"/>
  <c r="D1590" i="8"/>
  <c r="E1590" i="8"/>
  <c r="F1590" i="8"/>
  <c r="G1590" i="8"/>
  <c r="H1590" i="8"/>
  <c r="I1590" i="8"/>
  <c r="J1590" i="8"/>
  <c r="A1591" i="8"/>
  <c r="B1591" i="8"/>
  <c r="C1591" i="8"/>
  <c r="D1591" i="8"/>
  <c r="E1591" i="8"/>
  <c r="F1591" i="8"/>
  <c r="G1591" i="8"/>
  <c r="H1591" i="8"/>
  <c r="I1591" i="8"/>
  <c r="J1591" i="8"/>
  <c r="A1592" i="8"/>
  <c r="B1592" i="8"/>
  <c r="C1592" i="8"/>
  <c r="D1592" i="8"/>
  <c r="E1592" i="8"/>
  <c r="F1592" i="8"/>
  <c r="G1592" i="8"/>
  <c r="H1592" i="8"/>
  <c r="I1592" i="8"/>
  <c r="J1592" i="8"/>
  <c r="A1593" i="8"/>
  <c r="B1593" i="8"/>
  <c r="C1593" i="8"/>
  <c r="D1593" i="8"/>
  <c r="E1593" i="8"/>
  <c r="F1593" i="8"/>
  <c r="G1593" i="8"/>
  <c r="H1593" i="8"/>
  <c r="I1593" i="8"/>
  <c r="J1593" i="8"/>
  <c r="A1594" i="8"/>
  <c r="B1594" i="8"/>
  <c r="C1594" i="8"/>
  <c r="D1594" i="8"/>
  <c r="E1594" i="8"/>
  <c r="F1594" i="8"/>
  <c r="G1594" i="8"/>
  <c r="H1594" i="8"/>
  <c r="I1594" i="8"/>
  <c r="J1594" i="8"/>
  <c r="A1595" i="8"/>
  <c r="B1595" i="8"/>
  <c r="C1595" i="8"/>
  <c r="D1595" i="8"/>
  <c r="E1595" i="8"/>
  <c r="F1595" i="8"/>
  <c r="G1595" i="8"/>
  <c r="H1595" i="8"/>
  <c r="I1595" i="8"/>
  <c r="J1595" i="8"/>
  <c r="A1597" i="8"/>
  <c r="B1597" i="8"/>
  <c r="C1597" i="8"/>
  <c r="D1597" i="8"/>
  <c r="E1597" i="8"/>
  <c r="F1597" i="8"/>
  <c r="G1597" i="8"/>
  <c r="H1597" i="8"/>
  <c r="I1597" i="8"/>
  <c r="J1597" i="8"/>
  <c r="A1598" i="8"/>
  <c r="B1598" i="8"/>
  <c r="C1598" i="8"/>
  <c r="D1598" i="8"/>
  <c r="E1598" i="8"/>
  <c r="F1598" i="8"/>
  <c r="G1598" i="8"/>
  <c r="H1598" i="8"/>
  <c r="I1598" i="8"/>
  <c r="J1598" i="8"/>
  <c r="A1599" i="8"/>
  <c r="B1599" i="8"/>
  <c r="C1599" i="8"/>
  <c r="D1599" i="8"/>
  <c r="E1599" i="8"/>
  <c r="F1599" i="8"/>
  <c r="G1599" i="8"/>
  <c r="H1599" i="8"/>
  <c r="I1599" i="8"/>
  <c r="J1599" i="8"/>
  <c r="A1600" i="8"/>
  <c r="B1600" i="8"/>
  <c r="C1600" i="8"/>
  <c r="D1600" i="8"/>
  <c r="E1600" i="8"/>
  <c r="F1600" i="8"/>
  <c r="G1600" i="8"/>
  <c r="H1600" i="8"/>
  <c r="I1600" i="8"/>
  <c r="J1600" i="8"/>
  <c r="A1602" i="8"/>
  <c r="B1602" i="8"/>
  <c r="C1602" i="8"/>
  <c r="D1602" i="8"/>
  <c r="E1602" i="8"/>
  <c r="F1602" i="8"/>
  <c r="G1602" i="8"/>
  <c r="H1602" i="8"/>
  <c r="I1602" i="8"/>
  <c r="J1602" i="8"/>
  <c r="J1603" i="8" s="1"/>
  <c r="A1604" i="8"/>
  <c r="B1604" i="8"/>
  <c r="C1604" i="8"/>
  <c r="D1604" i="8"/>
  <c r="E1604" i="8"/>
  <c r="F1604" i="8"/>
  <c r="G1604" i="8"/>
  <c r="H1604" i="8"/>
  <c r="I1604" i="8"/>
  <c r="J1604" i="8"/>
  <c r="J1605" i="8" s="1"/>
  <c r="A1606" i="8"/>
  <c r="B1606" i="8"/>
  <c r="C1606" i="8"/>
  <c r="D1606" i="8"/>
  <c r="E1606" i="8"/>
  <c r="F1606" i="8"/>
  <c r="G1606" i="8"/>
  <c r="H1606" i="8"/>
  <c r="I1606" i="8"/>
  <c r="J1606" i="8"/>
  <c r="A1607" i="8"/>
  <c r="B1607" i="8"/>
  <c r="C1607" i="8"/>
  <c r="D1607" i="8"/>
  <c r="E1607" i="8"/>
  <c r="F1607" i="8"/>
  <c r="G1607" i="8"/>
  <c r="H1607" i="8"/>
  <c r="I1607" i="8"/>
  <c r="J1607" i="8"/>
  <c r="A1608" i="8"/>
  <c r="B1608" i="8"/>
  <c r="C1608" i="8"/>
  <c r="D1608" i="8"/>
  <c r="E1608" i="8"/>
  <c r="F1608" i="8"/>
  <c r="G1608" i="8"/>
  <c r="H1608" i="8"/>
  <c r="I1608" i="8"/>
  <c r="J1608" i="8"/>
  <c r="A1609" i="8"/>
  <c r="B1609" i="8"/>
  <c r="C1609" i="8"/>
  <c r="D1609" i="8"/>
  <c r="E1609" i="8"/>
  <c r="F1609" i="8"/>
  <c r="G1609" i="8"/>
  <c r="H1609" i="8"/>
  <c r="I1609" i="8"/>
  <c r="J1609" i="8"/>
  <c r="A1611" i="8"/>
  <c r="B1611" i="8"/>
  <c r="C1611" i="8"/>
  <c r="D1611" i="8"/>
  <c r="E1611" i="8"/>
  <c r="F1611" i="8"/>
  <c r="G1611" i="8"/>
  <c r="H1611" i="8"/>
  <c r="I1611" i="8"/>
  <c r="J1611" i="8"/>
  <c r="A1612" i="8"/>
  <c r="B1612" i="8"/>
  <c r="C1612" i="8"/>
  <c r="D1612" i="8"/>
  <c r="E1612" i="8"/>
  <c r="F1612" i="8"/>
  <c r="G1612" i="8"/>
  <c r="H1612" i="8"/>
  <c r="I1612" i="8"/>
  <c r="J1612" i="8"/>
  <c r="A1614" i="8"/>
  <c r="B1614" i="8"/>
  <c r="C1614" i="8"/>
  <c r="D1614" i="8"/>
  <c r="E1614" i="8"/>
  <c r="F1614" i="8"/>
  <c r="G1614" i="8"/>
  <c r="H1614" i="8"/>
  <c r="I1614" i="8"/>
  <c r="J1614" i="8"/>
  <c r="A1615" i="8"/>
  <c r="B1615" i="8"/>
  <c r="C1615" i="8"/>
  <c r="D1615" i="8"/>
  <c r="E1615" i="8"/>
  <c r="F1615" i="8"/>
  <c r="G1615" i="8"/>
  <c r="H1615" i="8"/>
  <c r="I1615" i="8"/>
  <c r="J1615" i="8"/>
  <c r="A1617" i="8"/>
  <c r="B1617" i="8"/>
  <c r="C1617" i="8"/>
  <c r="D1617" i="8"/>
  <c r="E1617" i="8"/>
  <c r="F1617" i="8"/>
  <c r="G1617" i="8"/>
  <c r="H1617" i="8"/>
  <c r="I1617" i="8"/>
  <c r="J1617" i="8"/>
  <c r="A1618" i="8"/>
  <c r="B1618" i="8"/>
  <c r="C1618" i="8"/>
  <c r="D1618" i="8"/>
  <c r="E1618" i="8"/>
  <c r="F1618" i="8"/>
  <c r="G1618" i="8"/>
  <c r="H1618" i="8"/>
  <c r="I1618" i="8"/>
  <c r="J1618" i="8"/>
  <c r="A1620" i="8"/>
  <c r="B1620" i="8"/>
  <c r="C1620" i="8"/>
  <c r="D1620" i="8"/>
  <c r="E1620" i="8"/>
  <c r="F1620" i="8"/>
  <c r="G1620" i="8"/>
  <c r="H1620" i="8"/>
  <c r="I1620" i="8"/>
  <c r="J1620" i="8"/>
  <c r="A1621" i="8"/>
  <c r="B1621" i="8"/>
  <c r="C1621" i="8"/>
  <c r="D1621" i="8"/>
  <c r="E1621" i="8"/>
  <c r="F1621" i="8"/>
  <c r="G1621" i="8"/>
  <c r="H1621" i="8"/>
  <c r="I1621" i="8"/>
  <c r="J1621" i="8"/>
  <c r="A1623" i="8"/>
  <c r="B1623" i="8"/>
  <c r="C1623" i="8"/>
  <c r="D1623" i="8"/>
  <c r="E1623" i="8"/>
  <c r="F1623" i="8"/>
  <c r="G1623" i="8"/>
  <c r="H1623" i="8"/>
  <c r="I1623" i="8"/>
  <c r="J1623" i="8"/>
  <c r="A1624" i="8"/>
  <c r="B1624" i="8"/>
  <c r="C1624" i="8"/>
  <c r="D1624" i="8"/>
  <c r="E1624" i="8"/>
  <c r="F1624" i="8"/>
  <c r="G1624" i="8"/>
  <c r="H1624" i="8"/>
  <c r="I1624" i="8"/>
  <c r="J1624" i="8"/>
  <c r="A1626" i="8"/>
  <c r="B1626" i="8"/>
  <c r="C1626" i="8"/>
  <c r="D1626" i="8"/>
  <c r="E1626" i="8"/>
  <c r="F1626" i="8"/>
  <c r="G1626" i="8"/>
  <c r="H1626" i="8"/>
  <c r="I1626" i="8"/>
  <c r="J1626" i="8"/>
  <c r="A1627" i="8"/>
  <c r="B1627" i="8"/>
  <c r="C1627" i="8"/>
  <c r="D1627" i="8"/>
  <c r="E1627" i="8"/>
  <c r="F1627" i="8"/>
  <c r="G1627" i="8"/>
  <c r="H1627" i="8"/>
  <c r="I1627" i="8"/>
  <c r="J1627" i="8"/>
  <c r="A1629" i="8"/>
  <c r="B1629" i="8"/>
  <c r="C1629" i="8"/>
  <c r="D1629" i="8"/>
  <c r="E1629" i="8"/>
  <c r="F1629" i="8"/>
  <c r="G1629" i="8"/>
  <c r="H1629" i="8"/>
  <c r="I1629" i="8"/>
  <c r="J1629" i="8"/>
  <c r="A1630" i="8"/>
  <c r="B1630" i="8"/>
  <c r="C1630" i="8"/>
  <c r="D1630" i="8"/>
  <c r="E1630" i="8"/>
  <c r="F1630" i="8"/>
  <c r="G1630" i="8"/>
  <c r="H1630" i="8"/>
  <c r="I1630" i="8"/>
  <c r="J1630" i="8"/>
  <c r="A1631" i="8"/>
  <c r="B1631" i="8"/>
  <c r="C1631" i="8"/>
  <c r="D1631" i="8"/>
  <c r="E1631" i="8"/>
  <c r="F1631" i="8"/>
  <c r="G1631" i="8"/>
  <c r="H1631" i="8"/>
  <c r="I1631" i="8"/>
  <c r="J1631" i="8"/>
  <c r="A1632" i="8"/>
  <c r="B1632" i="8"/>
  <c r="C1632" i="8"/>
  <c r="D1632" i="8"/>
  <c r="E1632" i="8"/>
  <c r="F1632" i="8"/>
  <c r="G1632" i="8"/>
  <c r="H1632" i="8"/>
  <c r="I1632" i="8"/>
  <c r="J1632" i="8"/>
  <c r="A1634" i="8"/>
  <c r="B1634" i="8"/>
  <c r="C1634" i="8"/>
  <c r="D1634" i="8"/>
  <c r="E1634" i="8"/>
  <c r="F1634" i="8"/>
  <c r="G1634" i="8"/>
  <c r="H1634" i="8"/>
  <c r="I1634" i="8"/>
  <c r="J1634" i="8"/>
  <c r="A1635" i="8"/>
  <c r="B1635" i="8"/>
  <c r="C1635" i="8"/>
  <c r="D1635" i="8"/>
  <c r="E1635" i="8"/>
  <c r="F1635" i="8"/>
  <c r="G1635" i="8"/>
  <c r="H1635" i="8"/>
  <c r="I1635" i="8"/>
  <c r="J1635" i="8"/>
  <c r="A1636" i="8"/>
  <c r="B1636" i="8"/>
  <c r="C1636" i="8"/>
  <c r="D1636" i="8"/>
  <c r="E1636" i="8"/>
  <c r="F1636" i="8"/>
  <c r="G1636" i="8"/>
  <c r="H1636" i="8"/>
  <c r="I1636" i="8"/>
  <c r="J1636" i="8"/>
  <c r="A1637" i="8"/>
  <c r="B1637" i="8"/>
  <c r="C1637" i="8"/>
  <c r="D1637" i="8"/>
  <c r="E1637" i="8"/>
  <c r="F1637" i="8"/>
  <c r="G1637" i="8"/>
  <c r="H1637" i="8"/>
  <c r="I1637" i="8"/>
  <c r="J1637" i="8"/>
  <c r="A1639" i="8"/>
  <c r="B1639" i="8"/>
  <c r="C1639" i="8"/>
  <c r="D1639" i="8"/>
  <c r="E1639" i="8"/>
  <c r="F1639" i="8"/>
  <c r="G1639" i="8"/>
  <c r="H1639" i="8"/>
  <c r="I1639" i="8"/>
  <c r="J1639" i="8"/>
  <c r="A1640" i="8"/>
  <c r="B1640" i="8"/>
  <c r="C1640" i="8"/>
  <c r="D1640" i="8"/>
  <c r="E1640" i="8"/>
  <c r="F1640" i="8"/>
  <c r="G1640" i="8"/>
  <c r="H1640" i="8"/>
  <c r="I1640" i="8"/>
  <c r="J1640" i="8"/>
  <c r="A1642" i="8"/>
  <c r="B1642" i="8"/>
  <c r="C1642" i="8"/>
  <c r="D1642" i="8"/>
  <c r="E1642" i="8"/>
  <c r="F1642" i="8"/>
  <c r="G1642" i="8"/>
  <c r="H1642" i="8"/>
  <c r="I1642" i="8"/>
  <c r="J1642" i="8"/>
  <c r="A1643" i="8"/>
  <c r="B1643" i="8"/>
  <c r="C1643" i="8"/>
  <c r="D1643" i="8"/>
  <c r="E1643" i="8"/>
  <c r="F1643" i="8"/>
  <c r="G1643" i="8"/>
  <c r="H1643" i="8"/>
  <c r="I1643" i="8"/>
  <c r="J1643" i="8"/>
  <c r="A1645" i="8"/>
  <c r="B1645" i="8"/>
  <c r="C1645" i="8"/>
  <c r="D1645" i="8"/>
  <c r="E1645" i="8"/>
  <c r="F1645" i="8"/>
  <c r="G1645" i="8"/>
  <c r="H1645" i="8"/>
  <c r="I1645" i="8"/>
  <c r="J1645" i="8"/>
  <c r="J1646" i="8" s="1"/>
  <c r="A1647" i="8"/>
  <c r="B1647" i="8"/>
  <c r="C1647" i="8"/>
  <c r="D1647" i="8"/>
  <c r="E1647" i="8"/>
  <c r="F1647" i="8"/>
  <c r="G1647" i="8"/>
  <c r="H1647" i="8"/>
  <c r="I1647" i="8"/>
  <c r="J1647" i="8"/>
  <c r="J1648" i="8" s="1"/>
  <c r="A1649" i="8"/>
  <c r="B1649" i="8"/>
  <c r="C1649" i="8"/>
  <c r="D1649" i="8"/>
  <c r="E1649" i="8"/>
  <c r="F1649" i="8"/>
  <c r="G1649" i="8"/>
  <c r="H1649" i="8"/>
  <c r="I1649" i="8"/>
  <c r="J1649" i="8"/>
  <c r="A1650" i="8"/>
  <c r="B1650" i="8"/>
  <c r="C1650" i="8"/>
  <c r="D1650" i="8"/>
  <c r="E1650" i="8"/>
  <c r="F1650" i="8"/>
  <c r="G1650" i="8"/>
  <c r="H1650" i="8"/>
  <c r="I1650" i="8"/>
  <c r="J1650" i="8"/>
  <c r="A1651" i="8"/>
  <c r="B1651" i="8"/>
  <c r="C1651" i="8"/>
  <c r="D1651" i="8"/>
  <c r="E1651" i="8"/>
  <c r="F1651" i="8"/>
  <c r="G1651" i="8"/>
  <c r="H1651" i="8"/>
  <c r="I1651" i="8"/>
  <c r="J1651" i="8"/>
  <c r="A1652" i="8"/>
  <c r="B1652" i="8"/>
  <c r="C1652" i="8"/>
  <c r="D1652" i="8"/>
  <c r="E1652" i="8"/>
  <c r="F1652" i="8"/>
  <c r="G1652" i="8"/>
  <c r="H1652" i="8"/>
  <c r="I1652" i="8"/>
  <c r="J1652" i="8"/>
  <c r="A1654" i="8"/>
  <c r="B1654" i="8"/>
  <c r="C1654" i="8"/>
  <c r="D1654" i="8"/>
  <c r="E1654" i="8"/>
  <c r="F1654" i="8"/>
  <c r="G1654" i="8"/>
  <c r="H1654" i="8"/>
  <c r="I1654" i="8"/>
  <c r="J1654" i="8"/>
  <c r="A1655" i="8"/>
  <c r="B1655" i="8"/>
  <c r="C1655" i="8"/>
  <c r="D1655" i="8"/>
  <c r="E1655" i="8"/>
  <c r="F1655" i="8"/>
  <c r="G1655" i="8"/>
  <c r="H1655" i="8"/>
  <c r="I1655" i="8"/>
  <c r="J1655" i="8"/>
  <c r="A1657" i="8"/>
  <c r="B1657" i="8"/>
  <c r="C1657" i="8"/>
  <c r="D1657" i="8"/>
  <c r="E1657" i="8"/>
  <c r="F1657" i="8"/>
  <c r="G1657" i="8"/>
  <c r="H1657" i="8"/>
  <c r="I1657" i="8"/>
  <c r="J1657" i="8"/>
  <c r="A1658" i="8"/>
  <c r="B1658" i="8"/>
  <c r="C1658" i="8"/>
  <c r="D1658" i="8"/>
  <c r="E1658" i="8"/>
  <c r="F1658" i="8"/>
  <c r="G1658" i="8"/>
  <c r="H1658" i="8"/>
  <c r="I1658" i="8"/>
  <c r="J1658" i="8"/>
  <c r="A1659" i="8"/>
  <c r="B1659" i="8"/>
  <c r="C1659" i="8"/>
  <c r="D1659" i="8"/>
  <c r="E1659" i="8"/>
  <c r="F1659" i="8"/>
  <c r="G1659" i="8"/>
  <c r="H1659" i="8"/>
  <c r="I1659" i="8"/>
  <c r="J1659" i="8"/>
  <c r="A1660" i="8"/>
  <c r="B1660" i="8"/>
  <c r="C1660" i="8"/>
  <c r="D1660" i="8"/>
  <c r="E1660" i="8"/>
  <c r="F1660" i="8"/>
  <c r="G1660" i="8"/>
  <c r="H1660" i="8"/>
  <c r="I1660" i="8"/>
  <c r="J1660" i="8"/>
  <c r="A1661" i="8"/>
  <c r="B1661" i="8"/>
  <c r="C1661" i="8"/>
  <c r="D1661" i="8"/>
  <c r="E1661" i="8"/>
  <c r="F1661" i="8"/>
  <c r="G1661" i="8"/>
  <c r="H1661" i="8"/>
  <c r="I1661" i="8"/>
  <c r="J1661" i="8"/>
  <c r="A1662" i="8"/>
  <c r="B1662" i="8"/>
  <c r="C1662" i="8"/>
  <c r="D1662" i="8"/>
  <c r="E1662" i="8"/>
  <c r="F1662" i="8"/>
  <c r="G1662" i="8"/>
  <c r="H1662" i="8"/>
  <c r="I1662" i="8"/>
  <c r="J1662" i="8"/>
  <c r="A1663" i="8"/>
  <c r="B1663" i="8"/>
  <c r="C1663" i="8"/>
  <c r="D1663" i="8"/>
  <c r="E1663" i="8"/>
  <c r="F1663" i="8"/>
  <c r="G1663" i="8"/>
  <c r="H1663" i="8"/>
  <c r="I1663" i="8"/>
  <c r="J1663" i="8"/>
  <c r="A1664" i="8"/>
  <c r="B1664" i="8"/>
  <c r="C1664" i="8"/>
  <c r="D1664" i="8"/>
  <c r="E1664" i="8"/>
  <c r="F1664" i="8"/>
  <c r="G1664" i="8"/>
  <c r="H1664" i="8"/>
  <c r="I1664" i="8"/>
  <c r="J1664" i="8"/>
  <c r="A1665" i="8"/>
  <c r="B1665" i="8"/>
  <c r="C1665" i="8"/>
  <c r="D1665" i="8"/>
  <c r="E1665" i="8"/>
  <c r="F1665" i="8"/>
  <c r="G1665" i="8"/>
  <c r="H1665" i="8"/>
  <c r="I1665" i="8"/>
  <c r="J1665" i="8"/>
  <c r="A1666" i="8"/>
  <c r="B1666" i="8"/>
  <c r="C1666" i="8"/>
  <c r="D1666" i="8"/>
  <c r="E1666" i="8"/>
  <c r="F1666" i="8"/>
  <c r="G1666" i="8"/>
  <c r="H1666" i="8"/>
  <c r="I1666" i="8"/>
  <c r="J1666" i="8"/>
  <c r="A1667" i="8"/>
  <c r="B1667" i="8"/>
  <c r="C1667" i="8"/>
  <c r="D1667" i="8"/>
  <c r="E1667" i="8"/>
  <c r="F1667" i="8"/>
  <c r="G1667" i="8"/>
  <c r="H1667" i="8"/>
  <c r="I1667" i="8"/>
  <c r="J1667" i="8"/>
  <c r="A1668" i="8"/>
  <c r="B1668" i="8"/>
  <c r="C1668" i="8"/>
  <c r="D1668" i="8"/>
  <c r="E1668" i="8"/>
  <c r="F1668" i="8"/>
  <c r="G1668" i="8"/>
  <c r="H1668" i="8"/>
  <c r="I1668" i="8"/>
  <c r="J1668" i="8"/>
  <c r="A1670" i="8"/>
  <c r="B1670" i="8"/>
  <c r="C1670" i="8"/>
  <c r="D1670" i="8"/>
  <c r="E1670" i="8"/>
  <c r="F1670" i="8"/>
  <c r="G1670" i="8"/>
  <c r="H1670" i="8"/>
  <c r="I1670" i="8"/>
  <c r="J1670" i="8"/>
  <c r="A1671" i="8"/>
  <c r="B1671" i="8"/>
  <c r="C1671" i="8"/>
  <c r="D1671" i="8"/>
  <c r="E1671" i="8"/>
  <c r="F1671" i="8"/>
  <c r="G1671" i="8"/>
  <c r="H1671" i="8"/>
  <c r="I1671" i="8"/>
  <c r="J1671" i="8"/>
  <c r="A1672" i="8"/>
  <c r="B1672" i="8"/>
  <c r="C1672" i="8"/>
  <c r="D1672" i="8"/>
  <c r="E1672" i="8"/>
  <c r="F1672" i="8"/>
  <c r="G1672" i="8"/>
  <c r="H1672" i="8"/>
  <c r="I1672" i="8"/>
  <c r="J1672" i="8"/>
  <c r="A1673" i="8"/>
  <c r="B1673" i="8"/>
  <c r="C1673" i="8"/>
  <c r="D1673" i="8"/>
  <c r="E1673" i="8"/>
  <c r="F1673" i="8"/>
  <c r="G1673" i="8"/>
  <c r="H1673" i="8"/>
  <c r="I1673" i="8"/>
  <c r="J1673" i="8"/>
  <c r="A1675" i="8"/>
  <c r="B1675" i="8"/>
  <c r="C1675" i="8"/>
  <c r="D1675" i="8"/>
  <c r="E1675" i="8"/>
  <c r="F1675" i="8"/>
  <c r="G1675" i="8"/>
  <c r="H1675" i="8"/>
  <c r="I1675" i="8"/>
  <c r="J1675" i="8"/>
  <c r="A1676" i="8"/>
  <c r="B1676" i="8"/>
  <c r="C1676" i="8"/>
  <c r="D1676" i="8"/>
  <c r="E1676" i="8"/>
  <c r="F1676" i="8"/>
  <c r="G1676" i="8"/>
  <c r="H1676" i="8"/>
  <c r="I1676" i="8"/>
  <c r="J1676" i="8"/>
  <c r="A1677" i="8"/>
  <c r="B1677" i="8"/>
  <c r="C1677" i="8"/>
  <c r="D1677" i="8"/>
  <c r="E1677" i="8"/>
  <c r="F1677" i="8"/>
  <c r="G1677" i="8"/>
  <c r="H1677" i="8"/>
  <c r="I1677" i="8"/>
  <c r="J1677" i="8"/>
  <c r="A1678" i="8"/>
  <c r="B1678" i="8"/>
  <c r="C1678" i="8"/>
  <c r="D1678" i="8"/>
  <c r="E1678" i="8"/>
  <c r="F1678" i="8"/>
  <c r="G1678" i="8"/>
  <c r="H1678" i="8"/>
  <c r="I1678" i="8"/>
  <c r="J1678" i="8"/>
  <c r="A1679" i="8"/>
  <c r="B1679" i="8"/>
  <c r="C1679" i="8"/>
  <c r="D1679" i="8"/>
  <c r="E1679" i="8"/>
  <c r="F1679" i="8"/>
  <c r="G1679" i="8"/>
  <c r="H1679" i="8"/>
  <c r="I1679" i="8"/>
  <c r="J1679" i="8"/>
  <c r="A1680" i="8"/>
  <c r="B1680" i="8"/>
  <c r="C1680" i="8"/>
  <c r="D1680" i="8"/>
  <c r="E1680" i="8"/>
  <c r="F1680" i="8"/>
  <c r="G1680" i="8"/>
  <c r="H1680" i="8"/>
  <c r="I1680" i="8"/>
  <c r="J1680" i="8"/>
  <c r="A1681" i="8"/>
  <c r="B1681" i="8"/>
  <c r="C1681" i="8"/>
  <c r="D1681" i="8"/>
  <c r="E1681" i="8"/>
  <c r="F1681" i="8"/>
  <c r="G1681" i="8"/>
  <c r="H1681" i="8"/>
  <c r="I1681" i="8"/>
  <c r="J1681" i="8"/>
  <c r="A1682" i="8"/>
  <c r="B1682" i="8"/>
  <c r="C1682" i="8"/>
  <c r="D1682" i="8"/>
  <c r="E1682" i="8"/>
  <c r="F1682" i="8"/>
  <c r="G1682" i="8"/>
  <c r="H1682" i="8"/>
  <c r="I1682" i="8"/>
  <c r="J1682" i="8"/>
  <c r="A1683" i="8"/>
  <c r="B1683" i="8"/>
  <c r="C1683" i="8"/>
  <c r="D1683" i="8"/>
  <c r="E1683" i="8"/>
  <c r="F1683" i="8"/>
  <c r="G1683" i="8"/>
  <c r="H1683" i="8"/>
  <c r="I1683" i="8"/>
  <c r="J1683" i="8"/>
  <c r="A1684" i="8"/>
  <c r="B1684" i="8"/>
  <c r="C1684" i="8"/>
  <c r="D1684" i="8"/>
  <c r="E1684" i="8"/>
  <c r="F1684" i="8"/>
  <c r="G1684" i="8"/>
  <c r="H1684" i="8"/>
  <c r="I1684" i="8"/>
  <c r="J1684" i="8"/>
  <c r="A1685" i="8"/>
  <c r="B1685" i="8"/>
  <c r="C1685" i="8"/>
  <c r="D1685" i="8"/>
  <c r="E1685" i="8"/>
  <c r="F1685" i="8"/>
  <c r="G1685" i="8"/>
  <c r="H1685" i="8"/>
  <c r="I1685" i="8"/>
  <c r="J1685" i="8"/>
  <c r="A1686" i="8"/>
  <c r="B1686" i="8"/>
  <c r="C1686" i="8"/>
  <c r="D1686" i="8"/>
  <c r="E1686" i="8"/>
  <c r="F1686" i="8"/>
  <c r="G1686" i="8"/>
  <c r="H1686" i="8"/>
  <c r="I1686" i="8"/>
  <c r="J1686" i="8"/>
  <c r="A1687" i="8"/>
  <c r="B1687" i="8"/>
  <c r="C1687" i="8"/>
  <c r="D1687" i="8"/>
  <c r="E1687" i="8"/>
  <c r="F1687" i="8"/>
  <c r="G1687" i="8"/>
  <c r="H1687" i="8"/>
  <c r="I1687" i="8"/>
  <c r="J1687" i="8"/>
  <c r="A1688" i="8"/>
  <c r="B1688" i="8"/>
  <c r="C1688" i="8"/>
  <c r="D1688" i="8"/>
  <c r="E1688" i="8"/>
  <c r="F1688" i="8"/>
  <c r="G1688" i="8"/>
  <c r="H1688" i="8"/>
  <c r="I1688" i="8"/>
  <c r="J1688" i="8"/>
  <c r="A1690" i="8"/>
  <c r="B1690" i="8"/>
  <c r="C1690" i="8"/>
  <c r="D1690" i="8"/>
  <c r="E1690" i="8"/>
  <c r="F1690" i="8"/>
  <c r="G1690" i="8"/>
  <c r="H1690" i="8"/>
  <c r="I1690" i="8"/>
  <c r="J1690" i="8"/>
  <c r="A1691" i="8"/>
  <c r="B1691" i="8"/>
  <c r="C1691" i="8"/>
  <c r="D1691" i="8"/>
  <c r="E1691" i="8"/>
  <c r="F1691" i="8"/>
  <c r="G1691" i="8"/>
  <c r="H1691" i="8"/>
  <c r="I1691" i="8"/>
  <c r="J1691" i="8"/>
  <c r="A1692" i="8"/>
  <c r="B1692" i="8"/>
  <c r="C1692" i="8"/>
  <c r="D1692" i="8"/>
  <c r="E1692" i="8"/>
  <c r="F1692" i="8"/>
  <c r="G1692" i="8"/>
  <c r="H1692" i="8"/>
  <c r="I1692" i="8"/>
  <c r="J1692" i="8"/>
  <c r="A1693" i="8"/>
  <c r="B1693" i="8"/>
  <c r="C1693" i="8"/>
  <c r="D1693" i="8"/>
  <c r="E1693" i="8"/>
  <c r="F1693" i="8"/>
  <c r="G1693" i="8"/>
  <c r="H1693" i="8"/>
  <c r="I1693" i="8"/>
  <c r="J1693" i="8"/>
  <c r="A1694" i="8"/>
  <c r="B1694" i="8"/>
  <c r="C1694" i="8"/>
  <c r="D1694" i="8"/>
  <c r="E1694" i="8"/>
  <c r="F1694" i="8"/>
  <c r="G1694" i="8"/>
  <c r="H1694" i="8"/>
  <c r="I1694" i="8"/>
  <c r="J1694" i="8"/>
  <c r="A1695" i="8"/>
  <c r="B1695" i="8"/>
  <c r="C1695" i="8"/>
  <c r="D1695" i="8"/>
  <c r="E1695" i="8"/>
  <c r="F1695" i="8"/>
  <c r="G1695" i="8"/>
  <c r="H1695" i="8"/>
  <c r="I1695" i="8"/>
  <c r="J1695" i="8"/>
  <c r="A1696" i="8"/>
  <c r="B1696" i="8"/>
  <c r="C1696" i="8"/>
  <c r="D1696" i="8"/>
  <c r="E1696" i="8"/>
  <c r="F1696" i="8"/>
  <c r="G1696" i="8"/>
  <c r="H1696" i="8"/>
  <c r="I1696" i="8"/>
  <c r="J1696" i="8"/>
  <c r="A1697" i="8"/>
  <c r="B1697" i="8"/>
  <c r="C1697" i="8"/>
  <c r="D1697" i="8"/>
  <c r="E1697" i="8"/>
  <c r="F1697" i="8"/>
  <c r="G1697" i="8"/>
  <c r="H1697" i="8"/>
  <c r="I1697" i="8"/>
  <c r="J1697" i="8"/>
  <c r="A1698" i="8"/>
  <c r="B1698" i="8"/>
  <c r="C1698" i="8"/>
  <c r="D1698" i="8"/>
  <c r="E1698" i="8"/>
  <c r="F1698" i="8"/>
  <c r="G1698" i="8"/>
  <c r="H1698" i="8"/>
  <c r="I1698" i="8"/>
  <c r="J1698" i="8"/>
  <c r="A1699" i="8"/>
  <c r="B1699" i="8"/>
  <c r="C1699" i="8"/>
  <c r="D1699" i="8"/>
  <c r="E1699" i="8"/>
  <c r="F1699" i="8"/>
  <c r="G1699" i="8"/>
  <c r="H1699" i="8"/>
  <c r="I1699" i="8"/>
  <c r="J1699" i="8"/>
  <c r="A1700" i="8"/>
  <c r="B1700" i="8"/>
  <c r="C1700" i="8"/>
  <c r="D1700" i="8"/>
  <c r="E1700" i="8"/>
  <c r="F1700" i="8"/>
  <c r="G1700" i="8"/>
  <c r="H1700" i="8"/>
  <c r="I1700" i="8"/>
  <c r="J1700" i="8"/>
  <c r="A1701" i="8"/>
  <c r="B1701" i="8"/>
  <c r="C1701" i="8"/>
  <c r="D1701" i="8"/>
  <c r="E1701" i="8"/>
  <c r="F1701" i="8"/>
  <c r="G1701" i="8"/>
  <c r="H1701" i="8"/>
  <c r="I1701" i="8"/>
  <c r="J1701" i="8"/>
  <c r="A1702" i="8"/>
  <c r="B1702" i="8"/>
  <c r="C1702" i="8"/>
  <c r="D1702" i="8"/>
  <c r="E1702" i="8"/>
  <c r="F1702" i="8"/>
  <c r="G1702" i="8"/>
  <c r="H1702" i="8"/>
  <c r="I1702" i="8"/>
  <c r="J1702" i="8"/>
  <c r="A1703" i="8"/>
  <c r="B1703" i="8"/>
  <c r="C1703" i="8"/>
  <c r="D1703" i="8"/>
  <c r="E1703" i="8"/>
  <c r="F1703" i="8"/>
  <c r="G1703" i="8"/>
  <c r="H1703" i="8"/>
  <c r="I1703" i="8"/>
  <c r="J1703" i="8"/>
  <c r="A1704" i="8"/>
  <c r="B1704" i="8"/>
  <c r="C1704" i="8"/>
  <c r="D1704" i="8"/>
  <c r="E1704" i="8"/>
  <c r="F1704" i="8"/>
  <c r="G1704" i="8"/>
  <c r="H1704" i="8"/>
  <c r="I1704" i="8"/>
  <c r="J1704" i="8"/>
  <c r="A1705" i="8"/>
  <c r="B1705" i="8"/>
  <c r="C1705" i="8"/>
  <c r="D1705" i="8"/>
  <c r="E1705" i="8"/>
  <c r="F1705" i="8"/>
  <c r="G1705" i="8"/>
  <c r="H1705" i="8"/>
  <c r="I1705" i="8"/>
  <c r="J1705" i="8"/>
  <c r="A1706" i="8"/>
  <c r="B1706" i="8"/>
  <c r="C1706" i="8"/>
  <c r="D1706" i="8"/>
  <c r="E1706" i="8"/>
  <c r="F1706" i="8"/>
  <c r="G1706" i="8"/>
  <c r="H1706" i="8"/>
  <c r="I1706" i="8"/>
  <c r="J1706" i="8"/>
  <c r="A1707" i="8"/>
  <c r="B1707" i="8"/>
  <c r="C1707" i="8"/>
  <c r="D1707" i="8"/>
  <c r="E1707" i="8"/>
  <c r="F1707" i="8"/>
  <c r="G1707" i="8"/>
  <c r="H1707" i="8"/>
  <c r="I1707" i="8"/>
  <c r="J1707" i="8"/>
  <c r="A1708" i="8"/>
  <c r="B1708" i="8"/>
  <c r="C1708" i="8"/>
  <c r="D1708" i="8"/>
  <c r="E1708" i="8"/>
  <c r="F1708" i="8"/>
  <c r="G1708" i="8"/>
  <c r="H1708" i="8"/>
  <c r="I1708" i="8"/>
  <c r="J1708" i="8"/>
  <c r="A1709" i="8"/>
  <c r="B1709" i="8"/>
  <c r="C1709" i="8"/>
  <c r="D1709" i="8"/>
  <c r="E1709" i="8"/>
  <c r="F1709" i="8"/>
  <c r="G1709" i="8"/>
  <c r="H1709" i="8"/>
  <c r="I1709" i="8"/>
  <c r="J1709" i="8"/>
  <c r="A1710" i="8"/>
  <c r="B1710" i="8"/>
  <c r="C1710" i="8"/>
  <c r="D1710" i="8"/>
  <c r="E1710" i="8"/>
  <c r="F1710" i="8"/>
  <c r="G1710" i="8"/>
  <c r="H1710" i="8"/>
  <c r="I1710" i="8"/>
  <c r="J1710" i="8"/>
  <c r="A1711" i="8"/>
  <c r="B1711" i="8"/>
  <c r="C1711" i="8"/>
  <c r="D1711" i="8"/>
  <c r="E1711" i="8"/>
  <c r="F1711" i="8"/>
  <c r="G1711" i="8"/>
  <c r="H1711" i="8"/>
  <c r="I1711" i="8"/>
  <c r="J1711" i="8"/>
  <c r="A1712" i="8"/>
  <c r="B1712" i="8"/>
  <c r="C1712" i="8"/>
  <c r="D1712" i="8"/>
  <c r="E1712" i="8"/>
  <c r="F1712" i="8"/>
  <c r="G1712" i="8"/>
  <c r="H1712" i="8"/>
  <c r="I1712" i="8"/>
  <c r="J1712" i="8"/>
  <c r="A1713" i="8"/>
  <c r="B1713" i="8"/>
  <c r="C1713" i="8"/>
  <c r="D1713" i="8"/>
  <c r="E1713" i="8"/>
  <c r="F1713" i="8"/>
  <c r="G1713" i="8"/>
  <c r="H1713" i="8"/>
  <c r="I1713" i="8"/>
  <c r="J1713" i="8"/>
  <c r="A1714" i="8"/>
  <c r="B1714" i="8"/>
  <c r="C1714" i="8"/>
  <c r="D1714" i="8"/>
  <c r="E1714" i="8"/>
  <c r="F1714" i="8"/>
  <c r="G1714" i="8"/>
  <c r="H1714" i="8"/>
  <c r="I1714" i="8"/>
  <c r="J1714" i="8"/>
  <c r="A1715" i="8"/>
  <c r="B1715" i="8"/>
  <c r="C1715" i="8"/>
  <c r="D1715" i="8"/>
  <c r="E1715" i="8"/>
  <c r="F1715" i="8"/>
  <c r="G1715" i="8"/>
  <c r="H1715" i="8"/>
  <c r="I1715" i="8"/>
  <c r="J1715" i="8"/>
  <c r="A1716" i="8"/>
  <c r="B1716" i="8"/>
  <c r="C1716" i="8"/>
  <c r="D1716" i="8"/>
  <c r="E1716" i="8"/>
  <c r="F1716" i="8"/>
  <c r="G1716" i="8"/>
  <c r="H1716" i="8"/>
  <c r="I1716" i="8"/>
  <c r="J1716" i="8"/>
  <c r="A1717" i="8"/>
  <c r="B1717" i="8"/>
  <c r="C1717" i="8"/>
  <c r="D1717" i="8"/>
  <c r="E1717" i="8"/>
  <c r="F1717" i="8"/>
  <c r="G1717" i="8"/>
  <c r="H1717" i="8"/>
  <c r="I1717" i="8"/>
  <c r="J1717" i="8"/>
  <c r="A1719" i="8"/>
  <c r="B1719" i="8"/>
  <c r="C1719" i="8"/>
  <c r="D1719" i="8"/>
  <c r="E1719" i="8"/>
  <c r="F1719" i="8"/>
  <c r="G1719" i="8"/>
  <c r="H1719" i="8"/>
  <c r="I1719" i="8"/>
  <c r="J1719" i="8"/>
  <c r="A1720" i="8"/>
  <c r="B1720" i="8"/>
  <c r="C1720" i="8"/>
  <c r="D1720" i="8"/>
  <c r="E1720" i="8"/>
  <c r="F1720" i="8"/>
  <c r="G1720" i="8"/>
  <c r="H1720" i="8"/>
  <c r="I1720" i="8"/>
  <c r="J1720" i="8"/>
  <c r="A1721" i="8"/>
  <c r="B1721" i="8"/>
  <c r="C1721" i="8"/>
  <c r="D1721" i="8"/>
  <c r="E1721" i="8"/>
  <c r="F1721" i="8"/>
  <c r="G1721" i="8"/>
  <c r="H1721" i="8"/>
  <c r="I1721" i="8"/>
  <c r="J1721" i="8"/>
  <c r="A1722" i="8"/>
  <c r="B1722" i="8"/>
  <c r="C1722" i="8"/>
  <c r="D1722" i="8"/>
  <c r="E1722" i="8"/>
  <c r="F1722" i="8"/>
  <c r="G1722" i="8"/>
  <c r="H1722" i="8"/>
  <c r="I1722" i="8"/>
  <c r="J1722" i="8"/>
  <c r="A1723" i="8"/>
  <c r="B1723" i="8"/>
  <c r="C1723" i="8"/>
  <c r="D1723" i="8"/>
  <c r="E1723" i="8"/>
  <c r="F1723" i="8"/>
  <c r="G1723" i="8"/>
  <c r="H1723" i="8"/>
  <c r="I1723" i="8"/>
  <c r="J1723" i="8"/>
  <c r="A1724" i="8"/>
  <c r="B1724" i="8"/>
  <c r="C1724" i="8"/>
  <c r="D1724" i="8"/>
  <c r="E1724" i="8"/>
  <c r="F1724" i="8"/>
  <c r="G1724" i="8"/>
  <c r="H1724" i="8"/>
  <c r="I1724" i="8"/>
  <c r="J1724" i="8"/>
  <c r="A1725" i="8"/>
  <c r="B1725" i="8"/>
  <c r="C1725" i="8"/>
  <c r="D1725" i="8"/>
  <c r="E1725" i="8"/>
  <c r="F1725" i="8"/>
  <c r="G1725" i="8"/>
  <c r="H1725" i="8"/>
  <c r="I1725" i="8"/>
  <c r="J1725" i="8"/>
  <c r="A1726" i="8"/>
  <c r="B1726" i="8"/>
  <c r="C1726" i="8"/>
  <c r="D1726" i="8"/>
  <c r="E1726" i="8"/>
  <c r="F1726" i="8"/>
  <c r="G1726" i="8"/>
  <c r="H1726" i="8"/>
  <c r="I1726" i="8"/>
  <c r="J1726" i="8"/>
  <c r="A1727" i="8"/>
  <c r="B1727" i="8"/>
  <c r="C1727" i="8"/>
  <c r="D1727" i="8"/>
  <c r="E1727" i="8"/>
  <c r="F1727" i="8"/>
  <c r="G1727" i="8"/>
  <c r="H1727" i="8"/>
  <c r="I1727" i="8"/>
  <c r="J1727" i="8"/>
  <c r="A1728" i="8"/>
  <c r="B1728" i="8"/>
  <c r="C1728" i="8"/>
  <c r="D1728" i="8"/>
  <c r="E1728" i="8"/>
  <c r="F1728" i="8"/>
  <c r="G1728" i="8"/>
  <c r="H1728" i="8"/>
  <c r="I1728" i="8"/>
  <c r="J1728" i="8"/>
  <c r="A1729" i="8"/>
  <c r="B1729" i="8"/>
  <c r="C1729" i="8"/>
  <c r="D1729" i="8"/>
  <c r="E1729" i="8"/>
  <c r="F1729" i="8"/>
  <c r="G1729" i="8"/>
  <c r="H1729" i="8"/>
  <c r="I1729" i="8"/>
  <c r="J1729" i="8"/>
  <c r="A1730" i="8"/>
  <c r="B1730" i="8"/>
  <c r="C1730" i="8"/>
  <c r="D1730" i="8"/>
  <c r="E1730" i="8"/>
  <c r="F1730" i="8"/>
  <c r="G1730" i="8"/>
  <c r="H1730" i="8"/>
  <c r="I1730" i="8"/>
  <c r="J1730" i="8"/>
  <c r="A1731" i="8"/>
  <c r="B1731" i="8"/>
  <c r="C1731" i="8"/>
  <c r="D1731" i="8"/>
  <c r="E1731" i="8"/>
  <c r="F1731" i="8"/>
  <c r="G1731" i="8"/>
  <c r="H1731" i="8"/>
  <c r="I1731" i="8"/>
  <c r="J1731" i="8"/>
  <c r="A1732" i="8"/>
  <c r="B1732" i="8"/>
  <c r="C1732" i="8"/>
  <c r="D1732" i="8"/>
  <c r="E1732" i="8"/>
  <c r="F1732" i="8"/>
  <c r="G1732" i="8"/>
  <c r="H1732" i="8"/>
  <c r="I1732" i="8"/>
  <c r="J1732" i="8"/>
  <c r="A1733" i="8"/>
  <c r="B1733" i="8"/>
  <c r="C1733" i="8"/>
  <c r="D1733" i="8"/>
  <c r="E1733" i="8"/>
  <c r="F1733" i="8"/>
  <c r="G1733" i="8"/>
  <c r="H1733" i="8"/>
  <c r="I1733" i="8"/>
  <c r="J1733" i="8"/>
  <c r="A1734" i="8"/>
  <c r="B1734" i="8"/>
  <c r="C1734" i="8"/>
  <c r="D1734" i="8"/>
  <c r="E1734" i="8"/>
  <c r="F1734" i="8"/>
  <c r="G1734" i="8"/>
  <c r="H1734" i="8"/>
  <c r="I1734" i="8"/>
  <c r="J1734" i="8"/>
  <c r="A1735" i="8"/>
  <c r="B1735" i="8"/>
  <c r="C1735" i="8"/>
  <c r="D1735" i="8"/>
  <c r="E1735" i="8"/>
  <c r="F1735" i="8"/>
  <c r="G1735" i="8"/>
  <c r="H1735" i="8"/>
  <c r="I1735" i="8"/>
  <c r="J1735" i="8"/>
  <c r="A1736" i="8"/>
  <c r="B1736" i="8"/>
  <c r="C1736" i="8"/>
  <c r="D1736" i="8"/>
  <c r="E1736" i="8"/>
  <c r="F1736" i="8"/>
  <c r="G1736" i="8"/>
  <c r="H1736" i="8"/>
  <c r="I1736" i="8"/>
  <c r="J1736" i="8"/>
  <c r="A1737" i="8"/>
  <c r="B1737" i="8"/>
  <c r="C1737" i="8"/>
  <c r="D1737" i="8"/>
  <c r="E1737" i="8"/>
  <c r="F1737" i="8"/>
  <c r="G1737" i="8"/>
  <c r="H1737" i="8"/>
  <c r="I1737" i="8"/>
  <c r="J1737" i="8"/>
  <c r="A1738" i="8"/>
  <c r="B1738" i="8"/>
  <c r="C1738" i="8"/>
  <c r="D1738" i="8"/>
  <c r="E1738" i="8"/>
  <c r="F1738" i="8"/>
  <c r="G1738" i="8"/>
  <c r="H1738" i="8"/>
  <c r="I1738" i="8"/>
  <c r="J1738" i="8"/>
  <c r="A1739" i="8"/>
  <c r="B1739" i="8"/>
  <c r="C1739" i="8"/>
  <c r="D1739" i="8"/>
  <c r="E1739" i="8"/>
  <c r="F1739" i="8"/>
  <c r="G1739" i="8"/>
  <c r="H1739" i="8"/>
  <c r="I1739" i="8"/>
  <c r="J1739" i="8"/>
  <c r="A1740" i="8"/>
  <c r="B1740" i="8"/>
  <c r="C1740" i="8"/>
  <c r="D1740" i="8"/>
  <c r="E1740" i="8"/>
  <c r="F1740" i="8"/>
  <c r="G1740" i="8"/>
  <c r="H1740" i="8"/>
  <c r="I1740" i="8"/>
  <c r="J1740" i="8"/>
  <c r="A1741" i="8"/>
  <c r="B1741" i="8"/>
  <c r="C1741" i="8"/>
  <c r="D1741" i="8"/>
  <c r="E1741" i="8"/>
  <c r="F1741" i="8"/>
  <c r="G1741" i="8"/>
  <c r="H1741" i="8"/>
  <c r="I1741" i="8"/>
  <c r="J1741" i="8"/>
  <c r="A1742" i="8"/>
  <c r="B1742" i="8"/>
  <c r="C1742" i="8"/>
  <c r="D1742" i="8"/>
  <c r="E1742" i="8"/>
  <c r="F1742" i="8"/>
  <c r="G1742" i="8"/>
  <c r="H1742" i="8"/>
  <c r="I1742" i="8"/>
  <c r="J1742" i="8"/>
  <c r="A1743" i="8"/>
  <c r="B1743" i="8"/>
  <c r="C1743" i="8"/>
  <c r="D1743" i="8"/>
  <c r="E1743" i="8"/>
  <c r="F1743" i="8"/>
  <c r="G1743" i="8"/>
  <c r="H1743" i="8"/>
  <c r="I1743" i="8"/>
  <c r="J1743" i="8"/>
  <c r="A1744" i="8"/>
  <c r="B1744" i="8"/>
  <c r="C1744" i="8"/>
  <c r="D1744" i="8"/>
  <c r="E1744" i="8"/>
  <c r="F1744" i="8"/>
  <c r="G1744" i="8"/>
  <c r="H1744" i="8"/>
  <c r="I1744" i="8"/>
  <c r="J1744" i="8"/>
  <c r="A1745" i="8"/>
  <c r="B1745" i="8"/>
  <c r="C1745" i="8"/>
  <c r="D1745" i="8"/>
  <c r="E1745" i="8"/>
  <c r="F1745" i="8"/>
  <c r="G1745" i="8"/>
  <c r="H1745" i="8"/>
  <c r="I1745" i="8"/>
  <c r="J1745" i="8"/>
  <c r="A1746" i="8"/>
  <c r="B1746" i="8"/>
  <c r="C1746" i="8"/>
  <c r="D1746" i="8"/>
  <c r="E1746" i="8"/>
  <c r="F1746" i="8"/>
  <c r="G1746" i="8"/>
  <c r="H1746" i="8"/>
  <c r="I1746" i="8"/>
  <c r="J1746" i="8"/>
  <c r="A1747" i="8"/>
  <c r="B1747" i="8"/>
  <c r="C1747" i="8"/>
  <c r="D1747" i="8"/>
  <c r="E1747" i="8"/>
  <c r="F1747" i="8"/>
  <c r="G1747" i="8"/>
  <c r="H1747" i="8"/>
  <c r="I1747" i="8"/>
  <c r="J1747" i="8"/>
  <c r="A1748" i="8"/>
  <c r="B1748" i="8"/>
  <c r="C1748" i="8"/>
  <c r="D1748" i="8"/>
  <c r="E1748" i="8"/>
  <c r="F1748" i="8"/>
  <c r="G1748" i="8"/>
  <c r="H1748" i="8"/>
  <c r="I1748" i="8"/>
  <c r="J1748" i="8"/>
  <c r="A1751" i="8"/>
  <c r="B1751" i="8"/>
  <c r="C1751" i="8"/>
  <c r="D1751" i="8"/>
  <c r="E1751" i="8"/>
  <c r="F1751" i="8"/>
  <c r="G1751" i="8"/>
  <c r="H1751" i="8"/>
  <c r="I1751" i="8"/>
  <c r="J1751" i="8"/>
  <c r="K1751" i="8"/>
  <c r="A1752" i="8"/>
  <c r="B1752" i="8"/>
  <c r="C1752" i="8"/>
  <c r="D1752" i="8"/>
  <c r="E1752" i="8"/>
  <c r="F1752" i="8"/>
  <c r="G1752" i="8"/>
  <c r="H1752" i="8"/>
  <c r="I1752" i="8"/>
  <c r="J1752" i="8"/>
  <c r="A1753" i="8"/>
  <c r="B1753" i="8"/>
  <c r="C1753" i="8"/>
  <c r="D1753" i="8"/>
  <c r="E1753" i="8"/>
  <c r="F1753" i="8"/>
  <c r="G1753" i="8"/>
  <c r="H1753" i="8"/>
  <c r="I1753" i="8"/>
  <c r="J1753" i="8"/>
  <c r="A1755" i="8"/>
  <c r="B1755" i="8"/>
  <c r="C1755" i="8"/>
  <c r="D1755" i="8"/>
  <c r="E1755" i="8"/>
  <c r="F1755" i="8"/>
  <c r="G1755" i="8"/>
  <c r="H1755" i="8"/>
  <c r="I1755" i="8"/>
  <c r="J1755" i="8"/>
  <c r="J1756" i="8" s="1"/>
  <c r="A1757" i="8"/>
  <c r="B1757" i="8"/>
  <c r="C1757" i="8"/>
  <c r="D1757" i="8"/>
  <c r="E1757" i="8"/>
  <c r="F1757" i="8"/>
  <c r="G1757" i="8"/>
  <c r="H1757" i="8"/>
  <c r="I1757" i="8"/>
  <c r="J1757" i="8"/>
  <c r="J1758" i="8" s="1"/>
  <c r="A1759" i="8"/>
  <c r="B1759" i="8"/>
  <c r="C1759" i="8"/>
  <c r="D1759" i="8"/>
  <c r="E1759" i="8"/>
  <c r="F1759" i="8"/>
  <c r="G1759" i="8"/>
  <c r="H1759" i="8"/>
  <c r="I1759" i="8"/>
  <c r="J1759" i="8"/>
  <c r="J1760" i="8" s="1"/>
  <c r="A1761" i="8"/>
  <c r="B1761" i="8"/>
  <c r="C1761" i="8"/>
  <c r="D1761" i="8"/>
  <c r="E1761" i="8"/>
  <c r="F1761" i="8"/>
  <c r="G1761" i="8"/>
  <c r="H1761" i="8"/>
  <c r="I1761" i="8"/>
  <c r="J1761" i="8"/>
  <c r="A1762" i="8"/>
  <c r="B1762" i="8"/>
  <c r="C1762" i="8"/>
  <c r="D1762" i="8"/>
  <c r="E1762" i="8"/>
  <c r="F1762" i="8"/>
  <c r="G1762" i="8"/>
  <c r="H1762" i="8"/>
  <c r="I1762" i="8"/>
  <c r="J1762" i="8"/>
  <c r="A1763" i="8"/>
  <c r="B1763" i="8"/>
  <c r="C1763" i="8"/>
  <c r="D1763" i="8"/>
  <c r="E1763" i="8"/>
  <c r="F1763" i="8"/>
  <c r="G1763" i="8"/>
  <c r="H1763" i="8"/>
  <c r="I1763" i="8"/>
  <c r="J1763" i="8"/>
  <c r="A1764" i="8"/>
  <c r="B1764" i="8"/>
  <c r="C1764" i="8"/>
  <c r="D1764" i="8"/>
  <c r="E1764" i="8"/>
  <c r="F1764" i="8"/>
  <c r="G1764" i="8"/>
  <c r="H1764" i="8"/>
  <c r="I1764" i="8"/>
  <c r="J1764" i="8"/>
  <c r="A1765" i="8"/>
  <c r="B1765" i="8"/>
  <c r="C1765" i="8"/>
  <c r="D1765" i="8"/>
  <c r="E1765" i="8"/>
  <c r="F1765" i="8"/>
  <c r="G1765" i="8"/>
  <c r="H1765" i="8"/>
  <c r="I1765" i="8"/>
  <c r="J1765" i="8"/>
  <c r="A1766" i="8"/>
  <c r="B1766" i="8"/>
  <c r="C1766" i="8"/>
  <c r="D1766" i="8"/>
  <c r="E1766" i="8"/>
  <c r="F1766" i="8"/>
  <c r="G1766" i="8"/>
  <c r="H1766" i="8"/>
  <c r="I1766" i="8"/>
  <c r="J1766" i="8"/>
  <c r="A1767" i="8"/>
  <c r="B1767" i="8"/>
  <c r="C1767" i="8"/>
  <c r="D1767" i="8"/>
  <c r="E1767" i="8"/>
  <c r="F1767" i="8"/>
  <c r="G1767" i="8"/>
  <c r="H1767" i="8"/>
  <c r="I1767" i="8"/>
  <c r="J1767" i="8"/>
  <c r="A1769" i="8"/>
  <c r="B1769" i="8"/>
  <c r="C1769" i="8"/>
  <c r="D1769" i="8"/>
  <c r="E1769" i="8"/>
  <c r="F1769" i="8"/>
  <c r="G1769" i="8"/>
  <c r="H1769" i="8"/>
  <c r="I1769" i="8"/>
  <c r="J1769" i="8"/>
  <c r="J1770" i="8" s="1"/>
  <c r="A1772" i="8"/>
  <c r="B1772" i="8"/>
  <c r="C1772" i="8"/>
  <c r="D1772" i="8"/>
  <c r="E1772" i="8"/>
  <c r="F1772" i="8"/>
  <c r="G1772" i="8"/>
  <c r="H1772" i="8"/>
  <c r="I1772" i="8"/>
  <c r="J1772" i="8"/>
  <c r="K1772" i="8"/>
  <c r="A1773" i="8"/>
  <c r="B1773" i="8"/>
  <c r="C1773" i="8"/>
  <c r="D1773" i="8"/>
  <c r="E1773" i="8"/>
  <c r="F1773" i="8"/>
  <c r="G1773" i="8"/>
  <c r="H1773" i="8"/>
  <c r="I1773" i="8"/>
  <c r="J1773" i="8"/>
  <c r="A1774" i="8"/>
  <c r="B1774" i="8"/>
  <c r="C1774" i="8"/>
  <c r="D1774" i="8"/>
  <c r="E1774" i="8"/>
  <c r="F1774" i="8"/>
  <c r="G1774" i="8"/>
  <c r="H1774" i="8"/>
  <c r="I1774" i="8"/>
  <c r="J1774" i="8"/>
  <c r="A1775" i="8"/>
  <c r="B1775" i="8"/>
  <c r="C1775" i="8"/>
  <c r="D1775" i="8"/>
  <c r="E1775" i="8"/>
  <c r="F1775" i="8"/>
  <c r="G1775" i="8"/>
  <c r="H1775" i="8"/>
  <c r="I1775" i="8"/>
  <c r="J1775" i="8"/>
  <c r="A1776" i="8"/>
  <c r="B1776" i="8"/>
  <c r="C1776" i="8"/>
  <c r="D1776" i="8"/>
  <c r="E1776" i="8"/>
  <c r="F1776" i="8"/>
  <c r="G1776" i="8"/>
  <c r="H1776" i="8"/>
  <c r="I1776" i="8"/>
  <c r="J1776" i="8"/>
  <c r="A1778" i="8"/>
  <c r="B1778" i="8"/>
  <c r="C1778" i="8"/>
  <c r="D1778" i="8"/>
  <c r="E1778" i="8"/>
  <c r="F1778" i="8"/>
  <c r="G1778" i="8"/>
  <c r="H1778" i="8"/>
  <c r="I1778" i="8"/>
  <c r="J1778" i="8"/>
  <c r="J1779" i="8" s="1"/>
  <c r="A1780" i="8"/>
  <c r="B1780" i="8"/>
  <c r="C1780" i="8"/>
  <c r="D1780" i="8"/>
  <c r="E1780" i="8"/>
  <c r="F1780" i="8"/>
  <c r="G1780" i="8"/>
  <c r="H1780" i="8"/>
  <c r="I1780" i="8"/>
  <c r="J1780" i="8"/>
  <c r="J1781" i="8" s="1"/>
  <c r="A1783" i="8"/>
  <c r="B1783" i="8"/>
  <c r="C1783" i="8"/>
  <c r="D1783" i="8"/>
  <c r="E1783" i="8"/>
  <c r="F1783" i="8"/>
  <c r="G1783" i="8"/>
  <c r="H1783" i="8"/>
  <c r="I1783" i="8"/>
  <c r="J1783" i="8"/>
  <c r="A1784" i="8"/>
  <c r="B1784" i="8"/>
  <c r="C1784" i="8"/>
  <c r="D1784" i="8"/>
  <c r="E1784" i="8"/>
  <c r="F1784" i="8"/>
  <c r="G1784" i="8"/>
  <c r="H1784" i="8"/>
  <c r="I1784" i="8"/>
  <c r="J1784" i="8"/>
  <c r="A1785" i="8"/>
  <c r="B1785" i="8"/>
  <c r="C1785" i="8"/>
  <c r="D1785" i="8"/>
  <c r="E1785" i="8"/>
  <c r="F1785" i="8"/>
  <c r="G1785" i="8"/>
  <c r="H1785" i="8"/>
  <c r="I1785" i="8"/>
  <c r="J1785" i="8"/>
  <c r="A1786" i="8"/>
  <c r="B1786" i="8"/>
  <c r="C1786" i="8"/>
  <c r="D1786" i="8"/>
  <c r="E1786" i="8"/>
  <c r="F1786" i="8"/>
  <c r="G1786" i="8"/>
  <c r="H1786" i="8"/>
  <c r="I1786" i="8"/>
  <c r="J1786" i="8"/>
  <c r="A1787" i="8"/>
  <c r="B1787" i="8"/>
  <c r="C1787" i="8"/>
  <c r="D1787" i="8"/>
  <c r="E1787" i="8"/>
  <c r="F1787" i="8"/>
  <c r="G1787" i="8"/>
  <c r="H1787" i="8"/>
  <c r="I1787" i="8"/>
  <c r="J1787" i="8"/>
  <c r="A1788" i="8"/>
  <c r="B1788" i="8"/>
  <c r="C1788" i="8"/>
  <c r="D1788" i="8"/>
  <c r="E1788" i="8"/>
  <c r="F1788" i="8"/>
  <c r="G1788" i="8"/>
  <c r="H1788" i="8"/>
  <c r="I1788" i="8"/>
  <c r="J1788" i="8"/>
  <c r="A1789" i="8"/>
  <c r="B1789" i="8"/>
  <c r="C1789" i="8"/>
  <c r="D1789" i="8"/>
  <c r="E1789" i="8"/>
  <c r="F1789" i="8"/>
  <c r="G1789" i="8"/>
  <c r="H1789" i="8"/>
  <c r="I1789" i="8"/>
  <c r="J1789" i="8"/>
  <c r="A1790" i="8"/>
  <c r="B1790" i="8"/>
  <c r="C1790" i="8"/>
  <c r="D1790" i="8"/>
  <c r="E1790" i="8"/>
  <c r="F1790" i="8"/>
  <c r="G1790" i="8"/>
  <c r="H1790" i="8"/>
  <c r="I1790" i="8"/>
  <c r="J1790" i="8"/>
  <c r="A1791" i="8"/>
  <c r="B1791" i="8"/>
  <c r="C1791" i="8"/>
  <c r="D1791" i="8"/>
  <c r="E1791" i="8"/>
  <c r="F1791" i="8"/>
  <c r="G1791" i="8"/>
  <c r="H1791" i="8"/>
  <c r="I1791" i="8"/>
  <c r="J1791" i="8"/>
  <c r="A1792" i="8"/>
  <c r="B1792" i="8"/>
  <c r="C1792" i="8"/>
  <c r="D1792" i="8"/>
  <c r="E1792" i="8"/>
  <c r="F1792" i="8"/>
  <c r="G1792" i="8"/>
  <c r="H1792" i="8"/>
  <c r="I1792" i="8"/>
  <c r="J1792" i="8"/>
  <c r="A1793" i="8"/>
  <c r="B1793" i="8"/>
  <c r="C1793" i="8"/>
  <c r="D1793" i="8"/>
  <c r="E1793" i="8"/>
  <c r="F1793" i="8"/>
  <c r="G1793" i="8"/>
  <c r="H1793" i="8"/>
  <c r="I1793" i="8"/>
  <c r="J1793" i="8"/>
  <c r="A1794" i="8"/>
  <c r="B1794" i="8"/>
  <c r="C1794" i="8"/>
  <c r="D1794" i="8"/>
  <c r="E1794" i="8"/>
  <c r="F1794" i="8"/>
  <c r="G1794" i="8"/>
  <c r="H1794" i="8"/>
  <c r="I1794" i="8"/>
  <c r="J1794" i="8"/>
  <c r="A1795" i="8"/>
  <c r="B1795" i="8"/>
  <c r="C1795" i="8"/>
  <c r="D1795" i="8"/>
  <c r="E1795" i="8"/>
  <c r="F1795" i="8"/>
  <c r="G1795" i="8"/>
  <c r="H1795" i="8"/>
  <c r="I1795" i="8"/>
  <c r="J1795" i="8"/>
  <c r="A1796" i="8"/>
  <c r="B1796" i="8"/>
  <c r="C1796" i="8"/>
  <c r="D1796" i="8"/>
  <c r="E1796" i="8"/>
  <c r="F1796" i="8"/>
  <c r="G1796" i="8"/>
  <c r="H1796" i="8"/>
  <c r="I1796" i="8"/>
  <c r="J1796" i="8"/>
  <c r="A1797" i="8"/>
  <c r="B1797" i="8"/>
  <c r="C1797" i="8"/>
  <c r="D1797" i="8"/>
  <c r="E1797" i="8"/>
  <c r="F1797" i="8"/>
  <c r="G1797" i="8"/>
  <c r="H1797" i="8"/>
  <c r="I1797" i="8"/>
  <c r="J1797" i="8"/>
  <c r="A1798" i="8"/>
  <c r="B1798" i="8"/>
  <c r="C1798" i="8"/>
  <c r="D1798" i="8"/>
  <c r="E1798" i="8"/>
  <c r="F1798" i="8"/>
  <c r="G1798" i="8"/>
  <c r="H1798" i="8"/>
  <c r="I1798" i="8"/>
  <c r="J1798" i="8"/>
  <c r="A1799" i="8"/>
  <c r="B1799" i="8"/>
  <c r="C1799" i="8"/>
  <c r="D1799" i="8"/>
  <c r="E1799" i="8"/>
  <c r="F1799" i="8"/>
  <c r="G1799" i="8"/>
  <c r="H1799" i="8"/>
  <c r="I1799" i="8"/>
  <c r="J1799" i="8"/>
  <c r="A1800" i="8"/>
  <c r="B1800" i="8"/>
  <c r="C1800" i="8"/>
  <c r="D1800" i="8"/>
  <c r="E1800" i="8"/>
  <c r="F1800" i="8"/>
  <c r="G1800" i="8"/>
  <c r="H1800" i="8"/>
  <c r="I1800" i="8"/>
  <c r="J1800" i="8"/>
  <c r="A1801" i="8"/>
  <c r="B1801" i="8"/>
  <c r="C1801" i="8"/>
  <c r="D1801" i="8"/>
  <c r="E1801" i="8"/>
  <c r="F1801" i="8"/>
  <c r="G1801" i="8"/>
  <c r="H1801" i="8"/>
  <c r="I1801" i="8"/>
  <c r="J1801" i="8"/>
  <c r="A1802" i="8"/>
  <c r="B1802" i="8"/>
  <c r="C1802" i="8"/>
  <c r="D1802" i="8"/>
  <c r="E1802" i="8"/>
  <c r="F1802" i="8"/>
  <c r="G1802" i="8"/>
  <c r="H1802" i="8"/>
  <c r="I1802" i="8"/>
  <c r="J1802" i="8"/>
  <c r="A1803" i="8"/>
  <c r="B1803" i="8"/>
  <c r="C1803" i="8"/>
  <c r="D1803" i="8"/>
  <c r="E1803" i="8"/>
  <c r="F1803" i="8"/>
  <c r="G1803" i="8"/>
  <c r="H1803" i="8"/>
  <c r="I1803" i="8"/>
  <c r="J1803" i="8"/>
  <c r="A1804" i="8"/>
  <c r="B1804" i="8"/>
  <c r="C1804" i="8"/>
  <c r="D1804" i="8"/>
  <c r="E1804" i="8"/>
  <c r="F1804" i="8"/>
  <c r="G1804" i="8"/>
  <c r="H1804" i="8"/>
  <c r="I1804" i="8"/>
  <c r="J1804" i="8"/>
  <c r="A1805" i="8"/>
  <c r="B1805" i="8"/>
  <c r="C1805" i="8"/>
  <c r="D1805" i="8"/>
  <c r="E1805" i="8"/>
  <c r="F1805" i="8"/>
  <c r="G1805" i="8"/>
  <c r="H1805" i="8"/>
  <c r="I1805" i="8"/>
  <c r="J1805" i="8"/>
  <c r="A1806" i="8"/>
  <c r="B1806" i="8"/>
  <c r="C1806" i="8"/>
  <c r="D1806" i="8"/>
  <c r="E1806" i="8"/>
  <c r="F1806" i="8"/>
  <c r="G1806" i="8"/>
  <c r="H1806" i="8"/>
  <c r="I1806" i="8"/>
  <c r="J1806" i="8"/>
  <c r="A1807" i="8"/>
  <c r="B1807" i="8"/>
  <c r="C1807" i="8"/>
  <c r="D1807" i="8"/>
  <c r="E1807" i="8"/>
  <c r="F1807" i="8"/>
  <c r="G1807" i="8"/>
  <c r="H1807" i="8"/>
  <c r="I1807" i="8"/>
  <c r="J1807" i="8"/>
  <c r="A1808" i="8"/>
  <c r="B1808" i="8"/>
  <c r="C1808" i="8"/>
  <c r="D1808" i="8"/>
  <c r="E1808" i="8"/>
  <c r="F1808" i="8"/>
  <c r="G1808" i="8"/>
  <c r="H1808" i="8"/>
  <c r="I1808" i="8"/>
  <c r="J1808" i="8"/>
  <c r="A1809" i="8"/>
  <c r="B1809" i="8"/>
  <c r="C1809" i="8"/>
  <c r="D1809" i="8"/>
  <c r="E1809" i="8"/>
  <c r="F1809" i="8"/>
  <c r="G1809" i="8"/>
  <c r="H1809" i="8"/>
  <c r="I1809" i="8"/>
  <c r="J1809" i="8"/>
  <c r="A1810" i="8"/>
  <c r="B1810" i="8"/>
  <c r="C1810" i="8"/>
  <c r="D1810" i="8"/>
  <c r="E1810" i="8"/>
  <c r="F1810" i="8"/>
  <c r="G1810" i="8"/>
  <c r="H1810" i="8"/>
  <c r="I1810" i="8"/>
  <c r="J1810" i="8"/>
  <c r="A1811" i="8"/>
  <c r="B1811" i="8"/>
  <c r="C1811" i="8"/>
  <c r="D1811" i="8"/>
  <c r="E1811" i="8"/>
  <c r="F1811" i="8"/>
  <c r="G1811" i="8"/>
  <c r="H1811" i="8"/>
  <c r="I1811" i="8"/>
  <c r="J1811" i="8"/>
  <c r="A1812" i="8"/>
  <c r="B1812" i="8"/>
  <c r="C1812" i="8"/>
  <c r="D1812" i="8"/>
  <c r="E1812" i="8"/>
  <c r="F1812" i="8"/>
  <c r="G1812" i="8"/>
  <c r="H1812" i="8"/>
  <c r="I1812" i="8"/>
  <c r="J1812" i="8"/>
  <c r="A1813" i="8"/>
  <c r="B1813" i="8"/>
  <c r="C1813" i="8"/>
  <c r="D1813" i="8"/>
  <c r="E1813" i="8"/>
  <c r="F1813" i="8"/>
  <c r="G1813" i="8"/>
  <c r="H1813" i="8"/>
  <c r="I1813" i="8"/>
  <c r="J1813" i="8"/>
  <c r="A1814" i="8"/>
  <c r="B1814" i="8"/>
  <c r="C1814" i="8"/>
  <c r="D1814" i="8"/>
  <c r="E1814" i="8"/>
  <c r="F1814" i="8"/>
  <c r="G1814" i="8"/>
  <c r="H1814" i="8"/>
  <c r="I1814" i="8"/>
  <c r="J1814" i="8"/>
  <c r="A1815" i="8"/>
  <c r="B1815" i="8"/>
  <c r="C1815" i="8"/>
  <c r="D1815" i="8"/>
  <c r="E1815" i="8"/>
  <c r="F1815" i="8"/>
  <c r="G1815" i="8"/>
  <c r="H1815" i="8"/>
  <c r="I1815" i="8"/>
  <c r="J1815" i="8"/>
  <c r="A1816" i="8"/>
  <c r="B1816" i="8"/>
  <c r="C1816" i="8"/>
  <c r="D1816" i="8"/>
  <c r="E1816" i="8"/>
  <c r="F1816" i="8"/>
  <c r="G1816" i="8"/>
  <c r="H1816" i="8"/>
  <c r="I1816" i="8"/>
  <c r="J1816" i="8"/>
  <c r="A1817" i="8"/>
  <c r="B1817" i="8"/>
  <c r="C1817" i="8"/>
  <c r="D1817" i="8"/>
  <c r="E1817" i="8"/>
  <c r="F1817" i="8"/>
  <c r="G1817" i="8"/>
  <c r="H1817" i="8"/>
  <c r="I1817" i="8"/>
  <c r="J1817" i="8"/>
  <c r="A1818" i="8"/>
  <c r="B1818" i="8"/>
  <c r="C1818" i="8"/>
  <c r="D1818" i="8"/>
  <c r="E1818" i="8"/>
  <c r="F1818" i="8"/>
  <c r="G1818" i="8"/>
  <c r="H1818" i="8"/>
  <c r="I1818" i="8"/>
  <c r="J1818" i="8"/>
  <c r="A1819" i="8"/>
  <c r="B1819" i="8"/>
  <c r="C1819" i="8"/>
  <c r="D1819" i="8"/>
  <c r="E1819" i="8"/>
  <c r="F1819" i="8"/>
  <c r="G1819" i="8"/>
  <c r="H1819" i="8"/>
  <c r="I1819" i="8"/>
  <c r="J1819" i="8"/>
  <c r="A1820" i="8"/>
  <c r="B1820" i="8"/>
  <c r="C1820" i="8"/>
  <c r="D1820" i="8"/>
  <c r="E1820" i="8"/>
  <c r="F1820" i="8"/>
  <c r="G1820" i="8"/>
  <c r="H1820" i="8"/>
  <c r="I1820" i="8"/>
  <c r="J1820" i="8"/>
  <c r="A1821" i="8"/>
  <c r="B1821" i="8"/>
  <c r="C1821" i="8"/>
  <c r="D1821" i="8"/>
  <c r="E1821" i="8"/>
  <c r="F1821" i="8"/>
  <c r="G1821" i="8"/>
  <c r="H1821" i="8"/>
  <c r="I1821" i="8"/>
  <c r="J1821" i="8"/>
  <c r="J1822" i="8"/>
  <c r="J3402" i="8"/>
  <c r="J3388" i="8"/>
  <c r="J3367" i="8"/>
  <c r="J3354" i="8"/>
  <c r="J3339" i="8"/>
  <c r="J3334" i="8"/>
  <c r="J3316" i="8"/>
  <c r="J3311" i="8"/>
  <c r="J3293" i="8"/>
  <c r="J3282" i="8"/>
  <c r="J3219" i="8"/>
  <c r="J3203" i="8"/>
  <c r="J3204" i="8" s="1"/>
  <c r="J3189" i="8"/>
  <c r="J3178" i="8"/>
  <c r="J3179" i="8" s="1"/>
  <c r="J3160" i="8"/>
  <c r="J3161" i="8" s="1"/>
  <c r="J3141" i="8"/>
  <c r="J3142" i="8" s="1"/>
  <c r="J3126" i="8"/>
  <c r="J3106" i="8"/>
  <c r="J3107" i="8" s="1"/>
  <c r="J3086" i="8"/>
  <c r="J3087" i="8" s="1"/>
  <c r="J3066" i="8"/>
  <c r="J3067" i="8" s="1"/>
  <c r="J3049" i="8"/>
  <c r="J3030" i="8"/>
  <c r="J3010" i="8"/>
  <c r="J3011" i="8" s="1"/>
  <c r="J2990" i="8"/>
  <c r="J2991" i="8" s="1"/>
  <c r="J2971" i="8"/>
  <c r="J2955" i="8"/>
  <c r="J2944" i="8"/>
  <c r="J2932" i="8"/>
  <c r="J2919" i="8"/>
  <c r="J2903" i="8"/>
  <c r="J2889" i="8"/>
  <c r="J2873" i="8"/>
  <c r="J2874" i="8" s="1"/>
  <c r="J2859" i="8"/>
  <c r="J2848" i="8"/>
  <c r="J2837" i="8"/>
  <c r="J2826" i="8"/>
  <c r="J2814" i="8"/>
  <c r="J2801" i="8"/>
  <c r="J2788" i="8"/>
  <c r="J2775" i="8"/>
  <c r="J2764" i="8"/>
  <c r="J2754" i="8"/>
  <c r="J2743" i="8"/>
  <c r="J2730" i="8"/>
  <c r="J2719" i="8"/>
  <c r="J2708" i="8"/>
  <c r="J2697" i="8"/>
  <c r="J2681" i="8"/>
  <c r="J2669" i="8"/>
  <c r="J2657" i="8"/>
  <c r="J2645" i="8"/>
  <c r="J2631" i="8"/>
  <c r="J2614" i="8"/>
  <c r="J2615" i="8" s="1"/>
  <c r="J2601" i="8"/>
  <c r="J2585" i="8"/>
  <c r="J2574" i="8"/>
  <c r="J2562" i="8"/>
  <c r="J2552" i="8"/>
  <c r="J2539" i="8"/>
  <c r="J2526" i="8"/>
  <c r="J2513" i="8"/>
  <c r="J2499" i="8"/>
  <c r="J2483" i="8"/>
  <c r="J2484" i="8" s="1"/>
  <c r="J2470" i="8"/>
  <c r="J2458" i="8"/>
  <c r="J2447" i="8"/>
  <c r="J2434" i="8"/>
  <c r="J2423" i="8"/>
  <c r="J2411" i="8"/>
  <c r="J2398" i="8"/>
  <c r="J2387" i="8"/>
  <c r="J2376" i="8"/>
  <c r="J2365" i="8"/>
  <c r="J2354" i="8"/>
  <c r="J2342" i="8"/>
  <c r="J2329" i="8"/>
  <c r="J2315" i="8"/>
  <c r="J2303" i="8"/>
  <c r="J2291" i="8"/>
  <c r="J2279" i="8"/>
  <c r="J2265" i="8"/>
  <c r="J2247" i="8"/>
  <c r="J2233" i="8"/>
  <c r="J2222" i="8"/>
  <c r="J2211" i="8"/>
  <c r="J2198" i="8"/>
  <c r="J2186" i="8"/>
  <c r="J2174" i="8"/>
  <c r="J2162" i="8"/>
  <c r="J2151" i="8"/>
  <c r="J2152" i="8" s="1"/>
  <c r="J2135" i="8"/>
  <c r="J2120" i="8"/>
  <c r="J2109" i="8"/>
  <c r="J2091" i="8"/>
  <c r="J2077" i="8"/>
  <c r="J2065" i="8"/>
  <c r="J2055" i="8"/>
  <c r="J2043" i="8"/>
  <c r="J2031" i="8"/>
  <c r="J2018" i="8"/>
  <c r="J2006" i="8"/>
  <c r="J1991" i="8"/>
  <c r="J1992" i="8" s="1"/>
  <c r="J1978" i="8"/>
  <c r="J1963" i="8"/>
  <c r="J1949" i="8"/>
  <c r="J1934" i="8"/>
  <c r="J1917" i="8"/>
  <c r="J1918" i="8" s="1"/>
  <c r="J1898" i="8"/>
  <c r="J1880" i="8"/>
  <c r="J1881" i="8" s="1"/>
  <c r="J1860" i="8"/>
  <c r="J1861" i="8" s="1"/>
  <c r="J1840" i="8"/>
  <c r="J1841" i="8" s="1"/>
  <c r="I1822" i="8"/>
  <c r="H1822" i="8"/>
  <c r="G1822" i="8"/>
  <c r="F1822" i="8"/>
  <c r="E1822" i="8"/>
  <c r="D1822" i="8"/>
  <c r="C1822" i="8"/>
  <c r="B1822" i="8"/>
  <c r="A1822" i="8"/>
  <c r="A1825" i="8"/>
  <c r="B1825" i="8"/>
  <c r="C1825" i="8"/>
  <c r="D1825" i="8"/>
  <c r="E1825" i="8"/>
  <c r="F1825" i="8"/>
  <c r="G1825" i="8"/>
  <c r="H1825" i="8"/>
  <c r="I1825" i="8"/>
  <c r="J1825" i="8"/>
  <c r="K1825" i="8"/>
  <c r="A1826" i="8"/>
  <c r="B1826" i="8"/>
  <c r="C1826" i="8"/>
  <c r="D1826" i="8"/>
  <c r="E1826" i="8"/>
  <c r="F1826" i="8"/>
  <c r="G1826" i="8"/>
  <c r="H1826" i="8"/>
  <c r="I1826" i="8"/>
  <c r="J1826" i="8"/>
  <c r="K1826" i="8"/>
  <c r="A1827" i="8"/>
  <c r="B1827" i="8"/>
  <c r="C1827" i="8"/>
  <c r="D1827" i="8"/>
  <c r="E1827" i="8"/>
  <c r="F1827" i="8"/>
  <c r="G1827" i="8"/>
  <c r="H1827" i="8"/>
  <c r="I1827" i="8"/>
  <c r="J1827" i="8"/>
  <c r="A1829" i="8"/>
  <c r="B1829" i="8"/>
  <c r="C1829" i="8"/>
  <c r="D1829" i="8"/>
  <c r="E1829" i="8"/>
  <c r="F1829" i="8"/>
  <c r="G1829" i="8"/>
  <c r="H1829" i="8"/>
  <c r="I1829" i="8"/>
  <c r="J1829" i="8"/>
  <c r="J1830" i="8" s="1"/>
  <c r="A1831" i="8"/>
  <c r="B1831" i="8"/>
  <c r="C1831" i="8"/>
  <c r="D1831" i="8"/>
  <c r="E1831" i="8"/>
  <c r="F1831" i="8"/>
  <c r="G1831" i="8"/>
  <c r="H1831" i="8"/>
  <c r="I1831" i="8"/>
  <c r="J1831" i="8"/>
  <c r="J1832" i="8" s="1"/>
  <c r="A1833" i="8"/>
  <c r="B1833" i="8"/>
  <c r="C1833" i="8"/>
  <c r="D1833" i="8"/>
  <c r="E1833" i="8"/>
  <c r="F1833" i="8"/>
  <c r="G1833" i="8"/>
  <c r="H1833" i="8"/>
  <c r="I1833" i="8"/>
  <c r="J1833" i="8"/>
  <c r="J1834" i="8" s="1"/>
  <c r="A1835" i="8"/>
  <c r="B1835" i="8"/>
  <c r="C1835" i="8"/>
  <c r="D1835" i="8"/>
  <c r="E1835" i="8"/>
  <c r="F1835" i="8"/>
  <c r="G1835" i="8"/>
  <c r="H1835" i="8"/>
  <c r="I1835" i="8"/>
  <c r="J1835" i="8"/>
  <c r="J1836" i="8" s="1"/>
  <c r="A1837" i="8"/>
  <c r="B1837" i="8"/>
  <c r="C1837" i="8"/>
  <c r="D1837" i="8"/>
  <c r="E1837" i="8"/>
  <c r="F1837" i="8"/>
  <c r="G1837" i="8"/>
  <c r="H1837" i="8"/>
  <c r="I1837" i="8"/>
  <c r="J1837" i="8"/>
  <c r="A1838" i="8"/>
  <c r="B1838" i="8"/>
  <c r="C1838" i="8"/>
  <c r="D1838" i="8"/>
  <c r="E1838" i="8"/>
  <c r="F1838" i="8"/>
  <c r="G1838" i="8"/>
  <c r="H1838" i="8"/>
  <c r="I1838" i="8"/>
  <c r="J1838" i="8"/>
  <c r="A1840" i="8"/>
  <c r="B1840" i="8"/>
  <c r="C1840" i="8"/>
  <c r="D1840" i="8"/>
  <c r="E1840" i="8"/>
  <c r="F1840" i="8"/>
  <c r="G1840" i="8"/>
  <c r="H1840" i="8"/>
  <c r="I1840" i="8"/>
  <c r="A1842" i="8"/>
  <c r="B1842" i="8"/>
  <c r="C1842" i="8"/>
  <c r="D1842" i="8"/>
  <c r="E1842" i="8"/>
  <c r="F1842" i="8"/>
  <c r="G1842" i="8"/>
  <c r="H1842" i="8"/>
  <c r="I1842" i="8"/>
  <c r="J1842" i="8"/>
  <c r="J1843" i="8" s="1"/>
  <c r="A1844" i="8"/>
  <c r="B1844" i="8"/>
  <c r="C1844" i="8"/>
  <c r="D1844" i="8"/>
  <c r="E1844" i="8"/>
  <c r="F1844" i="8"/>
  <c r="G1844" i="8"/>
  <c r="H1844" i="8"/>
  <c r="I1844" i="8"/>
  <c r="J1844" i="8"/>
  <c r="A1846" i="8"/>
  <c r="B1846" i="8"/>
  <c r="C1846" i="8"/>
  <c r="D1846" i="8"/>
  <c r="E1846" i="8"/>
  <c r="F1846" i="8"/>
  <c r="G1846" i="8"/>
  <c r="H1846" i="8"/>
  <c r="I1846" i="8"/>
  <c r="J1846" i="8"/>
  <c r="A1849" i="8"/>
  <c r="B1849" i="8"/>
  <c r="C1849" i="8"/>
  <c r="D1849" i="8"/>
  <c r="E1849" i="8"/>
  <c r="F1849" i="8"/>
  <c r="G1849" i="8"/>
  <c r="H1849" i="8"/>
  <c r="I1849" i="8"/>
  <c r="J1849" i="8"/>
  <c r="K1849" i="8"/>
  <c r="A1850" i="8"/>
  <c r="B1850" i="8"/>
  <c r="C1850" i="8"/>
  <c r="D1850" i="8"/>
  <c r="E1850" i="8"/>
  <c r="F1850" i="8"/>
  <c r="G1850" i="8"/>
  <c r="H1850" i="8"/>
  <c r="I1850" i="8"/>
  <c r="J1850" i="8"/>
  <c r="A1852" i="8"/>
  <c r="B1852" i="8"/>
  <c r="C1852" i="8"/>
  <c r="D1852" i="8"/>
  <c r="E1852" i="8"/>
  <c r="F1852" i="8"/>
  <c r="G1852" i="8"/>
  <c r="H1852" i="8"/>
  <c r="I1852" i="8"/>
  <c r="J1852" i="8"/>
  <c r="J1853" i="8" s="1"/>
  <c r="A1854" i="8"/>
  <c r="B1854" i="8"/>
  <c r="C1854" i="8"/>
  <c r="D1854" i="8"/>
  <c r="E1854" i="8"/>
  <c r="F1854" i="8"/>
  <c r="G1854" i="8"/>
  <c r="H1854" i="8"/>
  <c r="I1854" i="8"/>
  <c r="J1854" i="8"/>
  <c r="J1855" i="8" s="1"/>
  <c r="A1856" i="8"/>
  <c r="B1856" i="8"/>
  <c r="C1856" i="8"/>
  <c r="D1856" i="8"/>
  <c r="E1856" i="8"/>
  <c r="F1856" i="8"/>
  <c r="G1856" i="8"/>
  <c r="H1856" i="8"/>
  <c r="I1856" i="8"/>
  <c r="J1856" i="8"/>
  <c r="J1857" i="8" s="1"/>
  <c r="A1858" i="8"/>
  <c r="B1858" i="8"/>
  <c r="C1858" i="8"/>
  <c r="D1858" i="8"/>
  <c r="E1858" i="8"/>
  <c r="F1858" i="8"/>
  <c r="G1858" i="8"/>
  <c r="H1858" i="8"/>
  <c r="I1858" i="8"/>
  <c r="J1858" i="8"/>
  <c r="J1859" i="8" s="1"/>
  <c r="A1860" i="8"/>
  <c r="B1860" i="8"/>
  <c r="C1860" i="8"/>
  <c r="D1860" i="8"/>
  <c r="E1860" i="8"/>
  <c r="F1860" i="8"/>
  <c r="G1860" i="8"/>
  <c r="H1860" i="8"/>
  <c r="I1860" i="8"/>
  <c r="A1862" i="8"/>
  <c r="B1862" i="8"/>
  <c r="C1862" i="8"/>
  <c r="D1862" i="8"/>
  <c r="E1862" i="8"/>
  <c r="F1862" i="8"/>
  <c r="G1862" i="8"/>
  <c r="H1862" i="8"/>
  <c r="I1862" i="8"/>
  <c r="J1862" i="8"/>
  <c r="J1863" i="8" s="1"/>
  <c r="A1864" i="8"/>
  <c r="B1864" i="8"/>
  <c r="C1864" i="8"/>
  <c r="D1864" i="8"/>
  <c r="E1864" i="8"/>
  <c r="F1864" i="8"/>
  <c r="G1864" i="8"/>
  <c r="H1864" i="8"/>
  <c r="I1864" i="8"/>
  <c r="J1864" i="8"/>
  <c r="J1865" i="8" s="1"/>
  <c r="A1866" i="8"/>
  <c r="B1866" i="8"/>
  <c r="C1866" i="8"/>
  <c r="D1866" i="8"/>
  <c r="E1866" i="8"/>
  <c r="F1866" i="8"/>
  <c r="G1866" i="8"/>
  <c r="H1866" i="8"/>
  <c r="I1866" i="8"/>
  <c r="J1866" i="8"/>
  <c r="J1867" i="8" s="1"/>
  <c r="A1868" i="8"/>
  <c r="B1868" i="8"/>
  <c r="C1868" i="8"/>
  <c r="D1868" i="8"/>
  <c r="E1868" i="8"/>
  <c r="F1868" i="8"/>
  <c r="G1868" i="8"/>
  <c r="H1868" i="8"/>
  <c r="I1868" i="8"/>
  <c r="J1868" i="8"/>
  <c r="J1869" i="8" s="1"/>
  <c r="A1870" i="8"/>
  <c r="B1870" i="8"/>
  <c r="C1870" i="8"/>
  <c r="D1870" i="8"/>
  <c r="E1870" i="8"/>
  <c r="F1870" i="8"/>
  <c r="G1870" i="8"/>
  <c r="H1870" i="8"/>
  <c r="I1870" i="8"/>
  <c r="J1870" i="8"/>
  <c r="J1871" i="8" s="1"/>
  <c r="A1873" i="8"/>
  <c r="B1873" i="8"/>
  <c r="C1873" i="8"/>
  <c r="D1873" i="8"/>
  <c r="E1873" i="8"/>
  <c r="F1873" i="8"/>
  <c r="G1873" i="8"/>
  <c r="H1873" i="8"/>
  <c r="I1873" i="8"/>
  <c r="J1873" i="8"/>
  <c r="K1873" i="8"/>
  <c r="A1874" i="8"/>
  <c r="B1874" i="8"/>
  <c r="C1874" i="8"/>
  <c r="D1874" i="8"/>
  <c r="E1874" i="8"/>
  <c r="F1874" i="8"/>
  <c r="G1874" i="8"/>
  <c r="H1874" i="8"/>
  <c r="I1874" i="8"/>
  <c r="J1874" i="8"/>
  <c r="A1876" i="8"/>
  <c r="B1876" i="8"/>
  <c r="C1876" i="8"/>
  <c r="D1876" i="8"/>
  <c r="E1876" i="8"/>
  <c r="F1876" i="8"/>
  <c r="G1876" i="8"/>
  <c r="H1876" i="8"/>
  <c r="I1876" i="8"/>
  <c r="J1876" i="8"/>
  <c r="A1878" i="8"/>
  <c r="B1878" i="8"/>
  <c r="C1878" i="8"/>
  <c r="D1878" i="8"/>
  <c r="E1878" i="8"/>
  <c r="F1878" i="8"/>
  <c r="G1878" i="8"/>
  <c r="H1878" i="8"/>
  <c r="I1878" i="8"/>
  <c r="J1878" i="8"/>
  <c r="J1879" i="8" s="1"/>
  <c r="A1880" i="8"/>
  <c r="B1880" i="8"/>
  <c r="C1880" i="8"/>
  <c r="D1880" i="8"/>
  <c r="E1880" i="8"/>
  <c r="F1880" i="8"/>
  <c r="G1880" i="8"/>
  <c r="H1880" i="8"/>
  <c r="I1880" i="8"/>
  <c r="A1882" i="8"/>
  <c r="B1882" i="8"/>
  <c r="C1882" i="8"/>
  <c r="D1882" i="8"/>
  <c r="E1882" i="8"/>
  <c r="F1882" i="8"/>
  <c r="G1882" i="8"/>
  <c r="H1882" i="8"/>
  <c r="I1882" i="8"/>
  <c r="J1882" i="8"/>
  <c r="J1883" i="8" s="1"/>
  <c r="A1884" i="8"/>
  <c r="B1884" i="8"/>
  <c r="C1884" i="8"/>
  <c r="D1884" i="8"/>
  <c r="E1884" i="8"/>
  <c r="F1884" i="8"/>
  <c r="G1884" i="8"/>
  <c r="H1884" i="8"/>
  <c r="I1884" i="8"/>
  <c r="J1884" i="8"/>
  <c r="J1885" i="8" s="1"/>
  <c r="A1886" i="8"/>
  <c r="B1886" i="8"/>
  <c r="C1886" i="8"/>
  <c r="D1886" i="8"/>
  <c r="E1886" i="8"/>
  <c r="F1886" i="8"/>
  <c r="G1886" i="8"/>
  <c r="H1886" i="8"/>
  <c r="I1886" i="8"/>
  <c r="J1886" i="8"/>
  <c r="A1887" i="8"/>
  <c r="B1887" i="8"/>
  <c r="C1887" i="8"/>
  <c r="D1887" i="8"/>
  <c r="E1887" i="8"/>
  <c r="F1887" i="8"/>
  <c r="G1887" i="8"/>
  <c r="H1887" i="8"/>
  <c r="I1887" i="8"/>
  <c r="J1887" i="8"/>
  <c r="A1889" i="8"/>
  <c r="B1889" i="8"/>
  <c r="C1889" i="8"/>
  <c r="D1889" i="8"/>
  <c r="E1889" i="8"/>
  <c r="F1889" i="8"/>
  <c r="G1889" i="8"/>
  <c r="H1889" i="8"/>
  <c r="I1889" i="8"/>
  <c r="J1889" i="8"/>
  <c r="A1890" i="8"/>
  <c r="B1890" i="8"/>
  <c r="C1890" i="8"/>
  <c r="D1890" i="8"/>
  <c r="E1890" i="8"/>
  <c r="F1890" i="8"/>
  <c r="G1890" i="8"/>
  <c r="H1890" i="8"/>
  <c r="I1890" i="8"/>
  <c r="J1890" i="8"/>
  <c r="A1892" i="8"/>
  <c r="B1892" i="8"/>
  <c r="C1892" i="8"/>
  <c r="D1892" i="8"/>
  <c r="E1892" i="8"/>
  <c r="F1892" i="8"/>
  <c r="G1892" i="8"/>
  <c r="H1892" i="8"/>
  <c r="I1892" i="8"/>
  <c r="J1892" i="8"/>
  <c r="J1893" i="8" s="1"/>
  <c r="A1894" i="8"/>
  <c r="B1894" i="8"/>
  <c r="C1894" i="8"/>
  <c r="D1894" i="8"/>
  <c r="E1894" i="8"/>
  <c r="F1894" i="8"/>
  <c r="G1894" i="8"/>
  <c r="H1894" i="8"/>
  <c r="I1894" i="8"/>
  <c r="J1894" i="8"/>
  <c r="J1895" i="8" s="1"/>
  <c r="A1896" i="8"/>
  <c r="B1896" i="8"/>
  <c r="C1896" i="8"/>
  <c r="D1896" i="8"/>
  <c r="E1896" i="8"/>
  <c r="F1896" i="8"/>
  <c r="G1896" i="8"/>
  <c r="H1896" i="8"/>
  <c r="I1896" i="8"/>
  <c r="J1896" i="8"/>
  <c r="J1897" i="8" s="1"/>
  <c r="A1898" i="8"/>
  <c r="B1898" i="8"/>
  <c r="C1898" i="8"/>
  <c r="D1898" i="8"/>
  <c r="E1898" i="8"/>
  <c r="F1898" i="8"/>
  <c r="G1898" i="8"/>
  <c r="H1898" i="8"/>
  <c r="I1898" i="8"/>
  <c r="A1899" i="8"/>
  <c r="B1899" i="8"/>
  <c r="C1899" i="8"/>
  <c r="D1899" i="8"/>
  <c r="E1899" i="8"/>
  <c r="F1899" i="8"/>
  <c r="G1899" i="8"/>
  <c r="H1899" i="8"/>
  <c r="I1899" i="8"/>
  <c r="J1899" i="8"/>
  <c r="A1901" i="8"/>
  <c r="B1901" i="8"/>
  <c r="C1901" i="8"/>
  <c r="D1901" i="8"/>
  <c r="E1901" i="8"/>
  <c r="F1901" i="8"/>
  <c r="G1901" i="8"/>
  <c r="H1901" i="8"/>
  <c r="I1901" i="8"/>
  <c r="J1901" i="8"/>
  <c r="J1902" i="8" s="1"/>
  <c r="A1903" i="8"/>
  <c r="B1903" i="8"/>
  <c r="C1903" i="8"/>
  <c r="D1903" i="8"/>
  <c r="E1903" i="8"/>
  <c r="F1903" i="8"/>
  <c r="G1903" i="8"/>
  <c r="H1903" i="8"/>
  <c r="I1903" i="8"/>
  <c r="J1903" i="8"/>
  <c r="J1904" i="8" s="1"/>
  <c r="A1905" i="8"/>
  <c r="B1905" i="8"/>
  <c r="C1905" i="8"/>
  <c r="D1905" i="8"/>
  <c r="E1905" i="8"/>
  <c r="F1905" i="8"/>
  <c r="G1905" i="8"/>
  <c r="H1905" i="8"/>
  <c r="I1905" i="8"/>
  <c r="J1905" i="8"/>
  <c r="J1906" i="8" s="1"/>
  <c r="A1908" i="8"/>
  <c r="B1908" i="8"/>
  <c r="C1908" i="8"/>
  <c r="D1908" i="8"/>
  <c r="E1908" i="8"/>
  <c r="F1908" i="8"/>
  <c r="G1908" i="8"/>
  <c r="H1908" i="8"/>
  <c r="I1908" i="8"/>
  <c r="J1908" i="8"/>
  <c r="K1908" i="8"/>
  <c r="A1909" i="8"/>
  <c r="B1909" i="8"/>
  <c r="C1909" i="8"/>
  <c r="D1909" i="8"/>
  <c r="E1909" i="8"/>
  <c r="F1909" i="8"/>
  <c r="G1909" i="8"/>
  <c r="H1909" i="8"/>
  <c r="I1909" i="8"/>
  <c r="J1909" i="8"/>
  <c r="A1911" i="8"/>
  <c r="B1911" i="8"/>
  <c r="C1911" i="8"/>
  <c r="D1911" i="8"/>
  <c r="E1911" i="8"/>
  <c r="F1911" i="8"/>
  <c r="G1911" i="8"/>
  <c r="H1911" i="8"/>
  <c r="I1911" i="8"/>
  <c r="J1911" i="8"/>
  <c r="J1912" i="8" s="1"/>
  <c r="A1914" i="8"/>
  <c r="B1914" i="8"/>
  <c r="C1914" i="8"/>
  <c r="D1914" i="8"/>
  <c r="E1914" i="8"/>
  <c r="F1914" i="8"/>
  <c r="G1914" i="8"/>
  <c r="H1914" i="8"/>
  <c r="I1914" i="8"/>
  <c r="J1914" i="8"/>
  <c r="K1914" i="8"/>
  <c r="A1915" i="8"/>
  <c r="B1915" i="8"/>
  <c r="C1915" i="8"/>
  <c r="D1915" i="8"/>
  <c r="E1915" i="8"/>
  <c r="F1915" i="8"/>
  <c r="G1915" i="8"/>
  <c r="H1915" i="8"/>
  <c r="I1915" i="8"/>
  <c r="J1915" i="8"/>
  <c r="A1917" i="8"/>
  <c r="B1917" i="8"/>
  <c r="C1917" i="8"/>
  <c r="D1917" i="8"/>
  <c r="E1917" i="8"/>
  <c r="F1917" i="8"/>
  <c r="G1917" i="8"/>
  <c r="H1917" i="8"/>
  <c r="I1917" i="8"/>
  <c r="A1919" i="8"/>
  <c r="B1919" i="8"/>
  <c r="C1919" i="8"/>
  <c r="D1919" i="8"/>
  <c r="E1919" i="8"/>
  <c r="F1919" i="8"/>
  <c r="G1919" i="8"/>
  <c r="H1919" i="8"/>
  <c r="I1919" i="8"/>
  <c r="J1919" i="8"/>
  <c r="J1920" i="8" s="1"/>
  <c r="A1921" i="8"/>
  <c r="B1921" i="8"/>
  <c r="C1921" i="8"/>
  <c r="D1921" i="8"/>
  <c r="E1921" i="8"/>
  <c r="F1921" i="8"/>
  <c r="G1921" i="8"/>
  <c r="H1921" i="8"/>
  <c r="I1921" i="8"/>
  <c r="J1921" i="8"/>
  <c r="J1922" i="8" s="1"/>
  <c r="A1923" i="8"/>
  <c r="B1923" i="8"/>
  <c r="C1923" i="8"/>
  <c r="D1923" i="8"/>
  <c r="E1923" i="8"/>
  <c r="F1923" i="8"/>
  <c r="G1923" i="8"/>
  <c r="H1923" i="8"/>
  <c r="I1923" i="8"/>
  <c r="J1923" i="8"/>
  <c r="J1924" i="8" s="1"/>
  <c r="A1925" i="8"/>
  <c r="B1925" i="8"/>
  <c r="C1925" i="8"/>
  <c r="D1925" i="8"/>
  <c r="E1925" i="8"/>
  <c r="F1925" i="8"/>
  <c r="G1925" i="8"/>
  <c r="H1925" i="8"/>
  <c r="I1925" i="8"/>
  <c r="J1925" i="8"/>
  <c r="J1926" i="8" s="1"/>
  <c r="A1927" i="8"/>
  <c r="B1927" i="8"/>
  <c r="C1927" i="8"/>
  <c r="D1927" i="8"/>
  <c r="E1927" i="8"/>
  <c r="F1927" i="8"/>
  <c r="G1927" i="8"/>
  <c r="H1927" i="8"/>
  <c r="I1927" i="8"/>
  <c r="J1927" i="8"/>
  <c r="J1928" i="8" s="1"/>
  <c r="A1929" i="8"/>
  <c r="B1929" i="8"/>
  <c r="C1929" i="8"/>
  <c r="D1929" i="8"/>
  <c r="E1929" i="8"/>
  <c r="F1929" i="8"/>
  <c r="G1929" i="8"/>
  <c r="H1929" i="8"/>
  <c r="I1929" i="8"/>
  <c r="J1929" i="8"/>
  <c r="A1930" i="8"/>
  <c r="B1930" i="8"/>
  <c r="C1930" i="8"/>
  <c r="D1930" i="8"/>
  <c r="E1930" i="8"/>
  <c r="F1930" i="8"/>
  <c r="G1930" i="8"/>
  <c r="H1930" i="8"/>
  <c r="I1930" i="8"/>
  <c r="J1930" i="8"/>
  <c r="A1931" i="8"/>
  <c r="B1931" i="8"/>
  <c r="C1931" i="8"/>
  <c r="D1931" i="8"/>
  <c r="E1931" i="8"/>
  <c r="F1931" i="8"/>
  <c r="G1931" i="8"/>
  <c r="H1931" i="8"/>
  <c r="I1931" i="8"/>
  <c r="J1931" i="8"/>
  <c r="A1933" i="8"/>
  <c r="B1933" i="8"/>
  <c r="C1933" i="8"/>
  <c r="D1933" i="8"/>
  <c r="E1933" i="8"/>
  <c r="F1933" i="8"/>
  <c r="G1933" i="8"/>
  <c r="H1933" i="8"/>
  <c r="I1933" i="8"/>
  <c r="J1933" i="8"/>
  <c r="A1934" i="8"/>
  <c r="B1934" i="8"/>
  <c r="C1934" i="8"/>
  <c r="D1934" i="8"/>
  <c r="E1934" i="8"/>
  <c r="F1934" i="8"/>
  <c r="G1934" i="8"/>
  <c r="H1934" i="8"/>
  <c r="I1934" i="8"/>
  <c r="A1936" i="8"/>
  <c r="B1936" i="8"/>
  <c r="C1936" i="8"/>
  <c r="D1936" i="8"/>
  <c r="E1936" i="8"/>
  <c r="F1936" i="8"/>
  <c r="G1936" i="8"/>
  <c r="H1936" i="8"/>
  <c r="I1936" i="8"/>
  <c r="J1936" i="8"/>
  <c r="A1937" i="8"/>
  <c r="B1937" i="8"/>
  <c r="C1937" i="8"/>
  <c r="D1937" i="8"/>
  <c r="E1937" i="8"/>
  <c r="F1937" i="8"/>
  <c r="G1937" i="8"/>
  <c r="H1937" i="8"/>
  <c r="I1937" i="8"/>
  <c r="J1937" i="8"/>
  <c r="A1938" i="8"/>
  <c r="B1938" i="8"/>
  <c r="C1938" i="8"/>
  <c r="D1938" i="8"/>
  <c r="E1938" i="8"/>
  <c r="F1938" i="8"/>
  <c r="G1938" i="8"/>
  <c r="H1938" i="8"/>
  <c r="I1938" i="8"/>
  <c r="J1938" i="8"/>
  <c r="A1940" i="8"/>
  <c r="B1940" i="8"/>
  <c r="C1940" i="8"/>
  <c r="D1940" i="8"/>
  <c r="E1940" i="8"/>
  <c r="F1940" i="8"/>
  <c r="G1940" i="8"/>
  <c r="H1940" i="8"/>
  <c r="I1940" i="8"/>
  <c r="J1940" i="8"/>
  <c r="J1941" i="8" s="1"/>
  <c r="A1942" i="8"/>
  <c r="B1942" i="8"/>
  <c r="C1942" i="8"/>
  <c r="D1942" i="8"/>
  <c r="E1942" i="8"/>
  <c r="F1942" i="8"/>
  <c r="G1942" i="8"/>
  <c r="H1942" i="8"/>
  <c r="I1942" i="8"/>
  <c r="J1942" i="8"/>
  <c r="J1943" i="8" s="1"/>
  <c r="A1945" i="8"/>
  <c r="B1945" i="8"/>
  <c r="C1945" i="8"/>
  <c r="D1945" i="8"/>
  <c r="E1945" i="8"/>
  <c r="F1945" i="8"/>
  <c r="G1945" i="8"/>
  <c r="H1945" i="8"/>
  <c r="I1945" i="8"/>
  <c r="J1945" i="8"/>
  <c r="K1945" i="8"/>
  <c r="A1946" i="8"/>
  <c r="B1946" i="8"/>
  <c r="C1946" i="8"/>
  <c r="D1946" i="8"/>
  <c r="E1946" i="8"/>
  <c r="F1946" i="8"/>
  <c r="G1946" i="8"/>
  <c r="H1946" i="8"/>
  <c r="I1946" i="8"/>
  <c r="J1946" i="8"/>
  <c r="K1946" i="8"/>
  <c r="A1947" i="8"/>
  <c r="B1947" i="8"/>
  <c r="C1947" i="8"/>
  <c r="D1947" i="8"/>
  <c r="E1947" i="8"/>
  <c r="F1947" i="8"/>
  <c r="G1947" i="8"/>
  <c r="H1947" i="8"/>
  <c r="I1947" i="8"/>
  <c r="J1947" i="8"/>
  <c r="A1948" i="8"/>
  <c r="B1948" i="8"/>
  <c r="C1948" i="8"/>
  <c r="D1948" i="8"/>
  <c r="E1948" i="8"/>
  <c r="F1948" i="8"/>
  <c r="G1948" i="8"/>
  <c r="H1948" i="8"/>
  <c r="I1948" i="8"/>
  <c r="J1948" i="8"/>
  <c r="A1949" i="8"/>
  <c r="B1949" i="8"/>
  <c r="C1949" i="8"/>
  <c r="D1949" i="8"/>
  <c r="E1949" i="8"/>
  <c r="F1949" i="8"/>
  <c r="G1949" i="8"/>
  <c r="H1949" i="8"/>
  <c r="I1949" i="8"/>
  <c r="A1950" i="8"/>
  <c r="B1950" i="8"/>
  <c r="C1950" i="8"/>
  <c r="D1950" i="8"/>
  <c r="E1950" i="8"/>
  <c r="F1950" i="8"/>
  <c r="G1950" i="8"/>
  <c r="H1950" i="8"/>
  <c r="I1950" i="8"/>
  <c r="J1950" i="8"/>
  <c r="A1952" i="8"/>
  <c r="B1952" i="8"/>
  <c r="C1952" i="8"/>
  <c r="D1952" i="8"/>
  <c r="E1952" i="8"/>
  <c r="F1952" i="8"/>
  <c r="G1952" i="8"/>
  <c r="H1952" i="8"/>
  <c r="I1952" i="8"/>
  <c r="J1952" i="8"/>
  <c r="J1953" i="8" s="1"/>
  <c r="A1954" i="8"/>
  <c r="B1954" i="8"/>
  <c r="C1954" i="8"/>
  <c r="D1954" i="8"/>
  <c r="E1954" i="8"/>
  <c r="F1954" i="8"/>
  <c r="G1954" i="8"/>
  <c r="H1954" i="8"/>
  <c r="I1954" i="8"/>
  <c r="J1954" i="8"/>
  <c r="A1955" i="8"/>
  <c r="B1955" i="8"/>
  <c r="C1955" i="8"/>
  <c r="D1955" i="8"/>
  <c r="E1955" i="8"/>
  <c r="F1955" i="8"/>
  <c r="G1955" i="8"/>
  <c r="H1955" i="8"/>
  <c r="I1955" i="8"/>
  <c r="J1955" i="8"/>
  <c r="A1957" i="8"/>
  <c r="B1957" i="8"/>
  <c r="C1957" i="8"/>
  <c r="D1957" i="8"/>
  <c r="E1957" i="8"/>
  <c r="F1957" i="8"/>
  <c r="G1957" i="8"/>
  <c r="H1957" i="8"/>
  <c r="I1957" i="8"/>
  <c r="J1957" i="8"/>
  <c r="A1958" i="8"/>
  <c r="B1958" i="8"/>
  <c r="C1958" i="8"/>
  <c r="D1958" i="8"/>
  <c r="E1958" i="8"/>
  <c r="F1958" i="8"/>
  <c r="G1958" i="8"/>
  <c r="H1958" i="8"/>
  <c r="I1958" i="8"/>
  <c r="J1958" i="8"/>
  <c r="A1959" i="8"/>
  <c r="B1959" i="8"/>
  <c r="C1959" i="8"/>
  <c r="D1959" i="8"/>
  <c r="E1959" i="8"/>
  <c r="F1959" i="8"/>
  <c r="G1959" i="8"/>
  <c r="H1959" i="8"/>
  <c r="I1959" i="8"/>
  <c r="J1959" i="8"/>
  <c r="A1960" i="8"/>
  <c r="B1960" i="8"/>
  <c r="C1960" i="8"/>
  <c r="D1960" i="8"/>
  <c r="E1960" i="8"/>
  <c r="F1960" i="8"/>
  <c r="G1960" i="8"/>
  <c r="H1960" i="8"/>
  <c r="I1960" i="8"/>
  <c r="J1960" i="8"/>
  <c r="A1961" i="8"/>
  <c r="B1961" i="8"/>
  <c r="C1961" i="8"/>
  <c r="D1961" i="8"/>
  <c r="E1961" i="8"/>
  <c r="F1961" i="8"/>
  <c r="G1961" i="8"/>
  <c r="H1961" i="8"/>
  <c r="I1961" i="8"/>
  <c r="J1961" i="8"/>
  <c r="A1963" i="8"/>
  <c r="B1963" i="8"/>
  <c r="C1963" i="8"/>
  <c r="D1963" i="8"/>
  <c r="E1963" i="8"/>
  <c r="F1963" i="8"/>
  <c r="G1963" i="8"/>
  <c r="H1963" i="8"/>
  <c r="I1963" i="8"/>
  <c r="A1964" i="8"/>
  <c r="B1964" i="8"/>
  <c r="C1964" i="8"/>
  <c r="D1964" i="8"/>
  <c r="E1964" i="8"/>
  <c r="F1964" i="8"/>
  <c r="G1964" i="8"/>
  <c r="H1964" i="8"/>
  <c r="I1964" i="8"/>
  <c r="J1964" i="8"/>
  <c r="A1965" i="8"/>
  <c r="B1965" i="8"/>
  <c r="C1965" i="8"/>
  <c r="D1965" i="8"/>
  <c r="E1965" i="8"/>
  <c r="F1965" i="8"/>
  <c r="G1965" i="8"/>
  <c r="H1965" i="8"/>
  <c r="I1965" i="8"/>
  <c r="J1965" i="8"/>
  <c r="A1967" i="8"/>
  <c r="B1967" i="8"/>
  <c r="C1967" i="8"/>
  <c r="D1967" i="8"/>
  <c r="E1967" i="8"/>
  <c r="F1967" i="8"/>
  <c r="G1967" i="8"/>
  <c r="H1967" i="8"/>
  <c r="I1967" i="8"/>
  <c r="J1967" i="8"/>
  <c r="J1968" i="8" s="1"/>
  <c r="A1969" i="8"/>
  <c r="B1969" i="8"/>
  <c r="C1969" i="8"/>
  <c r="D1969" i="8"/>
  <c r="E1969" i="8"/>
  <c r="F1969" i="8"/>
  <c r="G1969" i="8"/>
  <c r="H1969" i="8"/>
  <c r="I1969" i="8"/>
  <c r="J1969" i="8"/>
  <c r="J1970" i="8" s="1"/>
  <c r="A1971" i="8"/>
  <c r="B1971" i="8"/>
  <c r="C1971" i="8"/>
  <c r="D1971" i="8"/>
  <c r="E1971" i="8"/>
  <c r="F1971" i="8"/>
  <c r="G1971" i="8"/>
  <c r="H1971" i="8"/>
  <c r="I1971" i="8"/>
  <c r="J1971" i="8"/>
  <c r="A1972" i="8"/>
  <c r="B1972" i="8"/>
  <c r="C1972" i="8"/>
  <c r="D1972" i="8"/>
  <c r="E1972" i="8"/>
  <c r="F1972" i="8"/>
  <c r="G1972" i="8"/>
  <c r="H1972" i="8"/>
  <c r="I1972" i="8"/>
  <c r="J1972" i="8"/>
  <c r="A1973" i="8"/>
  <c r="B1973" i="8"/>
  <c r="C1973" i="8"/>
  <c r="D1973" i="8"/>
  <c r="E1973" i="8"/>
  <c r="F1973" i="8"/>
  <c r="G1973" i="8"/>
  <c r="H1973" i="8"/>
  <c r="I1973" i="8"/>
  <c r="J1973" i="8"/>
  <c r="A1975" i="8"/>
  <c r="B1975" i="8"/>
  <c r="C1975" i="8"/>
  <c r="D1975" i="8"/>
  <c r="E1975" i="8"/>
  <c r="F1975" i="8"/>
  <c r="G1975" i="8"/>
  <c r="H1975" i="8"/>
  <c r="I1975" i="8"/>
  <c r="J1975" i="8"/>
  <c r="J1976" i="8" s="1"/>
  <c r="A1977" i="8"/>
  <c r="B1977" i="8"/>
  <c r="C1977" i="8"/>
  <c r="D1977" i="8"/>
  <c r="E1977" i="8"/>
  <c r="F1977" i="8"/>
  <c r="G1977" i="8"/>
  <c r="H1977" i="8"/>
  <c r="I1977" i="8"/>
  <c r="J1977" i="8"/>
  <c r="A1978" i="8"/>
  <c r="B1978" i="8"/>
  <c r="C1978" i="8"/>
  <c r="D1978" i="8"/>
  <c r="E1978" i="8"/>
  <c r="F1978" i="8"/>
  <c r="G1978" i="8"/>
  <c r="H1978" i="8"/>
  <c r="I1978" i="8"/>
  <c r="A1979" i="8"/>
  <c r="B1979" i="8"/>
  <c r="C1979" i="8"/>
  <c r="D1979" i="8"/>
  <c r="E1979" i="8"/>
  <c r="F1979" i="8"/>
  <c r="G1979" i="8"/>
  <c r="H1979" i="8"/>
  <c r="I1979" i="8"/>
  <c r="J1979" i="8"/>
  <c r="A1980" i="8"/>
  <c r="B1980" i="8"/>
  <c r="C1980" i="8"/>
  <c r="D1980" i="8"/>
  <c r="E1980" i="8"/>
  <c r="F1980" i="8"/>
  <c r="G1980" i="8"/>
  <c r="H1980" i="8"/>
  <c r="I1980" i="8"/>
  <c r="J1980" i="8"/>
  <c r="A1981" i="8"/>
  <c r="B1981" i="8"/>
  <c r="C1981" i="8"/>
  <c r="D1981" i="8"/>
  <c r="E1981" i="8"/>
  <c r="F1981" i="8"/>
  <c r="G1981" i="8"/>
  <c r="H1981" i="8"/>
  <c r="I1981" i="8"/>
  <c r="J1981" i="8"/>
  <c r="A1983" i="8"/>
  <c r="B1983" i="8"/>
  <c r="C1983" i="8"/>
  <c r="D1983" i="8"/>
  <c r="E1983" i="8"/>
  <c r="F1983" i="8"/>
  <c r="G1983" i="8"/>
  <c r="H1983" i="8"/>
  <c r="I1983" i="8"/>
  <c r="J1983" i="8"/>
  <c r="A1984" i="8"/>
  <c r="B1984" i="8"/>
  <c r="C1984" i="8"/>
  <c r="D1984" i="8"/>
  <c r="E1984" i="8"/>
  <c r="F1984" i="8"/>
  <c r="G1984" i="8"/>
  <c r="H1984" i="8"/>
  <c r="I1984" i="8"/>
  <c r="J1984" i="8"/>
  <c r="A1985" i="8"/>
  <c r="B1985" i="8"/>
  <c r="C1985" i="8"/>
  <c r="D1985" i="8"/>
  <c r="E1985" i="8"/>
  <c r="F1985" i="8"/>
  <c r="G1985" i="8"/>
  <c r="H1985" i="8"/>
  <c r="I1985" i="8"/>
  <c r="J1985" i="8"/>
  <c r="A1986" i="8"/>
  <c r="B1986" i="8"/>
  <c r="C1986" i="8"/>
  <c r="D1986" i="8"/>
  <c r="E1986" i="8"/>
  <c r="F1986" i="8"/>
  <c r="G1986" i="8"/>
  <c r="H1986" i="8"/>
  <c r="I1986" i="8"/>
  <c r="J1986" i="8"/>
  <c r="A1987" i="8"/>
  <c r="B1987" i="8"/>
  <c r="C1987" i="8"/>
  <c r="D1987" i="8"/>
  <c r="E1987" i="8"/>
  <c r="F1987" i="8"/>
  <c r="G1987" i="8"/>
  <c r="H1987" i="8"/>
  <c r="I1987" i="8"/>
  <c r="J1987" i="8"/>
  <c r="A1989" i="8"/>
  <c r="B1989" i="8"/>
  <c r="C1989" i="8"/>
  <c r="D1989" i="8"/>
  <c r="E1989" i="8"/>
  <c r="F1989" i="8"/>
  <c r="G1989" i="8"/>
  <c r="H1989" i="8"/>
  <c r="I1989" i="8"/>
  <c r="J1989" i="8"/>
  <c r="J1990" i="8" s="1"/>
  <c r="A1991" i="8"/>
  <c r="B1991" i="8"/>
  <c r="C1991" i="8"/>
  <c r="D1991" i="8"/>
  <c r="E1991" i="8"/>
  <c r="F1991" i="8"/>
  <c r="G1991" i="8"/>
  <c r="H1991" i="8"/>
  <c r="I1991" i="8"/>
  <c r="A1993" i="8"/>
  <c r="B1993" i="8"/>
  <c r="C1993" i="8"/>
  <c r="D1993" i="8"/>
  <c r="E1993" i="8"/>
  <c r="F1993" i="8"/>
  <c r="G1993" i="8"/>
  <c r="H1993" i="8"/>
  <c r="I1993" i="8"/>
  <c r="J1993" i="8"/>
  <c r="J1994" i="8" s="1"/>
  <c r="A1995" i="8"/>
  <c r="B1995" i="8"/>
  <c r="C1995" i="8"/>
  <c r="D1995" i="8"/>
  <c r="E1995" i="8"/>
  <c r="F1995" i="8"/>
  <c r="G1995" i="8"/>
  <c r="H1995" i="8"/>
  <c r="I1995" i="8"/>
  <c r="J1995" i="8"/>
  <c r="J1996" i="8" s="1"/>
  <c r="A1997" i="8"/>
  <c r="B1997" i="8"/>
  <c r="C1997" i="8"/>
  <c r="D1997" i="8"/>
  <c r="E1997" i="8"/>
  <c r="F1997" i="8"/>
  <c r="G1997" i="8"/>
  <c r="H1997" i="8"/>
  <c r="I1997" i="8"/>
  <c r="J1997" i="8"/>
  <c r="J1998" i="8" s="1"/>
  <c r="A1999" i="8"/>
  <c r="B1999" i="8"/>
  <c r="C1999" i="8"/>
  <c r="D1999" i="8"/>
  <c r="E1999" i="8"/>
  <c r="F1999" i="8"/>
  <c r="G1999" i="8"/>
  <c r="H1999" i="8"/>
  <c r="I1999" i="8"/>
  <c r="J1999" i="8"/>
  <c r="J2000" i="8" s="1"/>
  <c r="A2001" i="8"/>
  <c r="B2001" i="8"/>
  <c r="C2001" i="8"/>
  <c r="D2001" i="8"/>
  <c r="E2001" i="8"/>
  <c r="F2001" i="8"/>
  <c r="G2001" i="8"/>
  <c r="H2001" i="8"/>
  <c r="I2001" i="8"/>
  <c r="J2001" i="8"/>
  <c r="K2001" i="8"/>
  <c r="A2002" i="8"/>
  <c r="B2002" i="8"/>
  <c r="C2002" i="8"/>
  <c r="D2002" i="8"/>
  <c r="E2002" i="8"/>
  <c r="F2002" i="8"/>
  <c r="G2002" i="8"/>
  <c r="H2002" i="8"/>
  <c r="I2002" i="8"/>
  <c r="J2002" i="8"/>
  <c r="A2003" i="8"/>
  <c r="B2003" i="8"/>
  <c r="C2003" i="8"/>
  <c r="D2003" i="8"/>
  <c r="E2003" i="8"/>
  <c r="F2003" i="8"/>
  <c r="G2003" i="8"/>
  <c r="H2003" i="8"/>
  <c r="I2003" i="8"/>
  <c r="J2003" i="8"/>
  <c r="A2004" i="8"/>
  <c r="B2004" i="8"/>
  <c r="C2004" i="8"/>
  <c r="D2004" i="8"/>
  <c r="E2004" i="8"/>
  <c r="F2004" i="8"/>
  <c r="G2004" i="8"/>
  <c r="H2004" i="8"/>
  <c r="I2004" i="8"/>
  <c r="J2004" i="8"/>
  <c r="A2005" i="8"/>
  <c r="B2005" i="8"/>
  <c r="C2005" i="8"/>
  <c r="D2005" i="8"/>
  <c r="E2005" i="8"/>
  <c r="F2005" i="8"/>
  <c r="G2005" i="8"/>
  <c r="H2005" i="8"/>
  <c r="I2005" i="8"/>
  <c r="J2005" i="8"/>
  <c r="A2006" i="8"/>
  <c r="B2006" i="8"/>
  <c r="C2006" i="8"/>
  <c r="D2006" i="8"/>
  <c r="E2006" i="8"/>
  <c r="F2006" i="8"/>
  <c r="G2006" i="8"/>
  <c r="H2006" i="8"/>
  <c r="I2006" i="8"/>
  <c r="A2008" i="8"/>
  <c r="B2008" i="8"/>
  <c r="C2008" i="8"/>
  <c r="D2008" i="8"/>
  <c r="E2008" i="8"/>
  <c r="F2008" i="8"/>
  <c r="G2008" i="8"/>
  <c r="H2008" i="8"/>
  <c r="I2008" i="8"/>
  <c r="J2008" i="8"/>
  <c r="A2009" i="8"/>
  <c r="B2009" i="8"/>
  <c r="C2009" i="8"/>
  <c r="D2009" i="8"/>
  <c r="E2009" i="8"/>
  <c r="F2009" i="8"/>
  <c r="G2009" i="8"/>
  <c r="H2009" i="8"/>
  <c r="I2009" i="8"/>
  <c r="J2009" i="8"/>
  <c r="A2010" i="8"/>
  <c r="B2010" i="8"/>
  <c r="C2010" i="8"/>
  <c r="D2010" i="8"/>
  <c r="E2010" i="8"/>
  <c r="F2010" i="8"/>
  <c r="G2010" i="8"/>
  <c r="H2010" i="8"/>
  <c r="I2010" i="8"/>
  <c r="J2010" i="8"/>
  <c r="A2011" i="8"/>
  <c r="B2011" i="8"/>
  <c r="C2011" i="8"/>
  <c r="D2011" i="8"/>
  <c r="E2011" i="8"/>
  <c r="F2011" i="8"/>
  <c r="G2011" i="8"/>
  <c r="H2011" i="8"/>
  <c r="I2011" i="8"/>
  <c r="J2011" i="8"/>
  <c r="A2012" i="8"/>
  <c r="B2012" i="8"/>
  <c r="C2012" i="8"/>
  <c r="D2012" i="8"/>
  <c r="E2012" i="8"/>
  <c r="F2012" i="8"/>
  <c r="G2012" i="8"/>
  <c r="H2012" i="8"/>
  <c r="I2012" i="8"/>
  <c r="J2012" i="8"/>
  <c r="A2013" i="8"/>
  <c r="B2013" i="8"/>
  <c r="C2013" i="8"/>
  <c r="D2013" i="8"/>
  <c r="E2013" i="8"/>
  <c r="F2013" i="8"/>
  <c r="G2013" i="8"/>
  <c r="H2013" i="8"/>
  <c r="I2013" i="8"/>
  <c r="J2013" i="8"/>
  <c r="A2014" i="8"/>
  <c r="B2014" i="8"/>
  <c r="C2014" i="8"/>
  <c r="D2014" i="8"/>
  <c r="E2014" i="8"/>
  <c r="F2014" i="8"/>
  <c r="G2014" i="8"/>
  <c r="H2014" i="8"/>
  <c r="I2014" i="8"/>
  <c r="J2014" i="8"/>
  <c r="A2015" i="8"/>
  <c r="B2015" i="8"/>
  <c r="C2015" i="8"/>
  <c r="D2015" i="8"/>
  <c r="E2015" i="8"/>
  <c r="F2015" i="8"/>
  <c r="G2015" i="8"/>
  <c r="H2015" i="8"/>
  <c r="I2015" i="8"/>
  <c r="J2015" i="8"/>
  <c r="A2017" i="8"/>
  <c r="B2017" i="8"/>
  <c r="C2017" i="8"/>
  <c r="D2017" i="8"/>
  <c r="E2017" i="8"/>
  <c r="F2017" i="8"/>
  <c r="G2017" i="8"/>
  <c r="H2017" i="8"/>
  <c r="I2017" i="8"/>
  <c r="J2017" i="8"/>
  <c r="A2018" i="8"/>
  <c r="B2018" i="8"/>
  <c r="C2018" i="8"/>
  <c r="D2018" i="8"/>
  <c r="E2018" i="8"/>
  <c r="F2018" i="8"/>
  <c r="G2018" i="8"/>
  <c r="H2018" i="8"/>
  <c r="I2018" i="8"/>
  <c r="A2019" i="8"/>
  <c r="B2019" i="8"/>
  <c r="C2019" i="8"/>
  <c r="D2019" i="8"/>
  <c r="E2019" i="8"/>
  <c r="F2019" i="8"/>
  <c r="G2019" i="8"/>
  <c r="H2019" i="8"/>
  <c r="I2019" i="8"/>
  <c r="J2019" i="8"/>
  <c r="A2020" i="8"/>
  <c r="B2020" i="8"/>
  <c r="C2020" i="8"/>
  <c r="D2020" i="8"/>
  <c r="E2020" i="8"/>
  <c r="F2020" i="8"/>
  <c r="G2020" i="8"/>
  <c r="H2020" i="8"/>
  <c r="I2020" i="8"/>
  <c r="J2020" i="8"/>
  <c r="A2022" i="8"/>
  <c r="B2022" i="8"/>
  <c r="C2022" i="8"/>
  <c r="D2022" i="8"/>
  <c r="E2022" i="8"/>
  <c r="F2022" i="8"/>
  <c r="G2022" i="8"/>
  <c r="H2022" i="8"/>
  <c r="I2022" i="8"/>
  <c r="J2022" i="8"/>
  <c r="J2023" i="8" s="1"/>
  <c r="A2024" i="8"/>
  <c r="B2024" i="8"/>
  <c r="C2024" i="8"/>
  <c r="D2024" i="8"/>
  <c r="E2024" i="8"/>
  <c r="F2024" i="8"/>
  <c r="G2024" i="8"/>
  <c r="H2024" i="8"/>
  <c r="I2024" i="8"/>
  <c r="J2024" i="8"/>
  <c r="A2025" i="8"/>
  <c r="B2025" i="8"/>
  <c r="C2025" i="8"/>
  <c r="D2025" i="8"/>
  <c r="E2025" i="8"/>
  <c r="F2025" i="8"/>
  <c r="G2025" i="8"/>
  <c r="H2025" i="8"/>
  <c r="I2025" i="8"/>
  <c r="J2025" i="8"/>
  <c r="A2026" i="8"/>
  <c r="B2026" i="8"/>
  <c r="C2026" i="8"/>
  <c r="D2026" i="8"/>
  <c r="E2026" i="8"/>
  <c r="F2026" i="8"/>
  <c r="G2026" i="8"/>
  <c r="H2026" i="8"/>
  <c r="I2026" i="8"/>
  <c r="J2026" i="8"/>
  <c r="A2028" i="8"/>
  <c r="B2028" i="8"/>
  <c r="C2028" i="8"/>
  <c r="D2028" i="8"/>
  <c r="E2028" i="8"/>
  <c r="F2028" i="8"/>
  <c r="G2028" i="8"/>
  <c r="H2028" i="8"/>
  <c r="I2028" i="8"/>
  <c r="J2028" i="8"/>
  <c r="A2029" i="8"/>
  <c r="B2029" i="8"/>
  <c r="C2029" i="8"/>
  <c r="D2029" i="8"/>
  <c r="E2029" i="8"/>
  <c r="F2029" i="8"/>
  <c r="G2029" i="8"/>
  <c r="H2029" i="8"/>
  <c r="I2029" i="8"/>
  <c r="J2029" i="8"/>
  <c r="A2030" i="8"/>
  <c r="B2030" i="8"/>
  <c r="C2030" i="8"/>
  <c r="D2030" i="8"/>
  <c r="E2030" i="8"/>
  <c r="F2030" i="8"/>
  <c r="G2030" i="8"/>
  <c r="H2030" i="8"/>
  <c r="I2030" i="8"/>
  <c r="J2030" i="8"/>
  <c r="A2031" i="8"/>
  <c r="B2031" i="8"/>
  <c r="C2031" i="8"/>
  <c r="D2031" i="8"/>
  <c r="E2031" i="8"/>
  <c r="F2031" i="8"/>
  <c r="G2031" i="8"/>
  <c r="H2031" i="8"/>
  <c r="I2031" i="8"/>
  <c r="A2032" i="8"/>
  <c r="B2032" i="8"/>
  <c r="C2032" i="8"/>
  <c r="D2032" i="8"/>
  <c r="E2032" i="8"/>
  <c r="F2032" i="8"/>
  <c r="G2032" i="8"/>
  <c r="H2032" i="8"/>
  <c r="I2032" i="8"/>
  <c r="J2032" i="8"/>
  <c r="A2033" i="8"/>
  <c r="B2033" i="8"/>
  <c r="C2033" i="8"/>
  <c r="D2033" i="8"/>
  <c r="E2033" i="8"/>
  <c r="F2033" i="8"/>
  <c r="G2033" i="8"/>
  <c r="H2033" i="8"/>
  <c r="I2033" i="8"/>
  <c r="J2033" i="8"/>
  <c r="A2034" i="8"/>
  <c r="B2034" i="8"/>
  <c r="C2034" i="8"/>
  <c r="D2034" i="8"/>
  <c r="E2034" i="8"/>
  <c r="F2034" i="8"/>
  <c r="G2034" i="8"/>
  <c r="H2034" i="8"/>
  <c r="I2034" i="8"/>
  <c r="J2034" i="8"/>
  <c r="A2035" i="8"/>
  <c r="B2035" i="8"/>
  <c r="C2035" i="8"/>
  <c r="D2035" i="8"/>
  <c r="E2035" i="8"/>
  <c r="F2035" i="8"/>
  <c r="G2035" i="8"/>
  <c r="H2035" i="8"/>
  <c r="I2035" i="8"/>
  <c r="J2035" i="8"/>
  <c r="A2036" i="8"/>
  <c r="B2036" i="8"/>
  <c r="C2036" i="8"/>
  <c r="D2036" i="8"/>
  <c r="E2036" i="8"/>
  <c r="F2036" i="8"/>
  <c r="G2036" i="8"/>
  <c r="H2036" i="8"/>
  <c r="I2036" i="8"/>
  <c r="J2036" i="8"/>
  <c r="A2037" i="8"/>
  <c r="B2037" i="8"/>
  <c r="C2037" i="8"/>
  <c r="D2037" i="8"/>
  <c r="E2037" i="8"/>
  <c r="F2037" i="8"/>
  <c r="G2037" i="8"/>
  <c r="H2037" i="8"/>
  <c r="I2037" i="8"/>
  <c r="J2037" i="8"/>
  <c r="A2039" i="8"/>
  <c r="B2039" i="8"/>
  <c r="C2039" i="8"/>
  <c r="D2039" i="8"/>
  <c r="E2039" i="8"/>
  <c r="F2039" i="8"/>
  <c r="G2039" i="8"/>
  <c r="H2039" i="8"/>
  <c r="I2039" i="8"/>
  <c r="J2039" i="8"/>
  <c r="A2040" i="8"/>
  <c r="B2040" i="8"/>
  <c r="C2040" i="8"/>
  <c r="D2040" i="8"/>
  <c r="E2040" i="8"/>
  <c r="F2040" i="8"/>
  <c r="G2040" i="8"/>
  <c r="H2040" i="8"/>
  <c r="I2040" i="8"/>
  <c r="J2040" i="8"/>
  <c r="A2042" i="8"/>
  <c r="B2042" i="8"/>
  <c r="C2042" i="8"/>
  <c r="D2042" i="8"/>
  <c r="E2042" i="8"/>
  <c r="F2042" i="8"/>
  <c r="G2042" i="8"/>
  <c r="H2042" i="8"/>
  <c r="I2042" i="8"/>
  <c r="J2042" i="8"/>
  <c r="A2043" i="8"/>
  <c r="B2043" i="8"/>
  <c r="C2043" i="8"/>
  <c r="D2043" i="8"/>
  <c r="E2043" i="8"/>
  <c r="F2043" i="8"/>
  <c r="G2043" i="8"/>
  <c r="H2043" i="8"/>
  <c r="I2043" i="8"/>
  <c r="A2044" i="8"/>
  <c r="B2044" i="8"/>
  <c r="C2044" i="8"/>
  <c r="D2044" i="8"/>
  <c r="E2044" i="8"/>
  <c r="F2044" i="8"/>
  <c r="G2044" i="8"/>
  <c r="H2044" i="8"/>
  <c r="I2044" i="8"/>
  <c r="J2044" i="8"/>
  <c r="A2045" i="8"/>
  <c r="B2045" i="8"/>
  <c r="C2045" i="8"/>
  <c r="D2045" i="8"/>
  <c r="E2045" i="8"/>
  <c r="F2045" i="8"/>
  <c r="G2045" i="8"/>
  <c r="H2045" i="8"/>
  <c r="I2045" i="8"/>
  <c r="J2045" i="8"/>
  <c r="A2046" i="8"/>
  <c r="B2046" i="8"/>
  <c r="C2046" i="8"/>
  <c r="D2046" i="8"/>
  <c r="E2046" i="8"/>
  <c r="F2046" i="8"/>
  <c r="G2046" i="8"/>
  <c r="H2046" i="8"/>
  <c r="I2046" i="8"/>
  <c r="J2046" i="8"/>
  <c r="A2047" i="8"/>
  <c r="B2047" i="8"/>
  <c r="C2047" i="8"/>
  <c r="D2047" i="8"/>
  <c r="E2047" i="8"/>
  <c r="F2047" i="8"/>
  <c r="G2047" i="8"/>
  <c r="H2047" i="8"/>
  <c r="I2047" i="8"/>
  <c r="J2047" i="8"/>
  <c r="A2048" i="8"/>
  <c r="B2048" i="8"/>
  <c r="C2048" i="8"/>
  <c r="D2048" i="8"/>
  <c r="E2048" i="8"/>
  <c r="F2048" i="8"/>
  <c r="G2048" i="8"/>
  <c r="H2048" i="8"/>
  <c r="I2048" i="8"/>
  <c r="J2048" i="8"/>
  <c r="A2049" i="8"/>
  <c r="B2049" i="8"/>
  <c r="C2049" i="8"/>
  <c r="D2049" i="8"/>
  <c r="E2049" i="8"/>
  <c r="F2049" i="8"/>
  <c r="G2049" i="8"/>
  <c r="H2049" i="8"/>
  <c r="I2049" i="8"/>
  <c r="J2049" i="8"/>
  <c r="A2050" i="8"/>
  <c r="B2050" i="8"/>
  <c r="C2050" i="8"/>
  <c r="D2050" i="8"/>
  <c r="E2050" i="8"/>
  <c r="F2050" i="8"/>
  <c r="G2050" i="8"/>
  <c r="H2050" i="8"/>
  <c r="I2050" i="8"/>
  <c r="J2050" i="8"/>
  <c r="A2052" i="8"/>
  <c r="B2052" i="8"/>
  <c r="C2052" i="8"/>
  <c r="D2052" i="8"/>
  <c r="E2052" i="8"/>
  <c r="F2052" i="8"/>
  <c r="G2052" i="8"/>
  <c r="H2052" i="8"/>
  <c r="I2052" i="8"/>
  <c r="J2052" i="8"/>
  <c r="A2053" i="8"/>
  <c r="B2053" i="8"/>
  <c r="C2053" i="8"/>
  <c r="D2053" i="8"/>
  <c r="E2053" i="8"/>
  <c r="F2053" i="8"/>
  <c r="G2053" i="8"/>
  <c r="H2053" i="8"/>
  <c r="I2053" i="8"/>
  <c r="J2053" i="8"/>
  <c r="A2055" i="8"/>
  <c r="B2055" i="8"/>
  <c r="C2055" i="8"/>
  <c r="D2055" i="8"/>
  <c r="E2055" i="8"/>
  <c r="F2055" i="8"/>
  <c r="G2055" i="8"/>
  <c r="H2055" i="8"/>
  <c r="I2055" i="8"/>
  <c r="K2055" i="8"/>
  <c r="A2056" i="8"/>
  <c r="B2056" i="8"/>
  <c r="C2056" i="8"/>
  <c r="D2056" i="8"/>
  <c r="E2056" i="8"/>
  <c r="F2056" i="8"/>
  <c r="G2056" i="8"/>
  <c r="H2056" i="8"/>
  <c r="I2056" i="8"/>
  <c r="J2056" i="8"/>
  <c r="A2057" i="8"/>
  <c r="B2057" i="8"/>
  <c r="C2057" i="8"/>
  <c r="D2057" i="8"/>
  <c r="E2057" i="8"/>
  <c r="F2057" i="8"/>
  <c r="G2057" i="8"/>
  <c r="H2057" i="8"/>
  <c r="I2057" i="8"/>
  <c r="J2057" i="8"/>
  <c r="A2058" i="8"/>
  <c r="B2058" i="8"/>
  <c r="C2058" i="8"/>
  <c r="D2058" i="8"/>
  <c r="E2058" i="8"/>
  <c r="F2058" i="8"/>
  <c r="G2058" i="8"/>
  <c r="H2058" i="8"/>
  <c r="I2058" i="8"/>
  <c r="J2058" i="8"/>
  <c r="A2059" i="8"/>
  <c r="B2059" i="8"/>
  <c r="C2059" i="8"/>
  <c r="D2059" i="8"/>
  <c r="E2059" i="8"/>
  <c r="F2059" i="8"/>
  <c r="G2059" i="8"/>
  <c r="H2059" i="8"/>
  <c r="I2059" i="8"/>
  <c r="J2059" i="8"/>
  <c r="A2060" i="8"/>
  <c r="B2060" i="8"/>
  <c r="C2060" i="8"/>
  <c r="D2060" i="8"/>
  <c r="E2060" i="8"/>
  <c r="F2060" i="8"/>
  <c r="G2060" i="8"/>
  <c r="H2060" i="8"/>
  <c r="I2060" i="8"/>
  <c r="J2060" i="8"/>
  <c r="A2061" i="8"/>
  <c r="B2061" i="8"/>
  <c r="C2061" i="8"/>
  <c r="D2061" i="8"/>
  <c r="E2061" i="8"/>
  <c r="F2061" i="8"/>
  <c r="G2061" i="8"/>
  <c r="H2061" i="8"/>
  <c r="I2061" i="8"/>
  <c r="J2061" i="8"/>
  <c r="A2062" i="8"/>
  <c r="B2062" i="8"/>
  <c r="C2062" i="8"/>
  <c r="D2062" i="8"/>
  <c r="E2062" i="8"/>
  <c r="F2062" i="8"/>
  <c r="G2062" i="8"/>
  <c r="H2062" i="8"/>
  <c r="I2062" i="8"/>
  <c r="J2062" i="8"/>
  <c r="A2063" i="8"/>
  <c r="B2063" i="8"/>
  <c r="C2063" i="8"/>
  <c r="D2063" i="8"/>
  <c r="E2063" i="8"/>
  <c r="F2063" i="8"/>
  <c r="G2063" i="8"/>
  <c r="H2063" i="8"/>
  <c r="I2063" i="8"/>
  <c r="J2063" i="8"/>
  <c r="A2064" i="8"/>
  <c r="B2064" i="8"/>
  <c r="C2064" i="8"/>
  <c r="D2064" i="8"/>
  <c r="E2064" i="8"/>
  <c r="F2064" i="8"/>
  <c r="G2064" i="8"/>
  <c r="H2064" i="8"/>
  <c r="I2064" i="8"/>
  <c r="J2064" i="8"/>
  <c r="A2065" i="8"/>
  <c r="B2065" i="8"/>
  <c r="C2065" i="8"/>
  <c r="D2065" i="8"/>
  <c r="E2065" i="8"/>
  <c r="F2065" i="8"/>
  <c r="G2065" i="8"/>
  <c r="H2065" i="8"/>
  <c r="I2065" i="8"/>
  <c r="A2066" i="8"/>
  <c r="B2066" i="8"/>
  <c r="C2066" i="8"/>
  <c r="D2066" i="8"/>
  <c r="E2066" i="8"/>
  <c r="F2066" i="8"/>
  <c r="G2066" i="8"/>
  <c r="H2066" i="8"/>
  <c r="I2066" i="8"/>
  <c r="J2066" i="8"/>
  <c r="A2067" i="8"/>
  <c r="B2067" i="8"/>
  <c r="C2067" i="8"/>
  <c r="D2067" i="8"/>
  <c r="E2067" i="8"/>
  <c r="F2067" i="8"/>
  <c r="G2067" i="8"/>
  <c r="H2067" i="8"/>
  <c r="I2067" i="8"/>
  <c r="J2067" i="8"/>
  <c r="A2069" i="8"/>
  <c r="B2069" i="8"/>
  <c r="C2069" i="8"/>
  <c r="D2069" i="8"/>
  <c r="E2069" i="8"/>
  <c r="F2069" i="8"/>
  <c r="G2069" i="8"/>
  <c r="H2069" i="8"/>
  <c r="I2069" i="8"/>
  <c r="J2069" i="8"/>
  <c r="A2070" i="8"/>
  <c r="B2070" i="8"/>
  <c r="C2070" i="8"/>
  <c r="D2070" i="8"/>
  <c r="E2070" i="8"/>
  <c r="F2070" i="8"/>
  <c r="G2070" i="8"/>
  <c r="H2070" i="8"/>
  <c r="I2070" i="8"/>
  <c r="J2070" i="8"/>
  <c r="A2072" i="8"/>
  <c r="B2072" i="8"/>
  <c r="C2072" i="8"/>
  <c r="D2072" i="8"/>
  <c r="E2072" i="8"/>
  <c r="F2072" i="8"/>
  <c r="G2072" i="8"/>
  <c r="H2072" i="8"/>
  <c r="I2072" i="8"/>
  <c r="J2072" i="8"/>
  <c r="A2073" i="8"/>
  <c r="B2073" i="8"/>
  <c r="C2073" i="8"/>
  <c r="D2073" i="8"/>
  <c r="E2073" i="8"/>
  <c r="F2073" i="8"/>
  <c r="G2073" i="8"/>
  <c r="H2073" i="8"/>
  <c r="I2073" i="8"/>
  <c r="J2073" i="8"/>
  <c r="A2074" i="8"/>
  <c r="B2074" i="8"/>
  <c r="C2074" i="8"/>
  <c r="D2074" i="8"/>
  <c r="E2074" i="8"/>
  <c r="F2074" i="8"/>
  <c r="G2074" i="8"/>
  <c r="H2074" i="8"/>
  <c r="I2074" i="8"/>
  <c r="J2074" i="8"/>
  <c r="A2075" i="8"/>
  <c r="B2075" i="8"/>
  <c r="C2075" i="8"/>
  <c r="D2075" i="8"/>
  <c r="E2075" i="8"/>
  <c r="F2075" i="8"/>
  <c r="G2075" i="8"/>
  <c r="H2075" i="8"/>
  <c r="I2075" i="8"/>
  <c r="J2075" i="8"/>
  <c r="A2076" i="8"/>
  <c r="B2076" i="8"/>
  <c r="C2076" i="8"/>
  <c r="D2076" i="8"/>
  <c r="E2076" i="8"/>
  <c r="F2076" i="8"/>
  <c r="G2076" i="8"/>
  <c r="H2076" i="8"/>
  <c r="I2076" i="8"/>
  <c r="J2076" i="8"/>
  <c r="A2077" i="8"/>
  <c r="B2077" i="8"/>
  <c r="C2077" i="8"/>
  <c r="D2077" i="8"/>
  <c r="E2077" i="8"/>
  <c r="F2077" i="8"/>
  <c r="G2077" i="8"/>
  <c r="H2077" i="8"/>
  <c r="I2077" i="8"/>
  <c r="A2078" i="8"/>
  <c r="B2078" i="8"/>
  <c r="C2078" i="8"/>
  <c r="D2078" i="8"/>
  <c r="E2078" i="8"/>
  <c r="F2078" i="8"/>
  <c r="G2078" i="8"/>
  <c r="H2078" i="8"/>
  <c r="I2078" i="8"/>
  <c r="J2078" i="8"/>
  <c r="A2080" i="8"/>
  <c r="B2080" i="8"/>
  <c r="C2080" i="8"/>
  <c r="D2080" i="8"/>
  <c r="E2080" i="8"/>
  <c r="F2080" i="8"/>
  <c r="G2080" i="8"/>
  <c r="H2080" i="8"/>
  <c r="I2080" i="8"/>
  <c r="J2080" i="8"/>
  <c r="A2081" i="8"/>
  <c r="B2081" i="8"/>
  <c r="C2081" i="8"/>
  <c r="D2081" i="8"/>
  <c r="E2081" i="8"/>
  <c r="F2081" i="8"/>
  <c r="G2081" i="8"/>
  <c r="H2081" i="8"/>
  <c r="I2081" i="8"/>
  <c r="J2081" i="8"/>
  <c r="A2082" i="8"/>
  <c r="B2082" i="8"/>
  <c r="C2082" i="8"/>
  <c r="D2082" i="8"/>
  <c r="E2082" i="8"/>
  <c r="F2082" i="8"/>
  <c r="G2082" i="8"/>
  <c r="H2082" i="8"/>
  <c r="I2082" i="8"/>
  <c r="J2082" i="8"/>
  <c r="A2084" i="8"/>
  <c r="B2084" i="8"/>
  <c r="C2084" i="8"/>
  <c r="D2084" i="8"/>
  <c r="E2084" i="8"/>
  <c r="F2084" i="8"/>
  <c r="G2084" i="8"/>
  <c r="H2084" i="8"/>
  <c r="I2084" i="8"/>
  <c r="J2084" i="8"/>
  <c r="A2085" i="8"/>
  <c r="B2085" i="8"/>
  <c r="C2085" i="8"/>
  <c r="D2085" i="8"/>
  <c r="E2085" i="8"/>
  <c r="F2085" i="8"/>
  <c r="G2085" i="8"/>
  <c r="H2085" i="8"/>
  <c r="I2085" i="8"/>
  <c r="J2085" i="8"/>
  <c r="A2087" i="8"/>
  <c r="B2087" i="8"/>
  <c r="C2087" i="8"/>
  <c r="D2087" i="8"/>
  <c r="E2087" i="8"/>
  <c r="F2087" i="8"/>
  <c r="G2087" i="8"/>
  <c r="H2087" i="8"/>
  <c r="I2087" i="8"/>
  <c r="J2087" i="8"/>
  <c r="J2088" i="8" s="1"/>
  <c r="A2089" i="8"/>
  <c r="B2089" i="8"/>
  <c r="C2089" i="8"/>
  <c r="D2089" i="8"/>
  <c r="E2089" i="8"/>
  <c r="F2089" i="8"/>
  <c r="G2089" i="8"/>
  <c r="H2089" i="8"/>
  <c r="I2089" i="8"/>
  <c r="J2089" i="8"/>
  <c r="A2090" i="8"/>
  <c r="B2090" i="8"/>
  <c r="C2090" i="8"/>
  <c r="D2090" i="8"/>
  <c r="E2090" i="8"/>
  <c r="F2090" i="8"/>
  <c r="G2090" i="8"/>
  <c r="H2090" i="8"/>
  <c r="I2090" i="8"/>
  <c r="J2090" i="8"/>
  <c r="A2091" i="8"/>
  <c r="B2091" i="8"/>
  <c r="C2091" i="8"/>
  <c r="D2091" i="8"/>
  <c r="E2091" i="8"/>
  <c r="F2091" i="8"/>
  <c r="G2091" i="8"/>
  <c r="H2091" i="8"/>
  <c r="I2091" i="8"/>
  <c r="A2092" i="8"/>
  <c r="B2092" i="8"/>
  <c r="C2092" i="8"/>
  <c r="D2092" i="8"/>
  <c r="E2092" i="8"/>
  <c r="F2092" i="8"/>
  <c r="G2092" i="8"/>
  <c r="H2092" i="8"/>
  <c r="I2092" i="8"/>
  <c r="J2092" i="8"/>
  <c r="A2094" i="8"/>
  <c r="B2094" i="8"/>
  <c r="C2094" i="8"/>
  <c r="D2094" i="8"/>
  <c r="E2094" i="8"/>
  <c r="F2094" i="8"/>
  <c r="G2094" i="8"/>
  <c r="H2094" i="8"/>
  <c r="I2094" i="8"/>
  <c r="J2094" i="8"/>
  <c r="A2096" i="8"/>
  <c r="B2096" i="8"/>
  <c r="C2096" i="8"/>
  <c r="D2096" i="8"/>
  <c r="E2096" i="8"/>
  <c r="F2096" i="8"/>
  <c r="G2096" i="8"/>
  <c r="H2096" i="8"/>
  <c r="I2096" i="8"/>
  <c r="J2096" i="8"/>
  <c r="J2097" i="8" s="1"/>
  <c r="A2098" i="8"/>
  <c r="B2098" i="8"/>
  <c r="C2098" i="8"/>
  <c r="D2098" i="8"/>
  <c r="E2098" i="8"/>
  <c r="F2098" i="8"/>
  <c r="G2098" i="8"/>
  <c r="H2098" i="8"/>
  <c r="I2098" i="8"/>
  <c r="J2098" i="8"/>
  <c r="J2099" i="8" s="1"/>
  <c r="A2100" i="8"/>
  <c r="B2100" i="8"/>
  <c r="C2100" i="8"/>
  <c r="D2100" i="8"/>
  <c r="E2100" i="8"/>
  <c r="F2100" i="8"/>
  <c r="G2100" i="8"/>
  <c r="H2100" i="8"/>
  <c r="I2100" i="8"/>
  <c r="J2100" i="8"/>
  <c r="J2101" i="8" s="1"/>
  <c r="A2102" i="8"/>
  <c r="B2102" i="8"/>
  <c r="C2102" i="8"/>
  <c r="D2102" i="8"/>
  <c r="E2102" i="8"/>
  <c r="F2102" i="8"/>
  <c r="G2102" i="8"/>
  <c r="H2102" i="8"/>
  <c r="I2102" i="8"/>
  <c r="J2102" i="8"/>
  <c r="J2103" i="8" s="1"/>
  <c r="A2104" i="8"/>
  <c r="B2104" i="8"/>
  <c r="C2104" i="8"/>
  <c r="D2104" i="8"/>
  <c r="E2104" i="8"/>
  <c r="F2104" i="8"/>
  <c r="G2104" i="8"/>
  <c r="H2104" i="8"/>
  <c r="I2104" i="8"/>
  <c r="J2104" i="8"/>
  <c r="J2105" i="8" s="1"/>
  <c r="A2106" i="8"/>
  <c r="B2106" i="8"/>
  <c r="C2106" i="8"/>
  <c r="D2106" i="8"/>
  <c r="E2106" i="8"/>
  <c r="F2106" i="8"/>
  <c r="G2106" i="8"/>
  <c r="H2106" i="8"/>
  <c r="I2106" i="8"/>
  <c r="J2106" i="8"/>
  <c r="A2107" i="8"/>
  <c r="B2107" i="8"/>
  <c r="C2107" i="8"/>
  <c r="D2107" i="8"/>
  <c r="E2107" i="8"/>
  <c r="F2107" i="8"/>
  <c r="G2107" i="8"/>
  <c r="H2107" i="8"/>
  <c r="I2107" i="8"/>
  <c r="J2107" i="8"/>
  <c r="A2109" i="8"/>
  <c r="B2109" i="8"/>
  <c r="C2109" i="8"/>
  <c r="D2109" i="8"/>
  <c r="E2109" i="8"/>
  <c r="F2109" i="8"/>
  <c r="G2109" i="8"/>
  <c r="H2109" i="8"/>
  <c r="I2109" i="8"/>
  <c r="A2110" i="8"/>
  <c r="B2110" i="8"/>
  <c r="C2110" i="8"/>
  <c r="D2110" i="8"/>
  <c r="E2110" i="8"/>
  <c r="F2110" i="8"/>
  <c r="G2110" i="8"/>
  <c r="H2110" i="8"/>
  <c r="I2110" i="8"/>
  <c r="J2110" i="8"/>
  <c r="A2111" i="8"/>
  <c r="B2111" i="8"/>
  <c r="C2111" i="8"/>
  <c r="D2111" i="8"/>
  <c r="E2111" i="8"/>
  <c r="F2111" i="8"/>
  <c r="G2111" i="8"/>
  <c r="H2111" i="8"/>
  <c r="I2111" i="8"/>
  <c r="J2111" i="8"/>
  <c r="A2113" i="8"/>
  <c r="B2113" i="8"/>
  <c r="C2113" i="8"/>
  <c r="D2113" i="8"/>
  <c r="E2113" i="8"/>
  <c r="F2113" i="8"/>
  <c r="G2113" i="8"/>
  <c r="H2113" i="8"/>
  <c r="I2113" i="8"/>
  <c r="J2113" i="8"/>
  <c r="A2114" i="8"/>
  <c r="B2114" i="8"/>
  <c r="C2114" i="8"/>
  <c r="D2114" i="8"/>
  <c r="E2114" i="8"/>
  <c r="F2114" i="8"/>
  <c r="G2114" i="8"/>
  <c r="H2114" i="8"/>
  <c r="I2114" i="8"/>
  <c r="J2114" i="8"/>
  <c r="A2115" i="8"/>
  <c r="B2115" i="8"/>
  <c r="C2115" i="8"/>
  <c r="D2115" i="8"/>
  <c r="E2115" i="8"/>
  <c r="F2115" i="8"/>
  <c r="G2115" i="8"/>
  <c r="H2115" i="8"/>
  <c r="I2115" i="8"/>
  <c r="J2115" i="8"/>
  <c r="A2116" i="8"/>
  <c r="B2116" i="8"/>
  <c r="C2116" i="8"/>
  <c r="D2116" i="8"/>
  <c r="E2116" i="8"/>
  <c r="F2116" i="8"/>
  <c r="G2116" i="8"/>
  <c r="H2116" i="8"/>
  <c r="I2116" i="8"/>
  <c r="J2116" i="8"/>
  <c r="A2117" i="8"/>
  <c r="B2117" i="8"/>
  <c r="C2117" i="8"/>
  <c r="D2117" i="8"/>
  <c r="E2117" i="8"/>
  <c r="F2117" i="8"/>
  <c r="G2117" i="8"/>
  <c r="H2117" i="8"/>
  <c r="I2117" i="8"/>
  <c r="J2117" i="8"/>
  <c r="A2118" i="8"/>
  <c r="B2118" i="8"/>
  <c r="C2118" i="8"/>
  <c r="D2118" i="8"/>
  <c r="E2118" i="8"/>
  <c r="F2118" i="8"/>
  <c r="G2118" i="8"/>
  <c r="H2118" i="8"/>
  <c r="I2118" i="8"/>
  <c r="J2118" i="8"/>
  <c r="A2119" i="8"/>
  <c r="B2119" i="8"/>
  <c r="C2119" i="8"/>
  <c r="D2119" i="8"/>
  <c r="E2119" i="8"/>
  <c r="F2119" i="8"/>
  <c r="G2119" i="8"/>
  <c r="H2119" i="8"/>
  <c r="I2119" i="8"/>
  <c r="J2119" i="8"/>
  <c r="A2120" i="8"/>
  <c r="B2120" i="8"/>
  <c r="C2120" i="8"/>
  <c r="D2120" i="8"/>
  <c r="E2120" i="8"/>
  <c r="F2120" i="8"/>
  <c r="G2120" i="8"/>
  <c r="H2120" i="8"/>
  <c r="I2120" i="8"/>
  <c r="A2121" i="8"/>
  <c r="B2121" i="8"/>
  <c r="C2121" i="8"/>
  <c r="D2121" i="8"/>
  <c r="E2121" i="8"/>
  <c r="F2121" i="8"/>
  <c r="G2121" i="8"/>
  <c r="H2121" i="8"/>
  <c r="I2121" i="8"/>
  <c r="J2121" i="8"/>
  <c r="A2123" i="8"/>
  <c r="B2123" i="8"/>
  <c r="C2123" i="8"/>
  <c r="D2123" i="8"/>
  <c r="E2123" i="8"/>
  <c r="F2123" i="8"/>
  <c r="G2123" i="8"/>
  <c r="H2123" i="8"/>
  <c r="I2123" i="8"/>
  <c r="J2123" i="8"/>
  <c r="J2124" i="8" s="1"/>
  <c r="A2125" i="8"/>
  <c r="B2125" i="8"/>
  <c r="C2125" i="8"/>
  <c r="D2125" i="8"/>
  <c r="E2125" i="8"/>
  <c r="F2125" i="8"/>
  <c r="G2125" i="8"/>
  <c r="H2125" i="8"/>
  <c r="I2125" i="8"/>
  <c r="J2125" i="8"/>
  <c r="J2126" i="8" s="1"/>
  <c r="A2127" i="8"/>
  <c r="B2127" i="8"/>
  <c r="C2127" i="8"/>
  <c r="D2127" i="8"/>
  <c r="E2127" i="8"/>
  <c r="F2127" i="8"/>
  <c r="G2127" i="8"/>
  <c r="H2127" i="8"/>
  <c r="I2127" i="8"/>
  <c r="J2127" i="8"/>
  <c r="A2128" i="8"/>
  <c r="B2128" i="8"/>
  <c r="C2128" i="8"/>
  <c r="D2128" i="8"/>
  <c r="E2128" i="8"/>
  <c r="F2128" i="8"/>
  <c r="G2128" i="8"/>
  <c r="H2128" i="8"/>
  <c r="I2128" i="8"/>
  <c r="J2128" i="8"/>
  <c r="A2130" i="8"/>
  <c r="B2130" i="8"/>
  <c r="C2130" i="8"/>
  <c r="D2130" i="8"/>
  <c r="E2130" i="8"/>
  <c r="F2130" i="8"/>
  <c r="G2130" i="8"/>
  <c r="H2130" i="8"/>
  <c r="I2130" i="8"/>
  <c r="J2130" i="8"/>
  <c r="A2131" i="8"/>
  <c r="B2131" i="8"/>
  <c r="C2131" i="8"/>
  <c r="D2131" i="8"/>
  <c r="E2131" i="8"/>
  <c r="F2131" i="8"/>
  <c r="G2131" i="8"/>
  <c r="H2131" i="8"/>
  <c r="I2131" i="8"/>
  <c r="J2131" i="8"/>
  <c r="A2132" i="8"/>
  <c r="B2132" i="8"/>
  <c r="C2132" i="8"/>
  <c r="D2132" i="8"/>
  <c r="E2132" i="8"/>
  <c r="F2132" i="8"/>
  <c r="G2132" i="8"/>
  <c r="H2132" i="8"/>
  <c r="I2132" i="8"/>
  <c r="J2132" i="8"/>
  <c r="A2134" i="8"/>
  <c r="B2134" i="8"/>
  <c r="C2134" i="8"/>
  <c r="D2134" i="8"/>
  <c r="E2134" i="8"/>
  <c r="F2134" i="8"/>
  <c r="G2134" i="8"/>
  <c r="H2134" i="8"/>
  <c r="I2134" i="8"/>
  <c r="J2134" i="8"/>
  <c r="A2135" i="8"/>
  <c r="B2135" i="8"/>
  <c r="C2135" i="8"/>
  <c r="D2135" i="8"/>
  <c r="E2135" i="8"/>
  <c r="F2135" i="8"/>
  <c r="G2135" i="8"/>
  <c r="H2135" i="8"/>
  <c r="I2135" i="8"/>
  <c r="A2136" i="8"/>
  <c r="B2136" i="8"/>
  <c r="C2136" i="8"/>
  <c r="D2136" i="8"/>
  <c r="E2136" i="8"/>
  <c r="F2136" i="8"/>
  <c r="G2136" i="8"/>
  <c r="H2136" i="8"/>
  <c r="I2136" i="8"/>
  <c r="J2136" i="8"/>
  <c r="A2137" i="8"/>
  <c r="B2137" i="8"/>
  <c r="C2137" i="8"/>
  <c r="D2137" i="8"/>
  <c r="E2137" i="8"/>
  <c r="F2137" i="8"/>
  <c r="G2137" i="8"/>
  <c r="H2137" i="8"/>
  <c r="I2137" i="8"/>
  <c r="J2137" i="8"/>
  <c r="A2138" i="8"/>
  <c r="B2138" i="8"/>
  <c r="C2138" i="8"/>
  <c r="D2138" i="8"/>
  <c r="E2138" i="8"/>
  <c r="F2138" i="8"/>
  <c r="G2138" i="8"/>
  <c r="H2138" i="8"/>
  <c r="I2138" i="8"/>
  <c r="J2138" i="8"/>
  <c r="A2140" i="8"/>
  <c r="B2140" i="8"/>
  <c r="C2140" i="8"/>
  <c r="D2140" i="8"/>
  <c r="E2140" i="8"/>
  <c r="F2140" i="8"/>
  <c r="G2140" i="8"/>
  <c r="H2140" i="8"/>
  <c r="I2140" i="8"/>
  <c r="J2140" i="8"/>
  <c r="A2141" i="8"/>
  <c r="B2141" i="8"/>
  <c r="C2141" i="8"/>
  <c r="D2141" i="8"/>
  <c r="E2141" i="8"/>
  <c r="F2141" i="8"/>
  <c r="G2141" i="8"/>
  <c r="H2141" i="8"/>
  <c r="I2141" i="8"/>
  <c r="J2141" i="8"/>
  <c r="A2143" i="8"/>
  <c r="B2143" i="8"/>
  <c r="C2143" i="8"/>
  <c r="D2143" i="8"/>
  <c r="E2143" i="8"/>
  <c r="F2143" i="8"/>
  <c r="G2143" i="8"/>
  <c r="H2143" i="8"/>
  <c r="I2143" i="8"/>
  <c r="J2143" i="8"/>
  <c r="J2144" i="8" s="1"/>
  <c r="A2145" i="8"/>
  <c r="B2145" i="8"/>
  <c r="C2145" i="8"/>
  <c r="D2145" i="8"/>
  <c r="E2145" i="8"/>
  <c r="F2145" i="8"/>
  <c r="G2145" i="8"/>
  <c r="H2145" i="8"/>
  <c r="I2145" i="8"/>
  <c r="J2145" i="8"/>
  <c r="J2146" i="8" s="1"/>
  <c r="A2147" i="8"/>
  <c r="B2147" i="8"/>
  <c r="C2147" i="8"/>
  <c r="D2147" i="8"/>
  <c r="E2147" i="8"/>
  <c r="F2147" i="8"/>
  <c r="G2147" i="8"/>
  <c r="H2147" i="8"/>
  <c r="I2147" i="8"/>
  <c r="J2147" i="8"/>
  <c r="J2148" i="8" s="1"/>
  <c r="A2149" i="8"/>
  <c r="B2149" i="8"/>
  <c r="C2149" i="8"/>
  <c r="D2149" i="8"/>
  <c r="E2149" i="8"/>
  <c r="F2149" i="8"/>
  <c r="G2149" i="8"/>
  <c r="H2149" i="8"/>
  <c r="I2149" i="8"/>
  <c r="J2149" i="8"/>
  <c r="J2150" i="8" s="1"/>
  <c r="A2151" i="8"/>
  <c r="B2151" i="8"/>
  <c r="C2151" i="8"/>
  <c r="D2151" i="8"/>
  <c r="E2151" i="8"/>
  <c r="F2151" i="8"/>
  <c r="G2151" i="8"/>
  <c r="H2151" i="8"/>
  <c r="I2151" i="8"/>
  <c r="A2153" i="8"/>
  <c r="B2153" i="8"/>
  <c r="C2153" i="8"/>
  <c r="D2153" i="8"/>
  <c r="E2153" i="8"/>
  <c r="F2153" i="8"/>
  <c r="G2153" i="8"/>
  <c r="H2153" i="8"/>
  <c r="I2153" i="8"/>
  <c r="J2153" i="8"/>
  <c r="K2153" i="8"/>
  <c r="A2154" i="8"/>
  <c r="B2154" i="8"/>
  <c r="C2154" i="8"/>
  <c r="D2154" i="8"/>
  <c r="E2154" i="8"/>
  <c r="F2154" i="8"/>
  <c r="G2154" i="8"/>
  <c r="H2154" i="8"/>
  <c r="I2154" i="8"/>
  <c r="J2154" i="8"/>
  <c r="K2154" i="8"/>
  <c r="A2155" i="8"/>
  <c r="B2155" i="8"/>
  <c r="C2155" i="8"/>
  <c r="D2155" i="8"/>
  <c r="E2155" i="8"/>
  <c r="F2155" i="8"/>
  <c r="G2155" i="8"/>
  <c r="H2155" i="8"/>
  <c r="I2155" i="8"/>
  <c r="J2155" i="8"/>
  <c r="A2156" i="8"/>
  <c r="B2156" i="8"/>
  <c r="C2156" i="8"/>
  <c r="D2156" i="8"/>
  <c r="E2156" i="8"/>
  <c r="F2156" i="8"/>
  <c r="G2156" i="8"/>
  <c r="H2156" i="8"/>
  <c r="I2156" i="8"/>
  <c r="J2156" i="8"/>
  <c r="A2157" i="8"/>
  <c r="B2157" i="8"/>
  <c r="C2157" i="8"/>
  <c r="D2157" i="8"/>
  <c r="E2157" i="8"/>
  <c r="F2157" i="8"/>
  <c r="G2157" i="8"/>
  <c r="H2157" i="8"/>
  <c r="I2157" i="8"/>
  <c r="J2157" i="8"/>
  <c r="A2158" i="8"/>
  <c r="B2158" i="8"/>
  <c r="C2158" i="8"/>
  <c r="D2158" i="8"/>
  <c r="E2158" i="8"/>
  <c r="F2158" i="8"/>
  <c r="G2158" i="8"/>
  <c r="H2158" i="8"/>
  <c r="I2158" i="8"/>
  <c r="J2158" i="8"/>
  <c r="A2159" i="8"/>
  <c r="B2159" i="8"/>
  <c r="C2159" i="8"/>
  <c r="D2159" i="8"/>
  <c r="E2159" i="8"/>
  <c r="F2159" i="8"/>
  <c r="G2159" i="8"/>
  <c r="H2159" i="8"/>
  <c r="I2159" i="8"/>
  <c r="J2159" i="8"/>
  <c r="A2160" i="8"/>
  <c r="B2160" i="8"/>
  <c r="C2160" i="8"/>
  <c r="D2160" i="8"/>
  <c r="E2160" i="8"/>
  <c r="F2160" i="8"/>
  <c r="G2160" i="8"/>
  <c r="H2160" i="8"/>
  <c r="I2160" i="8"/>
  <c r="J2160" i="8"/>
  <c r="A2161" i="8"/>
  <c r="B2161" i="8"/>
  <c r="C2161" i="8"/>
  <c r="D2161" i="8"/>
  <c r="E2161" i="8"/>
  <c r="F2161" i="8"/>
  <c r="G2161" i="8"/>
  <c r="H2161" i="8"/>
  <c r="I2161" i="8"/>
  <c r="J2161" i="8"/>
  <c r="A2162" i="8"/>
  <c r="B2162" i="8"/>
  <c r="C2162" i="8"/>
  <c r="D2162" i="8"/>
  <c r="E2162" i="8"/>
  <c r="F2162" i="8"/>
  <c r="G2162" i="8"/>
  <c r="H2162" i="8"/>
  <c r="I2162" i="8"/>
  <c r="A2164" i="8"/>
  <c r="B2164" i="8"/>
  <c r="C2164" i="8"/>
  <c r="D2164" i="8"/>
  <c r="E2164" i="8"/>
  <c r="F2164" i="8"/>
  <c r="G2164" i="8"/>
  <c r="H2164" i="8"/>
  <c r="I2164" i="8"/>
  <c r="J2164" i="8"/>
  <c r="A2165" i="8"/>
  <c r="B2165" i="8"/>
  <c r="C2165" i="8"/>
  <c r="D2165" i="8"/>
  <c r="E2165" i="8"/>
  <c r="F2165" i="8"/>
  <c r="G2165" i="8"/>
  <c r="H2165" i="8"/>
  <c r="I2165" i="8"/>
  <c r="J2165" i="8"/>
  <c r="A2167" i="8"/>
  <c r="B2167" i="8"/>
  <c r="C2167" i="8"/>
  <c r="D2167" i="8"/>
  <c r="E2167" i="8"/>
  <c r="F2167" i="8"/>
  <c r="G2167" i="8"/>
  <c r="H2167" i="8"/>
  <c r="I2167" i="8"/>
  <c r="J2167" i="8"/>
  <c r="A2168" i="8"/>
  <c r="B2168" i="8"/>
  <c r="C2168" i="8"/>
  <c r="D2168" i="8"/>
  <c r="E2168" i="8"/>
  <c r="F2168" i="8"/>
  <c r="G2168" i="8"/>
  <c r="H2168" i="8"/>
  <c r="I2168" i="8"/>
  <c r="J2168" i="8"/>
  <c r="A2169" i="8"/>
  <c r="B2169" i="8"/>
  <c r="C2169" i="8"/>
  <c r="D2169" i="8"/>
  <c r="E2169" i="8"/>
  <c r="F2169" i="8"/>
  <c r="G2169" i="8"/>
  <c r="H2169" i="8"/>
  <c r="I2169" i="8"/>
  <c r="J2169" i="8"/>
  <c r="A2170" i="8"/>
  <c r="B2170" i="8"/>
  <c r="C2170" i="8"/>
  <c r="D2170" i="8"/>
  <c r="E2170" i="8"/>
  <c r="F2170" i="8"/>
  <c r="G2170" i="8"/>
  <c r="H2170" i="8"/>
  <c r="I2170" i="8"/>
  <c r="J2170" i="8"/>
  <c r="A2171" i="8"/>
  <c r="B2171" i="8"/>
  <c r="C2171" i="8"/>
  <c r="D2171" i="8"/>
  <c r="E2171" i="8"/>
  <c r="F2171" i="8"/>
  <c r="G2171" i="8"/>
  <c r="H2171" i="8"/>
  <c r="I2171" i="8"/>
  <c r="J2171" i="8"/>
  <c r="A2172" i="8"/>
  <c r="B2172" i="8"/>
  <c r="C2172" i="8"/>
  <c r="D2172" i="8"/>
  <c r="E2172" i="8"/>
  <c r="F2172" i="8"/>
  <c r="G2172" i="8"/>
  <c r="H2172" i="8"/>
  <c r="I2172" i="8"/>
  <c r="J2172" i="8"/>
  <c r="A2173" i="8"/>
  <c r="B2173" i="8"/>
  <c r="C2173" i="8"/>
  <c r="D2173" i="8"/>
  <c r="E2173" i="8"/>
  <c r="F2173" i="8"/>
  <c r="G2173" i="8"/>
  <c r="H2173" i="8"/>
  <c r="I2173" i="8"/>
  <c r="J2173" i="8"/>
  <c r="A2174" i="8"/>
  <c r="B2174" i="8"/>
  <c r="C2174" i="8"/>
  <c r="D2174" i="8"/>
  <c r="E2174" i="8"/>
  <c r="F2174" i="8"/>
  <c r="G2174" i="8"/>
  <c r="H2174" i="8"/>
  <c r="I2174" i="8"/>
  <c r="A2175" i="8"/>
  <c r="B2175" i="8"/>
  <c r="C2175" i="8"/>
  <c r="D2175" i="8"/>
  <c r="E2175" i="8"/>
  <c r="F2175" i="8"/>
  <c r="G2175" i="8"/>
  <c r="H2175" i="8"/>
  <c r="I2175" i="8"/>
  <c r="J2175" i="8"/>
  <c r="A2177" i="8"/>
  <c r="B2177" i="8"/>
  <c r="C2177" i="8"/>
  <c r="D2177" i="8"/>
  <c r="E2177" i="8"/>
  <c r="F2177" i="8"/>
  <c r="G2177" i="8"/>
  <c r="H2177" i="8"/>
  <c r="I2177" i="8"/>
  <c r="J2177" i="8"/>
  <c r="K2177" i="8"/>
  <c r="A2178" i="8"/>
  <c r="B2178" i="8"/>
  <c r="C2178" i="8"/>
  <c r="D2178" i="8"/>
  <c r="E2178" i="8"/>
  <c r="F2178" i="8"/>
  <c r="G2178" i="8"/>
  <c r="H2178" i="8"/>
  <c r="I2178" i="8"/>
  <c r="J2178" i="8"/>
  <c r="A2179" i="8"/>
  <c r="B2179" i="8"/>
  <c r="C2179" i="8"/>
  <c r="D2179" i="8"/>
  <c r="E2179" i="8"/>
  <c r="F2179" i="8"/>
  <c r="G2179" i="8"/>
  <c r="H2179" i="8"/>
  <c r="I2179" i="8"/>
  <c r="J2179" i="8"/>
  <c r="A2180" i="8"/>
  <c r="B2180" i="8"/>
  <c r="C2180" i="8"/>
  <c r="D2180" i="8"/>
  <c r="E2180" i="8"/>
  <c r="F2180" i="8"/>
  <c r="G2180" i="8"/>
  <c r="H2180" i="8"/>
  <c r="I2180" i="8"/>
  <c r="J2180" i="8"/>
  <c r="A2181" i="8"/>
  <c r="B2181" i="8"/>
  <c r="C2181" i="8"/>
  <c r="D2181" i="8"/>
  <c r="E2181" i="8"/>
  <c r="F2181" i="8"/>
  <c r="G2181" i="8"/>
  <c r="H2181" i="8"/>
  <c r="I2181" i="8"/>
  <c r="J2181" i="8"/>
  <c r="A2182" i="8"/>
  <c r="B2182" i="8"/>
  <c r="C2182" i="8"/>
  <c r="D2182" i="8"/>
  <c r="E2182" i="8"/>
  <c r="F2182" i="8"/>
  <c r="G2182" i="8"/>
  <c r="H2182" i="8"/>
  <c r="I2182" i="8"/>
  <c r="J2182" i="8"/>
  <c r="A2183" i="8"/>
  <c r="B2183" i="8"/>
  <c r="C2183" i="8"/>
  <c r="D2183" i="8"/>
  <c r="E2183" i="8"/>
  <c r="F2183" i="8"/>
  <c r="G2183" i="8"/>
  <c r="H2183" i="8"/>
  <c r="I2183" i="8"/>
  <c r="J2183" i="8"/>
  <c r="A2185" i="8"/>
  <c r="B2185" i="8"/>
  <c r="C2185" i="8"/>
  <c r="D2185" i="8"/>
  <c r="E2185" i="8"/>
  <c r="F2185" i="8"/>
  <c r="G2185" i="8"/>
  <c r="H2185" i="8"/>
  <c r="I2185" i="8"/>
  <c r="J2185" i="8"/>
  <c r="K2185" i="8"/>
  <c r="A2186" i="8"/>
  <c r="B2186" i="8"/>
  <c r="C2186" i="8"/>
  <c r="D2186" i="8"/>
  <c r="E2186" i="8"/>
  <c r="F2186" i="8"/>
  <c r="G2186" i="8"/>
  <c r="H2186" i="8"/>
  <c r="I2186" i="8"/>
  <c r="A2187" i="8"/>
  <c r="B2187" i="8"/>
  <c r="C2187" i="8"/>
  <c r="D2187" i="8"/>
  <c r="E2187" i="8"/>
  <c r="F2187" i="8"/>
  <c r="G2187" i="8"/>
  <c r="H2187" i="8"/>
  <c r="I2187" i="8"/>
  <c r="J2187" i="8"/>
  <c r="A2188" i="8"/>
  <c r="B2188" i="8"/>
  <c r="C2188" i="8"/>
  <c r="D2188" i="8"/>
  <c r="E2188" i="8"/>
  <c r="F2188" i="8"/>
  <c r="G2188" i="8"/>
  <c r="H2188" i="8"/>
  <c r="I2188" i="8"/>
  <c r="J2188" i="8"/>
  <c r="A2189" i="8"/>
  <c r="B2189" i="8"/>
  <c r="C2189" i="8"/>
  <c r="D2189" i="8"/>
  <c r="E2189" i="8"/>
  <c r="F2189" i="8"/>
  <c r="G2189" i="8"/>
  <c r="H2189" i="8"/>
  <c r="I2189" i="8"/>
  <c r="J2189" i="8"/>
  <c r="A2191" i="8"/>
  <c r="B2191" i="8"/>
  <c r="C2191" i="8"/>
  <c r="D2191" i="8"/>
  <c r="E2191" i="8"/>
  <c r="F2191" i="8"/>
  <c r="G2191" i="8"/>
  <c r="H2191" i="8"/>
  <c r="I2191" i="8"/>
  <c r="J2191" i="8"/>
  <c r="K2191" i="8"/>
  <c r="A2192" i="8"/>
  <c r="B2192" i="8"/>
  <c r="C2192" i="8"/>
  <c r="D2192" i="8"/>
  <c r="E2192" i="8"/>
  <c r="F2192" i="8"/>
  <c r="G2192" i="8"/>
  <c r="H2192" i="8"/>
  <c r="I2192" i="8"/>
  <c r="J2192" i="8"/>
  <c r="A2194" i="8"/>
  <c r="B2194" i="8"/>
  <c r="C2194" i="8"/>
  <c r="D2194" i="8"/>
  <c r="E2194" i="8"/>
  <c r="F2194" i="8"/>
  <c r="G2194" i="8"/>
  <c r="H2194" i="8"/>
  <c r="I2194" i="8"/>
  <c r="J2194" i="8"/>
  <c r="A2195" i="8"/>
  <c r="B2195" i="8"/>
  <c r="C2195" i="8"/>
  <c r="D2195" i="8"/>
  <c r="E2195" i="8"/>
  <c r="F2195" i="8"/>
  <c r="G2195" i="8"/>
  <c r="H2195" i="8"/>
  <c r="I2195" i="8"/>
  <c r="J2195" i="8"/>
  <c r="A2196" i="8"/>
  <c r="B2196" i="8"/>
  <c r="C2196" i="8"/>
  <c r="D2196" i="8"/>
  <c r="E2196" i="8"/>
  <c r="F2196" i="8"/>
  <c r="G2196" i="8"/>
  <c r="H2196" i="8"/>
  <c r="I2196" i="8"/>
  <c r="J2196" i="8"/>
  <c r="A2197" i="8"/>
  <c r="B2197" i="8"/>
  <c r="C2197" i="8"/>
  <c r="D2197" i="8"/>
  <c r="E2197" i="8"/>
  <c r="F2197" i="8"/>
  <c r="G2197" i="8"/>
  <c r="H2197" i="8"/>
  <c r="I2197" i="8"/>
  <c r="J2197" i="8"/>
  <c r="A2198" i="8"/>
  <c r="B2198" i="8"/>
  <c r="C2198" i="8"/>
  <c r="D2198" i="8"/>
  <c r="E2198" i="8"/>
  <c r="F2198" i="8"/>
  <c r="G2198" i="8"/>
  <c r="H2198" i="8"/>
  <c r="I2198" i="8"/>
  <c r="A2199" i="8"/>
  <c r="B2199" i="8"/>
  <c r="C2199" i="8"/>
  <c r="D2199" i="8"/>
  <c r="E2199" i="8"/>
  <c r="F2199" i="8"/>
  <c r="G2199" i="8"/>
  <c r="H2199" i="8"/>
  <c r="I2199" i="8"/>
  <c r="J2199" i="8"/>
  <c r="A2200" i="8"/>
  <c r="B2200" i="8"/>
  <c r="C2200" i="8"/>
  <c r="D2200" i="8"/>
  <c r="E2200" i="8"/>
  <c r="F2200" i="8"/>
  <c r="G2200" i="8"/>
  <c r="H2200" i="8"/>
  <c r="I2200" i="8"/>
  <c r="J2200" i="8"/>
  <c r="A2201" i="8"/>
  <c r="B2201" i="8"/>
  <c r="C2201" i="8"/>
  <c r="D2201" i="8"/>
  <c r="E2201" i="8"/>
  <c r="F2201" i="8"/>
  <c r="G2201" i="8"/>
  <c r="H2201" i="8"/>
  <c r="I2201" i="8"/>
  <c r="J2201" i="8"/>
  <c r="A2203" i="8"/>
  <c r="B2203" i="8"/>
  <c r="C2203" i="8"/>
  <c r="D2203" i="8"/>
  <c r="E2203" i="8"/>
  <c r="F2203" i="8"/>
  <c r="G2203" i="8"/>
  <c r="H2203" i="8"/>
  <c r="I2203" i="8"/>
  <c r="J2203" i="8"/>
  <c r="A2204" i="8"/>
  <c r="B2204" i="8"/>
  <c r="C2204" i="8"/>
  <c r="D2204" i="8"/>
  <c r="E2204" i="8"/>
  <c r="F2204" i="8"/>
  <c r="G2204" i="8"/>
  <c r="H2204" i="8"/>
  <c r="I2204" i="8"/>
  <c r="J2204" i="8"/>
  <c r="A2205" i="8"/>
  <c r="B2205" i="8"/>
  <c r="C2205" i="8"/>
  <c r="D2205" i="8"/>
  <c r="E2205" i="8"/>
  <c r="F2205" i="8"/>
  <c r="G2205" i="8"/>
  <c r="H2205" i="8"/>
  <c r="I2205" i="8"/>
  <c r="J2205" i="8"/>
  <c r="A2206" i="8"/>
  <c r="B2206" i="8"/>
  <c r="C2206" i="8"/>
  <c r="D2206" i="8"/>
  <c r="E2206" i="8"/>
  <c r="F2206" i="8"/>
  <c r="G2206" i="8"/>
  <c r="H2206" i="8"/>
  <c r="I2206" i="8"/>
  <c r="J2206" i="8"/>
  <c r="A2208" i="8"/>
  <c r="B2208" i="8"/>
  <c r="C2208" i="8"/>
  <c r="D2208" i="8"/>
  <c r="E2208" i="8"/>
  <c r="F2208" i="8"/>
  <c r="G2208" i="8"/>
  <c r="H2208" i="8"/>
  <c r="I2208" i="8"/>
  <c r="J2208" i="8"/>
  <c r="A2209" i="8"/>
  <c r="B2209" i="8"/>
  <c r="C2209" i="8"/>
  <c r="D2209" i="8"/>
  <c r="E2209" i="8"/>
  <c r="F2209" i="8"/>
  <c r="G2209" i="8"/>
  <c r="H2209" i="8"/>
  <c r="I2209" i="8"/>
  <c r="J2209" i="8"/>
  <c r="A2211" i="8"/>
  <c r="B2211" i="8"/>
  <c r="C2211" i="8"/>
  <c r="D2211" i="8"/>
  <c r="E2211" i="8"/>
  <c r="F2211" i="8"/>
  <c r="G2211" i="8"/>
  <c r="H2211" i="8"/>
  <c r="I2211" i="8"/>
  <c r="A2212" i="8"/>
  <c r="B2212" i="8"/>
  <c r="C2212" i="8"/>
  <c r="D2212" i="8"/>
  <c r="E2212" i="8"/>
  <c r="F2212" i="8"/>
  <c r="G2212" i="8"/>
  <c r="H2212" i="8"/>
  <c r="I2212" i="8"/>
  <c r="J2212" i="8"/>
  <c r="A2213" i="8"/>
  <c r="B2213" i="8"/>
  <c r="C2213" i="8"/>
  <c r="D2213" i="8"/>
  <c r="E2213" i="8"/>
  <c r="F2213" i="8"/>
  <c r="G2213" i="8"/>
  <c r="H2213" i="8"/>
  <c r="I2213" i="8"/>
  <c r="J2213" i="8"/>
  <c r="A2214" i="8"/>
  <c r="B2214" i="8"/>
  <c r="C2214" i="8"/>
  <c r="D2214" i="8"/>
  <c r="E2214" i="8"/>
  <c r="F2214" i="8"/>
  <c r="G2214" i="8"/>
  <c r="H2214" i="8"/>
  <c r="I2214" i="8"/>
  <c r="J2214" i="8"/>
  <c r="A2215" i="8"/>
  <c r="B2215" i="8"/>
  <c r="C2215" i="8"/>
  <c r="D2215" i="8"/>
  <c r="E2215" i="8"/>
  <c r="F2215" i="8"/>
  <c r="G2215" i="8"/>
  <c r="H2215" i="8"/>
  <c r="I2215" i="8"/>
  <c r="J2215" i="8"/>
  <c r="A2216" i="8"/>
  <c r="B2216" i="8"/>
  <c r="C2216" i="8"/>
  <c r="D2216" i="8"/>
  <c r="E2216" i="8"/>
  <c r="F2216" i="8"/>
  <c r="G2216" i="8"/>
  <c r="H2216" i="8"/>
  <c r="I2216" i="8"/>
  <c r="J2216" i="8"/>
  <c r="A2218" i="8"/>
  <c r="B2218" i="8"/>
  <c r="C2218" i="8"/>
  <c r="D2218" i="8"/>
  <c r="E2218" i="8"/>
  <c r="F2218" i="8"/>
  <c r="G2218" i="8"/>
  <c r="H2218" i="8"/>
  <c r="I2218" i="8"/>
  <c r="J2218" i="8"/>
  <c r="K2218" i="8"/>
  <c r="A2219" i="8"/>
  <c r="B2219" i="8"/>
  <c r="C2219" i="8"/>
  <c r="D2219" i="8"/>
  <c r="E2219" i="8"/>
  <c r="F2219" i="8"/>
  <c r="G2219" i="8"/>
  <c r="H2219" i="8"/>
  <c r="I2219" i="8"/>
  <c r="J2219" i="8"/>
  <c r="A2220" i="8"/>
  <c r="B2220" i="8"/>
  <c r="C2220" i="8"/>
  <c r="D2220" i="8"/>
  <c r="E2220" i="8"/>
  <c r="F2220" i="8"/>
  <c r="G2220" i="8"/>
  <c r="H2220" i="8"/>
  <c r="I2220" i="8"/>
  <c r="J2220" i="8"/>
  <c r="A2221" i="8"/>
  <c r="B2221" i="8"/>
  <c r="C2221" i="8"/>
  <c r="D2221" i="8"/>
  <c r="E2221" i="8"/>
  <c r="F2221" i="8"/>
  <c r="G2221" i="8"/>
  <c r="H2221" i="8"/>
  <c r="I2221" i="8"/>
  <c r="J2221" i="8"/>
  <c r="A2222" i="8"/>
  <c r="B2222" i="8"/>
  <c r="C2222" i="8"/>
  <c r="D2222" i="8"/>
  <c r="E2222" i="8"/>
  <c r="F2222" i="8"/>
  <c r="G2222" i="8"/>
  <c r="H2222" i="8"/>
  <c r="I2222" i="8"/>
  <c r="A2223" i="8"/>
  <c r="B2223" i="8"/>
  <c r="C2223" i="8"/>
  <c r="D2223" i="8"/>
  <c r="E2223" i="8"/>
  <c r="F2223" i="8"/>
  <c r="G2223" i="8"/>
  <c r="H2223" i="8"/>
  <c r="I2223" i="8"/>
  <c r="J2223" i="8"/>
  <c r="A2224" i="8"/>
  <c r="B2224" i="8"/>
  <c r="C2224" i="8"/>
  <c r="D2224" i="8"/>
  <c r="E2224" i="8"/>
  <c r="F2224" i="8"/>
  <c r="G2224" i="8"/>
  <c r="H2224" i="8"/>
  <c r="I2224" i="8"/>
  <c r="J2224" i="8"/>
  <c r="A2225" i="8"/>
  <c r="B2225" i="8"/>
  <c r="C2225" i="8"/>
  <c r="D2225" i="8"/>
  <c r="E2225" i="8"/>
  <c r="F2225" i="8"/>
  <c r="G2225" i="8"/>
  <c r="H2225" i="8"/>
  <c r="I2225" i="8"/>
  <c r="J2225" i="8"/>
  <c r="A2226" i="8"/>
  <c r="B2226" i="8"/>
  <c r="C2226" i="8"/>
  <c r="D2226" i="8"/>
  <c r="E2226" i="8"/>
  <c r="F2226" i="8"/>
  <c r="G2226" i="8"/>
  <c r="H2226" i="8"/>
  <c r="I2226" i="8"/>
  <c r="J2226" i="8"/>
  <c r="A2227" i="8"/>
  <c r="B2227" i="8"/>
  <c r="C2227" i="8"/>
  <c r="D2227" i="8"/>
  <c r="E2227" i="8"/>
  <c r="F2227" i="8"/>
  <c r="G2227" i="8"/>
  <c r="H2227" i="8"/>
  <c r="I2227" i="8"/>
  <c r="J2227" i="8"/>
  <c r="A2228" i="8"/>
  <c r="B2228" i="8"/>
  <c r="C2228" i="8"/>
  <c r="D2228" i="8"/>
  <c r="E2228" i="8"/>
  <c r="F2228" i="8"/>
  <c r="G2228" i="8"/>
  <c r="H2228" i="8"/>
  <c r="I2228" i="8"/>
  <c r="J2228" i="8"/>
  <c r="A2229" i="8"/>
  <c r="B2229" i="8"/>
  <c r="C2229" i="8"/>
  <c r="D2229" i="8"/>
  <c r="E2229" i="8"/>
  <c r="F2229" i="8"/>
  <c r="G2229" i="8"/>
  <c r="H2229" i="8"/>
  <c r="I2229" i="8"/>
  <c r="J2229" i="8"/>
  <c r="A2231" i="8"/>
  <c r="B2231" i="8"/>
  <c r="C2231" i="8"/>
  <c r="D2231" i="8"/>
  <c r="E2231" i="8"/>
  <c r="F2231" i="8"/>
  <c r="G2231" i="8"/>
  <c r="H2231" i="8"/>
  <c r="I2231" i="8"/>
  <c r="J2231" i="8"/>
  <c r="A2232" i="8"/>
  <c r="B2232" i="8"/>
  <c r="C2232" i="8"/>
  <c r="D2232" i="8"/>
  <c r="E2232" i="8"/>
  <c r="F2232" i="8"/>
  <c r="G2232" i="8"/>
  <c r="H2232" i="8"/>
  <c r="I2232" i="8"/>
  <c r="J2232" i="8"/>
  <c r="A2233" i="8"/>
  <c r="B2233" i="8"/>
  <c r="C2233" i="8"/>
  <c r="D2233" i="8"/>
  <c r="E2233" i="8"/>
  <c r="F2233" i="8"/>
  <c r="G2233" i="8"/>
  <c r="H2233" i="8"/>
  <c r="I2233" i="8"/>
  <c r="A2235" i="8"/>
  <c r="B2235" i="8"/>
  <c r="C2235" i="8"/>
  <c r="D2235" i="8"/>
  <c r="E2235" i="8"/>
  <c r="F2235" i="8"/>
  <c r="G2235" i="8"/>
  <c r="H2235" i="8"/>
  <c r="I2235" i="8"/>
  <c r="J2235" i="8"/>
  <c r="A2236" i="8"/>
  <c r="B2236" i="8"/>
  <c r="C2236" i="8"/>
  <c r="D2236" i="8"/>
  <c r="E2236" i="8"/>
  <c r="F2236" i="8"/>
  <c r="G2236" i="8"/>
  <c r="H2236" i="8"/>
  <c r="I2236" i="8"/>
  <c r="J2236" i="8"/>
  <c r="A2238" i="8"/>
  <c r="B2238" i="8"/>
  <c r="C2238" i="8"/>
  <c r="D2238" i="8"/>
  <c r="E2238" i="8"/>
  <c r="F2238" i="8"/>
  <c r="G2238" i="8"/>
  <c r="H2238" i="8"/>
  <c r="I2238" i="8"/>
  <c r="J2238" i="8"/>
  <c r="A2239" i="8"/>
  <c r="B2239" i="8"/>
  <c r="C2239" i="8"/>
  <c r="D2239" i="8"/>
  <c r="E2239" i="8"/>
  <c r="F2239" i="8"/>
  <c r="G2239" i="8"/>
  <c r="H2239" i="8"/>
  <c r="I2239" i="8"/>
  <c r="J2239" i="8"/>
  <c r="A2240" i="8"/>
  <c r="B2240" i="8"/>
  <c r="C2240" i="8"/>
  <c r="D2240" i="8"/>
  <c r="E2240" i="8"/>
  <c r="F2240" i="8"/>
  <c r="G2240" i="8"/>
  <c r="H2240" i="8"/>
  <c r="I2240" i="8"/>
  <c r="J2240" i="8"/>
  <c r="A2241" i="8"/>
  <c r="B2241" i="8"/>
  <c r="C2241" i="8"/>
  <c r="D2241" i="8"/>
  <c r="E2241" i="8"/>
  <c r="F2241" i="8"/>
  <c r="G2241" i="8"/>
  <c r="H2241" i="8"/>
  <c r="I2241" i="8"/>
  <c r="J2241" i="8"/>
  <c r="A2242" i="8"/>
  <c r="B2242" i="8"/>
  <c r="C2242" i="8"/>
  <c r="D2242" i="8"/>
  <c r="E2242" i="8"/>
  <c r="F2242" i="8"/>
  <c r="G2242" i="8"/>
  <c r="H2242" i="8"/>
  <c r="I2242" i="8"/>
  <c r="J2242" i="8"/>
  <c r="K2242" i="8"/>
  <c r="A2244" i="8"/>
  <c r="B2244" i="8"/>
  <c r="C2244" i="8"/>
  <c r="D2244" i="8"/>
  <c r="E2244" i="8"/>
  <c r="F2244" i="8"/>
  <c r="G2244" i="8"/>
  <c r="H2244" i="8"/>
  <c r="I2244" i="8"/>
  <c r="J2244" i="8"/>
  <c r="J2245" i="8" s="1"/>
  <c r="A2246" i="8"/>
  <c r="B2246" i="8"/>
  <c r="C2246" i="8"/>
  <c r="D2246" i="8"/>
  <c r="E2246" i="8"/>
  <c r="F2246" i="8"/>
  <c r="G2246" i="8"/>
  <c r="H2246" i="8"/>
  <c r="I2246" i="8"/>
  <c r="J2246" i="8"/>
  <c r="A2247" i="8"/>
  <c r="B2247" i="8"/>
  <c r="C2247" i="8"/>
  <c r="D2247" i="8"/>
  <c r="E2247" i="8"/>
  <c r="F2247" i="8"/>
  <c r="G2247" i="8"/>
  <c r="H2247" i="8"/>
  <c r="I2247" i="8"/>
  <c r="A2248" i="8"/>
  <c r="B2248" i="8"/>
  <c r="C2248" i="8"/>
  <c r="D2248" i="8"/>
  <c r="E2248" i="8"/>
  <c r="F2248" i="8"/>
  <c r="G2248" i="8"/>
  <c r="H2248" i="8"/>
  <c r="I2248" i="8"/>
  <c r="J2248" i="8"/>
  <c r="A2250" i="8"/>
  <c r="B2250" i="8"/>
  <c r="C2250" i="8"/>
  <c r="D2250" i="8"/>
  <c r="E2250" i="8"/>
  <c r="F2250" i="8"/>
  <c r="G2250" i="8"/>
  <c r="H2250" i="8"/>
  <c r="I2250" i="8"/>
  <c r="J2250" i="8"/>
  <c r="K2250" i="8"/>
  <c r="A2251" i="8"/>
  <c r="B2251" i="8"/>
  <c r="C2251" i="8"/>
  <c r="D2251" i="8"/>
  <c r="E2251" i="8"/>
  <c r="F2251" i="8"/>
  <c r="G2251" i="8"/>
  <c r="H2251" i="8"/>
  <c r="I2251" i="8"/>
  <c r="J2251" i="8"/>
  <c r="A2253" i="8"/>
  <c r="B2253" i="8"/>
  <c r="C2253" i="8"/>
  <c r="D2253" i="8"/>
  <c r="E2253" i="8"/>
  <c r="F2253" i="8"/>
  <c r="G2253" i="8"/>
  <c r="H2253" i="8"/>
  <c r="I2253" i="8"/>
  <c r="J2253" i="8"/>
  <c r="J2254" i="8" s="1"/>
  <c r="A2255" i="8"/>
  <c r="B2255" i="8"/>
  <c r="C2255" i="8"/>
  <c r="D2255" i="8"/>
  <c r="E2255" i="8"/>
  <c r="F2255" i="8"/>
  <c r="G2255" i="8"/>
  <c r="H2255" i="8"/>
  <c r="I2255" i="8"/>
  <c r="J2255" i="8"/>
  <c r="J2256" i="8" s="1"/>
  <c r="A2257" i="8"/>
  <c r="B2257" i="8"/>
  <c r="C2257" i="8"/>
  <c r="D2257" i="8"/>
  <c r="E2257" i="8"/>
  <c r="F2257" i="8"/>
  <c r="G2257" i="8"/>
  <c r="H2257" i="8"/>
  <c r="I2257" i="8"/>
  <c r="J2257" i="8"/>
  <c r="J2258" i="8" s="1"/>
  <c r="A2259" i="8"/>
  <c r="B2259" i="8"/>
  <c r="C2259" i="8"/>
  <c r="D2259" i="8"/>
  <c r="E2259" i="8"/>
  <c r="F2259" i="8"/>
  <c r="G2259" i="8"/>
  <c r="H2259" i="8"/>
  <c r="I2259" i="8"/>
  <c r="J2259" i="8"/>
  <c r="J2260" i="8" s="1"/>
  <c r="A2261" i="8"/>
  <c r="B2261" i="8"/>
  <c r="C2261" i="8"/>
  <c r="D2261" i="8"/>
  <c r="E2261" i="8"/>
  <c r="F2261" i="8"/>
  <c r="G2261" i="8"/>
  <c r="H2261" i="8"/>
  <c r="I2261" i="8"/>
  <c r="J2261" i="8"/>
  <c r="J2262" i="8" s="1"/>
  <c r="A2263" i="8"/>
  <c r="B2263" i="8"/>
  <c r="C2263" i="8"/>
  <c r="D2263" i="8"/>
  <c r="E2263" i="8"/>
  <c r="F2263" i="8"/>
  <c r="G2263" i="8"/>
  <c r="H2263" i="8"/>
  <c r="I2263" i="8"/>
  <c r="J2263" i="8"/>
  <c r="J2264" i="8" s="1"/>
  <c r="A2265" i="8"/>
  <c r="B2265" i="8"/>
  <c r="C2265" i="8"/>
  <c r="D2265" i="8"/>
  <c r="E2265" i="8"/>
  <c r="F2265" i="8"/>
  <c r="G2265" i="8"/>
  <c r="H2265" i="8"/>
  <c r="I2265" i="8"/>
  <c r="A2266" i="8"/>
  <c r="B2266" i="8"/>
  <c r="C2266" i="8"/>
  <c r="D2266" i="8"/>
  <c r="E2266" i="8"/>
  <c r="F2266" i="8"/>
  <c r="G2266" i="8"/>
  <c r="H2266" i="8"/>
  <c r="I2266" i="8"/>
  <c r="J2266" i="8"/>
  <c r="A2267" i="8"/>
  <c r="B2267" i="8"/>
  <c r="C2267" i="8"/>
  <c r="D2267" i="8"/>
  <c r="E2267" i="8"/>
  <c r="F2267" i="8"/>
  <c r="G2267" i="8"/>
  <c r="H2267" i="8"/>
  <c r="I2267" i="8"/>
  <c r="J2267" i="8"/>
  <c r="A2269" i="8"/>
  <c r="B2269" i="8"/>
  <c r="C2269" i="8"/>
  <c r="D2269" i="8"/>
  <c r="E2269" i="8"/>
  <c r="F2269" i="8"/>
  <c r="G2269" i="8"/>
  <c r="H2269" i="8"/>
  <c r="I2269" i="8"/>
  <c r="J2269" i="8"/>
  <c r="J2270" i="8" s="1"/>
  <c r="A2271" i="8"/>
  <c r="B2271" i="8"/>
  <c r="C2271" i="8"/>
  <c r="D2271" i="8"/>
  <c r="E2271" i="8"/>
  <c r="F2271" i="8"/>
  <c r="G2271" i="8"/>
  <c r="H2271" i="8"/>
  <c r="I2271" i="8"/>
  <c r="J2271" i="8"/>
  <c r="J2272" i="8" s="1"/>
  <c r="A2273" i="8"/>
  <c r="B2273" i="8"/>
  <c r="C2273" i="8"/>
  <c r="D2273" i="8"/>
  <c r="E2273" i="8"/>
  <c r="F2273" i="8"/>
  <c r="G2273" i="8"/>
  <c r="H2273" i="8"/>
  <c r="I2273" i="8"/>
  <c r="J2273" i="8"/>
  <c r="K2273" i="8"/>
  <c r="A2274" i="8"/>
  <c r="B2274" i="8"/>
  <c r="C2274" i="8"/>
  <c r="D2274" i="8"/>
  <c r="E2274" i="8"/>
  <c r="F2274" i="8"/>
  <c r="G2274" i="8"/>
  <c r="H2274" i="8"/>
  <c r="I2274" i="8"/>
  <c r="J2274" i="8"/>
  <c r="A2276" i="8"/>
  <c r="B2276" i="8"/>
  <c r="C2276" i="8"/>
  <c r="D2276" i="8"/>
  <c r="E2276" i="8"/>
  <c r="F2276" i="8"/>
  <c r="G2276" i="8"/>
  <c r="H2276" i="8"/>
  <c r="I2276" i="8"/>
  <c r="J2276" i="8"/>
  <c r="K2276" i="8"/>
  <c r="A2277" i="8"/>
  <c r="B2277" i="8"/>
  <c r="C2277" i="8"/>
  <c r="D2277" i="8"/>
  <c r="E2277" i="8"/>
  <c r="F2277" i="8"/>
  <c r="G2277" i="8"/>
  <c r="H2277" i="8"/>
  <c r="I2277" i="8"/>
  <c r="J2277" i="8"/>
  <c r="A2278" i="8"/>
  <c r="B2278" i="8"/>
  <c r="C2278" i="8"/>
  <c r="D2278" i="8"/>
  <c r="E2278" i="8"/>
  <c r="F2278" i="8"/>
  <c r="G2278" i="8"/>
  <c r="H2278" i="8"/>
  <c r="I2278" i="8"/>
  <c r="J2278" i="8"/>
  <c r="A2279" i="8"/>
  <c r="B2279" i="8"/>
  <c r="C2279" i="8"/>
  <c r="D2279" i="8"/>
  <c r="E2279" i="8"/>
  <c r="F2279" i="8"/>
  <c r="G2279" i="8"/>
  <c r="H2279" i="8"/>
  <c r="I2279" i="8"/>
  <c r="A2280" i="8"/>
  <c r="B2280" i="8"/>
  <c r="C2280" i="8"/>
  <c r="D2280" i="8"/>
  <c r="E2280" i="8"/>
  <c r="F2280" i="8"/>
  <c r="G2280" i="8"/>
  <c r="H2280" i="8"/>
  <c r="I2280" i="8"/>
  <c r="J2280" i="8"/>
  <c r="A2281" i="8"/>
  <c r="B2281" i="8"/>
  <c r="C2281" i="8"/>
  <c r="D2281" i="8"/>
  <c r="E2281" i="8"/>
  <c r="F2281" i="8"/>
  <c r="G2281" i="8"/>
  <c r="H2281" i="8"/>
  <c r="I2281" i="8"/>
  <c r="J2281" i="8"/>
  <c r="A2283" i="8"/>
  <c r="B2283" i="8"/>
  <c r="C2283" i="8"/>
  <c r="D2283" i="8"/>
  <c r="E2283" i="8"/>
  <c r="F2283" i="8"/>
  <c r="G2283" i="8"/>
  <c r="H2283" i="8"/>
  <c r="I2283" i="8"/>
  <c r="J2283" i="8"/>
  <c r="K2283" i="8"/>
  <c r="A2284" i="8"/>
  <c r="B2284" i="8"/>
  <c r="C2284" i="8"/>
  <c r="D2284" i="8"/>
  <c r="E2284" i="8"/>
  <c r="F2284" i="8"/>
  <c r="G2284" i="8"/>
  <c r="H2284" i="8"/>
  <c r="I2284" i="8"/>
  <c r="J2284" i="8"/>
  <c r="A2285" i="8"/>
  <c r="B2285" i="8"/>
  <c r="C2285" i="8"/>
  <c r="D2285" i="8"/>
  <c r="E2285" i="8"/>
  <c r="F2285" i="8"/>
  <c r="G2285" i="8"/>
  <c r="H2285" i="8"/>
  <c r="I2285" i="8"/>
  <c r="J2285" i="8"/>
  <c r="A2286" i="8"/>
  <c r="B2286" i="8"/>
  <c r="C2286" i="8"/>
  <c r="D2286" i="8"/>
  <c r="E2286" i="8"/>
  <c r="F2286" i="8"/>
  <c r="G2286" i="8"/>
  <c r="H2286" i="8"/>
  <c r="I2286" i="8"/>
  <c r="J2286" i="8"/>
  <c r="A2287" i="8"/>
  <c r="B2287" i="8"/>
  <c r="C2287" i="8"/>
  <c r="D2287" i="8"/>
  <c r="E2287" i="8"/>
  <c r="F2287" i="8"/>
  <c r="G2287" i="8"/>
  <c r="H2287" i="8"/>
  <c r="I2287" i="8"/>
  <c r="J2287" i="8"/>
  <c r="A2288" i="8"/>
  <c r="B2288" i="8"/>
  <c r="C2288" i="8"/>
  <c r="D2288" i="8"/>
  <c r="E2288" i="8"/>
  <c r="F2288" i="8"/>
  <c r="G2288" i="8"/>
  <c r="H2288" i="8"/>
  <c r="I2288" i="8"/>
  <c r="J2288" i="8"/>
  <c r="A2290" i="8"/>
  <c r="B2290" i="8"/>
  <c r="C2290" i="8"/>
  <c r="D2290" i="8"/>
  <c r="E2290" i="8"/>
  <c r="F2290" i="8"/>
  <c r="G2290" i="8"/>
  <c r="H2290" i="8"/>
  <c r="I2290" i="8"/>
  <c r="J2290" i="8"/>
  <c r="K2290" i="8"/>
  <c r="A2291" i="8"/>
  <c r="B2291" i="8"/>
  <c r="C2291" i="8"/>
  <c r="D2291" i="8"/>
  <c r="E2291" i="8"/>
  <c r="F2291" i="8"/>
  <c r="G2291" i="8"/>
  <c r="H2291" i="8"/>
  <c r="I2291" i="8"/>
  <c r="A2293" i="8"/>
  <c r="B2293" i="8"/>
  <c r="C2293" i="8"/>
  <c r="D2293" i="8"/>
  <c r="E2293" i="8"/>
  <c r="F2293" i="8"/>
  <c r="G2293" i="8"/>
  <c r="H2293" i="8"/>
  <c r="I2293" i="8"/>
  <c r="J2293" i="8"/>
  <c r="A2294" i="8"/>
  <c r="B2294" i="8"/>
  <c r="C2294" i="8"/>
  <c r="D2294" i="8"/>
  <c r="E2294" i="8"/>
  <c r="F2294" i="8"/>
  <c r="G2294" i="8"/>
  <c r="H2294" i="8"/>
  <c r="I2294" i="8"/>
  <c r="J2294" i="8"/>
  <c r="A2295" i="8"/>
  <c r="B2295" i="8"/>
  <c r="C2295" i="8"/>
  <c r="D2295" i="8"/>
  <c r="E2295" i="8"/>
  <c r="F2295" i="8"/>
  <c r="G2295" i="8"/>
  <c r="H2295" i="8"/>
  <c r="I2295" i="8"/>
  <c r="J2295" i="8"/>
  <c r="A2296" i="8"/>
  <c r="B2296" i="8"/>
  <c r="C2296" i="8"/>
  <c r="D2296" i="8"/>
  <c r="E2296" i="8"/>
  <c r="F2296" i="8"/>
  <c r="G2296" i="8"/>
  <c r="H2296" i="8"/>
  <c r="I2296" i="8"/>
  <c r="J2296" i="8"/>
  <c r="A2298" i="8"/>
  <c r="B2298" i="8"/>
  <c r="C2298" i="8"/>
  <c r="D2298" i="8"/>
  <c r="E2298" i="8"/>
  <c r="F2298" i="8"/>
  <c r="G2298" i="8"/>
  <c r="H2298" i="8"/>
  <c r="I2298" i="8"/>
  <c r="J2298" i="8"/>
  <c r="K2298" i="8"/>
  <c r="A2299" i="8"/>
  <c r="B2299" i="8"/>
  <c r="C2299" i="8"/>
  <c r="D2299" i="8"/>
  <c r="E2299" i="8"/>
  <c r="F2299" i="8"/>
  <c r="G2299" i="8"/>
  <c r="H2299" i="8"/>
  <c r="I2299" i="8"/>
  <c r="J2299" i="8"/>
  <c r="A2300" i="8"/>
  <c r="B2300" i="8"/>
  <c r="C2300" i="8"/>
  <c r="D2300" i="8"/>
  <c r="E2300" i="8"/>
  <c r="F2300" i="8"/>
  <c r="G2300" i="8"/>
  <c r="H2300" i="8"/>
  <c r="I2300" i="8"/>
  <c r="J2300" i="8"/>
  <c r="A2301" i="8"/>
  <c r="B2301" i="8"/>
  <c r="C2301" i="8"/>
  <c r="D2301" i="8"/>
  <c r="E2301" i="8"/>
  <c r="F2301" i="8"/>
  <c r="G2301" i="8"/>
  <c r="H2301" i="8"/>
  <c r="I2301" i="8"/>
  <c r="J2301" i="8"/>
  <c r="A2302" i="8"/>
  <c r="B2302" i="8"/>
  <c r="C2302" i="8"/>
  <c r="D2302" i="8"/>
  <c r="E2302" i="8"/>
  <c r="F2302" i="8"/>
  <c r="G2302" i="8"/>
  <c r="H2302" i="8"/>
  <c r="I2302" i="8"/>
  <c r="J2302" i="8"/>
  <c r="A2303" i="8"/>
  <c r="B2303" i="8"/>
  <c r="C2303" i="8"/>
  <c r="D2303" i="8"/>
  <c r="E2303" i="8"/>
  <c r="F2303" i="8"/>
  <c r="G2303" i="8"/>
  <c r="H2303" i="8"/>
  <c r="I2303" i="8"/>
  <c r="A2304" i="8"/>
  <c r="B2304" i="8"/>
  <c r="C2304" i="8"/>
  <c r="D2304" i="8"/>
  <c r="E2304" i="8"/>
  <c r="F2304" i="8"/>
  <c r="G2304" i="8"/>
  <c r="H2304" i="8"/>
  <c r="I2304" i="8"/>
  <c r="J2304" i="8"/>
  <c r="A2305" i="8"/>
  <c r="B2305" i="8"/>
  <c r="C2305" i="8"/>
  <c r="D2305" i="8"/>
  <c r="E2305" i="8"/>
  <c r="F2305" i="8"/>
  <c r="G2305" i="8"/>
  <c r="H2305" i="8"/>
  <c r="I2305" i="8"/>
  <c r="J2305" i="8"/>
  <c r="A2307" i="8"/>
  <c r="B2307" i="8"/>
  <c r="C2307" i="8"/>
  <c r="D2307" i="8"/>
  <c r="E2307" i="8"/>
  <c r="F2307" i="8"/>
  <c r="G2307" i="8"/>
  <c r="H2307" i="8"/>
  <c r="I2307" i="8"/>
  <c r="J2307" i="8"/>
  <c r="K2307" i="8"/>
  <c r="A2308" i="8"/>
  <c r="B2308" i="8"/>
  <c r="C2308" i="8"/>
  <c r="D2308" i="8"/>
  <c r="E2308" i="8"/>
  <c r="F2308" i="8"/>
  <c r="G2308" i="8"/>
  <c r="H2308" i="8"/>
  <c r="I2308" i="8"/>
  <c r="J2308" i="8"/>
  <c r="A2309" i="8"/>
  <c r="B2309" i="8"/>
  <c r="C2309" i="8"/>
  <c r="D2309" i="8"/>
  <c r="E2309" i="8"/>
  <c r="F2309" i="8"/>
  <c r="G2309" i="8"/>
  <c r="H2309" i="8"/>
  <c r="I2309" i="8"/>
  <c r="J2309" i="8"/>
  <c r="A2310" i="8"/>
  <c r="B2310" i="8"/>
  <c r="C2310" i="8"/>
  <c r="D2310" i="8"/>
  <c r="E2310" i="8"/>
  <c r="F2310" i="8"/>
  <c r="G2310" i="8"/>
  <c r="H2310" i="8"/>
  <c r="I2310" i="8"/>
  <c r="J2310" i="8"/>
  <c r="A2311" i="8"/>
  <c r="B2311" i="8"/>
  <c r="C2311" i="8"/>
  <c r="D2311" i="8"/>
  <c r="E2311" i="8"/>
  <c r="F2311" i="8"/>
  <c r="G2311" i="8"/>
  <c r="H2311" i="8"/>
  <c r="I2311" i="8"/>
  <c r="J2311" i="8"/>
  <c r="A2312" i="8"/>
  <c r="B2312" i="8"/>
  <c r="C2312" i="8"/>
  <c r="D2312" i="8"/>
  <c r="E2312" i="8"/>
  <c r="F2312" i="8"/>
  <c r="G2312" i="8"/>
  <c r="H2312" i="8"/>
  <c r="I2312" i="8"/>
  <c r="J2312" i="8"/>
  <c r="A2313" i="8"/>
  <c r="B2313" i="8"/>
  <c r="C2313" i="8"/>
  <c r="D2313" i="8"/>
  <c r="E2313" i="8"/>
  <c r="F2313" i="8"/>
  <c r="G2313" i="8"/>
  <c r="H2313" i="8"/>
  <c r="I2313" i="8"/>
  <c r="J2313" i="8"/>
  <c r="A2315" i="8"/>
  <c r="B2315" i="8"/>
  <c r="C2315" i="8"/>
  <c r="D2315" i="8"/>
  <c r="E2315" i="8"/>
  <c r="F2315" i="8"/>
  <c r="G2315" i="8"/>
  <c r="H2315" i="8"/>
  <c r="I2315" i="8"/>
  <c r="K2315" i="8"/>
  <c r="A2316" i="8"/>
  <c r="B2316" i="8"/>
  <c r="C2316" i="8"/>
  <c r="D2316" i="8"/>
  <c r="E2316" i="8"/>
  <c r="F2316" i="8"/>
  <c r="G2316" i="8"/>
  <c r="H2316" i="8"/>
  <c r="I2316" i="8"/>
  <c r="J2316" i="8"/>
  <c r="A2317" i="8"/>
  <c r="B2317" i="8"/>
  <c r="C2317" i="8"/>
  <c r="D2317" i="8"/>
  <c r="E2317" i="8"/>
  <c r="F2317" i="8"/>
  <c r="G2317" i="8"/>
  <c r="H2317" i="8"/>
  <c r="I2317" i="8"/>
  <c r="J2317" i="8"/>
  <c r="A2319" i="8"/>
  <c r="B2319" i="8"/>
  <c r="C2319" i="8"/>
  <c r="D2319" i="8"/>
  <c r="E2319" i="8"/>
  <c r="F2319" i="8"/>
  <c r="G2319" i="8"/>
  <c r="H2319" i="8"/>
  <c r="I2319" i="8"/>
  <c r="J2319" i="8"/>
  <c r="A2320" i="8"/>
  <c r="B2320" i="8"/>
  <c r="C2320" i="8"/>
  <c r="D2320" i="8"/>
  <c r="E2320" i="8"/>
  <c r="F2320" i="8"/>
  <c r="G2320" i="8"/>
  <c r="H2320" i="8"/>
  <c r="I2320" i="8"/>
  <c r="J2320" i="8"/>
  <c r="A2322" i="8"/>
  <c r="B2322" i="8"/>
  <c r="C2322" i="8"/>
  <c r="D2322" i="8"/>
  <c r="E2322" i="8"/>
  <c r="F2322" i="8"/>
  <c r="G2322" i="8"/>
  <c r="H2322" i="8"/>
  <c r="I2322" i="8"/>
  <c r="J2322" i="8"/>
  <c r="J2323" i="8" s="1"/>
  <c r="A2324" i="8"/>
  <c r="B2324" i="8"/>
  <c r="C2324" i="8"/>
  <c r="D2324" i="8"/>
  <c r="E2324" i="8"/>
  <c r="F2324" i="8"/>
  <c r="G2324" i="8"/>
  <c r="H2324" i="8"/>
  <c r="I2324" i="8"/>
  <c r="J2324" i="8"/>
  <c r="A2325" i="8"/>
  <c r="B2325" i="8"/>
  <c r="C2325" i="8"/>
  <c r="D2325" i="8"/>
  <c r="E2325" i="8"/>
  <c r="F2325" i="8"/>
  <c r="G2325" i="8"/>
  <c r="H2325" i="8"/>
  <c r="I2325" i="8"/>
  <c r="J2325" i="8"/>
  <c r="A2327" i="8"/>
  <c r="B2327" i="8"/>
  <c r="C2327" i="8"/>
  <c r="D2327" i="8"/>
  <c r="E2327" i="8"/>
  <c r="F2327" i="8"/>
  <c r="G2327" i="8"/>
  <c r="H2327" i="8"/>
  <c r="I2327" i="8"/>
  <c r="J2327" i="8"/>
  <c r="K2327" i="8"/>
  <c r="A2328" i="8"/>
  <c r="B2328" i="8"/>
  <c r="C2328" i="8"/>
  <c r="D2328" i="8"/>
  <c r="E2328" i="8"/>
  <c r="F2328" i="8"/>
  <c r="G2328" i="8"/>
  <c r="H2328" i="8"/>
  <c r="I2328" i="8"/>
  <c r="J2328" i="8"/>
  <c r="A2329" i="8"/>
  <c r="B2329" i="8"/>
  <c r="C2329" i="8"/>
  <c r="D2329" i="8"/>
  <c r="E2329" i="8"/>
  <c r="F2329" i="8"/>
  <c r="G2329" i="8"/>
  <c r="H2329" i="8"/>
  <c r="I2329" i="8"/>
  <c r="A2330" i="8"/>
  <c r="B2330" i="8"/>
  <c r="C2330" i="8"/>
  <c r="D2330" i="8"/>
  <c r="E2330" i="8"/>
  <c r="F2330" i="8"/>
  <c r="G2330" i="8"/>
  <c r="H2330" i="8"/>
  <c r="I2330" i="8"/>
  <c r="J2330" i="8"/>
  <c r="A2331" i="8"/>
  <c r="B2331" i="8"/>
  <c r="C2331" i="8"/>
  <c r="D2331" i="8"/>
  <c r="E2331" i="8"/>
  <c r="F2331" i="8"/>
  <c r="G2331" i="8"/>
  <c r="H2331" i="8"/>
  <c r="I2331" i="8"/>
  <c r="J2331" i="8"/>
  <c r="A2333" i="8"/>
  <c r="B2333" i="8"/>
  <c r="C2333" i="8"/>
  <c r="D2333" i="8"/>
  <c r="E2333" i="8"/>
  <c r="F2333" i="8"/>
  <c r="G2333" i="8"/>
  <c r="H2333" i="8"/>
  <c r="I2333" i="8"/>
  <c r="J2333" i="8"/>
  <c r="K2333" i="8"/>
  <c r="A2334" i="8"/>
  <c r="B2334" i="8"/>
  <c r="C2334" i="8"/>
  <c r="D2334" i="8"/>
  <c r="E2334" i="8"/>
  <c r="F2334" i="8"/>
  <c r="G2334" i="8"/>
  <c r="H2334" i="8"/>
  <c r="I2334" i="8"/>
  <c r="J2334" i="8"/>
  <c r="A2335" i="8"/>
  <c r="B2335" i="8"/>
  <c r="C2335" i="8"/>
  <c r="D2335" i="8"/>
  <c r="E2335" i="8"/>
  <c r="F2335" i="8"/>
  <c r="G2335" i="8"/>
  <c r="H2335" i="8"/>
  <c r="I2335" i="8"/>
  <c r="J2335" i="8"/>
  <c r="A2336" i="8"/>
  <c r="B2336" i="8"/>
  <c r="C2336" i="8"/>
  <c r="D2336" i="8"/>
  <c r="E2336" i="8"/>
  <c r="F2336" i="8"/>
  <c r="G2336" i="8"/>
  <c r="H2336" i="8"/>
  <c r="I2336" i="8"/>
  <c r="J2336" i="8"/>
  <c r="A2338" i="8"/>
  <c r="B2338" i="8"/>
  <c r="C2338" i="8"/>
  <c r="D2338" i="8"/>
  <c r="E2338" i="8"/>
  <c r="F2338" i="8"/>
  <c r="G2338" i="8"/>
  <c r="H2338" i="8"/>
  <c r="I2338" i="8"/>
  <c r="J2338" i="8"/>
  <c r="J2339" i="8" s="1"/>
  <c r="K2338" i="8"/>
  <c r="A2340" i="8"/>
  <c r="B2340" i="8"/>
  <c r="C2340" i="8"/>
  <c r="D2340" i="8"/>
  <c r="E2340" i="8"/>
  <c r="F2340" i="8"/>
  <c r="G2340" i="8"/>
  <c r="H2340" i="8"/>
  <c r="I2340" i="8"/>
  <c r="J2340" i="8"/>
  <c r="K2340" i="8"/>
  <c r="A2341" i="8"/>
  <c r="B2341" i="8"/>
  <c r="C2341" i="8"/>
  <c r="D2341" i="8"/>
  <c r="E2341" i="8"/>
  <c r="F2341" i="8"/>
  <c r="G2341" i="8"/>
  <c r="H2341" i="8"/>
  <c r="I2341" i="8"/>
  <c r="J2341" i="8"/>
  <c r="K2341" i="8"/>
  <c r="A2342" i="8"/>
  <c r="B2342" i="8"/>
  <c r="C2342" i="8"/>
  <c r="D2342" i="8"/>
  <c r="E2342" i="8"/>
  <c r="F2342" i="8"/>
  <c r="G2342" i="8"/>
  <c r="H2342" i="8"/>
  <c r="I2342" i="8"/>
  <c r="A2344" i="8"/>
  <c r="B2344" i="8"/>
  <c r="C2344" i="8"/>
  <c r="D2344" i="8"/>
  <c r="E2344" i="8"/>
  <c r="F2344" i="8"/>
  <c r="G2344" i="8"/>
  <c r="H2344" i="8"/>
  <c r="I2344" i="8"/>
  <c r="J2344" i="8"/>
  <c r="K2344" i="8"/>
  <c r="A2345" i="8"/>
  <c r="B2345" i="8"/>
  <c r="C2345" i="8"/>
  <c r="D2345" i="8"/>
  <c r="E2345" i="8"/>
  <c r="F2345" i="8"/>
  <c r="G2345" i="8"/>
  <c r="H2345" i="8"/>
  <c r="I2345" i="8"/>
  <c r="J2345" i="8"/>
  <c r="A2346" i="8"/>
  <c r="B2346" i="8"/>
  <c r="C2346" i="8"/>
  <c r="D2346" i="8"/>
  <c r="E2346" i="8"/>
  <c r="F2346" i="8"/>
  <c r="G2346" i="8"/>
  <c r="H2346" i="8"/>
  <c r="I2346" i="8"/>
  <c r="J2346" i="8"/>
  <c r="A2347" i="8"/>
  <c r="B2347" i="8"/>
  <c r="C2347" i="8"/>
  <c r="D2347" i="8"/>
  <c r="E2347" i="8"/>
  <c r="F2347" i="8"/>
  <c r="G2347" i="8"/>
  <c r="H2347" i="8"/>
  <c r="I2347" i="8"/>
  <c r="J2347" i="8"/>
  <c r="A2348" i="8"/>
  <c r="B2348" i="8"/>
  <c r="C2348" i="8"/>
  <c r="D2348" i="8"/>
  <c r="E2348" i="8"/>
  <c r="F2348" i="8"/>
  <c r="G2348" i="8"/>
  <c r="H2348" i="8"/>
  <c r="I2348" i="8"/>
  <c r="J2348" i="8"/>
  <c r="A2349" i="8"/>
  <c r="B2349" i="8"/>
  <c r="C2349" i="8"/>
  <c r="D2349" i="8"/>
  <c r="E2349" i="8"/>
  <c r="F2349" i="8"/>
  <c r="G2349" i="8"/>
  <c r="H2349" i="8"/>
  <c r="I2349" i="8"/>
  <c r="J2349" i="8"/>
  <c r="A2351" i="8"/>
  <c r="B2351" i="8"/>
  <c r="C2351" i="8"/>
  <c r="D2351" i="8"/>
  <c r="E2351" i="8"/>
  <c r="F2351" i="8"/>
  <c r="G2351" i="8"/>
  <c r="H2351" i="8"/>
  <c r="I2351" i="8"/>
  <c r="J2351" i="8"/>
  <c r="K2351" i="8"/>
  <c r="A2352" i="8"/>
  <c r="B2352" i="8"/>
  <c r="C2352" i="8"/>
  <c r="D2352" i="8"/>
  <c r="E2352" i="8"/>
  <c r="F2352" i="8"/>
  <c r="G2352" i="8"/>
  <c r="H2352" i="8"/>
  <c r="I2352" i="8"/>
  <c r="J2352" i="8"/>
  <c r="A2353" i="8"/>
  <c r="B2353" i="8"/>
  <c r="C2353" i="8"/>
  <c r="D2353" i="8"/>
  <c r="E2353" i="8"/>
  <c r="F2353" i="8"/>
  <c r="G2353" i="8"/>
  <c r="H2353" i="8"/>
  <c r="I2353" i="8"/>
  <c r="J2353" i="8"/>
  <c r="A2354" i="8"/>
  <c r="B2354" i="8"/>
  <c r="C2354" i="8"/>
  <c r="D2354" i="8"/>
  <c r="E2354" i="8"/>
  <c r="F2354" i="8"/>
  <c r="G2354" i="8"/>
  <c r="H2354" i="8"/>
  <c r="I2354" i="8"/>
  <c r="A2355" i="8"/>
  <c r="B2355" i="8"/>
  <c r="C2355" i="8"/>
  <c r="D2355" i="8"/>
  <c r="E2355" i="8"/>
  <c r="F2355" i="8"/>
  <c r="G2355" i="8"/>
  <c r="H2355" i="8"/>
  <c r="I2355" i="8"/>
  <c r="J2355" i="8"/>
  <c r="A2356" i="8"/>
  <c r="B2356" i="8"/>
  <c r="C2356" i="8"/>
  <c r="D2356" i="8"/>
  <c r="E2356" i="8"/>
  <c r="F2356" i="8"/>
  <c r="G2356" i="8"/>
  <c r="H2356" i="8"/>
  <c r="I2356" i="8"/>
  <c r="J2356" i="8"/>
  <c r="A2357" i="8"/>
  <c r="B2357" i="8"/>
  <c r="C2357" i="8"/>
  <c r="D2357" i="8"/>
  <c r="E2357" i="8"/>
  <c r="F2357" i="8"/>
  <c r="G2357" i="8"/>
  <c r="H2357" i="8"/>
  <c r="I2357" i="8"/>
  <c r="J2357" i="8"/>
  <c r="A2358" i="8"/>
  <c r="B2358" i="8"/>
  <c r="C2358" i="8"/>
  <c r="D2358" i="8"/>
  <c r="E2358" i="8"/>
  <c r="F2358" i="8"/>
  <c r="G2358" i="8"/>
  <c r="H2358" i="8"/>
  <c r="I2358" i="8"/>
  <c r="J2358" i="8"/>
  <c r="A2359" i="8"/>
  <c r="B2359" i="8"/>
  <c r="C2359" i="8"/>
  <c r="D2359" i="8"/>
  <c r="E2359" i="8"/>
  <c r="F2359" i="8"/>
  <c r="G2359" i="8"/>
  <c r="H2359" i="8"/>
  <c r="I2359" i="8"/>
  <c r="J2359" i="8"/>
  <c r="A2360" i="8"/>
  <c r="B2360" i="8"/>
  <c r="C2360" i="8"/>
  <c r="D2360" i="8"/>
  <c r="E2360" i="8"/>
  <c r="F2360" i="8"/>
  <c r="G2360" i="8"/>
  <c r="H2360" i="8"/>
  <c r="I2360" i="8"/>
  <c r="J2360" i="8"/>
  <c r="A2361" i="8"/>
  <c r="B2361" i="8"/>
  <c r="C2361" i="8"/>
  <c r="D2361" i="8"/>
  <c r="E2361" i="8"/>
  <c r="F2361" i="8"/>
  <c r="G2361" i="8"/>
  <c r="H2361" i="8"/>
  <c r="I2361" i="8"/>
  <c r="J2361" i="8"/>
  <c r="A2363" i="8"/>
  <c r="B2363" i="8"/>
  <c r="C2363" i="8"/>
  <c r="D2363" i="8"/>
  <c r="E2363" i="8"/>
  <c r="F2363" i="8"/>
  <c r="G2363" i="8"/>
  <c r="H2363" i="8"/>
  <c r="I2363" i="8"/>
  <c r="J2363" i="8"/>
  <c r="K2363" i="8"/>
  <c r="A2364" i="8"/>
  <c r="B2364" i="8"/>
  <c r="C2364" i="8"/>
  <c r="D2364" i="8"/>
  <c r="E2364" i="8"/>
  <c r="F2364" i="8"/>
  <c r="G2364" i="8"/>
  <c r="H2364" i="8"/>
  <c r="I2364" i="8"/>
  <c r="J2364" i="8"/>
  <c r="A2365" i="8"/>
  <c r="B2365" i="8"/>
  <c r="C2365" i="8"/>
  <c r="D2365" i="8"/>
  <c r="E2365" i="8"/>
  <c r="F2365" i="8"/>
  <c r="G2365" i="8"/>
  <c r="H2365" i="8"/>
  <c r="I2365" i="8"/>
  <c r="A2366" i="8"/>
  <c r="B2366" i="8"/>
  <c r="C2366" i="8"/>
  <c r="D2366" i="8"/>
  <c r="E2366" i="8"/>
  <c r="F2366" i="8"/>
  <c r="G2366" i="8"/>
  <c r="H2366" i="8"/>
  <c r="I2366" i="8"/>
  <c r="J2366" i="8"/>
  <c r="A2367" i="8"/>
  <c r="B2367" i="8"/>
  <c r="C2367" i="8"/>
  <c r="D2367" i="8"/>
  <c r="E2367" i="8"/>
  <c r="F2367" i="8"/>
  <c r="G2367" i="8"/>
  <c r="H2367" i="8"/>
  <c r="I2367" i="8"/>
  <c r="J2367" i="8"/>
  <c r="A2368" i="8"/>
  <c r="B2368" i="8"/>
  <c r="C2368" i="8"/>
  <c r="D2368" i="8"/>
  <c r="E2368" i="8"/>
  <c r="F2368" i="8"/>
  <c r="G2368" i="8"/>
  <c r="H2368" i="8"/>
  <c r="I2368" i="8"/>
  <c r="J2368" i="8"/>
  <c r="A2369" i="8"/>
  <c r="B2369" i="8"/>
  <c r="C2369" i="8"/>
  <c r="D2369" i="8"/>
  <c r="E2369" i="8"/>
  <c r="F2369" i="8"/>
  <c r="G2369" i="8"/>
  <c r="H2369" i="8"/>
  <c r="I2369" i="8"/>
  <c r="J2369" i="8"/>
  <c r="A2370" i="8"/>
  <c r="B2370" i="8"/>
  <c r="C2370" i="8"/>
  <c r="D2370" i="8"/>
  <c r="E2370" i="8"/>
  <c r="F2370" i="8"/>
  <c r="G2370" i="8"/>
  <c r="H2370" i="8"/>
  <c r="I2370" i="8"/>
  <c r="J2370" i="8"/>
  <c r="A2371" i="8"/>
  <c r="B2371" i="8"/>
  <c r="C2371" i="8"/>
  <c r="D2371" i="8"/>
  <c r="E2371" i="8"/>
  <c r="F2371" i="8"/>
  <c r="G2371" i="8"/>
  <c r="H2371" i="8"/>
  <c r="I2371" i="8"/>
  <c r="J2371" i="8"/>
  <c r="A2372" i="8"/>
  <c r="B2372" i="8"/>
  <c r="C2372" i="8"/>
  <c r="D2372" i="8"/>
  <c r="E2372" i="8"/>
  <c r="F2372" i="8"/>
  <c r="G2372" i="8"/>
  <c r="H2372" i="8"/>
  <c r="I2372" i="8"/>
  <c r="J2372" i="8"/>
  <c r="A2373" i="8"/>
  <c r="B2373" i="8"/>
  <c r="C2373" i="8"/>
  <c r="D2373" i="8"/>
  <c r="E2373" i="8"/>
  <c r="F2373" i="8"/>
  <c r="G2373" i="8"/>
  <c r="H2373" i="8"/>
  <c r="I2373" i="8"/>
  <c r="J2373" i="8"/>
  <c r="A2375" i="8"/>
  <c r="B2375" i="8"/>
  <c r="C2375" i="8"/>
  <c r="D2375" i="8"/>
  <c r="E2375" i="8"/>
  <c r="F2375" i="8"/>
  <c r="G2375" i="8"/>
  <c r="H2375" i="8"/>
  <c r="I2375" i="8"/>
  <c r="J2375" i="8"/>
  <c r="K2375" i="8"/>
  <c r="A2376" i="8"/>
  <c r="B2376" i="8"/>
  <c r="C2376" i="8"/>
  <c r="D2376" i="8"/>
  <c r="E2376" i="8"/>
  <c r="F2376" i="8"/>
  <c r="G2376" i="8"/>
  <c r="H2376" i="8"/>
  <c r="I2376" i="8"/>
  <c r="A2377" i="8"/>
  <c r="B2377" i="8"/>
  <c r="C2377" i="8"/>
  <c r="D2377" i="8"/>
  <c r="E2377" i="8"/>
  <c r="F2377" i="8"/>
  <c r="G2377" i="8"/>
  <c r="H2377" i="8"/>
  <c r="I2377" i="8"/>
  <c r="J2377" i="8"/>
  <c r="A2378" i="8"/>
  <c r="B2378" i="8"/>
  <c r="C2378" i="8"/>
  <c r="D2378" i="8"/>
  <c r="E2378" i="8"/>
  <c r="F2378" i="8"/>
  <c r="G2378" i="8"/>
  <c r="H2378" i="8"/>
  <c r="I2378" i="8"/>
  <c r="J2378" i="8"/>
  <c r="A2379" i="8"/>
  <c r="B2379" i="8"/>
  <c r="C2379" i="8"/>
  <c r="D2379" i="8"/>
  <c r="E2379" i="8"/>
  <c r="F2379" i="8"/>
  <c r="G2379" i="8"/>
  <c r="H2379" i="8"/>
  <c r="I2379" i="8"/>
  <c r="J2379" i="8"/>
  <c r="A2380" i="8"/>
  <c r="B2380" i="8"/>
  <c r="C2380" i="8"/>
  <c r="D2380" i="8"/>
  <c r="E2380" i="8"/>
  <c r="F2380" i="8"/>
  <c r="G2380" i="8"/>
  <c r="H2380" i="8"/>
  <c r="I2380" i="8"/>
  <c r="J2380" i="8"/>
  <c r="A2381" i="8"/>
  <c r="B2381" i="8"/>
  <c r="C2381" i="8"/>
  <c r="D2381" i="8"/>
  <c r="E2381" i="8"/>
  <c r="F2381" i="8"/>
  <c r="G2381" i="8"/>
  <c r="H2381" i="8"/>
  <c r="I2381" i="8"/>
  <c r="J2381" i="8"/>
  <c r="A2382" i="8"/>
  <c r="B2382" i="8"/>
  <c r="C2382" i="8"/>
  <c r="D2382" i="8"/>
  <c r="E2382" i="8"/>
  <c r="F2382" i="8"/>
  <c r="G2382" i="8"/>
  <c r="H2382" i="8"/>
  <c r="I2382" i="8"/>
  <c r="J2382" i="8"/>
  <c r="A2383" i="8"/>
  <c r="B2383" i="8"/>
  <c r="C2383" i="8"/>
  <c r="D2383" i="8"/>
  <c r="E2383" i="8"/>
  <c r="F2383" i="8"/>
  <c r="G2383" i="8"/>
  <c r="H2383" i="8"/>
  <c r="I2383" i="8"/>
  <c r="J2383" i="8"/>
  <c r="A2385" i="8"/>
  <c r="B2385" i="8"/>
  <c r="C2385" i="8"/>
  <c r="D2385" i="8"/>
  <c r="E2385" i="8"/>
  <c r="F2385" i="8"/>
  <c r="G2385" i="8"/>
  <c r="H2385" i="8"/>
  <c r="I2385" i="8"/>
  <c r="J2385" i="8"/>
  <c r="K2385" i="8"/>
  <c r="A2386" i="8"/>
  <c r="B2386" i="8"/>
  <c r="C2386" i="8"/>
  <c r="D2386" i="8"/>
  <c r="E2386" i="8"/>
  <c r="F2386" i="8"/>
  <c r="G2386" i="8"/>
  <c r="H2386" i="8"/>
  <c r="I2386" i="8"/>
  <c r="J2386" i="8"/>
  <c r="A2387" i="8"/>
  <c r="B2387" i="8"/>
  <c r="C2387" i="8"/>
  <c r="D2387" i="8"/>
  <c r="E2387" i="8"/>
  <c r="F2387" i="8"/>
  <c r="G2387" i="8"/>
  <c r="H2387" i="8"/>
  <c r="I2387" i="8"/>
  <c r="A2388" i="8"/>
  <c r="B2388" i="8"/>
  <c r="C2388" i="8"/>
  <c r="D2388" i="8"/>
  <c r="E2388" i="8"/>
  <c r="F2388" i="8"/>
  <c r="G2388" i="8"/>
  <c r="H2388" i="8"/>
  <c r="I2388" i="8"/>
  <c r="J2388" i="8"/>
  <c r="A2389" i="8"/>
  <c r="B2389" i="8"/>
  <c r="C2389" i="8"/>
  <c r="D2389" i="8"/>
  <c r="E2389" i="8"/>
  <c r="F2389" i="8"/>
  <c r="G2389" i="8"/>
  <c r="H2389" i="8"/>
  <c r="I2389" i="8"/>
  <c r="J2389" i="8"/>
  <c r="A2390" i="8"/>
  <c r="B2390" i="8"/>
  <c r="C2390" i="8"/>
  <c r="D2390" i="8"/>
  <c r="E2390" i="8"/>
  <c r="F2390" i="8"/>
  <c r="G2390" i="8"/>
  <c r="H2390" i="8"/>
  <c r="I2390" i="8"/>
  <c r="J2390" i="8"/>
  <c r="A2391" i="8"/>
  <c r="B2391" i="8"/>
  <c r="C2391" i="8"/>
  <c r="D2391" i="8"/>
  <c r="E2391" i="8"/>
  <c r="F2391" i="8"/>
  <c r="G2391" i="8"/>
  <c r="H2391" i="8"/>
  <c r="I2391" i="8"/>
  <c r="J2391" i="8"/>
  <c r="A2392" i="8"/>
  <c r="B2392" i="8"/>
  <c r="C2392" i="8"/>
  <c r="D2392" i="8"/>
  <c r="E2392" i="8"/>
  <c r="F2392" i="8"/>
  <c r="G2392" i="8"/>
  <c r="H2392" i="8"/>
  <c r="I2392" i="8"/>
  <c r="J2392" i="8"/>
  <c r="A2393" i="8"/>
  <c r="B2393" i="8"/>
  <c r="C2393" i="8"/>
  <c r="D2393" i="8"/>
  <c r="E2393" i="8"/>
  <c r="F2393" i="8"/>
  <c r="G2393" i="8"/>
  <c r="H2393" i="8"/>
  <c r="I2393" i="8"/>
  <c r="J2393" i="8"/>
  <c r="A2395" i="8"/>
  <c r="B2395" i="8"/>
  <c r="C2395" i="8"/>
  <c r="D2395" i="8"/>
  <c r="E2395" i="8"/>
  <c r="F2395" i="8"/>
  <c r="G2395" i="8"/>
  <c r="H2395" i="8"/>
  <c r="I2395" i="8"/>
  <c r="J2395" i="8"/>
  <c r="K2395" i="8"/>
  <c r="A2396" i="8"/>
  <c r="B2396" i="8"/>
  <c r="C2396" i="8"/>
  <c r="D2396" i="8"/>
  <c r="E2396" i="8"/>
  <c r="F2396" i="8"/>
  <c r="G2396" i="8"/>
  <c r="H2396" i="8"/>
  <c r="I2396" i="8"/>
  <c r="J2396" i="8"/>
  <c r="A2397" i="8"/>
  <c r="B2397" i="8"/>
  <c r="C2397" i="8"/>
  <c r="D2397" i="8"/>
  <c r="E2397" i="8"/>
  <c r="F2397" i="8"/>
  <c r="G2397" i="8"/>
  <c r="H2397" i="8"/>
  <c r="I2397" i="8"/>
  <c r="J2397" i="8"/>
  <c r="A2398" i="8"/>
  <c r="B2398" i="8"/>
  <c r="C2398" i="8"/>
  <c r="D2398" i="8"/>
  <c r="E2398" i="8"/>
  <c r="F2398" i="8"/>
  <c r="G2398" i="8"/>
  <c r="H2398" i="8"/>
  <c r="I2398" i="8"/>
  <c r="A2399" i="8"/>
  <c r="B2399" i="8"/>
  <c r="C2399" i="8"/>
  <c r="D2399" i="8"/>
  <c r="E2399" i="8"/>
  <c r="F2399" i="8"/>
  <c r="G2399" i="8"/>
  <c r="H2399" i="8"/>
  <c r="I2399" i="8"/>
  <c r="J2399" i="8"/>
  <c r="A2400" i="8"/>
  <c r="B2400" i="8"/>
  <c r="C2400" i="8"/>
  <c r="D2400" i="8"/>
  <c r="E2400" i="8"/>
  <c r="F2400" i="8"/>
  <c r="G2400" i="8"/>
  <c r="H2400" i="8"/>
  <c r="I2400" i="8"/>
  <c r="J2400" i="8"/>
  <c r="A2402" i="8"/>
  <c r="B2402" i="8"/>
  <c r="C2402" i="8"/>
  <c r="D2402" i="8"/>
  <c r="E2402" i="8"/>
  <c r="F2402" i="8"/>
  <c r="G2402" i="8"/>
  <c r="H2402" i="8"/>
  <c r="I2402" i="8"/>
  <c r="J2402" i="8"/>
  <c r="K2402" i="8"/>
  <c r="A2403" i="8"/>
  <c r="B2403" i="8"/>
  <c r="C2403" i="8"/>
  <c r="D2403" i="8"/>
  <c r="E2403" i="8"/>
  <c r="F2403" i="8"/>
  <c r="G2403" i="8"/>
  <c r="H2403" i="8"/>
  <c r="I2403" i="8"/>
  <c r="J2403" i="8"/>
  <c r="K2403" i="8"/>
  <c r="A2404" i="8"/>
  <c r="B2404" i="8"/>
  <c r="C2404" i="8"/>
  <c r="D2404" i="8"/>
  <c r="E2404" i="8"/>
  <c r="F2404" i="8"/>
  <c r="G2404" i="8"/>
  <c r="H2404" i="8"/>
  <c r="I2404" i="8"/>
  <c r="J2404" i="8"/>
  <c r="A2406" i="8"/>
  <c r="B2406" i="8"/>
  <c r="C2406" i="8"/>
  <c r="D2406" i="8"/>
  <c r="E2406" i="8"/>
  <c r="F2406" i="8"/>
  <c r="G2406" i="8"/>
  <c r="H2406" i="8"/>
  <c r="I2406" i="8"/>
  <c r="J2406" i="8"/>
  <c r="K2406" i="8"/>
  <c r="A2407" i="8"/>
  <c r="B2407" i="8"/>
  <c r="C2407" i="8"/>
  <c r="D2407" i="8"/>
  <c r="E2407" i="8"/>
  <c r="F2407" i="8"/>
  <c r="G2407" i="8"/>
  <c r="H2407" i="8"/>
  <c r="I2407" i="8"/>
  <c r="J2407" i="8"/>
  <c r="A2408" i="8"/>
  <c r="B2408" i="8"/>
  <c r="C2408" i="8"/>
  <c r="D2408" i="8"/>
  <c r="E2408" i="8"/>
  <c r="F2408" i="8"/>
  <c r="G2408" i="8"/>
  <c r="H2408" i="8"/>
  <c r="I2408" i="8"/>
  <c r="J2408" i="8"/>
  <c r="A2410" i="8"/>
  <c r="B2410" i="8"/>
  <c r="C2410" i="8"/>
  <c r="D2410" i="8"/>
  <c r="E2410" i="8"/>
  <c r="F2410" i="8"/>
  <c r="G2410" i="8"/>
  <c r="H2410" i="8"/>
  <c r="I2410" i="8"/>
  <c r="J2410" i="8"/>
  <c r="K2410" i="8"/>
  <c r="A2411" i="8"/>
  <c r="B2411" i="8"/>
  <c r="C2411" i="8"/>
  <c r="D2411" i="8"/>
  <c r="E2411" i="8"/>
  <c r="F2411" i="8"/>
  <c r="G2411" i="8"/>
  <c r="H2411" i="8"/>
  <c r="I2411" i="8"/>
  <c r="A2412" i="8"/>
  <c r="B2412" i="8"/>
  <c r="C2412" i="8"/>
  <c r="D2412" i="8"/>
  <c r="E2412" i="8"/>
  <c r="F2412" i="8"/>
  <c r="G2412" i="8"/>
  <c r="H2412" i="8"/>
  <c r="I2412" i="8"/>
  <c r="J2412" i="8"/>
  <c r="A2413" i="8"/>
  <c r="B2413" i="8"/>
  <c r="C2413" i="8"/>
  <c r="D2413" i="8"/>
  <c r="E2413" i="8"/>
  <c r="F2413" i="8"/>
  <c r="G2413" i="8"/>
  <c r="H2413" i="8"/>
  <c r="I2413" i="8"/>
  <c r="J2413" i="8"/>
  <c r="A2414" i="8"/>
  <c r="B2414" i="8"/>
  <c r="C2414" i="8"/>
  <c r="D2414" i="8"/>
  <c r="E2414" i="8"/>
  <c r="F2414" i="8"/>
  <c r="G2414" i="8"/>
  <c r="H2414" i="8"/>
  <c r="I2414" i="8"/>
  <c r="J2414" i="8"/>
  <c r="A2416" i="8"/>
  <c r="B2416" i="8"/>
  <c r="C2416" i="8"/>
  <c r="D2416" i="8"/>
  <c r="E2416" i="8"/>
  <c r="F2416" i="8"/>
  <c r="G2416" i="8"/>
  <c r="H2416" i="8"/>
  <c r="I2416" i="8"/>
  <c r="J2416" i="8"/>
  <c r="K2416" i="8"/>
  <c r="A2417" i="8"/>
  <c r="B2417" i="8"/>
  <c r="C2417" i="8"/>
  <c r="D2417" i="8"/>
  <c r="E2417" i="8"/>
  <c r="F2417" i="8"/>
  <c r="G2417" i="8"/>
  <c r="H2417" i="8"/>
  <c r="I2417" i="8"/>
  <c r="J2417" i="8"/>
  <c r="A2418" i="8"/>
  <c r="B2418" i="8"/>
  <c r="C2418" i="8"/>
  <c r="D2418" i="8"/>
  <c r="E2418" i="8"/>
  <c r="F2418" i="8"/>
  <c r="G2418" i="8"/>
  <c r="H2418" i="8"/>
  <c r="I2418" i="8"/>
  <c r="J2418" i="8"/>
  <c r="A2419" i="8"/>
  <c r="B2419" i="8"/>
  <c r="C2419" i="8"/>
  <c r="D2419" i="8"/>
  <c r="E2419" i="8"/>
  <c r="F2419" i="8"/>
  <c r="G2419" i="8"/>
  <c r="H2419" i="8"/>
  <c r="I2419" i="8"/>
  <c r="J2419" i="8"/>
  <c r="A2420" i="8"/>
  <c r="B2420" i="8"/>
  <c r="C2420" i="8"/>
  <c r="D2420" i="8"/>
  <c r="E2420" i="8"/>
  <c r="F2420" i="8"/>
  <c r="G2420" i="8"/>
  <c r="H2420" i="8"/>
  <c r="I2420" i="8"/>
  <c r="J2420" i="8"/>
  <c r="A2421" i="8"/>
  <c r="B2421" i="8"/>
  <c r="C2421" i="8"/>
  <c r="D2421" i="8"/>
  <c r="E2421" i="8"/>
  <c r="F2421" i="8"/>
  <c r="G2421" i="8"/>
  <c r="H2421" i="8"/>
  <c r="I2421" i="8"/>
  <c r="J2421" i="8"/>
  <c r="A2423" i="8"/>
  <c r="B2423" i="8"/>
  <c r="C2423" i="8"/>
  <c r="D2423" i="8"/>
  <c r="E2423" i="8"/>
  <c r="F2423" i="8"/>
  <c r="G2423" i="8"/>
  <c r="H2423" i="8"/>
  <c r="I2423" i="8"/>
  <c r="K2423" i="8"/>
  <c r="A2424" i="8"/>
  <c r="B2424" i="8"/>
  <c r="C2424" i="8"/>
  <c r="D2424" i="8"/>
  <c r="E2424" i="8"/>
  <c r="F2424" i="8"/>
  <c r="G2424" i="8"/>
  <c r="H2424" i="8"/>
  <c r="I2424" i="8"/>
  <c r="J2424" i="8"/>
  <c r="A2425" i="8"/>
  <c r="B2425" i="8"/>
  <c r="C2425" i="8"/>
  <c r="D2425" i="8"/>
  <c r="E2425" i="8"/>
  <c r="F2425" i="8"/>
  <c r="G2425" i="8"/>
  <c r="H2425" i="8"/>
  <c r="I2425" i="8"/>
  <c r="J2425" i="8"/>
  <c r="A2426" i="8"/>
  <c r="B2426" i="8"/>
  <c r="C2426" i="8"/>
  <c r="D2426" i="8"/>
  <c r="E2426" i="8"/>
  <c r="F2426" i="8"/>
  <c r="G2426" i="8"/>
  <c r="H2426" i="8"/>
  <c r="I2426" i="8"/>
  <c r="J2426" i="8"/>
  <c r="A2427" i="8"/>
  <c r="B2427" i="8"/>
  <c r="C2427" i="8"/>
  <c r="D2427" i="8"/>
  <c r="E2427" i="8"/>
  <c r="F2427" i="8"/>
  <c r="G2427" i="8"/>
  <c r="H2427" i="8"/>
  <c r="I2427" i="8"/>
  <c r="J2427" i="8"/>
  <c r="A2429" i="8"/>
  <c r="B2429" i="8"/>
  <c r="C2429" i="8"/>
  <c r="D2429" i="8"/>
  <c r="E2429" i="8"/>
  <c r="F2429" i="8"/>
  <c r="G2429" i="8"/>
  <c r="H2429" i="8"/>
  <c r="I2429" i="8"/>
  <c r="J2429" i="8"/>
  <c r="K2429" i="8"/>
  <c r="A2430" i="8"/>
  <c r="B2430" i="8"/>
  <c r="C2430" i="8"/>
  <c r="D2430" i="8"/>
  <c r="E2430" i="8"/>
  <c r="F2430" i="8"/>
  <c r="G2430" i="8"/>
  <c r="H2430" i="8"/>
  <c r="I2430" i="8"/>
  <c r="J2430" i="8"/>
  <c r="K2430" i="8"/>
  <c r="A2431" i="8"/>
  <c r="B2431" i="8"/>
  <c r="C2431" i="8"/>
  <c r="D2431" i="8"/>
  <c r="E2431" i="8"/>
  <c r="F2431" i="8"/>
  <c r="G2431" i="8"/>
  <c r="H2431" i="8"/>
  <c r="I2431" i="8"/>
  <c r="J2431" i="8"/>
  <c r="A2432" i="8"/>
  <c r="B2432" i="8"/>
  <c r="C2432" i="8"/>
  <c r="D2432" i="8"/>
  <c r="E2432" i="8"/>
  <c r="F2432" i="8"/>
  <c r="G2432" i="8"/>
  <c r="H2432" i="8"/>
  <c r="I2432" i="8"/>
  <c r="J2432" i="8"/>
  <c r="A2433" i="8"/>
  <c r="B2433" i="8"/>
  <c r="C2433" i="8"/>
  <c r="D2433" i="8"/>
  <c r="E2433" i="8"/>
  <c r="F2433" i="8"/>
  <c r="G2433" i="8"/>
  <c r="H2433" i="8"/>
  <c r="I2433" i="8"/>
  <c r="J2433" i="8"/>
  <c r="A2434" i="8"/>
  <c r="B2434" i="8"/>
  <c r="C2434" i="8"/>
  <c r="D2434" i="8"/>
  <c r="E2434" i="8"/>
  <c r="F2434" i="8"/>
  <c r="G2434" i="8"/>
  <c r="H2434" i="8"/>
  <c r="I2434" i="8"/>
  <c r="A2436" i="8"/>
  <c r="B2436" i="8"/>
  <c r="C2436" i="8"/>
  <c r="D2436" i="8"/>
  <c r="E2436" i="8"/>
  <c r="F2436" i="8"/>
  <c r="G2436" i="8"/>
  <c r="H2436" i="8"/>
  <c r="I2436" i="8"/>
  <c r="J2436" i="8"/>
  <c r="K2436" i="8"/>
  <c r="A2437" i="8"/>
  <c r="B2437" i="8"/>
  <c r="C2437" i="8"/>
  <c r="D2437" i="8"/>
  <c r="E2437" i="8"/>
  <c r="F2437" i="8"/>
  <c r="G2437" i="8"/>
  <c r="H2437" i="8"/>
  <c r="I2437" i="8"/>
  <c r="J2437" i="8"/>
  <c r="A2438" i="8"/>
  <c r="B2438" i="8"/>
  <c r="C2438" i="8"/>
  <c r="D2438" i="8"/>
  <c r="E2438" i="8"/>
  <c r="F2438" i="8"/>
  <c r="G2438" i="8"/>
  <c r="H2438" i="8"/>
  <c r="I2438" i="8"/>
  <c r="J2438" i="8"/>
  <c r="A2439" i="8"/>
  <c r="B2439" i="8"/>
  <c r="C2439" i="8"/>
  <c r="D2439" i="8"/>
  <c r="E2439" i="8"/>
  <c r="F2439" i="8"/>
  <c r="G2439" i="8"/>
  <c r="H2439" i="8"/>
  <c r="I2439" i="8"/>
  <c r="J2439" i="8"/>
  <c r="A2440" i="8"/>
  <c r="B2440" i="8"/>
  <c r="C2440" i="8"/>
  <c r="D2440" i="8"/>
  <c r="E2440" i="8"/>
  <c r="F2440" i="8"/>
  <c r="G2440" i="8"/>
  <c r="H2440" i="8"/>
  <c r="I2440" i="8"/>
  <c r="J2440" i="8"/>
  <c r="A2442" i="8"/>
  <c r="B2442" i="8"/>
  <c r="C2442" i="8"/>
  <c r="D2442" i="8"/>
  <c r="E2442" i="8"/>
  <c r="F2442" i="8"/>
  <c r="G2442" i="8"/>
  <c r="H2442" i="8"/>
  <c r="I2442" i="8"/>
  <c r="J2442" i="8"/>
  <c r="K2442" i="8"/>
  <c r="A2443" i="8"/>
  <c r="B2443" i="8"/>
  <c r="C2443" i="8"/>
  <c r="D2443" i="8"/>
  <c r="E2443" i="8"/>
  <c r="F2443" i="8"/>
  <c r="G2443" i="8"/>
  <c r="H2443" i="8"/>
  <c r="I2443" i="8"/>
  <c r="J2443" i="8"/>
  <c r="A2444" i="8"/>
  <c r="B2444" i="8"/>
  <c r="C2444" i="8"/>
  <c r="D2444" i="8"/>
  <c r="E2444" i="8"/>
  <c r="F2444" i="8"/>
  <c r="G2444" i="8"/>
  <c r="H2444" i="8"/>
  <c r="I2444" i="8"/>
  <c r="J2444" i="8"/>
  <c r="A2445" i="8"/>
  <c r="B2445" i="8"/>
  <c r="C2445" i="8"/>
  <c r="D2445" i="8"/>
  <c r="E2445" i="8"/>
  <c r="F2445" i="8"/>
  <c r="G2445" i="8"/>
  <c r="H2445" i="8"/>
  <c r="I2445" i="8"/>
  <c r="J2445" i="8"/>
  <c r="A2447" i="8"/>
  <c r="B2447" i="8"/>
  <c r="C2447" i="8"/>
  <c r="D2447" i="8"/>
  <c r="E2447" i="8"/>
  <c r="F2447" i="8"/>
  <c r="G2447" i="8"/>
  <c r="H2447" i="8"/>
  <c r="I2447" i="8"/>
  <c r="K2447" i="8"/>
  <c r="A2448" i="8"/>
  <c r="B2448" i="8"/>
  <c r="C2448" i="8"/>
  <c r="D2448" i="8"/>
  <c r="E2448" i="8"/>
  <c r="F2448" i="8"/>
  <c r="G2448" i="8"/>
  <c r="H2448" i="8"/>
  <c r="I2448" i="8"/>
  <c r="J2448" i="8"/>
  <c r="K2448" i="8"/>
  <c r="A2449" i="8"/>
  <c r="B2449" i="8"/>
  <c r="C2449" i="8"/>
  <c r="D2449" i="8"/>
  <c r="E2449" i="8"/>
  <c r="F2449" i="8"/>
  <c r="G2449" i="8"/>
  <c r="H2449" i="8"/>
  <c r="I2449" i="8"/>
  <c r="J2449" i="8"/>
  <c r="A2450" i="8"/>
  <c r="B2450" i="8"/>
  <c r="C2450" i="8"/>
  <c r="D2450" i="8"/>
  <c r="E2450" i="8"/>
  <c r="F2450" i="8"/>
  <c r="G2450" i="8"/>
  <c r="H2450" i="8"/>
  <c r="I2450" i="8"/>
  <c r="J2450" i="8"/>
  <c r="A2451" i="8"/>
  <c r="B2451" i="8"/>
  <c r="C2451" i="8"/>
  <c r="D2451" i="8"/>
  <c r="E2451" i="8"/>
  <c r="F2451" i="8"/>
  <c r="G2451" i="8"/>
  <c r="H2451" i="8"/>
  <c r="I2451" i="8"/>
  <c r="J2451" i="8"/>
  <c r="A2452" i="8"/>
  <c r="B2452" i="8"/>
  <c r="C2452" i="8"/>
  <c r="D2452" i="8"/>
  <c r="E2452" i="8"/>
  <c r="F2452" i="8"/>
  <c r="G2452" i="8"/>
  <c r="H2452" i="8"/>
  <c r="I2452" i="8"/>
  <c r="J2452" i="8"/>
  <c r="A2453" i="8"/>
  <c r="B2453" i="8"/>
  <c r="C2453" i="8"/>
  <c r="D2453" i="8"/>
  <c r="E2453" i="8"/>
  <c r="F2453" i="8"/>
  <c r="G2453" i="8"/>
  <c r="H2453" i="8"/>
  <c r="I2453" i="8"/>
  <c r="J2453" i="8"/>
  <c r="A2455" i="8"/>
  <c r="B2455" i="8"/>
  <c r="C2455" i="8"/>
  <c r="D2455" i="8"/>
  <c r="E2455" i="8"/>
  <c r="F2455" i="8"/>
  <c r="G2455" i="8"/>
  <c r="H2455" i="8"/>
  <c r="I2455" i="8"/>
  <c r="J2455" i="8"/>
  <c r="K2455" i="8"/>
  <c r="A2456" i="8"/>
  <c r="B2456" i="8"/>
  <c r="C2456" i="8"/>
  <c r="D2456" i="8"/>
  <c r="E2456" i="8"/>
  <c r="F2456" i="8"/>
  <c r="G2456" i="8"/>
  <c r="H2456" i="8"/>
  <c r="I2456" i="8"/>
  <c r="J2456" i="8"/>
  <c r="A2457" i="8"/>
  <c r="B2457" i="8"/>
  <c r="C2457" i="8"/>
  <c r="D2457" i="8"/>
  <c r="E2457" i="8"/>
  <c r="F2457" i="8"/>
  <c r="G2457" i="8"/>
  <c r="H2457" i="8"/>
  <c r="I2457" i="8"/>
  <c r="J2457" i="8"/>
  <c r="A2458" i="8"/>
  <c r="B2458" i="8"/>
  <c r="C2458" i="8"/>
  <c r="D2458" i="8"/>
  <c r="E2458" i="8"/>
  <c r="F2458" i="8"/>
  <c r="G2458" i="8"/>
  <c r="H2458" i="8"/>
  <c r="I2458" i="8"/>
  <c r="A2460" i="8"/>
  <c r="B2460" i="8"/>
  <c r="C2460" i="8"/>
  <c r="D2460" i="8"/>
  <c r="E2460" i="8"/>
  <c r="F2460" i="8"/>
  <c r="G2460" i="8"/>
  <c r="H2460" i="8"/>
  <c r="I2460" i="8"/>
  <c r="J2460" i="8"/>
  <c r="K2460" i="8"/>
  <c r="A2461" i="8"/>
  <c r="B2461" i="8"/>
  <c r="C2461" i="8"/>
  <c r="D2461" i="8"/>
  <c r="E2461" i="8"/>
  <c r="F2461" i="8"/>
  <c r="G2461" i="8"/>
  <c r="H2461" i="8"/>
  <c r="I2461" i="8"/>
  <c r="J2461" i="8"/>
  <c r="A2462" i="8"/>
  <c r="B2462" i="8"/>
  <c r="C2462" i="8"/>
  <c r="D2462" i="8"/>
  <c r="E2462" i="8"/>
  <c r="F2462" i="8"/>
  <c r="G2462" i="8"/>
  <c r="H2462" i="8"/>
  <c r="I2462" i="8"/>
  <c r="J2462" i="8"/>
  <c r="A2463" i="8"/>
  <c r="B2463" i="8"/>
  <c r="C2463" i="8"/>
  <c r="D2463" i="8"/>
  <c r="E2463" i="8"/>
  <c r="F2463" i="8"/>
  <c r="G2463" i="8"/>
  <c r="H2463" i="8"/>
  <c r="I2463" i="8"/>
  <c r="J2463" i="8"/>
  <c r="A2464" i="8"/>
  <c r="B2464" i="8"/>
  <c r="C2464" i="8"/>
  <c r="D2464" i="8"/>
  <c r="E2464" i="8"/>
  <c r="F2464" i="8"/>
  <c r="G2464" i="8"/>
  <c r="H2464" i="8"/>
  <c r="I2464" i="8"/>
  <c r="J2464" i="8"/>
  <c r="A2465" i="8"/>
  <c r="B2465" i="8"/>
  <c r="C2465" i="8"/>
  <c r="D2465" i="8"/>
  <c r="E2465" i="8"/>
  <c r="F2465" i="8"/>
  <c r="G2465" i="8"/>
  <c r="H2465" i="8"/>
  <c r="I2465" i="8"/>
  <c r="J2465" i="8"/>
  <c r="A2467" i="8"/>
  <c r="B2467" i="8"/>
  <c r="C2467" i="8"/>
  <c r="D2467" i="8"/>
  <c r="E2467" i="8"/>
  <c r="F2467" i="8"/>
  <c r="G2467" i="8"/>
  <c r="H2467" i="8"/>
  <c r="I2467" i="8"/>
  <c r="J2467" i="8"/>
  <c r="K2467" i="8"/>
  <c r="A2468" i="8"/>
  <c r="B2468" i="8"/>
  <c r="C2468" i="8"/>
  <c r="D2468" i="8"/>
  <c r="E2468" i="8"/>
  <c r="F2468" i="8"/>
  <c r="G2468" i="8"/>
  <c r="H2468" i="8"/>
  <c r="I2468" i="8"/>
  <c r="J2468" i="8"/>
  <c r="A2469" i="8"/>
  <c r="B2469" i="8"/>
  <c r="C2469" i="8"/>
  <c r="D2469" i="8"/>
  <c r="E2469" i="8"/>
  <c r="F2469" i="8"/>
  <c r="G2469" i="8"/>
  <c r="H2469" i="8"/>
  <c r="I2469" i="8"/>
  <c r="J2469" i="8"/>
  <c r="A2470" i="8"/>
  <c r="B2470" i="8"/>
  <c r="C2470" i="8"/>
  <c r="D2470" i="8"/>
  <c r="E2470" i="8"/>
  <c r="F2470" i="8"/>
  <c r="G2470" i="8"/>
  <c r="H2470" i="8"/>
  <c r="I2470" i="8"/>
  <c r="A2471" i="8"/>
  <c r="B2471" i="8"/>
  <c r="C2471" i="8"/>
  <c r="D2471" i="8"/>
  <c r="E2471" i="8"/>
  <c r="F2471" i="8"/>
  <c r="G2471" i="8"/>
  <c r="H2471" i="8"/>
  <c r="I2471" i="8"/>
  <c r="J2471" i="8"/>
  <c r="A2472" i="8"/>
  <c r="B2472" i="8"/>
  <c r="C2472" i="8"/>
  <c r="D2472" i="8"/>
  <c r="E2472" i="8"/>
  <c r="F2472" i="8"/>
  <c r="G2472" i="8"/>
  <c r="H2472" i="8"/>
  <c r="I2472" i="8"/>
  <c r="J2472" i="8"/>
  <c r="A2473" i="8"/>
  <c r="B2473" i="8"/>
  <c r="C2473" i="8"/>
  <c r="D2473" i="8"/>
  <c r="E2473" i="8"/>
  <c r="F2473" i="8"/>
  <c r="G2473" i="8"/>
  <c r="H2473" i="8"/>
  <c r="I2473" i="8"/>
  <c r="J2473" i="8"/>
  <c r="A2475" i="8"/>
  <c r="B2475" i="8"/>
  <c r="C2475" i="8"/>
  <c r="D2475" i="8"/>
  <c r="E2475" i="8"/>
  <c r="F2475" i="8"/>
  <c r="G2475" i="8"/>
  <c r="H2475" i="8"/>
  <c r="I2475" i="8"/>
  <c r="J2475" i="8"/>
  <c r="A2476" i="8"/>
  <c r="B2476" i="8"/>
  <c r="C2476" i="8"/>
  <c r="D2476" i="8"/>
  <c r="E2476" i="8"/>
  <c r="F2476" i="8"/>
  <c r="G2476" i="8"/>
  <c r="H2476" i="8"/>
  <c r="I2476" i="8"/>
  <c r="J2476" i="8"/>
  <c r="A2477" i="8"/>
  <c r="B2477" i="8"/>
  <c r="C2477" i="8"/>
  <c r="D2477" i="8"/>
  <c r="E2477" i="8"/>
  <c r="F2477" i="8"/>
  <c r="G2477" i="8"/>
  <c r="H2477" i="8"/>
  <c r="I2477" i="8"/>
  <c r="J2477" i="8"/>
  <c r="A2479" i="8"/>
  <c r="B2479" i="8"/>
  <c r="C2479" i="8"/>
  <c r="D2479" i="8"/>
  <c r="E2479" i="8"/>
  <c r="F2479" i="8"/>
  <c r="G2479" i="8"/>
  <c r="H2479" i="8"/>
  <c r="I2479" i="8"/>
  <c r="J2479" i="8"/>
  <c r="A2480" i="8"/>
  <c r="B2480" i="8"/>
  <c r="C2480" i="8"/>
  <c r="D2480" i="8"/>
  <c r="E2480" i="8"/>
  <c r="F2480" i="8"/>
  <c r="G2480" i="8"/>
  <c r="H2480" i="8"/>
  <c r="I2480" i="8"/>
  <c r="J2480" i="8"/>
  <c r="A2481" i="8"/>
  <c r="B2481" i="8"/>
  <c r="C2481" i="8"/>
  <c r="D2481" i="8"/>
  <c r="E2481" i="8"/>
  <c r="F2481" i="8"/>
  <c r="G2481" i="8"/>
  <c r="H2481" i="8"/>
  <c r="I2481" i="8"/>
  <c r="J2481" i="8"/>
  <c r="A2483" i="8"/>
  <c r="B2483" i="8"/>
  <c r="C2483" i="8"/>
  <c r="D2483" i="8"/>
  <c r="E2483" i="8"/>
  <c r="F2483" i="8"/>
  <c r="G2483" i="8"/>
  <c r="H2483" i="8"/>
  <c r="I2483" i="8"/>
  <c r="A2485" i="8"/>
  <c r="B2485" i="8"/>
  <c r="C2485" i="8"/>
  <c r="D2485" i="8"/>
  <c r="E2485" i="8"/>
  <c r="F2485" i="8"/>
  <c r="G2485" i="8"/>
  <c r="H2485" i="8"/>
  <c r="I2485" i="8"/>
  <c r="J2485" i="8"/>
  <c r="J2486" i="8" s="1"/>
  <c r="A2487" i="8"/>
  <c r="B2487" i="8"/>
  <c r="C2487" i="8"/>
  <c r="D2487" i="8"/>
  <c r="E2487" i="8"/>
  <c r="F2487" i="8"/>
  <c r="G2487" i="8"/>
  <c r="H2487" i="8"/>
  <c r="I2487" i="8"/>
  <c r="J2487" i="8"/>
  <c r="J2488" i="8" s="1"/>
  <c r="A2489" i="8"/>
  <c r="B2489" i="8"/>
  <c r="C2489" i="8"/>
  <c r="D2489" i="8"/>
  <c r="E2489" i="8"/>
  <c r="F2489" i="8"/>
  <c r="G2489" i="8"/>
  <c r="H2489" i="8"/>
  <c r="I2489" i="8"/>
  <c r="J2489" i="8"/>
  <c r="A2490" i="8"/>
  <c r="B2490" i="8"/>
  <c r="C2490" i="8"/>
  <c r="D2490" i="8"/>
  <c r="E2490" i="8"/>
  <c r="F2490" i="8"/>
  <c r="G2490" i="8"/>
  <c r="H2490" i="8"/>
  <c r="I2490" i="8"/>
  <c r="J2490" i="8"/>
  <c r="A2492" i="8"/>
  <c r="B2492" i="8"/>
  <c r="C2492" i="8"/>
  <c r="D2492" i="8"/>
  <c r="E2492" i="8"/>
  <c r="F2492" i="8"/>
  <c r="G2492" i="8"/>
  <c r="H2492" i="8"/>
  <c r="I2492" i="8"/>
  <c r="J2492" i="8"/>
  <c r="J2493" i="8" s="1"/>
  <c r="A2494" i="8"/>
  <c r="B2494" i="8"/>
  <c r="C2494" i="8"/>
  <c r="D2494" i="8"/>
  <c r="E2494" i="8"/>
  <c r="F2494" i="8"/>
  <c r="G2494" i="8"/>
  <c r="H2494" i="8"/>
  <c r="I2494" i="8"/>
  <c r="J2494" i="8"/>
  <c r="J2495" i="8" s="1"/>
  <c r="A2496" i="8"/>
  <c r="B2496" i="8"/>
  <c r="C2496" i="8"/>
  <c r="D2496" i="8"/>
  <c r="E2496" i="8"/>
  <c r="F2496" i="8"/>
  <c r="G2496" i="8"/>
  <c r="H2496" i="8"/>
  <c r="I2496" i="8"/>
  <c r="J2496" i="8"/>
  <c r="K2496" i="8"/>
  <c r="A2497" i="8"/>
  <c r="B2497" i="8"/>
  <c r="C2497" i="8"/>
  <c r="D2497" i="8"/>
  <c r="E2497" i="8"/>
  <c r="F2497" i="8"/>
  <c r="G2497" i="8"/>
  <c r="H2497" i="8"/>
  <c r="I2497" i="8"/>
  <c r="J2497" i="8"/>
  <c r="A2498" i="8"/>
  <c r="B2498" i="8"/>
  <c r="C2498" i="8"/>
  <c r="D2498" i="8"/>
  <c r="E2498" i="8"/>
  <c r="F2498" i="8"/>
  <c r="G2498" i="8"/>
  <c r="H2498" i="8"/>
  <c r="I2498" i="8"/>
  <c r="J2498" i="8"/>
  <c r="A2499" i="8"/>
  <c r="B2499" i="8"/>
  <c r="C2499" i="8"/>
  <c r="D2499" i="8"/>
  <c r="E2499" i="8"/>
  <c r="F2499" i="8"/>
  <c r="G2499" i="8"/>
  <c r="H2499" i="8"/>
  <c r="I2499" i="8"/>
  <c r="A2501" i="8"/>
  <c r="B2501" i="8"/>
  <c r="C2501" i="8"/>
  <c r="D2501" i="8"/>
  <c r="E2501" i="8"/>
  <c r="F2501" i="8"/>
  <c r="G2501" i="8"/>
  <c r="H2501" i="8"/>
  <c r="I2501" i="8"/>
  <c r="J2501" i="8"/>
  <c r="A2502" i="8"/>
  <c r="B2502" i="8"/>
  <c r="C2502" i="8"/>
  <c r="D2502" i="8"/>
  <c r="E2502" i="8"/>
  <c r="F2502" i="8"/>
  <c r="G2502" i="8"/>
  <c r="H2502" i="8"/>
  <c r="I2502" i="8"/>
  <c r="J2502" i="8"/>
  <c r="A2504" i="8"/>
  <c r="B2504" i="8"/>
  <c r="C2504" i="8"/>
  <c r="D2504" i="8"/>
  <c r="E2504" i="8"/>
  <c r="F2504" i="8"/>
  <c r="G2504" i="8"/>
  <c r="H2504" i="8"/>
  <c r="I2504" i="8"/>
  <c r="J2504" i="8"/>
  <c r="A2505" i="8"/>
  <c r="B2505" i="8"/>
  <c r="C2505" i="8"/>
  <c r="D2505" i="8"/>
  <c r="E2505" i="8"/>
  <c r="F2505" i="8"/>
  <c r="G2505" i="8"/>
  <c r="H2505" i="8"/>
  <c r="I2505" i="8"/>
  <c r="J2505" i="8"/>
  <c r="A2506" i="8"/>
  <c r="B2506" i="8"/>
  <c r="C2506" i="8"/>
  <c r="D2506" i="8"/>
  <c r="E2506" i="8"/>
  <c r="F2506" i="8"/>
  <c r="G2506" i="8"/>
  <c r="H2506" i="8"/>
  <c r="I2506" i="8"/>
  <c r="J2506" i="8"/>
  <c r="A2508" i="8"/>
  <c r="B2508" i="8"/>
  <c r="C2508" i="8"/>
  <c r="D2508" i="8"/>
  <c r="E2508" i="8"/>
  <c r="F2508" i="8"/>
  <c r="G2508" i="8"/>
  <c r="H2508" i="8"/>
  <c r="I2508" i="8"/>
  <c r="J2508" i="8"/>
  <c r="J2509" i="8" s="1"/>
  <c r="A2510" i="8"/>
  <c r="B2510" i="8"/>
  <c r="C2510" i="8"/>
  <c r="D2510" i="8"/>
  <c r="E2510" i="8"/>
  <c r="F2510" i="8"/>
  <c r="G2510" i="8"/>
  <c r="H2510" i="8"/>
  <c r="I2510" i="8"/>
  <c r="J2510" i="8"/>
  <c r="A2511" i="8"/>
  <c r="B2511" i="8"/>
  <c r="C2511" i="8"/>
  <c r="D2511" i="8"/>
  <c r="E2511" i="8"/>
  <c r="F2511" i="8"/>
  <c r="G2511" i="8"/>
  <c r="H2511" i="8"/>
  <c r="I2511" i="8"/>
  <c r="J2511" i="8"/>
  <c r="A2512" i="8"/>
  <c r="B2512" i="8"/>
  <c r="C2512" i="8"/>
  <c r="D2512" i="8"/>
  <c r="E2512" i="8"/>
  <c r="F2512" i="8"/>
  <c r="G2512" i="8"/>
  <c r="H2512" i="8"/>
  <c r="I2512" i="8"/>
  <c r="J2512" i="8"/>
  <c r="A2513" i="8"/>
  <c r="B2513" i="8"/>
  <c r="C2513" i="8"/>
  <c r="D2513" i="8"/>
  <c r="E2513" i="8"/>
  <c r="F2513" i="8"/>
  <c r="G2513" i="8"/>
  <c r="H2513" i="8"/>
  <c r="I2513" i="8"/>
  <c r="A2514" i="8"/>
  <c r="B2514" i="8"/>
  <c r="C2514" i="8"/>
  <c r="D2514" i="8"/>
  <c r="E2514" i="8"/>
  <c r="F2514" i="8"/>
  <c r="G2514" i="8"/>
  <c r="H2514" i="8"/>
  <c r="I2514" i="8"/>
  <c r="J2514" i="8"/>
  <c r="A2515" i="8"/>
  <c r="B2515" i="8"/>
  <c r="C2515" i="8"/>
  <c r="D2515" i="8"/>
  <c r="E2515" i="8"/>
  <c r="F2515" i="8"/>
  <c r="G2515" i="8"/>
  <c r="H2515" i="8"/>
  <c r="I2515" i="8"/>
  <c r="J2515" i="8"/>
  <c r="A2517" i="8"/>
  <c r="B2517" i="8"/>
  <c r="C2517" i="8"/>
  <c r="D2517" i="8"/>
  <c r="E2517" i="8"/>
  <c r="F2517" i="8"/>
  <c r="G2517" i="8"/>
  <c r="H2517" i="8"/>
  <c r="I2517" i="8"/>
  <c r="J2517" i="8"/>
  <c r="J2518" i="8" s="1"/>
  <c r="A2519" i="8"/>
  <c r="B2519" i="8"/>
  <c r="C2519" i="8"/>
  <c r="D2519" i="8"/>
  <c r="E2519" i="8"/>
  <c r="F2519" i="8"/>
  <c r="G2519" i="8"/>
  <c r="H2519" i="8"/>
  <c r="I2519" i="8"/>
  <c r="J2519" i="8"/>
  <c r="A2520" i="8"/>
  <c r="B2520" i="8"/>
  <c r="C2520" i="8"/>
  <c r="D2520" i="8"/>
  <c r="E2520" i="8"/>
  <c r="F2520" i="8"/>
  <c r="G2520" i="8"/>
  <c r="H2520" i="8"/>
  <c r="I2520" i="8"/>
  <c r="J2520" i="8"/>
  <c r="A2521" i="8"/>
  <c r="B2521" i="8"/>
  <c r="C2521" i="8"/>
  <c r="D2521" i="8"/>
  <c r="E2521" i="8"/>
  <c r="F2521" i="8"/>
  <c r="G2521" i="8"/>
  <c r="H2521" i="8"/>
  <c r="I2521" i="8"/>
  <c r="J2521" i="8"/>
  <c r="A2523" i="8"/>
  <c r="B2523" i="8"/>
  <c r="C2523" i="8"/>
  <c r="D2523" i="8"/>
  <c r="E2523" i="8"/>
  <c r="F2523" i="8"/>
  <c r="G2523" i="8"/>
  <c r="H2523" i="8"/>
  <c r="I2523" i="8"/>
  <c r="J2523" i="8"/>
  <c r="K2523" i="8"/>
  <c r="A2524" i="8"/>
  <c r="B2524" i="8"/>
  <c r="C2524" i="8"/>
  <c r="D2524" i="8"/>
  <c r="E2524" i="8"/>
  <c r="F2524" i="8"/>
  <c r="G2524" i="8"/>
  <c r="H2524" i="8"/>
  <c r="I2524" i="8"/>
  <c r="J2524" i="8"/>
  <c r="A2525" i="8"/>
  <c r="B2525" i="8"/>
  <c r="C2525" i="8"/>
  <c r="D2525" i="8"/>
  <c r="E2525" i="8"/>
  <c r="F2525" i="8"/>
  <c r="G2525" i="8"/>
  <c r="H2525" i="8"/>
  <c r="I2525" i="8"/>
  <c r="J2525" i="8"/>
  <c r="A2526" i="8"/>
  <c r="B2526" i="8"/>
  <c r="C2526" i="8"/>
  <c r="D2526" i="8"/>
  <c r="E2526" i="8"/>
  <c r="F2526" i="8"/>
  <c r="G2526" i="8"/>
  <c r="H2526" i="8"/>
  <c r="I2526" i="8"/>
  <c r="A2527" i="8"/>
  <c r="B2527" i="8"/>
  <c r="C2527" i="8"/>
  <c r="D2527" i="8"/>
  <c r="E2527" i="8"/>
  <c r="F2527" i="8"/>
  <c r="G2527" i="8"/>
  <c r="H2527" i="8"/>
  <c r="I2527" i="8"/>
  <c r="J2527" i="8"/>
  <c r="A2528" i="8"/>
  <c r="B2528" i="8"/>
  <c r="C2528" i="8"/>
  <c r="D2528" i="8"/>
  <c r="E2528" i="8"/>
  <c r="F2528" i="8"/>
  <c r="G2528" i="8"/>
  <c r="H2528" i="8"/>
  <c r="I2528" i="8"/>
  <c r="J2528" i="8"/>
  <c r="A2529" i="8"/>
  <c r="B2529" i="8"/>
  <c r="C2529" i="8"/>
  <c r="D2529" i="8"/>
  <c r="E2529" i="8"/>
  <c r="F2529" i="8"/>
  <c r="G2529" i="8"/>
  <c r="H2529" i="8"/>
  <c r="I2529" i="8"/>
  <c r="J2529" i="8"/>
  <c r="A2530" i="8"/>
  <c r="B2530" i="8"/>
  <c r="C2530" i="8"/>
  <c r="D2530" i="8"/>
  <c r="E2530" i="8"/>
  <c r="F2530" i="8"/>
  <c r="G2530" i="8"/>
  <c r="H2530" i="8"/>
  <c r="I2530" i="8"/>
  <c r="J2530" i="8"/>
  <c r="A2532" i="8"/>
  <c r="B2532" i="8"/>
  <c r="C2532" i="8"/>
  <c r="D2532" i="8"/>
  <c r="E2532" i="8"/>
  <c r="F2532" i="8"/>
  <c r="G2532" i="8"/>
  <c r="H2532" i="8"/>
  <c r="I2532" i="8"/>
  <c r="J2532" i="8"/>
  <c r="A2533" i="8"/>
  <c r="B2533" i="8"/>
  <c r="C2533" i="8"/>
  <c r="D2533" i="8"/>
  <c r="E2533" i="8"/>
  <c r="F2533" i="8"/>
  <c r="G2533" i="8"/>
  <c r="H2533" i="8"/>
  <c r="I2533" i="8"/>
  <c r="J2533" i="8"/>
  <c r="A2535" i="8"/>
  <c r="B2535" i="8"/>
  <c r="C2535" i="8"/>
  <c r="D2535" i="8"/>
  <c r="E2535" i="8"/>
  <c r="F2535" i="8"/>
  <c r="G2535" i="8"/>
  <c r="H2535" i="8"/>
  <c r="I2535" i="8"/>
  <c r="J2535" i="8"/>
  <c r="A2536" i="8"/>
  <c r="B2536" i="8"/>
  <c r="C2536" i="8"/>
  <c r="D2536" i="8"/>
  <c r="E2536" i="8"/>
  <c r="F2536" i="8"/>
  <c r="G2536" i="8"/>
  <c r="H2536" i="8"/>
  <c r="I2536" i="8"/>
  <c r="J2536" i="8"/>
  <c r="A2538" i="8"/>
  <c r="B2538" i="8"/>
  <c r="C2538" i="8"/>
  <c r="D2538" i="8"/>
  <c r="E2538" i="8"/>
  <c r="F2538" i="8"/>
  <c r="G2538" i="8"/>
  <c r="H2538" i="8"/>
  <c r="I2538" i="8"/>
  <c r="J2538" i="8"/>
  <c r="A2539" i="8"/>
  <c r="B2539" i="8"/>
  <c r="C2539" i="8"/>
  <c r="D2539" i="8"/>
  <c r="E2539" i="8"/>
  <c r="F2539" i="8"/>
  <c r="G2539" i="8"/>
  <c r="H2539" i="8"/>
  <c r="I2539" i="8"/>
  <c r="A2540" i="8"/>
  <c r="B2540" i="8"/>
  <c r="C2540" i="8"/>
  <c r="D2540" i="8"/>
  <c r="E2540" i="8"/>
  <c r="F2540" i="8"/>
  <c r="G2540" i="8"/>
  <c r="H2540" i="8"/>
  <c r="I2540" i="8"/>
  <c r="J2540" i="8"/>
  <c r="A2542" i="8"/>
  <c r="B2542" i="8"/>
  <c r="C2542" i="8"/>
  <c r="D2542" i="8"/>
  <c r="E2542" i="8"/>
  <c r="F2542" i="8"/>
  <c r="G2542" i="8"/>
  <c r="H2542" i="8"/>
  <c r="I2542" i="8"/>
  <c r="J2542" i="8"/>
  <c r="A2543" i="8"/>
  <c r="B2543" i="8"/>
  <c r="C2543" i="8"/>
  <c r="D2543" i="8"/>
  <c r="E2543" i="8"/>
  <c r="F2543" i="8"/>
  <c r="G2543" i="8"/>
  <c r="H2543" i="8"/>
  <c r="I2543" i="8"/>
  <c r="J2543" i="8"/>
  <c r="A2544" i="8"/>
  <c r="B2544" i="8"/>
  <c r="C2544" i="8"/>
  <c r="D2544" i="8"/>
  <c r="E2544" i="8"/>
  <c r="F2544" i="8"/>
  <c r="G2544" i="8"/>
  <c r="H2544" i="8"/>
  <c r="I2544" i="8"/>
  <c r="J2544" i="8"/>
  <c r="A2545" i="8"/>
  <c r="B2545" i="8"/>
  <c r="C2545" i="8"/>
  <c r="D2545" i="8"/>
  <c r="E2545" i="8"/>
  <c r="F2545" i="8"/>
  <c r="G2545" i="8"/>
  <c r="H2545" i="8"/>
  <c r="I2545" i="8"/>
  <c r="J2545" i="8"/>
  <c r="A2546" i="8"/>
  <c r="B2546" i="8"/>
  <c r="C2546" i="8"/>
  <c r="D2546" i="8"/>
  <c r="E2546" i="8"/>
  <c r="F2546" i="8"/>
  <c r="G2546" i="8"/>
  <c r="H2546" i="8"/>
  <c r="I2546" i="8"/>
  <c r="J2546" i="8"/>
  <c r="A2548" i="8"/>
  <c r="B2548" i="8"/>
  <c r="C2548" i="8"/>
  <c r="D2548" i="8"/>
  <c r="E2548" i="8"/>
  <c r="F2548" i="8"/>
  <c r="G2548" i="8"/>
  <c r="H2548" i="8"/>
  <c r="I2548" i="8"/>
  <c r="J2548" i="8"/>
  <c r="J2549" i="8" s="1"/>
  <c r="A2550" i="8"/>
  <c r="B2550" i="8"/>
  <c r="C2550" i="8"/>
  <c r="D2550" i="8"/>
  <c r="E2550" i="8"/>
  <c r="F2550" i="8"/>
  <c r="G2550" i="8"/>
  <c r="H2550" i="8"/>
  <c r="I2550" i="8"/>
  <c r="J2550" i="8"/>
  <c r="A2551" i="8"/>
  <c r="B2551" i="8"/>
  <c r="C2551" i="8"/>
  <c r="D2551" i="8"/>
  <c r="E2551" i="8"/>
  <c r="F2551" i="8"/>
  <c r="G2551" i="8"/>
  <c r="H2551" i="8"/>
  <c r="I2551" i="8"/>
  <c r="J2551" i="8"/>
  <c r="A2552" i="8"/>
  <c r="B2552" i="8"/>
  <c r="C2552" i="8"/>
  <c r="D2552" i="8"/>
  <c r="E2552" i="8"/>
  <c r="F2552" i="8"/>
  <c r="G2552" i="8"/>
  <c r="H2552" i="8"/>
  <c r="I2552" i="8"/>
  <c r="A2553" i="8"/>
  <c r="B2553" i="8"/>
  <c r="C2553" i="8"/>
  <c r="D2553" i="8"/>
  <c r="E2553" i="8"/>
  <c r="F2553" i="8"/>
  <c r="G2553" i="8"/>
  <c r="H2553" i="8"/>
  <c r="I2553" i="8"/>
  <c r="J2553" i="8"/>
  <c r="A2554" i="8"/>
  <c r="B2554" i="8"/>
  <c r="C2554" i="8"/>
  <c r="D2554" i="8"/>
  <c r="E2554" i="8"/>
  <c r="F2554" i="8"/>
  <c r="G2554" i="8"/>
  <c r="H2554" i="8"/>
  <c r="I2554" i="8"/>
  <c r="J2554" i="8"/>
  <c r="A2555" i="8"/>
  <c r="B2555" i="8"/>
  <c r="C2555" i="8"/>
  <c r="D2555" i="8"/>
  <c r="E2555" i="8"/>
  <c r="F2555" i="8"/>
  <c r="G2555" i="8"/>
  <c r="H2555" i="8"/>
  <c r="I2555" i="8"/>
  <c r="J2555" i="8"/>
  <c r="A2556" i="8"/>
  <c r="B2556" i="8"/>
  <c r="C2556" i="8"/>
  <c r="D2556" i="8"/>
  <c r="E2556" i="8"/>
  <c r="F2556" i="8"/>
  <c r="G2556" i="8"/>
  <c r="H2556" i="8"/>
  <c r="I2556" i="8"/>
  <c r="J2556" i="8"/>
  <c r="A2557" i="8"/>
  <c r="B2557" i="8"/>
  <c r="C2557" i="8"/>
  <c r="D2557" i="8"/>
  <c r="E2557" i="8"/>
  <c r="F2557" i="8"/>
  <c r="G2557" i="8"/>
  <c r="H2557" i="8"/>
  <c r="I2557" i="8"/>
  <c r="J2557" i="8"/>
  <c r="A2558" i="8"/>
  <c r="B2558" i="8"/>
  <c r="C2558" i="8"/>
  <c r="D2558" i="8"/>
  <c r="E2558" i="8"/>
  <c r="F2558" i="8"/>
  <c r="G2558" i="8"/>
  <c r="H2558" i="8"/>
  <c r="I2558" i="8"/>
  <c r="J2558" i="8"/>
  <c r="A2559" i="8"/>
  <c r="B2559" i="8"/>
  <c r="C2559" i="8"/>
  <c r="D2559" i="8"/>
  <c r="E2559" i="8"/>
  <c r="F2559" i="8"/>
  <c r="G2559" i="8"/>
  <c r="H2559" i="8"/>
  <c r="I2559" i="8"/>
  <c r="J2559" i="8"/>
  <c r="A2560" i="8"/>
  <c r="B2560" i="8"/>
  <c r="C2560" i="8"/>
  <c r="D2560" i="8"/>
  <c r="E2560" i="8"/>
  <c r="F2560" i="8"/>
  <c r="G2560" i="8"/>
  <c r="H2560" i="8"/>
  <c r="I2560" i="8"/>
  <c r="J2560" i="8"/>
  <c r="A2561" i="8"/>
  <c r="B2561" i="8"/>
  <c r="C2561" i="8"/>
  <c r="D2561" i="8"/>
  <c r="E2561" i="8"/>
  <c r="F2561" i="8"/>
  <c r="G2561" i="8"/>
  <c r="H2561" i="8"/>
  <c r="I2561" i="8"/>
  <c r="J2561" i="8"/>
  <c r="A2562" i="8"/>
  <c r="B2562" i="8"/>
  <c r="C2562" i="8"/>
  <c r="D2562" i="8"/>
  <c r="E2562" i="8"/>
  <c r="F2562" i="8"/>
  <c r="G2562" i="8"/>
  <c r="H2562" i="8"/>
  <c r="I2562" i="8"/>
  <c r="A2563" i="8"/>
  <c r="B2563" i="8"/>
  <c r="C2563" i="8"/>
  <c r="D2563" i="8"/>
  <c r="E2563" i="8"/>
  <c r="F2563" i="8"/>
  <c r="G2563" i="8"/>
  <c r="H2563" i="8"/>
  <c r="I2563" i="8"/>
  <c r="J2563" i="8"/>
  <c r="A2565" i="8"/>
  <c r="B2565" i="8"/>
  <c r="C2565" i="8"/>
  <c r="D2565" i="8"/>
  <c r="E2565" i="8"/>
  <c r="F2565" i="8"/>
  <c r="G2565" i="8"/>
  <c r="H2565" i="8"/>
  <c r="I2565" i="8"/>
  <c r="J2565" i="8"/>
  <c r="K2565" i="8"/>
  <c r="A2566" i="8"/>
  <c r="B2566" i="8"/>
  <c r="C2566" i="8"/>
  <c r="D2566" i="8"/>
  <c r="E2566" i="8"/>
  <c r="F2566" i="8"/>
  <c r="G2566" i="8"/>
  <c r="H2566" i="8"/>
  <c r="I2566" i="8"/>
  <c r="J2566" i="8"/>
  <c r="A2567" i="8"/>
  <c r="B2567" i="8"/>
  <c r="C2567" i="8"/>
  <c r="D2567" i="8"/>
  <c r="E2567" i="8"/>
  <c r="F2567" i="8"/>
  <c r="G2567" i="8"/>
  <c r="H2567" i="8"/>
  <c r="I2567" i="8"/>
  <c r="J2567" i="8"/>
  <c r="A2568" i="8"/>
  <c r="B2568" i="8"/>
  <c r="C2568" i="8"/>
  <c r="D2568" i="8"/>
  <c r="E2568" i="8"/>
  <c r="F2568" i="8"/>
  <c r="G2568" i="8"/>
  <c r="H2568" i="8"/>
  <c r="I2568" i="8"/>
  <c r="J2568" i="8"/>
  <c r="A2569" i="8"/>
  <c r="B2569" i="8"/>
  <c r="C2569" i="8"/>
  <c r="D2569" i="8"/>
  <c r="E2569" i="8"/>
  <c r="F2569" i="8"/>
  <c r="G2569" i="8"/>
  <c r="H2569" i="8"/>
  <c r="I2569" i="8"/>
  <c r="J2569" i="8"/>
  <c r="A2570" i="8"/>
  <c r="B2570" i="8"/>
  <c r="C2570" i="8"/>
  <c r="D2570" i="8"/>
  <c r="E2570" i="8"/>
  <c r="F2570" i="8"/>
  <c r="G2570" i="8"/>
  <c r="H2570" i="8"/>
  <c r="I2570" i="8"/>
  <c r="J2570" i="8"/>
  <c r="A2571" i="8"/>
  <c r="B2571" i="8"/>
  <c r="C2571" i="8"/>
  <c r="D2571" i="8"/>
  <c r="E2571" i="8"/>
  <c r="F2571" i="8"/>
  <c r="G2571" i="8"/>
  <c r="H2571" i="8"/>
  <c r="I2571" i="8"/>
  <c r="J2571" i="8"/>
  <c r="A2573" i="8"/>
  <c r="B2573" i="8"/>
  <c r="C2573" i="8"/>
  <c r="D2573" i="8"/>
  <c r="E2573" i="8"/>
  <c r="F2573" i="8"/>
  <c r="G2573" i="8"/>
  <c r="H2573" i="8"/>
  <c r="I2573" i="8"/>
  <c r="J2573" i="8"/>
  <c r="A2574" i="8"/>
  <c r="B2574" i="8"/>
  <c r="C2574" i="8"/>
  <c r="D2574" i="8"/>
  <c r="E2574" i="8"/>
  <c r="F2574" i="8"/>
  <c r="G2574" i="8"/>
  <c r="H2574" i="8"/>
  <c r="I2574" i="8"/>
  <c r="A2575" i="8"/>
  <c r="B2575" i="8"/>
  <c r="C2575" i="8"/>
  <c r="D2575" i="8"/>
  <c r="E2575" i="8"/>
  <c r="F2575" i="8"/>
  <c r="G2575" i="8"/>
  <c r="H2575" i="8"/>
  <c r="I2575" i="8"/>
  <c r="J2575" i="8"/>
  <c r="A2576" i="8"/>
  <c r="B2576" i="8"/>
  <c r="C2576" i="8"/>
  <c r="D2576" i="8"/>
  <c r="E2576" i="8"/>
  <c r="F2576" i="8"/>
  <c r="G2576" i="8"/>
  <c r="H2576" i="8"/>
  <c r="I2576" i="8"/>
  <c r="J2576" i="8"/>
  <c r="A2577" i="8"/>
  <c r="B2577" i="8"/>
  <c r="C2577" i="8"/>
  <c r="D2577" i="8"/>
  <c r="E2577" i="8"/>
  <c r="F2577" i="8"/>
  <c r="G2577" i="8"/>
  <c r="H2577" i="8"/>
  <c r="I2577" i="8"/>
  <c r="J2577" i="8"/>
  <c r="A2578" i="8"/>
  <c r="B2578" i="8"/>
  <c r="C2578" i="8"/>
  <c r="D2578" i="8"/>
  <c r="E2578" i="8"/>
  <c r="F2578" i="8"/>
  <c r="G2578" i="8"/>
  <c r="H2578" i="8"/>
  <c r="I2578" i="8"/>
  <c r="J2578" i="8"/>
  <c r="A2580" i="8"/>
  <c r="B2580" i="8"/>
  <c r="C2580" i="8"/>
  <c r="D2580" i="8"/>
  <c r="E2580" i="8"/>
  <c r="F2580" i="8"/>
  <c r="G2580" i="8"/>
  <c r="H2580" i="8"/>
  <c r="I2580" i="8"/>
  <c r="J2580" i="8"/>
  <c r="A2581" i="8"/>
  <c r="B2581" i="8"/>
  <c r="C2581" i="8"/>
  <c r="D2581" i="8"/>
  <c r="E2581" i="8"/>
  <c r="F2581" i="8"/>
  <c r="G2581" i="8"/>
  <c r="H2581" i="8"/>
  <c r="I2581" i="8"/>
  <c r="J2581" i="8"/>
  <c r="A2582" i="8"/>
  <c r="B2582" i="8"/>
  <c r="C2582" i="8"/>
  <c r="D2582" i="8"/>
  <c r="E2582" i="8"/>
  <c r="F2582" i="8"/>
  <c r="G2582" i="8"/>
  <c r="H2582" i="8"/>
  <c r="I2582" i="8"/>
  <c r="J2582" i="8"/>
  <c r="A2583" i="8"/>
  <c r="B2583" i="8"/>
  <c r="C2583" i="8"/>
  <c r="D2583" i="8"/>
  <c r="E2583" i="8"/>
  <c r="F2583" i="8"/>
  <c r="G2583" i="8"/>
  <c r="H2583" i="8"/>
  <c r="I2583" i="8"/>
  <c r="J2583" i="8"/>
  <c r="A2584" i="8"/>
  <c r="B2584" i="8"/>
  <c r="C2584" i="8"/>
  <c r="D2584" i="8"/>
  <c r="E2584" i="8"/>
  <c r="F2584" i="8"/>
  <c r="G2584" i="8"/>
  <c r="H2584" i="8"/>
  <c r="I2584" i="8"/>
  <c r="J2584" i="8"/>
  <c r="A2585" i="8"/>
  <c r="B2585" i="8"/>
  <c r="C2585" i="8"/>
  <c r="D2585" i="8"/>
  <c r="E2585" i="8"/>
  <c r="F2585" i="8"/>
  <c r="G2585" i="8"/>
  <c r="H2585" i="8"/>
  <c r="I2585" i="8"/>
  <c r="A2587" i="8"/>
  <c r="B2587" i="8"/>
  <c r="C2587" i="8"/>
  <c r="D2587" i="8"/>
  <c r="E2587" i="8"/>
  <c r="F2587" i="8"/>
  <c r="G2587" i="8"/>
  <c r="H2587" i="8"/>
  <c r="I2587" i="8"/>
  <c r="J2587" i="8"/>
  <c r="A2588" i="8"/>
  <c r="B2588" i="8"/>
  <c r="C2588" i="8"/>
  <c r="D2588" i="8"/>
  <c r="E2588" i="8"/>
  <c r="F2588" i="8"/>
  <c r="G2588" i="8"/>
  <c r="H2588" i="8"/>
  <c r="I2588" i="8"/>
  <c r="J2588" i="8"/>
  <c r="A2590" i="8"/>
  <c r="B2590" i="8"/>
  <c r="C2590" i="8"/>
  <c r="D2590" i="8"/>
  <c r="E2590" i="8"/>
  <c r="F2590" i="8"/>
  <c r="G2590" i="8"/>
  <c r="H2590" i="8"/>
  <c r="I2590" i="8"/>
  <c r="J2590" i="8"/>
  <c r="J2591" i="8" s="1"/>
  <c r="A2592" i="8"/>
  <c r="B2592" i="8"/>
  <c r="C2592" i="8"/>
  <c r="D2592" i="8"/>
  <c r="E2592" i="8"/>
  <c r="F2592" i="8"/>
  <c r="G2592" i="8"/>
  <c r="H2592" i="8"/>
  <c r="I2592" i="8"/>
  <c r="J2592" i="8"/>
  <c r="J2593" i="8" s="1"/>
  <c r="A2594" i="8"/>
  <c r="B2594" i="8"/>
  <c r="C2594" i="8"/>
  <c r="D2594" i="8"/>
  <c r="E2594" i="8"/>
  <c r="F2594" i="8"/>
  <c r="G2594" i="8"/>
  <c r="H2594" i="8"/>
  <c r="I2594" i="8"/>
  <c r="J2594" i="8"/>
  <c r="J2595" i="8" s="1"/>
  <c r="A2596" i="8"/>
  <c r="B2596" i="8"/>
  <c r="C2596" i="8"/>
  <c r="D2596" i="8"/>
  <c r="E2596" i="8"/>
  <c r="F2596" i="8"/>
  <c r="G2596" i="8"/>
  <c r="H2596" i="8"/>
  <c r="I2596" i="8"/>
  <c r="J2596" i="8"/>
  <c r="J2597" i="8" s="1"/>
  <c r="A2598" i="8"/>
  <c r="B2598" i="8"/>
  <c r="C2598" i="8"/>
  <c r="D2598" i="8"/>
  <c r="E2598" i="8"/>
  <c r="F2598" i="8"/>
  <c r="G2598" i="8"/>
  <c r="H2598" i="8"/>
  <c r="I2598" i="8"/>
  <c r="J2598" i="8"/>
  <c r="A2599" i="8"/>
  <c r="B2599" i="8"/>
  <c r="C2599" i="8"/>
  <c r="D2599" i="8"/>
  <c r="E2599" i="8"/>
  <c r="F2599" i="8"/>
  <c r="G2599" i="8"/>
  <c r="H2599" i="8"/>
  <c r="I2599" i="8"/>
  <c r="J2599" i="8"/>
  <c r="A2600" i="8"/>
  <c r="B2600" i="8"/>
  <c r="C2600" i="8"/>
  <c r="D2600" i="8"/>
  <c r="E2600" i="8"/>
  <c r="F2600" i="8"/>
  <c r="G2600" i="8"/>
  <c r="H2600" i="8"/>
  <c r="I2600" i="8"/>
  <c r="J2600" i="8"/>
  <c r="A2601" i="8"/>
  <c r="B2601" i="8"/>
  <c r="C2601" i="8"/>
  <c r="D2601" i="8"/>
  <c r="E2601" i="8"/>
  <c r="F2601" i="8"/>
  <c r="G2601" i="8"/>
  <c r="H2601" i="8"/>
  <c r="I2601" i="8"/>
  <c r="A2602" i="8"/>
  <c r="B2602" i="8"/>
  <c r="C2602" i="8"/>
  <c r="D2602" i="8"/>
  <c r="E2602" i="8"/>
  <c r="F2602" i="8"/>
  <c r="G2602" i="8"/>
  <c r="H2602" i="8"/>
  <c r="I2602" i="8"/>
  <c r="J2602" i="8"/>
  <c r="A2603" i="8"/>
  <c r="B2603" i="8"/>
  <c r="C2603" i="8"/>
  <c r="D2603" i="8"/>
  <c r="E2603" i="8"/>
  <c r="F2603" i="8"/>
  <c r="G2603" i="8"/>
  <c r="H2603" i="8"/>
  <c r="I2603" i="8"/>
  <c r="J2603" i="8"/>
  <c r="A2604" i="8"/>
  <c r="B2604" i="8"/>
  <c r="C2604" i="8"/>
  <c r="D2604" i="8"/>
  <c r="E2604" i="8"/>
  <c r="F2604" i="8"/>
  <c r="G2604" i="8"/>
  <c r="H2604" i="8"/>
  <c r="I2604" i="8"/>
  <c r="J2604" i="8"/>
  <c r="A2606" i="8"/>
  <c r="B2606" i="8"/>
  <c r="C2606" i="8"/>
  <c r="D2606" i="8"/>
  <c r="E2606" i="8"/>
  <c r="F2606" i="8"/>
  <c r="G2606" i="8"/>
  <c r="H2606" i="8"/>
  <c r="I2606" i="8"/>
  <c r="J2606" i="8"/>
  <c r="A2607" i="8"/>
  <c r="B2607" i="8"/>
  <c r="C2607" i="8"/>
  <c r="D2607" i="8"/>
  <c r="E2607" i="8"/>
  <c r="F2607" i="8"/>
  <c r="G2607" i="8"/>
  <c r="H2607" i="8"/>
  <c r="I2607" i="8"/>
  <c r="J2607" i="8"/>
  <c r="A2609" i="8"/>
  <c r="B2609" i="8"/>
  <c r="C2609" i="8"/>
  <c r="D2609" i="8"/>
  <c r="E2609" i="8"/>
  <c r="F2609" i="8"/>
  <c r="G2609" i="8"/>
  <c r="H2609" i="8"/>
  <c r="I2609" i="8"/>
  <c r="J2609" i="8"/>
  <c r="A2610" i="8"/>
  <c r="B2610" i="8"/>
  <c r="C2610" i="8"/>
  <c r="D2610" i="8"/>
  <c r="E2610" i="8"/>
  <c r="F2610" i="8"/>
  <c r="G2610" i="8"/>
  <c r="H2610" i="8"/>
  <c r="I2610" i="8"/>
  <c r="J2610" i="8"/>
  <c r="A2611" i="8"/>
  <c r="B2611" i="8"/>
  <c r="C2611" i="8"/>
  <c r="D2611" i="8"/>
  <c r="E2611" i="8"/>
  <c r="F2611" i="8"/>
  <c r="G2611" i="8"/>
  <c r="H2611" i="8"/>
  <c r="I2611" i="8"/>
  <c r="J2611" i="8"/>
  <c r="A2612" i="8"/>
  <c r="B2612" i="8"/>
  <c r="C2612" i="8"/>
  <c r="D2612" i="8"/>
  <c r="E2612" i="8"/>
  <c r="F2612" i="8"/>
  <c r="G2612" i="8"/>
  <c r="H2612" i="8"/>
  <c r="I2612" i="8"/>
  <c r="J2612" i="8"/>
  <c r="A2614" i="8"/>
  <c r="B2614" i="8"/>
  <c r="C2614" i="8"/>
  <c r="D2614" i="8"/>
  <c r="E2614" i="8"/>
  <c r="F2614" i="8"/>
  <c r="G2614" i="8"/>
  <c r="H2614" i="8"/>
  <c r="I2614" i="8"/>
  <c r="A2616" i="8"/>
  <c r="B2616" i="8"/>
  <c r="C2616" i="8"/>
  <c r="D2616" i="8"/>
  <c r="E2616" i="8"/>
  <c r="F2616" i="8"/>
  <c r="G2616" i="8"/>
  <c r="H2616" i="8"/>
  <c r="I2616" i="8"/>
  <c r="J2616" i="8"/>
  <c r="J2617" i="8" s="1"/>
  <c r="A2618" i="8"/>
  <c r="B2618" i="8"/>
  <c r="C2618" i="8"/>
  <c r="D2618" i="8"/>
  <c r="E2618" i="8"/>
  <c r="F2618" i="8"/>
  <c r="G2618" i="8"/>
  <c r="H2618" i="8"/>
  <c r="I2618" i="8"/>
  <c r="J2618" i="8"/>
  <c r="A2619" i="8"/>
  <c r="B2619" i="8"/>
  <c r="C2619" i="8"/>
  <c r="D2619" i="8"/>
  <c r="E2619" i="8"/>
  <c r="F2619" i="8"/>
  <c r="G2619" i="8"/>
  <c r="H2619" i="8"/>
  <c r="I2619" i="8"/>
  <c r="J2619" i="8"/>
  <c r="A2621" i="8"/>
  <c r="B2621" i="8"/>
  <c r="C2621" i="8"/>
  <c r="D2621" i="8"/>
  <c r="E2621" i="8"/>
  <c r="F2621" i="8"/>
  <c r="G2621" i="8"/>
  <c r="H2621" i="8"/>
  <c r="I2621" i="8"/>
  <c r="J2621" i="8"/>
  <c r="K2621" i="8"/>
  <c r="A2622" i="8"/>
  <c r="B2622" i="8"/>
  <c r="C2622" i="8"/>
  <c r="D2622" i="8"/>
  <c r="E2622" i="8"/>
  <c r="F2622" i="8"/>
  <c r="G2622" i="8"/>
  <c r="H2622" i="8"/>
  <c r="I2622" i="8"/>
  <c r="J2622" i="8"/>
  <c r="A2624" i="8"/>
  <c r="B2624" i="8"/>
  <c r="C2624" i="8"/>
  <c r="D2624" i="8"/>
  <c r="E2624" i="8"/>
  <c r="F2624" i="8"/>
  <c r="G2624" i="8"/>
  <c r="H2624" i="8"/>
  <c r="I2624" i="8"/>
  <c r="J2624" i="8"/>
  <c r="J2625" i="8" s="1"/>
  <c r="A2626" i="8"/>
  <c r="B2626" i="8"/>
  <c r="C2626" i="8"/>
  <c r="D2626" i="8"/>
  <c r="E2626" i="8"/>
  <c r="F2626" i="8"/>
  <c r="G2626" i="8"/>
  <c r="H2626" i="8"/>
  <c r="I2626" i="8"/>
  <c r="J2626" i="8"/>
  <c r="J2627" i="8" s="1"/>
  <c r="A2628" i="8"/>
  <c r="B2628" i="8"/>
  <c r="C2628" i="8"/>
  <c r="D2628" i="8"/>
  <c r="E2628" i="8"/>
  <c r="F2628" i="8"/>
  <c r="G2628" i="8"/>
  <c r="H2628" i="8"/>
  <c r="I2628" i="8"/>
  <c r="J2628" i="8"/>
  <c r="J2629" i="8" s="1"/>
  <c r="A2630" i="8"/>
  <c r="B2630" i="8"/>
  <c r="C2630" i="8"/>
  <c r="D2630" i="8"/>
  <c r="E2630" i="8"/>
  <c r="F2630" i="8"/>
  <c r="G2630" i="8"/>
  <c r="H2630" i="8"/>
  <c r="I2630" i="8"/>
  <c r="J2630" i="8"/>
  <c r="A2631" i="8"/>
  <c r="B2631" i="8"/>
  <c r="C2631" i="8"/>
  <c r="D2631" i="8"/>
  <c r="E2631" i="8"/>
  <c r="F2631" i="8"/>
  <c r="G2631" i="8"/>
  <c r="H2631" i="8"/>
  <c r="I2631" i="8"/>
  <c r="A2633" i="8"/>
  <c r="B2633" i="8"/>
  <c r="C2633" i="8"/>
  <c r="D2633" i="8"/>
  <c r="E2633" i="8"/>
  <c r="F2633" i="8"/>
  <c r="G2633" i="8"/>
  <c r="H2633" i="8"/>
  <c r="I2633" i="8"/>
  <c r="J2633" i="8"/>
  <c r="J2634" i="8" s="1"/>
  <c r="A2635" i="8"/>
  <c r="B2635" i="8"/>
  <c r="C2635" i="8"/>
  <c r="D2635" i="8"/>
  <c r="E2635" i="8"/>
  <c r="F2635" i="8"/>
  <c r="G2635" i="8"/>
  <c r="H2635" i="8"/>
  <c r="I2635" i="8"/>
  <c r="J2635" i="8"/>
  <c r="K2635" i="8"/>
  <c r="A2636" i="8"/>
  <c r="B2636" i="8"/>
  <c r="C2636" i="8"/>
  <c r="D2636" i="8"/>
  <c r="E2636" i="8"/>
  <c r="F2636" i="8"/>
  <c r="G2636" i="8"/>
  <c r="H2636" i="8"/>
  <c r="I2636" i="8"/>
  <c r="J2636" i="8"/>
  <c r="A2638" i="8"/>
  <c r="B2638" i="8"/>
  <c r="C2638" i="8"/>
  <c r="D2638" i="8"/>
  <c r="E2638" i="8"/>
  <c r="F2638" i="8"/>
  <c r="G2638" i="8"/>
  <c r="H2638" i="8"/>
  <c r="I2638" i="8"/>
  <c r="J2638" i="8"/>
  <c r="A2639" i="8"/>
  <c r="B2639" i="8"/>
  <c r="C2639" i="8"/>
  <c r="D2639" i="8"/>
  <c r="E2639" i="8"/>
  <c r="F2639" i="8"/>
  <c r="G2639" i="8"/>
  <c r="H2639" i="8"/>
  <c r="I2639" i="8"/>
  <c r="J2639" i="8"/>
  <c r="A2641" i="8"/>
  <c r="B2641" i="8"/>
  <c r="C2641" i="8"/>
  <c r="D2641" i="8"/>
  <c r="E2641" i="8"/>
  <c r="F2641" i="8"/>
  <c r="G2641" i="8"/>
  <c r="H2641" i="8"/>
  <c r="I2641" i="8"/>
  <c r="J2641" i="8"/>
  <c r="A2642" i="8"/>
  <c r="B2642" i="8"/>
  <c r="C2642" i="8"/>
  <c r="D2642" i="8"/>
  <c r="E2642" i="8"/>
  <c r="F2642" i="8"/>
  <c r="G2642" i="8"/>
  <c r="H2642" i="8"/>
  <c r="I2642" i="8"/>
  <c r="J2642" i="8"/>
  <c r="A2643" i="8"/>
  <c r="B2643" i="8"/>
  <c r="C2643" i="8"/>
  <c r="D2643" i="8"/>
  <c r="E2643" i="8"/>
  <c r="F2643" i="8"/>
  <c r="G2643" i="8"/>
  <c r="H2643" i="8"/>
  <c r="I2643" i="8"/>
  <c r="J2643" i="8"/>
  <c r="A2644" i="8"/>
  <c r="B2644" i="8"/>
  <c r="C2644" i="8"/>
  <c r="D2644" i="8"/>
  <c r="E2644" i="8"/>
  <c r="F2644" i="8"/>
  <c r="G2644" i="8"/>
  <c r="H2644" i="8"/>
  <c r="I2644" i="8"/>
  <c r="J2644" i="8"/>
  <c r="A2645" i="8"/>
  <c r="B2645" i="8"/>
  <c r="C2645" i="8"/>
  <c r="D2645" i="8"/>
  <c r="E2645" i="8"/>
  <c r="F2645" i="8"/>
  <c r="G2645" i="8"/>
  <c r="H2645" i="8"/>
  <c r="I2645" i="8"/>
  <c r="A2646" i="8"/>
  <c r="B2646" i="8"/>
  <c r="C2646" i="8"/>
  <c r="D2646" i="8"/>
  <c r="E2646" i="8"/>
  <c r="F2646" i="8"/>
  <c r="G2646" i="8"/>
  <c r="H2646" i="8"/>
  <c r="I2646" i="8"/>
  <c r="J2646" i="8"/>
  <c r="A2647" i="8"/>
  <c r="B2647" i="8"/>
  <c r="C2647" i="8"/>
  <c r="D2647" i="8"/>
  <c r="E2647" i="8"/>
  <c r="F2647" i="8"/>
  <c r="G2647" i="8"/>
  <c r="H2647" i="8"/>
  <c r="I2647" i="8"/>
  <c r="J2647" i="8"/>
  <c r="A2649" i="8"/>
  <c r="B2649" i="8"/>
  <c r="C2649" i="8"/>
  <c r="D2649" i="8"/>
  <c r="E2649" i="8"/>
  <c r="F2649" i="8"/>
  <c r="G2649" i="8"/>
  <c r="H2649" i="8"/>
  <c r="I2649" i="8"/>
  <c r="J2649" i="8"/>
  <c r="J2650" i="8" s="1"/>
  <c r="A2651" i="8"/>
  <c r="B2651" i="8"/>
  <c r="C2651" i="8"/>
  <c r="D2651" i="8"/>
  <c r="E2651" i="8"/>
  <c r="F2651" i="8"/>
  <c r="G2651" i="8"/>
  <c r="H2651" i="8"/>
  <c r="I2651" i="8"/>
  <c r="J2651" i="8"/>
  <c r="K2651" i="8"/>
  <c r="A2652" i="8"/>
  <c r="B2652" i="8"/>
  <c r="C2652" i="8"/>
  <c r="D2652" i="8"/>
  <c r="E2652" i="8"/>
  <c r="F2652" i="8"/>
  <c r="G2652" i="8"/>
  <c r="H2652" i="8"/>
  <c r="I2652" i="8"/>
  <c r="J2652" i="8"/>
  <c r="A2653" i="8"/>
  <c r="B2653" i="8"/>
  <c r="C2653" i="8"/>
  <c r="D2653" i="8"/>
  <c r="E2653" i="8"/>
  <c r="F2653" i="8"/>
  <c r="G2653" i="8"/>
  <c r="H2653" i="8"/>
  <c r="I2653" i="8"/>
  <c r="J2653" i="8"/>
  <c r="A2654" i="8"/>
  <c r="B2654" i="8"/>
  <c r="C2654" i="8"/>
  <c r="D2654" i="8"/>
  <c r="E2654" i="8"/>
  <c r="F2654" i="8"/>
  <c r="G2654" i="8"/>
  <c r="H2654" i="8"/>
  <c r="I2654" i="8"/>
  <c r="J2654" i="8"/>
  <c r="A2655" i="8"/>
  <c r="B2655" i="8"/>
  <c r="C2655" i="8"/>
  <c r="D2655" i="8"/>
  <c r="E2655" i="8"/>
  <c r="F2655" i="8"/>
  <c r="G2655" i="8"/>
  <c r="H2655" i="8"/>
  <c r="I2655" i="8"/>
  <c r="J2655" i="8"/>
  <c r="A2656" i="8"/>
  <c r="B2656" i="8"/>
  <c r="C2656" i="8"/>
  <c r="D2656" i="8"/>
  <c r="E2656" i="8"/>
  <c r="F2656" i="8"/>
  <c r="G2656" i="8"/>
  <c r="H2656" i="8"/>
  <c r="I2656" i="8"/>
  <c r="J2656" i="8"/>
  <c r="A2657" i="8"/>
  <c r="B2657" i="8"/>
  <c r="C2657" i="8"/>
  <c r="D2657" i="8"/>
  <c r="E2657" i="8"/>
  <c r="F2657" i="8"/>
  <c r="G2657" i="8"/>
  <c r="H2657" i="8"/>
  <c r="I2657" i="8"/>
  <c r="A2658" i="8"/>
  <c r="B2658" i="8"/>
  <c r="C2658" i="8"/>
  <c r="D2658" i="8"/>
  <c r="E2658" i="8"/>
  <c r="F2658" i="8"/>
  <c r="G2658" i="8"/>
  <c r="H2658" i="8"/>
  <c r="I2658" i="8"/>
  <c r="J2658" i="8"/>
  <c r="A2660" i="8"/>
  <c r="B2660" i="8"/>
  <c r="C2660" i="8"/>
  <c r="D2660" i="8"/>
  <c r="E2660" i="8"/>
  <c r="F2660" i="8"/>
  <c r="G2660" i="8"/>
  <c r="H2660" i="8"/>
  <c r="I2660" i="8"/>
  <c r="J2660" i="8"/>
  <c r="A2661" i="8"/>
  <c r="B2661" i="8"/>
  <c r="C2661" i="8"/>
  <c r="D2661" i="8"/>
  <c r="E2661" i="8"/>
  <c r="F2661" i="8"/>
  <c r="G2661" i="8"/>
  <c r="H2661" i="8"/>
  <c r="I2661" i="8"/>
  <c r="J2661" i="8"/>
  <c r="A2662" i="8"/>
  <c r="B2662" i="8"/>
  <c r="C2662" i="8"/>
  <c r="D2662" i="8"/>
  <c r="E2662" i="8"/>
  <c r="F2662" i="8"/>
  <c r="G2662" i="8"/>
  <c r="H2662" i="8"/>
  <c r="I2662" i="8"/>
  <c r="J2662" i="8"/>
  <c r="A2663" i="8"/>
  <c r="B2663" i="8"/>
  <c r="C2663" i="8"/>
  <c r="D2663" i="8"/>
  <c r="E2663" i="8"/>
  <c r="F2663" i="8"/>
  <c r="G2663" i="8"/>
  <c r="H2663" i="8"/>
  <c r="I2663" i="8"/>
  <c r="J2663" i="8"/>
  <c r="A2664" i="8"/>
  <c r="B2664" i="8"/>
  <c r="C2664" i="8"/>
  <c r="D2664" i="8"/>
  <c r="E2664" i="8"/>
  <c r="F2664" i="8"/>
  <c r="G2664" i="8"/>
  <c r="H2664" i="8"/>
  <c r="I2664" i="8"/>
  <c r="J2664" i="8"/>
  <c r="A2665" i="8"/>
  <c r="B2665" i="8"/>
  <c r="C2665" i="8"/>
  <c r="D2665" i="8"/>
  <c r="E2665" i="8"/>
  <c r="F2665" i="8"/>
  <c r="G2665" i="8"/>
  <c r="H2665" i="8"/>
  <c r="I2665" i="8"/>
  <c r="J2665" i="8"/>
  <c r="A2666" i="8"/>
  <c r="B2666" i="8"/>
  <c r="C2666" i="8"/>
  <c r="D2666" i="8"/>
  <c r="E2666" i="8"/>
  <c r="F2666" i="8"/>
  <c r="G2666" i="8"/>
  <c r="H2666" i="8"/>
  <c r="I2666" i="8"/>
  <c r="J2666" i="8"/>
  <c r="A2667" i="8"/>
  <c r="B2667" i="8"/>
  <c r="C2667" i="8"/>
  <c r="D2667" i="8"/>
  <c r="E2667" i="8"/>
  <c r="F2667" i="8"/>
  <c r="G2667" i="8"/>
  <c r="H2667" i="8"/>
  <c r="I2667" i="8"/>
  <c r="J2667" i="8"/>
  <c r="A2669" i="8"/>
  <c r="B2669" i="8"/>
  <c r="C2669" i="8"/>
  <c r="D2669" i="8"/>
  <c r="E2669" i="8"/>
  <c r="F2669" i="8"/>
  <c r="G2669" i="8"/>
  <c r="H2669" i="8"/>
  <c r="I2669" i="8"/>
  <c r="A2670" i="8"/>
  <c r="B2670" i="8"/>
  <c r="C2670" i="8"/>
  <c r="D2670" i="8"/>
  <c r="E2670" i="8"/>
  <c r="F2670" i="8"/>
  <c r="G2670" i="8"/>
  <c r="H2670" i="8"/>
  <c r="I2670" i="8"/>
  <c r="J2670" i="8"/>
  <c r="A2671" i="8"/>
  <c r="B2671" i="8"/>
  <c r="C2671" i="8"/>
  <c r="D2671" i="8"/>
  <c r="E2671" i="8"/>
  <c r="F2671" i="8"/>
  <c r="G2671" i="8"/>
  <c r="H2671" i="8"/>
  <c r="I2671" i="8"/>
  <c r="J2671" i="8"/>
  <c r="A2672" i="8"/>
  <c r="B2672" i="8"/>
  <c r="C2672" i="8"/>
  <c r="D2672" i="8"/>
  <c r="E2672" i="8"/>
  <c r="F2672" i="8"/>
  <c r="G2672" i="8"/>
  <c r="H2672" i="8"/>
  <c r="I2672" i="8"/>
  <c r="J2672" i="8"/>
  <c r="A2674" i="8"/>
  <c r="B2674" i="8"/>
  <c r="C2674" i="8"/>
  <c r="D2674" i="8"/>
  <c r="E2674" i="8"/>
  <c r="F2674" i="8"/>
  <c r="G2674" i="8"/>
  <c r="H2674" i="8"/>
  <c r="I2674" i="8"/>
  <c r="J2674" i="8"/>
  <c r="K2674" i="8"/>
  <c r="A2675" i="8"/>
  <c r="B2675" i="8"/>
  <c r="C2675" i="8"/>
  <c r="D2675" i="8"/>
  <c r="E2675" i="8"/>
  <c r="F2675" i="8"/>
  <c r="G2675" i="8"/>
  <c r="H2675" i="8"/>
  <c r="I2675" i="8"/>
  <c r="J2675" i="8"/>
  <c r="A2676" i="8"/>
  <c r="B2676" i="8"/>
  <c r="C2676" i="8"/>
  <c r="D2676" i="8"/>
  <c r="E2676" i="8"/>
  <c r="F2676" i="8"/>
  <c r="G2676" i="8"/>
  <c r="H2676" i="8"/>
  <c r="I2676" i="8"/>
  <c r="J2676" i="8"/>
  <c r="A2678" i="8"/>
  <c r="B2678" i="8"/>
  <c r="C2678" i="8"/>
  <c r="D2678" i="8"/>
  <c r="E2678" i="8"/>
  <c r="F2678" i="8"/>
  <c r="G2678" i="8"/>
  <c r="H2678" i="8"/>
  <c r="I2678" i="8"/>
  <c r="J2678" i="8"/>
  <c r="A2679" i="8"/>
  <c r="B2679" i="8"/>
  <c r="C2679" i="8"/>
  <c r="D2679" i="8"/>
  <c r="E2679" i="8"/>
  <c r="F2679" i="8"/>
  <c r="G2679" i="8"/>
  <c r="H2679" i="8"/>
  <c r="I2679" i="8"/>
  <c r="J2679" i="8"/>
  <c r="A2680" i="8"/>
  <c r="B2680" i="8"/>
  <c r="C2680" i="8"/>
  <c r="D2680" i="8"/>
  <c r="E2680" i="8"/>
  <c r="F2680" i="8"/>
  <c r="G2680" i="8"/>
  <c r="H2680" i="8"/>
  <c r="I2680" i="8"/>
  <c r="J2680" i="8"/>
  <c r="A2681" i="8"/>
  <c r="B2681" i="8"/>
  <c r="C2681" i="8"/>
  <c r="D2681" i="8"/>
  <c r="E2681" i="8"/>
  <c r="F2681" i="8"/>
  <c r="G2681" i="8"/>
  <c r="H2681" i="8"/>
  <c r="I2681" i="8"/>
  <c r="A2682" i="8"/>
  <c r="B2682" i="8"/>
  <c r="C2682" i="8"/>
  <c r="D2682" i="8"/>
  <c r="E2682" i="8"/>
  <c r="F2682" i="8"/>
  <c r="G2682" i="8"/>
  <c r="H2682" i="8"/>
  <c r="I2682" i="8"/>
  <c r="J2682" i="8"/>
  <c r="A2684" i="8"/>
  <c r="B2684" i="8"/>
  <c r="C2684" i="8"/>
  <c r="D2684" i="8"/>
  <c r="E2684" i="8"/>
  <c r="F2684" i="8"/>
  <c r="G2684" i="8"/>
  <c r="H2684" i="8"/>
  <c r="I2684" i="8"/>
  <c r="J2684" i="8"/>
  <c r="J2685" i="8" s="1"/>
  <c r="A2686" i="8"/>
  <c r="B2686" i="8"/>
  <c r="C2686" i="8"/>
  <c r="D2686" i="8"/>
  <c r="E2686" i="8"/>
  <c r="F2686" i="8"/>
  <c r="G2686" i="8"/>
  <c r="H2686" i="8"/>
  <c r="I2686" i="8"/>
  <c r="J2686" i="8"/>
  <c r="J2687" i="8" s="1"/>
  <c r="A2688" i="8"/>
  <c r="B2688" i="8"/>
  <c r="C2688" i="8"/>
  <c r="D2688" i="8"/>
  <c r="E2688" i="8"/>
  <c r="F2688" i="8"/>
  <c r="G2688" i="8"/>
  <c r="H2688" i="8"/>
  <c r="I2688" i="8"/>
  <c r="J2688" i="8"/>
  <c r="J2689" i="8" s="1"/>
  <c r="A2690" i="8"/>
  <c r="B2690" i="8"/>
  <c r="C2690" i="8"/>
  <c r="D2690" i="8"/>
  <c r="E2690" i="8"/>
  <c r="F2690" i="8"/>
  <c r="G2690" i="8"/>
  <c r="H2690" i="8"/>
  <c r="I2690" i="8"/>
  <c r="J2690" i="8"/>
  <c r="J2691" i="8" s="1"/>
  <c r="A2692" i="8"/>
  <c r="B2692" i="8"/>
  <c r="C2692" i="8"/>
  <c r="D2692" i="8"/>
  <c r="E2692" i="8"/>
  <c r="F2692" i="8"/>
  <c r="G2692" i="8"/>
  <c r="H2692" i="8"/>
  <c r="I2692" i="8"/>
  <c r="J2692" i="8"/>
  <c r="A2693" i="8"/>
  <c r="B2693" i="8"/>
  <c r="C2693" i="8"/>
  <c r="D2693" i="8"/>
  <c r="E2693" i="8"/>
  <c r="F2693" i="8"/>
  <c r="G2693" i="8"/>
  <c r="H2693" i="8"/>
  <c r="I2693" i="8"/>
  <c r="J2693" i="8"/>
  <c r="A2695" i="8"/>
  <c r="B2695" i="8"/>
  <c r="C2695" i="8"/>
  <c r="D2695" i="8"/>
  <c r="E2695" i="8"/>
  <c r="F2695" i="8"/>
  <c r="G2695" i="8"/>
  <c r="H2695" i="8"/>
  <c r="I2695" i="8"/>
  <c r="J2695" i="8"/>
  <c r="K2695" i="8"/>
  <c r="A2696" i="8"/>
  <c r="B2696" i="8"/>
  <c r="C2696" i="8"/>
  <c r="D2696" i="8"/>
  <c r="E2696" i="8"/>
  <c r="F2696" i="8"/>
  <c r="G2696" i="8"/>
  <c r="H2696" i="8"/>
  <c r="I2696" i="8"/>
  <c r="J2696" i="8"/>
  <c r="A2697" i="8"/>
  <c r="B2697" i="8"/>
  <c r="C2697" i="8"/>
  <c r="D2697" i="8"/>
  <c r="E2697" i="8"/>
  <c r="F2697" i="8"/>
  <c r="G2697" i="8"/>
  <c r="H2697" i="8"/>
  <c r="I2697" i="8"/>
  <c r="A2698" i="8"/>
  <c r="B2698" i="8"/>
  <c r="C2698" i="8"/>
  <c r="D2698" i="8"/>
  <c r="E2698" i="8"/>
  <c r="F2698" i="8"/>
  <c r="G2698" i="8"/>
  <c r="H2698" i="8"/>
  <c r="I2698" i="8"/>
  <c r="J2698" i="8"/>
  <c r="A2699" i="8"/>
  <c r="B2699" i="8"/>
  <c r="C2699" i="8"/>
  <c r="D2699" i="8"/>
  <c r="E2699" i="8"/>
  <c r="F2699" i="8"/>
  <c r="G2699" i="8"/>
  <c r="H2699" i="8"/>
  <c r="I2699" i="8"/>
  <c r="J2699" i="8"/>
  <c r="A2700" i="8"/>
  <c r="B2700" i="8"/>
  <c r="C2700" i="8"/>
  <c r="D2700" i="8"/>
  <c r="E2700" i="8"/>
  <c r="F2700" i="8"/>
  <c r="G2700" i="8"/>
  <c r="H2700" i="8"/>
  <c r="I2700" i="8"/>
  <c r="J2700" i="8"/>
  <c r="A2701" i="8"/>
  <c r="B2701" i="8"/>
  <c r="C2701" i="8"/>
  <c r="D2701" i="8"/>
  <c r="E2701" i="8"/>
  <c r="F2701" i="8"/>
  <c r="G2701" i="8"/>
  <c r="H2701" i="8"/>
  <c r="I2701" i="8"/>
  <c r="J2701" i="8"/>
  <c r="A2702" i="8"/>
  <c r="B2702" i="8"/>
  <c r="C2702" i="8"/>
  <c r="D2702" i="8"/>
  <c r="E2702" i="8"/>
  <c r="F2702" i="8"/>
  <c r="G2702" i="8"/>
  <c r="H2702" i="8"/>
  <c r="I2702" i="8"/>
  <c r="J2702" i="8"/>
  <c r="A2704" i="8"/>
  <c r="B2704" i="8"/>
  <c r="C2704" i="8"/>
  <c r="D2704" i="8"/>
  <c r="E2704" i="8"/>
  <c r="F2704" i="8"/>
  <c r="G2704" i="8"/>
  <c r="H2704" i="8"/>
  <c r="I2704" i="8"/>
  <c r="J2704" i="8"/>
  <c r="K2704" i="8"/>
  <c r="A2705" i="8"/>
  <c r="B2705" i="8"/>
  <c r="C2705" i="8"/>
  <c r="D2705" i="8"/>
  <c r="E2705" i="8"/>
  <c r="F2705" i="8"/>
  <c r="G2705" i="8"/>
  <c r="H2705" i="8"/>
  <c r="I2705" i="8"/>
  <c r="J2705" i="8"/>
  <c r="A2706" i="8"/>
  <c r="B2706" i="8"/>
  <c r="C2706" i="8"/>
  <c r="D2706" i="8"/>
  <c r="E2706" i="8"/>
  <c r="F2706" i="8"/>
  <c r="G2706" i="8"/>
  <c r="H2706" i="8"/>
  <c r="I2706" i="8"/>
  <c r="J2706" i="8"/>
  <c r="A2707" i="8"/>
  <c r="B2707" i="8"/>
  <c r="C2707" i="8"/>
  <c r="D2707" i="8"/>
  <c r="E2707" i="8"/>
  <c r="F2707" i="8"/>
  <c r="G2707" i="8"/>
  <c r="H2707" i="8"/>
  <c r="I2707" i="8"/>
  <c r="J2707" i="8"/>
  <c r="A2708" i="8"/>
  <c r="B2708" i="8"/>
  <c r="C2708" i="8"/>
  <c r="D2708" i="8"/>
  <c r="E2708" i="8"/>
  <c r="F2708" i="8"/>
  <c r="G2708" i="8"/>
  <c r="H2708" i="8"/>
  <c r="I2708" i="8"/>
  <c r="A2709" i="8"/>
  <c r="B2709" i="8"/>
  <c r="C2709" i="8"/>
  <c r="D2709" i="8"/>
  <c r="E2709" i="8"/>
  <c r="F2709" i="8"/>
  <c r="G2709" i="8"/>
  <c r="H2709" i="8"/>
  <c r="I2709" i="8"/>
  <c r="J2709" i="8"/>
  <c r="A2710" i="8"/>
  <c r="B2710" i="8"/>
  <c r="C2710" i="8"/>
  <c r="D2710" i="8"/>
  <c r="E2710" i="8"/>
  <c r="F2710" i="8"/>
  <c r="G2710" i="8"/>
  <c r="H2710" i="8"/>
  <c r="I2710" i="8"/>
  <c r="J2710" i="8"/>
  <c r="A2711" i="8"/>
  <c r="B2711" i="8"/>
  <c r="C2711" i="8"/>
  <c r="D2711" i="8"/>
  <c r="E2711" i="8"/>
  <c r="F2711" i="8"/>
  <c r="G2711" i="8"/>
  <c r="H2711" i="8"/>
  <c r="I2711" i="8"/>
  <c r="J2711" i="8"/>
  <c r="A2712" i="8"/>
  <c r="B2712" i="8"/>
  <c r="C2712" i="8"/>
  <c r="D2712" i="8"/>
  <c r="E2712" i="8"/>
  <c r="F2712" i="8"/>
  <c r="G2712" i="8"/>
  <c r="H2712" i="8"/>
  <c r="I2712" i="8"/>
  <c r="J2712" i="8"/>
  <c r="A2713" i="8"/>
  <c r="B2713" i="8"/>
  <c r="C2713" i="8"/>
  <c r="D2713" i="8"/>
  <c r="E2713" i="8"/>
  <c r="F2713" i="8"/>
  <c r="G2713" i="8"/>
  <c r="H2713" i="8"/>
  <c r="I2713" i="8"/>
  <c r="J2713" i="8"/>
  <c r="A2714" i="8"/>
  <c r="B2714" i="8"/>
  <c r="C2714" i="8"/>
  <c r="D2714" i="8"/>
  <c r="E2714" i="8"/>
  <c r="F2714" i="8"/>
  <c r="G2714" i="8"/>
  <c r="H2714" i="8"/>
  <c r="I2714" i="8"/>
  <c r="J2714" i="8"/>
  <c r="A2715" i="8"/>
  <c r="B2715" i="8"/>
  <c r="C2715" i="8"/>
  <c r="D2715" i="8"/>
  <c r="E2715" i="8"/>
  <c r="F2715" i="8"/>
  <c r="G2715" i="8"/>
  <c r="H2715" i="8"/>
  <c r="I2715" i="8"/>
  <c r="J2715" i="8"/>
  <c r="A2716" i="8"/>
  <c r="B2716" i="8"/>
  <c r="C2716" i="8"/>
  <c r="D2716" i="8"/>
  <c r="E2716" i="8"/>
  <c r="F2716" i="8"/>
  <c r="G2716" i="8"/>
  <c r="H2716" i="8"/>
  <c r="I2716" i="8"/>
  <c r="J2716" i="8"/>
  <c r="A2717" i="8"/>
  <c r="B2717" i="8"/>
  <c r="C2717" i="8"/>
  <c r="D2717" i="8"/>
  <c r="E2717" i="8"/>
  <c r="F2717" i="8"/>
  <c r="G2717" i="8"/>
  <c r="H2717" i="8"/>
  <c r="I2717" i="8"/>
  <c r="J2717" i="8"/>
  <c r="A2719" i="8"/>
  <c r="B2719" i="8"/>
  <c r="C2719" i="8"/>
  <c r="D2719" i="8"/>
  <c r="E2719" i="8"/>
  <c r="F2719" i="8"/>
  <c r="G2719" i="8"/>
  <c r="H2719" i="8"/>
  <c r="I2719" i="8"/>
  <c r="K2719" i="8"/>
  <c r="A2720" i="8"/>
  <c r="B2720" i="8"/>
  <c r="C2720" i="8"/>
  <c r="D2720" i="8"/>
  <c r="E2720" i="8"/>
  <c r="F2720" i="8"/>
  <c r="G2720" i="8"/>
  <c r="H2720" i="8"/>
  <c r="I2720" i="8"/>
  <c r="J2720" i="8"/>
  <c r="A2721" i="8"/>
  <c r="B2721" i="8"/>
  <c r="C2721" i="8"/>
  <c r="D2721" i="8"/>
  <c r="E2721" i="8"/>
  <c r="F2721" i="8"/>
  <c r="G2721" i="8"/>
  <c r="H2721" i="8"/>
  <c r="I2721" i="8"/>
  <c r="J2721" i="8"/>
  <c r="A2722" i="8"/>
  <c r="B2722" i="8"/>
  <c r="C2722" i="8"/>
  <c r="D2722" i="8"/>
  <c r="E2722" i="8"/>
  <c r="F2722" i="8"/>
  <c r="G2722" i="8"/>
  <c r="H2722" i="8"/>
  <c r="I2722" i="8"/>
  <c r="J2722" i="8"/>
  <c r="A2723" i="8"/>
  <c r="B2723" i="8"/>
  <c r="C2723" i="8"/>
  <c r="D2723" i="8"/>
  <c r="E2723" i="8"/>
  <c r="F2723" i="8"/>
  <c r="G2723" i="8"/>
  <c r="H2723" i="8"/>
  <c r="I2723" i="8"/>
  <c r="J2723" i="8"/>
  <c r="A2724" i="8"/>
  <c r="B2724" i="8"/>
  <c r="C2724" i="8"/>
  <c r="D2724" i="8"/>
  <c r="E2724" i="8"/>
  <c r="F2724" i="8"/>
  <c r="G2724" i="8"/>
  <c r="H2724" i="8"/>
  <c r="I2724" i="8"/>
  <c r="J2724" i="8"/>
  <c r="A2725" i="8"/>
  <c r="B2725" i="8"/>
  <c r="C2725" i="8"/>
  <c r="D2725" i="8"/>
  <c r="E2725" i="8"/>
  <c r="F2725" i="8"/>
  <c r="G2725" i="8"/>
  <c r="H2725" i="8"/>
  <c r="I2725" i="8"/>
  <c r="J2725" i="8"/>
  <c r="A2726" i="8"/>
  <c r="B2726" i="8"/>
  <c r="C2726" i="8"/>
  <c r="D2726" i="8"/>
  <c r="E2726" i="8"/>
  <c r="F2726" i="8"/>
  <c r="G2726" i="8"/>
  <c r="H2726" i="8"/>
  <c r="I2726" i="8"/>
  <c r="J2726" i="8"/>
  <c r="A2728" i="8"/>
  <c r="B2728" i="8"/>
  <c r="C2728" i="8"/>
  <c r="D2728" i="8"/>
  <c r="E2728" i="8"/>
  <c r="F2728" i="8"/>
  <c r="G2728" i="8"/>
  <c r="H2728" i="8"/>
  <c r="I2728" i="8"/>
  <c r="J2728" i="8"/>
  <c r="K2728" i="8"/>
  <c r="A2729" i="8"/>
  <c r="B2729" i="8"/>
  <c r="C2729" i="8"/>
  <c r="D2729" i="8"/>
  <c r="E2729" i="8"/>
  <c r="F2729" i="8"/>
  <c r="G2729" i="8"/>
  <c r="H2729" i="8"/>
  <c r="I2729" i="8"/>
  <c r="J2729" i="8"/>
  <c r="A2730" i="8"/>
  <c r="B2730" i="8"/>
  <c r="C2730" i="8"/>
  <c r="D2730" i="8"/>
  <c r="E2730" i="8"/>
  <c r="F2730" i="8"/>
  <c r="G2730" i="8"/>
  <c r="H2730" i="8"/>
  <c r="I2730" i="8"/>
  <c r="A2732" i="8"/>
  <c r="B2732" i="8"/>
  <c r="C2732" i="8"/>
  <c r="D2732" i="8"/>
  <c r="E2732" i="8"/>
  <c r="F2732" i="8"/>
  <c r="G2732" i="8"/>
  <c r="H2732" i="8"/>
  <c r="I2732" i="8"/>
  <c r="J2732" i="8"/>
  <c r="A2733" i="8"/>
  <c r="B2733" i="8"/>
  <c r="C2733" i="8"/>
  <c r="D2733" i="8"/>
  <c r="E2733" i="8"/>
  <c r="F2733" i="8"/>
  <c r="G2733" i="8"/>
  <c r="H2733" i="8"/>
  <c r="I2733" i="8"/>
  <c r="J2733" i="8"/>
  <c r="A2735" i="8"/>
  <c r="B2735" i="8"/>
  <c r="C2735" i="8"/>
  <c r="D2735" i="8"/>
  <c r="E2735" i="8"/>
  <c r="F2735" i="8"/>
  <c r="G2735" i="8"/>
  <c r="H2735" i="8"/>
  <c r="I2735" i="8"/>
  <c r="J2735" i="8"/>
  <c r="J2736" i="8" s="1"/>
  <c r="A2737" i="8"/>
  <c r="B2737" i="8"/>
  <c r="C2737" i="8"/>
  <c r="D2737" i="8"/>
  <c r="E2737" i="8"/>
  <c r="F2737" i="8"/>
  <c r="G2737" i="8"/>
  <c r="H2737" i="8"/>
  <c r="I2737" i="8"/>
  <c r="J2737" i="8"/>
  <c r="K2737" i="8"/>
  <c r="A2738" i="8"/>
  <c r="B2738" i="8"/>
  <c r="C2738" i="8"/>
  <c r="D2738" i="8"/>
  <c r="E2738" i="8"/>
  <c r="F2738" i="8"/>
  <c r="G2738" i="8"/>
  <c r="H2738" i="8"/>
  <c r="I2738" i="8"/>
  <c r="J2738" i="8"/>
  <c r="A2739" i="8"/>
  <c r="B2739" i="8"/>
  <c r="C2739" i="8"/>
  <c r="D2739" i="8"/>
  <c r="E2739" i="8"/>
  <c r="F2739" i="8"/>
  <c r="G2739" i="8"/>
  <c r="H2739" i="8"/>
  <c r="I2739" i="8"/>
  <c r="J2739" i="8"/>
  <c r="A2740" i="8"/>
  <c r="B2740" i="8"/>
  <c r="C2740" i="8"/>
  <c r="D2740" i="8"/>
  <c r="E2740" i="8"/>
  <c r="F2740" i="8"/>
  <c r="G2740" i="8"/>
  <c r="H2740" i="8"/>
  <c r="I2740" i="8"/>
  <c r="J2740" i="8"/>
  <c r="A2741" i="8"/>
  <c r="B2741" i="8"/>
  <c r="C2741" i="8"/>
  <c r="D2741" i="8"/>
  <c r="E2741" i="8"/>
  <c r="F2741" i="8"/>
  <c r="G2741" i="8"/>
  <c r="H2741" i="8"/>
  <c r="I2741" i="8"/>
  <c r="J2741" i="8"/>
  <c r="A2742" i="8"/>
  <c r="B2742" i="8"/>
  <c r="C2742" i="8"/>
  <c r="D2742" i="8"/>
  <c r="E2742" i="8"/>
  <c r="F2742" i="8"/>
  <c r="G2742" i="8"/>
  <c r="H2742" i="8"/>
  <c r="I2742" i="8"/>
  <c r="J2742" i="8"/>
  <c r="A2743" i="8"/>
  <c r="B2743" i="8"/>
  <c r="C2743" i="8"/>
  <c r="D2743" i="8"/>
  <c r="E2743" i="8"/>
  <c r="F2743" i="8"/>
  <c r="G2743" i="8"/>
  <c r="H2743" i="8"/>
  <c r="I2743" i="8"/>
  <c r="A2744" i="8"/>
  <c r="B2744" i="8"/>
  <c r="C2744" i="8"/>
  <c r="D2744" i="8"/>
  <c r="E2744" i="8"/>
  <c r="F2744" i="8"/>
  <c r="G2744" i="8"/>
  <c r="H2744" i="8"/>
  <c r="I2744" i="8"/>
  <c r="J2744" i="8"/>
  <c r="A2745" i="8"/>
  <c r="B2745" i="8"/>
  <c r="C2745" i="8"/>
  <c r="D2745" i="8"/>
  <c r="E2745" i="8"/>
  <c r="F2745" i="8"/>
  <c r="G2745" i="8"/>
  <c r="H2745" i="8"/>
  <c r="I2745" i="8"/>
  <c r="J2745" i="8"/>
  <c r="A2746" i="8"/>
  <c r="B2746" i="8"/>
  <c r="C2746" i="8"/>
  <c r="D2746" i="8"/>
  <c r="E2746" i="8"/>
  <c r="F2746" i="8"/>
  <c r="G2746" i="8"/>
  <c r="H2746" i="8"/>
  <c r="I2746" i="8"/>
  <c r="J2746" i="8"/>
  <c r="A2747" i="8"/>
  <c r="B2747" i="8"/>
  <c r="C2747" i="8"/>
  <c r="D2747" i="8"/>
  <c r="E2747" i="8"/>
  <c r="F2747" i="8"/>
  <c r="G2747" i="8"/>
  <c r="H2747" i="8"/>
  <c r="I2747" i="8"/>
  <c r="J2747" i="8"/>
  <c r="A2749" i="8"/>
  <c r="B2749" i="8"/>
  <c r="C2749" i="8"/>
  <c r="D2749" i="8"/>
  <c r="E2749" i="8"/>
  <c r="F2749" i="8"/>
  <c r="G2749" i="8"/>
  <c r="H2749" i="8"/>
  <c r="I2749" i="8"/>
  <c r="J2749" i="8"/>
  <c r="K2749" i="8"/>
  <c r="A2750" i="8"/>
  <c r="B2750" i="8"/>
  <c r="C2750" i="8"/>
  <c r="D2750" i="8"/>
  <c r="E2750" i="8"/>
  <c r="F2750" i="8"/>
  <c r="G2750" i="8"/>
  <c r="H2750" i="8"/>
  <c r="I2750" i="8"/>
  <c r="J2750" i="8"/>
  <c r="A2751" i="8"/>
  <c r="B2751" i="8"/>
  <c r="C2751" i="8"/>
  <c r="D2751" i="8"/>
  <c r="E2751" i="8"/>
  <c r="F2751" i="8"/>
  <c r="G2751" i="8"/>
  <c r="H2751" i="8"/>
  <c r="I2751" i="8"/>
  <c r="J2751" i="8"/>
  <c r="A2752" i="8"/>
  <c r="B2752" i="8"/>
  <c r="C2752" i="8"/>
  <c r="D2752" i="8"/>
  <c r="E2752" i="8"/>
  <c r="F2752" i="8"/>
  <c r="G2752" i="8"/>
  <c r="H2752" i="8"/>
  <c r="I2752" i="8"/>
  <c r="J2752" i="8"/>
  <c r="A2753" i="8"/>
  <c r="B2753" i="8"/>
  <c r="C2753" i="8"/>
  <c r="D2753" i="8"/>
  <c r="E2753" i="8"/>
  <c r="F2753" i="8"/>
  <c r="G2753" i="8"/>
  <c r="H2753" i="8"/>
  <c r="I2753" i="8"/>
  <c r="J2753" i="8"/>
  <c r="A2754" i="8"/>
  <c r="B2754" i="8"/>
  <c r="C2754" i="8"/>
  <c r="D2754" i="8"/>
  <c r="E2754" i="8"/>
  <c r="F2754" i="8"/>
  <c r="G2754" i="8"/>
  <c r="H2754" i="8"/>
  <c r="I2754" i="8"/>
  <c r="A2755" i="8"/>
  <c r="B2755" i="8"/>
  <c r="C2755" i="8"/>
  <c r="D2755" i="8"/>
  <c r="E2755" i="8"/>
  <c r="F2755" i="8"/>
  <c r="G2755" i="8"/>
  <c r="H2755" i="8"/>
  <c r="I2755" i="8"/>
  <c r="J2755" i="8"/>
  <c r="A2756" i="8"/>
  <c r="B2756" i="8"/>
  <c r="C2756" i="8"/>
  <c r="D2756" i="8"/>
  <c r="E2756" i="8"/>
  <c r="F2756" i="8"/>
  <c r="G2756" i="8"/>
  <c r="H2756" i="8"/>
  <c r="I2756" i="8"/>
  <c r="J2756" i="8"/>
  <c r="A2757" i="8"/>
  <c r="B2757" i="8"/>
  <c r="C2757" i="8"/>
  <c r="D2757" i="8"/>
  <c r="E2757" i="8"/>
  <c r="F2757" i="8"/>
  <c r="G2757" i="8"/>
  <c r="H2757" i="8"/>
  <c r="I2757" i="8"/>
  <c r="J2757" i="8"/>
  <c r="A2758" i="8"/>
  <c r="B2758" i="8"/>
  <c r="C2758" i="8"/>
  <c r="D2758" i="8"/>
  <c r="E2758" i="8"/>
  <c r="F2758" i="8"/>
  <c r="G2758" i="8"/>
  <c r="H2758" i="8"/>
  <c r="I2758" i="8"/>
  <c r="J2758" i="8"/>
  <c r="A2759" i="8"/>
  <c r="B2759" i="8"/>
  <c r="C2759" i="8"/>
  <c r="D2759" i="8"/>
  <c r="E2759" i="8"/>
  <c r="F2759" i="8"/>
  <c r="G2759" i="8"/>
  <c r="H2759" i="8"/>
  <c r="I2759" i="8"/>
  <c r="J2759" i="8"/>
  <c r="A2760" i="8"/>
  <c r="B2760" i="8"/>
  <c r="C2760" i="8"/>
  <c r="D2760" i="8"/>
  <c r="E2760" i="8"/>
  <c r="F2760" i="8"/>
  <c r="G2760" i="8"/>
  <c r="H2760" i="8"/>
  <c r="I2760" i="8"/>
  <c r="J2760" i="8"/>
  <c r="A2761" i="8"/>
  <c r="B2761" i="8"/>
  <c r="C2761" i="8"/>
  <c r="D2761" i="8"/>
  <c r="E2761" i="8"/>
  <c r="F2761" i="8"/>
  <c r="G2761" i="8"/>
  <c r="H2761" i="8"/>
  <c r="I2761" i="8"/>
  <c r="J2761" i="8"/>
  <c r="A2762" i="8"/>
  <c r="B2762" i="8"/>
  <c r="C2762" i="8"/>
  <c r="D2762" i="8"/>
  <c r="E2762" i="8"/>
  <c r="F2762" i="8"/>
  <c r="G2762" i="8"/>
  <c r="H2762" i="8"/>
  <c r="I2762" i="8"/>
  <c r="J2762" i="8"/>
  <c r="A2763" i="8"/>
  <c r="B2763" i="8"/>
  <c r="C2763" i="8"/>
  <c r="D2763" i="8"/>
  <c r="E2763" i="8"/>
  <c r="F2763" i="8"/>
  <c r="G2763" i="8"/>
  <c r="H2763" i="8"/>
  <c r="I2763" i="8"/>
  <c r="J2763" i="8"/>
  <c r="A2764" i="8"/>
  <c r="B2764" i="8"/>
  <c r="C2764" i="8"/>
  <c r="D2764" i="8"/>
  <c r="E2764" i="8"/>
  <c r="F2764" i="8"/>
  <c r="G2764" i="8"/>
  <c r="H2764" i="8"/>
  <c r="I2764" i="8"/>
  <c r="A2765" i="8"/>
  <c r="B2765" i="8"/>
  <c r="C2765" i="8"/>
  <c r="D2765" i="8"/>
  <c r="E2765" i="8"/>
  <c r="F2765" i="8"/>
  <c r="G2765" i="8"/>
  <c r="H2765" i="8"/>
  <c r="I2765" i="8"/>
  <c r="J2765" i="8"/>
  <c r="A2766" i="8"/>
  <c r="B2766" i="8"/>
  <c r="C2766" i="8"/>
  <c r="D2766" i="8"/>
  <c r="E2766" i="8"/>
  <c r="F2766" i="8"/>
  <c r="G2766" i="8"/>
  <c r="H2766" i="8"/>
  <c r="I2766" i="8"/>
  <c r="J2766" i="8"/>
  <c r="A2767" i="8"/>
  <c r="B2767" i="8"/>
  <c r="C2767" i="8"/>
  <c r="D2767" i="8"/>
  <c r="E2767" i="8"/>
  <c r="F2767" i="8"/>
  <c r="G2767" i="8"/>
  <c r="H2767" i="8"/>
  <c r="I2767" i="8"/>
  <c r="J2767" i="8"/>
  <c r="A2768" i="8"/>
  <c r="B2768" i="8"/>
  <c r="C2768" i="8"/>
  <c r="D2768" i="8"/>
  <c r="E2768" i="8"/>
  <c r="F2768" i="8"/>
  <c r="G2768" i="8"/>
  <c r="H2768" i="8"/>
  <c r="I2768" i="8"/>
  <c r="J2768" i="8"/>
  <c r="A2770" i="8"/>
  <c r="B2770" i="8"/>
  <c r="C2770" i="8"/>
  <c r="D2770" i="8"/>
  <c r="E2770" i="8"/>
  <c r="F2770" i="8"/>
  <c r="G2770" i="8"/>
  <c r="H2770" i="8"/>
  <c r="I2770" i="8"/>
  <c r="J2770" i="8"/>
  <c r="K2770" i="8"/>
  <c r="A2771" i="8"/>
  <c r="B2771" i="8"/>
  <c r="C2771" i="8"/>
  <c r="D2771" i="8"/>
  <c r="E2771" i="8"/>
  <c r="F2771" i="8"/>
  <c r="G2771" i="8"/>
  <c r="H2771" i="8"/>
  <c r="I2771" i="8"/>
  <c r="J2771" i="8"/>
  <c r="A2772" i="8"/>
  <c r="B2772" i="8"/>
  <c r="C2772" i="8"/>
  <c r="D2772" i="8"/>
  <c r="E2772" i="8"/>
  <c r="F2772" i="8"/>
  <c r="G2772" i="8"/>
  <c r="H2772" i="8"/>
  <c r="I2772" i="8"/>
  <c r="J2772" i="8"/>
  <c r="A2773" i="8"/>
  <c r="B2773" i="8"/>
  <c r="C2773" i="8"/>
  <c r="D2773" i="8"/>
  <c r="E2773" i="8"/>
  <c r="F2773" i="8"/>
  <c r="G2773" i="8"/>
  <c r="H2773" i="8"/>
  <c r="I2773" i="8"/>
  <c r="J2773" i="8"/>
  <c r="A2774" i="8"/>
  <c r="B2774" i="8"/>
  <c r="C2774" i="8"/>
  <c r="D2774" i="8"/>
  <c r="E2774" i="8"/>
  <c r="F2774" i="8"/>
  <c r="G2774" i="8"/>
  <c r="H2774" i="8"/>
  <c r="I2774" i="8"/>
  <c r="J2774" i="8"/>
  <c r="A2775" i="8"/>
  <c r="B2775" i="8"/>
  <c r="C2775" i="8"/>
  <c r="D2775" i="8"/>
  <c r="E2775" i="8"/>
  <c r="F2775" i="8"/>
  <c r="G2775" i="8"/>
  <c r="H2775" i="8"/>
  <c r="I2775" i="8"/>
  <c r="A2776" i="8"/>
  <c r="B2776" i="8"/>
  <c r="C2776" i="8"/>
  <c r="D2776" i="8"/>
  <c r="E2776" i="8"/>
  <c r="F2776" i="8"/>
  <c r="G2776" i="8"/>
  <c r="H2776" i="8"/>
  <c r="I2776" i="8"/>
  <c r="J2776" i="8"/>
  <c r="A2778" i="8"/>
  <c r="B2778" i="8"/>
  <c r="C2778" i="8"/>
  <c r="D2778" i="8"/>
  <c r="E2778" i="8"/>
  <c r="F2778" i="8"/>
  <c r="G2778" i="8"/>
  <c r="H2778" i="8"/>
  <c r="I2778" i="8"/>
  <c r="J2778" i="8"/>
  <c r="K2778" i="8"/>
  <c r="A2779" i="8"/>
  <c r="B2779" i="8"/>
  <c r="C2779" i="8"/>
  <c r="D2779" i="8"/>
  <c r="E2779" i="8"/>
  <c r="F2779" i="8"/>
  <c r="G2779" i="8"/>
  <c r="H2779" i="8"/>
  <c r="I2779" i="8"/>
  <c r="J2779" i="8"/>
  <c r="A2780" i="8"/>
  <c r="B2780" i="8"/>
  <c r="C2780" i="8"/>
  <c r="D2780" i="8"/>
  <c r="E2780" i="8"/>
  <c r="F2780" i="8"/>
  <c r="G2780" i="8"/>
  <c r="H2780" i="8"/>
  <c r="I2780" i="8"/>
  <c r="J2780" i="8"/>
  <c r="A2781" i="8"/>
  <c r="B2781" i="8"/>
  <c r="C2781" i="8"/>
  <c r="D2781" i="8"/>
  <c r="E2781" i="8"/>
  <c r="F2781" i="8"/>
  <c r="G2781" i="8"/>
  <c r="H2781" i="8"/>
  <c r="I2781" i="8"/>
  <c r="J2781" i="8"/>
  <c r="A2783" i="8"/>
  <c r="B2783" i="8"/>
  <c r="C2783" i="8"/>
  <c r="D2783" i="8"/>
  <c r="E2783" i="8"/>
  <c r="F2783" i="8"/>
  <c r="G2783" i="8"/>
  <c r="H2783" i="8"/>
  <c r="I2783" i="8"/>
  <c r="J2783" i="8"/>
  <c r="A2784" i="8"/>
  <c r="B2784" i="8"/>
  <c r="C2784" i="8"/>
  <c r="D2784" i="8"/>
  <c r="E2784" i="8"/>
  <c r="F2784" i="8"/>
  <c r="G2784" i="8"/>
  <c r="H2784" i="8"/>
  <c r="I2784" i="8"/>
  <c r="J2784" i="8"/>
  <c r="A2786" i="8"/>
  <c r="B2786" i="8"/>
  <c r="C2786" i="8"/>
  <c r="D2786" i="8"/>
  <c r="E2786" i="8"/>
  <c r="F2786" i="8"/>
  <c r="G2786" i="8"/>
  <c r="H2786" i="8"/>
  <c r="I2786" i="8"/>
  <c r="J2786" i="8"/>
  <c r="A2787" i="8"/>
  <c r="B2787" i="8"/>
  <c r="C2787" i="8"/>
  <c r="D2787" i="8"/>
  <c r="E2787" i="8"/>
  <c r="F2787" i="8"/>
  <c r="G2787" i="8"/>
  <c r="H2787" i="8"/>
  <c r="I2787" i="8"/>
  <c r="J2787" i="8"/>
  <c r="A2788" i="8"/>
  <c r="B2788" i="8"/>
  <c r="C2788" i="8"/>
  <c r="D2788" i="8"/>
  <c r="E2788" i="8"/>
  <c r="F2788" i="8"/>
  <c r="G2788" i="8"/>
  <c r="H2788" i="8"/>
  <c r="I2788" i="8"/>
  <c r="A2789" i="8"/>
  <c r="B2789" i="8"/>
  <c r="C2789" i="8"/>
  <c r="D2789" i="8"/>
  <c r="E2789" i="8"/>
  <c r="F2789" i="8"/>
  <c r="G2789" i="8"/>
  <c r="H2789" i="8"/>
  <c r="I2789" i="8"/>
  <c r="J2789" i="8"/>
  <c r="A2791" i="8"/>
  <c r="B2791" i="8"/>
  <c r="C2791" i="8"/>
  <c r="D2791" i="8"/>
  <c r="E2791" i="8"/>
  <c r="F2791" i="8"/>
  <c r="G2791" i="8"/>
  <c r="H2791" i="8"/>
  <c r="I2791" i="8"/>
  <c r="J2791" i="8"/>
  <c r="A2792" i="8"/>
  <c r="B2792" i="8"/>
  <c r="C2792" i="8"/>
  <c r="D2792" i="8"/>
  <c r="E2792" i="8"/>
  <c r="F2792" i="8"/>
  <c r="G2792" i="8"/>
  <c r="H2792" i="8"/>
  <c r="I2792" i="8"/>
  <c r="J2792" i="8"/>
  <c r="A2794" i="8"/>
  <c r="B2794" i="8"/>
  <c r="C2794" i="8"/>
  <c r="D2794" i="8"/>
  <c r="E2794" i="8"/>
  <c r="F2794" i="8"/>
  <c r="G2794" i="8"/>
  <c r="H2794" i="8"/>
  <c r="I2794" i="8"/>
  <c r="J2794" i="8"/>
  <c r="J2795" i="8" s="1"/>
  <c r="A2796" i="8"/>
  <c r="B2796" i="8"/>
  <c r="C2796" i="8"/>
  <c r="D2796" i="8"/>
  <c r="E2796" i="8"/>
  <c r="F2796" i="8"/>
  <c r="G2796" i="8"/>
  <c r="H2796" i="8"/>
  <c r="I2796" i="8"/>
  <c r="J2796" i="8"/>
  <c r="A2797" i="8"/>
  <c r="B2797" i="8"/>
  <c r="C2797" i="8"/>
  <c r="D2797" i="8"/>
  <c r="E2797" i="8"/>
  <c r="F2797" i="8"/>
  <c r="G2797" i="8"/>
  <c r="H2797" i="8"/>
  <c r="I2797" i="8"/>
  <c r="J2797" i="8"/>
  <c r="A2798" i="8"/>
  <c r="B2798" i="8"/>
  <c r="C2798" i="8"/>
  <c r="D2798" i="8"/>
  <c r="E2798" i="8"/>
  <c r="F2798" i="8"/>
  <c r="G2798" i="8"/>
  <c r="H2798" i="8"/>
  <c r="I2798" i="8"/>
  <c r="J2798" i="8"/>
  <c r="A2799" i="8"/>
  <c r="B2799" i="8"/>
  <c r="C2799" i="8"/>
  <c r="D2799" i="8"/>
  <c r="E2799" i="8"/>
  <c r="F2799" i="8"/>
  <c r="G2799" i="8"/>
  <c r="H2799" i="8"/>
  <c r="I2799" i="8"/>
  <c r="J2799" i="8"/>
  <c r="A2800" i="8"/>
  <c r="B2800" i="8"/>
  <c r="C2800" i="8"/>
  <c r="D2800" i="8"/>
  <c r="E2800" i="8"/>
  <c r="F2800" i="8"/>
  <c r="G2800" i="8"/>
  <c r="H2800" i="8"/>
  <c r="I2800" i="8"/>
  <c r="J2800" i="8"/>
  <c r="A2801" i="8"/>
  <c r="B2801" i="8"/>
  <c r="C2801" i="8"/>
  <c r="D2801" i="8"/>
  <c r="E2801" i="8"/>
  <c r="F2801" i="8"/>
  <c r="G2801" i="8"/>
  <c r="H2801" i="8"/>
  <c r="I2801" i="8"/>
  <c r="A2802" i="8"/>
  <c r="B2802" i="8"/>
  <c r="C2802" i="8"/>
  <c r="D2802" i="8"/>
  <c r="E2802" i="8"/>
  <c r="F2802" i="8"/>
  <c r="G2802" i="8"/>
  <c r="H2802" i="8"/>
  <c r="I2802" i="8"/>
  <c r="J2802" i="8"/>
  <c r="A2803" i="8"/>
  <c r="B2803" i="8"/>
  <c r="C2803" i="8"/>
  <c r="D2803" i="8"/>
  <c r="E2803" i="8"/>
  <c r="F2803" i="8"/>
  <c r="G2803" i="8"/>
  <c r="H2803" i="8"/>
  <c r="I2803" i="8"/>
  <c r="J2803" i="8"/>
  <c r="A2804" i="8"/>
  <c r="B2804" i="8"/>
  <c r="C2804" i="8"/>
  <c r="D2804" i="8"/>
  <c r="E2804" i="8"/>
  <c r="F2804" i="8"/>
  <c r="G2804" i="8"/>
  <c r="H2804" i="8"/>
  <c r="I2804" i="8"/>
  <c r="J2804" i="8"/>
  <c r="A2805" i="8"/>
  <c r="B2805" i="8"/>
  <c r="C2805" i="8"/>
  <c r="D2805" i="8"/>
  <c r="E2805" i="8"/>
  <c r="F2805" i="8"/>
  <c r="G2805" i="8"/>
  <c r="H2805" i="8"/>
  <c r="I2805" i="8"/>
  <c r="J2805" i="8"/>
  <c r="A2806" i="8"/>
  <c r="B2806" i="8"/>
  <c r="C2806" i="8"/>
  <c r="D2806" i="8"/>
  <c r="E2806" i="8"/>
  <c r="F2806" i="8"/>
  <c r="G2806" i="8"/>
  <c r="H2806" i="8"/>
  <c r="I2806" i="8"/>
  <c r="J2806" i="8"/>
  <c r="A2807" i="8"/>
  <c r="B2807" i="8"/>
  <c r="C2807" i="8"/>
  <c r="D2807" i="8"/>
  <c r="E2807" i="8"/>
  <c r="F2807" i="8"/>
  <c r="G2807" i="8"/>
  <c r="H2807" i="8"/>
  <c r="I2807" i="8"/>
  <c r="J2807" i="8"/>
  <c r="A2809" i="8"/>
  <c r="B2809" i="8"/>
  <c r="C2809" i="8"/>
  <c r="D2809" i="8"/>
  <c r="E2809" i="8"/>
  <c r="F2809" i="8"/>
  <c r="G2809" i="8"/>
  <c r="H2809" i="8"/>
  <c r="I2809" i="8"/>
  <c r="J2809" i="8"/>
  <c r="J2810" i="8" s="1"/>
  <c r="A2811" i="8"/>
  <c r="B2811" i="8"/>
  <c r="C2811" i="8"/>
  <c r="D2811" i="8"/>
  <c r="E2811" i="8"/>
  <c r="F2811" i="8"/>
  <c r="G2811" i="8"/>
  <c r="H2811" i="8"/>
  <c r="I2811" i="8"/>
  <c r="J2811" i="8"/>
  <c r="K2811" i="8"/>
  <c r="A2812" i="8"/>
  <c r="B2812" i="8"/>
  <c r="C2812" i="8"/>
  <c r="D2812" i="8"/>
  <c r="E2812" i="8"/>
  <c r="F2812" i="8"/>
  <c r="G2812" i="8"/>
  <c r="H2812" i="8"/>
  <c r="I2812" i="8"/>
  <c r="J2812" i="8"/>
  <c r="A2814" i="8"/>
  <c r="B2814" i="8"/>
  <c r="C2814" i="8"/>
  <c r="D2814" i="8"/>
  <c r="E2814" i="8"/>
  <c r="F2814" i="8"/>
  <c r="G2814" i="8"/>
  <c r="H2814" i="8"/>
  <c r="I2814" i="8"/>
  <c r="A2815" i="8"/>
  <c r="B2815" i="8"/>
  <c r="C2815" i="8"/>
  <c r="D2815" i="8"/>
  <c r="E2815" i="8"/>
  <c r="F2815" i="8"/>
  <c r="G2815" i="8"/>
  <c r="H2815" i="8"/>
  <c r="I2815" i="8"/>
  <c r="J2815" i="8"/>
  <c r="A2816" i="8"/>
  <c r="B2816" i="8"/>
  <c r="C2816" i="8"/>
  <c r="D2816" i="8"/>
  <c r="E2816" i="8"/>
  <c r="F2816" i="8"/>
  <c r="G2816" i="8"/>
  <c r="H2816" i="8"/>
  <c r="I2816" i="8"/>
  <c r="J2816" i="8"/>
  <c r="A2817" i="8"/>
  <c r="B2817" i="8"/>
  <c r="C2817" i="8"/>
  <c r="D2817" i="8"/>
  <c r="E2817" i="8"/>
  <c r="F2817" i="8"/>
  <c r="G2817" i="8"/>
  <c r="H2817" i="8"/>
  <c r="I2817" i="8"/>
  <c r="J2817" i="8"/>
  <c r="A2818" i="8"/>
  <c r="B2818" i="8"/>
  <c r="C2818" i="8"/>
  <c r="D2818" i="8"/>
  <c r="E2818" i="8"/>
  <c r="F2818" i="8"/>
  <c r="G2818" i="8"/>
  <c r="H2818" i="8"/>
  <c r="I2818" i="8"/>
  <c r="J2818" i="8"/>
  <c r="A2820" i="8"/>
  <c r="B2820" i="8"/>
  <c r="C2820" i="8"/>
  <c r="D2820" i="8"/>
  <c r="E2820" i="8"/>
  <c r="F2820" i="8"/>
  <c r="G2820" i="8"/>
  <c r="H2820" i="8"/>
  <c r="I2820" i="8"/>
  <c r="J2820" i="8"/>
  <c r="K2820" i="8"/>
  <c r="A2821" i="8"/>
  <c r="B2821" i="8"/>
  <c r="C2821" i="8"/>
  <c r="D2821" i="8"/>
  <c r="E2821" i="8"/>
  <c r="F2821" i="8"/>
  <c r="G2821" i="8"/>
  <c r="H2821" i="8"/>
  <c r="I2821" i="8"/>
  <c r="J2821" i="8"/>
  <c r="A2823" i="8"/>
  <c r="B2823" i="8"/>
  <c r="C2823" i="8"/>
  <c r="D2823" i="8"/>
  <c r="E2823" i="8"/>
  <c r="F2823" i="8"/>
  <c r="G2823" i="8"/>
  <c r="H2823" i="8"/>
  <c r="I2823" i="8"/>
  <c r="J2823" i="8"/>
  <c r="K2823" i="8"/>
  <c r="A2824" i="8"/>
  <c r="B2824" i="8"/>
  <c r="C2824" i="8"/>
  <c r="D2824" i="8"/>
  <c r="E2824" i="8"/>
  <c r="F2824" i="8"/>
  <c r="G2824" i="8"/>
  <c r="H2824" i="8"/>
  <c r="I2824" i="8"/>
  <c r="J2824" i="8"/>
  <c r="A2825" i="8"/>
  <c r="B2825" i="8"/>
  <c r="C2825" i="8"/>
  <c r="D2825" i="8"/>
  <c r="E2825" i="8"/>
  <c r="F2825" i="8"/>
  <c r="G2825" i="8"/>
  <c r="H2825" i="8"/>
  <c r="I2825" i="8"/>
  <c r="J2825" i="8"/>
  <c r="A2826" i="8"/>
  <c r="B2826" i="8"/>
  <c r="C2826" i="8"/>
  <c r="D2826" i="8"/>
  <c r="E2826" i="8"/>
  <c r="F2826" i="8"/>
  <c r="G2826" i="8"/>
  <c r="H2826" i="8"/>
  <c r="I2826" i="8"/>
  <c r="A2827" i="8"/>
  <c r="B2827" i="8"/>
  <c r="C2827" i="8"/>
  <c r="D2827" i="8"/>
  <c r="E2827" i="8"/>
  <c r="F2827" i="8"/>
  <c r="G2827" i="8"/>
  <c r="H2827" i="8"/>
  <c r="I2827" i="8"/>
  <c r="J2827" i="8"/>
  <c r="A2828" i="8"/>
  <c r="B2828" i="8"/>
  <c r="C2828" i="8"/>
  <c r="D2828" i="8"/>
  <c r="E2828" i="8"/>
  <c r="F2828" i="8"/>
  <c r="G2828" i="8"/>
  <c r="H2828" i="8"/>
  <c r="I2828" i="8"/>
  <c r="J2828" i="8"/>
  <c r="A2829" i="8"/>
  <c r="B2829" i="8"/>
  <c r="C2829" i="8"/>
  <c r="D2829" i="8"/>
  <c r="E2829" i="8"/>
  <c r="F2829" i="8"/>
  <c r="G2829" i="8"/>
  <c r="H2829" i="8"/>
  <c r="I2829" i="8"/>
  <c r="J2829" i="8"/>
  <c r="A2830" i="8"/>
  <c r="B2830" i="8"/>
  <c r="C2830" i="8"/>
  <c r="D2830" i="8"/>
  <c r="E2830" i="8"/>
  <c r="F2830" i="8"/>
  <c r="G2830" i="8"/>
  <c r="H2830" i="8"/>
  <c r="I2830" i="8"/>
  <c r="J2830" i="8"/>
  <c r="A2831" i="8"/>
  <c r="B2831" i="8"/>
  <c r="C2831" i="8"/>
  <c r="D2831" i="8"/>
  <c r="E2831" i="8"/>
  <c r="F2831" i="8"/>
  <c r="G2831" i="8"/>
  <c r="H2831" i="8"/>
  <c r="I2831" i="8"/>
  <c r="J2831" i="8"/>
  <c r="A2832" i="8"/>
  <c r="B2832" i="8"/>
  <c r="C2832" i="8"/>
  <c r="D2832" i="8"/>
  <c r="E2832" i="8"/>
  <c r="F2832" i="8"/>
  <c r="G2832" i="8"/>
  <c r="H2832" i="8"/>
  <c r="I2832" i="8"/>
  <c r="J2832" i="8"/>
  <c r="A2833" i="8"/>
  <c r="B2833" i="8"/>
  <c r="C2833" i="8"/>
  <c r="D2833" i="8"/>
  <c r="E2833" i="8"/>
  <c r="F2833" i="8"/>
  <c r="G2833" i="8"/>
  <c r="H2833" i="8"/>
  <c r="I2833" i="8"/>
  <c r="J2833" i="8"/>
  <c r="A2835" i="8"/>
  <c r="B2835" i="8"/>
  <c r="C2835" i="8"/>
  <c r="D2835" i="8"/>
  <c r="E2835" i="8"/>
  <c r="F2835" i="8"/>
  <c r="G2835" i="8"/>
  <c r="H2835" i="8"/>
  <c r="I2835" i="8"/>
  <c r="J2835" i="8"/>
  <c r="K2835" i="8"/>
  <c r="A2836" i="8"/>
  <c r="B2836" i="8"/>
  <c r="C2836" i="8"/>
  <c r="D2836" i="8"/>
  <c r="E2836" i="8"/>
  <c r="F2836" i="8"/>
  <c r="G2836" i="8"/>
  <c r="H2836" i="8"/>
  <c r="I2836" i="8"/>
  <c r="J2836" i="8"/>
  <c r="A2837" i="8"/>
  <c r="B2837" i="8"/>
  <c r="C2837" i="8"/>
  <c r="D2837" i="8"/>
  <c r="E2837" i="8"/>
  <c r="F2837" i="8"/>
  <c r="G2837" i="8"/>
  <c r="H2837" i="8"/>
  <c r="I2837" i="8"/>
  <c r="A2838" i="8"/>
  <c r="B2838" i="8"/>
  <c r="C2838" i="8"/>
  <c r="D2838" i="8"/>
  <c r="E2838" i="8"/>
  <c r="F2838" i="8"/>
  <c r="G2838" i="8"/>
  <c r="H2838" i="8"/>
  <c r="I2838" i="8"/>
  <c r="J2838" i="8"/>
  <c r="A2839" i="8"/>
  <c r="B2839" i="8"/>
  <c r="C2839" i="8"/>
  <c r="D2839" i="8"/>
  <c r="E2839" i="8"/>
  <c r="F2839" i="8"/>
  <c r="G2839" i="8"/>
  <c r="H2839" i="8"/>
  <c r="I2839" i="8"/>
  <c r="J2839" i="8"/>
  <c r="A2840" i="8"/>
  <c r="B2840" i="8"/>
  <c r="C2840" i="8"/>
  <c r="D2840" i="8"/>
  <c r="E2840" i="8"/>
  <c r="F2840" i="8"/>
  <c r="G2840" i="8"/>
  <c r="H2840" i="8"/>
  <c r="I2840" i="8"/>
  <c r="J2840" i="8"/>
  <c r="A2841" i="8"/>
  <c r="B2841" i="8"/>
  <c r="C2841" i="8"/>
  <c r="D2841" i="8"/>
  <c r="E2841" i="8"/>
  <c r="F2841" i="8"/>
  <c r="G2841" i="8"/>
  <c r="H2841" i="8"/>
  <c r="I2841" i="8"/>
  <c r="J2841" i="8"/>
  <c r="A2842" i="8"/>
  <c r="B2842" i="8"/>
  <c r="C2842" i="8"/>
  <c r="D2842" i="8"/>
  <c r="E2842" i="8"/>
  <c r="F2842" i="8"/>
  <c r="G2842" i="8"/>
  <c r="H2842" i="8"/>
  <c r="I2842" i="8"/>
  <c r="J2842" i="8"/>
  <c r="A2844" i="8"/>
  <c r="B2844" i="8"/>
  <c r="C2844" i="8"/>
  <c r="D2844" i="8"/>
  <c r="E2844" i="8"/>
  <c r="F2844" i="8"/>
  <c r="G2844" i="8"/>
  <c r="H2844" i="8"/>
  <c r="I2844" i="8"/>
  <c r="J2844" i="8"/>
  <c r="K2844" i="8"/>
  <c r="A2845" i="8"/>
  <c r="B2845" i="8"/>
  <c r="C2845" i="8"/>
  <c r="D2845" i="8"/>
  <c r="E2845" i="8"/>
  <c r="F2845" i="8"/>
  <c r="G2845" i="8"/>
  <c r="H2845" i="8"/>
  <c r="I2845" i="8"/>
  <c r="J2845" i="8"/>
  <c r="A2846" i="8"/>
  <c r="B2846" i="8"/>
  <c r="C2846" i="8"/>
  <c r="D2846" i="8"/>
  <c r="E2846" i="8"/>
  <c r="F2846" i="8"/>
  <c r="G2846" i="8"/>
  <c r="H2846" i="8"/>
  <c r="I2846" i="8"/>
  <c r="J2846" i="8"/>
  <c r="A2847" i="8"/>
  <c r="B2847" i="8"/>
  <c r="C2847" i="8"/>
  <c r="D2847" i="8"/>
  <c r="E2847" i="8"/>
  <c r="F2847" i="8"/>
  <c r="G2847" i="8"/>
  <c r="H2847" i="8"/>
  <c r="I2847" i="8"/>
  <c r="J2847" i="8"/>
  <c r="A2848" i="8"/>
  <c r="B2848" i="8"/>
  <c r="C2848" i="8"/>
  <c r="D2848" i="8"/>
  <c r="E2848" i="8"/>
  <c r="F2848" i="8"/>
  <c r="G2848" i="8"/>
  <c r="H2848" i="8"/>
  <c r="I2848" i="8"/>
  <c r="A2849" i="8"/>
  <c r="B2849" i="8"/>
  <c r="C2849" i="8"/>
  <c r="D2849" i="8"/>
  <c r="E2849" i="8"/>
  <c r="F2849" i="8"/>
  <c r="G2849" i="8"/>
  <c r="H2849" i="8"/>
  <c r="I2849" i="8"/>
  <c r="J2849" i="8"/>
  <c r="A2850" i="8"/>
  <c r="B2850" i="8"/>
  <c r="C2850" i="8"/>
  <c r="D2850" i="8"/>
  <c r="E2850" i="8"/>
  <c r="F2850" i="8"/>
  <c r="G2850" i="8"/>
  <c r="H2850" i="8"/>
  <c r="I2850" i="8"/>
  <c r="J2850" i="8"/>
  <c r="A2851" i="8"/>
  <c r="B2851" i="8"/>
  <c r="C2851" i="8"/>
  <c r="D2851" i="8"/>
  <c r="E2851" i="8"/>
  <c r="F2851" i="8"/>
  <c r="G2851" i="8"/>
  <c r="H2851" i="8"/>
  <c r="I2851" i="8"/>
  <c r="J2851" i="8"/>
  <c r="A2852" i="8"/>
  <c r="B2852" i="8"/>
  <c r="C2852" i="8"/>
  <c r="D2852" i="8"/>
  <c r="E2852" i="8"/>
  <c r="F2852" i="8"/>
  <c r="G2852" i="8"/>
  <c r="H2852" i="8"/>
  <c r="I2852" i="8"/>
  <c r="J2852" i="8"/>
  <c r="A2853" i="8"/>
  <c r="B2853" i="8"/>
  <c r="C2853" i="8"/>
  <c r="D2853" i="8"/>
  <c r="E2853" i="8"/>
  <c r="F2853" i="8"/>
  <c r="G2853" i="8"/>
  <c r="H2853" i="8"/>
  <c r="I2853" i="8"/>
  <c r="J2853" i="8"/>
  <c r="A2854" i="8"/>
  <c r="B2854" i="8"/>
  <c r="C2854" i="8"/>
  <c r="D2854" i="8"/>
  <c r="E2854" i="8"/>
  <c r="F2854" i="8"/>
  <c r="G2854" i="8"/>
  <c r="H2854" i="8"/>
  <c r="I2854" i="8"/>
  <c r="J2854" i="8"/>
  <c r="A2855" i="8"/>
  <c r="B2855" i="8"/>
  <c r="C2855" i="8"/>
  <c r="D2855" i="8"/>
  <c r="E2855" i="8"/>
  <c r="F2855" i="8"/>
  <c r="G2855" i="8"/>
  <c r="H2855" i="8"/>
  <c r="I2855" i="8"/>
  <c r="J2855" i="8"/>
  <c r="A2856" i="8"/>
  <c r="B2856" i="8"/>
  <c r="C2856" i="8"/>
  <c r="D2856" i="8"/>
  <c r="E2856" i="8"/>
  <c r="F2856" i="8"/>
  <c r="G2856" i="8"/>
  <c r="H2856" i="8"/>
  <c r="I2856" i="8"/>
  <c r="J2856" i="8"/>
  <c r="A2857" i="8"/>
  <c r="B2857" i="8"/>
  <c r="C2857" i="8"/>
  <c r="D2857" i="8"/>
  <c r="E2857" i="8"/>
  <c r="F2857" i="8"/>
  <c r="G2857" i="8"/>
  <c r="H2857" i="8"/>
  <c r="I2857" i="8"/>
  <c r="J2857" i="8"/>
  <c r="A2859" i="8"/>
  <c r="B2859" i="8"/>
  <c r="C2859" i="8"/>
  <c r="D2859" i="8"/>
  <c r="E2859" i="8"/>
  <c r="F2859" i="8"/>
  <c r="G2859" i="8"/>
  <c r="H2859" i="8"/>
  <c r="I2859" i="8"/>
  <c r="K2859" i="8"/>
  <c r="A2860" i="8"/>
  <c r="B2860" i="8"/>
  <c r="C2860" i="8"/>
  <c r="D2860" i="8"/>
  <c r="E2860" i="8"/>
  <c r="F2860" i="8"/>
  <c r="G2860" i="8"/>
  <c r="H2860" i="8"/>
  <c r="I2860" i="8"/>
  <c r="J2860" i="8"/>
  <c r="A2862" i="8"/>
  <c r="B2862" i="8"/>
  <c r="C2862" i="8"/>
  <c r="D2862" i="8"/>
  <c r="E2862" i="8"/>
  <c r="F2862" i="8"/>
  <c r="G2862" i="8"/>
  <c r="H2862" i="8"/>
  <c r="I2862" i="8"/>
  <c r="J2862" i="8"/>
  <c r="A2863" i="8"/>
  <c r="B2863" i="8"/>
  <c r="C2863" i="8"/>
  <c r="D2863" i="8"/>
  <c r="E2863" i="8"/>
  <c r="F2863" i="8"/>
  <c r="G2863" i="8"/>
  <c r="H2863" i="8"/>
  <c r="I2863" i="8"/>
  <c r="J2863" i="8"/>
  <c r="A2865" i="8"/>
  <c r="B2865" i="8"/>
  <c r="C2865" i="8"/>
  <c r="D2865" i="8"/>
  <c r="E2865" i="8"/>
  <c r="F2865" i="8"/>
  <c r="G2865" i="8"/>
  <c r="H2865" i="8"/>
  <c r="I2865" i="8"/>
  <c r="J2865" i="8"/>
  <c r="A2866" i="8"/>
  <c r="B2866" i="8"/>
  <c r="C2866" i="8"/>
  <c r="D2866" i="8"/>
  <c r="E2866" i="8"/>
  <c r="F2866" i="8"/>
  <c r="G2866" i="8"/>
  <c r="H2866" i="8"/>
  <c r="I2866" i="8"/>
  <c r="J2866" i="8"/>
  <c r="A2867" i="8"/>
  <c r="B2867" i="8"/>
  <c r="C2867" i="8"/>
  <c r="D2867" i="8"/>
  <c r="E2867" i="8"/>
  <c r="F2867" i="8"/>
  <c r="G2867" i="8"/>
  <c r="H2867" i="8"/>
  <c r="I2867" i="8"/>
  <c r="J2867" i="8"/>
  <c r="A2868" i="8"/>
  <c r="B2868" i="8"/>
  <c r="C2868" i="8"/>
  <c r="D2868" i="8"/>
  <c r="E2868" i="8"/>
  <c r="F2868" i="8"/>
  <c r="G2868" i="8"/>
  <c r="H2868" i="8"/>
  <c r="I2868" i="8"/>
  <c r="J2868" i="8"/>
  <c r="A2870" i="8"/>
  <c r="B2870" i="8"/>
  <c r="C2870" i="8"/>
  <c r="D2870" i="8"/>
  <c r="E2870" i="8"/>
  <c r="F2870" i="8"/>
  <c r="G2870" i="8"/>
  <c r="H2870" i="8"/>
  <c r="I2870" i="8"/>
  <c r="J2870" i="8"/>
  <c r="A2871" i="8"/>
  <c r="B2871" i="8"/>
  <c r="C2871" i="8"/>
  <c r="D2871" i="8"/>
  <c r="E2871" i="8"/>
  <c r="F2871" i="8"/>
  <c r="G2871" i="8"/>
  <c r="H2871" i="8"/>
  <c r="I2871" i="8"/>
  <c r="J2871" i="8"/>
  <c r="A2873" i="8"/>
  <c r="B2873" i="8"/>
  <c r="C2873" i="8"/>
  <c r="D2873" i="8"/>
  <c r="E2873" i="8"/>
  <c r="F2873" i="8"/>
  <c r="G2873" i="8"/>
  <c r="H2873" i="8"/>
  <c r="I2873" i="8"/>
  <c r="A2875" i="8"/>
  <c r="B2875" i="8"/>
  <c r="C2875" i="8"/>
  <c r="D2875" i="8"/>
  <c r="E2875" i="8"/>
  <c r="F2875" i="8"/>
  <c r="G2875" i="8"/>
  <c r="H2875" i="8"/>
  <c r="I2875" i="8"/>
  <c r="J2875" i="8"/>
  <c r="A2876" i="8"/>
  <c r="B2876" i="8"/>
  <c r="C2876" i="8"/>
  <c r="D2876" i="8"/>
  <c r="E2876" i="8"/>
  <c r="F2876" i="8"/>
  <c r="G2876" i="8"/>
  <c r="H2876" i="8"/>
  <c r="I2876" i="8"/>
  <c r="J2876" i="8"/>
  <c r="A2878" i="8"/>
  <c r="B2878" i="8"/>
  <c r="C2878" i="8"/>
  <c r="D2878" i="8"/>
  <c r="E2878" i="8"/>
  <c r="F2878" i="8"/>
  <c r="G2878" i="8"/>
  <c r="H2878" i="8"/>
  <c r="I2878" i="8"/>
  <c r="J2878" i="8"/>
  <c r="J2879" i="8" s="1"/>
  <c r="A2880" i="8"/>
  <c r="B2880" i="8"/>
  <c r="C2880" i="8"/>
  <c r="D2880" i="8"/>
  <c r="E2880" i="8"/>
  <c r="F2880" i="8"/>
  <c r="G2880" i="8"/>
  <c r="H2880" i="8"/>
  <c r="I2880" i="8"/>
  <c r="J2880" i="8"/>
  <c r="J2881" i="8" s="1"/>
  <c r="A2882" i="8"/>
  <c r="B2882" i="8"/>
  <c r="C2882" i="8"/>
  <c r="D2882" i="8"/>
  <c r="E2882" i="8"/>
  <c r="F2882" i="8"/>
  <c r="G2882" i="8"/>
  <c r="H2882" i="8"/>
  <c r="I2882" i="8"/>
  <c r="J2882" i="8"/>
  <c r="J2883" i="8" s="1"/>
  <c r="A2884" i="8"/>
  <c r="B2884" i="8"/>
  <c r="C2884" i="8"/>
  <c r="D2884" i="8"/>
  <c r="E2884" i="8"/>
  <c r="F2884" i="8"/>
  <c r="G2884" i="8"/>
  <c r="H2884" i="8"/>
  <c r="I2884" i="8"/>
  <c r="J2884" i="8"/>
  <c r="A2885" i="8"/>
  <c r="B2885" i="8"/>
  <c r="C2885" i="8"/>
  <c r="D2885" i="8"/>
  <c r="E2885" i="8"/>
  <c r="F2885" i="8"/>
  <c r="G2885" i="8"/>
  <c r="H2885" i="8"/>
  <c r="I2885" i="8"/>
  <c r="J2885" i="8"/>
  <c r="A2886" i="8"/>
  <c r="B2886" i="8"/>
  <c r="C2886" i="8"/>
  <c r="D2886" i="8"/>
  <c r="E2886" i="8"/>
  <c r="F2886" i="8"/>
  <c r="G2886" i="8"/>
  <c r="H2886" i="8"/>
  <c r="I2886" i="8"/>
  <c r="J2886" i="8"/>
  <c r="A2887" i="8"/>
  <c r="B2887" i="8"/>
  <c r="C2887" i="8"/>
  <c r="D2887" i="8"/>
  <c r="E2887" i="8"/>
  <c r="F2887" i="8"/>
  <c r="G2887" i="8"/>
  <c r="H2887" i="8"/>
  <c r="I2887" i="8"/>
  <c r="J2887" i="8"/>
  <c r="A2889" i="8"/>
  <c r="B2889" i="8"/>
  <c r="C2889" i="8"/>
  <c r="D2889" i="8"/>
  <c r="E2889" i="8"/>
  <c r="F2889" i="8"/>
  <c r="G2889" i="8"/>
  <c r="H2889" i="8"/>
  <c r="I2889" i="8"/>
  <c r="A2890" i="8"/>
  <c r="B2890" i="8"/>
  <c r="C2890" i="8"/>
  <c r="D2890" i="8"/>
  <c r="E2890" i="8"/>
  <c r="F2890" i="8"/>
  <c r="G2890" i="8"/>
  <c r="H2890" i="8"/>
  <c r="I2890" i="8"/>
  <c r="J2890" i="8"/>
  <c r="A2891" i="8"/>
  <c r="B2891" i="8"/>
  <c r="C2891" i="8"/>
  <c r="D2891" i="8"/>
  <c r="E2891" i="8"/>
  <c r="F2891" i="8"/>
  <c r="G2891" i="8"/>
  <c r="H2891" i="8"/>
  <c r="I2891" i="8"/>
  <c r="J2891" i="8"/>
  <c r="A2893" i="8"/>
  <c r="B2893" i="8"/>
  <c r="C2893" i="8"/>
  <c r="D2893" i="8"/>
  <c r="E2893" i="8"/>
  <c r="F2893" i="8"/>
  <c r="G2893" i="8"/>
  <c r="H2893" i="8"/>
  <c r="I2893" i="8"/>
  <c r="J2893" i="8"/>
  <c r="A2894" i="8"/>
  <c r="B2894" i="8"/>
  <c r="C2894" i="8"/>
  <c r="D2894" i="8"/>
  <c r="E2894" i="8"/>
  <c r="F2894" i="8"/>
  <c r="G2894" i="8"/>
  <c r="H2894" i="8"/>
  <c r="I2894" i="8"/>
  <c r="J2894" i="8"/>
  <c r="A2896" i="8"/>
  <c r="B2896" i="8"/>
  <c r="C2896" i="8"/>
  <c r="D2896" i="8"/>
  <c r="E2896" i="8"/>
  <c r="F2896" i="8"/>
  <c r="G2896" i="8"/>
  <c r="H2896" i="8"/>
  <c r="I2896" i="8"/>
  <c r="J2896" i="8"/>
  <c r="A2897" i="8"/>
  <c r="B2897" i="8"/>
  <c r="C2897" i="8"/>
  <c r="D2897" i="8"/>
  <c r="E2897" i="8"/>
  <c r="F2897" i="8"/>
  <c r="G2897" i="8"/>
  <c r="H2897" i="8"/>
  <c r="I2897" i="8"/>
  <c r="J2897" i="8"/>
  <c r="A2898" i="8"/>
  <c r="B2898" i="8"/>
  <c r="C2898" i="8"/>
  <c r="D2898" i="8"/>
  <c r="E2898" i="8"/>
  <c r="F2898" i="8"/>
  <c r="G2898" i="8"/>
  <c r="H2898" i="8"/>
  <c r="I2898" i="8"/>
  <c r="J2898" i="8"/>
  <c r="A2900" i="8"/>
  <c r="B2900" i="8"/>
  <c r="C2900" i="8"/>
  <c r="D2900" i="8"/>
  <c r="E2900" i="8"/>
  <c r="F2900" i="8"/>
  <c r="G2900" i="8"/>
  <c r="H2900" i="8"/>
  <c r="I2900" i="8"/>
  <c r="J2900" i="8"/>
  <c r="J2901" i="8" s="1"/>
  <c r="A2902" i="8"/>
  <c r="B2902" i="8"/>
  <c r="C2902" i="8"/>
  <c r="D2902" i="8"/>
  <c r="E2902" i="8"/>
  <c r="F2902" i="8"/>
  <c r="G2902" i="8"/>
  <c r="H2902" i="8"/>
  <c r="I2902" i="8"/>
  <c r="J2902" i="8"/>
  <c r="A2903" i="8"/>
  <c r="B2903" i="8"/>
  <c r="C2903" i="8"/>
  <c r="D2903" i="8"/>
  <c r="E2903" i="8"/>
  <c r="F2903" i="8"/>
  <c r="G2903" i="8"/>
  <c r="H2903" i="8"/>
  <c r="I2903" i="8"/>
  <c r="A2904" i="8"/>
  <c r="B2904" i="8"/>
  <c r="C2904" i="8"/>
  <c r="D2904" i="8"/>
  <c r="E2904" i="8"/>
  <c r="F2904" i="8"/>
  <c r="G2904" i="8"/>
  <c r="H2904" i="8"/>
  <c r="I2904" i="8"/>
  <c r="J2904" i="8"/>
  <c r="A2906" i="8"/>
  <c r="B2906" i="8"/>
  <c r="C2906" i="8"/>
  <c r="D2906" i="8"/>
  <c r="E2906" i="8"/>
  <c r="F2906" i="8"/>
  <c r="G2906" i="8"/>
  <c r="H2906" i="8"/>
  <c r="I2906" i="8"/>
  <c r="J2906" i="8"/>
  <c r="A2907" i="8"/>
  <c r="B2907" i="8"/>
  <c r="C2907" i="8"/>
  <c r="D2907" i="8"/>
  <c r="E2907" i="8"/>
  <c r="F2907" i="8"/>
  <c r="G2907" i="8"/>
  <c r="H2907" i="8"/>
  <c r="I2907" i="8"/>
  <c r="J2907" i="8"/>
  <c r="A2909" i="8"/>
  <c r="B2909" i="8"/>
  <c r="C2909" i="8"/>
  <c r="D2909" i="8"/>
  <c r="E2909" i="8"/>
  <c r="F2909" i="8"/>
  <c r="G2909" i="8"/>
  <c r="H2909" i="8"/>
  <c r="I2909" i="8"/>
  <c r="J2909" i="8"/>
  <c r="J2910" i="8" s="1"/>
  <c r="A2911" i="8"/>
  <c r="B2911" i="8"/>
  <c r="C2911" i="8"/>
  <c r="D2911" i="8"/>
  <c r="E2911" i="8"/>
  <c r="F2911" i="8"/>
  <c r="G2911" i="8"/>
  <c r="H2911" i="8"/>
  <c r="I2911" i="8"/>
  <c r="J2911" i="8"/>
  <c r="K2911" i="8"/>
  <c r="A2912" i="8"/>
  <c r="B2912" i="8"/>
  <c r="C2912" i="8"/>
  <c r="D2912" i="8"/>
  <c r="E2912" i="8"/>
  <c r="F2912" i="8"/>
  <c r="G2912" i="8"/>
  <c r="H2912" i="8"/>
  <c r="I2912" i="8"/>
  <c r="J2912" i="8"/>
  <c r="A2914" i="8"/>
  <c r="B2914" i="8"/>
  <c r="C2914" i="8"/>
  <c r="D2914" i="8"/>
  <c r="E2914" i="8"/>
  <c r="F2914" i="8"/>
  <c r="G2914" i="8"/>
  <c r="H2914" i="8"/>
  <c r="I2914" i="8"/>
  <c r="J2914" i="8"/>
  <c r="J2915" i="8" s="1"/>
  <c r="A2916" i="8"/>
  <c r="B2916" i="8"/>
  <c r="C2916" i="8"/>
  <c r="D2916" i="8"/>
  <c r="E2916" i="8"/>
  <c r="F2916" i="8"/>
  <c r="G2916" i="8"/>
  <c r="H2916" i="8"/>
  <c r="I2916" i="8"/>
  <c r="J2916" i="8"/>
  <c r="J2917" i="8" s="1"/>
  <c r="A2918" i="8"/>
  <c r="B2918" i="8"/>
  <c r="C2918" i="8"/>
  <c r="D2918" i="8"/>
  <c r="E2918" i="8"/>
  <c r="F2918" i="8"/>
  <c r="G2918" i="8"/>
  <c r="H2918" i="8"/>
  <c r="I2918" i="8"/>
  <c r="J2918" i="8"/>
  <c r="A2919" i="8"/>
  <c r="B2919" i="8"/>
  <c r="C2919" i="8"/>
  <c r="D2919" i="8"/>
  <c r="E2919" i="8"/>
  <c r="F2919" i="8"/>
  <c r="G2919" i="8"/>
  <c r="H2919" i="8"/>
  <c r="I2919" i="8"/>
  <c r="A2920" i="8"/>
  <c r="B2920" i="8"/>
  <c r="C2920" i="8"/>
  <c r="D2920" i="8"/>
  <c r="E2920" i="8"/>
  <c r="F2920" i="8"/>
  <c r="G2920" i="8"/>
  <c r="H2920" i="8"/>
  <c r="I2920" i="8"/>
  <c r="J2920" i="8"/>
  <c r="A2921" i="8"/>
  <c r="B2921" i="8"/>
  <c r="C2921" i="8"/>
  <c r="D2921" i="8"/>
  <c r="E2921" i="8"/>
  <c r="F2921" i="8"/>
  <c r="G2921" i="8"/>
  <c r="H2921" i="8"/>
  <c r="I2921" i="8"/>
  <c r="J2921" i="8"/>
  <c r="A2922" i="8"/>
  <c r="B2922" i="8"/>
  <c r="C2922" i="8"/>
  <c r="D2922" i="8"/>
  <c r="E2922" i="8"/>
  <c r="F2922" i="8"/>
  <c r="G2922" i="8"/>
  <c r="H2922" i="8"/>
  <c r="I2922" i="8"/>
  <c r="J2922" i="8"/>
  <c r="K2922" i="8"/>
  <c r="A2924" i="8"/>
  <c r="B2924" i="8"/>
  <c r="C2924" i="8"/>
  <c r="D2924" i="8"/>
  <c r="E2924" i="8"/>
  <c r="F2924" i="8"/>
  <c r="G2924" i="8"/>
  <c r="H2924" i="8"/>
  <c r="I2924" i="8"/>
  <c r="J2924" i="8"/>
  <c r="A2925" i="8"/>
  <c r="B2925" i="8"/>
  <c r="C2925" i="8"/>
  <c r="D2925" i="8"/>
  <c r="E2925" i="8"/>
  <c r="F2925" i="8"/>
  <c r="G2925" i="8"/>
  <c r="H2925" i="8"/>
  <c r="I2925" i="8"/>
  <c r="J2925" i="8"/>
  <c r="A2927" i="8"/>
  <c r="B2927" i="8"/>
  <c r="C2927" i="8"/>
  <c r="D2927" i="8"/>
  <c r="E2927" i="8"/>
  <c r="F2927" i="8"/>
  <c r="G2927" i="8"/>
  <c r="H2927" i="8"/>
  <c r="I2927" i="8"/>
  <c r="J2927" i="8"/>
  <c r="A2928" i="8"/>
  <c r="B2928" i="8"/>
  <c r="C2928" i="8"/>
  <c r="D2928" i="8"/>
  <c r="E2928" i="8"/>
  <c r="F2928" i="8"/>
  <c r="G2928" i="8"/>
  <c r="H2928" i="8"/>
  <c r="I2928" i="8"/>
  <c r="J2928" i="8"/>
  <c r="A2929" i="8"/>
  <c r="B2929" i="8"/>
  <c r="C2929" i="8"/>
  <c r="D2929" i="8"/>
  <c r="E2929" i="8"/>
  <c r="F2929" i="8"/>
  <c r="G2929" i="8"/>
  <c r="H2929" i="8"/>
  <c r="I2929" i="8"/>
  <c r="J2929" i="8"/>
  <c r="A2931" i="8"/>
  <c r="B2931" i="8"/>
  <c r="C2931" i="8"/>
  <c r="D2931" i="8"/>
  <c r="E2931" i="8"/>
  <c r="F2931" i="8"/>
  <c r="G2931" i="8"/>
  <c r="H2931" i="8"/>
  <c r="I2931" i="8"/>
  <c r="J2931" i="8"/>
  <c r="K2931" i="8"/>
  <c r="A2932" i="8"/>
  <c r="B2932" i="8"/>
  <c r="C2932" i="8"/>
  <c r="D2932" i="8"/>
  <c r="E2932" i="8"/>
  <c r="F2932" i="8"/>
  <c r="G2932" i="8"/>
  <c r="H2932" i="8"/>
  <c r="I2932" i="8"/>
  <c r="A2933" i="8"/>
  <c r="B2933" i="8"/>
  <c r="C2933" i="8"/>
  <c r="D2933" i="8"/>
  <c r="E2933" i="8"/>
  <c r="F2933" i="8"/>
  <c r="G2933" i="8"/>
  <c r="H2933" i="8"/>
  <c r="I2933" i="8"/>
  <c r="J2933" i="8"/>
  <c r="A2934" i="8"/>
  <c r="B2934" i="8"/>
  <c r="C2934" i="8"/>
  <c r="D2934" i="8"/>
  <c r="E2934" i="8"/>
  <c r="F2934" i="8"/>
  <c r="G2934" i="8"/>
  <c r="H2934" i="8"/>
  <c r="I2934" i="8"/>
  <c r="J2934" i="8"/>
  <c r="A2935" i="8"/>
  <c r="B2935" i="8"/>
  <c r="C2935" i="8"/>
  <c r="D2935" i="8"/>
  <c r="E2935" i="8"/>
  <c r="F2935" i="8"/>
  <c r="G2935" i="8"/>
  <c r="H2935" i="8"/>
  <c r="I2935" i="8"/>
  <c r="J2935" i="8"/>
  <c r="A2936" i="8"/>
  <c r="B2936" i="8"/>
  <c r="C2936" i="8"/>
  <c r="D2936" i="8"/>
  <c r="E2936" i="8"/>
  <c r="F2936" i="8"/>
  <c r="G2936" i="8"/>
  <c r="H2936" i="8"/>
  <c r="I2936" i="8"/>
  <c r="J2936" i="8"/>
  <c r="A2938" i="8"/>
  <c r="B2938" i="8"/>
  <c r="C2938" i="8"/>
  <c r="D2938" i="8"/>
  <c r="E2938" i="8"/>
  <c r="F2938" i="8"/>
  <c r="G2938" i="8"/>
  <c r="H2938" i="8"/>
  <c r="I2938" i="8"/>
  <c r="J2938" i="8"/>
  <c r="A2939" i="8"/>
  <c r="B2939" i="8"/>
  <c r="C2939" i="8"/>
  <c r="D2939" i="8"/>
  <c r="E2939" i="8"/>
  <c r="F2939" i="8"/>
  <c r="G2939" i="8"/>
  <c r="H2939" i="8"/>
  <c r="I2939" i="8"/>
  <c r="J2939" i="8"/>
  <c r="A2940" i="8"/>
  <c r="B2940" i="8"/>
  <c r="C2940" i="8"/>
  <c r="D2940" i="8"/>
  <c r="E2940" i="8"/>
  <c r="F2940" i="8"/>
  <c r="G2940" i="8"/>
  <c r="H2940" i="8"/>
  <c r="I2940" i="8"/>
  <c r="J2940" i="8"/>
  <c r="A2942" i="8"/>
  <c r="B2942" i="8"/>
  <c r="C2942" i="8"/>
  <c r="D2942" i="8"/>
  <c r="E2942" i="8"/>
  <c r="F2942" i="8"/>
  <c r="G2942" i="8"/>
  <c r="H2942" i="8"/>
  <c r="I2942" i="8"/>
  <c r="J2942" i="8"/>
  <c r="A2943" i="8"/>
  <c r="B2943" i="8"/>
  <c r="C2943" i="8"/>
  <c r="D2943" i="8"/>
  <c r="E2943" i="8"/>
  <c r="F2943" i="8"/>
  <c r="G2943" i="8"/>
  <c r="H2943" i="8"/>
  <c r="I2943" i="8"/>
  <c r="J2943" i="8"/>
  <c r="A2944" i="8"/>
  <c r="B2944" i="8"/>
  <c r="C2944" i="8"/>
  <c r="D2944" i="8"/>
  <c r="E2944" i="8"/>
  <c r="F2944" i="8"/>
  <c r="G2944" i="8"/>
  <c r="H2944" i="8"/>
  <c r="I2944" i="8"/>
  <c r="A2945" i="8"/>
  <c r="B2945" i="8"/>
  <c r="C2945" i="8"/>
  <c r="D2945" i="8"/>
  <c r="E2945" i="8"/>
  <c r="F2945" i="8"/>
  <c r="G2945" i="8"/>
  <c r="H2945" i="8"/>
  <c r="I2945" i="8"/>
  <c r="J2945" i="8"/>
  <c r="A2947" i="8"/>
  <c r="B2947" i="8"/>
  <c r="C2947" i="8"/>
  <c r="D2947" i="8"/>
  <c r="E2947" i="8"/>
  <c r="F2947" i="8"/>
  <c r="G2947" i="8"/>
  <c r="H2947" i="8"/>
  <c r="I2947" i="8"/>
  <c r="J2947" i="8"/>
  <c r="A2948" i="8"/>
  <c r="B2948" i="8"/>
  <c r="C2948" i="8"/>
  <c r="D2948" i="8"/>
  <c r="E2948" i="8"/>
  <c r="F2948" i="8"/>
  <c r="G2948" i="8"/>
  <c r="H2948" i="8"/>
  <c r="I2948" i="8"/>
  <c r="J2948" i="8"/>
  <c r="A2949" i="8"/>
  <c r="B2949" i="8"/>
  <c r="C2949" i="8"/>
  <c r="D2949" i="8"/>
  <c r="E2949" i="8"/>
  <c r="F2949" i="8"/>
  <c r="G2949" i="8"/>
  <c r="H2949" i="8"/>
  <c r="I2949" i="8"/>
  <c r="J2949" i="8"/>
  <c r="A2950" i="8"/>
  <c r="B2950" i="8"/>
  <c r="C2950" i="8"/>
  <c r="D2950" i="8"/>
  <c r="E2950" i="8"/>
  <c r="F2950" i="8"/>
  <c r="G2950" i="8"/>
  <c r="H2950" i="8"/>
  <c r="I2950" i="8"/>
  <c r="J2950" i="8"/>
  <c r="A2951" i="8"/>
  <c r="B2951" i="8"/>
  <c r="C2951" i="8"/>
  <c r="D2951" i="8"/>
  <c r="E2951" i="8"/>
  <c r="F2951" i="8"/>
  <c r="G2951" i="8"/>
  <c r="H2951" i="8"/>
  <c r="I2951" i="8"/>
  <c r="J2951" i="8"/>
  <c r="A2952" i="8"/>
  <c r="B2952" i="8"/>
  <c r="C2952" i="8"/>
  <c r="D2952" i="8"/>
  <c r="E2952" i="8"/>
  <c r="F2952" i="8"/>
  <c r="G2952" i="8"/>
  <c r="H2952" i="8"/>
  <c r="I2952" i="8"/>
  <c r="J2952" i="8"/>
  <c r="A2953" i="8"/>
  <c r="B2953" i="8"/>
  <c r="C2953" i="8"/>
  <c r="D2953" i="8"/>
  <c r="E2953" i="8"/>
  <c r="F2953" i="8"/>
  <c r="G2953" i="8"/>
  <c r="H2953" i="8"/>
  <c r="I2953" i="8"/>
  <c r="J2953" i="8"/>
  <c r="A2954" i="8"/>
  <c r="B2954" i="8"/>
  <c r="C2954" i="8"/>
  <c r="D2954" i="8"/>
  <c r="E2954" i="8"/>
  <c r="F2954" i="8"/>
  <c r="G2954" i="8"/>
  <c r="H2954" i="8"/>
  <c r="I2954" i="8"/>
  <c r="J2954" i="8"/>
  <c r="A2955" i="8"/>
  <c r="B2955" i="8"/>
  <c r="C2955" i="8"/>
  <c r="D2955" i="8"/>
  <c r="E2955" i="8"/>
  <c r="F2955" i="8"/>
  <c r="G2955" i="8"/>
  <c r="H2955" i="8"/>
  <c r="I2955" i="8"/>
  <c r="A2956" i="8"/>
  <c r="B2956" i="8"/>
  <c r="C2956" i="8"/>
  <c r="D2956" i="8"/>
  <c r="E2956" i="8"/>
  <c r="F2956" i="8"/>
  <c r="G2956" i="8"/>
  <c r="H2956" i="8"/>
  <c r="I2956" i="8"/>
  <c r="J2956" i="8"/>
  <c r="A2957" i="8"/>
  <c r="B2957" i="8"/>
  <c r="C2957" i="8"/>
  <c r="D2957" i="8"/>
  <c r="E2957" i="8"/>
  <c r="F2957" i="8"/>
  <c r="G2957" i="8"/>
  <c r="H2957" i="8"/>
  <c r="I2957" i="8"/>
  <c r="J2957" i="8"/>
  <c r="A2959" i="8"/>
  <c r="B2959" i="8"/>
  <c r="C2959" i="8"/>
  <c r="D2959" i="8"/>
  <c r="E2959" i="8"/>
  <c r="F2959" i="8"/>
  <c r="G2959" i="8"/>
  <c r="H2959" i="8"/>
  <c r="I2959" i="8"/>
  <c r="J2959" i="8"/>
  <c r="J2960" i="8" s="1"/>
  <c r="A2961" i="8"/>
  <c r="B2961" i="8"/>
  <c r="C2961" i="8"/>
  <c r="D2961" i="8"/>
  <c r="E2961" i="8"/>
  <c r="F2961" i="8"/>
  <c r="G2961" i="8"/>
  <c r="H2961" i="8"/>
  <c r="I2961" i="8"/>
  <c r="J2961" i="8"/>
  <c r="A2962" i="8"/>
  <c r="B2962" i="8"/>
  <c r="C2962" i="8"/>
  <c r="D2962" i="8"/>
  <c r="E2962" i="8"/>
  <c r="F2962" i="8"/>
  <c r="G2962" i="8"/>
  <c r="H2962" i="8"/>
  <c r="I2962" i="8"/>
  <c r="J2962" i="8"/>
  <c r="A2964" i="8"/>
  <c r="B2964" i="8"/>
  <c r="C2964" i="8"/>
  <c r="D2964" i="8"/>
  <c r="E2964" i="8"/>
  <c r="F2964" i="8"/>
  <c r="G2964" i="8"/>
  <c r="H2964" i="8"/>
  <c r="I2964" i="8"/>
  <c r="J2964" i="8"/>
  <c r="J2965" i="8" s="1"/>
  <c r="A2966" i="8"/>
  <c r="B2966" i="8"/>
  <c r="C2966" i="8"/>
  <c r="D2966" i="8"/>
  <c r="E2966" i="8"/>
  <c r="F2966" i="8"/>
  <c r="G2966" i="8"/>
  <c r="H2966" i="8"/>
  <c r="I2966" i="8"/>
  <c r="J2966" i="8"/>
  <c r="K2966" i="8"/>
  <c r="A2967" i="8"/>
  <c r="B2967" i="8"/>
  <c r="C2967" i="8"/>
  <c r="D2967" i="8"/>
  <c r="E2967" i="8"/>
  <c r="F2967" i="8"/>
  <c r="G2967" i="8"/>
  <c r="H2967" i="8"/>
  <c r="I2967" i="8"/>
  <c r="J2967" i="8"/>
  <c r="A2968" i="8"/>
  <c r="B2968" i="8"/>
  <c r="C2968" i="8"/>
  <c r="D2968" i="8"/>
  <c r="E2968" i="8"/>
  <c r="F2968" i="8"/>
  <c r="G2968" i="8"/>
  <c r="H2968" i="8"/>
  <c r="I2968" i="8"/>
  <c r="J2968" i="8"/>
  <c r="A2971" i="8"/>
  <c r="B2971" i="8"/>
  <c r="C2971" i="8"/>
  <c r="D2971" i="8"/>
  <c r="E2971" i="8"/>
  <c r="F2971" i="8"/>
  <c r="G2971" i="8"/>
  <c r="H2971" i="8"/>
  <c r="I2971" i="8"/>
  <c r="K2971" i="8"/>
  <c r="A2972" i="8"/>
  <c r="B2972" i="8"/>
  <c r="C2972" i="8"/>
  <c r="D2972" i="8"/>
  <c r="E2972" i="8"/>
  <c r="F2972" i="8"/>
  <c r="G2972" i="8"/>
  <c r="H2972" i="8"/>
  <c r="I2972" i="8"/>
  <c r="J2972" i="8"/>
  <c r="A2974" i="8"/>
  <c r="B2974" i="8"/>
  <c r="C2974" i="8"/>
  <c r="D2974" i="8"/>
  <c r="E2974" i="8"/>
  <c r="F2974" i="8"/>
  <c r="G2974" i="8"/>
  <c r="H2974" i="8"/>
  <c r="I2974" i="8"/>
  <c r="J2974" i="8"/>
  <c r="J2975" i="8" s="1"/>
  <c r="A2976" i="8"/>
  <c r="B2976" i="8"/>
  <c r="C2976" i="8"/>
  <c r="D2976" i="8"/>
  <c r="E2976" i="8"/>
  <c r="F2976" i="8"/>
  <c r="G2976" i="8"/>
  <c r="H2976" i="8"/>
  <c r="I2976" i="8"/>
  <c r="J2976" i="8"/>
  <c r="J2977" i="8" s="1"/>
  <c r="A2978" i="8"/>
  <c r="B2978" i="8"/>
  <c r="C2978" i="8"/>
  <c r="D2978" i="8"/>
  <c r="E2978" i="8"/>
  <c r="F2978" i="8"/>
  <c r="G2978" i="8"/>
  <c r="H2978" i="8"/>
  <c r="I2978" i="8"/>
  <c r="J2978" i="8"/>
  <c r="J2979" i="8" s="1"/>
  <c r="A2980" i="8"/>
  <c r="B2980" i="8"/>
  <c r="C2980" i="8"/>
  <c r="D2980" i="8"/>
  <c r="E2980" i="8"/>
  <c r="F2980" i="8"/>
  <c r="G2980" i="8"/>
  <c r="H2980" i="8"/>
  <c r="I2980" i="8"/>
  <c r="J2980" i="8"/>
  <c r="J2981" i="8" s="1"/>
  <c r="A2982" i="8"/>
  <c r="B2982" i="8"/>
  <c r="C2982" i="8"/>
  <c r="D2982" i="8"/>
  <c r="E2982" i="8"/>
  <c r="F2982" i="8"/>
  <c r="G2982" i="8"/>
  <c r="H2982" i="8"/>
  <c r="I2982" i="8"/>
  <c r="J2982" i="8"/>
  <c r="J2983" i="8" s="1"/>
  <c r="A2984" i="8"/>
  <c r="B2984" i="8"/>
  <c r="C2984" i="8"/>
  <c r="D2984" i="8"/>
  <c r="E2984" i="8"/>
  <c r="F2984" i="8"/>
  <c r="G2984" i="8"/>
  <c r="H2984" i="8"/>
  <c r="I2984" i="8"/>
  <c r="J2984" i="8"/>
  <c r="J2985" i="8" s="1"/>
  <c r="A2987" i="8"/>
  <c r="B2987" i="8"/>
  <c r="C2987" i="8"/>
  <c r="D2987" i="8"/>
  <c r="E2987" i="8"/>
  <c r="F2987" i="8"/>
  <c r="G2987" i="8"/>
  <c r="H2987" i="8"/>
  <c r="I2987" i="8"/>
  <c r="J2987" i="8"/>
  <c r="K2987" i="8"/>
  <c r="A2988" i="8"/>
  <c r="B2988" i="8"/>
  <c r="C2988" i="8"/>
  <c r="D2988" i="8"/>
  <c r="E2988" i="8"/>
  <c r="F2988" i="8"/>
  <c r="G2988" i="8"/>
  <c r="H2988" i="8"/>
  <c r="I2988" i="8"/>
  <c r="J2988" i="8"/>
  <c r="A2990" i="8"/>
  <c r="B2990" i="8"/>
  <c r="C2990" i="8"/>
  <c r="D2990" i="8"/>
  <c r="E2990" i="8"/>
  <c r="F2990" i="8"/>
  <c r="G2990" i="8"/>
  <c r="H2990" i="8"/>
  <c r="I2990" i="8"/>
  <c r="A2992" i="8"/>
  <c r="B2992" i="8"/>
  <c r="C2992" i="8"/>
  <c r="D2992" i="8"/>
  <c r="E2992" i="8"/>
  <c r="F2992" i="8"/>
  <c r="G2992" i="8"/>
  <c r="H2992" i="8"/>
  <c r="I2992" i="8"/>
  <c r="J2992" i="8"/>
  <c r="J2993" i="8" s="1"/>
  <c r="A2994" i="8"/>
  <c r="B2994" i="8"/>
  <c r="C2994" i="8"/>
  <c r="D2994" i="8"/>
  <c r="E2994" i="8"/>
  <c r="F2994" i="8"/>
  <c r="G2994" i="8"/>
  <c r="H2994" i="8"/>
  <c r="I2994" i="8"/>
  <c r="J2994" i="8"/>
  <c r="J2995" i="8" s="1"/>
  <c r="A2996" i="8"/>
  <c r="B2996" i="8"/>
  <c r="C2996" i="8"/>
  <c r="D2996" i="8"/>
  <c r="E2996" i="8"/>
  <c r="F2996" i="8"/>
  <c r="G2996" i="8"/>
  <c r="H2996" i="8"/>
  <c r="I2996" i="8"/>
  <c r="J2996" i="8"/>
  <c r="J2997" i="8" s="1"/>
  <c r="A2998" i="8"/>
  <c r="B2998" i="8"/>
  <c r="C2998" i="8"/>
  <c r="D2998" i="8"/>
  <c r="E2998" i="8"/>
  <c r="F2998" i="8"/>
  <c r="G2998" i="8"/>
  <c r="H2998" i="8"/>
  <c r="I2998" i="8"/>
  <c r="J2998" i="8"/>
  <c r="J2999" i="8" s="1"/>
  <c r="A3001" i="8"/>
  <c r="B3001" i="8"/>
  <c r="C3001" i="8"/>
  <c r="D3001" i="8"/>
  <c r="E3001" i="8"/>
  <c r="F3001" i="8"/>
  <c r="G3001" i="8"/>
  <c r="H3001" i="8"/>
  <c r="I3001" i="8"/>
  <c r="J3001" i="8"/>
  <c r="K3001" i="8"/>
  <c r="A3002" i="8"/>
  <c r="B3002" i="8"/>
  <c r="C3002" i="8"/>
  <c r="D3002" i="8"/>
  <c r="E3002" i="8"/>
  <c r="F3002" i="8"/>
  <c r="G3002" i="8"/>
  <c r="H3002" i="8"/>
  <c r="I3002" i="8"/>
  <c r="J3002" i="8"/>
  <c r="A3004" i="8"/>
  <c r="B3004" i="8"/>
  <c r="C3004" i="8"/>
  <c r="D3004" i="8"/>
  <c r="E3004" i="8"/>
  <c r="F3004" i="8"/>
  <c r="G3004" i="8"/>
  <c r="H3004" i="8"/>
  <c r="I3004" i="8"/>
  <c r="J3004" i="8"/>
  <c r="J3005" i="8" s="1"/>
  <c r="A3006" i="8"/>
  <c r="B3006" i="8"/>
  <c r="C3006" i="8"/>
  <c r="D3006" i="8"/>
  <c r="E3006" i="8"/>
  <c r="F3006" i="8"/>
  <c r="G3006" i="8"/>
  <c r="H3006" i="8"/>
  <c r="I3006" i="8"/>
  <c r="J3006" i="8"/>
  <c r="J3007" i="8" s="1"/>
  <c r="A3008" i="8"/>
  <c r="B3008" i="8"/>
  <c r="C3008" i="8"/>
  <c r="D3008" i="8"/>
  <c r="E3008" i="8"/>
  <c r="F3008" i="8"/>
  <c r="G3008" i="8"/>
  <c r="H3008" i="8"/>
  <c r="I3008" i="8"/>
  <c r="J3008" i="8"/>
  <c r="J3009" i="8" s="1"/>
  <c r="A3010" i="8"/>
  <c r="B3010" i="8"/>
  <c r="C3010" i="8"/>
  <c r="D3010" i="8"/>
  <c r="E3010" i="8"/>
  <c r="F3010" i="8"/>
  <c r="G3010" i="8"/>
  <c r="H3010" i="8"/>
  <c r="I3010" i="8"/>
  <c r="A3012" i="8"/>
  <c r="B3012" i="8"/>
  <c r="C3012" i="8"/>
  <c r="D3012" i="8"/>
  <c r="E3012" i="8"/>
  <c r="F3012" i="8"/>
  <c r="G3012" i="8"/>
  <c r="H3012" i="8"/>
  <c r="I3012" i="8"/>
  <c r="J3012" i="8"/>
  <c r="J3013" i="8" s="1"/>
  <c r="A3014" i="8"/>
  <c r="B3014" i="8"/>
  <c r="C3014" i="8"/>
  <c r="D3014" i="8"/>
  <c r="E3014" i="8"/>
  <c r="F3014" i="8"/>
  <c r="G3014" i="8"/>
  <c r="H3014" i="8"/>
  <c r="I3014" i="8"/>
  <c r="J3014" i="8"/>
  <c r="J3015" i="8" s="1"/>
  <c r="A3016" i="8"/>
  <c r="B3016" i="8"/>
  <c r="C3016" i="8"/>
  <c r="D3016" i="8"/>
  <c r="E3016" i="8"/>
  <c r="F3016" i="8"/>
  <c r="G3016" i="8"/>
  <c r="H3016" i="8"/>
  <c r="I3016" i="8"/>
  <c r="J3016" i="8"/>
  <c r="J3017" i="8" s="1"/>
  <c r="A3018" i="8"/>
  <c r="B3018" i="8"/>
  <c r="C3018" i="8"/>
  <c r="D3018" i="8"/>
  <c r="E3018" i="8"/>
  <c r="F3018" i="8"/>
  <c r="G3018" i="8"/>
  <c r="H3018" i="8"/>
  <c r="I3018" i="8"/>
  <c r="J3018" i="8"/>
  <c r="J3019" i="8" s="1"/>
  <c r="A3020" i="8"/>
  <c r="B3020" i="8"/>
  <c r="C3020" i="8"/>
  <c r="D3020" i="8"/>
  <c r="E3020" i="8"/>
  <c r="F3020" i="8"/>
  <c r="G3020" i="8"/>
  <c r="H3020" i="8"/>
  <c r="I3020" i="8"/>
  <c r="J3020" i="8"/>
  <c r="J3021" i="8" s="1"/>
  <c r="A3022" i="8"/>
  <c r="B3022" i="8"/>
  <c r="C3022" i="8"/>
  <c r="D3022" i="8"/>
  <c r="E3022" i="8"/>
  <c r="F3022" i="8"/>
  <c r="G3022" i="8"/>
  <c r="H3022" i="8"/>
  <c r="I3022" i="8"/>
  <c r="J3022" i="8"/>
  <c r="J3023" i="8" s="1"/>
  <c r="A3024" i="8"/>
  <c r="B3024" i="8"/>
  <c r="C3024" i="8"/>
  <c r="D3024" i="8"/>
  <c r="E3024" i="8"/>
  <c r="F3024" i="8"/>
  <c r="G3024" i="8"/>
  <c r="H3024" i="8"/>
  <c r="I3024" i="8"/>
  <c r="J3024" i="8"/>
  <c r="J3025" i="8" s="1"/>
  <c r="A3026" i="8"/>
  <c r="B3026" i="8"/>
  <c r="C3026" i="8"/>
  <c r="D3026" i="8"/>
  <c r="E3026" i="8"/>
  <c r="F3026" i="8"/>
  <c r="G3026" i="8"/>
  <c r="H3026" i="8"/>
  <c r="I3026" i="8"/>
  <c r="J3026" i="8"/>
  <c r="J3027" i="8" s="1"/>
  <c r="A3029" i="8"/>
  <c r="B3029" i="8"/>
  <c r="C3029" i="8"/>
  <c r="D3029" i="8"/>
  <c r="E3029" i="8"/>
  <c r="F3029" i="8"/>
  <c r="G3029" i="8"/>
  <c r="H3029" i="8"/>
  <c r="I3029" i="8"/>
  <c r="J3029" i="8"/>
  <c r="K3029" i="8"/>
  <c r="A3030" i="8"/>
  <c r="B3030" i="8"/>
  <c r="C3030" i="8"/>
  <c r="D3030" i="8"/>
  <c r="E3030" i="8"/>
  <c r="F3030" i="8"/>
  <c r="G3030" i="8"/>
  <c r="H3030" i="8"/>
  <c r="I3030" i="8"/>
  <c r="A3031" i="8"/>
  <c r="B3031" i="8"/>
  <c r="C3031" i="8"/>
  <c r="D3031" i="8"/>
  <c r="E3031" i="8"/>
  <c r="F3031" i="8"/>
  <c r="G3031" i="8"/>
  <c r="H3031" i="8"/>
  <c r="I3031" i="8"/>
  <c r="J3031" i="8"/>
  <c r="A3033" i="8"/>
  <c r="B3033" i="8"/>
  <c r="C3033" i="8"/>
  <c r="D3033" i="8"/>
  <c r="E3033" i="8"/>
  <c r="F3033" i="8"/>
  <c r="G3033" i="8"/>
  <c r="H3033" i="8"/>
  <c r="I3033" i="8"/>
  <c r="J3033" i="8"/>
  <c r="J3034" i="8" s="1"/>
  <c r="A3035" i="8"/>
  <c r="B3035" i="8"/>
  <c r="C3035" i="8"/>
  <c r="D3035" i="8"/>
  <c r="E3035" i="8"/>
  <c r="F3035" i="8"/>
  <c r="G3035" i="8"/>
  <c r="H3035" i="8"/>
  <c r="I3035" i="8"/>
  <c r="J3035" i="8"/>
  <c r="J3036" i="8" s="1"/>
  <c r="A3037" i="8"/>
  <c r="B3037" i="8"/>
  <c r="C3037" i="8"/>
  <c r="D3037" i="8"/>
  <c r="E3037" i="8"/>
  <c r="F3037" i="8"/>
  <c r="G3037" i="8"/>
  <c r="H3037" i="8"/>
  <c r="I3037" i="8"/>
  <c r="J3037" i="8"/>
  <c r="J3038" i="8" s="1"/>
  <c r="A3039" i="8"/>
  <c r="B3039" i="8"/>
  <c r="C3039" i="8"/>
  <c r="D3039" i="8"/>
  <c r="E3039" i="8"/>
  <c r="F3039" i="8"/>
  <c r="G3039" i="8"/>
  <c r="H3039" i="8"/>
  <c r="I3039" i="8"/>
  <c r="J3039" i="8"/>
  <c r="J3040" i="8" s="1"/>
  <c r="A3041" i="8"/>
  <c r="B3041" i="8"/>
  <c r="C3041" i="8"/>
  <c r="D3041" i="8"/>
  <c r="E3041" i="8"/>
  <c r="F3041" i="8"/>
  <c r="G3041" i="8"/>
  <c r="H3041" i="8"/>
  <c r="I3041" i="8"/>
  <c r="J3041" i="8"/>
  <c r="J3042" i="8" s="1"/>
  <c r="A3043" i="8"/>
  <c r="B3043" i="8"/>
  <c r="C3043" i="8"/>
  <c r="D3043" i="8"/>
  <c r="E3043" i="8"/>
  <c r="F3043" i="8"/>
  <c r="G3043" i="8"/>
  <c r="H3043" i="8"/>
  <c r="I3043" i="8"/>
  <c r="J3043" i="8"/>
  <c r="J3044" i="8" s="1"/>
  <c r="A3045" i="8"/>
  <c r="B3045" i="8"/>
  <c r="C3045" i="8"/>
  <c r="D3045" i="8"/>
  <c r="E3045" i="8"/>
  <c r="F3045" i="8"/>
  <c r="G3045" i="8"/>
  <c r="H3045" i="8"/>
  <c r="I3045" i="8"/>
  <c r="J3045" i="8"/>
  <c r="J3046" i="8" s="1"/>
  <c r="A3048" i="8"/>
  <c r="B3048" i="8"/>
  <c r="C3048" i="8"/>
  <c r="D3048" i="8"/>
  <c r="E3048" i="8"/>
  <c r="F3048" i="8"/>
  <c r="G3048" i="8"/>
  <c r="H3048" i="8"/>
  <c r="I3048" i="8"/>
  <c r="J3048" i="8"/>
  <c r="K3048" i="8"/>
  <c r="A3049" i="8"/>
  <c r="B3049" i="8"/>
  <c r="C3049" i="8"/>
  <c r="D3049" i="8"/>
  <c r="E3049" i="8"/>
  <c r="F3049" i="8"/>
  <c r="G3049" i="8"/>
  <c r="H3049" i="8"/>
  <c r="I3049" i="8"/>
  <c r="A3051" i="8"/>
  <c r="B3051" i="8"/>
  <c r="C3051" i="8"/>
  <c r="D3051" i="8"/>
  <c r="E3051" i="8"/>
  <c r="F3051" i="8"/>
  <c r="G3051" i="8"/>
  <c r="H3051" i="8"/>
  <c r="I3051" i="8"/>
  <c r="J3051" i="8"/>
  <c r="J3052" i="8" s="1"/>
  <c r="A3053" i="8"/>
  <c r="B3053" i="8"/>
  <c r="C3053" i="8"/>
  <c r="D3053" i="8"/>
  <c r="E3053" i="8"/>
  <c r="F3053" i="8"/>
  <c r="G3053" i="8"/>
  <c r="H3053" i="8"/>
  <c r="I3053" i="8"/>
  <c r="J3053" i="8"/>
  <c r="J3054" i="8" s="1"/>
  <c r="A3055" i="8"/>
  <c r="B3055" i="8"/>
  <c r="C3055" i="8"/>
  <c r="D3055" i="8"/>
  <c r="E3055" i="8"/>
  <c r="F3055" i="8"/>
  <c r="G3055" i="8"/>
  <c r="H3055" i="8"/>
  <c r="I3055" i="8"/>
  <c r="J3055" i="8"/>
  <c r="J3056" i="8" s="1"/>
  <c r="A3057" i="8"/>
  <c r="B3057" i="8"/>
  <c r="C3057" i="8"/>
  <c r="D3057" i="8"/>
  <c r="E3057" i="8"/>
  <c r="F3057" i="8"/>
  <c r="G3057" i="8"/>
  <c r="H3057" i="8"/>
  <c r="I3057" i="8"/>
  <c r="J3057" i="8"/>
  <c r="J3058" i="8" s="1"/>
  <c r="A3059" i="8"/>
  <c r="B3059" i="8"/>
  <c r="C3059" i="8"/>
  <c r="D3059" i="8"/>
  <c r="E3059" i="8"/>
  <c r="F3059" i="8"/>
  <c r="G3059" i="8"/>
  <c r="H3059" i="8"/>
  <c r="I3059" i="8"/>
  <c r="J3059" i="8"/>
  <c r="J3060" i="8" s="1"/>
  <c r="A3061" i="8"/>
  <c r="B3061" i="8"/>
  <c r="C3061" i="8"/>
  <c r="D3061" i="8"/>
  <c r="E3061" i="8"/>
  <c r="F3061" i="8"/>
  <c r="G3061" i="8"/>
  <c r="H3061" i="8"/>
  <c r="I3061" i="8"/>
  <c r="J3061" i="8"/>
  <c r="A3062" i="8"/>
  <c r="B3062" i="8"/>
  <c r="C3062" i="8"/>
  <c r="D3062" i="8"/>
  <c r="E3062" i="8"/>
  <c r="F3062" i="8"/>
  <c r="G3062" i="8"/>
  <c r="H3062" i="8"/>
  <c r="I3062" i="8"/>
  <c r="J3062" i="8"/>
  <c r="A3063" i="8"/>
  <c r="B3063" i="8"/>
  <c r="C3063" i="8"/>
  <c r="D3063" i="8"/>
  <c r="E3063" i="8"/>
  <c r="F3063" i="8"/>
  <c r="G3063" i="8"/>
  <c r="H3063" i="8"/>
  <c r="I3063" i="8"/>
  <c r="J3063" i="8"/>
  <c r="A3064" i="8"/>
  <c r="B3064" i="8"/>
  <c r="C3064" i="8"/>
  <c r="D3064" i="8"/>
  <c r="E3064" i="8"/>
  <c r="F3064" i="8"/>
  <c r="G3064" i="8"/>
  <c r="H3064" i="8"/>
  <c r="I3064" i="8"/>
  <c r="J3064" i="8"/>
  <c r="A3066" i="8"/>
  <c r="B3066" i="8"/>
  <c r="C3066" i="8"/>
  <c r="D3066" i="8"/>
  <c r="E3066" i="8"/>
  <c r="F3066" i="8"/>
  <c r="G3066" i="8"/>
  <c r="H3066" i="8"/>
  <c r="I3066" i="8"/>
  <c r="A3068" i="8"/>
  <c r="B3068" i="8"/>
  <c r="C3068" i="8"/>
  <c r="D3068" i="8"/>
  <c r="E3068" i="8"/>
  <c r="F3068" i="8"/>
  <c r="G3068" i="8"/>
  <c r="H3068" i="8"/>
  <c r="I3068" i="8"/>
  <c r="J3068" i="8"/>
  <c r="J3069" i="8" s="1"/>
  <c r="A3070" i="8"/>
  <c r="B3070" i="8"/>
  <c r="C3070" i="8"/>
  <c r="D3070" i="8"/>
  <c r="E3070" i="8"/>
  <c r="F3070" i="8"/>
  <c r="G3070" i="8"/>
  <c r="H3070" i="8"/>
  <c r="I3070" i="8"/>
  <c r="J3070" i="8"/>
  <c r="J3071" i="8" s="1"/>
  <c r="A3072" i="8"/>
  <c r="B3072" i="8"/>
  <c r="C3072" i="8"/>
  <c r="D3072" i="8"/>
  <c r="E3072" i="8"/>
  <c r="F3072" i="8"/>
  <c r="G3072" i="8"/>
  <c r="H3072" i="8"/>
  <c r="I3072" i="8"/>
  <c r="J3072" i="8"/>
  <c r="J3073" i="8" s="1"/>
  <c r="A3074" i="8"/>
  <c r="B3074" i="8"/>
  <c r="C3074" i="8"/>
  <c r="D3074" i="8"/>
  <c r="E3074" i="8"/>
  <c r="F3074" i="8"/>
  <c r="G3074" i="8"/>
  <c r="H3074" i="8"/>
  <c r="I3074" i="8"/>
  <c r="J3074" i="8"/>
  <c r="J3075" i="8" s="1"/>
  <c r="A3076" i="8"/>
  <c r="B3076" i="8"/>
  <c r="C3076" i="8"/>
  <c r="D3076" i="8"/>
  <c r="E3076" i="8"/>
  <c r="F3076" i="8"/>
  <c r="G3076" i="8"/>
  <c r="H3076" i="8"/>
  <c r="I3076" i="8"/>
  <c r="J3076" i="8"/>
  <c r="J3077" i="8" s="1"/>
  <c r="A3078" i="8"/>
  <c r="B3078" i="8"/>
  <c r="C3078" i="8"/>
  <c r="D3078" i="8"/>
  <c r="E3078" i="8"/>
  <c r="F3078" i="8"/>
  <c r="G3078" i="8"/>
  <c r="H3078" i="8"/>
  <c r="I3078" i="8"/>
  <c r="J3078" i="8"/>
  <c r="J3079" i="8" s="1"/>
  <c r="A3080" i="8"/>
  <c r="B3080" i="8"/>
  <c r="C3080" i="8"/>
  <c r="D3080" i="8"/>
  <c r="E3080" i="8"/>
  <c r="F3080" i="8"/>
  <c r="G3080" i="8"/>
  <c r="H3080" i="8"/>
  <c r="I3080" i="8"/>
  <c r="J3080" i="8"/>
  <c r="J3081" i="8" s="1"/>
  <c r="A3082" i="8"/>
  <c r="B3082" i="8"/>
  <c r="C3082" i="8"/>
  <c r="D3082" i="8"/>
  <c r="E3082" i="8"/>
  <c r="F3082" i="8"/>
  <c r="G3082" i="8"/>
  <c r="H3082" i="8"/>
  <c r="I3082" i="8"/>
  <c r="J3082" i="8"/>
  <c r="J3083" i="8" s="1"/>
  <c r="A3084" i="8"/>
  <c r="B3084" i="8"/>
  <c r="C3084" i="8"/>
  <c r="D3084" i="8"/>
  <c r="E3084" i="8"/>
  <c r="F3084" i="8"/>
  <c r="G3084" i="8"/>
  <c r="H3084" i="8"/>
  <c r="I3084" i="8"/>
  <c r="J3084" i="8"/>
  <c r="J3085" i="8" s="1"/>
  <c r="A3086" i="8"/>
  <c r="B3086" i="8"/>
  <c r="C3086" i="8"/>
  <c r="D3086" i="8"/>
  <c r="E3086" i="8"/>
  <c r="F3086" i="8"/>
  <c r="G3086" i="8"/>
  <c r="H3086" i="8"/>
  <c r="I3086" i="8"/>
  <c r="A3088" i="8"/>
  <c r="B3088" i="8"/>
  <c r="C3088" i="8"/>
  <c r="D3088" i="8"/>
  <c r="E3088" i="8"/>
  <c r="F3088" i="8"/>
  <c r="G3088" i="8"/>
  <c r="H3088" i="8"/>
  <c r="I3088" i="8"/>
  <c r="J3088" i="8"/>
  <c r="J3089" i="8" s="1"/>
  <c r="A3090" i="8"/>
  <c r="B3090" i="8"/>
  <c r="C3090" i="8"/>
  <c r="D3090" i="8"/>
  <c r="E3090" i="8"/>
  <c r="F3090" i="8"/>
  <c r="G3090" i="8"/>
  <c r="H3090" i="8"/>
  <c r="I3090" i="8"/>
  <c r="J3090" i="8"/>
  <c r="J3091" i="8" s="1"/>
  <c r="A3092" i="8"/>
  <c r="B3092" i="8"/>
  <c r="C3092" i="8"/>
  <c r="D3092" i="8"/>
  <c r="E3092" i="8"/>
  <c r="F3092" i="8"/>
  <c r="G3092" i="8"/>
  <c r="H3092" i="8"/>
  <c r="I3092" i="8"/>
  <c r="J3092" i="8"/>
  <c r="J3093" i="8" s="1"/>
  <c r="A3095" i="8"/>
  <c r="B3095" i="8"/>
  <c r="C3095" i="8"/>
  <c r="D3095" i="8"/>
  <c r="E3095" i="8"/>
  <c r="F3095" i="8"/>
  <c r="G3095" i="8"/>
  <c r="H3095" i="8"/>
  <c r="I3095" i="8"/>
  <c r="J3095" i="8"/>
  <c r="K3095" i="8"/>
  <c r="A3096" i="8"/>
  <c r="B3096" i="8"/>
  <c r="C3096" i="8"/>
  <c r="D3096" i="8"/>
  <c r="E3096" i="8"/>
  <c r="F3096" i="8"/>
  <c r="G3096" i="8"/>
  <c r="H3096" i="8"/>
  <c r="I3096" i="8"/>
  <c r="J3096" i="8"/>
  <c r="A3098" i="8"/>
  <c r="B3098" i="8"/>
  <c r="C3098" i="8"/>
  <c r="D3098" i="8"/>
  <c r="E3098" i="8"/>
  <c r="F3098" i="8"/>
  <c r="G3098" i="8"/>
  <c r="H3098" i="8"/>
  <c r="I3098" i="8"/>
  <c r="J3098" i="8"/>
  <c r="J3099" i="8" s="1"/>
  <c r="A3100" i="8"/>
  <c r="B3100" i="8"/>
  <c r="C3100" i="8"/>
  <c r="D3100" i="8"/>
  <c r="E3100" i="8"/>
  <c r="F3100" i="8"/>
  <c r="G3100" i="8"/>
  <c r="H3100" i="8"/>
  <c r="I3100" i="8"/>
  <c r="J3100" i="8"/>
  <c r="J3101" i="8" s="1"/>
  <c r="A3102" i="8"/>
  <c r="B3102" i="8"/>
  <c r="C3102" i="8"/>
  <c r="D3102" i="8"/>
  <c r="E3102" i="8"/>
  <c r="F3102" i="8"/>
  <c r="G3102" i="8"/>
  <c r="H3102" i="8"/>
  <c r="I3102" i="8"/>
  <c r="J3102" i="8"/>
  <c r="J3103" i="8" s="1"/>
  <c r="A3104" i="8"/>
  <c r="B3104" i="8"/>
  <c r="C3104" i="8"/>
  <c r="D3104" i="8"/>
  <c r="E3104" i="8"/>
  <c r="F3104" i="8"/>
  <c r="G3104" i="8"/>
  <c r="H3104" i="8"/>
  <c r="I3104" i="8"/>
  <c r="J3104" i="8"/>
  <c r="J3105" i="8" s="1"/>
  <c r="A3106" i="8"/>
  <c r="B3106" i="8"/>
  <c r="C3106" i="8"/>
  <c r="D3106" i="8"/>
  <c r="E3106" i="8"/>
  <c r="F3106" i="8"/>
  <c r="G3106" i="8"/>
  <c r="H3106" i="8"/>
  <c r="I3106" i="8"/>
  <c r="A3108" i="8"/>
  <c r="B3108" i="8"/>
  <c r="C3108" i="8"/>
  <c r="D3108" i="8"/>
  <c r="E3108" i="8"/>
  <c r="F3108" i="8"/>
  <c r="G3108" i="8"/>
  <c r="H3108" i="8"/>
  <c r="I3108" i="8"/>
  <c r="J3108" i="8"/>
  <c r="J3109" i="8" s="1"/>
  <c r="A3110" i="8"/>
  <c r="B3110" i="8"/>
  <c r="C3110" i="8"/>
  <c r="D3110" i="8"/>
  <c r="E3110" i="8"/>
  <c r="F3110" i="8"/>
  <c r="G3110" i="8"/>
  <c r="H3110" i="8"/>
  <c r="I3110" i="8"/>
  <c r="J3110" i="8"/>
  <c r="J3111" i="8" s="1"/>
  <c r="A3112" i="8"/>
  <c r="B3112" i="8"/>
  <c r="C3112" i="8"/>
  <c r="D3112" i="8"/>
  <c r="E3112" i="8"/>
  <c r="F3112" i="8"/>
  <c r="G3112" i="8"/>
  <c r="H3112" i="8"/>
  <c r="I3112" i="8"/>
  <c r="J3112" i="8"/>
  <c r="J3113" i="8" s="1"/>
  <c r="A3114" i="8"/>
  <c r="B3114" i="8"/>
  <c r="C3114" i="8"/>
  <c r="D3114" i="8"/>
  <c r="E3114" i="8"/>
  <c r="F3114" i="8"/>
  <c r="G3114" i="8"/>
  <c r="H3114" i="8"/>
  <c r="I3114" i="8"/>
  <c r="J3114" i="8"/>
  <c r="J3115" i="8" s="1"/>
  <c r="A3116" i="8"/>
  <c r="B3116" i="8"/>
  <c r="C3116" i="8"/>
  <c r="D3116" i="8"/>
  <c r="E3116" i="8"/>
  <c r="F3116" i="8"/>
  <c r="G3116" i="8"/>
  <c r="H3116" i="8"/>
  <c r="I3116" i="8"/>
  <c r="J3116" i="8"/>
  <c r="J3117" i="8" s="1"/>
  <c r="A3118" i="8"/>
  <c r="B3118" i="8"/>
  <c r="C3118" i="8"/>
  <c r="D3118" i="8"/>
  <c r="E3118" i="8"/>
  <c r="F3118" i="8"/>
  <c r="G3118" i="8"/>
  <c r="H3118" i="8"/>
  <c r="I3118" i="8"/>
  <c r="J3118" i="8"/>
  <c r="J3119" i="8" s="1"/>
  <c r="A3120" i="8"/>
  <c r="B3120" i="8"/>
  <c r="C3120" i="8"/>
  <c r="D3120" i="8"/>
  <c r="E3120" i="8"/>
  <c r="F3120" i="8"/>
  <c r="G3120" i="8"/>
  <c r="H3120" i="8"/>
  <c r="I3120" i="8"/>
  <c r="J3120" i="8"/>
  <c r="J3121" i="8" s="1"/>
  <c r="A3122" i="8"/>
  <c r="B3122" i="8"/>
  <c r="C3122" i="8"/>
  <c r="D3122" i="8"/>
  <c r="E3122" i="8"/>
  <c r="F3122" i="8"/>
  <c r="G3122" i="8"/>
  <c r="H3122" i="8"/>
  <c r="I3122" i="8"/>
  <c r="J3122" i="8"/>
  <c r="J3123" i="8" s="1"/>
  <c r="A3125" i="8"/>
  <c r="B3125" i="8"/>
  <c r="C3125" i="8"/>
  <c r="D3125" i="8"/>
  <c r="E3125" i="8"/>
  <c r="F3125" i="8"/>
  <c r="G3125" i="8"/>
  <c r="H3125" i="8"/>
  <c r="I3125" i="8"/>
  <c r="J3125" i="8"/>
  <c r="K3125" i="8"/>
  <c r="A3126" i="8"/>
  <c r="B3126" i="8"/>
  <c r="C3126" i="8"/>
  <c r="D3126" i="8"/>
  <c r="E3126" i="8"/>
  <c r="F3126" i="8"/>
  <c r="G3126" i="8"/>
  <c r="H3126" i="8"/>
  <c r="I3126" i="8"/>
  <c r="A3128" i="8"/>
  <c r="B3128" i="8"/>
  <c r="C3128" i="8"/>
  <c r="D3128" i="8"/>
  <c r="E3128" i="8"/>
  <c r="F3128" i="8"/>
  <c r="G3128" i="8"/>
  <c r="H3128" i="8"/>
  <c r="I3128" i="8"/>
  <c r="J3128" i="8"/>
  <c r="J3129" i="8" s="1"/>
  <c r="A3130" i="8"/>
  <c r="B3130" i="8"/>
  <c r="C3130" i="8"/>
  <c r="D3130" i="8"/>
  <c r="E3130" i="8"/>
  <c r="F3130" i="8"/>
  <c r="G3130" i="8"/>
  <c r="H3130" i="8"/>
  <c r="I3130" i="8"/>
  <c r="J3130" i="8"/>
  <c r="J3131" i="8" s="1"/>
  <c r="A3132" i="8"/>
  <c r="B3132" i="8"/>
  <c r="C3132" i="8"/>
  <c r="D3132" i="8"/>
  <c r="E3132" i="8"/>
  <c r="F3132" i="8"/>
  <c r="G3132" i="8"/>
  <c r="H3132" i="8"/>
  <c r="I3132" i="8"/>
  <c r="J3132" i="8"/>
  <c r="J3133" i="8" s="1"/>
  <c r="A3134" i="8"/>
  <c r="B3134" i="8"/>
  <c r="C3134" i="8"/>
  <c r="D3134" i="8"/>
  <c r="E3134" i="8"/>
  <c r="F3134" i="8"/>
  <c r="G3134" i="8"/>
  <c r="H3134" i="8"/>
  <c r="I3134" i="8"/>
  <c r="J3134" i="8"/>
  <c r="A3135" i="8"/>
  <c r="B3135" i="8"/>
  <c r="C3135" i="8"/>
  <c r="D3135" i="8"/>
  <c r="E3135" i="8"/>
  <c r="F3135" i="8"/>
  <c r="G3135" i="8"/>
  <c r="H3135" i="8"/>
  <c r="I3135" i="8"/>
  <c r="J3135" i="8"/>
  <c r="A3136" i="8"/>
  <c r="B3136" i="8"/>
  <c r="C3136" i="8"/>
  <c r="D3136" i="8"/>
  <c r="E3136" i="8"/>
  <c r="F3136" i="8"/>
  <c r="G3136" i="8"/>
  <c r="H3136" i="8"/>
  <c r="I3136" i="8"/>
  <c r="J3136" i="8"/>
  <c r="A3137" i="8"/>
  <c r="B3137" i="8"/>
  <c r="C3137" i="8"/>
  <c r="D3137" i="8"/>
  <c r="E3137" i="8"/>
  <c r="F3137" i="8"/>
  <c r="G3137" i="8"/>
  <c r="H3137" i="8"/>
  <c r="I3137" i="8"/>
  <c r="J3137" i="8"/>
  <c r="A3138" i="8"/>
  <c r="B3138" i="8"/>
  <c r="C3138" i="8"/>
  <c r="D3138" i="8"/>
  <c r="E3138" i="8"/>
  <c r="F3138" i="8"/>
  <c r="G3138" i="8"/>
  <c r="H3138" i="8"/>
  <c r="I3138" i="8"/>
  <c r="J3138" i="8"/>
  <c r="A3139" i="8"/>
  <c r="B3139" i="8"/>
  <c r="C3139" i="8"/>
  <c r="D3139" i="8"/>
  <c r="E3139" i="8"/>
  <c r="F3139" i="8"/>
  <c r="G3139" i="8"/>
  <c r="H3139" i="8"/>
  <c r="I3139" i="8"/>
  <c r="J3139" i="8"/>
  <c r="A3141" i="8"/>
  <c r="B3141" i="8"/>
  <c r="C3141" i="8"/>
  <c r="D3141" i="8"/>
  <c r="E3141" i="8"/>
  <c r="F3141" i="8"/>
  <c r="G3141" i="8"/>
  <c r="H3141" i="8"/>
  <c r="I3141" i="8"/>
  <c r="A3143" i="8"/>
  <c r="B3143" i="8"/>
  <c r="C3143" i="8"/>
  <c r="D3143" i="8"/>
  <c r="E3143" i="8"/>
  <c r="F3143" i="8"/>
  <c r="G3143" i="8"/>
  <c r="H3143" i="8"/>
  <c r="I3143" i="8"/>
  <c r="J3143" i="8"/>
  <c r="J3144" i="8" s="1"/>
  <c r="A3145" i="8"/>
  <c r="B3145" i="8"/>
  <c r="C3145" i="8"/>
  <c r="D3145" i="8"/>
  <c r="E3145" i="8"/>
  <c r="F3145" i="8"/>
  <c r="G3145" i="8"/>
  <c r="H3145" i="8"/>
  <c r="I3145" i="8"/>
  <c r="J3145" i="8"/>
  <c r="J3146" i="8" s="1"/>
  <c r="A3147" i="8"/>
  <c r="B3147" i="8"/>
  <c r="C3147" i="8"/>
  <c r="D3147" i="8"/>
  <c r="E3147" i="8"/>
  <c r="F3147" i="8"/>
  <c r="G3147" i="8"/>
  <c r="H3147" i="8"/>
  <c r="I3147" i="8"/>
  <c r="J3147" i="8"/>
  <c r="J3148" i="8" s="1"/>
  <c r="A3149" i="8"/>
  <c r="B3149" i="8"/>
  <c r="C3149" i="8"/>
  <c r="D3149" i="8"/>
  <c r="E3149" i="8"/>
  <c r="F3149" i="8"/>
  <c r="G3149" i="8"/>
  <c r="H3149" i="8"/>
  <c r="I3149" i="8"/>
  <c r="J3149" i="8"/>
  <c r="J3150" i="8" s="1"/>
  <c r="A3151" i="8"/>
  <c r="B3151" i="8"/>
  <c r="C3151" i="8"/>
  <c r="D3151" i="8"/>
  <c r="E3151" i="8"/>
  <c r="F3151" i="8"/>
  <c r="G3151" i="8"/>
  <c r="H3151" i="8"/>
  <c r="I3151" i="8"/>
  <c r="J3151" i="8"/>
  <c r="J3152" i="8" s="1"/>
  <c r="A3153" i="8"/>
  <c r="B3153" i="8"/>
  <c r="C3153" i="8"/>
  <c r="D3153" i="8"/>
  <c r="E3153" i="8"/>
  <c r="F3153" i="8"/>
  <c r="G3153" i="8"/>
  <c r="H3153" i="8"/>
  <c r="I3153" i="8"/>
  <c r="J3153" i="8"/>
  <c r="A3154" i="8"/>
  <c r="B3154" i="8"/>
  <c r="C3154" i="8"/>
  <c r="D3154" i="8"/>
  <c r="E3154" i="8"/>
  <c r="F3154" i="8"/>
  <c r="G3154" i="8"/>
  <c r="H3154" i="8"/>
  <c r="I3154" i="8"/>
  <c r="J3154" i="8"/>
  <c r="A3156" i="8"/>
  <c r="B3156" i="8"/>
  <c r="C3156" i="8"/>
  <c r="D3156" i="8"/>
  <c r="E3156" i="8"/>
  <c r="F3156" i="8"/>
  <c r="G3156" i="8"/>
  <c r="H3156" i="8"/>
  <c r="I3156" i="8"/>
  <c r="J3156" i="8"/>
  <c r="J3157" i="8" s="1"/>
  <c r="A3158" i="8"/>
  <c r="B3158" i="8"/>
  <c r="C3158" i="8"/>
  <c r="D3158" i="8"/>
  <c r="E3158" i="8"/>
  <c r="F3158" i="8"/>
  <c r="G3158" i="8"/>
  <c r="H3158" i="8"/>
  <c r="I3158" i="8"/>
  <c r="J3158" i="8"/>
  <c r="J3159" i="8" s="1"/>
  <c r="A3160" i="8"/>
  <c r="B3160" i="8"/>
  <c r="C3160" i="8"/>
  <c r="D3160" i="8"/>
  <c r="E3160" i="8"/>
  <c r="F3160" i="8"/>
  <c r="G3160" i="8"/>
  <c r="H3160" i="8"/>
  <c r="I3160" i="8"/>
  <c r="A3162" i="8"/>
  <c r="B3162" i="8"/>
  <c r="C3162" i="8"/>
  <c r="D3162" i="8"/>
  <c r="E3162" i="8"/>
  <c r="F3162" i="8"/>
  <c r="G3162" i="8"/>
  <c r="H3162" i="8"/>
  <c r="I3162" i="8"/>
  <c r="J3162" i="8"/>
  <c r="J3163" i="8" s="1"/>
  <c r="A3164" i="8"/>
  <c r="B3164" i="8"/>
  <c r="C3164" i="8"/>
  <c r="D3164" i="8"/>
  <c r="E3164" i="8"/>
  <c r="F3164" i="8"/>
  <c r="G3164" i="8"/>
  <c r="H3164" i="8"/>
  <c r="I3164" i="8"/>
  <c r="J3164" i="8"/>
  <c r="J3165" i="8" s="1"/>
  <c r="A3166" i="8"/>
  <c r="B3166" i="8"/>
  <c r="C3166" i="8"/>
  <c r="D3166" i="8"/>
  <c r="E3166" i="8"/>
  <c r="F3166" i="8"/>
  <c r="G3166" i="8"/>
  <c r="H3166" i="8"/>
  <c r="I3166" i="8"/>
  <c r="J3166" i="8"/>
  <c r="J3167" i="8" s="1"/>
  <c r="A3168" i="8"/>
  <c r="B3168" i="8"/>
  <c r="C3168" i="8"/>
  <c r="D3168" i="8"/>
  <c r="E3168" i="8"/>
  <c r="F3168" i="8"/>
  <c r="G3168" i="8"/>
  <c r="H3168" i="8"/>
  <c r="I3168" i="8"/>
  <c r="J3168" i="8"/>
  <c r="A3169" i="8"/>
  <c r="B3169" i="8"/>
  <c r="C3169" i="8"/>
  <c r="D3169" i="8"/>
  <c r="E3169" i="8"/>
  <c r="F3169" i="8"/>
  <c r="G3169" i="8"/>
  <c r="H3169" i="8"/>
  <c r="I3169" i="8"/>
  <c r="J3169" i="8"/>
  <c r="A3170" i="8"/>
  <c r="B3170" i="8"/>
  <c r="C3170" i="8"/>
  <c r="D3170" i="8"/>
  <c r="E3170" i="8"/>
  <c r="F3170" i="8"/>
  <c r="G3170" i="8"/>
  <c r="H3170" i="8"/>
  <c r="I3170" i="8"/>
  <c r="J3170" i="8"/>
  <c r="A3172" i="8"/>
  <c r="B3172" i="8"/>
  <c r="C3172" i="8"/>
  <c r="D3172" i="8"/>
  <c r="E3172" i="8"/>
  <c r="F3172" i="8"/>
  <c r="G3172" i="8"/>
  <c r="H3172" i="8"/>
  <c r="I3172" i="8"/>
  <c r="J3172" i="8"/>
  <c r="J3173" i="8" s="1"/>
  <c r="A3174" i="8"/>
  <c r="B3174" i="8"/>
  <c r="C3174" i="8"/>
  <c r="D3174" i="8"/>
  <c r="E3174" i="8"/>
  <c r="F3174" i="8"/>
  <c r="G3174" i="8"/>
  <c r="H3174" i="8"/>
  <c r="I3174" i="8"/>
  <c r="J3174" i="8"/>
  <c r="J3175" i="8" s="1"/>
  <c r="A3176" i="8"/>
  <c r="B3176" i="8"/>
  <c r="C3176" i="8"/>
  <c r="D3176" i="8"/>
  <c r="E3176" i="8"/>
  <c r="F3176" i="8"/>
  <c r="G3176" i="8"/>
  <c r="H3176" i="8"/>
  <c r="I3176" i="8"/>
  <c r="J3176" i="8"/>
  <c r="J3177" i="8" s="1"/>
  <c r="A3178" i="8"/>
  <c r="B3178" i="8"/>
  <c r="C3178" i="8"/>
  <c r="D3178" i="8"/>
  <c r="E3178" i="8"/>
  <c r="F3178" i="8"/>
  <c r="G3178" i="8"/>
  <c r="H3178" i="8"/>
  <c r="I3178" i="8"/>
  <c r="A3180" i="8"/>
  <c r="B3180" i="8"/>
  <c r="C3180" i="8"/>
  <c r="D3180" i="8"/>
  <c r="E3180" i="8"/>
  <c r="F3180" i="8"/>
  <c r="G3180" i="8"/>
  <c r="H3180" i="8"/>
  <c r="I3180" i="8"/>
  <c r="J3180" i="8"/>
  <c r="A3181" i="8"/>
  <c r="B3181" i="8"/>
  <c r="C3181" i="8"/>
  <c r="D3181" i="8"/>
  <c r="E3181" i="8"/>
  <c r="F3181" i="8"/>
  <c r="G3181" i="8"/>
  <c r="H3181" i="8"/>
  <c r="I3181" i="8"/>
  <c r="J3181" i="8"/>
  <c r="A3182" i="8"/>
  <c r="B3182" i="8"/>
  <c r="C3182" i="8"/>
  <c r="D3182" i="8"/>
  <c r="E3182" i="8"/>
  <c r="F3182" i="8"/>
  <c r="G3182" i="8"/>
  <c r="H3182" i="8"/>
  <c r="I3182" i="8"/>
  <c r="J3182" i="8"/>
  <c r="A3183" i="8"/>
  <c r="B3183" i="8"/>
  <c r="C3183" i="8"/>
  <c r="D3183" i="8"/>
  <c r="E3183" i="8"/>
  <c r="F3183" i="8"/>
  <c r="G3183" i="8"/>
  <c r="H3183" i="8"/>
  <c r="I3183" i="8"/>
  <c r="J3183" i="8"/>
  <c r="A3184" i="8"/>
  <c r="B3184" i="8"/>
  <c r="C3184" i="8"/>
  <c r="D3184" i="8"/>
  <c r="E3184" i="8"/>
  <c r="F3184" i="8"/>
  <c r="G3184" i="8"/>
  <c r="H3184" i="8"/>
  <c r="I3184" i="8"/>
  <c r="J3184" i="8"/>
  <c r="A3185" i="8"/>
  <c r="B3185" i="8"/>
  <c r="C3185" i="8"/>
  <c r="D3185" i="8"/>
  <c r="E3185" i="8"/>
  <c r="F3185" i="8"/>
  <c r="G3185" i="8"/>
  <c r="H3185" i="8"/>
  <c r="I3185" i="8"/>
  <c r="J3185" i="8"/>
  <c r="A3186" i="8"/>
  <c r="B3186" i="8"/>
  <c r="C3186" i="8"/>
  <c r="D3186" i="8"/>
  <c r="E3186" i="8"/>
  <c r="F3186" i="8"/>
  <c r="G3186" i="8"/>
  <c r="H3186" i="8"/>
  <c r="I3186" i="8"/>
  <c r="J3186" i="8"/>
  <c r="A3187" i="8"/>
  <c r="B3187" i="8"/>
  <c r="C3187" i="8"/>
  <c r="D3187" i="8"/>
  <c r="E3187" i="8"/>
  <c r="F3187" i="8"/>
  <c r="G3187" i="8"/>
  <c r="H3187" i="8"/>
  <c r="I3187" i="8"/>
  <c r="J3187" i="8"/>
  <c r="A3188" i="8"/>
  <c r="B3188" i="8"/>
  <c r="C3188" i="8"/>
  <c r="D3188" i="8"/>
  <c r="E3188" i="8"/>
  <c r="F3188" i="8"/>
  <c r="G3188" i="8"/>
  <c r="H3188" i="8"/>
  <c r="I3188" i="8"/>
  <c r="J3188" i="8"/>
  <c r="A3189" i="8"/>
  <c r="B3189" i="8"/>
  <c r="C3189" i="8"/>
  <c r="D3189" i="8"/>
  <c r="E3189" i="8"/>
  <c r="F3189" i="8"/>
  <c r="G3189" i="8"/>
  <c r="H3189" i="8"/>
  <c r="I3189" i="8"/>
  <c r="A3190" i="8"/>
  <c r="B3190" i="8"/>
  <c r="C3190" i="8"/>
  <c r="D3190" i="8"/>
  <c r="E3190" i="8"/>
  <c r="F3190" i="8"/>
  <c r="G3190" i="8"/>
  <c r="H3190" i="8"/>
  <c r="I3190" i="8"/>
  <c r="J3190" i="8"/>
  <c r="A3191" i="8"/>
  <c r="B3191" i="8"/>
  <c r="C3191" i="8"/>
  <c r="D3191" i="8"/>
  <c r="E3191" i="8"/>
  <c r="F3191" i="8"/>
  <c r="G3191" i="8"/>
  <c r="H3191" i="8"/>
  <c r="I3191" i="8"/>
  <c r="J3191" i="8"/>
  <c r="A3192" i="8"/>
  <c r="B3192" i="8"/>
  <c r="C3192" i="8"/>
  <c r="D3192" i="8"/>
  <c r="E3192" i="8"/>
  <c r="F3192" i="8"/>
  <c r="G3192" i="8"/>
  <c r="H3192" i="8"/>
  <c r="I3192" i="8"/>
  <c r="J3192" i="8"/>
  <c r="A3194" i="8"/>
  <c r="B3194" i="8"/>
  <c r="C3194" i="8"/>
  <c r="D3194" i="8"/>
  <c r="E3194" i="8"/>
  <c r="F3194" i="8"/>
  <c r="G3194" i="8"/>
  <c r="H3194" i="8"/>
  <c r="I3194" i="8"/>
  <c r="J3194" i="8"/>
  <c r="A3195" i="8"/>
  <c r="B3195" i="8"/>
  <c r="C3195" i="8"/>
  <c r="D3195" i="8"/>
  <c r="E3195" i="8"/>
  <c r="F3195" i="8"/>
  <c r="G3195" i="8"/>
  <c r="H3195" i="8"/>
  <c r="I3195" i="8"/>
  <c r="J3195" i="8"/>
  <c r="A3197" i="8"/>
  <c r="B3197" i="8"/>
  <c r="C3197" i="8"/>
  <c r="D3197" i="8"/>
  <c r="E3197" i="8"/>
  <c r="F3197" i="8"/>
  <c r="G3197" i="8"/>
  <c r="H3197" i="8"/>
  <c r="I3197" i="8"/>
  <c r="J3197" i="8"/>
  <c r="A3198" i="8"/>
  <c r="B3198" i="8"/>
  <c r="C3198" i="8"/>
  <c r="D3198" i="8"/>
  <c r="E3198" i="8"/>
  <c r="F3198" i="8"/>
  <c r="G3198" i="8"/>
  <c r="H3198" i="8"/>
  <c r="I3198" i="8"/>
  <c r="J3198" i="8"/>
  <c r="A3200" i="8"/>
  <c r="B3200" i="8"/>
  <c r="C3200" i="8"/>
  <c r="D3200" i="8"/>
  <c r="E3200" i="8"/>
  <c r="F3200" i="8"/>
  <c r="G3200" i="8"/>
  <c r="H3200" i="8"/>
  <c r="I3200" i="8"/>
  <c r="J3200" i="8"/>
  <c r="A3201" i="8"/>
  <c r="B3201" i="8"/>
  <c r="C3201" i="8"/>
  <c r="D3201" i="8"/>
  <c r="E3201" i="8"/>
  <c r="F3201" i="8"/>
  <c r="G3201" i="8"/>
  <c r="H3201" i="8"/>
  <c r="I3201" i="8"/>
  <c r="J3201" i="8"/>
  <c r="A3203" i="8"/>
  <c r="B3203" i="8"/>
  <c r="C3203" i="8"/>
  <c r="D3203" i="8"/>
  <c r="E3203" i="8"/>
  <c r="F3203" i="8"/>
  <c r="G3203" i="8"/>
  <c r="H3203" i="8"/>
  <c r="I3203" i="8"/>
  <c r="A3205" i="8"/>
  <c r="B3205" i="8"/>
  <c r="C3205" i="8"/>
  <c r="D3205" i="8"/>
  <c r="E3205" i="8"/>
  <c r="F3205" i="8"/>
  <c r="G3205" i="8"/>
  <c r="H3205" i="8"/>
  <c r="I3205" i="8"/>
  <c r="J3205" i="8"/>
  <c r="A3206" i="8"/>
  <c r="B3206" i="8"/>
  <c r="C3206" i="8"/>
  <c r="D3206" i="8"/>
  <c r="E3206" i="8"/>
  <c r="F3206" i="8"/>
  <c r="G3206" i="8"/>
  <c r="H3206" i="8"/>
  <c r="I3206" i="8"/>
  <c r="J3206" i="8"/>
  <c r="A3208" i="8"/>
  <c r="B3208" i="8"/>
  <c r="C3208" i="8"/>
  <c r="D3208" i="8"/>
  <c r="E3208" i="8"/>
  <c r="F3208" i="8"/>
  <c r="G3208" i="8"/>
  <c r="H3208" i="8"/>
  <c r="I3208" i="8"/>
  <c r="J3208" i="8"/>
  <c r="A3209" i="8"/>
  <c r="B3209" i="8"/>
  <c r="C3209" i="8"/>
  <c r="D3209" i="8"/>
  <c r="E3209" i="8"/>
  <c r="F3209" i="8"/>
  <c r="G3209" i="8"/>
  <c r="H3209" i="8"/>
  <c r="I3209" i="8"/>
  <c r="J3209" i="8"/>
  <c r="A3211" i="8"/>
  <c r="B3211" i="8"/>
  <c r="C3211" i="8"/>
  <c r="D3211" i="8"/>
  <c r="E3211" i="8"/>
  <c r="F3211" i="8"/>
  <c r="G3211" i="8"/>
  <c r="H3211" i="8"/>
  <c r="I3211" i="8"/>
  <c r="J3211" i="8"/>
  <c r="J3212" i="8" s="1"/>
  <c r="A3213" i="8"/>
  <c r="B3213" i="8"/>
  <c r="C3213" i="8"/>
  <c r="D3213" i="8"/>
  <c r="E3213" i="8"/>
  <c r="F3213" i="8"/>
  <c r="G3213" i="8"/>
  <c r="H3213" i="8"/>
  <c r="I3213" i="8"/>
  <c r="J3213" i="8"/>
  <c r="J3214" i="8" s="1"/>
  <c r="A3215" i="8"/>
  <c r="B3215" i="8"/>
  <c r="C3215" i="8"/>
  <c r="D3215" i="8"/>
  <c r="E3215" i="8"/>
  <c r="F3215" i="8"/>
  <c r="G3215" i="8"/>
  <c r="H3215" i="8"/>
  <c r="I3215" i="8"/>
  <c r="J3215" i="8"/>
  <c r="A3216" i="8"/>
  <c r="B3216" i="8"/>
  <c r="C3216" i="8"/>
  <c r="D3216" i="8"/>
  <c r="E3216" i="8"/>
  <c r="F3216" i="8"/>
  <c r="G3216" i="8"/>
  <c r="H3216" i="8"/>
  <c r="I3216" i="8"/>
  <c r="J3216" i="8"/>
  <c r="A3218" i="8"/>
  <c r="B3218" i="8"/>
  <c r="C3218" i="8"/>
  <c r="D3218" i="8"/>
  <c r="E3218" i="8"/>
  <c r="F3218" i="8"/>
  <c r="G3218" i="8"/>
  <c r="H3218" i="8"/>
  <c r="I3218" i="8"/>
  <c r="J3218" i="8"/>
  <c r="J3220" i="8" s="1"/>
  <c r="A3219" i="8"/>
  <c r="B3219" i="8"/>
  <c r="C3219" i="8"/>
  <c r="D3219" i="8"/>
  <c r="E3219" i="8"/>
  <c r="F3219" i="8"/>
  <c r="G3219" i="8"/>
  <c r="H3219" i="8"/>
  <c r="I3219" i="8"/>
  <c r="A3221" i="8"/>
  <c r="B3221" i="8"/>
  <c r="C3221" i="8"/>
  <c r="D3221" i="8"/>
  <c r="E3221" i="8"/>
  <c r="F3221" i="8"/>
  <c r="G3221" i="8"/>
  <c r="H3221" i="8"/>
  <c r="I3221" i="8"/>
  <c r="J3221" i="8"/>
  <c r="J3222" i="8" s="1"/>
  <c r="A3223" i="8"/>
  <c r="B3223" i="8"/>
  <c r="C3223" i="8"/>
  <c r="D3223" i="8"/>
  <c r="E3223" i="8"/>
  <c r="F3223" i="8"/>
  <c r="G3223" i="8"/>
  <c r="H3223" i="8"/>
  <c r="I3223" i="8"/>
  <c r="J3223" i="8"/>
  <c r="J3224" i="8" s="1"/>
  <c r="A3225" i="8"/>
  <c r="B3225" i="8"/>
  <c r="C3225" i="8"/>
  <c r="D3225" i="8"/>
  <c r="E3225" i="8"/>
  <c r="F3225" i="8"/>
  <c r="G3225" i="8"/>
  <c r="H3225" i="8"/>
  <c r="I3225" i="8"/>
  <c r="J3225" i="8"/>
  <c r="A3226" i="8"/>
  <c r="B3226" i="8"/>
  <c r="C3226" i="8"/>
  <c r="D3226" i="8"/>
  <c r="E3226" i="8"/>
  <c r="F3226" i="8"/>
  <c r="G3226" i="8"/>
  <c r="H3226" i="8"/>
  <c r="I3226" i="8"/>
  <c r="J3226" i="8"/>
  <c r="A3227" i="8"/>
  <c r="B3227" i="8"/>
  <c r="C3227" i="8"/>
  <c r="D3227" i="8"/>
  <c r="E3227" i="8"/>
  <c r="F3227" i="8"/>
  <c r="G3227" i="8"/>
  <c r="H3227" i="8"/>
  <c r="I3227" i="8"/>
  <c r="J3227" i="8"/>
  <c r="A3228" i="8"/>
  <c r="B3228" i="8"/>
  <c r="C3228" i="8"/>
  <c r="D3228" i="8"/>
  <c r="E3228" i="8"/>
  <c r="F3228" i="8"/>
  <c r="G3228" i="8"/>
  <c r="H3228" i="8"/>
  <c r="I3228" i="8"/>
  <c r="J3228" i="8"/>
  <c r="A3230" i="8"/>
  <c r="B3230" i="8"/>
  <c r="C3230" i="8"/>
  <c r="D3230" i="8"/>
  <c r="E3230" i="8"/>
  <c r="F3230" i="8"/>
  <c r="G3230" i="8"/>
  <c r="H3230" i="8"/>
  <c r="I3230" i="8"/>
  <c r="J3230" i="8"/>
  <c r="J3231" i="8" s="1"/>
  <c r="A3232" i="8"/>
  <c r="B3232" i="8"/>
  <c r="C3232" i="8"/>
  <c r="D3232" i="8"/>
  <c r="E3232" i="8"/>
  <c r="F3232" i="8"/>
  <c r="G3232" i="8"/>
  <c r="H3232" i="8"/>
  <c r="I3232" i="8"/>
  <c r="J3232" i="8"/>
  <c r="J3233" i="8" s="1"/>
  <c r="J3234" i="8"/>
  <c r="J3235" i="8" s="1"/>
  <c r="I3234" i="8"/>
  <c r="H3234" i="8"/>
  <c r="G3234" i="8"/>
  <c r="F3234" i="8"/>
  <c r="E3234" i="8"/>
  <c r="D3234" i="8"/>
  <c r="C3234" i="8"/>
  <c r="B3234" i="8"/>
  <c r="A3234" i="8"/>
  <c r="A3246" i="8"/>
  <c r="B3246" i="8"/>
  <c r="C3246" i="8"/>
  <c r="D3246" i="8"/>
  <c r="E3246" i="8"/>
  <c r="F3246" i="8"/>
  <c r="G3246" i="8"/>
  <c r="H3246" i="8"/>
  <c r="I3246" i="8"/>
  <c r="J3246" i="8"/>
  <c r="A3248" i="8"/>
  <c r="B3248" i="8"/>
  <c r="C3248" i="8"/>
  <c r="D3248" i="8"/>
  <c r="E3248" i="8"/>
  <c r="F3248" i="8"/>
  <c r="G3248" i="8"/>
  <c r="H3248" i="8"/>
  <c r="I3248" i="8"/>
  <c r="J3248" i="8"/>
  <c r="A3249" i="8"/>
  <c r="B3249" i="8"/>
  <c r="C3249" i="8"/>
  <c r="D3249" i="8"/>
  <c r="E3249" i="8"/>
  <c r="F3249" i="8"/>
  <c r="G3249" i="8"/>
  <c r="H3249" i="8"/>
  <c r="I3249" i="8"/>
  <c r="J3249" i="8"/>
  <c r="A3250" i="8"/>
  <c r="B3250" i="8"/>
  <c r="C3250" i="8"/>
  <c r="D3250" i="8"/>
  <c r="E3250" i="8"/>
  <c r="F3250" i="8"/>
  <c r="G3250" i="8"/>
  <c r="H3250" i="8"/>
  <c r="I3250" i="8"/>
  <c r="J3250" i="8"/>
  <c r="A3251" i="8"/>
  <c r="B3251" i="8"/>
  <c r="C3251" i="8"/>
  <c r="D3251" i="8"/>
  <c r="E3251" i="8"/>
  <c r="F3251" i="8"/>
  <c r="G3251" i="8"/>
  <c r="H3251" i="8"/>
  <c r="I3251" i="8"/>
  <c r="J3251" i="8"/>
  <c r="A3252" i="8"/>
  <c r="B3252" i="8"/>
  <c r="C3252" i="8"/>
  <c r="D3252" i="8"/>
  <c r="E3252" i="8"/>
  <c r="F3252" i="8"/>
  <c r="G3252" i="8"/>
  <c r="H3252" i="8"/>
  <c r="I3252" i="8"/>
  <c r="J3252" i="8"/>
  <c r="A3253" i="8"/>
  <c r="B3253" i="8"/>
  <c r="C3253" i="8"/>
  <c r="D3253" i="8"/>
  <c r="E3253" i="8"/>
  <c r="F3253" i="8"/>
  <c r="G3253" i="8"/>
  <c r="H3253" i="8"/>
  <c r="I3253" i="8"/>
  <c r="J3253" i="8"/>
  <c r="A3254" i="8"/>
  <c r="B3254" i="8"/>
  <c r="C3254" i="8"/>
  <c r="D3254" i="8"/>
  <c r="E3254" i="8"/>
  <c r="F3254" i="8"/>
  <c r="G3254" i="8"/>
  <c r="H3254" i="8"/>
  <c r="I3254" i="8"/>
  <c r="J3254" i="8"/>
  <c r="A3255" i="8"/>
  <c r="B3255" i="8"/>
  <c r="C3255" i="8"/>
  <c r="D3255" i="8"/>
  <c r="E3255" i="8"/>
  <c r="F3255" i="8"/>
  <c r="G3255" i="8"/>
  <c r="H3255" i="8"/>
  <c r="I3255" i="8"/>
  <c r="J3255" i="8"/>
  <c r="A3256" i="8"/>
  <c r="B3256" i="8"/>
  <c r="C3256" i="8"/>
  <c r="D3256" i="8"/>
  <c r="E3256" i="8"/>
  <c r="F3256" i="8"/>
  <c r="G3256" i="8"/>
  <c r="H3256" i="8"/>
  <c r="I3256" i="8"/>
  <c r="J3256" i="8"/>
  <c r="A3257" i="8"/>
  <c r="B3257" i="8"/>
  <c r="C3257" i="8"/>
  <c r="D3257" i="8"/>
  <c r="E3257" i="8"/>
  <c r="F3257" i="8"/>
  <c r="G3257" i="8"/>
  <c r="H3257" i="8"/>
  <c r="I3257" i="8"/>
  <c r="J3257" i="8"/>
  <c r="A3258" i="8"/>
  <c r="B3258" i="8"/>
  <c r="C3258" i="8"/>
  <c r="D3258" i="8"/>
  <c r="E3258" i="8"/>
  <c r="F3258" i="8"/>
  <c r="G3258" i="8"/>
  <c r="H3258" i="8"/>
  <c r="I3258" i="8"/>
  <c r="J3258" i="8"/>
  <c r="A3259" i="8"/>
  <c r="B3259" i="8"/>
  <c r="C3259" i="8"/>
  <c r="D3259" i="8"/>
  <c r="E3259" i="8"/>
  <c r="F3259" i="8"/>
  <c r="G3259" i="8"/>
  <c r="H3259" i="8"/>
  <c r="I3259" i="8"/>
  <c r="J3259" i="8"/>
  <c r="A3260" i="8"/>
  <c r="B3260" i="8"/>
  <c r="C3260" i="8"/>
  <c r="D3260" i="8"/>
  <c r="E3260" i="8"/>
  <c r="F3260" i="8"/>
  <c r="G3260" i="8"/>
  <c r="H3260" i="8"/>
  <c r="I3260" i="8"/>
  <c r="J3260" i="8"/>
  <c r="A3261" i="8"/>
  <c r="B3261" i="8"/>
  <c r="C3261" i="8"/>
  <c r="D3261" i="8"/>
  <c r="E3261" i="8"/>
  <c r="F3261" i="8"/>
  <c r="G3261" i="8"/>
  <c r="H3261" i="8"/>
  <c r="I3261" i="8"/>
  <c r="J3261" i="8"/>
  <c r="A3263" i="8"/>
  <c r="B3263" i="8"/>
  <c r="C3263" i="8"/>
  <c r="D3263" i="8"/>
  <c r="E3263" i="8"/>
  <c r="F3263" i="8"/>
  <c r="G3263" i="8"/>
  <c r="H3263" i="8"/>
  <c r="I3263" i="8"/>
  <c r="J3263" i="8"/>
  <c r="A3264" i="8"/>
  <c r="B3264" i="8"/>
  <c r="C3264" i="8"/>
  <c r="D3264" i="8"/>
  <c r="E3264" i="8"/>
  <c r="F3264" i="8"/>
  <c r="G3264" i="8"/>
  <c r="H3264" i="8"/>
  <c r="I3264" i="8"/>
  <c r="J3264" i="8"/>
  <c r="A3265" i="8"/>
  <c r="B3265" i="8"/>
  <c r="C3265" i="8"/>
  <c r="D3265" i="8"/>
  <c r="E3265" i="8"/>
  <c r="F3265" i="8"/>
  <c r="G3265" i="8"/>
  <c r="H3265" i="8"/>
  <c r="I3265" i="8"/>
  <c r="J3265" i="8"/>
  <c r="A3266" i="8"/>
  <c r="B3266" i="8"/>
  <c r="C3266" i="8"/>
  <c r="D3266" i="8"/>
  <c r="E3266" i="8"/>
  <c r="F3266" i="8"/>
  <c r="G3266" i="8"/>
  <c r="H3266" i="8"/>
  <c r="I3266" i="8"/>
  <c r="J3266" i="8"/>
  <c r="A3267" i="8"/>
  <c r="B3267" i="8"/>
  <c r="C3267" i="8"/>
  <c r="D3267" i="8"/>
  <c r="E3267" i="8"/>
  <c r="F3267" i="8"/>
  <c r="G3267" i="8"/>
  <c r="H3267" i="8"/>
  <c r="I3267" i="8"/>
  <c r="J3267" i="8"/>
  <c r="A3269" i="8"/>
  <c r="B3269" i="8"/>
  <c r="C3269" i="8"/>
  <c r="D3269" i="8"/>
  <c r="E3269" i="8"/>
  <c r="F3269" i="8"/>
  <c r="G3269" i="8"/>
  <c r="H3269" i="8"/>
  <c r="I3269" i="8"/>
  <c r="J3269" i="8"/>
  <c r="A3270" i="8"/>
  <c r="B3270" i="8"/>
  <c r="C3270" i="8"/>
  <c r="D3270" i="8"/>
  <c r="E3270" i="8"/>
  <c r="F3270" i="8"/>
  <c r="G3270" i="8"/>
  <c r="H3270" i="8"/>
  <c r="I3270" i="8"/>
  <c r="J3270" i="8"/>
  <c r="A3271" i="8"/>
  <c r="B3271" i="8"/>
  <c r="C3271" i="8"/>
  <c r="D3271" i="8"/>
  <c r="E3271" i="8"/>
  <c r="F3271" i="8"/>
  <c r="G3271" i="8"/>
  <c r="H3271" i="8"/>
  <c r="I3271" i="8"/>
  <c r="J3271" i="8"/>
  <c r="A3273" i="8"/>
  <c r="B3273" i="8"/>
  <c r="C3273" i="8"/>
  <c r="D3273" i="8"/>
  <c r="E3273" i="8"/>
  <c r="F3273" i="8"/>
  <c r="G3273" i="8"/>
  <c r="H3273" i="8"/>
  <c r="I3273" i="8"/>
  <c r="J3273" i="8"/>
  <c r="J3274" i="8" s="1"/>
  <c r="A3275" i="8"/>
  <c r="B3275" i="8"/>
  <c r="C3275" i="8"/>
  <c r="D3275" i="8"/>
  <c r="E3275" i="8"/>
  <c r="F3275" i="8"/>
  <c r="G3275" i="8"/>
  <c r="H3275" i="8"/>
  <c r="I3275" i="8"/>
  <c r="J3275" i="8"/>
  <c r="J3276" i="8" s="1"/>
  <c r="A3277" i="8"/>
  <c r="B3277" i="8"/>
  <c r="C3277" i="8"/>
  <c r="D3277" i="8"/>
  <c r="E3277" i="8"/>
  <c r="F3277" i="8"/>
  <c r="G3277" i="8"/>
  <c r="H3277" i="8"/>
  <c r="I3277" i="8"/>
  <c r="J3277" i="8"/>
  <c r="J3278" i="8" s="1"/>
  <c r="A3280" i="8"/>
  <c r="B3280" i="8"/>
  <c r="C3280" i="8"/>
  <c r="D3280" i="8"/>
  <c r="E3280" i="8"/>
  <c r="F3280" i="8"/>
  <c r="G3280" i="8"/>
  <c r="H3280" i="8"/>
  <c r="I3280" i="8"/>
  <c r="J3280" i="8"/>
  <c r="K3280" i="8"/>
  <c r="A3281" i="8"/>
  <c r="B3281" i="8"/>
  <c r="C3281" i="8"/>
  <c r="D3281" i="8"/>
  <c r="E3281" i="8"/>
  <c r="F3281" i="8"/>
  <c r="G3281" i="8"/>
  <c r="H3281" i="8"/>
  <c r="I3281" i="8"/>
  <c r="J3281" i="8"/>
  <c r="A3282" i="8"/>
  <c r="B3282" i="8"/>
  <c r="C3282" i="8"/>
  <c r="D3282" i="8"/>
  <c r="E3282" i="8"/>
  <c r="F3282" i="8"/>
  <c r="G3282" i="8"/>
  <c r="H3282" i="8"/>
  <c r="I3282" i="8"/>
  <c r="A3284" i="8"/>
  <c r="B3284" i="8"/>
  <c r="C3284" i="8"/>
  <c r="D3284" i="8"/>
  <c r="E3284" i="8"/>
  <c r="F3284" i="8"/>
  <c r="G3284" i="8"/>
  <c r="H3284" i="8"/>
  <c r="I3284" i="8"/>
  <c r="J3284" i="8"/>
  <c r="A3285" i="8"/>
  <c r="B3285" i="8"/>
  <c r="C3285" i="8"/>
  <c r="D3285" i="8"/>
  <c r="E3285" i="8"/>
  <c r="F3285" i="8"/>
  <c r="G3285" i="8"/>
  <c r="H3285" i="8"/>
  <c r="I3285" i="8"/>
  <c r="J3285" i="8"/>
  <c r="A3287" i="8"/>
  <c r="B3287" i="8"/>
  <c r="C3287" i="8"/>
  <c r="D3287" i="8"/>
  <c r="E3287" i="8"/>
  <c r="F3287" i="8"/>
  <c r="G3287" i="8"/>
  <c r="H3287" i="8"/>
  <c r="I3287" i="8"/>
  <c r="J3287" i="8"/>
  <c r="K3287" i="8"/>
  <c r="A3288" i="8"/>
  <c r="B3288" i="8"/>
  <c r="C3288" i="8"/>
  <c r="D3288" i="8"/>
  <c r="E3288" i="8"/>
  <c r="F3288" i="8"/>
  <c r="G3288" i="8"/>
  <c r="H3288" i="8"/>
  <c r="I3288" i="8"/>
  <c r="J3288" i="8"/>
  <c r="A3290" i="8"/>
  <c r="B3290" i="8"/>
  <c r="C3290" i="8"/>
  <c r="D3290" i="8"/>
  <c r="E3290" i="8"/>
  <c r="F3290" i="8"/>
  <c r="G3290" i="8"/>
  <c r="H3290" i="8"/>
  <c r="I3290" i="8"/>
  <c r="J3290" i="8"/>
  <c r="K3290" i="8"/>
  <c r="A3291" i="8"/>
  <c r="B3291" i="8"/>
  <c r="C3291" i="8"/>
  <c r="D3291" i="8"/>
  <c r="E3291" i="8"/>
  <c r="F3291" i="8"/>
  <c r="G3291" i="8"/>
  <c r="H3291" i="8"/>
  <c r="I3291" i="8"/>
  <c r="J3291" i="8"/>
  <c r="A3292" i="8"/>
  <c r="B3292" i="8"/>
  <c r="C3292" i="8"/>
  <c r="D3292" i="8"/>
  <c r="E3292" i="8"/>
  <c r="F3292" i="8"/>
  <c r="G3292" i="8"/>
  <c r="H3292" i="8"/>
  <c r="I3292" i="8"/>
  <c r="J3292" i="8"/>
  <c r="A3293" i="8"/>
  <c r="B3293" i="8"/>
  <c r="C3293" i="8"/>
  <c r="D3293" i="8"/>
  <c r="E3293" i="8"/>
  <c r="F3293" i="8"/>
  <c r="G3293" i="8"/>
  <c r="H3293" i="8"/>
  <c r="I3293" i="8"/>
  <c r="A3294" i="8"/>
  <c r="B3294" i="8"/>
  <c r="C3294" i="8"/>
  <c r="D3294" i="8"/>
  <c r="E3294" i="8"/>
  <c r="F3294" i="8"/>
  <c r="G3294" i="8"/>
  <c r="H3294" i="8"/>
  <c r="I3294" i="8"/>
  <c r="J3294" i="8"/>
  <c r="A3295" i="8"/>
  <c r="B3295" i="8"/>
  <c r="C3295" i="8"/>
  <c r="D3295" i="8"/>
  <c r="E3295" i="8"/>
  <c r="F3295" i="8"/>
  <c r="G3295" i="8"/>
  <c r="H3295" i="8"/>
  <c r="I3295" i="8"/>
  <c r="J3295" i="8"/>
  <c r="A3297" i="8"/>
  <c r="B3297" i="8"/>
  <c r="C3297" i="8"/>
  <c r="D3297" i="8"/>
  <c r="E3297" i="8"/>
  <c r="F3297" i="8"/>
  <c r="G3297" i="8"/>
  <c r="H3297" i="8"/>
  <c r="I3297" i="8"/>
  <c r="J3297" i="8"/>
  <c r="K3297" i="8"/>
  <c r="A3298" i="8"/>
  <c r="B3298" i="8"/>
  <c r="C3298" i="8"/>
  <c r="D3298" i="8"/>
  <c r="E3298" i="8"/>
  <c r="F3298" i="8"/>
  <c r="G3298" i="8"/>
  <c r="H3298" i="8"/>
  <c r="I3298" i="8"/>
  <c r="J3298" i="8"/>
  <c r="A3299" i="8"/>
  <c r="B3299" i="8"/>
  <c r="C3299" i="8"/>
  <c r="D3299" i="8"/>
  <c r="E3299" i="8"/>
  <c r="F3299" i="8"/>
  <c r="G3299" i="8"/>
  <c r="H3299" i="8"/>
  <c r="I3299" i="8"/>
  <c r="J3299" i="8"/>
  <c r="A3300" i="8"/>
  <c r="B3300" i="8"/>
  <c r="C3300" i="8"/>
  <c r="D3300" i="8"/>
  <c r="E3300" i="8"/>
  <c r="F3300" i="8"/>
  <c r="G3300" i="8"/>
  <c r="H3300" i="8"/>
  <c r="I3300" i="8"/>
  <c r="J3300" i="8"/>
  <c r="A3301" i="8"/>
  <c r="B3301" i="8"/>
  <c r="C3301" i="8"/>
  <c r="D3301" i="8"/>
  <c r="E3301" i="8"/>
  <c r="F3301" i="8"/>
  <c r="G3301" i="8"/>
  <c r="H3301" i="8"/>
  <c r="I3301" i="8"/>
  <c r="J3301" i="8"/>
  <c r="A3302" i="8"/>
  <c r="B3302" i="8"/>
  <c r="C3302" i="8"/>
  <c r="D3302" i="8"/>
  <c r="E3302" i="8"/>
  <c r="F3302" i="8"/>
  <c r="G3302" i="8"/>
  <c r="H3302" i="8"/>
  <c r="I3302" i="8"/>
  <c r="J3302" i="8"/>
  <c r="A3303" i="8"/>
  <c r="B3303" i="8"/>
  <c r="C3303" i="8"/>
  <c r="D3303" i="8"/>
  <c r="E3303" i="8"/>
  <c r="F3303" i="8"/>
  <c r="G3303" i="8"/>
  <c r="H3303" i="8"/>
  <c r="I3303" i="8"/>
  <c r="J3303" i="8"/>
  <c r="A3304" i="8"/>
  <c r="B3304" i="8"/>
  <c r="C3304" i="8"/>
  <c r="D3304" i="8"/>
  <c r="E3304" i="8"/>
  <c r="F3304" i="8"/>
  <c r="G3304" i="8"/>
  <c r="H3304" i="8"/>
  <c r="I3304" i="8"/>
  <c r="J3304" i="8"/>
  <c r="A3305" i="8"/>
  <c r="B3305" i="8"/>
  <c r="C3305" i="8"/>
  <c r="D3305" i="8"/>
  <c r="E3305" i="8"/>
  <c r="F3305" i="8"/>
  <c r="G3305" i="8"/>
  <c r="H3305" i="8"/>
  <c r="I3305" i="8"/>
  <c r="J3305" i="8"/>
  <c r="A3306" i="8"/>
  <c r="B3306" i="8"/>
  <c r="C3306" i="8"/>
  <c r="D3306" i="8"/>
  <c r="E3306" i="8"/>
  <c r="F3306" i="8"/>
  <c r="G3306" i="8"/>
  <c r="H3306" i="8"/>
  <c r="I3306" i="8"/>
  <c r="J3306" i="8"/>
  <c r="A3307" i="8"/>
  <c r="B3307" i="8"/>
  <c r="C3307" i="8"/>
  <c r="D3307" i="8"/>
  <c r="E3307" i="8"/>
  <c r="F3307" i="8"/>
  <c r="G3307" i="8"/>
  <c r="H3307" i="8"/>
  <c r="I3307" i="8"/>
  <c r="J3307" i="8"/>
  <c r="A3309" i="8"/>
  <c r="B3309" i="8"/>
  <c r="C3309" i="8"/>
  <c r="D3309" i="8"/>
  <c r="E3309" i="8"/>
  <c r="F3309" i="8"/>
  <c r="G3309" i="8"/>
  <c r="H3309" i="8"/>
  <c r="I3309" i="8"/>
  <c r="J3309" i="8"/>
  <c r="K3309" i="8"/>
  <c r="A3310" i="8"/>
  <c r="B3310" i="8"/>
  <c r="C3310" i="8"/>
  <c r="D3310" i="8"/>
  <c r="E3310" i="8"/>
  <c r="F3310" i="8"/>
  <c r="G3310" i="8"/>
  <c r="H3310" i="8"/>
  <c r="I3310" i="8"/>
  <c r="J3310" i="8"/>
  <c r="A3311" i="8"/>
  <c r="B3311" i="8"/>
  <c r="C3311" i="8"/>
  <c r="D3311" i="8"/>
  <c r="E3311" i="8"/>
  <c r="F3311" i="8"/>
  <c r="G3311" i="8"/>
  <c r="H3311" i="8"/>
  <c r="I3311" i="8"/>
  <c r="A3312" i="8"/>
  <c r="B3312" i="8"/>
  <c r="C3312" i="8"/>
  <c r="D3312" i="8"/>
  <c r="E3312" i="8"/>
  <c r="F3312" i="8"/>
  <c r="G3312" i="8"/>
  <c r="H3312" i="8"/>
  <c r="I3312" i="8"/>
  <c r="J3312" i="8"/>
  <c r="A3313" i="8"/>
  <c r="B3313" i="8"/>
  <c r="C3313" i="8"/>
  <c r="D3313" i="8"/>
  <c r="E3313" i="8"/>
  <c r="F3313" i="8"/>
  <c r="G3313" i="8"/>
  <c r="H3313" i="8"/>
  <c r="I3313" i="8"/>
  <c r="J3313" i="8"/>
  <c r="A3314" i="8"/>
  <c r="B3314" i="8"/>
  <c r="C3314" i="8"/>
  <c r="D3314" i="8"/>
  <c r="E3314" i="8"/>
  <c r="F3314" i="8"/>
  <c r="G3314" i="8"/>
  <c r="H3314" i="8"/>
  <c r="I3314" i="8"/>
  <c r="J3314" i="8"/>
  <c r="A3315" i="8"/>
  <c r="B3315" i="8"/>
  <c r="C3315" i="8"/>
  <c r="D3315" i="8"/>
  <c r="E3315" i="8"/>
  <c r="F3315" i="8"/>
  <c r="G3315" i="8"/>
  <c r="H3315" i="8"/>
  <c r="I3315" i="8"/>
  <c r="J3315" i="8"/>
  <c r="A3316" i="8"/>
  <c r="B3316" i="8"/>
  <c r="C3316" i="8"/>
  <c r="D3316" i="8"/>
  <c r="E3316" i="8"/>
  <c r="F3316" i="8"/>
  <c r="G3316" i="8"/>
  <c r="H3316" i="8"/>
  <c r="I3316" i="8"/>
  <c r="A3317" i="8"/>
  <c r="B3317" i="8"/>
  <c r="C3317" i="8"/>
  <c r="D3317" i="8"/>
  <c r="E3317" i="8"/>
  <c r="F3317" i="8"/>
  <c r="G3317" i="8"/>
  <c r="H3317" i="8"/>
  <c r="I3317" i="8"/>
  <c r="J3317" i="8"/>
  <c r="A3318" i="8"/>
  <c r="B3318" i="8"/>
  <c r="C3318" i="8"/>
  <c r="D3318" i="8"/>
  <c r="E3318" i="8"/>
  <c r="F3318" i="8"/>
  <c r="G3318" i="8"/>
  <c r="H3318" i="8"/>
  <c r="I3318" i="8"/>
  <c r="J3318" i="8"/>
  <c r="A3319" i="8"/>
  <c r="B3319" i="8"/>
  <c r="C3319" i="8"/>
  <c r="D3319" i="8"/>
  <c r="E3319" i="8"/>
  <c r="F3319" i="8"/>
  <c r="G3319" i="8"/>
  <c r="H3319" i="8"/>
  <c r="I3319" i="8"/>
  <c r="J3319" i="8"/>
  <c r="A3321" i="8"/>
  <c r="B3321" i="8"/>
  <c r="C3321" i="8"/>
  <c r="D3321" i="8"/>
  <c r="E3321" i="8"/>
  <c r="F3321" i="8"/>
  <c r="G3321" i="8"/>
  <c r="H3321" i="8"/>
  <c r="I3321" i="8"/>
  <c r="J3321" i="8"/>
  <c r="K3321" i="8"/>
  <c r="A3322" i="8"/>
  <c r="B3322" i="8"/>
  <c r="C3322" i="8"/>
  <c r="D3322" i="8"/>
  <c r="E3322" i="8"/>
  <c r="F3322" i="8"/>
  <c r="G3322" i="8"/>
  <c r="H3322" i="8"/>
  <c r="I3322" i="8"/>
  <c r="J3322" i="8"/>
  <c r="A3323" i="8"/>
  <c r="B3323" i="8"/>
  <c r="C3323" i="8"/>
  <c r="D3323" i="8"/>
  <c r="E3323" i="8"/>
  <c r="F3323" i="8"/>
  <c r="G3323" i="8"/>
  <c r="H3323" i="8"/>
  <c r="I3323" i="8"/>
  <c r="J3323" i="8"/>
  <c r="A3324" i="8"/>
  <c r="B3324" i="8"/>
  <c r="C3324" i="8"/>
  <c r="D3324" i="8"/>
  <c r="E3324" i="8"/>
  <c r="F3324" i="8"/>
  <c r="G3324" i="8"/>
  <c r="H3324" i="8"/>
  <c r="I3324" i="8"/>
  <c r="J3324" i="8"/>
  <c r="A3325" i="8"/>
  <c r="B3325" i="8"/>
  <c r="C3325" i="8"/>
  <c r="D3325" i="8"/>
  <c r="E3325" i="8"/>
  <c r="F3325" i="8"/>
  <c r="G3325" i="8"/>
  <c r="H3325" i="8"/>
  <c r="I3325" i="8"/>
  <c r="J3325" i="8"/>
  <c r="A3326" i="8"/>
  <c r="B3326" i="8"/>
  <c r="C3326" i="8"/>
  <c r="D3326" i="8"/>
  <c r="E3326" i="8"/>
  <c r="F3326" i="8"/>
  <c r="G3326" i="8"/>
  <c r="H3326" i="8"/>
  <c r="I3326" i="8"/>
  <c r="J3326" i="8"/>
  <c r="A3327" i="8"/>
  <c r="B3327" i="8"/>
  <c r="C3327" i="8"/>
  <c r="D3327" i="8"/>
  <c r="E3327" i="8"/>
  <c r="F3327" i="8"/>
  <c r="G3327" i="8"/>
  <c r="H3327" i="8"/>
  <c r="I3327" i="8"/>
  <c r="J3327" i="8"/>
  <c r="A3328" i="8"/>
  <c r="B3328" i="8"/>
  <c r="C3328" i="8"/>
  <c r="D3328" i="8"/>
  <c r="E3328" i="8"/>
  <c r="F3328" i="8"/>
  <c r="G3328" i="8"/>
  <c r="H3328" i="8"/>
  <c r="I3328" i="8"/>
  <c r="J3328" i="8"/>
  <c r="A3329" i="8"/>
  <c r="B3329" i="8"/>
  <c r="C3329" i="8"/>
  <c r="D3329" i="8"/>
  <c r="E3329" i="8"/>
  <c r="F3329" i="8"/>
  <c r="G3329" i="8"/>
  <c r="H3329" i="8"/>
  <c r="I3329" i="8"/>
  <c r="J3329" i="8"/>
  <c r="A3331" i="8"/>
  <c r="B3331" i="8"/>
  <c r="C3331" i="8"/>
  <c r="D3331" i="8"/>
  <c r="E3331" i="8"/>
  <c r="F3331" i="8"/>
  <c r="G3331" i="8"/>
  <c r="H3331" i="8"/>
  <c r="I3331" i="8"/>
  <c r="J3331" i="8"/>
  <c r="K3331" i="8"/>
  <c r="A3332" i="8"/>
  <c r="B3332" i="8"/>
  <c r="C3332" i="8"/>
  <c r="D3332" i="8"/>
  <c r="E3332" i="8"/>
  <c r="F3332" i="8"/>
  <c r="G3332" i="8"/>
  <c r="H3332" i="8"/>
  <c r="I3332" i="8"/>
  <c r="J3332" i="8"/>
  <c r="A3333" i="8"/>
  <c r="B3333" i="8"/>
  <c r="C3333" i="8"/>
  <c r="D3333" i="8"/>
  <c r="E3333" i="8"/>
  <c r="F3333" i="8"/>
  <c r="G3333" i="8"/>
  <c r="H3333" i="8"/>
  <c r="I3333" i="8"/>
  <c r="J3333" i="8"/>
  <c r="A3334" i="8"/>
  <c r="B3334" i="8"/>
  <c r="C3334" i="8"/>
  <c r="D3334" i="8"/>
  <c r="E3334" i="8"/>
  <c r="F3334" i="8"/>
  <c r="G3334" i="8"/>
  <c r="H3334" i="8"/>
  <c r="I3334" i="8"/>
  <c r="A3335" i="8"/>
  <c r="B3335" i="8"/>
  <c r="C3335" i="8"/>
  <c r="D3335" i="8"/>
  <c r="E3335" i="8"/>
  <c r="F3335" i="8"/>
  <c r="G3335" i="8"/>
  <c r="H3335" i="8"/>
  <c r="I3335" i="8"/>
  <c r="J3335" i="8"/>
  <c r="A3336" i="8"/>
  <c r="B3336" i="8"/>
  <c r="C3336" i="8"/>
  <c r="D3336" i="8"/>
  <c r="E3336" i="8"/>
  <c r="F3336" i="8"/>
  <c r="G3336" i="8"/>
  <c r="H3336" i="8"/>
  <c r="I3336" i="8"/>
  <c r="J3336" i="8"/>
  <c r="A3337" i="8"/>
  <c r="B3337" i="8"/>
  <c r="C3337" i="8"/>
  <c r="D3337" i="8"/>
  <c r="E3337" i="8"/>
  <c r="F3337" i="8"/>
  <c r="G3337" i="8"/>
  <c r="H3337" i="8"/>
  <c r="I3337" i="8"/>
  <c r="J3337" i="8"/>
  <c r="A3338" i="8"/>
  <c r="B3338" i="8"/>
  <c r="C3338" i="8"/>
  <c r="D3338" i="8"/>
  <c r="E3338" i="8"/>
  <c r="F3338" i="8"/>
  <c r="G3338" i="8"/>
  <c r="H3338" i="8"/>
  <c r="I3338" i="8"/>
  <c r="J3338" i="8"/>
  <c r="A3339" i="8"/>
  <c r="B3339" i="8"/>
  <c r="C3339" i="8"/>
  <c r="D3339" i="8"/>
  <c r="E3339" i="8"/>
  <c r="F3339" i="8"/>
  <c r="G3339" i="8"/>
  <c r="H3339" i="8"/>
  <c r="I3339" i="8"/>
  <c r="A3341" i="8"/>
  <c r="B3341" i="8"/>
  <c r="C3341" i="8"/>
  <c r="D3341" i="8"/>
  <c r="E3341" i="8"/>
  <c r="F3341" i="8"/>
  <c r="G3341" i="8"/>
  <c r="H3341" i="8"/>
  <c r="I3341" i="8"/>
  <c r="J3341" i="8"/>
  <c r="K3341" i="8"/>
  <c r="A3342" i="8"/>
  <c r="B3342" i="8"/>
  <c r="C3342" i="8"/>
  <c r="D3342" i="8"/>
  <c r="E3342" i="8"/>
  <c r="F3342" i="8"/>
  <c r="G3342" i="8"/>
  <c r="H3342" i="8"/>
  <c r="I3342" i="8"/>
  <c r="J3342" i="8"/>
  <c r="A3343" i="8"/>
  <c r="B3343" i="8"/>
  <c r="C3343" i="8"/>
  <c r="D3343" i="8"/>
  <c r="E3343" i="8"/>
  <c r="F3343" i="8"/>
  <c r="G3343" i="8"/>
  <c r="H3343" i="8"/>
  <c r="I3343" i="8"/>
  <c r="J3343" i="8"/>
  <c r="A3344" i="8"/>
  <c r="B3344" i="8"/>
  <c r="C3344" i="8"/>
  <c r="D3344" i="8"/>
  <c r="E3344" i="8"/>
  <c r="F3344" i="8"/>
  <c r="G3344" i="8"/>
  <c r="H3344" i="8"/>
  <c r="I3344" i="8"/>
  <c r="J3344" i="8"/>
  <c r="A3345" i="8"/>
  <c r="B3345" i="8"/>
  <c r="C3345" i="8"/>
  <c r="D3345" i="8"/>
  <c r="E3345" i="8"/>
  <c r="F3345" i="8"/>
  <c r="G3345" i="8"/>
  <c r="H3345" i="8"/>
  <c r="I3345" i="8"/>
  <c r="J3345" i="8"/>
  <c r="A3346" i="8"/>
  <c r="B3346" i="8"/>
  <c r="C3346" i="8"/>
  <c r="D3346" i="8"/>
  <c r="E3346" i="8"/>
  <c r="F3346" i="8"/>
  <c r="G3346" i="8"/>
  <c r="H3346" i="8"/>
  <c r="I3346" i="8"/>
  <c r="J3346" i="8"/>
  <c r="A3348" i="8"/>
  <c r="B3348" i="8"/>
  <c r="C3348" i="8"/>
  <c r="D3348" i="8"/>
  <c r="E3348" i="8"/>
  <c r="F3348" i="8"/>
  <c r="G3348" i="8"/>
  <c r="H3348" i="8"/>
  <c r="I3348" i="8"/>
  <c r="J3348" i="8"/>
  <c r="K3348" i="8"/>
  <c r="A3349" i="8"/>
  <c r="B3349" i="8"/>
  <c r="C3349" i="8"/>
  <c r="D3349" i="8"/>
  <c r="E3349" i="8"/>
  <c r="F3349" i="8"/>
  <c r="G3349" i="8"/>
  <c r="H3349" i="8"/>
  <c r="I3349" i="8"/>
  <c r="J3349" i="8"/>
  <c r="K3349" i="8"/>
  <c r="A3350" i="8"/>
  <c r="B3350" i="8"/>
  <c r="C3350" i="8"/>
  <c r="D3350" i="8"/>
  <c r="E3350" i="8"/>
  <c r="F3350" i="8"/>
  <c r="G3350" i="8"/>
  <c r="H3350" i="8"/>
  <c r="I3350" i="8"/>
  <c r="J3350" i="8"/>
  <c r="A3352" i="8"/>
  <c r="B3352" i="8"/>
  <c r="C3352" i="8"/>
  <c r="D3352" i="8"/>
  <c r="E3352" i="8"/>
  <c r="F3352" i="8"/>
  <c r="G3352" i="8"/>
  <c r="H3352" i="8"/>
  <c r="I3352" i="8"/>
  <c r="J3352" i="8"/>
  <c r="K3352" i="8"/>
  <c r="A3353" i="8"/>
  <c r="B3353" i="8"/>
  <c r="C3353" i="8"/>
  <c r="D3353" i="8"/>
  <c r="E3353" i="8"/>
  <c r="F3353" i="8"/>
  <c r="G3353" i="8"/>
  <c r="H3353" i="8"/>
  <c r="I3353" i="8"/>
  <c r="J3353" i="8"/>
  <c r="A3354" i="8"/>
  <c r="B3354" i="8"/>
  <c r="C3354" i="8"/>
  <c r="D3354" i="8"/>
  <c r="E3354" i="8"/>
  <c r="F3354" i="8"/>
  <c r="G3354" i="8"/>
  <c r="H3354" i="8"/>
  <c r="I3354" i="8"/>
  <c r="A3356" i="8"/>
  <c r="B3356" i="8"/>
  <c r="C3356" i="8"/>
  <c r="D3356" i="8"/>
  <c r="E3356" i="8"/>
  <c r="F3356" i="8"/>
  <c r="G3356" i="8"/>
  <c r="H3356" i="8"/>
  <c r="I3356" i="8"/>
  <c r="J3356" i="8"/>
  <c r="K3356" i="8"/>
  <c r="A3357" i="8"/>
  <c r="B3357" i="8"/>
  <c r="C3357" i="8"/>
  <c r="D3357" i="8"/>
  <c r="E3357" i="8"/>
  <c r="F3357" i="8"/>
  <c r="G3357" i="8"/>
  <c r="H3357" i="8"/>
  <c r="I3357" i="8"/>
  <c r="J3357" i="8"/>
  <c r="A3358" i="8"/>
  <c r="B3358" i="8"/>
  <c r="C3358" i="8"/>
  <c r="D3358" i="8"/>
  <c r="E3358" i="8"/>
  <c r="F3358" i="8"/>
  <c r="G3358" i="8"/>
  <c r="H3358" i="8"/>
  <c r="I3358" i="8"/>
  <c r="J3358" i="8"/>
  <c r="A3359" i="8"/>
  <c r="B3359" i="8"/>
  <c r="C3359" i="8"/>
  <c r="D3359" i="8"/>
  <c r="E3359" i="8"/>
  <c r="F3359" i="8"/>
  <c r="G3359" i="8"/>
  <c r="H3359" i="8"/>
  <c r="I3359" i="8"/>
  <c r="J3359" i="8"/>
  <c r="A3360" i="8"/>
  <c r="B3360" i="8"/>
  <c r="C3360" i="8"/>
  <c r="D3360" i="8"/>
  <c r="E3360" i="8"/>
  <c r="F3360" i="8"/>
  <c r="G3360" i="8"/>
  <c r="H3360" i="8"/>
  <c r="I3360" i="8"/>
  <c r="J3360" i="8"/>
  <c r="A3362" i="8"/>
  <c r="B3362" i="8"/>
  <c r="C3362" i="8"/>
  <c r="D3362" i="8"/>
  <c r="E3362" i="8"/>
  <c r="F3362" i="8"/>
  <c r="G3362" i="8"/>
  <c r="H3362" i="8"/>
  <c r="I3362" i="8"/>
  <c r="J3362" i="8"/>
  <c r="K3362" i="8"/>
  <c r="A3363" i="8"/>
  <c r="B3363" i="8"/>
  <c r="C3363" i="8"/>
  <c r="D3363" i="8"/>
  <c r="E3363" i="8"/>
  <c r="F3363" i="8"/>
  <c r="G3363" i="8"/>
  <c r="H3363" i="8"/>
  <c r="I3363" i="8"/>
  <c r="J3363" i="8"/>
  <c r="A3364" i="8"/>
  <c r="B3364" i="8"/>
  <c r="C3364" i="8"/>
  <c r="D3364" i="8"/>
  <c r="E3364" i="8"/>
  <c r="F3364" i="8"/>
  <c r="G3364" i="8"/>
  <c r="H3364" i="8"/>
  <c r="I3364" i="8"/>
  <c r="J3364" i="8"/>
  <c r="A3365" i="8"/>
  <c r="B3365" i="8"/>
  <c r="C3365" i="8"/>
  <c r="D3365" i="8"/>
  <c r="E3365" i="8"/>
  <c r="F3365" i="8"/>
  <c r="G3365" i="8"/>
  <c r="H3365" i="8"/>
  <c r="I3365" i="8"/>
  <c r="J3365" i="8"/>
  <c r="A3366" i="8"/>
  <c r="B3366" i="8"/>
  <c r="C3366" i="8"/>
  <c r="D3366" i="8"/>
  <c r="E3366" i="8"/>
  <c r="F3366" i="8"/>
  <c r="G3366" i="8"/>
  <c r="H3366" i="8"/>
  <c r="I3366" i="8"/>
  <c r="J3366" i="8"/>
  <c r="A3367" i="8"/>
  <c r="B3367" i="8"/>
  <c r="C3367" i="8"/>
  <c r="D3367" i="8"/>
  <c r="E3367" i="8"/>
  <c r="F3367" i="8"/>
  <c r="G3367" i="8"/>
  <c r="H3367" i="8"/>
  <c r="I3367" i="8"/>
  <c r="A3369" i="8"/>
  <c r="B3369" i="8"/>
  <c r="C3369" i="8"/>
  <c r="D3369" i="8"/>
  <c r="E3369" i="8"/>
  <c r="F3369" i="8"/>
  <c r="G3369" i="8"/>
  <c r="H3369" i="8"/>
  <c r="I3369" i="8"/>
  <c r="J3369" i="8"/>
  <c r="K3369" i="8"/>
  <c r="A3370" i="8"/>
  <c r="B3370" i="8"/>
  <c r="C3370" i="8"/>
  <c r="D3370" i="8"/>
  <c r="E3370" i="8"/>
  <c r="F3370" i="8"/>
  <c r="G3370" i="8"/>
  <c r="H3370" i="8"/>
  <c r="I3370" i="8"/>
  <c r="J3370" i="8"/>
  <c r="A3371" i="8"/>
  <c r="B3371" i="8"/>
  <c r="C3371" i="8"/>
  <c r="D3371" i="8"/>
  <c r="E3371" i="8"/>
  <c r="F3371" i="8"/>
  <c r="G3371" i="8"/>
  <c r="H3371" i="8"/>
  <c r="I3371" i="8"/>
  <c r="J3371" i="8"/>
  <c r="A3372" i="8"/>
  <c r="B3372" i="8"/>
  <c r="C3372" i="8"/>
  <c r="D3372" i="8"/>
  <c r="E3372" i="8"/>
  <c r="F3372" i="8"/>
  <c r="G3372" i="8"/>
  <c r="H3372" i="8"/>
  <c r="I3372" i="8"/>
  <c r="J3372" i="8"/>
  <c r="A3373" i="8"/>
  <c r="B3373" i="8"/>
  <c r="C3373" i="8"/>
  <c r="D3373" i="8"/>
  <c r="E3373" i="8"/>
  <c r="F3373" i="8"/>
  <c r="G3373" i="8"/>
  <c r="H3373" i="8"/>
  <c r="I3373" i="8"/>
  <c r="J3373" i="8"/>
  <c r="A3375" i="8"/>
  <c r="B3375" i="8"/>
  <c r="C3375" i="8"/>
  <c r="D3375" i="8"/>
  <c r="E3375" i="8"/>
  <c r="F3375" i="8"/>
  <c r="G3375" i="8"/>
  <c r="H3375" i="8"/>
  <c r="I3375" i="8"/>
  <c r="J3375" i="8"/>
  <c r="K3375" i="8"/>
  <c r="A3376" i="8"/>
  <c r="B3376" i="8"/>
  <c r="C3376" i="8"/>
  <c r="D3376" i="8"/>
  <c r="E3376" i="8"/>
  <c r="F3376" i="8"/>
  <c r="G3376" i="8"/>
  <c r="H3376" i="8"/>
  <c r="I3376" i="8"/>
  <c r="J3376" i="8"/>
  <c r="K3376" i="8"/>
  <c r="A3377" i="8"/>
  <c r="B3377" i="8"/>
  <c r="C3377" i="8"/>
  <c r="D3377" i="8"/>
  <c r="E3377" i="8"/>
  <c r="F3377" i="8"/>
  <c r="G3377" i="8"/>
  <c r="H3377" i="8"/>
  <c r="I3377" i="8"/>
  <c r="J3377" i="8"/>
  <c r="A3378" i="8"/>
  <c r="B3378" i="8"/>
  <c r="C3378" i="8"/>
  <c r="D3378" i="8"/>
  <c r="E3378" i="8"/>
  <c r="F3378" i="8"/>
  <c r="G3378" i="8"/>
  <c r="H3378" i="8"/>
  <c r="I3378" i="8"/>
  <c r="J3378" i="8"/>
  <c r="A3379" i="8"/>
  <c r="B3379" i="8"/>
  <c r="C3379" i="8"/>
  <c r="D3379" i="8"/>
  <c r="E3379" i="8"/>
  <c r="F3379" i="8"/>
  <c r="G3379" i="8"/>
  <c r="H3379" i="8"/>
  <c r="I3379" i="8"/>
  <c r="J3379" i="8"/>
  <c r="A3380" i="8"/>
  <c r="B3380" i="8"/>
  <c r="C3380" i="8"/>
  <c r="D3380" i="8"/>
  <c r="E3380" i="8"/>
  <c r="F3380" i="8"/>
  <c r="G3380" i="8"/>
  <c r="H3380" i="8"/>
  <c r="I3380" i="8"/>
  <c r="J3380" i="8"/>
  <c r="A3382" i="8"/>
  <c r="B3382" i="8"/>
  <c r="C3382" i="8"/>
  <c r="D3382" i="8"/>
  <c r="E3382" i="8"/>
  <c r="F3382" i="8"/>
  <c r="G3382" i="8"/>
  <c r="H3382" i="8"/>
  <c r="I3382" i="8"/>
  <c r="J3382" i="8"/>
  <c r="K3382" i="8"/>
  <c r="A3383" i="8"/>
  <c r="B3383" i="8"/>
  <c r="C3383" i="8"/>
  <c r="D3383" i="8"/>
  <c r="E3383" i="8"/>
  <c r="F3383" i="8"/>
  <c r="G3383" i="8"/>
  <c r="H3383" i="8"/>
  <c r="I3383" i="8"/>
  <c r="J3383" i="8"/>
  <c r="A3384" i="8"/>
  <c r="B3384" i="8"/>
  <c r="C3384" i="8"/>
  <c r="D3384" i="8"/>
  <c r="E3384" i="8"/>
  <c r="F3384" i="8"/>
  <c r="G3384" i="8"/>
  <c r="H3384" i="8"/>
  <c r="I3384" i="8"/>
  <c r="J3384" i="8"/>
  <c r="A3385" i="8"/>
  <c r="B3385" i="8"/>
  <c r="C3385" i="8"/>
  <c r="D3385" i="8"/>
  <c r="E3385" i="8"/>
  <c r="F3385" i="8"/>
  <c r="G3385" i="8"/>
  <c r="H3385" i="8"/>
  <c r="I3385" i="8"/>
  <c r="J3385" i="8"/>
  <c r="A3386" i="8"/>
  <c r="B3386" i="8"/>
  <c r="C3386" i="8"/>
  <c r="D3386" i="8"/>
  <c r="E3386" i="8"/>
  <c r="F3386" i="8"/>
  <c r="G3386" i="8"/>
  <c r="H3386" i="8"/>
  <c r="I3386" i="8"/>
  <c r="J3386" i="8"/>
  <c r="A3388" i="8"/>
  <c r="B3388" i="8"/>
  <c r="C3388" i="8"/>
  <c r="D3388" i="8"/>
  <c r="E3388" i="8"/>
  <c r="F3388" i="8"/>
  <c r="G3388" i="8"/>
  <c r="H3388" i="8"/>
  <c r="I3388" i="8"/>
  <c r="K3388" i="8"/>
  <c r="A3389" i="8"/>
  <c r="B3389" i="8"/>
  <c r="C3389" i="8"/>
  <c r="D3389" i="8"/>
  <c r="E3389" i="8"/>
  <c r="F3389" i="8"/>
  <c r="G3389" i="8"/>
  <c r="H3389" i="8"/>
  <c r="I3389" i="8"/>
  <c r="J3389" i="8"/>
  <c r="A3390" i="8"/>
  <c r="B3390" i="8"/>
  <c r="C3390" i="8"/>
  <c r="D3390" i="8"/>
  <c r="E3390" i="8"/>
  <c r="F3390" i="8"/>
  <c r="G3390" i="8"/>
  <c r="H3390" i="8"/>
  <c r="I3390" i="8"/>
  <c r="J3390" i="8"/>
  <c r="A3391" i="8"/>
  <c r="B3391" i="8"/>
  <c r="C3391" i="8"/>
  <c r="D3391" i="8"/>
  <c r="E3391" i="8"/>
  <c r="F3391" i="8"/>
  <c r="G3391" i="8"/>
  <c r="H3391" i="8"/>
  <c r="I3391" i="8"/>
  <c r="J3391" i="8"/>
  <c r="A3393" i="8"/>
  <c r="B3393" i="8"/>
  <c r="C3393" i="8"/>
  <c r="D3393" i="8"/>
  <c r="E3393" i="8"/>
  <c r="F3393" i="8"/>
  <c r="G3393" i="8"/>
  <c r="H3393" i="8"/>
  <c r="I3393" i="8"/>
  <c r="J3393" i="8"/>
  <c r="K3393" i="8"/>
  <c r="A3394" i="8"/>
  <c r="B3394" i="8"/>
  <c r="C3394" i="8"/>
  <c r="D3394" i="8"/>
  <c r="E3394" i="8"/>
  <c r="F3394" i="8"/>
  <c r="G3394" i="8"/>
  <c r="H3394" i="8"/>
  <c r="I3394" i="8"/>
  <c r="J3394" i="8"/>
  <c r="K3394" i="8"/>
  <c r="A3395" i="8"/>
  <c r="B3395" i="8"/>
  <c r="C3395" i="8"/>
  <c r="D3395" i="8"/>
  <c r="E3395" i="8"/>
  <c r="F3395" i="8"/>
  <c r="G3395" i="8"/>
  <c r="H3395" i="8"/>
  <c r="I3395" i="8"/>
  <c r="J3395" i="8"/>
  <c r="A3396" i="8"/>
  <c r="B3396" i="8"/>
  <c r="C3396" i="8"/>
  <c r="D3396" i="8"/>
  <c r="E3396" i="8"/>
  <c r="F3396" i="8"/>
  <c r="G3396" i="8"/>
  <c r="H3396" i="8"/>
  <c r="I3396" i="8"/>
  <c r="J3396" i="8"/>
  <c r="A3397" i="8"/>
  <c r="B3397" i="8"/>
  <c r="C3397" i="8"/>
  <c r="D3397" i="8"/>
  <c r="E3397" i="8"/>
  <c r="F3397" i="8"/>
  <c r="G3397" i="8"/>
  <c r="H3397" i="8"/>
  <c r="I3397" i="8"/>
  <c r="J3397" i="8"/>
  <c r="A3398" i="8"/>
  <c r="B3398" i="8"/>
  <c r="C3398" i="8"/>
  <c r="D3398" i="8"/>
  <c r="E3398" i="8"/>
  <c r="F3398" i="8"/>
  <c r="G3398" i="8"/>
  <c r="H3398" i="8"/>
  <c r="I3398" i="8"/>
  <c r="J3398" i="8"/>
  <c r="A3399" i="8"/>
  <c r="B3399" i="8"/>
  <c r="C3399" i="8"/>
  <c r="D3399" i="8"/>
  <c r="E3399" i="8"/>
  <c r="F3399" i="8"/>
  <c r="G3399" i="8"/>
  <c r="H3399" i="8"/>
  <c r="I3399" i="8"/>
  <c r="J3399" i="8"/>
  <c r="A3401" i="8"/>
  <c r="B3401" i="8"/>
  <c r="C3401" i="8"/>
  <c r="D3401" i="8"/>
  <c r="E3401" i="8"/>
  <c r="F3401" i="8"/>
  <c r="G3401" i="8"/>
  <c r="H3401" i="8"/>
  <c r="I3401" i="8"/>
  <c r="J3401" i="8"/>
  <c r="K3401" i="8"/>
  <c r="A3402" i="8"/>
  <c r="B3402" i="8"/>
  <c r="C3402" i="8"/>
  <c r="D3402" i="8"/>
  <c r="E3402" i="8"/>
  <c r="F3402" i="8"/>
  <c r="G3402" i="8"/>
  <c r="H3402" i="8"/>
  <c r="I3402" i="8"/>
  <c r="A3403" i="8"/>
  <c r="B3403" i="8"/>
  <c r="C3403" i="8"/>
  <c r="D3403" i="8"/>
  <c r="E3403" i="8"/>
  <c r="F3403" i="8"/>
  <c r="G3403" i="8"/>
  <c r="H3403" i="8"/>
  <c r="I3403" i="8"/>
  <c r="J3403" i="8"/>
  <c r="A3404" i="8"/>
  <c r="B3404" i="8"/>
  <c r="C3404" i="8"/>
  <c r="D3404" i="8"/>
  <c r="E3404" i="8"/>
  <c r="F3404" i="8"/>
  <c r="G3404" i="8"/>
  <c r="H3404" i="8"/>
  <c r="I3404" i="8"/>
  <c r="J3404" i="8"/>
  <c r="A3406" i="8"/>
  <c r="B3406" i="8"/>
  <c r="C3406" i="8"/>
  <c r="D3406" i="8"/>
  <c r="E3406" i="8"/>
  <c r="F3406" i="8"/>
  <c r="G3406" i="8"/>
  <c r="H3406" i="8"/>
  <c r="I3406" i="8"/>
  <c r="J3406" i="8"/>
  <c r="K3406" i="8"/>
  <c r="A3407" i="8"/>
  <c r="B3407" i="8"/>
  <c r="C3407" i="8"/>
  <c r="D3407" i="8"/>
  <c r="E3407" i="8"/>
  <c r="F3407" i="8"/>
  <c r="G3407" i="8"/>
  <c r="H3407" i="8"/>
  <c r="I3407" i="8"/>
  <c r="J3407" i="8"/>
  <c r="A3408" i="8"/>
  <c r="B3408" i="8"/>
  <c r="C3408" i="8"/>
  <c r="D3408" i="8"/>
  <c r="E3408" i="8"/>
  <c r="F3408" i="8"/>
  <c r="G3408" i="8"/>
  <c r="H3408" i="8"/>
  <c r="I3408" i="8"/>
  <c r="J3408" i="8"/>
  <c r="A3409" i="8"/>
  <c r="B3409" i="8"/>
  <c r="C3409" i="8"/>
  <c r="D3409" i="8"/>
  <c r="E3409" i="8"/>
  <c r="F3409" i="8"/>
  <c r="G3409" i="8"/>
  <c r="H3409" i="8"/>
  <c r="I3409" i="8"/>
  <c r="J3409" i="8"/>
  <c r="A3410" i="8"/>
  <c r="B3410" i="8"/>
  <c r="C3410" i="8"/>
  <c r="D3410" i="8"/>
  <c r="E3410" i="8"/>
  <c r="F3410" i="8"/>
  <c r="G3410" i="8"/>
  <c r="H3410" i="8"/>
  <c r="I3410" i="8"/>
  <c r="J3410" i="8"/>
  <c r="A3411" i="8"/>
  <c r="B3411" i="8"/>
  <c r="C3411" i="8"/>
  <c r="D3411" i="8"/>
  <c r="E3411" i="8"/>
  <c r="F3411" i="8"/>
  <c r="G3411" i="8"/>
  <c r="H3411" i="8"/>
  <c r="I3411" i="8"/>
  <c r="J3411" i="8"/>
  <c r="A3413" i="8"/>
  <c r="B3413" i="8"/>
  <c r="C3413" i="8"/>
  <c r="D3413" i="8"/>
  <c r="E3413" i="8"/>
  <c r="F3413" i="8"/>
  <c r="G3413" i="8"/>
  <c r="H3413" i="8"/>
  <c r="I3413" i="8"/>
  <c r="J3413" i="8"/>
  <c r="A3414" i="8"/>
  <c r="B3414" i="8"/>
  <c r="C3414" i="8"/>
  <c r="D3414" i="8"/>
  <c r="E3414" i="8"/>
  <c r="F3414" i="8"/>
  <c r="G3414" i="8"/>
  <c r="H3414" i="8"/>
  <c r="I3414" i="8"/>
  <c r="J3414" i="8"/>
  <c r="A3415" i="8"/>
  <c r="B3415" i="8"/>
  <c r="C3415" i="8"/>
  <c r="D3415" i="8"/>
  <c r="E3415" i="8"/>
  <c r="F3415" i="8"/>
  <c r="G3415" i="8"/>
  <c r="H3415" i="8"/>
  <c r="I3415" i="8"/>
  <c r="J3415" i="8"/>
  <c r="A3416" i="8"/>
  <c r="B3416" i="8"/>
  <c r="C3416" i="8"/>
  <c r="D3416" i="8"/>
  <c r="E3416" i="8"/>
  <c r="F3416" i="8"/>
  <c r="G3416" i="8"/>
  <c r="H3416" i="8"/>
  <c r="I3416" i="8"/>
  <c r="J3416" i="8"/>
  <c r="A3417" i="8"/>
  <c r="B3417" i="8"/>
  <c r="C3417" i="8"/>
  <c r="D3417" i="8"/>
  <c r="E3417" i="8"/>
  <c r="F3417" i="8"/>
  <c r="G3417" i="8"/>
  <c r="H3417" i="8"/>
  <c r="I3417" i="8"/>
  <c r="J3417" i="8"/>
  <c r="A3418" i="8"/>
  <c r="B3418" i="8"/>
  <c r="C3418" i="8"/>
  <c r="D3418" i="8"/>
  <c r="E3418" i="8"/>
  <c r="F3418" i="8"/>
  <c r="G3418" i="8"/>
  <c r="H3418" i="8"/>
  <c r="I3418" i="8"/>
  <c r="J3418" i="8"/>
  <c r="A3419" i="8"/>
  <c r="B3419" i="8"/>
  <c r="C3419" i="8"/>
  <c r="D3419" i="8"/>
  <c r="E3419" i="8"/>
  <c r="F3419" i="8"/>
  <c r="G3419" i="8"/>
  <c r="H3419" i="8"/>
  <c r="I3419" i="8"/>
  <c r="J3419" i="8"/>
  <c r="A3420" i="8"/>
  <c r="B3420" i="8"/>
  <c r="C3420" i="8"/>
  <c r="D3420" i="8"/>
  <c r="E3420" i="8"/>
  <c r="F3420" i="8"/>
  <c r="G3420" i="8"/>
  <c r="H3420" i="8"/>
  <c r="I3420" i="8"/>
  <c r="J3420" i="8"/>
  <c r="A3421" i="8"/>
  <c r="B3421" i="8"/>
  <c r="C3421" i="8"/>
  <c r="D3421" i="8"/>
  <c r="E3421" i="8"/>
  <c r="F3421" i="8"/>
  <c r="G3421" i="8"/>
  <c r="H3421" i="8"/>
  <c r="I3421" i="8"/>
  <c r="J3421" i="8"/>
  <c r="A3422" i="8"/>
  <c r="B3422" i="8"/>
  <c r="C3422" i="8"/>
  <c r="D3422" i="8"/>
  <c r="E3422" i="8"/>
  <c r="F3422" i="8"/>
  <c r="G3422" i="8"/>
  <c r="H3422" i="8"/>
  <c r="I3422" i="8"/>
  <c r="J3422" i="8"/>
  <c r="A3423" i="8"/>
  <c r="B3423" i="8"/>
  <c r="C3423" i="8"/>
  <c r="D3423" i="8"/>
  <c r="E3423" i="8"/>
  <c r="F3423" i="8"/>
  <c r="G3423" i="8"/>
  <c r="H3423" i="8"/>
  <c r="I3423" i="8"/>
  <c r="J3423" i="8"/>
  <c r="A3424" i="8"/>
  <c r="B3424" i="8"/>
  <c r="C3424" i="8"/>
  <c r="D3424" i="8"/>
  <c r="E3424" i="8"/>
  <c r="F3424" i="8"/>
  <c r="G3424" i="8"/>
  <c r="H3424" i="8"/>
  <c r="I3424" i="8"/>
  <c r="J3424" i="8"/>
  <c r="A3425" i="8"/>
  <c r="B3425" i="8"/>
  <c r="C3425" i="8"/>
  <c r="D3425" i="8"/>
  <c r="E3425" i="8"/>
  <c r="F3425" i="8"/>
  <c r="G3425" i="8"/>
  <c r="H3425" i="8"/>
  <c r="I3425" i="8"/>
  <c r="J3425" i="8"/>
  <c r="A3426" i="8"/>
  <c r="B3426" i="8"/>
  <c r="C3426" i="8"/>
  <c r="D3426" i="8"/>
  <c r="E3426" i="8"/>
  <c r="F3426" i="8"/>
  <c r="G3426" i="8"/>
  <c r="H3426" i="8"/>
  <c r="I3426" i="8"/>
  <c r="J3426" i="8"/>
  <c r="A3428" i="8"/>
  <c r="B3428" i="8"/>
  <c r="C3428" i="8"/>
  <c r="D3428" i="8"/>
  <c r="E3428" i="8"/>
  <c r="F3428" i="8"/>
  <c r="G3428" i="8"/>
  <c r="H3428" i="8"/>
  <c r="I3428" i="8"/>
  <c r="J3428" i="8"/>
  <c r="A3429" i="8"/>
  <c r="B3429" i="8"/>
  <c r="C3429" i="8"/>
  <c r="D3429" i="8"/>
  <c r="E3429" i="8"/>
  <c r="F3429" i="8"/>
  <c r="G3429" i="8"/>
  <c r="H3429" i="8"/>
  <c r="I3429" i="8"/>
  <c r="J3429" i="8"/>
  <c r="A3430" i="8"/>
  <c r="B3430" i="8"/>
  <c r="C3430" i="8"/>
  <c r="D3430" i="8"/>
  <c r="E3430" i="8"/>
  <c r="F3430" i="8"/>
  <c r="G3430" i="8"/>
  <c r="H3430" i="8"/>
  <c r="I3430" i="8"/>
  <c r="J3430" i="8"/>
  <c r="A3431" i="8"/>
  <c r="B3431" i="8"/>
  <c r="C3431" i="8"/>
  <c r="D3431" i="8"/>
  <c r="E3431" i="8"/>
  <c r="F3431" i="8"/>
  <c r="G3431" i="8"/>
  <c r="H3431" i="8"/>
  <c r="I3431" i="8"/>
  <c r="J3431" i="8"/>
  <c r="A3432" i="8"/>
  <c r="B3432" i="8"/>
  <c r="C3432" i="8"/>
  <c r="D3432" i="8"/>
  <c r="E3432" i="8"/>
  <c r="F3432" i="8"/>
  <c r="G3432" i="8"/>
  <c r="H3432" i="8"/>
  <c r="I3432" i="8"/>
  <c r="J3432" i="8"/>
  <c r="A3434" i="8"/>
  <c r="B3434" i="8"/>
  <c r="C3434" i="8"/>
  <c r="D3434" i="8"/>
  <c r="E3434" i="8"/>
  <c r="F3434" i="8"/>
  <c r="G3434" i="8"/>
  <c r="H3434" i="8"/>
  <c r="I3434" i="8"/>
  <c r="J3434" i="8"/>
  <c r="A3435" i="8"/>
  <c r="B3435" i="8"/>
  <c r="C3435" i="8"/>
  <c r="D3435" i="8"/>
  <c r="E3435" i="8"/>
  <c r="F3435" i="8"/>
  <c r="G3435" i="8"/>
  <c r="H3435" i="8"/>
  <c r="I3435" i="8"/>
  <c r="J3435" i="8"/>
  <c r="A3436" i="8"/>
  <c r="B3436" i="8"/>
  <c r="C3436" i="8"/>
  <c r="D3436" i="8"/>
  <c r="E3436" i="8"/>
  <c r="F3436" i="8"/>
  <c r="G3436" i="8"/>
  <c r="H3436" i="8"/>
  <c r="I3436" i="8"/>
  <c r="J3436" i="8"/>
  <c r="A3438" i="8"/>
  <c r="B3438" i="8"/>
  <c r="C3438" i="8"/>
  <c r="D3438" i="8"/>
  <c r="E3438" i="8"/>
  <c r="F3438" i="8"/>
  <c r="G3438" i="8"/>
  <c r="H3438" i="8"/>
  <c r="I3438" i="8"/>
  <c r="J3438" i="8"/>
  <c r="J3439" i="8" s="1"/>
  <c r="A3440" i="8"/>
  <c r="B3440" i="8"/>
  <c r="C3440" i="8"/>
  <c r="D3440" i="8"/>
  <c r="E3440" i="8"/>
  <c r="F3440" i="8"/>
  <c r="G3440" i="8"/>
  <c r="H3440" i="8"/>
  <c r="I3440" i="8"/>
  <c r="J3440" i="8"/>
  <c r="J3441" i="8" s="1"/>
  <c r="A3442" i="8"/>
  <c r="B3442" i="8"/>
  <c r="C3442" i="8"/>
  <c r="D3442" i="8"/>
  <c r="E3442" i="8"/>
  <c r="F3442" i="8"/>
  <c r="G3442" i="8"/>
  <c r="H3442" i="8"/>
  <c r="I3442" i="8"/>
  <c r="A3238" i="8"/>
  <c r="B3238" i="8"/>
  <c r="C3238" i="8"/>
  <c r="D3238" i="8"/>
  <c r="E3238" i="8"/>
  <c r="F3238" i="8"/>
  <c r="G3238" i="8"/>
  <c r="H3238" i="8"/>
  <c r="I3238" i="8"/>
  <c r="J3238" i="8"/>
  <c r="A3239" i="8"/>
  <c r="B3239" i="8"/>
  <c r="C3239" i="8"/>
  <c r="D3239" i="8"/>
  <c r="E3239" i="8"/>
  <c r="F3239" i="8"/>
  <c r="G3239" i="8"/>
  <c r="H3239" i="8"/>
  <c r="I3239" i="8"/>
  <c r="J3239" i="8"/>
  <c r="A3241" i="8"/>
  <c r="B3241" i="8"/>
  <c r="C3241" i="8"/>
  <c r="D3241" i="8"/>
  <c r="E3241" i="8"/>
  <c r="F3241" i="8"/>
  <c r="G3241" i="8"/>
  <c r="H3241" i="8"/>
  <c r="I3241" i="8"/>
  <c r="J3241" i="8"/>
  <c r="A3242" i="8"/>
  <c r="B3242" i="8"/>
  <c r="C3242" i="8"/>
  <c r="D3242" i="8"/>
  <c r="E3242" i="8"/>
  <c r="F3242" i="8"/>
  <c r="G3242" i="8"/>
  <c r="H3242" i="8"/>
  <c r="I3242" i="8"/>
  <c r="J3242" i="8"/>
  <c r="A3244" i="8"/>
  <c r="B3244" i="8"/>
  <c r="C3244" i="8"/>
  <c r="D3244" i="8"/>
  <c r="E3244" i="8"/>
  <c r="F3244" i="8"/>
  <c r="G3244" i="8"/>
  <c r="H3244" i="8"/>
  <c r="I3244" i="8"/>
  <c r="J3244" i="8"/>
  <c r="A3245" i="8"/>
  <c r="B3245" i="8"/>
  <c r="C3245" i="8"/>
  <c r="D3245" i="8"/>
  <c r="E3245" i="8"/>
  <c r="F3245" i="8"/>
  <c r="G3245" i="8"/>
  <c r="H3245" i="8"/>
  <c r="I3245" i="8"/>
  <c r="J3245" i="8"/>
  <c r="G3237" i="8"/>
  <c r="F3237" i="8"/>
  <c r="E3237" i="8"/>
  <c r="D3237" i="8"/>
  <c r="C3237" i="8"/>
  <c r="B3237" i="8"/>
  <c r="A3237" i="8"/>
  <c r="H3237" i="8"/>
  <c r="I3237" i="8"/>
  <c r="K3237" i="8"/>
  <c r="J3237" i="8"/>
  <c r="T149" i="9"/>
  <c r="S149" i="9" s="1"/>
  <c r="R149" i="9" s="1"/>
  <c r="K3408" i="8" s="1"/>
  <c r="T150" i="9"/>
  <c r="S150" i="9" s="1"/>
  <c r="R150" i="9" s="1"/>
  <c r="K3409" i="8" s="1"/>
  <c r="T151" i="9"/>
  <c r="S151" i="9" s="1"/>
  <c r="R151" i="9" s="1"/>
  <c r="K3410" i="8" s="1"/>
  <c r="T152" i="9"/>
  <c r="S152" i="9" s="1"/>
  <c r="R152" i="9" s="1"/>
  <c r="K3411" i="8" s="1"/>
  <c r="T153" i="9"/>
  <c r="S153" i="9" s="1"/>
  <c r="R153" i="9" s="1"/>
  <c r="K3413" i="8" s="1"/>
  <c r="T145" i="9"/>
  <c r="S145" i="9" s="1"/>
  <c r="R145" i="9" s="1"/>
  <c r="K3403" i="8" s="1"/>
  <c r="T146" i="9"/>
  <c r="S146" i="9" s="1"/>
  <c r="R146" i="9" s="1"/>
  <c r="K3404" i="8" s="1"/>
  <c r="T139" i="9"/>
  <c r="S139" i="9" s="1"/>
  <c r="R139" i="9" s="1"/>
  <c r="K3396" i="8" s="1"/>
  <c r="T140" i="9"/>
  <c r="S140" i="9" s="1"/>
  <c r="R140" i="9" s="1"/>
  <c r="K3397" i="8" s="1"/>
  <c r="T141" i="9"/>
  <c r="S141" i="9" s="1"/>
  <c r="R141" i="9" s="1"/>
  <c r="K3398" i="8" s="1"/>
  <c r="T142" i="9"/>
  <c r="S142" i="9" s="1"/>
  <c r="R142" i="9" s="1"/>
  <c r="K3399" i="8" s="1"/>
  <c r="T134" i="9"/>
  <c r="S134" i="9" s="1"/>
  <c r="R134" i="9" s="1"/>
  <c r="K3390" i="8" s="1"/>
  <c r="T135" i="9"/>
  <c r="S135" i="9" s="1"/>
  <c r="R135" i="9" s="1"/>
  <c r="K3391" i="8" s="1"/>
  <c r="T129" i="9"/>
  <c r="S129" i="9" s="1"/>
  <c r="R129" i="9" s="1"/>
  <c r="K3384" i="8" s="1"/>
  <c r="T130" i="9"/>
  <c r="S130" i="9" s="1"/>
  <c r="R130" i="9" s="1"/>
  <c r="K3385" i="8" s="1"/>
  <c r="T131" i="9"/>
  <c r="S131" i="9" s="1"/>
  <c r="R131" i="9" s="1"/>
  <c r="K3386" i="8" s="1"/>
  <c r="T124" i="9"/>
  <c r="S124" i="9" s="1"/>
  <c r="R124" i="9" s="1"/>
  <c r="K3378" i="8" s="1"/>
  <c r="T125" i="9"/>
  <c r="S125" i="9" s="1"/>
  <c r="R125" i="9" s="1"/>
  <c r="K3379" i="8" s="1"/>
  <c r="T126" i="9"/>
  <c r="S126" i="9" s="1"/>
  <c r="R126" i="9" s="1"/>
  <c r="K3380" i="8" s="1"/>
  <c r="T118" i="9"/>
  <c r="S118" i="9" s="1"/>
  <c r="R118" i="9" s="1"/>
  <c r="K3371" i="8" s="1"/>
  <c r="T119" i="9"/>
  <c r="S119" i="9" s="1"/>
  <c r="R119" i="9" s="1"/>
  <c r="K3372" i="8" s="1"/>
  <c r="T120" i="9"/>
  <c r="S120" i="9" s="1"/>
  <c r="R120" i="9" s="1"/>
  <c r="K3373" i="8" s="1"/>
  <c r="T112" i="9"/>
  <c r="S112" i="9" s="1"/>
  <c r="R112" i="9" s="1"/>
  <c r="K3364" i="8" s="1"/>
  <c r="T113" i="9"/>
  <c r="S113" i="9" s="1"/>
  <c r="R113" i="9" s="1"/>
  <c r="K3365" i="8" s="1"/>
  <c r="T114" i="9"/>
  <c r="S114" i="9" s="1"/>
  <c r="R114" i="9" s="1"/>
  <c r="K3366" i="8" s="1"/>
  <c r="T115" i="9"/>
  <c r="S115" i="9" s="1"/>
  <c r="R115" i="9" s="1"/>
  <c r="K3367" i="8" s="1"/>
  <c r="T107" i="9"/>
  <c r="S107" i="9" s="1"/>
  <c r="R107" i="9" s="1"/>
  <c r="K3358" i="8" s="1"/>
  <c r="T108" i="9"/>
  <c r="S108" i="9" s="1"/>
  <c r="R108" i="9" s="1"/>
  <c r="K3359" i="8" s="1"/>
  <c r="T109" i="9"/>
  <c r="S109" i="9" s="1"/>
  <c r="R109" i="9" s="1"/>
  <c r="K3360" i="8" s="1"/>
  <c r="T104" i="9"/>
  <c r="S104" i="9" s="1"/>
  <c r="R104" i="9" s="1"/>
  <c r="K3354" i="8" s="1"/>
  <c r="T95" i="9"/>
  <c r="S95" i="9" s="1"/>
  <c r="R95" i="9" s="1"/>
  <c r="K3343" i="8" s="1"/>
  <c r="T96" i="9"/>
  <c r="S96" i="9" s="1"/>
  <c r="R96" i="9" s="1"/>
  <c r="K3344" i="8" s="1"/>
  <c r="T97" i="9"/>
  <c r="S97" i="9" s="1"/>
  <c r="R97" i="9" s="1"/>
  <c r="K3345" i="8" s="1"/>
  <c r="T98" i="9"/>
  <c r="S98" i="9" s="1"/>
  <c r="R98" i="9" s="1"/>
  <c r="K3346" i="8" s="1"/>
  <c r="T86" i="9"/>
  <c r="S86" i="9" s="1"/>
  <c r="R86" i="9" s="1"/>
  <c r="K3333" i="8" s="1"/>
  <c r="T87" i="9"/>
  <c r="S87" i="9" s="1"/>
  <c r="R87" i="9" s="1"/>
  <c r="K3334" i="8" s="1"/>
  <c r="T88" i="9"/>
  <c r="S88" i="9" s="1"/>
  <c r="R88" i="9" s="1"/>
  <c r="K3335" i="8" s="1"/>
  <c r="T89" i="9"/>
  <c r="S89" i="9" s="1"/>
  <c r="R89" i="9" s="1"/>
  <c r="K3336" i="8" s="1"/>
  <c r="T90" i="9"/>
  <c r="S90" i="9" s="1"/>
  <c r="R90" i="9" s="1"/>
  <c r="K3337" i="8" s="1"/>
  <c r="T91" i="9"/>
  <c r="S91" i="9" s="1"/>
  <c r="R91" i="9" s="1"/>
  <c r="K3338" i="8" s="1"/>
  <c r="T92" i="9"/>
  <c r="S92" i="9" s="1"/>
  <c r="R92" i="9" s="1"/>
  <c r="K3339" i="8" s="1"/>
  <c r="T77" i="9"/>
  <c r="S77" i="9" s="1"/>
  <c r="R77" i="9" s="1"/>
  <c r="K3323" i="8" s="1"/>
  <c r="T78" i="9"/>
  <c r="S78" i="9" s="1"/>
  <c r="R78" i="9" s="1"/>
  <c r="K3324" i="8" s="1"/>
  <c r="T79" i="9"/>
  <c r="S79" i="9" s="1"/>
  <c r="R79" i="9" s="1"/>
  <c r="K3325" i="8" s="1"/>
  <c r="T80" i="9"/>
  <c r="S80" i="9" s="1"/>
  <c r="R80" i="9" s="1"/>
  <c r="K3326" i="8" s="1"/>
  <c r="T81" i="9"/>
  <c r="S81" i="9" s="1"/>
  <c r="R81" i="9" s="1"/>
  <c r="K3327" i="8" s="1"/>
  <c r="T82" i="9"/>
  <c r="S82" i="9" s="1"/>
  <c r="R82" i="9" s="1"/>
  <c r="K3328" i="8" s="1"/>
  <c r="T83" i="9"/>
  <c r="S83" i="9" s="1"/>
  <c r="R83" i="9" s="1"/>
  <c r="K3329" i="8" s="1"/>
  <c r="K3311" i="8"/>
  <c r="K3312" i="8"/>
  <c r="K3313" i="8"/>
  <c r="K3314" i="8"/>
  <c r="K3315" i="8"/>
  <c r="K3316" i="8"/>
  <c r="K3317" i="8"/>
  <c r="K3318" i="8"/>
  <c r="K3319" i="8"/>
  <c r="T55" i="9"/>
  <c r="S55" i="9" s="1"/>
  <c r="R55" i="9" s="1"/>
  <c r="K3299" i="8" s="1"/>
  <c r="T56" i="9"/>
  <c r="S56" i="9" s="1"/>
  <c r="R56" i="9" s="1"/>
  <c r="K3300" i="8" s="1"/>
  <c r="T57" i="9"/>
  <c r="S57" i="9" s="1"/>
  <c r="R57" i="9" s="1"/>
  <c r="K3301" i="8" s="1"/>
  <c r="T58" i="9"/>
  <c r="S58" i="9" s="1"/>
  <c r="R58" i="9" s="1"/>
  <c r="K3302" i="8" s="1"/>
  <c r="T59" i="9"/>
  <c r="S59" i="9" s="1"/>
  <c r="R59" i="9" s="1"/>
  <c r="K3303" i="8" s="1"/>
  <c r="T60" i="9"/>
  <c r="S60" i="9" s="1"/>
  <c r="R60" i="9" s="1"/>
  <c r="K3304" i="8" s="1"/>
  <c r="T61" i="9"/>
  <c r="S61" i="9" s="1"/>
  <c r="R61" i="9" s="1"/>
  <c r="K3305" i="8" s="1"/>
  <c r="T62" i="9"/>
  <c r="S62" i="9" s="1"/>
  <c r="R62" i="9" s="1"/>
  <c r="K3306" i="8" s="1"/>
  <c r="T63" i="9"/>
  <c r="S63" i="9" s="1"/>
  <c r="R63" i="9" s="1"/>
  <c r="K3307" i="8" s="1"/>
  <c r="T49" i="9"/>
  <c r="S49" i="9" s="1"/>
  <c r="R49" i="9" s="1"/>
  <c r="K3292" i="8" s="1"/>
  <c r="T50" i="9"/>
  <c r="S50" i="9" s="1"/>
  <c r="R50" i="9" s="1"/>
  <c r="K3293" i="8" s="1"/>
  <c r="T51" i="9"/>
  <c r="S51" i="9" s="1"/>
  <c r="R51" i="9" s="1"/>
  <c r="K3294" i="8" s="1"/>
  <c r="T52" i="9"/>
  <c r="S52" i="9" s="1"/>
  <c r="R52" i="9" s="1"/>
  <c r="K3295" i="8" s="1"/>
  <c r="CA17" i="9"/>
  <c r="BZ17" i="9"/>
  <c r="CA18" i="3"/>
  <c r="BZ18" i="3"/>
  <c r="J3283" i="8" l="1"/>
  <c r="J3374" i="8"/>
  <c r="J3368" i="8"/>
  <c r="J3351" i="8"/>
  <c r="J3347" i="8"/>
  <c r="J3412" i="8"/>
  <c r="J3437" i="8"/>
  <c r="J3381" i="8"/>
  <c r="J3433" i="8"/>
  <c r="J3427" i="8"/>
  <c r="J3405" i="8"/>
  <c r="J3400" i="8"/>
  <c r="J3387" i="8"/>
  <c r="J3392" i="8"/>
  <c r="J3330" i="8"/>
  <c r="J3361" i="8"/>
  <c r="J3355" i="8"/>
  <c r="J3308" i="8"/>
  <c r="J3296" i="8"/>
  <c r="J3340" i="8"/>
  <c r="J3320" i="8"/>
  <c r="J3289" i="8"/>
  <c r="J3286" i="8"/>
  <c r="J3272" i="8"/>
  <c r="J3268" i="8"/>
  <c r="J3262" i="8"/>
  <c r="J3247" i="8"/>
  <c r="J3240" i="8"/>
  <c r="J3243" i="8"/>
  <c r="J2095" i="8"/>
  <c r="J1877" i="8"/>
  <c r="D3475" i="8"/>
  <c r="J1845" i="8"/>
  <c r="D3474" i="8"/>
  <c r="J1847" i="8"/>
  <c r="D3473" i="8"/>
  <c r="K3475" i="8"/>
  <c r="J2292" i="8"/>
  <c r="J3217" i="8"/>
  <c r="J2343" i="8"/>
  <c r="J2632" i="8"/>
  <c r="J3207" i="8"/>
  <c r="J3199" i="8"/>
  <c r="J3229" i="8"/>
  <c r="J3210" i="8"/>
  <c r="J3202" i="8"/>
  <c r="J3196" i="8"/>
  <c r="J3193" i="8"/>
  <c r="J3171" i="8"/>
  <c r="J3155" i="8"/>
  <c r="J3140" i="8"/>
  <c r="J3065" i="8"/>
  <c r="J2086" i="8"/>
  <c r="J2054" i="8"/>
  <c r="J2963" i="8"/>
  <c r="J2969" i="8"/>
  <c r="J2958" i="8"/>
  <c r="J2946" i="8"/>
  <c r="J2941" i="8"/>
  <c r="J2930" i="8"/>
  <c r="J2937" i="8"/>
  <c r="J2926" i="8"/>
  <c r="J2923" i="8"/>
  <c r="J2899" i="8"/>
  <c r="J2913" i="8"/>
  <c r="J2905" i="8"/>
  <c r="J2908" i="8"/>
  <c r="J2895" i="8"/>
  <c r="J2892" i="8"/>
  <c r="J2888" i="8"/>
  <c r="J2877" i="8"/>
  <c r="J2620" i="8"/>
  <c r="J2872" i="8"/>
  <c r="J2869" i="8"/>
  <c r="J2864" i="8"/>
  <c r="J2861" i="8"/>
  <c r="J2858" i="8"/>
  <c r="J2843" i="8"/>
  <c r="J2813" i="8"/>
  <c r="J2834" i="8"/>
  <c r="J2822" i="8"/>
  <c r="J2819" i="8"/>
  <c r="J2790" i="8"/>
  <c r="J2782" i="8"/>
  <c r="J2808" i="8"/>
  <c r="J2785" i="8"/>
  <c r="J2793" i="8"/>
  <c r="J2748" i="8"/>
  <c r="J2777" i="8"/>
  <c r="J2694" i="8"/>
  <c r="J2769" i="8"/>
  <c r="J2608" i="8"/>
  <c r="J2734" i="8"/>
  <c r="J2731" i="8"/>
  <c r="J2727" i="8"/>
  <c r="J2718" i="8"/>
  <c r="J2703" i="8"/>
  <c r="J2640" i="8"/>
  <c r="J2683" i="8"/>
  <c r="J2677" i="8"/>
  <c r="J2659" i="8"/>
  <c r="J2673" i="8"/>
  <c r="J2668" i="8"/>
  <c r="J2648" i="8"/>
  <c r="J2637" i="8"/>
  <c r="J2613" i="8"/>
  <c r="J2623" i="8"/>
  <c r="J2605" i="8"/>
  <c r="J2589" i="8"/>
  <c r="J2586" i="8"/>
  <c r="J2547" i="8"/>
  <c r="J2579" i="8"/>
  <c r="J2537" i="8"/>
  <c r="J2572" i="8"/>
  <c r="J2564" i="8"/>
  <c r="J2500" i="8"/>
  <c r="J2534" i="8"/>
  <c r="J2522" i="8"/>
  <c r="J2541" i="8"/>
  <c r="J2210" i="8"/>
  <c r="J2531" i="8"/>
  <c r="J2507" i="8"/>
  <c r="J2516" i="8"/>
  <c r="J2503" i="8"/>
  <c r="J2459" i="8"/>
  <c r="J2491" i="8"/>
  <c r="J2482" i="8"/>
  <c r="J2454" i="8"/>
  <c r="J2478" i="8"/>
  <c r="J2474" i="8"/>
  <c r="J2466" i="8"/>
  <c r="J2446" i="8"/>
  <c r="J2422" i="8"/>
  <c r="J2415" i="8"/>
  <c r="J2441" i="8"/>
  <c r="J2435" i="8"/>
  <c r="J2405" i="8"/>
  <c r="J2428" i="8"/>
  <c r="J2409" i="8"/>
  <c r="J2326" i="8"/>
  <c r="J2401" i="8"/>
  <c r="J2394" i="8"/>
  <c r="J2384" i="8"/>
  <c r="J2374" i="8"/>
  <c r="J2362" i="8"/>
  <c r="J2350" i="8"/>
  <c r="J2337" i="8"/>
  <c r="J2332" i="8"/>
  <c r="J2321" i="8"/>
  <c r="J2318" i="8"/>
  <c r="J2314" i="8"/>
  <c r="J2306" i="8"/>
  <c r="J2297" i="8"/>
  <c r="J2289" i="8"/>
  <c r="J2275" i="8"/>
  <c r="J2282" i="8"/>
  <c r="J2268" i="8"/>
  <c r="J2252" i="8"/>
  <c r="J2249" i="8"/>
  <c r="J2243" i="8"/>
  <c r="J2234" i="8"/>
  <c r="J2237" i="8"/>
  <c r="J2207" i="8"/>
  <c r="J2129" i="8"/>
  <c r="J2166" i="8"/>
  <c r="J2230" i="8"/>
  <c r="J2217" i="8"/>
  <c r="J2202" i="8"/>
  <c r="J2193" i="8"/>
  <c r="J2190" i="8"/>
  <c r="J1656" i="8"/>
  <c r="J2041" i="8"/>
  <c r="J2184" i="8"/>
  <c r="J2176" i="8"/>
  <c r="J2163" i="8"/>
  <c r="J2142" i="8"/>
  <c r="J2139" i="8"/>
  <c r="J2108" i="8"/>
  <c r="J2133" i="8"/>
  <c r="J2122" i="8"/>
  <c r="J2112" i="8"/>
  <c r="J2093" i="8"/>
  <c r="J2083" i="8"/>
  <c r="J2079" i="8"/>
  <c r="J2071" i="8"/>
  <c r="J2068" i="8"/>
  <c r="J2051" i="8"/>
  <c r="J2038" i="8"/>
  <c r="J2021" i="8"/>
  <c r="J2027" i="8"/>
  <c r="J2016" i="8"/>
  <c r="J2007" i="8"/>
  <c r="J1988" i="8"/>
  <c r="J1982" i="8"/>
  <c r="J1974" i="8"/>
  <c r="J1956" i="8"/>
  <c r="J1966" i="8"/>
  <c r="J1962" i="8"/>
  <c r="J1888" i="8"/>
  <c r="J1935" i="8"/>
  <c r="J1951" i="8"/>
  <c r="J1939" i="8"/>
  <c r="J1932" i="8"/>
  <c r="J1891" i="8"/>
  <c r="J1839" i="8"/>
  <c r="J1900" i="8"/>
  <c r="J1622" i="8"/>
  <c r="J1823" i="8"/>
  <c r="J1824" i="8" s="1"/>
  <c r="J1768" i="8"/>
  <c r="J1749" i="8"/>
  <c r="J1718" i="8"/>
  <c r="J1689" i="8"/>
  <c r="J1674" i="8"/>
  <c r="J1669" i="8"/>
  <c r="J1653" i="8"/>
  <c r="J1644" i="8"/>
  <c r="J1633" i="8"/>
  <c r="J1641" i="8"/>
  <c r="J1638" i="8"/>
  <c r="J1628" i="8"/>
  <c r="J1625" i="8"/>
  <c r="J1619" i="8"/>
  <c r="J1613" i="8"/>
  <c r="J944" i="8"/>
  <c r="J1616" i="8"/>
  <c r="J1610" i="8"/>
  <c r="J1601" i="8"/>
  <c r="J1596" i="8"/>
  <c r="J1572" i="8"/>
  <c r="J1563" i="8"/>
  <c r="J1550" i="8"/>
  <c r="J1520" i="8"/>
  <c r="J1476" i="8"/>
  <c r="J1284" i="8"/>
  <c r="J1247" i="8"/>
  <c r="J1541" i="8"/>
  <c r="J1538" i="8"/>
  <c r="J1523" i="8"/>
  <c r="J1531" i="8"/>
  <c r="J1528" i="8"/>
  <c r="J1517" i="8"/>
  <c r="J1514" i="8"/>
  <c r="J1492" i="8"/>
  <c r="J1229" i="8"/>
  <c r="J1461" i="8"/>
  <c r="J1193" i="8"/>
  <c r="J1386" i="8"/>
  <c r="J1185" i="8"/>
  <c r="J1290" i="8"/>
  <c r="J1267" i="8"/>
  <c r="J1279" i="8"/>
  <c r="J1262" i="8"/>
  <c r="J1258" i="8"/>
  <c r="J1251" i="8"/>
  <c r="J1114" i="8"/>
  <c r="J1244" i="8"/>
  <c r="J1234" i="8"/>
  <c r="J1226" i="8"/>
  <c r="J1216" i="8"/>
  <c r="J1198" i="8"/>
  <c r="J1055" i="8"/>
  <c r="J1220" i="8"/>
  <c r="J1213" i="8"/>
  <c r="J1209" i="8"/>
  <c r="J1182" i="8"/>
  <c r="J1106" i="8"/>
  <c r="J1190" i="8"/>
  <c r="J1179" i="8"/>
  <c r="J1164" i="8"/>
  <c r="J1140" i="8"/>
  <c r="J1155" i="8"/>
  <c r="J1134" i="8"/>
  <c r="J1143" i="8"/>
  <c r="J1015" i="8"/>
  <c r="J1129" i="8"/>
  <c r="J1111" i="8"/>
  <c r="J1103" i="8"/>
  <c r="J1052" i="8"/>
  <c r="J1098" i="8"/>
  <c r="J1090" i="8"/>
  <c r="J1069" i="8"/>
  <c r="J1048" i="8"/>
  <c r="J1039" i="8"/>
  <c r="J1024" i="8"/>
  <c r="J994" i="8"/>
  <c r="J1004" i="8"/>
  <c r="J998" i="8"/>
  <c r="J989" i="8"/>
  <c r="J980" i="8"/>
  <c r="J969" i="8"/>
  <c r="J961" i="8"/>
  <c r="J958" i="8"/>
  <c r="J953" i="8"/>
  <c r="J941" i="8"/>
  <c r="J934" i="8"/>
  <c r="J929" i="8"/>
  <c r="J855" i="8"/>
  <c r="J926" i="8"/>
  <c r="J910" i="8"/>
  <c r="J907" i="8"/>
  <c r="J900" i="8"/>
  <c r="J893" i="8"/>
  <c r="J885" i="8"/>
  <c r="J858" i="8"/>
  <c r="J868" i="8"/>
  <c r="J862" i="8"/>
  <c r="J843" i="8"/>
  <c r="J837" i="8"/>
  <c r="J852" i="8"/>
  <c r="J812" i="8"/>
  <c r="J828" i="8"/>
  <c r="J824" i="8"/>
  <c r="J821" i="8"/>
  <c r="J803" i="8"/>
  <c r="J799" i="8"/>
  <c r="J780" i="8"/>
  <c r="J795" i="8"/>
  <c r="J787" i="8"/>
  <c r="J762" i="8"/>
  <c r="J775" i="8"/>
  <c r="J767" i="8"/>
  <c r="J756" i="8"/>
  <c r="J749" i="8"/>
  <c r="J730" i="8"/>
  <c r="J743" i="8"/>
  <c r="J736" i="8"/>
  <c r="J722" i="8"/>
  <c r="J726" i="8"/>
  <c r="J715" i="8"/>
  <c r="J705" i="8"/>
  <c r="J695" i="8"/>
  <c r="J647" i="8"/>
  <c r="J683" i="8"/>
  <c r="J671" i="8"/>
  <c r="J664" i="8"/>
  <c r="J658" i="8"/>
  <c r="J653" i="8"/>
  <c r="J558" i="8"/>
  <c r="J642" i="8"/>
  <c r="J639" i="8"/>
  <c r="J613" i="8"/>
  <c r="J635" i="8"/>
  <c r="J627" i="8"/>
  <c r="J618" i="8"/>
  <c r="J610" i="8"/>
  <c r="J603" i="8"/>
  <c r="J596" i="8"/>
  <c r="J589" i="8"/>
  <c r="J570" i="8"/>
  <c r="J573" i="8"/>
  <c r="J564" i="8"/>
  <c r="J555" i="8"/>
  <c r="J551" i="8"/>
  <c r="J538" i="8"/>
  <c r="J531" i="8"/>
  <c r="J528" i="8"/>
  <c r="J511" i="8"/>
  <c r="J523" i="8"/>
  <c r="J514" i="8"/>
  <c r="J505" i="8"/>
  <c r="J497" i="8"/>
  <c r="J487" i="8"/>
  <c r="J484" i="8"/>
  <c r="J460" i="8"/>
  <c r="J463" i="8"/>
  <c r="J454" i="8"/>
  <c r="J450" i="8"/>
  <c r="J443" i="8"/>
  <c r="J433" i="8"/>
  <c r="J429" i="8"/>
  <c r="J396" i="8"/>
  <c r="J381" i="8"/>
  <c r="J414" i="8"/>
  <c r="J403" i="8"/>
  <c r="J393" i="8"/>
  <c r="J364" i="8"/>
  <c r="J389" i="8"/>
  <c r="J351" i="8"/>
  <c r="J378" i="8"/>
  <c r="J361" i="8"/>
  <c r="J337" i="8"/>
  <c r="J348" i="8"/>
  <c r="J331" i="8"/>
  <c r="J326" i="8"/>
  <c r="J317" i="8"/>
  <c r="J215" i="8"/>
  <c r="J298" i="8"/>
  <c r="J292" i="8"/>
  <c r="J284" i="8"/>
  <c r="J276" i="8"/>
  <c r="J272" i="8"/>
  <c r="J266" i="8"/>
  <c r="J261" i="8"/>
  <c r="J200" i="8"/>
  <c r="J195" i="8"/>
  <c r="J184" i="8"/>
  <c r="J170" i="8"/>
  <c r="J161" i="8"/>
  <c r="J156" i="8"/>
  <c r="J142" i="8"/>
  <c r="J121" i="8"/>
  <c r="J124" i="8"/>
  <c r="J128" i="8"/>
  <c r="J89" i="8"/>
  <c r="J80" i="8"/>
  <c r="J77" i="8"/>
  <c r="J28" i="8"/>
  <c r="J37" i="8" s="1"/>
  <c r="C11" i="7"/>
  <c r="C6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C5" i="7"/>
  <c r="CA18" i="9"/>
  <c r="BZ18" i="9"/>
  <c r="CA19" i="3"/>
  <c r="BZ19" i="3"/>
  <c r="J3446" i="8" l="1"/>
  <c r="K3482" i="8" s="1"/>
  <c r="J40" i="8"/>
  <c r="J61" i="8" s="1"/>
  <c r="J64" i="8" s="1"/>
  <c r="J2970" i="8"/>
  <c r="J2973" i="8" s="1"/>
  <c r="J1291" i="8"/>
  <c r="J1294" i="8" s="1"/>
  <c r="A1346" i="10"/>
  <c r="B1346" i="10"/>
  <c r="C1346" i="10"/>
  <c r="D1346" i="10"/>
  <c r="E1346" i="10"/>
  <c r="F1346" i="10"/>
  <c r="G1346" i="10"/>
  <c r="H1346" i="10"/>
  <c r="I1346" i="10"/>
  <c r="J1346" i="10"/>
  <c r="K1346" i="10"/>
  <c r="L1346" i="10"/>
  <c r="M1346" i="10"/>
  <c r="N1346" i="10"/>
  <c r="A1347" i="10"/>
  <c r="B1347" i="10"/>
  <c r="C1347" i="10"/>
  <c r="D1347" i="10"/>
  <c r="E1347" i="10"/>
  <c r="F1347" i="10"/>
  <c r="G1347" i="10"/>
  <c r="H1347" i="10"/>
  <c r="I1347" i="10"/>
  <c r="J1347" i="10"/>
  <c r="K1347" i="10"/>
  <c r="L1347" i="10"/>
  <c r="M1347" i="10"/>
  <c r="N1347" i="10"/>
  <c r="A1348" i="10"/>
  <c r="B1348" i="10"/>
  <c r="C1348" i="10"/>
  <c r="D1348" i="10"/>
  <c r="E1348" i="10"/>
  <c r="F1348" i="10"/>
  <c r="G1348" i="10"/>
  <c r="H1348" i="10"/>
  <c r="I1348" i="10"/>
  <c r="J1348" i="10"/>
  <c r="K1348" i="10"/>
  <c r="L1348" i="10"/>
  <c r="M1348" i="10"/>
  <c r="N1348" i="10"/>
  <c r="A1349" i="10"/>
  <c r="B1349" i="10"/>
  <c r="C1349" i="10"/>
  <c r="D1349" i="10"/>
  <c r="E1349" i="10"/>
  <c r="F1349" i="10"/>
  <c r="G1349" i="10"/>
  <c r="H1349" i="10"/>
  <c r="I1349" i="10"/>
  <c r="J1349" i="10"/>
  <c r="K1349" i="10"/>
  <c r="L1349" i="10"/>
  <c r="M1349" i="10"/>
  <c r="N1349" i="10"/>
  <c r="A1350" i="10"/>
  <c r="B1350" i="10"/>
  <c r="C1350" i="10"/>
  <c r="D1350" i="10"/>
  <c r="E1350" i="10"/>
  <c r="F1350" i="10"/>
  <c r="G1350" i="10"/>
  <c r="H1350" i="10"/>
  <c r="I1350" i="10"/>
  <c r="J1350" i="10"/>
  <c r="K1350" i="10"/>
  <c r="L1350" i="10"/>
  <c r="M1350" i="10"/>
  <c r="N1350" i="10"/>
  <c r="A1351" i="10"/>
  <c r="B1351" i="10"/>
  <c r="C1351" i="10"/>
  <c r="D1351" i="10"/>
  <c r="E1351" i="10"/>
  <c r="F1351" i="10"/>
  <c r="G1351" i="10"/>
  <c r="H1351" i="10"/>
  <c r="I1351" i="10"/>
  <c r="J1351" i="10"/>
  <c r="K1351" i="10"/>
  <c r="L1351" i="10"/>
  <c r="M1351" i="10"/>
  <c r="N1351" i="10"/>
  <c r="A1352" i="10"/>
  <c r="B1352" i="10"/>
  <c r="C1352" i="10"/>
  <c r="D1352" i="10"/>
  <c r="E1352" i="10"/>
  <c r="F1352" i="10"/>
  <c r="G1352" i="10"/>
  <c r="H1352" i="10"/>
  <c r="I1352" i="10"/>
  <c r="J1352" i="10"/>
  <c r="K1352" i="10"/>
  <c r="L1352" i="10"/>
  <c r="M1352" i="10"/>
  <c r="N1352" i="10"/>
  <c r="A1353" i="10"/>
  <c r="B1353" i="10"/>
  <c r="C1353" i="10"/>
  <c r="D1353" i="10"/>
  <c r="E1353" i="10"/>
  <c r="F1353" i="10"/>
  <c r="G1353" i="10"/>
  <c r="H1353" i="10"/>
  <c r="I1353" i="10"/>
  <c r="J1353" i="10"/>
  <c r="K1353" i="10"/>
  <c r="L1353" i="10"/>
  <c r="M1353" i="10"/>
  <c r="N1353" i="10"/>
  <c r="A1354" i="10"/>
  <c r="B1354" i="10"/>
  <c r="C1354" i="10"/>
  <c r="D1354" i="10"/>
  <c r="E1354" i="10"/>
  <c r="F1354" i="10"/>
  <c r="G1354" i="10"/>
  <c r="H1354" i="10"/>
  <c r="I1354" i="10"/>
  <c r="J1354" i="10"/>
  <c r="K1354" i="10"/>
  <c r="L1354" i="10"/>
  <c r="M1354" i="10"/>
  <c r="N1354" i="10"/>
  <c r="A1355" i="10"/>
  <c r="B1355" i="10"/>
  <c r="C1355" i="10"/>
  <c r="D1355" i="10"/>
  <c r="E1355" i="10"/>
  <c r="F1355" i="10"/>
  <c r="G1355" i="10"/>
  <c r="H1355" i="10"/>
  <c r="I1355" i="10"/>
  <c r="J1355" i="10"/>
  <c r="K1355" i="10"/>
  <c r="L1355" i="10"/>
  <c r="M1355" i="10"/>
  <c r="N1355" i="10"/>
  <c r="A1356" i="10"/>
  <c r="B1356" i="10"/>
  <c r="C1356" i="10"/>
  <c r="D1356" i="10"/>
  <c r="E1356" i="10"/>
  <c r="F1356" i="10"/>
  <c r="G1356" i="10"/>
  <c r="H1356" i="10"/>
  <c r="I1356" i="10"/>
  <c r="J1356" i="10"/>
  <c r="K1356" i="10"/>
  <c r="L1356" i="10"/>
  <c r="M1356" i="10"/>
  <c r="N1356" i="10"/>
  <c r="A1357" i="10"/>
  <c r="B1357" i="10"/>
  <c r="C1357" i="10"/>
  <c r="D1357" i="10"/>
  <c r="E1357" i="10"/>
  <c r="F1357" i="10"/>
  <c r="G1357" i="10"/>
  <c r="H1357" i="10"/>
  <c r="I1357" i="10"/>
  <c r="J1357" i="10"/>
  <c r="K1357" i="10"/>
  <c r="L1357" i="10"/>
  <c r="M1357" i="10"/>
  <c r="N1357" i="10"/>
  <c r="A1358" i="10"/>
  <c r="B1358" i="10"/>
  <c r="C1358" i="10"/>
  <c r="D1358" i="10"/>
  <c r="E1358" i="10"/>
  <c r="F1358" i="10"/>
  <c r="G1358" i="10"/>
  <c r="H1358" i="10"/>
  <c r="I1358" i="10"/>
  <c r="J1358" i="10"/>
  <c r="K1358" i="10"/>
  <c r="L1358" i="10"/>
  <c r="M1358" i="10"/>
  <c r="N1358" i="10"/>
  <c r="A1359" i="10"/>
  <c r="B1359" i="10"/>
  <c r="C1359" i="10"/>
  <c r="D1359" i="10"/>
  <c r="E1359" i="10"/>
  <c r="F1359" i="10"/>
  <c r="G1359" i="10"/>
  <c r="H1359" i="10"/>
  <c r="I1359" i="10"/>
  <c r="J1359" i="10"/>
  <c r="K1359" i="10"/>
  <c r="L1359" i="10"/>
  <c r="M1359" i="10"/>
  <c r="N1359" i="10"/>
  <c r="A1360" i="10"/>
  <c r="B1360" i="10"/>
  <c r="C1360" i="10"/>
  <c r="D1360" i="10"/>
  <c r="E1360" i="10"/>
  <c r="F1360" i="10"/>
  <c r="G1360" i="10"/>
  <c r="H1360" i="10"/>
  <c r="I1360" i="10"/>
  <c r="J1360" i="10"/>
  <c r="K1360" i="10"/>
  <c r="L1360" i="10"/>
  <c r="M1360" i="10"/>
  <c r="N1360" i="10"/>
  <c r="A1361" i="10"/>
  <c r="B1361" i="10"/>
  <c r="C1361" i="10"/>
  <c r="D1361" i="10"/>
  <c r="E1361" i="10"/>
  <c r="F1361" i="10"/>
  <c r="G1361" i="10"/>
  <c r="H1361" i="10"/>
  <c r="I1361" i="10"/>
  <c r="J1361" i="10"/>
  <c r="K1361" i="10"/>
  <c r="L1361" i="10"/>
  <c r="M1361" i="10"/>
  <c r="N1361" i="10"/>
  <c r="A1362" i="10"/>
  <c r="B1362" i="10"/>
  <c r="C1362" i="10"/>
  <c r="D1362" i="10"/>
  <c r="E1362" i="10"/>
  <c r="F1362" i="10"/>
  <c r="G1362" i="10"/>
  <c r="H1362" i="10"/>
  <c r="I1362" i="10"/>
  <c r="J1362" i="10"/>
  <c r="K1362" i="10"/>
  <c r="L1362" i="10"/>
  <c r="M1362" i="10"/>
  <c r="N1362" i="10"/>
  <c r="A1363" i="10"/>
  <c r="B1363" i="10"/>
  <c r="C1363" i="10"/>
  <c r="D1363" i="10"/>
  <c r="E1363" i="10"/>
  <c r="F1363" i="10"/>
  <c r="G1363" i="10"/>
  <c r="H1363" i="10"/>
  <c r="I1363" i="10"/>
  <c r="J1363" i="10"/>
  <c r="K1363" i="10"/>
  <c r="L1363" i="10"/>
  <c r="M1363" i="10"/>
  <c r="N1363" i="10"/>
  <c r="A1364" i="10"/>
  <c r="B1364" i="10"/>
  <c r="C1364" i="10"/>
  <c r="D1364" i="10"/>
  <c r="E1364" i="10"/>
  <c r="F1364" i="10"/>
  <c r="G1364" i="10"/>
  <c r="H1364" i="10"/>
  <c r="I1364" i="10"/>
  <c r="J1364" i="10"/>
  <c r="K1364" i="10"/>
  <c r="L1364" i="10"/>
  <c r="M1364" i="10"/>
  <c r="N1364" i="10"/>
  <c r="A1365" i="10"/>
  <c r="B1365" i="10"/>
  <c r="C1365" i="10"/>
  <c r="D1365" i="10"/>
  <c r="E1365" i="10"/>
  <c r="F1365" i="10"/>
  <c r="G1365" i="10"/>
  <c r="H1365" i="10"/>
  <c r="I1365" i="10"/>
  <c r="J1365" i="10"/>
  <c r="K1365" i="10"/>
  <c r="L1365" i="10"/>
  <c r="M1365" i="10"/>
  <c r="N1365" i="10"/>
  <c r="A1366" i="10"/>
  <c r="B1366" i="10"/>
  <c r="D1366" i="10"/>
  <c r="E1366" i="10"/>
  <c r="F1366" i="10"/>
  <c r="G1366" i="10"/>
  <c r="H1366" i="10"/>
  <c r="I1366" i="10"/>
  <c r="J1366" i="10"/>
  <c r="K1366" i="10"/>
  <c r="L1366" i="10"/>
  <c r="M1366" i="10"/>
  <c r="N1366" i="10"/>
  <c r="A1367" i="10"/>
  <c r="B1367" i="10"/>
  <c r="C1367" i="10"/>
  <c r="D1367" i="10"/>
  <c r="E1367" i="10"/>
  <c r="F1367" i="10"/>
  <c r="G1367" i="10"/>
  <c r="H1367" i="10"/>
  <c r="I1367" i="10"/>
  <c r="J1367" i="10"/>
  <c r="K1367" i="10"/>
  <c r="L1367" i="10"/>
  <c r="M1367" i="10"/>
  <c r="N1367" i="10"/>
  <c r="A1368" i="10"/>
  <c r="B1368" i="10"/>
  <c r="C1368" i="10"/>
  <c r="D1368" i="10"/>
  <c r="E1368" i="10"/>
  <c r="F1368" i="10"/>
  <c r="G1368" i="10"/>
  <c r="H1368" i="10"/>
  <c r="I1368" i="10"/>
  <c r="J1368" i="10"/>
  <c r="K1368" i="10"/>
  <c r="L1368" i="10"/>
  <c r="M1368" i="10"/>
  <c r="N1368" i="10"/>
  <c r="A1369" i="10"/>
  <c r="B1369" i="10"/>
  <c r="C1369" i="10"/>
  <c r="D1369" i="10"/>
  <c r="E1369" i="10"/>
  <c r="F1369" i="10"/>
  <c r="G1369" i="10"/>
  <c r="H1369" i="10"/>
  <c r="I1369" i="10"/>
  <c r="J1369" i="10"/>
  <c r="K1369" i="10"/>
  <c r="L1369" i="10"/>
  <c r="M1369" i="10"/>
  <c r="N1369" i="10"/>
  <c r="A1370" i="10"/>
  <c r="B1370" i="10"/>
  <c r="C1370" i="10"/>
  <c r="D1370" i="10"/>
  <c r="E1370" i="10"/>
  <c r="F1370" i="10"/>
  <c r="G1370" i="10"/>
  <c r="H1370" i="10"/>
  <c r="I1370" i="10"/>
  <c r="J1370" i="10"/>
  <c r="K1370" i="10"/>
  <c r="L1370" i="10"/>
  <c r="M1370" i="10"/>
  <c r="N1370" i="10"/>
  <c r="A1371" i="10"/>
  <c r="B1371" i="10"/>
  <c r="C1371" i="10"/>
  <c r="D1371" i="10"/>
  <c r="E1371" i="10"/>
  <c r="F1371" i="10"/>
  <c r="G1371" i="10"/>
  <c r="H1371" i="10"/>
  <c r="I1371" i="10"/>
  <c r="J1371" i="10"/>
  <c r="K1371" i="10"/>
  <c r="L1371" i="10"/>
  <c r="M1371" i="10"/>
  <c r="N1371" i="10"/>
  <c r="A1372" i="10"/>
  <c r="B1372" i="10"/>
  <c r="C1372" i="10"/>
  <c r="D1372" i="10"/>
  <c r="E1372" i="10"/>
  <c r="F1372" i="10"/>
  <c r="G1372" i="10"/>
  <c r="H1372" i="10"/>
  <c r="I1372" i="10"/>
  <c r="J1372" i="10"/>
  <c r="K1372" i="10"/>
  <c r="L1372" i="10"/>
  <c r="M1372" i="10"/>
  <c r="N1372" i="10"/>
  <c r="A1373" i="10"/>
  <c r="B1373" i="10"/>
  <c r="C1373" i="10"/>
  <c r="D1373" i="10"/>
  <c r="E1373" i="10"/>
  <c r="F1373" i="10"/>
  <c r="G1373" i="10"/>
  <c r="H1373" i="10"/>
  <c r="I1373" i="10"/>
  <c r="J1373" i="10"/>
  <c r="K1373" i="10"/>
  <c r="L1373" i="10"/>
  <c r="M1373" i="10"/>
  <c r="N1373" i="10"/>
  <c r="A1374" i="10"/>
  <c r="B1374" i="10"/>
  <c r="C1374" i="10"/>
  <c r="D1374" i="10"/>
  <c r="E1374" i="10"/>
  <c r="F1374" i="10"/>
  <c r="G1374" i="10"/>
  <c r="H1374" i="10"/>
  <c r="I1374" i="10"/>
  <c r="J1374" i="10"/>
  <c r="K1374" i="10"/>
  <c r="L1374" i="10"/>
  <c r="M1374" i="10"/>
  <c r="N1374" i="10"/>
  <c r="A1375" i="10"/>
  <c r="B1375" i="10"/>
  <c r="C1375" i="10"/>
  <c r="D1375" i="10"/>
  <c r="E1375" i="10"/>
  <c r="F1375" i="10"/>
  <c r="G1375" i="10"/>
  <c r="H1375" i="10"/>
  <c r="I1375" i="10"/>
  <c r="J1375" i="10"/>
  <c r="K1375" i="10"/>
  <c r="L1375" i="10"/>
  <c r="M1375" i="10"/>
  <c r="N1375" i="10"/>
  <c r="A1376" i="10"/>
  <c r="B1376" i="10"/>
  <c r="C1376" i="10"/>
  <c r="D1376" i="10"/>
  <c r="E1376" i="10"/>
  <c r="F1376" i="10"/>
  <c r="G1376" i="10"/>
  <c r="H1376" i="10"/>
  <c r="I1376" i="10"/>
  <c r="J1376" i="10"/>
  <c r="K1376" i="10"/>
  <c r="L1376" i="10"/>
  <c r="M1376" i="10"/>
  <c r="N1376" i="10"/>
  <c r="A1377" i="10"/>
  <c r="B1377" i="10"/>
  <c r="D1377" i="10"/>
  <c r="E1377" i="10"/>
  <c r="F1377" i="10"/>
  <c r="G1377" i="10"/>
  <c r="H1377" i="10"/>
  <c r="I1377" i="10"/>
  <c r="J1377" i="10"/>
  <c r="K1377" i="10"/>
  <c r="L1377" i="10"/>
  <c r="M1377" i="10"/>
  <c r="N1377" i="10"/>
  <c r="A1378" i="10"/>
  <c r="B1378" i="10"/>
  <c r="C1378" i="10"/>
  <c r="D1378" i="10"/>
  <c r="E1378" i="10"/>
  <c r="F1378" i="10"/>
  <c r="G1378" i="10"/>
  <c r="H1378" i="10"/>
  <c r="I1378" i="10"/>
  <c r="J1378" i="10"/>
  <c r="K1378" i="10"/>
  <c r="L1378" i="10"/>
  <c r="M1378" i="10"/>
  <c r="N1378" i="10"/>
  <c r="A1379" i="10"/>
  <c r="B1379" i="10"/>
  <c r="C1379" i="10"/>
  <c r="D1379" i="10"/>
  <c r="E1379" i="10"/>
  <c r="F1379" i="10"/>
  <c r="G1379" i="10"/>
  <c r="H1379" i="10"/>
  <c r="I1379" i="10"/>
  <c r="J1379" i="10"/>
  <c r="K1379" i="10"/>
  <c r="L1379" i="10"/>
  <c r="M1379" i="10"/>
  <c r="N1379" i="10"/>
  <c r="A1380" i="10"/>
  <c r="B1380" i="10"/>
  <c r="C1380" i="10"/>
  <c r="D1380" i="10"/>
  <c r="E1380" i="10"/>
  <c r="F1380" i="10"/>
  <c r="G1380" i="10"/>
  <c r="H1380" i="10"/>
  <c r="I1380" i="10"/>
  <c r="J1380" i="10"/>
  <c r="K1380" i="10"/>
  <c r="L1380" i="10"/>
  <c r="M1380" i="10"/>
  <c r="N1380" i="10"/>
  <c r="A1381" i="10"/>
  <c r="B1381" i="10"/>
  <c r="C1381" i="10"/>
  <c r="D1381" i="10"/>
  <c r="E1381" i="10"/>
  <c r="F1381" i="10"/>
  <c r="G1381" i="10"/>
  <c r="H1381" i="10"/>
  <c r="I1381" i="10"/>
  <c r="J1381" i="10"/>
  <c r="K1381" i="10"/>
  <c r="L1381" i="10"/>
  <c r="M1381" i="10"/>
  <c r="N1381" i="10"/>
  <c r="A1382" i="10"/>
  <c r="B1382" i="10"/>
  <c r="C1382" i="10"/>
  <c r="D1382" i="10"/>
  <c r="E1382" i="10"/>
  <c r="F1382" i="10"/>
  <c r="G1382" i="10"/>
  <c r="H1382" i="10"/>
  <c r="I1382" i="10"/>
  <c r="J1382" i="10"/>
  <c r="K1382" i="10"/>
  <c r="L1382" i="10"/>
  <c r="M1382" i="10"/>
  <c r="N1382" i="10"/>
  <c r="A1383" i="10"/>
  <c r="B1383" i="10"/>
  <c r="C1383" i="10"/>
  <c r="D1383" i="10"/>
  <c r="E1383" i="10"/>
  <c r="F1383" i="10"/>
  <c r="G1383" i="10"/>
  <c r="H1383" i="10"/>
  <c r="I1383" i="10"/>
  <c r="J1383" i="10"/>
  <c r="K1383" i="10"/>
  <c r="L1383" i="10"/>
  <c r="M1383" i="10"/>
  <c r="N1383" i="10"/>
  <c r="A1384" i="10"/>
  <c r="B1384" i="10"/>
  <c r="C1384" i="10"/>
  <c r="D1384" i="10"/>
  <c r="E1384" i="10"/>
  <c r="F1384" i="10"/>
  <c r="G1384" i="10"/>
  <c r="H1384" i="10"/>
  <c r="I1384" i="10"/>
  <c r="J1384" i="10"/>
  <c r="K1384" i="10"/>
  <c r="L1384" i="10"/>
  <c r="M1384" i="10"/>
  <c r="N1384" i="10"/>
  <c r="A1385" i="10"/>
  <c r="B1385" i="10"/>
  <c r="C1385" i="10"/>
  <c r="D1385" i="10"/>
  <c r="E1385" i="10"/>
  <c r="F1385" i="10"/>
  <c r="G1385" i="10"/>
  <c r="H1385" i="10"/>
  <c r="I1385" i="10"/>
  <c r="J1385" i="10"/>
  <c r="K1385" i="10"/>
  <c r="L1385" i="10"/>
  <c r="M1385" i="10"/>
  <c r="N1385" i="10"/>
  <c r="A1386" i="10"/>
  <c r="B1386" i="10"/>
  <c r="C1386" i="10"/>
  <c r="D1386" i="10"/>
  <c r="E1386" i="10"/>
  <c r="F1386" i="10"/>
  <c r="G1386" i="10"/>
  <c r="H1386" i="10"/>
  <c r="I1386" i="10"/>
  <c r="J1386" i="10"/>
  <c r="K1386" i="10"/>
  <c r="L1386" i="10"/>
  <c r="M1386" i="10"/>
  <c r="N1386" i="10"/>
  <c r="A1387" i="10"/>
  <c r="B1387" i="10"/>
  <c r="C1387" i="10"/>
  <c r="D1387" i="10"/>
  <c r="E1387" i="10"/>
  <c r="F1387" i="10"/>
  <c r="G1387" i="10"/>
  <c r="H1387" i="10"/>
  <c r="I1387" i="10"/>
  <c r="J1387" i="10"/>
  <c r="K1387" i="10"/>
  <c r="L1387" i="10"/>
  <c r="M1387" i="10"/>
  <c r="N1387" i="10"/>
  <c r="A1388" i="10"/>
  <c r="B1388" i="10"/>
  <c r="C1388" i="10"/>
  <c r="D1388" i="10"/>
  <c r="E1388" i="10"/>
  <c r="F1388" i="10"/>
  <c r="G1388" i="10"/>
  <c r="H1388" i="10"/>
  <c r="I1388" i="10"/>
  <c r="J1388" i="10"/>
  <c r="K1388" i="10"/>
  <c r="L1388" i="10"/>
  <c r="M1388" i="10"/>
  <c r="N1388" i="10"/>
  <c r="A1389" i="10"/>
  <c r="B1389" i="10"/>
  <c r="C1389" i="10"/>
  <c r="D1389" i="10"/>
  <c r="E1389" i="10"/>
  <c r="F1389" i="10"/>
  <c r="G1389" i="10"/>
  <c r="H1389" i="10"/>
  <c r="I1389" i="10"/>
  <c r="J1389" i="10"/>
  <c r="K1389" i="10"/>
  <c r="L1389" i="10"/>
  <c r="M1389" i="10"/>
  <c r="N1389" i="10"/>
  <c r="A1390" i="10"/>
  <c r="B1390" i="10"/>
  <c r="C1390" i="10"/>
  <c r="D1390" i="10"/>
  <c r="E1390" i="10"/>
  <c r="F1390" i="10"/>
  <c r="G1390" i="10"/>
  <c r="H1390" i="10"/>
  <c r="I1390" i="10"/>
  <c r="J1390" i="10"/>
  <c r="K1390" i="10"/>
  <c r="L1390" i="10"/>
  <c r="M1390" i="10"/>
  <c r="N1390" i="10"/>
  <c r="A1391" i="10"/>
  <c r="B1391" i="10"/>
  <c r="C1391" i="10"/>
  <c r="D1391" i="10"/>
  <c r="E1391" i="10"/>
  <c r="F1391" i="10"/>
  <c r="G1391" i="10"/>
  <c r="H1391" i="10"/>
  <c r="I1391" i="10"/>
  <c r="J1391" i="10"/>
  <c r="K1391" i="10"/>
  <c r="L1391" i="10"/>
  <c r="M1391" i="10"/>
  <c r="N1391" i="10"/>
  <c r="A1392" i="10"/>
  <c r="B1392" i="10"/>
  <c r="C1392" i="10"/>
  <c r="D1392" i="10"/>
  <c r="E1392" i="10"/>
  <c r="F1392" i="10"/>
  <c r="G1392" i="10"/>
  <c r="H1392" i="10"/>
  <c r="I1392" i="10"/>
  <c r="J1392" i="10"/>
  <c r="K1392" i="10"/>
  <c r="L1392" i="10"/>
  <c r="M1392" i="10"/>
  <c r="N1392" i="10"/>
  <c r="A1393" i="10"/>
  <c r="B1393" i="10"/>
  <c r="C1393" i="10"/>
  <c r="D1393" i="10"/>
  <c r="E1393" i="10"/>
  <c r="F1393" i="10"/>
  <c r="G1393" i="10"/>
  <c r="H1393" i="10"/>
  <c r="I1393" i="10"/>
  <c r="J1393" i="10"/>
  <c r="K1393" i="10"/>
  <c r="L1393" i="10"/>
  <c r="M1393" i="10"/>
  <c r="N1393" i="10"/>
  <c r="A1394" i="10"/>
  <c r="B1394" i="10"/>
  <c r="C1394" i="10"/>
  <c r="D1394" i="10"/>
  <c r="E1394" i="10"/>
  <c r="F1394" i="10"/>
  <c r="G1394" i="10"/>
  <c r="H1394" i="10"/>
  <c r="I1394" i="10"/>
  <c r="J1394" i="10"/>
  <c r="K1394" i="10"/>
  <c r="L1394" i="10"/>
  <c r="M1394" i="10"/>
  <c r="N1394" i="10"/>
  <c r="A1395" i="10"/>
  <c r="B1395" i="10"/>
  <c r="C1395" i="10"/>
  <c r="D1395" i="10"/>
  <c r="E1395" i="10"/>
  <c r="F1395" i="10"/>
  <c r="G1395" i="10"/>
  <c r="H1395" i="10"/>
  <c r="I1395" i="10"/>
  <c r="J1395" i="10"/>
  <c r="K1395" i="10"/>
  <c r="L1395" i="10"/>
  <c r="M1395" i="10"/>
  <c r="N1395" i="10"/>
  <c r="A1396" i="10"/>
  <c r="B1396" i="10"/>
  <c r="C1396" i="10"/>
  <c r="D1396" i="10"/>
  <c r="E1396" i="10"/>
  <c r="F1396" i="10"/>
  <c r="G1396" i="10"/>
  <c r="H1396" i="10"/>
  <c r="I1396" i="10"/>
  <c r="J1396" i="10"/>
  <c r="K1396" i="10"/>
  <c r="L1396" i="10"/>
  <c r="M1396" i="10"/>
  <c r="N1396" i="10"/>
  <c r="A1397" i="10"/>
  <c r="B1397" i="10"/>
  <c r="C1397" i="10"/>
  <c r="D1397" i="10"/>
  <c r="E1397" i="10"/>
  <c r="F1397" i="10"/>
  <c r="G1397" i="10"/>
  <c r="H1397" i="10"/>
  <c r="I1397" i="10"/>
  <c r="J1397" i="10"/>
  <c r="K1397" i="10"/>
  <c r="L1397" i="10"/>
  <c r="M1397" i="10"/>
  <c r="N1397" i="10"/>
  <c r="A1398" i="10"/>
  <c r="B1398" i="10"/>
  <c r="D1398" i="10"/>
  <c r="E1398" i="10"/>
  <c r="F1398" i="10"/>
  <c r="G1398" i="10"/>
  <c r="H1398" i="10"/>
  <c r="I1398" i="10"/>
  <c r="J1398" i="10"/>
  <c r="K1398" i="10"/>
  <c r="L1398" i="10"/>
  <c r="M1398" i="10"/>
  <c r="N1398" i="10"/>
  <c r="A1399" i="10"/>
  <c r="B1399" i="10"/>
  <c r="C1399" i="10"/>
  <c r="D1399" i="10"/>
  <c r="E1399" i="10"/>
  <c r="F1399" i="10"/>
  <c r="G1399" i="10"/>
  <c r="H1399" i="10"/>
  <c r="I1399" i="10"/>
  <c r="J1399" i="10"/>
  <c r="K1399" i="10"/>
  <c r="L1399" i="10"/>
  <c r="M1399" i="10"/>
  <c r="N1399" i="10"/>
  <c r="A1400" i="10"/>
  <c r="B1400" i="10"/>
  <c r="C1400" i="10"/>
  <c r="D1400" i="10"/>
  <c r="E1400" i="10"/>
  <c r="F1400" i="10"/>
  <c r="G1400" i="10"/>
  <c r="H1400" i="10"/>
  <c r="I1400" i="10"/>
  <c r="J1400" i="10"/>
  <c r="K1400" i="10"/>
  <c r="L1400" i="10"/>
  <c r="M1400" i="10"/>
  <c r="N1400" i="10"/>
  <c r="A1401" i="10"/>
  <c r="B1401" i="10"/>
  <c r="C1401" i="10"/>
  <c r="D1401" i="10"/>
  <c r="E1401" i="10"/>
  <c r="F1401" i="10"/>
  <c r="G1401" i="10"/>
  <c r="H1401" i="10"/>
  <c r="I1401" i="10"/>
  <c r="J1401" i="10"/>
  <c r="K1401" i="10"/>
  <c r="L1401" i="10"/>
  <c r="M1401" i="10"/>
  <c r="N1401" i="10"/>
  <c r="A1402" i="10"/>
  <c r="B1402" i="10"/>
  <c r="C1402" i="10"/>
  <c r="D1402" i="10"/>
  <c r="E1402" i="10"/>
  <c r="F1402" i="10"/>
  <c r="G1402" i="10"/>
  <c r="H1402" i="10"/>
  <c r="I1402" i="10"/>
  <c r="J1402" i="10"/>
  <c r="K1402" i="10"/>
  <c r="L1402" i="10"/>
  <c r="M1402" i="10"/>
  <c r="N1402" i="10"/>
  <c r="A1403" i="10"/>
  <c r="B1403" i="10"/>
  <c r="C1403" i="10"/>
  <c r="D1403" i="10"/>
  <c r="E1403" i="10"/>
  <c r="F1403" i="10"/>
  <c r="G1403" i="10"/>
  <c r="H1403" i="10"/>
  <c r="I1403" i="10"/>
  <c r="J1403" i="10"/>
  <c r="K1403" i="10"/>
  <c r="L1403" i="10"/>
  <c r="M1403" i="10"/>
  <c r="N1403" i="10"/>
  <c r="A1404" i="10"/>
  <c r="B1404" i="10"/>
  <c r="C1404" i="10"/>
  <c r="D1404" i="10"/>
  <c r="E1404" i="10"/>
  <c r="F1404" i="10"/>
  <c r="G1404" i="10"/>
  <c r="H1404" i="10"/>
  <c r="I1404" i="10"/>
  <c r="J1404" i="10"/>
  <c r="K1404" i="10"/>
  <c r="L1404" i="10"/>
  <c r="M1404" i="10"/>
  <c r="N1404" i="10"/>
  <c r="A1405" i="10"/>
  <c r="B1405" i="10"/>
  <c r="C1405" i="10"/>
  <c r="D1405" i="10"/>
  <c r="E1405" i="10"/>
  <c r="F1405" i="10"/>
  <c r="G1405" i="10"/>
  <c r="H1405" i="10"/>
  <c r="I1405" i="10"/>
  <c r="J1405" i="10"/>
  <c r="K1405" i="10"/>
  <c r="L1405" i="10"/>
  <c r="M1405" i="10"/>
  <c r="N1405" i="10"/>
  <c r="A1406" i="10"/>
  <c r="B1406" i="10"/>
  <c r="C1406" i="10"/>
  <c r="D1406" i="10"/>
  <c r="E1406" i="10"/>
  <c r="F1406" i="10"/>
  <c r="G1406" i="10"/>
  <c r="H1406" i="10"/>
  <c r="I1406" i="10"/>
  <c r="J1406" i="10"/>
  <c r="K1406" i="10"/>
  <c r="L1406" i="10"/>
  <c r="M1406" i="10"/>
  <c r="N1406" i="10"/>
  <c r="A1407" i="10"/>
  <c r="B1407" i="10"/>
  <c r="C1407" i="10"/>
  <c r="D1407" i="10"/>
  <c r="E1407" i="10"/>
  <c r="F1407" i="10"/>
  <c r="G1407" i="10"/>
  <c r="H1407" i="10"/>
  <c r="I1407" i="10"/>
  <c r="J1407" i="10"/>
  <c r="K1407" i="10"/>
  <c r="L1407" i="10"/>
  <c r="M1407" i="10"/>
  <c r="N1407" i="10"/>
  <c r="A1408" i="10"/>
  <c r="B1408" i="10"/>
  <c r="C1408" i="10"/>
  <c r="D1408" i="10"/>
  <c r="E1408" i="10"/>
  <c r="F1408" i="10"/>
  <c r="G1408" i="10"/>
  <c r="H1408" i="10"/>
  <c r="I1408" i="10"/>
  <c r="J1408" i="10"/>
  <c r="K1408" i="10"/>
  <c r="L1408" i="10"/>
  <c r="M1408" i="10"/>
  <c r="N1408" i="10"/>
  <c r="A1409" i="10"/>
  <c r="B1409" i="10"/>
  <c r="C1409" i="10"/>
  <c r="D1409" i="10"/>
  <c r="E1409" i="10"/>
  <c r="F1409" i="10"/>
  <c r="G1409" i="10"/>
  <c r="H1409" i="10"/>
  <c r="I1409" i="10"/>
  <c r="J1409" i="10"/>
  <c r="K1409" i="10"/>
  <c r="L1409" i="10"/>
  <c r="M1409" i="10"/>
  <c r="N1409" i="10"/>
  <c r="A1410" i="10"/>
  <c r="B1410" i="10"/>
  <c r="C1410" i="10"/>
  <c r="D1410" i="10"/>
  <c r="E1410" i="10"/>
  <c r="F1410" i="10"/>
  <c r="G1410" i="10"/>
  <c r="H1410" i="10"/>
  <c r="I1410" i="10"/>
  <c r="J1410" i="10"/>
  <c r="K1410" i="10"/>
  <c r="L1410" i="10"/>
  <c r="M1410" i="10"/>
  <c r="N1410" i="10"/>
  <c r="A1411" i="10"/>
  <c r="B1411" i="10"/>
  <c r="C1411" i="10"/>
  <c r="D1411" i="10"/>
  <c r="E1411" i="10"/>
  <c r="F1411" i="10"/>
  <c r="G1411" i="10"/>
  <c r="H1411" i="10"/>
  <c r="I1411" i="10"/>
  <c r="J1411" i="10"/>
  <c r="K1411" i="10"/>
  <c r="L1411" i="10"/>
  <c r="M1411" i="10"/>
  <c r="N1411" i="10"/>
  <c r="A1412" i="10"/>
  <c r="B1412" i="10"/>
  <c r="C1412" i="10"/>
  <c r="D1412" i="10"/>
  <c r="E1412" i="10"/>
  <c r="F1412" i="10"/>
  <c r="G1412" i="10"/>
  <c r="H1412" i="10"/>
  <c r="I1412" i="10"/>
  <c r="J1412" i="10"/>
  <c r="K1412" i="10"/>
  <c r="L1412" i="10"/>
  <c r="M1412" i="10"/>
  <c r="N1412" i="10"/>
  <c r="A1413" i="10"/>
  <c r="B1413" i="10"/>
  <c r="C1413" i="10"/>
  <c r="D1413" i="10"/>
  <c r="E1413" i="10"/>
  <c r="F1413" i="10"/>
  <c r="G1413" i="10"/>
  <c r="H1413" i="10"/>
  <c r="I1413" i="10"/>
  <c r="J1413" i="10"/>
  <c r="K1413" i="10"/>
  <c r="L1413" i="10"/>
  <c r="M1413" i="10"/>
  <c r="N1413" i="10"/>
  <c r="A1414" i="10"/>
  <c r="B1414" i="10"/>
  <c r="C1414" i="10"/>
  <c r="D1414" i="10"/>
  <c r="E1414" i="10"/>
  <c r="F1414" i="10"/>
  <c r="G1414" i="10"/>
  <c r="H1414" i="10"/>
  <c r="I1414" i="10"/>
  <c r="J1414" i="10"/>
  <c r="K1414" i="10"/>
  <c r="L1414" i="10"/>
  <c r="M1414" i="10"/>
  <c r="N1414" i="10"/>
  <c r="A1415" i="10"/>
  <c r="B1415" i="10"/>
  <c r="C1415" i="10"/>
  <c r="D1415" i="10"/>
  <c r="E1415" i="10"/>
  <c r="F1415" i="10"/>
  <c r="G1415" i="10"/>
  <c r="H1415" i="10"/>
  <c r="I1415" i="10"/>
  <c r="J1415" i="10"/>
  <c r="K1415" i="10"/>
  <c r="L1415" i="10"/>
  <c r="M1415" i="10"/>
  <c r="N1415" i="10"/>
  <c r="A1416" i="10"/>
  <c r="B1416" i="10"/>
  <c r="C1416" i="10"/>
  <c r="D1416" i="10"/>
  <c r="E1416" i="10"/>
  <c r="F1416" i="10"/>
  <c r="G1416" i="10"/>
  <c r="H1416" i="10"/>
  <c r="I1416" i="10"/>
  <c r="J1416" i="10"/>
  <c r="K1416" i="10"/>
  <c r="L1416" i="10"/>
  <c r="M1416" i="10"/>
  <c r="N1416" i="10"/>
  <c r="A1417" i="10"/>
  <c r="B1417" i="10"/>
  <c r="C1417" i="10"/>
  <c r="D1417" i="10"/>
  <c r="E1417" i="10"/>
  <c r="F1417" i="10"/>
  <c r="G1417" i="10"/>
  <c r="H1417" i="10"/>
  <c r="I1417" i="10"/>
  <c r="J1417" i="10"/>
  <c r="K1417" i="10"/>
  <c r="L1417" i="10"/>
  <c r="M1417" i="10"/>
  <c r="N1417" i="10"/>
  <c r="A1418" i="10"/>
  <c r="B1418" i="10"/>
  <c r="C1418" i="10"/>
  <c r="D1418" i="10"/>
  <c r="E1418" i="10"/>
  <c r="F1418" i="10"/>
  <c r="G1418" i="10"/>
  <c r="H1418" i="10"/>
  <c r="I1418" i="10"/>
  <c r="J1418" i="10"/>
  <c r="K1418" i="10"/>
  <c r="L1418" i="10"/>
  <c r="M1418" i="10"/>
  <c r="N1418" i="10"/>
  <c r="A1419" i="10"/>
  <c r="B1419" i="10"/>
  <c r="D1419" i="10"/>
  <c r="E1419" i="10"/>
  <c r="F1419" i="10"/>
  <c r="G1419" i="10"/>
  <c r="H1419" i="10"/>
  <c r="I1419" i="10"/>
  <c r="J1419" i="10"/>
  <c r="K1419" i="10"/>
  <c r="L1419" i="10"/>
  <c r="M1419" i="10"/>
  <c r="N1419" i="10"/>
  <c r="A1420" i="10"/>
  <c r="B1420" i="10"/>
  <c r="C1420" i="10"/>
  <c r="D1420" i="10"/>
  <c r="E1420" i="10"/>
  <c r="F1420" i="10"/>
  <c r="G1420" i="10"/>
  <c r="H1420" i="10"/>
  <c r="I1420" i="10"/>
  <c r="J1420" i="10"/>
  <c r="K1420" i="10"/>
  <c r="L1420" i="10"/>
  <c r="M1420" i="10"/>
  <c r="N1420" i="10"/>
  <c r="A1421" i="10"/>
  <c r="B1421" i="10"/>
  <c r="C1421" i="10"/>
  <c r="D1421" i="10"/>
  <c r="E1421" i="10"/>
  <c r="F1421" i="10"/>
  <c r="G1421" i="10"/>
  <c r="H1421" i="10"/>
  <c r="I1421" i="10"/>
  <c r="J1421" i="10"/>
  <c r="K1421" i="10"/>
  <c r="L1421" i="10"/>
  <c r="M1421" i="10"/>
  <c r="N1421" i="10"/>
  <c r="A1422" i="10"/>
  <c r="B1422" i="10"/>
  <c r="C1422" i="10"/>
  <c r="D1422" i="10"/>
  <c r="E1422" i="10"/>
  <c r="F1422" i="10"/>
  <c r="G1422" i="10"/>
  <c r="H1422" i="10"/>
  <c r="I1422" i="10"/>
  <c r="J1422" i="10"/>
  <c r="K1422" i="10"/>
  <c r="L1422" i="10"/>
  <c r="M1422" i="10"/>
  <c r="N1422" i="10"/>
  <c r="A1423" i="10"/>
  <c r="B1423" i="10"/>
  <c r="C1423" i="10"/>
  <c r="D1423" i="10"/>
  <c r="E1423" i="10"/>
  <c r="F1423" i="10"/>
  <c r="G1423" i="10"/>
  <c r="H1423" i="10"/>
  <c r="I1423" i="10"/>
  <c r="J1423" i="10"/>
  <c r="K1423" i="10"/>
  <c r="L1423" i="10"/>
  <c r="M1423" i="10"/>
  <c r="N1423" i="10"/>
  <c r="A1424" i="10"/>
  <c r="B1424" i="10"/>
  <c r="C1424" i="10"/>
  <c r="D1424" i="10"/>
  <c r="E1424" i="10"/>
  <c r="F1424" i="10"/>
  <c r="G1424" i="10"/>
  <c r="H1424" i="10"/>
  <c r="I1424" i="10"/>
  <c r="J1424" i="10"/>
  <c r="K1424" i="10"/>
  <c r="L1424" i="10"/>
  <c r="M1424" i="10"/>
  <c r="N1424" i="10"/>
  <c r="A1425" i="10"/>
  <c r="B1425" i="10"/>
  <c r="C1425" i="10"/>
  <c r="D1425" i="10"/>
  <c r="E1425" i="10"/>
  <c r="F1425" i="10"/>
  <c r="G1425" i="10"/>
  <c r="H1425" i="10"/>
  <c r="I1425" i="10"/>
  <c r="J1425" i="10"/>
  <c r="K1425" i="10"/>
  <c r="L1425" i="10"/>
  <c r="M1425" i="10"/>
  <c r="N1425" i="10"/>
  <c r="A1426" i="10"/>
  <c r="B1426" i="10"/>
  <c r="C1426" i="10"/>
  <c r="D1426" i="10"/>
  <c r="E1426" i="10"/>
  <c r="F1426" i="10"/>
  <c r="G1426" i="10"/>
  <c r="H1426" i="10"/>
  <c r="I1426" i="10"/>
  <c r="J1426" i="10"/>
  <c r="K1426" i="10"/>
  <c r="L1426" i="10"/>
  <c r="M1426" i="10"/>
  <c r="N1426" i="10"/>
  <c r="A1427" i="10"/>
  <c r="B1427" i="10"/>
  <c r="C1427" i="10"/>
  <c r="D1427" i="10"/>
  <c r="E1427" i="10"/>
  <c r="F1427" i="10"/>
  <c r="G1427" i="10"/>
  <c r="H1427" i="10"/>
  <c r="I1427" i="10"/>
  <c r="J1427" i="10"/>
  <c r="K1427" i="10"/>
  <c r="L1427" i="10"/>
  <c r="M1427" i="10"/>
  <c r="N1427" i="10"/>
  <c r="A1428" i="10"/>
  <c r="B1428" i="10"/>
  <c r="C1428" i="10"/>
  <c r="D1428" i="10"/>
  <c r="E1428" i="10"/>
  <c r="F1428" i="10"/>
  <c r="G1428" i="10"/>
  <c r="H1428" i="10"/>
  <c r="I1428" i="10"/>
  <c r="J1428" i="10"/>
  <c r="K1428" i="10"/>
  <c r="L1428" i="10"/>
  <c r="M1428" i="10"/>
  <c r="N1428" i="10"/>
  <c r="A1429" i="10"/>
  <c r="B1429" i="10"/>
  <c r="C1429" i="10"/>
  <c r="D1429" i="10"/>
  <c r="E1429" i="10"/>
  <c r="F1429" i="10"/>
  <c r="G1429" i="10"/>
  <c r="H1429" i="10"/>
  <c r="I1429" i="10"/>
  <c r="J1429" i="10"/>
  <c r="K1429" i="10"/>
  <c r="L1429" i="10"/>
  <c r="M1429" i="10"/>
  <c r="N1429" i="10"/>
  <c r="A1430" i="10"/>
  <c r="B1430" i="10"/>
  <c r="C1430" i="10"/>
  <c r="D1430" i="10"/>
  <c r="E1430" i="10"/>
  <c r="F1430" i="10"/>
  <c r="G1430" i="10"/>
  <c r="H1430" i="10"/>
  <c r="I1430" i="10"/>
  <c r="J1430" i="10"/>
  <c r="K1430" i="10"/>
  <c r="L1430" i="10"/>
  <c r="M1430" i="10"/>
  <c r="N1430" i="10"/>
  <c r="A1431" i="10"/>
  <c r="B1431" i="10"/>
  <c r="C1431" i="10"/>
  <c r="D1431" i="10"/>
  <c r="E1431" i="10"/>
  <c r="F1431" i="10"/>
  <c r="G1431" i="10"/>
  <c r="H1431" i="10"/>
  <c r="I1431" i="10"/>
  <c r="J1431" i="10"/>
  <c r="K1431" i="10"/>
  <c r="L1431" i="10"/>
  <c r="M1431" i="10"/>
  <c r="N1431" i="10"/>
  <c r="A1432" i="10"/>
  <c r="B1432" i="10"/>
  <c r="C1432" i="10"/>
  <c r="D1432" i="10"/>
  <c r="E1432" i="10"/>
  <c r="F1432" i="10"/>
  <c r="G1432" i="10"/>
  <c r="H1432" i="10"/>
  <c r="I1432" i="10"/>
  <c r="J1432" i="10"/>
  <c r="K1432" i="10"/>
  <c r="L1432" i="10"/>
  <c r="M1432" i="10"/>
  <c r="N1432" i="10"/>
  <c r="A1433" i="10"/>
  <c r="B1433" i="10"/>
  <c r="C1433" i="10"/>
  <c r="D1433" i="10"/>
  <c r="E1433" i="10"/>
  <c r="F1433" i="10"/>
  <c r="G1433" i="10"/>
  <c r="H1433" i="10"/>
  <c r="I1433" i="10"/>
  <c r="J1433" i="10"/>
  <c r="K1433" i="10"/>
  <c r="L1433" i="10"/>
  <c r="M1433" i="10"/>
  <c r="N1433" i="10"/>
  <c r="A1434" i="10"/>
  <c r="B1434" i="10"/>
  <c r="C1434" i="10"/>
  <c r="D1434" i="10"/>
  <c r="E1434" i="10"/>
  <c r="F1434" i="10"/>
  <c r="G1434" i="10"/>
  <c r="H1434" i="10"/>
  <c r="I1434" i="10"/>
  <c r="J1434" i="10"/>
  <c r="K1434" i="10"/>
  <c r="L1434" i="10"/>
  <c r="M1434" i="10"/>
  <c r="N1434" i="10"/>
  <c r="A1435" i="10"/>
  <c r="B1435" i="10"/>
  <c r="C1435" i="10"/>
  <c r="D1435" i="10"/>
  <c r="E1435" i="10"/>
  <c r="F1435" i="10"/>
  <c r="G1435" i="10"/>
  <c r="H1435" i="10"/>
  <c r="I1435" i="10"/>
  <c r="J1435" i="10"/>
  <c r="K1435" i="10"/>
  <c r="L1435" i="10"/>
  <c r="M1435" i="10"/>
  <c r="N1435" i="10"/>
  <c r="A1436" i="10"/>
  <c r="B1436" i="10"/>
  <c r="C1436" i="10"/>
  <c r="D1436" i="10"/>
  <c r="E1436" i="10"/>
  <c r="F1436" i="10"/>
  <c r="G1436" i="10"/>
  <c r="H1436" i="10"/>
  <c r="I1436" i="10"/>
  <c r="J1436" i="10"/>
  <c r="K1436" i="10"/>
  <c r="L1436" i="10"/>
  <c r="M1436" i="10"/>
  <c r="N1436" i="10"/>
  <c r="A1437" i="10"/>
  <c r="B1437" i="10"/>
  <c r="C1437" i="10"/>
  <c r="D1437" i="10"/>
  <c r="E1437" i="10"/>
  <c r="F1437" i="10"/>
  <c r="G1437" i="10"/>
  <c r="H1437" i="10"/>
  <c r="I1437" i="10"/>
  <c r="J1437" i="10"/>
  <c r="K1437" i="10"/>
  <c r="L1437" i="10"/>
  <c r="M1437" i="10"/>
  <c r="N1437" i="10"/>
  <c r="A1438" i="10"/>
  <c r="B1438" i="10"/>
  <c r="C1438" i="10"/>
  <c r="D1438" i="10"/>
  <c r="E1438" i="10"/>
  <c r="F1438" i="10"/>
  <c r="G1438" i="10"/>
  <c r="H1438" i="10"/>
  <c r="I1438" i="10"/>
  <c r="J1438" i="10"/>
  <c r="K1438" i="10"/>
  <c r="L1438" i="10"/>
  <c r="M1438" i="10"/>
  <c r="N1438" i="10"/>
  <c r="A1439" i="10"/>
  <c r="B1439" i="10"/>
  <c r="C1439" i="10"/>
  <c r="D1439" i="10"/>
  <c r="E1439" i="10"/>
  <c r="F1439" i="10"/>
  <c r="G1439" i="10"/>
  <c r="H1439" i="10"/>
  <c r="I1439" i="10"/>
  <c r="J1439" i="10"/>
  <c r="K1439" i="10"/>
  <c r="L1439" i="10"/>
  <c r="M1439" i="10"/>
  <c r="N1439" i="10"/>
  <c r="A1440" i="10"/>
  <c r="B1440" i="10"/>
  <c r="C1440" i="10"/>
  <c r="D1440" i="10"/>
  <c r="E1440" i="10"/>
  <c r="F1440" i="10"/>
  <c r="G1440" i="10"/>
  <c r="H1440" i="10"/>
  <c r="I1440" i="10"/>
  <c r="J1440" i="10"/>
  <c r="K1440" i="10"/>
  <c r="L1440" i="10"/>
  <c r="M1440" i="10"/>
  <c r="N1440" i="10"/>
  <c r="A1441" i="10"/>
  <c r="B1441" i="10"/>
  <c r="C1441" i="10"/>
  <c r="D1441" i="10"/>
  <c r="E1441" i="10"/>
  <c r="F1441" i="10"/>
  <c r="G1441" i="10"/>
  <c r="H1441" i="10"/>
  <c r="I1441" i="10"/>
  <c r="J1441" i="10"/>
  <c r="K1441" i="10"/>
  <c r="L1441" i="10"/>
  <c r="M1441" i="10"/>
  <c r="N1441" i="10"/>
  <c r="A1442" i="10"/>
  <c r="B1442" i="10"/>
  <c r="C1442" i="10"/>
  <c r="D1442" i="10"/>
  <c r="E1442" i="10"/>
  <c r="F1442" i="10"/>
  <c r="G1442" i="10"/>
  <c r="H1442" i="10"/>
  <c r="I1442" i="10"/>
  <c r="J1442" i="10"/>
  <c r="K1442" i="10"/>
  <c r="L1442" i="10"/>
  <c r="M1442" i="10"/>
  <c r="N1442" i="10"/>
  <c r="A1443" i="10"/>
  <c r="B1443" i="10"/>
  <c r="C1443" i="10"/>
  <c r="D1443" i="10"/>
  <c r="E1443" i="10"/>
  <c r="F1443" i="10"/>
  <c r="G1443" i="10"/>
  <c r="H1443" i="10"/>
  <c r="I1443" i="10"/>
  <c r="J1443" i="10"/>
  <c r="K1443" i="10"/>
  <c r="L1443" i="10"/>
  <c r="M1443" i="10"/>
  <c r="N1443" i="10"/>
  <c r="A1444" i="10"/>
  <c r="B1444" i="10"/>
  <c r="C1444" i="10"/>
  <c r="D1444" i="10"/>
  <c r="E1444" i="10"/>
  <c r="F1444" i="10"/>
  <c r="G1444" i="10"/>
  <c r="H1444" i="10"/>
  <c r="I1444" i="10"/>
  <c r="J1444" i="10"/>
  <c r="K1444" i="10"/>
  <c r="L1444" i="10"/>
  <c r="M1444" i="10"/>
  <c r="N1444" i="10"/>
  <c r="A1445" i="10"/>
  <c r="B1445" i="10"/>
  <c r="C1445" i="10"/>
  <c r="D1445" i="10"/>
  <c r="E1445" i="10"/>
  <c r="F1445" i="10"/>
  <c r="G1445" i="10"/>
  <c r="H1445" i="10"/>
  <c r="I1445" i="10"/>
  <c r="J1445" i="10"/>
  <c r="K1445" i="10"/>
  <c r="L1445" i="10"/>
  <c r="M1445" i="10"/>
  <c r="N1445" i="10"/>
  <c r="A1446" i="10"/>
  <c r="B1446" i="10"/>
  <c r="C1446" i="10"/>
  <c r="D1446" i="10"/>
  <c r="E1446" i="10"/>
  <c r="F1446" i="10"/>
  <c r="G1446" i="10"/>
  <c r="H1446" i="10"/>
  <c r="I1446" i="10"/>
  <c r="J1446" i="10"/>
  <c r="K1446" i="10"/>
  <c r="L1446" i="10"/>
  <c r="M1446" i="10"/>
  <c r="N1446" i="10"/>
  <c r="A1447" i="10"/>
  <c r="B1447" i="10"/>
  <c r="C1447" i="10"/>
  <c r="D1447" i="10"/>
  <c r="E1447" i="10"/>
  <c r="F1447" i="10"/>
  <c r="G1447" i="10"/>
  <c r="H1447" i="10"/>
  <c r="I1447" i="10"/>
  <c r="J1447" i="10"/>
  <c r="K1447" i="10"/>
  <c r="L1447" i="10"/>
  <c r="M1447" i="10"/>
  <c r="N1447" i="10"/>
  <c r="A1448" i="10"/>
  <c r="B1448" i="10"/>
  <c r="C1448" i="10"/>
  <c r="D1448" i="10"/>
  <c r="E1448" i="10"/>
  <c r="F1448" i="10"/>
  <c r="G1448" i="10"/>
  <c r="H1448" i="10"/>
  <c r="I1448" i="10"/>
  <c r="J1448" i="10"/>
  <c r="K1448" i="10"/>
  <c r="L1448" i="10"/>
  <c r="M1448" i="10"/>
  <c r="N1448" i="10"/>
  <c r="A1449" i="10"/>
  <c r="B1449" i="10"/>
  <c r="C1449" i="10"/>
  <c r="D1449" i="10"/>
  <c r="E1449" i="10"/>
  <c r="F1449" i="10"/>
  <c r="G1449" i="10"/>
  <c r="H1449" i="10"/>
  <c r="I1449" i="10"/>
  <c r="J1449" i="10"/>
  <c r="K1449" i="10"/>
  <c r="L1449" i="10"/>
  <c r="M1449" i="10"/>
  <c r="N1449" i="10"/>
  <c r="A1450" i="10"/>
  <c r="B1450" i="10"/>
  <c r="C1450" i="10"/>
  <c r="D1450" i="10"/>
  <c r="E1450" i="10"/>
  <c r="F1450" i="10"/>
  <c r="G1450" i="10"/>
  <c r="H1450" i="10"/>
  <c r="I1450" i="10"/>
  <c r="J1450" i="10"/>
  <c r="K1450" i="10"/>
  <c r="L1450" i="10"/>
  <c r="M1450" i="10"/>
  <c r="N1450" i="10"/>
  <c r="A1451" i="10"/>
  <c r="B1451" i="10"/>
  <c r="C1451" i="10"/>
  <c r="D1451" i="10"/>
  <c r="E1451" i="10"/>
  <c r="F1451" i="10"/>
  <c r="G1451" i="10"/>
  <c r="H1451" i="10"/>
  <c r="I1451" i="10"/>
  <c r="J1451" i="10"/>
  <c r="K1451" i="10"/>
  <c r="L1451" i="10"/>
  <c r="M1451" i="10"/>
  <c r="N1451" i="10"/>
  <c r="A1452" i="10"/>
  <c r="B1452" i="10"/>
  <c r="C1452" i="10"/>
  <c r="D1452" i="10"/>
  <c r="E1452" i="10"/>
  <c r="F1452" i="10"/>
  <c r="G1452" i="10"/>
  <c r="H1452" i="10"/>
  <c r="I1452" i="10"/>
  <c r="J1452" i="10"/>
  <c r="K1452" i="10"/>
  <c r="L1452" i="10"/>
  <c r="M1452" i="10"/>
  <c r="N1452" i="10"/>
  <c r="A1453" i="10"/>
  <c r="B1453" i="10"/>
  <c r="D1453" i="10"/>
  <c r="E1453" i="10"/>
  <c r="F1453" i="10"/>
  <c r="G1453" i="10"/>
  <c r="H1453" i="10"/>
  <c r="I1453" i="10"/>
  <c r="J1453" i="10"/>
  <c r="K1453" i="10"/>
  <c r="L1453" i="10"/>
  <c r="M1453" i="10"/>
  <c r="N1453" i="10"/>
  <c r="A1454" i="10"/>
  <c r="B1454" i="10"/>
  <c r="C1454" i="10"/>
  <c r="D1454" i="10"/>
  <c r="E1454" i="10"/>
  <c r="F1454" i="10"/>
  <c r="G1454" i="10"/>
  <c r="H1454" i="10"/>
  <c r="I1454" i="10"/>
  <c r="J1454" i="10"/>
  <c r="K1454" i="10"/>
  <c r="L1454" i="10"/>
  <c r="M1454" i="10"/>
  <c r="N1454" i="10"/>
  <c r="A1455" i="10"/>
  <c r="B1455" i="10"/>
  <c r="C1455" i="10"/>
  <c r="D1455" i="10"/>
  <c r="E1455" i="10"/>
  <c r="F1455" i="10"/>
  <c r="G1455" i="10"/>
  <c r="H1455" i="10"/>
  <c r="I1455" i="10"/>
  <c r="J1455" i="10"/>
  <c r="K1455" i="10"/>
  <c r="L1455" i="10"/>
  <c r="M1455" i="10"/>
  <c r="N1455" i="10"/>
  <c r="A1456" i="10"/>
  <c r="B1456" i="10"/>
  <c r="C1456" i="10"/>
  <c r="D1456" i="10"/>
  <c r="E1456" i="10"/>
  <c r="F1456" i="10"/>
  <c r="G1456" i="10"/>
  <c r="H1456" i="10"/>
  <c r="I1456" i="10"/>
  <c r="J1456" i="10"/>
  <c r="K1456" i="10"/>
  <c r="L1456" i="10"/>
  <c r="M1456" i="10"/>
  <c r="N1456" i="10"/>
  <c r="A1457" i="10"/>
  <c r="B1457" i="10"/>
  <c r="C1457" i="10"/>
  <c r="D1457" i="10"/>
  <c r="E1457" i="10"/>
  <c r="F1457" i="10"/>
  <c r="G1457" i="10"/>
  <c r="H1457" i="10"/>
  <c r="I1457" i="10"/>
  <c r="J1457" i="10"/>
  <c r="K1457" i="10"/>
  <c r="L1457" i="10"/>
  <c r="M1457" i="10"/>
  <c r="N1457" i="10"/>
  <c r="A1458" i="10"/>
  <c r="B1458" i="10"/>
  <c r="C1458" i="10"/>
  <c r="D1458" i="10"/>
  <c r="E1458" i="10"/>
  <c r="F1458" i="10"/>
  <c r="G1458" i="10"/>
  <c r="H1458" i="10"/>
  <c r="I1458" i="10"/>
  <c r="J1458" i="10"/>
  <c r="K1458" i="10"/>
  <c r="L1458" i="10"/>
  <c r="M1458" i="10"/>
  <c r="N1458" i="10"/>
  <c r="A1459" i="10"/>
  <c r="B1459" i="10"/>
  <c r="C1459" i="10"/>
  <c r="D1459" i="10"/>
  <c r="E1459" i="10"/>
  <c r="F1459" i="10"/>
  <c r="G1459" i="10"/>
  <c r="H1459" i="10"/>
  <c r="I1459" i="10"/>
  <c r="J1459" i="10"/>
  <c r="K1459" i="10"/>
  <c r="L1459" i="10"/>
  <c r="M1459" i="10"/>
  <c r="N1459" i="10"/>
  <c r="A1460" i="10"/>
  <c r="B1460" i="10"/>
  <c r="C1460" i="10"/>
  <c r="D1460" i="10"/>
  <c r="E1460" i="10"/>
  <c r="F1460" i="10"/>
  <c r="G1460" i="10"/>
  <c r="H1460" i="10"/>
  <c r="I1460" i="10"/>
  <c r="J1460" i="10"/>
  <c r="K1460" i="10"/>
  <c r="L1460" i="10"/>
  <c r="M1460" i="10"/>
  <c r="N1460" i="10"/>
  <c r="A1461" i="10"/>
  <c r="B1461" i="10"/>
  <c r="C1461" i="10"/>
  <c r="D1461" i="10"/>
  <c r="E1461" i="10"/>
  <c r="F1461" i="10"/>
  <c r="G1461" i="10"/>
  <c r="H1461" i="10"/>
  <c r="I1461" i="10"/>
  <c r="J1461" i="10"/>
  <c r="K1461" i="10"/>
  <c r="L1461" i="10"/>
  <c r="M1461" i="10"/>
  <c r="N1461" i="10"/>
  <c r="A1462" i="10"/>
  <c r="B1462" i="10"/>
  <c r="C1462" i="10"/>
  <c r="D1462" i="10"/>
  <c r="E1462" i="10"/>
  <c r="F1462" i="10"/>
  <c r="G1462" i="10"/>
  <c r="H1462" i="10"/>
  <c r="I1462" i="10"/>
  <c r="J1462" i="10"/>
  <c r="K1462" i="10"/>
  <c r="L1462" i="10"/>
  <c r="M1462" i="10"/>
  <c r="N1462" i="10"/>
  <c r="A1463" i="10"/>
  <c r="B1463" i="10"/>
  <c r="C1463" i="10"/>
  <c r="D1463" i="10"/>
  <c r="E1463" i="10"/>
  <c r="F1463" i="10"/>
  <c r="G1463" i="10"/>
  <c r="H1463" i="10"/>
  <c r="I1463" i="10"/>
  <c r="J1463" i="10"/>
  <c r="K1463" i="10"/>
  <c r="L1463" i="10"/>
  <c r="M1463" i="10"/>
  <c r="N1463" i="10"/>
  <c r="A1464" i="10"/>
  <c r="B1464" i="10"/>
  <c r="C1464" i="10"/>
  <c r="D1464" i="10"/>
  <c r="E1464" i="10"/>
  <c r="F1464" i="10"/>
  <c r="G1464" i="10"/>
  <c r="H1464" i="10"/>
  <c r="I1464" i="10"/>
  <c r="J1464" i="10"/>
  <c r="K1464" i="10"/>
  <c r="L1464" i="10"/>
  <c r="M1464" i="10"/>
  <c r="N1464" i="10"/>
  <c r="A1465" i="10"/>
  <c r="B1465" i="10"/>
  <c r="C1465" i="10"/>
  <c r="D1465" i="10"/>
  <c r="E1465" i="10"/>
  <c r="F1465" i="10"/>
  <c r="G1465" i="10"/>
  <c r="H1465" i="10"/>
  <c r="I1465" i="10"/>
  <c r="J1465" i="10"/>
  <c r="K1465" i="10"/>
  <c r="L1465" i="10"/>
  <c r="M1465" i="10"/>
  <c r="N1465" i="10"/>
  <c r="A1466" i="10"/>
  <c r="B1466" i="10"/>
  <c r="C1466" i="10"/>
  <c r="D1466" i="10"/>
  <c r="E1466" i="10"/>
  <c r="F1466" i="10"/>
  <c r="G1466" i="10"/>
  <c r="H1466" i="10"/>
  <c r="I1466" i="10"/>
  <c r="J1466" i="10"/>
  <c r="K1466" i="10"/>
  <c r="L1466" i="10"/>
  <c r="M1466" i="10"/>
  <c r="N1466" i="10"/>
  <c r="A1467" i="10"/>
  <c r="B1467" i="10"/>
  <c r="C1467" i="10"/>
  <c r="D1467" i="10"/>
  <c r="E1467" i="10"/>
  <c r="F1467" i="10"/>
  <c r="G1467" i="10"/>
  <c r="H1467" i="10"/>
  <c r="I1467" i="10"/>
  <c r="J1467" i="10"/>
  <c r="K1467" i="10"/>
  <c r="L1467" i="10"/>
  <c r="M1467" i="10"/>
  <c r="N1467" i="10"/>
  <c r="A1468" i="10"/>
  <c r="B1468" i="10"/>
  <c r="D1468" i="10"/>
  <c r="E1468" i="10"/>
  <c r="F1468" i="10"/>
  <c r="G1468" i="10"/>
  <c r="H1468" i="10"/>
  <c r="I1468" i="10"/>
  <c r="J1468" i="10"/>
  <c r="K1468" i="10"/>
  <c r="L1468" i="10"/>
  <c r="M1468" i="10"/>
  <c r="N1468" i="10"/>
  <c r="A1469" i="10"/>
  <c r="B1469" i="10"/>
  <c r="C1469" i="10"/>
  <c r="D1469" i="10"/>
  <c r="E1469" i="10"/>
  <c r="F1469" i="10"/>
  <c r="G1469" i="10"/>
  <c r="H1469" i="10"/>
  <c r="I1469" i="10"/>
  <c r="J1469" i="10"/>
  <c r="K1469" i="10"/>
  <c r="L1469" i="10"/>
  <c r="M1469" i="10"/>
  <c r="N1469" i="10"/>
  <c r="A1470" i="10"/>
  <c r="B1470" i="10"/>
  <c r="C1470" i="10"/>
  <c r="D1470" i="10"/>
  <c r="E1470" i="10"/>
  <c r="F1470" i="10"/>
  <c r="G1470" i="10"/>
  <c r="H1470" i="10"/>
  <c r="I1470" i="10"/>
  <c r="J1470" i="10"/>
  <c r="K1470" i="10"/>
  <c r="L1470" i="10"/>
  <c r="M1470" i="10"/>
  <c r="N1470" i="10"/>
  <c r="A1471" i="10"/>
  <c r="B1471" i="10"/>
  <c r="C1471" i="10"/>
  <c r="D1471" i="10"/>
  <c r="E1471" i="10"/>
  <c r="F1471" i="10"/>
  <c r="G1471" i="10"/>
  <c r="H1471" i="10"/>
  <c r="I1471" i="10"/>
  <c r="J1471" i="10"/>
  <c r="K1471" i="10"/>
  <c r="L1471" i="10"/>
  <c r="M1471" i="10"/>
  <c r="N1471" i="10"/>
  <c r="A1472" i="10"/>
  <c r="B1472" i="10"/>
  <c r="C1472" i="10"/>
  <c r="D1472" i="10"/>
  <c r="E1472" i="10"/>
  <c r="F1472" i="10"/>
  <c r="G1472" i="10"/>
  <c r="H1472" i="10"/>
  <c r="I1472" i="10"/>
  <c r="J1472" i="10"/>
  <c r="K1472" i="10"/>
  <c r="L1472" i="10"/>
  <c r="M1472" i="10"/>
  <c r="N1472" i="10"/>
  <c r="A1473" i="10"/>
  <c r="B1473" i="10"/>
  <c r="C1473" i="10"/>
  <c r="D1473" i="10"/>
  <c r="E1473" i="10"/>
  <c r="F1473" i="10"/>
  <c r="G1473" i="10"/>
  <c r="H1473" i="10"/>
  <c r="I1473" i="10"/>
  <c r="J1473" i="10"/>
  <c r="K1473" i="10"/>
  <c r="L1473" i="10"/>
  <c r="M1473" i="10"/>
  <c r="N1473" i="10"/>
  <c r="A1474" i="10"/>
  <c r="B1474" i="10"/>
  <c r="C1474" i="10"/>
  <c r="D1474" i="10"/>
  <c r="E1474" i="10"/>
  <c r="F1474" i="10"/>
  <c r="G1474" i="10"/>
  <c r="H1474" i="10"/>
  <c r="I1474" i="10"/>
  <c r="J1474" i="10"/>
  <c r="K1474" i="10"/>
  <c r="L1474" i="10"/>
  <c r="M1474" i="10"/>
  <c r="N1474" i="10"/>
  <c r="A1475" i="10"/>
  <c r="B1475" i="10"/>
  <c r="C1475" i="10"/>
  <c r="D1475" i="10"/>
  <c r="E1475" i="10"/>
  <c r="F1475" i="10"/>
  <c r="G1475" i="10"/>
  <c r="H1475" i="10"/>
  <c r="I1475" i="10"/>
  <c r="J1475" i="10"/>
  <c r="K1475" i="10"/>
  <c r="L1475" i="10"/>
  <c r="M1475" i="10"/>
  <c r="N1475" i="10"/>
  <c r="A1476" i="10"/>
  <c r="B1476" i="10"/>
  <c r="C1476" i="10"/>
  <c r="D1476" i="10"/>
  <c r="E1476" i="10"/>
  <c r="F1476" i="10"/>
  <c r="G1476" i="10"/>
  <c r="H1476" i="10"/>
  <c r="I1476" i="10"/>
  <c r="J1476" i="10"/>
  <c r="K1476" i="10"/>
  <c r="L1476" i="10"/>
  <c r="M1476" i="10"/>
  <c r="N1476" i="10"/>
  <c r="A1477" i="10"/>
  <c r="B1477" i="10"/>
  <c r="C1477" i="10"/>
  <c r="D1477" i="10"/>
  <c r="E1477" i="10"/>
  <c r="F1477" i="10"/>
  <c r="G1477" i="10"/>
  <c r="H1477" i="10"/>
  <c r="I1477" i="10"/>
  <c r="J1477" i="10"/>
  <c r="K1477" i="10"/>
  <c r="L1477" i="10"/>
  <c r="M1477" i="10"/>
  <c r="N1477" i="10"/>
  <c r="A1478" i="10"/>
  <c r="B1478" i="10"/>
  <c r="C1478" i="10"/>
  <c r="D1478" i="10"/>
  <c r="E1478" i="10"/>
  <c r="F1478" i="10"/>
  <c r="G1478" i="10"/>
  <c r="H1478" i="10"/>
  <c r="I1478" i="10"/>
  <c r="J1478" i="10"/>
  <c r="K1478" i="10"/>
  <c r="L1478" i="10"/>
  <c r="M1478" i="10"/>
  <c r="N1478" i="10"/>
  <c r="A1479" i="10"/>
  <c r="B1479" i="10"/>
  <c r="C1479" i="10"/>
  <c r="D1479" i="10"/>
  <c r="E1479" i="10"/>
  <c r="F1479" i="10"/>
  <c r="G1479" i="10"/>
  <c r="H1479" i="10"/>
  <c r="I1479" i="10"/>
  <c r="J1479" i="10"/>
  <c r="K1479" i="10"/>
  <c r="L1479" i="10"/>
  <c r="M1479" i="10"/>
  <c r="N1479" i="10"/>
  <c r="A1480" i="10"/>
  <c r="B1480" i="10"/>
  <c r="C1480" i="10"/>
  <c r="D1480" i="10"/>
  <c r="E1480" i="10"/>
  <c r="F1480" i="10"/>
  <c r="G1480" i="10"/>
  <c r="H1480" i="10"/>
  <c r="I1480" i="10"/>
  <c r="J1480" i="10"/>
  <c r="K1480" i="10"/>
  <c r="L1480" i="10"/>
  <c r="M1480" i="10"/>
  <c r="N1480" i="10"/>
  <c r="A1481" i="10"/>
  <c r="B1481" i="10"/>
  <c r="C1481" i="10"/>
  <c r="D1481" i="10"/>
  <c r="E1481" i="10"/>
  <c r="F1481" i="10"/>
  <c r="G1481" i="10"/>
  <c r="H1481" i="10"/>
  <c r="I1481" i="10"/>
  <c r="J1481" i="10"/>
  <c r="K1481" i="10"/>
  <c r="L1481" i="10"/>
  <c r="M1481" i="10"/>
  <c r="N1481" i="10"/>
  <c r="A1482" i="10"/>
  <c r="B1482" i="10"/>
  <c r="C1482" i="10"/>
  <c r="D1482" i="10"/>
  <c r="E1482" i="10"/>
  <c r="F1482" i="10"/>
  <c r="G1482" i="10"/>
  <c r="H1482" i="10"/>
  <c r="I1482" i="10"/>
  <c r="J1482" i="10"/>
  <c r="K1482" i="10"/>
  <c r="L1482" i="10"/>
  <c r="M1482" i="10"/>
  <c r="N1482" i="10"/>
  <c r="A1483" i="10"/>
  <c r="B1483" i="10"/>
  <c r="C1483" i="10"/>
  <c r="D1483" i="10"/>
  <c r="E1483" i="10"/>
  <c r="F1483" i="10"/>
  <c r="G1483" i="10"/>
  <c r="H1483" i="10"/>
  <c r="I1483" i="10"/>
  <c r="J1483" i="10"/>
  <c r="K1483" i="10"/>
  <c r="L1483" i="10"/>
  <c r="M1483" i="10"/>
  <c r="N1483" i="10"/>
  <c r="A1484" i="10"/>
  <c r="B1484" i="10"/>
  <c r="C1484" i="10"/>
  <c r="D1484" i="10"/>
  <c r="E1484" i="10"/>
  <c r="F1484" i="10"/>
  <c r="G1484" i="10"/>
  <c r="H1484" i="10"/>
  <c r="I1484" i="10"/>
  <c r="J1484" i="10"/>
  <c r="K1484" i="10"/>
  <c r="L1484" i="10"/>
  <c r="M1484" i="10"/>
  <c r="N1484" i="10"/>
  <c r="A1485" i="10"/>
  <c r="B1485" i="10"/>
  <c r="C1485" i="10"/>
  <c r="D1485" i="10"/>
  <c r="E1485" i="10"/>
  <c r="F1485" i="10"/>
  <c r="G1485" i="10"/>
  <c r="H1485" i="10"/>
  <c r="I1485" i="10"/>
  <c r="J1485" i="10"/>
  <c r="K1485" i="10"/>
  <c r="L1485" i="10"/>
  <c r="M1485" i="10"/>
  <c r="N1485" i="10"/>
  <c r="A1486" i="10"/>
  <c r="B1486" i="10"/>
  <c r="C1486" i="10"/>
  <c r="D1486" i="10"/>
  <c r="E1486" i="10"/>
  <c r="F1486" i="10"/>
  <c r="G1486" i="10"/>
  <c r="H1486" i="10"/>
  <c r="I1486" i="10"/>
  <c r="J1486" i="10"/>
  <c r="K1486" i="10"/>
  <c r="L1486" i="10"/>
  <c r="M1486" i="10"/>
  <c r="N1486" i="10"/>
  <c r="A1487" i="10"/>
  <c r="B1487" i="10"/>
  <c r="C1487" i="10"/>
  <c r="D1487" i="10"/>
  <c r="E1487" i="10"/>
  <c r="F1487" i="10"/>
  <c r="G1487" i="10"/>
  <c r="H1487" i="10"/>
  <c r="I1487" i="10"/>
  <c r="J1487" i="10"/>
  <c r="K1487" i="10"/>
  <c r="L1487" i="10"/>
  <c r="M1487" i="10"/>
  <c r="N1487" i="10"/>
  <c r="A1488" i="10"/>
  <c r="B1488" i="10"/>
  <c r="C1488" i="10"/>
  <c r="D1488" i="10"/>
  <c r="E1488" i="10"/>
  <c r="F1488" i="10"/>
  <c r="G1488" i="10"/>
  <c r="H1488" i="10"/>
  <c r="I1488" i="10"/>
  <c r="J1488" i="10"/>
  <c r="K1488" i="10"/>
  <c r="L1488" i="10"/>
  <c r="M1488" i="10"/>
  <c r="N1488" i="10"/>
  <c r="A1489" i="10"/>
  <c r="B1489" i="10"/>
  <c r="C1489" i="10"/>
  <c r="D1489" i="10"/>
  <c r="E1489" i="10"/>
  <c r="F1489" i="10"/>
  <c r="G1489" i="10"/>
  <c r="H1489" i="10"/>
  <c r="I1489" i="10"/>
  <c r="J1489" i="10"/>
  <c r="K1489" i="10"/>
  <c r="L1489" i="10"/>
  <c r="M1489" i="10"/>
  <c r="N1489" i="10"/>
  <c r="A1490" i="10"/>
  <c r="B1490" i="10"/>
  <c r="C1490" i="10"/>
  <c r="D1490" i="10"/>
  <c r="E1490" i="10"/>
  <c r="F1490" i="10"/>
  <c r="G1490" i="10"/>
  <c r="H1490" i="10"/>
  <c r="I1490" i="10"/>
  <c r="J1490" i="10"/>
  <c r="K1490" i="10"/>
  <c r="L1490" i="10"/>
  <c r="M1490" i="10"/>
  <c r="N1490" i="10"/>
  <c r="A1491" i="10"/>
  <c r="B1491" i="10"/>
  <c r="C1491" i="10"/>
  <c r="D1491" i="10"/>
  <c r="E1491" i="10"/>
  <c r="F1491" i="10"/>
  <c r="G1491" i="10"/>
  <c r="H1491" i="10"/>
  <c r="I1491" i="10"/>
  <c r="J1491" i="10"/>
  <c r="K1491" i="10"/>
  <c r="L1491" i="10"/>
  <c r="M1491" i="10"/>
  <c r="N1491" i="10"/>
  <c r="A1492" i="10"/>
  <c r="B1492" i="10"/>
  <c r="C1492" i="10"/>
  <c r="D1492" i="10"/>
  <c r="E1492" i="10"/>
  <c r="F1492" i="10"/>
  <c r="G1492" i="10"/>
  <c r="H1492" i="10"/>
  <c r="I1492" i="10"/>
  <c r="J1492" i="10"/>
  <c r="K1492" i="10"/>
  <c r="L1492" i="10"/>
  <c r="M1492" i="10"/>
  <c r="N1492" i="10"/>
  <c r="A1493" i="10"/>
  <c r="B1493" i="10"/>
  <c r="D1493" i="10"/>
  <c r="E1493" i="10"/>
  <c r="F1493" i="10"/>
  <c r="G1493" i="10"/>
  <c r="H1493" i="10"/>
  <c r="I1493" i="10"/>
  <c r="J1493" i="10"/>
  <c r="K1493" i="10"/>
  <c r="L1493" i="10"/>
  <c r="M1493" i="10"/>
  <c r="N1493" i="10"/>
  <c r="A1494" i="10"/>
  <c r="B1494" i="10"/>
  <c r="C1494" i="10"/>
  <c r="D1494" i="10"/>
  <c r="E1494" i="10"/>
  <c r="F1494" i="10"/>
  <c r="G1494" i="10"/>
  <c r="H1494" i="10"/>
  <c r="I1494" i="10"/>
  <c r="J1494" i="10"/>
  <c r="K1494" i="10"/>
  <c r="L1494" i="10"/>
  <c r="M1494" i="10"/>
  <c r="N1494" i="10"/>
  <c r="A1495" i="10"/>
  <c r="B1495" i="10"/>
  <c r="C1495" i="10"/>
  <c r="D1495" i="10"/>
  <c r="E1495" i="10"/>
  <c r="F1495" i="10"/>
  <c r="G1495" i="10"/>
  <c r="H1495" i="10"/>
  <c r="I1495" i="10"/>
  <c r="J1495" i="10"/>
  <c r="K1495" i="10"/>
  <c r="L1495" i="10"/>
  <c r="M1495" i="10"/>
  <c r="N1495" i="10"/>
  <c r="A1496" i="10"/>
  <c r="B1496" i="10"/>
  <c r="C1496" i="10"/>
  <c r="D1496" i="10"/>
  <c r="E1496" i="10"/>
  <c r="F1496" i="10"/>
  <c r="G1496" i="10"/>
  <c r="H1496" i="10"/>
  <c r="I1496" i="10"/>
  <c r="J1496" i="10"/>
  <c r="K1496" i="10"/>
  <c r="L1496" i="10"/>
  <c r="M1496" i="10"/>
  <c r="N1496" i="10"/>
  <c r="A1497" i="10"/>
  <c r="B1497" i="10"/>
  <c r="C1497" i="10"/>
  <c r="D1497" i="10"/>
  <c r="E1497" i="10"/>
  <c r="F1497" i="10"/>
  <c r="G1497" i="10"/>
  <c r="H1497" i="10"/>
  <c r="I1497" i="10"/>
  <c r="J1497" i="10"/>
  <c r="K1497" i="10"/>
  <c r="L1497" i="10"/>
  <c r="M1497" i="10"/>
  <c r="N1497" i="10"/>
  <c r="A1498" i="10"/>
  <c r="B1498" i="10"/>
  <c r="C1498" i="10"/>
  <c r="D1498" i="10"/>
  <c r="E1498" i="10"/>
  <c r="F1498" i="10"/>
  <c r="G1498" i="10"/>
  <c r="H1498" i="10"/>
  <c r="I1498" i="10"/>
  <c r="J1498" i="10"/>
  <c r="K1498" i="10"/>
  <c r="L1498" i="10"/>
  <c r="M1498" i="10"/>
  <c r="N1498" i="10"/>
  <c r="A1499" i="10"/>
  <c r="B1499" i="10"/>
  <c r="C1499" i="10"/>
  <c r="D1499" i="10"/>
  <c r="E1499" i="10"/>
  <c r="F1499" i="10"/>
  <c r="G1499" i="10"/>
  <c r="H1499" i="10"/>
  <c r="I1499" i="10"/>
  <c r="J1499" i="10"/>
  <c r="K1499" i="10"/>
  <c r="L1499" i="10"/>
  <c r="M1499" i="10"/>
  <c r="N1499" i="10"/>
  <c r="A1500" i="10"/>
  <c r="B1500" i="10"/>
  <c r="C1500" i="10"/>
  <c r="D1500" i="10"/>
  <c r="E1500" i="10"/>
  <c r="F1500" i="10"/>
  <c r="G1500" i="10"/>
  <c r="H1500" i="10"/>
  <c r="I1500" i="10"/>
  <c r="J1500" i="10"/>
  <c r="K1500" i="10"/>
  <c r="L1500" i="10"/>
  <c r="M1500" i="10"/>
  <c r="N1500" i="10"/>
  <c r="A1501" i="10"/>
  <c r="B1501" i="10"/>
  <c r="C1501" i="10"/>
  <c r="D1501" i="10"/>
  <c r="E1501" i="10"/>
  <c r="F1501" i="10"/>
  <c r="G1501" i="10"/>
  <c r="H1501" i="10"/>
  <c r="I1501" i="10"/>
  <c r="J1501" i="10"/>
  <c r="K1501" i="10"/>
  <c r="L1501" i="10"/>
  <c r="M1501" i="10"/>
  <c r="N1501" i="10"/>
  <c r="A1502" i="10"/>
  <c r="B1502" i="10"/>
  <c r="C1502" i="10"/>
  <c r="D1502" i="10"/>
  <c r="E1502" i="10"/>
  <c r="F1502" i="10"/>
  <c r="G1502" i="10"/>
  <c r="H1502" i="10"/>
  <c r="I1502" i="10"/>
  <c r="J1502" i="10"/>
  <c r="K1502" i="10"/>
  <c r="L1502" i="10"/>
  <c r="M1502" i="10"/>
  <c r="N1502" i="10"/>
  <c r="A1503" i="10"/>
  <c r="B1503" i="10"/>
  <c r="D1503" i="10"/>
  <c r="E1503" i="10"/>
  <c r="F1503" i="10"/>
  <c r="G1503" i="10"/>
  <c r="H1503" i="10"/>
  <c r="I1503" i="10"/>
  <c r="J1503" i="10"/>
  <c r="K1503" i="10"/>
  <c r="L1503" i="10"/>
  <c r="M1503" i="10"/>
  <c r="N1503" i="10"/>
  <c r="A1504" i="10"/>
  <c r="B1504" i="10"/>
  <c r="C1504" i="10"/>
  <c r="D1504" i="10"/>
  <c r="E1504" i="10"/>
  <c r="F1504" i="10"/>
  <c r="G1504" i="10"/>
  <c r="H1504" i="10"/>
  <c r="I1504" i="10"/>
  <c r="J1504" i="10"/>
  <c r="K1504" i="10"/>
  <c r="L1504" i="10"/>
  <c r="M1504" i="10"/>
  <c r="N1504" i="10"/>
  <c r="A1505" i="10"/>
  <c r="B1505" i="10"/>
  <c r="C1505" i="10"/>
  <c r="D1505" i="10"/>
  <c r="E1505" i="10"/>
  <c r="F1505" i="10"/>
  <c r="G1505" i="10"/>
  <c r="H1505" i="10"/>
  <c r="I1505" i="10"/>
  <c r="J1505" i="10"/>
  <c r="K1505" i="10"/>
  <c r="L1505" i="10"/>
  <c r="M1505" i="10"/>
  <c r="N1505" i="10"/>
  <c r="A1506" i="10"/>
  <c r="B1506" i="10"/>
  <c r="C1506" i="10"/>
  <c r="D1506" i="10"/>
  <c r="E1506" i="10"/>
  <c r="F1506" i="10"/>
  <c r="G1506" i="10"/>
  <c r="H1506" i="10"/>
  <c r="I1506" i="10"/>
  <c r="J1506" i="10"/>
  <c r="K1506" i="10"/>
  <c r="L1506" i="10"/>
  <c r="M1506" i="10"/>
  <c r="N1506" i="10"/>
  <c r="A1507" i="10"/>
  <c r="B1507" i="10"/>
  <c r="C1507" i="10"/>
  <c r="D1507" i="10"/>
  <c r="E1507" i="10"/>
  <c r="F1507" i="10"/>
  <c r="G1507" i="10"/>
  <c r="H1507" i="10"/>
  <c r="I1507" i="10"/>
  <c r="J1507" i="10"/>
  <c r="K1507" i="10"/>
  <c r="L1507" i="10"/>
  <c r="M1507" i="10"/>
  <c r="N1507" i="10"/>
  <c r="A1508" i="10"/>
  <c r="B1508" i="10"/>
  <c r="C1508" i="10"/>
  <c r="D1508" i="10"/>
  <c r="E1508" i="10"/>
  <c r="F1508" i="10"/>
  <c r="G1508" i="10"/>
  <c r="H1508" i="10"/>
  <c r="I1508" i="10"/>
  <c r="J1508" i="10"/>
  <c r="K1508" i="10"/>
  <c r="L1508" i="10"/>
  <c r="M1508" i="10"/>
  <c r="N1508" i="10"/>
  <c r="A1509" i="10"/>
  <c r="B1509" i="10"/>
  <c r="C1509" i="10"/>
  <c r="D1509" i="10"/>
  <c r="E1509" i="10"/>
  <c r="F1509" i="10"/>
  <c r="G1509" i="10"/>
  <c r="H1509" i="10"/>
  <c r="I1509" i="10"/>
  <c r="J1509" i="10"/>
  <c r="K1509" i="10"/>
  <c r="L1509" i="10"/>
  <c r="M1509" i="10"/>
  <c r="N1509" i="10"/>
  <c r="A1510" i="10"/>
  <c r="B1510" i="10"/>
  <c r="C1510" i="10"/>
  <c r="D1510" i="10"/>
  <c r="E1510" i="10"/>
  <c r="F1510" i="10"/>
  <c r="G1510" i="10"/>
  <c r="H1510" i="10"/>
  <c r="I1510" i="10"/>
  <c r="J1510" i="10"/>
  <c r="K1510" i="10"/>
  <c r="L1510" i="10"/>
  <c r="M1510" i="10"/>
  <c r="N1510" i="10"/>
  <c r="A1511" i="10"/>
  <c r="B1511" i="10"/>
  <c r="C1511" i="10"/>
  <c r="D1511" i="10"/>
  <c r="E1511" i="10"/>
  <c r="F1511" i="10"/>
  <c r="G1511" i="10"/>
  <c r="H1511" i="10"/>
  <c r="I1511" i="10"/>
  <c r="J1511" i="10"/>
  <c r="K1511" i="10"/>
  <c r="L1511" i="10"/>
  <c r="M1511" i="10"/>
  <c r="N1511" i="10"/>
  <c r="A1512" i="10"/>
  <c r="B1512" i="10"/>
  <c r="D1512" i="10"/>
  <c r="E1512" i="10"/>
  <c r="F1512" i="10"/>
  <c r="G1512" i="10"/>
  <c r="H1512" i="10"/>
  <c r="I1512" i="10"/>
  <c r="J1512" i="10"/>
  <c r="K1512" i="10"/>
  <c r="L1512" i="10"/>
  <c r="M1512" i="10"/>
  <c r="N1512" i="10"/>
  <c r="A1513" i="10"/>
  <c r="B1513" i="10"/>
  <c r="C1513" i="10"/>
  <c r="D1513" i="10"/>
  <c r="E1513" i="10"/>
  <c r="F1513" i="10"/>
  <c r="G1513" i="10"/>
  <c r="H1513" i="10"/>
  <c r="I1513" i="10"/>
  <c r="J1513" i="10"/>
  <c r="K1513" i="10"/>
  <c r="L1513" i="10"/>
  <c r="M1513" i="10"/>
  <c r="N1513" i="10"/>
  <c r="A1514" i="10"/>
  <c r="B1514" i="10"/>
  <c r="C1514" i="10"/>
  <c r="D1514" i="10"/>
  <c r="E1514" i="10"/>
  <c r="F1514" i="10"/>
  <c r="G1514" i="10"/>
  <c r="H1514" i="10"/>
  <c r="I1514" i="10"/>
  <c r="J1514" i="10"/>
  <c r="K1514" i="10"/>
  <c r="L1514" i="10"/>
  <c r="M1514" i="10"/>
  <c r="N1514" i="10"/>
  <c r="A1515" i="10"/>
  <c r="B1515" i="10"/>
  <c r="C1515" i="10"/>
  <c r="D1515" i="10"/>
  <c r="E1515" i="10"/>
  <c r="F1515" i="10"/>
  <c r="G1515" i="10"/>
  <c r="H1515" i="10"/>
  <c r="I1515" i="10"/>
  <c r="J1515" i="10"/>
  <c r="K1515" i="10"/>
  <c r="L1515" i="10"/>
  <c r="M1515" i="10"/>
  <c r="N1515" i="10"/>
  <c r="A1516" i="10"/>
  <c r="B1516" i="10"/>
  <c r="C1516" i="10"/>
  <c r="D1516" i="10"/>
  <c r="E1516" i="10"/>
  <c r="F1516" i="10"/>
  <c r="G1516" i="10"/>
  <c r="H1516" i="10"/>
  <c r="I1516" i="10"/>
  <c r="J1516" i="10"/>
  <c r="K1516" i="10"/>
  <c r="L1516" i="10"/>
  <c r="M1516" i="10"/>
  <c r="N1516" i="10"/>
  <c r="A1517" i="10"/>
  <c r="B1517" i="10"/>
  <c r="C1517" i="10"/>
  <c r="D1517" i="10"/>
  <c r="E1517" i="10"/>
  <c r="F1517" i="10"/>
  <c r="G1517" i="10"/>
  <c r="H1517" i="10"/>
  <c r="I1517" i="10"/>
  <c r="J1517" i="10"/>
  <c r="K1517" i="10"/>
  <c r="L1517" i="10"/>
  <c r="M1517" i="10"/>
  <c r="N1517" i="10"/>
  <c r="A1518" i="10"/>
  <c r="B1518" i="10"/>
  <c r="C1518" i="10"/>
  <c r="D1518" i="10"/>
  <c r="E1518" i="10"/>
  <c r="F1518" i="10"/>
  <c r="G1518" i="10"/>
  <c r="H1518" i="10"/>
  <c r="I1518" i="10"/>
  <c r="J1518" i="10"/>
  <c r="K1518" i="10"/>
  <c r="L1518" i="10"/>
  <c r="M1518" i="10"/>
  <c r="N1518" i="10"/>
  <c r="A1519" i="10"/>
  <c r="B1519" i="10"/>
  <c r="C1519" i="10"/>
  <c r="D1519" i="10"/>
  <c r="E1519" i="10"/>
  <c r="F1519" i="10"/>
  <c r="G1519" i="10"/>
  <c r="H1519" i="10"/>
  <c r="I1519" i="10"/>
  <c r="J1519" i="10"/>
  <c r="K1519" i="10"/>
  <c r="L1519" i="10"/>
  <c r="M1519" i="10"/>
  <c r="N1519" i="10"/>
  <c r="A1520" i="10"/>
  <c r="B1520" i="10"/>
  <c r="C1520" i="10"/>
  <c r="D1520" i="10"/>
  <c r="E1520" i="10"/>
  <c r="F1520" i="10"/>
  <c r="G1520" i="10"/>
  <c r="H1520" i="10"/>
  <c r="I1520" i="10"/>
  <c r="J1520" i="10"/>
  <c r="K1520" i="10"/>
  <c r="L1520" i="10"/>
  <c r="M1520" i="10"/>
  <c r="N1520" i="10"/>
  <c r="A1521" i="10"/>
  <c r="B1521" i="10"/>
  <c r="C1521" i="10"/>
  <c r="D1521" i="10"/>
  <c r="E1521" i="10"/>
  <c r="F1521" i="10"/>
  <c r="G1521" i="10"/>
  <c r="H1521" i="10"/>
  <c r="I1521" i="10"/>
  <c r="J1521" i="10"/>
  <c r="K1521" i="10"/>
  <c r="L1521" i="10"/>
  <c r="M1521" i="10"/>
  <c r="N1521" i="10"/>
  <c r="A1522" i="10"/>
  <c r="B1522" i="10"/>
  <c r="C1522" i="10"/>
  <c r="D1522" i="10"/>
  <c r="E1522" i="10"/>
  <c r="F1522" i="10"/>
  <c r="G1522" i="10"/>
  <c r="H1522" i="10"/>
  <c r="I1522" i="10"/>
  <c r="J1522" i="10"/>
  <c r="K1522" i="10"/>
  <c r="L1522" i="10"/>
  <c r="M1522" i="10"/>
  <c r="N1522" i="10"/>
  <c r="A1523" i="10"/>
  <c r="B1523" i="10"/>
  <c r="C1523" i="10"/>
  <c r="D1523" i="10"/>
  <c r="E1523" i="10"/>
  <c r="F1523" i="10"/>
  <c r="G1523" i="10"/>
  <c r="H1523" i="10"/>
  <c r="I1523" i="10"/>
  <c r="J1523" i="10"/>
  <c r="K1523" i="10"/>
  <c r="L1523" i="10"/>
  <c r="M1523" i="10"/>
  <c r="N1523" i="10"/>
  <c r="A1524" i="10"/>
  <c r="B1524" i="10"/>
  <c r="C1524" i="10"/>
  <c r="D1524" i="10"/>
  <c r="E1524" i="10"/>
  <c r="F1524" i="10"/>
  <c r="G1524" i="10"/>
  <c r="H1524" i="10"/>
  <c r="I1524" i="10"/>
  <c r="J1524" i="10"/>
  <c r="K1524" i="10"/>
  <c r="L1524" i="10"/>
  <c r="M1524" i="10"/>
  <c r="N1524" i="10"/>
  <c r="A1525" i="10"/>
  <c r="B1525" i="10"/>
  <c r="C1525" i="10"/>
  <c r="D1525" i="10"/>
  <c r="E1525" i="10"/>
  <c r="F1525" i="10"/>
  <c r="G1525" i="10"/>
  <c r="H1525" i="10"/>
  <c r="I1525" i="10"/>
  <c r="J1525" i="10"/>
  <c r="K1525" i="10"/>
  <c r="L1525" i="10"/>
  <c r="M1525" i="10"/>
  <c r="N1525" i="10"/>
  <c r="A1526" i="10"/>
  <c r="B1526" i="10"/>
  <c r="C1526" i="10"/>
  <c r="D1526" i="10"/>
  <c r="E1526" i="10"/>
  <c r="F1526" i="10"/>
  <c r="G1526" i="10"/>
  <c r="H1526" i="10"/>
  <c r="I1526" i="10"/>
  <c r="J1526" i="10"/>
  <c r="K1526" i="10"/>
  <c r="L1526" i="10"/>
  <c r="M1526" i="10"/>
  <c r="N1526" i="10"/>
  <c r="A1527" i="10"/>
  <c r="B1527" i="10"/>
  <c r="C1527" i="10"/>
  <c r="D1527" i="10"/>
  <c r="E1527" i="10"/>
  <c r="F1527" i="10"/>
  <c r="G1527" i="10"/>
  <c r="H1527" i="10"/>
  <c r="I1527" i="10"/>
  <c r="J1527" i="10"/>
  <c r="K1527" i="10"/>
  <c r="L1527" i="10"/>
  <c r="M1527" i="10"/>
  <c r="N1527" i="10"/>
  <c r="A1528" i="10"/>
  <c r="B1528" i="10"/>
  <c r="C1528" i="10"/>
  <c r="D1528" i="10"/>
  <c r="E1528" i="10"/>
  <c r="F1528" i="10"/>
  <c r="G1528" i="10"/>
  <c r="H1528" i="10"/>
  <c r="I1528" i="10"/>
  <c r="J1528" i="10"/>
  <c r="K1528" i="10"/>
  <c r="L1528" i="10"/>
  <c r="M1528" i="10"/>
  <c r="N1528" i="10"/>
  <c r="A1529" i="10"/>
  <c r="B1529" i="10"/>
  <c r="C1529" i="10"/>
  <c r="D1529" i="10"/>
  <c r="E1529" i="10"/>
  <c r="F1529" i="10"/>
  <c r="G1529" i="10"/>
  <c r="H1529" i="10"/>
  <c r="I1529" i="10"/>
  <c r="J1529" i="10"/>
  <c r="K1529" i="10"/>
  <c r="L1529" i="10"/>
  <c r="M1529" i="10"/>
  <c r="N1529" i="10"/>
  <c r="A1530" i="10"/>
  <c r="B1530" i="10"/>
  <c r="C1530" i="10"/>
  <c r="D1530" i="10"/>
  <c r="E1530" i="10"/>
  <c r="F1530" i="10"/>
  <c r="G1530" i="10"/>
  <c r="H1530" i="10"/>
  <c r="I1530" i="10"/>
  <c r="J1530" i="10"/>
  <c r="K1530" i="10"/>
  <c r="L1530" i="10"/>
  <c r="M1530" i="10"/>
  <c r="N1530" i="10"/>
  <c r="A1531" i="10"/>
  <c r="B1531" i="10"/>
  <c r="C1531" i="10"/>
  <c r="D1531" i="10"/>
  <c r="E1531" i="10"/>
  <c r="F1531" i="10"/>
  <c r="G1531" i="10"/>
  <c r="H1531" i="10"/>
  <c r="I1531" i="10"/>
  <c r="J1531" i="10"/>
  <c r="K1531" i="10"/>
  <c r="L1531" i="10"/>
  <c r="M1531" i="10"/>
  <c r="N1531" i="10"/>
  <c r="A1532" i="10"/>
  <c r="B1532" i="10"/>
  <c r="C1532" i="10"/>
  <c r="D1532" i="10"/>
  <c r="E1532" i="10"/>
  <c r="F1532" i="10"/>
  <c r="G1532" i="10"/>
  <c r="H1532" i="10"/>
  <c r="I1532" i="10"/>
  <c r="J1532" i="10"/>
  <c r="K1532" i="10"/>
  <c r="L1532" i="10"/>
  <c r="M1532" i="10"/>
  <c r="N1532" i="10"/>
  <c r="A1533" i="10"/>
  <c r="B1533" i="10"/>
  <c r="C1533" i="10"/>
  <c r="D1533" i="10"/>
  <c r="E1533" i="10"/>
  <c r="F1533" i="10"/>
  <c r="G1533" i="10"/>
  <c r="H1533" i="10"/>
  <c r="I1533" i="10"/>
  <c r="J1533" i="10"/>
  <c r="K1533" i="10"/>
  <c r="L1533" i="10"/>
  <c r="M1533" i="10"/>
  <c r="N1533" i="10"/>
  <c r="A1534" i="10"/>
  <c r="B1534" i="10"/>
  <c r="C1534" i="10"/>
  <c r="D1534" i="10"/>
  <c r="E1534" i="10"/>
  <c r="F1534" i="10"/>
  <c r="G1534" i="10"/>
  <c r="H1534" i="10"/>
  <c r="I1534" i="10"/>
  <c r="J1534" i="10"/>
  <c r="K1534" i="10"/>
  <c r="L1534" i="10"/>
  <c r="M1534" i="10"/>
  <c r="N1534" i="10"/>
  <c r="A1535" i="10"/>
  <c r="B1535" i="10"/>
  <c r="C1535" i="10"/>
  <c r="D1535" i="10"/>
  <c r="E1535" i="10"/>
  <c r="F1535" i="10"/>
  <c r="G1535" i="10"/>
  <c r="H1535" i="10"/>
  <c r="I1535" i="10"/>
  <c r="J1535" i="10"/>
  <c r="K1535" i="10"/>
  <c r="L1535" i="10"/>
  <c r="M1535" i="10"/>
  <c r="N1535" i="10"/>
  <c r="A1536" i="10"/>
  <c r="B1536" i="10"/>
  <c r="C1536" i="10"/>
  <c r="D1536" i="10"/>
  <c r="E1536" i="10"/>
  <c r="F1536" i="10"/>
  <c r="G1536" i="10"/>
  <c r="H1536" i="10"/>
  <c r="I1536" i="10"/>
  <c r="J1536" i="10"/>
  <c r="K1536" i="10"/>
  <c r="L1536" i="10"/>
  <c r="M1536" i="10"/>
  <c r="N1536" i="10"/>
  <c r="A1537" i="10"/>
  <c r="B1537" i="10"/>
  <c r="C1537" i="10"/>
  <c r="D1537" i="10"/>
  <c r="E1537" i="10"/>
  <c r="F1537" i="10"/>
  <c r="G1537" i="10"/>
  <c r="H1537" i="10"/>
  <c r="I1537" i="10"/>
  <c r="J1537" i="10"/>
  <c r="K1537" i="10"/>
  <c r="L1537" i="10"/>
  <c r="M1537" i="10"/>
  <c r="N1537" i="10"/>
  <c r="A1538" i="10"/>
  <c r="B1538" i="10"/>
  <c r="C1538" i="10"/>
  <c r="D1538" i="10"/>
  <c r="E1538" i="10"/>
  <c r="F1538" i="10"/>
  <c r="G1538" i="10"/>
  <c r="H1538" i="10"/>
  <c r="I1538" i="10"/>
  <c r="J1538" i="10"/>
  <c r="K1538" i="10"/>
  <c r="L1538" i="10"/>
  <c r="M1538" i="10"/>
  <c r="N1538" i="10"/>
  <c r="A1539" i="10"/>
  <c r="B1539" i="10"/>
  <c r="C1539" i="10"/>
  <c r="D1539" i="10"/>
  <c r="E1539" i="10"/>
  <c r="F1539" i="10"/>
  <c r="G1539" i="10"/>
  <c r="H1539" i="10"/>
  <c r="I1539" i="10"/>
  <c r="J1539" i="10"/>
  <c r="K1539" i="10"/>
  <c r="L1539" i="10"/>
  <c r="M1539" i="10"/>
  <c r="N1539" i="10"/>
  <c r="A1540" i="10"/>
  <c r="B1540" i="10"/>
  <c r="C1540" i="10"/>
  <c r="D1540" i="10"/>
  <c r="E1540" i="10"/>
  <c r="F1540" i="10"/>
  <c r="G1540" i="10"/>
  <c r="H1540" i="10"/>
  <c r="I1540" i="10"/>
  <c r="J1540" i="10"/>
  <c r="K1540" i="10"/>
  <c r="L1540" i="10"/>
  <c r="M1540" i="10"/>
  <c r="N1540" i="10"/>
  <c r="A1541" i="10"/>
  <c r="B1541" i="10"/>
  <c r="C1541" i="10"/>
  <c r="D1541" i="10"/>
  <c r="E1541" i="10"/>
  <c r="F1541" i="10"/>
  <c r="G1541" i="10"/>
  <c r="H1541" i="10"/>
  <c r="I1541" i="10"/>
  <c r="J1541" i="10"/>
  <c r="K1541" i="10"/>
  <c r="L1541" i="10"/>
  <c r="M1541" i="10"/>
  <c r="N1541" i="10"/>
  <c r="A1542" i="10"/>
  <c r="B1542" i="10"/>
  <c r="C1542" i="10"/>
  <c r="D1542" i="10"/>
  <c r="E1542" i="10"/>
  <c r="F1542" i="10"/>
  <c r="G1542" i="10"/>
  <c r="H1542" i="10"/>
  <c r="I1542" i="10"/>
  <c r="J1542" i="10"/>
  <c r="K1542" i="10"/>
  <c r="L1542" i="10"/>
  <c r="M1542" i="10"/>
  <c r="N1542" i="10"/>
  <c r="A1543" i="10"/>
  <c r="B1543" i="10"/>
  <c r="C1543" i="10"/>
  <c r="D1543" i="10"/>
  <c r="E1543" i="10"/>
  <c r="F1543" i="10"/>
  <c r="G1543" i="10"/>
  <c r="H1543" i="10"/>
  <c r="I1543" i="10"/>
  <c r="J1543" i="10"/>
  <c r="K1543" i="10"/>
  <c r="L1543" i="10"/>
  <c r="M1543" i="10"/>
  <c r="N1543" i="10"/>
  <c r="A1544" i="10"/>
  <c r="B1544" i="10"/>
  <c r="C1544" i="10"/>
  <c r="D1544" i="10"/>
  <c r="E1544" i="10"/>
  <c r="F1544" i="10"/>
  <c r="G1544" i="10"/>
  <c r="H1544" i="10"/>
  <c r="I1544" i="10"/>
  <c r="J1544" i="10"/>
  <c r="K1544" i="10"/>
  <c r="L1544" i="10"/>
  <c r="M1544" i="10"/>
  <c r="N1544" i="10"/>
  <c r="A1545" i="10"/>
  <c r="B1545" i="10"/>
  <c r="C1545" i="10"/>
  <c r="D1545" i="10"/>
  <c r="E1545" i="10"/>
  <c r="F1545" i="10"/>
  <c r="G1545" i="10"/>
  <c r="H1545" i="10"/>
  <c r="I1545" i="10"/>
  <c r="J1545" i="10"/>
  <c r="K1545" i="10"/>
  <c r="L1545" i="10"/>
  <c r="M1545" i="10"/>
  <c r="N1545" i="10"/>
  <c r="A1546" i="10"/>
  <c r="B1546" i="10"/>
  <c r="C1546" i="10"/>
  <c r="D1546" i="10"/>
  <c r="E1546" i="10"/>
  <c r="F1546" i="10"/>
  <c r="G1546" i="10"/>
  <c r="H1546" i="10"/>
  <c r="I1546" i="10"/>
  <c r="J1546" i="10"/>
  <c r="K1546" i="10"/>
  <c r="L1546" i="10"/>
  <c r="M1546" i="10"/>
  <c r="N1546" i="10"/>
  <c r="A1547" i="10"/>
  <c r="B1547" i="10"/>
  <c r="C1547" i="10"/>
  <c r="D1547" i="10"/>
  <c r="E1547" i="10"/>
  <c r="F1547" i="10"/>
  <c r="G1547" i="10"/>
  <c r="H1547" i="10"/>
  <c r="I1547" i="10"/>
  <c r="J1547" i="10"/>
  <c r="K1547" i="10"/>
  <c r="L1547" i="10"/>
  <c r="M1547" i="10"/>
  <c r="N1547" i="10"/>
  <c r="A1548" i="10"/>
  <c r="B1548" i="10"/>
  <c r="C1548" i="10"/>
  <c r="D1548" i="10"/>
  <c r="E1548" i="10"/>
  <c r="F1548" i="10"/>
  <c r="G1548" i="10"/>
  <c r="H1548" i="10"/>
  <c r="I1548" i="10"/>
  <c r="J1548" i="10"/>
  <c r="K1548" i="10"/>
  <c r="L1548" i="10"/>
  <c r="M1548" i="10"/>
  <c r="N1548" i="10"/>
  <c r="A1549" i="10"/>
  <c r="B1549" i="10"/>
  <c r="C1549" i="10"/>
  <c r="D1549" i="10"/>
  <c r="E1549" i="10"/>
  <c r="F1549" i="10"/>
  <c r="G1549" i="10"/>
  <c r="H1549" i="10"/>
  <c r="I1549" i="10"/>
  <c r="J1549" i="10"/>
  <c r="K1549" i="10"/>
  <c r="L1549" i="10"/>
  <c r="M1549" i="10"/>
  <c r="N1549" i="10"/>
  <c r="A1550" i="10"/>
  <c r="B1550" i="10"/>
  <c r="C1550" i="10"/>
  <c r="D1550" i="10"/>
  <c r="E1550" i="10"/>
  <c r="F1550" i="10"/>
  <c r="G1550" i="10"/>
  <c r="H1550" i="10"/>
  <c r="I1550" i="10"/>
  <c r="J1550" i="10"/>
  <c r="K1550" i="10"/>
  <c r="L1550" i="10"/>
  <c r="M1550" i="10"/>
  <c r="N1550" i="10"/>
  <c r="A1551" i="10"/>
  <c r="B1551" i="10"/>
  <c r="C1551" i="10"/>
  <c r="D1551" i="10"/>
  <c r="E1551" i="10"/>
  <c r="F1551" i="10"/>
  <c r="G1551" i="10"/>
  <c r="H1551" i="10"/>
  <c r="I1551" i="10"/>
  <c r="J1551" i="10"/>
  <c r="K1551" i="10"/>
  <c r="L1551" i="10"/>
  <c r="M1551" i="10"/>
  <c r="N1551" i="10"/>
  <c r="A1552" i="10"/>
  <c r="B1552" i="10"/>
  <c r="C1552" i="10"/>
  <c r="D1552" i="10"/>
  <c r="E1552" i="10"/>
  <c r="F1552" i="10"/>
  <c r="G1552" i="10"/>
  <c r="H1552" i="10"/>
  <c r="I1552" i="10"/>
  <c r="J1552" i="10"/>
  <c r="K1552" i="10"/>
  <c r="L1552" i="10"/>
  <c r="M1552" i="10"/>
  <c r="N1552" i="10"/>
  <c r="A1553" i="10"/>
  <c r="B1553" i="10"/>
  <c r="C1553" i="10"/>
  <c r="D1553" i="10"/>
  <c r="E1553" i="10"/>
  <c r="F1553" i="10"/>
  <c r="G1553" i="10"/>
  <c r="H1553" i="10"/>
  <c r="I1553" i="10"/>
  <c r="J1553" i="10"/>
  <c r="K1553" i="10"/>
  <c r="L1553" i="10"/>
  <c r="M1553" i="10"/>
  <c r="N1553" i="10"/>
  <c r="A1554" i="10"/>
  <c r="B1554" i="10"/>
  <c r="C1554" i="10"/>
  <c r="D1554" i="10"/>
  <c r="E1554" i="10"/>
  <c r="F1554" i="10"/>
  <c r="G1554" i="10"/>
  <c r="H1554" i="10"/>
  <c r="I1554" i="10"/>
  <c r="J1554" i="10"/>
  <c r="K1554" i="10"/>
  <c r="L1554" i="10"/>
  <c r="M1554" i="10"/>
  <c r="N1554" i="10"/>
  <c r="A1555" i="10"/>
  <c r="B1555" i="10"/>
  <c r="C1555" i="10"/>
  <c r="D1555" i="10"/>
  <c r="E1555" i="10"/>
  <c r="F1555" i="10"/>
  <c r="G1555" i="10"/>
  <c r="H1555" i="10"/>
  <c r="I1555" i="10"/>
  <c r="J1555" i="10"/>
  <c r="K1555" i="10"/>
  <c r="L1555" i="10"/>
  <c r="M1555" i="10"/>
  <c r="N1555" i="10"/>
  <c r="A1556" i="10"/>
  <c r="B1556" i="10"/>
  <c r="C1556" i="10"/>
  <c r="D1556" i="10"/>
  <c r="E1556" i="10"/>
  <c r="F1556" i="10"/>
  <c r="G1556" i="10"/>
  <c r="H1556" i="10"/>
  <c r="I1556" i="10"/>
  <c r="J1556" i="10"/>
  <c r="K1556" i="10"/>
  <c r="L1556" i="10"/>
  <c r="M1556" i="10"/>
  <c r="N1556" i="10"/>
  <c r="A1557" i="10"/>
  <c r="B1557" i="10"/>
  <c r="C1557" i="10"/>
  <c r="D1557" i="10"/>
  <c r="E1557" i="10"/>
  <c r="F1557" i="10"/>
  <c r="G1557" i="10"/>
  <c r="H1557" i="10"/>
  <c r="I1557" i="10"/>
  <c r="J1557" i="10"/>
  <c r="K1557" i="10"/>
  <c r="L1557" i="10"/>
  <c r="M1557" i="10"/>
  <c r="N1557" i="10"/>
  <c r="A1558" i="10"/>
  <c r="B1558" i="10"/>
  <c r="C1558" i="10"/>
  <c r="D1558" i="10"/>
  <c r="E1558" i="10"/>
  <c r="F1558" i="10"/>
  <c r="G1558" i="10"/>
  <c r="H1558" i="10"/>
  <c r="I1558" i="10"/>
  <c r="J1558" i="10"/>
  <c r="K1558" i="10"/>
  <c r="L1558" i="10"/>
  <c r="M1558" i="10"/>
  <c r="N1558" i="10"/>
  <c r="A1559" i="10"/>
  <c r="B1559" i="10"/>
  <c r="C1559" i="10"/>
  <c r="D1559" i="10"/>
  <c r="E1559" i="10"/>
  <c r="F1559" i="10"/>
  <c r="G1559" i="10"/>
  <c r="H1559" i="10"/>
  <c r="I1559" i="10"/>
  <c r="J1559" i="10"/>
  <c r="K1559" i="10"/>
  <c r="L1559" i="10"/>
  <c r="M1559" i="10"/>
  <c r="N1559" i="10"/>
  <c r="A1560" i="10"/>
  <c r="B1560" i="10"/>
  <c r="C1560" i="10"/>
  <c r="D1560" i="10"/>
  <c r="E1560" i="10"/>
  <c r="F1560" i="10"/>
  <c r="G1560" i="10"/>
  <c r="H1560" i="10"/>
  <c r="I1560" i="10"/>
  <c r="J1560" i="10"/>
  <c r="K1560" i="10"/>
  <c r="L1560" i="10"/>
  <c r="M1560" i="10"/>
  <c r="N1560" i="10"/>
  <c r="A1561" i="10"/>
  <c r="B1561" i="10"/>
  <c r="C1561" i="10"/>
  <c r="D1561" i="10"/>
  <c r="E1561" i="10"/>
  <c r="F1561" i="10"/>
  <c r="G1561" i="10"/>
  <c r="H1561" i="10"/>
  <c r="I1561" i="10"/>
  <c r="J1561" i="10"/>
  <c r="K1561" i="10"/>
  <c r="L1561" i="10"/>
  <c r="M1561" i="10"/>
  <c r="N1561" i="10"/>
  <c r="A1562" i="10"/>
  <c r="B1562" i="10"/>
  <c r="C1562" i="10"/>
  <c r="D1562" i="10"/>
  <c r="E1562" i="10"/>
  <c r="F1562" i="10"/>
  <c r="G1562" i="10"/>
  <c r="H1562" i="10"/>
  <c r="I1562" i="10"/>
  <c r="J1562" i="10"/>
  <c r="K1562" i="10"/>
  <c r="L1562" i="10"/>
  <c r="M1562" i="10"/>
  <c r="N1562" i="10"/>
  <c r="A1563" i="10"/>
  <c r="B1563" i="10"/>
  <c r="C1563" i="10"/>
  <c r="D1563" i="10"/>
  <c r="E1563" i="10"/>
  <c r="F1563" i="10"/>
  <c r="G1563" i="10"/>
  <c r="H1563" i="10"/>
  <c r="I1563" i="10"/>
  <c r="J1563" i="10"/>
  <c r="K1563" i="10"/>
  <c r="L1563" i="10"/>
  <c r="M1563" i="10"/>
  <c r="N1563" i="10"/>
  <c r="A1564" i="10"/>
  <c r="B1564" i="10"/>
  <c r="C1564" i="10"/>
  <c r="D1564" i="10"/>
  <c r="E1564" i="10"/>
  <c r="F1564" i="10"/>
  <c r="G1564" i="10"/>
  <c r="H1564" i="10"/>
  <c r="I1564" i="10"/>
  <c r="J1564" i="10"/>
  <c r="K1564" i="10"/>
  <c r="L1564" i="10"/>
  <c r="M1564" i="10"/>
  <c r="N1564" i="10"/>
  <c r="A1565" i="10"/>
  <c r="B1565" i="10"/>
  <c r="C1565" i="10"/>
  <c r="D1565" i="10"/>
  <c r="E1565" i="10"/>
  <c r="F1565" i="10"/>
  <c r="G1565" i="10"/>
  <c r="H1565" i="10"/>
  <c r="I1565" i="10"/>
  <c r="J1565" i="10"/>
  <c r="K1565" i="10"/>
  <c r="L1565" i="10"/>
  <c r="M1565" i="10"/>
  <c r="N1565" i="10"/>
  <c r="A1566" i="10"/>
  <c r="B1566" i="10"/>
  <c r="C1566" i="10"/>
  <c r="D1566" i="10"/>
  <c r="E1566" i="10"/>
  <c r="F1566" i="10"/>
  <c r="G1566" i="10"/>
  <c r="H1566" i="10"/>
  <c r="I1566" i="10"/>
  <c r="J1566" i="10"/>
  <c r="K1566" i="10"/>
  <c r="L1566" i="10"/>
  <c r="M1566" i="10"/>
  <c r="N1566" i="10"/>
  <c r="A1567" i="10"/>
  <c r="B1567" i="10"/>
  <c r="C1567" i="10"/>
  <c r="D1567" i="10"/>
  <c r="E1567" i="10"/>
  <c r="F1567" i="10"/>
  <c r="G1567" i="10"/>
  <c r="H1567" i="10"/>
  <c r="I1567" i="10"/>
  <c r="J1567" i="10"/>
  <c r="K1567" i="10"/>
  <c r="L1567" i="10"/>
  <c r="M1567" i="10"/>
  <c r="N1567" i="10"/>
  <c r="A1568" i="10"/>
  <c r="B1568" i="10"/>
  <c r="C1568" i="10"/>
  <c r="D1568" i="10"/>
  <c r="E1568" i="10"/>
  <c r="F1568" i="10"/>
  <c r="G1568" i="10"/>
  <c r="H1568" i="10"/>
  <c r="I1568" i="10"/>
  <c r="J1568" i="10"/>
  <c r="K1568" i="10"/>
  <c r="L1568" i="10"/>
  <c r="M1568" i="10"/>
  <c r="N1568" i="10"/>
  <c r="A1569" i="10"/>
  <c r="B1569" i="10"/>
  <c r="C1569" i="10"/>
  <c r="D1569" i="10"/>
  <c r="E1569" i="10"/>
  <c r="F1569" i="10"/>
  <c r="G1569" i="10"/>
  <c r="H1569" i="10"/>
  <c r="I1569" i="10"/>
  <c r="J1569" i="10"/>
  <c r="K1569" i="10"/>
  <c r="L1569" i="10"/>
  <c r="M1569" i="10"/>
  <c r="N1569" i="10"/>
  <c r="A1570" i="10"/>
  <c r="B1570" i="10"/>
  <c r="C1570" i="10"/>
  <c r="D1570" i="10"/>
  <c r="E1570" i="10"/>
  <c r="F1570" i="10"/>
  <c r="G1570" i="10"/>
  <c r="H1570" i="10"/>
  <c r="I1570" i="10"/>
  <c r="J1570" i="10"/>
  <c r="K1570" i="10"/>
  <c r="L1570" i="10"/>
  <c r="M1570" i="10"/>
  <c r="N1570" i="10"/>
  <c r="A1571" i="10"/>
  <c r="B1571" i="10"/>
  <c r="C1571" i="10"/>
  <c r="D1571" i="10"/>
  <c r="E1571" i="10"/>
  <c r="F1571" i="10"/>
  <c r="G1571" i="10"/>
  <c r="H1571" i="10"/>
  <c r="I1571" i="10"/>
  <c r="J1571" i="10"/>
  <c r="K1571" i="10"/>
  <c r="L1571" i="10"/>
  <c r="M1571" i="10"/>
  <c r="N1571" i="10"/>
  <c r="A1572" i="10"/>
  <c r="B1572" i="10"/>
  <c r="C1572" i="10"/>
  <c r="D1572" i="10"/>
  <c r="E1572" i="10"/>
  <c r="F1572" i="10"/>
  <c r="G1572" i="10"/>
  <c r="H1572" i="10"/>
  <c r="I1572" i="10"/>
  <c r="J1572" i="10"/>
  <c r="K1572" i="10"/>
  <c r="L1572" i="10"/>
  <c r="M1572" i="10"/>
  <c r="N1572" i="10"/>
  <c r="A1573" i="10"/>
  <c r="B1573" i="10"/>
  <c r="C1573" i="10"/>
  <c r="D1573" i="10"/>
  <c r="E1573" i="10"/>
  <c r="F1573" i="10"/>
  <c r="G1573" i="10"/>
  <c r="H1573" i="10"/>
  <c r="I1573" i="10"/>
  <c r="J1573" i="10"/>
  <c r="K1573" i="10"/>
  <c r="L1573" i="10"/>
  <c r="M1573" i="10"/>
  <c r="N1573" i="10"/>
  <c r="A1574" i="10"/>
  <c r="B1574" i="10"/>
  <c r="C1574" i="10"/>
  <c r="D1574" i="10"/>
  <c r="E1574" i="10"/>
  <c r="F1574" i="10"/>
  <c r="G1574" i="10"/>
  <c r="H1574" i="10"/>
  <c r="I1574" i="10"/>
  <c r="J1574" i="10"/>
  <c r="K1574" i="10"/>
  <c r="L1574" i="10"/>
  <c r="M1574" i="10"/>
  <c r="N1574" i="10"/>
  <c r="A1575" i="10"/>
  <c r="B1575" i="10"/>
  <c r="C1575" i="10"/>
  <c r="D1575" i="10"/>
  <c r="E1575" i="10"/>
  <c r="F1575" i="10"/>
  <c r="G1575" i="10"/>
  <c r="H1575" i="10"/>
  <c r="I1575" i="10"/>
  <c r="J1575" i="10"/>
  <c r="K1575" i="10"/>
  <c r="L1575" i="10"/>
  <c r="M1575" i="10"/>
  <c r="N1575" i="10"/>
  <c r="A1576" i="10"/>
  <c r="B1576" i="10"/>
  <c r="C1576" i="10"/>
  <c r="D1576" i="10"/>
  <c r="E1576" i="10"/>
  <c r="F1576" i="10"/>
  <c r="G1576" i="10"/>
  <c r="H1576" i="10"/>
  <c r="I1576" i="10"/>
  <c r="J1576" i="10"/>
  <c r="K1576" i="10"/>
  <c r="L1576" i="10"/>
  <c r="M1576" i="10"/>
  <c r="N1576" i="10"/>
  <c r="A1577" i="10"/>
  <c r="B1577" i="10"/>
  <c r="C1577" i="10"/>
  <c r="D1577" i="10"/>
  <c r="E1577" i="10"/>
  <c r="F1577" i="10"/>
  <c r="G1577" i="10"/>
  <c r="H1577" i="10"/>
  <c r="I1577" i="10"/>
  <c r="J1577" i="10"/>
  <c r="K1577" i="10"/>
  <c r="L1577" i="10"/>
  <c r="M1577" i="10"/>
  <c r="N1577" i="10"/>
  <c r="A1578" i="10"/>
  <c r="B1578" i="10"/>
  <c r="C1578" i="10"/>
  <c r="D1578" i="10"/>
  <c r="E1578" i="10"/>
  <c r="F1578" i="10"/>
  <c r="G1578" i="10"/>
  <c r="H1578" i="10"/>
  <c r="I1578" i="10"/>
  <c r="J1578" i="10"/>
  <c r="K1578" i="10"/>
  <c r="L1578" i="10"/>
  <c r="M1578" i="10"/>
  <c r="N1578" i="10"/>
  <c r="A1579" i="10"/>
  <c r="B1579" i="10"/>
  <c r="C1579" i="10"/>
  <c r="D1579" i="10"/>
  <c r="E1579" i="10"/>
  <c r="F1579" i="10"/>
  <c r="G1579" i="10"/>
  <c r="H1579" i="10"/>
  <c r="I1579" i="10"/>
  <c r="J1579" i="10"/>
  <c r="K1579" i="10"/>
  <c r="L1579" i="10"/>
  <c r="M1579" i="10"/>
  <c r="N1579" i="10"/>
  <c r="A1580" i="10"/>
  <c r="B1580" i="10"/>
  <c r="C1580" i="10"/>
  <c r="D1580" i="10"/>
  <c r="E1580" i="10"/>
  <c r="F1580" i="10"/>
  <c r="G1580" i="10"/>
  <c r="H1580" i="10"/>
  <c r="I1580" i="10"/>
  <c r="J1580" i="10"/>
  <c r="K1580" i="10"/>
  <c r="L1580" i="10"/>
  <c r="M1580" i="10"/>
  <c r="N1580" i="10"/>
  <c r="A1581" i="10"/>
  <c r="B1581" i="10"/>
  <c r="C1581" i="10"/>
  <c r="D1581" i="10"/>
  <c r="E1581" i="10"/>
  <c r="F1581" i="10"/>
  <c r="G1581" i="10"/>
  <c r="H1581" i="10"/>
  <c r="I1581" i="10"/>
  <c r="J1581" i="10"/>
  <c r="K1581" i="10"/>
  <c r="L1581" i="10"/>
  <c r="M1581" i="10"/>
  <c r="N1581" i="10"/>
  <c r="A1582" i="10"/>
  <c r="B1582" i="10"/>
  <c r="C1582" i="10"/>
  <c r="D1582" i="10"/>
  <c r="E1582" i="10"/>
  <c r="F1582" i="10"/>
  <c r="G1582" i="10"/>
  <c r="H1582" i="10"/>
  <c r="I1582" i="10"/>
  <c r="J1582" i="10"/>
  <c r="K1582" i="10"/>
  <c r="L1582" i="10"/>
  <c r="M1582" i="10"/>
  <c r="N1582" i="10"/>
  <c r="A1583" i="10"/>
  <c r="B1583" i="10"/>
  <c r="C1583" i="10"/>
  <c r="D1583" i="10"/>
  <c r="E1583" i="10"/>
  <c r="F1583" i="10"/>
  <c r="G1583" i="10"/>
  <c r="H1583" i="10"/>
  <c r="I1583" i="10"/>
  <c r="J1583" i="10"/>
  <c r="K1583" i="10"/>
  <c r="L1583" i="10"/>
  <c r="M1583" i="10"/>
  <c r="N1583" i="10"/>
  <c r="A1584" i="10"/>
  <c r="B1584" i="10"/>
  <c r="C1584" i="10"/>
  <c r="D1584" i="10"/>
  <c r="E1584" i="10"/>
  <c r="F1584" i="10"/>
  <c r="G1584" i="10"/>
  <c r="H1584" i="10"/>
  <c r="I1584" i="10"/>
  <c r="J1584" i="10"/>
  <c r="K1584" i="10"/>
  <c r="L1584" i="10"/>
  <c r="M1584" i="10"/>
  <c r="N1584" i="10"/>
  <c r="A1585" i="10"/>
  <c r="B1585" i="10"/>
  <c r="C1585" i="10"/>
  <c r="D1585" i="10"/>
  <c r="E1585" i="10"/>
  <c r="F1585" i="10"/>
  <c r="G1585" i="10"/>
  <c r="H1585" i="10"/>
  <c r="I1585" i="10"/>
  <c r="J1585" i="10"/>
  <c r="K1585" i="10"/>
  <c r="L1585" i="10"/>
  <c r="M1585" i="10"/>
  <c r="N1585" i="10"/>
  <c r="A1586" i="10"/>
  <c r="B1586" i="10"/>
  <c r="C1586" i="10"/>
  <c r="D1586" i="10"/>
  <c r="E1586" i="10"/>
  <c r="F1586" i="10"/>
  <c r="G1586" i="10"/>
  <c r="H1586" i="10"/>
  <c r="I1586" i="10"/>
  <c r="J1586" i="10"/>
  <c r="K1586" i="10"/>
  <c r="L1586" i="10"/>
  <c r="M1586" i="10"/>
  <c r="N1586" i="10"/>
  <c r="A1587" i="10"/>
  <c r="B1587" i="10"/>
  <c r="C1587" i="10"/>
  <c r="D1587" i="10"/>
  <c r="E1587" i="10"/>
  <c r="F1587" i="10"/>
  <c r="G1587" i="10"/>
  <c r="H1587" i="10"/>
  <c r="I1587" i="10"/>
  <c r="J1587" i="10"/>
  <c r="K1587" i="10"/>
  <c r="L1587" i="10"/>
  <c r="M1587" i="10"/>
  <c r="N1587" i="10"/>
  <c r="A1588" i="10"/>
  <c r="B1588" i="10"/>
  <c r="C1588" i="10"/>
  <c r="D1588" i="10"/>
  <c r="E1588" i="10"/>
  <c r="F1588" i="10"/>
  <c r="G1588" i="10"/>
  <c r="H1588" i="10"/>
  <c r="I1588" i="10"/>
  <c r="J1588" i="10"/>
  <c r="K1588" i="10"/>
  <c r="L1588" i="10"/>
  <c r="M1588" i="10"/>
  <c r="N1588" i="10"/>
  <c r="A1589" i="10"/>
  <c r="B1589" i="10"/>
  <c r="C1589" i="10"/>
  <c r="D1589" i="10"/>
  <c r="E1589" i="10"/>
  <c r="F1589" i="10"/>
  <c r="G1589" i="10"/>
  <c r="H1589" i="10"/>
  <c r="I1589" i="10"/>
  <c r="J1589" i="10"/>
  <c r="K1589" i="10"/>
  <c r="L1589" i="10"/>
  <c r="M1589" i="10"/>
  <c r="N1589" i="10"/>
  <c r="A1590" i="10"/>
  <c r="B1590" i="10"/>
  <c r="C1590" i="10"/>
  <c r="D1590" i="10"/>
  <c r="E1590" i="10"/>
  <c r="F1590" i="10"/>
  <c r="G1590" i="10"/>
  <c r="H1590" i="10"/>
  <c r="I1590" i="10"/>
  <c r="J1590" i="10"/>
  <c r="K1590" i="10"/>
  <c r="L1590" i="10"/>
  <c r="M1590" i="10"/>
  <c r="N1590" i="10"/>
  <c r="A1591" i="10"/>
  <c r="B1591" i="10"/>
  <c r="C1591" i="10"/>
  <c r="D1591" i="10"/>
  <c r="E1591" i="10"/>
  <c r="F1591" i="10"/>
  <c r="G1591" i="10"/>
  <c r="H1591" i="10"/>
  <c r="I1591" i="10"/>
  <c r="J1591" i="10"/>
  <c r="K1591" i="10"/>
  <c r="L1591" i="10"/>
  <c r="M1591" i="10"/>
  <c r="N1591" i="10"/>
  <c r="A1592" i="10"/>
  <c r="B1592" i="10"/>
  <c r="C1592" i="10"/>
  <c r="D1592" i="10"/>
  <c r="E1592" i="10"/>
  <c r="F1592" i="10"/>
  <c r="G1592" i="10"/>
  <c r="H1592" i="10"/>
  <c r="I1592" i="10"/>
  <c r="J1592" i="10"/>
  <c r="K1592" i="10"/>
  <c r="L1592" i="10"/>
  <c r="M1592" i="10"/>
  <c r="N1592" i="10"/>
  <c r="A1593" i="10"/>
  <c r="B1593" i="10"/>
  <c r="C1593" i="10"/>
  <c r="D1593" i="10"/>
  <c r="E1593" i="10"/>
  <c r="F1593" i="10"/>
  <c r="G1593" i="10"/>
  <c r="H1593" i="10"/>
  <c r="I1593" i="10"/>
  <c r="J1593" i="10"/>
  <c r="K1593" i="10"/>
  <c r="L1593" i="10"/>
  <c r="M1593" i="10"/>
  <c r="N1593" i="10"/>
  <c r="A1594" i="10"/>
  <c r="B1594" i="10"/>
  <c r="C1594" i="10"/>
  <c r="D1594" i="10"/>
  <c r="E1594" i="10"/>
  <c r="F1594" i="10"/>
  <c r="G1594" i="10"/>
  <c r="H1594" i="10"/>
  <c r="I1594" i="10"/>
  <c r="J1594" i="10"/>
  <c r="K1594" i="10"/>
  <c r="L1594" i="10"/>
  <c r="M1594" i="10"/>
  <c r="N1594" i="10"/>
  <c r="A1595" i="10"/>
  <c r="B1595" i="10"/>
  <c r="C1595" i="10"/>
  <c r="D1595" i="10"/>
  <c r="E1595" i="10"/>
  <c r="F1595" i="10"/>
  <c r="G1595" i="10"/>
  <c r="H1595" i="10"/>
  <c r="I1595" i="10"/>
  <c r="J1595" i="10"/>
  <c r="K1595" i="10"/>
  <c r="L1595" i="10"/>
  <c r="M1595" i="10"/>
  <c r="N1595" i="10"/>
  <c r="A1596" i="10"/>
  <c r="B1596" i="10"/>
  <c r="C1596" i="10"/>
  <c r="D1596" i="10"/>
  <c r="E1596" i="10"/>
  <c r="F1596" i="10"/>
  <c r="G1596" i="10"/>
  <c r="H1596" i="10"/>
  <c r="I1596" i="10"/>
  <c r="J1596" i="10"/>
  <c r="K1596" i="10"/>
  <c r="L1596" i="10"/>
  <c r="M1596" i="10"/>
  <c r="N1596" i="10"/>
  <c r="A1597" i="10"/>
  <c r="B1597" i="10"/>
  <c r="C1597" i="10"/>
  <c r="D1597" i="10"/>
  <c r="E1597" i="10"/>
  <c r="F1597" i="10"/>
  <c r="G1597" i="10"/>
  <c r="H1597" i="10"/>
  <c r="I1597" i="10"/>
  <c r="J1597" i="10"/>
  <c r="K1597" i="10"/>
  <c r="L1597" i="10"/>
  <c r="M1597" i="10"/>
  <c r="N1597" i="10"/>
  <c r="A1598" i="10"/>
  <c r="B1598" i="10"/>
  <c r="C1598" i="10"/>
  <c r="D1598" i="10"/>
  <c r="E1598" i="10"/>
  <c r="F1598" i="10"/>
  <c r="G1598" i="10"/>
  <c r="H1598" i="10"/>
  <c r="I1598" i="10"/>
  <c r="J1598" i="10"/>
  <c r="K1598" i="10"/>
  <c r="L1598" i="10"/>
  <c r="M1598" i="10"/>
  <c r="N1598" i="10"/>
  <c r="A1599" i="10"/>
  <c r="B1599" i="10"/>
  <c r="C1599" i="10"/>
  <c r="D1599" i="10"/>
  <c r="E1599" i="10"/>
  <c r="F1599" i="10"/>
  <c r="G1599" i="10"/>
  <c r="H1599" i="10"/>
  <c r="I1599" i="10"/>
  <c r="J1599" i="10"/>
  <c r="K1599" i="10"/>
  <c r="L1599" i="10"/>
  <c r="M1599" i="10"/>
  <c r="N1599" i="10"/>
  <c r="A1600" i="10"/>
  <c r="B1600" i="10"/>
  <c r="C1600" i="10"/>
  <c r="D1600" i="10"/>
  <c r="E1600" i="10"/>
  <c r="F1600" i="10"/>
  <c r="G1600" i="10"/>
  <c r="H1600" i="10"/>
  <c r="I1600" i="10"/>
  <c r="J1600" i="10"/>
  <c r="K1600" i="10"/>
  <c r="L1600" i="10"/>
  <c r="M1600" i="10"/>
  <c r="N1600" i="10"/>
  <c r="A1601" i="10"/>
  <c r="B1601" i="10"/>
  <c r="C1601" i="10"/>
  <c r="D1601" i="10"/>
  <c r="E1601" i="10"/>
  <c r="F1601" i="10"/>
  <c r="G1601" i="10"/>
  <c r="H1601" i="10"/>
  <c r="I1601" i="10"/>
  <c r="J1601" i="10"/>
  <c r="K1601" i="10"/>
  <c r="L1601" i="10"/>
  <c r="M1601" i="10"/>
  <c r="N1601" i="10"/>
  <c r="A1602" i="10"/>
  <c r="B1602" i="10"/>
  <c r="C1602" i="10"/>
  <c r="D1602" i="10"/>
  <c r="E1602" i="10"/>
  <c r="F1602" i="10"/>
  <c r="G1602" i="10"/>
  <c r="H1602" i="10"/>
  <c r="I1602" i="10"/>
  <c r="J1602" i="10"/>
  <c r="K1602" i="10"/>
  <c r="L1602" i="10"/>
  <c r="M1602" i="10"/>
  <c r="N1602" i="10"/>
  <c r="A1603" i="10"/>
  <c r="B1603" i="10"/>
  <c r="C1603" i="10"/>
  <c r="D1603" i="10"/>
  <c r="E1603" i="10"/>
  <c r="F1603" i="10"/>
  <c r="G1603" i="10"/>
  <c r="H1603" i="10"/>
  <c r="I1603" i="10"/>
  <c r="J1603" i="10"/>
  <c r="K1603" i="10"/>
  <c r="L1603" i="10"/>
  <c r="M1603" i="10"/>
  <c r="N1603" i="10"/>
  <c r="A1604" i="10"/>
  <c r="B1604" i="10"/>
  <c r="C1604" i="10"/>
  <c r="D1604" i="10"/>
  <c r="E1604" i="10"/>
  <c r="F1604" i="10"/>
  <c r="G1604" i="10"/>
  <c r="H1604" i="10"/>
  <c r="I1604" i="10"/>
  <c r="J1604" i="10"/>
  <c r="K1604" i="10"/>
  <c r="L1604" i="10"/>
  <c r="M1604" i="10"/>
  <c r="N1604" i="10"/>
  <c r="A1605" i="10"/>
  <c r="B1605" i="10"/>
  <c r="C1605" i="10"/>
  <c r="D1605" i="10"/>
  <c r="E1605" i="10"/>
  <c r="F1605" i="10"/>
  <c r="G1605" i="10"/>
  <c r="H1605" i="10"/>
  <c r="I1605" i="10"/>
  <c r="J1605" i="10"/>
  <c r="K1605" i="10"/>
  <c r="L1605" i="10"/>
  <c r="M1605" i="10"/>
  <c r="N1605" i="10"/>
  <c r="A1606" i="10"/>
  <c r="B1606" i="10"/>
  <c r="C1606" i="10"/>
  <c r="D1606" i="10"/>
  <c r="E1606" i="10"/>
  <c r="F1606" i="10"/>
  <c r="G1606" i="10"/>
  <c r="H1606" i="10"/>
  <c r="I1606" i="10"/>
  <c r="J1606" i="10"/>
  <c r="K1606" i="10"/>
  <c r="L1606" i="10"/>
  <c r="M1606" i="10"/>
  <c r="N1606" i="10"/>
  <c r="A1607" i="10"/>
  <c r="B1607" i="10"/>
  <c r="C1607" i="10"/>
  <c r="D1607" i="10"/>
  <c r="E1607" i="10"/>
  <c r="F1607" i="10"/>
  <c r="G1607" i="10"/>
  <c r="H1607" i="10"/>
  <c r="I1607" i="10"/>
  <c r="J1607" i="10"/>
  <c r="K1607" i="10"/>
  <c r="L1607" i="10"/>
  <c r="M1607" i="10"/>
  <c r="N1607" i="10"/>
  <c r="A1292" i="10"/>
  <c r="B1292" i="10"/>
  <c r="C1292" i="10"/>
  <c r="D1292" i="10"/>
  <c r="E1292" i="10"/>
  <c r="F1292" i="10"/>
  <c r="G1292" i="10"/>
  <c r="H1292" i="10"/>
  <c r="I1292" i="10"/>
  <c r="J1292" i="10"/>
  <c r="K1292" i="10"/>
  <c r="L1292" i="10"/>
  <c r="M1292" i="10"/>
  <c r="N1292" i="10"/>
  <c r="A1293" i="10"/>
  <c r="B1293" i="10"/>
  <c r="C1293" i="10"/>
  <c r="D1293" i="10"/>
  <c r="E1293" i="10"/>
  <c r="F1293" i="10"/>
  <c r="G1293" i="10"/>
  <c r="H1293" i="10"/>
  <c r="I1293" i="10"/>
  <c r="J1293" i="10"/>
  <c r="K1293" i="10"/>
  <c r="L1293" i="10"/>
  <c r="M1293" i="10"/>
  <c r="N1293" i="10"/>
  <c r="A1294" i="10"/>
  <c r="B1294" i="10"/>
  <c r="C1294" i="10"/>
  <c r="D1294" i="10"/>
  <c r="E1294" i="10"/>
  <c r="F1294" i="10"/>
  <c r="G1294" i="10"/>
  <c r="H1294" i="10"/>
  <c r="I1294" i="10"/>
  <c r="J1294" i="10"/>
  <c r="K1294" i="10"/>
  <c r="L1294" i="10"/>
  <c r="M1294" i="10"/>
  <c r="N1294" i="10"/>
  <c r="A1295" i="10"/>
  <c r="B1295" i="10"/>
  <c r="C1295" i="10"/>
  <c r="D1295" i="10"/>
  <c r="E1295" i="10"/>
  <c r="F1295" i="10"/>
  <c r="G1295" i="10"/>
  <c r="H1295" i="10"/>
  <c r="I1295" i="10"/>
  <c r="J1295" i="10"/>
  <c r="K1295" i="10"/>
  <c r="L1295" i="10"/>
  <c r="M1295" i="10"/>
  <c r="N1295" i="10"/>
  <c r="A1296" i="10"/>
  <c r="B1296" i="10"/>
  <c r="C1296" i="10"/>
  <c r="D1296" i="10"/>
  <c r="E1296" i="10"/>
  <c r="F1296" i="10"/>
  <c r="G1296" i="10"/>
  <c r="H1296" i="10"/>
  <c r="I1296" i="10"/>
  <c r="J1296" i="10"/>
  <c r="K1296" i="10"/>
  <c r="L1296" i="10"/>
  <c r="M1296" i="10"/>
  <c r="N1296" i="10"/>
  <c r="A1297" i="10"/>
  <c r="B1297" i="10"/>
  <c r="C1297" i="10"/>
  <c r="D1297" i="10"/>
  <c r="E1297" i="10"/>
  <c r="F1297" i="10"/>
  <c r="G1297" i="10"/>
  <c r="H1297" i="10"/>
  <c r="I1297" i="10"/>
  <c r="J1297" i="10"/>
  <c r="K1297" i="10"/>
  <c r="L1297" i="10"/>
  <c r="M1297" i="10"/>
  <c r="N1297" i="10"/>
  <c r="A1298" i="10"/>
  <c r="B1298" i="10"/>
  <c r="C1298" i="10"/>
  <c r="D1298" i="10"/>
  <c r="E1298" i="10"/>
  <c r="F1298" i="10"/>
  <c r="G1298" i="10"/>
  <c r="H1298" i="10"/>
  <c r="I1298" i="10"/>
  <c r="J1298" i="10"/>
  <c r="K1298" i="10"/>
  <c r="L1298" i="10"/>
  <c r="M1298" i="10"/>
  <c r="N1298" i="10"/>
  <c r="A1299" i="10"/>
  <c r="B1299" i="10"/>
  <c r="C1299" i="10"/>
  <c r="D1299" i="10"/>
  <c r="E1299" i="10"/>
  <c r="F1299" i="10"/>
  <c r="G1299" i="10"/>
  <c r="H1299" i="10"/>
  <c r="I1299" i="10"/>
  <c r="J1299" i="10"/>
  <c r="K1299" i="10"/>
  <c r="L1299" i="10"/>
  <c r="M1299" i="10"/>
  <c r="N1299" i="10"/>
  <c r="A1300" i="10"/>
  <c r="B1300" i="10"/>
  <c r="C1300" i="10"/>
  <c r="D1300" i="10"/>
  <c r="E1300" i="10"/>
  <c r="F1300" i="10"/>
  <c r="G1300" i="10"/>
  <c r="H1300" i="10"/>
  <c r="I1300" i="10"/>
  <c r="J1300" i="10"/>
  <c r="K1300" i="10"/>
  <c r="L1300" i="10"/>
  <c r="M1300" i="10"/>
  <c r="N1300" i="10"/>
  <c r="A1301" i="10"/>
  <c r="B1301" i="10"/>
  <c r="C1301" i="10"/>
  <c r="D1301" i="10"/>
  <c r="E1301" i="10"/>
  <c r="F1301" i="10"/>
  <c r="G1301" i="10"/>
  <c r="H1301" i="10"/>
  <c r="I1301" i="10"/>
  <c r="J1301" i="10"/>
  <c r="K1301" i="10"/>
  <c r="L1301" i="10"/>
  <c r="M1301" i="10"/>
  <c r="N1301" i="10"/>
  <c r="A1302" i="10"/>
  <c r="B1302" i="10"/>
  <c r="C1302" i="10"/>
  <c r="D1302" i="10"/>
  <c r="E1302" i="10"/>
  <c r="F1302" i="10"/>
  <c r="G1302" i="10"/>
  <c r="H1302" i="10"/>
  <c r="I1302" i="10"/>
  <c r="J1302" i="10"/>
  <c r="K1302" i="10"/>
  <c r="L1302" i="10"/>
  <c r="M1302" i="10"/>
  <c r="N1302" i="10"/>
  <c r="A1303" i="10"/>
  <c r="B1303" i="10"/>
  <c r="C1303" i="10"/>
  <c r="D1303" i="10"/>
  <c r="E1303" i="10"/>
  <c r="F1303" i="10"/>
  <c r="G1303" i="10"/>
  <c r="H1303" i="10"/>
  <c r="I1303" i="10"/>
  <c r="J1303" i="10"/>
  <c r="K1303" i="10"/>
  <c r="L1303" i="10"/>
  <c r="M1303" i="10"/>
  <c r="N1303" i="10"/>
  <c r="A1304" i="10"/>
  <c r="B1304" i="10"/>
  <c r="C1304" i="10"/>
  <c r="D1304" i="10"/>
  <c r="E1304" i="10"/>
  <c r="F1304" i="10"/>
  <c r="G1304" i="10"/>
  <c r="H1304" i="10"/>
  <c r="I1304" i="10"/>
  <c r="J1304" i="10"/>
  <c r="K1304" i="10"/>
  <c r="L1304" i="10"/>
  <c r="M1304" i="10"/>
  <c r="N1304" i="10"/>
  <c r="A1305" i="10"/>
  <c r="B1305" i="10"/>
  <c r="C1305" i="10"/>
  <c r="D1305" i="10"/>
  <c r="E1305" i="10"/>
  <c r="F1305" i="10"/>
  <c r="G1305" i="10"/>
  <c r="H1305" i="10"/>
  <c r="I1305" i="10"/>
  <c r="J1305" i="10"/>
  <c r="K1305" i="10"/>
  <c r="L1305" i="10"/>
  <c r="M1305" i="10"/>
  <c r="N1305" i="10"/>
  <c r="A1306" i="10"/>
  <c r="B1306" i="10"/>
  <c r="C1306" i="10"/>
  <c r="D1306" i="10"/>
  <c r="E1306" i="10"/>
  <c r="F1306" i="10"/>
  <c r="G1306" i="10"/>
  <c r="H1306" i="10"/>
  <c r="I1306" i="10"/>
  <c r="J1306" i="10"/>
  <c r="K1306" i="10"/>
  <c r="L1306" i="10"/>
  <c r="M1306" i="10"/>
  <c r="N1306" i="10"/>
  <c r="A1307" i="10"/>
  <c r="B1307" i="10"/>
  <c r="C1307" i="10"/>
  <c r="D1307" i="10"/>
  <c r="E1307" i="10"/>
  <c r="F1307" i="10"/>
  <c r="G1307" i="10"/>
  <c r="H1307" i="10"/>
  <c r="I1307" i="10"/>
  <c r="J1307" i="10"/>
  <c r="K1307" i="10"/>
  <c r="L1307" i="10"/>
  <c r="M1307" i="10"/>
  <c r="N1307" i="10"/>
  <c r="A1308" i="10"/>
  <c r="B1308" i="10"/>
  <c r="C1308" i="10"/>
  <c r="D1308" i="10"/>
  <c r="E1308" i="10"/>
  <c r="F1308" i="10"/>
  <c r="G1308" i="10"/>
  <c r="H1308" i="10"/>
  <c r="I1308" i="10"/>
  <c r="J1308" i="10"/>
  <c r="K1308" i="10"/>
  <c r="L1308" i="10"/>
  <c r="M1308" i="10"/>
  <c r="N1308" i="10"/>
  <c r="A1309" i="10"/>
  <c r="B1309" i="10"/>
  <c r="C1309" i="10"/>
  <c r="D1309" i="10"/>
  <c r="E1309" i="10"/>
  <c r="F1309" i="10"/>
  <c r="G1309" i="10"/>
  <c r="H1309" i="10"/>
  <c r="I1309" i="10"/>
  <c r="J1309" i="10"/>
  <c r="K1309" i="10"/>
  <c r="L1309" i="10"/>
  <c r="M1309" i="10"/>
  <c r="N1309" i="10"/>
  <c r="A1310" i="10"/>
  <c r="B1310" i="10"/>
  <c r="C1310" i="10"/>
  <c r="D1310" i="10"/>
  <c r="E1310" i="10"/>
  <c r="F1310" i="10"/>
  <c r="G1310" i="10"/>
  <c r="H1310" i="10"/>
  <c r="I1310" i="10"/>
  <c r="J1310" i="10"/>
  <c r="K1310" i="10"/>
  <c r="L1310" i="10"/>
  <c r="M1310" i="10"/>
  <c r="N1310" i="10"/>
  <c r="A1311" i="10"/>
  <c r="B1311" i="10"/>
  <c r="C1311" i="10"/>
  <c r="D1311" i="10"/>
  <c r="E1311" i="10"/>
  <c r="F1311" i="10"/>
  <c r="G1311" i="10"/>
  <c r="H1311" i="10"/>
  <c r="I1311" i="10"/>
  <c r="J1311" i="10"/>
  <c r="K1311" i="10"/>
  <c r="L1311" i="10"/>
  <c r="M1311" i="10"/>
  <c r="N1311" i="10"/>
  <c r="A1312" i="10"/>
  <c r="B1312" i="10"/>
  <c r="C1312" i="10"/>
  <c r="D1312" i="10"/>
  <c r="E1312" i="10"/>
  <c r="F1312" i="10"/>
  <c r="G1312" i="10"/>
  <c r="H1312" i="10"/>
  <c r="I1312" i="10"/>
  <c r="J1312" i="10"/>
  <c r="K1312" i="10"/>
  <c r="L1312" i="10"/>
  <c r="M1312" i="10"/>
  <c r="N1312" i="10"/>
  <c r="A1313" i="10"/>
  <c r="B1313" i="10"/>
  <c r="C1313" i="10"/>
  <c r="D1313" i="10"/>
  <c r="E1313" i="10"/>
  <c r="F1313" i="10"/>
  <c r="G1313" i="10"/>
  <c r="H1313" i="10"/>
  <c r="I1313" i="10"/>
  <c r="J1313" i="10"/>
  <c r="K1313" i="10"/>
  <c r="L1313" i="10"/>
  <c r="M1313" i="10"/>
  <c r="N1313" i="10"/>
  <c r="A1314" i="10"/>
  <c r="B1314" i="10"/>
  <c r="C1314" i="10"/>
  <c r="D1314" i="10"/>
  <c r="E1314" i="10"/>
  <c r="F1314" i="10"/>
  <c r="G1314" i="10"/>
  <c r="H1314" i="10"/>
  <c r="I1314" i="10"/>
  <c r="J1314" i="10"/>
  <c r="K1314" i="10"/>
  <c r="L1314" i="10"/>
  <c r="M1314" i="10"/>
  <c r="N1314" i="10"/>
  <c r="A1315" i="10"/>
  <c r="B1315" i="10"/>
  <c r="C1315" i="10"/>
  <c r="D1315" i="10"/>
  <c r="E1315" i="10"/>
  <c r="F1315" i="10"/>
  <c r="G1315" i="10"/>
  <c r="H1315" i="10"/>
  <c r="I1315" i="10"/>
  <c r="J1315" i="10"/>
  <c r="K1315" i="10"/>
  <c r="L1315" i="10"/>
  <c r="M1315" i="10"/>
  <c r="N1315" i="10"/>
  <c r="A1316" i="10"/>
  <c r="B1316" i="10"/>
  <c r="C1316" i="10"/>
  <c r="D1316" i="10"/>
  <c r="E1316" i="10"/>
  <c r="F1316" i="10"/>
  <c r="G1316" i="10"/>
  <c r="H1316" i="10"/>
  <c r="I1316" i="10"/>
  <c r="J1316" i="10"/>
  <c r="K1316" i="10"/>
  <c r="L1316" i="10"/>
  <c r="M1316" i="10"/>
  <c r="N1316" i="10"/>
  <c r="A1317" i="10"/>
  <c r="B1317" i="10"/>
  <c r="C1317" i="10"/>
  <c r="D1317" i="10"/>
  <c r="E1317" i="10"/>
  <c r="F1317" i="10"/>
  <c r="G1317" i="10"/>
  <c r="H1317" i="10"/>
  <c r="I1317" i="10"/>
  <c r="J1317" i="10"/>
  <c r="K1317" i="10"/>
  <c r="L1317" i="10"/>
  <c r="M1317" i="10"/>
  <c r="N1317" i="10"/>
  <c r="A1318" i="10"/>
  <c r="B1318" i="10"/>
  <c r="C1318" i="10"/>
  <c r="D1318" i="10"/>
  <c r="E1318" i="10"/>
  <c r="F1318" i="10"/>
  <c r="G1318" i="10"/>
  <c r="H1318" i="10"/>
  <c r="I1318" i="10"/>
  <c r="J1318" i="10"/>
  <c r="K1318" i="10"/>
  <c r="L1318" i="10"/>
  <c r="M1318" i="10"/>
  <c r="N1318" i="10"/>
  <c r="A1319" i="10"/>
  <c r="B1319" i="10"/>
  <c r="C1319" i="10"/>
  <c r="D1319" i="10"/>
  <c r="E1319" i="10"/>
  <c r="F1319" i="10"/>
  <c r="G1319" i="10"/>
  <c r="H1319" i="10"/>
  <c r="I1319" i="10"/>
  <c r="J1319" i="10"/>
  <c r="K1319" i="10"/>
  <c r="L1319" i="10"/>
  <c r="M1319" i="10"/>
  <c r="N1319" i="10"/>
  <c r="A1320" i="10"/>
  <c r="B1320" i="10"/>
  <c r="C1320" i="10"/>
  <c r="D1320" i="10"/>
  <c r="E1320" i="10"/>
  <c r="F1320" i="10"/>
  <c r="G1320" i="10"/>
  <c r="H1320" i="10"/>
  <c r="I1320" i="10"/>
  <c r="J1320" i="10"/>
  <c r="K1320" i="10"/>
  <c r="L1320" i="10"/>
  <c r="M1320" i="10"/>
  <c r="N1320" i="10"/>
  <c r="A1321" i="10"/>
  <c r="B1321" i="10"/>
  <c r="C1321" i="10"/>
  <c r="D1321" i="10"/>
  <c r="E1321" i="10"/>
  <c r="F1321" i="10"/>
  <c r="G1321" i="10"/>
  <c r="H1321" i="10"/>
  <c r="I1321" i="10"/>
  <c r="J1321" i="10"/>
  <c r="K1321" i="10"/>
  <c r="L1321" i="10"/>
  <c r="M1321" i="10"/>
  <c r="N1321" i="10"/>
  <c r="A1322" i="10"/>
  <c r="B1322" i="10"/>
  <c r="C1322" i="10"/>
  <c r="D1322" i="10"/>
  <c r="E1322" i="10"/>
  <c r="F1322" i="10"/>
  <c r="G1322" i="10"/>
  <c r="H1322" i="10"/>
  <c r="I1322" i="10"/>
  <c r="J1322" i="10"/>
  <c r="K1322" i="10"/>
  <c r="L1322" i="10"/>
  <c r="M1322" i="10"/>
  <c r="N1322" i="10"/>
  <c r="A1323" i="10"/>
  <c r="B1323" i="10"/>
  <c r="C1323" i="10"/>
  <c r="D1323" i="10"/>
  <c r="E1323" i="10"/>
  <c r="F1323" i="10"/>
  <c r="G1323" i="10"/>
  <c r="H1323" i="10"/>
  <c r="I1323" i="10"/>
  <c r="J1323" i="10"/>
  <c r="K1323" i="10"/>
  <c r="L1323" i="10"/>
  <c r="M1323" i="10"/>
  <c r="N1323" i="10"/>
  <c r="A1324" i="10"/>
  <c r="B1324" i="10"/>
  <c r="C1324" i="10"/>
  <c r="D1324" i="10"/>
  <c r="E1324" i="10"/>
  <c r="F1324" i="10"/>
  <c r="G1324" i="10"/>
  <c r="H1324" i="10"/>
  <c r="I1324" i="10"/>
  <c r="J1324" i="10"/>
  <c r="K1324" i="10"/>
  <c r="L1324" i="10"/>
  <c r="M1324" i="10"/>
  <c r="N1324" i="10"/>
  <c r="A1325" i="10"/>
  <c r="B1325" i="10"/>
  <c r="C1325" i="10"/>
  <c r="D1325" i="10"/>
  <c r="E1325" i="10"/>
  <c r="F1325" i="10"/>
  <c r="G1325" i="10"/>
  <c r="H1325" i="10"/>
  <c r="I1325" i="10"/>
  <c r="J1325" i="10"/>
  <c r="K1325" i="10"/>
  <c r="L1325" i="10"/>
  <c r="M1325" i="10"/>
  <c r="N1325" i="10"/>
  <c r="A1326" i="10"/>
  <c r="B1326" i="10"/>
  <c r="C1326" i="10"/>
  <c r="D1326" i="10"/>
  <c r="E1326" i="10"/>
  <c r="F1326" i="10"/>
  <c r="G1326" i="10"/>
  <c r="H1326" i="10"/>
  <c r="I1326" i="10"/>
  <c r="J1326" i="10"/>
  <c r="K1326" i="10"/>
  <c r="L1326" i="10"/>
  <c r="M1326" i="10"/>
  <c r="N1326" i="10"/>
  <c r="A1327" i="10"/>
  <c r="B1327" i="10"/>
  <c r="C1327" i="10"/>
  <c r="D1327" i="10"/>
  <c r="E1327" i="10"/>
  <c r="F1327" i="10"/>
  <c r="G1327" i="10"/>
  <c r="H1327" i="10"/>
  <c r="I1327" i="10"/>
  <c r="J1327" i="10"/>
  <c r="K1327" i="10"/>
  <c r="L1327" i="10"/>
  <c r="M1327" i="10"/>
  <c r="N1327" i="10"/>
  <c r="A1328" i="10"/>
  <c r="B1328" i="10"/>
  <c r="C1328" i="10"/>
  <c r="D1328" i="10"/>
  <c r="E1328" i="10"/>
  <c r="F1328" i="10"/>
  <c r="G1328" i="10"/>
  <c r="H1328" i="10"/>
  <c r="I1328" i="10"/>
  <c r="J1328" i="10"/>
  <c r="K1328" i="10"/>
  <c r="L1328" i="10"/>
  <c r="M1328" i="10"/>
  <c r="N1328" i="10"/>
  <c r="A1329" i="10"/>
  <c r="B1329" i="10"/>
  <c r="C1329" i="10"/>
  <c r="D1329" i="10"/>
  <c r="E1329" i="10"/>
  <c r="F1329" i="10"/>
  <c r="G1329" i="10"/>
  <c r="H1329" i="10"/>
  <c r="I1329" i="10"/>
  <c r="J1329" i="10"/>
  <c r="K1329" i="10"/>
  <c r="L1329" i="10"/>
  <c r="M1329" i="10"/>
  <c r="N1329" i="10"/>
  <c r="A1330" i="10"/>
  <c r="B1330" i="10"/>
  <c r="C1330" i="10"/>
  <c r="D1330" i="10"/>
  <c r="E1330" i="10"/>
  <c r="F1330" i="10"/>
  <c r="G1330" i="10"/>
  <c r="H1330" i="10"/>
  <c r="I1330" i="10"/>
  <c r="J1330" i="10"/>
  <c r="K1330" i="10"/>
  <c r="L1330" i="10"/>
  <c r="M1330" i="10"/>
  <c r="N1330" i="10"/>
  <c r="A1331" i="10"/>
  <c r="B1331" i="10"/>
  <c r="C1331" i="10"/>
  <c r="D1331" i="10"/>
  <c r="E1331" i="10"/>
  <c r="F1331" i="10"/>
  <c r="G1331" i="10"/>
  <c r="H1331" i="10"/>
  <c r="I1331" i="10"/>
  <c r="J1331" i="10"/>
  <c r="K1331" i="10"/>
  <c r="L1331" i="10"/>
  <c r="M1331" i="10"/>
  <c r="N1331" i="10"/>
  <c r="A1332" i="10"/>
  <c r="B1332" i="10"/>
  <c r="C1332" i="10"/>
  <c r="D1332" i="10"/>
  <c r="E1332" i="10"/>
  <c r="F1332" i="10"/>
  <c r="G1332" i="10"/>
  <c r="H1332" i="10"/>
  <c r="I1332" i="10"/>
  <c r="J1332" i="10"/>
  <c r="K1332" i="10"/>
  <c r="L1332" i="10"/>
  <c r="M1332" i="10"/>
  <c r="N1332" i="10"/>
  <c r="A1333" i="10"/>
  <c r="B1333" i="10"/>
  <c r="C1333" i="10"/>
  <c r="D1333" i="10"/>
  <c r="E1333" i="10"/>
  <c r="F1333" i="10"/>
  <c r="G1333" i="10"/>
  <c r="H1333" i="10"/>
  <c r="I1333" i="10"/>
  <c r="J1333" i="10"/>
  <c r="K1333" i="10"/>
  <c r="L1333" i="10"/>
  <c r="M1333" i="10"/>
  <c r="N1333" i="10"/>
  <c r="A1334" i="10"/>
  <c r="B1334" i="10"/>
  <c r="C1334" i="10"/>
  <c r="D1334" i="10"/>
  <c r="E1334" i="10"/>
  <c r="F1334" i="10"/>
  <c r="G1334" i="10"/>
  <c r="H1334" i="10"/>
  <c r="I1334" i="10"/>
  <c r="J1334" i="10"/>
  <c r="K1334" i="10"/>
  <c r="L1334" i="10"/>
  <c r="M1334" i="10"/>
  <c r="N1334" i="10"/>
  <c r="A1335" i="10"/>
  <c r="B1335" i="10"/>
  <c r="C1335" i="10"/>
  <c r="D1335" i="10"/>
  <c r="E1335" i="10"/>
  <c r="F1335" i="10"/>
  <c r="G1335" i="10"/>
  <c r="H1335" i="10"/>
  <c r="I1335" i="10"/>
  <c r="J1335" i="10"/>
  <c r="K1335" i="10"/>
  <c r="L1335" i="10"/>
  <c r="M1335" i="10"/>
  <c r="N1335" i="10"/>
  <c r="A1336" i="10"/>
  <c r="B1336" i="10"/>
  <c r="C1336" i="10"/>
  <c r="D1336" i="10"/>
  <c r="E1336" i="10"/>
  <c r="F1336" i="10"/>
  <c r="G1336" i="10"/>
  <c r="H1336" i="10"/>
  <c r="I1336" i="10"/>
  <c r="J1336" i="10"/>
  <c r="K1336" i="10"/>
  <c r="L1336" i="10"/>
  <c r="M1336" i="10"/>
  <c r="N1336" i="10"/>
  <c r="A1337" i="10"/>
  <c r="B1337" i="10"/>
  <c r="C1337" i="10"/>
  <c r="D1337" i="10"/>
  <c r="E1337" i="10"/>
  <c r="F1337" i="10"/>
  <c r="G1337" i="10"/>
  <c r="H1337" i="10"/>
  <c r="I1337" i="10"/>
  <c r="J1337" i="10"/>
  <c r="K1337" i="10"/>
  <c r="L1337" i="10"/>
  <c r="M1337" i="10"/>
  <c r="N1337" i="10"/>
  <c r="A1338" i="10"/>
  <c r="B1338" i="10"/>
  <c r="C1338" i="10"/>
  <c r="D1338" i="10"/>
  <c r="E1338" i="10"/>
  <c r="F1338" i="10"/>
  <c r="G1338" i="10"/>
  <c r="H1338" i="10"/>
  <c r="I1338" i="10"/>
  <c r="J1338" i="10"/>
  <c r="K1338" i="10"/>
  <c r="L1338" i="10"/>
  <c r="M1338" i="10"/>
  <c r="N1338" i="10"/>
  <c r="A1339" i="10"/>
  <c r="B1339" i="10"/>
  <c r="C1339" i="10"/>
  <c r="D1339" i="10"/>
  <c r="E1339" i="10"/>
  <c r="F1339" i="10"/>
  <c r="G1339" i="10"/>
  <c r="H1339" i="10"/>
  <c r="I1339" i="10"/>
  <c r="J1339" i="10"/>
  <c r="K1339" i="10"/>
  <c r="L1339" i="10"/>
  <c r="M1339" i="10"/>
  <c r="N1339" i="10"/>
  <c r="A1340" i="10"/>
  <c r="B1340" i="10"/>
  <c r="C1340" i="10"/>
  <c r="D1340" i="10"/>
  <c r="E1340" i="10"/>
  <c r="F1340" i="10"/>
  <c r="G1340" i="10"/>
  <c r="H1340" i="10"/>
  <c r="I1340" i="10"/>
  <c r="J1340" i="10"/>
  <c r="K1340" i="10"/>
  <c r="L1340" i="10"/>
  <c r="M1340" i="10"/>
  <c r="N1340" i="10"/>
  <c r="A1341" i="10"/>
  <c r="B1341" i="10"/>
  <c r="C1341" i="10"/>
  <c r="D1341" i="10"/>
  <c r="E1341" i="10"/>
  <c r="F1341" i="10"/>
  <c r="G1341" i="10"/>
  <c r="H1341" i="10"/>
  <c r="I1341" i="10"/>
  <c r="J1341" i="10"/>
  <c r="K1341" i="10"/>
  <c r="L1341" i="10"/>
  <c r="M1341" i="10"/>
  <c r="N1341" i="10"/>
  <c r="A1342" i="10"/>
  <c r="B1342" i="10"/>
  <c r="C1342" i="10"/>
  <c r="D1342" i="10"/>
  <c r="E1342" i="10"/>
  <c r="F1342" i="10"/>
  <c r="G1342" i="10"/>
  <c r="H1342" i="10"/>
  <c r="I1342" i="10"/>
  <c r="J1342" i="10"/>
  <c r="K1342" i="10"/>
  <c r="L1342" i="10"/>
  <c r="M1342" i="10"/>
  <c r="N1342" i="10"/>
  <c r="A1343" i="10"/>
  <c r="B1343" i="10"/>
  <c r="C1343" i="10"/>
  <c r="D1343" i="10"/>
  <c r="E1343" i="10"/>
  <c r="F1343" i="10"/>
  <c r="G1343" i="10"/>
  <c r="H1343" i="10"/>
  <c r="I1343" i="10"/>
  <c r="J1343" i="10"/>
  <c r="K1343" i="10"/>
  <c r="L1343" i="10"/>
  <c r="M1343" i="10"/>
  <c r="N1343" i="10"/>
  <c r="A1344" i="10"/>
  <c r="B1344" i="10"/>
  <c r="C1344" i="10"/>
  <c r="D1344" i="10"/>
  <c r="E1344" i="10"/>
  <c r="F1344" i="10"/>
  <c r="G1344" i="10"/>
  <c r="H1344" i="10"/>
  <c r="I1344" i="10"/>
  <c r="J1344" i="10"/>
  <c r="K1344" i="10"/>
  <c r="L1344" i="10"/>
  <c r="M1344" i="10"/>
  <c r="N1344" i="10"/>
  <c r="A1345" i="10"/>
  <c r="B1345" i="10"/>
  <c r="C1345" i="10"/>
  <c r="D1345" i="10"/>
  <c r="E1345" i="10"/>
  <c r="F1345" i="10"/>
  <c r="G1345" i="10"/>
  <c r="H1345" i="10"/>
  <c r="I1345" i="10"/>
  <c r="J1345" i="10"/>
  <c r="K1345" i="10"/>
  <c r="L1345" i="10"/>
  <c r="M1345" i="10"/>
  <c r="N1345" i="10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T148" i="9"/>
  <c r="S148" i="9" s="1"/>
  <c r="R148" i="9" s="1"/>
  <c r="K3407" i="8" s="1"/>
  <c r="T144" i="9"/>
  <c r="S144" i="9" s="1"/>
  <c r="R144" i="9" s="1"/>
  <c r="K3402" i="8" s="1"/>
  <c r="T138" i="9"/>
  <c r="S138" i="9" s="1"/>
  <c r="R138" i="9" s="1"/>
  <c r="K3395" i="8" s="1"/>
  <c r="T133" i="9"/>
  <c r="S133" i="9" s="1"/>
  <c r="R133" i="9" s="1"/>
  <c r="K3389" i="8" s="1"/>
  <c r="T128" i="9"/>
  <c r="S128" i="9" s="1"/>
  <c r="R128" i="9" s="1"/>
  <c r="K3383" i="8" s="1"/>
  <c r="T123" i="9"/>
  <c r="S123" i="9" s="1"/>
  <c r="R123" i="9" s="1"/>
  <c r="K3377" i="8" s="1"/>
  <c r="T117" i="9"/>
  <c r="S117" i="9" s="1"/>
  <c r="R117" i="9" s="1"/>
  <c r="K3370" i="8" s="1"/>
  <c r="T111" i="9"/>
  <c r="S111" i="9" s="1"/>
  <c r="R111" i="9" s="1"/>
  <c r="K3363" i="8" s="1"/>
  <c r="T106" i="9"/>
  <c r="S106" i="9" s="1"/>
  <c r="R106" i="9" s="1"/>
  <c r="K3357" i="8" s="1"/>
  <c r="T103" i="9"/>
  <c r="S103" i="9" s="1"/>
  <c r="R103" i="9" s="1"/>
  <c r="K3353" i="8" s="1"/>
  <c r="T101" i="9"/>
  <c r="S101" i="9" s="1"/>
  <c r="R101" i="9" s="1"/>
  <c r="K3350" i="8" s="1"/>
  <c r="T94" i="9"/>
  <c r="S94" i="9" s="1"/>
  <c r="R94" i="9" s="1"/>
  <c r="K3342" i="8" s="1"/>
  <c r="T85" i="9"/>
  <c r="S85" i="9" s="1"/>
  <c r="R85" i="9" s="1"/>
  <c r="K3332" i="8" s="1"/>
  <c r="T76" i="9"/>
  <c r="S76" i="9" s="1"/>
  <c r="R76" i="9" s="1"/>
  <c r="K3322" i="8" s="1"/>
  <c r="K3310" i="8"/>
  <c r="T54" i="9"/>
  <c r="S54" i="9" s="1"/>
  <c r="R54" i="9" s="1"/>
  <c r="K3298" i="8" s="1"/>
  <c r="T48" i="9"/>
  <c r="S48" i="9" s="1"/>
  <c r="R48" i="9" s="1"/>
  <c r="K3291" i="8" s="1"/>
  <c r="T46" i="9"/>
  <c r="S46" i="9" s="1"/>
  <c r="R46" i="9" s="1"/>
  <c r="K3288" i="8" s="1"/>
  <c r="O46" i="9"/>
  <c r="O45" i="9"/>
  <c r="T177" i="9"/>
  <c r="S177" i="9" s="1"/>
  <c r="R177" i="9" s="1"/>
  <c r="K3442" i="8" s="1"/>
  <c r="O177" i="9"/>
  <c r="T176" i="9"/>
  <c r="S176" i="9" s="1"/>
  <c r="R176" i="9" s="1"/>
  <c r="K3440" i="8" s="1"/>
  <c r="O176" i="9"/>
  <c r="T175" i="9"/>
  <c r="S175" i="9" s="1"/>
  <c r="R175" i="9" s="1"/>
  <c r="K3438" i="8" s="1"/>
  <c r="O175" i="9"/>
  <c r="T174" i="9"/>
  <c r="S174" i="9" s="1"/>
  <c r="R174" i="9" s="1"/>
  <c r="K3436" i="8" s="1"/>
  <c r="O174" i="9"/>
  <c r="T173" i="9"/>
  <c r="S173" i="9" s="1"/>
  <c r="R173" i="9" s="1"/>
  <c r="K3435" i="8" s="1"/>
  <c r="O173" i="9"/>
  <c r="T172" i="9"/>
  <c r="S172" i="9" s="1"/>
  <c r="R172" i="9" s="1"/>
  <c r="K3434" i="8" s="1"/>
  <c r="O172" i="9"/>
  <c r="T171" i="9"/>
  <c r="S171" i="9" s="1"/>
  <c r="R171" i="9" s="1"/>
  <c r="K3432" i="8" s="1"/>
  <c r="O171" i="9"/>
  <c r="T170" i="9"/>
  <c r="S170" i="9" s="1"/>
  <c r="R170" i="9" s="1"/>
  <c r="K3431" i="8" s="1"/>
  <c r="O170" i="9"/>
  <c r="T169" i="9"/>
  <c r="S169" i="9" s="1"/>
  <c r="R169" i="9" s="1"/>
  <c r="K3430" i="8" s="1"/>
  <c r="O169" i="9"/>
  <c r="T168" i="9"/>
  <c r="S168" i="9" s="1"/>
  <c r="R168" i="9" s="1"/>
  <c r="K3429" i="8" s="1"/>
  <c r="O168" i="9"/>
  <c r="T167" i="9"/>
  <c r="S167" i="9" s="1"/>
  <c r="R167" i="9" s="1"/>
  <c r="K3428" i="8" s="1"/>
  <c r="O167" i="9"/>
  <c r="T166" i="9"/>
  <c r="S166" i="9" s="1"/>
  <c r="R166" i="9" s="1"/>
  <c r="K3426" i="8" s="1"/>
  <c r="O166" i="9"/>
  <c r="T165" i="9"/>
  <c r="S165" i="9" s="1"/>
  <c r="R165" i="9" s="1"/>
  <c r="K3425" i="8" s="1"/>
  <c r="O165" i="9"/>
  <c r="T164" i="9"/>
  <c r="S164" i="9" s="1"/>
  <c r="R164" i="9" s="1"/>
  <c r="K3424" i="8" s="1"/>
  <c r="O164" i="9"/>
  <c r="T163" i="9"/>
  <c r="S163" i="9" s="1"/>
  <c r="R163" i="9" s="1"/>
  <c r="K3423" i="8" s="1"/>
  <c r="O163" i="9"/>
  <c r="T162" i="9"/>
  <c r="S162" i="9" s="1"/>
  <c r="R162" i="9" s="1"/>
  <c r="K3422" i="8" s="1"/>
  <c r="O162" i="9"/>
  <c r="T161" i="9"/>
  <c r="S161" i="9" s="1"/>
  <c r="R161" i="9" s="1"/>
  <c r="K3421" i="8" s="1"/>
  <c r="O161" i="9"/>
  <c r="T160" i="9"/>
  <c r="S160" i="9" s="1"/>
  <c r="R160" i="9" s="1"/>
  <c r="K3420" i="8" s="1"/>
  <c r="O160" i="9"/>
  <c r="T159" i="9"/>
  <c r="S159" i="9" s="1"/>
  <c r="R159" i="9" s="1"/>
  <c r="K3419" i="8" s="1"/>
  <c r="O159" i="9"/>
  <c r="T158" i="9"/>
  <c r="S158" i="9" s="1"/>
  <c r="R158" i="9" s="1"/>
  <c r="K3418" i="8" s="1"/>
  <c r="O158" i="9"/>
  <c r="T157" i="9"/>
  <c r="S157" i="9" s="1"/>
  <c r="R157" i="9" s="1"/>
  <c r="K3417" i="8" s="1"/>
  <c r="O157" i="9"/>
  <c r="T156" i="9"/>
  <c r="S156" i="9" s="1"/>
  <c r="R156" i="9" s="1"/>
  <c r="K3416" i="8" s="1"/>
  <c r="O156" i="9"/>
  <c r="T155" i="9"/>
  <c r="S155" i="9" s="1"/>
  <c r="R155" i="9" s="1"/>
  <c r="K3415" i="8" s="1"/>
  <c r="O155" i="9"/>
  <c r="T154" i="9"/>
  <c r="S154" i="9" s="1"/>
  <c r="R154" i="9" s="1"/>
  <c r="K3414" i="8" s="1"/>
  <c r="O154" i="9"/>
  <c r="O153" i="9"/>
  <c r="T44" i="9"/>
  <c r="S44" i="9" s="1"/>
  <c r="R44" i="9" s="1"/>
  <c r="K3285" i="8" s="1"/>
  <c r="O44" i="9"/>
  <c r="T43" i="9"/>
  <c r="S43" i="9" s="1"/>
  <c r="R43" i="9" s="1"/>
  <c r="K3284" i="8" s="1"/>
  <c r="O43" i="9"/>
  <c r="T42" i="9"/>
  <c r="S42" i="9" s="1"/>
  <c r="R42" i="9" s="1"/>
  <c r="K3282" i="8" s="1"/>
  <c r="O42" i="9"/>
  <c r="T41" i="9"/>
  <c r="S41" i="9" s="1"/>
  <c r="R41" i="9" s="1"/>
  <c r="K3281" i="8" s="1"/>
  <c r="O41" i="9"/>
  <c r="O40" i="9"/>
  <c r="T12" i="9"/>
  <c r="S12" i="9" s="1"/>
  <c r="R12" i="9" s="1"/>
  <c r="K3244" i="8" s="1"/>
  <c r="T13" i="9"/>
  <c r="S13" i="9" s="1"/>
  <c r="R13" i="9" s="1"/>
  <c r="K3245" i="8" s="1"/>
  <c r="T14" i="9"/>
  <c r="S14" i="9" s="1"/>
  <c r="R14" i="9" s="1"/>
  <c r="K3246" i="8" s="1"/>
  <c r="T15" i="9"/>
  <c r="S15" i="9" s="1"/>
  <c r="R15" i="9" s="1"/>
  <c r="K3248" i="8" s="1"/>
  <c r="T16" i="9"/>
  <c r="S16" i="9" s="1"/>
  <c r="R16" i="9" s="1"/>
  <c r="K3249" i="8" s="1"/>
  <c r="T17" i="9"/>
  <c r="S17" i="9" s="1"/>
  <c r="R17" i="9" s="1"/>
  <c r="K3250" i="8" s="1"/>
  <c r="T18" i="9"/>
  <c r="S18" i="9" s="1"/>
  <c r="R18" i="9" s="1"/>
  <c r="K3251" i="8" s="1"/>
  <c r="T19" i="9"/>
  <c r="S19" i="9" s="1"/>
  <c r="R19" i="9" s="1"/>
  <c r="K3252" i="8" s="1"/>
  <c r="T20" i="9"/>
  <c r="S20" i="9" s="1"/>
  <c r="R20" i="9" s="1"/>
  <c r="K3253" i="8" s="1"/>
  <c r="T21" i="9"/>
  <c r="S21" i="9" s="1"/>
  <c r="R21" i="9" s="1"/>
  <c r="K3254" i="8" s="1"/>
  <c r="T22" i="9"/>
  <c r="S22" i="9" s="1"/>
  <c r="R22" i="9" s="1"/>
  <c r="K3255" i="8" s="1"/>
  <c r="T23" i="9"/>
  <c r="S23" i="9" s="1"/>
  <c r="R23" i="9" s="1"/>
  <c r="K3256" i="8" s="1"/>
  <c r="T24" i="9"/>
  <c r="S24" i="9" s="1"/>
  <c r="R24" i="9" s="1"/>
  <c r="K3257" i="8" s="1"/>
  <c r="T25" i="9"/>
  <c r="S25" i="9" s="1"/>
  <c r="R25" i="9" s="1"/>
  <c r="K3258" i="8" s="1"/>
  <c r="T26" i="9"/>
  <c r="S26" i="9" s="1"/>
  <c r="R26" i="9" s="1"/>
  <c r="K3259" i="8" s="1"/>
  <c r="T27" i="9"/>
  <c r="S27" i="9" s="1"/>
  <c r="R27" i="9" s="1"/>
  <c r="K3260" i="8" s="1"/>
  <c r="T28" i="9"/>
  <c r="S28" i="9" s="1"/>
  <c r="R28" i="9" s="1"/>
  <c r="K3261" i="8" s="1"/>
  <c r="T29" i="9"/>
  <c r="S29" i="9" s="1"/>
  <c r="R29" i="9" s="1"/>
  <c r="K3263" i="8" s="1"/>
  <c r="T30" i="9"/>
  <c r="S30" i="9" s="1"/>
  <c r="R30" i="9" s="1"/>
  <c r="K3264" i="8" s="1"/>
  <c r="T31" i="9"/>
  <c r="S31" i="9" s="1"/>
  <c r="R31" i="9" s="1"/>
  <c r="K3265" i="8" s="1"/>
  <c r="T32" i="9"/>
  <c r="S32" i="9" s="1"/>
  <c r="R32" i="9" s="1"/>
  <c r="K3266" i="8" s="1"/>
  <c r="T33" i="9"/>
  <c r="S33" i="9" s="1"/>
  <c r="R33" i="9" s="1"/>
  <c r="K3267" i="8" s="1"/>
  <c r="T34" i="9"/>
  <c r="S34" i="9" s="1"/>
  <c r="R34" i="9" s="1"/>
  <c r="K3269" i="8" s="1"/>
  <c r="T35" i="9"/>
  <c r="S35" i="9" s="1"/>
  <c r="R35" i="9" s="1"/>
  <c r="K3270" i="8" s="1"/>
  <c r="T36" i="9"/>
  <c r="S36" i="9" s="1"/>
  <c r="R36" i="9" s="1"/>
  <c r="K3271" i="8" s="1"/>
  <c r="T37" i="9"/>
  <c r="S37" i="9" s="1"/>
  <c r="R37" i="9" s="1"/>
  <c r="K3273" i="8" s="1"/>
  <c r="T38" i="9"/>
  <c r="S38" i="9" s="1"/>
  <c r="R38" i="9" s="1"/>
  <c r="K3275" i="8" s="1"/>
  <c r="T39" i="9"/>
  <c r="S39" i="9" s="1"/>
  <c r="R39" i="9" s="1"/>
  <c r="K3277" i="8" s="1"/>
  <c r="O39" i="9"/>
  <c r="O38" i="9"/>
  <c r="O37" i="9"/>
  <c r="O36" i="9"/>
  <c r="O35" i="9"/>
  <c r="O34" i="9"/>
  <c r="O33" i="9"/>
  <c r="O32" i="9"/>
  <c r="O31" i="9"/>
  <c r="O30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1" i="9"/>
  <c r="O10" i="9"/>
  <c r="O9" i="9"/>
  <c r="O8" i="9"/>
  <c r="CA19" i="9"/>
  <c r="BZ19" i="9"/>
  <c r="BZ20" i="3"/>
  <c r="CA20" i="3"/>
  <c r="J2986" i="8" l="1"/>
  <c r="J2989" i="8" s="1"/>
  <c r="J1307" i="8"/>
  <c r="J1310" i="8" s="1"/>
  <c r="J96" i="8"/>
  <c r="J99" i="8" s="1"/>
  <c r="J102" i="8" s="1"/>
  <c r="J105" i="8" s="1"/>
  <c r="J133" i="8" s="1"/>
  <c r="J136" i="8" s="1"/>
  <c r="J216" i="8" s="1"/>
  <c r="A1285" i="10"/>
  <c r="B1285" i="10"/>
  <c r="C1285" i="10"/>
  <c r="D1285" i="10"/>
  <c r="E1285" i="10"/>
  <c r="F1285" i="10"/>
  <c r="G1285" i="10"/>
  <c r="H1285" i="10"/>
  <c r="I1285" i="10"/>
  <c r="J1285" i="10"/>
  <c r="K1285" i="10"/>
  <c r="L1285" i="10"/>
  <c r="M1285" i="10"/>
  <c r="N1285" i="10"/>
  <c r="A1286" i="10"/>
  <c r="B1286" i="10"/>
  <c r="C1286" i="10"/>
  <c r="D1286" i="10"/>
  <c r="E1286" i="10"/>
  <c r="F1286" i="10"/>
  <c r="G1286" i="10"/>
  <c r="H1286" i="10"/>
  <c r="I1286" i="10"/>
  <c r="J1286" i="10"/>
  <c r="K1286" i="10"/>
  <c r="L1286" i="10"/>
  <c r="M1286" i="10"/>
  <c r="N1286" i="10"/>
  <c r="A1287" i="10"/>
  <c r="B1287" i="10"/>
  <c r="C1287" i="10"/>
  <c r="D1287" i="10"/>
  <c r="E1287" i="10"/>
  <c r="F1287" i="10"/>
  <c r="G1287" i="10"/>
  <c r="H1287" i="10"/>
  <c r="I1287" i="10"/>
  <c r="J1287" i="10"/>
  <c r="K1287" i="10"/>
  <c r="L1287" i="10"/>
  <c r="M1287" i="10"/>
  <c r="N1287" i="10"/>
  <c r="A1288" i="10"/>
  <c r="B1288" i="10"/>
  <c r="C1288" i="10"/>
  <c r="D1288" i="10"/>
  <c r="E1288" i="10"/>
  <c r="F1288" i="10"/>
  <c r="G1288" i="10"/>
  <c r="H1288" i="10"/>
  <c r="I1288" i="10"/>
  <c r="J1288" i="10"/>
  <c r="K1288" i="10"/>
  <c r="L1288" i="10"/>
  <c r="M1288" i="10"/>
  <c r="N1288" i="10"/>
  <c r="A1289" i="10"/>
  <c r="B1289" i="10"/>
  <c r="C1289" i="10"/>
  <c r="D1289" i="10"/>
  <c r="E1289" i="10"/>
  <c r="F1289" i="10"/>
  <c r="G1289" i="10"/>
  <c r="H1289" i="10"/>
  <c r="I1289" i="10"/>
  <c r="J1289" i="10"/>
  <c r="K1289" i="10"/>
  <c r="L1289" i="10"/>
  <c r="M1289" i="10"/>
  <c r="N1289" i="10"/>
  <c r="A1290" i="10"/>
  <c r="B1290" i="10"/>
  <c r="C1290" i="10"/>
  <c r="D1290" i="10"/>
  <c r="E1290" i="10"/>
  <c r="F1290" i="10"/>
  <c r="G1290" i="10"/>
  <c r="H1290" i="10"/>
  <c r="I1290" i="10"/>
  <c r="J1290" i="10"/>
  <c r="K1290" i="10"/>
  <c r="L1290" i="10"/>
  <c r="M1290" i="10"/>
  <c r="N1290" i="10"/>
  <c r="A1291" i="10"/>
  <c r="B1291" i="10"/>
  <c r="C1291" i="10"/>
  <c r="D1291" i="10"/>
  <c r="E1291" i="10"/>
  <c r="F1291" i="10"/>
  <c r="G1291" i="10"/>
  <c r="H1291" i="10"/>
  <c r="I1291" i="10"/>
  <c r="J1291" i="10"/>
  <c r="K1291" i="10"/>
  <c r="L1291" i="10"/>
  <c r="M1291" i="10"/>
  <c r="N1291" i="10"/>
  <c r="I122" i="10"/>
  <c r="B1284" i="10"/>
  <c r="C1284" i="10"/>
  <c r="D1284" i="10"/>
  <c r="E1284" i="10"/>
  <c r="F1284" i="10"/>
  <c r="G1284" i="10"/>
  <c r="H1284" i="10"/>
  <c r="I1284" i="10"/>
  <c r="J1284" i="10"/>
  <c r="K1284" i="10"/>
  <c r="L1284" i="10"/>
  <c r="M1284" i="10"/>
  <c r="N1284" i="10"/>
  <c r="A1284" i="10"/>
  <c r="BZ20" i="9"/>
  <c r="CA20" i="9"/>
  <c r="CA21" i="3"/>
  <c r="BZ21" i="3"/>
  <c r="J219" i="8" l="1"/>
  <c r="J254" i="8" s="1"/>
  <c r="K3474" i="8"/>
  <c r="J3000" i="8"/>
  <c r="J3003" i="8" s="1"/>
  <c r="J1321" i="8"/>
  <c r="J1324" i="8" s="1"/>
  <c r="T1024" i="5"/>
  <c r="S1024" i="5" s="1"/>
  <c r="R1024" i="5" s="1"/>
  <c r="K3234" i="8" s="1"/>
  <c r="O1024" i="5"/>
  <c r="T1023" i="5"/>
  <c r="S1023" i="5" s="1"/>
  <c r="R1023" i="5" s="1"/>
  <c r="K3232" i="8" s="1"/>
  <c r="O1023" i="5"/>
  <c r="T1022" i="5"/>
  <c r="S1022" i="5" s="1"/>
  <c r="R1022" i="5" s="1"/>
  <c r="K3230" i="8" s="1"/>
  <c r="O1022" i="5"/>
  <c r="T1021" i="5"/>
  <c r="S1021" i="5" s="1"/>
  <c r="R1021" i="5" s="1"/>
  <c r="K3228" i="8" s="1"/>
  <c r="O1021" i="5"/>
  <c r="T1020" i="5"/>
  <c r="S1020" i="5" s="1"/>
  <c r="R1020" i="5" s="1"/>
  <c r="K3227" i="8" s="1"/>
  <c r="O1020" i="5"/>
  <c r="T1019" i="5"/>
  <c r="S1019" i="5" s="1"/>
  <c r="R1019" i="5" s="1"/>
  <c r="K3226" i="8" s="1"/>
  <c r="O1019" i="5"/>
  <c r="T1018" i="5"/>
  <c r="S1018" i="5" s="1"/>
  <c r="R1018" i="5" s="1"/>
  <c r="K3225" i="8" s="1"/>
  <c r="O1018" i="5"/>
  <c r="T1017" i="5"/>
  <c r="S1017" i="5" s="1"/>
  <c r="R1017" i="5" s="1"/>
  <c r="K3223" i="8" s="1"/>
  <c r="O1017" i="5"/>
  <c r="T1016" i="5"/>
  <c r="S1016" i="5" s="1"/>
  <c r="R1016" i="5" s="1"/>
  <c r="K3221" i="8" s="1"/>
  <c r="O1016" i="5"/>
  <c r="T1015" i="5"/>
  <c r="S1015" i="5" s="1"/>
  <c r="R1015" i="5" s="1"/>
  <c r="K3219" i="8" s="1"/>
  <c r="O1015" i="5"/>
  <c r="T1014" i="5"/>
  <c r="S1014" i="5" s="1"/>
  <c r="R1014" i="5" s="1"/>
  <c r="K3218" i="8" s="1"/>
  <c r="O1014" i="5"/>
  <c r="T1013" i="5"/>
  <c r="S1013" i="5" s="1"/>
  <c r="R1013" i="5" s="1"/>
  <c r="K3216" i="8" s="1"/>
  <c r="O1013" i="5"/>
  <c r="T1012" i="5"/>
  <c r="S1012" i="5" s="1"/>
  <c r="R1012" i="5" s="1"/>
  <c r="K3215" i="8" s="1"/>
  <c r="O1012" i="5"/>
  <c r="T1011" i="5"/>
  <c r="S1011" i="5" s="1"/>
  <c r="R1011" i="5" s="1"/>
  <c r="K3213" i="8" s="1"/>
  <c r="O1011" i="5"/>
  <c r="T1010" i="5"/>
  <c r="S1010" i="5" s="1"/>
  <c r="R1010" i="5" s="1"/>
  <c r="K3211" i="8" s="1"/>
  <c r="O1010" i="5"/>
  <c r="T1009" i="5"/>
  <c r="S1009" i="5" s="1"/>
  <c r="R1009" i="5" s="1"/>
  <c r="K3209" i="8" s="1"/>
  <c r="O1009" i="5"/>
  <c r="T1008" i="5"/>
  <c r="S1008" i="5" s="1"/>
  <c r="R1008" i="5" s="1"/>
  <c r="K3208" i="8" s="1"/>
  <c r="O1008" i="5"/>
  <c r="T1007" i="5"/>
  <c r="S1007" i="5" s="1"/>
  <c r="R1007" i="5" s="1"/>
  <c r="K3206" i="8" s="1"/>
  <c r="O1007" i="5"/>
  <c r="T1006" i="5"/>
  <c r="S1006" i="5" s="1"/>
  <c r="R1006" i="5" s="1"/>
  <c r="K3205" i="8" s="1"/>
  <c r="O1006" i="5"/>
  <c r="T1005" i="5"/>
  <c r="S1005" i="5" s="1"/>
  <c r="R1005" i="5" s="1"/>
  <c r="K3203" i="8" s="1"/>
  <c r="O1005" i="5"/>
  <c r="T1004" i="5"/>
  <c r="S1004" i="5" s="1"/>
  <c r="R1004" i="5" s="1"/>
  <c r="K3201" i="8" s="1"/>
  <c r="O1004" i="5"/>
  <c r="T1003" i="5"/>
  <c r="S1003" i="5" s="1"/>
  <c r="R1003" i="5" s="1"/>
  <c r="K3200" i="8" s="1"/>
  <c r="O1003" i="5"/>
  <c r="T1002" i="5"/>
  <c r="S1002" i="5" s="1"/>
  <c r="R1002" i="5" s="1"/>
  <c r="K3198" i="8" s="1"/>
  <c r="O1002" i="5"/>
  <c r="T1001" i="5"/>
  <c r="S1001" i="5" s="1"/>
  <c r="R1001" i="5" s="1"/>
  <c r="K3197" i="8" s="1"/>
  <c r="O1001" i="5"/>
  <c r="T1000" i="5"/>
  <c r="S1000" i="5" s="1"/>
  <c r="R1000" i="5" s="1"/>
  <c r="K3195" i="8" s="1"/>
  <c r="O1000" i="5"/>
  <c r="T999" i="5"/>
  <c r="S999" i="5" s="1"/>
  <c r="R999" i="5" s="1"/>
  <c r="K3194" i="8" s="1"/>
  <c r="O999" i="5"/>
  <c r="T998" i="5"/>
  <c r="S998" i="5" s="1"/>
  <c r="R998" i="5" s="1"/>
  <c r="K3192" i="8" s="1"/>
  <c r="O998" i="5"/>
  <c r="T997" i="5"/>
  <c r="S997" i="5" s="1"/>
  <c r="R997" i="5" s="1"/>
  <c r="K3191" i="8" s="1"/>
  <c r="O997" i="5"/>
  <c r="T996" i="5"/>
  <c r="S996" i="5" s="1"/>
  <c r="R996" i="5" s="1"/>
  <c r="K3190" i="8" s="1"/>
  <c r="O996" i="5"/>
  <c r="T995" i="5"/>
  <c r="S995" i="5" s="1"/>
  <c r="R995" i="5" s="1"/>
  <c r="K3189" i="8" s="1"/>
  <c r="O995" i="5"/>
  <c r="T994" i="5"/>
  <c r="S994" i="5" s="1"/>
  <c r="R994" i="5" s="1"/>
  <c r="K3188" i="8" s="1"/>
  <c r="O994" i="5"/>
  <c r="T993" i="5"/>
  <c r="S993" i="5" s="1"/>
  <c r="R993" i="5" s="1"/>
  <c r="K3187" i="8" s="1"/>
  <c r="O993" i="5"/>
  <c r="T992" i="5"/>
  <c r="S992" i="5" s="1"/>
  <c r="R992" i="5" s="1"/>
  <c r="K3186" i="8" s="1"/>
  <c r="O992" i="5"/>
  <c r="T991" i="5"/>
  <c r="S991" i="5" s="1"/>
  <c r="R991" i="5" s="1"/>
  <c r="K3185" i="8" s="1"/>
  <c r="O991" i="5"/>
  <c r="T990" i="5"/>
  <c r="S990" i="5" s="1"/>
  <c r="R990" i="5" s="1"/>
  <c r="K3184" i="8" s="1"/>
  <c r="O990" i="5"/>
  <c r="T989" i="5"/>
  <c r="S989" i="5" s="1"/>
  <c r="R989" i="5" s="1"/>
  <c r="K3183" i="8" s="1"/>
  <c r="O989" i="5"/>
  <c r="T988" i="5"/>
  <c r="S988" i="5" s="1"/>
  <c r="R988" i="5" s="1"/>
  <c r="K3182" i="8" s="1"/>
  <c r="O988" i="5"/>
  <c r="T987" i="5"/>
  <c r="S987" i="5" s="1"/>
  <c r="R987" i="5" s="1"/>
  <c r="K3181" i="8" s="1"/>
  <c r="O987" i="5"/>
  <c r="T986" i="5"/>
  <c r="S986" i="5" s="1"/>
  <c r="R986" i="5" s="1"/>
  <c r="K3180" i="8" s="1"/>
  <c r="O986" i="5"/>
  <c r="T985" i="5"/>
  <c r="S985" i="5" s="1"/>
  <c r="R985" i="5" s="1"/>
  <c r="K3178" i="8" s="1"/>
  <c r="O985" i="5"/>
  <c r="T984" i="5"/>
  <c r="S984" i="5" s="1"/>
  <c r="R984" i="5" s="1"/>
  <c r="K3176" i="8" s="1"/>
  <c r="O984" i="5"/>
  <c r="T983" i="5"/>
  <c r="S983" i="5" s="1"/>
  <c r="R983" i="5" s="1"/>
  <c r="K3174" i="8" s="1"/>
  <c r="O983" i="5"/>
  <c r="T982" i="5"/>
  <c r="S982" i="5" s="1"/>
  <c r="R982" i="5" s="1"/>
  <c r="K3172" i="8" s="1"/>
  <c r="O982" i="5"/>
  <c r="T981" i="5"/>
  <c r="S981" i="5" s="1"/>
  <c r="R981" i="5" s="1"/>
  <c r="K3170" i="8" s="1"/>
  <c r="O981" i="5"/>
  <c r="T980" i="5"/>
  <c r="S980" i="5" s="1"/>
  <c r="R980" i="5" s="1"/>
  <c r="K3169" i="8" s="1"/>
  <c r="O980" i="5"/>
  <c r="T979" i="5"/>
  <c r="S979" i="5" s="1"/>
  <c r="R979" i="5" s="1"/>
  <c r="K3168" i="8" s="1"/>
  <c r="O979" i="5"/>
  <c r="T978" i="5"/>
  <c r="S978" i="5" s="1"/>
  <c r="R978" i="5" s="1"/>
  <c r="K3166" i="8" s="1"/>
  <c r="O978" i="5"/>
  <c r="T977" i="5"/>
  <c r="S977" i="5" s="1"/>
  <c r="R977" i="5" s="1"/>
  <c r="K3164" i="8" s="1"/>
  <c r="O977" i="5"/>
  <c r="T976" i="5"/>
  <c r="S976" i="5" s="1"/>
  <c r="R976" i="5" s="1"/>
  <c r="K3162" i="8" s="1"/>
  <c r="O976" i="5"/>
  <c r="T975" i="5"/>
  <c r="S975" i="5" s="1"/>
  <c r="R975" i="5" s="1"/>
  <c r="K3160" i="8" s="1"/>
  <c r="O975" i="5"/>
  <c r="T974" i="5"/>
  <c r="S974" i="5" s="1"/>
  <c r="R974" i="5" s="1"/>
  <c r="K3158" i="8" s="1"/>
  <c r="O974" i="5"/>
  <c r="T973" i="5"/>
  <c r="S973" i="5" s="1"/>
  <c r="R973" i="5" s="1"/>
  <c r="K3156" i="8" s="1"/>
  <c r="O973" i="5"/>
  <c r="T972" i="5"/>
  <c r="S972" i="5" s="1"/>
  <c r="R972" i="5" s="1"/>
  <c r="K3154" i="8" s="1"/>
  <c r="O972" i="5"/>
  <c r="T971" i="5"/>
  <c r="S971" i="5" s="1"/>
  <c r="R971" i="5" s="1"/>
  <c r="K3153" i="8" s="1"/>
  <c r="O971" i="5"/>
  <c r="T970" i="5"/>
  <c r="S970" i="5" s="1"/>
  <c r="R970" i="5" s="1"/>
  <c r="K3151" i="8" s="1"/>
  <c r="O970" i="5"/>
  <c r="T969" i="5"/>
  <c r="S969" i="5" s="1"/>
  <c r="R969" i="5" s="1"/>
  <c r="K3149" i="8" s="1"/>
  <c r="O969" i="5"/>
  <c r="T968" i="5"/>
  <c r="S968" i="5" s="1"/>
  <c r="R968" i="5" s="1"/>
  <c r="K3147" i="8" s="1"/>
  <c r="O968" i="5"/>
  <c r="T967" i="5"/>
  <c r="S967" i="5" s="1"/>
  <c r="R967" i="5" s="1"/>
  <c r="K3145" i="8" s="1"/>
  <c r="O967" i="5"/>
  <c r="T966" i="5"/>
  <c r="S966" i="5" s="1"/>
  <c r="R966" i="5" s="1"/>
  <c r="K3143" i="8" s="1"/>
  <c r="O966" i="5"/>
  <c r="T965" i="5"/>
  <c r="S965" i="5" s="1"/>
  <c r="R965" i="5" s="1"/>
  <c r="K3141" i="8" s="1"/>
  <c r="O965" i="5"/>
  <c r="T964" i="5"/>
  <c r="S964" i="5" s="1"/>
  <c r="R964" i="5" s="1"/>
  <c r="K3139" i="8" s="1"/>
  <c r="O964" i="5"/>
  <c r="T963" i="5"/>
  <c r="S963" i="5" s="1"/>
  <c r="R963" i="5" s="1"/>
  <c r="K3138" i="8" s="1"/>
  <c r="O963" i="5"/>
  <c r="T962" i="5"/>
  <c r="S962" i="5" s="1"/>
  <c r="R962" i="5" s="1"/>
  <c r="K3137" i="8" s="1"/>
  <c r="O962" i="5"/>
  <c r="T961" i="5"/>
  <c r="S961" i="5" s="1"/>
  <c r="R961" i="5" s="1"/>
  <c r="K3136" i="8" s="1"/>
  <c r="O961" i="5"/>
  <c r="T960" i="5"/>
  <c r="S960" i="5" s="1"/>
  <c r="R960" i="5" s="1"/>
  <c r="K3135" i="8" s="1"/>
  <c r="O960" i="5"/>
  <c r="T959" i="5"/>
  <c r="S959" i="5" s="1"/>
  <c r="R959" i="5" s="1"/>
  <c r="K3134" i="8" s="1"/>
  <c r="O959" i="5"/>
  <c r="T958" i="5"/>
  <c r="S958" i="5" s="1"/>
  <c r="R958" i="5" s="1"/>
  <c r="K3132" i="8" s="1"/>
  <c r="O958" i="5"/>
  <c r="T957" i="5"/>
  <c r="S957" i="5" s="1"/>
  <c r="R957" i="5" s="1"/>
  <c r="K3130" i="8" s="1"/>
  <c r="O957" i="5"/>
  <c r="T956" i="5"/>
  <c r="S956" i="5" s="1"/>
  <c r="R956" i="5" s="1"/>
  <c r="K3128" i="8" s="1"/>
  <c r="O956" i="5"/>
  <c r="T955" i="5"/>
  <c r="S955" i="5" s="1"/>
  <c r="R955" i="5" s="1"/>
  <c r="K3126" i="8" s="1"/>
  <c r="O955" i="5"/>
  <c r="O954" i="5"/>
  <c r="T953" i="5"/>
  <c r="S953" i="5" s="1"/>
  <c r="R953" i="5" s="1"/>
  <c r="K3122" i="8" s="1"/>
  <c r="O953" i="5"/>
  <c r="T952" i="5"/>
  <c r="S952" i="5" s="1"/>
  <c r="R952" i="5" s="1"/>
  <c r="K3120" i="8" s="1"/>
  <c r="O952" i="5"/>
  <c r="T951" i="5"/>
  <c r="S951" i="5" s="1"/>
  <c r="R951" i="5" s="1"/>
  <c r="K3118" i="8" s="1"/>
  <c r="O951" i="5"/>
  <c r="T950" i="5"/>
  <c r="S950" i="5" s="1"/>
  <c r="R950" i="5" s="1"/>
  <c r="K3116" i="8" s="1"/>
  <c r="O950" i="5"/>
  <c r="T949" i="5"/>
  <c r="S949" i="5" s="1"/>
  <c r="R949" i="5" s="1"/>
  <c r="K3114" i="8" s="1"/>
  <c r="O949" i="5"/>
  <c r="T948" i="5"/>
  <c r="S948" i="5" s="1"/>
  <c r="R948" i="5" s="1"/>
  <c r="K3112" i="8" s="1"/>
  <c r="O948" i="5"/>
  <c r="T947" i="5"/>
  <c r="S947" i="5" s="1"/>
  <c r="R947" i="5" s="1"/>
  <c r="K3110" i="8" s="1"/>
  <c r="O947" i="5"/>
  <c r="T946" i="5"/>
  <c r="S946" i="5" s="1"/>
  <c r="R946" i="5" s="1"/>
  <c r="K3108" i="8" s="1"/>
  <c r="O946" i="5"/>
  <c r="T945" i="5"/>
  <c r="S945" i="5" s="1"/>
  <c r="R945" i="5" s="1"/>
  <c r="K3106" i="8" s="1"/>
  <c r="O945" i="5"/>
  <c r="T944" i="5"/>
  <c r="S944" i="5" s="1"/>
  <c r="R944" i="5" s="1"/>
  <c r="K3104" i="8" s="1"/>
  <c r="O944" i="5"/>
  <c r="T943" i="5"/>
  <c r="S943" i="5" s="1"/>
  <c r="R943" i="5" s="1"/>
  <c r="K3102" i="8" s="1"/>
  <c r="O943" i="5"/>
  <c r="T942" i="5"/>
  <c r="S942" i="5" s="1"/>
  <c r="R942" i="5" s="1"/>
  <c r="K3100" i="8" s="1"/>
  <c r="O942" i="5"/>
  <c r="T941" i="5"/>
  <c r="S941" i="5" s="1"/>
  <c r="R941" i="5" s="1"/>
  <c r="K3098" i="8" s="1"/>
  <c r="O941" i="5"/>
  <c r="T940" i="5"/>
  <c r="S940" i="5" s="1"/>
  <c r="R940" i="5" s="1"/>
  <c r="K3096" i="8" s="1"/>
  <c r="O940" i="5"/>
  <c r="O939" i="5"/>
  <c r="T938" i="5"/>
  <c r="S938" i="5" s="1"/>
  <c r="R938" i="5" s="1"/>
  <c r="K3092" i="8" s="1"/>
  <c r="O938" i="5"/>
  <c r="T937" i="5"/>
  <c r="S937" i="5" s="1"/>
  <c r="R937" i="5" s="1"/>
  <c r="K3090" i="8" s="1"/>
  <c r="O937" i="5"/>
  <c r="T936" i="5"/>
  <c r="S936" i="5" s="1"/>
  <c r="R936" i="5" s="1"/>
  <c r="K3088" i="8" s="1"/>
  <c r="O936" i="5"/>
  <c r="T935" i="5"/>
  <c r="S935" i="5" s="1"/>
  <c r="R935" i="5" s="1"/>
  <c r="K3086" i="8" s="1"/>
  <c r="O935" i="5"/>
  <c r="T934" i="5"/>
  <c r="S934" i="5" s="1"/>
  <c r="R934" i="5" s="1"/>
  <c r="K3084" i="8" s="1"/>
  <c r="O934" i="5"/>
  <c r="T933" i="5"/>
  <c r="S933" i="5" s="1"/>
  <c r="R933" i="5" s="1"/>
  <c r="K3082" i="8" s="1"/>
  <c r="O933" i="5"/>
  <c r="T932" i="5"/>
  <c r="S932" i="5" s="1"/>
  <c r="R932" i="5" s="1"/>
  <c r="K3080" i="8" s="1"/>
  <c r="O932" i="5"/>
  <c r="T931" i="5"/>
  <c r="S931" i="5" s="1"/>
  <c r="R931" i="5" s="1"/>
  <c r="K3078" i="8" s="1"/>
  <c r="O931" i="5"/>
  <c r="T930" i="5"/>
  <c r="S930" i="5" s="1"/>
  <c r="R930" i="5" s="1"/>
  <c r="K3076" i="8" s="1"/>
  <c r="O930" i="5"/>
  <c r="T929" i="5"/>
  <c r="S929" i="5" s="1"/>
  <c r="R929" i="5" s="1"/>
  <c r="K3074" i="8" s="1"/>
  <c r="O929" i="5"/>
  <c r="T928" i="5"/>
  <c r="S928" i="5" s="1"/>
  <c r="R928" i="5" s="1"/>
  <c r="K3072" i="8" s="1"/>
  <c r="O928" i="5"/>
  <c r="T927" i="5"/>
  <c r="S927" i="5" s="1"/>
  <c r="R927" i="5" s="1"/>
  <c r="K3070" i="8" s="1"/>
  <c r="O927" i="5"/>
  <c r="T926" i="5"/>
  <c r="S926" i="5" s="1"/>
  <c r="R926" i="5" s="1"/>
  <c r="K3068" i="8" s="1"/>
  <c r="O926" i="5"/>
  <c r="T925" i="5"/>
  <c r="S925" i="5" s="1"/>
  <c r="R925" i="5" s="1"/>
  <c r="K3066" i="8" s="1"/>
  <c r="O925" i="5"/>
  <c r="T924" i="5"/>
  <c r="S924" i="5" s="1"/>
  <c r="R924" i="5" s="1"/>
  <c r="K3064" i="8" s="1"/>
  <c r="O924" i="5"/>
  <c r="T923" i="5"/>
  <c r="S923" i="5" s="1"/>
  <c r="R923" i="5" s="1"/>
  <c r="K3063" i="8" s="1"/>
  <c r="O923" i="5"/>
  <c r="T922" i="5"/>
  <c r="S922" i="5" s="1"/>
  <c r="R922" i="5" s="1"/>
  <c r="K3062" i="8" s="1"/>
  <c r="O922" i="5"/>
  <c r="T921" i="5"/>
  <c r="S921" i="5" s="1"/>
  <c r="R921" i="5" s="1"/>
  <c r="K3061" i="8" s="1"/>
  <c r="O921" i="5"/>
  <c r="T920" i="5"/>
  <c r="S920" i="5" s="1"/>
  <c r="R920" i="5" s="1"/>
  <c r="K3059" i="8" s="1"/>
  <c r="O920" i="5"/>
  <c r="T919" i="5"/>
  <c r="S919" i="5" s="1"/>
  <c r="R919" i="5" s="1"/>
  <c r="K3057" i="8" s="1"/>
  <c r="O919" i="5"/>
  <c r="T918" i="5"/>
  <c r="S918" i="5" s="1"/>
  <c r="R918" i="5" s="1"/>
  <c r="K3055" i="8" s="1"/>
  <c r="O918" i="5"/>
  <c r="T917" i="5"/>
  <c r="S917" i="5" s="1"/>
  <c r="R917" i="5" s="1"/>
  <c r="K3053" i="8" s="1"/>
  <c r="O917" i="5"/>
  <c r="T916" i="5"/>
  <c r="S916" i="5" s="1"/>
  <c r="R916" i="5" s="1"/>
  <c r="K3051" i="8" s="1"/>
  <c r="O916" i="5"/>
  <c r="T915" i="5"/>
  <c r="S915" i="5" s="1"/>
  <c r="R915" i="5" s="1"/>
  <c r="K3049" i="8" s="1"/>
  <c r="O915" i="5"/>
  <c r="O914" i="5"/>
  <c r="T913" i="5"/>
  <c r="S913" i="5" s="1"/>
  <c r="R913" i="5" s="1"/>
  <c r="K3045" i="8" s="1"/>
  <c r="O913" i="5"/>
  <c r="T912" i="5"/>
  <c r="S912" i="5" s="1"/>
  <c r="R912" i="5" s="1"/>
  <c r="K3043" i="8" s="1"/>
  <c r="O912" i="5"/>
  <c r="T911" i="5"/>
  <c r="S911" i="5" s="1"/>
  <c r="R911" i="5" s="1"/>
  <c r="K3041" i="8" s="1"/>
  <c r="O911" i="5"/>
  <c r="T910" i="5"/>
  <c r="S910" i="5" s="1"/>
  <c r="R910" i="5" s="1"/>
  <c r="K3039" i="8" s="1"/>
  <c r="O910" i="5"/>
  <c r="T909" i="5"/>
  <c r="S909" i="5" s="1"/>
  <c r="R909" i="5" s="1"/>
  <c r="K3037" i="8" s="1"/>
  <c r="O909" i="5"/>
  <c r="T908" i="5"/>
  <c r="S908" i="5" s="1"/>
  <c r="R908" i="5" s="1"/>
  <c r="K3035" i="8" s="1"/>
  <c r="O908" i="5"/>
  <c r="T907" i="5"/>
  <c r="S907" i="5" s="1"/>
  <c r="R907" i="5" s="1"/>
  <c r="K3033" i="8" s="1"/>
  <c r="O907" i="5"/>
  <c r="T906" i="5"/>
  <c r="S906" i="5" s="1"/>
  <c r="R906" i="5" s="1"/>
  <c r="K3031" i="8" s="1"/>
  <c r="O906" i="5"/>
  <c r="T905" i="5"/>
  <c r="S905" i="5" s="1"/>
  <c r="R905" i="5" s="1"/>
  <c r="K3030" i="8" s="1"/>
  <c r="O905" i="5"/>
  <c r="O904" i="5"/>
  <c r="T903" i="5"/>
  <c r="S903" i="5" s="1"/>
  <c r="R903" i="5" s="1"/>
  <c r="K3026" i="8" s="1"/>
  <c r="O903" i="5"/>
  <c r="T902" i="5"/>
  <c r="S902" i="5" s="1"/>
  <c r="R902" i="5" s="1"/>
  <c r="K3024" i="8" s="1"/>
  <c r="O902" i="5"/>
  <c r="T901" i="5"/>
  <c r="S901" i="5" s="1"/>
  <c r="R901" i="5" s="1"/>
  <c r="K3022" i="8" s="1"/>
  <c r="O901" i="5"/>
  <c r="T900" i="5"/>
  <c r="S900" i="5" s="1"/>
  <c r="R900" i="5" s="1"/>
  <c r="K3020" i="8" s="1"/>
  <c r="O900" i="5"/>
  <c r="T899" i="5"/>
  <c r="S899" i="5" s="1"/>
  <c r="R899" i="5" s="1"/>
  <c r="K3018" i="8" s="1"/>
  <c r="O899" i="5"/>
  <c r="T898" i="5"/>
  <c r="S898" i="5" s="1"/>
  <c r="R898" i="5" s="1"/>
  <c r="K3016" i="8" s="1"/>
  <c r="O898" i="5"/>
  <c r="T897" i="5"/>
  <c r="S897" i="5" s="1"/>
  <c r="R897" i="5" s="1"/>
  <c r="K3014" i="8" s="1"/>
  <c r="O897" i="5"/>
  <c r="T896" i="5"/>
  <c r="S896" i="5" s="1"/>
  <c r="R896" i="5" s="1"/>
  <c r="K3012" i="8" s="1"/>
  <c r="O896" i="5"/>
  <c r="T895" i="5"/>
  <c r="S895" i="5" s="1"/>
  <c r="R895" i="5" s="1"/>
  <c r="K3010" i="8" s="1"/>
  <c r="O895" i="5"/>
  <c r="T894" i="5"/>
  <c r="S894" i="5" s="1"/>
  <c r="R894" i="5" s="1"/>
  <c r="K3008" i="8" s="1"/>
  <c r="O894" i="5"/>
  <c r="T893" i="5"/>
  <c r="S893" i="5" s="1"/>
  <c r="R893" i="5" s="1"/>
  <c r="K3006" i="8" s="1"/>
  <c r="O893" i="5"/>
  <c r="T892" i="5"/>
  <c r="S892" i="5" s="1"/>
  <c r="R892" i="5" s="1"/>
  <c r="K3004" i="8" s="1"/>
  <c r="O892" i="5"/>
  <c r="T891" i="5"/>
  <c r="S891" i="5" s="1"/>
  <c r="R891" i="5" s="1"/>
  <c r="K3002" i="8" s="1"/>
  <c r="O891" i="5"/>
  <c r="O890" i="5"/>
  <c r="T889" i="5"/>
  <c r="S889" i="5" s="1"/>
  <c r="R889" i="5" s="1"/>
  <c r="K2998" i="8" s="1"/>
  <c r="O889" i="5"/>
  <c r="T888" i="5"/>
  <c r="S888" i="5" s="1"/>
  <c r="R888" i="5" s="1"/>
  <c r="K2996" i="8" s="1"/>
  <c r="O888" i="5"/>
  <c r="T887" i="5"/>
  <c r="S887" i="5" s="1"/>
  <c r="R887" i="5" s="1"/>
  <c r="K2994" i="8" s="1"/>
  <c r="O887" i="5"/>
  <c r="T886" i="5"/>
  <c r="S886" i="5" s="1"/>
  <c r="R886" i="5" s="1"/>
  <c r="K2992" i="8" s="1"/>
  <c r="O886" i="5"/>
  <c r="T885" i="5"/>
  <c r="S885" i="5" s="1"/>
  <c r="R885" i="5" s="1"/>
  <c r="K2990" i="8" s="1"/>
  <c r="O885" i="5"/>
  <c r="T884" i="5"/>
  <c r="S884" i="5" s="1"/>
  <c r="R884" i="5" s="1"/>
  <c r="K2988" i="8" s="1"/>
  <c r="O884" i="5"/>
  <c r="O883" i="5"/>
  <c r="T882" i="5"/>
  <c r="S882" i="5" s="1"/>
  <c r="R882" i="5" s="1"/>
  <c r="K2984" i="8" s="1"/>
  <c r="O882" i="5"/>
  <c r="T881" i="5"/>
  <c r="S881" i="5" s="1"/>
  <c r="R881" i="5" s="1"/>
  <c r="K2982" i="8" s="1"/>
  <c r="O881" i="5"/>
  <c r="T880" i="5"/>
  <c r="S880" i="5" s="1"/>
  <c r="R880" i="5" s="1"/>
  <c r="K2980" i="8" s="1"/>
  <c r="O880" i="5"/>
  <c r="T879" i="5"/>
  <c r="S879" i="5" s="1"/>
  <c r="R879" i="5" s="1"/>
  <c r="K2978" i="8" s="1"/>
  <c r="O879" i="5"/>
  <c r="T878" i="5"/>
  <c r="S878" i="5" s="1"/>
  <c r="R878" i="5" s="1"/>
  <c r="K2976" i="8" s="1"/>
  <c r="O878" i="5"/>
  <c r="T877" i="5"/>
  <c r="S877" i="5" s="1"/>
  <c r="R877" i="5" s="1"/>
  <c r="K2974" i="8" s="1"/>
  <c r="O877" i="5"/>
  <c r="T876" i="5"/>
  <c r="S876" i="5" s="1"/>
  <c r="R876" i="5" s="1"/>
  <c r="K2972" i="8" s="1"/>
  <c r="O876" i="5"/>
  <c r="O875" i="5"/>
  <c r="T874" i="5"/>
  <c r="S874" i="5" s="1"/>
  <c r="R874" i="5" s="1"/>
  <c r="K2968" i="8" s="1"/>
  <c r="O874" i="5"/>
  <c r="T873" i="5"/>
  <c r="S873" i="5" s="1"/>
  <c r="R873" i="5" s="1"/>
  <c r="K2967" i="8" s="1"/>
  <c r="O873" i="5"/>
  <c r="O872" i="5"/>
  <c r="T871" i="5"/>
  <c r="S871" i="5" s="1"/>
  <c r="R871" i="5" s="1"/>
  <c r="K2964" i="8" s="1"/>
  <c r="O871" i="5"/>
  <c r="T870" i="5"/>
  <c r="S870" i="5" s="1"/>
  <c r="R870" i="5" s="1"/>
  <c r="K2962" i="8" s="1"/>
  <c r="O870" i="5"/>
  <c r="T869" i="5"/>
  <c r="S869" i="5" s="1"/>
  <c r="R869" i="5" s="1"/>
  <c r="K2961" i="8" s="1"/>
  <c r="O869" i="5"/>
  <c r="T868" i="5"/>
  <c r="S868" i="5" s="1"/>
  <c r="R868" i="5" s="1"/>
  <c r="K2959" i="8" s="1"/>
  <c r="O868" i="5"/>
  <c r="T867" i="5"/>
  <c r="S867" i="5" s="1"/>
  <c r="R867" i="5" s="1"/>
  <c r="K2957" i="8" s="1"/>
  <c r="O867" i="5"/>
  <c r="T866" i="5"/>
  <c r="S866" i="5" s="1"/>
  <c r="R866" i="5" s="1"/>
  <c r="K2956" i="8" s="1"/>
  <c r="O866" i="5"/>
  <c r="T865" i="5"/>
  <c r="S865" i="5" s="1"/>
  <c r="R865" i="5" s="1"/>
  <c r="K2955" i="8" s="1"/>
  <c r="O865" i="5"/>
  <c r="T864" i="5"/>
  <c r="S864" i="5" s="1"/>
  <c r="R864" i="5" s="1"/>
  <c r="K2954" i="8" s="1"/>
  <c r="O864" i="5"/>
  <c r="T863" i="5"/>
  <c r="S863" i="5" s="1"/>
  <c r="R863" i="5" s="1"/>
  <c r="K2953" i="8" s="1"/>
  <c r="O863" i="5"/>
  <c r="T862" i="5"/>
  <c r="S862" i="5" s="1"/>
  <c r="R862" i="5" s="1"/>
  <c r="K2952" i="8" s="1"/>
  <c r="O862" i="5"/>
  <c r="T861" i="5"/>
  <c r="S861" i="5" s="1"/>
  <c r="R861" i="5" s="1"/>
  <c r="K2951" i="8" s="1"/>
  <c r="O861" i="5"/>
  <c r="T860" i="5"/>
  <c r="S860" i="5" s="1"/>
  <c r="R860" i="5" s="1"/>
  <c r="K2950" i="8" s="1"/>
  <c r="O860" i="5"/>
  <c r="T859" i="5"/>
  <c r="S859" i="5" s="1"/>
  <c r="R859" i="5" s="1"/>
  <c r="K2949" i="8" s="1"/>
  <c r="O859" i="5"/>
  <c r="T858" i="5"/>
  <c r="S858" i="5" s="1"/>
  <c r="R858" i="5" s="1"/>
  <c r="K2948" i="8" s="1"/>
  <c r="O858" i="5"/>
  <c r="T857" i="5"/>
  <c r="S857" i="5" s="1"/>
  <c r="R857" i="5" s="1"/>
  <c r="K2947" i="8" s="1"/>
  <c r="O857" i="5"/>
  <c r="T856" i="5"/>
  <c r="S856" i="5" s="1"/>
  <c r="R856" i="5" s="1"/>
  <c r="K2945" i="8" s="1"/>
  <c r="O856" i="5"/>
  <c r="T855" i="5"/>
  <c r="S855" i="5" s="1"/>
  <c r="R855" i="5" s="1"/>
  <c r="K2944" i="8" s="1"/>
  <c r="O855" i="5"/>
  <c r="T854" i="5"/>
  <c r="S854" i="5" s="1"/>
  <c r="R854" i="5" s="1"/>
  <c r="K2943" i="8" s="1"/>
  <c r="O854" i="5"/>
  <c r="T853" i="5"/>
  <c r="S853" i="5" s="1"/>
  <c r="R853" i="5" s="1"/>
  <c r="K2942" i="8" s="1"/>
  <c r="O853" i="5"/>
  <c r="T852" i="5"/>
  <c r="S852" i="5" s="1"/>
  <c r="R852" i="5" s="1"/>
  <c r="K2940" i="8" s="1"/>
  <c r="O852" i="5"/>
  <c r="T851" i="5"/>
  <c r="S851" i="5" s="1"/>
  <c r="R851" i="5" s="1"/>
  <c r="K2939" i="8" s="1"/>
  <c r="O851" i="5"/>
  <c r="T850" i="5"/>
  <c r="S850" i="5" s="1"/>
  <c r="R850" i="5" s="1"/>
  <c r="K2938" i="8" s="1"/>
  <c r="O850" i="5"/>
  <c r="T849" i="5"/>
  <c r="S849" i="5" s="1"/>
  <c r="R849" i="5" s="1"/>
  <c r="K2936" i="8" s="1"/>
  <c r="O849" i="5"/>
  <c r="T848" i="5"/>
  <c r="S848" i="5" s="1"/>
  <c r="R848" i="5" s="1"/>
  <c r="K2935" i="8" s="1"/>
  <c r="O848" i="5"/>
  <c r="T847" i="5"/>
  <c r="S847" i="5" s="1"/>
  <c r="R847" i="5" s="1"/>
  <c r="K2934" i="8" s="1"/>
  <c r="O847" i="5"/>
  <c r="T846" i="5"/>
  <c r="S846" i="5" s="1"/>
  <c r="R846" i="5" s="1"/>
  <c r="K2933" i="8" s="1"/>
  <c r="O846" i="5"/>
  <c r="T845" i="5"/>
  <c r="S845" i="5" s="1"/>
  <c r="R845" i="5" s="1"/>
  <c r="K2932" i="8" s="1"/>
  <c r="O845" i="5"/>
  <c r="O844" i="5"/>
  <c r="T843" i="5"/>
  <c r="S843" i="5" s="1"/>
  <c r="R843" i="5" s="1"/>
  <c r="K2929" i="8" s="1"/>
  <c r="O843" i="5"/>
  <c r="T842" i="5"/>
  <c r="S842" i="5" s="1"/>
  <c r="R842" i="5" s="1"/>
  <c r="K2928" i="8" s="1"/>
  <c r="O842" i="5"/>
  <c r="T841" i="5"/>
  <c r="S841" i="5" s="1"/>
  <c r="R841" i="5" s="1"/>
  <c r="K2927" i="8" s="1"/>
  <c r="O841" i="5"/>
  <c r="T840" i="5"/>
  <c r="S840" i="5" s="1"/>
  <c r="R840" i="5" s="1"/>
  <c r="K2925" i="8" s="1"/>
  <c r="O840" i="5"/>
  <c r="T839" i="5"/>
  <c r="S839" i="5" s="1"/>
  <c r="R839" i="5" s="1"/>
  <c r="K2924" i="8" s="1"/>
  <c r="O839" i="5"/>
  <c r="O838" i="5"/>
  <c r="T837" i="5"/>
  <c r="S837" i="5" s="1"/>
  <c r="R837" i="5" s="1"/>
  <c r="K2921" i="8" s="1"/>
  <c r="O837" i="5"/>
  <c r="T836" i="5"/>
  <c r="S836" i="5" s="1"/>
  <c r="R836" i="5" s="1"/>
  <c r="K2920" i="8" s="1"/>
  <c r="O836" i="5"/>
  <c r="T835" i="5"/>
  <c r="S835" i="5" s="1"/>
  <c r="R835" i="5" s="1"/>
  <c r="K2919" i="8" s="1"/>
  <c r="O835" i="5"/>
  <c r="T834" i="5"/>
  <c r="S834" i="5" s="1"/>
  <c r="R834" i="5" s="1"/>
  <c r="K2918" i="8" s="1"/>
  <c r="O834" i="5"/>
  <c r="T833" i="5"/>
  <c r="S833" i="5" s="1"/>
  <c r="R833" i="5" s="1"/>
  <c r="K2916" i="8" s="1"/>
  <c r="O833" i="5"/>
  <c r="T832" i="5"/>
  <c r="S832" i="5" s="1"/>
  <c r="R832" i="5" s="1"/>
  <c r="K2914" i="8" s="1"/>
  <c r="O832" i="5"/>
  <c r="T831" i="5"/>
  <c r="S831" i="5" s="1"/>
  <c r="R831" i="5" s="1"/>
  <c r="K2912" i="8" s="1"/>
  <c r="O831" i="5"/>
  <c r="O830" i="5"/>
  <c r="T829" i="5"/>
  <c r="S829" i="5" s="1"/>
  <c r="R829" i="5" s="1"/>
  <c r="K2909" i="8" s="1"/>
  <c r="O829" i="5"/>
  <c r="T828" i="5"/>
  <c r="S828" i="5" s="1"/>
  <c r="R828" i="5" s="1"/>
  <c r="K2907" i="8" s="1"/>
  <c r="O828" i="5"/>
  <c r="T827" i="5"/>
  <c r="S827" i="5" s="1"/>
  <c r="R827" i="5" s="1"/>
  <c r="K2906" i="8" s="1"/>
  <c r="O827" i="5"/>
  <c r="T826" i="5"/>
  <c r="S826" i="5" s="1"/>
  <c r="R826" i="5" s="1"/>
  <c r="K2904" i="8" s="1"/>
  <c r="O826" i="5"/>
  <c r="T825" i="5"/>
  <c r="S825" i="5" s="1"/>
  <c r="R825" i="5" s="1"/>
  <c r="K2903" i="8" s="1"/>
  <c r="O825" i="5"/>
  <c r="T824" i="5"/>
  <c r="S824" i="5" s="1"/>
  <c r="R824" i="5" s="1"/>
  <c r="K2902" i="8" s="1"/>
  <c r="O824" i="5"/>
  <c r="T823" i="5"/>
  <c r="S823" i="5" s="1"/>
  <c r="R823" i="5" s="1"/>
  <c r="K2900" i="8" s="1"/>
  <c r="O823" i="5"/>
  <c r="T822" i="5"/>
  <c r="S822" i="5" s="1"/>
  <c r="R822" i="5" s="1"/>
  <c r="K2898" i="8" s="1"/>
  <c r="O822" i="5"/>
  <c r="T821" i="5"/>
  <c r="S821" i="5" s="1"/>
  <c r="R821" i="5" s="1"/>
  <c r="K2897" i="8" s="1"/>
  <c r="O821" i="5"/>
  <c r="T820" i="5"/>
  <c r="S820" i="5" s="1"/>
  <c r="R820" i="5" s="1"/>
  <c r="K2896" i="8" s="1"/>
  <c r="O820" i="5"/>
  <c r="T819" i="5"/>
  <c r="S819" i="5" s="1"/>
  <c r="R819" i="5" s="1"/>
  <c r="K2894" i="8" s="1"/>
  <c r="O819" i="5"/>
  <c r="T818" i="5"/>
  <c r="S818" i="5" s="1"/>
  <c r="R818" i="5" s="1"/>
  <c r="K2893" i="8" s="1"/>
  <c r="O818" i="5"/>
  <c r="T817" i="5"/>
  <c r="S817" i="5" s="1"/>
  <c r="R817" i="5" s="1"/>
  <c r="K2891" i="8" s="1"/>
  <c r="O817" i="5"/>
  <c r="T816" i="5"/>
  <c r="S816" i="5" s="1"/>
  <c r="R816" i="5" s="1"/>
  <c r="K2890" i="8" s="1"/>
  <c r="O816" i="5"/>
  <c r="T815" i="5"/>
  <c r="S815" i="5" s="1"/>
  <c r="R815" i="5" s="1"/>
  <c r="K2889" i="8" s="1"/>
  <c r="O815" i="5"/>
  <c r="T814" i="5"/>
  <c r="S814" i="5" s="1"/>
  <c r="R814" i="5" s="1"/>
  <c r="K2887" i="8" s="1"/>
  <c r="O814" i="5"/>
  <c r="T813" i="5"/>
  <c r="S813" i="5" s="1"/>
  <c r="R813" i="5" s="1"/>
  <c r="K2886" i="8" s="1"/>
  <c r="O813" i="5"/>
  <c r="T812" i="5"/>
  <c r="S812" i="5" s="1"/>
  <c r="R812" i="5" s="1"/>
  <c r="K2885" i="8" s="1"/>
  <c r="O812" i="5"/>
  <c r="T811" i="5"/>
  <c r="S811" i="5" s="1"/>
  <c r="R811" i="5" s="1"/>
  <c r="K2884" i="8" s="1"/>
  <c r="O811" i="5"/>
  <c r="T810" i="5"/>
  <c r="S810" i="5" s="1"/>
  <c r="R810" i="5" s="1"/>
  <c r="K2882" i="8" s="1"/>
  <c r="O810" i="5"/>
  <c r="T809" i="5"/>
  <c r="S809" i="5" s="1"/>
  <c r="R809" i="5" s="1"/>
  <c r="K2880" i="8" s="1"/>
  <c r="O809" i="5"/>
  <c r="T808" i="5"/>
  <c r="S808" i="5" s="1"/>
  <c r="R808" i="5" s="1"/>
  <c r="K2878" i="8" s="1"/>
  <c r="O808" i="5"/>
  <c r="T807" i="5"/>
  <c r="S807" i="5" s="1"/>
  <c r="R807" i="5" s="1"/>
  <c r="K2876" i="8" s="1"/>
  <c r="O807" i="5"/>
  <c r="T806" i="5"/>
  <c r="S806" i="5" s="1"/>
  <c r="R806" i="5" s="1"/>
  <c r="K2875" i="8" s="1"/>
  <c r="O806" i="5"/>
  <c r="T805" i="5"/>
  <c r="S805" i="5" s="1"/>
  <c r="R805" i="5" s="1"/>
  <c r="K2873" i="8" s="1"/>
  <c r="O805" i="5"/>
  <c r="T804" i="5"/>
  <c r="S804" i="5" s="1"/>
  <c r="R804" i="5" s="1"/>
  <c r="K2871" i="8" s="1"/>
  <c r="O804" i="5"/>
  <c r="T803" i="5"/>
  <c r="S803" i="5" s="1"/>
  <c r="R803" i="5" s="1"/>
  <c r="K2870" i="8" s="1"/>
  <c r="O803" i="5"/>
  <c r="T802" i="5"/>
  <c r="S802" i="5" s="1"/>
  <c r="R802" i="5" s="1"/>
  <c r="K2868" i="8" s="1"/>
  <c r="O802" i="5"/>
  <c r="T801" i="5"/>
  <c r="S801" i="5" s="1"/>
  <c r="R801" i="5" s="1"/>
  <c r="K2867" i="8" s="1"/>
  <c r="O801" i="5"/>
  <c r="T800" i="5"/>
  <c r="S800" i="5" s="1"/>
  <c r="R800" i="5" s="1"/>
  <c r="K2866" i="8" s="1"/>
  <c r="O800" i="5"/>
  <c r="T799" i="5"/>
  <c r="S799" i="5" s="1"/>
  <c r="R799" i="5" s="1"/>
  <c r="K2865" i="8" s="1"/>
  <c r="O799" i="5"/>
  <c r="T798" i="5"/>
  <c r="S798" i="5" s="1"/>
  <c r="R798" i="5" s="1"/>
  <c r="K2863" i="8" s="1"/>
  <c r="O798" i="5"/>
  <c r="T797" i="5"/>
  <c r="S797" i="5" s="1"/>
  <c r="R797" i="5" s="1"/>
  <c r="K2862" i="8" s="1"/>
  <c r="O797" i="5"/>
  <c r="T796" i="5"/>
  <c r="S796" i="5" s="1"/>
  <c r="R796" i="5" s="1"/>
  <c r="K2860" i="8" s="1"/>
  <c r="O796" i="5"/>
  <c r="O795" i="5"/>
  <c r="T794" i="5"/>
  <c r="S794" i="5" s="1"/>
  <c r="R794" i="5" s="1"/>
  <c r="K2857" i="8" s="1"/>
  <c r="O794" i="5"/>
  <c r="T793" i="5"/>
  <c r="S793" i="5" s="1"/>
  <c r="R793" i="5" s="1"/>
  <c r="K2856" i="8" s="1"/>
  <c r="O793" i="5"/>
  <c r="T792" i="5"/>
  <c r="S792" i="5" s="1"/>
  <c r="R792" i="5" s="1"/>
  <c r="K2855" i="8" s="1"/>
  <c r="O792" i="5"/>
  <c r="T791" i="5"/>
  <c r="S791" i="5" s="1"/>
  <c r="R791" i="5" s="1"/>
  <c r="K2854" i="8" s="1"/>
  <c r="O791" i="5"/>
  <c r="T790" i="5"/>
  <c r="S790" i="5" s="1"/>
  <c r="R790" i="5" s="1"/>
  <c r="K2853" i="8" s="1"/>
  <c r="O790" i="5"/>
  <c r="T789" i="5"/>
  <c r="S789" i="5" s="1"/>
  <c r="R789" i="5" s="1"/>
  <c r="K2852" i="8" s="1"/>
  <c r="O789" i="5"/>
  <c r="T788" i="5"/>
  <c r="S788" i="5" s="1"/>
  <c r="R788" i="5" s="1"/>
  <c r="K2851" i="8" s="1"/>
  <c r="O788" i="5"/>
  <c r="T787" i="5"/>
  <c r="S787" i="5" s="1"/>
  <c r="R787" i="5" s="1"/>
  <c r="K2850" i="8" s="1"/>
  <c r="O787" i="5"/>
  <c r="T786" i="5"/>
  <c r="S786" i="5" s="1"/>
  <c r="R786" i="5" s="1"/>
  <c r="K2849" i="8" s="1"/>
  <c r="O786" i="5"/>
  <c r="T785" i="5"/>
  <c r="S785" i="5" s="1"/>
  <c r="R785" i="5" s="1"/>
  <c r="K2848" i="8" s="1"/>
  <c r="O785" i="5"/>
  <c r="T784" i="5"/>
  <c r="S784" i="5" s="1"/>
  <c r="R784" i="5" s="1"/>
  <c r="K2847" i="8" s="1"/>
  <c r="O784" i="5"/>
  <c r="T783" i="5"/>
  <c r="S783" i="5" s="1"/>
  <c r="R783" i="5" s="1"/>
  <c r="K2846" i="8" s="1"/>
  <c r="O783" i="5"/>
  <c r="T782" i="5"/>
  <c r="S782" i="5" s="1"/>
  <c r="R782" i="5" s="1"/>
  <c r="K2845" i="8" s="1"/>
  <c r="O782" i="5"/>
  <c r="O781" i="5"/>
  <c r="T780" i="5"/>
  <c r="S780" i="5" s="1"/>
  <c r="R780" i="5" s="1"/>
  <c r="K2842" i="8" s="1"/>
  <c r="O780" i="5"/>
  <c r="T779" i="5"/>
  <c r="S779" i="5" s="1"/>
  <c r="R779" i="5" s="1"/>
  <c r="K2841" i="8" s="1"/>
  <c r="O779" i="5"/>
  <c r="T778" i="5"/>
  <c r="S778" i="5" s="1"/>
  <c r="R778" i="5" s="1"/>
  <c r="K2840" i="8" s="1"/>
  <c r="O778" i="5"/>
  <c r="T777" i="5"/>
  <c r="S777" i="5" s="1"/>
  <c r="R777" i="5" s="1"/>
  <c r="K2839" i="8" s="1"/>
  <c r="O777" i="5"/>
  <c r="T776" i="5"/>
  <c r="S776" i="5" s="1"/>
  <c r="R776" i="5" s="1"/>
  <c r="K2838" i="8" s="1"/>
  <c r="O776" i="5"/>
  <c r="T775" i="5"/>
  <c r="S775" i="5" s="1"/>
  <c r="R775" i="5" s="1"/>
  <c r="K2837" i="8" s="1"/>
  <c r="O775" i="5"/>
  <c r="T774" i="5"/>
  <c r="S774" i="5" s="1"/>
  <c r="R774" i="5" s="1"/>
  <c r="K2836" i="8" s="1"/>
  <c r="O774" i="5"/>
  <c r="O773" i="5"/>
  <c r="T772" i="5"/>
  <c r="S772" i="5" s="1"/>
  <c r="R772" i="5" s="1"/>
  <c r="K2833" i="8" s="1"/>
  <c r="O772" i="5"/>
  <c r="T771" i="5"/>
  <c r="S771" i="5" s="1"/>
  <c r="R771" i="5" s="1"/>
  <c r="K2832" i="8" s="1"/>
  <c r="O771" i="5"/>
  <c r="T770" i="5"/>
  <c r="S770" i="5" s="1"/>
  <c r="R770" i="5" s="1"/>
  <c r="K2831" i="8" s="1"/>
  <c r="O770" i="5"/>
  <c r="T769" i="5"/>
  <c r="S769" i="5" s="1"/>
  <c r="R769" i="5" s="1"/>
  <c r="K2830" i="8" s="1"/>
  <c r="O769" i="5"/>
  <c r="T768" i="5"/>
  <c r="S768" i="5" s="1"/>
  <c r="R768" i="5" s="1"/>
  <c r="K2829" i="8" s="1"/>
  <c r="O768" i="5"/>
  <c r="T767" i="5"/>
  <c r="S767" i="5" s="1"/>
  <c r="R767" i="5" s="1"/>
  <c r="K2828" i="8" s="1"/>
  <c r="O767" i="5"/>
  <c r="T766" i="5"/>
  <c r="S766" i="5" s="1"/>
  <c r="R766" i="5" s="1"/>
  <c r="K2827" i="8" s="1"/>
  <c r="O766" i="5"/>
  <c r="T765" i="5"/>
  <c r="S765" i="5" s="1"/>
  <c r="R765" i="5" s="1"/>
  <c r="K2826" i="8" s="1"/>
  <c r="O765" i="5"/>
  <c r="T764" i="5"/>
  <c r="S764" i="5" s="1"/>
  <c r="R764" i="5" s="1"/>
  <c r="K2825" i="8" s="1"/>
  <c r="O764" i="5"/>
  <c r="T763" i="5"/>
  <c r="S763" i="5" s="1"/>
  <c r="R763" i="5" s="1"/>
  <c r="K2824" i="8" s="1"/>
  <c r="O763" i="5"/>
  <c r="O762" i="5"/>
  <c r="T761" i="5"/>
  <c r="S761" i="5" s="1"/>
  <c r="R761" i="5" s="1"/>
  <c r="K2821" i="8" s="1"/>
  <c r="O761" i="5"/>
  <c r="O760" i="5"/>
  <c r="T759" i="5"/>
  <c r="S759" i="5" s="1"/>
  <c r="R759" i="5" s="1"/>
  <c r="K2818" i="8" s="1"/>
  <c r="O759" i="5"/>
  <c r="T758" i="5"/>
  <c r="S758" i="5" s="1"/>
  <c r="R758" i="5" s="1"/>
  <c r="K2817" i="8" s="1"/>
  <c r="O758" i="5"/>
  <c r="T757" i="5"/>
  <c r="S757" i="5" s="1"/>
  <c r="R757" i="5" s="1"/>
  <c r="K2816" i="8" s="1"/>
  <c r="O757" i="5"/>
  <c r="T756" i="5"/>
  <c r="S756" i="5" s="1"/>
  <c r="R756" i="5" s="1"/>
  <c r="K2815" i="8" s="1"/>
  <c r="O756" i="5"/>
  <c r="T755" i="5"/>
  <c r="S755" i="5" s="1"/>
  <c r="R755" i="5" s="1"/>
  <c r="K2814" i="8" s="1"/>
  <c r="O755" i="5"/>
  <c r="T754" i="5"/>
  <c r="S754" i="5" s="1"/>
  <c r="R754" i="5" s="1"/>
  <c r="K2812" i="8" s="1"/>
  <c r="O754" i="5"/>
  <c r="O753" i="5"/>
  <c r="T752" i="5"/>
  <c r="S752" i="5" s="1"/>
  <c r="R752" i="5" s="1"/>
  <c r="K2809" i="8" s="1"/>
  <c r="O752" i="5"/>
  <c r="T751" i="5"/>
  <c r="S751" i="5" s="1"/>
  <c r="R751" i="5" s="1"/>
  <c r="K2807" i="8" s="1"/>
  <c r="O751" i="5"/>
  <c r="T750" i="5"/>
  <c r="S750" i="5" s="1"/>
  <c r="R750" i="5" s="1"/>
  <c r="K2806" i="8" s="1"/>
  <c r="O750" i="5"/>
  <c r="T749" i="5"/>
  <c r="S749" i="5" s="1"/>
  <c r="R749" i="5" s="1"/>
  <c r="K2805" i="8" s="1"/>
  <c r="O749" i="5"/>
  <c r="T748" i="5"/>
  <c r="S748" i="5" s="1"/>
  <c r="R748" i="5" s="1"/>
  <c r="K2804" i="8" s="1"/>
  <c r="O748" i="5"/>
  <c r="T747" i="5"/>
  <c r="S747" i="5" s="1"/>
  <c r="R747" i="5" s="1"/>
  <c r="K2803" i="8" s="1"/>
  <c r="O747" i="5"/>
  <c r="T746" i="5"/>
  <c r="S746" i="5" s="1"/>
  <c r="R746" i="5" s="1"/>
  <c r="K2802" i="8" s="1"/>
  <c r="O746" i="5"/>
  <c r="T745" i="5"/>
  <c r="S745" i="5" s="1"/>
  <c r="R745" i="5" s="1"/>
  <c r="K2801" i="8" s="1"/>
  <c r="O745" i="5"/>
  <c r="T744" i="5"/>
  <c r="S744" i="5" s="1"/>
  <c r="R744" i="5" s="1"/>
  <c r="K2800" i="8" s="1"/>
  <c r="O744" i="5"/>
  <c r="T743" i="5"/>
  <c r="S743" i="5" s="1"/>
  <c r="R743" i="5" s="1"/>
  <c r="K2799" i="8" s="1"/>
  <c r="O743" i="5"/>
  <c r="T742" i="5"/>
  <c r="S742" i="5" s="1"/>
  <c r="R742" i="5" s="1"/>
  <c r="K2798" i="8" s="1"/>
  <c r="O742" i="5"/>
  <c r="T741" i="5"/>
  <c r="S741" i="5" s="1"/>
  <c r="R741" i="5" s="1"/>
  <c r="K2797" i="8" s="1"/>
  <c r="O741" i="5"/>
  <c r="T740" i="5"/>
  <c r="S740" i="5" s="1"/>
  <c r="R740" i="5" s="1"/>
  <c r="K2796" i="8" s="1"/>
  <c r="O740" i="5"/>
  <c r="T739" i="5"/>
  <c r="S739" i="5" s="1"/>
  <c r="R739" i="5" s="1"/>
  <c r="K2794" i="8" s="1"/>
  <c r="O739" i="5"/>
  <c r="T738" i="5"/>
  <c r="S738" i="5" s="1"/>
  <c r="R738" i="5" s="1"/>
  <c r="K2792" i="8" s="1"/>
  <c r="O738" i="5"/>
  <c r="T737" i="5"/>
  <c r="S737" i="5" s="1"/>
  <c r="R737" i="5" s="1"/>
  <c r="K2791" i="8" s="1"/>
  <c r="O737" i="5"/>
  <c r="T736" i="5"/>
  <c r="S736" i="5" s="1"/>
  <c r="R736" i="5" s="1"/>
  <c r="K2789" i="8" s="1"/>
  <c r="O736" i="5"/>
  <c r="T735" i="5"/>
  <c r="S735" i="5" s="1"/>
  <c r="R735" i="5" s="1"/>
  <c r="K2788" i="8" s="1"/>
  <c r="O735" i="5"/>
  <c r="T734" i="5"/>
  <c r="S734" i="5" s="1"/>
  <c r="R734" i="5" s="1"/>
  <c r="K2787" i="8" s="1"/>
  <c r="O734" i="5"/>
  <c r="T733" i="5"/>
  <c r="S733" i="5" s="1"/>
  <c r="R733" i="5" s="1"/>
  <c r="K2786" i="8" s="1"/>
  <c r="O733" i="5"/>
  <c r="T732" i="5"/>
  <c r="S732" i="5" s="1"/>
  <c r="R732" i="5" s="1"/>
  <c r="K2784" i="8" s="1"/>
  <c r="O732" i="5"/>
  <c r="T731" i="5"/>
  <c r="S731" i="5" s="1"/>
  <c r="R731" i="5" s="1"/>
  <c r="K2783" i="8" s="1"/>
  <c r="O731" i="5"/>
  <c r="T730" i="5"/>
  <c r="S730" i="5" s="1"/>
  <c r="R730" i="5" s="1"/>
  <c r="K2781" i="8" s="1"/>
  <c r="O730" i="5"/>
  <c r="T729" i="5"/>
  <c r="S729" i="5" s="1"/>
  <c r="R729" i="5" s="1"/>
  <c r="K2780" i="8" s="1"/>
  <c r="O729" i="5"/>
  <c r="T728" i="5"/>
  <c r="S728" i="5" s="1"/>
  <c r="R728" i="5" s="1"/>
  <c r="K2779" i="8" s="1"/>
  <c r="O728" i="5"/>
  <c r="O727" i="5"/>
  <c r="T726" i="5"/>
  <c r="S726" i="5" s="1"/>
  <c r="R726" i="5" s="1"/>
  <c r="K2776" i="8" s="1"/>
  <c r="O726" i="5"/>
  <c r="T725" i="5"/>
  <c r="S725" i="5" s="1"/>
  <c r="R725" i="5" s="1"/>
  <c r="K2775" i="8" s="1"/>
  <c r="O725" i="5"/>
  <c r="T724" i="5"/>
  <c r="S724" i="5" s="1"/>
  <c r="R724" i="5" s="1"/>
  <c r="K2774" i="8" s="1"/>
  <c r="O724" i="5"/>
  <c r="T723" i="5"/>
  <c r="S723" i="5" s="1"/>
  <c r="R723" i="5" s="1"/>
  <c r="K2773" i="8" s="1"/>
  <c r="O723" i="5"/>
  <c r="T722" i="5"/>
  <c r="S722" i="5" s="1"/>
  <c r="R722" i="5" s="1"/>
  <c r="K2772" i="8" s="1"/>
  <c r="O722" i="5"/>
  <c r="T721" i="5"/>
  <c r="S721" i="5" s="1"/>
  <c r="R721" i="5" s="1"/>
  <c r="K2771" i="8" s="1"/>
  <c r="O721" i="5"/>
  <c r="O720" i="5"/>
  <c r="T719" i="5"/>
  <c r="S719" i="5" s="1"/>
  <c r="R719" i="5" s="1"/>
  <c r="K2768" i="8" s="1"/>
  <c r="O719" i="5"/>
  <c r="T718" i="5"/>
  <c r="S718" i="5" s="1"/>
  <c r="R718" i="5" s="1"/>
  <c r="K2767" i="8" s="1"/>
  <c r="O718" i="5"/>
  <c r="T717" i="5"/>
  <c r="S717" i="5" s="1"/>
  <c r="R717" i="5" s="1"/>
  <c r="K2766" i="8" s="1"/>
  <c r="O717" i="5"/>
  <c r="T716" i="5"/>
  <c r="S716" i="5" s="1"/>
  <c r="R716" i="5" s="1"/>
  <c r="K2765" i="8" s="1"/>
  <c r="O716" i="5"/>
  <c r="T715" i="5"/>
  <c r="S715" i="5" s="1"/>
  <c r="R715" i="5" s="1"/>
  <c r="K2764" i="8" s="1"/>
  <c r="O715" i="5"/>
  <c r="T714" i="5"/>
  <c r="S714" i="5" s="1"/>
  <c r="R714" i="5" s="1"/>
  <c r="K2763" i="8" s="1"/>
  <c r="O714" i="5"/>
  <c r="T713" i="5"/>
  <c r="S713" i="5" s="1"/>
  <c r="R713" i="5" s="1"/>
  <c r="K2762" i="8" s="1"/>
  <c r="O713" i="5"/>
  <c r="T712" i="5"/>
  <c r="S712" i="5" s="1"/>
  <c r="R712" i="5" s="1"/>
  <c r="K2761" i="8" s="1"/>
  <c r="O712" i="5"/>
  <c r="T711" i="5"/>
  <c r="S711" i="5" s="1"/>
  <c r="R711" i="5" s="1"/>
  <c r="K2760" i="8" s="1"/>
  <c r="O711" i="5"/>
  <c r="T710" i="5"/>
  <c r="S710" i="5" s="1"/>
  <c r="R710" i="5" s="1"/>
  <c r="K2759" i="8" s="1"/>
  <c r="O710" i="5"/>
  <c r="T709" i="5"/>
  <c r="S709" i="5" s="1"/>
  <c r="R709" i="5" s="1"/>
  <c r="K2758" i="8" s="1"/>
  <c r="O709" i="5"/>
  <c r="T708" i="5"/>
  <c r="S708" i="5" s="1"/>
  <c r="R708" i="5" s="1"/>
  <c r="K2757" i="8" s="1"/>
  <c r="O708" i="5"/>
  <c r="T707" i="5"/>
  <c r="S707" i="5" s="1"/>
  <c r="R707" i="5" s="1"/>
  <c r="K2756" i="8" s="1"/>
  <c r="O707" i="5"/>
  <c r="T706" i="5"/>
  <c r="S706" i="5" s="1"/>
  <c r="R706" i="5" s="1"/>
  <c r="K2755" i="8" s="1"/>
  <c r="O706" i="5"/>
  <c r="T705" i="5"/>
  <c r="S705" i="5" s="1"/>
  <c r="R705" i="5" s="1"/>
  <c r="K2754" i="8" s="1"/>
  <c r="O705" i="5"/>
  <c r="T704" i="5"/>
  <c r="S704" i="5" s="1"/>
  <c r="R704" i="5" s="1"/>
  <c r="K2753" i="8" s="1"/>
  <c r="O704" i="5"/>
  <c r="T703" i="5"/>
  <c r="S703" i="5" s="1"/>
  <c r="R703" i="5" s="1"/>
  <c r="K2752" i="8" s="1"/>
  <c r="O703" i="5"/>
  <c r="T702" i="5"/>
  <c r="S702" i="5" s="1"/>
  <c r="R702" i="5" s="1"/>
  <c r="K2751" i="8" s="1"/>
  <c r="O702" i="5"/>
  <c r="T701" i="5"/>
  <c r="S701" i="5" s="1"/>
  <c r="R701" i="5" s="1"/>
  <c r="K2750" i="8" s="1"/>
  <c r="O701" i="5"/>
  <c r="O700" i="5"/>
  <c r="T699" i="5"/>
  <c r="S699" i="5" s="1"/>
  <c r="R699" i="5" s="1"/>
  <c r="K2747" i="8" s="1"/>
  <c r="O699" i="5"/>
  <c r="T698" i="5"/>
  <c r="S698" i="5" s="1"/>
  <c r="R698" i="5" s="1"/>
  <c r="K2746" i="8" s="1"/>
  <c r="O698" i="5"/>
  <c r="T697" i="5"/>
  <c r="S697" i="5" s="1"/>
  <c r="R697" i="5" s="1"/>
  <c r="K2745" i="8" s="1"/>
  <c r="O697" i="5"/>
  <c r="T696" i="5"/>
  <c r="S696" i="5" s="1"/>
  <c r="R696" i="5" s="1"/>
  <c r="K2744" i="8" s="1"/>
  <c r="O696" i="5"/>
  <c r="T695" i="5"/>
  <c r="S695" i="5" s="1"/>
  <c r="R695" i="5" s="1"/>
  <c r="K2743" i="8" s="1"/>
  <c r="O695" i="5"/>
  <c r="T694" i="5"/>
  <c r="S694" i="5" s="1"/>
  <c r="R694" i="5" s="1"/>
  <c r="K2742" i="8" s="1"/>
  <c r="O694" i="5"/>
  <c r="T693" i="5"/>
  <c r="S693" i="5" s="1"/>
  <c r="R693" i="5" s="1"/>
  <c r="K2741" i="8" s="1"/>
  <c r="O693" i="5"/>
  <c r="T692" i="5"/>
  <c r="S692" i="5" s="1"/>
  <c r="R692" i="5" s="1"/>
  <c r="K2740" i="8" s="1"/>
  <c r="O692" i="5"/>
  <c r="T691" i="5"/>
  <c r="S691" i="5" s="1"/>
  <c r="R691" i="5" s="1"/>
  <c r="K2739" i="8" s="1"/>
  <c r="O691" i="5"/>
  <c r="T690" i="5"/>
  <c r="S690" i="5" s="1"/>
  <c r="R690" i="5" s="1"/>
  <c r="K2738" i="8" s="1"/>
  <c r="O690" i="5"/>
  <c r="O689" i="5"/>
  <c r="T688" i="5"/>
  <c r="S688" i="5" s="1"/>
  <c r="R688" i="5" s="1"/>
  <c r="K2735" i="8" s="1"/>
  <c r="O688" i="5"/>
  <c r="T687" i="5"/>
  <c r="S687" i="5" s="1"/>
  <c r="R687" i="5" s="1"/>
  <c r="K2733" i="8" s="1"/>
  <c r="O687" i="5"/>
  <c r="T686" i="5"/>
  <c r="S686" i="5" s="1"/>
  <c r="R686" i="5" s="1"/>
  <c r="K2732" i="8" s="1"/>
  <c r="O686" i="5"/>
  <c r="T685" i="5"/>
  <c r="S685" i="5" s="1"/>
  <c r="R685" i="5" s="1"/>
  <c r="K2730" i="8" s="1"/>
  <c r="O685" i="5"/>
  <c r="T684" i="5"/>
  <c r="S684" i="5" s="1"/>
  <c r="R684" i="5" s="1"/>
  <c r="K2729" i="8" s="1"/>
  <c r="O684" i="5"/>
  <c r="O683" i="5"/>
  <c r="T682" i="5"/>
  <c r="S682" i="5" s="1"/>
  <c r="R682" i="5" s="1"/>
  <c r="K2726" i="8" s="1"/>
  <c r="O682" i="5"/>
  <c r="T681" i="5"/>
  <c r="S681" i="5" s="1"/>
  <c r="R681" i="5" s="1"/>
  <c r="K2725" i="8" s="1"/>
  <c r="O681" i="5"/>
  <c r="T680" i="5"/>
  <c r="S680" i="5" s="1"/>
  <c r="R680" i="5" s="1"/>
  <c r="K2724" i="8" s="1"/>
  <c r="O680" i="5"/>
  <c r="T679" i="5"/>
  <c r="S679" i="5" s="1"/>
  <c r="R679" i="5" s="1"/>
  <c r="K2723" i="8" s="1"/>
  <c r="O679" i="5"/>
  <c r="T678" i="5"/>
  <c r="S678" i="5" s="1"/>
  <c r="R678" i="5" s="1"/>
  <c r="K2722" i="8" s="1"/>
  <c r="O678" i="5"/>
  <c r="T677" i="5"/>
  <c r="S677" i="5" s="1"/>
  <c r="R677" i="5" s="1"/>
  <c r="K2721" i="8" s="1"/>
  <c r="O677" i="5"/>
  <c r="T676" i="5"/>
  <c r="S676" i="5" s="1"/>
  <c r="R676" i="5" s="1"/>
  <c r="K2720" i="8" s="1"/>
  <c r="O676" i="5"/>
  <c r="O675" i="5"/>
  <c r="T674" i="5"/>
  <c r="S674" i="5" s="1"/>
  <c r="R674" i="5" s="1"/>
  <c r="K2717" i="8" s="1"/>
  <c r="O674" i="5"/>
  <c r="T673" i="5"/>
  <c r="S673" i="5" s="1"/>
  <c r="R673" i="5" s="1"/>
  <c r="K2716" i="8" s="1"/>
  <c r="O673" i="5"/>
  <c r="T672" i="5"/>
  <c r="S672" i="5" s="1"/>
  <c r="R672" i="5" s="1"/>
  <c r="K2715" i="8" s="1"/>
  <c r="O672" i="5"/>
  <c r="T671" i="5"/>
  <c r="S671" i="5" s="1"/>
  <c r="R671" i="5" s="1"/>
  <c r="K2714" i="8" s="1"/>
  <c r="O671" i="5"/>
  <c r="T670" i="5"/>
  <c r="S670" i="5" s="1"/>
  <c r="R670" i="5" s="1"/>
  <c r="K2713" i="8" s="1"/>
  <c r="O670" i="5"/>
  <c r="T669" i="5"/>
  <c r="S669" i="5" s="1"/>
  <c r="R669" i="5" s="1"/>
  <c r="K2712" i="8" s="1"/>
  <c r="O669" i="5"/>
  <c r="T668" i="5"/>
  <c r="S668" i="5" s="1"/>
  <c r="R668" i="5" s="1"/>
  <c r="K2711" i="8" s="1"/>
  <c r="O668" i="5"/>
  <c r="T667" i="5"/>
  <c r="S667" i="5" s="1"/>
  <c r="R667" i="5" s="1"/>
  <c r="K2710" i="8" s="1"/>
  <c r="O667" i="5"/>
  <c r="T666" i="5"/>
  <c r="S666" i="5" s="1"/>
  <c r="R666" i="5" s="1"/>
  <c r="K2709" i="8" s="1"/>
  <c r="O666" i="5"/>
  <c r="T665" i="5"/>
  <c r="S665" i="5" s="1"/>
  <c r="R665" i="5" s="1"/>
  <c r="K2708" i="8" s="1"/>
  <c r="O665" i="5"/>
  <c r="T664" i="5"/>
  <c r="S664" i="5" s="1"/>
  <c r="R664" i="5" s="1"/>
  <c r="K2707" i="8" s="1"/>
  <c r="O664" i="5"/>
  <c r="T663" i="5"/>
  <c r="S663" i="5" s="1"/>
  <c r="R663" i="5" s="1"/>
  <c r="K2706" i="8" s="1"/>
  <c r="O663" i="5"/>
  <c r="T662" i="5"/>
  <c r="S662" i="5" s="1"/>
  <c r="R662" i="5" s="1"/>
  <c r="K2705" i="8" s="1"/>
  <c r="O662" i="5"/>
  <c r="O661" i="5"/>
  <c r="T660" i="5"/>
  <c r="S660" i="5" s="1"/>
  <c r="R660" i="5" s="1"/>
  <c r="K2702" i="8" s="1"/>
  <c r="O660" i="5"/>
  <c r="T659" i="5"/>
  <c r="S659" i="5" s="1"/>
  <c r="R659" i="5" s="1"/>
  <c r="K2701" i="8" s="1"/>
  <c r="O659" i="5"/>
  <c r="T658" i="5"/>
  <c r="S658" i="5" s="1"/>
  <c r="R658" i="5" s="1"/>
  <c r="K2700" i="8" s="1"/>
  <c r="O658" i="5"/>
  <c r="T657" i="5"/>
  <c r="S657" i="5" s="1"/>
  <c r="R657" i="5" s="1"/>
  <c r="K2699" i="8" s="1"/>
  <c r="O657" i="5"/>
  <c r="T656" i="5"/>
  <c r="S656" i="5" s="1"/>
  <c r="R656" i="5" s="1"/>
  <c r="K2698" i="8" s="1"/>
  <c r="O656" i="5"/>
  <c r="T655" i="5"/>
  <c r="S655" i="5" s="1"/>
  <c r="R655" i="5" s="1"/>
  <c r="K2697" i="8" s="1"/>
  <c r="O655" i="5"/>
  <c r="T654" i="5"/>
  <c r="S654" i="5" s="1"/>
  <c r="R654" i="5" s="1"/>
  <c r="K2696" i="8" s="1"/>
  <c r="O654" i="5"/>
  <c r="O653" i="5"/>
  <c r="T652" i="5"/>
  <c r="S652" i="5" s="1"/>
  <c r="R652" i="5" s="1"/>
  <c r="K2693" i="8" s="1"/>
  <c r="O652" i="5"/>
  <c r="T651" i="5"/>
  <c r="S651" i="5" s="1"/>
  <c r="R651" i="5" s="1"/>
  <c r="K2692" i="8" s="1"/>
  <c r="O651" i="5"/>
  <c r="T650" i="5"/>
  <c r="S650" i="5" s="1"/>
  <c r="R650" i="5" s="1"/>
  <c r="K2690" i="8" s="1"/>
  <c r="O650" i="5"/>
  <c r="T649" i="5"/>
  <c r="S649" i="5" s="1"/>
  <c r="R649" i="5" s="1"/>
  <c r="K2688" i="8" s="1"/>
  <c r="O649" i="5"/>
  <c r="T648" i="5"/>
  <c r="S648" i="5" s="1"/>
  <c r="R648" i="5" s="1"/>
  <c r="K2686" i="8" s="1"/>
  <c r="O648" i="5"/>
  <c r="T647" i="5"/>
  <c r="S647" i="5" s="1"/>
  <c r="R647" i="5" s="1"/>
  <c r="K2684" i="8" s="1"/>
  <c r="O647" i="5"/>
  <c r="T646" i="5"/>
  <c r="S646" i="5" s="1"/>
  <c r="R646" i="5" s="1"/>
  <c r="K2682" i="8" s="1"/>
  <c r="O646" i="5"/>
  <c r="T645" i="5"/>
  <c r="S645" i="5" s="1"/>
  <c r="R645" i="5" s="1"/>
  <c r="K2681" i="8" s="1"/>
  <c r="O645" i="5"/>
  <c r="T644" i="5"/>
  <c r="S644" i="5" s="1"/>
  <c r="R644" i="5" s="1"/>
  <c r="K2680" i="8" s="1"/>
  <c r="O644" i="5"/>
  <c r="T643" i="5"/>
  <c r="S643" i="5" s="1"/>
  <c r="R643" i="5" s="1"/>
  <c r="K2679" i="8" s="1"/>
  <c r="O643" i="5"/>
  <c r="T642" i="5"/>
  <c r="S642" i="5" s="1"/>
  <c r="R642" i="5" s="1"/>
  <c r="K2678" i="8" s="1"/>
  <c r="O642" i="5"/>
  <c r="T641" i="5"/>
  <c r="S641" i="5" s="1"/>
  <c r="R641" i="5" s="1"/>
  <c r="K2676" i="8" s="1"/>
  <c r="O641" i="5"/>
  <c r="T640" i="5"/>
  <c r="S640" i="5" s="1"/>
  <c r="R640" i="5" s="1"/>
  <c r="K2675" i="8" s="1"/>
  <c r="O640" i="5"/>
  <c r="O639" i="5"/>
  <c r="T638" i="5"/>
  <c r="S638" i="5" s="1"/>
  <c r="R638" i="5" s="1"/>
  <c r="K2672" i="8" s="1"/>
  <c r="O638" i="5"/>
  <c r="T637" i="5"/>
  <c r="S637" i="5" s="1"/>
  <c r="R637" i="5" s="1"/>
  <c r="K2671" i="8" s="1"/>
  <c r="O637" i="5"/>
  <c r="T636" i="5"/>
  <c r="S636" i="5" s="1"/>
  <c r="R636" i="5" s="1"/>
  <c r="K2670" i="8" s="1"/>
  <c r="O636" i="5"/>
  <c r="T635" i="5"/>
  <c r="S635" i="5" s="1"/>
  <c r="R635" i="5" s="1"/>
  <c r="K2669" i="8" s="1"/>
  <c r="O635" i="5"/>
  <c r="T634" i="5"/>
  <c r="S634" i="5" s="1"/>
  <c r="R634" i="5" s="1"/>
  <c r="K2667" i="8" s="1"/>
  <c r="T633" i="5"/>
  <c r="S633" i="5" s="1"/>
  <c r="R633" i="5" s="1"/>
  <c r="K2666" i="8" s="1"/>
  <c r="O633" i="5"/>
  <c r="T632" i="5"/>
  <c r="S632" i="5" s="1"/>
  <c r="R632" i="5" s="1"/>
  <c r="K2665" i="8" s="1"/>
  <c r="T631" i="5"/>
  <c r="S631" i="5" s="1"/>
  <c r="R631" i="5" s="1"/>
  <c r="K2664" i="8" s="1"/>
  <c r="T630" i="5"/>
  <c r="S630" i="5" s="1"/>
  <c r="R630" i="5" s="1"/>
  <c r="K2663" i="8" s="1"/>
  <c r="T629" i="5"/>
  <c r="S629" i="5" s="1"/>
  <c r="R629" i="5" s="1"/>
  <c r="K2662" i="8" s="1"/>
  <c r="T628" i="5"/>
  <c r="S628" i="5" s="1"/>
  <c r="R628" i="5" s="1"/>
  <c r="K2661" i="8" s="1"/>
  <c r="T627" i="5"/>
  <c r="S627" i="5" s="1"/>
  <c r="R627" i="5" s="1"/>
  <c r="K2660" i="8" s="1"/>
  <c r="T626" i="5"/>
  <c r="S626" i="5" s="1"/>
  <c r="R626" i="5" s="1"/>
  <c r="K2658" i="8" s="1"/>
  <c r="O626" i="5"/>
  <c r="T625" i="5"/>
  <c r="S625" i="5" s="1"/>
  <c r="R625" i="5" s="1"/>
  <c r="K2657" i="8" s="1"/>
  <c r="O625" i="5"/>
  <c r="T624" i="5"/>
  <c r="S624" i="5" s="1"/>
  <c r="R624" i="5" s="1"/>
  <c r="K2656" i="8" s="1"/>
  <c r="O624" i="5"/>
  <c r="T623" i="5"/>
  <c r="S623" i="5" s="1"/>
  <c r="R623" i="5" s="1"/>
  <c r="K2655" i="8" s="1"/>
  <c r="O623" i="5"/>
  <c r="T622" i="5"/>
  <c r="S622" i="5" s="1"/>
  <c r="R622" i="5" s="1"/>
  <c r="K2654" i="8" s="1"/>
  <c r="O622" i="5"/>
  <c r="T621" i="5"/>
  <c r="S621" i="5" s="1"/>
  <c r="R621" i="5" s="1"/>
  <c r="K2653" i="8" s="1"/>
  <c r="O621" i="5"/>
  <c r="T620" i="5"/>
  <c r="S620" i="5" s="1"/>
  <c r="R620" i="5" s="1"/>
  <c r="K2652" i="8" s="1"/>
  <c r="O620" i="5"/>
  <c r="O619" i="5"/>
  <c r="T618" i="5"/>
  <c r="S618" i="5" s="1"/>
  <c r="R618" i="5" s="1"/>
  <c r="K2649" i="8" s="1"/>
  <c r="O618" i="5"/>
  <c r="T617" i="5"/>
  <c r="S617" i="5" s="1"/>
  <c r="R617" i="5" s="1"/>
  <c r="K2647" i="8" s="1"/>
  <c r="O617" i="5"/>
  <c r="T616" i="5"/>
  <c r="S616" i="5" s="1"/>
  <c r="R616" i="5" s="1"/>
  <c r="K2646" i="8" s="1"/>
  <c r="O616" i="5"/>
  <c r="T615" i="5"/>
  <c r="S615" i="5" s="1"/>
  <c r="R615" i="5" s="1"/>
  <c r="K2645" i="8" s="1"/>
  <c r="O615" i="5"/>
  <c r="T614" i="5"/>
  <c r="S614" i="5" s="1"/>
  <c r="R614" i="5" s="1"/>
  <c r="K2644" i="8" s="1"/>
  <c r="O614" i="5"/>
  <c r="T613" i="5"/>
  <c r="S613" i="5" s="1"/>
  <c r="R613" i="5" s="1"/>
  <c r="K2643" i="8" s="1"/>
  <c r="O613" i="5"/>
  <c r="T612" i="5"/>
  <c r="S612" i="5" s="1"/>
  <c r="R612" i="5" s="1"/>
  <c r="K2642" i="8" s="1"/>
  <c r="O612" i="5"/>
  <c r="T611" i="5"/>
  <c r="S611" i="5" s="1"/>
  <c r="R611" i="5" s="1"/>
  <c r="K2641" i="8" s="1"/>
  <c r="O611" i="5"/>
  <c r="T610" i="5"/>
  <c r="S610" i="5" s="1"/>
  <c r="R610" i="5" s="1"/>
  <c r="K2639" i="8" s="1"/>
  <c r="O610" i="5"/>
  <c r="T609" i="5"/>
  <c r="S609" i="5" s="1"/>
  <c r="R609" i="5" s="1"/>
  <c r="K2638" i="8" s="1"/>
  <c r="O609" i="5"/>
  <c r="T608" i="5"/>
  <c r="S608" i="5" s="1"/>
  <c r="R608" i="5" s="1"/>
  <c r="K2636" i="8" s="1"/>
  <c r="O608" i="5"/>
  <c r="O607" i="5"/>
  <c r="T606" i="5"/>
  <c r="S606" i="5" s="1"/>
  <c r="R606" i="5" s="1"/>
  <c r="K2633" i="8" s="1"/>
  <c r="O606" i="5"/>
  <c r="T605" i="5"/>
  <c r="S605" i="5" s="1"/>
  <c r="R605" i="5" s="1"/>
  <c r="K2631" i="8" s="1"/>
  <c r="O605" i="5"/>
  <c r="T604" i="5"/>
  <c r="S604" i="5" s="1"/>
  <c r="R604" i="5" s="1"/>
  <c r="K2630" i="8" s="1"/>
  <c r="O604" i="5"/>
  <c r="T603" i="5"/>
  <c r="S603" i="5" s="1"/>
  <c r="R603" i="5" s="1"/>
  <c r="K2628" i="8" s="1"/>
  <c r="O603" i="5"/>
  <c r="T602" i="5"/>
  <c r="S602" i="5" s="1"/>
  <c r="R602" i="5" s="1"/>
  <c r="K2626" i="8" s="1"/>
  <c r="O602" i="5"/>
  <c r="T601" i="5"/>
  <c r="S601" i="5" s="1"/>
  <c r="R601" i="5" s="1"/>
  <c r="K2624" i="8" s="1"/>
  <c r="O601" i="5"/>
  <c r="T600" i="5"/>
  <c r="S600" i="5" s="1"/>
  <c r="R600" i="5" s="1"/>
  <c r="K2622" i="8" s="1"/>
  <c r="O600" i="5"/>
  <c r="O599" i="5"/>
  <c r="T598" i="5"/>
  <c r="S598" i="5" s="1"/>
  <c r="R598" i="5" s="1"/>
  <c r="K2619" i="8" s="1"/>
  <c r="O598" i="5"/>
  <c r="T597" i="5"/>
  <c r="S597" i="5" s="1"/>
  <c r="R597" i="5" s="1"/>
  <c r="K2618" i="8" s="1"/>
  <c r="O597" i="5"/>
  <c r="T596" i="5"/>
  <c r="S596" i="5" s="1"/>
  <c r="R596" i="5" s="1"/>
  <c r="K2616" i="8" s="1"/>
  <c r="O596" i="5"/>
  <c r="T595" i="5"/>
  <c r="S595" i="5" s="1"/>
  <c r="R595" i="5" s="1"/>
  <c r="K2614" i="8" s="1"/>
  <c r="O595" i="5"/>
  <c r="T594" i="5"/>
  <c r="S594" i="5" s="1"/>
  <c r="R594" i="5" s="1"/>
  <c r="K2612" i="8" s="1"/>
  <c r="O594" i="5"/>
  <c r="T593" i="5"/>
  <c r="S593" i="5" s="1"/>
  <c r="R593" i="5" s="1"/>
  <c r="K2611" i="8" s="1"/>
  <c r="O593" i="5"/>
  <c r="T592" i="5"/>
  <c r="S592" i="5" s="1"/>
  <c r="R592" i="5" s="1"/>
  <c r="K2610" i="8" s="1"/>
  <c r="O592" i="5"/>
  <c r="T591" i="5"/>
  <c r="S591" i="5" s="1"/>
  <c r="R591" i="5" s="1"/>
  <c r="K2609" i="8" s="1"/>
  <c r="O591" i="5"/>
  <c r="T590" i="5"/>
  <c r="S590" i="5" s="1"/>
  <c r="R590" i="5" s="1"/>
  <c r="K2607" i="8" s="1"/>
  <c r="O590" i="5"/>
  <c r="T589" i="5"/>
  <c r="S589" i="5" s="1"/>
  <c r="R589" i="5" s="1"/>
  <c r="K2606" i="8" s="1"/>
  <c r="O589" i="5"/>
  <c r="T588" i="5"/>
  <c r="S588" i="5" s="1"/>
  <c r="R588" i="5" s="1"/>
  <c r="K2604" i="8" s="1"/>
  <c r="O588" i="5"/>
  <c r="T587" i="5"/>
  <c r="S587" i="5" s="1"/>
  <c r="R587" i="5" s="1"/>
  <c r="K2603" i="8" s="1"/>
  <c r="O587" i="5"/>
  <c r="T586" i="5"/>
  <c r="S586" i="5" s="1"/>
  <c r="R586" i="5" s="1"/>
  <c r="K2602" i="8" s="1"/>
  <c r="O586" i="5"/>
  <c r="T585" i="5"/>
  <c r="S585" i="5" s="1"/>
  <c r="R585" i="5" s="1"/>
  <c r="K2601" i="8" s="1"/>
  <c r="O585" i="5"/>
  <c r="T584" i="5"/>
  <c r="S584" i="5" s="1"/>
  <c r="R584" i="5" s="1"/>
  <c r="K2600" i="8" s="1"/>
  <c r="O584" i="5"/>
  <c r="T583" i="5"/>
  <c r="S583" i="5" s="1"/>
  <c r="R583" i="5" s="1"/>
  <c r="K2599" i="8" s="1"/>
  <c r="O583" i="5"/>
  <c r="T582" i="5"/>
  <c r="S582" i="5" s="1"/>
  <c r="R582" i="5" s="1"/>
  <c r="K2598" i="8" s="1"/>
  <c r="O582" i="5"/>
  <c r="T581" i="5"/>
  <c r="S581" i="5" s="1"/>
  <c r="R581" i="5" s="1"/>
  <c r="K2596" i="8" s="1"/>
  <c r="O581" i="5"/>
  <c r="T580" i="5"/>
  <c r="S580" i="5" s="1"/>
  <c r="R580" i="5" s="1"/>
  <c r="K2594" i="8" s="1"/>
  <c r="O580" i="5"/>
  <c r="T579" i="5"/>
  <c r="S579" i="5" s="1"/>
  <c r="R579" i="5" s="1"/>
  <c r="K2592" i="8" s="1"/>
  <c r="O579" i="5"/>
  <c r="T578" i="5"/>
  <c r="S578" i="5" s="1"/>
  <c r="R578" i="5" s="1"/>
  <c r="K2590" i="8" s="1"/>
  <c r="O578" i="5"/>
  <c r="T577" i="5"/>
  <c r="S577" i="5" s="1"/>
  <c r="R577" i="5" s="1"/>
  <c r="K2588" i="8" s="1"/>
  <c r="O577" i="5"/>
  <c r="T576" i="5"/>
  <c r="S576" i="5" s="1"/>
  <c r="R576" i="5" s="1"/>
  <c r="K2587" i="8" s="1"/>
  <c r="O576" i="5"/>
  <c r="T575" i="5"/>
  <c r="S575" i="5" s="1"/>
  <c r="R575" i="5" s="1"/>
  <c r="K2585" i="8" s="1"/>
  <c r="O575" i="5"/>
  <c r="T574" i="5"/>
  <c r="S574" i="5" s="1"/>
  <c r="R574" i="5" s="1"/>
  <c r="K2584" i="8" s="1"/>
  <c r="O574" i="5"/>
  <c r="T573" i="5"/>
  <c r="S573" i="5" s="1"/>
  <c r="R573" i="5" s="1"/>
  <c r="K2583" i="8" s="1"/>
  <c r="O573" i="5"/>
  <c r="T572" i="5"/>
  <c r="S572" i="5" s="1"/>
  <c r="R572" i="5" s="1"/>
  <c r="K2582" i="8" s="1"/>
  <c r="O572" i="5"/>
  <c r="T571" i="5"/>
  <c r="S571" i="5" s="1"/>
  <c r="R571" i="5" s="1"/>
  <c r="K2581" i="8" s="1"/>
  <c r="O571" i="5"/>
  <c r="T570" i="5"/>
  <c r="S570" i="5" s="1"/>
  <c r="R570" i="5" s="1"/>
  <c r="K2580" i="8" s="1"/>
  <c r="O570" i="5"/>
  <c r="T569" i="5"/>
  <c r="S569" i="5" s="1"/>
  <c r="R569" i="5" s="1"/>
  <c r="K2578" i="8" s="1"/>
  <c r="O569" i="5"/>
  <c r="T568" i="5"/>
  <c r="S568" i="5" s="1"/>
  <c r="R568" i="5" s="1"/>
  <c r="K2577" i="8" s="1"/>
  <c r="O568" i="5"/>
  <c r="T567" i="5"/>
  <c r="S567" i="5" s="1"/>
  <c r="R567" i="5" s="1"/>
  <c r="K2576" i="8" s="1"/>
  <c r="O567" i="5"/>
  <c r="T566" i="5"/>
  <c r="S566" i="5" s="1"/>
  <c r="R566" i="5" s="1"/>
  <c r="K2575" i="8" s="1"/>
  <c r="O566" i="5"/>
  <c r="T565" i="5"/>
  <c r="S565" i="5" s="1"/>
  <c r="R565" i="5" s="1"/>
  <c r="K2574" i="8" s="1"/>
  <c r="O565" i="5"/>
  <c r="T564" i="5"/>
  <c r="S564" i="5" s="1"/>
  <c r="R564" i="5" s="1"/>
  <c r="K2573" i="8" s="1"/>
  <c r="O564" i="5"/>
  <c r="T563" i="5"/>
  <c r="S563" i="5" s="1"/>
  <c r="R563" i="5" s="1"/>
  <c r="K2571" i="8" s="1"/>
  <c r="O563" i="5"/>
  <c r="T562" i="5"/>
  <c r="S562" i="5" s="1"/>
  <c r="R562" i="5" s="1"/>
  <c r="K2570" i="8" s="1"/>
  <c r="O562" i="5"/>
  <c r="T561" i="5"/>
  <c r="S561" i="5" s="1"/>
  <c r="R561" i="5" s="1"/>
  <c r="K2569" i="8" s="1"/>
  <c r="O561" i="5"/>
  <c r="T560" i="5"/>
  <c r="S560" i="5" s="1"/>
  <c r="R560" i="5" s="1"/>
  <c r="K2568" i="8" s="1"/>
  <c r="O560" i="5"/>
  <c r="T559" i="5"/>
  <c r="S559" i="5" s="1"/>
  <c r="R559" i="5" s="1"/>
  <c r="K2567" i="8" s="1"/>
  <c r="O559" i="5"/>
  <c r="T558" i="5"/>
  <c r="S558" i="5" s="1"/>
  <c r="R558" i="5" s="1"/>
  <c r="K2566" i="8" s="1"/>
  <c r="O558" i="5"/>
  <c r="O557" i="5"/>
  <c r="T556" i="5"/>
  <c r="S556" i="5" s="1"/>
  <c r="R556" i="5" s="1"/>
  <c r="K2563" i="8" s="1"/>
  <c r="O556" i="5"/>
  <c r="T555" i="5"/>
  <c r="S555" i="5" s="1"/>
  <c r="R555" i="5" s="1"/>
  <c r="K2562" i="8" s="1"/>
  <c r="O555" i="5"/>
  <c r="T554" i="5"/>
  <c r="S554" i="5" s="1"/>
  <c r="R554" i="5" s="1"/>
  <c r="K2561" i="8" s="1"/>
  <c r="O554" i="5"/>
  <c r="T553" i="5"/>
  <c r="S553" i="5" s="1"/>
  <c r="R553" i="5" s="1"/>
  <c r="K2560" i="8" s="1"/>
  <c r="O553" i="5"/>
  <c r="T552" i="5"/>
  <c r="S552" i="5" s="1"/>
  <c r="R552" i="5" s="1"/>
  <c r="K2559" i="8" s="1"/>
  <c r="O552" i="5"/>
  <c r="T551" i="5"/>
  <c r="S551" i="5" s="1"/>
  <c r="R551" i="5" s="1"/>
  <c r="K2558" i="8" s="1"/>
  <c r="O551" i="5"/>
  <c r="T550" i="5"/>
  <c r="S550" i="5" s="1"/>
  <c r="R550" i="5" s="1"/>
  <c r="K2557" i="8" s="1"/>
  <c r="O550" i="5"/>
  <c r="T549" i="5"/>
  <c r="S549" i="5" s="1"/>
  <c r="R549" i="5" s="1"/>
  <c r="K2556" i="8" s="1"/>
  <c r="O549" i="5"/>
  <c r="T548" i="5"/>
  <c r="S548" i="5" s="1"/>
  <c r="R548" i="5" s="1"/>
  <c r="K2555" i="8" s="1"/>
  <c r="O548" i="5"/>
  <c r="T547" i="5"/>
  <c r="S547" i="5" s="1"/>
  <c r="R547" i="5" s="1"/>
  <c r="K2554" i="8" s="1"/>
  <c r="O547" i="5"/>
  <c r="T546" i="5"/>
  <c r="S546" i="5" s="1"/>
  <c r="R546" i="5" s="1"/>
  <c r="K2553" i="8" s="1"/>
  <c r="O546" i="5"/>
  <c r="T545" i="5"/>
  <c r="S545" i="5" s="1"/>
  <c r="R545" i="5" s="1"/>
  <c r="K2552" i="8" s="1"/>
  <c r="O545" i="5"/>
  <c r="T544" i="5"/>
  <c r="S544" i="5" s="1"/>
  <c r="R544" i="5" s="1"/>
  <c r="K2551" i="8" s="1"/>
  <c r="O544" i="5"/>
  <c r="T543" i="5"/>
  <c r="S543" i="5" s="1"/>
  <c r="R543" i="5" s="1"/>
  <c r="K2550" i="8" s="1"/>
  <c r="O543" i="5"/>
  <c r="T542" i="5"/>
  <c r="S542" i="5" s="1"/>
  <c r="R542" i="5" s="1"/>
  <c r="K2548" i="8" s="1"/>
  <c r="O542" i="5"/>
  <c r="T541" i="5"/>
  <c r="S541" i="5" s="1"/>
  <c r="R541" i="5" s="1"/>
  <c r="K2546" i="8" s="1"/>
  <c r="O541" i="5"/>
  <c r="T540" i="5"/>
  <c r="S540" i="5" s="1"/>
  <c r="R540" i="5" s="1"/>
  <c r="K2545" i="8" s="1"/>
  <c r="O540" i="5"/>
  <c r="T539" i="5"/>
  <c r="S539" i="5" s="1"/>
  <c r="R539" i="5" s="1"/>
  <c r="K2544" i="8" s="1"/>
  <c r="O539" i="5"/>
  <c r="T538" i="5"/>
  <c r="S538" i="5" s="1"/>
  <c r="R538" i="5" s="1"/>
  <c r="K2543" i="8" s="1"/>
  <c r="O538" i="5"/>
  <c r="T537" i="5"/>
  <c r="S537" i="5" s="1"/>
  <c r="R537" i="5" s="1"/>
  <c r="K2542" i="8" s="1"/>
  <c r="O537" i="5"/>
  <c r="T536" i="5"/>
  <c r="S536" i="5" s="1"/>
  <c r="R536" i="5" s="1"/>
  <c r="K2540" i="8" s="1"/>
  <c r="O536" i="5"/>
  <c r="T535" i="5"/>
  <c r="S535" i="5" s="1"/>
  <c r="R535" i="5" s="1"/>
  <c r="K2539" i="8" s="1"/>
  <c r="O535" i="5"/>
  <c r="T534" i="5"/>
  <c r="S534" i="5" s="1"/>
  <c r="R534" i="5" s="1"/>
  <c r="K2538" i="8" s="1"/>
  <c r="O534" i="5"/>
  <c r="T533" i="5"/>
  <c r="S533" i="5" s="1"/>
  <c r="R533" i="5" s="1"/>
  <c r="K2536" i="8" s="1"/>
  <c r="O533" i="5"/>
  <c r="T532" i="5"/>
  <c r="S532" i="5" s="1"/>
  <c r="R532" i="5" s="1"/>
  <c r="K2535" i="8" s="1"/>
  <c r="O532" i="5"/>
  <c r="T531" i="5"/>
  <c r="S531" i="5" s="1"/>
  <c r="R531" i="5" s="1"/>
  <c r="K2533" i="8" s="1"/>
  <c r="O531" i="5"/>
  <c r="T530" i="5"/>
  <c r="S530" i="5" s="1"/>
  <c r="R530" i="5" s="1"/>
  <c r="K2532" i="8" s="1"/>
  <c r="O530" i="5"/>
  <c r="T529" i="5"/>
  <c r="S529" i="5" s="1"/>
  <c r="R529" i="5" s="1"/>
  <c r="K2530" i="8" s="1"/>
  <c r="O529" i="5"/>
  <c r="T528" i="5"/>
  <c r="S528" i="5" s="1"/>
  <c r="R528" i="5" s="1"/>
  <c r="K2529" i="8" s="1"/>
  <c r="O528" i="5"/>
  <c r="T527" i="5"/>
  <c r="S527" i="5" s="1"/>
  <c r="R527" i="5" s="1"/>
  <c r="K2528" i="8" s="1"/>
  <c r="O527" i="5"/>
  <c r="T526" i="5"/>
  <c r="S526" i="5" s="1"/>
  <c r="R526" i="5" s="1"/>
  <c r="K2527" i="8" s="1"/>
  <c r="O526" i="5"/>
  <c r="T525" i="5"/>
  <c r="S525" i="5" s="1"/>
  <c r="R525" i="5" s="1"/>
  <c r="K2526" i="8" s="1"/>
  <c r="O525" i="5"/>
  <c r="T524" i="5"/>
  <c r="S524" i="5" s="1"/>
  <c r="R524" i="5" s="1"/>
  <c r="K2525" i="8" s="1"/>
  <c r="O524" i="5"/>
  <c r="T523" i="5"/>
  <c r="S523" i="5" s="1"/>
  <c r="R523" i="5" s="1"/>
  <c r="K2524" i="8" s="1"/>
  <c r="O523" i="5"/>
  <c r="O522" i="5"/>
  <c r="T521" i="5"/>
  <c r="S521" i="5" s="1"/>
  <c r="R521" i="5" s="1"/>
  <c r="K2521" i="8" s="1"/>
  <c r="O521" i="5"/>
  <c r="T520" i="5"/>
  <c r="S520" i="5" s="1"/>
  <c r="R520" i="5" s="1"/>
  <c r="K2520" i="8" s="1"/>
  <c r="O520" i="5"/>
  <c r="T519" i="5"/>
  <c r="S519" i="5" s="1"/>
  <c r="R519" i="5" s="1"/>
  <c r="K2519" i="8" s="1"/>
  <c r="O519" i="5"/>
  <c r="T518" i="5"/>
  <c r="S518" i="5" s="1"/>
  <c r="R518" i="5" s="1"/>
  <c r="K2517" i="8" s="1"/>
  <c r="O518" i="5"/>
  <c r="T517" i="5"/>
  <c r="S517" i="5" s="1"/>
  <c r="R517" i="5" s="1"/>
  <c r="K2515" i="8" s="1"/>
  <c r="O517" i="5"/>
  <c r="T516" i="5"/>
  <c r="S516" i="5" s="1"/>
  <c r="R516" i="5" s="1"/>
  <c r="K2514" i="8" s="1"/>
  <c r="O516" i="5"/>
  <c r="T515" i="5"/>
  <c r="S515" i="5" s="1"/>
  <c r="R515" i="5" s="1"/>
  <c r="K2513" i="8" s="1"/>
  <c r="O515" i="5"/>
  <c r="T514" i="5"/>
  <c r="S514" i="5" s="1"/>
  <c r="R514" i="5" s="1"/>
  <c r="K2512" i="8" s="1"/>
  <c r="O514" i="5"/>
  <c r="T513" i="5"/>
  <c r="S513" i="5" s="1"/>
  <c r="R513" i="5" s="1"/>
  <c r="K2511" i="8" s="1"/>
  <c r="O513" i="5"/>
  <c r="T512" i="5"/>
  <c r="S512" i="5" s="1"/>
  <c r="R512" i="5" s="1"/>
  <c r="K2510" i="8" s="1"/>
  <c r="O512" i="5"/>
  <c r="T511" i="5"/>
  <c r="S511" i="5" s="1"/>
  <c r="R511" i="5" s="1"/>
  <c r="K2508" i="8" s="1"/>
  <c r="O511" i="5"/>
  <c r="T510" i="5"/>
  <c r="S510" i="5" s="1"/>
  <c r="R510" i="5" s="1"/>
  <c r="K2506" i="8" s="1"/>
  <c r="O510" i="5"/>
  <c r="T509" i="5"/>
  <c r="S509" i="5" s="1"/>
  <c r="R509" i="5" s="1"/>
  <c r="K2505" i="8" s="1"/>
  <c r="O509" i="5"/>
  <c r="T508" i="5"/>
  <c r="S508" i="5" s="1"/>
  <c r="R508" i="5" s="1"/>
  <c r="K2504" i="8" s="1"/>
  <c r="O508" i="5"/>
  <c r="T507" i="5"/>
  <c r="S507" i="5" s="1"/>
  <c r="R507" i="5" s="1"/>
  <c r="K2502" i="8" s="1"/>
  <c r="O507" i="5"/>
  <c r="T506" i="5"/>
  <c r="S506" i="5" s="1"/>
  <c r="R506" i="5" s="1"/>
  <c r="K2501" i="8" s="1"/>
  <c r="O506" i="5"/>
  <c r="T505" i="5"/>
  <c r="S505" i="5" s="1"/>
  <c r="R505" i="5" s="1"/>
  <c r="K2499" i="8" s="1"/>
  <c r="O505" i="5"/>
  <c r="T504" i="5"/>
  <c r="S504" i="5" s="1"/>
  <c r="R504" i="5" s="1"/>
  <c r="K2498" i="8" s="1"/>
  <c r="O504" i="5"/>
  <c r="T503" i="5"/>
  <c r="S503" i="5" s="1"/>
  <c r="R503" i="5" s="1"/>
  <c r="K2497" i="8" s="1"/>
  <c r="O503" i="5"/>
  <c r="O502" i="5"/>
  <c r="T501" i="5"/>
  <c r="S501" i="5" s="1"/>
  <c r="R501" i="5" s="1"/>
  <c r="K2494" i="8" s="1"/>
  <c r="O501" i="5"/>
  <c r="T500" i="5"/>
  <c r="S500" i="5" s="1"/>
  <c r="R500" i="5" s="1"/>
  <c r="K2492" i="8" s="1"/>
  <c r="O500" i="5"/>
  <c r="T499" i="5"/>
  <c r="S499" i="5" s="1"/>
  <c r="R499" i="5" s="1"/>
  <c r="K2490" i="8" s="1"/>
  <c r="O499" i="5"/>
  <c r="T498" i="5"/>
  <c r="S498" i="5" s="1"/>
  <c r="R498" i="5" s="1"/>
  <c r="K2489" i="8" s="1"/>
  <c r="O498" i="5"/>
  <c r="T497" i="5"/>
  <c r="S497" i="5" s="1"/>
  <c r="R497" i="5" s="1"/>
  <c r="K2487" i="8" s="1"/>
  <c r="O497" i="5"/>
  <c r="T496" i="5"/>
  <c r="S496" i="5" s="1"/>
  <c r="R496" i="5" s="1"/>
  <c r="K2485" i="8" s="1"/>
  <c r="O496" i="5"/>
  <c r="T495" i="5"/>
  <c r="S495" i="5" s="1"/>
  <c r="R495" i="5" s="1"/>
  <c r="K2483" i="8" s="1"/>
  <c r="O495" i="5"/>
  <c r="T494" i="5"/>
  <c r="S494" i="5" s="1"/>
  <c r="R494" i="5" s="1"/>
  <c r="K2481" i="8" s="1"/>
  <c r="O494" i="5"/>
  <c r="T493" i="5"/>
  <c r="S493" i="5" s="1"/>
  <c r="R493" i="5" s="1"/>
  <c r="K2480" i="8" s="1"/>
  <c r="O493" i="5"/>
  <c r="T492" i="5"/>
  <c r="S492" i="5" s="1"/>
  <c r="R492" i="5" s="1"/>
  <c r="K2479" i="8" s="1"/>
  <c r="O492" i="5"/>
  <c r="T491" i="5"/>
  <c r="S491" i="5" s="1"/>
  <c r="R491" i="5" s="1"/>
  <c r="K2477" i="8" s="1"/>
  <c r="O491" i="5"/>
  <c r="T490" i="5"/>
  <c r="S490" i="5" s="1"/>
  <c r="R490" i="5" s="1"/>
  <c r="K2476" i="8" s="1"/>
  <c r="O490" i="5"/>
  <c r="T489" i="5"/>
  <c r="S489" i="5" s="1"/>
  <c r="R489" i="5" s="1"/>
  <c r="K2475" i="8" s="1"/>
  <c r="O489" i="5"/>
  <c r="T488" i="5"/>
  <c r="S488" i="5" s="1"/>
  <c r="R488" i="5" s="1"/>
  <c r="K2473" i="8" s="1"/>
  <c r="O488" i="5"/>
  <c r="T487" i="5"/>
  <c r="S487" i="5" s="1"/>
  <c r="R487" i="5" s="1"/>
  <c r="K2472" i="8" s="1"/>
  <c r="O487" i="5"/>
  <c r="T486" i="5"/>
  <c r="S486" i="5" s="1"/>
  <c r="R486" i="5" s="1"/>
  <c r="K2471" i="8" s="1"/>
  <c r="O486" i="5"/>
  <c r="T485" i="5"/>
  <c r="S485" i="5" s="1"/>
  <c r="R485" i="5" s="1"/>
  <c r="K2470" i="8" s="1"/>
  <c r="O485" i="5"/>
  <c r="T484" i="5"/>
  <c r="S484" i="5" s="1"/>
  <c r="R484" i="5" s="1"/>
  <c r="K2469" i="8" s="1"/>
  <c r="O484" i="5"/>
  <c r="T483" i="5"/>
  <c r="S483" i="5" s="1"/>
  <c r="R483" i="5" s="1"/>
  <c r="K2468" i="8" s="1"/>
  <c r="O483" i="5"/>
  <c r="O482" i="5"/>
  <c r="T481" i="5"/>
  <c r="S481" i="5" s="1"/>
  <c r="R481" i="5" s="1"/>
  <c r="K2465" i="8" s="1"/>
  <c r="O481" i="5"/>
  <c r="T480" i="5"/>
  <c r="S480" i="5" s="1"/>
  <c r="R480" i="5" s="1"/>
  <c r="K2464" i="8" s="1"/>
  <c r="O480" i="5"/>
  <c r="T479" i="5"/>
  <c r="S479" i="5" s="1"/>
  <c r="R479" i="5" s="1"/>
  <c r="K2463" i="8" s="1"/>
  <c r="O479" i="5"/>
  <c r="T478" i="5"/>
  <c r="S478" i="5" s="1"/>
  <c r="R478" i="5" s="1"/>
  <c r="K2462" i="8" s="1"/>
  <c r="O478" i="5"/>
  <c r="T477" i="5"/>
  <c r="S477" i="5" s="1"/>
  <c r="R477" i="5" s="1"/>
  <c r="K2461" i="8" s="1"/>
  <c r="O477" i="5"/>
  <c r="O476" i="5"/>
  <c r="T475" i="5"/>
  <c r="S475" i="5" s="1"/>
  <c r="R475" i="5" s="1"/>
  <c r="K2458" i="8" s="1"/>
  <c r="O475" i="5"/>
  <c r="T474" i="5"/>
  <c r="S474" i="5" s="1"/>
  <c r="R474" i="5" s="1"/>
  <c r="K2457" i="8" s="1"/>
  <c r="O474" i="5"/>
  <c r="T473" i="5"/>
  <c r="S473" i="5" s="1"/>
  <c r="R473" i="5" s="1"/>
  <c r="K2456" i="8" s="1"/>
  <c r="O473" i="5"/>
  <c r="O472" i="5"/>
  <c r="T471" i="5"/>
  <c r="S471" i="5" s="1"/>
  <c r="R471" i="5" s="1"/>
  <c r="K2453" i="8" s="1"/>
  <c r="O471" i="5"/>
  <c r="T470" i="5"/>
  <c r="S470" i="5" s="1"/>
  <c r="R470" i="5" s="1"/>
  <c r="K2452" i="8" s="1"/>
  <c r="O470" i="5"/>
  <c r="T469" i="5"/>
  <c r="S469" i="5" s="1"/>
  <c r="R469" i="5" s="1"/>
  <c r="K2451" i="8" s="1"/>
  <c r="O469" i="5"/>
  <c r="T468" i="5"/>
  <c r="S468" i="5" s="1"/>
  <c r="R468" i="5" s="1"/>
  <c r="K2450" i="8" s="1"/>
  <c r="O468" i="5"/>
  <c r="T467" i="5"/>
  <c r="S467" i="5" s="1"/>
  <c r="R467" i="5" s="1"/>
  <c r="K2449" i="8" s="1"/>
  <c r="O467" i="5"/>
  <c r="O466" i="5"/>
  <c r="O465" i="5"/>
  <c r="T464" i="5"/>
  <c r="S464" i="5" s="1"/>
  <c r="R464" i="5" s="1"/>
  <c r="K2445" i="8" s="1"/>
  <c r="O464" i="5"/>
  <c r="T463" i="5"/>
  <c r="S463" i="5" s="1"/>
  <c r="R463" i="5" s="1"/>
  <c r="K2444" i="8" s="1"/>
  <c r="O463" i="5"/>
  <c r="T462" i="5"/>
  <c r="S462" i="5" s="1"/>
  <c r="R462" i="5" s="1"/>
  <c r="K2443" i="8" s="1"/>
  <c r="O462" i="5"/>
  <c r="O461" i="5"/>
  <c r="T460" i="5"/>
  <c r="S460" i="5" s="1"/>
  <c r="R460" i="5" s="1"/>
  <c r="K2440" i="8" s="1"/>
  <c r="O460" i="5"/>
  <c r="T459" i="5"/>
  <c r="S459" i="5" s="1"/>
  <c r="R459" i="5" s="1"/>
  <c r="K2439" i="8" s="1"/>
  <c r="O459" i="5"/>
  <c r="T458" i="5"/>
  <c r="S458" i="5" s="1"/>
  <c r="R458" i="5" s="1"/>
  <c r="K2438" i="8" s="1"/>
  <c r="O458" i="5"/>
  <c r="T457" i="5"/>
  <c r="S457" i="5" s="1"/>
  <c r="R457" i="5" s="1"/>
  <c r="K2437" i="8" s="1"/>
  <c r="O457" i="5"/>
  <c r="O456" i="5"/>
  <c r="T455" i="5"/>
  <c r="S455" i="5" s="1"/>
  <c r="R455" i="5" s="1"/>
  <c r="K2434" i="8" s="1"/>
  <c r="O455" i="5"/>
  <c r="T454" i="5"/>
  <c r="S454" i="5" s="1"/>
  <c r="R454" i="5" s="1"/>
  <c r="K2433" i="8" s="1"/>
  <c r="O454" i="5"/>
  <c r="T453" i="5"/>
  <c r="S453" i="5" s="1"/>
  <c r="R453" i="5" s="1"/>
  <c r="K2432" i="8" s="1"/>
  <c r="O453" i="5"/>
  <c r="T452" i="5"/>
  <c r="S452" i="5" s="1"/>
  <c r="R452" i="5" s="1"/>
  <c r="K2431" i="8" s="1"/>
  <c r="O452" i="5"/>
  <c r="O451" i="5"/>
  <c r="O450" i="5"/>
  <c r="T449" i="5"/>
  <c r="S449" i="5" s="1"/>
  <c r="R449" i="5" s="1"/>
  <c r="K2427" i="8" s="1"/>
  <c r="O449" i="5"/>
  <c r="T448" i="5"/>
  <c r="S448" i="5" s="1"/>
  <c r="R448" i="5" s="1"/>
  <c r="K2426" i="8" s="1"/>
  <c r="O448" i="5"/>
  <c r="T447" i="5"/>
  <c r="S447" i="5" s="1"/>
  <c r="R447" i="5" s="1"/>
  <c r="K2425" i="8" s="1"/>
  <c r="O447" i="5"/>
  <c r="T446" i="5"/>
  <c r="S446" i="5" s="1"/>
  <c r="R446" i="5" s="1"/>
  <c r="K2424" i="8" s="1"/>
  <c r="O446" i="5"/>
  <c r="O445" i="5"/>
  <c r="T444" i="5"/>
  <c r="S444" i="5" s="1"/>
  <c r="R444" i="5" s="1"/>
  <c r="K2421" i="8" s="1"/>
  <c r="O444" i="5"/>
  <c r="T443" i="5"/>
  <c r="S443" i="5" s="1"/>
  <c r="R443" i="5" s="1"/>
  <c r="K2420" i="8" s="1"/>
  <c r="O443" i="5"/>
  <c r="T442" i="5"/>
  <c r="S442" i="5" s="1"/>
  <c r="R442" i="5" s="1"/>
  <c r="K2419" i="8" s="1"/>
  <c r="O442" i="5"/>
  <c r="T441" i="5"/>
  <c r="S441" i="5" s="1"/>
  <c r="R441" i="5" s="1"/>
  <c r="K2418" i="8" s="1"/>
  <c r="O441" i="5"/>
  <c r="T440" i="5"/>
  <c r="S440" i="5" s="1"/>
  <c r="R440" i="5" s="1"/>
  <c r="K2417" i="8" s="1"/>
  <c r="O440" i="5"/>
  <c r="O439" i="5"/>
  <c r="T438" i="5"/>
  <c r="S438" i="5" s="1"/>
  <c r="R438" i="5" s="1"/>
  <c r="K2414" i="8" s="1"/>
  <c r="O438" i="5"/>
  <c r="T437" i="5"/>
  <c r="S437" i="5" s="1"/>
  <c r="R437" i="5" s="1"/>
  <c r="K2413" i="8" s="1"/>
  <c r="O437" i="5"/>
  <c r="T436" i="5"/>
  <c r="S436" i="5" s="1"/>
  <c r="R436" i="5" s="1"/>
  <c r="K2412" i="8" s="1"/>
  <c r="O436" i="5"/>
  <c r="T435" i="5"/>
  <c r="S435" i="5" s="1"/>
  <c r="R435" i="5" s="1"/>
  <c r="K2411" i="8" s="1"/>
  <c r="O435" i="5"/>
  <c r="O434" i="5"/>
  <c r="T433" i="5"/>
  <c r="S433" i="5" s="1"/>
  <c r="R433" i="5" s="1"/>
  <c r="K2408" i="8" s="1"/>
  <c r="O433" i="5"/>
  <c r="T432" i="5"/>
  <c r="S432" i="5" s="1"/>
  <c r="R432" i="5" s="1"/>
  <c r="K2407" i="8" s="1"/>
  <c r="O432" i="5"/>
  <c r="O431" i="5"/>
  <c r="T430" i="5"/>
  <c r="S430" i="5" s="1"/>
  <c r="R430" i="5" s="1"/>
  <c r="K2404" i="8" s="1"/>
  <c r="O430" i="5"/>
  <c r="O429" i="5"/>
  <c r="O428" i="5"/>
  <c r="T427" i="5"/>
  <c r="S427" i="5" s="1"/>
  <c r="R427" i="5" s="1"/>
  <c r="K2400" i="8" s="1"/>
  <c r="O427" i="5"/>
  <c r="T426" i="5"/>
  <c r="S426" i="5" s="1"/>
  <c r="R426" i="5" s="1"/>
  <c r="K2399" i="8" s="1"/>
  <c r="O426" i="5"/>
  <c r="T425" i="5"/>
  <c r="S425" i="5" s="1"/>
  <c r="R425" i="5" s="1"/>
  <c r="K2398" i="8" s="1"/>
  <c r="O425" i="5"/>
  <c r="T424" i="5"/>
  <c r="S424" i="5" s="1"/>
  <c r="R424" i="5" s="1"/>
  <c r="K2397" i="8" s="1"/>
  <c r="O424" i="5"/>
  <c r="T423" i="5"/>
  <c r="S423" i="5" s="1"/>
  <c r="R423" i="5" s="1"/>
  <c r="K2396" i="8" s="1"/>
  <c r="O423" i="5"/>
  <c r="O422" i="5"/>
  <c r="T421" i="5"/>
  <c r="S421" i="5" s="1"/>
  <c r="R421" i="5" s="1"/>
  <c r="K2393" i="8" s="1"/>
  <c r="O421" i="5"/>
  <c r="T420" i="5"/>
  <c r="S420" i="5" s="1"/>
  <c r="R420" i="5" s="1"/>
  <c r="K2392" i="8" s="1"/>
  <c r="O420" i="5"/>
  <c r="T419" i="5"/>
  <c r="S419" i="5" s="1"/>
  <c r="R419" i="5" s="1"/>
  <c r="K2391" i="8" s="1"/>
  <c r="O419" i="5"/>
  <c r="T418" i="5"/>
  <c r="S418" i="5" s="1"/>
  <c r="R418" i="5" s="1"/>
  <c r="K2390" i="8" s="1"/>
  <c r="O418" i="5"/>
  <c r="T417" i="5"/>
  <c r="S417" i="5" s="1"/>
  <c r="R417" i="5" s="1"/>
  <c r="K2389" i="8" s="1"/>
  <c r="O417" i="5"/>
  <c r="T416" i="5"/>
  <c r="S416" i="5" s="1"/>
  <c r="R416" i="5" s="1"/>
  <c r="K2388" i="8" s="1"/>
  <c r="O416" i="5"/>
  <c r="T415" i="5"/>
  <c r="S415" i="5" s="1"/>
  <c r="R415" i="5" s="1"/>
  <c r="K2387" i="8" s="1"/>
  <c r="O415" i="5"/>
  <c r="T414" i="5"/>
  <c r="S414" i="5" s="1"/>
  <c r="R414" i="5" s="1"/>
  <c r="K2386" i="8" s="1"/>
  <c r="O414" i="5"/>
  <c r="O413" i="5"/>
  <c r="T412" i="5"/>
  <c r="S412" i="5" s="1"/>
  <c r="R412" i="5" s="1"/>
  <c r="K2383" i="8" s="1"/>
  <c r="O412" i="5"/>
  <c r="T411" i="5"/>
  <c r="S411" i="5" s="1"/>
  <c r="R411" i="5" s="1"/>
  <c r="K2382" i="8" s="1"/>
  <c r="O411" i="5"/>
  <c r="T410" i="5"/>
  <c r="S410" i="5" s="1"/>
  <c r="R410" i="5" s="1"/>
  <c r="K2381" i="8" s="1"/>
  <c r="O410" i="5"/>
  <c r="T409" i="5"/>
  <c r="S409" i="5" s="1"/>
  <c r="R409" i="5" s="1"/>
  <c r="K2380" i="8" s="1"/>
  <c r="O409" i="5"/>
  <c r="T408" i="5"/>
  <c r="S408" i="5" s="1"/>
  <c r="R408" i="5" s="1"/>
  <c r="K2379" i="8" s="1"/>
  <c r="O408" i="5"/>
  <c r="T407" i="5"/>
  <c r="S407" i="5" s="1"/>
  <c r="R407" i="5" s="1"/>
  <c r="K2378" i="8" s="1"/>
  <c r="O407" i="5"/>
  <c r="T406" i="5"/>
  <c r="S406" i="5" s="1"/>
  <c r="R406" i="5" s="1"/>
  <c r="K2377" i="8" s="1"/>
  <c r="O406" i="5"/>
  <c r="T405" i="5"/>
  <c r="S405" i="5" s="1"/>
  <c r="R405" i="5" s="1"/>
  <c r="K2376" i="8" s="1"/>
  <c r="O405" i="5"/>
  <c r="O404" i="5"/>
  <c r="T403" i="5"/>
  <c r="S403" i="5" s="1"/>
  <c r="R403" i="5" s="1"/>
  <c r="K2373" i="8" s="1"/>
  <c r="O403" i="5"/>
  <c r="T402" i="5"/>
  <c r="S402" i="5" s="1"/>
  <c r="R402" i="5" s="1"/>
  <c r="K2372" i="8" s="1"/>
  <c r="O402" i="5"/>
  <c r="T401" i="5"/>
  <c r="S401" i="5" s="1"/>
  <c r="R401" i="5" s="1"/>
  <c r="K2371" i="8" s="1"/>
  <c r="O401" i="5"/>
  <c r="T400" i="5"/>
  <c r="S400" i="5" s="1"/>
  <c r="R400" i="5" s="1"/>
  <c r="K2370" i="8" s="1"/>
  <c r="O400" i="5"/>
  <c r="T399" i="5"/>
  <c r="S399" i="5" s="1"/>
  <c r="R399" i="5" s="1"/>
  <c r="K2369" i="8" s="1"/>
  <c r="O399" i="5"/>
  <c r="T398" i="5"/>
  <c r="S398" i="5" s="1"/>
  <c r="R398" i="5" s="1"/>
  <c r="K2368" i="8" s="1"/>
  <c r="O398" i="5"/>
  <c r="T397" i="5"/>
  <c r="S397" i="5" s="1"/>
  <c r="R397" i="5" s="1"/>
  <c r="K2367" i="8" s="1"/>
  <c r="O397" i="5"/>
  <c r="T396" i="5"/>
  <c r="S396" i="5" s="1"/>
  <c r="R396" i="5" s="1"/>
  <c r="K2366" i="8" s="1"/>
  <c r="O396" i="5"/>
  <c r="T395" i="5"/>
  <c r="S395" i="5" s="1"/>
  <c r="R395" i="5" s="1"/>
  <c r="K2365" i="8" s="1"/>
  <c r="O395" i="5"/>
  <c r="T394" i="5"/>
  <c r="S394" i="5" s="1"/>
  <c r="R394" i="5" s="1"/>
  <c r="K2364" i="8" s="1"/>
  <c r="O394" i="5"/>
  <c r="O393" i="5"/>
  <c r="T392" i="5"/>
  <c r="S392" i="5" s="1"/>
  <c r="R392" i="5" s="1"/>
  <c r="K2361" i="8" s="1"/>
  <c r="O392" i="5"/>
  <c r="T391" i="5"/>
  <c r="S391" i="5" s="1"/>
  <c r="R391" i="5" s="1"/>
  <c r="K2360" i="8" s="1"/>
  <c r="O391" i="5"/>
  <c r="T390" i="5"/>
  <c r="S390" i="5" s="1"/>
  <c r="R390" i="5" s="1"/>
  <c r="K2359" i="8" s="1"/>
  <c r="O390" i="5"/>
  <c r="T389" i="5"/>
  <c r="S389" i="5" s="1"/>
  <c r="R389" i="5" s="1"/>
  <c r="K2358" i="8" s="1"/>
  <c r="O389" i="5"/>
  <c r="T388" i="5"/>
  <c r="S388" i="5" s="1"/>
  <c r="R388" i="5" s="1"/>
  <c r="K2357" i="8" s="1"/>
  <c r="O388" i="5"/>
  <c r="T387" i="5"/>
  <c r="S387" i="5" s="1"/>
  <c r="R387" i="5" s="1"/>
  <c r="K2356" i="8" s="1"/>
  <c r="O387" i="5"/>
  <c r="T386" i="5"/>
  <c r="S386" i="5" s="1"/>
  <c r="R386" i="5" s="1"/>
  <c r="K2355" i="8" s="1"/>
  <c r="O386" i="5"/>
  <c r="T385" i="5"/>
  <c r="S385" i="5" s="1"/>
  <c r="R385" i="5" s="1"/>
  <c r="K2354" i="8" s="1"/>
  <c r="O385" i="5"/>
  <c r="T384" i="5"/>
  <c r="S384" i="5" s="1"/>
  <c r="R384" i="5" s="1"/>
  <c r="K2353" i="8" s="1"/>
  <c r="O384" i="5"/>
  <c r="T383" i="5"/>
  <c r="S383" i="5" s="1"/>
  <c r="R383" i="5" s="1"/>
  <c r="K2352" i="8" s="1"/>
  <c r="O383" i="5"/>
  <c r="O382" i="5"/>
  <c r="T381" i="5"/>
  <c r="S381" i="5" s="1"/>
  <c r="R381" i="5" s="1"/>
  <c r="K2349" i="8" s="1"/>
  <c r="O381" i="5"/>
  <c r="T380" i="5"/>
  <c r="S380" i="5" s="1"/>
  <c r="R380" i="5" s="1"/>
  <c r="K2348" i="8" s="1"/>
  <c r="O380" i="5"/>
  <c r="T379" i="5"/>
  <c r="S379" i="5" s="1"/>
  <c r="R379" i="5" s="1"/>
  <c r="K2347" i="8" s="1"/>
  <c r="O379" i="5"/>
  <c r="T378" i="5"/>
  <c r="S378" i="5" s="1"/>
  <c r="R378" i="5" s="1"/>
  <c r="K2346" i="8" s="1"/>
  <c r="O378" i="5"/>
  <c r="T377" i="5"/>
  <c r="S377" i="5" s="1"/>
  <c r="R377" i="5" s="1"/>
  <c r="K2345" i="8" s="1"/>
  <c r="O377" i="5"/>
  <c r="O376" i="5"/>
  <c r="T375" i="5"/>
  <c r="S375" i="5" s="1"/>
  <c r="R375" i="5" s="1"/>
  <c r="K2342" i="8" s="1"/>
  <c r="O375" i="5"/>
  <c r="O374" i="5"/>
  <c r="O373" i="5"/>
  <c r="T371" i="5"/>
  <c r="S371" i="5" s="1"/>
  <c r="R371" i="5" s="1"/>
  <c r="K2336" i="8" s="1"/>
  <c r="O371" i="5"/>
  <c r="T370" i="5"/>
  <c r="S370" i="5" s="1"/>
  <c r="R370" i="5" s="1"/>
  <c r="K2335" i="8" s="1"/>
  <c r="O370" i="5"/>
  <c r="T369" i="5"/>
  <c r="S369" i="5" s="1"/>
  <c r="R369" i="5" s="1"/>
  <c r="K2334" i="8" s="1"/>
  <c r="O369" i="5"/>
  <c r="O368" i="5"/>
  <c r="T367" i="5"/>
  <c r="S367" i="5" s="1"/>
  <c r="R367" i="5" s="1"/>
  <c r="K2331" i="8" s="1"/>
  <c r="O367" i="5"/>
  <c r="T366" i="5"/>
  <c r="S366" i="5" s="1"/>
  <c r="R366" i="5" s="1"/>
  <c r="K2330" i="8" s="1"/>
  <c r="O366" i="5"/>
  <c r="T365" i="5"/>
  <c r="S365" i="5" s="1"/>
  <c r="R365" i="5" s="1"/>
  <c r="K2329" i="8" s="1"/>
  <c r="O365" i="5"/>
  <c r="T364" i="5"/>
  <c r="S364" i="5" s="1"/>
  <c r="R364" i="5" s="1"/>
  <c r="K2328" i="8" s="1"/>
  <c r="O364" i="5"/>
  <c r="O363" i="5"/>
  <c r="T362" i="5"/>
  <c r="S362" i="5" s="1"/>
  <c r="R362" i="5" s="1"/>
  <c r="K2325" i="8" s="1"/>
  <c r="O362" i="5"/>
  <c r="T361" i="5"/>
  <c r="S361" i="5" s="1"/>
  <c r="R361" i="5" s="1"/>
  <c r="K2324" i="8" s="1"/>
  <c r="O361" i="5"/>
  <c r="T360" i="5"/>
  <c r="S360" i="5" s="1"/>
  <c r="R360" i="5" s="1"/>
  <c r="K2322" i="8" s="1"/>
  <c r="O360" i="5"/>
  <c r="T359" i="5"/>
  <c r="S359" i="5" s="1"/>
  <c r="R359" i="5" s="1"/>
  <c r="K2320" i="8" s="1"/>
  <c r="O359" i="5"/>
  <c r="T358" i="5"/>
  <c r="S358" i="5" s="1"/>
  <c r="R358" i="5" s="1"/>
  <c r="K2319" i="8" s="1"/>
  <c r="O358" i="5"/>
  <c r="T357" i="5"/>
  <c r="S357" i="5" s="1"/>
  <c r="R357" i="5" s="1"/>
  <c r="K2317" i="8" s="1"/>
  <c r="O357" i="5"/>
  <c r="T356" i="5"/>
  <c r="S356" i="5" s="1"/>
  <c r="R356" i="5" s="1"/>
  <c r="K2316" i="8" s="1"/>
  <c r="O356" i="5"/>
  <c r="O355" i="5"/>
  <c r="T354" i="5"/>
  <c r="S354" i="5" s="1"/>
  <c r="R354" i="5" s="1"/>
  <c r="K2313" i="8" s="1"/>
  <c r="O354" i="5"/>
  <c r="T353" i="5"/>
  <c r="S353" i="5" s="1"/>
  <c r="R353" i="5" s="1"/>
  <c r="K2312" i="8" s="1"/>
  <c r="O353" i="5"/>
  <c r="T352" i="5"/>
  <c r="S352" i="5" s="1"/>
  <c r="R352" i="5" s="1"/>
  <c r="K2311" i="8" s="1"/>
  <c r="O352" i="5"/>
  <c r="T351" i="5"/>
  <c r="S351" i="5" s="1"/>
  <c r="R351" i="5" s="1"/>
  <c r="K2310" i="8" s="1"/>
  <c r="O351" i="5"/>
  <c r="T350" i="5"/>
  <c r="S350" i="5" s="1"/>
  <c r="R350" i="5" s="1"/>
  <c r="K2309" i="8" s="1"/>
  <c r="O350" i="5"/>
  <c r="T349" i="5"/>
  <c r="S349" i="5" s="1"/>
  <c r="R349" i="5" s="1"/>
  <c r="K2308" i="8" s="1"/>
  <c r="O349" i="5"/>
  <c r="O348" i="5"/>
  <c r="T347" i="5"/>
  <c r="S347" i="5" s="1"/>
  <c r="R347" i="5" s="1"/>
  <c r="K2305" i="8" s="1"/>
  <c r="O347" i="5"/>
  <c r="T346" i="5"/>
  <c r="S346" i="5" s="1"/>
  <c r="R346" i="5" s="1"/>
  <c r="K2304" i="8" s="1"/>
  <c r="O346" i="5"/>
  <c r="T345" i="5"/>
  <c r="S345" i="5" s="1"/>
  <c r="R345" i="5" s="1"/>
  <c r="K2303" i="8" s="1"/>
  <c r="O345" i="5"/>
  <c r="T344" i="5"/>
  <c r="S344" i="5" s="1"/>
  <c r="R344" i="5" s="1"/>
  <c r="K2302" i="8" s="1"/>
  <c r="O344" i="5"/>
  <c r="T343" i="5"/>
  <c r="S343" i="5" s="1"/>
  <c r="R343" i="5" s="1"/>
  <c r="K2301" i="8" s="1"/>
  <c r="O343" i="5"/>
  <c r="T342" i="5"/>
  <c r="S342" i="5" s="1"/>
  <c r="R342" i="5" s="1"/>
  <c r="K2300" i="8" s="1"/>
  <c r="O342" i="5"/>
  <c r="T341" i="5"/>
  <c r="S341" i="5" s="1"/>
  <c r="R341" i="5" s="1"/>
  <c r="K2299" i="8" s="1"/>
  <c r="O341" i="5"/>
  <c r="O340" i="5"/>
  <c r="T339" i="5"/>
  <c r="S339" i="5" s="1"/>
  <c r="R339" i="5" s="1"/>
  <c r="K2296" i="8" s="1"/>
  <c r="O339" i="5"/>
  <c r="T338" i="5"/>
  <c r="S338" i="5" s="1"/>
  <c r="R338" i="5" s="1"/>
  <c r="K2295" i="8" s="1"/>
  <c r="O338" i="5"/>
  <c r="T337" i="5"/>
  <c r="S337" i="5" s="1"/>
  <c r="R337" i="5" s="1"/>
  <c r="K2294" i="8" s="1"/>
  <c r="O337" i="5"/>
  <c r="T336" i="5"/>
  <c r="S336" i="5" s="1"/>
  <c r="R336" i="5" s="1"/>
  <c r="K2293" i="8" s="1"/>
  <c r="O336" i="5"/>
  <c r="T335" i="5"/>
  <c r="S335" i="5" s="1"/>
  <c r="R335" i="5" s="1"/>
  <c r="K2291" i="8" s="1"/>
  <c r="O335" i="5"/>
  <c r="O334" i="5"/>
  <c r="T333" i="5"/>
  <c r="S333" i="5" s="1"/>
  <c r="R333" i="5" s="1"/>
  <c r="K2288" i="8" s="1"/>
  <c r="O333" i="5"/>
  <c r="T332" i="5"/>
  <c r="S332" i="5" s="1"/>
  <c r="R332" i="5" s="1"/>
  <c r="K2287" i="8" s="1"/>
  <c r="O332" i="5"/>
  <c r="T331" i="5"/>
  <c r="S331" i="5" s="1"/>
  <c r="R331" i="5" s="1"/>
  <c r="K2286" i="8" s="1"/>
  <c r="O331" i="5"/>
  <c r="T330" i="5"/>
  <c r="S330" i="5" s="1"/>
  <c r="R330" i="5" s="1"/>
  <c r="K2285" i="8" s="1"/>
  <c r="O330" i="5"/>
  <c r="T329" i="5"/>
  <c r="S329" i="5" s="1"/>
  <c r="R329" i="5" s="1"/>
  <c r="K2284" i="8" s="1"/>
  <c r="O329" i="5"/>
  <c r="O328" i="5"/>
  <c r="T327" i="5"/>
  <c r="S327" i="5" s="1"/>
  <c r="R327" i="5" s="1"/>
  <c r="K2281" i="8" s="1"/>
  <c r="O327" i="5"/>
  <c r="T326" i="5"/>
  <c r="S326" i="5" s="1"/>
  <c r="R326" i="5" s="1"/>
  <c r="K2280" i="8" s="1"/>
  <c r="O326" i="5"/>
  <c r="T325" i="5"/>
  <c r="S325" i="5" s="1"/>
  <c r="R325" i="5" s="1"/>
  <c r="K2279" i="8" s="1"/>
  <c r="O325" i="5"/>
  <c r="T324" i="5"/>
  <c r="S324" i="5" s="1"/>
  <c r="R324" i="5" s="1"/>
  <c r="K2278" i="8" s="1"/>
  <c r="O324" i="5"/>
  <c r="T323" i="5"/>
  <c r="S323" i="5" s="1"/>
  <c r="R323" i="5" s="1"/>
  <c r="K2277" i="8" s="1"/>
  <c r="O323" i="5"/>
  <c r="O322" i="5"/>
  <c r="T321" i="5"/>
  <c r="S321" i="5" s="1"/>
  <c r="R321" i="5" s="1"/>
  <c r="K2274" i="8" s="1"/>
  <c r="O321" i="5"/>
  <c r="O320" i="5"/>
  <c r="T319" i="5"/>
  <c r="S319" i="5" s="1"/>
  <c r="R319" i="5" s="1"/>
  <c r="K2271" i="8" s="1"/>
  <c r="O319" i="5"/>
  <c r="T318" i="5"/>
  <c r="S318" i="5" s="1"/>
  <c r="R318" i="5" s="1"/>
  <c r="K2269" i="8" s="1"/>
  <c r="O318" i="5"/>
  <c r="T317" i="5"/>
  <c r="S317" i="5" s="1"/>
  <c r="R317" i="5" s="1"/>
  <c r="K2267" i="8" s="1"/>
  <c r="O317" i="5"/>
  <c r="T316" i="5"/>
  <c r="S316" i="5" s="1"/>
  <c r="R316" i="5" s="1"/>
  <c r="K2266" i="8" s="1"/>
  <c r="O316" i="5"/>
  <c r="T315" i="5"/>
  <c r="S315" i="5" s="1"/>
  <c r="R315" i="5" s="1"/>
  <c r="K2265" i="8" s="1"/>
  <c r="O315" i="5"/>
  <c r="T314" i="5"/>
  <c r="S314" i="5" s="1"/>
  <c r="R314" i="5" s="1"/>
  <c r="K2263" i="8" s="1"/>
  <c r="O314" i="5"/>
  <c r="T313" i="5"/>
  <c r="S313" i="5" s="1"/>
  <c r="R313" i="5" s="1"/>
  <c r="K2261" i="8" s="1"/>
  <c r="O313" i="5"/>
  <c r="T312" i="5"/>
  <c r="S312" i="5" s="1"/>
  <c r="R312" i="5" s="1"/>
  <c r="K2259" i="8" s="1"/>
  <c r="O312" i="5"/>
  <c r="T311" i="5"/>
  <c r="S311" i="5" s="1"/>
  <c r="R311" i="5" s="1"/>
  <c r="K2257" i="8" s="1"/>
  <c r="O311" i="5"/>
  <c r="T310" i="5"/>
  <c r="S310" i="5" s="1"/>
  <c r="R310" i="5" s="1"/>
  <c r="K2255" i="8" s="1"/>
  <c r="O310" i="5"/>
  <c r="T309" i="5"/>
  <c r="S309" i="5" s="1"/>
  <c r="R309" i="5" s="1"/>
  <c r="K2253" i="8" s="1"/>
  <c r="O309" i="5"/>
  <c r="T308" i="5"/>
  <c r="S308" i="5" s="1"/>
  <c r="R308" i="5" s="1"/>
  <c r="K2251" i="8" s="1"/>
  <c r="O308" i="5"/>
  <c r="O307" i="5"/>
  <c r="T306" i="5"/>
  <c r="S306" i="5" s="1"/>
  <c r="R306" i="5" s="1"/>
  <c r="K2248" i="8" s="1"/>
  <c r="O306" i="5"/>
  <c r="T305" i="5"/>
  <c r="S305" i="5" s="1"/>
  <c r="R305" i="5" s="1"/>
  <c r="K2247" i="8" s="1"/>
  <c r="O305" i="5"/>
  <c r="T304" i="5"/>
  <c r="S304" i="5" s="1"/>
  <c r="R304" i="5" s="1"/>
  <c r="K2246" i="8" s="1"/>
  <c r="O304" i="5"/>
  <c r="T303" i="5"/>
  <c r="S303" i="5" s="1"/>
  <c r="R303" i="5" s="1"/>
  <c r="K2244" i="8" s="1"/>
  <c r="O303" i="5"/>
  <c r="O302" i="5"/>
  <c r="T301" i="5"/>
  <c r="S301" i="5" s="1"/>
  <c r="R301" i="5" s="1"/>
  <c r="K2241" i="8" s="1"/>
  <c r="O301" i="5"/>
  <c r="T300" i="5"/>
  <c r="S300" i="5" s="1"/>
  <c r="R300" i="5" s="1"/>
  <c r="K2240" i="8" s="1"/>
  <c r="O300" i="5"/>
  <c r="T299" i="5"/>
  <c r="S299" i="5" s="1"/>
  <c r="R299" i="5" s="1"/>
  <c r="K2239" i="8" s="1"/>
  <c r="O299" i="5"/>
  <c r="T298" i="5"/>
  <c r="S298" i="5" s="1"/>
  <c r="R298" i="5" s="1"/>
  <c r="K2238" i="8" s="1"/>
  <c r="O298" i="5"/>
  <c r="T297" i="5"/>
  <c r="S297" i="5" s="1"/>
  <c r="R297" i="5" s="1"/>
  <c r="K2236" i="8" s="1"/>
  <c r="O297" i="5"/>
  <c r="T296" i="5"/>
  <c r="S296" i="5" s="1"/>
  <c r="R296" i="5" s="1"/>
  <c r="K2235" i="8" s="1"/>
  <c r="O296" i="5"/>
  <c r="T295" i="5"/>
  <c r="S295" i="5" s="1"/>
  <c r="R295" i="5" s="1"/>
  <c r="K2233" i="8" s="1"/>
  <c r="O295" i="5"/>
  <c r="T294" i="5"/>
  <c r="S294" i="5" s="1"/>
  <c r="R294" i="5" s="1"/>
  <c r="K2232" i="8" s="1"/>
  <c r="O294" i="5"/>
  <c r="T293" i="5"/>
  <c r="S293" i="5" s="1"/>
  <c r="R293" i="5" s="1"/>
  <c r="K2231" i="8" s="1"/>
  <c r="O293" i="5"/>
  <c r="T292" i="5"/>
  <c r="S292" i="5" s="1"/>
  <c r="R292" i="5" s="1"/>
  <c r="K2229" i="8" s="1"/>
  <c r="O292" i="5"/>
  <c r="T291" i="5"/>
  <c r="S291" i="5" s="1"/>
  <c r="R291" i="5" s="1"/>
  <c r="K2228" i="8" s="1"/>
  <c r="O291" i="5"/>
  <c r="T290" i="5"/>
  <c r="S290" i="5" s="1"/>
  <c r="R290" i="5" s="1"/>
  <c r="K2227" i="8" s="1"/>
  <c r="O290" i="5"/>
  <c r="T289" i="5"/>
  <c r="S289" i="5" s="1"/>
  <c r="R289" i="5" s="1"/>
  <c r="K2226" i="8" s="1"/>
  <c r="O289" i="5"/>
  <c r="T288" i="5"/>
  <c r="S288" i="5" s="1"/>
  <c r="R288" i="5" s="1"/>
  <c r="K2225" i="8" s="1"/>
  <c r="O288" i="5"/>
  <c r="T287" i="5"/>
  <c r="S287" i="5" s="1"/>
  <c r="R287" i="5" s="1"/>
  <c r="K2224" i="8" s="1"/>
  <c r="O287" i="5"/>
  <c r="T286" i="5"/>
  <c r="S286" i="5" s="1"/>
  <c r="R286" i="5" s="1"/>
  <c r="K2223" i="8" s="1"/>
  <c r="O286" i="5"/>
  <c r="T285" i="5"/>
  <c r="S285" i="5" s="1"/>
  <c r="R285" i="5" s="1"/>
  <c r="K2222" i="8" s="1"/>
  <c r="O285" i="5"/>
  <c r="T284" i="5"/>
  <c r="S284" i="5" s="1"/>
  <c r="R284" i="5" s="1"/>
  <c r="K2221" i="8" s="1"/>
  <c r="O284" i="5"/>
  <c r="T283" i="5"/>
  <c r="S283" i="5" s="1"/>
  <c r="R283" i="5" s="1"/>
  <c r="K2220" i="8" s="1"/>
  <c r="O283" i="5"/>
  <c r="T282" i="5"/>
  <c r="S282" i="5" s="1"/>
  <c r="R282" i="5" s="1"/>
  <c r="K2219" i="8" s="1"/>
  <c r="O282" i="5"/>
  <c r="O281" i="5"/>
  <c r="T280" i="5"/>
  <c r="S280" i="5" s="1"/>
  <c r="R280" i="5" s="1"/>
  <c r="K2216" i="8" s="1"/>
  <c r="O280" i="5"/>
  <c r="T279" i="5"/>
  <c r="S279" i="5" s="1"/>
  <c r="R279" i="5" s="1"/>
  <c r="K2215" i="8" s="1"/>
  <c r="O279" i="5"/>
  <c r="T278" i="5"/>
  <c r="S278" i="5" s="1"/>
  <c r="R278" i="5" s="1"/>
  <c r="K2214" i="8" s="1"/>
  <c r="O278" i="5"/>
  <c r="T277" i="5"/>
  <c r="S277" i="5" s="1"/>
  <c r="R277" i="5" s="1"/>
  <c r="K2213" i="8" s="1"/>
  <c r="O277" i="5"/>
  <c r="T276" i="5"/>
  <c r="S276" i="5" s="1"/>
  <c r="R276" i="5" s="1"/>
  <c r="K2212" i="8" s="1"/>
  <c r="O276" i="5"/>
  <c r="T275" i="5"/>
  <c r="S275" i="5" s="1"/>
  <c r="R275" i="5" s="1"/>
  <c r="K2211" i="8" s="1"/>
  <c r="O275" i="5"/>
  <c r="T274" i="5"/>
  <c r="S274" i="5" s="1"/>
  <c r="R274" i="5" s="1"/>
  <c r="K2209" i="8" s="1"/>
  <c r="O274" i="5"/>
  <c r="T273" i="5"/>
  <c r="S273" i="5" s="1"/>
  <c r="R273" i="5" s="1"/>
  <c r="K2208" i="8" s="1"/>
  <c r="O273" i="5"/>
  <c r="T272" i="5"/>
  <c r="S272" i="5" s="1"/>
  <c r="R272" i="5" s="1"/>
  <c r="K2206" i="8" s="1"/>
  <c r="T271" i="5"/>
  <c r="S271" i="5" s="1"/>
  <c r="R271" i="5" s="1"/>
  <c r="K2205" i="8" s="1"/>
  <c r="O271" i="5"/>
  <c r="T270" i="5"/>
  <c r="S270" i="5" s="1"/>
  <c r="R270" i="5" s="1"/>
  <c r="K2204" i="8" s="1"/>
  <c r="O270" i="5"/>
  <c r="T269" i="5"/>
  <c r="S269" i="5" s="1"/>
  <c r="R269" i="5" s="1"/>
  <c r="K2203" i="8" s="1"/>
  <c r="O269" i="5"/>
  <c r="T268" i="5"/>
  <c r="S268" i="5" s="1"/>
  <c r="R268" i="5" s="1"/>
  <c r="K2201" i="8" s="1"/>
  <c r="O268" i="5"/>
  <c r="T267" i="5"/>
  <c r="S267" i="5" s="1"/>
  <c r="R267" i="5" s="1"/>
  <c r="K2200" i="8" s="1"/>
  <c r="O267" i="5"/>
  <c r="T266" i="5"/>
  <c r="S266" i="5" s="1"/>
  <c r="R266" i="5" s="1"/>
  <c r="K2199" i="8" s="1"/>
  <c r="O266" i="5"/>
  <c r="T265" i="5"/>
  <c r="S265" i="5" s="1"/>
  <c r="R265" i="5" s="1"/>
  <c r="K2198" i="8" s="1"/>
  <c r="O265" i="5"/>
  <c r="T264" i="5"/>
  <c r="S264" i="5" s="1"/>
  <c r="R264" i="5" s="1"/>
  <c r="K2197" i="8" s="1"/>
  <c r="O264" i="5"/>
  <c r="T263" i="5"/>
  <c r="S263" i="5" s="1"/>
  <c r="R263" i="5" s="1"/>
  <c r="K2196" i="8" s="1"/>
  <c r="O263" i="5"/>
  <c r="T262" i="5"/>
  <c r="S262" i="5" s="1"/>
  <c r="R262" i="5" s="1"/>
  <c r="K2195" i="8" s="1"/>
  <c r="O262" i="5"/>
  <c r="T261" i="5"/>
  <c r="S261" i="5" s="1"/>
  <c r="R261" i="5" s="1"/>
  <c r="K2194" i="8" s="1"/>
  <c r="O261" i="5"/>
  <c r="T260" i="5"/>
  <c r="S260" i="5" s="1"/>
  <c r="R260" i="5" s="1"/>
  <c r="K2192" i="8" s="1"/>
  <c r="O260" i="5"/>
  <c r="O259" i="5"/>
  <c r="T258" i="5"/>
  <c r="S258" i="5" s="1"/>
  <c r="R258" i="5" s="1"/>
  <c r="K2189" i="8" s="1"/>
  <c r="O258" i="5"/>
  <c r="T257" i="5"/>
  <c r="S257" i="5" s="1"/>
  <c r="R257" i="5" s="1"/>
  <c r="K2188" i="8" s="1"/>
  <c r="O257" i="5"/>
  <c r="T256" i="5"/>
  <c r="S256" i="5" s="1"/>
  <c r="R256" i="5" s="1"/>
  <c r="K2187" i="8" s="1"/>
  <c r="O256" i="5"/>
  <c r="T255" i="5"/>
  <c r="S255" i="5" s="1"/>
  <c r="R255" i="5" s="1"/>
  <c r="K2186" i="8" s="1"/>
  <c r="O255" i="5"/>
  <c r="O254" i="5"/>
  <c r="T253" i="5"/>
  <c r="S253" i="5" s="1"/>
  <c r="R253" i="5" s="1"/>
  <c r="K2183" i="8" s="1"/>
  <c r="O253" i="5"/>
  <c r="T252" i="5"/>
  <c r="S252" i="5" s="1"/>
  <c r="R252" i="5" s="1"/>
  <c r="K2182" i="8" s="1"/>
  <c r="O252" i="5"/>
  <c r="T251" i="5"/>
  <c r="S251" i="5" s="1"/>
  <c r="R251" i="5" s="1"/>
  <c r="K2181" i="8" s="1"/>
  <c r="O251" i="5"/>
  <c r="T250" i="5"/>
  <c r="S250" i="5" s="1"/>
  <c r="R250" i="5" s="1"/>
  <c r="K2180" i="8" s="1"/>
  <c r="O250" i="5"/>
  <c r="T249" i="5"/>
  <c r="S249" i="5" s="1"/>
  <c r="R249" i="5" s="1"/>
  <c r="K2179" i="8" s="1"/>
  <c r="O249" i="5"/>
  <c r="T248" i="5"/>
  <c r="S248" i="5" s="1"/>
  <c r="R248" i="5" s="1"/>
  <c r="K2178" i="8" s="1"/>
  <c r="O248" i="5"/>
  <c r="O247" i="5"/>
  <c r="T246" i="5"/>
  <c r="S246" i="5" s="1"/>
  <c r="R246" i="5" s="1"/>
  <c r="K2175" i="8" s="1"/>
  <c r="O246" i="5"/>
  <c r="T245" i="5"/>
  <c r="S245" i="5" s="1"/>
  <c r="R245" i="5" s="1"/>
  <c r="K2174" i="8" s="1"/>
  <c r="O245" i="5"/>
  <c r="T244" i="5"/>
  <c r="S244" i="5" s="1"/>
  <c r="R244" i="5" s="1"/>
  <c r="K2173" i="8" s="1"/>
  <c r="O244" i="5"/>
  <c r="T243" i="5"/>
  <c r="S243" i="5" s="1"/>
  <c r="R243" i="5" s="1"/>
  <c r="K2172" i="8" s="1"/>
  <c r="O243" i="5"/>
  <c r="T242" i="5"/>
  <c r="S242" i="5" s="1"/>
  <c r="R242" i="5" s="1"/>
  <c r="K2171" i="8" s="1"/>
  <c r="O242" i="5"/>
  <c r="T241" i="5"/>
  <c r="S241" i="5" s="1"/>
  <c r="R241" i="5" s="1"/>
  <c r="K2170" i="8" s="1"/>
  <c r="O241" i="5"/>
  <c r="T240" i="5"/>
  <c r="S240" i="5" s="1"/>
  <c r="R240" i="5" s="1"/>
  <c r="K2169" i="8" s="1"/>
  <c r="O240" i="5"/>
  <c r="T239" i="5"/>
  <c r="S239" i="5" s="1"/>
  <c r="R239" i="5" s="1"/>
  <c r="K2168" i="8" s="1"/>
  <c r="O239" i="5"/>
  <c r="T238" i="5"/>
  <c r="S238" i="5" s="1"/>
  <c r="R238" i="5" s="1"/>
  <c r="K2167" i="8" s="1"/>
  <c r="O238" i="5"/>
  <c r="T237" i="5"/>
  <c r="S237" i="5" s="1"/>
  <c r="R237" i="5" s="1"/>
  <c r="K2165" i="8" s="1"/>
  <c r="O237" i="5"/>
  <c r="T236" i="5"/>
  <c r="S236" i="5" s="1"/>
  <c r="R236" i="5" s="1"/>
  <c r="K2164" i="8" s="1"/>
  <c r="O236" i="5"/>
  <c r="T235" i="5"/>
  <c r="S235" i="5" s="1"/>
  <c r="R235" i="5" s="1"/>
  <c r="K2162" i="8" s="1"/>
  <c r="O235" i="5"/>
  <c r="T234" i="5"/>
  <c r="S234" i="5" s="1"/>
  <c r="R234" i="5" s="1"/>
  <c r="K2161" i="8" s="1"/>
  <c r="O234" i="5"/>
  <c r="T233" i="5"/>
  <c r="S233" i="5" s="1"/>
  <c r="R233" i="5" s="1"/>
  <c r="K2160" i="8" s="1"/>
  <c r="O233" i="5"/>
  <c r="T232" i="5"/>
  <c r="S232" i="5" s="1"/>
  <c r="R232" i="5" s="1"/>
  <c r="K2159" i="8" s="1"/>
  <c r="O232" i="5"/>
  <c r="T231" i="5"/>
  <c r="S231" i="5" s="1"/>
  <c r="R231" i="5" s="1"/>
  <c r="K2158" i="8" s="1"/>
  <c r="O231" i="5"/>
  <c r="T230" i="5"/>
  <c r="S230" i="5" s="1"/>
  <c r="R230" i="5" s="1"/>
  <c r="K2157" i="8" s="1"/>
  <c r="O230" i="5"/>
  <c r="T229" i="5"/>
  <c r="S229" i="5" s="1"/>
  <c r="R229" i="5" s="1"/>
  <c r="K2156" i="8" s="1"/>
  <c r="O229" i="5"/>
  <c r="T228" i="5"/>
  <c r="S228" i="5" s="1"/>
  <c r="R228" i="5" s="1"/>
  <c r="K2155" i="8" s="1"/>
  <c r="O228" i="5"/>
  <c r="O227" i="5"/>
  <c r="O226" i="5"/>
  <c r="T225" i="5"/>
  <c r="S225" i="5" s="1"/>
  <c r="R225" i="5" s="1"/>
  <c r="K2151" i="8" s="1"/>
  <c r="O225" i="5"/>
  <c r="T224" i="5"/>
  <c r="S224" i="5" s="1"/>
  <c r="R224" i="5" s="1"/>
  <c r="K2149" i="8" s="1"/>
  <c r="O224" i="5"/>
  <c r="T223" i="5"/>
  <c r="S223" i="5" s="1"/>
  <c r="R223" i="5" s="1"/>
  <c r="K2147" i="8" s="1"/>
  <c r="O223" i="5"/>
  <c r="T222" i="5"/>
  <c r="S222" i="5" s="1"/>
  <c r="R222" i="5" s="1"/>
  <c r="K2145" i="8" s="1"/>
  <c r="O222" i="5"/>
  <c r="T221" i="5"/>
  <c r="S221" i="5" s="1"/>
  <c r="R221" i="5" s="1"/>
  <c r="K2143" i="8" s="1"/>
  <c r="O221" i="5"/>
  <c r="T220" i="5"/>
  <c r="S220" i="5" s="1"/>
  <c r="R220" i="5" s="1"/>
  <c r="K2141" i="8" s="1"/>
  <c r="O220" i="5"/>
  <c r="T219" i="5"/>
  <c r="S219" i="5" s="1"/>
  <c r="R219" i="5" s="1"/>
  <c r="K2140" i="8" s="1"/>
  <c r="O219" i="5"/>
  <c r="T218" i="5"/>
  <c r="S218" i="5" s="1"/>
  <c r="R218" i="5" s="1"/>
  <c r="K2138" i="8" s="1"/>
  <c r="O218" i="5"/>
  <c r="T217" i="5"/>
  <c r="S217" i="5" s="1"/>
  <c r="R217" i="5" s="1"/>
  <c r="K2137" i="8" s="1"/>
  <c r="O217" i="5"/>
  <c r="T216" i="5"/>
  <c r="S216" i="5" s="1"/>
  <c r="R216" i="5" s="1"/>
  <c r="K2136" i="8" s="1"/>
  <c r="O216" i="5"/>
  <c r="T215" i="5"/>
  <c r="S215" i="5" s="1"/>
  <c r="R215" i="5" s="1"/>
  <c r="K2135" i="8" s="1"/>
  <c r="O215" i="5"/>
  <c r="T214" i="5"/>
  <c r="S214" i="5" s="1"/>
  <c r="R214" i="5" s="1"/>
  <c r="K2134" i="8" s="1"/>
  <c r="O214" i="5"/>
  <c r="T213" i="5"/>
  <c r="S213" i="5" s="1"/>
  <c r="R213" i="5" s="1"/>
  <c r="K2132" i="8" s="1"/>
  <c r="O213" i="5"/>
  <c r="T212" i="5"/>
  <c r="S212" i="5" s="1"/>
  <c r="R212" i="5" s="1"/>
  <c r="K2131" i="8" s="1"/>
  <c r="O212" i="5"/>
  <c r="T211" i="5"/>
  <c r="S211" i="5" s="1"/>
  <c r="R211" i="5" s="1"/>
  <c r="K2130" i="8" s="1"/>
  <c r="O211" i="5"/>
  <c r="T210" i="5"/>
  <c r="S210" i="5" s="1"/>
  <c r="R210" i="5" s="1"/>
  <c r="K2128" i="8" s="1"/>
  <c r="O210" i="5"/>
  <c r="T209" i="5"/>
  <c r="S209" i="5" s="1"/>
  <c r="R209" i="5" s="1"/>
  <c r="K2127" i="8" s="1"/>
  <c r="O209" i="5"/>
  <c r="T208" i="5"/>
  <c r="S208" i="5" s="1"/>
  <c r="R208" i="5" s="1"/>
  <c r="K2125" i="8" s="1"/>
  <c r="O208" i="5"/>
  <c r="T207" i="5"/>
  <c r="S207" i="5" s="1"/>
  <c r="R207" i="5" s="1"/>
  <c r="K2123" i="8" s="1"/>
  <c r="O207" i="5"/>
  <c r="T206" i="5"/>
  <c r="S206" i="5" s="1"/>
  <c r="R206" i="5" s="1"/>
  <c r="K2121" i="8" s="1"/>
  <c r="O206" i="5"/>
  <c r="T205" i="5"/>
  <c r="S205" i="5" s="1"/>
  <c r="R205" i="5" s="1"/>
  <c r="K2120" i="8" s="1"/>
  <c r="O205" i="5"/>
  <c r="T204" i="5"/>
  <c r="S204" i="5" s="1"/>
  <c r="R204" i="5" s="1"/>
  <c r="K2119" i="8" s="1"/>
  <c r="O204" i="5"/>
  <c r="T203" i="5"/>
  <c r="S203" i="5" s="1"/>
  <c r="R203" i="5" s="1"/>
  <c r="K2118" i="8" s="1"/>
  <c r="O203" i="5"/>
  <c r="T202" i="5"/>
  <c r="S202" i="5" s="1"/>
  <c r="R202" i="5" s="1"/>
  <c r="K2117" i="8" s="1"/>
  <c r="O202" i="5"/>
  <c r="T201" i="5"/>
  <c r="S201" i="5" s="1"/>
  <c r="R201" i="5" s="1"/>
  <c r="K2116" i="8" s="1"/>
  <c r="O201" i="5"/>
  <c r="T200" i="5"/>
  <c r="S200" i="5" s="1"/>
  <c r="R200" i="5" s="1"/>
  <c r="K2115" i="8" s="1"/>
  <c r="O200" i="5"/>
  <c r="T199" i="5"/>
  <c r="S199" i="5" s="1"/>
  <c r="R199" i="5" s="1"/>
  <c r="K2114" i="8" s="1"/>
  <c r="O199" i="5"/>
  <c r="T198" i="5"/>
  <c r="S198" i="5" s="1"/>
  <c r="R198" i="5" s="1"/>
  <c r="K2113" i="8" s="1"/>
  <c r="O198" i="5"/>
  <c r="T197" i="5"/>
  <c r="S197" i="5" s="1"/>
  <c r="R197" i="5" s="1"/>
  <c r="K2111" i="8" s="1"/>
  <c r="O197" i="5"/>
  <c r="T196" i="5"/>
  <c r="S196" i="5" s="1"/>
  <c r="R196" i="5" s="1"/>
  <c r="K2110" i="8" s="1"/>
  <c r="O196" i="5"/>
  <c r="T195" i="5"/>
  <c r="S195" i="5" s="1"/>
  <c r="R195" i="5" s="1"/>
  <c r="K2109" i="8" s="1"/>
  <c r="O195" i="5"/>
  <c r="T194" i="5"/>
  <c r="S194" i="5" s="1"/>
  <c r="R194" i="5" s="1"/>
  <c r="K2107" i="8" s="1"/>
  <c r="O194" i="5"/>
  <c r="T193" i="5"/>
  <c r="S193" i="5" s="1"/>
  <c r="R193" i="5" s="1"/>
  <c r="K2106" i="8" s="1"/>
  <c r="O193" i="5"/>
  <c r="T192" i="5"/>
  <c r="S192" i="5" s="1"/>
  <c r="R192" i="5" s="1"/>
  <c r="K2104" i="8" s="1"/>
  <c r="O192" i="5"/>
  <c r="T191" i="5"/>
  <c r="S191" i="5" s="1"/>
  <c r="R191" i="5" s="1"/>
  <c r="K2102" i="8" s="1"/>
  <c r="O191" i="5"/>
  <c r="T190" i="5"/>
  <c r="S190" i="5" s="1"/>
  <c r="R190" i="5" s="1"/>
  <c r="K2100" i="8" s="1"/>
  <c r="O190" i="5"/>
  <c r="T189" i="5"/>
  <c r="S189" i="5" s="1"/>
  <c r="R189" i="5" s="1"/>
  <c r="K2098" i="8" s="1"/>
  <c r="O189" i="5"/>
  <c r="T188" i="5"/>
  <c r="S188" i="5" s="1"/>
  <c r="R188" i="5" s="1"/>
  <c r="K2096" i="8" s="1"/>
  <c r="O188" i="5"/>
  <c r="T187" i="5"/>
  <c r="S187" i="5" s="1"/>
  <c r="R187" i="5" s="1"/>
  <c r="K2094" i="8" s="1"/>
  <c r="O187" i="5"/>
  <c r="T186" i="5"/>
  <c r="S186" i="5" s="1"/>
  <c r="R186" i="5" s="1"/>
  <c r="K2092" i="8" s="1"/>
  <c r="O186" i="5"/>
  <c r="T185" i="5"/>
  <c r="S185" i="5" s="1"/>
  <c r="R185" i="5" s="1"/>
  <c r="K2091" i="8" s="1"/>
  <c r="O185" i="5"/>
  <c r="T184" i="5"/>
  <c r="S184" i="5" s="1"/>
  <c r="R184" i="5" s="1"/>
  <c r="K2090" i="8" s="1"/>
  <c r="O184" i="5"/>
  <c r="T183" i="5"/>
  <c r="S183" i="5" s="1"/>
  <c r="R183" i="5" s="1"/>
  <c r="K2089" i="8" s="1"/>
  <c r="O183" i="5"/>
  <c r="T182" i="5"/>
  <c r="S182" i="5" s="1"/>
  <c r="R182" i="5" s="1"/>
  <c r="K2087" i="8" s="1"/>
  <c r="O182" i="5"/>
  <c r="T181" i="5"/>
  <c r="S181" i="5" s="1"/>
  <c r="R181" i="5" s="1"/>
  <c r="K2085" i="8" s="1"/>
  <c r="O181" i="5"/>
  <c r="T180" i="5"/>
  <c r="S180" i="5" s="1"/>
  <c r="R180" i="5" s="1"/>
  <c r="K2084" i="8" s="1"/>
  <c r="O180" i="5"/>
  <c r="T179" i="5"/>
  <c r="S179" i="5" s="1"/>
  <c r="R179" i="5" s="1"/>
  <c r="K2082" i="8" s="1"/>
  <c r="O179" i="5"/>
  <c r="T178" i="5"/>
  <c r="S178" i="5" s="1"/>
  <c r="R178" i="5" s="1"/>
  <c r="K2081" i="8" s="1"/>
  <c r="O178" i="5"/>
  <c r="T177" i="5"/>
  <c r="S177" i="5" s="1"/>
  <c r="R177" i="5" s="1"/>
  <c r="K2080" i="8" s="1"/>
  <c r="O177" i="5"/>
  <c r="T176" i="5"/>
  <c r="S176" i="5" s="1"/>
  <c r="R176" i="5" s="1"/>
  <c r="K2078" i="8" s="1"/>
  <c r="O176" i="5"/>
  <c r="T175" i="5"/>
  <c r="S175" i="5" s="1"/>
  <c r="R175" i="5" s="1"/>
  <c r="K2077" i="8" s="1"/>
  <c r="O175" i="5"/>
  <c r="T174" i="5"/>
  <c r="S174" i="5" s="1"/>
  <c r="R174" i="5" s="1"/>
  <c r="K2076" i="8" s="1"/>
  <c r="O174" i="5"/>
  <c r="T173" i="5"/>
  <c r="S173" i="5" s="1"/>
  <c r="R173" i="5" s="1"/>
  <c r="K2075" i="8" s="1"/>
  <c r="O173" i="5"/>
  <c r="T172" i="5"/>
  <c r="S172" i="5" s="1"/>
  <c r="R172" i="5" s="1"/>
  <c r="K2074" i="8" s="1"/>
  <c r="O172" i="5"/>
  <c r="T171" i="5"/>
  <c r="S171" i="5" s="1"/>
  <c r="R171" i="5" s="1"/>
  <c r="K2073" i="8" s="1"/>
  <c r="O171" i="5"/>
  <c r="T170" i="5"/>
  <c r="S170" i="5" s="1"/>
  <c r="R170" i="5" s="1"/>
  <c r="K2072" i="8" s="1"/>
  <c r="O170" i="5"/>
  <c r="T169" i="5"/>
  <c r="S169" i="5" s="1"/>
  <c r="R169" i="5" s="1"/>
  <c r="K2070" i="8" s="1"/>
  <c r="O169" i="5"/>
  <c r="T168" i="5"/>
  <c r="S168" i="5" s="1"/>
  <c r="R168" i="5" s="1"/>
  <c r="K2069" i="8" s="1"/>
  <c r="O168" i="5"/>
  <c r="T167" i="5"/>
  <c r="S167" i="5" s="1"/>
  <c r="R167" i="5" s="1"/>
  <c r="K2067" i="8" s="1"/>
  <c r="O167" i="5"/>
  <c r="T166" i="5"/>
  <c r="S166" i="5" s="1"/>
  <c r="R166" i="5" s="1"/>
  <c r="K2066" i="8" s="1"/>
  <c r="O166" i="5"/>
  <c r="T165" i="5"/>
  <c r="S165" i="5" s="1"/>
  <c r="R165" i="5" s="1"/>
  <c r="K2065" i="8" s="1"/>
  <c r="O165" i="5"/>
  <c r="T164" i="5"/>
  <c r="S164" i="5" s="1"/>
  <c r="R164" i="5" s="1"/>
  <c r="K2064" i="8" s="1"/>
  <c r="O164" i="5"/>
  <c r="T163" i="5"/>
  <c r="S163" i="5" s="1"/>
  <c r="R163" i="5" s="1"/>
  <c r="K2063" i="8" s="1"/>
  <c r="O163" i="5"/>
  <c r="T162" i="5"/>
  <c r="S162" i="5" s="1"/>
  <c r="R162" i="5" s="1"/>
  <c r="K2062" i="8" s="1"/>
  <c r="O162" i="5"/>
  <c r="T161" i="5"/>
  <c r="S161" i="5" s="1"/>
  <c r="R161" i="5" s="1"/>
  <c r="K2061" i="8" s="1"/>
  <c r="O161" i="5"/>
  <c r="T160" i="5"/>
  <c r="S160" i="5" s="1"/>
  <c r="R160" i="5" s="1"/>
  <c r="K2060" i="8" s="1"/>
  <c r="O160" i="5"/>
  <c r="T159" i="5"/>
  <c r="S159" i="5" s="1"/>
  <c r="R159" i="5" s="1"/>
  <c r="K2059" i="8" s="1"/>
  <c r="O159" i="5"/>
  <c r="T158" i="5"/>
  <c r="S158" i="5" s="1"/>
  <c r="R158" i="5" s="1"/>
  <c r="K2058" i="8" s="1"/>
  <c r="O158" i="5"/>
  <c r="T157" i="5"/>
  <c r="S157" i="5" s="1"/>
  <c r="R157" i="5" s="1"/>
  <c r="K2057" i="8" s="1"/>
  <c r="O157" i="5"/>
  <c r="T156" i="5"/>
  <c r="S156" i="5" s="1"/>
  <c r="R156" i="5" s="1"/>
  <c r="K2056" i="8" s="1"/>
  <c r="O156" i="5"/>
  <c r="O155" i="5"/>
  <c r="T154" i="5"/>
  <c r="S154" i="5" s="1"/>
  <c r="R154" i="5" s="1"/>
  <c r="K2053" i="8" s="1"/>
  <c r="O154" i="5"/>
  <c r="T153" i="5"/>
  <c r="S153" i="5" s="1"/>
  <c r="R153" i="5" s="1"/>
  <c r="K2052" i="8" s="1"/>
  <c r="O153" i="5"/>
  <c r="T152" i="5"/>
  <c r="S152" i="5" s="1"/>
  <c r="R152" i="5" s="1"/>
  <c r="K2050" i="8" s="1"/>
  <c r="O152" i="5"/>
  <c r="T151" i="5"/>
  <c r="S151" i="5" s="1"/>
  <c r="R151" i="5" s="1"/>
  <c r="K2049" i="8" s="1"/>
  <c r="O151" i="5"/>
  <c r="T150" i="5"/>
  <c r="S150" i="5" s="1"/>
  <c r="R150" i="5" s="1"/>
  <c r="K2048" i="8" s="1"/>
  <c r="O150" i="5"/>
  <c r="T149" i="5"/>
  <c r="S149" i="5" s="1"/>
  <c r="R149" i="5" s="1"/>
  <c r="K2047" i="8" s="1"/>
  <c r="O149" i="5"/>
  <c r="T148" i="5"/>
  <c r="S148" i="5" s="1"/>
  <c r="R148" i="5" s="1"/>
  <c r="K2046" i="8" s="1"/>
  <c r="O148" i="5"/>
  <c r="T147" i="5"/>
  <c r="S147" i="5" s="1"/>
  <c r="R147" i="5" s="1"/>
  <c r="K2045" i="8" s="1"/>
  <c r="O147" i="5"/>
  <c r="T146" i="5"/>
  <c r="S146" i="5" s="1"/>
  <c r="R146" i="5" s="1"/>
  <c r="K2044" i="8" s="1"/>
  <c r="O146" i="5"/>
  <c r="T145" i="5"/>
  <c r="S145" i="5" s="1"/>
  <c r="R145" i="5" s="1"/>
  <c r="K2043" i="8" s="1"/>
  <c r="O145" i="5"/>
  <c r="T144" i="5"/>
  <c r="S144" i="5" s="1"/>
  <c r="R144" i="5" s="1"/>
  <c r="K2042" i="8" s="1"/>
  <c r="O144" i="5"/>
  <c r="T143" i="5"/>
  <c r="S143" i="5" s="1"/>
  <c r="R143" i="5" s="1"/>
  <c r="K2040" i="8" s="1"/>
  <c r="O143" i="5"/>
  <c r="T142" i="5"/>
  <c r="S142" i="5" s="1"/>
  <c r="R142" i="5" s="1"/>
  <c r="K2039" i="8" s="1"/>
  <c r="O142" i="5"/>
  <c r="T141" i="5"/>
  <c r="S141" i="5" s="1"/>
  <c r="R141" i="5" s="1"/>
  <c r="K2037" i="8" s="1"/>
  <c r="O141" i="5"/>
  <c r="T140" i="5"/>
  <c r="S140" i="5" s="1"/>
  <c r="R140" i="5" s="1"/>
  <c r="K2036" i="8" s="1"/>
  <c r="O140" i="5"/>
  <c r="T139" i="5"/>
  <c r="S139" i="5" s="1"/>
  <c r="R139" i="5" s="1"/>
  <c r="K2035" i="8" s="1"/>
  <c r="O139" i="5"/>
  <c r="T138" i="5"/>
  <c r="S138" i="5" s="1"/>
  <c r="R138" i="5" s="1"/>
  <c r="K2034" i="8" s="1"/>
  <c r="O138" i="5"/>
  <c r="T137" i="5"/>
  <c r="S137" i="5" s="1"/>
  <c r="R137" i="5" s="1"/>
  <c r="K2033" i="8" s="1"/>
  <c r="O137" i="5"/>
  <c r="T136" i="5"/>
  <c r="S136" i="5" s="1"/>
  <c r="R136" i="5" s="1"/>
  <c r="K2032" i="8" s="1"/>
  <c r="O136" i="5"/>
  <c r="T135" i="5"/>
  <c r="S135" i="5" s="1"/>
  <c r="R135" i="5" s="1"/>
  <c r="K2031" i="8" s="1"/>
  <c r="O135" i="5"/>
  <c r="T134" i="5"/>
  <c r="S134" i="5" s="1"/>
  <c r="R134" i="5" s="1"/>
  <c r="K2030" i="8" s="1"/>
  <c r="O134" i="5"/>
  <c r="T133" i="5"/>
  <c r="S133" i="5" s="1"/>
  <c r="R133" i="5" s="1"/>
  <c r="K2029" i="8" s="1"/>
  <c r="O133" i="5"/>
  <c r="T132" i="5"/>
  <c r="S132" i="5" s="1"/>
  <c r="R132" i="5" s="1"/>
  <c r="K2028" i="8" s="1"/>
  <c r="O132" i="5"/>
  <c r="T131" i="5"/>
  <c r="S131" i="5" s="1"/>
  <c r="R131" i="5" s="1"/>
  <c r="K2026" i="8" s="1"/>
  <c r="O131" i="5"/>
  <c r="T130" i="5"/>
  <c r="S130" i="5" s="1"/>
  <c r="R130" i="5" s="1"/>
  <c r="K2025" i="8" s="1"/>
  <c r="O130" i="5"/>
  <c r="T129" i="5"/>
  <c r="S129" i="5" s="1"/>
  <c r="R129" i="5" s="1"/>
  <c r="K2024" i="8" s="1"/>
  <c r="O129" i="5"/>
  <c r="T128" i="5"/>
  <c r="S128" i="5" s="1"/>
  <c r="R128" i="5" s="1"/>
  <c r="K2022" i="8" s="1"/>
  <c r="O128" i="5"/>
  <c r="T127" i="5"/>
  <c r="S127" i="5" s="1"/>
  <c r="R127" i="5" s="1"/>
  <c r="K2020" i="8" s="1"/>
  <c r="O127" i="5"/>
  <c r="T126" i="5"/>
  <c r="S126" i="5" s="1"/>
  <c r="R126" i="5" s="1"/>
  <c r="K2019" i="8" s="1"/>
  <c r="O126" i="5"/>
  <c r="T125" i="5"/>
  <c r="S125" i="5" s="1"/>
  <c r="R125" i="5" s="1"/>
  <c r="K2018" i="8" s="1"/>
  <c r="O125" i="5"/>
  <c r="T124" i="5"/>
  <c r="S124" i="5" s="1"/>
  <c r="R124" i="5" s="1"/>
  <c r="K2017" i="8" s="1"/>
  <c r="O124" i="5"/>
  <c r="T123" i="5"/>
  <c r="S123" i="5" s="1"/>
  <c r="R123" i="5" s="1"/>
  <c r="K2015" i="8" s="1"/>
  <c r="O123" i="5"/>
  <c r="T122" i="5"/>
  <c r="S122" i="5" s="1"/>
  <c r="R122" i="5" s="1"/>
  <c r="K2014" i="8" s="1"/>
  <c r="O122" i="5"/>
  <c r="T121" i="5"/>
  <c r="S121" i="5" s="1"/>
  <c r="R121" i="5" s="1"/>
  <c r="K2013" i="8" s="1"/>
  <c r="O121" i="5"/>
  <c r="T120" i="5"/>
  <c r="S120" i="5" s="1"/>
  <c r="R120" i="5" s="1"/>
  <c r="K2012" i="8" s="1"/>
  <c r="O120" i="5"/>
  <c r="T119" i="5"/>
  <c r="S119" i="5" s="1"/>
  <c r="R119" i="5" s="1"/>
  <c r="K2011" i="8" s="1"/>
  <c r="O119" i="5"/>
  <c r="T118" i="5"/>
  <c r="S118" i="5" s="1"/>
  <c r="R118" i="5" s="1"/>
  <c r="K2010" i="8" s="1"/>
  <c r="O118" i="5"/>
  <c r="T117" i="5"/>
  <c r="S117" i="5" s="1"/>
  <c r="R117" i="5" s="1"/>
  <c r="K2009" i="8" s="1"/>
  <c r="O117" i="5"/>
  <c r="T116" i="5"/>
  <c r="S116" i="5" s="1"/>
  <c r="R116" i="5" s="1"/>
  <c r="K2008" i="8" s="1"/>
  <c r="O116" i="5"/>
  <c r="T115" i="5"/>
  <c r="S115" i="5" s="1"/>
  <c r="R115" i="5" s="1"/>
  <c r="K2006" i="8" s="1"/>
  <c r="O115" i="5"/>
  <c r="T114" i="5"/>
  <c r="S114" i="5" s="1"/>
  <c r="R114" i="5" s="1"/>
  <c r="K2005" i="8" s="1"/>
  <c r="O114" i="5"/>
  <c r="T113" i="5"/>
  <c r="S113" i="5" s="1"/>
  <c r="R113" i="5" s="1"/>
  <c r="K2004" i="8" s="1"/>
  <c r="O113" i="5"/>
  <c r="T112" i="5"/>
  <c r="S112" i="5" s="1"/>
  <c r="R112" i="5" s="1"/>
  <c r="K2003" i="8" s="1"/>
  <c r="O112" i="5"/>
  <c r="T111" i="5"/>
  <c r="S111" i="5" s="1"/>
  <c r="R111" i="5" s="1"/>
  <c r="K2002" i="8" s="1"/>
  <c r="O111" i="5"/>
  <c r="O110" i="5"/>
  <c r="T109" i="5"/>
  <c r="S109" i="5" s="1"/>
  <c r="R109" i="5" s="1"/>
  <c r="K1999" i="8" s="1"/>
  <c r="O109" i="5"/>
  <c r="T108" i="5"/>
  <c r="S108" i="5" s="1"/>
  <c r="R108" i="5" s="1"/>
  <c r="K1997" i="8" s="1"/>
  <c r="O108" i="5"/>
  <c r="T107" i="5"/>
  <c r="S107" i="5" s="1"/>
  <c r="R107" i="5" s="1"/>
  <c r="K1995" i="8" s="1"/>
  <c r="O107" i="5"/>
  <c r="T106" i="5"/>
  <c r="S106" i="5" s="1"/>
  <c r="R106" i="5" s="1"/>
  <c r="K1993" i="8" s="1"/>
  <c r="O106" i="5"/>
  <c r="T105" i="5"/>
  <c r="S105" i="5" s="1"/>
  <c r="R105" i="5" s="1"/>
  <c r="K1991" i="8" s="1"/>
  <c r="O105" i="5"/>
  <c r="T104" i="5"/>
  <c r="S104" i="5" s="1"/>
  <c r="R104" i="5" s="1"/>
  <c r="K1989" i="8" s="1"/>
  <c r="O104" i="5"/>
  <c r="T103" i="5"/>
  <c r="S103" i="5" s="1"/>
  <c r="R103" i="5" s="1"/>
  <c r="K1987" i="8" s="1"/>
  <c r="O103" i="5"/>
  <c r="T102" i="5"/>
  <c r="S102" i="5" s="1"/>
  <c r="R102" i="5" s="1"/>
  <c r="K1986" i="8" s="1"/>
  <c r="O102" i="5"/>
  <c r="T101" i="5"/>
  <c r="S101" i="5" s="1"/>
  <c r="R101" i="5" s="1"/>
  <c r="K1985" i="8" s="1"/>
  <c r="O101" i="5"/>
  <c r="T100" i="5"/>
  <c r="S100" i="5" s="1"/>
  <c r="R100" i="5" s="1"/>
  <c r="K1984" i="8" s="1"/>
  <c r="O100" i="5"/>
  <c r="T99" i="5"/>
  <c r="S99" i="5" s="1"/>
  <c r="R99" i="5" s="1"/>
  <c r="K1983" i="8" s="1"/>
  <c r="O99" i="5"/>
  <c r="T98" i="5"/>
  <c r="S98" i="5" s="1"/>
  <c r="R98" i="5" s="1"/>
  <c r="K1981" i="8" s="1"/>
  <c r="O98" i="5"/>
  <c r="T97" i="5"/>
  <c r="S97" i="5" s="1"/>
  <c r="R97" i="5" s="1"/>
  <c r="K1980" i="8" s="1"/>
  <c r="O97" i="5"/>
  <c r="T96" i="5"/>
  <c r="S96" i="5" s="1"/>
  <c r="R96" i="5" s="1"/>
  <c r="K1979" i="8" s="1"/>
  <c r="O96" i="5"/>
  <c r="T95" i="5"/>
  <c r="S95" i="5" s="1"/>
  <c r="R95" i="5" s="1"/>
  <c r="K1978" i="8" s="1"/>
  <c r="O95" i="5"/>
  <c r="T94" i="5"/>
  <c r="S94" i="5" s="1"/>
  <c r="R94" i="5" s="1"/>
  <c r="K1977" i="8" s="1"/>
  <c r="O94" i="5"/>
  <c r="T93" i="5"/>
  <c r="S93" i="5" s="1"/>
  <c r="R93" i="5" s="1"/>
  <c r="K1975" i="8" s="1"/>
  <c r="O93" i="5"/>
  <c r="T92" i="5"/>
  <c r="S92" i="5" s="1"/>
  <c r="R92" i="5" s="1"/>
  <c r="K1973" i="8" s="1"/>
  <c r="O92" i="5"/>
  <c r="T91" i="5"/>
  <c r="S91" i="5" s="1"/>
  <c r="R91" i="5" s="1"/>
  <c r="K1972" i="8" s="1"/>
  <c r="O91" i="5"/>
  <c r="T90" i="5"/>
  <c r="S90" i="5" s="1"/>
  <c r="R90" i="5" s="1"/>
  <c r="K1971" i="8" s="1"/>
  <c r="O90" i="5"/>
  <c r="T89" i="5"/>
  <c r="S89" i="5" s="1"/>
  <c r="R89" i="5" s="1"/>
  <c r="K1969" i="8" s="1"/>
  <c r="O89" i="5"/>
  <c r="T88" i="5"/>
  <c r="S88" i="5" s="1"/>
  <c r="R88" i="5" s="1"/>
  <c r="K1967" i="8" s="1"/>
  <c r="O88" i="5"/>
  <c r="T87" i="5"/>
  <c r="S87" i="5" s="1"/>
  <c r="R87" i="5" s="1"/>
  <c r="K1965" i="8" s="1"/>
  <c r="O87" i="5"/>
  <c r="T86" i="5"/>
  <c r="S86" i="5" s="1"/>
  <c r="R86" i="5" s="1"/>
  <c r="K1964" i="8" s="1"/>
  <c r="O86" i="5"/>
  <c r="T85" i="5"/>
  <c r="S85" i="5" s="1"/>
  <c r="R85" i="5" s="1"/>
  <c r="K1963" i="8" s="1"/>
  <c r="O85" i="5"/>
  <c r="T84" i="5"/>
  <c r="S84" i="5" s="1"/>
  <c r="R84" i="5" s="1"/>
  <c r="K1961" i="8" s="1"/>
  <c r="O84" i="5"/>
  <c r="T83" i="5"/>
  <c r="S83" i="5" s="1"/>
  <c r="R83" i="5" s="1"/>
  <c r="K1960" i="8" s="1"/>
  <c r="O83" i="5"/>
  <c r="T82" i="5"/>
  <c r="S82" i="5" s="1"/>
  <c r="R82" i="5" s="1"/>
  <c r="K1959" i="8" s="1"/>
  <c r="O82" i="5"/>
  <c r="T81" i="5"/>
  <c r="S81" i="5" s="1"/>
  <c r="R81" i="5" s="1"/>
  <c r="K1958" i="8" s="1"/>
  <c r="O81" i="5"/>
  <c r="T80" i="5"/>
  <c r="S80" i="5" s="1"/>
  <c r="R80" i="5" s="1"/>
  <c r="K1957" i="8" s="1"/>
  <c r="O80" i="5"/>
  <c r="T79" i="5"/>
  <c r="S79" i="5" s="1"/>
  <c r="R79" i="5" s="1"/>
  <c r="K1955" i="8" s="1"/>
  <c r="O79" i="5"/>
  <c r="T78" i="5"/>
  <c r="S78" i="5" s="1"/>
  <c r="R78" i="5" s="1"/>
  <c r="K1954" i="8" s="1"/>
  <c r="O78" i="5"/>
  <c r="T77" i="5"/>
  <c r="S77" i="5" s="1"/>
  <c r="R77" i="5" s="1"/>
  <c r="K1952" i="8" s="1"/>
  <c r="O77" i="5"/>
  <c r="T76" i="5"/>
  <c r="S76" i="5" s="1"/>
  <c r="R76" i="5" s="1"/>
  <c r="K1950" i="8" s="1"/>
  <c r="O76" i="5"/>
  <c r="T75" i="5"/>
  <c r="S75" i="5" s="1"/>
  <c r="R75" i="5" s="1"/>
  <c r="K1949" i="8" s="1"/>
  <c r="O75" i="5"/>
  <c r="T74" i="5"/>
  <c r="S74" i="5" s="1"/>
  <c r="R74" i="5" s="1"/>
  <c r="K1948" i="8" s="1"/>
  <c r="O74" i="5"/>
  <c r="T73" i="5"/>
  <c r="S73" i="5" s="1"/>
  <c r="R73" i="5" s="1"/>
  <c r="K1947" i="8" s="1"/>
  <c r="O73" i="5"/>
  <c r="O72" i="5"/>
  <c r="O71" i="5"/>
  <c r="CA21" i="9"/>
  <c r="BZ21" i="9"/>
  <c r="CA22" i="3"/>
  <c r="BZ22" i="3"/>
  <c r="J3028" i="8" l="1"/>
  <c r="J3032" i="8" s="1"/>
  <c r="J1349" i="8"/>
  <c r="J1353" i="8" s="1"/>
  <c r="T70" i="5"/>
  <c r="S70" i="5" s="1"/>
  <c r="R70" i="5" s="1"/>
  <c r="K1942" i="8" s="1"/>
  <c r="O70" i="5"/>
  <c r="T69" i="5"/>
  <c r="S69" i="5" s="1"/>
  <c r="R69" i="5" s="1"/>
  <c r="K1940" i="8" s="1"/>
  <c r="O69" i="5"/>
  <c r="T68" i="5"/>
  <c r="S68" i="5" s="1"/>
  <c r="R68" i="5" s="1"/>
  <c r="K1938" i="8" s="1"/>
  <c r="O68" i="5"/>
  <c r="T67" i="5"/>
  <c r="S67" i="5" s="1"/>
  <c r="R67" i="5" s="1"/>
  <c r="K1937" i="8" s="1"/>
  <c r="O67" i="5"/>
  <c r="T66" i="5"/>
  <c r="S66" i="5" s="1"/>
  <c r="R66" i="5" s="1"/>
  <c r="K1936" i="8" s="1"/>
  <c r="O66" i="5"/>
  <c r="T65" i="5"/>
  <c r="S65" i="5" s="1"/>
  <c r="R65" i="5" s="1"/>
  <c r="K1934" i="8" s="1"/>
  <c r="O65" i="5"/>
  <c r="T64" i="5"/>
  <c r="S64" i="5" s="1"/>
  <c r="R64" i="5" s="1"/>
  <c r="K1933" i="8" s="1"/>
  <c r="O64" i="5"/>
  <c r="T63" i="5"/>
  <c r="S63" i="5" s="1"/>
  <c r="R63" i="5" s="1"/>
  <c r="K1931" i="8" s="1"/>
  <c r="O63" i="5"/>
  <c r="T62" i="5"/>
  <c r="S62" i="5" s="1"/>
  <c r="R62" i="5" s="1"/>
  <c r="K1930" i="8" s="1"/>
  <c r="O62" i="5"/>
  <c r="T61" i="5"/>
  <c r="S61" i="5" s="1"/>
  <c r="R61" i="5" s="1"/>
  <c r="K1929" i="8" s="1"/>
  <c r="O61" i="5"/>
  <c r="T60" i="5"/>
  <c r="S60" i="5" s="1"/>
  <c r="R60" i="5" s="1"/>
  <c r="K1927" i="8" s="1"/>
  <c r="O60" i="5"/>
  <c r="T59" i="5"/>
  <c r="S59" i="5" s="1"/>
  <c r="R59" i="5" s="1"/>
  <c r="K1925" i="8" s="1"/>
  <c r="O59" i="5"/>
  <c r="T58" i="5"/>
  <c r="S58" i="5" s="1"/>
  <c r="R58" i="5" s="1"/>
  <c r="K1923" i="8" s="1"/>
  <c r="O58" i="5"/>
  <c r="T57" i="5"/>
  <c r="S57" i="5" s="1"/>
  <c r="R57" i="5" s="1"/>
  <c r="K1921" i="8" s="1"/>
  <c r="O57" i="5"/>
  <c r="T56" i="5"/>
  <c r="S56" i="5" s="1"/>
  <c r="R56" i="5" s="1"/>
  <c r="K1919" i="8" s="1"/>
  <c r="O56" i="5"/>
  <c r="T55" i="5"/>
  <c r="S55" i="5" s="1"/>
  <c r="R55" i="5" s="1"/>
  <c r="K1917" i="8" s="1"/>
  <c r="O55" i="5"/>
  <c r="T54" i="5"/>
  <c r="S54" i="5" s="1"/>
  <c r="R54" i="5" s="1"/>
  <c r="K1915" i="8" s="1"/>
  <c r="O54" i="5"/>
  <c r="O53" i="5"/>
  <c r="T52" i="5"/>
  <c r="S52" i="5" s="1"/>
  <c r="R52" i="5" s="1"/>
  <c r="K1911" i="8" s="1"/>
  <c r="O52" i="5"/>
  <c r="T51" i="5"/>
  <c r="S51" i="5" s="1"/>
  <c r="R51" i="5" s="1"/>
  <c r="K1909" i="8" s="1"/>
  <c r="O51" i="5"/>
  <c r="O50" i="5"/>
  <c r="T49" i="5"/>
  <c r="S49" i="5" s="1"/>
  <c r="R49" i="5" s="1"/>
  <c r="K1905" i="8" s="1"/>
  <c r="O49" i="5"/>
  <c r="T48" i="5"/>
  <c r="S48" i="5" s="1"/>
  <c r="R48" i="5" s="1"/>
  <c r="K1903" i="8" s="1"/>
  <c r="O48" i="5"/>
  <c r="T47" i="5"/>
  <c r="S47" i="5" s="1"/>
  <c r="R47" i="5" s="1"/>
  <c r="K1901" i="8" s="1"/>
  <c r="O47" i="5"/>
  <c r="T46" i="5"/>
  <c r="S46" i="5" s="1"/>
  <c r="R46" i="5" s="1"/>
  <c r="K1899" i="8" s="1"/>
  <c r="O46" i="5"/>
  <c r="T45" i="5"/>
  <c r="S45" i="5" s="1"/>
  <c r="R45" i="5" s="1"/>
  <c r="K1898" i="8" s="1"/>
  <c r="O45" i="5"/>
  <c r="T44" i="5"/>
  <c r="S44" i="5" s="1"/>
  <c r="R44" i="5" s="1"/>
  <c r="K1896" i="8" s="1"/>
  <c r="O44" i="5"/>
  <c r="T43" i="5"/>
  <c r="S43" i="5" s="1"/>
  <c r="R43" i="5" s="1"/>
  <c r="K1894" i="8" s="1"/>
  <c r="O43" i="5"/>
  <c r="T42" i="5"/>
  <c r="S42" i="5" s="1"/>
  <c r="R42" i="5" s="1"/>
  <c r="K1892" i="8" s="1"/>
  <c r="O42" i="5"/>
  <c r="T41" i="5"/>
  <c r="S41" i="5" s="1"/>
  <c r="R41" i="5" s="1"/>
  <c r="K1890" i="8" s="1"/>
  <c r="O41" i="5"/>
  <c r="T40" i="5"/>
  <c r="S40" i="5" s="1"/>
  <c r="R40" i="5" s="1"/>
  <c r="K1889" i="8" s="1"/>
  <c r="O40" i="5"/>
  <c r="T39" i="5"/>
  <c r="S39" i="5" s="1"/>
  <c r="R39" i="5" s="1"/>
  <c r="K1887" i="8" s="1"/>
  <c r="O39" i="5"/>
  <c r="T38" i="5"/>
  <c r="S38" i="5" s="1"/>
  <c r="R38" i="5" s="1"/>
  <c r="K1886" i="8" s="1"/>
  <c r="O38" i="5"/>
  <c r="T37" i="5"/>
  <c r="S37" i="5" s="1"/>
  <c r="R37" i="5" s="1"/>
  <c r="K1884" i="8" s="1"/>
  <c r="O37" i="5"/>
  <c r="T36" i="5"/>
  <c r="S36" i="5" s="1"/>
  <c r="R36" i="5" s="1"/>
  <c r="K1882" i="8" s="1"/>
  <c r="O36" i="5"/>
  <c r="T35" i="5"/>
  <c r="S35" i="5" s="1"/>
  <c r="R35" i="5" s="1"/>
  <c r="K1880" i="8" s="1"/>
  <c r="O35" i="5"/>
  <c r="T34" i="5"/>
  <c r="S34" i="5" s="1"/>
  <c r="R34" i="5" s="1"/>
  <c r="K1878" i="8" s="1"/>
  <c r="O34" i="5"/>
  <c r="T33" i="5"/>
  <c r="S33" i="5" s="1"/>
  <c r="R33" i="5" s="1"/>
  <c r="K1876" i="8" s="1"/>
  <c r="O33" i="5"/>
  <c r="T32" i="5"/>
  <c r="S32" i="5" s="1"/>
  <c r="R32" i="5" s="1"/>
  <c r="K1874" i="8" s="1"/>
  <c r="O32" i="5"/>
  <c r="O31" i="5"/>
  <c r="T30" i="5"/>
  <c r="S30" i="5" s="1"/>
  <c r="R30" i="5" s="1"/>
  <c r="K1870" i="8" s="1"/>
  <c r="O30" i="5"/>
  <c r="T29" i="5"/>
  <c r="S29" i="5" s="1"/>
  <c r="R29" i="5" s="1"/>
  <c r="K1868" i="8" s="1"/>
  <c r="O29" i="5"/>
  <c r="T28" i="5"/>
  <c r="S28" i="5" s="1"/>
  <c r="R28" i="5" s="1"/>
  <c r="K1866" i="8" s="1"/>
  <c r="O28" i="5"/>
  <c r="T27" i="5"/>
  <c r="S27" i="5" s="1"/>
  <c r="R27" i="5" s="1"/>
  <c r="K1864" i="8" s="1"/>
  <c r="O27" i="5"/>
  <c r="T26" i="5"/>
  <c r="S26" i="5" s="1"/>
  <c r="R26" i="5" s="1"/>
  <c r="K1862" i="8" s="1"/>
  <c r="O26" i="5"/>
  <c r="T25" i="5"/>
  <c r="S25" i="5" s="1"/>
  <c r="R25" i="5" s="1"/>
  <c r="K1860" i="8" s="1"/>
  <c r="O25" i="5"/>
  <c r="T24" i="5"/>
  <c r="S24" i="5" s="1"/>
  <c r="R24" i="5" s="1"/>
  <c r="K1858" i="8" s="1"/>
  <c r="O24" i="5"/>
  <c r="T23" i="5"/>
  <c r="S23" i="5" s="1"/>
  <c r="R23" i="5" s="1"/>
  <c r="K1856" i="8" s="1"/>
  <c r="O23" i="5"/>
  <c r="T22" i="5"/>
  <c r="S22" i="5" s="1"/>
  <c r="R22" i="5" s="1"/>
  <c r="K1854" i="8" s="1"/>
  <c r="O22" i="5"/>
  <c r="T21" i="5"/>
  <c r="S21" i="5" s="1"/>
  <c r="R21" i="5" s="1"/>
  <c r="K1852" i="8" s="1"/>
  <c r="O21" i="5"/>
  <c r="T20" i="5"/>
  <c r="S20" i="5" s="1"/>
  <c r="R20" i="5" s="1"/>
  <c r="K1850" i="8" s="1"/>
  <c r="O20" i="5"/>
  <c r="O19" i="5"/>
  <c r="T18" i="5"/>
  <c r="S18" i="5" s="1"/>
  <c r="R18" i="5" s="1"/>
  <c r="K1846" i="8" s="1"/>
  <c r="O18" i="5"/>
  <c r="T17" i="5"/>
  <c r="S17" i="5" s="1"/>
  <c r="R17" i="5" s="1"/>
  <c r="K1844" i="8" s="1"/>
  <c r="O17" i="5"/>
  <c r="T16" i="5"/>
  <c r="S16" i="5" s="1"/>
  <c r="R16" i="5" s="1"/>
  <c r="K1842" i="8" s="1"/>
  <c r="O16" i="5"/>
  <c r="T15" i="5"/>
  <c r="S15" i="5" s="1"/>
  <c r="R15" i="5" s="1"/>
  <c r="K1840" i="8" s="1"/>
  <c r="O15" i="5"/>
  <c r="T14" i="5"/>
  <c r="S14" i="5" s="1"/>
  <c r="R14" i="5" s="1"/>
  <c r="K1838" i="8" s="1"/>
  <c r="O14" i="5"/>
  <c r="T13" i="5"/>
  <c r="S13" i="5" s="1"/>
  <c r="R13" i="5" s="1"/>
  <c r="K1837" i="8" s="1"/>
  <c r="O13" i="5"/>
  <c r="T12" i="5"/>
  <c r="S12" i="5" s="1"/>
  <c r="R12" i="5" s="1"/>
  <c r="K1835" i="8" s="1"/>
  <c r="O12" i="5"/>
  <c r="T11" i="5"/>
  <c r="S11" i="5" s="1"/>
  <c r="R11" i="5" s="1"/>
  <c r="K1833" i="8" s="1"/>
  <c r="O11" i="5"/>
  <c r="T10" i="5"/>
  <c r="S10" i="5" s="1"/>
  <c r="R10" i="5" s="1"/>
  <c r="K1831" i="8" s="1"/>
  <c r="O10" i="5"/>
  <c r="T9" i="5"/>
  <c r="S9" i="5" s="1"/>
  <c r="R9" i="5" s="1"/>
  <c r="K1829" i="8" s="1"/>
  <c r="O9" i="5"/>
  <c r="T8" i="5"/>
  <c r="S8" i="5" s="1"/>
  <c r="R8" i="5" s="1"/>
  <c r="K1827" i="8" s="1"/>
  <c r="O8" i="5"/>
  <c r="O7" i="5"/>
  <c r="O6" i="5"/>
  <c r="CA22" i="9"/>
  <c r="BZ22" i="9"/>
  <c r="BZ23" i="3"/>
  <c r="CA23" i="3"/>
  <c r="BZ11" i="5" l="1"/>
  <c r="CA11" i="5"/>
  <c r="J3047" i="8"/>
  <c r="J3050" i="8" s="1"/>
  <c r="J1368" i="8"/>
  <c r="J1371" i="8" s="1"/>
  <c r="T1103" i="3"/>
  <c r="S1103" i="3" s="1"/>
  <c r="O1103" i="3"/>
  <c r="O1103" i="10" s="1"/>
  <c r="A1103" i="10"/>
  <c r="B1103" i="10"/>
  <c r="C1103" i="10"/>
  <c r="D1103" i="10"/>
  <c r="E1103" i="10"/>
  <c r="F1103" i="10"/>
  <c r="G1103" i="10"/>
  <c r="H1103" i="10"/>
  <c r="I1103" i="10"/>
  <c r="J1103" i="10"/>
  <c r="K1103" i="10"/>
  <c r="L1103" i="10"/>
  <c r="M1103" i="10"/>
  <c r="N1103" i="10"/>
  <c r="P1103" i="10"/>
  <c r="A999" i="10"/>
  <c r="B999" i="10"/>
  <c r="C999" i="10"/>
  <c r="D999" i="10"/>
  <c r="E999" i="10"/>
  <c r="F999" i="10"/>
  <c r="G999" i="10"/>
  <c r="H999" i="10"/>
  <c r="I999" i="10"/>
  <c r="J999" i="10"/>
  <c r="K999" i="10"/>
  <c r="L999" i="10"/>
  <c r="M999" i="10"/>
  <c r="N999" i="10"/>
  <c r="P999" i="10"/>
  <c r="T999" i="3"/>
  <c r="S999" i="3" s="1"/>
  <c r="R999" i="3" s="1"/>
  <c r="K1376" i="8" s="1"/>
  <c r="O999" i="3"/>
  <c r="O999" i="10" s="1"/>
  <c r="CA12" i="5"/>
  <c r="BZ23" i="9"/>
  <c r="CA23" i="9"/>
  <c r="CA24" i="3"/>
  <c r="BZ24" i="3"/>
  <c r="J3094" i="8" l="1"/>
  <c r="J3097" i="8" s="1"/>
  <c r="J3124" i="8" s="1"/>
  <c r="J3127" i="8" s="1"/>
  <c r="J1415" i="8"/>
  <c r="J1418" i="8" s="1"/>
  <c r="Q999" i="10"/>
  <c r="S1103" i="10"/>
  <c r="R1103" i="10"/>
  <c r="R1103" i="3"/>
  <c r="K1551" i="8" s="1"/>
  <c r="R999" i="10"/>
  <c r="S999" i="10"/>
  <c r="CA13" i="5"/>
  <c r="BZ13" i="5"/>
  <c r="BZ12" i="5"/>
  <c r="BZ24" i="9"/>
  <c r="CA24" i="9"/>
  <c r="BZ25" i="3"/>
  <c r="CA25" i="3"/>
  <c r="J3236" i="8" l="1"/>
  <c r="J3279" i="8" s="1"/>
  <c r="K3481" i="8" s="1"/>
  <c r="J1445" i="8"/>
  <c r="J1448" i="8" s="1"/>
  <c r="J1557" i="8" s="1"/>
  <c r="J1560" i="8" s="1"/>
  <c r="Q1103" i="10"/>
  <c r="A919" i="10"/>
  <c r="B919" i="10"/>
  <c r="C919" i="10"/>
  <c r="D919" i="10"/>
  <c r="E919" i="10"/>
  <c r="F919" i="10"/>
  <c r="G919" i="10"/>
  <c r="H919" i="10"/>
  <c r="I919" i="10"/>
  <c r="J919" i="10"/>
  <c r="K919" i="10"/>
  <c r="L919" i="10"/>
  <c r="M919" i="10"/>
  <c r="N919" i="10"/>
  <c r="P919" i="10"/>
  <c r="Q919" i="10"/>
  <c r="R919" i="10"/>
  <c r="S919" i="10"/>
  <c r="O919" i="3"/>
  <c r="O919" i="10" s="1"/>
  <c r="BZ14" i="5"/>
  <c r="CA14" i="5"/>
  <c r="BZ25" i="9"/>
  <c r="CA25" i="9"/>
  <c r="CA26" i="3"/>
  <c r="BZ26" i="3"/>
  <c r="J1581" i="8" l="1"/>
  <c r="C5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BZ15" i="5"/>
  <c r="CA15" i="5"/>
  <c r="CA26" i="9"/>
  <c r="BZ26" i="9"/>
  <c r="BZ27" i="3"/>
  <c r="CA27" i="3"/>
  <c r="J1585" i="8" l="1"/>
  <c r="J1750" i="8" s="1"/>
  <c r="J1754" i="8" s="1"/>
  <c r="J1771" i="8" s="1"/>
  <c r="J1777" i="8" s="1"/>
  <c r="J1782" i="8" s="1"/>
  <c r="J1828" i="8"/>
  <c r="C420" i="10"/>
  <c r="A383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P383" i="10"/>
  <c r="Q383" i="10"/>
  <c r="R383" i="10"/>
  <c r="S383" i="10"/>
  <c r="O383" i="3"/>
  <c r="O383" i="10" s="1"/>
  <c r="CA16" i="5"/>
  <c r="BZ16" i="5"/>
  <c r="CA27" i="9"/>
  <c r="BZ27" i="9"/>
  <c r="BZ28" i="3"/>
  <c r="CA28" i="3"/>
  <c r="K3478" i="8" l="1"/>
  <c r="K3477" i="8"/>
  <c r="J1848" i="8"/>
  <c r="J1851" i="8" s="1"/>
  <c r="C988" i="10"/>
  <c r="A7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P7" i="10"/>
  <c r="Q7" i="10"/>
  <c r="R7" i="10"/>
  <c r="S7" i="10"/>
  <c r="T7" i="10"/>
  <c r="U7" i="10"/>
  <c r="V7" i="10"/>
  <c r="W7" i="10"/>
  <c r="A8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P8" i="10"/>
  <c r="A9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P9" i="10"/>
  <c r="A10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P10" i="10"/>
  <c r="A11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P11" i="10"/>
  <c r="A12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P12" i="10"/>
  <c r="A13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P13" i="10"/>
  <c r="A14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P14" i="10"/>
  <c r="A15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P15" i="10"/>
  <c r="A16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P16" i="10"/>
  <c r="A17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P17" i="10"/>
  <c r="A18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P18" i="10"/>
  <c r="A19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P19" i="10"/>
  <c r="Q19" i="10"/>
  <c r="R19" i="10"/>
  <c r="S19" i="10"/>
  <c r="A20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P20" i="10"/>
  <c r="A21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P21" i="10"/>
  <c r="A22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P22" i="10"/>
  <c r="A23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P23" i="10"/>
  <c r="A24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P24" i="10"/>
  <c r="A25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P25" i="10"/>
  <c r="A26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P26" i="10"/>
  <c r="A27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P27" i="10"/>
  <c r="A28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P28" i="10"/>
  <c r="A29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P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P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P31" i="10"/>
  <c r="Q31" i="10"/>
  <c r="R31" i="10"/>
  <c r="S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P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P33" i="10"/>
  <c r="A34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P34" i="10"/>
  <c r="A35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P35" i="10"/>
  <c r="A36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P36" i="10"/>
  <c r="A37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P37" i="10"/>
  <c r="A38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P38" i="10"/>
  <c r="A39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P39" i="10"/>
  <c r="A40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P40" i="10"/>
  <c r="A41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P41" i="10"/>
  <c r="A42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P42" i="10"/>
  <c r="A43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P43" i="10"/>
  <c r="A44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P44" i="10"/>
  <c r="A45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P45" i="10"/>
  <c r="A46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P46" i="10"/>
  <c r="A47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P47" i="10"/>
  <c r="A48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P48" i="10"/>
  <c r="A49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P49" i="10"/>
  <c r="A50" i="10"/>
  <c r="B50" i="10"/>
  <c r="D50" i="10"/>
  <c r="E50" i="10"/>
  <c r="F50" i="10"/>
  <c r="G50" i="10"/>
  <c r="H50" i="10"/>
  <c r="I50" i="10"/>
  <c r="J50" i="10"/>
  <c r="K50" i="10"/>
  <c r="L50" i="10"/>
  <c r="M50" i="10"/>
  <c r="N50" i="10"/>
  <c r="P50" i="10"/>
  <c r="Q50" i="10"/>
  <c r="R50" i="10"/>
  <c r="S50" i="10"/>
  <c r="A51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P51" i="10"/>
  <c r="A52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P52" i="10"/>
  <c r="A53" i="10"/>
  <c r="B53" i="10"/>
  <c r="D53" i="10"/>
  <c r="E53" i="10"/>
  <c r="F53" i="10"/>
  <c r="G53" i="10"/>
  <c r="H53" i="10"/>
  <c r="I53" i="10"/>
  <c r="J53" i="10"/>
  <c r="K53" i="10"/>
  <c r="L53" i="10"/>
  <c r="M53" i="10"/>
  <c r="N53" i="10"/>
  <c r="P53" i="10"/>
  <c r="Q53" i="10"/>
  <c r="R53" i="10"/>
  <c r="S53" i="10"/>
  <c r="A54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P54" i="10"/>
  <c r="A55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P55" i="10"/>
  <c r="A56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P56" i="10"/>
  <c r="A57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P57" i="10"/>
  <c r="A58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P58" i="10"/>
  <c r="A59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P59" i="10"/>
  <c r="A60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P60" i="10"/>
  <c r="A61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P61" i="10"/>
  <c r="A62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P62" i="10"/>
  <c r="A63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P63" i="10"/>
  <c r="A64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P64" i="10"/>
  <c r="A65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P65" i="10"/>
  <c r="A66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P66" i="10"/>
  <c r="A67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P67" i="10"/>
  <c r="A68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P68" i="10"/>
  <c r="A69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P69" i="10"/>
  <c r="A70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P70" i="10"/>
  <c r="A71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P71" i="10"/>
  <c r="Q71" i="10"/>
  <c r="R71" i="10"/>
  <c r="S71" i="10"/>
  <c r="A72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P72" i="10"/>
  <c r="A73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P73" i="10"/>
  <c r="A74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P74" i="10"/>
  <c r="A75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P75" i="10"/>
  <c r="A76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P76" i="10"/>
  <c r="A77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P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P78" i="10"/>
  <c r="A79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P79" i="10"/>
  <c r="A80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P80" i="10"/>
  <c r="A81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P81" i="10"/>
  <c r="A82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P82" i="10"/>
  <c r="A83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P83" i="10"/>
  <c r="A84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P84" i="10"/>
  <c r="A85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P85" i="10"/>
  <c r="A86" i="10"/>
  <c r="B86" i="10"/>
  <c r="D86" i="10"/>
  <c r="E86" i="10"/>
  <c r="F86" i="10"/>
  <c r="G86" i="10"/>
  <c r="H86" i="10"/>
  <c r="I86" i="10"/>
  <c r="J86" i="10"/>
  <c r="K86" i="10"/>
  <c r="L86" i="10"/>
  <c r="M86" i="10"/>
  <c r="N86" i="10"/>
  <c r="P86" i="10"/>
  <c r="Q86" i="10"/>
  <c r="R86" i="10"/>
  <c r="S86" i="10"/>
  <c r="A87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P87" i="10"/>
  <c r="A88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P88" i="10"/>
  <c r="A89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P89" i="10"/>
  <c r="A90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P90" i="10"/>
  <c r="Q90" i="10"/>
  <c r="R90" i="10"/>
  <c r="S90" i="10"/>
  <c r="A91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P91" i="10"/>
  <c r="A92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P92" i="10"/>
  <c r="A93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P93" i="10"/>
  <c r="A94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P94" i="10"/>
  <c r="A95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P95" i="10"/>
  <c r="A96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P96" i="10"/>
  <c r="A97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P97" i="10"/>
  <c r="A98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P98" i="10"/>
  <c r="A99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P99" i="10"/>
  <c r="A100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P100" i="10"/>
  <c r="A101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P101" i="10"/>
  <c r="A102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P102" i="10"/>
  <c r="A103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P103" i="10"/>
  <c r="A104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P104" i="10"/>
  <c r="A105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P105" i="10"/>
  <c r="A106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P106" i="10"/>
  <c r="A107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P107" i="10"/>
  <c r="A108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P108" i="10"/>
  <c r="A109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P109" i="10"/>
  <c r="A110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P110" i="10"/>
  <c r="A111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P111" i="10"/>
  <c r="A112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P112" i="10"/>
  <c r="A113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P113" i="10"/>
  <c r="A114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P114" i="10"/>
  <c r="A115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P115" i="10"/>
  <c r="A116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P116" i="10"/>
  <c r="A117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P117" i="10"/>
  <c r="A118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P118" i="10"/>
  <c r="A119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P119" i="10"/>
  <c r="A120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P120" i="10"/>
  <c r="A121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P121" i="10"/>
  <c r="A122" i="10"/>
  <c r="B122" i="10"/>
  <c r="C122" i="10"/>
  <c r="D122" i="10"/>
  <c r="E122" i="10"/>
  <c r="F122" i="10"/>
  <c r="G122" i="10"/>
  <c r="H122" i="10"/>
  <c r="J122" i="10"/>
  <c r="K122" i="10"/>
  <c r="L122" i="10"/>
  <c r="M122" i="10"/>
  <c r="N122" i="10"/>
  <c r="P122" i="10"/>
  <c r="A123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P123" i="10"/>
  <c r="Q123" i="10"/>
  <c r="R123" i="10"/>
  <c r="S123" i="10"/>
  <c r="A124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P124" i="10"/>
  <c r="A125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P125" i="10"/>
  <c r="A126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P126" i="10"/>
  <c r="A127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P127" i="10"/>
  <c r="A128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P128" i="10"/>
  <c r="A129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P129" i="10"/>
  <c r="A130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P130" i="10"/>
  <c r="A131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P131" i="10"/>
  <c r="A132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P132" i="10"/>
  <c r="A133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P133" i="10"/>
  <c r="A134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P134" i="10"/>
  <c r="A135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P135" i="10"/>
  <c r="A136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P136" i="10"/>
  <c r="A137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P137" i="10"/>
  <c r="A138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P138" i="10"/>
  <c r="A139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P139" i="10"/>
  <c r="A140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P140" i="10"/>
  <c r="A141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P141" i="10"/>
  <c r="A142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P142" i="10"/>
  <c r="Q142" i="10"/>
  <c r="R142" i="10"/>
  <c r="S142" i="10"/>
  <c r="A143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P143" i="10"/>
  <c r="Q143" i="10"/>
  <c r="R143" i="10"/>
  <c r="S143" i="10"/>
  <c r="A144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P144" i="10"/>
  <c r="A145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P145" i="10"/>
  <c r="A146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P146" i="10"/>
  <c r="A147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P147" i="10"/>
  <c r="A148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P148" i="10"/>
  <c r="A149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P149" i="10"/>
  <c r="A150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P150" i="10"/>
  <c r="A151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P151" i="10"/>
  <c r="A152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P152" i="10"/>
  <c r="A153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P153" i="10"/>
  <c r="A154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P154" i="10"/>
  <c r="A155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P155" i="10"/>
  <c r="A156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P156" i="10"/>
  <c r="A157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P157" i="10"/>
  <c r="A158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P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P159" i="10"/>
  <c r="A160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P160" i="10"/>
  <c r="A161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P161" i="10"/>
  <c r="A162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P162" i="10"/>
  <c r="A163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P163" i="10"/>
  <c r="A164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P164" i="10"/>
  <c r="A165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P165" i="10"/>
  <c r="A166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P166" i="10"/>
  <c r="A167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P167" i="10"/>
  <c r="A168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P168" i="10"/>
  <c r="A169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P169" i="10"/>
  <c r="A170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P170" i="10"/>
  <c r="A171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P171" i="10"/>
  <c r="A172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P172" i="10"/>
  <c r="A173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P173" i="10"/>
  <c r="A174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P174" i="10"/>
  <c r="A175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P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P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P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P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P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P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P181" i="10"/>
  <c r="Q181" i="10"/>
  <c r="R181" i="10"/>
  <c r="S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P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P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P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P185" i="10"/>
  <c r="A186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P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P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P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P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P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P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P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P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P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P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P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P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P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P199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P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P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P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P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P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P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P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P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P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P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P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P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P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P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P214" i="10"/>
  <c r="A215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P215" i="10"/>
  <c r="A216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P216" i="10"/>
  <c r="A217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P217" i="10"/>
  <c r="A218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P218" i="10"/>
  <c r="A219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P219" i="10"/>
  <c r="A220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P220" i="10"/>
  <c r="A221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P221" i="10"/>
  <c r="A222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P222" i="10"/>
  <c r="A223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P223" i="10"/>
  <c r="A224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P224" i="10"/>
  <c r="A225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P225" i="10"/>
  <c r="A226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P226" i="10"/>
  <c r="Q226" i="10"/>
  <c r="R226" i="10"/>
  <c r="S226" i="10"/>
  <c r="A227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P227" i="10"/>
  <c r="A228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P228" i="10"/>
  <c r="A229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P229" i="10"/>
  <c r="A230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P230" i="10"/>
  <c r="A231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P231" i="10"/>
  <c r="A232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P232" i="10"/>
  <c r="A233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P233" i="10"/>
  <c r="A234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P234" i="10"/>
  <c r="A235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P235" i="10"/>
  <c r="A236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P236" i="10"/>
  <c r="A237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P237" i="10"/>
  <c r="A238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P238" i="10"/>
  <c r="A239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P239" i="10"/>
  <c r="A240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P240" i="10"/>
  <c r="A241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P241" i="10"/>
  <c r="A242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P242" i="10"/>
  <c r="A243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P243" i="10"/>
  <c r="A244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P244" i="10"/>
  <c r="A245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P245" i="10"/>
  <c r="A246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P246" i="10"/>
  <c r="A247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P247" i="10"/>
  <c r="A248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P248" i="10"/>
  <c r="A249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P249" i="10"/>
  <c r="A250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P250" i="10"/>
  <c r="A251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P251" i="10"/>
  <c r="A252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P252" i="10"/>
  <c r="A253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P253" i="10"/>
  <c r="A254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P254" i="10"/>
  <c r="A255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P255" i="10"/>
  <c r="A256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P256" i="10"/>
  <c r="A257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P257" i="10"/>
  <c r="A258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P258" i="10"/>
  <c r="A259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P259" i="10"/>
  <c r="A260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P260" i="10"/>
  <c r="A261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P261" i="10"/>
  <c r="A262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P262" i="10"/>
  <c r="A263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P263" i="10"/>
  <c r="A264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P264" i="10"/>
  <c r="A265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P265" i="10"/>
  <c r="A266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P266" i="10"/>
  <c r="A267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P267" i="10"/>
  <c r="A268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P268" i="10"/>
  <c r="A269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P269" i="10"/>
  <c r="A270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P270" i="10"/>
  <c r="A271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P271" i="10"/>
  <c r="A272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P272" i="10"/>
  <c r="A273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P273" i="10"/>
  <c r="A274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P274" i="10"/>
  <c r="A275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P275" i="10"/>
  <c r="A276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P276" i="10"/>
  <c r="A277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P277" i="10"/>
  <c r="A278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P278" i="10"/>
  <c r="A279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P279" i="10"/>
  <c r="A280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P280" i="10"/>
  <c r="A281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P281" i="10"/>
  <c r="A282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P282" i="10"/>
  <c r="A283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P283" i="10"/>
  <c r="A284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P284" i="10"/>
  <c r="A285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P285" i="10"/>
  <c r="A286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P286" i="10"/>
  <c r="A287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P287" i="10"/>
  <c r="A288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P288" i="10"/>
  <c r="A289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P289" i="10"/>
  <c r="A290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P290" i="10"/>
  <c r="A291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P291" i="10"/>
  <c r="A292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P292" i="10"/>
  <c r="A293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P293" i="10"/>
  <c r="A294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P294" i="10"/>
  <c r="A295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P295" i="10"/>
  <c r="A296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P296" i="10"/>
  <c r="A297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P297" i="10"/>
  <c r="A298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P298" i="10"/>
  <c r="A299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P299" i="10"/>
  <c r="A300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P300" i="10"/>
  <c r="A301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P301" i="10"/>
  <c r="A302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P302" i="10"/>
  <c r="A303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P303" i="10"/>
  <c r="A304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P304" i="10"/>
  <c r="A305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P305" i="10"/>
  <c r="A306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P306" i="10"/>
  <c r="A307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P307" i="10"/>
  <c r="Q307" i="10"/>
  <c r="R307" i="10"/>
  <c r="S307" i="10"/>
  <c r="A308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P308" i="10"/>
  <c r="Q308" i="10"/>
  <c r="R308" i="10"/>
  <c r="S308" i="10"/>
  <c r="A309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P309" i="10"/>
  <c r="A310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P310" i="10"/>
  <c r="A311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P311" i="10"/>
  <c r="A312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P312" i="10"/>
  <c r="A313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P313" i="10"/>
  <c r="A314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P314" i="10"/>
  <c r="A315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P315" i="10"/>
  <c r="A316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P316" i="10"/>
  <c r="A317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P317" i="10"/>
  <c r="A318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P318" i="10"/>
  <c r="A319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P319" i="10"/>
  <c r="A320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P320" i="10"/>
  <c r="A321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P321" i="10"/>
  <c r="A322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P322" i="10"/>
  <c r="A323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P323" i="10"/>
  <c r="A324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P324" i="10"/>
  <c r="A325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P325" i="10"/>
  <c r="A326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P326" i="10"/>
  <c r="A327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P327" i="10"/>
  <c r="A328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P328" i="10"/>
  <c r="Q328" i="10"/>
  <c r="R328" i="10"/>
  <c r="S328" i="10"/>
  <c r="A329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P329" i="10"/>
  <c r="A330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P330" i="10"/>
  <c r="A331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P331" i="10"/>
  <c r="A332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P332" i="10"/>
  <c r="A333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P333" i="10"/>
  <c r="A334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P334" i="10"/>
  <c r="A335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P335" i="10"/>
  <c r="Q335" i="10"/>
  <c r="R335" i="10"/>
  <c r="S335" i="10"/>
  <c r="A336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P336" i="10"/>
  <c r="A337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P337" i="10"/>
  <c r="A338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P338" i="10"/>
  <c r="A339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P339" i="10"/>
  <c r="A340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P340" i="10"/>
  <c r="Q340" i="10"/>
  <c r="R340" i="10"/>
  <c r="S340" i="10"/>
  <c r="A341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P341" i="10"/>
  <c r="A342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P342" i="10"/>
  <c r="A343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P343" i="10"/>
  <c r="A344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P344" i="10"/>
  <c r="A345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P345" i="10"/>
  <c r="A346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P346" i="10"/>
  <c r="A347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P347" i="10"/>
  <c r="A348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P348" i="10"/>
  <c r="A349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P349" i="10"/>
  <c r="A350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P350" i="10"/>
  <c r="A351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P351" i="10"/>
  <c r="A352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P352" i="10"/>
  <c r="A353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A354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P354" i="10"/>
  <c r="A355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P355" i="10"/>
  <c r="A356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P356" i="10"/>
  <c r="A357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P357" i="10"/>
  <c r="A358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P358" i="10"/>
  <c r="A359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P359" i="10"/>
  <c r="A360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P360" i="10"/>
  <c r="A361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P361" i="10"/>
  <c r="A362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P362" i="10"/>
  <c r="Q362" i="10"/>
  <c r="R362" i="10"/>
  <c r="S362" i="10"/>
  <c r="A363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P363" i="10"/>
  <c r="A364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P364" i="10"/>
  <c r="A365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P365" i="10"/>
  <c r="A366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P366" i="10"/>
  <c r="A367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P367" i="10"/>
  <c r="A368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P368" i="10"/>
  <c r="A369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P369" i="10"/>
  <c r="A370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P370" i="10"/>
  <c r="A371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P371" i="10"/>
  <c r="A372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P372" i="10"/>
  <c r="A373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P373" i="10"/>
  <c r="A374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P374" i="10"/>
  <c r="A375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P375" i="10"/>
  <c r="A376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P376" i="10"/>
  <c r="A377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P377" i="10"/>
  <c r="A378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P378" i="10"/>
  <c r="A379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P379" i="10"/>
  <c r="A380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P380" i="10"/>
  <c r="A381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P381" i="10"/>
  <c r="A382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P382" i="10"/>
  <c r="A384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P384" i="10"/>
  <c r="A385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P385" i="10"/>
  <c r="A386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P386" i="10"/>
  <c r="A387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P387" i="10"/>
  <c r="A388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P388" i="10"/>
  <c r="Q388" i="10"/>
  <c r="R388" i="10"/>
  <c r="S388" i="10"/>
  <c r="A389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P389" i="10"/>
  <c r="A390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P390" i="10"/>
  <c r="A391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P391" i="10"/>
  <c r="A392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P392" i="10"/>
  <c r="A393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P393" i="10"/>
  <c r="A394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P394" i="10"/>
  <c r="A395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P395" i="10"/>
  <c r="A396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P396" i="10"/>
  <c r="A397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P397" i="10"/>
  <c r="A398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P398" i="10"/>
  <c r="A399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P399" i="10"/>
  <c r="A400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P400" i="10"/>
  <c r="A401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P401" i="10"/>
  <c r="Q401" i="10"/>
  <c r="R401" i="10"/>
  <c r="S401" i="10"/>
  <c r="A402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P402" i="10"/>
  <c r="A403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P403" i="10"/>
  <c r="Q403" i="10"/>
  <c r="R403" i="10"/>
  <c r="S403" i="10"/>
  <c r="A404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P404" i="10"/>
  <c r="A405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P405" i="10"/>
  <c r="A406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P406" i="10"/>
  <c r="A407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P407" i="10"/>
  <c r="A408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P408" i="10"/>
  <c r="A409" i="10"/>
  <c r="B409" i="10"/>
  <c r="D409" i="10"/>
  <c r="E409" i="10"/>
  <c r="F409" i="10"/>
  <c r="G409" i="10"/>
  <c r="H409" i="10"/>
  <c r="I409" i="10"/>
  <c r="J409" i="10"/>
  <c r="K409" i="10"/>
  <c r="L409" i="10"/>
  <c r="M409" i="10"/>
  <c r="N409" i="10"/>
  <c r="P409" i="10"/>
  <c r="Q409" i="10"/>
  <c r="R409" i="10"/>
  <c r="S409" i="10"/>
  <c r="A410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P410" i="10"/>
  <c r="A411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P411" i="10"/>
  <c r="A412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P412" i="10"/>
  <c r="A413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P413" i="10"/>
  <c r="A414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P414" i="10"/>
  <c r="A415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P415" i="10"/>
  <c r="Q415" i="10"/>
  <c r="R415" i="10"/>
  <c r="S415" i="10"/>
  <c r="A416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P416" i="10"/>
  <c r="A417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P417" i="10"/>
  <c r="A418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P418" i="10"/>
  <c r="A419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P419" i="10"/>
  <c r="A420" i="10"/>
  <c r="B420" i="10"/>
  <c r="D420" i="10"/>
  <c r="E420" i="10"/>
  <c r="F420" i="10"/>
  <c r="G420" i="10"/>
  <c r="H420" i="10"/>
  <c r="I420" i="10"/>
  <c r="J420" i="10"/>
  <c r="K420" i="10"/>
  <c r="L420" i="10"/>
  <c r="M420" i="10"/>
  <c r="N420" i="10"/>
  <c r="P420" i="10"/>
  <c r="A421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P421" i="10"/>
  <c r="Q421" i="10"/>
  <c r="R421" i="10"/>
  <c r="S421" i="10"/>
  <c r="A422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P422" i="10"/>
  <c r="A423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P423" i="10"/>
  <c r="A424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P424" i="10"/>
  <c r="A425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P425" i="10"/>
  <c r="A426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P426" i="10"/>
  <c r="A427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P427" i="10"/>
  <c r="A428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P428" i="10"/>
  <c r="A429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P429" i="10"/>
  <c r="Q429" i="10"/>
  <c r="R429" i="10"/>
  <c r="S429" i="10"/>
  <c r="A430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P430" i="10"/>
  <c r="A431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P431" i="10"/>
  <c r="A432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P432" i="10"/>
  <c r="A433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P433" i="10"/>
  <c r="A434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P434" i="10"/>
  <c r="A435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P435" i="10"/>
  <c r="A436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P436" i="10"/>
  <c r="Q436" i="10"/>
  <c r="R436" i="10"/>
  <c r="S436" i="10"/>
  <c r="A437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P437" i="10"/>
  <c r="A438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P438" i="10"/>
  <c r="A439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P439" i="10"/>
  <c r="A440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P440" i="10"/>
  <c r="A441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P441" i="10"/>
  <c r="A442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P442" i="10"/>
  <c r="A443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P443" i="10"/>
  <c r="A444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P444" i="10"/>
  <c r="Q444" i="10"/>
  <c r="R444" i="10"/>
  <c r="S444" i="10"/>
  <c r="A445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P445" i="10"/>
  <c r="A446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P446" i="10"/>
  <c r="A447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P447" i="10"/>
  <c r="A448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P448" i="10"/>
  <c r="A449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P449" i="10"/>
  <c r="Q449" i="10"/>
  <c r="R449" i="10"/>
  <c r="S449" i="10"/>
  <c r="A450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P450" i="10"/>
  <c r="A451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P451" i="10"/>
  <c r="A452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P452" i="10"/>
  <c r="A453" i="10"/>
  <c r="P453" i="10"/>
  <c r="Q453" i="10"/>
  <c r="R453" i="10"/>
  <c r="S453" i="10"/>
  <c r="A454" i="10"/>
  <c r="B454" i="10"/>
  <c r="D454" i="10"/>
  <c r="E454" i="10"/>
  <c r="F454" i="10"/>
  <c r="G454" i="10"/>
  <c r="H454" i="10"/>
  <c r="I454" i="10"/>
  <c r="J454" i="10"/>
  <c r="K454" i="10"/>
  <c r="L454" i="10"/>
  <c r="M454" i="10"/>
  <c r="N454" i="10"/>
  <c r="P454" i="10"/>
  <c r="Q454" i="10"/>
  <c r="R454" i="10"/>
  <c r="S454" i="10"/>
  <c r="A455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P455" i="10"/>
  <c r="Q455" i="10"/>
  <c r="R455" i="10"/>
  <c r="S455" i="10"/>
  <c r="A456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P456" i="10"/>
  <c r="A457" i="10"/>
  <c r="B457" i="10"/>
  <c r="D457" i="10"/>
  <c r="E457" i="10"/>
  <c r="F457" i="10"/>
  <c r="G457" i="10"/>
  <c r="H457" i="10"/>
  <c r="I457" i="10"/>
  <c r="J457" i="10"/>
  <c r="K457" i="10"/>
  <c r="L457" i="10"/>
  <c r="M457" i="10"/>
  <c r="N457" i="10"/>
  <c r="P457" i="10"/>
  <c r="Q457" i="10"/>
  <c r="R457" i="10"/>
  <c r="S457" i="10"/>
  <c r="A458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P458" i="10"/>
  <c r="A459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P459" i="10"/>
  <c r="A460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P460" i="10"/>
  <c r="A461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P461" i="10"/>
  <c r="A462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P462" i="10"/>
  <c r="A463" i="10"/>
  <c r="B463" i="10"/>
  <c r="D463" i="10"/>
  <c r="E463" i="10"/>
  <c r="F463" i="10"/>
  <c r="G463" i="10"/>
  <c r="H463" i="10"/>
  <c r="I463" i="10"/>
  <c r="J463" i="10"/>
  <c r="K463" i="10"/>
  <c r="L463" i="10"/>
  <c r="M463" i="10"/>
  <c r="N463" i="10"/>
  <c r="P463" i="10"/>
  <c r="Q463" i="10"/>
  <c r="R463" i="10"/>
  <c r="S463" i="10"/>
  <c r="A464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P464" i="10"/>
  <c r="A465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P465" i="10"/>
  <c r="A466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P466" i="10"/>
  <c r="A467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P467" i="10"/>
  <c r="A468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P468" i="10"/>
  <c r="A469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P469" i="10"/>
  <c r="A470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P470" i="10"/>
  <c r="A471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P471" i="10"/>
  <c r="A472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P472" i="10"/>
  <c r="A473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P473" i="10"/>
  <c r="A474" i="10"/>
  <c r="B474" i="10"/>
  <c r="D474" i="10"/>
  <c r="E474" i="10"/>
  <c r="F474" i="10"/>
  <c r="G474" i="10"/>
  <c r="H474" i="10"/>
  <c r="I474" i="10"/>
  <c r="J474" i="10"/>
  <c r="K474" i="10"/>
  <c r="L474" i="10"/>
  <c r="M474" i="10"/>
  <c r="N474" i="10"/>
  <c r="P474" i="10"/>
  <c r="Q474" i="10"/>
  <c r="R474" i="10"/>
  <c r="S474" i="10"/>
  <c r="A475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P475" i="10"/>
  <c r="A476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P476" i="10"/>
  <c r="A477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P477" i="10"/>
  <c r="A478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P478" i="10"/>
  <c r="A479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P479" i="10"/>
  <c r="A480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P480" i="10"/>
  <c r="A481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P481" i="10"/>
  <c r="A482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P482" i="10"/>
  <c r="A483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P483" i="10"/>
  <c r="A484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P484" i="10"/>
  <c r="A485" i="10"/>
  <c r="B485" i="10"/>
  <c r="D485" i="10"/>
  <c r="E485" i="10"/>
  <c r="F485" i="10"/>
  <c r="G485" i="10"/>
  <c r="H485" i="10"/>
  <c r="I485" i="10"/>
  <c r="J485" i="10"/>
  <c r="K485" i="10"/>
  <c r="L485" i="10"/>
  <c r="M485" i="10"/>
  <c r="N485" i="10"/>
  <c r="P485" i="10"/>
  <c r="Q485" i="10"/>
  <c r="R485" i="10"/>
  <c r="S485" i="10"/>
  <c r="A486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P486" i="10"/>
  <c r="A487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P487" i="10"/>
  <c r="A488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P488" i="10"/>
  <c r="A489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P489" i="10"/>
  <c r="A490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P490" i="10"/>
  <c r="A491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P491" i="10"/>
  <c r="A492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P492" i="10"/>
  <c r="A493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P493" i="10"/>
  <c r="A494" i="10"/>
  <c r="B494" i="10"/>
  <c r="D494" i="10"/>
  <c r="E494" i="10"/>
  <c r="F494" i="10"/>
  <c r="G494" i="10"/>
  <c r="H494" i="10"/>
  <c r="I494" i="10"/>
  <c r="J494" i="10"/>
  <c r="K494" i="10"/>
  <c r="L494" i="10"/>
  <c r="M494" i="10"/>
  <c r="N494" i="10"/>
  <c r="P494" i="10"/>
  <c r="Q494" i="10"/>
  <c r="R494" i="10"/>
  <c r="S494" i="10"/>
  <c r="A495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P495" i="10"/>
  <c r="A496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P496" i="10"/>
  <c r="A497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P497" i="10"/>
  <c r="A498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P498" i="10"/>
  <c r="A499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P499" i="10"/>
  <c r="A500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P500" i="10"/>
  <c r="A501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P501" i="10"/>
  <c r="A502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P502" i="10"/>
  <c r="A503" i="10"/>
  <c r="B503" i="10"/>
  <c r="D503" i="10"/>
  <c r="E503" i="10"/>
  <c r="F503" i="10"/>
  <c r="G503" i="10"/>
  <c r="H503" i="10"/>
  <c r="I503" i="10"/>
  <c r="J503" i="10"/>
  <c r="K503" i="10"/>
  <c r="L503" i="10"/>
  <c r="M503" i="10"/>
  <c r="N503" i="10"/>
  <c r="P503" i="10"/>
  <c r="Q503" i="10"/>
  <c r="R503" i="10"/>
  <c r="S503" i="10"/>
  <c r="A504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P504" i="10"/>
  <c r="A505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P505" i="10"/>
  <c r="A506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P506" i="10"/>
  <c r="A507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P507" i="10"/>
  <c r="A508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P508" i="10"/>
  <c r="A509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P509" i="10"/>
  <c r="Q509" i="10"/>
  <c r="R509" i="10"/>
  <c r="S509" i="10"/>
  <c r="A510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P510" i="10"/>
  <c r="Q510" i="10"/>
  <c r="R510" i="10"/>
  <c r="S510" i="10"/>
  <c r="A511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P511" i="10"/>
  <c r="A512" i="10"/>
  <c r="B512" i="10"/>
  <c r="D512" i="10"/>
  <c r="E512" i="10"/>
  <c r="F512" i="10"/>
  <c r="G512" i="10"/>
  <c r="H512" i="10"/>
  <c r="I512" i="10"/>
  <c r="J512" i="10"/>
  <c r="K512" i="10"/>
  <c r="L512" i="10"/>
  <c r="M512" i="10"/>
  <c r="N512" i="10"/>
  <c r="P512" i="10"/>
  <c r="Q512" i="10"/>
  <c r="R512" i="10"/>
  <c r="S512" i="10"/>
  <c r="A513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P513" i="10"/>
  <c r="A514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P514" i="10"/>
  <c r="A515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P515" i="10"/>
  <c r="Q515" i="10"/>
  <c r="R515" i="10"/>
  <c r="S515" i="10"/>
  <c r="A516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P516" i="10"/>
  <c r="A517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P517" i="10"/>
  <c r="A518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P518" i="10"/>
  <c r="A519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P519" i="10"/>
  <c r="A520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P520" i="10"/>
  <c r="Q520" i="10"/>
  <c r="R520" i="10"/>
  <c r="S520" i="10"/>
  <c r="A521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P521" i="10"/>
  <c r="A522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P522" i="10"/>
  <c r="A523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P523" i="10"/>
  <c r="A524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P524" i="10"/>
  <c r="A525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P525" i="10"/>
  <c r="A526" i="10"/>
  <c r="B526" i="10"/>
  <c r="D526" i="10"/>
  <c r="E526" i="10"/>
  <c r="F526" i="10"/>
  <c r="G526" i="10"/>
  <c r="H526" i="10"/>
  <c r="I526" i="10"/>
  <c r="J526" i="10"/>
  <c r="K526" i="10"/>
  <c r="L526" i="10"/>
  <c r="M526" i="10"/>
  <c r="N526" i="10"/>
  <c r="P526" i="10"/>
  <c r="Q526" i="10"/>
  <c r="R526" i="10"/>
  <c r="S526" i="10"/>
  <c r="A527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P527" i="10"/>
  <c r="A528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P528" i="10"/>
  <c r="A529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P529" i="10"/>
  <c r="A530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P530" i="10"/>
  <c r="A531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P531" i="10"/>
  <c r="Q531" i="10"/>
  <c r="R531" i="10"/>
  <c r="S531" i="10"/>
  <c r="A532" i="10"/>
  <c r="B532" i="10"/>
  <c r="D532" i="10"/>
  <c r="E532" i="10"/>
  <c r="F532" i="10"/>
  <c r="G532" i="10"/>
  <c r="H532" i="10"/>
  <c r="I532" i="10"/>
  <c r="J532" i="10"/>
  <c r="K532" i="10"/>
  <c r="L532" i="10"/>
  <c r="M532" i="10"/>
  <c r="N532" i="10"/>
  <c r="P532" i="10"/>
  <c r="Q532" i="10"/>
  <c r="R532" i="10"/>
  <c r="S532" i="10"/>
  <c r="A533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P533" i="10"/>
  <c r="A534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P534" i="10"/>
  <c r="A535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P535" i="10"/>
  <c r="A536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P536" i="10"/>
  <c r="A537" i="10"/>
  <c r="B537" i="10"/>
  <c r="D537" i="10"/>
  <c r="E537" i="10"/>
  <c r="F537" i="10"/>
  <c r="G537" i="10"/>
  <c r="H537" i="10"/>
  <c r="I537" i="10"/>
  <c r="J537" i="10"/>
  <c r="K537" i="10"/>
  <c r="L537" i="10"/>
  <c r="M537" i="10"/>
  <c r="N537" i="10"/>
  <c r="P537" i="10"/>
  <c r="Q537" i="10"/>
  <c r="R537" i="10"/>
  <c r="S537" i="10"/>
  <c r="A538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P538" i="10"/>
  <c r="A539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P539" i="10"/>
  <c r="A540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P540" i="10"/>
  <c r="A541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P541" i="10"/>
  <c r="A542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P542" i="10"/>
  <c r="Q542" i="10"/>
  <c r="R542" i="10"/>
  <c r="S542" i="10"/>
  <c r="A543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P543" i="10"/>
  <c r="A544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P544" i="10"/>
  <c r="A545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P545" i="10"/>
  <c r="A546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P546" i="10"/>
  <c r="Q546" i="10"/>
  <c r="R546" i="10"/>
  <c r="S546" i="10"/>
  <c r="A547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P547" i="10"/>
  <c r="Q547" i="10"/>
  <c r="R547" i="10"/>
  <c r="S547" i="10"/>
  <c r="A548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P548" i="10"/>
  <c r="A549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P549" i="10"/>
  <c r="A550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P550" i="10"/>
  <c r="A551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P551" i="10"/>
  <c r="A552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P552" i="10"/>
  <c r="A553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P553" i="10"/>
  <c r="Q553" i="10"/>
  <c r="R553" i="10"/>
  <c r="S553" i="10"/>
  <c r="A554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P554" i="10"/>
  <c r="A555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P555" i="10"/>
  <c r="A556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P556" i="10"/>
  <c r="A557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P557" i="10"/>
  <c r="Q557" i="10"/>
  <c r="R557" i="10"/>
  <c r="S557" i="10"/>
  <c r="A558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P558" i="10"/>
  <c r="A559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P559" i="10"/>
  <c r="A560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P560" i="10"/>
  <c r="A561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P561" i="10"/>
  <c r="A562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P562" i="10"/>
  <c r="A563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P563" i="10"/>
  <c r="Q563" i="10"/>
  <c r="R563" i="10"/>
  <c r="S563" i="10"/>
  <c r="A564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P564" i="10"/>
  <c r="A565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P565" i="10"/>
  <c r="A566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P566" i="10"/>
  <c r="A567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P567" i="10"/>
  <c r="A568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P568" i="10"/>
  <c r="A569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P569" i="10"/>
  <c r="A570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P570" i="10"/>
  <c r="A571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P571" i="10"/>
  <c r="A572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P572" i="10"/>
  <c r="A573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P573" i="10"/>
  <c r="A574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P574" i="10"/>
  <c r="A575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P575" i="10"/>
  <c r="A576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P576" i="10"/>
  <c r="A577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P577" i="10"/>
  <c r="A578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P578" i="10"/>
  <c r="A579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P579" i="10"/>
  <c r="A580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P580" i="10"/>
  <c r="A581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P581" i="10"/>
  <c r="A582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P582" i="10"/>
  <c r="A583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P583" i="10"/>
  <c r="Q583" i="10"/>
  <c r="R583" i="10"/>
  <c r="S583" i="10"/>
  <c r="A584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P584" i="10"/>
  <c r="A585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P585" i="10"/>
  <c r="A586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P586" i="10"/>
  <c r="A587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P587" i="10"/>
  <c r="A588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P588" i="10"/>
  <c r="A589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P589" i="10"/>
  <c r="A590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P590" i="10"/>
  <c r="A591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P591" i="10"/>
  <c r="A592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P592" i="10"/>
  <c r="A593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P593" i="10"/>
  <c r="A594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P594" i="10"/>
  <c r="A595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P595" i="10"/>
  <c r="A596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P596" i="10"/>
  <c r="A597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P597" i="10"/>
  <c r="A598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P598" i="10"/>
  <c r="A599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P599" i="10"/>
  <c r="A600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P600" i="10"/>
  <c r="A601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P601" i="10"/>
  <c r="A602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P602" i="10"/>
  <c r="A603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P603" i="10"/>
  <c r="Q603" i="10"/>
  <c r="R603" i="10"/>
  <c r="S603" i="10"/>
  <c r="A604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P604" i="10"/>
  <c r="A605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P605" i="10"/>
  <c r="A606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P606" i="10"/>
  <c r="A607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P607" i="10"/>
  <c r="A608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P608" i="10"/>
  <c r="A609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P609" i="10"/>
  <c r="A610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P610" i="10"/>
  <c r="A611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P611" i="10"/>
  <c r="A612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P612" i="10"/>
  <c r="A613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P613" i="10"/>
  <c r="A614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P614" i="10"/>
  <c r="A615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P615" i="10"/>
  <c r="A616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P616" i="10"/>
  <c r="A617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P617" i="10"/>
  <c r="A618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P618" i="10"/>
  <c r="A619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P619" i="10"/>
  <c r="A620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P620" i="10"/>
  <c r="A621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P621" i="10"/>
  <c r="A622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P622" i="10"/>
  <c r="A623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P623" i="10"/>
  <c r="A624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P624" i="10"/>
  <c r="A625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P625" i="10"/>
  <c r="A626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P626" i="10"/>
  <c r="A627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P627" i="10"/>
  <c r="A628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P628" i="10"/>
  <c r="A629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P629" i="10"/>
  <c r="A630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P630" i="10"/>
  <c r="A631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P631" i="10"/>
  <c r="A632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P632" i="10"/>
  <c r="A633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P633" i="10"/>
  <c r="A634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P634" i="10"/>
  <c r="A635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P635" i="10"/>
  <c r="A636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P636" i="10"/>
  <c r="A637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P637" i="10"/>
  <c r="A638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P638" i="10"/>
  <c r="Q638" i="10"/>
  <c r="R638" i="10"/>
  <c r="S638" i="10"/>
  <c r="A639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P639" i="10"/>
  <c r="A640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P640" i="10"/>
  <c r="A641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P641" i="10"/>
  <c r="A642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P642" i="10"/>
  <c r="A643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P643" i="10"/>
  <c r="A644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P644" i="10"/>
  <c r="A645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P645" i="10"/>
  <c r="A646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P646" i="10"/>
  <c r="A647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P647" i="10"/>
  <c r="A648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P648" i="10"/>
  <c r="A649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P649" i="10"/>
  <c r="A650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P650" i="10"/>
  <c r="A651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P651" i="10"/>
  <c r="A652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P652" i="10"/>
  <c r="A653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P653" i="10"/>
  <c r="A654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P654" i="10"/>
  <c r="A655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P655" i="10"/>
  <c r="A656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P656" i="10"/>
  <c r="A657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P657" i="10"/>
  <c r="A658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P658" i="10"/>
  <c r="A659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P659" i="10"/>
  <c r="A660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P660" i="10"/>
  <c r="A661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P661" i="10"/>
  <c r="A662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P662" i="10"/>
  <c r="A663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P663" i="10"/>
  <c r="A664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P664" i="10"/>
  <c r="A665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P665" i="10"/>
  <c r="A666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P666" i="10"/>
  <c r="A667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P667" i="10"/>
  <c r="A668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P668" i="10"/>
  <c r="A669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P669" i="10"/>
  <c r="A670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P670" i="10"/>
  <c r="A671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P671" i="10"/>
  <c r="A672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P672" i="10"/>
  <c r="A673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P673" i="10"/>
  <c r="A674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P674" i="10"/>
  <c r="A675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P675" i="10"/>
  <c r="A676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P676" i="10"/>
  <c r="A677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P677" i="10"/>
  <c r="A678" i="10"/>
  <c r="B678" i="10"/>
  <c r="C678" i="10"/>
  <c r="D678" i="10"/>
  <c r="E678" i="10"/>
  <c r="F678" i="10"/>
  <c r="G678" i="10"/>
  <c r="H678" i="10"/>
  <c r="I678" i="10"/>
  <c r="J678" i="10"/>
  <c r="K678" i="10"/>
  <c r="L678" i="10"/>
  <c r="M678" i="10"/>
  <c r="N678" i="10"/>
  <c r="P678" i="10"/>
  <c r="A679" i="10"/>
  <c r="B679" i="10"/>
  <c r="C679" i="10"/>
  <c r="D679" i="10"/>
  <c r="E679" i="10"/>
  <c r="F679" i="10"/>
  <c r="G679" i="10"/>
  <c r="H679" i="10"/>
  <c r="I679" i="10"/>
  <c r="J679" i="10"/>
  <c r="K679" i="10"/>
  <c r="L679" i="10"/>
  <c r="M679" i="10"/>
  <c r="N679" i="10"/>
  <c r="P679" i="10"/>
  <c r="A680" i="10"/>
  <c r="B680" i="10"/>
  <c r="C680" i="10"/>
  <c r="D680" i="10"/>
  <c r="E680" i="10"/>
  <c r="F680" i="10"/>
  <c r="G680" i="10"/>
  <c r="H680" i="10"/>
  <c r="I680" i="10"/>
  <c r="J680" i="10"/>
  <c r="K680" i="10"/>
  <c r="L680" i="10"/>
  <c r="M680" i="10"/>
  <c r="N680" i="10"/>
  <c r="P680" i="10"/>
  <c r="Q680" i="10"/>
  <c r="R680" i="10"/>
  <c r="S680" i="10"/>
  <c r="A681" i="10"/>
  <c r="B681" i="10"/>
  <c r="C681" i="10"/>
  <c r="D681" i="10"/>
  <c r="E681" i="10"/>
  <c r="F681" i="10"/>
  <c r="G681" i="10"/>
  <c r="H681" i="10"/>
  <c r="I681" i="10"/>
  <c r="J681" i="10"/>
  <c r="K681" i="10"/>
  <c r="L681" i="10"/>
  <c r="M681" i="10"/>
  <c r="N681" i="10"/>
  <c r="P681" i="10"/>
  <c r="A682" i="10"/>
  <c r="B682" i="10"/>
  <c r="C682" i="10"/>
  <c r="D682" i="10"/>
  <c r="E682" i="10"/>
  <c r="F682" i="10"/>
  <c r="G682" i="10"/>
  <c r="H682" i="10"/>
  <c r="I682" i="10"/>
  <c r="J682" i="10"/>
  <c r="K682" i="10"/>
  <c r="L682" i="10"/>
  <c r="M682" i="10"/>
  <c r="N682" i="10"/>
  <c r="P682" i="10"/>
  <c r="A683" i="10"/>
  <c r="B683" i="10"/>
  <c r="C683" i="10"/>
  <c r="D683" i="10"/>
  <c r="E683" i="10"/>
  <c r="F683" i="10"/>
  <c r="G683" i="10"/>
  <c r="H683" i="10"/>
  <c r="I683" i="10"/>
  <c r="J683" i="10"/>
  <c r="K683" i="10"/>
  <c r="L683" i="10"/>
  <c r="M683" i="10"/>
  <c r="N683" i="10"/>
  <c r="P683" i="10"/>
  <c r="A684" i="10"/>
  <c r="B684" i="10"/>
  <c r="C684" i="10"/>
  <c r="D684" i="10"/>
  <c r="E684" i="10"/>
  <c r="F684" i="10"/>
  <c r="G684" i="10"/>
  <c r="H684" i="10"/>
  <c r="I684" i="10"/>
  <c r="J684" i="10"/>
  <c r="K684" i="10"/>
  <c r="L684" i="10"/>
  <c r="M684" i="10"/>
  <c r="N684" i="10"/>
  <c r="P684" i="10"/>
  <c r="A685" i="10"/>
  <c r="B685" i="10"/>
  <c r="C685" i="10"/>
  <c r="D685" i="10"/>
  <c r="E685" i="10"/>
  <c r="F685" i="10"/>
  <c r="G685" i="10"/>
  <c r="H685" i="10"/>
  <c r="I685" i="10"/>
  <c r="J685" i="10"/>
  <c r="K685" i="10"/>
  <c r="L685" i="10"/>
  <c r="M685" i="10"/>
  <c r="N685" i="10"/>
  <c r="P685" i="10"/>
  <c r="A686" i="10"/>
  <c r="B686" i="10"/>
  <c r="C686" i="10"/>
  <c r="D686" i="10"/>
  <c r="E686" i="10"/>
  <c r="F686" i="10"/>
  <c r="G686" i="10"/>
  <c r="H686" i="10"/>
  <c r="I686" i="10"/>
  <c r="J686" i="10"/>
  <c r="K686" i="10"/>
  <c r="L686" i="10"/>
  <c r="M686" i="10"/>
  <c r="N686" i="10"/>
  <c r="P686" i="10"/>
  <c r="A687" i="10"/>
  <c r="B687" i="10"/>
  <c r="C687" i="10"/>
  <c r="D687" i="10"/>
  <c r="E687" i="10"/>
  <c r="F687" i="10"/>
  <c r="G687" i="10"/>
  <c r="H687" i="10"/>
  <c r="I687" i="10"/>
  <c r="J687" i="10"/>
  <c r="K687" i="10"/>
  <c r="L687" i="10"/>
  <c r="M687" i="10"/>
  <c r="N687" i="10"/>
  <c r="P687" i="10"/>
  <c r="A688" i="10"/>
  <c r="B688" i="10"/>
  <c r="C688" i="10"/>
  <c r="D688" i="10"/>
  <c r="E688" i="10"/>
  <c r="F688" i="10"/>
  <c r="G688" i="10"/>
  <c r="H688" i="10"/>
  <c r="I688" i="10"/>
  <c r="J688" i="10"/>
  <c r="K688" i="10"/>
  <c r="L688" i="10"/>
  <c r="M688" i="10"/>
  <c r="N688" i="10"/>
  <c r="P688" i="10"/>
  <c r="Q688" i="10"/>
  <c r="R688" i="10"/>
  <c r="S688" i="10"/>
  <c r="A689" i="10"/>
  <c r="B689" i="10"/>
  <c r="C689" i="10"/>
  <c r="D689" i="10"/>
  <c r="E689" i="10"/>
  <c r="F689" i="10"/>
  <c r="G689" i="10"/>
  <c r="H689" i="10"/>
  <c r="I689" i="10"/>
  <c r="J689" i="10"/>
  <c r="K689" i="10"/>
  <c r="L689" i="10"/>
  <c r="M689" i="10"/>
  <c r="N689" i="10"/>
  <c r="P689" i="10"/>
  <c r="A690" i="10"/>
  <c r="B690" i="10"/>
  <c r="C690" i="10"/>
  <c r="D690" i="10"/>
  <c r="E690" i="10"/>
  <c r="F690" i="10"/>
  <c r="G690" i="10"/>
  <c r="H690" i="10"/>
  <c r="I690" i="10"/>
  <c r="J690" i="10"/>
  <c r="K690" i="10"/>
  <c r="L690" i="10"/>
  <c r="M690" i="10"/>
  <c r="N690" i="10"/>
  <c r="P690" i="10"/>
  <c r="A691" i="10"/>
  <c r="B691" i="10"/>
  <c r="C691" i="10"/>
  <c r="D691" i="10"/>
  <c r="E691" i="10"/>
  <c r="F691" i="10"/>
  <c r="G691" i="10"/>
  <c r="H691" i="10"/>
  <c r="I691" i="10"/>
  <c r="J691" i="10"/>
  <c r="K691" i="10"/>
  <c r="L691" i="10"/>
  <c r="M691" i="10"/>
  <c r="N691" i="10"/>
  <c r="P691" i="10"/>
  <c r="A692" i="10"/>
  <c r="B692" i="10"/>
  <c r="C692" i="10"/>
  <c r="D692" i="10"/>
  <c r="E692" i="10"/>
  <c r="F692" i="10"/>
  <c r="G692" i="10"/>
  <c r="H692" i="10"/>
  <c r="I692" i="10"/>
  <c r="J692" i="10"/>
  <c r="K692" i="10"/>
  <c r="L692" i="10"/>
  <c r="M692" i="10"/>
  <c r="N692" i="10"/>
  <c r="P692" i="10"/>
  <c r="A693" i="10"/>
  <c r="B693" i="10"/>
  <c r="C693" i="10"/>
  <c r="D693" i="10"/>
  <c r="E693" i="10"/>
  <c r="F693" i="10"/>
  <c r="G693" i="10"/>
  <c r="H693" i="10"/>
  <c r="I693" i="10"/>
  <c r="J693" i="10"/>
  <c r="K693" i="10"/>
  <c r="L693" i="10"/>
  <c r="M693" i="10"/>
  <c r="N693" i="10"/>
  <c r="P693" i="10"/>
  <c r="A694" i="10"/>
  <c r="B694" i="10"/>
  <c r="C694" i="10"/>
  <c r="D694" i="10"/>
  <c r="E694" i="10"/>
  <c r="F694" i="10"/>
  <c r="G694" i="10"/>
  <c r="H694" i="10"/>
  <c r="I694" i="10"/>
  <c r="J694" i="10"/>
  <c r="K694" i="10"/>
  <c r="L694" i="10"/>
  <c r="M694" i="10"/>
  <c r="N694" i="10"/>
  <c r="P694" i="10"/>
  <c r="A695" i="10"/>
  <c r="B695" i="10"/>
  <c r="C695" i="10"/>
  <c r="D695" i="10"/>
  <c r="E695" i="10"/>
  <c r="F695" i="10"/>
  <c r="G695" i="10"/>
  <c r="H695" i="10"/>
  <c r="I695" i="10"/>
  <c r="J695" i="10"/>
  <c r="K695" i="10"/>
  <c r="L695" i="10"/>
  <c r="M695" i="10"/>
  <c r="N695" i="10"/>
  <c r="P695" i="10"/>
  <c r="A696" i="10"/>
  <c r="B696" i="10"/>
  <c r="C696" i="10"/>
  <c r="D696" i="10"/>
  <c r="E696" i="10"/>
  <c r="F696" i="10"/>
  <c r="G696" i="10"/>
  <c r="H696" i="10"/>
  <c r="I696" i="10"/>
  <c r="J696" i="10"/>
  <c r="K696" i="10"/>
  <c r="L696" i="10"/>
  <c r="M696" i="10"/>
  <c r="N696" i="10"/>
  <c r="P696" i="10"/>
  <c r="A697" i="10"/>
  <c r="B697" i="10"/>
  <c r="C697" i="10"/>
  <c r="D697" i="10"/>
  <c r="E697" i="10"/>
  <c r="F697" i="10"/>
  <c r="G697" i="10"/>
  <c r="H697" i="10"/>
  <c r="I697" i="10"/>
  <c r="J697" i="10"/>
  <c r="K697" i="10"/>
  <c r="L697" i="10"/>
  <c r="M697" i="10"/>
  <c r="N697" i="10"/>
  <c r="P697" i="10"/>
  <c r="A698" i="10"/>
  <c r="B698" i="10"/>
  <c r="C698" i="10"/>
  <c r="D698" i="10"/>
  <c r="E698" i="10"/>
  <c r="F698" i="10"/>
  <c r="G698" i="10"/>
  <c r="H698" i="10"/>
  <c r="I698" i="10"/>
  <c r="J698" i="10"/>
  <c r="K698" i="10"/>
  <c r="L698" i="10"/>
  <c r="M698" i="10"/>
  <c r="N698" i="10"/>
  <c r="P698" i="10"/>
  <c r="A699" i="10"/>
  <c r="B699" i="10"/>
  <c r="C699" i="10"/>
  <c r="D699" i="10"/>
  <c r="E699" i="10"/>
  <c r="F699" i="10"/>
  <c r="G699" i="10"/>
  <c r="H699" i="10"/>
  <c r="I699" i="10"/>
  <c r="J699" i="10"/>
  <c r="K699" i="10"/>
  <c r="L699" i="10"/>
  <c r="M699" i="10"/>
  <c r="N699" i="10"/>
  <c r="P699" i="10"/>
  <c r="A700" i="10"/>
  <c r="B700" i="10"/>
  <c r="C700" i="10"/>
  <c r="D700" i="10"/>
  <c r="E700" i="10"/>
  <c r="F700" i="10"/>
  <c r="G700" i="10"/>
  <c r="H700" i="10"/>
  <c r="I700" i="10"/>
  <c r="J700" i="10"/>
  <c r="K700" i="10"/>
  <c r="L700" i="10"/>
  <c r="M700" i="10"/>
  <c r="N700" i="10"/>
  <c r="P700" i="10"/>
  <c r="Q700" i="10"/>
  <c r="R700" i="10"/>
  <c r="S700" i="10"/>
  <c r="A701" i="10"/>
  <c r="B701" i="10"/>
  <c r="C701" i="10"/>
  <c r="D701" i="10"/>
  <c r="E701" i="10"/>
  <c r="F701" i="10"/>
  <c r="G701" i="10"/>
  <c r="H701" i="10"/>
  <c r="I701" i="10"/>
  <c r="J701" i="10"/>
  <c r="K701" i="10"/>
  <c r="L701" i="10"/>
  <c r="M701" i="10"/>
  <c r="N701" i="10"/>
  <c r="P701" i="10"/>
  <c r="A702" i="10"/>
  <c r="B702" i="10"/>
  <c r="C702" i="10"/>
  <c r="D702" i="10"/>
  <c r="E702" i="10"/>
  <c r="F702" i="10"/>
  <c r="G702" i="10"/>
  <c r="H702" i="10"/>
  <c r="I702" i="10"/>
  <c r="J702" i="10"/>
  <c r="K702" i="10"/>
  <c r="L702" i="10"/>
  <c r="M702" i="10"/>
  <c r="N702" i="10"/>
  <c r="P702" i="10"/>
  <c r="A703" i="10"/>
  <c r="B703" i="10"/>
  <c r="C703" i="10"/>
  <c r="D703" i="10"/>
  <c r="E703" i="10"/>
  <c r="F703" i="10"/>
  <c r="G703" i="10"/>
  <c r="H703" i="10"/>
  <c r="I703" i="10"/>
  <c r="J703" i="10"/>
  <c r="K703" i="10"/>
  <c r="L703" i="10"/>
  <c r="M703" i="10"/>
  <c r="N703" i="10"/>
  <c r="P703" i="10"/>
  <c r="A704" i="10"/>
  <c r="B704" i="10"/>
  <c r="C704" i="10"/>
  <c r="D704" i="10"/>
  <c r="E704" i="10"/>
  <c r="F704" i="10"/>
  <c r="G704" i="10"/>
  <c r="H704" i="10"/>
  <c r="I704" i="10"/>
  <c r="J704" i="10"/>
  <c r="K704" i="10"/>
  <c r="L704" i="10"/>
  <c r="M704" i="10"/>
  <c r="N704" i="10"/>
  <c r="P704" i="10"/>
  <c r="A705" i="10"/>
  <c r="B705" i="10"/>
  <c r="C705" i="10"/>
  <c r="D705" i="10"/>
  <c r="E705" i="10"/>
  <c r="F705" i="10"/>
  <c r="G705" i="10"/>
  <c r="H705" i="10"/>
  <c r="I705" i="10"/>
  <c r="J705" i="10"/>
  <c r="K705" i="10"/>
  <c r="L705" i="10"/>
  <c r="M705" i="10"/>
  <c r="N705" i="10"/>
  <c r="P705" i="10"/>
  <c r="A706" i="10"/>
  <c r="B706" i="10"/>
  <c r="C706" i="10"/>
  <c r="D706" i="10"/>
  <c r="E706" i="10"/>
  <c r="F706" i="10"/>
  <c r="G706" i="10"/>
  <c r="H706" i="10"/>
  <c r="I706" i="10"/>
  <c r="J706" i="10"/>
  <c r="K706" i="10"/>
  <c r="L706" i="10"/>
  <c r="M706" i="10"/>
  <c r="N706" i="10"/>
  <c r="P706" i="10"/>
  <c r="A707" i="10"/>
  <c r="B707" i="10"/>
  <c r="C707" i="10"/>
  <c r="D707" i="10"/>
  <c r="E707" i="10"/>
  <c r="F707" i="10"/>
  <c r="G707" i="10"/>
  <c r="H707" i="10"/>
  <c r="I707" i="10"/>
  <c r="J707" i="10"/>
  <c r="K707" i="10"/>
  <c r="L707" i="10"/>
  <c r="M707" i="10"/>
  <c r="N707" i="10"/>
  <c r="P707" i="10"/>
  <c r="A708" i="10"/>
  <c r="B708" i="10"/>
  <c r="C708" i="10"/>
  <c r="D708" i="10"/>
  <c r="E708" i="10"/>
  <c r="F708" i="10"/>
  <c r="G708" i="10"/>
  <c r="H708" i="10"/>
  <c r="I708" i="10"/>
  <c r="J708" i="10"/>
  <c r="K708" i="10"/>
  <c r="L708" i="10"/>
  <c r="M708" i="10"/>
  <c r="N708" i="10"/>
  <c r="O708" i="10"/>
  <c r="P708" i="10"/>
  <c r="A709" i="10"/>
  <c r="B709" i="10"/>
  <c r="C709" i="10"/>
  <c r="D709" i="10"/>
  <c r="E709" i="10"/>
  <c r="F709" i="10"/>
  <c r="G709" i="10"/>
  <c r="H709" i="10"/>
  <c r="I709" i="10"/>
  <c r="J709" i="10"/>
  <c r="K709" i="10"/>
  <c r="L709" i="10"/>
  <c r="M709" i="10"/>
  <c r="N709" i="10"/>
  <c r="O709" i="10"/>
  <c r="P709" i="10"/>
  <c r="A710" i="10"/>
  <c r="B710" i="10"/>
  <c r="C710" i="10"/>
  <c r="D710" i="10"/>
  <c r="E710" i="10"/>
  <c r="F710" i="10"/>
  <c r="G710" i="10"/>
  <c r="H710" i="10"/>
  <c r="I710" i="10"/>
  <c r="J710" i="10"/>
  <c r="K710" i="10"/>
  <c r="L710" i="10"/>
  <c r="M710" i="10"/>
  <c r="N710" i="10"/>
  <c r="O710" i="10"/>
  <c r="P710" i="10"/>
  <c r="A711" i="10"/>
  <c r="B711" i="10"/>
  <c r="C711" i="10"/>
  <c r="D711" i="10"/>
  <c r="E711" i="10"/>
  <c r="F711" i="10"/>
  <c r="G711" i="10"/>
  <c r="H711" i="10"/>
  <c r="I711" i="10"/>
  <c r="J711" i="10"/>
  <c r="K711" i="10"/>
  <c r="L711" i="10"/>
  <c r="M711" i="10"/>
  <c r="N711" i="10"/>
  <c r="O711" i="10"/>
  <c r="P711" i="10"/>
  <c r="A712" i="10"/>
  <c r="B712" i="10"/>
  <c r="C712" i="10"/>
  <c r="D712" i="10"/>
  <c r="E712" i="10"/>
  <c r="F712" i="10"/>
  <c r="G712" i="10"/>
  <c r="H712" i="10"/>
  <c r="I712" i="10"/>
  <c r="J712" i="10"/>
  <c r="K712" i="10"/>
  <c r="L712" i="10"/>
  <c r="M712" i="10"/>
  <c r="N712" i="10"/>
  <c r="O712" i="10"/>
  <c r="P712" i="10"/>
  <c r="A713" i="10"/>
  <c r="B713" i="10"/>
  <c r="C713" i="10"/>
  <c r="D713" i="10"/>
  <c r="E713" i="10"/>
  <c r="F713" i="10"/>
  <c r="G713" i="10"/>
  <c r="H713" i="10"/>
  <c r="I713" i="10"/>
  <c r="J713" i="10"/>
  <c r="K713" i="10"/>
  <c r="L713" i="10"/>
  <c r="M713" i="10"/>
  <c r="N713" i="10"/>
  <c r="O713" i="10"/>
  <c r="P713" i="10"/>
  <c r="A714" i="10"/>
  <c r="B714" i="10"/>
  <c r="C714" i="10"/>
  <c r="D714" i="10"/>
  <c r="E714" i="10"/>
  <c r="F714" i="10"/>
  <c r="G714" i="10"/>
  <c r="H714" i="10"/>
  <c r="I714" i="10"/>
  <c r="J714" i="10"/>
  <c r="K714" i="10"/>
  <c r="L714" i="10"/>
  <c r="M714" i="10"/>
  <c r="N714" i="10"/>
  <c r="P714" i="10"/>
  <c r="A715" i="10"/>
  <c r="B715" i="10"/>
  <c r="C715" i="10"/>
  <c r="D715" i="10"/>
  <c r="E715" i="10"/>
  <c r="F715" i="10"/>
  <c r="G715" i="10"/>
  <c r="H715" i="10"/>
  <c r="I715" i="10"/>
  <c r="J715" i="10"/>
  <c r="K715" i="10"/>
  <c r="L715" i="10"/>
  <c r="M715" i="10"/>
  <c r="N715" i="10"/>
  <c r="O715" i="10"/>
  <c r="P715" i="10"/>
  <c r="A716" i="10"/>
  <c r="B716" i="10"/>
  <c r="C716" i="10"/>
  <c r="D716" i="10"/>
  <c r="E716" i="10"/>
  <c r="F716" i="10"/>
  <c r="G716" i="10"/>
  <c r="H716" i="10"/>
  <c r="I716" i="10"/>
  <c r="J716" i="10"/>
  <c r="K716" i="10"/>
  <c r="L716" i="10"/>
  <c r="M716" i="10"/>
  <c r="N716" i="10"/>
  <c r="P716" i="10"/>
  <c r="A717" i="10"/>
  <c r="B717" i="10"/>
  <c r="C717" i="10"/>
  <c r="D717" i="10"/>
  <c r="E717" i="10"/>
  <c r="F717" i="10"/>
  <c r="G717" i="10"/>
  <c r="H717" i="10"/>
  <c r="I717" i="10"/>
  <c r="J717" i="10"/>
  <c r="K717" i="10"/>
  <c r="L717" i="10"/>
  <c r="M717" i="10"/>
  <c r="N717" i="10"/>
  <c r="P717" i="10"/>
  <c r="A718" i="10"/>
  <c r="B718" i="10"/>
  <c r="C718" i="10"/>
  <c r="D718" i="10"/>
  <c r="E718" i="10"/>
  <c r="F718" i="10"/>
  <c r="G718" i="10"/>
  <c r="H718" i="10"/>
  <c r="I718" i="10"/>
  <c r="J718" i="10"/>
  <c r="K718" i="10"/>
  <c r="L718" i="10"/>
  <c r="M718" i="10"/>
  <c r="N718" i="10"/>
  <c r="P718" i="10"/>
  <c r="A719" i="10"/>
  <c r="B719" i="10"/>
  <c r="C719" i="10"/>
  <c r="D719" i="10"/>
  <c r="E719" i="10"/>
  <c r="F719" i="10"/>
  <c r="G719" i="10"/>
  <c r="H719" i="10"/>
  <c r="I719" i="10"/>
  <c r="J719" i="10"/>
  <c r="K719" i="10"/>
  <c r="L719" i="10"/>
  <c r="M719" i="10"/>
  <c r="N719" i="10"/>
  <c r="P719" i="10"/>
  <c r="A720" i="10"/>
  <c r="B720" i="10"/>
  <c r="C720" i="10"/>
  <c r="D720" i="10"/>
  <c r="E720" i="10"/>
  <c r="F720" i="10"/>
  <c r="G720" i="10"/>
  <c r="H720" i="10"/>
  <c r="I720" i="10"/>
  <c r="J720" i="10"/>
  <c r="K720" i="10"/>
  <c r="L720" i="10"/>
  <c r="M720" i="10"/>
  <c r="N720" i="10"/>
  <c r="P720" i="10"/>
  <c r="Q720" i="10"/>
  <c r="R720" i="10"/>
  <c r="S720" i="10"/>
  <c r="A721" i="10"/>
  <c r="B721" i="10"/>
  <c r="C721" i="10"/>
  <c r="D721" i="10"/>
  <c r="E721" i="10"/>
  <c r="F721" i="10"/>
  <c r="G721" i="10"/>
  <c r="H721" i="10"/>
  <c r="I721" i="10"/>
  <c r="J721" i="10"/>
  <c r="K721" i="10"/>
  <c r="L721" i="10"/>
  <c r="M721" i="10"/>
  <c r="N721" i="10"/>
  <c r="P721" i="10"/>
  <c r="A722" i="10"/>
  <c r="B722" i="10"/>
  <c r="C722" i="10"/>
  <c r="D722" i="10"/>
  <c r="E722" i="10"/>
  <c r="F722" i="10"/>
  <c r="G722" i="10"/>
  <c r="H722" i="10"/>
  <c r="I722" i="10"/>
  <c r="J722" i="10"/>
  <c r="K722" i="10"/>
  <c r="L722" i="10"/>
  <c r="M722" i="10"/>
  <c r="N722" i="10"/>
  <c r="P722" i="10"/>
  <c r="A723" i="10"/>
  <c r="B723" i="10"/>
  <c r="C723" i="10"/>
  <c r="D723" i="10"/>
  <c r="E723" i="10"/>
  <c r="F723" i="10"/>
  <c r="G723" i="10"/>
  <c r="H723" i="10"/>
  <c r="I723" i="10"/>
  <c r="J723" i="10"/>
  <c r="K723" i="10"/>
  <c r="L723" i="10"/>
  <c r="M723" i="10"/>
  <c r="N723" i="10"/>
  <c r="P723" i="10"/>
  <c r="A724" i="10"/>
  <c r="B724" i="10"/>
  <c r="C724" i="10"/>
  <c r="D724" i="10"/>
  <c r="E724" i="10"/>
  <c r="F724" i="10"/>
  <c r="G724" i="10"/>
  <c r="H724" i="10"/>
  <c r="I724" i="10"/>
  <c r="J724" i="10"/>
  <c r="K724" i="10"/>
  <c r="L724" i="10"/>
  <c r="M724" i="10"/>
  <c r="N724" i="10"/>
  <c r="P724" i="10"/>
  <c r="A725" i="10"/>
  <c r="B725" i="10"/>
  <c r="C725" i="10"/>
  <c r="D725" i="10"/>
  <c r="E725" i="10"/>
  <c r="F725" i="10"/>
  <c r="G725" i="10"/>
  <c r="H725" i="10"/>
  <c r="I725" i="10"/>
  <c r="J725" i="10"/>
  <c r="K725" i="10"/>
  <c r="L725" i="10"/>
  <c r="M725" i="10"/>
  <c r="N725" i="10"/>
  <c r="P725" i="10"/>
  <c r="A726" i="10"/>
  <c r="B726" i="10"/>
  <c r="C726" i="10"/>
  <c r="D726" i="10"/>
  <c r="E726" i="10"/>
  <c r="F726" i="10"/>
  <c r="G726" i="10"/>
  <c r="H726" i="10"/>
  <c r="I726" i="10"/>
  <c r="J726" i="10"/>
  <c r="K726" i="10"/>
  <c r="L726" i="10"/>
  <c r="M726" i="10"/>
  <c r="N726" i="10"/>
  <c r="P726" i="10"/>
  <c r="A727" i="10"/>
  <c r="B727" i="10"/>
  <c r="C727" i="10"/>
  <c r="D727" i="10"/>
  <c r="E727" i="10"/>
  <c r="F727" i="10"/>
  <c r="G727" i="10"/>
  <c r="H727" i="10"/>
  <c r="I727" i="10"/>
  <c r="J727" i="10"/>
  <c r="K727" i="10"/>
  <c r="L727" i="10"/>
  <c r="M727" i="10"/>
  <c r="N727" i="10"/>
  <c r="P727" i="10"/>
  <c r="A728" i="10"/>
  <c r="B728" i="10"/>
  <c r="C728" i="10"/>
  <c r="D728" i="10"/>
  <c r="E728" i="10"/>
  <c r="F728" i="10"/>
  <c r="G728" i="10"/>
  <c r="H728" i="10"/>
  <c r="I728" i="10"/>
  <c r="J728" i="10"/>
  <c r="K728" i="10"/>
  <c r="L728" i="10"/>
  <c r="M728" i="10"/>
  <c r="N728" i="10"/>
  <c r="P728" i="10"/>
  <c r="A729" i="10"/>
  <c r="B729" i="10"/>
  <c r="C729" i="10"/>
  <c r="D729" i="10"/>
  <c r="E729" i="10"/>
  <c r="F729" i="10"/>
  <c r="G729" i="10"/>
  <c r="H729" i="10"/>
  <c r="I729" i="10"/>
  <c r="J729" i="10"/>
  <c r="K729" i="10"/>
  <c r="L729" i="10"/>
  <c r="M729" i="10"/>
  <c r="N729" i="10"/>
  <c r="P729" i="10"/>
  <c r="A730" i="10"/>
  <c r="B730" i="10"/>
  <c r="C730" i="10"/>
  <c r="D730" i="10"/>
  <c r="E730" i="10"/>
  <c r="F730" i="10"/>
  <c r="G730" i="10"/>
  <c r="H730" i="10"/>
  <c r="I730" i="10"/>
  <c r="J730" i="10"/>
  <c r="K730" i="10"/>
  <c r="L730" i="10"/>
  <c r="M730" i="10"/>
  <c r="N730" i="10"/>
  <c r="P730" i="10"/>
  <c r="A731" i="10"/>
  <c r="B731" i="10"/>
  <c r="C731" i="10"/>
  <c r="D731" i="10"/>
  <c r="E731" i="10"/>
  <c r="F731" i="10"/>
  <c r="G731" i="10"/>
  <c r="H731" i="10"/>
  <c r="I731" i="10"/>
  <c r="J731" i="10"/>
  <c r="K731" i="10"/>
  <c r="L731" i="10"/>
  <c r="M731" i="10"/>
  <c r="N731" i="10"/>
  <c r="P731" i="10"/>
  <c r="A732" i="10"/>
  <c r="B732" i="10"/>
  <c r="C732" i="10"/>
  <c r="D732" i="10"/>
  <c r="E732" i="10"/>
  <c r="F732" i="10"/>
  <c r="G732" i="10"/>
  <c r="H732" i="10"/>
  <c r="I732" i="10"/>
  <c r="J732" i="10"/>
  <c r="K732" i="10"/>
  <c r="L732" i="10"/>
  <c r="M732" i="10"/>
  <c r="N732" i="10"/>
  <c r="P732" i="10"/>
  <c r="A733" i="10"/>
  <c r="B733" i="10"/>
  <c r="C733" i="10"/>
  <c r="D733" i="10"/>
  <c r="E733" i="10"/>
  <c r="F733" i="10"/>
  <c r="G733" i="10"/>
  <c r="H733" i="10"/>
  <c r="I733" i="10"/>
  <c r="J733" i="10"/>
  <c r="K733" i="10"/>
  <c r="L733" i="10"/>
  <c r="M733" i="10"/>
  <c r="N733" i="10"/>
  <c r="P733" i="10"/>
  <c r="A734" i="10"/>
  <c r="B734" i="10"/>
  <c r="C734" i="10"/>
  <c r="D734" i="10"/>
  <c r="E734" i="10"/>
  <c r="F734" i="10"/>
  <c r="G734" i="10"/>
  <c r="H734" i="10"/>
  <c r="I734" i="10"/>
  <c r="J734" i="10"/>
  <c r="K734" i="10"/>
  <c r="L734" i="10"/>
  <c r="M734" i="10"/>
  <c r="N734" i="10"/>
  <c r="P734" i="10"/>
  <c r="Q734" i="10"/>
  <c r="R734" i="10"/>
  <c r="S734" i="10"/>
  <c r="A735" i="10"/>
  <c r="B735" i="10"/>
  <c r="C735" i="10"/>
  <c r="D735" i="10"/>
  <c r="E735" i="10"/>
  <c r="F735" i="10"/>
  <c r="G735" i="10"/>
  <c r="H735" i="10"/>
  <c r="I735" i="10"/>
  <c r="J735" i="10"/>
  <c r="K735" i="10"/>
  <c r="L735" i="10"/>
  <c r="M735" i="10"/>
  <c r="N735" i="10"/>
  <c r="P735" i="10"/>
  <c r="A736" i="10"/>
  <c r="B736" i="10"/>
  <c r="C736" i="10"/>
  <c r="D736" i="10"/>
  <c r="E736" i="10"/>
  <c r="F736" i="10"/>
  <c r="G736" i="10"/>
  <c r="H736" i="10"/>
  <c r="I736" i="10"/>
  <c r="J736" i="10"/>
  <c r="K736" i="10"/>
  <c r="L736" i="10"/>
  <c r="M736" i="10"/>
  <c r="N736" i="10"/>
  <c r="P736" i="10"/>
  <c r="A737" i="10"/>
  <c r="B737" i="10"/>
  <c r="C737" i="10"/>
  <c r="D737" i="10"/>
  <c r="E737" i="10"/>
  <c r="F737" i="10"/>
  <c r="G737" i="10"/>
  <c r="H737" i="10"/>
  <c r="I737" i="10"/>
  <c r="J737" i="10"/>
  <c r="K737" i="10"/>
  <c r="L737" i="10"/>
  <c r="M737" i="10"/>
  <c r="N737" i="10"/>
  <c r="P737" i="10"/>
  <c r="A738" i="10"/>
  <c r="B738" i="10"/>
  <c r="C738" i="10"/>
  <c r="D738" i="10"/>
  <c r="E738" i="10"/>
  <c r="F738" i="10"/>
  <c r="G738" i="10"/>
  <c r="H738" i="10"/>
  <c r="I738" i="10"/>
  <c r="J738" i="10"/>
  <c r="K738" i="10"/>
  <c r="L738" i="10"/>
  <c r="M738" i="10"/>
  <c r="N738" i="10"/>
  <c r="P738" i="10"/>
  <c r="A739" i="10"/>
  <c r="B739" i="10"/>
  <c r="C739" i="10"/>
  <c r="D739" i="10"/>
  <c r="E739" i="10"/>
  <c r="F739" i="10"/>
  <c r="G739" i="10"/>
  <c r="H739" i="10"/>
  <c r="I739" i="10"/>
  <c r="J739" i="10"/>
  <c r="K739" i="10"/>
  <c r="L739" i="10"/>
  <c r="M739" i="10"/>
  <c r="N739" i="10"/>
  <c r="P739" i="10"/>
  <c r="A740" i="10"/>
  <c r="B740" i="10"/>
  <c r="C740" i="10"/>
  <c r="D740" i="10"/>
  <c r="E740" i="10"/>
  <c r="F740" i="10"/>
  <c r="G740" i="10"/>
  <c r="H740" i="10"/>
  <c r="I740" i="10"/>
  <c r="J740" i="10"/>
  <c r="K740" i="10"/>
  <c r="L740" i="10"/>
  <c r="M740" i="10"/>
  <c r="N740" i="10"/>
  <c r="P740" i="10"/>
  <c r="A741" i="10"/>
  <c r="B741" i="10"/>
  <c r="C741" i="10"/>
  <c r="D741" i="10"/>
  <c r="E741" i="10"/>
  <c r="F741" i="10"/>
  <c r="G741" i="10"/>
  <c r="H741" i="10"/>
  <c r="I741" i="10"/>
  <c r="J741" i="10"/>
  <c r="K741" i="10"/>
  <c r="L741" i="10"/>
  <c r="M741" i="10"/>
  <c r="N741" i="10"/>
  <c r="P741" i="10"/>
  <c r="A742" i="10"/>
  <c r="B742" i="10"/>
  <c r="C742" i="10"/>
  <c r="D742" i="10"/>
  <c r="E742" i="10"/>
  <c r="F742" i="10"/>
  <c r="G742" i="10"/>
  <c r="H742" i="10"/>
  <c r="I742" i="10"/>
  <c r="J742" i="10"/>
  <c r="K742" i="10"/>
  <c r="L742" i="10"/>
  <c r="M742" i="10"/>
  <c r="N742" i="10"/>
  <c r="P742" i="10"/>
  <c r="Q742" i="10"/>
  <c r="R742" i="10"/>
  <c r="S742" i="10"/>
  <c r="A743" i="10"/>
  <c r="B743" i="10"/>
  <c r="C743" i="10"/>
  <c r="D743" i="10"/>
  <c r="E743" i="10"/>
  <c r="F743" i="10"/>
  <c r="G743" i="10"/>
  <c r="H743" i="10"/>
  <c r="I743" i="10"/>
  <c r="J743" i="10"/>
  <c r="K743" i="10"/>
  <c r="L743" i="10"/>
  <c r="M743" i="10"/>
  <c r="N743" i="10"/>
  <c r="P743" i="10"/>
  <c r="A744" i="10"/>
  <c r="B744" i="10"/>
  <c r="C744" i="10"/>
  <c r="D744" i="10"/>
  <c r="E744" i="10"/>
  <c r="F744" i="10"/>
  <c r="G744" i="10"/>
  <c r="H744" i="10"/>
  <c r="I744" i="10"/>
  <c r="J744" i="10"/>
  <c r="K744" i="10"/>
  <c r="L744" i="10"/>
  <c r="M744" i="10"/>
  <c r="N744" i="10"/>
  <c r="P744" i="10"/>
  <c r="A745" i="10"/>
  <c r="B745" i="10"/>
  <c r="C745" i="10"/>
  <c r="D745" i="10"/>
  <c r="E745" i="10"/>
  <c r="F745" i="10"/>
  <c r="G745" i="10"/>
  <c r="H745" i="10"/>
  <c r="I745" i="10"/>
  <c r="J745" i="10"/>
  <c r="K745" i="10"/>
  <c r="L745" i="10"/>
  <c r="M745" i="10"/>
  <c r="N745" i="10"/>
  <c r="P745" i="10"/>
  <c r="A746" i="10"/>
  <c r="B746" i="10"/>
  <c r="C746" i="10"/>
  <c r="D746" i="10"/>
  <c r="E746" i="10"/>
  <c r="F746" i="10"/>
  <c r="G746" i="10"/>
  <c r="H746" i="10"/>
  <c r="I746" i="10"/>
  <c r="J746" i="10"/>
  <c r="K746" i="10"/>
  <c r="L746" i="10"/>
  <c r="M746" i="10"/>
  <c r="N746" i="10"/>
  <c r="P746" i="10"/>
  <c r="A747" i="10"/>
  <c r="B747" i="10"/>
  <c r="C747" i="10"/>
  <c r="D747" i="10"/>
  <c r="E747" i="10"/>
  <c r="F747" i="10"/>
  <c r="G747" i="10"/>
  <c r="H747" i="10"/>
  <c r="I747" i="10"/>
  <c r="J747" i="10"/>
  <c r="K747" i="10"/>
  <c r="L747" i="10"/>
  <c r="M747" i="10"/>
  <c r="N747" i="10"/>
  <c r="P747" i="10"/>
  <c r="A748" i="10"/>
  <c r="B748" i="10"/>
  <c r="C748" i="10"/>
  <c r="D748" i="10"/>
  <c r="E748" i="10"/>
  <c r="F748" i="10"/>
  <c r="G748" i="10"/>
  <c r="H748" i="10"/>
  <c r="I748" i="10"/>
  <c r="J748" i="10"/>
  <c r="K748" i="10"/>
  <c r="L748" i="10"/>
  <c r="M748" i="10"/>
  <c r="N748" i="10"/>
  <c r="P748" i="10"/>
  <c r="A749" i="10"/>
  <c r="B749" i="10"/>
  <c r="C749" i="10"/>
  <c r="D749" i="10"/>
  <c r="E749" i="10"/>
  <c r="F749" i="10"/>
  <c r="G749" i="10"/>
  <c r="H749" i="10"/>
  <c r="I749" i="10"/>
  <c r="J749" i="10"/>
  <c r="K749" i="10"/>
  <c r="L749" i="10"/>
  <c r="M749" i="10"/>
  <c r="N749" i="10"/>
  <c r="P749" i="10"/>
  <c r="A750" i="10"/>
  <c r="B750" i="10"/>
  <c r="C750" i="10"/>
  <c r="D750" i="10"/>
  <c r="E750" i="10"/>
  <c r="F750" i="10"/>
  <c r="G750" i="10"/>
  <c r="H750" i="10"/>
  <c r="I750" i="10"/>
  <c r="J750" i="10"/>
  <c r="K750" i="10"/>
  <c r="L750" i="10"/>
  <c r="M750" i="10"/>
  <c r="N750" i="10"/>
  <c r="P750" i="10"/>
  <c r="A751" i="10"/>
  <c r="B751" i="10"/>
  <c r="C751" i="10"/>
  <c r="D751" i="10"/>
  <c r="E751" i="10"/>
  <c r="F751" i="10"/>
  <c r="G751" i="10"/>
  <c r="H751" i="10"/>
  <c r="I751" i="10"/>
  <c r="J751" i="10"/>
  <c r="K751" i="10"/>
  <c r="L751" i="10"/>
  <c r="M751" i="10"/>
  <c r="N751" i="10"/>
  <c r="P751" i="10"/>
  <c r="A752" i="10"/>
  <c r="B752" i="10"/>
  <c r="C752" i="10"/>
  <c r="D752" i="10"/>
  <c r="E752" i="10"/>
  <c r="F752" i="10"/>
  <c r="G752" i="10"/>
  <c r="H752" i="10"/>
  <c r="I752" i="10"/>
  <c r="J752" i="10"/>
  <c r="K752" i="10"/>
  <c r="L752" i="10"/>
  <c r="M752" i="10"/>
  <c r="N752" i="10"/>
  <c r="P752" i="10"/>
  <c r="A753" i="10"/>
  <c r="B753" i="10"/>
  <c r="C753" i="10"/>
  <c r="D753" i="10"/>
  <c r="E753" i="10"/>
  <c r="F753" i="10"/>
  <c r="G753" i="10"/>
  <c r="H753" i="10"/>
  <c r="I753" i="10"/>
  <c r="J753" i="10"/>
  <c r="K753" i="10"/>
  <c r="L753" i="10"/>
  <c r="M753" i="10"/>
  <c r="N753" i="10"/>
  <c r="P753" i="10"/>
  <c r="A754" i="10"/>
  <c r="B754" i="10"/>
  <c r="C754" i="10"/>
  <c r="D754" i="10"/>
  <c r="E754" i="10"/>
  <c r="F754" i="10"/>
  <c r="G754" i="10"/>
  <c r="H754" i="10"/>
  <c r="I754" i="10"/>
  <c r="J754" i="10"/>
  <c r="K754" i="10"/>
  <c r="L754" i="10"/>
  <c r="M754" i="10"/>
  <c r="N754" i="10"/>
  <c r="P754" i="10"/>
  <c r="A755" i="10"/>
  <c r="B755" i="10"/>
  <c r="C755" i="10"/>
  <c r="D755" i="10"/>
  <c r="E755" i="10"/>
  <c r="F755" i="10"/>
  <c r="G755" i="10"/>
  <c r="H755" i="10"/>
  <c r="I755" i="10"/>
  <c r="J755" i="10"/>
  <c r="K755" i="10"/>
  <c r="L755" i="10"/>
  <c r="M755" i="10"/>
  <c r="N755" i="10"/>
  <c r="P755" i="10"/>
  <c r="A756" i="10"/>
  <c r="B756" i="10"/>
  <c r="C756" i="10"/>
  <c r="D756" i="10"/>
  <c r="E756" i="10"/>
  <c r="F756" i="10"/>
  <c r="G756" i="10"/>
  <c r="H756" i="10"/>
  <c r="I756" i="10"/>
  <c r="J756" i="10"/>
  <c r="K756" i="10"/>
  <c r="L756" i="10"/>
  <c r="M756" i="10"/>
  <c r="N756" i="10"/>
  <c r="P756" i="10"/>
  <c r="Q756" i="10"/>
  <c r="R756" i="10"/>
  <c r="S756" i="10"/>
  <c r="A757" i="10"/>
  <c r="B757" i="10"/>
  <c r="C757" i="10"/>
  <c r="D757" i="10"/>
  <c r="E757" i="10"/>
  <c r="F757" i="10"/>
  <c r="G757" i="10"/>
  <c r="H757" i="10"/>
  <c r="I757" i="10"/>
  <c r="J757" i="10"/>
  <c r="K757" i="10"/>
  <c r="L757" i="10"/>
  <c r="M757" i="10"/>
  <c r="N757" i="10"/>
  <c r="P757" i="10"/>
  <c r="A758" i="10"/>
  <c r="B758" i="10"/>
  <c r="C758" i="10"/>
  <c r="D758" i="10"/>
  <c r="E758" i="10"/>
  <c r="F758" i="10"/>
  <c r="G758" i="10"/>
  <c r="H758" i="10"/>
  <c r="I758" i="10"/>
  <c r="J758" i="10"/>
  <c r="K758" i="10"/>
  <c r="L758" i="10"/>
  <c r="M758" i="10"/>
  <c r="N758" i="10"/>
  <c r="P758" i="10"/>
  <c r="A759" i="10"/>
  <c r="B759" i="10"/>
  <c r="C759" i="10"/>
  <c r="D759" i="10"/>
  <c r="E759" i="10"/>
  <c r="F759" i="10"/>
  <c r="G759" i="10"/>
  <c r="H759" i="10"/>
  <c r="I759" i="10"/>
  <c r="J759" i="10"/>
  <c r="K759" i="10"/>
  <c r="L759" i="10"/>
  <c r="M759" i="10"/>
  <c r="N759" i="10"/>
  <c r="P759" i="10"/>
  <c r="A760" i="10"/>
  <c r="B760" i="10"/>
  <c r="C760" i="10"/>
  <c r="D760" i="10"/>
  <c r="E760" i="10"/>
  <c r="F760" i="10"/>
  <c r="G760" i="10"/>
  <c r="H760" i="10"/>
  <c r="I760" i="10"/>
  <c r="J760" i="10"/>
  <c r="K760" i="10"/>
  <c r="L760" i="10"/>
  <c r="M760" i="10"/>
  <c r="N760" i="10"/>
  <c r="P760" i="10"/>
  <c r="A761" i="10"/>
  <c r="B761" i="10"/>
  <c r="C761" i="10"/>
  <c r="D761" i="10"/>
  <c r="E761" i="10"/>
  <c r="F761" i="10"/>
  <c r="G761" i="10"/>
  <c r="H761" i="10"/>
  <c r="I761" i="10"/>
  <c r="J761" i="10"/>
  <c r="K761" i="10"/>
  <c r="L761" i="10"/>
  <c r="M761" i="10"/>
  <c r="N761" i="10"/>
  <c r="P761" i="10"/>
  <c r="A762" i="10"/>
  <c r="B762" i="10"/>
  <c r="C762" i="10"/>
  <c r="D762" i="10"/>
  <c r="E762" i="10"/>
  <c r="F762" i="10"/>
  <c r="G762" i="10"/>
  <c r="H762" i="10"/>
  <c r="I762" i="10"/>
  <c r="J762" i="10"/>
  <c r="K762" i="10"/>
  <c r="L762" i="10"/>
  <c r="M762" i="10"/>
  <c r="N762" i="10"/>
  <c r="P762" i="10"/>
  <c r="A763" i="10"/>
  <c r="B763" i="10"/>
  <c r="C763" i="10"/>
  <c r="D763" i="10"/>
  <c r="E763" i="10"/>
  <c r="F763" i="10"/>
  <c r="G763" i="10"/>
  <c r="H763" i="10"/>
  <c r="I763" i="10"/>
  <c r="J763" i="10"/>
  <c r="K763" i="10"/>
  <c r="L763" i="10"/>
  <c r="M763" i="10"/>
  <c r="N763" i="10"/>
  <c r="P763" i="10"/>
  <c r="A764" i="10"/>
  <c r="B764" i="10"/>
  <c r="D764" i="10"/>
  <c r="E764" i="10"/>
  <c r="F764" i="10"/>
  <c r="G764" i="10"/>
  <c r="H764" i="10"/>
  <c r="I764" i="10"/>
  <c r="J764" i="10"/>
  <c r="K764" i="10"/>
  <c r="L764" i="10"/>
  <c r="M764" i="10"/>
  <c r="N764" i="10"/>
  <c r="P764" i="10"/>
  <c r="Q764" i="10"/>
  <c r="R764" i="10"/>
  <c r="S764" i="10"/>
  <c r="A765" i="10"/>
  <c r="B765" i="10"/>
  <c r="C765" i="10"/>
  <c r="D765" i="10"/>
  <c r="E765" i="10"/>
  <c r="F765" i="10"/>
  <c r="G765" i="10"/>
  <c r="H765" i="10"/>
  <c r="I765" i="10"/>
  <c r="J765" i="10"/>
  <c r="K765" i="10"/>
  <c r="L765" i="10"/>
  <c r="M765" i="10"/>
  <c r="N765" i="10"/>
  <c r="P765" i="10"/>
  <c r="A766" i="10"/>
  <c r="B766" i="10"/>
  <c r="C766" i="10"/>
  <c r="D766" i="10"/>
  <c r="E766" i="10"/>
  <c r="F766" i="10"/>
  <c r="G766" i="10"/>
  <c r="H766" i="10"/>
  <c r="I766" i="10"/>
  <c r="J766" i="10"/>
  <c r="K766" i="10"/>
  <c r="L766" i="10"/>
  <c r="M766" i="10"/>
  <c r="N766" i="10"/>
  <c r="P766" i="10"/>
  <c r="A767" i="10"/>
  <c r="B767" i="10"/>
  <c r="C767" i="10"/>
  <c r="D767" i="10"/>
  <c r="E767" i="10"/>
  <c r="F767" i="10"/>
  <c r="G767" i="10"/>
  <c r="H767" i="10"/>
  <c r="I767" i="10"/>
  <c r="J767" i="10"/>
  <c r="K767" i="10"/>
  <c r="L767" i="10"/>
  <c r="M767" i="10"/>
  <c r="N767" i="10"/>
  <c r="P767" i="10"/>
  <c r="A768" i="10"/>
  <c r="B768" i="10"/>
  <c r="C768" i="10"/>
  <c r="D768" i="10"/>
  <c r="E768" i="10"/>
  <c r="F768" i="10"/>
  <c r="G768" i="10"/>
  <c r="H768" i="10"/>
  <c r="I768" i="10"/>
  <c r="J768" i="10"/>
  <c r="K768" i="10"/>
  <c r="L768" i="10"/>
  <c r="M768" i="10"/>
  <c r="N768" i="10"/>
  <c r="P768" i="10"/>
  <c r="A769" i="10"/>
  <c r="B769" i="10"/>
  <c r="C769" i="10"/>
  <c r="D769" i="10"/>
  <c r="E769" i="10"/>
  <c r="F769" i="10"/>
  <c r="G769" i="10"/>
  <c r="H769" i="10"/>
  <c r="I769" i="10"/>
  <c r="J769" i="10"/>
  <c r="K769" i="10"/>
  <c r="L769" i="10"/>
  <c r="M769" i="10"/>
  <c r="N769" i="10"/>
  <c r="P769" i="10"/>
  <c r="A770" i="10"/>
  <c r="B770" i="10"/>
  <c r="C770" i="10"/>
  <c r="D770" i="10"/>
  <c r="E770" i="10"/>
  <c r="F770" i="10"/>
  <c r="G770" i="10"/>
  <c r="H770" i="10"/>
  <c r="I770" i="10"/>
  <c r="J770" i="10"/>
  <c r="K770" i="10"/>
  <c r="L770" i="10"/>
  <c r="M770" i="10"/>
  <c r="N770" i="10"/>
  <c r="P770" i="10"/>
  <c r="Q770" i="10"/>
  <c r="R770" i="10"/>
  <c r="S770" i="10"/>
  <c r="A771" i="10"/>
  <c r="B771" i="10"/>
  <c r="C771" i="10"/>
  <c r="D771" i="10"/>
  <c r="E771" i="10"/>
  <c r="F771" i="10"/>
  <c r="G771" i="10"/>
  <c r="H771" i="10"/>
  <c r="I771" i="10"/>
  <c r="J771" i="10"/>
  <c r="K771" i="10"/>
  <c r="L771" i="10"/>
  <c r="M771" i="10"/>
  <c r="N771" i="10"/>
  <c r="P771" i="10"/>
  <c r="A772" i="10"/>
  <c r="B772" i="10"/>
  <c r="C772" i="10"/>
  <c r="D772" i="10"/>
  <c r="E772" i="10"/>
  <c r="F772" i="10"/>
  <c r="G772" i="10"/>
  <c r="H772" i="10"/>
  <c r="I772" i="10"/>
  <c r="J772" i="10"/>
  <c r="K772" i="10"/>
  <c r="L772" i="10"/>
  <c r="M772" i="10"/>
  <c r="N772" i="10"/>
  <c r="P772" i="10"/>
  <c r="A773" i="10"/>
  <c r="B773" i="10"/>
  <c r="C773" i="10"/>
  <c r="D773" i="10"/>
  <c r="E773" i="10"/>
  <c r="F773" i="10"/>
  <c r="G773" i="10"/>
  <c r="H773" i="10"/>
  <c r="I773" i="10"/>
  <c r="J773" i="10"/>
  <c r="K773" i="10"/>
  <c r="L773" i="10"/>
  <c r="M773" i="10"/>
  <c r="N773" i="10"/>
  <c r="P773" i="10"/>
  <c r="A774" i="10"/>
  <c r="B774" i="10"/>
  <c r="C774" i="10"/>
  <c r="D774" i="10"/>
  <c r="E774" i="10"/>
  <c r="F774" i="10"/>
  <c r="G774" i="10"/>
  <c r="H774" i="10"/>
  <c r="I774" i="10"/>
  <c r="J774" i="10"/>
  <c r="K774" i="10"/>
  <c r="L774" i="10"/>
  <c r="M774" i="10"/>
  <c r="N774" i="10"/>
  <c r="P774" i="10"/>
  <c r="A775" i="10"/>
  <c r="B775" i="10"/>
  <c r="C775" i="10"/>
  <c r="D775" i="10"/>
  <c r="E775" i="10"/>
  <c r="F775" i="10"/>
  <c r="G775" i="10"/>
  <c r="H775" i="10"/>
  <c r="I775" i="10"/>
  <c r="J775" i="10"/>
  <c r="K775" i="10"/>
  <c r="L775" i="10"/>
  <c r="M775" i="10"/>
  <c r="N775" i="10"/>
  <c r="P775" i="10"/>
  <c r="A776" i="10"/>
  <c r="B776" i="10"/>
  <c r="C776" i="10"/>
  <c r="D776" i="10"/>
  <c r="E776" i="10"/>
  <c r="F776" i="10"/>
  <c r="G776" i="10"/>
  <c r="H776" i="10"/>
  <c r="I776" i="10"/>
  <c r="J776" i="10"/>
  <c r="K776" i="10"/>
  <c r="L776" i="10"/>
  <c r="M776" i="10"/>
  <c r="N776" i="10"/>
  <c r="P776" i="10"/>
  <c r="A777" i="10"/>
  <c r="B777" i="10"/>
  <c r="C777" i="10"/>
  <c r="D777" i="10"/>
  <c r="E777" i="10"/>
  <c r="F777" i="10"/>
  <c r="G777" i="10"/>
  <c r="H777" i="10"/>
  <c r="I777" i="10"/>
  <c r="J777" i="10"/>
  <c r="K777" i="10"/>
  <c r="L777" i="10"/>
  <c r="M777" i="10"/>
  <c r="N777" i="10"/>
  <c r="P777" i="10"/>
  <c r="A778" i="10"/>
  <c r="B778" i="10"/>
  <c r="C778" i="10"/>
  <c r="D778" i="10"/>
  <c r="E778" i="10"/>
  <c r="F778" i="10"/>
  <c r="G778" i="10"/>
  <c r="H778" i="10"/>
  <c r="I778" i="10"/>
  <c r="J778" i="10"/>
  <c r="K778" i="10"/>
  <c r="L778" i="10"/>
  <c r="M778" i="10"/>
  <c r="N778" i="10"/>
  <c r="P778" i="10"/>
  <c r="A779" i="10"/>
  <c r="B779" i="10"/>
  <c r="C779" i="10"/>
  <c r="D779" i="10"/>
  <c r="E779" i="10"/>
  <c r="F779" i="10"/>
  <c r="G779" i="10"/>
  <c r="H779" i="10"/>
  <c r="I779" i="10"/>
  <c r="J779" i="10"/>
  <c r="K779" i="10"/>
  <c r="L779" i="10"/>
  <c r="M779" i="10"/>
  <c r="N779" i="10"/>
  <c r="P779" i="10"/>
  <c r="A780" i="10"/>
  <c r="B780" i="10"/>
  <c r="C780" i="10"/>
  <c r="D780" i="10"/>
  <c r="E780" i="10"/>
  <c r="F780" i="10"/>
  <c r="G780" i="10"/>
  <c r="H780" i="10"/>
  <c r="I780" i="10"/>
  <c r="J780" i="10"/>
  <c r="K780" i="10"/>
  <c r="L780" i="10"/>
  <c r="M780" i="10"/>
  <c r="N780" i="10"/>
  <c r="P780" i="10"/>
  <c r="A781" i="10"/>
  <c r="B781" i="10"/>
  <c r="C781" i="10"/>
  <c r="D781" i="10"/>
  <c r="E781" i="10"/>
  <c r="F781" i="10"/>
  <c r="G781" i="10"/>
  <c r="H781" i="10"/>
  <c r="I781" i="10"/>
  <c r="J781" i="10"/>
  <c r="K781" i="10"/>
  <c r="L781" i="10"/>
  <c r="M781" i="10"/>
  <c r="N781" i="10"/>
  <c r="P781" i="10"/>
  <c r="Q781" i="10"/>
  <c r="R781" i="10"/>
  <c r="S781" i="10"/>
  <c r="A782" i="10"/>
  <c r="B782" i="10"/>
  <c r="C782" i="10"/>
  <c r="D782" i="10"/>
  <c r="E782" i="10"/>
  <c r="F782" i="10"/>
  <c r="G782" i="10"/>
  <c r="H782" i="10"/>
  <c r="I782" i="10"/>
  <c r="J782" i="10"/>
  <c r="K782" i="10"/>
  <c r="L782" i="10"/>
  <c r="M782" i="10"/>
  <c r="N782" i="10"/>
  <c r="P782" i="10"/>
  <c r="A783" i="10"/>
  <c r="B783" i="10"/>
  <c r="C783" i="10"/>
  <c r="D783" i="10"/>
  <c r="E783" i="10"/>
  <c r="F783" i="10"/>
  <c r="G783" i="10"/>
  <c r="H783" i="10"/>
  <c r="I783" i="10"/>
  <c r="J783" i="10"/>
  <c r="K783" i="10"/>
  <c r="L783" i="10"/>
  <c r="M783" i="10"/>
  <c r="N783" i="10"/>
  <c r="P783" i="10"/>
  <c r="A784" i="10"/>
  <c r="B784" i="10"/>
  <c r="C784" i="10"/>
  <c r="D784" i="10"/>
  <c r="E784" i="10"/>
  <c r="F784" i="10"/>
  <c r="G784" i="10"/>
  <c r="H784" i="10"/>
  <c r="I784" i="10"/>
  <c r="J784" i="10"/>
  <c r="K784" i="10"/>
  <c r="L784" i="10"/>
  <c r="M784" i="10"/>
  <c r="N784" i="10"/>
  <c r="P784" i="10"/>
  <c r="A785" i="10"/>
  <c r="B785" i="10"/>
  <c r="C785" i="10"/>
  <c r="D785" i="10"/>
  <c r="E785" i="10"/>
  <c r="F785" i="10"/>
  <c r="G785" i="10"/>
  <c r="H785" i="10"/>
  <c r="I785" i="10"/>
  <c r="J785" i="10"/>
  <c r="K785" i="10"/>
  <c r="L785" i="10"/>
  <c r="M785" i="10"/>
  <c r="N785" i="10"/>
  <c r="P785" i="10"/>
  <c r="A786" i="10"/>
  <c r="B786" i="10"/>
  <c r="C786" i="10"/>
  <c r="D786" i="10"/>
  <c r="E786" i="10"/>
  <c r="F786" i="10"/>
  <c r="G786" i="10"/>
  <c r="H786" i="10"/>
  <c r="I786" i="10"/>
  <c r="J786" i="10"/>
  <c r="K786" i="10"/>
  <c r="L786" i="10"/>
  <c r="M786" i="10"/>
  <c r="N786" i="10"/>
  <c r="P786" i="10"/>
  <c r="A787" i="10"/>
  <c r="B787" i="10"/>
  <c r="C787" i="10"/>
  <c r="D787" i="10"/>
  <c r="E787" i="10"/>
  <c r="F787" i="10"/>
  <c r="G787" i="10"/>
  <c r="H787" i="10"/>
  <c r="I787" i="10"/>
  <c r="J787" i="10"/>
  <c r="K787" i="10"/>
  <c r="L787" i="10"/>
  <c r="M787" i="10"/>
  <c r="N787" i="10"/>
  <c r="P787" i="10"/>
  <c r="A788" i="10"/>
  <c r="B788" i="10"/>
  <c r="C788" i="10"/>
  <c r="D788" i="10"/>
  <c r="E788" i="10"/>
  <c r="F788" i="10"/>
  <c r="G788" i="10"/>
  <c r="H788" i="10"/>
  <c r="I788" i="10"/>
  <c r="J788" i="10"/>
  <c r="K788" i="10"/>
  <c r="L788" i="10"/>
  <c r="M788" i="10"/>
  <c r="N788" i="10"/>
  <c r="P788" i="10"/>
  <c r="A789" i="10"/>
  <c r="B789" i="10"/>
  <c r="C789" i="10"/>
  <c r="D789" i="10"/>
  <c r="E789" i="10"/>
  <c r="F789" i="10"/>
  <c r="G789" i="10"/>
  <c r="H789" i="10"/>
  <c r="I789" i="10"/>
  <c r="J789" i="10"/>
  <c r="K789" i="10"/>
  <c r="L789" i="10"/>
  <c r="M789" i="10"/>
  <c r="N789" i="10"/>
  <c r="P789" i="10"/>
  <c r="A790" i="10"/>
  <c r="B790" i="10"/>
  <c r="C790" i="10"/>
  <c r="D790" i="10"/>
  <c r="E790" i="10"/>
  <c r="F790" i="10"/>
  <c r="G790" i="10"/>
  <c r="H790" i="10"/>
  <c r="I790" i="10"/>
  <c r="J790" i="10"/>
  <c r="K790" i="10"/>
  <c r="L790" i="10"/>
  <c r="M790" i="10"/>
  <c r="N790" i="10"/>
  <c r="P790" i="10"/>
  <c r="A791" i="10"/>
  <c r="B791" i="10"/>
  <c r="C791" i="10"/>
  <c r="D791" i="10"/>
  <c r="E791" i="10"/>
  <c r="F791" i="10"/>
  <c r="G791" i="10"/>
  <c r="H791" i="10"/>
  <c r="I791" i="10"/>
  <c r="J791" i="10"/>
  <c r="K791" i="10"/>
  <c r="L791" i="10"/>
  <c r="M791" i="10"/>
  <c r="N791" i="10"/>
  <c r="P791" i="10"/>
  <c r="A792" i="10"/>
  <c r="B792" i="10"/>
  <c r="C792" i="10"/>
  <c r="D792" i="10"/>
  <c r="E792" i="10"/>
  <c r="F792" i="10"/>
  <c r="G792" i="10"/>
  <c r="H792" i="10"/>
  <c r="I792" i="10"/>
  <c r="J792" i="10"/>
  <c r="K792" i="10"/>
  <c r="L792" i="10"/>
  <c r="M792" i="10"/>
  <c r="N792" i="10"/>
  <c r="P792" i="10"/>
  <c r="A793" i="10"/>
  <c r="B793" i="10"/>
  <c r="C793" i="10"/>
  <c r="D793" i="10"/>
  <c r="E793" i="10"/>
  <c r="F793" i="10"/>
  <c r="G793" i="10"/>
  <c r="H793" i="10"/>
  <c r="I793" i="10"/>
  <c r="J793" i="10"/>
  <c r="K793" i="10"/>
  <c r="L793" i="10"/>
  <c r="M793" i="10"/>
  <c r="N793" i="10"/>
  <c r="P793" i="10"/>
  <c r="A794" i="10"/>
  <c r="B794" i="10"/>
  <c r="C794" i="10"/>
  <c r="D794" i="10"/>
  <c r="E794" i="10"/>
  <c r="F794" i="10"/>
  <c r="G794" i="10"/>
  <c r="H794" i="10"/>
  <c r="I794" i="10"/>
  <c r="J794" i="10"/>
  <c r="K794" i="10"/>
  <c r="L794" i="10"/>
  <c r="M794" i="10"/>
  <c r="N794" i="10"/>
  <c r="P794" i="10"/>
  <c r="A795" i="10"/>
  <c r="B795" i="10"/>
  <c r="C795" i="10"/>
  <c r="D795" i="10"/>
  <c r="E795" i="10"/>
  <c r="F795" i="10"/>
  <c r="G795" i="10"/>
  <c r="H795" i="10"/>
  <c r="I795" i="10"/>
  <c r="J795" i="10"/>
  <c r="K795" i="10"/>
  <c r="L795" i="10"/>
  <c r="M795" i="10"/>
  <c r="N795" i="10"/>
  <c r="P795" i="10"/>
  <c r="A796" i="10"/>
  <c r="B796" i="10"/>
  <c r="C796" i="10"/>
  <c r="D796" i="10"/>
  <c r="E796" i="10"/>
  <c r="F796" i="10"/>
  <c r="G796" i="10"/>
  <c r="H796" i="10"/>
  <c r="I796" i="10"/>
  <c r="J796" i="10"/>
  <c r="K796" i="10"/>
  <c r="L796" i="10"/>
  <c r="M796" i="10"/>
  <c r="N796" i="10"/>
  <c r="P796" i="10"/>
  <c r="A797" i="10"/>
  <c r="B797" i="10"/>
  <c r="C797" i="10"/>
  <c r="D797" i="10"/>
  <c r="E797" i="10"/>
  <c r="F797" i="10"/>
  <c r="G797" i="10"/>
  <c r="H797" i="10"/>
  <c r="I797" i="10"/>
  <c r="J797" i="10"/>
  <c r="K797" i="10"/>
  <c r="L797" i="10"/>
  <c r="M797" i="10"/>
  <c r="N797" i="10"/>
  <c r="P797" i="10"/>
  <c r="A798" i="10"/>
  <c r="B798" i="10"/>
  <c r="C798" i="10"/>
  <c r="D798" i="10"/>
  <c r="E798" i="10"/>
  <c r="F798" i="10"/>
  <c r="G798" i="10"/>
  <c r="H798" i="10"/>
  <c r="I798" i="10"/>
  <c r="J798" i="10"/>
  <c r="K798" i="10"/>
  <c r="L798" i="10"/>
  <c r="M798" i="10"/>
  <c r="N798" i="10"/>
  <c r="P798" i="10"/>
  <c r="A799" i="10"/>
  <c r="B799" i="10"/>
  <c r="C799" i="10"/>
  <c r="D799" i="10"/>
  <c r="E799" i="10"/>
  <c r="F799" i="10"/>
  <c r="G799" i="10"/>
  <c r="H799" i="10"/>
  <c r="I799" i="10"/>
  <c r="J799" i="10"/>
  <c r="K799" i="10"/>
  <c r="L799" i="10"/>
  <c r="M799" i="10"/>
  <c r="N799" i="10"/>
  <c r="P799" i="10"/>
  <c r="A800" i="10"/>
  <c r="B800" i="10"/>
  <c r="C800" i="10"/>
  <c r="D800" i="10"/>
  <c r="E800" i="10"/>
  <c r="F800" i="10"/>
  <c r="G800" i="10"/>
  <c r="H800" i="10"/>
  <c r="I800" i="10"/>
  <c r="J800" i="10"/>
  <c r="K800" i="10"/>
  <c r="L800" i="10"/>
  <c r="M800" i="10"/>
  <c r="N800" i="10"/>
  <c r="P800" i="10"/>
  <c r="A801" i="10"/>
  <c r="B801" i="10"/>
  <c r="C801" i="10"/>
  <c r="D801" i="10"/>
  <c r="E801" i="10"/>
  <c r="F801" i="10"/>
  <c r="G801" i="10"/>
  <c r="H801" i="10"/>
  <c r="I801" i="10"/>
  <c r="J801" i="10"/>
  <c r="K801" i="10"/>
  <c r="L801" i="10"/>
  <c r="M801" i="10"/>
  <c r="N801" i="10"/>
  <c r="P801" i="10"/>
  <c r="Q801" i="10"/>
  <c r="R801" i="10"/>
  <c r="S801" i="10"/>
  <c r="A802" i="10"/>
  <c r="B802" i="10"/>
  <c r="C802" i="10"/>
  <c r="D802" i="10"/>
  <c r="E802" i="10"/>
  <c r="F802" i="10"/>
  <c r="G802" i="10"/>
  <c r="H802" i="10"/>
  <c r="I802" i="10"/>
  <c r="J802" i="10"/>
  <c r="K802" i="10"/>
  <c r="L802" i="10"/>
  <c r="M802" i="10"/>
  <c r="N802" i="10"/>
  <c r="P802" i="10"/>
  <c r="A803" i="10"/>
  <c r="B803" i="10"/>
  <c r="C803" i="10"/>
  <c r="D803" i="10"/>
  <c r="E803" i="10"/>
  <c r="F803" i="10"/>
  <c r="G803" i="10"/>
  <c r="H803" i="10"/>
  <c r="I803" i="10"/>
  <c r="J803" i="10"/>
  <c r="K803" i="10"/>
  <c r="L803" i="10"/>
  <c r="M803" i="10"/>
  <c r="N803" i="10"/>
  <c r="P803" i="10"/>
  <c r="A804" i="10"/>
  <c r="B804" i="10"/>
  <c r="C804" i="10"/>
  <c r="D804" i="10"/>
  <c r="E804" i="10"/>
  <c r="F804" i="10"/>
  <c r="G804" i="10"/>
  <c r="H804" i="10"/>
  <c r="I804" i="10"/>
  <c r="J804" i="10"/>
  <c r="K804" i="10"/>
  <c r="L804" i="10"/>
  <c r="M804" i="10"/>
  <c r="N804" i="10"/>
  <c r="P804" i="10"/>
  <c r="A805" i="10"/>
  <c r="B805" i="10"/>
  <c r="C805" i="10"/>
  <c r="D805" i="10"/>
  <c r="E805" i="10"/>
  <c r="F805" i="10"/>
  <c r="G805" i="10"/>
  <c r="H805" i="10"/>
  <c r="I805" i="10"/>
  <c r="J805" i="10"/>
  <c r="K805" i="10"/>
  <c r="L805" i="10"/>
  <c r="M805" i="10"/>
  <c r="N805" i="10"/>
  <c r="P805" i="10"/>
  <c r="A806" i="10"/>
  <c r="B806" i="10"/>
  <c r="C806" i="10"/>
  <c r="D806" i="10"/>
  <c r="E806" i="10"/>
  <c r="F806" i="10"/>
  <c r="G806" i="10"/>
  <c r="H806" i="10"/>
  <c r="I806" i="10"/>
  <c r="J806" i="10"/>
  <c r="K806" i="10"/>
  <c r="L806" i="10"/>
  <c r="M806" i="10"/>
  <c r="N806" i="10"/>
  <c r="P806" i="10"/>
  <c r="A807" i="10"/>
  <c r="B807" i="10"/>
  <c r="C807" i="10"/>
  <c r="D807" i="10"/>
  <c r="E807" i="10"/>
  <c r="F807" i="10"/>
  <c r="G807" i="10"/>
  <c r="H807" i="10"/>
  <c r="I807" i="10"/>
  <c r="J807" i="10"/>
  <c r="K807" i="10"/>
  <c r="L807" i="10"/>
  <c r="M807" i="10"/>
  <c r="N807" i="10"/>
  <c r="P807" i="10"/>
  <c r="A808" i="10"/>
  <c r="B808" i="10"/>
  <c r="C808" i="10"/>
  <c r="D808" i="10"/>
  <c r="E808" i="10"/>
  <c r="F808" i="10"/>
  <c r="G808" i="10"/>
  <c r="H808" i="10"/>
  <c r="I808" i="10"/>
  <c r="J808" i="10"/>
  <c r="K808" i="10"/>
  <c r="L808" i="10"/>
  <c r="M808" i="10"/>
  <c r="N808" i="10"/>
  <c r="P808" i="10"/>
  <c r="Q808" i="10"/>
  <c r="R808" i="10"/>
  <c r="S808" i="10"/>
  <c r="A809" i="10"/>
  <c r="B809" i="10"/>
  <c r="C809" i="10"/>
  <c r="D809" i="10"/>
  <c r="E809" i="10"/>
  <c r="F809" i="10"/>
  <c r="G809" i="10"/>
  <c r="H809" i="10"/>
  <c r="I809" i="10"/>
  <c r="J809" i="10"/>
  <c r="K809" i="10"/>
  <c r="L809" i="10"/>
  <c r="M809" i="10"/>
  <c r="N809" i="10"/>
  <c r="P809" i="10"/>
  <c r="A810" i="10"/>
  <c r="B810" i="10"/>
  <c r="C810" i="10"/>
  <c r="D810" i="10"/>
  <c r="E810" i="10"/>
  <c r="F810" i="10"/>
  <c r="G810" i="10"/>
  <c r="H810" i="10"/>
  <c r="I810" i="10"/>
  <c r="J810" i="10"/>
  <c r="K810" i="10"/>
  <c r="L810" i="10"/>
  <c r="M810" i="10"/>
  <c r="N810" i="10"/>
  <c r="P810" i="10"/>
  <c r="A811" i="10"/>
  <c r="B811" i="10"/>
  <c r="C811" i="10"/>
  <c r="D811" i="10"/>
  <c r="E811" i="10"/>
  <c r="F811" i="10"/>
  <c r="G811" i="10"/>
  <c r="H811" i="10"/>
  <c r="I811" i="10"/>
  <c r="J811" i="10"/>
  <c r="K811" i="10"/>
  <c r="L811" i="10"/>
  <c r="M811" i="10"/>
  <c r="N811" i="10"/>
  <c r="P811" i="10"/>
  <c r="A812" i="10"/>
  <c r="B812" i="10"/>
  <c r="C812" i="10"/>
  <c r="D812" i="10"/>
  <c r="E812" i="10"/>
  <c r="F812" i="10"/>
  <c r="G812" i="10"/>
  <c r="H812" i="10"/>
  <c r="I812" i="10"/>
  <c r="J812" i="10"/>
  <c r="K812" i="10"/>
  <c r="L812" i="10"/>
  <c r="M812" i="10"/>
  <c r="N812" i="10"/>
  <c r="P812" i="10"/>
  <c r="A813" i="10"/>
  <c r="B813" i="10"/>
  <c r="C813" i="10"/>
  <c r="D813" i="10"/>
  <c r="E813" i="10"/>
  <c r="F813" i="10"/>
  <c r="G813" i="10"/>
  <c r="H813" i="10"/>
  <c r="I813" i="10"/>
  <c r="J813" i="10"/>
  <c r="K813" i="10"/>
  <c r="L813" i="10"/>
  <c r="M813" i="10"/>
  <c r="N813" i="10"/>
  <c r="P813" i="10"/>
  <c r="A814" i="10"/>
  <c r="B814" i="10"/>
  <c r="C814" i="10"/>
  <c r="D814" i="10"/>
  <c r="E814" i="10"/>
  <c r="F814" i="10"/>
  <c r="G814" i="10"/>
  <c r="H814" i="10"/>
  <c r="I814" i="10"/>
  <c r="J814" i="10"/>
  <c r="K814" i="10"/>
  <c r="L814" i="10"/>
  <c r="M814" i="10"/>
  <c r="N814" i="10"/>
  <c r="P814" i="10"/>
  <c r="A815" i="10"/>
  <c r="B815" i="10"/>
  <c r="C815" i="10"/>
  <c r="D815" i="10"/>
  <c r="E815" i="10"/>
  <c r="F815" i="10"/>
  <c r="G815" i="10"/>
  <c r="H815" i="10"/>
  <c r="I815" i="10"/>
  <c r="J815" i="10"/>
  <c r="K815" i="10"/>
  <c r="L815" i="10"/>
  <c r="M815" i="10"/>
  <c r="N815" i="10"/>
  <c r="P815" i="10"/>
  <c r="A816" i="10"/>
  <c r="B816" i="10"/>
  <c r="C816" i="10"/>
  <c r="D816" i="10"/>
  <c r="E816" i="10"/>
  <c r="F816" i="10"/>
  <c r="G816" i="10"/>
  <c r="H816" i="10"/>
  <c r="I816" i="10"/>
  <c r="J816" i="10"/>
  <c r="K816" i="10"/>
  <c r="L816" i="10"/>
  <c r="M816" i="10"/>
  <c r="N816" i="10"/>
  <c r="P816" i="10"/>
  <c r="A817" i="10"/>
  <c r="B817" i="10"/>
  <c r="C817" i="10"/>
  <c r="D817" i="10"/>
  <c r="E817" i="10"/>
  <c r="F817" i="10"/>
  <c r="G817" i="10"/>
  <c r="H817" i="10"/>
  <c r="I817" i="10"/>
  <c r="J817" i="10"/>
  <c r="K817" i="10"/>
  <c r="L817" i="10"/>
  <c r="M817" i="10"/>
  <c r="N817" i="10"/>
  <c r="P817" i="10"/>
  <c r="A818" i="10"/>
  <c r="B818" i="10"/>
  <c r="C818" i="10"/>
  <c r="D818" i="10"/>
  <c r="E818" i="10"/>
  <c r="F818" i="10"/>
  <c r="G818" i="10"/>
  <c r="H818" i="10"/>
  <c r="I818" i="10"/>
  <c r="J818" i="10"/>
  <c r="K818" i="10"/>
  <c r="L818" i="10"/>
  <c r="M818" i="10"/>
  <c r="N818" i="10"/>
  <c r="P818" i="10"/>
  <c r="A819" i="10"/>
  <c r="B819" i="10"/>
  <c r="C819" i="10"/>
  <c r="D819" i="10"/>
  <c r="E819" i="10"/>
  <c r="F819" i="10"/>
  <c r="G819" i="10"/>
  <c r="H819" i="10"/>
  <c r="I819" i="10"/>
  <c r="J819" i="10"/>
  <c r="K819" i="10"/>
  <c r="L819" i="10"/>
  <c r="M819" i="10"/>
  <c r="N819" i="10"/>
  <c r="P819" i="10"/>
  <c r="A820" i="10"/>
  <c r="B820" i="10"/>
  <c r="C820" i="10"/>
  <c r="D820" i="10"/>
  <c r="E820" i="10"/>
  <c r="F820" i="10"/>
  <c r="G820" i="10"/>
  <c r="H820" i="10"/>
  <c r="I820" i="10"/>
  <c r="J820" i="10"/>
  <c r="K820" i="10"/>
  <c r="L820" i="10"/>
  <c r="M820" i="10"/>
  <c r="N820" i="10"/>
  <c r="P820" i="10"/>
  <c r="A821" i="10"/>
  <c r="B821" i="10"/>
  <c r="C821" i="10"/>
  <c r="D821" i="10"/>
  <c r="E821" i="10"/>
  <c r="F821" i="10"/>
  <c r="G821" i="10"/>
  <c r="H821" i="10"/>
  <c r="I821" i="10"/>
  <c r="J821" i="10"/>
  <c r="K821" i="10"/>
  <c r="L821" i="10"/>
  <c r="M821" i="10"/>
  <c r="N821" i="10"/>
  <c r="P821" i="10"/>
  <c r="A822" i="10"/>
  <c r="B822" i="10"/>
  <c r="C822" i="10"/>
  <c r="D822" i="10"/>
  <c r="E822" i="10"/>
  <c r="F822" i="10"/>
  <c r="G822" i="10"/>
  <c r="H822" i="10"/>
  <c r="I822" i="10"/>
  <c r="J822" i="10"/>
  <c r="K822" i="10"/>
  <c r="L822" i="10"/>
  <c r="M822" i="10"/>
  <c r="N822" i="10"/>
  <c r="P822" i="10"/>
  <c r="A823" i="10"/>
  <c r="B823" i="10"/>
  <c r="C823" i="10"/>
  <c r="D823" i="10"/>
  <c r="E823" i="10"/>
  <c r="F823" i="10"/>
  <c r="G823" i="10"/>
  <c r="H823" i="10"/>
  <c r="I823" i="10"/>
  <c r="J823" i="10"/>
  <c r="K823" i="10"/>
  <c r="L823" i="10"/>
  <c r="M823" i="10"/>
  <c r="N823" i="10"/>
  <c r="P823" i="10"/>
  <c r="A824" i="10"/>
  <c r="B824" i="10"/>
  <c r="C824" i="10"/>
  <c r="D824" i="10"/>
  <c r="E824" i="10"/>
  <c r="F824" i="10"/>
  <c r="G824" i="10"/>
  <c r="H824" i="10"/>
  <c r="I824" i="10"/>
  <c r="J824" i="10"/>
  <c r="K824" i="10"/>
  <c r="L824" i="10"/>
  <c r="M824" i="10"/>
  <c r="N824" i="10"/>
  <c r="P824" i="10"/>
  <c r="A825" i="10"/>
  <c r="B825" i="10"/>
  <c r="C825" i="10"/>
  <c r="D825" i="10"/>
  <c r="E825" i="10"/>
  <c r="F825" i="10"/>
  <c r="G825" i="10"/>
  <c r="H825" i="10"/>
  <c r="I825" i="10"/>
  <c r="J825" i="10"/>
  <c r="K825" i="10"/>
  <c r="L825" i="10"/>
  <c r="M825" i="10"/>
  <c r="N825" i="10"/>
  <c r="P825" i="10"/>
  <c r="A826" i="10"/>
  <c r="B826" i="10"/>
  <c r="C826" i="10"/>
  <c r="D826" i="10"/>
  <c r="E826" i="10"/>
  <c r="F826" i="10"/>
  <c r="G826" i="10"/>
  <c r="H826" i="10"/>
  <c r="I826" i="10"/>
  <c r="J826" i="10"/>
  <c r="K826" i="10"/>
  <c r="L826" i="10"/>
  <c r="M826" i="10"/>
  <c r="N826" i="10"/>
  <c r="P826" i="10"/>
  <c r="A827" i="10"/>
  <c r="B827" i="10"/>
  <c r="C827" i="10"/>
  <c r="D827" i="10"/>
  <c r="E827" i="10"/>
  <c r="F827" i="10"/>
  <c r="G827" i="10"/>
  <c r="H827" i="10"/>
  <c r="I827" i="10"/>
  <c r="J827" i="10"/>
  <c r="K827" i="10"/>
  <c r="L827" i="10"/>
  <c r="M827" i="10"/>
  <c r="N827" i="10"/>
  <c r="P827" i="10"/>
  <c r="A828" i="10"/>
  <c r="B828" i="10"/>
  <c r="C828" i="10"/>
  <c r="D828" i="10"/>
  <c r="E828" i="10"/>
  <c r="F828" i="10"/>
  <c r="G828" i="10"/>
  <c r="H828" i="10"/>
  <c r="I828" i="10"/>
  <c r="J828" i="10"/>
  <c r="K828" i="10"/>
  <c r="L828" i="10"/>
  <c r="M828" i="10"/>
  <c r="N828" i="10"/>
  <c r="P828" i="10"/>
  <c r="A829" i="10"/>
  <c r="B829" i="10"/>
  <c r="C829" i="10"/>
  <c r="D829" i="10"/>
  <c r="E829" i="10"/>
  <c r="F829" i="10"/>
  <c r="G829" i="10"/>
  <c r="H829" i="10"/>
  <c r="I829" i="10"/>
  <c r="J829" i="10"/>
  <c r="K829" i="10"/>
  <c r="L829" i="10"/>
  <c r="M829" i="10"/>
  <c r="N829" i="10"/>
  <c r="P829" i="10"/>
  <c r="A830" i="10"/>
  <c r="B830" i="10"/>
  <c r="C830" i="10"/>
  <c r="D830" i="10"/>
  <c r="E830" i="10"/>
  <c r="F830" i="10"/>
  <c r="G830" i="10"/>
  <c r="H830" i="10"/>
  <c r="I830" i="10"/>
  <c r="J830" i="10"/>
  <c r="K830" i="10"/>
  <c r="L830" i="10"/>
  <c r="M830" i="10"/>
  <c r="N830" i="10"/>
  <c r="P830" i="10"/>
  <c r="A831" i="10"/>
  <c r="B831" i="10"/>
  <c r="C831" i="10"/>
  <c r="D831" i="10"/>
  <c r="E831" i="10"/>
  <c r="F831" i="10"/>
  <c r="G831" i="10"/>
  <c r="H831" i="10"/>
  <c r="I831" i="10"/>
  <c r="J831" i="10"/>
  <c r="K831" i="10"/>
  <c r="L831" i="10"/>
  <c r="M831" i="10"/>
  <c r="N831" i="10"/>
  <c r="P831" i="10"/>
  <c r="A832" i="10"/>
  <c r="B832" i="10"/>
  <c r="C832" i="10"/>
  <c r="D832" i="10"/>
  <c r="E832" i="10"/>
  <c r="F832" i="10"/>
  <c r="G832" i="10"/>
  <c r="H832" i="10"/>
  <c r="I832" i="10"/>
  <c r="J832" i="10"/>
  <c r="K832" i="10"/>
  <c r="L832" i="10"/>
  <c r="M832" i="10"/>
  <c r="N832" i="10"/>
  <c r="P832" i="10"/>
  <c r="A833" i="10"/>
  <c r="B833" i="10"/>
  <c r="C833" i="10"/>
  <c r="D833" i="10"/>
  <c r="E833" i="10"/>
  <c r="F833" i="10"/>
  <c r="G833" i="10"/>
  <c r="H833" i="10"/>
  <c r="I833" i="10"/>
  <c r="J833" i="10"/>
  <c r="K833" i="10"/>
  <c r="L833" i="10"/>
  <c r="M833" i="10"/>
  <c r="N833" i="10"/>
  <c r="P833" i="10"/>
  <c r="A834" i="10"/>
  <c r="B834" i="10"/>
  <c r="C834" i="10"/>
  <c r="D834" i="10"/>
  <c r="E834" i="10"/>
  <c r="F834" i="10"/>
  <c r="G834" i="10"/>
  <c r="H834" i="10"/>
  <c r="I834" i="10"/>
  <c r="J834" i="10"/>
  <c r="K834" i="10"/>
  <c r="L834" i="10"/>
  <c r="M834" i="10"/>
  <c r="N834" i="10"/>
  <c r="P834" i="10"/>
  <c r="Q834" i="10"/>
  <c r="R834" i="10"/>
  <c r="S834" i="10"/>
  <c r="A835" i="10"/>
  <c r="B835" i="10"/>
  <c r="C835" i="10"/>
  <c r="D835" i="10"/>
  <c r="E835" i="10"/>
  <c r="F835" i="10"/>
  <c r="G835" i="10"/>
  <c r="H835" i="10"/>
  <c r="I835" i="10"/>
  <c r="J835" i="10"/>
  <c r="K835" i="10"/>
  <c r="L835" i="10"/>
  <c r="M835" i="10"/>
  <c r="N835" i="10"/>
  <c r="P835" i="10"/>
  <c r="A836" i="10"/>
  <c r="B836" i="10"/>
  <c r="C836" i="10"/>
  <c r="D836" i="10"/>
  <c r="E836" i="10"/>
  <c r="F836" i="10"/>
  <c r="G836" i="10"/>
  <c r="H836" i="10"/>
  <c r="I836" i="10"/>
  <c r="J836" i="10"/>
  <c r="K836" i="10"/>
  <c r="L836" i="10"/>
  <c r="M836" i="10"/>
  <c r="N836" i="10"/>
  <c r="P836" i="10"/>
  <c r="A837" i="10"/>
  <c r="B837" i="10"/>
  <c r="C837" i="10"/>
  <c r="D837" i="10"/>
  <c r="E837" i="10"/>
  <c r="F837" i="10"/>
  <c r="G837" i="10"/>
  <c r="H837" i="10"/>
  <c r="I837" i="10"/>
  <c r="J837" i="10"/>
  <c r="K837" i="10"/>
  <c r="L837" i="10"/>
  <c r="M837" i="10"/>
  <c r="N837" i="10"/>
  <c r="P837" i="10"/>
  <c r="A838" i="10"/>
  <c r="B838" i="10"/>
  <c r="C838" i="10"/>
  <c r="D838" i="10"/>
  <c r="E838" i="10"/>
  <c r="F838" i="10"/>
  <c r="G838" i="10"/>
  <c r="H838" i="10"/>
  <c r="I838" i="10"/>
  <c r="J838" i="10"/>
  <c r="K838" i="10"/>
  <c r="L838" i="10"/>
  <c r="M838" i="10"/>
  <c r="N838" i="10"/>
  <c r="P838" i="10"/>
  <c r="A839" i="10"/>
  <c r="B839" i="10"/>
  <c r="C839" i="10"/>
  <c r="D839" i="10"/>
  <c r="E839" i="10"/>
  <c r="F839" i="10"/>
  <c r="G839" i="10"/>
  <c r="H839" i="10"/>
  <c r="I839" i="10"/>
  <c r="J839" i="10"/>
  <c r="K839" i="10"/>
  <c r="L839" i="10"/>
  <c r="M839" i="10"/>
  <c r="N839" i="10"/>
  <c r="P839" i="10"/>
  <c r="A840" i="10"/>
  <c r="B840" i="10"/>
  <c r="C840" i="10"/>
  <c r="D840" i="10"/>
  <c r="E840" i="10"/>
  <c r="F840" i="10"/>
  <c r="G840" i="10"/>
  <c r="H840" i="10"/>
  <c r="I840" i="10"/>
  <c r="J840" i="10"/>
  <c r="K840" i="10"/>
  <c r="L840" i="10"/>
  <c r="M840" i="10"/>
  <c r="N840" i="10"/>
  <c r="P840" i="10"/>
  <c r="A841" i="10"/>
  <c r="B841" i="10"/>
  <c r="C841" i="10"/>
  <c r="D841" i="10"/>
  <c r="E841" i="10"/>
  <c r="F841" i="10"/>
  <c r="G841" i="10"/>
  <c r="H841" i="10"/>
  <c r="I841" i="10"/>
  <c r="J841" i="10"/>
  <c r="K841" i="10"/>
  <c r="L841" i="10"/>
  <c r="M841" i="10"/>
  <c r="N841" i="10"/>
  <c r="P841" i="10"/>
  <c r="Q841" i="10"/>
  <c r="R841" i="10"/>
  <c r="S841" i="10"/>
  <c r="A842" i="10"/>
  <c r="B842" i="10"/>
  <c r="C842" i="10"/>
  <c r="D842" i="10"/>
  <c r="E842" i="10"/>
  <c r="F842" i="10"/>
  <c r="G842" i="10"/>
  <c r="H842" i="10"/>
  <c r="I842" i="10"/>
  <c r="J842" i="10"/>
  <c r="K842" i="10"/>
  <c r="L842" i="10"/>
  <c r="M842" i="10"/>
  <c r="N842" i="10"/>
  <c r="P842" i="10"/>
  <c r="A843" i="10"/>
  <c r="B843" i="10"/>
  <c r="C843" i="10"/>
  <c r="D843" i="10"/>
  <c r="E843" i="10"/>
  <c r="F843" i="10"/>
  <c r="G843" i="10"/>
  <c r="H843" i="10"/>
  <c r="I843" i="10"/>
  <c r="J843" i="10"/>
  <c r="K843" i="10"/>
  <c r="L843" i="10"/>
  <c r="M843" i="10"/>
  <c r="N843" i="10"/>
  <c r="P843" i="10"/>
  <c r="Q843" i="10"/>
  <c r="R843" i="10"/>
  <c r="S843" i="10"/>
  <c r="A844" i="10"/>
  <c r="B844" i="10"/>
  <c r="C844" i="10"/>
  <c r="D844" i="10"/>
  <c r="E844" i="10"/>
  <c r="F844" i="10"/>
  <c r="G844" i="10"/>
  <c r="H844" i="10"/>
  <c r="I844" i="10"/>
  <c r="J844" i="10"/>
  <c r="K844" i="10"/>
  <c r="L844" i="10"/>
  <c r="M844" i="10"/>
  <c r="N844" i="10"/>
  <c r="P844" i="10"/>
  <c r="A845" i="10"/>
  <c r="B845" i="10"/>
  <c r="C845" i="10"/>
  <c r="D845" i="10"/>
  <c r="E845" i="10"/>
  <c r="F845" i="10"/>
  <c r="G845" i="10"/>
  <c r="H845" i="10"/>
  <c r="I845" i="10"/>
  <c r="J845" i="10"/>
  <c r="K845" i="10"/>
  <c r="L845" i="10"/>
  <c r="M845" i="10"/>
  <c r="N845" i="10"/>
  <c r="P845" i="10"/>
  <c r="A846" i="10"/>
  <c r="B846" i="10"/>
  <c r="C846" i="10"/>
  <c r="D846" i="10"/>
  <c r="E846" i="10"/>
  <c r="F846" i="10"/>
  <c r="G846" i="10"/>
  <c r="H846" i="10"/>
  <c r="I846" i="10"/>
  <c r="J846" i="10"/>
  <c r="K846" i="10"/>
  <c r="L846" i="10"/>
  <c r="M846" i="10"/>
  <c r="N846" i="10"/>
  <c r="P846" i="10"/>
  <c r="A847" i="10"/>
  <c r="B847" i="10"/>
  <c r="C847" i="10"/>
  <c r="D847" i="10"/>
  <c r="E847" i="10"/>
  <c r="F847" i="10"/>
  <c r="G847" i="10"/>
  <c r="H847" i="10"/>
  <c r="I847" i="10"/>
  <c r="J847" i="10"/>
  <c r="K847" i="10"/>
  <c r="L847" i="10"/>
  <c r="M847" i="10"/>
  <c r="N847" i="10"/>
  <c r="P847" i="10"/>
  <c r="A848" i="10"/>
  <c r="B848" i="10"/>
  <c r="C848" i="10"/>
  <c r="D848" i="10"/>
  <c r="E848" i="10"/>
  <c r="F848" i="10"/>
  <c r="G848" i="10"/>
  <c r="H848" i="10"/>
  <c r="I848" i="10"/>
  <c r="J848" i="10"/>
  <c r="K848" i="10"/>
  <c r="L848" i="10"/>
  <c r="M848" i="10"/>
  <c r="N848" i="10"/>
  <c r="P848" i="10"/>
  <c r="A849" i="10"/>
  <c r="B849" i="10"/>
  <c r="C849" i="10"/>
  <c r="D849" i="10"/>
  <c r="E849" i="10"/>
  <c r="F849" i="10"/>
  <c r="G849" i="10"/>
  <c r="H849" i="10"/>
  <c r="I849" i="10"/>
  <c r="J849" i="10"/>
  <c r="K849" i="10"/>
  <c r="L849" i="10"/>
  <c r="M849" i="10"/>
  <c r="N849" i="10"/>
  <c r="P849" i="10"/>
  <c r="A850" i="10"/>
  <c r="B850" i="10"/>
  <c r="C850" i="10"/>
  <c r="D850" i="10"/>
  <c r="E850" i="10"/>
  <c r="F850" i="10"/>
  <c r="G850" i="10"/>
  <c r="H850" i="10"/>
  <c r="I850" i="10"/>
  <c r="J850" i="10"/>
  <c r="K850" i="10"/>
  <c r="L850" i="10"/>
  <c r="M850" i="10"/>
  <c r="N850" i="10"/>
  <c r="P850" i="10"/>
  <c r="A851" i="10"/>
  <c r="B851" i="10"/>
  <c r="C851" i="10"/>
  <c r="D851" i="10"/>
  <c r="E851" i="10"/>
  <c r="F851" i="10"/>
  <c r="G851" i="10"/>
  <c r="H851" i="10"/>
  <c r="I851" i="10"/>
  <c r="J851" i="10"/>
  <c r="K851" i="10"/>
  <c r="L851" i="10"/>
  <c r="M851" i="10"/>
  <c r="N851" i="10"/>
  <c r="P851" i="10"/>
  <c r="A852" i="10"/>
  <c r="B852" i="10"/>
  <c r="C852" i="10"/>
  <c r="D852" i="10"/>
  <c r="E852" i="10"/>
  <c r="F852" i="10"/>
  <c r="G852" i="10"/>
  <c r="H852" i="10"/>
  <c r="I852" i="10"/>
  <c r="J852" i="10"/>
  <c r="K852" i="10"/>
  <c r="L852" i="10"/>
  <c r="M852" i="10"/>
  <c r="N852" i="10"/>
  <c r="P852" i="10"/>
  <c r="A853" i="10"/>
  <c r="B853" i="10"/>
  <c r="C853" i="10"/>
  <c r="D853" i="10"/>
  <c r="E853" i="10"/>
  <c r="F853" i="10"/>
  <c r="G853" i="10"/>
  <c r="H853" i="10"/>
  <c r="I853" i="10"/>
  <c r="J853" i="10"/>
  <c r="K853" i="10"/>
  <c r="L853" i="10"/>
  <c r="M853" i="10"/>
  <c r="N853" i="10"/>
  <c r="P853" i="10"/>
  <c r="A854" i="10"/>
  <c r="B854" i="10"/>
  <c r="D854" i="10"/>
  <c r="E854" i="10"/>
  <c r="F854" i="10"/>
  <c r="G854" i="10"/>
  <c r="H854" i="10"/>
  <c r="I854" i="10"/>
  <c r="J854" i="10"/>
  <c r="K854" i="10"/>
  <c r="L854" i="10"/>
  <c r="M854" i="10"/>
  <c r="N854" i="10"/>
  <c r="P854" i="10"/>
  <c r="Q854" i="10"/>
  <c r="R854" i="10"/>
  <c r="S854" i="10"/>
  <c r="A855" i="10"/>
  <c r="B855" i="10"/>
  <c r="C855" i="10"/>
  <c r="D855" i="10"/>
  <c r="E855" i="10"/>
  <c r="F855" i="10"/>
  <c r="G855" i="10"/>
  <c r="H855" i="10"/>
  <c r="I855" i="10"/>
  <c r="J855" i="10"/>
  <c r="K855" i="10"/>
  <c r="L855" i="10"/>
  <c r="M855" i="10"/>
  <c r="N855" i="10"/>
  <c r="P855" i="10"/>
  <c r="A856" i="10"/>
  <c r="B856" i="10"/>
  <c r="C856" i="10"/>
  <c r="D856" i="10"/>
  <c r="E856" i="10"/>
  <c r="F856" i="10"/>
  <c r="G856" i="10"/>
  <c r="H856" i="10"/>
  <c r="I856" i="10"/>
  <c r="J856" i="10"/>
  <c r="K856" i="10"/>
  <c r="L856" i="10"/>
  <c r="M856" i="10"/>
  <c r="N856" i="10"/>
  <c r="P856" i="10"/>
  <c r="A857" i="10"/>
  <c r="B857" i="10"/>
  <c r="C857" i="10"/>
  <c r="D857" i="10"/>
  <c r="E857" i="10"/>
  <c r="F857" i="10"/>
  <c r="G857" i="10"/>
  <c r="H857" i="10"/>
  <c r="I857" i="10"/>
  <c r="J857" i="10"/>
  <c r="K857" i="10"/>
  <c r="L857" i="10"/>
  <c r="M857" i="10"/>
  <c r="N857" i="10"/>
  <c r="P857" i="10"/>
  <c r="A858" i="10"/>
  <c r="B858" i="10"/>
  <c r="C858" i="10"/>
  <c r="D858" i="10"/>
  <c r="E858" i="10"/>
  <c r="F858" i="10"/>
  <c r="G858" i="10"/>
  <c r="H858" i="10"/>
  <c r="I858" i="10"/>
  <c r="J858" i="10"/>
  <c r="K858" i="10"/>
  <c r="L858" i="10"/>
  <c r="M858" i="10"/>
  <c r="N858" i="10"/>
  <c r="P858" i="10"/>
  <c r="A859" i="10"/>
  <c r="B859" i="10"/>
  <c r="C859" i="10"/>
  <c r="D859" i="10"/>
  <c r="E859" i="10"/>
  <c r="F859" i="10"/>
  <c r="G859" i="10"/>
  <c r="H859" i="10"/>
  <c r="I859" i="10"/>
  <c r="J859" i="10"/>
  <c r="K859" i="10"/>
  <c r="L859" i="10"/>
  <c r="M859" i="10"/>
  <c r="N859" i="10"/>
  <c r="P859" i="10"/>
  <c r="A860" i="10"/>
  <c r="B860" i="10"/>
  <c r="C860" i="10"/>
  <c r="D860" i="10"/>
  <c r="E860" i="10"/>
  <c r="F860" i="10"/>
  <c r="G860" i="10"/>
  <c r="H860" i="10"/>
  <c r="I860" i="10"/>
  <c r="J860" i="10"/>
  <c r="K860" i="10"/>
  <c r="L860" i="10"/>
  <c r="M860" i="10"/>
  <c r="N860" i="10"/>
  <c r="P860" i="10"/>
  <c r="A861" i="10"/>
  <c r="B861" i="10"/>
  <c r="C861" i="10"/>
  <c r="D861" i="10"/>
  <c r="E861" i="10"/>
  <c r="F861" i="10"/>
  <c r="G861" i="10"/>
  <c r="H861" i="10"/>
  <c r="I861" i="10"/>
  <c r="J861" i="10"/>
  <c r="K861" i="10"/>
  <c r="L861" i="10"/>
  <c r="M861" i="10"/>
  <c r="N861" i="10"/>
  <c r="P861" i="10"/>
  <c r="A862" i="10"/>
  <c r="B862" i="10"/>
  <c r="C862" i="10"/>
  <c r="D862" i="10"/>
  <c r="E862" i="10"/>
  <c r="F862" i="10"/>
  <c r="G862" i="10"/>
  <c r="H862" i="10"/>
  <c r="I862" i="10"/>
  <c r="J862" i="10"/>
  <c r="K862" i="10"/>
  <c r="L862" i="10"/>
  <c r="M862" i="10"/>
  <c r="N862" i="10"/>
  <c r="P862" i="10"/>
  <c r="Q862" i="10"/>
  <c r="R862" i="10"/>
  <c r="S862" i="10"/>
  <c r="A863" i="10"/>
  <c r="B863" i="10"/>
  <c r="C863" i="10"/>
  <c r="D863" i="10"/>
  <c r="E863" i="10"/>
  <c r="F863" i="10"/>
  <c r="G863" i="10"/>
  <c r="H863" i="10"/>
  <c r="I863" i="10"/>
  <c r="J863" i="10"/>
  <c r="K863" i="10"/>
  <c r="L863" i="10"/>
  <c r="M863" i="10"/>
  <c r="N863" i="10"/>
  <c r="P863" i="10"/>
  <c r="A864" i="10"/>
  <c r="B864" i="10"/>
  <c r="C864" i="10"/>
  <c r="D864" i="10"/>
  <c r="E864" i="10"/>
  <c r="F864" i="10"/>
  <c r="G864" i="10"/>
  <c r="H864" i="10"/>
  <c r="I864" i="10"/>
  <c r="J864" i="10"/>
  <c r="K864" i="10"/>
  <c r="L864" i="10"/>
  <c r="M864" i="10"/>
  <c r="N864" i="10"/>
  <c r="P864" i="10"/>
  <c r="A865" i="10"/>
  <c r="B865" i="10"/>
  <c r="C865" i="10"/>
  <c r="D865" i="10"/>
  <c r="E865" i="10"/>
  <c r="F865" i="10"/>
  <c r="G865" i="10"/>
  <c r="H865" i="10"/>
  <c r="I865" i="10"/>
  <c r="J865" i="10"/>
  <c r="K865" i="10"/>
  <c r="L865" i="10"/>
  <c r="M865" i="10"/>
  <c r="N865" i="10"/>
  <c r="P865" i="10"/>
  <c r="A866" i="10"/>
  <c r="B866" i="10"/>
  <c r="C866" i="10"/>
  <c r="D866" i="10"/>
  <c r="E866" i="10"/>
  <c r="F866" i="10"/>
  <c r="G866" i="10"/>
  <c r="H866" i="10"/>
  <c r="I866" i="10"/>
  <c r="J866" i="10"/>
  <c r="K866" i="10"/>
  <c r="L866" i="10"/>
  <c r="M866" i="10"/>
  <c r="N866" i="10"/>
  <c r="P866" i="10"/>
  <c r="A867" i="10"/>
  <c r="B867" i="10"/>
  <c r="C867" i="10"/>
  <c r="D867" i="10"/>
  <c r="E867" i="10"/>
  <c r="F867" i="10"/>
  <c r="G867" i="10"/>
  <c r="H867" i="10"/>
  <c r="I867" i="10"/>
  <c r="J867" i="10"/>
  <c r="K867" i="10"/>
  <c r="L867" i="10"/>
  <c r="M867" i="10"/>
  <c r="N867" i="10"/>
  <c r="P867" i="10"/>
  <c r="A868" i="10"/>
  <c r="B868" i="10"/>
  <c r="C868" i="10"/>
  <c r="D868" i="10"/>
  <c r="E868" i="10"/>
  <c r="F868" i="10"/>
  <c r="G868" i="10"/>
  <c r="H868" i="10"/>
  <c r="I868" i="10"/>
  <c r="J868" i="10"/>
  <c r="K868" i="10"/>
  <c r="L868" i="10"/>
  <c r="M868" i="10"/>
  <c r="N868" i="10"/>
  <c r="P868" i="10"/>
  <c r="A869" i="10"/>
  <c r="B869" i="10"/>
  <c r="C869" i="10"/>
  <c r="D869" i="10"/>
  <c r="E869" i="10"/>
  <c r="F869" i="10"/>
  <c r="G869" i="10"/>
  <c r="H869" i="10"/>
  <c r="I869" i="10"/>
  <c r="J869" i="10"/>
  <c r="K869" i="10"/>
  <c r="L869" i="10"/>
  <c r="M869" i="10"/>
  <c r="N869" i="10"/>
  <c r="P869" i="10"/>
  <c r="A870" i="10"/>
  <c r="B870" i="10"/>
  <c r="C870" i="10"/>
  <c r="D870" i="10"/>
  <c r="E870" i="10"/>
  <c r="F870" i="10"/>
  <c r="G870" i="10"/>
  <c r="H870" i="10"/>
  <c r="I870" i="10"/>
  <c r="J870" i="10"/>
  <c r="K870" i="10"/>
  <c r="L870" i="10"/>
  <c r="M870" i="10"/>
  <c r="N870" i="10"/>
  <c r="P870" i="10"/>
  <c r="A871" i="10"/>
  <c r="B871" i="10"/>
  <c r="C871" i="10"/>
  <c r="D871" i="10"/>
  <c r="E871" i="10"/>
  <c r="F871" i="10"/>
  <c r="G871" i="10"/>
  <c r="H871" i="10"/>
  <c r="I871" i="10"/>
  <c r="J871" i="10"/>
  <c r="K871" i="10"/>
  <c r="L871" i="10"/>
  <c r="M871" i="10"/>
  <c r="N871" i="10"/>
  <c r="P871" i="10"/>
  <c r="A872" i="10"/>
  <c r="B872" i="10"/>
  <c r="C872" i="10"/>
  <c r="D872" i="10"/>
  <c r="E872" i="10"/>
  <c r="F872" i="10"/>
  <c r="G872" i="10"/>
  <c r="H872" i="10"/>
  <c r="I872" i="10"/>
  <c r="J872" i="10"/>
  <c r="K872" i="10"/>
  <c r="L872" i="10"/>
  <c r="M872" i="10"/>
  <c r="N872" i="10"/>
  <c r="P872" i="10"/>
  <c r="A873" i="10"/>
  <c r="B873" i="10"/>
  <c r="C873" i="10"/>
  <c r="D873" i="10"/>
  <c r="E873" i="10"/>
  <c r="F873" i="10"/>
  <c r="G873" i="10"/>
  <c r="H873" i="10"/>
  <c r="I873" i="10"/>
  <c r="J873" i="10"/>
  <c r="K873" i="10"/>
  <c r="L873" i="10"/>
  <c r="M873" i="10"/>
  <c r="N873" i="10"/>
  <c r="P873" i="10"/>
  <c r="A874" i="10"/>
  <c r="B874" i="10"/>
  <c r="C874" i="10"/>
  <c r="D874" i="10"/>
  <c r="E874" i="10"/>
  <c r="F874" i="10"/>
  <c r="G874" i="10"/>
  <c r="H874" i="10"/>
  <c r="I874" i="10"/>
  <c r="J874" i="10"/>
  <c r="K874" i="10"/>
  <c r="L874" i="10"/>
  <c r="M874" i="10"/>
  <c r="N874" i="10"/>
  <c r="P874" i="10"/>
  <c r="A875" i="10"/>
  <c r="B875" i="10"/>
  <c r="C875" i="10"/>
  <c r="D875" i="10"/>
  <c r="E875" i="10"/>
  <c r="F875" i="10"/>
  <c r="G875" i="10"/>
  <c r="H875" i="10"/>
  <c r="I875" i="10"/>
  <c r="J875" i="10"/>
  <c r="K875" i="10"/>
  <c r="L875" i="10"/>
  <c r="M875" i="10"/>
  <c r="N875" i="10"/>
  <c r="P875" i="10"/>
  <c r="A876" i="10"/>
  <c r="B876" i="10"/>
  <c r="C876" i="10"/>
  <c r="D876" i="10"/>
  <c r="E876" i="10"/>
  <c r="F876" i="10"/>
  <c r="G876" i="10"/>
  <c r="H876" i="10"/>
  <c r="I876" i="10"/>
  <c r="J876" i="10"/>
  <c r="K876" i="10"/>
  <c r="L876" i="10"/>
  <c r="M876" i="10"/>
  <c r="N876" i="10"/>
  <c r="P876" i="10"/>
  <c r="Q876" i="10"/>
  <c r="R876" i="10"/>
  <c r="S876" i="10"/>
  <c r="A877" i="10"/>
  <c r="B877" i="10"/>
  <c r="C877" i="10"/>
  <c r="D877" i="10"/>
  <c r="E877" i="10"/>
  <c r="F877" i="10"/>
  <c r="G877" i="10"/>
  <c r="H877" i="10"/>
  <c r="I877" i="10"/>
  <c r="J877" i="10"/>
  <c r="K877" i="10"/>
  <c r="L877" i="10"/>
  <c r="M877" i="10"/>
  <c r="N877" i="10"/>
  <c r="P877" i="10"/>
  <c r="A878" i="10"/>
  <c r="B878" i="10"/>
  <c r="C878" i="10"/>
  <c r="D878" i="10"/>
  <c r="E878" i="10"/>
  <c r="F878" i="10"/>
  <c r="G878" i="10"/>
  <c r="H878" i="10"/>
  <c r="I878" i="10"/>
  <c r="J878" i="10"/>
  <c r="K878" i="10"/>
  <c r="L878" i="10"/>
  <c r="M878" i="10"/>
  <c r="N878" i="10"/>
  <c r="P878" i="10"/>
  <c r="A879" i="10"/>
  <c r="B879" i="10"/>
  <c r="C879" i="10"/>
  <c r="D879" i="10"/>
  <c r="E879" i="10"/>
  <c r="F879" i="10"/>
  <c r="G879" i="10"/>
  <c r="H879" i="10"/>
  <c r="I879" i="10"/>
  <c r="J879" i="10"/>
  <c r="K879" i="10"/>
  <c r="L879" i="10"/>
  <c r="M879" i="10"/>
  <c r="N879" i="10"/>
  <c r="P879" i="10"/>
  <c r="A880" i="10"/>
  <c r="B880" i="10"/>
  <c r="C880" i="10"/>
  <c r="D880" i="10"/>
  <c r="E880" i="10"/>
  <c r="F880" i="10"/>
  <c r="G880" i="10"/>
  <c r="H880" i="10"/>
  <c r="I880" i="10"/>
  <c r="J880" i="10"/>
  <c r="K880" i="10"/>
  <c r="L880" i="10"/>
  <c r="M880" i="10"/>
  <c r="N880" i="10"/>
  <c r="P880" i="10"/>
  <c r="A881" i="10"/>
  <c r="B881" i="10"/>
  <c r="C881" i="10"/>
  <c r="D881" i="10"/>
  <c r="E881" i="10"/>
  <c r="F881" i="10"/>
  <c r="G881" i="10"/>
  <c r="H881" i="10"/>
  <c r="I881" i="10"/>
  <c r="J881" i="10"/>
  <c r="K881" i="10"/>
  <c r="L881" i="10"/>
  <c r="M881" i="10"/>
  <c r="N881" i="10"/>
  <c r="P881" i="10"/>
  <c r="A882" i="10"/>
  <c r="B882" i="10"/>
  <c r="C882" i="10"/>
  <c r="D882" i="10"/>
  <c r="E882" i="10"/>
  <c r="F882" i="10"/>
  <c r="G882" i="10"/>
  <c r="H882" i="10"/>
  <c r="I882" i="10"/>
  <c r="J882" i="10"/>
  <c r="K882" i="10"/>
  <c r="L882" i="10"/>
  <c r="M882" i="10"/>
  <c r="N882" i="10"/>
  <c r="P882" i="10"/>
  <c r="A883" i="10"/>
  <c r="B883" i="10"/>
  <c r="C883" i="10"/>
  <c r="D883" i="10"/>
  <c r="E883" i="10"/>
  <c r="F883" i="10"/>
  <c r="G883" i="10"/>
  <c r="H883" i="10"/>
  <c r="I883" i="10"/>
  <c r="J883" i="10"/>
  <c r="K883" i="10"/>
  <c r="L883" i="10"/>
  <c r="M883" i="10"/>
  <c r="N883" i="10"/>
  <c r="P883" i="10"/>
  <c r="A884" i="10"/>
  <c r="B884" i="10"/>
  <c r="C884" i="10"/>
  <c r="D884" i="10"/>
  <c r="E884" i="10"/>
  <c r="F884" i="10"/>
  <c r="G884" i="10"/>
  <c r="H884" i="10"/>
  <c r="I884" i="10"/>
  <c r="J884" i="10"/>
  <c r="K884" i="10"/>
  <c r="L884" i="10"/>
  <c r="M884" i="10"/>
  <c r="N884" i="10"/>
  <c r="P884" i="10"/>
  <c r="A885" i="10"/>
  <c r="B885" i="10"/>
  <c r="C885" i="10"/>
  <c r="D885" i="10"/>
  <c r="E885" i="10"/>
  <c r="F885" i="10"/>
  <c r="G885" i="10"/>
  <c r="H885" i="10"/>
  <c r="I885" i="10"/>
  <c r="J885" i="10"/>
  <c r="K885" i="10"/>
  <c r="L885" i="10"/>
  <c r="M885" i="10"/>
  <c r="N885" i="10"/>
  <c r="P885" i="10"/>
  <c r="A886" i="10"/>
  <c r="B886" i="10"/>
  <c r="C886" i="10"/>
  <c r="D886" i="10"/>
  <c r="E886" i="10"/>
  <c r="F886" i="10"/>
  <c r="G886" i="10"/>
  <c r="H886" i="10"/>
  <c r="I886" i="10"/>
  <c r="J886" i="10"/>
  <c r="K886" i="10"/>
  <c r="L886" i="10"/>
  <c r="M886" i="10"/>
  <c r="N886" i="10"/>
  <c r="P886" i="10"/>
  <c r="A887" i="10"/>
  <c r="B887" i="10"/>
  <c r="C887" i="10"/>
  <c r="D887" i="10"/>
  <c r="E887" i="10"/>
  <c r="F887" i="10"/>
  <c r="G887" i="10"/>
  <c r="H887" i="10"/>
  <c r="I887" i="10"/>
  <c r="J887" i="10"/>
  <c r="K887" i="10"/>
  <c r="L887" i="10"/>
  <c r="M887" i="10"/>
  <c r="N887" i="10"/>
  <c r="P887" i="10"/>
  <c r="A888" i="10"/>
  <c r="B888" i="10"/>
  <c r="C888" i="10"/>
  <c r="D888" i="10"/>
  <c r="E888" i="10"/>
  <c r="F888" i="10"/>
  <c r="G888" i="10"/>
  <c r="H888" i="10"/>
  <c r="I888" i="10"/>
  <c r="J888" i="10"/>
  <c r="K888" i="10"/>
  <c r="L888" i="10"/>
  <c r="M888" i="10"/>
  <c r="N888" i="10"/>
  <c r="P888" i="10"/>
  <c r="A889" i="10"/>
  <c r="B889" i="10"/>
  <c r="C889" i="10"/>
  <c r="D889" i="10"/>
  <c r="E889" i="10"/>
  <c r="F889" i="10"/>
  <c r="G889" i="10"/>
  <c r="H889" i="10"/>
  <c r="I889" i="10"/>
  <c r="J889" i="10"/>
  <c r="K889" i="10"/>
  <c r="L889" i="10"/>
  <c r="M889" i="10"/>
  <c r="N889" i="10"/>
  <c r="P889" i="10"/>
  <c r="A890" i="10"/>
  <c r="B890" i="10"/>
  <c r="C890" i="10"/>
  <c r="D890" i="10"/>
  <c r="E890" i="10"/>
  <c r="F890" i="10"/>
  <c r="G890" i="10"/>
  <c r="H890" i="10"/>
  <c r="I890" i="10"/>
  <c r="J890" i="10"/>
  <c r="K890" i="10"/>
  <c r="L890" i="10"/>
  <c r="M890" i="10"/>
  <c r="N890" i="10"/>
  <c r="P890" i="10"/>
  <c r="A891" i="10"/>
  <c r="B891" i="10"/>
  <c r="C891" i="10"/>
  <c r="D891" i="10"/>
  <c r="E891" i="10"/>
  <c r="F891" i="10"/>
  <c r="G891" i="10"/>
  <c r="H891" i="10"/>
  <c r="I891" i="10"/>
  <c r="J891" i="10"/>
  <c r="K891" i="10"/>
  <c r="L891" i="10"/>
  <c r="M891" i="10"/>
  <c r="N891" i="10"/>
  <c r="P891" i="10"/>
  <c r="A892" i="10"/>
  <c r="B892" i="10"/>
  <c r="C892" i="10"/>
  <c r="D892" i="10"/>
  <c r="E892" i="10"/>
  <c r="F892" i="10"/>
  <c r="G892" i="10"/>
  <c r="H892" i="10"/>
  <c r="I892" i="10"/>
  <c r="J892" i="10"/>
  <c r="K892" i="10"/>
  <c r="L892" i="10"/>
  <c r="M892" i="10"/>
  <c r="N892" i="10"/>
  <c r="P892" i="10"/>
  <c r="A893" i="10"/>
  <c r="B893" i="10"/>
  <c r="C893" i="10"/>
  <c r="D893" i="10"/>
  <c r="E893" i="10"/>
  <c r="F893" i="10"/>
  <c r="G893" i="10"/>
  <c r="H893" i="10"/>
  <c r="I893" i="10"/>
  <c r="J893" i="10"/>
  <c r="K893" i="10"/>
  <c r="L893" i="10"/>
  <c r="M893" i="10"/>
  <c r="N893" i="10"/>
  <c r="P893" i="10"/>
  <c r="A894" i="10"/>
  <c r="B894" i="10"/>
  <c r="C894" i="10"/>
  <c r="D894" i="10"/>
  <c r="E894" i="10"/>
  <c r="F894" i="10"/>
  <c r="G894" i="10"/>
  <c r="H894" i="10"/>
  <c r="I894" i="10"/>
  <c r="J894" i="10"/>
  <c r="K894" i="10"/>
  <c r="L894" i="10"/>
  <c r="M894" i="10"/>
  <c r="N894" i="10"/>
  <c r="P894" i="10"/>
  <c r="A895" i="10"/>
  <c r="B895" i="10"/>
  <c r="C895" i="10"/>
  <c r="D895" i="10"/>
  <c r="E895" i="10"/>
  <c r="F895" i="10"/>
  <c r="G895" i="10"/>
  <c r="H895" i="10"/>
  <c r="I895" i="10"/>
  <c r="J895" i="10"/>
  <c r="K895" i="10"/>
  <c r="L895" i="10"/>
  <c r="M895" i="10"/>
  <c r="N895" i="10"/>
  <c r="P895" i="10"/>
  <c r="A896" i="10"/>
  <c r="B896" i="10"/>
  <c r="C896" i="10"/>
  <c r="D896" i="10"/>
  <c r="E896" i="10"/>
  <c r="F896" i="10"/>
  <c r="G896" i="10"/>
  <c r="H896" i="10"/>
  <c r="I896" i="10"/>
  <c r="J896" i="10"/>
  <c r="K896" i="10"/>
  <c r="L896" i="10"/>
  <c r="M896" i="10"/>
  <c r="N896" i="10"/>
  <c r="P896" i="10"/>
  <c r="A897" i="10"/>
  <c r="B897" i="10"/>
  <c r="C897" i="10"/>
  <c r="D897" i="10"/>
  <c r="E897" i="10"/>
  <c r="F897" i="10"/>
  <c r="G897" i="10"/>
  <c r="H897" i="10"/>
  <c r="I897" i="10"/>
  <c r="J897" i="10"/>
  <c r="K897" i="10"/>
  <c r="L897" i="10"/>
  <c r="M897" i="10"/>
  <c r="N897" i="10"/>
  <c r="P897" i="10"/>
  <c r="A898" i="10"/>
  <c r="B898" i="10"/>
  <c r="C898" i="10"/>
  <c r="D898" i="10"/>
  <c r="E898" i="10"/>
  <c r="F898" i="10"/>
  <c r="G898" i="10"/>
  <c r="H898" i="10"/>
  <c r="I898" i="10"/>
  <c r="J898" i="10"/>
  <c r="K898" i="10"/>
  <c r="L898" i="10"/>
  <c r="M898" i="10"/>
  <c r="N898" i="10"/>
  <c r="P898" i="10"/>
  <c r="A899" i="10"/>
  <c r="B899" i="10"/>
  <c r="C899" i="10"/>
  <c r="D899" i="10"/>
  <c r="E899" i="10"/>
  <c r="F899" i="10"/>
  <c r="G899" i="10"/>
  <c r="H899" i="10"/>
  <c r="I899" i="10"/>
  <c r="J899" i="10"/>
  <c r="K899" i="10"/>
  <c r="L899" i="10"/>
  <c r="M899" i="10"/>
  <c r="N899" i="10"/>
  <c r="P899" i="10"/>
  <c r="A900" i="10"/>
  <c r="B900" i="10"/>
  <c r="C900" i="10"/>
  <c r="D900" i="10"/>
  <c r="E900" i="10"/>
  <c r="F900" i="10"/>
  <c r="G900" i="10"/>
  <c r="H900" i="10"/>
  <c r="I900" i="10"/>
  <c r="J900" i="10"/>
  <c r="K900" i="10"/>
  <c r="L900" i="10"/>
  <c r="M900" i="10"/>
  <c r="N900" i="10"/>
  <c r="P900" i="10"/>
  <c r="A901" i="10"/>
  <c r="B901" i="10"/>
  <c r="C901" i="10"/>
  <c r="D901" i="10"/>
  <c r="E901" i="10"/>
  <c r="F901" i="10"/>
  <c r="G901" i="10"/>
  <c r="H901" i="10"/>
  <c r="I901" i="10"/>
  <c r="J901" i="10"/>
  <c r="K901" i="10"/>
  <c r="L901" i="10"/>
  <c r="M901" i="10"/>
  <c r="N901" i="10"/>
  <c r="P901" i="10"/>
  <c r="A902" i="10"/>
  <c r="B902" i="10"/>
  <c r="C902" i="10"/>
  <c r="D902" i="10"/>
  <c r="E902" i="10"/>
  <c r="F902" i="10"/>
  <c r="G902" i="10"/>
  <c r="H902" i="10"/>
  <c r="I902" i="10"/>
  <c r="J902" i="10"/>
  <c r="K902" i="10"/>
  <c r="L902" i="10"/>
  <c r="M902" i="10"/>
  <c r="N902" i="10"/>
  <c r="P902" i="10"/>
  <c r="A903" i="10"/>
  <c r="B903" i="10"/>
  <c r="C903" i="10"/>
  <c r="D903" i="10"/>
  <c r="E903" i="10"/>
  <c r="F903" i="10"/>
  <c r="G903" i="10"/>
  <c r="H903" i="10"/>
  <c r="I903" i="10"/>
  <c r="J903" i="10"/>
  <c r="K903" i="10"/>
  <c r="L903" i="10"/>
  <c r="M903" i="10"/>
  <c r="N903" i="10"/>
  <c r="P903" i="10"/>
  <c r="A904" i="10"/>
  <c r="B904" i="10"/>
  <c r="C904" i="10"/>
  <c r="D904" i="10"/>
  <c r="E904" i="10"/>
  <c r="F904" i="10"/>
  <c r="G904" i="10"/>
  <c r="H904" i="10"/>
  <c r="I904" i="10"/>
  <c r="J904" i="10"/>
  <c r="K904" i="10"/>
  <c r="L904" i="10"/>
  <c r="M904" i="10"/>
  <c r="N904" i="10"/>
  <c r="P904" i="10"/>
  <c r="A905" i="10"/>
  <c r="B905" i="10"/>
  <c r="C905" i="10"/>
  <c r="D905" i="10"/>
  <c r="E905" i="10"/>
  <c r="F905" i="10"/>
  <c r="G905" i="10"/>
  <c r="H905" i="10"/>
  <c r="I905" i="10"/>
  <c r="J905" i="10"/>
  <c r="K905" i="10"/>
  <c r="L905" i="10"/>
  <c r="M905" i="10"/>
  <c r="N905" i="10"/>
  <c r="P905" i="10"/>
  <c r="A906" i="10"/>
  <c r="B906" i="10"/>
  <c r="C906" i="10"/>
  <c r="D906" i="10"/>
  <c r="E906" i="10"/>
  <c r="F906" i="10"/>
  <c r="G906" i="10"/>
  <c r="H906" i="10"/>
  <c r="I906" i="10"/>
  <c r="J906" i="10"/>
  <c r="K906" i="10"/>
  <c r="L906" i="10"/>
  <c r="M906" i="10"/>
  <c r="N906" i="10"/>
  <c r="P906" i="10"/>
  <c r="A907" i="10"/>
  <c r="B907" i="10"/>
  <c r="C907" i="10"/>
  <c r="D907" i="10"/>
  <c r="E907" i="10"/>
  <c r="F907" i="10"/>
  <c r="G907" i="10"/>
  <c r="H907" i="10"/>
  <c r="I907" i="10"/>
  <c r="J907" i="10"/>
  <c r="K907" i="10"/>
  <c r="L907" i="10"/>
  <c r="M907" i="10"/>
  <c r="N907" i="10"/>
  <c r="P907" i="10"/>
  <c r="A908" i="10"/>
  <c r="B908" i="10"/>
  <c r="C908" i="10"/>
  <c r="D908" i="10"/>
  <c r="E908" i="10"/>
  <c r="F908" i="10"/>
  <c r="G908" i="10"/>
  <c r="H908" i="10"/>
  <c r="I908" i="10"/>
  <c r="J908" i="10"/>
  <c r="K908" i="10"/>
  <c r="L908" i="10"/>
  <c r="M908" i="10"/>
  <c r="N908" i="10"/>
  <c r="P908" i="10"/>
  <c r="A909" i="10"/>
  <c r="B909" i="10"/>
  <c r="C909" i="10"/>
  <c r="D909" i="10"/>
  <c r="E909" i="10"/>
  <c r="F909" i="10"/>
  <c r="G909" i="10"/>
  <c r="H909" i="10"/>
  <c r="I909" i="10"/>
  <c r="J909" i="10"/>
  <c r="K909" i="10"/>
  <c r="L909" i="10"/>
  <c r="M909" i="10"/>
  <c r="N909" i="10"/>
  <c r="P909" i="10"/>
  <c r="A910" i="10"/>
  <c r="B910" i="10"/>
  <c r="C910" i="10"/>
  <c r="D910" i="10"/>
  <c r="E910" i="10"/>
  <c r="F910" i="10"/>
  <c r="G910" i="10"/>
  <c r="H910" i="10"/>
  <c r="I910" i="10"/>
  <c r="J910" i="10"/>
  <c r="K910" i="10"/>
  <c r="L910" i="10"/>
  <c r="M910" i="10"/>
  <c r="N910" i="10"/>
  <c r="P910" i="10"/>
  <c r="A911" i="10"/>
  <c r="B911" i="10"/>
  <c r="C911" i="10"/>
  <c r="D911" i="10"/>
  <c r="E911" i="10"/>
  <c r="F911" i="10"/>
  <c r="G911" i="10"/>
  <c r="H911" i="10"/>
  <c r="I911" i="10"/>
  <c r="J911" i="10"/>
  <c r="K911" i="10"/>
  <c r="L911" i="10"/>
  <c r="M911" i="10"/>
  <c r="N911" i="10"/>
  <c r="P911" i="10"/>
  <c r="Q911" i="10"/>
  <c r="R911" i="10"/>
  <c r="S911" i="10"/>
  <c r="A912" i="10"/>
  <c r="B912" i="10"/>
  <c r="C912" i="10"/>
  <c r="D912" i="10"/>
  <c r="E912" i="10"/>
  <c r="F912" i="10"/>
  <c r="G912" i="10"/>
  <c r="H912" i="10"/>
  <c r="I912" i="10"/>
  <c r="J912" i="10"/>
  <c r="K912" i="10"/>
  <c r="L912" i="10"/>
  <c r="M912" i="10"/>
  <c r="N912" i="10"/>
  <c r="P912" i="10"/>
  <c r="A913" i="10"/>
  <c r="B913" i="10"/>
  <c r="C913" i="10"/>
  <c r="D913" i="10"/>
  <c r="E913" i="10"/>
  <c r="F913" i="10"/>
  <c r="G913" i="10"/>
  <c r="H913" i="10"/>
  <c r="I913" i="10"/>
  <c r="J913" i="10"/>
  <c r="K913" i="10"/>
  <c r="L913" i="10"/>
  <c r="M913" i="10"/>
  <c r="N913" i="10"/>
  <c r="P913" i="10"/>
  <c r="A914" i="10"/>
  <c r="B914" i="10"/>
  <c r="C914" i="10"/>
  <c r="D914" i="10"/>
  <c r="E914" i="10"/>
  <c r="F914" i="10"/>
  <c r="G914" i="10"/>
  <c r="H914" i="10"/>
  <c r="I914" i="10"/>
  <c r="J914" i="10"/>
  <c r="K914" i="10"/>
  <c r="L914" i="10"/>
  <c r="M914" i="10"/>
  <c r="N914" i="10"/>
  <c r="P914" i="10"/>
  <c r="A915" i="10"/>
  <c r="B915" i="10"/>
  <c r="C915" i="10"/>
  <c r="D915" i="10"/>
  <c r="E915" i="10"/>
  <c r="F915" i="10"/>
  <c r="G915" i="10"/>
  <c r="H915" i="10"/>
  <c r="I915" i="10"/>
  <c r="J915" i="10"/>
  <c r="K915" i="10"/>
  <c r="L915" i="10"/>
  <c r="M915" i="10"/>
  <c r="N915" i="10"/>
  <c r="P915" i="10"/>
  <c r="A916" i="10"/>
  <c r="B916" i="10"/>
  <c r="C916" i="10"/>
  <c r="D916" i="10"/>
  <c r="E916" i="10"/>
  <c r="F916" i="10"/>
  <c r="G916" i="10"/>
  <c r="H916" i="10"/>
  <c r="I916" i="10"/>
  <c r="J916" i="10"/>
  <c r="K916" i="10"/>
  <c r="L916" i="10"/>
  <c r="M916" i="10"/>
  <c r="N916" i="10"/>
  <c r="P916" i="10"/>
  <c r="A917" i="10"/>
  <c r="B917" i="10"/>
  <c r="C917" i="10"/>
  <c r="D917" i="10"/>
  <c r="E917" i="10"/>
  <c r="F917" i="10"/>
  <c r="G917" i="10"/>
  <c r="H917" i="10"/>
  <c r="I917" i="10"/>
  <c r="J917" i="10"/>
  <c r="K917" i="10"/>
  <c r="L917" i="10"/>
  <c r="M917" i="10"/>
  <c r="N917" i="10"/>
  <c r="P917" i="10"/>
  <c r="A918" i="10"/>
  <c r="B918" i="10"/>
  <c r="C918" i="10"/>
  <c r="D918" i="10"/>
  <c r="E918" i="10"/>
  <c r="F918" i="10"/>
  <c r="G918" i="10"/>
  <c r="H918" i="10"/>
  <c r="I918" i="10"/>
  <c r="J918" i="10"/>
  <c r="K918" i="10"/>
  <c r="L918" i="10"/>
  <c r="M918" i="10"/>
  <c r="N918" i="10"/>
  <c r="P918" i="10"/>
  <c r="A920" i="10"/>
  <c r="B920" i="10"/>
  <c r="C920" i="10"/>
  <c r="D920" i="10"/>
  <c r="E920" i="10"/>
  <c r="F920" i="10"/>
  <c r="G920" i="10"/>
  <c r="H920" i="10"/>
  <c r="I920" i="10"/>
  <c r="J920" i="10"/>
  <c r="K920" i="10"/>
  <c r="L920" i="10"/>
  <c r="M920" i="10"/>
  <c r="N920" i="10"/>
  <c r="P920" i="10"/>
  <c r="A921" i="10"/>
  <c r="B921" i="10"/>
  <c r="C921" i="10"/>
  <c r="D921" i="10"/>
  <c r="E921" i="10"/>
  <c r="F921" i="10"/>
  <c r="G921" i="10"/>
  <c r="H921" i="10"/>
  <c r="I921" i="10"/>
  <c r="J921" i="10"/>
  <c r="K921" i="10"/>
  <c r="L921" i="10"/>
  <c r="M921" i="10"/>
  <c r="N921" i="10"/>
  <c r="P921" i="10"/>
  <c r="A922" i="10"/>
  <c r="B922" i="10"/>
  <c r="C922" i="10"/>
  <c r="D922" i="10"/>
  <c r="E922" i="10"/>
  <c r="F922" i="10"/>
  <c r="G922" i="10"/>
  <c r="H922" i="10"/>
  <c r="I922" i="10"/>
  <c r="J922" i="10"/>
  <c r="K922" i="10"/>
  <c r="L922" i="10"/>
  <c r="M922" i="10"/>
  <c r="N922" i="10"/>
  <c r="P922" i="10"/>
  <c r="A923" i="10"/>
  <c r="B923" i="10"/>
  <c r="C923" i="10"/>
  <c r="D923" i="10"/>
  <c r="E923" i="10"/>
  <c r="F923" i="10"/>
  <c r="G923" i="10"/>
  <c r="H923" i="10"/>
  <c r="I923" i="10"/>
  <c r="J923" i="10"/>
  <c r="K923" i="10"/>
  <c r="L923" i="10"/>
  <c r="M923" i="10"/>
  <c r="N923" i="10"/>
  <c r="P923" i="10"/>
  <c r="A924" i="10"/>
  <c r="B924" i="10"/>
  <c r="C924" i="10"/>
  <c r="D924" i="10"/>
  <c r="E924" i="10"/>
  <c r="F924" i="10"/>
  <c r="G924" i="10"/>
  <c r="H924" i="10"/>
  <c r="I924" i="10"/>
  <c r="J924" i="10"/>
  <c r="K924" i="10"/>
  <c r="L924" i="10"/>
  <c r="M924" i="10"/>
  <c r="N924" i="10"/>
  <c r="P924" i="10"/>
  <c r="A925" i="10"/>
  <c r="B925" i="10"/>
  <c r="C925" i="10"/>
  <c r="D925" i="10"/>
  <c r="E925" i="10"/>
  <c r="F925" i="10"/>
  <c r="G925" i="10"/>
  <c r="H925" i="10"/>
  <c r="I925" i="10"/>
  <c r="J925" i="10"/>
  <c r="K925" i="10"/>
  <c r="L925" i="10"/>
  <c r="M925" i="10"/>
  <c r="N925" i="10"/>
  <c r="P925" i="10"/>
  <c r="Q925" i="10"/>
  <c r="R925" i="10"/>
  <c r="S925" i="10"/>
  <c r="A926" i="10"/>
  <c r="B926" i="10"/>
  <c r="C926" i="10"/>
  <c r="D926" i="10"/>
  <c r="E926" i="10"/>
  <c r="F926" i="10"/>
  <c r="G926" i="10"/>
  <c r="H926" i="10"/>
  <c r="I926" i="10"/>
  <c r="J926" i="10"/>
  <c r="K926" i="10"/>
  <c r="L926" i="10"/>
  <c r="M926" i="10"/>
  <c r="N926" i="10"/>
  <c r="P926" i="10"/>
  <c r="A927" i="10"/>
  <c r="B927" i="10"/>
  <c r="C927" i="10"/>
  <c r="D927" i="10"/>
  <c r="E927" i="10"/>
  <c r="F927" i="10"/>
  <c r="G927" i="10"/>
  <c r="H927" i="10"/>
  <c r="I927" i="10"/>
  <c r="J927" i="10"/>
  <c r="K927" i="10"/>
  <c r="L927" i="10"/>
  <c r="M927" i="10"/>
  <c r="N927" i="10"/>
  <c r="P927" i="10"/>
  <c r="A928" i="10"/>
  <c r="B928" i="10"/>
  <c r="C928" i="10"/>
  <c r="D928" i="10"/>
  <c r="E928" i="10"/>
  <c r="F928" i="10"/>
  <c r="G928" i="10"/>
  <c r="H928" i="10"/>
  <c r="I928" i="10"/>
  <c r="J928" i="10"/>
  <c r="K928" i="10"/>
  <c r="L928" i="10"/>
  <c r="M928" i="10"/>
  <c r="N928" i="10"/>
  <c r="P928" i="10"/>
  <c r="A929" i="10"/>
  <c r="B929" i="10"/>
  <c r="C929" i="10"/>
  <c r="D929" i="10"/>
  <c r="E929" i="10"/>
  <c r="F929" i="10"/>
  <c r="G929" i="10"/>
  <c r="H929" i="10"/>
  <c r="I929" i="10"/>
  <c r="J929" i="10"/>
  <c r="K929" i="10"/>
  <c r="L929" i="10"/>
  <c r="M929" i="10"/>
  <c r="N929" i="10"/>
  <c r="P929" i="10"/>
  <c r="A930" i="10"/>
  <c r="B930" i="10"/>
  <c r="C930" i="10"/>
  <c r="D930" i="10"/>
  <c r="E930" i="10"/>
  <c r="F930" i="10"/>
  <c r="G930" i="10"/>
  <c r="H930" i="10"/>
  <c r="I930" i="10"/>
  <c r="J930" i="10"/>
  <c r="K930" i="10"/>
  <c r="L930" i="10"/>
  <c r="M930" i="10"/>
  <c r="N930" i="10"/>
  <c r="P930" i="10"/>
  <c r="A931" i="10"/>
  <c r="B931" i="10"/>
  <c r="C931" i="10"/>
  <c r="D931" i="10"/>
  <c r="E931" i="10"/>
  <c r="F931" i="10"/>
  <c r="G931" i="10"/>
  <c r="H931" i="10"/>
  <c r="I931" i="10"/>
  <c r="J931" i="10"/>
  <c r="K931" i="10"/>
  <c r="L931" i="10"/>
  <c r="M931" i="10"/>
  <c r="N931" i="10"/>
  <c r="P931" i="10"/>
  <c r="A932" i="10"/>
  <c r="B932" i="10"/>
  <c r="C932" i="10"/>
  <c r="D932" i="10"/>
  <c r="E932" i="10"/>
  <c r="F932" i="10"/>
  <c r="G932" i="10"/>
  <c r="H932" i="10"/>
  <c r="I932" i="10"/>
  <c r="J932" i="10"/>
  <c r="K932" i="10"/>
  <c r="L932" i="10"/>
  <c r="M932" i="10"/>
  <c r="N932" i="10"/>
  <c r="P932" i="10"/>
  <c r="A933" i="10"/>
  <c r="B933" i="10"/>
  <c r="C933" i="10"/>
  <c r="D933" i="10"/>
  <c r="E933" i="10"/>
  <c r="F933" i="10"/>
  <c r="G933" i="10"/>
  <c r="H933" i="10"/>
  <c r="I933" i="10"/>
  <c r="J933" i="10"/>
  <c r="K933" i="10"/>
  <c r="L933" i="10"/>
  <c r="M933" i="10"/>
  <c r="N933" i="10"/>
  <c r="P933" i="10"/>
  <c r="A934" i="10"/>
  <c r="B934" i="10"/>
  <c r="C934" i="10"/>
  <c r="D934" i="10"/>
  <c r="E934" i="10"/>
  <c r="F934" i="10"/>
  <c r="G934" i="10"/>
  <c r="H934" i="10"/>
  <c r="I934" i="10"/>
  <c r="J934" i="10"/>
  <c r="K934" i="10"/>
  <c r="L934" i="10"/>
  <c r="M934" i="10"/>
  <c r="N934" i="10"/>
  <c r="P934" i="10"/>
  <c r="A935" i="10"/>
  <c r="B935" i="10"/>
  <c r="C935" i="10"/>
  <c r="D935" i="10"/>
  <c r="E935" i="10"/>
  <c r="F935" i="10"/>
  <c r="G935" i="10"/>
  <c r="H935" i="10"/>
  <c r="I935" i="10"/>
  <c r="J935" i="10"/>
  <c r="K935" i="10"/>
  <c r="L935" i="10"/>
  <c r="M935" i="10"/>
  <c r="N935" i="10"/>
  <c r="P935" i="10"/>
  <c r="A936" i="10"/>
  <c r="B936" i="10"/>
  <c r="C936" i="10"/>
  <c r="D936" i="10"/>
  <c r="E936" i="10"/>
  <c r="F936" i="10"/>
  <c r="G936" i="10"/>
  <c r="H936" i="10"/>
  <c r="I936" i="10"/>
  <c r="J936" i="10"/>
  <c r="K936" i="10"/>
  <c r="L936" i="10"/>
  <c r="M936" i="10"/>
  <c r="N936" i="10"/>
  <c r="P936" i="10"/>
  <c r="A937" i="10"/>
  <c r="B937" i="10"/>
  <c r="C937" i="10"/>
  <c r="D937" i="10"/>
  <c r="E937" i="10"/>
  <c r="F937" i="10"/>
  <c r="G937" i="10"/>
  <c r="H937" i="10"/>
  <c r="I937" i="10"/>
  <c r="J937" i="10"/>
  <c r="K937" i="10"/>
  <c r="L937" i="10"/>
  <c r="M937" i="10"/>
  <c r="N937" i="10"/>
  <c r="P937" i="10"/>
  <c r="A938" i="10"/>
  <c r="B938" i="10"/>
  <c r="C938" i="10"/>
  <c r="D938" i="10"/>
  <c r="E938" i="10"/>
  <c r="F938" i="10"/>
  <c r="G938" i="10"/>
  <c r="H938" i="10"/>
  <c r="I938" i="10"/>
  <c r="J938" i="10"/>
  <c r="K938" i="10"/>
  <c r="L938" i="10"/>
  <c r="M938" i="10"/>
  <c r="N938" i="10"/>
  <c r="P938" i="10"/>
  <c r="A939" i="10"/>
  <c r="B939" i="10"/>
  <c r="C939" i="10"/>
  <c r="D939" i="10"/>
  <c r="E939" i="10"/>
  <c r="F939" i="10"/>
  <c r="G939" i="10"/>
  <c r="H939" i="10"/>
  <c r="I939" i="10"/>
  <c r="J939" i="10"/>
  <c r="K939" i="10"/>
  <c r="L939" i="10"/>
  <c r="M939" i="10"/>
  <c r="N939" i="10"/>
  <c r="P939" i="10"/>
  <c r="A940" i="10"/>
  <c r="B940" i="10"/>
  <c r="C940" i="10"/>
  <c r="D940" i="10"/>
  <c r="E940" i="10"/>
  <c r="F940" i="10"/>
  <c r="G940" i="10"/>
  <c r="H940" i="10"/>
  <c r="I940" i="10"/>
  <c r="J940" i="10"/>
  <c r="K940" i="10"/>
  <c r="L940" i="10"/>
  <c r="M940" i="10"/>
  <c r="N940" i="10"/>
  <c r="P940" i="10"/>
  <c r="A941" i="10"/>
  <c r="B941" i="10"/>
  <c r="C941" i="10"/>
  <c r="D941" i="10"/>
  <c r="E941" i="10"/>
  <c r="F941" i="10"/>
  <c r="G941" i="10"/>
  <c r="H941" i="10"/>
  <c r="I941" i="10"/>
  <c r="J941" i="10"/>
  <c r="K941" i="10"/>
  <c r="L941" i="10"/>
  <c r="M941" i="10"/>
  <c r="N941" i="10"/>
  <c r="P941" i="10"/>
  <c r="A942" i="10"/>
  <c r="B942" i="10"/>
  <c r="C942" i="10"/>
  <c r="D942" i="10"/>
  <c r="E942" i="10"/>
  <c r="F942" i="10"/>
  <c r="G942" i="10"/>
  <c r="H942" i="10"/>
  <c r="I942" i="10"/>
  <c r="J942" i="10"/>
  <c r="K942" i="10"/>
  <c r="L942" i="10"/>
  <c r="M942" i="10"/>
  <c r="N942" i="10"/>
  <c r="P942" i="10"/>
  <c r="A943" i="10"/>
  <c r="B943" i="10"/>
  <c r="C943" i="10"/>
  <c r="D943" i="10"/>
  <c r="E943" i="10"/>
  <c r="F943" i="10"/>
  <c r="G943" i="10"/>
  <c r="H943" i="10"/>
  <c r="I943" i="10"/>
  <c r="J943" i="10"/>
  <c r="K943" i="10"/>
  <c r="L943" i="10"/>
  <c r="M943" i="10"/>
  <c r="N943" i="10"/>
  <c r="P943" i="10"/>
  <c r="A944" i="10"/>
  <c r="B944" i="10"/>
  <c r="C944" i="10"/>
  <c r="D944" i="10"/>
  <c r="E944" i="10"/>
  <c r="F944" i="10"/>
  <c r="G944" i="10"/>
  <c r="H944" i="10"/>
  <c r="I944" i="10"/>
  <c r="J944" i="10"/>
  <c r="K944" i="10"/>
  <c r="L944" i="10"/>
  <c r="M944" i="10"/>
  <c r="N944" i="10"/>
  <c r="P944" i="10"/>
  <c r="A945" i="10"/>
  <c r="B945" i="10"/>
  <c r="C945" i="10"/>
  <c r="D945" i="10"/>
  <c r="E945" i="10"/>
  <c r="F945" i="10"/>
  <c r="G945" i="10"/>
  <c r="H945" i="10"/>
  <c r="I945" i="10"/>
  <c r="J945" i="10"/>
  <c r="K945" i="10"/>
  <c r="L945" i="10"/>
  <c r="M945" i="10"/>
  <c r="N945" i="10"/>
  <c r="P945" i="10"/>
  <c r="A946" i="10"/>
  <c r="B946" i="10"/>
  <c r="C946" i="10"/>
  <c r="D946" i="10"/>
  <c r="E946" i="10"/>
  <c r="F946" i="10"/>
  <c r="G946" i="10"/>
  <c r="H946" i="10"/>
  <c r="I946" i="10"/>
  <c r="J946" i="10"/>
  <c r="K946" i="10"/>
  <c r="L946" i="10"/>
  <c r="M946" i="10"/>
  <c r="N946" i="10"/>
  <c r="P946" i="10"/>
  <c r="A947" i="10"/>
  <c r="B947" i="10"/>
  <c r="C947" i="10"/>
  <c r="D947" i="10"/>
  <c r="E947" i="10"/>
  <c r="F947" i="10"/>
  <c r="G947" i="10"/>
  <c r="H947" i="10"/>
  <c r="I947" i="10"/>
  <c r="J947" i="10"/>
  <c r="K947" i="10"/>
  <c r="L947" i="10"/>
  <c r="M947" i="10"/>
  <c r="N947" i="10"/>
  <c r="P947" i="10"/>
  <c r="A948" i="10"/>
  <c r="B948" i="10"/>
  <c r="C948" i="10"/>
  <c r="D948" i="10"/>
  <c r="E948" i="10"/>
  <c r="F948" i="10"/>
  <c r="G948" i="10"/>
  <c r="H948" i="10"/>
  <c r="I948" i="10"/>
  <c r="J948" i="10"/>
  <c r="K948" i="10"/>
  <c r="L948" i="10"/>
  <c r="M948" i="10"/>
  <c r="N948" i="10"/>
  <c r="P948" i="10"/>
  <c r="A949" i="10"/>
  <c r="B949" i="10"/>
  <c r="C949" i="10"/>
  <c r="D949" i="10"/>
  <c r="E949" i="10"/>
  <c r="F949" i="10"/>
  <c r="G949" i="10"/>
  <c r="H949" i="10"/>
  <c r="I949" i="10"/>
  <c r="J949" i="10"/>
  <c r="K949" i="10"/>
  <c r="L949" i="10"/>
  <c r="M949" i="10"/>
  <c r="N949" i="10"/>
  <c r="P949" i="10"/>
  <c r="A950" i="10"/>
  <c r="B950" i="10"/>
  <c r="C950" i="10"/>
  <c r="D950" i="10"/>
  <c r="E950" i="10"/>
  <c r="F950" i="10"/>
  <c r="G950" i="10"/>
  <c r="H950" i="10"/>
  <c r="I950" i="10"/>
  <c r="J950" i="10"/>
  <c r="K950" i="10"/>
  <c r="L950" i="10"/>
  <c r="M950" i="10"/>
  <c r="N950" i="10"/>
  <c r="P950" i="10"/>
  <c r="A951" i="10"/>
  <c r="B951" i="10"/>
  <c r="C951" i="10"/>
  <c r="D951" i="10"/>
  <c r="E951" i="10"/>
  <c r="F951" i="10"/>
  <c r="G951" i="10"/>
  <c r="H951" i="10"/>
  <c r="I951" i="10"/>
  <c r="J951" i="10"/>
  <c r="K951" i="10"/>
  <c r="L951" i="10"/>
  <c r="M951" i="10"/>
  <c r="N951" i="10"/>
  <c r="P951" i="10"/>
  <c r="A952" i="10"/>
  <c r="B952" i="10"/>
  <c r="C952" i="10"/>
  <c r="D952" i="10"/>
  <c r="E952" i="10"/>
  <c r="F952" i="10"/>
  <c r="G952" i="10"/>
  <c r="H952" i="10"/>
  <c r="I952" i="10"/>
  <c r="J952" i="10"/>
  <c r="K952" i="10"/>
  <c r="L952" i="10"/>
  <c r="M952" i="10"/>
  <c r="N952" i="10"/>
  <c r="P952" i="10"/>
  <c r="A953" i="10"/>
  <c r="B953" i="10"/>
  <c r="C953" i="10"/>
  <c r="D953" i="10"/>
  <c r="E953" i="10"/>
  <c r="F953" i="10"/>
  <c r="G953" i="10"/>
  <c r="H953" i="10"/>
  <c r="I953" i="10"/>
  <c r="J953" i="10"/>
  <c r="K953" i="10"/>
  <c r="L953" i="10"/>
  <c r="M953" i="10"/>
  <c r="N953" i="10"/>
  <c r="P953" i="10"/>
  <c r="Q953" i="10"/>
  <c r="R953" i="10"/>
  <c r="S953" i="10"/>
  <c r="A954" i="10"/>
  <c r="B954" i="10"/>
  <c r="C954" i="10"/>
  <c r="D954" i="10"/>
  <c r="E954" i="10"/>
  <c r="F954" i="10"/>
  <c r="G954" i="10"/>
  <c r="H954" i="10"/>
  <c r="I954" i="10"/>
  <c r="J954" i="10"/>
  <c r="K954" i="10"/>
  <c r="L954" i="10"/>
  <c r="M954" i="10"/>
  <c r="N954" i="10"/>
  <c r="P954" i="10"/>
  <c r="A955" i="10"/>
  <c r="B955" i="10"/>
  <c r="C955" i="10"/>
  <c r="D955" i="10"/>
  <c r="E955" i="10"/>
  <c r="F955" i="10"/>
  <c r="G955" i="10"/>
  <c r="H955" i="10"/>
  <c r="I955" i="10"/>
  <c r="J955" i="10"/>
  <c r="K955" i="10"/>
  <c r="L955" i="10"/>
  <c r="M955" i="10"/>
  <c r="N955" i="10"/>
  <c r="P955" i="10"/>
  <c r="A956" i="10"/>
  <c r="B956" i="10"/>
  <c r="C956" i="10"/>
  <c r="D956" i="10"/>
  <c r="E956" i="10"/>
  <c r="F956" i="10"/>
  <c r="G956" i="10"/>
  <c r="H956" i="10"/>
  <c r="I956" i="10"/>
  <c r="J956" i="10"/>
  <c r="K956" i="10"/>
  <c r="L956" i="10"/>
  <c r="M956" i="10"/>
  <c r="N956" i="10"/>
  <c r="P956" i="10"/>
  <c r="Q956" i="10"/>
  <c r="R956" i="10"/>
  <c r="S956" i="10"/>
  <c r="A957" i="10"/>
  <c r="B957" i="10"/>
  <c r="C957" i="10"/>
  <c r="D957" i="10"/>
  <c r="E957" i="10"/>
  <c r="F957" i="10"/>
  <c r="G957" i="10"/>
  <c r="H957" i="10"/>
  <c r="I957" i="10"/>
  <c r="J957" i="10"/>
  <c r="K957" i="10"/>
  <c r="L957" i="10"/>
  <c r="M957" i="10"/>
  <c r="N957" i="10"/>
  <c r="P957" i="10"/>
  <c r="A958" i="10"/>
  <c r="B958" i="10"/>
  <c r="C958" i="10"/>
  <c r="D958" i="10"/>
  <c r="E958" i="10"/>
  <c r="F958" i="10"/>
  <c r="G958" i="10"/>
  <c r="H958" i="10"/>
  <c r="I958" i="10"/>
  <c r="J958" i="10"/>
  <c r="K958" i="10"/>
  <c r="L958" i="10"/>
  <c r="M958" i="10"/>
  <c r="N958" i="10"/>
  <c r="P958" i="10"/>
  <c r="A959" i="10"/>
  <c r="B959" i="10"/>
  <c r="C959" i="10"/>
  <c r="D959" i="10"/>
  <c r="E959" i="10"/>
  <c r="F959" i="10"/>
  <c r="G959" i="10"/>
  <c r="H959" i="10"/>
  <c r="I959" i="10"/>
  <c r="J959" i="10"/>
  <c r="K959" i="10"/>
  <c r="L959" i="10"/>
  <c r="M959" i="10"/>
  <c r="N959" i="10"/>
  <c r="P959" i="10"/>
  <c r="A960" i="10"/>
  <c r="B960" i="10"/>
  <c r="C960" i="10"/>
  <c r="D960" i="10"/>
  <c r="E960" i="10"/>
  <c r="F960" i="10"/>
  <c r="G960" i="10"/>
  <c r="H960" i="10"/>
  <c r="I960" i="10"/>
  <c r="J960" i="10"/>
  <c r="K960" i="10"/>
  <c r="L960" i="10"/>
  <c r="M960" i="10"/>
  <c r="N960" i="10"/>
  <c r="P960" i="10"/>
  <c r="A961" i="10"/>
  <c r="B961" i="10"/>
  <c r="C961" i="10"/>
  <c r="D961" i="10"/>
  <c r="E961" i="10"/>
  <c r="F961" i="10"/>
  <c r="G961" i="10"/>
  <c r="H961" i="10"/>
  <c r="I961" i="10"/>
  <c r="J961" i="10"/>
  <c r="K961" i="10"/>
  <c r="L961" i="10"/>
  <c r="M961" i="10"/>
  <c r="N961" i="10"/>
  <c r="P961" i="10"/>
  <c r="A962" i="10"/>
  <c r="B962" i="10"/>
  <c r="C962" i="10"/>
  <c r="D962" i="10"/>
  <c r="E962" i="10"/>
  <c r="F962" i="10"/>
  <c r="G962" i="10"/>
  <c r="H962" i="10"/>
  <c r="I962" i="10"/>
  <c r="J962" i="10"/>
  <c r="K962" i="10"/>
  <c r="L962" i="10"/>
  <c r="M962" i="10"/>
  <c r="N962" i="10"/>
  <c r="P962" i="10"/>
  <c r="A963" i="10"/>
  <c r="B963" i="10"/>
  <c r="C963" i="10"/>
  <c r="D963" i="10"/>
  <c r="E963" i="10"/>
  <c r="F963" i="10"/>
  <c r="G963" i="10"/>
  <c r="H963" i="10"/>
  <c r="I963" i="10"/>
  <c r="J963" i="10"/>
  <c r="K963" i="10"/>
  <c r="L963" i="10"/>
  <c r="M963" i="10"/>
  <c r="N963" i="10"/>
  <c r="P963" i="10"/>
  <c r="A964" i="10"/>
  <c r="B964" i="10"/>
  <c r="C964" i="10"/>
  <c r="D964" i="10"/>
  <c r="E964" i="10"/>
  <c r="F964" i="10"/>
  <c r="G964" i="10"/>
  <c r="H964" i="10"/>
  <c r="I964" i="10"/>
  <c r="J964" i="10"/>
  <c r="K964" i="10"/>
  <c r="L964" i="10"/>
  <c r="M964" i="10"/>
  <c r="N964" i="10"/>
  <c r="P964" i="10"/>
  <c r="Q964" i="10"/>
  <c r="R964" i="10"/>
  <c r="S964" i="10"/>
  <c r="A965" i="10"/>
  <c r="B965" i="10"/>
  <c r="C965" i="10"/>
  <c r="D965" i="10"/>
  <c r="E965" i="10"/>
  <c r="F965" i="10"/>
  <c r="G965" i="10"/>
  <c r="H965" i="10"/>
  <c r="I965" i="10"/>
  <c r="J965" i="10"/>
  <c r="K965" i="10"/>
  <c r="L965" i="10"/>
  <c r="M965" i="10"/>
  <c r="N965" i="10"/>
  <c r="P965" i="10"/>
  <c r="A966" i="10"/>
  <c r="B966" i="10"/>
  <c r="C966" i="10"/>
  <c r="D966" i="10"/>
  <c r="E966" i="10"/>
  <c r="F966" i="10"/>
  <c r="G966" i="10"/>
  <c r="H966" i="10"/>
  <c r="I966" i="10"/>
  <c r="J966" i="10"/>
  <c r="K966" i="10"/>
  <c r="L966" i="10"/>
  <c r="M966" i="10"/>
  <c r="N966" i="10"/>
  <c r="P966" i="10"/>
  <c r="A967" i="10"/>
  <c r="B967" i="10"/>
  <c r="C967" i="10"/>
  <c r="D967" i="10"/>
  <c r="E967" i="10"/>
  <c r="F967" i="10"/>
  <c r="G967" i="10"/>
  <c r="H967" i="10"/>
  <c r="I967" i="10"/>
  <c r="J967" i="10"/>
  <c r="K967" i="10"/>
  <c r="L967" i="10"/>
  <c r="M967" i="10"/>
  <c r="N967" i="10"/>
  <c r="P967" i="10"/>
  <c r="A968" i="10"/>
  <c r="B968" i="10"/>
  <c r="C968" i="10"/>
  <c r="D968" i="10"/>
  <c r="E968" i="10"/>
  <c r="F968" i="10"/>
  <c r="G968" i="10"/>
  <c r="H968" i="10"/>
  <c r="I968" i="10"/>
  <c r="J968" i="10"/>
  <c r="K968" i="10"/>
  <c r="L968" i="10"/>
  <c r="M968" i="10"/>
  <c r="N968" i="10"/>
  <c r="P968" i="10"/>
  <c r="A969" i="10"/>
  <c r="B969" i="10"/>
  <c r="D969" i="10"/>
  <c r="E969" i="10"/>
  <c r="F969" i="10"/>
  <c r="G969" i="10"/>
  <c r="H969" i="10"/>
  <c r="I969" i="10"/>
  <c r="J969" i="10"/>
  <c r="K969" i="10"/>
  <c r="L969" i="10"/>
  <c r="M969" i="10"/>
  <c r="N969" i="10"/>
  <c r="P969" i="10"/>
  <c r="A970" i="10"/>
  <c r="B970" i="10"/>
  <c r="D970" i="10"/>
  <c r="E970" i="10"/>
  <c r="F970" i="10"/>
  <c r="G970" i="10"/>
  <c r="H970" i="10"/>
  <c r="I970" i="10"/>
  <c r="J970" i="10"/>
  <c r="K970" i="10"/>
  <c r="L970" i="10"/>
  <c r="M970" i="10"/>
  <c r="N970" i="10"/>
  <c r="P970" i="10"/>
  <c r="A971" i="10"/>
  <c r="B971" i="10"/>
  <c r="C971" i="10"/>
  <c r="D971" i="10"/>
  <c r="E971" i="10"/>
  <c r="F971" i="10"/>
  <c r="G971" i="10"/>
  <c r="H971" i="10"/>
  <c r="I971" i="10"/>
  <c r="J971" i="10"/>
  <c r="K971" i="10"/>
  <c r="L971" i="10"/>
  <c r="M971" i="10"/>
  <c r="N971" i="10"/>
  <c r="P971" i="10"/>
  <c r="Q971" i="10"/>
  <c r="R971" i="10"/>
  <c r="S971" i="10"/>
  <c r="A972" i="10"/>
  <c r="B972" i="10"/>
  <c r="C972" i="10"/>
  <c r="D972" i="10"/>
  <c r="E972" i="10"/>
  <c r="F972" i="10"/>
  <c r="G972" i="10"/>
  <c r="H972" i="10"/>
  <c r="I972" i="10"/>
  <c r="J972" i="10"/>
  <c r="K972" i="10"/>
  <c r="L972" i="10"/>
  <c r="M972" i="10"/>
  <c r="N972" i="10"/>
  <c r="P972" i="10"/>
  <c r="A973" i="10"/>
  <c r="B973" i="10"/>
  <c r="C973" i="10"/>
  <c r="D973" i="10"/>
  <c r="E973" i="10"/>
  <c r="F973" i="10"/>
  <c r="G973" i="10"/>
  <c r="H973" i="10"/>
  <c r="I973" i="10"/>
  <c r="J973" i="10"/>
  <c r="K973" i="10"/>
  <c r="L973" i="10"/>
  <c r="M973" i="10"/>
  <c r="N973" i="10"/>
  <c r="P973" i="10"/>
  <c r="A974" i="10"/>
  <c r="B974" i="10"/>
  <c r="C974" i="10"/>
  <c r="D974" i="10"/>
  <c r="E974" i="10"/>
  <c r="F974" i="10"/>
  <c r="G974" i="10"/>
  <c r="H974" i="10"/>
  <c r="I974" i="10"/>
  <c r="J974" i="10"/>
  <c r="K974" i="10"/>
  <c r="L974" i="10"/>
  <c r="M974" i="10"/>
  <c r="N974" i="10"/>
  <c r="P974" i="10"/>
  <c r="A975" i="10"/>
  <c r="B975" i="10"/>
  <c r="C975" i="10"/>
  <c r="D975" i="10"/>
  <c r="E975" i="10"/>
  <c r="F975" i="10"/>
  <c r="G975" i="10"/>
  <c r="H975" i="10"/>
  <c r="I975" i="10"/>
  <c r="J975" i="10"/>
  <c r="K975" i="10"/>
  <c r="L975" i="10"/>
  <c r="M975" i="10"/>
  <c r="N975" i="10"/>
  <c r="P975" i="10"/>
  <c r="A976" i="10"/>
  <c r="B976" i="10"/>
  <c r="C976" i="10"/>
  <c r="D976" i="10"/>
  <c r="E976" i="10"/>
  <c r="F976" i="10"/>
  <c r="G976" i="10"/>
  <c r="H976" i="10"/>
  <c r="I976" i="10"/>
  <c r="J976" i="10"/>
  <c r="K976" i="10"/>
  <c r="L976" i="10"/>
  <c r="M976" i="10"/>
  <c r="N976" i="10"/>
  <c r="P976" i="10"/>
  <c r="A977" i="10"/>
  <c r="B977" i="10"/>
  <c r="C977" i="10"/>
  <c r="D977" i="10"/>
  <c r="E977" i="10"/>
  <c r="F977" i="10"/>
  <c r="G977" i="10"/>
  <c r="H977" i="10"/>
  <c r="I977" i="10"/>
  <c r="J977" i="10"/>
  <c r="K977" i="10"/>
  <c r="L977" i="10"/>
  <c r="M977" i="10"/>
  <c r="N977" i="10"/>
  <c r="P977" i="10"/>
  <c r="A978" i="10"/>
  <c r="B978" i="10"/>
  <c r="C978" i="10"/>
  <c r="D978" i="10"/>
  <c r="E978" i="10"/>
  <c r="F978" i="10"/>
  <c r="G978" i="10"/>
  <c r="H978" i="10"/>
  <c r="I978" i="10"/>
  <c r="J978" i="10"/>
  <c r="K978" i="10"/>
  <c r="L978" i="10"/>
  <c r="M978" i="10"/>
  <c r="N978" i="10"/>
  <c r="P978" i="10"/>
  <c r="A979" i="10"/>
  <c r="B979" i="10"/>
  <c r="C979" i="10"/>
  <c r="D979" i="10"/>
  <c r="E979" i="10"/>
  <c r="F979" i="10"/>
  <c r="G979" i="10"/>
  <c r="H979" i="10"/>
  <c r="I979" i="10"/>
  <c r="J979" i="10"/>
  <c r="K979" i="10"/>
  <c r="L979" i="10"/>
  <c r="M979" i="10"/>
  <c r="N979" i="10"/>
  <c r="P979" i="10"/>
  <c r="A980" i="10"/>
  <c r="B980" i="10"/>
  <c r="C980" i="10"/>
  <c r="D980" i="10"/>
  <c r="E980" i="10"/>
  <c r="F980" i="10"/>
  <c r="G980" i="10"/>
  <c r="H980" i="10"/>
  <c r="I980" i="10"/>
  <c r="J980" i="10"/>
  <c r="K980" i="10"/>
  <c r="L980" i="10"/>
  <c r="M980" i="10"/>
  <c r="N980" i="10"/>
  <c r="P980" i="10"/>
  <c r="A981" i="10"/>
  <c r="B981" i="10"/>
  <c r="C981" i="10"/>
  <c r="D981" i="10"/>
  <c r="E981" i="10"/>
  <c r="F981" i="10"/>
  <c r="G981" i="10"/>
  <c r="H981" i="10"/>
  <c r="I981" i="10"/>
  <c r="J981" i="10"/>
  <c r="K981" i="10"/>
  <c r="L981" i="10"/>
  <c r="M981" i="10"/>
  <c r="N981" i="10"/>
  <c r="P981" i="10"/>
  <c r="A982" i="10"/>
  <c r="B982" i="10"/>
  <c r="C982" i="10"/>
  <c r="D982" i="10"/>
  <c r="E982" i="10"/>
  <c r="F982" i="10"/>
  <c r="G982" i="10"/>
  <c r="H982" i="10"/>
  <c r="I982" i="10"/>
  <c r="J982" i="10"/>
  <c r="K982" i="10"/>
  <c r="L982" i="10"/>
  <c r="M982" i="10"/>
  <c r="N982" i="10"/>
  <c r="P982" i="10"/>
  <c r="A983" i="10"/>
  <c r="B983" i="10"/>
  <c r="C983" i="10"/>
  <c r="D983" i="10"/>
  <c r="E983" i="10"/>
  <c r="F983" i="10"/>
  <c r="G983" i="10"/>
  <c r="H983" i="10"/>
  <c r="I983" i="10"/>
  <c r="J983" i="10"/>
  <c r="K983" i="10"/>
  <c r="L983" i="10"/>
  <c r="M983" i="10"/>
  <c r="N983" i="10"/>
  <c r="P983" i="10"/>
  <c r="A984" i="10"/>
  <c r="B984" i="10"/>
  <c r="C984" i="10"/>
  <c r="D984" i="10"/>
  <c r="E984" i="10"/>
  <c r="F984" i="10"/>
  <c r="G984" i="10"/>
  <c r="H984" i="10"/>
  <c r="I984" i="10"/>
  <c r="J984" i="10"/>
  <c r="K984" i="10"/>
  <c r="L984" i="10"/>
  <c r="M984" i="10"/>
  <c r="N984" i="10"/>
  <c r="P984" i="10"/>
  <c r="A985" i="10"/>
  <c r="B985" i="10"/>
  <c r="C985" i="10"/>
  <c r="D985" i="10"/>
  <c r="E985" i="10"/>
  <c r="F985" i="10"/>
  <c r="G985" i="10"/>
  <c r="H985" i="10"/>
  <c r="I985" i="10"/>
  <c r="J985" i="10"/>
  <c r="K985" i="10"/>
  <c r="L985" i="10"/>
  <c r="M985" i="10"/>
  <c r="N985" i="10"/>
  <c r="P985" i="10"/>
  <c r="Q985" i="10"/>
  <c r="R985" i="10"/>
  <c r="S985" i="10"/>
  <c r="A986" i="10"/>
  <c r="B986" i="10"/>
  <c r="C986" i="10"/>
  <c r="D986" i="10"/>
  <c r="E986" i="10"/>
  <c r="F986" i="10"/>
  <c r="G986" i="10"/>
  <c r="H986" i="10"/>
  <c r="I986" i="10"/>
  <c r="J986" i="10"/>
  <c r="K986" i="10"/>
  <c r="L986" i="10"/>
  <c r="M986" i="10"/>
  <c r="N986" i="10"/>
  <c r="P986" i="10"/>
  <c r="A987" i="10"/>
  <c r="B987" i="10"/>
  <c r="C987" i="10"/>
  <c r="D987" i="10"/>
  <c r="E987" i="10"/>
  <c r="F987" i="10"/>
  <c r="G987" i="10"/>
  <c r="H987" i="10"/>
  <c r="I987" i="10"/>
  <c r="J987" i="10"/>
  <c r="K987" i="10"/>
  <c r="L987" i="10"/>
  <c r="M987" i="10"/>
  <c r="N987" i="10"/>
  <c r="P987" i="10"/>
  <c r="A988" i="10"/>
  <c r="B988" i="10"/>
  <c r="D988" i="10"/>
  <c r="E988" i="10"/>
  <c r="F988" i="10"/>
  <c r="G988" i="10"/>
  <c r="H988" i="10"/>
  <c r="I988" i="10"/>
  <c r="J988" i="10"/>
  <c r="K988" i="10"/>
  <c r="L988" i="10"/>
  <c r="M988" i="10"/>
  <c r="N988" i="10"/>
  <c r="P988" i="10"/>
  <c r="A989" i="10"/>
  <c r="B989" i="10"/>
  <c r="C989" i="10"/>
  <c r="D989" i="10"/>
  <c r="E989" i="10"/>
  <c r="F989" i="10"/>
  <c r="G989" i="10"/>
  <c r="H989" i="10"/>
  <c r="I989" i="10"/>
  <c r="J989" i="10"/>
  <c r="K989" i="10"/>
  <c r="L989" i="10"/>
  <c r="M989" i="10"/>
  <c r="N989" i="10"/>
  <c r="P989" i="10"/>
  <c r="A990" i="10"/>
  <c r="B990" i="10"/>
  <c r="C990" i="10"/>
  <c r="D990" i="10"/>
  <c r="E990" i="10"/>
  <c r="F990" i="10"/>
  <c r="G990" i="10"/>
  <c r="H990" i="10"/>
  <c r="I990" i="10"/>
  <c r="J990" i="10"/>
  <c r="K990" i="10"/>
  <c r="L990" i="10"/>
  <c r="M990" i="10"/>
  <c r="N990" i="10"/>
  <c r="P990" i="10"/>
  <c r="A991" i="10"/>
  <c r="B991" i="10"/>
  <c r="C991" i="10"/>
  <c r="D991" i="10"/>
  <c r="E991" i="10"/>
  <c r="F991" i="10"/>
  <c r="G991" i="10"/>
  <c r="H991" i="10"/>
  <c r="I991" i="10"/>
  <c r="J991" i="10"/>
  <c r="K991" i="10"/>
  <c r="L991" i="10"/>
  <c r="M991" i="10"/>
  <c r="N991" i="10"/>
  <c r="P991" i="10"/>
  <c r="A992" i="10"/>
  <c r="B992" i="10"/>
  <c r="C992" i="10"/>
  <c r="D992" i="10"/>
  <c r="E992" i="10"/>
  <c r="F992" i="10"/>
  <c r="G992" i="10"/>
  <c r="H992" i="10"/>
  <c r="I992" i="10"/>
  <c r="J992" i="10"/>
  <c r="K992" i="10"/>
  <c r="L992" i="10"/>
  <c r="M992" i="10"/>
  <c r="N992" i="10"/>
  <c r="P992" i="10"/>
  <c r="A993" i="10"/>
  <c r="B993" i="10"/>
  <c r="C993" i="10"/>
  <c r="D993" i="10"/>
  <c r="E993" i="10"/>
  <c r="F993" i="10"/>
  <c r="G993" i="10"/>
  <c r="H993" i="10"/>
  <c r="I993" i="10"/>
  <c r="J993" i="10"/>
  <c r="K993" i="10"/>
  <c r="L993" i="10"/>
  <c r="M993" i="10"/>
  <c r="N993" i="10"/>
  <c r="P993" i="10"/>
  <c r="A994" i="10"/>
  <c r="B994" i="10"/>
  <c r="C994" i="10"/>
  <c r="D994" i="10"/>
  <c r="E994" i="10"/>
  <c r="F994" i="10"/>
  <c r="G994" i="10"/>
  <c r="H994" i="10"/>
  <c r="I994" i="10"/>
  <c r="J994" i="10"/>
  <c r="K994" i="10"/>
  <c r="L994" i="10"/>
  <c r="M994" i="10"/>
  <c r="N994" i="10"/>
  <c r="P994" i="10"/>
  <c r="A995" i="10"/>
  <c r="B995" i="10"/>
  <c r="C995" i="10"/>
  <c r="D995" i="10"/>
  <c r="E995" i="10"/>
  <c r="F995" i="10"/>
  <c r="G995" i="10"/>
  <c r="H995" i="10"/>
  <c r="I995" i="10"/>
  <c r="J995" i="10"/>
  <c r="K995" i="10"/>
  <c r="L995" i="10"/>
  <c r="M995" i="10"/>
  <c r="N995" i="10"/>
  <c r="P995" i="10"/>
  <c r="Q995" i="10"/>
  <c r="R995" i="10"/>
  <c r="S995" i="10"/>
  <c r="A996" i="10"/>
  <c r="B996" i="10"/>
  <c r="C996" i="10"/>
  <c r="D996" i="10"/>
  <c r="E996" i="10"/>
  <c r="F996" i="10"/>
  <c r="G996" i="10"/>
  <c r="H996" i="10"/>
  <c r="I996" i="10"/>
  <c r="J996" i="10"/>
  <c r="K996" i="10"/>
  <c r="L996" i="10"/>
  <c r="M996" i="10"/>
  <c r="N996" i="10"/>
  <c r="P996" i="10"/>
  <c r="A997" i="10"/>
  <c r="B997" i="10"/>
  <c r="C997" i="10"/>
  <c r="D997" i="10"/>
  <c r="E997" i="10"/>
  <c r="F997" i="10"/>
  <c r="G997" i="10"/>
  <c r="H997" i="10"/>
  <c r="I997" i="10"/>
  <c r="J997" i="10"/>
  <c r="K997" i="10"/>
  <c r="L997" i="10"/>
  <c r="M997" i="10"/>
  <c r="N997" i="10"/>
  <c r="P997" i="10"/>
  <c r="A998" i="10"/>
  <c r="B998" i="10"/>
  <c r="C998" i="10"/>
  <c r="D998" i="10"/>
  <c r="E998" i="10"/>
  <c r="F998" i="10"/>
  <c r="G998" i="10"/>
  <c r="H998" i="10"/>
  <c r="I998" i="10"/>
  <c r="J998" i="10"/>
  <c r="K998" i="10"/>
  <c r="L998" i="10"/>
  <c r="M998" i="10"/>
  <c r="N998" i="10"/>
  <c r="P998" i="10"/>
  <c r="A1000" i="10"/>
  <c r="B1000" i="10"/>
  <c r="C1000" i="10"/>
  <c r="D1000" i="10"/>
  <c r="E1000" i="10"/>
  <c r="F1000" i="10"/>
  <c r="G1000" i="10"/>
  <c r="H1000" i="10"/>
  <c r="I1000" i="10"/>
  <c r="J1000" i="10"/>
  <c r="K1000" i="10"/>
  <c r="L1000" i="10"/>
  <c r="M1000" i="10"/>
  <c r="N1000" i="10"/>
  <c r="P1000" i="10"/>
  <c r="A1001" i="10"/>
  <c r="B1001" i="10"/>
  <c r="C1001" i="10"/>
  <c r="D1001" i="10"/>
  <c r="E1001" i="10"/>
  <c r="F1001" i="10"/>
  <c r="G1001" i="10"/>
  <c r="H1001" i="10"/>
  <c r="I1001" i="10"/>
  <c r="J1001" i="10"/>
  <c r="K1001" i="10"/>
  <c r="L1001" i="10"/>
  <c r="M1001" i="10"/>
  <c r="N1001" i="10"/>
  <c r="P1001" i="10"/>
  <c r="A1002" i="10"/>
  <c r="B1002" i="10"/>
  <c r="C1002" i="10"/>
  <c r="D1002" i="10"/>
  <c r="E1002" i="10"/>
  <c r="F1002" i="10"/>
  <c r="G1002" i="10"/>
  <c r="H1002" i="10"/>
  <c r="I1002" i="10"/>
  <c r="J1002" i="10"/>
  <c r="K1002" i="10"/>
  <c r="L1002" i="10"/>
  <c r="M1002" i="10"/>
  <c r="N1002" i="10"/>
  <c r="P1002" i="10"/>
  <c r="A1003" i="10"/>
  <c r="B1003" i="10"/>
  <c r="C1003" i="10"/>
  <c r="D1003" i="10"/>
  <c r="E1003" i="10"/>
  <c r="F1003" i="10"/>
  <c r="G1003" i="10"/>
  <c r="H1003" i="10"/>
  <c r="I1003" i="10"/>
  <c r="J1003" i="10"/>
  <c r="K1003" i="10"/>
  <c r="L1003" i="10"/>
  <c r="M1003" i="10"/>
  <c r="N1003" i="10"/>
  <c r="P1003" i="10"/>
  <c r="A1004" i="10"/>
  <c r="B1004" i="10"/>
  <c r="C1004" i="10"/>
  <c r="D1004" i="10"/>
  <c r="E1004" i="10"/>
  <c r="F1004" i="10"/>
  <c r="G1004" i="10"/>
  <c r="H1004" i="10"/>
  <c r="I1004" i="10"/>
  <c r="J1004" i="10"/>
  <c r="K1004" i="10"/>
  <c r="L1004" i="10"/>
  <c r="M1004" i="10"/>
  <c r="N1004" i="10"/>
  <c r="P1004" i="10"/>
  <c r="A1005" i="10"/>
  <c r="B1005" i="10"/>
  <c r="C1005" i="10"/>
  <c r="D1005" i="10"/>
  <c r="E1005" i="10"/>
  <c r="F1005" i="10"/>
  <c r="G1005" i="10"/>
  <c r="H1005" i="10"/>
  <c r="I1005" i="10"/>
  <c r="J1005" i="10"/>
  <c r="K1005" i="10"/>
  <c r="L1005" i="10"/>
  <c r="M1005" i="10"/>
  <c r="N1005" i="10"/>
  <c r="P1005" i="10"/>
  <c r="A1006" i="10"/>
  <c r="B1006" i="10"/>
  <c r="C1006" i="10"/>
  <c r="D1006" i="10"/>
  <c r="E1006" i="10"/>
  <c r="F1006" i="10"/>
  <c r="G1006" i="10"/>
  <c r="H1006" i="10"/>
  <c r="I1006" i="10"/>
  <c r="J1006" i="10"/>
  <c r="K1006" i="10"/>
  <c r="L1006" i="10"/>
  <c r="M1006" i="10"/>
  <c r="N1006" i="10"/>
  <c r="P1006" i="10"/>
  <c r="A1007" i="10"/>
  <c r="B1007" i="10"/>
  <c r="C1007" i="10"/>
  <c r="D1007" i="10"/>
  <c r="E1007" i="10"/>
  <c r="F1007" i="10"/>
  <c r="G1007" i="10"/>
  <c r="H1007" i="10"/>
  <c r="I1007" i="10"/>
  <c r="J1007" i="10"/>
  <c r="K1007" i="10"/>
  <c r="L1007" i="10"/>
  <c r="M1007" i="10"/>
  <c r="N1007" i="10"/>
  <c r="P1007" i="10"/>
  <c r="A1008" i="10"/>
  <c r="B1008" i="10"/>
  <c r="C1008" i="10"/>
  <c r="D1008" i="10"/>
  <c r="E1008" i="10"/>
  <c r="F1008" i="10"/>
  <c r="G1008" i="10"/>
  <c r="H1008" i="10"/>
  <c r="I1008" i="10"/>
  <c r="J1008" i="10"/>
  <c r="K1008" i="10"/>
  <c r="L1008" i="10"/>
  <c r="M1008" i="10"/>
  <c r="N1008" i="10"/>
  <c r="P1008" i="10"/>
  <c r="A1009" i="10"/>
  <c r="B1009" i="10"/>
  <c r="C1009" i="10"/>
  <c r="D1009" i="10"/>
  <c r="E1009" i="10"/>
  <c r="F1009" i="10"/>
  <c r="G1009" i="10"/>
  <c r="H1009" i="10"/>
  <c r="I1009" i="10"/>
  <c r="J1009" i="10"/>
  <c r="K1009" i="10"/>
  <c r="L1009" i="10"/>
  <c r="M1009" i="10"/>
  <c r="N1009" i="10"/>
  <c r="P1009" i="10"/>
  <c r="A1010" i="10"/>
  <c r="B1010" i="10"/>
  <c r="C1010" i="10"/>
  <c r="D1010" i="10"/>
  <c r="E1010" i="10"/>
  <c r="F1010" i="10"/>
  <c r="G1010" i="10"/>
  <c r="H1010" i="10"/>
  <c r="I1010" i="10"/>
  <c r="J1010" i="10"/>
  <c r="K1010" i="10"/>
  <c r="L1010" i="10"/>
  <c r="M1010" i="10"/>
  <c r="N1010" i="10"/>
  <c r="P1010" i="10"/>
  <c r="A1011" i="10"/>
  <c r="B1011" i="10"/>
  <c r="C1011" i="10"/>
  <c r="D1011" i="10"/>
  <c r="E1011" i="10"/>
  <c r="F1011" i="10"/>
  <c r="G1011" i="10"/>
  <c r="H1011" i="10"/>
  <c r="I1011" i="10"/>
  <c r="J1011" i="10"/>
  <c r="K1011" i="10"/>
  <c r="L1011" i="10"/>
  <c r="M1011" i="10"/>
  <c r="N1011" i="10"/>
  <c r="P1011" i="10"/>
  <c r="A1012" i="10"/>
  <c r="B1012" i="10"/>
  <c r="C1012" i="10"/>
  <c r="D1012" i="10"/>
  <c r="E1012" i="10"/>
  <c r="F1012" i="10"/>
  <c r="G1012" i="10"/>
  <c r="H1012" i="10"/>
  <c r="I1012" i="10"/>
  <c r="J1012" i="10"/>
  <c r="K1012" i="10"/>
  <c r="L1012" i="10"/>
  <c r="M1012" i="10"/>
  <c r="N1012" i="10"/>
  <c r="P1012" i="10"/>
  <c r="A1013" i="10"/>
  <c r="B1013" i="10"/>
  <c r="C1013" i="10"/>
  <c r="D1013" i="10"/>
  <c r="E1013" i="10"/>
  <c r="F1013" i="10"/>
  <c r="G1013" i="10"/>
  <c r="H1013" i="10"/>
  <c r="I1013" i="10"/>
  <c r="J1013" i="10"/>
  <c r="K1013" i="10"/>
  <c r="L1013" i="10"/>
  <c r="M1013" i="10"/>
  <c r="N1013" i="10"/>
  <c r="P1013" i="10"/>
  <c r="A1014" i="10"/>
  <c r="B1014" i="10"/>
  <c r="C1014" i="10"/>
  <c r="D1014" i="10"/>
  <c r="E1014" i="10"/>
  <c r="F1014" i="10"/>
  <c r="G1014" i="10"/>
  <c r="H1014" i="10"/>
  <c r="I1014" i="10"/>
  <c r="J1014" i="10"/>
  <c r="K1014" i="10"/>
  <c r="L1014" i="10"/>
  <c r="M1014" i="10"/>
  <c r="N1014" i="10"/>
  <c r="P1014" i="10"/>
  <c r="A1015" i="10"/>
  <c r="B1015" i="10"/>
  <c r="C1015" i="10"/>
  <c r="D1015" i="10"/>
  <c r="E1015" i="10"/>
  <c r="F1015" i="10"/>
  <c r="G1015" i="10"/>
  <c r="H1015" i="10"/>
  <c r="I1015" i="10"/>
  <c r="J1015" i="10"/>
  <c r="K1015" i="10"/>
  <c r="L1015" i="10"/>
  <c r="M1015" i="10"/>
  <c r="N1015" i="10"/>
  <c r="P1015" i="10"/>
  <c r="A1016" i="10"/>
  <c r="B1016" i="10"/>
  <c r="C1016" i="10"/>
  <c r="D1016" i="10"/>
  <c r="E1016" i="10"/>
  <c r="F1016" i="10"/>
  <c r="G1016" i="10"/>
  <c r="H1016" i="10"/>
  <c r="I1016" i="10"/>
  <c r="J1016" i="10"/>
  <c r="K1016" i="10"/>
  <c r="L1016" i="10"/>
  <c r="M1016" i="10"/>
  <c r="N1016" i="10"/>
  <c r="P1016" i="10"/>
  <c r="A1017" i="10"/>
  <c r="B1017" i="10"/>
  <c r="C1017" i="10"/>
  <c r="D1017" i="10"/>
  <c r="E1017" i="10"/>
  <c r="F1017" i="10"/>
  <c r="G1017" i="10"/>
  <c r="H1017" i="10"/>
  <c r="I1017" i="10"/>
  <c r="J1017" i="10"/>
  <c r="K1017" i="10"/>
  <c r="L1017" i="10"/>
  <c r="M1017" i="10"/>
  <c r="N1017" i="10"/>
  <c r="P1017" i="10"/>
  <c r="A1018" i="10"/>
  <c r="B1018" i="10"/>
  <c r="C1018" i="10"/>
  <c r="D1018" i="10"/>
  <c r="E1018" i="10"/>
  <c r="F1018" i="10"/>
  <c r="G1018" i="10"/>
  <c r="H1018" i="10"/>
  <c r="I1018" i="10"/>
  <c r="J1018" i="10"/>
  <c r="K1018" i="10"/>
  <c r="L1018" i="10"/>
  <c r="M1018" i="10"/>
  <c r="N1018" i="10"/>
  <c r="P1018" i="10"/>
  <c r="A1019" i="10"/>
  <c r="B1019" i="10"/>
  <c r="C1019" i="10"/>
  <c r="D1019" i="10"/>
  <c r="E1019" i="10"/>
  <c r="F1019" i="10"/>
  <c r="G1019" i="10"/>
  <c r="H1019" i="10"/>
  <c r="I1019" i="10"/>
  <c r="J1019" i="10"/>
  <c r="K1019" i="10"/>
  <c r="L1019" i="10"/>
  <c r="M1019" i="10"/>
  <c r="N1019" i="10"/>
  <c r="P1019" i="10"/>
  <c r="A1020" i="10"/>
  <c r="B1020" i="10"/>
  <c r="D1020" i="10"/>
  <c r="E1020" i="10"/>
  <c r="F1020" i="10"/>
  <c r="G1020" i="10"/>
  <c r="H1020" i="10"/>
  <c r="I1020" i="10"/>
  <c r="J1020" i="10"/>
  <c r="K1020" i="10"/>
  <c r="L1020" i="10"/>
  <c r="M1020" i="10"/>
  <c r="N1020" i="10"/>
  <c r="P1020" i="10"/>
  <c r="Q1020" i="10"/>
  <c r="R1020" i="10"/>
  <c r="S1020" i="10"/>
  <c r="A1021" i="10"/>
  <c r="B1021" i="10"/>
  <c r="C1021" i="10"/>
  <c r="D1021" i="10"/>
  <c r="E1021" i="10"/>
  <c r="F1021" i="10"/>
  <c r="G1021" i="10"/>
  <c r="H1021" i="10"/>
  <c r="I1021" i="10"/>
  <c r="J1021" i="10"/>
  <c r="K1021" i="10"/>
  <c r="L1021" i="10"/>
  <c r="M1021" i="10"/>
  <c r="N1021" i="10"/>
  <c r="P1021" i="10"/>
  <c r="A1022" i="10"/>
  <c r="B1022" i="10"/>
  <c r="C1022" i="10"/>
  <c r="D1022" i="10"/>
  <c r="E1022" i="10"/>
  <c r="F1022" i="10"/>
  <c r="G1022" i="10"/>
  <c r="H1022" i="10"/>
  <c r="I1022" i="10"/>
  <c r="J1022" i="10"/>
  <c r="K1022" i="10"/>
  <c r="L1022" i="10"/>
  <c r="M1022" i="10"/>
  <c r="N1022" i="10"/>
  <c r="P1022" i="10"/>
  <c r="A1023" i="10"/>
  <c r="B1023" i="10"/>
  <c r="C1023" i="10"/>
  <c r="D1023" i="10"/>
  <c r="E1023" i="10"/>
  <c r="F1023" i="10"/>
  <c r="G1023" i="10"/>
  <c r="H1023" i="10"/>
  <c r="I1023" i="10"/>
  <c r="J1023" i="10"/>
  <c r="K1023" i="10"/>
  <c r="L1023" i="10"/>
  <c r="M1023" i="10"/>
  <c r="N1023" i="10"/>
  <c r="P1023" i="10"/>
  <c r="A1024" i="10"/>
  <c r="B1024" i="10"/>
  <c r="C1024" i="10"/>
  <c r="D1024" i="10"/>
  <c r="E1024" i="10"/>
  <c r="F1024" i="10"/>
  <c r="G1024" i="10"/>
  <c r="H1024" i="10"/>
  <c r="I1024" i="10"/>
  <c r="J1024" i="10"/>
  <c r="K1024" i="10"/>
  <c r="L1024" i="10"/>
  <c r="M1024" i="10"/>
  <c r="N1024" i="10"/>
  <c r="P1024" i="10"/>
  <c r="A1025" i="10"/>
  <c r="B1025" i="10"/>
  <c r="C1025" i="10"/>
  <c r="D1025" i="10"/>
  <c r="E1025" i="10"/>
  <c r="F1025" i="10"/>
  <c r="G1025" i="10"/>
  <c r="H1025" i="10"/>
  <c r="I1025" i="10"/>
  <c r="J1025" i="10"/>
  <c r="K1025" i="10"/>
  <c r="L1025" i="10"/>
  <c r="M1025" i="10"/>
  <c r="N1025" i="10"/>
  <c r="P1025" i="10"/>
  <c r="A1026" i="10"/>
  <c r="B1026" i="10"/>
  <c r="C1026" i="10"/>
  <c r="D1026" i="10"/>
  <c r="E1026" i="10"/>
  <c r="F1026" i="10"/>
  <c r="G1026" i="10"/>
  <c r="H1026" i="10"/>
  <c r="I1026" i="10"/>
  <c r="J1026" i="10"/>
  <c r="K1026" i="10"/>
  <c r="L1026" i="10"/>
  <c r="M1026" i="10"/>
  <c r="N1026" i="10"/>
  <c r="P1026" i="10"/>
  <c r="A1027" i="10"/>
  <c r="B1027" i="10"/>
  <c r="C1027" i="10"/>
  <c r="D1027" i="10"/>
  <c r="E1027" i="10"/>
  <c r="F1027" i="10"/>
  <c r="G1027" i="10"/>
  <c r="H1027" i="10"/>
  <c r="I1027" i="10"/>
  <c r="J1027" i="10"/>
  <c r="K1027" i="10"/>
  <c r="L1027" i="10"/>
  <c r="M1027" i="10"/>
  <c r="N1027" i="10"/>
  <c r="P1027" i="10"/>
  <c r="A1028" i="10"/>
  <c r="B1028" i="10"/>
  <c r="C1028" i="10"/>
  <c r="D1028" i="10"/>
  <c r="E1028" i="10"/>
  <c r="F1028" i="10"/>
  <c r="G1028" i="10"/>
  <c r="H1028" i="10"/>
  <c r="I1028" i="10"/>
  <c r="J1028" i="10"/>
  <c r="K1028" i="10"/>
  <c r="L1028" i="10"/>
  <c r="M1028" i="10"/>
  <c r="N1028" i="10"/>
  <c r="P1028" i="10"/>
  <c r="A1029" i="10"/>
  <c r="B1029" i="10"/>
  <c r="C1029" i="10"/>
  <c r="D1029" i="10"/>
  <c r="E1029" i="10"/>
  <c r="F1029" i="10"/>
  <c r="G1029" i="10"/>
  <c r="H1029" i="10"/>
  <c r="I1029" i="10"/>
  <c r="J1029" i="10"/>
  <c r="K1029" i="10"/>
  <c r="L1029" i="10"/>
  <c r="M1029" i="10"/>
  <c r="N1029" i="10"/>
  <c r="P1029" i="10"/>
  <c r="A1030" i="10"/>
  <c r="B1030" i="10"/>
  <c r="C1030" i="10"/>
  <c r="D1030" i="10"/>
  <c r="E1030" i="10"/>
  <c r="F1030" i="10"/>
  <c r="G1030" i="10"/>
  <c r="H1030" i="10"/>
  <c r="I1030" i="10"/>
  <c r="J1030" i="10"/>
  <c r="K1030" i="10"/>
  <c r="L1030" i="10"/>
  <c r="M1030" i="10"/>
  <c r="N1030" i="10"/>
  <c r="P1030" i="10"/>
  <c r="A1031" i="10"/>
  <c r="B1031" i="10"/>
  <c r="C1031" i="10"/>
  <c r="D1031" i="10"/>
  <c r="E1031" i="10"/>
  <c r="F1031" i="10"/>
  <c r="G1031" i="10"/>
  <c r="H1031" i="10"/>
  <c r="I1031" i="10"/>
  <c r="J1031" i="10"/>
  <c r="K1031" i="10"/>
  <c r="L1031" i="10"/>
  <c r="M1031" i="10"/>
  <c r="N1031" i="10"/>
  <c r="P1031" i="10"/>
  <c r="A1032" i="10"/>
  <c r="B1032" i="10"/>
  <c r="C1032" i="10"/>
  <c r="D1032" i="10"/>
  <c r="E1032" i="10"/>
  <c r="F1032" i="10"/>
  <c r="G1032" i="10"/>
  <c r="H1032" i="10"/>
  <c r="I1032" i="10"/>
  <c r="J1032" i="10"/>
  <c r="K1032" i="10"/>
  <c r="L1032" i="10"/>
  <c r="M1032" i="10"/>
  <c r="N1032" i="10"/>
  <c r="P1032" i="10"/>
  <c r="A1033" i="10"/>
  <c r="B1033" i="10"/>
  <c r="C1033" i="10"/>
  <c r="D1033" i="10"/>
  <c r="E1033" i="10"/>
  <c r="F1033" i="10"/>
  <c r="G1033" i="10"/>
  <c r="H1033" i="10"/>
  <c r="I1033" i="10"/>
  <c r="J1033" i="10"/>
  <c r="K1033" i="10"/>
  <c r="L1033" i="10"/>
  <c r="M1033" i="10"/>
  <c r="N1033" i="10"/>
  <c r="P1033" i="10"/>
  <c r="A1034" i="10"/>
  <c r="B1034" i="10"/>
  <c r="C1034" i="10"/>
  <c r="D1034" i="10"/>
  <c r="E1034" i="10"/>
  <c r="F1034" i="10"/>
  <c r="G1034" i="10"/>
  <c r="H1034" i="10"/>
  <c r="I1034" i="10"/>
  <c r="J1034" i="10"/>
  <c r="K1034" i="10"/>
  <c r="L1034" i="10"/>
  <c r="M1034" i="10"/>
  <c r="N1034" i="10"/>
  <c r="P1034" i="10"/>
  <c r="A1035" i="10"/>
  <c r="B1035" i="10"/>
  <c r="C1035" i="10"/>
  <c r="D1035" i="10"/>
  <c r="E1035" i="10"/>
  <c r="F1035" i="10"/>
  <c r="G1035" i="10"/>
  <c r="H1035" i="10"/>
  <c r="I1035" i="10"/>
  <c r="J1035" i="10"/>
  <c r="K1035" i="10"/>
  <c r="L1035" i="10"/>
  <c r="M1035" i="10"/>
  <c r="N1035" i="10"/>
  <c r="P1035" i="10"/>
  <c r="Q1035" i="10"/>
  <c r="R1035" i="10"/>
  <c r="S1035" i="10"/>
  <c r="A1036" i="10"/>
  <c r="B1036" i="10"/>
  <c r="C1036" i="10"/>
  <c r="D1036" i="10"/>
  <c r="E1036" i="10"/>
  <c r="F1036" i="10"/>
  <c r="G1036" i="10"/>
  <c r="H1036" i="10"/>
  <c r="I1036" i="10"/>
  <c r="J1036" i="10"/>
  <c r="K1036" i="10"/>
  <c r="L1036" i="10"/>
  <c r="M1036" i="10"/>
  <c r="N1036" i="10"/>
  <c r="P1036" i="10"/>
  <c r="A1037" i="10"/>
  <c r="B1037" i="10"/>
  <c r="C1037" i="10"/>
  <c r="D1037" i="10"/>
  <c r="E1037" i="10"/>
  <c r="F1037" i="10"/>
  <c r="G1037" i="10"/>
  <c r="H1037" i="10"/>
  <c r="I1037" i="10"/>
  <c r="J1037" i="10"/>
  <c r="K1037" i="10"/>
  <c r="L1037" i="10"/>
  <c r="M1037" i="10"/>
  <c r="N1037" i="10"/>
  <c r="P1037" i="10"/>
  <c r="A1038" i="10"/>
  <c r="B1038" i="10"/>
  <c r="C1038" i="10"/>
  <c r="D1038" i="10"/>
  <c r="E1038" i="10"/>
  <c r="F1038" i="10"/>
  <c r="G1038" i="10"/>
  <c r="H1038" i="10"/>
  <c r="I1038" i="10"/>
  <c r="J1038" i="10"/>
  <c r="K1038" i="10"/>
  <c r="L1038" i="10"/>
  <c r="M1038" i="10"/>
  <c r="N1038" i="10"/>
  <c r="P1038" i="10"/>
  <c r="A1039" i="10"/>
  <c r="B1039" i="10"/>
  <c r="C1039" i="10"/>
  <c r="D1039" i="10"/>
  <c r="E1039" i="10"/>
  <c r="F1039" i="10"/>
  <c r="G1039" i="10"/>
  <c r="H1039" i="10"/>
  <c r="I1039" i="10"/>
  <c r="J1039" i="10"/>
  <c r="K1039" i="10"/>
  <c r="L1039" i="10"/>
  <c r="M1039" i="10"/>
  <c r="N1039" i="10"/>
  <c r="P1039" i="10"/>
  <c r="A1040" i="10"/>
  <c r="B1040" i="10"/>
  <c r="C1040" i="10"/>
  <c r="D1040" i="10"/>
  <c r="E1040" i="10"/>
  <c r="F1040" i="10"/>
  <c r="G1040" i="10"/>
  <c r="H1040" i="10"/>
  <c r="I1040" i="10"/>
  <c r="J1040" i="10"/>
  <c r="K1040" i="10"/>
  <c r="L1040" i="10"/>
  <c r="M1040" i="10"/>
  <c r="N1040" i="10"/>
  <c r="P1040" i="10"/>
  <c r="A1041" i="10"/>
  <c r="B1041" i="10"/>
  <c r="C1041" i="10"/>
  <c r="D1041" i="10"/>
  <c r="E1041" i="10"/>
  <c r="F1041" i="10"/>
  <c r="G1041" i="10"/>
  <c r="H1041" i="10"/>
  <c r="I1041" i="10"/>
  <c r="J1041" i="10"/>
  <c r="K1041" i="10"/>
  <c r="L1041" i="10"/>
  <c r="M1041" i="10"/>
  <c r="N1041" i="10"/>
  <c r="P1041" i="10"/>
  <c r="A1042" i="10"/>
  <c r="B1042" i="10"/>
  <c r="C1042" i="10"/>
  <c r="D1042" i="10"/>
  <c r="E1042" i="10"/>
  <c r="F1042" i="10"/>
  <c r="G1042" i="10"/>
  <c r="H1042" i="10"/>
  <c r="I1042" i="10"/>
  <c r="J1042" i="10"/>
  <c r="K1042" i="10"/>
  <c r="L1042" i="10"/>
  <c r="M1042" i="10"/>
  <c r="N1042" i="10"/>
  <c r="P1042" i="10"/>
  <c r="A1043" i="10"/>
  <c r="B1043" i="10"/>
  <c r="C1043" i="10"/>
  <c r="D1043" i="10"/>
  <c r="E1043" i="10"/>
  <c r="F1043" i="10"/>
  <c r="G1043" i="10"/>
  <c r="H1043" i="10"/>
  <c r="I1043" i="10"/>
  <c r="J1043" i="10"/>
  <c r="K1043" i="10"/>
  <c r="L1043" i="10"/>
  <c r="M1043" i="10"/>
  <c r="N1043" i="10"/>
  <c r="P1043" i="10"/>
  <c r="A1044" i="10"/>
  <c r="B1044" i="10"/>
  <c r="C1044" i="10"/>
  <c r="D1044" i="10"/>
  <c r="E1044" i="10"/>
  <c r="F1044" i="10"/>
  <c r="G1044" i="10"/>
  <c r="H1044" i="10"/>
  <c r="I1044" i="10"/>
  <c r="J1044" i="10"/>
  <c r="K1044" i="10"/>
  <c r="L1044" i="10"/>
  <c r="M1044" i="10"/>
  <c r="N1044" i="10"/>
  <c r="P1044" i="10"/>
  <c r="A1045" i="10"/>
  <c r="B1045" i="10"/>
  <c r="C1045" i="10"/>
  <c r="D1045" i="10"/>
  <c r="E1045" i="10"/>
  <c r="F1045" i="10"/>
  <c r="G1045" i="10"/>
  <c r="H1045" i="10"/>
  <c r="I1045" i="10"/>
  <c r="J1045" i="10"/>
  <c r="K1045" i="10"/>
  <c r="L1045" i="10"/>
  <c r="M1045" i="10"/>
  <c r="N1045" i="10"/>
  <c r="P1045" i="10"/>
  <c r="A1046" i="10"/>
  <c r="B1046" i="10"/>
  <c r="C1046" i="10"/>
  <c r="D1046" i="10"/>
  <c r="E1046" i="10"/>
  <c r="F1046" i="10"/>
  <c r="G1046" i="10"/>
  <c r="H1046" i="10"/>
  <c r="I1046" i="10"/>
  <c r="J1046" i="10"/>
  <c r="K1046" i="10"/>
  <c r="L1046" i="10"/>
  <c r="M1046" i="10"/>
  <c r="N1046" i="10"/>
  <c r="P1046" i="10"/>
  <c r="A1047" i="10"/>
  <c r="B1047" i="10"/>
  <c r="C1047" i="10"/>
  <c r="D1047" i="10"/>
  <c r="E1047" i="10"/>
  <c r="F1047" i="10"/>
  <c r="G1047" i="10"/>
  <c r="H1047" i="10"/>
  <c r="I1047" i="10"/>
  <c r="J1047" i="10"/>
  <c r="K1047" i="10"/>
  <c r="L1047" i="10"/>
  <c r="M1047" i="10"/>
  <c r="N1047" i="10"/>
  <c r="P1047" i="10"/>
  <c r="A1048" i="10"/>
  <c r="B1048" i="10"/>
  <c r="C1048" i="10"/>
  <c r="D1048" i="10"/>
  <c r="E1048" i="10"/>
  <c r="F1048" i="10"/>
  <c r="G1048" i="10"/>
  <c r="H1048" i="10"/>
  <c r="I1048" i="10"/>
  <c r="J1048" i="10"/>
  <c r="K1048" i="10"/>
  <c r="L1048" i="10"/>
  <c r="M1048" i="10"/>
  <c r="N1048" i="10"/>
  <c r="P1048" i="10"/>
  <c r="A1049" i="10"/>
  <c r="B1049" i="10"/>
  <c r="C1049" i="10"/>
  <c r="D1049" i="10"/>
  <c r="E1049" i="10"/>
  <c r="F1049" i="10"/>
  <c r="G1049" i="10"/>
  <c r="H1049" i="10"/>
  <c r="I1049" i="10"/>
  <c r="J1049" i="10"/>
  <c r="K1049" i="10"/>
  <c r="L1049" i="10"/>
  <c r="M1049" i="10"/>
  <c r="N1049" i="10"/>
  <c r="P1049" i="10"/>
  <c r="A1050" i="10"/>
  <c r="B1050" i="10"/>
  <c r="C1050" i="10"/>
  <c r="D1050" i="10"/>
  <c r="E1050" i="10"/>
  <c r="F1050" i="10"/>
  <c r="G1050" i="10"/>
  <c r="H1050" i="10"/>
  <c r="I1050" i="10"/>
  <c r="J1050" i="10"/>
  <c r="K1050" i="10"/>
  <c r="L1050" i="10"/>
  <c r="M1050" i="10"/>
  <c r="N1050" i="10"/>
  <c r="P1050" i="10"/>
  <c r="A1051" i="10"/>
  <c r="B1051" i="10"/>
  <c r="C1051" i="10"/>
  <c r="D1051" i="10"/>
  <c r="E1051" i="10"/>
  <c r="F1051" i="10"/>
  <c r="G1051" i="10"/>
  <c r="H1051" i="10"/>
  <c r="I1051" i="10"/>
  <c r="J1051" i="10"/>
  <c r="K1051" i="10"/>
  <c r="L1051" i="10"/>
  <c r="M1051" i="10"/>
  <c r="N1051" i="10"/>
  <c r="P1051" i="10"/>
  <c r="A1052" i="10"/>
  <c r="B1052" i="10"/>
  <c r="C1052" i="10"/>
  <c r="D1052" i="10"/>
  <c r="E1052" i="10"/>
  <c r="F1052" i="10"/>
  <c r="G1052" i="10"/>
  <c r="H1052" i="10"/>
  <c r="I1052" i="10"/>
  <c r="J1052" i="10"/>
  <c r="K1052" i="10"/>
  <c r="L1052" i="10"/>
  <c r="M1052" i="10"/>
  <c r="N1052" i="10"/>
  <c r="P1052" i="10"/>
  <c r="A1053" i="10"/>
  <c r="B1053" i="10"/>
  <c r="C1053" i="10"/>
  <c r="D1053" i="10"/>
  <c r="E1053" i="10"/>
  <c r="F1053" i="10"/>
  <c r="G1053" i="10"/>
  <c r="H1053" i="10"/>
  <c r="I1053" i="10"/>
  <c r="J1053" i="10"/>
  <c r="K1053" i="10"/>
  <c r="L1053" i="10"/>
  <c r="M1053" i="10"/>
  <c r="N1053" i="10"/>
  <c r="P1053" i="10"/>
  <c r="A1054" i="10"/>
  <c r="B1054" i="10"/>
  <c r="C1054" i="10"/>
  <c r="D1054" i="10"/>
  <c r="E1054" i="10"/>
  <c r="F1054" i="10"/>
  <c r="G1054" i="10"/>
  <c r="H1054" i="10"/>
  <c r="I1054" i="10"/>
  <c r="J1054" i="10"/>
  <c r="K1054" i="10"/>
  <c r="L1054" i="10"/>
  <c r="M1054" i="10"/>
  <c r="N1054" i="10"/>
  <c r="P1054" i="10"/>
  <c r="A1055" i="10"/>
  <c r="B1055" i="10"/>
  <c r="C1055" i="10"/>
  <c r="D1055" i="10"/>
  <c r="E1055" i="10"/>
  <c r="F1055" i="10"/>
  <c r="G1055" i="10"/>
  <c r="H1055" i="10"/>
  <c r="I1055" i="10"/>
  <c r="J1055" i="10"/>
  <c r="K1055" i="10"/>
  <c r="L1055" i="10"/>
  <c r="M1055" i="10"/>
  <c r="N1055" i="10"/>
  <c r="P1055" i="10"/>
  <c r="A1056" i="10"/>
  <c r="B1056" i="10"/>
  <c r="C1056" i="10"/>
  <c r="D1056" i="10"/>
  <c r="E1056" i="10"/>
  <c r="F1056" i="10"/>
  <c r="G1056" i="10"/>
  <c r="H1056" i="10"/>
  <c r="I1056" i="10"/>
  <c r="J1056" i="10"/>
  <c r="K1056" i="10"/>
  <c r="L1056" i="10"/>
  <c r="M1056" i="10"/>
  <c r="N1056" i="10"/>
  <c r="P1056" i="10"/>
  <c r="A1057" i="10"/>
  <c r="B1057" i="10"/>
  <c r="C1057" i="10"/>
  <c r="D1057" i="10"/>
  <c r="E1057" i="10"/>
  <c r="F1057" i="10"/>
  <c r="G1057" i="10"/>
  <c r="H1057" i="10"/>
  <c r="I1057" i="10"/>
  <c r="J1057" i="10"/>
  <c r="K1057" i="10"/>
  <c r="L1057" i="10"/>
  <c r="M1057" i="10"/>
  <c r="N1057" i="10"/>
  <c r="P1057" i="10"/>
  <c r="A1058" i="10"/>
  <c r="B1058" i="10"/>
  <c r="C1058" i="10"/>
  <c r="D1058" i="10"/>
  <c r="E1058" i="10"/>
  <c r="F1058" i="10"/>
  <c r="G1058" i="10"/>
  <c r="H1058" i="10"/>
  <c r="I1058" i="10"/>
  <c r="J1058" i="10"/>
  <c r="K1058" i="10"/>
  <c r="L1058" i="10"/>
  <c r="M1058" i="10"/>
  <c r="N1058" i="10"/>
  <c r="P1058" i="10"/>
  <c r="A1059" i="10"/>
  <c r="B1059" i="10"/>
  <c r="C1059" i="10"/>
  <c r="D1059" i="10"/>
  <c r="E1059" i="10"/>
  <c r="F1059" i="10"/>
  <c r="G1059" i="10"/>
  <c r="H1059" i="10"/>
  <c r="I1059" i="10"/>
  <c r="J1059" i="10"/>
  <c r="K1059" i="10"/>
  <c r="L1059" i="10"/>
  <c r="M1059" i="10"/>
  <c r="N1059" i="10"/>
  <c r="P1059" i="10"/>
  <c r="A1060" i="10"/>
  <c r="B1060" i="10"/>
  <c r="C1060" i="10"/>
  <c r="D1060" i="10"/>
  <c r="E1060" i="10"/>
  <c r="F1060" i="10"/>
  <c r="G1060" i="10"/>
  <c r="H1060" i="10"/>
  <c r="I1060" i="10"/>
  <c r="J1060" i="10"/>
  <c r="K1060" i="10"/>
  <c r="L1060" i="10"/>
  <c r="M1060" i="10"/>
  <c r="N1060" i="10"/>
  <c r="P1060" i="10"/>
  <c r="A1061" i="10"/>
  <c r="B1061" i="10"/>
  <c r="C1061" i="10"/>
  <c r="D1061" i="10"/>
  <c r="E1061" i="10"/>
  <c r="F1061" i="10"/>
  <c r="G1061" i="10"/>
  <c r="H1061" i="10"/>
  <c r="I1061" i="10"/>
  <c r="J1061" i="10"/>
  <c r="K1061" i="10"/>
  <c r="L1061" i="10"/>
  <c r="M1061" i="10"/>
  <c r="N1061" i="10"/>
  <c r="P1061" i="10"/>
  <c r="A1062" i="10"/>
  <c r="B1062" i="10"/>
  <c r="C1062" i="10"/>
  <c r="D1062" i="10"/>
  <c r="E1062" i="10"/>
  <c r="F1062" i="10"/>
  <c r="G1062" i="10"/>
  <c r="H1062" i="10"/>
  <c r="I1062" i="10"/>
  <c r="J1062" i="10"/>
  <c r="K1062" i="10"/>
  <c r="L1062" i="10"/>
  <c r="M1062" i="10"/>
  <c r="N1062" i="10"/>
  <c r="P1062" i="10"/>
  <c r="A1063" i="10"/>
  <c r="B1063" i="10"/>
  <c r="C1063" i="10"/>
  <c r="D1063" i="10"/>
  <c r="E1063" i="10"/>
  <c r="F1063" i="10"/>
  <c r="G1063" i="10"/>
  <c r="H1063" i="10"/>
  <c r="I1063" i="10"/>
  <c r="J1063" i="10"/>
  <c r="K1063" i="10"/>
  <c r="L1063" i="10"/>
  <c r="M1063" i="10"/>
  <c r="N1063" i="10"/>
  <c r="P1063" i="10"/>
  <c r="A1064" i="10"/>
  <c r="B1064" i="10"/>
  <c r="C1064" i="10"/>
  <c r="D1064" i="10"/>
  <c r="E1064" i="10"/>
  <c r="F1064" i="10"/>
  <c r="G1064" i="10"/>
  <c r="H1064" i="10"/>
  <c r="I1064" i="10"/>
  <c r="J1064" i="10"/>
  <c r="K1064" i="10"/>
  <c r="L1064" i="10"/>
  <c r="M1064" i="10"/>
  <c r="N1064" i="10"/>
  <c r="P1064" i="10"/>
  <c r="A1065" i="10"/>
  <c r="B1065" i="10"/>
  <c r="C1065" i="10"/>
  <c r="D1065" i="10"/>
  <c r="E1065" i="10"/>
  <c r="F1065" i="10"/>
  <c r="G1065" i="10"/>
  <c r="H1065" i="10"/>
  <c r="I1065" i="10"/>
  <c r="J1065" i="10"/>
  <c r="K1065" i="10"/>
  <c r="L1065" i="10"/>
  <c r="M1065" i="10"/>
  <c r="N1065" i="10"/>
  <c r="P1065" i="10"/>
  <c r="A1066" i="10"/>
  <c r="B1066" i="10"/>
  <c r="C1066" i="10"/>
  <c r="D1066" i="10"/>
  <c r="E1066" i="10"/>
  <c r="F1066" i="10"/>
  <c r="G1066" i="10"/>
  <c r="H1066" i="10"/>
  <c r="I1066" i="10"/>
  <c r="J1066" i="10"/>
  <c r="K1066" i="10"/>
  <c r="L1066" i="10"/>
  <c r="M1066" i="10"/>
  <c r="N1066" i="10"/>
  <c r="P1066" i="10"/>
  <c r="A1067" i="10"/>
  <c r="B1067" i="10"/>
  <c r="C1067" i="10"/>
  <c r="D1067" i="10"/>
  <c r="E1067" i="10"/>
  <c r="F1067" i="10"/>
  <c r="G1067" i="10"/>
  <c r="H1067" i="10"/>
  <c r="I1067" i="10"/>
  <c r="J1067" i="10"/>
  <c r="K1067" i="10"/>
  <c r="L1067" i="10"/>
  <c r="M1067" i="10"/>
  <c r="N1067" i="10"/>
  <c r="P1067" i="10"/>
  <c r="A1068" i="10"/>
  <c r="B1068" i="10"/>
  <c r="C1068" i="10"/>
  <c r="D1068" i="10"/>
  <c r="E1068" i="10"/>
  <c r="F1068" i="10"/>
  <c r="G1068" i="10"/>
  <c r="H1068" i="10"/>
  <c r="I1068" i="10"/>
  <c r="J1068" i="10"/>
  <c r="K1068" i="10"/>
  <c r="L1068" i="10"/>
  <c r="M1068" i="10"/>
  <c r="N1068" i="10"/>
  <c r="P1068" i="10"/>
  <c r="A1069" i="10"/>
  <c r="B1069" i="10"/>
  <c r="C1069" i="10"/>
  <c r="D1069" i="10"/>
  <c r="E1069" i="10"/>
  <c r="F1069" i="10"/>
  <c r="G1069" i="10"/>
  <c r="H1069" i="10"/>
  <c r="I1069" i="10"/>
  <c r="J1069" i="10"/>
  <c r="K1069" i="10"/>
  <c r="L1069" i="10"/>
  <c r="M1069" i="10"/>
  <c r="N1069" i="10"/>
  <c r="P1069" i="10"/>
  <c r="A1070" i="10"/>
  <c r="B1070" i="10"/>
  <c r="C1070" i="10"/>
  <c r="D1070" i="10"/>
  <c r="E1070" i="10"/>
  <c r="F1070" i="10"/>
  <c r="G1070" i="10"/>
  <c r="H1070" i="10"/>
  <c r="I1070" i="10"/>
  <c r="J1070" i="10"/>
  <c r="K1070" i="10"/>
  <c r="L1070" i="10"/>
  <c r="M1070" i="10"/>
  <c r="N1070" i="10"/>
  <c r="P1070" i="10"/>
  <c r="A1071" i="10"/>
  <c r="B1071" i="10"/>
  <c r="C1071" i="10"/>
  <c r="D1071" i="10"/>
  <c r="E1071" i="10"/>
  <c r="F1071" i="10"/>
  <c r="G1071" i="10"/>
  <c r="H1071" i="10"/>
  <c r="I1071" i="10"/>
  <c r="J1071" i="10"/>
  <c r="K1071" i="10"/>
  <c r="L1071" i="10"/>
  <c r="M1071" i="10"/>
  <c r="N1071" i="10"/>
  <c r="P1071" i="10"/>
  <c r="A1072" i="10"/>
  <c r="B1072" i="10"/>
  <c r="C1072" i="10"/>
  <c r="D1072" i="10"/>
  <c r="E1072" i="10"/>
  <c r="F1072" i="10"/>
  <c r="G1072" i="10"/>
  <c r="H1072" i="10"/>
  <c r="I1072" i="10"/>
  <c r="J1072" i="10"/>
  <c r="K1072" i="10"/>
  <c r="L1072" i="10"/>
  <c r="M1072" i="10"/>
  <c r="N1072" i="10"/>
  <c r="P1072" i="10"/>
  <c r="A1073" i="10"/>
  <c r="B1073" i="10"/>
  <c r="C1073" i="10"/>
  <c r="D1073" i="10"/>
  <c r="E1073" i="10"/>
  <c r="F1073" i="10"/>
  <c r="G1073" i="10"/>
  <c r="H1073" i="10"/>
  <c r="I1073" i="10"/>
  <c r="J1073" i="10"/>
  <c r="K1073" i="10"/>
  <c r="L1073" i="10"/>
  <c r="M1073" i="10"/>
  <c r="N1073" i="10"/>
  <c r="P1073" i="10"/>
  <c r="A1074" i="10"/>
  <c r="B1074" i="10"/>
  <c r="C1074" i="10"/>
  <c r="D1074" i="10"/>
  <c r="E1074" i="10"/>
  <c r="F1074" i="10"/>
  <c r="G1074" i="10"/>
  <c r="H1074" i="10"/>
  <c r="I1074" i="10"/>
  <c r="J1074" i="10"/>
  <c r="K1074" i="10"/>
  <c r="L1074" i="10"/>
  <c r="M1074" i="10"/>
  <c r="N1074" i="10"/>
  <c r="P1074" i="10"/>
  <c r="A1075" i="10"/>
  <c r="B1075" i="10"/>
  <c r="C1075" i="10"/>
  <c r="D1075" i="10"/>
  <c r="E1075" i="10"/>
  <c r="F1075" i="10"/>
  <c r="G1075" i="10"/>
  <c r="H1075" i="10"/>
  <c r="I1075" i="10"/>
  <c r="J1075" i="10"/>
  <c r="K1075" i="10"/>
  <c r="L1075" i="10"/>
  <c r="M1075" i="10"/>
  <c r="N1075" i="10"/>
  <c r="P1075" i="10"/>
  <c r="A1076" i="10"/>
  <c r="B1076" i="10"/>
  <c r="C1076" i="10"/>
  <c r="D1076" i="10"/>
  <c r="E1076" i="10"/>
  <c r="F1076" i="10"/>
  <c r="G1076" i="10"/>
  <c r="H1076" i="10"/>
  <c r="I1076" i="10"/>
  <c r="J1076" i="10"/>
  <c r="K1076" i="10"/>
  <c r="L1076" i="10"/>
  <c r="M1076" i="10"/>
  <c r="N1076" i="10"/>
  <c r="P1076" i="10"/>
  <c r="A1077" i="10"/>
  <c r="B1077" i="10"/>
  <c r="C1077" i="10"/>
  <c r="D1077" i="10"/>
  <c r="E1077" i="10"/>
  <c r="F1077" i="10"/>
  <c r="G1077" i="10"/>
  <c r="H1077" i="10"/>
  <c r="I1077" i="10"/>
  <c r="J1077" i="10"/>
  <c r="K1077" i="10"/>
  <c r="L1077" i="10"/>
  <c r="M1077" i="10"/>
  <c r="N1077" i="10"/>
  <c r="P1077" i="10"/>
  <c r="A1078" i="10"/>
  <c r="B1078" i="10"/>
  <c r="C1078" i="10"/>
  <c r="D1078" i="10"/>
  <c r="E1078" i="10"/>
  <c r="F1078" i="10"/>
  <c r="G1078" i="10"/>
  <c r="H1078" i="10"/>
  <c r="I1078" i="10"/>
  <c r="J1078" i="10"/>
  <c r="K1078" i="10"/>
  <c r="L1078" i="10"/>
  <c r="M1078" i="10"/>
  <c r="N1078" i="10"/>
  <c r="P1078" i="10"/>
  <c r="A1079" i="10"/>
  <c r="B1079" i="10"/>
  <c r="C1079" i="10"/>
  <c r="D1079" i="10"/>
  <c r="E1079" i="10"/>
  <c r="F1079" i="10"/>
  <c r="G1079" i="10"/>
  <c r="H1079" i="10"/>
  <c r="I1079" i="10"/>
  <c r="J1079" i="10"/>
  <c r="K1079" i="10"/>
  <c r="L1079" i="10"/>
  <c r="M1079" i="10"/>
  <c r="N1079" i="10"/>
  <c r="P1079" i="10"/>
  <c r="A1080" i="10"/>
  <c r="B1080" i="10"/>
  <c r="C1080" i="10"/>
  <c r="D1080" i="10"/>
  <c r="E1080" i="10"/>
  <c r="F1080" i="10"/>
  <c r="G1080" i="10"/>
  <c r="H1080" i="10"/>
  <c r="I1080" i="10"/>
  <c r="J1080" i="10"/>
  <c r="K1080" i="10"/>
  <c r="L1080" i="10"/>
  <c r="M1080" i="10"/>
  <c r="N1080" i="10"/>
  <c r="P1080" i="10"/>
  <c r="A1081" i="10"/>
  <c r="B1081" i="10"/>
  <c r="C1081" i="10"/>
  <c r="D1081" i="10"/>
  <c r="E1081" i="10"/>
  <c r="F1081" i="10"/>
  <c r="G1081" i="10"/>
  <c r="H1081" i="10"/>
  <c r="I1081" i="10"/>
  <c r="J1081" i="10"/>
  <c r="K1081" i="10"/>
  <c r="L1081" i="10"/>
  <c r="M1081" i="10"/>
  <c r="N1081" i="10"/>
  <c r="P1081" i="10"/>
  <c r="A1082" i="10"/>
  <c r="B1082" i="10"/>
  <c r="C1082" i="10"/>
  <c r="D1082" i="10"/>
  <c r="E1082" i="10"/>
  <c r="F1082" i="10"/>
  <c r="G1082" i="10"/>
  <c r="H1082" i="10"/>
  <c r="I1082" i="10"/>
  <c r="J1082" i="10"/>
  <c r="K1082" i="10"/>
  <c r="L1082" i="10"/>
  <c r="M1082" i="10"/>
  <c r="N1082" i="10"/>
  <c r="P1082" i="10"/>
  <c r="A1083" i="10"/>
  <c r="B1083" i="10"/>
  <c r="C1083" i="10"/>
  <c r="D1083" i="10"/>
  <c r="E1083" i="10"/>
  <c r="F1083" i="10"/>
  <c r="G1083" i="10"/>
  <c r="H1083" i="10"/>
  <c r="I1083" i="10"/>
  <c r="J1083" i="10"/>
  <c r="K1083" i="10"/>
  <c r="L1083" i="10"/>
  <c r="M1083" i="10"/>
  <c r="N1083" i="10"/>
  <c r="P1083" i="10"/>
  <c r="A1084" i="10"/>
  <c r="B1084" i="10"/>
  <c r="C1084" i="10"/>
  <c r="D1084" i="10"/>
  <c r="E1084" i="10"/>
  <c r="F1084" i="10"/>
  <c r="G1084" i="10"/>
  <c r="H1084" i="10"/>
  <c r="I1084" i="10"/>
  <c r="J1084" i="10"/>
  <c r="K1084" i="10"/>
  <c r="L1084" i="10"/>
  <c r="M1084" i="10"/>
  <c r="N1084" i="10"/>
  <c r="P1084" i="10"/>
  <c r="A1085" i="10"/>
  <c r="B1085" i="10"/>
  <c r="C1085" i="10"/>
  <c r="D1085" i="10"/>
  <c r="E1085" i="10"/>
  <c r="F1085" i="10"/>
  <c r="G1085" i="10"/>
  <c r="H1085" i="10"/>
  <c r="I1085" i="10"/>
  <c r="J1085" i="10"/>
  <c r="K1085" i="10"/>
  <c r="L1085" i="10"/>
  <c r="M1085" i="10"/>
  <c r="N1085" i="10"/>
  <c r="P1085" i="10"/>
  <c r="A1086" i="10"/>
  <c r="B1086" i="10"/>
  <c r="C1086" i="10"/>
  <c r="D1086" i="10"/>
  <c r="E1086" i="10"/>
  <c r="F1086" i="10"/>
  <c r="G1086" i="10"/>
  <c r="H1086" i="10"/>
  <c r="I1086" i="10"/>
  <c r="J1086" i="10"/>
  <c r="K1086" i="10"/>
  <c r="L1086" i="10"/>
  <c r="M1086" i="10"/>
  <c r="N1086" i="10"/>
  <c r="P1086" i="10"/>
  <c r="A1087" i="10"/>
  <c r="B1087" i="10"/>
  <c r="C1087" i="10"/>
  <c r="D1087" i="10"/>
  <c r="E1087" i="10"/>
  <c r="F1087" i="10"/>
  <c r="G1087" i="10"/>
  <c r="H1087" i="10"/>
  <c r="I1087" i="10"/>
  <c r="J1087" i="10"/>
  <c r="K1087" i="10"/>
  <c r="L1087" i="10"/>
  <c r="M1087" i="10"/>
  <c r="N1087" i="10"/>
  <c r="P1087" i="10"/>
  <c r="A1088" i="10"/>
  <c r="B1088" i="10"/>
  <c r="C1088" i="10"/>
  <c r="D1088" i="10"/>
  <c r="E1088" i="10"/>
  <c r="F1088" i="10"/>
  <c r="G1088" i="10"/>
  <c r="H1088" i="10"/>
  <c r="I1088" i="10"/>
  <c r="J1088" i="10"/>
  <c r="K1088" i="10"/>
  <c r="L1088" i="10"/>
  <c r="M1088" i="10"/>
  <c r="N1088" i="10"/>
  <c r="P1088" i="10"/>
  <c r="A1089" i="10"/>
  <c r="B1089" i="10"/>
  <c r="C1089" i="10"/>
  <c r="D1089" i="10"/>
  <c r="E1089" i="10"/>
  <c r="F1089" i="10"/>
  <c r="G1089" i="10"/>
  <c r="H1089" i="10"/>
  <c r="I1089" i="10"/>
  <c r="J1089" i="10"/>
  <c r="K1089" i="10"/>
  <c r="L1089" i="10"/>
  <c r="M1089" i="10"/>
  <c r="N1089" i="10"/>
  <c r="P1089" i="10"/>
  <c r="A1090" i="10"/>
  <c r="B1090" i="10"/>
  <c r="C1090" i="10"/>
  <c r="D1090" i="10"/>
  <c r="E1090" i="10"/>
  <c r="F1090" i="10"/>
  <c r="G1090" i="10"/>
  <c r="H1090" i="10"/>
  <c r="I1090" i="10"/>
  <c r="J1090" i="10"/>
  <c r="K1090" i="10"/>
  <c r="L1090" i="10"/>
  <c r="M1090" i="10"/>
  <c r="N1090" i="10"/>
  <c r="P1090" i="10"/>
  <c r="A1091" i="10"/>
  <c r="B1091" i="10"/>
  <c r="C1091" i="10"/>
  <c r="D1091" i="10"/>
  <c r="E1091" i="10"/>
  <c r="F1091" i="10"/>
  <c r="G1091" i="10"/>
  <c r="H1091" i="10"/>
  <c r="I1091" i="10"/>
  <c r="J1091" i="10"/>
  <c r="K1091" i="10"/>
  <c r="L1091" i="10"/>
  <c r="M1091" i="10"/>
  <c r="N1091" i="10"/>
  <c r="P1091" i="10"/>
  <c r="A1092" i="10"/>
  <c r="B1092" i="10"/>
  <c r="C1092" i="10"/>
  <c r="D1092" i="10"/>
  <c r="E1092" i="10"/>
  <c r="F1092" i="10"/>
  <c r="G1092" i="10"/>
  <c r="H1092" i="10"/>
  <c r="I1092" i="10"/>
  <c r="J1092" i="10"/>
  <c r="K1092" i="10"/>
  <c r="L1092" i="10"/>
  <c r="M1092" i="10"/>
  <c r="N1092" i="10"/>
  <c r="P1092" i="10"/>
  <c r="A1093" i="10"/>
  <c r="B1093" i="10"/>
  <c r="C1093" i="10"/>
  <c r="D1093" i="10"/>
  <c r="E1093" i="10"/>
  <c r="F1093" i="10"/>
  <c r="G1093" i="10"/>
  <c r="H1093" i="10"/>
  <c r="I1093" i="10"/>
  <c r="J1093" i="10"/>
  <c r="K1093" i="10"/>
  <c r="L1093" i="10"/>
  <c r="M1093" i="10"/>
  <c r="N1093" i="10"/>
  <c r="P1093" i="10"/>
  <c r="A1094" i="10"/>
  <c r="B1094" i="10"/>
  <c r="C1094" i="10"/>
  <c r="D1094" i="10"/>
  <c r="E1094" i="10"/>
  <c r="F1094" i="10"/>
  <c r="G1094" i="10"/>
  <c r="H1094" i="10"/>
  <c r="I1094" i="10"/>
  <c r="J1094" i="10"/>
  <c r="K1094" i="10"/>
  <c r="L1094" i="10"/>
  <c r="M1094" i="10"/>
  <c r="N1094" i="10"/>
  <c r="P1094" i="10"/>
  <c r="A1095" i="10"/>
  <c r="B1095" i="10"/>
  <c r="C1095" i="10"/>
  <c r="D1095" i="10"/>
  <c r="E1095" i="10"/>
  <c r="F1095" i="10"/>
  <c r="G1095" i="10"/>
  <c r="H1095" i="10"/>
  <c r="I1095" i="10"/>
  <c r="J1095" i="10"/>
  <c r="K1095" i="10"/>
  <c r="L1095" i="10"/>
  <c r="M1095" i="10"/>
  <c r="N1095" i="10"/>
  <c r="P1095" i="10"/>
  <c r="A1096" i="10"/>
  <c r="B1096" i="10"/>
  <c r="C1096" i="10"/>
  <c r="D1096" i="10"/>
  <c r="E1096" i="10"/>
  <c r="F1096" i="10"/>
  <c r="G1096" i="10"/>
  <c r="H1096" i="10"/>
  <c r="I1096" i="10"/>
  <c r="J1096" i="10"/>
  <c r="K1096" i="10"/>
  <c r="L1096" i="10"/>
  <c r="M1096" i="10"/>
  <c r="N1096" i="10"/>
  <c r="P1096" i="10"/>
  <c r="A1097" i="10"/>
  <c r="B1097" i="10"/>
  <c r="C1097" i="10"/>
  <c r="D1097" i="10"/>
  <c r="E1097" i="10"/>
  <c r="F1097" i="10"/>
  <c r="G1097" i="10"/>
  <c r="H1097" i="10"/>
  <c r="I1097" i="10"/>
  <c r="J1097" i="10"/>
  <c r="K1097" i="10"/>
  <c r="L1097" i="10"/>
  <c r="M1097" i="10"/>
  <c r="N1097" i="10"/>
  <c r="P1097" i="10"/>
  <c r="A1098" i="10"/>
  <c r="B1098" i="10"/>
  <c r="C1098" i="10"/>
  <c r="D1098" i="10"/>
  <c r="E1098" i="10"/>
  <c r="F1098" i="10"/>
  <c r="G1098" i="10"/>
  <c r="H1098" i="10"/>
  <c r="I1098" i="10"/>
  <c r="J1098" i="10"/>
  <c r="K1098" i="10"/>
  <c r="L1098" i="10"/>
  <c r="M1098" i="10"/>
  <c r="N1098" i="10"/>
  <c r="P1098" i="10"/>
  <c r="A1099" i="10"/>
  <c r="B1099" i="10"/>
  <c r="C1099" i="10"/>
  <c r="D1099" i="10"/>
  <c r="E1099" i="10"/>
  <c r="F1099" i="10"/>
  <c r="G1099" i="10"/>
  <c r="H1099" i="10"/>
  <c r="I1099" i="10"/>
  <c r="J1099" i="10"/>
  <c r="K1099" i="10"/>
  <c r="L1099" i="10"/>
  <c r="M1099" i="10"/>
  <c r="N1099" i="10"/>
  <c r="P1099" i="10"/>
  <c r="A1100" i="10"/>
  <c r="B1100" i="10"/>
  <c r="C1100" i="10"/>
  <c r="D1100" i="10"/>
  <c r="E1100" i="10"/>
  <c r="F1100" i="10"/>
  <c r="G1100" i="10"/>
  <c r="H1100" i="10"/>
  <c r="I1100" i="10"/>
  <c r="J1100" i="10"/>
  <c r="K1100" i="10"/>
  <c r="L1100" i="10"/>
  <c r="M1100" i="10"/>
  <c r="N1100" i="10"/>
  <c r="P1100" i="10"/>
  <c r="A1101" i="10"/>
  <c r="B1101" i="10"/>
  <c r="C1101" i="10"/>
  <c r="D1101" i="10"/>
  <c r="E1101" i="10"/>
  <c r="F1101" i="10"/>
  <c r="G1101" i="10"/>
  <c r="H1101" i="10"/>
  <c r="I1101" i="10"/>
  <c r="J1101" i="10"/>
  <c r="K1101" i="10"/>
  <c r="L1101" i="10"/>
  <c r="M1101" i="10"/>
  <c r="N1101" i="10"/>
  <c r="P1101" i="10"/>
  <c r="A1102" i="10"/>
  <c r="B1102" i="10"/>
  <c r="C1102" i="10"/>
  <c r="D1102" i="10"/>
  <c r="E1102" i="10"/>
  <c r="F1102" i="10"/>
  <c r="G1102" i="10"/>
  <c r="H1102" i="10"/>
  <c r="I1102" i="10"/>
  <c r="J1102" i="10"/>
  <c r="K1102" i="10"/>
  <c r="L1102" i="10"/>
  <c r="M1102" i="10"/>
  <c r="N1102" i="10"/>
  <c r="P1102" i="10"/>
  <c r="A1104" i="10"/>
  <c r="B1104" i="10"/>
  <c r="C1104" i="10"/>
  <c r="D1104" i="10"/>
  <c r="E1104" i="10"/>
  <c r="F1104" i="10"/>
  <c r="G1104" i="10"/>
  <c r="H1104" i="10"/>
  <c r="I1104" i="10"/>
  <c r="J1104" i="10"/>
  <c r="K1104" i="10"/>
  <c r="L1104" i="10"/>
  <c r="M1104" i="10"/>
  <c r="N1104" i="10"/>
  <c r="P1104" i="10"/>
  <c r="A1105" i="10"/>
  <c r="B1105" i="10"/>
  <c r="C1105" i="10"/>
  <c r="D1105" i="10"/>
  <c r="E1105" i="10"/>
  <c r="F1105" i="10"/>
  <c r="G1105" i="10"/>
  <c r="H1105" i="10"/>
  <c r="I1105" i="10"/>
  <c r="J1105" i="10"/>
  <c r="K1105" i="10"/>
  <c r="L1105" i="10"/>
  <c r="M1105" i="10"/>
  <c r="N1105" i="10"/>
  <c r="P1105" i="10"/>
  <c r="A1106" i="10"/>
  <c r="B1106" i="10"/>
  <c r="C1106" i="10"/>
  <c r="D1106" i="10"/>
  <c r="E1106" i="10"/>
  <c r="F1106" i="10"/>
  <c r="G1106" i="10"/>
  <c r="H1106" i="10"/>
  <c r="I1106" i="10"/>
  <c r="J1106" i="10"/>
  <c r="K1106" i="10"/>
  <c r="L1106" i="10"/>
  <c r="M1106" i="10"/>
  <c r="N1106" i="10"/>
  <c r="P1106" i="10"/>
  <c r="Q1106" i="10"/>
  <c r="R1106" i="10"/>
  <c r="S1106" i="10"/>
  <c r="A1107" i="10"/>
  <c r="B1107" i="10"/>
  <c r="C1107" i="10"/>
  <c r="D1107" i="10"/>
  <c r="E1107" i="10"/>
  <c r="F1107" i="10"/>
  <c r="G1107" i="10"/>
  <c r="H1107" i="10"/>
  <c r="I1107" i="10"/>
  <c r="J1107" i="10"/>
  <c r="K1107" i="10"/>
  <c r="L1107" i="10"/>
  <c r="M1107" i="10"/>
  <c r="N1107" i="10"/>
  <c r="P1107" i="10"/>
  <c r="A1108" i="10"/>
  <c r="B1108" i="10"/>
  <c r="C1108" i="10"/>
  <c r="D1108" i="10"/>
  <c r="E1108" i="10"/>
  <c r="F1108" i="10"/>
  <c r="G1108" i="10"/>
  <c r="H1108" i="10"/>
  <c r="I1108" i="10"/>
  <c r="J1108" i="10"/>
  <c r="K1108" i="10"/>
  <c r="L1108" i="10"/>
  <c r="M1108" i="10"/>
  <c r="N1108" i="10"/>
  <c r="P1108" i="10"/>
  <c r="A1109" i="10"/>
  <c r="B1109" i="10"/>
  <c r="C1109" i="10"/>
  <c r="D1109" i="10"/>
  <c r="E1109" i="10"/>
  <c r="F1109" i="10"/>
  <c r="G1109" i="10"/>
  <c r="H1109" i="10"/>
  <c r="I1109" i="10"/>
  <c r="J1109" i="10"/>
  <c r="K1109" i="10"/>
  <c r="L1109" i="10"/>
  <c r="M1109" i="10"/>
  <c r="N1109" i="10"/>
  <c r="P1109" i="10"/>
  <c r="A1110" i="10"/>
  <c r="B1110" i="10"/>
  <c r="C1110" i="10"/>
  <c r="D1110" i="10"/>
  <c r="E1110" i="10"/>
  <c r="F1110" i="10"/>
  <c r="G1110" i="10"/>
  <c r="H1110" i="10"/>
  <c r="I1110" i="10"/>
  <c r="J1110" i="10"/>
  <c r="K1110" i="10"/>
  <c r="L1110" i="10"/>
  <c r="M1110" i="10"/>
  <c r="N1110" i="10"/>
  <c r="P1110" i="10"/>
  <c r="A1111" i="10"/>
  <c r="B1111" i="10"/>
  <c r="C1111" i="10"/>
  <c r="D1111" i="10"/>
  <c r="E1111" i="10"/>
  <c r="F1111" i="10"/>
  <c r="G1111" i="10"/>
  <c r="H1111" i="10"/>
  <c r="I1111" i="10"/>
  <c r="J1111" i="10"/>
  <c r="K1111" i="10"/>
  <c r="L1111" i="10"/>
  <c r="M1111" i="10"/>
  <c r="N1111" i="10"/>
  <c r="P1111" i="10"/>
  <c r="A1112" i="10"/>
  <c r="B1112" i="10"/>
  <c r="C1112" i="10"/>
  <c r="D1112" i="10"/>
  <c r="E1112" i="10"/>
  <c r="F1112" i="10"/>
  <c r="G1112" i="10"/>
  <c r="H1112" i="10"/>
  <c r="I1112" i="10"/>
  <c r="J1112" i="10"/>
  <c r="K1112" i="10"/>
  <c r="L1112" i="10"/>
  <c r="M1112" i="10"/>
  <c r="N1112" i="10"/>
  <c r="P1112" i="10"/>
  <c r="A1113" i="10"/>
  <c r="B1113" i="10"/>
  <c r="C1113" i="10"/>
  <c r="D1113" i="10"/>
  <c r="E1113" i="10"/>
  <c r="F1113" i="10"/>
  <c r="G1113" i="10"/>
  <c r="H1113" i="10"/>
  <c r="I1113" i="10"/>
  <c r="J1113" i="10"/>
  <c r="K1113" i="10"/>
  <c r="L1113" i="10"/>
  <c r="M1113" i="10"/>
  <c r="N1113" i="10"/>
  <c r="P1113" i="10"/>
  <c r="A1114" i="10"/>
  <c r="B1114" i="10"/>
  <c r="C1114" i="10"/>
  <c r="D1114" i="10"/>
  <c r="E1114" i="10"/>
  <c r="F1114" i="10"/>
  <c r="G1114" i="10"/>
  <c r="H1114" i="10"/>
  <c r="I1114" i="10"/>
  <c r="J1114" i="10"/>
  <c r="K1114" i="10"/>
  <c r="L1114" i="10"/>
  <c r="M1114" i="10"/>
  <c r="N1114" i="10"/>
  <c r="P1114" i="10"/>
  <c r="A1115" i="10"/>
  <c r="B1115" i="10"/>
  <c r="C1115" i="10"/>
  <c r="D1115" i="10"/>
  <c r="E1115" i="10"/>
  <c r="F1115" i="10"/>
  <c r="G1115" i="10"/>
  <c r="H1115" i="10"/>
  <c r="I1115" i="10"/>
  <c r="J1115" i="10"/>
  <c r="K1115" i="10"/>
  <c r="L1115" i="10"/>
  <c r="M1115" i="10"/>
  <c r="N1115" i="10"/>
  <c r="P1115" i="10"/>
  <c r="A1116" i="10"/>
  <c r="B1116" i="10"/>
  <c r="C1116" i="10"/>
  <c r="D1116" i="10"/>
  <c r="E1116" i="10"/>
  <c r="F1116" i="10"/>
  <c r="G1116" i="10"/>
  <c r="H1116" i="10"/>
  <c r="I1116" i="10"/>
  <c r="J1116" i="10"/>
  <c r="K1116" i="10"/>
  <c r="L1116" i="10"/>
  <c r="M1116" i="10"/>
  <c r="N1116" i="10"/>
  <c r="P1116" i="10"/>
  <c r="A1117" i="10"/>
  <c r="B1117" i="10"/>
  <c r="C1117" i="10"/>
  <c r="D1117" i="10"/>
  <c r="E1117" i="10"/>
  <c r="F1117" i="10"/>
  <c r="G1117" i="10"/>
  <c r="H1117" i="10"/>
  <c r="I1117" i="10"/>
  <c r="J1117" i="10"/>
  <c r="K1117" i="10"/>
  <c r="L1117" i="10"/>
  <c r="M1117" i="10"/>
  <c r="N1117" i="10"/>
  <c r="P1117" i="10"/>
  <c r="A1118" i="10"/>
  <c r="B1118" i="10"/>
  <c r="C1118" i="10"/>
  <c r="D1118" i="10"/>
  <c r="E1118" i="10"/>
  <c r="F1118" i="10"/>
  <c r="G1118" i="10"/>
  <c r="H1118" i="10"/>
  <c r="I1118" i="10"/>
  <c r="J1118" i="10"/>
  <c r="K1118" i="10"/>
  <c r="L1118" i="10"/>
  <c r="M1118" i="10"/>
  <c r="N1118" i="10"/>
  <c r="P1118" i="10"/>
  <c r="A1119" i="10"/>
  <c r="B1119" i="10"/>
  <c r="C1119" i="10"/>
  <c r="D1119" i="10"/>
  <c r="E1119" i="10"/>
  <c r="F1119" i="10"/>
  <c r="G1119" i="10"/>
  <c r="H1119" i="10"/>
  <c r="I1119" i="10"/>
  <c r="J1119" i="10"/>
  <c r="K1119" i="10"/>
  <c r="L1119" i="10"/>
  <c r="M1119" i="10"/>
  <c r="N1119" i="10"/>
  <c r="P1119" i="10"/>
  <c r="Q1119" i="10"/>
  <c r="R1119" i="10"/>
  <c r="S1119" i="10"/>
  <c r="A1120" i="10"/>
  <c r="B1120" i="10"/>
  <c r="C1120" i="10"/>
  <c r="D1120" i="10"/>
  <c r="E1120" i="10"/>
  <c r="F1120" i="10"/>
  <c r="G1120" i="10"/>
  <c r="H1120" i="10"/>
  <c r="I1120" i="10"/>
  <c r="J1120" i="10"/>
  <c r="K1120" i="10"/>
  <c r="L1120" i="10"/>
  <c r="M1120" i="10"/>
  <c r="N1120" i="10"/>
  <c r="P1120" i="10"/>
  <c r="A1121" i="10"/>
  <c r="B1121" i="10"/>
  <c r="C1121" i="10"/>
  <c r="D1121" i="10"/>
  <c r="E1121" i="10"/>
  <c r="F1121" i="10"/>
  <c r="G1121" i="10"/>
  <c r="H1121" i="10"/>
  <c r="I1121" i="10"/>
  <c r="J1121" i="10"/>
  <c r="K1121" i="10"/>
  <c r="L1121" i="10"/>
  <c r="M1121" i="10"/>
  <c r="N1121" i="10"/>
  <c r="P1121" i="10"/>
  <c r="A1122" i="10"/>
  <c r="B1122" i="10"/>
  <c r="C1122" i="10"/>
  <c r="D1122" i="10"/>
  <c r="E1122" i="10"/>
  <c r="F1122" i="10"/>
  <c r="G1122" i="10"/>
  <c r="H1122" i="10"/>
  <c r="I1122" i="10"/>
  <c r="J1122" i="10"/>
  <c r="K1122" i="10"/>
  <c r="L1122" i="10"/>
  <c r="M1122" i="10"/>
  <c r="N1122" i="10"/>
  <c r="P1122" i="10"/>
  <c r="A1123" i="10"/>
  <c r="B1123" i="10"/>
  <c r="C1123" i="10"/>
  <c r="D1123" i="10"/>
  <c r="E1123" i="10"/>
  <c r="F1123" i="10"/>
  <c r="G1123" i="10"/>
  <c r="H1123" i="10"/>
  <c r="I1123" i="10"/>
  <c r="J1123" i="10"/>
  <c r="K1123" i="10"/>
  <c r="L1123" i="10"/>
  <c r="M1123" i="10"/>
  <c r="N1123" i="10"/>
  <c r="P1123" i="10"/>
  <c r="A1124" i="10"/>
  <c r="B1124" i="10"/>
  <c r="C1124" i="10"/>
  <c r="D1124" i="10"/>
  <c r="E1124" i="10"/>
  <c r="F1124" i="10"/>
  <c r="G1124" i="10"/>
  <c r="H1124" i="10"/>
  <c r="I1124" i="10"/>
  <c r="J1124" i="10"/>
  <c r="K1124" i="10"/>
  <c r="L1124" i="10"/>
  <c r="M1124" i="10"/>
  <c r="N1124" i="10"/>
  <c r="P1124" i="10"/>
  <c r="A1125" i="10"/>
  <c r="B1125" i="10"/>
  <c r="C1125" i="10"/>
  <c r="D1125" i="10"/>
  <c r="E1125" i="10"/>
  <c r="F1125" i="10"/>
  <c r="G1125" i="10"/>
  <c r="H1125" i="10"/>
  <c r="I1125" i="10"/>
  <c r="J1125" i="10"/>
  <c r="K1125" i="10"/>
  <c r="L1125" i="10"/>
  <c r="M1125" i="10"/>
  <c r="N1125" i="10"/>
  <c r="P1125" i="10"/>
  <c r="A1126" i="10"/>
  <c r="B1126" i="10"/>
  <c r="C1126" i="10"/>
  <c r="D1126" i="10"/>
  <c r="E1126" i="10"/>
  <c r="F1126" i="10"/>
  <c r="G1126" i="10"/>
  <c r="H1126" i="10"/>
  <c r="I1126" i="10"/>
  <c r="J1126" i="10"/>
  <c r="K1126" i="10"/>
  <c r="L1126" i="10"/>
  <c r="M1126" i="10"/>
  <c r="N1126" i="10"/>
  <c r="P1126" i="10"/>
  <c r="A1127" i="10"/>
  <c r="B1127" i="10"/>
  <c r="C1127" i="10"/>
  <c r="D1127" i="10"/>
  <c r="E1127" i="10"/>
  <c r="F1127" i="10"/>
  <c r="G1127" i="10"/>
  <c r="H1127" i="10"/>
  <c r="I1127" i="10"/>
  <c r="J1127" i="10"/>
  <c r="K1127" i="10"/>
  <c r="L1127" i="10"/>
  <c r="M1127" i="10"/>
  <c r="N1127" i="10"/>
  <c r="P1127" i="10"/>
  <c r="A1128" i="10"/>
  <c r="B1128" i="10"/>
  <c r="C1128" i="10"/>
  <c r="D1128" i="10"/>
  <c r="E1128" i="10"/>
  <c r="F1128" i="10"/>
  <c r="G1128" i="10"/>
  <c r="H1128" i="10"/>
  <c r="I1128" i="10"/>
  <c r="J1128" i="10"/>
  <c r="K1128" i="10"/>
  <c r="L1128" i="10"/>
  <c r="M1128" i="10"/>
  <c r="N1128" i="10"/>
  <c r="P1128" i="10"/>
  <c r="A1129" i="10"/>
  <c r="B1129" i="10"/>
  <c r="C1129" i="10"/>
  <c r="D1129" i="10"/>
  <c r="E1129" i="10"/>
  <c r="F1129" i="10"/>
  <c r="G1129" i="10"/>
  <c r="H1129" i="10"/>
  <c r="I1129" i="10"/>
  <c r="J1129" i="10"/>
  <c r="K1129" i="10"/>
  <c r="L1129" i="10"/>
  <c r="M1129" i="10"/>
  <c r="N1129" i="10"/>
  <c r="P1129" i="10"/>
  <c r="A1130" i="10"/>
  <c r="B1130" i="10"/>
  <c r="C1130" i="10"/>
  <c r="D1130" i="10"/>
  <c r="E1130" i="10"/>
  <c r="F1130" i="10"/>
  <c r="G1130" i="10"/>
  <c r="H1130" i="10"/>
  <c r="I1130" i="10"/>
  <c r="J1130" i="10"/>
  <c r="K1130" i="10"/>
  <c r="L1130" i="10"/>
  <c r="M1130" i="10"/>
  <c r="N1130" i="10"/>
  <c r="P1130" i="10"/>
  <c r="A1131" i="10"/>
  <c r="B1131" i="10"/>
  <c r="C1131" i="10"/>
  <c r="D1131" i="10"/>
  <c r="E1131" i="10"/>
  <c r="F1131" i="10"/>
  <c r="G1131" i="10"/>
  <c r="H1131" i="10"/>
  <c r="I1131" i="10"/>
  <c r="J1131" i="10"/>
  <c r="K1131" i="10"/>
  <c r="L1131" i="10"/>
  <c r="M1131" i="10"/>
  <c r="N1131" i="10"/>
  <c r="P1131" i="10"/>
  <c r="A1132" i="10"/>
  <c r="B1132" i="10"/>
  <c r="C1132" i="10"/>
  <c r="D1132" i="10"/>
  <c r="E1132" i="10"/>
  <c r="F1132" i="10"/>
  <c r="G1132" i="10"/>
  <c r="H1132" i="10"/>
  <c r="I1132" i="10"/>
  <c r="J1132" i="10"/>
  <c r="K1132" i="10"/>
  <c r="L1132" i="10"/>
  <c r="M1132" i="10"/>
  <c r="N1132" i="10"/>
  <c r="P1132" i="10"/>
  <c r="A1133" i="10"/>
  <c r="B1133" i="10"/>
  <c r="C1133" i="10"/>
  <c r="D1133" i="10"/>
  <c r="E1133" i="10"/>
  <c r="F1133" i="10"/>
  <c r="G1133" i="10"/>
  <c r="H1133" i="10"/>
  <c r="I1133" i="10"/>
  <c r="J1133" i="10"/>
  <c r="K1133" i="10"/>
  <c r="L1133" i="10"/>
  <c r="M1133" i="10"/>
  <c r="N1133" i="10"/>
  <c r="P1133" i="10"/>
  <c r="A1134" i="10"/>
  <c r="B1134" i="10"/>
  <c r="C1134" i="10"/>
  <c r="D1134" i="10"/>
  <c r="E1134" i="10"/>
  <c r="F1134" i="10"/>
  <c r="G1134" i="10"/>
  <c r="H1134" i="10"/>
  <c r="I1134" i="10"/>
  <c r="J1134" i="10"/>
  <c r="K1134" i="10"/>
  <c r="L1134" i="10"/>
  <c r="M1134" i="10"/>
  <c r="N1134" i="10"/>
  <c r="P1134" i="10"/>
  <c r="A1135" i="10"/>
  <c r="B1135" i="10"/>
  <c r="C1135" i="10"/>
  <c r="D1135" i="10"/>
  <c r="E1135" i="10"/>
  <c r="F1135" i="10"/>
  <c r="G1135" i="10"/>
  <c r="H1135" i="10"/>
  <c r="I1135" i="10"/>
  <c r="J1135" i="10"/>
  <c r="K1135" i="10"/>
  <c r="L1135" i="10"/>
  <c r="M1135" i="10"/>
  <c r="N1135" i="10"/>
  <c r="P1135" i="10"/>
  <c r="A1136" i="10"/>
  <c r="B1136" i="10"/>
  <c r="C1136" i="10"/>
  <c r="D1136" i="10"/>
  <c r="E1136" i="10"/>
  <c r="F1136" i="10"/>
  <c r="G1136" i="10"/>
  <c r="H1136" i="10"/>
  <c r="I1136" i="10"/>
  <c r="J1136" i="10"/>
  <c r="K1136" i="10"/>
  <c r="L1136" i="10"/>
  <c r="M1136" i="10"/>
  <c r="N1136" i="10"/>
  <c r="P1136" i="10"/>
  <c r="A1137" i="10"/>
  <c r="B1137" i="10"/>
  <c r="C1137" i="10"/>
  <c r="D1137" i="10"/>
  <c r="E1137" i="10"/>
  <c r="F1137" i="10"/>
  <c r="G1137" i="10"/>
  <c r="H1137" i="10"/>
  <c r="I1137" i="10"/>
  <c r="J1137" i="10"/>
  <c r="K1137" i="10"/>
  <c r="L1137" i="10"/>
  <c r="M1137" i="10"/>
  <c r="N1137" i="10"/>
  <c r="P1137" i="10"/>
  <c r="A1138" i="10"/>
  <c r="B1138" i="10"/>
  <c r="C1138" i="10"/>
  <c r="D1138" i="10"/>
  <c r="E1138" i="10"/>
  <c r="F1138" i="10"/>
  <c r="G1138" i="10"/>
  <c r="H1138" i="10"/>
  <c r="I1138" i="10"/>
  <c r="J1138" i="10"/>
  <c r="K1138" i="10"/>
  <c r="L1138" i="10"/>
  <c r="M1138" i="10"/>
  <c r="N1138" i="10"/>
  <c r="P1138" i="10"/>
  <c r="A1139" i="10"/>
  <c r="B1139" i="10"/>
  <c r="C1139" i="10"/>
  <c r="D1139" i="10"/>
  <c r="E1139" i="10"/>
  <c r="F1139" i="10"/>
  <c r="G1139" i="10"/>
  <c r="H1139" i="10"/>
  <c r="I1139" i="10"/>
  <c r="J1139" i="10"/>
  <c r="K1139" i="10"/>
  <c r="L1139" i="10"/>
  <c r="M1139" i="10"/>
  <c r="N1139" i="10"/>
  <c r="P1139" i="10"/>
  <c r="A1140" i="10"/>
  <c r="B1140" i="10"/>
  <c r="C1140" i="10"/>
  <c r="D1140" i="10"/>
  <c r="E1140" i="10"/>
  <c r="F1140" i="10"/>
  <c r="G1140" i="10"/>
  <c r="H1140" i="10"/>
  <c r="I1140" i="10"/>
  <c r="J1140" i="10"/>
  <c r="K1140" i="10"/>
  <c r="L1140" i="10"/>
  <c r="M1140" i="10"/>
  <c r="N1140" i="10"/>
  <c r="P1140" i="10"/>
  <c r="A1141" i="10"/>
  <c r="B1141" i="10"/>
  <c r="C1141" i="10"/>
  <c r="D1141" i="10"/>
  <c r="E1141" i="10"/>
  <c r="F1141" i="10"/>
  <c r="G1141" i="10"/>
  <c r="H1141" i="10"/>
  <c r="I1141" i="10"/>
  <c r="J1141" i="10"/>
  <c r="K1141" i="10"/>
  <c r="L1141" i="10"/>
  <c r="M1141" i="10"/>
  <c r="N1141" i="10"/>
  <c r="P1141" i="10"/>
  <c r="A1142" i="10"/>
  <c r="B1142" i="10"/>
  <c r="C1142" i="10"/>
  <c r="D1142" i="10"/>
  <c r="E1142" i="10"/>
  <c r="F1142" i="10"/>
  <c r="G1142" i="10"/>
  <c r="H1142" i="10"/>
  <c r="I1142" i="10"/>
  <c r="J1142" i="10"/>
  <c r="K1142" i="10"/>
  <c r="L1142" i="10"/>
  <c r="M1142" i="10"/>
  <c r="N1142" i="10"/>
  <c r="P1142" i="10"/>
  <c r="A1143" i="10"/>
  <c r="B1143" i="10"/>
  <c r="C1143" i="10"/>
  <c r="D1143" i="10"/>
  <c r="E1143" i="10"/>
  <c r="F1143" i="10"/>
  <c r="G1143" i="10"/>
  <c r="H1143" i="10"/>
  <c r="I1143" i="10"/>
  <c r="J1143" i="10"/>
  <c r="K1143" i="10"/>
  <c r="L1143" i="10"/>
  <c r="M1143" i="10"/>
  <c r="N1143" i="10"/>
  <c r="P1143" i="10"/>
  <c r="A1144" i="10"/>
  <c r="B1144" i="10"/>
  <c r="C1144" i="10"/>
  <c r="D1144" i="10"/>
  <c r="E1144" i="10"/>
  <c r="F1144" i="10"/>
  <c r="G1144" i="10"/>
  <c r="H1144" i="10"/>
  <c r="I1144" i="10"/>
  <c r="J1144" i="10"/>
  <c r="K1144" i="10"/>
  <c r="L1144" i="10"/>
  <c r="M1144" i="10"/>
  <c r="N1144" i="10"/>
  <c r="P1144" i="10"/>
  <c r="A1145" i="10"/>
  <c r="B1145" i="10"/>
  <c r="C1145" i="10"/>
  <c r="D1145" i="10"/>
  <c r="E1145" i="10"/>
  <c r="F1145" i="10"/>
  <c r="G1145" i="10"/>
  <c r="H1145" i="10"/>
  <c r="I1145" i="10"/>
  <c r="J1145" i="10"/>
  <c r="K1145" i="10"/>
  <c r="L1145" i="10"/>
  <c r="M1145" i="10"/>
  <c r="N1145" i="10"/>
  <c r="P1145" i="10"/>
  <c r="A1146" i="10"/>
  <c r="B1146" i="10"/>
  <c r="C1146" i="10"/>
  <c r="D1146" i="10"/>
  <c r="E1146" i="10"/>
  <c r="F1146" i="10"/>
  <c r="G1146" i="10"/>
  <c r="H1146" i="10"/>
  <c r="I1146" i="10"/>
  <c r="J1146" i="10"/>
  <c r="K1146" i="10"/>
  <c r="L1146" i="10"/>
  <c r="M1146" i="10"/>
  <c r="N1146" i="10"/>
  <c r="P1146" i="10"/>
  <c r="A1147" i="10"/>
  <c r="B1147" i="10"/>
  <c r="C1147" i="10"/>
  <c r="D1147" i="10"/>
  <c r="E1147" i="10"/>
  <c r="F1147" i="10"/>
  <c r="G1147" i="10"/>
  <c r="H1147" i="10"/>
  <c r="I1147" i="10"/>
  <c r="J1147" i="10"/>
  <c r="K1147" i="10"/>
  <c r="L1147" i="10"/>
  <c r="M1147" i="10"/>
  <c r="N1147" i="10"/>
  <c r="P1147" i="10"/>
  <c r="A1148" i="10"/>
  <c r="B1148" i="10"/>
  <c r="C1148" i="10"/>
  <c r="D1148" i="10"/>
  <c r="E1148" i="10"/>
  <c r="F1148" i="10"/>
  <c r="G1148" i="10"/>
  <c r="H1148" i="10"/>
  <c r="I1148" i="10"/>
  <c r="J1148" i="10"/>
  <c r="K1148" i="10"/>
  <c r="L1148" i="10"/>
  <c r="M1148" i="10"/>
  <c r="N1148" i="10"/>
  <c r="P1148" i="10"/>
  <c r="A1149" i="10"/>
  <c r="B1149" i="10"/>
  <c r="C1149" i="10"/>
  <c r="D1149" i="10"/>
  <c r="E1149" i="10"/>
  <c r="F1149" i="10"/>
  <c r="G1149" i="10"/>
  <c r="H1149" i="10"/>
  <c r="I1149" i="10"/>
  <c r="J1149" i="10"/>
  <c r="K1149" i="10"/>
  <c r="L1149" i="10"/>
  <c r="M1149" i="10"/>
  <c r="N1149" i="10"/>
  <c r="P1149" i="10"/>
  <c r="A1150" i="10"/>
  <c r="B1150" i="10"/>
  <c r="C1150" i="10"/>
  <c r="D1150" i="10"/>
  <c r="E1150" i="10"/>
  <c r="F1150" i="10"/>
  <c r="G1150" i="10"/>
  <c r="H1150" i="10"/>
  <c r="I1150" i="10"/>
  <c r="J1150" i="10"/>
  <c r="K1150" i="10"/>
  <c r="L1150" i="10"/>
  <c r="M1150" i="10"/>
  <c r="N1150" i="10"/>
  <c r="P1150" i="10"/>
  <c r="A1151" i="10"/>
  <c r="B1151" i="10"/>
  <c r="C1151" i="10"/>
  <c r="D1151" i="10"/>
  <c r="E1151" i="10"/>
  <c r="F1151" i="10"/>
  <c r="G1151" i="10"/>
  <c r="H1151" i="10"/>
  <c r="I1151" i="10"/>
  <c r="J1151" i="10"/>
  <c r="K1151" i="10"/>
  <c r="L1151" i="10"/>
  <c r="M1151" i="10"/>
  <c r="N1151" i="10"/>
  <c r="P1151" i="10"/>
  <c r="A1152" i="10"/>
  <c r="B1152" i="10"/>
  <c r="C1152" i="10"/>
  <c r="D1152" i="10"/>
  <c r="E1152" i="10"/>
  <c r="F1152" i="10"/>
  <c r="G1152" i="10"/>
  <c r="H1152" i="10"/>
  <c r="I1152" i="10"/>
  <c r="J1152" i="10"/>
  <c r="K1152" i="10"/>
  <c r="L1152" i="10"/>
  <c r="M1152" i="10"/>
  <c r="N1152" i="10"/>
  <c r="P1152" i="10"/>
  <c r="A1153" i="10"/>
  <c r="B1153" i="10"/>
  <c r="C1153" i="10"/>
  <c r="D1153" i="10"/>
  <c r="E1153" i="10"/>
  <c r="F1153" i="10"/>
  <c r="G1153" i="10"/>
  <c r="H1153" i="10"/>
  <c r="I1153" i="10"/>
  <c r="J1153" i="10"/>
  <c r="K1153" i="10"/>
  <c r="L1153" i="10"/>
  <c r="M1153" i="10"/>
  <c r="N1153" i="10"/>
  <c r="P1153" i="10"/>
  <c r="A1154" i="10"/>
  <c r="B1154" i="10"/>
  <c r="C1154" i="10"/>
  <c r="D1154" i="10"/>
  <c r="E1154" i="10"/>
  <c r="F1154" i="10"/>
  <c r="G1154" i="10"/>
  <c r="H1154" i="10"/>
  <c r="I1154" i="10"/>
  <c r="J1154" i="10"/>
  <c r="K1154" i="10"/>
  <c r="L1154" i="10"/>
  <c r="M1154" i="10"/>
  <c r="N1154" i="10"/>
  <c r="P1154" i="10"/>
  <c r="A1155" i="10"/>
  <c r="B1155" i="10"/>
  <c r="C1155" i="10"/>
  <c r="D1155" i="10"/>
  <c r="E1155" i="10"/>
  <c r="F1155" i="10"/>
  <c r="G1155" i="10"/>
  <c r="H1155" i="10"/>
  <c r="I1155" i="10"/>
  <c r="J1155" i="10"/>
  <c r="K1155" i="10"/>
  <c r="L1155" i="10"/>
  <c r="M1155" i="10"/>
  <c r="N1155" i="10"/>
  <c r="P1155" i="10"/>
  <c r="A1156" i="10"/>
  <c r="B1156" i="10"/>
  <c r="C1156" i="10"/>
  <c r="D1156" i="10"/>
  <c r="E1156" i="10"/>
  <c r="F1156" i="10"/>
  <c r="G1156" i="10"/>
  <c r="H1156" i="10"/>
  <c r="I1156" i="10"/>
  <c r="J1156" i="10"/>
  <c r="K1156" i="10"/>
  <c r="L1156" i="10"/>
  <c r="M1156" i="10"/>
  <c r="N1156" i="10"/>
  <c r="P1156" i="10"/>
  <c r="A1157" i="10"/>
  <c r="B1157" i="10"/>
  <c r="C1157" i="10"/>
  <c r="D1157" i="10"/>
  <c r="E1157" i="10"/>
  <c r="F1157" i="10"/>
  <c r="G1157" i="10"/>
  <c r="H1157" i="10"/>
  <c r="I1157" i="10"/>
  <c r="J1157" i="10"/>
  <c r="K1157" i="10"/>
  <c r="L1157" i="10"/>
  <c r="M1157" i="10"/>
  <c r="N1157" i="10"/>
  <c r="P1157" i="10"/>
  <c r="A1158" i="10"/>
  <c r="B1158" i="10"/>
  <c r="C1158" i="10"/>
  <c r="D1158" i="10"/>
  <c r="E1158" i="10"/>
  <c r="F1158" i="10"/>
  <c r="G1158" i="10"/>
  <c r="H1158" i="10"/>
  <c r="I1158" i="10"/>
  <c r="J1158" i="10"/>
  <c r="K1158" i="10"/>
  <c r="L1158" i="10"/>
  <c r="M1158" i="10"/>
  <c r="N1158" i="10"/>
  <c r="P1158" i="10"/>
  <c r="A1159" i="10"/>
  <c r="B1159" i="10"/>
  <c r="C1159" i="10"/>
  <c r="D1159" i="10"/>
  <c r="E1159" i="10"/>
  <c r="F1159" i="10"/>
  <c r="G1159" i="10"/>
  <c r="H1159" i="10"/>
  <c r="I1159" i="10"/>
  <c r="J1159" i="10"/>
  <c r="K1159" i="10"/>
  <c r="L1159" i="10"/>
  <c r="M1159" i="10"/>
  <c r="N1159" i="10"/>
  <c r="P1159" i="10"/>
  <c r="A1160" i="10"/>
  <c r="B1160" i="10"/>
  <c r="C1160" i="10"/>
  <c r="D1160" i="10"/>
  <c r="E1160" i="10"/>
  <c r="F1160" i="10"/>
  <c r="G1160" i="10"/>
  <c r="H1160" i="10"/>
  <c r="I1160" i="10"/>
  <c r="J1160" i="10"/>
  <c r="K1160" i="10"/>
  <c r="L1160" i="10"/>
  <c r="M1160" i="10"/>
  <c r="N1160" i="10"/>
  <c r="P1160" i="10"/>
  <c r="A1161" i="10"/>
  <c r="B1161" i="10"/>
  <c r="C1161" i="10"/>
  <c r="D1161" i="10"/>
  <c r="E1161" i="10"/>
  <c r="F1161" i="10"/>
  <c r="G1161" i="10"/>
  <c r="H1161" i="10"/>
  <c r="I1161" i="10"/>
  <c r="J1161" i="10"/>
  <c r="K1161" i="10"/>
  <c r="L1161" i="10"/>
  <c r="M1161" i="10"/>
  <c r="N1161" i="10"/>
  <c r="P1161" i="10"/>
  <c r="A1162" i="10"/>
  <c r="B1162" i="10"/>
  <c r="C1162" i="10"/>
  <c r="D1162" i="10"/>
  <c r="E1162" i="10"/>
  <c r="F1162" i="10"/>
  <c r="G1162" i="10"/>
  <c r="H1162" i="10"/>
  <c r="I1162" i="10"/>
  <c r="J1162" i="10"/>
  <c r="K1162" i="10"/>
  <c r="L1162" i="10"/>
  <c r="M1162" i="10"/>
  <c r="N1162" i="10"/>
  <c r="P1162" i="10"/>
  <c r="A1163" i="10"/>
  <c r="B1163" i="10"/>
  <c r="C1163" i="10"/>
  <c r="D1163" i="10"/>
  <c r="E1163" i="10"/>
  <c r="F1163" i="10"/>
  <c r="G1163" i="10"/>
  <c r="H1163" i="10"/>
  <c r="I1163" i="10"/>
  <c r="J1163" i="10"/>
  <c r="K1163" i="10"/>
  <c r="L1163" i="10"/>
  <c r="M1163" i="10"/>
  <c r="N1163" i="10"/>
  <c r="P1163" i="10"/>
  <c r="A1164" i="10"/>
  <c r="B1164" i="10"/>
  <c r="C1164" i="10"/>
  <c r="D1164" i="10"/>
  <c r="E1164" i="10"/>
  <c r="F1164" i="10"/>
  <c r="G1164" i="10"/>
  <c r="H1164" i="10"/>
  <c r="I1164" i="10"/>
  <c r="J1164" i="10"/>
  <c r="K1164" i="10"/>
  <c r="L1164" i="10"/>
  <c r="M1164" i="10"/>
  <c r="N1164" i="10"/>
  <c r="P1164" i="10"/>
  <c r="A1165" i="10"/>
  <c r="B1165" i="10"/>
  <c r="C1165" i="10"/>
  <c r="D1165" i="10"/>
  <c r="E1165" i="10"/>
  <c r="F1165" i="10"/>
  <c r="G1165" i="10"/>
  <c r="H1165" i="10"/>
  <c r="I1165" i="10"/>
  <c r="J1165" i="10"/>
  <c r="K1165" i="10"/>
  <c r="L1165" i="10"/>
  <c r="M1165" i="10"/>
  <c r="N1165" i="10"/>
  <c r="P1165" i="10"/>
  <c r="A1166" i="10"/>
  <c r="B1166" i="10"/>
  <c r="C1166" i="10"/>
  <c r="D1166" i="10"/>
  <c r="E1166" i="10"/>
  <c r="F1166" i="10"/>
  <c r="G1166" i="10"/>
  <c r="H1166" i="10"/>
  <c r="I1166" i="10"/>
  <c r="J1166" i="10"/>
  <c r="K1166" i="10"/>
  <c r="L1166" i="10"/>
  <c r="M1166" i="10"/>
  <c r="N1166" i="10"/>
  <c r="P1166" i="10"/>
  <c r="A1167" i="10"/>
  <c r="B1167" i="10"/>
  <c r="C1167" i="10"/>
  <c r="D1167" i="10"/>
  <c r="E1167" i="10"/>
  <c r="F1167" i="10"/>
  <c r="G1167" i="10"/>
  <c r="H1167" i="10"/>
  <c r="I1167" i="10"/>
  <c r="J1167" i="10"/>
  <c r="K1167" i="10"/>
  <c r="L1167" i="10"/>
  <c r="M1167" i="10"/>
  <c r="N1167" i="10"/>
  <c r="P1167" i="10"/>
  <c r="A1168" i="10"/>
  <c r="B1168" i="10"/>
  <c r="C1168" i="10"/>
  <c r="D1168" i="10"/>
  <c r="E1168" i="10"/>
  <c r="F1168" i="10"/>
  <c r="G1168" i="10"/>
  <c r="H1168" i="10"/>
  <c r="I1168" i="10"/>
  <c r="J1168" i="10"/>
  <c r="K1168" i="10"/>
  <c r="L1168" i="10"/>
  <c r="M1168" i="10"/>
  <c r="N1168" i="10"/>
  <c r="P1168" i="10"/>
  <c r="A1169" i="10"/>
  <c r="B1169" i="10"/>
  <c r="C1169" i="10"/>
  <c r="D1169" i="10"/>
  <c r="E1169" i="10"/>
  <c r="F1169" i="10"/>
  <c r="G1169" i="10"/>
  <c r="H1169" i="10"/>
  <c r="I1169" i="10"/>
  <c r="J1169" i="10"/>
  <c r="K1169" i="10"/>
  <c r="L1169" i="10"/>
  <c r="M1169" i="10"/>
  <c r="N1169" i="10"/>
  <c r="P1169" i="10"/>
  <c r="A1170" i="10"/>
  <c r="B1170" i="10"/>
  <c r="C1170" i="10"/>
  <c r="D1170" i="10"/>
  <c r="E1170" i="10"/>
  <c r="F1170" i="10"/>
  <c r="G1170" i="10"/>
  <c r="H1170" i="10"/>
  <c r="I1170" i="10"/>
  <c r="J1170" i="10"/>
  <c r="K1170" i="10"/>
  <c r="L1170" i="10"/>
  <c r="M1170" i="10"/>
  <c r="N1170" i="10"/>
  <c r="P1170" i="10"/>
  <c r="A1171" i="10"/>
  <c r="B1171" i="10"/>
  <c r="C1171" i="10"/>
  <c r="D1171" i="10"/>
  <c r="E1171" i="10"/>
  <c r="F1171" i="10"/>
  <c r="G1171" i="10"/>
  <c r="H1171" i="10"/>
  <c r="I1171" i="10"/>
  <c r="J1171" i="10"/>
  <c r="K1171" i="10"/>
  <c r="L1171" i="10"/>
  <c r="M1171" i="10"/>
  <c r="N1171" i="10"/>
  <c r="P1171" i="10"/>
  <c r="A1172" i="10"/>
  <c r="B1172" i="10"/>
  <c r="C1172" i="10"/>
  <c r="D1172" i="10"/>
  <c r="E1172" i="10"/>
  <c r="F1172" i="10"/>
  <c r="G1172" i="10"/>
  <c r="H1172" i="10"/>
  <c r="I1172" i="10"/>
  <c r="J1172" i="10"/>
  <c r="K1172" i="10"/>
  <c r="L1172" i="10"/>
  <c r="M1172" i="10"/>
  <c r="N1172" i="10"/>
  <c r="P1172" i="10"/>
  <c r="A1173" i="10"/>
  <c r="B1173" i="10"/>
  <c r="C1173" i="10"/>
  <c r="D1173" i="10"/>
  <c r="E1173" i="10"/>
  <c r="F1173" i="10"/>
  <c r="G1173" i="10"/>
  <c r="H1173" i="10"/>
  <c r="I1173" i="10"/>
  <c r="J1173" i="10"/>
  <c r="K1173" i="10"/>
  <c r="L1173" i="10"/>
  <c r="M1173" i="10"/>
  <c r="N1173" i="10"/>
  <c r="P1173" i="10"/>
  <c r="A1174" i="10"/>
  <c r="B1174" i="10"/>
  <c r="C1174" i="10"/>
  <c r="D1174" i="10"/>
  <c r="E1174" i="10"/>
  <c r="F1174" i="10"/>
  <c r="G1174" i="10"/>
  <c r="H1174" i="10"/>
  <c r="I1174" i="10"/>
  <c r="J1174" i="10"/>
  <c r="K1174" i="10"/>
  <c r="L1174" i="10"/>
  <c r="M1174" i="10"/>
  <c r="N1174" i="10"/>
  <c r="P1174" i="10"/>
  <c r="A1175" i="10"/>
  <c r="B1175" i="10"/>
  <c r="C1175" i="10"/>
  <c r="D1175" i="10"/>
  <c r="E1175" i="10"/>
  <c r="F1175" i="10"/>
  <c r="G1175" i="10"/>
  <c r="H1175" i="10"/>
  <c r="I1175" i="10"/>
  <c r="J1175" i="10"/>
  <c r="K1175" i="10"/>
  <c r="L1175" i="10"/>
  <c r="M1175" i="10"/>
  <c r="N1175" i="10"/>
  <c r="P1175" i="10"/>
  <c r="A1176" i="10"/>
  <c r="B1176" i="10"/>
  <c r="C1176" i="10"/>
  <c r="D1176" i="10"/>
  <c r="E1176" i="10"/>
  <c r="F1176" i="10"/>
  <c r="G1176" i="10"/>
  <c r="H1176" i="10"/>
  <c r="I1176" i="10"/>
  <c r="J1176" i="10"/>
  <c r="K1176" i="10"/>
  <c r="L1176" i="10"/>
  <c r="M1176" i="10"/>
  <c r="N1176" i="10"/>
  <c r="P1176" i="10"/>
  <c r="A1177" i="10"/>
  <c r="B1177" i="10"/>
  <c r="C1177" i="10"/>
  <c r="D1177" i="10"/>
  <c r="E1177" i="10"/>
  <c r="F1177" i="10"/>
  <c r="G1177" i="10"/>
  <c r="H1177" i="10"/>
  <c r="I1177" i="10"/>
  <c r="J1177" i="10"/>
  <c r="K1177" i="10"/>
  <c r="L1177" i="10"/>
  <c r="M1177" i="10"/>
  <c r="N1177" i="10"/>
  <c r="P1177" i="10"/>
  <c r="A1178" i="10"/>
  <c r="B1178" i="10"/>
  <c r="C1178" i="10"/>
  <c r="D1178" i="10"/>
  <c r="E1178" i="10"/>
  <c r="F1178" i="10"/>
  <c r="G1178" i="10"/>
  <c r="H1178" i="10"/>
  <c r="I1178" i="10"/>
  <c r="J1178" i="10"/>
  <c r="K1178" i="10"/>
  <c r="L1178" i="10"/>
  <c r="M1178" i="10"/>
  <c r="N1178" i="10"/>
  <c r="P1178" i="10"/>
  <c r="A1179" i="10"/>
  <c r="B1179" i="10"/>
  <c r="C1179" i="10"/>
  <c r="D1179" i="10"/>
  <c r="E1179" i="10"/>
  <c r="F1179" i="10"/>
  <c r="G1179" i="10"/>
  <c r="H1179" i="10"/>
  <c r="I1179" i="10"/>
  <c r="J1179" i="10"/>
  <c r="K1179" i="10"/>
  <c r="L1179" i="10"/>
  <c r="M1179" i="10"/>
  <c r="N1179" i="10"/>
  <c r="P1179" i="10"/>
  <c r="A1180" i="10"/>
  <c r="B1180" i="10"/>
  <c r="C1180" i="10"/>
  <c r="D1180" i="10"/>
  <c r="E1180" i="10"/>
  <c r="F1180" i="10"/>
  <c r="G1180" i="10"/>
  <c r="H1180" i="10"/>
  <c r="I1180" i="10"/>
  <c r="J1180" i="10"/>
  <c r="K1180" i="10"/>
  <c r="L1180" i="10"/>
  <c r="M1180" i="10"/>
  <c r="N1180" i="10"/>
  <c r="P1180" i="10"/>
  <c r="A1181" i="10"/>
  <c r="B1181" i="10"/>
  <c r="C1181" i="10"/>
  <c r="D1181" i="10"/>
  <c r="E1181" i="10"/>
  <c r="F1181" i="10"/>
  <c r="G1181" i="10"/>
  <c r="H1181" i="10"/>
  <c r="I1181" i="10"/>
  <c r="J1181" i="10"/>
  <c r="K1181" i="10"/>
  <c r="L1181" i="10"/>
  <c r="M1181" i="10"/>
  <c r="N1181" i="10"/>
  <c r="P1181" i="10"/>
  <c r="A1182" i="10"/>
  <c r="B1182" i="10"/>
  <c r="C1182" i="10"/>
  <c r="D1182" i="10"/>
  <c r="E1182" i="10"/>
  <c r="F1182" i="10"/>
  <c r="G1182" i="10"/>
  <c r="H1182" i="10"/>
  <c r="I1182" i="10"/>
  <c r="J1182" i="10"/>
  <c r="K1182" i="10"/>
  <c r="L1182" i="10"/>
  <c r="M1182" i="10"/>
  <c r="N1182" i="10"/>
  <c r="P1182" i="10"/>
  <c r="A1183" i="10"/>
  <c r="B1183" i="10"/>
  <c r="C1183" i="10"/>
  <c r="D1183" i="10"/>
  <c r="E1183" i="10"/>
  <c r="F1183" i="10"/>
  <c r="G1183" i="10"/>
  <c r="H1183" i="10"/>
  <c r="I1183" i="10"/>
  <c r="J1183" i="10"/>
  <c r="K1183" i="10"/>
  <c r="L1183" i="10"/>
  <c r="M1183" i="10"/>
  <c r="N1183" i="10"/>
  <c r="P1183" i="10"/>
  <c r="A1184" i="10"/>
  <c r="B1184" i="10"/>
  <c r="C1184" i="10"/>
  <c r="D1184" i="10"/>
  <c r="E1184" i="10"/>
  <c r="F1184" i="10"/>
  <c r="G1184" i="10"/>
  <c r="H1184" i="10"/>
  <c r="I1184" i="10"/>
  <c r="J1184" i="10"/>
  <c r="K1184" i="10"/>
  <c r="L1184" i="10"/>
  <c r="M1184" i="10"/>
  <c r="N1184" i="10"/>
  <c r="P1184" i="10"/>
  <c r="A1185" i="10"/>
  <c r="B1185" i="10"/>
  <c r="C1185" i="10"/>
  <c r="D1185" i="10"/>
  <c r="E1185" i="10"/>
  <c r="F1185" i="10"/>
  <c r="G1185" i="10"/>
  <c r="H1185" i="10"/>
  <c r="I1185" i="10"/>
  <c r="J1185" i="10"/>
  <c r="K1185" i="10"/>
  <c r="L1185" i="10"/>
  <c r="M1185" i="10"/>
  <c r="N1185" i="10"/>
  <c r="P1185" i="10"/>
  <c r="A1186" i="10"/>
  <c r="B1186" i="10"/>
  <c r="C1186" i="10"/>
  <c r="D1186" i="10"/>
  <c r="E1186" i="10"/>
  <c r="F1186" i="10"/>
  <c r="G1186" i="10"/>
  <c r="H1186" i="10"/>
  <c r="I1186" i="10"/>
  <c r="J1186" i="10"/>
  <c r="K1186" i="10"/>
  <c r="L1186" i="10"/>
  <c r="M1186" i="10"/>
  <c r="N1186" i="10"/>
  <c r="P1186" i="10"/>
  <c r="A1187" i="10"/>
  <c r="B1187" i="10"/>
  <c r="C1187" i="10"/>
  <c r="D1187" i="10"/>
  <c r="E1187" i="10"/>
  <c r="F1187" i="10"/>
  <c r="G1187" i="10"/>
  <c r="H1187" i="10"/>
  <c r="I1187" i="10"/>
  <c r="J1187" i="10"/>
  <c r="K1187" i="10"/>
  <c r="L1187" i="10"/>
  <c r="M1187" i="10"/>
  <c r="N1187" i="10"/>
  <c r="P1187" i="10"/>
  <c r="A1188" i="10"/>
  <c r="B1188" i="10"/>
  <c r="C1188" i="10"/>
  <c r="D1188" i="10"/>
  <c r="E1188" i="10"/>
  <c r="F1188" i="10"/>
  <c r="G1188" i="10"/>
  <c r="H1188" i="10"/>
  <c r="I1188" i="10"/>
  <c r="J1188" i="10"/>
  <c r="K1188" i="10"/>
  <c r="L1188" i="10"/>
  <c r="M1188" i="10"/>
  <c r="N1188" i="10"/>
  <c r="P1188" i="10"/>
  <c r="A1189" i="10"/>
  <c r="B1189" i="10"/>
  <c r="C1189" i="10"/>
  <c r="D1189" i="10"/>
  <c r="E1189" i="10"/>
  <c r="F1189" i="10"/>
  <c r="G1189" i="10"/>
  <c r="H1189" i="10"/>
  <c r="I1189" i="10"/>
  <c r="J1189" i="10"/>
  <c r="K1189" i="10"/>
  <c r="L1189" i="10"/>
  <c r="M1189" i="10"/>
  <c r="N1189" i="10"/>
  <c r="P1189" i="10"/>
  <c r="A1190" i="10"/>
  <c r="B1190" i="10"/>
  <c r="C1190" i="10"/>
  <c r="D1190" i="10"/>
  <c r="E1190" i="10"/>
  <c r="F1190" i="10"/>
  <c r="G1190" i="10"/>
  <c r="H1190" i="10"/>
  <c r="I1190" i="10"/>
  <c r="J1190" i="10"/>
  <c r="K1190" i="10"/>
  <c r="L1190" i="10"/>
  <c r="M1190" i="10"/>
  <c r="N1190" i="10"/>
  <c r="P1190" i="10"/>
  <c r="A1191" i="10"/>
  <c r="B1191" i="10"/>
  <c r="C1191" i="10"/>
  <c r="D1191" i="10"/>
  <c r="E1191" i="10"/>
  <c r="F1191" i="10"/>
  <c r="G1191" i="10"/>
  <c r="H1191" i="10"/>
  <c r="I1191" i="10"/>
  <c r="J1191" i="10"/>
  <c r="K1191" i="10"/>
  <c r="L1191" i="10"/>
  <c r="M1191" i="10"/>
  <c r="N1191" i="10"/>
  <c r="P1191" i="10"/>
  <c r="A1192" i="10"/>
  <c r="B1192" i="10"/>
  <c r="C1192" i="10"/>
  <c r="D1192" i="10"/>
  <c r="E1192" i="10"/>
  <c r="F1192" i="10"/>
  <c r="G1192" i="10"/>
  <c r="H1192" i="10"/>
  <c r="I1192" i="10"/>
  <c r="J1192" i="10"/>
  <c r="K1192" i="10"/>
  <c r="L1192" i="10"/>
  <c r="M1192" i="10"/>
  <c r="N1192" i="10"/>
  <c r="P1192" i="10"/>
  <c r="A1193" i="10"/>
  <c r="B1193" i="10"/>
  <c r="C1193" i="10"/>
  <c r="D1193" i="10"/>
  <c r="E1193" i="10"/>
  <c r="F1193" i="10"/>
  <c r="G1193" i="10"/>
  <c r="H1193" i="10"/>
  <c r="I1193" i="10"/>
  <c r="J1193" i="10"/>
  <c r="K1193" i="10"/>
  <c r="L1193" i="10"/>
  <c r="M1193" i="10"/>
  <c r="N1193" i="10"/>
  <c r="P1193" i="10"/>
  <c r="A1194" i="10"/>
  <c r="B1194" i="10"/>
  <c r="C1194" i="10"/>
  <c r="D1194" i="10"/>
  <c r="E1194" i="10"/>
  <c r="F1194" i="10"/>
  <c r="G1194" i="10"/>
  <c r="H1194" i="10"/>
  <c r="I1194" i="10"/>
  <c r="J1194" i="10"/>
  <c r="K1194" i="10"/>
  <c r="L1194" i="10"/>
  <c r="M1194" i="10"/>
  <c r="N1194" i="10"/>
  <c r="P1194" i="10"/>
  <c r="A1195" i="10"/>
  <c r="B1195" i="10"/>
  <c r="C1195" i="10"/>
  <c r="D1195" i="10"/>
  <c r="E1195" i="10"/>
  <c r="F1195" i="10"/>
  <c r="G1195" i="10"/>
  <c r="H1195" i="10"/>
  <c r="I1195" i="10"/>
  <c r="J1195" i="10"/>
  <c r="K1195" i="10"/>
  <c r="L1195" i="10"/>
  <c r="M1195" i="10"/>
  <c r="N1195" i="10"/>
  <c r="P1195" i="10"/>
  <c r="A1196" i="10"/>
  <c r="B1196" i="10"/>
  <c r="C1196" i="10"/>
  <c r="D1196" i="10"/>
  <c r="E1196" i="10"/>
  <c r="F1196" i="10"/>
  <c r="G1196" i="10"/>
  <c r="H1196" i="10"/>
  <c r="I1196" i="10"/>
  <c r="J1196" i="10"/>
  <c r="K1196" i="10"/>
  <c r="L1196" i="10"/>
  <c r="M1196" i="10"/>
  <c r="N1196" i="10"/>
  <c r="P1196" i="10"/>
  <c r="A1197" i="10"/>
  <c r="B1197" i="10"/>
  <c r="C1197" i="10"/>
  <c r="D1197" i="10"/>
  <c r="E1197" i="10"/>
  <c r="F1197" i="10"/>
  <c r="G1197" i="10"/>
  <c r="H1197" i="10"/>
  <c r="I1197" i="10"/>
  <c r="J1197" i="10"/>
  <c r="K1197" i="10"/>
  <c r="L1197" i="10"/>
  <c r="M1197" i="10"/>
  <c r="N1197" i="10"/>
  <c r="P1197" i="10"/>
  <c r="A1198" i="10"/>
  <c r="B1198" i="10"/>
  <c r="C1198" i="10"/>
  <c r="D1198" i="10"/>
  <c r="E1198" i="10"/>
  <c r="F1198" i="10"/>
  <c r="G1198" i="10"/>
  <c r="H1198" i="10"/>
  <c r="I1198" i="10"/>
  <c r="J1198" i="10"/>
  <c r="K1198" i="10"/>
  <c r="L1198" i="10"/>
  <c r="M1198" i="10"/>
  <c r="N1198" i="10"/>
  <c r="P1198" i="10"/>
  <c r="A1199" i="10"/>
  <c r="B1199" i="10"/>
  <c r="C1199" i="10"/>
  <c r="D1199" i="10"/>
  <c r="E1199" i="10"/>
  <c r="F1199" i="10"/>
  <c r="G1199" i="10"/>
  <c r="H1199" i="10"/>
  <c r="I1199" i="10"/>
  <c r="J1199" i="10"/>
  <c r="K1199" i="10"/>
  <c r="L1199" i="10"/>
  <c r="M1199" i="10"/>
  <c r="N1199" i="10"/>
  <c r="P1199" i="10"/>
  <c r="A1200" i="10"/>
  <c r="B1200" i="10"/>
  <c r="C1200" i="10"/>
  <c r="D1200" i="10"/>
  <c r="E1200" i="10"/>
  <c r="F1200" i="10"/>
  <c r="G1200" i="10"/>
  <c r="H1200" i="10"/>
  <c r="I1200" i="10"/>
  <c r="J1200" i="10"/>
  <c r="K1200" i="10"/>
  <c r="L1200" i="10"/>
  <c r="M1200" i="10"/>
  <c r="N1200" i="10"/>
  <c r="P1200" i="10"/>
  <c r="A1201" i="10"/>
  <c r="B1201" i="10"/>
  <c r="C1201" i="10"/>
  <c r="D1201" i="10"/>
  <c r="E1201" i="10"/>
  <c r="F1201" i="10"/>
  <c r="G1201" i="10"/>
  <c r="H1201" i="10"/>
  <c r="I1201" i="10"/>
  <c r="J1201" i="10"/>
  <c r="K1201" i="10"/>
  <c r="L1201" i="10"/>
  <c r="M1201" i="10"/>
  <c r="N1201" i="10"/>
  <c r="P1201" i="10"/>
  <c r="A1202" i="10"/>
  <c r="B1202" i="10"/>
  <c r="C1202" i="10"/>
  <c r="D1202" i="10"/>
  <c r="E1202" i="10"/>
  <c r="F1202" i="10"/>
  <c r="G1202" i="10"/>
  <c r="H1202" i="10"/>
  <c r="I1202" i="10"/>
  <c r="J1202" i="10"/>
  <c r="K1202" i="10"/>
  <c r="L1202" i="10"/>
  <c r="M1202" i="10"/>
  <c r="N1202" i="10"/>
  <c r="P1202" i="10"/>
  <c r="A1203" i="10"/>
  <c r="B1203" i="10"/>
  <c r="C1203" i="10"/>
  <c r="D1203" i="10"/>
  <c r="E1203" i="10"/>
  <c r="F1203" i="10"/>
  <c r="G1203" i="10"/>
  <c r="H1203" i="10"/>
  <c r="I1203" i="10"/>
  <c r="J1203" i="10"/>
  <c r="K1203" i="10"/>
  <c r="L1203" i="10"/>
  <c r="M1203" i="10"/>
  <c r="N1203" i="10"/>
  <c r="P1203" i="10"/>
  <c r="A1204" i="10"/>
  <c r="B1204" i="10"/>
  <c r="C1204" i="10"/>
  <c r="D1204" i="10"/>
  <c r="E1204" i="10"/>
  <c r="F1204" i="10"/>
  <c r="G1204" i="10"/>
  <c r="H1204" i="10"/>
  <c r="I1204" i="10"/>
  <c r="J1204" i="10"/>
  <c r="K1204" i="10"/>
  <c r="L1204" i="10"/>
  <c r="M1204" i="10"/>
  <c r="N1204" i="10"/>
  <c r="P1204" i="10"/>
  <c r="A1205" i="10"/>
  <c r="B1205" i="10"/>
  <c r="C1205" i="10"/>
  <c r="D1205" i="10"/>
  <c r="E1205" i="10"/>
  <c r="F1205" i="10"/>
  <c r="G1205" i="10"/>
  <c r="H1205" i="10"/>
  <c r="I1205" i="10"/>
  <c r="J1205" i="10"/>
  <c r="K1205" i="10"/>
  <c r="L1205" i="10"/>
  <c r="M1205" i="10"/>
  <c r="N1205" i="10"/>
  <c r="P1205" i="10"/>
  <c r="A1206" i="10"/>
  <c r="B1206" i="10"/>
  <c r="C1206" i="10"/>
  <c r="D1206" i="10"/>
  <c r="E1206" i="10"/>
  <c r="F1206" i="10"/>
  <c r="G1206" i="10"/>
  <c r="H1206" i="10"/>
  <c r="I1206" i="10"/>
  <c r="J1206" i="10"/>
  <c r="K1206" i="10"/>
  <c r="L1206" i="10"/>
  <c r="M1206" i="10"/>
  <c r="N1206" i="10"/>
  <c r="P1206" i="10"/>
  <c r="A1207" i="10"/>
  <c r="B1207" i="10"/>
  <c r="C1207" i="10"/>
  <c r="D1207" i="10"/>
  <c r="E1207" i="10"/>
  <c r="F1207" i="10"/>
  <c r="G1207" i="10"/>
  <c r="H1207" i="10"/>
  <c r="I1207" i="10"/>
  <c r="J1207" i="10"/>
  <c r="K1207" i="10"/>
  <c r="L1207" i="10"/>
  <c r="M1207" i="10"/>
  <c r="N1207" i="10"/>
  <c r="P1207" i="10"/>
  <c r="A1208" i="10"/>
  <c r="B1208" i="10"/>
  <c r="C1208" i="10"/>
  <c r="D1208" i="10"/>
  <c r="E1208" i="10"/>
  <c r="F1208" i="10"/>
  <c r="G1208" i="10"/>
  <c r="H1208" i="10"/>
  <c r="I1208" i="10"/>
  <c r="J1208" i="10"/>
  <c r="K1208" i="10"/>
  <c r="L1208" i="10"/>
  <c r="M1208" i="10"/>
  <c r="N1208" i="10"/>
  <c r="P1208" i="10"/>
  <c r="A1209" i="10"/>
  <c r="B1209" i="10"/>
  <c r="C1209" i="10"/>
  <c r="D1209" i="10"/>
  <c r="E1209" i="10"/>
  <c r="F1209" i="10"/>
  <c r="G1209" i="10"/>
  <c r="H1209" i="10"/>
  <c r="I1209" i="10"/>
  <c r="J1209" i="10"/>
  <c r="K1209" i="10"/>
  <c r="L1209" i="10"/>
  <c r="M1209" i="10"/>
  <c r="N1209" i="10"/>
  <c r="P1209" i="10"/>
  <c r="A1210" i="10"/>
  <c r="B1210" i="10"/>
  <c r="C1210" i="10"/>
  <c r="D1210" i="10"/>
  <c r="E1210" i="10"/>
  <c r="F1210" i="10"/>
  <c r="G1210" i="10"/>
  <c r="H1210" i="10"/>
  <c r="I1210" i="10"/>
  <c r="J1210" i="10"/>
  <c r="K1210" i="10"/>
  <c r="L1210" i="10"/>
  <c r="M1210" i="10"/>
  <c r="N1210" i="10"/>
  <c r="P1210" i="10"/>
  <c r="A1211" i="10"/>
  <c r="B1211" i="10"/>
  <c r="C1211" i="10"/>
  <c r="D1211" i="10"/>
  <c r="E1211" i="10"/>
  <c r="F1211" i="10"/>
  <c r="G1211" i="10"/>
  <c r="H1211" i="10"/>
  <c r="I1211" i="10"/>
  <c r="J1211" i="10"/>
  <c r="K1211" i="10"/>
  <c r="L1211" i="10"/>
  <c r="M1211" i="10"/>
  <c r="N1211" i="10"/>
  <c r="P1211" i="10"/>
  <c r="A1212" i="10"/>
  <c r="B1212" i="10"/>
  <c r="C1212" i="10"/>
  <c r="D1212" i="10"/>
  <c r="E1212" i="10"/>
  <c r="F1212" i="10"/>
  <c r="G1212" i="10"/>
  <c r="H1212" i="10"/>
  <c r="I1212" i="10"/>
  <c r="J1212" i="10"/>
  <c r="K1212" i="10"/>
  <c r="L1212" i="10"/>
  <c r="M1212" i="10"/>
  <c r="N1212" i="10"/>
  <c r="P1212" i="10"/>
  <c r="A1213" i="10"/>
  <c r="B1213" i="10"/>
  <c r="C1213" i="10"/>
  <c r="D1213" i="10"/>
  <c r="E1213" i="10"/>
  <c r="F1213" i="10"/>
  <c r="G1213" i="10"/>
  <c r="H1213" i="10"/>
  <c r="I1213" i="10"/>
  <c r="J1213" i="10"/>
  <c r="K1213" i="10"/>
  <c r="L1213" i="10"/>
  <c r="M1213" i="10"/>
  <c r="N1213" i="10"/>
  <c r="P1213" i="10"/>
  <c r="A1214" i="10"/>
  <c r="B1214" i="10"/>
  <c r="C1214" i="10"/>
  <c r="D1214" i="10"/>
  <c r="E1214" i="10"/>
  <c r="F1214" i="10"/>
  <c r="G1214" i="10"/>
  <c r="H1214" i="10"/>
  <c r="I1214" i="10"/>
  <c r="J1214" i="10"/>
  <c r="K1214" i="10"/>
  <c r="L1214" i="10"/>
  <c r="M1214" i="10"/>
  <c r="N1214" i="10"/>
  <c r="P1214" i="10"/>
  <c r="A1215" i="10"/>
  <c r="B1215" i="10"/>
  <c r="C1215" i="10"/>
  <c r="D1215" i="10"/>
  <c r="E1215" i="10"/>
  <c r="F1215" i="10"/>
  <c r="G1215" i="10"/>
  <c r="H1215" i="10"/>
  <c r="I1215" i="10"/>
  <c r="J1215" i="10"/>
  <c r="K1215" i="10"/>
  <c r="L1215" i="10"/>
  <c r="M1215" i="10"/>
  <c r="N1215" i="10"/>
  <c r="P1215" i="10"/>
  <c r="A1216" i="10"/>
  <c r="B1216" i="10"/>
  <c r="C1216" i="10"/>
  <c r="D1216" i="10"/>
  <c r="E1216" i="10"/>
  <c r="F1216" i="10"/>
  <c r="G1216" i="10"/>
  <c r="H1216" i="10"/>
  <c r="I1216" i="10"/>
  <c r="J1216" i="10"/>
  <c r="K1216" i="10"/>
  <c r="L1216" i="10"/>
  <c r="M1216" i="10"/>
  <c r="N1216" i="10"/>
  <c r="P1216" i="10"/>
  <c r="A1217" i="10"/>
  <c r="B1217" i="10"/>
  <c r="C1217" i="10"/>
  <c r="D1217" i="10"/>
  <c r="E1217" i="10"/>
  <c r="F1217" i="10"/>
  <c r="G1217" i="10"/>
  <c r="H1217" i="10"/>
  <c r="I1217" i="10"/>
  <c r="J1217" i="10"/>
  <c r="K1217" i="10"/>
  <c r="L1217" i="10"/>
  <c r="M1217" i="10"/>
  <c r="N1217" i="10"/>
  <c r="P1217" i="10"/>
  <c r="A1218" i="10"/>
  <c r="B1218" i="10"/>
  <c r="C1218" i="10"/>
  <c r="D1218" i="10"/>
  <c r="E1218" i="10"/>
  <c r="F1218" i="10"/>
  <c r="G1218" i="10"/>
  <c r="H1218" i="10"/>
  <c r="I1218" i="10"/>
  <c r="J1218" i="10"/>
  <c r="K1218" i="10"/>
  <c r="L1218" i="10"/>
  <c r="M1218" i="10"/>
  <c r="N1218" i="10"/>
  <c r="P1218" i="10"/>
  <c r="A1219" i="10"/>
  <c r="B1219" i="10"/>
  <c r="C1219" i="10"/>
  <c r="D1219" i="10"/>
  <c r="E1219" i="10"/>
  <c r="F1219" i="10"/>
  <c r="G1219" i="10"/>
  <c r="H1219" i="10"/>
  <c r="I1219" i="10"/>
  <c r="J1219" i="10"/>
  <c r="K1219" i="10"/>
  <c r="L1219" i="10"/>
  <c r="M1219" i="10"/>
  <c r="N1219" i="10"/>
  <c r="P1219" i="10"/>
  <c r="A1220" i="10"/>
  <c r="B1220" i="10"/>
  <c r="C1220" i="10"/>
  <c r="D1220" i="10"/>
  <c r="E1220" i="10"/>
  <c r="F1220" i="10"/>
  <c r="G1220" i="10"/>
  <c r="H1220" i="10"/>
  <c r="I1220" i="10"/>
  <c r="J1220" i="10"/>
  <c r="K1220" i="10"/>
  <c r="L1220" i="10"/>
  <c r="M1220" i="10"/>
  <c r="N1220" i="10"/>
  <c r="P1220" i="10"/>
  <c r="A1221" i="10"/>
  <c r="B1221" i="10"/>
  <c r="C1221" i="10"/>
  <c r="D1221" i="10"/>
  <c r="E1221" i="10"/>
  <c r="F1221" i="10"/>
  <c r="G1221" i="10"/>
  <c r="H1221" i="10"/>
  <c r="I1221" i="10"/>
  <c r="J1221" i="10"/>
  <c r="K1221" i="10"/>
  <c r="L1221" i="10"/>
  <c r="M1221" i="10"/>
  <c r="N1221" i="10"/>
  <c r="P1221" i="10"/>
  <c r="A1222" i="10"/>
  <c r="B1222" i="10"/>
  <c r="C1222" i="10"/>
  <c r="D1222" i="10"/>
  <c r="E1222" i="10"/>
  <c r="F1222" i="10"/>
  <c r="G1222" i="10"/>
  <c r="H1222" i="10"/>
  <c r="I1222" i="10"/>
  <c r="J1222" i="10"/>
  <c r="K1222" i="10"/>
  <c r="L1222" i="10"/>
  <c r="M1222" i="10"/>
  <c r="N1222" i="10"/>
  <c r="P1222" i="10"/>
  <c r="A1223" i="10"/>
  <c r="B1223" i="10"/>
  <c r="C1223" i="10"/>
  <c r="D1223" i="10"/>
  <c r="E1223" i="10"/>
  <c r="F1223" i="10"/>
  <c r="G1223" i="10"/>
  <c r="H1223" i="10"/>
  <c r="I1223" i="10"/>
  <c r="J1223" i="10"/>
  <c r="K1223" i="10"/>
  <c r="L1223" i="10"/>
  <c r="M1223" i="10"/>
  <c r="N1223" i="10"/>
  <c r="P1223" i="10"/>
  <c r="A1224" i="10"/>
  <c r="B1224" i="10"/>
  <c r="C1224" i="10"/>
  <c r="D1224" i="10"/>
  <c r="E1224" i="10"/>
  <c r="F1224" i="10"/>
  <c r="G1224" i="10"/>
  <c r="H1224" i="10"/>
  <c r="I1224" i="10"/>
  <c r="J1224" i="10"/>
  <c r="K1224" i="10"/>
  <c r="L1224" i="10"/>
  <c r="M1224" i="10"/>
  <c r="N1224" i="10"/>
  <c r="P1224" i="10"/>
  <c r="A1225" i="10"/>
  <c r="B1225" i="10"/>
  <c r="C1225" i="10"/>
  <c r="D1225" i="10"/>
  <c r="E1225" i="10"/>
  <c r="F1225" i="10"/>
  <c r="G1225" i="10"/>
  <c r="H1225" i="10"/>
  <c r="I1225" i="10"/>
  <c r="J1225" i="10"/>
  <c r="K1225" i="10"/>
  <c r="L1225" i="10"/>
  <c r="M1225" i="10"/>
  <c r="N1225" i="10"/>
  <c r="P1225" i="10"/>
  <c r="A1226" i="10"/>
  <c r="B1226" i="10"/>
  <c r="C1226" i="10"/>
  <c r="D1226" i="10"/>
  <c r="E1226" i="10"/>
  <c r="F1226" i="10"/>
  <c r="G1226" i="10"/>
  <c r="H1226" i="10"/>
  <c r="I1226" i="10"/>
  <c r="J1226" i="10"/>
  <c r="K1226" i="10"/>
  <c r="L1226" i="10"/>
  <c r="M1226" i="10"/>
  <c r="N1226" i="10"/>
  <c r="P1226" i="10"/>
  <c r="A1227" i="10"/>
  <c r="B1227" i="10"/>
  <c r="C1227" i="10"/>
  <c r="D1227" i="10"/>
  <c r="E1227" i="10"/>
  <c r="F1227" i="10"/>
  <c r="G1227" i="10"/>
  <c r="H1227" i="10"/>
  <c r="I1227" i="10"/>
  <c r="J1227" i="10"/>
  <c r="K1227" i="10"/>
  <c r="L1227" i="10"/>
  <c r="M1227" i="10"/>
  <c r="N1227" i="10"/>
  <c r="P1227" i="10"/>
  <c r="A1228" i="10"/>
  <c r="B1228" i="10"/>
  <c r="C1228" i="10"/>
  <c r="D1228" i="10"/>
  <c r="E1228" i="10"/>
  <c r="F1228" i="10"/>
  <c r="G1228" i="10"/>
  <c r="H1228" i="10"/>
  <c r="I1228" i="10"/>
  <c r="J1228" i="10"/>
  <c r="K1228" i="10"/>
  <c r="L1228" i="10"/>
  <c r="M1228" i="10"/>
  <c r="N1228" i="10"/>
  <c r="P1228" i="10"/>
  <c r="A1229" i="10"/>
  <c r="B1229" i="10"/>
  <c r="C1229" i="10"/>
  <c r="D1229" i="10"/>
  <c r="E1229" i="10"/>
  <c r="F1229" i="10"/>
  <c r="G1229" i="10"/>
  <c r="H1229" i="10"/>
  <c r="I1229" i="10"/>
  <c r="J1229" i="10"/>
  <c r="K1229" i="10"/>
  <c r="L1229" i="10"/>
  <c r="M1229" i="10"/>
  <c r="N1229" i="10"/>
  <c r="P1229" i="10"/>
  <c r="A1230" i="10"/>
  <c r="B1230" i="10"/>
  <c r="C1230" i="10"/>
  <c r="D1230" i="10"/>
  <c r="E1230" i="10"/>
  <c r="F1230" i="10"/>
  <c r="G1230" i="10"/>
  <c r="H1230" i="10"/>
  <c r="I1230" i="10"/>
  <c r="J1230" i="10"/>
  <c r="K1230" i="10"/>
  <c r="L1230" i="10"/>
  <c r="M1230" i="10"/>
  <c r="N1230" i="10"/>
  <c r="P1230" i="10"/>
  <c r="A1231" i="10"/>
  <c r="B1231" i="10"/>
  <c r="C1231" i="10"/>
  <c r="D1231" i="10"/>
  <c r="E1231" i="10"/>
  <c r="F1231" i="10"/>
  <c r="G1231" i="10"/>
  <c r="H1231" i="10"/>
  <c r="I1231" i="10"/>
  <c r="J1231" i="10"/>
  <c r="K1231" i="10"/>
  <c r="L1231" i="10"/>
  <c r="M1231" i="10"/>
  <c r="N1231" i="10"/>
  <c r="P1231" i="10"/>
  <c r="A1232" i="10"/>
  <c r="B1232" i="10"/>
  <c r="C1232" i="10"/>
  <c r="D1232" i="10"/>
  <c r="E1232" i="10"/>
  <c r="F1232" i="10"/>
  <c r="G1232" i="10"/>
  <c r="H1232" i="10"/>
  <c r="I1232" i="10"/>
  <c r="J1232" i="10"/>
  <c r="K1232" i="10"/>
  <c r="L1232" i="10"/>
  <c r="M1232" i="10"/>
  <c r="N1232" i="10"/>
  <c r="P1232" i="10"/>
  <c r="A1233" i="10"/>
  <c r="B1233" i="10"/>
  <c r="C1233" i="10"/>
  <c r="D1233" i="10"/>
  <c r="E1233" i="10"/>
  <c r="F1233" i="10"/>
  <c r="G1233" i="10"/>
  <c r="H1233" i="10"/>
  <c r="I1233" i="10"/>
  <c r="J1233" i="10"/>
  <c r="K1233" i="10"/>
  <c r="L1233" i="10"/>
  <c r="M1233" i="10"/>
  <c r="N1233" i="10"/>
  <c r="P1233" i="10"/>
  <c r="A1234" i="10"/>
  <c r="B1234" i="10"/>
  <c r="C1234" i="10"/>
  <c r="D1234" i="10"/>
  <c r="E1234" i="10"/>
  <c r="F1234" i="10"/>
  <c r="G1234" i="10"/>
  <c r="H1234" i="10"/>
  <c r="I1234" i="10"/>
  <c r="J1234" i="10"/>
  <c r="K1234" i="10"/>
  <c r="L1234" i="10"/>
  <c r="M1234" i="10"/>
  <c r="N1234" i="10"/>
  <c r="P1234" i="10"/>
  <c r="A1235" i="10"/>
  <c r="B1235" i="10"/>
  <c r="C1235" i="10"/>
  <c r="D1235" i="10"/>
  <c r="E1235" i="10"/>
  <c r="F1235" i="10"/>
  <c r="G1235" i="10"/>
  <c r="H1235" i="10"/>
  <c r="I1235" i="10"/>
  <c r="J1235" i="10"/>
  <c r="K1235" i="10"/>
  <c r="L1235" i="10"/>
  <c r="M1235" i="10"/>
  <c r="N1235" i="10"/>
  <c r="P1235" i="10"/>
  <c r="A1236" i="10"/>
  <c r="B1236" i="10"/>
  <c r="C1236" i="10"/>
  <c r="D1236" i="10"/>
  <c r="E1236" i="10"/>
  <c r="F1236" i="10"/>
  <c r="G1236" i="10"/>
  <c r="H1236" i="10"/>
  <c r="I1236" i="10"/>
  <c r="J1236" i="10"/>
  <c r="K1236" i="10"/>
  <c r="L1236" i="10"/>
  <c r="M1236" i="10"/>
  <c r="N1236" i="10"/>
  <c r="P1236" i="10"/>
  <c r="A1237" i="10"/>
  <c r="B1237" i="10"/>
  <c r="C1237" i="10"/>
  <c r="D1237" i="10"/>
  <c r="E1237" i="10"/>
  <c r="F1237" i="10"/>
  <c r="G1237" i="10"/>
  <c r="H1237" i="10"/>
  <c r="I1237" i="10"/>
  <c r="J1237" i="10"/>
  <c r="K1237" i="10"/>
  <c r="L1237" i="10"/>
  <c r="M1237" i="10"/>
  <c r="N1237" i="10"/>
  <c r="P1237" i="10"/>
  <c r="A1238" i="10"/>
  <c r="B1238" i="10"/>
  <c r="C1238" i="10"/>
  <c r="D1238" i="10"/>
  <c r="E1238" i="10"/>
  <c r="F1238" i="10"/>
  <c r="G1238" i="10"/>
  <c r="H1238" i="10"/>
  <c r="I1238" i="10"/>
  <c r="J1238" i="10"/>
  <c r="K1238" i="10"/>
  <c r="L1238" i="10"/>
  <c r="M1238" i="10"/>
  <c r="N1238" i="10"/>
  <c r="P1238" i="10"/>
  <c r="A1239" i="10"/>
  <c r="B1239" i="10"/>
  <c r="C1239" i="10"/>
  <c r="D1239" i="10"/>
  <c r="E1239" i="10"/>
  <c r="F1239" i="10"/>
  <c r="G1239" i="10"/>
  <c r="H1239" i="10"/>
  <c r="I1239" i="10"/>
  <c r="J1239" i="10"/>
  <c r="K1239" i="10"/>
  <c r="L1239" i="10"/>
  <c r="M1239" i="10"/>
  <c r="N1239" i="10"/>
  <c r="P1239" i="10"/>
  <c r="A1240" i="10"/>
  <c r="B1240" i="10"/>
  <c r="C1240" i="10"/>
  <c r="D1240" i="10"/>
  <c r="E1240" i="10"/>
  <c r="F1240" i="10"/>
  <c r="G1240" i="10"/>
  <c r="H1240" i="10"/>
  <c r="I1240" i="10"/>
  <c r="J1240" i="10"/>
  <c r="K1240" i="10"/>
  <c r="L1240" i="10"/>
  <c r="M1240" i="10"/>
  <c r="N1240" i="10"/>
  <c r="P1240" i="10"/>
  <c r="A1241" i="10"/>
  <c r="B1241" i="10"/>
  <c r="C1241" i="10"/>
  <c r="D1241" i="10"/>
  <c r="E1241" i="10"/>
  <c r="F1241" i="10"/>
  <c r="G1241" i="10"/>
  <c r="H1241" i="10"/>
  <c r="I1241" i="10"/>
  <c r="J1241" i="10"/>
  <c r="K1241" i="10"/>
  <c r="L1241" i="10"/>
  <c r="M1241" i="10"/>
  <c r="N1241" i="10"/>
  <c r="P1241" i="10"/>
  <c r="A1242" i="10"/>
  <c r="B1242" i="10"/>
  <c r="C1242" i="10"/>
  <c r="D1242" i="10"/>
  <c r="E1242" i="10"/>
  <c r="F1242" i="10"/>
  <c r="G1242" i="10"/>
  <c r="H1242" i="10"/>
  <c r="I1242" i="10"/>
  <c r="J1242" i="10"/>
  <c r="K1242" i="10"/>
  <c r="L1242" i="10"/>
  <c r="M1242" i="10"/>
  <c r="N1242" i="10"/>
  <c r="P1242" i="10"/>
  <c r="A1243" i="10"/>
  <c r="B1243" i="10"/>
  <c r="C1243" i="10"/>
  <c r="D1243" i="10"/>
  <c r="E1243" i="10"/>
  <c r="F1243" i="10"/>
  <c r="G1243" i="10"/>
  <c r="H1243" i="10"/>
  <c r="I1243" i="10"/>
  <c r="J1243" i="10"/>
  <c r="K1243" i="10"/>
  <c r="L1243" i="10"/>
  <c r="M1243" i="10"/>
  <c r="N1243" i="10"/>
  <c r="P1243" i="10"/>
  <c r="A1244" i="10"/>
  <c r="B1244" i="10"/>
  <c r="C1244" i="10"/>
  <c r="D1244" i="10"/>
  <c r="E1244" i="10"/>
  <c r="F1244" i="10"/>
  <c r="G1244" i="10"/>
  <c r="H1244" i="10"/>
  <c r="I1244" i="10"/>
  <c r="J1244" i="10"/>
  <c r="K1244" i="10"/>
  <c r="L1244" i="10"/>
  <c r="M1244" i="10"/>
  <c r="N1244" i="10"/>
  <c r="P1244" i="10"/>
  <c r="A1245" i="10"/>
  <c r="B1245" i="10"/>
  <c r="C1245" i="10"/>
  <c r="D1245" i="10"/>
  <c r="E1245" i="10"/>
  <c r="F1245" i="10"/>
  <c r="G1245" i="10"/>
  <c r="H1245" i="10"/>
  <c r="I1245" i="10"/>
  <c r="J1245" i="10"/>
  <c r="K1245" i="10"/>
  <c r="L1245" i="10"/>
  <c r="M1245" i="10"/>
  <c r="N1245" i="10"/>
  <c r="P1245" i="10"/>
  <c r="A1246" i="10"/>
  <c r="B1246" i="10"/>
  <c r="C1246" i="10"/>
  <c r="D1246" i="10"/>
  <c r="E1246" i="10"/>
  <c r="F1246" i="10"/>
  <c r="G1246" i="10"/>
  <c r="H1246" i="10"/>
  <c r="I1246" i="10"/>
  <c r="J1246" i="10"/>
  <c r="K1246" i="10"/>
  <c r="L1246" i="10"/>
  <c r="M1246" i="10"/>
  <c r="N1246" i="10"/>
  <c r="P1246" i="10"/>
  <c r="A1247" i="10"/>
  <c r="B1247" i="10"/>
  <c r="C1247" i="10"/>
  <c r="D1247" i="10"/>
  <c r="E1247" i="10"/>
  <c r="F1247" i="10"/>
  <c r="G1247" i="10"/>
  <c r="H1247" i="10"/>
  <c r="I1247" i="10"/>
  <c r="J1247" i="10"/>
  <c r="K1247" i="10"/>
  <c r="L1247" i="10"/>
  <c r="M1247" i="10"/>
  <c r="N1247" i="10"/>
  <c r="P1247" i="10"/>
  <c r="A1248" i="10"/>
  <c r="B1248" i="10"/>
  <c r="C1248" i="10"/>
  <c r="D1248" i="10"/>
  <c r="E1248" i="10"/>
  <c r="F1248" i="10"/>
  <c r="G1248" i="10"/>
  <c r="H1248" i="10"/>
  <c r="I1248" i="10"/>
  <c r="J1248" i="10"/>
  <c r="K1248" i="10"/>
  <c r="L1248" i="10"/>
  <c r="M1248" i="10"/>
  <c r="N1248" i="10"/>
  <c r="P1248" i="10"/>
  <c r="A1249" i="10"/>
  <c r="B1249" i="10"/>
  <c r="C1249" i="10"/>
  <c r="D1249" i="10"/>
  <c r="E1249" i="10"/>
  <c r="F1249" i="10"/>
  <c r="G1249" i="10"/>
  <c r="H1249" i="10"/>
  <c r="I1249" i="10"/>
  <c r="J1249" i="10"/>
  <c r="K1249" i="10"/>
  <c r="L1249" i="10"/>
  <c r="M1249" i="10"/>
  <c r="N1249" i="10"/>
  <c r="P1249" i="10"/>
  <c r="A1250" i="10"/>
  <c r="B1250" i="10"/>
  <c r="C1250" i="10"/>
  <c r="D1250" i="10"/>
  <c r="E1250" i="10"/>
  <c r="F1250" i="10"/>
  <c r="G1250" i="10"/>
  <c r="H1250" i="10"/>
  <c r="I1250" i="10"/>
  <c r="J1250" i="10"/>
  <c r="K1250" i="10"/>
  <c r="L1250" i="10"/>
  <c r="M1250" i="10"/>
  <c r="N1250" i="10"/>
  <c r="P1250" i="10"/>
  <c r="A1251" i="10"/>
  <c r="B1251" i="10"/>
  <c r="C1251" i="10"/>
  <c r="D1251" i="10"/>
  <c r="E1251" i="10"/>
  <c r="F1251" i="10"/>
  <c r="G1251" i="10"/>
  <c r="H1251" i="10"/>
  <c r="I1251" i="10"/>
  <c r="J1251" i="10"/>
  <c r="K1251" i="10"/>
  <c r="L1251" i="10"/>
  <c r="M1251" i="10"/>
  <c r="N1251" i="10"/>
  <c r="P1251" i="10"/>
  <c r="A1252" i="10"/>
  <c r="B1252" i="10"/>
  <c r="C1252" i="10"/>
  <c r="D1252" i="10"/>
  <c r="E1252" i="10"/>
  <c r="F1252" i="10"/>
  <c r="G1252" i="10"/>
  <c r="H1252" i="10"/>
  <c r="I1252" i="10"/>
  <c r="J1252" i="10"/>
  <c r="K1252" i="10"/>
  <c r="L1252" i="10"/>
  <c r="M1252" i="10"/>
  <c r="N1252" i="10"/>
  <c r="P1252" i="10"/>
  <c r="A1253" i="10"/>
  <c r="B1253" i="10"/>
  <c r="C1253" i="10"/>
  <c r="D1253" i="10"/>
  <c r="E1253" i="10"/>
  <c r="F1253" i="10"/>
  <c r="G1253" i="10"/>
  <c r="H1253" i="10"/>
  <c r="I1253" i="10"/>
  <c r="J1253" i="10"/>
  <c r="K1253" i="10"/>
  <c r="L1253" i="10"/>
  <c r="M1253" i="10"/>
  <c r="N1253" i="10"/>
  <c r="P1253" i="10"/>
  <c r="A1254" i="10"/>
  <c r="B1254" i="10"/>
  <c r="C1254" i="10"/>
  <c r="D1254" i="10"/>
  <c r="E1254" i="10"/>
  <c r="F1254" i="10"/>
  <c r="G1254" i="10"/>
  <c r="H1254" i="10"/>
  <c r="I1254" i="10"/>
  <c r="J1254" i="10"/>
  <c r="K1254" i="10"/>
  <c r="L1254" i="10"/>
  <c r="M1254" i="10"/>
  <c r="N1254" i="10"/>
  <c r="P1254" i="10"/>
  <c r="A1255" i="10"/>
  <c r="B1255" i="10"/>
  <c r="C1255" i="10"/>
  <c r="D1255" i="10"/>
  <c r="E1255" i="10"/>
  <c r="F1255" i="10"/>
  <c r="G1255" i="10"/>
  <c r="H1255" i="10"/>
  <c r="I1255" i="10"/>
  <c r="J1255" i="10"/>
  <c r="K1255" i="10"/>
  <c r="L1255" i="10"/>
  <c r="M1255" i="10"/>
  <c r="N1255" i="10"/>
  <c r="P1255" i="10"/>
  <c r="A1256" i="10"/>
  <c r="B1256" i="10"/>
  <c r="C1256" i="10"/>
  <c r="D1256" i="10"/>
  <c r="E1256" i="10"/>
  <c r="F1256" i="10"/>
  <c r="G1256" i="10"/>
  <c r="H1256" i="10"/>
  <c r="I1256" i="10"/>
  <c r="J1256" i="10"/>
  <c r="K1256" i="10"/>
  <c r="L1256" i="10"/>
  <c r="M1256" i="10"/>
  <c r="N1256" i="10"/>
  <c r="P1256" i="10"/>
  <c r="A1257" i="10"/>
  <c r="B1257" i="10"/>
  <c r="C1257" i="10"/>
  <c r="D1257" i="10"/>
  <c r="E1257" i="10"/>
  <c r="F1257" i="10"/>
  <c r="G1257" i="10"/>
  <c r="H1257" i="10"/>
  <c r="I1257" i="10"/>
  <c r="J1257" i="10"/>
  <c r="K1257" i="10"/>
  <c r="L1257" i="10"/>
  <c r="M1257" i="10"/>
  <c r="N1257" i="10"/>
  <c r="P1257" i="10"/>
  <c r="A1258" i="10"/>
  <c r="B1258" i="10"/>
  <c r="C1258" i="10"/>
  <c r="D1258" i="10"/>
  <c r="E1258" i="10"/>
  <c r="F1258" i="10"/>
  <c r="G1258" i="10"/>
  <c r="H1258" i="10"/>
  <c r="I1258" i="10"/>
  <c r="J1258" i="10"/>
  <c r="K1258" i="10"/>
  <c r="L1258" i="10"/>
  <c r="M1258" i="10"/>
  <c r="N1258" i="10"/>
  <c r="P1258" i="10"/>
  <c r="A1259" i="10"/>
  <c r="B1259" i="10"/>
  <c r="C1259" i="10"/>
  <c r="D1259" i="10"/>
  <c r="E1259" i="10"/>
  <c r="F1259" i="10"/>
  <c r="G1259" i="10"/>
  <c r="H1259" i="10"/>
  <c r="I1259" i="10"/>
  <c r="J1259" i="10"/>
  <c r="K1259" i="10"/>
  <c r="L1259" i="10"/>
  <c r="M1259" i="10"/>
  <c r="N1259" i="10"/>
  <c r="P1259" i="10"/>
  <c r="A1260" i="10"/>
  <c r="B1260" i="10"/>
  <c r="C1260" i="10"/>
  <c r="D1260" i="10"/>
  <c r="E1260" i="10"/>
  <c r="F1260" i="10"/>
  <c r="G1260" i="10"/>
  <c r="H1260" i="10"/>
  <c r="I1260" i="10"/>
  <c r="J1260" i="10"/>
  <c r="K1260" i="10"/>
  <c r="L1260" i="10"/>
  <c r="M1260" i="10"/>
  <c r="N1260" i="10"/>
  <c r="P1260" i="10"/>
  <c r="A1261" i="10"/>
  <c r="B1261" i="10"/>
  <c r="C1261" i="10"/>
  <c r="D1261" i="10"/>
  <c r="E1261" i="10"/>
  <c r="F1261" i="10"/>
  <c r="G1261" i="10"/>
  <c r="H1261" i="10"/>
  <c r="I1261" i="10"/>
  <c r="J1261" i="10"/>
  <c r="K1261" i="10"/>
  <c r="L1261" i="10"/>
  <c r="M1261" i="10"/>
  <c r="N1261" i="10"/>
  <c r="P1261" i="10"/>
  <c r="A1262" i="10"/>
  <c r="B1262" i="10"/>
  <c r="C1262" i="10"/>
  <c r="D1262" i="10"/>
  <c r="K1262" i="10"/>
  <c r="L1262" i="10"/>
  <c r="P1262" i="10"/>
  <c r="Q1262" i="10"/>
  <c r="R1262" i="10"/>
  <c r="S1262" i="10"/>
  <c r="A1263" i="10"/>
  <c r="B1263" i="10"/>
  <c r="C1263" i="10"/>
  <c r="D1263" i="10"/>
  <c r="E1263" i="10"/>
  <c r="F1263" i="10"/>
  <c r="G1263" i="10"/>
  <c r="H1263" i="10"/>
  <c r="I1263" i="10"/>
  <c r="J1263" i="10"/>
  <c r="K1263" i="10"/>
  <c r="L1263" i="10"/>
  <c r="M1263" i="10"/>
  <c r="N1263" i="10"/>
  <c r="P1263" i="10"/>
  <c r="A1264" i="10"/>
  <c r="B1264" i="10"/>
  <c r="C1264" i="10"/>
  <c r="D1264" i="10"/>
  <c r="E1264" i="10"/>
  <c r="F1264" i="10"/>
  <c r="G1264" i="10"/>
  <c r="H1264" i="10"/>
  <c r="I1264" i="10"/>
  <c r="J1264" i="10"/>
  <c r="K1264" i="10"/>
  <c r="L1264" i="10"/>
  <c r="M1264" i="10"/>
  <c r="N1264" i="10"/>
  <c r="P1264" i="10"/>
  <c r="A1265" i="10"/>
  <c r="B1265" i="10"/>
  <c r="C1265" i="10"/>
  <c r="D1265" i="10"/>
  <c r="E1265" i="10"/>
  <c r="F1265" i="10"/>
  <c r="G1265" i="10"/>
  <c r="H1265" i="10"/>
  <c r="I1265" i="10"/>
  <c r="J1265" i="10"/>
  <c r="K1265" i="10"/>
  <c r="L1265" i="10"/>
  <c r="M1265" i="10"/>
  <c r="N1265" i="10"/>
  <c r="P1265" i="10"/>
  <c r="A1266" i="10"/>
  <c r="B1266" i="10"/>
  <c r="C1266" i="10"/>
  <c r="D1266" i="10"/>
  <c r="E1266" i="10"/>
  <c r="F1266" i="10"/>
  <c r="G1266" i="10"/>
  <c r="H1266" i="10"/>
  <c r="I1266" i="10"/>
  <c r="J1266" i="10"/>
  <c r="K1266" i="10"/>
  <c r="L1266" i="10"/>
  <c r="M1266" i="10"/>
  <c r="N1266" i="10"/>
  <c r="P1266" i="10"/>
  <c r="A1267" i="10"/>
  <c r="B1267" i="10"/>
  <c r="C1267" i="10"/>
  <c r="D1267" i="10"/>
  <c r="E1267" i="10"/>
  <c r="F1267" i="10"/>
  <c r="G1267" i="10"/>
  <c r="H1267" i="10"/>
  <c r="I1267" i="10"/>
  <c r="J1267" i="10"/>
  <c r="K1267" i="10"/>
  <c r="L1267" i="10"/>
  <c r="M1267" i="10"/>
  <c r="N1267" i="10"/>
  <c r="P1267" i="10"/>
  <c r="A1268" i="10"/>
  <c r="B1268" i="10"/>
  <c r="C1268" i="10"/>
  <c r="D1268" i="10"/>
  <c r="E1268" i="10"/>
  <c r="F1268" i="10"/>
  <c r="G1268" i="10"/>
  <c r="H1268" i="10"/>
  <c r="I1268" i="10"/>
  <c r="J1268" i="10"/>
  <c r="K1268" i="10"/>
  <c r="L1268" i="10"/>
  <c r="M1268" i="10"/>
  <c r="N1268" i="10"/>
  <c r="P1268" i="10"/>
  <c r="A1269" i="10"/>
  <c r="B1269" i="10"/>
  <c r="C1269" i="10"/>
  <c r="D1269" i="10"/>
  <c r="E1269" i="10"/>
  <c r="F1269" i="10"/>
  <c r="G1269" i="10"/>
  <c r="H1269" i="10"/>
  <c r="I1269" i="10"/>
  <c r="J1269" i="10"/>
  <c r="K1269" i="10"/>
  <c r="L1269" i="10"/>
  <c r="M1269" i="10"/>
  <c r="N1269" i="10"/>
  <c r="P1269" i="10"/>
  <c r="A1270" i="10"/>
  <c r="B1270" i="10"/>
  <c r="C1270" i="10"/>
  <c r="D1270" i="10"/>
  <c r="E1270" i="10"/>
  <c r="F1270" i="10"/>
  <c r="G1270" i="10"/>
  <c r="H1270" i="10"/>
  <c r="I1270" i="10"/>
  <c r="J1270" i="10"/>
  <c r="K1270" i="10"/>
  <c r="L1270" i="10"/>
  <c r="M1270" i="10"/>
  <c r="N1270" i="10"/>
  <c r="P1270" i="10"/>
  <c r="A1271" i="10"/>
  <c r="B1271" i="10"/>
  <c r="C1271" i="10"/>
  <c r="D1271" i="10"/>
  <c r="E1271" i="10"/>
  <c r="F1271" i="10"/>
  <c r="G1271" i="10"/>
  <c r="H1271" i="10"/>
  <c r="I1271" i="10"/>
  <c r="J1271" i="10"/>
  <c r="K1271" i="10"/>
  <c r="L1271" i="10"/>
  <c r="M1271" i="10"/>
  <c r="N1271" i="10"/>
  <c r="P1271" i="10"/>
  <c r="A1272" i="10"/>
  <c r="B1272" i="10"/>
  <c r="C1272" i="10"/>
  <c r="D1272" i="10"/>
  <c r="E1272" i="10"/>
  <c r="F1272" i="10"/>
  <c r="G1272" i="10"/>
  <c r="H1272" i="10"/>
  <c r="I1272" i="10"/>
  <c r="J1272" i="10"/>
  <c r="K1272" i="10"/>
  <c r="L1272" i="10"/>
  <c r="M1272" i="10"/>
  <c r="N1272" i="10"/>
  <c r="P1272" i="10"/>
  <c r="A1273" i="10"/>
  <c r="B1273" i="10"/>
  <c r="C1273" i="10"/>
  <c r="D1273" i="10"/>
  <c r="E1273" i="10"/>
  <c r="F1273" i="10"/>
  <c r="G1273" i="10"/>
  <c r="H1273" i="10"/>
  <c r="I1273" i="10"/>
  <c r="J1273" i="10"/>
  <c r="K1273" i="10"/>
  <c r="L1273" i="10"/>
  <c r="M1273" i="10"/>
  <c r="N1273" i="10"/>
  <c r="P1273" i="10"/>
  <c r="A1274" i="10"/>
  <c r="B1274" i="10"/>
  <c r="C1274" i="10"/>
  <c r="D1274" i="10"/>
  <c r="E1274" i="10"/>
  <c r="F1274" i="10"/>
  <c r="G1274" i="10"/>
  <c r="H1274" i="10"/>
  <c r="I1274" i="10"/>
  <c r="J1274" i="10"/>
  <c r="K1274" i="10"/>
  <c r="L1274" i="10"/>
  <c r="M1274" i="10"/>
  <c r="N1274" i="10"/>
  <c r="P1274" i="10"/>
  <c r="A1275" i="10"/>
  <c r="B1275" i="10"/>
  <c r="C1275" i="10"/>
  <c r="D1275" i="10"/>
  <c r="E1275" i="10"/>
  <c r="F1275" i="10"/>
  <c r="G1275" i="10"/>
  <c r="H1275" i="10"/>
  <c r="I1275" i="10"/>
  <c r="J1275" i="10"/>
  <c r="K1275" i="10"/>
  <c r="L1275" i="10"/>
  <c r="M1275" i="10"/>
  <c r="N1275" i="10"/>
  <c r="P1275" i="10"/>
  <c r="A1276" i="10"/>
  <c r="B1276" i="10"/>
  <c r="C1276" i="10"/>
  <c r="D1276" i="10"/>
  <c r="E1276" i="10"/>
  <c r="F1276" i="10"/>
  <c r="G1276" i="10"/>
  <c r="H1276" i="10"/>
  <c r="I1276" i="10"/>
  <c r="J1276" i="10"/>
  <c r="K1276" i="10"/>
  <c r="L1276" i="10"/>
  <c r="M1276" i="10"/>
  <c r="N1276" i="10"/>
  <c r="P1276" i="10"/>
  <c r="Q1276" i="10"/>
  <c r="R1276" i="10"/>
  <c r="S1276" i="10"/>
  <c r="A1277" i="10"/>
  <c r="B1277" i="10"/>
  <c r="C1277" i="10"/>
  <c r="D1277" i="10"/>
  <c r="E1277" i="10"/>
  <c r="F1277" i="10"/>
  <c r="G1277" i="10"/>
  <c r="H1277" i="10"/>
  <c r="I1277" i="10"/>
  <c r="J1277" i="10"/>
  <c r="K1277" i="10"/>
  <c r="L1277" i="10"/>
  <c r="M1277" i="10"/>
  <c r="N1277" i="10"/>
  <c r="P1277" i="10"/>
  <c r="A1278" i="10"/>
  <c r="B1278" i="10"/>
  <c r="C1278" i="10"/>
  <c r="D1278" i="10"/>
  <c r="E1278" i="10"/>
  <c r="F1278" i="10"/>
  <c r="G1278" i="10"/>
  <c r="H1278" i="10"/>
  <c r="I1278" i="10"/>
  <c r="J1278" i="10"/>
  <c r="K1278" i="10"/>
  <c r="L1278" i="10"/>
  <c r="M1278" i="10"/>
  <c r="N1278" i="10"/>
  <c r="P1278" i="10"/>
  <c r="A1279" i="10"/>
  <c r="B1279" i="10"/>
  <c r="C1279" i="10"/>
  <c r="D1279" i="10"/>
  <c r="E1279" i="10"/>
  <c r="F1279" i="10"/>
  <c r="G1279" i="10"/>
  <c r="H1279" i="10"/>
  <c r="I1279" i="10"/>
  <c r="J1279" i="10"/>
  <c r="K1279" i="10"/>
  <c r="L1279" i="10"/>
  <c r="M1279" i="10"/>
  <c r="N1279" i="10"/>
  <c r="P1279" i="10"/>
  <c r="A1280" i="10"/>
  <c r="B1280" i="10"/>
  <c r="C1280" i="10"/>
  <c r="D1280" i="10"/>
  <c r="E1280" i="10"/>
  <c r="F1280" i="10"/>
  <c r="G1280" i="10"/>
  <c r="H1280" i="10"/>
  <c r="I1280" i="10"/>
  <c r="J1280" i="10"/>
  <c r="K1280" i="10"/>
  <c r="L1280" i="10"/>
  <c r="M1280" i="10"/>
  <c r="N1280" i="10"/>
  <c r="P1280" i="10"/>
  <c r="A1281" i="10"/>
  <c r="B1281" i="10"/>
  <c r="C1281" i="10"/>
  <c r="D1281" i="10"/>
  <c r="E1281" i="10"/>
  <c r="F1281" i="10"/>
  <c r="G1281" i="10"/>
  <c r="H1281" i="10"/>
  <c r="I1281" i="10"/>
  <c r="J1281" i="10"/>
  <c r="K1281" i="10"/>
  <c r="L1281" i="10"/>
  <c r="M1281" i="10"/>
  <c r="N1281" i="10"/>
  <c r="P1281" i="10"/>
  <c r="A1282" i="10"/>
  <c r="B1282" i="10"/>
  <c r="C1282" i="10"/>
  <c r="D1282" i="10"/>
  <c r="E1282" i="10"/>
  <c r="F1282" i="10"/>
  <c r="G1282" i="10"/>
  <c r="H1282" i="10"/>
  <c r="I1282" i="10"/>
  <c r="J1282" i="10"/>
  <c r="K1282" i="10"/>
  <c r="L1282" i="10"/>
  <c r="M1282" i="10"/>
  <c r="N1282" i="10"/>
  <c r="P1282" i="10"/>
  <c r="B6" i="10"/>
  <c r="E6" i="10"/>
  <c r="F6" i="10"/>
  <c r="G6" i="10"/>
  <c r="H6" i="10"/>
  <c r="I6" i="10"/>
  <c r="J6" i="10"/>
  <c r="K6" i="10"/>
  <c r="L6" i="10"/>
  <c r="M6" i="10"/>
  <c r="N6" i="10"/>
  <c r="P6" i="10"/>
  <c r="Q6" i="10"/>
  <c r="R6" i="10"/>
  <c r="S6" i="10"/>
  <c r="T6" i="10"/>
  <c r="U6" i="10"/>
  <c r="V6" i="10"/>
  <c r="W6" i="10"/>
  <c r="A6" i="10"/>
  <c r="CA17" i="5"/>
  <c r="BZ17" i="5"/>
  <c r="CA28" i="9"/>
  <c r="BZ28" i="9"/>
  <c r="CA29" i="3"/>
  <c r="BZ29" i="3"/>
  <c r="J1872" i="8" l="1"/>
  <c r="J1875" i="8" s="1"/>
  <c r="T20" i="3"/>
  <c r="T21" i="3"/>
  <c r="T22" i="3"/>
  <c r="T23" i="3"/>
  <c r="T24" i="3"/>
  <c r="T25" i="3"/>
  <c r="T26" i="3"/>
  <c r="T27" i="3"/>
  <c r="T28" i="3"/>
  <c r="T29" i="3"/>
  <c r="T30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1" i="3"/>
  <c r="T52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7" i="3"/>
  <c r="T88" i="3"/>
  <c r="T89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9" i="3"/>
  <c r="T330" i="3"/>
  <c r="T331" i="3"/>
  <c r="T332" i="3"/>
  <c r="T333" i="3"/>
  <c r="T334" i="3"/>
  <c r="T336" i="3"/>
  <c r="T337" i="3"/>
  <c r="T338" i="3"/>
  <c r="T339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4" i="3"/>
  <c r="T385" i="3"/>
  <c r="T386" i="3"/>
  <c r="T387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2" i="3"/>
  <c r="T404" i="3"/>
  <c r="T405" i="3"/>
  <c r="T406" i="3"/>
  <c r="T407" i="3"/>
  <c r="T408" i="3"/>
  <c r="T410" i="3"/>
  <c r="T411" i="3"/>
  <c r="T412" i="3"/>
  <c r="T413" i="3"/>
  <c r="T414" i="3"/>
  <c r="T416" i="3"/>
  <c r="T417" i="3"/>
  <c r="T418" i="3"/>
  <c r="T419" i="3"/>
  <c r="T420" i="3"/>
  <c r="T422" i="3"/>
  <c r="T423" i="3"/>
  <c r="T424" i="3"/>
  <c r="T425" i="3"/>
  <c r="T426" i="3"/>
  <c r="T427" i="3"/>
  <c r="T428" i="3"/>
  <c r="T430" i="3"/>
  <c r="T431" i="3"/>
  <c r="T432" i="3"/>
  <c r="T433" i="3"/>
  <c r="T434" i="3"/>
  <c r="T435" i="3"/>
  <c r="T437" i="3"/>
  <c r="T438" i="3"/>
  <c r="T439" i="3"/>
  <c r="T440" i="3"/>
  <c r="T441" i="3"/>
  <c r="T442" i="3"/>
  <c r="T443" i="3"/>
  <c r="T445" i="3"/>
  <c r="T446" i="3"/>
  <c r="T447" i="3"/>
  <c r="T448" i="3"/>
  <c r="T450" i="3"/>
  <c r="T451" i="3"/>
  <c r="T452" i="3"/>
  <c r="T456" i="3"/>
  <c r="T458" i="3"/>
  <c r="T459" i="3"/>
  <c r="T460" i="3"/>
  <c r="T461" i="3"/>
  <c r="T462" i="3"/>
  <c r="T464" i="3"/>
  <c r="T465" i="3"/>
  <c r="T466" i="3"/>
  <c r="T467" i="3"/>
  <c r="T468" i="3"/>
  <c r="T469" i="3"/>
  <c r="T470" i="3"/>
  <c r="T471" i="3"/>
  <c r="T472" i="3"/>
  <c r="T473" i="3"/>
  <c r="T475" i="3"/>
  <c r="T476" i="3"/>
  <c r="T477" i="3"/>
  <c r="T478" i="3"/>
  <c r="T479" i="3"/>
  <c r="T480" i="3"/>
  <c r="T481" i="3"/>
  <c r="T482" i="3"/>
  <c r="T483" i="3"/>
  <c r="T484" i="3"/>
  <c r="T486" i="3"/>
  <c r="T487" i="3"/>
  <c r="T488" i="3"/>
  <c r="T489" i="3"/>
  <c r="T490" i="3"/>
  <c r="T491" i="3"/>
  <c r="T492" i="3"/>
  <c r="T493" i="3"/>
  <c r="T495" i="3"/>
  <c r="T496" i="3"/>
  <c r="T497" i="3"/>
  <c r="T498" i="3"/>
  <c r="T499" i="3"/>
  <c r="T500" i="3"/>
  <c r="T501" i="3"/>
  <c r="T502" i="3"/>
  <c r="T504" i="3"/>
  <c r="T505" i="3"/>
  <c r="T506" i="3"/>
  <c r="T507" i="3"/>
  <c r="T508" i="3"/>
  <c r="T511" i="3"/>
  <c r="T513" i="3"/>
  <c r="T514" i="3"/>
  <c r="T516" i="3"/>
  <c r="T517" i="3"/>
  <c r="T518" i="3"/>
  <c r="T519" i="3"/>
  <c r="T521" i="3"/>
  <c r="T522" i="3"/>
  <c r="T523" i="3"/>
  <c r="T524" i="3"/>
  <c r="T525" i="3"/>
  <c r="T527" i="3"/>
  <c r="T528" i="3"/>
  <c r="T529" i="3"/>
  <c r="T530" i="3"/>
  <c r="T533" i="3"/>
  <c r="T534" i="3"/>
  <c r="T535" i="3"/>
  <c r="T536" i="3"/>
  <c r="T538" i="3"/>
  <c r="T539" i="3"/>
  <c r="T540" i="3"/>
  <c r="T541" i="3"/>
  <c r="T543" i="3"/>
  <c r="T544" i="3"/>
  <c r="T545" i="3"/>
  <c r="T548" i="3"/>
  <c r="T549" i="3"/>
  <c r="T550" i="3"/>
  <c r="T551" i="3"/>
  <c r="T552" i="3"/>
  <c r="T554" i="3"/>
  <c r="T555" i="3"/>
  <c r="T556" i="3"/>
  <c r="T558" i="3"/>
  <c r="T559" i="3"/>
  <c r="T560" i="3"/>
  <c r="T561" i="3"/>
  <c r="T562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1" i="3"/>
  <c r="T682" i="3"/>
  <c r="T683" i="3"/>
  <c r="T684" i="3"/>
  <c r="T685" i="3"/>
  <c r="T686" i="3"/>
  <c r="T687" i="3"/>
  <c r="T689" i="3"/>
  <c r="T690" i="3"/>
  <c r="T691" i="3"/>
  <c r="T692" i="3"/>
  <c r="T693" i="3"/>
  <c r="T694" i="3"/>
  <c r="T695" i="3"/>
  <c r="T696" i="3"/>
  <c r="T697" i="3"/>
  <c r="T698" i="3"/>
  <c r="T699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5" i="3"/>
  <c r="T736" i="3"/>
  <c r="T737" i="3"/>
  <c r="T738" i="3"/>
  <c r="T739" i="3"/>
  <c r="T740" i="3"/>
  <c r="T741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7" i="3"/>
  <c r="T758" i="3"/>
  <c r="T759" i="3"/>
  <c r="T760" i="3"/>
  <c r="T761" i="3"/>
  <c r="T762" i="3"/>
  <c r="T763" i="3"/>
  <c r="T765" i="3"/>
  <c r="T766" i="3"/>
  <c r="T767" i="3"/>
  <c r="T768" i="3"/>
  <c r="T769" i="3"/>
  <c r="T771" i="3"/>
  <c r="T772" i="3"/>
  <c r="T773" i="3"/>
  <c r="T774" i="3"/>
  <c r="T775" i="3"/>
  <c r="T776" i="3"/>
  <c r="T777" i="3"/>
  <c r="T778" i="3"/>
  <c r="T779" i="3"/>
  <c r="T780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2" i="3"/>
  <c r="T803" i="3"/>
  <c r="T804" i="3"/>
  <c r="T805" i="3"/>
  <c r="T806" i="3"/>
  <c r="T807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5" i="3"/>
  <c r="T836" i="3"/>
  <c r="T837" i="3"/>
  <c r="T838" i="3"/>
  <c r="T839" i="3"/>
  <c r="T840" i="3"/>
  <c r="T842" i="3"/>
  <c r="T844" i="3"/>
  <c r="T845" i="3"/>
  <c r="T846" i="3"/>
  <c r="T847" i="3"/>
  <c r="T848" i="3"/>
  <c r="T849" i="3"/>
  <c r="T850" i="3"/>
  <c r="T851" i="3"/>
  <c r="T852" i="3"/>
  <c r="T853" i="3"/>
  <c r="T855" i="3"/>
  <c r="T856" i="3"/>
  <c r="T857" i="3"/>
  <c r="T858" i="3"/>
  <c r="T859" i="3"/>
  <c r="T860" i="3"/>
  <c r="T861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2" i="3"/>
  <c r="T913" i="3"/>
  <c r="T914" i="3"/>
  <c r="T915" i="3"/>
  <c r="T916" i="3"/>
  <c r="T917" i="3"/>
  <c r="T918" i="3"/>
  <c r="T920" i="3"/>
  <c r="T921" i="3"/>
  <c r="T922" i="3"/>
  <c r="T923" i="3"/>
  <c r="T924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4" i="3"/>
  <c r="T955" i="3"/>
  <c r="T957" i="3"/>
  <c r="T958" i="3"/>
  <c r="T959" i="3"/>
  <c r="T960" i="3"/>
  <c r="T961" i="3"/>
  <c r="T962" i="3"/>
  <c r="T963" i="3"/>
  <c r="T965" i="3"/>
  <c r="T966" i="3"/>
  <c r="T967" i="3"/>
  <c r="T968" i="3"/>
  <c r="T969" i="3"/>
  <c r="T970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6" i="3"/>
  <c r="T987" i="3"/>
  <c r="T988" i="3"/>
  <c r="T989" i="3"/>
  <c r="T990" i="3"/>
  <c r="T991" i="3"/>
  <c r="T992" i="3"/>
  <c r="T993" i="3"/>
  <c r="T994" i="3"/>
  <c r="T996" i="3"/>
  <c r="T997" i="3"/>
  <c r="T998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4" i="3"/>
  <c r="T1105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7" i="3"/>
  <c r="T1278" i="3"/>
  <c r="T1279" i="3"/>
  <c r="T1280" i="3"/>
  <c r="T1281" i="3"/>
  <c r="T1282" i="3"/>
  <c r="T1283" i="3"/>
  <c r="S1283" i="3" s="1"/>
  <c r="R1283" i="3" s="1"/>
  <c r="K1783" i="8" s="1"/>
  <c r="T1284" i="3"/>
  <c r="S1284" i="3" s="1"/>
  <c r="R1284" i="3" s="1"/>
  <c r="K1784" i="8" s="1"/>
  <c r="T1285" i="3"/>
  <c r="S1285" i="3" s="1"/>
  <c r="R1285" i="3" s="1"/>
  <c r="K1785" i="8" s="1"/>
  <c r="T1286" i="3"/>
  <c r="S1286" i="3" s="1"/>
  <c r="R1286" i="3" s="1"/>
  <c r="K1786" i="8" s="1"/>
  <c r="T1287" i="3"/>
  <c r="S1287" i="3" s="1"/>
  <c r="R1287" i="3" s="1"/>
  <c r="K1787" i="8" s="1"/>
  <c r="T1288" i="3"/>
  <c r="S1288" i="3" s="1"/>
  <c r="R1288" i="3" s="1"/>
  <c r="K1788" i="8" s="1"/>
  <c r="T1289" i="3"/>
  <c r="S1289" i="3" s="1"/>
  <c r="R1289" i="3" s="1"/>
  <c r="K1789" i="8" s="1"/>
  <c r="T1290" i="3"/>
  <c r="S1290" i="3" s="1"/>
  <c r="R1290" i="3" s="1"/>
  <c r="K1790" i="8" s="1"/>
  <c r="T1291" i="3"/>
  <c r="S1291" i="3" s="1"/>
  <c r="R1291" i="3" s="1"/>
  <c r="K1791" i="8" s="1"/>
  <c r="T1292" i="3"/>
  <c r="S1292" i="3" s="1"/>
  <c r="R1292" i="3" s="1"/>
  <c r="K1792" i="8" s="1"/>
  <c r="T1293" i="3"/>
  <c r="S1293" i="3" s="1"/>
  <c r="R1293" i="3" s="1"/>
  <c r="K1793" i="8" s="1"/>
  <c r="T1294" i="3"/>
  <c r="S1294" i="3" s="1"/>
  <c r="R1294" i="3" s="1"/>
  <c r="K1794" i="8" s="1"/>
  <c r="T1295" i="3"/>
  <c r="S1295" i="3" s="1"/>
  <c r="R1295" i="3" s="1"/>
  <c r="K1795" i="8" s="1"/>
  <c r="T1296" i="3"/>
  <c r="S1296" i="3" s="1"/>
  <c r="R1296" i="3" s="1"/>
  <c r="K1796" i="8" s="1"/>
  <c r="T1297" i="3"/>
  <c r="S1297" i="3" s="1"/>
  <c r="R1297" i="3" s="1"/>
  <c r="K1797" i="8" s="1"/>
  <c r="T1298" i="3"/>
  <c r="S1298" i="3" s="1"/>
  <c r="R1298" i="3" s="1"/>
  <c r="K1798" i="8" s="1"/>
  <c r="T1299" i="3"/>
  <c r="S1299" i="3" s="1"/>
  <c r="R1299" i="3" s="1"/>
  <c r="K1799" i="8" s="1"/>
  <c r="T1300" i="3"/>
  <c r="S1300" i="3" s="1"/>
  <c r="R1300" i="3" s="1"/>
  <c r="K1800" i="8" s="1"/>
  <c r="T1301" i="3"/>
  <c r="S1301" i="3" s="1"/>
  <c r="R1301" i="3" s="1"/>
  <c r="K1801" i="8" s="1"/>
  <c r="T1302" i="3"/>
  <c r="S1302" i="3" s="1"/>
  <c r="R1302" i="3" s="1"/>
  <c r="K1802" i="8" s="1"/>
  <c r="T1303" i="3"/>
  <c r="S1303" i="3" s="1"/>
  <c r="R1303" i="3" s="1"/>
  <c r="K1803" i="8" s="1"/>
  <c r="T1304" i="3"/>
  <c r="S1304" i="3" s="1"/>
  <c r="R1304" i="3" s="1"/>
  <c r="K1804" i="8" s="1"/>
  <c r="T1305" i="3"/>
  <c r="S1305" i="3" s="1"/>
  <c r="R1305" i="3" s="1"/>
  <c r="K1805" i="8" s="1"/>
  <c r="T1306" i="3"/>
  <c r="S1306" i="3" s="1"/>
  <c r="R1306" i="3" s="1"/>
  <c r="K1806" i="8" s="1"/>
  <c r="T1307" i="3"/>
  <c r="S1307" i="3" s="1"/>
  <c r="R1307" i="3" s="1"/>
  <c r="K1807" i="8" s="1"/>
  <c r="T1308" i="3"/>
  <c r="S1308" i="3" s="1"/>
  <c r="R1308" i="3" s="1"/>
  <c r="K1808" i="8" s="1"/>
  <c r="T1309" i="3"/>
  <c r="S1309" i="3" s="1"/>
  <c r="R1309" i="3" s="1"/>
  <c r="K1809" i="8" s="1"/>
  <c r="T1310" i="3"/>
  <c r="S1310" i="3" s="1"/>
  <c r="R1310" i="3" s="1"/>
  <c r="K1810" i="8" s="1"/>
  <c r="T1311" i="3"/>
  <c r="S1311" i="3" s="1"/>
  <c r="R1311" i="3" s="1"/>
  <c r="K1811" i="8" s="1"/>
  <c r="T1312" i="3"/>
  <c r="S1312" i="3" s="1"/>
  <c r="R1312" i="3" s="1"/>
  <c r="K1812" i="8" s="1"/>
  <c r="T1313" i="3"/>
  <c r="S1313" i="3" s="1"/>
  <c r="R1313" i="3" s="1"/>
  <c r="K1813" i="8" s="1"/>
  <c r="T1314" i="3"/>
  <c r="S1314" i="3" s="1"/>
  <c r="R1314" i="3" s="1"/>
  <c r="K1814" i="8" s="1"/>
  <c r="T1315" i="3"/>
  <c r="S1315" i="3" s="1"/>
  <c r="R1315" i="3" s="1"/>
  <c r="K1815" i="8" s="1"/>
  <c r="T1316" i="3"/>
  <c r="S1316" i="3" s="1"/>
  <c r="R1316" i="3" s="1"/>
  <c r="K1816" i="8" s="1"/>
  <c r="T1317" i="3"/>
  <c r="S1317" i="3" s="1"/>
  <c r="R1317" i="3" s="1"/>
  <c r="K1817" i="8" s="1"/>
  <c r="T1318" i="3"/>
  <c r="S1318" i="3" s="1"/>
  <c r="R1318" i="3" s="1"/>
  <c r="K1818" i="8" s="1"/>
  <c r="T1319" i="3"/>
  <c r="S1319" i="3" s="1"/>
  <c r="R1319" i="3" s="1"/>
  <c r="K1819" i="8" s="1"/>
  <c r="T1320" i="3"/>
  <c r="S1320" i="3" s="1"/>
  <c r="R1320" i="3" s="1"/>
  <c r="K1820" i="8" s="1"/>
  <c r="T1321" i="3"/>
  <c r="S1321" i="3" s="1"/>
  <c r="R1321" i="3" s="1"/>
  <c r="K1821" i="8" s="1"/>
  <c r="T1322" i="3"/>
  <c r="S1322" i="3" s="1"/>
  <c r="R1322" i="3" s="1"/>
  <c r="K1822" i="8" s="1"/>
  <c r="T1323" i="3"/>
  <c r="S1323" i="3" s="1"/>
  <c r="R1323" i="3" s="1"/>
  <c r="T1324" i="3"/>
  <c r="S1324" i="3" s="1"/>
  <c r="R1324" i="3" s="1"/>
  <c r="T1325" i="3"/>
  <c r="S1325" i="3" s="1"/>
  <c r="R1325" i="3" s="1"/>
  <c r="T1326" i="3"/>
  <c r="S1326" i="3" s="1"/>
  <c r="R1326" i="3" s="1"/>
  <c r="T1327" i="3"/>
  <c r="S1327" i="3" s="1"/>
  <c r="R1327" i="3" s="1"/>
  <c r="T1328" i="3"/>
  <c r="S1328" i="3" s="1"/>
  <c r="R1328" i="3" s="1"/>
  <c r="T1329" i="3"/>
  <c r="S1329" i="3" s="1"/>
  <c r="R1329" i="3" s="1"/>
  <c r="T1330" i="3"/>
  <c r="S1330" i="3" s="1"/>
  <c r="R1330" i="3" s="1"/>
  <c r="T1331" i="3"/>
  <c r="S1331" i="3" s="1"/>
  <c r="R1331" i="3" s="1"/>
  <c r="T1332" i="3"/>
  <c r="S1332" i="3" s="1"/>
  <c r="R1332" i="3" s="1"/>
  <c r="T1333" i="3"/>
  <c r="S1333" i="3" s="1"/>
  <c r="R1333" i="3" s="1"/>
  <c r="T1334" i="3"/>
  <c r="S1334" i="3" s="1"/>
  <c r="R1334" i="3" s="1"/>
  <c r="T1335" i="3"/>
  <c r="S1335" i="3" s="1"/>
  <c r="R1335" i="3" s="1"/>
  <c r="T1336" i="3"/>
  <c r="S1336" i="3" s="1"/>
  <c r="R1336" i="3" s="1"/>
  <c r="T1337" i="3"/>
  <c r="S1337" i="3" s="1"/>
  <c r="R1337" i="3" s="1"/>
  <c r="T1338" i="3"/>
  <c r="S1338" i="3" s="1"/>
  <c r="R1338" i="3" s="1"/>
  <c r="T1339" i="3"/>
  <c r="S1339" i="3" s="1"/>
  <c r="R1339" i="3" s="1"/>
  <c r="T1340" i="3"/>
  <c r="S1340" i="3" s="1"/>
  <c r="R1340" i="3" s="1"/>
  <c r="T1341" i="3"/>
  <c r="S1341" i="3" s="1"/>
  <c r="R1341" i="3" s="1"/>
  <c r="T1342" i="3"/>
  <c r="S1342" i="3" s="1"/>
  <c r="R1342" i="3" s="1"/>
  <c r="T1343" i="3"/>
  <c r="S1343" i="3" s="1"/>
  <c r="R1343" i="3" s="1"/>
  <c r="T1344" i="3"/>
  <c r="S1344" i="3" s="1"/>
  <c r="R1344" i="3" s="1"/>
  <c r="T1345" i="3"/>
  <c r="S1345" i="3" s="1"/>
  <c r="R1345" i="3" s="1"/>
  <c r="BZ18" i="5"/>
  <c r="CA18" i="5"/>
  <c r="BZ29" i="9"/>
  <c r="CA29" i="9"/>
  <c r="CA30" i="3"/>
  <c r="BZ30" i="3"/>
  <c r="J1907" i="8" l="1"/>
  <c r="J1910" i="8" s="1"/>
  <c r="S1263" i="3"/>
  <c r="S1263" i="10"/>
  <c r="S1238" i="3"/>
  <c r="S1238" i="10"/>
  <c r="S1220" i="3"/>
  <c r="S1220" i="10"/>
  <c r="S1208" i="3"/>
  <c r="S1208" i="10"/>
  <c r="S1190" i="3"/>
  <c r="S1190" i="10"/>
  <c r="S1166" i="3"/>
  <c r="S1166" i="10"/>
  <c r="S1154" i="3"/>
  <c r="S1154" i="10"/>
  <c r="S1130" i="3"/>
  <c r="S1130" i="10"/>
  <c r="S1117" i="3"/>
  <c r="S1117" i="10"/>
  <c r="S1091" i="3"/>
  <c r="S1091" i="10"/>
  <c r="S1073" i="3"/>
  <c r="S1073" i="10"/>
  <c r="S1055" i="3"/>
  <c r="S1055" i="10"/>
  <c r="S1043" i="3"/>
  <c r="S1043" i="10"/>
  <c r="S1024" i="3"/>
  <c r="S1024" i="10"/>
  <c r="S1005" i="3"/>
  <c r="S1005" i="10"/>
  <c r="S979" i="3"/>
  <c r="S979" i="10"/>
  <c r="S951" i="3"/>
  <c r="S951" i="10"/>
  <c r="S920" i="3"/>
  <c r="S920" i="10"/>
  <c r="S875" i="3"/>
  <c r="S875" i="10"/>
  <c r="S835" i="3"/>
  <c r="S835" i="10"/>
  <c r="S804" i="3"/>
  <c r="S804" i="10"/>
  <c r="S765" i="3"/>
  <c r="S765" i="10"/>
  <c r="S725" i="3"/>
  <c r="S725" i="10"/>
  <c r="S686" i="3"/>
  <c r="S686" i="10"/>
  <c r="S655" i="3"/>
  <c r="S655" i="10"/>
  <c r="S624" i="3"/>
  <c r="S624" i="10"/>
  <c r="S587" i="3"/>
  <c r="S587" i="10"/>
  <c r="S561" i="3"/>
  <c r="S561" i="10"/>
  <c r="S516" i="3"/>
  <c r="S516" i="10"/>
  <c r="S472" i="3"/>
  <c r="S472" i="10"/>
  <c r="S434" i="3"/>
  <c r="S434" i="10"/>
  <c r="S392" i="3"/>
  <c r="S392" i="10"/>
  <c r="S366" i="3"/>
  <c r="S366" i="10"/>
  <c r="S347" i="3"/>
  <c r="S347" i="10"/>
  <c r="S300" i="3"/>
  <c r="S300" i="10"/>
  <c r="S276" i="3"/>
  <c r="S276" i="10"/>
  <c r="S252" i="3"/>
  <c r="S252" i="10"/>
  <c r="S234" i="3"/>
  <c r="S234" i="10"/>
  <c r="S221" i="3"/>
  <c r="S221" i="10"/>
  <c r="S209" i="3"/>
  <c r="S209" i="10"/>
  <c r="S197" i="3"/>
  <c r="S197" i="10"/>
  <c r="S191" i="3"/>
  <c r="S191" i="10"/>
  <c r="S185" i="3"/>
  <c r="S185" i="10"/>
  <c r="S178" i="3"/>
  <c r="S178" i="10"/>
  <c r="S172" i="3"/>
  <c r="S172" i="10"/>
  <c r="S166" i="3"/>
  <c r="S166" i="10"/>
  <c r="S160" i="3"/>
  <c r="S160" i="10"/>
  <c r="S154" i="3"/>
  <c r="S154" i="10"/>
  <c r="S148" i="3"/>
  <c r="S148" i="10"/>
  <c r="S134" i="3"/>
  <c r="S134" i="10"/>
  <c r="S128" i="3"/>
  <c r="S128" i="10"/>
  <c r="S121" i="3"/>
  <c r="S121" i="10"/>
  <c r="S115" i="3"/>
  <c r="S115" i="10"/>
  <c r="S109" i="3"/>
  <c r="S109" i="10"/>
  <c r="S103" i="3"/>
  <c r="S103" i="10"/>
  <c r="S97" i="3"/>
  <c r="S97" i="10"/>
  <c r="S91" i="3"/>
  <c r="S91" i="10"/>
  <c r="S83" i="3"/>
  <c r="S83" i="10"/>
  <c r="S77" i="3"/>
  <c r="S77" i="10"/>
  <c r="S70" i="3"/>
  <c r="S70" i="10"/>
  <c r="S64" i="3"/>
  <c r="S64" i="10"/>
  <c r="S58" i="3"/>
  <c r="S58" i="10"/>
  <c r="S51" i="3"/>
  <c r="S51" i="10"/>
  <c r="S25" i="3"/>
  <c r="S25" i="10"/>
  <c r="S1281" i="3"/>
  <c r="S1281" i="10"/>
  <c r="S1274" i="3"/>
  <c r="S1274" i="10"/>
  <c r="S1268" i="3"/>
  <c r="S1268" i="10"/>
  <c r="S1261" i="3"/>
  <c r="S1261" i="10"/>
  <c r="S1255" i="3"/>
  <c r="S1255" i="10"/>
  <c r="S1249" i="3"/>
  <c r="S1249" i="10"/>
  <c r="S1243" i="3"/>
  <c r="S1243" i="10"/>
  <c r="S1237" i="3"/>
  <c r="S1237" i="10"/>
  <c r="S1231" i="3"/>
  <c r="S1231" i="10"/>
  <c r="S1225" i="3"/>
  <c r="S1225" i="10"/>
  <c r="S1219" i="3"/>
  <c r="S1219" i="10"/>
  <c r="S1213" i="3"/>
  <c r="S1213" i="10"/>
  <c r="S1207" i="3"/>
  <c r="S1207" i="10"/>
  <c r="S1201" i="3"/>
  <c r="S1201" i="10"/>
  <c r="S1195" i="3"/>
  <c r="S1195" i="10"/>
  <c r="S1189" i="3"/>
  <c r="S1189" i="10"/>
  <c r="S1183" i="3"/>
  <c r="S1183" i="10"/>
  <c r="S1177" i="3"/>
  <c r="S1177" i="10"/>
  <c r="S1171" i="3"/>
  <c r="S1171" i="10"/>
  <c r="S1165" i="3"/>
  <c r="S1165" i="10"/>
  <c r="S1159" i="3"/>
  <c r="S1159" i="10"/>
  <c r="S1153" i="3"/>
  <c r="S1153" i="10"/>
  <c r="S1147" i="3"/>
  <c r="S1147" i="10"/>
  <c r="S1141" i="3"/>
  <c r="S1141" i="10"/>
  <c r="S1135" i="3"/>
  <c r="S1135" i="10"/>
  <c r="S1129" i="3"/>
  <c r="S1129" i="10"/>
  <c r="S1123" i="3"/>
  <c r="S1123" i="10"/>
  <c r="S1116" i="3"/>
  <c r="S1116" i="10"/>
  <c r="S1110" i="3"/>
  <c r="S1110" i="10"/>
  <c r="S1102" i="3"/>
  <c r="S1102" i="10"/>
  <c r="S1096" i="3"/>
  <c r="S1096" i="10"/>
  <c r="S1090" i="3"/>
  <c r="S1090" i="10"/>
  <c r="S1084" i="3"/>
  <c r="S1084" i="10"/>
  <c r="S1078" i="3"/>
  <c r="S1078" i="10"/>
  <c r="S1072" i="3"/>
  <c r="S1072" i="10"/>
  <c r="S1066" i="3"/>
  <c r="S1066" i="10"/>
  <c r="S1060" i="3"/>
  <c r="S1060" i="10"/>
  <c r="S1054" i="3"/>
  <c r="S1054" i="10"/>
  <c r="S1048" i="3"/>
  <c r="S1048" i="10"/>
  <c r="S1042" i="3"/>
  <c r="S1042" i="10"/>
  <c r="S1036" i="3"/>
  <c r="S1036" i="10"/>
  <c r="S1029" i="3"/>
  <c r="S1029" i="10"/>
  <c r="S1023" i="3"/>
  <c r="S1023" i="10"/>
  <c r="S1016" i="3"/>
  <c r="S1016" i="10"/>
  <c r="S1010" i="3"/>
  <c r="S1010" i="10"/>
  <c r="S998" i="3"/>
  <c r="S998" i="10"/>
  <c r="S991" i="3"/>
  <c r="S991" i="10"/>
  <c r="S984" i="3"/>
  <c r="S984" i="10"/>
  <c r="S978" i="3"/>
  <c r="S978" i="10"/>
  <c r="S972" i="3"/>
  <c r="S972" i="10"/>
  <c r="S965" i="3"/>
  <c r="S965" i="10"/>
  <c r="S958" i="3"/>
  <c r="S958" i="10"/>
  <c r="S950" i="3"/>
  <c r="S950" i="10"/>
  <c r="S944" i="3"/>
  <c r="S944" i="10"/>
  <c r="S938" i="3"/>
  <c r="S938" i="10"/>
  <c r="S932" i="3"/>
  <c r="S932" i="10"/>
  <c r="S926" i="3"/>
  <c r="S926" i="10"/>
  <c r="S918" i="3"/>
  <c r="S918" i="10"/>
  <c r="S912" i="3"/>
  <c r="S912" i="10"/>
  <c r="S905" i="3"/>
  <c r="S905" i="10"/>
  <c r="S899" i="3"/>
  <c r="S899" i="10"/>
  <c r="S893" i="3"/>
  <c r="S893" i="10"/>
  <c r="S887" i="3"/>
  <c r="S887" i="10"/>
  <c r="S881" i="3"/>
  <c r="S881" i="10"/>
  <c r="S874" i="3"/>
  <c r="S874" i="10"/>
  <c r="S868" i="3"/>
  <c r="S868" i="10"/>
  <c r="S861" i="3"/>
  <c r="S861" i="10"/>
  <c r="S855" i="3"/>
  <c r="S855" i="10"/>
  <c r="S848" i="3"/>
  <c r="S848" i="10"/>
  <c r="S840" i="3"/>
  <c r="S840" i="10"/>
  <c r="S833" i="3"/>
  <c r="S833" i="10"/>
  <c r="S827" i="3"/>
  <c r="S827" i="10"/>
  <c r="S821" i="3"/>
  <c r="S821" i="10"/>
  <c r="S815" i="3"/>
  <c r="S815" i="10"/>
  <c r="S810" i="3"/>
  <c r="S810" i="10"/>
  <c r="S803" i="3"/>
  <c r="S803" i="10"/>
  <c r="S796" i="3"/>
  <c r="S796" i="10"/>
  <c r="S790" i="3"/>
  <c r="S790" i="10"/>
  <c r="S784" i="3"/>
  <c r="S784" i="10"/>
  <c r="S777" i="3"/>
  <c r="S777" i="10"/>
  <c r="S771" i="3"/>
  <c r="S771" i="10"/>
  <c r="S763" i="3"/>
  <c r="S763" i="10"/>
  <c r="S757" i="3"/>
  <c r="S757" i="10"/>
  <c r="S750" i="3"/>
  <c r="S750" i="10"/>
  <c r="S744" i="3"/>
  <c r="S744" i="10"/>
  <c r="S737" i="3"/>
  <c r="S737" i="10"/>
  <c r="S730" i="3"/>
  <c r="S730" i="10"/>
  <c r="S724" i="3"/>
  <c r="S724" i="10"/>
  <c r="S717" i="3"/>
  <c r="S717" i="10"/>
  <c r="S711" i="3"/>
  <c r="S711" i="10"/>
  <c r="S705" i="3"/>
  <c r="S705" i="10"/>
  <c r="S698" i="3"/>
  <c r="S698" i="10"/>
  <c r="S692" i="3"/>
  <c r="S692" i="10"/>
  <c r="S685" i="3"/>
  <c r="S685" i="10"/>
  <c r="S678" i="3"/>
  <c r="S678" i="10"/>
  <c r="S672" i="3"/>
  <c r="S672" i="10"/>
  <c r="S666" i="3"/>
  <c r="S666" i="10"/>
  <c r="S660" i="3"/>
  <c r="S660" i="10"/>
  <c r="S654" i="3"/>
  <c r="S654" i="10"/>
  <c r="S648" i="3"/>
  <c r="S648" i="10"/>
  <c r="S642" i="3"/>
  <c r="S642" i="10"/>
  <c r="S635" i="3"/>
  <c r="S635" i="10"/>
  <c r="S629" i="3"/>
  <c r="S629" i="10"/>
  <c r="S623" i="3"/>
  <c r="S623" i="10"/>
  <c r="S617" i="3"/>
  <c r="S617" i="10"/>
  <c r="S611" i="3"/>
  <c r="S611" i="10"/>
  <c r="S605" i="3"/>
  <c r="S605" i="10"/>
  <c r="S598" i="3"/>
  <c r="S598" i="10"/>
  <c r="S592" i="3"/>
  <c r="S592" i="10"/>
  <c r="S586" i="3"/>
  <c r="S586" i="10"/>
  <c r="S579" i="3"/>
  <c r="S579" i="10"/>
  <c r="S573" i="3"/>
  <c r="S573" i="10"/>
  <c r="S567" i="3"/>
  <c r="S567" i="10"/>
  <c r="S560" i="3"/>
  <c r="S560" i="10"/>
  <c r="S552" i="3"/>
  <c r="S552" i="10"/>
  <c r="S544" i="3"/>
  <c r="S544" i="10"/>
  <c r="S538" i="3"/>
  <c r="S538" i="10"/>
  <c r="S529" i="3"/>
  <c r="S529" i="10"/>
  <c r="S522" i="3"/>
  <c r="S522" i="10"/>
  <c r="S514" i="3"/>
  <c r="S514" i="10"/>
  <c r="S505" i="3"/>
  <c r="S505" i="10"/>
  <c r="S498" i="3"/>
  <c r="S498" i="10"/>
  <c r="S491" i="3"/>
  <c r="S491" i="10"/>
  <c r="S484" i="3"/>
  <c r="S484" i="10"/>
  <c r="S478" i="3"/>
  <c r="S478" i="10"/>
  <c r="S471" i="3"/>
  <c r="S471" i="10"/>
  <c r="S465" i="3"/>
  <c r="S465" i="10"/>
  <c r="S458" i="3"/>
  <c r="S458" i="10"/>
  <c r="S447" i="3"/>
  <c r="S447" i="10"/>
  <c r="S440" i="3"/>
  <c r="S440" i="10"/>
  <c r="S433" i="3"/>
  <c r="S433" i="10"/>
  <c r="S426" i="3"/>
  <c r="S426" i="10"/>
  <c r="S419" i="3"/>
  <c r="S419" i="10"/>
  <c r="S412" i="3"/>
  <c r="S412" i="10"/>
  <c r="S405" i="3"/>
  <c r="S405" i="10"/>
  <c r="S397" i="3"/>
  <c r="S397" i="10"/>
  <c r="S391" i="3"/>
  <c r="S391" i="10"/>
  <c r="S384" i="3"/>
  <c r="S384" i="10"/>
  <c r="S377" i="3"/>
  <c r="S377" i="10"/>
  <c r="S371" i="3"/>
  <c r="S371" i="10"/>
  <c r="S365" i="3"/>
  <c r="S365" i="10"/>
  <c r="S358" i="3"/>
  <c r="S358" i="10"/>
  <c r="S352" i="3"/>
  <c r="S352" i="10"/>
  <c r="S346" i="3"/>
  <c r="S346" i="10"/>
  <c r="S339" i="3"/>
  <c r="S339" i="10"/>
  <c r="S332" i="3"/>
  <c r="S332" i="10"/>
  <c r="S325" i="3"/>
  <c r="S325" i="10"/>
  <c r="S319" i="3"/>
  <c r="S319" i="10"/>
  <c r="S313" i="3"/>
  <c r="S313" i="10"/>
  <c r="S305" i="3"/>
  <c r="S305" i="10"/>
  <c r="S299" i="3"/>
  <c r="S299" i="10"/>
  <c r="S293" i="3"/>
  <c r="S293" i="10"/>
  <c r="S287" i="3"/>
  <c r="S287" i="10"/>
  <c r="S281" i="3"/>
  <c r="S281" i="10"/>
  <c r="S275" i="3"/>
  <c r="S275" i="10"/>
  <c r="S269" i="3"/>
  <c r="S269" i="10"/>
  <c r="S263" i="3"/>
  <c r="S263" i="10"/>
  <c r="S257" i="3"/>
  <c r="S257" i="10"/>
  <c r="S251" i="3"/>
  <c r="S251" i="10"/>
  <c r="S245" i="3"/>
  <c r="S245" i="10"/>
  <c r="S239" i="3"/>
  <c r="S239" i="10"/>
  <c r="S233" i="3"/>
  <c r="S233" i="10"/>
  <c r="S227" i="3"/>
  <c r="S227" i="10"/>
  <c r="S220" i="3"/>
  <c r="S220" i="10"/>
  <c r="S214" i="3"/>
  <c r="S214" i="10"/>
  <c r="S208" i="3"/>
  <c r="S208" i="10"/>
  <c r="S202" i="3"/>
  <c r="S202" i="10"/>
  <c r="S196" i="3"/>
  <c r="S196" i="10"/>
  <c r="S190" i="3"/>
  <c r="S190" i="10"/>
  <c r="S184" i="3"/>
  <c r="S184" i="10"/>
  <c r="S177" i="3"/>
  <c r="S177" i="10"/>
  <c r="S171" i="3"/>
  <c r="S171" i="10"/>
  <c r="S165" i="3"/>
  <c r="S165" i="10"/>
  <c r="S159" i="3"/>
  <c r="S159" i="10"/>
  <c r="S153" i="3"/>
  <c r="S153" i="10"/>
  <c r="S147" i="3"/>
  <c r="S147" i="10"/>
  <c r="S139" i="3"/>
  <c r="S139" i="10"/>
  <c r="S133" i="3"/>
  <c r="S133" i="10"/>
  <c r="S127" i="3"/>
  <c r="S127" i="10"/>
  <c r="S120" i="3"/>
  <c r="S120" i="10"/>
  <c r="S114" i="3"/>
  <c r="S114" i="10"/>
  <c r="S108" i="3"/>
  <c r="S108" i="10"/>
  <c r="S102" i="3"/>
  <c r="S102" i="10"/>
  <c r="S96" i="3"/>
  <c r="S96" i="10"/>
  <c r="S89" i="3"/>
  <c r="S89" i="10"/>
  <c r="S82" i="3"/>
  <c r="S82" i="10"/>
  <c r="S76" i="3"/>
  <c r="S76" i="10"/>
  <c r="S69" i="3"/>
  <c r="S69" i="10"/>
  <c r="S63" i="3"/>
  <c r="S63" i="10"/>
  <c r="S57" i="3"/>
  <c r="S57" i="10"/>
  <c r="S49" i="3"/>
  <c r="S49" i="10"/>
  <c r="S43" i="3"/>
  <c r="S43" i="10"/>
  <c r="S37" i="3"/>
  <c r="S37" i="10"/>
  <c r="S30" i="3"/>
  <c r="S30" i="10"/>
  <c r="S24" i="3"/>
  <c r="S24" i="10"/>
  <c r="S1269" i="3"/>
  <c r="S1269" i="10"/>
  <c r="S1244" i="3"/>
  <c r="S1244" i="10"/>
  <c r="S1214" i="3"/>
  <c r="S1214" i="10"/>
  <c r="S1184" i="3"/>
  <c r="S1184" i="10"/>
  <c r="S1148" i="3"/>
  <c r="S1148" i="10"/>
  <c r="S1097" i="3"/>
  <c r="S1097" i="10"/>
  <c r="S959" i="3"/>
  <c r="S959" i="10"/>
  <c r="S913" i="3"/>
  <c r="S913" i="10"/>
  <c r="S882" i="3"/>
  <c r="S882" i="10"/>
  <c r="S842" i="3"/>
  <c r="S842" i="10"/>
  <c r="S811" i="3"/>
  <c r="S811" i="10"/>
  <c r="S791" i="3"/>
  <c r="S791" i="10"/>
  <c r="S758" i="3"/>
  <c r="S758" i="10"/>
  <c r="S731" i="3"/>
  <c r="S731" i="10"/>
  <c r="S699" i="3"/>
  <c r="S699" i="10"/>
  <c r="S661" i="3"/>
  <c r="S661" i="10"/>
  <c r="S643" i="3"/>
  <c r="S643" i="10"/>
  <c r="S618" i="3"/>
  <c r="S618" i="10"/>
  <c r="S580" i="3"/>
  <c r="S580" i="10"/>
  <c r="S545" i="3"/>
  <c r="S545" i="10"/>
  <c r="S506" i="3"/>
  <c r="S506" i="10"/>
  <c r="S466" i="3"/>
  <c r="S466" i="10"/>
  <c r="S420" i="3"/>
  <c r="S420" i="10"/>
  <c r="S385" i="3"/>
  <c r="S385" i="10"/>
  <c r="S333" i="3"/>
  <c r="S333" i="10"/>
  <c r="S140" i="3"/>
  <c r="S140" i="10"/>
  <c r="S1267" i="3"/>
  <c r="S1267" i="10"/>
  <c r="S1248" i="3"/>
  <c r="S1248" i="10"/>
  <c r="S1224" i="3"/>
  <c r="S1224" i="10"/>
  <c r="S1212" i="3"/>
  <c r="S1212" i="10"/>
  <c r="S1206" i="3"/>
  <c r="S1206" i="10"/>
  <c r="S1200" i="3"/>
  <c r="S1200" i="10"/>
  <c r="S1194" i="3"/>
  <c r="S1194" i="10"/>
  <c r="S1188" i="3"/>
  <c r="S1188" i="10"/>
  <c r="S1182" i="3"/>
  <c r="S1182" i="10"/>
  <c r="S1164" i="3"/>
  <c r="S1164" i="10"/>
  <c r="S1158" i="3"/>
  <c r="S1158" i="10"/>
  <c r="S1152" i="3"/>
  <c r="S1152" i="10"/>
  <c r="S1146" i="3"/>
  <c r="S1146" i="10"/>
  <c r="S1140" i="3"/>
  <c r="S1140" i="10"/>
  <c r="S1134" i="3"/>
  <c r="S1134" i="10"/>
  <c r="S1128" i="3"/>
  <c r="S1128" i="10"/>
  <c r="S1122" i="3"/>
  <c r="S1122" i="10"/>
  <c r="S1115" i="3"/>
  <c r="S1115" i="10"/>
  <c r="S1109" i="3"/>
  <c r="S1109" i="10"/>
  <c r="S1101" i="3"/>
  <c r="S1101" i="10"/>
  <c r="S1095" i="3"/>
  <c r="S1095" i="10"/>
  <c r="S1089" i="3"/>
  <c r="S1089" i="10"/>
  <c r="S1083" i="3"/>
  <c r="S1083" i="10"/>
  <c r="S1077" i="3"/>
  <c r="S1077" i="10"/>
  <c r="S1071" i="3"/>
  <c r="S1071" i="10"/>
  <c r="S1065" i="3"/>
  <c r="S1065" i="10"/>
  <c r="S1059" i="3"/>
  <c r="S1059" i="10"/>
  <c r="S1053" i="3"/>
  <c r="S1053" i="10"/>
  <c r="S1047" i="3"/>
  <c r="S1047" i="10"/>
  <c r="S1041" i="3"/>
  <c r="S1041" i="10"/>
  <c r="S1034" i="3"/>
  <c r="S1034" i="10"/>
  <c r="S1028" i="3"/>
  <c r="S1028" i="10"/>
  <c r="S1022" i="3"/>
  <c r="S1022" i="10"/>
  <c r="S1015" i="3"/>
  <c r="S1015" i="10"/>
  <c r="S1009" i="3"/>
  <c r="S1009" i="10"/>
  <c r="S1004" i="3"/>
  <c r="S1004" i="10"/>
  <c r="S997" i="3"/>
  <c r="S997" i="10"/>
  <c r="S990" i="3"/>
  <c r="S990" i="10"/>
  <c r="S983" i="3"/>
  <c r="S983" i="10"/>
  <c r="S977" i="3"/>
  <c r="S977" i="10"/>
  <c r="S970" i="3"/>
  <c r="S970" i="10"/>
  <c r="S963" i="3"/>
  <c r="S963" i="10"/>
  <c r="S957" i="3"/>
  <c r="S957" i="10"/>
  <c r="S949" i="3"/>
  <c r="S949" i="10"/>
  <c r="S943" i="3"/>
  <c r="S943" i="10"/>
  <c r="S937" i="3"/>
  <c r="S937" i="10"/>
  <c r="S931" i="3"/>
  <c r="S931" i="10"/>
  <c r="S924" i="3"/>
  <c r="S924" i="10"/>
  <c r="S917" i="3"/>
  <c r="S917" i="10"/>
  <c r="S910" i="3"/>
  <c r="S910" i="10"/>
  <c r="S904" i="3"/>
  <c r="S904" i="10"/>
  <c r="S898" i="3"/>
  <c r="S898" i="10"/>
  <c r="S892" i="3"/>
  <c r="S892" i="10"/>
  <c r="S886" i="3"/>
  <c r="S886" i="10"/>
  <c r="S880" i="3"/>
  <c r="S880" i="10"/>
  <c r="S873" i="3"/>
  <c r="S873" i="10"/>
  <c r="S867" i="3"/>
  <c r="S867" i="10"/>
  <c r="S860" i="3"/>
  <c r="S860" i="10"/>
  <c r="S853" i="3"/>
  <c r="S853" i="10"/>
  <c r="S847" i="3"/>
  <c r="S847" i="10"/>
  <c r="S839" i="3"/>
  <c r="S839" i="10"/>
  <c r="S832" i="3"/>
  <c r="S832" i="10"/>
  <c r="S826" i="3"/>
  <c r="S826" i="10"/>
  <c r="S820" i="3"/>
  <c r="S820" i="10"/>
  <c r="S814" i="3"/>
  <c r="S814" i="10"/>
  <c r="S809" i="3"/>
  <c r="S809" i="10"/>
  <c r="S802" i="3"/>
  <c r="S802" i="10"/>
  <c r="S795" i="3"/>
  <c r="S795" i="10"/>
  <c r="S789" i="3"/>
  <c r="S789" i="10"/>
  <c r="S783" i="3"/>
  <c r="S783" i="10"/>
  <c r="S776" i="3"/>
  <c r="S776" i="10"/>
  <c r="S769" i="3"/>
  <c r="S769" i="10"/>
  <c r="S762" i="3"/>
  <c r="S762" i="10"/>
  <c r="S755" i="3"/>
  <c r="S755" i="10"/>
  <c r="S749" i="3"/>
  <c r="S749" i="10"/>
  <c r="S743" i="3"/>
  <c r="S743" i="10"/>
  <c r="S736" i="3"/>
  <c r="S736" i="10"/>
  <c r="S729" i="3"/>
  <c r="S729" i="10"/>
  <c r="S723" i="3"/>
  <c r="S723" i="10"/>
  <c r="S716" i="3"/>
  <c r="S716" i="10"/>
  <c r="S710" i="3"/>
  <c r="S710" i="10"/>
  <c r="S704" i="3"/>
  <c r="S704" i="10"/>
  <c r="S697" i="3"/>
  <c r="S697" i="10"/>
  <c r="S691" i="3"/>
  <c r="S691" i="10"/>
  <c r="S684" i="3"/>
  <c r="S684" i="10"/>
  <c r="S677" i="3"/>
  <c r="S677" i="10"/>
  <c r="S671" i="3"/>
  <c r="S671" i="10"/>
  <c r="S665" i="3"/>
  <c r="S665" i="10"/>
  <c r="S659" i="3"/>
  <c r="S659" i="10"/>
  <c r="S653" i="3"/>
  <c r="S653" i="10"/>
  <c r="S647" i="3"/>
  <c r="S647" i="10"/>
  <c r="S641" i="3"/>
  <c r="S641" i="10"/>
  <c r="S634" i="3"/>
  <c r="S634" i="10"/>
  <c r="S628" i="3"/>
  <c r="S628" i="10"/>
  <c r="S622" i="3"/>
  <c r="S622" i="10"/>
  <c r="S616" i="3"/>
  <c r="S616" i="10"/>
  <c r="S610" i="3"/>
  <c r="S610" i="10"/>
  <c r="S604" i="3"/>
  <c r="S604" i="10"/>
  <c r="S597" i="3"/>
  <c r="S597" i="10"/>
  <c r="S591" i="3"/>
  <c r="S591" i="10"/>
  <c r="S585" i="3"/>
  <c r="S585" i="10"/>
  <c r="S578" i="3"/>
  <c r="S578" i="10"/>
  <c r="S572" i="3"/>
  <c r="S572" i="10"/>
  <c r="S566" i="3"/>
  <c r="S566" i="10"/>
  <c r="S559" i="3"/>
  <c r="S559" i="10"/>
  <c r="S551" i="3"/>
  <c r="S551" i="10"/>
  <c r="S543" i="3"/>
  <c r="S543" i="10"/>
  <c r="S536" i="3"/>
  <c r="S536" i="10"/>
  <c r="S528" i="3"/>
  <c r="S528" i="10"/>
  <c r="S521" i="3"/>
  <c r="S521" i="10"/>
  <c r="S513" i="3"/>
  <c r="S513" i="10"/>
  <c r="S504" i="3"/>
  <c r="S504" i="10"/>
  <c r="S497" i="3"/>
  <c r="S497" i="10"/>
  <c r="S490" i="3"/>
  <c r="S490" i="10"/>
  <c r="S483" i="3"/>
  <c r="S483" i="10"/>
  <c r="S477" i="3"/>
  <c r="S477" i="10"/>
  <c r="S470" i="3"/>
  <c r="S470" i="10"/>
  <c r="S464" i="3"/>
  <c r="S464" i="10"/>
  <c r="S456" i="3"/>
  <c r="S456" i="10"/>
  <c r="S446" i="3"/>
  <c r="S446" i="10"/>
  <c r="S439" i="3"/>
  <c r="S439" i="10"/>
  <c r="S432" i="3"/>
  <c r="S432" i="10"/>
  <c r="S425" i="3"/>
  <c r="S425" i="10"/>
  <c r="S418" i="3"/>
  <c r="S418" i="10"/>
  <c r="S411" i="3"/>
  <c r="S411" i="10"/>
  <c r="S404" i="3"/>
  <c r="S404" i="10"/>
  <c r="S396" i="3"/>
  <c r="S396" i="10"/>
  <c r="S390" i="3"/>
  <c r="S390" i="10"/>
  <c r="S382" i="3"/>
  <c r="S382" i="10"/>
  <c r="S376" i="3"/>
  <c r="S376" i="10"/>
  <c r="S370" i="3"/>
  <c r="S370" i="10"/>
  <c r="S364" i="3"/>
  <c r="S364" i="10"/>
  <c r="S357" i="3"/>
  <c r="S357" i="10"/>
  <c r="S351" i="3"/>
  <c r="S351" i="10"/>
  <c r="S345" i="3"/>
  <c r="S345" i="10"/>
  <c r="S338" i="3"/>
  <c r="S338" i="10"/>
  <c r="S331" i="3"/>
  <c r="S331" i="10"/>
  <c r="S324" i="3"/>
  <c r="S324" i="10"/>
  <c r="S318" i="3"/>
  <c r="S318" i="10"/>
  <c r="S312" i="3"/>
  <c r="S312" i="10"/>
  <c r="S304" i="3"/>
  <c r="S304" i="10"/>
  <c r="S298" i="3"/>
  <c r="S298" i="10"/>
  <c r="S292" i="3"/>
  <c r="S292" i="10"/>
  <c r="S286" i="3"/>
  <c r="S286" i="10"/>
  <c r="S280" i="3"/>
  <c r="S280" i="10"/>
  <c r="S274" i="3"/>
  <c r="S274" i="10"/>
  <c r="S268" i="3"/>
  <c r="S268" i="10"/>
  <c r="S262" i="3"/>
  <c r="S262" i="10"/>
  <c r="S256" i="3"/>
  <c r="S256" i="10"/>
  <c r="S250" i="3"/>
  <c r="S250" i="10"/>
  <c r="S244" i="3"/>
  <c r="S244" i="10"/>
  <c r="S238" i="3"/>
  <c r="S238" i="10"/>
  <c r="S232" i="3"/>
  <c r="S232" i="10"/>
  <c r="S225" i="3"/>
  <c r="S225" i="10"/>
  <c r="S219" i="3"/>
  <c r="S219" i="10"/>
  <c r="S213" i="3"/>
  <c r="S213" i="10"/>
  <c r="S207" i="3"/>
  <c r="S207" i="10"/>
  <c r="S201" i="3"/>
  <c r="S201" i="10"/>
  <c r="S195" i="3"/>
  <c r="S195" i="10"/>
  <c r="S189" i="3"/>
  <c r="S189" i="10"/>
  <c r="S183" i="3"/>
  <c r="S183" i="10"/>
  <c r="S176" i="3"/>
  <c r="S176" i="10"/>
  <c r="S170" i="3"/>
  <c r="S170" i="10"/>
  <c r="S164" i="3"/>
  <c r="S164" i="10"/>
  <c r="S158" i="3"/>
  <c r="S158" i="10"/>
  <c r="S152" i="3"/>
  <c r="S152" i="10"/>
  <c r="S146" i="3"/>
  <c r="S146" i="10"/>
  <c r="S138" i="3"/>
  <c r="S138" i="10"/>
  <c r="S132" i="3"/>
  <c r="S132" i="10"/>
  <c r="S126" i="3"/>
  <c r="S126" i="10"/>
  <c r="S119" i="3"/>
  <c r="S119" i="10"/>
  <c r="S113" i="3"/>
  <c r="S113" i="10"/>
  <c r="S107" i="3"/>
  <c r="S107" i="10"/>
  <c r="S101" i="3"/>
  <c r="S101" i="10"/>
  <c r="S95" i="3"/>
  <c r="S95" i="10"/>
  <c r="S88" i="3"/>
  <c r="S88" i="10"/>
  <c r="S81" i="3"/>
  <c r="S81" i="10"/>
  <c r="S75" i="3"/>
  <c r="S75" i="10"/>
  <c r="S68" i="3"/>
  <c r="S68" i="10"/>
  <c r="S62" i="3"/>
  <c r="S62" i="10"/>
  <c r="S56" i="3"/>
  <c r="S56" i="10"/>
  <c r="S48" i="3"/>
  <c r="S48" i="10"/>
  <c r="S42" i="3"/>
  <c r="S42" i="10"/>
  <c r="S36" i="3"/>
  <c r="S36" i="10"/>
  <c r="S29" i="3"/>
  <c r="S29" i="10"/>
  <c r="S23" i="3"/>
  <c r="S23" i="10"/>
  <c r="S945" i="3"/>
  <c r="S945" i="10"/>
  <c r="S933" i="3"/>
  <c r="S933" i="10"/>
  <c r="S900" i="3"/>
  <c r="S900" i="10"/>
  <c r="S869" i="3"/>
  <c r="S869" i="10"/>
  <c r="S828" i="3"/>
  <c r="S828" i="10"/>
  <c r="S797" i="3"/>
  <c r="S797" i="10"/>
  <c r="S772" i="3"/>
  <c r="S772" i="10"/>
  <c r="S745" i="3"/>
  <c r="S745" i="10"/>
  <c r="S718" i="3"/>
  <c r="S718" i="10"/>
  <c r="S693" i="3"/>
  <c r="S693" i="10"/>
  <c r="S667" i="3"/>
  <c r="S667" i="10"/>
  <c r="S636" i="3"/>
  <c r="S636" i="10"/>
  <c r="S612" i="3"/>
  <c r="S612" i="10"/>
  <c r="S593" i="3"/>
  <c r="S593" i="10"/>
  <c r="S574" i="3"/>
  <c r="S574" i="10"/>
  <c r="S554" i="3"/>
  <c r="S554" i="10"/>
  <c r="S530" i="3"/>
  <c r="S530" i="10"/>
  <c r="S492" i="3"/>
  <c r="S492" i="10"/>
  <c r="S459" i="3"/>
  <c r="S459" i="10"/>
  <c r="S427" i="3"/>
  <c r="S427" i="10"/>
  <c r="S398" i="3"/>
  <c r="S398" i="10"/>
  <c r="S359" i="3"/>
  <c r="S359" i="10"/>
  <c r="S326" i="3"/>
  <c r="S326" i="10"/>
  <c r="S320" i="3"/>
  <c r="S320" i="10"/>
  <c r="S282" i="3"/>
  <c r="S282" i="10"/>
  <c r="S264" i="3"/>
  <c r="S264" i="10"/>
  <c r="S228" i="3"/>
  <c r="S228" i="10"/>
  <c r="S38" i="3"/>
  <c r="S38" i="10"/>
  <c r="S1273" i="3"/>
  <c r="S1273" i="10"/>
  <c r="S1260" i="3"/>
  <c r="S1260" i="10"/>
  <c r="S1242" i="3"/>
  <c r="S1242" i="10"/>
  <c r="S1230" i="3"/>
  <c r="S1230" i="10"/>
  <c r="S1176" i="3"/>
  <c r="S1176" i="10"/>
  <c r="S1279" i="3"/>
  <c r="S1279" i="10"/>
  <c r="S1272" i="3"/>
  <c r="S1272" i="10"/>
  <c r="S1266" i="3"/>
  <c r="S1266" i="10"/>
  <c r="S1259" i="3"/>
  <c r="S1259" i="10"/>
  <c r="S1253" i="3"/>
  <c r="S1253" i="10"/>
  <c r="S1247" i="3"/>
  <c r="S1247" i="10"/>
  <c r="S1241" i="3"/>
  <c r="S1241" i="10"/>
  <c r="S1235" i="3"/>
  <c r="S1235" i="10"/>
  <c r="S1229" i="3"/>
  <c r="S1229" i="10"/>
  <c r="S1223" i="3"/>
  <c r="S1223" i="10"/>
  <c r="S1217" i="3"/>
  <c r="S1217" i="10"/>
  <c r="S1211" i="3"/>
  <c r="S1211" i="10"/>
  <c r="S1205" i="3"/>
  <c r="S1205" i="10"/>
  <c r="S1199" i="3"/>
  <c r="S1199" i="10"/>
  <c r="S1193" i="3"/>
  <c r="S1193" i="10"/>
  <c r="S1187" i="3"/>
  <c r="S1187" i="10"/>
  <c r="S1181" i="3"/>
  <c r="S1181" i="10"/>
  <c r="S1175" i="3"/>
  <c r="S1175" i="10"/>
  <c r="S1169" i="3"/>
  <c r="S1169" i="10"/>
  <c r="S1163" i="3"/>
  <c r="S1163" i="10"/>
  <c r="S1157" i="3"/>
  <c r="S1157" i="10"/>
  <c r="S1151" i="3"/>
  <c r="S1151" i="10"/>
  <c r="S1145" i="3"/>
  <c r="S1145" i="10"/>
  <c r="S1139" i="3"/>
  <c r="S1139" i="10"/>
  <c r="S1133" i="3"/>
  <c r="S1133" i="10"/>
  <c r="S1127" i="3"/>
  <c r="S1127" i="10"/>
  <c r="S1121" i="3"/>
  <c r="S1121" i="10"/>
  <c r="S1114" i="3"/>
  <c r="S1114" i="10"/>
  <c r="S1108" i="3"/>
  <c r="S1108" i="10"/>
  <c r="S1100" i="3"/>
  <c r="S1100" i="10"/>
  <c r="S1094" i="3"/>
  <c r="S1094" i="10"/>
  <c r="S1088" i="3"/>
  <c r="S1088" i="10"/>
  <c r="S1082" i="3"/>
  <c r="S1082" i="10"/>
  <c r="S1076" i="3"/>
  <c r="S1076" i="10"/>
  <c r="S1070" i="3"/>
  <c r="S1070" i="10"/>
  <c r="S1064" i="3"/>
  <c r="S1064" i="10"/>
  <c r="S1058" i="3"/>
  <c r="S1058" i="10"/>
  <c r="S1052" i="3"/>
  <c r="S1052" i="10"/>
  <c r="S1046" i="3"/>
  <c r="S1046" i="10"/>
  <c r="S1040" i="3"/>
  <c r="S1040" i="10"/>
  <c r="S1033" i="3"/>
  <c r="S1033" i="10"/>
  <c r="S1027" i="3"/>
  <c r="S1027" i="10"/>
  <c r="S1021" i="3"/>
  <c r="S1021" i="10"/>
  <c r="S1014" i="3"/>
  <c r="S1014" i="10"/>
  <c r="S1008" i="3"/>
  <c r="S1008" i="10"/>
  <c r="S1003" i="3"/>
  <c r="S1003" i="10"/>
  <c r="S996" i="3"/>
  <c r="S996" i="10"/>
  <c r="S989" i="3"/>
  <c r="S989" i="10"/>
  <c r="S982" i="3"/>
  <c r="S982" i="10"/>
  <c r="S976" i="3"/>
  <c r="S976" i="10"/>
  <c r="S969" i="3"/>
  <c r="S969" i="10"/>
  <c r="S962" i="3"/>
  <c r="S962" i="10"/>
  <c r="S955" i="3"/>
  <c r="S955" i="10"/>
  <c r="S948" i="3"/>
  <c r="S948" i="10"/>
  <c r="S942" i="3"/>
  <c r="S942" i="10"/>
  <c r="S936" i="3"/>
  <c r="S936" i="10"/>
  <c r="S930" i="3"/>
  <c r="S930" i="10"/>
  <c r="S923" i="3"/>
  <c r="S923" i="10"/>
  <c r="S916" i="3"/>
  <c r="S916" i="10"/>
  <c r="S909" i="3"/>
  <c r="S909" i="10"/>
  <c r="S903" i="3"/>
  <c r="S903" i="10"/>
  <c r="S897" i="3"/>
  <c r="S897" i="10"/>
  <c r="S891" i="3"/>
  <c r="S891" i="10"/>
  <c r="S885" i="3"/>
  <c r="S885" i="10"/>
  <c r="S879" i="3"/>
  <c r="S879" i="10"/>
  <c r="S872" i="3"/>
  <c r="S872" i="10"/>
  <c r="S866" i="3"/>
  <c r="S866" i="10"/>
  <c r="S859" i="3"/>
  <c r="S859" i="10"/>
  <c r="S852" i="3"/>
  <c r="S852" i="10"/>
  <c r="S846" i="3"/>
  <c r="S846" i="10"/>
  <c r="S838" i="3"/>
  <c r="S838" i="10"/>
  <c r="S831" i="3"/>
  <c r="S831" i="10"/>
  <c r="S825" i="3"/>
  <c r="S825" i="10"/>
  <c r="S819" i="3"/>
  <c r="S819" i="10"/>
  <c r="S813" i="3"/>
  <c r="S813" i="10"/>
  <c r="S807" i="3"/>
  <c r="S807" i="10"/>
  <c r="S800" i="3"/>
  <c r="S800" i="10"/>
  <c r="S794" i="3"/>
  <c r="S794" i="10"/>
  <c r="S788" i="3"/>
  <c r="S788" i="10"/>
  <c r="S782" i="3"/>
  <c r="S782" i="10"/>
  <c r="S775" i="3"/>
  <c r="S775" i="10"/>
  <c r="S768" i="3"/>
  <c r="S768" i="10"/>
  <c r="S761" i="3"/>
  <c r="S761" i="10"/>
  <c r="S754" i="3"/>
  <c r="S754" i="10"/>
  <c r="S748" i="3"/>
  <c r="S748" i="10"/>
  <c r="S741" i="3"/>
  <c r="S741" i="10"/>
  <c r="S735" i="3"/>
  <c r="S735" i="10"/>
  <c r="S728" i="3"/>
  <c r="S728" i="10"/>
  <c r="S722" i="3"/>
  <c r="S722" i="10"/>
  <c r="S715" i="3"/>
  <c r="S715" i="10"/>
  <c r="S709" i="3"/>
  <c r="S709" i="10"/>
  <c r="S703" i="3"/>
  <c r="S703" i="10"/>
  <c r="S696" i="3"/>
  <c r="S696" i="10"/>
  <c r="S690" i="3"/>
  <c r="S690" i="10"/>
  <c r="S683" i="3"/>
  <c r="S683" i="10"/>
  <c r="S676" i="3"/>
  <c r="S676" i="10"/>
  <c r="S670" i="3"/>
  <c r="S670" i="10"/>
  <c r="S664" i="3"/>
  <c r="S664" i="10"/>
  <c r="S658" i="3"/>
  <c r="S658" i="10"/>
  <c r="S652" i="3"/>
  <c r="S652" i="10"/>
  <c r="S646" i="3"/>
  <c r="S646" i="10"/>
  <c r="S640" i="3"/>
  <c r="S640" i="10"/>
  <c r="S633" i="3"/>
  <c r="S633" i="10"/>
  <c r="S627" i="3"/>
  <c r="S627" i="10"/>
  <c r="S621" i="3"/>
  <c r="S621" i="10"/>
  <c r="S615" i="3"/>
  <c r="S615" i="10"/>
  <c r="S609" i="3"/>
  <c r="S609" i="10"/>
  <c r="S602" i="3"/>
  <c r="S602" i="10"/>
  <c r="S596" i="3"/>
  <c r="S596" i="10"/>
  <c r="S590" i="3"/>
  <c r="S590" i="10"/>
  <c r="S584" i="3"/>
  <c r="S584" i="10"/>
  <c r="S577" i="3"/>
  <c r="S577" i="10"/>
  <c r="S571" i="3"/>
  <c r="S571" i="10"/>
  <c r="S565" i="3"/>
  <c r="S565" i="10"/>
  <c r="S558" i="3"/>
  <c r="S558" i="10"/>
  <c r="S550" i="3"/>
  <c r="S550" i="10"/>
  <c r="S535" i="3"/>
  <c r="S535" i="10"/>
  <c r="S527" i="3"/>
  <c r="S527" i="10"/>
  <c r="S519" i="3"/>
  <c r="S519" i="10"/>
  <c r="S511" i="3"/>
  <c r="S511" i="10"/>
  <c r="S502" i="3"/>
  <c r="S502" i="10"/>
  <c r="S496" i="3"/>
  <c r="S496" i="10"/>
  <c r="S489" i="3"/>
  <c r="S489" i="10"/>
  <c r="S482" i="3"/>
  <c r="S482" i="10"/>
  <c r="S476" i="3"/>
  <c r="S476" i="10"/>
  <c r="S469" i="3"/>
  <c r="S469" i="10"/>
  <c r="S462" i="3"/>
  <c r="S462" i="10"/>
  <c r="S452" i="3"/>
  <c r="S452" i="10"/>
  <c r="S445" i="3"/>
  <c r="S445" i="10"/>
  <c r="S438" i="3"/>
  <c r="S438" i="10"/>
  <c r="S431" i="3"/>
  <c r="S431" i="10"/>
  <c r="S424" i="3"/>
  <c r="S424" i="10"/>
  <c r="S417" i="3"/>
  <c r="S417" i="10"/>
  <c r="S410" i="3"/>
  <c r="S410" i="10"/>
  <c r="S402" i="3"/>
  <c r="S402" i="10"/>
  <c r="S395" i="3"/>
  <c r="S395" i="10"/>
  <c r="S389" i="3"/>
  <c r="S389" i="10"/>
  <c r="S381" i="3"/>
  <c r="S381" i="10"/>
  <c r="S375" i="3"/>
  <c r="S375" i="10"/>
  <c r="S369" i="3"/>
  <c r="S369" i="10"/>
  <c r="S363" i="3"/>
  <c r="S363" i="10"/>
  <c r="S356" i="3"/>
  <c r="S356" i="10"/>
  <c r="S350" i="3"/>
  <c r="S350" i="10"/>
  <c r="S344" i="3"/>
  <c r="S344" i="10"/>
  <c r="S337" i="3"/>
  <c r="S337" i="10"/>
  <c r="S330" i="3"/>
  <c r="S330" i="10"/>
  <c r="S323" i="3"/>
  <c r="S323" i="10"/>
  <c r="S317" i="3"/>
  <c r="S317" i="10"/>
  <c r="S311" i="3"/>
  <c r="S311" i="10"/>
  <c r="S303" i="3"/>
  <c r="S303" i="10"/>
  <c r="S297" i="3"/>
  <c r="S297" i="10"/>
  <c r="S291" i="3"/>
  <c r="S291" i="10"/>
  <c r="S285" i="3"/>
  <c r="S285" i="10"/>
  <c r="S279" i="3"/>
  <c r="S279" i="10"/>
  <c r="S273" i="3"/>
  <c r="S273" i="10"/>
  <c r="S267" i="3"/>
  <c r="S267" i="10"/>
  <c r="S261" i="3"/>
  <c r="S261" i="10"/>
  <c r="S255" i="3"/>
  <c r="S255" i="10"/>
  <c r="S249" i="3"/>
  <c r="S249" i="10"/>
  <c r="S243" i="3"/>
  <c r="S243" i="10"/>
  <c r="S237" i="3"/>
  <c r="S237" i="10"/>
  <c r="S231" i="3"/>
  <c r="S231" i="10"/>
  <c r="S224" i="3"/>
  <c r="S224" i="10"/>
  <c r="S218" i="3"/>
  <c r="S218" i="10"/>
  <c r="S212" i="3"/>
  <c r="S212" i="10"/>
  <c r="S206" i="3"/>
  <c r="S206" i="10"/>
  <c r="S200" i="3"/>
  <c r="S200" i="10"/>
  <c r="S194" i="3"/>
  <c r="S194" i="10"/>
  <c r="S188" i="3"/>
  <c r="S188" i="10"/>
  <c r="S182" i="3"/>
  <c r="S182" i="10"/>
  <c r="S175" i="3"/>
  <c r="S175" i="10"/>
  <c r="S169" i="3"/>
  <c r="S169" i="10"/>
  <c r="S163" i="3"/>
  <c r="S163" i="10"/>
  <c r="S157" i="3"/>
  <c r="S157" i="10"/>
  <c r="S151" i="3"/>
  <c r="S151" i="10"/>
  <c r="S145" i="3"/>
  <c r="S145" i="10"/>
  <c r="S137" i="3"/>
  <c r="S137" i="10"/>
  <c r="S131" i="3"/>
  <c r="S131" i="10"/>
  <c r="S125" i="3"/>
  <c r="S125" i="10"/>
  <c r="S118" i="3"/>
  <c r="S118" i="10"/>
  <c r="S112" i="3"/>
  <c r="S112" i="10"/>
  <c r="S106" i="3"/>
  <c r="S106" i="10"/>
  <c r="S100" i="3"/>
  <c r="S100" i="10"/>
  <c r="S94" i="3"/>
  <c r="S94" i="10"/>
  <c r="S87" i="3"/>
  <c r="S87" i="10"/>
  <c r="S80" i="3"/>
  <c r="S80" i="10"/>
  <c r="S74" i="3"/>
  <c r="S74" i="10"/>
  <c r="S67" i="3"/>
  <c r="S67" i="10"/>
  <c r="S61" i="3"/>
  <c r="S61" i="10"/>
  <c r="S55" i="3"/>
  <c r="S55" i="10"/>
  <c r="S47" i="3"/>
  <c r="S47" i="10"/>
  <c r="S41" i="3"/>
  <c r="S41" i="10"/>
  <c r="S35" i="3"/>
  <c r="S35" i="10"/>
  <c r="S28" i="3"/>
  <c r="S28" i="10"/>
  <c r="S22" i="3"/>
  <c r="S22" i="10"/>
  <c r="S1282" i="3"/>
  <c r="S1282" i="10"/>
  <c r="S1256" i="3"/>
  <c r="S1256" i="10"/>
  <c r="S1232" i="3"/>
  <c r="S1232" i="10"/>
  <c r="S1202" i="3"/>
  <c r="S1202" i="10"/>
  <c r="S1178" i="3"/>
  <c r="S1178" i="10"/>
  <c r="S1160" i="3"/>
  <c r="S1160" i="10"/>
  <c r="S1136" i="3"/>
  <c r="S1136" i="10"/>
  <c r="S1111" i="3"/>
  <c r="S1111" i="10"/>
  <c r="S1085" i="3"/>
  <c r="S1085" i="10"/>
  <c r="S1061" i="3"/>
  <c r="S1061" i="10"/>
  <c r="S1037" i="3"/>
  <c r="S1037" i="10"/>
  <c r="S1011" i="3"/>
  <c r="S1011" i="10"/>
  <c r="S992" i="3"/>
  <c r="S992" i="10"/>
  <c r="S973" i="3"/>
  <c r="S973" i="10"/>
  <c r="S939" i="3"/>
  <c r="S939" i="10"/>
  <c r="S906" i="3"/>
  <c r="S906" i="10"/>
  <c r="S894" i="3"/>
  <c r="S894" i="10"/>
  <c r="S863" i="3"/>
  <c r="S863" i="10"/>
  <c r="S849" i="3"/>
  <c r="S849" i="10"/>
  <c r="S816" i="3"/>
  <c r="S816" i="10"/>
  <c r="S785" i="3"/>
  <c r="S785" i="10"/>
  <c r="S751" i="3"/>
  <c r="S751" i="10"/>
  <c r="S712" i="3"/>
  <c r="S712" i="10"/>
  <c r="S673" i="3"/>
  <c r="S673" i="10"/>
  <c r="S606" i="3"/>
  <c r="S606" i="10"/>
  <c r="S486" i="3"/>
  <c r="S486" i="10"/>
  <c r="S441" i="3"/>
  <c r="S441" i="10"/>
  <c r="S413" i="3"/>
  <c r="S413" i="10"/>
  <c r="S378" i="3"/>
  <c r="S378" i="10"/>
  <c r="S341" i="3"/>
  <c r="S341" i="10"/>
  <c r="S314" i="3"/>
  <c r="S314" i="10"/>
  <c r="S294" i="3"/>
  <c r="S294" i="10"/>
  <c r="S270" i="3"/>
  <c r="S270" i="10"/>
  <c r="S246" i="3"/>
  <c r="S246" i="10"/>
  <c r="S215" i="3"/>
  <c r="S215" i="10"/>
  <c r="S44" i="3"/>
  <c r="S44" i="10"/>
  <c r="S1280" i="3"/>
  <c r="S1280" i="10"/>
  <c r="S1254" i="3"/>
  <c r="S1254" i="10"/>
  <c r="S1236" i="3"/>
  <c r="S1236" i="10"/>
  <c r="S1218" i="3"/>
  <c r="S1218" i="10"/>
  <c r="S1170" i="3"/>
  <c r="S1170" i="10"/>
  <c r="S1278" i="3"/>
  <c r="S1278" i="10"/>
  <c r="S1271" i="3"/>
  <c r="S1271" i="10"/>
  <c r="S1265" i="3"/>
  <c r="S1265" i="10"/>
  <c r="S1258" i="3"/>
  <c r="S1258" i="10"/>
  <c r="S1252" i="3"/>
  <c r="S1252" i="10"/>
  <c r="S1246" i="3"/>
  <c r="S1246" i="10"/>
  <c r="S1240" i="3"/>
  <c r="S1240" i="10"/>
  <c r="S1234" i="3"/>
  <c r="S1234" i="10"/>
  <c r="S1228" i="3"/>
  <c r="S1228" i="10"/>
  <c r="S1222" i="3"/>
  <c r="S1222" i="10"/>
  <c r="S1216" i="3"/>
  <c r="S1216" i="10"/>
  <c r="S1210" i="3"/>
  <c r="S1210" i="10"/>
  <c r="S1204" i="3"/>
  <c r="S1204" i="10"/>
  <c r="S1198" i="3"/>
  <c r="S1198" i="10"/>
  <c r="S1192" i="3"/>
  <c r="S1192" i="10"/>
  <c r="S1186" i="3"/>
  <c r="S1186" i="10"/>
  <c r="S1180" i="3"/>
  <c r="S1180" i="10"/>
  <c r="S1174" i="3"/>
  <c r="S1174" i="10"/>
  <c r="S1168" i="3"/>
  <c r="S1168" i="10"/>
  <c r="S1162" i="3"/>
  <c r="S1162" i="10"/>
  <c r="S1156" i="3"/>
  <c r="S1156" i="10"/>
  <c r="S1150" i="3"/>
  <c r="S1150" i="10"/>
  <c r="S1144" i="3"/>
  <c r="S1144" i="10"/>
  <c r="S1138" i="3"/>
  <c r="S1138" i="10"/>
  <c r="S1132" i="3"/>
  <c r="S1132" i="10"/>
  <c r="S1126" i="3"/>
  <c r="S1126" i="10"/>
  <c r="S1120" i="3"/>
  <c r="S1120" i="10"/>
  <c r="S1113" i="3"/>
  <c r="S1113" i="10"/>
  <c r="S1107" i="3"/>
  <c r="S1107" i="10"/>
  <c r="S1099" i="3"/>
  <c r="S1099" i="10"/>
  <c r="S1093" i="3"/>
  <c r="S1093" i="10"/>
  <c r="S1087" i="3"/>
  <c r="S1087" i="10"/>
  <c r="S1081" i="3"/>
  <c r="S1081" i="10"/>
  <c r="S1075" i="3"/>
  <c r="S1075" i="10"/>
  <c r="S1069" i="3"/>
  <c r="S1069" i="10"/>
  <c r="S1063" i="3"/>
  <c r="S1063" i="10"/>
  <c r="S1057" i="3"/>
  <c r="S1057" i="10"/>
  <c r="S1051" i="3"/>
  <c r="S1051" i="10"/>
  <c r="S1045" i="3"/>
  <c r="S1045" i="10"/>
  <c r="S1039" i="3"/>
  <c r="S1039" i="10"/>
  <c r="S1032" i="3"/>
  <c r="S1032" i="10"/>
  <c r="S1026" i="3"/>
  <c r="S1026" i="10"/>
  <c r="S1019" i="3"/>
  <c r="S1019" i="10"/>
  <c r="S1013" i="3"/>
  <c r="S1013" i="10"/>
  <c r="S1007" i="3"/>
  <c r="S1007" i="10"/>
  <c r="S1002" i="3"/>
  <c r="S1002" i="10"/>
  <c r="S994" i="3"/>
  <c r="S994" i="10"/>
  <c r="S988" i="3"/>
  <c r="S988" i="10"/>
  <c r="S981" i="3"/>
  <c r="S981" i="10"/>
  <c r="S975" i="3"/>
  <c r="S975" i="10"/>
  <c r="S968" i="3"/>
  <c r="S968" i="10"/>
  <c r="S961" i="3"/>
  <c r="S961" i="10"/>
  <c r="S954" i="3"/>
  <c r="S954" i="10"/>
  <c r="S947" i="3"/>
  <c r="S947" i="10"/>
  <c r="S941" i="3"/>
  <c r="S941" i="10"/>
  <c r="S935" i="3"/>
  <c r="S935" i="10"/>
  <c r="S929" i="3"/>
  <c r="S929" i="10"/>
  <c r="S922" i="3"/>
  <c r="S922" i="10"/>
  <c r="S915" i="3"/>
  <c r="S915" i="10"/>
  <c r="S908" i="3"/>
  <c r="S908" i="10"/>
  <c r="S902" i="3"/>
  <c r="S902" i="10"/>
  <c r="S896" i="3"/>
  <c r="S896" i="10"/>
  <c r="S890" i="3"/>
  <c r="S890" i="10"/>
  <c r="S884" i="3"/>
  <c r="S884" i="10"/>
  <c r="S878" i="3"/>
  <c r="S878" i="10"/>
  <c r="S871" i="3"/>
  <c r="S871" i="10"/>
  <c r="S865" i="3"/>
  <c r="S865" i="10"/>
  <c r="S858" i="3"/>
  <c r="S858" i="10"/>
  <c r="S851" i="3"/>
  <c r="S851" i="10"/>
  <c r="S845" i="3"/>
  <c r="S845" i="10"/>
  <c r="S837" i="3"/>
  <c r="S837" i="10"/>
  <c r="S830" i="3"/>
  <c r="S830" i="10"/>
  <c r="S824" i="3"/>
  <c r="S824" i="10"/>
  <c r="S818" i="3"/>
  <c r="S818" i="10"/>
  <c r="S812" i="3"/>
  <c r="S812" i="10"/>
  <c r="S806" i="3"/>
  <c r="S806" i="10"/>
  <c r="S799" i="3"/>
  <c r="S799" i="10"/>
  <c r="S793" i="3"/>
  <c r="S793" i="10"/>
  <c r="S787" i="3"/>
  <c r="S787" i="10"/>
  <c r="S780" i="3"/>
  <c r="S780" i="10"/>
  <c r="S774" i="3"/>
  <c r="S774" i="10"/>
  <c r="S767" i="3"/>
  <c r="S767" i="10"/>
  <c r="S760" i="3"/>
  <c r="S760" i="10"/>
  <c r="S753" i="3"/>
  <c r="S753" i="10"/>
  <c r="S747" i="3"/>
  <c r="S747" i="10"/>
  <c r="S740" i="3"/>
  <c r="S740" i="10"/>
  <c r="S733" i="3"/>
  <c r="S733" i="10"/>
  <c r="S727" i="3"/>
  <c r="S727" i="10"/>
  <c r="S721" i="3"/>
  <c r="S721" i="10"/>
  <c r="S714" i="3"/>
  <c r="S714" i="10"/>
  <c r="S708" i="3"/>
  <c r="S708" i="10"/>
  <c r="S702" i="3"/>
  <c r="S702" i="10"/>
  <c r="S695" i="3"/>
  <c r="S695" i="10"/>
  <c r="S689" i="3"/>
  <c r="S689" i="10"/>
  <c r="S682" i="3"/>
  <c r="S682" i="10"/>
  <c r="S675" i="3"/>
  <c r="S675" i="10"/>
  <c r="S669" i="3"/>
  <c r="S669" i="10"/>
  <c r="S663" i="3"/>
  <c r="S663" i="10"/>
  <c r="S657" i="3"/>
  <c r="S657" i="10"/>
  <c r="S651" i="3"/>
  <c r="S651" i="10"/>
  <c r="S645" i="3"/>
  <c r="S645" i="10"/>
  <c r="S639" i="3"/>
  <c r="S639" i="10"/>
  <c r="S632" i="3"/>
  <c r="S632" i="10"/>
  <c r="S626" i="3"/>
  <c r="S626" i="10"/>
  <c r="S620" i="3"/>
  <c r="S620" i="10"/>
  <c r="S614" i="3"/>
  <c r="S614" i="10"/>
  <c r="S608" i="3"/>
  <c r="S608" i="10"/>
  <c r="S601" i="3"/>
  <c r="S601" i="10"/>
  <c r="S595" i="3"/>
  <c r="S595" i="10"/>
  <c r="S589" i="3"/>
  <c r="S589" i="10"/>
  <c r="S582" i="3"/>
  <c r="S582" i="10"/>
  <c r="S576" i="3"/>
  <c r="S576" i="10"/>
  <c r="S570" i="3"/>
  <c r="S570" i="10"/>
  <c r="S564" i="3"/>
  <c r="S564" i="10"/>
  <c r="S556" i="3"/>
  <c r="S556" i="10"/>
  <c r="S549" i="3"/>
  <c r="S549" i="10"/>
  <c r="S541" i="3"/>
  <c r="S541" i="10"/>
  <c r="S534" i="3"/>
  <c r="S534" i="10"/>
  <c r="S525" i="3"/>
  <c r="S525" i="10"/>
  <c r="S518" i="3"/>
  <c r="S518" i="10"/>
  <c r="S508" i="3"/>
  <c r="S508" i="10"/>
  <c r="S501" i="3"/>
  <c r="S501" i="10"/>
  <c r="S495" i="3"/>
  <c r="S495" i="10"/>
  <c r="S488" i="3"/>
  <c r="S488" i="10"/>
  <c r="S481" i="3"/>
  <c r="S481" i="10"/>
  <c r="S475" i="3"/>
  <c r="S475" i="10"/>
  <c r="S468" i="3"/>
  <c r="S468" i="10"/>
  <c r="S461" i="3"/>
  <c r="S461" i="10"/>
  <c r="S451" i="3"/>
  <c r="S451" i="10"/>
  <c r="S443" i="3"/>
  <c r="S443" i="10"/>
  <c r="S437" i="3"/>
  <c r="S437" i="10"/>
  <c r="S430" i="3"/>
  <c r="S430" i="10"/>
  <c r="S423" i="3"/>
  <c r="S423" i="10"/>
  <c r="S416" i="3"/>
  <c r="S416" i="10"/>
  <c r="S408" i="3"/>
  <c r="S408" i="10"/>
  <c r="S400" i="3"/>
  <c r="S400" i="10"/>
  <c r="S394" i="3"/>
  <c r="S394" i="10"/>
  <c r="S387" i="3"/>
  <c r="S387" i="10"/>
  <c r="S380" i="3"/>
  <c r="S380" i="10"/>
  <c r="S374" i="3"/>
  <c r="S374" i="10"/>
  <c r="S368" i="3"/>
  <c r="S368" i="10"/>
  <c r="S361" i="3"/>
  <c r="S361" i="10"/>
  <c r="S355" i="3"/>
  <c r="S355" i="10"/>
  <c r="S349" i="3"/>
  <c r="S349" i="10"/>
  <c r="S343" i="3"/>
  <c r="S343" i="10"/>
  <c r="S336" i="3"/>
  <c r="S336" i="10"/>
  <c r="S329" i="3"/>
  <c r="S329" i="10"/>
  <c r="S322" i="3"/>
  <c r="S322" i="10"/>
  <c r="S316" i="3"/>
  <c r="S316" i="10"/>
  <c r="S310" i="3"/>
  <c r="S310" i="10"/>
  <c r="S302" i="3"/>
  <c r="S302" i="10"/>
  <c r="S296" i="3"/>
  <c r="S296" i="10"/>
  <c r="S290" i="3"/>
  <c r="S290" i="10"/>
  <c r="S284" i="3"/>
  <c r="S284" i="10"/>
  <c r="S278" i="3"/>
  <c r="S278" i="10"/>
  <c r="S272" i="3"/>
  <c r="S272" i="10"/>
  <c r="S266" i="3"/>
  <c r="S266" i="10"/>
  <c r="S260" i="3"/>
  <c r="S260" i="10"/>
  <c r="S254" i="3"/>
  <c r="S254" i="10"/>
  <c r="S248" i="3"/>
  <c r="S248" i="10"/>
  <c r="S242" i="3"/>
  <c r="S242" i="10"/>
  <c r="S236" i="3"/>
  <c r="S236" i="10"/>
  <c r="S230" i="3"/>
  <c r="S230" i="10"/>
  <c r="S223" i="3"/>
  <c r="S223" i="10"/>
  <c r="S217" i="3"/>
  <c r="S217" i="10"/>
  <c r="S211" i="3"/>
  <c r="S211" i="10"/>
  <c r="S205" i="3"/>
  <c r="S205" i="10"/>
  <c r="S199" i="3"/>
  <c r="S199" i="10"/>
  <c r="S193" i="3"/>
  <c r="S193" i="10"/>
  <c r="S187" i="3"/>
  <c r="S187" i="10"/>
  <c r="S180" i="3"/>
  <c r="S180" i="10"/>
  <c r="S174" i="3"/>
  <c r="S174" i="10"/>
  <c r="S168" i="3"/>
  <c r="S168" i="10"/>
  <c r="S162" i="3"/>
  <c r="S162" i="10"/>
  <c r="S156" i="3"/>
  <c r="S156" i="10"/>
  <c r="S150" i="3"/>
  <c r="S150" i="10"/>
  <c r="S144" i="3"/>
  <c r="S144" i="10"/>
  <c r="S136" i="3"/>
  <c r="S136" i="10"/>
  <c r="S130" i="3"/>
  <c r="S130" i="10"/>
  <c r="S124" i="3"/>
  <c r="S124" i="10"/>
  <c r="S117" i="3"/>
  <c r="S117" i="10"/>
  <c r="S111" i="3"/>
  <c r="S111" i="10"/>
  <c r="S105" i="3"/>
  <c r="S105" i="10"/>
  <c r="S99" i="3"/>
  <c r="S99" i="10"/>
  <c r="S93" i="3"/>
  <c r="S93" i="10"/>
  <c r="S85" i="3"/>
  <c r="S85" i="10"/>
  <c r="S79" i="3"/>
  <c r="S79" i="10"/>
  <c r="S73" i="3"/>
  <c r="S73" i="10"/>
  <c r="S66" i="3"/>
  <c r="S66" i="10"/>
  <c r="S60" i="3"/>
  <c r="S60" i="10"/>
  <c r="S54" i="3"/>
  <c r="S54" i="10"/>
  <c r="S46" i="3"/>
  <c r="S46" i="10"/>
  <c r="S40" i="3"/>
  <c r="S40" i="10"/>
  <c r="S34" i="3"/>
  <c r="S34" i="10"/>
  <c r="S27" i="3"/>
  <c r="S27" i="10"/>
  <c r="S21" i="3"/>
  <c r="S21" i="10"/>
  <c r="S1275" i="3"/>
  <c r="S1275" i="10"/>
  <c r="S1250" i="3"/>
  <c r="S1250" i="10"/>
  <c r="S1226" i="3"/>
  <c r="S1226" i="10"/>
  <c r="S1196" i="3"/>
  <c r="S1196" i="10"/>
  <c r="S1172" i="3"/>
  <c r="S1172" i="10"/>
  <c r="S1142" i="3"/>
  <c r="S1142" i="10"/>
  <c r="S1124" i="3"/>
  <c r="S1124" i="10"/>
  <c r="S1104" i="3"/>
  <c r="S1104" i="10"/>
  <c r="S1079" i="3"/>
  <c r="S1079" i="10"/>
  <c r="S1067" i="3"/>
  <c r="S1067" i="10"/>
  <c r="S1049" i="3"/>
  <c r="S1049" i="10"/>
  <c r="S1030" i="3"/>
  <c r="S1030" i="10"/>
  <c r="S1017" i="3"/>
  <c r="S1017" i="10"/>
  <c r="S1000" i="3"/>
  <c r="S1000" i="10"/>
  <c r="S986" i="3"/>
  <c r="S986" i="10"/>
  <c r="S966" i="3"/>
  <c r="S966" i="10"/>
  <c r="S927" i="3"/>
  <c r="S927" i="10"/>
  <c r="S888" i="3"/>
  <c r="S888" i="10"/>
  <c r="S856" i="3"/>
  <c r="S856" i="10"/>
  <c r="S822" i="3"/>
  <c r="S822" i="10"/>
  <c r="S778" i="3"/>
  <c r="S778" i="10"/>
  <c r="S738" i="3"/>
  <c r="S738" i="10"/>
  <c r="S706" i="3"/>
  <c r="S706" i="10"/>
  <c r="S679" i="3"/>
  <c r="S679" i="10"/>
  <c r="S649" i="3"/>
  <c r="S649" i="10"/>
  <c r="S630" i="3"/>
  <c r="S630" i="10"/>
  <c r="S599" i="3"/>
  <c r="S599" i="10"/>
  <c r="S568" i="3"/>
  <c r="S568" i="10"/>
  <c r="S539" i="3"/>
  <c r="S539" i="10"/>
  <c r="S523" i="3"/>
  <c r="S523" i="10"/>
  <c r="S499" i="3"/>
  <c r="S499" i="10"/>
  <c r="S479" i="3"/>
  <c r="S479" i="10"/>
  <c r="S448" i="3"/>
  <c r="S448" i="10"/>
  <c r="S406" i="3"/>
  <c r="S406" i="10"/>
  <c r="S372" i="3"/>
  <c r="S372" i="10"/>
  <c r="S353" i="3"/>
  <c r="S353" i="10"/>
  <c r="S306" i="3"/>
  <c r="S306" i="10"/>
  <c r="S288" i="3"/>
  <c r="S288" i="10"/>
  <c r="S258" i="3"/>
  <c r="S258" i="10"/>
  <c r="S240" i="3"/>
  <c r="S240" i="10"/>
  <c r="S203" i="3"/>
  <c r="S203" i="10"/>
  <c r="S32" i="3"/>
  <c r="S32" i="10"/>
  <c r="S1277" i="3"/>
  <c r="S1277" i="10"/>
  <c r="S1270" i="3"/>
  <c r="S1270" i="10"/>
  <c r="S1264" i="3"/>
  <c r="S1264" i="10"/>
  <c r="S1257" i="3"/>
  <c r="S1257" i="10"/>
  <c r="S1251" i="3"/>
  <c r="S1251" i="10"/>
  <c r="S1245" i="3"/>
  <c r="S1245" i="10"/>
  <c r="S1239" i="3"/>
  <c r="S1239" i="10"/>
  <c r="S1233" i="3"/>
  <c r="S1233" i="10"/>
  <c r="S1227" i="3"/>
  <c r="S1227" i="10"/>
  <c r="S1221" i="3"/>
  <c r="S1221" i="10"/>
  <c r="S1215" i="3"/>
  <c r="S1215" i="10"/>
  <c r="S1209" i="3"/>
  <c r="S1209" i="10"/>
  <c r="S1203" i="3"/>
  <c r="S1203" i="10"/>
  <c r="S1197" i="3"/>
  <c r="S1197" i="10"/>
  <c r="S1191" i="3"/>
  <c r="S1191" i="10"/>
  <c r="S1185" i="3"/>
  <c r="S1185" i="10"/>
  <c r="S1179" i="3"/>
  <c r="S1179" i="10"/>
  <c r="S1173" i="3"/>
  <c r="S1173" i="10"/>
  <c r="S1167" i="3"/>
  <c r="S1167" i="10"/>
  <c r="S1161" i="3"/>
  <c r="S1161" i="10"/>
  <c r="S1155" i="3"/>
  <c r="S1155" i="10"/>
  <c r="S1149" i="3"/>
  <c r="S1149" i="10"/>
  <c r="S1143" i="3"/>
  <c r="S1143" i="10"/>
  <c r="S1137" i="3"/>
  <c r="S1137" i="10"/>
  <c r="S1131" i="3"/>
  <c r="S1131" i="10"/>
  <c r="S1125" i="3"/>
  <c r="S1125" i="10"/>
  <c r="S1118" i="3"/>
  <c r="S1118" i="10"/>
  <c r="S1112" i="3"/>
  <c r="S1112" i="10"/>
  <c r="S1105" i="3"/>
  <c r="S1105" i="10"/>
  <c r="S1098" i="3"/>
  <c r="S1098" i="10"/>
  <c r="S1092" i="3"/>
  <c r="S1092" i="10"/>
  <c r="S1086" i="3"/>
  <c r="S1086" i="10"/>
  <c r="S1080" i="3"/>
  <c r="S1080" i="10"/>
  <c r="S1074" i="3"/>
  <c r="S1074" i="10"/>
  <c r="S1068" i="3"/>
  <c r="S1068" i="10"/>
  <c r="S1062" i="3"/>
  <c r="S1062" i="10"/>
  <c r="S1056" i="3"/>
  <c r="S1056" i="10"/>
  <c r="S1050" i="3"/>
  <c r="S1050" i="10"/>
  <c r="S1044" i="3"/>
  <c r="S1044" i="10"/>
  <c r="S1038" i="3"/>
  <c r="S1038" i="10"/>
  <c r="S1031" i="3"/>
  <c r="S1031" i="10"/>
  <c r="S1025" i="3"/>
  <c r="S1025" i="10"/>
  <c r="S1018" i="3"/>
  <c r="S1018" i="10"/>
  <c r="S1012" i="3"/>
  <c r="S1012" i="10"/>
  <c r="S1006" i="3"/>
  <c r="S1006" i="10"/>
  <c r="S1001" i="3"/>
  <c r="S1001" i="10"/>
  <c r="S993" i="3"/>
  <c r="S993" i="10"/>
  <c r="S987" i="3"/>
  <c r="S987" i="10"/>
  <c r="S980" i="3"/>
  <c r="S980" i="10"/>
  <c r="S974" i="3"/>
  <c r="S974" i="10"/>
  <c r="S967" i="3"/>
  <c r="S967" i="10"/>
  <c r="S960" i="3"/>
  <c r="S960" i="10"/>
  <c r="S952" i="3"/>
  <c r="S952" i="10"/>
  <c r="S946" i="3"/>
  <c r="S946" i="10"/>
  <c r="S940" i="3"/>
  <c r="S940" i="10"/>
  <c r="S934" i="3"/>
  <c r="S934" i="10"/>
  <c r="S928" i="3"/>
  <c r="S928" i="10"/>
  <c r="S921" i="3"/>
  <c r="S921" i="10"/>
  <c r="S914" i="3"/>
  <c r="S914" i="10"/>
  <c r="S907" i="3"/>
  <c r="S907" i="10"/>
  <c r="S901" i="3"/>
  <c r="S901" i="10"/>
  <c r="S895" i="3"/>
  <c r="S895" i="10"/>
  <c r="S889" i="3"/>
  <c r="S889" i="10"/>
  <c r="S883" i="3"/>
  <c r="S883" i="10"/>
  <c r="S877" i="3"/>
  <c r="S877" i="10"/>
  <c r="S870" i="3"/>
  <c r="S870" i="10"/>
  <c r="S864" i="3"/>
  <c r="S864" i="10"/>
  <c r="S857" i="3"/>
  <c r="S857" i="10"/>
  <c r="S850" i="3"/>
  <c r="S850" i="10"/>
  <c r="S844" i="3"/>
  <c r="S844" i="10"/>
  <c r="S836" i="3"/>
  <c r="S836" i="10"/>
  <c r="S829" i="3"/>
  <c r="S829" i="10"/>
  <c r="S823" i="3"/>
  <c r="S823" i="10"/>
  <c r="S817" i="3"/>
  <c r="S817" i="10"/>
  <c r="S805" i="3"/>
  <c r="S805" i="10"/>
  <c r="S798" i="3"/>
  <c r="S798" i="10"/>
  <c r="S792" i="3"/>
  <c r="S792" i="10"/>
  <c r="S786" i="3"/>
  <c r="S786" i="10"/>
  <c r="S779" i="3"/>
  <c r="S779" i="10"/>
  <c r="S773" i="3"/>
  <c r="S773" i="10"/>
  <c r="S766" i="3"/>
  <c r="S766" i="10"/>
  <c r="S759" i="3"/>
  <c r="S759" i="10"/>
  <c r="S752" i="3"/>
  <c r="S752" i="10"/>
  <c r="S746" i="3"/>
  <c r="S746" i="10"/>
  <c r="S739" i="3"/>
  <c r="S739" i="10"/>
  <c r="S732" i="3"/>
  <c r="S732" i="10"/>
  <c r="S726" i="3"/>
  <c r="S726" i="10"/>
  <c r="S719" i="3"/>
  <c r="S719" i="10"/>
  <c r="S713" i="3"/>
  <c r="S713" i="10"/>
  <c r="S707" i="3"/>
  <c r="S707" i="10"/>
  <c r="S701" i="3"/>
  <c r="S701" i="10"/>
  <c r="S694" i="3"/>
  <c r="S694" i="10"/>
  <c r="S687" i="3"/>
  <c r="S687" i="10"/>
  <c r="S681" i="3"/>
  <c r="S681" i="10"/>
  <c r="S674" i="3"/>
  <c r="S674" i="10"/>
  <c r="S668" i="3"/>
  <c r="S668" i="10"/>
  <c r="S662" i="3"/>
  <c r="S662" i="10"/>
  <c r="S656" i="3"/>
  <c r="S656" i="10"/>
  <c r="S650" i="3"/>
  <c r="S650" i="10"/>
  <c r="S644" i="3"/>
  <c r="S644" i="10"/>
  <c r="S637" i="3"/>
  <c r="S637" i="10"/>
  <c r="S631" i="3"/>
  <c r="S631" i="10"/>
  <c r="S625" i="3"/>
  <c r="S625" i="10"/>
  <c r="S619" i="3"/>
  <c r="S619" i="10"/>
  <c r="S613" i="3"/>
  <c r="S613" i="10"/>
  <c r="S607" i="3"/>
  <c r="S607" i="10"/>
  <c r="S600" i="3"/>
  <c r="S600" i="10"/>
  <c r="S594" i="3"/>
  <c r="S594" i="10"/>
  <c r="S588" i="3"/>
  <c r="S588" i="10"/>
  <c r="S581" i="3"/>
  <c r="S581" i="10"/>
  <c r="S575" i="3"/>
  <c r="S575" i="10"/>
  <c r="S569" i="3"/>
  <c r="S569" i="10"/>
  <c r="S562" i="3"/>
  <c r="S562" i="10"/>
  <c r="S555" i="3"/>
  <c r="S555" i="10"/>
  <c r="S548" i="3"/>
  <c r="S548" i="10"/>
  <c r="S540" i="3"/>
  <c r="S540" i="10"/>
  <c r="S533" i="3"/>
  <c r="S533" i="10"/>
  <c r="S524" i="3"/>
  <c r="S524" i="10"/>
  <c r="S517" i="3"/>
  <c r="S517" i="10"/>
  <c r="S507" i="3"/>
  <c r="S507" i="10"/>
  <c r="S500" i="3"/>
  <c r="S500" i="10"/>
  <c r="S493" i="3"/>
  <c r="S493" i="10"/>
  <c r="S487" i="3"/>
  <c r="S487" i="10"/>
  <c r="S480" i="3"/>
  <c r="S480" i="10"/>
  <c r="S473" i="3"/>
  <c r="S473" i="10"/>
  <c r="S467" i="3"/>
  <c r="S467" i="10"/>
  <c r="S460" i="3"/>
  <c r="S460" i="10"/>
  <c r="S450" i="3"/>
  <c r="S450" i="10"/>
  <c r="S442" i="3"/>
  <c r="S442" i="10"/>
  <c r="S435" i="3"/>
  <c r="S435" i="10"/>
  <c r="S428" i="3"/>
  <c r="S428" i="10"/>
  <c r="S422" i="3"/>
  <c r="S422" i="10"/>
  <c r="S414" i="3"/>
  <c r="S414" i="10"/>
  <c r="S407" i="3"/>
  <c r="S407" i="10"/>
  <c r="S399" i="3"/>
  <c r="S399" i="10"/>
  <c r="S393" i="3"/>
  <c r="S393" i="10"/>
  <c r="S386" i="3"/>
  <c r="S386" i="10"/>
  <c r="S379" i="3"/>
  <c r="S379" i="10"/>
  <c r="S373" i="3"/>
  <c r="S373" i="10"/>
  <c r="S367" i="3"/>
  <c r="S367" i="10"/>
  <c r="S360" i="3"/>
  <c r="S360" i="10"/>
  <c r="S354" i="3"/>
  <c r="S354" i="10"/>
  <c r="S348" i="3"/>
  <c r="S348" i="10"/>
  <c r="S342" i="3"/>
  <c r="S342" i="10"/>
  <c r="S334" i="3"/>
  <c r="S334" i="10"/>
  <c r="S327" i="3"/>
  <c r="S327" i="10"/>
  <c r="S321" i="3"/>
  <c r="S321" i="10"/>
  <c r="S315" i="3"/>
  <c r="S315" i="10"/>
  <c r="S309" i="3"/>
  <c r="S309" i="10"/>
  <c r="S301" i="3"/>
  <c r="S301" i="10"/>
  <c r="S295" i="3"/>
  <c r="S295" i="10"/>
  <c r="S289" i="3"/>
  <c r="S289" i="10"/>
  <c r="S283" i="3"/>
  <c r="S283" i="10"/>
  <c r="S277" i="3"/>
  <c r="S277" i="10"/>
  <c r="S271" i="3"/>
  <c r="S271" i="10"/>
  <c r="S265" i="3"/>
  <c r="S265" i="10"/>
  <c r="S259" i="3"/>
  <c r="S259" i="10"/>
  <c r="S253" i="3"/>
  <c r="S253" i="10"/>
  <c r="S247" i="3"/>
  <c r="S247" i="10"/>
  <c r="S241" i="3"/>
  <c r="S241" i="10"/>
  <c r="S235" i="3"/>
  <c r="S235" i="10"/>
  <c r="S229" i="3"/>
  <c r="S229" i="10"/>
  <c r="S222" i="3"/>
  <c r="S222" i="10"/>
  <c r="S216" i="3"/>
  <c r="S216" i="10"/>
  <c r="S210" i="3"/>
  <c r="S210" i="10"/>
  <c r="S204" i="3"/>
  <c r="S204" i="10"/>
  <c r="S198" i="3"/>
  <c r="S198" i="10"/>
  <c r="S192" i="3"/>
  <c r="S192" i="10"/>
  <c r="S186" i="3"/>
  <c r="S186" i="10"/>
  <c r="S179" i="3"/>
  <c r="S179" i="10"/>
  <c r="S173" i="3"/>
  <c r="S173" i="10"/>
  <c r="S167" i="3"/>
  <c r="S167" i="10"/>
  <c r="S161" i="3"/>
  <c r="S161" i="10"/>
  <c r="S155" i="3"/>
  <c r="S155" i="10"/>
  <c r="S149" i="3"/>
  <c r="S149" i="10"/>
  <c r="S141" i="3"/>
  <c r="S141" i="10"/>
  <c r="S135" i="3"/>
  <c r="S135" i="10"/>
  <c r="S129" i="3"/>
  <c r="S129" i="10"/>
  <c r="S122" i="3"/>
  <c r="S122" i="10"/>
  <c r="S116" i="3"/>
  <c r="S116" i="10"/>
  <c r="S110" i="3"/>
  <c r="S110" i="10"/>
  <c r="S104" i="3"/>
  <c r="S104" i="10"/>
  <c r="S98" i="3"/>
  <c r="S98" i="10"/>
  <c r="S92" i="3"/>
  <c r="S92" i="10"/>
  <c r="S84" i="3"/>
  <c r="S84" i="10"/>
  <c r="S78" i="3"/>
  <c r="S78" i="10"/>
  <c r="S72" i="3"/>
  <c r="S72" i="10"/>
  <c r="S65" i="3"/>
  <c r="S65" i="10"/>
  <c r="S59" i="3"/>
  <c r="S59" i="10"/>
  <c r="S52" i="3"/>
  <c r="S52" i="10"/>
  <c r="S45" i="3"/>
  <c r="S45" i="10"/>
  <c r="S39" i="3"/>
  <c r="S39" i="10"/>
  <c r="S33" i="3"/>
  <c r="S33" i="10"/>
  <c r="S26" i="3"/>
  <c r="S26" i="10"/>
  <c r="S20" i="3"/>
  <c r="S20" i="10"/>
  <c r="O853" i="3"/>
  <c r="O853" i="10" s="1"/>
  <c r="BZ19" i="5"/>
  <c r="CA19" i="5"/>
  <c r="CA30" i="9"/>
  <c r="BZ30" i="9"/>
  <c r="CA31" i="3"/>
  <c r="BZ31" i="3"/>
  <c r="J1913" i="8" l="1"/>
  <c r="J1916" i="8" s="1"/>
  <c r="J1944" i="8" s="1"/>
  <c r="R20" i="3"/>
  <c r="K39" i="8" s="1"/>
  <c r="R20" i="10"/>
  <c r="R39" i="3"/>
  <c r="K76" i="8" s="1"/>
  <c r="R39" i="10"/>
  <c r="R59" i="3"/>
  <c r="K114" i="8" s="1"/>
  <c r="R59" i="10"/>
  <c r="R78" i="3"/>
  <c r="K145" i="8" s="1"/>
  <c r="R78" i="10"/>
  <c r="R98" i="3"/>
  <c r="K171" i="8" s="1"/>
  <c r="R98" i="10"/>
  <c r="R116" i="3"/>
  <c r="K203" i="8" s="1"/>
  <c r="R116" i="10"/>
  <c r="R135" i="3"/>
  <c r="K240" i="8" s="1"/>
  <c r="R135" i="10"/>
  <c r="R155" i="3"/>
  <c r="K271" i="8" s="1"/>
  <c r="R155" i="10"/>
  <c r="R173" i="3"/>
  <c r="K296" i="8" s="1"/>
  <c r="R173" i="10"/>
  <c r="R192" i="3"/>
  <c r="K323" i="8" s="1"/>
  <c r="R192" i="10"/>
  <c r="R210" i="3"/>
  <c r="K345" i="8" s="1"/>
  <c r="R210" i="10"/>
  <c r="R229" i="3"/>
  <c r="K368" i="8" s="1"/>
  <c r="R229" i="10"/>
  <c r="R247" i="3"/>
  <c r="K388" i="8" s="1"/>
  <c r="R247" i="10"/>
  <c r="R265" i="3"/>
  <c r="K411" i="8" s="1"/>
  <c r="R265" i="10"/>
  <c r="R283" i="3"/>
  <c r="K438" i="8" s="1"/>
  <c r="R283" i="10"/>
  <c r="R301" i="3"/>
  <c r="K462" i="8" s="1"/>
  <c r="R301" i="10"/>
  <c r="R321" i="3"/>
  <c r="K490" i="8" s="1"/>
  <c r="R321" i="10"/>
  <c r="R342" i="3"/>
  <c r="K515" i="8" s="1"/>
  <c r="R342" i="10"/>
  <c r="R360" i="3"/>
  <c r="K536" i="8" s="1"/>
  <c r="R360" i="10"/>
  <c r="R379" i="3"/>
  <c r="K559" i="8" s="1"/>
  <c r="R379" i="10"/>
  <c r="R399" i="3"/>
  <c r="K590" i="8" s="1"/>
  <c r="R399" i="10"/>
  <c r="R422" i="3"/>
  <c r="K620" i="8" s="1"/>
  <c r="R422" i="10"/>
  <c r="R442" i="3"/>
  <c r="K645" i="8" s="1"/>
  <c r="R442" i="10"/>
  <c r="R467" i="3"/>
  <c r="K676" i="8" s="1"/>
  <c r="R467" i="10"/>
  <c r="R487" i="3"/>
  <c r="K698" i="8" s="1"/>
  <c r="R487" i="10"/>
  <c r="R507" i="3"/>
  <c r="K720" i="8" s="1"/>
  <c r="R507" i="10"/>
  <c r="R533" i="3"/>
  <c r="K752" i="8" s="1"/>
  <c r="R533" i="10"/>
  <c r="R555" i="3"/>
  <c r="K778" i="8" s="1"/>
  <c r="R555" i="10"/>
  <c r="R575" i="3"/>
  <c r="K802" i="8" s="1"/>
  <c r="R575" i="10"/>
  <c r="R594" i="3"/>
  <c r="K832" i="8" s="1"/>
  <c r="R594" i="10"/>
  <c r="R613" i="3"/>
  <c r="K856" i="8" s="1"/>
  <c r="R613" i="10"/>
  <c r="R631" i="3"/>
  <c r="K878" i="8" s="1"/>
  <c r="R631" i="10"/>
  <c r="R650" i="3"/>
  <c r="K899" i="8" s="1"/>
  <c r="R650" i="10"/>
  <c r="R668" i="3"/>
  <c r="K924" i="8" s="1"/>
  <c r="R668" i="10"/>
  <c r="R687" i="3"/>
  <c r="K954" i="8" s="1"/>
  <c r="R687" i="10"/>
  <c r="R707" i="3"/>
  <c r="K979" i="8" s="1"/>
  <c r="R707" i="10"/>
  <c r="R726" i="3"/>
  <c r="K1002" i="8" s="1"/>
  <c r="R726" i="10"/>
  <c r="R746" i="3"/>
  <c r="K1029" i="8" s="1"/>
  <c r="R746" i="10"/>
  <c r="R766" i="3"/>
  <c r="K1051" i="8" s="1"/>
  <c r="R766" i="10"/>
  <c r="R786" i="3"/>
  <c r="K1075" i="8" s="1"/>
  <c r="R786" i="10"/>
  <c r="R805" i="3"/>
  <c r="K1095" i="8" s="1"/>
  <c r="R805" i="10"/>
  <c r="R823" i="3"/>
  <c r="K1119" i="8" s="1"/>
  <c r="R823" i="10"/>
  <c r="R844" i="3"/>
  <c r="K1145" i="8" s="1"/>
  <c r="R844" i="10"/>
  <c r="R864" i="3"/>
  <c r="K1167" i="8" s="1"/>
  <c r="R864" i="10"/>
  <c r="R883" i="3"/>
  <c r="K1189" i="8" s="1"/>
  <c r="R883" i="10"/>
  <c r="R901" i="3"/>
  <c r="K1217" i="8" s="1"/>
  <c r="R901" i="10"/>
  <c r="R921" i="3"/>
  <c r="K1246" i="8" s="1"/>
  <c r="R921" i="10"/>
  <c r="R940" i="3"/>
  <c r="K1270" i="8" s="1"/>
  <c r="R940" i="10"/>
  <c r="R960" i="3"/>
  <c r="K1299" i="8" s="1"/>
  <c r="R960" i="10"/>
  <c r="R980" i="3"/>
  <c r="K1339" i="8" s="1"/>
  <c r="R980" i="10"/>
  <c r="R1001" i="3"/>
  <c r="K1380" i="8" s="1"/>
  <c r="R1001" i="10"/>
  <c r="R1018" i="3"/>
  <c r="K1411" i="8" s="1"/>
  <c r="R1018" i="10"/>
  <c r="R1038" i="3"/>
  <c r="K1451" i="8" s="1"/>
  <c r="R1038" i="10"/>
  <c r="R1056" i="3"/>
  <c r="K1481" i="8" s="1"/>
  <c r="R1056" i="10"/>
  <c r="R1074" i="3"/>
  <c r="K1508" i="8" s="1"/>
  <c r="R1074" i="10"/>
  <c r="R1092" i="3"/>
  <c r="K1534" i="8" s="1"/>
  <c r="R1092" i="10"/>
  <c r="R1112" i="3"/>
  <c r="K1568" i="8" s="1"/>
  <c r="R1112" i="10"/>
  <c r="R1131" i="3"/>
  <c r="K1595" i="8" s="1"/>
  <c r="R1131" i="10"/>
  <c r="R1149" i="3"/>
  <c r="K1621" i="8" s="1"/>
  <c r="R1149" i="10"/>
  <c r="R1167" i="3"/>
  <c r="K1647" i="8" s="1"/>
  <c r="R1167" i="10"/>
  <c r="R1185" i="3"/>
  <c r="K1668" i="8" s="1"/>
  <c r="R1185" i="10"/>
  <c r="R1203" i="3"/>
  <c r="K1688" i="8" s="1"/>
  <c r="R1203" i="10"/>
  <c r="R1221" i="3"/>
  <c r="K1707" i="8" s="1"/>
  <c r="R1221" i="10"/>
  <c r="R1239" i="3"/>
  <c r="K1726" i="8" s="1"/>
  <c r="R1239" i="10"/>
  <c r="R1257" i="3"/>
  <c r="K1744" i="8" s="1"/>
  <c r="R1257" i="10"/>
  <c r="R1277" i="3"/>
  <c r="K1773" i="8" s="1"/>
  <c r="R1277" i="10"/>
  <c r="R240" i="3"/>
  <c r="K380" i="8" s="1"/>
  <c r="R240" i="10"/>
  <c r="R306" i="3"/>
  <c r="K472" i="8" s="1"/>
  <c r="R306" i="10"/>
  <c r="R406" i="3"/>
  <c r="K600" i="8" s="1"/>
  <c r="R406" i="10"/>
  <c r="R499" i="3"/>
  <c r="K711" i="8" s="1"/>
  <c r="R499" i="10"/>
  <c r="R568" i="3"/>
  <c r="K793" i="8" s="1"/>
  <c r="R568" i="10"/>
  <c r="R649" i="3"/>
  <c r="K898" i="8" s="1"/>
  <c r="R649" i="10"/>
  <c r="R738" i="3"/>
  <c r="K1020" i="8" s="1"/>
  <c r="R738" i="10"/>
  <c r="R856" i="3"/>
  <c r="K1158" i="8" s="1"/>
  <c r="R856" i="10"/>
  <c r="R966" i="3"/>
  <c r="K1311" i="8" s="1"/>
  <c r="R966" i="10"/>
  <c r="R1017" i="3"/>
  <c r="K1409" i="8" s="1"/>
  <c r="R1017" i="10"/>
  <c r="R1067" i="3"/>
  <c r="K1501" i="8" s="1"/>
  <c r="R1067" i="10"/>
  <c r="R1124" i="3"/>
  <c r="K1588" i="8" s="1"/>
  <c r="R1124" i="10"/>
  <c r="R1196" i="3"/>
  <c r="K1681" i="8" s="1"/>
  <c r="R1196" i="10"/>
  <c r="R1275" i="3"/>
  <c r="K1769" i="8" s="1"/>
  <c r="R1275" i="10"/>
  <c r="R34" i="3"/>
  <c r="K67" i="8" s="1"/>
  <c r="R34" i="10"/>
  <c r="R54" i="3"/>
  <c r="K104" i="8" s="1"/>
  <c r="R54" i="10"/>
  <c r="R73" i="3"/>
  <c r="K137" i="8" s="1"/>
  <c r="R73" i="10"/>
  <c r="R93" i="3"/>
  <c r="K165" i="8" s="1"/>
  <c r="R93" i="10"/>
  <c r="R111" i="3"/>
  <c r="K194" i="8" s="1"/>
  <c r="R111" i="10"/>
  <c r="R130" i="3"/>
  <c r="K230" i="8" s="1"/>
  <c r="R130" i="10"/>
  <c r="R150" i="3"/>
  <c r="K265" i="8" s="1"/>
  <c r="R150" i="10"/>
  <c r="R168" i="3"/>
  <c r="K290" i="8" s="1"/>
  <c r="R168" i="10"/>
  <c r="R187" i="3"/>
  <c r="K318" i="8" s="1"/>
  <c r="R187" i="10"/>
  <c r="R205" i="3"/>
  <c r="K340" i="8" s="1"/>
  <c r="R205" i="10"/>
  <c r="R223" i="3"/>
  <c r="K360" i="8" s="1"/>
  <c r="R223" i="10"/>
  <c r="R242" i="3"/>
  <c r="K383" i="8" s="1"/>
  <c r="R242" i="10"/>
  <c r="R260" i="3"/>
  <c r="K406" i="8" s="1"/>
  <c r="R260" i="10"/>
  <c r="R278" i="3"/>
  <c r="K432" i="8" s="1"/>
  <c r="R278" i="10"/>
  <c r="R296" i="3"/>
  <c r="K456" i="8" s="1"/>
  <c r="R296" i="10"/>
  <c r="R316" i="3"/>
  <c r="K483" i="8" s="1"/>
  <c r="R316" i="10"/>
  <c r="R336" i="3"/>
  <c r="K507" i="8" s="1"/>
  <c r="R336" i="10"/>
  <c r="R355" i="3"/>
  <c r="K530" i="8" s="1"/>
  <c r="R355" i="10"/>
  <c r="R374" i="3"/>
  <c r="K552" i="8" s="1"/>
  <c r="R374" i="10"/>
  <c r="R394" i="3"/>
  <c r="K582" i="8" s="1"/>
  <c r="R394" i="10"/>
  <c r="R416" i="3"/>
  <c r="K612" i="8" s="1"/>
  <c r="R416" i="10"/>
  <c r="R437" i="3"/>
  <c r="K637" i="8" s="1"/>
  <c r="R437" i="10"/>
  <c r="R461" i="3"/>
  <c r="K669" i="8" s="1"/>
  <c r="R461" i="10"/>
  <c r="R481" i="3"/>
  <c r="K691" i="8" s="1"/>
  <c r="R481" i="10"/>
  <c r="R501" i="3"/>
  <c r="K713" i="8" s="1"/>
  <c r="R501" i="10"/>
  <c r="R525" i="3"/>
  <c r="K742" i="8" s="1"/>
  <c r="R525" i="10"/>
  <c r="R549" i="3"/>
  <c r="K771" i="8" s="1"/>
  <c r="R549" i="10"/>
  <c r="R570" i="3"/>
  <c r="K796" i="8" s="1"/>
  <c r="R570" i="10"/>
  <c r="R589" i="3"/>
  <c r="K825" i="8" s="1"/>
  <c r="R589" i="10"/>
  <c r="R608" i="3"/>
  <c r="K849" i="8" s="1"/>
  <c r="R608" i="10"/>
  <c r="R626" i="3"/>
  <c r="K873" i="8" s="1"/>
  <c r="R626" i="10"/>
  <c r="R645" i="3"/>
  <c r="K894" i="8" s="1"/>
  <c r="R645" i="10"/>
  <c r="R663" i="3"/>
  <c r="K919" i="8" s="1"/>
  <c r="R663" i="10"/>
  <c r="R682" i="3"/>
  <c r="K945" i="8" s="1"/>
  <c r="R682" i="10"/>
  <c r="R702" i="3"/>
  <c r="K974" i="8" s="1"/>
  <c r="R702" i="10"/>
  <c r="R721" i="3"/>
  <c r="K996" i="8" s="1"/>
  <c r="R721" i="10"/>
  <c r="R740" i="3"/>
  <c r="K1022" i="8" s="1"/>
  <c r="R740" i="10"/>
  <c r="R760" i="3"/>
  <c r="K1044" i="8" s="1"/>
  <c r="R760" i="10"/>
  <c r="R780" i="3"/>
  <c r="K1068" i="8" s="1"/>
  <c r="R780" i="10"/>
  <c r="R799" i="3"/>
  <c r="K1088" i="8" s="1"/>
  <c r="R799" i="10"/>
  <c r="R818" i="3"/>
  <c r="K1112" i="8" s="1"/>
  <c r="R818" i="10"/>
  <c r="R837" i="3"/>
  <c r="K1136" i="8" s="1"/>
  <c r="R837" i="10"/>
  <c r="R858" i="3"/>
  <c r="K1160" i="8" s="1"/>
  <c r="R858" i="10"/>
  <c r="R878" i="3"/>
  <c r="K1183" i="8" s="1"/>
  <c r="R878" i="10"/>
  <c r="R896" i="3"/>
  <c r="K1210" i="8" s="1"/>
  <c r="R896" i="10"/>
  <c r="R915" i="3"/>
  <c r="K1239" i="8" s="1"/>
  <c r="R915" i="10"/>
  <c r="R935" i="3"/>
  <c r="K1264" i="8" s="1"/>
  <c r="R935" i="10"/>
  <c r="R954" i="3"/>
  <c r="K1288" i="8" s="1"/>
  <c r="R954" i="10"/>
  <c r="R975" i="3"/>
  <c r="K1329" i="8" s="1"/>
  <c r="R975" i="10"/>
  <c r="R994" i="3"/>
  <c r="K1366" i="8" s="1"/>
  <c r="R994" i="10"/>
  <c r="R1013" i="3"/>
  <c r="K1401" i="8" s="1"/>
  <c r="R1013" i="10"/>
  <c r="R1032" i="3"/>
  <c r="K1439" i="8" s="1"/>
  <c r="R1032" i="10"/>
  <c r="R1051" i="3"/>
  <c r="K1472" i="8" s="1"/>
  <c r="R1051" i="10"/>
  <c r="R1069" i="3"/>
  <c r="K1503" i="8" s="1"/>
  <c r="R1069" i="10"/>
  <c r="R1087" i="3"/>
  <c r="K1526" i="8" s="1"/>
  <c r="R1087" i="10"/>
  <c r="R1107" i="3"/>
  <c r="K1559" i="8" s="1"/>
  <c r="R1107" i="10"/>
  <c r="R1126" i="3"/>
  <c r="K1590" i="8" s="1"/>
  <c r="R1126" i="10"/>
  <c r="R1144" i="3"/>
  <c r="K1614" i="8" s="1"/>
  <c r="R1144" i="10"/>
  <c r="R1162" i="3"/>
  <c r="K1639" i="8" s="1"/>
  <c r="R1162" i="10"/>
  <c r="R1180" i="3"/>
  <c r="K1663" i="8" s="1"/>
  <c r="R1180" i="10"/>
  <c r="R1198" i="3"/>
  <c r="K1683" i="8" s="1"/>
  <c r="R1198" i="10"/>
  <c r="R1216" i="3"/>
  <c r="K1702" i="8" s="1"/>
  <c r="R1216" i="10"/>
  <c r="R1234" i="3"/>
  <c r="K1721" i="8" s="1"/>
  <c r="R1234" i="10"/>
  <c r="R1252" i="3"/>
  <c r="K1739" i="8" s="1"/>
  <c r="R1252" i="10"/>
  <c r="R1271" i="3"/>
  <c r="K1764" i="8" s="1"/>
  <c r="R1271" i="10"/>
  <c r="R1218" i="3"/>
  <c r="K1704" i="8" s="1"/>
  <c r="R1218" i="10"/>
  <c r="R1280" i="3"/>
  <c r="K1776" i="8" s="1"/>
  <c r="R1280" i="10"/>
  <c r="R246" i="3"/>
  <c r="K387" i="8" s="1"/>
  <c r="R246" i="10"/>
  <c r="R314" i="3"/>
  <c r="K481" i="8" s="1"/>
  <c r="R314" i="10"/>
  <c r="R413" i="3"/>
  <c r="K608" i="8" s="1"/>
  <c r="R413" i="10"/>
  <c r="R606" i="3"/>
  <c r="K847" i="8" s="1"/>
  <c r="R606" i="10"/>
  <c r="R751" i="3"/>
  <c r="K1034" i="8" s="1"/>
  <c r="R751" i="10"/>
  <c r="R849" i="3"/>
  <c r="K1150" i="8" s="1"/>
  <c r="R849" i="10"/>
  <c r="R906" i="3"/>
  <c r="K1224" i="8" s="1"/>
  <c r="R906" i="10"/>
  <c r="R992" i="3"/>
  <c r="K1362" i="8" s="1"/>
  <c r="R992" i="10"/>
  <c r="R1061" i="3"/>
  <c r="K1490" i="8" s="1"/>
  <c r="R1061" i="10"/>
  <c r="R1136" i="3"/>
  <c r="K1602" i="8" s="1"/>
  <c r="R1136" i="10"/>
  <c r="R1202" i="3"/>
  <c r="K1687" i="8" s="1"/>
  <c r="R1202" i="10"/>
  <c r="R1282" i="3"/>
  <c r="K1780" i="8" s="1"/>
  <c r="R1282" i="10"/>
  <c r="R35" i="3"/>
  <c r="K69" i="8" s="1"/>
  <c r="R35" i="10"/>
  <c r="R55" i="3"/>
  <c r="K106" i="8" s="1"/>
  <c r="R55" i="10"/>
  <c r="R74" i="3"/>
  <c r="K139" i="8" s="1"/>
  <c r="R74" i="10"/>
  <c r="R94" i="3"/>
  <c r="K166" i="8" s="1"/>
  <c r="R94" i="10"/>
  <c r="R112" i="3"/>
  <c r="K196" i="8" s="1"/>
  <c r="R112" i="10"/>
  <c r="R131" i="3"/>
  <c r="K232" i="8" s="1"/>
  <c r="R131" i="10"/>
  <c r="R151" i="3"/>
  <c r="K267" i="8" s="1"/>
  <c r="R151" i="10"/>
  <c r="R169" i="3"/>
  <c r="K291" i="8" s="1"/>
  <c r="R169" i="10"/>
  <c r="R188" i="3"/>
  <c r="K319" i="8" s="1"/>
  <c r="R188" i="10"/>
  <c r="R206" i="3"/>
  <c r="K341" i="8" s="1"/>
  <c r="R206" i="10"/>
  <c r="R224" i="3"/>
  <c r="K362" i="8" s="1"/>
  <c r="R224" i="10"/>
  <c r="R243" i="3"/>
  <c r="K384" i="8" s="1"/>
  <c r="R243" i="10"/>
  <c r="R261" i="3"/>
  <c r="K407" i="8" s="1"/>
  <c r="R261" i="10"/>
  <c r="R279" i="3"/>
  <c r="K434" i="8" s="1"/>
  <c r="R279" i="10"/>
  <c r="R297" i="3"/>
  <c r="K457" i="8" s="1"/>
  <c r="R297" i="10"/>
  <c r="R317" i="3"/>
  <c r="K485" i="8" s="1"/>
  <c r="R317" i="10"/>
  <c r="R337" i="3"/>
  <c r="K508" i="8" s="1"/>
  <c r="R337" i="10"/>
  <c r="R356" i="3"/>
  <c r="K532" i="8" s="1"/>
  <c r="R356" i="10"/>
  <c r="R375" i="3"/>
  <c r="K553" i="8" s="1"/>
  <c r="R375" i="10"/>
  <c r="R395" i="3"/>
  <c r="K584" i="8" s="1"/>
  <c r="R395" i="10"/>
  <c r="R417" i="3"/>
  <c r="K614" i="8" s="1"/>
  <c r="R417" i="10"/>
  <c r="R438" i="3"/>
  <c r="K638" i="8" s="1"/>
  <c r="R438" i="10"/>
  <c r="R462" i="3"/>
  <c r="K670" i="8" s="1"/>
  <c r="R462" i="10"/>
  <c r="R482" i="3"/>
  <c r="K692" i="8" s="1"/>
  <c r="R482" i="10"/>
  <c r="R502" i="3"/>
  <c r="K714" i="8" s="1"/>
  <c r="R502" i="10"/>
  <c r="R527" i="3"/>
  <c r="K745" i="8" s="1"/>
  <c r="R527" i="10"/>
  <c r="R550" i="3"/>
  <c r="K772" i="8" s="1"/>
  <c r="R550" i="10"/>
  <c r="R571" i="3"/>
  <c r="K797" i="8" s="1"/>
  <c r="R571" i="10"/>
  <c r="R590" i="3"/>
  <c r="K826" i="8" s="1"/>
  <c r="R590" i="10"/>
  <c r="R609" i="3"/>
  <c r="K850" i="8" s="1"/>
  <c r="R609" i="10"/>
  <c r="R627" i="3"/>
  <c r="K874" i="8" s="1"/>
  <c r="R627" i="10"/>
  <c r="R646" i="3"/>
  <c r="K895" i="8" s="1"/>
  <c r="R646" i="10"/>
  <c r="R664" i="3"/>
  <c r="K920" i="8" s="1"/>
  <c r="R664" i="10"/>
  <c r="R683" i="3"/>
  <c r="K947" i="8" s="1"/>
  <c r="R683" i="10"/>
  <c r="R703" i="3"/>
  <c r="K975" i="8" s="1"/>
  <c r="R703" i="10"/>
  <c r="R722" i="3"/>
  <c r="K997" i="8" s="1"/>
  <c r="R722" i="10"/>
  <c r="R741" i="3"/>
  <c r="K1023" i="8" s="1"/>
  <c r="R741" i="10"/>
  <c r="R761" i="3"/>
  <c r="K1045" i="8" s="1"/>
  <c r="R761" i="10"/>
  <c r="R782" i="3"/>
  <c r="K1071" i="8" s="1"/>
  <c r="R782" i="10"/>
  <c r="R800" i="3"/>
  <c r="K1089" i="8" s="1"/>
  <c r="R800" i="10"/>
  <c r="R819" i="3"/>
  <c r="K1113" i="8" s="1"/>
  <c r="R819" i="10"/>
  <c r="R838" i="3"/>
  <c r="K1137" i="8" s="1"/>
  <c r="R838" i="10"/>
  <c r="R859" i="3"/>
  <c r="K1161" i="8" s="1"/>
  <c r="R859" i="10"/>
  <c r="R879" i="3"/>
  <c r="K1184" i="8" s="1"/>
  <c r="R879" i="10"/>
  <c r="R897" i="3"/>
  <c r="K1211" i="8" s="1"/>
  <c r="R897" i="10"/>
  <c r="R916" i="3"/>
  <c r="K1240" i="8" s="1"/>
  <c r="R916" i="10"/>
  <c r="R936" i="3"/>
  <c r="K1265" i="8" s="1"/>
  <c r="R936" i="10"/>
  <c r="R955" i="3"/>
  <c r="K1289" i="8" s="1"/>
  <c r="R955" i="10"/>
  <c r="R976" i="3"/>
  <c r="K1331" i="8" s="1"/>
  <c r="R976" i="10"/>
  <c r="R996" i="3"/>
  <c r="K1370" i="8" s="1"/>
  <c r="R996" i="10"/>
  <c r="R1014" i="3"/>
  <c r="K1403" i="8" s="1"/>
  <c r="R1014" i="10"/>
  <c r="R1033" i="3"/>
  <c r="K1441" i="8" s="1"/>
  <c r="R1033" i="10"/>
  <c r="R1052" i="3"/>
  <c r="K1474" i="8" s="1"/>
  <c r="R1052" i="10"/>
  <c r="R1070" i="3"/>
  <c r="K1504" i="8" s="1"/>
  <c r="R1070" i="10"/>
  <c r="R1088" i="3"/>
  <c r="K1527" i="8" s="1"/>
  <c r="R1088" i="10"/>
  <c r="R1108" i="3"/>
  <c r="K1561" i="8" s="1"/>
  <c r="R1108" i="10"/>
  <c r="R1127" i="3"/>
  <c r="K1591" i="8" s="1"/>
  <c r="R1127" i="10"/>
  <c r="R1145" i="3"/>
  <c r="K1615" i="8" s="1"/>
  <c r="R1145" i="10"/>
  <c r="R1163" i="3"/>
  <c r="K1640" i="8" s="1"/>
  <c r="R1163" i="10"/>
  <c r="R1181" i="3"/>
  <c r="K1664" i="8" s="1"/>
  <c r="R1181" i="10"/>
  <c r="R1199" i="3"/>
  <c r="K1684" i="8" s="1"/>
  <c r="R1199" i="10"/>
  <c r="R1217" i="3"/>
  <c r="K1703" i="8" s="1"/>
  <c r="R1217" i="10"/>
  <c r="R1235" i="3"/>
  <c r="K1722" i="8" s="1"/>
  <c r="R1235" i="10"/>
  <c r="R1253" i="3"/>
  <c r="K1740" i="8" s="1"/>
  <c r="R1253" i="10"/>
  <c r="R1272" i="3"/>
  <c r="K1765" i="8" s="1"/>
  <c r="R1272" i="10"/>
  <c r="R1230" i="3"/>
  <c r="K1716" i="8" s="1"/>
  <c r="R1230" i="10"/>
  <c r="R1273" i="3"/>
  <c r="K1766" i="8" s="1"/>
  <c r="R1273" i="10"/>
  <c r="R264" i="3"/>
  <c r="K410" i="8" s="1"/>
  <c r="R264" i="10"/>
  <c r="R326" i="3"/>
  <c r="K495" i="8" s="1"/>
  <c r="R326" i="10"/>
  <c r="R427" i="3"/>
  <c r="K625" i="8" s="1"/>
  <c r="R427" i="10"/>
  <c r="R530" i="3"/>
  <c r="K748" i="8" s="1"/>
  <c r="R530" i="10"/>
  <c r="R593" i="3"/>
  <c r="K831" i="8" s="1"/>
  <c r="R593" i="10"/>
  <c r="R667" i="3"/>
  <c r="K923" i="8" s="1"/>
  <c r="R667" i="10"/>
  <c r="R745" i="3"/>
  <c r="K1028" i="8" s="1"/>
  <c r="R745" i="10"/>
  <c r="R828" i="3"/>
  <c r="K1124" i="8" s="1"/>
  <c r="R828" i="10"/>
  <c r="R933" i="3"/>
  <c r="K1261" i="8" s="1"/>
  <c r="R933" i="10"/>
  <c r="R29" i="3"/>
  <c r="K57" i="8" s="1"/>
  <c r="R29" i="10"/>
  <c r="R48" i="3"/>
  <c r="K92" i="8" s="1"/>
  <c r="R48" i="10"/>
  <c r="R68" i="3"/>
  <c r="K127" i="8" s="1"/>
  <c r="R68" i="10"/>
  <c r="R88" i="3"/>
  <c r="K159" i="8" s="1"/>
  <c r="R88" i="10"/>
  <c r="R107" i="3"/>
  <c r="K187" i="8" s="1"/>
  <c r="R107" i="10"/>
  <c r="R126" i="3"/>
  <c r="K222" i="8" s="1"/>
  <c r="R126" i="10"/>
  <c r="R146" i="3"/>
  <c r="K259" i="8" s="1"/>
  <c r="R146" i="10"/>
  <c r="R164" i="3"/>
  <c r="K285" i="8" s="1"/>
  <c r="R164" i="10"/>
  <c r="R183" i="3"/>
  <c r="K313" i="8" s="1"/>
  <c r="R183" i="10"/>
  <c r="R201" i="3"/>
  <c r="K335" i="8" s="1"/>
  <c r="R201" i="10"/>
  <c r="R219" i="3"/>
  <c r="K356" i="8" s="1"/>
  <c r="R219" i="10"/>
  <c r="R238" i="3"/>
  <c r="K377" i="8" s="1"/>
  <c r="R238" i="10"/>
  <c r="R256" i="3"/>
  <c r="K401" i="8" s="1"/>
  <c r="R256" i="10"/>
  <c r="R274" i="3"/>
  <c r="K427" i="8" s="1"/>
  <c r="R274" i="10"/>
  <c r="R292" i="3"/>
  <c r="K451" i="8" s="1"/>
  <c r="R292" i="10"/>
  <c r="R312" i="3"/>
  <c r="K479" i="8" s="1"/>
  <c r="R312" i="10"/>
  <c r="R331" i="3"/>
  <c r="K501" i="8" s="1"/>
  <c r="R331" i="10"/>
  <c r="R351" i="3"/>
  <c r="K525" i="8" s="1"/>
  <c r="R351" i="10"/>
  <c r="R370" i="3"/>
  <c r="K547" i="8" s="1"/>
  <c r="R370" i="10"/>
  <c r="R390" i="3"/>
  <c r="K574" i="8" s="1"/>
  <c r="R390" i="10"/>
  <c r="R411" i="3"/>
  <c r="K606" i="8" s="1"/>
  <c r="R411" i="10"/>
  <c r="R432" i="3"/>
  <c r="K631" i="8" s="1"/>
  <c r="R432" i="10"/>
  <c r="R456" i="3"/>
  <c r="K663" i="8" s="1"/>
  <c r="R456" i="10"/>
  <c r="R477" i="3"/>
  <c r="K687" i="8" s="1"/>
  <c r="R477" i="10"/>
  <c r="R497" i="3"/>
  <c r="K709" i="8" s="1"/>
  <c r="R497" i="10"/>
  <c r="R521" i="3"/>
  <c r="K738" i="8" s="1"/>
  <c r="R521" i="10"/>
  <c r="R543" i="3"/>
  <c r="K764" i="8" s="1"/>
  <c r="R543" i="10"/>
  <c r="R566" i="3"/>
  <c r="K791" i="8" s="1"/>
  <c r="R566" i="10"/>
  <c r="R585" i="3"/>
  <c r="K819" i="8" s="1"/>
  <c r="R585" i="10"/>
  <c r="R604" i="3"/>
  <c r="K845" i="8" s="1"/>
  <c r="R604" i="10"/>
  <c r="R622" i="3"/>
  <c r="K867" i="8" s="1"/>
  <c r="R622" i="10"/>
  <c r="R641" i="3"/>
  <c r="K889" i="8" s="1"/>
  <c r="R641" i="10"/>
  <c r="R659" i="3"/>
  <c r="K911" i="8" s="1"/>
  <c r="R659" i="10"/>
  <c r="R677" i="3"/>
  <c r="K937" i="8" s="1"/>
  <c r="R677" i="10"/>
  <c r="R697" i="3"/>
  <c r="K967" i="8" s="1"/>
  <c r="R697" i="10"/>
  <c r="R716" i="3"/>
  <c r="K990" i="8" s="1"/>
  <c r="R716" i="10"/>
  <c r="R736" i="3"/>
  <c r="K1018" i="8" s="1"/>
  <c r="R736" i="10"/>
  <c r="R755" i="3"/>
  <c r="K1038" i="8" s="1"/>
  <c r="R755" i="10"/>
  <c r="R776" i="3"/>
  <c r="K1064" i="8" s="1"/>
  <c r="R776" i="10"/>
  <c r="R795" i="3"/>
  <c r="K1084" i="8" s="1"/>
  <c r="R795" i="10"/>
  <c r="R814" i="3"/>
  <c r="K1107" i="8" s="1"/>
  <c r="R814" i="10"/>
  <c r="R832" i="3"/>
  <c r="K1128" i="8" s="1"/>
  <c r="R832" i="10"/>
  <c r="R853" i="3"/>
  <c r="K1154" i="8" s="1"/>
  <c r="R853" i="10"/>
  <c r="R873" i="3"/>
  <c r="K1176" i="8" s="1"/>
  <c r="R873" i="10"/>
  <c r="R892" i="3"/>
  <c r="K1205" i="8" s="1"/>
  <c r="R892" i="10"/>
  <c r="R910" i="3"/>
  <c r="K1230" i="8" s="1"/>
  <c r="R910" i="10"/>
  <c r="R931" i="3"/>
  <c r="K1259" i="8" s="1"/>
  <c r="R931" i="10"/>
  <c r="R949" i="3"/>
  <c r="K1280" i="8" s="1"/>
  <c r="R949" i="10"/>
  <c r="R970" i="3"/>
  <c r="K1319" i="8" s="1"/>
  <c r="R970" i="10"/>
  <c r="R990" i="3"/>
  <c r="K1358" i="8" s="1"/>
  <c r="R990" i="10"/>
  <c r="R1009" i="3"/>
  <c r="K1393" i="8" s="1"/>
  <c r="R1009" i="10"/>
  <c r="R1028" i="3"/>
  <c r="K1431" i="8" s="1"/>
  <c r="R1028" i="10"/>
  <c r="R1047" i="3"/>
  <c r="K1464" i="8" s="1"/>
  <c r="R1047" i="10"/>
  <c r="R1065" i="3"/>
  <c r="K1497" i="8" s="1"/>
  <c r="R1065" i="10"/>
  <c r="R1083" i="3"/>
  <c r="K1519" i="8" s="1"/>
  <c r="R1083" i="10"/>
  <c r="R1101" i="3"/>
  <c r="K1548" i="8" s="1"/>
  <c r="R1101" i="10"/>
  <c r="R1122" i="3"/>
  <c r="K1586" i="8" s="1"/>
  <c r="R1122" i="10"/>
  <c r="R1140" i="3"/>
  <c r="K1608" i="8" s="1"/>
  <c r="R1140" i="10"/>
  <c r="R1158" i="3"/>
  <c r="K1634" i="8" s="1"/>
  <c r="R1158" i="10"/>
  <c r="R1188" i="3"/>
  <c r="K1672" i="8" s="1"/>
  <c r="R1188" i="10"/>
  <c r="R1206" i="3"/>
  <c r="K1692" i="8" s="1"/>
  <c r="R1206" i="10"/>
  <c r="R1248" i="3"/>
  <c r="K1735" i="8" s="1"/>
  <c r="R1248" i="10"/>
  <c r="R333" i="3"/>
  <c r="K503" i="8" s="1"/>
  <c r="R333" i="10"/>
  <c r="R466" i="3"/>
  <c r="K675" i="8" s="1"/>
  <c r="R466" i="10"/>
  <c r="R580" i="3"/>
  <c r="K811" i="8" s="1"/>
  <c r="R580" i="10"/>
  <c r="R661" i="3"/>
  <c r="K915" i="8" s="1"/>
  <c r="R661" i="10"/>
  <c r="R758" i="3"/>
  <c r="K1042" i="8" s="1"/>
  <c r="R758" i="10"/>
  <c r="R842" i="3"/>
  <c r="K1142" i="8" s="1"/>
  <c r="R842" i="10"/>
  <c r="R959" i="3"/>
  <c r="K1297" i="8" s="1"/>
  <c r="R959" i="10"/>
  <c r="R1184" i="3"/>
  <c r="K1667" i="8" s="1"/>
  <c r="R1184" i="10"/>
  <c r="R1269" i="3"/>
  <c r="K1762" i="8" s="1"/>
  <c r="R1269" i="10"/>
  <c r="R37" i="3"/>
  <c r="K73" i="8" s="1"/>
  <c r="R37" i="10"/>
  <c r="R57" i="3"/>
  <c r="K110" i="8" s="1"/>
  <c r="R57" i="10"/>
  <c r="R76" i="3"/>
  <c r="K141" i="8" s="1"/>
  <c r="R76" i="10"/>
  <c r="R96" i="3"/>
  <c r="K168" i="8" s="1"/>
  <c r="R96" i="10"/>
  <c r="R114" i="3"/>
  <c r="K199" i="8" s="1"/>
  <c r="R114" i="10"/>
  <c r="R133" i="3"/>
  <c r="K236" i="8" s="1"/>
  <c r="R133" i="10"/>
  <c r="R153" i="3"/>
  <c r="K269" i="8" s="1"/>
  <c r="R153" i="10"/>
  <c r="R171" i="3"/>
  <c r="K294" i="8" s="1"/>
  <c r="R171" i="10"/>
  <c r="R190" i="3"/>
  <c r="K321" i="8" s="1"/>
  <c r="R190" i="10"/>
  <c r="R208" i="3"/>
  <c r="K343" i="8" s="1"/>
  <c r="R208" i="10"/>
  <c r="R227" i="3"/>
  <c r="K366" i="8" s="1"/>
  <c r="R227" i="10"/>
  <c r="R245" i="3"/>
  <c r="K386" i="8" s="1"/>
  <c r="R245" i="10"/>
  <c r="R263" i="3"/>
  <c r="K409" i="8" s="1"/>
  <c r="R263" i="10"/>
  <c r="R281" i="3"/>
  <c r="K436" i="8" s="1"/>
  <c r="R281" i="10"/>
  <c r="R299" i="3"/>
  <c r="K459" i="8" s="1"/>
  <c r="R299" i="10"/>
  <c r="R319" i="3"/>
  <c r="K488" i="8" s="1"/>
  <c r="R319" i="10"/>
  <c r="R339" i="3"/>
  <c r="K510" i="8" s="1"/>
  <c r="R339" i="10"/>
  <c r="R358" i="3"/>
  <c r="K534" i="8" s="1"/>
  <c r="R358" i="10"/>
  <c r="R377" i="3"/>
  <c r="K556" i="8" s="1"/>
  <c r="R377" i="10"/>
  <c r="R397" i="3"/>
  <c r="K587" i="8" s="1"/>
  <c r="R397" i="10"/>
  <c r="R419" i="3"/>
  <c r="K616" i="8" s="1"/>
  <c r="R419" i="10"/>
  <c r="R440" i="3"/>
  <c r="K641" i="8" s="1"/>
  <c r="R440" i="10"/>
  <c r="R465" i="3"/>
  <c r="K674" i="8" s="1"/>
  <c r="R465" i="10"/>
  <c r="R484" i="3"/>
  <c r="K694" i="8" s="1"/>
  <c r="R484" i="10"/>
  <c r="R505" i="3"/>
  <c r="K718" i="8" s="1"/>
  <c r="R505" i="10"/>
  <c r="R529" i="3"/>
  <c r="K747" i="8" s="1"/>
  <c r="R529" i="10"/>
  <c r="R552" i="3"/>
  <c r="K774" i="8" s="1"/>
  <c r="R552" i="10"/>
  <c r="R573" i="3"/>
  <c r="K800" i="8" s="1"/>
  <c r="R573" i="10"/>
  <c r="R592" i="3"/>
  <c r="K829" i="8" s="1"/>
  <c r="R592" i="10"/>
  <c r="R611" i="3"/>
  <c r="K853" i="8" s="1"/>
  <c r="R611" i="10"/>
  <c r="R629" i="3"/>
  <c r="K876" i="8" s="1"/>
  <c r="R629" i="10"/>
  <c r="R648" i="3"/>
  <c r="K897" i="8" s="1"/>
  <c r="R648" i="10"/>
  <c r="R666" i="3"/>
  <c r="K922" i="8" s="1"/>
  <c r="R666" i="10"/>
  <c r="R685" i="3"/>
  <c r="K951" i="8" s="1"/>
  <c r="R685" i="10"/>
  <c r="R705" i="3"/>
  <c r="K977" i="8" s="1"/>
  <c r="R705" i="10"/>
  <c r="R724" i="3"/>
  <c r="K1000" i="8" s="1"/>
  <c r="R724" i="10"/>
  <c r="R744" i="3"/>
  <c r="K1027" i="8" s="1"/>
  <c r="R744" i="10"/>
  <c r="R763" i="3"/>
  <c r="K1047" i="8" s="1"/>
  <c r="R763" i="10"/>
  <c r="R784" i="3"/>
  <c r="K1073" i="8" s="1"/>
  <c r="R784" i="10"/>
  <c r="R803" i="3"/>
  <c r="K1093" i="8" s="1"/>
  <c r="R803" i="10"/>
  <c r="R821" i="3"/>
  <c r="K1117" i="8" s="1"/>
  <c r="R821" i="10"/>
  <c r="R840" i="3"/>
  <c r="K1139" i="8" s="1"/>
  <c r="R840" i="10"/>
  <c r="R861" i="3"/>
  <c r="K1163" i="8" s="1"/>
  <c r="R861" i="10"/>
  <c r="R881" i="3"/>
  <c r="K1187" i="8" s="1"/>
  <c r="R881" i="10"/>
  <c r="R899" i="3"/>
  <c r="K1214" i="8" s="1"/>
  <c r="R899" i="10"/>
  <c r="R918" i="3"/>
  <c r="K1242" i="8" s="1"/>
  <c r="R918" i="10"/>
  <c r="R938" i="3"/>
  <c r="K1268" i="8" s="1"/>
  <c r="R938" i="10"/>
  <c r="R958" i="3"/>
  <c r="K1295" i="8" s="1"/>
  <c r="R958" i="10"/>
  <c r="R978" i="3"/>
  <c r="K1335" i="8" s="1"/>
  <c r="R978" i="10"/>
  <c r="R998" i="3"/>
  <c r="K1374" i="8" s="1"/>
  <c r="R998" i="10"/>
  <c r="R1016" i="3"/>
  <c r="K1407" i="8" s="1"/>
  <c r="R1016" i="10"/>
  <c r="R1036" i="3"/>
  <c r="K1447" i="8" s="1"/>
  <c r="R1036" i="10"/>
  <c r="R1054" i="3"/>
  <c r="K1477" i="8" s="1"/>
  <c r="R1054" i="10"/>
  <c r="R1072" i="3"/>
  <c r="K1506" i="8" s="1"/>
  <c r="R1072" i="10"/>
  <c r="R1090" i="3"/>
  <c r="K1530" i="8" s="1"/>
  <c r="R1090" i="10"/>
  <c r="R1110" i="3"/>
  <c r="K1564" i="8" s="1"/>
  <c r="R1110" i="10"/>
  <c r="R1129" i="3"/>
  <c r="K1593" i="8" s="1"/>
  <c r="R1129" i="10"/>
  <c r="R1147" i="3"/>
  <c r="K1618" i="8" s="1"/>
  <c r="R1147" i="10"/>
  <c r="R1165" i="3"/>
  <c r="K1643" i="8" s="1"/>
  <c r="R1165" i="10"/>
  <c r="R1183" i="3"/>
  <c r="K1666" i="8" s="1"/>
  <c r="R1183" i="10"/>
  <c r="R1201" i="3"/>
  <c r="K1686" i="8" s="1"/>
  <c r="R1201" i="10"/>
  <c r="R1219" i="3"/>
  <c r="K1705" i="8" s="1"/>
  <c r="R1219" i="10"/>
  <c r="R1237" i="3"/>
  <c r="K1724" i="8" s="1"/>
  <c r="R1237" i="10"/>
  <c r="R1255" i="3"/>
  <c r="K1742" i="8" s="1"/>
  <c r="R1255" i="10"/>
  <c r="R1274" i="3"/>
  <c r="K1767" i="8" s="1"/>
  <c r="R1274" i="10"/>
  <c r="R51" i="3"/>
  <c r="K98" i="8" s="1"/>
  <c r="R51" i="10"/>
  <c r="R70" i="3"/>
  <c r="K131" i="8" s="1"/>
  <c r="R70" i="10"/>
  <c r="R91" i="3"/>
  <c r="K163" i="8" s="1"/>
  <c r="R91" i="10"/>
  <c r="R109" i="3"/>
  <c r="K191" i="8" s="1"/>
  <c r="R109" i="10"/>
  <c r="R128" i="3"/>
  <c r="K226" i="8" s="1"/>
  <c r="R128" i="10"/>
  <c r="R154" i="3"/>
  <c r="K270" i="8" s="1"/>
  <c r="R154" i="10"/>
  <c r="R172" i="3"/>
  <c r="K295" i="8" s="1"/>
  <c r="R172" i="10"/>
  <c r="R191" i="3"/>
  <c r="K322" i="8" s="1"/>
  <c r="R191" i="10"/>
  <c r="R221" i="3"/>
  <c r="K358" i="8" s="1"/>
  <c r="R221" i="10"/>
  <c r="R276" i="3"/>
  <c r="K430" i="8" s="1"/>
  <c r="R276" i="10"/>
  <c r="R366" i="3"/>
  <c r="K543" i="8" s="1"/>
  <c r="R366" i="10"/>
  <c r="R472" i="3"/>
  <c r="K681" i="8" s="1"/>
  <c r="R472" i="10"/>
  <c r="R587" i="3"/>
  <c r="K822" i="8" s="1"/>
  <c r="R587" i="10"/>
  <c r="R686" i="3"/>
  <c r="K952" i="8" s="1"/>
  <c r="R686" i="10"/>
  <c r="R804" i="3"/>
  <c r="K1094" i="8" s="1"/>
  <c r="R804" i="10"/>
  <c r="R920" i="3"/>
  <c r="K1245" i="8" s="1"/>
  <c r="R920" i="10"/>
  <c r="R1005" i="3"/>
  <c r="K1385" i="8" s="1"/>
  <c r="R1005" i="10"/>
  <c r="R1055" i="3"/>
  <c r="K1479" i="8" s="1"/>
  <c r="R1055" i="10"/>
  <c r="R1117" i="3"/>
  <c r="K1577" i="8" s="1"/>
  <c r="R1117" i="10"/>
  <c r="R1166" i="3"/>
  <c r="K1645" i="8" s="1"/>
  <c r="R1166" i="10"/>
  <c r="R1220" i="3"/>
  <c r="K1706" i="8" s="1"/>
  <c r="R1220" i="10"/>
  <c r="R26" i="3"/>
  <c r="K51" i="8" s="1"/>
  <c r="R26" i="10"/>
  <c r="R45" i="3"/>
  <c r="K87" i="8" s="1"/>
  <c r="R45" i="10"/>
  <c r="R65" i="3"/>
  <c r="K123" i="8" s="1"/>
  <c r="R65" i="10"/>
  <c r="R84" i="3"/>
  <c r="K154" i="8" s="1"/>
  <c r="R84" i="10"/>
  <c r="R104" i="3"/>
  <c r="K182" i="8" s="1"/>
  <c r="R104" i="10"/>
  <c r="R122" i="3"/>
  <c r="K214" i="8" s="1"/>
  <c r="R122" i="10"/>
  <c r="R141" i="3"/>
  <c r="K252" i="8" s="1"/>
  <c r="R141" i="10"/>
  <c r="R161" i="3"/>
  <c r="K281" i="8" s="1"/>
  <c r="R161" i="10"/>
  <c r="R179" i="3"/>
  <c r="K307" i="8" s="1"/>
  <c r="R179" i="10"/>
  <c r="R198" i="3"/>
  <c r="K330" i="8" s="1"/>
  <c r="R198" i="10"/>
  <c r="R216" i="3"/>
  <c r="K353" i="8" s="1"/>
  <c r="R216" i="10"/>
  <c r="R235" i="3"/>
  <c r="K374" i="8" s="1"/>
  <c r="R235" i="10"/>
  <c r="R253" i="3"/>
  <c r="K397" i="8" s="1"/>
  <c r="R253" i="10"/>
  <c r="R271" i="3"/>
  <c r="K421" i="8" s="1"/>
  <c r="R271" i="10"/>
  <c r="R289" i="3"/>
  <c r="K446" i="8" s="1"/>
  <c r="R289" i="10"/>
  <c r="R309" i="3"/>
  <c r="K476" i="8" s="1"/>
  <c r="R309" i="10"/>
  <c r="R327" i="3"/>
  <c r="K496" i="8" s="1"/>
  <c r="R327" i="10"/>
  <c r="R348" i="3"/>
  <c r="K521" i="8" s="1"/>
  <c r="R348" i="10"/>
  <c r="R367" i="3"/>
  <c r="K544" i="8" s="1"/>
  <c r="R367" i="10"/>
  <c r="R386" i="3"/>
  <c r="K568" i="8" s="1"/>
  <c r="R386" i="10"/>
  <c r="R407" i="3"/>
  <c r="K601" i="8" s="1"/>
  <c r="R407" i="10"/>
  <c r="R428" i="3"/>
  <c r="K626" i="8" s="1"/>
  <c r="R428" i="10"/>
  <c r="R450" i="3"/>
  <c r="K655" i="8" s="1"/>
  <c r="R450" i="10"/>
  <c r="R473" i="3"/>
  <c r="K682" i="8" s="1"/>
  <c r="R473" i="10"/>
  <c r="R493" i="3"/>
  <c r="K704" i="8" s="1"/>
  <c r="R493" i="10"/>
  <c r="R517" i="3"/>
  <c r="K733" i="8" s="1"/>
  <c r="R517" i="10"/>
  <c r="R540" i="3"/>
  <c r="K760" i="8" s="1"/>
  <c r="R540" i="10"/>
  <c r="R562" i="3"/>
  <c r="K786" i="8" s="1"/>
  <c r="R562" i="10"/>
  <c r="R581" i="3"/>
  <c r="K813" i="8" s="1"/>
  <c r="R581" i="10"/>
  <c r="R600" i="3"/>
  <c r="K840" i="8" s="1"/>
  <c r="R600" i="10"/>
  <c r="R619" i="3"/>
  <c r="K864" i="8" s="1"/>
  <c r="R619" i="10"/>
  <c r="R637" i="3"/>
  <c r="K884" i="8" s="1"/>
  <c r="R637" i="10"/>
  <c r="R656" i="3"/>
  <c r="K906" i="8" s="1"/>
  <c r="R656" i="10"/>
  <c r="R674" i="3"/>
  <c r="K932" i="8" s="1"/>
  <c r="R674" i="10"/>
  <c r="R694" i="3"/>
  <c r="K964" i="8" s="1"/>
  <c r="R694" i="10"/>
  <c r="R713" i="3"/>
  <c r="K986" i="8" s="1"/>
  <c r="R713" i="10"/>
  <c r="R732" i="3"/>
  <c r="K1013" i="8" s="1"/>
  <c r="R732" i="10"/>
  <c r="R752" i="3"/>
  <c r="K1035" i="8" s="1"/>
  <c r="R752" i="10"/>
  <c r="R773" i="3"/>
  <c r="K1061" i="8" s="1"/>
  <c r="R773" i="10"/>
  <c r="R792" i="3"/>
  <c r="K1081" i="8" s="1"/>
  <c r="R792" i="10"/>
  <c r="R829" i="3"/>
  <c r="K1125" i="8" s="1"/>
  <c r="R829" i="10"/>
  <c r="R850" i="3"/>
  <c r="K1151" i="8" s="1"/>
  <c r="R850" i="10"/>
  <c r="R870" i="3"/>
  <c r="K1173" i="8" s="1"/>
  <c r="R870" i="10"/>
  <c r="R889" i="3"/>
  <c r="K1199" i="8" s="1"/>
  <c r="R889" i="10"/>
  <c r="R907" i="3"/>
  <c r="K1225" i="8" s="1"/>
  <c r="R907" i="10"/>
  <c r="R928" i="3"/>
  <c r="K1255" i="8" s="1"/>
  <c r="R928" i="10"/>
  <c r="R946" i="3"/>
  <c r="K1276" i="8" s="1"/>
  <c r="R946" i="10"/>
  <c r="R967" i="3"/>
  <c r="K1313" i="8" s="1"/>
  <c r="R967" i="10"/>
  <c r="R987" i="3"/>
  <c r="K1352" i="8" s="1"/>
  <c r="R987" i="10"/>
  <c r="R1006" i="3"/>
  <c r="K1387" i="8" s="1"/>
  <c r="R1006" i="10"/>
  <c r="R1025" i="3"/>
  <c r="K1425" i="8" s="1"/>
  <c r="R1025" i="10"/>
  <c r="R1044" i="3"/>
  <c r="K1459" i="8" s="1"/>
  <c r="R1044" i="10"/>
  <c r="R1062" i="3"/>
  <c r="K1491" i="8" s="1"/>
  <c r="R1062" i="10"/>
  <c r="R1080" i="3"/>
  <c r="K1515" i="8" s="1"/>
  <c r="R1080" i="10"/>
  <c r="R1098" i="3"/>
  <c r="K1544" i="8" s="1"/>
  <c r="R1098" i="10"/>
  <c r="R1118" i="3"/>
  <c r="K1579" i="8" s="1"/>
  <c r="R1118" i="10"/>
  <c r="R1137" i="3"/>
  <c r="K1604" i="8" s="1"/>
  <c r="R1137" i="10"/>
  <c r="R1155" i="3"/>
  <c r="K1630" i="8" s="1"/>
  <c r="R1155" i="10"/>
  <c r="R1173" i="3"/>
  <c r="K1655" i="8" s="1"/>
  <c r="R1173" i="10"/>
  <c r="R1191" i="3"/>
  <c r="K1676" i="8" s="1"/>
  <c r="R1191" i="10"/>
  <c r="R1209" i="3"/>
  <c r="K1695" i="8" s="1"/>
  <c r="R1209" i="10"/>
  <c r="R1227" i="3"/>
  <c r="K1713" i="8" s="1"/>
  <c r="R1227" i="10"/>
  <c r="R1245" i="3"/>
  <c r="K1732" i="8" s="1"/>
  <c r="R1245" i="10"/>
  <c r="R1264" i="3"/>
  <c r="K1753" i="8" s="1"/>
  <c r="R1264" i="10"/>
  <c r="R32" i="3"/>
  <c r="K63" i="8" s="1"/>
  <c r="R32" i="10"/>
  <c r="R258" i="3"/>
  <c r="K404" i="8" s="1"/>
  <c r="R258" i="10"/>
  <c r="R353" i="3"/>
  <c r="K527" i="8" s="1"/>
  <c r="R353" i="10"/>
  <c r="R448" i="3"/>
  <c r="K652" i="8" s="1"/>
  <c r="R448" i="10"/>
  <c r="R523" i="3"/>
  <c r="K740" i="8" s="1"/>
  <c r="R523" i="10"/>
  <c r="R599" i="3"/>
  <c r="K838" i="8" s="1"/>
  <c r="R599" i="10"/>
  <c r="R679" i="3"/>
  <c r="K940" i="8" s="1"/>
  <c r="R679" i="10"/>
  <c r="R778" i="3"/>
  <c r="K1066" i="8" s="1"/>
  <c r="R778" i="10"/>
  <c r="R888" i="3"/>
  <c r="K1197" i="8" s="1"/>
  <c r="R888" i="10"/>
  <c r="R986" i="3"/>
  <c r="K1351" i="8" s="1"/>
  <c r="R986" i="10"/>
  <c r="R1030" i="3"/>
  <c r="K1435" i="8" s="1"/>
  <c r="R1030" i="10"/>
  <c r="R1079" i="3"/>
  <c r="K1513" i="8" s="1"/>
  <c r="R1079" i="10"/>
  <c r="R1142" i="3"/>
  <c r="K1611" i="8" s="1"/>
  <c r="R1142" i="10"/>
  <c r="R1226" i="3"/>
  <c r="K1712" i="8" s="1"/>
  <c r="R1226" i="10"/>
  <c r="R21" i="3"/>
  <c r="K41" i="8" s="1"/>
  <c r="R21" i="10"/>
  <c r="R40" i="3"/>
  <c r="K78" i="8" s="1"/>
  <c r="R40" i="10"/>
  <c r="R60" i="3"/>
  <c r="K116" i="8" s="1"/>
  <c r="R60" i="10"/>
  <c r="R79" i="3"/>
  <c r="K147" i="8" s="1"/>
  <c r="R79" i="10"/>
  <c r="R99" i="3"/>
  <c r="K173" i="8" s="1"/>
  <c r="R99" i="10"/>
  <c r="R117" i="3"/>
  <c r="K205" i="8" s="1"/>
  <c r="R117" i="10"/>
  <c r="R136" i="3"/>
  <c r="K242" i="8" s="1"/>
  <c r="R136" i="10"/>
  <c r="R156" i="3"/>
  <c r="K273" i="8" s="1"/>
  <c r="R156" i="10"/>
  <c r="R174" i="3"/>
  <c r="K297" i="8" s="1"/>
  <c r="R174" i="10"/>
  <c r="R193" i="3"/>
  <c r="K324" i="8" s="1"/>
  <c r="R193" i="10"/>
  <c r="R211" i="3"/>
  <c r="K346" i="8" s="1"/>
  <c r="R211" i="10"/>
  <c r="R230" i="3"/>
  <c r="K369" i="8" s="1"/>
  <c r="R230" i="10"/>
  <c r="R248" i="3"/>
  <c r="K390" i="8" s="1"/>
  <c r="R248" i="10"/>
  <c r="R266" i="3"/>
  <c r="K412" i="8" s="1"/>
  <c r="R266" i="10"/>
  <c r="R284" i="3"/>
  <c r="K439" i="8" s="1"/>
  <c r="R284" i="10"/>
  <c r="R302" i="3"/>
  <c r="K464" i="8" s="1"/>
  <c r="R302" i="10"/>
  <c r="R322" i="3"/>
  <c r="K491" i="8" s="1"/>
  <c r="R322" i="10"/>
  <c r="R343" i="3"/>
  <c r="K516" i="8" s="1"/>
  <c r="R343" i="10"/>
  <c r="R361" i="3"/>
  <c r="K537" i="8" s="1"/>
  <c r="R361" i="10"/>
  <c r="R380" i="3"/>
  <c r="K560" i="8" s="1"/>
  <c r="R380" i="10"/>
  <c r="R400" i="3"/>
  <c r="K592" i="8" s="1"/>
  <c r="R400" i="10"/>
  <c r="R423" i="3"/>
  <c r="K621" i="8" s="1"/>
  <c r="R423" i="10"/>
  <c r="R443" i="3"/>
  <c r="K646" i="8" s="1"/>
  <c r="R443" i="10"/>
  <c r="R468" i="3"/>
  <c r="K677" i="8" s="1"/>
  <c r="R468" i="10"/>
  <c r="R488" i="3"/>
  <c r="K699" i="8" s="1"/>
  <c r="R488" i="10"/>
  <c r="R508" i="3"/>
  <c r="K721" i="8" s="1"/>
  <c r="R508" i="10"/>
  <c r="R534" i="3"/>
  <c r="K753" i="8" s="1"/>
  <c r="R534" i="10"/>
  <c r="R556" i="3"/>
  <c r="K779" i="8" s="1"/>
  <c r="R556" i="10"/>
  <c r="R576" i="3"/>
  <c r="K804" i="8" s="1"/>
  <c r="R576" i="10"/>
  <c r="R595" i="3"/>
  <c r="K833" i="8" s="1"/>
  <c r="R595" i="10"/>
  <c r="R614" i="3"/>
  <c r="K857" i="8" s="1"/>
  <c r="R614" i="10"/>
  <c r="R632" i="3"/>
  <c r="K879" i="8" s="1"/>
  <c r="R632" i="10"/>
  <c r="R651" i="3"/>
  <c r="K901" i="8" s="1"/>
  <c r="R651" i="10"/>
  <c r="R669" i="3"/>
  <c r="K925" i="8" s="1"/>
  <c r="R669" i="10"/>
  <c r="R689" i="3"/>
  <c r="K957" i="8" s="1"/>
  <c r="R689" i="10"/>
  <c r="R708" i="3"/>
  <c r="K981" i="8" s="1"/>
  <c r="R708" i="10"/>
  <c r="R727" i="3"/>
  <c r="K1003" i="8" s="1"/>
  <c r="R727" i="10"/>
  <c r="R747" i="3"/>
  <c r="K1030" i="8" s="1"/>
  <c r="R747" i="10"/>
  <c r="R767" i="3"/>
  <c r="K1053" i="8" s="1"/>
  <c r="R767" i="10"/>
  <c r="R787" i="3"/>
  <c r="K1076" i="8" s="1"/>
  <c r="R787" i="10"/>
  <c r="R806" i="3"/>
  <c r="K1096" i="8" s="1"/>
  <c r="R806" i="10"/>
  <c r="R824" i="3"/>
  <c r="K1120" i="8" s="1"/>
  <c r="R824" i="10"/>
  <c r="R845" i="3"/>
  <c r="K1146" i="8" s="1"/>
  <c r="R845" i="10"/>
  <c r="R865" i="3"/>
  <c r="K1168" i="8" s="1"/>
  <c r="R865" i="10"/>
  <c r="R884" i="3"/>
  <c r="K1191" i="8" s="1"/>
  <c r="R884" i="10"/>
  <c r="R902" i="3"/>
  <c r="K1218" i="8" s="1"/>
  <c r="R902" i="10"/>
  <c r="R922" i="3"/>
  <c r="K1248" i="8" s="1"/>
  <c r="R922" i="10"/>
  <c r="R941" i="3"/>
  <c r="K1271" i="8" s="1"/>
  <c r="R941" i="10"/>
  <c r="R961" i="3"/>
  <c r="K1301" i="8" s="1"/>
  <c r="R961" i="10"/>
  <c r="R981" i="3"/>
  <c r="K1341" i="8" s="1"/>
  <c r="R981" i="10"/>
  <c r="R1002" i="3"/>
  <c r="K1382" i="8" s="1"/>
  <c r="R1002" i="10"/>
  <c r="R1019" i="3"/>
  <c r="K1413" i="8" s="1"/>
  <c r="R1019" i="10"/>
  <c r="R1039" i="3"/>
  <c r="K1453" i="8" s="1"/>
  <c r="R1039" i="10"/>
  <c r="R1057" i="3"/>
  <c r="K1483" i="8" s="1"/>
  <c r="R1057" i="10"/>
  <c r="R1075" i="3"/>
  <c r="K1509" i="8" s="1"/>
  <c r="R1075" i="10"/>
  <c r="R1093" i="3"/>
  <c r="K1536" i="8" s="1"/>
  <c r="R1093" i="10"/>
  <c r="R1113" i="3"/>
  <c r="K1570" i="8" s="1"/>
  <c r="R1113" i="10"/>
  <c r="R1132" i="3"/>
  <c r="K1597" i="8" s="1"/>
  <c r="R1132" i="10"/>
  <c r="R1150" i="3"/>
  <c r="K1623" i="8" s="1"/>
  <c r="R1150" i="10"/>
  <c r="R1168" i="3"/>
  <c r="K1649" i="8" s="1"/>
  <c r="R1168" i="10"/>
  <c r="R1186" i="3"/>
  <c r="K1670" i="8" s="1"/>
  <c r="R1186" i="10"/>
  <c r="R1204" i="3"/>
  <c r="K1690" i="8" s="1"/>
  <c r="R1204" i="10"/>
  <c r="R1222" i="3"/>
  <c r="K1708" i="8" s="1"/>
  <c r="R1222" i="10"/>
  <c r="R1240" i="3"/>
  <c r="K1727" i="8" s="1"/>
  <c r="R1240" i="10"/>
  <c r="R1258" i="3"/>
  <c r="K1745" i="8" s="1"/>
  <c r="R1258" i="10"/>
  <c r="R1278" i="3"/>
  <c r="K1774" i="8" s="1"/>
  <c r="R1278" i="10"/>
  <c r="R1236" i="3"/>
  <c r="K1723" i="8" s="1"/>
  <c r="R1236" i="10"/>
  <c r="R44" i="3"/>
  <c r="K85" i="8" s="1"/>
  <c r="R44" i="10"/>
  <c r="R270" i="3"/>
  <c r="K419" i="8" s="1"/>
  <c r="R270" i="10"/>
  <c r="R341" i="3"/>
  <c r="K513" i="8" s="1"/>
  <c r="R341" i="10"/>
  <c r="R441" i="3"/>
  <c r="K643" i="8" s="1"/>
  <c r="R441" i="10"/>
  <c r="R673" i="3"/>
  <c r="K931" i="8" s="1"/>
  <c r="R673" i="10"/>
  <c r="R785" i="3"/>
  <c r="K1074" i="8" s="1"/>
  <c r="R785" i="10"/>
  <c r="R863" i="3"/>
  <c r="K1166" i="8" s="1"/>
  <c r="R863" i="10"/>
  <c r="R939" i="3"/>
  <c r="K1269" i="8" s="1"/>
  <c r="R939" i="10"/>
  <c r="R1011" i="3"/>
  <c r="K1397" i="8" s="1"/>
  <c r="R1011" i="10"/>
  <c r="R1085" i="3"/>
  <c r="K1522" i="8" s="1"/>
  <c r="R1085" i="10"/>
  <c r="R1160" i="3"/>
  <c r="K1636" i="8" s="1"/>
  <c r="R1160" i="10"/>
  <c r="R1232" i="3"/>
  <c r="K1719" i="8" s="1"/>
  <c r="R1232" i="10"/>
  <c r="R22" i="3"/>
  <c r="K43" i="8" s="1"/>
  <c r="R22" i="10"/>
  <c r="R41" i="3"/>
  <c r="K79" i="8" s="1"/>
  <c r="R41" i="10"/>
  <c r="R61" i="3"/>
  <c r="K118" i="8" s="1"/>
  <c r="R61" i="10"/>
  <c r="R80" i="3"/>
  <c r="K149" i="8" s="1"/>
  <c r="R80" i="10"/>
  <c r="R100" i="3"/>
  <c r="K175" i="8" s="1"/>
  <c r="R100" i="10"/>
  <c r="R118" i="3"/>
  <c r="K207" i="8" s="1"/>
  <c r="R118" i="10"/>
  <c r="R137" i="3"/>
  <c r="K244" i="8" s="1"/>
  <c r="R137" i="10"/>
  <c r="R157" i="3"/>
  <c r="K274" i="8" s="1"/>
  <c r="R157" i="10"/>
  <c r="R175" i="3"/>
  <c r="K299" i="8" s="1"/>
  <c r="R175" i="10"/>
  <c r="R194" i="3"/>
  <c r="K325" i="8" s="1"/>
  <c r="R194" i="10"/>
  <c r="R212" i="3"/>
  <c r="K347" i="8" s="1"/>
  <c r="R212" i="10"/>
  <c r="R231" i="3"/>
  <c r="K370" i="8" s="1"/>
  <c r="R231" i="10"/>
  <c r="R249" i="3"/>
  <c r="K391" i="8" s="1"/>
  <c r="R249" i="10"/>
  <c r="R267" i="3"/>
  <c r="K413" i="8" s="1"/>
  <c r="R267" i="10"/>
  <c r="R285" i="3"/>
  <c r="K440" i="8" s="1"/>
  <c r="R285" i="10"/>
  <c r="R303" i="3"/>
  <c r="K466" i="8" s="1"/>
  <c r="R303" i="10"/>
  <c r="R323" i="3"/>
  <c r="K492" i="8" s="1"/>
  <c r="R323" i="10"/>
  <c r="R344" i="3"/>
  <c r="K517" i="8" s="1"/>
  <c r="R344" i="10"/>
  <c r="R363" i="3"/>
  <c r="K540" i="8" s="1"/>
  <c r="R363" i="10"/>
  <c r="R381" i="3"/>
  <c r="K561" i="8" s="1"/>
  <c r="R381" i="10"/>
  <c r="R402" i="3"/>
  <c r="K595" i="8" s="1"/>
  <c r="R402" i="10"/>
  <c r="R424" i="3"/>
  <c r="K622" i="8" s="1"/>
  <c r="R424" i="10"/>
  <c r="R445" i="3"/>
  <c r="K649" i="8" s="1"/>
  <c r="R445" i="10"/>
  <c r="R469" i="3"/>
  <c r="K678" i="8" s="1"/>
  <c r="R469" i="10"/>
  <c r="R489" i="3"/>
  <c r="K700" i="8" s="1"/>
  <c r="R489" i="10"/>
  <c r="R511" i="3"/>
  <c r="K725" i="8" s="1"/>
  <c r="R511" i="10"/>
  <c r="R535" i="3"/>
  <c r="K754" i="8" s="1"/>
  <c r="R535" i="10"/>
  <c r="R558" i="3"/>
  <c r="K782" i="8" s="1"/>
  <c r="R558" i="10"/>
  <c r="R577" i="3"/>
  <c r="K806" i="8" s="1"/>
  <c r="R577" i="10"/>
  <c r="R596" i="3"/>
  <c r="K834" i="8" s="1"/>
  <c r="R596" i="10"/>
  <c r="R615" i="3"/>
  <c r="K859" i="8" s="1"/>
  <c r="R615" i="10"/>
  <c r="R633" i="3"/>
  <c r="K880" i="8" s="1"/>
  <c r="R633" i="10"/>
  <c r="R652" i="3"/>
  <c r="K902" i="8" s="1"/>
  <c r="R652" i="10"/>
  <c r="R670" i="3"/>
  <c r="K927" i="8" s="1"/>
  <c r="R670" i="10"/>
  <c r="R690" i="3"/>
  <c r="K959" i="8" s="1"/>
  <c r="R690" i="10"/>
  <c r="R709" i="3"/>
  <c r="K982" i="8" s="1"/>
  <c r="R709" i="10"/>
  <c r="R728" i="3"/>
  <c r="K1005" i="8" s="1"/>
  <c r="R728" i="10"/>
  <c r="R748" i="3"/>
  <c r="K1031" i="8" s="1"/>
  <c r="R748" i="10"/>
  <c r="R768" i="3"/>
  <c r="K1054" i="8" s="1"/>
  <c r="R768" i="10"/>
  <c r="R788" i="3"/>
  <c r="K1077" i="8" s="1"/>
  <c r="R788" i="10"/>
  <c r="R807" i="3"/>
  <c r="K1097" i="8" s="1"/>
  <c r="R807" i="10"/>
  <c r="R825" i="3"/>
  <c r="K1121" i="8" s="1"/>
  <c r="R825" i="10"/>
  <c r="R846" i="3"/>
  <c r="K1147" i="8" s="1"/>
  <c r="R846" i="10"/>
  <c r="R866" i="3"/>
  <c r="K1169" i="8" s="1"/>
  <c r="R866" i="10"/>
  <c r="R885" i="3"/>
  <c r="K1192" i="8" s="1"/>
  <c r="R885" i="10"/>
  <c r="R903" i="3"/>
  <c r="K1219" i="8" s="1"/>
  <c r="R903" i="10"/>
  <c r="R923" i="3"/>
  <c r="K1249" i="8" s="1"/>
  <c r="R923" i="10"/>
  <c r="R942" i="3"/>
  <c r="K1272" i="8" s="1"/>
  <c r="R942" i="10"/>
  <c r="R962" i="3"/>
  <c r="K1303" i="8" s="1"/>
  <c r="R962" i="10"/>
  <c r="R982" i="3"/>
  <c r="K1343" i="8" s="1"/>
  <c r="R982" i="10"/>
  <c r="R1003" i="3"/>
  <c r="K1383" i="8" s="1"/>
  <c r="R1003" i="10"/>
  <c r="R1021" i="3"/>
  <c r="K1417" i="8" s="1"/>
  <c r="R1021" i="10"/>
  <c r="R1040" i="3"/>
  <c r="K1455" i="8" s="1"/>
  <c r="R1040" i="10"/>
  <c r="R1058" i="3"/>
  <c r="K1485" i="8" s="1"/>
  <c r="R1058" i="10"/>
  <c r="R1076" i="3"/>
  <c r="K1510" i="8" s="1"/>
  <c r="R1076" i="10"/>
  <c r="R1094" i="3"/>
  <c r="K1537" i="8" s="1"/>
  <c r="R1094" i="10"/>
  <c r="R1114" i="3"/>
  <c r="K1571" i="8" s="1"/>
  <c r="R1114" i="10"/>
  <c r="R1133" i="3"/>
  <c r="K1598" i="8" s="1"/>
  <c r="R1133" i="10"/>
  <c r="R1151" i="3"/>
  <c r="K1624" i="8" s="1"/>
  <c r="R1151" i="10"/>
  <c r="R1169" i="3"/>
  <c r="K1650" i="8" s="1"/>
  <c r="R1169" i="10"/>
  <c r="R1187" i="3"/>
  <c r="K1671" i="8" s="1"/>
  <c r="R1187" i="10"/>
  <c r="R1205" i="3"/>
  <c r="K1691" i="8" s="1"/>
  <c r="R1205" i="10"/>
  <c r="R1223" i="3"/>
  <c r="K1709" i="8" s="1"/>
  <c r="R1223" i="10"/>
  <c r="R1241" i="3"/>
  <c r="K1728" i="8" s="1"/>
  <c r="R1241" i="10"/>
  <c r="R1259" i="3"/>
  <c r="K1746" i="8" s="1"/>
  <c r="R1259" i="10"/>
  <c r="R1279" i="3"/>
  <c r="K1775" i="8" s="1"/>
  <c r="R1279" i="10"/>
  <c r="R1242" i="3"/>
  <c r="K1729" i="8" s="1"/>
  <c r="R1242" i="10"/>
  <c r="R38" i="3"/>
  <c r="K75" i="8" s="1"/>
  <c r="R38" i="10"/>
  <c r="R282" i="3"/>
  <c r="K437" i="8" s="1"/>
  <c r="R282" i="10"/>
  <c r="R359" i="3"/>
  <c r="K535" i="8" s="1"/>
  <c r="R359" i="10"/>
  <c r="R459" i="3"/>
  <c r="K667" i="8" s="1"/>
  <c r="R459" i="10"/>
  <c r="R554" i="3"/>
  <c r="K777" i="8" s="1"/>
  <c r="R554" i="10"/>
  <c r="R612" i="3"/>
  <c r="K854" i="8" s="1"/>
  <c r="R612" i="10"/>
  <c r="R693" i="3"/>
  <c r="K963" i="8" s="1"/>
  <c r="R693" i="10"/>
  <c r="R772" i="3"/>
  <c r="K1060" i="8" s="1"/>
  <c r="R772" i="10"/>
  <c r="R869" i="3"/>
  <c r="K1172" i="8" s="1"/>
  <c r="R869" i="10"/>
  <c r="R945" i="3"/>
  <c r="K1275" i="8" s="1"/>
  <c r="R945" i="10"/>
  <c r="R36" i="3"/>
  <c r="K71" i="8" s="1"/>
  <c r="R36" i="10"/>
  <c r="R56" i="3"/>
  <c r="K108" i="8" s="1"/>
  <c r="R56" i="10"/>
  <c r="R75" i="3"/>
  <c r="K140" i="8" s="1"/>
  <c r="R75" i="10"/>
  <c r="R95" i="3"/>
  <c r="K167" i="8" s="1"/>
  <c r="R95" i="10"/>
  <c r="R113" i="3"/>
  <c r="K198" i="8" s="1"/>
  <c r="R113" i="10"/>
  <c r="R132" i="3"/>
  <c r="K234" i="8" s="1"/>
  <c r="R132" i="10"/>
  <c r="R152" i="3"/>
  <c r="K268" i="8" s="1"/>
  <c r="R152" i="10"/>
  <c r="R170" i="3"/>
  <c r="K293" i="8" s="1"/>
  <c r="R170" i="10"/>
  <c r="R189" i="3"/>
  <c r="K320" i="8" s="1"/>
  <c r="R189" i="10"/>
  <c r="R207" i="3"/>
  <c r="K342" i="8" s="1"/>
  <c r="R207" i="10"/>
  <c r="R225" i="3"/>
  <c r="K363" i="8" s="1"/>
  <c r="R225" i="10"/>
  <c r="R244" i="3"/>
  <c r="K385" i="8" s="1"/>
  <c r="R244" i="10"/>
  <c r="R262" i="3"/>
  <c r="K408" i="8" s="1"/>
  <c r="R262" i="10"/>
  <c r="R280" i="3"/>
  <c r="K435" i="8" s="1"/>
  <c r="R280" i="10"/>
  <c r="R298" i="3"/>
  <c r="K458" i="8" s="1"/>
  <c r="R298" i="10"/>
  <c r="R318" i="3"/>
  <c r="K486" i="8" s="1"/>
  <c r="R318" i="10"/>
  <c r="R338" i="3"/>
  <c r="K509" i="8" s="1"/>
  <c r="R338" i="10"/>
  <c r="R357" i="3"/>
  <c r="K533" i="8" s="1"/>
  <c r="R357" i="10"/>
  <c r="R376" i="3"/>
  <c r="K554" i="8" s="1"/>
  <c r="R376" i="10"/>
  <c r="R396" i="3"/>
  <c r="K586" i="8" s="1"/>
  <c r="R396" i="10"/>
  <c r="R418" i="3"/>
  <c r="K615" i="8" s="1"/>
  <c r="R418" i="10"/>
  <c r="R439" i="3"/>
  <c r="K640" i="8" s="1"/>
  <c r="R439" i="10"/>
  <c r="R464" i="3"/>
  <c r="K673" i="8" s="1"/>
  <c r="R464" i="10"/>
  <c r="R483" i="3"/>
  <c r="K693" i="8" s="1"/>
  <c r="R483" i="10"/>
  <c r="R504" i="3"/>
  <c r="K717" i="8" s="1"/>
  <c r="R504" i="10"/>
  <c r="R528" i="3"/>
  <c r="K746" i="8" s="1"/>
  <c r="R528" i="10"/>
  <c r="R551" i="3"/>
  <c r="K773" i="8" s="1"/>
  <c r="R551" i="10"/>
  <c r="R572" i="3"/>
  <c r="K798" i="8" s="1"/>
  <c r="R572" i="10"/>
  <c r="R591" i="3"/>
  <c r="K827" i="8" s="1"/>
  <c r="R591" i="10"/>
  <c r="R610" i="3"/>
  <c r="K851" i="8" s="1"/>
  <c r="R610" i="10"/>
  <c r="R628" i="3"/>
  <c r="K875" i="8" s="1"/>
  <c r="R628" i="10"/>
  <c r="R647" i="3"/>
  <c r="K896" i="8" s="1"/>
  <c r="R647" i="10"/>
  <c r="R665" i="3"/>
  <c r="K921" i="8" s="1"/>
  <c r="R665" i="10"/>
  <c r="R684" i="3"/>
  <c r="K949" i="8" s="1"/>
  <c r="R684" i="10"/>
  <c r="R704" i="3"/>
  <c r="K976" i="8" s="1"/>
  <c r="R704" i="10"/>
  <c r="R723" i="3"/>
  <c r="K999" i="8" s="1"/>
  <c r="R723" i="10"/>
  <c r="R743" i="3"/>
  <c r="K1026" i="8" s="1"/>
  <c r="R743" i="10"/>
  <c r="R762" i="3"/>
  <c r="K1046" i="8" s="1"/>
  <c r="R762" i="10"/>
  <c r="R783" i="3"/>
  <c r="K1072" i="8" s="1"/>
  <c r="R783" i="10"/>
  <c r="R802" i="3"/>
  <c r="K1092" i="8" s="1"/>
  <c r="R802" i="10"/>
  <c r="R820" i="3"/>
  <c r="K1115" i="8" s="1"/>
  <c r="R820" i="10"/>
  <c r="R839" i="3"/>
  <c r="K1138" i="8" s="1"/>
  <c r="R839" i="10"/>
  <c r="R860" i="3"/>
  <c r="K1162" i="8" s="1"/>
  <c r="R860" i="10"/>
  <c r="R880" i="3"/>
  <c r="K1186" i="8" s="1"/>
  <c r="R880" i="10"/>
  <c r="R898" i="3"/>
  <c r="K1212" i="8" s="1"/>
  <c r="R898" i="10"/>
  <c r="R917" i="3"/>
  <c r="K1241" i="8" s="1"/>
  <c r="R917" i="10"/>
  <c r="R937" i="3"/>
  <c r="K1266" i="8" s="1"/>
  <c r="R937" i="10"/>
  <c r="R957" i="3"/>
  <c r="K1293" i="8" s="1"/>
  <c r="R957" i="10"/>
  <c r="R977" i="3"/>
  <c r="K1333" i="8" s="1"/>
  <c r="R977" i="10"/>
  <c r="R997" i="3"/>
  <c r="K1372" i="8" s="1"/>
  <c r="R997" i="10"/>
  <c r="R1015" i="3"/>
  <c r="K1405" i="8" s="1"/>
  <c r="R1015" i="10"/>
  <c r="R1034" i="3"/>
  <c r="K1443" i="8" s="1"/>
  <c r="R1034" i="10"/>
  <c r="R1053" i="3"/>
  <c r="K1475" i="8" s="1"/>
  <c r="R1053" i="10"/>
  <c r="R1071" i="3"/>
  <c r="K1505" i="8" s="1"/>
  <c r="R1071" i="10"/>
  <c r="R1089" i="3"/>
  <c r="K1529" i="8" s="1"/>
  <c r="R1089" i="10"/>
  <c r="R1109" i="3"/>
  <c r="K1562" i="8" s="1"/>
  <c r="R1109" i="10"/>
  <c r="R1128" i="3"/>
  <c r="K1592" i="8" s="1"/>
  <c r="R1128" i="10"/>
  <c r="R1146" i="3"/>
  <c r="K1617" i="8" s="1"/>
  <c r="R1146" i="10"/>
  <c r="R1164" i="3"/>
  <c r="K1642" i="8" s="1"/>
  <c r="R1164" i="10"/>
  <c r="R1194" i="3"/>
  <c r="K1679" i="8" s="1"/>
  <c r="R1194" i="10"/>
  <c r="R1212" i="3"/>
  <c r="K1698" i="8" s="1"/>
  <c r="R1212" i="10"/>
  <c r="R1267" i="3"/>
  <c r="K1759" i="8" s="1"/>
  <c r="R1267" i="10"/>
  <c r="R385" i="3"/>
  <c r="K567" i="8" s="1"/>
  <c r="R385" i="10"/>
  <c r="R506" i="3"/>
  <c r="K719" i="8" s="1"/>
  <c r="R506" i="10"/>
  <c r="R618" i="3"/>
  <c r="K863" i="8" s="1"/>
  <c r="R618" i="10"/>
  <c r="R699" i="3"/>
  <c r="K970" i="8" s="1"/>
  <c r="R699" i="10"/>
  <c r="R791" i="3"/>
  <c r="K1080" i="8" s="1"/>
  <c r="R791" i="10"/>
  <c r="R882" i="3"/>
  <c r="K1188" i="8" s="1"/>
  <c r="R882" i="10"/>
  <c r="R1097" i="3"/>
  <c r="K1542" i="8" s="1"/>
  <c r="R1097" i="10"/>
  <c r="R1214" i="3"/>
  <c r="K1700" i="8" s="1"/>
  <c r="R1214" i="10"/>
  <c r="R24" i="3"/>
  <c r="K47" i="8" s="1"/>
  <c r="R24" i="10"/>
  <c r="R43" i="3"/>
  <c r="K83" i="8" s="1"/>
  <c r="R43" i="10"/>
  <c r="R63" i="3"/>
  <c r="K120" i="8" s="1"/>
  <c r="R63" i="10"/>
  <c r="R82" i="3"/>
  <c r="K152" i="8" s="1"/>
  <c r="R82" i="10"/>
  <c r="R102" i="3"/>
  <c r="K179" i="8" s="1"/>
  <c r="R102" i="10"/>
  <c r="R120" i="3"/>
  <c r="K211" i="8" s="1"/>
  <c r="R120" i="10"/>
  <c r="R139" i="3"/>
  <c r="K248" i="8" s="1"/>
  <c r="R139" i="10"/>
  <c r="R159" i="3"/>
  <c r="K277" i="8" s="1"/>
  <c r="R159" i="10"/>
  <c r="R177" i="3"/>
  <c r="K303" i="8" s="1"/>
  <c r="R177" i="10"/>
  <c r="R196" i="3"/>
  <c r="K328" i="8" s="1"/>
  <c r="R196" i="10"/>
  <c r="R214" i="3"/>
  <c r="K350" i="8" s="1"/>
  <c r="R214" i="10"/>
  <c r="R233" i="3"/>
  <c r="K372" i="8" s="1"/>
  <c r="R233" i="10"/>
  <c r="R251" i="3"/>
  <c r="K394" i="8" s="1"/>
  <c r="R251" i="10"/>
  <c r="R269" i="3"/>
  <c r="K417" i="8" s="1"/>
  <c r="R269" i="10"/>
  <c r="R287" i="3"/>
  <c r="K442" i="8" s="1"/>
  <c r="R287" i="10"/>
  <c r="R305" i="3"/>
  <c r="K470" i="8" s="1"/>
  <c r="R305" i="10"/>
  <c r="R325" i="3"/>
  <c r="K494" i="8" s="1"/>
  <c r="R325" i="10"/>
  <c r="R346" i="3"/>
  <c r="K519" i="8" s="1"/>
  <c r="R346" i="10"/>
  <c r="R365" i="3"/>
  <c r="K542" i="8" s="1"/>
  <c r="R365" i="10"/>
  <c r="R384" i="3"/>
  <c r="K565" i="8" s="1"/>
  <c r="R384" i="10"/>
  <c r="R405" i="3"/>
  <c r="K599" i="8" s="1"/>
  <c r="R405" i="10"/>
  <c r="R426" i="3"/>
  <c r="K624" i="8" s="1"/>
  <c r="R426" i="10"/>
  <c r="R447" i="3"/>
  <c r="K651" i="8" s="1"/>
  <c r="R447" i="10"/>
  <c r="R471" i="3"/>
  <c r="K680" i="8" s="1"/>
  <c r="R471" i="10"/>
  <c r="R491" i="3"/>
  <c r="K702" i="8" s="1"/>
  <c r="R491" i="10"/>
  <c r="R514" i="3"/>
  <c r="K729" i="8" s="1"/>
  <c r="R514" i="10"/>
  <c r="R538" i="3"/>
  <c r="K758" i="8" s="1"/>
  <c r="R538" i="10"/>
  <c r="R560" i="3"/>
  <c r="K784" i="8" s="1"/>
  <c r="R560" i="10"/>
  <c r="R579" i="3"/>
  <c r="K810" i="8" s="1"/>
  <c r="R579" i="10"/>
  <c r="R598" i="3"/>
  <c r="K836" i="8" s="1"/>
  <c r="R598" i="10"/>
  <c r="R617" i="3"/>
  <c r="K861" i="8" s="1"/>
  <c r="R617" i="10"/>
  <c r="R635" i="3"/>
  <c r="K882" i="8" s="1"/>
  <c r="R635" i="10"/>
  <c r="R654" i="3"/>
  <c r="K904" i="8" s="1"/>
  <c r="R654" i="10"/>
  <c r="R672" i="3"/>
  <c r="K930" i="8" s="1"/>
  <c r="R672" i="10"/>
  <c r="R692" i="3"/>
  <c r="K962" i="8" s="1"/>
  <c r="R692" i="10"/>
  <c r="R711" i="3"/>
  <c r="K984" i="8" s="1"/>
  <c r="R711" i="10"/>
  <c r="R730" i="3"/>
  <c r="K1009" i="8" s="1"/>
  <c r="R730" i="10"/>
  <c r="R750" i="3"/>
  <c r="K1033" i="8" s="1"/>
  <c r="R750" i="10"/>
  <c r="R771" i="3"/>
  <c r="K1059" i="8" s="1"/>
  <c r="R771" i="10"/>
  <c r="R790" i="3"/>
  <c r="K1079" i="8" s="1"/>
  <c r="R790" i="10"/>
  <c r="R810" i="3"/>
  <c r="K1101" i="8" s="1"/>
  <c r="R810" i="10"/>
  <c r="R827" i="3"/>
  <c r="K1123" i="8" s="1"/>
  <c r="R827" i="10"/>
  <c r="R848" i="3"/>
  <c r="K1149" i="8" s="1"/>
  <c r="R848" i="10"/>
  <c r="R868" i="3"/>
  <c r="K1171" i="8" s="1"/>
  <c r="R868" i="10"/>
  <c r="R887" i="3"/>
  <c r="K1196" i="8" s="1"/>
  <c r="R887" i="10"/>
  <c r="R905" i="3"/>
  <c r="K1223" i="8" s="1"/>
  <c r="R905" i="10"/>
  <c r="R926" i="3"/>
  <c r="K1253" i="8" s="1"/>
  <c r="R926" i="10"/>
  <c r="R944" i="3"/>
  <c r="K1274" i="8" s="1"/>
  <c r="R944" i="10"/>
  <c r="R965" i="3"/>
  <c r="K1309" i="8" s="1"/>
  <c r="R965" i="10"/>
  <c r="R984" i="3"/>
  <c r="K1347" i="8" s="1"/>
  <c r="R984" i="10"/>
  <c r="R1023" i="3"/>
  <c r="K1421" i="8" s="1"/>
  <c r="R1023" i="10"/>
  <c r="R1042" i="3"/>
  <c r="K1457" i="8" s="1"/>
  <c r="R1042" i="10"/>
  <c r="R1060" i="3"/>
  <c r="K1489" i="8" s="1"/>
  <c r="R1060" i="10"/>
  <c r="R1078" i="3"/>
  <c r="K1512" i="8" s="1"/>
  <c r="R1078" i="10"/>
  <c r="R1096" i="3"/>
  <c r="K1540" i="8" s="1"/>
  <c r="R1096" i="10"/>
  <c r="R1116" i="3"/>
  <c r="K1575" i="8" s="1"/>
  <c r="R1116" i="10"/>
  <c r="R1135" i="3"/>
  <c r="K1600" i="8" s="1"/>
  <c r="R1135" i="10"/>
  <c r="R1153" i="3"/>
  <c r="K1627" i="8" s="1"/>
  <c r="R1153" i="10"/>
  <c r="R1171" i="3"/>
  <c r="K1652" i="8" s="1"/>
  <c r="R1171" i="10"/>
  <c r="R1189" i="3"/>
  <c r="K1673" i="8" s="1"/>
  <c r="R1189" i="10"/>
  <c r="R1207" i="3"/>
  <c r="K1693" i="8" s="1"/>
  <c r="R1207" i="10"/>
  <c r="R1225" i="3"/>
  <c r="K1711" i="8" s="1"/>
  <c r="R1225" i="10"/>
  <c r="R1243" i="3"/>
  <c r="K1730" i="8" s="1"/>
  <c r="R1243" i="10"/>
  <c r="R1261" i="3"/>
  <c r="K1748" i="8" s="1"/>
  <c r="R1261" i="10"/>
  <c r="R1281" i="3"/>
  <c r="K1778" i="8" s="1"/>
  <c r="R1281" i="10"/>
  <c r="R58" i="3"/>
  <c r="K112" i="8" s="1"/>
  <c r="R58" i="10"/>
  <c r="R77" i="3"/>
  <c r="K143" i="8" s="1"/>
  <c r="R77" i="10"/>
  <c r="R97" i="3"/>
  <c r="K169" i="8" s="1"/>
  <c r="R97" i="10"/>
  <c r="R115" i="3"/>
  <c r="K201" i="8" s="1"/>
  <c r="R115" i="10"/>
  <c r="R134" i="3"/>
  <c r="K238" i="8" s="1"/>
  <c r="R134" i="10"/>
  <c r="R160" i="3"/>
  <c r="K279" i="8" s="1"/>
  <c r="R160" i="10"/>
  <c r="R178" i="3"/>
  <c r="K305" i="8" s="1"/>
  <c r="R178" i="10"/>
  <c r="R197" i="3"/>
  <c r="K329" i="8" s="1"/>
  <c r="R197" i="10"/>
  <c r="R234" i="3"/>
  <c r="K373" i="8" s="1"/>
  <c r="R234" i="10"/>
  <c r="R300" i="3"/>
  <c r="K461" i="8" s="1"/>
  <c r="R300" i="10"/>
  <c r="R392" i="3"/>
  <c r="K578" i="8" s="1"/>
  <c r="R392" i="10"/>
  <c r="R516" i="3"/>
  <c r="K732" i="8" s="1"/>
  <c r="R516" i="10"/>
  <c r="R624" i="3"/>
  <c r="K871" i="8" s="1"/>
  <c r="R624" i="10"/>
  <c r="R725" i="3"/>
  <c r="K1001" i="8" s="1"/>
  <c r="R725" i="10"/>
  <c r="R835" i="3"/>
  <c r="K1133" i="8" s="1"/>
  <c r="R835" i="10"/>
  <c r="R951" i="3"/>
  <c r="K1283" i="8" s="1"/>
  <c r="R951" i="10"/>
  <c r="R1024" i="3"/>
  <c r="K1423" i="8" s="1"/>
  <c r="R1024" i="10"/>
  <c r="R1073" i="3"/>
  <c r="K1507" i="8" s="1"/>
  <c r="R1073" i="10"/>
  <c r="R1130" i="3"/>
  <c r="K1594" i="8" s="1"/>
  <c r="R1130" i="10"/>
  <c r="R1190" i="3"/>
  <c r="K1675" i="8" s="1"/>
  <c r="R1190" i="10"/>
  <c r="R1238" i="3"/>
  <c r="K1725" i="8" s="1"/>
  <c r="R1238" i="10"/>
  <c r="R33" i="3"/>
  <c r="K65" i="8" s="1"/>
  <c r="R33" i="10"/>
  <c r="R52" i="3"/>
  <c r="K100" i="8" s="1"/>
  <c r="R52" i="10"/>
  <c r="R72" i="3"/>
  <c r="K135" i="8" s="1"/>
  <c r="R72" i="10"/>
  <c r="R92" i="3"/>
  <c r="K164" i="8" s="1"/>
  <c r="R92" i="10"/>
  <c r="R110" i="3"/>
  <c r="K193" i="8" s="1"/>
  <c r="R110" i="10"/>
  <c r="R129" i="3"/>
  <c r="K228" i="8" s="1"/>
  <c r="R129" i="10"/>
  <c r="R149" i="3"/>
  <c r="K264" i="8" s="1"/>
  <c r="R149" i="10"/>
  <c r="R167" i="3"/>
  <c r="K289" i="8" s="1"/>
  <c r="R167" i="10"/>
  <c r="R186" i="3"/>
  <c r="K316" i="8" s="1"/>
  <c r="R186" i="10"/>
  <c r="R204" i="3"/>
  <c r="K339" i="8" s="1"/>
  <c r="R204" i="10"/>
  <c r="R222" i="3"/>
  <c r="K359" i="8" s="1"/>
  <c r="R222" i="10"/>
  <c r="R241" i="3"/>
  <c r="K382" i="8" s="1"/>
  <c r="R241" i="10"/>
  <c r="R259" i="3"/>
  <c r="K405" i="8" s="1"/>
  <c r="R259" i="10"/>
  <c r="R277" i="3"/>
  <c r="K431" i="8" s="1"/>
  <c r="R277" i="10"/>
  <c r="R295" i="3"/>
  <c r="K455" i="8" s="1"/>
  <c r="R295" i="10"/>
  <c r="R315" i="3"/>
  <c r="K482" i="8" s="1"/>
  <c r="R315" i="10"/>
  <c r="R334" i="3"/>
  <c r="K504" i="8" s="1"/>
  <c r="R334" i="10"/>
  <c r="R354" i="3"/>
  <c r="K529" i="8" s="1"/>
  <c r="R354" i="10"/>
  <c r="R373" i="3"/>
  <c r="K550" i="8" s="1"/>
  <c r="R373" i="10"/>
  <c r="R393" i="3"/>
  <c r="K580" i="8" s="1"/>
  <c r="R393" i="10"/>
  <c r="R414" i="3"/>
  <c r="K609" i="8" s="1"/>
  <c r="R414" i="10"/>
  <c r="R435" i="3"/>
  <c r="K634" i="8" s="1"/>
  <c r="R435" i="10"/>
  <c r="R460" i="3"/>
  <c r="K668" i="8" s="1"/>
  <c r="R460" i="10"/>
  <c r="R480" i="3"/>
  <c r="K690" i="8" s="1"/>
  <c r="R480" i="10"/>
  <c r="R500" i="3"/>
  <c r="K712" i="8" s="1"/>
  <c r="R500" i="10"/>
  <c r="R524" i="3"/>
  <c r="K741" i="8" s="1"/>
  <c r="R524" i="10"/>
  <c r="R548" i="3"/>
  <c r="K770" i="8" s="1"/>
  <c r="R548" i="10"/>
  <c r="R569" i="3"/>
  <c r="K794" i="8" s="1"/>
  <c r="R569" i="10"/>
  <c r="R588" i="3"/>
  <c r="K823" i="8" s="1"/>
  <c r="R588" i="10"/>
  <c r="R607" i="3"/>
  <c r="K848" i="8" s="1"/>
  <c r="R607" i="10"/>
  <c r="R625" i="3"/>
  <c r="K872" i="8" s="1"/>
  <c r="R625" i="10"/>
  <c r="R644" i="3"/>
  <c r="K892" i="8" s="1"/>
  <c r="R644" i="10"/>
  <c r="R662" i="3"/>
  <c r="K917" i="8" s="1"/>
  <c r="R662" i="10"/>
  <c r="R681" i="3"/>
  <c r="K943" i="8" s="1"/>
  <c r="R681" i="10"/>
  <c r="R701" i="3"/>
  <c r="K973" i="8" s="1"/>
  <c r="R701" i="10"/>
  <c r="R719" i="3"/>
  <c r="K993" i="8" s="1"/>
  <c r="R719" i="10"/>
  <c r="R739" i="3"/>
  <c r="K1021" i="8" s="1"/>
  <c r="R739" i="10"/>
  <c r="R759" i="3"/>
  <c r="K1043" i="8" s="1"/>
  <c r="R759" i="10"/>
  <c r="R779" i="3"/>
  <c r="K1067" i="8" s="1"/>
  <c r="R779" i="10"/>
  <c r="R798" i="3"/>
  <c r="K1087" i="8" s="1"/>
  <c r="R798" i="10"/>
  <c r="R817" i="3"/>
  <c r="K1110" i="8" s="1"/>
  <c r="R817" i="10"/>
  <c r="R836" i="3"/>
  <c r="K1135" i="8" s="1"/>
  <c r="R836" i="10"/>
  <c r="R857" i="3"/>
  <c r="K1159" i="8" s="1"/>
  <c r="R857" i="10"/>
  <c r="R877" i="3"/>
  <c r="K1181" i="8" s="1"/>
  <c r="R877" i="10"/>
  <c r="R895" i="3"/>
  <c r="K1208" i="8" s="1"/>
  <c r="R895" i="10"/>
  <c r="R914" i="3"/>
  <c r="K1237" i="8" s="1"/>
  <c r="R914" i="10"/>
  <c r="R934" i="3"/>
  <c r="K1263" i="8" s="1"/>
  <c r="R934" i="10"/>
  <c r="R952" i="3"/>
  <c r="K1285" i="8" s="1"/>
  <c r="R952" i="10"/>
  <c r="R974" i="3"/>
  <c r="K1327" i="8" s="1"/>
  <c r="R974" i="10"/>
  <c r="R993" i="3"/>
  <c r="K1364" i="8" s="1"/>
  <c r="R993" i="10"/>
  <c r="R1012" i="3"/>
  <c r="K1399" i="8" s="1"/>
  <c r="R1012" i="10"/>
  <c r="R1031" i="3"/>
  <c r="K1437" i="8" s="1"/>
  <c r="R1031" i="10"/>
  <c r="R1050" i="3"/>
  <c r="K1470" i="8" s="1"/>
  <c r="R1050" i="10"/>
  <c r="R1068" i="3"/>
  <c r="K1502" i="8" s="1"/>
  <c r="R1068" i="10"/>
  <c r="R1086" i="3"/>
  <c r="K1524" i="8" s="1"/>
  <c r="R1086" i="10"/>
  <c r="R1105" i="3"/>
  <c r="K1555" i="8" s="1"/>
  <c r="R1105" i="10"/>
  <c r="R1125" i="3"/>
  <c r="K1589" i="8" s="1"/>
  <c r="R1125" i="10"/>
  <c r="R1143" i="3"/>
  <c r="K1612" i="8" s="1"/>
  <c r="R1143" i="10"/>
  <c r="R1161" i="3"/>
  <c r="K1637" i="8" s="1"/>
  <c r="R1161" i="10"/>
  <c r="R1179" i="3"/>
  <c r="K1662" i="8" s="1"/>
  <c r="R1179" i="10"/>
  <c r="R1197" i="3"/>
  <c r="K1682" i="8" s="1"/>
  <c r="R1197" i="10"/>
  <c r="R1215" i="3"/>
  <c r="K1701" i="8" s="1"/>
  <c r="R1215" i="10"/>
  <c r="R1233" i="3"/>
  <c r="K1720" i="8" s="1"/>
  <c r="R1233" i="10"/>
  <c r="R1251" i="3"/>
  <c r="K1738" i="8" s="1"/>
  <c r="R1251" i="10"/>
  <c r="R1270" i="3"/>
  <c r="K1763" i="8" s="1"/>
  <c r="R1270" i="10"/>
  <c r="R203" i="3"/>
  <c r="K338" i="8" s="1"/>
  <c r="R203" i="10"/>
  <c r="R288" i="3"/>
  <c r="K444" i="8" s="1"/>
  <c r="R288" i="10"/>
  <c r="R372" i="3"/>
  <c r="K549" i="8" s="1"/>
  <c r="R372" i="10"/>
  <c r="R479" i="3"/>
  <c r="K689" i="8" s="1"/>
  <c r="R479" i="10"/>
  <c r="R539" i="3"/>
  <c r="K759" i="8" s="1"/>
  <c r="R539" i="10"/>
  <c r="R630" i="3"/>
  <c r="K877" i="8" s="1"/>
  <c r="R630" i="10"/>
  <c r="R706" i="3"/>
  <c r="K978" i="8" s="1"/>
  <c r="R706" i="10"/>
  <c r="R822" i="3"/>
  <c r="K1118" i="8" s="1"/>
  <c r="R822" i="10"/>
  <c r="R927" i="3"/>
  <c r="K1254" i="8" s="1"/>
  <c r="R927" i="10"/>
  <c r="R1000" i="3"/>
  <c r="K1378" i="8" s="1"/>
  <c r="R1000" i="10"/>
  <c r="R1049" i="3"/>
  <c r="K1468" i="8" s="1"/>
  <c r="R1049" i="10"/>
  <c r="R1104" i="3"/>
  <c r="K1553" i="8" s="1"/>
  <c r="R1104" i="10"/>
  <c r="R1172" i="3"/>
  <c r="K1654" i="8" s="1"/>
  <c r="R1172" i="10"/>
  <c r="R1250" i="3"/>
  <c r="K1737" i="8" s="1"/>
  <c r="R1250" i="10"/>
  <c r="R27" i="3"/>
  <c r="K53" i="8" s="1"/>
  <c r="R27" i="10"/>
  <c r="R46" i="3"/>
  <c r="K88" i="8" s="1"/>
  <c r="R46" i="10"/>
  <c r="R66" i="3"/>
  <c r="K125" i="8" s="1"/>
  <c r="R66" i="10"/>
  <c r="R85" i="3"/>
  <c r="K155" i="8" s="1"/>
  <c r="R85" i="10"/>
  <c r="R105" i="3"/>
  <c r="K183" i="8" s="1"/>
  <c r="R105" i="10"/>
  <c r="R124" i="3"/>
  <c r="K218" i="8" s="1"/>
  <c r="R124" i="10"/>
  <c r="R144" i="3"/>
  <c r="K257" i="8" s="1"/>
  <c r="R144" i="10"/>
  <c r="R162" i="3"/>
  <c r="K282" i="8" s="1"/>
  <c r="R162" i="10"/>
  <c r="R180" i="3"/>
  <c r="K309" i="8" s="1"/>
  <c r="R180" i="10"/>
  <c r="R199" i="3"/>
  <c r="K332" i="8" s="1"/>
  <c r="R199" i="10"/>
  <c r="R217" i="3"/>
  <c r="K354" i="8" s="1"/>
  <c r="R217" i="10"/>
  <c r="R236" i="3"/>
  <c r="K375" i="8" s="1"/>
  <c r="R236" i="10"/>
  <c r="R254" i="3"/>
  <c r="K399" i="8" s="1"/>
  <c r="R254" i="10"/>
  <c r="R272" i="3"/>
  <c r="K423" i="8" s="1"/>
  <c r="R272" i="10"/>
  <c r="R290" i="3"/>
  <c r="K448" i="8" s="1"/>
  <c r="R290" i="10"/>
  <c r="R310" i="3"/>
  <c r="K477" i="8" s="1"/>
  <c r="R310" i="10"/>
  <c r="R329" i="3"/>
  <c r="K499" i="8" s="1"/>
  <c r="R329" i="10"/>
  <c r="R349" i="3"/>
  <c r="K522" i="8" s="1"/>
  <c r="R349" i="10"/>
  <c r="R368" i="3"/>
  <c r="K545" i="8" s="1"/>
  <c r="R368" i="10"/>
  <c r="R387" i="3"/>
  <c r="K569" i="8" s="1"/>
  <c r="R387" i="10"/>
  <c r="R408" i="3"/>
  <c r="K602" i="8" s="1"/>
  <c r="R408" i="10"/>
  <c r="R430" i="3"/>
  <c r="K629" i="8" s="1"/>
  <c r="R430" i="10"/>
  <c r="R451" i="3"/>
  <c r="K656" i="8" s="1"/>
  <c r="R451" i="10"/>
  <c r="R475" i="3"/>
  <c r="K685" i="8" s="1"/>
  <c r="R475" i="10"/>
  <c r="R495" i="3"/>
  <c r="K707" i="8" s="1"/>
  <c r="R495" i="10"/>
  <c r="R518" i="3"/>
  <c r="K734" i="8" s="1"/>
  <c r="R518" i="10"/>
  <c r="R541" i="3"/>
  <c r="K761" i="8" s="1"/>
  <c r="R541" i="10"/>
  <c r="R564" i="3"/>
  <c r="K789" i="8" s="1"/>
  <c r="R564" i="10"/>
  <c r="R582" i="3"/>
  <c r="K815" i="8" s="1"/>
  <c r="R582" i="10"/>
  <c r="R601" i="3"/>
  <c r="K841" i="8" s="1"/>
  <c r="R601" i="10"/>
  <c r="R620" i="3"/>
  <c r="K865" i="8" s="1"/>
  <c r="R620" i="10"/>
  <c r="R639" i="3"/>
  <c r="K887" i="8" s="1"/>
  <c r="R639" i="10"/>
  <c r="R657" i="3"/>
  <c r="K908" i="8" s="1"/>
  <c r="R657" i="10"/>
  <c r="R675" i="3"/>
  <c r="K933" i="8" s="1"/>
  <c r="R675" i="10"/>
  <c r="R695" i="3"/>
  <c r="K965" i="8" s="1"/>
  <c r="R695" i="10"/>
  <c r="R714" i="3"/>
  <c r="K987" i="8" s="1"/>
  <c r="R714" i="10"/>
  <c r="R733" i="3"/>
  <c r="K1014" i="8" s="1"/>
  <c r="R733" i="10"/>
  <c r="R753" i="3"/>
  <c r="K1036" i="8" s="1"/>
  <c r="R753" i="10"/>
  <c r="R774" i="3"/>
  <c r="K1062" i="8" s="1"/>
  <c r="R774" i="10"/>
  <c r="R793" i="3"/>
  <c r="K1082" i="8" s="1"/>
  <c r="R793" i="10"/>
  <c r="R812" i="3"/>
  <c r="K1104" i="8" s="1"/>
  <c r="R812" i="10"/>
  <c r="R830" i="3"/>
  <c r="K1126" i="8" s="1"/>
  <c r="R830" i="10"/>
  <c r="R851" i="3"/>
  <c r="K1152" i="8" s="1"/>
  <c r="R851" i="10"/>
  <c r="R871" i="3"/>
  <c r="K1174" i="8" s="1"/>
  <c r="R871" i="10"/>
  <c r="R890" i="3"/>
  <c r="K1201" i="8" s="1"/>
  <c r="R890" i="10"/>
  <c r="R908" i="3"/>
  <c r="K1227" i="8" s="1"/>
  <c r="R908" i="10"/>
  <c r="R929" i="3"/>
  <c r="K1256" i="8" s="1"/>
  <c r="R929" i="10"/>
  <c r="R947" i="3"/>
  <c r="K1277" i="8" s="1"/>
  <c r="R947" i="10"/>
  <c r="R968" i="3"/>
  <c r="K1315" i="8" s="1"/>
  <c r="R968" i="10"/>
  <c r="R988" i="3"/>
  <c r="K1354" i="8" s="1"/>
  <c r="R988" i="10"/>
  <c r="R1007" i="3"/>
  <c r="K1389" i="8" s="1"/>
  <c r="R1007" i="10"/>
  <c r="R1026" i="3"/>
  <c r="K1427" i="8" s="1"/>
  <c r="R1026" i="10"/>
  <c r="R1045" i="3"/>
  <c r="K1460" i="8" s="1"/>
  <c r="R1045" i="10"/>
  <c r="R1063" i="3"/>
  <c r="K1493" i="8" s="1"/>
  <c r="R1063" i="10"/>
  <c r="R1081" i="3"/>
  <c r="K1516" i="8" s="1"/>
  <c r="R1081" i="10"/>
  <c r="R1099" i="3"/>
  <c r="K1546" i="8" s="1"/>
  <c r="R1099" i="10"/>
  <c r="R1120" i="3"/>
  <c r="K1583" i="8" s="1"/>
  <c r="R1120" i="10"/>
  <c r="R1138" i="3"/>
  <c r="K1606" i="8" s="1"/>
  <c r="R1138" i="10"/>
  <c r="R1156" i="3"/>
  <c r="K1631" i="8" s="1"/>
  <c r="R1156" i="10"/>
  <c r="R1174" i="3"/>
  <c r="K1657" i="8" s="1"/>
  <c r="R1174" i="10"/>
  <c r="R1192" i="3"/>
  <c r="K1677" i="8" s="1"/>
  <c r="R1192" i="10"/>
  <c r="R1210" i="3"/>
  <c r="K1696" i="8" s="1"/>
  <c r="R1210" i="10"/>
  <c r="R1228" i="3"/>
  <c r="K1714" i="8" s="1"/>
  <c r="R1228" i="10"/>
  <c r="R1246" i="3"/>
  <c r="K1733" i="8" s="1"/>
  <c r="R1246" i="10"/>
  <c r="R1265" i="3"/>
  <c r="K1755" i="8" s="1"/>
  <c r="R1265" i="10"/>
  <c r="R1170" i="3"/>
  <c r="K1651" i="8" s="1"/>
  <c r="R1170" i="10"/>
  <c r="R1254" i="3"/>
  <c r="K1741" i="8" s="1"/>
  <c r="R1254" i="10"/>
  <c r="R215" i="3"/>
  <c r="K352" i="8" s="1"/>
  <c r="R215" i="10"/>
  <c r="R294" i="3"/>
  <c r="K453" i="8" s="1"/>
  <c r="R294" i="10"/>
  <c r="R378" i="3"/>
  <c r="K557" i="8" s="1"/>
  <c r="R378" i="10"/>
  <c r="R486" i="3"/>
  <c r="K697" i="8" s="1"/>
  <c r="R486" i="10"/>
  <c r="R712" i="3"/>
  <c r="K985" i="8" s="1"/>
  <c r="R712" i="10"/>
  <c r="R816" i="3"/>
  <c r="K1109" i="8" s="1"/>
  <c r="R816" i="10"/>
  <c r="R894" i="3"/>
  <c r="K1207" i="8" s="1"/>
  <c r="R894" i="10"/>
  <c r="R973" i="3"/>
  <c r="K1325" i="8" s="1"/>
  <c r="R973" i="10"/>
  <c r="R1037" i="3"/>
  <c r="K1449" i="8" s="1"/>
  <c r="R1037" i="10"/>
  <c r="R1111" i="3"/>
  <c r="K1566" i="8" s="1"/>
  <c r="R1111" i="10"/>
  <c r="R1178" i="3"/>
  <c r="K1661" i="8" s="1"/>
  <c r="R1178" i="10"/>
  <c r="R1256" i="3"/>
  <c r="K1743" i="8" s="1"/>
  <c r="R1256" i="10"/>
  <c r="R28" i="3"/>
  <c r="K55" i="8" s="1"/>
  <c r="R28" i="10"/>
  <c r="R47" i="3"/>
  <c r="K90" i="8" s="1"/>
  <c r="R47" i="10"/>
  <c r="R67" i="3"/>
  <c r="K126" i="8" s="1"/>
  <c r="R67" i="10"/>
  <c r="R87" i="3"/>
  <c r="K158" i="8" s="1"/>
  <c r="R87" i="10"/>
  <c r="R106" i="3"/>
  <c r="K185" i="8" s="1"/>
  <c r="R106" i="10"/>
  <c r="R125" i="3"/>
  <c r="K220" i="8" s="1"/>
  <c r="R125" i="10"/>
  <c r="R145" i="3"/>
  <c r="K258" i="8" s="1"/>
  <c r="R145" i="10"/>
  <c r="R163" i="3"/>
  <c r="K283" i="8" s="1"/>
  <c r="R163" i="10"/>
  <c r="R182" i="3"/>
  <c r="K312" i="8" s="1"/>
  <c r="R182" i="10"/>
  <c r="R200" i="3"/>
  <c r="K334" i="8" s="1"/>
  <c r="R200" i="10"/>
  <c r="R218" i="3"/>
  <c r="K355" i="8" s="1"/>
  <c r="R218" i="10"/>
  <c r="R237" i="3"/>
  <c r="K376" i="8" s="1"/>
  <c r="R237" i="10"/>
  <c r="R255" i="3"/>
  <c r="K400" i="8" s="1"/>
  <c r="R255" i="10"/>
  <c r="R273" i="3"/>
  <c r="K425" i="8" s="1"/>
  <c r="R273" i="10"/>
  <c r="R291" i="3"/>
  <c r="K449" i="8" s="1"/>
  <c r="R291" i="10"/>
  <c r="R311" i="3"/>
  <c r="K478" i="8" s="1"/>
  <c r="R311" i="10"/>
  <c r="R330" i="3"/>
  <c r="K500" i="8" s="1"/>
  <c r="R330" i="10"/>
  <c r="R350" i="3"/>
  <c r="K524" i="8" s="1"/>
  <c r="R350" i="10"/>
  <c r="R369" i="3"/>
  <c r="K546" i="8" s="1"/>
  <c r="R369" i="10"/>
  <c r="R389" i="3"/>
  <c r="K572" i="8" s="1"/>
  <c r="R389" i="10"/>
  <c r="R410" i="3"/>
  <c r="K605" i="8" s="1"/>
  <c r="R410" i="10"/>
  <c r="R431" i="3"/>
  <c r="K630" i="8" s="1"/>
  <c r="R431" i="10"/>
  <c r="R452" i="3"/>
  <c r="K657" i="8" s="1"/>
  <c r="R452" i="10"/>
  <c r="R476" i="3"/>
  <c r="K686" i="8" s="1"/>
  <c r="R476" i="10"/>
  <c r="R496" i="3"/>
  <c r="K708" i="8" s="1"/>
  <c r="R496" i="10"/>
  <c r="R519" i="3"/>
  <c r="K735" i="8" s="1"/>
  <c r="R519" i="10"/>
  <c r="R565" i="3"/>
  <c r="K790" i="8" s="1"/>
  <c r="R565" i="10"/>
  <c r="R584" i="3"/>
  <c r="K818" i="8" s="1"/>
  <c r="R584" i="10"/>
  <c r="R602" i="3"/>
  <c r="K842" i="8" s="1"/>
  <c r="R602" i="10"/>
  <c r="R621" i="3"/>
  <c r="K866" i="8" s="1"/>
  <c r="R621" i="10"/>
  <c r="R640" i="3"/>
  <c r="K888" i="8" s="1"/>
  <c r="R640" i="10"/>
  <c r="R658" i="3"/>
  <c r="K909" i="8" s="1"/>
  <c r="R658" i="10"/>
  <c r="R676" i="3"/>
  <c r="K935" i="8" s="1"/>
  <c r="R676" i="10"/>
  <c r="R696" i="3"/>
  <c r="K966" i="8" s="1"/>
  <c r="R696" i="10"/>
  <c r="R715" i="3"/>
  <c r="K988" i="8" s="1"/>
  <c r="R715" i="10"/>
  <c r="R735" i="3"/>
  <c r="K1017" i="8" s="1"/>
  <c r="R735" i="10"/>
  <c r="R754" i="3"/>
  <c r="K1037" i="8" s="1"/>
  <c r="R754" i="10"/>
  <c r="R775" i="3"/>
  <c r="K1063" i="8" s="1"/>
  <c r="R775" i="10"/>
  <c r="R794" i="3"/>
  <c r="K1083" i="8" s="1"/>
  <c r="R794" i="10"/>
  <c r="R813" i="3"/>
  <c r="K1105" i="8" s="1"/>
  <c r="R813" i="10"/>
  <c r="R831" i="3"/>
  <c r="K1127" i="8" s="1"/>
  <c r="R831" i="10"/>
  <c r="R852" i="3"/>
  <c r="K1153" i="8" s="1"/>
  <c r="R852" i="10"/>
  <c r="R872" i="3"/>
  <c r="K1175" i="8" s="1"/>
  <c r="R872" i="10"/>
  <c r="R891" i="3"/>
  <c r="K1203" i="8" s="1"/>
  <c r="R891" i="10"/>
  <c r="R909" i="3"/>
  <c r="K1228" i="8" s="1"/>
  <c r="R909" i="10"/>
  <c r="R930" i="3"/>
  <c r="K1257" i="8" s="1"/>
  <c r="R930" i="10"/>
  <c r="R948" i="3"/>
  <c r="K1278" i="8" s="1"/>
  <c r="R948" i="10"/>
  <c r="R969" i="3"/>
  <c r="K1317" i="8" s="1"/>
  <c r="R969" i="10"/>
  <c r="R989" i="3"/>
  <c r="K1356" i="8" s="1"/>
  <c r="R989" i="10"/>
  <c r="R1008" i="3"/>
  <c r="K1391" i="8" s="1"/>
  <c r="R1008" i="10"/>
  <c r="R1027" i="3"/>
  <c r="K1429" i="8" s="1"/>
  <c r="R1027" i="10"/>
  <c r="R1046" i="3"/>
  <c r="K1462" i="8" s="1"/>
  <c r="R1046" i="10"/>
  <c r="R1064" i="3"/>
  <c r="K1495" i="8" s="1"/>
  <c r="R1064" i="10"/>
  <c r="R1082" i="3"/>
  <c r="K1518" i="8" s="1"/>
  <c r="R1082" i="10"/>
  <c r="R1100" i="3"/>
  <c r="K1547" i="8" s="1"/>
  <c r="R1100" i="10"/>
  <c r="R1121" i="3"/>
  <c r="K1584" i="8" s="1"/>
  <c r="R1121" i="10"/>
  <c r="R1139" i="3"/>
  <c r="K1607" i="8" s="1"/>
  <c r="R1139" i="10"/>
  <c r="R1157" i="3"/>
  <c r="K1632" i="8" s="1"/>
  <c r="R1157" i="10"/>
  <c r="R1175" i="3"/>
  <c r="K1658" i="8" s="1"/>
  <c r="R1175" i="10"/>
  <c r="R1193" i="3"/>
  <c r="K1678" i="8" s="1"/>
  <c r="R1193" i="10"/>
  <c r="R1211" i="3"/>
  <c r="K1697" i="8" s="1"/>
  <c r="R1211" i="10"/>
  <c r="R1229" i="3"/>
  <c r="K1715" i="8" s="1"/>
  <c r="R1229" i="10"/>
  <c r="R1247" i="3"/>
  <c r="K1734" i="8" s="1"/>
  <c r="R1247" i="10"/>
  <c r="R1266" i="3"/>
  <c r="K1757" i="8" s="1"/>
  <c r="R1266" i="10"/>
  <c r="R1176" i="3"/>
  <c r="K1659" i="8" s="1"/>
  <c r="R1176" i="10"/>
  <c r="R1260" i="3"/>
  <c r="K1747" i="8" s="1"/>
  <c r="R1260" i="10"/>
  <c r="R228" i="3"/>
  <c r="K367" i="8" s="1"/>
  <c r="R228" i="10"/>
  <c r="R320" i="3"/>
  <c r="K489" i="8" s="1"/>
  <c r="R320" i="10"/>
  <c r="R398" i="3"/>
  <c r="K588" i="8" s="1"/>
  <c r="R398" i="10"/>
  <c r="R492" i="3"/>
  <c r="K703" i="8" s="1"/>
  <c r="R492" i="10"/>
  <c r="R574" i="3"/>
  <c r="K801" i="8" s="1"/>
  <c r="R574" i="10"/>
  <c r="R636" i="3"/>
  <c r="K883" i="8" s="1"/>
  <c r="R636" i="10"/>
  <c r="R718" i="3"/>
  <c r="K992" i="8" s="1"/>
  <c r="R718" i="10"/>
  <c r="R797" i="3"/>
  <c r="K1086" i="8" s="1"/>
  <c r="R797" i="10"/>
  <c r="R900" i="3"/>
  <c r="K1215" i="8" s="1"/>
  <c r="R900" i="10"/>
  <c r="R23" i="3"/>
  <c r="K45" i="8" s="1"/>
  <c r="R23" i="10"/>
  <c r="R42" i="3"/>
  <c r="K81" i="8" s="1"/>
  <c r="R42" i="10"/>
  <c r="R62" i="3"/>
  <c r="K119" i="8" s="1"/>
  <c r="R62" i="10"/>
  <c r="R81" i="3"/>
  <c r="K151" i="8" s="1"/>
  <c r="R81" i="10"/>
  <c r="R101" i="3"/>
  <c r="K177" i="8" s="1"/>
  <c r="R101" i="10"/>
  <c r="R119" i="3"/>
  <c r="K209" i="8" s="1"/>
  <c r="R119" i="10"/>
  <c r="R138" i="3"/>
  <c r="K246" i="8" s="1"/>
  <c r="R138" i="10"/>
  <c r="R158" i="3"/>
  <c r="K275" i="8" s="1"/>
  <c r="R158" i="10"/>
  <c r="R176" i="3"/>
  <c r="K301" i="8" s="1"/>
  <c r="R176" i="10"/>
  <c r="R195" i="3"/>
  <c r="K327" i="8" s="1"/>
  <c r="R195" i="10"/>
  <c r="R213" i="3"/>
  <c r="K349" i="8" s="1"/>
  <c r="R213" i="10"/>
  <c r="R232" i="3"/>
  <c r="K371" i="8" s="1"/>
  <c r="R232" i="10"/>
  <c r="R250" i="3"/>
  <c r="K392" i="8" s="1"/>
  <c r="R250" i="10"/>
  <c r="R268" i="3"/>
  <c r="K415" i="8" s="1"/>
  <c r="R268" i="10"/>
  <c r="R286" i="3"/>
  <c r="K441" i="8" s="1"/>
  <c r="R286" i="10"/>
  <c r="R304" i="3"/>
  <c r="K468" i="8" s="1"/>
  <c r="R304" i="10"/>
  <c r="R324" i="3"/>
  <c r="K493" i="8" s="1"/>
  <c r="R324" i="10"/>
  <c r="R345" i="3"/>
  <c r="K518" i="8" s="1"/>
  <c r="R345" i="10"/>
  <c r="R364" i="3"/>
  <c r="K541" i="8" s="1"/>
  <c r="R364" i="10"/>
  <c r="R382" i="3"/>
  <c r="K562" i="8" s="1"/>
  <c r="R382" i="10"/>
  <c r="R404" i="3"/>
  <c r="K598" i="8" s="1"/>
  <c r="R404" i="10"/>
  <c r="R425" i="3"/>
  <c r="K623" i="8" s="1"/>
  <c r="R425" i="10"/>
  <c r="R446" i="3"/>
  <c r="K650" i="8" s="1"/>
  <c r="R446" i="10"/>
  <c r="R470" i="3"/>
  <c r="K679" i="8" s="1"/>
  <c r="R470" i="10"/>
  <c r="R490" i="3"/>
  <c r="K701" i="8" s="1"/>
  <c r="R490" i="10"/>
  <c r="R513" i="3"/>
  <c r="K728" i="8" s="1"/>
  <c r="R513" i="10"/>
  <c r="R536" i="3"/>
  <c r="K755" i="8" s="1"/>
  <c r="R536" i="10"/>
  <c r="R559" i="3"/>
  <c r="K783" i="8" s="1"/>
  <c r="R559" i="10"/>
  <c r="R578" i="3"/>
  <c r="K808" i="8" s="1"/>
  <c r="R578" i="10"/>
  <c r="R597" i="3"/>
  <c r="K835" i="8" s="1"/>
  <c r="R597" i="10"/>
  <c r="R616" i="3"/>
  <c r="K860" i="8" s="1"/>
  <c r="R616" i="10"/>
  <c r="R634" i="3"/>
  <c r="K881" i="8" s="1"/>
  <c r="R634" i="10"/>
  <c r="R653" i="3"/>
  <c r="K903" i="8" s="1"/>
  <c r="R653" i="10"/>
  <c r="R671" i="3"/>
  <c r="K928" i="8" s="1"/>
  <c r="R671" i="10"/>
  <c r="R691" i="3"/>
  <c r="K960" i="8" s="1"/>
  <c r="R691" i="10"/>
  <c r="R710" i="3"/>
  <c r="K983" i="8" s="1"/>
  <c r="R710" i="10"/>
  <c r="R729" i="3"/>
  <c r="K1007" i="8" s="1"/>
  <c r="R729" i="10"/>
  <c r="R749" i="3"/>
  <c r="K1032" i="8" s="1"/>
  <c r="R749" i="10"/>
  <c r="R769" i="3"/>
  <c r="K1056" i="8" s="1"/>
  <c r="R769" i="10"/>
  <c r="R789" i="3"/>
  <c r="K1078" i="8" s="1"/>
  <c r="R789" i="10"/>
  <c r="R809" i="3"/>
  <c r="K1100" i="8" s="1"/>
  <c r="R809" i="10"/>
  <c r="R826" i="3"/>
  <c r="K1122" i="8" s="1"/>
  <c r="R826" i="10"/>
  <c r="R847" i="3"/>
  <c r="K1148" i="8" s="1"/>
  <c r="R847" i="10"/>
  <c r="R867" i="3"/>
  <c r="K1170" i="8" s="1"/>
  <c r="R867" i="10"/>
  <c r="R886" i="3"/>
  <c r="K1194" i="8" s="1"/>
  <c r="R886" i="10"/>
  <c r="R904" i="3"/>
  <c r="K1221" i="8" s="1"/>
  <c r="R904" i="10"/>
  <c r="R924" i="3"/>
  <c r="K1250" i="8" s="1"/>
  <c r="R924" i="10"/>
  <c r="R943" i="3"/>
  <c r="K1273" i="8" s="1"/>
  <c r="R943" i="10"/>
  <c r="R963" i="3"/>
  <c r="K1305" i="8" s="1"/>
  <c r="R963" i="10"/>
  <c r="R983" i="3"/>
  <c r="K1345" i="8" s="1"/>
  <c r="R983" i="10"/>
  <c r="R1004" i="3"/>
  <c r="K1384" i="8" s="1"/>
  <c r="R1004" i="10"/>
  <c r="R1022" i="3"/>
  <c r="K1419" i="8" s="1"/>
  <c r="R1022" i="10"/>
  <c r="R1041" i="3"/>
  <c r="K1456" i="8" s="1"/>
  <c r="R1041" i="10"/>
  <c r="R1059" i="3"/>
  <c r="K1487" i="8" s="1"/>
  <c r="R1059" i="10"/>
  <c r="R1077" i="3"/>
  <c r="K1511" i="8" s="1"/>
  <c r="R1077" i="10"/>
  <c r="R1095" i="3"/>
  <c r="K1539" i="8" s="1"/>
  <c r="R1095" i="10"/>
  <c r="R1115" i="3"/>
  <c r="K1573" i="8" s="1"/>
  <c r="R1115" i="10"/>
  <c r="R1134" i="3"/>
  <c r="K1599" i="8" s="1"/>
  <c r="R1134" i="10"/>
  <c r="R1152" i="3"/>
  <c r="K1626" i="8" s="1"/>
  <c r="R1152" i="10"/>
  <c r="R1182" i="3"/>
  <c r="K1665" i="8" s="1"/>
  <c r="R1182" i="10"/>
  <c r="R1200" i="3"/>
  <c r="K1685" i="8" s="1"/>
  <c r="R1200" i="10"/>
  <c r="R1224" i="3"/>
  <c r="K1710" i="8" s="1"/>
  <c r="R1224" i="10"/>
  <c r="R140" i="3"/>
  <c r="K250" i="8" s="1"/>
  <c r="R140" i="10"/>
  <c r="R420" i="3"/>
  <c r="K617" i="8" s="1"/>
  <c r="R420" i="10"/>
  <c r="R545" i="3"/>
  <c r="K766" i="8" s="1"/>
  <c r="R545" i="10"/>
  <c r="R643" i="3"/>
  <c r="K891" i="8" s="1"/>
  <c r="R643" i="10"/>
  <c r="R731" i="3"/>
  <c r="K1011" i="8" s="1"/>
  <c r="R731" i="10"/>
  <c r="R811" i="3"/>
  <c r="K1102" i="8" s="1"/>
  <c r="R811" i="10"/>
  <c r="R913" i="3"/>
  <c r="K1235" i="8" s="1"/>
  <c r="R913" i="10"/>
  <c r="R1148" i="3"/>
  <c r="K1620" i="8" s="1"/>
  <c r="R1148" i="10"/>
  <c r="R1244" i="3"/>
  <c r="K1731" i="8" s="1"/>
  <c r="R1244" i="10"/>
  <c r="R30" i="3"/>
  <c r="K59" i="8" s="1"/>
  <c r="R30" i="10"/>
  <c r="R49" i="3"/>
  <c r="K94" i="8" s="1"/>
  <c r="R49" i="10"/>
  <c r="R69" i="3"/>
  <c r="K129" i="8" s="1"/>
  <c r="R69" i="10"/>
  <c r="R89" i="3"/>
  <c r="K160" i="8" s="1"/>
  <c r="R89" i="10"/>
  <c r="R108" i="3"/>
  <c r="K189" i="8" s="1"/>
  <c r="R108" i="10"/>
  <c r="R127" i="3"/>
  <c r="K224" i="8" s="1"/>
  <c r="R127" i="10"/>
  <c r="R147" i="3"/>
  <c r="K260" i="8" s="1"/>
  <c r="R147" i="10"/>
  <c r="R165" i="3"/>
  <c r="K287" i="8" s="1"/>
  <c r="R165" i="10"/>
  <c r="R184" i="3"/>
  <c r="K314" i="8" s="1"/>
  <c r="R184" i="10"/>
  <c r="R202" i="3"/>
  <c r="K336" i="8" s="1"/>
  <c r="R202" i="10"/>
  <c r="R220" i="3"/>
  <c r="K357" i="8" s="1"/>
  <c r="R220" i="10"/>
  <c r="R239" i="3"/>
  <c r="K379" i="8" s="1"/>
  <c r="R239" i="10"/>
  <c r="R257" i="3"/>
  <c r="K402" i="8" s="1"/>
  <c r="R257" i="10"/>
  <c r="R275" i="3"/>
  <c r="K428" i="8" s="1"/>
  <c r="R275" i="10"/>
  <c r="R293" i="3"/>
  <c r="K452" i="8" s="1"/>
  <c r="R293" i="10"/>
  <c r="R313" i="3"/>
  <c r="K480" i="8" s="1"/>
  <c r="R313" i="10"/>
  <c r="R332" i="3"/>
  <c r="K502" i="8" s="1"/>
  <c r="R332" i="10"/>
  <c r="R352" i="3"/>
  <c r="K526" i="8" s="1"/>
  <c r="R352" i="10"/>
  <c r="R371" i="3"/>
  <c r="K548" i="8" s="1"/>
  <c r="R371" i="10"/>
  <c r="R391" i="3"/>
  <c r="K576" i="8" s="1"/>
  <c r="R391" i="10"/>
  <c r="R412" i="3"/>
  <c r="K607" i="8" s="1"/>
  <c r="R412" i="10"/>
  <c r="R433" i="3"/>
  <c r="K632" i="8" s="1"/>
  <c r="R433" i="10"/>
  <c r="R458" i="3"/>
  <c r="K666" i="8" s="1"/>
  <c r="R458" i="10"/>
  <c r="R478" i="3"/>
  <c r="K688" i="8" s="1"/>
  <c r="R478" i="10"/>
  <c r="R498" i="3"/>
  <c r="K710" i="8" s="1"/>
  <c r="R498" i="10"/>
  <c r="R522" i="3"/>
  <c r="K739" i="8" s="1"/>
  <c r="R522" i="10"/>
  <c r="R544" i="3"/>
  <c r="K765" i="8" s="1"/>
  <c r="R544" i="10"/>
  <c r="R567" i="3"/>
  <c r="K792" i="8" s="1"/>
  <c r="R567" i="10"/>
  <c r="R586" i="3"/>
  <c r="K820" i="8" s="1"/>
  <c r="R586" i="10"/>
  <c r="R605" i="3"/>
  <c r="K846" i="8" s="1"/>
  <c r="R605" i="10"/>
  <c r="R623" i="3"/>
  <c r="K869" i="8" s="1"/>
  <c r="R623" i="10"/>
  <c r="R642" i="3"/>
  <c r="K890" i="8" s="1"/>
  <c r="R642" i="10"/>
  <c r="R660" i="3"/>
  <c r="K913" i="8" s="1"/>
  <c r="R660" i="10"/>
  <c r="R678" i="3"/>
  <c r="K939" i="8" s="1"/>
  <c r="R678" i="10"/>
  <c r="R698" i="3"/>
  <c r="K968" i="8" s="1"/>
  <c r="R698" i="10"/>
  <c r="R717" i="3"/>
  <c r="K991" i="8" s="1"/>
  <c r="R717" i="10"/>
  <c r="R737" i="3"/>
  <c r="K1019" i="8" s="1"/>
  <c r="R737" i="10"/>
  <c r="R757" i="3"/>
  <c r="K1041" i="8" s="1"/>
  <c r="R757" i="10"/>
  <c r="R777" i="3"/>
  <c r="K1065" i="8" s="1"/>
  <c r="R777" i="10"/>
  <c r="R796" i="3"/>
  <c r="K1085" i="8" s="1"/>
  <c r="R796" i="10"/>
  <c r="R815" i="3"/>
  <c r="K1108" i="8" s="1"/>
  <c r="R815" i="10"/>
  <c r="R833" i="3"/>
  <c r="K1130" i="8" s="1"/>
  <c r="R833" i="10"/>
  <c r="R855" i="3"/>
  <c r="K1157" i="8" s="1"/>
  <c r="R855" i="10"/>
  <c r="R874" i="3"/>
  <c r="K1177" i="8" s="1"/>
  <c r="R874" i="10"/>
  <c r="R893" i="3"/>
  <c r="K1206" i="8" s="1"/>
  <c r="R893" i="10"/>
  <c r="R912" i="3"/>
  <c r="K1233" i="8" s="1"/>
  <c r="R912" i="10"/>
  <c r="R932" i="3"/>
  <c r="K1260" i="8" s="1"/>
  <c r="R932" i="10"/>
  <c r="R950" i="3"/>
  <c r="K1282" i="8" s="1"/>
  <c r="R950" i="10"/>
  <c r="R972" i="3"/>
  <c r="K1323" i="8" s="1"/>
  <c r="R972" i="10"/>
  <c r="R991" i="3"/>
  <c r="K1360" i="8" s="1"/>
  <c r="R991" i="10"/>
  <c r="R1010" i="3"/>
  <c r="K1395" i="8" s="1"/>
  <c r="R1010" i="10"/>
  <c r="R1029" i="3"/>
  <c r="K1433" i="8" s="1"/>
  <c r="R1029" i="10"/>
  <c r="R1048" i="3"/>
  <c r="K1466" i="8" s="1"/>
  <c r="R1048" i="10"/>
  <c r="R1066" i="3"/>
  <c r="K1499" i="8" s="1"/>
  <c r="R1066" i="10"/>
  <c r="R1084" i="3"/>
  <c r="K1521" i="8" s="1"/>
  <c r="R1084" i="10"/>
  <c r="R1102" i="3"/>
  <c r="K1549" i="8" s="1"/>
  <c r="R1102" i="10"/>
  <c r="R1123" i="3"/>
  <c r="K1587" i="8" s="1"/>
  <c r="R1123" i="10"/>
  <c r="R1141" i="3"/>
  <c r="K1609" i="8" s="1"/>
  <c r="R1141" i="10"/>
  <c r="R1159" i="3"/>
  <c r="K1635" i="8" s="1"/>
  <c r="R1159" i="10"/>
  <c r="R1177" i="3"/>
  <c r="K1660" i="8" s="1"/>
  <c r="R1177" i="10"/>
  <c r="R1195" i="3"/>
  <c r="K1680" i="8" s="1"/>
  <c r="R1195" i="10"/>
  <c r="R1213" i="3"/>
  <c r="K1699" i="8" s="1"/>
  <c r="R1213" i="10"/>
  <c r="R1231" i="3"/>
  <c r="K1717" i="8" s="1"/>
  <c r="R1231" i="10"/>
  <c r="R1249" i="3"/>
  <c r="K1736" i="8" s="1"/>
  <c r="R1249" i="10"/>
  <c r="R1268" i="3"/>
  <c r="K1761" i="8" s="1"/>
  <c r="R1268" i="10"/>
  <c r="R25" i="3"/>
  <c r="K49" i="8" s="1"/>
  <c r="R25" i="10"/>
  <c r="R64" i="3"/>
  <c r="K122" i="8" s="1"/>
  <c r="R64" i="10"/>
  <c r="R83" i="3"/>
  <c r="K153" i="8" s="1"/>
  <c r="R83" i="10"/>
  <c r="R103" i="3"/>
  <c r="K181" i="8" s="1"/>
  <c r="R103" i="10"/>
  <c r="R121" i="3"/>
  <c r="K213" i="8" s="1"/>
  <c r="R121" i="10"/>
  <c r="R148" i="3"/>
  <c r="K262" i="8" s="1"/>
  <c r="R148" i="10"/>
  <c r="R166" i="3"/>
  <c r="K288" i="8" s="1"/>
  <c r="R166" i="10"/>
  <c r="R185" i="3"/>
  <c r="K315" i="8" s="1"/>
  <c r="R185" i="10"/>
  <c r="R209" i="3"/>
  <c r="K344" i="8" s="1"/>
  <c r="R209" i="10"/>
  <c r="R252" i="3"/>
  <c r="K395" i="8" s="1"/>
  <c r="R252" i="10"/>
  <c r="R347" i="3"/>
  <c r="K520" i="8" s="1"/>
  <c r="R347" i="10"/>
  <c r="R434" i="3"/>
  <c r="K633" i="8" s="1"/>
  <c r="R434" i="10"/>
  <c r="R561" i="3"/>
  <c r="K785" i="8" s="1"/>
  <c r="R561" i="10"/>
  <c r="R655" i="3"/>
  <c r="K905" i="8" s="1"/>
  <c r="R655" i="10"/>
  <c r="R765" i="3"/>
  <c r="K1050" i="8" s="1"/>
  <c r="R765" i="10"/>
  <c r="R875" i="3"/>
  <c r="K1178" i="8" s="1"/>
  <c r="R875" i="10"/>
  <c r="R979" i="3"/>
  <c r="K1337" i="8" s="1"/>
  <c r="R979" i="10"/>
  <c r="R1043" i="3"/>
  <c r="K1458" i="8" s="1"/>
  <c r="R1043" i="10"/>
  <c r="R1091" i="3"/>
  <c r="K1532" i="8" s="1"/>
  <c r="R1091" i="10"/>
  <c r="R1154" i="3"/>
  <c r="K1629" i="8" s="1"/>
  <c r="R1154" i="10"/>
  <c r="R1208" i="3"/>
  <c r="K1694" i="8" s="1"/>
  <c r="R1208" i="10"/>
  <c r="R1263" i="3"/>
  <c r="K1752" i="8" s="1"/>
  <c r="R1263" i="10"/>
  <c r="CA20" i="5"/>
  <c r="BZ20" i="5"/>
  <c r="CA31" i="9"/>
  <c r="BZ31" i="9"/>
  <c r="BZ32" i="3"/>
  <c r="CA32" i="3"/>
  <c r="Q1263" i="10" l="1"/>
  <c r="Q1091" i="10"/>
  <c r="Q875" i="10"/>
  <c r="Q561" i="10"/>
  <c r="Q252" i="10"/>
  <c r="Q166" i="10"/>
  <c r="Q103" i="10"/>
  <c r="Q25" i="10"/>
  <c r="Q1231" i="10"/>
  <c r="Q1177" i="10"/>
  <c r="Q1123" i="10"/>
  <c r="Q1066" i="10"/>
  <c r="Q1010" i="10"/>
  <c r="Q950" i="10"/>
  <c r="Q893" i="10"/>
  <c r="Q833" i="10"/>
  <c r="Q777" i="10"/>
  <c r="Q717" i="10"/>
  <c r="Q660" i="10"/>
  <c r="Q605" i="10"/>
  <c r="Q544" i="10"/>
  <c r="Q478" i="10"/>
  <c r="Q412" i="10"/>
  <c r="Q352" i="10"/>
  <c r="Q293" i="10"/>
  <c r="Q239" i="10"/>
  <c r="Q184" i="10"/>
  <c r="Q127" i="10"/>
  <c r="Q69" i="10"/>
  <c r="Q1244" i="10"/>
  <c r="Q811" i="10"/>
  <c r="Q545" i="10"/>
  <c r="Q1224" i="10"/>
  <c r="Q1152" i="10"/>
  <c r="Q1095" i="10"/>
  <c r="Q1041" i="10"/>
  <c r="Q983" i="10"/>
  <c r="Q924" i="10"/>
  <c r="Q867" i="10"/>
  <c r="Q809" i="10"/>
  <c r="Q749" i="10"/>
  <c r="Q691" i="10"/>
  <c r="Q634" i="10"/>
  <c r="Q578" i="10"/>
  <c r="Q513" i="10"/>
  <c r="Q446" i="10"/>
  <c r="Q382" i="10"/>
  <c r="Q324" i="10"/>
  <c r="Q268" i="10"/>
  <c r="Q213" i="10"/>
  <c r="Q158" i="10"/>
  <c r="Q101" i="10"/>
  <c r="Q42" i="10"/>
  <c r="Q797" i="10"/>
  <c r="Q574" i="10"/>
  <c r="Q320" i="10"/>
  <c r="Q1176" i="10"/>
  <c r="Q1229" i="10"/>
  <c r="Q1175" i="10"/>
  <c r="Q1121" i="10"/>
  <c r="Q1064" i="10"/>
  <c r="Q1008" i="10"/>
  <c r="Q948" i="10"/>
  <c r="Q891" i="10"/>
  <c r="Q831" i="10"/>
  <c r="Q775" i="10"/>
  <c r="Q715" i="10"/>
  <c r="Q658" i="10"/>
  <c r="Q602" i="10"/>
  <c r="Q519" i="10"/>
  <c r="Q452" i="10"/>
  <c r="Q389" i="10"/>
  <c r="Q330" i="10"/>
  <c r="Q273" i="10"/>
  <c r="Q218" i="10"/>
  <c r="Q163" i="10"/>
  <c r="Q106" i="10"/>
  <c r="Q47" i="10"/>
  <c r="Q1178" i="10"/>
  <c r="Q973" i="10"/>
  <c r="Q712" i="10"/>
  <c r="Q294" i="10"/>
  <c r="Q1170" i="10"/>
  <c r="Q1228" i="10"/>
  <c r="Q1174" i="10"/>
  <c r="Q1120" i="10"/>
  <c r="Q1063" i="10"/>
  <c r="Q1007" i="10"/>
  <c r="Q947" i="10"/>
  <c r="Q890" i="10"/>
  <c r="Q830" i="10"/>
  <c r="Q774" i="10"/>
  <c r="Q714" i="10"/>
  <c r="Q657" i="10"/>
  <c r="Q601" i="10"/>
  <c r="Q541" i="10"/>
  <c r="Q475" i="10"/>
  <c r="Q408" i="10"/>
  <c r="Q349" i="10"/>
  <c r="Q290" i="10"/>
  <c r="Q236" i="10"/>
  <c r="Q180" i="10"/>
  <c r="Q124" i="10"/>
  <c r="Q66" i="10"/>
  <c r="Q1250" i="10"/>
  <c r="Q1049" i="10"/>
  <c r="Q822" i="10"/>
  <c r="Q539" i="10"/>
  <c r="Q288" i="10"/>
  <c r="Q1251" i="10"/>
  <c r="Q1197" i="10"/>
  <c r="Q1143" i="10"/>
  <c r="Q1086" i="10"/>
  <c r="Q1031" i="10"/>
  <c r="Q974" i="10"/>
  <c r="Q914" i="10"/>
  <c r="Q857" i="10"/>
  <c r="Q798" i="10"/>
  <c r="Q739" i="10"/>
  <c r="Q681" i="10"/>
  <c r="Q625" i="10"/>
  <c r="Q569" i="10"/>
  <c r="Q500" i="10"/>
  <c r="Q435" i="10"/>
  <c r="Q373" i="10"/>
  <c r="Q315" i="10"/>
  <c r="Q259" i="10"/>
  <c r="Q204" i="10"/>
  <c r="Q149" i="10"/>
  <c r="Q92" i="10"/>
  <c r="Q33" i="10"/>
  <c r="Q1130" i="10"/>
  <c r="Q951" i="10"/>
  <c r="Q624" i="10"/>
  <c r="Q300" i="10"/>
  <c r="Q178" i="10"/>
  <c r="Q115" i="10"/>
  <c r="Q58" i="10"/>
  <c r="Q1243" i="10"/>
  <c r="Q1189" i="10"/>
  <c r="Q1135" i="10"/>
  <c r="Q1078" i="10"/>
  <c r="Q1023" i="10"/>
  <c r="Q944" i="10"/>
  <c r="Q887" i="10"/>
  <c r="Q827" i="10"/>
  <c r="Q771" i="10"/>
  <c r="Q711" i="10"/>
  <c r="Q654" i="10"/>
  <c r="Q598" i="10"/>
  <c r="Q538" i="10"/>
  <c r="Q471" i="10"/>
  <c r="Q405" i="10"/>
  <c r="Q346" i="10"/>
  <c r="Q287" i="10"/>
  <c r="Q233" i="10"/>
  <c r="Q177" i="10"/>
  <c r="Q120" i="10"/>
  <c r="Q63" i="10"/>
  <c r="Q1214" i="10"/>
  <c r="Q791" i="10"/>
  <c r="Q506" i="10"/>
  <c r="Q1212" i="10"/>
  <c r="Q1146" i="10"/>
  <c r="Q1089" i="10"/>
  <c r="Q1034" i="10"/>
  <c r="Q977" i="10"/>
  <c r="Q917" i="10"/>
  <c r="Q860" i="10"/>
  <c r="Q802" i="10"/>
  <c r="Q743" i="10"/>
  <c r="Q684" i="10"/>
  <c r="Q628" i="10"/>
  <c r="Q572" i="10"/>
  <c r="Q504" i="10"/>
  <c r="Q439" i="10"/>
  <c r="Q376" i="10"/>
  <c r="Q318" i="10"/>
  <c r="Q262" i="10"/>
  <c r="Q207" i="10"/>
  <c r="Q152" i="10"/>
  <c r="Q95" i="10"/>
  <c r="Q36" i="10"/>
  <c r="Q772" i="10"/>
  <c r="Q554" i="10"/>
  <c r="Q282" i="10"/>
  <c r="Q1279" i="10"/>
  <c r="Q1223" i="10"/>
  <c r="Q1169" i="10"/>
  <c r="Q1114" i="10"/>
  <c r="Q1058" i="10"/>
  <c r="Q1003" i="10"/>
  <c r="Q942" i="10"/>
  <c r="Q885" i="10"/>
  <c r="Q825" i="10"/>
  <c r="Q768" i="10"/>
  <c r="Q709" i="10"/>
  <c r="Q652" i="10"/>
  <c r="Q596" i="10"/>
  <c r="Q535" i="10"/>
  <c r="Q469" i="10"/>
  <c r="Q402" i="10"/>
  <c r="Q344" i="10"/>
  <c r="Q285" i="10"/>
  <c r="Q231" i="10"/>
  <c r="Q175" i="10"/>
  <c r="Q118" i="10"/>
  <c r="Q61" i="10"/>
  <c r="Q1232" i="10"/>
  <c r="Q1011" i="10"/>
  <c r="Q785" i="10"/>
  <c r="Q341" i="10"/>
  <c r="Q1236" i="10"/>
  <c r="Q1240" i="10"/>
  <c r="Q1186" i="10"/>
  <c r="Q1132" i="10"/>
  <c r="Q1075" i="10"/>
  <c r="Q1019" i="10"/>
  <c r="Q961" i="10"/>
  <c r="Q902" i="10"/>
  <c r="Q845" i="10"/>
  <c r="Q787" i="10"/>
  <c r="Q727" i="10"/>
  <c r="Q669" i="10"/>
  <c r="Q614" i="10"/>
  <c r="Q556" i="10"/>
  <c r="Q488" i="10"/>
  <c r="Q423" i="10"/>
  <c r="Q361" i="10"/>
  <c r="Q302" i="10"/>
  <c r="Q248" i="10"/>
  <c r="Q193" i="10"/>
  <c r="Q136" i="10"/>
  <c r="Q79" i="10"/>
  <c r="Q21" i="10"/>
  <c r="Q1079" i="10"/>
  <c r="Q888" i="10"/>
  <c r="Q599" i="10"/>
  <c r="Q353" i="10"/>
  <c r="Q1264" i="10"/>
  <c r="Q1209" i="10"/>
  <c r="Q1155" i="10"/>
  <c r="Q1098" i="10"/>
  <c r="Q1044" i="10"/>
  <c r="Q987" i="10"/>
  <c r="Q928" i="10"/>
  <c r="Q870" i="10"/>
  <c r="Q792" i="10"/>
  <c r="Q732" i="10"/>
  <c r="Q674" i="10"/>
  <c r="Q619" i="10"/>
  <c r="Q562" i="10"/>
  <c r="Q493" i="10"/>
  <c r="Q428" i="10"/>
  <c r="Q367" i="10"/>
  <c r="Q309" i="10"/>
  <c r="Q1208" i="10"/>
  <c r="Q1043" i="10"/>
  <c r="Q765" i="10"/>
  <c r="Q434" i="10"/>
  <c r="Q209" i="10"/>
  <c r="Q148" i="10"/>
  <c r="Q83" i="10"/>
  <c r="Q1268" i="10"/>
  <c r="Q1213" i="10"/>
  <c r="Q1159" i="10"/>
  <c r="Q1102" i="10"/>
  <c r="Q1048" i="10"/>
  <c r="Q991" i="10"/>
  <c r="Q932" i="10"/>
  <c r="Q874" i="10"/>
  <c r="Q815" i="10"/>
  <c r="Q757" i="10"/>
  <c r="Q698" i="10"/>
  <c r="Q642" i="10"/>
  <c r="Q586" i="10"/>
  <c r="Q522" i="10"/>
  <c r="Q458" i="10"/>
  <c r="Q391" i="10"/>
  <c r="Q332" i="10"/>
  <c r="Q275" i="10"/>
  <c r="Q220" i="10"/>
  <c r="Q165" i="10"/>
  <c r="Q108" i="10"/>
  <c r="Q49" i="10"/>
  <c r="Q1148" i="10"/>
  <c r="Q731" i="10"/>
  <c r="Q420" i="10"/>
  <c r="Q1200" i="10"/>
  <c r="Q1134" i="10"/>
  <c r="Q1077" i="10"/>
  <c r="Q1022" i="10"/>
  <c r="Q963" i="10"/>
  <c r="Q904" i="10"/>
  <c r="Q847" i="10"/>
  <c r="Q789" i="10"/>
  <c r="Q729" i="10"/>
  <c r="Q671" i="10"/>
  <c r="Q616" i="10"/>
  <c r="Q559" i="10"/>
  <c r="Q490" i="10"/>
  <c r="Q425" i="10"/>
  <c r="Q364" i="10"/>
  <c r="Q304" i="10"/>
  <c r="Q250" i="10"/>
  <c r="Q195" i="10"/>
  <c r="Q138" i="10"/>
  <c r="Q81" i="10"/>
  <c r="Q23" i="10"/>
  <c r="Q718" i="10"/>
  <c r="Q492" i="10"/>
  <c r="Q228" i="10"/>
  <c r="Q1266" i="10"/>
  <c r="Q1211" i="10"/>
  <c r="Q1157" i="10"/>
  <c r="Q1100" i="10"/>
  <c r="Q1046" i="10"/>
  <c r="Q989" i="10"/>
  <c r="Q930" i="10"/>
  <c r="Q872" i="10"/>
  <c r="Q813" i="10"/>
  <c r="Q754" i="10"/>
  <c r="Q696" i="10"/>
  <c r="Q640" i="10"/>
  <c r="Q584" i="10"/>
  <c r="Q496" i="10"/>
  <c r="Q431" i="10"/>
  <c r="Q369" i="10"/>
  <c r="Q311" i="10"/>
  <c r="Q255" i="10"/>
  <c r="Q200" i="10"/>
  <c r="Q145" i="10"/>
  <c r="Q87" i="10"/>
  <c r="Q28" i="10"/>
  <c r="Q1111" i="10"/>
  <c r="Q894" i="10"/>
  <c r="Q486" i="10"/>
  <c r="Q215" i="10"/>
  <c r="Q1265" i="10"/>
  <c r="Q1210" i="10"/>
  <c r="Q1156" i="10"/>
  <c r="Q1099" i="10"/>
  <c r="Q1045" i="10"/>
  <c r="Q988" i="10"/>
  <c r="Q929" i="10"/>
  <c r="Q871" i="10"/>
  <c r="Q812" i="10"/>
  <c r="Q753" i="10"/>
  <c r="Q695" i="10"/>
  <c r="Q639" i="10"/>
  <c r="Q582" i="10"/>
  <c r="Q518" i="10"/>
  <c r="Q451" i="10"/>
  <c r="Q387" i="10"/>
  <c r="Q329" i="10"/>
  <c r="Q272" i="10"/>
  <c r="Q217" i="10"/>
  <c r="Q162" i="10"/>
  <c r="Q105" i="10"/>
  <c r="Q46" i="10"/>
  <c r="Q1172" i="10"/>
  <c r="Q1000" i="10"/>
  <c r="Q706" i="10"/>
  <c r="Q479" i="10"/>
  <c r="Q203" i="10"/>
  <c r="Q1233" i="10"/>
  <c r="Q1179" i="10"/>
  <c r="Q1125" i="10"/>
  <c r="Q1068" i="10"/>
  <c r="Q1012" i="10"/>
  <c r="Q952" i="10"/>
  <c r="Q895" i="10"/>
  <c r="Q836" i="10"/>
  <c r="Q779" i="10"/>
  <c r="Q719" i="10"/>
  <c r="Q662" i="10"/>
  <c r="Q607" i="10"/>
  <c r="Q548" i="10"/>
  <c r="Q480" i="10"/>
  <c r="Q414" i="10"/>
  <c r="Q354" i="10"/>
  <c r="Q295" i="10"/>
  <c r="Q241" i="10"/>
  <c r="Q186" i="10"/>
  <c r="Q129" i="10"/>
  <c r="Q72" i="10"/>
  <c r="Q1238" i="10"/>
  <c r="Q1073" i="10"/>
  <c r="Q835" i="10"/>
  <c r="Q516" i="10"/>
  <c r="Q234" i="10"/>
  <c r="Q160" i="10"/>
  <c r="Q97" i="10"/>
  <c r="Q1154" i="10"/>
  <c r="Q979" i="10"/>
  <c r="Q655" i="10"/>
  <c r="Q347" i="10"/>
  <c r="Q185" i="10"/>
  <c r="Q121" i="10"/>
  <c r="Q64" i="10"/>
  <c r="Q1249" i="10"/>
  <c r="Q1195" i="10"/>
  <c r="Q1141" i="10"/>
  <c r="Q1084" i="10"/>
  <c r="Q1029" i="10"/>
  <c r="Q972" i="10"/>
  <c r="Q912" i="10"/>
  <c r="Q855" i="10"/>
  <c r="Q796" i="10"/>
  <c r="Q737" i="10"/>
  <c r="Q678" i="10"/>
  <c r="Q623" i="10"/>
  <c r="Q567" i="10"/>
  <c r="Q498" i="10"/>
  <c r="Q433" i="10"/>
  <c r="Q371" i="10"/>
  <c r="Q313" i="10"/>
  <c r="Q257" i="10"/>
  <c r="Q202" i="10"/>
  <c r="Q147" i="10"/>
  <c r="Q89" i="10"/>
  <c r="Q30" i="10"/>
  <c r="Q913" i="10"/>
  <c r="Q643" i="10"/>
  <c r="Q140" i="10"/>
  <c r="Q1182" i="10"/>
  <c r="Q1115" i="10"/>
  <c r="Q1059" i="10"/>
  <c r="Q1004" i="10"/>
  <c r="Q943" i="10"/>
  <c r="Q886" i="10"/>
  <c r="Q826" i="10"/>
  <c r="Q769" i="10"/>
  <c r="Q710" i="10"/>
  <c r="Q653" i="10"/>
  <c r="Q597" i="10"/>
  <c r="Q536" i="10"/>
  <c r="Q470" i="10"/>
  <c r="Q404" i="10"/>
  <c r="Q345" i="10"/>
  <c r="Q286" i="10"/>
  <c r="Q232" i="10"/>
  <c r="Q176" i="10"/>
  <c r="Q119" i="10"/>
  <c r="Q62" i="10"/>
  <c r="Q900" i="10"/>
  <c r="Q636" i="10"/>
  <c r="Q398" i="10"/>
  <c r="Q1260" i="10"/>
  <c r="Q1247" i="10"/>
  <c r="Q1193" i="10"/>
  <c r="Q1139" i="10"/>
  <c r="Q1082" i="10"/>
  <c r="Q1027" i="10"/>
  <c r="Q969" i="10"/>
  <c r="Q909" i="10"/>
  <c r="Q852" i="10"/>
  <c r="Q794" i="10"/>
  <c r="Q735" i="10"/>
  <c r="Q676" i="10"/>
  <c r="Q621" i="10"/>
  <c r="Q565" i="10"/>
  <c r="Q476" i="10"/>
  <c r="Q410" i="10"/>
  <c r="Q350" i="10"/>
  <c r="Q291" i="10"/>
  <c r="Q237" i="10"/>
  <c r="Q182" i="10"/>
  <c r="Q125" i="10"/>
  <c r="Q67" i="10"/>
  <c r="Q1256" i="10"/>
  <c r="Q1037" i="10"/>
  <c r="Q816" i="10"/>
  <c r="Q378" i="10"/>
  <c r="Q1254" i="10"/>
  <c r="Q1246" i="10"/>
  <c r="Q1192" i="10"/>
  <c r="Q1138" i="10"/>
  <c r="Q1081" i="10"/>
  <c r="Q1026" i="10"/>
  <c r="Q968" i="10"/>
  <c r="Q908" i="10"/>
  <c r="Q851" i="10"/>
  <c r="Q793" i="10"/>
  <c r="Q733" i="10"/>
  <c r="Q675" i="10"/>
  <c r="Q620" i="10"/>
  <c r="Q564" i="10"/>
  <c r="Q495" i="10"/>
  <c r="Q430" i="10"/>
  <c r="Q368" i="10"/>
  <c r="Q310" i="10"/>
  <c r="Q254" i="10"/>
  <c r="Q199" i="10"/>
  <c r="Q144" i="10"/>
  <c r="Q85" i="10"/>
  <c r="Q27" i="10"/>
  <c r="Q1104" i="10"/>
  <c r="Q927" i="10"/>
  <c r="Q630" i="10"/>
  <c r="Q372" i="10"/>
  <c r="Q1270" i="10"/>
  <c r="Q1215" i="10"/>
  <c r="Q1161" i="10"/>
  <c r="Q1105" i="10"/>
  <c r="Q1050" i="10"/>
  <c r="Q993" i="10"/>
  <c r="Q934" i="10"/>
  <c r="Q877" i="10"/>
  <c r="Q817" i="10"/>
  <c r="Q759" i="10"/>
  <c r="Q701" i="10"/>
  <c r="Q644" i="10"/>
  <c r="Q588" i="10"/>
  <c r="Q524" i="10"/>
  <c r="Q460" i="10"/>
  <c r="Q393" i="10"/>
  <c r="Q334" i="10"/>
  <c r="Q277" i="10"/>
  <c r="Q222" i="10"/>
  <c r="Q167" i="10"/>
  <c r="Q110" i="10"/>
  <c r="Q52" i="10"/>
  <c r="Q1190" i="10"/>
  <c r="Q1024" i="10"/>
  <c r="Q725" i="10"/>
  <c r="Q392" i="10"/>
  <c r="Q197" i="10"/>
  <c r="Q134" i="10"/>
  <c r="Q77" i="10"/>
  <c r="Q1261" i="10"/>
  <c r="Q1207" i="10"/>
  <c r="Q1153" i="10"/>
  <c r="Q1096" i="10"/>
  <c r="Q1042" i="10"/>
  <c r="Q965" i="10"/>
  <c r="Q905" i="10"/>
  <c r="Q848" i="10"/>
  <c r="Q790" i="10"/>
  <c r="Q730" i="10"/>
  <c r="Q672" i="10"/>
  <c r="Q617" i="10"/>
  <c r="Q560" i="10"/>
  <c r="Q491" i="10"/>
  <c r="Q426" i="10"/>
  <c r="Q365" i="10"/>
  <c r="Q305" i="10"/>
  <c r="Q251" i="10"/>
  <c r="Q196" i="10"/>
  <c r="Q139" i="10"/>
  <c r="Q82" i="10"/>
  <c r="Q24" i="10"/>
  <c r="Q882" i="10"/>
  <c r="Q618" i="10"/>
  <c r="Q1267" i="10"/>
  <c r="Q1164" i="10"/>
  <c r="Q1109" i="10"/>
  <c r="Q1053" i="10"/>
  <c r="Q997" i="10"/>
  <c r="Q937" i="10"/>
  <c r="Q880" i="10"/>
  <c r="Q820" i="10"/>
  <c r="Q762" i="10"/>
  <c r="Q704" i="10"/>
  <c r="Q647" i="10"/>
  <c r="Q591" i="10"/>
  <c r="Q528" i="10"/>
  <c r="Q464" i="10"/>
  <c r="Q396" i="10"/>
  <c r="Q338" i="10"/>
  <c r="Q280" i="10"/>
  <c r="Q253" i="10"/>
  <c r="Q198" i="10"/>
  <c r="Q141" i="10"/>
  <c r="Q84" i="10"/>
  <c r="Q26" i="10"/>
  <c r="Q1117" i="10"/>
  <c r="Q920" i="10"/>
  <c r="Q587" i="10"/>
  <c r="Q276" i="10"/>
  <c r="Q172" i="10"/>
  <c r="Q109" i="10"/>
  <c r="Q51" i="10"/>
  <c r="Q1237" i="10"/>
  <c r="Q1183" i="10"/>
  <c r="Q1129" i="10"/>
  <c r="Q1072" i="10"/>
  <c r="Q1016" i="10"/>
  <c r="Q958" i="10"/>
  <c r="Q899" i="10"/>
  <c r="Q840" i="10"/>
  <c r="Q784" i="10"/>
  <c r="Q724" i="10"/>
  <c r="Q666" i="10"/>
  <c r="Q611" i="10"/>
  <c r="Q552" i="10"/>
  <c r="Q484" i="10"/>
  <c r="Q419" i="10"/>
  <c r="Q358" i="10"/>
  <c r="Q299" i="10"/>
  <c r="Q245" i="10"/>
  <c r="Q190" i="10"/>
  <c r="Q133" i="10"/>
  <c r="Q76" i="10"/>
  <c r="Q1269" i="10"/>
  <c r="Q842" i="10"/>
  <c r="Q580" i="10"/>
  <c r="Q1248" i="10"/>
  <c r="Q1158" i="10"/>
  <c r="Q1101" i="10"/>
  <c r="Q1047" i="10"/>
  <c r="Q990" i="10"/>
  <c r="Q931" i="10"/>
  <c r="Q873" i="10"/>
  <c r="Q814" i="10"/>
  <c r="Q755" i="10"/>
  <c r="Q697" i="10"/>
  <c r="Q641" i="10"/>
  <c r="Q585" i="10"/>
  <c r="Q521" i="10"/>
  <c r="Q456" i="10"/>
  <c r="Q390" i="10"/>
  <c r="Q331" i="10"/>
  <c r="Q274" i="10"/>
  <c r="Q219" i="10"/>
  <c r="Q164" i="10"/>
  <c r="Q107" i="10"/>
  <c r="Q48" i="10"/>
  <c r="Q828" i="10"/>
  <c r="Q593" i="10"/>
  <c r="Q326" i="10"/>
  <c r="Q1230" i="10"/>
  <c r="Q1235" i="10"/>
  <c r="Q1181" i="10"/>
  <c r="Q1127" i="10"/>
  <c r="Q1070" i="10"/>
  <c r="Q1014" i="10"/>
  <c r="Q955" i="10"/>
  <c r="Q897" i="10"/>
  <c r="Q838" i="10"/>
  <c r="Q782" i="10"/>
  <c r="Q722" i="10"/>
  <c r="Q664" i="10"/>
  <c r="Q609" i="10"/>
  <c r="Q550" i="10"/>
  <c r="Q482" i="10"/>
  <c r="Q417" i="10"/>
  <c r="Q356" i="10"/>
  <c r="Q297" i="10"/>
  <c r="Q243" i="10"/>
  <c r="Q188" i="10"/>
  <c r="Q131" i="10"/>
  <c r="Q74" i="10"/>
  <c r="Q1282" i="10"/>
  <c r="Q1061" i="10"/>
  <c r="Q849" i="10"/>
  <c r="Q413" i="10"/>
  <c r="Q1280" i="10"/>
  <c r="Q1252" i="10"/>
  <c r="Q1198" i="10"/>
  <c r="Q1144" i="10"/>
  <c r="Q1087" i="10"/>
  <c r="Q1032" i="10"/>
  <c r="Q975" i="10"/>
  <c r="Q915" i="10"/>
  <c r="Q858" i="10"/>
  <c r="Q799" i="10"/>
  <c r="Q740" i="10"/>
  <c r="Q682" i="10"/>
  <c r="Q626" i="10"/>
  <c r="Q570" i="10"/>
  <c r="Q501" i="10"/>
  <c r="Q437" i="10"/>
  <c r="Q374" i="10"/>
  <c r="Q316" i="10"/>
  <c r="Q260" i="10"/>
  <c r="Q205" i="10"/>
  <c r="Q150" i="10"/>
  <c r="Q93" i="10"/>
  <c r="Q34" i="10"/>
  <c r="Q1124" i="10"/>
  <c r="Q966" i="10"/>
  <c r="Q649" i="10"/>
  <c r="Q406" i="10"/>
  <c r="Q1277" i="10"/>
  <c r="Q1221" i="10"/>
  <c r="Q1167" i="10"/>
  <c r="Q1112" i="10"/>
  <c r="Q1056" i="10"/>
  <c r="Q1001" i="10"/>
  <c r="Q940" i="10"/>
  <c r="Q883" i="10"/>
  <c r="Q823" i="10"/>
  <c r="Q766" i="10"/>
  <c r="Q707" i="10"/>
  <c r="Q650" i="10"/>
  <c r="Q594" i="10"/>
  <c r="Q533" i="10"/>
  <c r="Q467" i="10"/>
  <c r="Q399" i="10"/>
  <c r="Q342" i="10"/>
  <c r="Q283" i="10"/>
  <c r="Q229" i="10"/>
  <c r="Q173" i="10"/>
  <c r="Q116" i="10"/>
  <c r="Q59" i="10"/>
  <c r="Q1281" i="10"/>
  <c r="Q1225" i="10"/>
  <c r="Q1171" i="10"/>
  <c r="Q1116" i="10"/>
  <c r="Q1060" i="10"/>
  <c r="Q984" i="10"/>
  <c r="Q926" i="10"/>
  <c r="Q868" i="10"/>
  <c r="Q810" i="10"/>
  <c r="Q750" i="10"/>
  <c r="Q692" i="10"/>
  <c r="Q635" i="10"/>
  <c r="Q579" i="10"/>
  <c r="Q514" i="10"/>
  <c r="Q447" i="10"/>
  <c r="Q384" i="10"/>
  <c r="Q325" i="10"/>
  <c r="Q269" i="10"/>
  <c r="Q214" i="10"/>
  <c r="Q159" i="10"/>
  <c r="Q102" i="10"/>
  <c r="Q43" i="10"/>
  <c r="Q1097" i="10"/>
  <c r="Q699" i="10"/>
  <c r="Q385" i="10"/>
  <c r="Q1194" i="10"/>
  <c r="Q1128" i="10"/>
  <c r="Q1071" i="10"/>
  <c r="Q1015" i="10"/>
  <c r="Q957" i="10"/>
  <c r="Q898" i="10"/>
  <c r="Q839" i="10"/>
  <c r="Q783" i="10"/>
  <c r="Q723" i="10"/>
  <c r="Q665" i="10"/>
  <c r="Q610" i="10"/>
  <c r="Q551" i="10"/>
  <c r="Q483" i="10"/>
  <c r="Q418" i="10"/>
  <c r="Q357" i="10"/>
  <c r="Q298" i="10"/>
  <c r="Q244" i="10"/>
  <c r="Q189" i="10"/>
  <c r="Q132" i="10"/>
  <c r="Q75" i="10"/>
  <c r="Q945" i="10"/>
  <c r="Q693" i="10"/>
  <c r="Q459" i="10"/>
  <c r="Q38" i="10"/>
  <c r="Q1259" i="10"/>
  <c r="Q1205" i="10"/>
  <c r="Q1151" i="10"/>
  <c r="Q1094" i="10"/>
  <c r="Q1040" i="10"/>
  <c r="Q982" i="10"/>
  <c r="Q923" i="10"/>
  <c r="Q866" i="10"/>
  <c r="Q807" i="10"/>
  <c r="Q748" i="10"/>
  <c r="Q690" i="10"/>
  <c r="Q633" i="10"/>
  <c r="Q577" i="10"/>
  <c r="Q511" i="10"/>
  <c r="Q445" i="10"/>
  <c r="Q381" i="10"/>
  <c r="Q323" i="10"/>
  <c r="Q267" i="10"/>
  <c r="Q212" i="10"/>
  <c r="Q157" i="10"/>
  <c r="Q100" i="10"/>
  <c r="Q41" i="10"/>
  <c r="Q1160" i="10"/>
  <c r="Q939" i="10"/>
  <c r="Q673" i="10"/>
  <c r="Q270" i="10"/>
  <c r="Q1278" i="10"/>
  <c r="Q1222" i="10"/>
  <c r="Q1168" i="10"/>
  <c r="Q1113" i="10"/>
  <c r="Q1057" i="10"/>
  <c r="Q1002" i="10"/>
  <c r="Q941" i="10"/>
  <c r="Q884" i="10"/>
  <c r="Q824" i="10"/>
  <c r="Q767" i="10"/>
  <c r="Q708" i="10"/>
  <c r="Q651" i="10"/>
  <c r="Q595" i="10"/>
  <c r="Q534" i="10"/>
  <c r="Q468" i="10"/>
  <c r="Q400" i="10"/>
  <c r="Q343" i="10"/>
  <c r="Q284" i="10"/>
  <c r="Q230" i="10"/>
  <c r="Q174" i="10"/>
  <c r="Q117" i="10"/>
  <c r="Q60" i="10"/>
  <c r="Q1226" i="10"/>
  <c r="Q1030" i="10"/>
  <c r="Q778" i="10"/>
  <c r="Q523" i="10"/>
  <c r="Q258" i="10"/>
  <c r="Q1245" i="10"/>
  <c r="Q1191" i="10"/>
  <c r="Q1137" i="10"/>
  <c r="Q1080" i="10"/>
  <c r="Q1025" i="10"/>
  <c r="Q967" i="10"/>
  <c r="Q907" i="10"/>
  <c r="Q850" i="10"/>
  <c r="Q773" i="10"/>
  <c r="Q713" i="10"/>
  <c r="Q656" i="10"/>
  <c r="Q600" i="10"/>
  <c r="Q540" i="10"/>
  <c r="Q473" i="10"/>
  <c r="Q407" i="10"/>
  <c r="Q348" i="10"/>
  <c r="Q289" i="10"/>
  <c r="Q235" i="10"/>
  <c r="Q179" i="10"/>
  <c r="Q122" i="10"/>
  <c r="Q65" i="10"/>
  <c r="Q1220" i="10"/>
  <c r="Q1055" i="10"/>
  <c r="Q804" i="10"/>
  <c r="Q472" i="10"/>
  <c r="Q221" i="10"/>
  <c r="Q154" i="10"/>
  <c r="Q91" i="10"/>
  <c r="Q1274" i="10"/>
  <c r="Q1219" i="10"/>
  <c r="Q1165" i="10"/>
  <c r="Q1110" i="10"/>
  <c r="Q1054" i="10"/>
  <c r="Q998" i="10"/>
  <c r="Q938" i="10"/>
  <c r="Q881" i="10"/>
  <c r="Q821" i="10"/>
  <c r="Q763" i="10"/>
  <c r="Q705" i="10"/>
  <c r="Q648" i="10"/>
  <c r="Q592" i="10"/>
  <c r="Q529" i="10"/>
  <c r="Q465" i="10"/>
  <c r="Q397" i="10"/>
  <c r="Q339" i="10"/>
  <c r="Q281" i="10"/>
  <c r="Q227" i="10"/>
  <c r="Q171" i="10"/>
  <c r="Q114" i="10"/>
  <c r="Q57" i="10"/>
  <c r="Q1184" i="10"/>
  <c r="Q758" i="10"/>
  <c r="Q466" i="10"/>
  <c r="Q1206" i="10"/>
  <c r="Q1140" i="10"/>
  <c r="Q1083" i="10"/>
  <c r="Q1028" i="10"/>
  <c r="Q970" i="10"/>
  <c r="Q910" i="10"/>
  <c r="Q853" i="10"/>
  <c r="Q795" i="10"/>
  <c r="Q736" i="10"/>
  <c r="Q677" i="10"/>
  <c r="Q622" i="10"/>
  <c r="Q566" i="10"/>
  <c r="Q497" i="10"/>
  <c r="Q432" i="10"/>
  <c r="Q370" i="10"/>
  <c r="Q312" i="10"/>
  <c r="Q256" i="10"/>
  <c r="Q201" i="10"/>
  <c r="Q146" i="10"/>
  <c r="Q88" i="10"/>
  <c r="Q29" i="10"/>
  <c r="Q745" i="10"/>
  <c r="Q530" i="10"/>
  <c r="Q264" i="10"/>
  <c r="Q1272" i="10"/>
  <c r="Q1217" i="10"/>
  <c r="Q1163" i="10"/>
  <c r="Q1108" i="10"/>
  <c r="Q1052" i="10"/>
  <c r="Q996" i="10"/>
  <c r="Q936" i="10"/>
  <c r="Q879" i="10"/>
  <c r="Q819" i="10"/>
  <c r="Q761" i="10"/>
  <c r="Q703" i="10"/>
  <c r="Q646" i="10"/>
  <c r="Q590" i="10"/>
  <c r="Q527" i="10"/>
  <c r="Q462" i="10"/>
  <c r="Q395" i="10"/>
  <c r="Q337" i="10"/>
  <c r="Q279" i="10"/>
  <c r="Q224" i="10"/>
  <c r="Q169" i="10"/>
  <c r="Q112" i="10"/>
  <c r="Q55" i="10"/>
  <c r="Q1202" i="10"/>
  <c r="Q992" i="10"/>
  <c r="Q751" i="10"/>
  <c r="Q314" i="10"/>
  <c r="Q1218" i="10"/>
  <c r="Q1234" i="10"/>
  <c r="Q1180" i="10"/>
  <c r="Q1126" i="10"/>
  <c r="Q1069" i="10"/>
  <c r="Q1013" i="10"/>
  <c r="Q954" i="10"/>
  <c r="Q896" i="10"/>
  <c r="Q837" i="10"/>
  <c r="Q780" i="10"/>
  <c r="Q721" i="10"/>
  <c r="Q663" i="10"/>
  <c r="Q608" i="10"/>
  <c r="Q549" i="10"/>
  <c r="Q481" i="10"/>
  <c r="Q416" i="10"/>
  <c r="Q355" i="10"/>
  <c r="Q296" i="10"/>
  <c r="Q242" i="10"/>
  <c r="Q187" i="10"/>
  <c r="Q130" i="10"/>
  <c r="Q73" i="10"/>
  <c r="Q1275" i="10"/>
  <c r="Q1067" i="10"/>
  <c r="Q856" i="10"/>
  <c r="Q568" i="10"/>
  <c r="Q306" i="10"/>
  <c r="Q1257" i="10"/>
  <c r="Q1203" i="10"/>
  <c r="Q1149" i="10"/>
  <c r="Q1092" i="10"/>
  <c r="Q1038" i="10"/>
  <c r="Q980" i="10"/>
  <c r="Q921" i="10"/>
  <c r="Q864" i="10"/>
  <c r="Q805" i="10"/>
  <c r="Q746" i="10"/>
  <c r="Q687" i="10"/>
  <c r="Q631" i="10"/>
  <c r="Q575" i="10"/>
  <c r="Q507" i="10"/>
  <c r="Q442" i="10"/>
  <c r="Q379" i="10"/>
  <c r="Q321" i="10"/>
  <c r="Q265" i="10"/>
  <c r="Q210" i="10"/>
  <c r="Q155" i="10"/>
  <c r="Q98" i="10"/>
  <c r="Q39" i="10"/>
  <c r="Q225" i="10"/>
  <c r="Q170" i="10"/>
  <c r="Q113" i="10"/>
  <c r="Q56" i="10"/>
  <c r="Q869" i="10"/>
  <c r="Q612" i="10"/>
  <c r="Q359" i="10"/>
  <c r="Q1242" i="10"/>
  <c r="Q1241" i="10"/>
  <c r="Q1187" i="10"/>
  <c r="Q1133" i="10"/>
  <c r="Q1076" i="10"/>
  <c r="Q1021" i="10"/>
  <c r="Q962" i="10"/>
  <c r="Q903" i="10"/>
  <c r="Q846" i="10"/>
  <c r="Q788" i="10"/>
  <c r="Q728" i="10"/>
  <c r="Q670" i="10"/>
  <c r="Q615" i="10"/>
  <c r="Q558" i="10"/>
  <c r="Q489" i="10"/>
  <c r="Q424" i="10"/>
  <c r="Q363" i="10"/>
  <c r="Q303" i="10"/>
  <c r="Q249" i="10"/>
  <c r="Q194" i="10"/>
  <c r="Q137" i="10"/>
  <c r="Q80" i="10"/>
  <c r="Q22" i="10"/>
  <c r="Q1085" i="10"/>
  <c r="Q863" i="10"/>
  <c r="Q441" i="10"/>
  <c r="Q44" i="10"/>
  <c r="Q1258" i="10"/>
  <c r="Q1204" i="10"/>
  <c r="Q1150" i="10"/>
  <c r="Q1093" i="10"/>
  <c r="Q1039" i="10"/>
  <c r="Q981" i="10"/>
  <c r="Q922" i="10"/>
  <c r="Q865" i="10"/>
  <c r="Q806" i="10"/>
  <c r="Q747" i="10"/>
  <c r="Q689" i="10"/>
  <c r="Q632" i="10"/>
  <c r="Q576" i="10"/>
  <c r="Q508" i="10"/>
  <c r="Q443" i="10"/>
  <c r="Q380" i="10"/>
  <c r="Q322" i="10"/>
  <c r="Q266" i="10"/>
  <c r="Q211" i="10"/>
  <c r="Q156" i="10"/>
  <c r="Q99" i="10"/>
  <c r="Q40" i="10"/>
  <c r="Q1142" i="10"/>
  <c r="Q986" i="10"/>
  <c r="Q679" i="10"/>
  <c r="Q448" i="10"/>
  <c r="Q32" i="10"/>
  <c r="Q1227" i="10"/>
  <c r="Q1173" i="10"/>
  <c r="Q1118" i="10"/>
  <c r="Q1062" i="10"/>
  <c r="Q1006" i="10"/>
  <c r="Q946" i="10"/>
  <c r="Q889" i="10"/>
  <c r="Q829" i="10"/>
  <c r="Q752" i="10"/>
  <c r="Q694" i="10"/>
  <c r="Q637" i="10"/>
  <c r="Q581" i="10"/>
  <c r="Q517" i="10"/>
  <c r="Q450" i="10"/>
  <c r="Q386" i="10"/>
  <c r="Q327" i="10"/>
  <c r="Q271" i="10"/>
  <c r="Q216" i="10"/>
  <c r="Q161" i="10"/>
  <c r="Q104" i="10"/>
  <c r="Q45" i="10"/>
  <c r="Q1166" i="10"/>
  <c r="Q1005" i="10"/>
  <c r="Q686" i="10"/>
  <c r="Q366" i="10"/>
  <c r="Q191" i="10"/>
  <c r="Q128" i="10"/>
  <c r="Q70" i="10"/>
  <c r="Q1255" i="10"/>
  <c r="Q1201" i="10"/>
  <c r="Q1147" i="10"/>
  <c r="Q1090" i="10"/>
  <c r="Q1036" i="10"/>
  <c r="Q978" i="10"/>
  <c r="Q918" i="10"/>
  <c r="Q861" i="10"/>
  <c r="Q803" i="10"/>
  <c r="Q744" i="10"/>
  <c r="Q685" i="10"/>
  <c r="Q629" i="10"/>
  <c r="Q573" i="10"/>
  <c r="Q505" i="10"/>
  <c r="Q440" i="10"/>
  <c r="Q377" i="10"/>
  <c r="Q319" i="10"/>
  <c r="Q263" i="10"/>
  <c r="Q208" i="10"/>
  <c r="Q153" i="10"/>
  <c r="Q96" i="10"/>
  <c r="Q37" i="10"/>
  <c r="Q959" i="10"/>
  <c r="Q661" i="10"/>
  <c r="Q333" i="10"/>
  <c r="Q1188" i="10"/>
  <c r="Q1122" i="10"/>
  <c r="Q1065" i="10"/>
  <c r="Q1009" i="10"/>
  <c r="Q949" i="10"/>
  <c r="Q892" i="10"/>
  <c r="Q832" i="10"/>
  <c r="Q776" i="10"/>
  <c r="Q716" i="10"/>
  <c r="Q659" i="10"/>
  <c r="Q604" i="10"/>
  <c r="Q543" i="10"/>
  <c r="Q477" i="10"/>
  <c r="Q411" i="10"/>
  <c r="Q351" i="10"/>
  <c r="Q292" i="10"/>
  <c r="Q238" i="10"/>
  <c r="Q183" i="10"/>
  <c r="Q126" i="10"/>
  <c r="Q68" i="10"/>
  <c r="Q933" i="10"/>
  <c r="Q667" i="10"/>
  <c r="Q427" i="10"/>
  <c r="Q1273" i="10"/>
  <c r="Q1253" i="10"/>
  <c r="Q1199" i="10"/>
  <c r="Q1145" i="10"/>
  <c r="Q1088" i="10"/>
  <c r="Q1033" i="10"/>
  <c r="Q976" i="10"/>
  <c r="Q916" i="10"/>
  <c r="Q859" i="10"/>
  <c r="Q800" i="10"/>
  <c r="Q741" i="10"/>
  <c r="Q683" i="10"/>
  <c r="Q627" i="10"/>
  <c r="Q571" i="10"/>
  <c r="Q502" i="10"/>
  <c r="Q438" i="10"/>
  <c r="Q375" i="10"/>
  <c r="Q317" i="10"/>
  <c r="Q261" i="10"/>
  <c r="Q206" i="10"/>
  <c r="Q151" i="10"/>
  <c r="Q94" i="10"/>
  <c r="Q35" i="10"/>
  <c r="Q1136" i="10"/>
  <c r="Q906" i="10"/>
  <c r="Q606" i="10"/>
  <c r="Q246" i="10"/>
  <c r="Q1271" i="10"/>
  <c r="Q1216" i="10"/>
  <c r="Q1162" i="10"/>
  <c r="Q1107" i="10"/>
  <c r="Q1051" i="10"/>
  <c r="Q994" i="10"/>
  <c r="Q935" i="10"/>
  <c r="Q878" i="10"/>
  <c r="Q818" i="10"/>
  <c r="Q760" i="10"/>
  <c r="Q702" i="10"/>
  <c r="Q645" i="10"/>
  <c r="Q589" i="10"/>
  <c r="Q525" i="10"/>
  <c r="Q461" i="10"/>
  <c r="Q394" i="10"/>
  <c r="Q336" i="10"/>
  <c r="Q278" i="10"/>
  <c r="Q223" i="10"/>
  <c r="Q168" i="10"/>
  <c r="Q111" i="10"/>
  <c r="Q54" i="10"/>
  <c r="Q1196" i="10"/>
  <c r="Q1017" i="10"/>
  <c r="Q738" i="10"/>
  <c r="Q499" i="10"/>
  <c r="Q240" i="10"/>
  <c r="Q1239" i="10"/>
  <c r="Q1185" i="10"/>
  <c r="Q1131" i="10"/>
  <c r="Q1074" i="10"/>
  <c r="Q1018" i="10"/>
  <c r="Q960" i="10"/>
  <c r="Q901" i="10"/>
  <c r="Q844" i="10"/>
  <c r="Q786" i="10"/>
  <c r="Q726" i="10"/>
  <c r="Q668" i="10"/>
  <c r="Q613" i="10"/>
  <c r="Q555" i="10"/>
  <c r="Q487" i="10"/>
  <c r="Q422" i="10"/>
  <c r="Q360" i="10"/>
  <c r="Q301" i="10"/>
  <c r="Q247" i="10"/>
  <c r="Q192" i="10"/>
  <c r="Q135" i="10"/>
  <c r="Q78" i="10"/>
  <c r="Q20" i="10"/>
  <c r="T11" i="9"/>
  <c r="S11" i="9" s="1"/>
  <c r="R11" i="9" s="1"/>
  <c r="K3242" i="8" s="1"/>
  <c r="O29" i="9"/>
  <c r="T10" i="9"/>
  <c r="S10" i="9" s="1"/>
  <c r="R10" i="9" s="1"/>
  <c r="K3241" i="8" s="1"/>
  <c r="O14" i="9"/>
  <c r="T9" i="9"/>
  <c r="S9" i="9" s="1"/>
  <c r="R9" i="9" s="1"/>
  <c r="K3239" i="8" s="1"/>
  <c r="O13" i="9"/>
  <c r="T8" i="9"/>
  <c r="S8" i="9" s="1"/>
  <c r="R8" i="9" s="1"/>
  <c r="K3238" i="8" s="1"/>
  <c r="O12" i="9"/>
  <c r="O7" i="9"/>
  <c r="BZ21" i="5"/>
  <c r="CA21" i="5"/>
  <c r="BZ32" i="9"/>
  <c r="CA32" i="9"/>
  <c r="BZ33" i="3"/>
  <c r="CA33" i="3"/>
  <c r="I3447" i="8" l="1"/>
  <c r="H3447" i="8"/>
  <c r="G3447" i="8"/>
  <c r="F3447" i="8"/>
  <c r="E3447" i="8"/>
  <c r="D3447" i="8"/>
  <c r="C3447" i="8"/>
  <c r="A3447" i="8"/>
  <c r="A3469" i="8"/>
  <c r="C3469" i="8"/>
  <c r="D3469" i="8"/>
  <c r="E3469" i="8"/>
  <c r="F3469" i="8"/>
  <c r="G3469" i="8"/>
  <c r="H3469" i="8"/>
  <c r="I3469" i="8"/>
  <c r="A3470" i="8"/>
  <c r="C3470" i="8"/>
  <c r="D3470" i="8"/>
  <c r="E3470" i="8"/>
  <c r="F3470" i="8"/>
  <c r="G3470" i="8"/>
  <c r="H3470" i="8"/>
  <c r="I3470" i="8"/>
  <c r="A3450" i="8"/>
  <c r="C3450" i="8"/>
  <c r="D3450" i="8"/>
  <c r="E3450" i="8"/>
  <c r="F3450" i="8"/>
  <c r="G3450" i="8"/>
  <c r="H3450" i="8"/>
  <c r="I3450" i="8"/>
  <c r="A3451" i="8"/>
  <c r="C3451" i="8"/>
  <c r="D3451" i="8"/>
  <c r="E3451" i="8"/>
  <c r="F3451" i="8"/>
  <c r="G3451" i="8"/>
  <c r="H3451" i="8"/>
  <c r="I3451" i="8"/>
  <c r="A3452" i="8"/>
  <c r="C3452" i="8"/>
  <c r="D3452" i="8"/>
  <c r="E3452" i="8"/>
  <c r="F3452" i="8"/>
  <c r="G3452" i="8"/>
  <c r="H3452" i="8"/>
  <c r="I3452" i="8"/>
  <c r="A3453" i="8"/>
  <c r="C3453" i="8"/>
  <c r="D3453" i="8"/>
  <c r="E3453" i="8"/>
  <c r="F3453" i="8"/>
  <c r="G3453" i="8"/>
  <c r="H3453" i="8"/>
  <c r="I3453" i="8"/>
  <c r="A3454" i="8"/>
  <c r="C3454" i="8"/>
  <c r="D3454" i="8"/>
  <c r="E3454" i="8"/>
  <c r="F3454" i="8"/>
  <c r="G3454" i="8"/>
  <c r="H3454" i="8"/>
  <c r="I3454" i="8"/>
  <c r="A3455" i="8"/>
  <c r="C3455" i="8"/>
  <c r="D3455" i="8"/>
  <c r="E3455" i="8"/>
  <c r="F3455" i="8"/>
  <c r="G3455" i="8"/>
  <c r="H3455" i="8"/>
  <c r="I3455" i="8"/>
  <c r="A3456" i="8"/>
  <c r="C3456" i="8"/>
  <c r="D3456" i="8"/>
  <c r="E3456" i="8"/>
  <c r="F3456" i="8"/>
  <c r="G3456" i="8"/>
  <c r="H3456" i="8"/>
  <c r="I3456" i="8"/>
  <c r="A3457" i="8"/>
  <c r="C3457" i="8"/>
  <c r="D3457" i="8"/>
  <c r="E3457" i="8"/>
  <c r="F3457" i="8"/>
  <c r="G3457" i="8"/>
  <c r="H3457" i="8"/>
  <c r="I3457" i="8"/>
  <c r="A3458" i="8"/>
  <c r="C3458" i="8"/>
  <c r="D3458" i="8"/>
  <c r="E3458" i="8"/>
  <c r="F3458" i="8"/>
  <c r="G3458" i="8"/>
  <c r="H3458" i="8"/>
  <c r="I3458" i="8"/>
  <c r="A3459" i="8"/>
  <c r="C3459" i="8"/>
  <c r="D3459" i="8"/>
  <c r="E3459" i="8"/>
  <c r="F3459" i="8"/>
  <c r="G3459" i="8"/>
  <c r="H3459" i="8"/>
  <c r="I3459" i="8"/>
  <c r="A3460" i="8"/>
  <c r="C3460" i="8"/>
  <c r="D3460" i="8"/>
  <c r="E3460" i="8"/>
  <c r="F3460" i="8"/>
  <c r="G3460" i="8"/>
  <c r="H3460" i="8"/>
  <c r="I3460" i="8"/>
  <c r="A3461" i="8"/>
  <c r="C3461" i="8"/>
  <c r="D3461" i="8"/>
  <c r="E3461" i="8"/>
  <c r="F3461" i="8"/>
  <c r="G3461" i="8"/>
  <c r="H3461" i="8"/>
  <c r="I3461" i="8"/>
  <c r="A3462" i="8"/>
  <c r="C3462" i="8"/>
  <c r="D3462" i="8"/>
  <c r="E3462" i="8"/>
  <c r="F3462" i="8"/>
  <c r="G3462" i="8"/>
  <c r="H3462" i="8"/>
  <c r="I3462" i="8"/>
  <c r="A3463" i="8"/>
  <c r="C3463" i="8"/>
  <c r="D3463" i="8"/>
  <c r="E3463" i="8"/>
  <c r="F3463" i="8"/>
  <c r="G3463" i="8"/>
  <c r="H3463" i="8"/>
  <c r="I3463" i="8"/>
  <c r="A3464" i="8"/>
  <c r="C3464" i="8"/>
  <c r="D3464" i="8"/>
  <c r="E3464" i="8"/>
  <c r="F3464" i="8"/>
  <c r="G3464" i="8"/>
  <c r="H3464" i="8"/>
  <c r="I3464" i="8"/>
  <c r="A3465" i="8"/>
  <c r="C3465" i="8"/>
  <c r="D3465" i="8"/>
  <c r="E3465" i="8"/>
  <c r="F3465" i="8"/>
  <c r="G3465" i="8"/>
  <c r="H3465" i="8"/>
  <c r="I3465" i="8"/>
  <c r="A3466" i="8"/>
  <c r="C3466" i="8"/>
  <c r="D3466" i="8"/>
  <c r="E3466" i="8"/>
  <c r="F3466" i="8"/>
  <c r="G3466" i="8"/>
  <c r="H3466" i="8"/>
  <c r="I3466" i="8"/>
  <c r="A3467" i="8"/>
  <c r="C3467" i="8"/>
  <c r="D3467" i="8"/>
  <c r="E3467" i="8"/>
  <c r="F3467" i="8"/>
  <c r="G3467" i="8"/>
  <c r="H3467" i="8"/>
  <c r="I3467" i="8"/>
  <c r="A3468" i="8"/>
  <c r="C3468" i="8"/>
  <c r="D3468" i="8"/>
  <c r="E3468" i="8"/>
  <c r="F3468" i="8"/>
  <c r="G3468" i="8"/>
  <c r="H3468" i="8"/>
  <c r="I3468" i="8"/>
  <c r="I3449" i="8"/>
  <c r="H3449" i="8"/>
  <c r="G3449" i="8"/>
  <c r="F3449" i="8"/>
  <c r="E3449" i="8"/>
  <c r="D3449" i="8"/>
  <c r="C3449" i="8"/>
  <c r="A3449" i="8"/>
  <c r="O1028" i="3"/>
  <c r="O1028" i="10" s="1"/>
  <c r="BZ22" i="5"/>
  <c r="CA22" i="5"/>
  <c r="BZ33" i="9"/>
  <c r="CA33" i="9"/>
  <c r="CA34" i="3"/>
  <c r="BZ34" i="3"/>
  <c r="O6" i="3" l="1"/>
  <c r="O6" i="10" s="1"/>
  <c r="O7" i="3"/>
  <c r="O7" i="10" s="1"/>
  <c r="BZ23" i="5"/>
  <c r="CA23" i="5"/>
  <c r="CA34" i="9"/>
  <c r="BZ34" i="9"/>
  <c r="BZ35" i="3"/>
  <c r="CA35" i="3"/>
  <c r="O1262" i="3" l="1"/>
  <c r="O1262" i="10" s="1"/>
  <c r="O1136" i="3"/>
  <c r="O1136" i="10" s="1"/>
  <c r="T17" i="3"/>
  <c r="S17" i="10" s="1"/>
  <c r="T18" i="3"/>
  <c r="S18" i="10" s="1"/>
  <c r="T10" i="3"/>
  <c r="T9" i="3"/>
  <c r="T11" i="3"/>
  <c r="T12" i="3"/>
  <c r="T15" i="3"/>
  <c r="T13" i="3"/>
  <c r="T14" i="3"/>
  <c r="T16" i="3"/>
  <c r="BZ24" i="5"/>
  <c r="CA24" i="5"/>
  <c r="CA35" i="9"/>
  <c r="BZ35" i="9"/>
  <c r="BZ36" i="3"/>
  <c r="CA36" i="3"/>
  <c r="S11" i="3" l="1"/>
  <c r="S11" i="10"/>
  <c r="S10" i="3"/>
  <c r="R10" i="3" s="1"/>
  <c r="K20" i="8" s="1"/>
  <c r="S10" i="10"/>
  <c r="S16" i="3"/>
  <c r="S16" i="10"/>
  <c r="S9" i="3"/>
  <c r="R9" i="10" s="1"/>
  <c r="S9" i="10"/>
  <c r="S14" i="3"/>
  <c r="S14" i="10"/>
  <c r="S13" i="3"/>
  <c r="S13" i="10"/>
  <c r="S12" i="3"/>
  <c r="S12" i="10"/>
  <c r="S15" i="3"/>
  <c r="S15" i="10"/>
  <c r="E4" i="2"/>
  <c r="S18" i="3"/>
  <c r="E5" i="2"/>
  <c r="S17" i="3"/>
  <c r="E6" i="2"/>
  <c r="E7" i="2"/>
  <c r="CA25" i="5"/>
  <c r="BZ25" i="5"/>
  <c r="BZ36" i="9"/>
  <c r="CA36" i="9"/>
  <c r="CA37" i="3"/>
  <c r="BZ37" i="3"/>
  <c r="Q10" i="10" l="1"/>
  <c r="R9" i="3"/>
  <c r="K18" i="8" s="1"/>
  <c r="R12" i="3"/>
  <c r="K24" i="8" s="1"/>
  <c r="R12" i="10"/>
  <c r="R11" i="3"/>
  <c r="K22" i="8" s="1"/>
  <c r="R11" i="10"/>
  <c r="R17" i="3"/>
  <c r="K33" i="8" s="1"/>
  <c r="R17" i="10"/>
  <c r="R10" i="10"/>
  <c r="R13" i="3"/>
  <c r="K26" i="8" s="1"/>
  <c r="R13" i="10"/>
  <c r="R16" i="3"/>
  <c r="K31" i="8" s="1"/>
  <c r="R16" i="10"/>
  <c r="R18" i="3"/>
  <c r="K35" i="8" s="1"/>
  <c r="R18" i="10"/>
  <c r="R15" i="3"/>
  <c r="K29" i="8" s="1"/>
  <c r="R15" i="10"/>
  <c r="R14" i="3"/>
  <c r="K27" i="8" s="1"/>
  <c r="R14" i="10"/>
  <c r="BZ26" i="5"/>
  <c r="CA26" i="5"/>
  <c r="CA37" i="9"/>
  <c r="BZ37" i="9"/>
  <c r="BZ38" i="3"/>
  <c r="CA38" i="3"/>
  <c r="Q15" i="10" l="1"/>
  <c r="Q13" i="10"/>
  <c r="Q11" i="10"/>
  <c r="Q12" i="10"/>
  <c r="Q18" i="10"/>
  <c r="Q9" i="10"/>
  <c r="Q17" i="10"/>
  <c r="Q14" i="10"/>
  <c r="Q16" i="10"/>
  <c r="D3482" i="8"/>
  <c r="CA27" i="5"/>
  <c r="BZ27" i="5"/>
  <c r="CA38" i="9"/>
  <c r="BZ38" i="9"/>
  <c r="BZ39" i="3"/>
  <c r="CA39" i="3"/>
  <c r="E10" i="2" l="1"/>
  <c r="CA28" i="5"/>
  <c r="BZ28" i="5"/>
  <c r="CA39" i="9"/>
  <c r="BZ39" i="9"/>
  <c r="BZ40" i="3"/>
  <c r="CA40" i="3"/>
  <c r="C10" i="8" l="1"/>
  <c r="C9" i="8"/>
  <c r="C8" i="8"/>
  <c r="C7" i="8"/>
  <c r="BZ29" i="5"/>
  <c r="CA29" i="5"/>
  <c r="BZ40" i="9"/>
  <c r="CA40" i="9"/>
  <c r="BZ41" i="3"/>
  <c r="CA41" i="3"/>
  <c r="CA30" i="5" l="1"/>
  <c r="BZ30" i="5"/>
  <c r="CA41" i="9"/>
  <c r="BZ41" i="9"/>
  <c r="CA42" i="3"/>
  <c r="BZ42" i="3"/>
  <c r="O11" i="3" l="1"/>
  <c r="O11" i="10" s="1"/>
  <c r="O12" i="3"/>
  <c r="O12" i="10" s="1"/>
  <c r="O15" i="3"/>
  <c r="O15" i="10" s="1"/>
  <c r="O13" i="3"/>
  <c r="O13" i="10" s="1"/>
  <c r="O14" i="3"/>
  <c r="O14" i="10" s="1"/>
  <c r="O16" i="3"/>
  <c r="O16" i="10" s="1"/>
  <c r="O17" i="3"/>
  <c r="O17" i="10" s="1"/>
  <c r="O18" i="3"/>
  <c r="O18" i="10" s="1"/>
  <c r="O19" i="3"/>
  <c r="O19" i="10" s="1"/>
  <c r="O20" i="3"/>
  <c r="O20" i="10" s="1"/>
  <c r="O21" i="3"/>
  <c r="O21" i="10" s="1"/>
  <c r="O22" i="3"/>
  <c r="O22" i="10" s="1"/>
  <c r="O23" i="3"/>
  <c r="O23" i="10" s="1"/>
  <c r="O24" i="3"/>
  <c r="O24" i="10" s="1"/>
  <c r="O25" i="3"/>
  <c r="O25" i="10" s="1"/>
  <c r="O26" i="3"/>
  <c r="O26" i="10" s="1"/>
  <c r="O27" i="3"/>
  <c r="O27" i="10" s="1"/>
  <c r="O28" i="3"/>
  <c r="O28" i="10" s="1"/>
  <c r="O29" i="3"/>
  <c r="O29" i="10" s="1"/>
  <c r="O30" i="3"/>
  <c r="O30" i="10" s="1"/>
  <c r="O31" i="3"/>
  <c r="O31" i="10" s="1"/>
  <c r="O32" i="3"/>
  <c r="O32" i="10" s="1"/>
  <c r="O33" i="3"/>
  <c r="O33" i="10" s="1"/>
  <c r="O34" i="3"/>
  <c r="O34" i="10" s="1"/>
  <c r="O35" i="3"/>
  <c r="O35" i="10" s="1"/>
  <c r="O36" i="3"/>
  <c r="O36" i="10" s="1"/>
  <c r="O37" i="3"/>
  <c r="O37" i="10" s="1"/>
  <c r="O38" i="3"/>
  <c r="O38" i="10" s="1"/>
  <c r="O39" i="3"/>
  <c r="O39" i="10" s="1"/>
  <c r="O40" i="3"/>
  <c r="O40" i="10" s="1"/>
  <c r="O41" i="3"/>
  <c r="O41" i="10" s="1"/>
  <c r="O42" i="3"/>
  <c r="O42" i="10" s="1"/>
  <c r="O43" i="3"/>
  <c r="O43" i="10" s="1"/>
  <c r="O44" i="3"/>
  <c r="O44" i="10" s="1"/>
  <c r="O45" i="3"/>
  <c r="O45" i="10" s="1"/>
  <c r="O46" i="3"/>
  <c r="O46" i="10" s="1"/>
  <c r="O47" i="3"/>
  <c r="O47" i="10" s="1"/>
  <c r="O48" i="3"/>
  <c r="O48" i="10" s="1"/>
  <c r="O49" i="3"/>
  <c r="O49" i="10" s="1"/>
  <c r="O50" i="3"/>
  <c r="O50" i="10" s="1"/>
  <c r="O51" i="3"/>
  <c r="O51" i="10" s="1"/>
  <c r="O52" i="3"/>
  <c r="O52" i="10" s="1"/>
  <c r="O53" i="3"/>
  <c r="O53" i="10" s="1"/>
  <c r="O54" i="3"/>
  <c r="O54" i="10" s="1"/>
  <c r="O55" i="3"/>
  <c r="O55" i="10" s="1"/>
  <c r="O56" i="3"/>
  <c r="O56" i="10" s="1"/>
  <c r="O57" i="3"/>
  <c r="O57" i="10" s="1"/>
  <c r="O58" i="3"/>
  <c r="O58" i="10" s="1"/>
  <c r="O59" i="3"/>
  <c r="O59" i="10" s="1"/>
  <c r="O60" i="3"/>
  <c r="O60" i="10" s="1"/>
  <c r="O61" i="3"/>
  <c r="O61" i="10" s="1"/>
  <c r="O62" i="3"/>
  <c r="O62" i="10" s="1"/>
  <c r="O63" i="3"/>
  <c r="O63" i="10" s="1"/>
  <c r="O64" i="3"/>
  <c r="O64" i="10" s="1"/>
  <c r="O65" i="3"/>
  <c r="O65" i="10" s="1"/>
  <c r="O66" i="3"/>
  <c r="O66" i="10" s="1"/>
  <c r="O67" i="3"/>
  <c r="O67" i="10" s="1"/>
  <c r="O68" i="3"/>
  <c r="O68" i="10" s="1"/>
  <c r="O69" i="3"/>
  <c r="O69" i="10" s="1"/>
  <c r="O70" i="3"/>
  <c r="O70" i="10" s="1"/>
  <c r="O71" i="3"/>
  <c r="O71" i="10" s="1"/>
  <c r="O72" i="3"/>
  <c r="O72" i="10" s="1"/>
  <c r="O73" i="3"/>
  <c r="O73" i="10" s="1"/>
  <c r="O74" i="3"/>
  <c r="O74" i="10" s="1"/>
  <c r="O75" i="3"/>
  <c r="O75" i="10" s="1"/>
  <c r="O76" i="3"/>
  <c r="O76" i="10" s="1"/>
  <c r="O77" i="3"/>
  <c r="O77" i="10" s="1"/>
  <c r="O78" i="3"/>
  <c r="O78" i="10" s="1"/>
  <c r="O79" i="3"/>
  <c r="O79" i="10" s="1"/>
  <c r="O80" i="3"/>
  <c r="O80" i="10" s="1"/>
  <c r="O81" i="3"/>
  <c r="O81" i="10" s="1"/>
  <c r="O82" i="3"/>
  <c r="O82" i="10" s="1"/>
  <c r="O83" i="3"/>
  <c r="O83" i="10" s="1"/>
  <c r="O84" i="3"/>
  <c r="O84" i="10" s="1"/>
  <c r="O85" i="3"/>
  <c r="O85" i="10" s="1"/>
  <c r="O86" i="3"/>
  <c r="O86" i="10" s="1"/>
  <c r="O87" i="3"/>
  <c r="O87" i="10" s="1"/>
  <c r="O88" i="3"/>
  <c r="O88" i="10" s="1"/>
  <c r="O89" i="3"/>
  <c r="O89" i="10" s="1"/>
  <c r="O90" i="3"/>
  <c r="O90" i="10" s="1"/>
  <c r="O91" i="3"/>
  <c r="O91" i="10" s="1"/>
  <c r="O92" i="3"/>
  <c r="O92" i="10" s="1"/>
  <c r="O93" i="3"/>
  <c r="O93" i="10" s="1"/>
  <c r="O94" i="3"/>
  <c r="O94" i="10" s="1"/>
  <c r="O95" i="3"/>
  <c r="O95" i="10" s="1"/>
  <c r="O96" i="3"/>
  <c r="O96" i="10" s="1"/>
  <c r="O97" i="3"/>
  <c r="O97" i="10" s="1"/>
  <c r="O98" i="3"/>
  <c r="O98" i="10" s="1"/>
  <c r="O99" i="3"/>
  <c r="O99" i="10" s="1"/>
  <c r="O100" i="3"/>
  <c r="O100" i="10" s="1"/>
  <c r="O101" i="3"/>
  <c r="O101" i="10" s="1"/>
  <c r="O102" i="3"/>
  <c r="O102" i="10" s="1"/>
  <c r="O103" i="3"/>
  <c r="O103" i="10" s="1"/>
  <c r="O104" i="3"/>
  <c r="O104" i="10" s="1"/>
  <c r="O105" i="3"/>
  <c r="O105" i="10" s="1"/>
  <c r="O106" i="3"/>
  <c r="O106" i="10" s="1"/>
  <c r="O107" i="3"/>
  <c r="O107" i="10" s="1"/>
  <c r="O108" i="3"/>
  <c r="O108" i="10" s="1"/>
  <c r="O109" i="3"/>
  <c r="O109" i="10" s="1"/>
  <c r="O110" i="3"/>
  <c r="O110" i="10" s="1"/>
  <c r="O111" i="3"/>
  <c r="O111" i="10" s="1"/>
  <c r="O112" i="3"/>
  <c r="O112" i="10" s="1"/>
  <c r="O113" i="3"/>
  <c r="O113" i="10" s="1"/>
  <c r="O114" i="3"/>
  <c r="O114" i="10" s="1"/>
  <c r="O115" i="3"/>
  <c r="O115" i="10" s="1"/>
  <c r="O116" i="3"/>
  <c r="O116" i="10" s="1"/>
  <c r="O117" i="3"/>
  <c r="O117" i="10" s="1"/>
  <c r="O118" i="3"/>
  <c r="O118" i="10" s="1"/>
  <c r="O119" i="3"/>
  <c r="O119" i="10" s="1"/>
  <c r="O120" i="3"/>
  <c r="O120" i="10" s="1"/>
  <c r="O121" i="3"/>
  <c r="O121" i="10" s="1"/>
  <c r="O122" i="3"/>
  <c r="O122" i="10" s="1"/>
  <c r="O123" i="3"/>
  <c r="O123" i="10" s="1"/>
  <c r="O124" i="3"/>
  <c r="O124" i="10" s="1"/>
  <c r="O125" i="3"/>
  <c r="O125" i="10" s="1"/>
  <c r="O126" i="3"/>
  <c r="O126" i="10" s="1"/>
  <c r="O127" i="3"/>
  <c r="O127" i="10" s="1"/>
  <c r="O128" i="3"/>
  <c r="O128" i="10" s="1"/>
  <c r="O129" i="3"/>
  <c r="O129" i="10" s="1"/>
  <c r="O130" i="3"/>
  <c r="O130" i="10" s="1"/>
  <c r="O131" i="3"/>
  <c r="O131" i="10" s="1"/>
  <c r="O132" i="3"/>
  <c r="O132" i="10" s="1"/>
  <c r="O133" i="3"/>
  <c r="O133" i="10" s="1"/>
  <c r="O134" i="3"/>
  <c r="O134" i="10" s="1"/>
  <c r="O135" i="3"/>
  <c r="O135" i="10" s="1"/>
  <c r="O136" i="3"/>
  <c r="O136" i="10" s="1"/>
  <c r="O137" i="3"/>
  <c r="O137" i="10" s="1"/>
  <c r="O138" i="3"/>
  <c r="O138" i="10" s="1"/>
  <c r="O139" i="3"/>
  <c r="O139" i="10" s="1"/>
  <c r="O140" i="3"/>
  <c r="O140" i="10" s="1"/>
  <c r="O141" i="3"/>
  <c r="O141" i="10" s="1"/>
  <c r="O142" i="3"/>
  <c r="O142" i="10" s="1"/>
  <c r="O143" i="3"/>
  <c r="O143" i="10" s="1"/>
  <c r="O144" i="3"/>
  <c r="O144" i="10" s="1"/>
  <c r="O145" i="3"/>
  <c r="O145" i="10" s="1"/>
  <c r="O146" i="3"/>
  <c r="O146" i="10" s="1"/>
  <c r="O147" i="3"/>
  <c r="O147" i="10" s="1"/>
  <c r="O148" i="3"/>
  <c r="O148" i="10" s="1"/>
  <c r="O149" i="3"/>
  <c r="O149" i="10" s="1"/>
  <c r="O150" i="3"/>
  <c r="O150" i="10" s="1"/>
  <c r="O151" i="3"/>
  <c r="O151" i="10" s="1"/>
  <c r="O152" i="3"/>
  <c r="O152" i="10" s="1"/>
  <c r="O153" i="3"/>
  <c r="O153" i="10" s="1"/>
  <c r="O154" i="3"/>
  <c r="O154" i="10" s="1"/>
  <c r="O155" i="3"/>
  <c r="O155" i="10" s="1"/>
  <c r="O156" i="3"/>
  <c r="O156" i="10" s="1"/>
  <c r="O157" i="3"/>
  <c r="O157" i="10" s="1"/>
  <c r="O158" i="3"/>
  <c r="O158" i="10" s="1"/>
  <c r="O159" i="3"/>
  <c r="O159" i="10" s="1"/>
  <c r="O160" i="3"/>
  <c r="O160" i="10" s="1"/>
  <c r="O161" i="3"/>
  <c r="O161" i="10" s="1"/>
  <c r="O162" i="3"/>
  <c r="O162" i="10" s="1"/>
  <c r="O163" i="3"/>
  <c r="O163" i="10" s="1"/>
  <c r="O164" i="3"/>
  <c r="O164" i="10" s="1"/>
  <c r="O165" i="3"/>
  <c r="O165" i="10" s="1"/>
  <c r="O166" i="3"/>
  <c r="O166" i="10" s="1"/>
  <c r="O167" i="3"/>
  <c r="O167" i="10" s="1"/>
  <c r="O168" i="3"/>
  <c r="O168" i="10" s="1"/>
  <c r="O169" i="3"/>
  <c r="O169" i="10" s="1"/>
  <c r="O170" i="3"/>
  <c r="O170" i="10" s="1"/>
  <c r="O171" i="3"/>
  <c r="O171" i="10" s="1"/>
  <c r="O172" i="3"/>
  <c r="O172" i="10" s="1"/>
  <c r="O173" i="3"/>
  <c r="O173" i="10" s="1"/>
  <c r="O174" i="3"/>
  <c r="O174" i="10" s="1"/>
  <c r="O175" i="3"/>
  <c r="O175" i="10" s="1"/>
  <c r="O176" i="3"/>
  <c r="O176" i="10" s="1"/>
  <c r="O177" i="3"/>
  <c r="O177" i="10" s="1"/>
  <c r="O178" i="3"/>
  <c r="O178" i="10" s="1"/>
  <c r="O179" i="3"/>
  <c r="O179" i="10" s="1"/>
  <c r="O180" i="3"/>
  <c r="O180" i="10" s="1"/>
  <c r="O181" i="3"/>
  <c r="O181" i="10" s="1"/>
  <c r="O182" i="3"/>
  <c r="O182" i="10" s="1"/>
  <c r="O183" i="3"/>
  <c r="O183" i="10" s="1"/>
  <c r="O184" i="3"/>
  <c r="O184" i="10" s="1"/>
  <c r="O185" i="3"/>
  <c r="O185" i="10" s="1"/>
  <c r="O186" i="3"/>
  <c r="O186" i="10" s="1"/>
  <c r="O187" i="3"/>
  <c r="O187" i="10" s="1"/>
  <c r="O188" i="3"/>
  <c r="O188" i="10" s="1"/>
  <c r="O189" i="3"/>
  <c r="O189" i="10" s="1"/>
  <c r="O190" i="3"/>
  <c r="O190" i="10" s="1"/>
  <c r="O191" i="3"/>
  <c r="O191" i="10" s="1"/>
  <c r="O192" i="3"/>
  <c r="O192" i="10" s="1"/>
  <c r="O193" i="3"/>
  <c r="O193" i="10" s="1"/>
  <c r="O194" i="3"/>
  <c r="O194" i="10" s="1"/>
  <c r="O195" i="3"/>
  <c r="O195" i="10" s="1"/>
  <c r="O196" i="3"/>
  <c r="O196" i="10" s="1"/>
  <c r="O197" i="3"/>
  <c r="O197" i="10" s="1"/>
  <c r="O198" i="3"/>
  <c r="O198" i="10" s="1"/>
  <c r="O199" i="3"/>
  <c r="O199" i="10" s="1"/>
  <c r="O200" i="3"/>
  <c r="O200" i="10" s="1"/>
  <c r="O201" i="3"/>
  <c r="O201" i="10" s="1"/>
  <c r="O202" i="3"/>
  <c r="O202" i="10" s="1"/>
  <c r="O203" i="3"/>
  <c r="O203" i="10" s="1"/>
  <c r="O204" i="3"/>
  <c r="O204" i="10" s="1"/>
  <c r="O205" i="3"/>
  <c r="O205" i="10" s="1"/>
  <c r="O206" i="3"/>
  <c r="O206" i="10" s="1"/>
  <c r="O207" i="3"/>
  <c r="O207" i="10" s="1"/>
  <c r="O208" i="3"/>
  <c r="O208" i="10" s="1"/>
  <c r="O209" i="3"/>
  <c r="O209" i="10" s="1"/>
  <c r="O210" i="3"/>
  <c r="O210" i="10" s="1"/>
  <c r="O211" i="3"/>
  <c r="O211" i="10" s="1"/>
  <c r="O212" i="3"/>
  <c r="O212" i="10" s="1"/>
  <c r="O213" i="3"/>
  <c r="O213" i="10" s="1"/>
  <c r="O214" i="3"/>
  <c r="O214" i="10" s="1"/>
  <c r="O215" i="3"/>
  <c r="O215" i="10" s="1"/>
  <c r="O216" i="3"/>
  <c r="O216" i="10" s="1"/>
  <c r="O217" i="3"/>
  <c r="O217" i="10" s="1"/>
  <c r="O218" i="3"/>
  <c r="O218" i="10" s="1"/>
  <c r="O219" i="3"/>
  <c r="O219" i="10" s="1"/>
  <c r="O220" i="3"/>
  <c r="O220" i="10" s="1"/>
  <c r="O221" i="3"/>
  <c r="O221" i="10" s="1"/>
  <c r="O222" i="3"/>
  <c r="O222" i="10" s="1"/>
  <c r="O223" i="3"/>
  <c r="O223" i="10" s="1"/>
  <c r="O224" i="3"/>
  <c r="O224" i="10" s="1"/>
  <c r="O225" i="3"/>
  <c r="O225" i="10" s="1"/>
  <c r="O226" i="3"/>
  <c r="O226" i="10" s="1"/>
  <c r="O227" i="3"/>
  <c r="O227" i="10" s="1"/>
  <c r="O228" i="3"/>
  <c r="O228" i="10" s="1"/>
  <c r="O229" i="3"/>
  <c r="O229" i="10" s="1"/>
  <c r="O230" i="3"/>
  <c r="O230" i="10" s="1"/>
  <c r="O231" i="3"/>
  <c r="O231" i="10" s="1"/>
  <c r="O232" i="3"/>
  <c r="O232" i="10" s="1"/>
  <c r="O233" i="3"/>
  <c r="O233" i="10" s="1"/>
  <c r="O234" i="3"/>
  <c r="O234" i="10" s="1"/>
  <c r="O235" i="3"/>
  <c r="O235" i="10" s="1"/>
  <c r="O236" i="3"/>
  <c r="O236" i="10" s="1"/>
  <c r="O237" i="3"/>
  <c r="O237" i="10" s="1"/>
  <c r="O238" i="3"/>
  <c r="O238" i="10" s="1"/>
  <c r="O239" i="3"/>
  <c r="O239" i="10" s="1"/>
  <c r="O240" i="3"/>
  <c r="O240" i="10" s="1"/>
  <c r="O241" i="3"/>
  <c r="O241" i="10" s="1"/>
  <c r="O242" i="3"/>
  <c r="O242" i="10" s="1"/>
  <c r="O243" i="3"/>
  <c r="O243" i="10" s="1"/>
  <c r="O244" i="3"/>
  <c r="O244" i="10" s="1"/>
  <c r="O245" i="3"/>
  <c r="O245" i="10" s="1"/>
  <c r="O246" i="3"/>
  <c r="O246" i="10" s="1"/>
  <c r="O247" i="3"/>
  <c r="O247" i="10" s="1"/>
  <c r="O248" i="3"/>
  <c r="O248" i="10" s="1"/>
  <c r="O249" i="3"/>
  <c r="O249" i="10" s="1"/>
  <c r="O250" i="3"/>
  <c r="O250" i="10" s="1"/>
  <c r="O251" i="3"/>
  <c r="O251" i="10" s="1"/>
  <c r="O252" i="3"/>
  <c r="O252" i="10" s="1"/>
  <c r="O253" i="3"/>
  <c r="O253" i="10" s="1"/>
  <c r="O254" i="3"/>
  <c r="O254" i="10" s="1"/>
  <c r="O255" i="3"/>
  <c r="O255" i="10" s="1"/>
  <c r="O256" i="3"/>
  <c r="O256" i="10" s="1"/>
  <c r="O257" i="3"/>
  <c r="O257" i="10" s="1"/>
  <c r="O258" i="3"/>
  <c r="O258" i="10" s="1"/>
  <c r="O259" i="3"/>
  <c r="O259" i="10" s="1"/>
  <c r="O260" i="3"/>
  <c r="O260" i="10" s="1"/>
  <c r="O261" i="3"/>
  <c r="O261" i="10" s="1"/>
  <c r="O262" i="3"/>
  <c r="O262" i="10" s="1"/>
  <c r="O263" i="3"/>
  <c r="O263" i="10" s="1"/>
  <c r="O264" i="3"/>
  <c r="O264" i="10" s="1"/>
  <c r="O265" i="3"/>
  <c r="O265" i="10" s="1"/>
  <c r="O266" i="3"/>
  <c r="O266" i="10" s="1"/>
  <c r="O267" i="3"/>
  <c r="O267" i="10" s="1"/>
  <c r="O268" i="3"/>
  <c r="O268" i="10" s="1"/>
  <c r="O269" i="3"/>
  <c r="O269" i="10" s="1"/>
  <c r="O270" i="3"/>
  <c r="O270" i="10" s="1"/>
  <c r="O271" i="3"/>
  <c r="O271" i="10" s="1"/>
  <c r="O272" i="3"/>
  <c r="O272" i="10" s="1"/>
  <c r="O273" i="3"/>
  <c r="O273" i="10" s="1"/>
  <c r="O274" i="3"/>
  <c r="O274" i="10" s="1"/>
  <c r="O275" i="3"/>
  <c r="O275" i="10" s="1"/>
  <c r="O276" i="3"/>
  <c r="O276" i="10" s="1"/>
  <c r="O277" i="3"/>
  <c r="O277" i="10" s="1"/>
  <c r="O278" i="3"/>
  <c r="O278" i="10" s="1"/>
  <c r="O279" i="3"/>
  <c r="O279" i="10" s="1"/>
  <c r="O280" i="3"/>
  <c r="O280" i="10" s="1"/>
  <c r="O281" i="3"/>
  <c r="O281" i="10" s="1"/>
  <c r="O282" i="3"/>
  <c r="O282" i="10" s="1"/>
  <c r="O283" i="3"/>
  <c r="O283" i="10" s="1"/>
  <c r="O284" i="3"/>
  <c r="O284" i="10" s="1"/>
  <c r="O285" i="3"/>
  <c r="O285" i="10" s="1"/>
  <c r="O286" i="3"/>
  <c r="O286" i="10" s="1"/>
  <c r="O287" i="3"/>
  <c r="O287" i="10" s="1"/>
  <c r="O288" i="3"/>
  <c r="O288" i="10" s="1"/>
  <c r="O289" i="3"/>
  <c r="O289" i="10" s="1"/>
  <c r="O290" i="3"/>
  <c r="O290" i="10" s="1"/>
  <c r="O291" i="3"/>
  <c r="O291" i="10" s="1"/>
  <c r="O292" i="3"/>
  <c r="O292" i="10" s="1"/>
  <c r="O293" i="3"/>
  <c r="O293" i="10" s="1"/>
  <c r="O294" i="3"/>
  <c r="O294" i="10" s="1"/>
  <c r="O295" i="3"/>
  <c r="O295" i="10" s="1"/>
  <c r="O296" i="3"/>
  <c r="O296" i="10" s="1"/>
  <c r="O297" i="3"/>
  <c r="O297" i="10" s="1"/>
  <c r="O298" i="3"/>
  <c r="O298" i="10" s="1"/>
  <c r="O299" i="3"/>
  <c r="O299" i="10" s="1"/>
  <c r="O300" i="3"/>
  <c r="O300" i="10" s="1"/>
  <c r="O301" i="3"/>
  <c r="O301" i="10" s="1"/>
  <c r="O302" i="3"/>
  <c r="O302" i="10" s="1"/>
  <c r="O303" i="3"/>
  <c r="O303" i="10" s="1"/>
  <c r="O304" i="3"/>
  <c r="O304" i="10" s="1"/>
  <c r="O305" i="3"/>
  <c r="O305" i="10" s="1"/>
  <c r="O306" i="3"/>
  <c r="O306" i="10" s="1"/>
  <c r="O307" i="3"/>
  <c r="O307" i="10" s="1"/>
  <c r="O308" i="3"/>
  <c r="O308" i="10" s="1"/>
  <c r="O309" i="3"/>
  <c r="O309" i="10" s="1"/>
  <c r="O310" i="3"/>
  <c r="O310" i="10" s="1"/>
  <c r="O311" i="3"/>
  <c r="O311" i="10" s="1"/>
  <c r="O312" i="3"/>
  <c r="O312" i="10" s="1"/>
  <c r="O313" i="3"/>
  <c r="O313" i="10" s="1"/>
  <c r="O314" i="3"/>
  <c r="O314" i="10" s="1"/>
  <c r="O315" i="3"/>
  <c r="O315" i="10" s="1"/>
  <c r="O316" i="3"/>
  <c r="O316" i="10" s="1"/>
  <c r="O317" i="3"/>
  <c r="O317" i="10" s="1"/>
  <c r="O318" i="3"/>
  <c r="O318" i="10" s="1"/>
  <c r="O319" i="3"/>
  <c r="O319" i="10" s="1"/>
  <c r="O320" i="3"/>
  <c r="O320" i="10" s="1"/>
  <c r="O321" i="3"/>
  <c r="O321" i="10" s="1"/>
  <c r="O322" i="3"/>
  <c r="O322" i="10" s="1"/>
  <c r="O323" i="3"/>
  <c r="O323" i="10" s="1"/>
  <c r="O324" i="3"/>
  <c r="O324" i="10" s="1"/>
  <c r="O325" i="3"/>
  <c r="O325" i="10" s="1"/>
  <c r="O326" i="3"/>
  <c r="O326" i="10" s="1"/>
  <c r="O327" i="3"/>
  <c r="O327" i="10" s="1"/>
  <c r="O328" i="3"/>
  <c r="O328" i="10" s="1"/>
  <c r="O329" i="3"/>
  <c r="O329" i="10" s="1"/>
  <c r="O330" i="3"/>
  <c r="O330" i="10" s="1"/>
  <c r="O331" i="3"/>
  <c r="O331" i="10" s="1"/>
  <c r="O332" i="3"/>
  <c r="O332" i="10" s="1"/>
  <c r="O333" i="3"/>
  <c r="O333" i="10" s="1"/>
  <c r="O334" i="3"/>
  <c r="O334" i="10" s="1"/>
  <c r="O335" i="3"/>
  <c r="O335" i="10" s="1"/>
  <c r="O336" i="3"/>
  <c r="O336" i="10" s="1"/>
  <c r="O337" i="3"/>
  <c r="O337" i="10" s="1"/>
  <c r="O338" i="3"/>
  <c r="O338" i="10" s="1"/>
  <c r="O339" i="3"/>
  <c r="O339" i="10" s="1"/>
  <c r="O340" i="3"/>
  <c r="O340" i="10" s="1"/>
  <c r="O341" i="3"/>
  <c r="O341" i="10" s="1"/>
  <c r="O342" i="3"/>
  <c r="O342" i="10" s="1"/>
  <c r="O343" i="3"/>
  <c r="O343" i="10" s="1"/>
  <c r="O344" i="3"/>
  <c r="O344" i="10" s="1"/>
  <c r="O345" i="3"/>
  <c r="O345" i="10" s="1"/>
  <c r="O346" i="3"/>
  <c r="O346" i="10" s="1"/>
  <c r="O347" i="3"/>
  <c r="O347" i="10" s="1"/>
  <c r="O348" i="3"/>
  <c r="O348" i="10" s="1"/>
  <c r="O349" i="3"/>
  <c r="O349" i="10" s="1"/>
  <c r="O350" i="3"/>
  <c r="O350" i="10" s="1"/>
  <c r="O351" i="3"/>
  <c r="O351" i="10" s="1"/>
  <c r="O352" i="3"/>
  <c r="O352" i="10" s="1"/>
  <c r="O354" i="3"/>
  <c r="O354" i="10" s="1"/>
  <c r="O355" i="3"/>
  <c r="O355" i="10" s="1"/>
  <c r="O356" i="3"/>
  <c r="O356" i="10" s="1"/>
  <c r="O357" i="3"/>
  <c r="O357" i="10" s="1"/>
  <c r="O358" i="3"/>
  <c r="O358" i="10" s="1"/>
  <c r="O359" i="3"/>
  <c r="O359" i="10" s="1"/>
  <c r="O360" i="3"/>
  <c r="O360" i="10" s="1"/>
  <c r="O361" i="3"/>
  <c r="O361" i="10" s="1"/>
  <c r="O362" i="3"/>
  <c r="O362" i="10" s="1"/>
  <c r="O363" i="3"/>
  <c r="O363" i="10" s="1"/>
  <c r="O364" i="3"/>
  <c r="O364" i="10" s="1"/>
  <c r="O365" i="3"/>
  <c r="O365" i="10" s="1"/>
  <c r="O366" i="3"/>
  <c r="O366" i="10" s="1"/>
  <c r="O367" i="3"/>
  <c r="O367" i="10" s="1"/>
  <c r="O368" i="3"/>
  <c r="O368" i="10" s="1"/>
  <c r="O369" i="3"/>
  <c r="O369" i="10" s="1"/>
  <c r="O370" i="3"/>
  <c r="O370" i="10" s="1"/>
  <c r="O371" i="3"/>
  <c r="O371" i="10" s="1"/>
  <c r="O372" i="3"/>
  <c r="O372" i="10" s="1"/>
  <c r="O373" i="3"/>
  <c r="O373" i="10" s="1"/>
  <c r="O374" i="3"/>
  <c r="O374" i="10" s="1"/>
  <c r="O375" i="3"/>
  <c r="O375" i="10" s="1"/>
  <c r="O376" i="3"/>
  <c r="O376" i="10" s="1"/>
  <c r="O377" i="3"/>
  <c r="O377" i="10" s="1"/>
  <c r="O378" i="3"/>
  <c r="O378" i="10" s="1"/>
  <c r="O379" i="3"/>
  <c r="O379" i="10" s="1"/>
  <c r="O380" i="3"/>
  <c r="O380" i="10" s="1"/>
  <c r="O381" i="3"/>
  <c r="O381" i="10" s="1"/>
  <c r="O382" i="3"/>
  <c r="O382" i="10" s="1"/>
  <c r="O384" i="3"/>
  <c r="O384" i="10" s="1"/>
  <c r="O385" i="3"/>
  <c r="O385" i="10" s="1"/>
  <c r="O386" i="3"/>
  <c r="O386" i="10" s="1"/>
  <c r="O387" i="3"/>
  <c r="O387" i="10" s="1"/>
  <c r="O388" i="3"/>
  <c r="O388" i="10" s="1"/>
  <c r="O389" i="3"/>
  <c r="O389" i="10" s="1"/>
  <c r="O390" i="3"/>
  <c r="O390" i="10" s="1"/>
  <c r="O391" i="3"/>
  <c r="O391" i="10" s="1"/>
  <c r="O392" i="3"/>
  <c r="O392" i="10" s="1"/>
  <c r="O393" i="3"/>
  <c r="O393" i="10" s="1"/>
  <c r="O394" i="3"/>
  <c r="O394" i="10" s="1"/>
  <c r="O395" i="3"/>
  <c r="O395" i="10" s="1"/>
  <c r="O396" i="3"/>
  <c r="O396" i="10" s="1"/>
  <c r="O397" i="3"/>
  <c r="O397" i="10" s="1"/>
  <c r="O398" i="3"/>
  <c r="O398" i="10" s="1"/>
  <c r="O399" i="3"/>
  <c r="O399" i="10" s="1"/>
  <c r="O400" i="3"/>
  <c r="O400" i="10" s="1"/>
  <c r="O401" i="3"/>
  <c r="O401" i="10" s="1"/>
  <c r="O402" i="3"/>
  <c r="O402" i="10" s="1"/>
  <c r="O403" i="3"/>
  <c r="O403" i="10" s="1"/>
  <c r="O404" i="3"/>
  <c r="O404" i="10" s="1"/>
  <c r="O405" i="3"/>
  <c r="O405" i="10" s="1"/>
  <c r="O406" i="3"/>
  <c r="O406" i="10" s="1"/>
  <c r="O407" i="3"/>
  <c r="O407" i="10" s="1"/>
  <c r="O408" i="3"/>
  <c r="O408" i="10" s="1"/>
  <c r="O409" i="3"/>
  <c r="O409" i="10" s="1"/>
  <c r="O410" i="3"/>
  <c r="O410" i="10" s="1"/>
  <c r="O411" i="3"/>
  <c r="O411" i="10" s="1"/>
  <c r="O412" i="3"/>
  <c r="O412" i="10" s="1"/>
  <c r="O413" i="3"/>
  <c r="O413" i="10" s="1"/>
  <c r="O414" i="3"/>
  <c r="O414" i="10" s="1"/>
  <c r="O415" i="3"/>
  <c r="O415" i="10" s="1"/>
  <c r="O416" i="3"/>
  <c r="O416" i="10" s="1"/>
  <c r="O417" i="3"/>
  <c r="O417" i="10" s="1"/>
  <c r="O418" i="3"/>
  <c r="O418" i="10" s="1"/>
  <c r="O419" i="3"/>
  <c r="O419" i="10" s="1"/>
  <c r="O420" i="3"/>
  <c r="O420" i="10" s="1"/>
  <c r="O421" i="3"/>
  <c r="O421" i="10" s="1"/>
  <c r="O422" i="3"/>
  <c r="O422" i="10" s="1"/>
  <c r="O423" i="3"/>
  <c r="O423" i="10" s="1"/>
  <c r="O424" i="3"/>
  <c r="O424" i="10" s="1"/>
  <c r="O425" i="3"/>
  <c r="O425" i="10" s="1"/>
  <c r="O426" i="3"/>
  <c r="O426" i="10" s="1"/>
  <c r="O427" i="3"/>
  <c r="O427" i="10" s="1"/>
  <c r="O428" i="3"/>
  <c r="O428" i="10" s="1"/>
  <c r="O429" i="3"/>
  <c r="O429" i="10" s="1"/>
  <c r="O430" i="3"/>
  <c r="O430" i="10" s="1"/>
  <c r="O431" i="3"/>
  <c r="O431" i="10" s="1"/>
  <c r="O432" i="3"/>
  <c r="O432" i="10" s="1"/>
  <c r="O433" i="3"/>
  <c r="O433" i="10" s="1"/>
  <c r="O434" i="3"/>
  <c r="O434" i="10" s="1"/>
  <c r="O435" i="3"/>
  <c r="O435" i="10" s="1"/>
  <c r="O436" i="3"/>
  <c r="O436" i="10" s="1"/>
  <c r="O437" i="3"/>
  <c r="O437" i="10" s="1"/>
  <c r="O438" i="3"/>
  <c r="O438" i="10" s="1"/>
  <c r="O439" i="3"/>
  <c r="O439" i="10" s="1"/>
  <c r="O440" i="3"/>
  <c r="O440" i="10" s="1"/>
  <c r="O441" i="3"/>
  <c r="O441" i="10" s="1"/>
  <c r="O442" i="3"/>
  <c r="O442" i="10" s="1"/>
  <c r="O443" i="3"/>
  <c r="O443" i="10" s="1"/>
  <c r="O444" i="3"/>
  <c r="O444" i="10" s="1"/>
  <c r="O445" i="3"/>
  <c r="O445" i="10" s="1"/>
  <c r="O446" i="3"/>
  <c r="O446" i="10" s="1"/>
  <c r="O447" i="3"/>
  <c r="O447" i="10" s="1"/>
  <c r="O448" i="3"/>
  <c r="O448" i="10" s="1"/>
  <c r="O449" i="3"/>
  <c r="O449" i="10" s="1"/>
  <c r="O450" i="3"/>
  <c r="O450" i="10" s="1"/>
  <c r="O451" i="3"/>
  <c r="O451" i="10" s="1"/>
  <c r="O452" i="3"/>
  <c r="O452" i="10" s="1"/>
  <c r="O453" i="3"/>
  <c r="O453" i="10" s="1"/>
  <c r="O454" i="3"/>
  <c r="O454" i="10" s="1"/>
  <c r="O455" i="3"/>
  <c r="O455" i="10" s="1"/>
  <c r="O456" i="3"/>
  <c r="O456" i="10" s="1"/>
  <c r="O457" i="3"/>
  <c r="O457" i="10" s="1"/>
  <c r="O458" i="3"/>
  <c r="O458" i="10" s="1"/>
  <c r="O459" i="3"/>
  <c r="O459" i="10" s="1"/>
  <c r="O460" i="3"/>
  <c r="O460" i="10" s="1"/>
  <c r="O461" i="3"/>
  <c r="O461" i="10" s="1"/>
  <c r="O462" i="3"/>
  <c r="O462" i="10" s="1"/>
  <c r="O463" i="3"/>
  <c r="O463" i="10" s="1"/>
  <c r="O464" i="3"/>
  <c r="O464" i="10" s="1"/>
  <c r="O465" i="3"/>
  <c r="O465" i="10" s="1"/>
  <c r="O466" i="3"/>
  <c r="O466" i="10" s="1"/>
  <c r="O467" i="3"/>
  <c r="O467" i="10" s="1"/>
  <c r="O468" i="3"/>
  <c r="O468" i="10" s="1"/>
  <c r="O469" i="3"/>
  <c r="O469" i="10" s="1"/>
  <c r="O470" i="3"/>
  <c r="O470" i="10" s="1"/>
  <c r="O471" i="3"/>
  <c r="O471" i="10" s="1"/>
  <c r="O472" i="3"/>
  <c r="O472" i="10" s="1"/>
  <c r="O473" i="3"/>
  <c r="O473" i="10" s="1"/>
  <c r="O474" i="3"/>
  <c r="O474" i="10" s="1"/>
  <c r="O475" i="3"/>
  <c r="O475" i="10" s="1"/>
  <c r="O476" i="3"/>
  <c r="O476" i="10" s="1"/>
  <c r="O477" i="3"/>
  <c r="O477" i="10" s="1"/>
  <c r="O478" i="3"/>
  <c r="O478" i="10" s="1"/>
  <c r="O479" i="3"/>
  <c r="O479" i="10" s="1"/>
  <c r="O480" i="3"/>
  <c r="O480" i="10" s="1"/>
  <c r="O481" i="3"/>
  <c r="O481" i="10" s="1"/>
  <c r="O482" i="3"/>
  <c r="O482" i="10" s="1"/>
  <c r="O483" i="3"/>
  <c r="O483" i="10" s="1"/>
  <c r="O484" i="3"/>
  <c r="O484" i="10" s="1"/>
  <c r="O485" i="3"/>
  <c r="O485" i="10" s="1"/>
  <c r="O486" i="3"/>
  <c r="O486" i="10" s="1"/>
  <c r="O487" i="3"/>
  <c r="O487" i="10" s="1"/>
  <c r="O488" i="3"/>
  <c r="O488" i="10" s="1"/>
  <c r="O489" i="3"/>
  <c r="O489" i="10" s="1"/>
  <c r="O490" i="3"/>
  <c r="O490" i="10" s="1"/>
  <c r="O491" i="3"/>
  <c r="O491" i="10" s="1"/>
  <c r="O492" i="3"/>
  <c r="O492" i="10" s="1"/>
  <c r="O493" i="3"/>
  <c r="O493" i="10" s="1"/>
  <c r="O494" i="3"/>
  <c r="O494" i="10" s="1"/>
  <c r="O495" i="3"/>
  <c r="O495" i="10" s="1"/>
  <c r="O496" i="3"/>
  <c r="O496" i="10" s="1"/>
  <c r="O497" i="3"/>
  <c r="O497" i="10" s="1"/>
  <c r="O498" i="3"/>
  <c r="O498" i="10" s="1"/>
  <c r="O499" i="3"/>
  <c r="O499" i="10" s="1"/>
  <c r="O500" i="3"/>
  <c r="O500" i="10" s="1"/>
  <c r="O501" i="3"/>
  <c r="O501" i="10" s="1"/>
  <c r="O502" i="3"/>
  <c r="O502" i="10" s="1"/>
  <c r="O503" i="3"/>
  <c r="O503" i="10" s="1"/>
  <c r="O504" i="3"/>
  <c r="O504" i="10" s="1"/>
  <c r="O505" i="3"/>
  <c r="O505" i="10" s="1"/>
  <c r="O506" i="3"/>
  <c r="O506" i="10" s="1"/>
  <c r="O507" i="3"/>
  <c r="O507" i="10" s="1"/>
  <c r="O508" i="3"/>
  <c r="O508" i="10" s="1"/>
  <c r="O509" i="3"/>
  <c r="O509" i="10" s="1"/>
  <c r="O510" i="3"/>
  <c r="O510" i="10" s="1"/>
  <c r="O511" i="3"/>
  <c r="O511" i="10" s="1"/>
  <c r="O512" i="3"/>
  <c r="O512" i="10" s="1"/>
  <c r="O513" i="3"/>
  <c r="O513" i="10" s="1"/>
  <c r="O514" i="3"/>
  <c r="O514" i="10" s="1"/>
  <c r="O515" i="3"/>
  <c r="O515" i="10" s="1"/>
  <c r="O516" i="3"/>
  <c r="O516" i="10" s="1"/>
  <c r="O517" i="3"/>
  <c r="O517" i="10" s="1"/>
  <c r="O518" i="3"/>
  <c r="O518" i="10" s="1"/>
  <c r="O519" i="3"/>
  <c r="O519" i="10" s="1"/>
  <c r="O520" i="3"/>
  <c r="O520" i="10" s="1"/>
  <c r="O521" i="3"/>
  <c r="O521" i="10" s="1"/>
  <c r="O522" i="3"/>
  <c r="O522" i="10" s="1"/>
  <c r="O523" i="3"/>
  <c r="O523" i="10" s="1"/>
  <c r="O524" i="3"/>
  <c r="O524" i="10" s="1"/>
  <c r="O525" i="3"/>
  <c r="O525" i="10" s="1"/>
  <c r="O526" i="3"/>
  <c r="O526" i="10" s="1"/>
  <c r="O527" i="3"/>
  <c r="O527" i="10" s="1"/>
  <c r="O528" i="3"/>
  <c r="O528" i="10" s="1"/>
  <c r="O529" i="3"/>
  <c r="O529" i="10" s="1"/>
  <c r="O530" i="3"/>
  <c r="O530" i="10" s="1"/>
  <c r="O531" i="3"/>
  <c r="O531" i="10" s="1"/>
  <c r="O532" i="3"/>
  <c r="O532" i="10" s="1"/>
  <c r="O533" i="3"/>
  <c r="O533" i="10" s="1"/>
  <c r="O534" i="3"/>
  <c r="O534" i="10" s="1"/>
  <c r="O535" i="3"/>
  <c r="O535" i="10" s="1"/>
  <c r="O536" i="3"/>
  <c r="O536" i="10" s="1"/>
  <c r="O537" i="3"/>
  <c r="O537" i="10" s="1"/>
  <c r="O538" i="3"/>
  <c r="O538" i="10" s="1"/>
  <c r="O539" i="3"/>
  <c r="O539" i="10" s="1"/>
  <c r="O540" i="3"/>
  <c r="O540" i="10" s="1"/>
  <c r="O541" i="3"/>
  <c r="O541" i="10" s="1"/>
  <c r="O542" i="3"/>
  <c r="O542" i="10" s="1"/>
  <c r="O543" i="3"/>
  <c r="O543" i="10" s="1"/>
  <c r="O544" i="3"/>
  <c r="O544" i="10" s="1"/>
  <c r="O545" i="3"/>
  <c r="O545" i="10" s="1"/>
  <c r="O546" i="3"/>
  <c r="O546" i="10" s="1"/>
  <c r="O547" i="3"/>
  <c r="O547" i="10" s="1"/>
  <c r="O548" i="3"/>
  <c r="O548" i="10" s="1"/>
  <c r="O549" i="3"/>
  <c r="O549" i="10" s="1"/>
  <c r="O550" i="3"/>
  <c r="O550" i="10" s="1"/>
  <c r="O551" i="3"/>
  <c r="O551" i="10" s="1"/>
  <c r="O552" i="3"/>
  <c r="O552" i="10" s="1"/>
  <c r="O553" i="3"/>
  <c r="O553" i="10" s="1"/>
  <c r="O554" i="3"/>
  <c r="O554" i="10" s="1"/>
  <c r="O555" i="3"/>
  <c r="O555" i="10" s="1"/>
  <c r="O556" i="3"/>
  <c r="O556" i="10" s="1"/>
  <c r="O557" i="3"/>
  <c r="O557" i="10" s="1"/>
  <c r="O558" i="3"/>
  <c r="O558" i="10" s="1"/>
  <c r="O559" i="3"/>
  <c r="O559" i="10" s="1"/>
  <c r="O560" i="3"/>
  <c r="O560" i="10" s="1"/>
  <c r="O561" i="3"/>
  <c r="O561" i="10" s="1"/>
  <c r="O562" i="3"/>
  <c r="O562" i="10" s="1"/>
  <c r="O563" i="3"/>
  <c r="O563" i="10" s="1"/>
  <c r="O564" i="3"/>
  <c r="O564" i="10" s="1"/>
  <c r="O565" i="3"/>
  <c r="O565" i="10" s="1"/>
  <c r="O566" i="3"/>
  <c r="O566" i="10" s="1"/>
  <c r="O567" i="3"/>
  <c r="O567" i="10" s="1"/>
  <c r="O568" i="3"/>
  <c r="O568" i="10" s="1"/>
  <c r="O569" i="3"/>
  <c r="O569" i="10" s="1"/>
  <c r="O570" i="3"/>
  <c r="O570" i="10" s="1"/>
  <c r="O571" i="3"/>
  <c r="O571" i="10" s="1"/>
  <c r="O572" i="3"/>
  <c r="O572" i="10" s="1"/>
  <c r="O573" i="3"/>
  <c r="O573" i="10" s="1"/>
  <c r="O574" i="3"/>
  <c r="O574" i="10" s="1"/>
  <c r="O575" i="3"/>
  <c r="O575" i="10" s="1"/>
  <c r="O576" i="3"/>
  <c r="O576" i="10" s="1"/>
  <c r="O577" i="3"/>
  <c r="O577" i="10" s="1"/>
  <c r="O578" i="3"/>
  <c r="O578" i="10" s="1"/>
  <c r="O579" i="3"/>
  <c r="O579" i="10" s="1"/>
  <c r="O580" i="3"/>
  <c r="O580" i="10" s="1"/>
  <c r="O581" i="3"/>
  <c r="O581" i="10" s="1"/>
  <c r="O582" i="3"/>
  <c r="O582" i="10" s="1"/>
  <c r="O583" i="3"/>
  <c r="O583" i="10" s="1"/>
  <c r="O584" i="3"/>
  <c r="O584" i="10" s="1"/>
  <c r="O585" i="3"/>
  <c r="O585" i="10" s="1"/>
  <c r="O586" i="3"/>
  <c r="O586" i="10" s="1"/>
  <c r="O587" i="3"/>
  <c r="O587" i="10" s="1"/>
  <c r="O588" i="3"/>
  <c r="O588" i="10" s="1"/>
  <c r="O589" i="3"/>
  <c r="O589" i="10" s="1"/>
  <c r="O590" i="3"/>
  <c r="O590" i="10" s="1"/>
  <c r="O591" i="3"/>
  <c r="O591" i="10" s="1"/>
  <c r="O592" i="3"/>
  <c r="O592" i="10" s="1"/>
  <c r="O593" i="3"/>
  <c r="O593" i="10" s="1"/>
  <c r="O594" i="3"/>
  <c r="O594" i="10" s="1"/>
  <c r="O595" i="3"/>
  <c r="O595" i="10" s="1"/>
  <c r="O596" i="3"/>
  <c r="O596" i="10" s="1"/>
  <c r="O597" i="3"/>
  <c r="O597" i="10" s="1"/>
  <c r="O598" i="3"/>
  <c r="O598" i="10" s="1"/>
  <c r="O599" i="3"/>
  <c r="O599" i="10" s="1"/>
  <c r="O600" i="3"/>
  <c r="O600" i="10" s="1"/>
  <c r="O601" i="3"/>
  <c r="O601" i="10" s="1"/>
  <c r="O602" i="3"/>
  <c r="O602" i="10" s="1"/>
  <c r="O603" i="3"/>
  <c r="O603" i="10" s="1"/>
  <c r="O604" i="3"/>
  <c r="O604" i="10" s="1"/>
  <c r="O605" i="3"/>
  <c r="O605" i="10" s="1"/>
  <c r="O606" i="3"/>
  <c r="O606" i="10" s="1"/>
  <c r="O607" i="3"/>
  <c r="O607" i="10" s="1"/>
  <c r="O608" i="3"/>
  <c r="O608" i="10" s="1"/>
  <c r="O609" i="3"/>
  <c r="O609" i="10" s="1"/>
  <c r="O610" i="3"/>
  <c r="O610" i="10" s="1"/>
  <c r="O611" i="3"/>
  <c r="O611" i="10" s="1"/>
  <c r="O612" i="3"/>
  <c r="O612" i="10" s="1"/>
  <c r="O613" i="3"/>
  <c r="O613" i="10" s="1"/>
  <c r="O614" i="3"/>
  <c r="O614" i="10" s="1"/>
  <c r="O615" i="3"/>
  <c r="O615" i="10" s="1"/>
  <c r="O616" i="3"/>
  <c r="O616" i="10" s="1"/>
  <c r="O617" i="3"/>
  <c r="O617" i="10" s="1"/>
  <c r="O618" i="3"/>
  <c r="O618" i="10" s="1"/>
  <c r="O619" i="3"/>
  <c r="O619" i="10" s="1"/>
  <c r="O620" i="3"/>
  <c r="O620" i="10" s="1"/>
  <c r="O621" i="3"/>
  <c r="O621" i="10" s="1"/>
  <c r="O622" i="3"/>
  <c r="O622" i="10" s="1"/>
  <c r="O623" i="3"/>
  <c r="O623" i="10" s="1"/>
  <c r="O624" i="3"/>
  <c r="O624" i="10" s="1"/>
  <c r="O625" i="3"/>
  <c r="O625" i="10" s="1"/>
  <c r="O626" i="3"/>
  <c r="O626" i="10" s="1"/>
  <c r="O627" i="3"/>
  <c r="O627" i="10" s="1"/>
  <c r="O628" i="3"/>
  <c r="O628" i="10" s="1"/>
  <c r="O629" i="3"/>
  <c r="O629" i="10" s="1"/>
  <c r="O630" i="3"/>
  <c r="O630" i="10" s="1"/>
  <c r="O631" i="3"/>
  <c r="O631" i="10" s="1"/>
  <c r="O632" i="3"/>
  <c r="O632" i="10" s="1"/>
  <c r="O633" i="3"/>
  <c r="O633" i="10" s="1"/>
  <c r="O634" i="3"/>
  <c r="O634" i="10" s="1"/>
  <c r="O635" i="3"/>
  <c r="O635" i="10" s="1"/>
  <c r="O636" i="3"/>
  <c r="O636" i="10" s="1"/>
  <c r="O637" i="3"/>
  <c r="O637" i="10" s="1"/>
  <c r="O638" i="3"/>
  <c r="O638" i="10" s="1"/>
  <c r="O639" i="3"/>
  <c r="O639" i="10" s="1"/>
  <c r="O640" i="3"/>
  <c r="O640" i="10" s="1"/>
  <c r="O641" i="3"/>
  <c r="O641" i="10" s="1"/>
  <c r="O642" i="3"/>
  <c r="O642" i="10" s="1"/>
  <c r="O643" i="3"/>
  <c r="O643" i="10" s="1"/>
  <c r="O644" i="3"/>
  <c r="O644" i="10" s="1"/>
  <c r="O645" i="3"/>
  <c r="O645" i="10" s="1"/>
  <c r="O646" i="3"/>
  <c r="O646" i="10" s="1"/>
  <c r="O647" i="3"/>
  <c r="O647" i="10" s="1"/>
  <c r="O648" i="3"/>
  <c r="O648" i="10" s="1"/>
  <c r="O649" i="3"/>
  <c r="O649" i="10" s="1"/>
  <c r="O650" i="3"/>
  <c r="O650" i="10" s="1"/>
  <c r="O651" i="3"/>
  <c r="O651" i="10" s="1"/>
  <c r="O652" i="3"/>
  <c r="O652" i="10" s="1"/>
  <c r="O653" i="3"/>
  <c r="O653" i="10" s="1"/>
  <c r="O654" i="3"/>
  <c r="O654" i="10" s="1"/>
  <c r="O655" i="3"/>
  <c r="O655" i="10" s="1"/>
  <c r="O656" i="3"/>
  <c r="O656" i="10" s="1"/>
  <c r="O657" i="3"/>
  <c r="O657" i="10" s="1"/>
  <c r="O658" i="3"/>
  <c r="O658" i="10" s="1"/>
  <c r="O659" i="3"/>
  <c r="O659" i="10" s="1"/>
  <c r="O660" i="3"/>
  <c r="O660" i="10" s="1"/>
  <c r="O661" i="3"/>
  <c r="O661" i="10" s="1"/>
  <c r="O662" i="3"/>
  <c r="O662" i="10" s="1"/>
  <c r="O663" i="3"/>
  <c r="O663" i="10" s="1"/>
  <c r="O664" i="3"/>
  <c r="O664" i="10" s="1"/>
  <c r="O665" i="3"/>
  <c r="O665" i="10" s="1"/>
  <c r="O666" i="3"/>
  <c r="O666" i="10" s="1"/>
  <c r="O667" i="3"/>
  <c r="O667" i="10" s="1"/>
  <c r="O668" i="3"/>
  <c r="O668" i="10" s="1"/>
  <c r="O669" i="3"/>
  <c r="O669" i="10" s="1"/>
  <c r="O670" i="3"/>
  <c r="O670" i="10" s="1"/>
  <c r="O671" i="3"/>
  <c r="O671" i="10" s="1"/>
  <c r="O672" i="3"/>
  <c r="O672" i="10" s="1"/>
  <c r="O673" i="3"/>
  <c r="O673" i="10" s="1"/>
  <c r="O674" i="3"/>
  <c r="O674" i="10" s="1"/>
  <c r="O675" i="3"/>
  <c r="O675" i="10" s="1"/>
  <c r="O676" i="3"/>
  <c r="O676" i="10" s="1"/>
  <c r="O677" i="3"/>
  <c r="O677" i="10" s="1"/>
  <c r="O678" i="3"/>
  <c r="O678" i="10" s="1"/>
  <c r="O679" i="3"/>
  <c r="O679" i="10" s="1"/>
  <c r="O680" i="3"/>
  <c r="O680" i="10" s="1"/>
  <c r="O681" i="3"/>
  <c r="O681" i="10" s="1"/>
  <c r="O682" i="3"/>
  <c r="O682" i="10" s="1"/>
  <c r="O683" i="3"/>
  <c r="O683" i="10" s="1"/>
  <c r="O684" i="3"/>
  <c r="O684" i="10" s="1"/>
  <c r="O685" i="3"/>
  <c r="O685" i="10" s="1"/>
  <c r="O686" i="3"/>
  <c r="O686" i="10" s="1"/>
  <c r="O687" i="3"/>
  <c r="O687" i="10" s="1"/>
  <c r="O688" i="3"/>
  <c r="O688" i="10" s="1"/>
  <c r="O689" i="3"/>
  <c r="O689" i="10" s="1"/>
  <c r="O690" i="3"/>
  <c r="O690" i="10" s="1"/>
  <c r="O691" i="3"/>
  <c r="O691" i="10" s="1"/>
  <c r="O692" i="3"/>
  <c r="O692" i="10" s="1"/>
  <c r="O693" i="3"/>
  <c r="O693" i="10" s="1"/>
  <c r="O694" i="3"/>
  <c r="O694" i="10" s="1"/>
  <c r="O695" i="3"/>
  <c r="O695" i="10" s="1"/>
  <c r="O696" i="3"/>
  <c r="O696" i="10" s="1"/>
  <c r="O697" i="3"/>
  <c r="O697" i="10" s="1"/>
  <c r="O698" i="3"/>
  <c r="O698" i="10" s="1"/>
  <c r="O699" i="3"/>
  <c r="O699" i="10" s="1"/>
  <c r="O700" i="3"/>
  <c r="O700" i="10" s="1"/>
  <c r="O701" i="3"/>
  <c r="O701" i="10" s="1"/>
  <c r="O702" i="3"/>
  <c r="O702" i="10" s="1"/>
  <c r="O703" i="3"/>
  <c r="O703" i="10" s="1"/>
  <c r="O704" i="3"/>
  <c r="O704" i="10" s="1"/>
  <c r="O705" i="3"/>
  <c r="O705" i="10" s="1"/>
  <c r="O706" i="3"/>
  <c r="O706" i="10" s="1"/>
  <c r="O707" i="3"/>
  <c r="O707" i="10" s="1"/>
  <c r="O714" i="3"/>
  <c r="O714" i="10" s="1"/>
  <c r="O716" i="3"/>
  <c r="O716" i="10" s="1"/>
  <c r="O717" i="3"/>
  <c r="O717" i="10" s="1"/>
  <c r="O718" i="3"/>
  <c r="O718" i="10" s="1"/>
  <c r="O719" i="3"/>
  <c r="O719" i="10" s="1"/>
  <c r="O720" i="3"/>
  <c r="O720" i="10" s="1"/>
  <c r="O721" i="3"/>
  <c r="O721" i="10" s="1"/>
  <c r="O722" i="3"/>
  <c r="O722" i="10" s="1"/>
  <c r="O723" i="3"/>
  <c r="O723" i="10" s="1"/>
  <c r="O724" i="3"/>
  <c r="O724" i="10" s="1"/>
  <c r="O725" i="3"/>
  <c r="O725" i="10" s="1"/>
  <c r="O726" i="3"/>
  <c r="O726" i="10" s="1"/>
  <c r="O727" i="3"/>
  <c r="O727" i="10" s="1"/>
  <c r="O728" i="3"/>
  <c r="O728" i="10" s="1"/>
  <c r="O729" i="3"/>
  <c r="O729" i="10" s="1"/>
  <c r="O730" i="3"/>
  <c r="O730" i="10" s="1"/>
  <c r="O731" i="3"/>
  <c r="O731" i="10" s="1"/>
  <c r="O732" i="3"/>
  <c r="O732" i="10" s="1"/>
  <c r="O733" i="3"/>
  <c r="O733" i="10" s="1"/>
  <c r="O734" i="3"/>
  <c r="O734" i="10" s="1"/>
  <c r="O735" i="3"/>
  <c r="O735" i="10" s="1"/>
  <c r="O736" i="3"/>
  <c r="O736" i="10" s="1"/>
  <c r="O737" i="3"/>
  <c r="O737" i="10" s="1"/>
  <c r="O738" i="3"/>
  <c r="O738" i="10" s="1"/>
  <c r="O739" i="3"/>
  <c r="O739" i="10" s="1"/>
  <c r="O740" i="3"/>
  <c r="O740" i="10" s="1"/>
  <c r="O741" i="3"/>
  <c r="O741" i="10" s="1"/>
  <c r="O742" i="3"/>
  <c r="O742" i="10" s="1"/>
  <c r="O743" i="3"/>
  <c r="O743" i="10" s="1"/>
  <c r="O744" i="3"/>
  <c r="O744" i="10" s="1"/>
  <c r="O745" i="3"/>
  <c r="O745" i="10" s="1"/>
  <c r="O746" i="3"/>
  <c r="O746" i="10" s="1"/>
  <c r="O747" i="3"/>
  <c r="O747" i="10" s="1"/>
  <c r="O748" i="3"/>
  <c r="O748" i="10" s="1"/>
  <c r="O749" i="3"/>
  <c r="O749" i="10" s="1"/>
  <c r="O750" i="3"/>
  <c r="O750" i="10" s="1"/>
  <c r="O751" i="3"/>
  <c r="O751" i="10" s="1"/>
  <c r="O752" i="3"/>
  <c r="O752" i="10" s="1"/>
  <c r="O753" i="3"/>
  <c r="O753" i="10" s="1"/>
  <c r="O754" i="3"/>
  <c r="O754" i="10" s="1"/>
  <c r="O755" i="3"/>
  <c r="O755" i="10" s="1"/>
  <c r="O756" i="3"/>
  <c r="O756" i="10" s="1"/>
  <c r="O757" i="3"/>
  <c r="O757" i="10" s="1"/>
  <c r="O758" i="3"/>
  <c r="O758" i="10" s="1"/>
  <c r="O759" i="3"/>
  <c r="O759" i="10" s="1"/>
  <c r="O760" i="3"/>
  <c r="O760" i="10" s="1"/>
  <c r="O761" i="3"/>
  <c r="O761" i="10" s="1"/>
  <c r="O762" i="3"/>
  <c r="O762" i="10" s="1"/>
  <c r="O763" i="3"/>
  <c r="O763" i="10" s="1"/>
  <c r="O764" i="3"/>
  <c r="O764" i="10" s="1"/>
  <c r="O765" i="3"/>
  <c r="O765" i="10" s="1"/>
  <c r="O766" i="3"/>
  <c r="O766" i="10" s="1"/>
  <c r="O769" i="3"/>
  <c r="O769" i="10" s="1"/>
  <c r="O767" i="3"/>
  <c r="O767" i="10" s="1"/>
  <c r="O768" i="3"/>
  <c r="O768" i="10" s="1"/>
  <c r="O770" i="3"/>
  <c r="O770" i="10" s="1"/>
  <c r="O771" i="3"/>
  <c r="O771" i="10" s="1"/>
  <c r="O772" i="3"/>
  <c r="O772" i="10" s="1"/>
  <c r="O773" i="3"/>
  <c r="O773" i="10" s="1"/>
  <c r="O774" i="3"/>
  <c r="O774" i="10" s="1"/>
  <c r="O775" i="3"/>
  <c r="O775" i="10" s="1"/>
  <c r="O776" i="3"/>
  <c r="O776" i="10" s="1"/>
  <c r="O777" i="3"/>
  <c r="O777" i="10" s="1"/>
  <c r="O778" i="3"/>
  <c r="O778" i="10" s="1"/>
  <c r="O779" i="3"/>
  <c r="O779" i="10" s="1"/>
  <c r="O780" i="3"/>
  <c r="O780" i="10" s="1"/>
  <c r="O781" i="3"/>
  <c r="O781" i="10" s="1"/>
  <c r="O782" i="3"/>
  <c r="O782" i="10" s="1"/>
  <c r="O783" i="3"/>
  <c r="O783" i="10" s="1"/>
  <c r="O784" i="3"/>
  <c r="O784" i="10" s="1"/>
  <c r="O785" i="3"/>
  <c r="O785" i="10" s="1"/>
  <c r="O786" i="3"/>
  <c r="O786" i="10" s="1"/>
  <c r="O787" i="3"/>
  <c r="O787" i="10" s="1"/>
  <c r="O788" i="3"/>
  <c r="O788" i="10" s="1"/>
  <c r="O789" i="3"/>
  <c r="O789" i="10" s="1"/>
  <c r="O790" i="3"/>
  <c r="O790" i="10" s="1"/>
  <c r="O791" i="3"/>
  <c r="O791" i="10" s="1"/>
  <c r="O792" i="3"/>
  <c r="O792" i="10" s="1"/>
  <c r="O793" i="3"/>
  <c r="O793" i="10" s="1"/>
  <c r="O794" i="3"/>
  <c r="O794" i="10" s="1"/>
  <c r="O795" i="3"/>
  <c r="O795" i="10" s="1"/>
  <c r="O796" i="3"/>
  <c r="O796" i="10" s="1"/>
  <c r="O797" i="3"/>
  <c r="O797" i="10" s="1"/>
  <c r="O798" i="3"/>
  <c r="O798" i="10" s="1"/>
  <c r="O799" i="3"/>
  <c r="O799" i="10" s="1"/>
  <c r="O800" i="3"/>
  <c r="O800" i="10" s="1"/>
  <c r="O801" i="3"/>
  <c r="O801" i="10" s="1"/>
  <c r="O802" i="3"/>
  <c r="O802" i="10" s="1"/>
  <c r="O803" i="3"/>
  <c r="O803" i="10" s="1"/>
  <c r="O804" i="3"/>
  <c r="O804" i="10" s="1"/>
  <c r="O805" i="3"/>
  <c r="O805" i="10" s="1"/>
  <c r="O806" i="3"/>
  <c r="O806" i="10" s="1"/>
  <c r="O807" i="3"/>
  <c r="O807" i="10" s="1"/>
  <c r="O808" i="3"/>
  <c r="O808" i="10" s="1"/>
  <c r="O809" i="3"/>
  <c r="O809" i="10" s="1"/>
  <c r="O810" i="3"/>
  <c r="O810" i="10" s="1"/>
  <c r="O811" i="3"/>
  <c r="O811" i="10" s="1"/>
  <c r="O812" i="3"/>
  <c r="O812" i="10" s="1"/>
  <c r="O813" i="3"/>
  <c r="O813" i="10" s="1"/>
  <c r="O814" i="3"/>
  <c r="O814" i="10" s="1"/>
  <c r="O815" i="3"/>
  <c r="O815" i="10" s="1"/>
  <c r="O816" i="3"/>
  <c r="O816" i="10" s="1"/>
  <c r="O817" i="3"/>
  <c r="O817" i="10" s="1"/>
  <c r="O818" i="3"/>
  <c r="O818" i="10" s="1"/>
  <c r="O819" i="3"/>
  <c r="O819" i="10" s="1"/>
  <c r="O820" i="3"/>
  <c r="O820" i="10" s="1"/>
  <c r="O821" i="3"/>
  <c r="O821" i="10" s="1"/>
  <c r="O822" i="3"/>
  <c r="O822" i="10" s="1"/>
  <c r="O823" i="3"/>
  <c r="O823" i="10" s="1"/>
  <c r="O824" i="3"/>
  <c r="O824" i="10" s="1"/>
  <c r="O825" i="3"/>
  <c r="O825" i="10" s="1"/>
  <c r="O826" i="3"/>
  <c r="O826" i="10" s="1"/>
  <c r="O827" i="3"/>
  <c r="O827" i="10" s="1"/>
  <c r="O828" i="3"/>
  <c r="O828" i="10" s="1"/>
  <c r="O829" i="3"/>
  <c r="O829" i="10" s="1"/>
  <c r="O830" i="3"/>
  <c r="O830" i="10" s="1"/>
  <c r="O831" i="3"/>
  <c r="O831" i="10" s="1"/>
  <c r="O832" i="3"/>
  <c r="O832" i="10" s="1"/>
  <c r="O833" i="3"/>
  <c r="O833" i="10" s="1"/>
  <c r="O834" i="3"/>
  <c r="O834" i="10" s="1"/>
  <c r="O835" i="3"/>
  <c r="O835" i="10" s="1"/>
  <c r="O836" i="3"/>
  <c r="O836" i="10" s="1"/>
  <c r="O837" i="3"/>
  <c r="O837" i="10" s="1"/>
  <c r="O838" i="3"/>
  <c r="O838" i="10" s="1"/>
  <c r="O839" i="3"/>
  <c r="O839" i="10" s="1"/>
  <c r="O840" i="3"/>
  <c r="O840" i="10" s="1"/>
  <c r="O841" i="3"/>
  <c r="O841" i="10" s="1"/>
  <c r="O842" i="3"/>
  <c r="O842" i="10" s="1"/>
  <c r="O843" i="3"/>
  <c r="O843" i="10" s="1"/>
  <c r="O844" i="3"/>
  <c r="O844" i="10" s="1"/>
  <c r="O845" i="3"/>
  <c r="O845" i="10" s="1"/>
  <c r="O846" i="3"/>
  <c r="O846" i="10" s="1"/>
  <c r="O847" i="3"/>
  <c r="O847" i="10" s="1"/>
  <c r="O848" i="3"/>
  <c r="O848" i="10" s="1"/>
  <c r="O849" i="3"/>
  <c r="O849" i="10" s="1"/>
  <c r="O850" i="3"/>
  <c r="O850" i="10" s="1"/>
  <c r="O851" i="3"/>
  <c r="O851" i="10" s="1"/>
  <c r="O852" i="3"/>
  <c r="O852" i="10" s="1"/>
  <c r="O854" i="3"/>
  <c r="O854" i="10" s="1"/>
  <c r="O855" i="3"/>
  <c r="O855" i="10" s="1"/>
  <c r="O856" i="3"/>
  <c r="O856" i="10" s="1"/>
  <c r="O857" i="3"/>
  <c r="O857" i="10" s="1"/>
  <c r="O858" i="3"/>
  <c r="O858" i="10" s="1"/>
  <c r="O859" i="3"/>
  <c r="O859" i="10" s="1"/>
  <c r="O860" i="3"/>
  <c r="O860" i="10" s="1"/>
  <c r="O861" i="3"/>
  <c r="O861" i="10" s="1"/>
  <c r="O862" i="3"/>
  <c r="O862" i="10" s="1"/>
  <c r="O863" i="3"/>
  <c r="O863" i="10" s="1"/>
  <c r="O864" i="3"/>
  <c r="O864" i="10" s="1"/>
  <c r="O865" i="3"/>
  <c r="O865" i="10" s="1"/>
  <c r="O866" i="3"/>
  <c r="O866" i="10" s="1"/>
  <c r="O867" i="3"/>
  <c r="O867" i="10" s="1"/>
  <c r="O868" i="3"/>
  <c r="O868" i="10" s="1"/>
  <c r="O869" i="3"/>
  <c r="O869" i="10" s="1"/>
  <c r="O870" i="3"/>
  <c r="O870" i="10" s="1"/>
  <c r="O871" i="3"/>
  <c r="O871" i="10" s="1"/>
  <c r="O872" i="3"/>
  <c r="O872" i="10" s="1"/>
  <c r="O873" i="3"/>
  <c r="O873" i="10" s="1"/>
  <c r="O874" i="3"/>
  <c r="O874" i="10" s="1"/>
  <c r="O875" i="3"/>
  <c r="O875" i="10" s="1"/>
  <c r="O876" i="3"/>
  <c r="O876" i="10" s="1"/>
  <c r="O877" i="3"/>
  <c r="O877" i="10" s="1"/>
  <c r="O878" i="3"/>
  <c r="O878" i="10" s="1"/>
  <c r="O879" i="3"/>
  <c r="O879" i="10" s="1"/>
  <c r="O880" i="3"/>
  <c r="O880" i="10" s="1"/>
  <c r="O881" i="3"/>
  <c r="O881" i="10" s="1"/>
  <c r="O882" i="3"/>
  <c r="O882" i="10" s="1"/>
  <c r="O883" i="3"/>
  <c r="O883" i="10" s="1"/>
  <c r="O884" i="3"/>
  <c r="O884" i="10" s="1"/>
  <c r="O885" i="3"/>
  <c r="O885" i="10" s="1"/>
  <c r="O886" i="3"/>
  <c r="O886" i="10" s="1"/>
  <c r="O887" i="3"/>
  <c r="O887" i="10" s="1"/>
  <c r="O888" i="3"/>
  <c r="O888" i="10" s="1"/>
  <c r="O889" i="3"/>
  <c r="O889" i="10" s="1"/>
  <c r="O890" i="3"/>
  <c r="O890" i="10" s="1"/>
  <c r="O891" i="3"/>
  <c r="O891" i="10" s="1"/>
  <c r="O892" i="3"/>
  <c r="O892" i="10" s="1"/>
  <c r="O893" i="3"/>
  <c r="O893" i="10" s="1"/>
  <c r="O894" i="3"/>
  <c r="O894" i="10" s="1"/>
  <c r="O895" i="3"/>
  <c r="O895" i="10" s="1"/>
  <c r="O896" i="3"/>
  <c r="O896" i="10" s="1"/>
  <c r="O897" i="3"/>
  <c r="O897" i="10" s="1"/>
  <c r="O898" i="3"/>
  <c r="O898" i="10" s="1"/>
  <c r="O899" i="3"/>
  <c r="O899" i="10" s="1"/>
  <c r="O900" i="3"/>
  <c r="O900" i="10" s="1"/>
  <c r="O901" i="3"/>
  <c r="O901" i="10" s="1"/>
  <c r="O902" i="3"/>
  <c r="O902" i="10" s="1"/>
  <c r="O903" i="3"/>
  <c r="O903" i="10" s="1"/>
  <c r="O904" i="3"/>
  <c r="O904" i="10" s="1"/>
  <c r="O905" i="3"/>
  <c r="O905" i="10" s="1"/>
  <c r="O906" i="3"/>
  <c r="O906" i="10" s="1"/>
  <c r="O907" i="3"/>
  <c r="O907" i="10" s="1"/>
  <c r="O908" i="3"/>
  <c r="O908" i="10" s="1"/>
  <c r="O909" i="3"/>
  <c r="O909" i="10" s="1"/>
  <c r="O910" i="3"/>
  <c r="O910" i="10" s="1"/>
  <c r="O911" i="3"/>
  <c r="O911" i="10" s="1"/>
  <c r="O912" i="3"/>
  <c r="O912" i="10" s="1"/>
  <c r="O913" i="3"/>
  <c r="O913" i="10" s="1"/>
  <c r="O914" i="3"/>
  <c r="O914" i="10" s="1"/>
  <c r="O915" i="3"/>
  <c r="O915" i="10" s="1"/>
  <c r="O916" i="3"/>
  <c r="O916" i="10" s="1"/>
  <c r="O917" i="3"/>
  <c r="O917" i="10" s="1"/>
  <c r="O918" i="3"/>
  <c r="O918" i="10" s="1"/>
  <c r="O920" i="3"/>
  <c r="O920" i="10" s="1"/>
  <c r="O921" i="3"/>
  <c r="O921" i="10" s="1"/>
  <c r="O922" i="3"/>
  <c r="O922" i="10" s="1"/>
  <c r="O923" i="3"/>
  <c r="O923" i="10" s="1"/>
  <c r="O924" i="3"/>
  <c r="O924" i="10" s="1"/>
  <c r="O925" i="3"/>
  <c r="O925" i="10" s="1"/>
  <c r="O926" i="3"/>
  <c r="O926" i="10" s="1"/>
  <c r="O927" i="3"/>
  <c r="O927" i="10" s="1"/>
  <c r="O928" i="3"/>
  <c r="O928" i="10" s="1"/>
  <c r="O929" i="3"/>
  <c r="O929" i="10" s="1"/>
  <c r="O930" i="3"/>
  <c r="O930" i="10" s="1"/>
  <c r="O931" i="3"/>
  <c r="O931" i="10" s="1"/>
  <c r="O932" i="3"/>
  <c r="O932" i="10" s="1"/>
  <c r="O933" i="3"/>
  <c r="O933" i="10" s="1"/>
  <c r="O934" i="3"/>
  <c r="O934" i="10" s="1"/>
  <c r="O935" i="3"/>
  <c r="O935" i="10" s="1"/>
  <c r="O936" i="3"/>
  <c r="O936" i="10" s="1"/>
  <c r="O937" i="3"/>
  <c r="O937" i="10" s="1"/>
  <c r="O938" i="3"/>
  <c r="O938" i="10" s="1"/>
  <c r="O939" i="3"/>
  <c r="O939" i="10" s="1"/>
  <c r="O940" i="3"/>
  <c r="O940" i="10" s="1"/>
  <c r="O941" i="3"/>
  <c r="O941" i="10" s="1"/>
  <c r="O942" i="3"/>
  <c r="O942" i="10" s="1"/>
  <c r="O943" i="3"/>
  <c r="O943" i="10" s="1"/>
  <c r="O944" i="3"/>
  <c r="O944" i="10" s="1"/>
  <c r="O945" i="3"/>
  <c r="O945" i="10" s="1"/>
  <c r="O946" i="3"/>
  <c r="O946" i="10" s="1"/>
  <c r="O947" i="3"/>
  <c r="O947" i="10" s="1"/>
  <c r="O948" i="3"/>
  <c r="O948" i="10" s="1"/>
  <c r="O949" i="3"/>
  <c r="O949" i="10" s="1"/>
  <c r="O950" i="3"/>
  <c r="O950" i="10" s="1"/>
  <c r="O951" i="3"/>
  <c r="O951" i="10" s="1"/>
  <c r="O952" i="3"/>
  <c r="O952" i="10" s="1"/>
  <c r="O953" i="3"/>
  <c r="O953" i="10" s="1"/>
  <c r="O954" i="3"/>
  <c r="O954" i="10" s="1"/>
  <c r="O955" i="3"/>
  <c r="O955" i="10" s="1"/>
  <c r="O956" i="3"/>
  <c r="O956" i="10" s="1"/>
  <c r="O957" i="3"/>
  <c r="O957" i="10" s="1"/>
  <c r="O958" i="3"/>
  <c r="O958" i="10" s="1"/>
  <c r="O959" i="3"/>
  <c r="O959" i="10" s="1"/>
  <c r="O960" i="3"/>
  <c r="O960" i="10" s="1"/>
  <c r="O961" i="3"/>
  <c r="O961" i="10" s="1"/>
  <c r="O962" i="3"/>
  <c r="O962" i="10" s="1"/>
  <c r="O963" i="3"/>
  <c r="O963" i="10" s="1"/>
  <c r="O964" i="3"/>
  <c r="O964" i="10" s="1"/>
  <c r="O965" i="3"/>
  <c r="O965" i="10" s="1"/>
  <c r="O966" i="3"/>
  <c r="O966" i="10" s="1"/>
  <c r="O967" i="3"/>
  <c r="O967" i="10" s="1"/>
  <c r="O968" i="3"/>
  <c r="O968" i="10" s="1"/>
  <c r="O969" i="3"/>
  <c r="O969" i="10" s="1"/>
  <c r="O970" i="3"/>
  <c r="O970" i="10" s="1"/>
  <c r="O971" i="3"/>
  <c r="O971" i="10" s="1"/>
  <c r="O972" i="3"/>
  <c r="O972" i="10" s="1"/>
  <c r="O973" i="3"/>
  <c r="O973" i="10" s="1"/>
  <c r="O974" i="3"/>
  <c r="O974" i="10" s="1"/>
  <c r="O975" i="3"/>
  <c r="O975" i="10" s="1"/>
  <c r="O976" i="3"/>
  <c r="O976" i="10" s="1"/>
  <c r="O977" i="3"/>
  <c r="O977" i="10" s="1"/>
  <c r="O978" i="3"/>
  <c r="O978" i="10" s="1"/>
  <c r="O979" i="3"/>
  <c r="O979" i="10" s="1"/>
  <c r="O980" i="3"/>
  <c r="O980" i="10" s="1"/>
  <c r="O981" i="3"/>
  <c r="O981" i="10" s="1"/>
  <c r="O982" i="3"/>
  <c r="O982" i="10" s="1"/>
  <c r="O983" i="3"/>
  <c r="O983" i="10" s="1"/>
  <c r="O984" i="3"/>
  <c r="O984" i="10" s="1"/>
  <c r="O985" i="3"/>
  <c r="O985" i="10" s="1"/>
  <c r="O986" i="3"/>
  <c r="O986" i="10" s="1"/>
  <c r="O987" i="3"/>
  <c r="O987" i="10" s="1"/>
  <c r="O988" i="3"/>
  <c r="O988" i="10" s="1"/>
  <c r="O989" i="3"/>
  <c r="O989" i="10" s="1"/>
  <c r="O990" i="3"/>
  <c r="O990" i="10" s="1"/>
  <c r="O991" i="3"/>
  <c r="O991" i="10" s="1"/>
  <c r="O992" i="3"/>
  <c r="O992" i="10" s="1"/>
  <c r="O993" i="3"/>
  <c r="O993" i="10" s="1"/>
  <c r="O994" i="3"/>
  <c r="O994" i="10" s="1"/>
  <c r="O995" i="3"/>
  <c r="O995" i="10" s="1"/>
  <c r="O996" i="3"/>
  <c r="O996" i="10" s="1"/>
  <c r="O997" i="3"/>
  <c r="O997" i="10" s="1"/>
  <c r="O998" i="3"/>
  <c r="O998" i="10" s="1"/>
  <c r="O1000" i="3"/>
  <c r="O1000" i="10" s="1"/>
  <c r="O1001" i="3"/>
  <c r="O1001" i="10" s="1"/>
  <c r="O1002" i="3"/>
  <c r="O1002" i="10" s="1"/>
  <c r="O1003" i="3"/>
  <c r="O1003" i="10" s="1"/>
  <c r="O1004" i="3"/>
  <c r="O1004" i="10" s="1"/>
  <c r="O1005" i="3"/>
  <c r="O1005" i="10" s="1"/>
  <c r="O1006" i="3"/>
  <c r="O1006" i="10" s="1"/>
  <c r="O1007" i="3"/>
  <c r="O1007" i="10" s="1"/>
  <c r="O1008" i="3"/>
  <c r="O1008" i="10" s="1"/>
  <c r="O1009" i="3"/>
  <c r="O1009" i="10" s="1"/>
  <c r="O1010" i="3"/>
  <c r="O1010" i="10" s="1"/>
  <c r="O1011" i="3"/>
  <c r="O1011" i="10" s="1"/>
  <c r="O1012" i="3"/>
  <c r="O1012" i="10" s="1"/>
  <c r="O1013" i="3"/>
  <c r="O1013" i="10" s="1"/>
  <c r="O1014" i="3"/>
  <c r="O1014" i="10" s="1"/>
  <c r="O1015" i="3"/>
  <c r="O1015" i="10" s="1"/>
  <c r="O1016" i="3"/>
  <c r="O1016" i="10" s="1"/>
  <c r="O1017" i="3"/>
  <c r="O1017" i="10" s="1"/>
  <c r="O1018" i="3"/>
  <c r="O1018" i="10" s="1"/>
  <c r="O1019" i="3"/>
  <c r="O1019" i="10" s="1"/>
  <c r="O1020" i="3"/>
  <c r="O1020" i="10" s="1"/>
  <c r="O1021" i="3"/>
  <c r="O1021" i="10" s="1"/>
  <c r="O1022" i="3"/>
  <c r="O1022" i="10" s="1"/>
  <c r="O1023" i="3"/>
  <c r="O1023" i="10" s="1"/>
  <c r="O1024" i="3"/>
  <c r="O1024" i="10" s="1"/>
  <c r="O1025" i="3"/>
  <c r="O1025" i="10" s="1"/>
  <c r="O1026" i="3"/>
  <c r="O1026" i="10" s="1"/>
  <c r="O1027" i="3"/>
  <c r="O1027" i="10" s="1"/>
  <c r="O1029" i="3"/>
  <c r="O1029" i="10" s="1"/>
  <c r="O1030" i="3"/>
  <c r="O1030" i="10" s="1"/>
  <c r="O1031" i="3"/>
  <c r="O1031" i="10" s="1"/>
  <c r="O1032" i="3"/>
  <c r="O1032" i="10" s="1"/>
  <c r="O1033" i="3"/>
  <c r="O1033" i="10" s="1"/>
  <c r="O1034" i="3"/>
  <c r="O1034" i="10" s="1"/>
  <c r="O1035" i="3"/>
  <c r="O1035" i="10" s="1"/>
  <c r="O1036" i="3"/>
  <c r="O1036" i="10" s="1"/>
  <c r="O1037" i="3"/>
  <c r="O1037" i="10" s="1"/>
  <c r="O1038" i="3"/>
  <c r="O1038" i="10" s="1"/>
  <c r="O1039" i="3"/>
  <c r="O1039" i="10" s="1"/>
  <c r="O1040" i="3"/>
  <c r="O1040" i="10" s="1"/>
  <c r="O1041" i="3"/>
  <c r="O1041" i="10" s="1"/>
  <c r="O1042" i="3"/>
  <c r="O1042" i="10" s="1"/>
  <c r="O1043" i="3"/>
  <c r="O1043" i="10" s="1"/>
  <c r="O1044" i="3"/>
  <c r="O1044" i="10" s="1"/>
  <c r="O1045" i="3"/>
  <c r="O1045" i="10" s="1"/>
  <c r="O1046" i="3"/>
  <c r="O1046" i="10" s="1"/>
  <c r="O1047" i="3"/>
  <c r="O1047" i="10" s="1"/>
  <c r="O1048" i="3"/>
  <c r="O1048" i="10" s="1"/>
  <c r="O1049" i="3"/>
  <c r="O1049" i="10" s="1"/>
  <c r="O1050" i="3"/>
  <c r="O1050" i="10" s="1"/>
  <c r="O1051" i="3"/>
  <c r="O1051" i="10" s="1"/>
  <c r="O1052" i="3"/>
  <c r="O1052" i="10" s="1"/>
  <c r="O1053" i="3"/>
  <c r="O1053" i="10" s="1"/>
  <c r="O1054" i="3"/>
  <c r="O1054" i="10" s="1"/>
  <c r="O1055" i="3"/>
  <c r="O1055" i="10" s="1"/>
  <c r="O1056" i="3"/>
  <c r="O1056" i="10" s="1"/>
  <c r="O1057" i="3"/>
  <c r="O1057" i="10" s="1"/>
  <c r="O1058" i="3"/>
  <c r="O1058" i="10" s="1"/>
  <c r="O1059" i="3"/>
  <c r="O1059" i="10" s="1"/>
  <c r="O1060" i="3"/>
  <c r="O1060" i="10" s="1"/>
  <c r="O1061" i="3"/>
  <c r="O1061" i="10" s="1"/>
  <c r="O1062" i="3"/>
  <c r="O1062" i="10" s="1"/>
  <c r="O1063" i="3"/>
  <c r="O1063" i="10" s="1"/>
  <c r="O1064" i="3"/>
  <c r="O1064" i="10" s="1"/>
  <c r="O1065" i="3"/>
  <c r="O1065" i="10" s="1"/>
  <c r="O1066" i="3"/>
  <c r="O1066" i="10" s="1"/>
  <c r="O1067" i="3"/>
  <c r="O1067" i="10" s="1"/>
  <c r="O1068" i="3"/>
  <c r="O1068" i="10" s="1"/>
  <c r="O1069" i="3"/>
  <c r="O1069" i="10" s="1"/>
  <c r="O1070" i="3"/>
  <c r="O1070" i="10" s="1"/>
  <c r="O1071" i="3"/>
  <c r="O1071" i="10" s="1"/>
  <c r="O1072" i="3"/>
  <c r="O1072" i="10" s="1"/>
  <c r="O1073" i="3"/>
  <c r="O1073" i="10" s="1"/>
  <c r="O1074" i="3"/>
  <c r="O1074" i="10" s="1"/>
  <c r="O1075" i="3"/>
  <c r="O1075" i="10" s="1"/>
  <c r="O1076" i="3"/>
  <c r="O1076" i="10" s="1"/>
  <c r="O1077" i="3"/>
  <c r="O1077" i="10" s="1"/>
  <c r="O1078" i="3"/>
  <c r="O1078" i="10" s="1"/>
  <c r="O1079" i="3"/>
  <c r="O1079" i="10" s="1"/>
  <c r="O1080" i="3"/>
  <c r="O1080" i="10" s="1"/>
  <c r="O1081" i="3"/>
  <c r="O1081" i="10" s="1"/>
  <c r="O1082" i="3"/>
  <c r="O1082" i="10" s="1"/>
  <c r="O1083" i="3"/>
  <c r="O1083" i="10" s="1"/>
  <c r="O1084" i="3"/>
  <c r="O1084" i="10" s="1"/>
  <c r="O1085" i="3"/>
  <c r="O1085" i="10" s="1"/>
  <c r="O1086" i="3"/>
  <c r="O1086" i="10" s="1"/>
  <c r="O1087" i="3"/>
  <c r="O1087" i="10" s="1"/>
  <c r="O1088" i="3"/>
  <c r="O1088" i="10" s="1"/>
  <c r="O1089" i="3"/>
  <c r="O1089" i="10" s="1"/>
  <c r="O1090" i="3"/>
  <c r="O1090" i="10" s="1"/>
  <c r="O1091" i="3"/>
  <c r="O1091" i="10" s="1"/>
  <c r="O1092" i="3"/>
  <c r="O1092" i="10" s="1"/>
  <c r="O1093" i="3"/>
  <c r="O1093" i="10" s="1"/>
  <c r="O1094" i="3"/>
  <c r="O1094" i="10" s="1"/>
  <c r="O1095" i="3"/>
  <c r="O1095" i="10" s="1"/>
  <c r="O1096" i="3"/>
  <c r="O1096" i="10" s="1"/>
  <c r="O1097" i="3"/>
  <c r="O1097" i="10" s="1"/>
  <c r="O1098" i="3"/>
  <c r="O1098" i="10" s="1"/>
  <c r="O1099" i="3"/>
  <c r="O1099" i="10" s="1"/>
  <c r="O1100" i="3"/>
  <c r="O1100" i="10" s="1"/>
  <c r="O1101" i="3"/>
  <c r="O1101" i="10" s="1"/>
  <c r="O1102" i="3"/>
  <c r="O1102" i="10" s="1"/>
  <c r="O1104" i="3"/>
  <c r="O1104" i="10" s="1"/>
  <c r="O1105" i="3"/>
  <c r="O1105" i="10" s="1"/>
  <c r="O1106" i="3"/>
  <c r="O1106" i="10" s="1"/>
  <c r="O1107" i="3"/>
  <c r="O1107" i="10" s="1"/>
  <c r="O1108" i="3"/>
  <c r="O1108" i="10" s="1"/>
  <c r="O1109" i="3"/>
  <c r="O1109" i="10" s="1"/>
  <c r="O1110" i="3"/>
  <c r="O1110" i="10" s="1"/>
  <c r="O1111" i="3"/>
  <c r="O1111" i="10" s="1"/>
  <c r="O1112" i="3"/>
  <c r="O1112" i="10" s="1"/>
  <c r="O1113" i="3"/>
  <c r="O1113" i="10" s="1"/>
  <c r="O1114" i="3"/>
  <c r="O1114" i="10" s="1"/>
  <c r="O1115" i="3"/>
  <c r="O1115" i="10" s="1"/>
  <c r="O1116" i="3"/>
  <c r="O1116" i="10" s="1"/>
  <c r="O1117" i="3"/>
  <c r="O1117" i="10" s="1"/>
  <c r="O1118" i="3"/>
  <c r="O1118" i="10" s="1"/>
  <c r="O1119" i="3"/>
  <c r="O1119" i="10" s="1"/>
  <c r="O1120" i="3"/>
  <c r="O1120" i="10" s="1"/>
  <c r="O1121" i="3"/>
  <c r="O1121" i="10" s="1"/>
  <c r="O1122" i="3"/>
  <c r="O1122" i="10" s="1"/>
  <c r="O1123" i="3"/>
  <c r="O1123" i="10" s="1"/>
  <c r="O1124" i="3"/>
  <c r="O1124" i="10" s="1"/>
  <c r="O1125" i="3"/>
  <c r="O1125" i="10" s="1"/>
  <c r="O1126" i="3"/>
  <c r="O1126" i="10" s="1"/>
  <c r="O1127" i="3"/>
  <c r="O1127" i="10" s="1"/>
  <c r="O1128" i="3"/>
  <c r="O1128" i="10" s="1"/>
  <c r="O1129" i="3"/>
  <c r="O1129" i="10" s="1"/>
  <c r="O1130" i="3"/>
  <c r="O1130" i="10" s="1"/>
  <c r="O1131" i="3"/>
  <c r="O1131" i="10" s="1"/>
  <c r="O1132" i="3"/>
  <c r="O1132" i="10" s="1"/>
  <c r="O1133" i="3"/>
  <c r="O1133" i="10" s="1"/>
  <c r="O1134" i="3"/>
  <c r="O1134" i="10" s="1"/>
  <c r="O1135" i="3"/>
  <c r="O1135" i="10" s="1"/>
  <c r="O1137" i="3"/>
  <c r="O1137" i="10" s="1"/>
  <c r="O1138" i="3"/>
  <c r="O1138" i="10" s="1"/>
  <c r="O1139" i="3"/>
  <c r="O1139" i="10" s="1"/>
  <c r="O1140" i="3"/>
  <c r="O1140" i="10" s="1"/>
  <c r="O1141" i="3"/>
  <c r="O1141" i="10" s="1"/>
  <c r="O1142" i="3"/>
  <c r="O1142" i="10" s="1"/>
  <c r="O1143" i="3"/>
  <c r="O1143" i="10" s="1"/>
  <c r="O1144" i="3"/>
  <c r="O1144" i="10" s="1"/>
  <c r="O1145" i="3"/>
  <c r="O1145" i="10" s="1"/>
  <c r="O1146" i="3"/>
  <c r="O1146" i="10" s="1"/>
  <c r="O1147" i="3"/>
  <c r="O1147" i="10" s="1"/>
  <c r="O1148" i="3"/>
  <c r="O1148" i="10" s="1"/>
  <c r="O1149" i="3"/>
  <c r="O1149" i="10" s="1"/>
  <c r="O1150" i="3"/>
  <c r="O1150" i="10" s="1"/>
  <c r="O1151" i="3"/>
  <c r="O1151" i="10" s="1"/>
  <c r="O1152" i="3"/>
  <c r="O1152" i="10" s="1"/>
  <c r="O1153" i="3"/>
  <c r="O1153" i="10" s="1"/>
  <c r="O1154" i="3"/>
  <c r="O1154" i="10" s="1"/>
  <c r="O1155" i="3"/>
  <c r="O1155" i="10" s="1"/>
  <c r="O1156" i="3"/>
  <c r="O1156" i="10" s="1"/>
  <c r="O1157" i="3"/>
  <c r="O1157" i="10" s="1"/>
  <c r="O1158" i="3"/>
  <c r="O1158" i="10" s="1"/>
  <c r="O1159" i="3"/>
  <c r="O1159" i="10" s="1"/>
  <c r="O1160" i="3"/>
  <c r="O1160" i="10" s="1"/>
  <c r="O1161" i="3"/>
  <c r="O1161" i="10" s="1"/>
  <c r="O1162" i="3"/>
  <c r="O1162" i="10" s="1"/>
  <c r="O1163" i="3"/>
  <c r="O1163" i="10" s="1"/>
  <c r="O1164" i="3"/>
  <c r="O1164" i="10" s="1"/>
  <c r="O1165" i="3"/>
  <c r="O1165" i="10" s="1"/>
  <c r="O1166" i="3"/>
  <c r="O1166" i="10" s="1"/>
  <c r="O1167" i="3"/>
  <c r="O1167" i="10" s="1"/>
  <c r="O1168" i="3"/>
  <c r="O1168" i="10" s="1"/>
  <c r="O1169" i="3"/>
  <c r="O1169" i="10" s="1"/>
  <c r="O1170" i="3"/>
  <c r="O1170" i="10" s="1"/>
  <c r="O1171" i="3"/>
  <c r="O1171" i="10" s="1"/>
  <c r="O1172" i="3"/>
  <c r="O1172" i="10" s="1"/>
  <c r="O1173" i="3"/>
  <c r="O1173" i="10" s="1"/>
  <c r="O1174" i="3"/>
  <c r="O1174" i="10" s="1"/>
  <c r="O1175" i="3"/>
  <c r="O1175" i="10" s="1"/>
  <c r="O1176" i="3"/>
  <c r="O1176" i="10" s="1"/>
  <c r="O1177" i="3"/>
  <c r="O1177" i="10" s="1"/>
  <c r="O1178" i="3"/>
  <c r="O1178" i="10" s="1"/>
  <c r="O1179" i="3"/>
  <c r="O1179" i="10" s="1"/>
  <c r="O1180" i="3"/>
  <c r="O1180" i="10" s="1"/>
  <c r="O1181" i="3"/>
  <c r="O1181" i="10" s="1"/>
  <c r="O1182" i="3"/>
  <c r="O1182" i="10" s="1"/>
  <c r="O1183" i="3"/>
  <c r="O1183" i="10" s="1"/>
  <c r="O1184" i="3"/>
  <c r="O1184" i="10" s="1"/>
  <c r="O1185" i="3"/>
  <c r="O1185" i="10" s="1"/>
  <c r="O1186" i="3"/>
  <c r="O1186" i="10" s="1"/>
  <c r="O1187" i="3"/>
  <c r="O1187" i="10" s="1"/>
  <c r="O1188" i="3"/>
  <c r="O1188" i="10" s="1"/>
  <c r="O1189" i="3"/>
  <c r="O1189" i="10" s="1"/>
  <c r="O1190" i="3"/>
  <c r="O1190" i="10" s="1"/>
  <c r="O1191" i="3"/>
  <c r="O1191" i="10" s="1"/>
  <c r="O1192" i="3"/>
  <c r="O1192" i="10" s="1"/>
  <c r="O1193" i="3"/>
  <c r="O1193" i="10" s="1"/>
  <c r="O1194" i="3"/>
  <c r="O1194" i="10" s="1"/>
  <c r="O1195" i="3"/>
  <c r="O1195" i="10" s="1"/>
  <c r="O1196" i="3"/>
  <c r="O1196" i="10" s="1"/>
  <c r="O1197" i="3"/>
  <c r="O1197" i="10" s="1"/>
  <c r="O1198" i="3"/>
  <c r="O1198" i="10" s="1"/>
  <c r="O1199" i="3"/>
  <c r="O1199" i="10" s="1"/>
  <c r="O1200" i="3"/>
  <c r="O1200" i="10" s="1"/>
  <c r="O1201" i="3"/>
  <c r="O1201" i="10" s="1"/>
  <c r="O1202" i="3"/>
  <c r="O1202" i="10" s="1"/>
  <c r="O1203" i="3"/>
  <c r="O1203" i="10" s="1"/>
  <c r="O1204" i="3"/>
  <c r="O1204" i="10" s="1"/>
  <c r="O1205" i="3"/>
  <c r="O1205" i="10" s="1"/>
  <c r="O1206" i="3"/>
  <c r="O1206" i="10" s="1"/>
  <c r="O1207" i="3"/>
  <c r="O1207" i="10" s="1"/>
  <c r="O1208" i="3"/>
  <c r="O1208" i="10" s="1"/>
  <c r="O1209" i="3"/>
  <c r="O1209" i="10" s="1"/>
  <c r="O1210" i="3"/>
  <c r="O1210" i="10" s="1"/>
  <c r="O1211" i="3"/>
  <c r="O1211" i="10" s="1"/>
  <c r="O1212" i="3"/>
  <c r="O1212" i="10" s="1"/>
  <c r="O1213" i="3"/>
  <c r="O1213" i="10" s="1"/>
  <c r="O1214" i="3"/>
  <c r="O1214" i="10" s="1"/>
  <c r="O1215" i="3"/>
  <c r="O1215" i="10" s="1"/>
  <c r="O1216" i="3"/>
  <c r="O1216" i="10" s="1"/>
  <c r="O1217" i="3"/>
  <c r="O1217" i="10" s="1"/>
  <c r="O1218" i="3"/>
  <c r="O1218" i="10" s="1"/>
  <c r="O1219" i="3"/>
  <c r="O1219" i="10" s="1"/>
  <c r="O1220" i="3"/>
  <c r="O1220" i="10" s="1"/>
  <c r="O1221" i="3"/>
  <c r="O1221" i="10" s="1"/>
  <c r="O1222" i="3"/>
  <c r="O1222" i="10" s="1"/>
  <c r="O1223" i="3"/>
  <c r="O1223" i="10" s="1"/>
  <c r="O1224" i="3"/>
  <c r="O1224" i="10" s="1"/>
  <c r="O1225" i="3"/>
  <c r="O1225" i="10" s="1"/>
  <c r="O1226" i="3"/>
  <c r="O1226" i="10" s="1"/>
  <c r="O1227" i="3"/>
  <c r="O1227" i="10" s="1"/>
  <c r="O1228" i="3"/>
  <c r="O1228" i="10" s="1"/>
  <c r="O1229" i="3"/>
  <c r="O1229" i="10" s="1"/>
  <c r="O1230" i="3"/>
  <c r="O1230" i="10" s="1"/>
  <c r="O1231" i="3"/>
  <c r="O1231" i="10" s="1"/>
  <c r="O1232" i="3"/>
  <c r="O1232" i="10" s="1"/>
  <c r="O1233" i="3"/>
  <c r="O1233" i="10" s="1"/>
  <c r="O1234" i="3"/>
  <c r="O1234" i="10" s="1"/>
  <c r="O1235" i="3"/>
  <c r="O1235" i="10" s="1"/>
  <c r="O1236" i="3"/>
  <c r="O1236" i="10" s="1"/>
  <c r="O1237" i="3"/>
  <c r="O1237" i="10" s="1"/>
  <c r="O1238" i="3"/>
  <c r="O1238" i="10" s="1"/>
  <c r="O1239" i="3"/>
  <c r="O1239" i="10" s="1"/>
  <c r="O1240" i="3"/>
  <c r="O1240" i="10" s="1"/>
  <c r="O1241" i="3"/>
  <c r="O1241" i="10" s="1"/>
  <c r="O1242" i="3"/>
  <c r="O1242" i="10" s="1"/>
  <c r="O1243" i="3"/>
  <c r="O1243" i="10" s="1"/>
  <c r="O1244" i="3"/>
  <c r="O1244" i="10" s="1"/>
  <c r="O1245" i="3"/>
  <c r="O1245" i="10" s="1"/>
  <c r="O1246" i="3"/>
  <c r="O1246" i="10" s="1"/>
  <c r="O1247" i="3"/>
  <c r="O1247" i="10" s="1"/>
  <c r="O1248" i="3"/>
  <c r="O1248" i="10" s="1"/>
  <c r="O1249" i="3"/>
  <c r="O1249" i="10" s="1"/>
  <c r="O1250" i="3"/>
  <c r="O1250" i="10" s="1"/>
  <c r="O1251" i="3"/>
  <c r="O1251" i="10" s="1"/>
  <c r="O1252" i="3"/>
  <c r="O1252" i="10" s="1"/>
  <c r="O1253" i="3"/>
  <c r="O1253" i="10" s="1"/>
  <c r="O1254" i="3"/>
  <c r="O1254" i="10" s="1"/>
  <c r="O1255" i="3"/>
  <c r="O1255" i="10" s="1"/>
  <c r="O1256" i="3"/>
  <c r="O1256" i="10" s="1"/>
  <c r="O1257" i="3"/>
  <c r="O1257" i="10" s="1"/>
  <c r="O1258" i="3"/>
  <c r="O1258" i="10" s="1"/>
  <c r="O1259" i="3"/>
  <c r="O1259" i="10" s="1"/>
  <c r="O1260" i="3"/>
  <c r="O1260" i="10" s="1"/>
  <c r="O1261" i="3"/>
  <c r="O1261" i="10" s="1"/>
  <c r="O1263" i="3"/>
  <c r="O1263" i="10" s="1"/>
  <c r="O1264" i="3"/>
  <c r="O1264" i="10" s="1"/>
  <c r="O1265" i="3"/>
  <c r="O1265" i="10" s="1"/>
  <c r="O1266" i="3"/>
  <c r="O1266" i="10" s="1"/>
  <c r="O1267" i="3"/>
  <c r="O1267" i="10" s="1"/>
  <c r="O1268" i="3"/>
  <c r="O1268" i="10" s="1"/>
  <c r="O1269" i="3"/>
  <c r="O1269" i="10" s="1"/>
  <c r="O1270" i="3"/>
  <c r="O1270" i="10" s="1"/>
  <c r="O1271" i="3"/>
  <c r="O1271" i="10" s="1"/>
  <c r="O1272" i="3"/>
  <c r="O1272" i="10" s="1"/>
  <c r="O1273" i="3"/>
  <c r="O1273" i="10" s="1"/>
  <c r="O1274" i="3"/>
  <c r="O1274" i="10" s="1"/>
  <c r="O1275" i="3"/>
  <c r="O1275" i="10" s="1"/>
  <c r="O1276" i="3"/>
  <c r="O1276" i="10" s="1"/>
  <c r="O1277" i="3"/>
  <c r="O1277" i="10" s="1"/>
  <c r="O1278" i="3"/>
  <c r="O1278" i="10" s="1"/>
  <c r="O1279" i="3"/>
  <c r="O1279" i="10" s="1"/>
  <c r="O1280" i="3"/>
  <c r="O1280" i="10" s="1"/>
  <c r="O1281" i="3"/>
  <c r="O1281" i="10" s="1"/>
  <c r="O1282" i="3"/>
  <c r="O1282" i="10" s="1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8" i="3"/>
  <c r="O8" i="10" s="1"/>
  <c r="O10" i="3"/>
  <c r="O10" i="10" s="1"/>
  <c r="T8" i="3"/>
  <c r="BZ31" i="5"/>
  <c r="CA31" i="5"/>
  <c r="BZ42" i="9"/>
  <c r="CA42" i="9"/>
  <c r="CA43" i="3"/>
  <c r="BZ43" i="3"/>
  <c r="S8" i="3" l="1"/>
  <c r="R8" i="10" s="1"/>
  <c r="S8" i="10"/>
  <c r="O9" i="3"/>
  <c r="O9" i="10" s="1"/>
  <c r="CA32" i="5"/>
  <c r="BZ32" i="5"/>
  <c r="BZ43" i="9"/>
  <c r="CA43" i="9"/>
  <c r="BZ44" i="3"/>
  <c r="CA44" i="3"/>
  <c r="R8" i="3" l="1"/>
  <c r="K16" i="8" s="1"/>
  <c r="CA33" i="5"/>
  <c r="BZ33" i="5"/>
  <c r="CA44" i="9"/>
  <c r="BZ44" i="9"/>
  <c r="CA45" i="3"/>
  <c r="BZ45" i="3"/>
  <c r="E8" i="2" l="1"/>
  <c r="Q8" i="10"/>
  <c r="BZ34" i="5"/>
  <c r="CA34" i="5"/>
  <c r="CA46" i="3"/>
  <c r="BZ46" i="3"/>
  <c r="E9" i="2" l="1"/>
  <c r="E3" i="2" s="1"/>
  <c r="D4" i="9"/>
  <c r="F4" i="5"/>
  <c r="F4" i="3"/>
  <c r="E1" i="2"/>
  <c r="CA35" i="5"/>
  <c r="BZ35" i="5"/>
  <c r="CA47" i="3"/>
  <c r="BZ47" i="3"/>
  <c r="K3472" i="8" l="1"/>
  <c r="K3480" i="8"/>
  <c r="CA36" i="5"/>
  <c r="BZ36" i="5"/>
  <c r="BZ48" i="3"/>
  <c r="CA48" i="3"/>
  <c r="K3473" i="8" l="1"/>
  <c r="CA37" i="5"/>
  <c r="BZ37" i="5"/>
  <c r="BZ38" i="5"/>
  <c r="CA38" i="5"/>
  <c r="BZ39" i="5"/>
  <c r="CA39" i="5"/>
  <c r="CA40" i="5"/>
  <c r="BZ40" i="5"/>
  <c r="CA41" i="5"/>
  <c r="BZ41" i="5"/>
  <c r="CA42" i="5"/>
  <c r="BZ42" i="5"/>
  <c r="CA43" i="5"/>
  <c r="BZ43" i="5"/>
  <c r="CA44" i="5"/>
  <c r="BZ44" i="5"/>
  <c r="CA45" i="5"/>
  <c r="BZ45" i="5"/>
  <c r="BZ46" i="5"/>
  <c r="CA46" i="5"/>
  <c r="BZ47" i="5"/>
  <c r="CA47" i="5"/>
  <c r="BZ48" i="5"/>
  <c r="CA48" i="5"/>
  <c r="BZ49" i="5"/>
  <c r="CA49" i="5"/>
  <c r="CA50" i="5"/>
  <c r="BZ50" i="5"/>
  <c r="BZ51" i="5"/>
  <c r="CA51" i="5"/>
  <c r="BZ52" i="5"/>
  <c r="CA52" i="5"/>
  <c r="CA53" i="5"/>
  <c r="BZ53" i="5"/>
  <c r="BZ54" i="5"/>
  <c r="CA54" i="5"/>
  <c r="CA55" i="5"/>
  <c r="BZ55" i="5"/>
  <c r="BZ56" i="5"/>
  <c r="CA56" i="5"/>
  <c r="BZ57" i="5"/>
  <c r="CA57" i="5"/>
  <c r="BZ58" i="5"/>
  <c r="CA58" i="5"/>
  <c r="CA59" i="5"/>
  <c r="BZ59" i="5"/>
  <c r="BZ60" i="5"/>
  <c r="CA60" i="5"/>
  <c r="CA61" i="5"/>
  <c r="BZ61" i="5"/>
  <c r="CA62" i="5"/>
  <c r="BZ62" i="5"/>
  <c r="BZ63" i="5"/>
  <c r="CA63" i="5"/>
  <c r="BZ64" i="5"/>
  <c r="CA64" i="5"/>
  <c r="BZ65" i="5"/>
  <c r="CA65" i="5"/>
  <c r="BZ66" i="5"/>
  <c r="CA66" i="5"/>
  <c r="BZ67" i="5"/>
  <c r="CA67" i="5"/>
  <c r="BZ68" i="5"/>
  <c r="CA68" i="5"/>
  <c r="BZ69" i="5"/>
  <c r="CA69" i="5"/>
  <c r="BZ70" i="5"/>
  <c r="CA70" i="5"/>
  <c r="CA45" i="9"/>
  <c r="BZ45" i="9"/>
  <c r="CA46" i="9"/>
  <c r="BZ46" i="9"/>
  <c r="BZ47" i="9"/>
  <c r="CA47" i="9"/>
  <c r="CA48" i="9"/>
  <c r="BZ48" i="9"/>
  <c r="CA49" i="9"/>
  <c r="BZ49" i="9"/>
  <c r="CA50" i="9"/>
  <c r="BZ50" i="9"/>
  <c r="CA51" i="9"/>
  <c r="BZ51" i="9"/>
  <c r="CA52" i="9"/>
  <c r="BZ52" i="9"/>
  <c r="BZ53" i="9"/>
  <c r="CA53" i="9"/>
  <c r="BZ54" i="9"/>
  <c r="CA54" i="9"/>
  <c r="CA55" i="9"/>
  <c r="BZ55" i="9"/>
  <c r="CA56" i="9"/>
  <c r="BZ56" i="9"/>
  <c r="BZ57" i="9"/>
  <c r="CA57" i="9"/>
  <c r="BZ58" i="9"/>
  <c r="CA58" i="9"/>
  <c r="BZ59" i="9"/>
  <c r="CA59" i="9"/>
  <c r="CA60" i="9"/>
  <c r="BZ60" i="9"/>
  <c r="CA61" i="9"/>
  <c r="BZ61" i="9"/>
  <c r="BZ62" i="9"/>
  <c r="CA62" i="9"/>
  <c r="CA63" i="9"/>
  <c r="BZ63" i="9"/>
  <c r="CA64" i="9"/>
  <c r="BZ64" i="9"/>
  <c r="CA65" i="9"/>
  <c r="BZ65" i="9"/>
  <c r="BZ66" i="9"/>
  <c r="CA66" i="9"/>
  <c r="BZ67" i="9"/>
  <c r="CA67" i="9"/>
  <c r="BZ68" i="9"/>
  <c r="CA68" i="9"/>
  <c r="BZ69" i="9"/>
  <c r="CA69" i="9"/>
  <c r="CA70" i="9"/>
  <c r="BZ70" i="9"/>
  <c r="CA71" i="9"/>
  <c r="BZ71" i="9"/>
  <c r="CA72" i="9"/>
  <c r="BZ72" i="9"/>
  <c r="CA73" i="9"/>
  <c r="BZ73" i="9"/>
  <c r="BZ74" i="9"/>
  <c r="CA74" i="9"/>
  <c r="CA75" i="9"/>
  <c r="BZ75" i="9"/>
  <c r="CA76" i="9"/>
  <c r="BZ76" i="9"/>
  <c r="CA77" i="9"/>
  <c r="BZ77" i="9"/>
  <c r="CA78" i="9"/>
  <c r="BZ78" i="9"/>
  <c r="BZ79" i="9"/>
  <c r="CA79" i="9"/>
  <c r="CA80" i="9"/>
  <c r="BZ80" i="9"/>
  <c r="CA81" i="9"/>
  <c r="BZ81" i="9"/>
  <c r="BZ82" i="9"/>
  <c r="CA82" i="9"/>
  <c r="CA83" i="9"/>
  <c r="BZ83" i="9"/>
  <c r="CA84" i="9"/>
  <c r="BZ84" i="9"/>
  <c r="CA85" i="9"/>
  <c r="BZ85" i="9"/>
  <c r="CA86" i="9"/>
  <c r="BZ86" i="9"/>
  <c r="BZ87" i="9"/>
  <c r="CA87" i="9"/>
  <c r="BZ88" i="9"/>
  <c r="CA88" i="9"/>
  <c r="BZ89" i="9"/>
  <c r="CA89" i="9"/>
  <c r="BZ90" i="9"/>
  <c r="CA90" i="9"/>
  <c r="CA91" i="9"/>
  <c r="BZ91" i="9"/>
  <c r="BZ92" i="9"/>
  <c r="CA92" i="9"/>
  <c r="BZ93" i="9"/>
  <c r="CA93" i="9"/>
  <c r="CA94" i="9"/>
  <c r="BZ94" i="9"/>
  <c r="BZ95" i="9"/>
  <c r="CA95" i="9"/>
  <c r="BZ96" i="9"/>
  <c r="CA96" i="9"/>
  <c r="BZ97" i="9"/>
  <c r="CA97" i="9"/>
  <c r="CA98" i="9"/>
  <c r="BZ98" i="9"/>
  <c r="CA49" i="3"/>
  <c r="BZ49" i="3"/>
  <c r="CA50" i="3" l="1"/>
  <c r="BZ50" i="3"/>
  <c r="BZ51" i="3" l="1"/>
  <c r="CA51" i="3"/>
  <c r="CA52" i="3" l="1"/>
  <c r="BZ52" i="3"/>
  <c r="CA53" i="3" l="1"/>
  <c r="BZ53" i="3"/>
  <c r="BZ54" i="3" l="1"/>
  <c r="CA54" i="3"/>
  <c r="CA55" i="3" l="1"/>
  <c r="BZ55" i="3"/>
  <c r="CA56" i="3"/>
  <c r="BZ56" i="3"/>
  <c r="CA57" i="3"/>
  <c r="BZ57" i="3"/>
  <c r="CA58" i="3"/>
  <c r="BZ58" i="3"/>
  <c r="CA59" i="3"/>
  <c r="BZ59" i="3"/>
  <c r="CA60" i="3"/>
  <c r="BZ60" i="3"/>
  <c r="BZ61" i="3"/>
  <c r="CA61" i="3"/>
  <c r="CA62" i="3"/>
  <c r="BZ62" i="3"/>
  <c r="CA63" i="3"/>
  <c r="BZ63" i="3"/>
  <c r="BZ64" i="3"/>
  <c r="CA64" i="3"/>
  <c r="BZ65" i="3"/>
  <c r="CA65" i="3"/>
  <c r="CA66" i="3"/>
  <c r="BZ66" i="3"/>
  <c r="BZ67" i="3"/>
  <c r="CA67" i="3"/>
  <c r="CA68" i="3"/>
  <c r="BZ68" i="3"/>
  <c r="BZ69" i="3"/>
  <c r="CA69" i="3"/>
  <c r="CA70" i="3"/>
  <c r="BZ70" i="3"/>
  <c r="CA71" i="3"/>
  <c r="BZ71" i="3"/>
  <c r="BZ72" i="3"/>
  <c r="CA72" i="3"/>
  <c r="BZ73" i="3"/>
  <c r="CA73" i="3"/>
  <c r="CA74" i="3"/>
  <c r="BZ74" i="3"/>
  <c r="BZ75" i="3"/>
  <c r="CA75" i="3"/>
  <c r="CA76" i="3"/>
  <c r="BZ76" i="3"/>
  <c r="CA77" i="3"/>
  <c r="BZ77" i="3"/>
  <c r="BZ78" i="3"/>
  <c r="CA78" i="3"/>
  <c r="BZ79" i="3"/>
  <c r="CA79" i="3"/>
  <c r="CA80" i="3"/>
  <c r="BZ80" i="3"/>
  <c r="CA81" i="3"/>
  <c r="BZ81" i="3"/>
  <c r="BZ82" i="3"/>
  <c r="CA82" i="3"/>
  <c r="CA83" i="3"/>
  <c r="BZ83" i="3"/>
  <c r="BZ84" i="3"/>
  <c r="CA84" i="3"/>
  <c r="BZ85" i="3"/>
  <c r="CA85" i="3"/>
  <c r="CA86" i="3"/>
  <c r="BZ86" i="3"/>
  <c r="BZ87" i="3"/>
  <c r="CA87" i="3"/>
  <c r="CA88" i="3"/>
  <c r="BZ88" i="3"/>
  <c r="CA89" i="3"/>
  <c r="BZ89" i="3"/>
  <c r="CA90" i="3"/>
  <c r="BZ90" i="3"/>
  <c r="CA91" i="3"/>
  <c r="BZ91" i="3"/>
  <c r="CA92" i="3"/>
  <c r="BZ92" i="3"/>
  <c r="BZ93" i="3"/>
  <c r="CA93" i="3"/>
  <c r="BZ94" i="3"/>
  <c r="CA94" i="3"/>
  <c r="CA95" i="3"/>
  <c r="BZ95" i="3"/>
  <c r="BZ96" i="3"/>
  <c r="CA96" i="3"/>
  <c r="CA97" i="3"/>
  <c r="BZ97" i="3"/>
  <c r="CA98" i="3"/>
  <c r="BZ98" i="3"/>
  <c r="BZ99" i="3"/>
  <c r="CA99" i="3"/>
  <c r="CA100" i="3"/>
  <c r="BZ100" i="3"/>
  <c r="CA101" i="3"/>
  <c r="BZ10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<sst xmlns="http://schemas.openxmlformats.org/spreadsheetml/2006/main" count="23014" uniqueCount="2284">
  <si>
    <t xml:space="preserve">Information de commande </t>
  </si>
  <si>
    <t>Haberschill EARL</t>
  </si>
  <si>
    <t>FRANCO de livraison à partir de 10 000 plants (hors légumes) par semaine de livraison</t>
  </si>
  <si>
    <t>8 Chemin du Causse - 81 090 Valdurenque</t>
  </si>
  <si>
    <t>05 63 50 50 20</t>
  </si>
  <si>
    <t>contact@haberschill.fr</t>
  </si>
  <si>
    <t>https://haberschill.fr</t>
  </si>
  <si>
    <t xml:space="preserve">Information Client : </t>
  </si>
  <si>
    <t>Nom :</t>
  </si>
  <si>
    <t>Date de saisie :</t>
  </si>
  <si>
    <t xml:space="preserve">N° Client : </t>
  </si>
  <si>
    <t>Adresse :</t>
  </si>
  <si>
    <t>Ville :</t>
  </si>
  <si>
    <t>Code postal :</t>
  </si>
  <si>
    <t xml:space="preserve">Téléphone : </t>
  </si>
  <si>
    <t xml:space="preserve">Adresse Mail : </t>
  </si>
  <si>
    <t>NUM</t>
  </si>
  <si>
    <t>LIV</t>
  </si>
  <si>
    <t>03</t>
  </si>
  <si>
    <t>IMPAIRES</t>
  </si>
  <si>
    <t>09</t>
  </si>
  <si>
    <t>11</t>
  </si>
  <si>
    <t>14</t>
  </si>
  <si>
    <t>16</t>
  </si>
  <si>
    <t>17</t>
  </si>
  <si>
    <t>19</t>
  </si>
  <si>
    <t>22</t>
  </si>
  <si>
    <t>23</t>
  </si>
  <si>
    <t>24</t>
  </si>
  <si>
    <t>27</t>
  </si>
  <si>
    <t>28</t>
  </si>
  <si>
    <t>29</t>
  </si>
  <si>
    <t>33</t>
  </si>
  <si>
    <t>35</t>
  </si>
  <si>
    <t>36</t>
  </si>
  <si>
    <t>37</t>
  </si>
  <si>
    <t>41</t>
  </si>
  <si>
    <t>44</t>
  </si>
  <si>
    <t>46</t>
  </si>
  <si>
    <t>47</t>
  </si>
  <si>
    <t>49</t>
  </si>
  <si>
    <t>50</t>
  </si>
  <si>
    <t>53</t>
  </si>
  <si>
    <t>56</t>
  </si>
  <si>
    <t>61</t>
  </si>
  <si>
    <t>63</t>
  </si>
  <si>
    <t>66</t>
  </si>
  <si>
    <t>72</t>
  </si>
  <si>
    <t>76</t>
  </si>
  <si>
    <t>79</t>
  </si>
  <si>
    <t>82</t>
  </si>
  <si>
    <t>85</t>
  </si>
  <si>
    <t>86</t>
  </si>
  <si>
    <t>87</t>
  </si>
  <si>
    <t>31</t>
  </si>
  <si>
    <t>Nous consulter</t>
  </si>
  <si>
    <t>32</t>
  </si>
  <si>
    <t>01</t>
  </si>
  <si>
    <t>PAIRES</t>
  </si>
  <si>
    <t>02</t>
  </si>
  <si>
    <t>04</t>
  </si>
  <si>
    <t>05</t>
  </si>
  <si>
    <t>06</t>
  </si>
  <si>
    <t>07</t>
  </si>
  <si>
    <t>08</t>
  </si>
  <si>
    <t>10</t>
  </si>
  <si>
    <t>12</t>
  </si>
  <si>
    <t>13</t>
  </si>
  <si>
    <t>15</t>
  </si>
  <si>
    <t>18</t>
  </si>
  <si>
    <t>21</t>
  </si>
  <si>
    <t>25</t>
  </si>
  <si>
    <t>26</t>
  </si>
  <si>
    <t>30</t>
  </si>
  <si>
    <t>34</t>
  </si>
  <si>
    <t>38</t>
  </si>
  <si>
    <t>39</t>
  </si>
  <si>
    <t>40</t>
  </si>
  <si>
    <t>42</t>
  </si>
  <si>
    <t>43</t>
  </si>
  <si>
    <t>45</t>
  </si>
  <si>
    <t>48</t>
  </si>
  <si>
    <t>51</t>
  </si>
  <si>
    <t>52</t>
  </si>
  <si>
    <t>54</t>
  </si>
  <si>
    <t>55</t>
  </si>
  <si>
    <t>57</t>
  </si>
  <si>
    <t>58</t>
  </si>
  <si>
    <t>59</t>
  </si>
  <si>
    <t>60</t>
  </si>
  <si>
    <t>62</t>
  </si>
  <si>
    <t>64</t>
  </si>
  <si>
    <t>65</t>
  </si>
  <si>
    <t>67</t>
  </si>
  <si>
    <t>68</t>
  </si>
  <si>
    <t>69</t>
  </si>
  <si>
    <t>70</t>
  </si>
  <si>
    <t>71</t>
  </si>
  <si>
    <t>73</t>
  </si>
  <si>
    <t>74</t>
  </si>
  <si>
    <t>75</t>
  </si>
  <si>
    <t>77</t>
  </si>
  <si>
    <t>78</t>
  </si>
  <si>
    <t>80</t>
  </si>
  <si>
    <t>81</t>
  </si>
  <si>
    <t>83</t>
  </si>
  <si>
    <t>84</t>
  </si>
  <si>
    <t>88</t>
  </si>
  <si>
    <t>89</t>
  </si>
  <si>
    <t>90</t>
  </si>
  <si>
    <t>91</t>
  </si>
  <si>
    <t>92</t>
  </si>
  <si>
    <t>93</t>
  </si>
  <si>
    <t>94</t>
  </si>
  <si>
    <t>95</t>
  </si>
  <si>
    <t>2a</t>
  </si>
  <si>
    <t>2b</t>
  </si>
  <si>
    <t xml:space="preserve">Vos semaines de livraisons possible sont : </t>
  </si>
  <si>
    <t>CRASPEDIA GLOBOSA</t>
  </si>
  <si>
    <t>Golf beauty</t>
  </si>
  <si>
    <t>B</t>
  </si>
  <si>
    <t>M 3 cm  X60</t>
  </si>
  <si>
    <t>D</t>
  </si>
  <si>
    <t>PLA BOUQ</t>
  </si>
  <si>
    <t>S3B</t>
  </si>
  <si>
    <t>M3</t>
  </si>
  <si>
    <t>CHROMO</t>
  </si>
  <si>
    <t>Craspedia Globosa - Gold Beauty</t>
  </si>
  <si>
    <t/>
  </si>
  <si>
    <t>GYPSOPHILE</t>
  </si>
  <si>
    <t>Festival White</t>
  </si>
  <si>
    <t>E</t>
  </si>
  <si>
    <t>S2</t>
  </si>
  <si>
    <t>Gypsophile - Festival White</t>
  </si>
  <si>
    <t xml:space="preserve">LEUCANTHEMUM </t>
  </si>
  <si>
    <t>Lucille Grace</t>
  </si>
  <si>
    <t>S1</t>
  </si>
  <si>
    <t>NEW</t>
  </si>
  <si>
    <t>Leucanthemum - Lucille Grace</t>
  </si>
  <si>
    <t>SCABIEUSE FOCAL SCOOP</t>
  </si>
  <si>
    <t>Dark purple</t>
  </si>
  <si>
    <t>Lilac</t>
  </si>
  <si>
    <t>SCABIEUSE SCOOP</t>
  </si>
  <si>
    <t>Blackberry</t>
  </si>
  <si>
    <t>Marshmallow</t>
  </si>
  <si>
    <t>Scabieuse - Variés</t>
  </si>
  <si>
    <t>SOLIDAGO</t>
  </si>
  <si>
    <t>Solar Glory</t>
  </si>
  <si>
    <t>Solidago - Solar Glory</t>
  </si>
  <si>
    <t>VERONIQUE SKYLER</t>
  </si>
  <si>
    <t>Blue</t>
  </si>
  <si>
    <t>White improved</t>
  </si>
  <si>
    <t>Veronique Skyler - Variés</t>
  </si>
  <si>
    <t>AFFICHE PLANTES A BOUQUET</t>
  </si>
  <si>
    <t>ILV A</t>
  </si>
  <si>
    <t>ILV D</t>
  </si>
  <si>
    <t>ESPRIT D'INTERIEUR Plantes vertes maison et patio</t>
  </si>
  <si>
    <t>PLV</t>
  </si>
  <si>
    <t>Gamme "Style"</t>
  </si>
  <si>
    <t>Variées</t>
  </si>
  <si>
    <t>M 6.5</t>
  </si>
  <si>
    <t>S7</t>
  </si>
  <si>
    <t>M6</t>
  </si>
  <si>
    <t>Gamme "Elégance"</t>
  </si>
  <si>
    <t>K</t>
  </si>
  <si>
    <t>ESPRIT D'INTERIEUR Les Succulentes</t>
  </si>
  <si>
    <t>SUC</t>
  </si>
  <si>
    <t>AEONIUM HAWORTHII</t>
  </si>
  <si>
    <t>ALOE ARISTATA</t>
  </si>
  <si>
    <t>.</t>
  </si>
  <si>
    <t>ALOE VERA</t>
  </si>
  <si>
    <t>N</t>
  </si>
  <si>
    <t>CRASSULA</t>
  </si>
  <si>
    <t>ECHEVERIA</t>
  </si>
  <si>
    <t>HAWORTHIA</t>
  </si>
  <si>
    <t>KALANCHOE</t>
  </si>
  <si>
    <t>A</t>
  </si>
  <si>
    <t>SEDUM</t>
  </si>
  <si>
    <t>Lemon ball</t>
  </si>
  <si>
    <t>S10</t>
  </si>
  <si>
    <t>Kamtshaticum Variegata</t>
  </si>
  <si>
    <t>SEDUM TELEPHIUM</t>
  </si>
  <si>
    <t>Mr Goodbud</t>
  </si>
  <si>
    <t>SEMPERVIVUM COLOROCKZ</t>
  </si>
  <si>
    <t>SENECIO</t>
  </si>
  <si>
    <t>VILLE</t>
  </si>
  <si>
    <t>Jardin de ville (pot 0,5 litre)</t>
  </si>
  <si>
    <t>Whitewater</t>
  </si>
  <si>
    <t>P 0.5L</t>
  </si>
  <si>
    <t>Q. lim.</t>
  </si>
  <si>
    <t>Q</t>
  </si>
  <si>
    <t>PV</t>
  </si>
  <si>
    <t>AEONIUM</t>
  </si>
  <si>
    <t>P</t>
  </si>
  <si>
    <t>AGAPANTHE</t>
  </si>
  <si>
    <t>Charlotte</t>
  </si>
  <si>
    <t>Fireworks</t>
  </si>
  <si>
    <t>Millenium</t>
  </si>
  <si>
    <t>ALSTROEMERIA</t>
  </si>
  <si>
    <t>ANIGOZANTHOS</t>
  </si>
  <si>
    <t>BANANIER</t>
  </si>
  <si>
    <t xml:space="preserve">Musa basjoo </t>
  </si>
  <si>
    <t>Musa sikkimensis Red Tiger</t>
  </si>
  <si>
    <t xml:space="preserve">Musella lasiocarpa </t>
  </si>
  <si>
    <t>CANNA CANNOVA FEUILLE BRONZE</t>
  </si>
  <si>
    <t xml:space="preserve"> </t>
  </si>
  <si>
    <t>CANNA CANNOVA</t>
  </si>
  <si>
    <t>Orange feuille bronze</t>
  </si>
  <si>
    <t>S</t>
  </si>
  <si>
    <t>Peach feuille bronze</t>
  </si>
  <si>
    <t>Scarlet feuille bronze</t>
  </si>
  <si>
    <t>CANNA CANNOVA FEUILLE VERTE</t>
  </si>
  <si>
    <t>Orange shades feuille verte</t>
  </si>
  <si>
    <t>Red golden flame feuille verte</t>
  </si>
  <si>
    <t>Rose feuille verte</t>
  </si>
  <si>
    <t>Scarlet feuille verte</t>
  </si>
  <si>
    <t>Yellow feuille verte</t>
  </si>
  <si>
    <t>Pourpre</t>
  </si>
  <si>
    <t>CANNE DE PROVENCE</t>
  </si>
  <si>
    <t xml:space="preserve">Variegata </t>
  </si>
  <si>
    <t>CASSIA</t>
  </si>
  <si>
    <t>CHOU DECORATIF</t>
  </si>
  <si>
    <t>Popof</t>
  </si>
  <si>
    <t>Black magic</t>
  </si>
  <si>
    <t>CORDYLINE</t>
  </si>
  <si>
    <t xml:space="preserve">Cherry Sensation </t>
  </si>
  <si>
    <t xml:space="preserve">Red star </t>
  </si>
  <si>
    <t xml:space="preserve">Torbay dazzler </t>
  </si>
  <si>
    <t>Spider's web</t>
  </si>
  <si>
    <t>GERBERA</t>
  </si>
  <si>
    <t>HEMEROCALLE</t>
  </si>
  <si>
    <t xml:space="preserve">Stella de oro </t>
  </si>
  <si>
    <t xml:space="preserve">Stella in red </t>
  </si>
  <si>
    <t>Variés</t>
  </si>
  <si>
    <t>KNIPHOFIA</t>
  </si>
  <si>
    <t>Salt lake</t>
  </si>
  <si>
    <t>R</t>
  </si>
  <si>
    <t>PHORMIUM</t>
  </si>
  <si>
    <t xml:space="preserve">Angel wings </t>
  </si>
  <si>
    <t>TABAC</t>
  </si>
  <si>
    <t>Tomentosa variegata</t>
  </si>
  <si>
    <t>Green blue</t>
  </si>
  <si>
    <t>Silver lace</t>
  </si>
  <si>
    <t>Les TRIOS, mélange de couleurs</t>
  </si>
  <si>
    <t>TRIO</t>
  </si>
  <si>
    <t>TRIO CALIBRACHOA SUMMER TIME</t>
  </si>
  <si>
    <t>TRIO CALIBRACHOA TROPICAL</t>
  </si>
  <si>
    <t>TRIO PORTULACA COCKTAIL</t>
  </si>
  <si>
    <t>TRIO PORTULACA HOT SUN</t>
  </si>
  <si>
    <t>TRIO CAPELLA FRENCH FLAIR</t>
  </si>
  <si>
    <t>TRIO FLASH CANDY</t>
  </si>
  <si>
    <t>TRIO SKYLOVER</t>
  </si>
  <si>
    <t>TRIO SPRING FEVER</t>
  </si>
  <si>
    <t>TRIO SUNSET QUEEN</t>
  </si>
  <si>
    <t>TRIO FLOWER POWER</t>
  </si>
  <si>
    <t>TRIO ROMANCE</t>
  </si>
  <si>
    <t>FLEURS de A à Z</t>
  </si>
  <si>
    <t>DIV FL</t>
  </si>
  <si>
    <t>ABUTILON</t>
  </si>
  <si>
    <t>Canary bird</t>
  </si>
  <si>
    <t>Thompsonii</t>
  </si>
  <si>
    <t>ACALYPHA</t>
  </si>
  <si>
    <t>ACHILLEE DESERT EVE</t>
  </si>
  <si>
    <t>Red</t>
  </si>
  <si>
    <t>S5</t>
  </si>
  <si>
    <t>Yellow</t>
  </si>
  <si>
    <t>ACHYRANTHES</t>
  </si>
  <si>
    <t>Carminata</t>
  </si>
  <si>
    <t>Panaché de Bailly</t>
  </si>
  <si>
    <t>Party time</t>
  </si>
  <si>
    <t>AGASTACHE AURANTIACA</t>
  </si>
  <si>
    <t>AGATHEA</t>
  </si>
  <si>
    <t>Felicia classique</t>
  </si>
  <si>
    <t>AGERATUM</t>
  </si>
  <si>
    <t>Ville de mer</t>
  </si>
  <si>
    <t>ALTERNANTHERA PARONYCHIOÏDES</t>
  </si>
  <si>
    <t>Aurea</t>
  </si>
  <si>
    <t>Little romance</t>
  </si>
  <si>
    <t>Rubra</t>
  </si>
  <si>
    <t>ANAGALIS</t>
  </si>
  <si>
    <t>Skylover</t>
  </si>
  <si>
    <t>ANGELONIA ALONIA</t>
  </si>
  <si>
    <t>Bicolor pink</t>
  </si>
  <si>
    <t>Cherry</t>
  </si>
  <si>
    <t xml:space="preserve">Indigo </t>
  </si>
  <si>
    <t xml:space="preserve">Snow </t>
  </si>
  <si>
    <t>ANTHEMIS LOLLIES</t>
  </si>
  <si>
    <t>Buttermint</t>
  </si>
  <si>
    <t>ANTHEMIS HONEYBEES</t>
  </si>
  <si>
    <t>ANTHEMIS</t>
  </si>
  <si>
    <t>ANISODONTHEA</t>
  </si>
  <si>
    <t>Pink</t>
  </si>
  <si>
    <t>APTENIA</t>
  </si>
  <si>
    <t>Variegata</t>
  </si>
  <si>
    <t>ASPARAGUS</t>
  </si>
  <si>
    <t>ASTERICUS</t>
  </si>
  <si>
    <t>BACOPA SCOPIA</t>
  </si>
  <si>
    <t>BEGONIA BIG</t>
  </si>
  <si>
    <t xml:space="preserve">Blanc feuille verte </t>
  </si>
  <si>
    <t>Blanc feuille verte</t>
  </si>
  <si>
    <t xml:space="preserve">Rouge feuille verte </t>
  </si>
  <si>
    <t>Rouge feuille verte</t>
  </si>
  <si>
    <t xml:space="preserve">Rose feuille foncee </t>
  </si>
  <si>
    <t xml:space="preserve">Rouge feuille foncee </t>
  </si>
  <si>
    <t>Rouge feuille foncee</t>
  </si>
  <si>
    <t>BEGONIA BOLIVIENSIS</t>
  </si>
  <si>
    <t>BEGONIA DOUBLET</t>
  </si>
  <si>
    <t>Blanc</t>
  </si>
  <si>
    <t>Rose</t>
  </si>
  <si>
    <t>Rouge</t>
  </si>
  <si>
    <t>BEGONIA DRAGON WING</t>
  </si>
  <si>
    <t xml:space="preserve">Blanc </t>
  </si>
  <si>
    <t xml:space="preserve">Rose </t>
  </si>
  <si>
    <t xml:space="preserve">Rouge </t>
  </si>
  <si>
    <t>Rose feuille bronze</t>
  </si>
  <si>
    <t>Rouge feuille bronze</t>
  </si>
  <si>
    <t>BEGONIA GUSTAVE</t>
  </si>
  <si>
    <t>BIDENS COMPACT</t>
  </si>
  <si>
    <t>Blazing Ring of Fire</t>
  </si>
  <si>
    <t>C</t>
  </si>
  <si>
    <t>Mega charm</t>
  </si>
  <si>
    <t>BIDENS VIGOUREUX</t>
  </si>
  <si>
    <t>Beedance painted red</t>
  </si>
  <si>
    <t>Pirate s pearl</t>
  </si>
  <si>
    <t>BRACHYCOME</t>
  </si>
  <si>
    <t>Fresco Purple</t>
  </si>
  <si>
    <t>CALIBRACHOA COLIBRI</t>
  </si>
  <si>
    <t xml:space="preserve">Exotic Red Bling </t>
  </si>
  <si>
    <t xml:space="preserve">Fuchsia </t>
  </si>
  <si>
    <t xml:space="preserve">Tangerine </t>
  </si>
  <si>
    <t xml:space="preserve">Plum </t>
  </si>
  <si>
    <t xml:space="preserve">Pure White </t>
  </si>
  <si>
    <t>Yellow Canary</t>
  </si>
  <si>
    <t>CALIBRACHOA OMBRE</t>
  </si>
  <si>
    <t xml:space="preserve">Pink </t>
  </si>
  <si>
    <t>CALIBRACHOA EYECONIC</t>
  </si>
  <si>
    <t>Apricot</t>
  </si>
  <si>
    <t>Peach</t>
  </si>
  <si>
    <t>Lia Abstract Lemon Cherry</t>
  </si>
  <si>
    <t>Lia Spark Pink</t>
  </si>
  <si>
    <t>Purple</t>
  </si>
  <si>
    <t>Strawberry</t>
  </si>
  <si>
    <t>CALIBRACHOA SWEET BELLS</t>
  </si>
  <si>
    <t xml:space="preserve">Double Blue bicolor </t>
  </si>
  <si>
    <t>CALENDULA OFFICINALIS</t>
  </si>
  <si>
    <t>CALOCEPHALUS</t>
  </si>
  <si>
    <t>CAPUCINE</t>
  </si>
  <si>
    <t>S4</t>
  </si>
  <si>
    <t>Baby Red</t>
  </si>
  <si>
    <t>CARDON</t>
  </si>
  <si>
    <t>Plein blanc inerme versi</t>
  </si>
  <si>
    <t>CAREX Albula</t>
  </si>
  <si>
    <t>CAREX Buchananii</t>
  </si>
  <si>
    <t>CAREX Howardii</t>
  </si>
  <si>
    <t>CAREX Testacea</t>
  </si>
  <si>
    <t>CHLOROPHYTUM</t>
  </si>
  <si>
    <t>Elatum</t>
  </si>
  <si>
    <t>CLEOME DE BOUTURE</t>
  </si>
  <si>
    <t>COLEUS DE BOUTURE</t>
  </si>
  <si>
    <t>Fireball</t>
  </si>
  <si>
    <t>Henna</t>
  </si>
  <si>
    <t>Lime</t>
  </si>
  <si>
    <t>COLEUS DE SEMIS</t>
  </si>
  <si>
    <t>CONVOLVULUS SABATIUS</t>
  </si>
  <si>
    <t>Compact</t>
  </si>
  <si>
    <t>COREOPSIS GRANDIFLORA DE SEMIS</t>
  </si>
  <si>
    <t>Sunkiss</t>
  </si>
  <si>
    <t>COREOPSIS SOLANNA DE BOUTURE</t>
  </si>
  <si>
    <t>Bright Touch</t>
  </si>
  <si>
    <t>Golden Sphere</t>
  </si>
  <si>
    <t>COSMOS ATROSANGUINEUS</t>
  </si>
  <si>
    <t>COSMOS BIPINNATUS SONATA</t>
  </si>
  <si>
    <t>Carmin</t>
  </si>
  <si>
    <t>Xanthos</t>
  </si>
  <si>
    <t>COSMOS SULFUREUS</t>
  </si>
  <si>
    <t>Cosmic Orange</t>
  </si>
  <si>
    <t>Cosmic Yellow</t>
  </si>
  <si>
    <t>CUPHEA HYSSOPIFOLIA</t>
  </si>
  <si>
    <t>Lilas</t>
  </si>
  <si>
    <t>CUPHEA IGNEA</t>
  </si>
  <si>
    <t>CUPHEA LLAVEA</t>
  </si>
  <si>
    <t>DAHLIA pour massifs</t>
  </si>
  <si>
    <t>DAHLIA MYSTIC</t>
  </si>
  <si>
    <t>Dreamer</t>
  </si>
  <si>
    <t xml:space="preserve">Enchantment </t>
  </si>
  <si>
    <t xml:space="preserve">Fantasy </t>
  </si>
  <si>
    <t xml:space="preserve">Illusion </t>
  </si>
  <si>
    <t>Wizard</t>
  </si>
  <si>
    <t>DAHLIA pour potées fleuries</t>
  </si>
  <si>
    <t>DAHLIA DAHLIETTA</t>
  </si>
  <si>
    <t>DAHLIA LABELLA MEDIO</t>
  </si>
  <si>
    <t>DAHLIA LABELLA MAGGIORE</t>
  </si>
  <si>
    <t xml:space="preserve">Fun Flame </t>
  </si>
  <si>
    <t>Fun Pomegranate</t>
  </si>
  <si>
    <t xml:space="preserve">Purple </t>
  </si>
  <si>
    <t>White</t>
  </si>
  <si>
    <t xml:space="preserve">Yellow </t>
  </si>
  <si>
    <t xml:space="preserve">Variés </t>
  </si>
  <si>
    <t>DELOSPERMA (Ficoïde classique)</t>
  </si>
  <si>
    <t>FICOIDE</t>
  </si>
  <si>
    <t>Jaune</t>
  </si>
  <si>
    <t>Orange</t>
  </si>
  <si>
    <t>DELOSPERMA</t>
  </si>
  <si>
    <t>DELOSPERMA DESERT DANCER</t>
  </si>
  <si>
    <t>DELOSPERMA EARLY BIRD PRECOCE</t>
  </si>
  <si>
    <t>DELOSPERMA JEWEL OF DESERT</t>
  </si>
  <si>
    <t>Amethyst</t>
  </si>
  <si>
    <t>Grenade</t>
  </si>
  <si>
    <t>Moonstone</t>
  </si>
  <si>
    <t>Opal</t>
  </si>
  <si>
    <t>Peridot</t>
  </si>
  <si>
    <t>DELOSPERMA OCEAN SUNSET</t>
  </si>
  <si>
    <t>Orange glow</t>
  </si>
  <si>
    <t>Orange vibe</t>
  </si>
  <si>
    <t>Violet</t>
  </si>
  <si>
    <t>DELOSPERMA WHEELS OF WONDER</t>
  </si>
  <si>
    <t>Fire</t>
  </si>
  <si>
    <t>Golden</t>
  </si>
  <si>
    <t>Hot pink</t>
  </si>
  <si>
    <t>Limoncello</t>
  </si>
  <si>
    <t>DIANTHUS</t>
  </si>
  <si>
    <t>DIANTHUS DELILAH</t>
  </si>
  <si>
    <t xml:space="preserve">Bicolor Purple </t>
  </si>
  <si>
    <t>Bicolor Magenta</t>
  </si>
  <si>
    <t>DIASCIA TRINITY</t>
  </si>
  <si>
    <t>Grace</t>
  </si>
  <si>
    <t>Sunset</t>
  </si>
  <si>
    <t>DICHONDRA</t>
  </si>
  <si>
    <t>DIPLADENIA SUNDAVILLE</t>
  </si>
  <si>
    <t xml:space="preserve">ECHINACEA </t>
  </si>
  <si>
    <t>Guatemala Gold</t>
  </si>
  <si>
    <t>Panama Red</t>
  </si>
  <si>
    <t>ERIGERON</t>
  </si>
  <si>
    <t>Karvinskianus</t>
  </si>
  <si>
    <t>EUCALYPTUS</t>
  </si>
  <si>
    <t>Cinerea</t>
  </si>
  <si>
    <t>EUCALYPTUS PULVERULENTA</t>
  </si>
  <si>
    <t>Baby Blue</t>
  </si>
  <si>
    <t>EUPHORBE</t>
  </si>
  <si>
    <t>F</t>
  </si>
  <si>
    <t>FESTUCA</t>
  </si>
  <si>
    <t>FUCHSIA PRECOCE SUNBEAM</t>
  </si>
  <si>
    <t>Ernie</t>
  </si>
  <si>
    <t>Rocky</t>
  </si>
  <si>
    <t>Samba</t>
  </si>
  <si>
    <t>FUCHSIA PRECOCE JOLLIES</t>
  </si>
  <si>
    <t>Alsace</t>
  </si>
  <si>
    <t>Bretagne</t>
  </si>
  <si>
    <t>Corse</t>
  </si>
  <si>
    <t>Lorraine</t>
  </si>
  <si>
    <t>Churchill</t>
  </si>
  <si>
    <t>Tausendschon</t>
  </si>
  <si>
    <t>Fulgens</t>
  </si>
  <si>
    <t>FUCHSIA retombant</t>
  </si>
  <si>
    <t>FUCHSIA PORT RETOMBANT</t>
  </si>
  <si>
    <t>Multa</t>
  </si>
  <si>
    <t>Swingtime</t>
  </si>
  <si>
    <t>FUCHSIA vivace rustique</t>
  </si>
  <si>
    <t>FUCHSIA VIVACE</t>
  </si>
  <si>
    <t>Regia Reitzii</t>
  </si>
  <si>
    <t>Riccartonii</t>
  </si>
  <si>
    <t>G</t>
  </si>
  <si>
    <t>GAILLARDE DE SEMIS</t>
  </si>
  <si>
    <t>Arizona sun</t>
  </si>
  <si>
    <t>GAILLARDE DE BOUTURE</t>
  </si>
  <si>
    <t>Gusto Sweet Chili</t>
  </si>
  <si>
    <t>GAURA vigoureux</t>
  </si>
  <si>
    <t>GAURA CLASSIQUE</t>
  </si>
  <si>
    <t>Gambit Variegata Rose</t>
  </si>
  <si>
    <t>GAURA compact</t>
  </si>
  <si>
    <t>GAURA COMPACT</t>
  </si>
  <si>
    <t>GERA</t>
  </si>
  <si>
    <t>GERANIUM ZONALE FEUILLAGE VERT</t>
  </si>
  <si>
    <t>GERANIUM ZONALE BLANC</t>
  </si>
  <si>
    <t>GERANIUM ZONALE</t>
  </si>
  <si>
    <t>Iceberg pac</t>
  </si>
  <si>
    <t>S9</t>
  </si>
  <si>
    <t>GERANIUM ZONALE MAUVE ET VIOLET</t>
  </si>
  <si>
    <t>Flower Fairy Berry pac</t>
  </si>
  <si>
    <t>Foxy pac</t>
  </si>
  <si>
    <t>Icecrystal pac</t>
  </si>
  <si>
    <t>Joigny technigera</t>
  </si>
  <si>
    <t>Shocking violet pac</t>
  </si>
  <si>
    <t>GERANIUM ZONALE ROSE ET SAUMON</t>
  </si>
  <si>
    <t>Evian technigera</t>
  </si>
  <si>
    <t>Moulins technigera</t>
  </si>
  <si>
    <t>Narbonne technigera</t>
  </si>
  <si>
    <t>Nancy technigera</t>
  </si>
  <si>
    <t>Paimpol technigera</t>
  </si>
  <si>
    <t>Glitter pink pac</t>
  </si>
  <si>
    <t>Flower Fairy White Splash pac</t>
  </si>
  <si>
    <t>Calais pac</t>
  </si>
  <si>
    <t>GERANIUM ZONALE ROUGE ET ORANGE</t>
  </si>
  <si>
    <t>Anthony pac</t>
  </si>
  <si>
    <t>Dijon technigera</t>
  </si>
  <si>
    <t>Laval technigera</t>
  </si>
  <si>
    <t>Libourne technigera</t>
  </si>
  <si>
    <t>Oleron technigera</t>
  </si>
  <si>
    <t>Orange technigera</t>
  </si>
  <si>
    <t>Plougastel technigera</t>
  </si>
  <si>
    <t>Victor pac</t>
  </si>
  <si>
    <t>GERANIUM ZONALE FEUILLAGE FONCÉ</t>
  </si>
  <si>
    <t>Abelina pac</t>
  </si>
  <si>
    <t>Belinda pac</t>
  </si>
  <si>
    <t>Chocolate Fire pac</t>
  </si>
  <si>
    <t>Chocolate Pink pac</t>
  </si>
  <si>
    <t>Rosita pac</t>
  </si>
  <si>
    <t>Sablé technigera</t>
  </si>
  <si>
    <t>Saumur technigera</t>
  </si>
  <si>
    <t>GERANIUM ZONALE COLLECTION</t>
  </si>
  <si>
    <t>GERANIUM ZONALE COLL</t>
  </si>
  <si>
    <t>Panachés variés</t>
  </si>
  <si>
    <t>GERANIUM LIERRE A GRANDES FLEURS PELLINO</t>
  </si>
  <si>
    <t>Blanc technigera</t>
  </si>
  <si>
    <t>Mauve technigera</t>
  </si>
  <si>
    <t>Rouge technigera</t>
  </si>
  <si>
    <t>GERANIUM LIERRE DOUBLE</t>
  </si>
  <si>
    <t>GERANIUM LIERRE DOUBLE BLANC</t>
  </si>
  <si>
    <t>GERANIUM LIERRE DOUBLE MAUVE ET VIOLET</t>
  </si>
  <si>
    <t>GERANIUM LIERRE DOUBLE ROSE</t>
  </si>
  <si>
    <t>GERANIUM LIERRE DOUBLE ROUGE</t>
  </si>
  <si>
    <t>Polly pac</t>
  </si>
  <si>
    <t>Ruby pac</t>
  </si>
  <si>
    <t>GERANIUM LIERRE DOUBLE PANACHÉ</t>
  </si>
  <si>
    <t>Mexica Ruby pac</t>
  </si>
  <si>
    <t>GERANIUM INTERSPECIFIQUE</t>
  </si>
  <si>
    <t>GERANIUM INTERSPECIFIQUE MARCADA</t>
  </si>
  <si>
    <t>Magenta</t>
  </si>
  <si>
    <t>GERANIUM INTERSPECIFIQUE ZELLINO</t>
  </si>
  <si>
    <t>Cerise technigera</t>
  </si>
  <si>
    <t>Saumon technigera</t>
  </si>
  <si>
    <t>Cassiopeia® pac</t>
  </si>
  <si>
    <t>GERANIUM LIERRE SIMPLE BALCON</t>
  </si>
  <si>
    <t>GERANIUM BALCON BOIS VERT</t>
  </si>
  <si>
    <t>GERANIUM BALCON</t>
  </si>
  <si>
    <t>GERANIUM BALCON NAIN</t>
  </si>
  <si>
    <t>GERANIUM BALCON BOIS BLANC</t>
  </si>
  <si>
    <t>PELARGONIUM</t>
  </si>
  <si>
    <t>PELARGONIUM PARFUME</t>
  </si>
  <si>
    <t>Fragrans</t>
  </si>
  <si>
    <t>Torento</t>
  </si>
  <si>
    <t>Citriodorum</t>
  </si>
  <si>
    <t>PELARGONIUM ANGELEYES</t>
  </si>
  <si>
    <t>Orange pac</t>
  </si>
  <si>
    <t>Randy pac</t>
  </si>
  <si>
    <t>Blueberry pac</t>
  </si>
  <si>
    <t>PELARGONIUM ANGELS</t>
  </si>
  <si>
    <t>Perfume pac</t>
  </si>
  <si>
    <t>PELARGONIUM GRANDIFLORUM</t>
  </si>
  <si>
    <t>GAZANIA DE SEMIS</t>
  </si>
  <si>
    <t>GERANIUM VIVACE</t>
  </si>
  <si>
    <t>GOMPHRENA</t>
  </si>
  <si>
    <t>GRAMINEES VARIEES</t>
  </si>
  <si>
    <t>H</t>
  </si>
  <si>
    <t>HEDERA HELIX LIERRE</t>
  </si>
  <si>
    <t>Green</t>
  </si>
  <si>
    <t>Goldchild</t>
  </si>
  <si>
    <t>HELICHRYSUM GNAPHALIUM</t>
  </si>
  <si>
    <t>Gold</t>
  </si>
  <si>
    <t>Silver</t>
  </si>
  <si>
    <t>HELIOTROPE</t>
  </si>
  <si>
    <t>HEUCHERE WORLD CAFFE</t>
  </si>
  <si>
    <t>HIBISCUS MAHOGANY</t>
  </si>
  <si>
    <t>Splendor</t>
  </si>
  <si>
    <t>HYPOESTES CONFETTI</t>
  </si>
  <si>
    <t>I</t>
  </si>
  <si>
    <t>IMPATIENS SOL LUNA PRIME</t>
  </si>
  <si>
    <t>Light Salmon</t>
  </si>
  <si>
    <t>Orchid</t>
  </si>
  <si>
    <t>IMPATIENS SUN HARMONY</t>
  </si>
  <si>
    <t xml:space="preserve">Deep orange </t>
  </si>
  <si>
    <t xml:space="preserve">Deep pink </t>
  </si>
  <si>
    <t xml:space="preserve">Red </t>
  </si>
  <si>
    <t xml:space="preserve">Violet </t>
  </si>
  <si>
    <t>IMPATIENS</t>
  </si>
  <si>
    <t xml:space="preserve">Sol Luna Sun Harmony Variés </t>
  </si>
  <si>
    <t>IMPATIENS NELLE GUINEE PARADISE</t>
  </si>
  <si>
    <t xml:space="preserve">Delias </t>
  </si>
  <si>
    <t>Fancy</t>
  </si>
  <si>
    <t>Logia</t>
  </si>
  <si>
    <t>Malita</t>
  </si>
  <si>
    <t xml:space="preserve">Moorea </t>
  </si>
  <si>
    <t>Orotina</t>
  </si>
  <si>
    <t xml:space="preserve">Timor </t>
  </si>
  <si>
    <t xml:space="preserve">Tomini </t>
  </si>
  <si>
    <t>Totoya</t>
  </si>
  <si>
    <t>IPOMEE</t>
  </si>
  <si>
    <t>Blacky</t>
  </si>
  <si>
    <t>Bronze</t>
  </si>
  <si>
    <t>Tricolor</t>
  </si>
  <si>
    <t>IPOMEE GRIMPANTE</t>
  </si>
  <si>
    <t>Edith Piaf</t>
  </si>
  <si>
    <t>ISOTOMA AXILLARIS</t>
  </si>
  <si>
    <t>L</t>
  </si>
  <si>
    <t>LANTANA CAMARA GEM COMPACT</t>
  </si>
  <si>
    <t>Orange Fire</t>
  </si>
  <si>
    <t>Pink Opal</t>
  </si>
  <si>
    <t>Rose Quartz</t>
  </si>
  <si>
    <t>Yellow Topaz</t>
  </si>
  <si>
    <t>LANTANA CAMARA GEM</t>
  </si>
  <si>
    <t>Citrine</t>
  </si>
  <si>
    <t xml:space="preserve">Diva Pink </t>
  </si>
  <si>
    <t>Ruby</t>
  </si>
  <si>
    <t>LANTANA CAMARA ARBUSTIF</t>
  </si>
  <si>
    <t>Goldsonne</t>
  </si>
  <si>
    <t>Ingelsheim</t>
  </si>
  <si>
    <t>Sonja</t>
  </si>
  <si>
    <t>LANTANA MONTEVIDENSIS</t>
  </si>
  <si>
    <t>LAVANDE GROSSO</t>
  </si>
  <si>
    <t>LAVANDE STOECHAS</t>
  </si>
  <si>
    <t>Laveanna violet</t>
  </si>
  <si>
    <t>LEONOTIS</t>
  </si>
  <si>
    <t xml:space="preserve">LIMONIUM </t>
  </si>
  <si>
    <t>Perezii</t>
  </si>
  <si>
    <t>FL SEC</t>
  </si>
  <si>
    <t>LOBELIA RICHARDII</t>
  </si>
  <si>
    <t>LOBELIA SPECIOSA</t>
  </si>
  <si>
    <t>LOBULARIA</t>
  </si>
  <si>
    <t>LOFOS</t>
  </si>
  <si>
    <t>LOTUS</t>
  </si>
  <si>
    <t>LYSIMACHIA</t>
  </si>
  <si>
    <t>M</t>
  </si>
  <si>
    <t>MILLET</t>
  </si>
  <si>
    <t>MINA LOBATA</t>
  </si>
  <si>
    <t>MUEHLENBECKIA</t>
  </si>
  <si>
    <t>MUFLIER TWINNY DE SEMIS</t>
  </si>
  <si>
    <t>NEMESIA MENOR</t>
  </si>
  <si>
    <t>Dual Bordeaux</t>
  </si>
  <si>
    <t>Dual Magenta</t>
  </si>
  <si>
    <t>NEMESIA NESIA</t>
  </si>
  <si>
    <t xml:space="preserve">Burgundy </t>
  </si>
  <si>
    <t>Denim</t>
  </si>
  <si>
    <t xml:space="preserve">Inca </t>
  </si>
  <si>
    <t>Tangerine</t>
  </si>
  <si>
    <t xml:space="preserve">Tropical </t>
  </si>
  <si>
    <t>NEMESIA SUNPEDDLE</t>
  </si>
  <si>
    <t>NEPETA</t>
  </si>
  <si>
    <t>Cat's Meow</t>
  </si>
  <si>
    <t>O</t>
  </si>
  <si>
    <t>OSTEOSPERMUM SUNNY</t>
  </si>
  <si>
    <t>Philip</t>
  </si>
  <si>
    <t>OSTEOSPERMUM OSTICADE</t>
  </si>
  <si>
    <t>Daybreak</t>
  </si>
  <si>
    <t>PAPYRUS CYPERUS</t>
  </si>
  <si>
    <t>PENNISETUM</t>
  </si>
  <si>
    <t xml:space="preserve">X advena rubrum </t>
  </si>
  <si>
    <t>PENTAS GRAFFITTI</t>
  </si>
  <si>
    <t>PENTAS GLITTERATI</t>
  </si>
  <si>
    <t>PEROVSKIA</t>
  </si>
  <si>
    <t>PERVENCHE DE MADAGASCAR</t>
  </si>
  <si>
    <t>PETUNIA AMORE</t>
  </si>
  <si>
    <t>Princess Pink</t>
  </si>
  <si>
    <t>PETUNIA CAPELLA</t>
  </si>
  <si>
    <t xml:space="preserve">Cherry Vanilla </t>
  </si>
  <si>
    <t>Fuchsia Lace</t>
  </si>
  <si>
    <t xml:space="preserve">Indigo improved </t>
  </si>
  <si>
    <t xml:space="preserve">Mulberry </t>
  </si>
  <si>
    <t>Pink Morn</t>
  </si>
  <si>
    <t>Salmon improved</t>
  </si>
  <si>
    <t xml:space="preserve">Sangria </t>
  </si>
  <si>
    <t xml:space="preserve">White improved </t>
  </si>
  <si>
    <t>PETUNIA CASCADIAS</t>
  </si>
  <si>
    <t>Arizona Sky</t>
  </si>
  <si>
    <t>Fuchsia</t>
  </si>
  <si>
    <t xml:space="preserve">RIMarkable </t>
  </si>
  <si>
    <t>PETUNIA CONSTELLATION</t>
  </si>
  <si>
    <t xml:space="preserve">Supernova </t>
  </si>
  <si>
    <t xml:space="preserve">Virgo </t>
  </si>
  <si>
    <t>PETUNIA CRAZYTUNIA</t>
  </si>
  <si>
    <t>Mandeville</t>
  </si>
  <si>
    <t xml:space="preserve">Mayan Sunset </t>
  </si>
  <si>
    <t>PETUNIA LITTLETUNIA</t>
  </si>
  <si>
    <t>Blue Vein</t>
  </si>
  <si>
    <t>Pink Splash</t>
  </si>
  <si>
    <t>Purple Blue</t>
  </si>
  <si>
    <t>Shiraz</t>
  </si>
  <si>
    <t>White Grace</t>
  </si>
  <si>
    <t>PETUNIA SPLASH DANCE</t>
  </si>
  <si>
    <t>PETUNIA SURFINIA</t>
  </si>
  <si>
    <t>Burgundy Yellow Picotee</t>
  </si>
  <si>
    <t>Hot Cherry</t>
  </si>
  <si>
    <t>Velvet blue</t>
  </si>
  <si>
    <t>PETUNIA TUMBELINA</t>
  </si>
  <si>
    <t>Bella</t>
  </si>
  <si>
    <t>Priscilla</t>
  </si>
  <si>
    <t>PHYGELIUS FUCHSIA DU CAP</t>
  </si>
  <si>
    <t>PLECTRANTHUS</t>
  </si>
  <si>
    <t>PLUMBAGO AURICULATA</t>
  </si>
  <si>
    <t>Bleu</t>
  </si>
  <si>
    <t>PORTULACA PAZZAZ NANO</t>
  </si>
  <si>
    <t>Fuchsia improved</t>
  </si>
  <si>
    <t xml:space="preserve">Gold </t>
  </si>
  <si>
    <t>Mango</t>
  </si>
  <si>
    <t xml:space="preserve">Orange </t>
  </si>
  <si>
    <t xml:space="preserve">White </t>
  </si>
  <si>
    <t>PORTULACA</t>
  </si>
  <si>
    <t>RICIN</t>
  </si>
  <si>
    <t>Carmencita</t>
  </si>
  <si>
    <t>RUDBECKIA</t>
  </si>
  <si>
    <t>Amarillo Gold</t>
  </si>
  <si>
    <t>Marmelade</t>
  </si>
  <si>
    <t>Pawnee Spirit</t>
  </si>
  <si>
    <t>SANVITALIA</t>
  </si>
  <si>
    <t>Sweet penny</t>
  </si>
  <si>
    <t>SAUGE GRAHAMII</t>
  </si>
  <si>
    <t>Angel Wings</t>
  </si>
  <si>
    <t>Trenance</t>
  </si>
  <si>
    <t>SAUGE GREGGI</t>
  </si>
  <si>
    <t>Belle de Loire</t>
  </si>
  <si>
    <t>Blanche</t>
  </si>
  <si>
    <t>Bordeaux</t>
  </si>
  <si>
    <t>Desert Blaze</t>
  </si>
  <si>
    <t>Joy</t>
  </si>
  <si>
    <t>Lipstick</t>
  </si>
  <si>
    <t>Saumon</t>
  </si>
  <si>
    <t>SAUGE GREGGI COMPTACT TANAMI</t>
  </si>
  <si>
    <t>Salmon</t>
  </si>
  <si>
    <t>SAUGE</t>
  </si>
  <si>
    <t>Longispicata</t>
  </si>
  <si>
    <t>SAUGE FARINACEA</t>
  </si>
  <si>
    <t>Sallyfun Blue Lagoon</t>
  </si>
  <si>
    <t>Amistad</t>
  </si>
  <si>
    <t>SAUGE COCCINEA</t>
  </si>
  <si>
    <t>SAUGE NEMOROSA</t>
  </si>
  <si>
    <t>SAUGE PATENS</t>
  </si>
  <si>
    <t>SAUGE PERUVIENNE</t>
  </si>
  <si>
    <t>Salvia discolor</t>
  </si>
  <si>
    <t>SAUGE RUTILANS</t>
  </si>
  <si>
    <t>Ananas</t>
  </si>
  <si>
    <t>SAUGE CHAMELAEAGNA</t>
  </si>
  <si>
    <t>African Skies</t>
  </si>
  <si>
    <t>SCAEVOLA</t>
  </si>
  <si>
    <t>Saphira</t>
  </si>
  <si>
    <t>Vira vira</t>
  </si>
  <si>
    <t>SOLANUM</t>
  </si>
  <si>
    <t>Rantonnetii</t>
  </si>
  <si>
    <t>BOUT</t>
  </si>
  <si>
    <t>STIPA</t>
  </si>
  <si>
    <t>STREPTOCARPUS</t>
  </si>
  <si>
    <t>T</t>
  </si>
  <si>
    <t>TABAC NICOTIANA ALATA</t>
  </si>
  <si>
    <t>TABAC SYLVESTRIS</t>
  </si>
  <si>
    <t>TAGETES LEMONII</t>
  </si>
  <si>
    <t>THUNBERGIA ALATA</t>
  </si>
  <si>
    <t>Lemon</t>
  </si>
  <si>
    <t>TORENIA MOON</t>
  </si>
  <si>
    <t xml:space="preserve">Blue moon dan </t>
  </si>
  <si>
    <t xml:space="preserve">Yellow moon dan </t>
  </si>
  <si>
    <t>TRADESCANTIA</t>
  </si>
  <si>
    <t>V</t>
  </si>
  <si>
    <t>VERVEINE VIVACE</t>
  </si>
  <si>
    <t xml:space="preserve">Scarlett </t>
  </si>
  <si>
    <t>VERVEINE TAPIEN</t>
  </si>
  <si>
    <t xml:space="preserve">Saumon </t>
  </si>
  <si>
    <t>Sky blue</t>
  </si>
  <si>
    <t>VERVEINE ESTRELLA</t>
  </si>
  <si>
    <t xml:space="preserve">Lobsterfest </t>
  </si>
  <si>
    <t>VERVEINE VANESSA COMPACT</t>
  </si>
  <si>
    <t xml:space="preserve">Bordeaux </t>
  </si>
  <si>
    <t>VERVEINE DE BUENOS AIRES</t>
  </si>
  <si>
    <t>Lollipop</t>
  </si>
  <si>
    <t>VINCA MINOR (Pervenche)</t>
  </si>
  <si>
    <t>Illumination</t>
  </si>
  <si>
    <t>Z</t>
  </si>
  <si>
    <t>ZINNIA</t>
  </si>
  <si>
    <t>DIPLADENIA DIAMANTINA</t>
  </si>
  <si>
    <t>Kudos Mandarin</t>
  </si>
  <si>
    <t>Kudos Yellow</t>
  </si>
  <si>
    <t>MONARDE</t>
  </si>
  <si>
    <t xml:space="preserve">Electric Neon Pink </t>
  </si>
  <si>
    <t>PENSTEMON</t>
  </si>
  <si>
    <t>Harlequin Pink</t>
  </si>
  <si>
    <t>DIANTHUS OSCAR</t>
  </si>
  <si>
    <t>Dark Red</t>
  </si>
  <si>
    <t>Oscar</t>
  </si>
  <si>
    <t>Pink and Purple</t>
  </si>
  <si>
    <t>Pink Heart</t>
  </si>
  <si>
    <t>Purple Star</t>
  </si>
  <si>
    <t>Purple Wings</t>
  </si>
  <si>
    <t>Red Star</t>
  </si>
  <si>
    <t>Aura</t>
  </si>
  <si>
    <t>Pink Kisses</t>
  </si>
  <si>
    <t>HELICHRYSUM ITALICUM</t>
  </si>
  <si>
    <t>Iricles</t>
  </si>
  <si>
    <t>ARO</t>
  </si>
  <si>
    <t>SANTOLINE</t>
  </si>
  <si>
    <t>Grise</t>
  </si>
  <si>
    <t>PLANTES COUVRE SOL</t>
  </si>
  <si>
    <t>FRANKENIA</t>
  </si>
  <si>
    <t>laevis</t>
  </si>
  <si>
    <t>COUV</t>
  </si>
  <si>
    <t>HERNIARIA</t>
  </si>
  <si>
    <t>glabra</t>
  </si>
  <si>
    <t>ORIGAN</t>
  </si>
  <si>
    <t>compactum</t>
  </si>
  <si>
    <t>THYM POLYTRICHUS</t>
  </si>
  <si>
    <t>THYM PRAECOX COCCINEUS</t>
  </si>
  <si>
    <t>serpolet</t>
  </si>
  <si>
    <t>AFFICHE COUVRE SOL</t>
  </si>
  <si>
    <t>ACHILLEE FILIPENDULINA</t>
  </si>
  <si>
    <t>Cloth of gold</t>
  </si>
  <si>
    <t>5</t>
  </si>
  <si>
    <t>Baby blue</t>
  </si>
  <si>
    <t>IMMORTELLE</t>
  </si>
  <si>
    <t>LAGURUS</t>
  </si>
  <si>
    <t>Ovatus</t>
  </si>
  <si>
    <t>LIMONIUM LATIFOLIUM</t>
  </si>
  <si>
    <t>STATICE (limonium sinuatum)</t>
  </si>
  <si>
    <t>AFFICHE FLEUR SECHEE</t>
  </si>
  <si>
    <t>PLANTES AMIES DES ANIMAUX</t>
  </si>
  <si>
    <t>UT ANIM</t>
  </si>
  <si>
    <t>CALLISIA</t>
  </si>
  <si>
    <t>Turtle</t>
  </si>
  <si>
    <t>CYPERUS</t>
  </si>
  <si>
    <t>Zumula</t>
  </si>
  <si>
    <t>NEPETA X FAASSENII (Cataire)</t>
  </si>
  <si>
    <t>AFFICHE PLANTES AMIES DES ANIMAUX</t>
  </si>
  <si>
    <t>PLANTES BIEN-ÊTRE</t>
  </si>
  <si>
    <t>BIEN ETRE</t>
  </si>
  <si>
    <t>ARNICA MONTANA</t>
  </si>
  <si>
    <t>Simplicity</t>
  </si>
  <si>
    <t>S3D</t>
  </si>
  <si>
    <t>HYSOPE ANISEE</t>
  </si>
  <si>
    <t>Agastache foeniculum</t>
  </si>
  <si>
    <t>HYSOPE OFFICINALE</t>
  </si>
  <si>
    <t>Hysopus officinalis</t>
  </si>
  <si>
    <t>MONARDE BERGAMOTE</t>
  </si>
  <si>
    <t>Monarda didyma</t>
  </si>
  <si>
    <t>PATCHOULI</t>
  </si>
  <si>
    <t>Pogostemon cablin</t>
  </si>
  <si>
    <t>PIMPRENELLE</t>
  </si>
  <si>
    <t>Sanguisorba minor</t>
  </si>
  <si>
    <t>Gymnostemma</t>
  </si>
  <si>
    <t>PLANTES UTILES AU JARDIN</t>
  </si>
  <si>
    <t>UT JARD</t>
  </si>
  <si>
    <t>ANETH</t>
  </si>
  <si>
    <t>Tedik</t>
  </si>
  <si>
    <t>BOURRACHE</t>
  </si>
  <si>
    <t>Officinale</t>
  </si>
  <si>
    <t>COLEUS CANINA</t>
  </si>
  <si>
    <t>Vert</t>
  </si>
  <si>
    <t>CONSOUDE</t>
  </si>
  <si>
    <t>EUPHORBE EPURGE</t>
  </si>
  <si>
    <t>GERANIUM ODORANT</t>
  </si>
  <si>
    <t>MELISSE</t>
  </si>
  <si>
    <t>Nervosa</t>
  </si>
  <si>
    <t>OEILLET D'INDE</t>
  </si>
  <si>
    <t>PYRETHRE</t>
  </si>
  <si>
    <t>De Dalmatie</t>
  </si>
  <si>
    <t>RHUBARBE</t>
  </si>
  <si>
    <t>Victoria</t>
  </si>
  <si>
    <t>RUE</t>
  </si>
  <si>
    <t>graveolens</t>
  </si>
  <si>
    <t>SARRIETTE VIVACE</t>
  </si>
  <si>
    <t>Satureja</t>
  </si>
  <si>
    <t>TANAISIE</t>
  </si>
  <si>
    <t>Tanacetum officinalis</t>
  </si>
  <si>
    <t>AFFICHE PLANTES UTILES AU JARDIN</t>
  </si>
  <si>
    <t>PLANTES AUX SAVEURS SURPRENANTES</t>
  </si>
  <si>
    <t>SAVEUR</t>
  </si>
  <si>
    <t>AURONE</t>
  </si>
  <si>
    <t>Cola</t>
  </si>
  <si>
    <t>BREDE</t>
  </si>
  <si>
    <t>Mafane</t>
  </si>
  <si>
    <t>LIVECHE</t>
  </si>
  <si>
    <t>MERTENSIA</t>
  </si>
  <si>
    <t>RUNGIA</t>
  </si>
  <si>
    <t>Klossii</t>
  </si>
  <si>
    <t>TAGETES FILIFOLIA</t>
  </si>
  <si>
    <t>Dropshot</t>
  </si>
  <si>
    <t>TAGETES LUCIDA</t>
  </si>
  <si>
    <t>AFFICHE SAVEURS SURPRENANTES</t>
  </si>
  <si>
    <t>AROMATIQUES</t>
  </si>
  <si>
    <t>ABSINTHE</t>
  </si>
  <si>
    <t>Artemisia absinthum</t>
  </si>
  <si>
    <t>ARTEMISE</t>
  </si>
  <si>
    <t>Powis castle</t>
  </si>
  <si>
    <t>ASPERULE ODORANTE</t>
  </si>
  <si>
    <t>BASILIC</t>
  </si>
  <si>
    <t>Magic White</t>
  </si>
  <si>
    <t>Marseillais</t>
  </si>
  <si>
    <t>Per-cel</t>
  </si>
  <si>
    <t>CERFEUIL</t>
  </si>
  <si>
    <t>Commun</t>
  </si>
  <si>
    <t>CIBOULAIL</t>
  </si>
  <si>
    <t>CIBOULE</t>
  </si>
  <si>
    <t>CIBOULETTE</t>
  </si>
  <si>
    <t>Commune</t>
  </si>
  <si>
    <t>CITRONNELLE DE MADAGASCAR</t>
  </si>
  <si>
    <t>Cymbopogon Citratus</t>
  </si>
  <si>
    <t>CORIANDRE</t>
  </si>
  <si>
    <t>Estik</t>
  </si>
  <si>
    <t>CORIANDRE VIETNAMIENNE</t>
  </si>
  <si>
    <t>Rau ram</t>
  </si>
  <si>
    <t>ESTRAGON</t>
  </si>
  <si>
    <t>FENOUIL</t>
  </si>
  <si>
    <t>GENEPI</t>
  </si>
  <si>
    <t>Artemisia laxa</t>
  </si>
  <si>
    <t>LAVANDE</t>
  </si>
  <si>
    <t>Grosso</t>
  </si>
  <si>
    <t>LIPPIA DULCIS</t>
  </si>
  <si>
    <t>MARJOLAINE COMMUNE</t>
  </si>
  <si>
    <t>MENTHE</t>
  </si>
  <si>
    <t>Chocolat</t>
  </si>
  <si>
    <t>Fraise</t>
  </si>
  <si>
    <t>Hollywood</t>
  </si>
  <si>
    <t>Marocaine</t>
  </si>
  <si>
    <t>Mojito</t>
  </si>
  <si>
    <t>Réglisse</t>
  </si>
  <si>
    <t>Spanish</t>
  </si>
  <si>
    <t xml:space="preserve">De Corse </t>
  </si>
  <si>
    <t>Origanum vulgare</t>
  </si>
  <si>
    <t>OSEILLE</t>
  </si>
  <si>
    <t>Sanguine</t>
  </si>
  <si>
    <t>PERSIL</t>
  </si>
  <si>
    <t>Frisé robust</t>
  </si>
  <si>
    <t>ROMARIN OFFICINAL</t>
  </si>
  <si>
    <t>Erige</t>
  </si>
  <si>
    <t>SAUGE OFFICINALE</t>
  </si>
  <si>
    <t>Tricolore</t>
  </si>
  <si>
    <t>Verte</t>
  </si>
  <si>
    <t>SHISO (Persil japonnais)</t>
  </si>
  <si>
    <t>STEVIA REBAUDIANA</t>
  </si>
  <si>
    <t>THYM</t>
  </si>
  <si>
    <t>Citron</t>
  </si>
  <si>
    <t>Commun d hiver</t>
  </si>
  <si>
    <t>VERVEINE CITRONNELLE</t>
  </si>
  <si>
    <t>Aloysia citrodora</t>
  </si>
  <si>
    <t>VERVEINE D ARGENTINE</t>
  </si>
  <si>
    <t>Aloysia polystachia</t>
  </si>
  <si>
    <t>LEG CARR</t>
  </si>
  <si>
    <t>CONCOMBRE</t>
  </si>
  <si>
    <t>FRAISIER</t>
  </si>
  <si>
    <t>MELON CHARENTAIS</t>
  </si>
  <si>
    <t>PASTEQUE</t>
  </si>
  <si>
    <t>POIVRON</t>
  </si>
  <si>
    <t>TOMATE TERRASSE ET BALCON</t>
  </si>
  <si>
    <t>TOMATE CERISE</t>
  </si>
  <si>
    <t>AFFICHE CARRE POTAGER</t>
  </si>
  <si>
    <t>PLANT POTAGER</t>
  </si>
  <si>
    <t>LEG</t>
  </si>
  <si>
    <t>ARTICHAUT</t>
  </si>
  <si>
    <t>Imperial Star</t>
  </si>
  <si>
    <t>AUBERGINE</t>
  </si>
  <si>
    <t>Bianchina (blanche)</t>
  </si>
  <si>
    <t>M 2 cm  X120</t>
  </si>
  <si>
    <t>M 2 cm  X240</t>
  </si>
  <si>
    <t>BETTERAVE</t>
  </si>
  <si>
    <t>Chioggia</t>
  </si>
  <si>
    <t>CACAHUETE</t>
  </si>
  <si>
    <t>CELERI BRANCHE</t>
  </si>
  <si>
    <t>CELERI RAVE</t>
  </si>
  <si>
    <t>Monarch</t>
  </si>
  <si>
    <t>CHOU BROCOLI</t>
  </si>
  <si>
    <t>CHOU CABUS</t>
  </si>
  <si>
    <t>CHOU CABUS POINTU</t>
  </si>
  <si>
    <t>CHOU DE BRUXELLES</t>
  </si>
  <si>
    <t>CHOU KALE</t>
  </si>
  <si>
    <t>CHOU DE MILAN</t>
  </si>
  <si>
    <t>CHOU FLEUR</t>
  </si>
  <si>
    <t>CHOU FLEUR ROMANESCO</t>
  </si>
  <si>
    <t>CHOU ROUGE</t>
  </si>
  <si>
    <t>PEPINO POIRE MELON</t>
  </si>
  <si>
    <t>Solanum muricatum</t>
  </si>
  <si>
    <t>PHYSALIS PERUVIANA</t>
  </si>
  <si>
    <t>Goldvital®</t>
  </si>
  <si>
    <t>PIMENT</t>
  </si>
  <si>
    <t>Gorria</t>
  </si>
  <si>
    <t>POIREE VERTE</t>
  </si>
  <si>
    <t>Berac</t>
  </si>
  <si>
    <t>TOMATE CLASSIQUE</t>
  </si>
  <si>
    <t>Andine cornue</t>
  </si>
  <si>
    <t>Marmande sélection Adour</t>
  </si>
  <si>
    <t>Saint Pierre</t>
  </si>
  <si>
    <t>TOMATE SELECTION PERFORMANCE</t>
  </si>
  <si>
    <t>Anacoeur</t>
  </si>
  <si>
    <t>TOMATE CERISE ET COCKTAIL</t>
  </si>
  <si>
    <t>Livrables sem 10/11 et 14/15 uniquement</t>
  </si>
  <si>
    <t>LEG GREF</t>
  </si>
  <si>
    <t>M 3 cm  X66</t>
  </si>
  <si>
    <t>M 3 cm  X84</t>
  </si>
  <si>
    <t>PATATE DOUCE</t>
  </si>
  <si>
    <t>Terra bianca® BPPER 16</t>
  </si>
  <si>
    <t>Terra occitana® BPPER06</t>
  </si>
  <si>
    <t>Terra violetta® BPPER19</t>
  </si>
  <si>
    <t>Beauregard</t>
  </si>
  <si>
    <t>AFFICHE PATATE DOUCE</t>
  </si>
  <si>
    <t>Ajout</t>
  </si>
  <si>
    <t>AJOUT</t>
  </si>
  <si>
    <t>No article</t>
  </si>
  <si>
    <t>Espèce</t>
  </si>
  <si>
    <t>Variété</t>
  </si>
  <si>
    <t xml:space="preserve"> DISPONIBILITE</t>
  </si>
  <si>
    <t>Origine</t>
  </si>
  <si>
    <t>Type</t>
  </si>
  <si>
    <t>Unité de Cmd</t>
  </si>
  <si>
    <t>Délai</t>
  </si>
  <si>
    <t>Tarif</t>
  </si>
  <si>
    <t>Royaltie</t>
  </si>
  <si>
    <t>Fam</t>
  </si>
  <si>
    <t>SECT</t>
  </si>
  <si>
    <t>Cdt</t>
  </si>
  <si>
    <t>Vérif.</t>
  </si>
  <si>
    <t>Total plaq</t>
  </si>
  <si>
    <t>Total plants</t>
  </si>
  <si>
    <t>Mottes de fleurs, légumes, aromatiques et pots de ville</t>
  </si>
  <si>
    <t>nom complet</t>
  </si>
  <si>
    <t>ligne</t>
  </si>
  <si>
    <t xml:space="preserve">Question : </t>
  </si>
  <si>
    <t>Sem</t>
  </si>
  <si>
    <t>Colonne</t>
  </si>
  <si>
    <t>U</t>
  </si>
  <si>
    <t>W</t>
  </si>
  <si>
    <t>X</t>
  </si>
  <si>
    <t>Y</t>
  </si>
  <si>
    <t>AA</t>
  </si>
  <si>
    <t>AB</t>
  </si>
  <si>
    <t>AC</t>
  </si>
  <si>
    <t>AD</t>
  </si>
  <si>
    <t>AR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</si>
  <si>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</si>
  <si>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</si>
  <si>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</si>
  <si>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</si>
  <si>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</si>
  <si>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</si>
  <si>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</si>
  <si>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</si>
  <si>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</si>
  <si>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</si>
  <si>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</si>
  <si>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</si>
  <si>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AW</t>
  </si>
  <si>
    <t>AQ</t>
  </si>
  <si>
    <t>AS</t>
  </si>
  <si>
    <t>AT</t>
  </si>
  <si>
    <t>AU</t>
  </si>
  <si>
    <t>AV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</si>
  <si>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</si>
  <si>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</si>
  <si>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</si>
  <si>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</si>
  <si>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</si>
  <si>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</si>
  <si>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</si>
  <si>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</si>
  <si>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</si>
  <si>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</si>
  <si>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</si>
  <si>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</si>
  <si>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</si>
  <si>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</si>
  <si>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</si>
  <si>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</si>
  <si>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</si>
  <si>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</si>
  <si>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</si>
  <si>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</si>
  <si>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</si>
  <si>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</si>
  <si>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Bon de commande - Saison 2025 / 2026</t>
  </si>
  <si>
    <t>15% de supplément pour les quantités en 30 pour les mottes de 3 cm</t>
  </si>
  <si>
    <t>A ajouter</t>
  </si>
  <si>
    <t xml:space="preserve">Infos </t>
  </si>
  <si>
    <t>Mettre un "x" en A16 pour forcé les semaines que l'on veut selectionné</t>
  </si>
  <si>
    <t>Arabica</t>
  </si>
  <si>
    <t>Expresso</t>
  </si>
  <si>
    <t>Frappé</t>
  </si>
  <si>
    <t>Vienna</t>
  </si>
  <si>
    <t>Big Red</t>
  </si>
  <si>
    <t>GT</t>
  </si>
  <si>
    <t>A saisir en nombre de plants</t>
  </si>
  <si>
    <t xml:space="preserve">Plus que </t>
  </si>
  <si>
    <t xml:space="preserve">total fleurs : </t>
  </si>
  <si>
    <t xml:space="preserve">total légumes : </t>
  </si>
  <si>
    <t xml:space="preserve">affiches : </t>
  </si>
  <si>
    <t xml:space="preserve">dépliants : </t>
  </si>
  <si>
    <t xml:space="preserve">chromo : </t>
  </si>
  <si>
    <t xml:space="preserve">total tout : </t>
  </si>
  <si>
    <t>Moulinette</t>
  </si>
  <si>
    <t>Mise en page des couleurs /!\ aux case noir pour les non dispo et les verrouiller</t>
  </si>
  <si>
    <t xml:space="preserve">Vérifier les lettres tarifaire + royalties + délais + secteur ? </t>
  </si>
  <si>
    <t>Versailles Mix</t>
  </si>
  <si>
    <t>MATRICAIRE</t>
  </si>
  <si>
    <t>MUFLIER</t>
  </si>
  <si>
    <t>Rocket Mix</t>
  </si>
  <si>
    <t>Chabaud Martin Mix</t>
  </si>
  <si>
    <t>REINE MARGUERITE</t>
  </si>
  <si>
    <t>Bonita Mix</t>
  </si>
  <si>
    <t>Matsumoto Mix</t>
  </si>
  <si>
    <t>Fleurs de Dahlia Mix</t>
  </si>
  <si>
    <t>Gigantifolium Mix</t>
  </si>
  <si>
    <t>Hipster Mix</t>
  </si>
  <si>
    <t>AFFICHE FERME FLORALE</t>
  </si>
  <si>
    <t>Kiwi</t>
  </si>
  <si>
    <t>Nova Cherry Fizz</t>
  </si>
  <si>
    <t>SEDUM SUNSPARKLER</t>
  </si>
  <si>
    <t>Dazzleberry</t>
  </si>
  <si>
    <t>Firecracker</t>
  </si>
  <si>
    <t>Lime Zinger</t>
  </si>
  <si>
    <t>ACANTHUS</t>
  </si>
  <si>
    <t>P 1L</t>
  </si>
  <si>
    <t>ALLIUM SATIVUM</t>
  </si>
  <si>
    <t>Colorita variés</t>
  </si>
  <si>
    <t>Cape variés</t>
  </si>
  <si>
    <t>Musa ensete Maurelii</t>
  </si>
  <si>
    <t>Gold Leopard feuille verte</t>
  </si>
  <si>
    <t>didymobotrya</t>
  </si>
  <si>
    <t>COLOCASIA ESCULENTA</t>
  </si>
  <si>
    <t>EUPHORBIA</t>
  </si>
  <si>
    <t>Maxi Olympia</t>
  </si>
  <si>
    <t>FATSIA JAPONICA</t>
  </si>
  <si>
    <t>HOSTA</t>
  </si>
  <si>
    <t>popsicle Papaya</t>
  </si>
  <si>
    <t>popsicle Banana</t>
  </si>
  <si>
    <t>LIMONIUM</t>
  </si>
  <si>
    <t>MANGAVE MAD ABOUT</t>
  </si>
  <si>
    <t>MISCANTHUS</t>
  </si>
  <si>
    <t>TRIO RAPSBERRY FLAIR</t>
  </si>
  <si>
    <t>Petunia Capella Rim Raspberry
Calibrachoa Eyeconic Cherry Blossom
Verveine Vanessa Magenta</t>
  </si>
  <si>
    <t>TRIO PAINTED DAWN</t>
  </si>
  <si>
    <t>TRIO MY FUNNY VALENTINE</t>
  </si>
  <si>
    <t>Petunia Amore Pink Hearts 
Calibrachoa Lia Dark Red
Verveine Vanessa Bicolor Pink</t>
  </si>
  <si>
    <t>TRIO CAUGHT MY EYE</t>
  </si>
  <si>
    <t>Petunia Capella Ruby Red
Calibrachoa Eyeconic Apricot 
Verveine Vanessa Purple</t>
  </si>
  <si>
    <t>TRIO WATERCOLORS</t>
  </si>
  <si>
    <t>Calibrachoa Colibri Pink flamingo
Petunia Capella Rose
Verveine V. Compact Bicolor Rose</t>
  </si>
  <si>
    <t>Calibrachoa Colibri Pink bling
Petunia Capella Hello Yellow
Verveine Vanessa compact Pink</t>
  </si>
  <si>
    <t>Petunia Capella Indigo
Petunia Capella Ruby Red
Petunia Capella White</t>
  </si>
  <si>
    <t>Bidens Blazing Flames
Calibrachoa Colibri Tangerine
Petunia Amore Queen of Hearts</t>
  </si>
  <si>
    <t>TRIO PROM PRINCESS</t>
  </si>
  <si>
    <t>Petunia Amore Princess Pink
Calibrachoa Colibri Pink Bling
Verveine Vanessa Compact Neon Pink</t>
  </si>
  <si>
    <t>TRIO WONDERFUL TONIGHT</t>
  </si>
  <si>
    <t>Portulaca Nano Gold
Portulaca Nano Fuchsia imp.
Portulaca Nano Orange twist</t>
  </si>
  <si>
    <t>Portulaca Nano Tropical Punch
Portulaca Nano Yellow Twist
Portulaca Nano White</t>
  </si>
  <si>
    <t xml:space="preserve">Calibrachoa Colibri Bright Red
Calibrachoa Colibri Tangerine
Calibrachoa Colibri Yellow Canary </t>
  </si>
  <si>
    <t>Calibrachoa Colibri Plum 
Calibrachoa Colibri Fuchsia
Calibrachoa Colibri Yellow Canary</t>
  </si>
  <si>
    <t>Bidens Megacharm
Lobelia Hot Water Blue
Verveine Vanessa Compact White</t>
  </si>
  <si>
    <t>megapotanicum Variegatum</t>
  </si>
  <si>
    <t>Red Princess</t>
  </si>
  <si>
    <t>pendula Cat's Tails</t>
  </si>
  <si>
    <t>Blazin Rose</t>
  </si>
  <si>
    <t>Kudos Red</t>
  </si>
  <si>
    <t>Berry Gummy</t>
  </si>
  <si>
    <t>Pink Pez</t>
  </si>
  <si>
    <t>White Chocolate</t>
  </si>
  <si>
    <t>Double White</t>
  </si>
  <si>
    <t>sprengerii</t>
  </si>
  <si>
    <t>Gold Dollar</t>
  </si>
  <si>
    <t>Gulliver Double Snowball</t>
  </si>
  <si>
    <t>Gulliver Blue</t>
  </si>
  <si>
    <t xml:space="preserve">Gulliver Pink </t>
  </si>
  <si>
    <t xml:space="preserve">Gulliver White </t>
  </si>
  <si>
    <t xml:space="preserve">Gulliver Variés </t>
  </si>
  <si>
    <t>Shine Bright Orange</t>
  </si>
  <si>
    <t xml:space="preserve">Shine Bright Pink </t>
  </si>
  <si>
    <t>Shine Bright White Blush</t>
  </si>
  <si>
    <t>Blazing Flames</t>
  </si>
  <si>
    <t>Blazing Star</t>
  </si>
  <si>
    <t xml:space="preserve">Golden Empire </t>
  </si>
  <si>
    <t>Stop Light</t>
  </si>
  <si>
    <t>White Delight</t>
  </si>
  <si>
    <t>Yellow Charm</t>
  </si>
  <si>
    <t>Yellow Splash Improved</t>
  </si>
  <si>
    <t>Fresco Candy</t>
  </si>
  <si>
    <t xml:space="preserve">Malibu Pink </t>
  </si>
  <si>
    <t xml:space="preserve">Pink Bling </t>
  </si>
  <si>
    <t xml:space="preserve">Pink Flamingo </t>
  </si>
  <si>
    <t xml:space="preserve">Bright Red </t>
  </si>
  <si>
    <t>Purple Bling</t>
  </si>
  <si>
    <t xml:space="preserve">Double Pink bicolor </t>
  </si>
  <si>
    <t>Double Sunset bicolor</t>
  </si>
  <si>
    <t>brownii</t>
  </si>
  <si>
    <t>CENTAUREA</t>
  </si>
  <si>
    <t>Mercury</t>
  </si>
  <si>
    <t xml:space="preserve">Clio Magenta </t>
  </si>
  <si>
    <t>Clio Pink Lady improved</t>
  </si>
  <si>
    <t>Kelly Compact White</t>
  </si>
  <si>
    <t>Baby Gold</t>
  </si>
  <si>
    <t>Sunset Burst</t>
  </si>
  <si>
    <t>Baby Deep Rose</t>
  </si>
  <si>
    <t>Baby Orange</t>
  </si>
  <si>
    <t>Frosted Curls</t>
  </si>
  <si>
    <t xml:space="preserve">Red Rooster </t>
  </si>
  <si>
    <t xml:space="preserve">Phoenix Green </t>
  </si>
  <si>
    <t>Prairie Fire</t>
  </si>
  <si>
    <t>Giganteum Variegatum</t>
  </si>
  <si>
    <t>Alabama Sunset</t>
  </si>
  <si>
    <t>Black Prince</t>
  </si>
  <si>
    <t>Gay's Delight</t>
  </si>
  <si>
    <t>Keystone Copper</t>
  </si>
  <si>
    <t>Peter's Wonder</t>
  </si>
  <si>
    <t>Kong Mosaic</t>
  </si>
  <si>
    <t>Double The Sun</t>
  </si>
  <si>
    <t>New Choco</t>
  </si>
  <si>
    <t>Golf Beauty</t>
  </si>
  <si>
    <t>Magine Orange</t>
  </si>
  <si>
    <t>Tiny Winnie (rouge) ou Torpédo</t>
  </si>
  <si>
    <t>Suprise Demi</t>
  </si>
  <si>
    <t>Select Julia</t>
  </si>
  <si>
    <t>Surprise Lily</t>
  </si>
  <si>
    <t>Surprise Louise</t>
  </si>
  <si>
    <t>Select Rachel</t>
  </si>
  <si>
    <t>Select Tessy</t>
  </si>
  <si>
    <t>Select Whitney</t>
  </si>
  <si>
    <t xml:space="preserve">Fun Pink Blush </t>
  </si>
  <si>
    <t xml:space="preserve">Fun Orange Flame </t>
  </si>
  <si>
    <t xml:space="preserve">Deep Rose </t>
  </si>
  <si>
    <t>Fun Pastel</t>
  </si>
  <si>
    <t>Rose Bicolor</t>
  </si>
  <si>
    <t>Violet Vivace</t>
  </si>
  <si>
    <t>Tiny Pleasure Rose</t>
  </si>
  <si>
    <t>ECHINACEA</t>
  </si>
  <si>
    <t>Guatemala Papaya</t>
  </si>
  <si>
    <t>Panama Rose</t>
  </si>
  <si>
    <t>Loreen Compact White</t>
  </si>
  <si>
    <t>Starblast Pink</t>
  </si>
  <si>
    <t>Summer Snow</t>
  </si>
  <si>
    <t>Soleil Orange</t>
  </si>
  <si>
    <t>Sunshine Silver</t>
  </si>
  <si>
    <t>Dark Eyes</t>
  </si>
  <si>
    <t>Bella Rozella</t>
  </si>
  <si>
    <t>Deep Purple</t>
  </si>
  <si>
    <t>La Campanella</t>
  </si>
  <si>
    <t>New Millenium</t>
  </si>
  <si>
    <t>Variés Retombants</t>
  </si>
  <si>
    <t>Blue Sarah</t>
  </si>
  <si>
    <t>magellanica Variegata</t>
  </si>
  <si>
    <t>Genii doré</t>
  </si>
  <si>
    <t>Arizona Variés</t>
  </si>
  <si>
    <t>Gusto Orange Zest</t>
  </si>
  <si>
    <t>Rozanne</t>
  </si>
  <si>
    <t>Kelly Anne</t>
  </si>
  <si>
    <t>Rose Fonce</t>
  </si>
  <si>
    <t>Whirling Butterflies</t>
  </si>
  <si>
    <t>Steffi Blush Pink</t>
  </si>
  <si>
    <t>Steffi Dark Rose</t>
  </si>
  <si>
    <t>Steffi White</t>
  </si>
  <si>
    <t>Ile de Beauté technigera</t>
  </si>
  <si>
    <t>Candy Pink pac</t>
  </si>
  <si>
    <t>Glitter Orange pac</t>
  </si>
  <si>
    <t>Morning Sun pac</t>
  </si>
  <si>
    <t>Spanish Wine Burgundy pac</t>
  </si>
  <si>
    <t>Mrs Pollock</t>
  </si>
  <si>
    <t>Occold Shield</t>
  </si>
  <si>
    <t>Vancouver Centennial</t>
  </si>
  <si>
    <t>Fireworks Bicolor pac</t>
  </si>
  <si>
    <t>Fireworks Pink pac</t>
  </si>
  <si>
    <t>Fireworks Scarlet pac</t>
  </si>
  <si>
    <t>Fireworks Variés pac</t>
  </si>
  <si>
    <t>Rose Bicolore technigera</t>
  </si>
  <si>
    <t>Rose Fonce technigera</t>
  </si>
  <si>
    <t>Doblino® Blanc technigera</t>
  </si>
  <si>
    <t>Doblino® Grenat technigera</t>
  </si>
  <si>
    <t>Doblino® Mauve technigera</t>
  </si>
  <si>
    <t>Doblino® Rose technigera</t>
  </si>
  <si>
    <t>Doblino® Rose Clair technigera</t>
  </si>
  <si>
    <t>Doblino® Framboise technigera</t>
  </si>
  <si>
    <t>Doblino® Rose Foncé technigera</t>
  </si>
  <si>
    <t>Doblino® Rouge technigera</t>
  </si>
  <si>
    <t>Doblino® Rouge Fonce technigera</t>
  </si>
  <si>
    <t>Doblino® Magenta technigera</t>
  </si>
  <si>
    <t>Doblino® Magenta Bicolore technigera</t>
  </si>
  <si>
    <t>Doblino® Framboise Bicolore technigera</t>
  </si>
  <si>
    <t>Doblino® Rouge Foncé Bicolore technigera</t>
  </si>
  <si>
    <t>Rose Fluo technigera</t>
  </si>
  <si>
    <t>Tumbao Extra Pink</t>
  </si>
  <si>
    <t>Balcon Imperial</t>
  </si>
  <si>
    <t>Balcon Lilas</t>
  </si>
  <si>
    <t>Balcon Rose</t>
  </si>
  <si>
    <t>Balcon Rouge Framboise</t>
  </si>
  <si>
    <t>Balcon Ville de Dresde pac</t>
  </si>
  <si>
    <t>Nain Lilas</t>
  </si>
  <si>
    <t>Nain Rouge</t>
  </si>
  <si>
    <t>Nain Evka pac</t>
  </si>
  <si>
    <t>Decora Desrumeaux</t>
  </si>
  <si>
    <t>Decora Lilas</t>
  </si>
  <si>
    <t>Decora Rose</t>
  </si>
  <si>
    <t>Decora Rouge Framboise</t>
  </si>
  <si>
    <t>Decora Impérial</t>
  </si>
  <si>
    <t>Attar Of Roses</t>
  </si>
  <si>
    <t>Lady Plymouth</t>
  </si>
  <si>
    <t>Parfumes variés</t>
  </si>
  <si>
    <t>Perfume Lavender pac</t>
  </si>
  <si>
    <t>Perfume Bicolor pac</t>
  </si>
  <si>
    <t>Pinkerbell</t>
  </si>
  <si>
    <t>Nepeta Variegata</t>
  </si>
  <si>
    <t>GLECHOMA hederacea</t>
  </si>
  <si>
    <t>Ping Pong</t>
  </si>
  <si>
    <t>Mini White Wonder</t>
  </si>
  <si>
    <t>Lime Americano</t>
  </si>
  <si>
    <t>Blue Helios</t>
  </si>
  <si>
    <t>Dinero</t>
  </si>
  <si>
    <t>Maquis</t>
  </si>
  <si>
    <t>Black Heart</t>
  </si>
  <si>
    <t>Terrace Lime / Marguerite</t>
  </si>
  <si>
    <t>Marguerite Compact</t>
  </si>
  <si>
    <t>Sunpuma Purple Princess</t>
  </si>
  <si>
    <t>Bottle Rocket Blue</t>
  </si>
  <si>
    <t>Bottle Rocket Pink</t>
  </si>
  <si>
    <t>Amuna</t>
  </si>
  <si>
    <t>Dark Moyo</t>
  </si>
  <si>
    <t xml:space="preserve">Martinique Grande </t>
  </si>
  <si>
    <t>Neptis Orange</t>
  </si>
  <si>
    <t>White Sapphire</t>
  </si>
  <si>
    <t>Red Topaz</t>
  </si>
  <si>
    <t>Professeur Raoux</t>
  </si>
  <si>
    <t>Snow White</t>
  </si>
  <si>
    <t>Mauve</t>
  </si>
  <si>
    <t xml:space="preserve">Star Deep Blue </t>
  </si>
  <si>
    <t>Star Firefly Pink</t>
  </si>
  <si>
    <t xml:space="preserve">Star White </t>
  </si>
  <si>
    <t>Hot Royal Blue</t>
  </si>
  <si>
    <t>Hot Snow White</t>
  </si>
  <si>
    <t>Hot Water Blue</t>
  </si>
  <si>
    <t>Starship Blue</t>
  </si>
  <si>
    <t>Starship Scarlet</t>
  </si>
  <si>
    <t>Stream Compact White</t>
  </si>
  <si>
    <t xml:space="preserve">Purple Stream </t>
  </si>
  <si>
    <t>Raspberry Stream</t>
  </si>
  <si>
    <t>White Stream</t>
  </si>
  <si>
    <t>Compact Pink</t>
  </si>
  <si>
    <t>Gold Flash</t>
  </si>
  <si>
    <t>nummularia Goldilocks</t>
  </si>
  <si>
    <t>congestiflora</t>
  </si>
  <si>
    <t>Garden Freckles</t>
  </si>
  <si>
    <t>Purple Majesty</t>
  </si>
  <si>
    <t>Jaune et Rouge</t>
  </si>
  <si>
    <t>Sealand Compact</t>
  </si>
  <si>
    <t xml:space="preserve">Tutti Frutti </t>
  </si>
  <si>
    <t>White Perfume</t>
  </si>
  <si>
    <t>Pink Crush</t>
  </si>
  <si>
    <t>OSTEOSPERMUM BESTIES</t>
  </si>
  <si>
    <t>Devoted Purple</t>
  </si>
  <si>
    <t>Dynamic Bicolor</t>
  </si>
  <si>
    <t>Inspiring Orange</t>
  </si>
  <si>
    <t>Optimistic Pink</t>
  </si>
  <si>
    <t>Positive Yellow</t>
  </si>
  <si>
    <t>Trusty Amethyst</t>
  </si>
  <si>
    <t>Endless Variés</t>
  </si>
  <si>
    <t>Zany Variés</t>
  </si>
  <si>
    <t>Variés perfume</t>
  </si>
  <si>
    <t>Magellan Variés</t>
  </si>
  <si>
    <t>Profusion Variés</t>
  </si>
  <si>
    <t>Du Nil</t>
  </si>
  <si>
    <t>Profiler Little Prince</t>
  </si>
  <si>
    <t>macrourum Queue d'or</t>
  </si>
  <si>
    <t>villosum</t>
  </si>
  <si>
    <t>alopecuroides Viridecens</t>
  </si>
  <si>
    <t xml:space="preserve">Red Star </t>
  </si>
  <si>
    <t>Little Spire</t>
  </si>
  <si>
    <t>Mediterranean XP Mix</t>
  </si>
  <si>
    <t xml:space="preserve">Valiant Mix </t>
  </si>
  <si>
    <t>Berry Lace</t>
  </si>
  <si>
    <t xml:space="preserve">Hello Yellow </t>
  </si>
  <si>
    <t xml:space="preserve">Ruby Red improved </t>
  </si>
  <si>
    <t>Heart and Soul</t>
  </si>
  <si>
    <t xml:space="preserve">King of Hearts </t>
  </si>
  <si>
    <t>Queen of Hearts</t>
  </si>
  <si>
    <t xml:space="preserve">Pink Hearts </t>
  </si>
  <si>
    <t xml:space="preserve">Magenta Mambo improved </t>
  </si>
  <si>
    <t>Purple Polka</t>
  </si>
  <si>
    <t>Black &amp; White</t>
  </si>
  <si>
    <t>Black Mamba</t>
  </si>
  <si>
    <t xml:space="preserve">Cosmic Pink </t>
  </si>
  <si>
    <t>Cosmic Purple</t>
  </si>
  <si>
    <t>Cosmic Violet</t>
  </si>
  <si>
    <t>Bananarama</t>
  </si>
  <si>
    <t>Lucky Lilac</t>
  </si>
  <si>
    <t>Big Pink</t>
  </si>
  <si>
    <t xml:space="preserve">Coral Morn </t>
  </si>
  <si>
    <t xml:space="preserve">Deep Red </t>
  </si>
  <si>
    <t xml:space="preserve">Giant Blue </t>
  </si>
  <si>
    <t>Giant Purple</t>
  </si>
  <si>
    <t>Heavenly Blue</t>
  </si>
  <si>
    <t>Hot Pink</t>
  </si>
  <si>
    <t xml:space="preserve">Purple Vein Compact </t>
  </si>
  <si>
    <t xml:space="preserve">Rose Vein </t>
  </si>
  <si>
    <t xml:space="preserve">Indian Summer </t>
  </si>
  <si>
    <t xml:space="preserve">Rim Magenta </t>
  </si>
  <si>
    <t>Helena</t>
  </si>
  <si>
    <t>Rouge Foncé</t>
  </si>
  <si>
    <t>Mona Lavander</t>
  </si>
  <si>
    <t>purpurea Nico</t>
  </si>
  <si>
    <t>argentatus Silver shield</t>
  </si>
  <si>
    <t>Candy Pink</t>
  </si>
  <si>
    <t xml:space="preserve">Orange Twist </t>
  </si>
  <si>
    <t>Scarlet Twist</t>
  </si>
  <si>
    <t xml:space="preserve">Tropical Punch </t>
  </si>
  <si>
    <t xml:space="preserve">Yellow Twist </t>
  </si>
  <si>
    <t>Autumn Colors</t>
  </si>
  <si>
    <t>Prairie Sun</t>
  </si>
  <si>
    <t>So Cool Pale Blue</t>
  </si>
  <si>
    <t>So Cool Purple</t>
  </si>
  <si>
    <t>Sallyfun Blue Ice</t>
  </si>
  <si>
    <t>Cera Potosi</t>
  </si>
  <si>
    <t>Hot Lips</t>
  </si>
  <si>
    <t>Pink Pong</t>
  </si>
  <si>
    <t>Royal Bumble</t>
  </si>
  <si>
    <t>Amethyst Lips</t>
  </si>
  <si>
    <t>Cherry Lips</t>
  </si>
  <si>
    <t>Rose Intense</t>
  </si>
  <si>
    <t>Ember's Wish</t>
  </si>
  <si>
    <t>Kisses and Wishes</t>
  </si>
  <si>
    <t>Love and Wishes</t>
  </si>
  <si>
    <t>Summer Jewel Éclarlate</t>
  </si>
  <si>
    <t>Snow Nymph (blanche)</t>
  </si>
  <si>
    <t>Apex Blue</t>
  </si>
  <si>
    <t>Apex Pink</t>
  </si>
  <si>
    <t>Bleu Gentiane</t>
  </si>
  <si>
    <t>Surdiva Deep Violet Blue</t>
  </si>
  <si>
    <t>Surdiva Fashion Pink</t>
  </si>
  <si>
    <t>Surdiva Snow Blanket</t>
  </si>
  <si>
    <t>Lemon Ball</t>
  </si>
  <si>
    <t>Jasminoïdes Alba</t>
  </si>
  <si>
    <t>Jasminoïdes Bleu Parme</t>
  </si>
  <si>
    <t>Pheasant Tails</t>
  </si>
  <si>
    <t>Pony Tails</t>
  </si>
  <si>
    <t>Tangerine Marigold</t>
  </si>
  <si>
    <t>Orange Beauty</t>
  </si>
  <si>
    <t>Sunny Susy Amber Stripe</t>
  </si>
  <si>
    <t>Sunny Susy Rose Sensation</t>
  </si>
  <si>
    <t>fluminensis Quicksilver</t>
  </si>
  <si>
    <t>pallida Purple</t>
  </si>
  <si>
    <t>zebrina Pendula</t>
  </si>
  <si>
    <t>Cléopatre Blanc</t>
  </si>
  <si>
    <t>Cléopatre Saumon</t>
  </si>
  <si>
    <t xml:space="preserve">Voodoo Burgundy Star </t>
  </si>
  <si>
    <t xml:space="preserve">Voodoo Pink Star </t>
  </si>
  <si>
    <t xml:space="preserve">Voodoo Red Star </t>
  </si>
  <si>
    <t xml:space="preserve">Bicolor Rose </t>
  </si>
  <si>
    <t>Hot Red</t>
  </si>
  <si>
    <t>Bicolor Marshmallow</t>
  </si>
  <si>
    <t xml:space="preserve">Neon Pink </t>
  </si>
  <si>
    <t xml:space="preserve">Optik Lavender </t>
  </si>
  <si>
    <t>Venosa</t>
  </si>
  <si>
    <t>bonariensis (de semis)</t>
  </si>
  <si>
    <t>Matricaria recutita</t>
  </si>
  <si>
    <t>PETITE CAMOMILLE</t>
  </si>
  <si>
    <t>apiana Blanche</t>
  </si>
  <si>
    <t>THE DE L'IMMORTALITE</t>
  </si>
  <si>
    <t>PLANTES ANTI-MOUSTIQUES</t>
  </si>
  <si>
    <t>DÉPLIANT ANTI-MOUSTIQUE</t>
  </si>
  <si>
    <t>AFFICHE ANTI-MOUSTIQUE</t>
  </si>
  <si>
    <t>DÉPLIANT FERME FLORALE</t>
  </si>
  <si>
    <t>DÉPLIANT FLEUR SECHEE</t>
  </si>
  <si>
    <t>DÉPLIANT PLANTES A BOUQUET</t>
  </si>
  <si>
    <t>DÉPLIANT COUVRE SOL</t>
  </si>
  <si>
    <t>DÉPLIANT PLANTES AMIES DES ANIMAUX</t>
  </si>
  <si>
    <t>DÉPLIANT PLANTES UTILES AU JARDIN</t>
  </si>
  <si>
    <t>DÉPLIANT SAVEURS SURPRENANTES</t>
  </si>
  <si>
    <t>DÉPLIANT CARRE POTAGER</t>
  </si>
  <si>
    <t>DÉPLIANT PATATE DOUCE</t>
  </si>
  <si>
    <t>Matricaria Recutita</t>
  </si>
  <si>
    <t>Estragon du Mexique</t>
  </si>
  <si>
    <t>Cymbopogon flexuosus</t>
  </si>
  <si>
    <t>Cymbopogon citratus</t>
  </si>
  <si>
    <t>Super Hero Variés</t>
  </si>
  <si>
    <t>Ache des Montagnes</t>
  </si>
  <si>
    <t>Fin Vert</t>
  </si>
  <si>
    <t>Grand Vert Prospera</t>
  </si>
  <si>
    <t>Magic Mountain</t>
  </si>
  <si>
    <t>Allium tuberosum - Ciboulette de Chine</t>
  </si>
  <si>
    <t>ÉPINARD FRAISE</t>
  </si>
  <si>
    <t>CÉLERI A COUPER</t>
  </si>
  <si>
    <t>Français</t>
  </si>
  <si>
    <t>Vert Vivace</t>
  </si>
  <si>
    <t>Bergamote</t>
  </si>
  <si>
    <t>Poivrée</t>
  </si>
  <si>
    <t>Verte Classique</t>
  </si>
  <si>
    <t>Cubain</t>
  </si>
  <si>
    <t>Large de Belleville</t>
  </si>
  <si>
    <t>Plat Géant d'Italie</t>
  </si>
  <si>
    <t>Rampant Pointe du Raz</t>
  </si>
  <si>
    <t>Vert Olive</t>
  </si>
  <si>
    <t>Satureja montana</t>
  </si>
  <si>
    <t>Citron Panaché Jaune</t>
  </si>
  <si>
    <t>Faustino</t>
  </si>
  <si>
    <t>Ballistic F1</t>
  </si>
  <si>
    <t>Loran F1</t>
  </si>
  <si>
    <t>Tristan F1</t>
  </si>
  <si>
    <t>Edgar F1</t>
  </si>
  <si>
    <t>Mini love F1</t>
  </si>
  <si>
    <t>Balconi F1</t>
  </si>
  <si>
    <t>Terrazzi F1</t>
  </si>
  <si>
    <t>Dora F1</t>
  </si>
  <si>
    <t>Supersweet 100 F1</t>
  </si>
  <si>
    <t>Capriccio F1</t>
  </si>
  <si>
    <t>Baluroi F1 (allongée)</t>
  </si>
  <si>
    <t>Bonica F1 (ronde)</t>
  </si>
  <si>
    <t>Kazimir F1</t>
  </si>
  <si>
    <t>Leire F1 (violette striée)</t>
  </si>
  <si>
    <t>Darklet F1</t>
  </si>
  <si>
    <t>Koros F1</t>
  </si>
  <si>
    <t>Sir F1</t>
  </si>
  <si>
    <t>Dutchman F1</t>
  </si>
  <si>
    <t>Brigitte F1</t>
  </si>
  <si>
    <t>Winterbor F1</t>
  </si>
  <si>
    <t>Serpentine F1</t>
  </si>
  <si>
    <t>Rigoletto F1</t>
  </si>
  <si>
    <t>Boris F1</t>
  </si>
  <si>
    <t>Cendis F1</t>
  </si>
  <si>
    <t>Gitano F1</t>
  </si>
  <si>
    <t>Redsky F1</t>
  </si>
  <si>
    <t>Gourmet F1</t>
  </si>
  <si>
    <t>Lamuyo F1</t>
  </si>
  <si>
    <t>Lipari F1</t>
  </si>
  <si>
    <t>Valdor F1</t>
  </si>
  <si>
    <t>Carmello F1</t>
  </si>
  <si>
    <t>Cobra F1</t>
  </si>
  <si>
    <t>Fandango F1</t>
  </si>
  <si>
    <t>Montfavet 63.5 F1</t>
  </si>
  <si>
    <t>Pyros F1</t>
  </si>
  <si>
    <t>Buffalosteak F1</t>
  </si>
  <si>
    <t>Buffalosun F1</t>
  </si>
  <si>
    <t>Bellandine F1</t>
  </si>
  <si>
    <t>Dyno F1 (type Roma)</t>
  </si>
  <si>
    <t>Elvirado F1</t>
  </si>
  <si>
    <t>Fantasio F1</t>
  </si>
  <si>
    <t xml:space="preserve">Gourmandia F1 (type cœur de bœuf) </t>
  </si>
  <si>
    <t>Jouvance F1</t>
  </si>
  <si>
    <t>Paoline F1</t>
  </si>
  <si>
    <t>Premio F1 (grappe)</t>
  </si>
  <si>
    <t>Harmony F1</t>
  </si>
  <si>
    <t>Sunchocola F1</t>
  </si>
  <si>
    <t>Sunorange F1</t>
  </si>
  <si>
    <t>Baluroi F1</t>
  </si>
  <si>
    <t>Bonica F1</t>
  </si>
  <si>
    <t xml:space="preserve">Lamuyo F1 </t>
  </si>
  <si>
    <t xml:space="preserve">Fantasio F1 </t>
  </si>
  <si>
    <t xml:space="preserve">Premio F1 (Grappe) </t>
  </si>
  <si>
    <t xml:space="preserve">Pyros F1 </t>
  </si>
  <si>
    <t xml:space="preserve">Supersweet 100 F1 </t>
  </si>
  <si>
    <t>MAÏS</t>
  </si>
  <si>
    <t>Pop Corn F1</t>
  </si>
  <si>
    <t>Golden Spartan</t>
  </si>
  <si>
    <t>Plein blanc Inerme Versi</t>
  </si>
  <si>
    <t>De Cayenne</t>
  </si>
  <si>
    <t>Doux Très Long des Landes</t>
  </si>
  <si>
    <t>Chouca F1</t>
  </si>
  <si>
    <t>Crokini F1</t>
  </si>
  <si>
    <t>Dora F1 Heartbreakers</t>
  </si>
  <si>
    <t>Gold Nugget</t>
  </si>
  <si>
    <t>Red Pear</t>
  </si>
  <si>
    <t>Tutti Frutti F1</t>
  </si>
  <si>
    <t>Andine Cornue</t>
  </si>
  <si>
    <t>Coeur de Bœuf (Cuor di Bue)</t>
  </si>
  <si>
    <t>Green Zebra</t>
  </si>
  <si>
    <t>Noire de Crimée</t>
  </si>
  <si>
    <t>Rose de Berne</t>
  </si>
  <si>
    <t>Russe Rouge</t>
  </si>
  <si>
    <t>As de Cœur F1</t>
  </si>
  <si>
    <t>Honey Moon F1</t>
  </si>
  <si>
    <t>Indigo Rose</t>
  </si>
  <si>
    <t>Yellow Gold F1</t>
  </si>
  <si>
    <t xml:space="preserve">Gourmandia F1 (type Cœur de Bœuf) </t>
  </si>
  <si>
    <t>Tumbao Rouge (Moon Light)</t>
  </si>
  <si>
    <t>Silver Ocean</t>
  </si>
  <si>
    <t>FER FLO</t>
  </si>
  <si>
    <t>Objet</t>
  </si>
  <si>
    <t>Nom</t>
  </si>
  <si>
    <t>N° client</t>
  </si>
  <si>
    <t>Mode Regit</t>
  </si>
  <si>
    <t>Tx Remise</t>
  </si>
  <si>
    <t>Tx Acompte</t>
  </si>
  <si>
    <t xml:space="preserve">Tranche tarifaire </t>
  </si>
  <si>
    <t xml:space="preserve">N° Commande </t>
  </si>
  <si>
    <t>Client :</t>
  </si>
  <si>
    <t>CP VILLE :</t>
  </si>
  <si>
    <t>Indiquez ci-contre la semaine de livraison souhaitée</t>
  </si>
  <si>
    <t>N° client :</t>
  </si>
  <si>
    <t>FILTRE Total article : désactivez les quantités à zéro pour ne voir que vos lignes de commande.</t>
  </si>
  <si>
    <t>Vérif</t>
  </si>
  <si>
    <t>Bon de commande JP Saison 2025-2026</t>
  </si>
  <si>
    <t xml:space="preserve">Port : </t>
  </si>
  <si>
    <t xml:space="preserve"> 🔲 TRANS   🔲 HAB   🔲 EXPE</t>
  </si>
  <si>
    <t>N° Devis</t>
  </si>
  <si>
    <t xml:space="preserve"> 🔲 Frais</t>
  </si>
  <si>
    <t>Sect. Prépa</t>
  </si>
  <si>
    <t xml:space="preserve">Commentaire : </t>
  </si>
  <si>
    <r>
      <t xml:space="preserve">AFFICHE ET DEPLIANT </t>
    </r>
    <r>
      <rPr>
        <b/>
        <sz val="14"/>
        <color rgb="FFFF0000"/>
        <rFont val="Calibri"/>
        <family val="2"/>
        <scheme val="minor"/>
      </rPr>
      <t>ACHETES</t>
    </r>
  </si>
  <si>
    <t>Total PLANTS</t>
  </si>
  <si>
    <t>Affiche</t>
  </si>
  <si>
    <t>Total JP fleurs</t>
  </si>
  <si>
    <t>Dépliant</t>
  </si>
  <si>
    <t>dont Pot VILLE</t>
  </si>
  <si>
    <t>Chromo</t>
  </si>
  <si>
    <t>dont Motte de 6,5</t>
  </si>
  <si>
    <r>
      <t xml:space="preserve">AFFICHE ET DEPLIANT </t>
    </r>
    <r>
      <rPr>
        <b/>
        <sz val="14"/>
        <color rgb="FFFF0000"/>
        <rFont val="Calibri"/>
        <family val="2"/>
        <scheme val="minor"/>
      </rPr>
      <t>OFFERTS</t>
    </r>
  </si>
  <si>
    <t>Total LEGUMES</t>
  </si>
  <si>
    <t>dont GREFFES</t>
  </si>
  <si>
    <t>Total PL FINIES</t>
  </si>
  <si>
    <t>Date édition :</t>
  </si>
  <si>
    <t>Temps pour M3 ) 6</t>
  </si>
  <si>
    <t>FUCHSIA FLEURS SIMPLES - P. DROIT</t>
  </si>
  <si>
    <t>FUCHSIA port droit</t>
  </si>
  <si>
    <t>FUCHSIA FLEURS DOUBLES - P. DROIT</t>
  </si>
  <si>
    <t>GERANIUM INTERSPE. MARCADA</t>
  </si>
  <si>
    <t>M2</t>
  </si>
  <si>
    <t xml:space="preserve">total plants : </t>
  </si>
  <si>
    <t>PLANTE À FROMAGE</t>
  </si>
  <si>
    <t>Paederia lanuginosa</t>
  </si>
  <si>
    <t>OFFERT</t>
  </si>
  <si>
    <t>MECARDONIA</t>
  </si>
  <si>
    <t>EUCALYPTUS CITRONNÉ</t>
  </si>
  <si>
    <t>DÉPLIANT PLANTES ANTI-MOUSTIQUE</t>
  </si>
  <si>
    <t>AFFICHE PLANTES ANTI-MOUSTIQUE</t>
  </si>
  <si>
    <t xml:space="preserve">  </t>
  </si>
  <si>
    <t>DÉPLIANT PLANTES BIEN-ÊTRE</t>
  </si>
  <si>
    <t>AFFICHE PLANTES BIEN-ÊTRE</t>
  </si>
  <si>
    <t>ACHETÉ</t>
  </si>
  <si>
    <t>Mettre un x en A1 pour dire que c'est la version interne</t>
  </si>
  <si>
    <t>Si le clients passe plusieurs fois commande il va avoir plusieurs fois le pack découverte d'offert</t>
  </si>
  <si>
    <t>PACK DÉCOUVERTE</t>
  </si>
  <si>
    <t>Disponibilité</t>
  </si>
  <si>
    <t>Tester les adresse de fin pour les colonne BXn…</t>
  </si>
  <si>
    <t>COSMOS BIPINNATUS</t>
  </si>
  <si>
    <t>Petunia Cascadias Pitaya
Calibrachoa Ombre Pink
Lobularia Stream Champagne</t>
  </si>
  <si>
    <t>Petunia Ray Sunshine
Calibrachoa Ombre Pink
Verveine Vanessa Compact Bicolor Rose</t>
  </si>
  <si>
    <t>MA FERME FLORALE</t>
  </si>
  <si>
    <t>Vegmo Snowball</t>
  </si>
  <si>
    <t>ŒILLET DES FLEURISTES</t>
  </si>
  <si>
    <t>LES FLEURS SÉCHÉES</t>
  </si>
  <si>
    <t>DU JARDIN À LA MAISON</t>
  </si>
  <si>
    <t>s10-&gt;30/2025</t>
  </si>
  <si>
    <t>s13-&gt;30/2026</t>
  </si>
  <si>
    <t>&gt;s49/2025</t>
  </si>
  <si>
    <t>Musa X Speciosa</t>
  </si>
  <si>
    <t>EUPHORBIA MILII</t>
  </si>
  <si>
    <t>Lobularia White Stream
Petunia Amore King of Hearts
Verveine Vanessa Compact Hot Red</t>
  </si>
  <si>
    <t>Calibrachoa Colibri White
Petunia Constellation Virgo
Verveine V. Compact Bicolor Rose</t>
  </si>
  <si>
    <t>Petunia Capella White Imp.
Petunia Capella Fuchscia Lace
Petunia Capella Mulberry</t>
  </si>
  <si>
    <t>&gt;s44/2025</t>
  </si>
  <si>
    <t>&gt;s06/2026</t>
  </si>
  <si>
    <t>&gt;s03/2026</t>
  </si>
  <si>
    <t>&gt;s05/2026</t>
  </si>
  <si>
    <t>&gt;s46/2025</t>
  </si>
  <si>
    <t>Silver Surfer</t>
  </si>
  <si>
    <t>EURYOPS CHYSANTHEMOÏDE</t>
  </si>
  <si>
    <t>EURYOPS PECTINATUS</t>
  </si>
  <si>
    <t>glauca Elijah Blue</t>
  </si>
  <si>
    <t>&gt;s01/2026</t>
  </si>
  <si>
    <t>&gt;s45/2025</t>
  </si>
  <si>
    <t>Orientale</t>
  </si>
  <si>
    <t>&gt;s48/2025</t>
  </si>
  <si>
    <t xml:space="preserve">NB : Le géranium en motte de 3 cm est disponible en semaine 45 uniquement pour les variétés PAC et toutes les gammes à partir de la semaine 49/2025, pelargoniums parfumés à partir de la semaine 51 </t>
  </si>
  <si>
    <t>&gt;s47/2025</t>
  </si>
  <si>
    <t>&gt;s08/2026</t>
  </si>
  <si>
    <t>&gt;s02/2026</t>
  </si>
  <si>
    <t>&gt;s10/2026</t>
  </si>
  <si>
    <t>Asti</t>
  </si>
  <si>
    <t>Dixie</t>
  </si>
  <si>
    <t>Emma</t>
  </si>
  <si>
    <t>Haylie</t>
  </si>
  <si>
    <t>Hazel</t>
  </si>
  <si>
    <t>Lizzy</t>
  </si>
  <si>
    <t>&lt;s46/2025</t>
  </si>
  <si>
    <t>Glow Azure</t>
  </si>
  <si>
    <t>Semaine de livraison</t>
  </si>
  <si>
    <r>
      <rPr>
        <b/>
        <sz val="14"/>
        <color theme="1"/>
        <rFont val="Calibri"/>
        <family val="2"/>
        <scheme val="minor"/>
      </rPr>
      <t>Bon de Commande Jeunes Plants 2025/2026</t>
    </r>
    <r>
      <rPr>
        <sz val="11"/>
        <color theme="1"/>
        <rFont val="Calibri"/>
        <family val="2"/>
        <scheme val="minor"/>
      </rPr>
      <t xml:space="preserve">  (mottes de fleurs, légumes, aromatiques et pots de ville)</t>
    </r>
  </si>
  <si>
    <t>Variés Droits</t>
  </si>
  <si>
    <t>délais calc</t>
  </si>
  <si>
    <t>BT</t>
  </si>
  <si>
    <t>semaine de délais pour M6</t>
  </si>
  <si>
    <t>N° tel client</t>
  </si>
  <si>
    <t xml:space="preserve">total M3 : </t>
  </si>
  <si>
    <t>DÉPLIANT FLEURS SÉCHÉES</t>
  </si>
  <si>
    <t>AFFICHE FLEURS SÉCHÉES</t>
  </si>
  <si>
    <t>PETUNIA CONSTELLATION ET SPLASH DANCE</t>
  </si>
  <si>
    <t>POIREE À CARDE COLOREE</t>
  </si>
  <si>
    <t>&gt;s07/2026</t>
  </si>
  <si>
    <t>Corymbia citriodora</t>
  </si>
  <si>
    <t>???</t>
  </si>
  <si>
    <t>Rouge Prospera</t>
  </si>
  <si>
    <t>LEG CAR</t>
  </si>
  <si>
    <t>Cyrano F1</t>
  </si>
  <si>
    <t>Anasta F1</t>
  </si>
  <si>
    <t>arboreum Velour</t>
  </si>
  <si>
    <t>Petit Eskimo</t>
  </si>
  <si>
    <t>TULBAGHIA VIOLACEA</t>
  </si>
  <si>
    <t>Cheers Tangerine imp.</t>
  </si>
  <si>
    <t>Cheers Yellow imp.</t>
  </si>
  <si>
    <t>FUCHSIA précoce (pour pot)</t>
  </si>
  <si>
    <t>FUCHSIA précoce (pour pot et suspension)</t>
  </si>
  <si>
    <t>Belleza Bicolore</t>
  </si>
  <si>
    <t>Variés Compact</t>
  </si>
  <si>
    <t>Bleue</t>
  </si>
  <si>
    <t>Origanum majorana</t>
  </si>
  <si>
    <t>Buffalo Steak F1</t>
  </si>
  <si>
    <t>POIREE À CARDE COLORÉE</t>
  </si>
  <si>
    <t>ANTI MOUST</t>
  </si>
  <si>
    <t>PLANT POTAGER GREFFÉ</t>
  </si>
  <si>
    <t>AUBERGINE GREFFÉE</t>
  </si>
  <si>
    <t>CONCOMBRE GREFFÉ</t>
  </si>
  <si>
    <t>MELON GREFFÉ</t>
  </si>
  <si>
    <t>POIVRON GREFFÉ</t>
  </si>
  <si>
    <t>TOMATE GREFFÉE</t>
  </si>
  <si>
    <t>TOMATE CERISE GREFFÉE</t>
  </si>
  <si>
    <t>&gt;s14-15/2026</t>
  </si>
  <si>
    <t>&gt;s10-15/2026</t>
  </si>
  <si>
    <t>délais compt</t>
  </si>
  <si>
    <t>M 2 cm  X60</t>
  </si>
  <si>
    <t>M 2 cm  X180</t>
  </si>
  <si>
    <t>CARRÉ POTAGER</t>
  </si>
  <si>
    <t>Pot 0,5 Litre</t>
  </si>
  <si>
    <t xml:space="preserve">Rouge feuille foncée </t>
  </si>
  <si>
    <t xml:space="preserve">Rose feuille foncée </t>
  </si>
  <si>
    <t>Rouge feuille foncée</t>
  </si>
  <si>
    <t>&gt;s09/2026</t>
  </si>
  <si>
    <t>P1L</t>
  </si>
  <si>
    <t>Rose Foncé technigera</t>
  </si>
  <si>
    <t xml:space="preserve">N° article pour 4 dernier </t>
  </si>
  <si>
    <t xml:space="preserve">Espece pour 4 dernier </t>
  </si>
  <si>
    <t>Unité commande pour 4 dernier</t>
  </si>
  <si>
    <t>Placeholder</t>
  </si>
  <si>
    <t>GERANIUM LIERRE A G. FLEURS PELLINO</t>
  </si>
  <si>
    <t>Total COSMOS BIPINNATUS</t>
  </si>
  <si>
    <t>Total IMMORTELLE</t>
  </si>
  <si>
    <t>Total MATRICAIRE</t>
  </si>
  <si>
    <t>Total MUFLIER</t>
  </si>
  <si>
    <t>Total ŒILLET DES FLEURISTES</t>
  </si>
  <si>
    <t>Total REINE MARGUERITE</t>
  </si>
  <si>
    <t>Total STATICE (limonium sinuatum)</t>
  </si>
  <si>
    <t>Total ZINNIA</t>
  </si>
  <si>
    <t>Total DÉPLIANT FERME FLORALE</t>
  </si>
  <si>
    <t>Total AFFICHE FERME FLORALE</t>
  </si>
  <si>
    <t>Total groupe : MA FERME FLORALE</t>
  </si>
  <si>
    <t>Total ACHILLEE FILIPENDULINA</t>
  </si>
  <si>
    <t>Total CRASPEDIA GLOBOSA</t>
  </si>
  <si>
    <t>Total EUCALYPTUS PULVERULENTA</t>
  </si>
  <si>
    <t>Total GOMPHRENA</t>
  </si>
  <si>
    <t>Total GYPSOPHILE</t>
  </si>
  <si>
    <t>Total LAGURUS</t>
  </si>
  <si>
    <t>Total LIMONIUM LATIFOLIUM</t>
  </si>
  <si>
    <t>Total DÉPLIANT FLEURS SÉCHÉES</t>
  </si>
  <si>
    <t>Total AFFICHE FLEURS SÉCHÉES</t>
  </si>
  <si>
    <t>Total groupe : LES FLEURS SÉCHÉES</t>
  </si>
  <si>
    <t>Total CHROMO</t>
  </si>
  <si>
    <t xml:space="preserve">Total LEUCANTHEMUM </t>
  </si>
  <si>
    <t>Total SCABIEUSE SCOOP</t>
  </si>
  <si>
    <t>Total SCABIEUSE FOCAL SCOOP</t>
  </si>
  <si>
    <t>Total SOLIDAGO</t>
  </si>
  <si>
    <t>Total VERONIQUE SKYLER</t>
  </si>
  <si>
    <t>Total AFFICHE PLANTES A BOUQUET</t>
  </si>
  <si>
    <t>Total DÉPLIANT PLANTES A BOUQUET</t>
  </si>
  <si>
    <t>Total groupe : DU JARDIN À LA MAISON</t>
  </si>
  <si>
    <t>Total Gamme "Style"</t>
  </si>
  <si>
    <t>Total Gamme "Elégance"</t>
  </si>
  <si>
    <t>Total groupe : ESPRIT D'INTERIEUR Plantes vertes maison et patio</t>
  </si>
  <si>
    <t>Total AEONIUM HAWORTHII</t>
  </si>
  <si>
    <t>Total ALOE ARISTATA</t>
  </si>
  <si>
    <t>Total ALOE VERA</t>
  </si>
  <si>
    <t>Total CRASSULA</t>
  </si>
  <si>
    <t>Total ECHEVERIA</t>
  </si>
  <si>
    <t>Total HAWORTHIA</t>
  </si>
  <si>
    <t>Total KALANCHOE</t>
  </si>
  <si>
    <t>Total SEDUM</t>
  </si>
  <si>
    <t>Total SEDUM TELEPHIUM</t>
  </si>
  <si>
    <t>Total SEDUM SUNSPARKLER</t>
  </si>
  <si>
    <t>Total SEMPERVIVUM COLOROCKZ</t>
  </si>
  <si>
    <t>Total SENECIO</t>
  </si>
  <si>
    <t>Total groupe : ESPRIT D'INTERIEUR Les Succulentes</t>
  </si>
  <si>
    <t>Total ACANTHUS</t>
  </si>
  <si>
    <t>Total AEONIUM</t>
  </si>
  <si>
    <t>Total AGAPANTHE</t>
  </si>
  <si>
    <t>Total ALLIUM SATIVUM</t>
  </si>
  <si>
    <t>Total ALSTROEMERIA</t>
  </si>
  <si>
    <t>Total ANIGOZANTHOS</t>
  </si>
  <si>
    <t>Total BANANIER</t>
  </si>
  <si>
    <t>Total CANNA CANNOVA</t>
  </si>
  <si>
    <t xml:space="preserve">Total </t>
  </si>
  <si>
    <t>Total CANNE DE PROVENCE</t>
  </si>
  <si>
    <t>Total CASSIA</t>
  </si>
  <si>
    <t>Total CHOU DECORATIF</t>
  </si>
  <si>
    <t>Total COLOCASIA ESCULENTA</t>
  </si>
  <si>
    <t>Total CORDYLINE</t>
  </si>
  <si>
    <t>Total EUPHORBIA</t>
  </si>
  <si>
    <t>Total EUPHORBIA MILII</t>
  </si>
  <si>
    <t>Total FATSIA JAPONICA</t>
  </si>
  <si>
    <t>Total GERBERA</t>
  </si>
  <si>
    <t>Total HEMEROCALLE</t>
  </si>
  <si>
    <t>Total HOSTA</t>
  </si>
  <si>
    <t>Total KNIPHOFIA</t>
  </si>
  <si>
    <t>Total LIMONIUM</t>
  </si>
  <si>
    <t>Total MANGAVE MAD ABOUT</t>
  </si>
  <si>
    <t>Total MISCANTHUS</t>
  </si>
  <si>
    <t>Total PHORMIUM</t>
  </si>
  <si>
    <t>Total TABAC</t>
  </si>
  <si>
    <t>Total TULBAGHIA VIOLACEA</t>
  </si>
  <si>
    <t>Total groupe : Jardin de ville (pot 0,5 litre)</t>
  </si>
  <si>
    <t>Total TRIO RAPSBERRY FLAIR</t>
  </si>
  <si>
    <t>Total TRIO PAINTED DAWN</t>
  </si>
  <si>
    <t>Total TRIO MY FUNNY VALENTINE</t>
  </si>
  <si>
    <t>Total TRIO ROMANCE</t>
  </si>
  <si>
    <t>Total TRIO CAUGHT MY EYE</t>
  </si>
  <si>
    <t>Total TRIO FLOWER POWER</t>
  </si>
  <si>
    <t>Total TRIO WATERCOLORS</t>
  </si>
  <si>
    <t>Total TRIO SKYLOVER</t>
  </si>
  <si>
    <t>Total TRIO FLASH CANDY</t>
  </si>
  <si>
    <t>Total TRIO CAPELLA FRENCH FLAIR</t>
  </si>
  <si>
    <t>Total TRIO SUNSET QUEEN</t>
  </si>
  <si>
    <t>Total TRIO PROM PRINCESS</t>
  </si>
  <si>
    <t>Total TRIO WONDERFUL TONIGHT</t>
  </si>
  <si>
    <t>Total TRIO PORTULACA COCKTAIL</t>
  </si>
  <si>
    <t>Total TRIO PORTULACA HOT SUN</t>
  </si>
  <si>
    <t>Total TRIO CALIBRACHOA TROPICAL</t>
  </si>
  <si>
    <t>Total TRIO CALIBRACHOA SUMMER TIME</t>
  </si>
  <si>
    <t>Total TRIO SPRING FEVER</t>
  </si>
  <si>
    <t>Total groupe : Les TRIOS, mélange de couleurs</t>
  </si>
  <si>
    <t>Total ABUTILON</t>
  </si>
  <si>
    <t>Total ACALYPHA</t>
  </si>
  <si>
    <t>Total ACHILLEE DESERT EVE</t>
  </si>
  <si>
    <t>Total ACHYRANTHES</t>
  </si>
  <si>
    <t>Total AGASTACHE AURANTIACA</t>
  </si>
  <si>
    <t>Total AGATHEA</t>
  </si>
  <si>
    <t>Total AGERATUM</t>
  </si>
  <si>
    <t>Total ALTERNANTHERA PARONYCHIOÏDES</t>
  </si>
  <si>
    <t>Total ANAGALIS</t>
  </si>
  <si>
    <t>Total ANGELONIA ALONIA</t>
  </si>
  <si>
    <t>Total ANTHEMIS LOLLIES</t>
  </si>
  <si>
    <t>Total ANTHEMIS HONEYBEES</t>
  </si>
  <si>
    <t>Total ANTHEMIS</t>
  </si>
  <si>
    <t>Total ANISODONTHEA</t>
  </si>
  <si>
    <t>Total APTENIA</t>
  </si>
  <si>
    <t>Total ASPARAGUS</t>
  </si>
  <si>
    <t>Total ASTERICUS</t>
  </si>
  <si>
    <t>Total BACOPA SCOPIA</t>
  </si>
  <si>
    <t>Total BEGONIA BIG</t>
  </si>
  <si>
    <t>Total BEGONIA DOUBLET</t>
  </si>
  <si>
    <t>Total BEGONIA GUSTAVE</t>
  </si>
  <si>
    <t>Total BEGONIA BOLIVIENSIS</t>
  </si>
  <si>
    <t>Total BEGONIA DRAGON WING</t>
  </si>
  <si>
    <t>Total BIDENS VIGOUREUX</t>
  </si>
  <si>
    <t>Total BIDENS COMPACT</t>
  </si>
  <si>
    <t>Total BRACHYCOME</t>
  </si>
  <si>
    <t>Total CALIBRACHOA COLIBRI</t>
  </si>
  <si>
    <t>Total CALIBRACHOA OMBRE</t>
  </si>
  <si>
    <t>Total CALIBRACHOA EYECONIC</t>
  </si>
  <si>
    <t>Total CALIBRACHOA SWEET BELLS</t>
  </si>
  <si>
    <t>Total CALENDULA OFFICINALIS</t>
  </si>
  <si>
    <t>Total CALOCEPHALUS</t>
  </si>
  <si>
    <t>Total CAPUCINE</t>
  </si>
  <si>
    <t>Total CARDON</t>
  </si>
  <si>
    <t>Total CAREX Albula</t>
  </si>
  <si>
    <t>Total CAREX Buchananii</t>
  </si>
  <si>
    <t>Total CAREX Howardii</t>
  </si>
  <si>
    <t>Total CAREX Testacea</t>
  </si>
  <si>
    <t>Total CENTAUREA</t>
  </si>
  <si>
    <t>Total CHLOROPHYTUM</t>
  </si>
  <si>
    <t>Total CLEOME DE BOUTURE</t>
  </si>
  <si>
    <t>Total COLEUS DE BOUTURE</t>
  </si>
  <si>
    <t>Total COLEUS DE SEMIS</t>
  </si>
  <si>
    <t>Total CONVOLVULUS SABATIUS</t>
  </si>
  <si>
    <t>Total COREOPSIS GRANDIFLORA DE SEMIS</t>
  </si>
  <si>
    <t>Total COREOPSIS SOLANNA DE BOUTURE</t>
  </si>
  <si>
    <t>Total COSMOS BIPINNATUS SONATA</t>
  </si>
  <si>
    <t>Total COSMOS SULFUREUS</t>
  </si>
  <si>
    <t>Total COSMOS ATROSANGUINEUS</t>
  </si>
  <si>
    <t>Total CUPHEA HYSSOPIFOLIA</t>
  </si>
  <si>
    <t>Total CUPHEA IGNEA</t>
  </si>
  <si>
    <t>Total CUPHEA LLAVEA</t>
  </si>
  <si>
    <t>Total DAHLIA DAHLIETTA</t>
  </si>
  <si>
    <t>Total DAHLIA LABELLA MEDIO</t>
  </si>
  <si>
    <t>Total DAHLIA LABELLA MAGGIORE</t>
  </si>
  <si>
    <t>Total DAHLIA MYSTIC</t>
  </si>
  <si>
    <t>Total FICOIDE</t>
  </si>
  <si>
    <t>Total DELOSPERMA EARLY BIRD PRECOCE</t>
  </si>
  <si>
    <t>Total DELOSPERMA WHEELS OF WONDER</t>
  </si>
  <si>
    <t>Total DELOSPERMA OCEAN SUNSET</t>
  </si>
  <si>
    <t>Total DELOSPERMA DESERT DANCER</t>
  </si>
  <si>
    <t>Total DELOSPERMA JEWEL OF DESERT</t>
  </si>
  <si>
    <t>Total DIANTHUS OSCAR</t>
  </si>
  <si>
    <t>Total DIANTHUS</t>
  </si>
  <si>
    <t>Total DIANTHUS DELILAH</t>
  </si>
  <si>
    <t>Total DIASCIA TRINITY</t>
  </si>
  <si>
    <t>Total DICHONDRA</t>
  </si>
  <si>
    <t>Total DIPLADENIA SUNDAVILLE</t>
  </si>
  <si>
    <t xml:space="preserve">Total ECHINACEA </t>
  </si>
  <si>
    <t>Total ECHINACEA</t>
  </si>
  <si>
    <t>Total ERIGERON</t>
  </si>
  <si>
    <t>Total EUCALYPTUS</t>
  </si>
  <si>
    <t>Total EUPHORBE</t>
  </si>
  <si>
    <t>Total EURYOPS CHYSANTHEMOÏDE</t>
  </si>
  <si>
    <t>Total EURYOPS PECTINATUS</t>
  </si>
  <si>
    <t>Total FESTUCA</t>
  </si>
  <si>
    <t>Total FUCHSIA PRECOCE SUNBEAM</t>
  </si>
  <si>
    <t>Total FUCHSIA PRECOCE JOLLIES</t>
  </si>
  <si>
    <t>Total FUCHSIA FLEURS SIMPLES - P. DROIT</t>
  </si>
  <si>
    <t>Total FUCHSIA FLEURS DOUBLES - P. DROIT</t>
  </si>
  <si>
    <t>Total FUCHSIA PORT RETOMBANT</t>
  </si>
  <si>
    <t>Total FUCHSIA VIVACE</t>
  </si>
  <si>
    <t>Total GAILLARDE DE SEMIS</t>
  </si>
  <si>
    <t>Total GAILLARDE DE BOUTURE</t>
  </si>
  <si>
    <t>Total GAZANIA DE SEMIS</t>
  </si>
  <si>
    <t>Total GERANIUM VIVACE</t>
  </si>
  <si>
    <t>Total GAURA CLASSIQUE</t>
  </si>
  <si>
    <t>Total GAURA COMPACT</t>
  </si>
  <si>
    <t>Total GERANIUM ZONALE</t>
  </si>
  <si>
    <t>Total GERANIUM ZONALE COLL</t>
  </si>
  <si>
    <t>Total GERANIUM LIERRE A GRANDES FLEURS PELLINO</t>
  </si>
  <si>
    <t>Total GERANIUM LIERRE DOUBLE</t>
  </si>
  <si>
    <t>Total GERANIUM INTERSPE. MARCADA</t>
  </si>
  <si>
    <t>Total GERANIUM INTERSPECIFIQUE ZELLINO</t>
  </si>
  <si>
    <t>Total GERANIUM INTERSPECIFIQUE</t>
  </si>
  <si>
    <t>Total GERANIUM BALCON</t>
  </si>
  <si>
    <t>Total PELARGONIUM PARFUME</t>
  </si>
  <si>
    <t>Total PELARGONIUM ANGELEYES</t>
  </si>
  <si>
    <t>Total PELARGONIUM ANGELS</t>
  </si>
  <si>
    <t>Total PELARGONIUM</t>
  </si>
  <si>
    <t>Total PELARGONIUM GRANDIFLORUM</t>
  </si>
  <si>
    <t>Total GLECHOMA hederacea</t>
  </si>
  <si>
    <t>Total GRAMINEES VARIEES</t>
  </si>
  <si>
    <t>Total HEDERA HELIX LIERRE</t>
  </si>
  <si>
    <t>Total HELICHRYSUM GNAPHALIUM</t>
  </si>
  <si>
    <t>Total HELICHRYSUM ITALICUM</t>
  </si>
  <si>
    <t>Total HELIOTROPE</t>
  </si>
  <si>
    <t>Total HEUCHERE WORLD CAFFE</t>
  </si>
  <si>
    <t>Total HIBISCUS MAHOGANY</t>
  </si>
  <si>
    <t>Total HYPOESTES CONFETTI</t>
  </si>
  <si>
    <t>Total IPOMEE</t>
  </si>
  <si>
    <t>Total IPOMEE GRIMPANTE</t>
  </si>
  <si>
    <t>Total ISOTOMA AXILLARIS</t>
  </si>
  <si>
    <t>Total IMPATIENS SUN HARMONY</t>
  </si>
  <si>
    <t>Total IMPATIENS SOL LUNA PRIME</t>
  </si>
  <si>
    <t>Total IMPATIENS</t>
  </si>
  <si>
    <t>Total IMPATIENS NELLE GUINEE PARADISE</t>
  </si>
  <si>
    <t>Total LANTANA CAMARA GEM COMPACT</t>
  </si>
  <si>
    <t>Total LANTANA CAMARA GEM</t>
  </si>
  <si>
    <t>Total LANTANA CAMARA ARBUSTIF</t>
  </si>
  <si>
    <t>Total LANTANA MONTEVIDENSIS</t>
  </si>
  <si>
    <t>Total LAVANDE GROSSO</t>
  </si>
  <si>
    <t>Total LAVANDE STOECHAS</t>
  </si>
  <si>
    <t>Total LEONOTIS</t>
  </si>
  <si>
    <t xml:space="preserve">Total LIMONIUM </t>
  </si>
  <si>
    <t>Total LOBELIA RICHARDII</t>
  </si>
  <si>
    <t>Total LOBELIA SPECIOSA</t>
  </si>
  <si>
    <t>Total LOBULARIA</t>
  </si>
  <si>
    <t>Total LOFOS</t>
  </si>
  <si>
    <t>Total LOTUS</t>
  </si>
  <si>
    <t>Total LYSIMACHIA</t>
  </si>
  <si>
    <t>Total MECARDONIA</t>
  </si>
  <si>
    <t>Total MILLET</t>
  </si>
  <si>
    <t>Total MINA LOBATA</t>
  </si>
  <si>
    <t>Total MONARDE</t>
  </si>
  <si>
    <t>Total MUEHLENBECKIA</t>
  </si>
  <si>
    <t>Total MUFLIER TWINNY DE SEMIS</t>
  </si>
  <si>
    <t>Total NEPETA</t>
  </si>
  <si>
    <t>Total NEMESIA MENOR</t>
  </si>
  <si>
    <t>Total NEMESIA NESIA</t>
  </si>
  <si>
    <t>Total NEMESIA SUNPEDDLE</t>
  </si>
  <si>
    <t>Total OSTEOSPERMUM BESTIES</t>
  </si>
  <si>
    <t>Total OSTEOSPERMUM SUNNY</t>
  </si>
  <si>
    <t>Total OSTEOSPERMUM OSTICADE</t>
  </si>
  <si>
    <t>Total PAPYRUS CYPERUS</t>
  </si>
  <si>
    <t>Total PENNISETUM</t>
  </si>
  <si>
    <t>Total PENSTEMON</t>
  </si>
  <si>
    <t>Total PENTAS GRAFFITTI</t>
  </si>
  <si>
    <t>Total PENTAS GLITTERATI</t>
  </si>
  <si>
    <t>Total PEROVSKIA</t>
  </si>
  <si>
    <t>Total PERVENCHE DE MADAGASCAR</t>
  </si>
  <si>
    <t>Total PETUNIA LITTLETUNIA</t>
  </si>
  <si>
    <t>Total PETUNIA CAPELLA</t>
  </si>
  <si>
    <t>Total PETUNIA AMORE</t>
  </si>
  <si>
    <t>Total PETUNIA CONSTELLATION</t>
  </si>
  <si>
    <t>Total PETUNIA SPLASH DANCE</t>
  </si>
  <si>
    <t>Total PETUNIA CONSTELLATION ET SPLASH DANCE</t>
  </si>
  <si>
    <t>Total PETUNIA CRAZYTUNIA</t>
  </si>
  <si>
    <t>Total PETUNIA SURFINIA</t>
  </si>
  <si>
    <t>Total PETUNIA CASCADIAS</t>
  </si>
  <si>
    <t>Total PETUNIA TUMBELINA</t>
  </si>
  <si>
    <t>Total PHYGELIUS FUCHSIA DU CAP</t>
  </si>
  <si>
    <t>Total PLECTRANTHUS</t>
  </si>
  <si>
    <t>Total PLUMBAGO AURICULATA</t>
  </si>
  <si>
    <t>Total POIREE À CARDE COLORÉE</t>
  </si>
  <si>
    <t>Total PORTULACA PAZZAZ NANO</t>
  </si>
  <si>
    <t>Total PORTULACA</t>
  </si>
  <si>
    <t>Total RICIN</t>
  </si>
  <si>
    <t>Total RUDBECKIA</t>
  </si>
  <si>
    <t>Total SANVITALIA</t>
  </si>
  <si>
    <t>Total SAUGE GRAHAMII</t>
  </si>
  <si>
    <t>Total SAUGE GREGGI COMPTACT TANAMI</t>
  </si>
  <si>
    <t>Total SAUGE GREGGI</t>
  </si>
  <si>
    <t>Total SAUGE</t>
  </si>
  <si>
    <t>Total SAUGE FARINACEA</t>
  </si>
  <si>
    <t>Total SAUGE COCCINEA</t>
  </si>
  <si>
    <t>Total SAUGE CHAMELAEAGNA</t>
  </si>
  <si>
    <t>Total SAUGE NEMOROSA</t>
  </si>
  <si>
    <t>Total SAUGE PATENS</t>
  </si>
  <si>
    <t>Total SAUGE PERUVIENNE</t>
  </si>
  <si>
    <t>Total SAUGE RUTILANS</t>
  </si>
  <si>
    <t>Total SCAEVOLA</t>
  </si>
  <si>
    <t>Total SOLANUM</t>
  </si>
  <si>
    <t>Total STIPA</t>
  </si>
  <si>
    <t>Total STREPTOCARPUS</t>
  </si>
  <si>
    <t>Total TABAC NICOTIANA ALATA</t>
  </si>
  <si>
    <t>Total TABAC SYLVESTRIS</t>
  </si>
  <si>
    <t>Total TAGETES LEMONII</t>
  </si>
  <si>
    <t>Total THUNBERGIA ALATA</t>
  </si>
  <si>
    <t>Total TORENIA MOON</t>
  </si>
  <si>
    <t>Total TRADESCANTIA</t>
  </si>
  <si>
    <t>Total VERVEINE VIVACE</t>
  </si>
  <si>
    <t>Total VERVEINE TAPIEN</t>
  </si>
  <si>
    <t>Total VERVEINE ESTRELLA</t>
  </si>
  <si>
    <t>Total VERVEINE VANESSA COMPACT</t>
  </si>
  <si>
    <t>Total VERVEINE DE BUENOS AIRES</t>
  </si>
  <si>
    <t>Total VINCA MINOR (Pervenche)</t>
  </si>
  <si>
    <t>Total groupe : FLEURS de A à Z</t>
  </si>
  <si>
    <t>Total FRANKENIA</t>
  </si>
  <si>
    <t>Total HERNIARIA</t>
  </si>
  <si>
    <t>Total ORIGAN</t>
  </si>
  <si>
    <t>Total THYM POLYTRICHUS</t>
  </si>
  <si>
    <t>Total THYM PRAECOX COCCINEUS</t>
  </si>
  <si>
    <t>Total DÉPLIANT COUVRE SOL</t>
  </si>
  <si>
    <t>Total AFFICHE COUVRE SOL</t>
  </si>
  <si>
    <t>Total groupe : PLANTES COUVRE SOL</t>
  </si>
  <si>
    <t>Total CALLISIA</t>
  </si>
  <si>
    <t>Total CYPERUS</t>
  </si>
  <si>
    <t>Total NEPETA X FAASSENII (Cataire)</t>
  </si>
  <si>
    <t>Total DÉPLIANT PLANTES AMIES DES ANIMAUX</t>
  </si>
  <si>
    <t>Total AFFICHE PLANTES AMIES DES ANIMAUX</t>
  </si>
  <si>
    <t>Total groupe : PLANTES AMIES DES ANIMAUX</t>
  </si>
  <si>
    <t>Total ARNICA MONTANA</t>
  </si>
  <si>
    <t>Total PETITE CAMOMILLE</t>
  </si>
  <si>
    <t>Total HYSOPE ANISEE</t>
  </si>
  <si>
    <t>Total HYSOPE OFFICINALE</t>
  </si>
  <si>
    <t>Total MONARDE BERGAMOTE</t>
  </si>
  <si>
    <t>Total PATCHOULI</t>
  </si>
  <si>
    <t>Total PIMPRENELLE</t>
  </si>
  <si>
    <t>Total THE DE L'IMMORTALITE</t>
  </si>
  <si>
    <t>Total DÉPLIANT PLANTES BIEN-ÊTRE</t>
  </si>
  <si>
    <t>Total AFFICHE PLANTES BIEN-ÊTRE</t>
  </si>
  <si>
    <t>Total groupe : PLANTES BIEN-ÊTRE</t>
  </si>
  <si>
    <t>Total CITRONNELLE DE MADAGASCAR</t>
  </si>
  <si>
    <t>Total EUCALYPTUS CITRONNÉ</t>
  </si>
  <si>
    <t>Total GERANIUM ODORANT</t>
  </si>
  <si>
    <t>Total VERVEINE CITRONNELLE</t>
  </si>
  <si>
    <t>Total DÉPLIANT PLANTES ANTI-MOUSTIQUE</t>
  </si>
  <si>
    <t>Total AFFICHE PLANTES ANTI-MOUSTIQUE</t>
  </si>
  <si>
    <t>Total groupe : PLANTES ANTI-MOUSTIQUES</t>
  </si>
  <si>
    <t>Total ANETH</t>
  </si>
  <si>
    <t>Total BOURRACHE</t>
  </si>
  <si>
    <t>Total COLEUS CANINA</t>
  </si>
  <si>
    <t>Total CONSOUDE</t>
  </si>
  <si>
    <t>Total EUPHORBE EPURGE</t>
  </si>
  <si>
    <t>Total MELISSE</t>
  </si>
  <si>
    <t>Total OEILLET D'INDE</t>
  </si>
  <si>
    <t>Total PYRETHRE</t>
  </si>
  <si>
    <t>Total RHUBARBE</t>
  </si>
  <si>
    <t>Total RUE</t>
  </si>
  <si>
    <t>Total SARRIETTE VIVACE</t>
  </si>
  <si>
    <t>Total TANAISIE</t>
  </si>
  <si>
    <t>Total DÉPLIANT PLANTES UTILES AU JARDIN</t>
  </si>
  <si>
    <t>Total AFFICHE PLANTES UTILES AU JARDIN</t>
  </si>
  <si>
    <t>Total groupe : PLANTES UTILES AU JARDIN</t>
  </si>
  <si>
    <t>Total AURONE</t>
  </si>
  <si>
    <t>Total BREDE</t>
  </si>
  <si>
    <t>Total LIVECHE</t>
  </si>
  <si>
    <t>Total MERTENSIA</t>
  </si>
  <si>
    <t>Total PLANTE À FROMAGE</t>
  </si>
  <si>
    <t>Total RUNGIA</t>
  </si>
  <si>
    <t>Total TAGETES FILIFOLIA</t>
  </si>
  <si>
    <t>Total TAGETES LUCIDA</t>
  </si>
  <si>
    <t>Total DÉPLIANT SAVEURS SURPRENANTES</t>
  </si>
  <si>
    <t>Total AFFICHE SAVEURS SURPRENANTES</t>
  </si>
  <si>
    <t>Total groupe : PLANTES AUX SAVEURS SURPRENANTES</t>
  </si>
  <si>
    <t>Total ABSINTHE</t>
  </si>
  <si>
    <t>Total ARTEMISE</t>
  </si>
  <si>
    <t>Total ASPERULE ODORANTE</t>
  </si>
  <si>
    <t>Total BASILIC</t>
  </si>
  <si>
    <t>Total CÉLERI A COUPER</t>
  </si>
  <si>
    <t>Total CERFEUIL</t>
  </si>
  <si>
    <t>Total CIBOULAIL</t>
  </si>
  <si>
    <t>Total CIBOULE</t>
  </si>
  <si>
    <t>Total CIBOULETTE</t>
  </si>
  <si>
    <t>Total CORIANDRE</t>
  </si>
  <si>
    <t>Total CORIANDRE VIETNAMIENNE</t>
  </si>
  <si>
    <t>Total ÉPINARD FRAISE</t>
  </si>
  <si>
    <t>Total ESTRAGON</t>
  </si>
  <si>
    <t>Total FENOUIL</t>
  </si>
  <si>
    <t>Total GENEPI</t>
  </si>
  <si>
    <t>Total LAVANDE</t>
  </si>
  <si>
    <t>Total LIPPIA DULCIS</t>
  </si>
  <si>
    <t>Total MARJOLAINE COMMUNE</t>
  </si>
  <si>
    <t>Total MENTHE</t>
  </si>
  <si>
    <t>Total OSEILLE</t>
  </si>
  <si>
    <t>Total PERSIL</t>
  </si>
  <si>
    <t>Total ROMARIN OFFICINAL</t>
  </si>
  <si>
    <t>Total SANTOLINE</t>
  </si>
  <si>
    <t>Total SAUGE OFFICINALE</t>
  </si>
  <si>
    <t>Total SHISO (Persil japonnais)</t>
  </si>
  <si>
    <t>Total STEVIA REBAUDIANA</t>
  </si>
  <si>
    <t>Total THYM</t>
  </si>
  <si>
    <t>Total VERVEINE D ARGENTINE</t>
  </si>
  <si>
    <t>Total groupe : AROMATIQUES</t>
  </si>
  <si>
    <t>Total CONCOMBRE</t>
  </si>
  <si>
    <t>Total FRAISIER</t>
  </si>
  <si>
    <t>Total MAÏS</t>
  </si>
  <si>
    <t>Total MELON CHARENTAIS</t>
  </si>
  <si>
    <t>Total PASTEQUE</t>
  </si>
  <si>
    <t>Total POIVRON</t>
  </si>
  <si>
    <t>Total TOMATE TERRASSE ET BALCON</t>
  </si>
  <si>
    <t>Total TOMATE CERISE</t>
  </si>
  <si>
    <t>Total DÉPLIANT CARRE POTAGER</t>
  </si>
  <si>
    <t>Total AFFICHE CARRE POTAGER</t>
  </si>
  <si>
    <t>Total groupe : CARRÉ POTAGER</t>
  </si>
  <si>
    <t>Total ARTICHAUT</t>
  </si>
  <si>
    <t>Total AUBERGINE</t>
  </si>
  <si>
    <t>Total BETTERAVE</t>
  </si>
  <si>
    <t>Total CACAHUETE</t>
  </si>
  <si>
    <t>Total CELERI BRANCHE</t>
  </si>
  <si>
    <t>Total CELERI RAVE</t>
  </si>
  <si>
    <t>Total CHOU BROCOLI</t>
  </si>
  <si>
    <t>Total CHOU CABUS</t>
  </si>
  <si>
    <t>Total CHOU CABUS POINTU</t>
  </si>
  <si>
    <t>Total CHOU DE BRUXELLES</t>
  </si>
  <si>
    <t>Total CHOU KALE</t>
  </si>
  <si>
    <t>Total CHOU DE MILAN</t>
  </si>
  <si>
    <t>Total CHOU FLEUR</t>
  </si>
  <si>
    <t>Total CHOU FLEUR ROMANESCO</t>
  </si>
  <si>
    <t>Total CHOU ROUGE</t>
  </si>
  <si>
    <t>Total PEPINO POIRE MELON</t>
  </si>
  <si>
    <t>Total PHYSALIS PERUVIANA</t>
  </si>
  <si>
    <t>Total PIMENT</t>
  </si>
  <si>
    <t>Total POIREE VERTE</t>
  </si>
  <si>
    <t>Total TOMATE CERISE ET COCKTAIL</t>
  </si>
  <si>
    <t>Total TOMATE CLASSIQUE</t>
  </si>
  <si>
    <t>Total TOMATE SELECTION PERFORMANCE</t>
  </si>
  <si>
    <t>Total groupe : PLANT POTAGER</t>
  </si>
  <si>
    <t>Total AUBERGINE GREFFÉE</t>
  </si>
  <si>
    <t>Total CONCOMBRE GREFFÉ</t>
  </si>
  <si>
    <t>Total MELON GREFFÉ</t>
  </si>
  <si>
    <t>Total POIVRON GREFFÉ</t>
  </si>
  <si>
    <t>Total TOMATE GREFFÉE</t>
  </si>
  <si>
    <t>Total TOMATE CERISE GREFFÉE</t>
  </si>
  <si>
    <t>Total groupe : PLANT POTAGER GREFFÉ</t>
  </si>
  <si>
    <t>Total PATATE DOUCE</t>
  </si>
  <si>
    <t>Total DÉPLIANT PATATE DOUCE</t>
  </si>
  <si>
    <t>Total AFFICHE PATATE DOUCE</t>
  </si>
  <si>
    <t>Total Ajout</t>
  </si>
  <si>
    <t>Total groupe : PATATE DOUCE</t>
  </si>
  <si>
    <t>Total POIREE À CARDE COLOREE</t>
  </si>
  <si>
    <t>Total DIPLADENIA DIAMANTINA</t>
  </si>
  <si>
    <t>Total groupe : Pot 0,5 litre</t>
  </si>
  <si>
    <t>Total GERANIUM LIERRE A G. FLEURS PELLINO</t>
  </si>
  <si>
    <t>Total groupe : Pot 1 litre</t>
  </si>
  <si>
    <t>Total groupe : Rajout</t>
  </si>
  <si>
    <t xml:space="preserve">Comment on fait pour le sM6 y a pas de recup semaine </t>
  </si>
  <si>
    <t>Pot 0,5L</t>
  </si>
  <si>
    <t>Pot 1L</t>
  </si>
  <si>
    <t>Délai M3</t>
  </si>
  <si>
    <t>&lt;s50/2025</t>
  </si>
  <si>
    <t>&gt;s04/2026</t>
  </si>
  <si>
    <t>&gt;s51/2025</t>
  </si>
  <si>
    <t>&gt;s12/2026</t>
  </si>
  <si>
    <t>&gt;s11/2026</t>
  </si>
  <si>
    <t>&gt;s15/2026</t>
  </si>
  <si>
    <t>&gt;s52/2025</t>
  </si>
  <si>
    <t>&gt;s50/2025</t>
  </si>
  <si>
    <t>Noai</t>
  </si>
  <si>
    <t>Hall</t>
  </si>
  <si>
    <t>Pot 0,5 litre (en vert)</t>
  </si>
  <si>
    <t xml:space="preserve">Jade pink </t>
  </si>
  <si>
    <t xml:space="preserve">Jade scarlet </t>
  </si>
  <si>
    <t xml:space="preserve">Jade white  </t>
  </si>
  <si>
    <t xml:space="preserve">Amuna </t>
  </si>
  <si>
    <t xml:space="preserve">Dark Moyo </t>
  </si>
  <si>
    <t xml:space="preserve">Fancy </t>
  </si>
  <si>
    <t xml:space="preserve">Logia </t>
  </si>
  <si>
    <t xml:space="preserve">Malita </t>
  </si>
  <si>
    <t xml:space="preserve">Neptis Orange </t>
  </si>
  <si>
    <t xml:space="preserve">Orotina </t>
  </si>
  <si>
    <t xml:space="preserve">Totoya </t>
  </si>
  <si>
    <t xml:space="preserve">Light Salmon </t>
  </si>
  <si>
    <t xml:space="preserve">Orchid </t>
  </si>
  <si>
    <t xml:space="preserve">Peach </t>
  </si>
  <si>
    <t xml:space="preserve">Bleu </t>
  </si>
  <si>
    <t xml:space="preserve">Iceberg pac </t>
  </si>
  <si>
    <t xml:space="preserve">Flower Fairy Berry pac </t>
  </si>
  <si>
    <t xml:space="preserve">Foxy pac </t>
  </si>
  <si>
    <t xml:space="preserve">Icecrystal pac </t>
  </si>
  <si>
    <t xml:space="preserve">Joigny technigera </t>
  </si>
  <si>
    <t xml:space="preserve">Shocking violet pac </t>
  </si>
  <si>
    <t xml:space="preserve">Evian technigera </t>
  </si>
  <si>
    <t xml:space="preserve">Ile de Beauté technigera </t>
  </si>
  <si>
    <t xml:space="preserve">Moulins technigera </t>
  </si>
  <si>
    <t xml:space="preserve">Narbonne technigera </t>
  </si>
  <si>
    <t xml:space="preserve">Nancy technigera </t>
  </si>
  <si>
    <t xml:space="preserve">Paimpol technigera </t>
  </si>
  <si>
    <t xml:space="preserve">Glitter pink pac </t>
  </si>
  <si>
    <t xml:space="preserve">Flower Fairy White Splash pac </t>
  </si>
  <si>
    <t xml:space="preserve">Calais pac </t>
  </si>
  <si>
    <t xml:space="preserve">Candy Pink pac </t>
  </si>
  <si>
    <t xml:space="preserve">Anthony pac </t>
  </si>
  <si>
    <t xml:space="preserve">Dijon technigera </t>
  </si>
  <si>
    <t xml:space="preserve">Glitter Orange pac </t>
  </si>
  <si>
    <t xml:space="preserve">Laval technigera </t>
  </si>
  <si>
    <t xml:space="preserve">Libourne technigera </t>
  </si>
  <si>
    <t xml:space="preserve">Morning Sun pac </t>
  </si>
  <si>
    <t xml:space="preserve">Oleron technigera </t>
  </si>
  <si>
    <t xml:space="preserve">Orange technigera </t>
  </si>
  <si>
    <t xml:space="preserve">Plougastel technigera </t>
  </si>
  <si>
    <t xml:space="preserve">Victor pac </t>
  </si>
  <si>
    <t xml:space="preserve">Abelina pac </t>
  </si>
  <si>
    <t xml:space="preserve">Belinda pac </t>
  </si>
  <si>
    <t xml:space="preserve">Chocolate Fire pac </t>
  </si>
  <si>
    <t xml:space="preserve">Chocolate Pink pac </t>
  </si>
  <si>
    <t xml:space="preserve">Rosita pac </t>
  </si>
  <si>
    <t xml:space="preserve">Sablé technigera </t>
  </si>
  <si>
    <t xml:space="preserve">Saumur technigera </t>
  </si>
  <si>
    <t xml:space="preserve">Spanish Wine Burgundy pac </t>
  </si>
  <si>
    <t xml:space="preserve">Mrs Pollock </t>
  </si>
  <si>
    <t xml:space="preserve">Occold Shield </t>
  </si>
  <si>
    <t xml:space="preserve">Vancouver Centennial </t>
  </si>
  <si>
    <t xml:space="preserve">Panachés variés </t>
  </si>
  <si>
    <t xml:space="preserve">Fireworks Bicolor pac </t>
  </si>
  <si>
    <t xml:space="preserve">Fireworks Pink pac </t>
  </si>
  <si>
    <t xml:space="preserve">Fireworks Scarlet pac </t>
  </si>
  <si>
    <t xml:space="preserve">Fireworks Variés pac </t>
  </si>
  <si>
    <t xml:space="preserve">Blanc technigera </t>
  </si>
  <si>
    <t xml:space="preserve">Mauve technigera </t>
  </si>
  <si>
    <t xml:space="preserve">Rose Bicolore technigera </t>
  </si>
  <si>
    <t xml:space="preserve">Rose Foncé technigera </t>
  </si>
  <si>
    <t xml:space="preserve">Rouge technigera </t>
  </si>
  <si>
    <t xml:space="preserve">Doblino® Blanc technigera </t>
  </si>
  <si>
    <t xml:space="preserve">Doblino® Grenat technigera </t>
  </si>
  <si>
    <t xml:space="preserve">Doblino® Mauve technigera </t>
  </si>
  <si>
    <t xml:space="preserve">Doblino® Rose technigera </t>
  </si>
  <si>
    <t xml:space="preserve">Doblino® Rose Clair technigera </t>
  </si>
  <si>
    <t xml:space="preserve">Doblino® Framboise technigera </t>
  </si>
  <si>
    <t xml:space="preserve">Doblino® Rose Foncé technigera </t>
  </si>
  <si>
    <t xml:space="preserve">Polly pac </t>
  </si>
  <si>
    <t xml:space="preserve">Doblino® Rouge technigera </t>
  </si>
  <si>
    <t xml:space="preserve">Doblino® Rouge Fonce technigera </t>
  </si>
  <si>
    <t xml:space="preserve">Ruby pac </t>
  </si>
  <si>
    <t xml:space="preserve">Doblino® Magenta technigera </t>
  </si>
  <si>
    <t xml:space="preserve">Doblino® Magenta Bicolore technigera </t>
  </si>
  <si>
    <t xml:space="preserve">Mexica Ruby pac </t>
  </si>
  <si>
    <t xml:space="preserve">Doblino® Rouge Foncé Bicolore technigera </t>
  </si>
  <si>
    <t xml:space="preserve">Doblino® Framboise Bicolore technigera </t>
  </si>
  <si>
    <t xml:space="preserve">Dark Red </t>
  </si>
  <si>
    <t xml:space="preserve">Magenta </t>
  </si>
  <si>
    <t xml:space="preserve">Cerise technigera </t>
  </si>
  <si>
    <t xml:space="preserve">Saumon technigera </t>
  </si>
  <si>
    <t xml:space="preserve">Rose Fluo technigera </t>
  </si>
  <si>
    <t xml:space="preserve">Cassiopeia® pac </t>
  </si>
  <si>
    <t xml:space="preserve">Tumbao Extra Pink </t>
  </si>
  <si>
    <t xml:space="preserve">Tumbao Rouge (Moon Light) </t>
  </si>
  <si>
    <t xml:space="preserve">Balcon Imperial </t>
  </si>
  <si>
    <t xml:space="preserve">Balcon Lilas </t>
  </si>
  <si>
    <t xml:space="preserve">Balcon Rose </t>
  </si>
  <si>
    <t xml:space="preserve">Balcon Rouge Framboise </t>
  </si>
  <si>
    <t xml:space="preserve">Balcon Ville de Dresde pac </t>
  </si>
  <si>
    <t xml:space="preserve">Nain Lilas </t>
  </si>
  <si>
    <t xml:space="preserve">Nain Rouge </t>
  </si>
  <si>
    <t xml:space="preserve">Nain Evka pac </t>
  </si>
  <si>
    <t xml:space="preserve">Decora Desrumeaux </t>
  </si>
  <si>
    <t xml:space="preserve">Decora Lilas </t>
  </si>
  <si>
    <t xml:space="preserve">Decora Impérial </t>
  </si>
  <si>
    <t xml:space="preserve">Decora Rose </t>
  </si>
  <si>
    <t xml:space="preserve">Decora Rouge Framboise </t>
  </si>
  <si>
    <t>Pot 1 litre (en vert)</t>
  </si>
  <si>
    <t>CANNA À SUCRE</t>
  </si>
  <si>
    <t xml:space="preserve">      </t>
  </si>
  <si>
    <t>M 3 cm X60</t>
  </si>
  <si>
    <t>PDV</t>
  </si>
  <si>
    <t>P0,5</t>
  </si>
  <si>
    <t>Rempotage pour Truc much sem 33</t>
  </si>
  <si>
    <t>s10-&gt;30/2026</t>
  </si>
  <si>
    <t>v1.0</t>
  </si>
  <si>
    <t>plants pour bénéficier du Franco de port</t>
  </si>
  <si>
    <t>MATRICAIRE Vegmo Snowball</t>
  </si>
  <si>
    <t>CELERI A COUPER</t>
  </si>
  <si>
    <t xml:space="preserve">DIPLADENIA DIAMANTINA Jade pink </t>
  </si>
  <si>
    <t xml:space="preserve">DIPLADENIA DIAMANTINA Jade scarlet </t>
  </si>
  <si>
    <t xml:space="preserve">DIPLADENIA DIAMANTINA Jade white  </t>
  </si>
  <si>
    <t>s5-&gt;s14/2026</t>
  </si>
  <si>
    <t xml:space="preserve">PETUNIA TUMBELINA </t>
  </si>
  <si>
    <t>PETUNIA TUMBELINA Bella</t>
  </si>
  <si>
    <t>PETUNIA TUMBELINA Helena</t>
  </si>
  <si>
    <t>PETUNIA TUMBELINA Priscilla</t>
  </si>
  <si>
    <t>PETUNIA TUMBELINA Variés</t>
  </si>
  <si>
    <t xml:space="preserve">Vos semaines de livraisons sont : </t>
  </si>
  <si>
    <t xml:space="preserve">sur notre site </t>
  </si>
  <si>
    <t>Consultez la page d'aide à la saisie en cliquant ci-dessous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</si>
</sst>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_-* #,##0_-;\-* #,##0_-;_-* &quot;-&quot;??_-;_-@_-"/>
  </numFmts>
  <fonts count="8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b/>
      <sz val="20"/>
      <color theme="1"/>
      <name val="Century Gothic"/>
      <family val="2"/>
    </font>
    <font>
      <b/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16"/>
      <color theme="1"/>
      <name val="Century Gothic"/>
      <family val="2"/>
    </font>
    <font>
      <u/>
      <sz val="11"/>
      <color theme="10"/>
      <name val="Century Gothic"/>
      <family val="2"/>
    </font>
    <font>
      <u/>
      <sz val="11"/>
      <color theme="9" tint="-0.499984740745262"/>
      <name val="Century Gothic"/>
      <family val="2"/>
    </font>
    <font>
      <sz val="10"/>
      <color theme="1"/>
      <name val="Century Gothic"/>
      <family val="2"/>
    </font>
    <font>
      <sz val="10"/>
      <color theme="6" tint="-0.499984740745262"/>
      <name val="Arial"/>
      <family val="2"/>
    </font>
    <font>
      <b/>
      <sz val="11"/>
      <name val="Arial"/>
      <family val="2"/>
    </font>
    <font>
      <b/>
      <i/>
      <sz val="12"/>
      <color theme="1"/>
      <name val="Arial"/>
      <family val="2"/>
    </font>
    <font>
      <b/>
      <i/>
      <sz val="10"/>
      <color theme="1"/>
      <name val="Arial"/>
      <family val="2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9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hadow/>
      <sz val="9"/>
      <color theme="0"/>
      <name val="Calibri"/>
      <family val="2"/>
      <scheme val="minor"/>
    </font>
    <font>
      <b/>
      <i/>
      <shadow/>
      <sz val="14"/>
      <color theme="0"/>
      <name val="Calibri"/>
      <family val="2"/>
      <scheme val="minor"/>
    </font>
    <font>
      <sz val="9"/>
      <color theme="0"/>
      <name val="Arial"/>
      <family val="2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9"/>
      <color theme="10"/>
      <name val="Century Gothic"/>
      <family val="2"/>
    </font>
    <font>
      <b/>
      <i/>
      <sz val="13"/>
      <color theme="1"/>
      <name val="Century Gothic"/>
      <family val="2"/>
    </font>
    <font>
      <b/>
      <sz val="11"/>
      <color theme="9" tint="-0.499984740745262"/>
      <name val="Century Gothic"/>
      <family val="2"/>
    </font>
    <font>
      <b/>
      <sz val="12"/>
      <color rgb="FF4F6228"/>
      <name val="Century Gothic"/>
      <family val="2"/>
    </font>
    <font>
      <b/>
      <sz val="11"/>
      <color rgb="FF4F6228"/>
      <name val="Century Gothic"/>
      <family val="2"/>
    </font>
    <font>
      <b/>
      <sz val="13"/>
      <color rgb="FF4F6228"/>
      <name val="Century Gothic"/>
      <family val="2"/>
    </font>
    <font>
      <sz val="8"/>
      <name val="Calibri"/>
      <family val="2"/>
      <scheme val="minor"/>
    </font>
    <font>
      <b/>
      <sz val="12"/>
      <color theme="6" tint="-0.499984740745262"/>
      <name val="Century Gothic"/>
      <family val="2"/>
    </font>
    <font>
      <b/>
      <sz val="20"/>
      <name val="Calibri"/>
      <family val="2"/>
      <scheme val="minor"/>
    </font>
    <font>
      <sz val="7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6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4"/>
      <color rgb="FF92D050"/>
      <name val="Arial"/>
      <family val="2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entury Gothic"/>
      <family val="2"/>
    </font>
    <font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rgb="FFFFFFFF"/>
      <name val="Century Gothic"/>
      <family val="2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rgb="FFDEDEDE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4"/>
      <color theme="1"/>
      <name val="Century Gothic"/>
      <family val="2"/>
    </font>
    <font>
      <b/>
      <sz val="8"/>
      <name val="Calibri"/>
      <family val="2"/>
      <scheme val="minor"/>
    </font>
    <font>
      <u/>
      <sz val="9"/>
      <name val="Calibri"/>
      <family val="2"/>
      <scheme val="minor"/>
    </font>
    <font>
      <shadow/>
      <sz val="9"/>
      <color theme="0"/>
      <name val="Calibri"/>
      <family val="2"/>
      <scheme val="minor"/>
    </font>
    <font>
      <b/>
      <i/>
      <shadow/>
      <sz val="14"/>
      <color rgb="FFFFFFFF"/>
      <name val="Century Gothic"/>
      <family val="2"/>
    </font>
    <font>
      <b/>
      <sz val="11"/>
      <color rgb="FFFFFFFF"/>
      <name val="Century Gothic"/>
      <family val="2"/>
    </font>
    <font>
      <sz val="9"/>
      <color rgb="FFBFBFBF"/>
      <name val="Calibri"/>
      <family val="2"/>
      <scheme val="minor"/>
    </font>
    <font>
      <sz val="11"/>
      <color theme="0"/>
      <name val="Century Gothic"/>
      <family val="2"/>
    </font>
    <font>
      <sz val="11"/>
      <name val="Arial"/>
      <family val="2"/>
    </font>
    <font>
      <sz val="14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EDEDE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EF2E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7E2EE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D6E9C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F57D65"/>
        <bgColor indexed="64"/>
      </patternFill>
    </fill>
    <fill>
      <patternFill patternType="solid">
        <fgColor rgb="FFF33F3F"/>
        <bgColor indexed="64"/>
      </patternFill>
    </fill>
    <fill>
      <patternFill patternType="solid">
        <fgColor rgb="FFFFD4B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FFF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6FAFC"/>
        <bgColor indexed="64"/>
      </patternFill>
    </fill>
    <fill>
      <patternFill patternType="solid">
        <fgColor rgb="FFCFDBF1"/>
        <bgColor indexed="64"/>
      </patternFill>
    </fill>
    <fill>
      <patternFill patternType="solid">
        <fgColor rgb="FF873AC0"/>
        <bgColor indexed="64"/>
      </patternFill>
    </fill>
    <fill>
      <patternFill patternType="solid">
        <fgColor rgb="FFC9A6E4"/>
        <bgColor indexed="64"/>
      </patternFill>
    </fill>
    <fill>
      <patternFill patternType="solid">
        <fgColor rgb="FFAC72D5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34" fillId="0" borderId="0" applyFont="0" applyFill="0" applyBorder="0" applyAlignment="0" applyProtection="0"/>
  </cellStyleXfs>
  <cellXfs count="562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2" fillId="2" borderId="0" xfId="0" applyFont="1" applyFill="1" applyAlignment="1">
      <alignment horizontal="right" vertical="center" indent="1"/>
    </xf>
    <xf numFmtId="0" fontId="7" fillId="2" borderId="0" xfId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8" fillId="2" borderId="0" xfId="1" applyFont="1" applyFill="1"/>
    <xf numFmtId="14" fontId="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wrapText="1"/>
    </xf>
    <xf numFmtId="0" fontId="0" fillId="2" borderId="0" xfId="0" applyFill="1"/>
    <xf numFmtId="0" fontId="2" fillId="2" borderId="0" xfId="0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right" vertical="center"/>
    </xf>
    <xf numFmtId="0" fontId="11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49" fontId="15" fillId="4" borderId="3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right" vertical="center" wrapText="1"/>
    </xf>
    <xf numFmtId="49" fontId="14" fillId="5" borderId="3" xfId="0" applyNumberFormat="1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right" vertical="center" wrapText="1"/>
    </xf>
    <xf numFmtId="49" fontId="14" fillId="6" borderId="3" xfId="0" applyNumberFormat="1" applyFont="1" applyFill="1" applyBorder="1" applyAlignment="1">
      <alignment horizontal="left" vertical="center" wrapText="1"/>
    </xf>
    <xf numFmtId="49" fontId="14" fillId="6" borderId="3" xfId="0" applyNumberFormat="1" applyFont="1" applyFill="1" applyBorder="1" applyAlignment="1">
      <alignment horizontal="right" vertical="center" wrapText="1"/>
    </xf>
    <xf numFmtId="49" fontId="14" fillId="6" borderId="3" xfId="0" applyNumberFormat="1" applyFont="1" applyFill="1" applyBorder="1" applyAlignment="1">
      <alignment horizontal="left" vertical="center"/>
    </xf>
    <xf numFmtId="49" fontId="14" fillId="5" borderId="3" xfId="0" applyNumberFormat="1" applyFont="1" applyFill="1" applyBorder="1" applyAlignment="1">
      <alignment horizontal="left" vertical="center"/>
    </xf>
    <xf numFmtId="49" fontId="14" fillId="7" borderId="3" xfId="0" applyNumberFormat="1" applyFont="1" applyFill="1" applyBorder="1" applyAlignment="1">
      <alignment horizontal="right" vertical="center" wrapText="1"/>
    </xf>
    <xf numFmtId="49" fontId="14" fillId="7" borderId="3" xfId="0" applyNumberFormat="1" applyFont="1" applyFill="1" applyBorder="1" applyAlignment="1">
      <alignment horizontal="left" vertical="center" wrapText="1"/>
    </xf>
    <xf numFmtId="0" fontId="14" fillId="7" borderId="3" xfId="0" applyFont="1" applyFill="1" applyBorder="1" applyAlignment="1">
      <alignment horizontal="right" vertical="center" wrapText="1"/>
    </xf>
    <xf numFmtId="49" fontId="15" fillId="4" borderId="4" xfId="0" applyNumberFormat="1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left" vertical="center"/>
    </xf>
    <xf numFmtId="0" fontId="21" fillId="4" borderId="4" xfId="0" applyFont="1" applyFill="1" applyBorder="1" applyAlignment="1">
      <alignment horizontal="left" vertical="center" wrapText="1"/>
    </xf>
    <xf numFmtId="0" fontId="22" fillId="8" borderId="4" xfId="0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left" textRotation="90" wrapText="1"/>
    </xf>
    <xf numFmtId="164" fontId="22" fillId="8" borderId="4" xfId="0" applyNumberFormat="1" applyFont="1" applyFill="1" applyBorder="1" applyAlignment="1">
      <alignment horizontal="left" textRotation="90" wrapText="1"/>
    </xf>
    <xf numFmtId="0" fontId="23" fillId="8" borderId="4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5" fillId="9" borderId="3" xfId="0" applyFont="1" applyFill="1" applyBorder="1" applyAlignment="1">
      <alignment horizontal="left" vertical="center" wrapText="1"/>
    </xf>
    <xf numFmtId="3" fontId="28" fillId="10" borderId="0" xfId="0" applyNumberFormat="1" applyFont="1" applyFill="1" applyAlignment="1">
      <alignment horizontal="center" vertical="center"/>
    </xf>
    <xf numFmtId="0" fontId="29" fillId="10" borderId="6" xfId="0" applyFont="1" applyFill="1" applyBorder="1" applyAlignment="1">
      <alignment horizontal="center" vertical="center"/>
    </xf>
    <xf numFmtId="0" fontId="14" fillId="5" borderId="3" xfId="0" applyFont="1" applyFill="1" applyBorder="1" applyAlignment="1" applyProtection="1">
      <alignment horizontal="center" vertical="center"/>
      <protection locked="0"/>
    </xf>
    <xf numFmtId="0" fontId="16" fillId="6" borderId="3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7" borderId="3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16" fillId="2" borderId="0" xfId="0" applyFont="1" applyFill="1" applyAlignment="1" applyProtection="1">
      <alignment vertical="center"/>
      <protection locked="0"/>
    </xf>
    <xf numFmtId="0" fontId="14" fillId="2" borderId="0" xfId="0" applyFont="1" applyFill="1" applyAlignment="1" applyProtection="1">
      <alignment vertical="center"/>
      <protection locked="0"/>
    </xf>
    <xf numFmtId="0" fontId="33" fillId="2" borderId="0" xfId="0" applyFont="1" applyFill="1"/>
    <xf numFmtId="0" fontId="0" fillId="0" borderId="0" xfId="0" applyAlignment="1">
      <alignment wrapText="1"/>
    </xf>
    <xf numFmtId="0" fontId="14" fillId="5" borderId="3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14" fillId="7" borderId="3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0" fontId="35" fillId="2" borderId="0" xfId="1" applyFont="1" applyFill="1" applyAlignment="1">
      <alignment horizontal="right" vertical="center" wrapText="1"/>
    </xf>
    <xf numFmtId="0" fontId="0" fillId="0" borderId="0" xfId="0" applyAlignment="1">
      <alignment horizontal="right"/>
    </xf>
    <xf numFmtId="49" fontId="36" fillId="2" borderId="0" xfId="0" applyNumberFormat="1" applyFont="1" applyFill="1" applyAlignment="1">
      <alignment horizontal="left" vertical="center"/>
    </xf>
    <xf numFmtId="0" fontId="37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14" fillId="5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49" fontId="14" fillId="5" borderId="3" xfId="0" applyNumberFormat="1" applyFont="1" applyFill="1" applyBorder="1" applyAlignment="1">
      <alignment horizontal="center" vertical="center" wrapText="1"/>
    </xf>
    <xf numFmtId="49" fontId="14" fillId="6" borderId="3" xfId="0" applyNumberFormat="1" applyFont="1" applyFill="1" applyBorder="1" applyAlignment="1">
      <alignment horizontal="center" vertical="center" wrapText="1"/>
    </xf>
    <xf numFmtId="49" fontId="14" fillId="7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64" fontId="14" fillId="5" borderId="3" xfId="0" applyNumberFormat="1" applyFont="1" applyFill="1" applyBorder="1" applyAlignment="1">
      <alignment horizontal="center" vertical="center" wrapText="1"/>
    </xf>
    <xf numFmtId="164" fontId="14" fillId="6" borderId="3" xfId="0" applyNumberFormat="1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164" fontId="14" fillId="7" borderId="3" xfId="0" applyNumberFormat="1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vertical="center" wrapText="1"/>
    </xf>
    <xf numFmtId="0" fontId="42" fillId="2" borderId="0" xfId="0" applyFont="1" applyFill="1" applyAlignment="1">
      <alignment horizontal="right" vertical="center" wrapText="1"/>
    </xf>
    <xf numFmtId="49" fontId="15" fillId="8" borderId="3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44" fillId="0" borderId="0" xfId="0" applyFont="1"/>
    <xf numFmtId="0" fontId="46" fillId="0" borderId="0" xfId="0" applyFont="1" applyAlignment="1">
      <alignment horizontal="right" vertical="center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right"/>
    </xf>
    <xf numFmtId="0" fontId="49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3" fontId="49" fillId="0" borderId="0" xfId="0" applyNumberFormat="1" applyFont="1" applyAlignment="1">
      <alignment vertical="center" wrapText="1"/>
    </xf>
    <xf numFmtId="3" fontId="44" fillId="0" borderId="0" xfId="0" applyNumberFormat="1" applyFont="1"/>
    <xf numFmtId="0" fontId="53" fillId="0" borderId="0" xfId="0" applyFont="1" applyAlignment="1">
      <alignment horizontal="right"/>
    </xf>
    <xf numFmtId="0" fontId="44" fillId="0" borderId="3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textRotation="90" wrapText="1"/>
    </xf>
    <xf numFmtId="3" fontId="48" fillId="0" borderId="3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51" fillId="0" borderId="3" xfId="0" applyFont="1" applyBorder="1" applyAlignment="1">
      <alignment horizontal="center" vertical="center" textRotation="90" wrapText="1"/>
    </xf>
    <xf numFmtId="0" fontId="47" fillId="0" borderId="0" xfId="0" applyFont="1" applyAlignment="1">
      <alignment horizontal="center" vertical="center"/>
    </xf>
    <xf numFmtId="0" fontId="2" fillId="2" borderId="0" xfId="0" applyFont="1" applyFill="1" applyAlignment="1">
      <alignment horizontal="right" vertical="center" wrapText="1" indent="1"/>
    </xf>
    <xf numFmtId="0" fontId="54" fillId="10" borderId="5" xfId="0" applyFont="1" applyFill="1" applyBorder="1" applyAlignment="1">
      <alignment vertical="center"/>
    </xf>
    <xf numFmtId="0" fontId="0" fillId="0" borderId="5" xfId="0" applyBorder="1"/>
    <xf numFmtId="0" fontId="22" fillId="8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51" fillId="0" borderId="0" xfId="0" applyFont="1"/>
    <xf numFmtId="0" fontId="55" fillId="0" borderId="0" xfId="0" applyFont="1"/>
    <xf numFmtId="3" fontId="55" fillId="0" borderId="0" xfId="0" applyNumberFormat="1" applyFont="1"/>
    <xf numFmtId="0" fontId="0" fillId="0" borderId="3" xfId="0" applyBorder="1" applyAlignment="1">
      <alignment horizontal="left" vertical="center"/>
    </xf>
    <xf numFmtId="0" fontId="14" fillId="12" borderId="3" xfId="0" applyFont="1" applyFill="1" applyBorder="1" applyAlignment="1">
      <alignment horizontal="right" vertical="center" wrapText="1"/>
    </xf>
    <xf numFmtId="49" fontId="14" fillId="12" borderId="3" xfId="0" applyNumberFormat="1" applyFont="1" applyFill="1" applyBorder="1" applyAlignment="1">
      <alignment horizontal="left" vertical="center" wrapText="1"/>
    </xf>
    <xf numFmtId="49" fontId="14" fillId="12" borderId="3" xfId="0" applyNumberFormat="1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left" vertical="center" wrapText="1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3" borderId="3" xfId="0" applyFont="1" applyFill="1" applyBorder="1" applyAlignment="1">
      <alignment horizontal="right" vertical="center" wrapText="1"/>
    </xf>
    <xf numFmtId="49" fontId="14" fillId="13" borderId="3" xfId="0" applyNumberFormat="1" applyFont="1" applyFill="1" applyBorder="1" applyAlignment="1">
      <alignment horizontal="left" vertical="center" wrapText="1"/>
    </xf>
    <xf numFmtId="49" fontId="14" fillId="13" borderId="3" xfId="0" applyNumberFormat="1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center" vertical="center" wrapText="1"/>
    </xf>
    <xf numFmtId="164" fontId="14" fillId="13" borderId="3" xfId="0" applyNumberFormat="1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left" vertical="center" wrapText="1"/>
    </xf>
    <xf numFmtId="0" fontId="14" fillId="13" borderId="3" xfId="0" applyFont="1" applyFill="1" applyBorder="1" applyAlignment="1" applyProtection="1">
      <alignment horizontal="center" vertical="center"/>
      <protection locked="0"/>
    </xf>
    <xf numFmtId="164" fontId="14" fillId="12" borderId="3" xfId="0" applyNumberFormat="1" applyFont="1" applyFill="1" applyBorder="1" applyAlignment="1">
      <alignment horizontal="center" vertical="center" wrapText="1"/>
    </xf>
    <xf numFmtId="164" fontId="14" fillId="5" borderId="3" xfId="0" applyNumberFormat="1" applyFont="1" applyFill="1" applyBorder="1" applyAlignment="1">
      <alignment horizontal="left" vertical="center" wrapText="1"/>
    </xf>
    <xf numFmtId="164" fontId="14" fillId="6" borderId="3" xfId="0" applyNumberFormat="1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center" vertical="center"/>
    </xf>
    <xf numFmtId="0" fontId="14" fillId="14" borderId="3" xfId="0" applyFont="1" applyFill="1" applyBorder="1" applyAlignment="1">
      <alignment horizontal="right" vertical="center" wrapText="1"/>
    </xf>
    <xf numFmtId="49" fontId="14" fillId="14" borderId="3" xfId="0" applyNumberFormat="1" applyFont="1" applyFill="1" applyBorder="1" applyAlignment="1">
      <alignment horizontal="left" vertical="center" wrapText="1"/>
    </xf>
    <xf numFmtId="49" fontId="14" fillId="14" borderId="3" xfId="0" applyNumberFormat="1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center" vertical="center" wrapText="1"/>
    </xf>
    <xf numFmtId="164" fontId="14" fillId="14" borderId="3" xfId="0" applyNumberFormat="1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left" vertical="center" wrapText="1"/>
    </xf>
    <xf numFmtId="49" fontId="15" fillId="15" borderId="3" xfId="0" applyNumberFormat="1" applyFont="1" applyFill="1" applyBorder="1" applyAlignment="1">
      <alignment horizontal="right" vertical="center" wrapText="1"/>
    </xf>
    <xf numFmtId="49" fontId="15" fillId="15" borderId="3" xfId="0" applyNumberFormat="1" applyFont="1" applyFill="1" applyBorder="1" applyAlignment="1">
      <alignment horizontal="left" vertical="center" wrapText="1"/>
    </xf>
    <xf numFmtId="49" fontId="15" fillId="15" borderId="3" xfId="0" applyNumberFormat="1" applyFont="1" applyFill="1" applyBorder="1" applyAlignment="1">
      <alignment horizontal="center" vertical="center" wrapText="1"/>
    </xf>
    <xf numFmtId="164" fontId="15" fillId="15" borderId="3" xfId="0" applyNumberFormat="1" applyFont="1" applyFill="1" applyBorder="1" applyAlignment="1">
      <alignment horizontal="center" vertical="center" wrapText="1"/>
    </xf>
    <xf numFmtId="0" fontId="25" fillId="16" borderId="3" xfId="0" applyFont="1" applyFill="1" applyBorder="1" applyAlignment="1">
      <alignment horizontal="right" vertical="center" wrapText="1"/>
    </xf>
    <xf numFmtId="0" fontId="26" fillId="16" borderId="3" xfId="0" applyFont="1" applyFill="1" applyBorder="1" applyAlignment="1">
      <alignment horizontal="left" vertical="center"/>
    </xf>
    <xf numFmtId="0" fontId="25" fillId="16" borderId="3" xfId="0" applyFont="1" applyFill="1" applyBorder="1" applyAlignment="1">
      <alignment horizontal="left" vertical="center" wrapText="1"/>
    </xf>
    <xf numFmtId="0" fontId="25" fillId="16" borderId="3" xfId="0" applyFont="1" applyFill="1" applyBorder="1" applyAlignment="1">
      <alignment horizontal="center" vertical="center" wrapText="1"/>
    </xf>
    <xf numFmtId="164" fontId="25" fillId="16" borderId="3" xfId="0" applyNumberFormat="1" applyFont="1" applyFill="1" applyBorder="1" applyAlignment="1">
      <alignment horizontal="center" vertical="center" wrapText="1"/>
    </xf>
    <xf numFmtId="49" fontId="14" fillId="15" borderId="3" xfId="0" applyNumberFormat="1" applyFont="1" applyFill="1" applyBorder="1" applyAlignment="1">
      <alignment horizontal="right" vertical="center" wrapText="1"/>
    </xf>
    <xf numFmtId="49" fontId="14" fillId="15" borderId="3" xfId="0" applyNumberFormat="1" applyFont="1" applyFill="1" applyBorder="1" applyAlignment="1">
      <alignment horizontal="left" vertical="center" wrapText="1"/>
    </xf>
    <xf numFmtId="49" fontId="14" fillId="15" borderId="3" xfId="0" applyNumberFormat="1" applyFont="1" applyFill="1" applyBorder="1" applyAlignment="1">
      <alignment horizontal="center" vertical="center" wrapText="1"/>
    </xf>
    <xf numFmtId="164" fontId="14" fillId="15" borderId="3" xfId="0" applyNumberFormat="1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left" vertical="center" wrapText="1"/>
    </xf>
    <xf numFmtId="49" fontId="64" fillId="17" borderId="3" xfId="0" applyNumberFormat="1" applyFont="1" applyFill="1" applyBorder="1" applyAlignment="1">
      <alignment horizontal="left" vertical="center" wrapText="1"/>
    </xf>
    <xf numFmtId="49" fontId="14" fillId="17" borderId="3" xfId="0" applyNumberFormat="1" applyFont="1" applyFill="1" applyBorder="1" applyAlignment="1">
      <alignment horizontal="right" vertical="center" wrapText="1"/>
    </xf>
    <xf numFmtId="49" fontId="14" fillId="17" borderId="3" xfId="0" applyNumberFormat="1" applyFont="1" applyFill="1" applyBorder="1" applyAlignment="1">
      <alignment horizontal="left" vertical="center" wrapText="1"/>
    </xf>
    <xf numFmtId="49" fontId="14" fillId="17" borderId="3" xfId="0" applyNumberFormat="1" applyFont="1" applyFill="1" applyBorder="1" applyAlignment="1">
      <alignment horizontal="center" vertical="center" wrapText="1"/>
    </xf>
    <xf numFmtId="164" fontId="14" fillId="17" borderId="3" xfId="0" applyNumberFormat="1" applyFont="1" applyFill="1" applyBorder="1" applyAlignment="1">
      <alignment horizontal="center" vertical="center" wrapText="1"/>
    </xf>
    <xf numFmtId="0" fontId="14" fillId="17" borderId="3" xfId="0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right" vertical="center" wrapText="1"/>
    </xf>
    <xf numFmtId="49" fontId="18" fillId="18" borderId="3" xfId="0" applyNumberFormat="1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left" vertical="center" wrapText="1"/>
    </xf>
    <xf numFmtId="49" fontId="14" fillId="18" borderId="3" xfId="0" applyNumberFormat="1" applyFont="1" applyFill="1" applyBorder="1" applyAlignment="1">
      <alignment horizontal="center" vertical="center" wrapText="1"/>
    </xf>
    <xf numFmtId="164" fontId="14" fillId="18" borderId="3" xfId="0" applyNumberFormat="1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left" vertical="center" wrapText="1"/>
    </xf>
    <xf numFmtId="0" fontId="15" fillId="15" borderId="3" xfId="0" applyFont="1" applyFill="1" applyBorder="1" applyAlignment="1">
      <alignment horizontal="center" vertical="center"/>
    </xf>
    <xf numFmtId="0" fontId="14" fillId="14" borderId="3" xfId="0" applyFont="1" applyFill="1" applyBorder="1" applyAlignment="1" applyProtection="1">
      <alignment horizontal="center" vertical="center"/>
      <protection locked="0"/>
    </xf>
    <xf numFmtId="0" fontId="16" fillId="14" borderId="3" xfId="0" applyFont="1" applyFill="1" applyBorder="1" applyAlignment="1" applyProtection="1">
      <alignment horizontal="center" vertical="center"/>
      <protection locked="0"/>
    </xf>
    <xf numFmtId="164" fontId="14" fillId="14" borderId="3" xfId="0" applyNumberFormat="1" applyFont="1" applyFill="1" applyBorder="1" applyAlignment="1">
      <alignment horizontal="left" vertical="center" wrapText="1"/>
    </xf>
    <xf numFmtId="0" fontId="14" fillId="17" borderId="3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49" fontId="64" fillId="17" borderId="3" xfId="0" applyNumberFormat="1" applyFont="1" applyFill="1" applyBorder="1" applyAlignment="1">
      <alignment horizontal="left" vertical="center"/>
    </xf>
    <xf numFmtId="0" fontId="14" fillId="18" borderId="3" xfId="0" applyFont="1" applyFill="1" applyBorder="1" applyAlignment="1">
      <alignment horizontal="center" vertical="center"/>
    </xf>
    <xf numFmtId="49" fontId="14" fillId="14" borderId="3" xfId="0" applyNumberFormat="1" applyFont="1" applyFill="1" applyBorder="1" applyAlignment="1">
      <alignment horizontal="right" vertical="center" wrapText="1"/>
    </xf>
    <xf numFmtId="49" fontId="14" fillId="18" borderId="3" xfId="0" applyNumberFormat="1" applyFont="1" applyFill="1" applyBorder="1" applyAlignment="1">
      <alignment horizontal="left" vertical="center"/>
    </xf>
    <xf numFmtId="49" fontId="17" fillId="17" borderId="3" xfId="0" applyNumberFormat="1" applyFont="1" applyFill="1" applyBorder="1" applyAlignment="1">
      <alignment horizontal="right" vertical="center" wrapText="1"/>
    </xf>
    <xf numFmtId="49" fontId="17" fillId="17" borderId="3" xfId="0" applyNumberFormat="1" applyFont="1" applyFill="1" applyBorder="1" applyAlignment="1">
      <alignment horizontal="left" vertical="center" wrapText="1"/>
    </xf>
    <xf numFmtId="49" fontId="17" fillId="17" borderId="3" xfId="0" applyNumberFormat="1" applyFont="1" applyFill="1" applyBorder="1" applyAlignment="1">
      <alignment horizontal="center" vertical="center" wrapText="1"/>
    </xf>
    <xf numFmtId="0" fontId="17" fillId="17" borderId="3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left" vertical="center" wrapText="1"/>
    </xf>
    <xf numFmtId="49" fontId="14" fillId="14" borderId="3" xfId="0" applyNumberFormat="1" applyFont="1" applyFill="1" applyBorder="1" applyAlignment="1">
      <alignment horizontal="left" vertical="center"/>
    </xf>
    <xf numFmtId="49" fontId="19" fillId="17" borderId="3" xfId="0" applyNumberFormat="1" applyFont="1" applyFill="1" applyBorder="1" applyAlignment="1">
      <alignment horizontal="right" vertical="center" wrapText="1"/>
    </xf>
    <xf numFmtId="49" fontId="19" fillId="17" borderId="3" xfId="0" applyNumberFormat="1" applyFont="1" applyFill="1" applyBorder="1" applyAlignment="1">
      <alignment horizontal="left" vertical="center" wrapText="1"/>
    </xf>
    <xf numFmtId="49" fontId="19" fillId="17" borderId="3" xfId="0" applyNumberFormat="1" applyFont="1" applyFill="1" applyBorder="1" applyAlignment="1">
      <alignment horizontal="center" vertical="center" wrapText="1"/>
    </xf>
    <xf numFmtId="164" fontId="19" fillId="17" borderId="3" xfId="0" applyNumberFormat="1" applyFont="1" applyFill="1" applyBorder="1" applyAlignment="1">
      <alignment horizontal="center" vertical="center" wrapText="1"/>
    </xf>
    <xf numFmtId="0" fontId="19" fillId="17" borderId="3" xfId="0" applyFont="1" applyFill="1" applyBorder="1" applyAlignment="1">
      <alignment horizontal="center" vertical="center"/>
    </xf>
    <xf numFmtId="49" fontId="66" fillId="17" borderId="3" xfId="0" applyNumberFormat="1" applyFont="1" applyFill="1" applyBorder="1" applyAlignment="1">
      <alignment horizontal="center" vertical="center" wrapText="1"/>
    </xf>
    <xf numFmtId="164" fontId="66" fillId="17" borderId="3" xfId="0" applyNumberFormat="1" applyFont="1" applyFill="1" applyBorder="1" applyAlignment="1">
      <alignment horizontal="center" vertical="center" wrapText="1"/>
    </xf>
    <xf numFmtId="49" fontId="66" fillId="17" borderId="3" xfId="0" applyNumberFormat="1" applyFont="1" applyFill="1" applyBorder="1" applyAlignment="1">
      <alignment horizontal="left" vertical="center" wrapText="1"/>
    </xf>
    <xf numFmtId="0" fontId="66" fillId="17" borderId="3" xfId="0" applyFont="1" applyFill="1" applyBorder="1" applyAlignment="1">
      <alignment horizontal="left" vertical="center" wrapText="1"/>
    </xf>
    <xf numFmtId="0" fontId="14" fillId="15" borderId="3" xfId="0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center" vertical="center"/>
    </xf>
    <xf numFmtId="49" fontId="65" fillId="15" borderId="3" xfId="0" applyNumberFormat="1" applyFont="1" applyFill="1" applyBorder="1" applyAlignment="1">
      <alignment horizontal="left" vertical="center"/>
    </xf>
    <xf numFmtId="0" fontId="25" fillId="16" borderId="3" xfId="0" applyFont="1" applyFill="1" applyBorder="1" applyAlignment="1">
      <alignment horizontal="center" vertical="center"/>
    </xf>
    <xf numFmtId="49" fontId="14" fillId="19" borderId="3" xfId="0" applyNumberFormat="1" applyFont="1" applyFill="1" applyBorder="1" applyAlignment="1">
      <alignment horizontal="left" vertical="center" wrapText="1"/>
    </xf>
    <xf numFmtId="49" fontId="67" fillId="15" borderId="3" xfId="0" applyNumberFormat="1" applyFont="1" applyFill="1" applyBorder="1" applyAlignment="1">
      <alignment horizontal="left" vertical="center"/>
    </xf>
    <xf numFmtId="49" fontId="67" fillId="15" borderId="3" xfId="0" applyNumberFormat="1" applyFont="1" applyFill="1" applyBorder="1" applyAlignment="1">
      <alignment horizontal="left" vertical="center" wrapText="1"/>
    </xf>
    <xf numFmtId="0" fontId="14" fillId="19" borderId="3" xfId="0" applyFont="1" applyFill="1" applyBorder="1" applyAlignment="1">
      <alignment horizontal="right" vertical="center" wrapText="1"/>
    </xf>
    <xf numFmtId="49" fontId="14" fillId="19" borderId="3" xfId="0" applyNumberFormat="1" applyFont="1" applyFill="1" applyBorder="1" applyAlignment="1">
      <alignment horizontal="center" vertical="center" wrapText="1"/>
    </xf>
    <xf numFmtId="0" fontId="14" fillId="19" borderId="3" xfId="0" applyFont="1" applyFill="1" applyBorder="1" applyAlignment="1">
      <alignment horizontal="center" vertical="center" wrapText="1"/>
    </xf>
    <xf numFmtId="164" fontId="14" fillId="19" borderId="3" xfId="0" applyNumberFormat="1" applyFont="1" applyFill="1" applyBorder="1" applyAlignment="1">
      <alignment horizontal="center" vertical="center" wrapText="1"/>
    </xf>
    <xf numFmtId="0" fontId="14" fillId="19" borderId="3" xfId="0" applyFont="1" applyFill="1" applyBorder="1" applyAlignment="1">
      <alignment horizontal="left" vertical="center" wrapText="1"/>
    </xf>
    <xf numFmtId="0" fontId="14" fillId="19" borderId="3" xfId="0" applyFont="1" applyFill="1" applyBorder="1" applyAlignment="1" applyProtection="1">
      <alignment horizontal="center" vertical="center"/>
      <protection locked="0"/>
    </xf>
    <xf numFmtId="49" fontId="14" fillId="19" borderId="3" xfId="0" applyNumberFormat="1" applyFont="1" applyFill="1" applyBorder="1" applyAlignment="1">
      <alignment horizontal="right" vertical="center" wrapText="1"/>
    </xf>
    <xf numFmtId="49" fontId="16" fillId="17" borderId="4" xfId="0" applyNumberFormat="1" applyFont="1" applyFill="1" applyBorder="1" applyAlignment="1">
      <alignment horizontal="left" vertical="center"/>
    </xf>
    <xf numFmtId="49" fontId="16" fillId="17" borderId="4" xfId="0" applyNumberFormat="1" applyFont="1" applyFill="1" applyBorder="1" applyAlignment="1">
      <alignment horizontal="left" vertical="center" wrapText="1"/>
    </xf>
    <xf numFmtId="49" fontId="16" fillId="17" borderId="4" xfId="0" applyNumberFormat="1" applyFont="1" applyFill="1" applyBorder="1" applyAlignment="1">
      <alignment horizontal="center" vertical="center" wrapText="1"/>
    </xf>
    <xf numFmtId="164" fontId="16" fillId="17" borderId="4" xfId="0" applyNumberFormat="1" applyFont="1" applyFill="1" applyBorder="1" applyAlignment="1">
      <alignment horizontal="center" vertical="center" wrapText="1"/>
    </xf>
    <xf numFmtId="49" fontId="14" fillId="17" borderId="4" xfId="0" applyNumberFormat="1" applyFont="1" applyFill="1" applyBorder="1" applyAlignment="1">
      <alignment horizontal="left" vertical="center" wrapText="1"/>
    </xf>
    <xf numFmtId="0" fontId="16" fillId="17" borderId="4" xfId="0" applyFont="1" applyFill="1" applyBorder="1" applyAlignment="1">
      <alignment horizontal="left" vertical="center" wrapText="1"/>
    </xf>
    <xf numFmtId="49" fontId="14" fillId="17" borderId="21" xfId="0" applyNumberFormat="1" applyFont="1" applyFill="1" applyBorder="1" applyAlignment="1">
      <alignment horizontal="right" vertical="center" wrapText="1"/>
    </xf>
    <xf numFmtId="49" fontId="64" fillId="17" borderId="21" xfId="0" applyNumberFormat="1" applyFont="1" applyFill="1" applyBorder="1" applyAlignment="1">
      <alignment horizontal="left" vertical="center" wrapText="1"/>
    </xf>
    <xf numFmtId="49" fontId="14" fillId="17" borderId="21" xfId="0" applyNumberFormat="1" applyFont="1" applyFill="1" applyBorder="1" applyAlignment="1">
      <alignment horizontal="left" vertical="center" wrapText="1"/>
    </xf>
    <xf numFmtId="49" fontId="14" fillId="17" borderId="21" xfId="0" applyNumberFormat="1" applyFont="1" applyFill="1" applyBorder="1" applyAlignment="1">
      <alignment horizontal="center" vertical="center" wrapText="1"/>
    </xf>
    <xf numFmtId="164" fontId="14" fillId="17" borderId="21" xfId="0" applyNumberFormat="1" applyFont="1" applyFill="1" applyBorder="1" applyAlignment="1">
      <alignment horizontal="center" vertical="center" wrapText="1"/>
    </xf>
    <xf numFmtId="0" fontId="14" fillId="17" borderId="21" xfId="0" applyFont="1" applyFill="1" applyBorder="1" applyAlignment="1">
      <alignment horizontal="left" vertical="center" wrapText="1"/>
    </xf>
    <xf numFmtId="49" fontId="14" fillId="18" borderId="19" xfId="0" applyNumberFormat="1" applyFont="1" applyFill="1" applyBorder="1" applyAlignment="1">
      <alignment horizontal="right" vertical="center" wrapText="1"/>
    </xf>
    <xf numFmtId="49" fontId="14" fillId="18" borderId="19" xfId="0" applyNumberFormat="1" applyFont="1" applyFill="1" applyBorder="1" applyAlignment="1">
      <alignment horizontal="left" vertical="center"/>
    </xf>
    <xf numFmtId="49" fontId="14" fillId="18" borderId="19" xfId="0" applyNumberFormat="1" applyFont="1" applyFill="1" applyBorder="1" applyAlignment="1">
      <alignment horizontal="left" vertical="center" wrapText="1"/>
    </xf>
    <xf numFmtId="49" fontId="14" fillId="18" borderId="19" xfId="0" applyNumberFormat="1" applyFont="1" applyFill="1" applyBorder="1" applyAlignment="1">
      <alignment horizontal="center" vertical="center" wrapText="1"/>
    </xf>
    <xf numFmtId="164" fontId="14" fillId="18" borderId="19" xfId="0" applyNumberFormat="1" applyFont="1" applyFill="1" applyBorder="1" applyAlignment="1">
      <alignment horizontal="center" vertical="center" wrapText="1"/>
    </xf>
    <xf numFmtId="0" fontId="14" fillId="18" borderId="19" xfId="0" applyFont="1" applyFill="1" applyBorder="1" applyAlignment="1">
      <alignment horizontal="left" vertical="center" wrapText="1"/>
    </xf>
    <xf numFmtId="0" fontId="14" fillId="14" borderId="3" xfId="0" applyFont="1" applyFill="1" applyBorder="1" applyAlignment="1">
      <alignment horizontal="center" vertical="center"/>
    </xf>
    <xf numFmtId="0" fontId="14" fillId="19" borderId="3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9" fontId="0" fillId="0" borderId="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left" vertical="center"/>
    </xf>
    <xf numFmtId="49" fontId="70" fillId="5" borderId="3" xfId="0" applyNumberFormat="1" applyFont="1" applyFill="1" applyBorder="1" applyAlignment="1">
      <alignment horizontal="left" vertical="center" wrapText="1"/>
    </xf>
    <xf numFmtId="0" fontId="69" fillId="8" borderId="4" xfId="0" applyFont="1" applyFill="1" applyBorder="1" applyAlignment="1">
      <alignment horizontal="center" vertical="center" wrapText="1"/>
    </xf>
    <xf numFmtId="0" fontId="68" fillId="8" borderId="4" xfId="0" applyFont="1" applyFill="1" applyBorder="1" applyAlignment="1">
      <alignment horizontal="center" vertical="center" wrapText="1"/>
    </xf>
    <xf numFmtId="0" fontId="71" fillId="4" borderId="4" xfId="0" applyFont="1" applyFill="1" applyBorder="1" applyAlignment="1">
      <alignment horizontal="left" vertical="center"/>
    </xf>
    <xf numFmtId="0" fontId="71" fillId="4" borderId="4" xfId="0" applyFont="1" applyFill="1" applyBorder="1" applyAlignment="1">
      <alignment horizontal="left" vertical="center" wrapText="1"/>
    </xf>
    <xf numFmtId="0" fontId="69" fillId="8" borderId="4" xfId="0" applyFont="1" applyFill="1" applyBorder="1" applyAlignment="1">
      <alignment horizontal="center" textRotation="90"/>
    </xf>
    <xf numFmtId="0" fontId="69" fillId="8" borderId="4" xfId="0" applyFont="1" applyFill="1" applyBorder="1" applyAlignment="1">
      <alignment horizontal="center" textRotation="90" wrapText="1"/>
    </xf>
    <xf numFmtId="164" fontId="69" fillId="8" borderId="4" xfId="0" applyNumberFormat="1" applyFont="1" applyFill="1" applyBorder="1" applyAlignment="1">
      <alignment horizontal="center" textRotation="90" wrapText="1"/>
    </xf>
    <xf numFmtId="0" fontId="30" fillId="8" borderId="4" xfId="0" applyFont="1" applyFill="1" applyBorder="1" applyAlignment="1">
      <alignment horizontal="center" vertical="center" wrapText="1"/>
    </xf>
    <xf numFmtId="0" fontId="30" fillId="8" borderId="7" xfId="0" applyFont="1" applyFill="1" applyBorder="1" applyAlignment="1">
      <alignment horizontal="center" vertical="center" wrapText="1"/>
    </xf>
    <xf numFmtId="0" fontId="35" fillId="2" borderId="0" xfId="1" applyFont="1" applyFill="1" applyAlignment="1">
      <alignment horizontal="left" vertical="center" wrapText="1"/>
    </xf>
    <xf numFmtId="165" fontId="40" fillId="2" borderId="0" xfId="2" applyNumberFormat="1" applyFont="1" applyFill="1" applyAlignment="1">
      <alignment horizontal="center" vertical="center"/>
    </xf>
    <xf numFmtId="0" fontId="14" fillId="15" borderId="3" xfId="0" applyFont="1" applyFill="1" applyBorder="1" applyAlignment="1">
      <alignment horizontal="right" vertical="center" wrapText="1"/>
    </xf>
    <xf numFmtId="0" fontId="14" fillId="18" borderId="3" xfId="0" applyFont="1" applyFill="1" applyBorder="1" applyAlignment="1">
      <alignment horizontal="right" vertical="center" wrapText="1"/>
    </xf>
    <xf numFmtId="0" fontId="25" fillId="9" borderId="18" xfId="0" applyFont="1" applyFill="1" applyBorder="1" applyAlignment="1">
      <alignment horizontal="left" vertical="center" wrapText="1"/>
    </xf>
    <xf numFmtId="49" fontId="15" fillId="8" borderId="18" xfId="0" applyNumberFormat="1" applyFont="1" applyFill="1" applyBorder="1" applyAlignment="1">
      <alignment horizontal="center" vertical="center" wrapText="1"/>
    </xf>
    <xf numFmtId="49" fontId="15" fillId="4" borderId="18" xfId="0" applyNumberFormat="1" applyFont="1" applyFill="1" applyBorder="1" applyAlignment="1">
      <alignment horizontal="center" vertical="center" wrapText="1"/>
    </xf>
    <xf numFmtId="3" fontId="28" fillId="10" borderId="22" xfId="0" applyNumberFormat="1" applyFont="1" applyFill="1" applyBorder="1" applyAlignment="1">
      <alignment horizontal="center" vertical="center"/>
    </xf>
    <xf numFmtId="0" fontId="29" fillId="10" borderId="23" xfId="0" applyFont="1" applyFill="1" applyBorder="1" applyAlignment="1">
      <alignment horizontal="center" vertical="center"/>
    </xf>
    <xf numFmtId="0" fontId="25" fillId="16" borderId="23" xfId="0" applyFont="1" applyFill="1" applyBorder="1" applyAlignment="1">
      <alignment horizontal="center" vertical="center"/>
    </xf>
    <xf numFmtId="0" fontId="15" fillId="15" borderId="23" xfId="0" applyFont="1" applyFill="1" applyBorder="1" applyAlignment="1">
      <alignment horizontal="center" vertical="center"/>
    </xf>
    <xf numFmtId="0" fontId="14" fillId="6" borderId="23" xfId="0" applyFont="1" applyFill="1" applyBorder="1" applyAlignment="1" applyProtection="1">
      <alignment horizontal="center" vertical="center"/>
      <protection locked="0"/>
    </xf>
    <xf numFmtId="0" fontId="14" fillId="14" borderId="23" xfId="0" applyFont="1" applyFill="1" applyBorder="1" applyAlignment="1" applyProtection="1">
      <alignment horizontal="center" vertical="center"/>
      <protection locked="0"/>
    </xf>
    <xf numFmtId="0" fontId="14" fillId="5" borderId="23" xfId="0" applyFont="1" applyFill="1" applyBorder="1" applyAlignment="1" applyProtection="1">
      <alignment horizontal="center" vertical="center"/>
      <protection locked="0"/>
    </xf>
    <xf numFmtId="0" fontId="16" fillId="15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horizontal="center" vertical="center"/>
    </xf>
    <xf numFmtId="0" fontId="14" fillId="6" borderId="23" xfId="0" applyFont="1" applyFill="1" applyBorder="1" applyAlignment="1">
      <alignment horizontal="center" vertical="center"/>
    </xf>
    <xf numFmtId="0" fontId="14" fillId="17" borderId="23" xfId="0" applyFont="1" applyFill="1" applyBorder="1" applyAlignment="1">
      <alignment horizontal="center" vertical="center"/>
    </xf>
    <xf numFmtId="0" fontId="14" fillId="18" borderId="23" xfId="0" applyFont="1" applyFill="1" applyBorder="1" applyAlignment="1">
      <alignment horizontal="center" vertical="center"/>
    </xf>
    <xf numFmtId="0" fontId="14" fillId="19" borderId="23" xfId="0" applyFont="1" applyFill="1" applyBorder="1" applyAlignment="1">
      <alignment horizontal="center" vertical="center"/>
    </xf>
    <xf numFmtId="0" fontId="14" fillId="7" borderId="23" xfId="0" applyFont="1" applyFill="1" applyBorder="1" applyAlignment="1">
      <alignment horizontal="center" vertical="center"/>
    </xf>
    <xf numFmtId="0" fontId="16" fillId="6" borderId="23" xfId="0" applyFont="1" applyFill="1" applyBorder="1" applyAlignment="1" applyProtection="1">
      <alignment horizontal="center" vertical="center"/>
      <protection locked="0"/>
    </xf>
    <xf numFmtId="0" fontId="16" fillId="17" borderId="23" xfId="0" applyFont="1" applyFill="1" applyBorder="1" applyAlignment="1">
      <alignment horizontal="center" vertical="center"/>
    </xf>
    <xf numFmtId="0" fontId="17" fillId="17" borderId="23" xfId="0" applyFont="1" applyFill="1" applyBorder="1" applyAlignment="1">
      <alignment horizontal="center" vertical="center"/>
    </xf>
    <xf numFmtId="0" fontId="16" fillId="14" borderId="23" xfId="0" applyFont="1" applyFill="1" applyBorder="1" applyAlignment="1" applyProtection="1">
      <alignment horizontal="center" vertical="center"/>
      <protection locked="0"/>
    </xf>
    <xf numFmtId="0" fontId="19" fillId="17" borderId="23" xfId="0" applyFont="1" applyFill="1" applyBorder="1" applyAlignment="1">
      <alignment horizontal="center" vertical="center"/>
    </xf>
    <xf numFmtId="0" fontId="14" fillId="15" borderId="23" xfId="0" applyFont="1" applyFill="1" applyBorder="1" applyAlignment="1">
      <alignment horizontal="center" vertical="center"/>
    </xf>
    <xf numFmtId="0" fontId="14" fillId="7" borderId="23" xfId="0" applyFont="1" applyFill="1" applyBorder="1" applyAlignment="1" applyProtection="1">
      <alignment horizontal="center" vertical="center"/>
      <protection locked="0"/>
    </xf>
    <xf numFmtId="0" fontId="14" fillId="19" borderId="23" xfId="0" applyFont="1" applyFill="1" applyBorder="1" applyAlignment="1" applyProtection="1">
      <alignment horizontal="center" vertical="center"/>
      <protection locked="0"/>
    </xf>
    <xf numFmtId="49" fontId="72" fillId="2" borderId="0" xfId="0" applyNumberFormat="1" applyFont="1" applyFill="1" applyAlignment="1">
      <alignment horizontal="left" vertical="center"/>
    </xf>
    <xf numFmtId="49" fontId="73" fillId="17" borderId="4" xfId="0" applyNumberFormat="1" applyFont="1" applyFill="1" applyBorder="1" applyAlignment="1">
      <alignment horizontal="left" vertical="center"/>
    </xf>
    <xf numFmtId="0" fontId="75" fillId="16" borderId="23" xfId="0" applyFont="1" applyFill="1" applyBorder="1" applyAlignment="1">
      <alignment horizontal="center" vertical="center"/>
    </xf>
    <xf numFmtId="0" fontId="75" fillId="16" borderId="3" xfId="0" applyFont="1" applyFill="1" applyBorder="1" applyAlignment="1">
      <alignment horizontal="center" vertical="center"/>
    </xf>
    <xf numFmtId="0" fontId="30" fillId="15" borderId="23" xfId="0" applyFont="1" applyFill="1" applyBorder="1" applyAlignment="1">
      <alignment horizontal="center" vertical="center"/>
    </xf>
    <xf numFmtId="0" fontId="30" fillId="15" borderId="3" xfId="0" applyFont="1" applyFill="1" applyBorder="1" applyAlignment="1">
      <alignment horizontal="center" vertical="center"/>
    </xf>
    <xf numFmtId="0" fontId="15" fillId="15" borderId="3" xfId="0" applyFont="1" applyFill="1" applyBorder="1" applyAlignment="1">
      <alignment horizontal="center" vertical="center" wrapText="1"/>
    </xf>
    <xf numFmtId="0" fontId="14" fillId="17" borderId="3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 wrapText="1"/>
    </xf>
    <xf numFmtId="0" fontId="14" fillId="18" borderId="19" xfId="0" applyFont="1" applyFill="1" applyBorder="1" applyAlignment="1">
      <alignment horizontal="center" vertical="center" wrapText="1"/>
    </xf>
    <xf numFmtId="0" fontId="14" fillId="17" borderId="21" xfId="0" applyFont="1" applyFill="1" applyBorder="1" applyAlignment="1">
      <alignment horizontal="center" vertical="center" wrapText="1"/>
    </xf>
    <xf numFmtId="0" fontId="19" fillId="17" borderId="3" xfId="0" applyFont="1" applyFill="1" applyBorder="1" applyAlignment="1">
      <alignment horizontal="center" vertical="center" wrapText="1"/>
    </xf>
    <xf numFmtId="0" fontId="66" fillId="17" borderId="3" xfId="0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right" vertical="center" wrapText="1"/>
    </xf>
    <xf numFmtId="49" fontId="14" fillId="20" borderId="3" xfId="0" applyNumberFormat="1" applyFont="1" applyFill="1" applyBorder="1" applyAlignment="1">
      <alignment horizontal="left" vertical="center" wrapText="1"/>
    </xf>
    <xf numFmtId="49" fontId="14" fillId="20" borderId="3" xfId="0" applyNumberFormat="1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center" vertical="center" wrapText="1"/>
    </xf>
    <xf numFmtId="0" fontId="14" fillId="20" borderId="3" xfId="0" applyFont="1" applyFill="1" applyBorder="1" applyAlignment="1">
      <alignment horizontal="left" vertical="center" wrapText="1"/>
    </xf>
    <xf numFmtId="0" fontId="14" fillId="20" borderId="3" xfId="0" applyFont="1" applyFill="1" applyBorder="1" applyAlignment="1" applyProtection="1">
      <alignment horizontal="center" vertical="center"/>
      <protection locked="0"/>
    </xf>
    <xf numFmtId="0" fontId="14" fillId="21" borderId="3" xfId="0" applyFont="1" applyFill="1" applyBorder="1" applyAlignment="1">
      <alignment horizontal="right" vertical="center" wrapText="1"/>
    </xf>
    <xf numFmtId="49" fontId="14" fillId="21" borderId="3" xfId="0" applyNumberFormat="1" applyFont="1" applyFill="1" applyBorder="1" applyAlignment="1">
      <alignment horizontal="left" vertical="center" wrapText="1"/>
    </xf>
    <xf numFmtId="49" fontId="14" fillId="21" borderId="3" xfId="0" applyNumberFormat="1" applyFont="1" applyFill="1" applyBorder="1" applyAlignment="1">
      <alignment horizontal="center" vertical="center" wrapText="1"/>
    </xf>
    <xf numFmtId="0" fontId="14" fillId="21" borderId="3" xfId="0" applyFont="1" applyFill="1" applyBorder="1" applyAlignment="1">
      <alignment horizontal="center" vertical="center" wrapText="1"/>
    </xf>
    <xf numFmtId="164" fontId="14" fillId="21" borderId="3" xfId="0" applyNumberFormat="1" applyFont="1" applyFill="1" applyBorder="1" applyAlignment="1">
      <alignment horizontal="left" vertical="center" wrapText="1"/>
    </xf>
    <xf numFmtId="0" fontId="14" fillId="21" borderId="3" xfId="0" applyFont="1" applyFill="1" applyBorder="1" applyAlignment="1">
      <alignment horizontal="left" vertical="center" wrapText="1"/>
    </xf>
    <xf numFmtId="0" fontId="14" fillId="21" borderId="3" xfId="0" applyFont="1" applyFill="1" applyBorder="1" applyAlignment="1" applyProtection="1">
      <alignment horizontal="center" vertical="center"/>
      <protection locked="0"/>
    </xf>
    <xf numFmtId="0" fontId="14" fillId="22" borderId="3" xfId="0" applyFont="1" applyFill="1" applyBorder="1" applyAlignment="1">
      <alignment horizontal="right" vertical="center" wrapText="1"/>
    </xf>
    <xf numFmtId="49" fontId="14" fillId="22" borderId="3" xfId="0" applyNumberFormat="1" applyFont="1" applyFill="1" applyBorder="1" applyAlignment="1">
      <alignment horizontal="left" vertical="center" wrapText="1"/>
    </xf>
    <xf numFmtId="49" fontId="14" fillId="22" borderId="3" xfId="0" applyNumberFormat="1" applyFont="1" applyFill="1" applyBorder="1" applyAlignment="1">
      <alignment horizontal="center" vertical="center" wrapText="1"/>
    </xf>
    <xf numFmtId="0" fontId="14" fillId="22" borderId="3" xfId="0" applyFont="1" applyFill="1" applyBorder="1" applyAlignment="1">
      <alignment horizontal="center" vertical="center" wrapText="1"/>
    </xf>
    <xf numFmtId="0" fontId="14" fillId="22" borderId="3" xfId="0" applyFont="1" applyFill="1" applyBorder="1" applyAlignment="1">
      <alignment horizontal="left" vertical="center" wrapText="1"/>
    </xf>
    <xf numFmtId="0" fontId="14" fillId="22" borderId="23" xfId="0" applyFont="1" applyFill="1" applyBorder="1" applyAlignment="1" applyProtection="1">
      <alignment horizontal="center" vertical="center"/>
      <protection locked="0"/>
    </xf>
    <xf numFmtId="0" fontId="14" fillId="22" borderId="3" xfId="0" applyFont="1" applyFill="1" applyBorder="1" applyAlignment="1" applyProtection="1">
      <alignment horizontal="center" vertical="center"/>
      <protection locked="0"/>
    </xf>
    <xf numFmtId="0" fontId="14" fillId="23" borderId="3" xfId="0" applyFont="1" applyFill="1" applyBorder="1" applyAlignment="1">
      <alignment horizontal="right" vertical="center" wrapText="1"/>
    </xf>
    <xf numFmtId="49" fontId="14" fillId="23" borderId="3" xfId="0" applyNumberFormat="1" applyFont="1" applyFill="1" applyBorder="1" applyAlignment="1">
      <alignment horizontal="left" vertical="center" wrapText="1"/>
    </xf>
    <xf numFmtId="49" fontId="14" fillId="23" borderId="3" xfId="0" applyNumberFormat="1" applyFont="1" applyFill="1" applyBorder="1" applyAlignment="1">
      <alignment horizontal="center" vertical="center" wrapText="1"/>
    </xf>
    <xf numFmtId="0" fontId="14" fillId="23" borderId="3" xfId="0" applyFont="1" applyFill="1" applyBorder="1" applyAlignment="1">
      <alignment horizontal="center" vertical="center" wrapText="1"/>
    </xf>
    <xf numFmtId="164" fontId="14" fillId="23" borderId="3" xfId="0" applyNumberFormat="1" applyFont="1" applyFill="1" applyBorder="1" applyAlignment="1">
      <alignment horizontal="left" vertical="center" wrapText="1"/>
    </xf>
    <xf numFmtId="0" fontId="14" fillId="23" borderId="3" xfId="0" applyFont="1" applyFill="1" applyBorder="1" applyAlignment="1">
      <alignment horizontal="left" vertical="center" wrapText="1"/>
    </xf>
    <xf numFmtId="0" fontId="14" fillId="23" borderId="3" xfId="0" applyFont="1" applyFill="1" applyBorder="1" applyAlignment="1" applyProtection="1">
      <alignment horizontal="center" vertical="center"/>
      <protection locked="0"/>
    </xf>
    <xf numFmtId="0" fontId="14" fillId="13" borderId="23" xfId="0" applyFont="1" applyFill="1" applyBorder="1" applyAlignment="1" applyProtection="1">
      <alignment horizontal="center" vertical="center"/>
      <protection locked="0"/>
    </xf>
    <xf numFmtId="0" fontId="15" fillId="15" borderId="3" xfId="0" applyFont="1" applyFill="1" applyBorder="1" applyAlignment="1">
      <alignment horizontal="left" vertical="center" wrapText="1"/>
    </xf>
    <xf numFmtId="0" fontId="14" fillId="24" borderId="23" xfId="0" applyFont="1" applyFill="1" applyBorder="1" applyAlignment="1" applyProtection="1">
      <alignment horizontal="center" vertical="center"/>
      <protection locked="0"/>
    </xf>
    <xf numFmtId="0" fontId="14" fillId="24" borderId="3" xfId="0" applyFont="1" applyFill="1" applyBorder="1" applyAlignment="1" applyProtection="1">
      <alignment horizontal="center" vertical="center"/>
      <protection locked="0"/>
    </xf>
    <xf numFmtId="0" fontId="14" fillId="25" borderId="3" xfId="0" applyFont="1" applyFill="1" applyBorder="1" applyAlignment="1">
      <alignment horizontal="right" vertical="center" wrapText="1"/>
    </xf>
    <xf numFmtId="49" fontId="14" fillId="25" borderId="3" xfId="0" applyNumberFormat="1" applyFont="1" applyFill="1" applyBorder="1" applyAlignment="1">
      <alignment horizontal="left" vertical="center" wrapText="1"/>
    </xf>
    <xf numFmtId="49" fontId="14" fillId="25" borderId="3" xfId="0" applyNumberFormat="1" applyFont="1" applyFill="1" applyBorder="1" applyAlignment="1">
      <alignment horizontal="center" vertical="center" wrapText="1"/>
    </xf>
    <xf numFmtId="0" fontId="14" fillId="25" borderId="3" xfId="0" applyFont="1" applyFill="1" applyBorder="1" applyAlignment="1">
      <alignment horizontal="center" vertical="center" wrapText="1"/>
    </xf>
    <xf numFmtId="0" fontId="14" fillId="25" borderId="3" xfId="0" applyFont="1" applyFill="1" applyBorder="1" applyAlignment="1">
      <alignment horizontal="left" vertical="center" wrapText="1"/>
    </xf>
    <xf numFmtId="0" fontId="14" fillId="26" borderId="3" xfId="0" applyFont="1" applyFill="1" applyBorder="1" applyAlignment="1">
      <alignment horizontal="right" vertical="center" wrapText="1"/>
    </xf>
    <xf numFmtId="49" fontId="14" fillId="26" borderId="3" xfId="0" applyNumberFormat="1" applyFont="1" applyFill="1" applyBorder="1" applyAlignment="1">
      <alignment horizontal="left" vertical="center" wrapText="1"/>
    </xf>
    <xf numFmtId="49" fontId="14" fillId="26" borderId="3" xfId="0" applyNumberFormat="1" applyFont="1" applyFill="1" applyBorder="1" applyAlignment="1">
      <alignment horizontal="center" vertical="center" wrapText="1"/>
    </xf>
    <xf numFmtId="0" fontId="14" fillId="26" borderId="3" xfId="0" applyFont="1" applyFill="1" applyBorder="1" applyAlignment="1">
      <alignment horizontal="center" vertical="center" wrapText="1"/>
    </xf>
    <xf numFmtId="0" fontId="14" fillId="26" borderId="3" xfId="0" applyFont="1" applyFill="1" applyBorder="1" applyAlignment="1">
      <alignment horizontal="left" vertical="center" wrapText="1"/>
    </xf>
    <xf numFmtId="164" fontId="14" fillId="20" borderId="3" xfId="0" applyNumberFormat="1" applyFont="1" applyFill="1" applyBorder="1" applyAlignment="1">
      <alignment horizontal="left" vertical="center" wrapText="1"/>
    </xf>
    <xf numFmtId="164" fontId="14" fillId="25" borderId="3" xfId="0" applyNumberFormat="1" applyFont="1" applyFill="1" applyBorder="1" applyAlignment="1">
      <alignment horizontal="left" vertical="center" wrapText="1"/>
    </xf>
    <xf numFmtId="0" fontId="14" fillId="25" borderId="3" xfId="0" applyFont="1" applyFill="1" applyBorder="1" applyAlignment="1" applyProtection="1">
      <alignment horizontal="center" vertical="center"/>
      <protection locked="0"/>
    </xf>
    <xf numFmtId="0" fontId="14" fillId="26" borderId="3" xfId="0" applyFont="1" applyFill="1" applyBorder="1" applyAlignment="1" applyProtection="1">
      <alignment horizontal="center" vertical="center"/>
      <protection locked="0"/>
    </xf>
    <xf numFmtId="164" fontId="14" fillId="25" borderId="3" xfId="0" applyNumberFormat="1" applyFont="1" applyFill="1" applyBorder="1" applyAlignment="1">
      <alignment horizontal="center" vertical="center" wrapText="1"/>
    </xf>
    <xf numFmtId="0" fontId="25" fillId="27" borderId="3" xfId="0" applyFont="1" applyFill="1" applyBorder="1" applyAlignment="1">
      <alignment horizontal="right" vertical="center" wrapText="1"/>
    </xf>
    <xf numFmtId="0" fontId="25" fillId="27" borderId="3" xfId="0" applyFont="1" applyFill="1" applyBorder="1" applyAlignment="1">
      <alignment horizontal="left" vertical="center" wrapText="1"/>
    </xf>
    <xf numFmtId="164" fontId="25" fillId="27" borderId="3" xfId="0" applyNumberFormat="1" applyFont="1" applyFill="1" applyBorder="1" applyAlignment="1">
      <alignment horizontal="left" vertical="center" wrapText="1"/>
    </xf>
    <xf numFmtId="49" fontId="14" fillId="28" borderId="3" xfId="0" applyNumberFormat="1" applyFont="1" applyFill="1" applyBorder="1" applyAlignment="1">
      <alignment horizontal="right" vertical="center" wrapText="1"/>
    </xf>
    <xf numFmtId="49" fontId="64" fillId="28" borderId="3" xfId="0" applyNumberFormat="1" applyFont="1" applyFill="1" applyBorder="1" applyAlignment="1">
      <alignment horizontal="left" vertical="center"/>
    </xf>
    <xf numFmtId="49" fontId="14" fillId="28" borderId="3" xfId="0" applyNumberFormat="1" applyFont="1" applyFill="1" applyBorder="1" applyAlignment="1">
      <alignment horizontal="left" vertical="center" wrapText="1"/>
    </xf>
    <xf numFmtId="0" fontId="14" fillId="28" borderId="3" xfId="0" applyFont="1" applyFill="1" applyBorder="1" applyAlignment="1">
      <alignment horizontal="left" vertical="center" wrapText="1"/>
    </xf>
    <xf numFmtId="49" fontId="14" fillId="28" borderId="3" xfId="0" applyNumberFormat="1" applyFont="1" applyFill="1" applyBorder="1" applyAlignment="1">
      <alignment horizontal="center" vertical="center" wrapText="1"/>
    </xf>
    <xf numFmtId="0" fontId="14" fillId="28" borderId="3" xfId="0" applyFont="1" applyFill="1" applyBorder="1" applyAlignment="1">
      <alignment horizontal="center" vertical="center" wrapText="1"/>
    </xf>
    <xf numFmtId="164" fontId="14" fillId="28" borderId="3" xfId="0" applyNumberFormat="1" applyFont="1" applyFill="1" applyBorder="1" applyAlignment="1">
      <alignment horizontal="center" vertical="center" wrapText="1"/>
    </xf>
    <xf numFmtId="0" fontId="76" fillId="27" borderId="3" xfId="0" applyFont="1" applyFill="1" applyBorder="1" applyAlignment="1">
      <alignment horizontal="left" vertical="center"/>
    </xf>
    <xf numFmtId="0" fontId="75" fillId="27" borderId="3" xfId="0" applyFont="1" applyFill="1" applyBorder="1" applyAlignment="1">
      <alignment horizontal="center" vertical="center"/>
    </xf>
    <xf numFmtId="49" fontId="14" fillId="28" borderId="21" xfId="0" applyNumberFormat="1" applyFont="1" applyFill="1" applyBorder="1" applyAlignment="1">
      <alignment horizontal="right" vertical="center" wrapText="1"/>
    </xf>
    <xf numFmtId="49" fontId="64" fillId="28" borderId="21" xfId="0" applyNumberFormat="1" applyFont="1" applyFill="1" applyBorder="1" applyAlignment="1">
      <alignment horizontal="left" vertical="center" wrapText="1"/>
    </xf>
    <xf numFmtId="49" fontId="14" fillId="28" borderId="21" xfId="0" applyNumberFormat="1" applyFont="1" applyFill="1" applyBorder="1" applyAlignment="1">
      <alignment horizontal="left" vertical="center" wrapText="1"/>
    </xf>
    <xf numFmtId="49" fontId="14" fillId="28" borderId="21" xfId="0" applyNumberFormat="1" applyFont="1" applyFill="1" applyBorder="1" applyAlignment="1">
      <alignment horizontal="center" vertical="center" wrapText="1"/>
    </xf>
    <xf numFmtId="0" fontId="14" fillId="28" borderId="21" xfId="0" applyFont="1" applyFill="1" applyBorder="1" applyAlignment="1">
      <alignment horizontal="center" vertical="center" wrapText="1"/>
    </xf>
    <xf numFmtId="164" fontId="14" fillId="28" borderId="21" xfId="0" applyNumberFormat="1" applyFont="1" applyFill="1" applyBorder="1" applyAlignment="1">
      <alignment horizontal="center" vertical="center" wrapText="1"/>
    </xf>
    <xf numFmtId="0" fontId="14" fillId="28" borderId="21" xfId="0" applyFont="1" applyFill="1" applyBorder="1" applyAlignment="1">
      <alignment horizontal="left" vertical="center" wrapText="1"/>
    </xf>
    <xf numFmtId="49" fontId="17" fillId="28" borderId="3" xfId="0" applyNumberFormat="1" applyFont="1" applyFill="1" applyBorder="1" applyAlignment="1">
      <alignment horizontal="right" vertical="center" wrapText="1"/>
    </xf>
    <xf numFmtId="49" fontId="17" fillId="28" borderId="3" xfId="0" applyNumberFormat="1" applyFont="1" applyFill="1" applyBorder="1" applyAlignment="1">
      <alignment horizontal="left" vertical="center" wrapText="1"/>
    </xf>
    <xf numFmtId="49" fontId="17" fillId="28" borderId="3" xfId="0" applyNumberFormat="1" applyFont="1" applyFill="1" applyBorder="1" applyAlignment="1">
      <alignment horizontal="center" vertical="center" wrapText="1"/>
    </xf>
    <xf numFmtId="49" fontId="14" fillId="29" borderId="3" xfId="0" applyNumberFormat="1" applyFont="1" applyFill="1" applyBorder="1" applyAlignment="1">
      <alignment horizontal="right" vertical="center" wrapText="1"/>
    </xf>
    <xf numFmtId="49" fontId="14" fillId="29" borderId="3" xfId="0" applyNumberFormat="1" applyFont="1" applyFill="1" applyBorder="1" applyAlignment="1">
      <alignment horizontal="left" vertical="center"/>
    </xf>
    <xf numFmtId="49" fontId="14" fillId="29" borderId="3" xfId="0" applyNumberFormat="1" applyFont="1" applyFill="1" applyBorder="1" applyAlignment="1">
      <alignment horizontal="left" vertical="center" wrapText="1"/>
    </xf>
    <xf numFmtId="0" fontId="14" fillId="29" borderId="3" xfId="0" applyFont="1" applyFill="1" applyBorder="1" applyAlignment="1">
      <alignment horizontal="left" vertical="center" wrapText="1"/>
    </xf>
    <xf numFmtId="49" fontId="14" fillId="29" borderId="3" xfId="0" applyNumberFormat="1" applyFont="1" applyFill="1" applyBorder="1" applyAlignment="1">
      <alignment horizontal="center" vertical="center" wrapText="1"/>
    </xf>
    <xf numFmtId="0" fontId="14" fillId="29" borderId="3" xfId="0" applyFont="1" applyFill="1" applyBorder="1" applyAlignment="1">
      <alignment horizontal="center" vertical="center" wrapText="1"/>
    </xf>
    <xf numFmtId="164" fontId="14" fillId="29" borderId="3" xfId="0" applyNumberFormat="1" applyFont="1" applyFill="1" applyBorder="1" applyAlignment="1">
      <alignment horizontal="center" vertical="center" wrapText="1"/>
    </xf>
    <xf numFmtId="0" fontId="17" fillId="28" borderId="3" xfId="0" applyFont="1" applyFill="1" applyBorder="1" applyAlignment="1">
      <alignment horizontal="left" vertical="center" wrapText="1"/>
    </xf>
    <xf numFmtId="49" fontId="64" fillId="18" borderId="19" xfId="0" applyNumberFormat="1" applyFont="1" applyFill="1" applyBorder="1" applyAlignment="1">
      <alignment horizontal="left" vertical="center"/>
    </xf>
    <xf numFmtId="49" fontId="64" fillId="18" borderId="3" xfId="0" applyNumberFormat="1" applyFont="1" applyFill="1" applyBorder="1" applyAlignment="1">
      <alignment horizontal="left" vertical="center"/>
    </xf>
    <xf numFmtId="49" fontId="77" fillId="15" borderId="3" xfId="0" applyNumberFormat="1" applyFont="1" applyFill="1" applyBorder="1" applyAlignment="1">
      <alignment horizontal="left" vertical="center"/>
    </xf>
    <xf numFmtId="49" fontId="16" fillId="18" borderId="3" xfId="0" applyNumberFormat="1" applyFont="1" applyFill="1" applyBorder="1" applyAlignment="1">
      <alignment horizontal="left" vertical="center" wrapText="1"/>
    </xf>
    <xf numFmtId="49" fontId="16" fillId="18" borderId="3" xfId="0" applyNumberFormat="1" applyFont="1" applyFill="1" applyBorder="1" applyAlignment="1">
      <alignment horizontal="left" vertical="center"/>
    </xf>
    <xf numFmtId="0" fontId="0" fillId="0" borderId="26" xfId="0" applyBorder="1"/>
    <xf numFmtId="0" fontId="0" fillId="0" borderId="27" xfId="0" applyBorder="1"/>
    <xf numFmtId="49" fontId="0" fillId="0" borderId="22" xfId="0" applyNumberFormat="1" applyBorder="1"/>
    <xf numFmtId="0" fontId="0" fillId="0" borderId="28" xfId="0" applyBorder="1"/>
    <xf numFmtId="49" fontId="0" fillId="0" borderId="29" xfId="0" applyNumberFormat="1" applyBorder="1"/>
    <xf numFmtId="0" fontId="0" fillId="0" borderId="30" xfId="0" applyBorder="1"/>
    <xf numFmtId="0" fontId="2" fillId="0" borderId="8" xfId="0" applyFont="1" applyBorder="1" applyAlignment="1">
      <alignment horizontal="right" wrapText="1" indent="1"/>
    </xf>
    <xf numFmtId="0" fontId="2" fillId="3" borderId="3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right"/>
    </xf>
    <xf numFmtId="3" fontId="0" fillId="0" borderId="27" xfId="0" applyNumberFormat="1" applyBorder="1"/>
    <xf numFmtId="0" fontId="0" fillId="0" borderId="22" xfId="0" applyBorder="1" applyAlignment="1">
      <alignment horizontal="right"/>
    </xf>
    <xf numFmtId="49" fontId="0" fillId="0" borderId="28" xfId="0" applyNumberFormat="1" applyBorder="1"/>
    <xf numFmtId="3" fontId="0" fillId="0" borderId="28" xfId="0" applyNumberFormat="1" applyBorder="1"/>
    <xf numFmtId="0" fontId="0" fillId="0" borderId="29" xfId="0" applyBorder="1" applyAlignment="1">
      <alignment horizontal="right"/>
    </xf>
    <xf numFmtId="3" fontId="0" fillId="0" borderId="30" xfId="0" applyNumberFormat="1" applyBorder="1"/>
    <xf numFmtId="0" fontId="0" fillId="0" borderId="22" xfId="0" applyBorder="1"/>
    <xf numFmtId="0" fontId="0" fillId="0" borderId="29" xfId="0" applyBorder="1"/>
    <xf numFmtId="1" fontId="0" fillId="0" borderId="26" xfId="0" applyNumberForma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27" xfId="0" applyNumberFormat="1" applyBorder="1" applyAlignment="1">
      <alignment horizontal="center" vertical="center" wrapText="1"/>
    </xf>
    <xf numFmtId="0" fontId="0" fillId="0" borderId="33" xfId="0" applyBorder="1"/>
    <xf numFmtId="0" fontId="0" fillId="0" borderId="32" xfId="0" applyBorder="1"/>
    <xf numFmtId="164" fontId="14" fillId="12" borderId="3" xfId="0" applyNumberFormat="1" applyFont="1" applyFill="1" applyBorder="1" applyAlignment="1">
      <alignment horizontal="left" vertical="center" wrapText="1"/>
    </xf>
    <xf numFmtId="0" fontId="14" fillId="12" borderId="23" xfId="0" applyFont="1" applyFill="1" applyBorder="1" applyAlignment="1" applyProtection="1">
      <alignment horizontal="center" vertical="center"/>
      <protection locked="0"/>
    </xf>
    <xf numFmtId="49" fontId="14" fillId="12" borderId="3" xfId="0" applyNumberFormat="1" applyFont="1" applyFill="1" applyBorder="1" applyAlignment="1">
      <alignment horizontal="right" vertical="center" wrapText="1"/>
    </xf>
    <xf numFmtId="164" fontId="14" fillId="13" borderId="3" xfId="0" applyNumberFormat="1" applyFont="1" applyFill="1" applyBorder="1" applyAlignment="1">
      <alignment horizontal="left" vertical="center" wrapText="1"/>
    </xf>
    <xf numFmtId="0" fontId="14" fillId="30" borderId="3" xfId="0" applyFont="1" applyFill="1" applyBorder="1" applyAlignment="1">
      <alignment horizontal="right" vertical="center" wrapText="1"/>
    </xf>
    <xf numFmtId="49" fontId="18" fillId="30" borderId="3" xfId="0" applyNumberFormat="1" applyFont="1" applyFill="1" applyBorder="1" applyAlignment="1">
      <alignment horizontal="left" vertical="center" wrapText="1"/>
    </xf>
    <xf numFmtId="49" fontId="14" fillId="30" borderId="3" xfId="0" applyNumberFormat="1" applyFont="1" applyFill="1" applyBorder="1" applyAlignment="1">
      <alignment horizontal="left" vertical="center" wrapText="1"/>
    </xf>
    <xf numFmtId="49" fontId="14" fillId="30" borderId="3" xfId="0" applyNumberFormat="1" applyFont="1" applyFill="1" applyBorder="1" applyAlignment="1">
      <alignment horizontal="center" vertical="center" wrapText="1"/>
    </xf>
    <xf numFmtId="0" fontId="14" fillId="30" borderId="3" xfId="0" applyFont="1" applyFill="1" applyBorder="1" applyAlignment="1">
      <alignment horizontal="center" vertical="center" wrapText="1"/>
    </xf>
    <xf numFmtId="164" fontId="14" fillId="30" borderId="3" xfId="0" applyNumberFormat="1" applyFont="1" applyFill="1" applyBorder="1" applyAlignment="1">
      <alignment horizontal="center" vertical="center" wrapText="1"/>
    </xf>
    <xf numFmtId="0" fontId="14" fillId="30" borderId="3" xfId="0" applyFont="1" applyFill="1" applyBorder="1" applyAlignment="1">
      <alignment horizontal="left" vertical="center" wrapText="1"/>
    </xf>
    <xf numFmtId="49" fontId="14" fillId="30" borderId="3" xfId="0" applyNumberFormat="1" applyFont="1" applyFill="1" applyBorder="1" applyAlignment="1">
      <alignment horizontal="right" vertical="center" wrapText="1"/>
    </xf>
    <xf numFmtId="49" fontId="14" fillId="13" borderId="3" xfId="0" applyNumberFormat="1" applyFont="1" applyFill="1" applyBorder="1" applyAlignment="1">
      <alignment horizontal="right" vertical="center" wrapText="1"/>
    </xf>
    <xf numFmtId="49" fontId="14" fillId="31" borderId="3" xfId="0" applyNumberFormat="1" applyFont="1" applyFill="1" applyBorder="1" applyAlignment="1">
      <alignment horizontal="right" vertical="center" wrapText="1"/>
    </xf>
    <xf numFmtId="49" fontId="64" fillId="31" borderId="3" xfId="0" applyNumberFormat="1" applyFont="1" applyFill="1" applyBorder="1" applyAlignment="1">
      <alignment horizontal="left" vertical="center" wrapText="1"/>
    </xf>
    <xf numFmtId="49" fontId="14" fillId="31" borderId="3" xfId="0" applyNumberFormat="1" applyFont="1" applyFill="1" applyBorder="1" applyAlignment="1">
      <alignment horizontal="left" vertical="center" wrapText="1"/>
    </xf>
    <xf numFmtId="49" fontId="14" fillId="31" borderId="3" xfId="0" applyNumberFormat="1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164" fontId="14" fillId="31" borderId="3" xfId="0" applyNumberFormat="1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left" vertical="center" wrapText="1"/>
    </xf>
    <xf numFmtId="49" fontId="64" fillId="31" borderId="3" xfId="0" applyNumberFormat="1" applyFont="1" applyFill="1" applyBorder="1" applyAlignment="1">
      <alignment horizontal="left" vertical="center"/>
    </xf>
    <xf numFmtId="49" fontId="16" fillId="31" borderId="4" xfId="0" applyNumberFormat="1" applyFont="1" applyFill="1" applyBorder="1" applyAlignment="1">
      <alignment horizontal="left" vertical="center"/>
    </xf>
    <xf numFmtId="49" fontId="16" fillId="31" borderId="4" xfId="0" applyNumberFormat="1" applyFont="1" applyFill="1" applyBorder="1" applyAlignment="1">
      <alignment horizontal="left" vertical="center" wrapText="1"/>
    </xf>
    <xf numFmtId="49" fontId="16" fillId="31" borderId="4" xfId="0" applyNumberFormat="1" applyFont="1" applyFill="1" applyBorder="1" applyAlignment="1">
      <alignment horizontal="center" vertical="center" wrapText="1"/>
    </xf>
    <xf numFmtId="0" fontId="16" fillId="31" borderId="4" xfId="0" applyFont="1" applyFill="1" applyBorder="1" applyAlignment="1">
      <alignment horizontal="center" vertical="center" wrapText="1"/>
    </xf>
    <xf numFmtId="164" fontId="16" fillId="31" borderId="4" xfId="0" applyNumberFormat="1" applyFont="1" applyFill="1" applyBorder="1" applyAlignment="1">
      <alignment horizontal="center" vertical="center" wrapText="1"/>
    </xf>
    <xf numFmtId="49" fontId="14" fillId="31" borderId="4" xfId="0" applyNumberFormat="1" applyFont="1" applyFill="1" applyBorder="1" applyAlignment="1">
      <alignment horizontal="left" vertical="center" wrapText="1"/>
    </xf>
    <xf numFmtId="0" fontId="16" fillId="31" borderId="4" xfId="0" applyFont="1" applyFill="1" applyBorder="1" applyAlignment="1">
      <alignment horizontal="left" vertical="center" wrapText="1"/>
    </xf>
    <xf numFmtId="49" fontId="14" fillId="30" borderId="19" xfId="0" applyNumberFormat="1" applyFont="1" applyFill="1" applyBorder="1" applyAlignment="1">
      <alignment horizontal="right" vertical="center" wrapText="1"/>
    </xf>
    <xf numFmtId="49" fontId="14" fillId="30" borderId="19" xfId="0" applyNumberFormat="1" applyFont="1" applyFill="1" applyBorder="1" applyAlignment="1">
      <alignment horizontal="left" vertical="center"/>
    </xf>
    <xf numFmtId="49" fontId="14" fillId="30" borderId="19" xfId="0" applyNumberFormat="1" applyFont="1" applyFill="1" applyBorder="1" applyAlignment="1">
      <alignment horizontal="left" vertical="center" wrapText="1"/>
    </xf>
    <xf numFmtId="49" fontId="14" fillId="30" borderId="19" xfId="0" applyNumberFormat="1" applyFont="1" applyFill="1" applyBorder="1" applyAlignment="1">
      <alignment horizontal="center" vertical="center" wrapText="1"/>
    </xf>
    <xf numFmtId="0" fontId="14" fillId="30" borderId="19" xfId="0" applyFont="1" applyFill="1" applyBorder="1" applyAlignment="1">
      <alignment horizontal="center" vertical="center" wrapText="1"/>
    </xf>
    <xf numFmtId="164" fontId="14" fillId="30" borderId="19" xfId="0" applyNumberFormat="1" applyFont="1" applyFill="1" applyBorder="1" applyAlignment="1">
      <alignment horizontal="center" vertical="center" wrapText="1"/>
    </xf>
    <xf numFmtId="0" fontId="14" fillId="30" borderId="19" xfId="0" applyFont="1" applyFill="1" applyBorder="1" applyAlignment="1">
      <alignment horizontal="left" vertical="center" wrapText="1"/>
    </xf>
    <xf numFmtId="49" fontId="14" fillId="31" borderId="21" xfId="0" applyNumberFormat="1" applyFont="1" applyFill="1" applyBorder="1" applyAlignment="1">
      <alignment horizontal="right" vertical="center" wrapText="1"/>
    </xf>
    <xf numFmtId="49" fontId="64" fillId="31" borderId="21" xfId="0" applyNumberFormat="1" applyFont="1" applyFill="1" applyBorder="1" applyAlignment="1">
      <alignment horizontal="left" vertical="center" wrapText="1"/>
    </xf>
    <xf numFmtId="49" fontId="14" fillId="31" borderId="21" xfId="0" applyNumberFormat="1" applyFont="1" applyFill="1" applyBorder="1" applyAlignment="1">
      <alignment horizontal="left" vertical="center" wrapText="1"/>
    </xf>
    <xf numFmtId="49" fontId="14" fillId="31" borderId="21" xfId="0" applyNumberFormat="1" applyFont="1" applyFill="1" applyBorder="1" applyAlignment="1">
      <alignment horizontal="center" vertical="center" wrapText="1"/>
    </xf>
    <xf numFmtId="0" fontId="14" fillId="31" borderId="21" xfId="0" applyFont="1" applyFill="1" applyBorder="1" applyAlignment="1">
      <alignment horizontal="center" vertical="center" wrapText="1"/>
    </xf>
    <xf numFmtId="164" fontId="14" fillId="31" borderId="21" xfId="0" applyNumberFormat="1" applyFont="1" applyFill="1" applyBorder="1" applyAlignment="1">
      <alignment horizontal="center" vertical="center" wrapText="1"/>
    </xf>
    <xf numFmtId="0" fontId="14" fillId="31" borderId="21" xfId="0" applyFont="1" applyFill="1" applyBorder="1" applyAlignment="1">
      <alignment horizontal="left" vertical="center" wrapText="1"/>
    </xf>
    <xf numFmtId="49" fontId="17" fillId="31" borderId="3" xfId="0" applyNumberFormat="1" applyFont="1" applyFill="1" applyBorder="1" applyAlignment="1">
      <alignment horizontal="right" vertical="center" wrapText="1"/>
    </xf>
    <xf numFmtId="49" fontId="17" fillId="31" borderId="3" xfId="0" applyNumberFormat="1" applyFont="1" applyFill="1" applyBorder="1" applyAlignment="1">
      <alignment horizontal="left" vertical="center" wrapText="1"/>
    </xf>
    <xf numFmtId="49" fontId="17" fillId="31" borderId="3" xfId="0" applyNumberFormat="1" applyFont="1" applyFill="1" applyBorder="1" applyAlignment="1">
      <alignment horizontal="center" vertical="center" wrapText="1"/>
    </xf>
    <xf numFmtId="49" fontId="14" fillId="30" borderId="3" xfId="0" applyNumberFormat="1" applyFont="1" applyFill="1" applyBorder="1" applyAlignment="1">
      <alignment horizontal="left" vertical="center"/>
    </xf>
    <xf numFmtId="0" fontId="17" fillId="31" borderId="3" xfId="0" applyFont="1" applyFill="1" applyBorder="1" applyAlignment="1">
      <alignment horizontal="left" vertical="center" wrapText="1"/>
    </xf>
    <xf numFmtId="49" fontId="14" fillId="12" borderId="3" xfId="0" applyNumberFormat="1" applyFont="1" applyFill="1" applyBorder="1" applyAlignment="1">
      <alignment horizontal="left" vertical="center"/>
    </xf>
    <xf numFmtId="49" fontId="14" fillId="13" borderId="3" xfId="0" applyNumberFormat="1" applyFont="1" applyFill="1" applyBorder="1" applyAlignment="1">
      <alignment horizontal="left" vertical="center"/>
    </xf>
    <xf numFmtId="49" fontId="19" fillId="31" borderId="3" xfId="0" applyNumberFormat="1" applyFont="1" applyFill="1" applyBorder="1" applyAlignment="1">
      <alignment horizontal="right" vertical="center" wrapText="1"/>
    </xf>
    <xf numFmtId="49" fontId="19" fillId="31" borderId="3" xfId="0" applyNumberFormat="1" applyFont="1" applyFill="1" applyBorder="1" applyAlignment="1">
      <alignment horizontal="left" vertical="center" wrapText="1"/>
    </xf>
    <xf numFmtId="49" fontId="19" fillId="31" borderId="3" xfId="0" applyNumberFormat="1" applyFont="1" applyFill="1" applyBorder="1" applyAlignment="1">
      <alignment horizontal="center" vertical="center" wrapText="1"/>
    </xf>
    <xf numFmtId="0" fontId="19" fillId="31" borderId="3" xfId="0" applyFont="1" applyFill="1" applyBorder="1" applyAlignment="1">
      <alignment horizontal="center" vertical="center" wrapText="1"/>
    </xf>
    <xf numFmtId="164" fontId="19" fillId="31" borderId="3" xfId="0" applyNumberFormat="1" applyFont="1" applyFill="1" applyBorder="1" applyAlignment="1">
      <alignment horizontal="center" vertical="center" wrapText="1"/>
    </xf>
    <xf numFmtId="49" fontId="66" fillId="31" borderId="3" xfId="0" applyNumberFormat="1" applyFont="1" applyFill="1" applyBorder="1" applyAlignment="1">
      <alignment horizontal="center" vertical="center" wrapText="1"/>
    </xf>
    <xf numFmtId="0" fontId="66" fillId="31" borderId="3" xfId="0" applyFont="1" applyFill="1" applyBorder="1" applyAlignment="1">
      <alignment horizontal="center" vertical="center" wrapText="1"/>
    </xf>
    <xf numFmtId="164" fontId="66" fillId="31" borderId="3" xfId="0" applyNumberFormat="1" applyFont="1" applyFill="1" applyBorder="1" applyAlignment="1">
      <alignment horizontal="center" vertical="center" wrapText="1"/>
    </xf>
    <xf numFmtId="49" fontId="66" fillId="31" borderId="3" xfId="0" applyNumberFormat="1" applyFont="1" applyFill="1" applyBorder="1" applyAlignment="1">
      <alignment horizontal="left" vertical="center" wrapText="1"/>
    </xf>
    <xf numFmtId="0" fontId="66" fillId="31" borderId="3" xfId="0" applyFont="1" applyFill="1" applyBorder="1" applyAlignment="1">
      <alignment horizontal="left" vertical="center" wrapText="1"/>
    </xf>
    <xf numFmtId="0" fontId="14" fillId="32" borderId="3" xfId="0" applyFont="1" applyFill="1" applyBorder="1" applyAlignment="1">
      <alignment horizontal="right" vertical="center" wrapText="1"/>
    </xf>
    <xf numFmtId="49" fontId="14" fillId="32" borderId="3" xfId="0" applyNumberFormat="1" applyFont="1" applyFill="1" applyBorder="1" applyAlignment="1">
      <alignment horizontal="left" vertical="center"/>
    </xf>
    <xf numFmtId="49" fontId="78" fillId="32" borderId="3" xfId="0" applyNumberFormat="1" applyFont="1" applyFill="1" applyBorder="1" applyAlignment="1">
      <alignment horizontal="left" vertical="center" wrapText="1"/>
    </xf>
    <xf numFmtId="49" fontId="14" fillId="32" borderId="3" xfId="0" applyNumberFormat="1" applyFont="1" applyFill="1" applyBorder="1" applyAlignment="1">
      <alignment horizontal="left" vertical="center" wrapText="1"/>
    </xf>
    <xf numFmtId="49" fontId="14" fillId="32" borderId="3" xfId="0" applyNumberFormat="1" applyFont="1" applyFill="1" applyBorder="1" applyAlignment="1">
      <alignment horizontal="center" vertical="center" wrapText="1"/>
    </xf>
    <xf numFmtId="0" fontId="14" fillId="32" borderId="3" xfId="0" applyFont="1" applyFill="1" applyBorder="1" applyAlignment="1">
      <alignment horizontal="center" vertical="center" wrapText="1"/>
    </xf>
    <xf numFmtId="164" fontId="14" fillId="32" borderId="3" xfId="0" applyNumberFormat="1" applyFont="1" applyFill="1" applyBorder="1" applyAlignment="1">
      <alignment horizontal="left" vertical="center" wrapText="1"/>
    </xf>
    <xf numFmtId="0" fontId="14" fillId="32" borderId="3" xfId="0" applyFont="1" applyFill="1" applyBorder="1" applyAlignment="1">
      <alignment horizontal="left" vertical="center" wrapText="1"/>
    </xf>
    <xf numFmtId="0" fontId="14" fillId="32" borderId="23" xfId="0" applyFont="1" applyFill="1" applyBorder="1" applyAlignment="1" applyProtection="1">
      <alignment horizontal="center" vertical="center"/>
      <protection locked="0"/>
    </xf>
    <xf numFmtId="0" fontId="14" fillId="32" borderId="3" xfId="0" applyFont="1" applyFill="1" applyBorder="1" applyAlignment="1" applyProtection="1">
      <alignment horizontal="center" vertical="center"/>
      <protection locked="0"/>
    </xf>
    <xf numFmtId="164" fontId="14" fillId="32" borderId="3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20" fontId="0" fillId="0" borderId="0" xfId="0" applyNumberFormat="1"/>
    <xf numFmtId="0" fontId="0" fillId="33" borderId="3" xfId="0" applyFill="1" applyBorder="1" applyAlignment="1">
      <alignment horizontal="center" vertical="center"/>
    </xf>
    <xf numFmtId="0" fontId="0" fillId="33" borderId="3" xfId="0" applyFill="1" applyBorder="1" applyAlignment="1">
      <alignment horizontal="left" vertical="center"/>
    </xf>
    <xf numFmtId="0" fontId="0" fillId="34" borderId="3" xfId="0" applyFill="1" applyBorder="1" applyAlignment="1">
      <alignment horizontal="center" vertical="center"/>
    </xf>
    <xf numFmtId="0" fontId="0" fillId="34" borderId="3" xfId="0" applyFill="1" applyBorder="1" applyAlignment="1">
      <alignment horizontal="left" vertical="center"/>
    </xf>
    <xf numFmtId="0" fontId="0" fillId="33" borderId="4" xfId="0" applyFill="1" applyBorder="1" applyAlignment="1">
      <alignment horizontal="center" vertical="center"/>
    </xf>
    <xf numFmtId="0" fontId="0" fillId="33" borderId="4" xfId="0" applyFill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44" fillId="2" borderId="0" xfId="0" applyFont="1" applyFill="1"/>
    <xf numFmtId="0" fontId="44" fillId="2" borderId="0" xfId="0" applyFont="1" applyFill="1" applyAlignment="1">
      <alignment horizontal="center"/>
    </xf>
    <xf numFmtId="0" fontId="51" fillId="2" borderId="0" xfId="0" applyFont="1" applyFill="1"/>
    <xf numFmtId="3" fontId="44" fillId="2" borderId="0" xfId="0" applyNumberFormat="1" applyFont="1" applyFill="1"/>
    <xf numFmtId="0" fontId="44" fillId="2" borderId="20" xfId="0" applyFont="1" applyFill="1" applyBorder="1"/>
    <xf numFmtId="0" fontId="57" fillId="2" borderId="0" xfId="0" applyFont="1" applyFill="1"/>
    <xf numFmtId="0" fontId="58" fillId="2" borderId="18" xfId="0" applyFont="1" applyFill="1" applyBorder="1"/>
    <xf numFmtId="0" fontId="58" fillId="2" borderId="17" xfId="0" applyFont="1" applyFill="1" applyBorder="1"/>
    <xf numFmtId="0" fontId="58" fillId="2" borderId="3" xfId="0" applyFont="1" applyFill="1" applyBorder="1"/>
    <xf numFmtId="0" fontId="59" fillId="2" borderId="3" xfId="0" applyFont="1" applyFill="1" applyBorder="1" applyAlignment="1">
      <alignment horizontal="right"/>
    </xf>
    <xf numFmtId="3" fontId="60" fillId="2" borderId="3" xfId="0" applyNumberFormat="1" applyFont="1" applyFill="1" applyBorder="1"/>
    <xf numFmtId="0" fontId="61" fillId="2" borderId="21" xfId="0" applyFont="1" applyFill="1" applyBorder="1" applyAlignment="1">
      <alignment horizontal="right"/>
    </xf>
    <xf numFmtId="3" fontId="62" fillId="2" borderId="21" xfId="0" applyNumberFormat="1" applyFont="1" applyFill="1" applyBorder="1" applyAlignment="1">
      <alignment horizontal="left" vertical="center" indent="1"/>
    </xf>
    <xf numFmtId="0" fontId="55" fillId="2" borderId="18" xfId="0" applyFont="1" applyFill="1" applyBorder="1"/>
    <xf numFmtId="0" fontId="55" fillId="2" borderId="19" xfId="0" applyFont="1" applyFill="1" applyBorder="1"/>
    <xf numFmtId="0" fontId="62" fillId="2" borderId="17" xfId="0" applyFont="1" applyFill="1" applyBorder="1" applyAlignment="1">
      <alignment horizontal="right" vertical="center"/>
    </xf>
    <xf numFmtId="3" fontId="55" fillId="2" borderId="3" xfId="0" applyNumberFormat="1" applyFont="1" applyFill="1" applyBorder="1"/>
    <xf numFmtId="0" fontId="61" fillId="2" borderId="3" xfId="0" applyFont="1" applyFill="1" applyBorder="1" applyAlignment="1">
      <alignment horizontal="right"/>
    </xf>
    <xf numFmtId="3" fontId="62" fillId="2" borderId="3" xfId="0" applyNumberFormat="1" applyFont="1" applyFill="1" applyBorder="1" applyAlignment="1">
      <alignment horizontal="left" indent="1"/>
    </xf>
    <xf numFmtId="0" fontId="55" fillId="2" borderId="0" xfId="0" applyFont="1" applyFill="1"/>
    <xf numFmtId="0" fontId="46" fillId="2" borderId="0" xfId="0" applyFont="1" applyFill="1"/>
    <xf numFmtId="0" fontId="46" fillId="2" borderId="18" xfId="0" applyFont="1" applyFill="1" applyBorder="1"/>
    <xf numFmtId="0" fontId="46" fillId="2" borderId="19" xfId="0" applyFont="1" applyFill="1" applyBorder="1"/>
    <xf numFmtId="0" fontId="46" fillId="2" borderId="17" xfId="0" applyFont="1" applyFill="1" applyBorder="1" applyAlignment="1">
      <alignment horizontal="right"/>
    </xf>
    <xf numFmtId="0" fontId="46" fillId="2" borderId="17" xfId="0" applyFont="1" applyFill="1" applyBorder="1"/>
    <xf numFmtId="0" fontId="46" fillId="2" borderId="3" xfId="0" applyFont="1" applyFill="1" applyBorder="1"/>
    <xf numFmtId="0" fontId="46" fillId="2" borderId="3" xfId="0" applyFont="1" applyFill="1" applyBorder="1" applyAlignment="1">
      <alignment horizontal="right"/>
    </xf>
    <xf numFmtId="0" fontId="46" fillId="2" borderId="0" xfId="0" applyFont="1" applyFill="1" applyAlignment="1">
      <alignment horizontal="right"/>
    </xf>
    <xf numFmtId="3" fontId="46" fillId="2" borderId="0" xfId="0" applyNumberFormat="1" applyFont="1" applyFill="1"/>
    <xf numFmtId="0" fontId="55" fillId="2" borderId="17" xfId="0" applyFont="1" applyFill="1" applyBorder="1"/>
    <xf numFmtId="0" fontId="55" fillId="2" borderId="3" xfId="0" applyFont="1" applyFill="1" applyBorder="1"/>
    <xf numFmtId="0" fontId="63" fillId="2" borderId="3" xfId="0" applyFont="1" applyFill="1" applyBorder="1" applyAlignment="1">
      <alignment horizontal="right" vertical="center"/>
    </xf>
    <xf numFmtId="0" fontId="46" fillId="2" borderId="0" xfId="0" applyFont="1" applyFill="1" applyAlignment="1">
      <alignment horizontal="right" vertical="center"/>
    </xf>
    <xf numFmtId="0" fontId="46" fillId="2" borderId="18" xfId="0" applyFont="1" applyFill="1" applyBorder="1" applyAlignment="1">
      <alignment horizontal="right" vertical="center"/>
    </xf>
    <xf numFmtId="0" fontId="46" fillId="2" borderId="19" xfId="0" applyFont="1" applyFill="1" applyBorder="1" applyAlignment="1">
      <alignment horizontal="right" vertical="center"/>
    </xf>
    <xf numFmtId="0" fontId="46" fillId="2" borderId="17" xfId="0" applyFont="1" applyFill="1" applyBorder="1" applyAlignment="1">
      <alignment horizontal="right" vertical="center"/>
    </xf>
    <xf numFmtId="0" fontId="47" fillId="2" borderId="0" xfId="0" applyFont="1" applyFill="1" applyAlignment="1">
      <alignment horizontal="right"/>
    </xf>
    <xf numFmtId="3" fontId="27" fillId="2" borderId="0" xfId="0" applyNumberFormat="1" applyFont="1" applyFill="1" applyAlignment="1">
      <alignment vertical="center"/>
    </xf>
    <xf numFmtId="0" fontId="79" fillId="2" borderId="0" xfId="0" applyFont="1" applyFill="1"/>
    <xf numFmtId="0" fontId="8" fillId="2" borderId="0" xfId="0" applyFont="1" applyFill="1" applyAlignment="1">
      <alignment horizontal="left" vertical="center"/>
    </xf>
    <xf numFmtId="49" fontId="0" fillId="0" borderId="0" xfId="0" applyNumberFormat="1"/>
    <xf numFmtId="0" fontId="10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/>
    </xf>
    <xf numFmtId="0" fontId="46" fillId="0" borderId="0" xfId="0" applyFont="1"/>
    <xf numFmtId="0" fontId="31" fillId="2" borderId="0" xfId="0" applyFont="1" applyFill="1" applyAlignment="1">
      <alignment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 applyProtection="1">
      <alignment horizontal="center" vertical="center"/>
      <protection locked="0"/>
    </xf>
    <xf numFmtId="0" fontId="14" fillId="15" borderId="3" xfId="0" applyFont="1" applyFill="1" applyBorder="1" applyAlignment="1" applyProtection="1">
      <alignment horizontal="center" vertical="center"/>
      <protection locked="0"/>
    </xf>
    <xf numFmtId="0" fontId="14" fillId="23" borderId="23" xfId="0" applyFont="1" applyFill="1" applyBorder="1" applyAlignment="1" applyProtection="1">
      <alignment horizontal="center" vertical="center"/>
      <protection locked="0"/>
    </xf>
    <xf numFmtId="0" fontId="14" fillId="17" borderId="23" xfId="0" applyFont="1" applyFill="1" applyBorder="1" applyAlignment="1" applyProtection="1">
      <alignment horizontal="center" vertical="center"/>
      <protection locked="0"/>
    </xf>
    <xf numFmtId="0" fontId="14" fillId="17" borderId="3" xfId="0" applyFont="1" applyFill="1" applyBorder="1" applyAlignment="1" applyProtection="1">
      <alignment horizontal="center" vertical="center"/>
      <protection locked="0"/>
    </xf>
    <xf numFmtId="0" fontId="14" fillId="18" borderId="23" xfId="0" applyFont="1" applyFill="1" applyBorder="1" applyAlignment="1" applyProtection="1">
      <alignment horizontal="center" vertical="center"/>
      <protection locked="0"/>
    </xf>
    <xf numFmtId="0" fontId="14" fillId="18" borderId="3" xfId="0" applyFont="1" applyFill="1" applyBorder="1" applyAlignment="1" applyProtection="1">
      <alignment horizontal="center" vertical="center"/>
      <protection locked="0"/>
    </xf>
    <xf numFmtId="0" fontId="74" fillId="17" borderId="23" xfId="0" applyFont="1" applyFill="1" applyBorder="1" applyAlignment="1" applyProtection="1">
      <alignment horizontal="center" vertical="center"/>
      <protection locked="0"/>
    </xf>
    <xf numFmtId="0" fontId="74" fillId="17" borderId="3" xfId="0" applyFont="1" applyFill="1" applyBorder="1" applyAlignment="1" applyProtection="1">
      <alignment horizontal="center" vertical="center"/>
      <protection locked="0"/>
    </xf>
    <xf numFmtId="0" fontId="14" fillId="30" borderId="23" xfId="0" applyFont="1" applyFill="1" applyBorder="1" applyAlignment="1" applyProtection="1">
      <alignment horizontal="center" vertical="center"/>
      <protection locked="0"/>
    </xf>
    <xf numFmtId="0" fontId="14" fillId="30" borderId="3" xfId="0" applyFont="1" applyFill="1" applyBorder="1" applyAlignment="1" applyProtection="1">
      <alignment horizontal="center" vertical="center"/>
      <protection locked="0"/>
    </xf>
    <xf numFmtId="0" fontId="14" fillId="31" borderId="23" xfId="0" applyFont="1" applyFill="1" applyBorder="1" applyAlignment="1" applyProtection="1">
      <alignment horizontal="center" vertical="center"/>
      <protection locked="0"/>
    </xf>
    <xf numFmtId="0" fontId="14" fillId="31" borderId="3" xfId="0" applyFont="1" applyFill="1" applyBorder="1" applyAlignment="1" applyProtection="1">
      <alignment horizontal="center" vertical="center"/>
      <protection locked="0"/>
    </xf>
    <xf numFmtId="0" fontId="74" fillId="31" borderId="23" xfId="0" applyFont="1" applyFill="1" applyBorder="1" applyAlignment="1" applyProtection="1">
      <alignment horizontal="center" vertical="center"/>
      <protection locked="0"/>
    </xf>
    <xf numFmtId="0" fontId="74" fillId="31" borderId="3" xfId="0" applyFont="1" applyFill="1" applyBorder="1" applyAlignment="1" applyProtection="1">
      <alignment horizontal="center" vertical="center"/>
      <protection locked="0"/>
    </xf>
    <xf numFmtId="0" fontId="75" fillId="27" borderId="3" xfId="0" applyFont="1" applyFill="1" applyBorder="1" applyAlignment="1" applyProtection="1">
      <alignment horizontal="center" vertical="center"/>
      <protection locked="0"/>
    </xf>
    <xf numFmtId="0" fontId="14" fillId="28" borderId="23" xfId="0" applyFont="1" applyFill="1" applyBorder="1" applyAlignment="1" applyProtection="1">
      <alignment horizontal="center" vertical="center"/>
      <protection locked="0"/>
    </xf>
    <xf numFmtId="0" fontId="14" fillId="28" borderId="3" xfId="0" applyFont="1" applyFill="1" applyBorder="1" applyAlignment="1" applyProtection="1">
      <alignment horizontal="center" vertical="center"/>
      <protection locked="0"/>
    </xf>
    <xf numFmtId="0" fontId="14" fillId="29" borderId="23" xfId="0" applyFont="1" applyFill="1" applyBorder="1" applyAlignment="1" applyProtection="1">
      <alignment horizontal="center" vertical="center"/>
      <protection locked="0"/>
    </xf>
    <xf numFmtId="0" fontId="14" fillId="29" borderId="3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49" fontId="2" fillId="3" borderId="2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10" fillId="2" borderId="0" xfId="0" applyFont="1" applyFill="1" applyAlignment="1" applyProtection="1">
      <alignment vertical="center" wrapText="1"/>
      <protection locked="0"/>
    </xf>
    <xf numFmtId="0" fontId="7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left" vertical="top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 indent="1"/>
    </xf>
    <xf numFmtId="0" fontId="81" fillId="35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39" fillId="2" borderId="5" xfId="0" applyFont="1" applyFill="1" applyBorder="1" applyAlignment="1">
      <alignment horizontal="left" vertical="center" wrapText="1" indent="1"/>
    </xf>
    <xf numFmtId="0" fontId="39" fillId="2" borderId="24" xfId="0" applyFont="1" applyFill="1" applyBorder="1" applyAlignment="1">
      <alignment horizontal="left" vertical="center" wrapText="1" indent="1"/>
    </xf>
    <xf numFmtId="0" fontId="39" fillId="2" borderId="5" xfId="0" applyFont="1" applyFill="1" applyBorder="1" applyAlignment="1">
      <alignment horizontal="left" vertical="center" wrapText="1"/>
    </xf>
    <xf numFmtId="0" fontId="55" fillId="2" borderId="18" xfId="0" applyFont="1" applyFill="1" applyBorder="1" applyAlignment="1">
      <alignment horizontal="right"/>
    </xf>
    <xf numFmtId="0" fontId="55" fillId="2" borderId="17" xfId="0" applyFont="1" applyFill="1" applyBorder="1" applyAlignment="1">
      <alignment horizontal="right"/>
    </xf>
    <xf numFmtId="14" fontId="50" fillId="2" borderId="0" xfId="0" applyNumberFormat="1" applyFont="1" applyFill="1" applyAlignment="1">
      <alignment horizontal="left" indent="1"/>
    </xf>
    <xf numFmtId="0" fontId="43" fillId="3" borderId="0" xfId="0" applyFont="1" applyFill="1" applyAlignment="1">
      <alignment horizontal="center" vertical="center"/>
    </xf>
    <xf numFmtId="0" fontId="49" fillId="0" borderId="11" xfId="0" applyFont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45" fillId="0" borderId="18" xfId="0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45" fillId="0" borderId="17" xfId="0" applyFont="1" applyBorder="1" applyAlignment="1">
      <alignment horizontal="center"/>
    </xf>
    <xf numFmtId="0" fontId="48" fillId="0" borderId="8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3" fontId="52" fillId="11" borderId="13" xfId="0" applyNumberFormat="1" applyFont="1" applyFill="1" applyBorder="1" applyAlignment="1" applyProtection="1">
      <alignment horizontal="center" vertical="center"/>
      <protection locked="0"/>
    </xf>
    <xf numFmtId="3" fontId="52" fillId="11" borderId="16" xfId="0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1" fillId="2" borderId="24" xfId="0" applyFont="1" applyFill="1" applyBorder="1" applyAlignment="1">
      <alignment horizontal="center" vertical="center" wrapText="1"/>
    </xf>
    <xf numFmtId="3" fontId="28" fillId="10" borderId="25" xfId="0" applyNumberFormat="1" applyFont="1" applyFill="1" applyBorder="1" applyAlignment="1">
      <alignment horizontal="center" vertical="center"/>
    </xf>
    <xf numFmtId="3" fontId="28" fillId="10" borderId="5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</cellXfs>
  <cellStyles count="3">
    <cellStyle name="Lien hypertexte" xfId="1" builtinId="8"/>
    <cellStyle name="Milliers" xfId="2" builtinId="3"/>
    <cellStyle name="Normal" xfId="0" builtinId="0"/>
  </cellStyles>
  <dxfs count="62"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-0.24994659260841701"/>
      </font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 tint="-0.34998626667073579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5"/>
      </font>
    </dxf>
    <dxf>
      <font>
        <b/>
        <i val="0"/>
        <color rgb="FF0070C0"/>
      </font>
    </dxf>
    <dxf>
      <font>
        <b/>
        <i val="0"/>
        <color rgb="FF00B050"/>
      </font>
    </dxf>
    <dxf>
      <font>
        <color theme="0"/>
      </font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6228"/>
      <color rgb="FFDEDEDE"/>
      <color rgb="FFC9A6E4"/>
      <color rgb="FFAC75D5"/>
      <color rgb="FF873AC0"/>
      <color rgb="FFCFDBF1"/>
      <color rgb="FFD8E1F2"/>
      <color rgb="FFE6FAFC"/>
      <color rgb="FFEBF6F7"/>
      <color rgb="FFDBF3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emf"/><Relationship Id="rId18" Type="http://schemas.openxmlformats.org/officeDocument/2006/relationships/image" Target="../media/image32.emf"/><Relationship Id="rId26" Type="http://schemas.openxmlformats.org/officeDocument/2006/relationships/image" Target="../media/image24.emf"/><Relationship Id="rId39" Type="http://schemas.openxmlformats.org/officeDocument/2006/relationships/image" Target="../media/image11.emf"/><Relationship Id="rId21" Type="http://schemas.openxmlformats.org/officeDocument/2006/relationships/image" Target="../media/image29.emf"/><Relationship Id="rId34" Type="http://schemas.openxmlformats.org/officeDocument/2006/relationships/image" Target="../media/image16.emf"/><Relationship Id="rId42" Type="http://schemas.openxmlformats.org/officeDocument/2006/relationships/image" Target="../media/image8.emf"/><Relationship Id="rId47" Type="http://schemas.openxmlformats.org/officeDocument/2006/relationships/image" Target="../media/image3.emf"/><Relationship Id="rId50" Type="http://schemas.openxmlformats.org/officeDocument/2006/relationships/image" Target="../media/image50.emf"/><Relationship Id="rId7" Type="http://schemas.openxmlformats.org/officeDocument/2006/relationships/image" Target="../media/image43.emf"/><Relationship Id="rId2" Type="http://schemas.openxmlformats.org/officeDocument/2006/relationships/image" Target="../media/image48.emf"/><Relationship Id="rId16" Type="http://schemas.openxmlformats.org/officeDocument/2006/relationships/image" Target="../media/image34.emf"/><Relationship Id="rId29" Type="http://schemas.openxmlformats.org/officeDocument/2006/relationships/image" Target="../media/image21.emf"/><Relationship Id="rId11" Type="http://schemas.openxmlformats.org/officeDocument/2006/relationships/image" Target="../media/image39.emf"/><Relationship Id="rId24" Type="http://schemas.openxmlformats.org/officeDocument/2006/relationships/image" Target="../media/image26.emf"/><Relationship Id="rId32" Type="http://schemas.openxmlformats.org/officeDocument/2006/relationships/image" Target="../media/image18.emf"/><Relationship Id="rId37" Type="http://schemas.openxmlformats.org/officeDocument/2006/relationships/image" Target="../media/image13.emf"/><Relationship Id="rId40" Type="http://schemas.openxmlformats.org/officeDocument/2006/relationships/image" Target="../media/image10.emf"/><Relationship Id="rId45" Type="http://schemas.openxmlformats.org/officeDocument/2006/relationships/image" Target="../media/image5.emf"/><Relationship Id="rId5" Type="http://schemas.openxmlformats.org/officeDocument/2006/relationships/image" Target="../media/image45.emf"/><Relationship Id="rId15" Type="http://schemas.openxmlformats.org/officeDocument/2006/relationships/image" Target="../media/image35.emf"/><Relationship Id="rId23" Type="http://schemas.openxmlformats.org/officeDocument/2006/relationships/image" Target="../media/image27.emf"/><Relationship Id="rId28" Type="http://schemas.openxmlformats.org/officeDocument/2006/relationships/image" Target="../media/image22.emf"/><Relationship Id="rId36" Type="http://schemas.openxmlformats.org/officeDocument/2006/relationships/image" Target="../media/image14.emf"/><Relationship Id="rId49" Type="http://schemas.openxmlformats.org/officeDocument/2006/relationships/image" Target="../media/image1.emf"/><Relationship Id="rId10" Type="http://schemas.openxmlformats.org/officeDocument/2006/relationships/image" Target="../media/image40.emf"/><Relationship Id="rId19" Type="http://schemas.openxmlformats.org/officeDocument/2006/relationships/image" Target="../media/image31.emf"/><Relationship Id="rId31" Type="http://schemas.openxmlformats.org/officeDocument/2006/relationships/image" Target="../media/image19.emf"/><Relationship Id="rId44" Type="http://schemas.openxmlformats.org/officeDocument/2006/relationships/image" Target="../media/image6.emf"/><Relationship Id="rId4" Type="http://schemas.openxmlformats.org/officeDocument/2006/relationships/image" Target="../media/image46.emf"/><Relationship Id="rId9" Type="http://schemas.openxmlformats.org/officeDocument/2006/relationships/image" Target="../media/image41.emf"/><Relationship Id="rId14" Type="http://schemas.openxmlformats.org/officeDocument/2006/relationships/image" Target="../media/image36.emf"/><Relationship Id="rId22" Type="http://schemas.openxmlformats.org/officeDocument/2006/relationships/image" Target="../media/image28.emf"/><Relationship Id="rId27" Type="http://schemas.openxmlformats.org/officeDocument/2006/relationships/image" Target="../media/image23.emf"/><Relationship Id="rId30" Type="http://schemas.openxmlformats.org/officeDocument/2006/relationships/image" Target="../media/image20.emf"/><Relationship Id="rId35" Type="http://schemas.openxmlformats.org/officeDocument/2006/relationships/image" Target="../media/image15.emf"/><Relationship Id="rId43" Type="http://schemas.openxmlformats.org/officeDocument/2006/relationships/image" Target="../media/image7.emf"/><Relationship Id="rId48" Type="http://schemas.openxmlformats.org/officeDocument/2006/relationships/image" Target="../media/image2.emf"/><Relationship Id="rId8" Type="http://schemas.openxmlformats.org/officeDocument/2006/relationships/image" Target="../media/image42.emf"/><Relationship Id="rId3" Type="http://schemas.openxmlformats.org/officeDocument/2006/relationships/image" Target="../media/image47.emf"/><Relationship Id="rId12" Type="http://schemas.openxmlformats.org/officeDocument/2006/relationships/image" Target="../media/image38.emf"/><Relationship Id="rId17" Type="http://schemas.openxmlformats.org/officeDocument/2006/relationships/image" Target="../media/image33.emf"/><Relationship Id="rId25" Type="http://schemas.openxmlformats.org/officeDocument/2006/relationships/image" Target="../media/image25.emf"/><Relationship Id="rId33" Type="http://schemas.openxmlformats.org/officeDocument/2006/relationships/image" Target="../media/image17.emf"/><Relationship Id="rId38" Type="http://schemas.openxmlformats.org/officeDocument/2006/relationships/image" Target="../media/image12.emf"/><Relationship Id="rId46" Type="http://schemas.openxmlformats.org/officeDocument/2006/relationships/image" Target="../media/image4.emf"/><Relationship Id="rId20" Type="http://schemas.openxmlformats.org/officeDocument/2006/relationships/image" Target="../media/image30.emf"/><Relationship Id="rId41" Type="http://schemas.openxmlformats.org/officeDocument/2006/relationships/image" Target="../media/image9.emf"/><Relationship Id="rId1" Type="http://schemas.openxmlformats.org/officeDocument/2006/relationships/image" Target="../media/image49.emf"/><Relationship Id="rId6" Type="http://schemas.openxmlformats.org/officeDocument/2006/relationships/image" Target="../media/image4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180975</xdr:rowOff>
    </xdr:from>
    <xdr:to>
      <xdr:col>1</xdr:col>
      <xdr:colOff>1726982</xdr:colOff>
      <xdr:row>6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66B6BD5-A0FD-56D9-3707-3AE59F97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90525"/>
          <a:ext cx="1860332" cy="1028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104775</xdr:rowOff>
        </xdr:from>
        <xdr:to>
          <xdr:col>8</xdr:col>
          <xdr:colOff>1228725</xdr:colOff>
          <xdr:row>12</xdr:row>
          <xdr:rowOff>333375</xdr:rowOff>
        </xdr:to>
        <xdr:sp macro="" textlink="">
          <xdr:nvSpPr>
            <xdr:cNvPr id="1033" name="checkS36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12</xdr:row>
          <xdr:rowOff>104775</xdr:rowOff>
        </xdr:from>
        <xdr:to>
          <xdr:col>9</xdr:col>
          <xdr:colOff>390525</xdr:colOff>
          <xdr:row>12</xdr:row>
          <xdr:rowOff>333375</xdr:rowOff>
        </xdr:to>
        <xdr:sp macro="" textlink="">
          <xdr:nvSpPr>
            <xdr:cNvPr id="1034" name="checkS37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12</xdr:row>
          <xdr:rowOff>371475</xdr:rowOff>
        </xdr:from>
        <xdr:to>
          <xdr:col>8</xdr:col>
          <xdr:colOff>1228725</xdr:colOff>
          <xdr:row>13</xdr:row>
          <xdr:rowOff>219075</xdr:rowOff>
        </xdr:to>
        <xdr:sp macro="" textlink="">
          <xdr:nvSpPr>
            <xdr:cNvPr id="1035" name="checkS38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12</xdr:row>
          <xdr:rowOff>371475</xdr:rowOff>
        </xdr:from>
        <xdr:to>
          <xdr:col>9</xdr:col>
          <xdr:colOff>390525</xdr:colOff>
          <xdr:row>13</xdr:row>
          <xdr:rowOff>219075</xdr:rowOff>
        </xdr:to>
        <xdr:sp macro="" textlink="">
          <xdr:nvSpPr>
            <xdr:cNvPr id="1036" name="checkS39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13</xdr:row>
          <xdr:rowOff>266700</xdr:rowOff>
        </xdr:from>
        <xdr:to>
          <xdr:col>8</xdr:col>
          <xdr:colOff>1228725</xdr:colOff>
          <xdr:row>14</xdr:row>
          <xdr:rowOff>114300</xdr:rowOff>
        </xdr:to>
        <xdr:sp macro="" textlink="">
          <xdr:nvSpPr>
            <xdr:cNvPr id="1037" name="checkS40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13</xdr:row>
          <xdr:rowOff>266700</xdr:rowOff>
        </xdr:from>
        <xdr:to>
          <xdr:col>9</xdr:col>
          <xdr:colOff>390525</xdr:colOff>
          <xdr:row>14</xdr:row>
          <xdr:rowOff>114300</xdr:rowOff>
        </xdr:to>
        <xdr:sp macro="" textlink="">
          <xdr:nvSpPr>
            <xdr:cNvPr id="1038" name="checkS41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14</xdr:row>
          <xdr:rowOff>152400</xdr:rowOff>
        </xdr:from>
        <xdr:to>
          <xdr:col>8</xdr:col>
          <xdr:colOff>1228725</xdr:colOff>
          <xdr:row>15</xdr:row>
          <xdr:rowOff>0</xdr:rowOff>
        </xdr:to>
        <xdr:sp macro="" textlink="">
          <xdr:nvSpPr>
            <xdr:cNvPr id="1039" name="checkS42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14</xdr:row>
          <xdr:rowOff>152400</xdr:rowOff>
        </xdr:from>
        <xdr:to>
          <xdr:col>9</xdr:col>
          <xdr:colOff>390525</xdr:colOff>
          <xdr:row>15</xdr:row>
          <xdr:rowOff>0</xdr:rowOff>
        </xdr:to>
        <xdr:sp macro="" textlink="">
          <xdr:nvSpPr>
            <xdr:cNvPr id="1040" name="checkS43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47625</xdr:rowOff>
        </xdr:from>
        <xdr:to>
          <xdr:col>8</xdr:col>
          <xdr:colOff>1228725</xdr:colOff>
          <xdr:row>15</xdr:row>
          <xdr:rowOff>276225</xdr:rowOff>
        </xdr:to>
        <xdr:sp macro="" textlink="">
          <xdr:nvSpPr>
            <xdr:cNvPr id="1041" name="checkS44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15</xdr:row>
          <xdr:rowOff>47625</xdr:rowOff>
        </xdr:from>
        <xdr:to>
          <xdr:col>9</xdr:col>
          <xdr:colOff>390525</xdr:colOff>
          <xdr:row>15</xdr:row>
          <xdr:rowOff>276225</xdr:rowOff>
        </xdr:to>
        <xdr:sp macro="" textlink="">
          <xdr:nvSpPr>
            <xdr:cNvPr id="1042" name="checkS45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15</xdr:row>
          <xdr:rowOff>314325</xdr:rowOff>
        </xdr:from>
        <xdr:to>
          <xdr:col>8</xdr:col>
          <xdr:colOff>1228725</xdr:colOff>
          <xdr:row>16</xdr:row>
          <xdr:rowOff>161925</xdr:rowOff>
        </xdr:to>
        <xdr:sp macro="" textlink="">
          <xdr:nvSpPr>
            <xdr:cNvPr id="1043" name="checkS46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16</xdr:row>
          <xdr:rowOff>209550</xdr:rowOff>
        </xdr:from>
        <xdr:to>
          <xdr:col>8</xdr:col>
          <xdr:colOff>1228725</xdr:colOff>
          <xdr:row>17</xdr:row>
          <xdr:rowOff>57150</xdr:rowOff>
        </xdr:to>
        <xdr:sp macro="" textlink="">
          <xdr:nvSpPr>
            <xdr:cNvPr id="1046" name="checkS50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95250</xdr:rowOff>
        </xdr:from>
        <xdr:to>
          <xdr:col>8</xdr:col>
          <xdr:colOff>1400175</xdr:colOff>
          <xdr:row>17</xdr:row>
          <xdr:rowOff>323850</xdr:rowOff>
        </xdr:to>
        <xdr:sp macro="" textlink="">
          <xdr:nvSpPr>
            <xdr:cNvPr id="1048" name="checkS2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352425</xdr:rowOff>
        </xdr:from>
        <xdr:to>
          <xdr:col>8</xdr:col>
          <xdr:colOff>1228725</xdr:colOff>
          <xdr:row>17</xdr:row>
          <xdr:rowOff>581025</xdr:rowOff>
        </xdr:to>
        <xdr:sp macro="" textlink="">
          <xdr:nvSpPr>
            <xdr:cNvPr id="1049" name="checkS4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17</xdr:row>
          <xdr:rowOff>619125</xdr:rowOff>
        </xdr:from>
        <xdr:to>
          <xdr:col>8</xdr:col>
          <xdr:colOff>1228725</xdr:colOff>
          <xdr:row>18</xdr:row>
          <xdr:rowOff>209550</xdr:rowOff>
        </xdr:to>
        <xdr:sp macro="" textlink="">
          <xdr:nvSpPr>
            <xdr:cNvPr id="1050" name="checkS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18</xdr:row>
          <xdr:rowOff>247650</xdr:rowOff>
        </xdr:from>
        <xdr:to>
          <xdr:col>8</xdr:col>
          <xdr:colOff>1228725</xdr:colOff>
          <xdr:row>18</xdr:row>
          <xdr:rowOff>476250</xdr:rowOff>
        </xdr:to>
        <xdr:sp macro="" textlink="">
          <xdr:nvSpPr>
            <xdr:cNvPr id="1051" name="checkS8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19</xdr:row>
          <xdr:rowOff>9525</xdr:rowOff>
        </xdr:from>
        <xdr:to>
          <xdr:col>8</xdr:col>
          <xdr:colOff>1228725</xdr:colOff>
          <xdr:row>20</xdr:row>
          <xdr:rowOff>28575</xdr:rowOff>
        </xdr:to>
        <xdr:sp macro="" textlink="">
          <xdr:nvSpPr>
            <xdr:cNvPr id="1052" name="checkS10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12</xdr:row>
          <xdr:rowOff>104775</xdr:rowOff>
        </xdr:from>
        <xdr:to>
          <xdr:col>10</xdr:col>
          <xdr:colOff>590550</xdr:colOff>
          <xdr:row>12</xdr:row>
          <xdr:rowOff>333375</xdr:rowOff>
        </xdr:to>
        <xdr:sp macro="" textlink="">
          <xdr:nvSpPr>
            <xdr:cNvPr id="1053" name="checkS12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12</xdr:row>
          <xdr:rowOff>371475</xdr:rowOff>
        </xdr:from>
        <xdr:to>
          <xdr:col>10</xdr:col>
          <xdr:colOff>590550</xdr:colOff>
          <xdr:row>13</xdr:row>
          <xdr:rowOff>219075</xdr:rowOff>
        </xdr:to>
        <xdr:sp macro="" textlink="">
          <xdr:nvSpPr>
            <xdr:cNvPr id="1054" name="checkS14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13</xdr:row>
          <xdr:rowOff>266700</xdr:rowOff>
        </xdr:from>
        <xdr:to>
          <xdr:col>10</xdr:col>
          <xdr:colOff>590550</xdr:colOff>
          <xdr:row>14</xdr:row>
          <xdr:rowOff>114300</xdr:rowOff>
        </xdr:to>
        <xdr:sp macro="" textlink="">
          <xdr:nvSpPr>
            <xdr:cNvPr id="1055" name="checkS16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14</xdr:row>
          <xdr:rowOff>152400</xdr:rowOff>
        </xdr:from>
        <xdr:to>
          <xdr:col>10</xdr:col>
          <xdr:colOff>590550</xdr:colOff>
          <xdr:row>15</xdr:row>
          <xdr:rowOff>0</xdr:rowOff>
        </xdr:to>
        <xdr:sp macro="" textlink="">
          <xdr:nvSpPr>
            <xdr:cNvPr id="1056" name="checkS18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15</xdr:row>
          <xdr:rowOff>47625</xdr:rowOff>
        </xdr:from>
        <xdr:to>
          <xdr:col>10</xdr:col>
          <xdr:colOff>590550</xdr:colOff>
          <xdr:row>15</xdr:row>
          <xdr:rowOff>276225</xdr:rowOff>
        </xdr:to>
        <xdr:sp macro="" textlink="">
          <xdr:nvSpPr>
            <xdr:cNvPr id="1057" name="checkS20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15</xdr:row>
          <xdr:rowOff>314325</xdr:rowOff>
        </xdr:from>
        <xdr:to>
          <xdr:col>10</xdr:col>
          <xdr:colOff>590550</xdr:colOff>
          <xdr:row>16</xdr:row>
          <xdr:rowOff>161925</xdr:rowOff>
        </xdr:to>
        <xdr:sp macro="" textlink="">
          <xdr:nvSpPr>
            <xdr:cNvPr id="1058" name="checkS22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16</xdr:row>
          <xdr:rowOff>209550</xdr:rowOff>
        </xdr:from>
        <xdr:to>
          <xdr:col>10</xdr:col>
          <xdr:colOff>590550</xdr:colOff>
          <xdr:row>17</xdr:row>
          <xdr:rowOff>57150</xdr:rowOff>
        </xdr:to>
        <xdr:sp macro="" textlink="">
          <xdr:nvSpPr>
            <xdr:cNvPr id="1059" name="checkS24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17</xdr:row>
          <xdr:rowOff>95250</xdr:rowOff>
        </xdr:from>
        <xdr:to>
          <xdr:col>10</xdr:col>
          <xdr:colOff>590550</xdr:colOff>
          <xdr:row>17</xdr:row>
          <xdr:rowOff>323850</xdr:rowOff>
        </xdr:to>
        <xdr:sp macro="" textlink="">
          <xdr:nvSpPr>
            <xdr:cNvPr id="1060" name="checkS2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17</xdr:row>
          <xdr:rowOff>352425</xdr:rowOff>
        </xdr:from>
        <xdr:to>
          <xdr:col>10</xdr:col>
          <xdr:colOff>590550</xdr:colOff>
          <xdr:row>17</xdr:row>
          <xdr:rowOff>581025</xdr:rowOff>
        </xdr:to>
        <xdr:sp macro="" textlink="">
          <xdr:nvSpPr>
            <xdr:cNvPr id="1061" name="checkS28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17</xdr:row>
          <xdr:rowOff>619125</xdr:rowOff>
        </xdr:from>
        <xdr:to>
          <xdr:col>10</xdr:col>
          <xdr:colOff>590550</xdr:colOff>
          <xdr:row>18</xdr:row>
          <xdr:rowOff>209550</xdr:rowOff>
        </xdr:to>
        <xdr:sp macro="" textlink="">
          <xdr:nvSpPr>
            <xdr:cNvPr id="1062" name="checkS30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18</xdr:row>
          <xdr:rowOff>247650</xdr:rowOff>
        </xdr:from>
        <xdr:to>
          <xdr:col>10</xdr:col>
          <xdr:colOff>590550</xdr:colOff>
          <xdr:row>18</xdr:row>
          <xdr:rowOff>476250</xdr:rowOff>
        </xdr:to>
        <xdr:sp macro="" textlink="">
          <xdr:nvSpPr>
            <xdr:cNvPr id="1063" name="checkS32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485775</xdr:colOff>
          <xdr:row>19</xdr:row>
          <xdr:rowOff>9525</xdr:rowOff>
        </xdr:from>
        <xdr:to>
          <xdr:col>10</xdr:col>
          <xdr:colOff>590550</xdr:colOff>
          <xdr:row>20</xdr:row>
          <xdr:rowOff>28575</xdr:rowOff>
        </xdr:to>
        <xdr:sp macro="" textlink="">
          <xdr:nvSpPr>
            <xdr:cNvPr id="1064" name="checkS34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15</xdr:row>
          <xdr:rowOff>314325</xdr:rowOff>
        </xdr:from>
        <xdr:to>
          <xdr:col>9</xdr:col>
          <xdr:colOff>390525</xdr:colOff>
          <xdr:row>16</xdr:row>
          <xdr:rowOff>161925</xdr:rowOff>
        </xdr:to>
        <xdr:sp macro="" textlink="">
          <xdr:nvSpPr>
            <xdr:cNvPr id="1065" name="checkS49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16</xdr:row>
          <xdr:rowOff>209550</xdr:rowOff>
        </xdr:from>
        <xdr:to>
          <xdr:col>9</xdr:col>
          <xdr:colOff>390525</xdr:colOff>
          <xdr:row>17</xdr:row>
          <xdr:rowOff>57150</xdr:rowOff>
        </xdr:to>
        <xdr:sp macro="" textlink="">
          <xdr:nvSpPr>
            <xdr:cNvPr id="1067" name="checkS1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17</xdr:row>
          <xdr:rowOff>95250</xdr:rowOff>
        </xdr:from>
        <xdr:to>
          <xdr:col>9</xdr:col>
          <xdr:colOff>390525</xdr:colOff>
          <xdr:row>17</xdr:row>
          <xdr:rowOff>323850</xdr:rowOff>
        </xdr:to>
        <xdr:sp macro="" textlink="">
          <xdr:nvSpPr>
            <xdr:cNvPr id="1068" name="checkS3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17</xdr:row>
          <xdr:rowOff>352425</xdr:rowOff>
        </xdr:from>
        <xdr:to>
          <xdr:col>9</xdr:col>
          <xdr:colOff>390525</xdr:colOff>
          <xdr:row>17</xdr:row>
          <xdr:rowOff>581025</xdr:rowOff>
        </xdr:to>
        <xdr:sp macro="" textlink="">
          <xdr:nvSpPr>
            <xdr:cNvPr id="1069" name="checkS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17</xdr:row>
          <xdr:rowOff>619125</xdr:rowOff>
        </xdr:from>
        <xdr:to>
          <xdr:col>9</xdr:col>
          <xdr:colOff>390525</xdr:colOff>
          <xdr:row>18</xdr:row>
          <xdr:rowOff>209550</xdr:rowOff>
        </xdr:to>
        <xdr:sp macro="" textlink="">
          <xdr:nvSpPr>
            <xdr:cNvPr id="1070" name="checkS7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18</xdr:row>
          <xdr:rowOff>247650</xdr:rowOff>
        </xdr:from>
        <xdr:to>
          <xdr:col>9</xdr:col>
          <xdr:colOff>390525</xdr:colOff>
          <xdr:row>18</xdr:row>
          <xdr:rowOff>476250</xdr:rowOff>
        </xdr:to>
        <xdr:sp macro="" textlink="">
          <xdr:nvSpPr>
            <xdr:cNvPr id="1071" name="checkS9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1323975</xdr:colOff>
          <xdr:row>19</xdr:row>
          <xdr:rowOff>9525</xdr:rowOff>
        </xdr:from>
        <xdr:to>
          <xdr:col>9</xdr:col>
          <xdr:colOff>390525</xdr:colOff>
          <xdr:row>20</xdr:row>
          <xdr:rowOff>28575</xdr:rowOff>
        </xdr:to>
        <xdr:sp macro="" textlink="">
          <xdr:nvSpPr>
            <xdr:cNvPr id="1072" name="checkS11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12</xdr:row>
          <xdr:rowOff>104775</xdr:rowOff>
        </xdr:from>
        <xdr:to>
          <xdr:col>12</xdr:col>
          <xdr:colOff>285750</xdr:colOff>
          <xdr:row>12</xdr:row>
          <xdr:rowOff>333375</xdr:rowOff>
        </xdr:to>
        <xdr:sp macro="" textlink="">
          <xdr:nvSpPr>
            <xdr:cNvPr id="1073" name="checkS13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12</xdr:row>
          <xdr:rowOff>371475</xdr:rowOff>
        </xdr:from>
        <xdr:to>
          <xdr:col>12</xdr:col>
          <xdr:colOff>285750</xdr:colOff>
          <xdr:row>13</xdr:row>
          <xdr:rowOff>219075</xdr:rowOff>
        </xdr:to>
        <xdr:sp macro="" textlink="">
          <xdr:nvSpPr>
            <xdr:cNvPr id="1074" name="checkS15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13</xdr:row>
          <xdr:rowOff>257175</xdr:rowOff>
        </xdr:from>
        <xdr:to>
          <xdr:col>12</xdr:col>
          <xdr:colOff>285750</xdr:colOff>
          <xdr:row>14</xdr:row>
          <xdr:rowOff>104775</xdr:rowOff>
        </xdr:to>
        <xdr:sp macro="" textlink="">
          <xdr:nvSpPr>
            <xdr:cNvPr id="1075" name="checkS17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14</xdr:row>
          <xdr:rowOff>152400</xdr:rowOff>
        </xdr:from>
        <xdr:to>
          <xdr:col>12</xdr:col>
          <xdr:colOff>285750</xdr:colOff>
          <xdr:row>15</xdr:row>
          <xdr:rowOff>0</xdr:rowOff>
        </xdr:to>
        <xdr:sp macro="" textlink="">
          <xdr:nvSpPr>
            <xdr:cNvPr id="1076" name="checkS19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15</xdr:row>
          <xdr:rowOff>38100</xdr:rowOff>
        </xdr:from>
        <xdr:to>
          <xdr:col>12</xdr:col>
          <xdr:colOff>285750</xdr:colOff>
          <xdr:row>15</xdr:row>
          <xdr:rowOff>266700</xdr:rowOff>
        </xdr:to>
        <xdr:sp macro="" textlink="">
          <xdr:nvSpPr>
            <xdr:cNvPr id="1077" name="checkS21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15</xdr:row>
          <xdr:rowOff>314325</xdr:rowOff>
        </xdr:from>
        <xdr:to>
          <xdr:col>12</xdr:col>
          <xdr:colOff>285750</xdr:colOff>
          <xdr:row>16</xdr:row>
          <xdr:rowOff>161925</xdr:rowOff>
        </xdr:to>
        <xdr:sp macro="" textlink="">
          <xdr:nvSpPr>
            <xdr:cNvPr id="1078" name="checkS23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16</xdr:row>
          <xdr:rowOff>200025</xdr:rowOff>
        </xdr:from>
        <xdr:to>
          <xdr:col>12</xdr:col>
          <xdr:colOff>285750</xdr:colOff>
          <xdr:row>17</xdr:row>
          <xdr:rowOff>47625</xdr:rowOff>
        </xdr:to>
        <xdr:sp macro="" textlink="">
          <xdr:nvSpPr>
            <xdr:cNvPr id="1079" name="checkS2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17</xdr:row>
          <xdr:rowOff>95250</xdr:rowOff>
        </xdr:from>
        <xdr:to>
          <xdr:col>12</xdr:col>
          <xdr:colOff>285750</xdr:colOff>
          <xdr:row>17</xdr:row>
          <xdr:rowOff>323850</xdr:rowOff>
        </xdr:to>
        <xdr:sp macro="" textlink="">
          <xdr:nvSpPr>
            <xdr:cNvPr id="1080" name="checkS27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17</xdr:row>
          <xdr:rowOff>371475</xdr:rowOff>
        </xdr:from>
        <xdr:to>
          <xdr:col>12</xdr:col>
          <xdr:colOff>285750</xdr:colOff>
          <xdr:row>17</xdr:row>
          <xdr:rowOff>600075</xdr:rowOff>
        </xdr:to>
        <xdr:sp macro="" textlink="">
          <xdr:nvSpPr>
            <xdr:cNvPr id="1081" name="checkS29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18</xdr:row>
          <xdr:rowOff>9525</xdr:rowOff>
        </xdr:from>
        <xdr:to>
          <xdr:col>12</xdr:col>
          <xdr:colOff>285750</xdr:colOff>
          <xdr:row>18</xdr:row>
          <xdr:rowOff>238125</xdr:rowOff>
        </xdr:to>
        <xdr:sp macro="" textlink="">
          <xdr:nvSpPr>
            <xdr:cNvPr id="1082" name="checkS31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18</xdr:row>
          <xdr:rowOff>266700</xdr:rowOff>
        </xdr:from>
        <xdr:to>
          <xdr:col>12</xdr:col>
          <xdr:colOff>285750</xdr:colOff>
          <xdr:row>18</xdr:row>
          <xdr:rowOff>495300</xdr:rowOff>
        </xdr:to>
        <xdr:sp macro="" textlink="">
          <xdr:nvSpPr>
            <xdr:cNvPr id="1083" name="checkS33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19</xdr:row>
          <xdr:rowOff>9525</xdr:rowOff>
        </xdr:from>
        <xdr:to>
          <xdr:col>12</xdr:col>
          <xdr:colOff>285750</xdr:colOff>
          <xdr:row>20</xdr:row>
          <xdr:rowOff>28575</xdr:rowOff>
        </xdr:to>
        <xdr:sp macro="" textlink="">
          <xdr:nvSpPr>
            <xdr:cNvPr id="1084" name="checkS35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</xdr:row>
          <xdr:rowOff>38100</xdr:rowOff>
        </xdr:from>
        <xdr:to>
          <xdr:col>1</xdr:col>
          <xdr:colOff>266700</xdr:colOff>
          <xdr:row>25</xdr:row>
          <xdr:rowOff>28575</xdr:rowOff>
        </xdr:to>
        <xdr:sp macro="" textlink="">
          <xdr:nvSpPr>
            <xdr:cNvPr id="1085" name="transfertCommande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1800225</xdr:colOff>
          <xdr:row>20</xdr:row>
          <xdr:rowOff>47625</xdr:rowOff>
        </xdr:from>
        <xdr:to>
          <xdr:col>3</xdr:col>
          <xdr:colOff>209550</xdr:colOff>
          <xdr:row>21</xdr:row>
          <xdr:rowOff>200025</xdr:rowOff>
        </xdr:to>
        <xdr:sp macro="" textlink="">
          <xdr:nvSpPr>
            <xdr:cNvPr id="1086" name="CheckDevis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2</xdr:row>
      <xdr:rowOff>409575</xdr:rowOff>
    </xdr:from>
    <xdr:to>
      <xdr:col>13</xdr:col>
      <xdr:colOff>200025</xdr:colOff>
      <xdr:row>4</xdr:row>
      <xdr:rowOff>57150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82BB1CAB-A9CC-C467-DD23-F212BD797642}"/>
            </a:ext>
          </a:extLst>
        </xdr:cNvPr>
        <xdr:cNvSpPr txBox="1"/>
      </xdr:nvSpPr>
      <xdr:spPr>
        <a:xfrm>
          <a:off x="3057525" y="2695575"/>
          <a:ext cx="4086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900"/>
            <a:t>*motte Ø 3cm possibilité de commander par 30 avec un sup. de 15%</a:t>
          </a:r>
        </a:p>
        <a:p>
          <a:r>
            <a:rPr lang="fr-FR" sz="900"/>
            <a:t>*motte Ø 2cm (légumes) possibilité de commander par 120 avec un sup. de 15%</a:t>
          </a:r>
        </a:p>
      </xdr:txBody>
    </xdr:sp>
    <xdr:clientData/>
  </xdr:twoCellAnchor>
  <xdr:twoCellAnchor editAs="oneCell">
    <xdr:from>
      <xdr:col>0</xdr:col>
      <xdr:colOff>104775</xdr:colOff>
      <xdr:row>1</xdr:row>
      <xdr:rowOff>28575</xdr:rowOff>
    </xdr:from>
    <xdr:to>
      <xdr:col>1</xdr:col>
      <xdr:colOff>991812</xdr:colOff>
      <xdr:row>1</xdr:row>
      <xdr:rowOff>723900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7C2A040-2FB8-39D3-A913-BBCBFBE8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66700"/>
          <a:ext cx="1258512" cy="695325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</xdr:row>
      <xdr:rowOff>771525</xdr:rowOff>
    </xdr:from>
    <xdr:to>
      <xdr:col>1</xdr:col>
      <xdr:colOff>1057276</xdr:colOff>
      <xdr:row>1</xdr:row>
      <xdr:rowOff>1514475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D5D6BFA4-9AAA-4B8B-A02D-465F273E94C7}"/>
            </a:ext>
          </a:extLst>
        </xdr:cNvPr>
        <xdr:cNvSpPr txBox="1"/>
      </xdr:nvSpPr>
      <xdr:spPr>
        <a:xfrm>
          <a:off x="76201" y="1009650"/>
          <a:ext cx="13525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 Chemin du Causse 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81090 VALDURENQUE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05 63 50 50 20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contact@haberschill.fr</a:t>
          </a:r>
          <a:b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www.haberschill.fr </a:t>
          </a:r>
          <a:r>
            <a:rPr lang="fr-FR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 sz="800" b="0">
            <a:effectLst/>
          </a:endParaRPr>
        </a:p>
        <a:p>
          <a:pPr algn="ctr"/>
          <a:endParaRPr lang="fr-FR" sz="800" b="0"/>
        </a:p>
      </xdr:txBody>
    </xdr:sp>
    <xdr:clientData/>
  </xdr:twoCellAnchor>
  <xdr:twoCellAnchor>
    <xdr:from>
      <xdr:col>1</xdr:col>
      <xdr:colOff>552449</xdr:colOff>
      <xdr:row>1</xdr:row>
      <xdr:rowOff>119466</xdr:rowOff>
    </xdr:from>
    <xdr:to>
      <xdr:col>1</xdr:col>
      <xdr:colOff>1676400</xdr:colOff>
      <xdr:row>1</xdr:row>
      <xdr:rowOff>392310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EB07F034-BD83-4F04-A035-6F22796AB4EE}"/>
            </a:ext>
          </a:extLst>
        </xdr:cNvPr>
        <xdr:cNvSpPr txBox="1"/>
      </xdr:nvSpPr>
      <xdr:spPr>
        <a:xfrm>
          <a:off x="923924" y="357591"/>
          <a:ext cx="1123951" cy="27284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Nom :</a:t>
          </a:r>
        </a:p>
      </xdr:txBody>
    </xdr:sp>
    <xdr:clientData/>
  </xdr:twoCellAnchor>
  <xdr:twoCellAnchor>
    <xdr:from>
      <xdr:col>1</xdr:col>
      <xdr:colOff>767043</xdr:colOff>
      <xdr:row>1</xdr:row>
      <xdr:rowOff>574686</xdr:rowOff>
    </xdr:from>
    <xdr:to>
      <xdr:col>1</xdr:col>
      <xdr:colOff>1647825</xdr:colOff>
      <xdr:row>1</xdr:row>
      <xdr:rowOff>822715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3BA182E2-6857-40B7-A2F7-F2DD228D3CA0}"/>
            </a:ext>
          </a:extLst>
        </xdr:cNvPr>
        <xdr:cNvSpPr txBox="1"/>
      </xdr:nvSpPr>
      <xdr:spPr>
        <a:xfrm>
          <a:off x="1138518" y="812811"/>
          <a:ext cx="880782" cy="24802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Tél :</a:t>
          </a:r>
        </a:p>
      </xdr:txBody>
    </xdr:sp>
    <xdr:clientData/>
  </xdr:twoCellAnchor>
  <xdr:twoCellAnchor>
    <xdr:from>
      <xdr:col>1</xdr:col>
      <xdr:colOff>583149</xdr:colOff>
      <xdr:row>1</xdr:row>
      <xdr:rowOff>1022471</xdr:rowOff>
    </xdr:from>
    <xdr:to>
      <xdr:col>1</xdr:col>
      <xdr:colOff>1628774</xdr:colOff>
      <xdr:row>1</xdr:row>
      <xdr:rowOff>1275759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85BC2D16-AE49-4860-908B-AA7328BA7B84}"/>
            </a:ext>
          </a:extLst>
        </xdr:cNvPr>
        <xdr:cNvSpPr txBox="1"/>
      </xdr:nvSpPr>
      <xdr:spPr>
        <a:xfrm>
          <a:off x="954624" y="1260596"/>
          <a:ext cx="1045625" cy="25328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Mail :</a:t>
          </a:r>
        </a:p>
      </xdr:txBody>
    </xdr:sp>
    <xdr:clientData/>
  </xdr:twoCellAnchor>
  <xdr:twoCellAnchor>
    <xdr:from>
      <xdr:col>2</xdr:col>
      <xdr:colOff>2164625</xdr:colOff>
      <xdr:row>1</xdr:row>
      <xdr:rowOff>129237</xdr:rowOff>
    </xdr:from>
    <xdr:to>
      <xdr:col>6</xdr:col>
      <xdr:colOff>19050</xdr:colOff>
      <xdr:row>1</xdr:row>
      <xdr:rowOff>454091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BAC32AD6-D486-40B8-9D37-3D03FE9B8F1F}"/>
            </a:ext>
          </a:extLst>
        </xdr:cNvPr>
        <xdr:cNvSpPr txBox="1"/>
      </xdr:nvSpPr>
      <xdr:spPr>
        <a:xfrm>
          <a:off x="4517300" y="367362"/>
          <a:ext cx="950050" cy="32485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Adr. 1</a:t>
          </a:r>
          <a:r>
            <a:rPr lang="fr-FR" sz="1050" b="1" baseline="0"/>
            <a:t> :</a:t>
          </a:r>
          <a:endParaRPr lang="fr-FR" sz="1050" b="1"/>
        </a:p>
      </xdr:txBody>
    </xdr:sp>
    <xdr:clientData/>
  </xdr:twoCellAnchor>
  <xdr:twoCellAnchor>
    <xdr:from>
      <xdr:col>2</xdr:col>
      <xdr:colOff>2166736</xdr:colOff>
      <xdr:row>1</xdr:row>
      <xdr:rowOff>557097</xdr:rowOff>
    </xdr:from>
    <xdr:to>
      <xdr:col>6</xdr:col>
      <xdr:colOff>19050</xdr:colOff>
      <xdr:row>1</xdr:row>
      <xdr:rowOff>821194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4A3A71CB-E5A8-4454-8109-47515B79C9E1}"/>
            </a:ext>
          </a:extLst>
        </xdr:cNvPr>
        <xdr:cNvSpPr txBox="1"/>
      </xdr:nvSpPr>
      <xdr:spPr>
        <a:xfrm>
          <a:off x="4519411" y="795222"/>
          <a:ext cx="947939" cy="26409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Adr</a:t>
          </a:r>
          <a:r>
            <a:rPr lang="fr-FR" sz="1050" b="1" baseline="0"/>
            <a:t>. 2</a:t>
          </a:r>
          <a:r>
            <a:rPr lang="fr-FR" sz="1050" b="1"/>
            <a:t> :</a:t>
          </a:r>
        </a:p>
      </xdr:txBody>
    </xdr:sp>
    <xdr:clientData/>
  </xdr:twoCellAnchor>
  <xdr:twoCellAnchor>
    <xdr:from>
      <xdr:col>3</xdr:col>
      <xdr:colOff>149480</xdr:colOff>
      <xdr:row>1</xdr:row>
      <xdr:rowOff>1042698</xdr:rowOff>
    </xdr:from>
    <xdr:to>
      <xdr:col>6</xdr:col>
      <xdr:colOff>19050</xdr:colOff>
      <xdr:row>1</xdr:row>
      <xdr:rowOff>1319963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66D49010-5B89-4B0F-AE8E-447C6B6B288F}"/>
            </a:ext>
          </a:extLst>
        </xdr:cNvPr>
        <xdr:cNvSpPr txBox="1"/>
      </xdr:nvSpPr>
      <xdr:spPr>
        <a:xfrm>
          <a:off x="4711955" y="1280823"/>
          <a:ext cx="755395" cy="27726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CP :</a:t>
          </a:r>
        </a:p>
      </xdr:txBody>
    </xdr:sp>
    <xdr:clientData/>
  </xdr:twoCellAnchor>
  <xdr:twoCellAnchor>
    <xdr:from>
      <xdr:col>9</xdr:col>
      <xdr:colOff>82945</xdr:colOff>
      <xdr:row>1</xdr:row>
      <xdr:rowOff>992548</xdr:rowOff>
    </xdr:from>
    <xdr:to>
      <xdr:col>13</xdr:col>
      <xdr:colOff>19945</xdr:colOff>
      <xdr:row>1</xdr:row>
      <xdr:rowOff>1258240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7FEB21EE-A67F-4836-91A4-A2B19DB6741C}"/>
            </a:ext>
          </a:extLst>
        </xdr:cNvPr>
        <xdr:cNvSpPr txBox="1"/>
      </xdr:nvSpPr>
      <xdr:spPr>
        <a:xfrm>
          <a:off x="6331345" y="1230673"/>
          <a:ext cx="632325" cy="26569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050" b="1"/>
            <a:t>Ville :</a:t>
          </a:r>
        </a:p>
      </xdr:txBody>
    </xdr:sp>
    <xdr:clientData/>
  </xdr:twoCellAnchor>
  <xdr:twoCellAnchor>
    <xdr:from>
      <xdr:col>1</xdr:col>
      <xdr:colOff>1685926</xdr:colOff>
      <xdr:row>1</xdr:row>
      <xdr:rowOff>90051</xdr:rowOff>
    </xdr:from>
    <xdr:to>
      <xdr:col>3</xdr:col>
      <xdr:colOff>200026</xdr:colOff>
      <xdr:row>1</xdr:row>
      <xdr:rowOff>495300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D0C3D791-06AA-E1B7-ED86-6A7EF0113608}"/>
            </a:ext>
          </a:extLst>
        </xdr:cNvPr>
        <xdr:cNvSpPr/>
      </xdr:nvSpPr>
      <xdr:spPr>
        <a:xfrm>
          <a:off x="2057401" y="328176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90051</xdr:rowOff>
    </xdr:from>
    <xdr:to>
      <xdr:col>21</xdr:col>
      <xdr:colOff>314325</xdr:colOff>
      <xdr:row>1</xdr:row>
      <xdr:rowOff>495300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1BDF906-6623-EBBC-8669-E6753D553E33}"/>
            </a:ext>
          </a:extLst>
        </xdr:cNvPr>
        <xdr:cNvSpPr/>
      </xdr:nvSpPr>
      <xdr:spPr>
        <a:xfrm>
          <a:off x="5476876" y="328176"/>
          <a:ext cx="2886074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1685926</xdr:colOff>
      <xdr:row>1</xdr:row>
      <xdr:rowOff>499626</xdr:rowOff>
    </xdr:from>
    <xdr:to>
      <xdr:col>3</xdr:col>
      <xdr:colOff>200026</xdr:colOff>
      <xdr:row>1</xdr:row>
      <xdr:rowOff>904875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210682B-0AD0-E571-5574-029AEBDBACEB}"/>
            </a:ext>
          </a:extLst>
        </xdr:cNvPr>
        <xdr:cNvSpPr/>
      </xdr:nvSpPr>
      <xdr:spPr>
        <a:xfrm>
          <a:off x="2057401" y="737751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1685926</xdr:colOff>
      <xdr:row>1</xdr:row>
      <xdr:rowOff>909201</xdr:rowOff>
    </xdr:from>
    <xdr:to>
      <xdr:col>3</xdr:col>
      <xdr:colOff>200026</xdr:colOff>
      <xdr:row>1</xdr:row>
      <xdr:rowOff>1314450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7A337AC2-652D-40A7-5FD6-530EC4005908}"/>
            </a:ext>
          </a:extLst>
        </xdr:cNvPr>
        <xdr:cNvSpPr/>
      </xdr:nvSpPr>
      <xdr:spPr>
        <a:xfrm>
          <a:off x="2057401" y="1147326"/>
          <a:ext cx="2705100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909201</xdr:rowOff>
    </xdr:from>
    <xdr:to>
      <xdr:col>9</xdr:col>
      <xdr:colOff>200025</xdr:colOff>
      <xdr:row>1</xdr:row>
      <xdr:rowOff>1314450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D72A2467-1E69-D9D8-510F-F09F6CF51F21}"/>
            </a:ext>
          </a:extLst>
        </xdr:cNvPr>
        <xdr:cNvSpPr/>
      </xdr:nvSpPr>
      <xdr:spPr>
        <a:xfrm>
          <a:off x="5476876" y="1147326"/>
          <a:ext cx="971549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304800</xdr:colOff>
      <xdr:row>1</xdr:row>
      <xdr:rowOff>904875</xdr:rowOff>
    </xdr:from>
    <xdr:to>
      <xdr:col>21</xdr:col>
      <xdr:colOff>314325</xdr:colOff>
      <xdr:row>1</xdr:row>
      <xdr:rowOff>1310124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E7E28034-5236-47E3-A6EB-C33E1D6B8764}"/>
            </a:ext>
          </a:extLst>
        </xdr:cNvPr>
        <xdr:cNvSpPr/>
      </xdr:nvSpPr>
      <xdr:spPr>
        <a:xfrm>
          <a:off x="6924675" y="1143000"/>
          <a:ext cx="1438275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28576</xdr:colOff>
      <xdr:row>1</xdr:row>
      <xdr:rowOff>499626</xdr:rowOff>
    </xdr:from>
    <xdr:to>
      <xdr:col>21</xdr:col>
      <xdr:colOff>314325</xdr:colOff>
      <xdr:row>1</xdr:row>
      <xdr:rowOff>904875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B8575ECF-25F5-B18F-6677-B52837834E95}"/>
            </a:ext>
          </a:extLst>
        </xdr:cNvPr>
        <xdr:cNvSpPr/>
      </xdr:nvSpPr>
      <xdr:spPr>
        <a:xfrm>
          <a:off x="5476876" y="737751"/>
          <a:ext cx="2886074" cy="405249"/>
        </a:xfrm>
        <a:prstGeom prst="rect">
          <a:avLst/>
        </a:prstGeom>
        <a:solidFill>
          <a:srgbClr val="E0E0E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fr-FR" sz="18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133350</xdr:colOff>
      <xdr:row>1</xdr:row>
      <xdr:rowOff>1628775</xdr:rowOff>
    </xdr:from>
    <xdr:to>
      <xdr:col>21</xdr:col>
      <xdr:colOff>276225</xdr:colOff>
      <xdr:row>1</xdr:row>
      <xdr:rowOff>2438400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BA9477E0-0FEE-C1F6-DCCD-618AE501F002}"/>
            </a:ext>
          </a:extLst>
        </xdr:cNvPr>
        <xdr:cNvSpPr txBox="1"/>
      </xdr:nvSpPr>
      <xdr:spPr>
        <a:xfrm>
          <a:off x="504825" y="1866900"/>
          <a:ext cx="78200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/>
            <a:t>Pour un traitement plus rapide de votre commande</a:t>
          </a:r>
        </a:p>
        <a:p>
          <a:pPr algn="ctr"/>
          <a:r>
            <a:rPr lang="fr-FR" sz="1100"/>
            <a:t>Rendez-vous sur notre site :  www.haberschill.fr</a:t>
          </a:r>
        </a:p>
        <a:p>
          <a:pPr algn="ctr"/>
          <a:r>
            <a:rPr lang="fr-FR" sz="1100"/>
            <a:t>Téléchargez, remplissez et envoyez votre commande sur : contact@haberschill.fr</a:t>
          </a:r>
        </a:p>
        <a:p>
          <a:pPr algn="ctr"/>
          <a:r>
            <a:rPr lang="fr-FR" sz="1100"/>
            <a:t>Un Pack Découverte vous sera OFFERT</a:t>
          </a:r>
        </a:p>
      </xdr:txBody>
    </xdr:sp>
    <xdr:clientData/>
  </xdr:twoCellAnchor>
  <xdr:twoCellAnchor>
    <xdr:from>
      <xdr:col>1</xdr:col>
      <xdr:colOff>133351</xdr:colOff>
      <xdr:row>1</xdr:row>
      <xdr:rowOff>2695575</xdr:rowOff>
    </xdr:from>
    <xdr:to>
      <xdr:col>13</xdr:col>
      <xdr:colOff>228601</xdr:colOff>
      <xdr:row>2</xdr:row>
      <xdr:rowOff>66675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274CA74B-B6D9-F916-7D01-D72C23980F5A}"/>
            </a:ext>
          </a:extLst>
        </xdr:cNvPr>
        <xdr:cNvSpPr txBox="1"/>
      </xdr:nvSpPr>
      <xdr:spPr>
        <a:xfrm>
          <a:off x="504826" y="2933700"/>
          <a:ext cx="666750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66675</xdr:colOff>
      <xdr:row>1</xdr:row>
      <xdr:rowOff>2419350</xdr:rowOff>
    </xdr:from>
    <xdr:to>
      <xdr:col>1</xdr:col>
      <xdr:colOff>1828800</xdr:colOff>
      <xdr:row>1</xdr:row>
      <xdr:rowOff>2667000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A8BF5AFF-3D9D-EF03-1327-C3080C35DBB6}"/>
            </a:ext>
          </a:extLst>
        </xdr:cNvPr>
        <xdr:cNvSpPr txBox="1"/>
      </xdr:nvSpPr>
      <xdr:spPr>
        <a:xfrm>
          <a:off x="438150" y="2657475"/>
          <a:ext cx="17621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Remarques :</a:t>
          </a:r>
        </a:p>
        <a:p>
          <a:endParaRPr lang="fr-FR" sz="1100"/>
        </a:p>
      </xdr:txBody>
    </xdr:sp>
    <xdr:clientData/>
  </xdr:twoCellAnchor>
  <xdr:twoCellAnchor>
    <xdr:from>
      <xdr:col>19</xdr:col>
      <xdr:colOff>104775</xdr:colOff>
      <xdr:row>1</xdr:row>
      <xdr:rowOff>2809875</xdr:rowOff>
    </xdr:from>
    <xdr:to>
      <xdr:col>21</xdr:col>
      <xdr:colOff>247650</xdr:colOff>
      <xdr:row>1</xdr:row>
      <xdr:rowOff>3086100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1BEAE591-9D6B-D01F-698C-3202DE4A7BCA}"/>
            </a:ext>
          </a:extLst>
        </xdr:cNvPr>
        <xdr:cNvSpPr txBox="1"/>
      </xdr:nvSpPr>
      <xdr:spPr>
        <a:xfrm>
          <a:off x="7315200" y="3048000"/>
          <a:ext cx="981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avec pépi :</a:t>
          </a:r>
        </a:p>
      </xdr:txBody>
    </xdr:sp>
    <xdr:clientData/>
  </xdr:twoCellAnchor>
  <xdr:twoCellAnchor>
    <xdr:from>
      <xdr:col>21</xdr:col>
      <xdr:colOff>104775</xdr:colOff>
      <xdr:row>1</xdr:row>
      <xdr:rowOff>2867025</xdr:rowOff>
    </xdr:from>
    <xdr:to>
      <xdr:col>21</xdr:col>
      <xdr:colOff>266700</xdr:colOff>
      <xdr:row>1</xdr:row>
      <xdr:rowOff>3038475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8EFF3EF4-2253-6683-3511-3E3A065D6D9F}"/>
            </a:ext>
          </a:extLst>
        </xdr:cNvPr>
        <xdr:cNvSpPr/>
      </xdr:nvSpPr>
      <xdr:spPr>
        <a:xfrm>
          <a:off x="8153400" y="3105150"/>
          <a:ext cx="161925" cy="17145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104775</xdr:colOff>
      <xdr:row>1</xdr:row>
      <xdr:rowOff>3143250</xdr:rowOff>
    </xdr:from>
    <xdr:to>
      <xdr:col>21</xdr:col>
      <xdr:colOff>266700</xdr:colOff>
      <xdr:row>1</xdr:row>
      <xdr:rowOff>3314700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5B5240D9-D3ED-66A3-B5A4-1477BA2C5883}"/>
            </a:ext>
          </a:extLst>
        </xdr:cNvPr>
        <xdr:cNvSpPr/>
      </xdr:nvSpPr>
      <xdr:spPr>
        <a:xfrm>
          <a:off x="8153400" y="3381375"/>
          <a:ext cx="161925" cy="171450"/>
        </a:xfrm>
        <a:prstGeom prst="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19</xdr:col>
      <xdr:colOff>114301</xdr:colOff>
      <xdr:row>1</xdr:row>
      <xdr:rowOff>3095625</xdr:rowOff>
    </xdr:from>
    <xdr:to>
      <xdr:col>21</xdr:col>
      <xdr:colOff>123825</xdr:colOff>
      <xdr:row>1</xdr:row>
      <xdr:rowOff>3352801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B095C3BC-FE82-591B-68B5-A28DAFBF9D93}"/>
            </a:ext>
          </a:extLst>
        </xdr:cNvPr>
        <xdr:cNvSpPr txBox="1"/>
      </xdr:nvSpPr>
      <xdr:spPr>
        <a:xfrm>
          <a:off x="7324726" y="3333750"/>
          <a:ext cx="8477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avec Raes : </a:t>
          </a:r>
          <a:endParaRPr lang="fr-FR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.emf"/><Relationship Id="rId21" Type="http://schemas.openxmlformats.org/officeDocument/2006/relationships/control" Target="../activeX/activeX8.xml"/><Relationship Id="rId42" Type="http://schemas.openxmlformats.org/officeDocument/2006/relationships/image" Target="../media/image18.emf"/><Relationship Id="rId47" Type="http://schemas.openxmlformats.org/officeDocument/2006/relationships/control" Target="../activeX/activeX21.xml"/><Relationship Id="rId63" Type="http://schemas.openxmlformats.org/officeDocument/2006/relationships/control" Target="../activeX/activeX29.xml"/><Relationship Id="rId68" Type="http://schemas.openxmlformats.org/officeDocument/2006/relationships/image" Target="../media/image31.emf"/><Relationship Id="rId84" Type="http://schemas.openxmlformats.org/officeDocument/2006/relationships/image" Target="../media/image39.emf"/><Relationship Id="rId89" Type="http://schemas.openxmlformats.org/officeDocument/2006/relationships/control" Target="../activeX/activeX42.xml"/><Relationship Id="rId16" Type="http://schemas.openxmlformats.org/officeDocument/2006/relationships/image" Target="../media/image5.emf"/><Relationship Id="rId11" Type="http://schemas.openxmlformats.org/officeDocument/2006/relationships/control" Target="../activeX/activeX3.xml"/><Relationship Id="rId32" Type="http://schemas.openxmlformats.org/officeDocument/2006/relationships/image" Target="../media/image13.emf"/><Relationship Id="rId37" Type="http://schemas.openxmlformats.org/officeDocument/2006/relationships/control" Target="../activeX/activeX16.xml"/><Relationship Id="rId53" Type="http://schemas.openxmlformats.org/officeDocument/2006/relationships/control" Target="../activeX/activeX24.xml"/><Relationship Id="rId58" Type="http://schemas.openxmlformats.org/officeDocument/2006/relationships/image" Target="../media/image26.emf"/><Relationship Id="rId74" Type="http://schemas.openxmlformats.org/officeDocument/2006/relationships/image" Target="../media/image34.emf"/><Relationship Id="rId79" Type="http://schemas.openxmlformats.org/officeDocument/2006/relationships/control" Target="../activeX/activeX37.xml"/><Relationship Id="rId102" Type="http://schemas.openxmlformats.org/officeDocument/2006/relationships/image" Target="../media/image48.emf"/><Relationship Id="rId5" Type="http://schemas.openxmlformats.org/officeDocument/2006/relationships/drawing" Target="../drawings/drawing1.xml"/><Relationship Id="rId90" Type="http://schemas.openxmlformats.org/officeDocument/2006/relationships/image" Target="../media/image42.emf"/><Relationship Id="rId95" Type="http://schemas.openxmlformats.org/officeDocument/2006/relationships/control" Target="../activeX/activeX45.xml"/><Relationship Id="rId22" Type="http://schemas.openxmlformats.org/officeDocument/2006/relationships/image" Target="../media/image8.emf"/><Relationship Id="rId27" Type="http://schemas.openxmlformats.org/officeDocument/2006/relationships/control" Target="../activeX/activeX11.xml"/><Relationship Id="rId43" Type="http://schemas.openxmlformats.org/officeDocument/2006/relationships/control" Target="../activeX/activeX19.xml"/><Relationship Id="rId48" Type="http://schemas.openxmlformats.org/officeDocument/2006/relationships/image" Target="../media/image21.emf"/><Relationship Id="rId64" Type="http://schemas.openxmlformats.org/officeDocument/2006/relationships/image" Target="../media/image29.emf"/><Relationship Id="rId69" Type="http://schemas.openxmlformats.org/officeDocument/2006/relationships/control" Target="../activeX/activeX32.xml"/><Relationship Id="rId80" Type="http://schemas.openxmlformats.org/officeDocument/2006/relationships/image" Target="../media/image37.emf"/><Relationship Id="rId85" Type="http://schemas.openxmlformats.org/officeDocument/2006/relationships/control" Target="../activeX/activeX40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33" Type="http://schemas.openxmlformats.org/officeDocument/2006/relationships/control" Target="../activeX/activeX14.xml"/><Relationship Id="rId38" Type="http://schemas.openxmlformats.org/officeDocument/2006/relationships/image" Target="../media/image16.emf"/><Relationship Id="rId59" Type="http://schemas.openxmlformats.org/officeDocument/2006/relationships/control" Target="../activeX/activeX27.xml"/><Relationship Id="rId103" Type="http://schemas.openxmlformats.org/officeDocument/2006/relationships/control" Target="../activeX/activeX49.xml"/><Relationship Id="rId20" Type="http://schemas.openxmlformats.org/officeDocument/2006/relationships/image" Target="../media/image7.emf"/><Relationship Id="rId41" Type="http://schemas.openxmlformats.org/officeDocument/2006/relationships/control" Target="../activeX/activeX18.xml"/><Relationship Id="rId54" Type="http://schemas.openxmlformats.org/officeDocument/2006/relationships/image" Target="../media/image24.emf"/><Relationship Id="rId62" Type="http://schemas.openxmlformats.org/officeDocument/2006/relationships/image" Target="../media/image28.emf"/><Relationship Id="rId70" Type="http://schemas.openxmlformats.org/officeDocument/2006/relationships/image" Target="../media/image32.emf"/><Relationship Id="rId75" Type="http://schemas.openxmlformats.org/officeDocument/2006/relationships/control" Target="../activeX/activeX35.xml"/><Relationship Id="rId83" Type="http://schemas.openxmlformats.org/officeDocument/2006/relationships/control" Target="../activeX/activeX39.xml"/><Relationship Id="rId88" Type="http://schemas.openxmlformats.org/officeDocument/2006/relationships/image" Target="../media/image41.emf"/><Relationship Id="rId91" Type="http://schemas.openxmlformats.org/officeDocument/2006/relationships/control" Target="../activeX/activeX43.xml"/><Relationship Id="rId96" Type="http://schemas.openxmlformats.org/officeDocument/2006/relationships/image" Target="../media/image45.emf"/><Relationship Id="rId1" Type="http://schemas.openxmlformats.org/officeDocument/2006/relationships/hyperlink" Target="mailto:contact@haberschill.fr" TargetMode="External"/><Relationship Id="rId6" Type="http://schemas.openxmlformats.org/officeDocument/2006/relationships/vmlDrawing" Target="../drawings/vmlDrawing1.vml"/><Relationship Id="rId15" Type="http://schemas.openxmlformats.org/officeDocument/2006/relationships/control" Target="../activeX/activeX5.xml"/><Relationship Id="rId23" Type="http://schemas.openxmlformats.org/officeDocument/2006/relationships/control" Target="../activeX/activeX9.xml"/><Relationship Id="rId28" Type="http://schemas.openxmlformats.org/officeDocument/2006/relationships/image" Target="../media/image11.emf"/><Relationship Id="rId36" Type="http://schemas.openxmlformats.org/officeDocument/2006/relationships/image" Target="../media/image15.emf"/><Relationship Id="rId49" Type="http://schemas.openxmlformats.org/officeDocument/2006/relationships/control" Target="../activeX/activeX22.xml"/><Relationship Id="rId57" Type="http://schemas.openxmlformats.org/officeDocument/2006/relationships/control" Target="../activeX/activeX26.xml"/><Relationship Id="rId106" Type="http://schemas.openxmlformats.org/officeDocument/2006/relationships/image" Target="../media/image50.emf"/><Relationship Id="rId10" Type="http://schemas.openxmlformats.org/officeDocument/2006/relationships/image" Target="../media/image2.emf"/><Relationship Id="rId31" Type="http://schemas.openxmlformats.org/officeDocument/2006/relationships/control" Target="../activeX/activeX13.xml"/><Relationship Id="rId44" Type="http://schemas.openxmlformats.org/officeDocument/2006/relationships/image" Target="../media/image19.emf"/><Relationship Id="rId52" Type="http://schemas.openxmlformats.org/officeDocument/2006/relationships/image" Target="../media/image23.emf"/><Relationship Id="rId60" Type="http://schemas.openxmlformats.org/officeDocument/2006/relationships/image" Target="../media/image27.emf"/><Relationship Id="rId65" Type="http://schemas.openxmlformats.org/officeDocument/2006/relationships/control" Target="../activeX/activeX30.xml"/><Relationship Id="rId73" Type="http://schemas.openxmlformats.org/officeDocument/2006/relationships/control" Target="../activeX/activeX34.xml"/><Relationship Id="rId78" Type="http://schemas.openxmlformats.org/officeDocument/2006/relationships/image" Target="../media/image36.emf"/><Relationship Id="rId81" Type="http://schemas.openxmlformats.org/officeDocument/2006/relationships/control" Target="../activeX/activeX38.xml"/><Relationship Id="rId86" Type="http://schemas.openxmlformats.org/officeDocument/2006/relationships/image" Target="../media/image40.emf"/><Relationship Id="rId94" Type="http://schemas.openxmlformats.org/officeDocument/2006/relationships/image" Target="../media/image44.emf"/><Relationship Id="rId99" Type="http://schemas.openxmlformats.org/officeDocument/2006/relationships/control" Target="../activeX/activeX47.xml"/><Relationship Id="rId101" Type="http://schemas.openxmlformats.org/officeDocument/2006/relationships/control" Target="../activeX/activeX48.xml"/><Relationship Id="rId4" Type="http://schemas.openxmlformats.org/officeDocument/2006/relationships/printerSettings" Target="../printerSettings/printerSettings1.bin"/><Relationship Id="rId9" Type="http://schemas.openxmlformats.org/officeDocument/2006/relationships/control" Target="../activeX/activeX2.xml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9" Type="http://schemas.openxmlformats.org/officeDocument/2006/relationships/control" Target="../activeX/activeX17.xml"/><Relationship Id="rId34" Type="http://schemas.openxmlformats.org/officeDocument/2006/relationships/image" Target="../media/image14.emf"/><Relationship Id="rId50" Type="http://schemas.openxmlformats.org/officeDocument/2006/relationships/image" Target="../media/image22.emf"/><Relationship Id="rId55" Type="http://schemas.openxmlformats.org/officeDocument/2006/relationships/control" Target="../activeX/activeX25.xml"/><Relationship Id="rId76" Type="http://schemas.openxmlformats.org/officeDocument/2006/relationships/image" Target="../media/image35.emf"/><Relationship Id="rId97" Type="http://schemas.openxmlformats.org/officeDocument/2006/relationships/control" Target="../activeX/activeX46.xml"/><Relationship Id="rId104" Type="http://schemas.openxmlformats.org/officeDocument/2006/relationships/image" Target="../media/image49.emf"/><Relationship Id="rId7" Type="http://schemas.openxmlformats.org/officeDocument/2006/relationships/control" Target="../activeX/activeX1.xml"/><Relationship Id="rId71" Type="http://schemas.openxmlformats.org/officeDocument/2006/relationships/control" Target="../activeX/activeX33.xml"/><Relationship Id="rId92" Type="http://schemas.openxmlformats.org/officeDocument/2006/relationships/image" Target="../media/image43.emf"/><Relationship Id="rId2" Type="http://schemas.openxmlformats.org/officeDocument/2006/relationships/hyperlink" Target="https://haberschill.fr/" TargetMode="External"/><Relationship Id="rId29" Type="http://schemas.openxmlformats.org/officeDocument/2006/relationships/control" Target="../activeX/activeX12.xml"/><Relationship Id="rId24" Type="http://schemas.openxmlformats.org/officeDocument/2006/relationships/image" Target="../media/image9.emf"/><Relationship Id="rId40" Type="http://schemas.openxmlformats.org/officeDocument/2006/relationships/image" Target="../media/image17.emf"/><Relationship Id="rId45" Type="http://schemas.openxmlformats.org/officeDocument/2006/relationships/control" Target="../activeX/activeX20.xml"/><Relationship Id="rId66" Type="http://schemas.openxmlformats.org/officeDocument/2006/relationships/image" Target="../media/image30.emf"/><Relationship Id="rId87" Type="http://schemas.openxmlformats.org/officeDocument/2006/relationships/control" Target="../activeX/activeX41.xml"/><Relationship Id="rId61" Type="http://schemas.openxmlformats.org/officeDocument/2006/relationships/control" Target="../activeX/activeX28.xml"/><Relationship Id="rId82" Type="http://schemas.openxmlformats.org/officeDocument/2006/relationships/image" Target="../media/image38.emf"/><Relationship Id="rId19" Type="http://schemas.openxmlformats.org/officeDocument/2006/relationships/control" Target="../activeX/activeX7.xml"/><Relationship Id="rId14" Type="http://schemas.openxmlformats.org/officeDocument/2006/relationships/image" Target="../media/image4.emf"/><Relationship Id="rId30" Type="http://schemas.openxmlformats.org/officeDocument/2006/relationships/image" Target="../media/image12.emf"/><Relationship Id="rId35" Type="http://schemas.openxmlformats.org/officeDocument/2006/relationships/control" Target="../activeX/activeX15.xml"/><Relationship Id="rId56" Type="http://schemas.openxmlformats.org/officeDocument/2006/relationships/image" Target="../media/image25.emf"/><Relationship Id="rId77" Type="http://schemas.openxmlformats.org/officeDocument/2006/relationships/control" Target="../activeX/activeX36.xml"/><Relationship Id="rId100" Type="http://schemas.openxmlformats.org/officeDocument/2006/relationships/image" Target="../media/image47.emf"/><Relationship Id="rId105" Type="http://schemas.openxmlformats.org/officeDocument/2006/relationships/control" Target="../activeX/activeX50.xml"/><Relationship Id="rId8" Type="http://schemas.openxmlformats.org/officeDocument/2006/relationships/image" Target="../media/image1.emf"/><Relationship Id="rId51" Type="http://schemas.openxmlformats.org/officeDocument/2006/relationships/control" Target="../activeX/activeX23.xml"/><Relationship Id="rId72" Type="http://schemas.openxmlformats.org/officeDocument/2006/relationships/image" Target="../media/image33.emf"/><Relationship Id="rId93" Type="http://schemas.openxmlformats.org/officeDocument/2006/relationships/control" Target="../activeX/activeX44.xml"/><Relationship Id="rId98" Type="http://schemas.openxmlformats.org/officeDocument/2006/relationships/image" Target="../media/image46.emf"/><Relationship Id="rId3" Type="http://schemas.openxmlformats.org/officeDocument/2006/relationships/hyperlink" Target="https://haberschill.fr/aide-saisi-de-commande/" TargetMode="External"/><Relationship Id="rId25" Type="http://schemas.openxmlformats.org/officeDocument/2006/relationships/control" Target="../activeX/activeX10.xml"/><Relationship Id="rId46" Type="http://schemas.openxmlformats.org/officeDocument/2006/relationships/image" Target="../media/image20.emf"/><Relationship Id="rId67" Type="http://schemas.openxmlformats.org/officeDocument/2006/relationships/control" Target="../activeX/activeX3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59A36-BA88-41E9-8A27-24045494C479}">
  <sheetPr codeName="Feuil1">
    <tabColor rgb="FF00B0F0"/>
  </sheetPr>
  <dimension ref="A1:X37"/>
  <sheetViews>
    <sheetView tabSelected="1" zoomScaleNormal="100" workbookViewId="0">
      <selection activeCell="C13" sqref="C13"/>
    </sheetView>
  </sheetViews>
  <sheetFormatPr baseColWidth="10" defaultRowHeight="16.5" x14ac:dyDescent="0.3"/>
  <cols>
    <col min="1" max="1" width="4.85546875" style="2" customWidth="1"/>
    <col min="2" max="2" width="27.28515625" style="2" customWidth="1"/>
    <col min="3" max="3" width="14.42578125" style="2" customWidth="1"/>
    <col min="4" max="4" width="6.5703125" style="2" customWidth="1"/>
    <col min="5" max="5" width="8.42578125" style="2" customWidth="1"/>
    <col min="6" max="6" width="11.42578125" style="2"/>
    <col min="7" max="7" width="22.140625" style="2" customWidth="1"/>
    <col min="8" max="8" width="12.7109375" style="2" customWidth="1"/>
    <col min="9" max="9" width="30.85546875" style="2" customWidth="1"/>
    <col min="10" max="10" width="15.28515625" style="2" customWidth="1"/>
    <col min="11" max="13" width="11.42578125" style="2"/>
    <col min="14" max="14" width="7.28515625" style="2" customWidth="1"/>
    <col min="15" max="41" width="11.42578125" style="2"/>
    <col min="42" max="42" width="0" style="2" hidden="1" customWidth="1"/>
    <col min="43" max="16384" width="11.42578125" style="2"/>
  </cols>
  <sheetData>
    <row r="1" spans="1:24" x14ac:dyDescent="0.3">
      <c r="A1" s="526"/>
      <c r="B1" s="495" t="s">
        <v>2268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5.5" x14ac:dyDescent="0.35">
      <c r="A2" s="1"/>
      <c r="B2" s="1"/>
      <c r="C2" s="3" t="s">
        <v>1060</v>
      </c>
      <c r="D2" s="1"/>
      <c r="E2" s="1"/>
      <c r="F2" s="1"/>
      <c r="G2" s="1"/>
      <c r="H2" s="1"/>
      <c r="I2" s="1"/>
      <c r="J2" s="1"/>
      <c r="K2" s="4" t="s"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9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20.25" x14ac:dyDescent="0.3">
      <c r="A4" s="1"/>
      <c r="B4" s="1"/>
      <c r="C4" s="5" t="s">
        <v>1</v>
      </c>
      <c r="D4" s="1"/>
      <c r="E4" s="1"/>
      <c r="F4" s="1"/>
      <c r="G4" s="1"/>
      <c r="H4" s="1"/>
      <c r="I4" s="1"/>
      <c r="J4" s="1"/>
      <c r="K4" s="1" t="s">
        <v>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0.25" x14ac:dyDescent="0.3">
      <c r="A5" s="1"/>
      <c r="B5" s="1"/>
      <c r="C5" s="5" t="s">
        <v>3</v>
      </c>
      <c r="D5" s="1"/>
      <c r="E5" s="1"/>
      <c r="F5" s="1"/>
      <c r="G5" s="1"/>
      <c r="H5" s="1"/>
      <c r="I5" s="1"/>
      <c r="J5" s="1"/>
      <c r="K5" s="1" t="s">
        <v>1061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20.25" x14ac:dyDescent="0.3">
      <c r="A6" s="1"/>
      <c r="B6" s="1"/>
      <c r="C6" s="5" t="s">
        <v>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9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">
      <c r="A8" s="1"/>
      <c r="B8" s="1"/>
      <c r="C8" s="11" t="s">
        <v>5</v>
      </c>
      <c r="D8" s="1"/>
      <c r="E8" s="1"/>
      <c r="F8" s="1"/>
      <c r="G8" s="11" t="s">
        <v>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36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0.25" x14ac:dyDescent="0.3">
      <c r="A10" s="1"/>
      <c r="B10" s="1"/>
      <c r="C10" s="6" t="s">
        <v>7</v>
      </c>
      <c r="D10" s="1"/>
      <c r="E10" s="1"/>
      <c r="F10" s="1"/>
      <c r="G10" s="1"/>
      <c r="H10" s="1"/>
      <c r="I10" s="6"/>
      <c r="J10" s="1"/>
      <c r="K10" s="1"/>
      <c r="L10" s="1"/>
      <c r="M10" s="1"/>
      <c r="N10" s="1"/>
      <c r="O10" s="6"/>
      <c r="P10" s="1"/>
      <c r="Q10" s="1"/>
      <c r="R10" s="495" t="str" cm="1">
        <f t="array" aca="1" ref="R10" ca="1">MID(CELL("filename"),FIND("[",CELL("filename"))+1,FIND("]",CELL("filename"))-(FIND("[",CELL("filename"))+1))</f>
        <v>🌸 Haberschill 2025-2026 JP Bon de Commande.xlsx</v>
      </c>
      <c r="S10" s="1"/>
      <c r="T10" s="1"/>
      <c r="U10" s="1"/>
      <c r="V10" s="1"/>
      <c r="W10" s="1"/>
      <c r="X10" s="1"/>
    </row>
    <row r="11" spans="1:24" ht="9" customHeight="1" x14ac:dyDescent="0.3">
      <c r="A11" s="1"/>
      <c r="B11" s="1"/>
      <c r="C11" s="1"/>
      <c r="D11" s="1"/>
      <c r="E11" s="1"/>
      <c r="F11" s="1"/>
      <c r="G11" s="1"/>
      <c r="H11" s="1"/>
      <c r="I11" s="1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30" customHeight="1" x14ac:dyDescent="0.3">
      <c r="A12" s="1"/>
      <c r="B12" s="7" t="s">
        <v>8</v>
      </c>
      <c r="C12" s="530"/>
      <c r="D12" s="530"/>
      <c r="E12" s="530"/>
      <c r="F12" s="530"/>
      <c r="G12" s="530"/>
      <c r="H12" s="1"/>
      <c r="I12" s="533" t="s">
        <v>2281</v>
      </c>
      <c r="J12" s="532" t="str">
        <f>IFERROR(VLOOKUP(LEFT(C16,2),Traitement!A2:B97,2,FALSE),IF(C16="","Veuillez saisir votre code postal en C16",""))</f>
        <v>Veuillez saisir votre code postal en C16</v>
      </c>
      <c r="K12" s="528">
        <f>IF(J12="PAIRES",2,IF(J12="IMPAIRES",1,0))</f>
        <v>0</v>
      </c>
      <c r="L12" s="1"/>
      <c r="M12" s="535" t="s">
        <v>2283</v>
      </c>
      <c r="N12" s="535"/>
      <c r="O12" s="535"/>
      <c r="P12" s="535"/>
      <c r="Q12" s="1"/>
      <c r="R12" s="1"/>
      <c r="S12" s="1"/>
      <c r="T12" s="1"/>
      <c r="U12" s="1"/>
      <c r="V12" s="1"/>
      <c r="W12" s="1"/>
      <c r="X12" s="1"/>
    </row>
    <row r="13" spans="1:24" ht="30" customHeight="1" x14ac:dyDescent="0.3">
      <c r="A13" s="1"/>
      <c r="B13" s="7" t="s">
        <v>9</v>
      </c>
      <c r="C13" s="12"/>
      <c r="D13" s="8"/>
      <c r="E13" s="1"/>
      <c r="F13" s="9" t="s">
        <v>10</v>
      </c>
      <c r="G13" s="523"/>
      <c r="H13" s="1"/>
      <c r="I13" s="533"/>
      <c r="J13" s="532"/>
      <c r="K13" s="1"/>
      <c r="L13" s="1"/>
      <c r="M13" s="1"/>
      <c r="N13" s="1"/>
      <c r="O13" s="496"/>
      <c r="P13" s="1"/>
      <c r="Q13" s="1"/>
      <c r="R13" s="1"/>
      <c r="S13" s="1"/>
      <c r="T13" s="1"/>
      <c r="U13" s="1"/>
      <c r="V13" s="1"/>
      <c r="W13" s="1"/>
      <c r="X13" s="1"/>
    </row>
    <row r="14" spans="1:24" ht="30" customHeight="1" x14ac:dyDescent="0.3">
      <c r="A14" s="1"/>
      <c r="B14" s="7" t="s">
        <v>11</v>
      </c>
      <c r="C14" s="531"/>
      <c r="D14" s="531"/>
      <c r="E14" s="531"/>
      <c r="F14" s="531"/>
      <c r="G14" s="531"/>
      <c r="H14" s="1"/>
      <c r="I14" s="1"/>
      <c r="J14" s="1"/>
      <c r="K14" s="1"/>
      <c r="L14" s="1"/>
      <c r="M14" s="1"/>
      <c r="N14" s="534" t="s">
        <v>2282</v>
      </c>
      <c r="O14" s="534"/>
      <c r="P14" s="1"/>
      <c r="Q14" s="1"/>
      <c r="R14" s="1"/>
      <c r="S14" s="1"/>
      <c r="T14" s="1"/>
      <c r="U14" s="1"/>
      <c r="V14" s="1"/>
      <c r="W14" s="1"/>
      <c r="X14" s="1"/>
    </row>
    <row r="15" spans="1:24" ht="30" customHeight="1" x14ac:dyDescent="0.3">
      <c r="A15" s="1"/>
      <c r="B15" s="7" t="s">
        <v>12</v>
      </c>
      <c r="C15" s="531"/>
      <c r="D15" s="531"/>
      <c r="E15" s="531"/>
      <c r="F15" s="531"/>
      <c r="G15" s="531"/>
      <c r="H15" s="1"/>
      <c r="I15" s="1"/>
      <c r="J15" s="1"/>
      <c r="K15" s="1"/>
      <c r="L15" s="1"/>
      <c r="M15" s="1"/>
      <c r="N15" s="1"/>
      <c r="O15" s="15"/>
      <c r="P15" s="1"/>
      <c r="Q15" s="1"/>
      <c r="R15" s="1"/>
      <c r="S15" s="1"/>
      <c r="T15" s="1"/>
      <c r="U15" s="1"/>
      <c r="V15" s="1"/>
      <c r="W15" s="1"/>
      <c r="X15" s="1"/>
    </row>
    <row r="16" spans="1:24" ht="30" customHeight="1" x14ac:dyDescent="0.3">
      <c r="A16" s="526"/>
      <c r="B16" s="7" t="s">
        <v>13</v>
      </c>
      <c r="C16" s="524"/>
      <c r="D16" s="9"/>
      <c r="E16" s="9"/>
      <c r="F16" s="10" t="s">
        <v>14</v>
      </c>
      <c r="G16" s="525"/>
      <c r="H16" s="1"/>
      <c r="I16" s="1"/>
      <c r="J16" s="1"/>
      <c r="K16" s="1"/>
      <c r="L16" s="1"/>
      <c r="M16" s="1"/>
      <c r="N16" s="1"/>
      <c r="O16" s="6"/>
      <c r="P16" s="1"/>
      <c r="Q16" s="1"/>
      <c r="R16" s="1"/>
      <c r="S16" s="1"/>
      <c r="T16" s="1"/>
      <c r="U16" s="1"/>
      <c r="V16" s="1"/>
      <c r="W16" s="1"/>
      <c r="X16" s="1"/>
    </row>
    <row r="17" spans="1:24" ht="30" customHeight="1" x14ac:dyDescent="0.3">
      <c r="A17" s="1"/>
      <c r="B17" s="7" t="s">
        <v>15</v>
      </c>
      <c r="C17" s="530"/>
      <c r="D17" s="530"/>
      <c r="E17" s="530"/>
      <c r="F17" s="530"/>
      <c r="G17" s="530"/>
      <c r="H17" s="1"/>
      <c r="I17" s="1"/>
      <c r="J17" s="1"/>
      <c r="K17" s="1"/>
      <c r="L17" s="1"/>
      <c r="M17" s="1"/>
      <c r="N17" s="1"/>
      <c r="O17" s="529"/>
      <c r="P17" s="529"/>
      <c r="Q17" s="529"/>
      <c r="R17" s="529"/>
      <c r="S17" s="529"/>
      <c r="T17" s="529"/>
      <c r="U17" s="1"/>
      <c r="V17" s="1"/>
      <c r="W17" s="1"/>
      <c r="X17" s="1"/>
    </row>
    <row r="18" spans="1:24" ht="50.25" customHeight="1" x14ac:dyDescent="0.3">
      <c r="A18" s="1"/>
      <c r="B18" s="98" t="s">
        <v>1579</v>
      </c>
      <c r="C18" s="530"/>
      <c r="D18" s="530"/>
      <c r="E18" s="530"/>
      <c r="F18" s="530"/>
      <c r="G18" s="530"/>
      <c r="H18" s="1"/>
      <c r="I18" s="1"/>
      <c r="J18" s="1"/>
      <c r="K18" s="1"/>
      <c r="L18" s="1"/>
      <c r="M18" s="1"/>
      <c r="N18" s="1"/>
      <c r="O18" s="529"/>
      <c r="P18" s="529"/>
      <c r="Q18" s="529"/>
      <c r="R18" s="529"/>
      <c r="S18" s="529"/>
      <c r="T18" s="529"/>
      <c r="U18" s="1"/>
      <c r="V18" s="1"/>
      <c r="W18" s="1"/>
      <c r="X18" s="1"/>
    </row>
    <row r="19" spans="1:24" ht="39.75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29"/>
      <c r="P19" s="529"/>
      <c r="Q19" s="529"/>
      <c r="R19" s="529"/>
      <c r="S19" s="529"/>
      <c r="T19" s="529"/>
      <c r="U19" s="1"/>
      <c r="V19" s="1"/>
      <c r="W19" s="1"/>
      <c r="X19" s="1"/>
    </row>
    <row r="20" spans="1:2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">
      <c r="A25" s="14"/>
      <c r="B25" s="14"/>
      <c r="C25" s="14"/>
      <c r="D25" s="14"/>
      <c r="E25" s="14"/>
      <c r="F25" s="14"/>
      <c r="G25" s="14"/>
      <c r="H25" s="1"/>
      <c r="I25" s="1"/>
      <c r="J25" s="1"/>
      <c r="K25" s="1"/>
      <c r="L25" s="1"/>
      <c r="M25" s="1"/>
      <c r="N25" s="1"/>
      <c r="O25" s="1"/>
      <c r="P25" s="1"/>
      <c r="Q25" s="14"/>
      <c r="R25" s="1"/>
      <c r="S25" s="1"/>
      <c r="T25" s="1"/>
      <c r="U25" s="1"/>
      <c r="V25" s="1"/>
      <c r="W25" s="1"/>
      <c r="X25" s="1"/>
    </row>
    <row r="26" spans="1:24" x14ac:dyDescent="0.3">
      <c r="A26" s="14"/>
      <c r="B26" s="14"/>
      <c r="C26" s="14"/>
      <c r="D26" s="14"/>
      <c r="E26" s="14"/>
      <c r="F26" s="14"/>
      <c r="G26" s="1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">
      <c r="A27" s="14"/>
      <c r="B27" s="14"/>
      <c r="C27" s="14"/>
      <c r="D27" s="14"/>
      <c r="E27" s="14"/>
      <c r="F27" s="14"/>
      <c r="G27" s="1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">
      <c r="A28" s="14"/>
      <c r="B28" s="14"/>
      <c r="C28" s="14"/>
      <c r="D28" s="14"/>
      <c r="E28" s="14"/>
      <c r="F28" s="14"/>
      <c r="G28" s="1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">
      <c r="A29" s="14"/>
      <c r="B29" s="14"/>
      <c r="C29" s="14"/>
      <c r="D29" s="14"/>
      <c r="E29" s="14"/>
      <c r="F29" s="14"/>
      <c r="G29" s="1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">
      <c r="A30" s="14"/>
      <c r="B30" s="14"/>
      <c r="C30" s="14"/>
      <c r="D30" s="14"/>
      <c r="E30" s="14"/>
      <c r="F30" s="14"/>
      <c r="G30" s="1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">
      <c r="A31" s="14"/>
      <c r="B31" s="14"/>
      <c r="C31" s="14"/>
      <c r="D31" s="14"/>
      <c r="E31" s="14"/>
      <c r="F31" s="14"/>
      <c r="G31" s="1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">
      <c r="A32" s="14"/>
      <c r="B32" s="14"/>
      <c r="C32" s="14"/>
      <c r="D32" s="14"/>
      <c r="E32" s="14"/>
      <c r="F32" s="14"/>
      <c r="G32" s="1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">
      <c r="A33" s="14"/>
      <c r="B33" s="14"/>
      <c r="C33" s="14"/>
      <c r="D33" s="14"/>
      <c r="E33" s="14"/>
      <c r="F33" s="14"/>
      <c r="G33" s="1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">
      <c r="A34" s="14"/>
      <c r="B34" s="14"/>
      <c r="C34" s="14"/>
      <c r="D34" s="14"/>
      <c r="E34" s="14"/>
      <c r="F34" s="14"/>
      <c r="G34" s="1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">
      <c r="A35"/>
      <c r="B35"/>
      <c r="C35"/>
      <c r="D35"/>
      <c r="E35"/>
      <c r="F35"/>
      <c r="G35"/>
    </row>
    <row r="36" spans="1:24" x14ac:dyDescent="0.3">
      <c r="A36"/>
      <c r="B36"/>
      <c r="C36"/>
      <c r="D36"/>
      <c r="E36"/>
      <c r="F36"/>
      <c r="G36"/>
    </row>
    <row r="37" spans="1:24" x14ac:dyDescent="0.3">
      <c r="A37"/>
      <c r="B37"/>
      <c r="C37"/>
      <c r="D37"/>
      <c r="E37"/>
      <c r="F37"/>
      <c r="G37"/>
    </row>
  </sheetData>
  <sheetProtection algorithmName="SHA-512" hashValue="gyUonMgkR1xAdJK2e1uD3U1RPrwDjlEFXyLrNyhrptMNzPdfjid52yVNl9efFCu2S1f88eRlqD1kNdpdJm4wCA==" saltValue="D3uBt11i7P2iVrv0xl27GQ==" spinCount="100000" sheet="1" autoFilter="0"/>
  <mergeCells count="10">
    <mergeCell ref="O17:T19"/>
    <mergeCell ref="C18:G18"/>
    <mergeCell ref="C12:G12"/>
    <mergeCell ref="C14:G14"/>
    <mergeCell ref="C15:G15"/>
    <mergeCell ref="C17:G17"/>
    <mergeCell ref="J12:J13"/>
    <mergeCell ref="I12:I13"/>
    <mergeCell ref="N14:O14"/>
    <mergeCell ref="M12:P12"/>
  </mergeCells>
  <conditionalFormatting sqref="C12:G12 C13 C16">
    <cfRule type="cellIs" dxfId="61" priority="1" operator="equal">
      <formula>""</formula>
    </cfRule>
  </conditionalFormatting>
  <dataValidations count="2">
    <dataValidation type="date" allowBlank="1" showInputMessage="1" showErrorMessage="1" errorTitle="Date incorrrecte" error="Merci de saisir une date correcte" sqref="C13" xr:uid="{EF79E2AC-8CFB-4996-B75B-EDBD07A9B55F}">
      <formula1>45809</formula1>
      <formula2>46266</formula2>
    </dataValidation>
    <dataValidation type="textLength" operator="equal" allowBlank="1" showInputMessage="1" showErrorMessage="1" errorTitle="Code postal non valide" error="Merci de saisir un code postal valide" sqref="C16" xr:uid="{FC5CFE9B-FEB2-42BB-AAD5-CBBE415D2DEC}">
      <formula1>5</formula1>
    </dataValidation>
  </dataValidations>
  <hyperlinks>
    <hyperlink ref="C8" r:id="rId1" xr:uid="{43771F41-5933-4B11-B772-0843AB942950}"/>
    <hyperlink ref="G8" r:id="rId2" xr:uid="{1884137B-6D09-4175-B6AE-C82BD86E8784}"/>
    <hyperlink ref="N14:O14" r:id="rId3" display="ici" xr:uid="{484F5F17-851C-47D1-9947-6C0F99AFD285}"/>
  </hyperlinks>
  <pageMargins left="0.70866141732283472" right="0.70866141732283472" top="0.74803149606299213" bottom="0.74803149606299213" header="0.31496062992125984" footer="0.31496062992125984"/>
  <pageSetup paperSize="9" scale="10" fitToWidth="0" fitToHeight="0" orientation="portrait" verticalDpi="0" r:id="rId4"/>
  <drawing r:id="rId5"/>
  <legacyDrawing r:id="rId6"/>
  <controls>
    <mc:AlternateContent xmlns:mc="http://schemas.openxmlformats.org/markup-compatibility/2006">
      <mc:Choice Requires="x14">
        <control shapeId="1085" r:id="rId7" name="transfertCommande">
          <controlPr defaultSize="0" autoLine="0" autoPict="0" r:id="rId8">
            <anchor moveWithCells="1">
              <from>
                <xdr:col>0</xdr:col>
                <xdr:colOff>9525</xdr:colOff>
                <xdr:row>23</xdr:row>
                <xdr:rowOff>38100</xdr:rowOff>
              </from>
              <to>
                <xdr:col>1</xdr:col>
                <xdr:colOff>266700</xdr:colOff>
                <xdr:row>25</xdr:row>
                <xdr:rowOff>28575</xdr:rowOff>
              </to>
            </anchor>
          </controlPr>
        </control>
      </mc:Choice>
      <mc:Fallback>
        <control shapeId="1085" r:id="rId7" name="transfertCommande"/>
      </mc:Fallback>
    </mc:AlternateContent>
    <mc:AlternateContent xmlns:mc="http://schemas.openxmlformats.org/markup-compatibility/2006">
      <mc:Choice Requires="x14">
        <control shapeId="1084" r:id="rId9" name="checkS35">
          <controlPr defaultSize="0" autoLine="0" r:id="rId10">
            <anchor moveWithCells="1">
              <from>
                <xdr:col>10</xdr:col>
                <xdr:colOff>685800</xdr:colOff>
                <xdr:row>19</xdr:row>
                <xdr:rowOff>9525</xdr:rowOff>
              </from>
              <to>
                <xdr:col>12</xdr:col>
                <xdr:colOff>285750</xdr:colOff>
                <xdr:row>20</xdr:row>
                <xdr:rowOff>28575</xdr:rowOff>
              </to>
            </anchor>
          </controlPr>
        </control>
      </mc:Choice>
      <mc:Fallback>
        <control shapeId="1084" r:id="rId9" name="checkS35"/>
      </mc:Fallback>
    </mc:AlternateContent>
    <mc:AlternateContent xmlns:mc="http://schemas.openxmlformats.org/markup-compatibility/2006">
      <mc:Choice Requires="x14">
        <control shapeId="1083" r:id="rId11" name="checkS33">
          <controlPr defaultSize="0" autoLine="0" r:id="rId12">
            <anchor moveWithCells="1">
              <from>
                <xdr:col>10</xdr:col>
                <xdr:colOff>685800</xdr:colOff>
                <xdr:row>18</xdr:row>
                <xdr:rowOff>266700</xdr:rowOff>
              </from>
              <to>
                <xdr:col>12</xdr:col>
                <xdr:colOff>285750</xdr:colOff>
                <xdr:row>18</xdr:row>
                <xdr:rowOff>495300</xdr:rowOff>
              </to>
            </anchor>
          </controlPr>
        </control>
      </mc:Choice>
      <mc:Fallback>
        <control shapeId="1083" r:id="rId11" name="checkS33"/>
      </mc:Fallback>
    </mc:AlternateContent>
    <mc:AlternateContent xmlns:mc="http://schemas.openxmlformats.org/markup-compatibility/2006">
      <mc:Choice Requires="x14">
        <control shapeId="1082" r:id="rId13" name="checkS31">
          <controlPr defaultSize="0" autoLine="0" r:id="rId14">
            <anchor moveWithCells="1">
              <from>
                <xdr:col>10</xdr:col>
                <xdr:colOff>685800</xdr:colOff>
                <xdr:row>18</xdr:row>
                <xdr:rowOff>9525</xdr:rowOff>
              </from>
              <to>
                <xdr:col>12</xdr:col>
                <xdr:colOff>285750</xdr:colOff>
                <xdr:row>18</xdr:row>
                <xdr:rowOff>238125</xdr:rowOff>
              </to>
            </anchor>
          </controlPr>
        </control>
      </mc:Choice>
      <mc:Fallback>
        <control shapeId="1082" r:id="rId13" name="checkS31"/>
      </mc:Fallback>
    </mc:AlternateContent>
    <mc:AlternateContent xmlns:mc="http://schemas.openxmlformats.org/markup-compatibility/2006">
      <mc:Choice Requires="x14">
        <control shapeId="1081" r:id="rId15" name="checkS29">
          <controlPr defaultSize="0" autoLine="0" r:id="rId16">
            <anchor moveWithCells="1">
              <from>
                <xdr:col>10</xdr:col>
                <xdr:colOff>685800</xdr:colOff>
                <xdr:row>17</xdr:row>
                <xdr:rowOff>371475</xdr:rowOff>
              </from>
              <to>
                <xdr:col>12</xdr:col>
                <xdr:colOff>285750</xdr:colOff>
                <xdr:row>17</xdr:row>
                <xdr:rowOff>600075</xdr:rowOff>
              </to>
            </anchor>
          </controlPr>
        </control>
      </mc:Choice>
      <mc:Fallback>
        <control shapeId="1081" r:id="rId15" name="checkS29"/>
      </mc:Fallback>
    </mc:AlternateContent>
    <mc:AlternateContent xmlns:mc="http://schemas.openxmlformats.org/markup-compatibility/2006">
      <mc:Choice Requires="x14">
        <control shapeId="1080" r:id="rId17" name="checkS27">
          <controlPr defaultSize="0" autoLine="0" r:id="rId18">
            <anchor moveWithCells="1">
              <from>
                <xdr:col>10</xdr:col>
                <xdr:colOff>685800</xdr:colOff>
                <xdr:row>17</xdr:row>
                <xdr:rowOff>95250</xdr:rowOff>
              </from>
              <to>
                <xdr:col>12</xdr:col>
                <xdr:colOff>285750</xdr:colOff>
                <xdr:row>17</xdr:row>
                <xdr:rowOff>323850</xdr:rowOff>
              </to>
            </anchor>
          </controlPr>
        </control>
      </mc:Choice>
      <mc:Fallback>
        <control shapeId="1080" r:id="rId17" name="checkS27"/>
      </mc:Fallback>
    </mc:AlternateContent>
    <mc:AlternateContent xmlns:mc="http://schemas.openxmlformats.org/markup-compatibility/2006">
      <mc:Choice Requires="x14">
        <control shapeId="1079" r:id="rId19" name="checkS25">
          <controlPr defaultSize="0" autoLine="0" autoPict="0" r:id="rId20">
            <anchor moveWithCells="1">
              <from>
                <xdr:col>10</xdr:col>
                <xdr:colOff>685800</xdr:colOff>
                <xdr:row>16</xdr:row>
                <xdr:rowOff>200025</xdr:rowOff>
              </from>
              <to>
                <xdr:col>12</xdr:col>
                <xdr:colOff>285750</xdr:colOff>
                <xdr:row>17</xdr:row>
                <xdr:rowOff>47625</xdr:rowOff>
              </to>
            </anchor>
          </controlPr>
        </control>
      </mc:Choice>
      <mc:Fallback>
        <control shapeId="1079" r:id="rId19" name="checkS25"/>
      </mc:Fallback>
    </mc:AlternateContent>
    <mc:AlternateContent xmlns:mc="http://schemas.openxmlformats.org/markup-compatibility/2006">
      <mc:Choice Requires="x14">
        <control shapeId="1078" r:id="rId21" name="checkS23">
          <controlPr defaultSize="0" autoLine="0" r:id="rId22">
            <anchor moveWithCells="1">
              <from>
                <xdr:col>10</xdr:col>
                <xdr:colOff>685800</xdr:colOff>
                <xdr:row>15</xdr:row>
                <xdr:rowOff>314325</xdr:rowOff>
              </from>
              <to>
                <xdr:col>12</xdr:col>
                <xdr:colOff>285750</xdr:colOff>
                <xdr:row>16</xdr:row>
                <xdr:rowOff>161925</xdr:rowOff>
              </to>
            </anchor>
          </controlPr>
        </control>
      </mc:Choice>
      <mc:Fallback>
        <control shapeId="1078" r:id="rId21" name="checkS23"/>
      </mc:Fallback>
    </mc:AlternateContent>
    <mc:AlternateContent xmlns:mc="http://schemas.openxmlformats.org/markup-compatibility/2006">
      <mc:Choice Requires="x14">
        <control shapeId="1077" r:id="rId23" name="checkS21">
          <controlPr defaultSize="0" autoLine="0" r:id="rId24">
            <anchor moveWithCells="1">
              <from>
                <xdr:col>10</xdr:col>
                <xdr:colOff>685800</xdr:colOff>
                <xdr:row>15</xdr:row>
                <xdr:rowOff>38100</xdr:rowOff>
              </from>
              <to>
                <xdr:col>12</xdr:col>
                <xdr:colOff>285750</xdr:colOff>
                <xdr:row>15</xdr:row>
                <xdr:rowOff>266700</xdr:rowOff>
              </to>
            </anchor>
          </controlPr>
        </control>
      </mc:Choice>
      <mc:Fallback>
        <control shapeId="1077" r:id="rId23" name="checkS21"/>
      </mc:Fallback>
    </mc:AlternateContent>
    <mc:AlternateContent xmlns:mc="http://schemas.openxmlformats.org/markup-compatibility/2006">
      <mc:Choice Requires="x14">
        <control shapeId="1076" r:id="rId25" name="checkS19">
          <controlPr defaultSize="0" autoLine="0" r:id="rId26">
            <anchor moveWithCells="1">
              <from>
                <xdr:col>10</xdr:col>
                <xdr:colOff>685800</xdr:colOff>
                <xdr:row>14</xdr:row>
                <xdr:rowOff>152400</xdr:rowOff>
              </from>
              <to>
                <xdr:col>12</xdr:col>
                <xdr:colOff>285750</xdr:colOff>
                <xdr:row>15</xdr:row>
                <xdr:rowOff>0</xdr:rowOff>
              </to>
            </anchor>
          </controlPr>
        </control>
      </mc:Choice>
      <mc:Fallback>
        <control shapeId="1076" r:id="rId25" name="checkS19"/>
      </mc:Fallback>
    </mc:AlternateContent>
    <mc:AlternateContent xmlns:mc="http://schemas.openxmlformats.org/markup-compatibility/2006">
      <mc:Choice Requires="x14">
        <control shapeId="1075" r:id="rId27" name="checkS17">
          <controlPr defaultSize="0" autoLine="0" r:id="rId28">
            <anchor moveWithCells="1">
              <from>
                <xdr:col>10</xdr:col>
                <xdr:colOff>685800</xdr:colOff>
                <xdr:row>13</xdr:row>
                <xdr:rowOff>257175</xdr:rowOff>
              </from>
              <to>
                <xdr:col>12</xdr:col>
                <xdr:colOff>285750</xdr:colOff>
                <xdr:row>14</xdr:row>
                <xdr:rowOff>104775</xdr:rowOff>
              </to>
            </anchor>
          </controlPr>
        </control>
      </mc:Choice>
      <mc:Fallback>
        <control shapeId="1075" r:id="rId27" name="checkS17"/>
      </mc:Fallback>
    </mc:AlternateContent>
    <mc:AlternateContent xmlns:mc="http://schemas.openxmlformats.org/markup-compatibility/2006">
      <mc:Choice Requires="x14">
        <control shapeId="1074" r:id="rId29" name="checkS15">
          <controlPr defaultSize="0" autoLine="0" r:id="rId30">
            <anchor moveWithCells="1">
              <from>
                <xdr:col>10</xdr:col>
                <xdr:colOff>685800</xdr:colOff>
                <xdr:row>12</xdr:row>
                <xdr:rowOff>371475</xdr:rowOff>
              </from>
              <to>
                <xdr:col>12</xdr:col>
                <xdr:colOff>285750</xdr:colOff>
                <xdr:row>13</xdr:row>
                <xdr:rowOff>219075</xdr:rowOff>
              </to>
            </anchor>
          </controlPr>
        </control>
      </mc:Choice>
      <mc:Fallback>
        <control shapeId="1074" r:id="rId29" name="checkS15"/>
      </mc:Fallback>
    </mc:AlternateContent>
    <mc:AlternateContent xmlns:mc="http://schemas.openxmlformats.org/markup-compatibility/2006">
      <mc:Choice Requires="x14">
        <control shapeId="1073" r:id="rId31" name="checkS13">
          <controlPr defaultSize="0" autoLine="0" r:id="rId32">
            <anchor moveWithCells="1">
              <from>
                <xdr:col>10</xdr:col>
                <xdr:colOff>685800</xdr:colOff>
                <xdr:row>12</xdr:row>
                <xdr:rowOff>104775</xdr:rowOff>
              </from>
              <to>
                <xdr:col>12</xdr:col>
                <xdr:colOff>285750</xdr:colOff>
                <xdr:row>12</xdr:row>
                <xdr:rowOff>333375</xdr:rowOff>
              </to>
            </anchor>
          </controlPr>
        </control>
      </mc:Choice>
      <mc:Fallback>
        <control shapeId="1073" r:id="rId31" name="checkS13"/>
      </mc:Fallback>
    </mc:AlternateContent>
    <mc:AlternateContent xmlns:mc="http://schemas.openxmlformats.org/markup-compatibility/2006">
      <mc:Choice Requires="x14">
        <control shapeId="1072" r:id="rId33" name="checkS11">
          <controlPr defaultSize="0" autoLine="0" r:id="rId34">
            <anchor moveWithCells="1">
              <from>
                <xdr:col>8</xdr:col>
                <xdr:colOff>1323975</xdr:colOff>
                <xdr:row>19</xdr:row>
                <xdr:rowOff>9525</xdr:rowOff>
              </from>
              <to>
                <xdr:col>9</xdr:col>
                <xdr:colOff>390525</xdr:colOff>
                <xdr:row>20</xdr:row>
                <xdr:rowOff>28575</xdr:rowOff>
              </to>
            </anchor>
          </controlPr>
        </control>
      </mc:Choice>
      <mc:Fallback>
        <control shapeId="1072" r:id="rId33" name="checkS11"/>
      </mc:Fallback>
    </mc:AlternateContent>
    <mc:AlternateContent xmlns:mc="http://schemas.openxmlformats.org/markup-compatibility/2006">
      <mc:Choice Requires="x14">
        <control shapeId="1071" r:id="rId35" name="checkS9">
          <controlPr defaultSize="0" autoLine="0" r:id="rId36">
            <anchor moveWithCells="1">
              <from>
                <xdr:col>8</xdr:col>
                <xdr:colOff>1323975</xdr:colOff>
                <xdr:row>18</xdr:row>
                <xdr:rowOff>247650</xdr:rowOff>
              </from>
              <to>
                <xdr:col>9</xdr:col>
                <xdr:colOff>390525</xdr:colOff>
                <xdr:row>18</xdr:row>
                <xdr:rowOff>476250</xdr:rowOff>
              </to>
            </anchor>
          </controlPr>
        </control>
      </mc:Choice>
      <mc:Fallback>
        <control shapeId="1071" r:id="rId35" name="checkS9"/>
      </mc:Fallback>
    </mc:AlternateContent>
    <mc:AlternateContent xmlns:mc="http://schemas.openxmlformats.org/markup-compatibility/2006">
      <mc:Choice Requires="x14">
        <control shapeId="1070" r:id="rId37" name="checkS7">
          <controlPr defaultSize="0" autoLine="0" r:id="rId38">
            <anchor moveWithCells="1">
              <from>
                <xdr:col>8</xdr:col>
                <xdr:colOff>1323975</xdr:colOff>
                <xdr:row>17</xdr:row>
                <xdr:rowOff>619125</xdr:rowOff>
              </from>
              <to>
                <xdr:col>9</xdr:col>
                <xdr:colOff>390525</xdr:colOff>
                <xdr:row>18</xdr:row>
                <xdr:rowOff>209550</xdr:rowOff>
              </to>
            </anchor>
          </controlPr>
        </control>
      </mc:Choice>
      <mc:Fallback>
        <control shapeId="1070" r:id="rId37" name="checkS7"/>
      </mc:Fallback>
    </mc:AlternateContent>
    <mc:AlternateContent xmlns:mc="http://schemas.openxmlformats.org/markup-compatibility/2006">
      <mc:Choice Requires="x14">
        <control shapeId="1069" r:id="rId39" name="checkS5">
          <controlPr defaultSize="0" autoLine="0" r:id="rId40">
            <anchor moveWithCells="1">
              <from>
                <xdr:col>8</xdr:col>
                <xdr:colOff>1323975</xdr:colOff>
                <xdr:row>17</xdr:row>
                <xdr:rowOff>352425</xdr:rowOff>
              </from>
              <to>
                <xdr:col>9</xdr:col>
                <xdr:colOff>390525</xdr:colOff>
                <xdr:row>17</xdr:row>
                <xdr:rowOff>581025</xdr:rowOff>
              </to>
            </anchor>
          </controlPr>
        </control>
      </mc:Choice>
      <mc:Fallback>
        <control shapeId="1069" r:id="rId39" name="checkS5"/>
      </mc:Fallback>
    </mc:AlternateContent>
    <mc:AlternateContent xmlns:mc="http://schemas.openxmlformats.org/markup-compatibility/2006">
      <mc:Choice Requires="x14">
        <control shapeId="1068" r:id="rId41" name="checkS3">
          <controlPr defaultSize="0" autoLine="0" r:id="rId42">
            <anchor moveWithCells="1">
              <from>
                <xdr:col>8</xdr:col>
                <xdr:colOff>1323975</xdr:colOff>
                <xdr:row>17</xdr:row>
                <xdr:rowOff>95250</xdr:rowOff>
              </from>
              <to>
                <xdr:col>9</xdr:col>
                <xdr:colOff>390525</xdr:colOff>
                <xdr:row>17</xdr:row>
                <xdr:rowOff>323850</xdr:rowOff>
              </to>
            </anchor>
          </controlPr>
        </control>
      </mc:Choice>
      <mc:Fallback>
        <control shapeId="1068" r:id="rId41" name="checkS3"/>
      </mc:Fallback>
    </mc:AlternateContent>
    <mc:AlternateContent xmlns:mc="http://schemas.openxmlformats.org/markup-compatibility/2006">
      <mc:Choice Requires="x14">
        <control shapeId="1067" r:id="rId43" name="checkS1">
          <controlPr defaultSize="0" disabled="1" autoLine="0" r:id="rId44">
            <anchor moveWithCells="1">
              <from>
                <xdr:col>8</xdr:col>
                <xdr:colOff>1323975</xdr:colOff>
                <xdr:row>16</xdr:row>
                <xdr:rowOff>209550</xdr:rowOff>
              </from>
              <to>
                <xdr:col>9</xdr:col>
                <xdr:colOff>390525</xdr:colOff>
                <xdr:row>17</xdr:row>
                <xdr:rowOff>57150</xdr:rowOff>
              </to>
            </anchor>
          </controlPr>
        </control>
      </mc:Choice>
      <mc:Fallback>
        <control shapeId="1067" r:id="rId43" name="checkS1"/>
      </mc:Fallback>
    </mc:AlternateContent>
    <mc:AlternateContent xmlns:mc="http://schemas.openxmlformats.org/markup-compatibility/2006">
      <mc:Choice Requires="x14">
        <control shapeId="1065" r:id="rId45" name="checkS49">
          <controlPr defaultSize="0" autoLine="0" r:id="rId46">
            <anchor moveWithCells="1">
              <from>
                <xdr:col>8</xdr:col>
                <xdr:colOff>1323975</xdr:colOff>
                <xdr:row>15</xdr:row>
                <xdr:rowOff>314325</xdr:rowOff>
              </from>
              <to>
                <xdr:col>9</xdr:col>
                <xdr:colOff>390525</xdr:colOff>
                <xdr:row>16</xdr:row>
                <xdr:rowOff>161925</xdr:rowOff>
              </to>
            </anchor>
          </controlPr>
        </control>
      </mc:Choice>
      <mc:Fallback>
        <control shapeId="1065" r:id="rId45" name="checkS49"/>
      </mc:Fallback>
    </mc:AlternateContent>
    <mc:AlternateContent xmlns:mc="http://schemas.openxmlformats.org/markup-compatibility/2006">
      <mc:Choice Requires="x14">
        <control shapeId="1064" r:id="rId47" name="checkS34">
          <controlPr defaultSize="0" autoLine="0" r:id="rId48">
            <anchor moveWithCells="1">
              <from>
                <xdr:col>9</xdr:col>
                <xdr:colOff>485775</xdr:colOff>
                <xdr:row>19</xdr:row>
                <xdr:rowOff>9525</xdr:rowOff>
              </from>
              <to>
                <xdr:col>10</xdr:col>
                <xdr:colOff>590550</xdr:colOff>
                <xdr:row>20</xdr:row>
                <xdr:rowOff>28575</xdr:rowOff>
              </to>
            </anchor>
          </controlPr>
        </control>
      </mc:Choice>
      <mc:Fallback>
        <control shapeId="1064" r:id="rId47" name="checkS34"/>
      </mc:Fallback>
    </mc:AlternateContent>
    <mc:AlternateContent xmlns:mc="http://schemas.openxmlformats.org/markup-compatibility/2006">
      <mc:Choice Requires="x14">
        <control shapeId="1063" r:id="rId49" name="checkS32">
          <controlPr defaultSize="0" autoLine="0" r:id="rId50">
            <anchor moveWithCells="1">
              <from>
                <xdr:col>9</xdr:col>
                <xdr:colOff>485775</xdr:colOff>
                <xdr:row>18</xdr:row>
                <xdr:rowOff>247650</xdr:rowOff>
              </from>
              <to>
                <xdr:col>10</xdr:col>
                <xdr:colOff>590550</xdr:colOff>
                <xdr:row>18</xdr:row>
                <xdr:rowOff>476250</xdr:rowOff>
              </to>
            </anchor>
          </controlPr>
        </control>
      </mc:Choice>
      <mc:Fallback>
        <control shapeId="1063" r:id="rId49" name="checkS32"/>
      </mc:Fallback>
    </mc:AlternateContent>
    <mc:AlternateContent xmlns:mc="http://schemas.openxmlformats.org/markup-compatibility/2006">
      <mc:Choice Requires="x14">
        <control shapeId="1062" r:id="rId51" name="checkS30">
          <controlPr defaultSize="0" autoLine="0" r:id="rId52">
            <anchor moveWithCells="1">
              <from>
                <xdr:col>9</xdr:col>
                <xdr:colOff>485775</xdr:colOff>
                <xdr:row>17</xdr:row>
                <xdr:rowOff>619125</xdr:rowOff>
              </from>
              <to>
                <xdr:col>10</xdr:col>
                <xdr:colOff>590550</xdr:colOff>
                <xdr:row>18</xdr:row>
                <xdr:rowOff>209550</xdr:rowOff>
              </to>
            </anchor>
          </controlPr>
        </control>
      </mc:Choice>
      <mc:Fallback>
        <control shapeId="1062" r:id="rId51" name="checkS30"/>
      </mc:Fallback>
    </mc:AlternateContent>
    <mc:AlternateContent xmlns:mc="http://schemas.openxmlformats.org/markup-compatibility/2006">
      <mc:Choice Requires="x14">
        <control shapeId="1061" r:id="rId53" name="checkS28">
          <controlPr defaultSize="0" autoLine="0" r:id="rId54">
            <anchor moveWithCells="1">
              <from>
                <xdr:col>9</xdr:col>
                <xdr:colOff>485775</xdr:colOff>
                <xdr:row>17</xdr:row>
                <xdr:rowOff>352425</xdr:rowOff>
              </from>
              <to>
                <xdr:col>10</xdr:col>
                <xdr:colOff>590550</xdr:colOff>
                <xdr:row>17</xdr:row>
                <xdr:rowOff>581025</xdr:rowOff>
              </to>
            </anchor>
          </controlPr>
        </control>
      </mc:Choice>
      <mc:Fallback>
        <control shapeId="1061" r:id="rId53" name="checkS28"/>
      </mc:Fallback>
    </mc:AlternateContent>
    <mc:AlternateContent xmlns:mc="http://schemas.openxmlformats.org/markup-compatibility/2006">
      <mc:Choice Requires="x14">
        <control shapeId="1060" r:id="rId55" name="checkS26">
          <controlPr defaultSize="0" autoLine="0" r:id="rId56">
            <anchor moveWithCells="1">
              <from>
                <xdr:col>9</xdr:col>
                <xdr:colOff>485775</xdr:colOff>
                <xdr:row>17</xdr:row>
                <xdr:rowOff>95250</xdr:rowOff>
              </from>
              <to>
                <xdr:col>10</xdr:col>
                <xdr:colOff>590550</xdr:colOff>
                <xdr:row>17</xdr:row>
                <xdr:rowOff>323850</xdr:rowOff>
              </to>
            </anchor>
          </controlPr>
        </control>
      </mc:Choice>
      <mc:Fallback>
        <control shapeId="1060" r:id="rId55" name="checkS26"/>
      </mc:Fallback>
    </mc:AlternateContent>
    <mc:AlternateContent xmlns:mc="http://schemas.openxmlformats.org/markup-compatibility/2006">
      <mc:Choice Requires="x14">
        <control shapeId="1059" r:id="rId57" name="checkS24">
          <controlPr defaultSize="0" autoLine="0" autoPict="0" r:id="rId58">
            <anchor moveWithCells="1">
              <from>
                <xdr:col>9</xdr:col>
                <xdr:colOff>485775</xdr:colOff>
                <xdr:row>16</xdr:row>
                <xdr:rowOff>209550</xdr:rowOff>
              </from>
              <to>
                <xdr:col>10</xdr:col>
                <xdr:colOff>590550</xdr:colOff>
                <xdr:row>17</xdr:row>
                <xdr:rowOff>57150</xdr:rowOff>
              </to>
            </anchor>
          </controlPr>
        </control>
      </mc:Choice>
      <mc:Fallback>
        <control shapeId="1059" r:id="rId57" name="checkS24"/>
      </mc:Fallback>
    </mc:AlternateContent>
    <mc:AlternateContent xmlns:mc="http://schemas.openxmlformats.org/markup-compatibility/2006">
      <mc:Choice Requires="x14">
        <control shapeId="1058" r:id="rId59" name="checkS22">
          <controlPr defaultSize="0" autoLine="0" r:id="rId60">
            <anchor moveWithCells="1">
              <from>
                <xdr:col>9</xdr:col>
                <xdr:colOff>485775</xdr:colOff>
                <xdr:row>15</xdr:row>
                <xdr:rowOff>314325</xdr:rowOff>
              </from>
              <to>
                <xdr:col>10</xdr:col>
                <xdr:colOff>590550</xdr:colOff>
                <xdr:row>16</xdr:row>
                <xdr:rowOff>161925</xdr:rowOff>
              </to>
            </anchor>
          </controlPr>
        </control>
      </mc:Choice>
      <mc:Fallback>
        <control shapeId="1058" r:id="rId59" name="checkS22"/>
      </mc:Fallback>
    </mc:AlternateContent>
    <mc:AlternateContent xmlns:mc="http://schemas.openxmlformats.org/markup-compatibility/2006">
      <mc:Choice Requires="x14">
        <control shapeId="1057" r:id="rId61" name="checkS20">
          <controlPr defaultSize="0" autoLine="0" r:id="rId62">
            <anchor moveWithCells="1">
              <from>
                <xdr:col>9</xdr:col>
                <xdr:colOff>485775</xdr:colOff>
                <xdr:row>15</xdr:row>
                <xdr:rowOff>47625</xdr:rowOff>
              </from>
              <to>
                <xdr:col>10</xdr:col>
                <xdr:colOff>590550</xdr:colOff>
                <xdr:row>15</xdr:row>
                <xdr:rowOff>276225</xdr:rowOff>
              </to>
            </anchor>
          </controlPr>
        </control>
      </mc:Choice>
      <mc:Fallback>
        <control shapeId="1057" r:id="rId61" name="checkS20"/>
      </mc:Fallback>
    </mc:AlternateContent>
    <mc:AlternateContent xmlns:mc="http://schemas.openxmlformats.org/markup-compatibility/2006">
      <mc:Choice Requires="x14">
        <control shapeId="1056" r:id="rId63" name="checkS18">
          <controlPr defaultSize="0" autoLine="0" r:id="rId64">
            <anchor moveWithCells="1">
              <from>
                <xdr:col>9</xdr:col>
                <xdr:colOff>485775</xdr:colOff>
                <xdr:row>14</xdr:row>
                <xdr:rowOff>152400</xdr:rowOff>
              </from>
              <to>
                <xdr:col>10</xdr:col>
                <xdr:colOff>590550</xdr:colOff>
                <xdr:row>15</xdr:row>
                <xdr:rowOff>0</xdr:rowOff>
              </to>
            </anchor>
          </controlPr>
        </control>
      </mc:Choice>
      <mc:Fallback>
        <control shapeId="1056" r:id="rId63" name="checkS18"/>
      </mc:Fallback>
    </mc:AlternateContent>
    <mc:AlternateContent xmlns:mc="http://schemas.openxmlformats.org/markup-compatibility/2006">
      <mc:Choice Requires="x14">
        <control shapeId="1055" r:id="rId65" name="checkS16">
          <controlPr defaultSize="0" autoLine="0" r:id="rId66">
            <anchor moveWithCells="1">
              <from>
                <xdr:col>9</xdr:col>
                <xdr:colOff>485775</xdr:colOff>
                <xdr:row>13</xdr:row>
                <xdr:rowOff>266700</xdr:rowOff>
              </from>
              <to>
                <xdr:col>10</xdr:col>
                <xdr:colOff>590550</xdr:colOff>
                <xdr:row>14</xdr:row>
                <xdr:rowOff>114300</xdr:rowOff>
              </to>
            </anchor>
          </controlPr>
        </control>
      </mc:Choice>
      <mc:Fallback>
        <control shapeId="1055" r:id="rId65" name="checkS16"/>
      </mc:Fallback>
    </mc:AlternateContent>
    <mc:AlternateContent xmlns:mc="http://schemas.openxmlformats.org/markup-compatibility/2006">
      <mc:Choice Requires="x14">
        <control shapeId="1054" r:id="rId67" name="checkS14">
          <controlPr defaultSize="0" autoLine="0" r:id="rId68">
            <anchor moveWithCells="1">
              <from>
                <xdr:col>9</xdr:col>
                <xdr:colOff>485775</xdr:colOff>
                <xdr:row>12</xdr:row>
                <xdr:rowOff>371475</xdr:rowOff>
              </from>
              <to>
                <xdr:col>10</xdr:col>
                <xdr:colOff>590550</xdr:colOff>
                <xdr:row>13</xdr:row>
                <xdr:rowOff>219075</xdr:rowOff>
              </to>
            </anchor>
          </controlPr>
        </control>
      </mc:Choice>
      <mc:Fallback>
        <control shapeId="1054" r:id="rId67" name="checkS14"/>
      </mc:Fallback>
    </mc:AlternateContent>
    <mc:AlternateContent xmlns:mc="http://schemas.openxmlformats.org/markup-compatibility/2006">
      <mc:Choice Requires="x14">
        <control shapeId="1053" r:id="rId69" name="checkS12">
          <controlPr defaultSize="0" autoLine="0" r:id="rId70">
            <anchor moveWithCells="1">
              <from>
                <xdr:col>9</xdr:col>
                <xdr:colOff>485775</xdr:colOff>
                <xdr:row>12</xdr:row>
                <xdr:rowOff>104775</xdr:rowOff>
              </from>
              <to>
                <xdr:col>10</xdr:col>
                <xdr:colOff>590550</xdr:colOff>
                <xdr:row>12</xdr:row>
                <xdr:rowOff>333375</xdr:rowOff>
              </to>
            </anchor>
          </controlPr>
        </control>
      </mc:Choice>
      <mc:Fallback>
        <control shapeId="1053" r:id="rId69" name="checkS12"/>
      </mc:Fallback>
    </mc:AlternateContent>
    <mc:AlternateContent xmlns:mc="http://schemas.openxmlformats.org/markup-compatibility/2006">
      <mc:Choice Requires="x14">
        <control shapeId="1052" r:id="rId71" name="checkS10">
          <controlPr defaultSize="0" autoLine="0" r:id="rId72">
            <anchor moveWithCells="1">
              <from>
                <xdr:col>8</xdr:col>
                <xdr:colOff>104775</xdr:colOff>
                <xdr:row>19</xdr:row>
                <xdr:rowOff>9525</xdr:rowOff>
              </from>
              <to>
                <xdr:col>8</xdr:col>
                <xdr:colOff>1228725</xdr:colOff>
                <xdr:row>20</xdr:row>
                <xdr:rowOff>28575</xdr:rowOff>
              </to>
            </anchor>
          </controlPr>
        </control>
      </mc:Choice>
      <mc:Fallback>
        <control shapeId="1052" r:id="rId71" name="checkS10"/>
      </mc:Fallback>
    </mc:AlternateContent>
    <mc:AlternateContent xmlns:mc="http://schemas.openxmlformats.org/markup-compatibility/2006">
      <mc:Choice Requires="x14">
        <control shapeId="1051" r:id="rId73" name="checkS8">
          <controlPr defaultSize="0" autoLine="0" r:id="rId74">
            <anchor moveWithCells="1">
              <from>
                <xdr:col>8</xdr:col>
                <xdr:colOff>104775</xdr:colOff>
                <xdr:row>18</xdr:row>
                <xdr:rowOff>247650</xdr:rowOff>
              </from>
              <to>
                <xdr:col>8</xdr:col>
                <xdr:colOff>1228725</xdr:colOff>
                <xdr:row>18</xdr:row>
                <xdr:rowOff>476250</xdr:rowOff>
              </to>
            </anchor>
          </controlPr>
        </control>
      </mc:Choice>
      <mc:Fallback>
        <control shapeId="1051" r:id="rId73" name="checkS8"/>
      </mc:Fallback>
    </mc:AlternateContent>
    <mc:AlternateContent xmlns:mc="http://schemas.openxmlformats.org/markup-compatibility/2006">
      <mc:Choice Requires="x14">
        <control shapeId="1050" r:id="rId75" name="checkS6">
          <controlPr defaultSize="0" autoLine="0" r:id="rId76">
            <anchor moveWithCells="1">
              <from>
                <xdr:col>8</xdr:col>
                <xdr:colOff>104775</xdr:colOff>
                <xdr:row>17</xdr:row>
                <xdr:rowOff>619125</xdr:rowOff>
              </from>
              <to>
                <xdr:col>8</xdr:col>
                <xdr:colOff>1228725</xdr:colOff>
                <xdr:row>18</xdr:row>
                <xdr:rowOff>209550</xdr:rowOff>
              </to>
            </anchor>
          </controlPr>
        </control>
      </mc:Choice>
      <mc:Fallback>
        <control shapeId="1050" r:id="rId75" name="checkS6"/>
      </mc:Fallback>
    </mc:AlternateContent>
    <mc:AlternateContent xmlns:mc="http://schemas.openxmlformats.org/markup-compatibility/2006">
      <mc:Choice Requires="x14">
        <control shapeId="1049" r:id="rId77" name="checkS4">
          <controlPr defaultSize="0" autoLine="0" r:id="rId78">
            <anchor moveWithCells="1">
              <from>
                <xdr:col>8</xdr:col>
                <xdr:colOff>104775</xdr:colOff>
                <xdr:row>17</xdr:row>
                <xdr:rowOff>352425</xdr:rowOff>
              </from>
              <to>
                <xdr:col>8</xdr:col>
                <xdr:colOff>1228725</xdr:colOff>
                <xdr:row>17</xdr:row>
                <xdr:rowOff>581025</xdr:rowOff>
              </to>
            </anchor>
          </controlPr>
        </control>
      </mc:Choice>
      <mc:Fallback>
        <control shapeId="1049" r:id="rId77" name="checkS4"/>
      </mc:Fallback>
    </mc:AlternateContent>
    <mc:AlternateContent xmlns:mc="http://schemas.openxmlformats.org/markup-compatibility/2006">
      <mc:Choice Requires="x14">
        <control shapeId="1048" r:id="rId79" name="checkS2">
          <controlPr defaultSize="0" autoLine="0" r:id="rId80">
            <anchor moveWithCells="1">
              <from>
                <xdr:col>8</xdr:col>
                <xdr:colOff>104775</xdr:colOff>
                <xdr:row>17</xdr:row>
                <xdr:rowOff>95250</xdr:rowOff>
              </from>
              <to>
                <xdr:col>8</xdr:col>
                <xdr:colOff>1400175</xdr:colOff>
                <xdr:row>17</xdr:row>
                <xdr:rowOff>323850</xdr:rowOff>
              </to>
            </anchor>
          </controlPr>
        </control>
      </mc:Choice>
      <mc:Fallback>
        <control shapeId="1048" r:id="rId79" name="checkS2"/>
      </mc:Fallback>
    </mc:AlternateContent>
    <mc:AlternateContent xmlns:mc="http://schemas.openxmlformats.org/markup-compatibility/2006">
      <mc:Choice Requires="x14">
        <control shapeId="1046" r:id="rId81" name="checkS50">
          <controlPr defaultSize="0" autoLine="0" r:id="rId82">
            <anchor moveWithCells="1">
              <from>
                <xdr:col>8</xdr:col>
                <xdr:colOff>104775</xdr:colOff>
                <xdr:row>16</xdr:row>
                <xdr:rowOff>209550</xdr:rowOff>
              </from>
              <to>
                <xdr:col>8</xdr:col>
                <xdr:colOff>1228725</xdr:colOff>
                <xdr:row>17</xdr:row>
                <xdr:rowOff>57150</xdr:rowOff>
              </to>
            </anchor>
          </controlPr>
        </control>
      </mc:Choice>
      <mc:Fallback>
        <control shapeId="1046" r:id="rId81" name="checkS50"/>
      </mc:Fallback>
    </mc:AlternateContent>
    <mc:AlternateContent xmlns:mc="http://schemas.openxmlformats.org/markup-compatibility/2006">
      <mc:Choice Requires="x14">
        <control shapeId="1043" r:id="rId83" name="checkS46">
          <controlPr defaultSize="0" autoLine="0" r:id="rId84">
            <anchor moveWithCells="1">
              <from>
                <xdr:col>8</xdr:col>
                <xdr:colOff>104775</xdr:colOff>
                <xdr:row>15</xdr:row>
                <xdr:rowOff>314325</xdr:rowOff>
              </from>
              <to>
                <xdr:col>8</xdr:col>
                <xdr:colOff>1228725</xdr:colOff>
                <xdr:row>16</xdr:row>
                <xdr:rowOff>161925</xdr:rowOff>
              </to>
            </anchor>
          </controlPr>
        </control>
      </mc:Choice>
      <mc:Fallback>
        <control shapeId="1043" r:id="rId83" name="checkS46"/>
      </mc:Fallback>
    </mc:AlternateContent>
    <mc:AlternateContent xmlns:mc="http://schemas.openxmlformats.org/markup-compatibility/2006">
      <mc:Choice Requires="x14">
        <control shapeId="1042" r:id="rId85" name="checkS45">
          <controlPr defaultSize="0" autoLine="0" r:id="rId86">
            <anchor moveWithCells="1">
              <from>
                <xdr:col>8</xdr:col>
                <xdr:colOff>1323975</xdr:colOff>
                <xdr:row>15</xdr:row>
                <xdr:rowOff>47625</xdr:rowOff>
              </from>
              <to>
                <xdr:col>9</xdr:col>
                <xdr:colOff>390525</xdr:colOff>
                <xdr:row>15</xdr:row>
                <xdr:rowOff>276225</xdr:rowOff>
              </to>
            </anchor>
          </controlPr>
        </control>
      </mc:Choice>
      <mc:Fallback>
        <control shapeId="1042" r:id="rId85" name="checkS45"/>
      </mc:Fallback>
    </mc:AlternateContent>
    <mc:AlternateContent xmlns:mc="http://schemas.openxmlformats.org/markup-compatibility/2006">
      <mc:Choice Requires="x14">
        <control shapeId="1041" r:id="rId87" name="checkS44">
          <controlPr defaultSize="0" autoLine="0" r:id="rId88">
            <anchor moveWithCells="1">
              <from>
                <xdr:col>8</xdr:col>
                <xdr:colOff>104775</xdr:colOff>
                <xdr:row>15</xdr:row>
                <xdr:rowOff>47625</xdr:rowOff>
              </from>
              <to>
                <xdr:col>8</xdr:col>
                <xdr:colOff>1228725</xdr:colOff>
                <xdr:row>15</xdr:row>
                <xdr:rowOff>276225</xdr:rowOff>
              </to>
            </anchor>
          </controlPr>
        </control>
      </mc:Choice>
      <mc:Fallback>
        <control shapeId="1041" r:id="rId87" name="checkS44"/>
      </mc:Fallback>
    </mc:AlternateContent>
    <mc:AlternateContent xmlns:mc="http://schemas.openxmlformats.org/markup-compatibility/2006">
      <mc:Choice Requires="x14">
        <control shapeId="1040" r:id="rId89" name="checkS43">
          <controlPr defaultSize="0" autoLine="0" r:id="rId90">
            <anchor moveWithCells="1">
              <from>
                <xdr:col>8</xdr:col>
                <xdr:colOff>1323975</xdr:colOff>
                <xdr:row>14</xdr:row>
                <xdr:rowOff>152400</xdr:rowOff>
              </from>
              <to>
                <xdr:col>9</xdr:col>
                <xdr:colOff>390525</xdr:colOff>
                <xdr:row>15</xdr:row>
                <xdr:rowOff>0</xdr:rowOff>
              </to>
            </anchor>
          </controlPr>
        </control>
      </mc:Choice>
      <mc:Fallback>
        <control shapeId="1040" r:id="rId89" name="checkS43"/>
      </mc:Fallback>
    </mc:AlternateContent>
    <mc:AlternateContent xmlns:mc="http://schemas.openxmlformats.org/markup-compatibility/2006">
      <mc:Choice Requires="x14">
        <control shapeId="1039" r:id="rId91" name="checkS42">
          <controlPr defaultSize="0" autoLine="0" r:id="rId92">
            <anchor moveWithCells="1">
              <from>
                <xdr:col>8</xdr:col>
                <xdr:colOff>104775</xdr:colOff>
                <xdr:row>14</xdr:row>
                <xdr:rowOff>152400</xdr:rowOff>
              </from>
              <to>
                <xdr:col>8</xdr:col>
                <xdr:colOff>1228725</xdr:colOff>
                <xdr:row>15</xdr:row>
                <xdr:rowOff>0</xdr:rowOff>
              </to>
            </anchor>
          </controlPr>
        </control>
      </mc:Choice>
      <mc:Fallback>
        <control shapeId="1039" r:id="rId91" name="checkS42"/>
      </mc:Fallback>
    </mc:AlternateContent>
    <mc:AlternateContent xmlns:mc="http://schemas.openxmlformats.org/markup-compatibility/2006">
      <mc:Choice Requires="x14">
        <control shapeId="1038" r:id="rId93" name="checkS41">
          <controlPr defaultSize="0" autoLine="0" r:id="rId94">
            <anchor moveWithCells="1">
              <from>
                <xdr:col>8</xdr:col>
                <xdr:colOff>1323975</xdr:colOff>
                <xdr:row>13</xdr:row>
                <xdr:rowOff>266700</xdr:rowOff>
              </from>
              <to>
                <xdr:col>9</xdr:col>
                <xdr:colOff>390525</xdr:colOff>
                <xdr:row>14</xdr:row>
                <xdr:rowOff>114300</xdr:rowOff>
              </to>
            </anchor>
          </controlPr>
        </control>
      </mc:Choice>
      <mc:Fallback>
        <control shapeId="1038" r:id="rId93" name="checkS41"/>
      </mc:Fallback>
    </mc:AlternateContent>
    <mc:AlternateContent xmlns:mc="http://schemas.openxmlformats.org/markup-compatibility/2006">
      <mc:Choice Requires="x14">
        <control shapeId="1037" r:id="rId95" name="checkS40">
          <controlPr defaultSize="0" autoLine="0" r:id="rId96">
            <anchor moveWithCells="1">
              <from>
                <xdr:col>8</xdr:col>
                <xdr:colOff>104775</xdr:colOff>
                <xdr:row>13</xdr:row>
                <xdr:rowOff>266700</xdr:rowOff>
              </from>
              <to>
                <xdr:col>8</xdr:col>
                <xdr:colOff>1228725</xdr:colOff>
                <xdr:row>14</xdr:row>
                <xdr:rowOff>114300</xdr:rowOff>
              </to>
            </anchor>
          </controlPr>
        </control>
      </mc:Choice>
      <mc:Fallback>
        <control shapeId="1037" r:id="rId95" name="checkS40"/>
      </mc:Fallback>
    </mc:AlternateContent>
    <mc:AlternateContent xmlns:mc="http://schemas.openxmlformats.org/markup-compatibility/2006">
      <mc:Choice Requires="x14">
        <control shapeId="1036" r:id="rId97" name="checkS39">
          <controlPr defaultSize="0" autoLine="0" r:id="rId98">
            <anchor moveWithCells="1">
              <from>
                <xdr:col>8</xdr:col>
                <xdr:colOff>1323975</xdr:colOff>
                <xdr:row>12</xdr:row>
                <xdr:rowOff>371475</xdr:rowOff>
              </from>
              <to>
                <xdr:col>9</xdr:col>
                <xdr:colOff>390525</xdr:colOff>
                <xdr:row>13</xdr:row>
                <xdr:rowOff>219075</xdr:rowOff>
              </to>
            </anchor>
          </controlPr>
        </control>
      </mc:Choice>
      <mc:Fallback>
        <control shapeId="1036" r:id="rId97" name="checkS39"/>
      </mc:Fallback>
    </mc:AlternateContent>
    <mc:AlternateContent xmlns:mc="http://schemas.openxmlformats.org/markup-compatibility/2006">
      <mc:Choice Requires="x14">
        <control shapeId="1035" r:id="rId99" name="checkS38">
          <controlPr defaultSize="0" autoLine="0" r:id="rId100">
            <anchor moveWithCells="1">
              <from>
                <xdr:col>8</xdr:col>
                <xdr:colOff>104775</xdr:colOff>
                <xdr:row>12</xdr:row>
                <xdr:rowOff>371475</xdr:rowOff>
              </from>
              <to>
                <xdr:col>8</xdr:col>
                <xdr:colOff>1228725</xdr:colOff>
                <xdr:row>13</xdr:row>
                <xdr:rowOff>219075</xdr:rowOff>
              </to>
            </anchor>
          </controlPr>
        </control>
      </mc:Choice>
      <mc:Fallback>
        <control shapeId="1035" r:id="rId99" name="checkS38"/>
      </mc:Fallback>
    </mc:AlternateContent>
    <mc:AlternateContent xmlns:mc="http://schemas.openxmlformats.org/markup-compatibility/2006">
      <mc:Choice Requires="x14">
        <control shapeId="1034" r:id="rId101" name="checkS37">
          <controlPr defaultSize="0" autoLine="0" r:id="rId102">
            <anchor moveWithCells="1">
              <from>
                <xdr:col>8</xdr:col>
                <xdr:colOff>1323975</xdr:colOff>
                <xdr:row>12</xdr:row>
                <xdr:rowOff>104775</xdr:rowOff>
              </from>
              <to>
                <xdr:col>9</xdr:col>
                <xdr:colOff>390525</xdr:colOff>
                <xdr:row>12</xdr:row>
                <xdr:rowOff>333375</xdr:rowOff>
              </to>
            </anchor>
          </controlPr>
        </control>
      </mc:Choice>
      <mc:Fallback>
        <control shapeId="1034" r:id="rId101" name="checkS37"/>
      </mc:Fallback>
    </mc:AlternateContent>
    <mc:AlternateContent xmlns:mc="http://schemas.openxmlformats.org/markup-compatibility/2006">
      <mc:Choice Requires="x14">
        <control shapeId="1033" r:id="rId103" name="checkS36">
          <controlPr defaultSize="0" autoLine="0" r:id="rId104">
            <anchor moveWithCells="1">
              <from>
                <xdr:col>8</xdr:col>
                <xdr:colOff>104775</xdr:colOff>
                <xdr:row>12</xdr:row>
                <xdr:rowOff>104775</xdr:rowOff>
              </from>
              <to>
                <xdr:col>8</xdr:col>
                <xdr:colOff>1228725</xdr:colOff>
                <xdr:row>12</xdr:row>
                <xdr:rowOff>333375</xdr:rowOff>
              </to>
            </anchor>
          </controlPr>
        </control>
      </mc:Choice>
      <mc:Fallback>
        <control shapeId="1033" r:id="rId103" name="checkS36"/>
      </mc:Fallback>
    </mc:AlternateContent>
    <mc:AlternateContent xmlns:mc="http://schemas.openxmlformats.org/markup-compatibility/2006">
      <mc:Choice Requires="x14">
        <control shapeId="1086" r:id="rId105" name="CheckDevis">
          <controlPr defaultSize="0" autoLine="0" r:id="rId106">
            <anchor moveWithCells="1">
              <from>
                <xdr:col>1</xdr:col>
                <xdr:colOff>1800225</xdr:colOff>
                <xdr:row>20</xdr:row>
                <xdr:rowOff>47625</xdr:rowOff>
              </from>
              <to>
                <xdr:col>3</xdr:col>
                <xdr:colOff>209550</xdr:colOff>
                <xdr:row>21</xdr:row>
                <xdr:rowOff>200025</xdr:rowOff>
              </to>
            </anchor>
          </controlPr>
        </control>
      </mc:Choice>
      <mc:Fallback>
        <control shapeId="1086" r:id="rId105" name="CheckDevis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A1A5-616B-4C98-968C-8EFFA86C8FD8}">
  <sheetPr codeName="Feuil4"/>
  <dimension ref="A1:L5"/>
  <sheetViews>
    <sheetView workbookViewId="0">
      <selection activeCell="J13" sqref="J13"/>
    </sheetView>
  </sheetViews>
  <sheetFormatPr baseColWidth="10" defaultRowHeight="15" x14ac:dyDescent="0.25"/>
  <cols>
    <col min="1" max="1" width="71.28515625" customWidth="1"/>
    <col min="3" max="3" width="33" customWidth="1"/>
  </cols>
  <sheetData>
    <row r="1" spans="1:12" x14ac:dyDescent="0.25">
      <c r="A1" t="s">
        <v>1008</v>
      </c>
      <c r="C1" t="s">
        <v>1062</v>
      </c>
      <c r="F1" t="s">
        <v>1063</v>
      </c>
      <c r="L1" t="s">
        <v>1079</v>
      </c>
    </row>
    <row r="2" spans="1:12" ht="30" x14ac:dyDescent="0.25">
      <c r="A2" s="52" t="s">
        <v>2146</v>
      </c>
      <c r="C2" s="52" t="s">
        <v>1615</v>
      </c>
      <c r="F2" t="s">
        <v>1064</v>
      </c>
      <c r="L2" t="s">
        <v>1080</v>
      </c>
    </row>
    <row r="3" spans="1:12" ht="30" x14ac:dyDescent="0.25">
      <c r="A3" s="52" t="s">
        <v>1612</v>
      </c>
      <c r="F3" t="s">
        <v>1611</v>
      </c>
      <c r="L3" t="s">
        <v>1081</v>
      </c>
    </row>
    <row r="4" spans="1:12" ht="37.5" customHeight="1" x14ac:dyDescent="0.25">
      <c r="A4" s="52"/>
    </row>
    <row r="5" spans="1:12" x14ac:dyDescent="0.25">
      <c r="A5" s="5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26F9-ED81-4316-AF69-08AA3B7AA3D3}">
  <sheetPr codeName="Feuil2"/>
  <dimension ref="A1:U771"/>
  <sheetViews>
    <sheetView topLeftCell="A31" workbookViewId="0">
      <selection activeCell="A21" sqref="A21"/>
    </sheetView>
  </sheetViews>
  <sheetFormatPr baseColWidth="10" defaultRowHeight="15" x14ac:dyDescent="0.25"/>
  <cols>
    <col min="4" max="4" width="15.7109375" customWidth="1"/>
    <col min="12" max="12" width="9.42578125" customWidth="1"/>
  </cols>
  <sheetData>
    <row r="1" spans="1:21" ht="83.25" thickBot="1" x14ac:dyDescent="0.35">
      <c r="A1" s="355" t="s">
        <v>16</v>
      </c>
      <c r="B1" s="356" t="s">
        <v>17</v>
      </c>
      <c r="D1" s="361" t="s">
        <v>117</v>
      </c>
      <c r="E1" s="362" t="e">
        <f>IF(#REF!=0,,(VLOOKUP((LEFT(#REF!,2)),Traitement!#REF!,2,FALSE)))</f>
        <v>#REF!</v>
      </c>
      <c r="G1" s="355" t="s">
        <v>1009</v>
      </c>
      <c r="H1" s="356" t="s">
        <v>1010</v>
      </c>
      <c r="J1" s="372" t="s">
        <v>125</v>
      </c>
      <c r="K1" s="373" t="s">
        <v>162</v>
      </c>
      <c r="L1" s="374" t="s">
        <v>1663</v>
      </c>
      <c r="N1" s="372" t="s">
        <v>1711</v>
      </c>
      <c r="O1" s="373" t="s">
        <v>1712</v>
      </c>
      <c r="P1" s="376"/>
      <c r="Q1" s="376"/>
      <c r="R1" s="376"/>
      <c r="S1" s="376"/>
      <c r="T1" s="448" t="s">
        <v>1713</v>
      </c>
      <c r="U1" s="356"/>
    </row>
    <row r="2" spans="1:21" ht="15.75" thickBot="1" x14ac:dyDescent="0.3">
      <c r="A2" s="357" t="s">
        <v>18</v>
      </c>
      <c r="B2" s="358" t="s">
        <v>19</v>
      </c>
      <c r="G2" s="370">
        <v>1</v>
      </c>
      <c r="H2" s="358" t="s">
        <v>1027</v>
      </c>
      <c r="J2" s="370">
        <v>13278</v>
      </c>
      <c r="K2">
        <v>20001</v>
      </c>
      <c r="L2" s="358">
        <v>6</v>
      </c>
      <c r="N2" s="370">
        <v>0</v>
      </c>
      <c r="O2" t="s">
        <v>1714</v>
      </c>
      <c r="T2">
        <v>1</v>
      </c>
      <c r="U2" s="358"/>
    </row>
    <row r="3" spans="1:21" x14ac:dyDescent="0.25">
      <c r="A3" s="357" t="s">
        <v>20</v>
      </c>
      <c r="B3" s="358" t="s">
        <v>19</v>
      </c>
      <c r="D3" s="363" t="s">
        <v>1073</v>
      </c>
      <c r="E3" s="364">
        <f>E9-E4</f>
        <v>0</v>
      </c>
      <c r="G3" s="370">
        <v>2</v>
      </c>
      <c r="H3" s="358" t="s">
        <v>1028</v>
      </c>
      <c r="J3" s="370">
        <v>3634</v>
      </c>
      <c r="K3">
        <v>20002</v>
      </c>
      <c r="L3" s="358">
        <v>7</v>
      </c>
      <c r="N3" s="370">
        <v>0</v>
      </c>
      <c r="O3" t="s">
        <v>1714</v>
      </c>
      <c r="T3">
        <v>1</v>
      </c>
      <c r="U3" s="358"/>
    </row>
    <row r="4" spans="1:21" x14ac:dyDescent="0.25">
      <c r="A4" s="357" t="s">
        <v>21</v>
      </c>
      <c r="B4" s="358" t="s">
        <v>19</v>
      </c>
      <c r="D4" s="365" t="s">
        <v>1074</v>
      </c>
      <c r="E4" s="366">
        <f>SUM('Jeunes Plants'!T1107:T1116,'Jeunes Plants'!T1120:T1261,'Jeunes Plants'!T1263:T1275,'Jeunes Plants'!T1277:T1280)</f>
        <v>0</v>
      </c>
      <c r="G4" s="370">
        <v>3</v>
      </c>
      <c r="H4" s="358" t="s">
        <v>1029</v>
      </c>
      <c r="J4" s="370">
        <v>3635</v>
      </c>
      <c r="K4">
        <v>20004</v>
      </c>
      <c r="L4" s="358">
        <v>7</v>
      </c>
      <c r="N4" s="370">
        <v>0</v>
      </c>
      <c r="O4" t="s">
        <v>1714</v>
      </c>
      <c r="T4">
        <v>1</v>
      </c>
      <c r="U4" s="358"/>
    </row>
    <row r="5" spans="1:21" x14ac:dyDescent="0.25">
      <c r="A5" s="357" t="s">
        <v>22</v>
      </c>
      <c r="B5" s="358" t="s">
        <v>19</v>
      </c>
      <c r="D5" s="365" t="s">
        <v>1075</v>
      </c>
      <c r="E5" s="366">
        <f>'Jeunes Plants'!T18+'Jeunes Plants'!T30+'Jeunes Plants'!T48+'Jeunes Plants'!T963+'Jeunes Plants'!T970+'Jeunes Plants'!T984+'Jeunes Plants'!T994+'Jeunes Plants'!T1019+'Jeunes Plants'!T1034+'Jeunes Plants'!T1118+'Jeunes Plants'!T1282+'Jeunes Plants'!T1325+'Jeunes Plants'!T1327+'Jeunes Plants'!T1329+'Jeunes Plants'!T1331+'Jeunes Plants'!T1333+'Jeunes Plants'!T1335+'Jeunes Plants'!T1337+'Jeunes Plants'!T1339+'Jeunes Plants'!T1341+'Jeunes Plants'!T1343+'Mottes de 6'!T1337+'Mottes de 6'!T18+'Mottes de 6'!T30+'Mottes de 6'!T48+'Mottes de 6'!T866+'Mottes de 6'!T873+'Mottes de 6'!T887+'Mottes de 6'!T897+'Mottes de 6'!T922+'Mottes de 6'!T937</f>
        <v>0</v>
      </c>
      <c r="G5" s="370">
        <v>4</v>
      </c>
      <c r="H5" s="358" t="s">
        <v>1030</v>
      </c>
      <c r="J5" s="370">
        <v>3636</v>
      </c>
      <c r="K5">
        <v>20005</v>
      </c>
      <c r="L5" s="358">
        <v>7</v>
      </c>
      <c r="N5" s="370">
        <v>0</v>
      </c>
      <c r="O5" t="s">
        <v>1714</v>
      </c>
      <c r="T5">
        <v>1</v>
      </c>
      <c r="U5" s="358"/>
    </row>
    <row r="6" spans="1:21" ht="15.75" thickBot="1" x14ac:dyDescent="0.3">
      <c r="A6" s="357" t="s">
        <v>23</v>
      </c>
      <c r="B6" s="358" t="s">
        <v>19</v>
      </c>
      <c r="D6" s="365" t="s">
        <v>1076</v>
      </c>
      <c r="E6" s="366">
        <f>'Jeunes Plants'!T17+'Jeunes Plants'!T29+'Jeunes Plants'!T49+'Jeunes Plants'!T962+'Jeunes Plants'!T969+'Jeunes Plants'!T983+'Jeunes Plants'!T993+'Jeunes Plants'!T1018+'Jeunes Plants'!T1033+'Jeunes Plants'!T1117+'Jeunes Plants'!T1281+'Jeunes Plants'!T1324+'Jeunes Plants'!T1326+'Jeunes Plants'!T1328+'Jeunes Plants'!T1330+'Jeunes Plants'!T1332+'Jeunes Plants'!T1334+'Jeunes Plants'!T1336+'Jeunes Plants'!T1338+'Jeunes Plants'!T1340+'Jeunes Plants'!T1342+'Jeunes Plants'!T1344+'Mottes de 6'!T17+'Mottes de 6'!T29+'Mottes de 6'!T49+'Mottes de 6'!T865+'Mottes de 6'!T872+'Mottes de 6'!T886+'Mottes de 6'!T896+'Mottes de 6'!T921+'Mottes de 6'!T936</f>
        <v>0</v>
      </c>
      <c r="G6" s="370">
        <v>5</v>
      </c>
      <c r="H6" s="358" t="s">
        <v>1031</v>
      </c>
      <c r="J6" s="370">
        <v>3637</v>
      </c>
      <c r="K6">
        <v>15215</v>
      </c>
      <c r="L6" s="358">
        <v>7</v>
      </c>
      <c r="N6" s="371"/>
      <c r="O6" s="375"/>
      <c r="P6" s="375"/>
      <c r="Q6" s="375"/>
      <c r="R6" s="375"/>
      <c r="S6" s="375"/>
      <c r="T6" s="375"/>
      <c r="U6" s="360"/>
    </row>
    <row r="7" spans="1:21" x14ac:dyDescent="0.25">
      <c r="A7" s="357" t="s">
        <v>24</v>
      </c>
      <c r="B7" s="358" t="s">
        <v>19</v>
      </c>
      <c r="D7" s="365" t="s">
        <v>1077</v>
      </c>
      <c r="E7" s="366">
        <f>'Jeunes Plants'!T33+'Jeunes Plants'!T35+'Jeunes Plants'!T37+'Jeunes Plants'!T42+'Jeunes Plants'!T44+'Jeunes Plants'!T47+'Mottes de 6'!T33+'Mottes de 6'!T35+'Mottes de 6'!T37+'Mottes de 6'!T42+'Mottes de 6'!T44+'Mottes de 6'!T47</f>
        <v>0</v>
      </c>
      <c r="G7" s="370">
        <v>6</v>
      </c>
      <c r="H7" s="358" t="s">
        <v>1033</v>
      </c>
      <c r="J7" s="370">
        <v>3644</v>
      </c>
      <c r="K7">
        <v>20008</v>
      </c>
      <c r="L7" s="358">
        <v>7</v>
      </c>
    </row>
    <row r="8" spans="1:21" x14ac:dyDescent="0.25">
      <c r="A8" s="357" t="s">
        <v>25</v>
      </c>
      <c r="B8" s="358" t="s">
        <v>19</v>
      </c>
      <c r="D8" s="365" t="s">
        <v>1078</v>
      </c>
      <c r="E8" s="367">
        <f>SUM('Jeunes Plants'!U4:BT4,'Mottes de 6'!U4:BT4,'Plantes en Vert'!U4:BT4)</f>
        <v>0</v>
      </c>
      <c r="G8" s="370">
        <v>7</v>
      </c>
      <c r="H8" s="358" t="s">
        <v>1019</v>
      </c>
      <c r="J8" s="370">
        <v>26135</v>
      </c>
      <c r="K8">
        <v>26136</v>
      </c>
      <c r="L8" s="358">
        <v>4</v>
      </c>
      <c r="Q8" s="449"/>
    </row>
    <row r="9" spans="1:21" x14ac:dyDescent="0.25">
      <c r="A9" s="357" t="s">
        <v>26</v>
      </c>
      <c r="B9" s="358" t="s">
        <v>19</v>
      </c>
      <c r="D9" s="365" t="s">
        <v>1599</v>
      </c>
      <c r="E9" s="367">
        <f>E8-SUM(E5:E7)</f>
        <v>0</v>
      </c>
      <c r="G9" s="370">
        <v>8</v>
      </c>
      <c r="H9" s="358" t="s">
        <v>1034</v>
      </c>
      <c r="J9" s="370">
        <v>25214</v>
      </c>
      <c r="K9">
        <v>25308</v>
      </c>
      <c r="L9" s="358">
        <v>4</v>
      </c>
    </row>
    <row r="10" spans="1:21" ht="15.75" thickBot="1" x14ac:dyDescent="0.3">
      <c r="A10" s="357" t="s">
        <v>27</v>
      </c>
      <c r="B10" s="358" t="s">
        <v>19</v>
      </c>
      <c r="D10" s="368" t="s">
        <v>1665</v>
      </c>
      <c r="E10" s="369">
        <f>SUM('Jeunes Plants'!U4:BT4)-SUM(E4:E7)</f>
        <v>0</v>
      </c>
      <c r="G10" s="370">
        <v>9</v>
      </c>
      <c r="H10" s="358" t="s">
        <v>1035</v>
      </c>
      <c r="J10" s="370">
        <v>22851</v>
      </c>
      <c r="K10">
        <v>23883</v>
      </c>
      <c r="L10" s="358">
        <v>6</v>
      </c>
    </row>
    <row r="11" spans="1:21" x14ac:dyDescent="0.25">
      <c r="A11" s="357" t="s">
        <v>28</v>
      </c>
      <c r="B11" s="358" t="s">
        <v>19</v>
      </c>
      <c r="G11" s="370">
        <v>10</v>
      </c>
      <c r="H11" s="358" t="s">
        <v>1036</v>
      </c>
      <c r="J11" s="370">
        <v>15035</v>
      </c>
      <c r="K11">
        <v>15654</v>
      </c>
      <c r="L11" s="358">
        <v>6</v>
      </c>
    </row>
    <row r="12" spans="1:21" x14ac:dyDescent="0.25">
      <c r="A12" s="357" t="s">
        <v>29</v>
      </c>
      <c r="B12" s="358" t="s">
        <v>19</v>
      </c>
      <c r="G12" s="370">
        <v>11</v>
      </c>
      <c r="H12" s="358" t="s">
        <v>1037</v>
      </c>
      <c r="J12" s="370">
        <v>12301</v>
      </c>
      <c r="K12">
        <v>20015</v>
      </c>
      <c r="L12" s="358">
        <v>5</v>
      </c>
    </row>
    <row r="13" spans="1:21" x14ac:dyDescent="0.25">
      <c r="A13" s="357" t="s">
        <v>30</v>
      </c>
      <c r="B13" s="358" t="s">
        <v>19</v>
      </c>
      <c r="G13" s="370">
        <v>12</v>
      </c>
      <c r="H13" s="358" t="s">
        <v>1032</v>
      </c>
      <c r="J13" s="370">
        <v>3645</v>
      </c>
      <c r="K13">
        <v>20016</v>
      </c>
      <c r="L13" s="358">
        <v>5</v>
      </c>
    </row>
    <row r="14" spans="1:21" x14ac:dyDescent="0.25">
      <c r="A14" s="357" t="s">
        <v>31</v>
      </c>
      <c r="B14" s="358" t="s">
        <v>19</v>
      </c>
      <c r="G14" s="370">
        <v>13</v>
      </c>
      <c r="H14" s="358" t="s">
        <v>1038</v>
      </c>
      <c r="J14" s="370">
        <v>3646</v>
      </c>
      <c r="K14">
        <v>20018</v>
      </c>
      <c r="L14" s="358">
        <v>5</v>
      </c>
    </row>
    <row r="15" spans="1:21" x14ac:dyDescent="0.25">
      <c r="A15" s="357" t="s">
        <v>32</v>
      </c>
      <c r="B15" s="358" t="s">
        <v>19</v>
      </c>
      <c r="G15" s="370">
        <v>14</v>
      </c>
      <c r="H15" s="358" t="s">
        <v>1039</v>
      </c>
      <c r="J15" s="370">
        <v>25146</v>
      </c>
      <c r="K15">
        <v>25252</v>
      </c>
      <c r="L15" s="358">
        <v>5</v>
      </c>
    </row>
    <row r="16" spans="1:21" x14ac:dyDescent="0.25">
      <c r="A16" s="357" t="s">
        <v>33</v>
      </c>
      <c r="B16" s="358" t="s">
        <v>19</v>
      </c>
      <c r="G16" s="370">
        <v>15</v>
      </c>
      <c r="H16" s="358" t="s">
        <v>1040</v>
      </c>
      <c r="J16" s="370">
        <v>11153</v>
      </c>
      <c r="K16">
        <v>20019</v>
      </c>
      <c r="L16" s="358">
        <v>5</v>
      </c>
    </row>
    <row r="17" spans="1:12" x14ac:dyDescent="0.25">
      <c r="A17" s="357" t="s">
        <v>34</v>
      </c>
      <c r="B17" s="358" t="s">
        <v>19</v>
      </c>
      <c r="G17" s="370">
        <v>16</v>
      </c>
      <c r="H17" s="358" t="s">
        <v>1041</v>
      </c>
      <c r="J17" s="370">
        <v>15752</v>
      </c>
      <c r="K17">
        <v>24103</v>
      </c>
      <c r="L17" s="358">
        <v>6</v>
      </c>
    </row>
    <row r="18" spans="1:12" x14ac:dyDescent="0.25">
      <c r="A18" s="357" t="s">
        <v>35</v>
      </c>
      <c r="B18" s="358" t="s">
        <v>19</v>
      </c>
      <c r="G18" s="370">
        <v>17</v>
      </c>
      <c r="H18" s="358" t="s">
        <v>1042</v>
      </c>
      <c r="J18" s="370">
        <v>25989</v>
      </c>
      <c r="K18">
        <v>26048</v>
      </c>
      <c r="L18" s="358">
        <v>6</v>
      </c>
    </row>
    <row r="19" spans="1:12" x14ac:dyDescent="0.25">
      <c r="A19" s="357" t="s">
        <v>36</v>
      </c>
      <c r="B19" s="358" t="s">
        <v>19</v>
      </c>
      <c r="G19" s="370">
        <v>18</v>
      </c>
      <c r="H19" s="358" t="s">
        <v>1043</v>
      </c>
      <c r="J19" s="370">
        <v>22870</v>
      </c>
      <c r="K19">
        <v>24105</v>
      </c>
      <c r="L19" s="358">
        <v>6</v>
      </c>
    </row>
    <row r="20" spans="1:12" x14ac:dyDescent="0.25">
      <c r="A20" s="357" t="s">
        <v>37</v>
      </c>
      <c r="B20" s="358" t="s">
        <v>19</v>
      </c>
      <c r="G20" s="370">
        <v>19</v>
      </c>
      <c r="H20" s="358" t="s">
        <v>1044</v>
      </c>
      <c r="J20" s="370">
        <v>2236</v>
      </c>
      <c r="K20">
        <v>14055</v>
      </c>
      <c r="L20" s="358">
        <v>6</v>
      </c>
    </row>
    <row r="21" spans="1:12" x14ac:dyDescent="0.25">
      <c r="A21" s="357" t="s">
        <v>38</v>
      </c>
      <c r="B21" s="358" t="s">
        <v>19</v>
      </c>
      <c r="G21" s="370">
        <v>20</v>
      </c>
      <c r="H21" s="358" t="s">
        <v>1045</v>
      </c>
      <c r="J21" s="370">
        <v>2353</v>
      </c>
      <c r="K21">
        <v>20028</v>
      </c>
      <c r="L21" s="358">
        <v>4</v>
      </c>
    </row>
    <row r="22" spans="1:12" x14ac:dyDescent="0.25">
      <c r="A22" s="357" t="s">
        <v>39</v>
      </c>
      <c r="B22" s="358" t="s">
        <v>19</v>
      </c>
      <c r="G22" s="370">
        <v>21</v>
      </c>
      <c r="H22" s="358" t="s">
        <v>1046</v>
      </c>
      <c r="J22" s="370">
        <v>25134</v>
      </c>
      <c r="K22">
        <v>25248</v>
      </c>
      <c r="L22" s="358">
        <v>6</v>
      </c>
    </row>
    <row r="23" spans="1:12" x14ac:dyDescent="0.25">
      <c r="A23" s="357" t="s">
        <v>40</v>
      </c>
      <c r="B23" s="358" t="s">
        <v>19</v>
      </c>
      <c r="G23" s="370">
        <v>22</v>
      </c>
      <c r="H23" s="358" t="s">
        <v>1047</v>
      </c>
      <c r="J23" s="370">
        <v>14126</v>
      </c>
      <c r="K23">
        <v>20029</v>
      </c>
      <c r="L23" s="358">
        <v>6</v>
      </c>
    </row>
    <row r="24" spans="1:12" x14ac:dyDescent="0.25">
      <c r="A24" s="357" t="s">
        <v>41</v>
      </c>
      <c r="B24" s="358" t="s">
        <v>19</v>
      </c>
      <c r="G24" s="370">
        <v>23</v>
      </c>
      <c r="H24" s="358" t="s">
        <v>1048</v>
      </c>
      <c r="J24" s="370">
        <v>3284</v>
      </c>
      <c r="K24">
        <v>20032</v>
      </c>
      <c r="L24" s="358">
        <v>4</v>
      </c>
    </row>
    <row r="25" spans="1:12" x14ac:dyDescent="0.25">
      <c r="A25" s="357" t="s">
        <v>42</v>
      </c>
      <c r="B25" s="358" t="s">
        <v>19</v>
      </c>
      <c r="G25" s="370">
        <v>24</v>
      </c>
      <c r="H25" s="358" t="s">
        <v>1049</v>
      </c>
      <c r="J25" s="370">
        <v>14189</v>
      </c>
      <c r="K25">
        <v>20034</v>
      </c>
      <c r="L25" s="358">
        <v>4</v>
      </c>
    </row>
    <row r="26" spans="1:12" x14ac:dyDescent="0.25">
      <c r="A26" s="357" t="s">
        <v>43</v>
      </c>
      <c r="B26" s="358" t="s">
        <v>19</v>
      </c>
      <c r="G26" s="370">
        <v>25</v>
      </c>
      <c r="H26" s="358" t="s">
        <v>1050</v>
      </c>
      <c r="J26" s="370">
        <v>3653</v>
      </c>
      <c r="K26">
        <v>20036</v>
      </c>
      <c r="L26" s="358">
        <v>4</v>
      </c>
    </row>
    <row r="27" spans="1:12" x14ac:dyDescent="0.25">
      <c r="A27" s="357" t="s">
        <v>44</v>
      </c>
      <c r="B27" s="358" t="s">
        <v>19</v>
      </c>
      <c r="G27" s="370">
        <v>26</v>
      </c>
      <c r="H27" s="358" t="s">
        <v>1051</v>
      </c>
      <c r="J27" s="370">
        <v>3900</v>
      </c>
      <c r="K27">
        <v>20044</v>
      </c>
      <c r="L27" s="358">
        <v>4</v>
      </c>
    </row>
    <row r="28" spans="1:12" x14ac:dyDescent="0.25">
      <c r="A28" s="357" t="s">
        <v>45</v>
      </c>
      <c r="B28" s="358" t="s">
        <v>19</v>
      </c>
      <c r="G28" s="370">
        <v>27</v>
      </c>
      <c r="H28" s="358" t="s">
        <v>1052</v>
      </c>
      <c r="J28" s="370">
        <v>22856</v>
      </c>
      <c r="K28">
        <v>24025</v>
      </c>
      <c r="L28" s="358">
        <v>4</v>
      </c>
    </row>
    <row r="29" spans="1:12" x14ac:dyDescent="0.25">
      <c r="A29" s="357" t="s">
        <v>46</v>
      </c>
      <c r="B29" s="358" t="s">
        <v>19</v>
      </c>
      <c r="G29" s="370">
        <v>28</v>
      </c>
      <c r="H29" s="358" t="s">
        <v>1053</v>
      </c>
      <c r="J29" s="370">
        <v>25147</v>
      </c>
      <c r="K29">
        <v>25253</v>
      </c>
      <c r="L29" s="358">
        <v>5</v>
      </c>
    </row>
    <row r="30" spans="1:12" x14ac:dyDescent="0.25">
      <c r="A30" s="357" t="s">
        <v>47</v>
      </c>
      <c r="B30" s="358" t="s">
        <v>19</v>
      </c>
      <c r="G30" s="370">
        <v>29</v>
      </c>
      <c r="H30" s="358" t="s">
        <v>1054</v>
      </c>
      <c r="J30" s="370">
        <v>25148</v>
      </c>
      <c r="K30">
        <v>25254</v>
      </c>
      <c r="L30" s="358">
        <v>5</v>
      </c>
    </row>
    <row r="31" spans="1:12" x14ac:dyDescent="0.25">
      <c r="A31" s="357" t="s">
        <v>48</v>
      </c>
      <c r="B31" s="358" t="s">
        <v>19</v>
      </c>
      <c r="G31" s="370">
        <v>30</v>
      </c>
      <c r="H31" s="358" t="s">
        <v>1055</v>
      </c>
      <c r="J31" s="370">
        <v>14376</v>
      </c>
      <c r="K31">
        <v>15696</v>
      </c>
      <c r="L31" s="358">
        <v>5</v>
      </c>
    </row>
    <row r="32" spans="1:12" x14ac:dyDescent="0.25">
      <c r="A32" s="357" t="s">
        <v>49</v>
      </c>
      <c r="B32" s="358" t="s">
        <v>19</v>
      </c>
      <c r="G32" s="370">
        <v>31</v>
      </c>
      <c r="H32" s="358" t="s">
        <v>1056</v>
      </c>
      <c r="J32" s="370">
        <v>14379</v>
      </c>
      <c r="K32">
        <v>20052</v>
      </c>
      <c r="L32" s="358">
        <v>5</v>
      </c>
    </row>
    <row r="33" spans="1:12" x14ac:dyDescent="0.25">
      <c r="A33" s="357" t="s">
        <v>50</v>
      </c>
      <c r="B33" s="358" t="s">
        <v>19</v>
      </c>
      <c r="G33" s="370">
        <v>32</v>
      </c>
      <c r="H33" s="358" t="s">
        <v>1057</v>
      </c>
      <c r="J33" s="370">
        <v>14382</v>
      </c>
      <c r="K33">
        <v>20054</v>
      </c>
      <c r="L33" s="358">
        <v>5</v>
      </c>
    </row>
    <row r="34" spans="1:12" x14ac:dyDescent="0.25">
      <c r="A34" s="357" t="s">
        <v>51</v>
      </c>
      <c r="B34" s="358" t="s">
        <v>19</v>
      </c>
      <c r="G34" s="370">
        <v>33</v>
      </c>
      <c r="H34" s="358" t="s">
        <v>1058</v>
      </c>
      <c r="J34" s="370">
        <v>15764</v>
      </c>
      <c r="K34">
        <v>23087</v>
      </c>
      <c r="L34" s="358">
        <v>7</v>
      </c>
    </row>
    <row r="35" spans="1:12" x14ac:dyDescent="0.25">
      <c r="A35" s="357" t="s">
        <v>52</v>
      </c>
      <c r="B35" s="358" t="s">
        <v>19</v>
      </c>
      <c r="G35" s="370">
        <v>34</v>
      </c>
      <c r="H35" s="358" t="s">
        <v>1059</v>
      </c>
      <c r="J35" s="370">
        <v>23031</v>
      </c>
      <c r="K35">
        <v>23161</v>
      </c>
      <c r="L35" s="358">
        <v>4</v>
      </c>
    </row>
    <row r="36" spans="1:12" x14ac:dyDescent="0.25">
      <c r="A36" s="357" t="s">
        <v>53</v>
      </c>
      <c r="B36" s="358" t="s">
        <v>19</v>
      </c>
      <c r="G36" s="370">
        <v>35</v>
      </c>
      <c r="H36" s="358" t="s">
        <v>1662</v>
      </c>
      <c r="J36" s="370">
        <v>11953</v>
      </c>
      <c r="K36">
        <v>20062</v>
      </c>
      <c r="L36" s="358">
        <v>4</v>
      </c>
    </row>
    <row r="37" spans="1:12" x14ac:dyDescent="0.25">
      <c r="A37" s="357" t="s">
        <v>54</v>
      </c>
      <c r="B37" s="358" t="s">
        <v>55</v>
      </c>
      <c r="G37" s="370">
        <v>36</v>
      </c>
      <c r="H37" s="358" t="s">
        <v>1011</v>
      </c>
      <c r="J37" s="370">
        <v>22871</v>
      </c>
      <c r="K37">
        <v>24106</v>
      </c>
      <c r="L37" s="358">
        <v>4</v>
      </c>
    </row>
    <row r="38" spans="1:12" x14ac:dyDescent="0.25">
      <c r="A38" s="357" t="s">
        <v>56</v>
      </c>
      <c r="B38" s="358" t="s">
        <v>55</v>
      </c>
      <c r="G38" s="370">
        <v>37</v>
      </c>
      <c r="H38" s="358" t="s">
        <v>749</v>
      </c>
      <c r="J38" s="370">
        <v>22872</v>
      </c>
      <c r="K38">
        <v>24107</v>
      </c>
      <c r="L38" s="358">
        <v>4</v>
      </c>
    </row>
    <row r="39" spans="1:12" x14ac:dyDescent="0.25">
      <c r="A39" s="357" t="s">
        <v>57</v>
      </c>
      <c r="B39" s="358" t="s">
        <v>58</v>
      </c>
      <c r="G39" s="370">
        <v>38</v>
      </c>
      <c r="H39" s="358" t="s">
        <v>1012</v>
      </c>
      <c r="J39" s="370">
        <v>23756</v>
      </c>
      <c r="K39">
        <v>24108</v>
      </c>
      <c r="L39" s="358">
        <v>4</v>
      </c>
    </row>
    <row r="40" spans="1:12" x14ac:dyDescent="0.25">
      <c r="A40" s="357" t="s">
        <v>59</v>
      </c>
      <c r="B40" s="358" t="s">
        <v>58</v>
      </c>
      <c r="G40" s="370">
        <v>39</v>
      </c>
      <c r="H40" s="358" t="s">
        <v>1013</v>
      </c>
      <c r="J40" s="370">
        <v>22873</v>
      </c>
      <c r="K40">
        <v>24109</v>
      </c>
      <c r="L40" s="358">
        <v>4</v>
      </c>
    </row>
    <row r="41" spans="1:12" x14ac:dyDescent="0.25">
      <c r="A41" s="357" t="s">
        <v>60</v>
      </c>
      <c r="B41" s="358" t="s">
        <v>58</v>
      </c>
      <c r="G41" s="370">
        <v>40</v>
      </c>
      <c r="H41" s="358" t="s">
        <v>1014</v>
      </c>
      <c r="J41" s="370">
        <v>22874</v>
      </c>
      <c r="K41">
        <v>24110</v>
      </c>
      <c r="L41" s="358">
        <v>4</v>
      </c>
    </row>
    <row r="42" spans="1:12" x14ac:dyDescent="0.25">
      <c r="A42" s="357" t="s">
        <v>61</v>
      </c>
      <c r="B42" s="358" t="s">
        <v>58</v>
      </c>
      <c r="G42" s="370">
        <v>41</v>
      </c>
      <c r="H42" s="358" t="s">
        <v>763</v>
      </c>
      <c r="J42" s="370">
        <v>25149</v>
      </c>
      <c r="K42">
        <v>25255</v>
      </c>
      <c r="L42" s="358">
        <v>6</v>
      </c>
    </row>
    <row r="43" spans="1:12" x14ac:dyDescent="0.25">
      <c r="A43" s="357" t="s">
        <v>62</v>
      </c>
      <c r="B43" s="358" t="s">
        <v>58</v>
      </c>
      <c r="G43" s="370">
        <v>42</v>
      </c>
      <c r="H43" s="358" t="s">
        <v>1015</v>
      </c>
      <c r="J43" s="370">
        <v>15057</v>
      </c>
      <c r="K43">
        <v>20077</v>
      </c>
      <c r="L43" s="358">
        <v>6</v>
      </c>
    </row>
    <row r="44" spans="1:12" x14ac:dyDescent="0.25">
      <c r="A44" s="357" t="s">
        <v>63</v>
      </c>
      <c r="B44" s="358" t="s">
        <v>58</v>
      </c>
      <c r="G44" s="370">
        <v>43</v>
      </c>
      <c r="H44" s="358" t="s">
        <v>1016</v>
      </c>
      <c r="J44" s="370">
        <v>2785</v>
      </c>
      <c r="K44">
        <v>20078</v>
      </c>
      <c r="L44" s="358">
        <v>4</v>
      </c>
    </row>
    <row r="45" spans="1:12" x14ac:dyDescent="0.25">
      <c r="A45" s="357" t="s">
        <v>64</v>
      </c>
      <c r="B45" s="358" t="s">
        <v>58</v>
      </c>
      <c r="G45" s="370">
        <v>44</v>
      </c>
      <c r="H45" s="358" t="s">
        <v>1017</v>
      </c>
      <c r="J45" s="370">
        <v>3661</v>
      </c>
      <c r="K45">
        <v>20083</v>
      </c>
      <c r="L45" s="358">
        <v>6</v>
      </c>
    </row>
    <row r="46" spans="1:12" x14ac:dyDescent="0.25">
      <c r="A46" s="357" t="s">
        <v>65</v>
      </c>
      <c r="B46" s="358" t="s">
        <v>58</v>
      </c>
      <c r="G46" s="370">
        <v>45</v>
      </c>
      <c r="H46" s="358" t="s">
        <v>1018</v>
      </c>
      <c r="J46" s="370">
        <v>15542</v>
      </c>
      <c r="K46">
        <v>15648</v>
      </c>
      <c r="L46" s="358">
        <v>6</v>
      </c>
    </row>
    <row r="47" spans="1:12" x14ac:dyDescent="0.25">
      <c r="A47" s="357" t="s">
        <v>66</v>
      </c>
      <c r="B47" s="358" t="s">
        <v>58</v>
      </c>
      <c r="G47" s="370">
        <v>46</v>
      </c>
      <c r="H47" s="358" t="s">
        <v>1020</v>
      </c>
      <c r="J47" s="370">
        <v>1027</v>
      </c>
      <c r="K47">
        <v>20085</v>
      </c>
      <c r="L47" s="358">
        <v>6</v>
      </c>
    </row>
    <row r="48" spans="1:12" x14ac:dyDescent="0.25">
      <c r="A48" s="357" t="s">
        <v>67</v>
      </c>
      <c r="B48" s="358" t="s">
        <v>58</v>
      </c>
      <c r="G48" s="370">
        <v>47</v>
      </c>
      <c r="H48" s="358" t="s">
        <v>1021</v>
      </c>
      <c r="J48" s="370">
        <v>13272</v>
      </c>
      <c r="K48">
        <v>14107</v>
      </c>
      <c r="L48" s="358">
        <v>6</v>
      </c>
    </row>
    <row r="49" spans="1:12" x14ac:dyDescent="0.25">
      <c r="A49" s="357" t="s">
        <v>68</v>
      </c>
      <c r="B49" s="358" t="s">
        <v>58</v>
      </c>
      <c r="G49" s="370">
        <v>48</v>
      </c>
      <c r="H49" s="358" t="s">
        <v>1022</v>
      </c>
      <c r="J49" s="370">
        <v>14388</v>
      </c>
      <c r="K49">
        <v>20113</v>
      </c>
      <c r="L49" s="358">
        <v>5</v>
      </c>
    </row>
    <row r="50" spans="1:12" x14ac:dyDescent="0.25">
      <c r="A50" s="357" t="s">
        <v>69</v>
      </c>
      <c r="B50" s="358" t="s">
        <v>58</v>
      </c>
      <c r="G50" s="370">
        <v>49</v>
      </c>
      <c r="H50" s="358" t="s">
        <v>1023</v>
      </c>
      <c r="J50" s="370">
        <v>14385</v>
      </c>
      <c r="K50">
        <v>20116</v>
      </c>
      <c r="L50" s="358">
        <v>5</v>
      </c>
    </row>
    <row r="51" spans="1:12" x14ac:dyDescent="0.25">
      <c r="A51" s="357" t="s">
        <v>70</v>
      </c>
      <c r="B51" s="358" t="s">
        <v>58</v>
      </c>
      <c r="G51" s="370">
        <v>50</v>
      </c>
      <c r="H51" s="358" t="s">
        <v>1024</v>
      </c>
      <c r="J51" s="370">
        <v>14391</v>
      </c>
      <c r="K51">
        <v>20119</v>
      </c>
      <c r="L51" s="358">
        <v>5</v>
      </c>
    </row>
    <row r="52" spans="1:12" x14ac:dyDescent="0.25">
      <c r="A52" s="357" t="s">
        <v>71</v>
      </c>
      <c r="B52" s="358" t="s">
        <v>58</v>
      </c>
      <c r="G52" s="370">
        <v>51</v>
      </c>
      <c r="H52" s="358" t="s">
        <v>1025</v>
      </c>
      <c r="J52" s="370">
        <v>14713</v>
      </c>
      <c r="K52">
        <v>14743</v>
      </c>
      <c r="L52" s="358">
        <v>5</v>
      </c>
    </row>
    <row r="53" spans="1:12" ht="15.75" thickBot="1" x14ac:dyDescent="0.3">
      <c r="A53" s="357" t="s">
        <v>72</v>
      </c>
      <c r="B53" s="358" t="s">
        <v>58</v>
      </c>
      <c r="G53" s="371">
        <v>52</v>
      </c>
      <c r="H53" s="360" t="s">
        <v>1026</v>
      </c>
      <c r="J53" s="370">
        <v>14394</v>
      </c>
      <c r="K53">
        <v>20122</v>
      </c>
      <c r="L53" s="358">
        <v>5</v>
      </c>
    </row>
    <row r="54" spans="1:12" x14ac:dyDescent="0.25">
      <c r="A54" s="357" t="s">
        <v>73</v>
      </c>
      <c r="B54" s="358" t="s">
        <v>58</v>
      </c>
      <c r="J54" s="370">
        <v>12294</v>
      </c>
      <c r="K54">
        <v>20128</v>
      </c>
      <c r="L54" s="358">
        <v>3</v>
      </c>
    </row>
    <row r="55" spans="1:12" x14ac:dyDescent="0.25">
      <c r="A55" s="357" t="s">
        <v>74</v>
      </c>
      <c r="B55" s="358" t="s">
        <v>58</v>
      </c>
      <c r="J55" s="370">
        <v>12295</v>
      </c>
      <c r="K55">
        <v>20129</v>
      </c>
      <c r="L55" s="358">
        <v>3</v>
      </c>
    </row>
    <row r="56" spans="1:12" x14ac:dyDescent="0.25">
      <c r="A56" s="357" t="s">
        <v>75</v>
      </c>
      <c r="B56" s="358" t="s">
        <v>58</v>
      </c>
      <c r="J56" s="370">
        <v>13282</v>
      </c>
      <c r="K56">
        <v>20130</v>
      </c>
      <c r="L56" s="358">
        <v>4</v>
      </c>
    </row>
    <row r="57" spans="1:12" x14ac:dyDescent="0.25">
      <c r="A57" s="357" t="s">
        <v>76</v>
      </c>
      <c r="B57" s="358" t="s">
        <v>58</v>
      </c>
      <c r="J57" s="370">
        <v>26022</v>
      </c>
      <c r="K57">
        <v>26091</v>
      </c>
      <c r="L57" s="358">
        <v>4</v>
      </c>
    </row>
    <row r="58" spans="1:12" x14ac:dyDescent="0.25">
      <c r="A58" s="357" t="s">
        <v>77</v>
      </c>
      <c r="B58" s="358" t="s">
        <v>58</v>
      </c>
      <c r="J58" s="370">
        <v>12836</v>
      </c>
      <c r="K58">
        <v>20131</v>
      </c>
      <c r="L58" s="358">
        <v>3</v>
      </c>
    </row>
    <row r="59" spans="1:12" x14ac:dyDescent="0.25">
      <c r="A59" s="357" t="s">
        <v>78</v>
      </c>
      <c r="B59" s="358" t="s">
        <v>58</v>
      </c>
      <c r="J59" s="370">
        <v>22879</v>
      </c>
      <c r="K59">
        <v>23903</v>
      </c>
      <c r="L59" s="358">
        <v>5</v>
      </c>
    </row>
    <row r="60" spans="1:12" x14ac:dyDescent="0.25">
      <c r="A60" s="357" t="s">
        <v>79</v>
      </c>
      <c r="B60" s="358" t="s">
        <v>58</v>
      </c>
      <c r="J60" s="370">
        <v>10440</v>
      </c>
      <c r="K60">
        <v>15712</v>
      </c>
      <c r="L60" s="358">
        <v>5</v>
      </c>
    </row>
    <row r="61" spans="1:12" x14ac:dyDescent="0.25">
      <c r="A61" s="357" t="s">
        <v>80</v>
      </c>
      <c r="B61" s="358" t="s">
        <v>58</v>
      </c>
      <c r="J61" s="370">
        <v>10441</v>
      </c>
      <c r="K61">
        <v>15202</v>
      </c>
      <c r="L61" s="358">
        <v>5</v>
      </c>
    </row>
    <row r="62" spans="1:12" x14ac:dyDescent="0.25">
      <c r="A62" s="357" t="s">
        <v>81</v>
      </c>
      <c r="B62" s="358" t="s">
        <v>58</v>
      </c>
      <c r="J62" s="370">
        <v>10439</v>
      </c>
      <c r="K62">
        <v>20144</v>
      </c>
      <c r="L62" s="358">
        <v>5</v>
      </c>
    </row>
    <row r="63" spans="1:12" x14ac:dyDescent="0.25">
      <c r="A63" s="357" t="s">
        <v>82</v>
      </c>
      <c r="B63" s="358" t="s">
        <v>58</v>
      </c>
      <c r="J63" s="370">
        <v>11037</v>
      </c>
      <c r="K63">
        <v>11440</v>
      </c>
      <c r="L63" s="358">
        <v>6</v>
      </c>
    </row>
    <row r="64" spans="1:12" x14ac:dyDescent="0.25">
      <c r="A64" s="357" t="s">
        <v>83</v>
      </c>
      <c r="B64" s="358" t="s">
        <v>58</v>
      </c>
      <c r="J64" s="370">
        <v>14396</v>
      </c>
      <c r="K64">
        <v>20154</v>
      </c>
      <c r="L64" s="358">
        <v>6</v>
      </c>
    </row>
    <row r="65" spans="1:12" x14ac:dyDescent="0.25">
      <c r="A65" s="357" t="s">
        <v>84</v>
      </c>
      <c r="B65" s="358" t="s">
        <v>58</v>
      </c>
      <c r="J65" s="370">
        <v>12323</v>
      </c>
      <c r="K65">
        <v>12577</v>
      </c>
      <c r="L65" s="358">
        <v>6</v>
      </c>
    </row>
    <row r="66" spans="1:12" x14ac:dyDescent="0.25">
      <c r="A66" s="357" t="s">
        <v>85</v>
      </c>
      <c r="B66" s="358" t="s">
        <v>58</v>
      </c>
      <c r="J66" s="370">
        <v>22916</v>
      </c>
      <c r="K66">
        <v>23904</v>
      </c>
      <c r="L66" s="358">
        <v>6</v>
      </c>
    </row>
    <row r="67" spans="1:12" x14ac:dyDescent="0.25">
      <c r="A67" s="357" t="s">
        <v>86</v>
      </c>
      <c r="B67" s="358" t="s">
        <v>58</v>
      </c>
      <c r="J67" s="370">
        <v>2460</v>
      </c>
      <c r="K67">
        <v>20161</v>
      </c>
      <c r="L67" s="358">
        <v>6</v>
      </c>
    </row>
    <row r="68" spans="1:12" x14ac:dyDescent="0.25">
      <c r="A68" s="357" t="s">
        <v>87</v>
      </c>
      <c r="B68" s="358" t="s">
        <v>58</v>
      </c>
      <c r="J68" s="370">
        <v>2459</v>
      </c>
      <c r="K68">
        <v>14144</v>
      </c>
      <c r="L68" s="358">
        <v>6</v>
      </c>
    </row>
    <row r="69" spans="1:12" x14ac:dyDescent="0.25">
      <c r="A69" s="357" t="s">
        <v>88</v>
      </c>
      <c r="B69" s="358" t="s">
        <v>58</v>
      </c>
      <c r="J69" s="370">
        <v>2458</v>
      </c>
      <c r="K69">
        <v>14145</v>
      </c>
      <c r="L69" s="358">
        <v>6</v>
      </c>
    </row>
    <row r="70" spans="1:12" x14ac:dyDescent="0.25">
      <c r="A70" s="357" t="s">
        <v>89</v>
      </c>
      <c r="B70" s="358" t="s">
        <v>58</v>
      </c>
      <c r="J70" s="370">
        <v>2441</v>
      </c>
      <c r="K70">
        <v>20166</v>
      </c>
      <c r="L70" s="358">
        <v>6</v>
      </c>
    </row>
    <row r="71" spans="1:12" x14ac:dyDescent="0.25">
      <c r="A71" s="357" t="s">
        <v>90</v>
      </c>
      <c r="B71" s="358" t="s">
        <v>58</v>
      </c>
      <c r="J71" s="370">
        <v>23757</v>
      </c>
      <c r="K71">
        <v>23902</v>
      </c>
      <c r="L71" s="358">
        <v>5</v>
      </c>
    </row>
    <row r="72" spans="1:12" x14ac:dyDescent="0.25">
      <c r="A72" s="357" t="s">
        <v>91</v>
      </c>
      <c r="B72" s="358" t="s">
        <v>58</v>
      </c>
      <c r="J72" s="370">
        <v>2536</v>
      </c>
      <c r="K72">
        <v>10970</v>
      </c>
      <c r="L72" s="358">
        <v>5</v>
      </c>
    </row>
    <row r="73" spans="1:12" x14ac:dyDescent="0.25">
      <c r="A73" s="357" t="s">
        <v>92</v>
      </c>
      <c r="B73" s="358" t="s">
        <v>58</v>
      </c>
      <c r="J73" s="370">
        <v>25152</v>
      </c>
      <c r="K73">
        <v>25256</v>
      </c>
      <c r="L73" s="358">
        <v>5</v>
      </c>
    </row>
    <row r="74" spans="1:12" x14ac:dyDescent="0.25">
      <c r="A74" s="357" t="s">
        <v>93</v>
      </c>
      <c r="B74" s="358" t="s">
        <v>58</v>
      </c>
      <c r="J74" s="370">
        <v>3662</v>
      </c>
      <c r="K74">
        <v>10969</v>
      </c>
      <c r="L74" s="358">
        <v>5</v>
      </c>
    </row>
    <row r="75" spans="1:12" x14ac:dyDescent="0.25">
      <c r="A75" s="357" t="s">
        <v>94</v>
      </c>
      <c r="B75" s="358" t="s">
        <v>58</v>
      </c>
      <c r="J75" s="370">
        <v>25156</v>
      </c>
      <c r="K75">
        <v>25257</v>
      </c>
      <c r="L75" s="358">
        <v>5</v>
      </c>
    </row>
    <row r="76" spans="1:12" x14ac:dyDescent="0.25">
      <c r="A76" s="357" t="s">
        <v>95</v>
      </c>
      <c r="B76" s="358" t="s">
        <v>58</v>
      </c>
      <c r="J76" s="370">
        <v>318</v>
      </c>
      <c r="K76">
        <v>20169</v>
      </c>
      <c r="L76" s="358">
        <v>6</v>
      </c>
    </row>
    <row r="77" spans="1:12" x14ac:dyDescent="0.25">
      <c r="A77" s="357" t="s">
        <v>96</v>
      </c>
      <c r="B77" s="358" t="s">
        <v>58</v>
      </c>
      <c r="J77" s="370">
        <v>24874</v>
      </c>
      <c r="K77">
        <v>26049</v>
      </c>
      <c r="L77" s="358">
        <v>4</v>
      </c>
    </row>
    <row r="78" spans="1:12" x14ac:dyDescent="0.25">
      <c r="A78" s="357" t="s">
        <v>97</v>
      </c>
      <c r="B78" s="358" t="s">
        <v>58</v>
      </c>
      <c r="J78" s="370">
        <v>24875</v>
      </c>
      <c r="K78">
        <v>25258</v>
      </c>
      <c r="L78" s="358">
        <v>4</v>
      </c>
    </row>
    <row r="79" spans="1:12" x14ac:dyDescent="0.25">
      <c r="A79" s="357" t="s">
        <v>98</v>
      </c>
      <c r="B79" s="358" t="s">
        <v>58</v>
      </c>
      <c r="J79" s="370">
        <v>13672</v>
      </c>
      <c r="K79">
        <v>14095</v>
      </c>
      <c r="L79" s="358">
        <v>4</v>
      </c>
    </row>
    <row r="80" spans="1:12" x14ac:dyDescent="0.25">
      <c r="A80" s="357" t="s">
        <v>99</v>
      </c>
      <c r="B80" s="358" t="s">
        <v>58</v>
      </c>
      <c r="J80" s="370">
        <v>22881</v>
      </c>
      <c r="K80">
        <v>23906</v>
      </c>
      <c r="L80" s="358">
        <v>4</v>
      </c>
    </row>
    <row r="81" spans="1:12" x14ac:dyDescent="0.25">
      <c r="A81" s="357" t="s">
        <v>100</v>
      </c>
      <c r="B81" s="358" t="s">
        <v>58</v>
      </c>
      <c r="J81" s="370">
        <v>14399</v>
      </c>
      <c r="K81">
        <v>20189</v>
      </c>
      <c r="L81" s="358">
        <v>4</v>
      </c>
    </row>
    <row r="82" spans="1:12" x14ac:dyDescent="0.25">
      <c r="A82" s="357" t="s">
        <v>101</v>
      </c>
      <c r="B82" s="358" t="s">
        <v>58</v>
      </c>
      <c r="J82" s="370">
        <v>15065</v>
      </c>
      <c r="K82">
        <v>20193</v>
      </c>
      <c r="L82" s="358">
        <v>4</v>
      </c>
    </row>
    <row r="83" spans="1:12" x14ac:dyDescent="0.25">
      <c r="A83" s="357" t="s">
        <v>102</v>
      </c>
      <c r="B83" s="358" t="s">
        <v>58</v>
      </c>
      <c r="J83" s="370">
        <v>10883</v>
      </c>
      <c r="K83">
        <v>11697</v>
      </c>
      <c r="L83" s="358">
        <v>4</v>
      </c>
    </row>
    <row r="84" spans="1:12" x14ac:dyDescent="0.25">
      <c r="A84" s="357" t="s">
        <v>103</v>
      </c>
      <c r="B84" s="358" t="s">
        <v>58</v>
      </c>
      <c r="J84" s="370">
        <v>25751</v>
      </c>
      <c r="K84">
        <v>23907</v>
      </c>
      <c r="L84" s="358">
        <v>4</v>
      </c>
    </row>
    <row r="85" spans="1:12" x14ac:dyDescent="0.25">
      <c r="A85" s="357" t="s">
        <v>104</v>
      </c>
      <c r="B85" s="358" t="s">
        <v>58</v>
      </c>
      <c r="J85" s="370">
        <v>13290</v>
      </c>
      <c r="K85">
        <v>20178</v>
      </c>
      <c r="L85" s="358">
        <v>4</v>
      </c>
    </row>
    <row r="86" spans="1:12" x14ac:dyDescent="0.25">
      <c r="A86" s="357" t="s">
        <v>105</v>
      </c>
      <c r="B86" s="358" t="s">
        <v>58</v>
      </c>
      <c r="J86" s="370">
        <v>10905</v>
      </c>
      <c r="K86">
        <v>11698</v>
      </c>
      <c r="L86" s="358">
        <v>4</v>
      </c>
    </row>
    <row r="87" spans="1:12" x14ac:dyDescent="0.25">
      <c r="A87" s="357" t="s">
        <v>106</v>
      </c>
      <c r="B87" s="358" t="s">
        <v>58</v>
      </c>
      <c r="J87" s="370">
        <v>12837</v>
      </c>
      <c r="K87">
        <v>14108</v>
      </c>
      <c r="L87" s="358">
        <v>4</v>
      </c>
    </row>
    <row r="88" spans="1:12" x14ac:dyDescent="0.25">
      <c r="A88" s="357" t="s">
        <v>107</v>
      </c>
      <c r="B88" s="358" t="s">
        <v>58</v>
      </c>
      <c r="J88" s="370">
        <v>23464</v>
      </c>
      <c r="K88">
        <v>24111</v>
      </c>
      <c r="L88" s="358">
        <v>4</v>
      </c>
    </row>
    <row r="89" spans="1:12" x14ac:dyDescent="0.25">
      <c r="A89" s="357" t="s">
        <v>108</v>
      </c>
      <c r="B89" s="358" t="s">
        <v>58</v>
      </c>
      <c r="J89" s="370">
        <v>23759</v>
      </c>
      <c r="K89">
        <v>24112</v>
      </c>
      <c r="L89" s="358">
        <v>4</v>
      </c>
    </row>
    <row r="90" spans="1:12" x14ac:dyDescent="0.25">
      <c r="A90" s="357" t="s">
        <v>109</v>
      </c>
      <c r="B90" s="358" t="s">
        <v>58</v>
      </c>
      <c r="J90" s="370">
        <v>13273</v>
      </c>
      <c r="K90">
        <v>14116</v>
      </c>
      <c r="L90" s="358">
        <v>4</v>
      </c>
    </row>
    <row r="91" spans="1:12" x14ac:dyDescent="0.25">
      <c r="A91" s="357" t="s">
        <v>110</v>
      </c>
      <c r="B91" s="358" t="s">
        <v>58</v>
      </c>
      <c r="J91" s="370">
        <v>25752</v>
      </c>
      <c r="K91">
        <v>26050</v>
      </c>
      <c r="L91" s="358">
        <v>4</v>
      </c>
    </row>
    <row r="92" spans="1:12" x14ac:dyDescent="0.25">
      <c r="A92" s="357" t="s">
        <v>111</v>
      </c>
      <c r="B92" s="358" t="s">
        <v>58</v>
      </c>
      <c r="J92" s="370">
        <v>25753</v>
      </c>
      <c r="K92">
        <v>26051</v>
      </c>
      <c r="L92" s="358">
        <v>4</v>
      </c>
    </row>
    <row r="93" spans="1:12" x14ac:dyDescent="0.25">
      <c r="A93" s="357" t="s">
        <v>112</v>
      </c>
      <c r="B93" s="358" t="s">
        <v>58</v>
      </c>
      <c r="J93" s="370">
        <v>15060</v>
      </c>
      <c r="K93">
        <v>20210</v>
      </c>
      <c r="L93" s="358">
        <v>4</v>
      </c>
    </row>
    <row r="94" spans="1:12" x14ac:dyDescent="0.25">
      <c r="A94" s="357" t="s">
        <v>113</v>
      </c>
      <c r="B94" s="358" t="s">
        <v>58</v>
      </c>
      <c r="J94" s="370">
        <v>22885</v>
      </c>
      <c r="K94">
        <v>23908</v>
      </c>
      <c r="L94" s="358">
        <v>5</v>
      </c>
    </row>
    <row r="95" spans="1:12" x14ac:dyDescent="0.25">
      <c r="A95" s="357" t="s">
        <v>114</v>
      </c>
      <c r="B95" s="358" t="s">
        <v>58</v>
      </c>
      <c r="J95" s="370">
        <v>23274</v>
      </c>
      <c r="K95">
        <v>23909</v>
      </c>
      <c r="L95" s="358">
        <v>5</v>
      </c>
    </row>
    <row r="96" spans="1:12" x14ac:dyDescent="0.25">
      <c r="A96" s="357" t="s">
        <v>115</v>
      </c>
      <c r="B96" s="358" t="s">
        <v>58</v>
      </c>
      <c r="J96" s="370">
        <v>22886</v>
      </c>
      <c r="K96">
        <v>23910</v>
      </c>
      <c r="L96" s="358">
        <v>5</v>
      </c>
    </row>
    <row r="97" spans="1:12" ht="15.75" thickBot="1" x14ac:dyDescent="0.3">
      <c r="A97" s="359" t="s">
        <v>116</v>
      </c>
      <c r="B97" s="360" t="s">
        <v>58</v>
      </c>
      <c r="J97" s="370">
        <v>22888</v>
      </c>
      <c r="K97">
        <v>23154</v>
      </c>
      <c r="L97" s="358">
        <v>5</v>
      </c>
    </row>
    <row r="98" spans="1:12" x14ac:dyDescent="0.25">
      <c r="J98" s="370">
        <v>22891</v>
      </c>
      <c r="K98">
        <v>23156</v>
      </c>
      <c r="L98" s="358">
        <v>5</v>
      </c>
    </row>
    <row r="99" spans="1:12" x14ac:dyDescent="0.25">
      <c r="J99" s="370">
        <v>23761</v>
      </c>
      <c r="K99">
        <v>23912</v>
      </c>
      <c r="L99" s="358">
        <v>5</v>
      </c>
    </row>
    <row r="100" spans="1:12" x14ac:dyDescent="0.25">
      <c r="J100" s="370">
        <v>22893</v>
      </c>
      <c r="K100">
        <v>23157</v>
      </c>
      <c r="L100" s="358">
        <v>5</v>
      </c>
    </row>
    <row r="101" spans="1:12" x14ac:dyDescent="0.25">
      <c r="J101" s="370">
        <v>23383</v>
      </c>
      <c r="K101">
        <v>23913</v>
      </c>
      <c r="L101" s="358">
        <v>5</v>
      </c>
    </row>
    <row r="102" spans="1:12" x14ac:dyDescent="0.25">
      <c r="J102" s="370">
        <v>23627</v>
      </c>
      <c r="K102">
        <v>25260</v>
      </c>
      <c r="L102" s="358">
        <v>5</v>
      </c>
    </row>
    <row r="103" spans="1:12" x14ac:dyDescent="0.25">
      <c r="A103" t="s">
        <v>1009</v>
      </c>
      <c r="B103" t="s">
        <v>1010</v>
      </c>
      <c r="J103" s="370">
        <v>25044</v>
      </c>
      <c r="K103">
        <v>25259</v>
      </c>
      <c r="L103" s="358">
        <v>5</v>
      </c>
    </row>
    <row r="104" spans="1:12" x14ac:dyDescent="0.25">
      <c r="A104">
        <v>1</v>
      </c>
      <c r="B104" t="s">
        <v>1026</v>
      </c>
      <c r="J104" s="370">
        <v>22894</v>
      </c>
      <c r="K104">
        <v>23915</v>
      </c>
      <c r="L104" s="358">
        <v>5</v>
      </c>
    </row>
    <row r="105" spans="1:12" x14ac:dyDescent="0.25">
      <c r="A105">
        <v>2</v>
      </c>
      <c r="B105" t="s">
        <v>1027</v>
      </c>
      <c r="J105" s="370">
        <v>23626</v>
      </c>
      <c r="K105">
        <v>23914</v>
      </c>
      <c r="L105" s="358">
        <v>5</v>
      </c>
    </row>
    <row r="106" spans="1:12" x14ac:dyDescent="0.25">
      <c r="A106">
        <v>3</v>
      </c>
      <c r="B106" t="s">
        <v>1028</v>
      </c>
      <c r="J106" s="370">
        <v>23609</v>
      </c>
      <c r="K106">
        <v>23918</v>
      </c>
      <c r="L106" s="358">
        <v>5</v>
      </c>
    </row>
    <row r="107" spans="1:12" x14ac:dyDescent="0.25">
      <c r="A107">
        <v>4</v>
      </c>
      <c r="B107" t="s">
        <v>1029</v>
      </c>
      <c r="J107" s="370">
        <v>25756</v>
      </c>
      <c r="K107">
        <v>26052</v>
      </c>
      <c r="L107" s="358">
        <v>5</v>
      </c>
    </row>
    <row r="108" spans="1:12" x14ac:dyDescent="0.25">
      <c r="A108">
        <v>5</v>
      </c>
      <c r="B108" t="s">
        <v>1030</v>
      </c>
      <c r="J108" s="370">
        <v>25053</v>
      </c>
      <c r="K108">
        <v>25261</v>
      </c>
      <c r="L108" s="358">
        <v>5</v>
      </c>
    </row>
    <row r="109" spans="1:12" x14ac:dyDescent="0.25">
      <c r="A109">
        <v>6</v>
      </c>
      <c r="B109" t="s">
        <v>1031</v>
      </c>
      <c r="J109" s="370">
        <v>23631</v>
      </c>
      <c r="K109">
        <v>23919</v>
      </c>
      <c r="L109" s="358">
        <v>5</v>
      </c>
    </row>
    <row r="110" spans="1:12" x14ac:dyDescent="0.25">
      <c r="A110">
        <v>7</v>
      </c>
      <c r="B110" t="s">
        <v>1033</v>
      </c>
      <c r="J110" s="370">
        <v>22908</v>
      </c>
      <c r="K110">
        <v>23158</v>
      </c>
      <c r="L110" s="358">
        <v>5</v>
      </c>
    </row>
    <row r="111" spans="1:12" x14ac:dyDescent="0.25">
      <c r="A111">
        <v>8</v>
      </c>
      <c r="B111" t="s">
        <v>1019</v>
      </c>
      <c r="J111" s="370">
        <v>22909</v>
      </c>
      <c r="K111">
        <v>23159</v>
      </c>
      <c r="L111" s="358">
        <v>5</v>
      </c>
    </row>
    <row r="112" spans="1:12" x14ac:dyDescent="0.25">
      <c r="A112">
        <v>9</v>
      </c>
      <c r="B112" t="s">
        <v>1034</v>
      </c>
      <c r="J112" s="370">
        <v>23167</v>
      </c>
      <c r="K112">
        <v>26139</v>
      </c>
      <c r="L112" s="358">
        <v>5</v>
      </c>
    </row>
    <row r="113" spans="1:12" x14ac:dyDescent="0.25">
      <c r="A113">
        <v>10</v>
      </c>
      <c r="B113" t="s">
        <v>1035</v>
      </c>
      <c r="J113" s="370">
        <v>22904</v>
      </c>
      <c r="K113">
        <v>23916</v>
      </c>
      <c r="L113" s="358">
        <v>5</v>
      </c>
    </row>
    <row r="114" spans="1:12" x14ac:dyDescent="0.25">
      <c r="A114">
        <v>11</v>
      </c>
      <c r="B114" t="s">
        <v>1036</v>
      </c>
      <c r="J114" s="370">
        <v>22905</v>
      </c>
      <c r="K114">
        <v>23917</v>
      </c>
      <c r="L114" s="358">
        <v>5</v>
      </c>
    </row>
    <row r="115" spans="1:12" x14ac:dyDescent="0.25">
      <c r="A115">
        <v>12</v>
      </c>
      <c r="B115" t="s">
        <v>1037</v>
      </c>
      <c r="J115" s="370">
        <v>23762</v>
      </c>
      <c r="K115">
        <v>23920</v>
      </c>
      <c r="L115" s="358">
        <v>5</v>
      </c>
    </row>
    <row r="116" spans="1:12" x14ac:dyDescent="0.25">
      <c r="A116">
        <v>13</v>
      </c>
      <c r="B116" t="s">
        <v>1032</v>
      </c>
      <c r="J116" s="370">
        <v>23763</v>
      </c>
      <c r="K116">
        <v>23921</v>
      </c>
      <c r="L116" s="358">
        <v>5</v>
      </c>
    </row>
    <row r="117" spans="1:12" x14ac:dyDescent="0.25">
      <c r="A117">
        <v>14</v>
      </c>
      <c r="B117" t="s">
        <v>1038</v>
      </c>
      <c r="J117" s="370">
        <v>23764</v>
      </c>
      <c r="K117">
        <v>23922</v>
      </c>
      <c r="L117" s="358">
        <v>5</v>
      </c>
    </row>
    <row r="118" spans="1:12" x14ac:dyDescent="0.25">
      <c r="A118">
        <v>15</v>
      </c>
      <c r="B118" t="s">
        <v>1039</v>
      </c>
      <c r="J118" s="370">
        <v>13661</v>
      </c>
      <c r="K118">
        <v>20248</v>
      </c>
      <c r="L118" s="358">
        <v>4</v>
      </c>
    </row>
    <row r="119" spans="1:12" x14ac:dyDescent="0.25">
      <c r="A119">
        <v>16</v>
      </c>
      <c r="B119" t="s">
        <v>1040</v>
      </c>
      <c r="J119" s="370">
        <v>10629</v>
      </c>
      <c r="K119">
        <v>20261</v>
      </c>
      <c r="L119" s="358">
        <v>8</v>
      </c>
    </row>
    <row r="120" spans="1:12" x14ac:dyDescent="0.25">
      <c r="A120">
        <v>17</v>
      </c>
      <c r="B120" t="s">
        <v>1041</v>
      </c>
      <c r="J120" s="370">
        <v>13279</v>
      </c>
      <c r="K120">
        <v>15200</v>
      </c>
      <c r="L120" s="358">
        <v>4</v>
      </c>
    </row>
    <row r="121" spans="1:12" x14ac:dyDescent="0.25">
      <c r="A121">
        <v>18</v>
      </c>
      <c r="B121" t="s">
        <v>1042</v>
      </c>
      <c r="J121" s="370">
        <v>25154</v>
      </c>
      <c r="K121">
        <v>25262</v>
      </c>
      <c r="L121" s="358">
        <v>3</v>
      </c>
    </row>
    <row r="122" spans="1:12" x14ac:dyDescent="0.25">
      <c r="A122">
        <v>19</v>
      </c>
      <c r="B122" t="s">
        <v>1043</v>
      </c>
      <c r="J122" s="370">
        <v>25157</v>
      </c>
      <c r="K122">
        <v>25263</v>
      </c>
      <c r="L122" s="358">
        <v>3</v>
      </c>
    </row>
    <row r="123" spans="1:12" x14ac:dyDescent="0.25">
      <c r="A123">
        <v>20</v>
      </c>
      <c r="B123" t="s">
        <v>1044</v>
      </c>
      <c r="J123" s="370">
        <v>25990</v>
      </c>
      <c r="K123">
        <v>26053</v>
      </c>
      <c r="L123" s="358">
        <v>3</v>
      </c>
    </row>
    <row r="124" spans="1:12" x14ac:dyDescent="0.25">
      <c r="A124">
        <v>21</v>
      </c>
      <c r="B124" t="s">
        <v>1045</v>
      </c>
      <c r="J124" s="370">
        <v>3664</v>
      </c>
      <c r="K124">
        <v>24114</v>
      </c>
      <c r="L124" s="358">
        <v>3</v>
      </c>
    </row>
    <row r="125" spans="1:12" x14ac:dyDescent="0.25">
      <c r="A125">
        <v>22</v>
      </c>
      <c r="B125" t="s">
        <v>1046</v>
      </c>
      <c r="J125" s="370">
        <v>25161</v>
      </c>
      <c r="K125">
        <v>25265</v>
      </c>
      <c r="L125" s="358">
        <v>6</v>
      </c>
    </row>
    <row r="126" spans="1:12" x14ac:dyDescent="0.25">
      <c r="A126">
        <v>23</v>
      </c>
      <c r="B126" t="s">
        <v>1047</v>
      </c>
      <c r="J126" s="370">
        <v>13571</v>
      </c>
      <c r="K126">
        <v>14716</v>
      </c>
      <c r="L126" s="358">
        <v>6</v>
      </c>
    </row>
    <row r="127" spans="1:12" x14ac:dyDescent="0.25">
      <c r="A127">
        <v>24</v>
      </c>
      <c r="B127" t="s">
        <v>1048</v>
      </c>
      <c r="J127" s="370">
        <v>15429</v>
      </c>
      <c r="K127">
        <v>15430</v>
      </c>
      <c r="L127" s="358">
        <v>6</v>
      </c>
    </row>
    <row r="128" spans="1:12" x14ac:dyDescent="0.25">
      <c r="A128">
        <v>25</v>
      </c>
      <c r="B128" t="s">
        <v>1049</v>
      </c>
      <c r="J128" s="370">
        <v>13673</v>
      </c>
      <c r="K128">
        <v>14091</v>
      </c>
      <c r="L128" s="358">
        <v>6</v>
      </c>
    </row>
    <row r="129" spans="1:12" x14ac:dyDescent="0.25">
      <c r="A129">
        <v>26</v>
      </c>
      <c r="B129" t="s">
        <v>1050</v>
      </c>
      <c r="J129" s="370">
        <v>12296</v>
      </c>
      <c r="K129">
        <v>15201</v>
      </c>
      <c r="L129" s="358">
        <v>4</v>
      </c>
    </row>
    <row r="130" spans="1:12" x14ac:dyDescent="0.25">
      <c r="A130">
        <v>27</v>
      </c>
      <c r="B130" t="s">
        <v>1051</v>
      </c>
      <c r="J130" s="370">
        <v>12297</v>
      </c>
      <c r="K130">
        <v>20287</v>
      </c>
      <c r="L130" s="358">
        <v>4</v>
      </c>
    </row>
    <row r="131" spans="1:12" x14ac:dyDescent="0.25">
      <c r="A131">
        <v>28</v>
      </c>
      <c r="B131" t="s">
        <v>1052</v>
      </c>
      <c r="J131" s="370">
        <v>2361</v>
      </c>
      <c r="K131">
        <v>20293</v>
      </c>
      <c r="L131" s="358">
        <v>5</v>
      </c>
    </row>
    <row r="132" spans="1:12" x14ac:dyDescent="0.25">
      <c r="A132">
        <v>29</v>
      </c>
      <c r="B132" t="s">
        <v>1053</v>
      </c>
      <c r="J132" s="370">
        <v>14598</v>
      </c>
      <c r="K132">
        <v>20294</v>
      </c>
      <c r="L132" s="358">
        <v>5</v>
      </c>
    </row>
    <row r="133" spans="1:12" x14ac:dyDescent="0.25">
      <c r="A133">
        <v>30</v>
      </c>
      <c r="B133" t="s">
        <v>1054</v>
      </c>
      <c r="J133" s="370">
        <v>22867</v>
      </c>
      <c r="K133">
        <v>23106</v>
      </c>
      <c r="L133" s="358">
        <v>4</v>
      </c>
    </row>
    <row r="134" spans="1:12" x14ac:dyDescent="0.25">
      <c r="A134">
        <v>31</v>
      </c>
      <c r="B134" t="s">
        <v>1055</v>
      </c>
      <c r="J134" s="370">
        <v>13283</v>
      </c>
      <c r="K134">
        <v>15649</v>
      </c>
      <c r="L134" s="358">
        <v>4</v>
      </c>
    </row>
    <row r="135" spans="1:12" x14ac:dyDescent="0.25">
      <c r="A135">
        <v>32</v>
      </c>
      <c r="B135" t="s">
        <v>1056</v>
      </c>
      <c r="J135" s="370">
        <v>12298</v>
      </c>
      <c r="K135">
        <v>12666</v>
      </c>
      <c r="L135" s="358">
        <v>4</v>
      </c>
    </row>
    <row r="136" spans="1:12" x14ac:dyDescent="0.25">
      <c r="A136">
        <v>33</v>
      </c>
      <c r="B136" t="s">
        <v>1057</v>
      </c>
      <c r="J136" s="370">
        <v>12829</v>
      </c>
      <c r="K136">
        <v>15253</v>
      </c>
      <c r="L136" s="358">
        <v>6</v>
      </c>
    </row>
    <row r="137" spans="1:12" x14ac:dyDescent="0.25">
      <c r="A137">
        <v>34</v>
      </c>
      <c r="B137" t="s">
        <v>1058</v>
      </c>
      <c r="J137" s="370">
        <v>3672</v>
      </c>
      <c r="K137">
        <v>13483</v>
      </c>
      <c r="L137" s="358">
        <v>4</v>
      </c>
    </row>
    <row r="138" spans="1:12" x14ac:dyDescent="0.25">
      <c r="A138">
        <v>35</v>
      </c>
      <c r="B138" t="s">
        <v>1059</v>
      </c>
      <c r="J138" s="370">
        <v>25761</v>
      </c>
      <c r="K138">
        <v>26113</v>
      </c>
      <c r="L138" s="358">
        <v>4</v>
      </c>
    </row>
    <row r="139" spans="1:12" x14ac:dyDescent="0.25">
      <c r="A139">
        <v>36</v>
      </c>
      <c r="B139" t="s">
        <v>739</v>
      </c>
      <c r="J139" s="370">
        <v>12854</v>
      </c>
      <c r="K139">
        <v>13138</v>
      </c>
      <c r="L139" s="358">
        <v>4</v>
      </c>
    </row>
    <row r="140" spans="1:12" x14ac:dyDescent="0.25">
      <c r="A140">
        <v>37</v>
      </c>
      <c r="B140" t="s">
        <v>1011</v>
      </c>
      <c r="J140" s="370">
        <v>22919</v>
      </c>
      <c r="K140">
        <v>23923</v>
      </c>
      <c r="L140" s="358">
        <v>6</v>
      </c>
    </row>
    <row r="141" spans="1:12" x14ac:dyDescent="0.25">
      <c r="A141">
        <v>38</v>
      </c>
      <c r="B141" t="s">
        <v>749</v>
      </c>
      <c r="J141" s="370">
        <v>3675</v>
      </c>
      <c r="K141">
        <v>20348</v>
      </c>
      <c r="L141" s="358">
        <v>6</v>
      </c>
    </row>
    <row r="142" spans="1:12" x14ac:dyDescent="0.25">
      <c r="A142">
        <v>39</v>
      </c>
      <c r="B142" t="s">
        <v>1012</v>
      </c>
      <c r="J142" s="370">
        <v>25991</v>
      </c>
      <c r="K142">
        <v>26054</v>
      </c>
      <c r="L142" s="358">
        <v>4</v>
      </c>
    </row>
    <row r="143" spans="1:12" x14ac:dyDescent="0.25">
      <c r="A143">
        <v>40</v>
      </c>
      <c r="B143" t="s">
        <v>1013</v>
      </c>
      <c r="J143" s="370">
        <v>22920</v>
      </c>
      <c r="K143">
        <v>23924</v>
      </c>
      <c r="L143" s="358">
        <v>4</v>
      </c>
    </row>
    <row r="144" spans="1:12" x14ac:dyDescent="0.25">
      <c r="A144">
        <v>41</v>
      </c>
      <c r="B144" t="s">
        <v>1014</v>
      </c>
      <c r="J144" s="370">
        <v>11817</v>
      </c>
      <c r="K144">
        <v>20351</v>
      </c>
      <c r="L144" s="358">
        <v>6</v>
      </c>
    </row>
    <row r="145" spans="1:12" x14ac:dyDescent="0.25">
      <c r="A145">
        <v>42</v>
      </c>
      <c r="B145" t="s">
        <v>763</v>
      </c>
      <c r="J145" s="370">
        <v>13540</v>
      </c>
      <c r="K145">
        <v>20353</v>
      </c>
      <c r="L145" s="358">
        <v>6</v>
      </c>
    </row>
    <row r="146" spans="1:12" x14ac:dyDescent="0.25">
      <c r="A146">
        <v>43</v>
      </c>
      <c r="B146" t="s">
        <v>1015</v>
      </c>
      <c r="J146" s="370">
        <v>10446</v>
      </c>
      <c r="K146">
        <v>12108</v>
      </c>
      <c r="L146" s="358">
        <v>4</v>
      </c>
    </row>
    <row r="147" spans="1:12" x14ac:dyDescent="0.25">
      <c r="A147">
        <v>44</v>
      </c>
      <c r="B147" t="s">
        <v>1016</v>
      </c>
      <c r="J147" s="370">
        <v>22921</v>
      </c>
      <c r="K147">
        <v>23925</v>
      </c>
      <c r="L147" s="358">
        <v>4</v>
      </c>
    </row>
    <row r="148" spans="1:12" x14ac:dyDescent="0.25">
      <c r="A148">
        <v>45</v>
      </c>
      <c r="B148" t="s">
        <v>1017</v>
      </c>
      <c r="J148" s="370">
        <v>1938</v>
      </c>
      <c r="K148">
        <v>11712</v>
      </c>
      <c r="L148" s="358">
        <v>6</v>
      </c>
    </row>
    <row r="149" spans="1:12" x14ac:dyDescent="0.25">
      <c r="A149">
        <v>46</v>
      </c>
      <c r="B149" t="s">
        <v>1018</v>
      </c>
      <c r="J149" s="370">
        <v>3673</v>
      </c>
      <c r="K149">
        <v>12579</v>
      </c>
      <c r="L149" s="358">
        <v>4</v>
      </c>
    </row>
    <row r="150" spans="1:12" x14ac:dyDescent="0.25">
      <c r="A150">
        <v>47</v>
      </c>
      <c r="B150" t="s">
        <v>1020</v>
      </c>
      <c r="J150" s="370">
        <v>13268</v>
      </c>
      <c r="K150">
        <v>20370</v>
      </c>
      <c r="L150" s="358">
        <v>6</v>
      </c>
    </row>
    <row r="151" spans="1:12" x14ac:dyDescent="0.25">
      <c r="A151">
        <v>48</v>
      </c>
      <c r="B151" t="s">
        <v>1021</v>
      </c>
      <c r="J151" s="370">
        <v>2362</v>
      </c>
      <c r="K151">
        <v>13424</v>
      </c>
      <c r="L151" s="358">
        <v>6</v>
      </c>
    </row>
    <row r="152" spans="1:12" x14ac:dyDescent="0.25">
      <c r="A152">
        <v>49</v>
      </c>
      <c r="B152" t="s">
        <v>1022</v>
      </c>
      <c r="J152" s="370">
        <v>14406</v>
      </c>
      <c r="K152">
        <v>14914</v>
      </c>
      <c r="L152" s="358">
        <v>4</v>
      </c>
    </row>
    <row r="153" spans="1:12" x14ac:dyDescent="0.25">
      <c r="A153">
        <v>50</v>
      </c>
      <c r="B153" t="s">
        <v>1023</v>
      </c>
      <c r="J153" s="370">
        <v>13676</v>
      </c>
      <c r="K153">
        <v>14915</v>
      </c>
      <c r="L153" s="358">
        <v>4</v>
      </c>
    </row>
    <row r="154" spans="1:12" x14ac:dyDescent="0.25">
      <c r="A154">
        <v>51</v>
      </c>
      <c r="B154" t="s">
        <v>1024</v>
      </c>
      <c r="J154" s="370">
        <v>23427</v>
      </c>
      <c r="K154">
        <v>25309</v>
      </c>
      <c r="L154" s="358">
        <v>4</v>
      </c>
    </row>
    <row r="155" spans="1:12" x14ac:dyDescent="0.25">
      <c r="A155">
        <v>52</v>
      </c>
      <c r="B155" t="s">
        <v>1025</v>
      </c>
      <c r="J155" s="370">
        <v>25241</v>
      </c>
      <c r="K155">
        <v>25310</v>
      </c>
      <c r="L155" s="358">
        <v>4</v>
      </c>
    </row>
    <row r="156" spans="1:12" x14ac:dyDescent="0.25">
      <c r="J156" s="370">
        <v>22868</v>
      </c>
      <c r="K156">
        <v>24073</v>
      </c>
      <c r="L156" s="358">
        <v>4</v>
      </c>
    </row>
    <row r="157" spans="1:12" x14ac:dyDescent="0.25">
      <c r="J157" s="370">
        <v>15051</v>
      </c>
      <c r="K157">
        <v>20381</v>
      </c>
      <c r="L157" s="358">
        <v>4</v>
      </c>
    </row>
    <row r="158" spans="1:12" x14ac:dyDescent="0.25">
      <c r="J158" s="370">
        <v>12856</v>
      </c>
      <c r="K158">
        <v>11715</v>
      </c>
      <c r="L158" s="358">
        <v>5</v>
      </c>
    </row>
    <row r="159" spans="1:12" x14ac:dyDescent="0.25">
      <c r="J159" s="370">
        <v>10029</v>
      </c>
      <c r="K159">
        <v>20388</v>
      </c>
      <c r="L159" s="358">
        <v>3</v>
      </c>
    </row>
    <row r="160" spans="1:12" x14ac:dyDescent="0.25">
      <c r="J160" s="370">
        <v>3681</v>
      </c>
      <c r="K160">
        <v>20391</v>
      </c>
      <c r="L160" s="358">
        <v>3</v>
      </c>
    </row>
    <row r="161" spans="10:12" x14ac:dyDescent="0.25">
      <c r="J161" s="370">
        <v>3680</v>
      </c>
      <c r="K161">
        <v>20394</v>
      </c>
      <c r="L161" s="358">
        <v>3</v>
      </c>
    </row>
    <row r="162" spans="10:12" x14ac:dyDescent="0.25">
      <c r="J162" s="370">
        <v>3682</v>
      </c>
      <c r="K162">
        <v>11714</v>
      </c>
      <c r="L162" s="358">
        <v>3</v>
      </c>
    </row>
    <row r="163" spans="10:12" x14ac:dyDescent="0.25">
      <c r="J163" s="370">
        <v>15559</v>
      </c>
      <c r="K163">
        <v>20385</v>
      </c>
      <c r="L163" s="358">
        <v>3</v>
      </c>
    </row>
    <row r="164" spans="10:12" x14ac:dyDescent="0.25">
      <c r="J164" s="370">
        <v>3682</v>
      </c>
      <c r="K164">
        <v>11714</v>
      </c>
      <c r="L164" s="358">
        <v>3</v>
      </c>
    </row>
    <row r="165" spans="10:12" x14ac:dyDescent="0.25">
      <c r="J165" s="370">
        <v>14408</v>
      </c>
      <c r="K165">
        <v>14744</v>
      </c>
      <c r="L165" s="358">
        <v>3</v>
      </c>
    </row>
    <row r="166" spans="10:12" x14ac:dyDescent="0.25">
      <c r="J166" s="370">
        <v>25992</v>
      </c>
      <c r="K166">
        <v>26055</v>
      </c>
      <c r="L166" s="358">
        <v>3</v>
      </c>
    </row>
    <row r="167" spans="10:12" x14ac:dyDescent="0.25">
      <c r="J167" s="370">
        <v>22592</v>
      </c>
      <c r="K167">
        <v>14889</v>
      </c>
      <c r="L167" s="358">
        <v>6</v>
      </c>
    </row>
    <row r="168" spans="10:12" x14ac:dyDescent="0.25">
      <c r="J168" s="370">
        <v>14350</v>
      </c>
      <c r="K168">
        <v>20412</v>
      </c>
      <c r="L168" s="358">
        <v>8</v>
      </c>
    </row>
    <row r="169" spans="10:12" x14ac:dyDescent="0.25">
      <c r="J169" s="370">
        <v>428</v>
      </c>
      <c r="K169">
        <v>14056</v>
      </c>
      <c r="L169" s="358">
        <v>7</v>
      </c>
    </row>
    <row r="170" spans="10:12" x14ac:dyDescent="0.25">
      <c r="J170" s="370">
        <v>429</v>
      </c>
      <c r="K170">
        <v>20436</v>
      </c>
      <c r="L170" s="358">
        <v>5</v>
      </c>
    </row>
    <row r="171" spans="10:12" x14ac:dyDescent="0.25">
      <c r="J171" s="370">
        <v>2363</v>
      </c>
      <c r="K171">
        <v>20437</v>
      </c>
      <c r="L171" s="358">
        <v>5</v>
      </c>
    </row>
    <row r="172" spans="10:12" x14ac:dyDescent="0.25">
      <c r="J172" s="370">
        <v>13662</v>
      </c>
      <c r="K172">
        <v>20446</v>
      </c>
      <c r="L172" s="358">
        <v>6</v>
      </c>
    </row>
    <row r="173" spans="10:12" x14ac:dyDescent="0.25">
      <c r="J173" s="370">
        <v>15078</v>
      </c>
      <c r="K173">
        <v>20453</v>
      </c>
      <c r="L173" s="358">
        <v>4</v>
      </c>
    </row>
    <row r="174" spans="10:12" x14ac:dyDescent="0.25">
      <c r="J174" s="370">
        <v>14410</v>
      </c>
      <c r="K174">
        <v>20456</v>
      </c>
      <c r="L174" s="358">
        <v>4</v>
      </c>
    </row>
    <row r="175" spans="10:12" x14ac:dyDescent="0.25">
      <c r="J175" s="370">
        <v>25993</v>
      </c>
      <c r="K175">
        <v>26056</v>
      </c>
      <c r="L175" s="358">
        <v>4</v>
      </c>
    </row>
    <row r="176" spans="10:12" x14ac:dyDescent="0.25">
      <c r="J176" s="370">
        <v>11960</v>
      </c>
      <c r="K176">
        <v>20459</v>
      </c>
      <c r="L176" s="358">
        <v>4</v>
      </c>
    </row>
    <row r="177" spans="10:12" x14ac:dyDescent="0.25">
      <c r="J177" s="370">
        <v>22924</v>
      </c>
      <c r="K177">
        <v>23926</v>
      </c>
      <c r="L177" s="358">
        <v>4</v>
      </c>
    </row>
    <row r="178" spans="10:12" x14ac:dyDescent="0.25">
      <c r="J178" s="370">
        <v>11045</v>
      </c>
      <c r="K178">
        <v>20465</v>
      </c>
      <c r="L178" s="358">
        <v>4</v>
      </c>
    </row>
    <row r="179" spans="10:12" x14ac:dyDescent="0.25">
      <c r="J179" s="370">
        <v>1221</v>
      </c>
      <c r="K179">
        <v>11716</v>
      </c>
      <c r="L179" s="358">
        <v>4</v>
      </c>
    </row>
    <row r="180" spans="10:12" x14ac:dyDescent="0.25">
      <c r="J180" s="370">
        <v>15561</v>
      </c>
      <c r="K180">
        <v>23927</v>
      </c>
      <c r="L180" s="358">
        <v>4</v>
      </c>
    </row>
    <row r="181" spans="10:12" x14ac:dyDescent="0.25">
      <c r="J181" s="370">
        <v>14531</v>
      </c>
      <c r="K181">
        <v>20468</v>
      </c>
      <c r="L181" s="358">
        <v>4</v>
      </c>
    </row>
    <row r="182" spans="10:12" x14ac:dyDescent="0.25">
      <c r="J182" s="370">
        <v>23767</v>
      </c>
      <c r="K182">
        <v>23929</v>
      </c>
      <c r="L182" s="358">
        <v>4</v>
      </c>
    </row>
    <row r="183" spans="10:12" x14ac:dyDescent="0.25">
      <c r="J183" s="370">
        <v>25994</v>
      </c>
      <c r="K183">
        <v>26057</v>
      </c>
      <c r="L183" s="358">
        <v>4</v>
      </c>
    </row>
    <row r="184" spans="10:12" x14ac:dyDescent="0.25">
      <c r="J184" s="370">
        <v>14534</v>
      </c>
      <c r="K184">
        <v>20470</v>
      </c>
      <c r="L184" s="358">
        <v>4</v>
      </c>
    </row>
    <row r="185" spans="10:12" x14ac:dyDescent="0.25">
      <c r="J185" s="370">
        <v>14536</v>
      </c>
      <c r="K185">
        <v>15698</v>
      </c>
      <c r="L185" s="358">
        <v>4</v>
      </c>
    </row>
    <row r="186" spans="10:12" x14ac:dyDescent="0.25">
      <c r="J186" s="370">
        <v>15082</v>
      </c>
      <c r="K186">
        <v>20472</v>
      </c>
      <c r="L186" s="358">
        <v>4</v>
      </c>
    </row>
    <row r="187" spans="10:12" x14ac:dyDescent="0.25">
      <c r="J187" s="370">
        <v>23768</v>
      </c>
      <c r="K187">
        <v>23930</v>
      </c>
      <c r="L187" s="358">
        <v>4</v>
      </c>
    </row>
    <row r="188" spans="10:12" x14ac:dyDescent="0.25">
      <c r="J188" s="370">
        <v>14538</v>
      </c>
      <c r="K188">
        <v>20473</v>
      </c>
      <c r="L188" s="358">
        <v>4</v>
      </c>
    </row>
    <row r="189" spans="10:12" x14ac:dyDescent="0.25">
      <c r="J189" s="370">
        <v>15080</v>
      </c>
      <c r="K189">
        <v>20476</v>
      </c>
      <c r="L189" s="358">
        <v>4</v>
      </c>
    </row>
    <row r="190" spans="10:12" x14ac:dyDescent="0.25">
      <c r="J190" s="370">
        <v>23022</v>
      </c>
      <c r="K190">
        <v>23162</v>
      </c>
      <c r="L190" s="358">
        <v>4</v>
      </c>
    </row>
    <row r="191" spans="10:12" x14ac:dyDescent="0.25">
      <c r="J191" s="370">
        <v>12339</v>
      </c>
      <c r="K191">
        <v>13139</v>
      </c>
      <c r="L191" s="358">
        <v>5</v>
      </c>
    </row>
    <row r="192" spans="10:12" x14ac:dyDescent="0.25">
      <c r="J192" s="370">
        <v>12340</v>
      </c>
      <c r="K192">
        <v>13140</v>
      </c>
      <c r="L192" s="358">
        <v>5</v>
      </c>
    </row>
    <row r="193" spans="10:12" x14ac:dyDescent="0.25">
      <c r="J193" s="370">
        <v>13572</v>
      </c>
      <c r="K193">
        <v>15216</v>
      </c>
      <c r="L193" s="358">
        <v>5</v>
      </c>
    </row>
    <row r="194" spans="10:12" x14ac:dyDescent="0.25">
      <c r="J194" s="370">
        <v>12341</v>
      </c>
      <c r="K194">
        <v>13141</v>
      </c>
      <c r="L194" s="358">
        <v>5</v>
      </c>
    </row>
    <row r="195" spans="10:12" x14ac:dyDescent="0.25">
      <c r="J195" s="370">
        <v>12342</v>
      </c>
      <c r="K195">
        <v>13048</v>
      </c>
      <c r="L195" s="358">
        <v>5</v>
      </c>
    </row>
    <row r="196" spans="10:12" x14ac:dyDescent="0.25">
      <c r="J196" s="370">
        <v>25159</v>
      </c>
      <c r="K196">
        <v>25266</v>
      </c>
      <c r="L196" s="358">
        <v>5</v>
      </c>
    </row>
    <row r="197" spans="10:12" x14ac:dyDescent="0.25">
      <c r="J197" s="370">
        <v>25995</v>
      </c>
      <c r="K197">
        <v>26058</v>
      </c>
      <c r="L197" s="358">
        <v>6</v>
      </c>
    </row>
    <row r="198" spans="10:12" x14ac:dyDescent="0.25">
      <c r="J198" s="370">
        <v>25996</v>
      </c>
      <c r="K198">
        <v>26059</v>
      </c>
      <c r="L198" s="358">
        <v>6</v>
      </c>
    </row>
    <row r="199" spans="10:12" x14ac:dyDescent="0.25">
      <c r="J199" s="370">
        <v>23772</v>
      </c>
      <c r="K199">
        <v>23886</v>
      </c>
      <c r="L199" s="358">
        <v>6</v>
      </c>
    </row>
    <row r="200" spans="10:12" x14ac:dyDescent="0.25">
      <c r="J200" s="370">
        <v>15575</v>
      </c>
      <c r="K200">
        <v>20487</v>
      </c>
      <c r="L200" s="358">
        <v>6</v>
      </c>
    </row>
    <row r="201" spans="10:12" x14ac:dyDescent="0.25">
      <c r="J201" s="370">
        <v>15577</v>
      </c>
      <c r="K201">
        <v>20492</v>
      </c>
      <c r="L201" s="358">
        <v>6</v>
      </c>
    </row>
    <row r="202" spans="10:12" x14ac:dyDescent="0.25">
      <c r="J202" s="370">
        <v>15579</v>
      </c>
      <c r="K202">
        <v>20497</v>
      </c>
      <c r="L202" s="358">
        <v>6</v>
      </c>
    </row>
    <row r="203" spans="10:12" x14ac:dyDescent="0.25">
      <c r="J203" s="370">
        <v>15581</v>
      </c>
      <c r="K203">
        <v>20502</v>
      </c>
      <c r="L203" s="358">
        <v>6</v>
      </c>
    </row>
    <row r="204" spans="10:12" x14ac:dyDescent="0.25">
      <c r="J204" s="370">
        <v>15583</v>
      </c>
      <c r="K204">
        <v>20507</v>
      </c>
      <c r="L204" s="358">
        <v>6</v>
      </c>
    </row>
    <row r="205" spans="10:12" x14ac:dyDescent="0.25">
      <c r="J205" s="370">
        <v>15634</v>
      </c>
      <c r="K205">
        <v>22772</v>
      </c>
      <c r="L205" s="358">
        <v>6</v>
      </c>
    </row>
    <row r="206" spans="10:12" x14ac:dyDescent="0.25">
      <c r="J206" s="370">
        <v>25997</v>
      </c>
      <c r="K206">
        <v>26060</v>
      </c>
      <c r="L206" s="358">
        <v>6</v>
      </c>
    </row>
    <row r="207" spans="10:12" x14ac:dyDescent="0.25">
      <c r="J207" s="370">
        <v>25998</v>
      </c>
      <c r="K207">
        <v>26061</v>
      </c>
      <c r="L207" s="358">
        <v>6</v>
      </c>
    </row>
    <row r="208" spans="10:12" x14ac:dyDescent="0.25">
      <c r="J208" s="370">
        <v>25999</v>
      </c>
      <c r="K208">
        <v>26062</v>
      </c>
      <c r="L208" s="358">
        <v>6</v>
      </c>
    </row>
    <row r="209" spans="10:12" x14ac:dyDescent="0.25">
      <c r="J209" s="370">
        <v>26316</v>
      </c>
      <c r="K209">
        <v>26843</v>
      </c>
      <c r="L209" s="358">
        <v>6</v>
      </c>
    </row>
    <row r="210" spans="10:12" x14ac:dyDescent="0.25">
      <c r="J210" s="370">
        <v>13305</v>
      </c>
      <c r="K210">
        <v>14092</v>
      </c>
      <c r="L210" s="358">
        <v>6</v>
      </c>
    </row>
    <row r="211" spans="10:12" x14ac:dyDescent="0.25">
      <c r="J211" s="370">
        <v>13307</v>
      </c>
      <c r="K211">
        <v>14262</v>
      </c>
      <c r="L211" s="358">
        <v>6</v>
      </c>
    </row>
    <row r="212" spans="10:12" x14ac:dyDescent="0.25">
      <c r="J212" s="370">
        <v>13306</v>
      </c>
      <c r="K212">
        <v>14093</v>
      </c>
      <c r="L212" s="358">
        <v>6</v>
      </c>
    </row>
    <row r="213" spans="10:12" x14ac:dyDescent="0.25">
      <c r="J213" s="370">
        <v>24279</v>
      </c>
      <c r="K213">
        <v>25268</v>
      </c>
      <c r="L213" s="358">
        <v>6</v>
      </c>
    </row>
    <row r="214" spans="10:12" x14ac:dyDescent="0.25">
      <c r="J214" s="370">
        <v>15248</v>
      </c>
      <c r="K214">
        <v>15434</v>
      </c>
      <c r="L214" s="358">
        <v>6</v>
      </c>
    </row>
    <row r="215" spans="10:12" x14ac:dyDescent="0.25">
      <c r="J215" s="370">
        <v>22926</v>
      </c>
      <c r="K215">
        <v>23887</v>
      </c>
      <c r="L215" s="358">
        <v>6</v>
      </c>
    </row>
    <row r="216" spans="10:12" x14ac:dyDescent="0.25">
      <c r="J216" s="370">
        <v>13445</v>
      </c>
      <c r="K216">
        <v>20515</v>
      </c>
      <c r="L216" s="358">
        <v>6</v>
      </c>
    </row>
    <row r="217" spans="10:12" x14ac:dyDescent="0.25">
      <c r="J217" s="370">
        <v>15247</v>
      </c>
      <c r="K217">
        <v>15435</v>
      </c>
      <c r="L217" s="358">
        <v>6</v>
      </c>
    </row>
    <row r="218" spans="10:12" x14ac:dyDescent="0.25">
      <c r="J218" s="370">
        <v>25909</v>
      </c>
      <c r="K218">
        <v>26132</v>
      </c>
      <c r="L218" s="358">
        <v>6</v>
      </c>
    </row>
    <row r="219" spans="10:12" x14ac:dyDescent="0.25">
      <c r="J219" s="370">
        <v>25910</v>
      </c>
      <c r="K219">
        <v>26133</v>
      </c>
      <c r="L219" s="358">
        <v>6</v>
      </c>
    </row>
    <row r="220" spans="10:12" x14ac:dyDescent="0.25">
      <c r="J220" s="370">
        <v>12980</v>
      </c>
      <c r="K220">
        <v>24071</v>
      </c>
      <c r="L220" s="358">
        <v>6</v>
      </c>
    </row>
    <row r="221" spans="10:12" x14ac:dyDescent="0.25">
      <c r="J221" s="370">
        <v>23770</v>
      </c>
      <c r="K221">
        <v>24118</v>
      </c>
      <c r="L221" s="358">
        <v>6</v>
      </c>
    </row>
    <row r="222" spans="10:12" x14ac:dyDescent="0.25">
      <c r="J222" s="370">
        <v>23769</v>
      </c>
      <c r="K222">
        <v>24117</v>
      </c>
      <c r="L222" s="358">
        <v>6</v>
      </c>
    </row>
    <row r="223" spans="10:12" x14ac:dyDescent="0.25">
      <c r="J223" s="370">
        <v>25899</v>
      </c>
      <c r="K223">
        <v>26122</v>
      </c>
      <c r="L223" s="358">
        <v>6</v>
      </c>
    </row>
    <row r="224" spans="10:12" x14ac:dyDescent="0.25">
      <c r="J224" s="370">
        <v>25900</v>
      </c>
      <c r="K224">
        <v>26123</v>
      </c>
      <c r="L224" s="358">
        <v>6</v>
      </c>
    </row>
    <row r="225" spans="10:12" x14ac:dyDescent="0.25">
      <c r="J225" s="370">
        <v>25901</v>
      </c>
      <c r="K225">
        <v>26124</v>
      </c>
      <c r="L225" s="358">
        <v>6</v>
      </c>
    </row>
    <row r="226" spans="10:12" x14ac:dyDescent="0.25">
      <c r="J226" s="370">
        <v>25902</v>
      </c>
      <c r="K226">
        <v>26125</v>
      </c>
      <c r="L226" s="358">
        <v>6</v>
      </c>
    </row>
    <row r="227" spans="10:12" x14ac:dyDescent="0.25">
      <c r="J227" s="370">
        <v>25903</v>
      </c>
      <c r="K227">
        <v>26126</v>
      </c>
      <c r="L227" s="358">
        <v>6</v>
      </c>
    </row>
    <row r="228" spans="10:12" x14ac:dyDescent="0.25">
      <c r="J228" s="370">
        <v>25904</v>
      </c>
      <c r="K228">
        <v>26127</v>
      </c>
      <c r="L228" s="358">
        <v>6</v>
      </c>
    </row>
    <row r="229" spans="10:12" x14ac:dyDescent="0.25">
      <c r="J229" s="370">
        <v>25905</v>
      </c>
      <c r="K229">
        <v>26128</v>
      </c>
      <c r="L229" s="358">
        <v>6</v>
      </c>
    </row>
    <row r="230" spans="10:12" x14ac:dyDescent="0.25">
      <c r="J230" s="370">
        <v>25906</v>
      </c>
      <c r="K230">
        <v>26129</v>
      </c>
      <c r="L230" s="358">
        <v>6</v>
      </c>
    </row>
    <row r="231" spans="10:12" x14ac:dyDescent="0.25">
      <c r="J231" s="370">
        <v>25907</v>
      </c>
      <c r="K231">
        <v>26130</v>
      </c>
      <c r="L231" s="358">
        <v>6</v>
      </c>
    </row>
    <row r="232" spans="10:12" x14ac:dyDescent="0.25">
      <c r="J232" s="370">
        <v>25908</v>
      </c>
      <c r="K232">
        <v>26131</v>
      </c>
      <c r="L232" s="358">
        <v>6</v>
      </c>
    </row>
    <row r="233" spans="10:12" x14ac:dyDescent="0.25">
      <c r="J233" s="370">
        <v>25974</v>
      </c>
      <c r="K233">
        <v>25908</v>
      </c>
      <c r="L233" s="358">
        <v>6</v>
      </c>
    </row>
    <row r="234" spans="10:12" x14ac:dyDescent="0.25">
      <c r="J234" s="370">
        <v>25045</v>
      </c>
      <c r="K234">
        <v>25269</v>
      </c>
      <c r="L234" s="358">
        <v>4</v>
      </c>
    </row>
    <row r="235" spans="10:12" x14ac:dyDescent="0.25">
      <c r="J235" s="370">
        <v>23771</v>
      </c>
      <c r="K235">
        <v>24119</v>
      </c>
      <c r="L235" s="358">
        <v>4</v>
      </c>
    </row>
    <row r="236" spans="10:12" x14ac:dyDescent="0.25">
      <c r="J236" s="370">
        <v>3688</v>
      </c>
      <c r="K236">
        <v>12646</v>
      </c>
      <c r="L236" s="358">
        <v>4</v>
      </c>
    </row>
    <row r="237" spans="10:12" x14ac:dyDescent="0.25">
      <c r="J237" s="370">
        <v>26033</v>
      </c>
      <c r="K237">
        <v>26063</v>
      </c>
      <c r="L237" s="358">
        <v>5</v>
      </c>
    </row>
    <row r="238" spans="10:12" x14ac:dyDescent="0.25">
      <c r="J238" s="370">
        <v>26034</v>
      </c>
      <c r="K238">
        <v>26064</v>
      </c>
      <c r="L238" s="358">
        <v>5</v>
      </c>
    </row>
    <row r="239" spans="10:12" x14ac:dyDescent="0.25">
      <c r="J239" s="370">
        <v>26035</v>
      </c>
      <c r="K239">
        <v>26065</v>
      </c>
      <c r="L239" s="358">
        <v>5</v>
      </c>
    </row>
    <row r="240" spans="10:12" x14ac:dyDescent="0.25">
      <c r="J240" s="370">
        <v>11117</v>
      </c>
      <c r="K240">
        <v>20560</v>
      </c>
      <c r="L240" s="358">
        <v>6</v>
      </c>
    </row>
    <row r="241" spans="10:12" x14ac:dyDescent="0.25">
      <c r="J241" s="370">
        <v>24883</v>
      </c>
      <c r="K241">
        <v>25311</v>
      </c>
      <c r="L241" s="358">
        <v>7</v>
      </c>
    </row>
    <row r="242" spans="10:12" x14ac:dyDescent="0.25">
      <c r="J242" s="370">
        <v>23426</v>
      </c>
      <c r="K242">
        <v>24076</v>
      </c>
      <c r="L242" s="358">
        <v>7</v>
      </c>
    </row>
    <row r="243" spans="10:12" x14ac:dyDescent="0.25">
      <c r="J243" s="370">
        <v>15544</v>
      </c>
      <c r="K243">
        <v>24074</v>
      </c>
      <c r="L243" s="358">
        <v>4</v>
      </c>
    </row>
    <row r="244" spans="10:12" x14ac:dyDescent="0.25">
      <c r="J244" s="370">
        <v>23774</v>
      </c>
      <c r="K244">
        <v>24072</v>
      </c>
      <c r="L244" s="358">
        <v>4</v>
      </c>
    </row>
    <row r="245" spans="10:12" x14ac:dyDescent="0.25">
      <c r="J245" s="370">
        <v>10686</v>
      </c>
      <c r="K245">
        <v>12667</v>
      </c>
      <c r="L245" s="358">
        <v>6</v>
      </c>
    </row>
    <row r="246" spans="10:12" x14ac:dyDescent="0.25">
      <c r="J246" s="370">
        <v>25117</v>
      </c>
      <c r="K246">
        <v>24075</v>
      </c>
      <c r="L246" s="358">
        <v>6</v>
      </c>
    </row>
    <row r="247" spans="10:12" x14ac:dyDescent="0.25">
      <c r="J247" s="370">
        <v>23175</v>
      </c>
      <c r="K247">
        <v>23885</v>
      </c>
      <c r="L247" s="358">
        <v>6</v>
      </c>
    </row>
    <row r="248" spans="10:12" x14ac:dyDescent="0.25">
      <c r="J248" s="370">
        <v>25162</v>
      </c>
      <c r="K248">
        <v>25270</v>
      </c>
      <c r="L248" s="358">
        <v>6</v>
      </c>
    </row>
    <row r="249" spans="10:12" x14ac:dyDescent="0.25">
      <c r="J249" s="370">
        <v>3893</v>
      </c>
      <c r="K249">
        <v>13117</v>
      </c>
      <c r="L249" s="358">
        <v>6</v>
      </c>
    </row>
    <row r="250" spans="10:12" x14ac:dyDescent="0.25">
      <c r="J250" s="370">
        <v>25458</v>
      </c>
      <c r="K250">
        <v>26134</v>
      </c>
      <c r="L250" s="358">
        <v>6</v>
      </c>
    </row>
    <row r="251" spans="10:12" x14ac:dyDescent="0.25">
      <c r="J251" s="370">
        <v>337</v>
      </c>
      <c r="K251">
        <v>11703</v>
      </c>
      <c r="L251" s="358">
        <v>6</v>
      </c>
    </row>
    <row r="252" spans="10:12" x14ac:dyDescent="0.25">
      <c r="J252" s="370">
        <v>12861</v>
      </c>
      <c r="K252">
        <v>12989</v>
      </c>
      <c r="L252" s="358">
        <v>6</v>
      </c>
    </row>
    <row r="253" spans="10:12" x14ac:dyDescent="0.25">
      <c r="J253" s="370">
        <v>10545</v>
      </c>
      <c r="K253">
        <v>15650</v>
      </c>
      <c r="L253" s="358">
        <v>4</v>
      </c>
    </row>
    <row r="254" spans="10:12" x14ac:dyDescent="0.25">
      <c r="J254" s="370">
        <v>3693</v>
      </c>
      <c r="K254">
        <v>13426</v>
      </c>
      <c r="L254" s="358">
        <v>6</v>
      </c>
    </row>
    <row r="255" spans="10:12" x14ac:dyDescent="0.25">
      <c r="J255" s="370">
        <v>2364</v>
      </c>
      <c r="K255">
        <v>20573</v>
      </c>
      <c r="L255" s="358">
        <v>6</v>
      </c>
    </row>
    <row r="256" spans="10:12" x14ac:dyDescent="0.25">
      <c r="J256" s="370">
        <v>2365</v>
      </c>
      <c r="K256">
        <v>14916</v>
      </c>
      <c r="L256" s="358">
        <v>6</v>
      </c>
    </row>
    <row r="257" spans="10:12" x14ac:dyDescent="0.25">
      <c r="J257" s="370">
        <v>2366</v>
      </c>
      <c r="K257">
        <v>20578</v>
      </c>
      <c r="L257" s="358">
        <v>6</v>
      </c>
    </row>
    <row r="258" spans="10:12" x14ac:dyDescent="0.25">
      <c r="J258" s="370">
        <v>442</v>
      </c>
      <c r="K258">
        <v>12473</v>
      </c>
      <c r="L258" s="358">
        <v>6</v>
      </c>
    </row>
    <row r="259" spans="10:12" x14ac:dyDescent="0.25">
      <c r="J259" s="370">
        <v>15362</v>
      </c>
      <c r="K259">
        <v>20609</v>
      </c>
      <c r="L259" s="358">
        <v>6</v>
      </c>
    </row>
    <row r="260" spans="10:12" x14ac:dyDescent="0.25">
      <c r="J260" s="370">
        <v>347</v>
      </c>
      <c r="K260">
        <v>11172</v>
      </c>
      <c r="L260" s="358">
        <v>5</v>
      </c>
    </row>
    <row r="261" spans="10:12" x14ac:dyDescent="0.25">
      <c r="J261" s="370">
        <v>734</v>
      </c>
      <c r="K261">
        <v>11188</v>
      </c>
      <c r="L261" s="358">
        <v>5</v>
      </c>
    </row>
    <row r="262" spans="10:12" x14ac:dyDescent="0.25">
      <c r="J262" s="370">
        <v>354</v>
      </c>
      <c r="K262">
        <v>11189</v>
      </c>
      <c r="L262" s="358">
        <v>5</v>
      </c>
    </row>
    <row r="263" spans="10:12" x14ac:dyDescent="0.25">
      <c r="J263" s="370">
        <v>2512</v>
      </c>
      <c r="K263">
        <v>11717</v>
      </c>
      <c r="L263" s="358">
        <v>5</v>
      </c>
    </row>
    <row r="264" spans="10:12" x14ac:dyDescent="0.25">
      <c r="J264" s="370">
        <v>361</v>
      </c>
      <c r="K264">
        <v>20627</v>
      </c>
      <c r="L264" s="358">
        <v>5</v>
      </c>
    </row>
    <row r="265" spans="10:12" x14ac:dyDescent="0.25">
      <c r="J265" s="370">
        <v>1927</v>
      </c>
      <c r="K265">
        <v>11183</v>
      </c>
      <c r="L265" s="358">
        <v>5</v>
      </c>
    </row>
    <row r="266" spans="10:12" x14ac:dyDescent="0.25">
      <c r="J266" s="370">
        <v>1929</v>
      </c>
      <c r="K266">
        <v>11184</v>
      </c>
      <c r="L266" s="358">
        <v>5</v>
      </c>
    </row>
    <row r="267" spans="10:12" x14ac:dyDescent="0.25">
      <c r="J267" s="370">
        <v>368</v>
      </c>
      <c r="K267">
        <v>11185</v>
      </c>
      <c r="L267" s="358">
        <v>5</v>
      </c>
    </row>
    <row r="268" spans="10:12" x14ac:dyDescent="0.25">
      <c r="J268" s="370">
        <v>3695</v>
      </c>
      <c r="K268">
        <v>11186</v>
      </c>
      <c r="L268" s="358">
        <v>5</v>
      </c>
    </row>
    <row r="269" spans="10:12" x14ac:dyDescent="0.25">
      <c r="J269" s="370">
        <v>13680</v>
      </c>
      <c r="K269">
        <v>20639</v>
      </c>
      <c r="L269" s="358">
        <v>5</v>
      </c>
    </row>
    <row r="270" spans="10:12" x14ac:dyDescent="0.25">
      <c r="J270" s="370">
        <v>367</v>
      </c>
      <c r="K270">
        <v>11174</v>
      </c>
      <c r="L270" s="358">
        <v>5</v>
      </c>
    </row>
    <row r="271" spans="10:12" x14ac:dyDescent="0.25">
      <c r="J271" s="370">
        <v>758</v>
      </c>
      <c r="K271">
        <v>10873</v>
      </c>
      <c r="L271" s="358">
        <v>5</v>
      </c>
    </row>
    <row r="272" spans="10:12" x14ac:dyDescent="0.25">
      <c r="J272" s="370">
        <v>14003</v>
      </c>
      <c r="K272">
        <v>20651</v>
      </c>
      <c r="L272" s="358">
        <v>5</v>
      </c>
    </row>
    <row r="273" spans="10:12" x14ac:dyDescent="0.25">
      <c r="J273" s="370">
        <v>25182</v>
      </c>
      <c r="K273">
        <v>25271</v>
      </c>
      <c r="L273" s="358">
        <v>5</v>
      </c>
    </row>
    <row r="274" spans="10:12" x14ac:dyDescent="0.25">
      <c r="J274" s="370">
        <v>14005</v>
      </c>
      <c r="K274">
        <v>20660</v>
      </c>
      <c r="L274" s="358">
        <v>5</v>
      </c>
    </row>
    <row r="275" spans="10:12" x14ac:dyDescent="0.25">
      <c r="J275" s="370">
        <v>14004</v>
      </c>
      <c r="K275">
        <v>20662</v>
      </c>
      <c r="L275" s="358">
        <v>5</v>
      </c>
    </row>
    <row r="276" spans="10:12" x14ac:dyDescent="0.25">
      <c r="J276" s="370">
        <v>14524</v>
      </c>
      <c r="K276">
        <v>20680</v>
      </c>
      <c r="L276" s="358">
        <v>5</v>
      </c>
    </row>
    <row r="277" spans="10:12" x14ac:dyDescent="0.25">
      <c r="J277" s="370">
        <v>10703</v>
      </c>
      <c r="K277">
        <v>11179</v>
      </c>
      <c r="L277" s="358">
        <v>5</v>
      </c>
    </row>
    <row r="278" spans="10:12" x14ac:dyDescent="0.25">
      <c r="J278" s="370">
        <v>10701</v>
      </c>
      <c r="K278">
        <v>11180</v>
      </c>
      <c r="L278" s="358">
        <v>5</v>
      </c>
    </row>
    <row r="279" spans="10:12" x14ac:dyDescent="0.25">
      <c r="J279" s="370">
        <v>15008</v>
      </c>
      <c r="K279">
        <v>20687</v>
      </c>
      <c r="L279" s="358">
        <v>5</v>
      </c>
    </row>
    <row r="280" spans="10:12" x14ac:dyDescent="0.25">
      <c r="J280" s="370">
        <v>10702</v>
      </c>
      <c r="K280">
        <v>11182</v>
      </c>
      <c r="L280" s="358">
        <v>5</v>
      </c>
    </row>
    <row r="281" spans="10:12" x14ac:dyDescent="0.25">
      <c r="J281" s="370">
        <v>10842</v>
      </c>
      <c r="K281">
        <v>11154</v>
      </c>
      <c r="L281" s="358">
        <v>5</v>
      </c>
    </row>
    <row r="282" spans="10:12" x14ac:dyDescent="0.25">
      <c r="J282" s="370">
        <v>13310</v>
      </c>
      <c r="K282">
        <v>13613</v>
      </c>
      <c r="L282" s="358">
        <v>6</v>
      </c>
    </row>
    <row r="283" spans="10:12" x14ac:dyDescent="0.25">
      <c r="J283" s="370">
        <v>14246</v>
      </c>
      <c r="K283">
        <v>20697</v>
      </c>
      <c r="L283" s="358">
        <v>6</v>
      </c>
    </row>
    <row r="284" spans="10:12" x14ac:dyDescent="0.25">
      <c r="J284" s="370">
        <v>26000</v>
      </c>
      <c r="K284">
        <v>26066</v>
      </c>
      <c r="L284" s="358">
        <v>6</v>
      </c>
    </row>
    <row r="285" spans="10:12" x14ac:dyDescent="0.25">
      <c r="J285" s="370">
        <v>13313</v>
      </c>
      <c r="K285">
        <v>13612</v>
      </c>
      <c r="L285" s="358">
        <v>6</v>
      </c>
    </row>
    <row r="286" spans="10:12" x14ac:dyDescent="0.25">
      <c r="J286" s="370">
        <v>362</v>
      </c>
      <c r="K286">
        <v>13611</v>
      </c>
      <c r="L286" s="358">
        <v>6</v>
      </c>
    </row>
    <row r="287" spans="10:12" x14ac:dyDescent="0.25">
      <c r="J287" s="370">
        <v>14259</v>
      </c>
      <c r="K287">
        <v>20704</v>
      </c>
      <c r="L287" s="358">
        <v>6</v>
      </c>
    </row>
    <row r="288" spans="10:12" x14ac:dyDescent="0.25">
      <c r="J288" s="370">
        <v>23457</v>
      </c>
      <c r="K288">
        <v>25312</v>
      </c>
      <c r="L288" s="358">
        <v>4</v>
      </c>
    </row>
    <row r="289" spans="10:12" x14ac:dyDescent="0.25">
      <c r="J289" s="370">
        <v>3700</v>
      </c>
      <c r="K289">
        <v>11718</v>
      </c>
      <c r="L289" s="358">
        <v>4</v>
      </c>
    </row>
    <row r="290" spans="10:12" x14ac:dyDescent="0.25">
      <c r="J290" s="370">
        <v>12095</v>
      </c>
      <c r="K290">
        <v>20712</v>
      </c>
      <c r="L290" s="358">
        <v>4</v>
      </c>
    </row>
    <row r="291" spans="10:12" x14ac:dyDescent="0.25">
      <c r="J291" s="370">
        <v>26002</v>
      </c>
      <c r="K291">
        <v>26067</v>
      </c>
      <c r="L291" s="358">
        <v>4</v>
      </c>
    </row>
    <row r="292" spans="10:12" x14ac:dyDescent="0.25">
      <c r="J292" s="370">
        <v>11280</v>
      </c>
      <c r="K292">
        <v>11442</v>
      </c>
      <c r="L292" s="358">
        <v>4</v>
      </c>
    </row>
    <row r="293" spans="10:12" x14ac:dyDescent="0.25">
      <c r="J293" s="370">
        <v>2840</v>
      </c>
      <c r="K293">
        <v>11443</v>
      </c>
      <c r="L293" s="358">
        <v>4</v>
      </c>
    </row>
    <row r="294" spans="10:12" x14ac:dyDescent="0.25">
      <c r="J294" s="370">
        <v>23276</v>
      </c>
      <c r="K294">
        <v>24170</v>
      </c>
      <c r="L294" s="358">
        <v>4</v>
      </c>
    </row>
    <row r="295" spans="10:12" x14ac:dyDescent="0.25">
      <c r="J295" s="370">
        <v>15432</v>
      </c>
      <c r="K295">
        <v>20726</v>
      </c>
      <c r="L295" s="358">
        <v>4</v>
      </c>
    </row>
    <row r="296" spans="10:12" x14ac:dyDescent="0.25">
      <c r="J296" s="370">
        <v>23611</v>
      </c>
      <c r="K296">
        <v>23888</v>
      </c>
      <c r="L296" s="358">
        <v>4</v>
      </c>
    </row>
    <row r="297" spans="10:12" x14ac:dyDescent="0.25">
      <c r="J297" s="370">
        <v>25184</v>
      </c>
      <c r="K297">
        <v>25272</v>
      </c>
      <c r="L297" s="358">
        <v>6</v>
      </c>
    </row>
    <row r="298" spans="10:12" x14ac:dyDescent="0.25">
      <c r="J298" s="370">
        <v>15740</v>
      </c>
      <c r="K298">
        <v>24100</v>
      </c>
      <c r="L298" s="358">
        <v>6</v>
      </c>
    </row>
    <row r="299" spans="10:12" x14ac:dyDescent="0.25">
      <c r="J299" s="370">
        <v>10596</v>
      </c>
      <c r="K299">
        <v>15014</v>
      </c>
      <c r="L299" s="358">
        <v>4</v>
      </c>
    </row>
    <row r="300" spans="10:12" x14ac:dyDescent="0.25">
      <c r="J300" s="370">
        <v>14415</v>
      </c>
      <c r="K300">
        <v>14707</v>
      </c>
      <c r="L300" s="358">
        <v>4</v>
      </c>
    </row>
    <row r="301" spans="10:12" x14ac:dyDescent="0.25">
      <c r="J301" s="370">
        <v>2372</v>
      </c>
      <c r="K301">
        <v>20961</v>
      </c>
      <c r="L301" s="358">
        <v>4</v>
      </c>
    </row>
    <row r="302" spans="10:12" x14ac:dyDescent="0.25">
      <c r="J302" s="370">
        <v>11819</v>
      </c>
      <c r="K302">
        <v>20964</v>
      </c>
      <c r="L302" s="358">
        <v>6</v>
      </c>
    </row>
    <row r="303" spans="10:12" x14ac:dyDescent="0.25">
      <c r="J303" s="370">
        <v>15420</v>
      </c>
      <c r="K303">
        <v>15644</v>
      </c>
      <c r="L303" s="358">
        <v>6</v>
      </c>
    </row>
    <row r="304" spans="10:12" x14ac:dyDescent="0.25">
      <c r="J304" s="370">
        <v>15224</v>
      </c>
      <c r="K304">
        <v>25326</v>
      </c>
      <c r="L304" s="358">
        <v>7</v>
      </c>
    </row>
    <row r="305" spans="10:12" x14ac:dyDescent="0.25">
      <c r="J305" s="370">
        <v>14353</v>
      </c>
      <c r="K305">
        <v>20969</v>
      </c>
      <c r="L305" s="358">
        <v>6</v>
      </c>
    </row>
    <row r="306" spans="10:12" x14ac:dyDescent="0.25">
      <c r="J306" s="370">
        <v>25191</v>
      </c>
      <c r="K306">
        <v>25274</v>
      </c>
      <c r="L306" s="358">
        <v>6</v>
      </c>
    </row>
    <row r="307" spans="10:12" x14ac:dyDescent="0.25">
      <c r="J307" s="370">
        <v>15071</v>
      </c>
      <c r="K307">
        <v>20971</v>
      </c>
      <c r="L307" s="358">
        <v>6</v>
      </c>
    </row>
    <row r="308" spans="10:12" x14ac:dyDescent="0.25">
      <c r="J308" s="370">
        <v>15073</v>
      </c>
      <c r="K308">
        <v>20973</v>
      </c>
      <c r="L308" s="358">
        <v>6</v>
      </c>
    </row>
    <row r="309" spans="10:12" x14ac:dyDescent="0.25">
      <c r="J309" s="370">
        <v>2082</v>
      </c>
      <c r="K309">
        <v>20980</v>
      </c>
      <c r="L309" s="358">
        <v>6</v>
      </c>
    </row>
    <row r="310" spans="10:12" x14ac:dyDescent="0.25">
      <c r="J310" s="370">
        <v>2177</v>
      </c>
      <c r="K310">
        <v>20982</v>
      </c>
      <c r="L310" s="358">
        <v>6</v>
      </c>
    </row>
    <row r="311" spans="10:12" x14ac:dyDescent="0.25">
      <c r="J311" s="370">
        <v>2373</v>
      </c>
      <c r="K311">
        <v>14913</v>
      </c>
      <c r="L311" s="358">
        <v>6</v>
      </c>
    </row>
    <row r="312" spans="10:12" x14ac:dyDescent="0.25">
      <c r="J312" s="370">
        <v>11965</v>
      </c>
      <c r="K312">
        <v>12110</v>
      </c>
      <c r="L312" s="358">
        <v>5</v>
      </c>
    </row>
    <row r="313" spans="10:12" x14ac:dyDescent="0.25">
      <c r="J313" s="370">
        <v>15354</v>
      </c>
      <c r="K313">
        <v>20988</v>
      </c>
      <c r="L313" s="358">
        <v>6</v>
      </c>
    </row>
    <row r="314" spans="10:12" x14ac:dyDescent="0.25">
      <c r="J314" s="370">
        <v>25192</v>
      </c>
      <c r="K314">
        <v>25275</v>
      </c>
      <c r="L314" s="358">
        <v>4</v>
      </c>
    </row>
    <row r="315" spans="10:12" x14ac:dyDescent="0.25">
      <c r="J315" s="370">
        <v>25193</v>
      </c>
      <c r="K315">
        <v>25276</v>
      </c>
      <c r="L315" s="358">
        <v>4</v>
      </c>
    </row>
    <row r="316" spans="10:12" x14ac:dyDescent="0.25">
      <c r="J316" s="370">
        <v>25194</v>
      </c>
      <c r="K316">
        <v>25277</v>
      </c>
      <c r="L316" s="358">
        <v>4</v>
      </c>
    </row>
    <row r="317" spans="10:12" x14ac:dyDescent="0.25">
      <c r="J317" s="370">
        <v>25195</v>
      </c>
      <c r="K317">
        <v>25278</v>
      </c>
      <c r="L317" s="358">
        <v>4</v>
      </c>
    </row>
    <row r="318" spans="10:12" x14ac:dyDescent="0.25">
      <c r="J318" s="370">
        <v>25197</v>
      </c>
      <c r="K318">
        <v>25280</v>
      </c>
      <c r="L318" s="358">
        <v>4</v>
      </c>
    </row>
    <row r="319" spans="10:12" x14ac:dyDescent="0.25">
      <c r="J319" s="370">
        <v>25196</v>
      </c>
      <c r="K319">
        <v>25279</v>
      </c>
      <c r="L319" s="358">
        <v>4</v>
      </c>
    </row>
    <row r="320" spans="10:12" x14ac:dyDescent="0.25">
      <c r="J320" s="370">
        <v>13129</v>
      </c>
      <c r="K320">
        <v>21001</v>
      </c>
      <c r="L320" s="358">
        <v>4</v>
      </c>
    </row>
    <row r="321" spans="10:12" x14ac:dyDescent="0.25">
      <c r="J321" s="370">
        <v>26003</v>
      </c>
      <c r="K321">
        <v>26068</v>
      </c>
      <c r="L321" s="358">
        <v>4</v>
      </c>
    </row>
    <row r="322" spans="10:12" x14ac:dyDescent="0.25">
      <c r="J322" s="370">
        <v>26004</v>
      </c>
      <c r="K322">
        <v>26069</v>
      </c>
      <c r="L322" s="358">
        <v>4</v>
      </c>
    </row>
    <row r="323" spans="10:12" x14ac:dyDescent="0.25">
      <c r="J323" s="370">
        <v>26005</v>
      </c>
      <c r="K323">
        <v>26070</v>
      </c>
      <c r="L323" s="358">
        <v>4</v>
      </c>
    </row>
    <row r="324" spans="10:12" x14ac:dyDescent="0.25">
      <c r="J324" s="370">
        <v>13274</v>
      </c>
      <c r="K324">
        <v>14106</v>
      </c>
      <c r="L324" s="358">
        <v>6</v>
      </c>
    </row>
    <row r="325" spans="10:12" x14ac:dyDescent="0.25">
      <c r="J325" s="370">
        <v>13280</v>
      </c>
      <c r="K325">
        <v>15647</v>
      </c>
      <c r="L325" s="358">
        <v>6</v>
      </c>
    </row>
    <row r="326" spans="10:12" x14ac:dyDescent="0.25">
      <c r="J326" s="370">
        <v>23017</v>
      </c>
      <c r="K326">
        <v>24021</v>
      </c>
      <c r="L326" s="358">
        <v>4</v>
      </c>
    </row>
    <row r="327" spans="10:12" x14ac:dyDescent="0.25">
      <c r="J327" s="370">
        <v>26006</v>
      </c>
      <c r="K327">
        <v>26071</v>
      </c>
      <c r="L327" s="358">
        <v>4</v>
      </c>
    </row>
    <row r="328" spans="10:12" x14ac:dyDescent="0.25">
      <c r="J328" s="370">
        <v>11065</v>
      </c>
      <c r="K328">
        <v>12154</v>
      </c>
      <c r="L328" s="358">
        <v>4</v>
      </c>
    </row>
    <row r="329" spans="10:12" x14ac:dyDescent="0.25">
      <c r="J329" s="370">
        <v>12329</v>
      </c>
      <c r="K329">
        <v>21011</v>
      </c>
      <c r="L329" s="358">
        <v>4</v>
      </c>
    </row>
    <row r="330" spans="10:12" x14ac:dyDescent="0.25">
      <c r="J330" s="370">
        <v>10456</v>
      </c>
      <c r="K330">
        <v>12156</v>
      </c>
      <c r="L330" s="358">
        <v>4</v>
      </c>
    </row>
    <row r="331" spans="10:12" x14ac:dyDescent="0.25">
      <c r="J331" s="370">
        <v>1714</v>
      </c>
      <c r="K331">
        <v>12157</v>
      </c>
      <c r="L331" s="358">
        <v>4</v>
      </c>
    </row>
    <row r="332" spans="10:12" x14ac:dyDescent="0.25">
      <c r="J332" s="370">
        <v>14428</v>
      </c>
      <c r="K332">
        <v>12158</v>
      </c>
      <c r="L332" s="358">
        <v>4</v>
      </c>
    </row>
    <row r="333" spans="10:12" x14ac:dyDescent="0.25">
      <c r="J333" s="370">
        <v>23790</v>
      </c>
      <c r="K333">
        <v>23941</v>
      </c>
      <c r="L333" s="358">
        <v>4</v>
      </c>
    </row>
    <row r="334" spans="10:12" x14ac:dyDescent="0.25">
      <c r="J334" s="370">
        <v>1715</v>
      </c>
      <c r="K334">
        <v>12161</v>
      </c>
      <c r="L334" s="358">
        <v>4</v>
      </c>
    </row>
    <row r="335" spans="10:12" x14ac:dyDescent="0.25">
      <c r="J335" s="370">
        <v>14430</v>
      </c>
      <c r="K335">
        <v>15199</v>
      </c>
      <c r="L335" s="358">
        <v>4</v>
      </c>
    </row>
    <row r="336" spans="10:12" x14ac:dyDescent="0.25">
      <c r="J336" s="370">
        <v>1001</v>
      </c>
      <c r="K336">
        <v>12689</v>
      </c>
      <c r="L336" s="358">
        <v>4</v>
      </c>
    </row>
    <row r="337" spans="10:12" x14ac:dyDescent="0.25">
      <c r="J337" s="370">
        <v>10731</v>
      </c>
      <c r="K337">
        <v>12165</v>
      </c>
      <c r="L337" s="358">
        <v>4</v>
      </c>
    </row>
    <row r="338" spans="10:12" x14ac:dyDescent="0.25">
      <c r="J338" s="370">
        <v>12330</v>
      </c>
      <c r="K338">
        <v>21078</v>
      </c>
      <c r="L338" s="358">
        <v>4</v>
      </c>
    </row>
    <row r="339" spans="10:12" x14ac:dyDescent="0.25">
      <c r="J339" s="370">
        <v>520</v>
      </c>
      <c r="K339">
        <v>11793</v>
      </c>
      <c r="L339" s="358">
        <v>4</v>
      </c>
    </row>
    <row r="340" spans="10:12" x14ac:dyDescent="0.25">
      <c r="J340" s="370">
        <v>24878</v>
      </c>
      <c r="K340">
        <v>26114</v>
      </c>
      <c r="L340" s="358">
        <v>4</v>
      </c>
    </row>
    <row r="341" spans="10:12" x14ac:dyDescent="0.25">
      <c r="J341" s="370">
        <v>25745</v>
      </c>
      <c r="K341">
        <v>26115</v>
      </c>
      <c r="L341" s="358">
        <v>4</v>
      </c>
    </row>
    <row r="342" spans="10:12" x14ac:dyDescent="0.25">
      <c r="J342" s="370">
        <v>24879</v>
      </c>
      <c r="K342">
        <v>26116</v>
      </c>
      <c r="L342" s="358">
        <v>4</v>
      </c>
    </row>
    <row r="343" spans="10:12" x14ac:dyDescent="0.25">
      <c r="J343" s="370">
        <v>25787</v>
      </c>
      <c r="K343">
        <v>26117</v>
      </c>
      <c r="L343" s="358">
        <v>4</v>
      </c>
    </row>
    <row r="344" spans="10:12" x14ac:dyDescent="0.25">
      <c r="J344" s="370">
        <v>25788</v>
      </c>
      <c r="K344">
        <v>26118</v>
      </c>
      <c r="L344" s="358">
        <v>4</v>
      </c>
    </row>
    <row r="345" spans="10:12" x14ac:dyDescent="0.25">
      <c r="J345" s="370">
        <v>11966</v>
      </c>
      <c r="K345">
        <v>12146</v>
      </c>
      <c r="L345" s="358">
        <v>4</v>
      </c>
    </row>
    <row r="346" spans="10:12" x14ac:dyDescent="0.25">
      <c r="J346" s="370">
        <v>12327</v>
      </c>
      <c r="K346">
        <v>14796</v>
      </c>
      <c r="L346" s="358">
        <v>4</v>
      </c>
    </row>
    <row r="347" spans="10:12" x14ac:dyDescent="0.25">
      <c r="J347" s="370">
        <v>13682</v>
      </c>
      <c r="K347">
        <v>15329</v>
      </c>
      <c r="L347" s="358">
        <v>4</v>
      </c>
    </row>
    <row r="348" spans="10:12" x14ac:dyDescent="0.25">
      <c r="J348" s="370">
        <v>10133</v>
      </c>
      <c r="K348">
        <v>21048</v>
      </c>
      <c r="L348" s="358">
        <v>4</v>
      </c>
    </row>
    <row r="349" spans="10:12" x14ac:dyDescent="0.25">
      <c r="J349" s="370">
        <v>2375</v>
      </c>
      <c r="K349">
        <v>21050</v>
      </c>
      <c r="L349" s="358">
        <v>4</v>
      </c>
    </row>
    <row r="350" spans="10:12" x14ac:dyDescent="0.25">
      <c r="J350" s="370">
        <v>3887</v>
      </c>
      <c r="K350">
        <v>21052</v>
      </c>
      <c r="L350" s="358">
        <v>4</v>
      </c>
    </row>
    <row r="351" spans="10:12" x14ac:dyDescent="0.25">
      <c r="J351" s="370">
        <v>11970</v>
      </c>
      <c r="K351">
        <v>21054</v>
      </c>
      <c r="L351" s="358">
        <v>4</v>
      </c>
    </row>
    <row r="352" spans="10:12" x14ac:dyDescent="0.25">
      <c r="J352" s="370">
        <v>2374</v>
      </c>
      <c r="K352">
        <v>21056</v>
      </c>
      <c r="L352" s="358">
        <v>4</v>
      </c>
    </row>
    <row r="353" spans="10:12" x14ac:dyDescent="0.25">
      <c r="J353" s="370">
        <v>2376</v>
      </c>
      <c r="K353">
        <v>21058</v>
      </c>
      <c r="L353" s="358">
        <v>4</v>
      </c>
    </row>
    <row r="354" spans="10:12" x14ac:dyDescent="0.25">
      <c r="J354" s="370">
        <v>2522</v>
      </c>
      <c r="K354">
        <v>14142</v>
      </c>
      <c r="L354" s="358">
        <v>4</v>
      </c>
    </row>
    <row r="355" spans="10:12" x14ac:dyDescent="0.25">
      <c r="J355" s="370">
        <v>2664</v>
      </c>
      <c r="K355">
        <v>15437</v>
      </c>
      <c r="L355" s="358">
        <v>5</v>
      </c>
    </row>
    <row r="356" spans="10:12" x14ac:dyDescent="0.25">
      <c r="J356" s="370">
        <v>15097</v>
      </c>
      <c r="K356">
        <v>15254</v>
      </c>
      <c r="L356" s="358">
        <v>5</v>
      </c>
    </row>
    <row r="357" spans="10:12" x14ac:dyDescent="0.25">
      <c r="J357" s="370">
        <v>13322</v>
      </c>
      <c r="K357">
        <v>21067</v>
      </c>
      <c r="L357" s="358">
        <v>5</v>
      </c>
    </row>
    <row r="358" spans="10:12" x14ac:dyDescent="0.25">
      <c r="J358" s="370">
        <v>13321</v>
      </c>
      <c r="K358">
        <v>21068</v>
      </c>
      <c r="L358" s="358">
        <v>5</v>
      </c>
    </row>
    <row r="359" spans="10:12" x14ac:dyDescent="0.25">
      <c r="J359" s="370">
        <v>23754</v>
      </c>
      <c r="K359">
        <v>23884</v>
      </c>
      <c r="L359" s="358">
        <v>6</v>
      </c>
    </row>
    <row r="360" spans="10:12" x14ac:dyDescent="0.25">
      <c r="J360" s="370">
        <v>23018</v>
      </c>
      <c r="K360">
        <v>24022</v>
      </c>
      <c r="L360" s="358">
        <v>3</v>
      </c>
    </row>
    <row r="361" spans="10:12" x14ac:dyDescent="0.25">
      <c r="J361" s="370">
        <v>437</v>
      </c>
      <c r="K361">
        <v>13427</v>
      </c>
      <c r="L361" s="358">
        <v>4</v>
      </c>
    </row>
    <row r="362" spans="10:12" x14ac:dyDescent="0.25">
      <c r="J362" s="370">
        <v>2077</v>
      </c>
      <c r="K362">
        <v>11445</v>
      </c>
      <c r="L362" s="358">
        <v>4</v>
      </c>
    </row>
    <row r="363" spans="10:12" x14ac:dyDescent="0.25">
      <c r="J363" s="370">
        <v>434</v>
      </c>
      <c r="K363">
        <v>11446</v>
      </c>
      <c r="L363" s="358">
        <v>4</v>
      </c>
    </row>
    <row r="364" spans="10:12" x14ac:dyDescent="0.25">
      <c r="J364" s="370">
        <v>439</v>
      </c>
      <c r="K364">
        <v>13428</v>
      </c>
      <c r="L364" s="358">
        <v>4</v>
      </c>
    </row>
    <row r="365" spans="10:12" x14ac:dyDescent="0.25">
      <c r="J365" s="370">
        <v>436</v>
      </c>
      <c r="K365">
        <v>11722</v>
      </c>
      <c r="L365" s="358">
        <v>4</v>
      </c>
    </row>
    <row r="366" spans="10:12" x14ac:dyDescent="0.25">
      <c r="J366" s="370">
        <v>503</v>
      </c>
      <c r="K366">
        <v>21103</v>
      </c>
      <c r="L366" s="358">
        <v>4</v>
      </c>
    </row>
    <row r="367" spans="10:12" x14ac:dyDescent="0.25">
      <c r="J367" s="370">
        <v>23581</v>
      </c>
      <c r="K367">
        <v>23943</v>
      </c>
      <c r="L367" s="358">
        <v>5</v>
      </c>
    </row>
    <row r="368" spans="10:12" x14ac:dyDescent="0.25">
      <c r="J368" s="370">
        <v>23583</v>
      </c>
      <c r="K368">
        <v>23944</v>
      </c>
      <c r="L368" s="358">
        <v>5</v>
      </c>
    </row>
    <row r="369" spans="10:12" x14ac:dyDescent="0.25">
      <c r="J369" s="370">
        <v>15109</v>
      </c>
      <c r="K369">
        <v>15220</v>
      </c>
      <c r="L369" s="358">
        <v>5</v>
      </c>
    </row>
    <row r="370" spans="10:12" x14ac:dyDescent="0.25">
      <c r="J370" s="370">
        <v>15106</v>
      </c>
      <c r="K370">
        <v>21113</v>
      </c>
      <c r="L370" s="358">
        <v>5</v>
      </c>
    </row>
    <row r="371" spans="10:12" x14ac:dyDescent="0.25">
      <c r="J371" s="370">
        <v>15112</v>
      </c>
      <c r="K371">
        <v>21116</v>
      </c>
      <c r="L371" s="358">
        <v>5</v>
      </c>
    </row>
    <row r="372" spans="10:12" x14ac:dyDescent="0.25">
      <c r="J372" s="370">
        <v>23791</v>
      </c>
      <c r="K372">
        <v>23945</v>
      </c>
      <c r="L372" s="358">
        <v>5</v>
      </c>
    </row>
    <row r="373" spans="10:12" x14ac:dyDescent="0.25">
      <c r="J373" s="370">
        <v>26007</v>
      </c>
      <c r="K373">
        <v>21112</v>
      </c>
      <c r="L373" s="358">
        <v>5</v>
      </c>
    </row>
    <row r="374" spans="10:12" x14ac:dyDescent="0.25">
      <c r="J374" s="370">
        <v>25201</v>
      </c>
      <c r="K374">
        <v>25283</v>
      </c>
      <c r="L374" s="358">
        <v>5</v>
      </c>
    </row>
    <row r="375" spans="10:12" x14ac:dyDescent="0.25">
      <c r="J375" s="370">
        <v>25202</v>
      </c>
      <c r="K375">
        <v>25420</v>
      </c>
      <c r="L375" s="358">
        <v>5</v>
      </c>
    </row>
    <row r="376" spans="10:12" x14ac:dyDescent="0.25">
      <c r="J376" s="370">
        <v>22947</v>
      </c>
      <c r="K376">
        <v>23946</v>
      </c>
      <c r="L376" s="358">
        <v>5</v>
      </c>
    </row>
    <row r="377" spans="10:12" x14ac:dyDescent="0.25">
      <c r="J377" s="370">
        <v>23582</v>
      </c>
      <c r="K377">
        <v>25285</v>
      </c>
      <c r="L377" s="358">
        <v>5</v>
      </c>
    </row>
    <row r="378" spans="10:12" x14ac:dyDescent="0.25">
      <c r="J378" s="370">
        <v>3852</v>
      </c>
      <c r="K378">
        <v>11191</v>
      </c>
      <c r="L378" s="358">
        <v>5</v>
      </c>
    </row>
    <row r="379" spans="10:12" x14ac:dyDescent="0.25">
      <c r="J379" s="370">
        <v>2230</v>
      </c>
      <c r="K379">
        <v>15221</v>
      </c>
      <c r="L379" s="358">
        <v>6</v>
      </c>
    </row>
    <row r="380" spans="10:12" x14ac:dyDescent="0.25">
      <c r="J380" s="370">
        <v>23434</v>
      </c>
      <c r="K380">
        <v>23947</v>
      </c>
      <c r="L380" s="358">
        <v>6</v>
      </c>
    </row>
    <row r="381" spans="10:12" x14ac:dyDescent="0.25">
      <c r="J381" s="370">
        <v>3890</v>
      </c>
      <c r="K381">
        <v>13429</v>
      </c>
      <c r="L381" s="358">
        <v>5</v>
      </c>
    </row>
    <row r="382" spans="10:12" x14ac:dyDescent="0.25">
      <c r="J382" s="370">
        <v>23432</v>
      </c>
      <c r="K382">
        <v>26105</v>
      </c>
      <c r="L382" s="358">
        <v>4</v>
      </c>
    </row>
    <row r="383" spans="10:12" x14ac:dyDescent="0.25">
      <c r="J383" s="370">
        <v>23019</v>
      </c>
      <c r="K383">
        <v>24023</v>
      </c>
      <c r="L383" s="358">
        <v>6</v>
      </c>
    </row>
    <row r="384" spans="10:12" x14ac:dyDescent="0.25">
      <c r="J384" s="370">
        <v>25216</v>
      </c>
      <c r="K384">
        <v>23139</v>
      </c>
      <c r="L384" s="358">
        <v>6</v>
      </c>
    </row>
    <row r="385" spans="10:12" x14ac:dyDescent="0.25">
      <c r="J385" s="370">
        <v>15546</v>
      </c>
      <c r="K385">
        <v>15643</v>
      </c>
      <c r="L385" s="358">
        <v>4</v>
      </c>
    </row>
    <row r="386" spans="10:12" x14ac:dyDescent="0.25">
      <c r="J386" s="370">
        <v>13275</v>
      </c>
      <c r="K386">
        <v>14110</v>
      </c>
      <c r="L386" s="358">
        <v>4</v>
      </c>
    </row>
    <row r="387" spans="10:12" x14ac:dyDescent="0.25">
      <c r="J387" s="370">
        <v>14449</v>
      </c>
      <c r="K387">
        <v>21137</v>
      </c>
      <c r="L387" s="358">
        <v>4</v>
      </c>
    </row>
    <row r="388" spans="10:12" x14ac:dyDescent="0.25">
      <c r="J388" s="370">
        <v>14452</v>
      </c>
      <c r="K388">
        <v>21142</v>
      </c>
      <c r="L388" s="358">
        <v>4</v>
      </c>
    </row>
    <row r="389" spans="10:12" x14ac:dyDescent="0.25">
      <c r="J389" s="370">
        <v>15599</v>
      </c>
      <c r="K389">
        <v>15710</v>
      </c>
      <c r="L389" s="358">
        <v>6</v>
      </c>
    </row>
    <row r="390" spans="10:12" x14ac:dyDescent="0.25">
      <c r="J390" s="370">
        <v>14456</v>
      </c>
      <c r="K390">
        <v>15219</v>
      </c>
      <c r="L390" s="358">
        <v>6</v>
      </c>
    </row>
    <row r="391" spans="10:12" x14ac:dyDescent="0.25">
      <c r="J391" s="370">
        <v>11975</v>
      </c>
      <c r="K391">
        <v>21147</v>
      </c>
      <c r="L391" s="358">
        <v>5</v>
      </c>
    </row>
    <row r="392" spans="10:12" x14ac:dyDescent="0.25">
      <c r="J392" s="370">
        <v>15344</v>
      </c>
      <c r="K392">
        <v>21151</v>
      </c>
      <c r="L392" s="358">
        <v>5</v>
      </c>
    </row>
    <row r="393" spans="10:12" x14ac:dyDescent="0.25">
      <c r="J393" s="370">
        <v>25059</v>
      </c>
      <c r="K393">
        <v>25286</v>
      </c>
      <c r="L393" s="358">
        <v>5</v>
      </c>
    </row>
    <row r="394" spans="10:12" x14ac:dyDescent="0.25">
      <c r="J394" s="370">
        <v>11976</v>
      </c>
      <c r="K394">
        <v>21152</v>
      </c>
      <c r="L394" s="358">
        <v>5</v>
      </c>
    </row>
    <row r="395" spans="10:12" x14ac:dyDescent="0.25">
      <c r="J395" s="370">
        <v>12891</v>
      </c>
      <c r="K395">
        <v>21154</v>
      </c>
      <c r="L395" s="358">
        <v>4</v>
      </c>
    </row>
    <row r="396" spans="10:12" x14ac:dyDescent="0.25">
      <c r="J396" s="370">
        <v>2234</v>
      </c>
      <c r="K396">
        <v>21155</v>
      </c>
      <c r="L396" s="358">
        <v>6</v>
      </c>
    </row>
    <row r="397" spans="10:12" x14ac:dyDescent="0.25">
      <c r="J397" s="370">
        <v>443</v>
      </c>
      <c r="K397">
        <v>21157</v>
      </c>
      <c r="L397" s="358">
        <v>4</v>
      </c>
    </row>
    <row r="398" spans="10:12" x14ac:dyDescent="0.25">
      <c r="J398" s="370">
        <v>2183</v>
      </c>
      <c r="K398">
        <v>12113</v>
      </c>
      <c r="L398" s="358">
        <v>4</v>
      </c>
    </row>
    <row r="399" spans="10:12" x14ac:dyDescent="0.25">
      <c r="J399" s="370">
        <v>25218</v>
      </c>
      <c r="K399">
        <v>25327</v>
      </c>
      <c r="L399" s="358">
        <v>6</v>
      </c>
    </row>
    <row r="400" spans="10:12" x14ac:dyDescent="0.25">
      <c r="J400" s="370">
        <v>12841</v>
      </c>
      <c r="K400">
        <v>15630</v>
      </c>
      <c r="L400" s="358">
        <v>6</v>
      </c>
    </row>
    <row r="401" spans="10:12" x14ac:dyDescent="0.25">
      <c r="J401" s="370">
        <v>13399</v>
      </c>
      <c r="K401">
        <v>21180</v>
      </c>
      <c r="L401" s="358">
        <v>4</v>
      </c>
    </row>
    <row r="402" spans="10:12" x14ac:dyDescent="0.25">
      <c r="J402" s="370">
        <v>14363</v>
      </c>
      <c r="K402">
        <v>21184</v>
      </c>
      <c r="L402" s="358">
        <v>4</v>
      </c>
    </row>
    <row r="403" spans="10:12" x14ac:dyDescent="0.25">
      <c r="J403" s="370">
        <v>11128</v>
      </c>
      <c r="K403">
        <v>21186</v>
      </c>
      <c r="L403" s="358">
        <v>4</v>
      </c>
    </row>
    <row r="404" spans="10:12" x14ac:dyDescent="0.25">
      <c r="J404" s="370">
        <v>23755</v>
      </c>
      <c r="K404">
        <v>24101</v>
      </c>
      <c r="L404" s="358">
        <v>6</v>
      </c>
    </row>
    <row r="405" spans="10:12" x14ac:dyDescent="0.25">
      <c r="J405" s="370">
        <v>13671</v>
      </c>
      <c r="K405">
        <v>21188</v>
      </c>
      <c r="L405" s="358">
        <v>4</v>
      </c>
    </row>
    <row r="406" spans="10:12" x14ac:dyDescent="0.25">
      <c r="J406" s="370">
        <v>14365</v>
      </c>
      <c r="K406">
        <v>21190</v>
      </c>
      <c r="L406" s="358">
        <v>4</v>
      </c>
    </row>
    <row r="407" spans="10:12" x14ac:dyDescent="0.25">
      <c r="J407" s="370">
        <v>11170</v>
      </c>
      <c r="K407">
        <v>15651</v>
      </c>
      <c r="L407" s="358">
        <v>4</v>
      </c>
    </row>
    <row r="408" spans="10:12" x14ac:dyDescent="0.25">
      <c r="J408" s="370">
        <v>10687</v>
      </c>
      <c r="K408">
        <v>15222</v>
      </c>
      <c r="L408" s="358">
        <v>4</v>
      </c>
    </row>
    <row r="409" spans="10:12" x14ac:dyDescent="0.25">
      <c r="J409" s="370">
        <v>13158</v>
      </c>
      <c r="K409">
        <v>21194</v>
      </c>
      <c r="L409" s="358">
        <v>4</v>
      </c>
    </row>
    <row r="410" spans="10:12" x14ac:dyDescent="0.25">
      <c r="J410" s="370">
        <v>10688</v>
      </c>
      <c r="K410">
        <v>15652</v>
      </c>
      <c r="L410" s="358">
        <v>4</v>
      </c>
    </row>
    <row r="411" spans="10:12" x14ac:dyDescent="0.25">
      <c r="J411" s="370">
        <v>14368</v>
      </c>
      <c r="K411">
        <v>21198</v>
      </c>
      <c r="L411" s="358">
        <v>4</v>
      </c>
    </row>
    <row r="412" spans="10:12" x14ac:dyDescent="0.25">
      <c r="J412" s="370">
        <v>25130</v>
      </c>
      <c r="K412">
        <v>25329</v>
      </c>
      <c r="L412" s="358">
        <v>4</v>
      </c>
    </row>
    <row r="413" spans="10:12" x14ac:dyDescent="0.25">
      <c r="J413" s="370">
        <v>22866</v>
      </c>
      <c r="K413">
        <v>23875</v>
      </c>
      <c r="L413" s="358">
        <v>4</v>
      </c>
    </row>
    <row r="414" spans="10:12" x14ac:dyDescent="0.25">
      <c r="J414" s="370">
        <v>12614</v>
      </c>
      <c r="K414">
        <v>14111</v>
      </c>
      <c r="L414" s="358">
        <v>4</v>
      </c>
    </row>
    <row r="415" spans="10:12" x14ac:dyDescent="0.25">
      <c r="J415" s="370">
        <v>10464</v>
      </c>
      <c r="K415">
        <v>12114</v>
      </c>
      <c r="L415" s="358">
        <v>4</v>
      </c>
    </row>
    <row r="416" spans="10:12" x14ac:dyDescent="0.25">
      <c r="J416" s="370">
        <v>3720</v>
      </c>
      <c r="K416">
        <v>21201</v>
      </c>
      <c r="L416" s="358">
        <v>3</v>
      </c>
    </row>
    <row r="417" spans="10:12" x14ac:dyDescent="0.25">
      <c r="J417" s="370">
        <v>23491</v>
      </c>
      <c r="K417">
        <v>25313</v>
      </c>
      <c r="L417" s="358">
        <v>7</v>
      </c>
    </row>
    <row r="418" spans="10:12" x14ac:dyDescent="0.25">
      <c r="J418" s="370">
        <v>13281</v>
      </c>
      <c r="K418">
        <v>14112</v>
      </c>
      <c r="L418" s="358">
        <v>6</v>
      </c>
    </row>
    <row r="419" spans="10:12" x14ac:dyDescent="0.25">
      <c r="J419" s="370">
        <v>2380</v>
      </c>
      <c r="K419">
        <v>14113</v>
      </c>
      <c r="L419" s="358">
        <v>6</v>
      </c>
    </row>
    <row r="420" spans="10:12" x14ac:dyDescent="0.25">
      <c r="J420" s="370">
        <v>14460</v>
      </c>
      <c r="K420">
        <v>14741</v>
      </c>
      <c r="L420" s="358">
        <v>4</v>
      </c>
    </row>
    <row r="421" spans="10:12" x14ac:dyDescent="0.25">
      <c r="J421" s="370">
        <v>23586</v>
      </c>
      <c r="K421">
        <v>25287</v>
      </c>
      <c r="L421" s="358">
        <v>4</v>
      </c>
    </row>
    <row r="422" spans="10:12" x14ac:dyDescent="0.25">
      <c r="J422" s="370">
        <v>24877</v>
      </c>
      <c r="K422">
        <v>25288</v>
      </c>
      <c r="L422" s="358">
        <v>4</v>
      </c>
    </row>
    <row r="423" spans="10:12" x14ac:dyDescent="0.25">
      <c r="J423" s="370">
        <v>15129</v>
      </c>
      <c r="K423">
        <v>15228</v>
      </c>
      <c r="L423" s="358">
        <v>4</v>
      </c>
    </row>
    <row r="424" spans="10:12" x14ac:dyDescent="0.25">
      <c r="J424" s="370">
        <v>15131</v>
      </c>
      <c r="K424">
        <v>21213</v>
      </c>
      <c r="L424" s="358">
        <v>4</v>
      </c>
    </row>
    <row r="425" spans="10:12" x14ac:dyDescent="0.25">
      <c r="J425" s="370">
        <v>22957</v>
      </c>
      <c r="K425">
        <v>23961</v>
      </c>
      <c r="L425" s="358">
        <v>4</v>
      </c>
    </row>
    <row r="426" spans="10:12" x14ac:dyDescent="0.25">
      <c r="J426" s="370">
        <v>25784</v>
      </c>
      <c r="K426">
        <v>26072</v>
      </c>
      <c r="L426" s="358">
        <v>4</v>
      </c>
    </row>
    <row r="427" spans="10:12" x14ac:dyDescent="0.25">
      <c r="J427" s="370">
        <v>14468</v>
      </c>
      <c r="K427">
        <v>21219</v>
      </c>
      <c r="L427" s="358">
        <v>4</v>
      </c>
    </row>
    <row r="428" spans="10:12" x14ac:dyDescent="0.25">
      <c r="J428" s="370">
        <v>23793</v>
      </c>
      <c r="K428">
        <v>23962</v>
      </c>
      <c r="L428" s="358">
        <v>4</v>
      </c>
    </row>
    <row r="429" spans="10:12" x14ac:dyDescent="0.25">
      <c r="J429" s="370">
        <v>12897</v>
      </c>
      <c r="K429">
        <v>12991</v>
      </c>
      <c r="L429" s="358">
        <v>4</v>
      </c>
    </row>
    <row r="430" spans="10:12" x14ac:dyDescent="0.25">
      <c r="J430" s="370">
        <v>23283</v>
      </c>
      <c r="K430">
        <v>23963</v>
      </c>
      <c r="L430" s="358">
        <v>4</v>
      </c>
    </row>
    <row r="431" spans="10:12" x14ac:dyDescent="0.25">
      <c r="J431" s="370">
        <v>13267</v>
      </c>
      <c r="K431">
        <v>21227</v>
      </c>
      <c r="L431" s="358">
        <v>6</v>
      </c>
    </row>
    <row r="432" spans="10:12" x14ac:dyDescent="0.25">
      <c r="J432" s="370">
        <v>22865</v>
      </c>
      <c r="K432">
        <v>23963</v>
      </c>
      <c r="L432" s="358">
        <v>4</v>
      </c>
    </row>
    <row r="433" spans="10:12" x14ac:dyDescent="0.25">
      <c r="J433" s="370">
        <v>23021</v>
      </c>
      <c r="K433">
        <v>24027</v>
      </c>
      <c r="L433" s="358">
        <v>4</v>
      </c>
    </row>
    <row r="434" spans="10:12" x14ac:dyDescent="0.25">
      <c r="J434" s="370">
        <v>15347</v>
      </c>
      <c r="K434">
        <v>21239</v>
      </c>
      <c r="L434" s="358">
        <v>6</v>
      </c>
    </row>
    <row r="435" spans="10:12" x14ac:dyDescent="0.25">
      <c r="J435" s="370">
        <v>15242</v>
      </c>
      <c r="K435">
        <v>21241</v>
      </c>
      <c r="L435" s="358">
        <v>4</v>
      </c>
    </row>
    <row r="436" spans="10:12" x14ac:dyDescent="0.25">
      <c r="J436" s="370">
        <v>25199</v>
      </c>
      <c r="K436">
        <v>15016</v>
      </c>
      <c r="L436" s="358">
        <v>6</v>
      </c>
    </row>
    <row r="437" spans="10:12" x14ac:dyDescent="0.25">
      <c r="J437" s="370">
        <v>12843</v>
      </c>
      <c r="K437">
        <v>13161</v>
      </c>
      <c r="L437" s="358">
        <v>4</v>
      </c>
    </row>
    <row r="438" spans="10:12" x14ac:dyDescent="0.25">
      <c r="J438" s="370">
        <v>13285</v>
      </c>
      <c r="K438">
        <v>21247</v>
      </c>
      <c r="L438" s="358">
        <v>4</v>
      </c>
    </row>
    <row r="439" spans="10:12" x14ac:dyDescent="0.25">
      <c r="J439" s="370">
        <v>24909</v>
      </c>
      <c r="K439">
        <v>25289</v>
      </c>
      <c r="L439" s="358">
        <v>4</v>
      </c>
    </row>
    <row r="440" spans="10:12" x14ac:dyDescent="0.25">
      <c r="J440" s="370">
        <v>14607</v>
      </c>
      <c r="K440">
        <v>25290</v>
      </c>
      <c r="L440" s="358">
        <v>4</v>
      </c>
    </row>
    <row r="441" spans="10:12" x14ac:dyDescent="0.25">
      <c r="J441" s="370">
        <v>14603</v>
      </c>
      <c r="K441">
        <v>25291</v>
      </c>
      <c r="L441" s="358">
        <v>4</v>
      </c>
    </row>
    <row r="442" spans="10:12" x14ac:dyDescent="0.25">
      <c r="J442" s="370">
        <v>25121</v>
      </c>
      <c r="K442">
        <v>25293</v>
      </c>
      <c r="L442" s="358">
        <v>4</v>
      </c>
    </row>
    <row r="443" spans="10:12" x14ac:dyDescent="0.25">
      <c r="J443" s="370">
        <v>14609</v>
      </c>
      <c r="K443">
        <v>25292</v>
      </c>
      <c r="L443" s="358">
        <v>4</v>
      </c>
    </row>
    <row r="444" spans="10:12" x14ac:dyDescent="0.25">
      <c r="J444" s="370">
        <v>22942</v>
      </c>
      <c r="K444">
        <v>23967</v>
      </c>
      <c r="L444" s="358">
        <v>5</v>
      </c>
    </row>
    <row r="445" spans="10:12" x14ac:dyDescent="0.25">
      <c r="J445" s="370">
        <v>3723</v>
      </c>
      <c r="K445">
        <v>12518</v>
      </c>
      <c r="L445" s="358">
        <v>6</v>
      </c>
    </row>
    <row r="446" spans="10:12" x14ac:dyDescent="0.25">
      <c r="J446" s="370">
        <v>13689</v>
      </c>
      <c r="K446">
        <v>14060</v>
      </c>
      <c r="L446" s="358">
        <v>6</v>
      </c>
    </row>
    <row r="447" spans="10:12" x14ac:dyDescent="0.25">
      <c r="J447" s="370">
        <v>13732</v>
      </c>
      <c r="K447">
        <v>21291</v>
      </c>
      <c r="L447" s="358">
        <v>4</v>
      </c>
    </row>
    <row r="448" spans="10:12" x14ac:dyDescent="0.25">
      <c r="J448" s="370">
        <v>23246</v>
      </c>
      <c r="K448">
        <v>23939</v>
      </c>
      <c r="L448" s="358">
        <v>4</v>
      </c>
    </row>
    <row r="449" spans="10:12" x14ac:dyDescent="0.25">
      <c r="J449" s="370">
        <v>10717</v>
      </c>
      <c r="K449">
        <v>13493</v>
      </c>
      <c r="L449" s="358">
        <v>4</v>
      </c>
    </row>
    <row r="450" spans="10:12" x14ac:dyDescent="0.25">
      <c r="J450" s="370">
        <v>2153</v>
      </c>
      <c r="K450">
        <v>3611</v>
      </c>
      <c r="L450" s="358">
        <v>4</v>
      </c>
    </row>
    <row r="451" spans="10:12" x14ac:dyDescent="0.25">
      <c r="J451" s="370">
        <v>13252</v>
      </c>
      <c r="K451">
        <v>13447</v>
      </c>
      <c r="L451" s="358">
        <v>4</v>
      </c>
    </row>
    <row r="452" spans="10:12" x14ac:dyDescent="0.25">
      <c r="J452" s="370">
        <v>209</v>
      </c>
      <c r="K452">
        <v>3616</v>
      </c>
      <c r="L452" s="358">
        <v>4</v>
      </c>
    </row>
    <row r="453" spans="10:12" x14ac:dyDescent="0.25">
      <c r="J453" s="370">
        <v>3277</v>
      </c>
      <c r="K453">
        <v>15015</v>
      </c>
      <c r="L453" s="358">
        <v>4</v>
      </c>
    </row>
    <row r="454" spans="10:12" x14ac:dyDescent="0.25">
      <c r="J454" s="370">
        <v>10596</v>
      </c>
      <c r="K454">
        <v>15014</v>
      </c>
      <c r="L454" s="358">
        <v>4</v>
      </c>
    </row>
    <row r="455" spans="10:12" x14ac:dyDescent="0.25">
      <c r="J455" s="370">
        <v>3278</v>
      </c>
      <c r="K455">
        <v>21312</v>
      </c>
      <c r="L455" s="358">
        <v>4</v>
      </c>
    </row>
    <row r="456" spans="10:12" x14ac:dyDescent="0.25">
      <c r="J456" s="370">
        <v>3279</v>
      </c>
      <c r="K456">
        <v>13448</v>
      </c>
      <c r="L456" s="358">
        <v>4</v>
      </c>
    </row>
    <row r="457" spans="10:12" x14ac:dyDescent="0.25">
      <c r="J457" s="370">
        <v>208</v>
      </c>
      <c r="K457">
        <v>3615</v>
      </c>
      <c r="L457" s="358">
        <v>4</v>
      </c>
    </row>
    <row r="458" spans="10:12" x14ac:dyDescent="0.25">
      <c r="J458" s="370">
        <v>10510</v>
      </c>
      <c r="K458">
        <v>13450</v>
      </c>
      <c r="L458" s="358">
        <v>4</v>
      </c>
    </row>
    <row r="459" spans="10:12" x14ac:dyDescent="0.25">
      <c r="J459" s="370">
        <v>12176</v>
      </c>
      <c r="K459">
        <v>13143</v>
      </c>
      <c r="L459" s="358">
        <v>4</v>
      </c>
    </row>
    <row r="460" spans="10:12" x14ac:dyDescent="0.25">
      <c r="J460" s="370">
        <v>10216</v>
      </c>
      <c r="K460">
        <v>11761</v>
      </c>
      <c r="L460" s="358">
        <v>4</v>
      </c>
    </row>
    <row r="461" spans="10:12" x14ac:dyDescent="0.25">
      <c r="J461" s="370">
        <v>3725</v>
      </c>
      <c r="K461">
        <v>11759</v>
      </c>
      <c r="L461" s="358">
        <v>5</v>
      </c>
    </row>
    <row r="462" spans="10:12" x14ac:dyDescent="0.25">
      <c r="J462" s="370">
        <v>23291</v>
      </c>
      <c r="K462">
        <v>25314</v>
      </c>
      <c r="L462" s="358">
        <v>6</v>
      </c>
    </row>
    <row r="463" spans="10:12" x14ac:dyDescent="0.25">
      <c r="J463" s="370">
        <v>25215</v>
      </c>
      <c r="K463">
        <v>25315</v>
      </c>
      <c r="L463" s="358">
        <v>6</v>
      </c>
    </row>
    <row r="464" spans="10:12" x14ac:dyDescent="0.25">
      <c r="J464" s="370">
        <v>13954</v>
      </c>
      <c r="K464">
        <v>21342</v>
      </c>
      <c r="L464" s="358">
        <v>6</v>
      </c>
    </row>
    <row r="465" spans="10:12" x14ac:dyDescent="0.25">
      <c r="J465" s="370">
        <v>12132</v>
      </c>
      <c r="K465">
        <v>13014</v>
      </c>
      <c r="L465" s="358">
        <v>6</v>
      </c>
    </row>
    <row r="466" spans="10:12" x14ac:dyDescent="0.25">
      <c r="J466" s="370">
        <v>12299</v>
      </c>
      <c r="K466">
        <v>12668</v>
      </c>
      <c r="L466" s="358">
        <v>4</v>
      </c>
    </row>
    <row r="467" spans="10:12" x14ac:dyDescent="0.25">
      <c r="J467" s="370">
        <v>12300</v>
      </c>
      <c r="K467">
        <v>12669</v>
      </c>
      <c r="L467" s="358">
        <v>4</v>
      </c>
    </row>
    <row r="468" spans="10:12" x14ac:dyDescent="0.25">
      <c r="J468" s="370">
        <v>26010</v>
      </c>
      <c r="K468">
        <v>26075</v>
      </c>
      <c r="L468" s="358">
        <v>6</v>
      </c>
    </row>
    <row r="469" spans="10:12" x14ac:dyDescent="0.25">
      <c r="J469" s="370">
        <v>23801</v>
      </c>
      <c r="K469">
        <v>23969</v>
      </c>
      <c r="L469" s="358">
        <v>6</v>
      </c>
    </row>
    <row r="470" spans="10:12" x14ac:dyDescent="0.25">
      <c r="J470" s="370">
        <v>22979</v>
      </c>
      <c r="K470">
        <v>23970</v>
      </c>
      <c r="L470" s="358">
        <v>4</v>
      </c>
    </row>
    <row r="471" spans="10:12" x14ac:dyDescent="0.25">
      <c r="J471" s="370">
        <v>15603</v>
      </c>
      <c r="K471">
        <v>20040</v>
      </c>
      <c r="L471" s="358">
        <v>4</v>
      </c>
    </row>
    <row r="472" spans="10:12" x14ac:dyDescent="0.25">
      <c r="J472" s="370">
        <v>22981</v>
      </c>
      <c r="K472">
        <v>23971</v>
      </c>
      <c r="L472" s="358">
        <v>4</v>
      </c>
    </row>
    <row r="473" spans="10:12" x14ac:dyDescent="0.25">
      <c r="J473" s="370">
        <v>25055</v>
      </c>
      <c r="K473">
        <v>25296</v>
      </c>
      <c r="L473" s="358">
        <v>4</v>
      </c>
    </row>
    <row r="474" spans="10:12" x14ac:dyDescent="0.25">
      <c r="J474" s="370">
        <v>13337</v>
      </c>
      <c r="K474">
        <v>20042</v>
      </c>
      <c r="L474" s="358">
        <v>4</v>
      </c>
    </row>
    <row r="475" spans="10:12" x14ac:dyDescent="0.25">
      <c r="J475" s="370">
        <v>23032</v>
      </c>
      <c r="K475">
        <v>23972</v>
      </c>
      <c r="L475" s="358">
        <v>4</v>
      </c>
    </row>
    <row r="476" spans="10:12" x14ac:dyDescent="0.25">
      <c r="J476" s="370">
        <v>23794</v>
      </c>
      <c r="K476">
        <v>23974</v>
      </c>
      <c r="L476" s="358">
        <v>4</v>
      </c>
    </row>
    <row r="477" spans="10:12" x14ac:dyDescent="0.25">
      <c r="J477" s="370">
        <v>25794</v>
      </c>
      <c r="K477">
        <v>26076</v>
      </c>
      <c r="L477" s="358">
        <v>4</v>
      </c>
    </row>
    <row r="478" spans="10:12" x14ac:dyDescent="0.25">
      <c r="J478" s="370">
        <v>22963</v>
      </c>
      <c r="K478">
        <v>23975</v>
      </c>
      <c r="L478" s="358">
        <v>4</v>
      </c>
    </row>
    <row r="479" spans="10:12" x14ac:dyDescent="0.25">
      <c r="J479" s="370">
        <v>23436</v>
      </c>
      <c r="K479">
        <v>23976</v>
      </c>
      <c r="L479" s="358">
        <v>4</v>
      </c>
    </row>
    <row r="480" spans="10:12" x14ac:dyDescent="0.25">
      <c r="J480" s="370">
        <v>23272</v>
      </c>
      <c r="K480">
        <v>23977</v>
      </c>
      <c r="L480" s="358">
        <v>4</v>
      </c>
    </row>
    <row r="481" spans="10:12" x14ac:dyDescent="0.25">
      <c r="J481" s="370">
        <v>25795</v>
      </c>
      <c r="K481">
        <v>26119</v>
      </c>
      <c r="L481" s="358">
        <v>4</v>
      </c>
    </row>
    <row r="482" spans="10:12" x14ac:dyDescent="0.25">
      <c r="J482" s="370">
        <v>23637</v>
      </c>
      <c r="K482">
        <v>25295</v>
      </c>
      <c r="L482" s="358">
        <v>4</v>
      </c>
    </row>
    <row r="483" spans="10:12" x14ac:dyDescent="0.25">
      <c r="J483" s="370">
        <v>23437</v>
      </c>
      <c r="K483">
        <v>23980</v>
      </c>
      <c r="L483" s="358">
        <v>4</v>
      </c>
    </row>
    <row r="484" spans="10:12" x14ac:dyDescent="0.25">
      <c r="J484" s="370">
        <v>25797</v>
      </c>
      <c r="K484">
        <v>23981</v>
      </c>
      <c r="L484" s="358">
        <v>4</v>
      </c>
    </row>
    <row r="485" spans="10:12" x14ac:dyDescent="0.25">
      <c r="J485" s="370">
        <v>22973</v>
      </c>
      <c r="K485">
        <v>23982</v>
      </c>
      <c r="L485" s="358">
        <v>4</v>
      </c>
    </row>
    <row r="486" spans="10:12" x14ac:dyDescent="0.25">
      <c r="J486" s="370">
        <v>22977</v>
      </c>
      <c r="K486">
        <v>23984</v>
      </c>
      <c r="L486" s="358">
        <v>4</v>
      </c>
    </row>
    <row r="487" spans="10:12" x14ac:dyDescent="0.25">
      <c r="J487" s="370">
        <v>23438</v>
      </c>
      <c r="K487">
        <v>23983</v>
      </c>
      <c r="L487" s="358">
        <v>4</v>
      </c>
    </row>
    <row r="488" spans="10:12" x14ac:dyDescent="0.25">
      <c r="J488" s="370">
        <v>25056</v>
      </c>
      <c r="K488">
        <v>25301</v>
      </c>
      <c r="L488" s="358">
        <v>4</v>
      </c>
    </row>
    <row r="489" spans="10:12" x14ac:dyDescent="0.25">
      <c r="J489" s="370">
        <v>26011</v>
      </c>
      <c r="K489">
        <v>26077</v>
      </c>
      <c r="L489" s="358">
        <v>4</v>
      </c>
    </row>
    <row r="490" spans="10:12" x14ac:dyDescent="0.25">
      <c r="J490" s="370">
        <v>13342</v>
      </c>
      <c r="K490">
        <v>20269</v>
      </c>
      <c r="L490" s="358">
        <v>4</v>
      </c>
    </row>
    <row r="491" spans="10:12" x14ac:dyDescent="0.25">
      <c r="J491" s="370">
        <v>14484</v>
      </c>
      <c r="K491">
        <v>20273</v>
      </c>
      <c r="L491" s="358">
        <v>4</v>
      </c>
    </row>
    <row r="492" spans="10:12" x14ac:dyDescent="0.25">
      <c r="J492" s="370">
        <v>23795</v>
      </c>
      <c r="K492">
        <v>23986</v>
      </c>
      <c r="L492" s="358">
        <v>4</v>
      </c>
    </row>
    <row r="493" spans="10:12" x14ac:dyDescent="0.25">
      <c r="J493" s="370">
        <v>15635</v>
      </c>
      <c r="K493">
        <v>23987</v>
      </c>
      <c r="L493" s="358">
        <v>4</v>
      </c>
    </row>
    <row r="494" spans="10:12" x14ac:dyDescent="0.25">
      <c r="J494" s="370">
        <v>22985</v>
      </c>
      <c r="K494">
        <v>23988</v>
      </c>
      <c r="L494" s="358">
        <v>4</v>
      </c>
    </row>
    <row r="495" spans="10:12" x14ac:dyDescent="0.25">
      <c r="J495" s="370">
        <v>23033</v>
      </c>
      <c r="K495">
        <v>23989</v>
      </c>
      <c r="L495" s="358">
        <v>4</v>
      </c>
    </row>
    <row r="496" spans="10:12" x14ac:dyDescent="0.25">
      <c r="J496" s="370">
        <v>13693</v>
      </c>
      <c r="K496">
        <v>20373</v>
      </c>
      <c r="L496" s="358">
        <v>4</v>
      </c>
    </row>
    <row r="497" spans="10:12" x14ac:dyDescent="0.25">
      <c r="J497" s="370">
        <v>22987</v>
      </c>
      <c r="K497">
        <v>23990</v>
      </c>
      <c r="L497" s="358">
        <v>4</v>
      </c>
    </row>
    <row r="498" spans="10:12" x14ac:dyDescent="0.25">
      <c r="J498" s="370">
        <v>11988</v>
      </c>
      <c r="K498">
        <v>20413</v>
      </c>
      <c r="L498" s="358">
        <v>4</v>
      </c>
    </row>
    <row r="499" spans="10:12" x14ac:dyDescent="0.25">
      <c r="J499" s="370">
        <v>15606</v>
      </c>
      <c r="K499">
        <v>20417</v>
      </c>
      <c r="L499" s="358">
        <v>4</v>
      </c>
    </row>
    <row r="500" spans="10:12" x14ac:dyDescent="0.25">
      <c r="J500" s="370">
        <v>14486</v>
      </c>
      <c r="K500">
        <v>20418</v>
      </c>
      <c r="L500" s="358">
        <v>4</v>
      </c>
    </row>
    <row r="501" spans="10:12" x14ac:dyDescent="0.25">
      <c r="J501" s="370">
        <v>14488</v>
      </c>
      <c r="K501">
        <v>20420</v>
      </c>
      <c r="L501" s="358">
        <v>4</v>
      </c>
    </row>
    <row r="502" spans="10:12" x14ac:dyDescent="0.25">
      <c r="J502" s="370">
        <v>12133</v>
      </c>
      <c r="K502">
        <v>20422</v>
      </c>
      <c r="L502" s="358">
        <v>4</v>
      </c>
    </row>
    <row r="503" spans="10:12" x14ac:dyDescent="0.25">
      <c r="J503" s="370">
        <v>23796</v>
      </c>
      <c r="K503">
        <v>23991</v>
      </c>
      <c r="L503" s="358">
        <v>4</v>
      </c>
    </row>
    <row r="504" spans="10:12" x14ac:dyDescent="0.25">
      <c r="J504" s="370">
        <v>11987</v>
      </c>
      <c r="K504">
        <v>12125</v>
      </c>
      <c r="L504" s="358">
        <v>4</v>
      </c>
    </row>
    <row r="505" spans="10:12" x14ac:dyDescent="0.25">
      <c r="J505" s="370">
        <v>23095</v>
      </c>
      <c r="K505">
        <v>26120</v>
      </c>
      <c r="L505" s="358">
        <v>4</v>
      </c>
    </row>
    <row r="506" spans="10:12" x14ac:dyDescent="0.25">
      <c r="J506" s="370">
        <v>15724</v>
      </c>
      <c r="K506">
        <v>26121</v>
      </c>
      <c r="L506" s="358">
        <v>4</v>
      </c>
    </row>
    <row r="507" spans="10:12" x14ac:dyDescent="0.25">
      <c r="J507" s="370">
        <v>26012</v>
      </c>
      <c r="K507">
        <v>26078</v>
      </c>
      <c r="L507" s="358">
        <v>4</v>
      </c>
    </row>
    <row r="508" spans="10:12" x14ac:dyDescent="0.25">
      <c r="J508" s="370">
        <v>26013</v>
      </c>
      <c r="K508">
        <v>26079</v>
      </c>
      <c r="L508" s="358">
        <v>4</v>
      </c>
    </row>
    <row r="509" spans="10:12" x14ac:dyDescent="0.25">
      <c r="J509" s="370">
        <v>26014</v>
      </c>
      <c r="K509">
        <v>26080</v>
      </c>
      <c r="L509" s="358">
        <v>4</v>
      </c>
    </row>
    <row r="510" spans="10:12" x14ac:dyDescent="0.25">
      <c r="J510" s="370">
        <v>24044</v>
      </c>
      <c r="K510">
        <v>26140</v>
      </c>
      <c r="L510" s="358">
        <v>4</v>
      </c>
    </row>
    <row r="511" spans="10:12" x14ac:dyDescent="0.25">
      <c r="J511" s="370">
        <v>23114</v>
      </c>
      <c r="K511">
        <v>26081</v>
      </c>
      <c r="L511" s="358">
        <v>4</v>
      </c>
    </row>
    <row r="512" spans="10:12" x14ac:dyDescent="0.25">
      <c r="J512" s="370">
        <v>23440</v>
      </c>
      <c r="K512">
        <v>21381</v>
      </c>
      <c r="L512" s="358">
        <v>4</v>
      </c>
    </row>
    <row r="513" spans="10:12" x14ac:dyDescent="0.25">
      <c r="J513" s="370">
        <v>25205</v>
      </c>
      <c r="K513">
        <v>25298</v>
      </c>
      <c r="L513" s="358">
        <v>4</v>
      </c>
    </row>
    <row r="514" spans="10:12" x14ac:dyDescent="0.25">
      <c r="J514" s="370">
        <v>25206</v>
      </c>
      <c r="K514">
        <v>25299</v>
      </c>
      <c r="L514" s="358">
        <v>4</v>
      </c>
    </row>
    <row r="515" spans="10:12" x14ac:dyDescent="0.25">
      <c r="J515" s="370">
        <v>2672</v>
      </c>
      <c r="K515">
        <v>11725</v>
      </c>
      <c r="L515" s="358">
        <v>4</v>
      </c>
    </row>
    <row r="516" spans="10:12" x14ac:dyDescent="0.25">
      <c r="J516" s="370">
        <v>25207</v>
      </c>
      <c r="K516">
        <v>25300</v>
      </c>
      <c r="L516" s="358">
        <v>4</v>
      </c>
    </row>
    <row r="517" spans="10:12" x14ac:dyDescent="0.25">
      <c r="J517" s="370">
        <v>13699</v>
      </c>
      <c r="K517">
        <v>21560</v>
      </c>
      <c r="L517" s="358">
        <v>4</v>
      </c>
    </row>
    <row r="518" spans="10:12" x14ac:dyDescent="0.25">
      <c r="J518" s="370">
        <v>11619</v>
      </c>
      <c r="K518">
        <v>12584</v>
      </c>
      <c r="L518" s="358">
        <v>4</v>
      </c>
    </row>
    <row r="519" spans="10:12" x14ac:dyDescent="0.25">
      <c r="J519" s="370">
        <v>2972</v>
      </c>
      <c r="K519">
        <v>11726</v>
      </c>
      <c r="L519" s="358">
        <v>4</v>
      </c>
    </row>
    <row r="520" spans="10:12" x14ac:dyDescent="0.25">
      <c r="J520" s="370">
        <v>1693</v>
      </c>
      <c r="K520">
        <v>11727</v>
      </c>
      <c r="L520" s="358">
        <v>4</v>
      </c>
    </row>
    <row r="521" spans="10:12" x14ac:dyDescent="0.25">
      <c r="J521" s="370">
        <v>12321</v>
      </c>
      <c r="K521">
        <v>21569</v>
      </c>
      <c r="L521" s="358">
        <v>4</v>
      </c>
    </row>
    <row r="522" spans="10:12" x14ac:dyDescent="0.25">
      <c r="J522" s="370">
        <v>26015</v>
      </c>
      <c r="K522">
        <v>26082</v>
      </c>
      <c r="L522" s="358">
        <v>4</v>
      </c>
    </row>
    <row r="523" spans="10:12" x14ac:dyDescent="0.25">
      <c r="J523" s="370">
        <v>1641</v>
      </c>
      <c r="K523">
        <v>11728</v>
      </c>
      <c r="L523" s="358">
        <v>4</v>
      </c>
    </row>
    <row r="524" spans="10:12" x14ac:dyDescent="0.25">
      <c r="J524" s="370">
        <v>1633</v>
      </c>
      <c r="K524">
        <v>11730</v>
      </c>
      <c r="L524" s="358">
        <v>4</v>
      </c>
    </row>
    <row r="525" spans="10:12" x14ac:dyDescent="0.25">
      <c r="J525" s="370">
        <v>10987</v>
      </c>
      <c r="K525">
        <v>21584</v>
      </c>
      <c r="L525" s="358">
        <v>4</v>
      </c>
    </row>
    <row r="526" spans="10:12" x14ac:dyDescent="0.25">
      <c r="J526" s="370">
        <v>1953</v>
      </c>
      <c r="K526">
        <v>21587</v>
      </c>
      <c r="L526" s="358">
        <v>4</v>
      </c>
    </row>
    <row r="527" spans="10:12" x14ac:dyDescent="0.25">
      <c r="J527" s="370">
        <v>11355</v>
      </c>
      <c r="K527">
        <v>12693</v>
      </c>
      <c r="L527" s="358">
        <v>4</v>
      </c>
    </row>
    <row r="528" spans="10:12" x14ac:dyDescent="0.25">
      <c r="J528" s="370">
        <v>1997</v>
      </c>
      <c r="K528">
        <v>21592</v>
      </c>
      <c r="L528" s="358">
        <v>4</v>
      </c>
    </row>
    <row r="529" spans="10:12" x14ac:dyDescent="0.25">
      <c r="J529" s="370">
        <v>12964</v>
      </c>
      <c r="K529">
        <v>21593</v>
      </c>
      <c r="L529" s="358">
        <v>4</v>
      </c>
    </row>
    <row r="530" spans="10:12" x14ac:dyDescent="0.25">
      <c r="J530" s="370">
        <v>1636</v>
      </c>
      <c r="K530">
        <v>11733</v>
      </c>
      <c r="L530" s="358">
        <v>4</v>
      </c>
    </row>
    <row r="531" spans="10:12" x14ac:dyDescent="0.25">
      <c r="J531" s="370">
        <v>3472</v>
      </c>
      <c r="K531">
        <v>11732</v>
      </c>
      <c r="L531" s="358">
        <v>4</v>
      </c>
    </row>
    <row r="532" spans="10:12" x14ac:dyDescent="0.25">
      <c r="J532" s="370">
        <v>26016</v>
      </c>
      <c r="K532">
        <v>26083</v>
      </c>
      <c r="L532" s="358">
        <v>4</v>
      </c>
    </row>
    <row r="533" spans="10:12" x14ac:dyDescent="0.25">
      <c r="J533" s="370">
        <v>26017</v>
      </c>
      <c r="K533">
        <v>26084</v>
      </c>
      <c r="L533" s="358">
        <v>4</v>
      </c>
    </row>
    <row r="534" spans="10:12" x14ac:dyDescent="0.25">
      <c r="J534" s="370">
        <v>26018</v>
      </c>
      <c r="K534">
        <v>26085</v>
      </c>
      <c r="L534" s="358">
        <v>4</v>
      </c>
    </row>
    <row r="535" spans="10:12" x14ac:dyDescent="0.25">
      <c r="J535" s="370">
        <v>26138</v>
      </c>
      <c r="K535">
        <v>26172</v>
      </c>
      <c r="L535" s="358">
        <v>4</v>
      </c>
    </row>
    <row r="536" spans="10:12" x14ac:dyDescent="0.25">
      <c r="J536" s="370">
        <v>345</v>
      </c>
      <c r="K536">
        <v>12475</v>
      </c>
      <c r="L536" s="358">
        <v>6</v>
      </c>
    </row>
    <row r="537" spans="10:12" x14ac:dyDescent="0.25">
      <c r="J537" s="370">
        <v>2951</v>
      </c>
      <c r="K537">
        <v>12476</v>
      </c>
      <c r="L537" s="358">
        <v>6</v>
      </c>
    </row>
    <row r="538" spans="10:12" x14ac:dyDescent="0.25">
      <c r="J538" s="370">
        <v>13276</v>
      </c>
      <c r="K538">
        <v>14115</v>
      </c>
      <c r="L538" s="358">
        <v>4</v>
      </c>
    </row>
    <row r="539" spans="10:12" x14ac:dyDescent="0.25">
      <c r="J539" s="370">
        <v>11084</v>
      </c>
      <c r="K539">
        <v>21395</v>
      </c>
      <c r="L539" s="358">
        <v>5</v>
      </c>
    </row>
    <row r="540" spans="10:12" x14ac:dyDescent="0.25">
      <c r="J540" s="370">
        <v>3443</v>
      </c>
      <c r="K540">
        <v>21396</v>
      </c>
      <c r="L540" s="358">
        <v>5</v>
      </c>
    </row>
    <row r="541" spans="10:12" x14ac:dyDescent="0.25">
      <c r="J541" s="370">
        <v>14493</v>
      </c>
      <c r="K541">
        <v>21398</v>
      </c>
      <c r="L541" s="358">
        <v>4</v>
      </c>
    </row>
    <row r="542" spans="10:12" x14ac:dyDescent="0.25">
      <c r="J542" s="370">
        <v>1057</v>
      </c>
      <c r="K542">
        <v>14267</v>
      </c>
      <c r="L542" s="358">
        <v>4</v>
      </c>
    </row>
    <row r="543" spans="10:12" x14ac:dyDescent="0.25">
      <c r="J543" s="370">
        <v>10132</v>
      </c>
      <c r="K543">
        <v>21399</v>
      </c>
      <c r="L543" s="358">
        <v>7</v>
      </c>
    </row>
    <row r="544" spans="10:12" x14ac:dyDescent="0.25">
      <c r="J544" s="370">
        <v>2788</v>
      </c>
      <c r="K544">
        <v>12585</v>
      </c>
      <c r="L544" s="358">
        <v>7</v>
      </c>
    </row>
    <row r="545" spans="10:12" x14ac:dyDescent="0.25">
      <c r="J545" s="370">
        <v>3763</v>
      </c>
      <c r="K545">
        <v>12519</v>
      </c>
      <c r="L545" s="358">
        <v>3</v>
      </c>
    </row>
    <row r="546" spans="10:12" x14ac:dyDescent="0.25">
      <c r="J546" s="370">
        <v>444</v>
      </c>
      <c r="K546">
        <v>21437</v>
      </c>
      <c r="L546" s="358">
        <v>4</v>
      </c>
    </row>
    <row r="547" spans="10:12" x14ac:dyDescent="0.25">
      <c r="J547" s="370">
        <v>23402</v>
      </c>
      <c r="K547">
        <v>23993</v>
      </c>
      <c r="L547" s="358">
        <v>4</v>
      </c>
    </row>
    <row r="548" spans="10:12" x14ac:dyDescent="0.25">
      <c r="J548" s="370">
        <v>23404</v>
      </c>
      <c r="K548">
        <v>23994</v>
      </c>
      <c r="L548" s="358">
        <v>4</v>
      </c>
    </row>
    <row r="549" spans="10:12" x14ac:dyDescent="0.25">
      <c r="J549" s="370">
        <v>25805</v>
      </c>
      <c r="K549">
        <v>26086</v>
      </c>
      <c r="L549" s="358">
        <v>4</v>
      </c>
    </row>
    <row r="550" spans="10:12" x14ac:dyDescent="0.25">
      <c r="J550" s="370">
        <v>23797</v>
      </c>
      <c r="K550">
        <v>23995</v>
      </c>
      <c r="L550" s="358">
        <v>4</v>
      </c>
    </row>
    <row r="551" spans="10:12" x14ac:dyDescent="0.25">
      <c r="J551" s="370">
        <v>23406</v>
      </c>
      <c r="K551">
        <v>23996</v>
      </c>
      <c r="L551" s="358">
        <v>4</v>
      </c>
    </row>
    <row r="552" spans="10:12" x14ac:dyDescent="0.25">
      <c r="J552" s="370">
        <v>23408</v>
      </c>
      <c r="K552">
        <v>23997</v>
      </c>
      <c r="L552" s="358">
        <v>4</v>
      </c>
    </row>
    <row r="553" spans="10:12" x14ac:dyDescent="0.25">
      <c r="J553" s="370">
        <v>23799</v>
      </c>
      <c r="K553">
        <v>24000</v>
      </c>
      <c r="L553" s="358">
        <v>4</v>
      </c>
    </row>
    <row r="554" spans="10:12" x14ac:dyDescent="0.25">
      <c r="J554" s="370">
        <v>23798</v>
      </c>
      <c r="K554">
        <v>23998</v>
      </c>
      <c r="L554" s="358">
        <v>4</v>
      </c>
    </row>
    <row r="555" spans="10:12" x14ac:dyDescent="0.25">
      <c r="J555" s="370">
        <v>23444</v>
      </c>
      <c r="K555">
        <v>23999</v>
      </c>
      <c r="L555" s="358">
        <v>4</v>
      </c>
    </row>
    <row r="556" spans="10:12" x14ac:dyDescent="0.25">
      <c r="J556" s="370">
        <v>15047</v>
      </c>
      <c r="K556">
        <v>21453</v>
      </c>
      <c r="L556" s="358">
        <v>6</v>
      </c>
    </row>
    <row r="557" spans="10:12" x14ac:dyDescent="0.25">
      <c r="J557" s="370">
        <v>10946</v>
      </c>
      <c r="K557">
        <v>13451</v>
      </c>
      <c r="L557" s="358">
        <v>4</v>
      </c>
    </row>
    <row r="558" spans="10:12" x14ac:dyDescent="0.25">
      <c r="J558" s="370">
        <v>3764</v>
      </c>
      <c r="K558">
        <v>12520</v>
      </c>
      <c r="L558" s="358">
        <v>4</v>
      </c>
    </row>
    <row r="559" spans="10:12" x14ac:dyDescent="0.25">
      <c r="J559" s="370">
        <v>10689</v>
      </c>
      <c r="K559">
        <v>12670</v>
      </c>
      <c r="L559" s="358">
        <v>8</v>
      </c>
    </row>
    <row r="560" spans="10:12" x14ac:dyDescent="0.25">
      <c r="J560" s="370">
        <v>11690</v>
      </c>
      <c r="K560">
        <v>15186</v>
      </c>
      <c r="L560" s="358">
        <v>8</v>
      </c>
    </row>
    <row r="561" spans="10:12" x14ac:dyDescent="0.25">
      <c r="J561" s="370">
        <v>25209</v>
      </c>
      <c r="K561">
        <v>25302</v>
      </c>
      <c r="L561" s="358">
        <v>4</v>
      </c>
    </row>
    <row r="562" spans="10:12" x14ac:dyDescent="0.25">
      <c r="J562" s="370">
        <v>3765</v>
      </c>
      <c r="K562">
        <v>21461</v>
      </c>
      <c r="L562" s="358">
        <v>4</v>
      </c>
    </row>
    <row r="563" spans="10:12" x14ac:dyDescent="0.25">
      <c r="J563" s="370">
        <v>10479</v>
      </c>
      <c r="K563">
        <v>15301</v>
      </c>
      <c r="L563" s="358">
        <v>4</v>
      </c>
    </row>
    <row r="564" spans="10:12" x14ac:dyDescent="0.25">
      <c r="J564" s="370">
        <v>26019</v>
      </c>
      <c r="K564">
        <v>26087</v>
      </c>
      <c r="L564" s="358">
        <v>4</v>
      </c>
    </row>
    <row r="565" spans="10:12" x14ac:dyDescent="0.25">
      <c r="J565" s="370">
        <v>12967</v>
      </c>
      <c r="K565">
        <v>15322</v>
      </c>
      <c r="L565" s="358">
        <v>4</v>
      </c>
    </row>
    <row r="566" spans="10:12" x14ac:dyDescent="0.25">
      <c r="J566" s="370">
        <v>13270</v>
      </c>
      <c r="K566">
        <v>15646</v>
      </c>
      <c r="L566" s="358">
        <v>6</v>
      </c>
    </row>
    <row r="567" spans="10:12" x14ac:dyDescent="0.25">
      <c r="J567" s="370">
        <v>13030</v>
      </c>
      <c r="K567">
        <v>14114</v>
      </c>
      <c r="L567" s="358">
        <v>4</v>
      </c>
    </row>
    <row r="568" spans="10:12" x14ac:dyDescent="0.25">
      <c r="J568" s="370">
        <v>2881</v>
      </c>
      <c r="K568">
        <v>21473</v>
      </c>
      <c r="L568" s="358">
        <v>6</v>
      </c>
    </row>
    <row r="569" spans="10:12" x14ac:dyDescent="0.25">
      <c r="J569" s="370">
        <v>15548</v>
      </c>
      <c r="K569">
        <v>23876</v>
      </c>
      <c r="L569" s="358">
        <v>6</v>
      </c>
    </row>
    <row r="570" spans="10:12" x14ac:dyDescent="0.25">
      <c r="J570" s="370">
        <v>12349</v>
      </c>
      <c r="K570">
        <v>12586</v>
      </c>
      <c r="L570" s="358">
        <v>4</v>
      </c>
    </row>
    <row r="571" spans="10:12" x14ac:dyDescent="0.25">
      <c r="J571" s="370">
        <v>10947</v>
      </c>
      <c r="K571">
        <v>15017</v>
      </c>
      <c r="L571" s="358">
        <v>6</v>
      </c>
    </row>
    <row r="572" spans="10:12" x14ac:dyDescent="0.25">
      <c r="J572" s="370">
        <v>11621</v>
      </c>
      <c r="K572">
        <v>12990</v>
      </c>
      <c r="L572" s="358">
        <v>4</v>
      </c>
    </row>
    <row r="573" spans="10:12" x14ac:dyDescent="0.25">
      <c r="J573" s="370">
        <v>15532</v>
      </c>
      <c r="K573">
        <v>15664</v>
      </c>
      <c r="L573" s="358">
        <v>6</v>
      </c>
    </row>
    <row r="574" spans="10:12" x14ac:dyDescent="0.25">
      <c r="J574" s="370">
        <v>12350</v>
      </c>
      <c r="K574">
        <v>13007</v>
      </c>
      <c r="L574" s="358">
        <v>4</v>
      </c>
    </row>
    <row r="575" spans="10:12" x14ac:dyDescent="0.25">
      <c r="J575" s="370">
        <v>14496</v>
      </c>
      <c r="K575">
        <v>14725</v>
      </c>
      <c r="L575" s="358">
        <v>4</v>
      </c>
    </row>
    <row r="576" spans="10:12" x14ac:dyDescent="0.25">
      <c r="J576" s="370">
        <v>11365</v>
      </c>
      <c r="K576">
        <v>12588</v>
      </c>
      <c r="L576" s="358">
        <v>6</v>
      </c>
    </row>
    <row r="577" spans="10:12" x14ac:dyDescent="0.25">
      <c r="J577" s="370">
        <v>13700</v>
      </c>
      <c r="K577">
        <v>13431</v>
      </c>
      <c r="L577" s="358">
        <v>4</v>
      </c>
    </row>
    <row r="578" spans="10:12" x14ac:dyDescent="0.25">
      <c r="J578" s="370">
        <v>25211</v>
      </c>
      <c r="K578">
        <v>25304</v>
      </c>
      <c r="L578" s="358">
        <v>6</v>
      </c>
    </row>
    <row r="579" spans="10:12" x14ac:dyDescent="0.25">
      <c r="J579" s="370">
        <v>12353</v>
      </c>
      <c r="K579">
        <v>21487</v>
      </c>
      <c r="L579" s="358">
        <v>4</v>
      </c>
    </row>
    <row r="580" spans="10:12" x14ac:dyDescent="0.25">
      <c r="J580" s="370">
        <v>12352</v>
      </c>
      <c r="K580">
        <v>12647</v>
      </c>
      <c r="L580" s="358">
        <v>4</v>
      </c>
    </row>
    <row r="581" spans="10:12" x14ac:dyDescent="0.25">
      <c r="J581" s="370">
        <v>23445</v>
      </c>
      <c r="K581">
        <v>24002</v>
      </c>
      <c r="L581" s="358">
        <v>4</v>
      </c>
    </row>
    <row r="582" spans="10:12" x14ac:dyDescent="0.25">
      <c r="J582" s="370">
        <v>26020</v>
      </c>
      <c r="K582">
        <v>26088</v>
      </c>
      <c r="L582" s="358">
        <v>6</v>
      </c>
    </row>
    <row r="583" spans="10:12" x14ac:dyDescent="0.25">
      <c r="J583" s="370">
        <v>13418</v>
      </c>
      <c r="K583">
        <v>13608</v>
      </c>
      <c r="L583" s="358">
        <v>6</v>
      </c>
    </row>
    <row r="584" spans="10:12" x14ac:dyDescent="0.25">
      <c r="J584" s="370">
        <v>10711</v>
      </c>
      <c r="K584">
        <v>12480</v>
      </c>
      <c r="L584" s="358">
        <v>6</v>
      </c>
    </row>
    <row r="585" spans="10:12" x14ac:dyDescent="0.25">
      <c r="J585" s="370">
        <v>22930</v>
      </c>
      <c r="K585">
        <v>23083</v>
      </c>
      <c r="L585" s="358">
        <v>4</v>
      </c>
    </row>
    <row r="586" spans="10:12" x14ac:dyDescent="0.25">
      <c r="J586" s="370">
        <v>3769</v>
      </c>
      <c r="K586">
        <v>12478</v>
      </c>
      <c r="L586" s="358">
        <v>6</v>
      </c>
    </row>
    <row r="587" spans="10:12" x14ac:dyDescent="0.25">
      <c r="J587" s="370">
        <v>11032</v>
      </c>
      <c r="K587">
        <v>12479</v>
      </c>
      <c r="L587" s="358">
        <v>6</v>
      </c>
    </row>
    <row r="588" spans="10:12" x14ac:dyDescent="0.25">
      <c r="J588" s="370">
        <v>15123</v>
      </c>
      <c r="K588">
        <v>15323</v>
      </c>
      <c r="L588" s="358">
        <v>6</v>
      </c>
    </row>
    <row r="589" spans="10:12" x14ac:dyDescent="0.25">
      <c r="J589" s="370">
        <v>22932</v>
      </c>
      <c r="K589">
        <v>23135</v>
      </c>
      <c r="L589" s="358">
        <v>6</v>
      </c>
    </row>
    <row r="590" spans="10:12" x14ac:dyDescent="0.25">
      <c r="J590" s="370">
        <v>15002</v>
      </c>
      <c r="K590">
        <v>21498</v>
      </c>
      <c r="L590" s="358">
        <v>6</v>
      </c>
    </row>
    <row r="591" spans="10:12" x14ac:dyDescent="0.25">
      <c r="J591" s="370">
        <v>15127</v>
      </c>
      <c r="K591">
        <v>15255</v>
      </c>
      <c r="L591" s="358">
        <v>6</v>
      </c>
    </row>
    <row r="592" spans="10:12" x14ac:dyDescent="0.25">
      <c r="J592" s="370">
        <v>23800</v>
      </c>
      <c r="K592">
        <v>24001</v>
      </c>
      <c r="L592" s="358">
        <v>6</v>
      </c>
    </row>
    <row r="593" spans="10:12" x14ac:dyDescent="0.25">
      <c r="J593" s="370">
        <v>10919</v>
      </c>
      <c r="K593">
        <v>13606</v>
      </c>
      <c r="L593" s="358">
        <v>6</v>
      </c>
    </row>
    <row r="594" spans="10:12" x14ac:dyDescent="0.25">
      <c r="J594" s="370">
        <v>10937</v>
      </c>
      <c r="K594">
        <v>13415</v>
      </c>
      <c r="L594" s="358">
        <v>6</v>
      </c>
    </row>
    <row r="595" spans="10:12" x14ac:dyDescent="0.25">
      <c r="J595" s="370">
        <v>15302</v>
      </c>
      <c r="K595">
        <v>14516</v>
      </c>
      <c r="L595" s="358">
        <v>6</v>
      </c>
    </row>
    <row r="596" spans="10:12" x14ac:dyDescent="0.25">
      <c r="J596" s="370">
        <v>22935</v>
      </c>
      <c r="K596">
        <v>23126</v>
      </c>
      <c r="L596" s="358">
        <v>6</v>
      </c>
    </row>
    <row r="597" spans="10:12" x14ac:dyDescent="0.25">
      <c r="J597" s="370">
        <v>25210</v>
      </c>
      <c r="K597">
        <v>25303</v>
      </c>
      <c r="L597" s="358">
        <v>6</v>
      </c>
    </row>
    <row r="598" spans="10:12" x14ac:dyDescent="0.25">
      <c r="J598" s="370">
        <v>10022</v>
      </c>
      <c r="K598">
        <v>13417</v>
      </c>
      <c r="L598" s="358">
        <v>6</v>
      </c>
    </row>
    <row r="599" spans="10:12" x14ac:dyDescent="0.25">
      <c r="J599" s="370">
        <v>14499</v>
      </c>
      <c r="K599">
        <v>14708</v>
      </c>
      <c r="L599" s="358">
        <v>6</v>
      </c>
    </row>
    <row r="600" spans="10:12" x14ac:dyDescent="0.25">
      <c r="J600" s="370">
        <v>26021</v>
      </c>
      <c r="K600">
        <v>26089</v>
      </c>
      <c r="L600" s="358">
        <v>6</v>
      </c>
    </row>
    <row r="601" spans="10:12" x14ac:dyDescent="0.25">
      <c r="J601" s="370">
        <v>3770</v>
      </c>
      <c r="K601">
        <v>12648</v>
      </c>
      <c r="L601" s="358">
        <v>6</v>
      </c>
    </row>
    <row r="602" spans="10:12" x14ac:dyDescent="0.25">
      <c r="J602" s="370">
        <v>10023</v>
      </c>
      <c r="K602">
        <v>13607</v>
      </c>
      <c r="L602" s="358">
        <v>6</v>
      </c>
    </row>
    <row r="603" spans="10:12" x14ac:dyDescent="0.25">
      <c r="J603" s="370">
        <v>10024</v>
      </c>
      <c r="K603">
        <v>21512</v>
      </c>
      <c r="L603" s="358">
        <v>6</v>
      </c>
    </row>
    <row r="604" spans="10:12" x14ac:dyDescent="0.25">
      <c r="J604" s="370">
        <v>26095</v>
      </c>
      <c r="K604">
        <v>26100</v>
      </c>
      <c r="L604" s="358">
        <v>6</v>
      </c>
    </row>
    <row r="605" spans="10:12" x14ac:dyDescent="0.25">
      <c r="J605" s="370">
        <v>26097</v>
      </c>
      <c r="K605">
        <v>26101</v>
      </c>
      <c r="L605" s="358">
        <v>6</v>
      </c>
    </row>
    <row r="606" spans="10:12" x14ac:dyDescent="0.25">
      <c r="J606" s="370">
        <v>26098</v>
      </c>
      <c r="K606">
        <v>26102</v>
      </c>
      <c r="L606" s="358">
        <v>6</v>
      </c>
    </row>
    <row r="607" spans="10:12" x14ac:dyDescent="0.25">
      <c r="J607" s="370">
        <v>26137</v>
      </c>
      <c r="K607">
        <v>26141</v>
      </c>
      <c r="L607" s="358">
        <v>6</v>
      </c>
    </row>
    <row r="608" spans="10:12" x14ac:dyDescent="0.25">
      <c r="J608" s="370">
        <v>26099</v>
      </c>
      <c r="K608">
        <v>26103</v>
      </c>
      <c r="L608" s="358">
        <v>6</v>
      </c>
    </row>
    <row r="609" spans="10:12" x14ac:dyDescent="0.25">
      <c r="J609" s="370">
        <v>23417</v>
      </c>
      <c r="K609">
        <v>24003</v>
      </c>
      <c r="L609" s="358">
        <v>5</v>
      </c>
    </row>
    <row r="610" spans="10:12" x14ac:dyDescent="0.25">
      <c r="J610" s="370">
        <v>23418</v>
      </c>
      <c r="K610">
        <v>24004</v>
      </c>
      <c r="L610" s="358">
        <v>5</v>
      </c>
    </row>
    <row r="611" spans="10:12" x14ac:dyDescent="0.25">
      <c r="J611" s="370">
        <v>2383</v>
      </c>
      <c r="K611">
        <v>15645</v>
      </c>
      <c r="L611" s="358">
        <v>6</v>
      </c>
    </row>
    <row r="612" spans="10:12" x14ac:dyDescent="0.25">
      <c r="J612" s="370">
        <v>10690</v>
      </c>
      <c r="K612">
        <v>13162</v>
      </c>
      <c r="L612" s="358">
        <v>6</v>
      </c>
    </row>
    <row r="613" spans="10:12" x14ac:dyDescent="0.25">
      <c r="J613" s="370">
        <v>3771</v>
      </c>
      <c r="K613">
        <v>13432</v>
      </c>
      <c r="L613" s="358">
        <v>6</v>
      </c>
    </row>
    <row r="614" spans="10:12" x14ac:dyDescent="0.25">
      <c r="J614" s="370">
        <v>15053</v>
      </c>
      <c r="K614">
        <v>15324</v>
      </c>
      <c r="L614" s="358">
        <v>6</v>
      </c>
    </row>
    <row r="615" spans="10:12" x14ac:dyDescent="0.25">
      <c r="J615" s="370">
        <v>10249</v>
      </c>
      <c r="K615">
        <v>13733</v>
      </c>
      <c r="L615" s="358">
        <v>4</v>
      </c>
    </row>
    <row r="616" spans="10:12" x14ac:dyDescent="0.25">
      <c r="J616" s="370">
        <v>24951</v>
      </c>
      <c r="K616">
        <v>26106</v>
      </c>
      <c r="L616" s="358">
        <v>6</v>
      </c>
    </row>
    <row r="617" spans="10:12" x14ac:dyDescent="0.25">
      <c r="J617" s="370">
        <v>24952</v>
      </c>
      <c r="K617">
        <v>26107</v>
      </c>
      <c r="L617" s="358">
        <v>6</v>
      </c>
    </row>
    <row r="618" spans="10:12" x14ac:dyDescent="0.25">
      <c r="J618" s="370">
        <v>24955</v>
      </c>
      <c r="K618">
        <v>26108</v>
      </c>
      <c r="L618" s="358">
        <v>6</v>
      </c>
    </row>
    <row r="619" spans="10:12" x14ac:dyDescent="0.25">
      <c r="J619" s="370">
        <v>24953</v>
      </c>
      <c r="K619">
        <v>26109</v>
      </c>
      <c r="L619" s="358">
        <v>6</v>
      </c>
    </row>
    <row r="620" spans="10:12" x14ac:dyDescent="0.25">
      <c r="J620" s="370">
        <v>446</v>
      </c>
      <c r="K620">
        <v>10876</v>
      </c>
      <c r="L620" s="358">
        <v>4</v>
      </c>
    </row>
    <row r="621" spans="10:12" x14ac:dyDescent="0.25">
      <c r="J621" s="370">
        <v>15616</v>
      </c>
      <c r="K621">
        <v>21536</v>
      </c>
      <c r="L621" s="358">
        <v>5</v>
      </c>
    </row>
    <row r="622" spans="10:12" x14ac:dyDescent="0.25">
      <c r="J622" s="370">
        <v>22989</v>
      </c>
      <c r="K622">
        <v>24005</v>
      </c>
      <c r="L622" s="358">
        <v>5</v>
      </c>
    </row>
    <row r="623" spans="10:12" x14ac:dyDescent="0.25">
      <c r="J623" s="370">
        <v>23802</v>
      </c>
      <c r="K623">
        <v>24006</v>
      </c>
      <c r="L623" s="358">
        <v>5</v>
      </c>
    </row>
    <row r="624" spans="10:12" x14ac:dyDescent="0.25">
      <c r="J624" s="370">
        <v>25976</v>
      </c>
      <c r="K624">
        <v>26045</v>
      </c>
      <c r="L624" s="358">
        <v>6</v>
      </c>
    </row>
    <row r="625" spans="10:12" x14ac:dyDescent="0.25">
      <c r="J625" s="370">
        <v>11087</v>
      </c>
      <c r="K625">
        <v>12992</v>
      </c>
      <c r="L625" s="358">
        <v>6</v>
      </c>
    </row>
    <row r="626" spans="10:12" x14ac:dyDescent="0.25">
      <c r="J626" s="370">
        <v>11766</v>
      </c>
      <c r="K626">
        <v>21540</v>
      </c>
      <c r="L626" s="358">
        <v>6</v>
      </c>
    </row>
    <row r="627" spans="10:12" x14ac:dyDescent="0.25">
      <c r="J627" s="370">
        <v>25977</v>
      </c>
      <c r="K627">
        <v>26046</v>
      </c>
      <c r="L627" s="358">
        <v>6</v>
      </c>
    </row>
    <row r="628" spans="10:12" x14ac:dyDescent="0.25">
      <c r="J628" s="370">
        <v>25978</v>
      </c>
      <c r="K628">
        <v>26047</v>
      </c>
      <c r="L628" s="358">
        <v>8</v>
      </c>
    </row>
    <row r="629" spans="10:12" x14ac:dyDescent="0.25">
      <c r="J629" s="370">
        <v>25137</v>
      </c>
      <c r="K629">
        <v>25251</v>
      </c>
      <c r="L629" s="358">
        <v>6</v>
      </c>
    </row>
    <row r="630" spans="10:12" x14ac:dyDescent="0.25">
      <c r="J630" s="370">
        <v>13547</v>
      </c>
      <c r="K630">
        <v>21544</v>
      </c>
      <c r="L630" s="358">
        <v>4</v>
      </c>
    </row>
    <row r="631" spans="10:12" x14ac:dyDescent="0.25">
      <c r="J631" s="370">
        <v>25219</v>
      </c>
      <c r="K631">
        <v>25328</v>
      </c>
      <c r="L631" s="358">
        <v>4</v>
      </c>
    </row>
    <row r="632" spans="10:12" x14ac:dyDescent="0.25">
      <c r="J632" s="370">
        <v>23760</v>
      </c>
      <c r="K632">
        <v>24102</v>
      </c>
      <c r="L632" s="358">
        <v>3</v>
      </c>
    </row>
    <row r="633" spans="10:12" x14ac:dyDescent="0.25">
      <c r="J633" s="370">
        <v>2759</v>
      </c>
      <c r="K633">
        <v>12649</v>
      </c>
      <c r="L633" s="358">
        <v>7</v>
      </c>
    </row>
    <row r="634" spans="10:12" x14ac:dyDescent="0.25">
      <c r="J634" s="370">
        <v>23803</v>
      </c>
      <c r="K634">
        <v>24007</v>
      </c>
      <c r="L634" s="358">
        <v>7</v>
      </c>
    </row>
    <row r="635" spans="10:12" x14ac:dyDescent="0.25">
      <c r="J635" s="370">
        <v>2760</v>
      </c>
      <c r="K635">
        <v>13734</v>
      </c>
      <c r="L635" s="358">
        <v>7</v>
      </c>
    </row>
    <row r="636" spans="10:12" x14ac:dyDescent="0.25">
      <c r="J636" s="370">
        <v>24956</v>
      </c>
      <c r="K636">
        <v>26110</v>
      </c>
      <c r="L636" s="358">
        <v>6</v>
      </c>
    </row>
    <row r="637" spans="10:12" x14ac:dyDescent="0.25">
      <c r="J637" s="370">
        <v>23020</v>
      </c>
      <c r="K637">
        <v>24024</v>
      </c>
      <c r="L637" s="358">
        <v>6</v>
      </c>
    </row>
    <row r="638" spans="10:12" x14ac:dyDescent="0.25">
      <c r="J638" s="370">
        <v>11088</v>
      </c>
      <c r="K638">
        <v>12590</v>
      </c>
      <c r="L638" s="358">
        <v>4</v>
      </c>
    </row>
    <row r="639" spans="10:12" x14ac:dyDescent="0.25">
      <c r="J639" s="370">
        <v>12970</v>
      </c>
      <c r="K639">
        <v>13433</v>
      </c>
      <c r="L639" s="358">
        <v>6</v>
      </c>
    </row>
    <row r="640" spans="10:12" x14ac:dyDescent="0.25">
      <c r="J640" s="370">
        <v>3776</v>
      </c>
      <c r="K640">
        <v>11760</v>
      </c>
      <c r="L640" s="358">
        <v>6</v>
      </c>
    </row>
    <row r="641" spans="10:12" x14ac:dyDescent="0.25">
      <c r="J641" s="370">
        <v>3263</v>
      </c>
      <c r="K641">
        <v>21549</v>
      </c>
      <c r="L641" s="358">
        <v>6</v>
      </c>
    </row>
    <row r="642" spans="10:12" x14ac:dyDescent="0.25">
      <c r="J642" s="370">
        <v>12605</v>
      </c>
      <c r="K642">
        <v>21604</v>
      </c>
      <c r="L642" s="358">
        <v>4</v>
      </c>
    </row>
    <row r="643" spans="10:12" x14ac:dyDescent="0.25">
      <c r="J643" s="370">
        <v>3783</v>
      </c>
      <c r="K643">
        <v>12521</v>
      </c>
      <c r="L643" s="358">
        <v>6</v>
      </c>
    </row>
    <row r="644" spans="10:12" x14ac:dyDescent="0.25">
      <c r="J644" s="370">
        <v>15055</v>
      </c>
      <c r="K644">
        <v>21605</v>
      </c>
      <c r="L644" s="358">
        <v>4</v>
      </c>
    </row>
    <row r="645" spans="10:12" x14ac:dyDescent="0.25">
      <c r="J645" s="370">
        <v>12973</v>
      </c>
      <c r="K645">
        <v>13058</v>
      </c>
      <c r="L645" s="358">
        <v>4</v>
      </c>
    </row>
    <row r="646" spans="10:12" x14ac:dyDescent="0.25">
      <c r="J646" s="370">
        <v>13202</v>
      </c>
      <c r="K646">
        <v>14117</v>
      </c>
      <c r="L646" s="358">
        <v>4</v>
      </c>
    </row>
    <row r="647" spans="10:12" x14ac:dyDescent="0.25">
      <c r="J647" s="370">
        <v>15049</v>
      </c>
      <c r="K647">
        <v>21609</v>
      </c>
      <c r="L647" s="358">
        <v>6</v>
      </c>
    </row>
    <row r="648" spans="10:12" x14ac:dyDescent="0.25">
      <c r="J648" s="370">
        <v>15534</v>
      </c>
      <c r="K648">
        <v>23133</v>
      </c>
      <c r="L648" s="358">
        <v>5</v>
      </c>
    </row>
    <row r="649" spans="10:12" x14ac:dyDescent="0.25">
      <c r="J649" s="370">
        <v>2976</v>
      </c>
      <c r="K649">
        <v>11193</v>
      </c>
      <c r="L649" s="358">
        <v>5</v>
      </c>
    </row>
    <row r="650" spans="10:12" x14ac:dyDescent="0.25">
      <c r="J650" s="370">
        <v>2842</v>
      </c>
      <c r="K650">
        <v>11194</v>
      </c>
      <c r="L650" s="358">
        <v>5</v>
      </c>
    </row>
    <row r="651" spans="10:12" x14ac:dyDescent="0.25">
      <c r="J651" s="370">
        <v>25212</v>
      </c>
      <c r="K651">
        <v>25305</v>
      </c>
      <c r="L651" s="358">
        <v>5</v>
      </c>
    </row>
    <row r="652" spans="10:12" x14ac:dyDescent="0.25">
      <c r="J652" s="370">
        <v>22991</v>
      </c>
      <c r="K652">
        <v>24008</v>
      </c>
      <c r="L652" s="358">
        <v>5</v>
      </c>
    </row>
    <row r="653" spans="10:12" x14ac:dyDescent="0.25">
      <c r="J653" s="370">
        <v>10692</v>
      </c>
      <c r="K653">
        <v>13163</v>
      </c>
      <c r="L653" s="358">
        <v>6</v>
      </c>
    </row>
    <row r="654" spans="10:12" x14ac:dyDescent="0.25">
      <c r="J654" s="370">
        <v>22833</v>
      </c>
      <c r="K654">
        <v>23673</v>
      </c>
      <c r="L654" s="358">
        <v>6</v>
      </c>
    </row>
    <row r="655" spans="10:12" x14ac:dyDescent="0.25">
      <c r="J655" s="370">
        <v>10691</v>
      </c>
      <c r="K655">
        <v>12672</v>
      </c>
      <c r="L655" s="358">
        <v>6</v>
      </c>
    </row>
    <row r="656" spans="10:12" x14ac:dyDescent="0.25">
      <c r="J656" s="370">
        <v>15536</v>
      </c>
      <c r="K656">
        <v>21617</v>
      </c>
      <c r="L656" s="358">
        <v>8</v>
      </c>
    </row>
    <row r="657" spans="10:12" x14ac:dyDescent="0.25">
      <c r="J657" s="370">
        <v>15538</v>
      </c>
      <c r="K657">
        <v>15653</v>
      </c>
      <c r="L657" s="358">
        <v>8</v>
      </c>
    </row>
    <row r="658" spans="10:12" x14ac:dyDescent="0.25">
      <c r="J658" s="370">
        <v>3896</v>
      </c>
      <c r="K658">
        <v>21717</v>
      </c>
      <c r="L658" s="358">
        <v>5</v>
      </c>
    </row>
    <row r="659" spans="10:12" x14ac:dyDescent="0.25">
      <c r="J659" s="370">
        <v>3886</v>
      </c>
      <c r="K659">
        <v>21719</v>
      </c>
      <c r="L659" s="358">
        <v>5</v>
      </c>
    </row>
    <row r="660" spans="10:12" x14ac:dyDescent="0.25">
      <c r="J660" s="370">
        <v>10572</v>
      </c>
      <c r="K660">
        <v>21721</v>
      </c>
      <c r="L660" s="358">
        <v>4</v>
      </c>
    </row>
    <row r="661" spans="10:12" x14ac:dyDescent="0.25">
      <c r="J661" s="370">
        <v>10571</v>
      </c>
      <c r="K661">
        <v>21720</v>
      </c>
      <c r="L661" s="358">
        <v>4</v>
      </c>
    </row>
    <row r="662" spans="10:12" x14ac:dyDescent="0.25">
      <c r="J662" s="370">
        <v>23804</v>
      </c>
      <c r="K662">
        <v>24009</v>
      </c>
      <c r="L662" s="358">
        <v>4</v>
      </c>
    </row>
    <row r="663" spans="10:12" x14ac:dyDescent="0.25">
      <c r="J663" s="370">
        <v>24957</v>
      </c>
      <c r="K663">
        <v>26111</v>
      </c>
      <c r="L663" s="358">
        <v>6</v>
      </c>
    </row>
    <row r="664" spans="10:12" x14ac:dyDescent="0.25">
      <c r="J664" s="370">
        <v>24958</v>
      </c>
      <c r="K664">
        <v>26112</v>
      </c>
      <c r="L664" s="358">
        <v>6</v>
      </c>
    </row>
    <row r="665" spans="10:12" x14ac:dyDescent="0.25">
      <c r="J665" s="370">
        <v>10693</v>
      </c>
      <c r="K665">
        <v>12671</v>
      </c>
      <c r="L665" s="358">
        <v>5</v>
      </c>
    </row>
    <row r="666" spans="10:12" x14ac:dyDescent="0.25">
      <c r="J666" s="370">
        <v>22332</v>
      </c>
      <c r="K666">
        <v>23134</v>
      </c>
      <c r="L666" s="358">
        <v>6</v>
      </c>
    </row>
    <row r="667" spans="10:12" x14ac:dyDescent="0.25">
      <c r="J667" s="370">
        <v>3785</v>
      </c>
      <c r="K667">
        <v>13434</v>
      </c>
      <c r="L667" s="358">
        <v>6</v>
      </c>
    </row>
    <row r="668" spans="10:12" x14ac:dyDescent="0.25">
      <c r="J668" s="370">
        <v>12331</v>
      </c>
      <c r="K668">
        <v>13144</v>
      </c>
      <c r="L668" s="358">
        <v>6</v>
      </c>
    </row>
    <row r="669" spans="10:12" x14ac:dyDescent="0.25">
      <c r="J669" s="370">
        <v>15154</v>
      </c>
      <c r="K669">
        <v>21737</v>
      </c>
      <c r="L669" s="358">
        <v>4</v>
      </c>
    </row>
    <row r="670" spans="10:12" x14ac:dyDescent="0.25">
      <c r="J670" s="370">
        <v>15157</v>
      </c>
      <c r="K670">
        <v>21747</v>
      </c>
      <c r="L670" s="358">
        <v>4</v>
      </c>
    </row>
    <row r="671" spans="10:12" x14ac:dyDescent="0.25">
      <c r="J671" s="370">
        <v>11631</v>
      </c>
      <c r="K671">
        <v>11746</v>
      </c>
      <c r="L671" s="358">
        <v>4</v>
      </c>
    </row>
    <row r="672" spans="10:12" x14ac:dyDescent="0.25">
      <c r="J672" s="370">
        <v>11380</v>
      </c>
      <c r="K672">
        <v>11748</v>
      </c>
      <c r="L672" s="358">
        <v>4</v>
      </c>
    </row>
    <row r="673" spans="10:12" x14ac:dyDescent="0.25">
      <c r="J673" s="370">
        <v>1204</v>
      </c>
      <c r="K673">
        <v>21757</v>
      </c>
      <c r="L673" s="358">
        <v>4</v>
      </c>
    </row>
    <row r="674" spans="10:12" x14ac:dyDescent="0.25">
      <c r="J674" s="370">
        <v>2668</v>
      </c>
      <c r="K674">
        <v>21759</v>
      </c>
      <c r="L674" s="358">
        <v>4</v>
      </c>
    </row>
    <row r="675" spans="10:12" x14ac:dyDescent="0.25">
      <c r="J675" s="370">
        <v>1203</v>
      </c>
      <c r="K675">
        <v>21761</v>
      </c>
      <c r="L675" s="358">
        <v>4</v>
      </c>
    </row>
    <row r="676" spans="10:12" x14ac:dyDescent="0.25">
      <c r="J676" s="370">
        <v>22996</v>
      </c>
      <c r="K676">
        <v>24010</v>
      </c>
      <c r="L676" s="358">
        <v>4</v>
      </c>
    </row>
    <row r="677" spans="10:12" x14ac:dyDescent="0.25">
      <c r="J677" s="370">
        <v>22994</v>
      </c>
      <c r="K677">
        <v>24011</v>
      </c>
      <c r="L677" s="358">
        <v>4</v>
      </c>
    </row>
    <row r="678" spans="10:12" x14ac:dyDescent="0.25">
      <c r="J678" s="370">
        <v>23468</v>
      </c>
      <c r="K678">
        <v>24012</v>
      </c>
      <c r="L678" s="358">
        <v>4</v>
      </c>
    </row>
    <row r="679" spans="10:12" x14ac:dyDescent="0.25">
      <c r="J679" s="370">
        <v>23000</v>
      </c>
      <c r="K679">
        <v>24013</v>
      </c>
      <c r="L679" s="358">
        <v>4</v>
      </c>
    </row>
    <row r="680" spans="10:12" x14ac:dyDescent="0.25">
      <c r="J680" s="370">
        <v>22998</v>
      </c>
      <c r="K680">
        <v>24014</v>
      </c>
      <c r="L680" s="358">
        <v>4</v>
      </c>
    </row>
    <row r="681" spans="10:12" x14ac:dyDescent="0.25">
      <c r="J681" s="370">
        <v>23002</v>
      </c>
      <c r="K681">
        <v>24015</v>
      </c>
      <c r="L681" s="358">
        <v>4</v>
      </c>
    </row>
    <row r="682" spans="10:12" x14ac:dyDescent="0.25">
      <c r="J682" s="370">
        <v>23805</v>
      </c>
      <c r="K682">
        <v>24016</v>
      </c>
      <c r="L682" s="358">
        <v>4</v>
      </c>
    </row>
    <row r="683" spans="10:12" x14ac:dyDescent="0.25">
      <c r="J683" s="370">
        <v>23008</v>
      </c>
      <c r="K683">
        <v>24019</v>
      </c>
      <c r="L683" s="358">
        <v>4</v>
      </c>
    </row>
    <row r="684" spans="10:12" x14ac:dyDescent="0.25">
      <c r="J684" s="370">
        <v>23006</v>
      </c>
      <c r="K684">
        <v>24018</v>
      </c>
      <c r="L684" s="358">
        <v>4</v>
      </c>
    </row>
    <row r="685" spans="10:12" x14ac:dyDescent="0.25">
      <c r="J685" s="370">
        <v>325</v>
      </c>
      <c r="K685">
        <v>11739</v>
      </c>
      <c r="L685" s="358">
        <v>4</v>
      </c>
    </row>
    <row r="686" spans="10:12" x14ac:dyDescent="0.25">
      <c r="J686" s="370">
        <v>2321</v>
      </c>
      <c r="K686">
        <v>11740</v>
      </c>
      <c r="L686" s="358">
        <v>4</v>
      </c>
    </row>
    <row r="687" spans="10:12" x14ac:dyDescent="0.25">
      <c r="J687" s="370">
        <v>327</v>
      </c>
      <c r="K687">
        <v>11741</v>
      </c>
      <c r="L687" s="358">
        <v>4</v>
      </c>
    </row>
    <row r="688" spans="10:12" x14ac:dyDescent="0.25">
      <c r="J688" s="370">
        <v>1544</v>
      </c>
      <c r="K688">
        <v>11742</v>
      </c>
      <c r="L688" s="358">
        <v>4</v>
      </c>
    </row>
    <row r="689" spans="10:12" x14ac:dyDescent="0.25">
      <c r="J689" s="370">
        <v>501</v>
      </c>
      <c r="K689">
        <v>21768</v>
      </c>
      <c r="L689" s="358">
        <v>4</v>
      </c>
    </row>
    <row r="690" spans="10:12" x14ac:dyDescent="0.25">
      <c r="J690" s="370">
        <v>3787</v>
      </c>
      <c r="K690">
        <v>21763</v>
      </c>
      <c r="L690" s="358">
        <v>6</v>
      </c>
    </row>
    <row r="691" spans="10:12" x14ac:dyDescent="0.25">
      <c r="J691" s="370">
        <v>25242</v>
      </c>
      <c r="K691">
        <v>25306</v>
      </c>
      <c r="L691" s="358">
        <v>7</v>
      </c>
    </row>
    <row r="692" spans="10:12" x14ac:dyDescent="0.25">
      <c r="J692" s="370">
        <v>11636</v>
      </c>
      <c r="K692">
        <v>12592</v>
      </c>
      <c r="L692" s="358">
        <v>4</v>
      </c>
    </row>
    <row r="693" spans="10:12" x14ac:dyDescent="0.25">
      <c r="J693" s="370">
        <v>3798</v>
      </c>
      <c r="K693">
        <v>12126</v>
      </c>
      <c r="L693" s="358">
        <v>4</v>
      </c>
    </row>
    <row r="694" spans="10:12" x14ac:dyDescent="0.25">
      <c r="J694" s="370">
        <v>25811</v>
      </c>
      <c r="K694">
        <v>26477</v>
      </c>
      <c r="L694" s="358">
        <v>7</v>
      </c>
    </row>
    <row r="695" spans="10:12" x14ac:dyDescent="0.25">
      <c r="J695" s="370">
        <v>25812</v>
      </c>
      <c r="K695">
        <v>26478</v>
      </c>
      <c r="L695" s="358">
        <v>7</v>
      </c>
    </row>
    <row r="696" spans="10:12" x14ac:dyDescent="0.25">
      <c r="J696" s="370">
        <v>26718</v>
      </c>
      <c r="K696">
        <v>26720</v>
      </c>
      <c r="L696" s="358">
        <v>3</v>
      </c>
    </row>
    <row r="697" spans="10:12" x14ac:dyDescent="0.25">
      <c r="J697" s="370">
        <v>26719</v>
      </c>
      <c r="K697">
        <v>26721</v>
      </c>
      <c r="L697" s="358">
        <v>6</v>
      </c>
    </row>
    <row r="698" spans="10:12" x14ac:dyDescent="0.25">
      <c r="J698" s="370">
        <v>26722</v>
      </c>
      <c r="K698">
        <v>26723</v>
      </c>
      <c r="L698" s="358">
        <v>4</v>
      </c>
    </row>
    <row r="699" spans="10:12" x14ac:dyDescent="0.25">
      <c r="J699" s="370">
        <v>26724</v>
      </c>
      <c r="K699">
        <v>26725</v>
      </c>
      <c r="L699" s="358">
        <v>6</v>
      </c>
    </row>
    <row r="700" spans="10:12" x14ac:dyDescent="0.25">
      <c r="J700" s="370">
        <v>26726</v>
      </c>
      <c r="K700">
        <v>26727</v>
      </c>
      <c r="L700" s="358">
        <v>6</v>
      </c>
    </row>
    <row r="701" spans="10:12" x14ac:dyDescent="0.25">
      <c r="J701" s="370">
        <v>26728</v>
      </c>
      <c r="K701">
        <v>26729</v>
      </c>
      <c r="L701" s="358">
        <v>6</v>
      </c>
    </row>
    <row r="702" spans="10:12" x14ac:dyDescent="0.25">
      <c r="J702" s="370">
        <v>26730</v>
      </c>
      <c r="K702">
        <v>26731</v>
      </c>
      <c r="L702" s="358">
        <v>4</v>
      </c>
    </row>
    <row r="703" spans="10:12" x14ac:dyDescent="0.25">
      <c r="J703" s="370">
        <v>26732</v>
      </c>
      <c r="K703">
        <v>26733</v>
      </c>
      <c r="L703" s="358">
        <v>6</v>
      </c>
    </row>
    <row r="704" spans="10:12" x14ac:dyDescent="0.25">
      <c r="J704" s="370">
        <v>25821</v>
      </c>
      <c r="K704">
        <v>26734</v>
      </c>
      <c r="L704" s="358">
        <v>6</v>
      </c>
    </row>
    <row r="705" spans="10:12" x14ac:dyDescent="0.25">
      <c r="J705" s="370">
        <v>26735</v>
      </c>
      <c r="K705">
        <v>26736</v>
      </c>
      <c r="L705" s="358">
        <v>6</v>
      </c>
    </row>
    <row r="706" spans="10:12" x14ac:dyDescent="0.25">
      <c r="J706" s="370">
        <v>26737</v>
      </c>
      <c r="K706">
        <v>26738</v>
      </c>
      <c r="L706" s="358">
        <v>6</v>
      </c>
    </row>
    <row r="707" spans="10:12" x14ac:dyDescent="0.25">
      <c r="J707" s="370">
        <v>26739</v>
      </c>
      <c r="K707">
        <v>26740</v>
      </c>
      <c r="L707" s="358">
        <v>6</v>
      </c>
    </row>
    <row r="708" spans="10:12" x14ac:dyDescent="0.25">
      <c r="J708" s="370">
        <v>26743</v>
      </c>
      <c r="K708">
        <v>26742</v>
      </c>
      <c r="L708" s="358">
        <v>6</v>
      </c>
    </row>
    <row r="709" spans="10:12" x14ac:dyDescent="0.25">
      <c r="J709" s="370">
        <v>26752</v>
      </c>
      <c r="K709">
        <v>26753</v>
      </c>
      <c r="L709" s="358">
        <v>6</v>
      </c>
    </row>
    <row r="710" spans="10:12" x14ac:dyDescent="0.25">
      <c r="J710" s="370">
        <v>26754</v>
      </c>
      <c r="K710">
        <v>26755</v>
      </c>
      <c r="L710" s="358">
        <v>6</v>
      </c>
    </row>
    <row r="711" spans="10:12" x14ac:dyDescent="0.25">
      <c r="J711" s="370">
        <v>26756</v>
      </c>
      <c r="K711">
        <v>26757</v>
      </c>
      <c r="L711" s="358">
        <v>6</v>
      </c>
    </row>
    <row r="712" spans="10:12" x14ac:dyDescent="0.25">
      <c r="J712" s="370">
        <v>25750</v>
      </c>
      <c r="K712">
        <v>26758</v>
      </c>
      <c r="L712" s="358">
        <v>4</v>
      </c>
    </row>
    <row r="713" spans="10:12" x14ac:dyDescent="0.25">
      <c r="J713" s="370">
        <v>26759</v>
      </c>
      <c r="K713">
        <v>26760</v>
      </c>
      <c r="L713" s="358">
        <v>4</v>
      </c>
    </row>
    <row r="714" spans="10:12" x14ac:dyDescent="0.25">
      <c r="J714" s="370">
        <v>26761</v>
      </c>
      <c r="K714">
        <v>26762</v>
      </c>
      <c r="L714" s="358">
        <v>3</v>
      </c>
    </row>
    <row r="715" spans="10:12" x14ac:dyDescent="0.25">
      <c r="J715" s="370">
        <v>26765</v>
      </c>
      <c r="K715">
        <v>26766</v>
      </c>
      <c r="L715" s="358">
        <v>4</v>
      </c>
    </row>
    <row r="716" spans="10:12" x14ac:dyDescent="0.25">
      <c r="J716" s="370">
        <v>25687</v>
      </c>
      <c r="K716">
        <v>26767</v>
      </c>
      <c r="L716" s="358">
        <v>4</v>
      </c>
    </row>
    <row r="717" spans="10:12" x14ac:dyDescent="0.25">
      <c r="J717" s="370">
        <v>26768</v>
      </c>
      <c r="K717">
        <v>26769</v>
      </c>
      <c r="L717" s="358">
        <v>4</v>
      </c>
    </row>
    <row r="718" spans="10:12" x14ac:dyDescent="0.25">
      <c r="J718" s="370">
        <v>26429</v>
      </c>
      <c r="K718">
        <v>26770</v>
      </c>
      <c r="L718" s="358">
        <v>4</v>
      </c>
    </row>
    <row r="719" spans="10:12" x14ac:dyDescent="0.25">
      <c r="J719" s="370">
        <v>26430</v>
      </c>
      <c r="K719">
        <v>26771</v>
      </c>
      <c r="L719" s="358">
        <v>4</v>
      </c>
    </row>
    <row r="720" spans="10:12" x14ac:dyDescent="0.25">
      <c r="J720" s="370">
        <v>26772</v>
      </c>
      <c r="K720">
        <v>26773</v>
      </c>
      <c r="L720" s="358">
        <v>6</v>
      </c>
    </row>
    <row r="721" spans="10:12" x14ac:dyDescent="0.25">
      <c r="J721" s="370">
        <v>26452</v>
      </c>
      <c r="K721">
        <v>26774</v>
      </c>
      <c r="L721" s="358">
        <v>4</v>
      </c>
    </row>
    <row r="722" spans="10:12" x14ac:dyDescent="0.25">
      <c r="J722" s="370">
        <v>26775</v>
      </c>
      <c r="K722">
        <v>26776</v>
      </c>
      <c r="L722" s="358">
        <v>4</v>
      </c>
    </row>
    <row r="723" spans="10:12" x14ac:dyDescent="0.25">
      <c r="J723" s="370">
        <v>26318</v>
      </c>
      <c r="K723">
        <v>26777</v>
      </c>
      <c r="L723" s="358">
        <v>4</v>
      </c>
    </row>
    <row r="724" spans="10:12" x14ac:dyDescent="0.25">
      <c r="J724" s="370">
        <v>26778</v>
      </c>
      <c r="K724">
        <v>26779</v>
      </c>
      <c r="L724" s="358">
        <v>4</v>
      </c>
    </row>
    <row r="725" spans="10:12" x14ac:dyDescent="0.25">
      <c r="J725" s="370">
        <v>26780</v>
      </c>
      <c r="K725">
        <v>26781</v>
      </c>
      <c r="L725" s="358">
        <v>4</v>
      </c>
    </row>
    <row r="726" spans="10:12" x14ac:dyDescent="0.25">
      <c r="J726" s="370">
        <v>24189</v>
      </c>
      <c r="K726">
        <v>26782</v>
      </c>
      <c r="L726" s="358">
        <v>4</v>
      </c>
    </row>
    <row r="727" spans="10:12" x14ac:dyDescent="0.25">
      <c r="J727" s="370">
        <v>26783</v>
      </c>
      <c r="K727">
        <v>26784</v>
      </c>
      <c r="L727" s="358">
        <v>6</v>
      </c>
    </row>
    <row r="728" spans="10:12" x14ac:dyDescent="0.25">
      <c r="J728" s="370">
        <v>26785</v>
      </c>
      <c r="K728">
        <v>26786</v>
      </c>
      <c r="L728" s="358">
        <v>6</v>
      </c>
    </row>
    <row r="729" spans="10:12" x14ac:dyDescent="0.25">
      <c r="J729" s="370">
        <v>26787</v>
      </c>
      <c r="K729">
        <v>26788</v>
      </c>
      <c r="L729" s="358">
        <v>6</v>
      </c>
    </row>
    <row r="730" spans="10:12" x14ac:dyDescent="0.25">
      <c r="J730" s="370">
        <v>26789</v>
      </c>
      <c r="K730">
        <v>26790</v>
      </c>
      <c r="L730" s="358">
        <v>5</v>
      </c>
    </row>
    <row r="731" spans="10:12" x14ac:dyDescent="0.25">
      <c r="J731" s="370">
        <v>26791</v>
      </c>
      <c r="K731">
        <v>26792</v>
      </c>
      <c r="L731" s="358">
        <v>5</v>
      </c>
    </row>
    <row r="732" spans="10:12" x14ac:dyDescent="0.25">
      <c r="J732" s="370">
        <v>26793</v>
      </c>
      <c r="K732">
        <v>26794</v>
      </c>
      <c r="L732" s="358">
        <v>4</v>
      </c>
    </row>
    <row r="733" spans="10:12" x14ac:dyDescent="0.25">
      <c r="J733" s="370">
        <v>26795</v>
      </c>
      <c r="K733">
        <v>26796</v>
      </c>
      <c r="L733" s="358">
        <v>4</v>
      </c>
    </row>
    <row r="734" spans="10:12" x14ac:dyDescent="0.25">
      <c r="J734" s="370">
        <v>26677</v>
      </c>
      <c r="K734">
        <v>26797</v>
      </c>
      <c r="L734" s="358">
        <v>5</v>
      </c>
    </row>
    <row r="735" spans="10:12" x14ac:dyDescent="0.25">
      <c r="J735" s="370">
        <v>26798</v>
      </c>
      <c r="K735">
        <v>26799</v>
      </c>
      <c r="L735" s="358">
        <v>5</v>
      </c>
    </row>
    <row r="736" spans="10:12" x14ac:dyDescent="0.25">
      <c r="J736" s="370">
        <v>26432</v>
      </c>
      <c r="K736">
        <v>26845</v>
      </c>
      <c r="L736" s="358">
        <v>4</v>
      </c>
    </row>
    <row r="737" spans="10:12" x14ac:dyDescent="0.25">
      <c r="J737" s="370">
        <v>26846</v>
      </c>
      <c r="K737">
        <v>26847</v>
      </c>
      <c r="L737" s="358">
        <v>4</v>
      </c>
    </row>
    <row r="738" spans="10:12" x14ac:dyDescent="0.25">
      <c r="J738" s="370">
        <v>14443</v>
      </c>
      <c r="K738">
        <v>14746</v>
      </c>
      <c r="L738" s="358">
        <v>4</v>
      </c>
    </row>
    <row r="739" spans="10:12" x14ac:dyDescent="0.25">
      <c r="J739" s="370">
        <v>15117</v>
      </c>
      <c r="K739">
        <v>21132</v>
      </c>
      <c r="L739" s="358">
        <v>4</v>
      </c>
    </row>
    <row r="740" spans="10:12" x14ac:dyDescent="0.25">
      <c r="J740" s="370">
        <v>14446</v>
      </c>
      <c r="K740">
        <v>21135</v>
      </c>
      <c r="L740" s="358">
        <v>4</v>
      </c>
    </row>
    <row r="741" spans="10:12" x14ac:dyDescent="0.25">
      <c r="J741" s="370">
        <v>26800</v>
      </c>
      <c r="K741">
        <v>26801</v>
      </c>
      <c r="L741" s="358">
        <v>4</v>
      </c>
    </row>
    <row r="742" spans="10:12" x14ac:dyDescent="0.25">
      <c r="J742" s="370">
        <v>26802</v>
      </c>
      <c r="K742">
        <v>26803</v>
      </c>
      <c r="L742" s="358">
        <v>6</v>
      </c>
    </row>
    <row r="743" spans="10:12" x14ac:dyDescent="0.25">
      <c r="J743" s="370">
        <v>26433</v>
      </c>
      <c r="K743">
        <v>26804</v>
      </c>
      <c r="L743" s="358">
        <v>4</v>
      </c>
    </row>
    <row r="744" spans="10:12" x14ac:dyDescent="0.25">
      <c r="J744" s="370">
        <v>26436</v>
      </c>
      <c r="K744">
        <v>26806</v>
      </c>
      <c r="L744" s="358">
        <v>4</v>
      </c>
    </row>
    <row r="745" spans="10:12" x14ac:dyDescent="0.25">
      <c r="J745" s="370">
        <v>26437</v>
      </c>
      <c r="K745">
        <v>26807</v>
      </c>
      <c r="L745" s="358">
        <v>4</v>
      </c>
    </row>
    <row r="746" spans="10:12" x14ac:dyDescent="0.25">
      <c r="J746" s="370">
        <v>26438</v>
      </c>
      <c r="K746">
        <v>26808</v>
      </c>
      <c r="L746" s="358">
        <v>4</v>
      </c>
    </row>
    <row r="747" spans="10:12" x14ac:dyDescent="0.25">
      <c r="J747" s="370">
        <v>26439</v>
      </c>
      <c r="K747">
        <v>26809</v>
      </c>
      <c r="L747" s="358">
        <v>4</v>
      </c>
    </row>
    <row r="748" spans="10:12" x14ac:dyDescent="0.25">
      <c r="J748" s="370">
        <v>26440</v>
      </c>
      <c r="K748">
        <v>26810</v>
      </c>
      <c r="L748" s="358">
        <v>4</v>
      </c>
    </row>
    <row r="749" spans="10:12" x14ac:dyDescent="0.25">
      <c r="J749" s="370">
        <v>26441</v>
      </c>
      <c r="K749">
        <v>26811</v>
      </c>
      <c r="L749" s="358">
        <v>4</v>
      </c>
    </row>
    <row r="750" spans="10:12" x14ac:dyDescent="0.25">
      <c r="J750" s="370">
        <v>26812</v>
      </c>
      <c r="K750">
        <v>26813</v>
      </c>
      <c r="L750" s="358">
        <v>4</v>
      </c>
    </row>
    <row r="751" spans="10:12" x14ac:dyDescent="0.25">
      <c r="J751" s="370">
        <v>26288</v>
      </c>
      <c r="K751">
        <v>26274</v>
      </c>
      <c r="L751" s="358">
        <v>6</v>
      </c>
    </row>
    <row r="752" spans="10:12" x14ac:dyDescent="0.25">
      <c r="J752" s="370">
        <v>26290</v>
      </c>
      <c r="K752">
        <v>26603</v>
      </c>
      <c r="L752" s="358">
        <v>6</v>
      </c>
    </row>
    <row r="753" spans="10:12" x14ac:dyDescent="0.25">
      <c r="J753" s="370">
        <v>26442</v>
      </c>
      <c r="K753">
        <v>26815</v>
      </c>
      <c r="L753" s="358">
        <v>4</v>
      </c>
    </row>
    <row r="754" spans="10:12" x14ac:dyDescent="0.25">
      <c r="J754" s="370">
        <v>26483</v>
      </c>
      <c r="K754">
        <v>26816</v>
      </c>
      <c r="L754" s="358">
        <v>4</v>
      </c>
    </row>
    <row r="755" spans="10:12" x14ac:dyDescent="0.25">
      <c r="J755" s="370">
        <v>26817</v>
      </c>
      <c r="K755">
        <v>26818</v>
      </c>
      <c r="L755" s="358">
        <v>4</v>
      </c>
    </row>
    <row r="756" spans="10:12" x14ac:dyDescent="0.25">
      <c r="J756" s="370">
        <v>26819</v>
      </c>
      <c r="K756">
        <v>26820</v>
      </c>
      <c r="L756" s="358">
        <v>4</v>
      </c>
    </row>
    <row r="757" spans="10:12" x14ac:dyDescent="0.25">
      <c r="J757" s="370">
        <v>26821</v>
      </c>
      <c r="K757">
        <v>26822</v>
      </c>
      <c r="L757" s="358">
        <v>4</v>
      </c>
    </row>
    <row r="758" spans="10:12" x14ac:dyDescent="0.25">
      <c r="J758" s="370">
        <v>26823</v>
      </c>
      <c r="K758">
        <v>26824</v>
      </c>
      <c r="L758" s="358">
        <v>4</v>
      </c>
    </row>
    <row r="759" spans="10:12" x14ac:dyDescent="0.25">
      <c r="J759" s="370">
        <v>24968</v>
      </c>
      <c r="K759">
        <v>26825</v>
      </c>
      <c r="L759" s="358">
        <v>4</v>
      </c>
    </row>
    <row r="760" spans="10:12" x14ac:dyDescent="0.25">
      <c r="J760" s="370">
        <v>26500</v>
      </c>
      <c r="K760">
        <v>26826</v>
      </c>
      <c r="L760" s="358">
        <v>4</v>
      </c>
    </row>
    <row r="761" spans="10:12" x14ac:dyDescent="0.25">
      <c r="J761" s="370">
        <v>26446</v>
      </c>
      <c r="K761">
        <v>26827</v>
      </c>
      <c r="L761" s="358">
        <v>4</v>
      </c>
    </row>
    <row r="762" spans="10:12" x14ac:dyDescent="0.25">
      <c r="J762" s="370">
        <v>26322</v>
      </c>
      <c r="K762">
        <v>26828</v>
      </c>
      <c r="L762" s="358">
        <v>6</v>
      </c>
    </row>
    <row r="763" spans="10:12" x14ac:dyDescent="0.25">
      <c r="J763" s="370">
        <v>26323</v>
      </c>
      <c r="K763">
        <v>26829</v>
      </c>
      <c r="L763" s="358">
        <v>6</v>
      </c>
    </row>
    <row r="764" spans="10:12" x14ac:dyDescent="0.25">
      <c r="J764" s="370">
        <v>26830</v>
      </c>
      <c r="K764">
        <v>26831</v>
      </c>
      <c r="L764" s="358">
        <v>4</v>
      </c>
    </row>
    <row r="765" spans="10:12" x14ac:dyDescent="0.25">
      <c r="J765" s="370">
        <v>26449</v>
      </c>
      <c r="K765">
        <v>26832</v>
      </c>
      <c r="L765" s="358">
        <v>4</v>
      </c>
    </row>
    <row r="766" spans="10:12" x14ac:dyDescent="0.25">
      <c r="J766" s="370">
        <v>26448</v>
      </c>
      <c r="K766">
        <v>26833</v>
      </c>
      <c r="L766" s="358">
        <v>4</v>
      </c>
    </row>
    <row r="767" spans="10:12" x14ac:dyDescent="0.25">
      <c r="J767" s="370">
        <v>26848</v>
      </c>
      <c r="K767">
        <v>26848</v>
      </c>
      <c r="L767" s="358">
        <v>6</v>
      </c>
    </row>
    <row r="768" spans="10:12" x14ac:dyDescent="0.25">
      <c r="J768" s="370">
        <v>26834</v>
      </c>
      <c r="K768">
        <v>26835</v>
      </c>
      <c r="L768" s="358">
        <v>3</v>
      </c>
    </row>
    <row r="769" spans="10:12" x14ac:dyDescent="0.25">
      <c r="J769" s="370">
        <v>15235</v>
      </c>
      <c r="K769">
        <v>26836</v>
      </c>
      <c r="L769" s="358">
        <v>6</v>
      </c>
    </row>
    <row r="770" spans="10:12" x14ac:dyDescent="0.25">
      <c r="J770" s="370">
        <v>26837</v>
      </c>
      <c r="K770">
        <v>26838</v>
      </c>
      <c r="L770" s="358">
        <v>6</v>
      </c>
    </row>
    <row r="771" spans="10:12" ht="15.75" thickBot="1" x14ac:dyDescent="0.3">
      <c r="J771" s="371">
        <v>26850</v>
      </c>
      <c r="K771" s="375">
        <v>26851</v>
      </c>
      <c r="L771" s="360">
        <v>4</v>
      </c>
    </row>
  </sheetData>
  <sortState xmlns:xlrd2="http://schemas.microsoft.com/office/spreadsheetml/2017/richdata2" ref="A104:B155">
    <sortCondition ref="A104:A15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047F-663F-4248-A47F-28C1BBD04004}">
  <sheetPr codeName="Feuil3">
    <tabColor rgb="FF00B050"/>
    <pageSetUpPr fitToPage="1"/>
  </sheetPr>
  <dimension ref="A1:CB1348"/>
  <sheetViews>
    <sheetView zoomScaleNormal="100" workbookViewId="0">
      <pane xSplit="20" ySplit="5" topLeftCell="U6" activePane="bottomRight" state="frozen"/>
      <selection activeCell="C19" sqref="C19:G19"/>
      <selection pane="topRight" activeCell="C19" sqref="C19:G19"/>
      <selection pane="bottomLeft" activeCell="C19" sqref="C19:G19"/>
      <selection pane="bottomRight" activeCell="U20" sqref="U20"/>
    </sheetView>
  </sheetViews>
  <sheetFormatPr baseColWidth="10" defaultRowHeight="15" x14ac:dyDescent="0.25"/>
  <cols>
    <col min="1" max="1" width="5.5703125" customWidth="1"/>
    <col min="2" max="2" width="29.7109375" customWidth="1"/>
    <col min="3" max="3" width="33.140625" customWidth="1"/>
    <col min="4" max="4" width="11.28515625" customWidth="1"/>
    <col min="5" max="5" width="2.5703125" style="68" customWidth="1"/>
    <col min="6" max="6" width="10.85546875" style="68" customWidth="1"/>
    <col min="7" max="7" width="4.5703125" style="68" customWidth="1"/>
    <col min="8" max="8" width="3.42578125" style="68" customWidth="1"/>
    <col min="9" max="9" width="4" style="68" customWidth="1"/>
    <col min="10" max="10" width="5.5703125" style="68" customWidth="1"/>
    <col min="11" max="11" width="11.42578125" hidden="1" customWidth="1"/>
    <col min="12" max="12" width="5.42578125" hidden="1" customWidth="1"/>
    <col min="13" max="13" width="4.85546875" hidden="1" customWidth="1"/>
    <col min="14" max="14" width="5.7109375" customWidth="1"/>
    <col min="15" max="15" width="4" hidden="1" customWidth="1"/>
    <col min="16" max="17" width="5.85546875" hidden="1" customWidth="1"/>
    <col min="18" max="20" width="7.7109375" customWidth="1"/>
    <col min="21" max="72" width="6.28515625" customWidth="1"/>
    <col min="73" max="73" width="121.7109375" customWidth="1"/>
    <col min="74" max="74" width="4.7109375" customWidth="1"/>
    <col min="75" max="75" width="3.5703125" customWidth="1"/>
    <col min="76" max="76" width="42.28515625" hidden="1" customWidth="1"/>
    <col min="77" max="77" width="11.42578125" hidden="1" customWidth="1"/>
    <col min="78" max="78" width="42.28515625" hidden="1" customWidth="1"/>
    <col min="79" max="79" width="11.42578125" hidden="1" customWidth="1"/>
    <col min="80" max="80" width="11.42578125" customWidth="1"/>
  </cols>
  <sheetData>
    <row r="1" spans="1:80" ht="0.95" customHeight="1" x14ac:dyDescent="0.25">
      <c r="A1" s="51">
        <f>WEEKNUM('Informations Client'!C13,2)</f>
        <v>1</v>
      </c>
      <c r="B1" s="51">
        <f>'Informations Client'!K12</f>
        <v>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</row>
    <row r="2" spans="1:80" ht="0.95" customHeight="1" x14ac:dyDescent="0.25">
      <c r="A2" s="57"/>
      <c r="B2" s="16"/>
      <c r="C2" s="527"/>
      <c r="D2" s="17"/>
      <c r="E2" s="69"/>
      <c r="F2" s="70"/>
      <c r="G2" s="62"/>
      <c r="H2" s="62"/>
      <c r="I2" s="62"/>
      <c r="J2" s="62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</row>
    <row r="3" spans="1:80" ht="0.95" customHeight="1" x14ac:dyDescent="0.25">
      <c r="A3" s="16"/>
      <c r="B3" s="16"/>
      <c r="C3" s="498"/>
      <c r="D3" s="17"/>
      <c r="E3" s="69"/>
      <c r="F3" s="70"/>
      <c r="G3" s="62"/>
      <c r="H3" s="62"/>
      <c r="I3" s="62"/>
      <c r="J3" s="62"/>
      <c r="K3" s="14"/>
      <c r="L3" s="14"/>
      <c r="M3" s="14"/>
      <c r="N3" s="14"/>
      <c r="O3" s="14"/>
      <c r="P3" s="14"/>
      <c r="Q3" s="14"/>
      <c r="R3" s="14"/>
      <c r="S3" s="14"/>
      <c r="T3" s="14"/>
      <c r="U3" s="494">
        <f>U5-$A$1</f>
        <v>35</v>
      </c>
      <c r="V3" s="494">
        <f t="shared" ref="V3:AK3" si="0">V5-$A$1</f>
        <v>36</v>
      </c>
      <c r="W3" s="494">
        <f t="shared" si="0"/>
        <v>37</v>
      </c>
      <c r="X3" s="494">
        <f t="shared" si="0"/>
        <v>38</v>
      </c>
      <c r="Y3" s="494">
        <f t="shared" si="0"/>
        <v>39</v>
      </c>
      <c r="Z3" s="494">
        <f t="shared" si="0"/>
        <v>40</v>
      </c>
      <c r="AA3" s="494">
        <f t="shared" si="0"/>
        <v>41</v>
      </c>
      <c r="AB3" s="494">
        <f t="shared" si="0"/>
        <v>42</v>
      </c>
      <c r="AC3" s="494">
        <f t="shared" si="0"/>
        <v>43</v>
      </c>
      <c r="AD3" s="494">
        <f t="shared" si="0"/>
        <v>44</v>
      </c>
      <c r="AE3" s="494">
        <f t="shared" si="0"/>
        <v>45</v>
      </c>
      <c r="AF3" s="494">
        <f t="shared" si="0"/>
        <v>46</v>
      </c>
      <c r="AG3" s="494">
        <f t="shared" si="0"/>
        <v>47</v>
      </c>
      <c r="AH3" s="494">
        <f t="shared" si="0"/>
        <v>48</v>
      </c>
      <c r="AI3" s="494">
        <f t="shared" si="0"/>
        <v>49</v>
      </c>
      <c r="AJ3" s="494">
        <f t="shared" si="0"/>
        <v>50</v>
      </c>
      <c r="AK3" s="494">
        <f t="shared" si="0"/>
        <v>51</v>
      </c>
      <c r="AL3" s="46">
        <f>(AL5+52)-$A$1</f>
        <v>52</v>
      </c>
      <c r="AM3" s="46">
        <f t="shared" ref="AM3:BT3" si="1">(AM5+52)-$A$1</f>
        <v>53</v>
      </c>
      <c r="AN3" s="46">
        <f t="shared" si="1"/>
        <v>54</v>
      </c>
      <c r="AO3" s="46">
        <f t="shared" si="1"/>
        <v>55</v>
      </c>
      <c r="AP3" s="46">
        <f t="shared" si="1"/>
        <v>56</v>
      </c>
      <c r="AQ3" s="46">
        <f t="shared" si="1"/>
        <v>57</v>
      </c>
      <c r="AR3" s="46">
        <f t="shared" si="1"/>
        <v>58</v>
      </c>
      <c r="AS3" s="46">
        <f t="shared" si="1"/>
        <v>59</v>
      </c>
      <c r="AT3" s="46">
        <f t="shared" si="1"/>
        <v>60</v>
      </c>
      <c r="AU3" s="46">
        <f t="shared" si="1"/>
        <v>61</v>
      </c>
      <c r="AV3" s="46">
        <f t="shared" si="1"/>
        <v>62</v>
      </c>
      <c r="AW3" s="46">
        <f t="shared" si="1"/>
        <v>63</v>
      </c>
      <c r="AX3" s="46">
        <f t="shared" si="1"/>
        <v>64</v>
      </c>
      <c r="AY3" s="46">
        <f t="shared" si="1"/>
        <v>65</v>
      </c>
      <c r="AZ3" s="46">
        <f t="shared" si="1"/>
        <v>66</v>
      </c>
      <c r="BA3" s="46">
        <f t="shared" si="1"/>
        <v>67</v>
      </c>
      <c r="BB3" s="46">
        <f t="shared" si="1"/>
        <v>68</v>
      </c>
      <c r="BC3" s="46">
        <f t="shared" si="1"/>
        <v>69</v>
      </c>
      <c r="BD3" s="46">
        <f t="shared" si="1"/>
        <v>70</v>
      </c>
      <c r="BE3" s="46">
        <f t="shared" si="1"/>
        <v>71</v>
      </c>
      <c r="BF3" s="46">
        <f t="shared" si="1"/>
        <v>72</v>
      </c>
      <c r="BG3" s="46">
        <f t="shared" si="1"/>
        <v>73</v>
      </c>
      <c r="BH3" s="46">
        <f t="shared" si="1"/>
        <v>74</v>
      </c>
      <c r="BI3" s="46">
        <f t="shared" si="1"/>
        <v>75</v>
      </c>
      <c r="BJ3" s="46">
        <f t="shared" si="1"/>
        <v>76</v>
      </c>
      <c r="BK3" s="46">
        <f t="shared" si="1"/>
        <v>77</v>
      </c>
      <c r="BL3" s="46">
        <f t="shared" si="1"/>
        <v>78</v>
      </c>
      <c r="BM3" s="46">
        <f t="shared" si="1"/>
        <v>79</v>
      </c>
      <c r="BN3" s="46">
        <f t="shared" si="1"/>
        <v>80</v>
      </c>
      <c r="BO3" s="46">
        <f t="shared" si="1"/>
        <v>81</v>
      </c>
      <c r="BP3" s="46">
        <f t="shared" si="1"/>
        <v>82</v>
      </c>
      <c r="BQ3" s="46">
        <f t="shared" si="1"/>
        <v>83</v>
      </c>
      <c r="BR3" s="46">
        <f t="shared" si="1"/>
        <v>84</v>
      </c>
      <c r="BS3" s="46">
        <f t="shared" si="1"/>
        <v>85</v>
      </c>
      <c r="BT3" s="46">
        <f t="shared" si="1"/>
        <v>86</v>
      </c>
      <c r="BU3" s="14"/>
      <c r="BV3" s="14"/>
      <c r="BW3" s="14"/>
      <c r="BX3" s="14"/>
      <c r="BY3" s="14"/>
      <c r="BZ3" s="14"/>
      <c r="CA3" s="14"/>
      <c r="CB3" s="14"/>
    </row>
    <row r="4" spans="1:80" ht="30.75" customHeight="1" x14ac:dyDescent="0.25">
      <c r="A4" s="59" t="s">
        <v>1071</v>
      </c>
      <c r="B4" s="16"/>
      <c r="C4" s="78"/>
      <c r="D4" s="60"/>
      <c r="E4" s="61" t="s">
        <v>1072</v>
      </c>
      <c r="F4" s="231">
        <f>IF(Traitement!E8&lt;10000,10000-Traitement!E8,"0")</f>
        <v>10000</v>
      </c>
      <c r="G4" s="536" t="s">
        <v>2269</v>
      </c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7"/>
      <c r="U4" s="237">
        <f>SUM(U6:U1322)</f>
        <v>0</v>
      </c>
      <c r="V4" s="40">
        <f t="shared" ref="V4:BT4" si="2">SUM(V6:V1322)</f>
        <v>0</v>
      </c>
      <c r="W4" s="40">
        <f t="shared" si="2"/>
        <v>0</v>
      </c>
      <c r="X4" s="40">
        <f t="shared" si="2"/>
        <v>0</v>
      </c>
      <c r="Y4" s="40">
        <f t="shared" si="2"/>
        <v>0</v>
      </c>
      <c r="Z4" s="40">
        <f t="shared" si="2"/>
        <v>0</v>
      </c>
      <c r="AA4" s="40">
        <f t="shared" si="2"/>
        <v>0</v>
      </c>
      <c r="AB4" s="40">
        <f t="shared" si="2"/>
        <v>0</v>
      </c>
      <c r="AC4" s="40">
        <f t="shared" si="2"/>
        <v>0</v>
      </c>
      <c r="AD4" s="40">
        <f t="shared" si="2"/>
        <v>0</v>
      </c>
      <c r="AE4" s="40">
        <f t="shared" si="2"/>
        <v>0</v>
      </c>
      <c r="AF4" s="40">
        <f t="shared" si="2"/>
        <v>0</v>
      </c>
      <c r="AG4" s="40">
        <f t="shared" si="2"/>
        <v>0</v>
      </c>
      <c r="AH4" s="40">
        <f t="shared" si="2"/>
        <v>0</v>
      </c>
      <c r="AI4" s="40">
        <f t="shared" si="2"/>
        <v>0</v>
      </c>
      <c r="AJ4" s="40">
        <f t="shared" si="2"/>
        <v>0</v>
      </c>
      <c r="AK4" s="40">
        <f t="shared" si="2"/>
        <v>0</v>
      </c>
      <c r="AL4" s="40">
        <f t="shared" si="2"/>
        <v>0</v>
      </c>
      <c r="AM4" s="40">
        <f t="shared" si="2"/>
        <v>0</v>
      </c>
      <c r="AN4" s="40">
        <f t="shared" si="2"/>
        <v>0</v>
      </c>
      <c r="AO4" s="40">
        <f t="shared" si="2"/>
        <v>0</v>
      </c>
      <c r="AP4" s="40">
        <f t="shared" si="2"/>
        <v>0</v>
      </c>
      <c r="AQ4" s="40">
        <f t="shared" si="2"/>
        <v>0</v>
      </c>
      <c r="AR4" s="40">
        <f t="shared" si="2"/>
        <v>0</v>
      </c>
      <c r="AS4" s="40">
        <f t="shared" si="2"/>
        <v>0</v>
      </c>
      <c r="AT4" s="40">
        <f t="shared" si="2"/>
        <v>0</v>
      </c>
      <c r="AU4" s="40">
        <f t="shared" si="2"/>
        <v>0</v>
      </c>
      <c r="AV4" s="40">
        <f t="shared" si="2"/>
        <v>0</v>
      </c>
      <c r="AW4" s="40">
        <f t="shared" si="2"/>
        <v>0</v>
      </c>
      <c r="AX4" s="40">
        <f t="shared" si="2"/>
        <v>0</v>
      </c>
      <c r="AY4" s="40">
        <f t="shared" si="2"/>
        <v>0</v>
      </c>
      <c r="AZ4" s="40">
        <f t="shared" si="2"/>
        <v>0</v>
      </c>
      <c r="BA4" s="40">
        <f t="shared" si="2"/>
        <v>0</v>
      </c>
      <c r="BB4" s="40">
        <f t="shared" si="2"/>
        <v>0</v>
      </c>
      <c r="BC4" s="40">
        <f t="shared" si="2"/>
        <v>0</v>
      </c>
      <c r="BD4" s="40">
        <f t="shared" si="2"/>
        <v>0</v>
      </c>
      <c r="BE4" s="40">
        <f t="shared" si="2"/>
        <v>0</v>
      </c>
      <c r="BF4" s="40">
        <f t="shared" si="2"/>
        <v>0</v>
      </c>
      <c r="BG4" s="40">
        <f t="shared" si="2"/>
        <v>0</v>
      </c>
      <c r="BH4" s="40">
        <f t="shared" si="2"/>
        <v>0</v>
      </c>
      <c r="BI4" s="40">
        <f t="shared" si="2"/>
        <v>0</v>
      </c>
      <c r="BJ4" s="40">
        <f t="shared" si="2"/>
        <v>0</v>
      </c>
      <c r="BK4" s="40">
        <f t="shared" si="2"/>
        <v>0</v>
      </c>
      <c r="BL4" s="40">
        <f t="shared" si="2"/>
        <v>0</v>
      </c>
      <c r="BM4" s="40">
        <f t="shared" si="2"/>
        <v>0</v>
      </c>
      <c r="BN4" s="40">
        <f t="shared" si="2"/>
        <v>0</v>
      </c>
      <c r="BO4" s="40">
        <f t="shared" si="2"/>
        <v>0</v>
      </c>
      <c r="BP4" s="40">
        <f t="shared" si="2"/>
        <v>0</v>
      </c>
      <c r="BQ4" s="40">
        <f t="shared" si="2"/>
        <v>0</v>
      </c>
      <c r="BR4" s="40">
        <f t="shared" si="2"/>
        <v>0</v>
      </c>
      <c r="BS4" s="40">
        <f t="shared" si="2"/>
        <v>0</v>
      </c>
      <c r="BT4" s="40">
        <f t="shared" si="2"/>
        <v>0</v>
      </c>
      <c r="BU4" s="14"/>
      <c r="BV4" s="14"/>
      <c r="BW4" s="14"/>
      <c r="BX4" s="14"/>
      <c r="BY4" s="14"/>
      <c r="BZ4" s="14"/>
      <c r="CA4" s="14"/>
      <c r="CB4" s="14"/>
    </row>
    <row r="5" spans="1:80" ht="34.5" customHeight="1" x14ac:dyDescent="0.25">
      <c r="A5" s="31" t="s">
        <v>989</v>
      </c>
      <c r="B5" s="223" t="s">
        <v>990</v>
      </c>
      <c r="C5" s="224" t="s">
        <v>991</v>
      </c>
      <c r="D5" s="222" t="s">
        <v>1614</v>
      </c>
      <c r="E5" s="225" t="s">
        <v>993</v>
      </c>
      <c r="F5" s="228" t="s">
        <v>994</v>
      </c>
      <c r="G5" s="226" t="s">
        <v>995</v>
      </c>
      <c r="H5" s="226" t="s">
        <v>996</v>
      </c>
      <c r="I5" s="226" t="s">
        <v>997</v>
      </c>
      <c r="J5" s="227" t="s">
        <v>998</v>
      </c>
      <c r="K5" s="221" t="s">
        <v>999</v>
      </c>
      <c r="L5" s="221" t="s">
        <v>1000</v>
      </c>
      <c r="M5" s="221" t="s">
        <v>137</v>
      </c>
      <c r="N5" s="221" t="s">
        <v>1001</v>
      </c>
      <c r="O5" s="221" t="s">
        <v>1006</v>
      </c>
      <c r="P5" s="221" t="s">
        <v>1007</v>
      </c>
      <c r="Q5" s="221" t="s">
        <v>1700</v>
      </c>
      <c r="R5" s="228" t="s">
        <v>1002</v>
      </c>
      <c r="S5" s="228" t="s">
        <v>1003</v>
      </c>
      <c r="T5" s="228" t="s">
        <v>1004</v>
      </c>
      <c r="U5" s="238">
        <v>36</v>
      </c>
      <c r="V5" s="41">
        <v>37</v>
      </c>
      <c r="W5" s="41">
        <v>38</v>
      </c>
      <c r="X5" s="41">
        <v>39</v>
      </c>
      <c r="Y5" s="41">
        <v>40</v>
      </c>
      <c r="Z5" s="41">
        <v>41</v>
      </c>
      <c r="AA5" s="41">
        <v>42</v>
      </c>
      <c r="AB5" s="41">
        <v>43</v>
      </c>
      <c r="AC5" s="41">
        <v>44</v>
      </c>
      <c r="AD5" s="41">
        <v>45</v>
      </c>
      <c r="AE5" s="41">
        <v>46</v>
      </c>
      <c r="AF5" s="41">
        <v>47</v>
      </c>
      <c r="AG5" s="41">
        <v>48</v>
      </c>
      <c r="AH5" s="41">
        <v>49</v>
      </c>
      <c r="AI5" s="41">
        <v>50</v>
      </c>
      <c r="AJ5" s="41">
        <v>51</v>
      </c>
      <c r="AK5" s="41">
        <v>52</v>
      </c>
      <c r="AL5" s="41">
        <v>1</v>
      </c>
      <c r="AM5" s="41">
        <v>2</v>
      </c>
      <c r="AN5" s="41">
        <v>3</v>
      </c>
      <c r="AO5" s="41">
        <v>4</v>
      </c>
      <c r="AP5" s="41">
        <v>5</v>
      </c>
      <c r="AQ5" s="41">
        <v>6</v>
      </c>
      <c r="AR5" s="41">
        <v>7</v>
      </c>
      <c r="AS5" s="41">
        <v>8</v>
      </c>
      <c r="AT5" s="41">
        <v>9</v>
      </c>
      <c r="AU5" s="41">
        <v>10</v>
      </c>
      <c r="AV5" s="41">
        <v>11</v>
      </c>
      <c r="AW5" s="41">
        <v>12</v>
      </c>
      <c r="AX5" s="41">
        <v>13</v>
      </c>
      <c r="AY5" s="41">
        <v>14</v>
      </c>
      <c r="AZ5" s="41">
        <v>15</v>
      </c>
      <c r="BA5" s="41">
        <v>16</v>
      </c>
      <c r="BB5" s="41">
        <v>17</v>
      </c>
      <c r="BC5" s="41">
        <v>18</v>
      </c>
      <c r="BD5" s="41">
        <v>19</v>
      </c>
      <c r="BE5" s="41">
        <v>20</v>
      </c>
      <c r="BF5" s="41">
        <v>21</v>
      </c>
      <c r="BG5" s="41">
        <v>22</v>
      </c>
      <c r="BH5" s="41">
        <v>23</v>
      </c>
      <c r="BI5" s="41">
        <v>24</v>
      </c>
      <c r="BJ5" s="41">
        <v>25</v>
      </c>
      <c r="BK5" s="41">
        <v>26</v>
      </c>
      <c r="BL5" s="41">
        <v>27</v>
      </c>
      <c r="BM5" s="41">
        <v>28</v>
      </c>
      <c r="BN5" s="41">
        <v>29</v>
      </c>
      <c r="BO5" s="41">
        <v>30</v>
      </c>
      <c r="BP5" s="41">
        <v>31</v>
      </c>
      <c r="BQ5" s="41">
        <v>32</v>
      </c>
      <c r="BR5" s="41">
        <v>33</v>
      </c>
      <c r="BS5" s="41">
        <v>34</v>
      </c>
      <c r="BT5" s="41">
        <v>35</v>
      </c>
      <c r="BU5" s="14"/>
      <c r="BV5" s="14"/>
      <c r="BW5" s="14"/>
      <c r="BX5" s="14"/>
      <c r="BY5" s="14"/>
      <c r="BZ5" s="14"/>
      <c r="CA5" s="14"/>
      <c r="CB5" s="14"/>
    </row>
    <row r="6" spans="1:80" ht="20.100000000000001" customHeight="1" x14ac:dyDescent="0.25">
      <c r="A6" s="135"/>
      <c r="B6" s="136" t="s">
        <v>1005</v>
      </c>
      <c r="C6" s="137"/>
      <c r="D6" s="137"/>
      <c r="E6" s="138"/>
      <c r="F6" s="138"/>
      <c r="G6" s="138"/>
      <c r="H6" s="138"/>
      <c r="I6" s="138"/>
      <c r="J6" s="139"/>
      <c r="K6" s="137"/>
      <c r="L6" s="137" t="s">
        <v>1070</v>
      </c>
      <c r="M6" s="137"/>
      <c r="N6" s="137"/>
      <c r="O6" s="137" t="str">
        <f t="shared" ref="O6:O69" si="3">_xlfn.CONCAT(B6," ", C6)</f>
        <v xml:space="preserve">Mottes de fleurs, légumes, aromatiques et pots de ville </v>
      </c>
      <c r="P6" s="137">
        <v>6</v>
      </c>
      <c r="Q6" s="137"/>
      <c r="R6" s="39"/>
      <c r="S6" s="39"/>
      <c r="T6" s="39"/>
      <c r="U6" s="261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262"/>
      <c r="BS6" s="262"/>
      <c r="BT6" s="262"/>
      <c r="BU6" s="14"/>
      <c r="BV6" s="14"/>
      <c r="BW6" s="14"/>
      <c r="BX6" s="14"/>
      <c r="BY6" s="14"/>
      <c r="BZ6" s="14"/>
      <c r="CA6" s="14"/>
      <c r="CB6" s="14"/>
    </row>
    <row r="7" spans="1:80" ht="20.100000000000001" customHeight="1" x14ac:dyDescent="0.25">
      <c r="A7" s="131"/>
      <c r="B7" s="187" t="s">
        <v>1619</v>
      </c>
      <c r="C7" s="132"/>
      <c r="D7" s="132"/>
      <c r="E7" s="133"/>
      <c r="F7" s="133"/>
      <c r="G7" s="133"/>
      <c r="H7" s="265"/>
      <c r="I7" s="133"/>
      <c r="J7" s="134"/>
      <c r="K7" s="132"/>
      <c r="L7" s="132" t="s">
        <v>461</v>
      </c>
      <c r="M7" s="132"/>
      <c r="N7" s="132"/>
      <c r="O7" s="132" t="str">
        <f t="shared" si="3"/>
        <v xml:space="preserve">MA FERME FLORALE </v>
      </c>
      <c r="P7" s="302">
        <v>7</v>
      </c>
      <c r="Q7" s="132"/>
      <c r="R7" s="79"/>
      <c r="S7" s="79"/>
      <c r="T7" s="79"/>
      <c r="U7" s="263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14"/>
      <c r="BV7" s="14"/>
      <c r="BW7" s="14"/>
      <c r="BX7" s="14"/>
      <c r="BY7" s="14"/>
      <c r="BZ7" s="14"/>
      <c r="CA7" s="14"/>
      <c r="CB7" s="14"/>
    </row>
    <row r="8" spans="1:80" ht="20.100000000000001" customHeight="1" x14ac:dyDescent="0.25">
      <c r="A8" s="23">
        <v>26718</v>
      </c>
      <c r="B8" s="24" t="s">
        <v>1616</v>
      </c>
      <c r="C8" s="24" t="s">
        <v>1082</v>
      </c>
      <c r="D8" s="24" t="s">
        <v>1624</v>
      </c>
      <c r="E8" s="66" t="s">
        <v>208</v>
      </c>
      <c r="F8" s="66" t="s">
        <v>121</v>
      </c>
      <c r="G8" s="64">
        <v>30</v>
      </c>
      <c r="H8" s="64">
        <v>6</v>
      </c>
      <c r="I8" s="64" t="s">
        <v>319</v>
      </c>
      <c r="J8" s="64"/>
      <c r="K8" s="123" t="s">
        <v>1558</v>
      </c>
      <c r="L8" s="123" t="s">
        <v>347</v>
      </c>
      <c r="M8" s="123" t="s">
        <v>137</v>
      </c>
      <c r="N8" s="123" t="s">
        <v>125</v>
      </c>
      <c r="O8" s="24" t="str">
        <f t="shared" ref="O8:O16" si="4">_xlfn.CONCAT(B8," ", C8)</f>
        <v>COSMOS BIPINNATUS Versailles Mix</v>
      </c>
      <c r="P8" s="54">
        <v>8</v>
      </c>
      <c r="Q8" s="54">
        <v>6</v>
      </c>
      <c r="R8" s="20">
        <f t="shared" ref="R8:R16" si="5">IF(INT(S8)*10=S8*10,,"ERREUR")</f>
        <v>0</v>
      </c>
      <c r="S8" s="20">
        <f t="shared" ref="S8:S16" si="6">T8/G8</f>
        <v>0</v>
      </c>
      <c r="T8" s="20">
        <f t="shared" ref="T8:T16" si="7">SUM(U8:BT8)</f>
        <v>0</v>
      </c>
      <c r="U8" s="303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304"/>
      <c r="BQ8" s="304"/>
      <c r="BR8" s="304"/>
      <c r="BS8" s="304"/>
      <c r="BT8" s="304"/>
      <c r="BU8" s="14"/>
      <c r="BV8" s="14"/>
      <c r="BW8" s="14"/>
      <c r="BX8" s="14"/>
      <c r="BY8" s="14"/>
      <c r="BZ8" s="14"/>
      <c r="CA8" s="14"/>
      <c r="CB8" s="14"/>
    </row>
    <row r="9" spans="1:80" ht="20.100000000000001" customHeight="1" x14ac:dyDescent="0.25">
      <c r="A9" s="125">
        <v>23017</v>
      </c>
      <c r="B9" s="126" t="s">
        <v>803</v>
      </c>
      <c r="C9" s="126" t="s">
        <v>1091</v>
      </c>
      <c r="D9" s="126" t="s">
        <v>1624</v>
      </c>
      <c r="E9" s="127" t="s">
        <v>208</v>
      </c>
      <c r="F9" s="127" t="s">
        <v>121</v>
      </c>
      <c r="G9" s="128">
        <v>30</v>
      </c>
      <c r="H9" s="128">
        <v>7</v>
      </c>
      <c r="I9" s="128" t="s">
        <v>319</v>
      </c>
      <c r="J9" s="129"/>
      <c r="K9" s="126" t="s">
        <v>1558</v>
      </c>
      <c r="L9" s="126" t="s">
        <v>347</v>
      </c>
      <c r="M9" s="126"/>
      <c r="N9" s="126" t="s">
        <v>125</v>
      </c>
      <c r="O9" s="126" t="str">
        <f t="shared" si="4"/>
        <v>IMMORTELLE Gigantifolium Mix</v>
      </c>
      <c r="P9" s="130">
        <v>9</v>
      </c>
      <c r="Q9" s="130">
        <v>7</v>
      </c>
      <c r="R9" s="20">
        <f t="shared" si="5"/>
        <v>0</v>
      </c>
      <c r="S9" s="20">
        <f t="shared" si="6"/>
        <v>0</v>
      </c>
      <c r="T9" s="20">
        <f t="shared" si="7"/>
        <v>0</v>
      </c>
      <c r="U9" s="303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304"/>
      <c r="BQ9" s="304"/>
      <c r="BR9" s="304"/>
      <c r="BS9" s="304"/>
      <c r="BT9" s="304"/>
      <c r="BU9" s="14"/>
      <c r="BV9" s="14"/>
      <c r="BW9" s="14"/>
      <c r="BX9" s="14"/>
      <c r="BY9" s="14"/>
      <c r="BZ9" s="14"/>
      <c r="CA9" s="14"/>
      <c r="CB9" s="14"/>
    </row>
    <row r="10" spans="1:80" ht="20.100000000000001" customHeight="1" x14ac:dyDescent="0.25">
      <c r="A10" s="23">
        <v>26719</v>
      </c>
      <c r="B10" s="24" t="s">
        <v>1083</v>
      </c>
      <c r="C10" s="24" t="s">
        <v>1620</v>
      </c>
      <c r="D10" s="24" t="s">
        <v>1624</v>
      </c>
      <c r="E10" s="66" t="s">
        <v>208</v>
      </c>
      <c r="F10" s="66" t="s">
        <v>121</v>
      </c>
      <c r="G10" s="64">
        <v>30</v>
      </c>
      <c r="H10" s="64">
        <v>8</v>
      </c>
      <c r="I10" s="64" t="s">
        <v>319</v>
      </c>
      <c r="J10" s="72"/>
      <c r="K10" s="24" t="s">
        <v>1558</v>
      </c>
      <c r="L10" s="24" t="s">
        <v>347</v>
      </c>
      <c r="M10" s="24" t="s">
        <v>137</v>
      </c>
      <c r="N10" s="24" t="s">
        <v>125</v>
      </c>
      <c r="O10" s="24" t="str">
        <f t="shared" si="4"/>
        <v>MATRICAIRE Vegmo Snowball</v>
      </c>
      <c r="P10" s="54">
        <v>10</v>
      </c>
      <c r="Q10" s="54">
        <v>8</v>
      </c>
      <c r="R10" s="20">
        <f t="shared" si="5"/>
        <v>0</v>
      </c>
      <c r="S10" s="20">
        <f t="shared" si="6"/>
        <v>0</v>
      </c>
      <c r="T10" s="20">
        <f t="shared" si="7"/>
        <v>0</v>
      </c>
      <c r="U10" s="303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304"/>
      <c r="BQ10" s="304"/>
      <c r="BR10" s="304"/>
      <c r="BS10" s="304"/>
      <c r="BT10" s="304"/>
      <c r="BU10" s="14"/>
      <c r="BV10" s="14"/>
      <c r="BW10" s="14"/>
      <c r="BX10" s="14"/>
      <c r="BY10" s="14"/>
      <c r="BZ10" s="14"/>
      <c r="CA10" s="14"/>
      <c r="CB10" s="14"/>
    </row>
    <row r="11" spans="1:80" ht="20.100000000000001" customHeight="1" x14ac:dyDescent="0.25">
      <c r="A11" s="125">
        <v>26722</v>
      </c>
      <c r="B11" s="126" t="s">
        <v>1084</v>
      </c>
      <c r="C11" s="126" t="s">
        <v>1085</v>
      </c>
      <c r="D11" s="126" t="s">
        <v>1624</v>
      </c>
      <c r="E11" s="127" t="s">
        <v>208</v>
      </c>
      <c r="F11" s="127" t="s">
        <v>121</v>
      </c>
      <c r="G11" s="128">
        <v>30</v>
      </c>
      <c r="H11" s="128">
        <v>8</v>
      </c>
      <c r="I11" s="128" t="s">
        <v>319</v>
      </c>
      <c r="J11" s="129"/>
      <c r="K11" s="126" t="s">
        <v>1558</v>
      </c>
      <c r="L11" s="126" t="s">
        <v>347</v>
      </c>
      <c r="M11" s="126" t="s">
        <v>137</v>
      </c>
      <c r="N11" s="126" t="s">
        <v>125</v>
      </c>
      <c r="O11" s="126" t="str">
        <f t="shared" si="4"/>
        <v>MUFLIER Rocket Mix</v>
      </c>
      <c r="P11" s="130">
        <v>11</v>
      </c>
      <c r="Q11" s="130">
        <v>8</v>
      </c>
      <c r="R11" s="20">
        <f t="shared" si="5"/>
        <v>0</v>
      </c>
      <c r="S11" s="20">
        <f t="shared" si="6"/>
        <v>0</v>
      </c>
      <c r="T11" s="20">
        <f t="shared" si="7"/>
        <v>0</v>
      </c>
      <c r="U11" s="303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304"/>
      <c r="BQ11" s="304"/>
      <c r="BR11" s="304"/>
      <c r="BS11" s="304"/>
      <c r="BT11" s="304"/>
      <c r="BU11" s="14"/>
      <c r="BV11" s="14"/>
      <c r="BW11" s="14"/>
      <c r="BX11" s="501" t="s">
        <v>2276</v>
      </c>
      <c r="BY11" s="47">
        <v>808</v>
      </c>
      <c r="BZ11" s="47" t="str">
        <f>IFERROR(IF($C$2&lt;&gt;"",INDEX($O$8:$P$1322,MATCH("*"&amp;$C$2&amp;"*",$O$8:$O$1322,0),1),""),"")</f>
        <v/>
      </c>
      <c r="CA11" s="47" t="str">
        <f>IFERROR(IF($C$2&lt;&gt;"",INDEX($O$8:$P$1322,MATCH("*"&amp;$C$2&amp;"*",$O$8:$O$1322,0),2),""),"")</f>
        <v/>
      </c>
      <c r="CB11" s="14"/>
    </row>
    <row r="12" spans="1:80" ht="20.100000000000001" customHeight="1" x14ac:dyDescent="0.25">
      <c r="A12" s="23">
        <v>26724</v>
      </c>
      <c r="B12" s="24" t="s">
        <v>1621</v>
      </c>
      <c r="C12" s="24" t="s">
        <v>1086</v>
      </c>
      <c r="D12" s="24" t="s">
        <v>1624</v>
      </c>
      <c r="E12" s="66" t="s">
        <v>208</v>
      </c>
      <c r="F12" s="66" t="s">
        <v>121</v>
      </c>
      <c r="G12" s="64">
        <v>30</v>
      </c>
      <c r="H12" s="64">
        <v>11</v>
      </c>
      <c r="I12" s="66" t="s">
        <v>319</v>
      </c>
      <c r="J12" s="64"/>
      <c r="K12" s="123" t="s">
        <v>1558</v>
      </c>
      <c r="L12" s="123" t="s">
        <v>132</v>
      </c>
      <c r="M12" s="123" t="s">
        <v>137</v>
      </c>
      <c r="N12" s="123" t="s">
        <v>125</v>
      </c>
      <c r="O12" s="24" t="str">
        <f t="shared" si="4"/>
        <v>ŒILLET DES FLEURISTES Chabaud Martin Mix</v>
      </c>
      <c r="P12" s="54">
        <v>12</v>
      </c>
      <c r="Q12" s="54">
        <v>11</v>
      </c>
      <c r="R12" s="20">
        <f t="shared" si="5"/>
        <v>0</v>
      </c>
      <c r="S12" s="20">
        <f t="shared" si="6"/>
        <v>0</v>
      </c>
      <c r="T12" s="20">
        <f t="shared" si="7"/>
        <v>0</v>
      </c>
      <c r="U12" s="303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304"/>
      <c r="BQ12" s="304"/>
      <c r="BR12" s="304"/>
      <c r="BS12" s="304"/>
      <c r="BT12" s="304"/>
      <c r="BU12" s="14"/>
      <c r="BV12" s="14"/>
      <c r="BW12" s="14"/>
      <c r="BX12" s="47" t="s">
        <v>2277</v>
      </c>
      <c r="BY12" s="47">
        <v>809</v>
      </c>
      <c r="BZ12" s="47" t="str">
        <f ca="1">IFERROR(IF($C$2&lt;&gt;"",INDEX(INDIRECT("$O"&amp;CA11+1&amp;":$P$1342"),MATCH("*"&amp;$C$2&amp;"*",INDIRECT("$O"&amp;CA11+1&amp;":$O$1342"),0),1),""),"")</f>
        <v/>
      </c>
      <c r="CA12" s="47" t="str">
        <f ca="1">IFERROR(IF($C$2&lt;&gt;"",MATCH("*"&amp;$C$2&amp;"*",INDIRECT("$O"&amp;CA11+1&amp;":$O1342"),0)+CA11,""),"")</f>
        <v/>
      </c>
      <c r="CB12" s="14"/>
    </row>
    <row r="13" spans="1:80" ht="20.100000000000001" customHeight="1" x14ac:dyDescent="0.25">
      <c r="A13" s="125">
        <v>26726</v>
      </c>
      <c r="B13" s="126" t="s">
        <v>1087</v>
      </c>
      <c r="C13" s="126" t="s">
        <v>1088</v>
      </c>
      <c r="D13" s="126" t="s">
        <v>1624</v>
      </c>
      <c r="E13" s="127" t="s">
        <v>208</v>
      </c>
      <c r="F13" s="127" t="s">
        <v>121</v>
      </c>
      <c r="G13" s="128">
        <v>30</v>
      </c>
      <c r="H13" s="128">
        <v>8</v>
      </c>
      <c r="I13" s="128" t="s">
        <v>319</v>
      </c>
      <c r="J13" s="129"/>
      <c r="K13" s="126" t="s">
        <v>1558</v>
      </c>
      <c r="L13" s="126" t="s">
        <v>347</v>
      </c>
      <c r="M13" s="126" t="s">
        <v>137</v>
      </c>
      <c r="N13" s="126" t="s">
        <v>125</v>
      </c>
      <c r="O13" s="126" t="str">
        <f t="shared" si="4"/>
        <v>REINE MARGUERITE Bonita Mix</v>
      </c>
      <c r="P13" s="130">
        <v>13</v>
      </c>
      <c r="Q13" s="130">
        <v>8</v>
      </c>
      <c r="R13" s="20">
        <f t="shared" si="5"/>
        <v>0</v>
      </c>
      <c r="S13" s="20">
        <f t="shared" si="6"/>
        <v>0</v>
      </c>
      <c r="T13" s="20">
        <f t="shared" si="7"/>
        <v>0</v>
      </c>
      <c r="U13" s="303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304"/>
      <c r="BQ13" s="304"/>
      <c r="BR13" s="304"/>
      <c r="BS13" s="304"/>
      <c r="BT13" s="304"/>
      <c r="BU13" s="14"/>
      <c r="BV13" s="14"/>
      <c r="BW13" s="14"/>
      <c r="BX13" s="47" t="s">
        <v>2278</v>
      </c>
      <c r="BY13" s="47">
        <v>810</v>
      </c>
      <c r="BZ13" s="47" t="str">
        <f ca="1">IFERROR(IF($C$2&lt;&gt;"",INDEX(INDIRECT("$O"&amp;CA12+1&amp;":$P$1342"),MATCH("*"&amp;$C$2&amp;"*",INDIRECT("$O"&amp;CA12+1&amp;":$O$1342"),0),1),""),"")</f>
        <v/>
      </c>
      <c r="CA13" s="47" t="str">
        <f ca="1">IFERROR(IF($C$2&lt;&gt;"",MATCH("*"&amp;$C$2&amp;"*",INDIRECT("$O"&amp;CA12+1&amp;":$O1342"),0)+CA12,""),"")</f>
        <v/>
      </c>
      <c r="CB13" s="14"/>
    </row>
    <row r="14" spans="1:80" ht="20.100000000000001" customHeight="1" x14ac:dyDescent="0.25">
      <c r="A14" s="23">
        <v>26728</v>
      </c>
      <c r="B14" s="24" t="s">
        <v>1087</v>
      </c>
      <c r="C14" s="24" t="s">
        <v>1089</v>
      </c>
      <c r="D14" s="24" t="s">
        <v>1624</v>
      </c>
      <c r="E14" s="66" t="s">
        <v>208</v>
      </c>
      <c r="F14" s="66" t="s">
        <v>121</v>
      </c>
      <c r="G14" s="64">
        <v>30</v>
      </c>
      <c r="H14" s="64">
        <v>8</v>
      </c>
      <c r="I14" s="66" t="s">
        <v>319</v>
      </c>
      <c r="J14" s="64"/>
      <c r="K14" s="123" t="s">
        <v>1558</v>
      </c>
      <c r="L14" s="123" t="s">
        <v>347</v>
      </c>
      <c r="M14" s="123" t="s">
        <v>137</v>
      </c>
      <c r="N14" s="123" t="s">
        <v>125</v>
      </c>
      <c r="O14" s="24" t="str">
        <f t="shared" si="4"/>
        <v>REINE MARGUERITE Matsumoto Mix</v>
      </c>
      <c r="P14" s="54">
        <v>14</v>
      </c>
      <c r="Q14" s="54">
        <v>8</v>
      </c>
      <c r="R14" s="20">
        <f t="shared" si="5"/>
        <v>0</v>
      </c>
      <c r="S14" s="20">
        <f t="shared" si="6"/>
        <v>0</v>
      </c>
      <c r="T14" s="20">
        <f t="shared" si="7"/>
        <v>0</v>
      </c>
      <c r="U14" s="303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304"/>
      <c r="BQ14" s="304"/>
      <c r="BR14" s="304"/>
      <c r="BS14" s="304"/>
      <c r="BT14" s="304"/>
      <c r="BU14" s="14"/>
      <c r="BV14" s="14"/>
      <c r="BW14" s="14"/>
      <c r="BX14" s="47" t="s">
        <v>2279</v>
      </c>
      <c r="BY14" s="47">
        <v>811</v>
      </c>
      <c r="BZ14" s="47" t="str">
        <f ca="1">IFERROR(IF($C$2&lt;&gt;"",INDEX(INDIRECT("$O"&amp;CA13+1&amp;":$P$1342"),MATCH("*"&amp;$C$2&amp;"*",INDIRECT("$O"&amp;CA13+1&amp;":$O$1342"),0),1),""),"")</f>
        <v/>
      </c>
      <c r="CA14" s="47" t="str">
        <f ca="1">IFERROR(IF($C$2&lt;&gt;"",MATCH("*"&amp;$C$2&amp;"*",INDIRECT("$O"&amp;CA13+1&amp;":$O1342"),0)+CA13,""),"")</f>
        <v/>
      </c>
      <c r="CB14" s="14"/>
    </row>
    <row r="15" spans="1:80" ht="20.100000000000001" customHeight="1" x14ac:dyDescent="0.25">
      <c r="A15" s="125">
        <v>23020</v>
      </c>
      <c r="B15" s="126" t="s">
        <v>807</v>
      </c>
      <c r="C15" s="126" t="s">
        <v>1092</v>
      </c>
      <c r="D15" s="126" t="s">
        <v>1624</v>
      </c>
      <c r="E15" s="127" t="s">
        <v>208</v>
      </c>
      <c r="F15" s="127" t="s">
        <v>121</v>
      </c>
      <c r="G15" s="128">
        <v>30</v>
      </c>
      <c r="H15" s="128">
        <v>8</v>
      </c>
      <c r="I15" s="127" t="s">
        <v>319</v>
      </c>
      <c r="J15" s="129"/>
      <c r="K15" s="126" t="s">
        <v>1558</v>
      </c>
      <c r="L15" s="126" t="s">
        <v>347</v>
      </c>
      <c r="M15" s="126"/>
      <c r="N15" s="126" t="s">
        <v>125</v>
      </c>
      <c r="O15" s="126" t="str">
        <f t="shared" si="4"/>
        <v>STATICE (limonium sinuatum) Hipster Mix</v>
      </c>
      <c r="P15" s="130">
        <v>15</v>
      </c>
      <c r="Q15" s="130">
        <v>8</v>
      </c>
      <c r="R15" s="20">
        <f t="shared" si="5"/>
        <v>0</v>
      </c>
      <c r="S15" s="20">
        <f t="shared" si="6"/>
        <v>0</v>
      </c>
      <c r="T15" s="20">
        <f t="shared" si="7"/>
        <v>0</v>
      </c>
      <c r="U15" s="303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304"/>
      <c r="BQ15" s="304"/>
      <c r="BR15" s="304"/>
      <c r="BS15" s="304"/>
      <c r="BT15" s="304"/>
      <c r="BU15" s="14"/>
      <c r="BV15" s="14"/>
      <c r="BW15" s="14"/>
      <c r="BX15" s="47" t="s">
        <v>2280</v>
      </c>
      <c r="BY15" s="47">
        <v>1283</v>
      </c>
      <c r="BZ15" s="47" t="str">
        <f ca="1">IFERROR(IF($C$2&lt;&gt;"",INDEX(INDIRECT("$O"&amp;CA14+1&amp;":$P$1342"),MATCH("*"&amp;$C$2&amp;"*",INDIRECT("$O"&amp;CA14+1&amp;":$O$1342"),0),1),""),"")</f>
        <v/>
      </c>
      <c r="CA15" s="47" t="str">
        <f ca="1">IFERROR(IF($C$2&lt;&gt;"",MATCH("*"&amp;$C$2&amp;"*",INDIRECT("$O"&amp;CA14+1&amp;":$O1342"),0)+CA14,""),"")</f>
        <v/>
      </c>
      <c r="CB15" s="14"/>
    </row>
    <row r="16" spans="1:80" ht="20.100000000000001" customHeight="1" x14ac:dyDescent="0.25">
      <c r="A16" s="23">
        <v>26730</v>
      </c>
      <c r="B16" s="24" t="s">
        <v>764</v>
      </c>
      <c r="C16" s="24" t="s">
        <v>1090</v>
      </c>
      <c r="D16" s="24" t="s">
        <v>1624</v>
      </c>
      <c r="E16" s="66" t="s">
        <v>208</v>
      </c>
      <c r="F16" s="66" t="s">
        <v>121</v>
      </c>
      <c r="G16" s="64">
        <v>30</v>
      </c>
      <c r="H16" s="64">
        <v>8</v>
      </c>
      <c r="I16" s="64" t="s">
        <v>319</v>
      </c>
      <c r="J16" s="72"/>
      <c r="K16" s="24" t="s">
        <v>1558</v>
      </c>
      <c r="L16" s="24" t="s">
        <v>347</v>
      </c>
      <c r="M16" s="24" t="s">
        <v>137</v>
      </c>
      <c r="N16" s="24" t="s">
        <v>125</v>
      </c>
      <c r="O16" s="24" t="str">
        <f t="shared" si="4"/>
        <v>ZINNIA Fleurs de Dahlia Mix</v>
      </c>
      <c r="P16" s="54">
        <v>16</v>
      </c>
      <c r="Q16" s="54">
        <v>8</v>
      </c>
      <c r="R16" s="20">
        <f t="shared" si="5"/>
        <v>0</v>
      </c>
      <c r="S16" s="20">
        <f t="shared" si="6"/>
        <v>0</v>
      </c>
      <c r="T16" s="20">
        <f t="shared" si="7"/>
        <v>0</v>
      </c>
      <c r="U16" s="303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304"/>
      <c r="BQ16" s="304"/>
      <c r="BR16" s="304"/>
      <c r="BS16" s="304"/>
      <c r="BT16" s="304"/>
      <c r="BU16" s="14"/>
      <c r="BV16" s="14"/>
      <c r="BW16" s="14"/>
      <c r="BX16" s="47" t="s">
        <v>128</v>
      </c>
      <c r="BY16" s="47" t="s">
        <v>128</v>
      </c>
      <c r="BZ16" s="47" t="str">
        <f ca="1">IFERROR(IF($C$2&lt;&gt;"",INDEX(INDIRECT("$O"&amp;CA15+1&amp;":$P$1342"),MATCH("*"&amp;$C$2&amp;"*",INDIRECT("$O"&amp;CA15+1&amp;":$O$1342"),0),1),""),"")</f>
        <v/>
      </c>
      <c r="CA16" s="47" t="str">
        <f ca="1">IFERROR(IF($C$2&lt;&gt;"",MATCH("*"&amp;$C$2&amp;"*",INDIRECT("$O"&amp;CA15+1&amp;":$O1342"),0)+CA15,""),"")</f>
        <v/>
      </c>
      <c r="CB16" s="14"/>
    </row>
    <row r="17" spans="1:80" ht="20.100000000000001" customHeight="1" x14ac:dyDescent="0.25">
      <c r="A17" s="21">
        <v>26714</v>
      </c>
      <c r="B17" s="27" t="s">
        <v>1444</v>
      </c>
      <c r="C17" s="220" t="s">
        <v>1610</v>
      </c>
      <c r="D17" s="22"/>
      <c r="E17" s="65" t="s">
        <v>205</v>
      </c>
      <c r="F17" s="65"/>
      <c r="G17" s="63">
        <v>10</v>
      </c>
      <c r="H17" s="63" t="s">
        <v>205</v>
      </c>
      <c r="I17" s="65" t="s">
        <v>205</v>
      </c>
      <c r="J17" s="63" t="s">
        <v>205</v>
      </c>
      <c r="K17" s="22" t="s">
        <v>155</v>
      </c>
      <c r="L17" s="122" t="s">
        <v>122</v>
      </c>
      <c r="M17" s="122" t="s">
        <v>137</v>
      </c>
      <c r="N17" s="122" t="s">
        <v>205</v>
      </c>
      <c r="O17" s="22" t="str">
        <f t="shared" si="3"/>
        <v>DÉPLIANT FERME FLORALE ACHETÉ</v>
      </c>
      <c r="P17" s="53">
        <v>17</v>
      </c>
      <c r="Q17" s="53" t="s">
        <v>205</v>
      </c>
      <c r="R17" s="20">
        <f t="shared" ref="R17:R18" si="8">IF(INT(S17)*10=S17*10,,"ERREUR")</f>
        <v>0</v>
      </c>
      <c r="S17" s="20">
        <f t="shared" ref="S17:S18" si="9">T17/G17</f>
        <v>0</v>
      </c>
      <c r="T17" s="20">
        <f t="shared" ref="T17:T18" si="10">SUM(U17:BT17)</f>
        <v>0</v>
      </c>
      <c r="U17" s="243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14"/>
      <c r="BV17" s="14"/>
      <c r="BW17" s="14"/>
      <c r="BX17" s="47" t="s">
        <v>128</v>
      </c>
      <c r="BY17" s="47" t="s">
        <v>128</v>
      </c>
      <c r="BZ17" s="47" t="str">
        <f t="shared" ref="BZ17:BZ80" ca="1" si="11">IFERROR(IF($C$2&lt;&gt;"",INDEX(INDIRECT("$O"&amp;CA16+1&amp;":$P$1342"),MATCH("*"&amp;$C$2&amp;"*",INDIRECT("$O"&amp;CA16+1&amp;":$O$1342"),0),1),""),"")</f>
        <v/>
      </c>
      <c r="CA17" s="47" t="str">
        <f t="shared" ref="CA17:CA76" ca="1" si="12">IFERROR(IF($C$2&lt;&gt;"",MATCH("*"&amp;$C$2&amp;"*",INDIRECT("$O"&amp;CA16+1&amp;":$O1342"),0)+CA16,""),"")</f>
        <v/>
      </c>
      <c r="CB17" s="14"/>
    </row>
    <row r="18" spans="1:80" ht="20.100000000000001" customHeight="1" x14ac:dyDescent="0.25">
      <c r="A18" s="21">
        <v>26715</v>
      </c>
      <c r="B18" s="27" t="s">
        <v>1093</v>
      </c>
      <c r="C18" s="220" t="s">
        <v>1610</v>
      </c>
      <c r="D18" s="22" t="s">
        <v>205</v>
      </c>
      <c r="E18" s="65" t="s">
        <v>205</v>
      </c>
      <c r="F18" s="65"/>
      <c r="G18" s="63">
        <v>1</v>
      </c>
      <c r="H18" s="63" t="s">
        <v>205</v>
      </c>
      <c r="I18" s="63" t="s">
        <v>205</v>
      </c>
      <c r="J18" s="71" t="s">
        <v>205</v>
      </c>
      <c r="K18" s="22" t="s">
        <v>154</v>
      </c>
      <c r="L18" s="22" t="s">
        <v>122</v>
      </c>
      <c r="M18" s="22" t="s">
        <v>137</v>
      </c>
      <c r="N18" s="22" t="s">
        <v>205</v>
      </c>
      <c r="O18" s="22" t="str">
        <f t="shared" si="3"/>
        <v>AFFICHE FERME FLORALE ACHETÉ</v>
      </c>
      <c r="P18" s="53">
        <v>18</v>
      </c>
      <c r="Q18" s="53" t="s">
        <v>205</v>
      </c>
      <c r="R18" s="20">
        <f t="shared" si="8"/>
        <v>0</v>
      </c>
      <c r="S18" s="20">
        <f t="shared" si="9"/>
        <v>0</v>
      </c>
      <c r="T18" s="20">
        <f t="shared" si="10"/>
        <v>0</v>
      </c>
      <c r="U18" s="243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14"/>
      <c r="BV18" s="14"/>
      <c r="BW18" s="14"/>
      <c r="BX18" s="47" t="s">
        <v>128</v>
      </c>
      <c r="BY18" s="47" t="s">
        <v>128</v>
      </c>
      <c r="BZ18" s="47" t="str">
        <f t="shared" ca="1" si="11"/>
        <v/>
      </c>
      <c r="CA18" s="47" t="str">
        <f t="shared" ca="1" si="12"/>
        <v/>
      </c>
      <c r="CB18" s="14"/>
    </row>
    <row r="19" spans="1:80" ht="20.100000000000001" customHeight="1" x14ac:dyDescent="0.25">
      <c r="A19" s="131"/>
      <c r="B19" s="187" t="s">
        <v>1622</v>
      </c>
      <c r="C19" s="132"/>
      <c r="D19" s="132"/>
      <c r="E19" s="133"/>
      <c r="F19" s="133"/>
      <c r="G19" s="133"/>
      <c r="H19" s="265"/>
      <c r="I19" s="133"/>
      <c r="J19" s="134"/>
      <c r="K19" s="132"/>
      <c r="L19" s="132" t="s">
        <v>461</v>
      </c>
      <c r="M19" s="132"/>
      <c r="N19" s="132"/>
      <c r="O19" s="141" t="str">
        <f t="shared" si="3"/>
        <v xml:space="preserve">LES FLEURS SÉCHÉES </v>
      </c>
      <c r="P19" s="132">
        <v>19</v>
      </c>
      <c r="Q19" s="132"/>
      <c r="R19" s="20"/>
      <c r="S19" s="20"/>
      <c r="T19" s="20"/>
      <c r="U19" s="503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  <c r="AQ19" s="504"/>
      <c r="AR19" s="504"/>
      <c r="AS19" s="504"/>
      <c r="AT19" s="504"/>
      <c r="AU19" s="504"/>
      <c r="AV19" s="504"/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04"/>
      <c r="BL19" s="504"/>
      <c r="BM19" s="504"/>
      <c r="BN19" s="504"/>
      <c r="BO19" s="504"/>
      <c r="BP19" s="504"/>
      <c r="BQ19" s="504"/>
      <c r="BR19" s="504"/>
      <c r="BS19" s="504"/>
      <c r="BT19" s="504"/>
      <c r="BU19" s="14"/>
      <c r="BV19" s="14"/>
      <c r="BW19" s="14"/>
      <c r="BX19" s="47" t="s">
        <v>128</v>
      </c>
      <c r="BY19" s="47" t="s">
        <v>128</v>
      </c>
      <c r="BZ19" s="47" t="str">
        <f t="shared" ca="1" si="11"/>
        <v/>
      </c>
      <c r="CA19" s="47" t="str">
        <f t="shared" ca="1" si="12"/>
        <v/>
      </c>
      <c r="CB19" s="14"/>
    </row>
    <row r="20" spans="1:80" ht="20.100000000000001" customHeight="1" x14ac:dyDescent="0.25">
      <c r="A20" s="23">
        <v>22851</v>
      </c>
      <c r="B20" s="24" t="s">
        <v>799</v>
      </c>
      <c r="C20" s="24" t="s">
        <v>800</v>
      </c>
      <c r="D20" s="24"/>
      <c r="E20" s="66" t="s">
        <v>208</v>
      </c>
      <c r="F20" s="66" t="s">
        <v>121</v>
      </c>
      <c r="G20" s="64">
        <v>30</v>
      </c>
      <c r="H20" s="64">
        <v>8</v>
      </c>
      <c r="I20" s="66" t="s">
        <v>319</v>
      </c>
      <c r="J20" s="72"/>
      <c r="K20" s="24" t="s">
        <v>614</v>
      </c>
      <c r="L20" s="24" t="s">
        <v>347</v>
      </c>
      <c r="M20" s="24"/>
      <c r="N20" s="24" t="s">
        <v>125</v>
      </c>
      <c r="O20" s="24" t="str">
        <f t="shared" si="3"/>
        <v>ACHILLEE FILIPENDULINA Cloth of gold</v>
      </c>
      <c r="P20" s="54">
        <v>20</v>
      </c>
      <c r="Q20" s="54">
        <v>8</v>
      </c>
      <c r="R20" s="20">
        <f t="shared" ref="R20:R82" si="13">IF(INT(S20)*10=S20*10,,"ERREUR")</f>
        <v>0</v>
      </c>
      <c r="S20" s="20">
        <f t="shared" ref="S20:S82" si="14">T20/G20</f>
        <v>0</v>
      </c>
      <c r="T20" s="20">
        <f t="shared" ref="T20:T82" si="15">SUM(U20:BT20)</f>
        <v>0</v>
      </c>
      <c r="U20" s="241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304"/>
      <c r="AG20" s="304"/>
      <c r="AH20" s="44"/>
      <c r="AI20" s="44"/>
      <c r="AJ20" s="304"/>
      <c r="AK20" s="30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14"/>
      <c r="BV20" s="14"/>
      <c r="BW20" s="14"/>
      <c r="BX20" s="47" t="s">
        <v>128</v>
      </c>
      <c r="BY20" s="47" t="s">
        <v>128</v>
      </c>
      <c r="BZ20" s="47" t="str">
        <f t="shared" ca="1" si="11"/>
        <v/>
      </c>
      <c r="CA20" s="47" t="str">
        <f t="shared" ca="1" si="12"/>
        <v/>
      </c>
      <c r="CB20" s="14"/>
    </row>
    <row r="21" spans="1:80" ht="20.100000000000001" customHeight="1" x14ac:dyDescent="0.25">
      <c r="A21" s="125">
        <v>22592</v>
      </c>
      <c r="B21" s="126" t="s">
        <v>118</v>
      </c>
      <c r="C21" s="126" t="s">
        <v>119</v>
      </c>
      <c r="D21" s="126" t="s">
        <v>1626</v>
      </c>
      <c r="E21" s="127" t="s">
        <v>120</v>
      </c>
      <c r="F21" s="127" t="s">
        <v>121</v>
      </c>
      <c r="G21" s="128">
        <v>30</v>
      </c>
      <c r="H21" s="128">
        <v>5</v>
      </c>
      <c r="I21" s="127" t="s">
        <v>122</v>
      </c>
      <c r="J21" s="129">
        <v>0.1</v>
      </c>
      <c r="K21" s="126" t="s">
        <v>614</v>
      </c>
      <c r="L21" s="126" t="s">
        <v>124</v>
      </c>
      <c r="M21" s="126"/>
      <c r="N21" s="126" t="s">
        <v>125</v>
      </c>
      <c r="O21" s="126" t="str">
        <f t="shared" si="3"/>
        <v>CRASPEDIA GLOBOSA Golf beauty</v>
      </c>
      <c r="P21" s="130">
        <v>21</v>
      </c>
      <c r="Q21" s="130">
        <v>5</v>
      </c>
      <c r="R21" s="20">
        <f t="shared" si="13"/>
        <v>0</v>
      </c>
      <c r="S21" s="20">
        <f t="shared" si="14"/>
        <v>0</v>
      </c>
      <c r="T21" s="20">
        <f t="shared" si="15"/>
        <v>0</v>
      </c>
      <c r="U21" s="303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158"/>
      <c r="AI21" s="158"/>
      <c r="AJ21" s="304"/>
      <c r="AK21" s="304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4"/>
      <c r="BV21" s="14"/>
      <c r="BW21" s="14"/>
      <c r="BX21" s="47" t="s">
        <v>128</v>
      </c>
      <c r="BY21" s="47" t="s">
        <v>128</v>
      </c>
      <c r="BZ21" s="47" t="str">
        <f t="shared" ca="1" si="11"/>
        <v/>
      </c>
      <c r="CA21" s="47" t="str">
        <f t="shared" ca="1" si="12"/>
        <v/>
      </c>
      <c r="CB21" s="14"/>
    </row>
    <row r="22" spans="1:80" ht="20.100000000000001" customHeight="1" x14ac:dyDescent="0.25">
      <c r="A22" s="25">
        <v>23175</v>
      </c>
      <c r="B22" s="24" t="s">
        <v>436</v>
      </c>
      <c r="C22" s="24" t="s">
        <v>802</v>
      </c>
      <c r="D22" s="24"/>
      <c r="E22" s="66" t="s">
        <v>208</v>
      </c>
      <c r="F22" s="66" t="s">
        <v>121</v>
      </c>
      <c r="G22" s="64">
        <v>30</v>
      </c>
      <c r="H22" s="64">
        <v>5</v>
      </c>
      <c r="I22" s="66" t="s">
        <v>122</v>
      </c>
      <c r="J22" s="72"/>
      <c r="K22" s="24" t="s">
        <v>614</v>
      </c>
      <c r="L22" s="24" t="s">
        <v>347</v>
      </c>
      <c r="M22" s="24"/>
      <c r="N22" s="24" t="s">
        <v>125</v>
      </c>
      <c r="O22" s="24" t="str">
        <f t="shared" si="3"/>
        <v>EUCALYPTUS PULVERULENTA Baby blue</v>
      </c>
      <c r="P22" s="54">
        <v>22</v>
      </c>
      <c r="Q22" s="54">
        <v>5</v>
      </c>
      <c r="R22" s="20">
        <f t="shared" si="13"/>
        <v>0</v>
      </c>
      <c r="S22" s="20">
        <f t="shared" si="14"/>
        <v>0</v>
      </c>
      <c r="T22" s="20">
        <f t="shared" si="15"/>
        <v>0</v>
      </c>
      <c r="U22" s="241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304"/>
      <c r="AG22" s="304"/>
      <c r="AH22" s="44"/>
      <c r="AI22" s="44"/>
      <c r="AJ22" s="304"/>
      <c r="AK22" s="30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14"/>
      <c r="BV22" s="14"/>
      <c r="BW22" s="14"/>
      <c r="BX22" s="47" t="s">
        <v>128</v>
      </c>
      <c r="BY22" s="47" t="s">
        <v>128</v>
      </c>
      <c r="BZ22" s="47" t="str">
        <f t="shared" ca="1" si="11"/>
        <v/>
      </c>
      <c r="CA22" s="47" t="str">
        <f t="shared" ca="1" si="12"/>
        <v/>
      </c>
      <c r="CB22" s="14"/>
    </row>
    <row r="23" spans="1:80" ht="20.100000000000001" customHeight="1" x14ac:dyDescent="0.25">
      <c r="A23" s="125">
        <v>11819</v>
      </c>
      <c r="B23" s="126" t="s">
        <v>551</v>
      </c>
      <c r="C23" s="126" t="s">
        <v>196</v>
      </c>
      <c r="D23" s="126"/>
      <c r="E23" s="127" t="s">
        <v>208</v>
      </c>
      <c r="F23" s="127" t="s">
        <v>121</v>
      </c>
      <c r="G23" s="128">
        <v>30</v>
      </c>
      <c r="H23" s="128">
        <v>5</v>
      </c>
      <c r="I23" s="127" t="s">
        <v>120</v>
      </c>
      <c r="J23" s="129"/>
      <c r="K23" s="126" t="s">
        <v>257</v>
      </c>
      <c r="L23" s="126" t="s">
        <v>132</v>
      </c>
      <c r="M23" s="126"/>
      <c r="N23" s="126" t="s">
        <v>125</v>
      </c>
      <c r="O23" s="126" t="str">
        <f t="shared" si="3"/>
        <v>GOMPHRENA Fireworks</v>
      </c>
      <c r="P23" s="130">
        <v>23</v>
      </c>
      <c r="Q23" s="130">
        <v>5</v>
      </c>
      <c r="R23" s="20">
        <f t="shared" si="13"/>
        <v>0</v>
      </c>
      <c r="S23" s="20">
        <f t="shared" si="14"/>
        <v>0</v>
      </c>
      <c r="T23" s="20">
        <f t="shared" si="15"/>
        <v>0</v>
      </c>
      <c r="U23" s="242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304"/>
      <c r="AG23" s="304"/>
      <c r="AH23" s="158"/>
      <c r="AI23" s="158"/>
      <c r="AJ23" s="304"/>
      <c r="AK23" s="304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4"/>
      <c r="BV23" s="14"/>
      <c r="BW23" s="14"/>
      <c r="BX23" s="47" t="s">
        <v>128</v>
      </c>
      <c r="BY23" s="47" t="s">
        <v>128</v>
      </c>
      <c r="BZ23" s="47" t="str">
        <f t="shared" ca="1" si="11"/>
        <v/>
      </c>
      <c r="CA23" s="47" t="str">
        <f t="shared" ca="1" si="12"/>
        <v/>
      </c>
      <c r="CB23" s="14"/>
    </row>
    <row r="24" spans="1:80" ht="20.100000000000001" customHeight="1" x14ac:dyDescent="0.25">
      <c r="A24" s="23">
        <v>15224</v>
      </c>
      <c r="B24" s="24" t="s">
        <v>129</v>
      </c>
      <c r="C24" s="24" t="s">
        <v>130</v>
      </c>
      <c r="D24" s="24"/>
      <c r="E24" s="66" t="s">
        <v>120</v>
      </c>
      <c r="F24" s="66" t="s">
        <v>121</v>
      </c>
      <c r="G24" s="64">
        <v>30</v>
      </c>
      <c r="H24" s="64">
        <v>5</v>
      </c>
      <c r="I24" s="66" t="s">
        <v>131</v>
      </c>
      <c r="J24" s="72">
        <v>0.11</v>
      </c>
      <c r="K24" s="24" t="s">
        <v>614</v>
      </c>
      <c r="L24" s="24" t="s">
        <v>132</v>
      </c>
      <c r="M24" s="24"/>
      <c r="N24" s="24" t="s">
        <v>125</v>
      </c>
      <c r="O24" s="24" t="str">
        <f t="shared" si="3"/>
        <v>GYPSOPHILE Festival White</v>
      </c>
      <c r="P24" s="54">
        <v>24</v>
      </c>
      <c r="Q24" s="54">
        <v>5</v>
      </c>
      <c r="R24" s="20">
        <f t="shared" si="13"/>
        <v>0</v>
      </c>
      <c r="S24" s="20">
        <f t="shared" si="14"/>
        <v>0</v>
      </c>
      <c r="T24" s="20">
        <f t="shared" si="15"/>
        <v>0</v>
      </c>
      <c r="U24" s="241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304"/>
      <c r="AG24" s="304"/>
      <c r="AH24" s="44"/>
      <c r="AI24" s="44"/>
      <c r="AJ24" s="304"/>
      <c r="AK24" s="30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14"/>
      <c r="BV24" s="14"/>
      <c r="BW24" s="14"/>
      <c r="BX24" s="47" t="s">
        <v>128</v>
      </c>
      <c r="BY24" s="47" t="s">
        <v>128</v>
      </c>
      <c r="BZ24" s="47" t="str">
        <f t="shared" ca="1" si="11"/>
        <v/>
      </c>
      <c r="CA24" s="47" t="str">
        <f t="shared" ca="1" si="12"/>
        <v/>
      </c>
      <c r="CB24" s="14"/>
    </row>
    <row r="25" spans="1:80" ht="20.100000000000001" customHeight="1" x14ac:dyDescent="0.25">
      <c r="A25" s="125">
        <v>23017</v>
      </c>
      <c r="B25" s="126" t="s">
        <v>803</v>
      </c>
      <c r="C25" s="126" t="s">
        <v>1091</v>
      </c>
      <c r="D25" s="126"/>
      <c r="E25" s="127" t="s">
        <v>208</v>
      </c>
      <c r="F25" s="127" t="s">
        <v>121</v>
      </c>
      <c r="G25" s="128">
        <v>30</v>
      </c>
      <c r="H25" s="128">
        <v>7</v>
      </c>
      <c r="I25" s="127" t="s">
        <v>319</v>
      </c>
      <c r="J25" s="129"/>
      <c r="K25" s="126" t="s">
        <v>614</v>
      </c>
      <c r="L25" s="126" t="s">
        <v>347</v>
      </c>
      <c r="M25" s="126"/>
      <c r="N25" s="126" t="s">
        <v>125</v>
      </c>
      <c r="O25" s="126" t="str">
        <f t="shared" si="3"/>
        <v>IMMORTELLE Gigantifolium Mix</v>
      </c>
      <c r="P25" s="130">
        <v>25</v>
      </c>
      <c r="Q25" s="130">
        <v>7</v>
      </c>
      <c r="R25" s="20">
        <f t="shared" si="13"/>
        <v>0</v>
      </c>
      <c r="S25" s="20">
        <f t="shared" si="14"/>
        <v>0</v>
      </c>
      <c r="T25" s="20">
        <f t="shared" si="15"/>
        <v>0</v>
      </c>
      <c r="U25" s="242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304"/>
      <c r="AG25" s="304"/>
      <c r="AH25" s="158"/>
      <c r="AI25" s="158"/>
      <c r="AJ25" s="304"/>
      <c r="AK25" s="304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4"/>
      <c r="BV25" s="14"/>
      <c r="BW25" s="14"/>
      <c r="BX25" s="47" t="s">
        <v>128</v>
      </c>
      <c r="BY25" s="47" t="s">
        <v>128</v>
      </c>
      <c r="BZ25" s="47" t="str">
        <f t="shared" ca="1" si="11"/>
        <v/>
      </c>
      <c r="CA25" s="47" t="str">
        <f t="shared" ca="1" si="12"/>
        <v/>
      </c>
      <c r="CB25" s="14"/>
    </row>
    <row r="26" spans="1:80" ht="20.100000000000001" customHeight="1" x14ac:dyDescent="0.25">
      <c r="A26" s="23">
        <v>23018</v>
      </c>
      <c r="B26" s="24" t="s">
        <v>804</v>
      </c>
      <c r="C26" s="24" t="s">
        <v>805</v>
      </c>
      <c r="D26" s="24"/>
      <c r="E26" s="66" t="s">
        <v>208</v>
      </c>
      <c r="F26" s="66" t="s">
        <v>121</v>
      </c>
      <c r="G26" s="64">
        <v>30</v>
      </c>
      <c r="H26" s="64">
        <v>6</v>
      </c>
      <c r="I26" s="66" t="s">
        <v>120</v>
      </c>
      <c r="J26" s="72"/>
      <c r="K26" s="24" t="s">
        <v>614</v>
      </c>
      <c r="L26" s="24" t="s">
        <v>347</v>
      </c>
      <c r="M26" s="24"/>
      <c r="N26" s="24" t="s">
        <v>125</v>
      </c>
      <c r="O26" s="24" t="str">
        <f t="shared" si="3"/>
        <v>LAGURUS Ovatus</v>
      </c>
      <c r="P26" s="54">
        <v>26</v>
      </c>
      <c r="Q26" s="54">
        <v>6</v>
      </c>
      <c r="R26" s="20">
        <f t="shared" si="13"/>
        <v>0</v>
      </c>
      <c r="S26" s="20">
        <f t="shared" si="14"/>
        <v>0</v>
      </c>
      <c r="T26" s="20">
        <f t="shared" si="15"/>
        <v>0</v>
      </c>
      <c r="U26" s="241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304"/>
      <c r="AG26" s="304"/>
      <c r="AH26" s="44"/>
      <c r="AI26" s="44"/>
      <c r="AJ26" s="304"/>
      <c r="AK26" s="30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14"/>
      <c r="BV26" s="14"/>
      <c r="BW26" s="14"/>
      <c r="BX26" s="47" t="s">
        <v>128</v>
      </c>
      <c r="BY26" s="47" t="s">
        <v>128</v>
      </c>
      <c r="BZ26" s="47" t="str">
        <f t="shared" ca="1" si="11"/>
        <v/>
      </c>
      <c r="CA26" s="47" t="str">
        <f t="shared" ca="1" si="12"/>
        <v/>
      </c>
      <c r="CB26" s="14"/>
    </row>
    <row r="27" spans="1:80" ht="20.100000000000001" customHeight="1" x14ac:dyDescent="0.25">
      <c r="A27" s="125">
        <v>25216</v>
      </c>
      <c r="B27" s="126" t="s">
        <v>806</v>
      </c>
      <c r="C27" s="126" t="s">
        <v>169</v>
      </c>
      <c r="D27" s="126"/>
      <c r="E27" s="127" t="s">
        <v>208</v>
      </c>
      <c r="F27" s="127" t="s">
        <v>121</v>
      </c>
      <c r="G27" s="128">
        <v>30</v>
      </c>
      <c r="H27" s="128">
        <v>8</v>
      </c>
      <c r="I27" s="127" t="s">
        <v>319</v>
      </c>
      <c r="J27" s="129"/>
      <c r="K27" s="126" t="s">
        <v>614</v>
      </c>
      <c r="L27" s="126" t="s">
        <v>347</v>
      </c>
      <c r="M27" s="126"/>
      <c r="N27" s="126" t="s">
        <v>125</v>
      </c>
      <c r="O27" s="126" t="str">
        <f t="shared" si="3"/>
        <v>LIMONIUM LATIFOLIUM .</v>
      </c>
      <c r="P27" s="130">
        <v>27</v>
      </c>
      <c r="Q27" s="130">
        <v>8</v>
      </c>
      <c r="R27" s="20">
        <f t="shared" si="13"/>
        <v>0</v>
      </c>
      <c r="S27" s="20">
        <f t="shared" si="14"/>
        <v>0</v>
      </c>
      <c r="T27" s="20">
        <f t="shared" si="15"/>
        <v>0</v>
      </c>
      <c r="U27" s="242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304"/>
      <c r="AG27" s="304"/>
      <c r="AH27" s="158"/>
      <c r="AI27" s="158"/>
      <c r="AJ27" s="304"/>
      <c r="AK27" s="304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4"/>
      <c r="BV27" s="14"/>
      <c r="BW27" s="14"/>
      <c r="BX27" s="47" t="s">
        <v>128</v>
      </c>
      <c r="BY27" s="47" t="s">
        <v>128</v>
      </c>
      <c r="BZ27" s="47" t="str">
        <f t="shared" ca="1" si="11"/>
        <v/>
      </c>
      <c r="CA27" s="47" t="str">
        <f t="shared" ca="1" si="12"/>
        <v/>
      </c>
      <c r="CB27" s="14"/>
    </row>
    <row r="28" spans="1:80" ht="20.100000000000001" customHeight="1" x14ac:dyDescent="0.25">
      <c r="A28" s="23">
        <v>23020</v>
      </c>
      <c r="B28" s="24" t="s">
        <v>807</v>
      </c>
      <c r="C28" s="24" t="s">
        <v>1092</v>
      </c>
      <c r="D28" s="24"/>
      <c r="E28" s="66" t="s">
        <v>208</v>
      </c>
      <c r="F28" s="66" t="s">
        <v>121</v>
      </c>
      <c r="G28" s="64">
        <v>30</v>
      </c>
      <c r="H28" s="64">
        <v>8</v>
      </c>
      <c r="I28" s="66" t="s">
        <v>319</v>
      </c>
      <c r="J28" s="72"/>
      <c r="K28" s="24" t="s">
        <v>614</v>
      </c>
      <c r="L28" s="24" t="s">
        <v>347</v>
      </c>
      <c r="M28" s="24"/>
      <c r="N28" s="24" t="s">
        <v>125</v>
      </c>
      <c r="O28" s="24" t="str">
        <f t="shared" si="3"/>
        <v>STATICE (limonium sinuatum) Hipster Mix</v>
      </c>
      <c r="P28" s="54">
        <v>28</v>
      </c>
      <c r="Q28" s="54">
        <v>8</v>
      </c>
      <c r="R28" s="20">
        <f t="shared" si="13"/>
        <v>0</v>
      </c>
      <c r="S28" s="20">
        <f t="shared" si="14"/>
        <v>0</v>
      </c>
      <c r="T28" s="20">
        <f t="shared" si="15"/>
        <v>0</v>
      </c>
      <c r="U28" s="241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304"/>
      <c r="AG28" s="304"/>
      <c r="AH28" s="44"/>
      <c r="AI28" s="44"/>
      <c r="AJ28" s="304"/>
      <c r="AK28" s="30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14"/>
      <c r="BV28" s="14"/>
      <c r="BW28" s="14"/>
      <c r="BX28" s="47" t="s">
        <v>128</v>
      </c>
      <c r="BY28" s="47" t="s">
        <v>128</v>
      </c>
      <c r="BZ28" s="47" t="str">
        <f t="shared" ca="1" si="11"/>
        <v/>
      </c>
      <c r="CA28" s="47" t="str">
        <f t="shared" ca="1" si="12"/>
        <v/>
      </c>
      <c r="CB28" s="14"/>
    </row>
    <row r="29" spans="1:80" ht="20.100000000000001" customHeight="1" x14ac:dyDescent="0.25">
      <c r="A29" s="21">
        <v>22855</v>
      </c>
      <c r="B29" s="27" t="s">
        <v>1666</v>
      </c>
      <c r="C29" s="220" t="s">
        <v>1610</v>
      </c>
      <c r="D29" s="22"/>
      <c r="E29" s="65" t="s">
        <v>205</v>
      </c>
      <c r="F29" s="65" t="s">
        <v>128</v>
      </c>
      <c r="G29" s="65">
        <v>10</v>
      </c>
      <c r="H29" s="63" t="s">
        <v>205</v>
      </c>
      <c r="I29" s="65" t="s">
        <v>205</v>
      </c>
      <c r="J29" s="71" t="s">
        <v>205</v>
      </c>
      <c r="K29" s="22" t="s">
        <v>155</v>
      </c>
      <c r="L29" s="22" t="s">
        <v>122</v>
      </c>
      <c r="M29" s="22"/>
      <c r="N29" s="22" t="s">
        <v>205</v>
      </c>
      <c r="O29" s="22" t="str">
        <f t="shared" si="3"/>
        <v>DÉPLIANT FLEURS SÉCHÉES ACHETÉ</v>
      </c>
      <c r="P29" s="53">
        <v>29</v>
      </c>
      <c r="Q29" s="53" t="s">
        <v>205</v>
      </c>
      <c r="R29" s="20">
        <f t="shared" si="13"/>
        <v>0</v>
      </c>
      <c r="S29" s="20">
        <f t="shared" si="14"/>
        <v>0</v>
      </c>
      <c r="T29" s="20">
        <f t="shared" si="15"/>
        <v>0</v>
      </c>
      <c r="U29" s="243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14"/>
      <c r="BV29" s="14"/>
      <c r="BW29" s="14"/>
      <c r="BX29" s="47" t="s">
        <v>128</v>
      </c>
      <c r="BY29" s="47" t="s">
        <v>128</v>
      </c>
      <c r="BZ29" s="47" t="str">
        <f t="shared" ca="1" si="11"/>
        <v/>
      </c>
      <c r="CA29" s="47" t="str">
        <f t="shared" ca="1" si="12"/>
        <v/>
      </c>
      <c r="CB29" s="14"/>
    </row>
    <row r="30" spans="1:80" ht="20.100000000000001" customHeight="1" x14ac:dyDescent="0.25">
      <c r="A30" s="21">
        <v>22854</v>
      </c>
      <c r="B30" s="27" t="s">
        <v>1667</v>
      </c>
      <c r="C30" s="220" t="s">
        <v>1610</v>
      </c>
      <c r="D30" s="22" t="s">
        <v>205</v>
      </c>
      <c r="E30" s="65" t="s">
        <v>205</v>
      </c>
      <c r="F30" s="65" t="s">
        <v>128</v>
      </c>
      <c r="G30" s="65">
        <v>1</v>
      </c>
      <c r="H30" s="63" t="s">
        <v>205</v>
      </c>
      <c r="I30" s="65" t="s">
        <v>205</v>
      </c>
      <c r="J30" s="71" t="s">
        <v>205</v>
      </c>
      <c r="K30" s="22" t="s">
        <v>154</v>
      </c>
      <c r="L30" s="22" t="s">
        <v>122</v>
      </c>
      <c r="M30" s="22"/>
      <c r="N30" s="22" t="s">
        <v>205</v>
      </c>
      <c r="O30" s="22" t="str">
        <f t="shared" si="3"/>
        <v>AFFICHE FLEURS SÉCHÉES ACHETÉ</v>
      </c>
      <c r="P30" s="53">
        <v>30</v>
      </c>
      <c r="Q30" s="53" t="s">
        <v>205</v>
      </c>
      <c r="R30" s="20">
        <f t="shared" si="13"/>
        <v>0</v>
      </c>
      <c r="S30" s="20">
        <f t="shared" si="14"/>
        <v>0</v>
      </c>
      <c r="T30" s="20">
        <f t="shared" si="15"/>
        <v>0</v>
      </c>
      <c r="U30" s="243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14"/>
      <c r="BV30" s="14"/>
      <c r="BW30" s="14"/>
      <c r="BX30" s="47" t="s">
        <v>128</v>
      </c>
      <c r="BY30" s="47" t="s">
        <v>128</v>
      </c>
      <c r="BZ30" s="47" t="str">
        <f t="shared" ca="1" si="11"/>
        <v/>
      </c>
      <c r="CA30" s="47" t="str">
        <f t="shared" ca="1" si="12"/>
        <v/>
      </c>
      <c r="CB30" s="14"/>
    </row>
    <row r="31" spans="1:80" ht="20.100000000000001" customHeight="1" x14ac:dyDescent="0.25">
      <c r="A31" s="131"/>
      <c r="B31" s="188" t="s">
        <v>1623</v>
      </c>
      <c r="C31" s="132"/>
      <c r="D31" s="132"/>
      <c r="E31" s="133"/>
      <c r="F31" s="133"/>
      <c r="G31" s="133"/>
      <c r="H31" s="265"/>
      <c r="I31" s="133"/>
      <c r="J31" s="134"/>
      <c r="K31" s="132"/>
      <c r="L31" s="132" t="s">
        <v>461</v>
      </c>
      <c r="M31" s="132"/>
      <c r="N31" s="132"/>
      <c r="O31" s="141" t="str">
        <f t="shared" si="3"/>
        <v xml:space="preserve">DU JARDIN À LA MAISON </v>
      </c>
      <c r="P31" s="132">
        <v>31</v>
      </c>
      <c r="Q31" s="132"/>
      <c r="R31" s="20"/>
      <c r="S31" s="20"/>
      <c r="T31" s="20"/>
      <c r="U31" s="503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4"/>
      <c r="AU31" s="504"/>
      <c r="AV31" s="504"/>
      <c r="AW31" s="504"/>
      <c r="AX31" s="504"/>
      <c r="AY31" s="504"/>
      <c r="AZ31" s="504"/>
      <c r="BA31" s="504"/>
      <c r="BB31" s="504"/>
      <c r="BC31" s="504"/>
      <c r="BD31" s="504"/>
      <c r="BE31" s="504"/>
      <c r="BF31" s="504"/>
      <c r="BG31" s="504"/>
      <c r="BH31" s="504"/>
      <c r="BI31" s="504"/>
      <c r="BJ31" s="504"/>
      <c r="BK31" s="504"/>
      <c r="BL31" s="504"/>
      <c r="BM31" s="504"/>
      <c r="BN31" s="504"/>
      <c r="BO31" s="504"/>
      <c r="BP31" s="504"/>
      <c r="BQ31" s="504"/>
      <c r="BR31" s="504"/>
      <c r="BS31" s="504"/>
      <c r="BT31" s="504"/>
      <c r="BU31" s="14"/>
      <c r="BV31" s="14"/>
      <c r="BW31" s="14"/>
      <c r="BX31" s="47" t="s">
        <v>128</v>
      </c>
      <c r="BY31" s="47" t="s">
        <v>128</v>
      </c>
      <c r="BZ31" s="47" t="str">
        <f t="shared" ca="1" si="11"/>
        <v/>
      </c>
      <c r="CA31" s="47" t="str">
        <f t="shared" ca="1" si="12"/>
        <v/>
      </c>
      <c r="CB31" s="14"/>
    </row>
    <row r="32" spans="1:80" ht="20.100000000000001" customHeight="1" x14ac:dyDescent="0.25">
      <c r="A32" s="23">
        <v>22592</v>
      </c>
      <c r="B32" s="24" t="s">
        <v>118</v>
      </c>
      <c r="C32" s="24" t="s">
        <v>119</v>
      </c>
      <c r="D32" s="24" t="s">
        <v>1626</v>
      </c>
      <c r="E32" s="66" t="s">
        <v>120</v>
      </c>
      <c r="F32" s="66" t="s">
        <v>121</v>
      </c>
      <c r="G32" s="64">
        <v>30</v>
      </c>
      <c r="H32" s="64">
        <v>5</v>
      </c>
      <c r="I32" s="66" t="s">
        <v>122</v>
      </c>
      <c r="J32" s="64">
        <v>0.1</v>
      </c>
      <c r="K32" s="123" t="s">
        <v>123</v>
      </c>
      <c r="L32" s="123" t="s">
        <v>124</v>
      </c>
      <c r="M32" s="123"/>
      <c r="N32" s="123" t="s">
        <v>125</v>
      </c>
      <c r="O32" s="24" t="str">
        <f t="shared" si="3"/>
        <v>CRASPEDIA GLOBOSA Golf beauty</v>
      </c>
      <c r="P32" s="54">
        <v>32</v>
      </c>
      <c r="Q32" s="54">
        <v>5</v>
      </c>
      <c r="R32" s="20">
        <f t="shared" si="13"/>
        <v>0</v>
      </c>
      <c r="S32" s="20">
        <f t="shared" si="14"/>
        <v>0</v>
      </c>
      <c r="T32" s="20">
        <f>SUM(U32:BT32)</f>
        <v>0</v>
      </c>
      <c r="U32" s="303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44"/>
      <c r="AI32" s="44"/>
      <c r="AJ32" s="304"/>
      <c r="AK32" s="30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14"/>
      <c r="BV32" s="14"/>
      <c r="BW32" s="14"/>
      <c r="BX32" s="47" t="s">
        <v>128</v>
      </c>
      <c r="BY32" s="47" t="s">
        <v>128</v>
      </c>
      <c r="BZ32" s="47" t="str">
        <f t="shared" ca="1" si="11"/>
        <v/>
      </c>
      <c r="CA32" s="47" t="str">
        <f t="shared" ca="1" si="12"/>
        <v/>
      </c>
      <c r="CB32" s="14"/>
    </row>
    <row r="33" spans="1:80" ht="20.100000000000001" customHeight="1" x14ac:dyDescent="0.25">
      <c r="A33" s="21">
        <v>26185</v>
      </c>
      <c r="B33" s="22" t="s">
        <v>126</v>
      </c>
      <c r="C33" s="22" t="s">
        <v>127</v>
      </c>
      <c r="D33" s="22"/>
      <c r="E33" s="65" t="s">
        <v>205</v>
      </c>
      <c r="F33" s="65" t="s">
        <v>128</v>
      </c>
      <c r="G33" s="63">
        <v>30</v>
      </c>
      <c r="H33" s="63" t="s">
        <v>205</v>
      </c>
      <c r="I33" s="63">
        <v>0.1</v>
      </c>
      <c r="J33" s="71" t="s">
        <v>205</v>
      </c>
      <c r="K33" s="22" t="s">
        <v>126</v>
      </c>
      <c r="L33" s="22" t="s">
        <v>122</v>
      </c>
      <c r="M33" s="22"/>
      <c r="N33" s="22" t="s">
        <v>205</v>
      </c>
      <c r="O33" s="22" t="str">
        <f t="shared" si="3"/>
        <v>CHROMO Craspedia Globosa - Gold Beauty</v>
      </c>
      <c r="P33" s="53">
        <v>33</v>
      </c>
      <c r="Q33" s="53" t="s">
        <v>205</v>
      </c>
      <c r="R33" s="20">
        <f t="shared" si="13"/>
        <v>0</v>
      </c>
      <c r="S33" s="20">
        <f t="shared" si="14"/>
        <v>0</v>
      </c>
      <c r="T33" s="20">
        <f t="shared" si="15"/>
        <v>0</v>
      </c>
      <c r="U33" s="243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14"/>
      <c r="BV33" s="14"/>
      <c r="BW33" s="14"/>
      <c r="BX33" s="47" t="s">
        <v>128</v>
      </c>
      <c r="BY33" s="47" t="s">
        <v>128</v>
      </c>
      <c r="BZ33" s="47" t="str">
        <f t="shared" ca="1" si="11"/>
        <v/>
      </c>
      <c r="CA33" s="47" t="str">
        <f t="shared" ca="1" si="12"/>
        <v/>
      </c>
      <c r="CB33" s="14"/>
    </row>
    <row r="34" spans="1:80" ht="20.100000000000001" customHeight="1" x14ac:dyDescent="0.25">
      <c r="A34" s="23">
        <v>15224</v>
      </c>
      <c r="B34" s="24" t="s">
        <v>129</v>
      </c>
      <c r="C34" s="24" t="s">
        <v>130</v>
      </c>
      <c r="D34" s="24" t="s">
        <v>1636</v>
      </c>
      <c r="E34" s="66" t="s">
        <v>120</v>
      </c>
      <c r="F34" s="66" t="s">
        <v>121</v>
      </c>
      <c r="G34" s="64">
        <v>30</v>
      </c>
      <c r="H34" s="64">
        <v>5</v>
      </c>
      <c r="I34" s="66" t="s">
        <v>131</v>
      </c>
      <c r="J34" s="64">
        <v>0.11</v>
      </c>
      <c r="K34" s="24" t="s">
        <v>123</v>
      </c>
      <c r="L34" s="24" t="s">
        <v>132</v>
      </c>
      <c r="M34" s="24"/>
      <c r="N34" s="24" t="s">
        <v>125</v>
      </c>
      <c r="O34" s="24" t="str">
        <f t="shared" si="3"/>
        <v>GYPSOPHILE Festival White</v>
      </c>
      <c r="P34" s="54">
        <v>34</v>
      </c>
      <c r="Q34" s="54">
        <v>5</v>
      </c>
      <c r="R34" s="20">
        <f t="shared" si="13"/>
        <v>0</v>
      </c>
      <c r="S34" s="20">
        <f t="shared" si="14"/>
        <v>0</v>
      </c>
      <c r="T34" s="20">
        <f t="shared" si="15"/>
        <v>0</v>
      </c>
      <c r="U34" s="303"/>
      <c r="V34" s="304"/>
      <c r="W34" s="304"/>
      <c r="X34" s="304"/>
      <c r="Y34" s="304"/>
      <c r="Z34" s="304"/>
      <c r="AA34" s="304"/>
      <c r="AB34" s="304"/>
      <c r="AC34" s="304"/>
      <c r="AD34" s="304"/>
      <c r="AE34" s="44"/>
      <c r="AF34" s="304"/>
      <c r="AG34" s="304"/>
      <c r="AH34" s="44"/>
      <c r="AI34" s="44"/>
      <c r="AJ34" s="304"/>
      <c r="AK34" s="30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14"/>
      <c r="BV34" s="14"/>
      <c r="BW34" s="14"/>
      <c r="BX34" s="47" t="s">
        <v>128</v>
      </c>
      <c r="BY34" s="47" t="s">
        <v>128</v>
      </c>
      <c r="BZ34" s="47" t="str">
        <f t="shared" ca="1" si="11"/>
        <v/>
      </c>
      <c r="CA34" s="47" t="str">
        <f t="shared" ca="1" si="12"/>
        <v/>
      </c>
      <c r="CB34" s="14"/>
    </row>
    <row r="35" spans="1:80" ht="20.100000000000001" customHeight="1" x14ac:dyDescent="0.25">
      <c r="A35" s="21">
        <v>26186</v>
      </c>
      <c r="B35" s="22" t="s">
        <v>126</v>
      </c>
      <c r="C35" s="22" t="s">
        <v>133</v>
      </c>
      <c r="D35" s="22"/>
      <c r="E35" s="65" t="s">
        <v>205</v>
      </c>
      <c r="F35" s="65" t="s">
        <v>128</v>
      </c>
      <c r="G35" s="63">
        <v>30</v>
      </c>
      <c r="H35" s="63" t="s">
        <v>205</v>
      </c>
      <c r="I35" s="63">
        <v>0.1</v>
      </c>
      <c r="J35" s="71" t="s">
        <v>205</v>
      </c>
      <c r="K35" s="22" t="s">
        <v>126</v>
      </c>
      <c r="L35" s="22" t="s">
        <v>122</v>
      </c>
      <c r="M35" s="22"/>
      <c r="N35" s="22" t="s">
        <v>205</v>
      </c>
      <c r="O35" s="22" t="str">
        <f t="shared" si="3"/>
        <v>CHROMO Gypsophile - Festival White</v>
      </c>
      <c r="P35" s="53">
        <v>35</v>
      </c>
      <c r="Q35" s="53" t="s">
        <v>205</v>
      </c>
      <c r="R35" s="20">
        <f t="shared" si="13"/>
        <v>0</v>
      </c>
      <c r="S35" s="20">
        <f t="shared" si="14"/>
        <v>0</v>
      </c>
      <c r="T35" s="20">
        <f t="shared" si="15"/>
        <v>0</v>
      </c>
      <c r="U35" s="243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14"/>
      <c r="BV35" s="14"/>
      <c r="BW35" s="14"/>
      <c r="BX35" s="47" t="s">
        <v>128</v>
      </c>
      <c r="BY35" s="47" t="s">
        <v>128</v>
      </c>
      <c r="BZ35" s="47" t="str">
        <f t="shared" ca="1" si="11"/>
        <v/>
      </c>
      <c r="CA35" s="47" t="str">
        <f t="shared" ca="1" si="12"/>
        <v/>
      </c>
      <c r="CB35" s="14"/>
    </row>
    <row r="36" spans="1:80" ht="20.100000000000001" customHeight="1" x14ac:dyDescent="0.25">
      <c r="A36" s="23">
        <v>23432</v>
      </c>
      <c r="B36" s="24" t="s">
        <v>134</v>
      </c>
      <c r="C36" s="24" t="s">
        <v>135</v>
      </c>
      <c r="D36" s="24" t="s">
        <v>1636</v>
      </c>
      <c r="E36" s="66" t="s">
        <v>120</v>
      </c>
      <c r="F36" s="66" t="s">
        <v>121</v>
      </c>
      <c r="G36" s="64">
        <v>30</v>
      </c>
      <c r="H36" s="64">
        <v>6</v>
      </c>
      <c r="I36" s="66" t="s">
        <v>131</v>
      </c>
      <c r="J36" s="64">
        <v>0.17</v>
      </c>
      <c r="K36" s="123" t="s">
        <v>123</v>
      </c>
      <c r="L36" s="123" t="s">
        <v>136</v>
      </c>
      <c r="M36" s="123"/>
      <c r="N36" s="123" t="s">
        <v>125</v>
      </c>
      <c r="O36" s="24" t="str">
        <f t="shared" si="3"/>
        <v>LEUCANTHEMUM  Lucille Grace</v>
      </c>
      <c r="P36" s="54">
        <v>36</v>
      </c>
      <c r="Q36" s="54">
        <v>6</v>
      </c>
      <c r="R36" s="20">
        <f t="shared" si="13"/>
        <v>0</v>
      </c>
      <c r="S36" s="20">
        <f t="shared" si="14"/>
        <v>0</v>
      </c>
      <c r="T36" s="20">
        <f t="shared" si="15"/>
        <v>0</v>
      </c>
      <c r="U36" s="303"/>
      <c r="V36" s="304"/>
      <c r="W36" s="304"/>
      <c r="X36" s="304"/>
      <c r="Y36" s="304"/>
      <c r="Z36" s="304"/>
      <c r="AA36" s="304"/>
      <c r="AB36" s="304"/>
      <c r="AC36" s="304"/>
      <c r="AD36" s="304"/>
      <c r="AE36" s="44"/>
      <c r="AF36" s="304"/>
      <c r="AG36" s="304"/>
      <c r="AH36" s="44"/>
      <c r="AI36" s="44"/>
      <c r="AJ36" s="304"/>
      <c r="AK36" s="30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14"/>
      <c r="BV36" s="14"/>
      <c r="BW36" s="14"/>
      <c r="BX36" s="47" t="s">
        <v>128</v>
      </c>
      <c r="BY36" s="47" t="s">
        <v>128</v>
      </c>
      <c r="BZ36" s="47" t="str">
        <f t="shared" ca="1" si="11"/>
        <v/>
      </c>
      <c r="CA36" s="47" t="str">
        <f t="shared" ca="1" si="12"/>
        <v/>
      </c>
      <c r="CB36" s="47"/>
    </row>
    <row r="37" spans="1:80" ht="20.100000000000001" customHeight="1" x14ac:dyDescent="0.25">
      <c r="A37" s="21">
        <v>26187</v>
      </c>
      <c r="B37" s="22" t="s">
        <v>126</v>
      </c>
      <c r="C37" s="22" t="s">
        <v>138</v>
      </c>
      <c r="D37" s="22"/>
      <c r="E37" s="65" t="s">
        <v>205</v>
      </c>
      <c r="F37" s="65" t="s">
        <v>128</v>
      </c>
      <c r="G37" s="63">
        <v>30</v>
      </c>
      <c r="H37" s="63" t="s">
        <v>205</v>
      </c>
      <c r="I37" s="63">
        <v>0.1</v>
      </c>
      <c r="J37" s="71" t="s">
        <v>205</v>
      </c>
      <c r="K37" s="22" t="s">
        <v>126</v>
      </c>
      <c r="L37" s="22" t="s">
        <v>122</v>
      </c>
      <c r="M37" s="22"/>
      <c r="N37" s="22" t="s">
        <v>205</v>
      </c>
      <c r="O37" s="22" t="str">
        <f t="shared" si="3"/>
        <v>CHROMO Leucanthemum - Lucille Grace</v>
      </c>
      <c r="P37" s="53">
        <v>37</v>
      </c>
      <c r="Q37" s="53" t="s">
        <v>205</v>
      </c>
      <c r="R37" s="20">
        <f t="shared" si="13"/>
        <v>0</v>
      </c>
      <c r="S37" s="20">
        <f t="shared" si="14"/>
        <v>0</v>
      </c>
      <c r="T37" s="20">
        <f t="shared" si="15"/>
        <v>0</v>
      </c>
      <c r="U37" s="243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14"/>
      <c r="BV37" s="14"/>
      <c r="BW37" s="14"/>
      <c r="BX37" s="47" t="s">
        <v>128</v>
      </c>
      <c r="BY37" s="47" t="s">
        <v>128</v>
      </c>
      <c r="BZ37" s="47" t="str">
        <f t="shared" ca="1" si="11"/>
        <v/>
      </c>
      <c r="CA37" s="47" t="str">
        <f t="shared" ca="1" si="12"/>
        <v/>
      </c>
      <c r="CB37" s="47"/>
    </row>
    <row r="38" spans="1:80" ht="20.100000000000001" customHeight="1" x14ac:dyDescent="0.25">
      <c r="A38" s="23">
        <v>24955</v>
      </c>
      <c r="B38" s="24" t="s">
        <v>142</v>
      </c>
      <c r="C38" s="24" t="s">
        <v>143</v>
      </c>
      <c r="D38" s="24" t="s">
        <v>1636</v>
      </c>
      <c r="E38" s="66" t="s">
        <v>120</v>
      </c>
      <c r="F38" s="66" t="s">
        <v>121</v>
      </c>
      <c r="G38" s="64">
        <v>30</v>
      </c>
      <c r="H38" s="64">
        <v>6</v>
      </c>
      <c r="I38" s="66" t="s">
        <v>131</v>
      </c>
      <c r="J38" s="64">
        <v>0.1</v>
      </c>
      <c r="K38" s="24" t="s">
        <v>123</v>
      </c>
      <c r="L38" s="24" t="s">
        <v>136</v>
      </c>
      <c r="M38" s="24"/>
      <c r="N38" s="24" t="s">
        <v>125</v>
      </c>
      <c r="O38" s="24" t="str">
        <f t="shared" si="3"/>
        <v>SCABIEUSE SCOOP Blackberry</v>
      </c>
      <c r="P38" s="54">
        <v>38</v>
      </c>
      <c r="Q38" s="54">
        <v>6</v>
      </c>
      <c r="R38" s="20">
        <f t="shared" si="13"/>
        <v>0</v>
      </c>
      <c r="S38" s="20">
        <f t="shared" si="14"/>
        <v>0</v>
      </c>
      <c r="T38" s="20">
        <f t="shared" si="15"/>
        <v>0</v>
      </c>
      <c r="U38" s="303"/>
      <c r="V38" s="304"/>
      <c r="W38" s="304"/>
      <c r="X38" s="304"/>
      <c r="Y38" s="304"/>
      <c r="Z38" s="304"/>
      <c r="AA38" s="304"/>
      <c r="AB38" s="304"/>
      <c r="AC38" s="304"/>
      <c r="AD38" s="304"/>
      <c r="AE38" s="44"/>
      <c r="AF38" s="304"/>
      <c r="AG38" s="304"/>
      <c r="AH38" s="44"/>
      <c r="AI38" s="44"/>
      <c r="AJ38" s="304"/>
      <c r="AK38" s="30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14"/>
      <c r="BV38" s="14"/>
      <c r="BW38" s="14"/>
      <c r="BX38" s="47" t="s">
        <v>128</v>
      </c>
      <c r="BY38" s="47" t="s">
        <v>128</v>
      </c>
      <c r="BZ38" s="47" t="str">
        <f t="shared" ca="1" si="11"/>
        <v/>
      </c>
      <c r="CA38" s="47" t="str">
        <f t="shared" ca="1" si="12"/>
        <v/>
      </c>
      <c r="CB38" s="49"/>
    </row>
    <row r="39" spans="1:80" ht="20.100000000000001" customHeight="1" x14ac:dyDescent="0.25">
      <c r="A39" s="125">
        <v>24953</v>
      </c>
      <c r="B39" s="126" t="s">
        <v>142</v>
      </c>
      <c r="C39" s="126" t="s">
        <v>144</v>
      </c>
      <c r="D39" s="126" t="s">
        <v>1636</v>
      </c>
      <c r="E39" s="127" t="s">
        <v>120</v>
      </c>
      <c r="F39" s="127" t="s">
        <v>121</v>
      </c>
      <c r="G39" s="128">
        <v>30</v>
      </c>
      <c r="H39" s="128">
        <v>6</v>
      </c>
      <c r="I39" s="127" t="s">
        <v>131</v>
      </c>
      <c r="J39" s="128">
        <v>0.1</v>
      </c>
      <c r="K39" s="160" t="s">
        <v>123</v>
      </c>
      <c r="L39" s="160" t="s">
        <v>136</v>
      </c>
      <c r="M39" s="160"/>
      <c r="N39" s="160" t="s">
        <v>125</v>
      </c>
      <c r="O39" s="126" t="str">
        <f t="shared" si="3"/>
        <v>SCABIEUSE SCOOP Marshmallow</v>
      </c>
      <c r="P39" s="130">
        <v>39</v>
      </c>
      <c r="Q39" s="130">
        <v>6</v>
      </c>
      <c r="R39" s="20">
        <f t="shared" si="13"/>
        <v>0</v>
      </c>
      <c r="S39" s="20">
        <f t="shared" si="14"/>
        <v>0</v>
      </c>
      <c r="T39" s="20">
        <f t="shared" si="15"/>
        <v>0</v>
      </c>
      <c r="U39" s="303"/>
      <c r="V39" s="304"/>
      <c r="W39" s="304"/>
      <c r="X39" s="304"/>
      <c r="Y39" s="304"/>
      <c r="Z39" s="304"/>
      <c r="AA39" s="304"/>
      <c r="AB39" s="304"/>
      <c r="AC39" s="304"/>
      <c r="AD39" s="304"/>
      <c r="AE39" s="158"/>
      <c r="AF39" s="304"/>
      <c r="AG39" s="304"/>
      <c r="AH39" s="158"/>
      <c r="AI39" s="158"/>
      <c r="AJ39" s="304"/>
      <c r="AK39" s="304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4"/>
      <c r="BV39" s="14"/>
      <c r="BW39" s="14"/>
      <c r="BX39" s="47" t="s">
        <v>128</v>
      </c>
      <c r="BY39" s="47" t="s">
        <v>128</v>
      </c>
      <c r="BZ39" s="47" t="str">
        <f t="shared" ca="1" si="11"/>
        <v/>
      </c>
      <c r="CA39" s="47" t="str">
        <f t="shared" ca="1" si="12"/>
        <v/>
      </c>
      <c r="CB39" s="50"/>
    </row>
    <row r="40" spans="1:80" ht="20.100000000000001" customHeight="1" x14ac:dyDescent="0.25">
      <c r="A40" s="23">
        <v>24951</v>
      </c>
      <c r="B40" s="24" t="s">
        <v>139</v>
      </c>
      <c r="C40" s="24" t="s">
        <v>140</v>
      </c>
      <c r="D40" s="24" t="s">
        <v>1636</v>
      </c>
      <c r="E40" s="66" t="s">
        <v>120</v>
      </c>
      <c r="F40" s="66" t="s">
        <v>121</v>
      </c>
      <c r="G40" s="64">
        <v>30</v>
      </c>
      <c r="H40" s="64">
        <v>6</v>
      </c>
      <c r="I40" s="66" t="s">
        <v>131</v>
      </c>
      <c r="J40" s="64">
        <v>0.1</v>
      </c>
      <c r="K40" s="24" t="s">
        <v>123</v>
      </c>
      <c r="L40" s="24" t="s">
        <v>136</v>
      </c>
      <c r="M40" s="24"/>
      <c r="N40" s="24" t="s">
        <v>125</v>
      </c>
      <c r="O40" s="24" t="str">
        <f t="shared" si="3"/>
        <v>SCABIEUSE FOCAL SCOOP Dark purple</v>
      </c>
      <c r="P40" s="54">
        <v>40</v>
      </c>
      <c r="Q40" s="54">
        <v>6</v>
      </c>
      <c r="R40" s="20">
        <f t="shared" si="13"/>
        <v>0</v>
      </c>
      <c r="S40" s="20">
        <f t="shared" si="14"/>
        <v>0</v>
      </c>
      <c r="T40" s="20">
        <f t="shared" si="15"/>
        <v>0</v>
      </c>
      <c r="U40" s="303"/>
      <c r="V40" s="304"/>
      <c r="W40" s="304"/>
      <c r="X40" s="304"/>
      <c r="Y40" s="304"/>
      <c r="Z40" s="304"/>
      <c r="AA40" s="304"/>
      <c r="AB40" s="304"/>
      <c r="AC40" s="304"/>
      <c r="AD40" s="304"/>
      <c r="AE40" s="44"/>
      <c r="AF40" s="304"/>
      <c r="AG40" s="304"/>
      <c r="AH40" s="44"/>
      <c r="AI40" s="44"/>
      <c r="AJ40" s="304"/>
      <c r="AK40" s="30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14"/>
      <c r="BV40" s="14"/>
      <c r="BW40" s="14"/>
      <c r="BX40" s="47" t="s">
        <v>128</v>
      </c>
      <c r="BY40" s="47" t="s">
        <v>128</v>
      </c>
      <c r="BZ40" s="47" t="str">
        <f t="shared" ca="1" si="11"/>
        <v/>
      </c>
      <c r="CA40" s="47" t="str">
        <f t="shared" ca="1" si="12"/>
        <v/>
      </c>
      <c r="CB40" s="47"/>
    </row>
    <row r="41" spans="1:80" ht="20.100000000000001" customHeight="1" x14ac:dyDescent="0.25">
      <c r="A41" s="125">
        <v>24952</v>
      </c>
      <c r="B41" s="126" t="s">
        <v>139</v>
      </c>
      <c r="C41" s="126" t="s">
        <v>141</v>
      </c>
      <c r="D41" s="126" t="s">
        <v>1636</v>
      </c>
      <c r="E41" s="127" t="s">
        <v>120</v>
      </c>
      <c r="F41" s="127" t="s">
        <v>121</v>
      </c>
      <c r="G41" s="128">
        <v>30</v>
      </c>
      <c r="H41" s="128">
        <v>6</v>
      </c>
      <c r="I41" s="127" t="s">
        <v>131</v>
      </c>
      <c r="J41" s="128">
        <v>0.1</v>
      </c>
      <c r="K41" s="160" t="s">
        <v>123</v>
      </c>
      <c r="L41" s="160" t="s">
        <v>136</v>
      </c>
      <c r="M41" s="160"/>
      <c r="N41" s="160" t="s">
        <v>125</v>
      </c>
      <c r="O41" s="126" t="str">
        <f t="shared" si="3"/>
        <v>SCABIEUSE FOCAL SCOOP Lilac</v>
      </c>
      <c r="P41" s="130">
        <v>41</v>
      </c>
      <c r="Q41" s="130">
        <v>6</v>
      </c>
      <c r="R41" s="20">
        <f t="shared" si="13"/>
        <v>0</v>
      </c>
      <c r="S41" s="20">
        <f t="shared" si="14"/>
        <v>0</v>
      </c>
      <c r="T41" s="20">
        <f t="shared" si="15"/>
        <v>0</v>
      </c>
      <c r="U41" s="303"/>
      <c r="V41" s="304"/>
      <c r="W41" s="304"/>
      <c r="X41" s="304"/>
      <c r="Y41" s="304"/>
      <c r="Z41" s="304"/>
      <c r="AA41" s="304"/>
      <c r="AB41" s="304"/>
      <c r="AC41" s="304"/>
      <c r="AD41" s="304"/>
      <c r="AE41" s="158"/>
      <c r="AF41" s="304"/>
      <c r="AG41" s="304"/>
      <c r="AH41" s="158"/>
      <c r="AI41" s="158"/>
      <c r="AJ41" s="304"/>
      <c r="AK41" s="304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4"/>
      <c r="BV41" s="14"/>
      <c r="BW41" s="14"/>
      <c r="BX41" s="47" t="s">
        <v>128</v>
      </c>
      <c r="BY41" s="47" t="s">
        <v>128</v>
      </c>
      <c r="BZ41" s="47" t="str">
        <f t="shared" ca="1" si="11"/>
        <v/>
      </c>
      <c r="CA41" s="47" t="str">
        <f t="shared" ca="1" si="12"/>
        <v/>
      </c>
      <c r="CB41" s="48"/>
    </row>
    <row r="42" spans="1:80" ht="20.100000000000001" customHeight="1" x14ac:dyDescent="0.25">
      <c r="A42" s="21">
        <v>26188</v>
      </c>
      <c r="B42" s="22" t="s">
        <v>126</v>
      </c>
      <c r="C42" s="22" t="s">
        <v>145</v>
      </c>
      <c r="D42" s="22"/>
      <c r="E42" s="65" t="s">
        <v>205</v>
      </c>
      <c r="F42" s="65" t="s">
        <v>128</v>
      </c>
      <c r="G42" s="63">
        <v>30</v>
      </c>
      <c r="H42" s="63" t="s">
        <v>205</v>
      </c>
      <c r="I42" s="63">
        <v>0.1</v>
      </c>
      <c r="J42" s="71" t="s">
        <v>205</v>
      </c>
      <c r="K42" s="22" t="s">
        <v>126</v>
      </c>
      <c r="L42" s="22" t="s">
        <v>122</v>
      </c>
      <c r="M42" s="22"/>
      <c r="N42" s="22" t="s">
        <v>205</v>
      </c>
      <c r="O42" s="22" t="str">
        <f t="shared" si="3"/>
        <v>CHROMO Scabieuse - Variés</v>
      </c>
      <c r="P42" s="53">
        <v>42</v>
      </c>
      <c r="Q42" s="53" t="s">
        <v>205</v>
      </c>
      <c r="R42" s="20">
        <f t="shared" si="13"/>
        <v>0</v>
      </c>
      <c r="S42" s="20">
        <f t="shared" si="14"/>
        <v>0</v>
      </c>
      <c r="T42" s="20">
        <f t="shared" si="15"/>
        <v>0</v>
      </c>
      <c r="U42" s="243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14"/>
      <c r="BV42" s="14"/>
      <c r="BW42" s="14"/>
      <c r="BX42" s="47" t="s">
        <v>128</v>
      </c>
      <c r="BY42" s="47" t="s">
        <v>128</v>
      </c>
      <c r="BZ42" s="47" t="str">
        <f t="shared" ca="1" si="11"/>
        <v/>
      </c>
      <c r="CA42" s="47" t="str">
        <f t="shared" ca="1" si="12"/>
        <v/>
      </c>
      <c r="CB42" s="50"/>
    </row>
    <row r="43" spans="1:80" ht="20.100000000000001" customHeight="1" x14ac:dyDescent="0.25">
      <c r="A43" s="23">
        <v>24956</v>
      </c>
      <c r="B43" s="24" t="s">
        <v>146</v>
      </c>
      <c r="C43" s="24" t="s">
        <v>147</v>
      </c>
      <c r="D43" s="24" t="s">
        <v>1636</v>
      </c>
      <c r="E43" s="66" t="s">
        <v>120</v>
      </c>
      <c r="F43" s="66" t="s">
        <v>121</v>
      </c>
      <c r="G43" s="64">
        <v>30</v>
      </c>
      <c r="H43" s="64">
        <v>6</v>
      </c>
      <c r="I43" s="66" t="s">
        <v>131</v>
      </c>
      <c r="J43" s="64">
        <v>0.1</v>
      </c>
      <c r="K43" s="24" t="s">
        <v>123</v>
      </c>
      <c r="L43" s="24" t="s">
        <v>136</v>
      </c>
      <c r="M43" s="24"/>
      <c r="N43" s="24" t="s">
        <v>125</v>
      </c>
      <c r="O43" s="24" t="str">
        <f t="shared" si="3"/>
        <v>SOLIDAGO Solar Glory</v>
      </c>
      <c r="P43" s="54">
        <v>43</v>
      </c>
      <c r="Q43" s="54">
        <v>6</v>
      </c>
      <c r="R43" s="20">
        <f t="shared" si="13"/>
        <v>0</v>
      </c>
      <c r="S43" s="20">
        <f t="shared" si="14"/>
        <v>0</v>
      </c>
      <c r="T43" s="20">
        <f t="shared" si="15"/>
        <v>0</v>
      </c>
      <c r="U43" s="303"/>
      <c r="V43" s="304"/>
      <c r="W43" s="304"/>
      <c r="X43" s="304"/>
      <c r="Y43" s="304"/>
      <c r="Z43" s="304"/>
      <c r="AA43" s="304"/>
      <c r="AB43" s="304"/>
      <c r="AC43" s="304"/>
      <c r="AD43" s="304"/>
      <c r="AE43" s="44"/>
      <c r="AF43" s="304"/>
      <c r="AG43" s="304"/>
      <c r="AH43" s="44"/>
      <c r="AI43" s="44"/>
      <c r="AJ43" s="304"/>
      <c r="AK43" s="30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14"/>
      <c r="BV43" s="14"/>
      <c r="BW43" s="14"/>
      <c r="BX43" s="47" t="s">
        <v>128</v>
      </c>
      <c r="BY43" s="47" t="s">
        <v>128</v>
      </c>
      <c r="BZ43" s="47" t="str">
        <f t="shared" ca="1" si="11"/>
        <v/>
      </c>
      <c r="CA43" s="47" t="str">
        <f t="shared" ca="1" si="12"/>
        <v/>
      </c>
      <c r="CB43" s="50"/>
    </row>
    <row r="44" spans="1:80" ht="20.100000000000001" customHeight="1" x14ac:dyDescent="0.25">
      <c r="A44" s="21">
        <v>26192</v>
      </c>
      <c r="B44" s="22" t="s">
        <v>126</v>
      </c>
      <c r="C44" s="22" t="s">
        <v>148</v>
      </c>
      <c r="D44" s="22"/>
      <c r="E44" s="65" t="s">
        <v>205</v>
      </c>
      <c r="F44" s="65" t="s">
        <v>128</v>
      </c>
      <c r="G44" s="63">
        <v>30</v>
      </c>
      <c r="H44" s="63" t="s">
        <v>205</v>
      </c>
      <c r="I44" s="63">
        <v>0.1</v>
      </c>
      <c r="J44" s="71" t="s">
        <v>205</v>
      </c>
      <c r="K44" s="22" t="s">
        <v>126</v>
      </c>
      <c r="L44" s="22" t="s">
        <v>122</v>
      </c>
      <c r="M44" s="22"/>
      <c r="N44" s="22" t="s">
        <v>205</v>
      </c>
      <c r="O44" s="22" t="str">
        <f t="shared" si="3"/>
        <v>CHROMO Solidago - Solar Glory</v>
      </c>
      <c r="P44" s="53">
        <v>44</v>
      </c>
      <c r="Q44" s="53" t="s">
        <v>205</v>
      </c>
      <c r="R44" s="20">
        <f t="shared" si="13"/>
        <v>0</v>
      </c>
      <c r="S44" s="20">
        <f t="shared" si="14"/>
        <v>0</v>
      </c>
      <c r="T44" s="20">
        <f t="shared" si="15"/>
        <v>0</v>
      </c>
      <c r="U44" s="243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14"/>
      <c r="BV44" s="14"/>
      <c r="BW44" s="14"/>
      <c r="BX44" s="47" t="s">
        <v>128</v>
      </c>
      <c r="BY44" s="47" t="s">
        <v>128</v>
      </c>
      <c r="BZ44" s="47" t="str">
        <f t="shared" ca="1" si="11"/>
        <v/>
      </c>
      <c r="CA44" s="47" t="str">
        <f t="shared" ca="1" si="12"/>
        <v/>
      </c>
      <c r="CB44" s="50"/>
    </row>
    <row r="45" spans="1:80" ht="20.100000000000001" customHeight="1" x14ac:dyDescent="0.25">
      <c r="A45" s="23">
        <v>24957</v>
      </c>
      <c r="B45" s="24" t="s">
        <v>149</v>
      </c>
      <c r="C45" s="24" t="s">
        <v>150</v>
      </c>
      <c r="D45" s="24" t="s">
        <v>1636</v>
      </c>
      <c r="E45" s="66" t="s">
        <v>120</v>
      </c>
      <c r="F45" s="66" t="s">
        <v>121</v>
      </c>
      <c r="G45" s="64">
        <v>30</v>
      </c>
      <c r="H45" s="64">
        <v>6</v>
      </c>
      <c r="I45" s="66" t="s">
        <v>131</v>
      </c>
      <c r="J45" s="64">
        <v>0.1</v>
      </c>
      <c r="K45" s="123" t="s">
        <v>123</v>
      </c>
      <c r="L45" s="123" t="s">
        <v>136</v>
      </c>
      <c r="M45" s="123"/>
      <c r="N45" s="123" t="s">
        <v>125</v>
      </c>
      <c r="O45" s="24" t="str">
        <f t="shared" si="3"/>
        <v>VERONIQUE SKYLER Blue</v>
      </c>
      <c r="P45" s="54">
        <v>45</v>
      </c>
      <c r="Q45" s="54">
        <v>6</v>
      </c>
      <c r="R45" s="20">
        <f t="shared" si="13"/>
        <v>0</v>
      </c>
      <c r="S45" s="20">
        <f t="shared" si="14"/>
        <v>0</v>
      </c>
      <c r="T45" s="20">
        <f t="shared" si="15"/>
        <v>0</v>
      </c>
      <c r="U45" s="303"/>
      <c r="V45" s="304"/>
      <c r="W45" s="304"/>
      <c r="X45" s="304"/>
      <c r="Y45" s="304"/>
      <c r="Z45" s="304"/>
      <c r="AA45" s="304"/>
      <c r="AB45" s="304"/>
      <c r="AC45" s="304"/>
      <c r="AD45" s="304"/>
      <c r="AE45" s="44"/>
      <c r="AF45" s="304"/>
      <c r="AG45" s="304"/>
      <c r="AH45" s="44"/>
      <c r="AI45" s="44"/>
      <c r="AJ45" s="304"/>
      <c r="AK45" s="30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14"/>
      <c r="BV45" s="14"/>
      <c r="BW45" s="14"/>
      <c r="BX45" s="47" t="s">
        <v>128</v>
      </c>
      <c r="BY45" s="47" t="s">
        <v>128</v>
      </c>
      <c r="BZ45" s="47" t="str">
        <f t="shared" ca="1" si="11"/>
        <v/>
      </c>
      <c r="CA45" s="47" t="str">
        <f t="shared" ca="1" si="12"/>
        <v/>
      </c>
      <c r="CB45" s="50"/>
    </row>
    <row r="46" spans="1:80" ht="20.100000000000001" customHeight="1" x14ac:dyDescent="0.25">
      <c r="A46" s="125">
        <v>24958</v>
      </c>
      <c r="B46" s="126" t="s">
        <v>149</v>
      </c>
      <c r="C46" s="126" t="s">
        <v>151</v>
      </c>
      <c r="D46" s="126" t="s">
        <v>1636</v>
      </c>
      <c r="E46" s="127" t="s">
        <v>120</v>
      </c>
      <c r="F46" s="127" t="s">
        <v>121</v>
      </c>
      <c r="G46" s="128">
        <v>30</v>
      </c>
      <c r="H46" s="128">
        <v>6</v>
      </c>
      <c r="I46" s="127" t="s">
        <v>131</v>
      </c>
      <c r="J46" s="128">
        <v>0.1</v>
      </c>
      <c r="K46" s="126" t="s">
        <v>123</v>
      </c>
      <c r="L46" s="126" t="s">
        <v>136</v>
      </c>
      <c r="M46" s="126"/>
      <c r="N46" s="126" t="s">
        <v>125</v>
      </c>
      <c r="O46" s="126" t="str">
        <f t="shared" si="3"/>
        <v>VERONIQUE SKYLER White improved</v>
      </c>
      <c r="P46" s="130">
        <v>46</v>
      </c>
      <c r="Q46" s="130">
        <v>6</v>
      </c>
      <c r="R46" s="20">
        <f t="shared" si="13"/>
        <v>0</v>
      </c>
      <c r="S46" s="20">
        <f t="shared" si="14"/>
        <v>0</v>
      </c>
      <c r="T46" s="20">
        <f t="shared" si="15"/>
        <v>0</v>
      </c>
      <c r="U46" s="303"/>
      <c r="V46" s="304"/>
      <c r="W46" s="304"/>
      <c r="X46" s="304"/>
      <c r="Y46" s="304"/>
      <c r="Z46" s="304"/>
      <c r="AA46" s="304"/>
      <c r="AB46" s="304"/>
      <c r="AC46" s="304"/>
      <c r="AD46" s="304"/>
      <c r="AE46" s="158"/>
      <c r="AF46" s="304"/>
      <c r="AG46" s="304"/>
      <c r="AH46" s="158"/>
      <c r="AI46" s="158"/>
      <c r="AJ46" s="304"/>
      <c r="AK46" s="304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4"/>
      <c r="BV46" s="14"/>
      <c r="BW46" s="14"/>
      <c r="BX46" s="47" t="s">
        <v>128</v>
      </c>
      <c r="BY46" s="47" t="s">
        <v>128</v>
      </c>
      <c r="BZ46" s="47" t="str">
        <f t="shared" ca="1" si="11"/>
        <v/>
      </c>
      <c r="CA46" s="47" t="str">
        <f t="shared" ca="1" si="12"/>
        <v/>
      </c>
      <c r="CB46" s="50"/>
    </row>
    <row r="47" spans="1:80" ht="20.100000000000001" customHeight="1" x14ac:dyDescent="0.25">
      <c r="A47" s="21">
        <v>26193</v>
      </c>
      <c r="B47" s="22" t="s">
        <v>126</v>
      </c>
      <c r="C47" s="22" t="s">
        <v>152</v>
      </c>
      <c r="D47" s="22"/>
      <c r="E47" s="65" t="s">
        <v>205</v>
      </c>
      <c r="F47" s="65" t="s">
        <v>128</v>
      </c>
      <c r="G47" s="63">
        <v>30</v>
      </c>
      <c r="H47" s="63" t="s">
        <v>205</v>
      </c>
      <c r="I47" s="63">
        <v>0.1</v>
      </c>
      <c r="J47" s="71" t="s">
        <v>205</v>
      </c>
      <c r="K47" s="22" t="s">
        <v>126</v>
      </c>
      <c r="L47" s="22" t="s">
        <v>122</v>
      </c>
      <c r="M47" s="22"/>
      <c r="N47" s="22" t="s">
        <v>205</v>
      </c>
      <c r="O47" s="22" t="str">
        <f t="shared" si="3"/>
        <v>CHROMO Veronique Skyler - Variés</v>
      </c>
      <c r="P47" s="53">
        <v>47</v>
      </c>
      <c r="Q47" s="53" t="s">
        <v>205</v>
      </c>
      <c r="R47" s="20">
        <f t="shared" si="13"/>
        <v>0</v>
      </c>
      <c r="S47" s="20">
        <f t="shared" si="14"/>
        <v>0</v>
      </c>
      <c r="T47" s="20">
        <f t="shared" si="15"/>
        <v>0</v>
      </c>
      <c r="U47" s="243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14"/>
      <c r="BV47" s="14"/>
      <c r="BW47" s="14"/>
      <c r="BX47" s="47" t="s">
        <v>128</v>
      </c>
      <c r="BY47" s="47" t="s">
        <v>128</v>
      </c>
      <c r="BZ47" s="47" t="str">
        <f t="shared" ca="1" si="11"/>
        <v/>
      </c>
      <c r="CA47" s="47" t="str">
        <f t="shared" ca="1" si="12"/>
        <v/>
      </c>
      <c r="CB47" s="50"/>
    </row>
    <row r="48" spans="1:80" ht="20.100000000000001" customHeight="1" x14ac:dyDescent="0.25">
      <c r="A48" s="21">
        <v>26184</v>
      </c>
      <c r="B48" s="27" t="s">
        <v>153</v>
      </c>
      <c r="C48" s="220" t="s">
        <v>1610</v>
      </c>
      <c r="D48" s="22"/>
      <c r="E48" s="65" t="s">
        <v>205</v>
      </c>
      <c r="F48" s="65" t="s">
        <v>128</v>
      </c>
      <c r="G48" s="65">
        <v>1</v>
      </c>
      <c r="H48" s="63" t="s">
        <v>205</v>
      </c>
      <c r="I48" s="65" t="s">
        <v>205</v>
      </c>
      <c r="J48" s="71" t="s">
        <v>205</v>
      </c>
      <c r="K48" s="22" t="s">
        <v>154</v>
      </c>
      <c r="L48" s="22" t="s">
        <v>122</v>
      </c>
      <c r="M48" s="22"/>
      <c r="N48" s="22" t="s">
        <v>205</v>
      </c>
      <c r="O48" s="22" t="str">
        <f t="shared" si="3"/>
        <v>AFFICHE PLANTES A BOUQUET ACHETÉ</v>
      </c>
      <c r="P48" s="53">
        <v>48</v>
      </c>
      <c r="Q48" s="53" t="s">
        <v>205</v>
      </c>
      <c r="R48" s="20">
        <f t="shared" si="13"/>
        <v>0</v>
      </c>
      <c r="S48" s="20">
        <f t="shared" si="14"/>
        <v>0</v>
      </c>
      <c r="T48" s="20">
        <f t="shared" si="15"/>
        <v>0</v>
      </c>
      <c r="U48" s="243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14"/>
      <c r="BV48" s="14"/>
      <c r="BW48" s="14"/>
      <c r="BX48" s="47" t="s">
        <v>128</v>
      </c>
      <c r="BY48" s="47" t="s">
        <v>128</v>
      </c>
      <c r="BZ48" s="47" t="str">
        <f t="shared" ca="1" si="11"/>
        <v/>
      </c>
      <c r="CA48" s="47" t="str">
        <f t="shared" ca="1" si="12"/>
        <v/>
      </c>
      <c r="CB48" s="50"/>
    </row>
    <row r="49" spans="1:80" ht="20.100000000000001" customHeight="1" x14ac:dyDescent="0.25">
      <c r="A49" s="21">
        <v>26202</v>
      </c>
      <c r="B49" s="27" t="s">
        <v>1446</v>
      </c>
      <c r="C49" s="220" t="s">
        <v>1610</v>
      </c>
      <c r="D49" s="22"/>
      <c r="E49" s="65" t="s">
        <v>205</v>
      </c>
      <c r="F49" s="65" t="s">
        <v>128</v>
      </c>
      <c r="G49" s="63">
        <v>10</v>
      </c>
      <c r="H49" s="63" t="s">
        <v>205</v>
      </c>
      <c r="I49" s="65" t="s">
        <v>205</v>
      </c>
      <c r="J49" s="71" t="s">
        <v>205</v>
      </c>
      <c r="K49" s="22" t="s">
        <v>155</v>
      </c>
      <c r="L49" s="22" t="s">
        <v>122</v>
      </c>
      <c r="M49" s="22"/>
      <c r="N49" s="22" t="s">
        <v>205</v>
      </c>
      <c r="O49" s="22" t="str">
        <f t="shared" si="3"/>
        <v>DÉPLIANT PLANTES A BOUQUET ACHETÉ</v>
      </c>
      <c r="P49" s="53">
        <v>49</v>
      </c>
      <c r="Q49" s="53" t="s">
        <v>205</v>
      </c>
      <c r="R49" s="20">
        <f t="shared" si="13"/>
        <v>0</v>
      </c>
      <c r="S49" s="20">
        <f t="shared" si="14"/>
        <v>0</v>
      </c>
      <c r="T49" s="20">
        <f t="shared" si="15"/>
        <v>0</v>
      </c>
      <c r="U49" s="243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14"/>
      <c r="BV49" s="14"/>
      <c r="BW49" s="14"/>
      <c r="BX49" s="47" t="s">
        <v>128</v>
      </c>
      <c r="BY49" s="47" t="s">
        <v>128</v>
      </c>
      <c r="BZ49" s="47" t="str">
        <f t="shared" ca="1" si="11"/>
        <v/>
      </c>
      <c r="CA49" s="47" t="str">
        <f t="shared" ca="1" si="12"/>
        <v/>
      </c>
      <c r="CB49" s="50"/>
    </row>
    <row r="50" spans="1:80" ht="20.100000000000001" customHeight="1" x14ac:dyDescent="0.25">
      <c r="A50" s="131"/>
      <c r="B50" s="187" t="s">
        <v>156</v>
      </c>
      <c r="C50" s="132"/>
      <c r="D50" s="132"/>
      <c r="E50" s="133"/>
      <c r="F50" s="133"/>
      <c r="G50" s="133"/>
      <c r="H50" s="265"/>
      <c r="I50" s="133"/>
      <c r="J50" s="134"/>
      <c r="K50" s="132"/>
      <c r="L50" s="132" t="s">
        <v>461</v>
      </c>
      <c r="M50" s="132"/>
      <c r="N50" s="132"/>
      <c r="O50" s="141" t="str">
        <f t="shared" si="3"/>
        <v xml:space="preserve">ESPRIT D'INTERIEUR Plantes vertes maison et patio </v>
      </c>
      <c r="P50" s="132">
        <v>50</v>
      </c>
      <c r="Q50" s="132"/>
      <c r="R50" s="20"/>
      <c r="S50" s="20"/>
      <c r="T50" s="20"/>
      <c r="U50" s="503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  <c r="AM50" s="504"/>
      <c r="AN50" s="504"/>
      <c r="AO50" s="504"/>
      <c r="AP50" s="504"/>
      <c r="AQ50" s="504"/>
      <c r="AR50" s="504"/>
      <c r="AS50" s="504"/>
      <c r="AT50" s="504"/>
      <c r="AU50" s="504"/>
      <c r="AV50" s="504"/>
      <c r="AW50" s="504"/>
      <c r="AX50" s="504"/>
      <c r="AY50" s="504"/>
      <c r="AZ50" s="504"/>
      <c r="BA50" s="504"/>
      <c r="BB50" s="504"/>
      <c r="BC50" s="504"/>
      <c r="BD50" s="504"/>
      <c r="BE50" s="504"/>
      <c r="BF50" s="504"/>
      <c r="BG50" s="504"/>
      <c r="BH50" s="504"/>
      <c r="BI50" s="504"/>
      <c r="BJ50" s="504"/>
      <c r="BK50" s="504"/>
      <c r="BL50" s="504"/>
      <c r="BM50" s="504"/>
      <c r="BN50" s="504"/>
      <c r="BO50" s="504"/>
      <c r="BP50" s="504"/>
      <c r="BQ50" s="504"/>
      <c r="BR50" s="504"/>
      <c r="BS50" s="504"/>
      <c r="BT50" s="504"/>
      <c r="BU50" s="14"/>
      <c r="BV50" s="14"/>
      <c r="BW50" s="14"/>
      <c r="BX50" s="47" t="s">
        <v>128</v>
      </c>
      <c r="BY50" s="47" t="s">
        <v>128</v>
      </c>
      <c r="BZ50" s="47" t="str">
        <f t="shared" ca="1" si="11"/>
        <v/>
      </c>
      <c r="CA50" s="47" t="str">
        <f t="shared" ca="1" si="12"/>
        <v/>
      </c>
      <c r="CB50" s="14"/>
    </row>
    <row r="51" spans="1:80" ht="20.100000000000001" customHeight="1" x14ac:dyDescent="0.25">
      <c r="A51" s="108">
        <v>25132</v>
      </c>
      <c r="B51" s="109" t="s">
        <v>158</v>
      </c>
      <c r="C51" s="109" t="s">
        <v>159</v>
      </c>
      <c r="D51" s="109" t="s">
        <v>1625</v>
      </c>
      <c r="E51" s="110" t="s">
        <v>120</v>
      </c>
      <c r="F51" s="110" t="s">
        <v>160</v>
      </c>
      <c r="G51" s="110">
        <v>40</v>
      </c>
      <c r="H51" s="111">
        <v>5</v>
      </c>
      <c r="I51" s="110" t="s">
        <v>122</v>
      </c>
      <c r="J51" s="121"/>
      <c r="K51" s="109" t="s">
        <v>157</v>
      </c>
      <c r="L51" s="109" t="s">
        <v>161</v>
      </c>
      <c r="M51" s="109"/>
      <c r="N51" s="109" t="s">
        <v>162</v>
      </c>
      <c r="O51" s="109" t="str">
        <f t="shared" si="3"/>
        <v>Gamme "Style" Variées</v>
      </c>
      <c r="P51" s="112">
        <v>51</v>
      </c>
      <c r="Q51" s="112">
        <v>5</v>
      </c>
      <c r="R51" s="20">
        <f t="shared" si="13"/>
        <v>0</v>
      </c>
      <c r="S51" s="20">
        <f t="shared" si="14"/>
        <v>0</v>
      </c>
      <c r="T51" s="20">
        <f t="shared" si="15"/>
        <v>0</v>
      </c>
      <c r="U51" s="303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304"/>
      <c r="BQ51" s="304"/>
      <c r="BR51" s="304"/>
      <c r="BS51" s="304"/>
      <c r="BT51" s="304"/>
      <c r="BU51" s="14"/>
      <c r="BV51" s="14"/>
      <c r="BW51" s="14"/>
      <c r="BX51" s="47" t="s">
        <v>128</v>
      </c>
      <c r="BY51" s="47" t="s">
        <v>128</v>
      </c>
      <c r="BZ51" s="47" t="str">
        <f t="shared" ca="1" si="11"/>
        <v/>
      </c>
      <c r="CA51" s="47" t="str">
        <f t="shared" ca="1" si="12"/>
        <v/>
      </c>
      <c r="CB51" s="50"/>
    </row>
    <row r="52" spans="1:80" ht="20.100000000000001" customHeight="1" x14ac:dyDescent="0.25">
      <c r="A52" s="114">
        <v>25133</v>
      </c>
      <c r="B52" s="115" t="s">
        <v>163</v>
      </c>
      <c r="C52" s="115" t="s">
        <v>159</v>
      </c>
      <c r="D52" s="115" t="s">
        <v>1625</v>
      </c>
      <c r="E52" s="116" t="s">
        <v>120</v>
      </c>
      <c r="F52" s="116" t="s">
        <v>160</v>
      </c>
      <c r="G52" s="116">
        <v>40</v>
      </c>
      <c r="H52" s="117">
        <v>5</v>
      </c>
      <c r="I52" s="116" t="s">
        <v>164</v>
      </c>
      <c r="J52" s="118"/>
      <c r="K52" s="115" t="s">
        <v>157</v>
      </c>
      <c r="L52" s="115" t="s">
        <v>161</v>
      </c>
      <c r="M52" s="115"/>
      <c r="N52" s="115" t="s">
        <v>162</v>
      </c>
      <c r="O52" s="115" t="str">
        <f t="shared" si="3"/>
        <v>Gamme "Elégance" Variées</v>
      </c>
      <c r="P52" s="119">
        <v>52</v>
      </c>
      <c r="Q52" s="119">
        <v>5</v>
      </c>
      <c r="R52" s="20">
        <f t="shared" si="13"/>
        <v>0</v>
      </c>
      <c r="S52" s="20">
        <f t="shared" si="14"/>
        <v>0</v>
      </c>
      <c r="T52" s="20">
        <f t="shared" si="15"/>
        <v>0</v>
      </c>
      <c r="U52" s="303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304"/>
      <c r="BQ52" s="304"/>
      <c r="BR52" s="304"/>
      <c r="BS52" s="304"/>
      <c r="BT52" s="304"/>
      <c r="BU52" s="14"/>
      <c r="BV52" s="14"/>
      <c r="BW52" s="14"/>
      <c r="BX52" s="47" t="s">
        <v>128</v>
      </c>
      <c r="BY52" s="47" t="s">
        <v>128</v>
      </c>
      <c r="BZ52" s="47" t="str">
        <f t="shared" ca="1" si="11"/>
        <v/>
      </c>
      <c r="CA52" s="47" t="str">
        <f t="shared" ca="1" si="12"/>
        <v/>
      </c>
      <c r="CB52" s="50"/>
    </row>
    <row r="53" spans="1:80" ht="20.100000000000001" customHeight="1" x14ac:dyDescent="0.25">
      <c r="A53" s="131"/>
      <c r="B53" s="187" t="s">
        <v>165</v>
      </c>
      <c r="C53" s="132"/>
      <c r="D53" s="132"/>
      <c r="E53" s="133"/>
      <c r="F53" s="133"/>
      <c r="G53" s="133"/>
      <c r="H53" s="265"/>
      <c r="I53" s="133"/>
      <c r="J53" s="134"/>
      <c r="K53" s="132"/>
      <c r="L53" s="132" t="s">
        <v>461</v>
      </c>
      <c r="M53" s="132"/>
      <c r="N53" s="132"/>
      <c r="O53" s="141" t="str">
        <f t="shared" si="3"/>
        <v xml:space="preserve">ESPRIT D'INTERIEUR Les Succulentes </v>
      </c>
      <c r="P53" s="132">
        <v>53</v>
      </c>
      <c r="Q53" s="132"/>
      <c r="R53" s="20"/>
      <c r="S53" s="20"/>
      <c r="T53" s="20"/>
      <c r="U53" s="503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  <c r="AI53" s="504"/>
      <c r="AJ53" s="504"/>
      <c r="AK53" s="504"/>
      <c r="AL53" s="504"/>
      <c r="AM53" s="504"/>
      <c r="AN53" s="504"/>
      <c r="AO53" s="504"/>
      <c r="AP53" s="504"/>
      <c r="AQ53" s="504"/>
      <c r="AR53" s="504"/>
      <c r="AS53" s="504"/>
      <c r="AT53" s="504"/>
      <c r="AU53" s="504"/>
      <c r="AV53" s="504"/>
      <c r="AW53" s="504"/>
      <c r="AX53" s="504"/>
      <c r="AY53" s="504"/>
      <c r="AZ53" s="504"/>
      <c r="BA53" s="504"/>
      <c r="BB53" s="504"/>
      <c r="BC53" s="504"/>
      <c r="BD53" s="504"/>
      <c r="BE53" s="504"/>
      <c r="BF53" s="504"/>
      <c r="BG53" s="504"/>
      <c r="BH53" s="504"/>
      <c r="BI53" s="504"/>
      <c r="BJ53" s="504"/>
      <c r="BK53" s="504"/>
      <c r="BL53" s="504"/>
      <c r="BM53" s="504"/>
      <c r="BN53" s="504"/>
      <c r="BO53" s="504"/>
      <c r="BP53" s="504"/>
      <c r="BQ53" s="504"/>
      <c r="BR53" s="504"/>
      <c r="BS53" s="504"/>
      <c r="BT53" s="504"/>
      <c r="BU53" s="14"/>
      <c r="BV53" s="14"/>
      <c r="BW53" s="14"/>
      <c r="BX53" s="47" t="s">
        <v>128</v>
      </c>
      <c r="BY53" s="47" t="s">
        <v>128</v>
      </c>
      <c r="BZ53" s="47" t="str">
        <f t="shared" ca="1" si="11"/>
        <v/>
      </c>
      <c r="CA53" s="47" t="str">
        <f t="shared" ca="1" si="12"/>
        <v/>
      </c>
      <c r="CB53" s="14"/>
    </row>
    <row r="54" spans="1:80" ht="20.100000000000001" customHeight="1" x14ac:dyDescent="0.25">
      <c r="A54" s="23">
        <v>26732</v>
      </c>
      <c r="B54" s="24" t="s">
        <v>167</v>
      </c>
      <c r="C54" s="24" t="s">
        <v>1094</v>
      </c>
      <c r="D54" s="24" t="s">
        <v>1626</v>
      </c>
      <c r="E54" s="66" t="s">
        <v>120</v>
      </c>
      <c r="F54" s="66" t="s">
        <v>121</v>
      </c>
      <c r="G54" s="64">
        <v>30</v>
      </c>
      <c r="H54" s="64">
        <v>5</v>
      </c>
      <c r="I54" s="66" t="s">
        <v>122</v>
      </c>
      <c r="J54" s="72"/>
      <c r="K54" s="24" t="s">
        <v>166</v>
      </c>
      <c r="L54" s="24" t="s">
        <v>136</v>
      </c>
      <c r="M54" s="24" t="s">
        <v>137</v>
      </c>
      <c r="N54" s="24" t="s">
        <v>125</v>
      </c>
      <c r="O54" s="24" t="str">
        <f t="shared" si="3"/>
        <v>AEONIUM HAWORTHII Kiwi</v>
      </c>
      <c r="P54" s="54">
        <v>54</v>
      </c>
      <c r="Q54" s="54">
        <v>5</v>
      </c>
      <c r="R54" s="20">
        <f t="shared" si="13"/>
        <v>0</v>
      </c>
      <c r="S54" s="20">
        <f t="shared" si="14"/>
        <v>0</v>
      </c>
      <c r="T54" s="20">
        <f t="shared" si="15"/>
        <v>0</v>
      </c>
      <c r="U54" s="303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44"/>
      <c r="AI54" s="44"/>
      <c r="AJ54" s="304"/>
      <c r="AK54" s="30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14"/>
      <c r="BV54" s="14"/>
      <c r="BW54" s="14"/>
      <c r="BX54" s="47" t="s">
        <v>128</v>
      </c>
      <c r="BY54" s="47" t="s">
        <v>128</v>
      </c>
      <c r="BZ54" s="47" t="str">
        <f t="shared" ca="1" si="11"/>
        <v/>
      </c>
      <c r="CA54" s="47" t="str">
        <f t="shared" ca="1" si="12"/>
        <v/>
      </c>
      <c r="CB54" s="50"/>
    </row>
    <row r="55" spans="1:80" ht="20.100000000000001" customHeight="1" x14ac:dyDescent="0.25">
      <c r="A55" s="125">
        <v>25134</v>
      </c>
      <c r="B55" s="126" t="s">
        <v>168</v>
      </c>
      <c r="C55" s="126" t="s">
        <v>169</v>
      </c>
      <c r="D55" s="126" t="s">
        <v>1626</v>
      </c>
      <c r="E55" s="127" t="s">
        <v>120</v>
      </c>
      <c r="F55" s="127" t="s">
        <v>121</v>
      </c>
      <c r="G55" s="128">
        <v>30</v>
      </c>
      <c r="H55" s="128">
        <v>5</v>
      </c>
      <c r="I55" s="127" t="s">
        <v>164</v>
      </c>
      <c r="J55" s="129"/>
      <c r="K55" s="126" t="s">
        <v>166</v>
      </c>
      <c r="L55" s="126" t="s">
        <v>136</v>
      </c>
      <c r="M55" s="126"/>
      <c r="N55" s="126" t="s">
        <v>125</v>
      </c>
      <c r="O55" s="126" t="str">
        <f t="shared" si="3"/>
        <v>ALOE ARISTATA .</v>
      </c>
      <c r="P55" s="130">
        <v>55</v>
      </c>
      <c r="Q55" s="130">
        <v>5</v>
      </c>
      <c r="R55" s="20">
        <f t="shared" si="13"/>
        <v>0</v>
      </c>
      <c r="S55" s="20">
        <f t="shared" si="14"/>
        <v>0</v>
      </c>
      <c r="T55" s="20">
        <f t="shared" si="15"/>
        <v>0</v>
      </c>
      <c r="U55" s="303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158"/>
      <c r="AI55" s="158"/>
      <c r="AJ55" s="304"/>
      <c r="AK55" s="304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4"/>
      <c r="BV55" s="14"/>
      <c r="BW55" s="14"/>
      <c r="BX55" s="47" t="s">
        <v>128</v>
      </c>
      <c r="BY55" s="47" t="s">
        <v>128</v>
      </c>
      <c r="BZ55" s="47" t="str">
        <f t="shared" ca="1" si="11"/>
        <v/>
      </c>
      <c r="CA55" s="47" t="str">
        <f t="shared" ca="1" si="12"/>
        <v/>
      </c>
      <c r="CB55" s="50"/>
    </row>
    <row r="56" spans="1:80" ht="20.100000000000001" customHeight="1" x14ac:dyDescent="0.25">
      <c r="A56" s="23">
        <v>14126</v>
      </c>
      <c r="B56" s="24" t="s">
        <v>170</v>
      </c>
      <c r="C56" s="24" t="s">
        <v>169</v>
      </c>
      <c r="D56" s="24" t="s">
        <v>1626</v>
      </c>
      <c r="E56" s="66" t="s">
        <v>120</v>
      </c>
      <c r="F56" s="66" t="s">
        <v>121</v>
      </c>
      <c r="G56" s="64">
        <v>30</v>
      </c>
      <c r="H56" s="64">
        <v>5</v>
      </c>
      <c r="I56" s="66" t="s">
        <v>171</v>
      </c>
      <c r="J56" s="72"/>
      <c r="K56" s="24" t="s">
        <v>166</v>
      </c>
      <c r="L56" s="24" t="s">
        <v>136</v>
      </c>
      <c r="M56" s="24"/>
      <c r="N56" s="24" t="s">
        <v>125</v>
      </c>
      <c r="O56" s="24" t="str">
        <f t="shared" si="3"/>
        <v>ALOE VERA .</v>
      </c>
      <c r="P56" s="54">
        <v>56</v>
      </c>
      <c r="Q56" s="54">
        <v>5</v>
      </c>
      <c r="R56" s="20">
        <f t="shared" si="13"/>
        <v>0</v>
      </c>
      <c r="S56" s="20">
        <f t="shared" si="14"/>
        <v>0</v>
      </c>
      <c r="T56" s="20">
        <f t="shared" si="15"/>
        <v>0</v>
      </c>
      <c r="U56" s="303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44"/>
      <c r="AI56" s="44"/>
      <c r="AJ56" s="304"/>
      <c r="AK56" s="30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14"/>
      <c r="BV56" s="14"/>
      <c r="BW56" s="14"/>
      <c r="BX56" s="47" t="s">
        <v>128</v>
      </c>
      <c r="BY56" s="47" t="s">
        <v>128</v>
      </c>
      <c r="BZ56" s="47" t="str">
        <f t="shared" ca="1" si="11"/>
        <v/>
      </c>
      <c r="CA56" s="47" t="str">
        <f t="shared" ca="1" si="12"/>
        <v/>
      </c>
      <c r="CB56" s="50"/>
    </row>
    <row r="57" spans="1:80" ht="20.100000000000001" customHeight="1" x14ac:dyDescent="0.25">
      <c r="A57" s="125">
        <v>14350</v>
      </c>
      <c r="B57" s="126" t="s">
        <v>172</v>
      </c>
      <c r="C57" s="126" t="s">
        <v>233</v>
      </c>
      <c r="D57" s="126" t="s">
        <v>1626</v>
      </c>
      <c r="E57" s="127" t="s">
        <v>120</v>
      </c>
      <c r="F57" s="127" t="s">
        <v>121</v>
      </c>
      <c r="G57" s="128">
        <v>30</v>
      </c>
      <c r="H57" s="128">
        <v>5</v>
      </c>
      <c r="I57" s="127" t="s">
        <v>131</v>
      </c>
      <c r="J57" s="129"/>
      <c r="K57" s="126" t="s">
        <v>166</v>
      </c>
      <c r="L57" s="126" t="s">
        <v>136</v>
      </c>
      <c r="M57" s="126"/>
      <c r="N57" s="126" t="s">
        <v>125</v>
      </c>
      <c r="O57" s="126" t="str">
        <f t="shared" si="3"/>
        <v>CRASSULA Variés</v>
      </c>
      <c r="P57" s="130">
        <v>57</v>
      </c>
      <c r="Q57" s="130">
        <v>5</v>
      </c>
      <c r="R57" s="20">
        <f t="shared" si="13"/>
        <v>0</v>
      </c>
      <c r="S57" s="20">
        <f t="shared" si="14"/>
        <v>0</v>
      </c>
      <c r="T57" s="20">
        <f t="shared" si="15"/>
        <v>0</v>
      </c>
      <c r="U57" s="303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158"/>
      <c r="AI57" s="158"/>
      <c r="AJ57" s="304"/>
      <c r="AK57" s="304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4"/>
      <c r="BV57" s="14"/>
      <c r="BW57" s="14"/>
      <c r="BX57" s="47" t="s">
        <v>128</v>
      </c>
      <c r="BY57" s="47" t="s">
        <v>128</v>
      </c>
      <c r="BZ57" s="47" t="str">
        <f t="shared" ca="1" si="11"/>
        <v/>
      </c>
      <c r="CA57" s="47" t="str">
        <f t="shared" ca="1" si="12"/>
        <v/>
      </c>
      <c r="CB57" s="50"/>
    </row>
    <row r="58" spans="1:80" ht="20.100000000000001" customHeight="1" x14ac:dyDescent="0.25">
      <c r="A58" s="23">
        <v>11117</v>
      </c>
      <c r="B58" s="24" t="s">
        <v>173</v>
      </c>
      <c r="C58" s="24" t="s">
        <v>233</v>
      </c>
      <c r="D58" s="24" t="s">
        <v>1626</v>
      </c>
      <c r="E58" s="66" t="s">
        <v>120</v>
      </c>
      <c r="F58" s="66" t="s">
        <v>121</v>
      </c>
      <c r="G58" s="64">
        <v>30</v>
      </c>
      <c r="H58" s="64">
        <v>5</v>
      </c>
      <c r="I58" s="66" t="s">
        <v>122</v>
      </c>
      <c r="J58" s="72"/>
      <c r="K58" s="24" t="s">
        <v>166</v>
      </c>
      <c r="L58" s="24" t="s">
        <v>136</v>
      </c>
      <c r="M58" s="24"/>
      <c r="N58" s="24" t="s">
        <v>125</v>
      </c>
      <c r="O58" s="24" t="str">
        <f t="shared" si="3"/>
        <v>ECHEVERIA Variés</v>
      </c>
      <c r="P58" s="54">
        <v>58</v>
      </c>
      <c r="Q58" s="54">
        <v>5</v>
      </c>
      <c r="R58" s="20">
        <f t="shared" si="13"/>
        <v>0</v>
      </c>
      <c r="S58" s="20">
        <f t="shared" si="14"/>
        <v>0</v>
      </c>
      <c r="T58" s="20">
        <f t="shared" si="15"/>
        <v>0</v>
      </c>
      <c r="U58" s="303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44"/>
      <c r="AI58" s="44"/>
      <c r="AJ58" s="304"/>
      <c r="AK58" s="30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14"/>
      <c r="BV58" s="14"/>
      <c r="BW58" s="14"/>
      <c r="BX58" s="47" t="s">
        <v>128</v>
      </c>
      <c r="BY58" s="47" t="s">
        <v>128</v>
      </c>
      <c r="BZ58" s="47" t="str">
        <f t="shared" ca="1" si="11"/>
        <v/>
      </c>
      <c r="CA58" s="47" t="str">
        <f t="shared" ca="1" si="12"/>
        <v/>
      </c>
      <c r="CB58" s="50"/>
    </row>
    <row r="59" spans="1:80" ht="20.100000000000001" customHeight="1" x14ac:dyDescent="0.25">
      <c r="A59" s="125">
        <v>14353</v>
      </c>
      <c r="B59" s="126" t="s">
        <v>174</v>
      </c>
      <c r="C59" s="126" t="s">
        <v>233</v>
      </c>
      <c r="D59" s="126" t="s">
        <v>1626</v>
      </c>
      <c r="E59" s="127" t="s">
        <v>120</v>
      </c>
      <c r="F59" s="127" t="s">
        <v>121</v>
      </c>
      <c r="G59" s="128">
        <v>30</v>
      </c>
      <c r="H59" s="128">
        <v>5</v>
      </c>
      <c r="I59" s="127" t="s">
        <v>122</v>
      </c>
      <c r="J59" s="129"/>
      <c r="K59" s="126" t="s">
        <v>166</v>
      </c>
      <c r="L59" s="126" t="s">
        <v>136</v>
      </c>
      <c r="M59" s="126"/>
      <c r="N59" s="126" t="s">
        <v>125</v>
      </c>
      <c r="O59" s="126" t="str">
        <f t="shared" si="3"/>
        <v>HAWORTHIA Variés</v>
      </c>
      <c r="P59" s="130">
        <v>59</v>
      </c>
      <c r="Q59" s="130">
        <v>5</v>
      </c>
      <c r="R59" s="20">
        <f t="shared" si="13"/>
        <v>0</v>
      </c>
      <c r="S59" s="20">
        <f t="shared" si="14"/>
        <v>0</v>
      </c>
      <c r="T59" s="20">
        <f t="shared" si="15"/>
        <v>0</v>
      </c>
      <c r="U59" s="303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158"/>
      <c r="AI59" s="158"/>
      <c r="AJ59" s="304"/>
      <c r="AK59" s="304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4"/>
      <c r="BV59" s="14"/>
      <c r="BW59" s="14"/>
      <c r="BX59" s="47" t="s">
        <v>128</v>
      </c>
      <c r="BY59" s="47" t="s">
        <v>128</v>
      </c>
      <c r="BZ59" s="47" t="str">
        <f t="shared" ca="1" si="11"/>
        <v/>
      </c>
      <c r="CA59" s="47" t="str">
        <f t="shared" ca="1" si="12"/>
        <v/>
      </c>
      <c r="CB59" s="50"/>
    </row>
    <row r="60" spans="1:80" ht="20.100000000000001" customHeight="1" x14ac:dyDescent="0.25">
      <c r="A60" s="25">
        <v>23754</v>
      </c>
      <c r="B60" s="24" t="s">
        <v>175</v>
      </c>
      <c r="C60" s="24" t="s">
        <v>233</v>
      </c>
      <c r="D60" s="24" t="s">
        <v>1626</v>
      </c>
      <c r="E60" s="66" t="s">
        <v>120</v>
      </c>
      <c r="F60" s="66" t="s">
        <v>121</v>
      </c>
      <c r="G60" s="64">
        <v>30</v>
      </c>
      <c r="H60" s="64">
        <v>5</v>
      </c>
      <c r="I60" s="66" t="s">
        <v>176</v>
      </c>
      <c r="J60" s="72"/>
      <c r="K60" s="24" t="s">
        <v>166</v>
      </c>
      <c r="L60" s="24" t="s">
        <v>136</v>
      </c>
      <c r="M60" s="24"/>
      <c r="N60" s="24" t="s">
        <v>125</v>
      </c>
      <c r="O60" s="24" t="str">
        <f t="shared" si="3"/>
        <v>KALANCHOE Variés</v>
      </c>
      <c r="P60" s="54">
        <v>60</v>
      </c>
      <c r="Q60" s="54">
        <v>5</v>
      </c>
      <c r="R60" s="20">
        <f t="shared" si="13"/>
        <v>0</v>
      </c>
      <c r="S60" s="20">
        <f t="shared" si="14"/>
        <v>0</v>
      </c>
      <c r="T60" s="20">
        <f t="shared" si="15"/>
        <v>0</v>
      </c>
      <c r="U60" s="303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44"/>
      <c r="AI60" s="44"/>
      <c r="AJ60" s="304"/>
      <c r="AK60" s="30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14"/>
      <c r="BV60" s="14"/>
      <c r="BW60" s="14"/>
      <c r="BX60" s="47" t="s">
        <v>128</v>
      </c>
      <c r="BY60" s="47" t="s">
        <v>128</v>
      </c>
      <c r="BZ60" s="47" t="str">
        <f t="shared" ca="1" si="11"/>
        <v/>
      </c>
      <c r="CA60" s="47" t="str">
        <f t="shared" ca="1" si="12"/>
        <v/>
      </c>
      <c r="CB60" s="50"/>
    </row>
    <row r="61" spans="1:80" ht="20.100000000000001" customHeight="1" x14ac:dyDescent="0.25">
      <c r="A61" s="125">
        <v>11087</v>
      </c>
      <c r="B61" s="126" t="s">
        <v>177</v>
      </c>
      <c r="C61" s="126" t="s">
        <v>178</v>
      </c>
      <c r="D61" s="126"/>
      <c r="E61" s="127" t="s">
        <v>120</v>
      </c>
      <c r="F61" s="127" t="s">
        <v>121</v>
      </c>
      <c r="G61" s="128">
        <v>30</v>
      </c>
      <c r="H61" s="128">
        <v>5</v>
      </c>
      <c r="I61" s="127" t="s">
        <v>120</v>
      </c>
      <c r="J61" s="129"/>
      <c r="K61" s="126" t="s">
        <v>166</v>
      </c>
      <c r="L61" s="126" t="s">
        <v>179</v>
      </c>
      <c r="M61" s="126"/>
      <c r="N61" s="126" t="s">
        <v>125</v>
      </c>
      <c r="O61" s="126" t="str">
        <f t="shared" si="3"/>
        <v>SEDUM Lemon ball</v>
      </c>
      <c r="P61" s="130">
        <v>61</v>
      </c>
      <c r="Q61" s="130">
        <v>5</v>
      </c>
      <c r="R61" s="20">
        <f t="shared" si="13"/>
        <v>0</v>
      </c>
      <c r="S61" s="20">
        <f t="shared" si="14"/>
        <v>0</v>
      </c>
      <c r="T61" s="20">
        <f t="shared" si="15"/>
        <v>0</v>
      </c>
      <c r="U61" s="242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304"/>
      <c r="AG61" s="304"/>
      <c r="AH61" s="158"/>
      <c r="AI61" s="158"/>
      <c r="AJ61" s="304"/>
      <c r="AK61" s="304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4"/>
      <c r="BV61" s="14"/>
      <c r="BW61" s="14"/>
      <c r="BX61" s="47" t="s">
        <v>128</v>
      </c>
      <c r="BY61" s="47" t="s">
        <v>128</v>
      </c>
      <c r="BZ61" s="47" t="str">
        <f t="shared" ca="1" si="11"/>
        <v/>
      </c>
      <c r="CA61" s="47" t="str">
        <f t="shared" ca="1" si="12"/>
        <v/>
      </c>
      <c r="CB61" s="50"/>
    </row>
    <row r="62" spans="1:80" ht="20.100000000000001" customHeight="1" x14ac:dyDescent="0.25">
      <c r="A62" s="23">
        <v>25976</v>
      </c>
      <c r="B62" s="24" t="s">
        <v>177</v>
      </c>
      <c r="C62" s="24" t="s">
        <v>180</v>
      </c>
      <c r="D62" s="24"/>
      <c r="E62" s="66" t="s">
        <v>120</v>
      </c>
      <c r="F62" s="66" t="s">
        <v>121</v>
      </c>
      <c r="G62" s="64">
        <v>30</v>
      </c>
      <c r="H62" s="64">
        <v>5</v>
      </c>
      <c r="I62" s="66" t="s">
        <v>176</v>
      </c>
      <c r="J62" s="72"/>
      <c r="K62" s="123" t="s">
        <v>166</v>
      </c>
      <c r="L62" s="123" t="s">
        <v>179</v>
      </c>
      <c r="M62" s="123"/>
      <c r="N62" s="123" t="s">
        <v>125</v>
      </c>
      <c r="O62" s="24" t="str">
        <f t="shared" si="3"/>
        <v>SEDUM Kamtshaticum Variegata</v>
      </c>
      <c r="P62" s="54">
        <v>62</v>
      </c>
      <c r="Q62" s="54">
        <v>5</v>
      </c>
      <c r="R62" s="20">
        <f t="shared" si="13"/>
        <v>0</v>
      </c>
      <c r="S62" s="20">
        <f t="shared" si="14"/>
        <v>0</v>
      </c>
      <c r="T62" s="20">
        <f t="shared" si="15"/>
        <v>0</v>
      </c>
      <c r="U62" s="241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304"/>
      <c r="AG62" s="304"/>
      <c r="AH62" s="44"/>
      <c r="AI62" s="44"/>
      <c r="AJ62" s="304"/>
      <c r="AK62" s="30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14"/>
      <c r="BV62" s="14"/>
      <c r="BW62" s="14"/>
      <c r="BX62" s="47" t="s">
        <v>128</v>
      </c>
      <c r="BY62" s="47" t="s">
        <v>128</v>
      </c>
      <c r="BZ62" s="47" t="str">
        <f t="shared" ca="1" si="11"/>
        <v/>
      </c>
      <c r="CA62" s="47" t="str">
        <f t="shared" ca="1" si="12"/>
        <v/>
      </c>
      <c r="CB62" s="50"/>
    </row>
    <row r="63" spans="1:80" ht="20.100000000000001" customHeight="1" x14ac:dyDescent="0.25">
      <c r="A63" s="125">
        <v>11766</v>
      </c>
      <c r="B63" s="126" t="s">
        <v>177</v>
      </c>
      <c r="C63" s="126" t="s">
        <v>233</v>
      </c>
      <c r="D63" s="126"/>
      <c r="E63" s="127" t="s">
        <v>120</v>
      </c>
      <c r="F63" s="127" t="s">
        <v>121</v>
      </c>
      <c r="G63" s="128">
        <v>30</v>
      </c>
      <c r="H63" s="128">
        <v>5</v>
      </c>
      <c r="I63" s="127" t="s">
        <v>176</v>
      </c>
      <c r="J63" s="129"/>
      <c r="K63" s="126" t="s">
        <v>166</v>
      </c>
      <c r="L63" s="126" t="s">
        <v>179</v>
      </c>
      <c r="M63" s="126"/>
      <c r="N63" s="126" t="s">
        <v>125</v>
      </c>
      <c r="O63" s="126" t="str">
        <f t="shared" si="3"/>
        <v>SEDUM Variés</v>
      </c>
      <c r="P63" s="130">
        <v>63</v>
      </c>
      <c r="Q63" s="130">
        <v>5</v>
      </c>
      <c r="R63" s="20">
        <f t="shared" si="13"/>
        <v>0</v>
      </c>
      <c r="S63" s="20">
        <f t="shared" si="14"/>
        <v>0</v>
      </c>
      <c r="T63" s="20">
        <f t="shared" si="15"/>
        <v>0</v>
      </c>
      <c r="U63" s="242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304"/>
      <c r="AG63" s="304"/>
      <c r="AH63" s="158"/>
      <c r="AI63" s="158"/>
      <c r="AJ63" s="304"/>
      <c r="AK63" s="304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4"/>
      <c r="BV63" s="14"/>
      <c r="BW63" s="14"/>
      <c r="BX63" s="47" t="s">
        <v>128</v>
      </c>
      <c r="BY63" s="47" t="s">
        <v>128</v>
      </c>
      <c r="BZ63" s="47" t="str">
        <f t="shared" ca="1" si="11"/>
        <v/>
      </c>
      <c r="CA63" s="47" t="str">
        <f t="shared" ca="1" si="12"/>
        <v/>
      </c>
      <c r="CB63" s="50"/>
    </row>
    <row r="64" spans="1:80" ht="20.100000000000001" customHeight="1" x14ac:dyDescent="0.25">
      <c r="A64" s="23">
        <v>25977</v>
      </c>
      <c r="B64" s="24" t="s">
        <v>181</v>
      </c>
      <c r="C64" s="24" t="s">
        <v>182</v>
      </c>
      <c r="D64" s="24"/>
      <c r="E64" s="66" t="s">
        <v>120</v>
      </c>
      <c r="F64" s="66" t="s">
        <v>121</v>
      </c>
      <c r="G64" s="64">
        <v>30</v>
      </c>
      <c r="H64" s="64">
        <v>5</v>
      </c>
      <c r="I64" s="66" t="s">
        <v>131</v>
      </c>
      <c r="J64" s="72">
        <v>0.12</v>
      </c>
      <c r="K64" s="123" t="s">
        <v>166</v>
      </c>
      <c r="L64" s="123" t="s">
        <v>136</v>
      </c>
      <c r="M64" s="123"/>
      <c r="N64" s="123" t="s">
        <v>125</v>
      </c>
      <c r="O64" s="24" t="str">
        <f t="shared" si="3"/>
        <v>SEDUM TELEPHIUM Mr Goodbud</v>
      </c>
      <c r="P64" s="54">
        <v>64</v>
      </c>
      <c r="Q64" s="54">
        <v>5</v>
      </c>
      <c r="R64" s="20">
        <f t="shared" si="13"/>
        <v>0</v>
      </c>
      <c r="S64" s="20">
        <f t="shared" si="14"/>
        <v>0</v>
      </c>
      <c r="T64" s="20">
        <f t="shared" si="15"/>
        <v>0</v>
      </c>
      <c r="U64" s="241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304"/>
      <c r="AG64" s="304"/>
      <c r="AH64" s="44"/>
      <c r="AI64" s="44"/>
      <c r="AJ64" s="304"/>
      <c r="AK64" s="30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14"/>
      <c r="BV64" s="14"/>
      <c r="BW64" s="14"/>
      <c r="BX64" s="47" t="s">
        <v>128</v>
      </c>
      <c r="BY64" s="47" t="s">
        <v>128</v>
      </c>
      <c r="BZ64" s="47" t="str">
        <f t="shared" ca="1" si="11"/>
        <v/>
      </c>
      <c r="CA64" s="47" t="str">
        <f t="shared" ca="1" si="12"/>
        <v/>
      </c>
      <c r="CB64" s="50"/>
    </row>
    <row r="65" spans="1:80" ht="20.100000000000001" customHeight="1" x14ac:dyDescent="0.25">
      <c r="A65" s="125">
        <v>25821</v>
      </c>
      <c r="B65" s="126" t="s">
        <v>181</v>
      </c>
      <c r="C65" s="126" t="s">
        <v>1095</v>
      </c>
      <c r="D65" s="126"/>
      <c r="E65" s="127" t="s">
        <v>120</v>
      </c>
      <c r="F65" s="127" t="s">
        <v>121</v>
      </c>
      <c r="G65" s="128">
        <v>30</v>
      </c>
      <c r="H65" s="128">
        <v>5</v>
      </c>
      <c r="I65" s="127" t="s">
        <v>131</v>
      </c>
      <c r="J65" s="129">
        <v>0.12</v>
      </c>
      <c r="K65" s="126" t="s">
        <v>166</v>
      </c>
      <c r="L65" s="126" t="s">
        <v>124</v>
      </c>
      <c r="M65" s="126" t="s">
        <v>137</v>
      </c>
      <c r="N65" s="126" t="s">
        <v>125</v>
      </c>
      <c r="O65" s="126" t="str">
        <f t="shared" si="3"/>
        <v>SEDUM TELEPHIUM Nova Cherry Fizz</v>
      </c>
      <c r="P65" s="130">
        <v>65</v>
      </c>
      <c r="Q65" s="130">
        <v>5</v>
      </c>
      <c r="R65" s="20">
        <f t="shared" si="13"/>
        <v>0</v>
      </c>
      <c r="S65" s="20">
        <f t="shared" si="14"/>
        <v>0</v>
      </c>
      <c r="T65" s="20">
        <f t="shared" si="15"/>
        <v>0</v>
      </c>
      <c r="U65" s="242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304"/>
      <c r="AG65" s="304"/>
      <c r="AH65" s="158"/>
      <c r="AI65" s="158"/>
      <c r="AJ65" s="304"/>
      <c r="AK65" s="304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58"/>
      <c r="BN65" s="158"/>
      <c r="BO65" s="158"/>
      <c r="BP65" s="158"/>
      <c r="BQ65" s="158"/>
      <c r="BR65" s="158"/>
      <c r="BS65" s="158"/>
      <c r="BT65" s="158"/>
      <c r="BU65" s="14"/>
      <c r="BV65" s="14"/>
      <c r="BW65" s="14"/>
      <c r="BX65" s="47" t="s">
        <v>128</v>
      </c>
      <c r="BY65" s="47" t="s">
        <v>128</v>
      </c>
      <c r="BZ65" s="47" t="str">
        <f t="shared" ca="1" si="11"/>
        <v/>
      </c>
      <c r="CA65" s="47" t="str">
        <f t="shared" ca="1" si="12"/>
        <v/>
      </c>
      <c r="CB65" s="50"/>
    </row>
    <row r="66" spans="1:80" ht="20.100000000000001" customHeight="1" x14ac:dyDescent="0.25">
      <c r="A66" s="23">
        <v>26735</v>
      </c>
      <c r="B66" s="24" t="s">
        <v>1096</v>
      </c>
      <c r="C66" s="24" t="s">
        <v>1097</v>
      </c>
      <c r="D66" s="24" t="s">
        <v>1635</v>
      </c>
      <c r="E66" s="66" t="s">
        <v>120</v>
      </c>
      <c r="F66" s="66" t="s">
        <v>121</v>
      </c>
      <c r="G66" s="64">
        <v>30</v>
      </c>
      <c r="H66" s="64">
        <v>5</v>
      </c>
      <c r="I66" s="66" t="s">
        <v>131</v>
      </c>
      <c r="J66" s="72">
        <v>0.15</v>
      </c>
      <c r="K66" s="24" t="s">
        <v>166</v>
      </c>
      <c r="L66" s="24" t="s">
        <v>124</v>
      </c>
      <c r="M66" s="24" t="s">
        <v>137</v>
      </c>
      <c r="N66" s="24" t="s">
        <v>125</v>
      </c>
      <c r="O66" s="24" t="str">
        <f t="shared" si="3"/>
        <v>SEDUM SUNSPARKLER Dazzleberry</v>
      </c>
      <c r="P66" s="54">
        <v>66</v>
      </c>
      <c r="Q66" s="54">
        <v>5</v>
      </c>
      <c r="R66" s="20">
        <f t="shared" si="13"/>
        <v>0</v>
      </c>
      <c r="S66" s="20">
        <f t="shared" si="14"/>
        <v>0</v>
      </c>
      <c r="T66" s="20">
        <f t="shared" si="15"/>
        <v>0</v>
      </c>
      <c r="U66" s="303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14"/>
      <c r="BV66" s="14"/>
      <c r="BW66" s="14"/>
      <c r="BX66" s="47" t="s">
        <v>128</v>
      </c>
      <c r="BY66" s="47" t="s">
        <v>128</v>
      </c>
      <c r="BZ66" s="47" t="str">
        <f t="shared" ca="1" si="11"/>
        <v/>
      </c>
      <c r="CA66" s="47" t="str">
        <f t="shared" ca="1" si="12"/>
        <v/>
      </c>
      <c r="CB66" s="50"/>
    </row>
    <row r="67" spans="1:80" ht="20.100000000000001" customHeight="1" x14ac:dyDescent="0.25">
      <c r="A67" s="125">
        <v>26737</v>
      </c>
      <c r="B67" s="126" t="s">
        <v>1096</v>
      </c>
      <c r="C67" s="126" t="s">
        <v>1098</v>
      </c>
      <c r="D67" s="126" t="s">
        <v>1635</v>
      </c>
      <c r="E67" s="127" t="s">
        <v>120</v>
      </c>
      <c r="F67" s="127" t="s">
        <v>121</v>
      </c>
      <c r="G67" s="128">
        <v>30</v>
      </c>
      <c r="H67" s="128">
        <v>5</v>
      </c>
      <c r="I67" s="127" t="s">
        <v>131</v>
      </c>
      <c r="J67" s="129">
        <v>0.15</v>
      </c>
      <c r="K67" s="126" t="s">
        <v>166</v>
      </c>
      <c r="L67" s="126" t="s">
        <v>124</v>
      </c>
      <c r="M67" s="126" t="s">
        <v>137</v>
      </c>
      <c r="N67" s="126" t="s">
        <v>125</v>
      </c>
      <c r="O67" s="126" t="str">
        <f t="shared" si="3"/>
        <v>SEDUM SUNSPARKLER Firecracker</v>
      </c>
      <c r="P67" s="130">
        <v>67</v>
      </c>
      <c r="Q67" s="130">
        <v>5</v>
      </c>
      <c r="R67" s="20">
        <f t="shared" si="13"/>
        <v>0</v>
      </c>
      <c r="S67" s="20">
        <f t="shared" si="14"/>
        <v>0</v>
      </c>
      <c r="T67" s="20">
        <f t="shared" si="15"/>
        <v>0</v>
      </c>
      <c r="U67" s="303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4"/>
      <c r="BV67" s="14"/>
      <c r="BW67" s="14"/>
      <c r="BX67" s="47" t="s">
        <v>128</v>
      </c>
      <c r="BY67" s="47" t="s">
        <v>128</v>
      </c>
      <c r="BZ67" s="47" t="str">
        <f t="shared" ca="1" si="11"/>
        <v/>
      </c>
      <c r="CA67" s="47" t="str">
        <f t="shared" ca="1" si="12"/>
        <v/>
      </c>
      <c r="CB67" s="50"/>
    </row>
    <row r="68" spans="1:80" ht="20.100000000000001" customHeight="1" x14ac:dyDescent="0.25">
      <c r="A68" s="23">
        <v>26739</v>
      </c>
      <c r="B68" s="24" t="s">
        <v>1096</v>
      </c>
      <c r="C68" s="24" t="s">
        <v>1099</v>
      </c>
      <c r="D68" s="24" t="s">
        <v>1635</v>
      </c>
      <c r="E68" s="66" t="s">
        <v>120</v>
      </c>
      <c r="F68" s="66" t="s">
        <v>121</v>
      </c>
      <c r="G68" s="64">
        <v>30</v>
      </c>
      <c r="H68" s="64">
        <v>5</v>
      </c>
      <c r="I68" s="66" t="s">
        <v>131</v>
      </c>
      <c r="J68" s="72">
        <v>0.15</v>
      </c>
      <c r="K68" s="24" t="s">
        <v>166</v>
      </c>
      <c r="L68" s="24" t="s">
        <v>124</v>
      </c>
      <c r="M68" s="24" t="s">
        <v>137</v>
      </c>
      <c r="N68" s="24" t="s">
        <v>125</v>
      </c>
      <c r="O68" s="24" t="str">
        <f t="shared" si="3"/>
        <v>SEDUM SUNSPARKLER Lime Zinger</v>
      </c>
      <c r="P68" s="54">
        <v>68</v>
      </c>
      <c r="Q68" s="54">
        <v>5</v>
      </c>
      <c r="R68" s="20">
        <f t="shared" si="13"/>
        <v>0</v>
      </c>
      <c r="S68" s="20">
        <f t="shared" si="14"/>
        <v>0</v>
      </c>
      <c r="T68" s="20">
        <f t="shared" si="15"/>
        <v>0</v>
      </c>
      <c r="U68" s="303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14"/>
      <c r="BV68" s="14"/>
      <c r="BW68" s="14"/>
      <c r="BX68" s="47" t="s">
        <v>128</v>
      </c>
      <c r="BY68" s="47" t="s">
        <v>128</v>
      </c>
      <c r="BZ68" s="47" t="str">
        <f t="shared" ca="1" si="11"/>
        <v/>
      </c>
      <c r="CA68" s="47" t="str">
        <f t="shared" ca="1" si="12"/>
        <v/>
      </c>
      <c r="CB68" s="50"/>
    </row>
    <row r="69" spans="1:80" ht="20.100000000000001" customHeight="1" x14ac:dyDescent="0.25">
      <c r="A69" s="125">
        <v>25978</v>
      </c>
      <c r="B69" s="126" t="s">
        <v>183</v>
      </c>
      <c r="C69" s="126" t="s">
        <v>233</v>
      </c>
      <c r="D69" s="126" t="s">
        <v>1626</v>
      </c>
      <c r="E69" s="127" t="s">
        <v>120</v>
      </c>
      <c r="F69" s="127" t="s">
        <v>121</v>
      </c>
      <c r="G69" s="128">
        <v>30</v>
      </c>
      <c r="H69" s="128">
        <v>5</v>
      </c>
      <c r="I69" s="127" t="s">
        <v>131</v>
      </c>
      <c r="J69" s="129">
        <v>0.1</v>
      </c>
      <c r="K69" s="160" t="s">
        <v>166</v>
      </c>
      <c r="L69" s="160" t="s">
        <v>136</v>
      </c>
      <c r="M69" s="160"/>
      <c r="N69" s="160" t="s">
        <v>125</v>
      </c>
      <c r="O69" s="126" t="str">
        <f t="shared" si="3"/>
        <v>SEMPERVIVUM COLOROCKZ Variés</v>
      </c>
      <c r="P69" s="130">
        <v>69</v>
      </c>
      <c r="Q69" s="130">
        <v>5</v>
      </c>
      <c r="R69" s="20">
        <f t="shared" si="13"/>
        <v>0</v>
      </c>
      <c r="S69" s="20">
        <f t="shared" si="14"/>
        <v>0</v>
      </c>
      <c r="T69" s="20">
        <f t="shared" si="15"/>
        <v>0</v>
      </c>
      <c r="U69" s="303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304"/>
      <c r="AH69" s="158"/>
      <c r="AI69" s="158"/>
      <c r="AJ69" s="304"/>
      <c r="AK69" s="304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4"/>
      <c r="BV69" s="14"/>
      <c r="BW69" s="14"/>
      <c r="BX69" s="47" t="s">
        <v>128</v>
      </c>
      <c r="BY69" s="47" t="s">
        <v>128</v>
      </c>
      <c r="BZ69" s="47" t="str">
        <f t="shared" ca="1" si="11"/>
        <v/>
      </c>
      <c r="CA69" s="47" t="str">
        <f t="shared" ca="1" si="12"/>
        <v/>
      </c>
      <c r="CB69" s="50"/>
    </row>
    <row r="70" spans="1:80" ht="20.100000000000001" customHeight="1" x14ac:dyDescent="0.25">
      <c r="A70" s="23">
        <v>25137</v>
      </c>
      <c r="B70" s="24" t="s">
        <v>184</v>
      </c>
      <c r="C70" s="24" t="s">
        <v>150</v>
      </c>
      <c r="D70" s="24" t="s">
        <v>1626</v>
      </c>
      <c r="E70" s="66" t="s">
        <v>120</v>
      </c>
      <c r="F70" s="66" t="s">
        <v>121</v>
      </c>
      <c r="G70" s="64">
        <v>30</v>
      </c>
      <c r="H70" s="64">
        <v>5</v>
      </c>
      <c r="I70" s="66" t="s">
        <v>122</v>
      </c>
      <c r="J70" s="72"/>
      <c r="K70" s="24" t="s">
        <v>166</v>
      </c>
      <c r="L70" s="24" t="s">
        <v>136</v>
      </c>
      <c r="M70" s="24"/>
      <c r="N70" s="24" t="s">
        <v>125</v>
      </c>
      <c r="O70" s="24" t="str">
        <f t="shared" ref="O70:O133" si="16">_xlfn.CONCAT(B70," ", C70)</f>
        <v>SENECIO Blue</v>
      </c>
      <c r="P70" s="54">
        <v>70</v>
      </c>
      <c r="Q70" s="54">
        <v>5</v>
      </c>
      <c r="R70" s="20">
        <f t="shared" si="13"/>
        <v>0</v>
      </c>
      <c r="S70" s="20">
        <f t="shared" si="14"/>
        <v>0</v>
      </c>
      <c r="T70" s="20">
        <f t="shared" si="15"/>
        <v>0</v>
      </c>
      <c r="U70" s="303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44"/>
      <c r="AI70" s="44"/>
      <c r="AJ70" s="304"/>
      <c r="AK70" s="30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14"/>
      <c r="BV70" s="14"/>
      <c r="BW70" s="14"/>
      <c r="BX70" s="47" t="s">
        <v>128</v>
      </c>
      <c r="BY70" s="47" t="s">
        <v>128</v>
      </c>
      <c r="BZ70" s="47" t="str">
        <f t="shared" ca="1" si="11"/>
        <v/>
      </c>
      <c r="CA70" s="47" t="str">
        <f t="shared" ca="1" si="12"/>
        <v/>
      </c>
      <c r="CB70" s="50"/>
    </row>
    <row r="71" spans="1:80" ht="20.100000000000001" customHeight="1" x14ac:dyDescent="0.25">
      <c r="A71" s="131"/>
      <c r="B71" s="187" t="s">
        <v>186</v>
      </c>
      <c r="C71" s="132"/>
      <c r="D71" s="132"/>
      <c r="E71" s="133"/>
      <c r="F71" s="133"/>
      <c r="G71" s="133"/>
      <c r="H71" s="265"/>
      <c r="I71" s="133"/>
      <c r="J71" s="134"/>
      <c r="K71" s="132"/>
      <c r="L71" s="132" t="s">
        <v>461</v>
      </c>
      <c r="M71" s="132"/>
      <c r="N71" s="132"/>
      <c r="O71" s="141" t="str">
        <f t="shared" si="16"/>
        <v xml:space="preserve">Jardin de ville (pot 0,5 litre) </v>
      </c>
      <c r="P71" s="132">
        <v>71</v>
      </c>
      <c r="Q71" s="132"/>
      <c r="R71" s="20"/>
      <c r="S71" s="20"/>
      <c r="T71" s="20"/>
      <c r="U71" s="503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504"/>
      <c r="AK71" s="504"/>
      <c r="AL71" s="504"/>
      <c r="AM71" s="504"/>
      <c r="AN71" s="504"/>
      <c r="AO71" s="504"/>
      <c r="AP71" s="504"/>
      <c r="AQ71" s="504"/>
      <c r="AR71" s="504"/>
      <c r="AS71" s="504"/>
      <c r="AT71" s="504"/>
      <c r="AU71" s="504"/>
      <c r="AV71" s="504"/>
      <c r="AW71" s="504"/>
      <c r="AX71" s="504"/>
      <c r="AY71" s="504"/>
      <c r="AZ71" s="504"/>
      <c r="BA71" s="504"/>
      <c r="BB71" s="504"/>
      <c r="BC71" s="504"/>
      <c r="BD71" s="504"/>
      <c r="BE71" s="504"/>
      <c r="BF71" s="504"/>
      <c r="BG71" s="504"/>
      <c r="BH71" s="504"/>
      <c r="BI71" s="504"/>
      <c r="BJ71" s="504"/>
      <c r="BK71" s="504"/>
      <c r="BL71" s="504"/>
      <c r="BM71" s="504"/>
      <c r="BN71" s="504"/>
      <c r="BO71" s="504"/>
      <c r="BP71" s="504"/>
      <c r="BQ71" s="504"/>
      <c r="BR71" s="504"/>
      <c r="BS71" s="504"/>
      <c r="BT71" s="504"/>
      <c r="BU71" s="14"/>
      <c r="BV71" s="14"/>
      <c r="BW71" s="14"/>
      <c r="BX71" s="47" t="s">
        <v>128</v>
      </c>
      <c r="BY71" s="47" t="s">
        <v>128</v>
      </c>
      <c r="BZ71" s="47" t="str">
        <f t="shared" ca="1" si="11"/>
        <v/>
      </c>
      <c r="CA71" s="47" t="str">
        <f t="shared" ca="1" si="12"/>
        <v/>
      </c>
      <c r="CB71" s="14"/>
    </row>
    <row r="72" spans="1:80" ht="20.100000000000001" customHeight="1" x14ac:dyDescent="0.25">
      <c r="A72" s="274">
        <v>25138</v>
      </c>
      <c r="B72" s="275" t="s">
        <v>1100</v>
      </c>
      <c r="C72" s="275" t="s">
        <v>187</v>
      </c>
      <c r="D72" s="275" t="s">
        <v>1626</v>
      </c>
      <c r="E72" s="276" t="s">
        <v>120</v>
      </c>
      <c r="F72" s="276" t="s">
        <v>188</v>
      </c>
      <c r="G72" s="277">
        <v>10</v>
      </c>
      <c r="H72" s="277" t="s">
        <v>189</v>
      </c>
      <c r="I72" s="276" t="s">
        <v>190</v>
      </c>
      <c r="J72" s="277"/>
      <c r="K72" s="275" t="s">
        <v>185</v>
      </c>
      <c r="L72" s="275" t="s">
        <v>191</v>
      </c>
      <c r="M72" s="275"/>
      <c r="N72" s="275" t="s">
        <v>2264</v>
      </c>
      <c r="O72" s="275" t="str">
        <f t="shared" si="16"/>
        <v>ACANTHUS Whitewater</v>
      </c>
      <c r="P72" s="278">
        <v>72</v>
      </c>
      <c r="Q72" s="278" t="s">
        <v>189</v>
      </c>
      <c r="R72" s="20">
        <f t="shared" si="13"/>
        <v>0</v>
      </c>
      <c r="S72" s="20">
        <f t="shared" si="14"/>
        <v>0</v>
      </c>
      <c r="T72" s="20">
        <f t="shared" si="15"/>
        <v>0</v>
      </c>
      <c r="U72" s="303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304"/>
      <c r="AH72" s="279"/>
      <c r="AI72" s="279"/>
      <c r="AJ72" s="304"/>
      <c r="AK72" s="304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9"/>
      <c r="BU72" s="14"/>
      <c r="BV72" s="14"/>
      <c r="BW72" s="14"/>
      <c r="BX72" s="47" t="s">
        <v>128</v>
      </c>
      <c r="BY72" s="47" t="s">
        <v>128</v>
      </c>
      <c r="BZ72" s="47" t="str">
        <f t="shared" ca="1" si="11"/>
        <v/>
      </c>
      <c r="CA72" s="47" t="str">
        <f t="shared" ca="1" si="12"/>
        <v/>
      </c>
      <c r="CB72" s="50"/>
    </row>
    <row r="73" spans="1:80" ht="20.100000000000001" customHeight="1" x14ac:dyDescent="0.25">
      <c r="A73" s="280">
        <v>25979</v>
      </c>
      <c r="B73" s="281" t="s">
        <v>192</v>
      </c>
      <c r="C73" s="281" t="s">
        <v>1677</v>
      </c>
      <c r="D73" s="281" t="s">
        <v>1635</v>
      </c>
      <c r="E73" s="282" t="s">
        <v>120</v>
      </c>
      <c r="F73" s="282" t="s">
        <v>188</v>
      </c>
      <c r="G73" s="283">
        <v>10</v>
      </c>
      <c r="H73" s="283" t="s">
        <v>189</v>
      </c>
      <c r="I73" s="282" t="s">
        <v>193</v>
      </c>
      <c r="J73" s="283"/>
      <c r="K73" s="284" t="s">
        <v>185</v>
      </c>
      <c r="L73" s="284" t="s">
        <v>191</v>
      </c>
      <c r="M73" s="284"/>
      <c r="N73" s="284" t="s">
        <v>2264</v>
      </c>
      <c r="O73" s="281" t="str">
        <f t="shared" si="16"/>
        <v>AEONIUM arboreum Velour</v>
      </c>
      <c r="P73" s="285">
        <v>73</v>
      </c>
      <c r="Q73" s="285" t="s">
        <v>189</v>
      </c>
      <c r="R73" s="20">
        <f t="shared" si="13"/>
        <v>0</v>
      </c>
      <c r="S73" s="20">
        <f t="shared" si="14"/>
        <v>0</v>
      </c>
      <c r="T73" s="20">
        <f t="shared" si="15"/>
        <v>0</v>
      </c>
      <c r="U73" s="303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14"/>
      <c r="BV73" s="14"/>
      <c r="BW73" s="14"/>
      <c r="BX73" s="47" t="s">
        <v>128</v>
      </c>
      <c r="BY73" s="47" t="s">
        <v>128</v>
      </c>
      <c r="BZ73" s="47" t="str">
        <f t="shared" ca="1" si="11"/>
        <v/>
      </c>
      <c r="CA73" s="47" t="str">
        <f t="shared" ca="1" si="12"/>
        <v/>
      </c>
      <c r="CB73" s="50"/>
    </row>
    <row r="74" spans="1:80" ht="20.100000000000001" customHeight="1" x14ac:dyDescent="0.25">
      <c r="A74" s="287">
        <v>14323</v>
      </c>
      <c r="B74" s="288" t="s">
        <v>194</v>
      </c>
      <c r="C74" s="288" t="s">
        <v>195</v>
      </c>
      <c r="D74" s="288"/>
      <c r="E74" s="289" t="s">
        <v>120</v>
      </c>
      <c r="F74" s="289" t="s">
        <v>1101</v>
      </c>
      <c r="G74" s="290">
        <v>10</v>
      </c>
      <c r="H74" s="290" t="s">
        <v>189</v>
      </c>
      <c r="I74" s="289" t="s">
        <v>1013</v>
      </c>
      <c r="J74" s="290"/>
      <c r="K74" s="288" t="s">
        <v>185</v>
      </c>
      <c r="L74" s="288" t="s">
        <v>191</v>
      </c>
      <c r="M74" s="288"/>
      <c r="N74" s="288" t="s">
        <v>2264</v>
      </c>
      <c r="O74" s="288" t="str">
        <f t="shared" si="16"/>
        <v>AGAPANTHE Charlotte</v>
      </c>
      <c r="P74" s="291">
        <v>74</v>
      </c>
      <c r="Q74" s="291" t="s">
        <v>189</v>
      </c>
      <c r="R74" s="20">
        <f t="shared" si="13"/>
        <v>0</v>
      </c>
      <c r="S74" s="20">
        <f t="shared" si="14"/>
        <v>0</v>
      </c>
      <c r="T74" s="20">
        <f t="shared" si="15"/>
        <v>0</v>
      </c>
      <c r="U74" s="292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304"/>
      <c r="AG74" s="304"/>
      <c r="AH74" s="293"/>
      <c r="AI74" s="293"/>
      <c r="AJ74" s="304"/>
      <c r="AK74" s="304"/>
      <c r="AL74" s="293"/>
      <c r="AM74" s="293"/>
      <c r="AN74" s="293"/>
      <c r="AO74" s="293"/>
      <c r="AP74" s="293"/>
      <c r="AQ74" s="293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14"/>
      <c r="BV74" s="14"/>
      <c r="BW74" s="14"/>
      <c r="BX74" s="47" t="s">
        <v>128</v>
      </c>
      <c r="BY74" s="47" t="s">
        <v>128</v>
      </c>
      <c r="BZ74" s="47" t="str">
        <f t="shared" ca="1" si="11"/>
        <v/>
      </c>
      <c r="CA74" s="47" t="str">
        <f t="shared" ca="1" si="12"/>
        <v/>
      </c>
      <c r="CB74" s="50"/>
    </row>
    <row r="75" spans="1:80" ht="20.100000000000001" customHeight="1" x14ac:dyDescent="0.25">
      <c r="A75" s="294">
        <v>22791</v>
      </c>
      <c r="B75" s="295" t="s">
        <v>194</v>
      </c>
      <c r="C75" s="295" t="s">
        <v>196</v>
      </c>
      <c r="D75" s="295"/>
      <c r="E75" s="296" t="s">
        <v>120</v>
      </c>
      <c r="F75" s="296" t="s">
        <v>1101</v>
      </c>
      <c r="G75" s="297">
        <v>10</v>
      </c>
      <c r="H75" s="297" t="s">
        <v>189</v>
      </c>
      <c r="I75" s="296" t="s">
        <v>1013</v>
      </c>
      <c r="J75" s="297"/>
      <c r="K75" s="298" t="s">
        <v>185</v>
      </c>
      <c r="L75" s="298" t="s">
        <v>191</v>
      </c>
      <c r="M75" s="298"/>
      <c r="N75" s="298" t="s">
        <v>2264</v>
      </c>
      <c r="O75" s="295" t="str">
        <f t="shared" si="16"/>
        <v>AGAPANTHE Fireworks</v>
      </c>
      <c r="P75" s="299">
        <v>75</v>
      </c>
      <c r="Q75" s="299" t="s">
        <v>189</v>
      </c>
      <c r="R75" s="20">
        <f t="shared" si="13"/>
        <v>0</v>
      </c>
      <c r="S75" s="20">
        <f t="shared" si="14"/>
        <v>0</v>
      </c>
      <c r="T75" s="20">
        <f t="shared" si="15"/>
        <v>0</v>
      </c>
      <c r="U75" s="505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4"/>
      <c r="AG75" s="304"/>
      <c r="AH75" s="300"/>
      <c r="AI75" s="300"/>
      <c r="AJ75" s="304"/>
      <c r="AK75" s="304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/>
      <c r="BU75" s="14"/>
      <c r="BV75" s="14"/>
      <c r="BW75" s="14"/>
      <c r="BX75" s="47" t="s">
        <v>128</v>
      </c>
      <c r="BY75" s="47" t="s">
        <v>128</v>
      </c>
      <c r="BZ75" s="47" t="str">
        <f t="shared" ca="1" si="11"/>
        <v/>
      </c>
      <c r="CA75" s="47" t="str">
        <f t="shared" ca="1" si="12"/>
        <v/>
      </c>
      <c r="CB75" s="50"/>
    </row>
    <row r="76" spans="1:80" ht="20.100000000000001" customHeight="1" x14ac:dyDescent="0.25">
      <c r="A76" s="287">
        <v>25355</v>
      </c>
      <c r="B76" s="288" t="s">
        <v>194</v>
      </c>
      <c r="C76" s="288" t="s">
        <v>1678</v>
      </c>
      <c r="D76" s="288"/>
      <c r="E76" s="289" t="s">
        <v>120</v>
      </c>
      <c r="F76" s="289" t="s">
        <v>1101</v>
      </c>
      <c r="G76" s="290">
        <v>10</v>
      </c>
      <c r="H76" s="290" t="s">
        <v>189</v>
      </c>
      <c r="I76" s="289" t="s">
        <v>1013</v>
      </c>
      <c r="J76" s="290"/>
      <c r="K76" s="288" t="s">
        <v>185</v>
      </c>
      <c r="L76" s="288" t="s">
        <v>191</v>
      </c>
      <c r="M76" s="288"/>
      <c r="N76" s="288" t="s">
        <v>2264</v>
      </c>
      <c r="O76" s="288" t="str">
        <f t="shared" si="16"/>
        <v>AGAPANTHE Petit Eskimo</v>
      </c>
      <c r="P76" s="291">
        <v>76</v>
      </c>
      <c r="Q76" s="291" t="s">
        <v>189</v>
      </c>
      <c r="R76" s="20">
        <f t="shared" si="13"/>
        <v>0</v>
      </c>
      <c r="S76" s="20">
        <f t="shared" si="14"/>
        <v>0</v>
      </c>
      <c r="T76" s="20">
        <f t="shared" si="15"/>
        <v>0</v>
      </c>
      <c r="U76" s="292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304"/>
      <c r="AG76" s="304"/>
      <c r="AH76" s="293"/>
      <c r="AI76" s="293"/>
      <c r="AJ76" s="304"/>
      <c r="AK76" s="304"/>
      <c r="AL76" s="293"/>
      <c r="AM76" s="293"/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14"/>
      <c r="BV76" s="14"/>
      <c r="BW76" s="14"/>
      <c r="BX76" s="47" t="s">
        <v>128</v>
      </c>
      <c r="BY76" s="47" t="s">
        <v>128</v>
      </c>
      <c r="BZ76" s="47" t="str">
        <f t="shared" ca="1" si="11"/>
        <v/>
      </c>
      <c r="CA76" s="47" t="str">
        <f t="shared" ca="1" si="12"/>
        <v/>
      </c>
      <c r="CB76" s="50"/>
    </row>
    <row r="77" spans="1:80" ht="20.100000000000001" customHeight="1" x14ac:dyDescent="0.25">
      <c r="A77" s="280">
        <v>23011</v>
      </c>
      <c r="B77" s="281" t="s">
        <v>1102</v>
      </c>
      <c r="C77" s="281" t="s">
        <v>197</v>
      </c>
      <c r="D77" s="281" t="s">
        <v>1642</v>
      </c>
      <c r="E77" s="282" t="s">
        <v>120</v>
      </c>
      <c r="F77" s="282" t="s">
        <v>188</v>
      </c>
      <c r="G77" s="283">
        <v>10</v>
      </c>
      <c r="H77" s="283" t="s">
        <v>189</v>
      </c>
      <c r="I77" s="282" t="s">
        <v>193</v>
      </c>
      <c r="J77" s="283"/>
      <c r="K77" s="284" t="s">
        <v>185</v>
      </c>
      <c r="L77" s="284" t="s">
        <v>191</v>
      </c>
      <c r="M77" s="284"/>
      <c r="N77" s="284" t="s">
        <v>2264</v>
      </c>
      <c r="O77" s="281" t="str">
        <f t="shared" si="16"/>
        <v>ALLIUM SATIVUM Millenium</v>
      </c>
      <c r="P77" s="285">
        <v>77</v>
      </c>
      <c r="Q77" s="285" t="s">
        <v>189</v>
      </c>
      <c r="R77" s="20">
        <f t="shared" si="13"/>
        <v>0</v>
      </c>
      <c r="S77" s="20">
        <f t="shared" si="14"/>
        <v>0</v>
      </c>
      <c r="T77" s="20">
        <f t="shared" si="15"/>
        <v>0</v>
      </c>
      <c r="U77" s="303"/>
      <c r="V77" s="304"/>
      <c r="W77" s="304"/>
      <c r="X77" s="304"/>
      <c r="Y77" s="304"/>
      <c r="Z77" s="304"/>
      <c r="AA77" s="304"/>
      <c r="AB77" s="304"/>
      <c r="AC77" s="304"/>
      <c r="AD77" s="286"/>
      <c r="AE77" s="286"/>
      <c r="AF77" s="304"/>
      <c r="AG77" s="304"/>
      <c r="AH77" s="286"/>
      <c r="AI77" s="286"/>
      <c r="AJ77" s="304"/>
      <c r="AK77" s="304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14"/>
      <c r="BV77" s="14"/>
      <c r="BW77" s="14"/>
      <c r="BX77" s="47" t="s">
        <v>128</v>
      </c>
      <c r="BY77" s="47" t="s">
        <v>128</v>
      </c>
      <c r="BZ77" s="47" t="str">
        <f t="shared" ca="1" si="11"/>
        <v/>
      </c>
      <c r="CA77" s="47" t="str">
        <f t="shared" ref="CA77:CA101" ca="1" si="17">IFERROR(IF($C$2&lt;&gt;"",MATCH("*"&amp;$C$2&amp;"*",INDIRECT("$O"&amp;CA76+1&amp;":$O1342"),0)+CA76,""),"")</f>
        <v/>
      </c>
      <c r="CB77" s="50"/>
    </row>
    <row r="78" spans="1:80" ht="20.100000000000001" customHeight="1" x14ac:dyDescent="0.25">
      <c r="A78" s="274">
        <v>13947</v>
      </c>
      <c r="B78" s="275" t="s">
        <v>170</v>
      </c>
      <c r="C78" s="275" t="s">
        <v>169</v>
      </c>
      <c r="D78" s="275" t="s">
        <v>1635</v>
      </c>
      <c r="E78" s="276" t="s">
        <v>120</v>
      </c>
      <c r="F78" s="276" t="s">
        <v>188</v>
      </c>
      <c r="G78" s="277">
        <v>10</v>
      </c>
      <c r="H78" s="277" t="s">
        <v>189</v>
      </c>
      <c r="I78" s="276" t="s">
        <v>193</v>
      </c>
      <c r="J78" s="277"/>
      <c r="K78" s="275" t="s">
        <v>185</v>
      </c>
      <c r="L78" s="275" t="s">
        <v>191</v>
      </c>
      <c r="M78" s="275"/>
      <c r="N78" s="275" t="s">
        <v>2264</v>
      </c>
      <c r="O78" s="275" t="str">
        <f t="shared" si="16"/>
        <v>ALOE VERA .</v>
      </c>
      <c r="P78" s="278">
        <v>78</v>
      </c>
      <c r="Q78" s="278" t="s">
        <v>189</v>
      </c>
      <c r="R78" s="20">
        <f t="shared" si="13"/>
        <v>0</v>
      </c>
      <c r="S78" s="20">
        <f t="shared" si="14"/>
        <v>0</v>
      </c>
      <c r="T78" s="20">
        <f t="shared" si="15"/>
        <v>0</v>
      </c>
      <c r="U78" s="303"/>
      <c r="V78" s="304"/>
      <c r="W78" s="304"/>
      <c r="X78" s="304"/>
      <c r="Y78" s="304"/>
      <c r="Z78" s="304"/>
      <c r="AA78" s="304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79"/>
      <c r="BH78" s="279"/>
      <c r="BI78" s="279"/>
      <c r="BJ78" s="279"/>
      <c r="BK78" s="279"/>
      <c r="BL78" s="279"/>
      <c r="BM78" s="279"/>
      <c r="BN78" s="279"/>
      <c r="BO78" s="279"/>
      <c r="BP78" s="279"/>
      <c r="BQ78" s="279"/>
      <c r="BR78" s="279"/>
      <c r="BS78" s="279"/>
      <c r="BT78" s="279"/>
      <c r="BU78" s="14"/>
      <c r="BV78" s="14"/>
      <c r="BW78" s="14"/>
      <c r="BX78" s="47" t="s">
        <v>128</v>
      </c>
      <c r="BY78" s="47" t="s">
        <v>128</v>
      </c>
      <c r="BZ78" s="47" t="str">
        <f t="shared" ca="1" si="11"/>
        <v/>
      </c>
      <c r="CA78" s="47" t="str">
        <f t="shared" ca="1" si="17"/>
        <v/>
      </c>
      <c r="CB78" s="50"/>
    </row>
    <row r="79" spans="1:80" ht="20.100000000000001" customHeight="1" x14ac:dyDescent="0.25">
      <c r="A79" s="280">
        <v>15618</v>
      </c>
      <c r="B79" s="281" t="s">
        <v>198</v>
      </c>
      <c r="C79" s="281" t="s">
        <v>1103</v>
      </c>
      <c r="D79" s="281" t="s">
        <v>1635</v>
      </c>
      <c r="E79" s="282" t="s">
        <v>120</v>
      </c>
      <c r="F79" s="282" t="s">
        <v>188</v>
      </c>
      <c r="G79" s="283">
        <v>10</v>
      </c>
      <c r="H79" s="283" t="s">
        <v>189</v>
      </c>
      <c r="I79" s="282" t="s">
        <v>190</v>
      </c>
      <c r="J79" s="283"/>
      <c r="K79" s="284" t="s">
        <v>185</v>
      </c>
      <c r="L79" s="284" t="s">
        <v>191</v>
      </c>
      <c r="M79" s="284"/>
      <c r="N79" s="284" t="s">
        <v>2264</v>
      </c>
      <c r="O79" s="281" t="str">
        <f t="shared" si="16"/>
        <v>ALSTROEMERIA Colorita variés</v>
      </c>
      <c r="P79" s="285">
        <v>79</v>
      </c>
      <c r="Q79" s="285" t="s">
        <v>189</v>
      </c>
      <c r="R79" s="20">
        <f t="shared" si="13"/>
        <v>0</v>
      </c>
      <c r="S79" s="20">
        <f t="shared" si="14"/>
        <v>0</v>
      </c>
      <c r="T79" s="20">
        <f t="shared" si="15"/>
        <v>0</v>
      </c>
      <c r="U79" s="303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14"/>
      <c r="BV79" s="14"/>
      <c r="BW79" s="14"/>
      <c r="BX79" s="47" t="s">
        <v>128</v>
      </c>
      <c r="BY79" s="47" t="s">
        <v>128</v>
      </c>
      <c r="BZ79" s="47" t="str">
        <f t="shared" ca="1" si="11"/>
        <v/>
      </c>
      <c r="CA79" s="47" t="str">
        <f t="shared" ca="1" si="17"/>
        <v/>
      </c>
      <c r="CB79" s="50"/>
    </row>
    <row r="80" spans="1:80" ht="20.100000000000001" customHeight="1" x14ac:dyDescent="0.25">
      <c r="A80" s="274">
        <v>25139</v>
      </c>
      <c r="B80" s="275" t="s">
        <v>199</v>
      </c>
      <c r="C80" s="275" t="s">
        <v>1104</v>
      </c>
      <c r="D80" s="275" t="s">
        <v>1635</v>
      </c>
      <c r="E80" s="276" t="s">
        <v>120</v>
      </c>
      <c r="F80" s="276" t="s">
        <v>188</v>
      </c>
      <c r="G80" s="277">
        <v>10</v>
      </c>
      <c r="H80" s="277" t="s">
        <v>189</v>
      </c>
      <c r="I80" s="276" t="s">
        <v>193</v>
      </c>
      <c r="J80" s="277"/>
      <c r="K80" s="275" t="s">
        <v>185</v>
      </c>
      <c r="L80" s="275" t="s">
        <v>191</v>
      </c>
      <c r="M80" s="275"/>
      <c r="N80" s="275" t="s">
        <v>2264</v>
      </c>
      <c r="O80" s="275" t="str">
        <f t="shared" si="16"/>
        <v>ANIGOZANTHOS Cape variés</v>
      </c>
      <c r="P80" s="278">
        <v>80</v>
      </c>
      <c r="Q80" s="278" t="s">
        <v>189</v>
      </c>
      <c r="R80" s="20">
        <f t="shared" si="13"/>
        <v>0</v>
      </c>
      <c r="S80" s="20">
        <f t="shared" si="14"/>
        <v>0</v>
      </c>
      <c r="T80" s="20">
        <f t="shared" si="15"/>
        <v>0</v>
      </c>
      <c r="U80" s="303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  <c r="BD80" s="279"/>
      <c r="BE80" s="279"/>
      <c r="BF80" s="279"/>
      <c r="BG80" s="279"/>
      <c r="BH80" s="279"/>
      <c r="BI80" s="279"/>
      <c r="BJ80" s="279"/>
      <c r="BK80" s="279"/>
      <c r="BL80" s="279"/>
      <c r="BM80" s="279"/>
      <c r="BN80" s="279"/>
      <c r="BO80" s="279"/>
      <c r="BP80" s="279"/>
      <c r="BQ80" s="279"/>
      <c r="BR80" s="279"/>
      <c r="BS80" s="279"/>
      <c r="BT80" s="279"/>
      <c r="BU80" s="14"/>
      <c r="BV80" s="14"/>
      <c r="BW80" s="14"/>
      <c r="BX80" s="47" t="s">
        <v>128</v>
      </c>
      <c r="BY80" s="47" t="s">
        <v>128</v>
      </c>
      <c r="BZ80" s="47" t="str">
        <f t="shared" ca="1" si="11"/>
        <v/>
      </c>
      <c r="CA80" s="47" t="str">
        <f t="shared" ca="1" si="17"/>
        <v/>
      </c>
      <c r="CB80" s="50"/>
    </row>
    <row r="81" spans="1:80" ht="20.100000000000001" customHeight="1" x14ac:dyDescent="0.25">
      <c r="A81" s="280">
        <v>12446</v>
      </c>
      <c r="B81" s="281" t="s">
        <v>200</v>
      </c>
      <c r="C81" s="281" t="s">
        <v>201</v>
      </c>
      <c r="D81" s="281" t="s">
        <v>1634</v>
      </c>
      <c r="E81" s="282" t="s">
        <v>120</v>
      </c>
      <c r="F81" s="282" t="s">
        <v>188</v>
      </c>
      <c r="G81" s="283">
        <v>10</v>
      </c>
      <c r="H81" s="283" t="s">
        <v>189</v>
      </c>
      <c r="I81" s="282" t="s">
        <v>193</v>
      </c>
      <c r="J81" s="283"/>
      <c r="K81" s="284" t="s">
        <v>185</v>
      </c>
      <c r="L81" s="284" t="s">
        <v>191</v>
      </c>
      <c r="M81" s="284"/>
      <c r="N81" s="284" t="s">
        <v>2264</v>
      </c>
      <c r="O81" s="281" t="str">
        <f t="shared" si="16"/>
        <v xml:space="preserve">BANANIER Musa basjoo </v>
      </c>
      <c r="P81" s="285">
        <v>81</v>
      </c>
      <c r="Q81" s="285" t="s">
        <v>189</v>
      </c>
      <c r="R81" s="20">
        <f t="shared" si="13"/>
        <v>0</v>
      </c>
      <c r="S81" s="20">
        <f t="shared" si="14"/>
        <v>0</v>
      </c>
      <c r="T81" s="20">
        <f t="shared" si="15"/>
        <v>0</v>
      </c>
      <c r="U81" s="303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14"/>
      <c r="BV81" s="14"/>
      <c r="BW81" s="14"/>
      <c r="BX81" s="47" t="s">
        <v>128</v>
      </c>
      <c r="BY81" s="47" t="s">
        <v>128</v>
      </c>
      <c r="BZ81" s="47" t="str">
        <f t="shared" ref="BZ81:BZ101" ca="1" si="18">IFERROR(IF($C$2&lt;&gt;"",INDEX(INDIRECT("$O"&amp;CA80+1&amp;":$P$1342"),MATCH("*"&amp;$C$2&amp;"*",INDIRECT("$O"&amp;CA80+1&amp;":$O$1342"),0),1),""),"")</f>
        <v/>
      </c>
      <c r="CA81" s="47" t="str">
        <f t="shared" ca="1" si="17"/>
        <v/>
      </c>
      <c r="CB81" s="50"/>
    </row>
    <row r="82" spans="1:80" ht="20.100000000000001" customHeight="1" x14ac:dyDescent="0.25">
      <c r="A82" s="274">
        <v>25981</v>
      </c>
      <c r="B82" s="275" t="s">
        <v>200</v>
      </c>
      <c r="C82" s="275" t="s">
        <v>1627</v>
      </c>
      <c r="D82" s="275" t="s">
        <v>1634</v>
      </c>
      <c r="E82" s="276" t="s">
        <v>120</v>
      </c>
      <c r="F82" s="276" t="s">
        <v>188</v>
      </c>
      <c r="G82" s="277">
        <v>10</v>
      </c>
      <c r="H82" s="277" t="s">
        <v>189</v>
      </c>
      <c r="I82" s="276" t="s">
        <v>190</v>
      </c>
      <c r="J82" s="277"/>
      <c r="K82" s="275" t="s">
        <v>185</v>
      </c>
      <c r="L82" s="275" t="s">
        <v>191</v>
      </c>
      <c r="M82" s="275"/>
      <c r="N82" s="275" t="s">
        <v>2264</v>
      </c>
      <c r="O82" s="275" t="str">
        <f t="shared" si="16"/>
        <v>BANANIER Musa X Speciosa</v>
      </c>
      <c r="P82" s="278">
        <v>82</v>
      </c>
      <c r="Q82" s="278" t="s">
        <v>189</v>
      </c>
      <c r="R82" s="20">
        <f t="shared" si="13"/>
        <v>0</v>
      </c>
      <c r="S82" s="20">
        <f t="shared" si="14"/>
        <v>0</v>
      </c>
      <c r="T82" s="20">
        <f t="shared" si="15"/>
        <v>0</v>
      </c>
      <c r="U82" s="303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04"/>
      <c r="AJ82" s="304"/>
      <c r="AK82" s="304"/>
      <c r="AL82" s="304"/>
      <c r="AM82" s="304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  <c r="BF82" s="279"/>
      <c r="BG82" s="279"/>
      <c r="BH82" s="279"/>
      <c r="BI82" s="279"/>
      <c r="BJ82" s="279"/>
      <c r="BK82" s="279"/>
      <c r="BL82" s="279"/>
      <c r="BM82" s="279"/>
      <c r="BN82" s="279"/>
      <c r="BO82" s="279"/>
      <c r="BP82" s="279"/>
      <c r="BQ82" s="279"/>
      <c r="BR82" s="279"/>
      <c r="BS82" s="279"/>
      <c r="BT82" s="279"/>
      <c r="BU82" s="14"/>
      <c r="BV82" s="14"/>
      <c r="BW82" s="14"/>
      <c r="BX82" s="47" t="s">
        <v>128</v>
      </c>
      <c r="BY82" s="47" t="s">
        <v>128</v>
      </c>
      <c r="BZ82" s="47" t="str">
        <f t="shared" ca="1" si="18"/>
        <v/>
      </c>
      <c r="CA82" s="47" t="str">
        <f t="shared" ca="1" si="17"/>
        <v/>
      </c>
      <c r="CB82" s="50"/>
    </row>
    <row r="83" spans="1:80" ht="20.100000000000001" customHeight="1" x14ac:dyDescent="0.25">
      <c r="A83" s="280">
        <v>13029</v>
      </c>
      <c r="B83" s="281" t="s">
        <v>200</v>
      </c>
      <c r="C83" s="281" t="s">
        <v>1105</v>
      </c>
      <c r="D83" s="281" t="s">
        <v>1634</v>
      </c>
      <c r="E83" s="282" t="s">
        <v>120</v>
      </c>
      <c r="F83" s="282" t="s">
        <v>188</v>
      </c>
      <c r="G83" s="283">
        <v>10</v>
      </c>
      <c r="H83" s="283" t="s">
        <v>189</v>
      </c>
      <c r="I83" s="282" t="s">
        <v>190</v>
      </c>
      <c r="J83" s="283"/>
      <c r="K83" s="284" t="s">
        <v>185</v>
      </c>
      <c r="L83" s="284" t="s">
        <v>191</v>
      </c>
      <c r="M83" s="284"/>
      <c r="N83" s="284" t="s">
        <v>2264</v>
      </c>
      <c r="O83" s="281" t="str">
        <f t="shared" si="16"/>
        <v>BANANIER Musa ensete Maurelii</v>
      </c>
      <c r="P83" s="285">
        <v>83</v>
      </c>
      <c r="Q83" s="285" t="s">
        <v>189</v>
      </c>
      <c r="R83" s="20">
        <f t="shared" ref="R83:R146" si="19">IF(INT(S83)*10=S83*10,,"ERREUR")</f>
        <v>0</v>
      </c>
      <c r="S83" s="20">
        <f t="shared" ref="S83:S146" si="20">T83/G83</f>
        <v>0</v>
      </c>
      <c r="T83" s="20">
        <f t="shared" ref="T83:T146" si="21">SUM(U83:BT83)</f>
        <v>0</v>
      </c>
      <c r="U83" s="303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14"/>
      <c r="BV83" s="14"/>
      <c r="BW83" s="14"/>
      <c r="BX83" s="47" t="s">
        <v>128</v>
      </c>
      <c r="BY83" s="47" t="s">
        <v>128</v>
      </c>
      <c r="BZ83" s="47" t="str">
        <f t="shared" ca="1" si="18"/>
        <v/>
      </c>
      <c r="CA83" s="47" t="str">
        <f t="shared" ca="1" si="17"/>
        <v/>
      </c>
      <c r="CB83" s="50"/>
    </row>
    <row r="84" spans="1:80" ht="20.100000000000001" customHeight="1" x14ac:dyDescent="0.25">
      <c r="A84" s="274">
        <v>25982</v>
      </c>
      <c r="B84" s="275" t="s">
        <v>200</v>
      </c>
      <c r="C84" s="275" t="s">
        <v>202</v>
      </c>
      <c r="D84" s="275" t="s">
        <v>1634</v>
      </c>
      <c r="E84" s="276" t="s">
        <v>120</v>
      </c>
      <c r="F84" s="276" t="s">
        <v>188</v>
      </c>
      <c r="G84" s="277">
        <v>10</v>
      </c>
      <c r="H84" s="277" t="s">
        <v>189</v>
      </c>
      <c r="I84" s="276" t="s">
        <v>190</v>
      </c>
      <c r="J84" s="277"/>
      <c r="K84" s="275" t="s">
        <v>185</v>
      </c>
      <c r="L84" s="275" t="s">
        <v>191</v>
      </c>
      <c r="M84" s="275"/>
      <c r="N84" s="275" t="s">
        <v>2264</v>
      </c>
      <c r="O84" s="275" t="str">
        <f t="shared" si="16"/>
        <v>BANANIER Musa sikkimensis Red Tiger</v>
      </c>
      <c r="P84" s="278">
        <v>84</v>
      </c>
      <c r="Q84" s="278" t="s">
        <v>189</v>
      </c>
      <c r="R84" s="20">
        <f t="shared" si="19"/>
        <v>0</v>
      </c>
      <c r="S84" s="20">
        <f t="shared" si="20"/>
        <v>0</v>
      </c>
      <c r="T84" s="20">
        <f t="shared" si="21"/>
        <v>0</v>
      </c>
      <c r="U84" s="303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4"/>
      <c r="AJ84" s="304"/>
      <c r="AK84" s="304"/>
      <c r="AL84" s="304"/>
      <c r="AM84" s="304"/>
      <c r="AN84" s="279"/>
      <c r="AO84" s="279"/>
      <c r="AP84" s="279"/>
      <c r="AQ84" s="279"/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  <c r="BF84" s="279"/>
      <c r="BG84" s="279"/>
      <c r="BH84" s="279"/>
      <c r="BI84" s="279"/>
      <c r="BJ84" s="279"/>
      <c r="BK84" s="279"/>
      <c r="BL84" s="279"/>
      <c r="BM84" s="279"/>
      <c r="BN84" s="279"/>
      <c r="BO84" s="279"/>
      <c r="BP84" s="279"/>
      <c r="BQ84" s="279"/>
      <c r="BR84" s="279"/>
      <c r="BS84" s="279"/>
      <c r="BT84" s="279"/>
      <c r="BU84" s="14"/>
      <c r="BV84" s="14"/>
      <c r="BW84" s="14"/>
      <c r="BX84" s="47" t="s">
        <v>128</v>
      </c>
      <c r="BY84" s="47" t="s">
        <v>128</v>
      </c>
      <c r="BZ84" s="47" t="str">
        <f t="shared" ca="1" si="18"/>
        <v/>
      </c>
      <c r="CA84" s="47" t="str">
        <f t="shared" ca="1" si="17"/>
        <v/>
      </c>
      <c r="CB84" s="50"/>
    </row>
    <row r="85" spans="1:80" ht="20.100000000000001" customHeight="1" x14ac:dyDescent="0.25">
      <c r="A85" s="280">
        <v>23817</v>
      </c>
      <c r="B85" s="281" t="s">
        <v>200</v>
      </c>
      <c r="C85" s="281" t="s">
        <v>203</v>
      </c>
      <c r="D85" s="281" t="s">
        <v>1634</v>
      </c>
      <c r="E85" s="282" t="s">
        <v>120</v>
      </c>
      <c r="F85" s="282" t="s">
        <v>188</v>
      </c>
      <c r="G85" s="283">
        <v>10</v>
      </c>
      <c r="H85" s="283" t="s">
        <v>189</v>
      </c>
      <c r="I85" s="282" t="s">
        <v>193</v>
      </c>
      <c r="J85" s="283"/>
      <c r="K85" s="284" t="s">
        <v>185</v>
      </c>
      <c r="L85" s="284" t="s">
        <v>191</v>
      </c>
      <c r="M85" s="284"/>
      <c r="N85" s="284" t="s">
        <v>2264</v>
      </c>
      <c r="O85" s="281" t="str">
        <f t="shared" si="16"/>
        <v xml:space="preserve">BANANIER Musella lasiocarpa </v>
      </c>
      <c r="P85" s="285">
        <v>85</v>
      </c>
      <c r="Q85" s="285" t="s">
        <v>189</v>
      </c>
      <c r="R85" s="20">
        <f t="shared" si="19"/>
        <v>0</v>
      </c>
      <c r="S85" s="20">
        <f t="shared" si="20"/>
        <v>0</v>
      </c>
      <c r="T85" s="20">
        <f t="shared" si="21"/>
        <v>0</v>
      </c>
      <c r="U85" s="303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14"/>
      <c r="BV85" s="14"/>
      <c r="BW85" s="14"/>
      <c r="BX85" s="47" t="s">
        <v>128</v>
      </c>
      <c r="BY85" s="47" t="s">
        <v>128</v>
      </c>
      <c r="BZ85" s="47" t="str">
        <f t="shared" ca="1" si="18"/>
        <v/>
      </c>
      <c r="CA85" s="47" t="str">
        <f t="shared" ca="1" si="17"/>
        <v/>
      </c>
      <c r="CB85" s="50"/>
    </row>
    <row r="86" spans="1:80" ht="20.100000000000001" customHeight="1" x14ac:dyDescent="0.25">
      <c r="A86" s="146"/>
      <c r="B86" s="145" t="s">
        <v>204</v>
      </c>
      <c r="C86" s="147"/>
      <c r="D86" s="147"/>
      <c r="E86" s="148"/>
      <c r="F86" s="148"/>
      <c r="G86" s="148"/>
      <c r="H86" s="266" t="s">
        <v>205</v>
      </c>
      <c r="I86" s="148"/>
      <c r="J86" s="149"/>
      <c r="K86" s="147"/>
      <c r="L86" s="147" t="s">
        <v>131</v>
      </c>
      <c r="M86" s="147"/>
      <c r="N86" s="147"/>
      <c r="O86" s="147" t="str">
        <f t="shared" si="16"/>
        <v xml:space="preserve">CANNA CANNOVA FEUILLE BRONZE </v>
      </c>
      <c r="P86" s="150">
        <v>86</v>
      </c>
      <c r="Q86" s="150" t="s">
        <v>205</v>
      </c>
      <c r="R86" s="20"/>
      <c r="S86" s="20"/>
      <c r="T86" s="20"/>
      <c r="U86" s="506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  <c r="BB86" s="507"/>
      <c r="BC86" s="507"/>
      <c r="BD86" s="507"/>
      <c r="BE86" s="507"/>
      <c r="BF86" s="507"/>
      <c r="BG86" s="507"/>
      <c r="BH86" s="507"/>
      <c r="BI86" s="507"/>
      <c r="BJ86" s="507"/>
      <c r="BK86" s="507"/>
      <c r="BL86" s="507"/>
      <c r="BM86" s="507"/>
      <c r="BN86" s="507"/>
      <c r="BO86" s="507"/>
      <c r="BP86" s="507"/>
      <c r="BQ86" s="507"/>
      <c r="BR86" s="507"/>
      <c r="BS86" s="507"/>
      <c r="BT86" s="507"/>
      <c r="BU86" s="14"/>
      <c r="BV86" s="14"/>
      <c r="BW86" s="14"/>
      <c r="BX86" s="47" t="s">
        <v>128</v>
      </c>
      <c r="BY86" s="47" t="s">
        <v>128</v>
      </c>
      <c r="BZ86" s="47" t="str">
        <f t="shared" ca="1" si="18"/>
        <v/>
      </c>
      <c r="CA86" s="47" t="str">
        <f t="shared" ca="1" si="17"/>
        <v/>
      </c>
      <c r="CB86" s="14"/>
    </row>
    <row r="87" spans="1:80" ht="20.100000000000001" customHeight="1" x14ac:dyDescent="0.25">
      <c r="A87" s="274">
        <v>14505</v>
      </c>
      <c r="B87" s="275" t="s">
        <v>206</v>
      </c>
      <c r="C87" s="275" t="s">
        <v>207</v>
      </c>
      <c r="D87" s="275" t="s">
        <v>1634</v>
      </c>
      <c r="E87" s="276" t="s">
        <v>208</v>
      </c>
      <c r="F87" s="276" t="s">
        <v>188</v>
      </c>
      <c r="G87" s="277">
        <v>10</v>
      </c>
      <c r="H87" s="277">
        <v>10</v>
      </c>
      <c r="I87" s="276" t="s">
        <v>193</v>
      </c>
      <c r="J87" s="277"/>
      <c r="K87" s="275" t="s">
        <v>185</v>
      </c>
      <c r="L87" s="275" t="s">
        <v>191</v>
      </c>
      <c r="M87" s="275"/>
      <c r="N87" s="275" t="s">
        <v>2264</v>
      </c>
      <c r="O87" s="275" t="str">
        <f t="shared" si="16"/>
        <v>CANNA CANNOVA Orange feuille bronze</v>
      </c>
      <c r="P87" s="278">
        <v>87</v>
      </c>
      <c r="Q87" s="278">
        <v>10</v>
      </c>
      <c r="R87" s="20">
        <f t="shared" si="19"/>
        <v>0</v>
      </c>
      <c r="S87" s="20">
        <f t="shared" si="20"/>
        <v>0</v>
      </c>
      <c r="T87" s="20">
        <f t="shared" si="21"/>
        <v>0</v>
      </c>
      <c r="U87" s="303"/>
      <c r="V87" s="304"/>
      <c r="W87" s="304"/>
      <c r="X87" s="304"/>
      <c r="Y87" s="304"/>
      <c r="Z87" s="304"/>
      <c r="AA87" s="304"/>
      <c r="AB87" s="304"/>
      <c r="AC87" s="304"/>
      <c r="AD87" s="304"/>
      <c r="AE87" s="304"/>
      <c r="AF87" s="304"/>
      <c r="AG87" s="304"/>
      <c r="AH87" s="304"/>
      <c r="AI87" s="304"/>
      <c r="AJ87" s="304"/>
      <c r="AK87" s="304"/>
      <c r="AL87" s="304"/>
      <c r="AM87" s="304"/>
      <c r="AN87" s="279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  <c r="BF87" s="279"/>
      <c r="BG87" s="279"/>
      <c r="BH87" s="279"/>
      <c r="BI87" s="279"/>
      <c r="BJ87" s="279"/>
      <c r="BK87" s="279"/>
      <c r="BL87" s="279"/>
      <c r="BM87" s="279"/>
      <c r="BN87" s="279"/>
      <c r="BO87" s="279"/>
      <c r="BP87" s="279"/>
      <c r="BQ87" s="279"/>
      <c r="BR87" s="279"/>
      <c r="BS87" s="279"/>
      <c r="BT87" s="279"/>
      <c r="BU87" s="14"/>
      <c r="BV87" s="14"/>
      <c r="BW87" s="14"/>
      <c r="BX87" s="47" t="s">
        <v>128</v>
      </c>
      <c r="BY87" s="47" t="s">
        <v>128</v>
      </c>
      <c r="BZ87" s="47" t="str">
        <f t="shared" ca="1" si="18"/>
        <v/>
      </c>
      <c r="CA87" s="47" t="str">
        <f t="shared" ca="1" si="17"/>
        <v/>
      </c>
      <c r="CB87" s="50"/>
    </row>
    <row r="88" spans="1:80" ht="20.100000000000001" customHeight="1" x14ac:dyDescent="0.25">
      <c r="A88" s="280">
        <v>23819</v>
      </c>
      <c r="B88" s="281" t="s">
        <v>206</v>
      </c>
      <c r="C88" s="281" t="s">
        <v>209</v>
      </c>
      <c r="D88" s="281" t="s">
        <v>1634</v>
      </c>
      <c r="E88" s="282" t="s">
        <v>208</v>
      </c>
      <c r="F88" s="282" t="s">
        <v>188</v>
      </c>
      <c r="G88" s="283">
        <v>10</v>
      </c>
      <c r="H88" s="283">
        <v>10</v>
      </c>
      <c r="I88" s="282" t="s">
        <v>193</v>
      </c>
      <c r="J88" s="283"/>
      <c r="K88" s="284" t="s">
        <v>185</v>
      </c>
      <c r="L88" s="284" t="s">
        <v>191</v>
      </c>
      <c r="M88" s="284"/>
      <c r="N88" s="284" t="s">
        <v>2264</v>
      </c>
      <c r="O88" s="281" t="str">
        <f t="shared" si="16"/>
        <v>CANNA CANNOVA Peach feuille bronze</v>
      </c>
      <c r="P88" s="285">
        <v>88</v>
      </c>
      <c r="Q88" s="285">
        <v>10</v>
      </c>
      <c r="R88" s="20">
        <f t="shared" si="19"/>
        <v>0</v>
      </c>
      <c r="S88" s="20">
        <f t="shared" si="20"/>
        <v>0</v>
      </c>
      <c r="T88" s="20">
        <f t="shared" si="21"/>
        <v>0</v>
      </c>
      <c r="U88" s="303"/>
      <c r="V88" s="304"/>
      <c r="W88" s="304"/>
      <c r="X88" s="304"/>
      <c r="Y88" s="304"/>
      <c r="Z88" s="304"/>
      <c r="AA88" s="304"/>
      <c r="AB88" s="304"/>
      <c r="AC88" s="304"/>
      <c r="AD88" s="304"/>
      <c r="AE88" s="304"/>
      <c r="AF88" s="304"/>
      <c r="AG88" s="304"/>
      <c r="AH88" s="304"/>
      <c r="AI88" s="304"/>
      <c r="AJ88" s="304"/>
      <c r="AK88" s="304"/>
      <c r="AL88" s="304"/>
      <c r="AM88" s="304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14"/>
      <c r="BV88" s="14"/>
      <c r="BW88" s="14"/>
      <c r="BX88" s="47" t="s">
        <v>128</v>
      </c>
      <c r="BY88" s="47" t="s">
        <v>128</v>
      </c>
      <c r="BZ88" s="47" t="str">
        <f t="shared" ca="1" si="18"/>
        <v/>
      </c>
      <c r="CA88" s="47" t="str">
        <f t="shared" ca="1" si="17"/>
        <v/>
      </c>
      <c r="CB88" s="50"/>
    </row>
    <row r="89" spans="1:80" ht="20.100000000000001" customHeight="1" x14ac:dyDescent="0.25">
      <c r="A89" s="274">
        <v>13949</v>
      </c>
      <c r="B89" s="275" t="s">
        <v>206</v>
      </c>
      <c r="C89" s="275" t="s">
        <v>210</v>
      </c>
      <c r="D89" s="275" t="s">
        <v>1634</v>
      </c>
      <c r="E89" s="276" t="s">
        <v>208</v>
      </c>
      <c r="F89" s="276" t="s">
        <v>188</v>
      </c>
      <c r="G89" s="277">
        <v>10</v>
      </c>
      <c r="H89" s="277">
        <v>10</v>
      </c>
      <c r="I89" s="276" t="s">
        <v>193</v>
      </c>
      <c r="J89" s="277"/>
      <c r="K89" s="275" t="s">
        <v>185</v>
      </c>
      <c r="L89" s="275" t="s">
        <v>191</v>
      </c>
      <c r="M89" s="275"/>
      <c r="N89" s="275" t="s">
        <v>2264</v>
      </c>
      <c r="O89" s="275" t="str">
        <f t="shared" si="16"/>
        <v>CANNA CANNOVA Scarlet feuille bronze</v>
      </c>
      <c r="P89" s="278">
        <v>89</v>
      </c>
      <c r="Q89" s="278">
        <v>10</v>
      </c>
      <c r="R89" s="20">
        <f t="shared" si="19"/>
        <v>0</v>
      </c>
      <c r="S89" s="20">
        <f t="shared" si="20"/>
        <v>0</v>
      </c>
      <c r="T89" s="20">
        <f t="shared" si="21"/>
        <v>0</v>
      </c>
      <c r="U89" s="303"/>
      <c r="V89" s="304"/>
      <c r="W89" s="304"/>
      <c r="X89" s="304"/>
      <c r="Y89" s="304"/>
      <c r="Z89" s="304"/>
      <c r="AA89" s="304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279"/>
      <c r="BP89" s="279"/>
      <c r="BQ89" s="279"/>
      <c r="BR89" s="279"/>
      <c r="BS89" s="279"/>
      <c r="BT89" s="279"/>
      <c r="BU89" s="14"/>
      <c r="BV89" s="14"/>
      <c r="BW89" s="14"/>
      <c r="BX89" s="47" t="s">
        <v>128</v>
      </c>
      <c r="BY89" s="47" t="s">
        <v>128</v>
      </c>
      <c r="BZ89" s="47" t="str">
        <f t="shared" ca="1" si="18"/>
        <v/>
      </c>
      <c r="CA89" s="47" t="str">
        <f t="shared" ca="1" si="17"/>
        <v/>
      </c>
      <c r="CB89" s="50"/>
    </row>
    <row r="90" spans="1:80" ht="20.100000000000001" customHeight="1" x14ac:dyDescent="0.25">
      <c r="A90" s="146"/>
      <c r="B90" s="145" t="s">
        <v>211</v>
      </c>
      <c r="C90" s="147"/>
      <c r="D90" s="147"/>
      <c r="E90" s="148"/>
      <c r="F90" s="148"/>
      <c r="G90" s="148"/>
      <c r="H90" s="266"/>
      <c r="I90" s="148"/>
      <c r="J90" s="149"/>
      <c r="K90" s="147"/>
      <c r="L90" s="147" t="s">
        <v>131</v>
      </c>
      <c r="M90" s="147"/>
      <c r="N90" s="147"/>
      <c r="O90" s="147" t="str">
        <f t="shared" si="16"/>
        <v xml:space="preserve">CANNA CANNOVA FEUILLE VERTE </v>
      </c>
      <c r="P90" s="150">
        <v>90</v>
      </c>
      <c r="Q90" s="150"/>
      <c r="R90" s="20"/>
      <c r="S90" s="20"/>
      <c r="T90" s="20"/>
      <c r="U90" s="506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  <c r="BU90" s="14"/>
      <c r="BV90" s="14"/>
      <c r="BW90" s="14"/>
      <c r="BX90" s="47" t="s">
        <v>128</v>
      </c>
      <c r="BY90" s="47" t="s">
        <v>128</v>
      </c>
      <c r="BZ90" s="47" t="str">
        <f t="shared" ca="1" si="18"/>
        <v/>
      </c>
      <c r="CA90" s="47" t="str">
        <f t="shared" ca="1" si="17"/>
        <v/>
      </c>
      <c r="CB90" s="14"/>
    </row>
    <row r="91" spans="1:80" ht="20.100000000000001" customHeight="1" x14ac:dyDescent="0.25">
      <c r="A91" s="274">
        <v>26741</v>
      </c>
      <c r="B91" s="275" t="s">
        <v>206</v>
      </c>
      <c r="C91" s="275" t="s">
        <v>1106</v>
      </c>
      <c r="D91" s="275" t="s">
        <v>1634</v>
      </c>
      <c r="E91" s="276" t="s">
        <v>208</v>
      </c>
      <c r="F91" s="276" t="s">
        <v>188</v>
      </c>
      <c r="G91" s="277">
        <v>10</v>
      </c>
      <c r="H91" s="277">
        <v>10</v>
      </c>
      <c r="I91" s="276" t="s">
        <v>193</v>
      </c>
      <c r="J91" s="277"/>
      <c r="K91" s="275" t="s">
        <v>185</v>
      </c>
      <c r="L91" s="275" t="s">
        <v>191</v>
      </c>
      <c r="M91" s="275" t="s">
        <v>137</v>
      </c>
      <c r="N91" s="275" t="s">
        <v>2264</v>
      </c>
      <c r="O91" s="275" t="str">
        <f t="shared" si="16"/>
        <v>CANNA CANNOVA Gold Leopard feuille verte</v>
      </c>
      <c r="P91" s="278">
        <v>91</v>
      </c>
      <c r="Q91" s="278">
        <v>10</v>
      </c>
      <c r="R91" s="20">
        <f t="shared" si="19"/>
        <v>0</v>
      </c>
      <c r="S91" s="20">
        <f t="shared" si="20"/>
        <v>0</v>
      </c>
      <c r="T91" s="20">
        <f t="shared" si="21"/>
        <v>0</v>
      </c>
      <c r="U91" s="303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279"/>
      <c r="BP91" s="279"/>
      <c r="BQ91" s="279"/>
      <c r="BR91" s="279"/>
      <c r="BS91" s="279"/>
      <c r="BT91" s="279"/>
      <c r="BU91" s="14"/>
      <c r="BV91" s="14"/>
      <c r="BW91" s="14"/>
      <c r="BX91" s="47" t="s">
        <v>128</v>
      </c>
      <c r="BY91" s="47" t="s">
        <v>128</v>
      </c>
      <c r="BZ91" s="47" t="str">
        <f t="shared" ca="1" si="18"/>
        <v/>
      </c>
      <c r="CA91" s="47" t="str">
        <f t="shared" ca="1" si="17"/>
        <v/>
      </c>
      <c r="CB91" s="50"/>
    </row>
    <row r="92" spans="1:80" ht="20.100000000000001" customHeight="1" x14ac:dyDescent="0.25">
      <c r="A92" s="280">
        <v>23820</v>
      </c>
      <c r="B92" s="281" t="s">
        <v>206</v>
      </c>
      <c r="C92" s="281" t="s">
        <v>212</v>
      </c>
      <c r="D92" s="281" t="s">
        <v>1634</v>
      </c>
      <c r="E92" s="282" t="s">
        <v>208</v>
      </c>
      <c r="F92" s="282" t="s">
        <v>188</v>
      </c>
      <c r="G92" s="283">
        <v>10</v>
      </c>
      <c r="H92" s="283">
        <v>10</v>
      </c>
      <c r="I92" s="282" t="s">
        <v>193</v>
      </c>
      <c r="J92" s="283"/>
      <c r="K92" s="284" t="s">
        <v>185</v>
      </c>
      <c r="L92" s="284" t="s">
        <v>191</v>
      </c>
      <c r="M92" s="284"/>
      <c r="N92" s="284" t="s">
        <v>2264</v>
      </c>
      <c r="O92" s="281" t="str">
        <f t="shared" si="16"/>
        <v>CANNA CANNOVA Orange shades feuille verte</v>
      </c>
      <c r="P92" s="285">
        <v>92</v>
      </c>
      <c r="Q92" s="285">
        <v>10</v>
      </c>
      <c r="R92" s="20">
        <f t="shared" si="19"/>
        <v>0</v>
      </c>
      <c r="S92" s="20">
        <f t="shared" si="20"/>
        <v>0</v>
      </c>
      <c r="T92" s="20">
        <f t="shared" si="21"/>
        <v>0</v>
      </c>
      <c r="U92" s="303"/>
      <c r="V92" s="304"/>
      <c r="W92" s="304"/>
      <c r="X92" s="304"/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14"/>
      <c r="BV92" s="14"/>
      <c r="BW92" s="14"/>
      <c r="BX92" s="47" t="s">
        <v>128</v>
      </c>
      <c r="BY92" s="47" t="s">
        <v>128</v>
      </c>
      <c r="BZ92" s="47" t="str">
        <f t="shared" ca="1" si="18"/>
        <v/>
      </c>
      <c r="CA92" s="47" t="str">
        <f t="shared" ca="1" si="17"/>
        <v/>
      </c>
      <c r="CB92" s="50"/>
    </row>
    <row r="93" spans="1:80" ht="20.100000000000001" customHeight="1" x14ac:dyDescent="0.25">
      <c r="A93" s="274">
        <v>23821</v>
      </c>
      <c r="B93" s="275" t="s">
        <v>206</v>
      </c>
      <c r="C93" s="275" t="s">
        <v>213</v>
      </c>
      <c r="D93" s="275" t="s">
        <v>1634</v>
      </c>
      <c r="E93" s="276" t="s">
        <v>208</v>
      </c>
      <c r="F93" s="276" t="s">
        <v>188</v>
      </c>
      <c r="G93" s="277">
        <v>10</v>
      </c>
      <c r="H93" s="277">
        <v>10</v>
      </c>
      <c r="I93" s="276" t="s">
        <v>193</v>
      </c>
      <c r="J93" s="277"/>
      <c r="K93" s="275" t="s">
        <v>185</v>
      </c>
      <c r="L93" s="275" t="s">
        <v>191</v>
      </c>
      <c r="M93" s="275"/>
      <c r="N93" s="275" t="s">
        <v>2264</v>
      </c>
      <c r="O93" s="275" t="str">
        <f t="shared" si="16"/>
        <v>CANNA CANNOVA Red golden flame feuille verte</v>
      </c>
      <c r="P93" s="278">
        <v>93</v>
      </c>
      <c r="Q93" s="278">
        <v>10</v>
      </c>
      <c r="R93" s="20">
        <f t="shared" si="19"/>
        <v>0</v>
      </c>
      <c r="S93" s="20">
        <f t="shared" si="20"/>
        <v>0</v>
      </c>
      <c r="T93" s="20">
        <f t="shared" si="21"/>
        <v>0</v>
      </c>
      <c r="U93" s="303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279"/>
      <c r="BP93" s="279"/>
      <c r="BQ93" s="279"/>
      <c r="BR93" s="279"/>
      <c r="BS93" s="279"/>
      <c r="BT93" s="279"/>
      <c r="BU93" s="14"/>
      <c r="BV93" s="14"/>
      <c r="BW93" s="14"/>
      <c r="BX93" s="47" t="s">
        <v>128</v>
      </c>
      <c r="BY93" s="47" t="s">
        <v>128</v>
      </c>
      <c r="BZ93" s="47" t="str">
        <f t="shared" ca="1" si="18"/>
        <v/>
      </c>
      <c r="CA93" s="47" t="str">
        <f t="shared" ca="1" si="17"/>
        <v/>
      </c>
      <c r="CB93" s="50"/>
    </row>
    <row r="94" spans="1:80" ht="20.100000000000001" customHeight="1" x14ac:dyDescent="0.25">
      <c r="A94" s="280">
        <v>13950</v>
      </c>
      <c r="B94" s="281" t="s">
        <v>206</v>
      </c>
      <c r="C94" s="281" t="s">
        <v>214</v>
      </c>
      <c r="D94" s="281" t="s">
        <v>1634</v>
      </c>
      <c r="E94" s="282" t="s">
        <v>208</v>
      </c>
      <c r="F94" s="282" t="s">
        <v>188</v>
      </c>
      <c r="G94" s="283">
        <v>10</v>
      </c>
      <c r="H94" s="283">
        <v>10</v>
      </c>
      <c r="I94" s="282" t="s">
        <v>193</v>
      </c>
      <c r="J94" s="283"/>
      <c r="K94" s="284" t="s">
        <v>185</v>
      </c>
      <c r="L94" s="284" t="s">
        <v>191</v>
      </c>
      <c r="M94" s="284"/>
      <c r="N94" s="284" t="s">
        <v>2264</v>
      </c>
      <c r="O94" s="281" t="str">
        <f t="shared" si="16"/>
        <v>CANNA CANNOVA Rose feuille verte</v>
      </c>
      <c r="P94" s="285">
        <v>94</v>
      </c>
      <c r="Q94" s="285">
        <v>10</v>
      </c>
      <c r="R94" s="20">
        <f t="shared" si="19"/>
        <v>0</v>
      </c>
      <c r="S94" s="20">
        <f t="shared" si="20"/>
        <v>0</v>
      </c>
      <c r="T94" s="20">
        <f t="shared" si="21"/>
        <v>0</v>
      </c>
      <c r="U94" s="303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14"/>
      <c r="BV94" s="14"/>
      <c r="BW94" s="14"/>
      <c r="BX94" s="47" t="s">
        <v>128</v>
      </c>
      <c r="BY94" s="47" t="s">
        <v>128</v>
      </c>
      <c r="BZ94" s="47" t="str">
        <f t="shared" ca="1" si="18"/>
        <v/>
      </c>
      <c r="CA94" s="47" t="str">
        <f t="shared" ca="1" si="17"/>
        <v/>
      </c>
      <c r="CB94" s="50"/>
    </row>
    <row r="95" spans="1:80" ht="20.100000000000001" customHeight="1" x14ac:dyDescent="0.25">
      <c r="A95" s="274">
        <v>23382</v>
      </c>
      <c r="B95" s="275" t="s">
        <v>206</v>
      </c>
      <c r="C95" s="275" t="s">
        <v>215</v>
      </c>
      <c r="D95" s="275" t="s">
        <v>1634</v>
      </c>
      <c r="E95" s="276" t="s">
        <v>208</v>
      </c>
      <c r="F95" s="276" t="s">
        <v>188</v>
      </c>
      <c r="G95" s="277">
        <v>10</v>
      </c>
      <c r="H95" s="277">
        <v>10</v>
      </c>
      <c r="I95" s="276" t="s">
        <v>193</v>
      </c>
      <c r="J95" s="277"/>
      <c r="K95" s="275" t="s">
        <v>185</v>
      </c>
      <c r="L95" s="275" t="s">
        <v>191</v>
      </c>
      <c r="M95" s="275"/>
      <c r="N95" s="275" t="s">
        <v>2264</v>
      </c>
      <c r="O95" s="275" t="str">
        <f t="shared" si="16"/>
        <v>CANNA CANNOVA Scarlet feuille verte</v>
      </c>
      <c r="P95" s="278">
        <v>95</v>
      </c>
      <c r="Q95" s="278">
        <v>10</v>
      </c>
      <c r="R95" s="20">
        <f t="shared" si="19"/>
        <v>0</v>
      </c>
      <c r="S95" s="20">
        <f t="shared" si="20"/>
        <v>0</v>
      </c>
      <c r="T95" s="20">
        <f t="shared" si="21"/>
        <v>0</v>
      </c>
      <c r="U95" s="303"/>
      <c r="V95" s="304"/>
      <c r="W95" s="304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279"/>
      <c r="AO95" s="279"/>
      <c r="AP95" s="279"/>
      <c r="AQ95" s="279"/>
      <c r="AR95" s="279"/>
      <c r="AS95" s="279"/>
      <c r="AT95" s="279"/>
      <c r="AU95" s="279"/>
      <c r="AV95" s="279"/>
      <c r="AW95" s="279"/>
      <c r="AX95" s="279"/>
      <c r="AY95" s="279"/>
      <c r="AZ95" s="279"/>
      <c r="BA95" s="279"/>
      <c r="BB95" s="279"/>
      <c r="BC95" s="279"/>
      <c r="BD95" s="279"/>
      <c r="BE95" s="279"/>
      <c r="BF95" s="279"/>
      <c r="BG95" s="279"/>
      <c r="BH95" s="279"/>
      <c r="BI95" s="279"/>
      <c r="BJ95" s="279"/>
      <c r="BK95" s="279"/>
      <c r="BL95" s="279"/>
      <c r="BM95" s="279"/>
      <c r="BN95" s="279"/>
      <c r="BO95" s="279"/>
      <c r="BP95" s="279"/>
      <c r="BQ95" s="279"/>
      <c r="BR95" s="279"/>
      <c r="BS95" s="279"/>
      <c r="BT95" s="279"/>
      <c r="BU95" s="14"/>
      <c r="BV95" s="14"/>
      <c r="BW95" s="14"/>
      <c r="BX95" s="47" t="s">
        <v>128</v>
      </c>
      <c r="BY95" s="47" t="s">
        <v>128</v>
      </c>
      <c r="BZ95" s="47" t="str">
        <f t="shared" ca="1" si="18"/>
        <v/>
      </c>
      <c r="CA95" s="47" t="str">
        <f t="shared" ca="1" si="17"/>
        <v/>
      </c>
      <c r="CB95" s="50"/>
    </row>
    <row r="96" spans="1:80" ht="20.100000000000001" customHeight="1" x14ac:dyDescent="0.25">
      <c r="A96" s="280">
        <v>13951</v>
      </c>
      <c r="B96" s="281" t="s">
        <v>206</v>
      </c>
      <c r="C96" s="281" t="s">
        <v>216</v>
      </c>
      <c r="D96" s="281" t="s">
        <v>1634</v>
      </c>
      <c r="E96" s="282" t="s">
        <v>208</v>
      </c>
      <c r="F96" s="282" t="s">
        <v>188</v>
      </c>
      <c r="G96" s="283">
        <v>10</v>
      </c>
      <c r="H96" s="283">
        <v>10</v>
      </c>
      <c r="I96" s="282" t="s">
        <v>193</v>
      </c>
      <c r="J96" s="283"/>
      <c r="K96" s="284" t="s">
        <v>185</v>
      </c>
      <c r="L96" s="284" t="s">
        <v>191</v>
      </c>
      <c r="M96" s="284"/>
      <c r="N96" s="284" t="s">
        <v>2264</v>
      </c>
      <c r="O96" s="281" t="str">
        <f t="shared" si="16"/>
        <v>CANNA CANNOVA Yellow feuille verte</v>
      </c>
      <c r="P96" s="285">
        <v>96</v>
      </c>
      <c r="Q96" s="285">
        <v>10</v>
      </c>
      <c r="R96" s="20">
        <f t="shared" si="19"/>
        <v>0</v>
      </c>
      <c r="S96" s="20">
        <f t="shared" si="20"/>
        <v>0</v>
      </c>
      <c r="T96" s="20">
        <f t="shared" si="21"/>
        <v>0</v>
      </c>
      <c r="U96" s="303"/>
      <c r="V96" s="304"/>
      <c r="W96" s="304"/>
      <c r="X96" s="304"/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6"/>
      <c r="BE96" s="286"/>
      <c r="BF96" s="286"/>
      <c r="BG96" s="286"/>
      <c r="BH96" s="286"/>
      <c r="BI96" s="286"/>
      <c r="BJ96" s="286"/>
      <c r="BK96" s="286"/>
      <c r="BL96" s="286"/>
      <c r="BM96" s="286"/>
      <c r="BN96" s="286"/>
      <c r="BO96" s="286"/>
      <c r="BP96" s="286"/>
      <c r="BQ96" s="286"/>
      <c r="BR96" s="286"/>
      <c r="BS96" s="286"/>
      <c r="BT96" s="286"/>
      <c r="BU96" s="14"/>
      <c r="BV96" s="14"/>
      <c r="BW96" s="14"/>
      <c r="BX96" s="47" t="s">
        <v>128</v>
      </c>
      <c r="BY96" s="47" t="s">
        <v>128</v>
      </c>
      <c r="BZ96" s="47" t="str">
        <f t="shared" ca="1" si="18"/>
        <v/>
      </c>
      <c r="CA96" s="47" t="str">
        <f t="shared" ca="1" si="17"/>
        <v/>
      </c>
      <c r="CB96" s="50"/>
    </row>
    <row r="97" spans="1:80" ht="20.100000000000001" customHeight="1" x14ac:dyDescent="0.25">
      <c r="A97" s="274">
        <v>13952</v>
      </c>
      <c r="B97" s="275" t="s">
        <v>206</v>
      </c>
      <c r="C97" s="275" t="s">
        <v>233</v>
      </c>
      <c r="D97" s="275" t="s">
        <v>1634</v>
      </c>
      <c r="E97" s="276" t="s">
        <v>208</v>
      </c>
      <c r="F97" s="276" t="s">
        <v>188</v>
      </c>
      <c r="G97" s="277">
        <v>10</v>
      </c>
      <c r="H97" s="277">
        <v>10</v>
      </c>
      <c r="I97" s="276" t="s">
        <v>193</v>
      </c>
      <c r="J97" s="277"/>
      <c r="K97" s="275" t="s">
        <v>185</v>
      </c>
      <c r="L97" s="275" t="s">
        <v>191</v>
      </c>
      <c r="M97" s="275"/>
      <c r="N97" s="275" t="s">
        <v>2264</v>
      </c>
      <c r="O97" s="275" t="str">
        <f t="shared" si="16"/>
        <v>CANNA CANNOVA Variés</v>
      </c>
      <c r="P97" s="278">
        <v>97</v>
      </c>
      <c r="Q97" s="278">
        <v>10</v>
      </c>
      <c r="R97" s="20">
        <f t="shared" si="19"/>
        <v>0</v>
      </c>
      <c r="S97" s="20">
        <f t="shared" si="20"/>
        <v>0</v>
      </c>
      <c r="T97" s="20">
        <f t="shared" si="21"/>
        <v>0</v>
      </c>
      <c r="U97" s="303"/>
      <c r="V97" s="304"/>
      <c r="W97" s="304"/>
      <c r="X97" s="304"/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279"/>
      <c r="AO97" s="279"/>
      <c r="AP97" s="279"/>
      <c r="AQ97" s="279"/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  <c r="BF97" s="279"/>
      <c r="BG97" s="279"/>
      <c r="BH97" s="279"/>
      <c r="BI97" s="279"/>
      <c r="BJ97" s="279"/>
      <c r="BK97" s="279"/>
      <c r="BL97" s="279"/>
      <c r="BM97" s="279"/>
      <c r="BN97" s="279"/>
      <c r="BO97" s="279"/>
      <c r="BP97" s="279"/>
      <c r="BQ97" s="279"/>
      <c r="BR97" s="279"/>
      <c r="BS97" s="279"/>
      <c r="BT97" s="279"/>
      <c r="BU97" s="14"/>
      <c r="BV97" s="14"/>
      <c r="BW97" s="14"/>
      <c r="BX97" s="47" t="s">
        <v>128</v>
      </c>
      <c r="BY97" s="47" t="s">
        <v>128</v>
      </c>
      <c r="BZ97" s="47" t="str">
        <f t="shared" ca="1" si="18"/>
        <v/>
      </c>
      <c r="CA97" s="47" t="str">
        <f t="shared" ca="1" si="17"/>
        <v/>
      </c>
      <c r="CB97" s="50"/>
    </row>
    <row r="98" spans="1:80" ht="20.100000000000001" customHeight="1" x14ac:dyDescent="0.25">
      <c r="A98" s="280">
        <v>10562</v>
      </c>
      <c r="B98" s="281" t="s">
        <v>2261</v>
      </c>
      <c r="C98" s="281" t="s">
        <v>217</v>
      </c>
      <c r="D98" s="281" t="s">
        <v>1642</v>
      </c>
      <c r="E98" s="282" t="s">
        <v>120</v>
      </c>
      <c r="F98" s="282" t="s">
        <v>188</v>
      </c>
      <c r="G98" s="283">
        <v>10</v>
      </c>
      <c r="H98" s="283" t="s">
        <v>189</v>
      </c>
      <c r="I98" s="282" t="s">
        <v>190</v>
      </c>
      <c r="J98" s="283"/>
      <c r="K98" s="284" t="s">
        <v>185</v>
      </c>
      <c r="L98" s="284" t="s">
        <v>191</v>
      </c>
      <c r="M98" s="284"/>
      <c r="N98" s="284" t="s">
        <v>2264</v>
      </c>
      <c r="O98" s="281" t="str">
        <f t="shared" si="16"/>
        <v>CANNA À SUCRE Pourpre</v>
      </c>
      <c r="P98" s="285">
        <v>98</v>
      </c>
      <c r="Q98" s="285" t="s">
        <v>189</v>
      </c>
      <c r="R98" s="20">
        <f t="shared" si="19"/>
        <v>0</v>
      </c>
      <c r="S98" s="20">
        <f t="shared" si="20"/>
        <v>0</v>
      </c>
      <c r="T98" s="20">
        <f t="shared" si="21"/>
        <v>0</v>
      </c>
      <c r="U98" s="303"/>
      <c r="V98" s="304"/>
      <c r="W98" s="304"/>
      <c r="X98" s="304"/>
      <c r="Y98" s="304"/>
      <c r="Z98" s="304"/>
      <c r="AA98" s="304"/>
      <c r="AB98" s="304"/>
      <c r="AC98" s="304"/>
      <c r="AD98" s="286"/>
      <c r="AE98" s="286"/>
      <c r="AF98" s="304"/>
      <c r="AG98" s="304"/>
      <c r="AH98" s="286"/>
      <c r="AI98" s="286"/>
      <c r="AJ98" s="304"/>
      <c r="AK98" s="304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14"/>
      <c r="BV98" s="14"/>
      <c r="BW98" s="14"/>
      <c r="BX98" s="47" t="s">
        <v>128</v>
      </c>
      <c r="BY98" s="47" t="s">
        <v>128</v>
      </c>
      <c r="BZ98" s="47" t="str">
        <f t="shared" ca="1" si="18"/>
        <v/>
      </c>
      <c r="CA98" s="47" t="str">
        <f t="shared" ca="1" si="17"/>
        <v/>
      </c>
      <c r="CB98" s="50"/>
    </row>
    <row r="99" spans="1:80" ht="20.100000000000001" customHeight="1" x14ac:dyDescent="0.25">
      <c r="A99" s="274">
        <v>12447</v>
      </c>
      <c r="B99" s="275" t="s">
        <v>218</v>
      </c>
      <c r="C99" s="275" t="s">
        <v>219</v>
      </c>
      <c r="D99" s="275" t="s">
        <v>1635</v>
      </c>
      <c r="E99" s="276" t="s">
        <v>120</v>
      </c>
      <c r="F99" s="276" t="s">
        <v>188</v>
      </c>
      <c r="G99" s="277">
        <v>10</v>
      </c>
      <c r="H99" s="277" t="s">
        <v>189</v>
      </c>
      <c r="I99" s="276" t="s">
        <v>190</v>
      </c>
      <c r="J99" s="277"/>
      <c r="K99" s="275" t="s">
        <v>185</v>
      </c>
      <c r="L99" s="275" t="s">
        <v>191</v>
      </c>
      <c r="M99" s="275"/>
      <c r="N99" s="275" t="s">
        <v>2264</v>
      </c>
      <c r="O99" s="275" t="str">
        <f t="shared" si="16"/>
        <v xml:space="preserve">CANNE DE PROVENCE Variegata </v>
      </c>
      <c r="P99" s="278">
        <v>99</v>
      </c>
      <c r="Q99" s="278" t="s">
        <v>189</v>
      </c>
      <c r="R99" s="20">
        <f t="shared" si="19"/>
        <v>0</v>
      </c>
      <c r="S99" s="20">
        <f t="shared" si="20"/>
        <v>0</v>
      </c>
      <c r="T99" s="20">
        <f t="shared" si="21"/>
        <v>0</v>
      </c>
      <c r="U99" s="303"/>
      <c r="V99" s="304"/>
      <c r="W99" s="304"/>
      <c r="X99" s="304"/>
      <c r="Y99" s="304"/>
      <c r="Z99" s="304"/>
      <c r="AA99" s="304"/>
      <c r="AB99" s="304"/>
      <c r="AC99" s="304"/>
      <c r="AD99" s="304"/>
      <c r="AE99" s="304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279"/>
      <c r="AQ99" s="279"/>
      <c r="AR99" s="279"/>
      <c r="AS99" s="279"/>
      <c r="AT99" s="279"/>
      <c r="AU99" s="279"/>
      <c r="AV99" s="279"/>
      <c r="AW99" s="279"/>
      <c r="AX99" s="279"/>
      <c r="AY99" s="279"/>
      <c r="AZ99" s="279"/>
      <c r="BA99" s="279"/>
      <c r="BB99" s="279"/>
      <c r="BC99" s="279"/>
      <c r="BD99" s="279"/>
      <c r="BE99" s="279"/>
      <c r="BF99" s="279"/>
      <c r="BG99" s="279"/>
      <c r="BH99" s="279"/>
      <c r="BI99" s="279"/>
      <c r="BJ99" s="279"/>
      <c r="BK99" s="279"/>
      <c r="BL99" s="279"/>
      <c r="BM99" s="279"/>
      <c r="BN99" s="279"/>
      <c r="BO99" s="279"/>
      <c r="BP99" s="279"/>
      <c r="BQ99" s="279"/>
      <c r="BR99" s="279"/>
      <c r="BS99" s="279"/>
      <c r="BT99" s="279"/>
      <c r="BU99" s="14"/>
      <c r="BV99" s="14"/>
      <c r="BW99" s="14"/>
      <c r="BX99" s="47" t="s">
        <v>128</v>
      </c>
      <c r="BY99" s="47" t="s">
        <v>128</v>
      </c>
      <c r="BZ99" s="47" t="str">
        <f t="shared" ca="1" si="18"/>
        <v/>
      </c>
      <c r="CA99" s="47" t="str">
        <f t="shared" ca="1" si="17"/>
        <v/>
      </c>
      <c r="CB99" s="50"/>
    </row>
    <row r="100" spans="1:80" ht="20.100000000000001" customHeight="1" x14ac:dyDescent="0.25">
      <c r="A100" s="280">
        <v>12714</v>
      </c>
      <c r="B100" s="281" t="s">
        <v>220</v>
      </c>
      <c r="C100" s="281" t="s">
        <v>1107</v>
      </c>
      <c r="D100" s="281" t="s">
        <v>1626</v>
      </c>
      <c r="E100" s="282" t="s">
        <v>208</v>
      </c>
      <c r="F100" s="282" t="s">
        <v>188</v>
      </c>
      <c r="G100" s="283">
        <v>10</v>
      </c>
      <c r="H100" s="283" t="s">
        <v>189</v>
      </c>
      <c r="I100" s="282" t="s">
        <v>190</v>
      </c>
      <c r="J100" s="283"/>
      <c r="K100" s="284" t="s">
        <v>185</v>
      </c>
      <c r="L100" s="284" t="s">
        <v>191</v>
      </c>
      <c r="M100" s="284"/>
      <c r="N100" s="284" t="s">
        <v>2264</v>
      </c>
      <c r="O100" s="281" t="str">
        <f t="shared" si="16"/>
        <v>CASSIA didymobotrya</v>
      </c>
      <c r="P100" s="285">
        <v>100</v>
      </c>
      <c r="Q100" s="285" t="s">
        <v>189</v>
      </c>
      <c r="R100" s="20">
        <f t="shared" si="19"/>
        <v>0</v>
      </c>
      <c r="S100" s="20">
        <f t="shared" si="20"/>
        <v>0</v>
      </c>
      <c r="T100" s="20">
        <f t="shared" si="21"/>
        <v>0</v>
      </c>
      <c r="U100" s="303"/>
      <c r="V100" s="304"/>
      <c r="W100" s="304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286"/>
      <c r="AI100" s="286"/>
      <c r="AJ100" s="304"/>
      <c r="AK100" s="304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14"/>
      <c r="BV100" s="14"/>
      <c r="BW100" s="14"/>
      <c r="BX100" s="47" t="s">
        <v>128</v>
      </c>
      <c r="BY100" s="47" t="s">
        <v>128</v>
      </c>
      <c r="BZ100" s="47" t="str">
        <f t="shared" ca="1" si="18"/>
        <v/>
      </c>
      <c r="CA100" s="47" t="str">
        <f t="shared" ca="1" si="17"/>
        <v/>
      </c>
      <c r="CB100" s="50"/>
    </row>
    <row r="101" spans="1:80" ht="20.100000000000001" customHeight="1" x14ac:dyDescent="0.25">
      <c r="A101" s="274">
        <v>12240</v>
      </c>
      <c r="B101" s="275" t="s">
        <v>221</v>
      </c>
      <c r="C101" s="275" t="s">
        <v>222</v>
      </c>
      <c r="D101" s="275" t="s">
        <v>1642</v>
      </c>
      <c r="E101" s="276" t="s">
        <v>120</v>
      </c>
      <c r="F101" s="276" t="s">
        <v>188</v>
      </c>
      <c r="G101" s="277">
        <v>10</v>
      </c>
      <c r="H101" s="277" t="s">
        <v>189</v>
      </c>
      <c r="I101" s="276" t="s">
        <v>190</v>
      </c>
      <c r="J101" s="277"/>
      <c r="K101" s="275" t="s">
        <v>185</v>
      </c>
      <c r="L101" s="275" t="s">
        <v>191</v>
      </c>
      <c r="M101" s="275"/>
      <c r="N101" s="275" t="s">
        <v>2264</v>
      </c>
      <c r="O101" s="275" t="str">
        <f t="shared" si="16"/>
        <v>CHOU DECORATIF Popof</v>
      </c>
      <c r="P101" s="278">
        <v>101</v>
      </c>
      <c r="Q101" s="278" t="s">
        <v>189</v>
      </c>
      <c r="R101" s="20">
        <f t="shared" si="19"/>
        <v>0</v>
      </c>
      <c r="S101" s="20">
        <f t="shared" si="20"/>
        <v>0</v>
      </c>
      <c r="T101" s="20">
        <f t="shared" si="21"/>
        <v>0</v>
      </c>
      <c r="U101" s="303"/>
      <c r="V101" s="304"/>
      <c r="W101" s="304"/>
      <c r="X101" s="304"/>
      <c r="Y101" s="304"/>
      <c r="Z101" s="304"/>
      <c r="AA101" s="304"/>
      <c r="AB101" s="304"/>
      <c r="AC101" s="304"/>
      <c r="AD101" s="279"/>
      <c r="AE101" s="279"/>
      <c r="AF101" s="304"/>
      <c r="AG101" s="304"/>
      <c r="AH101" s="279"/>
      <c r="AI101" s="279"/>
      <c r="AJ101" s="304"/>
      <c r="AK101" s="304"/>
      <c r="AL101" s="279"/>
      <c r="AM101" s="279"/>
      <c r="AN101" s="279"/>
      <c r="AO101" s="279"/>
      <c r="AP101" s="279"/>
      <c r="AQ101" s="279"/>
      <c r="AR101" s="279"/>
      <c r="AS101" s="279"/>
      <c r="AT101" s="279"/>
      <c r="AU101" s="279"/>
      <c r="AV101" s="279"/>
      <c r="AW101" s="279"/>
      <c r="AX101" s="279"/>
      <c r="AY101" s="279"/>
      <c r="AZ101" s="279"/>
      <c r="BA101" s="279"/>
      <c r="BB101" s="279"/>
      <c r="BC101" s="279"/>
      <c r="BD101" s="279"/>
      <c r="BE101" s="279"/>
      <c r="BF101" s="279"/>
      <c r="BG101" s="279"/>
      <c r="BH101" s="279"/>
      <c r="BI101" s="279"/>
      <c r="BJ101" s="279"/>
      <c r="BK101" s="279"/>
      <c r="BL101" s="279"/>
      <c r="BM101" s="279"/>
      <c r="BN101" s="279"/>
      <c r="BO101" s="279"/>
      <c r="BP101" s="279"/>
      <c r="BQ101" s="279"/>
      <c r="BR101" s="279"/>
      <c r="BS101" s="279"/>
      <c r="BT101" s="279"/>
      <c r="BU101" s="14"/>
      <c r="BV101" s="14"/>
      <c r="BW101" s="14"/>
      <c r="BX101" s="47" t="s">
        <v>128</v>
      </c>
      <c r="BY101" s="47" t="s">
        <v>128</v>
      </c>
      <c r="BZ101" s="47" t="str">
        <f t="shared" ca="1" si="18"/>
        <v/>
      </c>
      <c r="CA101" s="47" t="str">
        <f t="shared" ca="1" si="17"/>
        <v/>
      </c>
      <c r="CB101" s="50"/>
    </row>
    <row r="102" spans="1:80" ht="20.100000000000001" customHeight="1" x14ac:dyDescent="0.25">
      <c r="A102" s="280">
        <v>12445</v>
      </c>
      <c r="B102" s="281" t="s">
        <v>1108</v>
      </c>
      <c r="C102" s="281" t="s">
        <v>223</v>
      </c>
      <c r="D102" s="281" t="s">
        <v>1642</v>
      </c>
      <c r="E102" s="282" t="s">
        <v>120</v>
      </c>
      <c r="F102" s="282" t="s">
        <v>188</v>
      </c>
      <c r="G102" s="283">
        <v>10</v>
      </c>
      <c r="H102" s="283" t="s">
        <v>189</v>
      </c>
      <c r="I102" s="282" t="s">
        <v>193</v>
      </c>
      <c r="J102" s="283"/>
      <c r="K102" s="284" t="s">
        <v>185</v>
      </c>
      <c r="L102" s="284" t="s">
        <v>191</v>
      </c>
      <c r="M102" s="284"/>
      <c r="N102" s="284" t="s">
        <v>2264</v>
      </c>
      <c r="O102" s="281" t="str">
        <f t="shared" si="16"/>
        <v>COLOCASIA ESCULENTA Black magic</v>
      </c>
      <c r="P102" s="285">
        <v>102</v>
      </c>
      <c r="Q102" s="285" t="s">
        <v>189</v>
      </c>
      <c r="R102" s="20">
        <f t="shared" si="19"/>
        <v>0</v>
      </c>
      <c r="S102" s="20">
        <f t="shared" si="20"/>
        <v>0</v>
      </c>
      <c r="T102" s="20">
        <f t="shared" si="21"/>
        <v>0</v>
      </c>
      <c r="U102" s="303"/>
      <c r="V102" s="304"/>
      <c r="W102" s="304"/>
      <c r="X102" s="304"/>
      <c r="Y102" s="304"/>
      <c r="Z102" s="304"/>
      <c r="AA102" s="304"/>
      <c r="AB102" s="304"/>
      <c r="AC102" s="304"/>
      <c r="AD102" s="286"/>
      <c r="AE102" s="286"/>
      <c r="AF102" s="304"/>
      <c r="AG102" s="304"/>
      <c r="AH102" s="286"/>
      <c r="AI102" s="286"/>
      <c r="AJ102" s="304"/>
      <c r="AK102" s="304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6"/>
      <c r="BE102" s="286"/>
      <c r="BF102" s="286"/>
      <c r="BG102" s="286"/>
      <c r="BH102" s="286"/>
      <c r="BI102" s="286"/>
      <c r="BJ102" s="286"/>
      <c r="BK102" s="286"/>
      <c r="BL102" s="286"/>
      <c r="BM102" s="286"/>
      <c r="BN102" s="286"/>
      <c r="BO102" s="286"/>
      <c r="BP102" s="286"/>
      <c r="BQ102" s="286"/>
      <c r="BR102" s="286"/>
      <c r="BS102" s="286"/>
      <c r="BT102" s="286"/>
      <c r="BU102" s="14"/>
      <c r="BV102" s="14"/>
      <c r="BW102" s="14"/>
      <c r="BX102" s="47"/>
      <c r="BY102" s="47"/>
      <c r="BZ102" s="47"/>
      <c r="CA102" s="47"/>
      <c r="CB102" s="50"/>
    </row>
    <row r="103" spans="1:80" ht="20.100000000000001" customHeight="1" x14ac:dyDescent="0.25">
      <c r="A103" s="287">
        <v>14289</v>
      </c>
      <c r="B103" s="288" t="s">
        <v>224</v>
      </c>
      <c r="C103" s="288" t="s">
        <v>225</v>
      </c>
      <c r="D103" s="288"/>
      <c r="E103" s="289" t="s">
        <v>120</v>
      </c>
      <c r="F103" s="289" t="s">
        <v>1101</v>
      </c>
      <c r="G103" s="290">
        <v>10</v>
      </c>
      <c r="H103" s="290" t="s">
        <v>189</v>
      </c>
      <c r="I103" s="289" t="s">
        <v>1014</v>
      </c>
      <c r="J103" s="290"/>
      <c r="K103" s="288" t="s">
        <v>185</v>
      </c>
      <c r="L103" s="288" t="s">
        <v>191</v>
      </c>
      <c r="M103" s="288"/>
      <c r="N103" s="288" t="s">
        <v>2264</v>
      </c>
      <c r="O103" s="288" t="str">
        <f t="shared" si="16"/>
        <v xml:space="preserve">CORDYLINE Cherry Sensation </v>
      </c>
      <c r="P103" s="291">
        <v>103</v>
      </c>
      <c r="Q103" s="291" t="s">
        <v>189</v>
      </c>
      <c r="R103" s="20">
        <f t="shared" si="19"/>
        <v>0</v>
      </c>
      <c r="S103" s="20">
        <f t="shared" si="20"/>
        <v>0</v>
      </c>
      <c r="T103" s="20">
        <f t="shared" si="21"/>
        <v>0</v>
      </c>
      <c r="U103" s="292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304"/>
      <c r="AG103" s="304"/>
      <c r="AH103" s="293"/>
      <c r="AI103" s="293"/>
      <c r="AJ103" s="304"/>
      <c r="AK103" s="304"/>
      <c r="AL103" s="293"/>
      <c r="AM103" s="293"/>
      <c r="AN103" s="293"/>
      <c r="AO103" s="293"/>
      <c r="AP103" s="293"/>
      <c r="AQ103" s="293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  <c r="BR103" s="293"/>
      <c r="BS103" s="293"/>
      <c r="BT103" s="293"/>
      <c r="BU103" s="14"/>
      <c r="BV103" s="14"/>
      <c r="BW103" s="14"/>
      <c r="BX103" s="47"/>
      <c r="BY103" s="47"/>
      <c r="BZ103" s="47"/>
      <c r="CA103" s="47"/>
      <c r="CB103" s="50"/>
    </row>
    <row r="104" spans="1:80" ht="20.100000000000001" customHeight="1" x14ac:dyDescent="0.25">
      <c r="A104" s="294">
        <v>14334</v>
      </c>
      <c r="B104" s="295" t="s">
        <v>224</v>
      </c>
      <c r="C104" s="295" t="s">
        <v>226</v>
      </c>
      <c r="D104" s="295"/>
      <c r="E104" s="296" t="s">
        <v>120</v>
      </c>
      <c r="F104" s="296" t="s">
        <v>1101</v>
      </c>
      <c r="G104" s="297">
        <v>10</v>
      </c>
      <c r="H104" s="297" t="s">
        <v>189</v>
      </c>
      <c r="I104" s="296" t="s">
        <v>1014</v>
      </c>
      <c r="J104" s="297"/>
      <c r="K104" s="298" t="s">
        <v>185</v>
      </c>
      <c r="L104" s="298" t="s">
        <v>191</v>
      </c>
      <c r="M104" s="298"/>
      <c r="N104" s="298" t="s">
        <v>2264</v>
      </c>
      <c r="O104" s="295" t="str">
        <f t="shared" si="16"/>
        <v xml:space="preserve">CORDYLINE Red star </v>
      </c>
      <c r="P104" s="299">
        <v>104</v>
      </c>
      <c r="Q104" s="299" t="s">
        <v>189</v>
      </c>
      <c r="R104" s="20">
        <f t="shared" si="19"/>
        <v>0</v>
      </c>
      <c r="S104" s="20">
        <f t="shared" si="20"/>
        <v>0</v>
      </c>
      <c r="T104" s="20">
        <f t="shared" si="21"/>
        <v>0</v>
      </c>
      <c r="U104" s="505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4"/>
      <c r="AG104" s="304"/>
      <c r="AH104" s="300"/>
      <c r="AI104" s="300"/>
      <c r="AJ104" s="304"/>
      <c r="AK104" s="304"/>
      <c r="AL104" s="300"/>
      <c r="AM104" s="300"/>
      <c r="AN104" s="300"/>
      <c r="AO104" s="300"/>
      <c r="AP104" s="300"/>
      <c r="AQ104" s="300"/>
      <c r="AR104" s="300"/>
      <c r="AS104" s="300"/>
      <c r="AT104" s="300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14"/>
      <c r="BV104" s="14"/>
      <c r="BW104" s="14"/>
      <c r="BX104" s="47"/>
      <c r="BY104" s="47"/>
      <c r="BZ104" s="47"/>
      <c r="CA104" s="47"/>
      <c r="CB104" s="50"/>
    </row>
    <row r="105" spans="1:80" ht="20.100000000000001" customHeight="1" x14ac:dyDescent="0.25">
      <c r="A105" s="287">
        <v>13619</v>
      </c>
      <c r="B105" s="288" t="s">
        <v>224</v>
      </c>
      <c r="C105" s="288" t="s">
        <v>227</v>
      </c>
      <c r="D105" s="288"/>
      <c r="E105" s="289" t="s">
        <v>120</v>
      </c>
      <c r="F105" s="289" t="s">
        <v>1101</v>
      </c>
      <c r="G105" s="290">
        <v>10</v>
      </c>
      <c r="H105" s="290" t="s">
        <v>189</v>
      </c>
      <c r="I105" s="289" t="s">
        <v>1014</v>
      </c>
      <c r="J105" s="290"/>
      <c r="K105" s="288" t="s">
        <v>185</v>
      </c>
      <c r="L105" s="288" t="s">
        <v>191</v>
      </c>
      <c r="M105" s="288"/>
      <c r="N105" s="288" t="s">
        <v>2264</v>
      </c>
      <c r="O105" s="288" t="str">
        <f t="shared" si="16"/>
        <v xml:space="preserve">CORDYLINE Torbay dazzler </v>
      </c>
      <c r="P105" s="291">
        <v>105</v>
      </c>
      <c r="Q105" s="291" t="s">
        <v>189</v>
      </c>
      <c r="R105" s="20">
        <f t="shared" si="19"/>
        <v>0</v>
      </c>
      <c r="S105" s="20">
        <f t="shared" si="20"/>
        <v>0</v>
      </c>
      <c r="T105" s="20">
        <f t="shared" si="21"/>
        <v>0</v>
      </c>
      <c r="U105" s="292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304"/>
      <c r="AG105" s="304"/>
      <c r="AH105" s="293"/>
      <c r="AI105" s="293"/>
      <c r="AJ105" s="304"/>
      <c r="AK105" s="304"/>
      <c r="AL105" s="293"/>
      <c r="AM105" s="293"/>
      <c r="AN105" s="293"/>
      <c r="AO105" s="293"/>
      <c r="AP105" s="293"/>
      <c r="AQ105" s="293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  <c r="BR105" s="293"/>
      <c r="BS105" s="293"/>
      <c r="BT105" s="293"/>
      <c r="BU105" s="14"/>
      <c r="BV105" s="14"/>
      <c r="BW105" s="14"/>
      <c r="BX105" s="47"/>
      <c r="BY105" s="47"/>
      <c r="BZ105" s="47"/>
      <c r="CA105" s="47"/>
      <c r="CB105" s="50"/>
    </row>
    <row r="106" spans="1:80" ht="20.100000000000001" customHeight="1" x14ac:dyDescent="0.25">
      <c r="A106" s="280">
        <v>25140</v>
      </c>
      <c r="B106" s="281" t="s">
        <v>1109</v>
      </c>
      <c r="C106" s="281" t="s">
        <v>159</v>
      </c>
      <c r="D106" s="281" t="s">
        <v>1626</v>
      </c>
      <c r="E106" s="282" t="s">
        <v>120</v>
      </c>
      <c r="F106" s="282" t="s">
        <v>188</v>
      </c>
      <c r="G106" s="283">
        <v>10</v>
      </c>
      <c r="H106" s="283" t="s">
        <v>189</v>
      </c>
      <c r="I106" s="282" t="s">
        <v>193</v>
      </c>
      <c r="J106" s="283"/>
      <c r="K106" s="284" t="s">
        <v>185</v>
      </c>
      <c r="L106" s="284" t="s">
        <v>191</v>
      </c>
      <c r="M106" s="284"/>
      <c r="N106" s="284" t="s">
        <v>2264</v>
      </c>
      <c r="O106" s="281" t="str">
        <f t="shared" si="16"/>
        <v>EUPHORBIA Variées</v>
      </c>
      <c r="P106" s="285">
        <v>106</v>
      </c>
      <c r="Q106" s="285" t="s">
        <v>189</v>
      </c>
      <c r="R106" s="20">
        <f t="shared" si="19"/>
        <v>0</v>
      </c>
      <c r="S106" s="20">
        <f t="shared" si="20"/>
        <v>0</v>
      </c>
      <c r="T106" s="20">
        <f t="shared" si="21"/>
        <v>0</v>
      </c>
      <c r="U106" s="303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286"/>
      <c r="AI106" s="286"/>
      <c r="AJ106" s="304"/>
      <c r="AK106" s="304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14"/>
      <c r="BV106" s="14"/>
      <c r="BW106" s="14"/>
      <c r="BX106" s="47"/>
      <c r="BY106" s="47"/>
      <c r="BZ106" s="47"/>
      <c r="CA106" s="47"/>
      <c r="CB106" s="50"/>
    </row>
    <row r="107" spans="1:80" ht="20.100000000000001" customHeight="1" x14ac:dyDescent="0.25">
      <c r="A107" s="274">
        <v>26744</v>
      </c>
      <c r="B107" s="275" t="s">
        <v>1628</v>
      </c>
      <c r="C107" s="275" t="s">
        <v>1110</v>
      </c>
      <c r="D107" s="275" t="s">
        <v>1670</v>
      </c>
      <c r="E107" s="276"/>
      <c r="F107" s="276" t="s">
        <v>188</v>
      </c>
      <c r="G107" s="277">
        <v>10</v>
      </c>
      <c r="H107" s="277" t="s">
        <v>189</v>
      </c>
      <c r="I107" s="276" t="s">
        <v>193</v>
      </c>
      <c r="J107" s="277"/>
      <c r="K107" s="275" t="s">
        <v>185</v>
      </c>
      <c r="L107" s="275" t="s">
        <v>191</v>
      </c>
      <c r="M107" s="275" t="s">
        <v>137</v>
      </c>
      <c r="N107" s="275" t="s">
        <v>2264</v>
      </c>
      <c r="O107" s="275" t="str">
        <f t="shared" si="16"/>
        <v>EUPHORBIA MILII Maxi Olympia</v>
      </c>
      <c r="P107" s="278">
        <v>107</v>
      </c>
      <c r="Q107" s="278" t="s">
        <v>189</v>
      </c>
      <c r="R107" s="20">
        <f t="shared" si="19"/>
        <v>0</v>
      </c>
      <c r="S107" s="20">
        <f t="shared" si="20"/>
        <v>0</v>
      </c>
      <c r="T107" s="20">
        <f t="shared" si="21"/>
        <v>0</v>
      </c>
      <c r="U107" s="303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279"/>
      <c r="AS107" s="279"/>
      <c r="AT107" s="279"/>
      <c r="AU107" s="279"/>
      <c r="AV107" s="279"/>
      <c r="AW107" s="279"/>
      <c r="AX107" s="279"/>
      <c r="AY107" s="279"/>
      <c r="AZ107" s="279"/>
      <c r="BA107" s="279"/>
      <c r="BB107" s="279"/>
      <c r="BC107" s="279"/>
      <c r="BD107" s="279"/>
      <c r="BE107" s="279"/>
      <c r="BF107" s="279"/>
      <c r="BG107" s="279"/>
      <c r="BH107" s="279"/>
      <c r="BI107" s="279"/>
      <c r="BJ107" s="279"/>
      <c r="BK107" s="279"/>
      <c r="BL107" s="279"/>
      <c r="BM107" s="279"/>
      <c r="BN107" s="279"/>
      <c r="BO107" s="279"/>
      <c r="BP107" s="279"/>
      <c r="BQ107" s="279"/>
      <c r="BR107" s="279"/>
      <c r="BS107" s="279"/>
      <c r="BT107" s="279"/>
      <c r="BU107" s="14"/>
      <c r="BV107" s="14"/>
      <c r="BW107" s="14"/>
      <c r="BX107" s="47"/>
      <c r="BY107" s="47"/>
      <c r="BZ107" s="47"/>
      <c r="CA107" s="47"/>
      <c r="CB107" s="50"/>
    </row>
    <row r="108" spans="1:80" ht="20.100000000000001" customHeight="1" x14ac:dyDescent="0.25">
      <c r="A108" s="280">
        <v>25141</v>
      </c>
      <c r="B108" s="281" t="s">
        <v>1111</v>
      </c>
      <c r="C108" s="281" t="s">
        <v>228</v>
      </c>
      <c r="D108" s="281" t="s">
        <v>1626</v>
      </c>
      <c r="E108" s="282" t="s">
        <v>120</v>
      </c>
      <c r="F108" s="282" t="s">
        <v>188</v>
      </c>
      <c r="G108" s="283">
        <v>10</v>
      </c>
      <c r="H108" s="283" t="s">
        <v>189</v>
      </c>
      <c r="I108" s="282" t="s">
        <v>193</v>
      </c>
      <c r="J108" s="283"/>
      <c r="K108" s="284" t="s">
        <v>185</v>
      </c>
      <c r="L108" s="284" t="s">
        <v>191</v>
      </c>
      <c r="M108" s="284"/>
      <c r="N108" s="284" t="s">
        <v>2264</v>
      </c>
      <c r="O108" s="281" t="str">
        <f t="shared" si="16"/>
        <v>FATSIA JAPONICA Spider's web</v>
      </c>
      <c r="P108" s="285">
        <v>108</v>
      </c>
      <c r="Q108" s="285" t="s">
        <v>189</v>
      </c>
      <c r="R108" s="20">
        <f t="shared" si="19"/>
        <v>0</v>
      </c>
      <c r="S108" s="20">
        <f t="shared" si="20"/>
        <v>0</v>
      </c>
      <c r="T108" s="20">
        <f t="shared" si="21"/>
        <v>0</v>
      </c>
      <c r="U108" s="303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04"/>
      <c r="AF108" s="304"/>
      <c r="AG108" s="304"/>
      <c r="AH108" s="286"/>
      <c r="AI108" s="286"/>
      <c r="AJ108" s="304"/>
      <c r="AK108" s="304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  <c r="BH108" s="286"/>
      <c r="BI108" s="286"/>
      <c r="BJ108" s="286"/>
      <c r="BK108" s="286"/>
      <c r="BL108" s="286"/>
      <c r="BM108" s="286"/>
      <c r="BN108" s="286"/>
      <c r="BO108" s="286"/>
      <c r="BP108" s="286"/>
      <c r="BQ108" s="286"/>
      <c r="BR108" s="286"/>
      <c r="BS108" s="286"/>
      <c r="BT108" s="286"/>
      <c r="BU108" s="14"/>
      <c r="BV108" s="14"/>
      <c r="BW108" s="14"/>
      <c r="BX108" s="47"/>
      <c r="BY108" s="47"/>
      <c r="BZ108" s="47"/>
      <c r="CA108" s="47"/>
      <c r="CB108" s="50"/>
    </row>
    <row r="109" spans="1:80" ht="20.100000000000001" customHeight="1" x14ac:dyDescent="0.25">
      <c r="A109" s="274">
        <v>26104</v>
      </c>
      <c r="B109" s="275" t="s">
        <v>229</v>
      </c>
      <c r="C109" s="275" t="s">
        <v>1339</v>
      </c>
      <c r="D109" s="275" t="s">
        <v>1647</v>
      </c>
      <c r="E109" s="276" t="s">
        <v>120</v>
      </c>
      <c r="F109" s="276" t="s">
        <v>188</v>
      </c>
      <c r="G109" s="277">
        <v>10</v>
      </c>
      <c r="H109" s="277" t="s">
        <v>189</v>
      </c>
      <c r="I109" s="276" t="s">
        <v>193</v>
      </c>
      <c r="J109" s="277"/>
      <c r="K109" s="275" t="s">
        <v>185</v>
      </c>
      <c r="L109" s="275" t="s">
        <v>191</v>
      </c>
      <c r="M109" s="275"/>
      <c r="N109" s="275" t="s">
        <v>2264</v>
      </c>
      <c r="O109" s="275" t="str">
        <f t="shared" si="16"/>
        <v>GERBERA Endless Variés</v>
      </c>
      <c r="P109" s="278">
        <v>109</v>
      </c>
      <c r="Q109" s="278" t="s">
        <v>189</v>
      </c>
      <c r="R109" s="20">
        <f t="shared" si="19"/>
        <v>0</v>
      </c>
      <c r="S109" s="20">
        <f t="shared" si="20"/>
        <v>0</v>
      </c>
      <c r="T109" s="20">
        <f t="shared" si="21"/>
        <v>0</v>
      </c>
      <c r="U109" s="303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  <c r="BF109" s="279"/>
      <c r="BG109" s="279"/>
      <c r="BH109" s="279"/>
      <c r="BI109" s="279"/>
      <c r="BJ109" s="279"/>
      <c r="BK109" s="279"/>
      <c r="BL109" s="279"/>
      <c r="BM109" s="279"/>
      <c r="BN109" s="279"/>
      <c r="BO109" s="279"/>
      <c r="BP109" s="279"/>
      <c r="BQ109" s="279"/>
      <c r="BR109" s="279"/>
      <c r="BS109" s="279"/>
      <c r="BT109" s="279"/>
      <c r="BU109" s="14"/>
      <c r="BV109" s="14"/>
      <c r="BW109" s="14"/>
      <c r="BX109" s="47"/>
      <c r="BY109" s="47"/>
      <c r="BZ109" s="47"/>
      <c r="CA109" s="47"/>
      <c r="CB109" s="50"/>
    </row>
    <row r="110" spans="1:80" ht="20.100000000000001" customHeight="1" x14ac:dyDescent="0.25">
      <c r="A110" s="280">
        <v>23012</v>
      </c>
      <c r="B110" s="281" t="s">
        <v>230</v>
      </c>
      <c r="C110" s="281" t="s">
        <v>231</v>
      </c>
      <c r="D110" s="281" t="s">
        <v>1642</v>
      </c>
      <c r="E110" s="282" t="s">
        <v>120</v>
      </c>
      <c r="F110" s="282" t="s">
        <v>188</v>
      </c>
      <c r="G110" s="283">
        <v>10</v>
      </c>
      <c r="H110" s="283" t="s">
        <v>189</v>
      </c>
      <c r="I110" s="282" t="s">
        <v>193</v>
      </c>
      <c r="J110" s="283"/>
      <c r="K110" s="284" t="s">
        <v>185</v>
      </c>
      <c r="L110" s="284" t="s">
        <v>191</v>
      </c>
      <c r="M110" s="284"/>
      <c r="N110" s="284" t="s">
        <v>2264</v>
      </c>
      <c r="O110" s="281" t="str">
        <f t="shared" si="16"/>
        <v xml:space="preserve">HEMEROCALLE Stella de oro </v>
      </c>
      <c r="P110" s="285">
        <v>110</v>
      </c>
      <c r="Q110" s="285" t="s">
        <v>189</v>
      </c>
      <c r="R110" s="20">
        <f t="shared" si="19"/>
        <v>0</v>
      </c>
      <c r="S110" s="20">
        <f t="shared" si="20"/>
        <v>0</v>
      </c>
      <c r="T110" s="20">
        <f t="shared" si="21"/>
        <v>0</v>
      </c>
      <c r="U110" s="303"/>
      <c r="V110" s="304"/>
      <c r="W110" s="304"/>
      <c r="X110" s="304"/>
      <c r="Y110" s="304"/>
      <c r="Z110" s="304"/>
      <c r="AA110" s="304"/>
      <c r="AB110" s="304"/>
      <c r="AC110" s="304"/>
      <c r="AD110" s="286"/>
      <c r="AE110" s="286"/>
      <c r="AF110" s="304"/>
      <c r="AG110" s="304"/>
      <c r="AH110" s="286"/>
      <c r="AI110" s="286"/>
      <c r="AJ110" s="304"/>
      <c r="AK110" s="304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  <c r="BH110" s="286"/>
      <c r="BI110" s="286"/>
      <c r="BJ110" s="286"/>
      <c r="BK110" s="286"/>
      <c r="BL110" s="286"/>
      <c r="BM110" s="286"/>
      <c r="BN110" s="286"/>
      <c r="BO110" s="286"/>
      <c r="BP110" s="286"/>
      <c r="BQ110" s="286"/>
      <c r="BR110" s="286"/>
      <c r="BS110" s="286"/>
      <c r="BT110" s="286"/>
      <c r="BU110" s="14"/>
      <c r="BV110" s="14"/>
      <c r="BW110" s="14"/>
      <c r="BX110" s="47"/>
      <c r="BY110" s="47"/>
      <c r="BZ110" s="47"/>
      <c r="CA110" s="47"/>
      <c r="CB110" s="50"/>
    </row>
    <row r="111" spans="1:80" ht="20.100000000000001" customHeight="1" x14ac:dyDescent="0.25">
      <c r="A111" s="274">
        <v>23013</v>
      </c>
      <c r="B111" s="275" t="s">
        <v>230</v>
      </c>
      <c r="C111" s="275" t="s">
        <v>232</v>
      </c>
      <c r="D111" s="275" t="s">
        <v>1642</v>
      </c>
      <c r="E111" s="276" t="s">
        <v>120</v>
      </c>
      <c r="F111" s="276" t="s">
        <v>188</v>
      </c>
      <c r="G111" s="277">
        <v>10</v>
      </c>
      <c r="H111" s="277" t="s">
        <v>189</v>
      </c>
      <c r="I111" s="276" t="s">
        <v>193</v>
      </c>
      <c r="J111" s="277"/>
      <c r="K111" s="275" t="s">
        <v>185</v>
      </c>
      <c r="L111" s="275" t="s">
        <v>191</v>
      </c>
      <c r="M111" s="275"/>
      <c r="N111" s="275" t="s">
        <v>2264</v>
      </c>
      <c r="O111" s="275" t="str">
        <f t="shared" si="16"/>
        <v xml:space="preserve">HEMEROCALLE Stella in red </v>
      </c>
      <c r="P111" s="278">
        <v>111</v>
      </c>
      <c r="Q111" s="278" t="s">
        <v>189</v>
      </c>
      <c r="R111" s="20">
        <f t="shared" si="19"/>
        <v>0</v>
      </c>
      <c r="S111" s="20">
        <f t="shared" si="20"/>
        <v>0</v>
      </c>
      <c r="T111" s="20">
        <f t="shared" si="21"/>
        <v>0</v>
      </c>
      <c r="U111" s="303"/>
      <c r="V111" s="304"/>
      <c r="W111" s="304"/>
      <c r="X111" s="304"/>
      <c r="Y111" s="304"/>
      <c r="Z111" s="304"/>
      <c r="AA111" s="304"/>
      <c r="AB111" s="304"/>
      <c r="AC111" s="304"/>
      <c r="AD111" s="279"/>
      <c r="AE111" s="279"/>
      <c r="AF111" s="304"/>
      <c r="AG111" s="304"/>
      <c r="AH111" s="279"/>
      <c r="AI111" s="279"/>
      <c r="AJ111" s="304"/>
      <c r="AK111" s="304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9"/>
      <c r="BN111" s="279"/>
      <c r="BO111" s="279"/>
      <c r="BP111" s="279"/>
      <c r="BQ111" s="279"/>
      <c r="BR111" s="279"/>
      <c r="BS111" s="279"/>
      <c r="BT111" s="279"/>
      <c r="BU111" s="14"/>
      <c r="BV111" s="14"/>
      <c r="BW111" s="14"/>
      <c r="BX111" s="47"/>
      <c r="BY111" s="47"/>
      <c r="BZ111" s="47"/>
      <c r="CA111" s="47"/>
      <c r="CB111" s="50"/>
    </row>
    <row r="112" spans="1:80" ht="20.100000000000001" customHeight="1" x14ac:dyDescent="0.25">
      <c r="A112" s="280">
        <v>25984</v>
      </c>
      <c r="B112" s="281" t="s">
        <v>1112</v>
      </c>
      <c r="C112" s="281" t="s">
        <v>233</v>
      </c>
      <c r="D112" s="281" t="s">
        <v>1644</v>
      </c>
      <c r="E112" s="282" t="s">
        <v>120</v>
      </c>
      <c r="F112" s="282" t="s">
        <v>188</v>
      </c>
      <c r="G112" s="283">
        <v>10</v>
      </c>
      <c r="H112" s="283" t="s">
        <v>189</v>
      </c>
      <c r="I112" s="282" t="s">
        <v>193</v>
      </c>
      <c r="J112" s="283"/>
      <c r="K112" s="284" t="s">
        <v>185</v>
      </c>
      <c r="L112" s="284" t="s">
        <v>191</v>
      </c>
      <c r="M112" s="284"/>
      <c r="N112" s="284" t="s">
        <v>2264</v>
      </c>
      <c r="O112" s="281" t="str">
        <f t="shared" si="16"/>
        <v>HOSTA Variés</v>
      </c>
      <c r="P112" s="285">
        <v>112</v>
      </c>
      <c r="Q112" s="285" t="s">
        <v>189</v>
      </c>
      <c r="R112" s="20">
        <f t="shared" si="19"/>
        <v>0</v>
      </c>
      <c r="S112" s="20">
        <f t="shared" si="20"/>
        <v>0</v>
      </c>
      <c r="T112" s="20">
        <f t="shared" si="21"/>
        <v>0</v>
      </c>
      <c r="U112" s="303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286"/>
      <c r="AI112" s="286"/>
      <c r="AJ112" s="304"/>
      <c r="AK112" s="304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286"/>
      <c r="BB112" s="286"/>
      <c r="BC112" s="286"/>
      <c r="BD112" s="286"/>
      <c r="BE112" s="286"/>
      <c r="BF112" s="286"/>
      <c r="BG112" s="286"/>
      <c r="BH112" s="286"/>
      <c r="BI112" s="286"/>
      <c r="BJ112" s="286"/>
      <c r="BK112" s="286"/>
      <c r="BL112" s="286"/>
      <c r="BM112" s="286"/>
      <c r="BN112" s="286"/>
      <c r="BO112" s="286"/>
      <c r="BP112" s="286"/>
      <c r="BQ112" s="286"/>
      <c r="BR112" s="286"/>
      <c r="BS112" s="286"/>
      <c r="BT112" s="286"/>
      <c r="BU112" s="14"/>
      <c r="BV112" s="14"/>
      <c r="BW112" s="14"/>
      <c r="BX112" s="47"/>
      <c r="BY112" s="47"/>
      <c r="BZ112" s="47"/>
      <c r="CA112" s="47"/>
      <c r="CB112" s="50"/>
    </row>
    <row r="113" spans="1:80" ht="20.100000000000001" customHeight="1" x14ac:dyDescent="0.25">
      <c r="A113" s="274">
        <v>23822</v>
      </c>
      <c r="B113" s="275" t="s">
        <v>234</v>
      </c>
      <c r="C113" s="275" t="s">
        <v>1114</v>
      </c>
      <c r="D113" s="275" t="s">
        <v>1647</v>
      </c>
      <c r="E113" s="276" t="s">
        <v>120</v>
      </c>
      <c r="F113" s="276" t="s">
        <v>188</v>
      </c>
      <c r="G113" s="277">
        <v>10</v>
      </c>
      <c r="H113" s="277" t="s">
        <v>189</v>
      </c>
      <c r="I113" s="276" t="s">
        <v>193</v>
      </c>
      <c r="J113" s="277"/>
      <c r="K113" s="275" t="s">
        <v>185</v>
      </c>
      <c r="L113" s="275" t="s">
        <v>191</v>
      </c>
      <c r="M113" s="275"/>
      <c r="N113" s="275" t="s">
        <v>2264</v>
      </c>
      <c r="O113" s="275" t="str">
        <f t="shared" si="16"/>
        <v>KNIPHOFIA popsicle Banana</v>
      </c>
      <c r="P113" s="278">
        <v>113</v>
      </c>
      <c r="Q113" s="278" t="s">
        <v>189</v>
      </c>
      <c r="R113" s="20">
        <f t="shared" si="19"/>
        <v>0</v>
      </c>
      <c r="S113" s="20">
        <f t="shared" si="20"/>
        <v>0</v>
      </c>
      <c r="T113" s="20">
        <f t="shared" si="21"/>
        <v>0</v>
      </c>
      <c r="U113" s="303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04"/>
      <c r="AF113" s="304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  <c r="BF113" s="279"/>
      <c r="BG113" s="279"/>
      <c r="BH113" s="279"/>
      <c r="BI113" s="279"/>
      <c r="BJ113" s="279"/>
      <c r="BK113" s="279"/>
      <c r="BL113" s="279"/>
      <c r="BM113" s="279"/>
      <c r="BN113" s="279"/>
      <c r="BO113" s="279"/>
      <c r="BP113" s="279"/>
      <c r="BQ113" s="279"/>
      <c r="BR113" s="279"/>
      <c r="BS113" s="279"/>
      <c r="BT113" s="279"/>
      <c r="BU113" s="14"/>
      <c r="BV113" s="14"/>
      <c r="BW113" s="14"/>
      <c r="BX113" s="47"/>
      <c r="BY113" s="47"/>
      <c r="BZ113" s="47"/>
      <c r="CA113" s="47"/>
      <c r="CB113" s="50"/>
    </row>
    <row r="114" spans="1:80" ht="20.100000000000001" customHeight="1" x14ac:dyDescent="0.25">
      <c r="A114" s="280">
        <v>15620</v>
      </c>
      <c r="B114" s="281" t="s">
        <v>234</v>
      </c>
      <c r="C114" s="281" t="s">
        <v>1113</v>
      </c>
      <c r="D114" s="281" t="s">
        <v>1647</v>
      </c>
      <c r="E114" s="282" t="s">
        <v>120</v>
      </c>
      <c r="F114" s="282" t="s">
        <v>188</v>
      </c>
      <c r="G114" s="283">
        <v>10</v>
      </c>
      <c r="H114" s="283" t="s">
        <v>189</v>
      </c>
      <c r="I114" s="282" t="s">
        <v>193</v>
      </c>
      <c r="J114" s="283"/>
      <c r="K114" s="284" t="s">
        <v>185</v>
      </c>
      <c r="L114" s="284" t="s">
        <v>191</v>
      </c>
      <c r="M114" s="284"/>
      <c r="N114" s="284" t="s">
        <v>2264</v>
      </c>
      <c r="O114" s="281" t="str">
        <f t="shared" si="16"/>
        <v>KNIPHOFIA popsicle Papaya</v>
      </c>
      <c r="P114" s="285">
        <v>114</v>
      </c>
      <c r="Q114" s="285" t="s">
        <v>189</v>
      </c>
      <c r="R114" s="20">
        <f t="shared" si="19"/>
        <v>0</v>
      </c>
      <c r="S114" s="20">
        <f t="shared" si="20"/>
        <v>0</v>
      </c>
      <c r="T114" s="20">
        <f t="shared" si="21"/>
        <v>0</v>
      </c>
      <c r="U114" s="303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04"/>
      <c r="AF114" s="304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04"/>
      <c r="AR114" s="304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6"/>
      <c r="BE114" s="286"/>
      <c r="BF114" s="286"/>
      <c r="BG114" s="286"/>
      <c r="BH114" s="286"/>
      <c r="BI114" s="286"/>
      <c r="BJ114" s="286"/>
      <c r="BK114" s="286"/>
      <c r="BL114" s="286"/>
      <c r="BM114" s="286"/>
      <c r="BN114" s="286"/>
      <c r="BO114" s="286"/>
      <c r="BP114" s="286"/>
      <c r="BQ114" s="286"/>
      <c r="BR114" s="286"/>
      <c r="BS114" s="286"/>
      <c r="BT114" s="286"/>
      <c r="BU114" s="14"/>
      <c r="BV114" s="14"/>
      <c r="BW114" s="14"/>
      <c r="BX114" s="47"/>
      <c r="BY114" s="47"/>
      <c r="BZ114" s="47"/>
      <c r="CA114" s="47"/>
      <c r="CB114" s="50"/>
    </row>
    <row r="115" spans="1:80" ht="20.100000000000001" customHeight="1" x14ac:dyDescent="0.25">
      <c r="A115" s="274">
        <v>23823</v>
      </c>
      <c r="B115" s="275" t="s">
        <v>1115</v>
      </c>
      <c r="C115" s="275" t="s">
        <v>235</v>
      </c>
      <c r="D115" s="275" t="s">
        <v>1635</v>
      </c>
      <c r="E115" s="276" t="s">
        <v>120</v>
      </c>
      <c r="F115" s="276" t="s">
        <v>188</v>
      </c>
      <c r="G115" s="277">
        <v>10</v>
      </c>
      <c r="H115" s="277" t="s">
        <v>189</v>
      </c>
      <c r="I115" s="276" t="s">
        <v>193</v>
      </c>
      <c r="J115" s="277"/>
      <c r="K115" s="275" t="s">
        <v>185</v>
      </c>
      <c r="L115" s="275" t="s">
        <v>191</v>
      </c>
      <c r="M115" s="275"/>
      <c r="N115" s="275" t="s">
        <v>2264</v>
      </c>
      <c r="O115" s="275" t="str">
        <f t="shared" si="16"/>
        <v>LIMONIUM Salt lake</v>
      </c>
      <c r="P115" s="278">
        <v>115</v>
      </c>
      <c r="Q115" s="278" t="s">
        <v>189</v>
      </c>
      <c r="R115" s="20">
        <f t="shared" si="19"/>
        <v>0</v>
      </c>
      <c r="S115" s="20">
        <f t="shared" si="20"/>
        <v>0</v>
      </c>
      <c r="T115" s="20">
        <f t="shared" si="21"/>
        <v>0</v>
      </c>
      <c r="U115" s="303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279"/>
      <c r="AQ115" s="279"/>
      <c r="AR115" s="279"/>
      <c r="AS115" s="279"/>
      <c r="AT115" s="279"/>
      <c r="AU115" s="279"/>
      <c r="AV115" s="279"/>
      <c r="AW115" s="279"/>
      <c r="AX115" s="279"/>
      <c r="AY115" s="279"/>
      <c r="AZ115" s="279"/>
      <c r="BA115" s="279"/>
      <c r="BB115" s="279"/>
      <c r="BC115" s="279"/>
      <c r="BD115" s="279"/>
      <c r="BE115" s="279"/>
      <c r="BF115" s="279"/>
      <c r="BG115" s="279"/>
      <c r="BH115" s="279"/>
      <c r="BI115" s="279"/>
      <c r="BJ115" s="279"/>
      <c r="BK115" s="279"/>
      <c r="BL115" s="279"/>
      <c r="BM115" s="279"/>
      <c r="BN115" s="279"/>
      <c r="BO115" s="279"/>
      <c r="BP115" s="279"/>
      <c r="BQ115" s="279"/>
      <c r="BR115" s="279"/>
      <c r="BS115" s="279"/>
      <c r="BT115" s="279"/>
      <c r="BU115" s="14"/>
      <c r="BV115" s="14"/>
      <c r="BW115" s="14"/>
      <c r="BX115" s="47"/>
      <c r="BY115" s="47"/>
      <c r="BZ115" s="47"/>
      <c r="CA115" s="47"/>
      <c r="CB115" s="50"/>
    </row>
    <row r="116" spans="1:80" ht="20.100000000000001" customHeight="1" x14ac:dyDescent="0.25">
      <c r="A116" s="280">
        <v>25142</v>
      </c>
      <c r="B116" s="281" t="s">
        <v>1116</v>
      </c>
      <c r="C116" s="281" t="s">
        <v>233</v>
      </c>
      <c r="D116" s="281" t="s">
        <v>1635</v>
      </c>
      <c r="E116" s="282" t="s">
        <v>120</v>
      </c>
      <c r="F116" s="282" t="s">
        <v>188</v>
      </c>
      <c r="G116" s="283">
        <v>10</v>
      </c>
      <c r="H116" s="283" t="s">
        <v>189</v>
      </c>
      <c r="I116" s="282" t="s">
        <v>236</v>
      </c>
      <c r="J116" s="283"/>
      <c r="K116" s="284" t="s">
        <v>185</v>
      </c>
      <c r="L116" s="284" t="s">
        <v>191</v>
      </c>
      <c r="M116" s="284"/>
      <c r="N116" s="284" t="s">
        <v>2264</v>
      </c>
      <c r="O116" s="281" t="str">
        <f t="shared" si="16"/>
        <v>MANGAVE MAD ABOUT Variés</v>
      </c>
      <c r="P116" s="285">
        <v>116</v>
      </c>
      <c r="Q116" s="285" t="s">
        <v>189</v>
      </c>
      <c r="R116" s="20">
        <f t="shared" si="19"/>
        <v>0</v>
      </c>
      <c r="S116" s="20">
        <f t="shared" si="20"/>
        <v>0</v>
      </c>
      <c r="T116" s="20">
        <f t="shared" si="21"/>
        <v>0</v>
      </c>
      <c r="U116" s="303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04"/>
      <c r="AF116" s="304"/>
      <c r="AG116" s="304"/>
      <c r="AH116" s="304"/>
      <c r="AI116" s="304"/>
      <c r="AJ116" s="304"/>
      <c r="AK116" s="304"/>
      <c r="AL116" s="304"/>
      <c r="AM116" s="304"/>
      <c r="AN116" s="304"/>
      <c r="AO116" s="304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14"/>
      <c r="BV116" s="14"/>
      <c r="BW116" s="14"/>
      <c r="BX116" s="47"/>
      <c r="BY116" s="47"/>
      <c r="BZ116" s="47"/>
      <c r="CA116" s="47"/>
      <c r="CB116" s="50"/>
    </row>
    <row r="117" spans="1:80" ht="20.100000000000001" customHeight="1" x14ac:dyDescent="0.25">
      <c r="A117" s="274">
        <v>25985</v>
      </c>
      <c r="B117" s="275" t="s">
        <v>1117</v>
      </c>
      <c r="C117" s="275" t="s">
        <v>233</v>
      </c>
      <c r="D117" s="275" t="s">
        <v>1642</v>
      </c>
      <c r="E117" s="276" t="s">
        <v>120</v>
      </c>
      <c r="F117" s="276" t="s">
        <v>188</v>
      </c>
      <c r="G117" s="277">
        <v>10</v>
      </c>
      <c r="H117" s="277" t="s">
        <v>189</v>
      </c>
      <c r="I117" s="276" t="s">
        <v>193</v>
      </c>
      <c r="J117" s="277"/>
      <c r="K117" s="275" t="s">
        <v>185</v>
      </c>
      <c r="L117" s="275" t="s">
        <v>191</v>
      </c>
      <c r="M117" s="275"/>
      <c r="N117" s="275" t="s">
        <v>2264</v>
      </c>
      <c r="O117" s="275" t="str">
        <f t="shared" si="16"/>
        <v>MISCANTHUS Variés</v>
      </c>
      <c r="P117" s="278">
        <v>117</v>
      </c>
      <c r="Q117" s="278" t="s">
        <v>189</v>
      </c>
      <c r="R117" s="20">
        <f t="shared" si="19"/>
        <v>0</v>
      </c>
      <c r="S117" s="20">
        <f t="shared" si="20"/>
        <v>0</v>
      </c>
      <c r="T117" s="20">
        <f t="shared" si="21"/>
        <v>0</v>
      </c>
      <c r="U117" s="303"/>
      <c r="V117" s="304"/>
      <c r="W117" s="304"/>
      <c r="X117" s="304"/>
      <c r="Y117" s="304"/>
      <c r="Z117" s="304"/>
      <c r="AA117" s="304"/>
      <c r="AB117" s="304"/>
      <c r="AC117" s="304"/>
      <c r="AD117" s="279"/>
      <c r="AE117" s="279"/>
      <c r="AF117" s="304"/>
      <c r="AG117" s="304"/>
      <c r="AH117" s="279"/>
      <c r="AI117" s="279"/>
      <c r="AJ117" s="304"/>
      <c r="AK117" s="304"/>
      <c r="AL117" s="279"/>
      <c r="AM117" s="279"/>
      <c r="AN117" s="279"/>
      <c r="AO117" s="279"/>
      <c r="AP117" s="279"/>
      <c r="AQ117" s="279"/>
      <c r="AR117" s="279"/>
      <c r="AS117" s="279"/>
      <c r="AT117" s="279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14"/>
      <c r="BV117" s="14"/>
      <c r="BW117" s="14"/>
      <c r="BX117" s="47"/>
      <c r="BY117" s="47"/>
      <c r="BZ117" s="47"/>
      <c r="CA117" s="47"/>
      <c r="CB117" s="50"/>
    </row>
    <row r="118" spans="1:80" ht="20.100000000000001" customHeight="1" x14ac:dyDescent="0.25">
      <c r="A118" s="294">
        <v>14791</v>
      </c>
      <c r="B118" s="295" t="s">
        <v>237</v>
      </c>
      <c r="C118" s="295" t="s">
        <v>233</v>
      </c>
      <c r="D118" s="295" t="s">
        <v>1635</v>
      </c>
      <c r="E118" s="296" t="s">
        <v>120</v>
      </c>
      <c r="F118" s="296" t="s">
        <v>1101</v>
      </c>
      <c r="G118" s="297">
        <v>10</v>
      </c>
      <c r="H118" s="297" t="s">
        <v>189</v>
      </c>
      <c r="I118" s="296" t="s">
        <v>1014</v>
      </c>
      <c r="J118" s="297"/>
      <c r="K118" s="298" t="s">
        <v>185</v>
      </c>
      <c r="L118" s="298" t="s">
        <v>191</v>
      </c>
      <c r="M118" s="298"/>
      <c r="N118" s="298" t="s">
        <v>2264</v>
      </c>
      <c r="O118" s="295" t="str">
        <f t="shared" si="16"/>
        <v>PHORMIUM Variés</v>
      </c>
      <c r="P118" s="299">
        <v>118</v>
      </c>
      <c r="Q118" s="299" t="s">
        <v>189</v>
      </c>
      <c r="R118" s="20">
        <f t="shared" si="19"/>
        <v>0</v>
      </c>
      <c r="S118" s="20">
        <f t="shared" si="20"/>
        <v>0</v>
      </c>
      <c r="T118" s="20">
        <f t="shared" si="21"/>
        <v>0</v>
      </c>
      <c r="U118" s="303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04"/>
      <c r="AF118" s="304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0"/>
      <c r="AQ118" s="300"/>
      <c r="AR118" s="300"/>
      <c r="AS118" s="300"/>
      <c r="AT118" s="300"/>
      <c r="AU118" s="300"/>
      <c r="AV118" s="300"/>
      <c r="AW118" s="300"/>
      <c r="AX118" s="300"/>
      <c r="AY118" s="300"/>
      <c r="AZ118" s="300"/>
      <c r="BA118" s="300"/>
      <c r="BB118" s="300"/>
      <c r="BC118" s="300"/>
      <c r="BD118" s="300"/>
      <c r="BE118" s="300"/>
      <c r="BF118" s="300"/>
      <c r="BG118" s="300"/>
      <c r="BH118" s="300"/>
      <c r="BI118" s="300"/>
      <c r="BJ118" s="300"/>
      <c r="BK118" s="300"/>
      <c r="BL118" s="300"/>
      <c r="BM118" s="300"/>
      <c r="BN118" s="300"/>
      <c r="BO118" s="300"/>
      <c r="BP118" s="300"/>
      <c r="BQ118" s="300"/>
      <c r="BR118" s="300"/>
      <c r="BS118" s="300"/>
      <c r="BT118" s="300"/>
      <c r="BU118" s="14"/>
      <c r="BV118" s="14"/>
      <c r="BW118" s="14"/>
      <c r="BX118" s="47"/>
      <c r="BY118" s="47"/>
      <c r="BZ118" s="47"/>
      <c r="CA118" s="47"/>
      <c r="CB118" s="50"/>
    </row>
    <row r="119" spans="1:80" ht="20.100000000000001" customHeight="1" x14ac:dyDescent="0.25">
      <c r="A119" s="274">
        <v>23014</v>
      </c>
      <c r="B119" s="275" t="s">
        <v>184</v>
      </c>
      <c r="C119" s="275" t="s">
        <v>238</v>
      </c>
      <c r="D119" s="275" t="s">
        <v>1647</v>
      </c>
      <c r="E119" s="276" t="s">
        <v>120</v>
      </c>
      <c r="F119" s="276" t="s">
        <v>188</v>
      </c>
      <c r="G119" s="277">
        <v>10</v>
      </c>
      <c r="H119" s="277" t="s">
        <v>189</v>
      </c>
      <c r="I119" s="276" t="s">
        <v>190</v>
      </c>
      <c r="J119" s="277"/>
      <c r="K119" s="275" t="s">
        <v>185</v>
      </c>
      <c r="L119" s="275" t="s">
        <v>191</v>
      </c>
      <c r="M119" s="275"/>
      <c r="N119" s="275" t="s">
        <v>2264</v>
      </c>
      <c r="O119" s="275" t="str">
        <f t="shared" si="16"/>
        <v xml:space="preserve">SENECIO Angel wings </v>
      </c>
      <c r="P119" s="278">
        <v>119</v>
      </c>
      <c r="Q119" s="278" t="s">
        <v>189</v>
      </c>
      <c r="R119" s="20">
        <f t="shared" si="19"/>
        <v>0</v>
      </c>
      <c r="S119" s="20">
        <f t="shared" si="20"/>
        <v>0</v>
      </c>
      <c r="T119" s="20">
        <f t="shared" si="21"/>
        <v>0</v>
      </c>
      <c r="U119" s="303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14"/>
      <c r="BV119" s="14"/>
      <c r="BW119" s="14"/>
      <c r="BX119" s="47"/>
      <c r="BY119" s="47"/>
      <c r="BZ119" s="47"/>
      <c r="CA119" s="47"/>
      <c r="CB119" s="50"/>
    </row>
    <row r="120" spans="1:80" ht="20.100000000000001" customHeight="1" x14ac:dyDescent="0.25">
      <c r="A120" s="280">
        <v>12186</v>
      </c>
      <c r="B120" s="281" t="s">
        <v>239</v>
      </c>
      <c r="C120" s="281" t="s">
        <v>240</v>
      </c>
      <c r="D120" s="281" t="s">
        <v>1642</v>
      </c>
      <c r="E120" s="282" t="s">
        <v>120</v>
      </c>
      <c r="F120" s="282" t="s">
        <v>188</v>
      </c>
      <c r="G120" s="283">
        <v>5</v>
      </c>
      <c r="H120" s="283" t="s">
        <v>189</v>
      </c>
      <c r="I120" s="282" t="s">
        <v>208</v>
      </c>
      <c r="J120" s="283"/>
      <c r="K120" s="284" t="s">
        <v>185</v>
      </c>
      <c r="L120" s="284" t="s">
        <v>191</v>
      </c>
      <c r="M120" s="284"/>
      <c r="N120" s="284" t="s">
        <v>2264</v>
      </c>
      <c r="O120" s="281" t="str">
        <f t="shared" si="16"/>
        <v>TABAC Tomentosa variegata</v>
      </c>
      <c r="P120" s="285">
        <v>120</v>
      </c>
      <c r="Q120" s="285" t="s">
        <v>189</v>
      </c>
      <c r="R120" s="20">
        <f t="shared" si="19"/>
        <v>0</v>
      </c>
      <c r="S120" s="20">
        <f t="shared" si="20"/>
        <v>0</v>
      </c>
      <c r="T120" s="20">
        <f t="shared" si="21"/>
        <v>0</v>
      </c>
      <c r="U120" s="303"/>
      <c r="V120" s="304"/>
      <c r="W120" s="304"/>
      <c r="X120" s="304"/>
      <c r="Y120" s="304"/>
      <c r="Z120" s="304"/>
      <c r="AA120" s="304"/>
      <c r="AB120" s="304"/>
      <c r="AC120" s="304"/>
      <c r="AD120" s="286"/>
      <c r="AE120" s="286"/>
      <c r="AF120" s="304"/>
      <c r="AG120" s="304"/>
      <c r="AH120" s="286"/>
      <c r="AI120" s="286"/>
      <c r="AJ120" s="304"/>
      <c r="AK120" s="304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14"/>
      <c r="BV120" s="14"/>
      <c r="BW120" s="14"/>
      <c r="BX120" s="47"/>
      <c r="BY120" s="47"/>
      <c r="BZ120" s="47"/>
      <c r="CA120" s="47"/>
      <c r="CB120" s="50"/>
    </row>
    <row r="121" spans="1:80" ht="20.100000000000001" customHeight="1" x14ac:dyDescent="0.25">
      <c r="A121" s="274">
        <v>23015</v>
      </c>
      <c r="B121" s="275" t="s">
        <v>1679</v>
      </c>
      <c r="C121" s="275" t="s">
        <v>241</v>
      </c>
      <c r="D121" s="275" t="s">
        <v>1626</v>
      </c>
      <c r="E121" s="276" t="s">
        <v>120</v>
      </c>
      <c r="F121" s="276" t="s">
        <v>188</v>
      </c>
      <c r="G121" s="277">
        <v>10</v>
      </c>
      <c r="H121" s="277" t="s">
        <v>189</v>
      </c>
      <c r="I121" s="276" t="s">
        <v>193</v>
      </c>
      <c r="J121" s="277"/>
      <c r="K121" s="275" t="s">
        <v>185</v>
      </c>
      <c r="L121" s="275" t="s">
        <v>191</v>
      </c>
      <c r="M121" s="275"/>
      <c r="N121" s="275" t="s">
        <v>2264</v>
      </c>
      <c r="O121" s="275" t="str">
        <f t="shared" si="16"/>
        <v>TULBAGHIA VIOLACEA Green blue</v>
      </c>
      <c r="P121" s="278">
        <v>121</v>
      </c>
      <c r="Q121" s="278" t="s">
        <v>189</v>
      </c>
      <c r="R121" s="20">
        <f t="shared" si="19"/>
        <v>0</v>
      </c>
      <c r="S121" s="20">
        <f t="shared" si="20"/>
        <v>0</v>
      </c>
      <c r="T121" s="20">
        <f t="shared" si="21"/>
        <v>0</v>
      </c>
      <c r="U121" s="303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04"/>
      <c r="AF121" s="304"/>
      <c r="AG121" s="304"/>
      <c r="AH121" s="279"/>
      <c r="AI121" s="279"/>
      <c r="AJ121" s="304"/>
      <c r="AK121" s="304"/>
      <c r="AL121" s="279"/>
      <c r="AM121" s="279"/>
      <c r="AN121" s="279"/>
      <c r="AO121" s="279"/>
      <c r="AP121" s="279"/>
      <c r="AQ121" s="279"/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279"/>
      <c r="BC121" s="279"/>
      <c r="BD121" s="279"/>
      <c r="BE121" s="279"/>
      <c r="BF121" s="279"/>
      <c r="BG121" s="279"/>
      <c r="BH121" s="279"/>
      <c r="BI121" s="279"/>
      <c r="BJ121" s="279"/>
      <c r="BK121" s="279"/>
      <c r="BL121" s="279"/>
      <c r="BM121" s="279"/>
      <c r="BN121" s="279"/>
      <c r="BO121" s="279"/>
      <c r="BP121" s="279"/>
      <c r="BQ121" s="279"/>
      <c r="BR121" s="279"/>
      <c r="BS121" s="279"/>
      <c r="BT121" s="279"/>
      <c r="BU121" s="14"/>
      <c r="BV121" s="14"/>
      <c r="BW121" s="14"/>
      <c r="BX121" s="47"/>
      <c r="BY121" s="47"/>
      <c r="BZ121" s="47"/>
      <c r="CA121" s="47"/>
      <c r="CB121" s="50"/>
    </row>
    <row r="122" spans="1:80" ht="20.100000000000001" customHeight="1" x14ac:dyDescent="0.25">
      <c r="A122" s="280">
        <v>23412</v>
      </c>
      <c r="B122" s="281" t="s">
        <v>1679</v>
      </c>
      <c r="C122" s="281" t="s">
        <v>242</v>
      </c>
      <c r="D122" s="281" t="s">
        <v>1626</v>
      </c>
      <c r="E122" s="282" t="s">
        <v>120</v>
      </c>
      <c r="F122" s="282" t="s">
        <v>188</v>
      </c>
      <c r="G122" s="283">
        <v>10</v>
      </c>
      <c r="H122" s="283" t="s">
        <v>189</v>
      </c>
      <c r="I122" s="282" t="s">
        <v>193</v>
      </c>
      <c r="J122" s="283"/>
      <c r="K122" s="284" t="s">
        <v>185</v>
      </c>
      <c r="L122" s="284" t="s">
        <v>191</v>
      </c>
      <c r="M122" s="284"/>
      <c r="N122" s="284" t="s">
        <v>2264</v>
      </c>
      <c r="O122" s="281" t="str">
        <f t="shared" si="16"/>
        <v>TULBAGHIA VIOLACEA Silver lace</v>
      </c>
      <c r="P122" s="285">
        <v>122</v>
      </c>
      <c r="Q122" s="285" t="s">
        <v>189</v>
      </c>
      <c r="R122" s="20">
        <f t="shared" si="19"/>
        <v>0</v>
      </c>
      <c r="S122" s="20">
        <f t="shared" si="20"/>
        <v>0</v>
      </c>
      <c r="T122" s="20">
        <f t="shared" si="21"/>
        <v>0</v>
      </c>
      <c r="U122" s="303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04"/>
      <c r="AF122" s="304"/>
      <c r="AG122" s="304"/>
      <c r="AH122" s="286"/>
      <c r="AI122" s="286"/>
      <c r="AJ122" s="304"/>
      <c r="AK122" s="304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14"/>
      <c r="BV122" s="14"/>
      <c r="BW122" s="14"/>
      <c r="BX122" s="47"/>
      <c r="BY122" s="47"/>
      <c r="BZ122" s="47"/>
      <c r="CA122" s="47"/>
      <c r="CB122" s="50"/>
    </row>
    <row r="123" spans="1:80" ht="20.100000000000001" customHeight="1" x14ac:dyDescent="0.25">
      <c r="A123" s="131"/>
      <c r="B123" s="187" t="s">
        <v>243</v>
      </c>
      <c r="C123" s="132"/>
      <c r="D123" s="132"/>
      <c r="E123" s="133"/>
      <c r="F123" s="133"/>
      <c r="G123" s="133"/>
      <c r="H123" s="265"/>
      <c r="I123" s="133"/>
      <c r="J123" s="134"/>
      <c r="K123" s="132"/>
      <c r="L123" s="132" t="s">
        <v>461</v>
      </c>
      <c r="M123" s="132"/>
      <c r="N123" s="132"/>
      <c r="O123" s="141" t="str">
        <f t="shared" si="16"/>
        <v xml:space="preserve">Les TRIOS, mélange de couleurs </v>
      </c>
      <c r="P123" s="132">
        <v>123</v>
      </c>
      <c r="Q123" s="132"/>
      <c r="R123" s="20"/>
      <c r="S123" s="20"/>
      <c r="T123" s="20"/>
      <c r="U123" s="503"/>
      <c r="V123" s="504"/>
      <c r="W123" s="504"/>
      <c r="X123" s="504"/>
      <c r="Y123" s="504"/>
      <c r="Z123" s="504"/>
      <c r="AA123" s="504"/>
      <c r="AB123" s="504"/>
      <c r="AC123" s="504"/>
      <c r="AD123" s="504"/>
      <c r="AE123" s="504"/>
      <c r="AF123" s="504"/>
      <c r="AG123" s="504"/>
      <c r="AH123" s="504"/>
      <c r="AI123" s="504"/>
      <c r="AJ123" s="504"/>
      <c r="AK123" s="504"/>
      <c r="AL123" s="504"/>
      <c r="AM123" s="504"/>
      <c r="AN123" s="504"/>
      <c r="AO123" s="504"/>
      <c r="AP123" s="504"/>
      <c r="AQ123" s="504"/>
      <c r="AR123" s="504"/>
      <c r="AS123" s="504"/>
      <c r="AT123" s="504"/>
      <c r="AU123" s="504"/>
      <c r="AV123" s="504"/>
      <c r="AW123" s="504"/>
      <c r="AX123" s="504"/>
      <c r="AY123" s="504"/>
      <c r="AZ123" s="504"/>
      <c r="BA123" s="504"/>
      <c r="BB123" s="504"/>
      <c r="BC123" s="504"/>
      <c r="BD123" s="504"/>
      <c r="BE123" s="504"/>
      <c r="BF123" s="504"/>
      <c r="BG123" s="504"/>
      <c r="BH123" s="504"/>
      <c r="BI123" s="504"/>
      <c r="BJ123" s="504"/>
      <c r="BK123" s="504"/>
      <c r="BL123" s="504"/>
      <c r="BM123" s="504"/>
      <c r="BN123" s="504"/>
      <c r="BO123" s="504"/>
      <c r="BP123" s="504"/>
      <c r="BQ123" s="504"/>
      <c r="BR123" s="504"/>
      <c r="BS123" s="504"/>
      <c r="BT123" s="504"/>
      <c r="BU123" s="14"/>
      <c r="BV123" s="14"/>
      <c r="BW123" s="14"/>
      <c r="BX123" s="14"/>
      <c r="BY123" s="14"/>
      <c r="BZ123" s="14"/>
      <c r="CA123" s="14"/>
      <c r="CB123" s="14"/>
    </row>
    <row r="124" spans="1:80" ht="36" customHeight="1" x14ac:dyDescent="0.25">
      <c r="A124" s="23">
        <v>26745</v>
      </c>
      <c r="B124" s="24" t="s">
        <v>1118</v>
      </c>
      <c r="C124" s="24" t="s">
        <v>1119</v>
      </c>
      <c r="D124" s="24" t="s">
        <v>1636</v>
      </c>
      <c r="E124" s="66" t="s">
        <v>120</v>
      </c>
      <c r="F124" s="66" t="s">
        <v>121</v>
      </c>
      <c r="G124" s="64">
        <v>30</v>
      </c>
      <c r="H124" s="64">
        <v>6</v>
      </c>
      <c r="I124" s="66" t="s">
        <v>171</v>
      </c>
      <c r="J124" s="72">
        <v>0.1</v>
      </c>
      <c r="K124" s="24" t="s">
        <v>244</v>
      </c>
      <c r="L124" s="24" t="s">
        <v>161</v>
      </c>
      <c r="M124" s="24" t="s">
        <v>137</v>
      </c>
      <c r="N124" s="24" t="s">
        <v>125</v>
      </c>
      <c r="O124" s="24" t="str">
        <f t="shared" si="16"/>
        <v>TRIO RAPSBERRY FLAIR Petunia Capella Rim Raspberry
Calibrachoa Eyeconic Cherry Blossom
Verveine Vanessa Magenta</v>
      </c>
      <c r="P124" s="54">
        <v>124</v>
      </c>
      <c r="Q124" s="54"/>
      <c r="R124" s="20">
        <f t="shared" si="19"/>
        <v>0</v>
      </c>
      <c r="S124" s="20">
        <f t="shared" si="20"/>
        <v>0</v>
      </c>
      <c r="T124" s="20">
        <f t="shared" si="21"/>
        <v>0</v>
      </c>
      <c r="U124" s="303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44"/>
      <c r="AF124" s="304"/>
      <c r="AG124" s="304"/>
      <c r="AH124" s="44"/>
      <c r="AI124" s="44"/>
      <c r="AJ124" s="304"/>
      <c r="AK124" s="30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14"/>
      <c r="BV124" s="14"/>
      <c r="BW124" s="14"/>
      <c r="BX124" s="14"/>
      <c r="BY124" s="14"/>
      <c r="BZ124" s="14"/>
      <c r="CA124" s="14"/>
      <c r="CB124" s="14"/>
    </row>
    <row r="125" spans="1:80" ht="36" customHeight="1" x14ac:dyDescent="0.25">
      <c r="A125" s="125">
        <v>26746</v>
      </c>
      <c r="B125" s="126" t="s">
        <v>1120</v>
      </c>
      <c r="C125" s="126" t="s">
        <v>1617</v>
      </c>
      <c r="D125" s="126" t="s">
        <v>1636</v>
      </c>
      <c r="E125" s="127" t="s">
        <v>120</v>
      </c>
      <c r="F125" s="127" t="s">
        <v>121</v>
      </c>
      <c r="G125" s="128">
        <v>30</v>
      </c>
      <c r="H125" s="128">
        <v>6</v>
      </c>
      <c r="I125" s="127" t="s">
        <v>171</v>
      </c>
      <c r="J125" s="129">
        <v>0.11</v>
      </c>
      <c r="K125" s="126" t="s">
        <v>244</v>
      </c>
      <c r="L125" s="126" t="s">
        <v>161</v>
      </c>
      <c r="M125" s="126" t="s">
        <v>137</v>
      </c>
      <c r="N125" s="126" t="s">
        <v>125</v>
      </c>
      <c r="O125" s="126" t="str">
        <f t="shared" si="16"/>
        <v>TRIO PAINTED DAWN Petunia Cascadias Pitaya
Calibrachoa Ombre Pink
Lobularia Stream Champagne</v>
      </c>
      <c r="P125" s="130">
        <v>125</v>
      </c>
      <c r="Q125" s="130"/>
      <c r="R125" s="20">
        <f t="shared" si="19"/>
        <v>0</v>
      </c>
      <c r="S125" s="20">
        <f t="shared" si="20"/>
        <v>0</v>
      </c>
      <c r="T125" s="20">
        <f t="shared" si="21"/>
        <v>0</v>
      </c>
      <c r="U125" s="303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158"/>
      <c r="AF125" s="304"/>
      <c r="AG125" s="304"/>
      <c r="AH125" s="158"/>
      <c r="AI125" s="158"/>
      <c r="AJ125" s="304"/>
      <c r="AK125" s="304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8"/>
      <c r="AV125" s="158"/>
      <c r="AW125" s="158"/>
      <c r="AX125" s="158"/>
      <c r="AY125" s="158"/>
      <c r="AZ125" s="158"/>
      <c r="BA125" s="158"/>
      <c r="BB125" s="158"/>
      <c r="BC125" s="158"/>
      <c r="BD125" s="158"/>
      <c r="BE125" s="158"/>
      <c r="BF125" s="158"/>
      <c r="BG125" s="158"/>
      <c r="BH125" s="158"/>
      <c r="BI125" s="158"/>
      <c r="BJ125" s="158"/>
      <c r="BK125" s="158"/>
      <c r="BL125" s="158"/>
      <c r="BM125" s="158"/>
      <c r="BN125" s="158"/>
      <c r="BO125" s="158"/>
      <c r="BP125" s="158"/>
      <c r="BQ125" s="158"/>
      <c r="BR125" s="158"/>
      <c r="BS125" s="158"/>
      <c r="BT125" s="158"/>
      <c r="BU125" s="14"/>
      <c r="BV125" s="14"/>
      <c r="BW125" s="14"/>
      <c r="BX125" s="14"/>
      <c r="BY125" s="14"/>
      <c r="BZ125" s="14"/>
      <c r="CA125" s="14"/>
      <c r="CB125" s="14"/>
    </row>
    <row r="126" spans="1:80" ht="36" customHeight="1" x14ac:dyDescent="0.25">
      <c r="A126" s="23">
        <v>26747</v>
      </c>
      <c r="B126" s="24" t="s">
        <v>1121</v>
      </c>
      <c r="C126" s="24" t="s">
        <v>1122</v>
      </c>
      <c r="D126" s="24" t="s">
        <v>1636</v>
      </c>
      <c r="E126" s="66" t="s">
        <v>120</v>
      </c>
      <c r="F126" s="66" t="s">
        <v>121</v>
      </c>
      <c r="G126" s="64">
        <v>30</v>
      </c>
      <c r="H126" s="64">
        <v>6</v>
      </c>
      <c r="I126" s="66" t="s">
        <v>171</v>
      </c>
      <c r="J126" s="72">
        <v>0.11</v>
      </c>
      <c r="K126" s="24" t="s">
        <v>244</v>
      </c>
      <c r="L126" s="24" t="s">
        <v>161</v>
      </c>
      <c r="M126" s="24" t="s">
        <v>137</v>
      </c>
      <c r="N126" s="24" t="s">
        <v>125</v>
      </c>
      <c r="O126" s="24" t="str">
        <f t="shared" si="16"/>
        <v>TRIO MY FUNNY VALENTINE Petunia Amore Pink Hearts 
Calibrachoa Lia Dark Red
Verveine Vanessa Bicolor Pink</v>
      </c>
      <c r="P126" s="54">
        <v>126</v>
      </c>
      <c r="Q126" s="54">
        <v>6</v>
      </c>
      <c r="R126" s="20">
        <f t="shared" si="19"/>
        <v>0</v>
      </c>
      <c r="S126" s="20">
        <f t="shared" si="20"/>
        <v>0</v>
      </c>
      <c r="T126" s="20">
        <f t="shared" si="21"/>
        <v>0</v>
      </c>
      <c r="U126" s="303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44"/>
      <c r="AF126" s="304"/>
      <c r="AG126" s="304"/>
      <c r="AH126" s="44"/>
      <c r="AI126" s="44"/>
      <c r="AJ126" s="304"/>
      <c r="AK126" s="30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14"/>
      <c r="BV126" s="14"/>
      <c r="BW126" s="14"/>
      <c r="BX126" s="14"/>
      <c r="BY126" s="14"/>
      <c r="BZ126" s="14"/>
      <c r="CA126" s="14"/>
      <c r="CB126" s="14"/>
    </row>
    <row r="127" spans="1:80" ht="36" customHeight="1" x14ac:dyDescent="0.25">
      <c r="A127" s="125">
        <v>12984</v>
      </c>
      <c r="B127" s="126" t="s">
        <v>255</v>
      </c>
      <c r="C127" s="126" t="s">
        <v>1126</v>
      </c>
      <c r="D127" s="126" t="s">
        <v>1636</v>
      </c>
      <c r="E127" s="127" t="s">
        <v>120</v>
      </c>
      <c r="F127" s="127" t="s">
        <v>121</v>
      </c>
      <c r="G127" s="128">
        <v>30</v>
      </c>
      <c r="H127" s="128">
        <v>6</v>
      </c>
      <c r="I127" s="127" t="s">
        <v>171</v>
      </c>
      <c r="J127" s="129">
        <v>0.1</v>
      </c>
      <c r="K127" s="126" t="s">
        <v>244</v>
      </c>
      <c r="L127" s="126" t="s">
        <v>161</v>
      </c>
      <c r="M127" s="126"/>
      <c r="N127" s="126" t="s">
        <v>125</v>
      </c>
      <c r="O127" s="126" t="str">
        <f t="shared" si="16"/>
        <v>TRIO ROMANCE Calibrachoa Colibri Pink flamingo
Petunia Capella Rose
Verveine V. Compact Bicolor Rose</v>
      </c>
      <c r="P127" s="130">
        <v>127</v>
      </c>
      <c r="Q127" s="130">
        <v>6</v>
      </c>
      <c r="R127" s="20">
        <f t="shared" si="19"/>
        <v>0</v>
      </c>
      <c r="S127" s="20">
        <f t="shared" si="20"/>
        <v>0</v>
      </c>
      <c r="T127" s="20">
        <f t="shared" si="21"/>
        <v>0</v>
      </c>
      <c r="U127" s="303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158"/>
      <c r="AF127" s="304"/>
      <c r="AG127" s="304"/>
      <c r="AH127" s="158"/>
      <c r="AI127" s="158"/>
      <c r="AJ127" s="304"/>
      <c r="AK127" s="304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8"/>
      <c r="AV127" s="158"/>
      <c r="AW127" s="158"/>
      <c r="AX127" s="158"/>
      <c r="AY127" s="158"/>
      <c r="AZ127" s="158"/>
      <c r="BA127" s="158"/>
      <c r="BB127" s="158"/>
      <c r="BC127" s="158"/>
      <c r="BD127" s="158"/>
      <c r="BE127" s="158"/>
      <c r="BF127" s="158"/>
      <c r="BG127" s="158"/>
      <c r="BH127" s="158"/>
      <c r="BI127" s="158"/>
      <c r="BJ127" s="158"/>
      <c r="BK127" s="158"/>
      <c r="BL127" s="158"/>
      <c r="BM127" s="158"/>
      <c r="BN127" s="158"/>
      <c r="BO127" s="158"/>
      <c r="BP127" s="158"/>
      <c r="BQ127" s="158"/>
      <c r="BR127" s="158"/>
      <c r="BS127" s="158"/>
      <c r="BT127" s="158"/>
      <c r="BU127" s="14"/>
      <c r="BV127" s="14"/>
      <c r="BW127" s="14"/>
      <c r="BX127" s="14"/>
      <c r="BY127" s="14"/>
      <c r="BZ127" s="14"/>
      <c r="CA127" s="14"/>
      <c r="CB127" s="14"/>
    </row>
    <row r="128" spans="1:80" ht="36" customHeight="1" x14ac:dyDescent="0.25">
      <c r="A128" s="23">
        <v>26748</v>
      </c>
      <c r="B128" s="24" t="s">
        <v>1123</v>
      </c>
      <c r="C128" s="24" t="s">
        <v>1124</v>
      </c>
      <c r="D128" s="24" t="s">
        <v>1636</v>
      </c>
      <c r="E128" s="66" t="s">
        <v>120</v>
      </c>
      <c r="F128" s="66" t="s">
        <v>121</v>
      </c>
      <c r="G128" s="64">
        <v>30</v>
      </c>
      <c r="H128" s="64">
        <v>6</v>
      </c>
      <c r="I128" s="66" t="s">
        <v>171</v>
      </c>
      <c r="J128" s="72">
        <v>0.1</v>
      </c>
      <c r="K128" s="24" t="s">
        <v>244</v>
      </c>
      <c r="L128" s="24" t="s">
        <v>161</v>
      </c>
      <c r="M128" s="24" t="s">
        <v>137</v>
      </c>
      <c r="N128" s="24" t="s">
        <v>125</v>
      </c>
      <c r="O128" s="24" t="str">
        <f t="shared" si="16"/>
        <v>TRIO CAUGHT MY EYE Petunia Capella Ruby Red
Calibrachoa Eyeconic Apricot 
Verveine Vanessa Purple</v>
      </c>
      <c r="P128" s="54">
        <v>128</v>
      </c>
      <c r="Q128" s="54">
        <v>6</v>
      </c>
      <c r="R128" s="20">
        <f t="shared" si="19"/>
        <v>0</v>
      </c>
      <c r="S128" s="20">
        <f t="shared" si="20"/>
        <v>0</v>
      </c>
      <c r="T128" s="20">
        <f t="shared" si="21"/>
        <v>0</v>
      </c>
      <c r="U128" s="303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44"/>
      <c r="AF128" s="304"/>
      <c r="AG128" s="304"/>
      <c r="AH128" s="44"/>
      <c r="AI128" s="44"/>
      <c r="AJ128" s="304"/>
      <c r="AK128" s="30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14"/>
      <c r="BV128" s="14"/>
      <c r="BW128" s="14"/>
      <c r="BX128" s="14"/>
      <c r="BY128" s="14"/>
      <c r="BZ128" s="14"/>
      <c r="CA128" s="14"/>
      <c r="CB128" s="14"/>
    </row>
    <row r="129" spans="1:80" ht="36" customHeight="1" x14ac:dyDescent="0.25">
      <c r="A129" s="125">
        <v>12983</v>
      </c>
      <c r="B129" s="126" t="s">
        <v>254</v>
      </c>
      <c r="C129" s="126" t="s">
        <v>1629</v>
      </c>
      <c r="D129" s="126" t="s">
        <v>1636</v>
      </c>
      <c r="E129" s="127" t="s">
        <v>120</v>
      </c>
      <c r="F129" s="127" t="s">
        <v>121</v>
      </c>
      <c r="G129" s="128">
        <v>30</v>
      </c>
      <c r="H129" s="128">
        <v>6</v>
      </c>
      <c r="I129" s="127" t="s">
        <v>171</v>
      </c>
      <c r="J129" s="129">
        <v>0.12</v>
      </c>
      <c r="K129" s="126" t="s">
        <v>244</v>
      </c>
      <c r="L129" s="126" t="s">
        <v>161</v>
      </c>
      <c r="M129" s="126"/>
      <c r="N129" s="126" t="s">
        <v>125</v>
      </c>
      <c r="O129" s="126" t="str">
        <f t="shared" si="16"/>
        <v>TRIO FLOWER POWER Lobularia White Stream
Petunia Amore King of Hearts
Verveine Vanessa Compact Hot Red</v>
      </c>
      <c r="P129" s="130">
        <v>129</v>
      </c>
      <c r="Q129" s="130">
        <v>6</v>
      </c>
      <c r="R129" s="20">
        <f t="shared" si="19"/>
        <v>0</v>
      </c>
      <c r="S129" s="20">
        <f t="shared" si="20"/>
        <v>0</v>
      </c>
      <c r="T129" s="20">
        <f t="shared" si="21"/>
        <v>0</v>
      </c>
      <c r="U129" s="303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158"/>
      <c r="AF129" s="304"/>
      <c r="AG129" s="304"/>
      <c r="AH129" s="158"/>
      <c r="AI129" s="158"/>
      <c r="AJ129" s="304"/>
      <c r="AK129" s="304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8"/>
      <c r="BB129" s="158"/>
      <c r="BC129" s="158"/>
      <c r="BD129" s="158"/>
      <c r="BE129" s="158"/>
      <c r="BF129" s="158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  <c r="BS129" s="158"/>
      <c r="BT129" s="158"/>
      <c r="BU129" s="14"/>
      <c r="BV129" s="14"/>
      <c r="BW129" s="14"/>
      <c r="BX129" s="14"/>
      <c r="BY129" s="14"/>
      <c r="BZ129" s="14"/>
      <c r="CA129" s="14"/>
      <c r="CB129" s="14"/>
    </row>
    <row r="130" spans="1:80" ht="36" customHeight="1" x14ac:dyDescent="0.25">
      <c r="A130" s="23">
        <v>26749</v>
      </c>
      <c r="B130" s="24" t="s">
        <v>1125</v>
      </c>
      <c r="C130" s="24" t="s">
        <v>1618</v>
      </c>
      <c r="D130" s="24" t="s">
        <v>1636</v>
      </c>
      <c r="E130" s="66" t="s">
        <v>120</v>
      </c>
      <c r="F130" s="66" t="s">
        <v>121</v>
      </c>
      <c r="G130" s="64">
        <v>30</v>
      </c>
      <c r="H130" s="64">
        <v>6</v>
      </c>
      <c r="I130" s="66" t="s">
        <v>171</v>
      </c>
      <c r="J130" s="72">
        <v>0.11</v>
      </c>
      <c r="K130" s="24" t="s">
        <v>244</v>
      </c>
      <c r="L130" s="24" t="s">
        <v>161</v>
      </c>
      <c r="M130" s="24" t="s">
        <v>137</v>
      </c>
      <c r="N130" s="24" t="s">
        <v>125</v>
      </c>
      <c r="O130" s="24" t="str">
        <f t="shared" si="16"/>
        <v>TRIO WATERCOLORS Petunia Ray Sunshine
Calibrachoa Ombre Pink
Verveine Vanessa Compact Bicolor Rose</v>
      </c>
      <c r="P130" s="54">
        <v>130</v>
      </c>
      <c r="Q130" s="54">
        <v>6</v>
      </c>
      <c r="R130" s="20">
        <f t="shared" si="19"/>
        <v>0</v>
      </c>
      <c r="S130" s="20">
        <f t="shared" si="20"/>
        <v>0</v>
      </c>
      <c r="T130" s="20">
        <f t="shared" si="21"/>
        <v>0</v>
      </c>
      <c r="U130" s="303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44"/>
      <c r="AF130" s="304"/>
      <c r="AG130" s="304"/>
      <c r="AH130" s="44"/>
      <c r="AI130" s="44"/>
      <c r="AJ130" s="304"/>
      <c r="AK130" s="30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14"/>
      <c r="BV130" s="14"/>
      <c r="BW130" s="14"/>
      <c r="BX130" s="14"/>
      <c r="BY130" s="14"/>
      <c r="BZ130" s="14"/>
      <c r="CA130" s="14"/>
      <c r="CB130" s="14"/>
    </row>
    <row r="131" spans="1:80" ht="36" customHeight="1" x14ac:dyDescent="0.25">
      <c r="A131" s="125">
        <v>23809</v>
      </c>
      <c r="B131" s="126" t="s">
        <v>251</v>
      </c>
      <c r="C131" s="126" t="s">
        <v>1630</v>
      </c>
      <c r="D131" s="126" t="s">
        <v>1636</v>
      </c>
      <c r="E131" s="127" t="s">
        <v>120</v>
      </c>
      <c r="F131" s="127" t="s">
        <v>121</v>
      </c>
      <c r="G131" s="128">
        <v>30</v>
      </c>
      <c r="H131" s="128">
        <v>6</v>
      </c>
      <c r="I131" s="127" t="s">
        <v>171</v>
      </c>
      <c r="J131" s="129">
        <v>0.11</v>
      </c>
      <c r="K131" s="126" t="s">
        <v>244</v>
      </c>
      <c r="L131" s="126" t="s">
        <v>161</v>
      </c>
      <c r="M131" s="126"/>
      <c r="N131" s="126" t="s">
        <v>125</v>
      </c>
      <c r="O131" s="126" t="str">
        <f t="shared" si="16"/>
        <v>TRIO SKYLOVER Calibrachoa Colibri White
Petunia Constellation Virgo
Verveine V. Compact Bicolor Rose</v>
      </c>
      <c r="P131" s="130">
        <v>131</v>
      </c>
      <c r="Q131" s="130">
        <v>6</v>
      </c>
      <c r="R131" s="20">
        <f t="shared" si="19"/>
        <v>0</v>
      </c>
      <c r="S131" s="20">
        <f t="shared" si="20"/>
        <v>0</v>
      </c>
      <c r="T131" s="20">
        <f t="shared" si="21"/>
        <v>0</v>
      </c>
      <c r="U131" s="303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158"/>
      <c r="AF131" s="304"/>
      <c r="AG131" s="304"/>
      <c r="AH131" s="158"/>
      <c r="AI131" s="158"/>
      <c r="AJ131" s="304"/>
      <c r="AK131" s="304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  <c r="BK131" s="158"/>
      <c r="BL131" s="158"/>
      <c r="BM131" s="158"/>
      <c r="BN131" s="158"/>
      <c r="BO131" s="158"/>
      <c r="BP131" s="158"/>
      <c r="BQ131" s="158"/>
      <c r="BR131" s="158"/>
      <c r="BS131" s="158"/>
      <c r="BT131" s="158"/>
      <c r="BU131" s="14"/>
      <c r="BV131" s="14"/>
      <c r="BW131" s="14"/>
      <c r="BX131" s="14"/>
      <c r="BY131" s="14"/>
      <c r="BZ131" s="14"/>
      <c r="CA131" s="14"/>
      <c r="CB131" s="14"/>
    </row>
    <row r="132" spans="1:80" ht="36" customHeight="1" x14ac:dyDescent="0.25">
      <c r="A132" s="23">
        <v>25987</v>
      </c>
      <c r="B132" s="24" t="s">
        <v>250</v>
      </c>
      <c r="C132" s="24" t="s">
        <v>1127</v>
      </c>
      <c r="D132" s="24" t="s">
        <v>1636</v>
      </c>
      <c r="E132" s="66" t="s">
        <v>120</v>
      </c>
      <c r="F132" s="66" t="s">
        <v>121</v>
      </c>
      <c r="G132" s="64">
        <v>30</v>
      </c>
      <c r="H132" s="64">
        <v>6</v>
      </c>
      <c r="I132" s="66" t="s">
        <v>171</v>
      </c>
      <c r="J132" s="72">
        <v>0.12</v>
      </c>
      <c r="K132" s="24" t="s">
        <v>244</v>
      </c>
      <c r="L132" s="24" t="s">
        <v>161</v>
      </c>
      <c r="M132" s="24"/>
      <c r="N132" s="24" t="s">
        <v>125</v>
      </c>
      <c r="O132" s="24" t="str">
        <f t="shared" si="16"/>
        <v>TRIO FLASH CANDY Calibrachoa Colibri Pink bling
Petunia Capella Hello Yellow
Verveine Vanessa compact Pink</v>
      </c>
      <c r="P132" s="54">
        <v>132</v>
      </c>
      <c r="Q132" s="54">
        <v>6</v>
      </c>
      <c r="R132" s="20">
        <f t="shared" si="19"/>
        <v>0</v>
      </c>
      <c r="S132" s="20">
        <f t="shared" si="20"/>
        <v>0</v>
      </c>
      <c r="T132" s="20">
        <f t="shared" si="21"/>
        <v>0</v>
      </c>
      <c r="U132" s="303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44"/>
      <c r="AF132" s="304"/>
      <c r="AG132" s="304"/>
      <c r="AH132" s="44"/>
      <c r="AI132" s="44"/>
      <c r="AJ132" s="304"/>
      <c r="AK132" s="30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14"/>
      <c r="BV132" s="14"/>
      <c r="BW132" s="14"/>
      <c r="BX132" s="14"/>
      <c r="BY132" s="14"/>
      <c r="BZ132" s="14"/>
      <c r="CA132" s="14"/>
      <c r="CB132" s="14"/>
    </row>
    <row r="133" spans="1:80" ht="36" customHeight="1" x14ac:dyDescent="0.25">
      <c r="A133" s="125">
        <v>23808</v>
      </c>
      <c r="B133" s="126" t="s">
        <v>249</v>
      </c>
      <c r="C133" s="126" t="s">
        <v>1128</v>
      </c>
      <c r="D133" s="126" t="s">
        <v>1636</v>
      </c>
      <c r="E133" s="127" t="s">
        <v>120</v>
      </c>
      <c r="F133" s="127" t="s">
        <v>121</v>
      </c>
      <c r="G133" s="128">
        <v>30</v>
      </c>
      <c r="H133" s="128">
        <v>6</v>
      </c>
      <c r="I133" s="127" t="s">
        <v>171</v>
      </c>
      <c r="J133" s="129">
        <v>0.09</v>
      </c>
      <c r="K133" s="126" t="s">
        <v>244</v>
      </c>
      <c r="L133" s="126" t="s">
        <v>161</v>
      </c>
      <c r="M133" s="126"/>
      <c r="N133" s="126" t="s">
        <v>125</v>
      </c>
      <c r="O133" s="126" t="str">
        <f t="shared" si="16"/>
        <v>TRIO CAPELLA FRENCH FLAIR Petunia Capella Indigo
Petunia Capella Ruby Red
Petunia Capella White</v>
      </c>
      <c r="P133" s="130">
        <v>133</v>
      </c>
      <c r="Q133" s="130">
        <v>6</v>
      </c>
      <c r="R133" s="20">
        <f t="shared" si="19"/>
        <v>0</v>
      </c>
      <c r="S133" s="20">
        <f t="shared" si="20"/>
        <v>0</v>
      </c>
      <c r="T133" s="20">
        <f t="shared" si="21"/>
        <v>0</v>
      </c>
      <c r="U133" s="303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158"/>
      <c r="AF133" s="304"/>
      <c r="AG133" s="304"/>
      <c r="AH133" s="158"/>
      <c r="AI133" s="158"/>
      <c r="AJ133" s="304"/>
      <c r="AK133" s="304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  <c r="BE133" s="158"/>
      <c r="BF133" s="158"/>
      <c r="BG133" s="158"/>
      <c r="BH133" s="158"/>
      <c r="BI133" s="158"/>
      <c r="BJ133" s="158"/>
      <c r="BK133" s="158"/>
      <c r="BL133" s="158"/>
      <c r="BM133" s="158"/>
      <c r="BN133" s="158"/>
      <c r="BO133" s="158"/>
      <c r="BP133" s="158"/>
      <c r="BQ133" s="158"/>
      <c r="BR133" s="158"/>
      <c r="BS133" s="158"/>
      <c r="BT133" s="158"/>
      <c r="BU133" s="14"/>
      <c r="BV133" s="14"/>
      <c r="BW133" s="14"/>
      <c r="BX133" s="14"/>
      <c r="BY133" s="14"/>
      <c r="BZ133" s="14"/>
      <c r="CA133" s="14"/>
      <c r="CB133" s="14"/>
    </row>
    <row r="134" spans="1:80" ht="36" customHeight="1" x14ac:dyDescent="0.25">
      <c r="A134" s="23">
        <v>23813</v>
      </c>
      <c r="B134" s="24" t="s">
        <v>253</v>
      </c>
      <c r="C134" s="24" t="s">
        <v>1129</v>
      </c>
      <c r="D134" s="24" t="s">
        <v>1636</v>
      </c>
      <c r="E134" s="66" t="s">
        <v>120</v>
      </c>
      <c r="F134" s="66" t="s">
        <v>121</v>
      </c>
      <c r="G134" s="64">
        <v>30</v>
      </c>
      <c r="H134" s="64">
        <v>6</v>
      </c>
      <c r="I134" s="66" t="s">
        <v>171</v>
      </c>
      <c r="J134" s="72">
        <v>0.11</v>
      </c>
      <c r="K134" s="24" t="s">
        <v>244</v>
      </c>
      <c r="L134" s="24" t="s">
        <v>161</v>
      </c>
      <c r="M134" s="24"/>
      <c r="N134" s="24" t="s">
        <v>125</v>
      </c>
      <c r="O134" s="24" t="str">
        <f t="shared" ref="O134:O197" si="22">_xlfn.CONCAT(B134," ", C134)</f>
        <v>TRIO SUNSET QUEEN Bidens Blazing Flames
Calibrachoa Colibri Tangerine
Petunia Amore Queen of Hearts</v>
      </c>
      <c r="P134" s="54">
        <v>134</v>
      </c>
      <c r="Q134" s="54">
        <v>6</v>
      </c>
      <c r="R134" s="20">
        <f t="shared" si="19"/>
        <v>0</v>
      </c>
      <c r="S134" s="20">
        <f t="shared" si="20"/>
        <v>0</v>
      </c>
      <c r="T134" s="20">
        <f t="shared" si="21"/>
        <v>0</v>
      </c>
      <c r="U134" s="303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44"/>
      <c r="AF134" s="304"/>
      <c r="AG134" s="304"/>
      <c r="AH134" s="44"/>
      <c r="AI134" s="44"/>
      <c r="AJ134" s="304"/>
      <c r="AK134" s="30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14"/>
      <c r="BV134" s="14"/>
      <c r="BW134" s="14"/>
      <c r="BX134" s="14"/>
      <c r="BY134" s="14"/>
      <c r="BZ134" s="14"/>
      <c r="CA134" s="14"/>
      <c r="CB134" s="14"/>
    </row>
    <row r="135" spans="1:80" ht="36" customHeight="1" x14ac:dyDescent="0.25">
      <c r="A135" s="125">
        <v>26750</v>
      </c>
      <c r="B135" s="126" t="s">
        <v>1130</v>
      </c>
      <c r="C135" s="126" t="s">
        <v>1131</v>
      </c>
      <c r="D135" s="126" t="s">
        <v>1636</v>
      </c>
      <c r="E135" s="127" t="s">
        <v>120</v>
      </c>
      <c r="F135" s="127" t="s">
        <v>121</v>
      </c>
      <c r="G135" s="128">
        <v>30</v>
      </c>
      <c r="H135" s="128">
        <v>6</v>
      </c>
      <c r="I135" s="127" t="s">
        <v>171</v>
      </c>
      <c r="J135" s="129">
        <v>0.12</v>
      </c>
      <c r="K135" s="126" t="s">
        <v>244</v>
      </c>
      <c r="L135" s="126" t="s">
        <v>161</v>
      </c>
      <c r="M135" s="126" t="s">
        <v>137</v>
      </c>
      <c r="N135" s="126" t="s">
        <v>125</v>
      </c>
      <c r="O135" s="126" t="str">
        <f t="shared" si="22"/>
        <v>TRIO PROM PRINCESS Petunia Amore Princess Pink
Calibrachoa Colibri Pink Bling
Verveine Vanessa Compact Neon Pink</v>
      </c>
      <c r="P135" s="130">
        <v>135</v>
      </c>
      <c r="Q135" s="130">
        <v>6</v>
      </c>
      <c r="R135" s="20">
        <f t="shared" si="19"/>
        <v>0</v>
      </c>
      <c r="S135" s="20">
        <f t="shared" si="20"/>
        <v>0</v>
      </c>
      <c r="T135" s="20">
        <f t="shared" si="21"/>
        <v>0</v>
      </c>
      <c r="U135" s="303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158"/>
      <c r="AF135" s="304"/>
      <c r="AG135" s="304"/>
      <c r="AH135" s="158"/>
      <c r="AI135" s="158"/>
      <c r="AJ135" s="304"/>
      <c r="AK135" s="304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  <c r="BE135" s="158"/>
      <c r="BF135" s="158"/>
      <c r="BG135" s="158"/>
      <c r="BH135" s="158"/>
      <c r="BI135" s="158"/>
      <c r="BJ135" s="158"/>
      <c r="BK135" s="158"/>
      <c r="BL135" s="158"/>
      <c r="BM135" s="158"/>
      <c r="BN135" s="158"/>
      <c r="BO135" s="158"/>
      <c r="BP135" s="158"/>
      <c r="BQ135" s="158"/>
      <c r="BR135" s="158"/>
      <c r="BS135" s="158"/>
      <c r="BT135" s="158"/>
      <c r="BU135" s="14"/>
      <c r="BV135" s="14"/>
      <c r="BW135" s="14"/>
      <c r="BX135" s="14"/>
      <c r="BY135" s="14"/>
      <c r="BZ135" s="14"/>
      <c r="CA135" s="14"/>
      <c r="CB135" s="14"/>
    </row>
    <row r="136" spans="1:80" ht="36" customHeight="1" x14ac:dyDescent="0.25">
      <c r="A136" s="23">
        <v>26751</v>
      </c>
      <c r="B136" s="24" t="s">
        <v>1132</v>
      </c>
      <c r="C136" s="24" t="s">
        <v>1631</v>
      </c>
      <c r="D136" s="24" t="s">
        <v>1636</v>
      </c>
      <c r="E136" s="66" t="s">
        <v>120</v>
      </c>
      <c r="F136" s="66" t="s">
        <v>121</v>
      </c>
      <c r="G136" s="64">
        <v>30</v>
      </c>
      <c r="H136" s="64">
        <v>6</v>
      </c>
      <c r="I136" s="66" t="s">
        <v>171</v>
      </c>
      <c r="J136" s="72">
        <v>0.09</v>
      </c>
      <c r="K136" s="24" t="s">
        <v>244</v>
      </c>
      <c r="L136" s="24" t="s">
        <v>161</v>
      </c>
      <c r="M136" s="24" t="s">
        <v>137</v>
      </c>
      <c r="N136" s="24" t="s">
        <v>125</v>
      </c>
      <c r="O136" s="24" t="str">
        <f t="shared" si="22"/>
        <v>TRIO WONDERFUL TONIGHT Petunia Capella White Imp.
Petunia Capella Fuchscia Lace
Petunia Capella Mulberry</v>
      </c>
      <c r="P136" s="54">
        <v>136</v>
      </c>
      <c r="Q136" s="54">
        <v>6</v>
      </c>
      <c r="R136" s="20">
        <f t="shared" si="19"/>
        <v>0</v>
      </c>
      <c r="S136" s="20">
        <f t="shared" si="20"/>
        <v>0</v>
      </c>
      <c r="T136" s="20">
        <f t="shared" si="21"/>
        <v>0</v>
      </c>
      <c r="U136" s="303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44"/>
      <c r="AF136" s="304"/>
      <c r="AG136" s="304"/>
      <c r="AH136" s="44"/>
      <c r="AI136" s="44"/>
      <c r="AJ136" s="304"/>
      <c r="AK136" s="30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14"/>
      <c r="BV136" s="14"/>
      <c r="BW136" s="14"/>
      <c r="BX136" s="14"/>
      <c r="BY136" s="14"/>
      <c r="BZ136" s="14"/>
      <c r="CA136" s="14"/>
      <c r="CB136" s="14"/>
    </row>
    <row r="137" spans="1:80" ht="36" customHeight="1" x14ac:dyDescent="0.25">
      <c r="A137" s="125">
        <v>11097</v>
      </c>
      <c r="B137" s="126" t="s">
        <v>247</v>
      </c>
      <c r="C137" s="126" t="s">
        <v>1133</v>
      </c>
      <c r="D137" s="126"/>
      <c r="E137" s="127" t="s">
        <v>120</v>
      </c>
      <c r="F137" s="127" t="s">
        <v>121</v>
      </c>
      <c r="G137" s="128">
        <v>30</v>
      </c>
      <c r="H137" s="128">
        <v>6</v>
      </c>
      <c r="I137" s="127" t="s">
        <v>171</v>
      </c>
      <c r="J137" s="129">
        <v>0.1</v>
      </c>
      <c r="K137" s="126" t="s">
        <v>244</v>
      </c>
      <c r="L137" s="126" t="s">
        <v>136</v>
      </c>
      <c r="M137" s="126"/>
      <c r="N137" s="126" t="s">
        <v>125</v>
      </c>
      <c r="O137" s="126" t="str">
        <f t="shared" si="22"/>
        <v>TRIO PORTULACA COCKTAIL Portulaca Nano Gold
Portulaca Nano Fuchsia imp.
Portulaca Nano Orange twist</v>
      </c>
      <c r="P137" s="130">
        <v>137</v>
      </c>
      <c r="Q137" s="130">
        <v>6</v>
      </c>
      <c r="R137" s="20">
        <f t="shared" si="19"/>
        <v>0</v>
      </c>
      <c r="S137" s="20">
        <f t="shared" si="20"/>
        <v>0</v>
      </c>
      <c r="T137" s="20">
        <f t="shared" si="21"/>
        <v>0</v>
      </c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304"/>
      <c r="AG137" s="304"/>
      <c r="AH137" s="158"/>
      <c r="AI137" s="158"/>
      <c r="AJ137" s="304"/>
      <c r="AK137" s="304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  <c r="BE137" s="158"/>
      <c r="BF137" s="158"/>
      <c r="BG137" s="158"/>
      <c r="BH137" s="158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4"/>
      <c r="BV137" s="14"/>
      <c r="BW137" s="14"/>
      <c r="BX137" s="14"/>
      <c r="BY137" s="14"/>
      <c r="BZ137" s="14"/>
      <c r="CA137" s="14"/>
      <c r="CB137" s="14"/>
    </row>
    <row r="138" spans="1:80" ht="36" customHeight="1" x14ac:dyDescent="0.25">
      <c r="A138" s="23">
        <v>25986</v>
      </c>
      <c r="B138" s="24" t="s">
        <v>248</v>
      </c>
      <c r="C138" s="24" t="s">
        <v>1134</v>
      </c>
      <c r="D138" s="24"/>
      <c r="E138" s="66" t="s">
        <v>120</v>
      </c>
      <c r="F138" s="66" t="s">
        <v>121</v>
      </c>
      <c r="G138" s="64">
        <v>30</v>
      </c>
      <c r="H138" s="64">
        <v>6</v>
      </c>
      <c r="I138" s="66" t="s">
        <v>171</v>
      </c>
      <c r="J138" s="72">
        <v>0.1</v>
      </c>
      <c r="K138" s="24" t="s">
        <v>244</v>
      </c>
      <c r="L138" s="24" t="s">
        <v>136</v>
      </c>
      <c r="M138" s="24"/>
      <c r="N138" s="24" t="s">
        <v>125</v>
      </c>
      <c r="O138" s="24" t="str">
        <f t="shared" si="22"/>
        <v>TRIO PORTULACA HOT SUN Portulaca Nano Tropical Punch
Portulaca Nano Yellow Twist
Portulaca Nano White</v>
      </c>
      <c r="P138" s="54">
        <v>138</v>
      </c>
      <c r="Q138" s="54">
        <v>6</v>
      </c>
      <c r="R138" s="20">
        <f t="shared" si="19"/>
        <v>0</v>
      </c>
      <c r="S138" s="20">
        <f t="shared" si="20"/>
        <v>0</v>
      </c>
      <c r="T138" s="20">
        <f t="shared" si="21"/>
        <v>0</v>
      </c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304"/>
      <c r="AG138" s="304"/>
      <c r="AH138" s="44"/>
      <c r="AI138" s="44"/>
      <c r="AJ138" s="304"/>
      <c r="AK138" s="30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14"/>
      <c r="BV138" s="14"/>
      <c r="BW138" s="14"/>
      <c r="BX138" s="14"/>
      <c r="BY138" s="14"/>
      <c r="BZ138" s="14"/>
      <c r="CA138" s="14"/>
      <c r="CB138" s="14"/>
    </row>
    <row r="139" spans="1:80" ht="36" customHeight="1" x14ac:dyDescent="0.25">
      <c r="A139" s="125">
        <v>12982</v>
      </c>
      <c r="B139" s="126" t="s">
        <v>246</v>
      </c>
      <c r="C139" s="126" t="s">
        <v>1135</v>
      </c>
      <c r="D139" s="126" t="s">
        <v>1636</v>
      </c>
      <c r="E139" s="127" t="s">
        <v>120</v>
      </c>
      <c r="F139" s="127" t="s">
        <v>121</v>
      </c>
      <c r="G139" s="128">
        <v>30</v>
      </c>
      <c r="H139" s="128">
        <v>6</v>
      </c>
      <c r="I139" s="127" t="s">
        <v>171</v>
      </c>
      <c r="J139" s="129">
        <v>0.09</v>
      </c>
      <c r="K139" s="126" t="s">
        <v>244</v>
      </c>
      <c r="L139" s="126" t="s">
        <v>161</v>
      </c>
      <c r="M139" s="126"/>
      <c r="N139" s="126" t="s">
        <v>125</v>
      </c>
      <c r="O139" s="126" t="str">
        <f t="shared" si="22"/>
        <v xml:space="preserve">TRIO CALIBRACHOA TROPICAL Calibrachoa Colibri Bright Red
Calibrachoa Colibri Tangerine
Calibrachoa Colibri Yellow Canary </v>
      </c>
      <c r="P139" s="130">
        <v>139</v>
      </c>
      <c r="Q139" s="130">
        <v>6</v>
      </c>
      <c r="R139" s="20">
        <f t="shared" si="19"/>
        <v>0</v>
      </c>
      <c r="S139" s="20">
        <f t="shared" si="20"/>
        <v>0</v>
      </c>
      <c r="T139" s="20">
        <f t="shared" si="21"/>
        <v>0</v>
      </c>
      <c r="U139" s="303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158"/>
      <c r="AF139" s="304"/>
      <c r="AG139" s="304"/>
      <c r="AH139" s="158"/>
      <c r="AI139" s="158"/>
      <c r="AJ139" s="304"/>
      <c r="AK139" s="304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  <c r="BE139" s="158"/>
      <c r="BF139" s="158"/>
      <c r="BG139" s="158"/>
      <c r="BH139" s="158"/>
      <c r="BI139" s="158"/>
      <c r="BJ139" s="158"/>
      <c r="BK139" s="158"/>
      <c r="BL139" s="158"/>
      <c r="BM139" s="158"/>
      <c r="BN139" s="158"/>
      <c r="BO139" s="158"/>
      <c r="BP139" s="158"/>
      <c r="BQ139" s="158"/>
      <c r="BR139" s="158"/>
      <c r="BS139" s="158"/>
      <c r="BT139" s="158"/>
      <c r="BU139" s="14"/>
      <c r="BV139" s="14"/>
      <c r="BW139" s="14"/>
      <c r="BX139" s="14"/>
      <c r="BY139" s="14"/>
      <c r="BZ139" s="14"/>
      <c r="CA139" s="14"/>
      <c r="CB139" s="14"/>
    </row>
    <row r="140" spans="1:80" ht="36" customHeight="1" x14ac:dyDescent="0.25">
      <c r="A140" s="23">
        <v>12981</v>
      </c>
      <c r="B140" s="24" t="s">
        <v>245</v>
      </c>
      <c r="C140" s="24" t="s">
        <v>1136</v>
      </c>
      <c r="D140" s="24" t="s">
        <v>1636</v>
      </c>
      <c r="E140" s="66" t="s">
        <v>120</v>
      </c>
      <c r="F140" s="66" t="s">
        <v>121</v>
      </c>
      <c r="G140" s="64">
        <v>30</v>
      </c>
      <c r="H140" s="64">
        <v>6</v>
      </c>
      <c r="I140" s="66" t="s">
        <v>171</v>
      </c>
      <c r="J140" s="72">
        <v>0.09</v>
      </c>
      <c r="K140" s="24" t="s">
        <v>244</v>
      </c>
      <c r="L140" s="24" t="s">
        <v>161</v>
      </c>
      <c r="M140" s="24"/>
      <c r="N140" s="24" t="s">
        <v>125</v>
      </c>
      <c r="O140" s="24" t="str">
        <f t="shared" si="22"/>
        <v>TRIO CALIBRACHOA SUMMER TIME Calibrachoa Colibri Plum 
Calibrachoa Colibri Fuchsia
Calibrachoa Colibri Yellow Canary</v>
      </c>
      <c r="P140" s="54">
        <v>140</v>
      </c>
      <c r="Q140" s="54">
        <v>6</v>
      </c>
      <c r="R140" s="20">
        <f t="shared" si="19"/>
        <v>0</v>
      </c>
      <c r="S140" s="20">
        <f t="shared" si="20"/>
        <v>0</v>
      </c>
      <c r="T140" s="20">
        <f t="shared" si="21"/>
        <v>0</v>
      </c>
      <c r="U140" s="303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44"/>
      <c r="AF140" s="304"/>
      <c r="AG140" s="304"/>
      <c r="AH140" s="44"/>
      <c r="AI140" s="44"/>
      <c r="AJ140" s="304"/>
      <c r="AK140" s="30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14"/>
      <c r="BV140" s="14"/>
      <c r="BW140" s="14"/>
      <c r="BX140" s="14"/>
      <c r="BY140" s="14"/>
      <c r="BZ140" s="14"/>
      <c r="CA140" s="14"/>
      <c r="CB140" s="14"/>
    </row>
    <row r="141" spans="1:80" ht="36" customHeight="1" x14ac:dyDescent="0.25">
      <c r="A141" s="125">
        <v>23812</v>
      </c>
      <c r="B141" s="126" t="s">
        <v>252</v>
      </c>
      <c r="C141" s="126" t="s">
        <v>1137</v>
      </c>
      <c r="D141" s="126" t="s">
        <v>1636</v>
      </c>
      <c r="E141" s="127" t="s">
        <v>120</v>
      </c>
      <c r="F141" s="127" t="s">
        <v>121</v>
      </c>
      <c r="G141" s="128">
        <v>30</v>
      </c>
      <c r="H141" s="128">
        <v>6</v>
      </c>
      <c r="I141" s="127" t="s">
        <v>171</v>
      </c>
      <c r="J141" s="129">
        <v>0.1</v>
      </c>
      <c r="K141" s="126" t="s">
        <v>244</v>
      </c>
      <c r="L141" s="126" t="s">
        <v>161</v>
      </c>
      <c r="M141" s="126"/>
      <c r="N141" s="126" t="s">
        <v>125</v>
      </c>
      <c r="O141" s="126" t="str">
        <f t="shared" si="22"/>
        <v>TRIO SPRING FEVER Bidens Megacharm
Lobelia Hot Water Blue
Verveine Vanessa Compact White</v>
      </c>
      <c r="P141" s="130">
        <v>141</v>
      </c>
      <c r="Q141" s="130">
        <v>6</v>
      </c>
      <c r="R141" s="20">
        <f t="shared" si="19"/>
        <v>0</v>
      </c>
      <c r="S141" s="20">
        <f t="shared" si="20"/>
        <v>0</v>
      </c>
      <c r="T141" s="20">
        <f t="shared" si="21"/>
        <v>0</v>
      </c>
      <c r="U141" s="303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158"/>
      <c r="AF141" s="304"/>
      <c r="AG141" s="304"/>
      <c r="AH141" s="158"/>
      <c r="AI141" s="158"/>
      <c r="AJ141" s="304"/>
      <c r="AK141" s="304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  <c r="BE141" s="158"/>
      <c r="BF141" s="158"/>
      <c r="BG141" s="158"/>
      <c r="BH141" s="158"/>
      <c r="BI141" s="158"/>
      <c r="BJ141" s="158"/>
      <c r="BK141" s="158"/>
      <c r="BL141" s="158"/>
      <c r="BM141" s="158"/>
      <c r="BN141" s="158"/>
      <c r="BO141" s="158"/>
      <c r="BP141" s="158"/>
      <c r="BQ141" s="158"/>
      <c r="BR141" s="158"/>
      <c r="BS141" s="158"/>
      <c r="BT141" s="158"/>
      <c r="BU141" s="14"/>
      <c r="BV141" s="14"/>
      <c r="BW141" s="14"/>
      <c r="BX141" s="14"/>
      <c r="BY141" s="14"/>
      <c r="BZ141" s="14"/>
      <c r="CA141" s="14"/>
      <c r="CB141" s="14"/>
    </row>
    <row r="142" spans="1:80" ht="20.100000000000001" customHeight="1" x14ac:dyDescent="0.25">
      <c r="A142" s="232"/>
      <c r="B142" s="188" t="s">
        <v>256</v>
      </c>
      <c r="C142" s="132"/>
      <c r="D142" s="132"/>
      <c r="E142" s="133"/>
      <c r="F142" s="133"/>
      <c r="G142" s="133"/>
      <c r="H142" s="265"/>
      <c r="I142" s="133"/>
      <c r="J142" s="134"/>
      <c r="K142" s="132"/>
      <c r="L142" s="132" t="s">
        <v>461</v>
      </c>
      <c r="M142" s="132"/>
      <c r="N142" s="132"/>
      <c r="O142" s="141" t="str">
        <f t="shared" si="22"/>
        <v xml:space="preserve">FLEURS de A à Z </v>
      </c>
      <c r="P142" s="132">
        <v>142</v>
      </c>
      <c r="Q142" s="132"/>
      <c r="R142" s="20"/>
      <c r="S142" s="20"/>
      <c r="T142" s="20"/>
      <c r="U142" s="503"/>
      <c r="V142" s="504"/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  <c r="AH142" s="504"/>
      <c r="AI142" s="504"/>
      <c r="AJ142" s="504"/>
      <c r="AK142" s="504"/>
      <c r="AL142" s="504"/>
      <c r="AM142" s="504"/>
      <c r="AN142" s="504"/>
      <c r="AO142" s="504"/>
      <c r="AP142" s="504"/>
      <c r="AQ142" s="504"/>
      <c r="AR142" s="504"/>
      <c r="AS142" s="504"/>
      <c r="AT142" s="504"/>
      <c r="AU142" s="504"/>
      <c r="AV142" s="504"/>
      <c r="AW142" s="504"/>
      <c r="AX142" s="504"/>
      <c r="AY142" s="504"/>
      <c r="AZ142" s="504"/>
      <c r="BA142" s="504"/>
      <c r="BB142" s="504"/>
      <c r="BC142" s="504"/>
      <c r="BD142" s="504"/>
      <c r="BE142" s="504"/>
      <c r="BF142" s="504"/>
      <c r="BG142" s="504"/>
      <c r="BH142" s="504"/>
      <c r="BI142" s="504"/>
      <c r="BJ142" s="504"/>
      <c r="BK142" s="504"/>
      <c r="BL142" s="504"/>
      <c r="BM142" s="504"/>
      <c r="BN142" s="504"/>
      <c r="BO142" s="504"/>
      <c r="BP142" s="504"/>
      <c r="BQ142" s="504"/>
      <c r="BR142" s="504"/>
      <c r="BS142" s="504"/>
      <c r="BT142" s="504"/>
      <c r="BU142" s="14"/>
      <c r="BV142" s="14"/>
      <c r="BW142" s="14"/>
      <c r="BX142" s="14"/>
      <c r="BY142" s="14"/>
      <c r="BZ142" s="14"/>
      <c r="CA142" s="14"/>
      <c r="CB142" s="14"/>
    </row>
    <row r="143" spans="1:80" ht="20.100000000000001" customHeight="1" x14ac:dyDescent="0.25">
      <c r="A143" s="233"/>
      <c r="B143" s="152" t="s">
        <v>176</v>
      </c>
      <c r="C143" s="153"/>
      <c r="D143" s="153"/>
      <c r="E143" s="154"/>
      <c r="F143" s="154"/>
      <c r="G143" s="154"/>
      <c r="H143" s="267"/>
      <c r="I143" s="154"/>
      <c r="J143" s="155"/>
      <c r="K143" s="153"/>
      <c r="L143" s="153" t="s">
        <v>593</v>
      </c>
      <c r="M143" s="153"/>
      <c r="N143" s="153"/>
      <c r="O143" s="153" t="str">
        <f t="shared" si="22"/>
        <v xml:space="preserve">A </v>
      </c>
      <c r="P143" s="156">
        <v>143</v>
      </c>
      <c r="Q143" s="156"/>
      <c r="R143" s="20"/>
      <c r="S143" s="20"/>
      <c r="T143" s="20"/>
      <c r="U143" s="508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09"/>
      <c r="AO143" s="509"/>
      <c r="AP143" s="509"/>
      <c r="AQ143" s="509"/>
      <c r="AR143" s="509"/>
      <c r="AS143" s="509"/>
      <c r="AT143" s="509"/>
      <c r="AU143" s="509"/>
      <c r="AV143" s="509"/>
      <c r="AW143" s="509"/>
      <c r="AX143" s="509"/>
      <c r="AY143" s="509"/>
      <c r="AZ143" s="509"/>
      <c r="BA143" s="509"/>
      <c r="BB143" s="509"/>
      <c r="BC143" s="509"/>
      <c r="BD143" s="509"/>
      <c r="BE143" s="509"/>
      <c r="BF143" s="509"/>
      <c r="BG143" s="509"/>
      <c r="BH143" s="509"/>
      <c r="BI143" s="509"/>
      <c r="BJ143" s="509"/>
      <c r="BK143" s="509"/>
      <c r="BL143" s="509"/>
      <c r="BM143" s="509"/>
      <c r="BN143" s="509"/>
      <c r="BO143" s="509"/>
      <c r="BP143" s="509"/>
      <c r="BQ143" s="509"/>
      <c r="BR143" s="509"/>
      <c r="BS143" s="509"/>
      <c r="BT143" s="509"/>
      <c r="BU143" s="14"/>
      <c r="BV143" s="14"/>
      <c r="BW143" s="14"/>
      <c r="BX143" s="14"/>
      <c r="BY143" s="14"/>
      <c r="BZ143" s="14"/>
      <c r="CA143" s="14"/>
      <c r="CB143" s="14"/>
    </row>
    <row r="144" spans="1:80" ht="20.100000000000001" customHeight="1" x14ac:dyDescent="0.25">
      <c r="A144" s="23">
        <v>3635</v>
      </c>
      <c r="B144" s="24" t="s">
        <v>258</v>
      </c>
      <c r="C144" s="24" t="s">
        <v>1138</v>
      </c>
      <c r="D144" s="24"/>
      <c r="E144" s="66" t="s">
        <v>120</v>
      </c>
      <c r="F144" s="66" t="s">
        <v>121</v>
      </c>
      <c r="G144" s="64">
        <v>30</v>
      </c>
      <c r="H144" s="64">
        <v>5</v>
      </c>
      <c r="I144" s="66" t="s">
        <v>176</v>
      </c>
      <c r="J144" s="72"/>
      <c r="K144" s="24" t="s">
        <v>257</v>
      </c>
      <c r="L144" s="24" t="s">
        <v>132</v>
      </c>
      <c r="M144" s="24"/>
      <c r="N144" s="24" t="s">
        <v>125</v>
      </c>
      <c r="O144" s="24" t="str">
        <f t="shared" si="22"/>
        <v>ABUTILON megapotanicum Variegatum</v>
      </c>
      <c r="P144" s="54">
        <v>144</v>
      </c>
      <c r="Q144" s="54">
        <v>5</v>
      </c>
      <c r="R144" s="20">
        <f t="shared" si="19"/>
        <v>0</v>
      </c>
      <c r="S144" s="20">
        <f t="shared" si="20"/>
        <v>0</v>
      </c>
      <c r="T144" s="20">
        <f t="shared" si="21"/>
        <v>0</v>
      </c>
      <c r="U144" s="241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304"/>
      <c r="AG144" s="304"/>
      <c r="AH144" s="44"/>
      <c r="AI144" s="44"/>
      <c r="AJ144" s="304"/>
      <c r="AK144" s="30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14"/>
      <c r="BV144" s="14"/>
      <c r="BW144" s="14"/>
      <c r="BX144" s="14"/>
      <c r="BY144" s="14"/>
      <c r="BZ144" s="14"/>
      <c r="CA144" s="14"/>
      <c r="CB144" s="14"/>
    </row>
    <row r="145" spans="1:80" ht="20.100000000000001" customHeight="1" x14ac:dyDescent="0.25">
      <c r="A145" s="125">
        <v>3634</v>
      </c>
      <c r="B145" s="126" t="s">
        <v>258</v>
      </c>
      <c r="C145" s="126" t="s">
        <v>259</v>
      </c>
      <c r="D145" s="126"/>
      <c r="E145" s="127" t="s">
        <v>120</v>
      </c>
      <c r="F145" s="127" t="s">
        <v>121</v>
      </c>
      <c r="G145" s="128">
        <v>30</v>
      </c>
      <c r="H145" s="128">
        <v>5</v>
      </c>
      <c r="I145" s="127" t="s">
        <v>176</v>
      </c>
      <c r="J145" s="129"/>
      <c r="K145" s="126" t="s">
        <v>257</v>
      </c>
      <c r="L145" s="126" t="s">
        <v>132</v>
      </c>
      <c r="M145" s="126"/>
      <c r="N145" s="126" t="s">
        <v>125</v>
      </c>
      <c r="O145" s="126" t="str">
        <f t="shared" si="22"/>
        <v>ABUTILON Canary bird</v>
      </c>
      <c r="P145" s="130">
        <v>145</v>
      </c>
      <c r="Q145" s="130">
        <v>5</v>
      </c>
      <c r="R145" s="20">
        <f t="shared" si="19"/>
        <v>0</v>
      </c>
      <c r="S145" s="20">
        <f t="shared" si="20"/>
        <v>0</v>
      </c>
      <c r="T145" s="20">
        <f t="shared" si="21"/>
        <v>0</v>
      </c>
      <c r="U145" s="242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304"/>
      <c r="AG145" s="304"/>
      <c r="AH145" s="158"/>
      <c r="AI145" s="158"/>
      <c r="AJ145" s="304"/>
      <c r="AK145" s="304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4"/>
      <c r="BV145" s="14"/>
      <c r="BW145" s="14"/>
      <c r="BX145" s="14"/>
      <c r="BY145" s="14"/>
      <c r="BZ145" s="14"/>
      <c r="CA145" s="14"/>
      <c r="CB145" s="14"/>
    </row>
    <row r="146" spans="1:80" ht="20.100000000000001" customHeight="1" x14ac:dyDescent="0.25">
      <c r="A146" s="23">
        <v>3636</v>
      </c>
      <c r="B146" s="24" t="s">
        <v>258</v>
      </c>
      <c r="C146" s="24" t="s">
        <v>1139</v>
      </c>
      <c r="D146" s="24"/>
      <c r="E146" s="66" t="s">
        <v>120</v>
      </c>
      <c r="F146" s="66" t="s">
        <v>121</v>
      </c>
      <c r="G146" s="64">
        <v>30</v>
      </c>
      <c r="H146" s="64">
        <v>5</v>
      </c>
      <c r="I146" s="66" t="s">
        <v>176</v>
      </c>
      <c r="J146" s="72"/>
      <c r="K146" s="24" t="s">
        <v>257</v>
      </c>
      <c r="L146" s="24" t="s">
        <v>132</v>
      </c>
      <c r="M146" s="24"/>
      <c r="N146" s="24" t="s">
        <v>125</v>
      </c>
      <c r="O146" s="24" t="str">
        <f t="shared" si="22"/>
        <v>ABUTILON Red Princess</v>
      </c>
      <c r="P146" s="54">
        <v>146</v>
      </c>
      <c r="Q146" s="54">
        <v>5</v>
      </c>
      <c r="R146" s="20">
        <f t="shared" si="19"/>
        <v>0</v>
      </c>
      <c r="S146" s="20">
        <f t="shared" si="20"/>
        <v>0</v>
      </c>
      <c r="T146" s="20">
        <f t="shared" si="21"/>
        <v>0</v>
      </c>
      <c r="U146" s="241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304"/>
      <c r="AG146" s="304"/>
      <c r="AH146" s="44"/>
      <c r="AI146" s="44"/>
      <c r="AJ146" s="304"/>
      <c r="AK146" s="30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14"/>
      <c r="BV146" s="14"/>
      <c r="BW146" s="14"/>
      <c r="BX146" s="14"/>
      <c r="BY146" s="14"/>
      <c r="BZ146" s="14"/>
      <c r="CA146" s="14"/>
      <c r="CB146" s="14"/>
    </row>
    <row r="147" spans="1:80" ht="20.100000000000001" customHeight="1" x14ac:dyDescent="0.25">
      <c r="A147" s="125">
        <v>3637</v>
      </c>
      <c r="B147" s="126" t="s">
        <v>258</v>
      </c>
      <c r="C147" s="126" t="s">
        <v>260</v>
      </c>
      <c r="D147" s="126"/>
      <c r="E147" s="127" t="s">
        <v>120</v>
      </c>
      <c r="F147" s="127" t="s">
        <v>121</v>
      </c>
      <c r="G147" s="128">
        <v>30</v>
      </c>
      <c r="H147" s="128">
        <v>5</v>
      </c>
      <c r="I147" s="127" t="s">
        <v>176</v>
      </c>
      <c r="J147" s="129"/>
      <c r="K147" s="126" t="s">
        <v>257</v>
      </c>
      <c r="L147" s="126" t="s">
        <v>132</v>
      </c>
      <c r="M147" s="126"/>
      <c r="N147" s="126" t="s">
        <v>125</v>
      </c>
      <c r="O147" s="126" t="str">
        <f t="shared" si="22"/>
        <v>ABUTILON Thompsonii</v>
      </c>
      <c r="P147" s="130">
        <v>147</v>
      </c>
      <c r="Q147" s="130">
        <v>5</v>
      </c>
      <c r="R147" s="20">
        <f t="shared" ref="R147:R210" si="23">IF(INT(S147)*10=S147*10,,"ERREUR")</f>
        <v>0</v>
      </c>
      <c r="S147" s="20">
        <f t="shared" ref="S147:S210" si="24">T147/G147</f>
        <v>0</v>
      </c>
      <c r="T147" s="20">
        <f t="shared" ref="T147:T210" si="25">SUM(U147:BT147)</f>
        <v>0</v>
      </c>
      <c r="U147" s="242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304"/>
      <c r="AG147" s="304"/>
      <c r="AH147" s="158"/>
      <c r="AI147" s="158"/>
      <c r="AJ147" s="304"/>
      <c r="AK147" s="304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  <c r="BE147" s="158"/>
      <c r="BF147" s="158"/>
      <c r="BG147" s="158"/>
      <c r="BH147" s="158"/>
      <c r="BI147" s="158"/>
      <c r="BJ147" s="158"/>
      <c r="BK147" s="158"/>
      <c r="BL147" s="158"/>
      <c r="BM147" s="158"/>
      <c r="BN147" s="158"/>
      <c r="BO147" s="158"/>
      <c r="BP147" s="158"/>
      <c r="BQ147" s="158"/>
      <c r="BR147" s="158"/>
      <c r="BS147" s="158"/>
      <c r="BT147" s="158"/>
      <c r="BU147" s="14"/>
      <c r="BV147" s="14"/>
      <c r="BW147" s="14"/>
      <c r="BX147" s="14"/>
      <c r="BY147" s="14"/>
      <c r="BZ147" s="14"/>
      <c r="CA147" s="14"/>
      <c r="CB147" s="14"/>
    </row>
    <row r="148" spans="1:80" ht="20.100000000000001" customHeight="1" x14ac:dyDescent="0.25">
      <c r="A148" s="23">
        <v>3644</v>
      </c>
      <c r="B148" s="24" t="s">
        <v>261</v>
      </c>
      <c r="C148" s="24" t="s">
        <v>1140</v>
      </c>
      <c r="D148" s="24"/>
      <c r="E148" s="66" t="s">
        <v>120</v>
      </c>
      <c r="F148" s="66" t="s">
        <v>121</v>
      </c>
      <c r="G148" s="64">
        <v>30</v>
      </c>
      <c r="H148" s="64">
        <v>5</v>
      </c>
      <c r="I148" s="66" t="s">
        <v>131</v>
      </c>
      <c r="J148" s="72"/>
      <c r="K148" s="24" t="s">
        <v>257</v>
      </c>
      <c r="L148" s="24" t="s">
        <v>136</v>
      </c>
      <c r="M148" s="24"/>
      <c r="N148" s="24" t="s">
        <v>125</v>
      </c>
      <c r="O148" s="24" t="str">
        <f t="shared" si="22"/>
        <v>ACALYPHA pendula Cat's Tails</v>
      </c>
      <c r="P148" s="54">
        <v>148</v>
      </c>
      <c r="Q148" s="54">
        <v>5</v>
      </c>
      <c r="R148" s="20">
        <f t="shared" si="23"/>
        <v>0</v>
      </c>
      <c r="S148" s="20">
        <f t="shared" si="24"/>
        <v>0</v>
      </c>
      <c r="T148" s="20">
        <f t="shared" si="25"/>
        <v>0</v>
      </c>
      <c r="U148" s="241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304"/>
      <c r="AG148" s="304"/>
      <c r="AH148" s="44"/>
      <c r="AI148" s="44"/>
      <c r="AJ148" s="304"/>
      <c r="AK148" s="30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14"/>
      <c r="BV148" s="14"/>
      <c r="BW148" s="14"/>
      <c r="BX148" s="14"/>
      <c r="BY148" s="14"/>
      <c r="BZ148" s="14"/>
      <c r="CA148" s="14"/>
      <c r="CB148" s="14"/>
    </row>
    <row r="149" spans="1:80" ht="20.100000000000001" customHeight="1" x14ac:dyDescent="0.25">
      <c r="A149" s="125">
        <v>26135</v>
      </c>
      <c r="B149" s="126" t="s">
        <v>262</v>
      </c>
      <c r="C149" s="126" t="s">
        <v>263</v>
      </c>
      <c r="D149" s="126"/>
      <c r="E149" s="127" t="s">
        <v>120</v>
      </c>
      <c r="F149" s="127" t="s">
        <v>121</v>
      </c>
      <c r="G149" s="128">
        <v>30</v>
      </c>
      <c r="H149" s="128">
        <v>6</v>
      </c>
      <c r="I149" s="127" t="s">
        <v>176</v>
      </c>
      <c r="J149" s="129">
        <v>4.2000000000000003E-2</v>
      </c>
      <c r="K149" s="126" t="s">
        <v>257</v>
      </c>
      <c r="L149" s="126" t="s">
        <v>264</v>
      </c>
      <c r="M149" s="126"/>
      <c r="N149" s="126" t="s">
        <v>125</v>
      </c>
      <c r="O149" s="126" t="str">
        <f t="shared" si="22"/>
        <v>ACHILLEE DESERT EVE Red</v>
      </c>
      <c r="P149" s="130">
        <v>149</v>
      </c>
      <c r="Q149" s="130">
        <v>6</v>
      </c>
      <c r="R149" s="20">
        <f t="shared" si="23"/>
        <v>0</v>
      </c>
      <c r="S149" s="20">
        <f t="shared" si="24"/>
        <v>0</v>
      </c>
      <c r="T149" s="20">
        <f t="shared" si="25"/>
        <v>0</v>
      </c>
      <c r="U149" s="242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304"/>
      <c r="AG149" s="304"/>
      <c r="AH149" s="158"/>
      <c r="AI149" s="158"/>
      <c r="AJ149" s="304"/>
      <c r="AK149" s="304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  <c r="BE149" s="158"/>
      <c r="BF149" s="158"/>
      <c r="BG149" s="158"/>
      <c r="BH149" s="158"/>
      <c r="BI149" s="158"/>
      <c r="BJ149" s="158"/>
      <c r="BK149" s="158"/>
      <c r="BL149" s="158"/>
      <c r="BM149" s="158"/>
      <c r="BN149" s="158"/>
      <c r="BO149" s="158"/>
      <c r="BP149" s="158"/>
      <c r="BQ149" s="158"/>
      <c r="BR149" s="158"/>
      <c r="BS149" s="158"/>
      <c r="BT149" s="158"/>
      <c r="BU149" s="14"/>
      <c r="BV149" s="14"/>
      <c r="BW149" s="14"/>
      <c r="BX149" s="14"/>
      <c r="BY149" s="14"/>
      <c r="BZ149" s="14"/>
      <c r="CA149" s="14"/>
      <c r="CB149" s="14"/>
    </row>
    <row r="150" spans="1:80" ht="20.100000000000001" customHeight="1" x14ac:dyDescent="0.25">
      <c r="A150" s="23">
        <v>25214</v>
      </c>
      <c r="B150" s="24" t="s">
        <v>262</v>
      </c>
      <c r="C150" s="24" t="s">
        <v>265</v>
      </c>
      <c r="D150" s="24"/>
      <c r="E150" s="66" t="s">
        <v>120</v>
      </c>
      <c r="F150" s="66" t="s">
        <v>121</v>
      </c>
      <c r="G150" s="64">
        <v>30</v>
      </c>
      <c r="H150" s="64">
        <v>6</v>
      </c>
      <c r="I150" s="66" t="s">
        <v>176</v>
      </c>
      <c r="J150" s="72">
        <v>4.2000000000000003E-2</v>
      </c>
      <c r="K150" s="24" t="s">
        <v>257</v>
      </c>
      <c r="L150" s="24" t="s">
        <v>264</v>
      </c>
      <c r="M150" s="24"/>
      <c r="N150" s="24" t="s">
        <v>125</v>
      </c>
      <c r="O150" s="24" t="str">
        <f t="shared" si="22"/>
        <v>ACHILLEE DESERT EVE Yellow</v>
      </c>
      <c r="P150" s="54">
        <v>150</v>
      </c>
      <c r="Q150" s="54">
        <v>6</v>
      </c>
      <c r="R150" s="20">
        <f t="shared" si="23"/>
        <v>0</v>
      </c>
      <c r="S150" s="20">
        <f t="shared" si="24"/>
        <v>0</v>
      </c>
      <c r="T150" s="20">
        <f t="shared" si="25"/>
        <v>0</v>
      </c>
      <c r="U150" s="241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304"/>
      <c r="AG150" s="304"/>
      <c r="AH150" s="44"/>
      <c r="AI150" s="44"/>
      <c r="AJ150" s="304"/>
      <c r="AK150" s="30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14"/>
      <c r="BV150" s="14"/>
      <c r="BW150" s="14"/>
      <c r="BX150" s="14"/>
      <c r="BY150" s="14"/>
      <c r="BZ150" s="14"/>
      <c r="CA150" s="14"/>
      <c r="CB150" s="14"/>
    </row>
    <row r="151" spans="1:80" ht="20.100000000000001" customHeight="1" x14ac:dyDescent="0.25">
      <c r="A151" s="125">
        <v>12301</v>
      </c>
      <c r="B151" s="126" t="s">
        <v>266</v>
      </c>
      <c r="C151" s="126" t="s">
        <v>1141</v>
      </c>
      <c r="D151" s="126"/>
      <c r="E151" s="127" t="s">
        <v>120</v>
      </c>
      <c r="F151" s="127" t="s">
        <v>121</v>
      </c>
      <c r="G151" s="128">
        <v>30</v>
      </c>
      <c r="H151" s="128">
        <v>6</v>
      </c>
      <c r="I151" s="127" t="s">
        <v>122</v>
      </c>
      <c r="J151" s="129"/>
      <c r="K151" s="126" t="s">
        <v>257</v>
      </c>
      <c r="L151" s="126" t="s">
        <v>161</v>
      </c>
      <c r="M151" s="126"/>
      <c r="N151" s="126" t="s">
        <v>125</v>
      </c>
      <c r="O151" s="126" t="str">
        <f t="shared" si="22"/>
        <v>ACHYRANTHES Blazin Rose</v>
      </c>
      <c r="P151" s="130">
        <v>151</v>
      </c>
      <c r="Q151" s="130">
        <v>6</v>
      </c>
      <c r="R151" s="20">
        <f t="shared" si="23"/>
        <v>0</v>
      </c>
      <c r="S151" s="20">
        <f t="shared" si="24"/>
        <v>0</v>
      </c>
      <c r="T151" s="20">
        <f t="shared" si="25"/>
        <v>0</v>
      </c>
      <c r="U151" s="242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304"/>
      <c r="AG151" s="304"/>
      <c r="AH151" s="158"/>
      <c r="AI151" s="158"/>
      <c r="AJ151" s="304"/>
      <c r="AK151" s="304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8"/>
      <c r="BN151" s="158"/>
      <c r="BO151" s="158"/>
      <c r="BP151" s="158"/>
      <c r="BQ151" s="158"/>
      <c r="BR151" s="158"/>
      <c r="BS151" s="158"/>
      <c r="BT151" s="158"/>
      <c r="BU151" s="14"/>
      <c r="BV151" s="14"/>
      <c r="BW151" s="14"/>
      <c r="BX151" s="14"/>
      <c r="BY151" s="14"/>
      <c r="BZ151" s="14"/>
      <c r="CA151" s="14"/>
      <c r="CB151" s="14"/>
    </row>
    <row r="152" spans="1:80" ht="20.100000000000001" customHeight="1" x14ac:dyDescent="0.25">
      <c r="A152" s="23">
        <v>3645</v>
      </c>
      <c r="B152" s="24" t="s">
        <v>266</v>
      </c>
      <c r="C152" s="24" t="s">
        <v>267</v>
      </c>
      <c r="D152" s="24"/>
      <c r="E152" s="66" t="s">
        <v>120</v>
      </c>
      <c r="F152" s="66" t="s">
        <v>121</v>
      </c>
      <c r="G152" s="64">
        <v>30</v>
      </c>
      <c r="H152" s="64">
        <v>6</v>
      </c>
      <c r="I152" s="66" t="s">
        <v>120</v>
      </c>
      <c r="J152" s="72"/>
      <c r="K152" s="24" t="s">
        <v>257</v>
      </c>
      <c r="L152" s="24" t="s">
        <v>161</v>
      </c>
      <c r="M152" s="24"/>
      <c r="N152" s="24" t="s">
        <v>125</v>
      </c>
      <c r="O152" s="24" t="str">
        <f t="shared" si="22"/>
        <v>ACHYRANTHES Carminata</v>
      </c>
      <c r="P152" s="54">
        <v>152</v>
      </c>
      <c r="Q152" s="54">
        <v>6</v>
      </c>
      <c r="R152" s="20">
        <f t="shared" si="23"/>
        <v>0</v>
      </c>
      <c r="S152" s="20">
        <f t="shared" si="24"/>
        <v>0</v>
      </c>
      <c r="T152" s="20">
        <f t="shared" si="25"/>
        <v>0</v>
      </c>
      <c r="U152" s="241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304"/>
      <c r="AG152" s="304"/>
      <c r="AH152" s="44"/>
      <c r="AI152" s="44"/>
      <c r="AJ152" s="304"/>
      <c r="AK152" s="30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14"/>
      <c r="BV152" s="14"/>
      <c r="BW152" s="14"/>
      <c r="BX152" s="14"/>
      <c r="BY152" s="14"/>
      <c r="BZ152" s="14"/>
      <c r="CA152" s="14"/>
      <c r="CB152" s="14"/>
    </row>
    <row r="153" spans="1:80" ht="20.100000000000001" customHeight="1" x14ac:dyDescent="0.25">
      <c r="A153" s="125">
        <v>3646</v>
      </c>
      <c r="B153" s="126" t="s">
        <v>266</v>
      </c>
      <c r="C153" s="126" t="s">
        <v>268</v>
      </c>
      <c r="D153" s="126"/>
      <c r="E153" s="127" t="s">
        <v>120</v>
      </c>
      <c r="F153" s="127" t="s">
        <v>121</v>
      </c>
      <c r="G153" s="128">
        <v>30</v>
      </c>
      <c r="H153" s="128">
        <v>6</v>
      </c>
      <c r="I153" s="127" t="s">
        <v>120</v>
      </c>
      <c r="J153" s="129"/>
      <c r="K153" s="126" t="s">
        <v>257</v>
      </c>
      <c r="L153" s="126" t="s">
        <v>161</v>
      </c>
      <c r="M153" s="126"/>
      <c r="N153" s="126" t="s">
        <v>125</v>
      </c>
      <c r="O153" s="126" t="str">
        <f t="shared" si="22"/>
        <v>ACHYRANTHES Panaché de Bailly</v>
      </c>
      <c r="P153" s="130">
        <v>153</v>
      </c>
      <c r="Q153" s="130">
        <v>6</v>
      </c>
      <c r="R153" s="20">
        <f t="shared" si="23"/>
        <v>0</v>
      </c>
      <c r="S153" s="20">
        <f t="shared" si="24"/>
        <v>0</v>
      </c>
      <c r="T153" s="20">
        <f t="shared" si="25"/>
        <v>0</v>
      </c>
      <c r="U153" s="242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304"/>
      <c r="AG153" s="304"/>
      <c r="AH153" s="158"/>
      <c r="AI153" s="158"/>
      <c r="AJ153" s="304"/>
      <c r="AK153" s="304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4"/>
      <c r="BV153" s="14"/>
      <c r="BW153" s="14"/>
      <c r="BX153" s="14"/>
      <c r="BY153" s="14"/>
      <c r="BZ153" s="14"/>
      <c r="CA153" s="14"/>
      <c r="CB153" s="14"/>
    </row>
    <row r="154" spans="1:80" ht="20.100000000000001" customHeight="1" x14ac:dyDescent="0.25">
      <c r="A154" s="23">
        <v>25146</v>
      </c>
      <c r="B154" s="24" t="s">
        <v>266</v>
      </c>
      <c r="C154" s="24" t="s">
        <v>269</v>
      </c>
      <c r="D154" s="24"/>
      <c r="E154" s="66" t="s">
        <v>120</v>
      </c>
      <c r="F154" s="66" t="s">
        <v>121</v>
      </c>
      <c r="G154" s="64">
        <v>30</v>
      </c>
      <c r="H154" s="64">
        <v>6</v>
      </c>
      <c r="I154" s="66" t="s">
        <v>122</v>
      </c>
      <c r="J154" s="72"/>
      <c r="K154" s="24" t="s">
        <v>257</v>
      </c>
      <c r="L154" s="24" t="s">
        <v>161</v>
      </c>
      <c r="M154" s="24"/>
      <c r="N154" s="24" t="s">
        <v>125</v>
      </c>
      <c r="O154" s="24" t="str">
        <f t="shared" si="22"/>
        <v>ACHYRANTHES Party time</v>
      </c>
      <c r="P154" s="54">
        <v>154</v>
      </c>
      <c r="Q154" s="54">
        <v>6</v>
      </c>
      <c r="R154" s="20">
        <f t="shared" si="23"/>
        <v>0</v>
      </c>
      <c r="S154" s="20">
        <f t="shared" si="24"/>
        <v>0</v>
      </c>
      <c r="T154" s="20">
        <f t="shared" si="25"/>
        <v>0</v>
      </c>
      <c r="U154" s="241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304"/>
      <c r="AG154" s="304"/>
      <c r="AH154" s="44"/>
      <c r="AI154" s="44"/>
      <c r="AJ154" s="304"/>
      <c r="AK154" s="30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14"/>
      <c r="BV154" s="14"/>
      <c r="BW154" s="14"/>
      <c r="BX154" s="14"/>
      <c r="BY154" s="14"/>
      <c r="BZ154" s="14"/>
      <c r="CA154" s="14"/>
      <c r="CB154" s="14"/>
    </row>
    <row r="155" spans="1:80" ht="20.100000000000001" customHeight="1" x14ac:dyDescent="0.25">
      <c r="A155" s="125">
        <v>11153</v>
      </c>
      <c r="B155" s="126" t="s">
        <v>266</v>
      </c>
      <c r="C155" s="126" t="s">
        <v>233</v>
      </c>
      <c r="D155" s="126"/>
      <c r="E155" s="127" t="s">
        <v>120</v>
      </c>
      <c r="F155" s="127" t="s">
        <v>121</v>
      </c>
      <c r="G155" s="128">
        <v>30</v>
      </c>
      <c r="H155" s="128">
        <v>6</v>
      </c>
      <c r="I155" s="127" t="s">
        <v>120</v>
      </c>
      <c r="J155" s="129"/>
      <c r="K155" s="126" t="s">
        <v>257</v>
      </c>
      <c r="L155" s="126" t="s">
        <v>161</v>
      </c>
      <c r="M155" s="126"/>
      <c r="N155" s="126" t="s">
        <v>125</v>
      </c>
      <c r="O155" s="126" t="str">
        <f t="shared" si="22"/>
        <v>ACHYRANTHES Variés</v>
      </c>
      <c r="P155" s="130">
        <v>155</v>
      </c>
      <c r="Q155" s="130">
        <v>6</v>
      </c>
      <c r="R155" s="20">
        <f t="shared" si="23"/>
        <v>0</v>
      </c>
      <c r="S155" s="20">
        <f t="shared" si="24"/>
        <v>0</v>
      </c>
      <c r="T155" s="20">
        <f t="shared" si="25"/>
        <v>0</v>
      </c>
      <c r="U155" s="242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304"/>
      <c r="AG155" s="304"/>
      <c r="AH155" s="158"/>
      <c r="AI155" s="158"/>
      <c r="AJ155" s="304"/>
      <c r="AK155" s="304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4"/>
      <c r="BV155" s="14"/>
      <c r="BW155" s="14"/>
      <c r="BX155" s="14"/>
      <c r="BY155" s="14"/>
      <c r="BZ155" s="14"/>
      <c r="CA155" s="14"/>
      <c r="CB155" s="14"/>
    </row>
    <row r="156" spans="1:80" ht="20.100000000000001" customHeight="1" x14ac:dyDescent="0.25">
      <c r="A156" s="23">
        <v>15752</v>
      </c>
      <c r="B156" s="24" t="s">
        <v>270</v>
      </c>
      <c r="C156" s="24" t="s">
        <v>766</v>
      </c>
      <c r="D156" s="24"/>
      <c r="E156" s="66" t="s">
        <v>120</v>
      </c>
      <c r="F156" s="66" t="s">
        <v>121</v>
      </c>
      <c r="G156" s="64">
        <v>30</v>
      </c>
      <c r="H156" s="64">
        <v>5</v>
      </c>
      <c r="I156" s="66" t="s">
        <v>176</v>
      </c>
      <c r="J156" s="72">
        <v>0.1</v>
      </c>
      <c r="K156" s="24" t="s">
        <v>257</v>
      </c>
      <c r="L156" s="24" t="s">
        <v>136</v>
      </c>
      <c r="M156" s="24"/>
      <c r="N156" s="24" t="s">
        <v>125</v>
      </c>
      <c r="O156" s="24" t="str">
        <f t="shared" si="22"/>
        <v>AGASTACHE AURANTIACA Kudos Mandarin</v>
      </c>
      <c r="P156" s="54">
        <v>156</v>
      </c>
      <c r="Q156" s="54">
        <v>5</v>
      </c>
      <c r="R156" s="20">
        <f t="shared" si="23"/>
        <v>0</v>
      </c>
      <c r="S156" s="20">
        <f t="shared" si="24"/>
        <v>0</v>
      </c>
      <c r="T156" s="20">
        <f t="shared" si="25"/>
        <v>0</v>
      </c>
      <c r="U156" s="241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304"/>
      <c r="AG156" s="304"/>
      <c r="AH156" s="44"/>
      <c r="AI156" s="44"/>
      <c r="AJ156" s="304"/>
      <c r="AK156" s="30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14"/>
      <c r="BV156" s="14"/>
      <c r="BW156" s="14"/>
      <c r="BX156" s="14"/>
      <c r="BY156" s="14"/>
      <c r="BZ156" s="14"/>
      <c r="CA156" s="14"/>
      <c r="CB156" s="14"/>
    </row>
    <row r="157" spans="1:80" ht="20.100000000000001" customHeight="1" x14ac:dyDescent="0.25">
      <c r="A157" s="125">
        <v>25989</v>
      </c>
      <c r="B157" s="126" t="s">
        <v>270</v>
      </c>
      <c r="C157" s="126" t="s">
        <v>1142</v>
      </c>
      <c r="D157" s="126"/>
      <c r="E157" s="127" t="s">
        <v>120</v>
      </c>
      <c r="F157" s="127" t="s">
        <v>121</v>
      </c>
      <c r="G157" s="128">
        <v>30</v>
      </c>
      <c r="H157" s="128">
        <v>5</v>
      </c>
      <c r="I157" s="127" t="s">
        <v>176</v>
      </c>
      <c r="J157" s="129">
        <v>0.1</v>
      </c>
      <c r="K157" s="126" t="s">
        <v>257</v>
      </c>
      <c r="L157" s="126" t="s">
        <v>136</v>
      </c>
      <c r="M157" s="126"/>
      <c r="N157" s="126" t="s">
        <v>125</v>
      </c>
      <c r="O157" s="126" t="str">
        <f t="shared" si="22"/>
        <v>AGASTACHE AURANTIACA Kudos Red</v>
      </c>
      <c r="P157" s="130">
        <v>157</v>
      </c>
      <c r="Q157" s="130">
        <v>5</v>
      </c>
      <c r="R157" s="20">
        <f t="shared" si="23"/>
        <v>0</v>
      </c>
      <c r="S157" s="20">
        <f t="shared" si="24"/>
        <v>0</v>
      </c>
      <c r="T157" s="20">
        <f t="shared" si="25"/>
        <v>0</v>
      </c>
      <c r="U157" s="242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304"/>
      <c r="AG157" s="304"/>
      <c r="AH157" s="158"/>
      <c r="AI157" s="158"/>
      <c r="AJ157" s="304"/>
      <c r="AK157" s="304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58"/>
      <c r="BN157" s="158"/>
      <c r="BO157" s="158"/>
      <c r="BP157" s="158"/>
      <c r="BQ157" s="158"/>
      <c r="BR157" s="158"/>
      <c r="BS157" s="158"/>
      <c r="BT157" s="158"/>
      <c r="BU157" s="14"/>
      <c r="BV157" s="14"/>
      <c r="BW157" s="14"/>
      <c r="BX157" s="14"/>
      <c r="BY157" s="14"/>
      <c r="BZ157" s="14"/>
      <c r="CA157" s="14"/>
      <c r="CB157" s="14"/>
    </row>
    <row r="158" spans="1:80" ht="20.100000000000001" customHeight="1" x14ac:dyDescent="0.25">
      <c r="A158" s="23">
        <v>22870</v>
      </c>
      <c r="B158" s="24" t="s">
        <v>270</v>
      </c>
      <c r="C158" s="24" t="s">
        <v>767</v>
      </c>
      <c r="D158" s="24"/>
      <c r="E158" s="66" t="s">
        <v>120</v>
      </c>
      <c r="F158" s="66" t="s">
        <v>121</v>
      </c>
      <c r="G158" s="64">
        <v>30</v>
      </c>
      <c r="H158" s="64">
        <v>5</v>
      </c>
      <c r="I158" s="66" t="s">
        <v>176</v>
      </c>
      <c r="J158" s="72">
        <v>0.1</v>
      </c>
      <c r="K158" s="24" t="s">
        <v>257</v>
      </c>
      <c r="L158" s="24" t="s">
        <v>136</v>
      </c>
      <c r="M158" s="24"/>
      <c r="N158" s="24" t="s">
        <v>125</v>
      </c>
      <c r="O158" s="24" t="str">
        <f t="shared" si="22"/>
        <v>AGASTACHE AURANTIACA Kudos Yellow</v>
      </c>
      <c r="P158" s="54">
        <v>158</v>
      </c>
      <c r="Q158" s="54">
        <v>5</v>
      </c>
      <c r="R158" s="20">
        <f t="shared" si="23"/>
        <v>0</v>
      </c>
      <c r="S158" s="20">
        <f t="shared" si="24"/>
        <v>0</v>
      </c>
      <c r="T158" s="20">
        <f t="shared" si="25"/>
        <v>0</v>
      </c>
      <c r="U158" s="241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304"/>
      <c r="AG158" s="304"/>
      <c r="AH158" s="44"/>
      <c r="AI158" s="44"/>
      <c r="AJ158" s="304"/>
      <c r="AK158" s="30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14"/>
      <c r="BV158" s="14"/>
      <c r="BW158" s="14"/>
      <c r="BX158" s="14"/>
      <c r="BY158" s="14"/>
      <c r="BZ158" s="14"/>
      <c r="CA158" s="14"/>
      <c r="CB158" s="14"/>
    </row>
    <row r="159" spans="1:80" ht="20.100000000000001" customHeight="1" x14ac:dyDescent="0.25">
      <c r="A159" s="125">
        <v>2236</v>
      </c>
      <c r="B159" s="126" t="s">
        <v>271</v>
      </c>
      <c r="C159" s="126" t="s">
        <v>272</v>
      </c>
      <c r="D159" s="126"/>
      <c r="E159" s="127" t="s">
        <v>120</v>
      </c>
      <c r="F159" s="127" t="s">
        <v>121</v>
      </c>
      <c r="G159" s="128">
        <v>30</v>
      </c>
      <c r="H159" s="128">
        <v>5</v>
      </c>
      <c r="I159" s="127" t="s">
        <v>176</v>
      </c>
      <c r="J159" s="129">
        <v>4.4999999999999998E-2</v>
      </c>
      <c r="K159" s="126" t="s">
        <v>257</v>
      </c>
      <c r="L159" s="126" t="s">
        <v>179</v>
      </c>
      <c r="M159" s="126"/>
      <c r="N159" s="126" t="s">
        <v>125</v>
      </c>
      <c r="O159" s="126" t="str">
        <f t="shared" si="22"/>
        <v>AGATHEA Felicia classique</v>
      </c>
      <c r="P159" s="130">
        <v>159</v>
      </c>
      <c r="Q159" s="130">
        <v>5</v>
      </c>
      <c r="R159" s="20">
        <f t="shared" si="23"/>
        <v>0</v>
      </c>
      <c r="S159" s="20">
        <f t="shared" si="24"/>
        <v>0</v>
      </c>
      <c r="T159" s="20">
        <f t="shared" si="25"/>
        <v>0</v>
      </c>
      <c r="U159" s="242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304"/>
      <c r="AG159" s="304"/>
      <c r="AH159" s="158"/>
      <c r="AI159" s="158"/>
      <c r="AJ159" s="304"/>
      <c r="AK159" s="304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  <c r="BE159" s="158"/>
      <c r="BF159" s="158"/>
      <c r="BG159" s="158"/>
      <c r="BH159" s="158"/>
      <c r="BI159" s="158"/>
      <c r="BJ159" s="158"/>
      <c r="BK159" s="158"/>
      <c r="BL159" s="158"/>
      <c r="BM159" s="158"/>
      <c r="BN159" s="158"/>
      <c r="BO159" s="158"/>
      <c r="BP159" s="158"/>
      <c r="BQ159" s="158"/>
      <c r="BR159" s="158"/>
      <c r="BS159" s="158"/>
      <c r="BT159" s="158"/>
      <c r="BU159" s="14"/>
      <c r="BV159" s="14"/>
      <c r="BW159" s="14"/>
      <c r="BX159" s="14"/>
      <c r="BY159" s="14"/>
      <c r="BZ159" s="14"/>
      <c r="CA159" s="14"/>
      <c r="CB159" s="14"/>
    </row>
    <row r="160" spans="1:80" ht="20.100000000000001" customHeight="1" x14ac:dyDescent="0.25">
      <c r="A160" s="23">
        <v>2353</v>
      </c>
      <c r="B160" s="24" t="s">
        <v>273</v>
      </c>
      <c r="C160" s="24" t="s">
        <v>274</v>
      </c>
      <c r="D160" s="24"/>
      <c r="E160" s="66" t="s">
        <v>120</v>
      </c>
      <c r="F160" s="66" t="s">
        <v>121</v>
      </c>
      <c r="G160" s="64">
        <v>30</v>
      </c>
      <c r="H160" s="64">
        <v>6</v>
      </c>
      <c r="I160" s="66" t="s">
        <v>120</v>
      </c>
      <c r="J160" s="72"/>
      <c r="K160" s="24" t="s">
        <v>257</v>
      </c>
      <c r="L160" s="24" t="s">
        <v>161</v>
      </c>
      <c r="M160" s="24"/>
      <c r="N160" s="24" t="s">
        <v>125</v>
      </c>
      <c r="O160" s="24" t="str">
        <f t="shared" si="22"/>
        <v>AGERATUM Ville de mer</v>
      </c>
      <c r="P160" s="54">
        <v>160</v>
      </c>
      <c r="Q160" s="54">
        <v>6</v>
      </c>
      <c r="R160" s="20">
        <f t="shared" si="23"/>
        <v>0</v>
      </c>
      <c r="S160" s="20">
        <f t="shared" si="24"/>
        <v>0</v>
      </c>
      <c r="T160" s="20">
        <f t="shared" si="25"/>
        <v>0</v>
      </c>
      <c r="U160" s="241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304"/>
      <c r="AG160" s="304"/>
      <c r="AH160" s="44"/>
      <c r="AI160" s="44"/>
      <c r="AJ160" s="304"/>
      <c r="AK160" s="30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14"/>
      <c r="BV160" s="14"/>
      <c r="BW160" s="14"/>
      <c r="BX160" s="14"/>
      <c r="BY160" s="14"/>
      <c r="BZ160" s="14"/>
      <c r="CA160" s="14"/>
      <c r="CB160" s="14"/>
    </row>
    <row r="161" spans="1:80" ht="20.100000000000001" customHeight="1" x14ac:dyDescent="0.25">
      <c r="A161" s="125">
        <v>3284</v>
      </c>
      <c r="B161" s="126" t="s">
        <v>275</v>
      </c>
      <c r="C161" s="126" t="s">
        <v>276</v>
      </c>
      <c r="D161" s="126"/>
      <c r="E161" s="127" t="s">
        <v>120</v>
      </c>
      <c r="F161" s="127" t="s">
        <v>121</v>
      </c>
      <c r="G161" s="128">
        <v>30</v>
      </c>
      <c r="H161" s="128">
        <v>8</v>
      </c>
      <c r="I161" s="127" t="s">
        <v>120</v>
      </c>
      <c r="J161" s="129"/>
      <c r="K161" s="126" t="s">
        <v>257</v>
      </c>
      <c r="L161" s="126" t="s">
        <v>161</v>
      </c>
      <c r="M161" s="126"/>
      <c r="N161" s="126" t="s">
        <v>125</v>
      </c>
      <c r="O161" s="126" t="str">
        <f t="shared" si="22"/>
        <v>ALTERNANTHERA PARONYCHIOÏDES Aurea</v>
      </c>
      <c r="P161" s="130">
        <v>161</v>
      </c>
      <c r="Q161" s="130">
        <v>8</v>
      </c>
      <c r="R161" s="20">
        <f t="shared" si="23"/>
        <v>0</v>
      </c>
      <c r="S161" s="20">
        <f t="shared" si="24"/>
        <v>0</v>
      </c>
      <c r="T161" s="20">
        <f t="shared" si="25"/>
        <v>0</v>
      </c>
      <c r="U161" s="242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304"/>
      <c r="AG161" s="304"/>
      <c r="AH161" s="158"/>
      <c r="AI161" s="158"/>
      <c r="AJ161" s="304"/>
      <c r="AK161" s="304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  <c r="BE161" s="158"/>
      <c r="BF161" s="158"/>
      <c r="BG161" s="158"/>
      <c r="BH161" s="158"/>
      <c r="BI161" s="158"/>
      <c r="BJ161" s="158"/>
      <c r="BK161" s="158"/>
      <c r="BL161" s="158"/>
      <c r="BM161" s="158"/>
      <c r="BN161" s="158"/>
      <c r="BO161" s="158"/>
      <c r="BP161" s="158"/>
      <c r="BQ161" s="158"/>
      <c r="BR161" s="158"/>
      <c r="BS161" s="158"/>
      <c r="BT161" s="158"/>
      <c r="BU161" s="14"/>
      <c r="BV161" s="14"/>
      <c r="BW161" s="14"/>
      <c r="BX161" s="14"/>
      <c r="BY161" s="14"/>
      <c r="BZ161" s="14"/>
      <c r="CA161" s="14"/>
      <c r="CB161" s="14"/>
    </row>
    <row r="162" spans="1:80" ht="20.100000000000001" customHeight="1" x14ac:dyDescent="0.25">
      <c r="A162" s="23">
        <v>14189</v>
      </c>
      <c r="B162" s="24" t="s">
        <v>275</v>
      </c>
      <c r="C162" s="24" t="s">
        <v>277</v>
      </c>
      <c r="D162" s="24"/>
      <c r="E162" s="66" t="s">
        <v>120</v>
      </c>
      <c r="F162" s="66" t="s">
        <v>121</v>
      </c>
      <c r="G162" s="64">
        <v>30</v>
      </c>
      <c r="H162" s="64">
        <v>6</v>
      </c>
      <c r="I162" s="66" t="s">
        <v>120</v>
      </c>
      <c r="J162" s="72">
        <v>0.06</v>
      </c>
      <c r="K162" s="24" t="s">
        <v>257</v>
      </c>
      <c r="L162" s="24" t="s">
        <v>161</v>
      </c>
      <c r="M162" s="24"/>
      <c r="N162" s="24" t="s">
        <v>125</v>
      </c>
      <c r="O162" s="24" t="str">
        <f t="shared" si="22"/>
        <v>ALTERNANTHERA PARONYCHIOÏDES Little romance</v>
      </c>
      <c r="P162" s="54">
        <v>162</v>
      </c>
      <c r="Q162" s="54">
        <v>6</v>
      </c>
      <c r="R162" s="20">
        <f t="shared" si="23"/>
        <v>0</v>
      </c>
      <c r="S162" s="20">
        <f t="shared" si="24"/>
        <v>0</v>
      </c>
      <c r="T162" s="20">
        <f t="shared" si="25"/>
        <v>0</v>
      </c>
      <c r="U162" s="241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304"/>
      <c r="AG162" s="304"/>
      <c r="AH162" s="44"/>
      <c r="AI162" s="44"/>
      <c r="AJ162" s="304"/>
      <c r="AK162" s="30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14"/>
      <c r="BV162" s="14"/>
      <c r="BW162" s="14"/>
      <c r="BX162" s="14"/>
      <c r="BY162" s="14"/>
      <c r="BZ162" s="14"/>
      <c r="CA162" s="14"/>
      <c r="CB162" s="14"/>
    </row>
    <row r="163" spans="1:80" ht="20.100000000000001" customHeight="1" x14ac:dyDescent="0.25">
      <c r="A163" s="125">
        <v>3653</v>
      </c>
      <c r="B163" s="126" t="s">
        <v>275</v>
      </c>
      <c r="C163" s="126" t="s">
        <v>278</v>
      </c>
      <c r="D163" s="126"/>
      <c r="E163" s="127" t="s">
        <v>120</v>
      </c>
      <c r="F163" s="127" t="s">
        <v>121</v>
      </c>
      <c r="G163" s="128">
        <v>30</v>
      </c>
      <c r="H163" s="128">
        <v>8</v>
      </c>
      <c r="I163" s="127" t="s">
        <v>120</v>
      </c>
      <c r="J163" s="129"/>
      <c r="K163" s="126" t="s">
        <v>257</v>
      </c>
      <c r="L163" s="126" t="s">
        <v>161</v>
      </c>
      <c r="M163" s="126"/>
      <c r="N163" s="126" t="s">
        <v>125</v>
      </c>
      <c r="O163" s="126" t="str">
        <f t="shared" si="22"/>
        <v>ALTERNANTHERA PARONYCHIOÏDES Rubra</v>
      </c>
      <c r="P163" s="130">
        <v>163</v>
      </c>
      <c r="Q163" s="130">
        <v>8</v>
      </c>
      <c r="R163" s="20">
        <f t="shared" si="23"/>
        <v>0</v>
      </c>
      <c r="S163" s="20">
        <f t="shared" si="24"/>
        <v>0</v>
      </c>
      <c r="T163" s="20">
        <f t="shared" si="25"/>
        <v>0</v>
      </c>
      <c r="U163" s="242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304"/>
      <c r="AG163" s="304"/>
      <c r="AH163" s="158"/>
      <c r="AI163" s="158"/>
      <c r="AJ163" s="304"/>
      <c r="AK163" s="304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  <c r="BE163" s="158"/>
      <c r="BF163" s="158"/>
      <c r="BG163" s="158"/>
      <c r="BH163" s="158"/>
      <c r="BI163" s="158"/>
      <c r="BJ163" s="158"/>
      <c r="BK163" s="158"/>
      <c r="BL163" s="158"/>
      <c r="BM163" s="158"/>
      <c r="BN163" s="158"/>
      <c r="BO163" s="158"/>
      <c r="BP163" s="158"/>
      <c r="BQ163" s="158"/>
      <c r="BR163" s="158"/>
      <c r="BS163" s="158"/>
      <c r="BT163" s="158"/>
      <c r="BU163" s="14"/>
      <c r="BV163" s="14"/>
      <c r="BW163" s="14"/>
      <c r="BX163" s="14"/>
      <c r="BY163" s="14"/>
      <c r="BZ163" s="14"/>
      <c r="CA163" s="14"/>
      <c r="CB163" s="14"/>
    </row>
    <row r="164" spans="1:80" ht="20.100000000000001" customHeight="1" x14ac:dyDescent="0.25">
      <c r="A164" s="23">
        <v>3900</v>
      </c>
      <c r="B164" s="24" t="s">
        <v>279</v>
      </c>
      <c r="C164" s="24" t="s">
        <v>280</v>
      </c>
      <c r="D164" s="24"/>
      <c r="E164" s="66" t="s">
        <v>120</v>
      </c>
      <c r="F164" s="66" t="s">
        <v>121</v>
      </c>
      <c r="G164" s="64">
        <v>30</v>
      </c>
      <c r="H164" s="64">
        <v>6</v>
      </c>
      <c r="I164" s="66" t="s">
        <v>176</v>
      </c>
      <c r="J164" s="72"/>
      <c r="K164" s="24" t="s">
        <v>257</v>
      </c>
      <c r="L164" s="24" t="s">
        <v>161</v>
      </c>
      <c r="M164" s="24"/>
      <c r="N164" s="24" t="s">
        <v>125</v>
      </c>
      <c r="O164" s="24" t="str">
        <f t="shared" si="22"/>
        <v>ANAGALIS Skylover</v>
      </c>
      <c r="P164" s="54">
        <v>164</v>
      </c>
      <c r="Q164" s="54">
        <v>6</v>
      </c>
      <c r="R164" s="20">
        <f t="shared" si="23"/>
        <v>0</v>
      </c>
      <c r="S164" s="20">
        <f t="shared" si="24"/>
        <v>0</v>
      </c>
      <c r="T164" s="20">
        <f t="shared" si="25"/>
        <v>0</v>
      </c>
      <c r="U164" s="241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304"/>
      <c r="AG164" s="304"/>
      <c r="AH164" s="44"/>
      <c r="AI164" s="44"/>
      <c r="AJ164" s="304"/>
      <c r="AK164" s="30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14"/>
      <c r="BV164" s="14"/>
      <c r="BW164" s="14"/>
      <c r="BX164" s="14"/>
      <c r="BY164" s="14"/>
      <c r="BZ164" s="14"/>
      <c r="CA164" s="14"/>
      <c r="CB164" s="14"/>
    </row>
    <row r="165" spans="1:80" ht="20.100000000000001" customHeight="1" x14ac:dyDescent="0.25">
      <c r="A165" s="125">
        <v>25147</v>
      </c>
      <c r="B165" s="126" t="s">
        <v>281</v>
      </c>
      <c r="C165" s="126" t="s">
        <v>282</v>
      </c>
      <c r="D165" s="126" t="s">
        <v>1626</v>
      </c>
      <c r="E165" s="127" t="s">
        <v>120</v>
      </c>
      <c r="F165" s="127" t="s">
        <v>121</v>
      </c>
      <c r="G165" s="128">
        <v>30</v>
      </c>
      <c r="H165" s="128">
        <v>6</v>
      </c>
      <c r="I165" s="127" t="s">
        <v>176</v>
      </c>
      <c r="J165" s="129">
        <v>0.05</v>
      </c>
      <c r="K165" s="126" t="s">
        <v>257</v>
      </c>
      <c r="L165" s="126" t="s">
        <v>161</v>
      </c>
      <c r="M165" s="126"/>
      <c r="N165" s="126" t="s">
        <v>125</v>
      </c>
      <c r="O165" s="126" t="str">
        <f t="shared" si="22"/>
        <v>ANGELONIA ALONIA Bicolor pink</v>
      </c>
      <c r="P165" s="130">
        <v>165</v>
      </c>
      <c r="Q165" s="130">
        <v>6</v>
      </c>
      <c r="R165" s="20">
        <f t="shared" si="23"/>
        <v>0</v>
      </c>
      <c r="S165" s="20">
        <f t="shared" si="24"/>
        <v>0</v>
      </c>
      <c r="T165" s="20">
        <f t="shared" si="25"/>
        <v>0</v>
      </c>
      <c r="U165" s="303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158"/>
      <c r="AI165" s="158"/>
      <c r="AJ165" s="304"/>
      <c r="AK165" s="304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4"/>
      <c r="BV165" s="14"/>
      <c r="BW165" s="14"/>
      <c r="BX165" s="14"/>
      <c r="BY165" s="14"/>
      <c r="BZ165" s="14"/>
      <c r="CA165" s="14"/>
      <c r="CB165" s="14"/>
    </row>
    <row r="166" spans="1:80" ht="20.100000000000001" customHeight="1" x14ac:dyDescent="0.25">
      <c r="A166" s="23">
        <v>25148</v>
      </c>
      <c r="B166" s="24" t="s">
        <v>281</v>
      </c>
      <c r="C166" s="24" t="s">
        <v>283</v>
      </c>
      <c r="D166" s="24" t="s">
        <v>1626</v>
      </c>
      <c r="E166" s="66" t="s">
        <v>120</v>
      </c>
      <c r="F166" s="66" t="s">
        <v>121</v>
      </c>
      <c r="G166" s="64">
        <v>30</v>
      </c>
      <c r="H166" s="64">
        <v>6</v>
      </c>
      <c r="I166" s="66" t="s">
        <v>176</v>
      </c>
      <c r="J166" s="72">
        <v>0.05</v>
      </c>
      <c r="K166" s="24" t="s">
        <v>257</v>
      </c>
      <c r="L166" s="24" t="s">
        <v>161</v>
      </c>
      <c r="M166" s="24"/>
      <c r="N166" s="24" t="s">
        <v>125</v>
      </c>
      <c r="O166" s="24" t="str">
        <f t="shared" si="22"/>
        <v>ANGELONIA ALONIA Cherry</v>
      </c>
      <c r="P166" s="54">
        <v>166</v>
      </c>
      <c r="Q166" s="54">
        <v>6</v>
      </c>
      <c r="R166" s="20">
        <f t="shared" si="23"/>
        <v>0</v>
      </c>
      <c r="S166" s="20">
        <f t="shared" si="24"/>
        <v>0</v>
      </c>
      <c r="T166" s="20">
        <f t="shared" si="25"/>
        <v>0</v>
      </c>
      <c r="U166" s="303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44"/>
      <c r="AI166" s="44"/>
      <c r="AJ166" s="304"/>
      <c r="AK166" s="30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14"/>
      <c r="BV166" s="14"/>
      <c r="BW166" s="14"/>
      <c r="BX166" s="14"/>
      <c r="BY166" s="14"/>
      <c r="BZ166" s="14"/>
      <c r="CA166" s="14"/>
      <c r="CB166" s="14"/>
    </row>
    <row r="167" spans="1:80" ht="20.100000000000001" customHeight="1" x14ac:dyDescent="0.25">
      <c r="A167" s="125">
        <v>14376</v>
      </c>
      <c r="B167" s="126" t="s">
        <v>281</v>
      </c>
      <c r="C167" s="126" t="s">
        <v>284</v>
      </c>
      <c r="D167" s="126" t="s">
        <v>1626</v>
      </c>
      <c r="E167" s="127" t="s">
        <v>120</v>
      </c>
      <c r="F167" s="127" t="s">
        <v>121</v>
      </c>
      <c r="G167" s="128">
        <v>30</v>
      </c>
      <c r="H167" s="128">
        <v>6</v>
      </c>
      <c r="I167" s="127" t="s">
        <v>176</v>
      </c>
      <c r="J167" s="129">
        <v>0.05</v>
      </c>
      <c r="K167" s="126" t="s">
        <v>257</v>
      </c>
      <c r="L167" s="126" t="s">
        <v>161</v>
      </c>
      <c r="M167" s="126"/>
      <c r="N167" s="126" t="s">
        <v>125</v>
      </c>
      <c r="O167" s="126" t="str">
        <f t="shared" si="22"/>
        <v xml:space="preserve">ANGELONIA ALONIA Indigo </v>
      </c>
      <c r="P167" s="130">
        <v>167</v>
      </c>
      <c r="Q167" s="130">
        <v>6</v>
      </c>
      <c r="R167" s="20">
        <f t="shared" si="23"/>
        <v>0</v>
      </c>
      <c r="S167" s="20">
        <f t="shared" si="24"/>
        <v>0</v>
      </c>
      <c r="T167" s="20">
        <f t="shared" si="25"/>
        <v>0</v>
      </c>
      <c r="U167" s="303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158"/>
      <c r="AI167" s="158"/>
      <c r="AJ167" s="304"/>
      <c r="AK167" s="304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  <c r="BE167" s="158"/>
      <c r="BF167" s="158"/>
      <c r="BG167" s="158"/>
      <c r="BH167" s="158"/>
      <c r="BI167" s="158"/>
      <c r="BJ167" s="158"/>
      <c r="BK167" s="158"/>
      <c r="BL167" s="158"/>
      <c r="BM167" s="158"/>
      <c r="BN167" s="158"/>
      <c r="BO167" s="158"/>
      <c r="BP167" s="158"/>
      <c r="BQ167" s="158"/>
      <c r="BR167" s="158"/>
      <c r="BS167" s="158"/>
      <c r="BT167" s="158"/>
      <c r="BU167" s="14"/>
      <c r="BV167" s="14"/>
      <c r="BW167" s="14"/>
      <c r="BX167" s="14"/>
      <c r="BY167" s="14"/>
      <c r="BZ167" s="14"/>
      <c r="CA167" s="14"/>
      <c r="CB167" s="14"/>
    </row>
    <row r="168" spans="1:80" ht="20.100000000000001" customHeight="1" x14ac:dyDescent="0.25">
      <c r="A168" s="23">
        <v>14379</v>
      </c>
      <c r="B168" s="24" t="s">
        <v>281</v>
      </c>
      <c r="C168" s="24" t="s">
        <v>285</v>
      </c>
      <c r="D168" s="24" t="s">
        <v>1626</v>
      </c>
      <c r="E168" s="66" t="s">
        <v>120</v>
      </c>
      <c r="F168" s="66" t="s">
        <v>121</v>
      </c>
      <c r="G168" s="64">
        <v>30</v>
      </c>
      <c r="H168" s="64">
        <v>6</v>
      </c>
      <c r="I168" s="66" t="s">
        <v>176</v>
      </c>
      <c r="J168" s="72">
        <v>0.05</v>
      </c>
      <c r="K168" s="24" t="s">
        <v>257</v>
      </c>
      <c r="L168" s="24" t="s">
        <v>161</v>
      </c>
      <c r="M168" s="24"/>
      <c r="N168" s="24" t="s">
        <v>125</v>
      </c>
      <c r="O168" s="24" t="str">
        <f t="shared" si="22"/>
        <v xml:space="preserve">ANGELONIA ALONIA Snow </v>
      </c>
      <c r="P168" s="54">
        <v>168</v>
      </c>
      <c r="Q168" s="54">
        <v>6</v>
      </c>
      <c r="R168" s="20">
        <f t="shared" si="23"/>
        <v>0</v>
      </c>
      <c r="S168" s="20">
        <f t="shared" si="24"/>
        <v>0</v>
      </c>
      <c r="T168" s="20">
        <f t="shared" si="25"/>
        <v>0</v>
      </c>
      <c r="U168" s="303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44"/>
      <c r="AI168" s="44"/>
      <c r="AJ168" s="304"/>
      <c r="AK168" s="30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14"/>
      <c r="BV168" s="14"/>
      <c r="BW168" s="14"/>
      <c r="BX168" s="14"/>
      <c r="BY168" s="14"/>
      <c r="BZ168" s="14"/>
      <c r="CA168" s="14"/>
      <c r="CB168" s="14"/>
    </row>
    <row r="169" spans="1:80" ht="20.100000000000001" customHeight="1" x14ac:dyDescent="0.25">
      <c r="A169" s="125">
        <v>14382</v>
      </c>
      <c r="B169" s="126" t="s">
        <v>281</v>
      </c>
      <c r="C169" s="126" t="s">
        <v>233</v>
      </c>
      <c r="D169" s="126" t="s">
        <v>1635</v>
      </c>
      <c r="E169" s="127" t="s">
        <v>120</v>
      </c>
      <c r="F169" s="127" t="s">
        <v>121</v>
      </c>
      <c r="G169" s="128">
        <v>30</v>
      </c>
      <c r="H169" s="128">
        <v>6</v>
      </c>
      <c r="I169" s="127" t="s">
        <v>176</v>
      </c>
      <c r="J169" s="129">
        <v>0.05</v>
      </c>
      <c r="K169" s="126" t="s">
        <v>257</v>
      </c>
      <c r="L169" s="126" t="s">
        <v>161</v>
      </c>
      <c r="M169" s="126"/>
      <c r="N169" s="126" t="s">
        <v>125</v>
      </c>
      <c r="O169" s="126" t="str">
        <f t="shared" si="22"/>
        <v>ANGELONIA ALONIA Variés</v>
      </c>
      <c r="P169" s="130">
        <v>169</v>
      </c>
      <c r="Q169" s="130">
        <v>6</v>
      </c>
      <c r="R169" s="20">
        <f t="shared" si="23"/>
        <v>0</v>
      </c>
      <c r="S169" s="20">
        <f t="shared" si="24"/>
        <v>0</v>
      </c>
      <c r="T169" s="20">
        <f t="shared" si="25"/>
        <v>0</v>
      </c>
      <c r="U169" s="303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04"/>
      <c r="AF169" s="304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8"/>
      <c r="BN169" s="158"/>
      <c r="BO169" s="158"/>
      <c r="BP169" s="158"/>
      <c r="BQ169" s="158"/>
      <c r="BR169" s="158"/>
      <c r="BS169" s="158"/>
      <c r="BT169" s="158"/>
      <c r="BU169" s="14"/>
      <c r="BV169" s="14"/>
      <c r="BW169" s="14"/>
      <c r="BX169" s="14"/>
      <c r="BY169" s="14"/>
      <c r="BZ169" s="14"/>
      <c r="CA169" s="14"/>
      <c r="CB169" s="14"/>
    </row>
    <row r="170" spans="1:80" ht="20.100000000000001" customHeight="1" x14ac:dyDescent="0.25">
      <c r="A170" s="23">
        <v>22871</v>
      </c>
      <c r="B170" s="24" t="s">
        <v>286</v>
      </c>
      <c r="C170" s="24" t="s">
        <v>1143</v>
      </c>
      <c r="D170" s="24"/>
      <c r="E170" s="66" t="s">
        <v>120</v>
      </c>
      <c r="F170" s="66" t="s">
        <v>121</v>
      </c>
      <c r="G170" s="64">
        <v>30</v>
      </c>
      <c r="H170" s="64">
        <v>6</v>
      </c>
      <c r="I170" s="66" t="s">
        <v>120</v>
      </c>
      <c r="J170" s="72">
        <v>4.2000000000000003E-2</v>
      </c>
      <c r="K170" s="24" t="s">
        <v>257</v>
      </c>
      <c r="L170" s="24" t="s">
        <v>161</v>
      </c>
      <c r="M170" s="24"/>
      <c r="N170" s="24" t="s">
        <v>125</v>
      </c>
      <c r="O170" s="24" t="str">
        <f t="shared" si="22"/>
        <v>ANTHEMIS LOLLIES Berry Gummy</v>
      </c>
      <c r="P170" s="54">
        <v>170</v>
      </c>
      <c r="Q170" s="54">
        <v>6</v>
      </c>
      <c r="R170" s="20">
        <f t="shared" si="23"/>
        <v>0</v>
      </c>
      <c r="S170" s="20">
        <f t="shared" si="24"/>
        <v>0</v>
      </c>
      <c r="T170" s="20">
        <f t="shared" si="25"/>
        <v>0</v>
      </c>
      <c r="U170" s="241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304"/>
      <c r="AG170" s="304"/>
      <c r="AH170" s="44"/>
      <c r="AI170" s="44"/>
      <c r="AJ170" s="304"/>
      <c r="AK170" s="30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14"/>
      <c r="BV170" s="14"/>
      <c r="BW170" s="14"/>
      <c r="BX170" s="14"/>
      <c r="BY170" s="14"/>
      <c r="BZ170" s="14"/>
      <c r="CA170" s="14"/>
      <c r="CB170" s="14"/>
    </row>
    <row r="171" spans="1:80" ht="20.100000000000001" customHeight="1" x14ac:dyDescent="0.25">
      <c r="A171" s="125">
        <v>22872</v>
      </c>
      <c r="B171" s="126" t="s">
        <v>286</v>
      </c>
      <c r="C171" s="126" t="s">
        <v>287</v>
      </c>
      <c r="D171" s="126"/>
      <c r="E171" s="127" t="s">
        <v>120</v>
      </c>
      <c r="F171" s="127" t="s">
        <v>121</v>
      </c>
      <c r="G171" s="128">
        <v>30</v>
      </c>
      <c r="H171" s="128">
        <v>6</v>
      </c>
      <c r="I171" s="127" t="s">
        <v>120</v>
      </c>
      <c r="J171" s="129">
        <v>4.2000000000000003E-2</v>
      </c>
      <c r="K171" s="126" t="s">
        <v>257</v>
      </c>
      <c r="L171" s="126" t="s">
        <v>161</v>
      </c>
      <c r="M171" s="126"/>
      <c r="N171" s="126" t="s">
        <v>125</v>
      </c>
      <c r="O171" s="126" t="str">
        <f t="shared" si="22"/>
        <v>ANTHEMIS LOLLIES Buttermint</v>
      </c>
      <c r="P171" s="130">
        <v>171</v>
      </c>
      <c r="Q171" s="130">
        <v>6</v>
      </c>
      <c r="R171" s="20">
        <f t="shared" si="23"/>
        <v>0</v>
      </c>
      <c r="S171" s="20">
        <f t="shared" si="24"/>
        <v>0</v>
      </c>
      <c r="T171" s="20">
        <f t="shared" si="25"/>
        <v>0</v>
      </c>
      <c r="U171" s="242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304"/>
      <c r="AG171" s="304"/>
      <c r="AH171" s="158"/>
      <c r="AI171" s="158"/>
      <c r="AJ171" s="304"/>
      <c r="AK171" s="304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8"/>
      <c r="BN171" s="158"/>
      <c r="BO171" s="158"/>
      <c r="BP171" s="158"/>
      <c r="BQ171" s="158"/>
      <c r="BR171" s="158"/>
      <c r="BS171" s="158"/>
      <c r="BT171" s="158"/>
      <c r="BU171" s="14"/>
      <c r="BV171" s="14"/>
      <c r="BW171" s="14"/>
      <c r="BX171" s="14"/>
      <c r="BY171" s="14"/>
      <c r="BZ171" s="14"/>
      <c r="CA171" s="14"/>
      <c r="CB171" s="14"/>
    </row>
    <row r="172" spans="1:80" ht="20.100000000000001" customHeight="1" x14ac:dyDescent="0.25">
      <c r="A172" s="23">
        <v>23756</v>
      </c>
      <c r="B172" s="24" t="s">
        <v>286</v>
      </c>
      <c r="C172" s="24" t="s">
        <v>144</v>
      </c>
      <c r="D172" s="24"/>
      <c r="E172" s="66" t="s">
        <v>120</v>
      </c>
      <c r="F172" s="66" t="s">
        <v>121</v>
      </c>
      <c r="G172" s="64">
        <v>30</v>
      </c>
      <c r="H172" s="64">
        <v>6</v>
      </c>
      <c r="I172" s="66" t="s">
        <v>120</v>
      </c>
      <c r="J172" s="72">
        <v>4.2000000000000003E-2</v>
      </c>
      <c r="K172" s="24" t="s">
        <v>257</v>
      </c>
      <c r="L172" s="24" t="s">
        <v>161</v>
      </c>
      <c r="M172" s="24"/>
      <c r="N172" s="24" t="s">
        <v>125</v>
      </c>
      <c r="O172" s="24" t="str">
        <f t="shared" si="22"/>
        <v>ANTHEMIS LOLLIES Marshmallow</v>
      </c>
      <c r="P172" s="54">
        <v>172</v>
      </c>
      <c r="Q172" s="54">
        <v>6</v>
      </c>
      <c r="R172" s="20">
        <f t="shared" si="23"/>
        <v>0</v>
      </c>
      <c r="S172" s="20">
        <f t="shared" si="24"/>
        <v>0</v>
      </c>
      <c r="T172" s="20">
        <f t="shared" si="25"/>
        <v>0</v>
      </c>
      <c r="U172" s="241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304"/>
      <c r="AG172" s="304"/>
      <c r="AH172" s="44"/>
      <c r="AI172" s="44"/>
      <c r="AJ172" s="304"/>
      <c r="AK172" s="30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14"/>
      <c r="BV172" s="14"/>
      <c r="BW172" s="14"/>
      <c r="BX172" s="14"/>
      <c r="BY172" s="14"/>
      <c r="BZ172" s="14"/>
      <c r="CA172" s="14"/>
      <c r="CB172" s="14"/>
    </row>
    <row r="173" spans="1:80" ht="20.100000000000001" customHeight="1" x14ac:dyDescent="0.25">
      <c r="A173" s="125">
        <v>22873</v>
      </c>
      <c r="B173" s="126" t="s">
        <v>286</v>
      </c>
      <c r="C173" s="126" t="s">
        <v>1144</v>
      </c>
      <c r="D173" s="126"/>
      <c r="E173" s="127" t="s">
        <v>120</v>
      </c>
      <c r="F173" s="127" t="s">
        <v>121</v>
      </c>
      <c r="G173" s="128">
        <v>30</v>
      </c>
      <c r="H173" s="128">
        <v>6</v>
      </c>
      <c r="I173" s="127" t="s">
        <v>120</v>
      </c>
      <c r="J173" s="129">
        <v>4.2000000000000003E-2</v>
      </c>
      <c r="K173" s="126" t="s">
        <v>257</v>
      </c>
      <c r="L173" s="126" t="s">
        <v>161</v>
      </c>
      <c r="M173" s="126"/>
      <c r="N173" s="126" t="s">
        <v>125</v>
      </c>
      <c r="O173" s="126" t="str">
        <f t="shared" si="22"/>
        <v>ANTHEMIS LOLLIES Pink Pez</v>
      </c>
      <c r="P173" s="130">
        <v>173</v>
      </c>
      <c r="Q173" s="130">
        <v>6</v>
      </c>
      <c r="R173" s="20">
        <f t="shared" si="23"/>
        <v>0</v>
      </c>
      <c r="S173" s="20">
        <f t="shared" si="24"/>
        <v>0</v>
      </c>
      <c r="T173" s="20">
        <f t="shared" si="25"/>
        <v>0</v>
      </c>
      <c r="U173" s="242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304"/>
      <c r="AG173" s="304"/>
      <c r="AH173" s="158"/>
      <c r="AI173" s="158"/>
      <c r="AJ173" s="304"/>
      <c r="AK173" s="304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4"/>
      <c r="BV173" s="14"/>
      <c r="BW173" s="14"/>
      <c r="BX173" s="14"/>
      <c r="BY173" s="14"/>
      <c r="BZ173" s="14"/>
      <c r="CA173" s="14"/>
      <c r="CB173" s="14"/>
    </row>
    <row r="174" spans="1:80" ht="20.100000000000001" customHeight="1" x14ac:dyDescent="0.25">
      <c r="A174" s="23">
        <v>22874</v>
      </c>
      <c r="B174" s="24" t="s">
        <v>286</v>
      </c>
      <c r="C174" s="24" t="s">
        <v>1145</v>
      </c>
      <c r="D174" s="24"/>
      <c r="E174" s="66" t="s">
        <v>120</v>
      </c>
      <c r="F174" s="66" t="s">
        <v>121</v>
      </c>
      <c r="G174" s="64">
        <v>30</v>
      </c>
      <c r="H174" s="64">
        <v>6</v>
      </c>
      <c r="I174" s="66" t="s">
        <v>120</v>
      </c>
      <c r="J174" s="72">
        <v>4.2000000000000003E-2</v>
      </c>
      <c r="K174" s="24" t="s">
        <v>257</v>
      </c>
      <c r="L174" s="24" t="s">
        <v>161</v>
      </c>
      <c r="M174" s="24"/>
      <c r="N174" s="24" t="s">
        <v>125</v>
      </c>
      <c r="O174" s="24" t="str">
        <f t="shared" si="22"/>
        <v>ANTHEMIS LOLLIES White Chocolate</v>
      </c>
      <c r="P174" s="54">
        <v>174</v>
      </c>
      <c r="Q174" s="54">
        <v>6</v>
      </c>
      <c r="R174" s="20">
        <f t="shared" si="23"/>
        <v>0</v>
      </c>
      <c r="S174" s="20">
        <f t="shared" si="24"/>
        <v>0</v>
      </c>
      <c r="T174" s="20">
        <f t="shared" si="25"/>
        <v>0</v>
      </c>
      <c r="U174" s="241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304"/>
      <c r="AG174" s="304"/>
      <c r="AH174" s="44"/>
      <c r="AI174" s="44"/>
      <c r="AJ174" s="304"/>
      <c r="AK174" s="30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14"/>
      <c r="BV174" s="14"/>
      <c r="BW174" s="14"/>
      <c r="BX174" s="14"/>
      <c r="BY174" s="14"/>
      <c r="BZ174" s="14"/>
      <c r="CA174" s="14"/>
      <c r="CB174" s="14"/>
    </row>
    <row r="175" spans="1:80" ht="20.100000000000001" customHeight="1" x14ac:dyDescent="0.25">
      <c r="A175" s="125">
        <v>11953</v>
      </c>
      <c r="B175" s="126" t="s">
        <v>288</v>
      </c>
      <c r="C175" s="126" t="s">
        <v>1146</v>
      </c>
      <c r="D175" s="126"/>
      <c r="E175" s="127" t="s">
        <v>120</v>
      </c>
      <c r="F175" s="127" t="s">
        <v>121</v>
      </c>
      <c r="G175" s="128">
        <v>30</v>
      </c>
      <c r="H175" s="128">
        <v>6</v>
      </c>
      <c r="I175" s="127" t="s">
        <v>120</v>
      </c>
      <c r="J175" s="129">
        <v>4.2000000000000003E-2</v>
      </c>
      <c r="K175" s="126" t="s">
        <v>257</v>
      </c>
      <c r="L175" s="126" t="s">
        <v>161</v>
      </c>
      <c r="M175" s="126"/>
      <c r="N175" s="126" t="s">
        <v>125</v>
      </c>
      <c r="O175" s="126" t="str">
        <f t="shared" si="22"/>
        <v>ANTHEMIS HONEYBEES Double White</v>
      </c>
      <c r="P175" s="130">
        <v>175</v>
      </c>
      <c r="Q175" s="130">
        <v>6</v>
      </c>
      <c r="R175" s="20">
        <f t="shared" si="23"/>
        <v>0</v>
      </c>
      <c r="S175" s="20">
        <f t="shared" si="24"/>
        <v>0</v>
      </c>
      <c r="T175" s="20">
        <f t="shared" si="25"/>
        <v>0</v>
      </c>
      <c r="U175" s="242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304"/>
      <c r="AG175" s="304"/>
      <c r="AH175" s="158"/>
      <c r="AI175" s="158"/>
      <c r="AJ175" s="304"/>
      <c r="AK175" s="304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4"/>
      <c r="BV175" s="14"/>
      <c r="BW175" s="14"/>
      <c r="BX175" s="14"/>
      <c r="BY175" s="14"/>
      <c r="BZ175" s="14"/>
      <c r="CA175" s="14"/>
      <c r="CB175" s="14"/>
    </row>
    <row r="176" spans="1:80" ht="20.100000000000001" customHeight="1" x14ac:dyDescent="0.25">
      <c r="A176" s="23">
        <v>23031</v>
      </c>
      <c r="B176" s="24" t="s">
        <v>289</v>
      </c>
      <c r="C176" s="24" t="s">
        <v>233</v>
      </c>
      <c r="D176" s="24"/>
      <c r="E176" s="66" t="s">
        <v>120</v>
      </c>
      <c r="F176" s="66" t="s">
        <v>121</v>
      </c>
      <c r="G176" s="64">
        <v>30</v>
      </c>
      <c r="H176" s="64">
        <v>6</v>
      </c>
      <c r="I176" s="66" t="s">
        <v>120</v>
      </c>
      <c r="J176" s="72">
        <v>4.2000000000000003E-2</v>
      </c>
      <c r="K176" s="24" t="s">
        <v>257</v>
      </c>
      <c r="L176" s="24" t="s">
        <v>161</v>
      </c>
      <c r="M176" s="24"/>
      <c r="N176" s="24" t="s">
        <v>125</v>
      </c>
      <c r="O176" s="24" t="str">
        <f t="shared" si="22"/>
        <v>ANTHEMIS Variés</v>
      </c>
      <c r="P176" s="54">
        <v>176</v>
      </c>
      <c r="Q176" s="54">
        <v>6</v>
      </c>
      <c r="R176" s="20">
        <f t="shared" si="23"/>
        <v>0</v>
      </c>
      <c r="S176" s="20">
        <f t="shared" si="24"/>
        <v>0</v>
      </c>
      <c r="T176" s="20">
        <f t="shared" si="25"/>
        <v>0</v>
      </c>
      <c r="U176" s="241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304"/>
      <c r="AG176" s="304"/>
      <c r="AH176" s="44"/>
      <c r="AI176" s="44"/>
      <c r="AJ176" s="304"/>
      <c r="AK176" s="30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14"/>
      <c r="BV176" s="14"/>
      <c r="BW176" s="14"/>
      <c r="BX176" s="14"/>
      <c r="BY176" s="14"/>
      <c r="BZ176" s="14"/>
      <c r="CA176" s="14"/>
      <c r="CB176" s="14"/>
    </row>
    <row r="177" spans="1:80" ht="20.100000000000001" customHeight="1" x14ac:dyDescent="0.25">
      <c r="A177" s="125">
        <v>15764</v>
      </c>
      <c r="B177" s="126" t="s">
        <v>290</v>
      </c>
      <c r="C177" s="126" t="s">
        <v>291</v>
      </c>
      <c r="D177" s="126"/>
      <c r="E177" s="127" t="s">
        <v>120</v>
      </c>
      <c r="F177" s="127" t="s">
        <v>121</v>
      </c>
      <c r="G177" s="128">
        <v>30</v>
      </c>
      <c r="H177" s="128">
        <v>5</v>
      </c>
      <c r="I177" s="127" t="s">
        <v>176</v>
      </c>
      <c r="J177" s="129"/>
      <c r="K177" s="126" t="s">
        <v>257</v>
      </c>
      <c r="L177" s="126" t="s">
        <v>132</v>
      </c>
      <c r="M177" s="126"/>
      <c r="N177" s="126" t="s">
        <v>125</v>
      </c>
      <c r="O177" s="126" t="str">
        <f t="shared" si="22"/>
        <v>ANISODONTHEA Pink</v>
      </c>
      <c r="P177" s="130">
        <v>177</v>
      </c>
      <c r="Q177" s="130">
        <v>5</v>
      </c>
      <c r="R177" s="20">
        <f t="shared" si="23"/>
        <v>0</v>
      </c>
      <c r="S177" s="20">
        <f t="shared" si="24"/>
        <v>0</v>
      </c>
      <c r="T177" s="20">
        <f t="shared" si="25"/>
        <v>0</v>
      </c>
      <c r="U177" s="242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304"/>
      <c r="AG177" s="304"/>
      <c r="AH177" s="158"/>
      <c r="AI177" s="158"/>
      <c r="AJ177" s="304"/>
      <c r="AK177" s="304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4"/>
      <c r="BV177" s="14"/>
      <c r="BW177" s="14"/>
      <c r="BX177" s="14"/>
      <c r="BY177" s="14"/>
      <c r="BZ177" s="14"/>
      <c r="CA177" s="14"/>
      <c r="CB177" s="14"/>
    </row>
    <row r="178" spans="1:80" ht="20.100000000000001" customHeight="1" x14ac:dyDescent="0.25">
      <c r="A178" s="23">
        <v>25149</v>
      </c>
      <c r="B178" s="24" t="s">
        <v>292</v>
      </c>
      <c r="C178" s="24" t="s">
        <v>293</v>
      </c>
      <c r="D178" s="24"/>
      <c r="E178" s="66" t="s">
        <v>120</v>
      </c>
      <c r="F178" s="66" t="s">
        <v>121</v>
      </c>
      <c r="G178" s="64">
        <v>30</v>
      </c>
      <c r="H178" s="64">
        <v>6</v>
      </c>
      <c r="I178" s="66" t="s">
        <v>120</v>
      </c>
      <c r="J178" s="72"/>
      <c r="K178" s="24" t="s">
        <v>257</v>
      </c>
      <c r="L178" s="24" t="s">
        <v>136</v>
      </c>
      <c r="M178" s="24"/>
      <c r="N178" s="24" t="s">
        <v>125</v>
      </c>
      <c r="O178" s="24" t="str">
        <f t="shared" si="22"/>
        <v>APTENIA Variegata</v>
      </c>
      <c r="P178" s="54">
        <v>178</v>
      </c>
      <c r="Q178" s="54">
        <v>6</v>
      </c>
      <c r="R178" s="20">
        <f t="shared" si="23"/>
        <v>0</v>
      </c>
      <c r="S178" s="20">
        <f t="shared" si="24"/>
        <v>0</v>
      </c>
      <c r="T178" s="20">
        <f t="shared" si="25"/>
        <v>0</v>
      </c>
      <c r="U178" s="241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304"/>
      <c r="AG178" s="304"/>
      <c r="AH178" s="44"/>
      <c r="AI178" s="44"/>
      <c r="AJ178" s="304"/>
      <c r="AK178" s="30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14"/>
      <c r="BV178" s="14"/>
      <c r="BW178" s="14"/>
      <c r="BX178" s="14"/>
      <c r="BY178" s="14"/>
      <c r="BZ178" s="14"/>
      <c r="CA178" s="14"/>
      <c r="CB178" s="14"/>
    </row>
    <row r="179" spans="1:80" ht="20.100000000000001" customHeight="1" x14ac:dyDescent="0.25">
      <c r="A179" s="125">
        <v>3661</v>
      </c>
      <c r="B179" s="126" t="s">
        <v>294</v>
      </c>
      <c r="C179" s="126" t="s">
        <v>1147</v>
      </c>
      <c r="D179" s="126"/>
      <c r="E179" s="127" t="s">
        <v>208</v>
      </c>
      <c r="F179" s="127" t="s">
        <v>121</v>
      </c>
      <c r="G179" s="128">
        <v>30</v>
      </c>
      <c r="H179" s="128">
        <v>5</v>
      </c>
      <c r="I179" s="127" t="s">
        <v>131</v>
      </c>
      <c r="J179" s="129"/>
      <c r="K179" s="126" t="s">
        <v>257</v>
      </c>
      <c r="L179" s="126" t="s">
        <v>136</v>
      </c>
      <c r="M179" s="126"/>
      <c r="N179" s="126" t="s">
        <v>125</v>
      </c>
      <c r="O179" s="126" t="str">
        <f t="shared" si="22"/>
        <v>ASPARAGUS sprengerii</v>
      </c>
      <c r="P179" s="130">
        <v>179</v>
      </c>
      <c r="Q179" s="130">
        <v>5</v>
      </c>
      <c r="R179" s="20">
        <f t="shared" si="23"/>
        <v>0</v>
      </c>
      <c r="S179" s="20">
        <f t="shared" si="24"/>
        <v>0</v>
      </c>
      <c r="T179" s="20">
        <f t="shared" si="25"/>
        <v>0</v>
      </c>
      <c r="U179" s="242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304"/>
      <c r="AG179" s="304"/>
      <c r="AH179" s="158"/>
      <c r="AI179" s="158"/>
      <c r="AJ179" s="304"/>
      <c r="AK179" s="304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4"/>
      <c r="BV179" s="14"/>
      <c r="BW179" s="14"/>
      <c r="BX179" s="14"/>
      <c r="BY179" s="14"/>
      <c r="BZ179" s="14"/>
      <c r="CA179" s="14"/>
      <c r="CB179" s="14"/>
    </row>
    <row r="180" spans="1:80" ht="20.100000000000001" customHeight="1" x14ac:dyDescent="0.25">
      <c r="A180" s="23">
        <v>1027</v>
      </c>
      <c r="B180" s="24" t="s">
        <v>295</v>
      </c>
      <c r="C180" s="24" t="s">
        <v>1148</v>
      </c>
      <c r="D180" s="24"/>
      <c r="E180" s="66" t="s">
        <v>120</v>
      </c>
      <c r="F180" s="66" t="s">
        <v>121</v>
      </c>
      <c r="G180" s="64">
        <v>30</v>
      </c>
      <c r="H180" s="64">
        <v>5</v>
      </c>
      <c r="I180" s="66" t="s">
        <v>176</v>
      </c>
      <c r="J180" s="72"/>
      <c r="K180" s="24" t="s">
        <v>257</v>
      </c>
      <c r="L180" s="24" t="s">
        <v>179</v>
      </c>
      <c r="M180" s="24"/>
      <c r="N180" s="24" t="s">
        <v>125</v>
      </c>
      <c r="O180" s="24" t="str">
        <f t="shared" si="22"/>
        <v>ASTERICUS Gold Dollar</v>
      </c>
      <c r="P180" s="54">
        <v>180</v>
      </c>
      <c r="Q180" s="54">
        <v>5</v>
      </c>
      <c r="R180" s="20">
        <f t="shared" si="23"/>
        <v>0</v>
      </c>
      <c r="S180" s="20">
        <f t="shared" si="24"/>
        <v>0</v>
      </c>
      <c r="T180" s="20">
        <f t="shared" si="25"/>
        <v>0</v>
      </c>
      <c r="U180" s="241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304"/>
      <c r="AG180" s="304"/>
      <c r="AH180" s="44"/>
      <c r="AI180" s="44"/>
      <c r="AJ180" s="304"/>
      <c r="AK180" s="30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14"/>
      <c r="BV180" s="14"/>
      <c r="BW180" s="14"/>
      <c r="BX180" s="14"/>
      <c r="BY180" s="14"/>
      <c r="BZ180" s="14"/>
      <c r="CA180" s="14"/>
      <c r="CB180" s="14"/>
    </row>
    <row r="181" spans="1:80" ht="20.100000000000001" customHeight="1" x14ac:dyDescent="0.25">
      <c r="A181" s="233"/>
      <c r="B181" s="152" t="s">
        <v>120</v>
      </c>
      <c r="C181" s="153"/>
      <c r="D181" s="153"/>
      <c r="E181" s="154"/>
      <c r="F181" s="154"/>
      <c r="G181" s="154"/>
      <c r="H181" s="267"/>
      <c r="I181" s="154"/>
      <c r="J181" s="155"/>
      <c r="K181" s="153"/>
      <c r="L181" s="153" t="s">
        <v>593</v>
      </c>
      <c r="M181" s="153"/>
      <c r="N181" s="153"/>
      <c r="O181" s="153" t="str">
        <f t="shared" si="22"/>
        <v xml:space="preserve">B </v>
      </c>
      <c r="P181" s="156">
        <v>181</v>
      </c>
      <c r="Q181" s="156"/>
      <c r="R181" s="20"/>
      <c r="S181" s="20"/>
      <c r="T181" s="20"/>
      <c r="U181" s="508"/>
      <c r="V181" s="509"/>
      <c r="W181" s="509"/>
      <c r="X181" s="509"/>
      <c r="Y181" s="509"/>
      <c r="Z181" s="509"/>
      <c r="AA181" s="509"/>
      <c r="AB181" s="509"/>
      <c r="AC181" s="509"/>
      <c r="AD181" s="509"/>
      <c r="AE181" s="509"/>
      <c r="AF181" s="509"/>
      <c r="AG181" s="509"/>
      <c r="AH181" s="509"/>
      <c r="AI181" s="509"/>
      <c r="AJ181" s="509"/>
      <c r="AK181" s="509"/>
      <c r="AL181" s="509"/>
      <c r="AM181" s="509"/>
      <c r="AN181" s="509"/>
      <c r="AO181" s="509"/>
      <c r="AP181" s="509"/>
      <c r="AQ181" s="509"/>
      <c r="AR181" s="509"/>
      <c r="AS181" s="509"/>
      <c r="AT181" s="509"/>
      <c r="AU181" s="509"/>
      <c r="AV181" s="509"/>
      <c r="AW181" s="509"/>
      <c r="AX181" s="509"/>
      <c r="AY181" s="509"/>
      <c r="AZ181" s="509"/>
      <c r="BA181" s="509"/>
      <c r="BB181" s="509"/>
      <c r="BC181" s="509"/>
      <c r="BD181" s="509"/>
      <c r="BE181" s="509"/>
      <c r="BF181" s="509"/>
      <c r="BG181" s="509"/>
      <c r="BH181" s="509"/>
      <c r="BI181" s="509"/>
      <c r="BJ181" s="509"/>
      <c r="BK181" s="509"/>
      <c r="BL181" s="509"/>
      <c r="BM181" s="509"/>
      <c r="BN181" s="509"/>
      <c r="BO181" s="509"/>
      <c r="BP181" s="509"/>
      <c r="BQ181" s="509"/>
      <c r="BR181" s="509"/>
      <c r="BS181" s="509"/>
      <c r="BT181" s="509"/>
      <c r="BU181" s="14"/>
      <c r="BV181" s="14"/>
      <c r="BW181" s="14"/>
      <c r="BX181" s="14"/>
      <c r="BY181" s="14"/>
      <c r="BZ181" s="14"/>
      <c r="CA181" s="14"/>
      <c r="CB181" s="14"/>
    </row>
    <row r="182" spans="1:80" ht="20.100000000000001" customHeight="1" x14ac:dyDescent="0.25">
      <c r="A182" s="23">
        <v>14388</v>
      </c>
      <c r="B182" s="24" t="s">
        <v>296</v>
      </c>
      <c r="C182" s="24" t="s">
        <v>1150</v>
      </c>
      <c r="D182" s="24" t="s">
        <v>1626</v>
      </c>
      <c r="E182" s="66" t="s">
        <v>120</v>
      </c>
      <c r="F182" s="66" t="s">
        <v>121</v>
      </c>
      <c r="G182" s="64">
        <v>30</v>
      </c>
      <c r="H182" s="64">
        <v>6</v>
      </c>
      <c r="I182" s="66" t="s">
        <v>120</v>
      </c>
      <c r="J182" s="72">
        <v>4.4999999999999998E-2</v>
      </c>
      <c r="K182" s="24" t="s">
        <v>257</v>
      </c>
      <c r="L182" s="24" t="s">
        <v>161</v>
      </c>
      <c r="M182" s="24"/>
      <c r="N182" s="24" t="s">
        <v>125</v>
      </c>
      <c r="O182" s="24" t="str">
        <f t="shared" si="22"/>
        <v>BACOPA SCOPIA Gulliver Blue</v>
      </c>
      <c r="P182" s="54">
        <v>182</v>
      </c>
      <c r="Q182" s="54">
        <v>6</v>
      </c>
      <c r="R182" s="20">
        <f t="shared" si="23"/>
        <v>0</v>
      </c>
      <c r="S182" s="20">
        <f t="shared" si="24"/>
        <v>0</v>
      </c>
      <c r="T182" s="20">
        <f t="shared" si="25"/>
        <v>0</v>
      </c>
      <c r="U182" s="303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44"/>
      <c r="AI182" s="44"/>
      <c r="AJ182" s="304"/>
      <c r="AK182" s="30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14"/>
      <c r="BV182" s="14"/>
      <c r="BW182" s="14"/>
      <c r="BX182" s="14"/>
      <c r="BY182" s="14"/>
      <c r="BZ182" s="14"/>
      <c r="CA182" s="14"/>
      <c r="CB182" s="14"/>
    </row>
    <row r="183" spans="1:80" ht="20.100000000000001" customHeight="1" x14ac:dyDescent="0.25">
      <c r="A183" s="125">
        <v>14391</v>
      </c>
      <c r="B183" s="126" t="s">
        <v>296</v>
      </c>
      <c r="C183" s="126" t="s">
        <v>1151</v>
      </c>
      <c r="D183" s="126" t="s">
        <v>1626</v>
      </c>
      <c r="E183" s="127" t="s">
        <v>120</v>
      </c>
      <c r="F183" s="127" t="s">
        <v>121</v>
      </c>
      <c r="G183" s="128">
        <v>30</v>
      </c>
      <c r="H183" s="128">
        <v>6</v>
      </c>
      <c r="I183" s="127" t="s">
        <v>120</v>
      </c>
      <c r="J183" s="129">
        <v>4.4999999999999998E-2</v>
      </c>
      <c r="K183" s="126" t="s">
        <v>257</v>
      </c>
      <c r="L183" s="126" t="s">
        <v>161</v>
      </c>
      <c r="M183" s="126"/>
      <c r="N183" s="126" t="s">
        <v>125</v>
      </c>
      <c r="O183" s="126" t="str">
        <f t="shared" si="22"/>
        <v xml:space="preserve">BACOPA SCOPIA Gulliver Pink </v>
      </c>
      <c r="P183" s="130">
        <v>183</v>
      </c>
      <c r="Q183" s="130">
        <v>6</v>
      </c>
      <c r="R183" s="20">
        <f t="shared" si="23"/>
        <v>0</v>
      </c>
      <c r="S183" s="20">
        <f t="shared" si="24"/>
        <v>0</v>
      </c>
      <c r="T183" s="20">
        <f t="shared" si="25"/>
        <v>0</v>
      </c>
      <c r="U183" s="303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158"/>
      <c r="AI183" s="158"/>
      <c r="AJ183" s="304"/>
      <c r="AK183" s="304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  <c r="BE183" s="158"/>
      <c r="BF183" s="158"/>
      <c r="BG183" s="158"/>
      <c r="BH183" s="158"/>
      <c r="BI183" s="158"/>
      <c r="BJ183" s="158"/>
      <c r="BK183" s="158"/>
      <c r="BL183" s="158"/>
      <c r="BM183" s="158"/>
      <c r="BN183" s="158"/>
      <c r="BO183" s="158"/>
      <c r="BP183" s="158"/>
      <c r="BQ183" s="158"/>
      <c r="BR183" s="158"/>
      <c r="BS183" s="158"/>
      <c r="BT183" s="158"/>
      <c r="BU183" s="14"/>
      <c r="BV183" s="14"/>
      <c r="BW183" s="14"/>
      <c r="BX183" s="14"/>
      <c r="BY183" s="14"/>
      <c r="BZ183" s="14"/>
      <c r="CA183" s="14"/>
      <c r="CB183" s="14"/>
    </row>
    <row r="184" spans="1:80" ht="20.100000000000001" customHeight="1" x14ac:dyDescent="0.25">
      <c r="A184" s="23">
        <v>14394</v>
      </c>
      <c r="B184" s="24" t="s">
        <v>296</v>
      </c>
      <c r="C184" s="24" t="s">
        <v>1152</v>
      </c>
      <c r="D184" s="24" t="s">
        <v>1626</v>
      </c>
      <c r="E184" s="66" t="s">
        <v>120</v>
      </c>
      <c r="F184" s="66" t="s">
        <v>121</v>
      </c>
      <c r="G184" s="64">
        <v>30</v>
      </c>
      <c r="H184" s="64">
        <v>6</v>
      </c>
      <c r="I184" s="66" t="s">
        <v>120</v>
      </c>
      <c r="J184" s="72">
        <v>4.4999999999999998E-2</v>
      </c>
      <c r="K184" s="24" t="s">
        <v>257</v>
      </c>
      <c r="L184" s="24" t="s">
        <v>161</v>
      </c>
      <c r="M184" s="24"/>
      <c r="N184" s="24" t="s">
        <v>125</v>
      </c>
      <c r="O184" s="24" t="str">
        <f t="shared" si="22"/>
        <v xml:space="preserve">BACOPA SCOPIA Gulliver White </v>
      </c>
      <c r="P184" s="54">
        <v>184</v>
      </c>
      <c r="Q184" s="54">
        <v>6</v>
      </c>
      <c r="R184" s="20">
        <f t="shared" si="23"/>
        <v>0</v>
      </c>
      <c r="S184" s="20">
        <f t="shared" si="24"/>
        <v>0</v>
      </c>
      <c r="T184" s="20">
        <f t="shared" si="25"/>
        <v>0</v>
      </c>
      <c r="U184" s="303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44"/>
      <c r="AI184" s="44"/>
      <c r="AJ184" s="304"/>
      <c r="AK184" s="30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14"/>
      <c r="BV184" s="14"/>
      <c r="BW184" s="14"/>
      <c r="BX184" s="14"/>
      <c r="BY184" s="14"/>
      <c r="BZ184" s="14"/>
      <c r="CA184" s="14"/>
      <c r="CB184" s="14"/>
    </row>
    <row r="185" spans="1:80" ht="20.100000000000001" customHeight="1" x14ac:dyDescent="0.25">
      <c r="A185" s="125">
        <v>14385</v>
      </c>
      <c r="B185" s="126" t="s">
        <v>296</v>
      </c>
      <c r="C185" s="126" t="s">
        <v>1149</v>
      </c>
      <c r="D185" s="126" t="s">
        <v>1626</v>
      </c>
      <c r="E185" s="127" t="s">
        <v>120</v>
      </c>
      <c r="F185" s="127" t="s">
        <v>121</v>
      </c>
      <c r="G185" s="128">
        <v>30</v>
      </c>
      <c r="H185" s="128">
        <v>6</v>
      </c>
      <c r="I185" s="127" t="s">
        <v>120</v>
      </c>
      <c r="J185" s="129">
        <v>4.4999999999999998E-2</v>
      </c>
      <c r="K185" s="126" t="s">
        <v>257</v>
      </c>
      <c r="L185" s="126" t="s">
        <v>161</v>
      </c>
      <c r="M185" s="126"/>
      <c r="N185" s="126" t="s">
        <v>125</v>
      </c>
      <c r="O185" s="126" t="str">
        <f t="shared" si="22"/>
        <v>BACOPA SCOPIA Gulliver Double Snowball</v>
      </c>
      <c r="P185" s="130">
        <v>185</v>
      </c>
      <c r="Q185" s="130">
        <v>6</v>
      </c>
      <c r="R185" s="20">
        <f t="shared" si="23"/>
        <v>0</v>
      </c>
      <c r="S185" s="20">
        <f t="shared" si="24"/>
        <v>0</v>
      </c>
      <c r="T185" s="20">
        <f t="shared" si="25"/>
        <v>0</v>
      </c>
      <c r="U185" s="303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158"/>
      <c r="AI185" s="158"/>
      <c r="AJ185" s="304"/>
      <c r="AK185" s="304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  <c r="BE185" s="158"/>
      <c r="BF185" s="158"/>
      <c r="BG185" s="158"/>
      <c r="BH185" s="158"/>
      <c r="BI185" s="158"/>
      <c r="BJ185" s="158"/>
      <c r="BK185" s="158"/>
      <c r="BL185" s="158"/>
      <c r="BM185" s="158"/>
      <c r="BN185" s="158"/>
      <c r="BO185" s="158"/>
      <c r="BP185" s="158"/>
      <c r="BQ185" s="158"/>
      <c r="BR185" s="158"/>
      <c r="BS185" s="158"/>
      <c r="BT185" s="158"/>
      <c r="BU185" s="14"/>
      <c r="BV185" s="14"/>
      <c r="BW185" s="14"/>
      <c r="BX185" s="14"/>
      <c r="BY185" s="14"/>
      <c r="BZ185" s="14"/>
      <c r="CA185" s="14"/>
      <c r="CB185" s="14"/>
    </row>
    <row r="186" spans="1:80" ht="20.100000000000001" customHeight="1" x14ac:dyDescent="0.25">
      <c r="A186" s="23">
        <v>14713</v>
      </c>
      <c r="B186" s="24" t="s">
        <v>296</v>
      </c>
      <c r="C186" s="24" t="s">
        <v>1153</v>
      </c>
      <c r="D186" s="24" t="s">
        <v>1626</v>
      </c>
      <c r="E186" s="66" t="s">
        <v>120</v>
      </c>
      <c r="F186" s="66" t="s">
        <v>121</v>
      </c>
      <c r="G186" s="64">
        <v>30</v>
      </c>
      <c r="H186" s="64">
        <v>6</v>
      </c>
      <c r="I186" s="66" t="s">
        <v>120</v>
      </c>
      <c r="J186" s="72">
        <v>4.4999999999999998E-2</v>
      </c>
      <c r="K186" s="24" t="s">
        <v>257</v>
      </c>
      <c r="L186" s="24" t="s">
        <v>161</v>
      </c>
      <c r="M186" s="24"/>
      <c r="N186" s="24" t="s">
        <v>125</v>
      </c>
      <c r="O186" s="24" t="str">
        <f t="shared" si="22"/>
        <v xml:space="preserve">BACOPA SCOPIA Gulliver Variés </v>
      </c>
      <c r="P186" s="54">
        <v>186</v>
      </c>
      <c r="Q186" s="54">
        <v>6</v>
      </c>
      <c r="R186" s="20">
        <f t="shared" si="23"/>
        <v>0</v>
      </c>
      <c r="S186" s="20">
        <f t="shared" si="24"/>
        <v>0</v>
      </c>
      <c r="T186" s="20">
        <f t="shared" si="25"/>
        <v>0</v>
      </c>
      <c r="U186" s="303"/>
      <c r="V186" s="304"/>
      <c r="W186" s="304"/>
      <c r="X186" s="304"/>
      <c r="Y186" s="304"/>
      <c r="Z186" s="304"/>
      <c r="AA186" s="304"/>
      <c r="AB186" s="304"/>
      <c r="AC186" s="304"/>
      <c r="AD186" s="304"/>
      <c r="AE186" s="304"/>
      <c r="AF186" s="304"/>
      <c r="AG186" s="304"/>
      <c r="AH186" s="44"/>
      <c r="AI186" s="44"/>
      <c r="AJ186" s="304"/>
      <c r="AK186" s="30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14"/>
      <c r="BV186" s="14"/>
      <c r="BW186" s="14"/>
      <c r="BX186" s="14"/>
      <c r="BY186" s="14"/>
      <c r="BZ186" s="14"/>
      <c r="CA186" s="14"/>
      <c r="CB186" s="14"/>
    </row>
    <row r="187" spans="1:80" ht="20.100000000000001" customHeight="1" x14ac:dyDescent="0.25">
      <c r="A187" s="189">
        <v>22879</v>
      </c>
      <c r="B187" s="186" t="s">
        <v>297</v>
      </c>
      <c r="C187" s="186" t="s">
        <v>298</v>
      </c>
      <c r="D187" s="186" t="s">
        <v>1632</v>
      </c>
      <c r="E187" s="190" t="s">
        <v>208</v>
      </c>
      <c r="F187" s="190" t="s">
        <v>1701</v>
      </c>
      <c r="G187" s="190">
        <v>30</v>
      </c>
      <c r="H187" s="191">
        <v>5</v>
      </c>
      <c r="I187" s="190" t="s">
        <v>120</v>
      </c>
      <c r="J187" s="192"/>
      <c r="K187" s="186" t="s">
        <v>257</v>
      </c>
      <c r="L187" s="186" t="s">
        <v>161</v>
      </c>
      <c r="M187" s="186"/>
      <c r="N187" s="186" t="s">
        <v>1598</v>
      </c>
      <c r="O187" s="186" t="str">
        <f t="shared" si="22"/>
        <v xml:space="preserve">BEGONIA BIG Blanc feuille verte </v>
      </c>
      <c r="P187" s="193">
        <v>187</v>
      </c>
      <c r="Q187" s="193">
        <v>5</v>
      </c>
      <c r="R187" s="20">
        <f t="shared" si="23"/>
        <v>0</v>
      </c>
      <c r="S187" s="20">
        <f t="shared" si="24"/>
        <v>0</v>
      </c>
      <c r="T187" s="20">
        <f t="shared" si="25"/>
        <v>0</v>
      </c>
      <c r="U187" s="303"/>
      <c r="V187" s="304"/>
      <c r="W187" s="304"/>
      <c r="X187" s="304"/>
      <c r="Y187" s="304"/>
      <c r="Z187" s="304"/>
      <c r="AA187" s="304"/>
      <c r="AB187" s="304"/>
      <c r="AC187" s="194"/>
      <c r="AD187" s="194"/>
      <c r="AE187" s="194"/>
      <c r="AF187" s="304"/>
      <c r="AG187" s="304"/>
      <c r="AH187" s="194"/>
      <c r="AI187" s="194"/>
      <c r="AJ187" s="304"/>
      <c r="AK187" s="30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4"/>
      <c r="BV187" s="14"/>
      <c r="BW187" s="14"/>
      <c r="BX187" s="14"/>
      <c r="BY187" s="14"/>
      <c r="BZ187" s="14"/>
      <c r="CA187" s="14"/>
      <c r="CB187" s="14"/>
    </row>
    <row r="188" spans="1:80" ht="20.100000000000001" customHeight="1" x14ac:dyDescent="0.25">
      <c r="A188" s="30">
        <v>22879</v>
      </c>
      <c r="B188" s="29" t="s">
        <v>297</v>
      </c>
      <c r="C188" s="29" t="s">
        <v>299</v>
      </c>
      <c r="D188" s="29" t="s">
        <v>1632</v>
      </c>
      <c r="E188" s="67" t="s">
        <v>208</v>
      </c>
      <c r="F188" s="67" t="s">
        <v>1702</v>
      </c>
      <c r="G188" s="73">
        <v>180</v>
      </c>
      <c r="H188" s="73">
        <v>5</v>
      </c>
      <c r="I188" s="67" t="s">
        <v>120</v>
      </c>
      <c r="J188" s="74"/>
      <c r="K188" s="29" t="s">
        <v>257</v>
      </c>
      <c r="L188" s="29" t="s">
        <v>161</v>
      </c>
      <c r="M188" s="29"/>
      <c r="N188" s="29" t="s">
        <v>1598</v>
      </c>
      <c r="O188" s="29" t="str">
        <f t="shared" si="22"/>
        <v>BEGONIA BIG Blanc feuille verte</v>
      </c>
      <c r="P188" s="55">
        <v>188</v>
      </c>
      <c r="Q188" s="55">
        <v>5</v>
      </c>
      <c r="R188" s="20">
        <f t="shared" si="23"/>
        <v>0</v>
      </c>
      <c r="S188" s="20">
        <f t="shared" si="24"/>
        <v>0</v>
      </c>
      <c r="T188" s="20">
        <f t="shared" si="25"/>
        <v>0</v>
      </c>
      <c r="U188" s="303"/>
      <c r="V188" s="304"/>
      <c r="W188" s="304"/>
      <c r="X188" s="304"/>
      <c r="Y188" s="304"/>
      <c r="Z188" s="304"/>
      <c r="AA188" s="304"/>
      <c r="AB188" s="304"/>
      <c r="AC188" s="45"/>
      <c r="AD188" s="45"/>
      <c r="AE188" s="45"/>
      <c r="AF188" s="304"/>
      <c r="AG188" s="304"/>
      <c r="AH188" s="45"/>
      <c r="AI188" s="45"/>
      <c r="AJ188" s="304"/>
      <c r="AK188" s="304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14"/>
      <c r="BV188" s="14"/>
      <c r="BW188" s="14"/>
      <c r="BX188" s="14"/>
      <c r="BY188" s="14"/>
      <c r="BZ188" s="14"/>
      <c r="CA188" s="14"/>
      <c r="CB188" s="14"/>
    </row>
    <row r="189" spans="1:80" ht="20.100000000000001" customHeight="1" x14ac:dyDescent="0.25">
      <c r="A189" s="189">
        <v>10439</v>
      </c>
      <c r="B189" s="186" t="s">
        <v>297</v>
      </c>
      <c r="C189" s="186" t="s">
        <v>300</v>
      </c>
      <c r="D189" s="186" t="s">
        <v>1632</v>
      </c>
      <c r="E189" s="190" t="s">
        <v>208</v>
      </c>
      <c r="F189" s="190" t="s">
        <v>1701</v>
      </c>
      <c r="G189" s="190">
        <v>30</v>
      </c>
      <c r="H189" s="191">
        <v>5</v>
      </c>
      <c r="I189" s="190" t="s">
        <v>120</v>
      </c>
      <c r="J189" s="192"/>
      <c r="K189" s="186" t="s">
        <v>257</v>
      </c>
      <c r="L189" s="186" t="s">
        <v>161</v>
      </c>
      <c r="M189" s="186"/>
      <c r="N189" s="186" t="s">
        <v>1598</v>
      </c>
      <c r="O189" s="186" t="str">
        <f t="shared" si="22"/>
        <v xml:space="preserve">BEGONIA BIG Rouge feuille verte </v>
      </c>
      <c r="P189" s="193">
        <v>189</v>
      </c>
      <c r="Q189" s="193">
        <v>5</v>
      </c>
      <c r="R189" s="20">
        <f t="shared" si="23"/>
        <v>0</v>
      </c>
      <c r="S189" s="20">
        <f t="shared" si="24"/>
        <v>0</v>
      </c>
      <c r="T189" s="20">
        <f t="shared" si="25"/>
        <v>0</v>
      </c>
      <c r="U189" s="303"/>
      <c r="V189" s="304"/>
      <c r="W189" s="304"/>
      <c r="X189" s="304"/>
      <c r="Y189" s="304"/>
      <c r="Z189" s="304"/>
      <c r="AA189" s="304"/>
      <c r="AB189" s="304"/>
      <c r="AC189" s="194"/>
      <c r="AD189" s="194"/>
      <c r="AE189" s="194"/>
      <c r="AF189" s="304"/>
      <c r="AG189" s="304"/>
      <c r="AH189" s="194"/>
      <c r="AI189" s="194"/>
      <c r="AJ189" s="304"/>
      <c r="AK189" s="30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4"/>
      <c r="BO189" s="194"/>
      <c r="BP189" s="194"/>
      <c r="BQ189" s="194"/>
      <c r="BR189" s="194"/>
      <c r="BS189" s="194"/>
      <c r="BT189" s="194"/>
      <c r="BU189" s="14"/>
      <c r="BV189" s="14"/>
      <c r="BW189" s="14"/>
      <c r="BX189" s="14"/>
      <c r="BY189" s="14"/>
      <c r="BZ189" s="14"/>
      <c r="CA189" s="14"/>
      <c r="CB189" s="14"/>
    </row>
    <row r="190" spans="1:80" ht="20.100000000000001" customHeight="1" x14ac:dyDescent="0.25">
      <c r="A190" s="30">
        <v>10439</v>
      </c>
      <c r="B190" s="29" t="s">
        <v>297</v>
      </c>
      <c r="C190" s="29" t="s">
        <v>301</v>
      </c>
      <c r="D190" s="29" t="s">
        <v>1632</v>
      </c>
      <c r="E190" s="67" t="s">
        <v>208</v>
      </c>
      <c r="F190" s="67" t="s">
        <v>1702</v>
      </c>
      <c r="G190" s="73">
        <v>180</v>
      </c>
      <c r="H190" s="73">
        <v>5</v>
      </c>
      <c r="I190" s="67" t="s">
        <v>120</v>
      </c>
      <c r="J190" s="74"/>
      <c r="K190" s="29" t="s">
        <v>257</v>
      </c>
      <c r="L190" s="29" t="s">
        <v>161</v>
      </c>
      <c r="M190" s="29"/>
      <c r="N190" s="29" t="s">
        <v>1598</v>
      </c>
      <c r="O190" s="29" t="str">
        <f t="shared" si="22"/>
        <v>BEGONIA BIG Rouge feuille verte</v>
      </c>
      <c r="P190" s="55">
        <v>190</v>
      </c>
      <c r="Q190" s="55">
        <v>5</v>
      </c>
      <c r="R190" s="20">
        <f t="shared" si="23"/>
        <v>0</v>
      </c>
      <c r="S190" s="20">
        <f t="shared" si="24"/>
        <v>0</v>
      </c>
      <c r="T190" s="20">
        <f t="shared" si="25"/>
        <v>0</v>
      </c>
      <c r="U190" s="303"/>
      <c r="V190" s="304"/>
      <c r="W190" s="304"/>
      <c r="X190" s="304"/>
      <c r="Y190" s="304"/>
      <c r="Z190" s="304"/>
      <c r="AA190" s="304"/>
      <c r="AB190" s="304"/>
      <c r="AC190" s="45"/>
      <c r="AD190" s="45"/>
      <c r="AE190" s="45"/>
      <c r="AF190" s="304"/>
      <c r="AG190" s="304"/>
      <c r="AH190" s="45"/>
      <c r="AI190" s="45"/>
      <c r="AJ190" s="304"/>
      <c r="AK190" s="304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14"/>
      <c r="BV190" s="14"/>
      <c r="BW190" s="14"/>
      <c r="BX190" s="14"/>
      <c r="BY190" s="14"/>
      <c r="BZ190" s="14"/>
      <c r="CA190" s="14"/>
      <c r="CB190" s="14"/>
    </row>
    <row r="191" spans="1:80" ht="20.100000000000001" customHeight="1" x14ac:dyDescent="0.25">
      <c r="A191" s="189">
        <v>10440</v>
      </c>
      <c r="B191" s="186" t="s">
        <v>297</v>
      </c>
      <c r="C191" s="186" t="s">
        <v>1706</v>
      </c>
      <c r="D191" s="186" t="s">
        <v>1632</v>
      </c>
      <c r="E191" s="190" t="s">
        <v>208</v>
      </c>
      <c r="F191" s="190" t="s">
        <v>1701</v>
      </c>
      <c r="G191" s="190">
        <v>30</v>
      </c>
      <c r="H191" s="191">
        <v>5</v>
      </c>
      <c r="I191" s="190" t="s">
        <v>120</v>
      </c>
      <c r="J191" s="192"/>
      <c r="K191" s="186" t="s">
        <v>257</v>
      </c>
      <c r="L191" s="186" t="s">
        <v>161</v>
      </c>
      <c r="M191" s="186"/>
      <c r="N191" s="186" t="s">
        <v>1598</v>
      </c>
      <c r="O191" s="186" t="str">
        <f t="shared" si="22"/>
        <v xml:space="preserve">BEGONIA BIG Rose feuille foncée </v>
      </c>
      <c r="P191" s="193">
        <v>191</v>
      </c>
      <c r="Q191" s="193">
        <v>5</v>
      </c>
      <c r="R191" s="20">
        <f t="shared" si="23"/>
        <v>0</v>
      </c>
      <c r="S191" s="20">
        <f t="shared" si="24"/>
        <v>0</v>
      </c>
      <c r="T191" s="20">
        <f t="shared" si="25"/>
        <v>0</v>
      </c>
      <c r="U191" s="303"/>
      <c r="V191" s="304"/>
      <c r="W191" s="304"/>
      <c r="X191" s="304"/>
      <c r="Y191" s="304"/>
      <c r="Z191" s="304"/>
      <c r="AA191" s="304"/>
      <c r="AB191" s="304"/>
      <c r="AC191" s="194"/>
      <c r="AD191" s="194"/>
      <c r="AE191" s="194"/>
      <c r="AF191" s="304"/>
      <c r="AG191" s="304"/>
      <c r="AH191" s="194"/>
      <c r="AI191" s="194"/>
      <c r="AJ191" s="304"/>
      <c r="AK191" s="30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4"/>
      <c r="BM191" s="194"/>
      <c r="BN191" s="194"/>
      <c r="BO191" s="194"/>
      <c r="BP191" s="194"/>
      <c r="BQ191" s="194"/>
      <c r="BR191" s="194"/>
      <c r="BS191" s="194"/>
      <c r="BT191" s="194"/>
      <c r="BU191" s="14"/>
      <c r="BV191" s="14"/>
      <c r="BW191" s="14"/>
      <c r="BX191" s="14"/>
      <c r="BY191" s="14"/>
      <c r="BZ191" s="14"/>
      <c r="CA191" s="14"/>
      <c r="CB191" s="14"/>
    </row>
    <row r="192" spans="1:80" ht="20.100000000000001" customHeight="1" x14ac:dyDescent="0.25">
      <c r="A192" s="30">
        <v>10440</v>
      </c>
      <c r="B192" s="29" t="s">
        <v>297</v>
      </c>
      <c r="C192" s="29" t="s">
        <v>1706</v>
      </c>
      <c r="D192" s="29" t="s">
        <v>1632</v>
      </c>
      <c r="E192" s="67" t="s">
        <v>208</v>
      </c>
      <c r="F192" s="67" t="s">
        <v>1702</v>
      </c>
      <c r="G192" s="73">
        <v>180</v>
      </c>
      <c r="H192" s="73">
        <v>5</v>
      </c>
      <c r="I192" s="67" t="s">
        <v>120</v>
      </c>
      <c r="J192" s="74"/>
      <c r="K192" s="29" t="s">
        <v>257</v>
      </c>
      <c r="L192" s="29" t="s">
        <v>161</v>
      </c>
      <c r="M192" s="29"/>
      <c r="N192" s="29" t="s">
        <v>1598</v>
      </c>
      <c r="O192" s="29" t="str">
        <f t="shared" si="22"/>
        <v xml:space="preserve">BEGONIA BIG Rose feuille foncée </v>
      </c>
      <c r="P192" s="55">
        <v>192</v>
      </c>
      <c r="Q192" s="55">
        <v>5</v>
      </c>
      <c r="R192" s="20">
        <f t="shared" si="23"/>
        <v>0</v>
      </c>
      <c r="S192" s="20">
        <f t="shared" si="24"/>
        <v>0</v>
      </c>
      <c r="T192" s="20">
        <f t="shared" si="25"/>
        <v>0</v>
      </c>
      <c r="U192" s="303"/>
      <c r="V192" s="304"/>
      <c r="W192" s="304"/>
      <c r="X192" s="304"/>
      <c r="Y192" s="304"/>
      <c r="Z192" s="304"/>
      <c r="AA192" s="304"/>
      <c r="AB192" s="304"/>
      <c r="AC192" s="45"/>
      <c r="AD192" s="45"/>
      <c r="AE192" s="45"/>
      <c r="AF192" s="304"/>
      <c r="AG192" s="304"/>
      <c r="AH192" s="45"/>
      <c r="AI192" s="45"/>
      <c r="AJ192" s="304"/>
      <c r="AK192" s="304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14"/>
      <c r="BV192" s="14"/>
      <c r="BW192" s="14"/>
      <c r="BX192" s="14"/>
      <c r="BY192" s="14"/>
      <c r="BZ192" s="14"/>
      <c r="CA192" s="14"/>
      <c r="CB192" s="14"/>
    </row>
    <row r="193" spans="1:80" ht="20.100000000000001" customHeight="1" x14ac:dyDescent="0.25">
      <c r="A193" s="189">
        <v>10441</v>
      </c>
      <c r="B193" s="186" t="s">
        <v>297</v>
      </c>
      <c r="C193" s="186" t="s">
        <v>1705</v>
      </c>
      <c r="D193" s="186" t="s">
        <v>1632</v>
      </c>
      <c r="E193" s="190" t="s">
        <v>208</v>
      </c>
      <c r="F193" s="190" t="s">
        <v>1701</v>
      </c>
      <c r="G193" s="190">
        <v>30</v>
      </c>
      <c r="H193" s="191">
        <v>5</v>
      </c>
      <c r="I193" s="190" t="s">
        <v>120</v>
      </c>
      <c r="J193" s="192"/>
      <c r="K193" s="186" t="s">
        <v>257</v>
      </c>
      <c r="L193" s="186" t="s">
        <v>161</v>
      </c>
      <c r="M193" s="186"/>
      <c r="N193" s="186" t="s">
        <v>1598</v>
      </c>
      <c r="O193" s="186" t="str">
        <f t="shared" si="22"/>
        <v xml:space="preserve">BEGONIA BIG Rouge feuille foncée </v>
      </c>
      <c r="P193" s="193">
        <v>193</v>
      </c>
      <c r="Q193" s="193">
        <v>5</v>
      </c>
      <c r="R193" s="20">
        <f t="shared" si="23"/>
        <v>0</v>
      </c>
      <c r="S193" s="20">
        <f t="shared" si="24"/>
        <v>0</v>
      </c>
      <c r="T193" s="20">
        <f t="shared" si="25"/>
        <v>0</v>
      </c>
      <c r="U193" s="303"/>
      <c r="V193" s="304"/>
      <c r="W193" s="304"/>
      <c r="X193" s="304"/>
      <c r="Y193" s="304"/>
      <c r="Z193" s="304"/>
      <c r="AA193" s="304"/>
      <c r="AB193" s="304"/>
      <c r="AC193" s="194"/>
      <c r="AD193" s="194"/>
      <c r="AE193" s="194"/>
      <c r="AF193" s="304"/>
      <c r="AG193" s="304"/>
      <c r="AH193" s="194"/>
      <c r="AI193" s="194"/>
      <c r="AJ193" s="304"/>
      <c r="AK193" s="30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4"/>
      <c r="BV193" s="14"/>
      <c r="BW193" s="14"/>
      <c r="BX193" s="14"/>
      <c r="BY193" s="14"/>
      <c r="BZ193" s="14"/>
      <c r="CA193" s="14"/>
      <c r="CB193" s="14"/>
    </row>
    <row r="194" spans="1:80" ht="20.100000000000001" customHeight="1" x14ac:dyDescent="0.25">
      <c r="A194" s="30">
        <v>10441</v>
      </c>
      <c r="B194" s="29" t="s">
        <v>297</v>
      </c>
      <c r="C194" s="29" t="s">
        <v>1707</v>
      </c>
      <c r="D194" s="29" t="s">
        <v>1632</v>
      </c>
      <c r="E194" s="67" t="s">
        <v>208</v>
      </c>
      <c r="F194" s="67" t="s">
        <v>1702</v>
      </c>
      <c r="G194" s="73">
        <v>180</v>
      </c>
      <c r="H194" s="73">
        <v>5</v>
      </c>
      <c r="I194" s="67" t="s">
        <v>120</v>
      </c>
      <c r="J194" s="74"/>
      <c r="K194" s="29" t="s">
        <v>257</v>
      </c>
      <c r="L194" s="29" t="s">
        <v>161</v>
      </c>
      <c r="M194" s="29"/>
      <c r="N194" s="29" t="s">
        <v>1598</v>
      </c>
      <c r="O194" s="29" t="str">
        <f t="shared" si="22"/>
        <v>BEGONIA BIG Rouge feuille foncée</v>
      </c>
      <c r="P194" s="55">
        <v>194</v>
      </c>
      <c r="Q194" s="55">
        <v>5</v>
      </c>
      <c r="R194" s="20">
        <f t="shared" si="23"/>
        <v>0</v>
      </c>
      <c r="S194" s="20">
        <f t="shared" si="24"/>
        <v>0</v>
      </c>
      <c r="T194" s="20">
        <f t="shared" si="25"/>
        <v>0</v>
      </c>
      <c r="U194" s="303"/>
      <c r="V194" s="304"/>
      <c r="W194" s="304"/>
      <c r="X194" s="304"/>
      <c r="Y194" s="304"/>
      <c r="Z194" s="304"/>
      <c r="AA194" s="304"/>
      <c r="AB194" s="304"/>
      <c r="AC194" s="45"/>
      <c r="AD194" s="45"/>
      <c r="AE194" s="45"/>
      <c r="AF194" s="304"/>
      <c r="AG194" s="304"/>
      <c r="AH194" s="45"/>
      <c r="AI194" s="45"/>
      <c r="AJ194" s="304"/>
      <c r="AK194" s="304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14"/>
      <c r="BV194" s="14"/>
      <c r="BW194" s="14"/>
      <c r="BX194" s="14"/>
      <c r="BY194" s="14"/>
      <c r="BZ194" s="14"/>
      <c r="CA194" s="14"/>
      <c r="CB194" s="14"/>
    </row>
    <row r="195" spans="1:80" ht="20.100000000000001" customHeight="1" x14ac:dyDescent="0.25">
      <c r="A195" s="125">
        <v>2460</v>
      </c>
      <c r="B195" s="126" t="s">
        <v>306</v>
      </c>
      <c r="C195" s="126" t="s">
        <v>307</v>
      </c>
      <c r="D195" s="126"/>
      <c r="E195" s="127" t="s">
        <v>120</v>
      </c>
      <c r="F195" s="127" t="s">
        <v>121</v>
      </c>
      <c r="G195" s="128">
        <v>30</v>
      </c>
      <c r="H195" s="128">
        <v>6</v>
      </c>
      <c r="I195" s="127" t="s">
        <v>131</v>
      </c>
      <c r="J195" s="129">
        <v>0.05</v>
      </c>
      <c r="K195" s="126" t="s">
        <v>257</v>
      </c>
      <c r="L195" s="126" t="s">
        <v>136</v>
      </c>
      <c r="M195" s="126"/>
      <c r="N195" s="126" t="s">
        <v>125</v>
      </c>
      <c r="O195" s="126" t="str">
        <f t="shared" si="22"/>
        <v>BEGONIA DOUBLET Blanc</v>
      </c>
      <c r="P195" s="130">
        <v>195</v>
      </c>
      <c r="Q195" s="130">
        <v>6</v>
      </c>
      <c r="R195" s="20">
        <f t="shared" si="23"/>
        <v>0</v>
      </c>
      <c r="S195" s="20">
        <f t="shared" si="24"/>
        <v>0</v>
      </c>
      <c r="T195" s="20">
        <f t="shared" si="25"/>
        <v>0</v>
      </c>
      <c r="U195" s="242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304"/>
      <c r="AG195" s="304"/>
      <c r="AH195" s="158"/>
      <c r="AI195" s="158"/>
      <c r="AJ195" s="304"/>
      <c r="AK195" s="304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4"/>
      <c r="BV195" s="14"/>
      <c r="BW195" s="14"/>
      <c r="BX195" s="14"/>
      <c r="BY195" s="14"/>
      <c r="BZ195" s="14"/>
      <c r="CA195" s="14"/>
      <c r="CB195" s="14"/>
    </row>
    <row r="196" spans="1:80" ht="20.100000000000001" customHeight="1" x14ac:dyDescent="0.25">
      <c r="A196" s="23">
        <v>2459</v>
      </c>
      <c r="B196" s="24" t="s">
        <v>306</v>
      </c>
      <c r="C196" s="24" t="s">
        <v>308</v>
      </c>
      <c r="D196" s="24"/>
      <c r="E196" s="66" t="s">
        <v>120</v>
      </c>
      <c r="F196" s="66" t="s">
        <v>121</v>
      </c>
      <c r="G196" s="64">
        <v>30</v>
      </c>
      <c r="H196" s="64">
        <v>6</v>
      </c>
      <c r="I196" s="66" t="s">
        <v>131</v>
      </c>
      <c r="J196" s="72">
        <v>0.05</v>
      </c>
      <c r="K196" s="24" t="s">
        <v>257</v>
      </c>
      <c r="L196" s="24" t="s">
        <v>136</v>
      </c>
      <c r="M196" s="24"/>
      <c r="N196" s="24" t="s">
        <v>125</v>
      </c>
      <c r="O196" s="24" t="str">
        <f t="shared" si="22"/>
        <v>BEGONIA DOUBLET Rose</v>
      </c>
      <c r="P196" s="54">
        <v>196</v>
      </c>
      <c r="Q196" s="54">
        <v>6</v>
      </c>
      <c r="R196" s="20">
        <f t="shared" si="23"/>
        <v>0</v>
      </c>
      <c r="S196" s="20">
        <f t="shared" si="24"/>
        <v>0</v>
      </c>
      <c r="T196" s="20">
        <f t="shared" si="25"/>
        <v>0</v>
      </c>
      <c r="U196" s="241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304"/>
      <c r="AG196" s="304"/>
      <c r="AH196" s="44"/>
      <c r="AI196" s="44"/>
      <c r="AJ196" s="304"/>
      <c r="AK196" s="30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14"/>
      <c r="BV196" s="14"/>
      <c r="BW196" s="14"/>
      <c r="BX196" s="14"/>
      <c r="BY196" s="14"/>
      <c r="BZ196" s="14"/>
      <c r="CA196" s="14"/>
      <c r="CB196" s="14"/>
    </row>
    <row r="197" spans="1:80" ht="20.100000000000001" customHeight="1" x14ac:dyDescent="0.25">
      <c r="A197" s="125">
        <v>2458</v>
      </c>
      <c r="B197" s="126" t="s">
        <v>306</v>
      </c>
      <c r="C197" s="126" t="s">
        <v>309</v>
      </c>
      <c r="D197" s="126"/>
      <c r="E197" s="127" t="s">
        <v>120</v>
      </c>
      <c r="F197" s="127" t="s">
        <v>121</v>
      </c>
      <c r="G197" s="128">
        <v>30</v>
      </c>
      <c r="H197" s="128">
        <v>6</v>
      </c>
      <c r="I197" s="127" t="s">
        <v>131</v>
      </c>
      <c r="J197" s="129">
        <v>0.05</v>
      </c>
      <c r="K197" s="126" t="s">
        <v>257</v>
      </c>
      <c r="L197" s="126" t="s">
        <v>136</v>
      </c>
      <c r="M197" s="126"/>
      <c r="N197" s="126" t="s">
        <v>125</v>
      </c>
      <c r="O197" s="126" t="str">
        <f t="shared" si="22"/>
        <v>BEGONIA DOUBLET Rouge</v>
      </c>
      <c r="P197" s="130">
        <v>197</v>
      </c>
      <c r="Q197" s="130">
        <v>6</v>
      </c>
      <c r="R197" s="20">
        <f t="shared" si="23"/>
        <v>0</v>
      </c>
      <c r="S197" s="20">
        <f t="shared" si="24"/>
        <v>0</v>
      </c>
      <c r="T197" s="20">
        <f t="shared" si="25"/>
        <v>0</v>
      </c>
      <c r="U197" s="242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304"/>
      <c r="AG197" s="304"/>
      <c r="AH197" s="158"/>
      <c r="AI197" s="158"/>
      <c r="AJ197" s="304"/>
      <c r="AK197" s="304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58"/>
      <c r="BN197" s="158"/>
      <c r="BO197" s="158"/>
      <c r="BP197" s="158"/>
      <c r="BQ197" s="158"/>
      <c r="BR197" s="158"/>
      <c r="BS197" s="158"/>
      <c r="BT197" s="158"/>
      <c r="BU197" s="14"/>
      <c r="BV197" s="14"/>
      <c r="BW197" s="14"/>
      <c r="BX197" s="14"/>
      <c r="BY197" s="14"/>
      <c r="BZ197" s="14"/>
      <c r="CA197" s="14"/>
      <c r="CB197" s="14"/>
    </row>
    <row r="198" spans="1:80" ht="20.100000000000001" customHeight="1" x14ac:dyDescent="0.25">
      <c r="A198" s="23">
        <v>2441</v>
      </c>
      <c r="B198" s="24" t="s">
        <v>306</v>
      </c>
      <c r="C198" s="24" t="s">
        <v>233</v>
      </c>
      <c r="D198" s="24"/>
      <c r="E198" s="66" t="s">
        <v>120</v>
      </c>
      <c r="F198" s="66" t="s">
        <v>121</v>
      </c>
      <c r="G198" s="64">
        <v>30</v>
      </c>
      <c r="H198" s="64">
        <v>6</v>
      </c>
      <c r="I198" s="66" t="s">
        <v>131</v>
      </c>
      <c r="J198" s="72">
        <v>0.05</v>
      </c>
      <c r="K198" s="24" t="s">
        <v>257</v>
      </c>
      <c r="L198" s="24" t="s">
        <v>136</v>
      </c>
      <c r="M198" s="24"/>
      <c r="N198" s="24" t="s">
        <v>125</v>
      </c>
      <c r="O198" s="24" t="str">
        <f t="shared" ref="O198:O261" si="26">_xlfn.CONCAT(B198," ", C198)</f>
        <v>BEGONIA DOUBLET Variés</v>
      </c>
      <c r="P198" s="54">
        <v>198</v>
      </c>
      <c r="Q198" s="54">
        <v>6</v>
      </c>
      <c r="R198" s="20">
        <f t="shared" si="23"/>
        <v>0</v>
      </c>
      <c r="S198" s="20">
        <f t="shared" si="24"/>
        <v>0</v>
      </c>
      <c r="T198" s="20">
        <f t="shared" si="25"/>
        <v>0</v>
      </c>
      <c r="U198" s="241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304"/>
      <c r="AG198" s="304"/>
      <c r="AH198" s="44"/>
      <c r="AI198" s="44"/>
      <c r="AJ198" s="304"/>
      <c r="AK198" s="30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14"/>
      <c r="BV198" s="14"/>
      <c r="BW198" s="14"/>
      <c r="BX198" s="14"/>
      <c r="BY198" s="14"/>
      <c r="BZ198" s="14"/>
      <c r="CA198" s="14"/>
      <c r="CB198" s="14"/>
    </row>
    <row r="199" spans="1:80" ht="20.100000000000001" customHeight="1" x14ac:dyDescent="0.25">
      <c r="A199" s="125">
        <v>318</v>
      </c>
      <c r="B199" s="126" t="s">
        <v>316</v>
      </c>
      <c r="C199" s="126" t="s">
        <v>308</v>
      </c>
      <c r="D199" s="126"/>
      <c r="E199" s="127" t="s">
        <v>120</v>
      </c>
      <c r="F199" s="127" t="s">
        <v>121</v>
      </c>
      <c r="G199" s="128">
        <v>30</v>
      </c>
      <c r="H199" s="128">
        <v>6</v>
      </c>
      <c r="I199" s="127" t="s">
        <v>131</v>
      </c>
      <c r="J199" s="129"/>
      <c r="K199" s="126" t="s">
        <v>257</v>
      </c>
      <c r="L199" s="126" t="s">
        <v>136</v>
      </c>
      <c r="M199" s="126"/>
      <c r="N199" s="126" t="s">
        <v>125</v>
      </c>
      <c r="O199" s="126" t="str">
        <f t="shared" si="26"/>
        <v>BEGONIA GUSTAVE Rose</v>
      </c>
      <c r="P199" s="130">
        <v>199</v>
      </c>
      <c r="Q199" s="130">
        <v>6</v>
      </c>
      <c r="R199" s="20">
        <f t="shared" si="23"/>
        <v>0</v>
      </c>
      <c r="S199" s="20">
        <f t="shared" si="24"/>
        <v>0</v>
      </c>
      <c r="T199" s="20">
        <f t="shared" si="25"/>
        <v>0</v>
      </c>
      <c r="U199" s="242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304"/>
      <c r="AG199" s="304"/>
      <c r="AH199" s="158"/>
      <c r="AI199" s="158"/>
      <c r="AJ199" s="304"/>
      <c r="AK199" s="304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  <c r="BE199" s="158"/>
      <c r="BF199" s="158"/>
      <c r="BG199" s="158"/>
      <c r="BH199" s="158"/>
      <c r="BI199" s="158"/>
      <c r="BJ199" s="158"/>
      <c r="BK199" s="158"/>
      <c r="BL199" s="158"/>
      <c r="BM199" s="158"/>
      <c r="BN199" s="158"/>
      <c r="BO199" s="158"/>
      <c r="BP199" s="158"/>
      <c r="BQ199" s="158"/>
      <c r="BR199" s="158"/>
      <c r="BS199" s="158"/>
      <c r="BT199" s="158"/>
      <c r="BU199" s="14"/>
      <c r="BV199" s="14"/>
      <c r="BW199" s="14"/>
      <c r="BX199" s="14"/>
      <c r="BY199" s="14"/>
      <c r="BZ199" s="14"/>
      <c r="CA199" s="14"/>
      <c r="CB199" s="14"/>
    </row>
    <row r="200" spans="1:80" ht="20.100000000000001" customHeight="1" x14ac:dyDescent="0.25">
      <c r="A200" s="23">
        <v>26752</v>
      </c>
      <c r="B200" s="24" t="s">
        <v>305</v>
      </c>
      <c r="C200" s="24" t="s">
        <v>1154</v>
      </c>
      <c r="D200" s="24" t="s">
        <v>1647</v>
      </c>
      <c r="E200" s="66" t="s">
        <v>120</v>
      </c>
      <c r="F200" s="66" t="s">
        <v>121</v>
      </c>
      <c r="G200" s="64">
        <v>30</v>
      </c>
      <c r="H200" s="64">
        <v>9</v>
      </c>
      <c r="I200" s="66" t="s">
        <v>122</v>
      </c>
      <c r="J200" s="72">
        <v>0.06</v>
      </c>
      <c r="K200" s="24" t="s">
        <v>257</v>
      </c>
      <c r="L200" s="24" t="s">
        <v>136</v>
      </c>
      <c r="M200" s="24" t="s">
        <v>137</v>
      </c>
      <c r="N200" s="24" t="s">
        <v>125</v>
      </c>
      <c r="O200" s="24" t="str">
        <f t="shared" si="26"/>
        <v>BEGONIA BOLIVIENSIS Shine Bright Orange</v>
      </c>
      <c r="P200" s="54">
        <v>200</v>
      </c>
      <c r="Q200" s="54">
        <v>9</v>
      </c>
      <c r="R200" s="20">
        <f t="shared" si="23"/>
        <v>0</v>
      </c>
      <c r="S200" s="20">
        <f t="shared" si="24"/>
        <v>0</v>
      </c>
      <c r="T200" s="20">
        <f t="shared" si="25"/>
        <v>0</v>
      </c>
      <c r="U200" s="303"/>
      <c r="V200" s="304"/>
      <c r="W200" s="304"/>
      <c r="X200" s="304"/>
      <c r="Y200" s="304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14"/>
      <c r="BV200" s="14"/>
      <c r="BW200" s="14"/>
      <c r="BX200" s="14"/>
      <c r="BY200" s="14"/>
      <c r="BZ200" s="14"/>
      <c r="CA200" s="14"/>
      <c r="CB200" s="14"/>
    </row>
    <row r="201" spans="1:80" ht="20.100000000000001" customHeight="1" x14ac:dyDescent="0.25">
      <c r="A201" s="125">
        <v>26754</v>
      </c>
      <c r="B201" s="126" t="s">
        <v>305</v>
      </c>
      <c r="C201" s="126" t="s">
        <v>1155</v>
      </c>
      <c r="D201" s="126" t="s">
        <v>1647</v>
      </c>
      <c r="E201" s="127" t="s">
        <v>120</v>
      </c>
      <c r="F201" s="127" t="s">
        <v>121</v>
      </c>
      <c r="G201" s="128">
        <v>30</v>
      </c>
      <c r="H201" s="128">
        <v>9</v>
      </c>
      <c r="I201" s="127" t="s">
        <v>122</v>
      </c>
      <c r="J201" s="129">
        <v>0.06</v>
      </c>
      <c r="K201" s="126" t="s">
        <v>257</v>
      </c>
      <c r="L201" s="126" t="s">
        <v>136</v>
      </c>
      <c r="M201" s="126" t="s">
        <v>137</v>
      </c>
      <c r="N201" s="126" t="s">
        <v>125</v>
      </c>
      <c r="O201" s="126" t="str">
        <f t="shared" si="26"/>
        <v xml:space="preserve">BEGONIA BOLIVIENSIS Shine Bright Pink </v>
      </c>
      <c r="P201" s="130">
        <v>201</v>
      </c>
      <c r="Q201" s="130">
        <v>9</v>
      </c>
      <c r="R201" s="20">
        <f t="shared" si="23"/>
        <v>0</v>
      </c>
      <c r="S201" s="20">
        <f t="shared" si="24"/>
        <v>0</v>
      </c>
      <c r="T201" s="20">
        <f t="shared" si="25"/>
        <v>0</v>
      </c>
      <c r="U201" s="303"/>
      <c r="V201" s="304"/>
      <c r="W201" s="304"/>
      <c r="X201" s="304"/>
      <c r="Y201" s="304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  <c r="BE201" s="158"/>
      <c r="BF201" s="158"/>
      <c r="BG201" s="158"/>
      <c r="BH201" s="158"/>
      <c r="BI201" s="158"/>
      <c r="BJ201" s="158"/>
      <c r="BK201" s="158"/>
      <c r="BL201" s="158"/>
      <c r="BM201" s="158"/>
      <c r="BN201" s="158"/>
      <c r="BO201" s="158"/>
      <c r="BP201" s="158"/>
      <c r="BQ201" s="158"/>
      <c r="BR201" s="158"/>
      <c r="BS201" s="158"/>
      <c r="BT201" s="158"/>
      <c r="BU201" s="14"/>
      <c r="BV201" s="14"/>
      <c r="BW201" s="14"/>
      <c r="BX201" s="14"/>
      <c r="BY201" s="14"/>
      <c r="BZ201" s="14"/>
      <c r="CA201" s="14"/>
      <c r="CB201" s="14"/>
    </row>
    <row r="202" spans="1:80" ht="20.100000000000001" customHeight="1" x14ac:dyDescent="0.25">
      <c r="A202" s="23">
        <v>26756</v>
      </c>
      <c r="B202" s="24" t="s">
        <v>305</v>
      </c>
      <c r="C202" s="24" t="s">
        <v>1156</v>
      </c>
      <c r="D202" s="24" t="s">
        <v>1647</v>
      </c>
      <c r="E202" s="66" t="s">
        <v>120</v>
      </c>
      <c r="F202" s="66" t="s">
        <v>121</v>
      </c>
      <c r="G202" s="64">
        <v>30</v>
      </c>
      <c r="H202" s="64">
        <v>9</v>
      </c>
      <c r="I202" s="66" t="s">
        <v>122</v>
      </c>
      <c r="J202" s="72">
        <v>0.06</v>
      </c>
      <c r="K202" s="24" t="s">
        <v>257</v>
      </c>
      <c r="L202" s="24" t="s">
        <v>136</v>
      </c>
      <c r="M202" s="24" t="s">
        <v>137</v>
      </c>
      <c r="N202" s="24" t="s">
        <v>125</v>
      </c>
      <c r="O202" s="24" t="str">
        <f t="shared" si="26"/>
        <v>BEGONIA BOLIVIENSIS Shine Bright White Blush</v>
      </c>
      <c r="P202" s="54">
        <v>202</v>
      </c>
      <c r="Q202" s="54">
        <v>9</v>
      </c>
      <c r="R202" s="20">
        <f t="shared" si="23"/>
        <v>0</v>
      </c>
      <c r="S202" s="20">
        <f t="shared" si="24"/>
        <v>0</v>
      </c>
      <c r="T202" s="20">
        <f t="shared" si="25"/>
        <v>0</v>
      </c>
      <c r="U202" s="303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14"/>
      <c r="BV202" s="14"/>
      <c r="BW202" s="14"/>
      <c r="BX202" s="14"/>
      <c r="BY202" s="14"/>
      <c r="BZ202" s="14"/>
      <c r="CA202" s="14"/>
      <c r="CB202" s="14"/>
    </row>
    <row r="203" spans="1:80" ht="20.100000000000001" customHeight="1" x14ac:dyDescent="0.25">
      <c r="A203" s="189">
        <v>23757</v>
      </c>
      <c r="B203" s="186" t="s">
        <v>310</v>
      </c>
      <c r="C203" s="186" t="s">
        <v>311</v>
      </c>
      <c r="D203" s="186" t="s">
        <v>1632</v>
      </c>
      <c r="E203" s="190" t="s">
        <v>208</v>
      </c>
      <c r="F203" s="190" t="s">
        <v>1701</v>
      </c>
      <c r="G203" s="190">
        <v>30</v>
      </c>
      <c r="H203" s="191">
        <v>5</v>
      </c>
      <c r="I203" s="190" t="s">
        <v>120</v>
      </c>
      <c r="J203" s="192"/>
      <c r="K203" s="186" t="s">
        <v>257</v>
      </c>
      <c r="L203" s="186" t="s">
        <v>161</v>
      </c>
      <c r="M203" s="186"/>
      <c r="N203" s="186" t="s">
        <v>1598</v>
      </c>
      <c r="O203" s="186" t="str">
        <f t="shared" si="26"/>
        <v xml:space="preserve">BEGONIA DRAGON WING Blanc </v>
      </c>
      <c r="P203" s="193">
        <v>203</v>
      </c>
      <c r="Q203" s="193">
        <v>5</v>
      </c>
      <c r="R203" s="20">
        <f t="shared" si="23"/>
        <v>0</v>
      </c>
      <c r="S203" s="20">
        <f t="shared" si="24"/>
        <v>0</v>
      </c>
      <c r="T203" s="20">
        <f t="shared" si="25"/>
        <v>0</v>
      </c>
      <c r="U203" s="303"/>
      <c r="V203" s="304"/>
      <c r="W203" s="304"/>
      <c r="X203" s="304"/>
      <c r="Y203" s="304"/>
      <c r="Z203" s="304"/>
      <c r="AA203" s="304"/>
      <c r="AB203" s="304"/>
      <c r="AC203" s="194"/>
      <c r="AD203" s="194"/>
      <c r="AE203" s="194"/>
      <c r="AF203" s="304"/>
      <c r="AG203" s="304"/>
      <c r="AH203" s="194"/>
      <c r="AI203" s="194"/>
      <c r="AJ203" s="304"/>
      <c r="AK203" s="30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194"/>
      <c r="BR203" s="194"/>
      <c r="BS203" s="194"/>
      <c r="BT203" s="194"/>
      <c r="BU203" s="14"/>
      <c r="BV203" s="14"/>
      <c r="BW203" s="14"/>
      <c r="BX203" s="14"/>
      <c r="BY203" s="14"/>
      <c r="BZ203" s="14"/>
      <c r="CA203" s="14"/>
      <c r="CB203" s="14"/>
    </row>
    <row r="204" spans="1:80" ht="20.100000000000001" customHeight="1" x14ac:dyDescent="0.25">
      <c r="A204" s="30">
        <v>23757</v>
      </c>
      <c r="B204" s="29" t="s">
        <v>310</v>
      </c>
      <c r="C204" s="29" t="s">
        <v>311</v>
      </c>
      <c r="D204" s="29" t="s">
        <v>1632</v>
      </c>
      <c r="E204" s="67" t="s">
        <v>208</v>
      </c>
      <c r="F204" s="67" t="s">
        <v>1702</v>
      </c>
      <c r="G204" s="73">
        <v>180</v>
      </c>
      <c r="H204" s="73">
        <v>5</v>
      </c>
      <c r="I204" s="67" t="s">
        <v>120</v>
      </c>
      <c r="J204" s="74"/>
      <c r="K204" s="29" t="s">
        <v>257</v>
      </c>
      <c r="L204" s="29" t="s">
        <v>161</v>
      </c>
      <c r="M204" s="29"/>
      <c r="N204" s="29" t="s">
        <v>1598</v>
      </c>
      <c r="O204" s="29" t="str">
        <f t="shared" si="26"/>
        <v xml:space="preserve">BEGONIA DRAGON WING Blanc </v>
      </c>
      <c r="P204" s="55">
        <v>204</v>
      </c>
      <c r="Q204" s="55">
        <v>5</v>
      </c>
      <c r="R204" s="20">
        <f t="shared" si="23"/>
        <v>0</v>
      </c>
      <c r="S204" s="20">
        <f t="shared" si="24"/>
        <v>0</v>
      </c>
      <c r="T204" s="20">
        <f t="shared" si="25"/>
        <v>0</v>
      </c>
      <c r="U204" s="303"/>
      <c r="V204" s="304"/>
      <c r="W204" s="304"/>
      <c r="X204" s="304"/>
      <c r="Y204" s="304"/>
      <c r="Z204" s="304"/>
      <c r="AA204" s="304"/>
      <c r="AB204" s="304"/>
      <c r="AC204" s="45"/>
      <c r="AD204" s="45"/>
      <c r="AE204" s="45"/>
      <c r="AF204" s="304"/>
      <c r="AG204" s="304"/>
      <c r="AH204" s="45"/>
      <c r="AI204" s="45"/>
      <c r="AJ204" s="304"/>
      <c r="AK204" s="304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14"/>
      <c r="BV204" s="14"/>
      <c r="BW204" s="14"/>
      <c r="BX204" s="14"/>
      <c r="BY204" s="14"/>
      <c r="BZ204" s="14"/>
      <c r="CA204" s="14"/>
      <c r="CB204" s="14"/>
    </row>
    <row r="205" spans="1:80" ht="20.100000000000001" customHeight="1" x14ac:dyDescent="0.25">
      <c r="A205" s="189">
        <v>2536</v>
      </c>
      <c r="B205" s="186" t="s">
        <v>310</v>
      </c>
      <c r="C205" s="186" t="s">
        <v>312</v>
      </c>
      <c r="D205" s="186" t="s">
        <v>1632</v>
      </c>
      <c r="E205" s="190" t="s">
        <v>208</v>
      </c>
      <c r="F205" s="190" t="s">
        <v>1701</v>
      </c>
      <c r="G205" s="190">
        <v>30</v>
      </c>
      <c r="H205" s="191">
        <v>5</v>
      </c>
      <c r="I205" s="190" t="s">
        <v>120</v>
      </c>
      <c r="J205" s="192"/>
      <c r="K205" s="186" t="s">
        <v>257</v>
      </c>
      <c r="L205" s="186" t="s">
        <v>161</v>
      </c>
      <c r="M205" s="186"/>
      <c r="N205" s="186" t="s">
        <v>1598</v>
      </c>
      <c r="O205" s="186" t="str">
        <f t="shared" si="26"/>
        <v xml:space="preserve">BEGONIA DRAGON WING Rose </v>
      </c>
      <c r="P205" s="193">
        <v>205</v>
      </c>
      <c r="Q205" s="193">
        <v>5</v>
      </c>
      <c r="R205" s="20">
        <f t="shared" si="23"/>
        <v>0</v>
      </c>
      <c r="S205" s="20">
        <f t="shared" si="24"/>
        <v>0</v>
      </c>
      <c r="T205" s="20">
        <f t="shared" si="25"/>
        <v>0</v>
      </c>
      <c r="U205" s="303"/>
      <c r="V205" s="304"/>
      <c r="W205" s="304"/>
      <c r="X205" s="304"/>
      <c r="Y205" s="304"/>
      <c r="Z205" s="304"/>
      <c r="AA205" s="304"/>
      <c r="AB205" s="304"/>
      <c r="AC205" s="194"/>
      <c r="AD205" s="194"/>
      <c r="AE205" s="194"/>
      <c r="AF205" s="304"/>
      <c r="AG205" s="304"/>
      <c r="AH205" s="194"/>
      <c r="AI205" s="194"/>
      <c r="AJ205" s="304"/>
      <c r="AK205" s="30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4"/>
      <c r="BV205" s="14"/>
      <c r="BW205" s="14"/>
      <c r="BX205" s="14"/>
      <c r="BY205" s="14"/>
      <c r="BZ205" s="14"/>
      <c r="CA205" s="14"/>
      <c r="CB205" s="14"/>
    </row>
    <row r="206" spans="1:80" ht="20.100000000000001" customHeight="1" x14ac:dyDescent="0.25">
      <c r="A206" s="30">
        <v>2536</v>
      </c>
      <c r="B206" s="29" t="s">
        <v>310</v>
      </c>
      <c r="C206" s="29" t="s">
        <v>312</v>
      </c>
      <c r="D206" s="29" t="s">
        <v>1632</v>
      </c>
      <c r="E206" s="67" t="s">
        <v>208</v>
      </c>
      <c r="F206" s="67" t="s">
        <v>1702</v>
      </c>
      <c r="G206" s="73">
        <v>180</v>
      </c>
      <c r="H206" s="73">
        <v>5</v>
      </c>
      <c r="I206" s="67" t="s">
        <v>120</v>
      </c>
      <c r="J206" s="74"/>
      <c r="K206" s="29" t="s">
        <v>257</v>
      </c>
      <c r="L206" s="29" t="s">
        <v>161</v>
      </c>
      <c r="M206" s="29"/>
      <c r="N206" s="29" t="s">
        <v>1598</v>
      </c>
      <c r="O206" s="29" t="str">
        <f t="shared" si="26"/>
        <v xml:space="preserve">BEGONIA DRAGON WING Rose </v>
      </c>
      <c r="P206" s="55">
        <v>206</v>
      </c>
      <c r="Q206" s="55">
        <v>5</v>
      </c>
      <c r="R206" s="20">
        <f t="shared" si="23"/>
        <v>0</v>
      </c>
      <c r="S206" s="20">
        <f t="shared" si="24"/>
        <v>0</v>
      </c>
      <c r="T206" s="20">
        <f t="shared" si="25"/>
        <v>0</v>
      </c>
      <c r="U206" s="303"/>
      <c r="V206" s="304"/>
      <c r="W206" s="304"/>
      <c r="X206" s="304"/>
      <c r="Y206" s="304"/>
      <c r="Z206" s="304"/>
      <c r="AA206" s="304"/>
      <c r="AB206" s="304"/>
      <c r="AC206" s="45"/>
      <c r="AD206" s="45"/>
      <c r="AE206" s="45"/>
      <c r="AF206" s="304"/>
      <c r="AG206" s="304"/>
      <c r="AH206" s="45"/>
      <c r="AI206" s="45"/>
      <c r="AJ206" s="304"/>
      <c r="AK206" s="304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14"/>
      <c r="BV206" s="14"/>
      <c r="BW206" s="14"/>
      <c r="BX206" s="14"/>
      <c r="BY206" s="14"/>
      <c r="BZ206" s="14"/>
      <c r="CA206" s="14"/>
      <c r="CB206" s="14"/>
    </row>
    <row r="207" spans="1:80" ht="20.100000000000001" customHeight="1" x14ac:dyDescent="0.25">
      <c r="A207" s="189">
        <v>3662</v>
      </c>
      <c r="B207" s="186" t="s">
        <v>310</v>
      </c>
      <c r="C207" s="186" t="s">
        <v>313</v>
      </c>
      <c r="D207" s="186" t="s">
        <v>1632</v>
      </c>
      <c r="E207" s="190" t="s">
        <v>208</v>
      </c>
      <c r="F207" s="190" t="s">
        <v>1701</v>
      </c>
      <c r="G207" s="190">
        <v>30</v>
      </c>
      <c r="H207" s="191">
        <v>5</v>
      </c>
      <c r="I207" s="190" t="s">
        <v>120</v>
      </c>
      <c r="J207" s="192"/>
      <c r="K207" s="186" t="s">
        <v>257</v>
      </c>
      <c r="L207" s="186" t="s">
        <v>161</v>
      </c>
      <c r="M207" s="186"/>
      <c r="N207" s="186" t="s">
        <v>1598</v>
      </c>
      <c r="O207" s="186" t="str">
        <f t="shared" si="26"/>
        <v xml:space="preserve">BEGONIA DRAGON WING Rouge </v>
      </c>
      <c r="P207" s="193">
        <v>207</v>
      </c>
      <c r="Q207" s="193">
        <v>5</v>
      </c>
      <c r="R207" s="20">
        <f t="shared" si="23"/>
        <v>0</v>
      </c>
      <c r="S207" s="20">
        <f t="shared" si="24"/>
        <v>0</v>
      </c>
      <c r="T207" s="20">
        <f t="shared" si="25"/>
        <v>0</v>
      </c>
      <c r="U207" s="303"/>
      <c r="V207" s="304"/>
      <c r="W207" s="304"/>
      <c r="X207" s="304"/>
      <c r="Y207" s="304"/>
      <c r="Z207" s="304"/>
      <c r="AA207" s="304"/>
      <c r="AB207" s="304"/>
      <c r="AC207" s="194"/>
      <c r="AD207" s="194"/>
      <c r="AE207" s="194"/>
      <c r="AF207" s="304"/>
      <c r="AG207" s="304"/>
      <c r="AH207" s="194"/>
      <c r="AI207" s="194"/>
      <c r="AJ207" s="304"/>
      <c r="AK207" s="30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BM207" s="194"/>
      <c r="BN207" s="194"/>
      <c r="BO207" s="194"/>
      <c r="BP207" s="194"/>
      <c r="BQ207" s="194"/>
      <c r="BR207" s="194"/>
      <c r="BS207" s="194"/>
      <c r="BT207" s="194"/>
      <c r="BU207" s="14"/>
      <c r="BV207" s="14"/>
      <c r="BW207" s="14"/>
      <c r="BX207" s="14"/>
      <c r="BY207" s="14"/>
      <c r="BZ207" s="14"/>
      <c r="CA207" s="14"/>
      <c r="CB207" s="14"/>
    </row>
    <row r="208" spans="1:80" ht="20.100000000000001" customHeight="1" x14ac:dyDescent="0.25">
      <c r="A208" s="30">
        <v>3662</v>
      </c>
      <c r="B208" s="29" t="s">
        <v>310</v>
      </c>
      <c r="C208" s="29" t="s">
        <v>313</v>
      </c>
      <c r="D208" s="29" t="s">
        <v>1632</v>
      </c>
      <c r="E208" s="67" t="s">
        <v>208</v>
      </c>
      <c r="F208" s="67" t="s">
        <v>1702</v>
      </c>
      <c r="G208" s="73">
        <v>180</v>
      </c>
      <c r="H208" s="73">
        <v>5</v>
      </c>
      <c r="I208" s="67" t="s">
        <v>120</v>
      </c>
      <c r="J208" s="74"/>
      <c r="K208" s="29" t="s">
        <v>257</v>
      </c>
      <c r="L208" s="29" t="s">
        <v>161</v>
      </c>
      <c r="M208" s="29"/>
      <c r="N208" s="29" t="s">
        <v>1598</v>
      </c>
      <c r="O208" s="29" t="str">
        <f t="shared" si="26"/>
        <v xml:space="preserve">BEGONIA DRAGON WING Rouge </v>
      </c>
      <c r="P208" s="55">
        <v>208</v>
      </c>
      <c r="Q208" s="55">
        <v>5</v>
      </c>
      <c r="R208" s="20">
        <f t="shared" si="23"/>
        <v>0</v>
      </c>
      <c r="S208" s="20">
        <f t="shared" si="24"/>
        <v>0</v>
      </c>
      <c r="T208" s="20">
        <f t="shared" si="25"/>
        <v>0</v>
      </c>
      <c r="U208" s="303"/>
      <c r="V208" s="304"/>
      <c r="W208" s="304"/>
      <c r="X208" s="304"/>
      <c r="Y208" s="304"/>
      <c r="Z208" s="304"/>
      <c r="AA208" s="304"/>
      <c r="AB208" s="304"/>
      <c r="AC208" s="45"/>
      <c r="AD208" s="45"/>
      <c r="AE208" s="45"/>
      <c r="AF208" s="304"/>
      <c r="AG208" s="304"/>
      <c r="AH208" s="45"/>
      <c r="AI208" s="45"/>
      <c r="AJ208" s="304"/>
      <c r="AK208" s="304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14"/>
      <c r="BV208" s="14"/>
      <c r="BW208" s="14"/>
      <c r="BX208" s="14"/>
      <c r="BY208" s="14"/>
      <c r="BZ208" s="14"/>
      <c r="CA208" s="14"/>
      <c r="CB208" s="14"/>
    </row>
    <row r="209" spans="1:80" ht="20.100000000000001" customHeight="1" x14ac:dyDescent="0.25">
      <c r="A209" s="189">
        <v>25152</v>
      </c>
      <c r="B209" s="186" t="s">
        <v>310</v>
      </c>
      <c r="C209" s="186" t="s">
        <v>314</v>
      </c>
      <c r="D209" s="186" t="s">
        <v>1633</v>
      </c>
      <c r="E209" s="190" t="s">
        <v>208</v>
      </c>
      <c r="F209" s="190" t="s">
        <v>1701</v>
      </c>
      <c r="G209" s="190">
        <v>30</v>
      </c>
      <c r="H209" s="191">
        <v>5</v>
      </c>
      <c r="I209" s="190" t="s">
        <v>120</v>
      </c>
      <c r="J209" s="192"/>
      <c r="K209" s="186" t="s">
        <v>257</v>
      </c>
      <c r="L209" s="186" t="s">
        <v>161</v>
      </c>
      <c r="M209" s="186"/>
      <c r="N209" s="186" t="s">
        <v>1598</v>
      </c>
      <c r="O209" s="186" t="str">
        <f t="shared" si="26"/>
        <v>BEGONIA DRAGON WING Rose feuille bronze</v>
      </c>
      <c r="P209" s="193">
        <v>209</v>
      </c>
      <c r="Q209" s="193">
        <v>5</v>
      </c>
      <c r="R209" s="20">
        <f t="shared" si="23"/>
        <v>0</v>
      </c>
      <c r="S209" s="20">
        <f t="shared" si="24"/>
        <v>0</v>
      </c>
      <c r="T209" s="20">
        <f t="shared" si="25"/>
        <v>0</v>
      </c>
      <c r="U209" s="303"/>
      <c r="V209" s="304"/>
      <c r="W209" s="304"/>
      <c r="X209" s="304"/>
      <c r="Y209" s="304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4"/>
      <c r="BV209" s="14"/>
      <c r="BW209" s="14"/>
      <c r="BX209" s="14"/>
      <c r="BY209" s="14"/>
      <c r="BZ209" s="14"/>
      <c r="CA209" s="14"/>
      <c r="CB209" s="14"/>
    </row>
    <row r="210" spans="1:80" ht="20.100000000000001" customHeight="1" x14ac:dyDescent="0.25">
      <c r="A210" s="30">
        <v>25152</v>
      </c>
      <c r="B210" s="29" t="s">
        <v>310</v>
      </c>
      <c r="C210" s="29" t="s">
        <v>314</v>
      </c>
      <c r="D210" s="29" t="s">
        <v>1633</v>
      </c>
      <c r="E210" s="67" t="s">
        <v>208</v>
      </c>
      <c r="F210" s="67" t="s">
        <v>1702</v>
      </c>
      <c r="G210" s="73">
        <v>180</v>
      </c>
      <c r="H210" s="73">
        <v>5</v>
      </c>
      <c r="I210" s="67" t="s">
        <v>120</v>
      </c>
      <c r="J210" s="74"/>
      <c r="K210" s="29" t="s">
        <v>257</v>
      </c>
      <c r="L210" s="29" t="s">
        <v>161</v>
      </c>
      <c r="M210" s="29"/>
      <c r="N210" s="29" t="s">
        <v>1598</v>
      </c>
      <c r="O210" s="29" t="str">
        <f t="shared" si="26"/>
        <v>BEGONIA DRAGON WING Rose feuille bronze</v>
      </c>
      <c r="P210" s="55">
        <v>210</v>
      </c>
      <c r="Q210" s="55">
        <v>5</v>
      </c>
      <c r="R210" s="20">
        <f t="shared" si="23"/>
        <v>0</v>
      </c>
      <c r="S210" s="20">
        <f t="shared" si="24"/>
        <v>0</v>
      </c>
      <c r="T210" s="20">
        <f t="shared" si="25"/>
        <v>0</v>
      </c>
      <c r="U210" s="303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14"/>
      <c r="BV210" s="14"/>
      <c r="BW210" s="14"/>
      <c r="BX210" s="14"/>
      <c r="BY210" s="14"/>
      <c r="BZ210" s="14"/>
      <c r="CA210" s="14"/>
      <c r="CB210" s="14"/>
    </row>
    <row r="211" spans="1:80" ht="20.100000000000001" customHeight="1" x14ac:dyDescent="0.25">
      <c r="A211" s="189">
        <v>25156</v>
      </c>
      <c r="B211" s="186" t="s">
        <v>310</v>
      </c>
      <c r="C211" s="186" t="s">
        <v>315</v>
      </c>
      <c r="D211" s="186" t="s">
        <v>1632</v>
      </c>
      <c r="E211" s="190" t="s">
        <v>208</v>
      </c>
      <c r="F211" s="190" t="s">
        <v>1701</v>
      </c>
      <c r="G211" s="190">
        <v>30</v>
      </c>
      <c r="H211" s="191">
        <v>5</v>
      </c>
      <c r="I211" s="190" t="s">
        <v>120</v>
      </c>
      <c r="J211" s="192"/>
      <c r="K211" s="186" t="s">
        <v>257</v>
      </c>
      <c r="L211" s="186" t="s">
        <v>161</v>
      </c>
      <c r="M211" s="186"/>
      <c r="N211" s="186" t="s">
        <v>1598</v>
      </c>
      <c r="O211" s="186" t="str">
        <f t="shared" si="26"/>
        <v>BEGONIA DRAGON WING Rouge feuille bronze</v>
      </c>
      <c r="P211" s="193">
        <v>211</v>
      </c>
      <c r="Q211" s="193">
        <v>5</v>
      </c>
      <c r="R211" s="20">
        <f t="shared" ref="R211:R274" si="27">IF(INT(S211)*10=S211*10,,"ERREUR")</f>
        <v>0</v>
      </c>
      <c r="S211" s="20">
        <f t="shared" ref="S211:S274" si="28">T211/G211</f>
        <v>0</v>
      </c>
      <c r="T211" s="20">
        <f>SUM(U211:BT211)</f>
        <v>0</v>
      </c>
      <c r="U211" s="303"/>
      <c r="V211" s="304"/>
      <c r="W211" s="304"/>
      <c r="X211" s="304"/>
      <c r="Y211" s="304"/>
      <c r="Z211" s="304"/>
      <c r="AA211" s="304"/>
      <c r="AB211" s="304"/>
      <c r="AC211" s="194"/>
      <c r="AD211" s="194"/>
      <c r="AE211" s="194"/>
      <c r="AF211" s="304"/>
      <c r="AG211" s="304"/>
      <c r="AH211" s="194"/>
      <c r="AI211" s="194"/>
      <c r="AJ211" s="304"/>
      <c r="AK211" s="30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4"/>
      <c r="BM211" s="194"/>
      <c r="BN211" s="194"/>
      <c r="BO211" s="194"/>
      <c r="BP211" s="194"/>
      <c r="BQ211" s="194"/>
      <c r="BR211" s="194"/>
      <c r="BS211" s="194"/>
      <c r="BT211" s="194"/>
      <c r="BU211" s="14"/>
      <c r="BV211" s="14"/>
      <c r="BW211" s="14"/>
      <c r="BX211" s="14"/>
      <c r="BY211" s="14"/>
      <c r="BZ211" s="14"/>
      <c r="CA211" s="14"/>
      <c r="CB211" s="14"/>
    </row>
    <row r="212" spans="1:80" ht="20.100000000000001" customHeight="1" x14ac:dyDescent="0.25">
      <c r="A212" s="30">
        <v>25156</v>
      </c>
      <c r="B212" s="29" t="s">
        <v>310</v>
      </c>
      <c r="C212" s="29" t="s">
        <v>315</v>
      </c>
      <c r="D212" s="29" t="s">
        <v>1632</v>
      </c>
      <c r="E212" s="67" t="s">
        <v>208</v>
      </c>
      <c r="F212" s="67" t="s">
        <v>1702</v>
      </c>
      <c r="G212" s="73">
        <v>180</v>
      </c>
      <c r="H212" s="73">
        <v>5</v>
      </c>
      <c r="I212" s="67" t="s">
        <v>120</v>
      </c>
      <c r="J212" s="74"/>
      <c r="K212" s="29" t="s">
        <v>257</v>
      </c>
      <c r="L212" s="29" t="s">
        <v>161</v>
      </c>
      <c r="M212" s="29"/>
      <c r="N212" s="29" t="s">
        <v>1598</v>
      </c>
      <c r="O212" s="29" t="str">
        <f t="shared" si="26"/>
        <v>BEGONIA DRAGON WING Rouge feuille bronze</v>
      </c>
      <c r="P212" s="55">
        <v>212</v>
      </c>
      <c r="Q212" s="55">
        <v>5</v>
      </c>
      <c r="R212" s="20">
        <f t="shared" si="27"/>
        <v>0</v>
      </c>
      <c r="S212" s="20">
        <f t="shared" si="28"/>
        <v>0</v>
      </c>
      <c r="T212" s="20">
        <f t="shared" ref="T212:T274" si="29">SUM(U212:BT212)</f>
        <v>0</v>
      </c>
      <c r="U212" s="303"/>
      <c r="V212" s="304"/>
      <c r="W212" s="304"/>
      <c r="X212" s="304"/>
      <c r="Y212" s="304"/>
      <c r="Z212" s="304"/>
      <c r="AA212" s="304"/>
      <c r="AB212" s="304"/>
      <c r="AC212" s="45"/>
      <c r="AD212" s="45"/>
      <c r="AE212" s="45"/>
      <c r="AF212" s="304"/>
      <c r="AG212" s="304"/>
      <c r="AH212" s="45"/>
      <c r="AI212" s="45"/>
      <c r="AJ212" s="304"/>
      <c r="AK212" s="304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14"/>
      <c r="BV212" s="14"/>
      <c r="BW212" s="14"/>
      <c r="BX212" s="14"/>
      <c r="BY212" s="14"/>
      <c r="BZ212" s="14"/>
      <c r="CA212" s="14"/>
      <c r="CB212" s="14"/>
    </row>
    <row r="213" spans="1:80" ht="20.100000000000001" customHeight="1" x14ac:dyDescent="0.25">
      <c r="A213" s="125">
        <v>13290</v>
      </c>
      <c r="B213" s="126" t="s">
        <v>321</v>
      </c>
      <c r="C213" s="126" t="s">
        <v>322</v>
      </c>
      <c r="D213" s="126"/>
      <c r="E213" s="127" t="s">
        <v>120</v>
      </c>
      <c r="F213" s="127" t="s">
        <v>121</v>
      </c>
      <c r="G213" s="128">
        <v>30</v>
      </c>
      <c r="H213" s="128">
        <v>6</v>
      </c>
      <c r="I213" s="127" t="s">
        <v>319</v>
      </c>
      <c r="J213" s="129">
        <v>6.3E-2</v>
      </c>
      <c r="K213" s="126" t="s">
        <v>257</v>
      </c>
      <c r="L213" s="126" t="s">
        <v>161</v>
      </c>
      <c r="M213" s="126"/>
      <c r="N213" s="126" t="s">
        <v>125</v>
      </c>
      <c r="O213" s="126" t="str">
        <f t="shared" si="26"/>
        <v>BIDENS VIGOUREUX Beedance painted red</v>
      </c>
      <c r="P213" s="130">
        <v>213</v>
      </c>
      <c r="Q213" s="130">
        <v>6</v>
      </c>
      <c r="R213" s="20">
        <f t="shared" si="27"/>
        <v>0</v>
      </c>
      <c r="S213" s="20">
        <f t="shared" si="28"/>
        <v>0</v>
      </c>
      <c r="T213" s="20">
        <f t="shared" si="29"/>
        <v>0</v>
      </c>
      <c r="U213" s="242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304"/>
      <c r="AG213" s="304"/>
      <c r="AH213" s="158"/>
      <c r="AI213" s="158"/>
      <c r="AJ213" s="304"/>
      <c r="AK213" s="304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4"/>
      <c r="BV213" s="14"/>
      <c r="BW213" s="14"/>
      <c r="BX213" s="14"/>
      <c r="BY213" s="14"/>
      <c r="BZ213" s="14"/>
      <c r="CA213" s="14"/>
      <c r="CB213" s="14"/>
    </row>
    <row r="214" spans="1:80" ht="20.100000000000001" customHeight="1" x14ac:dyDescent="0.25">
      <c r="A214" s="23">
        <v>10905</v>
      </c>
      <c r="B214" s="24" t="s">
        <v>321</v>
      </c>
      <c r="C214" s="24" t="s">
        <v>323</v>
      </c>
      <c r="D214" s="24"/>
      <c r="E214" s="66" t="s">
        <v>120</v>
      </c>
      <c r="F214" s="66" t="s">
        <v>121</v>
      </c>
      <c r="G214" s="64">
        <v>30</v>
      </c>
      <c r="H214" s="64">
        <v>6</v>
      </c>
      <c r="I214" s="66" t="s">
        <v>319</v>
      </c>
      <c r="J214" s="72">
        <v>0.04</v>
      </c>
      <c r="K214" s="24" t="s">
        <v>257</v>
      </c>
      <c r="L214" s="24" t="s">
        <v>161</v>
      </c>
      <c r="M214" s="24"/>
      <c r="N214" s="24" t="s">
        <v>125</v>
      </c>
      <c r="O214" s="24" t="str">
        <f t="shared" si="26"/>
        <v>BIDENS VIGOUREUX Pirate s pearl</v>
      </c>
      <c r="P214" s="54">
        <v>214</v>
      </c>
      <c r="Q214" s="54">
        <v>6</v>
      </c>
      <c r="R214" s="20">
        <f t="shared" si="27"/>
        <v>0</v>
      </c>
      <c r="S214" s="20">
        <f t="shared" si="28"/>
        <v>0</v>
      </c>
      <c r="T214" s="20">
        <f t="shared" si="29"/>
        <v>0</v>
      </c>
      <c r="U214" s="241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304"/>
      <c r="AG214" s="304"/>
      <c r="AH214" s="44"/>
      <c r="AI214" s="44"/>
      <c r="AJ214" s="304"/>
      <c r="AK214" s="30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14"/>
      <c r="BV214" s="14"/>
      <c r="BW214" s="14"/>
      <c r="BX214" s="14"/>
      <c r="BY214" s="14"/>
      <c r="BZ214" s="14"/>
      <c r="CA214" s="14"/>
      <c r="CB214" s="14"/>
    </row>
    <row r="215" spans="1:80" ht="20.100000000000001" customHeight="1" x14ac:dyDescent="0.25">
      <c r="A215" s="125">
        <v>25750</v>
      </c>
      <c r="B215" s="126" t="s">
        <v>317</v>
      </c>
      <c r="C215" s="126" t="s">
        <v>1157</v>
      </c>
      <c r="D215" s="126"/>
      <c r="E215" s="127" t="s">
        <v>120</v>
      </c>
      <c r="F215" s="127" t="s">
        <v>121</v>
      </c>
      <c r="G215" s="128">
        <v>30</v>
      </c>
      <c r="H215" s="128">
        <v>6</v>
      </c>
      <c r="I215" s="127" t="s">
        <v>319</v>
      </c>
      <c r="J215" s="129">
        <v>0.06</v>
      </c>
      <c r="K215" s="126" t="s">
        <v>257</v>
      </c>
      <c r="L215" s="126" t="s">
        <v>161</v>
      </c>
      <c r="M215" s="126" t="s">
        <v>137</v>
      </c>
      <c r="N215" s="126" t="s">
        <v>125</v>
      </c>
      <c r="O215" s="126" t="str">
        <f t="shared" si="26"/>
        <v>BIDENS COMPACT Blazing Flames</v>
      </c>
      <c r="P215" s="130">
        <v>215</v>
      </c>
      <c r="Q215" s="130">
        <v>6</v>
      </c>
      <c r="R215" s="20">
        <f t="shared" si="27"/>
        <v>0</v>
      </c>
      <c r="S215" s="20">
        <f t="shared" si="28"/>
        <v>0</v>
      </c>
      <c r="T215" s="20">
        <f t="shared" si="29"/>
        <v>0</v>
      </c>
      <c r="U215" s="242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304"/>
      <c r="AG215" s="304"/>
      <c r="AH215" s="158"/>
      <c r="AI215" s="158"/>
      <c r="AJ215" s="304"/>
      <c r="AK215" s="304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4"/>
      <c r="BV215" s="14"/>
      <c r="BW215" s="14"/>
      <c r="BX215" s="14"/>
      <c r="BY215" s="14"/>
      <c r="BZ215" s="14"/>
      <c r="CA215" s="14"/>
      <c r="CB215" s="14"/>
    </row>
    <row r="216" spans="1:80" ht="20.100000000000001" customHeight="1" x14ac:dyDescent="0.25">
      <c r="A216" s="23">
        <v>24874</v>
      </c>
      <c r="B216" s="24" t="s">
        <v>317</v>
      </c>
      <c r="C216" s="24" t="s">
        <v>318</v>
      </c>
      <c r="D216" s="24"/>
      <c r="E216" s="66" t="s">
        <v>120</v>
      </c>
      <c r="F216" s="66" t="s">
        <v>121</v>
      </c>
      <c r="G216" s="64">
        <v>30</v>
      </c>
      <c r="H216" s="64">
        <v>6</v>
      </c>
      <c r="I216" s="66" t="s">
        <v>319</v>
      </c>
      <c r="J216" s="64">
        <v>0.06</v>
      </c>
      <c r="K216" s="24" t="s">
        <v>257</v>
      </c>
      <c r="L216" s="24" t="s">
        <v>161</v>
      </c>
      <c r="M216" s="24"/>
      <c r="N216" s="24" t="s">
        <v>125</v>
      </c>
      <c r="O216" s="24" t="str">
        <f t="shared" si="26"/>
        <v>BIDENS COMPACT Blazing Ring of Fire</v>
      </c>
      <c r="P216" s="54">
        <v>216</v>
      </c>
      <c r="Q216" s="54">
        <v>6</v>
      </c>
      <c r="R216" s="20">
        <f t="shared" si="27"/>
        <v>0</v>
      </c>
      <c r="S216" s="20">
        <f t="shared" si="28"/>
        <v>0</v>
      </c>
      <c r="T216" s="20">
        <f t="shared" si="29"/>
        <v>0</v>
      </c>
      <c r="U216" s="241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304"/>
      <c r="AG216" s="304"/>
      <c r="AH216" s="44"/>
      <c r="AI216" s="44"/>
      <c r="AJ216" s="304"/>
      <c r="AK216" s="30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14"/>
      <c r="BV216" s="14"/>
      <c r="BW216" s="14"/>
      <c r="BX216" s="14"/>
      <c r="BY216" s="14"/>
      <c r="BZ216" s="14"/>
      <c r="CA216" s="14"/>
      <c r="CB216" s="14"/>
    </row>
    <row r="217" spans="1:80" ht="20.100000000000001" customHeight="1" x14ac:dyDescent="0.25">
      <c r="A217" s="125">
        <v>24875</v>
      </c>
      <c r="B217" s="126" t="s">
        <v>317</v>
      </c>
      <c r="C217" s="126" t="s">
        <v>1158</v>
      </c>
      <c r="D217" s="126"/>
      <c r="E217" s="127" t="s">
        <v>120</v>
      </c>
      <c r="F217" s="127" t="s">
        <v>121</v>
      </c>
      <c r="G217" s="128">
        <v>30</v>
      </c>
      <c r="H217" s="128">
        <v>6</v>
      </c>
      <c r="I217" s="127" t="s">
        <v>319</v>
      </c>
      <c r="J217" s="129">
        <v>0.06</v>
      </c>
      <c r="K217" s="126" t="s">
        <v>257</v>
      </c>
      <c r="L217" s="126" t="s">
        <v>161</v>
      </c>
      <c r="M217" s="126"/>
      <c r="N217" s="126" t="s">
        <v>125</v>
      </c>
      <c r="O217" s="126" t="str">
        <f t="shared" si="26"/>
        <v>BIDENS COMPACT Blazing Star</v>
      </c>
      <c r="P217" s="130">
        <v>217</v>
      </c>
      <c r="Q217" s="130">
        <v>6</v>
      </c>
      <c r="R217" s="20">
        <f t="shared" si="27"/>
        <v>0</v>
      </c>
      <c r="S217" s="20">
        <f t="shared" si="28"/>
        <v>0</v>
      </c>
      <c r="T217" s="20">
        <f t="shared" si="29"/>
        <v>0</v>
      </c>
      <c r="U217" s="242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304"/>
      <c r="AG217" s="304"/>
      <c r="AH217" s="158"/>
      <c r="AI217" s="158"/>
      <c r="AJ217" s="304"/>
      <c r="AK217" s="304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8"/>
      <c r="AX217" s="158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8"/>
      <c r="BN217" s="158"/>
      <c r="BO217" s="158"/>
      <c r="BP217" s="158"/>
      <c r="BQ217" s="158"/>
      <c r="BR217" s="158"/>
      <c r="BS217" s="158"/>
      <c r="BT217" s="158"/>
      <c r="BU217" s="14"/>
      <c r="BV217" s="14"/>
      <c r="BW217" s="14"/>
      <c r="BX217" s="14"/>
      <c r="BY217" s="14"/>
      <c r="BZ217" s="14"/>
      <c r="CA217" s="14"/>
      <c r="CB217" s="14"/>
    </row>
    <row r="218" spans="1:80" ht="20.100000000000001" customHeight="1" x14ac:dyDescent="0.25">
      <c r="A218" s="23">
        <v>13672</v>
      </c>
      <c r="B218" s="24" t="s">
        <v>317</v>
      </c>
      <c r="C218" s="24" t="s">
        <v>1159</v>
      </c>
      <c r="D218" s="24"/>
      <c r="E218" s="66" t="s">
        <v>120</v>
      </c>
      <c r="F218" s="66" t="s">
        <v>121</v>
      </c>
      <c r="G218" s="64">
        <v>30</v>
      </c>
      <c r="H218" s="64">
        <v>6</v>
      </c>
      <c r="I218" s="66" t="s">
        <v>319</v>
      </c>
      <c r="J218" s="72">
        <v>0.06</v>
      </c>
      <c r="K218" s="24" t="s">
        <v>257</v>
      </c>
      <c r="L218" s="24" t="s">
        <v>161</v>
      </c>
      <c r="M218" s="24"/>
      <c r="N218" s="24" t="s">
        <v>125</v>
      </c>
      <c r="O218" s="24" t="str">
        <f t="shared" si="26"/>
        <v xml:space="preserve">BIDENS COMPACT Golden Empire </v>
      </c>
      <c r="P218" s="54">
        <v>218</v>
      </c>
      <c r="Q218" s="54">
        <v>6</v>
      </c>
      <c r="R218" s="20">
        <f t="shared" si="27"/>
        <v>0</v>
      </c>
      <c r="S218" s="20">
        <f t="shared" si="28"/>
        <v>0</v>
      </c>
      <c r="T218" s="20">
        <f t="shared" si="29"/>
        <v>0</v>
      </c>
      <c r="U218" s="241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304"/>
      <c r="AG218" s="304"/>
      <c r="AH218" s="44"/>
      <c r="AI218" s="44"/>
      <c r="AJ218" s="304"/>
      <c r="AK218" s="30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14"/>
      <c r="BV218" s="14"/>
      <c r="BW218" s="14"/>
      <c r="BX218" s="14"/>
      <c r="BY218" s="14"/>
      <c r="BZ218" s="14"/>
      <c r="CA218" s="14"/>
      <c r="CB218" s="14"/>
    </row>
    <row r="219" spans="1:80" ht="20.100000000000001" customHeight="1" x14ac:dyDescent="0.25">
      <c r="A219" s="125">
        <v>22881</v>
      </c>
      <c r="B219" s="126" t="s">
        <v>317</v>
      </c>
      <c r="C219" s="126" t="s">
        <v>320</v>
      </c>
      <c r="D219" s="126"/>
      <c r="E219" s="127" t="s">
        <v>120</v>
      </c>
      <c r="F219" s="127" t="s">
        <v>121</v>
      </c>
      <c r="G219" s="128">
        <v>30</v>
      </c>
      <c r="H219" s="128">
        <v>6</v>
      </c>
      <c r="I219" s="127" t="s">
        <v>319</v>
      </c>
      <c r="J219" s="129">
        <v>4.4999999999999998E-2</v>
      </c>
      <c r="K219" s="126" t="s">
        <v>257</v>
      </c>
      <c r="L219" s="126" t="s">
        <v>161</v>
      </c>
      <c r="M219" s="126"/>
      <c r="N219" s="126" t="s">
        <v>125</v>
      </c>
      <c r="O219" s="126" t="str">
        <f t="shared" si="26"/>
        <v>BIDENS COMPACT Mega charm</v>
      </c>
      <c r="P219" s="130">
        <v>219</v>
      </c>
      <c r="Q219" s="130">
        <v>6</v>
      </c>
      <c r="R219" s="20">
        <f t="shared" si="27"/>
        <v>0</v>
      </c>
      <c r="S219" s="20">
        <f t="shared" si="28"/>
        <v>0</v>
      </c>
      <c r="T219" s="20">
        <f t="shared" si="29"/>
        <v>0</v>
      </c>
      <c r="U219" s="242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304"/>
      <c r="AG219" s="304"/>
      <c r="AH219" s="158"/>
      <c r="AI219" s="158"/>
      <c r="AJ219" s="304"/>
      <c r="AK219" s="304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8"/>
      <c r="BH219" s="158"/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4"/>
      <c r="BV219" s="14"/>
      <c r="BW219" s="14"/>
      <c r="BX219" s="14"/>
      <c r="BY219" s="14"/>
      <c r="BZ219" s="14"/>
      <c r="CA219" s="14"/>
      <c r="CB219" s="14"/>
    </row>
    <row r="220" spans="1:80" ht="20.100000000000001" customHeight="1" x14ac:dyDescent="0.25">
      <c r="A220" s="23">
        <v>14399</v>
      </c>
      <c r="B220" s="24" t="s">
        <v>317</v>
      </c>
      <c r="C220" s="24" t="s">
        <v>1160</v>
      </c>
      <c r="D220" s="24"/>
      <c r="E220" s="66" t="s">
        <v>120</v>
      </c>
      <c r="F220" s="66" t="s">
        <v>121</v>
      </c>
      <c r="G220" s="64">
        <v>30</v>
      </c>
      <c r="H220" s="64">
        <v>6</v>
      </c>
      <c r="I220" s="66" t="s">
        <v>319</v>
      </c>
      <c r="J220" s="72">
        <v>0.04</v>
      </c>
      <c r="K220" s="24" t="s">
        <v>257</v>
      </c>
      <c r="L220" s="24" t="s">
        <v>161</v>
      </c>
      <c r="M220" s="24"/>
      <c r="N220" s="24" t="s">
        <v>125</v>
      </c>
      <c r="O220" s="24" t="str">
        <f t="shared" si="26"/>
        <v>BIDENS COMPACT Stop Light</v>
      </c>
      <c r="P220" s="54">
        <v>220</v>
      </c>
      <c r="Q220" s="54">
        <v>6</v>
      </c>
      <c r="R220" s="20">
        <f t="shared" si="27"/>
        <v>0</v>
      </c>
      <c r="S220" s="20">
        <f t="shared" si="28"/>
        <v>0</v>
      </c>
      <c r="T220" s="20">
        <f t="shared" si="29"/>
        <v>0</v>
      </c>
      <c r="U220" s="241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304"/>
      <c r="AG220" s="304"/>
      <c r="AH220" s="44"/>
      <c r="AI220" s="44"/>
      <c r="AJ220" s="304"/>
      <c r="AK220" s="30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14"/>
      <c r="BV220" s="14"/>
      <c r="BW220" s="14"/>
      <c r="BX220" s="14"/>
      <c r="BY220" s="14"/>
      <c r="BZ220" s="14"/>
      <c r="CA220" s="14"/>
      <c r="CB220" s="14"/>
    </row>
    <row r="221" spans="1:80" ht="20.100000000000001" customHeight="1" x14ac:dyDescent="0.25">
      <c r="A221" s="125">
        <v>15065</v>
      </c>
      <c r="B221" s="126" t="s">
        <v>317</v>
      </c>
      <c r="C221" s="126" t="s">
        <v>1161</v>
      </c>
      <c r="D221" s="126"/>
      <c r="E221" s="127" t="s">
        <v>120</v>
      </c>
      <c r="F221" s="127" t="s">
        <v>121</v>
      </c>
      <c r="G221" s="128">
        <v>30</v>
      </c>
      <c r="H221" s="128">
        <v>6</v>
      </c>
      <c r="I221" s="127" t="s">
        <v>319</v>
      </c>
      <c r="J221" s="129">
        <v>0.06</v>
      </c>
      <c r="K221" s="126" t="s">
        <v>257</v>
      </c>
      <c r="L221" s="126" t="s">
        <v>161</v>
      </c>
      <c r="M221" s="126"/>
      <c r="N221" s="126" t="s">
        <v>125</v>
      </c>
      <c r="O221" s="126" t="str">
        <f t="shared" si="26"/>
        <v>BIDENS COMPACT White Delight</v>
      </c>
      <c r="P221" s="130">
        <v>221</v>
      </c>
      <c r="Q221" s="130">
        <v>6</v>
      </c>
      <c r="R221" s="20">
        <f t="shared" si="27"/>
        <v>0</v>
      </c>
      <c r="S221" s="20">
        <f t="shared" si="28"/>
        <v>0</v>
      </c>
      <c r="T221" s="20">
        <f t="shared" si="29"/>
        <v>0</v>
      </c>
      <c r="U221" s="242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304"/>
      <c r="AG221" s="304"/>
      <c r="AH221" s="158"/>
      <c r="AI221" s="158"/>
      <c r="AJ221" s="304"/>
      <c r="AK221" s="304"/>
      <c r="AL221" s="158"/>
      <c r="AM221" s="158"/>
      <c r="AN221" s="158"/>
      <c r="AO221" s="158"/>
      <c r="AP221" s="158"/>
      <c r="AQ221" s="158"/>
      <c r="AR221" s="158"/>
      <c r="AS221" s="158"/>
      <c r="AT221" s="158"/>
      <c r="AU221" s="158"/>
      <c r="AV221" s="158"/>
      <c r="AW221" s="158"/>
      <c r="AX221" s="158"/>
      <c r="AY221" s="158"/>
      <c r="AZ221" s="158"/>
      <c r="BA221" s="158"/>
      <c r="BB221" s="158"/>
      <c r="BC221" s="158"/>
      <c r="BD221" s="158"/>
      <c r="BE221" s="158"/>
      <c r="BF221" s="158"/>
      <c r="BG221" s="158"/>
      <c r="BH221" s="158"/>
      <c r="BI221" s="158"/>
      <c r="BJ221" s="158"/>
      <c r="BK221" s="158"/>
      <c r="BL221" s="158"/>
      <c r="BM221" s="158"/>
      <c r="BN221" s="158"/>
      <c r="BO221" s="158"/>
      <c r="BP221" s="158"/>
      <c r="BQ221" s="158"/>
      <c r="BR221" s="158"/>
      <c r="BS221" s="158"/>
      <c r="BT221" s="158"/>
      <c r="BU221" s="14"/>
      <c r="BV221" s="14"/>
      <c r="BW221" s="14"/>
      <c r="BX221" s="14"/>
      <c r="BY221" s="14"/>
      <c r="BZ221" s="14"/>
      <c r="CA221" s="14"/>
      <c r="CB221" s="14"/>
    </row>
    <row r="222" spans="1:80" ht="20.100000000000001" customHeight="1" x14ac:dyDescent="0.25">
      <c r="A222" s="23">
        <v>10883</v>
      </c>
      <c r="B222" s="24" t="s">
        <v>317</v>
      </c>
      <c r="C222" s="24" t="s">
        <v>1162</v>
      </c>
      <c r="D222" s="24"/>
      <c r="E222" s="66" t="s">
        <v>120</v>
      </c>
      <c r="F222" s="66" t="s">
        <v>121</v>
      </c>
      <c r="G222" s="64">
        <v>30</v>
      </c>
      <c r="H222" s="64">
        <v>6</v>
      </c>
      <c r="I222" s="66" t="s">
        <v>319</v>
      </c>
      <c r="J222" s="72">
        <v>4.4999999999999998E-2</v>
      </c>
      <c r="K222" s="24" t="s">
        <v>257</v>
      </c>
      <c r="L222" s="24" t="s">
        <v>161</v>
      </c>
      <c r="M222" s="24"/>
      <c r="N222" s="24" t="s">
        <v>125</v>
      </c>
      <c r="O222" s="24" t="str">
        <f t="shared" si="26"/>
        <v>BIDENS COMPACT Yellow Charm</v>
      </c>
      <c r="P222" s="54">
        <v>222</v>
      </c>
      <c r="Q222" s="54">
        <v>6</v>
      </c>
      <c r="R222" s="20">
        <f t="shared" si="27"/>
        <v>0</v>
      </c>
      <c r="S222" s="20">
        <f t="shared" si="28"/>
        <v>0</v>
      </c>
      <c r="T222" s="20">
        <f t="shared" si="29"/>
        <v>0</v>
      </c>
      <c r="U222" s="241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304"/>
      <c r="AG222" s="304"/>
      <c r="AH222" s="44"/>
      <c r="AI222" s="44"/>
      <c r="AJ222" s="304"/>
      <c r="AK222" s="30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14"/>
      <c r="BV222" s="14"/>
      <c r="BW222" s="14"/>
      <c r="BX222" s="14"/>
      <c r="BY222" s="14"/>
      <c r="BZ222" s="14"/>
      <c r="CA222" s="14"/>
      <c r="CB222" s="14"/>
    </row>
    <row r="223" spans="1:80" ht="20.100000000000001" customHeight="1" x14ac:dyDescent="0.25">
      <c r="A223" s="125">
        <v>25751</v>
      </c>
      <c r="B223" s="126" t="s">
        <v>317</v>
      </c>
      <c r="C223" s="126" t="s">
        <v>1163</v>
      </c>
      <c r="D223" s="126"/>
      <c r="E223" s="127" t="s">
        <v>120</v>
      </c>
      <c r="F223" s="127" t="s">
        <v>121</v>
      </c>
      <c r="G223" s="128">
        <v>30</v>
      </c>
      <c r="H223" s="128">
        <v>6</v>
      </c>
      <c r="I223" s="127" t="s">
        <v>319</v>
      </c>
      <c r="J223" s="129">
        <v>0.06</v>
      </c>
      <c r="K223" s="126" t="s">
        <v>257</v>
      </c>
      <c r="L223" s="126" t="s">
        <v>161</v>
      </c>
      <c r="M223" s="126"/>
      <c r="N223" s="126" t="s">
        <v>125</v>
      </c>
      <c r="O223" s="126" t="str">
        <f t="shared" si="26"/>
        <v>BIDENS COMPACT Yellow Splash Improved</v>
      </c>
      <c r="P223" s="130">
        <v>223</v>
      </c>
      <c r="Q223" s="130">
        <v>6</v>
      </c>
      <c r="R223" s="20">
        <f t="shared" si="27"/>
        <v>0</v>
      </c>
      <c r="S223" s="20">
        <f t="shared" si="28"/>
        <v>0</v>
      </c>
      <c r="T223" s="20">
        <f t="shared" si="29"/>
        <v>0</v>
      </c>
      <c r="U223" s="242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304"/>
      <c r="AG223" s="304"/>
      <c r="AH223" s="158"/>
      <c r="AI223" s="158"/>
      <c r="AJ223" s="304"/>
      <c r="AK223" s="304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4"/>
      <c r="BV223" s="14"/>
      <c r="BW223" s="14"/>
      <c r="BX223" s="14"/>
      <c r="BY223" s="14"/>
      <c r="BZ223" s="14"/>
      <c r="CA223" s="14"/>
      <c r="CB223" s="14"/>
    </row>
    <row r="224" spans="1:80" ht="20.100000000000001" customHeight="1" x14ac:dyDescent="0.25">
      <c r="A224" s="23">
        <v>26759</v>
      </c>
      <c r="B224" s="24" t="s">
        <v>324</v>
      </c>
      <c r="C224" s="24" t="s">
        <v>1164</v>
      </c>
      <c r="D224" s="24"/>
      <c r="E224" s="66" t="s">
        <v>120</v>
      </c>
      <c r="F224" s="66" t="s">
        <v>121</v>
      </c>
      <c r="G224" s="64">
        <v>30</v>
      </c>
      <c r="H224" s="64">
        <v>7</v>
      </c>
      <c r="I224" s="66" t="s">
        <v>120</v>
      </c>
      <c r="J224" s="72">
        <v>4.4999999999999998E-2</v>
      </c>
      <c r="K224" s="24" t="s">
        <v>257</v>
      </c>
      <c r="L224" s="24" t="s">
        <v>161</v>
      </c>
      <c r="M224" s="24" t="s">
        <v>137</v>
      </c>
      <c r="N224" s="24" t="s">
        <v>125</v>
      </c>
      <c r="O224" s="24" t="str">
        <f t="shared" si="26"/>
        <v>BRACHYCOME Fresco Candy</v>
      </c>
      <c r="P224" s="54">
        <v>224</v>
      </c>
      <c r="Q224" s="54">
        <v>7</v>
      </c>
      <c r="R224" s="20">
        <f t="shared" si="27"/>
        <v>0</v>
      </c>
      <c r="S224" s="20">
        <f t="shared" si="28"/>
        <v>0</v>
      </c>
      <c r="T224" s="20">
        <f t="shared" si="29"/>
        <v>0</v>
      </c>
      <c r="U224" s="241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304"/>
      <c r="AG224" s="304"/>
      <c r="AH224" s="44"/>
      <c r="AI224" s="44"/>
      <c r="AJ224" s="304"/>
      <c r="AK224" s="30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14"/>
      <c r="BV224" s="14"/>
      <c r="BW224" s="14"/>
      <c r="BX224" s="14"/>
      <c r="BY224" s="14"/>
      <c r="BZ224" s="14"/>
      <c r="CA224" s="14"/>
      <c r="CB224" s="14"/>
    </row>
    <row r="225" spans="1:80" ht="20.100000000000001" customHeight="1" x14ac:dyDescent="0.25">
      <c r="A225" s="125">
        <v>23759</v>
      </c>
      <c r="B225" s="126" t="s">
        <v>324</v>
      </c>
      <c r="C225" s="126" t="s">
        <v>325</v>
      </c>
      <c r="D225" s="126"/>
      <c r="E225" s="127" t="s">
        <v>120</v>
      </c>
      <c r="F225" s="127" t="s">
        <v>121</v>
      </c>
      <c r="G225" s="128">
        <v>30</v>
      </c>
      <c r="H225" s="128">
        <v>7</v>
      </c>
      <c r="I225" s="127" t="s">
        <v>120</v>
      </c>
      <c r="J225" s="129">
        <v>4.4999999999999998E-2</v>
      </c>
      <c r="K225" s="126" t="s">
        <v>257</v>
      </c>
      <c r="L225" s="126" t="s">
        <v>161</v>
      </c>
      <c r="M225" s="126"/>
      <c r="N225" s="126" t="s">
        <v>125</v>
      </c>
      <c r="O225" s="126" t="str">
        <f t="shared" si="26"/>
        <v>BRACHYCOME Fresco Purple</v>
      </c>
      <c r="P225" s="130">
        <v>225</v>
      </c>
      <c r="Q225" s="130">
        <v>7</v>
      </c>
      <c r="R225" s="20">
        <f t="shared" si="27"/>
        <v>0</v>
      </c>
      <c r="S225" s="20">
        <f t="shared" si="28"/>
        <v>0</v>
      </c>
      <c r="T225" s="20">
        <f t="shared" si="29"/>
        <v>0</v>
      </c>
      <c r="U225" s="242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304"/>
      <c r="AG225" s="304"/>
      <c r="AH225" s="158"/>
      <c r="AI225" s="158"/>
      <c r="AJ225" s="304"/>
      <c r="AK225" s="304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8"/>
      <c r="AX225" s="158"/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8"/>
      <c r="BN225" s="158"/>
      <c r="BO225" s="158"/>
      <c r="BP225" s="158"/>
      <c r="BQ225" s="158"/>
      <c r="BR225" s="158"/>
      <c r="BS225" s="158"/>
      <c r="BT225" s="158"/>
      <c r="BU225" s="14"/>
      <c r="BV225" s="14"/>
      <c r="BW225" s="14"/>
      <c r="BX225" s="14"/>
      <c r="BY225" s="14"/>
      <c r="BZ225" s="14"/>
      <c r="CA225" s="14"/>
      <c r="CB225" s="14"/>
    </row>
    <row r="226" spans="1:80" ht="20.100000000000001" customHeight="1" x14ac:dyDescent="0.25">
      <c r="A226" s="151"/>
      <c r="B226" s="152" t="s">
        <v>319</v>
      </c>
      <c r="C226" s="153"/>
      <c r="D226" s="153"/>
      <c r="E226" s="154"/>
      <c r="F226" s="154"/>
      <c r="G226" s="154"/>
      <c r="H226" s="267"/>
      <c r="I226" s="154"/>
      <c r="J226" s="155"/>
      <c r="K226" s="153"/>
      <c r="L226" s="153" t="s">
        <v>593</v>
      </c>
      <c r="M226" s="153"/>
      <c r="N226" s="153"/>
      <c r="O226" s="153" t="str">
        <f t="shared" si="26"/>
        <v xml:space="preserve">C </v>
      </c>
      <c r="P226" s="156">
        <v>226</v>
      </c>
      <c r="Q226" s="156"/>
      <c r="R226" s="20"/>
      <c r="S226" s="20"/>
      <c r="T226" s="20"/>
      <c r="U226" s="508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J226" s="509"/>
      <c r="AK226" s="509"/>
      <c r="AL226" s="509"/>
      <c r="AM226" s="509"/>
      <c r="AN226" s="509"/>
      <c r="AO226" s="509"/>
      <c r="AP226" s="509"/>
      <c r="AQ226" s="509"/>
      <c r="AR226" s="509"/>
      <c r="AS226" s="509"/>
      <c r="AT226" s="509"/>
      <c r="AU226" s="509"/>
      <c r="AV226" s="509"/>
      <c r="AW226" s="509"/>
      <c r="AX226" s="509"/>
      <c r="AY226" s="509"/>
      <c r="AZ226" s="509"/>
      <c r="BA226" s="509"/>
      <c r="BB226" s="509"/>
      <c r="BC226" s="509"/>
      <c r="BD226" s="509"/>
      <c r="BE226" s="509"/>
      <c r="BF226" s="509"/>
      <c r="BG226" s="509"/>
      <c r="BH226" s="509"/>
      <c r="BI226" s="509"/>
      <c r="BJ226" s="509"/>
      <c r="BK226" s="509"/>
      <c r="BL226" s="509"/>
      <c r="BM226" s="509"/>
      <c r="BN226" s="509"/>
      <c r="BO226" s="509"/>
      <c r="BP226" s="509"/>
      <c r="BQ226" s="509"/>
      <c r="BR226" s="509"/>
      <c r="BS226" s="509"/>
      <c r="BT226" s="509"/>
      <c r="BU226" s="14"/>
      <c r="BV226" s="14"/>
      <c r="BW226" s="14"/>
      <c r="BX226" s="14"/>
      <c r="BY226" s="14"/>
      <c r="BZ226" s="14"/>
      <c r="CA226" s="14"/>
      <c r="CB226" s="14"/>
    </row>
    <row r="227" spans="1:80" ht="20.100000000000001" customHeight="1" x14ac:dyDescent="0.25">
      <c r="A227" s="25">
        <v>22885</v>
      </c>
      <c r="B227" s="24" t="s">
        <v>326</v>
      </c>
      <c r="C227" s="24" t="s">
        <v>1168</v>
      </c>
      <c r="D227" s="24" t="s">
        <v>1636</v>
      </c>
      <c r="E227" s="66" t="s">
        <v>120</v>
      </c>
      <c r="F227" s="66" t="s">
        <v>121</v>
      </c>
      <c r="G227" s="64">
        <v>30</v>
      </c>
      <c r="H227" s="64">
        <v>6</v>
      </c>
      <c r="I227" s="66" t="s">
        <v>176</v>
      </c>
      <c r="J227" s="72">
        <v>4.4999999999999998E-2</v>
      </c>
      <c r="K227" s="24" t="s">
        <v>257</v>
      </c>
      <c r="L227" s="24" t="s">
        <v>161</v>
      </c>
      <c r="M227" s="24"/>
      <c r="N227" s="24" t="s">
        <v>125</v>
      </c>
      <c r="O227" s="24" t="str">
        <f t="shared" si="26"/>
        <v xml:space="preserve">CALIBRACHOA COLIBRI Bright Red </v>
      </c>
      <c r="P227" s="54">
        <v>227</v>
      </c>
      <c r="Q227" s="54">
        <v>6</v>
      </c>
      <c r="R227" s="20">
        <f t="shared" si="27"/>
        <v>0</v>
      </c>
      <c r="S227" s="20">
        <f t="shared" si="28"/>
        <v>0</v>
      </c>
      <c r="T227" s="20">
        <f t="shared" si="29"/>
        <v>0</v>
      </c>
      <c r="U227" s="303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44"/>
      <c r="AF227" s="304"/>
      <c r="AG227" s="304"/>
      <c r="AH227" s="44"/>
      <c r="AI227" s="44"/>
      <c r="AJ227" s="304"/>
      <c r="AK227" s="30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14"/>
      <c r="BV227" s="14"/>
      <c r="BW227" s="14"/>
      <c r="BX227" s="14"/>
      <c r="BY227" s="14"/>
      <c r="BZ227" s="14"/>
      <c r="CA227" s="14"/>
      <c r="CB227" s="14"/>
    </row>
    <row r="228" spans="1:80" ht="20.100000000000001" customHeight="1" x14ac:dyDescent="0.25">
      <c r="A228" s="165">
        <v>23274</v>
      </c>
      <c r="B228" s="126" t="s">
        <v>326</v>
      </c>
      <c r="C228" s="126" t="s">
        <v>327</v>
      </c>
      <c r="D228" s="126" t="s">
        <v>1636</v>
      </c>
      <c r="E228" s="127" t="s">
        <v>120</v>
      </c>
      <c r="F228" s="127" t="s">
        <v>121</v>
      </c>
      <c r="G228" s="128">
        <v>30</v>
      </c>
      <c r="H228" s="128">
        <v>6</v>
      </c>
      <c r="I228" s="127" t="s">
        <v>176</v>
      </c>
      <c r="J228" s="129">
        <v>0.06</v>
      </c>
      <c r="K228" s="126" t="s">
        <v>257</v>
      </c>
      <c r="L228" s="126" t="s">
        <v>161</v>
      </c>
      <c r="M228" s="126"/>
      <c r="N228" s="126" t="s">
        <v>125</v>
      </c>
      <c r="O228" s="126" t="str">
        <f t="shared" si="26"/>
        <v xml:space="preserve">CALIBRACHOA COLIBRI Exotic Red Bling </v>
      </c>
      <c r="P228" s="130">
        <v>228</v>
      </c>
      <c r="Q228" s="130">
        <v>6</v>
      </c>
      <c r="R228" s="20">
        <f t="shared" si="27"/>
        <v>0</v>
      </c>
      <c r="S228" s="20">
        <f t="shared" si="28"/>
        <v>0</v>
      </c>
      <c r="T228" s="20">
        <f t="shared" si="29"/>
        <v>0</v>
      </c>
      <c r="U228" s="303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158"/>
      <c r="AF228" s="304"/>
      <c r="AG228" s="304"/>
      <c r="AH228" s="158"/>
      <c r="AI228" s="158"/>
      <c r="AJ228" s="304"/>
      <c r="AK228" s="304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8"/>
      <c r="BN228" s="158"/>
      <c r="BO228" s="158"/>
      <c r="BP228" s="158"/>
      <c r="BQ228" s="158"/>
      <c r="BR228" s="158"/>
      <c r="BS228" s="158"/>
      <c r="BT228" s="158"/>
      <c r="BU228" s="14"/>
      <c r="BV228" s="14"/>
      <c r="BW228" s="14"/>
      <c r="BX228" s="14"/>
      <c r="BY228" s="14"/>
      <c r="BZ228" s="14"/>
      <c r="CA228" s="14"/>
      <c r="CB228" s="14"/>
    </row>
    <row r="229" spans="1:80" ht="20.100000000000001" customHeight="1" x14ac:dyDescent="0.25">
      <c r="A229" s="25">
        <v>22886</v>
      </c>
      <c r="B229" s="24" t="s">
        <v>326</v>
      </c>
      <c r="C229" s="24" t="s">
        <v>328</v>
      </c>
      <c r="D229" s="24" t="s">
        <v>1636</v>
      </c>
      <c r="E229" s="66" t="s">
        <v>120</v>
      </c>
      <c r="F229" s="66" t="s">
        <v>121</v>
      </c>
      <c r="G229" s="64">
        <v>30</v>
      </c>
      <c r="H229" s="64">
        <v>6</v>
      </c>
      <c r="I229" s="66" t="s">
        <v>176</v>
      </c>
      <c r="J229" s="72">
        <v>4.4999999999999998E-2</v>
      </c>
      <c r="K229" s="24" t="s">
        <v>257</v>
      </c>
      <c r="L229" s="24" t="s">
        <v>161</v>
      </c>
      <c r="M229" s="24"/>
      <c r="N229" s="24" t="s">
        <v>125</v>
      </c>
      <c r="O229" s="24" t="str">
        <f t="shared" si="26"/>
        <v xml:space="preserve">CALIBRACHOA COLIBRI Fuchsia </v>
      </c>
      <c r="P229" s="54">
        <v>229</v>
      </c>
      <c r="Q229" s="54">
        <v>6</v>
      </c>
      <c r="R229" s="20">
        <f t="shared" si="27"/>
        <v>0</v>
      </c>
      <c r="S229" s="20">
        <f t="shared" si="28"/>
        <v>0</v>
      </c>
      <c r="T229" s="20">
        <f t="shared" si="29"/>
        <v>0</v>
      </c>
      <c r="U229" s="303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44"/>
      <c r="AF229" s="304"/>
      <c r="AG229" s="304"/>
      <c r="AH229" s="44"/>
      <c r="AI229" s="44"/>
      <c r="AJ229" s="304"/>
      <c r="AK229" s="30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14"/>
      <c r="BV229" s="14"/>
      <c r="BW229" s="14"/>
      <c r="BX229" s="14"/>
      <c r="BY229" s="14"/>
      <c r="BZ229" s="14"/>
      <c r="CA229" s="14"/>
      <c r="CB229" s="14"/>
    </row>
    <row r="230" spans="1:80" ht="20.100000000000001" customHeight="1" x14ac:dyDescent="0.25">
      <c r="A230" s="165">
        <v>22888</v>
      </c>
      <c r="B230" s="126" t="s">
        <v>326</v>
      </c>
      <c r="C230" s="126" t="s">
        <v>1165</v>
      </c>
      <c r="D230" s="126" t="s">
        <v>1636</v>
      </c>
      <c r="E230" s="127" t="s">
        <v>120</v>
      </c>
      <c r="F230" s="127" t="s">
        <v>121</v>
      </c>
      <c r="G230" s="128">
        <v>30</v>
      </c>
      <c r="H230" s="128">
        <v>6</v>
      </c>
      <c r="I230" s="127" t="s">
        <v>176</v>
      </c>
      <c r="J230" s="129">
        <v>4.4999999999999998E-2</v>
      </c>
      <c r="K230" s="126" t="s">
        <v>257</v>
      </c>
      <c r="L230" s="126" t="s">
        <v>161</v>
      </c>
      <c r="M230" s="126"/>
      <c r="N230" s="126" t="s">
        <v>125</v>
      </c>
      <c r="O230" s="126" t="str">
        <f t="shared" si="26"/>
        <v xml:space="preserve">CALIBRACHOA COLIBRI Malibu Pink </v>
      </c>
      <c r="P230" s="130">
        <v>230</v>
      </c>
      <c r="Q230" s="130">
        <v>6</v>
      </c>
      <c r="R230" s="20">
        <f t="shared" si="27"/>
        <v>0</v>
      </c>
      <c r="S230" s="20">
        <f t="shared" si="28"/>
        <v>0</v>
      </c>
      <c r="T230" s="20">
        <f t="shared" si="29"/>
        <v>0</v>
      </c>
      <c r="U230" s="303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158"/>
      <c r="AF230" s="304"/>
      <c r="AG230" s="304"/>
      <c r="AH230" s="158"/>
      <c r="AI230" s="158"/>
      <c r="AJ230" s="304"/>
      <c r="AK230" s="304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8"/>
      <c r="BN230" s="158"/>
      <c r="BO230" s="158"/>
      <c r="BP230" s="158"/>
      <c r="BQ230" s="158"/>
      <c r="BR230" s="158"/>
      <c r="BS230" s="158"/>
      <c r="BT230" s="158"/>
      <c r="BU230" s="14"/>
      <c r="BV230" s="14"/>
      <c r="BW230" s="14"/>
      <c r="BX230" s="14"/>
      <c r="BY230" s="14"/>
      <c r="BZ230" s="14"/>
      <c r="CA230" s="14"/>
      <c r="CB230" s="14"/>
    </row>
    <row r="231" spans="1:80" ht="20.100000000000001" customHeight="1" x14ac:dyDescent="0.25">
      <c r="A231" s="25">
        <v>25044</v>
      </c>
      <c r="B231" s="24" t="s">
        <v>326</v>
      </c>
      <c r="C231" s="24" t="s">
        <v>329</v>
      </c>
      <c r="D231" s="24" t="s">
        <v>1636</v>
      </c>
      <c r="E231" s="66" t="s">
        <v>120</v>
      </c>
      <c r="F231" s="66" t="s">
        <v>121</v>
      </c>
      <c r="G231" s="64">
        <v>30</v>
      </c>
      <c r="H231" s="64">
        <v>6</v>
      </c>
      <c r="I231" s="66" t="s">
        <v>176</v>
      </c>
      <c r="J231" s="72">
        <v>4.4999999999999998E-2</v>
      </c>
      <c r="K231" s="24" t="s">
        <v>257</v>
      </c>
      <c r="L231" s="24" t="s">
        <v>161</v>
      </c>
      <c r="M231" s="24"/>
      <c r="N231" s="24" t="s">
        <v>125</v>
      </c>
      <c r="O231" s="24" t="str">
        <f t="shared" si="26"/>
        <v xml:space="preserve">CALIBRACHOA COLIBRI Tangerine </v>
      </c>
      <c r="P231" s="54">
        <v>231</v>
      </c>
      <c r="Q231" s="54">
        <v>6</v>
      </c>
      <c r="R231" s="20">
        <f t="shared" si="27"/>
        <v>0</v>
      </c>
      <c r="S231" s="20">
        <f t="shared" si="28"/>
        <v>0</v>
      </c>
      <c r="T231" s="20">
        <f t="shared" si="29"/>
        <v>0</v>
      </c>
      <c r="U231" s="303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44"/>
      <c r="AF231" s="304"/>
      <c r="AG231" s="304"/>
      <c r="AH231" s="44"/>
      <c r="AI231" s="44"/>
      <c r="AJ231" s="304"/>
      <c r="AK231" s="30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14"/>
      <c r="BV231" s="14"/>
      <c r="BW231" s="14"/>
      <c r="BX231" s="14"/>
      <c r="BY231" s="14"/>
      <c r="BZ231" s="14"/>
      <c r="CA231" s="14"/>
      <c r="CB231" s="14"/>
    </row>
    <row r="232" spans="1:80" ht="20.100000000000001" customHeight="1" x14ac:dyDescent="0.25">
      <c r="A232" s="165">
        <v>22891</v>
      </c>
      <c r="B232" s="126" t="s">
        <v>326</v>
      </c>
      <c r="C232" s="126" t="s">
        <v>1166</v>
      </c>
      <c r="D232" s="126" t="s">
        <v>1636</v>
      </c>
      <c r="E232" s="127" t="s">
        <v>120</v>
      </c>
      <c r="F232" s="127" t="s">
        <v>121</v>
      </c>
      <c r="G232" s="128">
        <v>30</v>
      </c>
      <c r="H232" s="128">
        <v>6</v>
      </c>
      <c r="I232" s="127" t="s">
        <v>176</v>
      </c>
      <c r="J232" s="129">
        <v>0.06</v>
      </c>
      <c r="K232" s="126" t="s">
        <v>257</v>
      </c>
      <c r="L232" s="126" t="s">
        <v>161</v>
      </c>
      <c r="M232" s="126"/>
      <c r="N232" s="126" t="s">
        <v>125</v>
      </c>
      <c r="O232" s="126" t="str">
        <f t="shared" si="26"/>
        <v xml:space="preserve">CALIBRACHOA COLIBRI Pink Bling </v>
      </c>
      <c r="P232" s="130">
        <v>232</v>
      </c>
      <c r="Q232" s="130">
        <v>6</v>
      </c>
      <c r="R232" s="20">
        <f t="shared" si="27"/>
        <v>0</v>
      </c>
      <c r="S232" s="20">
        <f t="shared" si="28"/>
        <v>0</v>
      </c>
      <c r="T232" s="20">
        <f t="shared" si="29"/>
        <v>0</v>
      </c>
      <c r="U232" s="303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158"/>
      <c r="AF232" s="304"/>
      <c r="AG232" s="304"/>
      <c r="AH232" s="158"/>
      <c r="AI232" s="158"/>
      <c r="AJ232" s="304"/>
      <c r="AK232" s="304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58"/>
      <c r="BN232" s="158"/>
      <c r="BO232" s="158"/>
      <c r="BP232" s="158"/>
      <c r="BQ232" s="158"/>
      <c r="BR232" s="158"/>
      <c r="BS232" s="158"/>
      <c r="BT232" s="158"/>
      <c r="BU232" s="14"/>
      <c r="BV232" s="14"/>
      <c r="BW232" s="14"/>
      <c r="BX232" s="14"/>
      <c r="BY232" s="14"/>
      <c r="BZ232" s="14"/>
      <c r="CA232" s="14"/>
      <c r="CB232" s="14"/>
    </row>
    <row r="233" spans="1:80" ht="20.100000000000001" customHeight="1" x14ac:dyDescent="0.25">
      <c r="A233" s="25">
        <v>23761</v>
      </c>
      <c r="B233" s="24" t="s">
        <v>326</v>
      </c>
      <c r="C233" s="24" t="s">
        <v>1167</v>
      </c>
      <c r="D233" s="24" t="s">
        <v>1636</v>
      </c>
      <c r="E233" s="66" t="s">
        <v>120</v>
      </c>
      <c r="F233" s="66" t="s">
        <v>121</v>
      </c>
      <c r="G233" s="64">
        <v>30</v>
      </c>
      <c r="H233" s="64">
        <v>6</v>
      </c>
      <c r="I233" s="66" t="s">
        <v>176</v>
      </c>
      <c r="J233" s="72">
        <v>4.4999999999999998E-2</v>
      </c>
      <c r="K233" s="24" t="s">
        <v>257</v>
      </c>
      <c r="L233" s="24" t="s">
        <v>161</v>
      </c>
      <c r="M233" s="24"/>
      <c r="N233" s="24" t="s">
        <v>125</v>
      </c>
      <c r="O233" s="24" t="str">
        <f t="shared" si="26"/>
        <v xml:space="preserve">CALIBRACHOA COLIBRI Pink Flamingo </v>
      </c>
      <c r="P233" s="54">
        <v>233</v>
      </c>
      <c r="Q233" s="54">
        <v>6</v>
      </c>
      <c r="R233" s="20">
        <f t="shared" si="27"/>
        <v>0</v>
      </c>
      <c r="S233" s="20">
        <f t="shared" si="28"/>
        <v>0</v>
      </c>
      <c r="T233" s="20">
        <f t="shared" si="29"/>
        <v>0</v>
      </c>
      <c r="U233" s="303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44"/>
      <c r="AF233" s="304"/>
      <c r="AG233" s="304"/>
      <c r="AH233" s="44"/>
      <c r="AI233" s="44"/>
      <c r="AJ233" s="304"/>
      <c r="AK233" s="30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14"/>
      <c r="BV233" s="14"/>
      <c r="BW233" s="14"/>
      <c r="BX233" s="14"/>
      <c r="BY233" s="14"/>
      <c r="BZ233" s="14"/>
      <c r="CA233" s="14"/>
      <c r="CB233" s="14"/>
    </row>
    <row r="234" spans="1:80" ht="20.100000000000001" customHeight="1" x14ac:dyDescent="0.25">
      <c r="A234" s="165">
        <v>22893</v>
      </c>
      <c r="B234" s="126" t="s">
        <v>326</v>
      </c>
      <c r="C234" s="126" t="s">
        <v>330</v>
      </c>
      <c r="D234" s="126" t="s">
        <v>1636</v>
      </c>
      <c r="E234" s="127" t="s">
        <v>120</v>
      </c>
      <c r="F234" s="127" t="s">
        <v>121</v>
      </c>
      <c r="G234" s="128">
        <v>30</v>
      </c>
      <c r="H234" s="128">
        <v>6</v>
      </c>
      <c r="I234" s="127" t="s">
        <v>176</v>
      </c>
      <c r="J234" s="129">
        <v>4.4999999999999998E-2</v>
      </c>
      <c r="K234" s="126" t="s">
        <v>257</v>
      </c>
      <c r="L234" s="126" t="s">
        <v>161</v>
      </c>
      <c r="M234" s="126"/>
      <c r="N234" s="126" t="s">
        <v>125</v>
      </c>
      <c r="O234" s="126" t="str">
        <f t="shared" si="26"/>
        <v xml:space="preserve">CALIBRACHOA COLIBRI Plum </v>
      </c>
      <c r="P234" s="130">
        <v>234</v>
      </c>
      <c r="Q234" s="130">
        <v>6</v>
      </c>
      <c r="R234" s="20">
        <f t="shared" si="27"/>
        <v>0</v>
      </c>
      <c r="S234" s="20">
        <f t="shared" si="28"/>
        <v>0</v>
      </c>
      <c r="T234" s="20">
        <f t="shared" si="29"/>
        <v>0</v>
      </c>
      <c r="U234" s="303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158"/>
      <c r="AF234" s="304"/>
      <c r="AG234" s="304"/>
      <c r="AH234" s="158"/>
      <c r="AI234" s="158"/>
      <c r="AJ234" s="304"/>
      <c r="AK234" s="304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58"/>
      <c r="BJ234" s="158"/>
      <c r="BK234" s="158"/>
      <c r="BL234" s="158"/>
      <c r="BM234" s="158"/>
      <c r="BN234" s="158"/>
      <c r="BO234" s="158"/>
      <c r="BP234" s="158"/>
      <c r="BQ234" s="158"/>
      <c r="BR234" s="158"/>
      <c r="BS234" s="158"/>
      <c r="BT234" s="158"/>
      <c r="BU234" s="14"/>
      <c r="BV234" s="14"/>
      <c r="BW234" s="14"/>
      <c r="BX234" s="14"/>
      <c r="BY234" s="14"/>
      <c r="BZ234" s="14"/>
      <c r="CA234" s="14"/>
      <c r="CB234" s="14"/>
    </row>
    <row r="235" spans="1:80" ht="20.100000000000001" customHeight="1" x14ac:dyDescent="0.25">
      <c r="A235" s="25">
        <v>23383</v>
      </c>
      <c r="B235" s="24" t="s">
        <v>326</v>
      </c>
      <c r="C235" s="24" t="s">
        <v>331</v>
      </c>
      <c r="D235" s="24" t="s">
        <v>1636</v>
      </c>
      <c r="E235" s="66" t="s">
        <v>120</v>
      </c>
      <c r="F235" s="66" t="s">
        <v>121</v>
      </c>
      <c r="G235" s="64">
        <v>30</v>
      </c>
      <c r="H235" s="64">
        <v>6</v>
      </c>
      <c r="I235" s="66" t="s">
        <v>176</v>
      </c>
      <c r="J235" s="72">
        <v>4.4999999999999998E-2</v>
      </c>
      <c r="K235" s="24" t="s">
        <v>257</v>
      </c>
      <c r="L235" s="24" t="s">
        <v>161</v>
      </c>
      <c r="M235" s="24"/>
      <c r="N235" s="24" t="s">
        <v>125</v>
      </c>
      <c r="O235" s="24" t="str">
        <f t="shared" si="26"/>
        <v xml:space="preserve">CALIBRACHOA COLIBRI Pure White </v>
      </c>
      <c r="P235" s="54">
        <v>235</v>
      </c>
      <c r="Q235" s="54">
        <v>6</v>
      </c>
      <c r="R235" s="20">
        <f t="shared" si="27"/>
        <v>0</v>
      </c>
      <c r="S235" s="20">
        <f t="shared" si="28"/>
        <v>0</v>
      </c>
      <c r="T235" s="20">
        <f t="shared" si="29"/>
        <v>0</v>
      </c>
      <c r="U235" s="303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44"/>
      <c r="AF235" s="304"/>
      <c r="AG235" s="304"/>
      <c r="AH235" s="44"/>
      <c r="AI235" s="44"/>
      <c r="AJ235" s="304"/>
      <c r="AK235" s="30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14"/>
      <c r="BV235" s="14"/>
      <c r="BW235" s="14"/>
      <c r="BX235" s="14"/>
      <c r="BY235" s="14"/>
      <c r="BZ235" s="14"/>
      <c r="CA235" s="14"/>
      <c r="CB235" s="14"/>
    </row>
    <row r="236" spans="1:80" ht="20.100000000000001" customHeight="1" x14ac:dyDescent="0.25">
      <c r="A236" s="165">
        <v>23627</v>
      </c>
      <c r="B236" s="126" t="s">
        <v>326</v>
      </c>
      <c r="C236" s="126" t="s">
        <v>1169</v>
      </c>
      <c r="D236" s="126" t="s">
        <v>1636</v>
      </c>
      <c r="E236" s="127" t="s">
        <v>120</v>
      </c>
      <c r="F236" s="127" t="s">
        <v>121</v>
      </c>
      <c r="G236" s="128">
        <v>30</v>
      </c>
      <c r="H236" s="128">
        <v>6</v>
      </c>
      <c r="I236" s="127" t="s">
        <v>176</v>
      </c>
      <c r="J236" s="129">
        <v>0.06</v>
      </c>
      <c r="K236" s="126" t="s">
        <v>257</v>
      </c>
      <c r="L236" s="126" t="s">
        <v>161</v>
      </c>
      <c r="M236" s="126"/>
      <c r="N236" s="126" t="s">
        <v>125</v>
      </c>
      <c r="O236" s="126" t="str">
        <f t="shared" si="26"/>
        <v>CALIBRACHOA COLIBRI Purple Bling</v>
      </c>
      <c r="P236" s="130">
        <v>236</v>
      </c>
      <c r="Q236" s="130">
        <v>6</v>
      </c>
      <c r="R236" s="20">
        <f t="shared" si="27"/>
        <v>0</v>
      </c>
      <c r="S236" s="20">
        <f t="shared" si="28"/>
        <v>0</v>
      </c>
      <c r="T236" s="20">
        <f t="shared" si="29"/>
        <v>0</v>
      </c>
      <c r="U236" s="303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158"/>
      <c r="AF236" s="304"/>
      <c r="AG236" s="304"/>
      <c r="AH236" s="158"/>
      <c r="AI236" s="158"/>
      <c r="AJ236" s="304"/>
      <c r="AK236" s="304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8"/>
      <c r="AW236" s="158"/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8"/>
      <c r="BM236" s="158"/>
      <c r="BN236" s="158"/>
      <c r="BO236" s="158"/>
      <c r="BP236" s="158"/>
      <c r="BQ236" s="158"/>
      <c r="BR236" s="158"/>
      <c r="BS236" s="158"/>
      <c r="BT236" s="158"/>
      <c r="BU236" s="14"/>
      <c r="BV236" s="14"/>
      <c r="BW236" s="14"/>
      <c r="BX236" s="14"/>
      <c r="BY236" s="14"/>
      <c r="BZ236" s="14"/>
      <c r="CA236" s="14"/>
      <c r="CB236" s="14"/>
    </row>
    <row r="237" spans="1:80" ht="20.100000000000001" customHeight="1" x14ac:dyDescent="0.25">
      <c r="A237" s="25">
        <v>23626</v>
      </c>
      <c r="B237" s="24" t="s">
        <v>326</v>
      </c>
      <c r="C237" s="24" t="s">
        <v>332</v>
      </c>
      <c r="D237" s="24" t="s">
        <v>1636</v>
      </c>
      <c r="E237" s="66" t="s">
        <v>120</v>
      </c>
      <c r="F237" s="66" t="s">
        <v>121</v>
      </c>
      <c r="G237" s="64">
        <v>30</v>
      </c>
      <c r="H237" s="64">
        <v>6</v>
      </c>
      <c r="I237" s="66" t="s">
        <v>176</v>
      </c>
      <c r="J237" s="72">
        <v>4.4999999999999998E-2</v>
      </c>
      <c r="K237" s="24" t="s">
        <v>257</v>
      </c>
      <c r="L237" s="24" t="s">
        <v>161</v>
      </c>
      <c r="M237" s="24"/>
      <c r="N237" s="24" t="s">
        <v>125</v>
      </c>
      <c r="O237" s="24" t="str">
        <f t="shared" si="26"/>
        <v>CALIBRACHOA COLIBRI Yellow Canary</v>
      </c>
      <c r="P237" s="54">
        <v>237</v>
      </c>
      <c r="Q237" s="54">
        <v>6</v>
      </c>
      <c r="R237" s="20">
        <f t="shared" si="27"/>
        <v>0</v>
      </c>
      <c r="S237" s="20">
        <f t="shared" si="28"/>
        <v>0</v>
      </c>
      <c r="T237" s="20">
        <f t="shared" si="29"/>
        <v>0</v>
      </c>
      <c r="U237" s="303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44"/>
      <c r="AF237" s="304"/>
      <c r="AG237" s="304"/>
      <c r="AH237" s="44"/>
      <c r="AI237" s="44"/>
      <c r="AJ237" s="304"/>
      <c r="AK237" s="30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14"/>
      <c r="BV237" s="14"/>
      <c r="BW237" s="14"/>
      <c r="BX237" s="14"/>
      <c r="BY237" s="14"/>
      <c r="BZ237" s="14"/>
      <c r="CA237" s="14"/>
      <c r="CB237" s="14"/>
    </row>
    <row r="238" spans="1:80" ht="20.100000000000001" customHeight="1" x14ac:dyDescent="0.25">
      <c r="A238" s="165">
        <v>22894</v>
      </c>
      <c r="B238" s="126" t="s">
        <v>326</v>
      </c>
      <c r="C238" s="126" t="s">
        <v>397</v>
      </c>
      <c r="D238" s="126" t="s">
        <v>1635</v>
      </c>
      <c r="E238" s="127" t="s">
        <v>120</v>
      </c>
      <c r="F238" s="127" t="s">
        <v>121</v>
      </c>
      <c r="G238" s="128">
        <v>30</v>
      </c>
      <c r="H238" s="128">
        <v>6</v>
      </c>
      <c r="I238" s="127" t="s">
        <v>176</v>
      </c>
      <c r="J238" s="129">
        <v>4.4999999999999998E-2</v>
      </c>
      <c r="K238" s="126" t="s">
        <v>257</v>
      </c>
      <c r="L238" s="126" t="s">
        <v>161</v>
      </c>
      <c r="M238" s="126"/>
      <c r="N238" s="126" t="s">
        <v>125</v>
      </c>
      <c r="O238" s="126" t="str">
        <f t="shared" si="26"/>
        <v xml:space="preserve">CALIBRACHOA COLIBRI Variés </v>
      </c>
      <c r="P238" s="130">
        <v>238</v>
      </c>
      <c r="Q238" s="130">
        <v>6</v>
      </c>
      <c r="R238" s="20">
        <f t="shared" si="27"/>
        <v>0</v>
      </c>
      <c r="S238" s="20">
        <f t="shared" si="28"/>
        <v>0</v>
      </c>
      <c r="T238" s="20">
        <f t="shared" si="29"/>
        <v>0</v>
      </c>
      <c r="U238" s="303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8"/>
      <c r="BM238" s="158"/>
      <c r="BN238" s="158"/>
      <c r="BO238" s="158"/>
      <c r="BP238" s="158"/>
      <c r="BQ238" s="158"/>
      <c r="BR238" s="158"/>
      <c r="BS238" s="158"/>
      <c r="BT238" s="158"/>
      <c r="BU238" s="14"/>
      <c r="BV238" s="14"/>
      <c r="BW238" s="14"/>
      <c r="BX238" s="14"/>
      <c r="BY238" s="14"/>
      <c r="BZ238" s="14"/>
      <c r="CA238" s="14"/>
      <c r="CB238" s="14"/>
    </row>
    <row r="239" spans="1:80" ht="20.100000000000001" customHeight="1" x14ac:dyDescent="0.25">
      <c r="A239" s="25">
        <v>22904</v>
      </c>
      <c r="B239" s="24" t="s">
        <v>333</v>
      </c>
      <c r="C239" s="24" t="s">
        <v>150</v>
      </c>
      <c r="D239" s="24" t="s">
        <v>1636</v>
      </c>
      <c r="E239" s="66" t="s">
        <v>120</v>
      </c>
      <c r="F239" s="66" t="s">
        <v>121</v>
      </c>
      <c r="G239" s="64">
        <v>30</v>
      </c>
      <c r="H239" s="64">
        <v>6</v>
      </c>
      <c r="I239" s="66" t="s">
        <v>176</v>
      </c>
      <c r="J239" s="72">
        <v>0.06</v>
      </c>
      <c r="K239" s="24" t="s">
        <v>257</v>
      </c>
      <c r="L239" s="24" t="s">
        <v>161</v>
      </c>
      <c r="M239" s="24"/>
      <c r="N239" s="24" t="s">
        <v>125</v>
      </c>
      <c r="O239" s="24" t="str">
        <f t="shared" si="26"/>
        <v>CALIBRACHOA OMBRE Blue</v>
      </c>
      <c r="P239" s="54">
        <v>239</v>
      </c>
      <c r="Q239" s="54">
        <v>6</v>
      </c>
      <c r="R239" s="20">
        <f t="shared" si="27"/>
        <v>0</v>
      </c>
      <c r="S239" s="20">
        <f t="shared" si="28"/>
        <v>0</v>
      </c>
      <c r="T239" s="20">
        <f t="shared" si="29"/>
        <v>0</v>
      </c>
      <c r="U239" s="303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44"/>
      <c r="AF239" s="304"/>
      <c r="AG239" s="304"/>
      <c r="AH239" s="44"/>
      <c r="AI239" s="44"/>
      <c r="AJ239" s="304"/>
      <c r="AK239" s="30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14"/>
      <c r="BV239" s="14"/>
      <c r="BW239" s="14"/>
      <c r="BX239" s="14"/>
      <c r="BY239" s="14"/>
      <c r="BZ239" s="14"/>
      <c r="CA239" s="14"/>
      <c r="CB239" s="14"/>
    </row>
    <row r="240" spans="1:80" ht="20.100000000000001" customHeight="1" x14ac:dyDescent="0.25">
      <c r="A240" s="165">
        <v>22905</v>
      </c>
      <c r="B240" s="126" t="s">
        <v>333</v>
      </c>
      <c r="C240" s="126" t="s">
        <v>334</v>
      </c>
      <c r="D240" s="126" t="s">
        <v>1636</v>
      </c>
      <c r="E240" s="127" t="s">
        <v>120</v>
      </c>
      <c r="F240" s="127" t="s">
        <v>121</v>
      </c>
      <c r="G240" s="128">
        <v>30</v>
      </c>
      <c r="H240" s="128">
        <v>6</v>
      </c>
      <c r="I240" s="127" t="s">
        <v>176</v>
      </c>
      <c r="J240" s="129">
        <v>0.06</v>
      </c>
      <c r="K240" s="126" t="s">
        <v>257</v>
      </c>
      <c r="L240" s="126" t="s">
        <v>161</v>
      </c>
      <c r="M240" s="126"/>
      <c r="N240" s="126" t="s">
        <v>125</v>
      </c>
      <c r="O240" s="126" t="str">
        <f t="shared" si="26"/>
        <v xml:space="preserve">CALIBRACHOA OMBRE Pink </v>
      </c>
      <c r="P240" s="130">
        <v>240</v>
      </c>
      <c r="Q240" s="130">
        <v>6</v>
      </c>
      <c r="R240" s="20">
        <f t="shared" si="27"/>
        <v>0</v>
      </c>
      <c r="S240" s="20">
        <f t="shared" si="28"/>
        <v>0</v>
      </c>
      <c r="T240" s="20">
        <f t="shared" si="29"/>
        <v>0</v>
      </c>
      <c r="U240" s="303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158"/>
      <c r="AF240" s="304"/>
      <c r="AG240" s="304"/>
      <c r="AH240" s="158"/>
      <c r="AI240" s="158"/>
      <c r="AJ240" s="304"/>
      <c r="AK240" s="304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4"/>
      <c r="BV240" s="14"/>
      <c r="BW240" s="14"/>
      <c r="BX240" s="14"/>
      <c r="BY240" s="14"/>
      <c r="BZ240" s="14"/>
      <c r="CA240" s="14"/>
      <c r="CB240" s="14"/>
    </row>
    <row r="241" spans="1:80" ht="20.100000000000001" customHeight="1" x14ac:dyDescent="0.25">
      <c r="A241" s="25">
        <v>23609</v>
      </c>
      <c r="B241" s="24" t="s">
        <v>335</v>
      </c>
      <c r="C241" s="24" t="s">
        <v>336</v>
      </c>
      <c r="D241" s="24" t="s">
        <v>1636</v>
      </c>
      <c r="E241" s="66" t="s">
        <v>120</v>
      </c>
      <c r="F241" s="66" t="s">
        <v>121</v>
      </c>
      <c r="G241" s="64">
        <v>30</v>
      </c>
      <c r="H241" s="64">
        <v>6</v>
      </c>
      <c r="I241" s="66" t="s">
        <v>176</v>
      </c>
      <c r="J241" s="72">
        <v>0.06</v>
      </c>
      <c r="K241" s="24" t="s">
        <v>257</v>
      </c>
      <c r="L241" s="24" t="s">
        <v>161</v>
      </c>
      <c r="M241" s="24"/>
      <c r="N241" s="24" t="s">
        <v>125</v>
      </c>
      <c r="O241" s="24" t="str">
        <f t="shared" si="26"/>
        <v>CALIBRACHOA EYECONIC Apricot</v>
      </c>
      <c r="P241" s="54">
        <v>241</v>
      </c>
      <c r="Q241" s="54">
        <v>6</v>
      </c>
      <c r="R241" s="20">
        <f t="shared" si="27"/>
        <v>0</v>
      </c>
      <c r="S241" s="20">
        <f t="shared" si="28"/>
        <v>0</v>
      </c>
      <c r="T241" s="20">
        <f t="shared" si="29"/>
        <v>0</v>
      </c>
      <c r="U241" s="303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44"/>
      <c r="AF241" s="304"/>
      <c r="AG241" s="304"/>
      <c r="AH241" s="44"/>
      <c r="AI241" s="44"/>
      <c r="AJ241" s="304"/>
      <c r="AK241" s="30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14"/>
      <c r="BV241" s="14"/>
      <c r="BW241" s="14"/>
      <c r="BX241" s="14"/>
      <c r="BY241" s="14"/>
      <c r="BZ241" s="14"/>
      <c r="CA241" s="14"/>
      <c r="CB241" s="14"/>
    </row>
    <row r="242" spans="1:80" ht="20.100000000000001" customHeight="1" x14ac:dyDescent="0.25">
      <c r="A242" s="165">
        <v>23631</v>
      </c>
      <c r="B242" s="126" t="s">
        <v>335</v>
      </c>
      <c r="C242" s="126" t="s">
        <v>337</v>
      </c>
      <c r="D242" s="126" t="s">
        <v>1636</v>
      </c>
      <c r="E242" s="127" t="s">
        <v>120</v>
      </c>
      <c r="F242" s="127" t="s">
        <v>121</v>
      </c>
      <c r="G242" s="128">
        <v>30</v>
      </c>
      <c r="H242" s="128">
        <v>6</v>
      </c>
      <c r="I242" s="127" t="s">
        <v>176</v>
      </c>
      <c r="J242" s="129">
        <v>0.06</v>
      </c>
      <c r="K242" s="126" t="s">
        <v>257</v>
      </c>
      <c r="L242" s="126" t="s">
        <v>161</v>
      </c>
      <c r="M242" s="126"/>
      <c r="N242" s="126" t="s">
        <v>125</v>
      </c>
      <c r="O242" s="126" t="str">
        <f t="shared" si="26"/>
        <v>CALIBRACHOA EYECONIC Peach</v>
      </c>
      <c r="P242" s="130">
        <v>242</v>
      </c>
      <c r="Q242" s="130">
        <v>6</v>
      </c>
      <c r="R242" s="20">
        <f t="shared" si="27"/>
        <v>0</v>
      </c>
      <c r="S242" s="20">
        <f t="shared" si="28"/>
        <v>0</v>
      </c>
      <c r="T242" s="20">
        <f t="shared" si="29"/>
        <v>0</v>
      </c>
      <c r="U242" s="303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158"/>
      <c r="AF242" s="304"/>
      <c r="AG242" s="304"/>
      <c r="AH242" s="158"/>
      <c r="AI242" s="158"/>
      <c r="AJ242" s="304"/>
      <c r="AK242" s="304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58"/>
      <c r="BJ242" s="158"/>
      <c r="BK242" s="158"/>
      <c r="BL242" s="158"/>
      <c r="BM242" s="158"/>
      <c r="BN242" s="158"/>
      <c r="BO242" s="158"/>
      <c r="BP242" s="158"/>
      <c r="BQ242" s="158"/>
      <c r="BR242" s="158"/>
      <c r="BS242" s="158"/>
      <c r="BT242" s="158"/>
      <c r="BU242" s="14"/>
      <c r="BV242" s="14"/>
      <c r="BW242" s="14"/>
      <c r="BX242" s="14"/>
      <c r="BY242" s="14"/>
      <c r="BZ242" s="14"/>
      <c r="CA242" s="14"/>
      <c r="CB242" s="14"/>
    </row>
    <row r="243" spans="1:80" ht="20.100000000000001" customHeight="1" x14ac:dyDescent="0.25">
      <c r="A243" s="25">
        <v>25756</v>
      </c>
      <c r="B243" s="24" t="s">
        <v>335</v>
      </c>
      <c r="C243" s="24" t="s">
        <v>338</v>
      </c>
      <c r="D243" s="24" t="s">
        <v>1636</v>
      </c>
      <c r="E243" s="66" t="s">
        <v>120</v>
      </c>
      <c r="F243" s="66" t="s">
        <v>121</v>
      </c>
      <c r="G243" s="64">
        <v>30</v>
      </c>
      <c r="H243" s="64">
        <v>6</v>
      </c>
      <c r="I243" s="66" t="s">
        <v>176</v>
      </c>
      <c r="J243" s="64">
        <v>0.06</v>
      </c>
      <c r="K243" s="24" t="s">
        <v>257</v>
      </c>
      <c r="L243" s="24" t="s">
        <v>161</v>
      </c>
      <c r="M243" s="24"/>
      <c r="N243" s="24" t="s">
        <v>125</v>
      </c>
      <c r="O243" s="24" t="str">
        <f t="shared" si="26"/>
        <v>CALIBRACHOA EYECONIC Lia Abstract Lemon Cherry</v>
      </c>
      <c r="P243" s="54">
        <v>243</v>
      </c>
      <c r="Q243" s="54">
        <v>6</v>
      </c>
      <c r="R243" s="20">
        <f t="shared" si="27"/>
        <v>0</v>
      </c>
      <c r="S243" s="20">
        <f t="shared" si="28"/>
        <v>0</v>
      </c>
      <c r="T243" s="20">
        <f t="shared" si="29"/>
        <v>0</v>
      </c>
      <c r="U243" s="303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44"/>
      <c r="AF243" s="304"/>
      <c r="AG243" s="304"/>
      <c r="AH243" s="44"/>
      <c r="AI243" s="44"/>
      <c r="AJ243" s="304"/>
      <c r="AK243" s="30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14"/>
      <c r="BV243" s="14"/>
      <c r="BW243" s="14"/>
      <c r="BX243" s="14"/>
      <c r="BY243" s="14"/>
      <c r="BZ243" s="14"/>
      <c r="CA243" s="14"/>
      <c r="CB243" s="14"/>
    </row>
    <row r="244" spans="1:80" ht="20.100000000000001" customHeight="1" x14ac:dyDescent="0.25">
      <c r="A244" s="165">
        <v>25053</v>
      </c>
      <c r="B244" s="126" t="s">
        <v>335</v>
      </c>
      <c r="C244" s="126" t="s">
        <v>339</v>
      </c>
      <c r="D244" s="126" t="s">
        <v>1636</v>
      </c>
      <c r="E244" s="127" t="s">
        <v>120</v>
      </c>
      <c r="F244" s="127" t="s">
        <v>121</v>
      </c>
      <c r="G244" s="128">
        <v>30</v>
      </c>
      <c r="H244" s="128">
        <v>6</v>
      </c>
      <c r="I244" s="127" t="s">
        <v>176</v>
      </c>
      <c r="J244" s="129">
        <v>4.4999999999999998E-2</v>
      </c>
      <c r="K244" s="126" t="s">
        <v>257</v>
      </c>
      <c r="L244" s="126" t="s">
        <v>161</v>
      </c>
      <c r="M244" s="126"/>
      <c r="N244" s="126" t="s">
        <v>125</v>
      </c>
      <c r="O244" s="126" t="str">
        <f t="shared" si="26"/>
        <v>CALIBRACHOA EYECONIC Lia Spark Pink</v>
      </c>
      <c r="P244" s="130">
        <v>244</v>
      </c>
      <c r="Q244" s="130">
        <v>6</v>
      </c>
      <c r="R244" s="20">
        <f t="shared" si="27"/>
        <v>0</v>
      </c>
      <c r="S244" s="20">
        <f t="shared" si="28"/>
        <v>0</v>
      </c>
      <c r="T244" s="20">
        <f t="shared" si="29"/>
        <v>0</v>
      </c>
      <c r="U244" s="303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158"/>
      <c r="AF244" s="304"/>
      <c r="AG244" s="304"/>
      <c r="AH244" s="158"/>
      <c r="AI244" s="158"/>
      <c r="AJ244" s="304"/>
      <c r="AK244" s="304"/>
      <c r="AL244" s="158"/>
      <c r="AM244" s="158"/>
      <c r="AN244" s="158"/>
      <c r="AO244" s="158"/>
      <c r="AP244" s="158"/>
      <c r="AQ244" s="158"/>
      <c r="AR244" s="158"/>
      <c r="AS244" s="158"/>
      <c r="AT244" s="158"/>
      <c r="AU244" s="158"/>
      <c r="AV244" s="158"/>
      <c r="AW244" s="158"/>
      <c r="AX244" s="158"/>
      <c r="AY244" s="158"/>
      <c r="AZ244" s="158"/>
      <c r="BA244" s="158"/>
      <c r="BB244" s="158"/>
      <c r="BC244" s="158"/>
      <c r="BD244" s="158"/>
      <c r="BE244" s="158"/>
      <c r="BF244" s="158"/>
      <c r="BG244" s="158"/>
      <c r="BH244" s="158"/>
      <c r="BI244" s="158"/>
      <c r="BJ244" s="158"/>
      <c r="BK244" s="158"/>
      <c r="BL244" s="158"/>
      <c r="BM244" s="158"/>
      <c r="BN244" s="158"/>
      <c r="BO244" s="158"/>
      <c r="BP244" s="158"/>
      <c r="BQ244" s="158"/>
      <c r="BR244" s="158"/>
      <c r="BS244" s="158"/>
      <c r="BT244" s="158"/>
      <c r="BU244" s="14"/>
      <c r="BV244" s="14"/>
      <c r="BW244" s="14"/>
      <c r="BX244" s="14"/>
      <c r="BY244" s="14"/>
      <c r="BZ244" s="14"/>
      <c r="CA244" s="14"/>
      <c r="CB244" s="14"/>
    </row>
    <row r="245" spans="1:80" ht="20.100000000000001" customHeight="1" x14ac:dyDescent="0.25">
      <c r="A245" s="25">
        <v>22908</v>
      </c>
      <c r="B245" s="24" t="s">
        <v>335</v>
      </c>
      <c r="C245" s="24" t="s">
        <v>340</v>
      </c>
      <c r="D245" s="24" t="s">
        <v>1636</v>
      </c>
      <c r="E245" s="66" t="s">
        <v>120</v>
      </c>
      <c r="F245" s="66" t="s">
        <v>121</v>
      </c>
      <c r="G245" s="64">
        <v>30</v>
      </c>
      <c r="H245" s="64">
        <v>6</v>
      </c>
      <c r="I245" s="66" t="s">
        <v>176</v>
      </c>
      <c r="J245" s="72">
        <v>0.06</v>
      </c>
      <c r="K245" s="24" t="s">
        <v>257</v>
      </c>
      <c r="L245" s="24" t="s">
        <v>161</v>
      </c>
      <c r="M245" s="24"/>
      <c r="N245" s="24" t="s">
        <v>125</v>
      </c>
      <c r="O245" s="24" t="str">
        <f t="shared" si="26"/>
        <v>CALIBRACHOA EYECONIC Purple</v>
      </c>
      <c r="P245" s="54">
        <v>245</v>
      </c>
      <c r="Q245" s="54">
        <v>6</v>
      </c>
      <c r="R245" s="20">
        <f t="shared" si="27"/>
        <v>0</v>
      </c>
      <c r="S245" s="20">
        <f t="shared" si="28"/>
        <v>0</v>
      </c>
      <c r="T245" s="20">
        <f t="shared" si="29"/>
        <v>0</v>
      </c>
      <c r="U245" s="303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44"/>
      <c r="AF245" s="304"/>
      <c r="AG245" s="304"/>
      <c r="AH245" s="44"/>
      <c r="AI245" s="44"/>
      <c r="AJ245" s="304"/>
      <c r="AK245" s="30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14"/>
      <c r="BV245" s="14"/>
      <c r="BW245" s="14"/>
      <c r="BX245" s="14"/>
      <c r="BY245" s="14"/>
      <c r="BZ245" s="14"/>
      <c r="CA245" s="14"/>
      <c r="CB245" s="14"/>
    </row>
    <row r="246" spans="1:80" ht="20.100000000000001" customHeight="1" x14ac:dyDescent="0.25">
      <c r="A246" s="165">
        <v>22909</v>
      </c>
      <c r="B246" s="126" t="s">
        <v>335</v>
      </c>
      <c r="C246" s="126" t="s">
        <v>341</v>
      </c>
      <c r="D246" s="126" t="s">
        <v>1636</v>
      </c>
      <c r="E246" s="127" t="s">
        <v>120</v>
      </c>
      <c r="F246" s="127" t="s">
        <v>121</v>
      </c>
      <c r="G246" s="128">
        <v>30</v>
      </c>
      <c r="H246" s="128">
        <v>6</v>
      </c>
      <c r="I246" s="127" t="s">
        <v>176</v>
      </c>
      <c r="J246" s="129">
        <v>0.06</v>
      </c>
      <c r="K246" s="126" t="s">
        <v>257</v>
      </c>
      <c r="L246" s="126" t="s">
        <v>161</v>
      </c>
      <c r="M246" s="126"/>
      <c r="N246" s="126" t="s">
        <v>125</v>
      </c>
      <c r="O246" s="126" t="str">
        <f t="shared" si="26"/>
        <v>CALIBRACHOA EYECONIC Strawberry</v>
      </c>
      <c r="P246" s="130">
        <v>246</v>
      </c>
      <c r="Q246" s="130">
        <v>6</v>
      </c>
      <c r="R246" s="20">
        <f t="shared" si="27"/>
        <v>0</v>
      </c>
      <c r="S246" s="20">
        <f t="shared" si="28"/>
        <v>0</v>
      </c>
      <c r="T246" s="20">
        <f t="shared" si="29"/>
        <v>0</v>
      </c>
      <c r="U246" s="303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158"/>
      <c r="AF246" s="304"/>
      <c r="AG246" s="304"/>
      <c r="AH246" s="158"/>
      <c r="AI246" s="158"/>
      <c r="AJ246" s="304"/>
      <c r="AK246" s="304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4"/>
      <c r="BV246" s="14"/>
      <c r="BW246" s="14"/>
      <c r="BX246" s="14"/>
      <c r="BY246" s="14"/>
      <c r="BZ246" s="14"/>
      <c r="CA246" s="14"/>
      <c r="CB246" s="14"/>
    </row>
    <row r="247" spans="1:80" ht="20.100000000000001" customHeight="1" x14ac:dyDescent="0.25">
      <c r="A247" s="25">
        <v>23167</v>
      </c>
      <c r="B247" s="24" t="s">
        <v>335</v>
      </c>
      <c r="C247" s="24" t="s">
        <v>233</v>
      </c>
      <c r="D247" s="24" t="s">
        <v>1635</v>
      </c>
      <c r="E247" s="66" t="s">
        <v>120</v>
      </c>
      <c r="F247" s="66" t="s">
        <v>121</v>
      </c>
      <c r="G247" s="64">
        <v>30</v>
      </c>
      <c r="H247" s="64">
        <v>6</v>
      </c>
      <c r="I247" s="66" t="s">
        <v>176</v>
      </c>
      <c r="J247" s="72">
        <v>0.06</v>
      </c>
      <c r="K247" s="24" t="s">
        <v>257</v>
      </c>
      <c r="L247" s="24" t="s">
        <v>161</v>
      </c>
      <c r="M247" s="24"/>
      <c r="N247" s="24" t="s">
        <v>125</v>
      </c>
      <c r="O247" s="24" t="str">
        <f t="shared" si="26"/>
        <v>CALIBRACHOA EYECONIC Variés</v>
      </c>
      <c r="P247" s="54">
        <v>247</v>
      </c>
      <c r="Q247" s="54">
        <v>6</v>
      </c>
      <c r="R247" s="20">
        <f t="shared" si="27"/>
        <v>0</v>
      </c>
      <c r="S247" s="20">
        <f t="shared" si="28"/>
        <v>0</v>
      </c>
      <c r="T247" s="20">
        <f t="shared" si="29"/>
        <v>0</v>
      </c>
      <c r="U247" s="303"/>
      <c r="V247" s="304"/>
      <c r="W247" s="304"/>
      <c r="X247" s="304"/>
      <c r="Y247" s="304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14"/>
      <c r="BV247" s="14"/>
      <c r="BW247" s="14"/>
      <c r="BX247" s="14"/>
      <c r="BY247" s="14"/>
      <c r="BZ247" s="14"/>
      <c r="CA247" s="14"/>
      <c r="CB247" s="14"/>
    </row>
    <row r="248" spans="1:80" ht="20.100000000000001" customHeight="1" x14ac:dyDescent="0.25">
      <c r="A248" s="165">
        <v>23762</v>
      </c>
      <c r="B248" s="126" t="s">
        <v>342</v>
      </c>
      <c r="C248" s="126" t="s">
        <v>343</v>
      </c>
      <c r="D248" s="126" t="s">
        <v>1635</v>
      </c>
      <c r="E248" s="127" t="s">
        <v>120</v>
      </c>
      <c r="F248" s="127" t="s">
        <v>121</v>
      </c>
      <c r="G248" s="128">
        <v>30</v>
      </c>
      <c r="H248" s="128">
        <v>6</v>
      </c>
      <c r="I248" s="127" t="s">
        <v>131</v>
      </c>
      <c r="J248" s="129">
        <v>5.1999999999999998E-2</v>
      </c>
      <c r="K248" s="126" t="s">
        <v>257</v>
      </c>
      <c r="L248" s="126" t="s">
        <v>161</v>
      </c>
      <c r="M248" s="126"/>
      <c r="N248" s="126" t="s">
        <v>125</v>
      </c>
      <c r="O248" s="126" t="str">
        <f t="shared" si="26"/>
        <v xml:space="preserve">CALIBRACHOA SWEET BELLS Double Blue bicolor </v>
      </c>
      <c r="P248" s="130">
        <v>248</v>
      </c>
      <c r="Q248" s="130">
        <v>6</v>
      </c>
      <c r="R248" s="20">
        <f t="shared" si="27"/>
        <v>0</v>
      </c>
      <c r="S248" s="20">
        <f t="shared" si="28"/>
        <v>0</v>
      </c>
      <c r="T248" s="20">
        <f t="shared" si="29"/>
        <v>0</v>
      </c>
      <c r="U248" s="303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8"/>
      <c r="BA248" s="158"/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4"/>
      <c r="BV248" s="14"/>
      <c r="BW248" s="14"/>
      <c r="BX248" s="14"/>
      <c r="BY248" s="14"/>
      <c r="BZ248" s="14"/>
      <c r="CA248" s="14"/>
      <c r="CB248" s="14"/>
    </row>
    <row r="249" spans="1:80" ht="20.100000000000001" customHeight="1" x14ac:dyDescent="0.25">
      <c r="A249" s="25">
        <v>23763</v>
      </c>
      <c r="B249" s="24" t="s">
        <v>342</v>
      </c>
      <c r="C249" s="24" t="s">
        <v>1170</v>
      </c>
      <c r="D249" s="24" t="s">
        <v>1635</v>
      </c>
      <c r="E249" s="66" t="s">
        <v>120</v>
      </c>
      <c r="F249" s="66" t="s">
        <v>121</v>
      </c>
      <c r="G249" s="64">
        <v>30</v>
      </c>
      <c r="H249" s="64">
        <v>6</v>
      </c>
      <c r="I249" s="66" t="s">
        <v>131</v>
      </c>
      <c r="J249" s="72">
        <v>5.1999999999999998E-2</v>
      </c>
      <c r="K249" s="24" t="s">
        <v>257</v>
      </c>
      <c r="L249" s="24" t="s">
        <v>161</v>
      </c>
      <c r="M249" s="24"/>
      <c r="N249" s="24" t="s">
        <v>125</v>
      </c>
      <c r="O249" s="24" t="str">
        <f t="shared" si="26"/>
        <v xml:space="preserve">CALIBRACHOA SWEET BELLS Double Pink bicolor </v>
      </c>
      <c r="P249" s="54">
        <v>249</v>
      </c>
      <c r="Q249" s="54">
        <v>6</v>
      </c>
      <c r="R249" s="20">
        <f t="shared" si="27"/>
        <v>0</v>
      </c>
      <c r="S249" s="20">
        <f t="shared" si="28"/>
        <v>0</v>
      </c>
      <c r="T249" s="20">
        <f t="shared" si="29"/>
        <v>0</v>
      </c>
      <c r="U249" s="303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14"/>
      <c r="BV249" s="14"/>
      <c r="BW249" s="14"/>
      <c r="BX249" s="14"/>
      <c r="BY249" s="14"/>
      <c r="BZ249" s="14"/>
      <c r="CA249" s="14"/>
      <c r="CB249" s="14"/>
    </row>
    <row r="250" spans="1:80" ht="20.100000000000001" customHeight="1" x14ac:dyDescent="0.25">
      <c r="A250" s="165">
        <v>23764</v>
      </c>
      <c r="B250" s="126" t="s">
        <v>342</v>
      </c>
      <c r="C250" s="126" t="s">
        <v>1171</v>
      </c>
      <c r="D250" s="126" t="s">
        <v>1635</v>
      </c>
      <c r="E250" s="127" t="s">
        <v>120</v>
      </c>
      <c r="F250" s="127" t="s">
        <v>121</v>
      </c>
      <c r="G250" s="128">
        <v>30</v>
      </c>
      <c r="H250" s="128">
        <v>6</v>
      </c>
      <c r="I250" s="127" t="s">
        <v>131</v>
      </c>
      <c r="J250" s="129">
        <v>5.1999999999999998E-2</v>
      </c>
      <c r="K250" s="126" t="s">
        <v>257</v>
      </c>
      <c r="L250" s="126" t="s">
        <v>161</v>
      </c>
      <c r="M250" s="126"/>
      <c r="N250" s="126" t="s">
        <v>125</v>
      </c>
      <c r="O250" s="126" t="str">
        <f t="shared" si="26"/>
        <v>CALIBRACHOA SWEET BELLS Double Sunset bicolor</v>
      </c>
      <c r="P250" s="130">
        <v>250</v>
      </c>
      <c r="Q250" s="130">
        <v>6</v>
      </c>
      <c r="R250" s="20">
        <f t="shared" si="27"/>
        <v>0</v>
      </c>
      <c r="S250" s="20">
        <f t="shared" si="28"/>
        <v>0</v>
      </c>
      <c r="T250" s="20">
        <f t="shared" si="29"/>
        <v>0</v>
      </c>
      <c r="U250" s="303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4"/>
      <c r="BV250" s="14"/>
      <c r="BW250" s="14"/>
      <c r="BX250" s="14"/>
      <c r="BY250" s="14"/>
      <c r="BZ250" s="14"/>
      <c r="CA250" s="14"/>
      <c r="CB250" s="14"/>
    </row>
    <row r="251" spans="1:80" ht="20.100000000000001" customHeight="1" x14ac:dyDescent="0.25">
      <c r="A251" s="25">
        <v>25752</v>
      </c>
      <c r="B251" s="24" t="s">
        <v>344</v>
      </c>
      <c r="C251" s="24" t="s">
        <v>1680</v>
      </c>
      <c r="D251" s="24" t="s">
        <v>1636</v>
      </c>
      <c r="E251" s="66" t="s">
        <v>120</v>
      </c>
      <c r="F251" s="66" t="s">
        <v>121</v>
      </c>
      <c r="G251" s="64">
        <v>30</v>
      </c>
      <c r="H251" s="64">
        <v>6</v>
      </c>
      <c r="I251" s="66" t="s">
        <v>176</v>
      </c>
      <c r="J251" s="64">
        <v>6.5000000000000002E-2</v>
      </c>
      <c r="K251" s="24" t="s">
        <v>257</v>
      </c>
      <c r="L251" s="24" t="s">
        <v>161</v>
      </c>
      <c r="M251" s="24"/>
      <c r="N251" s="24" t="s">
        <v>125</v>
      </c>
      <c r="O251" s="24" t="str">
        <f t="shared" si="26"/>
        <v>CALENDULA OFFICINALIS Cheers Tangerine imp.</v>
      </c>
      <c r="P251" s="54">
        <v>251</v>
      </c>
      <c r="Q251" s="54">
        <v>6</v>
      </c>
      <c r="R251" s="20">
        <f t="shared" si="27"/>
        <v>0</v>
      </c>
      <c r="S251" s="20">
        <f t="shared" si="28"/>
        <v>0</v>
      </c>
      <c r="T251" s="20">
        <f t="shared" si="29"/>
        <v>0</v>
      </c>
      <c r="U251" s="303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44"/>
      <c r="AF251" s="304"/>
      <c r="AG251" s="304"/>
      <c r="AH251" s="44"/>
      <c r="AI251" s="44"/>
      <c r="AJ251" s="304"/>
      <c r="AK251" s="30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14"/>
      <c r="BV251" s="14"/>
      <c r="BW251" s="14"/>
      <c r="BX251" s="14"/>
      <c r="BY251" s="14"/>
      <c r="BZ251" s="14"/>
      <c r="CA251" s="14"/>
      <c r="CB251" s="14"/>
    </row>
    <row r="252" spans="1:80" ht="20.100000000000001" customHeight="1" x14ac:dyDescent="0.25">
      <c r="A252" s="165">
        <v>25753</v>
      </c>
      <c r="B252" s="126" t="s">
        <v>344</v>
      </c>
      <c r="C252" s="126" t="s">
        <v>1681</v>
      </c>
      <c r="D252" s="126" t="s">
        <v>1636</v>
      </c>
      <c r="E252" s="127" t="s">
        <v>120</v>
      </c>
      <c r="F252" s="127" t="s">
        <v>121</v>
      </c>
      <c r="G252" s="128">
        <v>30</v>
      </c>
      <c r="H252" s="128">
        <v>6</v>
      </c>
      <c r="I252" s="127" t="s">
        <v>176</v>
      </c>
      <c r="J252" s="128">
        <v>6.5000000000000002E-2</v>
      </c>
      <c r="K252" s="126" t="s">
        <v>257</v>
      </c>
      <c r="L252" s="126" t="s">
        <v>161</v>
      </c>
      <c r="M252" s="126"/>
      <c r="N252" s="126" t="s">
        <v>125</v>
      </c>
      <c r="O252" s="126" t="str">
        <f t="shared" si="26"/>
        <v>CALENDULA OFFICINALIS Cheers Yellow imp.</v>
      </c>
      <c r="P252" s="130">
        <v>252</v>
      </c>
      <c r="Q252" s="130">
        <v>6</v>
      </c>
      <c r="R252" s="20">
        <f t="shared" si="27"/>
        <v>0</v>
      </c>
      <c r="S252" s="20">
        <f t="shared" si="28"/>
        <v>0</v>
      </c>
      <c r="T252" s="20">
        <f t="shared" si="29"/>
        <v>0</v>
      </c>
      <c r="U252" s="303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158"/>
      <c r="AF252" s="304"/>
      <c r="AG252" s="304"/>
      <c r="AH252" s="158"/>
      <c r="AI252" s="158"/>
      <c r="AJ252" s="304"/>
      <c r="AK252" s="304"/>
      <c r="AL252" s="158"/>
      <c r="AM252" s="158"/>
      <c r="AN252" s="158"/>
      <c r="AO252" s="158"/>
      <c r="AP252" s="158"/>
      <c r="AQ252" s="158"/>
      <c r="AR252" s="158"/>
      <c r="AS252" s="158"/>
      <c r="AT252" s="158"/>
      <c r="AU252" s="158"/>
      <c r="AV252" s="158"/>
      <c r="AW252" s="158"/>
      <c r="AX252" s="158"/>
      <c r="AY252" s="158"/>
      <c r="AZ252" s="158"/>
      <c r="BA252" s="158"/>
      <c r="BB252" s="158"/>
      <c r="BC252" s="158"/>
      <c r="BD252" s="158"/>
      <c r="BE252" s="158"/>
      <c r="BF252" s="158"/>
      <c r="BG252" s="158"/>
      <c r="BH252" s="158"/>
      <c r="BI252" s="158"/>
      <c r="BJ252" s="158"/>
      <c r="BK252" s="158"/>
      <c r="BL252" s="158"/>
      <c r="BM252" s="158"/>
      <c r="BN252" s="158"/>
      <c r="BO252" s="158"/>
      <c r="BP252" s="158"/>
      <c r="BQ252" s="158"/>
      <c r="BR252" s="158"/>
      <c r="BS252" s="158"/>
      <c r="BT252" s="158"/>
      <c r="BU252" s="14"/>
      <c r="BV252" s="14"/>
      <c r="BW252" s="14"/>
      <c r="BX252" s="14"/>
      <c r="BY252" s="14"/>
      <c r="BZ252" s="14"/>
      <c r="CA252" s="14"/>
      <c r="CB252" s="14"/>
    </row>
    <row r="253" spans="1:80" ht="20.100000000000001" customHeight="1" x14ac:dyDescent="0.25">
      <c r="A253" s="25">
        <v>10629</v>
      </c>
      <c r="B253" s="24" t="s">
        <v>345</v>
      </c>
      <c r="C253" s="24" t="s">
        <v>1172</v>
      </c>
      <c r="D253" s="24"/>
      <c r="E253" s="66" t="s">
        <v>120</v>
      </c>
      <c r="F253" s="66" t="s">
        <v>121</v>
      </c>
      <c r="G253" s="64">
        <v>30</v>
      </c>
      <c r="H253" s="64">
        <v>5</v>
      </c>
      <c r="I253" s="66" t="s">
        <v>131</v>
      </c>
      <c r="J253" s="72"/>
      <c r="K253" s="24" t="s">
        <v>257</v>
      </c>
      <c r="L253" s="24" t="s">
        <v>179</v>
      </c>
      <c r="M253" s="24"/>
      <c r="N253" s="24" t="s">
        <v>125</v>
      </c>
      <c r="O253" s="24" t="str">
        <f t="shared" si="26"/>
        <v>CALOCEPHALUS brownii</v>
      </c>
      <c r="P253" s="54">
        <v>253</v>
      </c>
      <c r="Q253" s="54">
        <v>5</v>
      </c>
      <c r="R253" s="20">
        <f t="shared" si="27"/>
        <v>0</v>
      </c>
      <c r="S253" s="20">
        <f t="shared" si="28"/>
        <v>0</v>
      </c>
      <c r="T253" s="20">
        <f t="shared" si="29"/>
        <v>0</v>
      </c>
      <c r="U253" s="241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304"/>
      <c r="AG253" s="304"/>
      <c r="AH253" s="44"/>
      <c r="AI253" s="44"/>
      <c r="AJ253" s="304"/>
      <c r="AK253" s="30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14"/>
      <c r="BV253" s="14"/>
      <c r="BW253" s="14"/>
      <c r="BX253" s="14"/>
      <c r="BY253" s="14"/>
      <c r="BZ253" s="14"/>
      <c r="CA253" s="14"/>
      <c r="CB253" s="14"/>
    </row>
    <row r="254" spans="1:80" ht="20.100000000000001" customHeight="1" x14ac:dyDescent="0.25">
      <c r="A254" s="165">
        <v>25154</v>
      </c>
      <c r="B254" s="126" t="s">
        <v>346</v>
      </c>
      <c r="C254" s="126" t="s">
        <v>1180</v>
      </c>
      <c r="D254" s="126"/>
      <c r="E254" s="127" t="s">
        <v>208</v>
      </c>
      <c r="F254" s="127" t="s">
        <v>121</v>
      </c>
      <c r="G254" s="128">
        <v>30</v>
      </c>
      <c r="H254" s="128">
        <v>4</v>
      </c>
      <c r="I254" s="127" t="s">
        <v>176</v>
      </c>
      <c r="J254" s="129"/>
      <c r="K254" s="126" t="s">
        <v>257</v>
      </c>
      <c r="L254" s="126" t="s">
        <v>347</v>
      </c>
      <c r="M254" s="126"/>
      <c r="N254" s="126" t="s">
        <v>125</v>
      </c>
      <c r="O254" s="126" t="str">
        <f t="shared" si="26"/>
        <v>CAPUCINE Baby Deep Rose</v>
      </c>
      <c r="P254" s="130">
        <v>254</v>
      </c>
      <c r="Q254" s="130">
        <v>4</v>
      </c>
      <c r="R254" s="20">
        <f t="shared" si="27"/>
        <v>0</v>
      </c>
      <c r="S254" s="20">
        <f t="shared" si="28"/>
        <v>0</v>
      </c>
      <c r="T254" s="20">
        <f t="shared" si="29"/>
        <v>0</v>
      </c>
      <c r="U254" s="242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58"/>
      <c r="AF254" s="304"/>
      <c r="AG254" s="304"/>
      <c r="AH254" s="158"/>
      <c r="AI254" s="158"/>
      <c r="AJ254" s="304"/>
      <c r="AK254" s="304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58"/>
      <c r="BJ254" s="158"/>
      <c r="BK254" s="158"/>
      <c r="BL254" s="158"/>
      <c r="BM254" s="158"/>
      <c r="BN254" s="158"/>
      <c r="BO254" s="158"/>
      <c r="BP254" s="158"/>
      <c r="BQ254" s="158"/>
      <c r="BR254" s="158"/>
      <c r="BS254" s="158"/>
      <c r="BT254" s="158"/>
      <c r="BU254" s="14"/>
      <c r="BV254" s="14"/>
      <c r="BW254" s="14"/>
      <c r="BX254" s="14"/>
      <c r="BY254" s="14"/>
      <c r="BZ254" s="14"/>
      <c r="CA254" s="14"/>
      <c r="CB254" s="14"/>
    </row>
    <row r="255" spans="1:80" ht="20.100000000000001" customHeight="1" x14ac:dyDescent="0.25">
      <c r="A255" s="23">
        <v>26761</v>
      </c>
      <c r="B255" s="24" t="s">
        <v>346</v>
      </c>
      <c r="C255" s="24" t="s">
        <v>1178</v>
      </c>
      <c r="D255" s="24"/>
      <c r="E255" s="66" t="s">
        <v>208</v>
      </c>
      <c r="F255" s="66" t="s">
        <v>121</v>
      </c>
      <c r="G255" s="64">
        <v>30</v>
      </c>
      <c r="H255" s="64">
        <v>4</v>
      </c>
      <c r="I255" s="66" t="s">
        <v>176</v>
      </c>
      <c r="J255" s="72"/>
      <c r="K255" s="24" t="s">
        <v>257</v>
      </c>
      <c r="L255" s="24" t="s">
        <v>347</v>
      </c>
      <c r="M255" s="24" t="s">
        <v>137</v>
      </c>
      <c r="N255" s="24" t="s">
        <v>125</v>
      </c>
      <c r="O255" s="24" t="str">
        <f t="shared" si="26"/>
        <v>CAPUCINE Baby Gold</v>
      </c>
      <c r="P255" s="54">
        <v>255</v>
      </c>
      <c r="Q255" s="54">
        <v>4</v>
      </c>
      <c r="R255" s="20">
        <f t="shared" si="27"/>
        <v>0</v>
      </c>
      <c r="S255" s="20">
        <f t="shared" si="28"/>
        <v>0</v>
      </c>
      <c r="T255" s="20">
        <f t="shared" si="29"/>
        <v>0</v>
      </c>
      <c r="U255" s="241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304"/>
      <c r="AG255" s="304"/>
      <c r="AH255" s="44"/>
      <c r="AI255" s="44"/>
      <c r="AJ255" s="304"/>
      <c r="AK255" s="30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14"/>
      <c r="BV255" s="14"/>
      <c r="BW255" s="14"/>
      <c r="BX255" s="14"/>
      <c r="BY255" s="14"/>
      <c r="BZ255" s="14"/>
      <c r="CA255" s="14"/>
      <c r="CB255" s="14"/>
    </row>
    <row r="256" spans="1:80" ht="20.100000000000001" customHeight="1" x14ac:dyDescent="0.25">
      <c r="A256" s="165">
        <v>25157</v>
      </c>
      <c r="B256" s="126" t="s">
        <v>346</v>
      </c>
      <c r="C256" s="126" t="s">
        <v>1181</v>
      </c>
      <c r="D256" s="126"/>
      <c r="E256" s="127" t="s">
        <v>208</v>
      </c>
      <c r="F256" s="127" t="s">
        <v>121</v>
      </c>
      <c r="G256" s="128">
        <v>30</v>
      </c>
      <c r="H256" s="128">
        <v>4</v>
      </c>
      <c r="I256" s="127" t="s">
        <v>176</v>
      </c>
      <c r="J256" s="129"/>
      <c r="K256" s="126" t="s">
        <v>257</v>
      </c>
      <c r="L256" s="126" t="s">
        <v>347</v>
      </c>
      <c r="M256" s="126"/>
      <c r="N256" s="126" t="s">
        <v>125</v>
      </c>
      <c r="O256" s="126" t="str">
        <f t="shared" si="26"/>
        <v>CAPUCINE Baby Orange</v>
      </c>
      <c r="P256" s="130">
        <v>256</v>
      </c>
      <c r="Q256" s="130">
        <v>4</v>
      </c>
      <c r="R256" s="20">
        <f t="shared" si="27"/>
        <v>0</v>
      </c>
      <c r="S256" s="20">
        <f t="shared" si="28"/>
        <v>0</v>
      </c>
      <c r="T256" s="20">
        <f t="shared" si="29"/>
        <v>0</v>
      </c>
      <c r="U256" s="242"/>
      <c r="V256" s="158"/>
      <c r="W256" s="158"/>
      <c r="X256" s="158"/>
      <c r="Y256" s="158"/>
      <c r="Z256" s="158"/>
      <c r="AA256" s="158"/>
      <c r="AB256" s="158"/>
      <c r="AC256" s="158"/>
      <c r="AD256" s="158"/>
      <c r="AE256" s="158"/>
      <c r="AF256" s="304"/>
      <c r="AG256" s="304"/>
      <c r="AH256" s="158"/>
      <c r="AI256" s="158"/>
      <c r="AJ256" s="304"/>
      <c r="AK256" s="304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4"/>
      <c r="BV256" s="14"/>
      <c r="BW256" s="14"/>
      <c r="BX256" s="14"/>
      <c r="BY256" s="14"/>
      <c r="BZ256" s="14"/>
      <c r="CA256" s="14"/>
      <c r="CB256" s="14"/>
    </row>
    <row r="257" spans="1:80" ht="20.100000000000001" customHeight="1" x14ac:dyDescent="0.25">
      <c r="A257" s="25">
        <v>25990</v>
      </c>
      <c r="B257" s="24" t="s">
        <v>346</v>
      </c>
      <c r="C257" s="24" t="s">
        <v>348</v>
      </c>
      <c r="D257" s="24"/>
      <c r="E257" s="66" t="s">
        <v>208</v>
      </c>
      <c r="F257" s="66" t="s">
        <v>121</v>
      </c>
      <c r="G257" s="64">
        <v>30</v>
      </c>
      <c r="H257" s="64">
        <v>4</v>
      </c>
      <c r="I257" s="66" t="s">
        <v>176</v>
      </c>
      <c r="J257" s="72"/>
      <c r="K257" s="24" t="s">
        <v>257</v>
      </c>
      <c r="L257" s="24" t="s">
        <v>347</v>
      </c>
      <c r="M257" s="24"/>
      <c r="N257" s="24" t="s">
        <v>125</v>
      </c>
      <c r="O257" s="24" t="str">
        <f t="shared" si="26"/>
        <v>CAPUCINE Baby Red</v>
      </c>
      <c r="P257" s="54">
        <v>257</v>
      </c>
      <c r="Q257" s="54">
        <v>4</v>
      </c>
      <c r="R257" s="20">
        <f t="shared" si="27"/>
        <v>0</v>
      </c>
      <c r="S257" s="20">
        <f t="shared" si="28"/>
        <v>0</v>
      </c>
      <c r="T257" s="20">
        <f t="shared" si="29"/>
        <v>0</v>
      </c>
      <c r="U257" s="241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304"/>
      <c r="AG257" s="304"/>
      <c r="AH257" s="44"/>
      <c r="AI257" s="44"/>
      <c r="AJ257" s="304"/>
      <c r="AK257" s="30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14"/>
      <c r="BV257" s="14"/>
      <c r="BW257" s="14"/>
      <c r="BX257" s="14"/>
      <c r="BY257" s="14"/>
      <c r="BZ257" s="14"/>
      <c r="CA257" s="14"/>
      <c r="CB257" s="14"/>
    </row>
    <row r="258" spans="1:80" ht="20.100000000000001" customHeight="1" x14ac:dyDescent="0.25">
      <c r="A258" s="125">
        <v>15308</v>
      </c>
      <c r="B258" s="126" t="s">
        <v>206</v>
      </c>
      <c r="C258" s="126" t="s">
        <v>207</v>
      </c>
      <c r="D258" s="126"/>
      <c r="E258" s="127" t="s">
        <v>208</v>
      </c>
      <c r="F258" s="127" t="s">
        <v>121</v>
      </c>
      <c r="G258" s="128">
        <v>30</v>
      </c>
      <c r="H258" s="128">
        <v>7</v>
      </c>
      <c r="I258" s="127" t="s">
        <v>171</v>
      </c>
      <c r="J258" s="129"/>
      <c r="K258" s="126" t="s">
        <v>257</v>
      </c>
      <c r="L258" s="126" t="s">
        <v>136</v>
      </c>
      <c r="M258" s="126" t="s">
        <v>137</v>
      </c>
      <c r="N258" s="126" t="s">
        <v>125</v>
      </c>
      <c r="O258" s="126" t="str">
        <f t="shared" si="26"/>
        <v>CANNA CANNOVA Orange feuille bronze</v>
      </c>
      <c r="P258" s="130">
        <v>258</v>
      </c>
      <c r="Q258" s="130">
        <v>7</v>
      </c>
      <c r="R258" s="20">
        <f t="shared" si="27"/>
        <v>0</v>
      </c>
      <c r="S258" s="20">
        <f t="shared" si="28"/>
        <v>0</v>
      </c>
      <c r="T258" s="20">
        <f t="shared" si="29"/>
        <v>0</v>
      </c>
      <c r="U258" s="242"/>
      <c r="V258" s="158"/>
      <c r="W258" s="158"/>
      <c r="X258" s="158"/>
      <c r="Y258" s="158"/>
      <c r="Z258" s="158"/>
      <c r="AA258" s="158"/>
      <c r="AB258" s="158"/>
      <c r="AC258" s="158"/>
      <c r="AD258" s="158"/>
      <c r="AE258" s="158"/>
      <c r="AF258" s="304"/>
      <c r="AG258" s="304"/>
      <c r="AH258" s="158"/>
      <c r="AI258" s="158"/>
      <c r="AJ258" s="304"/>
      <c r="AK258" s="304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4"/>
      <c r="BV258" s="14"/>
      <c r="BW258" s="14"/>
      <c r="BX258" s="14"/>
      <c r="BY258" s="14"/>
      <c r="BZ258" s="14"/>
      <c r="CA258" s="14"/>
      <c r="CB258" s="14"/>
    </row>
    <row r="259" spans="1:80" ht="20.100000000000001" customHeight="1" x14ac:dyDescent="0.25">
      <c r="A259" s="23">
        <v>25430</v>
      </c>
      <c r="B259" s="24" t="s">
        <v>206</v>
      </c>
      <c r="C259" s="24" t="s">
        <v>209</v>
      </c>
      <c r="D259" s="24"/>
      <c r="E259" s="66" t="s">
        <v>208</v>
      </c>
      <c r="F259" s="66" t="s">
        <v>121</v>
      </c>
      <c r="G259" s="64">
        <v>30</v>
      </c>
      <c r="H259" s="64">
        <v>7</v>
      </c>
      <c r="I259" s="66" t="s">
        <v>171</v>
      </c>
      <c r="J259" s="72"/>
      <c r="K259" s="24" t="s">
        <v>257</v>
      </c>
      <c r="L259" s="24" t="s">
        <v>136</v>
      </c>
      <c r="M259" s="24" t="s">
        <v>137</v>
      </c>
      <c r="N259" s="24" t="s">
        <v>125</v>
      </c>
      <c r="O259" s="24" t="str">
        <f t="shared" si="26"/>
        <v>CANNA CANNOVA Peach feuille bronze</v>
      </c>
      <c r="P259" s="54">
        <v>259</v>
      </c>
      <c r="Q259" s="54">
        <v>7</v>
      </c>
      <c r="R259" s="20">
        <f t="shared" si="27"/>
        <v>0</v>
      </c>
      <c r="S259" s="20">
        <f t="shared" si="28"/>
        <v>0</v>
      </c>
      <c r="T259" s="20">
        <f t="shared" si="29"/>
        <v>0</v>
      </c>
      <c r="U259" s="241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304"/>
      <c r="AG259" s="304"/>
      <c r="AH259" s="44"/>
      <c r="AI259" s="44"/>
      <c r="AJ259" s="304"/>
      <c r="AK259" s="30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14"/>
      <c r="BV259" s="14"/>
      <c r="BW259" s="14"/>
      <c r="BX259" s="14"/>
      <c r="BY259" s="14"/>
      <c r="BZ259" s="14"/>
      <c r="CA259" s="14"/>
      <c r="CB259" s="14"/>
    </row>
    <row r="260" spans="1:80" ht="20.100000000000001" customHeight="1" x14ac:dyDescent="0.25">
      <c r="A260" s="125">
        <v>15306</v>
      </c>
      <c r="B260" s="126" t="s">
        <v>206</v>
      </c>
      <c r="C260" s="126" t="s">
        <v>210</v>
      </c>
      <c r="D260" s="126"/>
      <c r="E260" s="127" t="s">
        <v>208</v>
      </c>
      <c r="F260" s="127" t="s">
        <v>121</v>
      </c>
      <c r="G260" s="128">
        <v>30</v>
      </c>
      <c r="H260" s="128">
        <v>7</v>
      </c>
      <c r="I260" s="127" t="s">
        <v>171</v>
      </c>
      <c r="J260" s="129"/>
      <c r="K260" s="126" t="s">
        <v>257</v>
      </c>
      <c r="L260" s="126" t="s">
        <v>136</v>
      </c>
      <c r="M260" s="126" t="s">
        <v>137</v>
      </c>
      <c r="N260" s="126" t="s">
        <v>125</v>
      </c>
      <c r="O260" s="126" t="str">
        <f t="shared" si="26"/>
        <v>CANNA CANNOVA Scarlet feuille bronze</v>
      </c>
      <c r="P260" s="130">
        <v>260</v>
      </c>
      <c r="Q260" s="130">
        <v>7</v>
      </c>
      <c r="R260" s="20">
        <f t="shared" si="27"/>
        <v>0</v>
      </c>
      <c r="S260" s="20">
        <f t="shared" si="28"/>
        <v>0</v>
      </c>
      <c r="T260" s="20">
        <f t="shared" si="29"/>
        <v>0</v>
      </c>
      <c r="U260" s="242"/>
      <c r="V260" s="158"/>
      <c r="W260" s="158"/>
      <c r="X260" s="158"/>
      <c r="Y260" s="158"/>
      <c r="Z260" s="158"/>
      <c r="AA260" s="158"/>
      <c r="AB260" s="158"/>
      <c r="AC260" s="158"/>
      <c r="AD260" s="158"/>
      <c r="AE260" s="158"/>
      <c r="AF260" s="304"/>
      <c r="AG260" s="304"/>
      <c r="AH260" s="158"/>
      <c r="AI260" s="158"/>
      <c r="AJ260" s="304"/>
      <c r="AK260" s="304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4"/>
      <c r="BV260" s="14"/>
      <c r="BW260" s="14"/>
      <c r="BX260" s="14"/>
      <c r="BY260" s="14"/>
      <c r="BZ260" s="14"/>
      <c r="CA260" s="14"/>
      <c r="CB260" s="14"/>
    </row>
    <row r="261" spans="1:80" ht="20.100000000000001" customHeight="1" x14ac:dyDescent="0.25">
      <c r="A261" s="23">
        <v>26743</v>
      </c>
      <c r="B261" s="24" t="s">
        <v>206</v>
      </c>
      <c r="C261" s="24" t="s">
        <v>1106</v>
      </c>
      <c r="D261" s="24"/>
      <c r="E261" s="66" t="s">
        <v>208</v>
      </c>
      <c r="F261" s="66" t="s">
        <v>121</v>
      </c>
      <c r="G261" s="64">
        <v>30</v>
      </c>
      <c r="H261" s="64">
        <v>7</v>
      </c>
      <c r="I261" s="66" t="s">
        <v>171</v>
      </c>
      <c r="J261" s="72"/>
      <c r="K261" s="24" t="s">
        <v>257</v>
      </c>
      <c r="L261" s="24" t="s">
        <v>136</v>
      </c>
      <c r="M261" s="24" t="s">
        <v>137</v>
      </c>
      <c r="N261" s="24" t="s">
        <v>125</v>
      </c>
      <c r="O261" s="24" t="str">
        <f t="shared" si="26"/>
        <v>CANNA CANNOVA Gold Leopard feuille verte</v>
      </c>
      <c r="P261" s="54">
        <v>261</v>
      </c>
      <c r="Q261" s="54">
        <v>7</v>
      </c>
      <c r="R261" s="20">
        <f t="shared" si="27"/>
        <v>0</v>
      </c>
      <c r="S261" s="20">
        <f t="shared" si="28"/>
        <v>0</v>
      </c>
      <c r="T261" s="20">
        <f t="shared" si="29"/>
        <v>0</v>
      </c>
      <c r="U261" s="241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304"/>
      <c r="AG261" s="304"/>
      <c r="AH261" s="44"/>
      <c r="AI261" s="44"/>
      <c r="AJ261" s="304"/>
      <c r="AK261" s="30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14"/>
      <c r="BV261" s="14"/>
      <c r="BW261" s="14"/>
      <c r="BX261" s="14"/>
      <c r="BY261" s="14"/>
      <c r="BZ261" s="14"/>
      <c r="CA261" s="14"/>
      <c r="CB261" s="14"/>
    </row>
    <row r="262" spans="1:80" ht="20.100000000000001" customHeight="1" x14ac:dyDescent="0.25">
      <c r="A262" s="125">
        <v>25431</v>
      </c>
      <c r="B262" s="126" t="s">
        <v>206</v>
      </c>
      <c r="C262" s="126" t="s">
        <v>212</v>
      </c>
      <c r="D262" s="126"/>
      <c r="E262" s="127" t="s">
        <v>208</v>
      </c>
      <c r="F262" s="127" t="s">
        <v>121</v>
      </c>
      <c r="G262" s="128">
        <v>30</v>
      </c>
      <c r="H262" s="128">
        <v>7</v>
      </c>
      <c r="I262" s="127" t="s">
        <v>171</v>
      </c>
      <c r="J262" s="129"/>
      <c r="K262" s="126" t="s">
        <v>257</v>
      </c>
      <c r="L262" s="126" t="s">
        <v>136</v>
      </c>
      <c r="M262" s="126" t="s">
        <v>137</v>
      </c>
      <c r="N262" s="126" t="s">
        <v>125</v>
      </c>
      <c r="O262" s="126" t="str">
        <f t="shared" ref="O262:O325" si="30">_xlfn.CONCAT(B262," ", C262)</f>
        <v>CANNA CANNOVA Orange shades feuille verte</v>
      </c>
      <c r="P262" s="130">
        <v>262</v>
      </c>
      <c r="Q262" s="130">
        <v>7</v>
      </c>
      <c r="R262" s="20">
        <f t="shared" si="27"/>
        <v>0</v>
      </c>
      <c r="S262" s="20">
        <f t="shared" si="28"/>
        <v>0</v>
      </c>
      <c r="T262" s="20">
        <f t="shared" si="29"/>
        <v>0</v>
      </c>
      <c r="U262" s="242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304"/>
      <c r="AG262" s="304"/>
      <c r="AH262" s="158"/>
      <c r="AI262" s="158"/>
      <c r="AJ262" s="304"/>
      <c r="AK262" s="304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4"/>
      <c r="BV262" s="14"/>
      <c r="BW262" s="14"/>
      <c r="BX262" s="14"/>
      <c r="BY262" s="14"/>
      <c r="BZ262" s="14"/>
      <c r="CA262" s="14"/>
      <c r="CB262" s="14"/>
    </row>
    <row r="263" spans="1:80" ht="20.100000000000001" customHeight="1" x14ac:dyDescent="0.25">
      <c r="A263" s="23">
        <v>25432</v>
      </c>
      <c r="B263" s="24" t="s">
        <v>206</v>
      </c>
      <c r="C263" s="24" t="s">
        <v>213</v>
      </c>
      <c r="D263" s="24"/>
      <c r="E263" s="66" t="s">
        <v>208</v>
      </c>
      <c r="F263" s="66" t="s">
        <v>121</v>
      </c>
      <c r="G263" s="64">
        <v>30</v>
      </c>
      <c r="H263" s="64">
        <v>7</v>
      </c>
      <c r="I263" s="66" t="s">
        <v>164</v>
      </c>
      <c r="J263" s="72"/>
      <c r="K263" s="24" t="s">
        <v>257</v>
      </c>
      <c r="L263" s="24" t="s">
        <v>136</v>
      </c>
      <c r="M263" s="24" t="s">
        <v>137</v>
      </c>
      <c r="N263" s="24" t="s">
        <v>125</v>
      </c>
      <c r="O263" s="24" t="str">
        <f t="shared" si="30"/>
        <v>CANNA CANNOVA Red golden flame feuille verte</v>
      </c>
      <c r="P263" s="54">
        <v>263</v>
      </c>
      <c r="Q263" s="54">
        <v>7</v>
      </c>
      <c r="R263" s="20">
        <f t="shared" si="27"/>
        <v>0</v>
      </c>
      <c r="S263" s="20">
        <f t="shared" si="28"/>
        <v>0</v>
      </c>
      <c r="T263" s="20">
        <f t="shared" si="29"/>
        <v>0</v>
      </c>
      <c r="U263" s="241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304"/>
      <c r="AG263" s="304"/>
      <c r="AH263" s="44"/>
      <c r="AI263" s="44"/>
      <c r="AJ263" s="304"/>
      <c r="AK263" s="30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14"/>
      <c r="BV263" s="14"/>
      <c r="BW263" s="14"/>
      <c r="BX263" s="14"/>
      <c r="BY263" s="14"/>
      <c r="BZ263" s="14"/>
      <c r="CA263" s="14"/>
      <c r="CB263" s="14"/>
    </row>
    <row r="264" spans="1:80" ht="20.100000000000001" customHeight="1" x14ac:dyDescent="0.25">
      <c r="A264" s="125">
        <v>15639</v>
      </c>
      <c r="B264" s="126" t="s">
        <v>206</v>
      </c>
      <c r="C264" s="126" t="s">
        <v>214</v>
      </c>
      <c r="D264" s="126"/>
      <c r="E264" s="127" t="s">
        <v>208</v>
      </c>
      <c r="F264" s="127" t="s">
        <v>121</v>
      </c>
      <c r="G264" s="128">
        <v>30</v>
      </c>
      <c r="H264" s="128">
        <v>7</v>
      </c>
      <c r="I264" s="127" t="s">
        <v>171</v>
      </c>
      <c r="J264" s="129"/>
      <c r="K264" s="126" t="s">
        <v>257</v>
      </c>
      <c r="L264" s="126" t="s">
        <v>136</v>
      </c>
      <c r="M264" s="126" t="s">
        <v>137</v>
      </c>
      <c r="N264" s="126" t="s">
        <v>125</v>
      </c>
      <c r="O264" s="126" t="str">
        <f t="shared" si="30"/>
        <v>CANNA CANNOVA Rose feuille verte</v>
      </c>
      <c r="P264" s="130">
        <v>264</v>
      </c>
      <c r="Q264" s="130">
        <v>7</v>
      </c>
      <c r="R264" s="20">
        <f t="shared" si="27"/>
        <v>0</v>
      </c>
      <c r="S264" s="20">
        <f t="shared" si="28"/>
        <v>0</v>
      </c>
      <c r="T264" s="20">
        <f t="shared" si="29"/>
        <v>0</v>
      </c>
      <c r="U264" s="242"/>
      <c r="V264" s="158"/>
      <c r="W264" s="158"/>
      <c r="X264" s="158"/>
      <c r="Y264" s="158"/>
      <c r="Z264" s="158"/>
      <c r="AA264" s="158"/>
      <c r="AB264" s="158"/>
      <c r="AC264" s="158"/>
      <c r="AD264" s="158"/>
      <c r="AE264" s="158"/>
      <c r="AF264" s="304"/>
      <c r="AG264" s="304"/>
      <c r="AH264" s="158"/>
      <c r="AI264" s="158"/>
      <c r="AJ264" s="304"/>
      <c r="AK264" s="304"/>
      <c r="AL264" s="158"/>
      <c r="AM264" s="158"/>
      <c r="AN264" s="158"/>
      <c r="AO264" s="158"/>
      <c r="AP264" s="158"/>
      <c r="AQ264" s="158"/>
      <c r="AR264" s="158"/>
      <c r="AS264" s="158"/>
      <c r="AT264" s="158"/>
      <c r="AU264" s="158"/>
      <c r="AV264" s="158"/>
      <c r="AW264" s="158"/>
      <c r="AX264" s="158"/>
      <c r="AY264" s="158"/>
      <c r="AZ264" s="158"/>
      <c r="BA264" s="158"/>
      <c r="BB264" s="158"/>
      <c r="BC264" s="158"/>
      <c r="BD264" s="158"/>
      <c r="BE264" s="158"/>
      <c r="BF264" s="158"/>
      <c r="BG264" s="158"/>
      <c r="BH264" s="158"/>
      <c r="BI264" s="158"/>
      <c r="BJ264" s="158"/>
      <c r="BK264" s="158"/>
      <c r="BL264" s="158"/>
      <c r="BM264" s="158"/>
      <c r="BN264" s="158"/>
      <c r="BO264" s="158"/>
      <c r="BP264" s="158"/>
      <c r="BQ264" s="158"/>
      <c r="BR264" s="158"/>
      <c r="BS264" s="158"/>
      <c r="BT264" s="158"/>
      <c r="BU264" s="14"/>
      <c r="BV264" s="14"/>
      <c r="BW264" s="14"/>
      <c r="BX264" s="14"/>
      <c r="BY264" s="14"/>
      <c r="BZ264" s="14"/>
      <c r="CA264" s="14"/>
      <c r="CB264" s="14"/>
    </row>
    <row r="265" spans="1:80" ht="20.100000000000001" customHeight="1" x14ac:dyDescent="0.25">
      <c r="A265" s="23">
        <v>23380</v>
      </c>
      <c r="B265" s="24" t="s">
        <v>206</v>
      </c>
      <c r="C265" s="24" t="s">
        <v>215</v>
      </c>
      <c r="D265" s="24"/>
      <c r="E265" s="66" t="s">
        <v>208</v>
      </c>
      <c r="F265" s="66" t="s">
        <v>121</v>
      </c>
      <c r="G265" s="64">
        <v>30</v>
      </c>
      <c r="H265" s="64">
        <v>7</v>
      </c>
      <c r="I265" s="66" t="s">
        <v>171</v>
      </c>
      <c r="J265" s="72"/>
      <c r="K265" s="24" t="s">
        <v>257</v>
      </c>
      <c r="L265" s="24" t="s">
        <v>136</v>
      </c>
      <c r="M265" s="24" t="s">
        <v>137</v>
      </c>
      <c r="N265" s="24" t="s">
        <v>125</v>
      </c>
      <c r="O265" s="24" t="str">
        <f t="shared" si="30"/>
        <v>CANNA CANNOVA Scarlet feuille verte</v>
      </c>
      <c r="P265" s="54">
        <v>265</v>
      </c>
      <c r="Q265" s="54">
        <v>7</v>
      </c>
      <c r="R265" s="20">
        <f t="shared" si="27"/>
        <v>0</v>
      </c>
      <c r="S265" s="20">
        <f t="shared" si="28"/>
        <v>0</v>
      </c>
      <c r="T265" s="20">
        <f t="shared" si="29"/>
        <v>0</v>
      </c>
      <c r="U265" s="241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304"/>
      <c r="AG265" s="304"/>
      <c r="AH265" s="44"/>
      <c r="AI265" s="44"/>
      <c r="AJ265" s="304"/>
      <c r="AK265" s="30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14"/>
      <c r="BV265" s="14"/>
      <c r="BW265" s="14"/>
      <c r="BX265" s="14"/>
      <c r="BY265" s="14"/>
      <c r="BZ265" s="14"/>
      <c r="CA265" s="14"/>
      <c r="CB265" s="14"/>
    </row>
    <row r="266" spans="1:80" ht="20.100000000000001" customHeight="1" x14ac:dyDescent="0.25">
      <c r="A266" s="125">
        <v>15640</v>
      </c>
      <c r="B266" s="126" t="s">
        <v>206</v>
      </c>
      <c r="C266" s="126" t="s">
        <v>216</v>
      </c>
      <c r="D266" s="126"/>
      <c r="E266" s="127" t="s">
        <v>208</v>
      </c>
      <c r="F266" s="127" t="s">
        <v>121</v>
      </c>
      <c r="G266" s="128">
        <v>30</v>
      </c>
      <c r="H266" s="128">
        <v>7</v>
      </c>
      <c r="I266" s="127" t="s">
        <v>171</v>
      </c>
      <c r="J266" s="129"/>
      <c r="K266" s="126" t="s">
        <v>257</v>
      </c>
      <c r="L266" s="126" t="s">
        <v>136</v>
      </c>
      <c r="M266" s="126" t="s">
        <v>137</v>
      </c>
      <c r="N266" s="126" t="s">
        <v>125</v>
      </c>
      <c r="O266" s="126" t="str">
        <f t="shared" si="30"/>
        <v>CANNA CANNOVA Yellow feuille verte</v>
      </c>
      <c r="P266" s="130">
        <v>266</v>
      </c>
      <c r="Q266" s="130">
        <v>7</v>
      </c>
      <c r="R266" s="20">
        <f t="shared" si="27"/>
        <v>0</v>
      </c>
      <c r="S266" s="20">
        <f t="shared" si="28"/>
        <v>0</v>
      </c>
      <c r="T266" s="20">
        <f t="shared" si="29"/>
        <v>0</v>
      </c>
      <c r="U266" s="242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304"/>
      <c r="AG266" s="304"/>
      <c r="AH266" s="158"/>
      <c r="AI266" s="158"/>
      <c r="AJ266" s="304"/>
      <c r="AK266" s="304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4"/>
      <c r="BV266" s="14"/>
      <c r="BW266" s="14"/>
      <c r="BX266" s="14"/>
      <c r="BY266" s="14"/>
      <c r="BZ266" s="14"/>
      <c r="CA266" s="14"/>
      <c r="CB266" s="14"/>
    </row>
    <row r="267" spans="1:80" ht="20.100000000000001" customHeight="1" x14ac:dyDescent="0.25">
      <c r="A267" s="23">
        <v>14272</v>
      </c>
      <c r="B267" s="24" t="s">
        <v>206</v>
      </c>
      <c r="C267" s="24" t="s">
        <v>233</v>
      </c>
      <c r="D267" s="24"/>
      <c r="E267" s="66" t="s">
        <v>208</v>
      </c>
      <c r="F267" s="66" t="s">
        <v>121</v>
      </c>
      <c r="G267" s="64">
        <v>30</v>
      </c>
      <c r="H267" s="64">
        <v>7</v>
      </c>
      <c r="I267" s="66" t="s">
        <v>171</v>
      </c>
      <c r="J267" s="72"/>
      <c r="K267" s="24" t="s">
        <v>257</v>
      </c>
      <c r="L267" s="24" t="s">
        <v>136</v>
      </c>
      <c r="M267" s="24" t="s">
        <v>137</v>
      </c>
      <c r="N267" s="24" t="s">
        <v>125</v>
      </c>
      <c r="O267" s="24" t="str">
        <f t="shared" si="30"/>
        <v>CANNA CANNOVA Variés</v>
      </c>
      <c r="P267" s="54">
        <v>267</v>
      </c>
      <c r="Q267" s="54">
        <v>7</v>
      </c>
      <c r="R267" s="20">
        <f t="shared" si="27"/>
        <v>0</v>
      </c>
      <c r="S267" s="20">
        <f t="shared" si="28"/>
        <v>0</v>
      </c>
      <c r="T267" s="20">
        <f t="shared" si="29"/>
        <v>0</v>
      </c>
      <c r="U267" s="241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304"/>
      <c r="AG267" s="304"/>
      <c r="AH267" s="44"/>
      <c r="AI267" s="44"/>
      <c r="AJ267" s="304"/>
      <c r="AK267" s="30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14"/>
      <c r="BV267" s="14"/>
      <c r="BW267" s="14"/>
      <c r="BX267" s="14"/>
      <c r="BY267" s="14"/>
      <c r="BZ267" s="14"/>
      <c r="CA267" s="14"/>
      <c r="CB267" s="14"/>
    </row>
    <row r="268" spans="1:80" ht="20.100000000000001" customHeight="1" x14ac:dyDescent="0.25">
      <c r="A268" s="165">
        <v>3664</v>
      </c>
      <c r="B268" s="126" t="s">
        <v>349</v>
      </c>
      <c r="C268" s="126" t="s">
        <v>350</v>
      </c>
      <c r="D268" s="126"/>
      <c r="E268" s="127" t="s">
        <v>208</v>
      </c>
      <c r="F268" s="127" t="s">
        <v>121</v>
      </c>
      <c r="G268" s="128">
        <v>30</v>
      </c>
      <c r="H268" s="128">
        <v>6</v>
      </c>
      <c r="I268" s="127" t="s">
        <v>120</v>
      </c>
      <c r="J268" s="129"/>
      <c r="K268" s="126" t="s">
        <v>257</v>
      </c>
      <c r="L268" s="126" t="s">
        <v>347</v>
      </c>
      <c r="M268" s="126"/>
      <c r="N268" s="126" t="s">
        <v>125</v>
      </c>
      <c r="O268" s="126" t="str">
        <f t="shared" si="30"/>
        <v>CARDON Plein blanc inerme versi</v>
      </c>
      <c r="P268" s="130">
        <v>268</v>
      </c>
      <c r="Q268" s="130">
        <v>6</v>
      </c>
      <c r="R268" s="20">
        <f t="shared" si="27"/>
        <v>0</v>
      </c>
      <c r="S268" s="20">
        <f t="shared" si="28"/>
        <v>0</v>
      </c>
      <c r="T268" s="20">
        <f t="shared" si="29"/>
        <v>0</v>
      </c>
      <c r="U268" s="242"/>
      <c r="V268" s="158"/>
      <c r="W268" s="158"/>
      <c r="X268" s="158"/>
      <c r="Y268" s="158"/>
      <c r="Z268" s="158"/>
      <c r="AA268" s="158"/>
      <c r="AB268" s="158"/>
      <c r="AC268" s="158"/>
      <c r="AD268" s="158"/>
      <c r="AE268" s="158"/>
      <c r="AF268" s="304"/>
      <c r="AG268" s="304"/>
      <c r="AH268" s="158"/>
      <c r="AI268" s="158"/>
      <c r="AJ268" s="304"/>
      <c r="AK268" s="304"/>
      <c r="AL268" s="158"/>
      <c r="AM268" s="158"/>
      <c r="AN268" s="158"/>
      <c r="AO268" s="158"/>
      <c r="AP268" s="158"/>
      <c r="AQ268" s="158"/>
      <c r="AR268" s="158"/>
      <c r="AS268" s="158"/>
      <c r="AT268" s="158"/>
      <c r="AU268" s="158"/>
      <c r="AV268" s="158"/>
      <c r="AW268" s="158"/>
      <c r="AX268" s="158"/>
      <c r="AY268" s="158"/>
      <c r="AZ268" s="158"/>
      <c r="BA268" s="158"/>
      <c r="BB268" s="158"/>
      <c r="BC268" s="158"/>
      <c r="BD268" s="158"/>
      <c r="BE268" s="158"/>
      <c r="BF268" s="158"/>
      <c r="BG268" s="158"/>
      <c r="BH268" s="158"/>
      <c r="BI268" s="158"/>
      <c r="BJ268" s="158"/>
      <c r="BK268" s="158"/>
      <c r="BL268" s="158"/>
      <c r="BM268" s="158"/>
      <c r="BN268" s="158"/>
      <c r="BO268" s="158"/>
      <c r="BP268" s="158"/>
      <c r="BQ268" s="158"/>
      <c r="BR268" s="158"/>
      <c r="BS268" s="158"/>
      <c r="BT268" s="158"/>
      <c r="BU268" s="14"/>
      <c r="BV268" s="14"/>
      <c r="BW268" s="14"/>
      <c r="BX268" s="14"/>
      <c r="BY268" s="14"/>
      <c r="BZ268" s="14"/>
      <c r="CA268" s="14"/>
      <c r="CB268" s="14"/>
    </row>
    <row r="269" spans="1:80" ht="20.100000000000001" customHeight="1" x14ac:dyDescent="0.25">
      <c r="A269" s="25">
        <v>25161</v>
      </c>
      <c r="B269" s="24" t="s">
        <v>351</v>
      </c>
      <c r="C269" s="24" t="s">
        <v>1182</v>
      </c>
      <c r="D269" s="24"/>
      <c r="E269" s="66" t="s">
        <v>208</v>
      </c>
      <c r="F269" s="66" t="s">
        <v>121</v>
      </c>
      <c r="G269" s="64">
        <v>30</v>
      </c>
      <c r="H269" s="64">
        <v>5</v>
      </c>
      <c r="I269" s="66" t="s">
        <v>176</v>
      </c>
      <c r="J269" s="72"/>
      <c r="K269" s="24" t="s">
        <v>257</v>
      </c>
      <c r="L269" s="24" t="s">
        <v>347</v>
      </c>
      <c r="M269" s="24"/>
      <c r="N269" s="24" t="s">
        <v>125</v>
      </c>
      <c r="O269" s="24" t="str">
        <f t="shared" si="30"/>
        <v>CAREX Albula Frosted Curls</v>
      </c>
      <c r="P269" s="54">
        <v>269</v>
      </c>
      <c r="Q269" s="54">
        <v>5</v>
      </c>
      <c r="R269" s="20">
        <f t="shared" si="27"/>
        <v>0</v>
      </c>
      <c r="S269" s="20">
        <f t="shared" si="28"/>
        <v>0</v>
      </c>
      <c r="T269" s="20">
        <f t="shared" si="29"/>
        <v>0</v>
      </c>
      <c r="U269" s="241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304"/>
      <c r="AG269" s="304"/>
      <c r="AH269" s="44"/>
      <c r="AI269" s="44"/>
      <c r="AJ269" s="304"/>
      <c r="AK269" s="30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14"/>
      <c r="BV269" s="14"/>
      <c r="BW269" s="14"/>
      <c r="BX269" s="14"/>
      <c r="BY269" s="14"/>
      <c r="BZ269" s="14"/>
      <c r="CA269" s="14"/>
      <c r="CB269" s="14"/>
    </row>
    <row r="270" spans="1:80" ht="20.100000000000001" customHeight="1" x14ac:dyDescent="0.25">
      <c r="A270" s="165">
        <v>13571</v>
      </c>
      <c r="B270" s="126" t="s">
        <v>352</v>
      </c>
      <c r="C270" s="126" t="s">
        <v>1183</v>
      </c>
      <c r="D270" s="126"/>
      <c r="E270" s="127" t="s">
        <v>208</v>
      </c>
      <c r="F270" s="127" t="s">
        <v>121</v>
      </c>
      <c r="G270" s="128">
        <v>30</v>
      </c>
      <c r="H270" s="128">
        <v>5</v>
      </c>
      <c r="I270" s="127" t="s">
        <v>176</v>
      </c>
      <c r="J270" s="129"/>
      <c r="K270" s="126" t="s">
        <v>257</v>
      </c>
      <c r="L270" s="126" t="s">
        <v>132</v>
      </c>
      <c r="M270" s="126"/>
      <c r="N270" s="126" t="s">
        <v>125</v>
      </c>
      <c r="O270" s="126" t="str">
        <f t="shared" si="30"/>
        <v xml:space="preserve">CAREX Buchananii Red Rooster </v>
      </c>
      <c r="P270" s="130">
        <v>270</v>
      </c>
      <c r="Q270" s="130">
        <v>5</v>
      </c>
      <c r="R270" s="20">
        <f t="shared" si="27"/>
        <v>0</v>
      </c>
      <c r="S270" s="20">
        <f t="shared" si="28"/>
        <v>0</v>
      </c>
      <c r="T270" s="20">
        <f t="shared" si="29"/>
        <v>0</v>
      </c>
      <c r="U270" s="242"/>
      <c r="V270" s="158"/>
      <c r="W270" s="158"/>
      <c r="X270" s="158"/>
      <c r="Y270" s="158"/>
      <c r="Z270" s="158"/>
      <c r="AA270" s="158"/>
      <c r="AB270" s="158"/>
      <c r="AC270" s="158"/>
      <c r="AD270" s="158"/>
      <c r="AE270" s="158"/>
      <c r="AF270" s="304"/>
      <c r="AG270" s="304"/>
      <c r="AH270" s="158"/>
      <c r="AI270" s="158"/>
      <c r="AJ270" s="304"/>
      <c r="AK270" s="304"/>
      <c r="AL270" s="158"/>
      <c r="AM270" s="158"/>
      <c r="AN270" s="158"/>
      <c r="AO270" s="158"/>
      <c r="AP270" s="158"/>
      <c r="AQ270" s="158"/>
      <c r="AR270" s="158"/>
      <c r="AS270" s="158"/>
      <c r="AT270" s="158"/>
      <c r="AU270" s="158"/>
      <c r="AV270" s="158"/>
      <c r="AW270" s="158"/>
      <c r="AX270" s="158"/>
      <c r="AY270" s="158"/>
      <c r="AZ270" s="158"/>
      <c r="BA270" s="158"/>
      <c r="BB270" s="158"/>
      <c r="BC270" s="158"/>
      <c r="BD270" s="158"/>
      <c r="BE270" s="158"/>
      <c r="BF270" s="158"/>
      <c r="BG270" s="158"/>
      <c r="BH270" s="158"/>
      <c r="BI270" s="158"/>
      <c r="BJ270" s="158"/>
      <c r="BK270" s="158"/>
      <c r="BL270" s="158"/>
      <c r="BM270" s="158"/>
      <c r="BN270" s="158"/>
      <c r="BO270" s="158"/>
      <c r="BP270" s="158"/>
      <c r="BQ270" s="158"/>
      <c r="BR270" s="158"/>
      <c r="BS270" s="158"/>
      <c r="BT270" s="158"/>
      <c r="BU270" s="14"/>
      <c r="BV270" s="14"/>
      <c r="BW270" s="14"/>
      <c r="BX270" s="14"/>
      <c r="BY270" s="14"/>
      <c r="BZ270" s="14"/>
      <c r="CA270" s="14"/>
      <c r="CB270" s="14"/>
    </row>
    <row r="271" spans="1:80" ht="20.100000000000001" customHeight="1" x14ac:dyDescent="0.25">
      <c r="A271" s="25">
        <v>15429</v>
      </c>
      <c r="B271" s="24" t="s">
        <v>353</v>
      </c>
      <c r="C271" s="24" t="s">
        <v>1184</v>
      </c>
      <c r="D271" s="24"/>
      <c r="E271" s="66" t="s">
        <v>208</v>
      </c>
      <c r="F271" s="66" t="s">
        <v>121</v>
      </c>
      <c r="G271" s="64">
        <v>30</v>
      </c>
      <c r="H271" s="64">
        <v>5</v>
      </c>
      <c r="I271" s="66" t="s">
        <v>176</v>
      </c>
      <c r="J271" s="72"/>
      <c r="K271" s="24" t="s">
        <v>257</v>
      </c>
      <c r="L271" s="24" t="s">
        <v>132</v>
      </c>
      <c r="M271" s="24"/>
      <c r="N271" s="24" t="s">
        <v>125</v>
      </c>
      <c r="O271" s="24" t="str">
        <f t="shared" si="30"/>
        <v xml:space="preserve">CAREX Howardii Phoenix Green </v>
      </c>
      <c r="P271" s="54">
        <v>271</v>
      </c>
      <c r="Q271" s="54">
        <v>5</v>
      </c>
      <c r="R271" s="20">
        <f t="shared" si="27"/>
        <v>0</v>
      </c>
      <c r="S271" s="20">
        <f t="shared" si="28"/>
        <v>0</v>
      </c>
      <c r="T271" s="20">
        <f t="shared" si="29"/>
        <v>0</v>
      </c>
      <c r="U271" s="241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304"/>
      <c r="AG271" s="304"/>
      <c r="AH271" s="44"/>
      <c r="AI271" s="44"/>
      <c r="AJ271" s="304"/>
      <c r="AK271" s="30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14"/>
      <c r="BV271" s="14"/>
      <c r="BW271" s="14"/>
      <c r="BX271" s="14"/>
      <c r="BY271" s="14"/>
      <c r="BZ271" s="14"/>
      <c r="CA271" s="14"/>
      <c r="CB271" s="14"/>
    </row>
    <row r="272" spans="1:80" ht="20.100000000000001" customHeight="1" x14ac:dyDescent="0.25">
      <c r="A272" s="165">
        <v>13673</v>
      </c>
      <c r="B272" s="126" t="s">
        <v>354</v>
      </c>
      <c r="C272" s="126" t="s">
        <v>1185</v>
      </c>
      <c r="D272" s="126"/>
      <c r="E272" s="127" t="s">
        <v>208</v>
      </c>
      <c r="F272" s="127" t="s">
        <v>121</v>
      </c>
      <c r="G272" s="128">
        <v>30</v>
      </c>
      <c r="H272" s="128">
        <v>5</v>
      </c>
      <c r="I272" s="127" t="s">
        <v>122</v>
      </c>
      <c r="J272" s="129"/>
      <c r="K272" s="126" t="s">
        <v>257</v>
      </c>
      <c r="L272" s="126" t="s">
        <v>132</v>
      </c>
      <c r="M272" s="126"/>
      <c r="N272" s="126" t="s">
        <v>125</v>
      </c>
      <c r="O272" s="126" t="str">
        <f t="shared" si="30"/>
        <v>CAREX Testacea Prairie Fire</v>
      </c>
      <c r="P272" s="130">
        <v>272</v>
      </c>
      <c r="Q272" s="130">
        <v>5</v>
      </c>
      <c r="R272" s="20">
        <f t="shared" si="27"/>
        <v>0</v>
      </c>
      <c r="S272" s="20">
        <f t="shared" si="28"/>
        <v>0</v>
      </c>
      <c r="T272" s="20">
        <f t="shared" si="29"/>
        <v>0</v>
      </c>
      <c r="U272" s="242"/>
      <c r="V272" s="158"/>
      <c r="W272" s="158"/>
      <c r="X272" s="158"/>
      <c r="Y272" s="158"/>
      <c r="Z272" s="158"/>
      <c r="AA272" s="158"/>
      <c r="AB272" s="158"/>
      <c r="AC272" s="158"/>
      <c r="AD272" s="158"/>
      <c r="AE272" s="158"/>
      <c r="AF272" s="304"/>
      <c r="AG272" s="304"/>
      <c r="AH272" s="158"/>
      <c r="AI272" s="158"/>
      <c r="AJ272" s="304"/>
      <c r="AK272" s="304"/>
      <c r="AL272" s="158"/>
      <c r="AM272" s="158"/>
      <c r="AN272" s="158"/>
      <c r="AO272" s="158"/>
      <c r="AP272" s="158"/>
      <c r="AQ272" s="158"/>
      <c r="AR272" s="158"/>
      <c r="AS272" s="158"/>
      <c r="AT272" s="158"/>
      <c r="AU272" s="158"/>
      <c r="AV272" s="158"/>
      <c r="AW272" s="158"/>
      <c r="AX272" s="158"/>
      <c r="AY272" s="158"/>
      <c r="AZ272" s="158"/>
      <c r="BA272" s="158"/>
      <c r="BB272" s="158"/>
      <c r="BC272" s="158"/>
      <c r="BD272" s="158"/>
      <c r="BE272" s="158"/>
      <c r="BF272" s="158"/>
      <c r="BG272" s="158"/>
      <c r="BH272" s="158"/>
      <c r="BI272" s="158"/>
      <c r="BJ272" s="158"/>
      <c r="BK272" s="158"/>
      <c r="BL272" s="158"/>
      <c r="BM272" s="158"/>
      <c r="BN272" s="158"/>
      <c r="BO272" s="158"/>
      <c r="BP272" s="158"/>
      <c r="BQ272" s="158"/>
      <c r="BR272" s="158"/>
      <c r="BS272" s="158"/>
      <c r="BT272" s="158"/>
      <c r="BU272" s="14"/>
      <c r="BV272" s="14"/>
      <c r="BW272" s="14"/>
      <c r="BX272" s="14"/>
      <c r="BY272" s="14"/>
      <c r="BZ272" s="14"/>
      <c r="CA272" s="14"/>
      <c r="CB272" s="14"/>
    </row>
    <row r="273" spans="1:80" ht="20.100000000000001" customHeight="1" x14ac:dyDescent="0.25">
      <c r="A273" s="23">
        <v>26763</v>
      </c>
      <c r="B273" s="24" t="s">
        <v>1173</v>
      </c>
      <c r="C273" s="24" t="s">
        <v>1174</v>
      </c>
      <c r="D273" s="24" t="s">
        <v>1634</v>
      </c>
      <c r="E273" s="66" t="s">
        <v>120</v>
      </c>
      <c r="F273" s="66" t="s">
        <v>121</v>
      </c>
      <c r="G273" s="64">
        <v>30</v>
      </c>
      <c r="H273" s="64">
        <v>7</v>
      </c>
      <c r="I273" s="66" t="s">
        <v>122</v>
      </c>
      <c r="J273" s="72"/>
      <c r="K273" s="24" t="s">
        <v>257</v>
      </c>
      <c r="L273" s="24"/>
      <c r="M273" s="24" t="s">
        <v>137</v>
      </c>
      <c r="N273" s="24" t="s">
        <v>125</v>
      </c>
      <c r="O273" s="24" t="str">
        <f t="shared" si="30"/>
        <v>CENTAUREA Mercury</v>
      </c>
      <c r="P273" s="54">
        <v>273</v>
      </c>
      <c r="Q273" s="54">
        <v>7</v>
      </c>
      <c r="R273" s="20">
        <f t="shared" si="27"/>
        <v>0</v>
      </c>
      <c r="S273" s="20">
        <f t="shared" si="28"/>
        <v>0</v>
      </c>
      <c r="T273" s="20">
        <f t="shared" si="29"/>
        <v>0</v>
      </c>
      <c r="U273" s="303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04"/>
      <c r="AF273" s="304"/>
      <c r="AG273" s="304"/>
      <c r="AH273" s="304"/>
      <c r="AI273" s="304"/>
      <c r="AJ273" s="304"/>
      <c r="AK273" s="304"/>
      <c r="AL273" s="304"/>
      <c r="AM273" s="30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14"/>
      <c r="BV273" s="14"/>
      <c r="BW273" s="14"/>
      <c r="BX273" s="14"/>
      <c r="BY273" s="14"/>
      <c r="BZ273" s="14"/>
      <c r="CA273" s="14"/>
      <c r="CB273" s="14"/>
    </row>
    <row r="274" spans="1:80" ht="20.100000000000001" customHeight="1" x14ac:dyDescent="0.25">
      <c r="A274" s="165">
        <v>2361</v>
      </c>
      <c r="B274" s="126" t="s">
        <v>355</v>
      </c>
      <c r="C274" s="126" t="s">
        <v>356</v>
      </c>
      <c r="D274" s="126"/>
      <c r="E274" s="127" t="s">
        <v>120</v>
      </c>
      <c r="F274" s="127" t="s">
        <v>121</v>
      </c>
      <c r="G274" s="128">
        <v>30</v>
      </c>
      <c r="H274" s="128">
        <v>5</v>
      </c>
      <c r="I274" s="127" t="s">
        <v>176</v>
      </c>
      <c r="J274" s="129"/>
      <c r="K274" s="126" t="s">
        <v>257</v>
      </c>
      <c r="L274" s="126" t="s">
        <v>124</v>
      </c>
      <c r="M274" s="126"/>
      <c r="N274" s="126" t="s">
        <v>125</v>
      </c>
      <c r="O274" s="126" t="str">
        <f t="shared" si="30"/>
        <v>CHLOROPHYTUM Elatum</v>
      </c>
      <c r="P274" s="130">
        <v>274</v>
      </c>
      <c r="Q274" s="130">
        <v>5</v>
      </c>
      <c r="R274" s="20">
        <f t="shared" si="27"/>
        <v>0</v>
      </c>
      <c r="S274" s="20">
        <f t="shared" si="28"/>
        <v>0</v>
      </c>
      <c r="T274" s="20">
        <f t="shared" si="29"/>
        <v>0</v>
      </c>
      <c r="U274" s="242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304"/>
      <c r="AG274" s="304"/>
      <c r="AH274" s="158"/>
      <c r="AI274" s="158"/>
      <c r="AJ274" s="304"/>
      <c r="AK274" s="304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4"/>
      <c r="BV274" s="14"/>
      <c r="BW274" s="14"/>
      <c r="BX274" s="14"/>
      <c r="BY274" s="14"/>
      <c r="BZ274" s="14"/>
      <c r="CA274" s="14"/>
      <c r="CB274" s="14"/>
    </row>
    <row r="275" spans="1:80" ht="20.100000000000001" customHeight="1" x14ac:dyDescent="0.25">
      <c r="A275" s="25">
        <v>14598</v>
      </c>
      <c r="B275" s="24" t="s">
        <v>355</v>
      </c>
      <c r="C275" s="24" t="s">
        <v>1186</v>
      </c>
      <c r="D275" s="24"/>
      <c r="E275" s="66" t="s">
        <v>120</v>
      </c>
      <c r="F275" s="66" t="s">
        <v>121</v>
      </c>
      <c r="G275" s="64">
        <v>30</v>
      </c>
      <c r="H275" s="64">
        <v>5</v>
      </c>
      <c r="I275" s="66" t="s">
        <v>176</v>
      </c>
      <c r="J275" s="72"/>
      <c r="K275" s="24" t="s">
        <v>257</v>
      </c>
      <c r="L275" s="24" t="s">
        <v>124</v>
      </c>
      <c r="M275" s="24"/>
      <c r="N275" s="24" t="s">
        <v>125</v>
      </c>
      <c r="O275" s="24" t="str">
        <f t="shared" si="30"/>
        <v>CHLOROPHYTUM Giganteum Variegatum</v>
      </c>
      <c r="P275" s="54">
        <v>275</v>
      </c>
      <c r="Q275" s="54">
        <v>5</v>
      </c>
      <c r="R275" s="20">
        <f t="shared" ref="R275:R338" si="31">IF(INT(S275)*10=S275*10,,"ERREUR")</f>
        <v>0</v>
      </c>
      <c r="S275" s="20">
        <f t="shared" ref="S275:S338" si="32">T275/G275</f>
        <v>0</v>
      </c>
      <c r="T275" s="20">
        <f t="shared" ref="T275:T338" si="33">SUM(U275:BT275)</f>
        <v>0</v>
      </c>
      <c r="U275" s="241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304"/>
      <c r="AG275" s="304"/>
      <c r="AH275" s="44"/>
      <c r="AI275" s="44"/>
      <c r="AJ275" s="304"/>
      <c r="AK275" s="30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14"/>
      <c r="BV275" s="14"/>
      <c r="BW275" s="14"/>
      <c r="BX275" s="14"/>
      <c r="BY275" s="14"/>
      <c r="BZ275" s="14"/>
      <c r="CA275" s="14"/>
      <c r="CB275" s="14"/>
    </row>
    <row r="276" spans="1:80" ht="20.100000000000001" customHeight="1" x14ac:dyDescent="0.25">
      <c r="A276" s="165">
        <v>3672</v>
      </c>
      <c r="B276" s="126" t="s">
        <v>357</v>
      </c>
      <c r="C276" s="126" t="s">
        <v>1175</v>
      </c>
      <c r="D276" s="126" t="s">
        <v>1636</v>
      </c>
      <c r="E276" s="127" t="s">
        <v>120</v>
      </c>
      <c r="F276" s="127" t="s">
        <v>121</v>
      </c>
      <c r="G276" s="128">
        <v>30</v>
      </c>
      <c r="H276" s="128">
        <v>5</v>
      </c>
      <c r="I276" s="127" t="s">
        <v>176</v>
      </c>
      <c r="J276" s="129">
        <v>5.5E-2</v>
      </c>
      <c r="K276" s="126" t="s">
        <v>257</v>
      </c>
      <c r="L276" s="126" t="s">
        <v>161</v>
      </c>
      <c r="M276" s="126"/>
      <c r="N276" s="126" t="s">
        <v>125</v>
      </c>
      <c r="O276" s="126" t="str">
        <f t="shared" si="30"/>
        <v xml:space="preserve">CLEOME DE BOUTURE Clio Magenta </v>
      </c>
      <c r="P276" s="130">
        <v>276</v>
      </c>
      <c r="Q276" s="130">
        <v>5</v>
      </c>
      <c r="R276" s="20">
        <f t="shared" si="31"/>
        <v>0</v>
      </c>
      <c r="S276" s="20">
        <f t="shared" si="32"/>
        <v>0</v>
      </c>
      <c r="T276" s="20">
        <f t="shared" si="33"/>
        <v>0</v>
      </c>
      <c r="U276" s="303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158"/>
      <c r="AF276" s="304"/>
      <c r="AG276" s="304"/>
      <c r="AH276" s="158"/>
      <c r="AI276" s="158"/>
      <c r="AJ276" s="304"/>
      <c r="AK276" s="304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8"/>
      <c r="BN276" s="158"/>
      <c r="BO276" s="158"/>
      <c r="BP276" s="158"/>
      <c r="BQ276" s="158"/>
      <c r="BR276" s="158"/>
      <c r="BS276" s="158"/>
      <c r="BT276" s="158"/>
      <c r="BU276" s="14"/>
      <c r="BV276" s="14"/>
      <c r="BW276" s="14"/>
      <c r="BX276" s="14"/>
      <c r="BY276" s="14"/>
      <c r="BZ276" s="14"/>
      <c r="CA276" s="14"/>
      <c r="CB276" s="14"/>
    </row>
    <row r="277" spans="1:80" ht="20.100000000000001" customHeight="1" x14ac:dyDescent="0.25">
      <c r="A277" s="25">
        <v>25761</v>
      </c>
      <c r="B277" s="24" t="s">
        <v>357</v>
      </c>
      <c r="C277" s="24" t="s">
        <v>1176</v>
      </c>
      <c r="D277" s="24" t="s">
        <v>1636</v>
      </c>
      <c r="E277" s="66" t="s">
        <v>120</v>
      </c>
      <c r="F277" s="66" t="s">
        <v>121</v>
      </c>
      <c r="G277" s="64">
        <v>30</v>
      </c>
      <c r="H277" s="64">
        <v>5</v>
      </c>
      <c r="I277" s="66" t="s">
        <v>176</v>
      </c>
      <c r="J277" s="72">
        <v>5.5E-2</v>
      </c>
      <c r="K277" s="24" t="s">
        <v>257</v>
      </c>
      <c r="L277" s="24" t="s">
        <v>161</v>
      </c>
      <c r="M277" s="24"/>
      <c r="N277" s="24" t="s">
        <v>125</v>
      </c>
      <c r="O277" s="24" t="str">
        <f t="shared" si="30"/>
        <v>CLEOME DE BOUTURE Clio Pink Lady improved</v>
      </c>
      <c r="P277" s="54">
        <v>277</v>
      </c>
      <c r="Q277" s="54">
        <v>5</v>
      </c>
      <c r="R277" s="20">
        <f t="shared" si="31"/>
        <v>0</v>
      </c>
      <c r="S277" s="20">
        <f t="shared" si="32"/>
        <v>0</v>
      </c>
      <c r="T277" s="20">
        <f t="shared" si="33"/>
        <v>0</v>
      </c>
      <c r="U277" s="303"/>
      <c r="V277" s="304"/>
      <c r="W277" s="304"/>
      <c r="X277" s="304"/>
      <c r="Y277" s="304"/>
      <c r="Z277" s="304"/>
      <c r="AA277" s="304"/>
      <c r="AB277" s="304"/>
      <c r="AC277" s="304"/>
      <c r="AD277" s="304"/>
      <c r="AE277" s="44"/>
      <c r="AF277" s="304"/>
      <c r="AG277" s="304"/>
      <c r="AH277" s="44"/>
      <c r="AI277" s="44"/>
      <c r="AJ277" s="304"/>
      <c r="AK277" s="30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14"/>
      <c r="BV277" s="14"/>
      <c r="BW277" s="14"/>
      <c r="BX277" s="14"/>
      <c r="BY277" s="14"/>
      <c r="BZ277" s="14"/>
      <c r="CA277" s="14"/>
      <c r="CB277" s="14"/>
    </row>
    <row r="278" spans="1:80" ht="20.100000000000001" customHeight="1" x14ac:dyDescent="0.25">
      <c r="A278" s="125">
        <v>26765</v>
      </c>
      <c r="B278" s="126" t="s">
        <v>357</v>
      </c>
      <c r="C278" s="126" t="s">
        <v>1177</v>
      </c>
      <c r="D278" s="126" t="s">
        <v>1635</v>
      </c>
      <c r="E278" s="127" t="s">
        <v>120</v>
      </c>
      <c r="F278" s="127" t="s">
        <v>121</v>
      </c>
      <c r="G278" s="128">
        <v>30</v>
      </c>
      <c r="H278" s="128">
        <v>5</v>
      </c>
      <c r="I278" s="127" t="s">
        <v>176</v>
      </c>
      <c r="J278" s="129">
        <v>0.08</v>
      </c>
      <c r="K278" s="126" t="s">
        <v>257</v>
      </c>
      <c r="L278" s="126" t="s">
        <v>161</v>
      </c>
      <c r="M278" s="126" t="s">
        <v>137</v>
      </c>
      <c r="N278" s="126" t="s">
        <v>125</v>
      </c>
      <c r="O278" s="126" t="str">
        <f t="shared" si="30"/>
        <v>CLEOME DE BOUTURE Kelly Compact White</v>
      </c>
      <c r="P278" s="130">
        <v>278</v>
      </c>
      <c r="Q278" s="130">
        <v>5</v>
      </c>
      <c r="R278" s="20">
        <f t="shared" si="31"/>
        <v>0</v>
      </c>
      <c r="S278" s="20">
        <f t="shared" si="32"/>
        <v>0</v>
      </c>
      <c r="T278" s="20">
        <f t="shared" si="33"/>
        <v>0</v>
      </c>
      <c r="U278" s="303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04"/>
      <c r="AF278" s="304"/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4"/>
      <c r="BV278" s="14"/>
      <c r="BW278" s="14"/>
      <c r="BX278" s="14"/>
      <c r="BY278" s="14"/>
      <c r="BZ278" s="14"/>
      <c r="CA278" s="14"/>
      <c r="CB278" s="14"/>
    </row>
    <row r="279" spans="1:80" ht="20.100000000000001" customHeight="1" x14ac:dyDescent="0.25">
      <c r="A279" s="25">
        <v>22919</v>
      </c>
      <c r="B279" s="24" t="s">
        <v>358</v>
      </c>
      <c r="C279" s="24" t="s">
        <v>1187</v>
      </c>
      <c r="D279" s="24"/>
      <c r="E279" s="66" t="s">
        <v>120</v>
      </c>
      <c r="F279" s="66" t="s">
        <v>121</v>
      </c>
      <c r="G279" s="64">
        <v>30</v>
      </c>
      <c r="H279" s="64">
        <v>5</v>
      </c>
      <c r="I279" s="66" t="s">
        <v>120</v>
      </c>
      <c r="J279" s="64"/>
      <c r="K279" s="24" t="s">
        <v>257</v>
      </c>
      <c r="L279" s="24" t="s">
        <v>161</v>
      </c>
      <c r="M279" s="24"/>
      <c r="N279" s="24" t="s">
        <v>125</v>
      </c>
      <c r="O279" s="24" t="str">
        <f t="shared" si="30"/>
        <v>COLEUS DE BOUTURE Alabama Sunset</v>
      </c>
      <c r="P279" s="54">
        <v>279</v>
      </c>
      <c r="Q279" s="54">
        <v>5</v>
      </c>
      <c r="R279" s="20">
        <f t="shared" si="31"/>
        <v>0</v>
      </c>
      <c r="S279" s="20">
        <f t="shared" si="32"/>
        <v>0</v>
      </c>
      <c r="T279" s="20">
        <f t="shared" si="33"/>
        <v>0</v>
      </c>
      <c r="U279" s="241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304"/>
      <c r="AG279" s="304"/>
      <c r="AH279" s="44"/>
      <c r="AI279" s="44"/>
      <c r="AJ279" s="304"/>
      <c r="AK279" s="30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14"/>
      <c r="BV279" s="14"/>
      <c r="BW279" s="14"/>
      <c r="BX279" s="14"/>
      <c r="BY279" s="14"/>
      <c r="BZ279" s="14"/>
      <c r="CA279" s="14"/>
      <c r="CB279" s="14"/>
    </row>
    <row r="280" spans="1:80" ht="20.100000000000001" customHeight="1" x14ac:dyDescent="0.25">
      <c r="A280" s="165">
        <v>3675</v>
      </c>
      <c r="B280" s="126" t="s">
        <v>358</v>
      </c>
      <c r="C280" s="126" t="s">
        <v>1188</v>
      </c>
      <c r="D280" s="126"/>
      <c r="E280" s="127" t="s">
        <v>120</v>
      </c>
      <c r="F280" s="127" t="s">
        <v>121</v>
      </c>
      <c r="G280" s="128">
        <v>30</v>
      </c>
      <c r="H280" s="128">
        <v>5</v>
      </c>
      <c r="I280" s="127" t="s">
        <v>120</v>
      </c>
      <c r="J280" s="129">
        <v>0.04</v>
      </c>
      <c r="K280" s="126" t="s">
        <v>257</v>
      </c>
      <c r="L280" s="126" t="s">
        <v>161</v>
      </c>
      <c r="M280" s="126"/>
      <c r="N280" s="126" t="s">
        <v>125</v>
      </c>
      <c r="O280" s="126" t="str">
        <f t="shared" si="30"/>
        <v>COLEUS DE BOUTURE Black Prince</v>
      </c>
      <c r="P280" s="130">
        <v>280</v>
      </c>
      <c r="Q280" s="130">
        <v>5</v>
      </c>
      <c r="R280" s="20">
        <f t="shared" si="31"/>
        <v>0</v>
      </c>
      <c r="S280" s="20">
        <f t="shared" si="32"/>
        <v>0</v>
      </c>
      <c r="T280" s="20">
        <f t="shared" si="33"/>
        <v>0</v>
      </c>
      <c r="U280" s="242"/>
      <c r="V280" s="158"/>
      <c r="W280" s="158"/>
      <c r="X280" s="158"/>
      <c r="Y280" s="158"/>
      <c r="Z280" s="158"/>
      <c r="AA280" s="158"/>
      <c r="AB280" s="158"/>
      <c r="AC280" s="158"/>
      <c r="AD280" s="158"/>
      <c r="AE280" s="158"/>
      <c r="AF280" s="304"/>
      <c r="AG280" s="304"/>
      <c r="AH280" s="158"/>
      <c r="AI280" s="158"/>
      <c r="AJ280" s="304"/>
      <c r="AK280" s="304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4"/>
      <c r="BV280" s="14"/>
      <c r="BW280" s="14"/>
      <c r="BX280" s="14"/>
      <c r="BY280" s="14"/>
      <c r="BZ280" s="14"/>
      <c r="CA280" s="14"/>
      <c r="CB280" s="14"/>
    </row>
    <row r="281" spans="1:80" ht="20.100000000000001" customHeight="1" x14ac:dyDescent="0.25">
      <c r="A281" s="25">
        <v>25991</v>
      </c>
      <c r="B281" s="24" t="s">
        <v>358</v>
      </c>
      <c r="C281" s="24" t="s">
        <v>359</v>
      </c>
      <c r="D281" s="24"/>
      <c r="E281" s="66" t="s">
        <v>120</v>
      </c>
      <c r="F281" s="66" t="s">
        <v>121</v>
      </c>
      <c r="G281" s="64">
        <v>30</v>
      </c>
      <c r="H281" s="64">
        <v>5</v>
      </c>
      <c r="I281" s="66" t="s">
        <v>120</v>
      </c>
      <c r="J281" s="64"/>
      <c r="K281" s="24" t="s">
        <v>257</v>
      </c>
      <c r="L281" s="24" t="s">
        <v>161</v>
      </c>
      <c r="M281" s="24"/>
      <c r="N281" s="24" t="s">
        <v>125</v>
      </c>
      <c r="O281" s="24" t="str">
        <f t="shared" si="30"/>
        <v>COLEUS DE BOUTURE Fireball</v>
      </c>
      <c r="P281" s="54">
        <v>281</v>
      </c>
      <c r="Q281" s="54">
        <v>5</v>
      </c>
      <c r="R281" s="20">
        <f t="shared" si="31"/>
        <v>0</v>
      </c>
      <c r="S281" s="20">
        <f t="shared" si="32"/>
        <v>0</v>
      </c>
      <c r="T281" s="20">
        <f t="shared" si="33"/>
        <v>0</v>
      </c>
      <c r="U281" s="241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304"/>
      <c r="AG281" s="304"/>
      <c r="AH281" s="44"/>
      <c r="AI281" s="44"/>
      <c r="AJ281" s="304"/>
      <c r="AK281" s="30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14"/>
      <c r="BV281" s="14"/>
      <c r="BW281" s="14"/>
      <c r="BX281" s="14"/>
      <c r="BY281" s="14"/>
      <c r="BZ281" s="14"/>
      <c r="CA281" s="14"/>
      <c r="CB281" s="14"/>
    </row>
    <row r="282" spans="1:80" ht="20.100000000000001" customHeight="1" x14ac:dyDescent="0.25">
      <c r="A282" s="165">
        <v>22920</v>
      </c>
      <c r="B282" s="126" t="s">
        <v>358</v>
      </c>
      <c r="C282" s="126" t="s">
        <v>1189</v>
      </c>
      <c r="D282" s="126"/>
      <c r="E282" s="127" t="s">
        <v>120</v>
      </c>
      <c r="F282" s="127" t="s">
        <v>121</v>
      </c>
      <c r="G282" s="128">
        <v>30</v>
      </c>
      <c r="H282" s="128">
        <v>5</v>
      </c>
      <c r="I282" s="127" t="s">
        <v>120</v>
      </c>
      <c r="J282" s="128"/>
      <c r="K282" s="126" t="s">
        <v>257</v>
      </c>
      <c r="L282" s="126" t="s">
        <v>161</v>
      </c>
      <c r="M282" s="126"/>
      <c r="N282" s="126" t="s">
        <v>125</v>
      </c>
      <c r="O282" s="126" t="str">
        <f t="shared" si="30"/>
        <v>COLEUS DE BOUTURE Gay's Delight</v>
      </c>
      <c r="P282" s="130">
        <v>282</v>
      </c>
      <c r="Q282" s="130">
        <v>5</v>
      </c>
      <c r="R282" s="20">
        <f t="shared" si="31"/>
        <v>0</v>
      </c>
      <c r="S282" s="20">
        <f t="shared" si="32"/>
        <v>0</v>
      </c>
      <c r="T282" s="20">
        <f t="shared" si="33"/>
        <v>0</v>
      </c>
      <c r="U282" s="242"/>
      <c r="V282" s="158"/>
      <c r="W282" s="158"/>
      <c r="X282" s="158"/>
      <c r="Y282" s="158"/>
      <c r="Z282" s="158"/>
      <c r="AA282" s="158"/>
      <c r="AB282" s="158"/>
      <c r="AC282" s="158"/>
      <c r="AD282" s="158"/>
      <c r="AE282" s="158"/>
      <c r="AF282" s="304"/>
      <c r="AG282" s="304"/>
      <c r="AH282" s="158"/>
      <c r="AI282" s="158"/>
      <c r="AJ282" s="304"/>
      <c r="AK282" s="304"/>
      <c r="AL282" s="158"/>
      <c r="AM282" s="158"/>
      <c r="AN282" s="158"/>
      <c r="AO282" s="158"/>
      <c r="AP282" s="158"/>
      <c r="AQ282" s="158"/>
      <c r="AR282" s="158"/>
      <c r="AS282" s="158"/>
      <c r="AT282" s="158"/>
      <c r="AU282" s="158"/>
      <c r="AV282" s="158"/>
      <c r="AW282" s="158"/>
      <c r="AX282" s="158"/>
      <c r="AY282" s="158"/>
      <c r="AZ282" s="158"/>
      <c r="BA282" s="158"/>
      <c r="BB282" s="158"/>
      <c r="BC282" s="158"/>
      <c r="BD282" s="158"/>
      <c r="BE282" s="158"/>
      <c r="BF282" s="158"/>
      <c r="BG282" s="158"/>
      <c r="BH282" s="158"/>
      <c r="BI282" s="158"/>
      <c r="BJ282" s="158"/>
      <c r="BK282" s="158"/>
      <c r="BL282" s="158"/>
      <c r="BM282" s="158"/>
      <c r="BN282" s="158"/>
      <c r="BO282" s="158"/>
      <c r="BP282" s="158"/>
      <c r="BQ282" s="158"/>
      <c r="BR282" s="158"/>
      <c r="BS282" s="158"/>
      <c r="BT282" s="158"/>
      <c r="BU282" s="14"/>
      <c r="BV282" s="14"/>
      <c r="BW282" s="14"/>
      <c r="BX282" s="14"/>
      <c r="BY282" s="14"/>
      <c r="BZ282" s="14"/>
      <c r="CA282" s="14"/>
      <c r="CB282" s="14"/>
    </row>
    <row r="283" spans="1:80" ht="20.100000000000001" customHeight="1" x14ac:dyDescent="0.25">
      <c r="A283" s="25">
        <v>11817</v>
      </c>
      <c r="B283" s="24" t="s">
        <v>358</v>
      </c>
      <c r="C283" s="24" t="s">
        <v>360</v>
      </c>
      <c r="D283" s="24"/>
      <c r="E283" s="66" t="s">
        <v>120</v>
      </c>
      <c r="F283" s="66" t="s">
        <v>121</v>
      </c>
      <c r="G283" s="64">
        <v>30</v>
      </c>
      <c r="H283" s="64">
        <v>5</v>
      </c>
      <c r="I283" s="66" t="s">
        <v>120</v>
      </c>
      <c r="J283" s="72"/>
      <c r="K283" s="24" t="s">
        <v>257</v>
      </c>
      <c r="L283" s="24" t="s">
        <v>161</v>
      </c>
      <c r="M283" s="24"/>
      <c r="N283" s="24" t="s">
        <v>125</v>
      </c>
      <c r="O283" s="24" t="str">
        <f t="shared" si="30"/>
        <v>COLEUS DE BOUTURE Henna</v>
      </c>
      <c r="P283" s="54">
        <v>283</v>
      </c>
      <c r="Q283" s="54">
        <v>5</v>
      </c>
      <c r="R283" s="20">
        <f t="shared" si="31"/>
        <v>0</v>
      </c>
      <c r="S283" s="20">
        <f t="shared" si="32"/>
        <v>0</v>
      </c>
      <c r="T283" s="20">
        <f t="shared" si="33"/>
        <v>0</v>
      </c>
      <c r="U283" s="241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304"/>
      <c r="AG283" s="304"/>
      <c r="AH283" s="44"/>
      <c r="AI283" s="44"/>
      <c r="AJ283" s="304"/>
      <c r="AK283" s="30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14"/>
      <c r="BV283" s="14"/>
      <c r="BW283" s="14"/>
      <c r="BX283" s="14"/>
      <c r="BY283" s="14"/>
      <c r="BZ283" s="14"/>
      <c r="CA283" s="14"/>
      <c r="CB283" s="14"/>
    </row>
    <row r="284" spans="1:80" ht="20.100000000000001" customHeight="1" x14ac:dyDescent="0.25">
      <c r="A284" s="165">
        <v>13540</v>
      </c>
      <c r="B284" s="126" t="s">
        <v>358</v>
      </c>
      <c r="C284" s="126" t="s">
        <v>1190</v>
      </c>
      <c r="D284" s="126"/>
      <c r="E284" s="127" t="s">
        <v>120</v>
      </c>
      <c r="F284" s="127" t="s">
        <v>121</v>
      </c>
      <c r="G284" s="128">
        <v>30</v>
      </c>
      <c r="H284" s="128">
        <v>5</v>
      </c>
      <c r="I284" s="127" t="s">
        <v>120</v>
      </c>
      <c r="J284" s="129"/>
      <c r="K284" s="126" t="s">
        <v>257</v>
      </c>
      <c r="L284" s="126" t="s">
        <v>161</v>
      </c>
      <c r="M284" s="126"/>
      <c r="N284" s="126" t="s">
        <v>125</v>
      </c>
      <c r="O284" s="126" t="str">
        <f t="shared" si="30"/>
        <v>COLEUS DE BOUTURE Keystone Copper</v>
      </c>
      <c r="P284" s="130">
        <v>284</v>
      </c>
      <c r="Q284" s="130">
        <v>5</v>
      </c>
      <c r="R284" s="20">
        <f t="shared" si="31"/>
        <v>0</v>
      </c>
      <c r="S284" s="20">
        <f t="shared" si="32"/>
        <v>0</v>
      </c>
      <c r="T284" s="20">
        <f t="shared" si="33"/>
        <v>0</v>
      </c>
      <c r="U284" s="242"/>
      <c r="V284" s="158"/>
      <c r="W284" s="158"/>
      <c r="X284" s="158"/>
      <c r="Y284" s="158"/>
      <c r="Z284" s="158"/>
      <c r="AA284" s="158"/>
      <c r="AB284" s="158"/>
      <c r="AC284" s="158"/>
      <c r="AD284" s="158"/>
      <c r="AE284" s="158"/>
      <c r="AF284" s="304"/>
      <c r="AG284" s="304"/>
      <c r="AH284" s="158"/>
      <c r="AI284" s="158"/>
      <c r="AJ284" s="304"/>
      <c r="AK284" s="304"/>
      <c r="AL284" s="158"/>
      <c r="AM284" s="158"/>
      <c r="AN284" s="158"/>
      <c r="AO284" s="158"/>
      <c r="AP284" s="158"/>
      <c r="AQ284" s="158"/>
      <c r="AR284" s="158"/>
      <c r="AS284" s="158"/>
      <c r="AT284" s="158"/>
      <c r="AU284" s="158"/>
      <c r="AV284" s="158"/>
      <c r="AW284" s="158"/>
      <c r="AX284" s="158"/>
      <c r="AY284" s="158"/>
      <c r="AZ284" s="158"/>
      <c r="BA284" s="158"/>
      <c r="BB284" s="158"/>
      <c r="BC284" s="158"/>
      <c r="BD284" s="158"/>
      <c r="BE284" s="158"/>
      <c r="BF284" s="158"/>
      <c r="BG284" s="158"/>
      <c r="BH284" s="158"/>
      <c r="BI284" s="158"/>
      <c r="BJ284" s="158"/>
      <c r="BK284" s="158"/>
      <c r="BL284" s="158"/>
      <c r="BM284" s="158"/>
      <c r="BN284" s="158"/>
      <c r="BO284" s="158"/>
      <c r="BP284" s="158"/>
      <c r="BQ284" s="158"/>
      <c r="BR284" s="158"/>
      <c r="BS284" s="158"/>
      <c r="BT284" s="158"/>
      <c r="BU284" s="14"/>
      <c r="BV284" s="14"/>
      <c r="BW284" s="14"/>
      <c r="BX284" s="14"/>
      <c r="BY284" s="14"/>
      <c r="BZ284" s="14"/>
      <c r="CA284" s="14"/>
      <c r="CB284" s="14"/>
    </row>
    <row r="285" spans="1:80" ht="20.100000000000001" customHeight="1" x14ac:dyDescent="0.25">
      <c r="A285" s="25">
        <v>10446</v>
      </c>
      <c r="B285" s="24" t="s">
        <v>358</v>
      </c>
      <c r="C285" s="24" t="s">
        <v>361</v>
      </c>
      <c r="D285" s="24"/>
      <c r="E285" s="66" t="s">
        <v>120</v>
      </c>
      <c r="F285" s="66" t="s">
        <v>121</v>
      </c>
      <c r="G285" s="64">
        <v>30</v>
      </c>
      <c r="H285" s="64">
        <v>5</v>
      </c>
      <c r="I285" s="66" t="s">
        <v>120</v>
      </c>
      <c r="J285" s="72"/>
      <c r="K285" s="24" t="s">
        <v>257</v>
      </c>
      <c r="L285" s="24" t="s">
        <v>161</v>
      </c>
      <c r="M285" s="24"/>
      <c r="N285" s="24" t="s">
        <v>125</v>
      </c>
      <c r="O285" s="24" t="str">
        <f t="shared" si="30"/>
        <v>COLEUS DE BOUTURE Lime</v>
      </c>
      <c r="P285" s="54">
        <v>285</v>
      </c>
      <c r="Q285" s="54">
        <v>5</v>
      </c>
      <c r="R285" s="20">
        <f t="shared" si="31"/>
        <v>0</v>
      </c>
      <c r="S285" s="20">
        <f t="shared" si="32"/>
        <v>0</v>
      </c>
      <c r="T285" s="20">
        <f t="shared" si="33"/>
        <v>0</v>
      </c>
      <c r="U285" s="241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304"/>
      <c r="AG285" s="304"/>
      <c r="AH285" s="44"/>
      <c r="AI285" s="44"/>
      <c r="AJ285" s="304"/>
      <c r="AK285" s="30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14"/>
      <c r="BV285" s="14"/>
      <c r="BW285" s="14"/>
      <c r="BX285" s="14"/>
      <c r="BY285" s="14"/>
      <c r="BZ285" s="14"/>
      <c r="CA285" s="14"/>
      <c r="CB285" s="14"/>
    </row>
    <row r="286" spans="1:80" ht="20.100000000000001" customHeight="1" x14ac:dyDescent="0.25">
      <c r="A286" s="165">
        <v>22921</v>
      </c>
      <c r="B286" s="126" t="s">
        <v>358</v>
      </c>
      <c r="C286" s="126" t="s">
        <v>1191</v>
      </c>
      <c r="D286" s="126"/>
      <c r="E286" s="127" t="s">
        <v>120</v>
      </c>
      <c r="F286" s="127" t="s">
        <v>121</v>
      </c>
      <c r="G286" s="128">
        <v>30</v>
      </c>
      <c r="H286" s="128">
        <v>5</v>
      </c>
      <c r="I286" s="127" t="s">
        <v>120</v>
      </c>
      <c r="J286" s="128"/>
      <c r="K286" s="126" t="s">
        <v>257</v>
      </c>
      <c r="L286" s="126" t="s">
        <v>161</v>
      </c>
      <c r="M286" s="126"/>
      <c r="N286" s="126" t="s">
        <v>125</v>
      </c>
      <c r="O286" s="126" t="str">
        <f t="shared" si="30"/>
        <v>COLEUS DE BOUTURE Peter's Wonder</v>
      </c>
      <c r="P286" s="130">
        <v>286</v>
      </c>
      <c r="Q286" s="130">
        <v>5</v>
      </c>
      <c r="R286" s="20">
        <f t="shared" si="31"/>
        <v>0</v>
      </c>
      <c r="S286" s="20">
        <f t="shared" si="32"/>
        <v>0</v>
      </c>
      <c r="T286" s="20">
        <f t="shared" si="33"/>
        <v>0</v>
      </c>
      <c r="U286" s="242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304"/>
      <c r="AG286" s="304"/>
      <c r="AH286" s="158"/>
      <c r="AI286" s="158"/>
      <c r="AJ286" s="304"/>
      <c r="AK286" s="304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8"/>
      <c r="BL286" s="158"/>
      <c r="BM286" s="158"/>
      <c r="BN286" s="158"/>
      <c r="BO286" s="158"/>
      <c r="BP286" s="158"/>
      <c r="BQ286" s="158"/>
      <c r="BR286" s="158"/>
      <c r="BS286" s="158"/>
      <c r="BT286" s="158"/>
      <c r="BU286" s="14"/>
      <c r="BV286" s="14"/>
      <c r="BW286" s="14"/>
      <c r="BX286" s="14"/>
      <c r="BY286" s="14"/>
      <c r="BZ286" s="14"/>
      <c r="CA286" s="14"/>
      <c r="CB286" s="14"/>
    </row>
    <row r="287" spans="1:80" ht="20.100000000000001" customHeight="1" x14ac:dyDescent="0.25">
      <c r="A287" s="25">
        <v>1938</v>
      </c>
      <c r="B287" s="24" t="s">
        <v>358</v>
      </c>
      <c r="C287" s="24" t="s">
        <v>233</v>
      </c>
      <c r="D287" s="24"/>
      <c r="E287" s="66" t="s">
        <v>120</v>
      </c>
      <c r="F287" s="66" t="s">
        <v>121</v>
      </c>
      <c r="G287" s="64">
        <v>30</v>
      </c>
      <c r="H287" s="64">
        <v>5</v>
      </c>
      <c r="I287" s="66" t="s">
        <v>120</v>
      </c>
      <c r="J287" s="72"/>
      <c r="K287" s="24" t="s">
        <v>257</v>
      </c>
      <c r="L287" s="24" t="s">
        <v>161</v>
      </c>
      <c r="M287" s="24"/>
      <c r="N287" s="24" t="s">
        <v>125</v>
      </c>
      <c r="O287" s="24" t="str">
        <f t="shared" si="30"/>
        <v>COLEUS DE BOUTURE Variés</v>
      </c>
      <c r="P287" s="54">
        <v>287</v>
      </c>
      <c r="Q287" s="54">
        <v>5</v>
      </c>
      <c r="R287" s="20">
        <f t="shared" si="31"/>
        <v>0</v>
      </c>
      <c r="S287" s="20">
        <f t="shared" si="32"/>
        <v>0</v>
      </c>
      <c r="T287" s="20">
        <f t="shared" si="33"/>
        <v>0</v>
      </c>
      <c r="U287" s="241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304"/>
      <c r="AG287" s="304"/>
      <c r="AH287" s="44"/>
      <c r="AI287" s="44"/>
      <c r="AJ287" s="304"/>
      <c r="AK287" s="30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14"/>
      <c r="BV287" s="14"/>
      <c r="BW287" s="14"/>
      <c r="BX287" s="14"/>
      <c r="BY287" s="14"/>
      <c r="BZ287" s="14"/>
      <c r="CA287" s="14"/>
      <c r="CB287" s="14"/>
    </row>
    <row r="288" spans="1:80" ht="20.100000000000001" customHeight="1" x14ac:dyDescent="0.25">
      <c r="A288" s="165">
        <v>3673</v>
      </c>
      <c r="B288" s="126" t="s">
        <v>362</v>
      </c>
      <c r="C288" s="126" t="s">
        <v>1192</v>
      </c>
      <c r="D288" s="126"/>
      <c r="E288" s="127" t="s">
        <v>208</v>
      </c>
      <c r="F288" s="127" t="s">
        <v>121</v>
      </c>
      <c r="G288" s="128">
        <v>30</v>
      </c>
      <c r="H288" s="128">
        <v>8</v>
      </c>
      <c r="I288" s="127" t="s">
        <v>120</v>
      </c>
      <c r="J288" s="129"/>
      <c r="K288" s="126" t="s">
        <v>257</v>
      </c>
      <c r="L288" s="126" t="s">
        <v>136</v>
      </c>
      <c r="M288" s="126"/>
      <c r="N288" s="126" t="s">
        <v>125</v>
      </c>
      <c r="O288" s="126" t="str">
        <f t="shared" si="30"/>
        <v>COLEUS DE SEMIS Kong Mosaic</v>
      </c>
      <c r="P288" s="130">
        <v>288</v>
      </c>
      <c r="Q288" s="130">
        <v>8</v>
      </c>
      <c r="R288" s="20">
        <f t="shared" si="31"/>
        <v>0</v>
      </c>
      <c r="S288" s="20">
        <f t="shared" si="32"/>
        <v>0</v>
      </c>
      <c r="T288" s="20">
        <f t="shared" si="33"/>
        <v>0</v>
      </c>
      <c r="U288" s="242"/>
      <c r="V288" s="158"/>
      <c r="W288" s="158"/>
      <c r="X288" s="158"/>
      <c r="Y288" s="158"/>
      <c r="Z288" s="158"/>
      <c r="AA288" s="158"/>
      <c r="AB288" s="158"/>
      <c r="AC288" s="158"/>
      <c r="AD288" s="158"/>
      <c r="AE288" s="158"/>
      <c r="AF288" s="304"/>
      <c r="AG288" s="304"/>
      <c r="AH288" s="158"/>
      <c r="AI288" s="158"/>
      <c r="AJ288" s="304"/>
      <c r="AK288" s="304"/>
      <c r="AL288" s="158"/>
      <c r="AM288" s="158"/>
      <c r="AN288" s="158"/>
      <c r="AO288" s="158"/>
      <c r="AP288" s="158"/>
      <c r="AQ288" s="158"/>
      <c r="AR288" s="158"/>
      <c r="AS288" s="158"/>
      <c r="AT288" s="158"/>
      <c r="AU288" s="158"/>
      <c r="AV288" s="158"/>
      <c r="AW288" s="158"/>
      <c r="AX288" s="158"/>
      <c r="AY288" s="158"/>
      <c r="AZ288" s="158"/>
      <c r="BA288" s="158"/>
      <c r="BB288" s="158"/>
      <c r="BC288" s="158"/>
      <c r="BD288" s="158"/>
      <c r="BE288" s="158"/>
      <c r="BF288" s="158"/>
      <c r="BG288" s="158"/>
      <c r="BH288" s="158"/>
      <c r="BI288" s="158"/>
      <c r="BJ288" s="158"/>
      <c r="BK288" s="158"/>
      <c r="BL288" s="158"/>
      <c r="BM288" s="158"/>
      <c r="BN288" s="158"/>
      <c r="BO288" s="158"/>
      <c r="BP288" s="158"/>
      <c r="BQ288" s="158"/>
      <c r="BR288" s="158"/>
      <c r="BS288" s="158"/>
      <c r="BT288" s="158"/>
      <c r="BU288" s="14"/>
      <c r="BV288" s="14"/>
      <c r="BW288" s="14"/>
      <c r="BX288" s="14"/>
      <c r="BY288" s="14"/>
      <c r="BZ288" s="14"/>
      <c r="CA288" s="14"/>
      <c r="CB288" s="14"/>
    </row>
    <row r="289" spans="1:80" ht="20.100000000000001" customHeight="1" x14ac:dyDescent="0.25">
      <c r="A289" s="25">
        <v>2362</v>
      </c>
      <c r="B289" s="24" t="s">
        <v>363</v>
      </c>
      <c r="C289" s="24" t="s">
        <v>364</v>
      </c>
      <c r="D289" s="24"/>
      <c r="E289" s="66" t="s">
        <v>120</v>
      </c>
      <c r="F289" s="66" t="s">
        <v>121</v>
      </c>
      <c r="G289" s="64">
        <v>30</v>
      </c>
      <c r="H289" s="64">
        <v>5</v>
      </c>
      <c r="I289" s="66" t="s">
        <v>120</v>
      </c>
      <c r="J289" s="72"/>
      <c r="K289" s="24" t="s">
        <v>257</v>
      </c>
      <c r="L289" s="24" t="s">
        <v>179</v>
      </c>
      <c r="M289" s="24"/>
      <c r="N289" s="24" t="s">
        <v>125</v>
      </c>
      <c r="O289" s="24" t="str">
        <f t="shared" si="30"/>
        <v>CONVOLVULUS SABATIUS Compact</v>
      </c>
      <c r="P289" s="54">
        <v>289</v>
      </c>
      <c r="Q289" s="54">
        <v>5</v>
      </c>
      <c r="R289" s="20">
        <f t="shared" si="31"/>
        <v>0</v>
      </c>
      <c r="S289" s="20">
        <f t="shared" si="32"/>
        <v>0</v>
      </c>
      <c r="T289" s="20">
        <f t="shared" si="33"/>
        <v>0</v>
      </c>
      <c r="U289" s="241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304"/>
      <c r="AG289" s="304"/>
      <c r="AH289" s="44"/>
      <c r="AI289" s="44"/>
      <c r="AJ289" s="304"/>
      <c r="AK289" s="30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14"/>
      <c r="BV289" s="14"/>
      <c r="BW289" s="14"/>
      <c r="BX289" s="14"/>
      <c r="BY289" s="14"/>
      <c r="BZ289" s="14"/>
      <c r="CA289" s="14"/>
      <c r="CB289" s="14"/>
    </row>
    <row r="290" spans="1:80" ht="20.100000000000001" customHeight="1" x14ac:dyDescent="0.25">
      <c r="A290" s="165">
        <v>14406</v>
      </c>
      <c r="B290" s="126" t="s">
        <v>365</v>
      </c>
      <c r="C290" s="126" t="s">
        <v>1193</v>
      </c>
      <c r="D290" s="126"/>
      <c r="E290" s="127" t="s">
        <v>208</v>
      </c>
      <c r="F290" s="127" t="s">
        <v>121</v>
      </c>
      <c r="G290" s="128">
        <v>30</v>
      </c>
      <c r="H290" s="128">
        <v>8</v>
      </c>
      <c r="I290" s="127" t="s">
        <v>120</v>
      </c>
      <c r="J290" s="129"/>
      <c r="K290" s="126" t="s">
        <v>257</v>
      </c>
      <c r="L290" s="126" t="s">
        <v>132</v>
      </c>
      <c r="M290" s="126"/>
      <c r="N290" s="126" t="s">
        <v>125</v>
      </c>
      <c r="O290" s="126" t="str">
        <f t="shared" si="30"/>
        <v>COREOPSIS GRANDIFLORA DE SEMIS Double The Sun</v>
      </c>
      <c r="P290" s="130">
        <v>290</v>
      </c>
      <c r="Q290" s="130">
        <v>8</v>
      </c>
      <c r="R290" s="20">
        <f t="shared" si="31"/>
        <v>0</v>
      </c>
      <c r="S290" s="20">
        <f t="shared" si="32"/>
        <v>0</v>
      </c>
      <c r="T290" s="20">
        <f t="shared" si="33"/>
        <v>0</v>
      </c>
      <c r="U290" s="242"/>
      <c r="V290" s="158"/>
      <c r="W290" s="158"/>
      <c r="X290" s="158"/>
      <c r="Y290" s="158"/>
      <c r="Z290" s="158"/>
      <c r="AA290" s="158"/>
      <c r="AB290" s="158"/>
      <c r="AC290" s="158"/>
      <c r="AD290" s="158"/>
      <c r="AE290" s="158"/>
      <c r="AF290" s="304"/>
      <c r="AG290" s="304"/>
      <c r="AH290" s="158"/>
      <c r="AI290" s="158"/>
      <c r="AJ290" s="304"/>
      <c r="AK290" s="304"/>
      <c r="AL290" s="158"/>
      <c r="AM290" s="158"/>
      <c r="AN290" s="158"/>
      <c r="AO290" s="158"/>
      <c r="AP290" s="158"/>
      <c r="AQ290" s="158"/>
      <c r="AR290" s="158"/>
      <c r="AS290" s="158"/>
      <c r="AT290" s="158"/>
      <c r="AU290" s="158"/>
      <c r="AV290" s="158"/>
      <c r="AW290" s="158"/>
      <c r="AX290" s="158"/>
      <c r="AY290" s="158"/>
      <c r="AZ290" s="158"/>
      <c r="BA290" s="158"/>
      <c r="BB290" s="158"/>
      <c r="BC290" s="158"/>
      <c r="BD290" s="158"/>
      <c r="BE290" s="158"/>
      <c r="BF290" s="158"/>
      <c r="BG290" s="158"/>
      <c r="BH290" s="158"/>
      <c r="BI290" s="158"/>
      <c r="BJ290" s="158"/>
      <c r="BK290" s="158"/>
      <c r="BL290" s="158"/>
      <c r="BM290" s="158"/>
      <c r="BN290" s="158"/>
      <c r="BO290" s="158"/>
      <c r="BP290" s="158"/>
      <c r="BQ290" s="158"/>
      <c r="BR290" s="158"/>
      <c r="BS290" s="158"/>
      <c r="BT290" s="158"/>
      <c r="BU290" s="14"/>
      <c r="BV290" s="14"/>
      <c r="BW290" s="14"/>
      <c r="BX290" s="14"/>
      <c r="BY290" s="14"/>
      <c r="BZ290" s="14"/>
      <c r="CA290" s="14"/>
      <c r="CB290" s="14"/>
    </row>
    <row r="291" spans="1:80" ht="20.100000000000001" customHeight="1" x14ac:dyDescent="0.25">
      <c r="A291" s="25">
        <v>13676</v>
      </c>
      <c r="B291" s="24" t="s">
        <v>365</v>
      </c>
      <c r="C291" s="24" t="s">
        <v>366</v>
      </c>
      <c r="D291" s="24"/>
      <c r="E291" s="66" t="s">
        <v>208</v>
      </c>
      <c r="F291" s="66" t="s">
        <v>121</v>
      </c>
      <c r="G291" s="64">
        <v>30</v>
      </c>
      <c r="H291" s="64">
        <v>8</v>
      </c>
      <c r="I291" s="66" t="s">
        <v>120</v>
      </c>
      <c r="J291" s="72"/>
      <c r="K291" s="24" t="s">
        <v>257</v>
      </c>
      <c r="L291" s="24" t="s">
        <v>132</v>
      </c>
      <c r="M291" s="24"/>
      <c r="N291" s="24" t="s">
        <v>125</v>
      </c>
      <c r="O291" s="24" t="str">
        <f t="shared" si="30"/>
        <v>COREOPSIS GRANDIFLORA DE SEMIS Sunkiss</v>
      </c>
      <c r="P291" s="54">
        <v>291</v>
      </c>
      <c r="Q291" s="54">
        <v>8</v>
      </c>
      <c r="R291" s="20">
        <f t="shared" si="31"/>
        <v>0</v>
      </c>
      <c r="S291" s="20">
        <f t="shared" si="32"/>
        <v>0</v>
      </c>
      <c r="T291" s="20">
        <f t="shared" si="33"/>
        <v>0</v>
      </c>
      <c r="U291" s="241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304"/>
      <c r="AG291" s="304"/>
      <c r="AH291" s="44"/>
      <c r="AI291" s="44"/>
      <c r="AJ291" s="304"/>
      <c r="AK291" s="30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14"/>
      <c r="BV291" s="14"/>
      <c r="BW291" s="14"/>
      <c r="BX291" s="14"/>
      <c r="BY291" s="14"/>
      <c r="BZ291" s="14"/>
      <c r="CA291" s="14"/>
      <c r="CB291" s="14"/>
    </row>
    <row r="292" spans="1:80" ht="20.100000000000001" customHeight="1" x14ac:dyDescent="0.25">
      <c r="A292" s="165">
        <v>23427</v>
      </c>
      <c r="B292" s="126" t="s">
        <v>367</v>
      </c>
      <c r="C292" s="126" t="s">
        <v>368</v>
      </c>
      <c r="D292" s="126"/>
      <c r="E292" s="127" t="s">
        <v>120</v>
      </c>
      <c r="F292" s="127" t="s">
        <v>121</v>
      </c>
      <c r="G292" s="128">
        <v>30</v>
      </c>
      <c r="H292" s="128">
        <v>6</v>
      </c>
      <c r="I292" s="127" t="s">
        <v>176</v>
      </c>
      <c r="J292" s="129">
        <v>0.11</v>
      </c>
      <c r="K292" s="126" t="s">
        <v>257</v>
      </c>
      <c r="L292" s="126" t="s">
        <v>161</v>
      </c>
      <c r="M292" s="126"/>
      <c r="N292" s="126" t="s">
        <v>125</v>
      </c>
      <c r="O292" s="126" t="str">
        <f t="shared" si="30"/>
        <v>COREOPSIS SOLANNA DE BOUTURE Bright Touch</v>
      </c>
      <c r="P292" s="130">
        <v>292</v>
      </c>
      <c r="Q292" s="130">
        <v>6</v>
      </c>
      <c r="R292" s="20">
        <f t="shared" si="31"/>
        <v>0</v>
      </c>
      <c r="S292" s="20">
        <f t="shared" si="32"/>
        <v>0</v>
      </c>
      <c r="T292" s="20">
        <f t="shared" si="33"/>
        <v>0</v>
      </c>
      <c r="U292" s="242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304"/>
      <c r="AG292" s="304"/>
      <c r="AH292" s="158"/>
      <c r="AI292" s="158"/>
      <c r="AJ292" s="304"/>
      <c r="AK292" s="304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8"/>
      <c r="AY292" s="158"/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4"/>
      <c r="BV292" s="14"/>
      <c r="BW292" s="14"/>
      <c r="BX292" s="14"/>
      <c r="BY292" s="14"/>
      <c r="BZ292" s="14"/>
      <c r="CA292" s="14"/>
      <c r="CB292" s="14"/>
    </row>
    <row r="293" spans="1:80" ht="20.100000000000001" customHeight="1" x14ac:dyDescent="0.25">
      <c r="A293" s="25">
        <v>25241</v>
      </c>
      <c r="B293" s="24" t="s">
        <v>367</v>
      </c>
      <c r="C293" s="24" t="s">
        <v>369</v>
      </c>
      <c r="D293" s="24"/>
      <c r="E293" s="66" t="s">
        <v>120</v>
      </c>
      <c r="F293" s="66" t="s">
        <v>121</v>
      </c>
      <c r="G293" s="64">
        <v>30</v>
      </c>
      <c r="H293" s="64">
        <v>6</v>
      </c>
      <c r="I293" s="66" t="s">
        <v>176</v>
      </c>
      <c r="J293" s="72">
        <v>0.11</v>
      </c>
      <c r="K293" s="24" t="s">
        <v>257</v>
      </c>
      <c r="L293" s="24" t="s">
        <v>161</v>
      </c>
      <c r="M293" s="24"/>
      <c r="N293" s="24" t="s">
        <v>125</v>
      </c>
      <c r="O293" s="24" t="str">
        <f t="shared" si="30"/>
        <v>COREOPSIS SOLANNA DE BOUTURE Golden Sphere</v>
      </c>
      <c r="P293" s="54">
        <v>293</v>
      </c>
      <c r="Q293" s="54">
        <v>6</v>
      </c>
      <c r="R293" s="20">
        <f t="shared" si="31"/>
        <v>0</v>
      </c>
      <c r="S293" s="20">
        <f t="shared" si="32"/>
        <v>0</v>
      </c>
      <c r="T293" s="20">
        <f t="shared" si="33"/>
        <v>0</v>
      </c>
      <c r="U293" s="241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304"/>
      <c r="AG293" s="304"/>
      <c r="AH293" s="44"/>
      <c r="AI293" s="44"/>
      <c r="AJ293" s="304"/>
      <c r="AK293" s="30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14"/>
      <c r="BV293" s="14"/>
      <c r="BW293" s="14"/>
      <c r="BX293" s="14"/>
      <c r="BY293" s="14"/>
      <c r="BZ293" s="14"/>
      <c r="CA293" s="14"/>
      <c r="CB293" s="14"/>
    </row>
    <row r="294" spans="1:80" ht="20.100000000000001" customHeight="1" x14ac:dyDescent="0.25">
      <c r="A294" s="165">
        <v>25687</v>
      </c>
      <c r="B294" s="126" t="s">
        <v>367</v>
      </c>
      <c r="C294" s="126" t="s">
        <v>1179</v>
      </c>
      <c r="D294" s="126"/>
      <c r="E294" s="127" t="s">
        <v>120</v>
      </c>
      <c r="F294" s="127" t="s">
        <v>121</v>
      </c>
      <c r="G294" s="128">
        <v>30</v>
      </c>
      <c r="H294" s="128">
        <v>6</v>
      </c>
      <c r="I294" s="127" t="s">
        <v>176</v>
      </c>
      <c r="J294" s="129">
        <v>0.11</v>
      </c>
      <c r="K294" s="126" t="s">
        <v>257</v>
      </c>
      <c r="L294" s="126" t="s">
        <v>161</v>
      </c>
      <c r="M294" s="126" t="s">
        <v>137</v>
      </c>
      <c r="N294" s="126" t="s">
        <v>125</v>
      </c>
      <c r="O294" s="126" t="str">
        <f t="shared" si="30"/>
        <v>COREOPSIS SOLANNA DE BOUTURE Sunset Burst</v>
      </c>
      <c r="P294" s="130">
        <v>294</v>
      </c>
      <c r="Q294" s="130">
        <v>6</v>
      </c>
      <c r="R294" s="20">
        <f t="shared" si="31"/>
        <v>0</v>
      </c>
      <c r="S294" s="20">
        <f t="shared" si="32"/>
        <v>0</v>
      </c>
      <c r="T294" s="20">
        <f t="shared" si="33"/>
        <v>0</v>
      </c>
      <c r="U294" s="242"/>
      <c r="V294" s="158"/>
      <c r="W294" s="158"/>
      <c r="X294" s="158"/>
      <c r="Y294" s="158"/>
      <c r="Z294" s="158"/>
      <c r="AA294" s="158"/>
      <c r="AB294" s="158"/>
      <c r="AC294" s="158"/>
      <c r="AD294" s="158"/>
      <c r="AE294" s="158"/>
      <c r="AF294" s="304"/>
      <c r="AG294" s="304"/>
      <c r="AH294" s="158"/>
      <c r="AI294" s="158"/>
      <c r="AJ294" s="304"/>
      <c r="AK294" s="304"/>
      <c r="AL294" s="158"/>
      <c r="AM294" s="158"/>
      <c r="AN294" s="158"/>
      <c r="AO294" s="158"/>
      <c r="AP294" s="158"/>
      <c r="AQ294" s="158"/>
      <c r="AR294" s="158"/>
      <c r="AS294" s="158"/>
      <c r="AT294" s="158"/>
      <c r="AU294" s="158"/>
      <c r="AV294" s="158"/>
      <c r="AW294" s="158"/>
      <c r="AX294" s="158"/>
      <c r="AY294" s="158"/>
      <c r="AZ294" s="158"/>
      <c r="BA294" s="158"/>
      <c r="BB294" s="158"/>
      <c r="BC294" s="158"/>
      <c r="BD294" s="158"/>
      <c r="BE294" s="158"/>
      <c r="BF294" s="158"/>
      <c r="BG294" s="158"/>
      <c r="BH294" s="158"/>
      <c r="BI294" s="158"/>
      <c r="BJ294" s="158"/>
      <c r="BK294" s="158"/>
      <c r="BL294" s="158"/>
      <c r="BM294" s="158"/>
      <c r="BN294" s="158"/>
      <c r="BO294" s="158"/>
      <c r="BP294" s="158"/>
      <c r="BQ294" s="158"/>
      <c r="BR294" s="158"/>
      <c r="BS294" s="158"/>
      <c r="BT294" s="158"/>
      <c r="BU294" s="14"/>
      <c r="BV294" s="14"/>
      <c r="BW294" s="14"/>
      <c r="BX294" s="14"/>
      <c r="BY294" s="14"/>
      <c r="BZ294" s="14"/>
      <c r="CA294" s="14"/>
      <c r="CB294" s="14"/>
    </row>
    <row r="295" spans="1:80" ht="20.100000000000001" customHeight="1" x14ac:dyDescent="0.25">
      <c r="A295" s="25">
        <v>10029</v>
      </c>
      <c r="B295" s="24" t="s">
        <v>371</v>
      </c>
      <c r="C295" s="24" t="s">
        <v>307</v>
      </c>
      <c r="D295" s="24"/>
      <c r="E295" s="66" t="s">
        <v>208</v>
      </c>
      <c r="F295" s="66" t="s">
        <v>121</v>
      </c>
      <c r="G295" s="64">
        <v>30</v>
      </c>
      <c r="H295" s="64">
        <v>5</v>
      </c>
      <c r="I295" s="66" t="s">
        <v>319</v>
      </c>
      <c r="J295" s="72"/>
      <c r="K295" s="24" t="s">
        <v>257</v>
      </c>
      <c r="L295" s="24" t="s">
        <v>347</v>
      </c>
      <c r="M295" s="24"/>
      <c r="N295" s="24" t="s">
        <v>125</v>
      </c>
      <c r="O295" s="24" t="str">
        <f t="shared" si="30"/>
        <v>COSMOS BIPINNATUS SONATA Blanc</v>
      </c>
      <c r="P295" s="54">
        <v>295</v>
      </c>
      <c r="Q295" s="54">
        <v>5</v>
      </c>
      <c r="R295" s="20">
        <f t="shared" si="31"/>
        <v>0</v>
      </c>
      <c r="S295" s="20">
        <f t="shared" si="32"/>
        <v>0</v>
      </c>
      <c r="T295" s="20">
        <f t="shared" si="33"/>
        <v>0</v>
      </c>
      <c r="U295" s="241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304"/>
      <c r="AG295" s="304"/>
      <c r="AH295" s="44"/>
      <c r="AI295" s="44"/>
      <c r="AJ295" s="304"/>
      <c r="AK295" s="30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14"/>
      <c r="BV295" s="14"/>
      <c r="BW295" s="14"/>
      <c r="BX295" s="14"/>
      <c r="BY295" s="14"/>
      <c r="BZ295" s="14"/>
      <c r="CA295" s="14"/>
      <c r="CB295" s="14"/>
    </row>
    <row r="296" spans="1:80" ht="20.100000000000001" customHeight="1" x14ac:dyDescent="0.25">
      <c r="A296" s="165">
        <v>3681</v>
      </c>
      <c r="B296" s="126" t="s">
        <v>371</v>
      </c>
      <c r="C296" s="126" t="s">
        <v>372</v>
      </c>
      <c r="D296" s="126"/>
      <c r="E296" s="127" t="s">
        <v>208</v>
      </c>
      <c r="F296" s="127" t="s">
        <v>121</v>
      </c>
      <c r="G296" s="128">
        <v>30</v>
      </c>
      <c r="H296" s="128">
        <v>5</v>
      </c>
      <c r="I296" s="127" t="s">
        <v>319</v>
      </c>
      <c r="J296" s="129"/>
      <c r="K296" s="126" t="s">
        <v>257</v>
      </c>
      <c r="L296" s="126" t="s">
        <v>347</v>
      </c>
      <c r="M296" s="126"/>
      <c r="N296" s="126" t="s">
        <v>125</v>
      </c>
      <c r="O296" s="126" t="str">
        <f t="shared" si="30"/>
        <v>COSMOS BIPINNATUS SONATA Carmin</v>
      </c>
      <c r="P296" s="130">
        <v>296</v>
      </c>
      <c r="Q296" s="130">
        <v>5</v>
      </c>
      <c r="R296" s="20">
        <f t="shared" si="31"/>
        <v>0</v>
      </c>
      <c r="S296" s="20">
        <f t="shared" si="32"/>
        <v>0</v>
      </c>
      <c r="T296" s="20">
        <f t="shared" si="33"/>
        <v>0</v>
      </c>
      <c r="U296" s="242"/>
      <c r="V296" s="158"/>
      <c r="W296" s="158"/>
      <c r="X296" s="158"/>
      <c r="Y296" s="158"/>
      <c r="Z296" s="158"/>
      <c r="AA296" s="158"/>
      <c r="AB296" s="158"/>
      <c r="AC296" s="158"/>
      <c r="AD296" s="158"/>
      <c r="AE296" s="158"/>
      <c r="AF296" s="304"/>
      <c r="AG296" s="304"/>
      <c r="AH296" s="158"/>
      <c r="AI296" s="158"/>
      <c r="AJ296" s="304"/>
      <c r="AK296" s="304"/>
      <c r="AL296" s="158"/>
      <c r="AM296" s="158"/>
      <c r="AN296" s="158"/>
      <c r="AO296" s="158"/>
      <c r="AP296" s="158"/>
      <c r="AQ296" s="158"/>
      <c r="AR296" s="158"/>
      <c r="AS296" s="158"/>
      <c r="AT296" s="158"/>
      <c r="AU296" s="158"/>
      <c r="AV296" s="158"/>
      <c r="AW296" s="158"/>
      <c r="AX296" s="158"/>
      <c r="AY296" s="158"/>
      <c r="AZ296" s="158"/>
      <c r="BA296" s="158"/>
      <c r="BB296" s="158"/>
      <c r="BC296" s="158"/>
      <c r="BD296" s="158"/>
      <c r="BE296" s="158"/>
      <c r="BF296" s="158"/>
      <c r="BG296" s="158"/>
      <c r="BH296" s="158"/>
      <c r="BI296" s="158"/>
      <c r="BJ296" s="158"/>
      <c r="BK296" s="158"/>
      <c r="BL296" s="158"/>
      <c r="BM296" s="158"/>
      <c r="BN296" s="158"/>
      <c r="BO296" s="158"/>
      <c r="BP296" s="158"/>
      <c r="BQ296" s="158"/>
      <c r="BR296" s="158"/>
      <c r="BS296" s="158"/>
      <c r="BT296" s="158"/>
      <c r="BU296" s="14"/>
      <c r="BV296" s="14"/>
      <c r="BW296" s="14"/>
      <c r="BX296" s="14"/>
      <c r="BY296" s="14"/>
      <c r="BZ296" s="14"/>
      <c r="CA296" s="14"/>
      <c r="CB296" s="14"/>
    </row>
    <row r="297" spans="1:80" ht="20.100000000000001" customHeight="1" x14ac:dyDescent="0.25">
      <c r="A297" s="25">
        <v>3680</v>
      </c>
      <c r="B297" s="24" t="s">
        <v>371</v>
      </c>
      <c r="C297" s="24" t="s">
        <v>308</v>
      </c>
      <c r="D297" s="24"/>
      <c r="E297" s="66" t="s">
        <v>208</v>
      </c>
      <c r="F297" s="66" t="s">
        <v>121</v>
      </c>
      <c r="G297" s="64">
        <v>30</v>
      </c>
      <c r="H297" s="64">
        <v>5</v>
      </c>
      <c r="I297" s="66" t="s">
        <v>319</v>
      </c>
      <c r="J297" s="72"/>
      <c r="K297" s="24" t="s">
        <v>257</v>
      </c>
      <c r="L297" s="24" t="s">
        <v>347</v>
      </c>
      <c r="M297" s="24"/>
      <c r="N297" s="24" t="s">
        <v>125</v>
      </c>
      <c r="O297" s="24" t="str">
        <f t="shared" si="30"/>
        <v>COSMOS BIPINNATUS SONATA Rose</v>
      </c>
      <c r="P297" s="54">
        <v>297</v>
      </c>
      <c r="Q297" s="54">
        <v>5</v>
      </c>
      <c r="R297" s="20">
        <f t="shared" si="31"/>
        <v>0</v>
      </c>
      <c r="S297" s="20">
        <f t="shared" si="32"/>
        <v>0</v>
      </c>
      <c r="T297" s="20">
        <f t="shared" si="33"/>
        <v>0</v>
      </c>
      <c r="U297" s="241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304"/>
      <c r="AG297" s="304"/>
      <c r="AH297" s="44"/>
      <c r="AI297" s="44"/>
      <c r="AJ297" s="304"/>
      <c r="AK297" s="30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14"/>
      <c r="BV297" s="14"/>
      <c r="BW297" s="14"/>
      <c r="BX297" s="14"/>
      <c r="BY297" s="14"/>
      <c r="BZ297" s="14"/>
      <c r="CA297" s="14"/>
      <c r="CB297" s="14"/>
    </row>
    <row r="298" spans="1:80" ht="20.100000000000001" customHeight="1" x14ac:dyDescent="0.25">
      <c r="A298" s="165">
        <v>3682</v>
      </c>
      <c r="B298" s="126" t="s">
        <v>371</v>
      </c>
      <c r="C298" s="126" t="s">
        <v>233</v>
      </c>
      <c r="D298" s="126"/>
      <c r="E298" s="127" t="s">
        <v>208</v>
      </c>
      <c r="F298" s="127" t="s">
        <v>121</v>
      </c>
      <c r="G298" s="128">
        <v>30</v>
      </c>
      <c r="H298" s="128">
        <v>5</v>
      </c>
      <c r="I298" s="127" t="s">
        <v>319</v>
      </c>
      <c r="J298" s="129"/>
      <c r="K298" s="126" t="s">
        <v>257</v>
      </c>
      <c r="L298" s="126" t="s">
        <v>347</v>
      </c>
      <c r="M298" s="126"/>
      <c r="N298" s="126" t="s">
        <v>125</v>
      </c>
      <c r="O298" s="126" t="str">
        <f t="shared" si="30"/>
        <v>COSMOS BIPINNATUS SONATA Variés</v>
      </c>
      <c r="P298" s="130">
        <v>298</v>
      </c>
      <c r="Q298" s="130">
        <v>5</v>
      </c>
      <c r="R298" s="20">
        <f t="shared" si="31"/>
        <v>0</v>
      </c>
      <c r="S298" s="20">
        <f t="shared" si="32"/>
        <v>0</v>
      </c>
      <c r="T298" s="20">
        <f t="shared" si="33"/>
        <v>0</v>
      </c>
      <c r="U298" s="242"/>
      <c r="V298" s="158"/>
      <c r="W298" s="158"/>
      <c r="X298" s="158"/>
      <c r="Y298" s="158"/>
      <c r="Z298" s="158"/>
      <c r="AA298" s="158"/>
      <c r="AB298" s="158"/>
      <c r="AC298" s="158"/>
      <c r="AD298" s="158"/>
      <c r="AE298" s="158"/>
      <c r="AF298" s="304"/>
      <c r="AG298" s="304"/>
      <c r="AH298" s="158"/>
      <c r="AI298" s="158"/>
      <c r="AJ298" s="304"/>
      <c r="AK298" s="304"/>
      <c r="AL298" s="158"/>
      <c r="AM298" s="158"/>
      <c r="AN298" s="158"/>
      <c r="AO298" s="158"/>
      <c r="AP298" s="158"/>
      <c r="AQ298" s="158"/>
      <c r="AR298" s="158"/>
      <c r="AS298" s="158"/>
      <c r="AT298" s="158"/>
      <c r="AU298" s="158"/>
      <c r="AV298" s="158"/>
      <c r="AW298" s="158"/>
      <c r="AX298" s="158"/>
      <c r="AY298" s="158"/>
      <c r="AZ298" s="158"/>
      <c r="BA298" s="158"/>
      <c r="BB298" s="158"/>
      <c r="BC298" s="158"/>
      <c r="BD298" s="158"/>
      <c r="BE298" s="158"/>
      <c r="BF298" s="158"/>
      <c r="BG298" s="158"/>
      <c r="BH298" s="158"/>
      <c r="BI298" s="158"/>
      <c r="BJ298" s="158"/>
      <c r="BK298" s="158"/>
      <c r="BL298" s="158"/>
      <c r="BM298" s="158"/>
      <c r="BN298" s="158"/>
      <c r="BO298" s="158"/>
      <c r="BP298" s="158"/>
      <c r="BQ298" s="158"/>
      <c r="BR298" s="158"/>
      <c r="BS298" s="158"/>
      <c r="BT298" s="158"/>
      <c r="BU298" s="14"/>
      <c r="BV298" s="14"/>
      <c r="BW298" s="14"/>
      <c r="BX298" s="14"/>
      <c r="BY298" s="14"/>
      <c r="BZ298" s="14"/>
      <c r="CA298" s="14"/>
      <c r="CB298" s="14"/>
    </row>
    <row r="299" spans="1:80" ht="20.100000000000001" customHeight="1" x14ac:dyDescent="0.25">
      <c r="A299" s="25">
        <v>15559</v>
      </c>
      <c r="B299" s="24" t="s">
        <v>371</v>
      </c>
      <c r="C299" s="24" t="s">
        <v>373</v>
      </c>
      <c r="D299" s="24"/>
      <c r="E299" s="66" t="s">
        <v>208</v>
      </c>
      <c r="F299" s="66" t="s">
        <v>121</v>
      </c>
      <c r="G299" s="64">
        <v>30</v>
      </c>
      <c r="H299" s="64">
        <v>5</v>
      </c>
      <c r="I299" s="66" t="s">
        <v>319</v>
      </c>
      <c r="J299" s="72"/>
      <c r="K299" s="24" t="s">
        <v>257</v>
      </c>
      <c r="L299" s="24" t="s">
        <v>347</v>
      </c>
      <c r="M299" s="24"/>
      <c r="N299" s="24" t="s">
        <v>125</v>
      </c>
      <c r="O299" s="24" t="str">
        <f t="shared" si="30"/>
        <v>COSMOS BIPINNATUS SONATA Xanthos</v>
      </c>
      <c r="P299" s="54">
        <v>299</v>
      </c>
      <c r="Q299" s="54">
        <v>5</v>
      </c>
      <c r="R299" s="20">
        <f t="shared" si="31"/>
        <v>0</v>
      </c>
      <c r="S299" s="20">
        <f t="shared" si="32"/>
        <v>0</v>
      </c>
      <c r="T299" s="20">
        <f t="shared" si="33"/>
        <v>0</v>
      </c>
      <c r="U299" s="241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304"/>
      <c r="AG299" s="304"/>
      <c r="AH299" s="44"/>
      <c r="AI299" s="44"/>
      <c r="AJ299" s="304"/>
      <c r="AK299" s="30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14"/>
      <c r="BV299" s="14"/>
      <c r="BW299" s="14"/>
      <c r="BX299" s="14"/>
      <c r="BY299" s="14"/>
      <c r="BZ299" s="14"/>
      <c r="CA299" s="14"/>
      <c r="CB299" s="14"/>
    </row>
    <row r="300" spans="1:80" ht="20.100000000000001" customHeight="1" x14ac:dyDescent="0.25">
      <c r="A300" s="165">
        <v>14408</v>
      </c>
      <c r="B300" s="126" t="s">
        <v>374</v>
      </c>
      <c r="C300" s="126" t="s">
        <v>375</v>
      </c>
      <c r="D300" s="126"/>
      <c r="E300" s="127" t="s">
        <v>208</v>
      </c>
      <c r="F300" s="127" t="s">
        <v>121</v>
      </c>
      <c r="G300" s="128">
        <v>30</v>
      </c>
      <c r="H300" s="128">
        <v>5</v>
      </c>
      <c r="I300" s="127" t="s">
        <v>319</v>
      </c>
      <c r="J300" s="129"/>
      <c r="K300" s="126" t="s">
        <v>257</v>
      </c>
      <c r="L300" s="126" t="s">
        <v>347</v>
      </c>
      <c r="M300" s="126"/>
      <c r="N300" s="126" t="s">
        <v>125</v>
      </c>
      <c r="O300" s="126" t="str">
        <f t="shared" si="30"/>
        <v>COSMOS SULFUREUS Cosmic Orange</v>
      </c>
      <c r="P300" s="130">
        <v>300</v>
      </c>
      <c r="Q300" s="130">
        <v>5</v>
      </c>
      <c r="R300" s="20">
        <f t="shared" si="31"/>
        <v>0</v>
      </c>
      <c r="S300" s="20">
        <f t="shared" si="32"/>
        <v>0</v>
      </c>
      <c r="T300" s="20">
        <f t="shared" si="33"/>
        <v>0</v>
      </c>
      <c r="U300" s="242"/>
      <c r="V300" s="158"/>
      <c r="W300" s="158"/>
      <c r="X300" s="158"/>
      <c r="Y300" s="158"/>
      <c r="Z300" s="158"/>
      <c r="AA300" s="158"/>
      <c r="AB300" s="158"/>
      <c r="AC300" s="158"/>
      <c r="AD300" s="158"/>
      <c r="AE300" s="158"/>
      <c r="AF300" s="304"/>
      <c r="AG300" s="304"/>
      <c r="AH300" s="158"/>
      <c r="AI300" s="158"/>
      <c r="AJ300" s="304"/>
      <c r="AK300" s="304"/>
      <c r="AL300" s="158"/>
      <c r="AM300" s="158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4"/>
      <c r="BV300" s="14"/>
      <c r="BW300" s="14"/>
      <c r="BX300" s="14"/>
      <c r="BY300" s="14"/>
      <c r="BZ300" s="14"/>
      <c r="CA300" s="14"/>
      <c r="CB300" s="14"/>
    </row>
    <row r="301" spans="1:80" ht="20.100000000000001" customHeight="1" x14ac:dyDescent="0.25">
      <c r="A301" s="25">
        <v>25992</v>
      </c>
      <c r="B301" s="24" t="s">
        <v>374</v>
      </c>
      <c r="C301" s="24" t="s">
        <v>376</v>
      </c>
      <c r="D301" s="24"/>
      <c r="E301" s="66" t="s">
        <v>208</v>
      </c>
      <c r="F301" s="66" t="s">
        <v>121</v>
      </c>
      <c r="G301" s="64">
        <v>30</v>
      </c>
      <c r="H301" s="64">
        <v>5</v>
      </c>
      <c r="I301" s="66" t="s">
        <v>319</v>
      </c>
      <c r="J301" s="72"/>
      <c r="K301" s="24" t="s">
        <v>257</v>
      </c>
      <c r="L301" s="24" t="s">
        <v>347</v>
      </c>
      <c r="M301" s="24"/>
      <c r="N301" s="24" t="s">
        <v>125</v>
      </c>
      <c r="O301" s="24" t="str">
        <f t="shared" si="30"/>
        <v>COSMOS SULFUREUS Cosmic Yellow</v>
      </c>
      <c r="P301" s="54">
        <v>301</v>
      </c>
      <c r="Q301" s="54">
        <v>5</v>
      </c>
      <c r="R301" s="20">
        <f t="shared" si="31"/>
        <v>0</v>
      </c>
      <c r="S301" s="20">
        <f t="shared" si="32"/>
        <v>0</v>
      </c>
      <c r="T301" s="20">
        <f t="shared" si="33"/>
        <v>0</v>
      </c>
      <c r="U301" s="241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304"/>
      <c r="AG301" s="304"/>
      <c r="AH301" s="44"/>
      <c r="AI301" s="44"/>
      <c r="AJ301" s="304"/>
      <c r="AK301" s="30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14"/>
      <c r="BV301" s="14"/>
      <c r="BW301" s="14"/>
      <c r="BX301" s="14"/>
      <c r="BY301" s="14"/>
      <c r="BZ301" s="14"/>
      <c r="CA301" s="14"/>
      <c r="CB301" s="14"/>
    </row>
    <row r="302" spans="1:80" ht="20.100000000000001" customHeight="1" x14ac:dyDescent="0.25">
      <c r="A302" s="165">
        <v>12856</v>
      </c>
      <c r="B302" s="126" t="s">
        <v>370</v>
      </c>
      <c r="C302" s="126" t="s">
        <v>1194</v>
      </c>
      <c r="D302" s="126" t="s">
        <v>1636</v>
      </c>
      <c r="E302" s="127" t="s">
        <v>120</v>
      </c>
      <c r="F302" s="127" t="s">
        <v>121</v>
      </c>
      <c r="G302" s="128">
        <v>30</v>
      </c>
      <c r="H302" s="128">
        <v>7</v>
      </c>
      <c r="I302" s="127" t="s">
        <v>176</v>
      </c>
      <c r="J302" s="129">
        <v>7.0000000000000007E-2</v>
      </c>
      <c r="K302" s="126" t="s">
        <v>257</v>
      </c>
      <c r="L302" s="126" t="s">
        <v>136</v>
      </c>
      <c r="M302" s="126"/>
      <c r="N302" s="126" t="s">
        <v>125</v>
      </c>
      <c r="O302" s="126" t="str">
        <f t="shared" si="30"/>
        <v>COSMOS ATROSANGUINEUS New Choco</v>
      </c>
      <c r="P302" s="130">
        <v>302</v>
      </c>
      <c r="Q302" s="130">
        <v>7</v>
      </c>
      <c r="R302" s="20">
        <f t="shared" si="31"/>
        <v>0</v>
      </c>
      <c r="S302" s="20">
        <f t="shared" si="32"/>
        <v>0</v>
      </c>
      <c r="T302" s="20">
        <f t="shared" si="33"/>
        <v>0</v>
      </c>
      <c r="U302" s="303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158"/>
      <c r="AF302" s="304"/>
      <c r="AG302" s="304"/>
      <c r="AH302" s="158"/>
      <c r="AI302" s="158"/>
      <c r="AJ302" s="304"/>
      <c r="AK302" s="304"/>
      <c r="AL302" s="158"/>
      <c r="AM302" s="158"/>
      <c r="AN302" s="158"/>
      <c r="AO302" s="158"/>
      <c r="AP302" s="158"/>
      <c r="AQ302" s="158"/>
      <c r="AR302" s="158"/>
      <c r="AS302" s="158"/>
      <c r="AT302" s="158"/>
      <c r="AU302" s="158"/>
      <c r="AV302" s="158"/>
      <c r="AW302" s="158"/>
      <c r="AX302" s="158"/>
      <c r="AY302" s="158"/>
      <c r="AZ302" s="158"/>
      <c r="BA302" s="158"/>
      <c r="BB302" s="158"/>
      <c r="BC302" s="158"/>
      <c r="BD302" s="158"/>
      <c r="BE302" s="158"/>
      <c r="BF302" s="158"/>
      <c r="BG302" s="158"/>
      <c r="BH302" s="158"/>
      <c r="BI302" s="158"/>
      <c r="BJ302" s="158"/>
      <c r="BK302" s="158"/>
      <c r="BL302" s="158"/>
      <c r="BM302" s="158"/>
      <c r="BN302" s="158"/>
      <c r="BO302" s="158"/>
      <c r="BP302" s="158"/>
      <c r="BQ302" s="158"/>
      <c r="BR302" s="158"/>
      <c r="BS302" s="158"/>
      <c r="BT302" s="158"/>
      <c r="BU302" s="14"/>
      <c r="BV302" s="14"/>
      <c r="BW302" s="14"/>
      <c r="BX302" s="14"/>
      <c r="BY302" s="14"/>
      <c r="BZ302" s="14"/>
      <c r="CA302" s="14"/>
      <c r="CB302" s="14"/>
    </row>
    <row r="303" spans="1:80" ht="20.100000000000001" customHeight="1" x14ac:dyDescent="0.25">
      <c r="A303" s="25">
        <v>22592</v>
      </c>
      <c r="B303" s="24" t="s">
        <v>118</v>
      </c>
      <c r="C303" s="24" t="s">
        <v>1195</v>
      </c>
      <c r="D303" s="24" t="s">
        <v>1626</v>
      </c>
      <c r="E303" s="66" t="s">
        <v>120</v>
      </c>
      <c r="F303" s="66" t="s">
        <v>121</v>
      </c>
      <c r="G303" s="64">
        <v>30</v>
      </c>
      <c r="H303" s="64">
        <v>5</v>
      </c>
      <c r="I303" s="66" t="s">
        <v>122</v>
      </c>
      <c r="J303" s="72">
        <v>0.1</v>
      </c>
      <c r="K303" s="24" t="s">
        <v>257</v>
      </c>
      <c r="L303" s="24" t="s">
        <v>124</v>
      </c>
      <c r="M303" s="24"/>
      <c r="N303" s="24" t="s">
        <v>125</v>
      </c>
      <c r="O303" s="24" t="str">
        <f t="shared" si="30"/>
        <v>CRASPEDIA GLOBOSA Golf Beauty</v>
      </c>
      <c r="P303" s="54">
        <v>303</v>
      </c>
      <c r="Q303" s="54">
        <v>5</v>
      </c>
      <c r="R303" s="20">
        <f t="shared" si="31"/>
        <v>0</v>
      </c>
      <c r="S303" s="20">
        <f t="shared" si="32"/>
        <v>0</v>
      </c>
      <c r="T303" s="20">
        <f t="shared" si="33"/>
        <v>0</v>
      </c>
      <c r="U303" s="303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04"/>
      <c r="AF303" s="304"/>
      <c r="AG303" s="304"/>
      <c r="AH303" s="44"/>
      <c r="AI303" s="44"/>
      <c r="AJ303" s="304"/>
      <c r="AK303" s="30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14"/>
      <c r="BV303" s="14"/>
      <c r="BW303" s="14"/>
      <c r="BX303" s="14"/>
      <c r="BY303" s="14"/>
      <c r="BZ303" s="14"/>
      <c r="CA303" s="14"/>
      <c r="CB303" s="14"/>
    </row>
    <row r="304" spans="1:80" ht="20.100000000000001" customHeight="1" x14ac:dyDescent="0.25">
      <c r="A304" s="165">
        <v>428</v>
      </c>
      <c r="B304" s="126" t="s">
        <v>377</v>
      </c>
      <c r="C304" s="126" t="s">
        <v>378</v>
      </c>
      <c r="D304" s="126"/>
      <c r="E304" s="127" t="s">
        <v>120</v>
      </c>
      <c r="F304" s="127" t="s">
        <v>121</v>
      </c>
      <c r="G304" s="128">
        <v>30</v>
      </c>
      <c r="H304" s="128">
        <v>5</v>
      </c>
      <c r="I304" s="127" t="s">
        <v>120</v>
      </c>
      <c r="J304" s="129"/>
      <c r="K304" s="126" t="s">
        <v>257</v>
      </c>
      <c r="L304" s="126" t="s">
        <v>161</v>
      </c>
      <c r="M304" s="126"/>
      <c r="N304" s="126" t="s">
        <v>125</v>
      </c>
      <c r="O304" s="126" t="str">
        <f t="shared" si="30"/>
        <v>CUPHEA HYSSOPIFOLIA Lilas</v>
      </c>
      <c r="P304" s="130">
        <v>304</v>
      </c>
      <c r="Q304" s="130">
        <v>5</v>
      </c>
      <c r="R304" s="20">
        <f t="shared" si="31"/>
        <v>0</v>
      </c>
      <c r="S304" s="20">
        <f t="shared" si="32"/>
        <v>0</v>
      </c>
      <c r="T304" s="20">
        <f t="shared" si="33"/>
        <v>0</v>
      </c>
      <c r="U304" s="242"/>
      <c r="V304" s="158"/>
      <c r="W304" s="158"/>
      <c r="X304" s="158"/>
      <c r="Y304" s="158"/>
      <c r="Z304" s="158"/>
      <c r="AA304" s="158"/>
      <c r="AB304" s="158"/>
      <c r="AC304" s="158"/>
      <c r="AD304" s="158"/>
      <c r="AE304" s="158"/>
      <c r="AF304" s="304"/>
      <c r="AG304" s="304"/>
      <c r="AH304" s="158"/>
      <c r="AI304" s="158"/>
      <c r="AJ304" s="304"/>
      <c r="AK304" s="304"/>
      <c r="AL304" s="158"/>
      <c r="AM304" s="158"/>
      <c r="AN304" s="158"/>
      <c r="AO304" s="158"/>
      <c r="AP304" s="158"/>
      <c r="AQ304" s="158"/>
      <c r="AR304" s="158"/>
      <c r="AS304" s="158"/>
      <c r="AT304" s="158"/>
      <c r="AU304" s="158"/>
      <c r="AV304" s="158"/>
      <c r="AW304" s="158"/>
      <c r="AX304" s="158"/>
      <c r="AY304" s="158"/>
      <c r="AZ304" s="158"/>
      <c r="BA304" s="158"/>
      <c r="BB304" s="158"/>
      <c r="BC304" s="158"/>
      <c r="BD304" s="158"/>
      <c r="BE304" s="158"/>
      <c r="BF304" s="158"/>
      <c r="BG304" s="158"/>
      <c r="BH304" s="158"/>
      <c r="BI304" s="158"/>
      <c r="BJ304" s="158"/>
      <c r="BK304" s="158"/>
      <c r="BL304" s="158"/>
      <c r="BM304" s="158"/>
      <c r="BN304" s="158"/>
      <c r="BO304" s="158"/>
      <c r="BP304" s="158"/>
      <c r="BQ304" s="158"/>
      <c r="BR304" s="158"/>
      <c r="BS304" s="158"/>
      <c r="BT304" s="158"/>
      <c r="BU304" s="14"/>
      <c r="BV304" s="14"/>
      <c r="BW304" s="14"/>
      <c r="BX304" s="14"/>
      <c r="BY304" s="14"/>
      <c r="BZ304" s="14"/>
      <c r="CA304" s="14"/>
      <c r="CB304" s="14"/>
    </row>
    <row r="305" spans="1:80" ht="20.100000000000001" customHeight="1" x14ac:dyDescent="0.25">
      <c r="A305" s="25">
        <v>429</v>
      </c>
      <c r="B305" s="24" t="s">
        <v>379</v>
      </c>
      <c r="C305" s="24" t="s">
        <v>1196</v>
      </c>
      <c r="D305" s="24"/>
      <c r="E305" s="66" t="s">
        <v>120</v>
      </c>
      <c r="F305" s="66" t="s">
        <v>121</v>
      </c>
      <c r="G305" s="64">
        <v>30</v>
      </c>
      <c r="H305" s="64">
        <v>6</v>
      </c>
      <c r="I305" s="66" t="s">
        <v>120</v>
      </c>
      <c r="J305" s="72"/>
      <c r="K305" s="24" t="s">
        <v>257</v>
      </c>
      <c r="L305" s="24" t="s">
        <v>161</v>
      </c>
      <c r="M305" s="24"/>
      <c r="N305" s="24" t="s">
        <v>125</v>
      </c>
      <c r="O305" s="24" t="str">
        <f t="shared" si="30"/>
        <v>CUPHEA IGNEA Magine Orange</v>
      </c>
      <c r="P305" s="54">
        <v>305</v>
      </c>
      <c r="Q305" s="54">
        <v>6</v>
      </c>
      <c r="R305" s="20">
        <f t="shared" si="31"/>
        <v>0</v>
      </c>
      <c r="S305" s="20">
        <f t="shared" si="32"/>
        <v>0</v>
      </c>
      <c r="T305" s="20">
        <f t="shared" si="33"/>
        <v>0</v>
      </c>
      <c r="U305" s="241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304"/>
      <c r="AG305" s="304"/>
      <c r="AH305" s="44"/>
      <c r="AI305" s="44"/>
      <c r="AJ305" s="304"/>
      <c r="AK305" s="30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14"/>
      <c r="BV305" s="14"/>
      <c r="BW305" s="14"/>
      <c r="BX305" s="14"/>
      <c r="BY305" s="14"/>
      <c r="BZ305" s="14"/>
      <c r="CA305" s="14"/>
      <c r="CB305" s="14"/>
    </row>
    <row r="306" spans="1:80" ht="20.100000000000001" customHeight="1" x14ac:dyDescent="0.25">
      <c r="A306" s="165">
        <v>2363</v>
      </c>
      <c r="B306" s="126" t="s">
        <v>380</v>
      </c>
      <c r="C306" s="126" t="s">
        <v>1197</v>
      </c>
      <c r="D306" s="126"/>
      <c r="E306" s="127" t="s">
        <v>120</v>
      </c>
      <c r="F306" s="127" t="s">
        <v>121</v>
      </c>
      <c r="G306" s="128">
        <v>30</v>
      </c>
      <c r="H306" s="128">
        <v>6</v>
      </c>
      <c r="I306" s="127" t="s">
        <v>120</v>
      </c>
      <c r="J306" s="129"/>
      <c r="K306" s="126" t="s">
        <v>257</v>
      </c>
      <c r="L306" s="126" t="s">
        <v>161</v>
      </c>
      <c r="M306" s="126"/>
      <c r="N306" s="126" t="s">
        <v>125</v>
      </c>
      <c r="O306" s="126" t="str">
        <f t="shared" si="30"/>
        <v>CUPHEA LLAVEA Tiny Winnie (rouge) ou Torpédo</v>
      </c>
      <c r="P306" s="130">
        <v>306</v>
      </c>
      <c r="Q306" s="130">
        <v>6</v>
      </c>
      <c r="R306" s="20">
        <f t="shared" si="31"/>
        <v>0</v>
      </c>
      <c r="S306" s="20">
        <f t="shared" si="32"/>
        <v>0</v>
      </c>
      <c r="T306" s="20">
        <f t="shared" si="33"/>
        <v>0</v>
      </c>
      <c r="U306" s="242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304"/>
      <c r="AG306" s="304"/>
      <c r="AH306" s="158"/>
      <c r="AI306" s="158"/>
      <c r="AJ306" s="304"/>
      <c r="AK306" s="304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4"/>
      <c r="BV306" s="14"/>
      <c r="BW306" s="14"/>
      <c r="BX306" s="14"/>
      <c r="BY306" s="14"/>
      <c r="BZ306" s="14"/>
      <c r="CA306" s="14"/>
      <c r="CB306" s="14"/>
    </row>
    <row r="307" spans="1:80" ht="20.100000000000001" customHeight="1" x14ac:dyDescent="0.25">
      <c r="A307" s="151"/>
      <c r="B307" s="152" t="s">
        <v>122</v>
      </c>
      <c r="C307" s="153"/>
      <c r="D307" s="153"/>
      <c r="E307" s="154"/>
      <c r="F307" s="154"/>
      <c r="G307" s="154"/>
      <c r="H307" s="267"/>
      <c r="I307" s="154"/>
      <c r="J307" s="155"/>
      <c r="K307" s="153"/>
      <c r="L307" s="153" t="s">
        <v>593</v>
      </c>
      <c r="M307" s="153"/>
      <c r="N307" s="153"/>
      <c r="O307" s="153" t="str">
        <f t="shared" si="30"/>
        <v xml:space="preserve">D </v>
      </c>
      <c r="P307" s="156">
        <v>307</v>
      </c>
      <c r="Q307" s="156"/>
      <c r="R307" s="20"/>
      <c r="S307" s="20"/>
      <c r="T307" s="20"/>
      <c r="U307" s="508"/>
      <c r="V307" s="509"/>
      <c r="W307" s="509"/>
      <c r="X307" s="509"/>
      <c r="Y307" s="509"/>
      <c r="Z307" s="509"/>
      <c r="AA307" s="509"/>
      <c r="AB307" s="509"/>
      <c r="AC307" s="509"/>
      <c r="AD307" s="509"/>
      <c r="AE307" s="509"/>
      <c r="AF307" s="509"/>
      <c r="AG307" s="509"/>
      <c r="AH307" s="509"/>
      <c r="AI307" s="509"/>
      <c r="AJ307" s="509"/>
      <c r="AK307" s="509"/>
      <c r="AL307" s="509"/>
      <c r="AM307" s="509"/>
      <c r="AN307" s="509"/>
      <c r="AO307" s="509"/>
      <c r="AP307" s="509"/>
      <c r="AQ307" s="509"/>
      <c r="AR307" s="509"/>
      <c r="AS307" s="509"/>
      <c r="AT307" s="509"/>
      <c r="AU307" s="509"/>
      <c r="AV307" s="509"/>
      <c r="AW307" s="509"/>
      <c r="AX307" s="509"/>
      <c r="AY307" s="509"/>
      <c r="AZ307" s="509"/>
      <c r="BA307" s="509"/>
      <c r="BB307" s="509"/>
      <c r="BC307" s="509"/>
      <c r="BD307" s="509"/>
      <c r="BE307" s="509"/>
      <c r="BF307" s="509"/>
      <c r="BG307" s="509"/>
      <c r="BH307" s="509"/>
      <c r="BI307" s="509"/>
      <c r="BJ307" s="509"/>
      <c r="BK307" s="509"/>
      <c r="BL307" s="509"/>
      <c r="BM307" s="509"/>
      <c r="BN307" s="509"/>
      <c r="BO307" s="509"/>
      <c r="BP307" s="509"/>
      <c r="BQ307" s="509"/>
      <c r="BR307" s="509"/>
      <c r="BS307" s="509"/>
      <c r="BT307" s="509"/>
      <c r="BU307" s="14"/>
      <c r="BV307" s="14"/>
      <c r="BW307" s="14"/>
      <c r="BX307" s="14"/>
      <c r="BY307" s="14"/>
      <c r="BZ307" s="14"/>
      <c r="CA307" s="14"/>
      <c r="CB307" s="14"/>
    </row>
    <row r="308" spans="1:80" ht="20.100000000000001" customHeight="1" x14ac:dyDescent="0.25">
      <c r="A308" s="146"/>
      <c r="B308" s="145" t="s">
        <v>388</v>
      </c>
      <c r="C308" s="147"/>
      <c r="D308" s="147"/>
      <c r="E308" s="148"/>
      <c r="F308" s="148"/>
      <c r="G308" s="148"/>
      <c r="H308" s="266"/>
      <c r="I308" s="148"/>
      <c r="J308" s="149"/>
      <c r="K308" s="147"/>
      <c r="L308" s="147" t="s">
        <v>131</v>
      </c>
      <c r="M308" s="147"/>
      <c r="N308" s="147"/>
      <c r="O308" s="147" t="str">
        <f t="shared" si="30"/>
        <v xml:space="preserve">DAHLIA pour potées fleuries </v>
      </c>
      <c r="P308" s="150">
        <v>308</v>
      </c>
      <c r="Q308" s="150"/>
      <c r="R308" s="20"/>
      <c r="S308" s="20"/>
      <c r="T308" s="20"/>
      <c r="U308" s="506"/>
      <c r="V308" s="507"/>
      <c r="W308" s="507"/>
      <c r="X308" s="507"/>
      <c r="Y308" s="507"/>
      <c r="Z308" s="507"/>
      <c r="AA308" s="507"/>
      <c r="AB308" s="507"/>
      <c r="AC308" s="507"/>
      <c r="AD308" s="507"/>
      <c r="AE308" s="507"/>
      <c r="AF308" s="507"/>
      <c r="AG308" s="507"/>
      <c r="AH308" s="507"/>
      <c r="AI308" s="507"/>
      <c r="AJ308" s="507"/>
      <c r="AK308" s="507"/>
      <c r="AL308" s="507"/>
      <c r="AM308" s="507"/>
      <c r="AN308" s="507"/>
      <c r="AO308" s="507"/>
      <c r="AP308" s="507"/>
      <c r="AQ308" s="507"/>
      <c r="AR308" s="507"/>
      <c r="AS308" s="507"/>
      <c r="AT308" s="507"/>
      <c r="AU308" s="507"/>
      <c r="AV308" s="507"/>
      <c r="AW308" s="507"/>
      <c r="AX308" s="507"/>
      <c r="AY308" s="507"/>
      <c r="AZ308" s="507"/>
      <c r="BA308" s="507"/>
      <c r="BB308" s="507"/>
      <c r="BC308" s="507"/>
      <c r="BD308" s="507"/>
      <c r="BE308" s="507"/>
      <c r="BF308" s="507"/>
      <c r="BG308" s="507"/>
      <c r="BH308" s="507"/>
      <c r="BI308" s="507"/>
      <c r="BJ308" s="507"/>
      <c r="BK308" s="507"/>
      <c r="BL308" s="507"/>
      <c r="BM308" s="507"/>
      <c r="BN308" s="507"/>
      <c r="BO308" s="507"/>
      <c r="BP308" s="507"/>
      <c r="BQ308" s="507"/>
      <c r="BR308" s="507"/>
      <c r="BS308" s="507"/>
      <c r="BT308" s="507"/>
      <c r="BU308" s="14"/>
      <c r="BV308" s="14"/>
      <c r="BW308" s="14"/>
      <c r="BX308" s="14"/>
      <c r="BY308" s="14"/>
      <c r="BZ308" s="14"/>
      <c r="CA308" s="14"/>
      <c r="CB308" s="14"/>
    </row>
    <row r="309" spans="1:80" ht="20.100000000000001" customHeight="1" x14ac:dyDescent="0.25">
      <c r="A309" s="23">
        <v>14410</v>
      </c>
      <c r="B309" s="24" t="s">
        <v>389</v>
      </c>
      <c r="C309" s="24" t="s">
        <v>1199</v>
      </c>
      <c r="D309" s="24" t="s">
        <v>1633</v>
      </c>
      <c r="E309" s="66" t="s">
        <v>120</v>
      </c>
      <c r="F309" s="66" t="s">
        <v>121</v>
      </c>
      <c r="G309" s="64">
        <v>30</v>
      </c>
      <c r="H309" s="64">
        <v>7</v>
      </c>
      <c r="I309" s="66" t="s">
        <v>176</v>
      </c>
      <c r="J309" s="72">
        <v>4.8000000000000001E-2</v>
      </c>
      <c r="K309" s="24" t="s">
        <v>257</v>
      </c>
      <c r="L309" s="24" t="s">
        <v>161</v>
      </c>
      <c r="M309" s="24"/>
      <c r="N309" s="24" t="s">
        <v>125</v>
      </c>
      <c r="O309" s="24" t="str">
        <f t="shared" si="30"/>
        <v>DAHLIA DAHLIETTA Select Julia</v>
      </c>
      <c r="P309" s="54">
        <v>309</v>
      </c>
      <c r="Q309" s="54">
        <v>7</v>
      </c>
      <c r="R309" s="20">
        <f t="shared" si="31"/>
        <v>0</v>
      </c>
      <c r="S309" s="20">
        <f t="shared" si="32"/>
        <v>0</v>
      </c>
      <c r="T309" s="20">
        <f t="shared" si="33"/>
        <v>0</v>
      </c>
      <c r="U309" s="303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14"/>
      <c r="BV309" s="14"/>
      <c r="BW309" s="14"/>
      <c r="BX309" s="14"/>
      <c r="BY309" s="14"/>
      <c r="BZ309" s="14"/>
      <c r="CA309" s="14"/>
      <c r="CB309" s="14"/>
    </row>
    <row r="310" spans="1:80" ht="20.100000000000001" customHeight="1" x14ac:dyDescent="0.25">
      <c r="A310" s="125">
        <v>22924</v>
      </c>
      <c r="B310" s="126" t="s">
        <v>389</v>
      </c>
      <c r="C310" s="126" t="s">
        <v>1202</v>
      </c>
      <c r="D310" s="126" t="s">
        <v>1633</v>
      </c>
      <c r="E310" s="127" t="s">
        <v>120</v>
      </c>
      <c r="F310" s="127" t="s">
        <v>121</v>
      </c>
      <c r="G310" s="128">
        <v>30</v>
      </c>
      <c r="H310" s="128">
        <v>7</v>
      </c>
      <c r="I310" s="127" t="s">
        <v>176</v>
      </c>
      <c r="J310" s="129">
        <v>4.8000000000000001E-2</v>
      </c>
      <c r="K310" s="126" t="s">
        <v>257</v>
      </c>
      <c r="L310" s="126" t="s">
        <v>161</v>
      </c>
      <c r="M310" s="126"/>
      <c r="N310" s="126" t="s">
        <v>125</v>
      </c>
      <c r="O310" s="126" t="str">
        <f t="shared" si="30"/>
        <v>DAHLIA DAHLIETTA Select Rachel</v>
      </c>
      <c r="P310" s="130">
        <v>310</v>
      </c>
      <c r="Q310" s="130">
        <v>7</v>
      </c>
      <c r="R310" s="20">
        <f t="shared" si="31"/>
        <v>0</v>
      </c>
      <c r="S310" s="20">
        <f t="shared" si="32"/>
        <v>0</v>
      </c>
      <c r="T310" s="20">
        <f t="shared" si="33"/>
        <v>0</v>
      </c>
      <c r="U310" s="303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158"/>
      <c r="AR310" s="158"/>
      <c r="AS310" s="158"/>
      <c r="AT310" s="158"/>
      <c r="AU310" s="158"/>
      <c r="AV310" s="158"/>
      <c r="AW310" s="158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4"/>
      <c r="BV310" s="14"/>
      <c r="BW310" s="14"/>
      <c r="BX310" s="14"/>
      <c r="BY310" s="14"/>
      <c r="BZ310" s="14"/>
      <c r="CA310" s="14"/>
      <c r="CB310" s="14"/>
    </row>
    <row r="311" spans="1:80" ht="20.100000000000001" customHeight="1" x14ac:dyDescent="0.25">
      <c r="A311" s="23">
        <v>11045</v>
      </c>
      <c r="B311" s="24" t="s">
        <v>389</v>
      </c>
      <c r="C311" s="24" t="s">
        <v>1203</v>
      </c>
      <c r="D311" s="24" t="s">
        <v>1633</v>
      </c>
      <c r="E311" s="66" t="s">
        <v>120</v>
      </c>
      <c r="F311" s="66" t="s">
        <v>121</v>
      </c>
      <c r="G311" s="64">
        <v>30</v>
      </c>
      <c r="H311" s="64">
        <v>7</v>
      </c>
      <c r="I311" s="66" t="s">
        <v>176</v>
      </c>
      <c r="J311" s="72">
        <v>4.8000000000000001E-2</v>
      </c>
      <c r="K311" s="24" t="s">
        <v>257</v>
      </c>
      <c r="L311" s="24" t="s">
        <v>161</v>
      </c>
      <c r="M311" s="24"/>
      <c r="N311" s="24" t="s">
        <v>125</v>
      </c>
      <c r="O311" s="24" t="str">
        <f t="shared" si="30"/>
        <v>DAHLIA DAHLIETTA Select Tessy</v>
      </c>
      <c r="P311" s="54">
        <v>311</v>
      </c>
      <c r="Q311" s="54">
        <v>7</v>
      </c>
      <c r="R311" s="20">
        <f t="shared" si="31"/>
        <v>0</v>
      </c>
      <c r="S311" s="20">
        <f t="shared" si="32"/>
        <v>0</v>
      </c>
      <c r="T311" s="20">
        <f t="shared" si="33"/>
        <v>0</v>
      </c>
      <c r="U311" s="303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04"/>
      <c r="AF311" s="304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14"/>
      <c r="BV311" s="14"/>
      <c r="BW311" s="14"/>
      <c r="BX311" s="14"/>
      <c r="BY311" s="14"/>
      <c r="BZ311" s="14"/>
      <c r="CA311" s="14"/>
      <c r="CB311" s="14"/>
    </row>
    <row r="312" spans="1:80" ht="20.100000000000001" customHeight="1" x14ac:dyDescent="0.25">
      <c r="A312" s="125">
        <v>15561</v>
      </c>
      <c r="B312" s="126" t="s">
        <v>389</v>
      </c>
      <c r="C312" s="126" t="s">
        <v>1204</v>
      </c>
      <c r="D312" s="126" t="s">
        <v>1633</v>
      </c>
      <c r="E312" s="127" t="s">
        <v>120</v>
      </c>
      <c r="F312" s="127" t="s">
        <v>121</v>
      </c>
      <c r="G312" s="128">
        <v>30</v>
      </c>
      <c r="H312" s="128">
        <v>7</v>
      </c>
      <c r="I312" s="127" t="s">
        <v>176</v>
      </c>
      <c r="J312" s="129">
        <v>4.8000000000000001E-2</v>
      </c>
      <c r="K312" s="126" t="s">
        <v>257</v>
      </c>
      <c r="L312" s="126" t="s">
        <v>161</v>
      </c>
      <c r="M312" s="126"/>
      <c r="N312" s="126" t="s">
        <v>125</v>
      </c>
      <c r="O312" s="126" t="str">
        <f t="shared" si="30"/>
        <v>DAHLIA DAHLIETTA Select Whitney</v>
      </c>
      <c r="P312" s="130">
        <v>312</v>
      </c>
      <c r="Q312" s="130">
        <v>7</v>
      </c>
      <c r="R312" s="20">
        <f t="shared" si="31"/>
        <v>0</v>
      </c>
      <c r="S312" s="20">
        <f t="shared" si="32"/>
        <v>0</v>
      </c>
      <c r="T312" s="20">
        <f t="shared" si="33"/>
        <v>0</v>
      </c>
      <c r="U312" s="303"/>
      <c r="V312" s="304"/>
      <c r="W312" s="304"/>
      <c r="X312" s="304"/>
      <c r="Y312" s="304"/>
      <c r="Z312" s="304"/>
      <c r="AA312" s="304"/>
      <c r="AB312" s="304"/>
      <c r="AC312" s="304"/>
      <c r="AD312" s="304"/>
      <c r="AE312" s="304"/>
      <c r="AF312" s="304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4"/>
      <c r="BV312" s="14"/>
      <c r="BW312" s="14"/>
      <c r="BX312" s="14"/>
      <c r="BY312" s="14"/>
      <c r="BZ312" s="14"/>
      <c r="CA312" s="14"/>
      <c r="CB312" s="14"/>
    </row>
    <row r="313" spans="1:80" ht="20.100000000000001" customHeight="1" x14ac:dyDescent="0.25">
      <c r="A313" s="23">
        <v>15078</v>
      </c>
      <c r="B313" s="24" t="s">
        <v>389</v>
      </c>
      <c r="C313" s="24" t="s">
        <v>1198</v>
      </c>
      <c r="D313" s="24" t="s">
        <v>1633</v>
      </c>
      <c r="E313" s="66" t="s">
        <v>120</v>
      </c>
      <c r="F313" s="66" t="s">
        <v>121</v>
      </c>
      <c r="G313" s="64">
        <v>30</v>
      </c>
      <c r="H313" s="64">
        <v>7</v>
      </c>
      <c r="I313" s="66" t="s">
        <v>176</v>
      </c>
      <c r="J313" s="72">
        <v>4.8000000000000001E-2</v>
      </c>
      <c r="K313" s="24" t="s">
        <v>257</v>
      </c>
      <c r="L313" s="24" t="s">
        <v>161</v>
      </c>
      <c r="M313" s="24"/>
      <c r="N313" s="24" t="s">
        <v>125</v>
      </c>
      <c r="O313" s="24" t="str">
        <f t="shared" si="30"/>
        <v>DAHLIA DAHLIETTA Suprise Demi</v>
      </c>
      <c r="P313" s="54">
        <v>313</v>
      </c>
      <c r="Q313" s="54">
        <v>7</v>
      </c>
      <c r="R313" s="20">
        <f t="shared" si="31"/>
        <v>0</v>
      </c>
      <c r="S313" s="20">
        <f t="shared" si="32"/>
        <v>0</v>
      </c>
      <c r="T313" s="20">
        <f t="shared" si="33"/>
        <v>0</v>
      </c>
      <c r="U313" s="303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04"/>
      <c r="AF313" s="304"/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14"/>
      <c r="BV313" s="14"/>
      <c r="BW313" s="14"/>
      <c r="BX313" s="14"/>
      <c r="BY313" s="14"/>
      <c r="BZ313" s="14"/>
      <c r="CA313" s="14"/>
      <c r="CB313" s="14"/>
    </row>
    <row r="314" spans="1:80" ht="20.100000000000001" customHeight="1" x14ac:dyDescent="0.25">
      <c r="A314" s="125">
        <v>25993</v>
      </c>
      <c r="B314" s="126" t="s">
        <v>389</v>
      </c>
      <c r="C314" s="126" t="s">
        <v>1200</v>
      </c>
      <c r="D314" s="126" t="s">
        <v>1633</v>
      </c>
      <c r="E314" s="127" t="s">
        <v>120</v>
      </c>
      <c r="F314" s="127" t="s">
        <v>121</v>
      </c>
      <c r="G314" s="128">
        <v>30</v>
      </c>
      <c r="H314" s="128">
        <v>7</v>
      </c>
      <c r="I314" s="127" t="s">
        <v>176</v>
      </c>
      <c r="J314" s="128">
        <v>4.8000000000000001E-2</v>
      </c>
      <c r="K314" s="126" t="s">
        <v>257</v>
      </c>
      <c r="L314" s="126" t="s">
        <v>161</v>
      </c>
      <c r="M314" s="126"/>
      <c r="N314" s="126" t="s">
        <v>125</v>
      </c>
      <c r="O314" s="126" t="str">
        <f t="shared" si="30"/>
        <v>DAHLIA DAHLIETTA Surprise Lily</v>
      </c>
      <c r="P314" s="130">
        <v>314</v>
      </c>
      <c r="Q314" s="130">
        <v>7</v>
      </c>
      <c r="R314" s="20">
        <f t="shared" si="31"/>
        <v>0</v>
      </c>
      <c r="S314" s="20">
        <f t="shared" si="32"/>
        <v>0</v>
      </c>
      <c r="T314" s="20">
        <f t="shared" si="33"/>
        <v>0</v>
      </c>
      <c r="U314" s="303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8"/>
      <c r="BH314" s="158"/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8"/>
      <c r="BU314" s="14"/>
      <c r="BV314" s="14"/>
      <c r="BW314" s="14"/>
      <c r="BX314" s="14"/>
      <c r="BY314" s="14"/>
      <c r="BZ314" s="14"/>
      <c r="CA314" s="14"/>
      <c r="CB314" s="14"/>
    </row>
    <row r="315" spans="1:80" ht="20.100000000000001" customHeight="1" x14ac:dyDescent="0.25">
      <c r="A315" s="23">
        <v>11960</v>
      </c>
      <c r="B315" s="24" t="s">
        <v>389</v>
      </c>
      <c r="C315" s="24" t="s">
        <v>1201</v>
      </c>
      <c r="D315" s="24" t="s">
        <v>1633</v>
      </c>
      <c r="E315" s="66" t="s">
        <v>120</v>
      </c>
      <c r="F315" s="66" t="s">
        <v>121</v>
      </c>
      <c r="G315" s="64">
        <v>30</v>
      </c>
      <c r="H315" s="64">
        <v>7</v>
      </c>
      <c r="I315" s="66" t="s">
        <v>176</v>
      </c>
      <c r="J315" s="72">
        <v>4.8000000000000001E-2</v>
      </c>
      <c r="K315" s="24" t="s">
        <v>257</v>
      </c>
      <c r="L315" s="24" t="s">
        <v>161</v>
      </c>
      <c r="M315" s="24"/>
      <c r="N315" s="24" t="s">
        <v>125</v>
      </c>
      <c r="O315" s="24" t="str">
        <f t="shared" si="30"/>
        <v>DAHLIA DAHLIETTA Surprise Louise</v>
      </c>
      <c r="P315" s="54">
        <v>315</v>
      </c>
      <c r="Q315" s="54">
        <v>7</v>
      </c>
      <c r="R315" s="20">
        <f t="shared" si="31"/>
        <v>0</v>
      </c>
      <c r="S315" s="20">
        <f t="shared" si="32"/>
        <v>0</v>
      </c>
      <c r="T315" s="20">
        <f t="shared" si="33"/>
        <v>0</v>
      </c>
      <c r="U315" s="303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14"/>
      <c r="BV315" s="14"/>
      <c r="BW315" s="14"/>
      <c r="BX315" s="14"/>
      <c r="BY315" s="14"/>
      <c r="BZ315" s="14"/>
      <c r="CA315" s="14"/>
      <c r="CB315" s="14"/>
    </row>
    <row r="316" spans="1:80" ht="20.100000000000001" customHeight="1" x14ac:dyDescent="0.25">
      <c r="A316" s="125">
        <v>1221</v>
      </c>
      <c r="B316" s="126" t="s">
        <v>389</v>
      </c>
      <c r="C316" s="126" t="s">
        <v>233</v>
      </c>
      <c r="D316" s="126" t="s">
        <v>1633</v>
      </c>
      <c r="E316" s="127" t="s">
        <v>120</v>
      </c>
      <c r="F316" s="127" t="s">
        <v>121</v>
      </c>
      <c r="G316" s="128">
        <v>30</v>
      </c>
      <c r="H316" s="128">
        <v>7</v>
      </c>
      <c r="I316" s="127" t="s">
        <v>176</v>
      </c>
      <c r="J316" s="129">
        <v>4.8000000000000001E-2</v>
      </c>
      <c r="K316" s="126" t="s">
        <v>257</v>
      </c>
      <c r="L316" s="126" t="s">
        <v>161</v>
      </c>
      <c r="M316" s="126"/>
      <c r="N316" s="126" t="s">
        <v>125</v>
      </c>
      <c r="O316" s="126" t="str">
        <f t="shared" si="30"/>
        <v>DAHLIA DAHLIETTA Variés</v>
      </c>
      <c r="P316" s="130">
        <v>316</v>
      </c>
      <c r="Q316" s="130">
        <v>7</v>
      </c>
      <c r="R316" s="20">
        <f t="shared" si="31"/>
        <v>0</v>
      </c>
      <c r="S316" s="20">
        <f t="shared" si="32"/>
        <v>0</v>
      </c>
      <c r="T316" s="20">
        <f t="shared" si="33"/>
        <v>0</v>
      </c>
      <c r="U316" s="303"/>
      <c r="V316" s="304"/>
      <c r="W316" s="304"/>
      <c r="X316" s="304"/>
      <c r="Y316" s="304"/>
      <c r="Z316" s="304"/>
      <c r="AA316" s="304"/>
      <c r="AB316" s="304"/>
      <c r="AC316" s="304"/>
      <c r="AD316" s="304"/>
      <c r="AE316" s="304"/>
      <c r="AF316" s="304"/>
      <c r="AG316" s="304"/>
      <c r="AH316" s="304"/>
      <c r="AI316" s="304"/>
      <c r="AJ316" s="304"/>
      <c r="AK316" s="304"/>
      <c r="AL316" s="304"/>
      <c r="AM316" s="304"/>
      <c r="AN316" s="304"/>
      <c r="AO316" s="304"/>
      <c r="AP316" s="304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4"/>
      <c r="BV316" s="14"/>
      <c r="BW316" s="14"/>
      <c r="BX316" s="14"/>
      <c r="BY316" s="14"/>
      <c r="BZ316" s="14"/>
      <c r="CA316" s="14"/>
      <c r="CB316" s="14"/>
    </row>
    <row r="317" spans="1:80" ht="20.100000000000001" customHeight="1" x14ac:dyDescent="0.25">
      <c r="A317" s="25">
        <v>23022</v>
      </c>
      <c r="B317" s="24" t="s">
        <v>390</v>
      </c>
      <c r="C317" s="24" t="s">
        <v>1205</v>
      </c>
      <c r="D317" s="24" t="s">
        <v>1633</v>
      </c>
      <c r="E317" s="66" t="s">
        <v>120</v>
      </c>
      <c r="F317" s="66" t="s">
        <v>121</v>
      </c>
      <c r="G317" s="64">
        <v>30</v>
      </c>
      <c r="H317" s="64">
        <v>7</v>
      </c>
      <c r="I317" s="66" t="s">
        <v>176</v>
      </c>
      <c r="J317" s="72">
        <v>0.05</v>
      </c>
      <c r="K317" s="24" t="s">
        <v>257</v>
      </c>
      <c r="L317" s="24" t="s">
        <v>161</v>
      </c>
      <c r="M317" s="24"/>
      <c r="N317" s="24" t="s">
        <v>125</v>
      </c>
      <c r="O317" s="24" t="str">
        <f t="shared" si="30"/>
        <v xml:space="preserve">DAHLIA LABELLA MEDIO Fun Pink Blush </v>
      </c>
      <c r="P317" s="54">
        <v>317</v>
      </c>
      <c r="Q317" s="54">
        <v>7</v>
      </c>
      <c r="R317" s="20">
        <f t="shared" si="31"/>
        <v>0</v>
      </c>
      <c r="S317" s="20">
        <f t="shared" si="32"/>
        <v>0</v>
      </c>
      <c r="T317" s="20">
        <f t="shared" si="33"/>
        <v>0</v>
      </c>
      <c r="U317" s="303"/>
      <c r="V317" s="304"/>
      <c r="W317" s="304"/>
      <c r="X317" s="304"/>
      <c r="Y317" s="304"/>
      <c r="Z317" s="304"/>
      <c r="AA317" s="304"/>
      <c r="AB317" s="304"/>
      <c r="AC317" s="304"/>
      <c r="AD317" s="304"/>
      <c r="AE317" s="304"/>
      <c r="AF317" s="304"/>
      <c r="AG317" s="304"/>
      <c r="AH317" s="304"/>
      <c r="AI317" s="304"/>
      <c r="AJ317" s="304"/>
      <c r="AK317" s="304"/>
      <c r="AL317" s="304"/>
      <c r="AM317" s="304"/>
      <c r="AN317" s="304"/>
      <c r="AO317" s="304"/>
      <c r="AP317" s="30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14"/>
      <c r="BV317" s="14"/>
      <c r="BW317" s="14"/>
      <c r="BX317" s="14"/>
      <c r="BY317" s="14"/>
      <c r="BZ317" s="14"/>
      <c r="CA317" s="14"/>
      <c r="CB317" s="14"/>
    </row>
    <row r="318" spans="1:80" ht="20.100000000000001" customHeight="1" x14ac:dyDescent="0.25">
      <c r="A318" s="125">
        <v>15080</v>
      </c>
      <c r="B318" s="126" t="s">
        <v>390</v>
      </c>
      <c r="C318" s="126" t="s">
        <v>1206</v>
      </c>
      <c r="D318" s="126" t="s">
        <v>1633</v>
      </c>
      <c r="E318" s="127" t="s">
        <v>120</v>
      </c>
      <c r="F318" s="127" t="s">
        <v>121</v>
      </c>
      <c r="G318" s="128">
        <v>30</v>
      </c>
      <c r="H318" s="128">
        <v>7</v>
      </c>
      <c r="I318" s="127" t="s">
        <v>176</v>
      </c>
      <c r="J318" s="129">
        <v>0.05</v>
      </c>
      <c r="K318" s="126" t="s">
        <v>257</v>
      </c>
      <c r="L318" s="126" t="s">
        <v>161</v>
      </c>
      <c r="M318" s="126"/>
      <c r="N318" s="126" t="s">
        <v>125</v>
      </c>
      <c r="O318" s="126" t="str">
        <f t="shared" si="30"/>
        <v xml:space="preserve">DAHLIA LABELLA MEDIO Fun Orange Flame </v>
      </c>
      <c r="P318" s="130">
        <v>318</v>
      </c>
      <c r="Q318" s="130">
        <v>7</v>
      </c>
      <c r="R318" s="20">
        <f t="shared" si="31"/>
        <v>0</v>
      </c>
      <c r="S318" s="20">
        <f t="shared" si="32"/>
        <v>0</v>
      </c>
      <c r="T318" s="20">
        <f t="shared" si="33"/>
        <v>0</v>
      </c>
      <c r="U318" s="303"/>
      <c r="V318" s="304"/>
      <c r="W318" s="304"/>
      <c r="X318" s="304"/>
      <c r="Y318" s="304"/>
      <c r="Z318" s="304"/>
      <c r="AA318" s="304"/>
      <c r="AB318" s="304"/>
      <c r="AC318" s="304"/>
      <c r="AD318" s="304"/>
      <c r="AE318" s="304"/>
      <c r="AF318" s="304"/>
      <c r="AG318" s="304"/>
      <c r="AH318" s="304"/>
      <c r="AI318" s="304"/>
      <c r="AJ318" s="304"/>
      <c r="AK318" s="304"/>
      <c r="AL318" s="304"/>
      <c r="AM318" s="304"/>
      <c r="AN318" s="304"/>
      <c r="AO318" s="304"/>
      <c r="AP318" s="304"/>
      <c r="AQ318" s="158"/>
      <c r="AR318" s="158"/>
      <c r="AS318" s="158"/>
      <c r="AT318" s="158"/>
      <c r="AU318" s="158"/>
      <c r="AV318" s="158"/>
      <c r="AW318" s="158"/>
      <c r="AX318" s="158"/>
      <c r="AY318" s="158"/>
      <c r="AZ318" s="158"/>
      <c r="BA318" s="158"/>
      <c r="BB318" s="158"/>
      <c r="BC318" s="158"/>
      <c r="BD318" s="158"/>
      <c r="BE318" s="158"/>
      <c r="BF318" s="158"/>
      <c r="BG318" s="158"/>
      <c r="BH318" s="158"/>
      <c r="BI318" s="158"/>
      <c r="BJ318" s="158"/>
      <c r="BK318" s="158"/>
      <c r="BL318" s="158"/>
      <c r="BM318" s="158"/>
      <c r="BN318" s="158"/>
      <c r="BO318" s="158"/>
      <c r="BP318" s="158"/>
      <c r="BQ318" s="158"/>
      <c r="BR318" s="158"/>
      <c r="BS318" s="158"/>
      <c r="BT318" s="158"/>
      <c r="BU318" s="14"/>
      <c r="BV318" s="14"/>
      <c r="BW318" s="14"/>
      <c r="BX318" s="14"/>
      <c r="BY318" s="14"/>
      <c r="BZ318" s="14"/>
      <c r="CA318" s="14"/>
      <c r="CB318" s="14"/>
    </row>
    <row r="319" spans="1:80" ht="20.100000000000001" customHeight="1" x14ac:dyDescent="0.25">
      <c r="A319" s="23">
        <v>14531</v>
      </c>
      <c r="B319" s="24" t="s">
        <v>391</v>
      </c>
      <c r="C319" s="24" t="s">
        <v>1207</v>
      </c>
      <c r="D319" s="24" t="s">
        <v>1633</v>
      </c>
      <c r="E319" s="66" t="s">
        <v>120</v>
      </c>
      <c r="F319" s="66" t="s">
        <v>121</v>
      </c>
      <c r="G319" s="64">
        <v>30</v>
      </c>
      <c r="H319" s="64">
        <v>7</v>
      </c>
      <c r="I319" s="66" t="s">
        <v>131</v>
      </c>
      <c r="J319" s="72">
        <v>0.12</v>
      </c>
      <c r="K319" s="24" t="s">
        <v>257</v>
      </c>
      <c r="L319" s="24" t="s">
        <v>161</v>
      </c>
      <c r="M319" s="24"/>
      <c r="N319" s="24" t="s">
        <v>125</v>
      </c>
      <c r="O319" s="24" t="str">
        <f t="shared" si="30"/>
        <v xml:space="preserve">DAHLIA LABELLA MAGGIORE Deep Rose </v>
      </c>
      <c r="P319" s="54">
        <v>319</v>
      </c>
      <c r="Q319" s="54">
        <v>7</v>
      </c>
      <c r="R319" s="20">
        <f t="shared" si="31"/>
        <v>0</v>
      </c>
      <c r="S319" s="20">
        <f t="shared" si="32"/>
        <v>0</v>
      </c>
      <c r="T319" s="20">
        <f t="shared" si="33"/>
        <v>0</v>
      </c>
      <c r="U319" s="303"/>
      <c r="V319" s="304"/>
      <c r="W319" s="304"/>
      <c r="X319" s="304"/>
      <c r="Y319" s="304"/>
      <c r="Z319" s="304"/>
      <c r="AA319" s="304"/>
      <c r="AB319" s="304"/>
      <c r="AC319" s="304"/>
      <c r="AD319" s="304"/>
      <c r="AE319" s="304"/>
      <c r="AF319" s="304"/>
      <c r="AG319" s="304"/>
      <c r="AH319" s="304"/>
      <c r="AI319" s="304"/>
      <c r="AJ319" s="304"/>
      <c r="AK319" s="304"/>
      <c r="AL319" s="304"/>
      <c r="AM319" s="304"/>
      <c r="AN319" s="304"/>
      <c r="AO319" s="304"/>
      <c r="AP319" s="30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14"/>
      <c r="BV319" s="14"/>
      <c r="BW319" s="14"/>
      <c r="BX319" s="14"/>
      <c r="BY319" s="14"/>
      <c r="BZ319" s="14"/>
      <c r="CA319" s="14"/>
      <c r="CB319" s="14"/>
    </row>
    <row r="320" spans="1:80" ht="20.100000000000001" customHeight="1" x14ac:dyDescent="0.25">
      <c r="A320" s="125">
        <v>26768</v>
      </c>
      <c r="B320" s="126" t="s">
        <v>391</v>
      </c>
      <c r="C320" s="126" t="s">
        <v>1208</v>
      </c>
      <c r="D320" s="126" t="s">
        <v>1633</v>
      </c>
      <c r="E320" s="127" t="s">
        <v>120</v>
      </c>
      <c r="F320" s="127" t="s">
        <v>121</v>
      </c>
      <c r="G320" s="128">
        <v>30</v>
      </c>
      <c r="H320" s="128">
        <v>7</v>
      </c>
      <c r="I320" s="127" t="s">
        <v>131</v>
      </c>
      <c r="J320" s="129">
        <v>0.12</v>
      </c>
      <c r="K320" s="126" t="s">
        <v>257</v>
      </c>
      <c r="L320" s="126" t="s">
        <v>161</v>
      </c>
      <c r="M320" s="126" t="s">
        <v>137</v>
      </c>
      <c r="N320" s="126" t="s">
        <v>125</v>
      </c>
      <c r="O320" s="126" t="str">
        <f t="shared" si="30"/>
        <v>DAHLIA LABELLA MAGGIORE Fun Pastel</v>
      </c>
      <c r="P320" s="130">
        <v>320</v>
      </c>
      <c r="Q320" s="130">
        <v>7</v>
      </c>
      <c r="R320" s="20">
        <f t="shared" si="31"/>
        <v>0</v>
      </c>
      <c r="S320" s="20">
        <f t="shared" si="32"/>
        <v>0</v>
      </c>
      <c r="T320" s="20">
        <f t="shared" si="33"/>
        <v>0</v>
      </c>
      <c r="U320" s="303"/>
      <c r="V320" s="304"/>
      <c r="W320" s="304"/>
      <c r="X320" s="304"/>
      <c r="Y320" s="304"/>
      <c r="Z320" s="304"/>
      <c r="AA320" s="304"/>
      <c r="AB320" s="304"/>
      <c r="AC320" s="304"/>
      <c r="AD320" s="304"/>
      <c r="AE320" s="304"/>
      <c r="AF320" s="304"/>
      <c r="AG320" s="304"/>
      <c r="AH320" s="304"/>
      <c r="AI320" s="304"/>
      <c r="AJ320" s="304"/>
      <c r="AK320" s="304"/>
      <c r="AL320" s="304"/>
      <c r="AM320" s="304"/>
      <c r="AN320" s="304"/>
      <c r="AO320" s="304"/>
      <c r="AP320" s="304"/>
      <c r="AQ320" s="158"/>
      <c r="AR320" s="158"/>
      <c r="AS320" s="158"/>
      <c r="AT320" s="158"/>
      <c r="AU320" s="158"/>
      <c r="AV320" s="158"/>
      <c r="AW320" s="158"/>
      <c r="AX320" s="158"/>
      <c r="AY320" s="158"/>
      <c r="AZ320" s="158"/>
      <c r="BA320" s="158"/>
      <c r="BB320" s="158"/>
      <c r="BC320" s="158"/>
      <c r="BD320" s="158"/>
      <c r="BE320" s="158"/>
      <c r="BF320" s="158"/>
      <c r="BG320" s="158"/>
      <c r="BH320" s="158"/>
      <c r="BI320" s="158"/>
      <c r="BJ320" s="158"/>
      <c r="BK320" s="158"/>
      <c r="BL320" s="158"/>
      <c r="BM320" s="158"/>
      <c r="BN320" s="158"/>
      <c r="BO320" s="158"/>
      <c r="BP320" s="158"/>
      <c r="BQ320" s="158"/>
      <c r="BR320" s="158"/>
      <c r="BS320" s="158"/>
      <c r="BT320" s="158"/>
      <c r="BU320" s="14"/>
      <c r="BV320" s="14"/>
      <c r="BW320" s="14"/>
      <c r="BX320" s="14"/>
      <c r="BY320" s="14"/>
      <c r="BZ320" s="14"/>
      <c r="CA320" s="14"/>
      <c r="CB320" s="14"/>
    </row>
    <row r="321" spans="1:80" ht="20.100000000000001" customHeight="1" x14ac:dyDescent="0.25">
      <c r="A321" s="23">
        <v>23767</v>
      </c>
      <c r="B321" s="24" t="s">
        <v>391</v>
      </c>
      <c r="C321" s="24" t="s">
        <v>392</v>
      </c>
      <c r="D321" s="24" t="s">
        <v>1633</v>
      </c>
      <c r="E321" s="66" t="s">
        <v>120</v>
      </c>
      <c r="F321" s="66" t="s">
        <v>121</v>
      </c>
      <c r="G321" s="64">
        <v>30</v>
      </c>
      <c r="H321" s="64">
        <v>7</v>
      </c>
      <c r="I321" s="66" t="s">
        <v>131</v>
      </c>
      <c r="J321" s="72">
        <v>0.12</v>
      </c>
      <c r="K321" s="24" t="s">
        <v>257</v>
      </c>
      <c r="L321" s="24" t="s">
        <v>161</v>
      </c>
      <c r="M321" s="24"/>
      <c r="N321" s="24" t="s">
        <v>125</v>
      </c>
      <c r="O321" s="24" t="str">
        <f t="shared" si="30"/>
        <v xml:space="preserve">DAHLIA LABELLA MAGGIORE Fun Flame </v>
      </c>
      <c r="P321" s="54">
        <v>321</v>
      </c>
      <c r="Q321" s="54">
        <v>7</v>
      </c>
      <c r="R321" s="20">
        <f t="shared" si="31"/>
        <v>0</v>
      </c>
      <c r="S321" s="20">
        <f t="shared" si="32"/>
        <v>0</v>
      </c>
      <c r="T321" s="20">
        <f t="shared" si="33"/>
        <v>0</v>
      </c>
      <c r="U321" s="303"/>
      <c r="V321" s="304"/>
      <c r="W321" s="304"/>
      <c r="X321" s="304"/>
      <c r="Y321" s="304"/>
      <c r="Z321" s="304"/>
      <c r="AA321" s="304"/>
      <c r="AB321" s="304"/>
      <c r="AC321" s="304"/>
      <c r="AD321" s="304"/>
      <c r="AE321" s="304"/>
      <c r="AF321" s="304"/>
      <c r="AG321" s="304"/>
      <c r="AH321" s="304"/>
      <c r="AI321" s="304"/>
      <c r="AJ321" s="304"/>
      <c r="AK321" s="304"/>
      <c r="AL321" s="304"/>
      <c r="AM321" s="304"/>
      <c r="AN321" s="304"/>
      <c r="AO321" s="304"/>
      <c r="AP321" s="30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14"/>
      <c r="BV321" s="14"/>
      <c r="BW321" s="14"/>
      <c r="BX321" s="14"/>
      <c r="BY321" s="14"/>
      <c r="BZ321" s="14"/>
      <c r="CA321" s="14"/>
      <c r="CB321" s="14"/>
    </row>
    <row r="322" spans="1:80" ht="20.100000000000001" customHeight="1" x14ac:dyDescent="0.25">
      <c r="A322" s="125">
        <v>25994</v>
      </c>
      <c r="B322" s="126" t="s">
        <v>391</v>
      </c>
      <c r="C322" s="126" t="s">
        <v>393</v>
      </c>
      <c r="D322" s="126" t="s">
        <v>1633</v>
      </c>
      <c r="E322" s="127" t="s">
        <v>120</v>
      </c>
      <c r="F322" s="127" t="s">
        <v>121</v>
      </c>
      <c r="G322" s="128">
        <v>30</v>
      </c>
      <c r="H322" s="128">
        <v>7</v>
      </c>
      <c r="I322" s="127" t="s">
        <v>131</v>
      </c>
      <c r="J322" s="128">
        <v>0.12</v>
      </c>
      <c r="K322" s="126" t="s">
        <v>257</v>
      </c>
      <c r="L322" s="126" t="s">
        <v>161</v>
      </c>
      <c r="M322" s="126"/>
      <c r="N322" s="126" t="s">
        <v>125</v>
      </c>
      <c r="O322" s="126" t="str">
        <f t="shared" si="30"/>
        <v>DAHLIA LABELLA MAGGIORE Fun Pomegranate</v>
      </c>
      <c r="P322" s="130">
        <v>322</v>
      </c>
      <c r="Q322" s="130">
        <v>7</v>
      </c>
      <c r="R322" s="20">
        <f t="shared" si="31"/>
        <v>0</v>
      </c>
      <c r="S322" s="20">
        <f t="shared" si="32"/>
        <v>0</v>
      </c>
      <c r="T322" s="20">
        <f t="shared" si="33"/>
        <v>0</v>
      </c>
      <c r="U322" s="303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158"/>
      <c r="AR322" s="158"/>
      <c r="AS322" s="158"/>
      <c r="AT322" s="158"/>
      <c r="AU322" s="158"/>
      <c r="AV322" s="158"/>
      <c r="AW322" s="158"/>
      <c r="AX322" s="158"/>
      <c r="AY322" s="158"/>
      <c r="AZ322" s="158"/>
      <c r="BA322" s="158"/>
      <c r="BB322" s="158"/>
      <c r="BC322" s="158"/>
      <c r="BD322" s="158"/>
      <c r="BE322" s="158"/>
      <c r="BF322" s="158"/>
      <c r="BG322" s="158"/>
      <c r="BH322" s="158"/>
      <c r="BI322" s="158"/>
      <c r="BJ322" s="158"/>
      <c r="BK322" s="158"/>
      <c r="BL322" s="158"/>
      <c r="BM322" s="158"/>
      <c r="BN322" s="158"/>
      <c r="BO322" s="158"/>
      <c r="BP322" s="158"/>
      <c r="BQ322" s="158"/>
      <c r="BR322" s="158"/>
      <c r="BS322" s="158"/>
      <c r="BT322" s="158"/>
      <c r="BU322" s="14"/>
      <c r="BV322" s="14"/>
      <c r="BW322" s="14"/>
      <c r="BX322" s="14"/>
      <c r="BY322" s="14"/>
      <c r="BZ322" s="14"/>
      <c r="CA322" s="14"/>
      <c r="CB322" s="14"/>
    </row>
    <row r="323" spans="1:80" ht="20.100000000000001" customHeight="1" x14ac:dyDescent="0.25">
      <c r="A323" s="23">
        <v>14534</v>
      </c>
      <c r="B323" s="24" t="s">
        <v>391</v>
      </c>
      <c r="C323" s="24" t="s">
        <v>394</v>
      </c>
      <c r="D323" s="24" t="s">
        <v>1633</v>
      </c>
      <c r="E323" s="66" t="s">
        <v>120</v>
      </c>
      <c r="F323" s="66" t="s">
        <v>121</v>
      </c>
      <c r="G323" s="64">
        <v>30</v>
      </c>
      <c r="H323" s="64">
        <v>7</v>
      </c>
      <c r="I323" s="66" t="s">
        <v>131</v>
      </c>
      <c r="J323" s="72">
        <v>0.12</v>
      </c>
      <c r="K323" s="24" t="s">
        <v>257</v>
      </c>
      <c r="L323" s="24" t="s">
        <v>161</v>
      </c>
      <c r="M323" s="24"/>
      <c r="N323" s="24" t="s">
        <v>125</v>
      </c>
      <c r="O323" s="24" t="str">
        <f t="shared" si="30"/>
        <v xml:space="preserve">DAHLIA LABELLA MAGGIORE Purple </v>
      </c>
      <c r="P323" s="54">
        <v>323</v>
      </c>
      <c r="Q323" s="54">
        <v>7</v>
      </c>
      <c r="R323" s="20">
        <f t="shared" si="31"/>
        <v>0</v>
      </c>
      <c r="S323" s="20">
        <f t="shared" si="32"/>
        <v>0</v>
      </c>
      <c r="T323" s="20">
        <f t="shared" si="33"/>
        <v>0</v>
      </c>
      <c r="U323" s="303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14"/>
      <c r="BV323" s="14"/>
      <c r="BW323" s="14"/>
      <c r="BX323" s="14"/>
      <c r="BY323" s="14"/>
      <c r="BZ323" s="14"/>
      <c r="CA323" s="14"/>
      <c r="CB323" s="14"/>
    </row>
    <row r="324" spans="1:80" ht="20.100000000000001" customHeight="1" x14ac:dyDescent="0.25">
      <c r="A324" s="125">
        <v>14536</v>
      </c>
      <c r="B324" s="126" t="s">
        <v>391</v>
      </c>
      <c r="C324" s="126" t="s">
        <v>1209</v>
      </c>
      <c r="D324" s="126" t="s">
        <v>1633</v>
      </c>
      <c r="E324" s="127" t="s">
        <v>120</v>
      </c>
      <c r="F324" s="127" t="s">
        <v>121</v>
      </c>
      <c r="G324" s="128">
        <v>30</v>
      </c>
      <c r="H324" s="128">
        <v>7</v>
      </c>
      <c r="I324" s="127" t="s">
        <v>131</v>
      </c>
      <c r="J324" s="129">
        <v>0.12</v>
      </c>
      <c r="K324" s="126" t="s">
        <v>257</v>
      </c>
      <c r="L324" s="126" t="s">
        <v>161</v>
      </c>
      <c r="M324" s="126"/>
      <c r="N324" s="126" t="s">
        <v>125</v>
      </c>
      <c r="O324" s="126" t="str">
        <f t="shared" si="30"/>
        <v>DAHLIA LABELLA MAGGIORE Rose Bicolor</v>
      </c>
      <c r="P324" s="130">
        <v>324</v>
      </c>
      <c r="Q324" s="130">
        <v>7</v>
      </c>
      <c r="R324" s="20">
        <f t="shared" si="31"/>
        <v>0</v>
      </c>
      <c r="S324" s="20">
        <f t="shared" si="32"/>
        <v>0</v>
      </c>
      <c r="T324" s="20">
        <f t="shared" si="33"/>
        <v>0</v>
      </c>
      <c r="U324" s="303"/>
      <c r="V324" s="304"/>
      <c r="W324" s="304"/>
      <c r="X324" s="304"/>
      <c r="Y324" s="304"/>
      <c r="Z324" s="304"/>
      <c r="AA324" s="304"/>
      <c r="AB324" s="304"/>
      <c r="AC324" s="304"/>
      <c r="AD324" s="304"/>
      <c r="AE324" s="304"/>
      <c r="AF324" s="304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158"/>
      <c r="AR324" s="158"/>
      <c r="AS324" s="158"/>
      <c r="AT324" s="158"/>
      <c r="AU324" s="158"/>
      <c r="AV324" s="158"/>
      <c r="AW324" s="158"/>
      <c r="AX324" s="158"/>
      <c r="AY324" s="158"/>
      <c r="AZ324" s="158"/>
      <c r="BA324" s="158"/>
      <c r="BB324" s="158"/>
      <c r="BC324" s="158"/>
      <c r="BD324" s="158"/>
      <c r="BE324" s="158"/>
      <c r="BF324" s="158"/>
      <c r="BG324" s="158"/>
      <c r="BH324" s="158"/>
      <c r="BI324" s="158"/>
      <c r="BJ324" s="158"/>
      <c r="BK324" s="158"/>
      <c r="BL324" s="158"/>
      <c r="BM324" s="158"/>
      <c r="BN324" s="158"/>
      <c r="BO324" s="158"/>
      <c r="BP324" s="158"/>
      <c r="BQ324" s="158"/>
      <c r="BR324" s="158"/>
      <c r="BS324" s="158"/>
      <c r="BT324" s="158"/>
      <c r="BU324" s="14"/>
      <c r="BV324" s="14"/>
      <c r="BW324" s="14"/>
      <c r="BX324" s="14"/>
      <c r="BY324" s="14"/>
      <c r="BZ324" s="14"/>
      <c r="CA324" s="14"/>
      <c r="CB324" s="14"/>
    </row>
    <row r="325" spans="1:80" ht="20.100000000000001" customHeight="1" x14ac:dyDescent="0.25">
      <c r="A325" s="23">
        <v>23768</v>
      </c>
      <c r="B325" s="24" t="s">
        <v>391</v>
      </c>
      <c r="C325" s="24" t="s">
        <v>395</v>
      </c>
      <c r="D325" s="24" t="s">
        <v>1633</v>
      </c>
      <c r="E325" s="66" t="s">
        <v>120</v>
      </c>
      <c r="F325" s="66" t="s">
        <v>121</v>
      </c>
      <c r="G325" s="64">
        <v>30</v>
      </c>
      <c r="H325" s="64">
        <v>7</v>
      </c>
      <c r="I325" s="66" t="s">
        <v>131</v>
      </c>
      <c r="J325" s="72">
        <v>0.12</v>
      </c>
      <c r="K325" s="24" t="s">
        <v>257</v>
      </c>
      <c r="L325" s="24" t="s">
        <v>161</v>
      </c>
      <c r="M325" s="24"/>
      <c r="N325" s="24" t="s">
        <v>125</v>
      </c>
      <c r="O325" s="24" t="str">
        <f t="shared" si="30"/>
        <v>DAHLIA LABELLA MAGGIORE White</v>
      </c>
      <c r="P325" s="54">
        <v>325</v>
      </c>
      <c r="Q325" s="54">
        <v>7</v>
      </c>
      <c r="R325" s="20">
        <f t="shared" si="31"/>
        <v>0</v>
      </c>
      <c r="S325" s="20">
        <f t="shared" si="32"/>
        <v>0</v>
      </c>
      <c r="T325" s="20">
        <f t="shared" si="33"/>
        <v>0</v>
      </c>
      <c r="U325" s="303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04"/>
      <c r="AF325" s="304"/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14"/>
      <c r="BV325" s="14"/>
      <c r="BW325" s="14"/>
      <c r="BX325" s="14"/>
      <c r="BY325" s="14"/>
      <c r="BZ325" s="14"/>
      <c r="CA325" s="14"/>
      <c r="CB325" s="14"/>
    </row>
    <row r="326" spans="1:80" ht="20.100000000000001" customHeight="1" x14ac:dyDescent="0.25">
      <c r="A326" s="125">
        <v>14538</v>
      </c>
      <c r="B326" s="126" t="s">
        <v>391</v>
      </c>
      <c r="C326" s="126" t="s">
        <v>396</v>
      </c>
      <c r="D326" s="126" t="s">
        <v>1633</v>
      </c>
      <c r="E326" s="127" t="s">
        <v>120</v>
      </c>
      <c r="F326" s="127" t="s">
        <v>121</v>
      </c>
      <c r="G326" s="128">
        <v>30</v>
      </c>
      <c r="H326" s="128">
        <v>7</v>
      </c>
      <c r="I326" s="127" t="s">
        <v>131</v>
      </c>
      <c r="J326" s="129">
        <v>0.12</v>
      </c>
      <c r="K326" s="126" t="s">
        <v>257</v>
      </c>
      <c r="L326" s="126" t="s">
        <v>161</v>
      </c>
      <c r="M326" s="126"/>
      <c r="N326" s="126" t="s">
        <v>125</v>
      </c>
      <c r="O326" s="126" t="str">
        <f t="shared" ref="O326:O391" si="34">_xlfn.CONCAT(B326," ", C326)</f>
        <v xml:space="preserve">DAHLIA LABELLA MAGGIORE Yellow </v>
      </c>
      <c r="P326" s="130">
        <v>326</v>
      </c>
      <c r="Q326" s="130">
        <v>7</v>
      </c>
      <c r="R326" s="20">
        <f t="shared" si="31"/>
        <v>0</v>
      </c>
      <c r="S326" s="20">
        <f t="shared" si="32"/>
        <v>0</v>
      </c>
      <c r="T326" s="20">
        <f t="shared" si="33"/>
        <v>0</v>
      </c>
      <c r="U326" s="303"/>
      <c r="V326" s="304"/>
      <c r="W326" s="304"/>
      <c r="X326" s="304"/>
      <c r="Y326" s="304"/>
      <c r="Z326" s="304"/>
      <c r="AA326" s="304"/>
      <c r="AB326" s="304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158"/>
      <c r="AR326" s="158"/>
      <c r="AS326" s="158"/>
      <c r="AT326" s="158"/>
      <c r="AU326" s="158"/>
      <c r="AV326" s="158"/>
      <c r="AW326" s="158"/>
      <c r="AX326" s="158"/>
      <c r="AY326" s="158"/>
      <c r="AZ326" s="158"/>
      <c r="BA326" s="158"/>
      <c r="BB326" s="158"/>
      <c r="BC326" s="158"/>
      <c r="BD326" s="158"/>
      <c r="BE326" s="158"/>
      <c r="BF326" s="158"/>
      <c r="BG326" s="158"/>
      <c r="BH326" s="158"/>
      <c r="BI326" s="158"/>
      <c r="BJ326" s="158"/>
      <c r="BK326" s="158"/>
      <c r="BL326" s="158"/>
      <c r="BM326" s="158"/>
      <c r="BN326" s="158"/>
      <c r="BO326" s="158"/>
      <c r="BP326" s="158"/>
      <c r="BQ326" s="158"/>
      <c r="BR326" s="158"/>
      <c r="BS326" s="158"/>
      <c r="BT326" s="158"/>
      <c r="BU326" s="14"/>
      <c r="BV326" s="14"/>
      <c r="BW326" s="14"/>
      <c r="BX326" s="14"/>
      <c r="BY326" s="14"/>
      <c r="BZ326" s="14"/>
      <c r="CA326" s="14"/>
      <c r="CB326" s="14"/>
    </row>
    <row r="327" spans="1:80" ht="20.100000000000001" customHeight="1" x14ac:dyDescent="0.25">
      <c r="A327" s="23">
        <v>15082</v>
      </c>
      <c r="B327" s="24" t="s">
        <v>391</v>
      </c>
      <c r="C327" s="24" t="s">
        <v>397</v>
      </c>
      <c r="D327" s="24" t="s">
        <v>1633</v>
      </c>
      <c r="E327" s="66" t="s">
        <v>120</v>
      </c>
      <c r="F327" s="66" t="s">
        <v>121</v>
      </c>
      <c r="G327" s="64">
        <v>30</v>
      </c>
      <c r="H327" s="64">
        <v>7</v>
      </c>
      <c r="I327" s="66" t="s">
        <v>131</v>
      </c>
      <c r="J327" s="72">
        <v>0.12</v>
      </c>
      <c r="K327" s="24" t="s">
        <v>257</v>
      </c>
      <c r="L327" s="24" t="s">
        <v>161</v>
      </c>
      <c r="M327" s="24"/>
      <c r="N327" s="24" t="s">
        <v>125</v>
      </c>
      <c r="O327" s="24" t="str">
        <f t="shared" si="34"/>
        <v xml:space="preserve">DAHLIA LABELLA MAGGIORE Variés </v>
      </c>
      <c r="P327" s="54">
        <v>327</v>
      </c>
      <c r="Q327" s="54">
        <v>7</v>
      </c>
      <c r="R327" s="20">
        <f t="shared" si="31"/>
        <v>0</v>
      </c>
      <c r="S327" s="20">
        <f t="shared" si="32"/>
        <v>0</v>
      </c>
      <c r="T327" s="20">
        <f t="shared" si="33"/>
        <v>0</v>
      </c>
      <c r="U327" s="303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14"/>
      <c r="BV327" s="14"/>
      <c r="BW327" s="14"/>
      <c r="BX327" s="14"/>
      <c r="BY327" s="14"/>
      <c r="BZ327" s="14"/>
      <c r="CA327" s="14"/>
      <c r="CB327" s="14"/>
    </row>
    <row r="328" spans="1:80" ht="20.100000000000001" customHeight="1" x14ac:dyDescent="0.25">
      <c r="A328" s="146"/>
      <c r="B328" s="145" t="s">
        <v>381</v>
      </c>
      <c r="C328" s="147"/>
      <c r="D328" s="147"/>
      <c r="E328" s="148"/>
      <c r="F328" s="148"/>
      <c r="G328" s="148"/>
      <c r="H328" s="266"/>
      <c r="I328" s="148"/>
      <c r="J328" s="149"/>
      <c r="K328" s="147"/>
      <c r="L328" s="147" t="s">
        <v>131</v>
      </c>
      <c r="M328" s="147"/>
      <c r="N328" s="147"/>
      <c r="O328" s="147" t="str">
        <f t="shared" si="34"/>
        <v xml:space="preserve">DAHLIA pour massifs </v>
      </c>
      <c r="P328" s="150">
        <v>328</v>
      </c>
      <c r="Q328" s="150"/>
      <c r="R328" s="20"/>
      <c r="S328" s="20"/>
      <c r="T328" s="20"/>
      <c r="U328" s="506"/>
      <c r="V328" s="507"/>
      <c r="W328" s="507"/>
      <c r="X328" s="507"/>
      <c r="Y328" s="507"/>
      <c r="Z328" s="507"/>
      <c r="AA328" s="507"/>
      <c r="AB328" s="507"/>
      <c r="AC328" s="507"/>
      <c r="AD328" s="507"/>
      <c r="AE328" s="507"/>
      <c r="AF328" s="507"/>
      <c r="AG328" s="507"/>
      <c r="AH328" s="507"/>
      <c r="AI328" s="507"/>
      <c r="AJ328" s="507"/>
      <c r="AK328" s="507"/>
      <c r="AL328" s="507"/>
      <c r="AM328" s="507"/>
      <c r="AN328" s="507"/>
      <c r="AO328" s="507"/>
      <c r="AP328" s="507"/>
      <c r="AQ328" s="507"/>
      <c r="AR328" s="507"/>
      <c r="AS328" s="507"/>
      <c r="AT328" s="507"/>
      <c r="AU328" s="507"/>
      <c r="AV328" s="507"/>
      <c r="AW328" s="507"/>
      <c r="AX328" s="507"/>
      <c r="AY328" s="507"/>
      <c r="AZ328" s="507"/>
      <c r="BA328" s="507"/>
      <c r="BB328" s="507"/>
      <c r="BC328" s="507"/>
      <c r="BD328" s="507"/>
      <c r="BE328" s="507"/>
      <c r="BF328" s="507"/>
      <c r="BG328" s="507"/>
      <c r="BH328" s="507"/>
      <c r="BI328" s="507"/>
      <c r="BJ328" s="507"/>
      <c r="BK328" s="507"/>
      <c r="BL328" s="507"/>
      <c r="BM328" s="507"/>
      <c r="BN328" s="507"/>
      <c r="BO328" s="507"/>
      <c r="BP328" s="507"/>
      <c r="BQ328" s="507"/>
      <c r="BR328" s="507"/>
      <c r="BS328" s="507"/>
      <c r="BT328" s="507"/>
      <c r="BU328" s="14"/>
      <c r="BV328" s="14"/>
      <c r="BW328" s="14"/>
      <c r="BX328" s="14"/>
      <c r="BY328" s="14"/>
      <c r="BZ328" s="14"/>
      <c r="CA328" s="14"/>
      <c r="CB328" s="14"/>
    </row>
    <row r="329" spans="1:80" ht="20.100000000000001" customHeight="1" x14ac:dyDescent="0.25">
      <c r="A329" s="23">
        <v>12339</v>
      </c>
      <c r="B329" s="24" t="s">
        <v>382</v>
      </c>
      <c r="C329" s="24" t="s">
        <v>383</v>
      </c>
      <c r="D329" s="24" t="s">
        <v>1648</v>
      </c>
      <c r="E329" s="66" t="s">
        <v>120</v>
      </c>
      <c r="F329" s="66" t="s">
        <v>121</v>
      </c>
      <c r="G329" s="64">
        <v>30</v>
      </c>
      <c r="H329" s="64">
        <v>6</v>
      </c>
      <c r="I329" s="66" t="s">
        <v>176</v>
      </c>
      <c r="J329" s="72">
        <v>0.1</v>
      </c>
      <c r="K329" s="24" t="s">
        <v>257</v>
      </c>
      <c r="L329" s="24" t="s">
        <v>161</v>
      </c>
      <c r="M329" s="24"/>
      <c r="N329" s="24" t="s">
        <v>125</v>
      </c>
      <c r="O329" s="24" t="str">
        <f t="shared" si="34"/>
        <v>DAHLIA MYSTIC Dreamer</v>
      </c>
      <c r="P329" s="54">
        <v>329</v>
      </c>
      <c r="Q329" s="54">
        <v>6</v>
      </c>
      <c r="R329" s="20">
        <f t="shared" si="31"/>
        <v>0</v>
      </c>
      <c r="S329" s="20">
        <f t="shared" si="32"/>
        <v>0</v>
      </c>
      <c r="T329" s="20">
        <f t="shared" si="33"/>
        <v>0</v>
      </c>
      <c r="U329" s="303"/>
      <c r="V329" s="304"/>
      <c r="W329" s="304"/>
      <c r="X329" s="304"/>
      <c r="Y329" s="304"/>
      <c r="Z329" s="304"/>
      <c r="AA329" s="304"/>
      <c r="AB329" s="304"/>
      <c r="AC329" s="304"/>
      <c r="AD329" s="304"/>
      <c r="AE329" s="304"/>
      <c r="AF329" s="304"/>
      <c r="AG329" s="304"/>
      <c r="AH329" s="304"/>
      <c r="AI329" s="304"/>
      <c r="AJ329" s="304"/>
      <c r="AK329" s="304"/>
      <c r="AL329" s="30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14"/>
      <c r="BV329" s="14"/>
      <c r="BW329" s="14"/>
      <c r="BX329" s="14"/>
      <c r="BY329" s="14"/>
      <c r="BZ329" s="14"/>
      <c r="CA329" s="14"/>
      <c r="CB329" s="14"/>
    </row>
    <row r="330" spans="1:80" ht="20.100000000000001" customHeight="1" x14ac:dyDescent="0.25">
      <c r="A330" s="125">
        <v>12340</v>
      </c>
      <c r="B330" s="126" t="s">
        <v>382</v>
      </c>
      <c r="C330" s="126" t="s">
        <v>384</v>
      </c>
      <c r="D330" s="126" t="s">
        <v>1648</v>
      </c>
      <c r="E330" s="127" t="s">
        <v>120</v>
      </c>
      <c r="F330" s="127" t="s">
        <v>121</v>
      </c>
      <c r="G330" s="128">
        <v>30</v>
      </c>
      <c r="H330" s="128">
        <v>6</v>
      </c>
      <c r="I330" s="127" t="s">
        <v>176</v>
      </c>
      <c r="J330" s="129">
        <v>0.1</v>
      </c>
      <c r="K330" s="126" t="s">
        <v>257</v>
      </c>
      <c r="L330" s="126" t="s">
        <v>161</v>
      </c>
      <c r="M330" s="126"/>
      <c r="N330" s="126" t="s">
        <v>125</v>
      </c>
      <c r="O330" s="126" t="str">
        <f t="shared" si="34"/>
        <v xml:space="preserve">DAHLIA MYSTIC Enchantment </v>
      </c>
      <c r="P330" s="130">
        <v>330</v>
      </c>
      <c r="Q330" s="130">
        <v>6</v>
      </c>
      <c r="R330" s="20">
        <f t="shared" si="31"/>
        <v>0</v>
      </c>
      <c r="S330" s="20">
        <f t="shared" si="32"/>
        <v>0</v>
      </c>
      <c r="T330" s="20">
        <f t="shared" si="33"/>
        <v>0</v>
      </c>
      <c r="U330" s="303"/>
      <c r="V330" s="304"/>
      <c r="W330" s="304"/>
      <c r="X330" s="304"/>
      <c r="Y330" s="304"/>
      <c r="Z330" s="304"/>
      <c r="AA330" s="304"/>
      <c r="AB330" s="304"/>
      <c r="AC330" s="304"/>
      <c r="AD330" s="304"/>
      <c r="AE330" s="304"/>
      <c r="AF330" s="304"/>
      <c r="AG330" s="304"/>
      <c r="AH330" s="304"/>
      <c r="AI330" s="304"/>
      <c r="AJ330" s="304"/>
      <c r="AK330" s="304"/>
      <c r="AL330" s="304"/>
      <c r="AM330" s="158"/>
      <c r="AN330" s="158"/>
      <c r="AO330" s="158"/>
      <c r="AP330" s="158"/>
      <c r="AQ330" s="158"/>
      <c r="AR330" s="158"/>
      <c r="AS330" s="158"/>
      <c r="AT330" s="158"/>
      <c r="AU330" s="158"/>
      <c r="AV330" s="158"/>
      <c r="AW330" s="158"/>
      <c r="AX330" s="158"/>
      <c r="AY330" s="158"/>
      <c r="AZ330" s="158"/>
      <c r="BA330" s="158"/>
      <c r="BB330" s="158"/>
      <c r="BC330" s="158"/>
      <c r="BD330" s="158"/>
      <c r="BE330" s="158"/>
      <c r="BF330" s="158"/>
      <c r="BG330" s="158"/>
      <c r="BH330" s="158"/>
      <c r="BI330" s="158"/>
      <c r="BJ330" s="158"/>
      <c r="BK330" s="158"/>
      <c r="BL330" s="158"/>
      <c r="BM330" s="158"/>
      <c r="BN330" s="158"/>
      <c r="BO330" s="158"/>
      <c r="BP330" s="158"/>
      <c r="BQ330" s="158"/>
      <c r="BR330" s="158"/>
      <c r="BS330" s="158"/>
      <c r="BT330" s="158"/>
      <c r="BU330" s="14"/>
      <c r="BV330" s="14"/>
      <c r="BW330" s="14"/>
      <c r="BX330" s="14"/>
      <c r="BY330" s="14"/>
      <c r="BZ330" s="14"/>
      <c r="CA330" s="14"/>
      <c r="CB330" s="14"/>
    </row>
    <row r="331" spans="1:80" ht="20.100000000000001" customHeight="1" x14ac:dyDescent="0.25">
      <c r="A331" s="23">
        <v>13572</v>
      </c>
      <c r="B331" s="24" t="s">
        <v>382</v>
      </c>
      <c r="C331" s="24" t="s">
        <v>385</v>
      </c>
      <c r="D331" s="24" t="s">
        <v>1648</v>
      </c>
      <c r="E331" s="66" t="s">
        <v>120</v>
      </c>
      <c r="F331" s="66" t="s">
        <v>121</v>
      </c>
      <c r="G331" s="64">
        <v>30</v>
      </c>
      <c r="H331" s="64">
        <v>6</v>
      </c>
      <c r="I331" s="66" t="s">
        <v>176</v>
      </c>
      <c r="J331" s="72">
        <v>0.1</v>
      </c>
      <c r="K331" s="24" t="s">
        <v>257</v>
      </c>
      <c r="L331" s="24" t="s">
        <v>161</v>
      </c>
      <c r="M331" s="24"/>
      <c r="N331" s="24" t="s">
        <v>125</v>
      </c>
      <c r="O331" s="24" t="str">
        <f t="shared" si="34"/>
        <v xml:space="preserve">DAHLIA MYSTIC Fantasy </v>
      </c>
      <c r="P331" s="54">
        <v>331</v>
      </c>
      <c r="Q331" s="54">
        <v>6</v>
      </c>
      <c r="R331" s="20">
        <f t="shared" si="31"/>
        <v>0</v>
      </c>
      <c r="S331" s="20">
        <f t="shared" si="32"/>
        <v>0</v>
      </c>
      <c r="T331" s="20">
        <f t="shared" si="33"/>
        <v>0</v>
      </c>
      <c r="U331" s="303"/>
      <c r="V331" s="304"/>
      <c r="W331" s="304"/>
      <c r="X331" s="304"/>
      <c r="Y331" s="304"/>
      <c r="Z331" s="304"/>
      <c r="AA331" s="304"/>
      <c r="AB331" s="304"/>
      <c r="AC331" s="304"/>
      <c r="AD331" s="304"/>
      <c r="AE331" s="304"/>
      <c r="AF331" s="304"/>
      <c r="AG331" s="304"/>
      <c r="AH331" s="304"/>
      <c r="AI331" s="304"/>
      <c r="AJ331" s="304"/>
      <c r="AK331" s="304"/>
      <c r="AL331" s="30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14"/>
      <c r="BV331" s="14"/>
      <c r="BW331" s="14"/>
      <c r="BX331" s="14"/>
      <c r="BY331" s="14"/>
      <c r="BZ331" s="14"/>
      <c r="CA331" s="14"/>
      <c r="CB331" s="14"/>
    </row>
    <row r="332" spans="1:80" ht="20.100000000000001" customHeight="1" x14ac:dyDescent="0.25">
      <c r="A332" s="125">
        <v>12341</v>
      </c>
      <c r="B332" s="126" t="s">
        <v>382</v>
      </c>
      <c r="C332" s="126" t="s">
        <v>386</v>
      </c>
      <c r="D332" s="126" t="s">
        <v>1648</v>
      </c>
      <c r="E332" s="127" t="s">
        <v>120</v>
      </c>
      <c r="F332" s="127" t="s">
        <v>121</v>
      </c>
      <c r="G332" s="128">
        <v>30</v>
      </c>
      <c r="H332" s="128">
        <v>6</v>
      </c>
      <c r="I332" s="127" t="s">
        <v>176</v>
      </c>
      <c r="J332" s="129">
        <v>0.1</v>
      </c>
      <c r="K332" s="126" t="s">
        <v>257</v>
      </c>
      <c r="L332" s="126" t="s">
        <v>161</v>
      </c>
      <c r="M332" s="126"/>
      <c r="N332" s="126" t="s">
        <v>125</v>
      </c>
      <c r="O332" s="126" t="str">
        <f t="shared" si="34"/>
        <v xml:space="preserve">DAHLIA MYSTIC Illusion </v>
      </c>
      <c r="P332" s="130">
        <v>332</v>
      </c>
      <c r="Q332" s="130">
        <v>6</v>
      </c>
      <c r="R332" s="20">
        <f t="shared" si="31"/>
        <v>0</v>
      </c>
      <c r="S332" s="20">
        <f t="shared" si="32"/>
        <v>0</v>
      </c>
      <c r="T332" s="20">
        <f t="shared" si="33"/>
        <v>0</v>
      </c>
      <c r="U332" s="303"/>
      <c r="V332" s="304"/>
      <c r="W332" s="304"/>
      <c r="X332" s="304"/>
      <c r="Y332" s="304"/>
      <c r="Z332" s="304"/>
      <c r="AA332" s="304"/>
      <c r="AB332" s="304"/>
      <c r="AC332" s="304"/>
      <c r="AD332" s="304"/>
      <c r="AE332" s="304"/>
      <c r="AF332" s="304"/>
      <c r="AG332" s="304"/>
      <c r="AH332" s="304"/>
      <c r="AI332" s="304"/>
      <c r="AJ332" s="304"/>
      <c r="AK332" s="304"/>
      <c r="AL332" s="304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  <c r="BA332" s="158"/>
      <c r="BB332" s="158"/>
      <c r="BC332" s="158"/>
      <c r="BD332" s="158"/>
      <c r="BE332" s="158"/>
      <c r="BF332" s="158"/>
      <c r="BG332" s="158"/>
      <c r="BH332" s="158"/>
      <c r="BI332" s="158"/>
      <c r="BJ332" s="158"/>
      <c r="BK332" s="158"/>
      <c r="BL332" s="158"/>
      <c r="BM332" s="158"/>
      <c r="BN332" s="158"/>
      <c r="BO332" s="158"/>
      <c r="BP332" s="158"/>
      <c r="BQ332" s="158"/>
      <c r="BR332" s="158"/>
      <c r="BS332" s="158"/>
      <c r="BT332" s="158"/>
      <c r="BU332" s="14"/>
      <c r="BV332" s="14"/>
      <c r="BW332" s="14"/>
      <c r="BX332" s="14"/>
      <c r="BY332" s="14"/>
      <c r="BZ332" s="14"/>
      <c r="CA332" s="14"/>
      <c r="CB332" s="14"/>
    </row>
    <row r="333" spans="1:80" ht="20.100000000000001" customHeight="1" x14ac:dyDescent="0.25">
      <c r="A333" s="23">
        <v>25159</v>
      </c>
      <c r="B333" s="24" t="s">
        <v>382</v>
      </c>
      <c r="C333" s="24" t="s">
        <v>387</v>
      </c>
      <c r="D333" s="24" t="s">
        <v>1648</v>
      </c>
      <c r="E333" s="66" t="s">
        <v>120</v>
      </c>
      <c r="F333" s="66" t="s">
        <v>121</v>
      </c>
      <c r="G333" s="64">
        <v>30</v>
      </c>
      <c r="H333" s="64">
        <v>6</v>
      </c>
      <c r="I333" s="66" t="s">
        <v>176</v>
      </c>
      <c r="J333" s="72">
        <v>0.1</v>
      </c>
      <c r="K333" s="24" t="s">
        <v>257</v>
      </c>
      <c r="L333" s="24" t="s">
        <v>161</v>
      </c>
      <c r="M333" s="24"/>
      <c r="N333" s="24" t="s">
        <v>125</v>
      </c>
      <c r="O333" s="24" t="str">
        <f t="shared" si="34"/>
        <v>DAHLIA MYSTIC Wizard</v>
      </c>
      <c r="P333" s="54">
        <v>333</v>
      </c>
      <c r="Q333" s="54">
        <v>6</v>
      </c>
      <c r="R333" s="20">
        <f t="shared" si="31"/>
        <v>0</v>
      </c>
      <c r="S333" s="20">
        <f t="shared" si="32"/>
        <v>0</v>
      </c>
      <c r="T333" s="20">
        <f t="shared" si="33"/>
        <v>0</v>
      </c>
      <c r="U333" s="303"/>
      <c r="V333" s="304"/>
      <c r="W333" s="304"/>
      <c r="X333" s="304"/>
      <c r="Y333" s="304"/>
      <c r="Z333" s="304"/>
      <c r="AA333" s="304"/>
      <c r="AB333" s="304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14"/>
      <c r="BV333" s="14"/>
      <c r="BW333" s="14"/>
      <c r="BX333" s="14"/>
      <c r="BY333" s="14"/>
      <c r="BZ333" s="14"/>
      <c r="CA333" s="14"/>
      <c r="CB333" s="14"/>
    </row>
    <row r="334" spans="1:80" ht="20.100000000000001" customHeight="1" x14ac:dyDescent="0.25">
      <c r="A334" s="125">
        <v>12342</v>
      </c>
      <c r="B334" s="126" t="s">
        <v>382</v>
      </c>
      <c r="C334" s="126" t="s">
        <v>233</v>
      </c>
      <c r="D334" s="126" t="s">
        <v>1635</v>
      </c>
      <c r="E334" s="127" t="s">
        <v>120</v>
      </c>
      <c r="F334" s="127" t="s">
        <v>121</v>
      </c>
      <c r="G334" s="128">
        <v>30</v>
      </c>
      <c r="H334" s="128">
        <v>6</v>
      </c>
      <c r="I334" s="127" t="s">
        <v>176</v>
      </c>
      <c r="J334" s="129">
        <v>0.1</v>
      </c>
      <c r="K334" s="126" t="s">
        <v>257</v>
      </c>
      <c r="L334" s="126" t="s">
        <v>161</v>
      </c>
      <c r="M334" s="126"/>
      <c r="N334" s="126" t="s">
        <v>125</v>
      </c>
      <c r="O334" s="126" t="str">
        <f t="shared" si="34"/>
        <v>DAHLIA MYSTIC Variés</v>
      </c>
      <c r="P334" s="130">
        <v>334</v>
      </c>
      <c r="Q334" s="130">
        <v>6</v>
      </c>
      <c r="R334" s="20">
        <f t="shared" si="31"/>
        <v>0</v>
      </c>
      <c r="S334" s="20">
        <f t="shared" si="32"/>
        <v>0</v>
      </c>
      <c r="T334" s="20">
        <f t="shared" si="33"/>
        <v>0</v>
      </c>
      <c r="U334" s="303"/>
      <c r="V334" s="304"/>
      <c r="W334" s="304"/>
      <c r="X334" s="304"/>
      <c r="Y334" s="304"/>
      <c r="Z334" s="304"/>
      <c r="AA334" s="304"/>
      <c r="AB334" s="304"/>
      <c r="AC334" s="304"/>
      <c r="AD334" s="304"/>
      <c r="AE334" s="304"/>
      <c r="AF334" s="304"/>
      <c r="AG334" s="304"/>
      <c r="AH334" s="304"/>
      <c r="AI334" s="304"/>
      <c r="AJ334" s="304"/>
      <c r="AK334" s="304"/>
      <c r="AL334" s="304"/>
      <c r="AM334" s="304"/>
      <c r="AN334" s="304"/>
      <c r="AO334" s="304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  <c r="BA334" s="158"/>
      <c r="BB334" s="158"/>
      <c r="BC334" s="158"/>
      <c r="BD334" s="158"/>
      <c r="BE334" s="158"/>
      <c r="BF334" s="158"/>
      <c r="BG334" s="158"/>
      <c r="BH334" s="158"/>
      <c r="BI334" s="158"/>
      <c r="BJ334" s="158"/>
      <c r="BK334" s="158"/>
      <c r="BL334" s="158"/>
      <c r="BM334" s="158"/>
      <c r="BN334" s="158"/>
      <c r="BO334" s="158"/>
      <c r="BP334" s="158"/>
      <c r="BQ334" s="158"/>
      <c r="BR334" s="158"/>
      <c r="BS334" s="158"/>
      <c r="BT334" s="158"/>
      <c r="BU334" s="14"/>
      <c r="BV334" s="14"/>
      <c r="BW334" s="14"/>
      <c r="BX334" s="14"/>
      <c r="BY334" s="14"/>
      <c r="BZ334" s="14"/>
      <c r="CA334" s="14"/>
      <c r="CB334" s="14"/>
    </row>
    <row r="335" spans="1:80" ht="20.100000000000001" customHeight="1" x14ac:dyDescent="0.25">
      <c r="A335" s="146"/>
      <c r="B335" s="145" t="s">
        <v>398</v>
      </c>
      <c r="C335" s="147"/>
      <c r="D335" s="147"/>
      <c r="E335" s="148"/>
      <c r="F335" s="148"/>
      <c r="G335" s="148"/>
      <c r="H335" s="266"/>
      <c r="I335" s="148"/>
      <c r="J335" s="149"/>
      <c r="K335" s="147"/>
      <c r="L335" s="147" t="s">
        <v>131</v>
      </c>
      <c r="M335" s="147"/>
      <c r="N335" s="147"/>
      <c r="O335" s="147" t="str">
        <f t="shared" si="34"/>
        <v xml:space="preserve">DELOSPERMA (Ficoïde classique) </v>
      </c>
      <c r="P335" s="150">
        <v>335</v>
      </c>
      <c r="Q335" s="150"/>
      <c r="R335" s="20"/>
      <c r="S335" s="20"/>
      <c r="T335" s="20"/>
      <c r="U335" s="506"/>
      <c r="V335" s="507"/>
      <c r="W335" s="507"/>
      <c r="X335" s="507"/>
      <c r="Y335" s="507"/>
      <c r="Z335" s="507"/>
      <c r="AA335" s="507"/>
      <c r="AB335" s="507"/>
      <c r="AC335" s="507"/>
      <c r="AD335" s="507"/>
      <c r="AE335" s="507"/>
      <c r="AF335" s="507"/>
      <c r="AG335" s="507"/>
      <c r="AH335" s="507"/>
      <c r="AI335" s="507"/>
      <c r="AJ335" s="507"/>
      <c r="AK335" s="507"/>
      <c r="AL335" s="507"/>
      <c r="AM335" s="507"/>
      <c r="AN335" s="507"/>
      <c r="AO335" s="507"/>
      <c r="AP335" s="507"/>
      <c r="AQ335" s="507"/>
      <c r="AR335" s="507"/>
      <c r="AS335" s="507"/>
      <c r="AT335" s="507"/>
      <c r="AU335" s="507"/>
      <c r="AV335" s="507"/>
      <c r="AW335" s="507"/>
      <c r="AX335" s="507"/>
      <c r="AY335" s="507"/>
      <c r="AZ335" s="507"/>
      <c r="BA335" s="507"/>
      <c r="BB335" s="507"/>
      <c r="BC335" s="507"/>
      <c r="BD335" s="507"/>
      <c r="BE335" s="507"/>
      <c r="BF335" s="507"/>
      <c r="BG335" s="507"/>
      <c r="BH335" s="507"/>
      <c r="BI335" s="507"/>
      <c r="BJ335" s="507"/>
      <c r="BK335" s="507"/>
      <c r="BL335" s="507"/>
      <c r="BM335" s="507"/>
      <c r="BN335" s="507"/>
      <c r="BO335" s="507"/>
      <c r="BP335" s="507"/>
      <c r="BQ335" s="507"/>
      <c r="BR335" s="507"/>
      <c r="BS335" s="507"/>
      <c r="BT335" s="507"/>
      <c r="BU335" s="14"/>
      <c r="BV335" s="14"/>
      <c r="BW335" s="14"/>
      <c r="BX335" s="14"/>
      <c r="BY335" s="14"/>
      <c r="BZ335" s="14"/>
      <c r="CA335" s="14"/>
      <c r="CB335" s="14"/>
    </row>
    <row r="336" spans="1:80" ht="20.100000000000001" customHeight="1" x14ac:dyDescent="0.25">
      <c r="A336" s="23">
        <v>2364</v>
      </c>
      <c r="B336" s="24" t="s">
        <v>399</v>
      </c>
      <c r="C336" s="24" t="s">
        <v>400</v>
      </c>
      <c r="D336" s="24"/>
      <c r="E336" s="66" t="s">
        <v>120</v>
      </c>
      <c r="F336" s="66" t="s">
        <v>121</v>
      </c>
      <c r="G336" s="64">
        <v>30</v>
      </c>
      <c r="H336" s="64">
        <v>6</v>
      </c>
      <c r="I336" s="66" t="s">
        <v>120</v>
      </c>
      <c r="J336" s="72"/>
      <c r="K336" s="24" t="s">
        <v>257</v>
      </c>
      <c r="L336" s="24" t="s">
        <v>136</v>
      </c>
      <c r="M336" s="24"/>
      <c r="N336" s="24" t="s">
        <v>125</v>
      </c>
      <c r="O336" s="24" t="str">
        <f t="shared" si="34"/>
        <v>FICOIDE Jaune</v>
      </c>
      <c r="P336" s="54">
        <v>336</v>
      </c>
      <c r="Q336" s="54">
        <v>6</v>
      </c>
      <c r="R336" s="20">
        <f t="shared" si="31"/>
        <v>0</v>
      </c>
      <c r="S336" s="20">
        <f t="shared" si="32"/>
        <v>0</v>
      </c>
      <c r="T336" s="20">
        <f t="shared" si="33"/>
        <v>0</v>
      </c>
      <c r="U336" s="241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304"/>
      <c r="AG336" s="304"/>
      <c r="AH336" s="44"/>
      <c r="AI336" s="44"/>
      <c r="AJ336" s="304"/>
      <c r="AK336" s="30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14"/>
      <c r="BV336" s="14"/>
      <c r="BW336" s="14"/>
      <c r="BX336" s="14"/>
      <c r="BY336" s="14"/>
      <c r="BZ336" s="14"/>
      <c r="CA336" s="14"/>
      <c r="CB336" s="14"/>
    </row>
    <row r="337" spans="1:80" ht="20.100000000000001" customHeight="1" x14ac:dyDescent="0.25">
      <c r="A337" s="125">
        <v>2365</v>
      </c>
      <c r="B337" s="126" t="s">
        <v>399</v>
      </c>
      <c r="C337" s="126" t="s">
        <v>401</v>
      </c>
      <c r="D337" s="126"/>
      <c r="E337" s="127" t="s">
        <v>120</v>
      </c>
      <c r="F337" s="127" t="s">
        <v>121</v>
      </c>
      <c r="G337" s="128">
        <v>30</v>
      </c>
      <c r="H337" s="128">
        <v>6</v>
      </c>
      <c r="I337" s="127" t="s">
        <v>120</v>
      </c>
      <c r="J337" s="129"/>
      <c r="K337" s="126" t="s">
        <v>257</v>
      </c>
      <c r="L337" s="126" t="s">
        <v>136</v>
      </c>
      <c r="M337" s="126"/>
      <c r="N337" s="126" t="s">
        <v>125</v>
      </c>
      <c r="O337" s="126" t="str">
        <f t="shared" si="34"/>
        <v>FICOIDE Orange</v>
      </c>
      <c r="P337" s="130">
        <v>337</v>
      </c>
      <c r="Q337" s="130">
        <v>6</v>
      </c>
      <c r="R337" s="20">
        <f t="shared" si="31"/>
        <v>0</v>
      </c>
      <c r="S337" s="20">
        <f t="shared" si="32"/>
        <v>0</v>
      </c>
      <c r="T337" s="20">
        <f t="shared" si="33"/>
        <v>0</v>
      </c>
      <c r="U337" s="242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304"/>
      <c r="AG337" s="304"/>
      <c r="AH337" s="158"/>
      <c r="AI337" s="158"/>
      <c r="AJ337" s="304"/>
      <c r="AK337" s="304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  <c r="BA337" s="158"/>
      <c r="BB337" s="158"/>
      <c r="BC337" s="158"/>
      <c r="BD337" s="158"/>
      <c r="BE337" s="158"/>
      <c r="BF337" s="158"/>
      <c r="BG337" s="158"/>
      <c r="BH337" s="158"/>
      <c r="BI337" s="158"/>
      <c r="BJ337" s="158"/>
      <c r="BK337" s="158"/>
      <c r="BL337" s="158"/>
      <c r="BM337" s="158"/>
      <c r="BN337" s="158"/>
      <c r="BO337" s="158"/>
      <c r="BP337" s="158"/>
      <c r="BQ337" s="158"/>
      <c r="BR337" s="158"/>
      <c r="BS337" s="158"/>
      <c r="BT337" s="158"/>
      <c r="BU337" s="14"/>
      <c r="BV337" s="14"/>
      <c r="BW337" s="14"/>
      <c r="BX337" s="14"/>
      <c r="BY337" s="14"/>
      <c r="BZ337" s="14"/>
      <c r="CA337" s="14"/>
      <c r="CB337" s="14"/>
    </row>
    <row r="338" spans="1:80" ht="20.100000000000001" customHeight="1" x14ac:dyDescent="0.25">
      <c r="A338" s="23">
        <v>2366</v>
      </c>
      <c r="B338" s="24" t="s">
        <v>399</v>
      </c>
      <c r="C338" s="24" t="s">
        <v>308</v>
      </c>
      <c r="D338" s="24"/>
      <c r="E338" s="66" t="s">
        <v>120</v>
      </c>
      <c r="F338" s="66" t="s">
        <v>121</v>
      </c>
      <c r="G338" s="64">
        <v>30</v>
      </c>
      <c r="H338" s="64">
        <v>6</v>
      </c>
      <c r="I338" s="66" t="s">
        <v>120</v>
      </c>
      <c r="J338" s="72"/>
      <c r="K338" s="24" t="s">
        <v>257</v>
      </c>
      <c r="L338" s="24" t="s">
        <v>136</v>
      </c>
      <c r="M338" s="24"/>
      <c r="N338" s="24" t="s">
        <v>125</v>
      </c>
      <c r="O338" s="24" t="str">
        <f t="shared" si="34"/>
        <v>FICOIDE Rose</v>
      </c>
      <c r="P338" s="54">
        <v>338</v>
      </c>
      <c r="Q338" s="54">
        <v>6</v>
      </c>
      <c r="R338" s="20">
        <f t="shared" si="31"/>
        <v>0</v>
      </c>
      <c r="S338" s="20">
        <f t="shared" si="32"/>
        <v>0</v>
      </c>
      <c r="T338" s="20">
        <f t="shared" si="33"/>
        <v>0</v>
      </c>
      <c r="U338" s="241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304"/>
      <c r="AG338" s="304"/>
      <c r="AH338" s="44"/>
      <c r="AI338" s="44"/>
      <c r="AJ338" s="304"/>
      <c r="AK338" s="30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14"/>
      <c r="BV338" s="14"/>
      <c r="BW338" s="14"/>
      <c r="BX338" s="14"/>
      <c r="BY338" s="14"/>
      <c r="BZ338" s="14"/>
      <c r="CA338" s="14"/>
      <c r="CB338" s="14"/>
    </row>
    <row r="339" spans="1:80" ht="20.100000000000001" customHeight="1" x14ac:dyDescent="0.25">
      <c r="A339" s="125">
        <v>442</v>
      </c>
      <c r="B339" s="126" t="s">
        <v>399</v>
      </c>
      <c r="C339" s="126" t="s">
        <v>1210</v>
      </c>
      <c r="D339" s="126"/>
      <c r="E339" s="127" t="s">
        <v>120</v>
      </c>
      <c r="F339" s="127" t="s">
        <v>121</v>
      </c>
      <c r="G339" s="128">
        <v>30</v>
      </c>
      <c r="H339" s="128">
        <v>5</v>
      </c>
      <c r="I339" s="127" t="s">
        <v>120</v>
      </c>
      <c r="J339" s="129"/>
      <c r="K339" s="126" t="s">
        <v>257</v>
      </c>
      <c r="L339" s="126" t="s">
        <v>179</v>
      </c>
      <c r="M339" s="126"/>
      <c r="N339" s="126" t="s">
        <v>125</v>
      </c>
      <c r="O339" s="126" t="str">
        <f t="shared" si="34"/>
        <v>FICOIDE Violet Vivace</v>
      </c>
      <c r="P339" s="130">
        <v>339</v>
      </c>
      <c r="Q339" s="130">
        <v>5</v>
      </c>
      <c r="R339" s="20">
        <f t="shared" ref="R339:R402" si="35">IF(INT(S339)*10=S339*10,,"ERREUR")</f>
        <v>0</v>
      </c>
      <c r="S339" s="20">
        <f t="shared" ref="S339:S402" si="36">T339/G339</f>
        <v>0</v>
      </c>
      <c r="T339" s="20">
        <f t="shared" ref="T339:T402" si="37">SUM(U339:BT339)</f>
        <v>0</v>
      </c>
      <c r="U339" s="242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304"/>
      <c r="AG339" s="304"/>
      <c r="AH339" s="158"/>
      <c r="AI339" s="158"/>
      <c r="AJ339" s="304"/>
      <c r="AK339" s="304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  <c r="BA339" s="158"/>
      <c r="BB339" s="158"/>
      <c r="BC339" s="158"/>
      <c r="BD339" s="158"/>
      <c r="BE339" s="158"/>
      <c r="BF339" s="158"/>
      <c r="BG339" s="158"/>
      <c r="BH339" s="158"/>
      <c r="BI339" s="158"/>
      <c r="BJ339" s="158"/>
      <c r="BK339" s="158"/>
      <c r="BL339" s="158"/>
      <c r="BM339" s="158"/>
      <c r="BN339" s="158"/>
      <c r="BO339" s="158"/>
      <c r="BP339" s="158"/>
      <c r="BQ339" s="158"/>
      <c r="BR339" s="158"/>
      <c r="BS339" s="158"/>
      <c r="BT339" s="158"/>
      <c r="BU339" s="14"/>
      <c r="BV339" s="14"/>
      <c r="BW339" s="14"/>
      <c r="BX339" s="14"/>
      <c r="BY339" s="14"/>
      <c r="BZ339" s="14"/>
      <c r="CA339" s="14"/>
      <c r="CB339" s="14"/>
    </row>
    <row r="340" spans="1:80" ht="20.100000000000001" customHeight="1" x14ac:dyDescent="0.25">
      <c r="A340" s="146"/>
      <c r="B340" s="145" t="s">
        <v>402</v>
      </c>
      <c r="C340" s="147"/>
      <c r="D340" s="147"/>
      <c r="E340" s="148"/>
      <c r="F340" s="148"/>
      <c r="G340" s="148"/>
      <c r="H340" s="266"/>
      <c r="I340" s="148"/>
      <c r="J340" s="149"/>
      <c r="K340" s="147"/>
      <c r="L340" s="147" t="s">
        <v>131</v>
      </c>
      <c r="M340" s="147"/>
      <c r="N340" s="147"/>
      <c r="O340" s="147" t="str">
        <f t="shared" si="34"/>
        <v xml:space="preserve">DELOSPERMA </v>
      </c>
      <c r="P340" s="150">
        <v>340</v>
      </c>
      <c r="Q340" s="150"/>
      <c r="R340" s="20"/>
      <c r="S340" s="20"/>
      <c r="T340" s="20"/>
      <c r="U340" s="506"/>
      <c r="V340" s="507"/>
      <c r="W340" s="507"/>
      <c r="X340" s="507"/>
      <c r="Y340" s="507"/>
      <c r="Z340" s="507"/>
      <c r="AA340" s="507"/>
      <c r="AB340" s="507"/>
      <c r="AC340" s="507"/>
      <c r="AD340" s="507"/>
      <c r="AE340" s="507"/>
      <c r="AF340" s="507"/>
      <c r="AG340" s="507"/>
      <c r="AH340" s="507"/>
      <c r="AI340" s="507"/>
      <c r="AJ340" s="507"/>
      <c r="AK340" s="507"/>
      <c r="AL340" s="507"/>
      <c r="AM340" s="507"/>
      <c r="AN340" s="507"/>
      <c r="AO340" s="507"/>
      <c r="AP340" s="507"/>
      <c r="AQ340" s="507"/>
      <c r="AR340" s="507"/>
      <c r="AS340" s="507"/>
      <c r="AT340" s="507"/>
      <c r="AU340" s="507"/>
      <c r="AV340" s="507"/>
      <c r="AW340" s="507"/>
      <c r="AX340" s="507"/>
      <c r="AY340" s="507"/>
      <c r="AZ340" s="507"/>
      <c r="BA340" s="507"/>
      <c r="BB340" s="507"/>
      <c r="BC340" s="507"/>
      <c r="BD340" s="507"/>
      <c r="BE340" s="507"/>
      <c r="BF340" s="507"/>
      <c r="BG340" s="507"/>
      <c r="BH340" s="507"/>
      <c r="BI340" s="507"/>
      <c r="BJ340" s="507"/>
      <c r="BK340" s="507"/>
      <c r="BL340" s="507"/>
      <c r="BM340" s="507"/>
      <c r="BN340" s="507"/>
      <c r="BO340" s="507"/>
      <c r="BP340" s="507"/>
      <c r="BQ340" s="507"/>
      <c r="BR340" s="507"/>
      <c r="BS340" s="507"/>
      <c r="BT340" s="507"/>
      <c r="BU340" s="14"/>
      <c r="BV340" s="14"/>
      <c r="BW340" s="14"/>
      <c r="BX340" s="14"/>
      <c r="BY340" s="14"/>
      <c r="BZ340" s="14"/>
      <c r="CA340" s="14"/>
      <c r="CB340" s="14"/>
    </row>
    <row r="341" spans="1:80" ht="20.100000000000001" customHeight="1" x14ac:dyDescent="0.25">
      <c r="A341" s="23">
        <v>23772</v>
      </c>
      <c r="B341" s="24" t="s">
        <v>404</v>
      </c>
      <c r="C341" s="24" t="s">
        <v>340</v>
      </c>
      <c r="D341" s="24"/>
      <c r="E341" s="66" t="s">
        <v>120</v>
      </c>
      <c r="F341" s="66" t="s">
        <v>121</v>
      </c>
      <c r="G341" s="64">
        <v>30</v>
      </c>
      <c r="H341" s="64">
        <v>5</v>
      </c>
      <c r="I341" s="66" t="s">
        <v>120</v>
      </c>
      <c r="J341" s="72">
        <v>7.0000000000000007E-2</v>
      </c>
      <c r="K341" s="24" t="s">
        <v>257</v>
      </c>
      <c r="L341" s="24" t="s">
        <v>179</v>
      </c>
      <c r="M341" s="24"/>
      <c r="N341" s="24" t="s">
        <v>125</v>
      </c>
      <c r="O341" s="24" t="str">
        <f t="shared" si="34"/>
        <v>DELOSPERMA EARLY BIRD PRECOCE Purple</v>
      </c>
      <c r="P341" s="54">
        <v>341</v>
      </c>
      <c r="Q341" s="54">
        <v>5</v>
      </c>
      <c r="R341" s="20">
        <f t="shared" si="35"/>
        <v>0</v>
      </c>
      <c r="S341" s="20">
        <f t="shared" si="36"/>
        <v>0</v>
      </c>
      <c r="T341" s="20">
        <f t="shared" si="37"/>
        <v>0</v>
      </c>
      <c r="U341" s="241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304"/>
      <c r="AG341" s="304"/>
      <c r="AH341" s="44"/>
      <c r="AI341" s="44"/>
      <c r="AJ341" s="304"/>
      <c r="AK341" s="30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14"/>
      <c r="BV341" s="14"/>
      <c r="BW341" s="14"/>
      <c r="BX341" s="14"/>
      <c r="BY341" s="14"/>
      <c r="BZ341" s="14"/>
      <c r="CA341" s="14"/>
      <c r="CB341" s="14"/>
    </row>
    <row r="342" spans="1:80" ht="20.100000000000001" customHeight="1" x14ac:dyDescent="0.25">
      <c r="A342" s="125">
        <v>13305</v>
      </c>
      <c r="B342" s="126" t="s">
        <v>415</v>
      </c>
      <c r="C342" s="126" t="s">
        <v>416</v>
      </c>
      <c r="D342" s="126"/>
      <c r="E342" s="127" t="s">
        <v>120</v>
      </c>
      <c r="F342" s="127" t="s">
        <v>121</v>
      </c>
      <c r="G342" s="128">
        <v>30</v>
      </c>
      <c r="H342" s="128">
        <v>5</v>
      </c>
      <c r="I342" s="127" t="s">
        <v>120</v>
      </c>
      <c r="J342" s="129">
        <v>0.15</v>
      </c>
      <c r="K342" s="126" t="s">
        <v>257</v>
      </c>
      <c r="L342" s="126" t="s">
        <v>179</v>
      </c>
      <c r="M342" s="126"/>
      <c r="N342" s="126" t="s">
        <v>125</v>
      </c>
      <c r="O342" s="126" t="str">
        <f t="shared" si="34"/>
        <v>DELOSPERMA WHEELS OF WONDER Fire</v>
      </c>
      <c r="P342" s="130">
        <v>342</v>
      </c>
      <c r="Q342" s="130">
        <v>5</v>
      </c>
      <c r="R342" s="20">
        <f t="shared" si="35"/>
        <v>0</v>
      </c>
      <c r="S342" s="20">
        <f t="shared" si="36"/>
        <v>0</v>
      </c>
      <c r="T342" s="20">
        <f t="shared" si="37"/>
        <v>0</v>
      </c>
      <c r="U342" s="242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304"/>
      <c r="AG342" s="304"/>
      <c r="AH342" s="158"/>
      <c r="AI342" s="158"/>
      <c r="AJ342" s="304"/>
      <c r="AK342" s="304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  <c r="BA342" s="158"/>
      <c r="BB342" s="158"/>
      <c r="BC342" s="158"/>
      <c r="BD342" s="158"/>
      <c r="BE342" s="158"/>
      <c r="BF342" s="158"/>
      <c r="BG342" s="158"/>
      <c r="BH342" s="158"/>
      <c r="BI342" s="158"/>
      <c r="BJ342" s="158"/>
      <c r="BK342" s="158"/>
      <c r="BL342" s="158"/>
      <c r="BM342" s="158"/>
      <c r="BN342" s="158"/>
      <c r="BO342" s="158"/>
      <c r="BP342" s="158"/>
      <c r="BQ342" s="158"/>
      <c r="BR342" s="158"/>
      <c r="BS342" s="158"/>
      <c r="BT342" s="158"/>
      <c r="BU342" s="14"/>
      <c r="BV342" s="14"/>
      <c r="BW342" s="14"/>
      <c r="BX342" s="14"/>
      <c r="BY342" s="14"/>
      <c r="BZ342" s="14"/>
      <c r="CA342" s="14"/>
      <c r="CB342" s="14"/>
    </row>
    <row r="343" spans="1:80" ht="20.100000000000001" customHeight="1" x14ac:dyDescent="0.25">
      <c r="A343" s="23">
        <v>13307</v>
      </c>
      <c r="B343" s="24" t="s">
        <v>415</v>
      </c>
      <c r="C343" s="24" t="s">
        <v>417</v>
      </c>
      <c r="D343" s="24"/>
      <c r="E343" s="66" t="s">
        <v>120</v>
      </c>
      <c r="F343" s="66" t="s">
        <v>121</v>
      </c>
      <c r="G343" s="64">
        <v>30</v>
      </c>
      <c r="H343" s="64">
        <v>5</v>
      </c>
      <c r="I343" s="66" t="s">
        <v>120</v>
      </c>
      <c r="J343" s="72">
        <v>0.15</v>
      </c>
      <c r="K343" s="24" t="s">
        <v>257</v>
      </c>
      <c r="L343" s="24" t="s">
        <v>179</v>
      </c>
      <c r="M343" s="24"/>
      <c r="N343" s="24" t="s">
        <v>125</v>
      </c>
      <c r="O343" s="24" t="str">
        <f t="shared" si="34"/>
        <v>DELOSPERMA WHEELS OF WONDER Golden</v>
      </c>
      <c r="P343" s="54">
        <v>343</v>
      </c>
      <c r="Q343" s="54">
        <v>5</v>
      </c>
      <c r="R343" s="20">
        <f t="shared" si="35"/>
        <v>0</v>
      </c>
      <c r="S343" s="20">
        <f t="shared" si="36"/>
        <v>0</v>
      </c>
      <c r="T343" s="20">
        <f t="shared" si="37"/>
        <v>0</v>
      </c>
      <c r="U343" s="241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304"/>
      <c r="AG343" s="304"/>
      <c r="AH343" s="44"/>
      <c r="AI343" s="44"/>
      <c r="AJ343" s="304"/>
      <c r="AK343" s="30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14"/>
      <c r="BV343" s="14"/>
      <c r="BW343" s="14"/>
      <c r="BX343" s="14"/>
      <c r="BY343" s="14"/>
      <c r="BZ343" s="14"/>
      <c r="CA343" s="14"/>
      <c r="CB343" s="14"/>
    </row>
    <row r="344" spans="1:80" ht="20.100000000000001" customHeight="1" x14ac:dyDescent="0.25">
      <c r="A344" s="125">
        <v>13306</v>
      </c>
      <c r="B344" s="126" t="s">
        <v>415</v>
      </c>
      <c r="C344" s="126" t="s">
        <v>418</v>
      </c>
      <c r="D344" s="126"/>
      <c r="E344" s="127" t="s">
        <v>120</v>
      </c>
      <c r="F344" s="127" t="s">
        <v>121</v>
      </c>
      <c r="G344" s="128">
        <v>30</v>
      </c>
      <c r="H344" s="128">
        <v>5</v>
      </c>
      <c r="I344" s="127" t="s">
        <v>120</v>
      </c>
      <c r="J344" s="129">
        <v>0.15</v>
      </c>
      <c r="K344" s="126" t="s">
        <v>257</v>
      </c>
      <c r="L344" s="126" t="s">
        <v>179</v>
      </c>
      <c r="M344" s="126"/>
      <c r="N344" s="126" t="s">
        <v>125</v>
      </c>
      <c r="O344" s="126" t="str">
        <f t="shared" si="34"/>
        <v>DELOSPERMA WHEELS OF WONDER Hot pink</v>
      </c>
      <c r="P344" s="130">
        <v>344</v>
      </c>
      <c r="Q344" s="130">
        <v>5</v>
      </c>
      <c r="R344" s="20">
        <f t="shared" si="35"/>
        <v>0</v>
      </c>
      <c r="S344" s="20">
        <f t="shared" si="36"/>
        <v>0</v>
      </c>
      <c r="T344" s="20">
        <f t="shared" si="37"/>
        <v>0</v>
      </c>
      <c r="U344" s="242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304"/>
      <c r="AG344" s="304"/>
      <c r="AH344" s="158"/>
      <c r="AI344" s="158"/>
      <c r="AJ344" s="304"/>
      <c r="AK344" s="304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  <c r="BA344" s="158"/>
      <c r="BB344" s="158"/>
      <c r="BC344" s="158"/>
      <c r="BD344" s="158"/>
      <c r="BE344" s="158"/>
      <c r="BF344" s="158"/>
      <c r="BG344" s="158"/>
      <c r="BH344" s="158"/>
      <c r="BI344" s="158"/>
      <c r="BJ344" s="158"/>
      <c r="BK344" s="158"/>
      <c r="BL344" s="158"/>
      <c r="BM344" s="158"/>
      <c r="BN344" s="158"/>
      <c r="BO344" s="158"/>
      <c r="BP344" s="158"/>
      <c r="BQ344" s="158"/>
      <c r="BR344" s="158"/>
      <c r="BS344" s="158"/>
      <c r="BT344" s="158"/>
      <c r="BU344" s="14"/>
      <c r="BV344" s="14"/>
      <c r="BW344" s="14"/>
      <c r="BX344" s="14"/>
      <c r="BY344" s="14"/>
      <c r="BZ344" s="14"/>
      <c r="CA344" s="14"/>
      <c r="CB344" s="14"/>
    </row>
    <row r="345" spans="1:80" ht="20.100000000000001" customHeight="1" x14ac:dyDescent="0.25">
      <c r="A345" s="23">
        <v>24279</v>
      </c>
      <c r="B345" s="24" t="s">
        <v>415</v>
      </c>
      <c r="C345" s="24" t="s">
        <v>419</v>
      </c>
      <c r="D345" s="24"/>
      <c r="E345" s="66" t="s">
        <v>120</v>
      </c>
      <c r="F345" s="66" t="s">
        <v>121</v>
      </c>
      <c r="G345" s="64">
        <v>30</v>
      </c>
      <c r="H345" s="64">
        <v>5</v>
      </c>
      <c r="I345" s="66" t="s">
        <v>120</v>
      </c>
      <c r="J345" s="72">
        <v>0.15</v>
      </c>
      <c r="K345" s="24" t="s">
        <v>257</v>
      </c>
      <c r="L345" s="24" t="s">
        <v>179</v>
      </c>
      <c r="M345" s="24"/>
      <c r="N345" s="24" t="s">
        <v>125</v>
      </c>
      <c r="O345" s="24" t="str">
        <f t="shared" si="34"/>
        <v>DELOSPERMA WHEELS OF WONDER Limoncello</v>
      </c>
      <c r="P345" s="54">
        <v>345</v>
      </c>
      <c r="Q345" s="54">
        <v>5</v>
      </c>
      <c r="R345" s="20">
        <f t="shared" si="35"/>
        <v>0</v>
      </c>
      <c r="S345" s="20">
        <f t="shared" si="36"/>
        <v>0</v>
      </c>
      <c r="T345" s="20">
        <f t="shared" si="37"/>
        <v>0</v>
      </c>
      <c r="U345" s="241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304"/>
      <c r="AG345" s="304"/>
      <c r="AH345" s="44"/>
      <c r="AI345" s="44"/>
      <c r="AJ345" s="304"/>
      <c r="AK345" s="30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14"/>
      <c r="BV345" s="14"/>
      <c r="BW345" s="14"/>
      <c r="BX345" s="14"/>
      <c r="BY345" s="14"/>
      <c r="BZ345" s="14"/>
      <c r="CA345" s="14"/>
      <c r="CB345" s="14"/>
    </row>
    <row r="346" spans="1:80" ht="20.100000000000001" customHeight="1" x14ac:dyDescent="0.25">
      <c r="A346" s="125">
        <v>15248</v>
      </c>
      <c r="B346" s="126" t="s">
        <v>415</v>
      </c>
      <c r="C346" s="126" t="s">
        <v>401</v>
      </c>
      <c r="D346" s="126"/>
      <c r="E346" s="127" t="s">
        <v>120</v>
      </c>
      <c r="F346" s="127" t="s">
        <v>121</v>
      </c>
      <c r="G346" s="128">
        <v>30</v>
      </c>
      <c r="H346" s="128">
        <v>5</v>
      </c>
      <c r="I346" s="127" t="s">
        <v>120</v>
      </c>
      <c r="J346" s="129">
        <v>0.15</v>
      </c>
      <c r="K346" s="126" t="s">
        <v>257</v>
      </c>
      <c r="L346" s="126" t="s">
        <v>179</v>
      </c>
      <c r="M346" s="126"/>
      <c r="N346" s="126" t="s">
        <v>125</v>
      </c>
      <c r="O346" s="126" t="str">
        <f t="shared" si="34"/>
        <v>DELOSPERMA WHEELS OF WONDER Orange</v>
      </c>
      <c r="P346" s="130">
        <v>346</v>
      </c>
      <c r="Q346" s="130">
        <v>5</v>
      </c>
      <c r="R346" s="20">
        <f t="shared" si="35"/>
        <v>0</v>
      </c>
      <c r="S346" s="20">
        <f t="shared" si="36"/>
        <v>0</v>
      </c>
      <c r="T346" s="20">
        <f t="shared" si="37"/>
        <v>0</v>
      </c>
      <c r="U346" s="242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304"/>
      <c r="AG346" s="304"/>
      <c r="AH346" s="158"/>
      <c r="AI346" s="158"/>
      <c r="AJ346" s="304"/>
      <c r="AK346" s="304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  <c r="BA346" s="158"/>
      <c r="BB346" s="158"/>
      <c r="BC346" s="158"/>
      <c r="BD346" s="158"/>
      <c r="BE346" s="158"/>
      <c r="BF346" s="158"/>
      <c r="BG346" s="158"/>
      <c r="BH346" s="158"/>
      <c r="BI346" s="158"/>
      <c r="BJ346" s="158"/>
      <c r="BK346" s="158"/>
      <c r="BL346" s="158"/>
      <c r="BM346" s="158"/>
      <c r="BN346" s="158"/>
      <c r="BO346" s="158"/>
      <c r="BP346" s="158"/>
      <c r="BQ346" s="158"/>
      <c r="BR346" s="158"/>
      <c r="BS346" s="158"/>
      <c r="BT346" s="158"/>
      <c r="BU346" s="14"/>
      <c r="BV346" s="14"/>
      <c r="BW346" s="14"/>
      <c r="BX346" s="14"/>
      <c r="BY346" s="14"/>
      <c r="BZ346" s="14"/>
      <c r="CA346" s="14"/>
      <c r="CB346" s="14"/>
    </row>
    <row r="347" spans="1:80" ht="20.100000000000001" customHeight="1" x14ac:dyDescent="0.25">
      <c r="A347" s="23">
        <v>22926</v>
      </c>
      <c r="B347" s="24" t="s">
        <v>415</v>
      </c>
      <c r="C347" s="24" t="s">
        <v>340</v>
      </c>
      <c r="D347" s="24"/>
      <c r="E347" s="66" t="s">
        <v>120</v>
      </c>
      <c r="F347" s="66" t="s">
        <v>121</v>
      </c>
      <c r="G347" s="64">
        <v>30</v>
      </c>
      <c r="H347" s="64">
        <v>5</v>
      </c>
      <c r="I347" s="66" t="s">
        <v>120</v>
      </c>
      <c r="J347" s="72">
        <v>0.15</v>
      </c>
      <c r="K347" s="24" t="s">
        <v>257</v>
      </c>
      <c r="L347" s="24" t="s">
        <v>179</v>
      </c>
      <c r="M347" s="24"/>
      <c r="N347" s="24" t="s">
        <v>125</v>
      </c>
      <c r="O347" s="24" t="str">
        <f t="shared" si="34"/>
        <v>DELOSPERMA WHEELS OF WONDER Purple</v>
      </c>
      <c r="P347" s="54">
        <v>347</v>
      </c>
      <c r="Q347" s="54">
        <v>5</v>
      </c>
      <c r="R347" s="20">
        <f t="shared" si="35"/>
        <v>0</v>
      </c>
      <c r="S347" s="20">
        <f t="shared" si="36"/>
        <v>0</v>
      </c>
      <c r="T347" s="20">
        <f t="shared" si="37"/>
        <v>0</v>
      </c>
      <c r="U347" s="241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304"/>
      <c r="AG347" s="304"/>
      <c r="AH347" s="44"/>
      <c r="AI347" s="44"/>
      <c r="AJ347" s="304"/>
      <c r="AK347" s="30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14"/>
      <c r="BV347" s="14"/>
      <c r="BW347" s="14"/>
      <c r="BX347" s="14"/>
      <c r="BY347" s="14"/>
      <c r="BZ347" s="14"/>
      <c r="CA347" s="14"/>
      <c r="CB347" s="14"/>
    </row>
    <row r="348" spans="1:80" ht="20.100000000000001" customHeight="1" x14ac:dyDescent="0.25">
      <c r="A348" s="125">
        <v>15247</v>
      </c>
      <c r="B348" s="126" t="s">
        <v>415</v>
      </c>
      <c r="C348" s="126" t="s">
        <v>395</v>
      </c>
      <c r="D348" s="126"/>
      <c r="E348" s="127" t="s">
        <v>120</v>
      </c>
      <c r="F348" s="127" t="s">
        <v>121</v>
      </c>
      <c r="G348" s="128">
        <v>30</v>
      </c>
      <c r="H348" s="128">
        <v>5</v>
      </c>
      <c r="I348" s="127" t="s">
        <v>120</v>
      </c>
      <c r="J348" s="129">
        <v>0.15</v>
      </c>
      <c r="K348" s="126" t="s">
        <v>257</v>
      </c>
      <c r="L348" s="126" t="s">
        <v>179</v>
      </c>
      <c r="M348" s="126"/>
      <c r="N348" s="126" t="s">
        <v>125</v>
      </c>
      <c r="O348" s="126" t="str">
        <f t="shared" si="34"/>
        <v>DELOSPERMA WHEELS OF WONDER White</v>
      </c>
      <c r="P348" s="130">
        <v>348</v>
      </c>
      <c r="Q348" s="130">
        <v>5</v>
      </c>
      <c r="R348" s="20">
        <f t="shared" si="35"/>
        <v>0</v>
      </c>
      <c r="S348" s="20">
        <f t="shared" si="36"/>
        <v>0</v>
      </c>
      <c r="T348" s="20">
        <f t="shared" si="37"/>
        <v>0</v>
      </c>
      <c r="U348" s="242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304"/>
      <c r="AG348" s="304"/>
      <c r="AH348" s="158"/>
      <c r="AI348" s="158"/>
      <c r="AJ348" s="304"/>
      <c r="AK348" s="304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58"/>
      <c r="BJ348" s="158"/>
      <c r="BK348" s="158"/>
      <c r="BL348" s="158"/>
      <c r="BM348" s="158"/>
      <c r="BN348" s="158"/>
      <c r="BO348" s="158"/>
      <c r="BP348" s="158"/>
      <c r="BQ348" s="158"/>
      <c r="BR348" s="158"/>
      <c r="BS348" s="158"/>
      <c r="BT348" s="158"/>
      <c r="BU348" s="14"/>
      <c r="BV348" s="14"/>
      <c r="BW348" s="14"/>
      <c r="BX348" s="14"/>
      <c r="BY348" s="14"/>
      <c r="BZ348" s="14"/>
      <c r="CA348" s="14"/>
      <c r="CB348" s="14"/>
    </row>
    <row r="349" spans="1:80" ht="20.100000000000001" customHeight="1" x14ac:dyDescent="0.25">
      <c r="A349" s="23">
        <v>13445</v>
      </c>
      <c r="B349" s="24" t="s">
        <v>415</v>
      </c>
      <c r="C349" s="24" t="s">
        <v>233</v>
      </c>
      <c r="D349" s="24"/>
      <c r="E349" s="66" t="s">
        <v>120</v>
      </c>
      <c r="F349" s="66" t="s">
        <v>121</v>
      </c>
      <c r="G349" s="64">
        <v>30</v>
      </c>
      <c r="H349" s="64">
        <v>5</v>
      </c>
      <c r="I349" s="66" t="s">
        <v>120</v>
      </c>
      <c r="J349" s="72">
        <v>0.15</v>
      </c>
      <c r="K349" s="24" t="s">
        <v>257</v>
      </c>
      <c r="L349" s="24" t="s">
        <v>179</v>
      </c>
      <c r="M349" s="24"/>
      <c r="N349" s="24" t="s">
        <v>125</v>
      </c>
      <c r="O349" s="24" t="str">
        <f t="shared" si="34"/>
        <v>DELOSPERMA WHEELS OF WONDER Variés</v>
      </c>
      <c r="P349" s="54">
        <v>349</v>
      </c>
      <c r="Q349" s="54">
        <v>5</v>
      </c>
      <c r="R349" s="20">
        <f t="shared" si="35"/>
        <v>0</v>
      </c>
      <c r="S349" s="20">
        <f t="shared" si="36"/>
        <v>0</v>
      </c>
      <c r="T349" s="20">
        <f t="shared" si="37"/>
        <v>0</v>
      </c>
      <c r="U349" s="241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304"/>
      <c r="AG349" s="304"/>
      <c r="AH349" s="44"/>
      <c r="AI349" s="44"/>
      <c r="AJ349" s="304"/>
      <c r="AK349" s="30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14"/>
      <c r="BV349" s="14"/>
      <c r="BW349" s="14"/>
      <c r="BX349" s="14"/>
      <c r="BY349" s="14"/>
      <c r="BZ349" s="14"/>
      <c r="CA349" s="14"/>
      <c r="CB349" s="14"/>
    </row>
    <row r="350" spans="1:80" ht="20.100000000000001" customHeight="1" x14ac:dyDescent="0.25">
      <c r="A350" s="125">
        <v>25997</v>
      </c>
      <c r="B350" s="126" t="s">
        <v>411</v>
      </c>
      <c r="C350" s="126" t="s">
        <v>412</v>
      </c>
      <c r="D350" s="126"/>
      <c r="E350" s="127" t="s">
        <v>120</v>
      </c>
      <c r="F350" s="127" t="s">
        <v>121</v>
      </c>
      <c r="G350" s="128">
        <v>30</v>
      </c>
      <c r="H350" s="128">
        <v>5</v>
      </c>
      <c r="I350" s="127" t="s">
        <v>176</v>
      </c>
      <c r="J350" s="129">
        <v>0.2</v>
      </c>
      <c r="K350" s="126" t="s">
        <v>257</v>
      </c>
      <c r="L350" s="126" t="s">
        <v>179</v>
      </c>
      <c r="M350" s="126"/>
      <c r="N350" s="126" t="s">
        <v>125</v>
      </c>
      <c r="O350" s="126" t="str">
        <f t="shared" si="34"/>
        <v>DELOSPERMA OCEAN SUNSET Orange glow</v>
      </c>
      <c r="P350" s="130">
        <v>350</v>
      </c>
      <c r="Q350" s="130">
        <v>5</v>
      </c>
      <c r="R350" s="20">
        <f t="shared" si="35"/>
        <v>0</v>
      </c>
      <c r="S350" s="20">
        <f t="shared" si="36"/>
        <v>0</v>
      </c>
      <c r="T350" s="20">
        <f t="shared" si="37"/>
        <v>0</v>
      </c>
      <c r="U350" s="242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304"/>
      <c r="AG350" s="304"/>
      <c r="AH350" s="158"/>
      <c r="AI350" s="158"/>
      <c r="AJ350" s="304"/>
      <c r="AK350" s="304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  <c r="BA350" s="158"/>
      <c r="BB350" s="158"/>
      <c r="BC350" s="158"/>
      <c r="BD350" s="158"/>
      <c r="BE350" s="158"/>
      <c r="BF350" s="158"/>
      <c r="BG350" s="158"/>
      <c r="BH350" s="158"/>
      <c r="BI350" s="158"/>
      <c r="BJ350" s="158"/>
      <c r="BK350" s="158"/>
      <c r="BL350" s="158"/>
      <c r="BM350" s="158"/>
      <c r="BN350" s="158"/>
      <c r="BO350" s="158"/>
      <c r="BP350" s="158"/>
      <c r="BQ350" s="158"/>
      <c r="BR350" s="158"/>
      <c r="BS350" s="158"/>
      <c r="BT350" s="158"/>
      <c r="BU350" s="14"/>
      <c r="BV350" s="14"/>
      <c r="BW350" s="14"/>
      <c r="BX350" s="14"/>
      <c r="BY350" s="14"/>
      <c r="BZ350" s="14"/>
      <c r="CA350" s="14"/>
      <c r="CB350" s="14"/>
    </row>
    <row r="351" spans="1:80" ht="20.100000000000001" customHeight="1" x14ac:dyDescent="0.25">
      <c r="A351" s="23">
        <v>25998</v>
      </c>
      <c r="B351" s="24" t="s">
        <v>411</v>
      </c>
      <c r="C351" s="24" t="s">
        <v>413</v>
      </c>
      <c r="D351" s="24"/>
      <c r="E351" s="66" t="s">
        <v>120</v>
      </c>
      <c r="F351" s="66" t="s">
        <v>121</v>
      </c>
      <c r="G351" s="64">
        <v>30</v>
      </c>
      <c r="H351" s="64">
        <v>5</v>
      </c>
      <c r="I351" s="66" t="s">
        <v>176</v>
      </c>
      <c r="J351" s="72">
        <v>0.2</v>
      </c>
      <c r="K351" s="24" t="s">
        <v>257</v>
      </c>
      <c r="L351" s="24" t="s">
        <v>179</v>
      </c>
      <c r="M351" s="24"/>
      <c r="N351" s="24" t="s">
        <v>125</v>
      </c>
      <c r="O351" s="24" t="str">
        <f t="shared" si="34"/>
        <v>DELOSPERMA OCEAN SUNSET Orange vibe</v>
      </c>
      <c r="P351" s="54">
        <v>351</v>
      </c>
      <c r="Q351" s="54">
        <v>5</v>
      </c>
      <c r="R351" s="20">
        <f t="shared" si="35"/>
        <v>0</v>
      </c>
      <c r="S351" s="20">
        <f t="shared" si="36"/>
        <v>0</v>
      </c>
      <c r="T351" s="20">
        <f t="shared" si="37"/>
        <v>0</v>
      </c>
      <c r="U351" s="241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304"/>
      <c r="AG351" s="304"/>
      <c r="AH351" s="44"/>
      <c r="AI351" s="44"/>
      <c r="AJ351" s="304"/>
      <c r="AK351" s="30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14"/>
      <c r="BV351" s="14"/>
      <c r="BW351" s="14"/>
      <c r="BX351" s="14"/>
      <c r="BY351" s="14"/>
      <c r="BZ351" s="14"/>
      <c r="CA351" s="14"/>
      <c r="CB351" s="14"/>
    </row>
    <row r="352" spans="1:80" ht="20.100000000000001" customHeight="1" x14ac:dyDescent="0.25">
      <c r="A352" s="125">
        <v>25999</v>
      </c>
      <c r="B352" s="126" t="s">
        <v>411</v>
      </c>
      <c r="C352" s="126" t="s">
        <v>414</v>
      </c>
      <c r="D352" s="126"/>
      <c r="E352" s="127" t="s">
        <v>120</v>
      </c>
      <c r="F352" s="127" t="s">
        <v>121</v>
      </c>
      <c r="G352" s="128">
        <v>30</v>
      </c>
      <c r="H352" s="128">
        <v>5</v>
      </c>
      <c r="I352" s="127" t="s">
        <v>176</v>
      </c>
      <c r="J352" s="129">
        <v>0.2</v>
      </c>
      <c r="K352" s="126" t="s">
        <v>257</v>
      </c>
      <c r="L352" s="126" t="s">
        <v>179</v>
      </c>
      <c r="M352" s="126"/>
      <c r="N352" s="126" t="s">
        <v>125</v>
      </c>
      <c r="O352" s="126" t="str">
        <f t="shared" si="34"/>
        <v>DELOSPERMA OCEAN SUNSET Violet</v>
      </c>
      <c r="P352" s="130">
        <v>352</v>
      </c>
      <c r="Q352" s="130">
        <v>5</v>
      </c>
      <c r="R352" s="20">
        <f t="shared" si="35"/>
        <v>0</v>
      </c>
      <c r="S352" s="20">
        <f t="shared" si="36"/>
        <v>0</v>
      </c>
      <c r="T352" s="20">
        <f t="shared" si="37"/>
        <v>0</v>
      </c>
      <c r="U352" s="242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304"/>
      <c r="AG352" s="304"/>
      <c r="AH352" s="158"/>
      <c r="AI352" s="158"/>
      <c r="AJ352" s="304"/>
      <c r="AK352" s="304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4"/>
      <c r="BV352" s="14"/>
      <c r="BW352" s="14"/>
      <c r="BX352" s="14"/>
      <c r="BY352" s="14"/>
      <c r="BZ352" s="14"/>
      <c r="CA352" s="14"/>
      <c r="CB352" s="14"/>
    </row>
    <row r="353" spans="1:80" ht="20.100000000000001" customHeight="1" x14ac:dyDescent="0.25">
      <c r="A353" s="23">
        <v>26316</v>
      </c>
      <c r="B353" s="24" t="s">
        <v>411</v>
      </c>
      <c r="C353" s="24" t="s">
        <v>233</v>
      </c>
      <c r="D353" s="24"/>
      <c r="E353" s="66" t="s">
        <v>120</v>
      </c>
      <c r="F353" s="66" t="s">
        <v>121</v>
      </c>
      <c r="G353" s="64">
        <v>30</v>
      </c>
      <c r="H353" s="64">
        <v>5</v>
      </c>
      <c r="I353" s="66" t="s">
        <v>176</v>
      </c>
      <c r="J353" s="72">
        <v>0.2</v>
      </c>
      <c r="K353" s="24" t="s">
        <v>257</v>
      </c>
      <c r="L353" s="24" t="s">
        <v>179</v>
      </c>
      <c r="M353" s="24"/>
      <c r="N353" s="24" t="s">
        <v>125</v>
      </c>
      <c r="O353" s="24"/>
      <c r="P353" s="54">
        <v>353</v>
      </c>
      <c r="Q353" s="54">
        <v>5</v>
      </c>
      <c r="R353" s="20">
        <f t="shared" si="35"/>
        <v>0</v>
      </c>
      <c r="S353" s="20">
        <f t="shared" si="36"/>
        <v>0</v>
      </c>
      <c r="T353" s="20">
        <f t="shared" si="37"/>
        <v>0</v>
      </c>
      <c r="U353" s="241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304"/>
      <c r="AG353" s="304"/>
      <c r="AH353" s="44"/>
      <c r="AI353" s="44"/>
      <c r="AJ353" s="304"/>
      <c r="AK353" s="30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14"/>
      <c r="BV353" s="14"/>
      <c r="BW353" s="14"/>
      <c r="BX353" s="14"/>
      <c r="BY353" s="14"/>
      <c r="BZ353" s="14"/>
      <c r="CA353" s="14"/>
      <c r="CB353" s="14"/>
    </row>
    <row r="354" spans="1:80" ht="20.100000000000001" customHeight="1" x14ac:dyDescent="0.25">
      <c r="A354" s="125">
        <v>25995</v>
      </c>
      <c r="B354" s="126" t="s">
        <v>403</v>
      </c>
      <c r="C354" s="126" t="s">
        <v>340</v>
      </c>
      <c r="D354" s="126"/>
      <c r="E354" s="127" t="s">
        <v>120</v>
      </c>
      <c r="F354" s="127" t="s">
        <v>121</v>
      </c>
      <c r="G354" s="128">
        <v>30</v>
      </c>
      <c r="H354" s="128">
        <v>5</v>
      </c>
      <c r="I354" s="127" t="s">
        <v>176</v>
      </c>
      <c r="J354" s="129">
        <v>0.2</v>
      </c>
      <c r="K354" s="126" t="s">
        <v>257</v>
      </c>
      <c r="L354" s="126" t="s">
        <v>179</v>
      </c>
      <c r="M354" s="126"/>
      <c r="N354" s="126" t="s">
        <v>125</v>
      </c>
      <c r="O354" s="126" t="str">
        <f t="shared" si="34"/>
        <v>DELOSPERMA DESERT DANCER Purple</v>
      </c>
      <c r="P354" s="130">
        <v>354</v>
      </c>
      <c r="Q354" s="130">
        <v>5</v>
      </c>
      <c r="R354" s="20">
        <f t="shared" si="35"/>
        <v>0</v>
      </c>
      <c r="S354" s="20">
        <f t="shared" si="36"/>
        <v>0</v>
      </c>
      <c r="T354" s="20">
        <f t="shared" si="37"/>
        <v>0</v>
      </c>
      <c r="U354" s="242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304"/>
      <c r="AG354" s="304"/>
      <c r="AH354" s="158"/>
      <c r="AI354" s="158"/>
      <c r="AJ354" s="304"/>
      <c r="AK354" s="304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  <c r="BA354" s="158"/>
      <c r="BB354" s="158"/>
      <c r="BC354" s="158"/>
      <c r="BD354" s="158"/>
      <c r="BE354" s="158"/>
      <c r="BF354" s="158"/>
      <c r="BG354" s="158"/>
      <c r="BH354" s="158"/>
      <c r="BI354" s="158"/>
      <c r="BJ354" s="158"/>
      <c r="BK354" s="158"/>
      <c r="BL354" s="158"/>
      <c r="BM354" s="158"/>
      <c r="BN354" s="158"/>
      <c r="BO354" s="158"/>
      <c r="BP354" s="158"/>
      <c r="BQ354" s="158"/>
      <c r="BR354" s="158"/>
      <c r="BS354" s="158"/>
      <c r="BT354" s="158"/>
      <c r="BU354" s="14"/>
      <c r="BV354" s="14"/>
      <c r="BW354" s="14"/>
      <c r="BX354" s="14"/>
      <c r="BY354" s="14"/>
      <c r="BZ354" s="14"/>
      <c r="CA354" s="14"/>
      <c r="CB354" s="14"/>
    </row>
    <row r="355" spans="1:80" ht="20.100000000000001" customHeight="1" x14ac:dyDescent="0.25">
      <c r="A355" s="23">
        <v>25996</v>
      </c>
      <c r="B355" s="24" t="s">
        <v>403</v>
      </c>
      <c r="C355" s="24" t="s">
        <v>263</v>
      </c>
      <c r="D355" s="24"/>
      <c r="E355" s="66" t="s">
        <v>120</v>
      </c>
      <c r="F355" s="66" t="s">
        <v>121</v>
      </c>
      <c r="G355" s="64">
        <v>30</v>
      </c>
      <c r="H355" s="64">
        <v>5</v>
      </c>
      <c r="I355" s="66" t="s">
        <v>176</v>
      </c>
      <c r="J355" s="72">
        <v>0.2</v>
      </c>
      <c r="K355" s="24" t="s">
        <v>257</v>
      </c>
      <c r="L355" s="24" t="s">
        <v>179</v>
      </c>
      <c r="M355" s="24"/>
      <c r="N355" s="24" t="s">
        <v>125</v>
      </c>
      <c r="O355" s="24" t="str">
        <f t="shared" si="34"/>
        <v>DELOSPERMA DESERT DANCER Red</v>
      </c>
      <c r="P355" s="54">
        <v>355</v>
      </c>
      <c r="Q355" s="54">
        <v>5</v>
      </c>
      <c r="R355" s="20">
        <f t="shared" si="35"/>
        <v>0</v>
      </c>
      <c r="S355" s="20">
        <f t="shared" si="36"/>
        <v>0</v>
      </c>
      <c r="T355" s="20">
        <f t="shared" si="37"/>
        <v>0</v>
      </c>
      <c r="U355" s="241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304"/>
      <c r="AG355" s="304"/>
      <c r="AH355" s="44"/>
      <c r="AI355" s="44"/>
      <c r="AJ355" s="304"/>
      <c r="AK355" s="30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14"/>
      <c r="BV355" s="14"/>
      <c r="BW355" s="14"/>
      <c r="BX355" s="14"/>
      <c r="BY355" s="14"/>
      <c r="BZ355" s="14"/>
      <c r="CA355" s="14"/>
      <c r="CB355" s="14"/>
    </row>
    <row r="356" spans="1:80" ht="20.100000000000001" customHeight="1" x14ac:dyDescent="0.25">
      <c r="A356" s="125">
        <v>15575</v>
      </c>
      <c r="B356" s="126" t="s">
        <v>405</v>
      </c>
      <c r="C356" s="126" t="s">
        <v>406</v>
      </c>
      <c r="D356" s="126"/>
      <c r="E356" s="127" t="s">
        <v>120</v>
      </c>
      <c r="F356" s="127" t="s">
        <v>121</v>
      </c>
      <c r="G356" s="128">
        <v>30</v>
      </c>
      <c r="H356" s="128">
        <v>5</v>
      </c>
      <c r="I356" s="127" t="s">
        <v>176</v>
      </c>
      <c r="J356" s="129">
        <v>0.08</v>
      </c>
      <c r="K356" s="126" t="s">
        <v>257</v>
      </c>
      <c r="L356" s="126" t="s">
        <v>179</v>
      </c>
      <c r="M356" s="126"/>
      <c r="N356" s="126" t="s">
        <v>125</v>
      </c>
      <c r="O356" s="126" t="str">
        <f t="shared" si="34"/>
        <v>DELOSPERMA JEWEL OF DESERT Amethyst</v>
      </c>
      <c r="P356" s="130">
        <v>356</v>
      </c>
      <c r="Q356" s="130">
        <v>5</v>
      </c>
      <c r="R356" s="20">
        <f t="shared" si="35"/>
        <v>0</v>
      </c>
      <c r="S356" s="20">
        <f t="shared" si="36"/>
        <v>0</v>
      </c>
      <c r="T356" s="20">
        <f t="shared" si="37"/>
        <v>0</v>
      </c>
      <c r="U356" s="242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304"/>
      <c r="AG356" s="304"/>
      <c r="AH356" s="158"/>
      <c r="AI356" s="158"/>
      <c r="AJ356" s="304"/>
      <c r="AK356" s="304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  <c r="BA356" s="158"/>
      <c r="BB356" s="158"/>
      <c r="BC356" s="158"/>
      <c r="BD356" s="158"/>
      <c r="BE356" s="158"/>
      <c r="BF356" s="158"/>
      <c r="BG356" s="158"/>
      <c r="BH356" s="158"/>
      <c r="BI356" s="158"/>
      <c r="BJ356" s="158"/>
      <c r="BK356" s="158"/>
      <c r="BL356" s="158"/>
      <c r="BM356" s="158"/>
      <c r="BN356" s="158"/>
      <c r="BO356" s="158"/>
      <c r="BP356" s="158"/>
      <c r="BQ356" s="158"/>
      <c r="BR356" s="158"/>
      <c r="BS356" s="158"/>
      <c r="BT356" s="158"/>
      <c r="BU356" s="14"/>
      <c r="BV356" s="14"/>
      <c r="BW356" s="14"/>
      <c r="BX356" s="14"/>
      <c r="BY356" s="14"/>
      <c r="BZ356" s="14"/>
      <c r="CA356" s="14"/>
      <c r="CB356" s="14"/>
    </row>
    <row r="357" spans="1:80" ht="20.100000000000001" customHeight="1" x14ac:dyDescent="0.25">
      <c r="A357" s="23">
        <v>15577</v>
      </c>
      <c r="B357" s="24" t="s">
        <v>405</v>
      </c>
      <c r="C357" s="24" t="s">
        <v>407</v>
      </c>
      <c r="D357" s="24"/>
      <c r="E357" s="66" t="s">
        <v>120</v>
      </c>
      <c r="F357" s="66" t="s">
        <v>121</v>
      </c>
      <c r="G357" s="64">
        <v>30</v>
      </c>
      <c r="H357" s="64">
        <v>5</v>
      </c>
      <c r="I357" s="66" t="s">
        <v>176</v>
      </c>
      <c r="J357" s="72">
        <v>0.08</v>
      </c>
      <c r="K357" s="24" t="s">
        <v>257</v>
      </c>
      <c r="L357" s="24" t="s">
        <v>179</v>
      </c>
      <c r="M357" s="24"/>
      <c r="N357" s="24" t="s">
        <v>125</v>
      </c>
      <c r="O357" s="24" t="str">
        <f t="shared" si="34"/>
        <v>DELOSPERMA JEWEL OF DESERT Grenade</v>
      </c>
      <c r="P357" s="54">
        <v>357</v>
      </c>
      <c r="Q357" s="54">
        <v>5</v>
      </c>
      <c r="R357" s="20">
        <f t="shared" si="35"/>
        <v>0</v>
      </c>
      <c r="S357" s="20">
        <f t="shared" si="36"/>
        <v>0</v>
      </c>
      <c r="T357" s="20">
        <f t="shared" si="37"/>
        <v>0</v>
      </c>
      <c r="U357" s="241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304"/>
      <c r="AG357" s="304"/>
      <c r="AH357" s="44"/>
      <c r="AI357" s="44"/>
      <c r="AJ357" s="304"/>
      <c r="AK357" s="30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14"/>
      <c r="BV357" s="14"/>
      <c r="BW357" s="14"/>
      <c r="BX357" s="14"/>
      <c r="BY357" s="14"/>
      <c r="BZ357" s="14"/>
      <c r="CA357" s="14"/>
      <c r="CB357" s="14"/>
    </row>
    <row r="358" spans="1:80" ht="20.100000000000001" customHeight="1" x14ac:dyDescent="0.25">
      <c r="A358" s="125">
        <v>15579</v>
      </c>
      <c r="B358" s="126" t="s">
        <v>405</v>
      </c>
      <c r="C358" s="126" t="s">
        <v>408</v>
      </c>
      <c r="D358" s="126"/>
      <c r="E358" s="127" t="s">
        <v>120</v>
      </c>
      <c r="F358" s="127" t="s">
        <v>121</v>
      </c>
      <c r="G358" s="128">
        <v>30</v>
      </c>
      <c r="H358" s="128">
        <v>5</v>
      </c>
      <c r="I358" s="127" t="s">
        <v>176</v>
      </c>
      <c r="J358" s="129">
        <v>0.08</v>
      </c>
      <c r="K358" s="126" t="s">
        <v>257</v>
      </c>
      <c r="L358" s="126" t="s">
        <v>179</v>
      </c>
      <c r="M358" s="126"/>
      <c r="N358" s="126" t="s">
        <v>125</v>
      </c>
      <c r="O358" s="126" t="str">
        <f t="shared" si="34"/>
        <v>DELOSPERMA JEWEL OF DESERT Moonstone</v>
      </c>
      <c r="P358" s="130">
        <v>358</v>
      </c>
      <c r="Q358" s="130">
        <v>5</v>
      </c>
      <c r="R358" s="20">
        <f t="shared" si="35"/>
        <v>0</v>
      </c>
      <c r="S358" s="20">
        <f t="shared" si="36"/>
        <v>0</v>
      </c>
      <c r="T358" s="20">
        <f t="shared" si="37"/>
        <v>0</v>
      </c>
      <c r="U358" s="242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304"/>
      <c r="AG358" s="304"/>
      <c r="AH358" s="158"/>
      <c r="AI358" s="158"/>
      <c r="AJ358" s="304"/>
      <c r="AK358" s="304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  <c r="BA358" s="158"/>
      <c r="BB358" s="158"/>
      <c r="BC358" s="158"/>
      <c r="BD358" s="158"/>
      <c r="BE358" s="158"/>
      <c r="BF358" s="158"/>
      <c r="BG358" s="158"/>
      <c r="BH358" s="158"/>
      <c r="BI358" s="158"/>
      <c r="BJ358" s="158"/>
      <c r="BK358" s="158"/>
      <c r="BL358" s="158"/>
      <c r="BM358" s="158"/>
      <c r="BN358" s="158"/>
      <c r="BO358" s="158"/>
      <c r="BP358" s="158"/>
      <c r="BQ358" s="158"/>
      <c r="BR358" s="158"/>
      <c r="BS358" s="158"/>
      <c r="BT358" s="158"/>
      <c r="BU358" s="14"/>
      <c r="BV358" s="14"/>
      <c r="BW358" s="14"/>
      <c r="BX358" s="14"/>
      <c r="BY358" s="14"/>
      <c r="BZ358" s="14"/>
      <c r="CA358" s="14"/>
      <c r="CB358" s="14"/>
    </row>
    <row r="359" spans="1:80" ht="20.100000000000001" customHeight="1" x14ac:dyDescent="0.25">
      <c r="A359" s="23">
        <v>15581</v>
      </c>
      <c r="B359" s="24" t="s">
        <v>405</v>
      </c>
      <c r="C359" s="24" t="s">
        <v>409</v>
      </c>
      <c r="D359" s="24"/>
      <c r="E359" s="66" t="s">
        <v>120</v>
      </c>
      <c r="F359" s="66" t="s">
        <v>121</v>
      </c>
      <c r="G359" s="64">
        <v>30</v>
      </c>
      <c r="H359" s="64">
        <v>5</v>
      </c>
      <c r="I359" s="66" t="s">
        <v>176</v>
      </c>
      <c r="J359" s="72">
        <v>0.08</v>
      </c>
      <c r="K359" s="24" t="s">
        <v>257</v>
      </c>
      <c r="L359" s="24" t="s">
        <v>179</v>
      </c>
      <c r="M359" s="24"/>
      <c r="N359" s="24" t="s">
        <v>125</v>
      </c>
      <c r="O359" s="24" t="str">
        <f t="shared" si="34"/>
        <v>DELOSPERMA JEWEL OF DESERT Opal</v>
      </c>
      <c r="P359" s="54">
        <v>359</v>
      </c>
      <c r="Q359" s="54">
        <v>5</v>
      </c>
      <c r="R359" s="20">
        <f t="shared" si="35"/>
        <v>0</v>
      </c>
      <c r="S359" s="20">
        <f t="shared" si="36"/>
        <v>0</v>
      </c>
      <c r="T359" s="20">
        <f t="shared" si="37"/>
        <v>0</v>
      </c>
      <c r="U359" s="241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304"/>
      <c r="AG359" s="304"/>
      <c r="AH359" s="44"/>
      <c r="AI359" s="44"/>
      <c r="AJ359" s="304"/>
      <c r="AK359" s="30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14"/>
      <c r="BV359" s="14"/>
      <c r="BW359" s="14"/>
      <c r="BX359" s="14"/>
      <c r="BY359" s="14"/>
      <c r="BZ359" s="14"/>
      <c r="CA359" s="14"/>
      <c r="CB359" s="14"/>
    </row>
    <row r="360" spans="1:80" ht="20.100000000000001" customHeight="1" x14ac:dyDescent="0.25">
      <c r="A360" s="125">
        <v>15583</v>
      </c>
      <c r="B360" s="126" t="s">
        <v>405</v>
      </c>
      <c r="C360" s="126" t="s">
        <v>410</v>
      </c>
      <c r="D360" s="126"/>
      <c r="E360" s="127" t="s">
        <v>120</v>
      </c>
      <c r="F360" s="127" t="s">
        <v>121</v>
      </c>
      <c r="G360" s="128">
        <v>30</v>
      </c>
      <c r="H360" s="128">
        <v>5</v>
      </c>
      <c r="I360" s="127" t="s">
        <v>176</v>
      </c>
      <c r="J360" s="129">
        <v>0.08</v>
      </c>
      <c r="K360" s="126" t="s">
        <v>257</v>
      </c>
      <c r="L360" s="126" t="s">
        <v>179</v>
      </c>
      <c r="M360" s="126"/>
      <c r="N360" s="126" t="s">
        <v>125</v>
      </c>
      <c r="O360" s="126" t="str">
        <f t="shared" si="34"/>
        <v>DELOSPERMA JEWEL OF DESERT Peridot</v>
      </c>
      <c r="P360" s="130">
        <v>360</v>
      </c>
      <c r="Q360" s="130">
        <v>5</v>
      </c>
      <c r="R360" s="20">
        <f t="shared" si="35"/>
        <v>0</v>
      </c>
      <c r="S360" s="20">
        <f t="shared" si="36"/>
        <v>0</v>
      </c>
      <c r="T360" s="20">
        <f t="shared" si="37"/>
        <v>0</v>
      </c>
      <c r="U360" s="242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304"/>
      <c r="AG360" s="304"/>
      <c r="AH360" s="158"/>
      <c r="AI360" s="158"/>
      <c r="AJ360" s="304"/>
      <c r="AK360" s="304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  <c r="BA360" s="158"/>
      <c r="BB360" s="158"/>
      <c r="BC360" s="158"/>
      <c r="BD360" s="158"/>
      <c r="BE360" s="158"/>
      <c r="BF360" s="158"/>
      <c r="BG360" s="158"/>
      <c r="BH360" s="158"/>
      <c r="BI360" s="158"/>
      <c r="BJ360" s="158"/>
      <c r="BK360" s="158"/>
      <c r="BL360" s="158"/>
      <c r="BM360" s="158"/>
      <c r="BN360" s="158"/>
      <c r="BO360" s="158"/>
      <c r="BP360" s="158"/>
      <c r="BQ360" s="158"/>
      <c r="BR360" s="158"/>
      <c r="BS360" s="158"/>
      <c r="BT360" s="158"/>
      <c r="BU360" s="14"/>
      <c r="BV360" s="14"/>
      <c r="BW360" s="14"/>
      <c r="BX360" s="14"/>
      <c r="BY360" s="14"/>
      <c r="BZ360" s="14"/>
      <c r="CA360" s="14"/>
      <c r="CB360" s="14"/>
    </row>
    <row r="361" spans="1:80" ht="20.100000000000001" customHeight="1" x14ac:dyDescent="0.25">
      <c r="A361" s="23">
        <v>15634</v>
      </c>
      <c r="B361" s="24" t="s">
        <v>405</v>
      </c>
      <c r="C361" s="24" t="s">
        <v>233</v>
      </c>
      <c r="D361" s="24"/>
      <c r="E361" s="66" t="s">
        <v>120</v>
      </c>
      <c r="F361" s="66" t="s">
        <v>121</v>
      </c>
      <c r="G361" s="64">
        <v>30</v>
      </c>
      <c r="H361" s="64">
        <v>5</v>
      </c>
      <c r="I361" s="66" t="s">
        <v>176</v>
      </c>
      <c r="J361" s="72">
        <v>0.08</v>
      </c>
      <c r="K361" s="24" t="s">
        <v>257</v>
      </c>
      <c r="L361" s="24" t="s">
        <v>179</v>
      </c>
      <c r="M361" s="24"/>
      <c r="N361" s="24" t="s">
        <v>125</v>
      </c>
      <c r="O361" s="24" t="str">
        <f t="shared" si="34"/>
        <v>DELOSPERMA JEWEL OF DESERT Variés</v>
      </c>
      <c r="P361" s="54">
        <v>361</v>
      </c>
      <c r="Q361" s="54">
        <v>5</v>
      </c>
      <c r="R361" s="20">
        <f t="shared" si="35"/>
        <v>0</v>
      </c>
      <c r="S361" s="20">
        <f t="shared" si="36"/>
        <v>0</v>
      </c>
      <c r="T361" s="20">
        <f t="shared" si="37"/>
        <v>0</v>
      </c>
      <c r="U361" s="241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304"/>
      <c r="AG361" s="304"/>
      <c r="AH361" s="44"/>
      <c r="AI361" s="44"/>
      <c r="AJ361" s="304"/>
      <c r="AK361" s="30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14"/>
      <c r="BV361" s="14"/>
      <c r="BW361" s="14"/>
      <c r="BX361" s="14"/>
      <c r="BY361" s="14"/>
      <c r="BZ361" s="14"/>
      <c r="CA361" s="14"/>
      <c r="CB361" s="14"/>
    </row>
    <row r="362" spans="1:80" ht="20.100000000000001" customHeight="1" x14ac:dyDescent="0.25">
      <c r="A362" s="146"/>
      <c r="B362" s="145" t="s">
        <v>420</v>
      </c>
      <c r="C362" s="147"/>
      <c r="D362" s="147"/>
      <c r="E362" s="148"/>
      <c r="F362" s="148"/>
      <c r="G362" s="148"/>
      <c r="H362" s="266"/>
      <c r="I362" s="148"/>
      <c r="J362" s="149"/>
      <c r="K362" s="147"/>
      <c r="L362" s="147" t="s">
        <v>131</v>
      </c>
      <c r="M362" s="147"/>
      <c r="N362" s="147"/>
      <c r="O362" s="147" t="str">
        <f t="shared" si="34"/>
        <v xml:space="preserve">DIANTHUS </v>
      </c>
      <c r="P362" s="150">
        <v>362</v>
      </c>
      <c r="Q362" s="150"/>
      <c r="R362" s="20"/>
      <c r="S362" s="20"/>
      <c r="T362" s="20"/>
      <c r="U362" s="506"/>
      <c r="V362" s="507"/>
      <c r="W362" s="507"/>
      <c r="X362" s="507"/>
      <c r="Y362" s="507"/>
      <c r="Z362" s="507"/>
      <c r="AA362" s="507"/>
      <c r="AB362" s="507"/>
      <c r="AC362" s="507"/>
      <c r="AD362" s="507"/>
      <c r="AE362" s="507"/>
      <c r="AF362" s="507"/>
      <c r="AG362" s="507"/>
      <c r="AH362" s="507"/>
      <c r="AI362" s="507"/>
      <c r="AJ362" s="507"/>
      <c r="AK362" s="507"/>
      <c r="AL362" s="507"/>
      <c r="AM362" s="507"/>
      <c r="AN362" s="507"/>
      <c r="AO362" s="507"/>
      <c r="AP362" s="507"/>
      <c r="AQ362" s="507"/>
      <c r="AR362" s="507"/>
      <c r="AS362" s="507"/>
      <c r="AT362" s="507"/>
      <c r="AU362" s="507"/>
      <c r="AV362" s="507"/>
      <c r="AW362" s="507"/>
      <c r="AX362" s="507"/>
      <c r="AY362" s="507"/>
      <c r="AZ362" s="507"/>
      <c r="BA362" s="507"/>
      <c r="BB362" s="507"/>
      <c r="BC362" s="507"/>
      <c r="BD362" s="507"/>
      <c r="BE362" s="507"/>
      <c r="BF362" s="507"/>
      <c r="BG362" s="507"/>
      <c r="BH362" s="507"/>
      <c r="BI362" s="507"/>
      <c r="BJ362" s="507"/>
      <c r="BK362" s="507"/>
      <c r="BL362" s="507"/>
      <c r="BM362" s="507"/>
      <c r="BN362" s="507"/>
      <c r="BO362" s="507"/>
      <c r="BP362" s="507"/>
      <c r="BQ362" s="507"/>
      <c r="BR362" s="507"/>
      <c r="BS362" s="507"/>
      <c r="BT362" s="507"/>
      <c r="BU362" s="14"/>
      <c r="BV362" s="14"/>
      <c r="BW362" s="14"/>
      <c r="BX362" s="14"/>
      <c r="BY362" s="14"/>
      <c r="BZ362" s="14"/>
      <c r="CA362" s="14"/>
      <c r="CB362" s="14"/>
    </row>
    <row r="363" spans="1:80" ht="20.100000000000001" customHeight="1" x14ac:dyDescent="0.25">
      <c r="A363" s="23">
        <v>25899</v>
      </c>
      <c r="B363" s="24" t="s">
        <v>772</v>
      </c>
      <c r="C363" s="24" t="s">
        <v>283</v>
      </c>
      <c r="D363" s="24"/>
      <c r="E363" s="66" t="s">
        <v>120</v>
      </c>
      <c r="F363" s="66" t="s">
        <v>121</v>
      </c>
      <c r="G363" s="64">
        <v>30</v>
      </c>
      <c r="H363" s="64">
        <v>5</v>
      </c>
      <c r="I363" s="66" t="s">
        <v>120</v>
      </c>
      <c r="J363" s="72">
        <v>0.04</v>
      </c>
      <c r="K363" s="24" t="s">
        <v>257</v>
      </c>
      <c r="L363" s="24" t="s">
        <v>124</v>
      </c>
      <c r="M363" s="24"/>
      <c r="N363" s="24" t="s">
        <v>125</v>
      </c>
      <c r="O363" s="24" t="str">
        <f t="shared" si="34"/>
        <v>DIANTHUS OSCAR Cherry</v>
      </c>
      <c r="P363" s="54">
        <v>363</v>
      </c>
      <c r="Q363" s="54">
        <v>5</v>
      </c>
      <c r="R363" s="20">
        <f t="shared" si="35"/>
        <v>0</v>
      </c>
      <c r="S363" s="20">
        <f t="shared" si="36"/>
        <v>0</v>
      </c>
      <c r="T363" s="20">
        <f t="shared" si="37"/>
        <v>0</v>
      </c>
      <c r="U363" s="241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304"/>
      <c r="AG363" s="304"/>
      <c r="AH363" s="44"/>
      <c r="AI363" s="44"/>
      <c r="AJ363" s="304"/>
      <c r="AK363" s="30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14"/>
      <c r="BV363" s="14"/>
      <c r="BW363" s="14"/>
      <c r="BX363" s="14"/>
      <c r="BY363" s="14"/>
      <c r="BZ363" s="14"/>
      <c r="CA363" s="14"/>
      <c r="CB363" s="14"/>
    </row>
    <row r="364" spans="1:80" ht="20.100000000000001" customHeight="1" x14ac:dyDescent="0.25">
      <c r="A364" s="125">
        <v>25900</v>
      </c>
      <c r="B364" s="126" t="s">
        <v>772</v>
      </c>
      <c r="C364" s="126" t="s">
        <v>773</v>
      </c>
      <c r="D364" s="126"/>
      <c r="E364" s="127" t="s">
        <v>120</v>
      </c>
      <c r="F364" s="127" t="s">
        <v>121</v>
      </c>
      <c r="G364" s="128">
        <v>30</v>
      </c>
      <c r="H364" s="128">
        <v>5</v>
      </c>
      <c r="I364" s="127" t="s">
        <v>120</v>
      </c>
      <c r="J364" s="129">
        <v>0.04</v>
      </c>
      <c r="K364" s="126" t="s">
        <v>257</v>
      </c>
      <c r="L364" s="126" t="s">
        <v>124</v>
      </c>
      <c r="M364" s="126"/>
      <c r="N364" s="126" t="s">
        <v>125</v>
      </c>
      <c r="O364" s="126" t="str">
        <f t="shared" si="34"/>
        <v>DIANTHUS OSCAR Dark Red</v>
      </c>
      <c r="P364" s="130">
        <v>364</v>
      </c>
      <c r="Q364" s="130">
        <v>5</v>
      </c>
      <c r="R364" s="20">
        <f t="shared" si="35"/>
        <v>0</v>
      </c>
      <c r="S364" s="20">
        <f t="shared" si="36"/>
        <v>0</v>
      </c>
      <c r="T364" s="20">
        <f t="shared" si="37"/>
        <v>0</v>
      </c>
      <c r="U364" s="242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304"/>
      <c r="AG364" s="304"/>
      <c r="AH364" s="158"/>
      <c r="AI364" s="158"/>
      <c r="AJ364" s="304"/>
      <c r="AK364" s="304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8"/>
      <c r="BH364" s="158"/>
      <c r="BI364" s="158"/>
      <c r="BJ364" s="158"/>
      <c r="BK364" s="158"/>
      <c r="BL364" s="158"/>
      <c r="BM364" s="158"/>
      <c r="BN364" s="158"/>
      <c r="BO364" s="158"/>
      <c r="BP364" s="158"/>
      <c r="BQ364" s="158"/>
      <c r="BR364" s="158"/>
      <c r="BS364" s="158"/>
      <c r="BT364" s="158"/>
      <c r="BU364" s="14"/>
      <c r="BV364" s="14"/>
      <c r="BW364" s="14"/>
      <c r="BX364" s="14"/>
      <c r="BY364" s="14"/>
      <c r="BZ364" s="14"/>
      <c r="CA364" s="14"/>
      <c r="CB364" s="14"/>
    </row>
    <row r="365" spans="1:80" ht="20.100000000000001" customHeight="1" x14ac:dyDescent="0.25">
      <c r="A365" s="23">
        <v>25901</v>
      </c>
      <c r="B365" s="24" t="s">
        <v>772</v>
      </c>
      <c r="C365" s="24" t="s">
        <v>774</v>
      </c>
      <c r="D365" s="24"/>
      <c r="E365" s="66" t="s">
        <v>120</v>
      </c>
      <c r="F365" s="66" t="s">
        <v>121</v>
      </c>
      <c r="G365" s="64">
        <v>30</v>
      </c>
      <c r="H365" s="64">
        <v>5</v>
      </c>
      <c r="I365" s="66" t="s">
        <v>120</v>
      </c>
      <c r="J365" s="72">
        <v>0.04</v>
      </c>
      <c r="K365" s="24" t="s">
        <v>257</v>
      </c>
      <c r="L365" s="24" t="s">
        <v>124</v>
      </c>
      <c r="M365" s="24"/>
      <c r="N365" s="24" t="s">
        <v>125</v>
      </c>
      <c r="O365" s="24" t="str">
        <f t="shared" si="34"/>
        <v>DIANTHUS OSCAR Oscar</v>
      </c>
      <c r="P365" s="54">
        <v>365</v>
      </c>
      <c r="Q365" s="54">
        <v>5</v>
      </c>
      <c r="R365" s="20">
        <f t="shared" si="35"/>
        <v>0</v>
      </c>
      <c r="S365" s="20">
        <f t="shared" si="36"/>
        <v>0</v>
      </c>
      <c r="T365" s="20">
        <f t="shared" si="37"/>
        <v>0</v>
      </c>
      <c r="U365" s="241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304"/>
      <c r="AG365" s="304"/>
      <c r="AH365" s="44"/>
      <c r="AI365" s="44"/>
      <c r="AJ365" s="304"/>
      <c r="AK365" s="30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14"/>
      <c r="BV365" s="14"/>
      <c r="BW365" s="14"/>
      <c r="BX365" s="14"/>
      <c r="BY365" s="14"/>
      <c r="BZ365" s="14"/>
      <c r="CA365" s="14"/>
      <c r="CB365" s="14"/>
    </row>
    <row r="366" spans="1:80" ht="20.100000000000001" customHeight="1" x14ac:dyDescent="0.25">
      <c r="A366" s="125">
        <v>25902</v>
      </c>
      <c r="B366" s="126" t="s">
        <v>772</v>
      </c>
      <c r="C366" s="126" t="s">
        <v>775</v>
      </c>
      <c r="D366" s="126"/>
      <c r="E366" s="127" t="s">
        <v>120</v>
      </c>
      <c r="F366" s="127" t="s">
        <v>121</v>
      </c>
      <c r="G366" s="128">
        <v>30</v>
      </c>
      <c r="H366" s="128">
        <v>5</v>
      </c>
      <c r="I366" s="127" t="s">
        <v>120</v>
      </c>
      <c r="J366" s="129">
        <v>0.04</v>
      </c>
      <c r="K366" s="126" t="s">
        <v>257</v>
      </c>
      <c r="L366" s="126" t="s">
        <v>124</v>
      </c>
      <c r="M366" s="126"/>
      <c r="N366" s="126" t="s">
        <v>125</v>
      </c>
      <c r="O366" s="126" t="str">
        <f t="shared" si="34"/>
        <v>DIANTHUS OSCAR Pink and Purple</v>
      </c>
      <c r="P366" s="130">
        <v>366</v>
      </c>
      <c r="Q366" s="130">
        <v>5</v>
      </c>
      <c r="R366" s="20">
        <f t="shared" si="35"/>
        <v>0</v>
      </c>
      <c r="S366" s="20">
        <f t="shared" si="36"/>
        <v>0</v>
      </c>
      <c r="T366" s="20">
        <f t="shared" si="37"/>
        <v>0</v>
      </c>
      <c r="U366" s="242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304"/>
      <c r="AG366" s="304"/>
      <c r="AH366" s="158"/>
      <c r="AI366" s="158"/>
      <c r="AJ366" s="304"/>
      <c r="AK366" s="304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  <c r="BA366" s="158"/>
      <c r="BB366" s="158"/>
      <c r="BC366" s="158"/>
      <c r="BD366" s="158"/>
      <c r="BE366" s="158"/>
      <c r="BF366" s="158"/>
      <c r="BG366" s="158"/>
      <c r="BH366" s="158"/>
      <c r="BI366" s="158"/>
      <c r="BJ366" s="158"/>
      <c r="BK366" s="158"/>
      <c r="BL366" s="158"/>
      <c r="BM366" s="158"/>
      <c r="BN366" s="158"/>
      <c r="BO366" s="158"/>
      <c r="BP366" s="158"/>
      <c r="BQ366" s="158"/>
      <c r="BR366" s="158"/>
      <c r="BS366" s="158"/>
      <c r="BT366" s="158"/>
      <c r="BU366" s="14"/>
      <c r="BV366" s="14"/>
      <c r="BW366" s="14"/>
      <c r="BX366" s="14"/>
      <c r="BY366" s="14"/>
      <c r="BZ366" s="14"/>
      <c r="CA366" s="14"/>
      <c r="CB366" s="14"/>
    </row>
    <row r="367" spans="1:80" ht="20.100000000000001" customHeight="1" x14ac:dyDescent="0.25">
      <c r="A367" s="23">
        <v>25903</v>
      </c>
      <c r="B367" s="24" t="s">
        <v>772</v>
      </c>
      <c r="C367" s="24" t="s">
        <v>776</v>
      </c>
      <c r="D367" s="24"/>
      <c r="E367" s="66" t="s">
        <v>120</v>
      </c>
      <c r="F367" s="66" t="s">
        <v>121</v>
      </c>
      <c r="G367" s="64">
        <v>30</v>
      </c>
      <c r="H367" s="64">
        <v>5</v>
      </c>
      <c r="I367" s="66" t="s">
        <v>120</v>
      </c>
      <c r="J367" s="72">
        <v>0.04</v>
      </c>
      <c r="K367" s="24" t="s">
        <v>257</v>
      </c>
      <c r="L367" s="24" t="s">
        <v>124</v>
      </c>
      <c r="M367" s="24"/>
      <c r="N367" s="24" t="s">
        <v>125</v>
      </c>
      <c r="O367" s="24" t="str">
        <f t="shared" si="34"/>
        <v>DIANTHUS OSCAR Pink Heart</v>
      </c>
      <c r="P367" s="54">
        <v>367</v>
      </c>
      <c r="Q367" s="54">
        <v>5</v>
      </c>
      <c r="R367" s="20">
        <f t="shared" si="35"/>
        <v>0</v>
      </c>
      <c r="S367" s="20">
        <f t="shared" si="36"/>
        <v>0</v>
      </c>
      <c r="T367" s="20">
        <f t="shared" si="37"/>
        <v>0</v>
      </c>
      <c r="U367" s="241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304"/>
      <c r="AG367" s="304"/>
      <c r="AH367" s="44"/>
      <c r="AI367" s="44"/>
      <c r="AJ367" s="304"/>
      <c r="AK367" s="30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14"/>
      <c r="BV367" s="14"/>
      <c r="BW367" s="14"/>
      <c r="BX367" s="14"/>
      <c r="BY367" s="14"/>
      <c r="BZ367" s="14"/>
      <c r="CA367" s="14"/>
      <c r="CB367" s="14"/>
    </row>
    <row r="368" spans="1:80" ht="20.100000000000001" customHeight="1" x14ac:dyDescent="0.25">
      <c r="A368" s="125">
        <v>25904</v>
      </c>
      <c r="B368" s="126" t="s">
        <v>772</v>
      </c>
      <c r="C368" s="126" t="s">
        <v>777</v>
      </c>
      <c r="D368" s="126"/>
      <c r="E368" s="127" t="s">
        <v>120</v>
      </c>
      <c r="F368" s="127" t="s">
        <v>121</v>
      </c>
      <c r="G368" s="128">
        <v>30</v>
      </c>
      <c r="H368" s="128">
        <v>5</v>
      </c>
      <c r="I368" s="127" t="s">
        <v>120</v>
      </c>
      <c r="J368" s="129">
        <v>0.04</v>
      </c>
      <c r="K368" s="126" t="s">
        <v>257</v>
      </c>
      <c r="L368" s="126" t="s">
        <v>124</v>
      </c>
      <c r="M368" s="126"/>
      <c r="N368" s="126" t="s">
        <v>125</v>
      </c>
      <c r="O368" s="126" t="str">
        <f t="shared" si="34"/>
        <v>DIANTHUS OSCAR Purple Star</v>
      </c>
      <c r="P368" s="130">
        <v>368</v>
      </c>
      <c r="Q368" s="130">
        <v>5</v>
      </c>
      <c r="R368" s="20">
        <f t="shared" si="35"/>
        <v>0</v>
      </c>
      <c r="S368" s="20">
        <f t="shared" si="36"/>
        <v>0</v>
      </c>
      <c r="T368" s="20">
        <f t="shared" si="37"/>
        <v>0</v>
      </c>
      <c r="U368" s="242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304"/>
      <c r="AG368" s="304"/>
      <c r="AH368" s="158"/>
      <c r="AI368" s="158"/>
      <c r="AJ368" s="304"/>
      <c r="AK368" s="304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58"/>
      <c r="BJ368" s="158"/>
      <c r="BK368" s="158"/>
      <c r="BL368" s="158"/>
      <c r="BM368" s="158"/>
      <c r="BN368" s="158"/>
      <c r="BO368" s="158"/>
      <c r="BP368" s="158"/>
      <c r="BQ368" s="158"/>
      <c r="BR368" s="158"/>
      <c r="BS368" s="158"/>
      <c r="BT368" s="158"/>
      <c r="BU368" s="14"/>
      <c r="BV368" s="14"/>
      <c r="BW368" s="14"/>
      <c r="BX368" s="14"/>
      <c r="BY368" s="14"/>
      <c r="BZ368" s="14"/>
      <c r="CA368" s="14"/>
      <c r="CB368" s="14"/>
    </row>
    <row r="369" spans="1:80" ht="20.100000000000001" customHeight="1" x14ac:dyDescent="0.25">
      <c r="A369" s="23">
        <v>25905</v>
      </c>
      <c r="B369" s="24" t="s">
        <v>772</v>
      </c>
      <c r="C369" s="24" t="s">
        <v>778</v>
      </c>
      <c r="D369" s="24"/>
      <c r="E369" s="66" t="s">
        <v>120</v>
      </c>
      <c r="F369" s="66" t="s">
        <v>121</v>
      </c>
      <c r="G369" s="64">
        <v>30</v>
      </c>
      <c r="H369" s="64">
        <v>5</v>
      </c>
      <c r="I369" s="66" t="s">
        <v>120</v>
      </c>
      <c r="J369" s="72">
        <v>0.04</v>
      </c>
      <c r="K369" s="24" t="s">
        <v>257</v>
      </c>
      <c r="L369" s="24" t="s">
        <v>124</v>
      </c>
      <c r="M369" s="24"/>
      <c r="N369" s="24" t="s">
        <v>125</v>
      </c>
      <c r="O369" s="24" t="str">
        <f t="shared" si="34"/>
        <v>DIANTHUS OSCAR Purple Wings</v>
      </c>
      <c r="P369" s="54">
        <v>369</v>
      </c>
      <c r="Q369" s="54">
        <v>5</v>
      </c>
      <c r="R369" s="20">
        <f t="shared" si="35"/>
        <v>0</v>
      </c>
      <c r="S369" s="20">
        <f t="shared" si="36"/>
        <v>0</v>
      </c>
      <c r="T369" s="20">
        <f t="shared" si="37"/>
        <v>0</v>
      </c>
      <c r="U369" s="241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304"/>
      <c r="AG369" s="304"/>
      <c r="AH369" s="44"/>
      <c r="AI369" s="44"/>
      <c r="AJ369" s="304"/>
      <c r="AK369" s="30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14"/>
      <c r="BV369" s="14"/>
      <c r="BW369" s="14"/>
      <c r="BX369" s="14"/>
      <c r="BY369" s="14"/>
      <c r="BZ369" s="14"/>
      <c r="CA369" s="14"/>
      <c r="CB369" s="14"/>
    </row>
    <row r="370" spans="1:80" ht="20.100000000000001" customHeight="1" x14ac:dyDescent="0.25">
      <c r="A370" s="125">
        <v>25906</v>
      </c>
      <c r="B370" s="126" t="s">
        <v>772</v>
      </c>
      <c r="C370" s="126" t="s">
        <v>779</v>
      </c>
      <c r="D370" s="126"/>
      <c r="E370" s="127" t="s">
        <v>120</v>
      </c>
      <c r="F370" s="127" t="s">
        <v>121</v>
      </c>
      <c r="G370" s="128">
        <v>30</v>
      </c>
      <c r="H370" s="128">
        <v>5</v>
      </c>
      <c r="I370" s="127" t="s">
        <v>120</v>
      </c>
      <c r="J370" s="129">
        <v>0.04</v>
      </c>
      <c r="K370" s="126" t="s">
        <v>257</v>
      </c>
      <c r="L370" s="126" t="s">
        <v>124</v>
      </c>
      <c r="M370" s="126"/>
      <c r="N370" s="126" t="s">
        <v>125</v>
      </c>
      <c r="O370" s="126" t="str">
        <f t="shared" si="34"/>
        <v>DIANTHUS OSCAR Red Star</v>
      </c>
      <c r="P370" s="130">
        <v>370</v>
      </c>
      <c r="Q370" s="130">
        <v>5</v>
      </c>
      <c r="R370" s="20">
        <f t="shared" si="35"/>
        <v>0</v>
      </c>
      <c r="S370" s="20">
        <f t="shared" si="36"/>
        <v>0</v>
      </c>
      <c r="T370" s="20">
        <f t="shared" si="37"/>
        <v>0</v>
      </c>
      <c r="U370" s="242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304"/>
      <c r="AG370" s="304"/>
      <c r="AH370" s="158"/>
      <c r="AI370" s="158"/>
      <c r="AJ370" s="304"/>
      <c r="AK370" s="304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4"/>
      <c r="BV370" s="14"/>
      <c r="BW370" s="14"/>
      <c r="BX370" s="14"/>
      <c r="BY370" s="14"/>
      <c r="BZ370" s="14"/>
      <c r="CA370" s="14"/>
      <c r="CB370" s="14"/>
    </row>
    <row r="371" spans="1:80" ht="20.100000000000001" customHeight="1" x14ac:dyDescent="0.25">
      <c r="A371" s="23">
        <v>25907</v>
      </c>
      <c r="B371" s="24" t="s">
        <v>772</v>
      </c>
      <c r="C371" s="24" t="s">
        <v>716</v>
      </c>
      <c r="D371" s="24"/>
      <c r="E371" s="66" t="s">
        <v>120</v>
      </c>
      <c r="F371" s="66" t="s">
        <v>121</v>
      </c>
      <c r="G371" s="64">
        <v>30</v>
      </c>
      <c r="H371" s="64">
        <v>5</v>
      </c>
      <c r="I371" s="66" t="s">
        <v>120</v>
      </c>
      <c r="J371" s="72">
        <v>0.04</v>
      </c>
      <c r="K371" s="24" t="s">
        <v>257</v>
      </c>
      <c r="L371" s="24" t="s">
        <v>124</v>
      </c>
      <c r="M371" s="24"/>
      <c r="N371" s="24" t="s">
        <v>125</v>
      </c>
      <c r="O371" s="24" t="str">
        <f t="shared" si="34"/>
        <v>DIANTHUS OSCAR Salmon</v>
      </c>
      <c r="P371" s="54">
        <v>371</v>
      </c>
      <c r="Q371" s="54">
        <v>5</v>
      </c>
      <c r="R371" s="20">
        <f t="shared" si="35"/>
        <v>0</v>
      </c>
      <c r="S371" s="20">
        <f t="shared" si="36"/>
        <v>0</v>
      </c>
      <c r="T371" s="20">
        <f t="shared" si="37"/>
        <v>0</v>
      </c>
      <c r="U371" s="241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304"/>
      <c r="AG371" s="304"/>
      <c r="AH371" s="44"/>
      <c r="AI371" s="44"/>
      <c r="AJ371" s="304"/>
      <c r="AK371" s="30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14"/>
      <c r="BV371" s="14"/>
      <c r="BW371" s="14"/>
      <c r="BX371" s="14"/>
      <c r="BY371" s="14"/>
      <c r="BZ371" s="14"/>
      <c r="CA371" s="14"/>
      <c r="CB371" s="14"/>
    </row>
    <row r="372" spans="1:80" ht="20.100000000000001" customHeight="1" x14ac:dyDescent="0.25">
      <c r="A372" s="125">
        <v>25908</v>
      </c>
      <c r="B372" s="126" t="s">
        <v>772</v>
      </c>
      <c r="C372" s="126" t="s">
        <v>395</v>
      </c>
      <c r="D372" s="126"/>
      <c r="E372" s="127" t="s">
        <v>120</v>
      </c>
      <c r="F372" s="127" t="s">
        <v>121</v>
      </c>
      <c r="G372" s="128">
        <v>30</v>
      </c>
      <c r="H372" s="128">
        <v>5</v>
      </c>
      <c r="I372" s="127" t="s">
        <v>120</v>
      </c>
      <c r="J372" s="129">
        <v>0.04</v>
      </c>
      <c r="K372" s="126" t="s">
        <v>257</v>
      </c>
      <c r="L372" s="126" t="s">
        <v>124</v>
      </c>
      <c r="M372" s="126"/>
      <c r="N372" s="126" t="s">
        <v>125</v>
      </c>
      <c r="O372" s="126" t="str">
        <f t="shared" si="34"/>
        <v>DIANTHUS OSCAR White</v>
      </c>
      <c r="P372" s="130">
        <v>372</v>
      </c>
      <c r="Q372" s="130">
        <v>5</v>
      </c>
      <c r="R372" s="20">
        <f t="shared" si="35"/>
        <v>0</v>
      </c>
      <c r="S372" s="20">
        <f t="shared" si="36"/>
        <v>0</v>
      </c>
      <c r="T372" s="20">
        <f t="shared" si="37"/>
        <v>0</v>
      </c>
      <c r="U372" s="242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304"/>
      <c r="AG372" s="304"/>
      <c r="AH372" s="158"/>
      <c r="AI372" s="158"/>
      <c r="AJ372" s="304"/>
      <c r="AK372" s="304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4"/>
      <c r="BV372" s="14"/>
      <c r="BW372" s="14"/>
      <c r="BX372" s="14"/>
      <c r="BY372" s="14"/>
      <c r="BZ372" s="14"/>
      <c r="CA372" s="14"/>
      <c r="CB372" s="14"/>
    </row>
    <row r="373" spans="1:80" ht="20.100000000000001" customHeight="1" x14ac:dyDescent="0.25">
      <c r="A373" s="23">
        <v>25974</v>
      </c>
      <c r="B373" s="24" t="s">
        <v>772</v>
      </c>
      <c r="C373" s="24" t="s">
        <v>233</v>
      </c>
      <c r="D373" s="24"/>
      <c r="E373" s="66" t="s">
        <v>120</v>
      </c>
      <c r="F373" s="66" t="s">
        <v>121</v>
      </c>
      <c r="G373" s="64">
        <v>30</v>
      </c>
      <c r="H373" s="64">
        <v>5</v>
      </c>
      <c r="I373" s="66" t="s">
        <v>120</v>
      </c>
      <c r="J373" s="72">
        <v>0.04</v>
      </c>
      <c r="K373" s="24" t="s">
        <v>257</v>
      </c>
      <c r="L373" s="24" t="s">
        <v>124</v>
      </c>
      <c r="M373" s="24"/>
      <c r="N373" s="24" t="s">
        <v>125</v>
      </c>
      <c r="O373" s="24" t="str">
        <f t="shared" si="34"/>
        <v>DIANTHUS OSCAR Variés</v>
      </c>
      <c r="P373" s="54">
        <v>373</v>
      </c>
      <c r="Q373" s="54">
        <v>5</v>
      </c>
      <c r="R373" s="20">
        <f t="shared" si="35"/>
        <v>0</v>
      </c>
      <c r="S373" s="20">
        <f t="shared" si="36"/>
        <v>0</v>
      </c>
      <c r="T373" s="20">
        <f t="shared" si="37"/>
        <v>0</v>
      </c>
      <c r="U373" s="241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304"/>
      <c r="AG373" s="304"/>
      <c r="AH373" s="44"/>
      <c r="AI373" s="44"/>
      <c r="AJ373" s="304"/>
      <c r="AK373" s="30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14"/>
      <c r="BV373" s="14"/>
      <c r="BW373" s="14"/>
      <c r="BX373" s="14"/>
      <c r="BY373" s="14"/>
      <c r="BZ373" s="14"/>
      <c r="CA373" s="14"/>
      <c r="CB373" s="14"/>
    </row>
    <row r="374" spans="1:80" ht="20.100000000000001" customHeight="1" x14ac:dyDescent="0.25">
      <c r="A374" s="125">
        <v>25909</v>
      </c>
      <c r="B374" s="126" t="s">
        <v>420</v>
      </c>
      <c r="C374" s="126" t="s">
        <v>780</v>
      </c>
      <c r="D374" s="126"/>
      <c r="E374" s="127" t="s">
        <v>120</v>
      </c>
      <c r="F374" s="127" t="s">
        <v>121</v>
      </c>
      <c r="G374" s="128">
        <v>30</v>
      </c>
      <c r="H374" s="128">
        <v>5</v>
      </c>
      <c r="I374" s="127" t="s">
        <v>120</v>
      </c>
      <c r="J374" s="129">
        <v>0.05</v>
      </c>
      <c r="K374" s="126" t="s">
        <v>257</v>
      </c>
      <c r="L374" s="126" t="s">
        <v>124</v>
      </c>
      <c r="M374" s="126"/>
      <c r="N374" s="126" t="s">
        <v>125</v>
      </c>
      <c r="O374" s="126" t="str">
        <f t="shared" si="34"/>
        <v>DIANTHUS Aura</v>
      </c>
      <c r="P374" s="130">
        <v>374</v>
      </c>
      <c r="Q374" s="130">
        <v>5</v>
      </c>
      <c r="R374" s="20">
        <f t="shared" si="35"/>
        <v>0</v>
      </c>
      <c r="S374" s="20">
        <f t="shared" si="36"/>
        <v>0</v>
      </c>
      <c r="T374" s="20">
        <f t="shared" si="37"/>
        <v>0</v>
      </c>
      <c r="U374" s="242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304"/>
      <c r="AG374" s="304"/>
      <c r="AH374" s="158"/>
      <c r="AI374" s="158"/>
      <c r="AJ374" s="304"/>
      <c r="AK374" s="304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4"/>
      <c r="BV374" s="14"/>
      <c r="BW374" s="14"/>
      <c r="BX374" s="14"/>
      <c r="BY374" s="14"/>
      <c r="BZ374" s="14"/>
      <c r="CA374" s="14"/>
      <c r="CB374" s="14"/>
    </row>
    <row r="375" spans="1:80" ht="20.100000000000001" customHeight="1" x14ac:dyDescent="0.25">
      <c r="A375" s="23">
        <v>25910</v>
      </c>
      <c r="B375" s="24" t="s">
        <v>420</v>
      </c>
      <c r="C375" s="24" t="s">
        <v>781</v>
      </c>
      <c r="D375" s="24"/>
      <c r="E375" s="66" t="s">
        <v>120</v>
      </c>
      <c r="F375" s="66" t="s">
        <v>121</v>
      </c>
      <c r="G375" s="64">
        <v>30</v>
      </c>
      <c r="H375" s="64">
        <v>5</v>
      </c>
      <c r="I375" s="66" t="s">
        <v>120</v>
      </c>
      <c r="J375" s="72">
        <v>0.06</v>
      </c>
      <c r="K375" s="24" t="s">
        <v>257</v>
      </c>
      <c r="L375" s="24" t="s">
        <v>124</v>
      </c>
      <c r="M375" s="24"/>
      <c r="N375" s="24" t="s">
        <v>125</v>
      </c>
      <c r="O375" s="24" t="str">
        <f t="shared" si="34"/>
        <v>DIANTHUS Pink Kisses</v>
      </c>
      <c r="P375" s="54">
        <v>375</v>
      </c>
      <c r="Q375" s="54">
        <v>5</v>
      </c>
      <c r="R375" s="20">
        <f t="shared" si="35"/>
        <v>0</v>
      </c>
      <c r="S375" s="20">
        <f t="shared" si="36"/>
        <v>0</v>
      </c>
      <c r="T375" s="20">
        <f t="shared" si="37"/>
        <v>0</v>
      </c>
      <c r="U375" s="241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304"/>
      <c r="AG375" s="304"/>
      <c r="AH375" s="44"/>
      <c r="AI375" s="44"/>
      <c r="AJ375" s="304"/>
      <c r="AK375" s="30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14"/>
      <c r="BV375" s="14"/>
      <c r="BW375" s="14"/>
      <c r="BX375" s="14"/>
      <c r="BY375" s="14"/>
      <c r="BZ375" s="14"/>
      <c r="CA375" s="14"/>
      <c r="CB375" s="14"/>
    </row>
    <row r="376" spans="1:80" ht="20.100000000000001" customHeight="1" x14ac:dyDescent="0.25">
      <c r="A376" s="125">
        <v>12980</v>
      </c>
      <c r="B376" s="126" t="s">
        <v>420</v>
      </c>
      <c r="C376" s="126" t="s">
        <v>1211</v>
      </c>
      <c r="D376" s="126"/>
      <c r="E376" s="127" t="s">
        <v>120</v>
      </c>
      <c r="F376" s="127" t="s">
        <v>121</v>
      </c>
      <c r="G376" s="128">
        <v>30</v>
      </c>
      <c r="H376" s="128">
        <v>5</v>
      </c>
      <c r="I376" s="127" t="s">
        <v>176</v>
      </c>
      <c r="J376" s="129">
        <v>0.05</v>
      </c>
      <c r="K376" s="126" t="s">
        <v>257</v>
      </c>
      <c r="L376" s="126" t="s">
        <v>124</v>
      </c>
      <c r="M376" s="126"/>
      <c r="N376" s="126" t="s">
        <v>125</v>
      </c>
      <c r="O376" s="126" t="str">
        <f t="shared" si="34"/>
        <v>DIANTHUS Tiny Pleasure Rose</v>
      </c>
      <c r="P376" s="130">
        <v>376</v>
      </c>
      <c r="Q376" s="130">
        <v>5</v>
      </c>
      <c r="R376" s="20">
        <f t="shared" si="35"/>
        <v>0</v>
      </c>
      <c r="S376" s="20">
        <f t="shared" si="36"/>
        <v>0</v>
      </c>
      <c r="T376" s="20">
        <f t="shared" si="37"/>
        <v>0</v>
      </c>
      <c r="U376" s="242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304"/>
      <c r="AG376" s="304"/>
      <c r="AH376" s="158"/>
      <c r="AI376" s="158"/>
      <c r="AJ376" s="304"/>
      <c r="AK376" s="304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58"/>
      <c r="BE376" s="158"/>
      <c r="BF376" s="158"/>
      <c r="BG376" s="158"/>
      <c r="BH376" s="158"/>
      <c r="BI376" s="158"/>
      <c r="BJ376" s="158"/>
      <c r="BK376" s="158"/>
      <c r="BL376" s="158"/>
      <c r="BM376" s="158"/>
      <c r="BN376" s="158"/>
      <c r="BO376" s="158"/>
      <c r="BP376" s="158"/>
      <c r="BQ376" s="158"/>
      <c r="BR376" s="158"/>
      <c r="BS376" s="158"/>
      <c r="BT376" s="158"/>
      <c r="BU376" s="14"/>
      <c r="BV376" s="14"/>
      <c r="BW376" s="14"/>
      <c r="BX376" s="14"/>
      <c r="BY376" s="14"/>
      <c r="BZ376" s="14"/>
      <c r="CA376" s="14"/>
      <c r="CB376" s="14"/>
    </row>
    <row r="377" spans="1:80" ht="20.100000000000001" customHeight="1" x14ac:dyDescent="0.25">
      <c r="A377" s="23">
        <v>23769</v>
      </c>
      <c r="B377" s="24" t="s">
        <v>421</v>
      </c>
      <c r="C377" s="24" t="s">
        <v>422</v>
      </c>
      <c r="D377" s="24" t="s">
        <v>1626</v>
      </c>
      <c r="E377" s="66" t="s">
        <v>120</v>
      </c>
      <c r="F377" s="66" t="s">
        <v>121</v>
      </c>
      <c r="G377" s="64">
        <v>30</v>
      </c>
      <c r="H377" s="64">
        <v>5</v>
      </c>
      <c r="I377" s="66" t="s">
        <v>176</v>
      </c>
      <c r="J377" s="72">
        <v>0.05</v>
      </c>
      <c r="K377" s="24" t="s">
        <v>257</v>
      </c>
      <c r="L377" s="24" t="s">
        <v>124</v>
      </c>
      <c r="M377" s="24"/>
      <c r="N377" s="24" t="s">
        <v>125</v>
      </c>
      <c r="O377" s="24" t="str">
        <f t="shared" si="34"/>
        <v xml:space="preserve">DIANTHUS DELILAH Bicolor Purple </v>
      </c>
      <c r="P377" s="54">
        <v>377</v>
      </c>
      <c r="Q377" s="54">
        <v>5</v>
      </c>
      <c r="R377" s="20">
        <f t="shared" si="35"/>
        <v>0</v>
      </c>
      <c r="S377" s="20">
        <f t="shared" si="36"/>
        <v>0</v>
      </c>
      <c r="T377" s="20">
        <f t="shared" si="37"/>
        <v>0</v>
      </c>
      <c r="U377" s="303"/>
      <c r="V377" s="304"/>
      <c r="W377" s="304"/>
      <c r="X377" s="304"/>
      <c r="Y377" s="304"/>
      <c r="Z377" s="304"/>
      <c r="AA377" s="304"/>
      <c r="AB377" s="304"/>
      <c r="AC377" s="304"/>
      <c r="AD377" s="304"/>
      <c r="AE377" s="304"/>
      <c r="AF377" s="304"/>
      <c r="AG377" s="304"/>
      <c r="AH377" s="44"/>
      <c r="AI377" s="44"/>
      <c r="AJ377" s="304"/>
      <c r="AK377" s="30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14"/>
      <c r="BV377" s="14"/>
      <c r="BW377" s="14"/>
      <c r="BX377" s="14"/>
      <c r="BY377" s="14"/>
      <c r="BZ377" s="14"/>
      <c r="CA377" s="14"/>
      <c r="CB377" s="14"/>
    </row>
    <row r="378" spans="1:80" ht="20.100000000000001" customHeight="1" x14ac:dyDescent="0.25">
      <c r="A378" s="125">
        <v>23770</v>
      </c>
      <c r="B378" s="126" t="s">
        <v>421</v>
      </c>
      <c r="C378" s="126" t="s">
        <v>423</v>
      </c>
      <c r="D378" s="126" t="s">
        <v>1626</v>
      </c>
      <c r="E378" s="127" t="s">
        <v>120</v>
      </c>
      <c r="F378" s="127" t="s">
        <v>121</v>
      </c>
      <c r="G378" s="128">
        <v>30</v>
      </c>
      <c r="H378" s="128">
        <v>5</v>
      </c>
      <c r="I378" s="127" t="s">
        <v>176</v>
      </c>
      <c r="J378" s="129">
        <v>0.05</v>
      </c>
      <c r="K378" s="126" t="s">
        <v>257</v>
      </c>
      <c r="L378" s="126" t="s">
        <v>124</v>
      </c>
      <c r="M378" s="126"/>
      <c r="N378" s="126" t="s">
        <v>125</v>
      </c>
      <c r="O378" s="126" t="str">
        <f t="shared" si="34"/>
        <v>DIANTHUS DELILAH Bicolor Magenta</v>
      </c>
      <c r="P378" s="130">
        <v>378</v>
      </c>
      <c r="Q378" s="130">
        <v>5</v>
      </c>
      <c r="R378" s="20">
        <f t="shared" si="35"/>
        <v>0</v>
      </c>
      <c r="S378" s="20">
        <f t="shared" si="36"/>
        <v>0</v>
      </c>
      <c r="T378" s="20">
        <f t="shared" si="37"/>
        <v>0</v>
      </c>
      <c r="U378" s="303"/>
      <c r="V378" s="304"/>
      <c r="W378" s="304"/>
      <c r="X378" s="304"/>
      <c r="Y378" s="304"/>
      <c r="Z378" s="304"/>
      <c r="AA378" s="304"/>
      <c r="AB378" s="304"/>
      <c r="AC378" s="304"/>
      <c r="AD378" s="304"/>
      <c r="AE378" s="304"/>
      <c r="AF378" s="304"/>
      <c r="AG378" s="304"/>
      <c r="AH378" s="158"/>
      <c r="AI378" s="158"/>
      <c r="AJ378" s="304"/>
      <c r="AK378" s="304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  <c r="BA378" s="158"/>
      <c r="BB378" s="158"/>
      <c r="BC378" s="158"/>
      <c r="BD378" s="158"/>
      <c r="BE378" s="158"/>
      <c r="BF378" s="158"/>
      <c r="BG378" s="158"/>
      <c r="BH378" s="158"/>
      <c r="BI378" s="158"/>
      <c r="BJ378" s="158"/>
      <c r="BK378" s="158"/>
      <c r="BL378" s="158"/>
      <c r="BM378" s="158"/>
      <c r="BN378" s="158"/>
      <c r="BO378" s="158"/>
      <c r="BP378" s="158"/>
      <c r="BQ378" s="158"/>
      <c r="BR378" s="158"/>
      <c r="BS378" s="158"/>
      <c r="BT378" s="158"/>
      <c r="BU378" s="14"/>
      <c r="BV378" s="14"/>
      <c r="BW378" s="14"/>
      <c r="BX378" s="14"/>
      <c r="BY378" s="14"/>
      <c r="BZ378" s="14"/>
      <c r="CA378" s="14"/>
      <c r="CB378" s="14"/>
    </row>
    <row r="379" spans="1:80" ht="20.100000000000001" customHeight="1" x14ac:dyDescent="0.25">
      <c r="A379" s="23">
        <v>25045</v>
      </c>
      <c r="B379" s="24" t="s">
        <v>424</v>
      </c>
      <c r="C379" s="24" t="s">
        <v>425</v>
      </c>
      <c r="D379" s="24" t="s">
        <v>1642</v>
      </c>
      <c r="E379" s="66" t="s">
        <v>120</v>
      </c>
      <c r="F379" s="66" t="s">
        <v>121</v>
      </c>
      <c r="G379" s="64">
        <v>30</v>
      </c>
      <c r="H379" s="64">
        <v>6</v>
      </c>
      <c r="I379" s="66" t="s">
        <v>176</v>
      </c>
      <c r="J379" s="72">
        <v>5.7000000000000002E-2</v>
      </c>
      <c r="K379" s="24" t="s">
        <v>257</v>
      </c>
      <c r="L379" s="24" t="s">
        <v>161</v>
      </c>
      <c r="M379" s="24"/>
      <c r="N379" s="24" t="s">
        <v>125</v>
      </c>
      <c r="O379" s="24" t="str">
        <f t="shared" si="34"/>
        <v>DIASCIA TRINITY Grace</v>
      </c>
      <c r="P379" s="54">
        <v>379</v>
      </c>
      <c r="Q379" s="54">
        <v>6</v>
      </c>
      <c r="R379" s="20">
        <f t="shared" si="35"/>
        <v>0</v>
      </c>
      <c r="S379" s="20">
        <f t="shared" si="36"/>
        <v>0</v>
      </c>
      <c r="T379" s="20">
        <f t="shared" si="37"/>
        <v>0</v>
      </c>
      <c r="U379" s="303"/>
      <c r="V379" s="304"/>
      <c r="W379" s="304"/>
      <c r="X379" s="304"/>
      <c r="Y379" s="304"/>
      <c r="Z379" s="304"/>
      <c r="AA379" s="304"/>
      <c r="AB379" s="304"/>
      <c r="AC379" s="304"/>
      <c r="AD379" s="44"/>
      <c r="AE379" s="44"/>
      <c r="AF379" s="304"/>
      <c r="AG379" s="304"/>
      <c r="AH379" s="44"/>
      <c r="AI379" s="44"/>
      <c r="AJ379" s="304"/>
      <c r="AK379" s="30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14"/>
      <c r="BV379" s="14"/>
      <c r="BW379" s="14"/>
      <c r="BX379" s="14"/>
      <c r="BY379" s="14"/>
      <c r="BZ379" s="14"/>
      <c r="CA379" s="14"/>
      <c r="CB379" s="14"/>
    </row>
    <row r="380" spans="1:80" ht="20.100000000000001" customHeight="1" x14ac:dyDescent="0.25">
      <c r="A380" s="125">
        <v>26429</v>
      </c>
      <c r="B380" s="126" t="s">
        <v>424</v>
      </c>
      <c r="C380" s="126" t="s">
        <v>291</v>
      </c>
      <c r="D380" s="126" t="s">
        <v>1642</v>
      </c>
      <c r="E380" s="127" t="s">
        <v>120</v>
      </c>
      <c r="F380" s="127" t="s">
        <v>121</v>
      </c>
      <c r="G380" s="128">
        <v>30</v>
      </c>
      <c r="H380" s="128">
        <v>6</v>
      </c>
      <c r="I380" s="127" t="s">
        <v>176</v>
      </c>
      <c r="J380" s="129">
        <v>5.7000000000000002E-2</v>
      </c>
      <c r="K380" s="126" t="s">
        <v>257</v>
      </c>
      <c r="L380" s="126" t="s">
        <v>161</v>
      </c>
      <c r="M380" s="126" t="s">
        <v>137</v>
      </c>
      <c r="N380" s="126" t="s">
        <v>125</v>
      </c>
      <c r="O380" s="126" t="str">
        <f t="shared" si="34"/>
        <v>DIASCIA TRINITY Pink</v>
      </c>
      <c r="P380" s="130">
        <v>380</v>
      </c>
      <c r="Q380" s="130">
        <v>6</v>
      </c>
      <c r="R380" s="20">
        <f t="shared" si="35"/>
        <v>0</v>
      </c>
      <c r="S380" s="20">
        <f t="shared" si="36"/>
        <v>0</v>
      </c>
      <c r="T380" s="20">
        <f t="shared" si="37"/>
        <v>0</v>
      </c>
      <c r="U380" s="303"/>
      <c r="V380" s="304"/>
      <c r="W380" s="304"/>
      <c r="X380" s="304"/>
      <c r="Y380" s="304"/>
      <c r="Z380" s="304"/>
      <c r="AA380" s="304"/>
      <c r="AB380" s="304"/>
      <c r="AC380" s="304"/>
      <c r="AD380" s="158"/>
      <c r="AE380" s="158"/>
      <c r="AF380" s="304"/>
      <c r="AG380" s="304"/>
      <c r="AH380" s="158"/>
      <c r="AI380" s="158"/>
      <c r="AJ380" s="304"/>
      <c r="AK380" s="304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4"/>
      <c r="BV380" s="14"/>
      <c r="BW380" s="14"/>
      <c r="BX380" s="14"/>
      <c r="BY380" s="14"/>
      <c r="BZ380" s="14"/>
      <c r="CA380" s="14"/>
      <c r="CB380" s="14"/>
    </row>
    <row r="381" spans="1:80" ht="20.100000000000001" customHeight="1" x14ac:dyDescent="0.25">
      <c r="A381" s="23">
        <v>26430</v>
      </c>
      <c r="B381" s="24" t="s">
        <v>424</v>
      </c>
      <c r="C381" s="24" t="s">
        <v>716</v>
      </c>
      <c r="D381" s="24" t="s">
        <v>1642</v>
      </c>
      <c r="E381" s="66" t="s">
        <v>120</v>
      </c>
      <c r="F381" s="66" t="s">
        <v>121</v>
      </c>
      <c r="G381" s="64">
        <v>30</v>
      </c>
      <c r="H381" s="64">
        <v>6</v>
      </c>
      <c r="I381" s="66" t="s">
        <v>176</v>
      </c>
      <c r="J381" s="72">
        <v>5.7000000000000002E-2</v>
      </c>
      <c r="K381" s="24" t="s">
        <v>257</v>
      </c>
      <c r="L381" s="24" t="s">
        <v>161</v>
      </c>
      <c r="M381" s="24" t="s">
        <v>137</v>
      </c>
      <c r="N381" s="24" t="s">
        <v>125</v>
      </c>
      <c r="O381" s="24" t="str">
        <f t="shared" si="34"/>
        <v>DIASCIA TRINITY Salmon</v>
      </c>
      <c r="P381" s="54">
        <v>381</v>
      </c>
      <c r="Q381" s="54">
        <v>6</v>
      </c>
      <c r="R381" s="20">
        <f t="shared" si="35"/>
        <v>0</v>
      </c>
      <c r="S381" s="20">
        <f t="shared" si="36"/>
        <v>0</v>
      </c>
      <c r="T381" s="20">
        <f t="shared" si="37"/>
        <v>0</v>
      </c>
      <c r="U381" s="303"/>
      <c r="V381" s="304"/>
      <c r="W381" s="304"/>
      <c r="X381" s="304"/>
      <c r="Y381" s="304"/>
      <c r="Z381" s="304"/>
      <c r="AA381" s="304"/>
      <c r="AB381" s="304"/>
      <c r="AC381" s="304"/>
      <c r="AD381" s="44"/>
      <c r="AE381" s="44"/>
      <c r="AF381" s="304"/>
      <c r="AG381" s="304"/>
      <c r="AH381" s="44"/>
      <c r="AI381" s="44"/>
      <c r="AJ381" s="304"/>
      <c r="AK381" s="30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14"/>
      <c r="BV381" s="14"/>
      <c r="BW381" s="14"/>
      <c r="BX381" s="14"/>
      <c r="BY381" s="14"/>
      <c r="BZ381" s="14"/>
      <c r="CA381" s="14"/>
      <c r="CB381" s="14"/>
    </row>
    <row r="382" spans="1:80" ht="20.100000000000001" customHeight="1" x14ac:dyDescent="0.25">
      <c r="A382" s="125">
        <v>23771</v>
      </c>
      <c r="B382" s="126" t="s">
        <v>424</v>
      </c>
      <c r="C382" s="126" t="s">
        <v>426</v>
      </c>
      <c r="D382" s="126" t="s">
        <v>1642</v>
      </c>
      <c r="E382" s="127" t="s">
        <v>120</v>
      </c>
      <c r="F382" s="127" t="s">
        <v>121</v>
      </c>
      <c r="G382" s="128">
        <v>30</v>
      </c>
      <c r="H382" s="128">
        <v>6</v>
      </c>
      <c r="I382" s="127" t="s">
        <v>176</v>
      </c>
      <c r="J382" s="129">
        <v>5.7000000000000002E-2</v>
      </c>
      <c r="K382" s="126" t="s">
        <v>257</v>
      </c>
      <c r="L382" s="126" t="s">
        <v>161</v>
      </c>
      <c r="M382" s="126"/>
      <c r="N382" s="126" t="s">
        <v>125</v>
      </c>
      <c r="O382" s="126" t="str">
        <f t="shared" si="34"/>
        <v>DIASCIA TRINITY Sunset</v>
      </c>
      <c r="P382" s="130">
        <v>382</v>
      </c>
      <c r="Q382" s="130">
        <v>6</v>
      </c>
      <c r="R382" s="20">
        <f t="shared" si="35"/>
        <v>0</v>
      </c>
      <c r="S382" s="20">
        <f t="shared" si="36"/>
        <v>0</v>
      </c>
      <c r="T382" s="20">
        <f t="shared" si="37"/>
        <v>0</v>
      </c>
      <c r="U382" s="303"/>
      <c r="V382" s="304"/>
      <c r="W382" s="304"/>
      <c r="X382" s="304"/>
      <c r="Y382" s="304"/>
      <c r="Z382" s="304"/>
      <c r="AA382" s="304"/>
      <c r="AB382" s="304"/>
      <c r="AC382" s="304"/>
      <c r="AD382" s="158"/>
      <c r="AE382" s="158"/>
      <c r="AF382" s="304"/>
      <c r="AG382" s="304"/>
      <c r="AH382" s="158"/>
      <c r="AI382" s="158"/>
      <c r="AJ382" s="304"/>
      <c r="AK382" s="304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  <c r="BA382" s="158"/>
      <c r="BB382" s="158"/>
      <c r="BC382" s="158"/>
      <c r="BD382" s="158"/>
      <c r="BE382" s="158"/>
      <c r="BF382" s="158"/>
      <c r="BG382" s="158"/>
      <c r="BH382" s="158"/>
      <c r="BI382" s="158"/>
      <c r="BJ382" s="158"/>
      <c r="BK382" s="158"/>
      <c r="BL382" s="158"/>
      <c r="BM382" s="158"/>
      <c r="BN382" s="158"/>
      <c r="BO382" s="158"/>
      <c r="BP382" s="158"/>
      <c r="BQ382" s="158"/>
      <c r="BR382" s="158"/>
      <c r="BS382" s="158"/>
      <c r="BT382" s="158"/>
      <c r="BU382" s="14"/>
      <c r="BV382" s="14"/>
      <c r="BW382" s="14"/>
      <c r="BX382" s="14"/>
      <c r="BY382" s="14"/>
      <c r="BZ382" s="14"/>
      <c r="CA382" s="14"/>
      <c r="CB382" s="14"/>
    </row>
    <row r="383" spans="1:80" ht="20.100000000000001" customHeight="1" x14ac:dyDescent="0.25">
      <c r="A383" s="23">
        <v>26850</v>
      </c>
      <c r="B383" s="24" t="s">
        <v>424</v>
      </c>
      <c r="C383" s="24" t="s">
        <v>233</v>
      </c>
      <c r="D383" s="24" t="s">
        <v>1642</v>
      </c>
      <c r="E383" s="66" t="s">
        <v>120</v>
      </c>
      <c r="F383" s="66" t="s">
        <v>121</v>
      </c>
      <c r="G383" s="64">
        <v>30</v>
      </c>
      <c r="H383" s="64">
        <v>6</v>
      </c>
      <c r="I383" s="66" t="s">
        <v>176</v>
      </c>
      <c r="J383" s="72">
        <v>5.7000000000000002E-2</v>
      </c>
      <c r="K383" s="24" t="s">
        <v>257</v>
      </c>
      <c r="L383" s="24" t="s">
        <v>161</v>
      </c>
      <c r="M383" s="24"/>
      <c r="N383" s="24" t="s">
        <v>125</v>
      </c>
      <c r="O383" s="24" t="str">
        <f t="shared" si="34"/>
        <v>DIASCIA TRINITY Variés</v>
      </c>
      <c r="P383" s="54">
        <v>383</v>
      </c>
      <c r="Q383" s="54">
        <v>6</v>
      </c>
      <c r="R383" s="20">
        <f t="shared" ref="R383" si="38">IF(INT(S383)*10=S383*10,,"ERREUR")</f>
        <v>0</v>
      </c>
      <c r="S383" s="20">
        <f t="shared" ref="S383" si="39">T383/G383</f>
        <v>0</v>
      </c>
      <c r="T383" s="20">
        <f t="shared" ref="T383" si="40">SUM(U383:BT383)</f>
        <v>0</v>
      </c>
      <c r="U383" s="303"/>
      <c r="V383" s="304"/>
      <c r="W383" s="304"/>
      <c r="X383" s="304"/>
      <c r="Y383" s="304"/>
      <c r="Z383" s="304"/>
      <c r="AA383" s="304"/>
      <c r="AB383" s="304"/>
      <c r="AC383" s="304"/>
      <c r="AD383" s="44"/>
      <c r="AE383" s="44"/>
      <c r="AF383" s="304"/>
      <c r="AG383" s="304"/>
      <c r="AH383" s="44"/>
      <c r="AI383" s="44"/>
      <c r="AJ383" s="304"/>
      <c r="AK383" s="30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14"/>
      <c r="BV383" s="14"/>
      <c r="BW383" s="14"/>
      <c r="BX383" s="14"/>
      <c r="BY383" s="14"/>
      <c r="BZ383" s="14"/>
      <c r="CA383" s="14"/>
      <c r="CB383" s="14"/>
    </row>
    <row r="384" spans="1:80" ht="20.100000000000001" customHeight="1" x14ac:dyDescent="0.25">
      <c r="A384" s="125">
        <v>3688</v>
      </c>
      <c r="B384" s="126" t="s">
        <v>427</v>
      </c>
      <c r="C384" s="126" t="s">
        <v>1637</v>
      </c>
      <c r="D384" s="126"/>
      <c r="E384" s="127" t="s">
        <v>208</v>
      </c>
      <c r="F384" s="127" t="s">
        <v>121</v>
      </c>
      <c r="G384" s="128">
        <v>30</v>
      </c>
      <c r="H384" s="128">
        <v>8</v>
      </c>
      <c r="I384" s="127" t="s">
        <v>176</v>
      </c>
      <c r="J384" s="129"/>
      <c r="K384" s="126" t="s">
        <v>257</v>
      </c>
      <c r="L384" s="126" t="s">
        <v>132</v>
      </c>
      <c r="M384" s="126"/>
      <c r="N384" s="126" t="s">
        <v>125</v>
      </c>
      <c r="O384" s="126" t="str">
        <f t="shared" si="34"/>
        <v>DICHONDRA Silver Surfer</v>
      </c>
      <c r="P384" s="130">
        <v>384</v>
      </c>
      <c r="Q384" s="130">
        <v>8</v>
      </c>
      <c r="R384" s="20">
        <f t="shared" si="35"/>
        <v>0</v>
      </c>
      <c r="S384" s="20">
        <f t="shared" si="36"/>
        <v>0</v>
      </c>
      <c r="T384" s="20">
        <f t="shared" si="37"/>
        <v>0</v>
      </c>
      <c r="U384" s="242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304"/>
      <c r="AG384" s="304"/>
      <c r="AH384" s="158"/>
      <c r="AI384" s="158"/>
      <c r="AJ384" s="304"/>
      <c r="AK384" s="304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  <c r="BA384" s="158"/>
      <c r="BB384" s="158"/>
      <c r="BC384" s="158"/>
      <c r="BD384" s="158"/>
      <c r="BE384" s="158"/>
      <c r="BF384" s="158"/>
      <c r="BG384" s="158"/>
      <c r="BH384" s="158"/>
      <c r="BI384" s="158"/>
      <c r="BJ384" s="158"/>
      <c r="BK384" s="158"/>
      <c r="BL384" s="158"/>
      <c r="BM384" s="158"/>
      <c r="BN384" s="158"/>
      <c r="BO384" s="158"/>
      <c r="BP384" s="158"/>
      <c r="BQ384" s="158"/>
      <c r="BR384" s="158"/>
      <c r="BS384" s="158"/>
      <c r="BT384" s="158"/>
      <c r="BU384" s="14"/>
      <c r="BV384" s="14"/>
      <c r="BW384" s="14"/>
      <c r="BX384" s="14"/>
      <c r="BY384" s="14"/>
      <c r="BZ384" s="14"/>
      <c r="CA384" s="14"/>
      <c r="CB384" s="14"/>
    </row>
    <row r="385" spans="1:80" ht="20.100000000000001" customHeight="1" x14ac:dyDescent="0.25">
      <c r="A385" s="23">
        <v>26033</v>
      </c>
      <c r="B385" s="24" t="s">
        <v>428</v>
      </c>
      <c r="C385" s="24" t="s">
        <v>291</v>
      </c>
      <c r="D385" s="24" t="s">
        <v>1626</v>
      </c>
      <c r="E385" s="66" t="s">
        <v>120</v>
      </c>
      <c r="F385" s="66" t="s">
        <v>121</v>
      </c>
      <c r="G385" s="64">
        <v>30</v>
      </c>
      <c r="H385" s="64">
        <v>5</v>
      </c>
      <c r="I385" s="66" t="s">
        <v>122</v>
      </c>
      <c r="J385" s="72">
        <v>0.21</v>
      </c>
      <c r="K385" s="24" t="s">
        <v>257</v>
      </c>
      <c r="L385" s="24" t="s">
        <v>161</v>
      </c>
      <c r="M385" s="24"/>
      <c r="N385" s="24" t="s">
        <v>125</v>
      </c>
      <c r="O385" s="24" t="str">
        <f t="shared" si="34"/>
        <v>DIPLADENIA SUNDAVILLE Pink</v>
      </c>
      <c r="P385" s="54">
        <v>385</v>
      </c>
      <c r="Q385" s="54">
        <v>5</v>
      </c>
      <c r="R385" s="20">
        <f t="shared" si="35"/>
        <v>0</v>
      </c>
      <c r="S385" s="20">
        <f t="shared" si="36"/>
        <v>0</v>
      </c>
      <c r="T385" s="20">
        <f t="shared" si="37"/>
        <v>0</v>
      </c>
      <c r="U385" s="303"/>
      <c r="V385" s="304"/>
      <c r="W385" s="304"/>
      <c r="X385" s="304"/>
      <c r="Y385" s="304"/>
      <c r="Z385" s="304"/>
      <c r="AA385" s="304"/>
      <c r="AB385" s="304"/>
      <c r="AC385" s="304"/>
      <c r="AD385" s="304"/>
      <c r="AE385" s="304"/>
      <c r="AF385" s="304"/>
      <c r="AG385" s="304"/>
      <c r="AH385" s="44"/>
      <c r="AI385" s="44"/>
      <c r="AJ385" s="304"/>
      <c r="AK385" s="30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14"/>
      <c r="BV385" s="14"/>
      <c r="BW385" s="14"/>
      <c r="BX385" s="14"/>
      <c r="BY385" s="14"/>
      <c r="BZ385" s="14"/>
      <c r="CA385" s="14"/>
      <c r="CB385" s="14"/>
    </row>
    <row r="386" spans="1:80" ht="20.100000000000001" customHeight="1" x14ac:dyDescent="0.25">
      <c r="A386" s="125">
        <v>26034</v>
      </c>
      <c r="B386" s="126" t="s">
        <v>428</v>
      </c>
      <c r="C386" s="126" t="s">
        <v>263</v>
      </c>
      <c r="D386" s="126" t="s">
        <v>1626</v>
      </c>
      <c r="E386" s="127" t="s">
        <v>120</v>
      </c>
      <c r="F386" s="127" t="s">
        <v>121</v>
      </c>
      <c r="G386" s="128">
        <v>30</v>
      </c>
      <c r="H386" s="128">
        <v>5</v>
      </c>
      <c r="I386" s="127" t="s">
        <v>122</v>
      </c>
      <c r="J386" s="129">
        <v>0.21</v>
      </c>
      <c r="K386" s="126" t="s">
        <v>257</v>
      </c>
      <c r="L386" s="126" t="s">
        <v>161</v>
      </c>
      <c r="M386" s="126"/>
      <c r="N386" s="126" t="s">
        <v>125</v>
      </c>
      <c r="O386" s="126" t="str">
        <f t="shared" si="34"/>
        <v>DIPLADENIA SUNDAVILLE Red</v>
      </c>
      <c r="P386" s="130">
        <v>386</v>
      </c>
      <c r="Q386" s="130">
        <v>5</v>
      </c>
      <c r="R386" s="20">
        <f t="shared" si="35"/>
        <v>0</v>
      </c>
      <c r="S386" s="20">
        <f t="shared" si="36"/>
        <v>0</v>
      </c>
      <c r="T386" s="20">
        <f t="shared" si="37"/>
        <v>0</v>
      </c>
      <c r="U386" s="303"/>
      <c r="V386" s="304"/>
      <c r="W386" s="304"/>
      <c r="X386" s="304"/>
      <c r="Y386" s="304"/>
      <c r="Z386" s="304"/>
      <c r="AA386" s="304"/>
      <c r="AB386" s="304"/>
      <c r="AC386" s="304"/>
      <c r="AD386" s="304"/>
      <c r="AE386" s="304"/>
      <c r="AF386" s="304"/>
      <c r="AG386" s="304"/>
      <c r="AH386" s="158"/>
      <c r="AI386" s="158"/>
      <c r="AJ386" s="304"/>
      <c r="AK386" s="304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  <c r="BA386" s="158"/>
      <c r="BB386" s="158"/>
      <c r="BC386" s="158"/>
      <c r="BD386" s="158"/>
      <c r="BE386" s="158"/>
      <c r="BF386" s="158"/>
      <c r="BG386" s="158"/>
      <c r="BH386" s="158"/>
      <c r="BI386" s="158"/>
      <c r="BJ386" s="158"/>
      <c r="BK386" s="158"/>
      <c r="BL386" s="158"/>
      <c r="BM386" s="158"/>
      <c r="BN386" s="158"/>
      <c r="BO386" s="158"/>
      <c r="BP386" s="158"/>
      <c r="BQ386" s="158"/>
      <c r="BR386" s="158"/>
      <c r="BS386" s="158"/>
      <c r="BT386" s="158"/>
      <c r="BU386" s="14"/>
      <c r="BV386" s="14"/>
      <c r="BW386" s="14"/>
      <c r="BX386" s="14"/>
      <c r="BY386" s="14"/>
      <c r="BZ386" s="14"/>
      <c r="CA386" s="14"/>
      <c r="CB386" s="14"/>
    </row>
    <row r="387" spans="1:80" ht="20.100000000000001" customHeight="1" x14ac:dyDescent="0.25">
      <c r="A387" s="23">
        <v>26035</v>
      </c>
      <c r="B387" s="24" t="s">
        <v>428</v>
      </c>
      <c r="C387" s="24" t="s">
        <v>395</v>
      </c>
      <c r="D387" s="24" t="s">
        <v>1626</v>
      </c>
      <c r="E387" s="66" t="s">
        <v>120</v>
      </c>
      <c r="F387" s="66" t="s">
        <v>121</v>
      </c>
      <c r="G387" s="64">
        <v>30</v>
      </c>
      <c r="H387" s="64">
        <v>5</v>
      </c>
      <c r="I387" s="66" t="s">
        <v>122</v>
      </c>
      <c r="J387" s="72">
        <v>0.21</v>
      </c>
      <c r="K387" s="24" t="s">
        <v>257</v>
      </c>
      <c r="L387" s="24" t="s">
        <v>161</v>
      </c>
      <c r="M387" s="24"/>
      <c r="N387" s="24" t="s">
        <v>125</v>
      </c>
      <c r="O387" s="24" t="str">
        <f t="shared" si="34"/>
        <v>DIPLADENIA SUNDAVILLE White</v>
      </c>
      <c r="P387" s="54">
        <v>387</v>
      </c>
      <c r="Q387" s="54">
        <v>5</v>
      </c>
      <c r="R387" s="20">
        <f t="shared" si="35"/>
        <v>0</v>
      </c>
      <c r="S387" s="20">
        <f t="shared" si="36"/>
        <v>0</v>
      </c>
      <c r="T387" s="20">
        <f t="shared" si="37"/>
        <v>0</v>
      </c>
      <c r="U387" s="303"/>
      <c r="V387" s="304"/>
      <c r="W387" s="304"/>
      <c r="X387" s="304"/>
      <c r="Y387" s="304"/>
      <c r="Z387" s="304"/>
      <c r="AA387" s="304"/>
      <c r="AB387" s="304"/>
      <c r="AC387" s="304"/>
      <c r="AD387" s="304"/>
      <c r="AE387" s="304"/>
      <c r="AF387" s="304"/>
      <c r="AG387" s="304"/>
      <c r="AH387" s="44"/>
      <c r="AI387" s="44"/>
      <c r="AJ387" s="304"/>
      <c r="AK387" s="30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14"/>
      <c r="BV387" s="14"/>
      <c r="BW387" s="14"/>
      <c r="BX387" s="14"/>
      <c r="BY387" s="14"/>
      <c r="BZ387" s="14"/>
      <c r="CA387" s="14"/>
      <c r="CB387" s="14"/>
    </row>
    <row r="388" spans="1:80" ht="20.100000000000001" customHeight="1" x14ac:dyDescent="0.25">
      <c r="A388" s="151"/>
      <c r="B388" s="152" t="s">
        <v>131</v>
      </c>
      <c r="C388" s="153"/>
      <c r="D388" s="153"/>
      <c r="E388" s="154"/>
      <c r="F388" s="154"/>
      <c r="G388" s="154"/>
      <c r="H388" s="267"/>
      <c r="I388" s="154"/>
      <c r="J388" s="155"/>
      <c r="K388" s="153"/>
      <c r="L388" s="153" t="s">
        <v>593</v>
      </c>
      <c r="M388" s="153"/>
      <c r="N388" s="153"/>
      <c r="O388" s="153" t="str">
        <f t="shared" si="34"/>
        <v xml:space="preserve">E </v>
      </c>
      <c r="P388" s="156">
        <v>388</v>
      </c>
      <c r="Q388" s="156"/>
      <c r="R388" s="20"/>
      <c r="S388" s="20"/>
      <c r="T388" s="20"/>
      <c r="U388" s="508"/>
      <c r="V388" s="509"/>
      <c r="W388" s="509"/>
      <c r="X388" s="509"/>
      <c r="Y388" s="509"/>
      <c r="Z388" s="509"/>
      <c r="AA388" s="509"/>
      <c r="AB388" s="509"/>
      <c r="AC388" s="509"/>
      <c r="AD388" s="509"/>
      <c r="AE388" s="509"/>
      <c r="AF388" s="509"/>
      <c r="AG388" s="509"/>
      <c r="AH388" s="509"/>
      <c r="AI388" s="509"/>
      <c r="AJ388" s="509"/>
      <c r="AK388" s="509"/>
      <c r="AL388" s="509"/>
      <c r="AM388" s="509"/>
      <c r="AN388" s="509"/>
      <c r="AO388" s="509"/>
      <c r="AP388" s="509"/>
      <c r="AQ388" s="509"/>
      <c r="AR388" s="509"/>
      <c r="AS388" s="509"/>
      <c r="AT388" s="509"/>
      <c r="AU388" s="509"/>
      <c r="AV388" s="509"/>
      <c r="AW388" s="509"/>
      <c r="AX388" s="509"/>
      <c r="AY388" s="509"/>
      <c r="AZ388" s="509"/>
      <c r="BA388" s="509"/>
      <c r="BB388" s="509"/>
      <c r="BC388" s="509"/>
      <c r="BD388" s="509"/>
      <c r="BE388" s="509"/>
      <c r="BF388" s="509"/>
      <c r="BG388" s="509"/>
      <c r="BH388" s="509"/>
      <c r="BI388" s="509"/>
      <c r="BJ388" s="509"/>
      <c r="BK388" s="509"/>
      <c r="BL388" s="509"/>
      <c r="BM388" s="509"/>
      <c r="BN388" s="509"/>
      <c r="BO388" s="509"/>
      <c r="BP388" s="509"/>
      <c r="BQ388" s="509"/>
      <c r="BR388" s="509"/>
      <c r="BS388" s="509"/>
      <c r="BT388" s="509"/>
      <c r="BU388" s="14"/>
      <c r="BV388" s="14"/>
      <c r="BW388" s="14"/>
      <c r="BX388" s="14"/>
      <c r="BY388" s="14"/>
      <c r="BZ388" s="14"/>
      <c r="CA388" s="14"/>
      <c r="CB388" s="14"/>
    </row>
    <row r="389" spans="1:80" ht="20.100000000000001" customHeight="1" x14ac:dyDescent="0.25">
      <c r="A389" s="23">
        <v>24883</v>
      </c>
      <c r="B389" s="24" t="s">
        <v>429</v>
      </c>
      <c r="C389" s="24" t="s">
        <v>430</v>
      </c>
      <c r="D389" s="24"/>
      <c r="E389" s="66" t="s">
        <v>120</v>
      </c>
      <c r="F389" s="66" t="s">
        <v>121</v>
      </c>
      <c r="G389" s="64">
        <v>30</v>
      </c>
      <c r="H389" s="64">
        <v>5</v>
      </c>
      <c r="I389" s="66" t="s">
        <v>122</v>
      </c>
      <c r="J389" s="72">
        <v>0.17</v>
      </c>
      <c r="K389" s="24" t="s">
        <v>257</v>
      </c>
      <c r="L389" s="24" t="s">
        <v>132</v>
      </c>
      <c r="M389" s="24"/>
      <c r="N389" s="24" t="s">
        <v>125</v>
      </c>
      <c r="O389" s="24" t="str">
        <f t="shared" si="34"/>
        <v>ECHINACEA  Guatemala Gold</v>
      </c>
      <c r="P389" s="54">
        <v>389</v>
      </c>
      <c r="Q389" s="54">
        <v>5</v>
      </c>
      <c r="R389" s="20">
        <f t="shared" si="35"/>
        <v>0</v>
      </c>
      <c r="S389" s="20">
        <f t="shared" si="36"/>
        <v>0</v>
      </c>
      <c r="T389" s="20">
        <f t="shared" si="37"/>
        <v>0</v>
      </c>
      <c r="U389" s="241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304"/>
      <c r="AG389" s="304"/>
      <c r="AH389" s="44"/>
      <c r="AI389" s="44"/>
      <c r="AJ389" s="304"/>
      <c r="AK389" s="30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14"/>
      <c r="BV389" s="14"/>
      <c r="BW389" s="14"/>
      <c r="BX389" s="14"/>
      <c r="BY389" s="14"/>
      <c r="BZ389" s="14"/>
      <c r="CA389" s="14"/>
      <c r="CB389" s="14"/>
    </row>
    <row r="390" spans="1:80" ht="20.100000000000001" customHeight="1" x14ac:dyDescent="0.25">
      <c r="A390" s="125">
        <v>25811</v>
      </c>
      <c r="B390" s="126" t="s">
        <v>1212</v>
      </c>
      <c r="C390" s="126" t="s">
        <v>1213</v>
      </c>
      <c r="D390" s="126"/>
      <c r="E390" s="127" t="s">
        <v>120</v>
      </c>
      <c r="F390" s="127" t="s">
        <v>121</v>
      </c>
      <c r="G390" s="128">
        <v>30</v>
      </c>
      <c r="H390" s="128">
        <v>5</v>
      </c>
      <c r="I390" s="127" t="s">
        <v>122</v>
      </c>
      <c r="J390" s="129">
        <v>0.17</v>
      </c>
      <c r="K390" s="126"/>
      <c r="L390" s="126" t="s">
        <v>132</v>
      </c>
      <c r="M390" s="126" t="s">
        <v>137</v>
      </c>
      <c r="N390" s="126" t="s">
        <v>125</v>
      </c>
      <c r="O390" s="126" t="str">
        <f t="shared" si="34"/>
        <v>ECHINACEA Guatemala Papaya</v>
      </c>
      <c r="P390" s="130">
        <v>390</v>
      </c>
      <c r="Q390" s="130">
        <v>5</v>
      </c>
      <c r="R390" s="20">
        <f t="shared" si="35"/>
        <v>0</v>
      </c>
      <c r="S390" s="20">
        <f t="shared" si="36"/>
        <v>0</v>
      </c>
      <c r="T390" s="20">
        <f t="shared" si="37"/>
        <v>0</v>
      </c>
      <c r="U390" s="242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304"/>
      <c r="AG390" s="304"/>
      <c r="AH390" s="158"/>
      <c r="AI390" s="158"/>
      <c r="AJ390" s="304"/>
      <c r="AK390" s="304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4"/>
      <c r="BV390" s="14"/>
      <c r="BW390" s="14"/>
      <c r="BX390" s="14"/>
      <c r="BY390" s="14"/>
      <c r="BZ390" s="14"/>
      <c r="CA390" s="14"/>
      <c r="CB390" s="14"/>
    </row>
    <row r="391" spans="1:80" ht="20.100000000000001" customHeight="1" x14ac:dyDescent="0.25">
      <c r="A391" s="23">
        <v>23426</v>
      </c>
      <c r="B391" s="24" t="s">
        <v>429</v>
      </c>
      <c r="C391" s="24" t="s">
        <v>431</v>
      </c>
      <c r="D391" s="24"/>
      <c r="E391" s="66" t="s">
        <v>120</v>
      </c>
      <c r="F391" s="66" t="s">
        <v>121</v>
      </c>
      <c r="G391" s="64">
        <v>30</v>
      </c>
      <c r="H391" s="64">
        <v>5</v>
      </c>
      <c r="I391" s="66" t="s">
        <v>122</v>
      </c>
      <c r="J391" s="72">
        <v>0.17</v>
      </c>
      <c r="K391" s="24" t="s">
        <v>257</v>
      </c>
      <c r="L391" s="24" t="s">
        <v>132</v>
      </c>
      <c r="M391" s="24"/>
      <c r="N391" s="24" t="s">
        <v>125</v>
      </c>
      <c r="O391" s="24" t="str">
        <f t="shared" si="34"/>
        <v>ECHINACEA  Panama Red</v>
      </c>
      <c r="P391" s="54">
        <v>391</v>
      </c>
      <c r="Q391" s="54">
        <v>5</v>
      </c>
      <c r="R391" s="20">
        <f t="shared" si="35"/>
        <v>0</v>
      </c>
      <c r="S391" s="20">
        <f t="shared" si="36"/>
        <v>0</v>
      </c>
      <c r="T391" s="20">
        <f t="shared" si="37"/>
        <v>0</v>
      </c>
      <c r="U391" s="241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304"/>
      <c r="AG391" s="304"/>
      <c r="AH391" s="44"/>
      <c r="AI391" s="44"/>
      <c r="AJ391" s="304"/>
      <c r="AK391" s="30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14"/>
      <c r="BV391" s="14"/>
      <c r="BW391" s="14"/>
      <c r="BX391" s="14"/>
      <c r="BY391" s="14"/>
      <c r="BZ391" s="14"/>
      <c r="CA391" s="14"/>
      <c r="CB391" s="14"/>
    </row>
    <row r="392" spans="1:80" ht="20.100000000000001" customHeight="1" x14ac:dyDescent="0.25">
      <c r="A392" s="125">
        <v>25812</v>
      </c>
      <c r="B392" s="126" t="s">
        <v>1212</v>
      </c>
      <c r="C392" s="126" t="s">
        <v>1214</v>
      </c>
      <c r="D392" s="126"/>
      <c r="E392" s="127" t="s">
        <v>120</v>
      </c>
      <c r="F392" s="127" t="s">
        <v>121</v>
      </c>
      <c r="G392" s="128">
        <v>30</v>
      </c>
      <c r="H392" s="128">
        <v>5</v>
      </c>
      <c r="I392" s="127" t="s">
        <v>122</v>
      </c>
      <c r="J392" s="129">
        <v>0.17</v>
      </c>
      <c r="K392" s="126"/>
      <c r="L392" s="126" t="s">
        <v>132</v>
      </c>
      <c r="M392" s="126" t="s">
        <v>137</v>
      </c>
      <c r="N392" s="126" t="s">
        <v>125</v>
      </c>
      <c r="O392" s="126" t="str">
        <f t="shared" ref="O392:O455" si="41">_xlfn.CONCAT(B392," ", C392)</f>
        <v>ECHINACEA Panama Rose</v>
      </c>
      <c r="P392" s="130">
        <v>392</v>
      </c>
      <c r="Q392" s="130">
        <v>5</v>
      </c>
      <c r="R392" s="20">
        <f t="shared" si="35"/>
        <v>0</v>
      </c>
      <c r="S392" s="20">
        <f t="shared" si="36"/>
        <v>0</v>
      </c>
      <c r="T392" s="20">
        <f t="shared" si="37"/>
        <v>0</v>
      </c>
      <c r="U392" s="242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304"/>
      <c r="AG392" s="304"/>
      <c r="AH392" s="158"/>
      <c r="AI392" s="158"/>
      <c r="AJ392" s="304"/>
      <c r="AK392" s="304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  <c r="BA392" s="158"/>
      <c r="BB392" s="158"/>
      <c r="BC392" s="158"/>
      <c r="BD392" s="158"/>
      <c r="BE392" s="158"/>
      <c r="BF392" s="158"/>
      <c r="BG392" s="158"/>
      <c r="BH392" s="158"/>
      <c r="BI392" s="158"/>
      <c r="BJ392" s="158"/>
      <c r="BK392" s="158"/>
      <c r="BL392" s="158"/>
      <c r="BM392" s="158"/>
      <c r="BN392" s="158"/>
      <c r="BO392" s="158"/>
      <c r="BP392" s="158"/>
      <c r="BQ392" s="158"/>
      <c r="BR392" s="158"/>
      <c r="BS392" s="158"/>
      <c r="BT392" s="158"/>
      <c r="BU392" s="14"/>
      <c r="BV392" s="14"/>
      <c r="BW392" s="14"/>
      <c r="BX392" s="14"/>
      <c r="BY392" s="14"/>
      <c r="BZ392" s="14"/>
      <c r="CA392" s="14"/>
      <c r="CB392" s="14"/>
    </row>
    <row r="393" spans="1:80" ht="20.100000000000001" customHeight="1" x14ac:dyDescent="0.25">
      <c r="A393" s="23">
        <v>23774</v>
      </c>
      <c r="B393" s="24" t="s">
        <v>432</v>
      </c>
      <c r="C393" s="24" t="s">
        <v>433</v>
      </c>
      <c r="D393" s="24"/>
      <c r="E393" s="66" t="s">
        <v>120</v>
      </c>
      <c r="F393" s="66" t="s">
        <v>121</v>
      </c>
      <c r="G393" s="64">
        <v>30</v>
      </c>
      <c r="H393" s="64">
        <v>6</v>
      </c>
      <c r="I393" s="66" t="s">
        <v>319</v>
      </c>
      <c r="J393" s="72"/>
      <c r="K393" s="24" t="s">
        <v>257</v>
      </c>
      <c r="L393" s="24" t="s">
        <v>161</v>
      </c>
      <c r="M393" s="24"/>
      <c r="N393" s="24" t="s">
        <v>125</v>
      </c>
      <c r="O393" s="24" t="str">
        <f t="shared" si="41"/>
        <v>ERIGERON Karvinskianus</v>
      </c>
      <c r="P393" s="54">
        <v>393</v>
      </c>
      <c r="Q393" s="54">
        <v>6</v>
      </c>
      <c r="R393" s="20">
        <f t="shared" si="35"/>
        <v>0</v>
      </c>
      <c r="S393" s="20">
        <f t="shared" si="36"/>
        <v>0</v>
      </c>
      <c r="T393" s="20">
        <f t="shared" si="37"/>
        <v>0</v>
      </c>
      <c r="U393" s="241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304"/>
      <c r="AG393" s="304"/>
      <c r="AH393" s="44"/>
      <c r="AI393" s="44"/>
      <c r="AJ393" s="304"/>
      <c r="AK393" s="30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14"/>
      <c r="BV393" s="14"/>
      <c r="BW393" s="14"/>
      <c r="BX393" s="14"/>
      <c r="BY393" s="14"/>
      <c r="BZ393" s="14"/>
      <c r="CA393" s="14"/>
      <c r="CB393" s="14"/>
    </row>
    <row r="394" spans="1:80" ht="20.100000000000001" customHeight="1" x14ac:dyDescent="0.25">
      <c r="A394" s="125">
        <v>25117</v>
      </c>
      <c r="B394" s="126" t="s">
        <v>434</v>
      </c>
      <c r="C394" s="126" t="s">
        <v>435</v>
      </c>
      <c r="D394" s="126"/>
      <c r="E394" s="127" t="s">
        <v>208</v>
      </c>
      <c r="F394" s="127" t="s">
        <v>121</v>
      </c>
      <c r="G394" s="128">
        <v>30</v>
      </c>
      <c r="H394" s="128">
        <v>5</v>
      </c>
      <c r="I394" s="127" t="s">
        <v>122</v>
      </c>
      <c r="J394" s="129"/>
      <c r="K394" s="126" t="s">
        <v>257</v>
      </c>
      <c r="L394" s="126" t="s">
        <v>347</v>
      </c>
      <c r="M394" s="126"/>
      <c r="N394" s="126" t="s">
        <v>125</v>
      </c>
      <c r="O394" s="126" t="str">
        <f t="shared" si="41"/>
        <v>EUCALYPTUS Cinerea</v>
      </c>
      <c r="P394" s="130">
        <v>394</v>
      </c>
      <c r="Q394" s="130">
        <v>5</v>
      </c>
      <c r="R394" s="20">
        <f t="shared" si="35"/>
        <v>0</v>
      </c>
      <c r="S394" s="20">
        <f t="shared" si="36"/>
        <v>0</v>
      </c>
      <c r="T394" s="20">
        <f t="shared" si="37"/>
        <v>0</v>
      </c>
      <c r="U394" s="242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304"/>
      <c r="AG394" s="304"/>
      <c r="AH394" s="158"/>
      <c r="AI394" s="158"/>
      <c r="AJ394" s="304"/>
      <c r="AK394" s="304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  <c r="BA394" s="158"/>
      <c r="BB394" s="158"/>
      <c r="BC394" s="158"/>
      <c r="BD394" s="158"/>
      <c r="BE394" s="158"/>
      <c r="BF394" s="158"/>
      <c r="BG394" s="158"/>
      <c r="BH394" s="158"/>
      <c r="BI394" s="158"/>
      <c r="BJ394" s="158"/>
      <c r="BK394" s="158"/>
      <c r="BL394" s="158"/>
      <c r="BM394" s="158"/>
      <c r="BN394" s="158"/>
      <c r="BO394" s="158"/>
      <c r="BP394" s="158"/>
      <c r="BQ394" s="158"/>
      <c r="BR394" s="158"/>
      <c r="BS394" s="158"/>
      <c r="BT394" s="158"/>
      <c r="BU394" s="14"/>
      <c r="BV394" s="14"/>
      <c r="BW394" s="14"/>
      <c r="BX394" s="14"/>
      <c r="BY394" s="14"/>
      <c r="BZ394" s="14"/>
      <c r="CA394" s="14"/>
      <c r="CB394" s="14"/>
    </row>
    <row r="395" spans="1:80" ht="20.100000000000001" customHeight="1" x14ac:dyDescent="0.25">
      <c r="A395" s="23">
        <v>23175</v>
      </c>
      <c r="B395" s="24" t="s">
        <v>436</v>
      </c>
      <c r="C395" s="24" t="s">
        <v>437</v>
      </c>
      <c r="D395" s="24"/>
      <c r="E395" s="66" t="s">
        <v>208</v>
      </c>
      <c r="F395" s="66" t="s">
        <v>121</v>
      </c>
      <c r="G395" s="64">
        <v>30</v>
      </c>
      <c r="H395" s="64">
        <v>5</v>
      </c>
      <c r="I395" s="66" t="s">
        <v>122</v>
      </c>
      <c r="J395" s="72"/>
      <c r="K395" s="24" t="s">
        <v>257</v>
      </c>
      <c r="L395" s="24" t="s">
        <v>132</v>
      </c>
      <c r="M395" s="24"/>
      <c r="N395" s="24" t="s">
        <v>125</v>
      </c>
      <c r="O395" s="24" t="str">
        <f t="shared" si="41"/>
        <v>EUCALYPTUS PULVERULENTA Baby Blue</v>
      </c>
      <c r="P395" s="54">
        <v>395</v>
      </c>
      <c r="Q395" s="54">
        <v>5</v>
      </c>
      <c r="R395" s="20">
        <f t="shared" si="35"/>
        <v>0</v>
      </c>
      <c r="S395" s="20">
        <f t="shared" si="36"/>
        <v>0</v>
      </c>
      <c r="T395" s="20">
        <f t="shared" si="37"/>
        <v>0</v>
      </c>
      <c r="U395" s="241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304"/>
      <c r="AG395" s="304"/>
      <c r="AH395" s="44"/>
      <c r="AI395" s="44"/>
      <c r="AJ395" s="304"/>
      <c r="AK395" s="30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14"/>
      <c r="BV395" s="14"/>
      <c r="BW395" s="14"/>
      <c r="BX395" s="14"/>
      <c r="BY395" s="14"/>
      <c r="BZ395" s="14"/>
      <c r="CA395" s="14"/>
      <c r="CB395" s="14"/>
    </row>
    <row r="396" spans="1:80" ht="20.100000000000001" customHeight="1" x14ac:dyDescent="0.25">
      <c r="A396" s="125">
        <v>26772</v>
      </c>
      <c r="B396" s="126" t="s">
        <v>438</v>
      </c>
      <c r="C396" s="126" t="s">
        <v>1215</v>
      </c>
      <c r="D396" s="126" t="s">
        <v>1626</v>
      </c>
      <c r="E396" s="127" t="s">
        <v>120</v>
      </c>
      <c r="F396" s="127" t="s">
        <v>121</v>
      </c>
      <c r="G396" s="128">
        <v>30</v>
      </c>
      <c r="H396" s="128">
        <v>5</v>
      </c>
      <c r="I396" s="127" t="s">
        <v>131</v>
      </c>
      <c r="J396" s="129">
        <v>4.4999999999999998E-2</v>
      </c>
      <c r="K396" s="126"/>
      <c r="L396" s="126" t="s">
        <v>132</v>
      </c>
      <c r="M396" s="126" t="s">
        <v>137</v>
      </c>
      <c r="N396" s="126" t="s">
        <v>125</v>
      </c>
      <c r="O396" s="126" t="str">
        <f t="shared" si="41"/>
        <v>EUPHORBE Loreen Compact White</v>
      </c>
      <c r="P396" s="130">
        <v>396</v>
      </c>
      <c r="Q396" s="130">
        <v>5</v>
      </c>
      <c r="R396" s="20">
        <f t="shared" si="35"/>
        <v>0</v>
      </c>
      <c r="S396" s="20">
        <f t="shared" si="36"/>
        <v>0</v>
      </c>
      <c r="T396" s="20">
        <f t="shared" si="37"/>
        <v>0</v>
      </c>
      <c r="U396" s="303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304"/>
      <c r="AF396" s="304"/>
      <c r="AG396" s="304"/>
      <c r="AH396" s="158"/>
      <c r="AI396" s="158"/>
      <c r="AJ396" s="304"/>
      <c r="AK396" s="304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  <c r="BA396" s="158"/>
      <c r="BB396" s="158"/>
      <c r="BC396" s="158"/>
      <c r="BD396" s="158"/>
      <c r="BE396" s="158"/>
      <c r="BF396" s="158"/>
      <c r="BG396" s="158"/>
      <c r="BH396" s="158"/>
      <c r="BI396" s="158"/>
      <c r="BJ396" s="158"/>
      <c r="BK396" s="158"/>
      <c r="BL396" s="158"/>
      <c r="BM396" s="158"/>
      <c r="BN396" s="158"/>
      <c r="BO396" s="158"/>
      <c r="BP396" s="158"/>
      <c r="BQ396" s="158"/>
      <c r="BR396" s="158"/>
      <c r="BS396" s="158"/>
      <c r="BT396" s="158"/>
      <c r="BU396" s="14"/>
      <c r="BV396" s="14"/>
      <c r="BW396" s="14"/>
      <c r="BX396" s="14"/>
      <c r="BY396" s="14"/>
      <c r="BZ396" s="14"/>
      <c r="CA396" s="14"/>
      <c r="CB396" s="14"/>
    </row>
    <row r="397" spans="1:80" ht="20.100000000000001" customHeight="1" x14ac:dyDescent="0.25">
      <c r="A397" s="23">
        <v>25162</v>
      </c>
      <c r="B397" s="24" t="s">
        <v>438</v>
      </c>
      <c r="C397" s="24" t="s">
        <v>1216</v>
      </c>
      <c r="D397" s="24"/>
      <c r="E397" s="66" t="s">
        <v>120</v>
      </c>
      <c r="F397" s="66" t="s">
        <v>121</v>
      </c>
      <c r="G397" s="64">
        <v>30</v>
      </c>
      <c r="H397" s="64">
        <v>5</v>
      </c>
      <c r="I397" s="66" t="s">
        <v>131</v>
      </c>
      <c r="J397" s="72">
        <v>0.05</v>
      </c>
      <c r="K397" s="24" t="s">
        <v>257</v>
      </c>
      <c r="L397" s="24" t="s">
        <v>132</v>
      </c>
      <c r="M397" s="24"/>
      <c r="N397" s="24" t="s">
        <v>125</v>
      </c>
      <c r="O397" s="24" t="str">
        <f t="shared" si="41"/>
        <v>EUPHORBE Starblast Pink</v>
      </c>
      <c r="P397" s="54">
        <v>397</v>
      </c>
      <c r="Q397" s="54">
        <v>5</v>
      </c>
      <c r="R397" s="20">
        <f t="shared" si="35"/>
        <v>0</v>
      </c>
      <c r="S397" s="20">
        <f t="shared" si="36"/>
        <v>0</v>
      </c>
      <c r="T397" s="20">
        <f t="shared" si="37"/>
        <v>0</v>
      </c>
      <c r="U397" s="241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304"/>
      <c r="AG397" s="304"/>
      <c r="AH397" s="44"/>
      <c r="AI397" s="44"/>
      <c r="AJ397" s="304"/>
      <c r="AK397" s="30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14"/>
      <c r="BV397" s="14"/>
      <c r="BW397" s="14"/>
      <c r="BX397" s="14"/>
      <c r="BY397" s="14"/>
      <c r="BZ397" s="14"/>
      <c r="CA397" s="14"/>
      <c r="CB397" s="14"/>
    </row>
    <row r="398" spans="1:80" ht="20.100000000000001" customHeight="1" x14ac:dyDescent="0.25">
      <c r="A398" s="125">
        <v>3893</v>
      </c>
      <c r="B398" s="126" t="s">
        <v>438</v>
      </c>
      <c r="C398" s="126" t="s">
        <v>1217</v>
      </c>
      <c r="D398" s="126"/>
      <c r="E398" s="127" t="s">
        <v>120</v>
      </c>
      <c r="F398" s="127" t="s">
        <v>121</v>
      </c>
      <c r="G398" s="128">
        <v>30</v>
      </c>
      <c r="H398" s="128">
        <v>5</v>
      </c>
      <c r="I398" s="127" t="s">
        <v>131</v>
      </c>
      <c r="J398" s="129">
        <v>0.04</v>
      </c>
      <c r="K398" s="126" t="s">
        <v>257</v>
      </c>
      <c r="L398" s="126" t="s">
        <v>132</v>
      </c>
      <c r="M398" s="126"/>
      <c r="N398" s="126" t="s">
        <v>125</v>
      </c>
      <c r="O398" s="126" t="str">
        <f t="shared" si="41"/>
        <v>EUPHORBE Summer Snow</v>
      </c>
      <c r="P398" s="130">
        <v>398</v>
      </c>
      <c r="Q398" s="130">
        <v>5</v>
      </c>
      <c r="R398" s="20">
        <f t="shared" si="35"/>
        <v>0</v>
      </c>
      <c r="S398" s="20">
        <f t="shared" si="36"/>
        <v>0</v>
      </c>
      <c r="T398" s="20">
        <f t="shared" si="37"/>
        <v>0</v>
      </c>
      <c r="U398" s="242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304"/>
      <c r="AG398" s="304"/>
      <c r="AH398" s="158"/>
      <c r="AI398" s="158"/>
      <c r="AJ398" s="304"/>
      <c r="AK398" s="304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  <c r="BA398" s="158"/>
      <c r="BB398" s="158"/>
      <c r="BC398" s="158"/>
      <c r="BD398" s="158"/>
      <c r="BE398" s="158"/>
      <c r="BF398" s="158"/>
      <c r="BG398" s="158"/>
      <c r="BH398" s="158"/>
      <c r="BI398" s="158"/>
      <c r="BJ398" s="158"/>
      <c r="BK398" s="158"/>
      <c r="BL398" s="158"/>
      <c r="BM398" s="158"/>
      <c r="BN398" s="158"/>
      <c r="BO398" s="158"/>
      <c r="BP398" s="158"/>
      <c r="BQ398" s="158"/>
      <c r="BR398" s="158"/>
      <c r="BS398" s="158"/>
      <c r="BT398" s="158"/>
      <c r="BU398" s="14"/>
      <c r="BV398" s="14"/>
      <c r="BW398" s="14"/>
      <c r="BX398" s="14"/>
      <c r="BY398" s="14"/>
      <c r="BZ398" s="14"/>
      <c r="CA398" s="14"/>
      <c r="CB398" s="14"/>
    </row>
    <row r="399" spans="1:80" ht="20.100000000000001" customHeight="1" x14ac:dyDescent="0.25">
      <c r="A399" s="23">
        <v>337</v>
      </c>
      <c r="B399" s="24" t="s">
        <v>1638</v>
      </c>
      <c r="C399" s="24" t="s">
        <v>1218</v>
      </c>
      <c r="D399" s="24"/>
      <c r="E399" s="66" t="s">
        <v>120</v>
      </c>
      <c r="F399" s="66" t="s">
        <v>121</v>
      </c>
      <c r="G399" s="64">
        <v>30</v>
      </c>
      <c r="H399" s="64">
        <v>5</v>
      </c>
      <c r="I399" s="66" t="s">
        <v>120</v>
      </c>
      <c r="J399" s="72"/>
      <c r="K399" s="24" t="s">
        <v>257</v>
      </c>
      <c r="L399" s="24" t="s">
        <v>179</v>
      </c>
      <c r="M399" s="24"/>
      <c r="N399" s="24" t="s">
        <v>125</v>
      </c>
      <c r="O399" s="24" t="str">
        <f t="shared" si="41"/>
        <v>EURYOPS CHYSANTHEMOÏDE Soleil Orange</v>
      </c>
      <c r="P399" s="54">
        <v>399</v>
      </c>
      <c r="Q399" s="54">
        <v>5</v>
      </c>
      <c r="R399" s="20">
        <f t="shared" si="35"/>
        <v>0</v>
      </c>
      <c r="S399" s="20">
        <f t="shared" si="36"/>
        <v>0</v>
      </c>
      <c r="T399" s="20">
        <f t="shared" si="37"/>
        <v>0</v>
      </c>
      <c r="U399" s="241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304"/>
      <c r="AG399" s="304"/>
      <c r="AH399" s="44"/>
      <c r="AI399" s="44"/>
      <c r="AJ399" s="304"/>
      <c r="AK399" s="30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14"/>
      <c r="BV399" s="14"/>
      <c r="BW399" s="14"/>
      <c r="BX399" s="14"/>
      <c r="BY399" s="14"/>
      <c r="BZ399" s="14"/>
      <c r="CA399" s="14"/>
      <c r="CB399" s="14"/>
    </row>
    <row r="400" spans="1:80" ht="20.100000000000001" customHeight="1" x14ac:dyDescent="0.25">
      <c r="A400" s="125">
        <v>12861</v>
      </c>
      <c r="B400" s="126" t="s">
        <v>1639</v>
      </c>
      <c r="C400" s="126" t="s">
        <v>1219</v>
      </c>
      <c r="D400" s="126"/>
      <c r="E400" s="127" t="s">
        <v>120</v>
      </c>
      <c r="F400" s="127" t="s">
        <v>121</v>
      </c>
      <c r="G400" s="128">
        <v>30</v>
      </c>
      <c r="H400" s="128">
        <v>5</v>
      </c>
      <c r="I400" s="127" t="s">
        <v>120</v>
      </c>
      <c r="J400" s="129"/>
      <c r="K400" s="126" t="s">
        <v>257</v>
      </c>
      <c r="L400" s="126" t="s">
        <v>179</v>
      </c>
      <c r="M400" s="126"/>
      <c r="N400" s="126" t="s">
        <v>125</v>
      </c>
      <c r="O400" s="126" t="str">
        <f t="shared" si="41"/>
        <v>EURYOPS PECTINATUS Sunshine Silver</v>
      </c>
      <c r="P400" s="130">
        <v>400</v>
      </c>
      <c r="Q400" s="130">
        <v>5</v>
      </c>
      <c r="R400" s="20">
        <f t="shared" si="35"/>
        <v>0</v>
      </c>
      <c r="S400" s="20">
        <f t="shared" si="36"/>
        <v>0</v>
      </c>
      <c r="T400" s="20">
        <f t="shared" si="37"/>
        <v>0</v>
      </c>
      <c r="U400" s="242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304"/>
      <c r="AG400" s="304"/>
      <c r="AH400" s="158"/>
      <c r="AI400" s="158"/>
      <c r="AJ400" s="304"/>
      <c r="AK400" s="304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  <c r="BA400" s="158"/>
      <c r="BB400" s="158"/>
      <c r="BC400" s="158"/>
      <c r="BD400" s="158"/>
      <c r="BE400" s="158"/>
      <c r="BF400" s="158"/>
      <c r="BG400" s="158"/>
      <c r="BH400" s="158"/>
      <c r="BI400" s="158"/>
      <c r="BJ400" s="158"/>
      <c r="BK400" s="158"/>
      <c r="BL400" s="158"/>
      <c r="BM400" s="158"/>
      <c r="BN400" s="158"/>
      <c r="BO400" s="158"/>
      <c r="BP400" s="158"/>
      <c r="BQ400" s="158"/>
      <c r="BR400" s="158"/>
      <c r="BS400" s="158"/>
      <c r="BT400" s="158"/>
      <c r="BU400" s="14"/>
      <c r="BV400" s="14"/>
      <c r="BW400" s="14"/>
      <c r="BX400" s="14"/>
      <c r="BY400" s="14"/>
      <c r="BZ400" s="14"/>
      <c r="CA400" s="14"/>
      <c r="CB400" s="14"/>
    </row>
    <row r="401" spans="1:80" ht="20.100000000000001" customHeight="1" x14ac:dyDescent="0.25">
      <c r="A401" s="151"/>
      <c r="B401" s="152" t="s">
        <v>439</v>
      </c>
      <c r="C401" s="153"/>
      <c r="D401" s="153"/>
      <c r="E401" s="154"/>
      <c r="F401" s="154"/>
      <c r="G401" s="154"/>
      <c r="H401" s="267"/>
      <c r="I401" s="154"/>
      <c r="J401" s="155"/>
      <c r="K401" s="153"/>
      <c r="L401" s="153" t="s">
        <v>593</v>
      </c>
      <c r="M401" s="153"/>
      <c r="N401" s="153"/>
      <c r="O401" s="153" t="str">
        <f t="shared" si="41"/>
        <v xml:space="preserve">F </v>
      </c>
      <c r="P401" s="156">
        <v>401</v>
      </c>
      <c r="Q401" s="156"/>
      <c r="R401" s="20"/>
      <c r="S401" s="20"/>
      <c r="T401" s="20"/>
      <c r="U401" s="508"/>
      <c r="V401" s="509"/>
      <c r="W401" s="509"/>
      <c r="X401" s="509"/>
      <c r="Y401" s="509"/>
      <c r="Z401" s="509"/>
      <c r="AA401" s="509"/>
      <c r="AB401" s="509"/>
      <c r="AC401" s="509"/>
      <c r="AD401" s="509"/>
      <c r="AE401" s="509"/>
      <c r="AF401" s="509"/>
      <c r="AG401" s="509"/>
      <c r="AH401" s="509"/>
      <c r="AI401" s="509"/>
      <c r="AJ401" s="509"/>
      <c r="AK401" s="509"/>
      <c r="AL401" s="509"/>
      <c r="AM401" s="509"/>
      <c r="AN401" s="509"/>
      <c r="AO401" s="509"/>
      <c r="AP401" s="509"/>
      <c r="AQ401" s="509"/>
      <c r="AR401" s="509"/>
      <c r="AS401" s="509"/>
      <c r="AT401" s="509"/>
      <c r="AU401" s="509"/>
      <c r="AV401" s="509"/>
      <c r="AW401" s="509"/>
      <c r="AX401" s="509"/>
      <c r="AY401" s="509"/>
      <c r="AZ401" s="509"/>
      <c r="BA401" s="509"/>
      <c r="BB401" s="509"/>
      <c r="BC401" s="509"/>
      <c r="BD401" s="509"/>
      <c r="BE401" s="509"/>
      <c r="BF401" s="509"/>
      <c r="BG401" s="509"/>
      <c r="BH401" s="509"/>
      <c r="BI401" s="509"/>
      <c r="BJ401" s="509"/>
      <c r="BK401" s="509"/>
      <c r="BL401" s="509"/>
      <c r="BM401" s="509"/>
      <c r="BN401" s="509"/>
      <c r="BO401" s="509"/>
      <c r="BP401" s="509"/>
      <c r="BQ401" s="509"/>
      <c r="BR401" s="509"/>
      <c r="BS401" s="509"/>
      <c r="BT401" s="509"/>
      <c r="BU401" s="14"/>
      <c r="BV401" s="14"/>
      <c r="BW401" s="14"/>
      <c r="BX401" s="14"/>
      <c r="BY401" s="14"/>
      <c r="BZ401" s="14"/>
      <c r="CA401" s="14"/>
      <c r="CB401" s="14"/>
    </row>
    <row r="402" spans="1:80" ht="20.100000000000001" customHeight="1" x14ac:dyDescent="0.25">
      <c r="A402" s="23">
        <v>3693</v>
      </c>
      <c r="B402" s="24" t="s">
        <v>440</v>
      </c>
      <c r="C402" s="24" t="s">
        <v>1640</v>
      </c>
      <c r="D402" s="24"/>
      <c r="E402" s="66" t="s">
        <v>208</v>
      </c>
      <c r="F402" s="66" t="s">
        <v>121</v>
      </c>
      <c r="G402" s="64">
        <v>30</v>
      </c>
      <c r="H402" s="64">
        <v>8</v>
      </c>
      <c r="I402" s="66" t="s">
        <v>319</v>
      </c>
      <c r="J402" s="72"/>
      <c r="K402" s="24" t="s">
        <v>257</v>
      </c>
      <c r="L402" s="24" t="s">
        <v>347</v>
      </c>
      <c r="M402" s="24"/>
      <c r="N402" s="24" t="s">
        <v>125</v>
      </c>
      <c r="O402" s="24" t="str">
        <f t="shared" si="41"/>
        <v>FESTUCA glauca Elijah Blue</v>
      </c>
      <c r="P402" s="54">
        <v>402</v>
      </c>
      <c r="Q402" s="54">
        <v>8</v>
      </c>
      <c r="R402" s="20">
        <f t="shared" si="35"/>
        <v>0</v>
      </c>
      <c r="S402" s="20">
        <f t="shared" si="36"/>
        <v>0</v>
      </c>
      <c r="T402" s="20">
        <f t="shared" si="37"/>
        <v>0</v>
      </c>
      <c r="U402" s="241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304"/>
      <c r="AG402" s="304"/>
      <c r="AH402" s="44"/>
      <c r="AI402" s="44"/>
      <c r="AJ402" s="304"/>
      <c r="AK402" s="30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14"/>
      <c r="BV402" s="14"/>
      <c r="BW402" s="14"/>
      <c r="BX402" s="14"/>
      <c r="BY402" s="14"/>
      <c r="BZ402" s="14"/>
      <c r="CA402" s="14"/>
      <c r="CB402" s="14"/>
    </row>
    <row r="403" spans="1:80" ht="20.100000000000001" customHeight="1" x14ac:dyDescent="0.25">
      <c r="A403" s="146"/>
      <c r="B403" s="145" t="s">
        <v>1682</v>
      </c>
      <c r="C403" s="147"/>
      <c r="D403" s="147"/>
      <c r="E403" s="148"/>
      <c r="F403" s="148"/>
      <c r="G403" s="148"/>
      <c r="H403" s="266"/>
      <c r="I403" s="148"/>
      <c r="J403" s="149"/>
      <c r="K403" s="147"/>
      <c r="L403" s="147" t="s">
        <v>131</v>
      </c>
      <c r="M403" s="147"/>
      <c r="N403" s="147"/>
      <c r="O403" s="147" t="str">
        <f t="shared" si="41"/>
        <v xml:space="preserve">FUCHSIA précoce (pour pot) </v>
      </c>
      <c r="P403" s="150">
        <v>403</v>
      </c>
      <c r="Q403" s="150"/>
      <c r="R403" s="20"/>
      <c r="S403" s="20"/>
      <c r="T403" s="20"/>
      <c r="U403" s="506"/>
      <c r="V403" s="507"/>
      <c r="W403" s="507"/>
      <c r="X403" s="507"/>
      <c r="Y403" s="507"/>
      <c r="Z403" s="507"/>
      <c r="AA403" s="507"/>
      <c r="AB403" s="507"/>
      <c r="AC403" s="507"/>
      <c r="AD403" s="507"/>
      <c r="AE403" s="507"/>
      <c r="AF403" s="507"/>
      <c r="AG403" s="507"/>
      <c r="AH403" s="507"/>
      <c r="AI403" s="507"/>
      <c r="AJ403" s="507"/>
      <c r="AK403" s="507"/>
      <c r="AL403" s="507"/>
      <c r="AM403" s="507"/>
      <c r="AN403" s="507"/>
      <c r="AO403" s="507"/>
      <c r="AP403" s="507"/>
      <c r="AQ403" s="507"/>
      <c r="AR403" s="507"/>
      <c r="AS403" s="507"/>
      <c r="AT403" s="507"/>
      <c r="AU403" s="507"/>
      <c r="AV403" s="507"/>
      <c r="AW403" s="507"/>
      <c r="AX403" s="507"/>
      <c r="AY403" s="507"/>
      <c r="AZ403" s="507"/>
      <c r="BA403" s="507"/>
      <c r="BB403" s="507"/>
      <c r="BC403" s="507"/>
      <c r="BD403" s="507"/>
      <c r="BE403" s="507"/>
      <c r="BF403" s="507"/>
      <c r="BG403" s="507"/>
      <c r="BH403" s="507"/>
      <c r="BI403" s="507"/>
      <c r="BJ403" s="507"/>
      <c r="BK403" s="507"/>
      <c r="BL403" s="507"/>
      <c r="BM403" s="507"/>
      <c r="BN403" s="507"/>
      <c r="BO403" s="507"/>
      <c r="BP403" s="507"/>
      <c r="BQ403" s="507"/>
      <c r="BR403" s="507"/>
      <c r="BS403" s="507"/>
      <c r="BT403" s="507"/>
      <c r="BU403" s="14"/>
      <c r="BV403" s="14"/>
      <c r="BW403" s="14"/>
      <c r="BX403" s="14"/>
      <c r="BY403" s="14"/>
      <c r="BZ403" s="14"/>
      <c r="CA403" s="14"/>
      <c r="CB403" s="14"/>
    </row>
    <row r="404" spans="1:80" ht="20.100000000000001" customHeight="1" x14ac:dyDescent="0.25">
      <c r="A404" s="23">
        <v>10703</v>
      </c>
      <c r="B404" s="24" t="s">
        <v>441</v>
      </c>
      <c r="C404" s="24" t="s">
        <v>283</v>
      </c>
      <c r="D404" s="24"/>
      <c r="E404" s="66" t="s">
        <v>120</v>
      </c>
      <c r="F404" s="66" t="s">
        <v>121</v>
      </c>
      <c r="G404" s="64">
        <v>30</v>
      </c>
      <c r="H404" s="64">
        <v>6</v>
      </c>
      <c r="I404" s="66" t="s">
        <v>120</v>
      </c>
      <c r="J404" s="72">
        <v>2.5999999999999999E-2</v>
      </c>
      <c r="K404" s="24" t="s">
        <v>257</v>
      </c>
      <c r="L404" s="24" t="s">
        <v>161</v>
      </c>
      <c r="M404" s="24"/>
      <c r="N404" s="24" t="s">
        <v>125</v>
      </c>
      <c r="O404" s="24" t="str">
        <f t="shared" si="41"/>
        <v>FUCHSIA PRECOCE SUNBEAM Cherry</v>
      </c>
      <c r="P404" s="54">
        <v>404</v>
      </c>
      <c r="Q404" s="54">
        <v>6</v>
      </c>
      <c r="R404" s="20">
        <f t="shared" ref="R404:R467" si="42">IF(INT(S404)*10=S404*10,,"ERREUR")</f>
        <v>0</v>
      </c>
      <c r="S404" s="20">
        <f t="shared" ref="S404:S467" si="43">T404/G404</f>
        <v>0</v>
      </c>
      <c r="T404" s="20">
        <f t="shared" ref="T404:T467" si="44">SUM(U404:BT404)</f>
        <v>0</v>
      </c>
      <c r="U404" s="241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304"/>
      <c r="AG404" s="304"/>
      <c r="AH404" s="44"/>
      <c r="AI404" s="44"/>
      <c r="AJ404" s="304"/>
      <c r="AK404" s="30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14"/>
      <c r="BV404" s="14"/>
      <c r="BW404" s="14"/>
      <c r="BX404" s="14"/>
      <c r="BY404" s="14"/>
      <c r="BZ404" s="14"/>
      <c r="CA404" s="14"/>
      <c r="CB404" s="14"/>
    </row>
    <row r="405" spans="1:80" ht="20.100000000000001" customHeight="1" x14ac:dyDescent="0.25">
      <c r="A405" s="125">
        <v>10701</v>
      </c>
      <c r="B405" s="126" t="s">
        <v>441</v>
      </c>
      <c r="C405" s="126" t="s">
        <v>442</v>
      </c>
      <c r="D405" s="126"/>
      <c r="E405" s="127" t="s">
        <v>120</v>
      </c>
      <c r="F405" s="127" t="s">
        <v>121</v>
      </c>
      <c r="G405" s="128">
        <v>30</v>
      </c>
      <c r="H405" s="128">
        <v>6</v>
      </c>
      <c r="I405" s="127" t="s">
        <v>120</v>
      </c>
      <c r="J405" s="129">
        <v>2.5999999999999999E-2</v>
      </c>
      <c r="K405" s="126" t="s">
        <v>257</v>
      </c>
      <c r="L405" s="126" t="s">
        <v>161</v>
      </c>
      <c r="M405" s="126"/>
      <c r="N405" s="126" t="s">
        <v>125</v>
      </c>
      <c r="O405" s="126" t="str">
        <f t="shared" si="41"/>
        <v>FUCHSIA PRECOCE SUNBEAM Ernie</v>
      </c>
      <c r="P405" s="130">
        <v>405</v>
      </c>
      <c r="Q405" s="130">
        <v>6</v>
      </c>
      <c r="R405" s="20">
        <f t="shared" si="42"/>
        <v>0</v>
      </c>
      <c r="S405" s="20">
        <f t="shared" si="43"/>
        <v>0</v>
      </c>
      <c r="T405" s="20">
        <f t="shared" si="44"/>
        <v>0</v>
      </c>
      <c r="U405" s="242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304"/>
      <c r="AG405" s="304"/>
      <c r="AH405" s="158"/>
      <c r="AI405" s="158"/>
      <c r="AJ405" s="304"/>
      <c r="AK405" s="304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  <c r="BA405" s="158"/>
      <c r="BB405" s="158"/>
      <c r="BC405" s="158"/>
      <c r="BD405" s="158"/>
      <c r="BE405" s="158"/>
      <c r="BF405" s="158"/>
      <c r="BG405" s="158"/>
      <c r="BH405" s="158"/>
      <c r="BI405" s="158"/>
      <c r="BJ405" s="158"/>
      <c r="BK405" s="158"/>
      <c r="BL405" s="158"/>
      <c r="BM405" s="158"/>
      <c r="BN405" s="158"/>
      <c r="BO405" s="158"/>
      <c r="BP405" s="158"/>
      <c r="BQ405" s="158"/>
      <c r="BR405" s="158"/>
      <c r="BS405" s="158"/>
      <c r="BT405" s="158"/>
      <c r="BU405" s="14"/>
      <c r="BV405" s="14"/>
      <c r="BW405" s="14"/>
      <c r="BX405" s="14"/>
      <c r="BY405" s="14"/>
      <c r="BZ405" s="14"/>
      <c r="CA405" s="14"/>
      <c r="CB405" s="14"/>
    </row>
    <row r="406" spans="1:80" ht="20.100000000000001" customHeight="1" x14ac:dyDescent="0.25">
      <c r="A406" s="23">
        <v>15008</v>
      </c>
      <c r="B406" s="24" t="s">
        <v>441</v>
      </c>
      <c r="C406" s="24" t="s">
        <v>443</v>
      </c>
      <c r="D406" s="24"/>
      <c r="E406" s="66" t="s">
        <v>120</v>
      </c>
      <c r="F406" s="66" t="s">
        <v>121</v>
      </c>
      <c r="G406" s="64">
        <v>30</v>
      </c>
      <c r="H406" s="64">
        <v>6</v>
      </c>
      <c r="I406" s="66" t="s">
        <v>120</v>
      </c>
      <c r="J406" s="72">
        <v>1.7999999999999999E-2</v>
      </c>
      <c r="K406" s="24" t="s">
        <v>257</v>
      </c>
      <c r="L406" s="24" t="s">
        <v>161</v>
      </c>
      <c r="M406" s="24"/>
      <c r="N406" s="24" t="s">
        <v>125</v>
      </c>
      <c r="O406" s="24" t="str">
        <f t="shared" si="41"/>
        <v>FUCHSIA PRECOCE SUNBEAM Rocky</v>
      </c>
      <c r="P406" s="54">
        <v>406</v>
      </c>
      <c r="Q406" s="54">
        <v>6</v>
      </c>
      <c r="R406" s="20">
        <f t="shared" si="42"/>
        <v>0</v>
      </c>
      <c r="S406" s="20">
        <f t="shared" si="43"/>
        <v>0</v>
      </c>
      <c r="T406" s="20">
        <f t="shared" si="44"/>
        <v>0</v>
      </c>
      <c r="U406" s="241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304"/>
      <c r="AG406" s="304"/>
      <c r="AH406" s="44"/>
      <c r="AI406" s="44"/>
      <c r="AJ406" s="304"/>
      <c r="AK406" s="30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14"/>
      <c r="BV406" s="14"/>
      <c r="BW406" s="14"/>
      <c r="BX406" s="14"/>
      <c r="BY406" s="14"/>
      <c r="BZ406" s="14"/>
      <c r="CA406" s="14"/>
      <c r="CB406" s="14"/>
    </row>
    <row r="407" spans="1:80" ht="20.100000000000001" customHeight="1" x14ac:dyDescent="0.25">
      <c r="A407" s="125">
        <v>10702</v>
      </c>
      <c r="B407" s="126" t="s">
        <v>441</v>
      </c>
      <c r="C407" s="126" t="s">
        <v>444</v>
      </c>
      <c r="D407" s="126"/>
      <c r="E407" s="127" t="s">
        <v>120</v>
      </c>
      <c r="F407" s="127" t="s">
        <v>121</v>
      </c>
      <c r="G407" s="128">
        <v>30</v>
      </c>
      <c r="H407" s="128">
        <v>6</v>
      </c>
      <c r="I407" s="127" t="s">
        <v>120</v>
      </c>
      <c r="J407" s="129">
        <v>1.7999999999999999E-2</v>
      </c>
      <c r="K407" s="126" t="s">
        <v>257</v>
      </c>
      <c r="L407" s="126" t="s">
        <v>161</v>
      </c>
      <c r="M407" s="126"/>
      <c r="N407" s="126" t="s">
        <v>125</v>
      </c>
      <c r="O407" s="126" t="str">
        <f t="shared" si="41"/>
        <v>FUCHSIA PRECOCE SUNBEAM Samba</v>
      </c>
      <c r="P407" s="130">
        <v>407</v>
      </c>
      <c r="Q407" s="130">
        <v>6</v>
      </c>
      <c r="R407" s="20">
        <f t="shared" si="42"/>
        <v>0</v>
      </c>
      <c r="S407" s="20">
        <f t="shared" si="43"/>
        <v>0</v>
      </c>
      <c r="T407" s="20">
        <f t="shared" si="44"/>
        <v>0</v>
      </c>
      <c r="U407" s="242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304"/>
      <c r="AG407" s="304"/>
      <c r="AH407" s="158"/>
      <c r="AI407" s="158"/>
      <c r="AJ407" s="304"/>
      <c r="AK407" s="304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  <c r="BA407" s="158"/>
      <c r="BB407" s="158"/>
      <c r="BC407" s="158"/>
      <c r="BD407" s="158"/>
      <c r="BE407" s="158"/>
      <c r="BF407" s="158"/>
      <c r="BG407" s="158"/>
      <c r="BH407" s="158"/>
      <c r="BI407" s="158"/>
      <c r="BJ407" s="158"/>
      <c r="BK407" s="158"/>
      <c r="BL407" s="158"/>
      <c r="BM407" s="158"/>
      <c r="BN407" s="158"/>
      <c r="BO407" s="158"/>
      <c r="BP407" s="158"/>
      <c r="BQ407" s="158"/>
      <c r="BR407" s="158"/>
      <c r="BS407" s="158"/>
      <c r="BT407" s="158"/>
      <c r="BU407" s="14"/>
      <c r="BV407" s="14"/>
      <c r="BW407" s="14"/>
      <c r="BX407" s="14"/>
      <c r="BY407" s="14"/>
      <c r="BZ407" s="14"/>
      <c r="CA407" s="14"/>
      <c r="CB407" s="14"/>
    </row>
    <row r="408" spans="1:80" ht="20.100000000000001" customHeight="1" x14ac:dyDescent="0.25">
      <c r="A408" s="23">
        <v>10842</v>
      </c>
      <c r="B408" s="24" t="s">
        <v>441</v>
      </c>
      <c r="C408" s="24" t="s">
        <v>233</v>
      </c>
      <c r="D408" s="24"/>
      <c r="E408" s="66" t="s">
        <v>120</v>
      </c>
      <c r="F408" s="66" t="s">
        <v>121</v>
      </c>
      <c r="G408" s="64">
        <v>30</v>
      </c>
      <c r="H408" s="64">
        <v>6</v>
      </c>
      <c r="I408" s="66" t="s">
        <v>120</v>
      </c>
      <c r="J408" s="72">
        <v>2.5999999999999999E-2</v>
      </c>
      <c r="K408" s="24" t="s">
        <v>257</v>
      </c>
      <c r="L408" s="24" t="s">
        <v>161</v>
      </c>
      <c r="M408" s="24"/>
      <c r="N408" s="24" t="s">
        <v>125</v>
      </c>
      <c r="O408" s="24" t="str">
        <f t="shared" si="41"/>
        <v>FUCHSIA PRECOCE SUNBEAM Variés</v>
      </c>
      <c r="P408" s="54">
        <v>408</v>
      </c>
      <c r="Q408" s="54">
        <v>6</v>
      </c>
      <c r="R408" s="20">
        <f t="shared" si="42"/>
        <v>0</v>
      </c>
      <c r="S408" s="20">
        <f t="shared" si="43"/>
        <v>0</v>
      </c>
      <c r="T408" s="20">
        <f t="shared" si="44"/>
        <v>0</v>
      </c>
      <c r="U408" s="241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304"/>
      <c r="AG408" s="304"/>
      <c r="AH408" s="44"/>
      <c r="AI408" s="44"/>
      <c r="AJ408" s="304"/>
      <c r="AK408" s="30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14"/>
      <c r="BV408" s="14"/>
      <c r="BW408" s="14"/>
      <c r="BX408" s="14"/>
      <c r="BY408" s="14"/>
      <c r="BZ408" s="14"/>
      <c r="CA408" s="14"/>
      <c r="CB408" s="14"/>
    </row>
    <row r="409" spans="1:80" ht="20.100000000000001" customHeight="1" x14ac:dyDescent="0.25">
      <c r="A409" s="146"/>
      <c r="B409" s="163" t="s">
        <v>1683</v>
      </c>
      <c r="C409" s="147"/>
      <c r="D409" s="147"/>
      <c r="E409" s="148"/>
      <c r="F409" s="148"/>
      <c r="G409" s="148"/>
      <c r="H409" s="266"/>
      <c r="I409" s="148"/>
      <c r="J409" s="149"/>
      <c r="K409" s="147"/>
      <c r="L409" s="147" t="s">
        <v>131</v>
      </c>
      <c r="M409" s="147"/>
      <c r="N409" s="147"/>
      <c r="O409" s="147" t="str">
        <f t="shared" si="41"/>
        <v xml:space="preserve">FUCHSIA précoce (pour pot et suspension) </v>
      </c>
      <c r="P409" s="150">
        <v>409</v>
      </c>
      <c r="Q409" s="150"/>
      <c r="R409" s="20"/>
      <c r="S409" s="20"/>
      <c r="T409" s="20"/>
      <c r="U409" s="506"/>
      <c r="V409" s="507"/>
      <c r="W409" s="507"/>
      <c r="X409" s="507"/>
      <c r="Y409" s="507"/>
      <c r="Z409" s="507"/>
      <c r="AA409" s="507"/>
      <c r="AB409" s="507"/>
      <c r="AC409" s="507"/>
      <c r="AD409" s="507"/>
      <c r="AE409" s="507"/>
      <c r="AF409" s="507"/>
      <c r="AG409" s="507"/>
      <c r="AH409" s="507"/>
      <c r="AI409" s="507"/>
      <c r="AJ409" s="507"/>
      <c r="AK409" s="507"/>
      <c r="AL409" s="507"/>
      <c r="AM409" s="507"/>
      <c r="AN409" s="507"/>
      <c r="AO409" s="507"/>
      <c r="AP409" s="507"/>
      <c r="AQ409" s="507"/>
      <c r="AR409" s="507"/>
      <c r="AS409" s="507"/>
      <c r="AT409" s="507"/>
      <c r="AU409" s="507"/>
      <c r="AV409" s="507"/>
      <c r="AW409" s="507"/>
      <c r="AX409" s="507"/>
      <c r="AY409" s="507"/>
      <c r="AZ409" s="507"/>
      <c r="BA409" s="507"/>
      <c r="BB409" s="507"/>
      <c r="BC409" s="507"/>
      <c r="BD409" s="507"/>
      <c r="BE409" s="507"/>
      <c r="BF409" s="507"/>
      <c r="BG409" s="507"/>
      <c r="BH409" s="507"/>
      <c r="BI409" s="507"/>
      <c r="BJ409" s="507"/>
      <c r="BK409" s="507"/>
      <c r="BL409" s="507"/>
      <c r="BM409" s="507"/>
      <c r="BN409" s="507"/>
      <c r="BO409" s="507"/>
      <c r="BP409" s="507"/>
      <c r="BQ409" s="507"/>
      <c r="BR409" s="507"/>
      <c r="BS409" s="507"/>
      <c r="BT409" s="507"/>
      <c r="BU409" s="14"/>
      <c r="BV409" s="14"/>
      <c r="BW409" s="14"/>
      <c r="BX409" s="14"/>
      <c r="BY409" s="14"/>
      <c r="BZ409" s="14"/>
      <c r="CA409" s="14"/>
      <c r="CB409" s="14"/>
    </row>
    <row r="410" spans="1:80" ht="20.100000000000001" customHeight="1" x14ac:dyDescent="0.25">
      <c r="A410" s="23">
        <v>14003</v>
      </c>
      <c r="B410" s="24" t="s">
        <v>445</v>
      </c>
      <c r="C410" s="24" t="s">
        <v>446</v>
      </c>
      <c r="D410" s="24"/>
      <c r="E410" s="66" t="s">
        <v>120</v>
      </c>
      <c r="F410" s="66" t="s">
        <v>121</v>
      </c>
      <c r="G410" s="64">
        <v>30</v>
      </c>
      <c r="H410" s="64">
        <v>6</v>
      </c>
      <c r="I410" s="66" t="s">
        <v>120</v>
      </c>
      <c r="J410" s="72">
        <v>3.5999999999999997E-2</v>
      </c>
      <c r="K410" s="24" t="s">
        <v>257</v>
      </c>
      <c r="L410" s="24" t="s">
        <v>161</v>
      </c>
      <c r="M410" s="24"/>
      <c r="N410" s="24" t="s">
        <v>125</v>
      </c>
      <c r="O410" s="24" t="str">
        <f t="shared" si="41"/>
        <v>FUCHSIA PRECOCE JOLLIES Alsace</v>
      </c>
      <c r="P410" s="54">
        <v>410</v>
      </c>
      <c r="Q410" s="54">
        <v>6</v>
      </c>
      <c r="R410" s="20">
        <f t="shared" si="42"/>
        <v>0</v>
      </c>
      <c r="S410" s="20">
        <f t="shared" si="43"/>
        <v>0</v>
      </c>
      <c r="T410" s="20">
        <f t="shared" si="44"/>
        <v>0</v>
      </c>
      <c r="U410" s="241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304"/>
      <c r="AG410" s="304"/>
      <c r="AH410" s="44"/>
      <c r="AI410" s="44"/>
      <c r="AJ410" s="304"/>
      <c r="AK410" s="30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14"/>
      <c r="BV410" s="14"/>
      <c r="BW410" s="14"/>
      <c r="BX410" s="14"/>
      <c r="BY410" s="14"/>
      <c r="BZ410" s="14"/>
      <c r="CA410" s="14"/>
      <c r="CB410" s="14"/>
    </row>
    <row r="411" spans="1:80" ht="20.100000000000001" customHeight="1" x14ac:dyDescent="0.25">
      <c r="A411" s="125">
        <v>25182</v>
      </c>
      <c r="B411" s="126" t="s">
        <v>445</v>
      </c>
      <c r="C411" s="126" t="s">
        <v>447</v>
      </c>
      <c r="D411" s="126"/>
      <c r="E411" s="127" t="s">
        <v>120</v>
      </c>
      <c r="F411" s="127" t="s">
        <v>121</v>
      </c>
      <c r="G411" s="128">
        <v>30</v>
      </c>
      <c r="H411" s="128">
        <v>6</v>
      </c>
      <c r="I411" s="127" t="s">
        <v>120</v>
      </c>
      <c r="J411" s="129">
        <v>3.5999999999999997E-2</v>
      </c>
      <c r="K411" s="126" t="s">
        <v>257</v>
      </c>
      <c r="L411" s="126" t="s">
        <v>161</v>
      </c>
      <c r="M411" s="126"/>
      <c r="N411" s="126" t="s">
        <v>125</v>
      </c>
      <c r="O411" s="126" t="str">
        <f t="shared" si="41"/>
        <v>FUCHSIA PRECOCE JOLLIES Bretagne</v>
      </c>
      <c r="P411" s="130">
        <v>411</v>
      </c>
      <c r="Q411" s="130">
        <v>6</v>
      </c>
      <c r="R411" s="20">
        <f t="shared" si="42"/>
        <v>0</v>
      </c>
      <c r="S411" s="20">
        <f t="shared" si="43"/>
        <v>0</v>
      </c>
      <c r="T411" s="20">
        <f t="shared" si="44"/>
        <v>0</v>
      </c>
      <c r="U411" s="242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304"/>
      <c r="AG411" s="304"/>
      <c r="AH411" s="158"/>
      <c r="AI411" s="158"/>
      <c r="AJ411" s="304"/>
      <c r="AK411" s="304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  <c r="BA411" s="158"/>
      <c r="BB411" s="158"/>
      <c r="BC411" s="158"/>
      <c r="BD411" s="158"/>
      <c r="BE411" s="158"/>
      <c r="BF411" s="158"/>
      <c r="BG411" s="158"/>
      <c r="BH411" s="158"/>
      <c r="BI411" s="158"/>
      <c r="BJ411" s="158"/>
      <c r="BK411" s="158"/>
      <c r="BL411" s="158"/>
      <c r="BM411" s="158"/>
      <c r="BN411" s="158"/>
      <c r="BO411" s="158"/>
      <c r="BP411" s="158"/>
      <c r="BQ411" s="158"/>
      <c r="BR411" s="158"/>
      <c r="BS411" s="158"/>
      <c r="BT411" s="158"/>
      <c r="BU411" s="14"/>
      <c r="BV411" s="14"/>
      <c r="BW411" s="14"/>
      <c r="BX411" s="14"/>
      <c r="BY411" s="14"/>
      <c r="BZ411" s="14"/>
      <c r="CA411" s="14"/>
      <c r="CB411" s="14"/>
    </row>
    <row r="412" spans="1:80" ht="20.100000000000001" customHeight="1" x14ac:dyDescent="0.25">
      <c r="A412" s="23">
        <v>14005</v>
      </c>
      <c r="B412" s="24" t="s">
        <v>445</v>
      </c>
      <c r="C412" s="24" t="s">
        <v>448</v>
      </c>
      <c r="D412" s="24"/>
      <c r="E412" s="66" t="s">
        <v>120</v>
      </c>
      <c r="F412" s="66" t="s">
        <v>121</v>
      </c>
      <c r="G412" s="64">
        <v>30</v>
      </c>
      <c r="H412" s="64">
        <v>6</v>
      </c>
      <c r="I412" s="66" t="s">
        <v>120</v>
      </c>
      <c r="J412" s="72">
        <v>3.5999999999999997E-2</v>
      </c>
      <c r="K412" s="24" t="s">
        <v>257</v>
      </c>
      <c r="L412" s="24" t="s">
        <v>161</v>
      </c>
      <c r="M412" s="24"/>
      <c r="N412" s="24" t="s">
        <v>125</v>
      </c>
      <c r="O412" s="24" t="str">
        <f t="shared" si="41"/>
        <v>FUCHSIA PRECOCE JOLLIES Corse</v>
      </c>
      <c r="P412" s="54">
        <v>412</v>
      </c>
      <c r="Q412" s="54">
        <v>6</v>
      </c>
      <c r="R412" s="20">
        <f t="shared" si="42"/>
        <v>0</v>
      </c>
      <c r="S412" s="20">
        <f t="shared" si="43"/>
        <v>0</v>
      </c>
      <c r="T412" s="20">
        <f t="shared" si="44"/>
        <v>0</v>
      </c>
      <c r="U412" s="241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304"/>
      <c r="AG412" s="304"/>
      <c r="AH412" s="44"/>
      <c r="AI412" s="44"/>
      <c r="AJ412" s="304"/>
      <c r="AK412" s="30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14"/>
      <c r="BV412" s="14"/>
      <c r="BW412" s="14"/>
      <c r="BX412" s="14"/>
      <c r="BY412" s="14"/>
      <c r="BZ412" s="14"/>
      <c r="CA412" s="14"/>
      <c r="CB412" s="14"/>
    </row>
    <row r="413" spans="1:80" ht="20.100000000000001" customHeight="1" x14ac:dyDescent="0.25">
      <c r="A413" s="125">
        <v>14004</v>
      </c>
      <c r="B413" s="126" t="s">
        <v>445</v>
      </c>
      <c r="C413" s="126" t="s">
        <v>449</v>
      </c>
      <c r="D413" s="126"/>
      <c r="E413" s="127" t="s">
        <v>120</v>
      </c>
      <c r="F413" s="127" t="s">
        <v>121</v>
      </c>
      <c r="G413" s="128">
        <v>30</v>
      </c>
      <c r="H413" s="128">
        <v>6</v>
      </c>
      <c r="I413" s="127" t="s">
        <v>120</v>
      </c>
      <c r="J413" s="129">
        <v>3.5999999999999997E-2</v>
      </c>
      <c r="K413" s="126" t="s">
        <v>257</v>
      </c>
      <c r="L413" s="126" t="s">
        <v>161</v>
      </c>
      <c r="M413" s="126"/>
      <c r="N413" s="126" t="s">
        <v>125</v>
      </c>
      <c r="O413" s="126" t="str">
        <f t="shared" si="41"/>
        <v>FUCHSIA PRECOCE JOLLIES Lorraine</v>
      </c>
      <c r="P413" s="130">
        <v>413</v>
      </c>
      <c r="Q413" s="130">
        <v>6</v>
      </c>
      <c r="R413" s="20">
        <f t="shared" si="42"/>
        <v>0</v>
      </c>
      <c r="S413" s="20">
        <f t="shared" si="43"/>
        <v>0</v>
      </c>
      <c r="T413" s="20">
        <f t="shared" si="44"/>
        <v>0</v>
      </c>
      <c r="U413" s="242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304"/>
      <c r="AG413" s="304"/>
      <c r="AH413" s="158"/>
      <c r="AI413" s="158"/>
      <c r="AJ413" s="304"/>
      <c r="AK413" s="304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  <c r="BA413" s="158"/>
      <c r="BB413" s="158"/>
      <c r="BC413" s="158"/>
      <c r="BD413" s="158"/>
      <c r="BE413" s="158"/>
      <c r="BF413" s="158"/>
      <c r="BG413" s="158"/>
      <c r="BH413" s="158"/>
      <c r="BI413" s="158"/>
      <c r="BJ413" s="158"/>
      <c r="BK413" s="158"/>
      <c r="BL413" s="158"/>
      <c r="BM413" s="158"/>
      <c r="BN413" s="158"/>
      <c r="BO413" s="158"/>
      <c r="BP413" s="158"/>
      <c r="BQ413" s="158"/>
      <c r="BR413" s="158"/>
      <c r="BS413" s="158"/>
      <c r="BT413" s="158"/>
      <c r="BU413" s="14"/>
      <c r="BV413" s="14"/>
      <c r="BW413" s="14"/>
      <c r="BX413" s="14"/>
      <c r="BY413" s="14"/>
      <c r="BZ413" s="14"/>
      <c r="CA413" s="14"/>
      <c r="CB413" s="14"/>
    </row>
    <row r="414" spans="1:80" ht="20.100000000000001" customHeight="1" x14ac:dyDescent="0.25">
      <c r="A414" s="23">
        <v>14524</v>
      </c>
      <c r="B414" s="24" t="s">
        <v>445</v>
      </c>
      <c r="C414" s="24" t="s">
        <v>233</v>
      </c>
      <c r="D414" s="24"/>
      <c r="E414" s="66" t="s">
        <v>120</v>
      </c>
      <c r="F414" s="66" t="s">
        <v>121</v>
      </c>
      <c r="G414" s="64">
        <v>30</v>
      </c>
      <c r="H414" s="64">
        <v>6</v>
      </c>
      <c r="I414" s="66" t="s">
        <v>120</v>
      </c>
      <c r="J414" s="72">
        <v>3.5999999999999997E-2</v>
      </c>
      <c r="K414" s="24" t="s">
        <v>257</v>
      </c>
      <c r="L414" s="24" t="s">
        <v>161</v>
      </c>
      <c r="M414" s="24"/>
      <c r="N414" s="24" t="s">
        <v>125</v>
      </c>
      <c r="O414" s="24" t="str">
        <f t="shared" si="41"/>
        <v>FUCHSIA PRECOCE JOLLIES Variés</v>
      </c>
      <c r="P414" s="54">
        <v>414</v>
      </c>
      <c r="Q414" s="54">
        <v>6</v>
      </c>
      <c r="R414" s="20">
        <f t="shared" si="42"/>
        <v>0</v>
      </c>
      <c r="S414" s="20">
        <f t="shared" si="43"/>
        <v>0</v>
      </c>
      <c r="T414" s="20">
        <f t="shared" si="44"/>
        <v>0</v>
      </c>
      <c r="U414" s="241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304"/>
      <c r="AG414" s="304"/>
      <c r="AH414" s="44"/>
      <c r="AI414" s="44"/>
      <c r="AJ414" s="304"/>
      <c r="AK414" s="30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14"/>
      <c r="BV414" s="14"/>
      <c r="BW414" s="14"/>
      <c r="BX414" s="14"/>
      <c r="BY414" s="14"/>
      <c r="BZ414" s="14"/>
      <c r="CA414" s="14"/>
      <c r="CB414" s="14"/>
    </row>
    <row r="415" spans="1:80" ht="20.100000000000001" customHeight="1" x14ac:dyDescent="0.25">
      <c r="A415" s="146"/>
      <c r="B415" s="145" t="s">
        <v>1595</v>
      </c>
      <c r="C415" s="147"/>
      <c r="D415" s="147"/>
      <c r="E415" s="148"/>
      <c r="F415" s="148"/>
      <c r="G415" s="148"/>
      <c r="H415" s="266"/>
      <c r="I415" s="148"/>
      <c r="J415" s="149"/>
      <c r="K415" s="147"/>
      <c r="L415" s="147" t="s">
        <v>131</v>
      </c>
      <c r="M415" s="147"/>
      <c r="N415" s="147"/>
      <c r="O415" s="147" t="str">
        <f t="shared" si="41"/>
        <v xml:space="preserve">FUCHSIA port droit </v>
      </c>
      <c r="P415" s="150">
        <v>415</v>
      </c>
      <c r="Q415" s="150"/>
      <c r="R415" s="20"/>
      <c r="S415" s="20"/>
      <c r="T415" s="20"/>
      <c r="U415" s="506"/>
      <c r="V415" s="507"/>
      <c r="W415" s="507"/>
      <c r="X415" s="507"/>
      <c r="Y415" s="507"/>
      <c r="Z415" s="507"/>
      <c r="AA415" s="507"/>
      <c r="AB415" s="507"/>
      <c r="AC415" s="507"/>
      <c r="AD415" s="507"/>
      <c r="AE415" s="507"/>
      <c r="AF415" s="507"/>
      <c r="AG415" s="507"/>
      <c r="AH415" s="507"/>
      <c r="AI415" s="507"/>
      <c r="AJ415" s="507"/>
      <c r="AK415" s="507"/>
      <c r="AL415" s="507"/>
      <c r="AM415" s="507"/>
      <c r="AN415" s="507"/>
      <c r="AO415" s="507"/>
      <c r="AP415" s="507"/>
      <c r="AQ415" s="507"/>
      <c r="AR415" s="507"/>
      <c r="AS415" s="507"/>
      <c r="AT415" s="507"/>
      <c r="AU415" s="507"/>
      <c r="AV415" s="507"/>
      <c r="AW415" s="507"/>
      <c r="AX415" s="507"/>
      <c r="AY415" s="507"/>
      <c r="AZ415" s="507"/>
      <c r="BA415" s="507"/>
      <c r="BB415" s="507"/>
      <c r="BC415" s="507"/>
      <c r="BD415" s="507"/>
      <c r="BE415" s="507"/>
      <c r="BF415" s="507"/>
      <c r="BG415" s="507"/>
      <c r="BH415" s="507"/>
      <c r="BI415" s="507"/>
      <c r="BJ415" s="507"/>
      <c r="BK415" s="507"/>
      <c r="BL415" s="507"/>
      <c r="BM415" s="507"/>
      <c r="BN415" s="507"/>
      <c r="BO415" s="507"/>
      <c r="BP415" s="507"/>
      <c r="BQ415" s="507"/>
      <c r="BR415" s="507"/>
      <c r="BS415" s="507"/>
      <c r="BT415" s="507"/>
      <c r="BU415" s="14"/>
      <c r="BV415" s="14"/>
      <c r="BW415" s="14"/>
      <c r="BX415" s="14"/>
      <c r="BY415" s="14"/>
      <c r="BZ415" s="14"/>
      <c r="CA415" s="14"/>
      <c r="CB415" s="14"/>
    </row>
    <row r="416" spans="1:80" ht="20.100000000000001" customHeight="1" x14ac:dyDescent="0.25">
      <c r="A416" s="23">
        <v>361</v>
      </c>
      <c r="B416" s="24" t="s">
        <v>1594</v>
      </c>
      <c r="C416" s="24" t="s">
        <v>452</v>
      </c>
      <c r="D416" s="24"/>
      <c r="E416" s="66" t="s">
        <v>120</v>
      </c>
      <c r="F416" s="66" t="s">
        <v>121</v>
      </c>
      <c r="G416" s="64">
        <v>30</v>
      </c>
      <c r="H416" s="64">
        <v>6</v>
      </c>
      <c r="I416" s="66" t="s">
        <v>120</v>
      </c>
      <c r="J416" s="72"/>
      <c r="K416" s="24" t="s">
        <v>257</v>
      </c>
      <c r="L416" s="24" t="s">
        <v>161</v>
      </c>
      <c r="M416" s="24"/>
      <c r="N416" s="24" t="s">
        <v>125</v>
      </c>
      <c r="O416" s="24" t="str">
        <f t="shared" si="41"/>
        <v>FUCHSIA FLEURS SIMPLES - P. DROIT Fulgens</v>
      </c>
      <c r="P416" s="54">
        <v>416</v>
      </c>
      <c r="Q416" s="54">
        <v>6</v>
      </c>
      <c r="R416" s="20">
        <f t="shared" si="42"/>
        <v>0</v>
      </c>
      <c r="S416" s="20">
        <f t="shared" si="43"/>
        <v>0</v>
      </c>
      <c r="T416" s="20">
        <f t="shared" si="44"/>
        <v>0</v>
      </c>
      <c r="U416" s="241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304"/>
      <c r="AG416" s="304"/>
      <c r="AH416" s="44"/>
      <c r="AI416" s="44"/>
      <c r="AJ416" s="304"/>
      <c r="AK416" s="30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14"/>
      <c r="BV416" s="14"/>
      <c r="BW416" s="14"/>
      <c r="BX416" s="14"/>
      <c r="BY416" s="14"/>
      <c r="BZ416" s="14"/>
      <c r="CA416" s="14"/>
      <c r="CB416" s="14"/>
    </row>
    <row r="417" spans="1:80" ht="20.100000000000001" customHeight="1" x14ac:dyDescent="0.25">
      <c r="A417" s="125">
        <v>347</v>
      </c>
      <c r="B417" s="126" t="s">
        <v>1596</v>
      </c>
      <c r="C417" s="126" t="s">
        <v>450</v>
      </c>
      <c r="D417" s="126"/>
      <c r="E417" s="127" t="s">
        <v>120</v>
      </c>
      <c r="F417" s="127" t="s">
        <v>121</v>
      </c>
      <c r="G417" s="128">
        <v>30</v>
      </c>
      <c r="H417" s="128">
        <v>6</v>
      </c>
      <c r="I417" s="127" t="s">
        <v>120</v>
      </c>
      <c r="J417" s="129"/>
      <c r="K417" s="126" t="s">
        <v>257</v>
      </c>
      <c r="L417" s="126" t="s">
        <v>161</v>
      </c>
      <c r="M417" s="126"/>
      <c r="N417" s="126" t="s">
        <v>125</v>
      </c>
      <c r="O417" s="126" t="str">
        <f t="shared" si="41"/>
        <v>FUCHSIA FLEURS DOUBLES - P. DROIT Churchill</v>
      </c>
      <c r="P417" s="130">
        <v>417</v>
      </c>
      <c r="Q417" s="130">
        <v>6</v>
      </c>
      <c r="R417" s="20">
        <f t="shared" si="42"/>
        <v>0</v>
      </c>
      <c r="S417" s="20">
        <f t="shared" si="43"/>
        <v>0</v>
      </c>
      <c r="T417" s="20">
        <f t="shared" si="44"/>
        <v>0</v>
      </c>
      <c r="U417" s="242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304"/>
      <c r="AG417" s="304"/>
      <c r="AH417" s="158"/>
      <c r="AI417" s="158"/>
      <c r="AJ417" s="304"/>
      <c r="AK417" s="304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  <c r="BA417" s="158"/>
      <c r="BB417" s="158"/>
      <c r="BC417" s="158"/>
      <c r="BD417" s="158"/>
      <c r="BE417" s="158"/>
      <c r="BF417" s="158"/>
      <c r="BG417" s="158"/>
      <c r="BH417" s="158"/>
      <c r="BI417" s="158"/>
      <c r="BJ417" s="158"/>
      <c r="BK417" s="158"/>
      <c r="BL417" s="158"/>
      <c r="BM417" s="158"/>
      <c r="BN417" s="158"/>
      <c r="BO417" s="158"/>
      <c r="BP417" s="158"/>
      <c r="BQ417" s="158"/>
      <c r="BR417" s="158"/>
      <c r="BS417" s="158"/>
      <c r="BT417" s="158"/>
      <c r="BU417" s="14"/>
      <c r="BV417" s="14"/>
      <c r="BW417" s="14"/>
      <c r="BX417" s="14"/>
      <c r="BY417" s="14"/>
      <c r="BZ417" s="14"/>
      <c r="CA417" s="14"/>
      <c r="CB417" s="14"/>
    </row>
    <row r="418" spans="1:80" ht="20.100000000000001" customHeight="1" x14ac:dyDescent="0.25">
      <c r="A418" s="23">
        <v>734</v>
      </c>
      <c r="B418" s="24" t="s">
        <v>1596</v>
      </c>
      <c r="C418" s="24" t="s">
        <v>1220</v>
      </c>
      <c r="D418" s="24"/>
      <c r="E418" s="66" t="s">
        <v>120</v>
      </c>
      <c r="F418" s="66" t="s">
        <v>121</v>
      </c>
      <c r="G418" s="64">
        <v>30</v>
      </c>
      <c r="H418" s="64">
        <v>6</v>
      </c>
      <c r="I418" s="66" t="s">
        <v>120</v>
      </c>
      <c r="J418" s="72"/>
      <c r="K418" s="24" t="s">
        <v>257</v>
      </c>
      <c r="L418" s="24" t="s">
        <v>161</v>
      </c>
      <c r="M418" s="24"/>
      <c r="N418" s="24" t="s">
        <v>125</v>
      </c>
      <c r="O418" s="24" t="str">
        <f t="shared" si="41"/>
        <v>FUCHSIA FLEURS DOUBLES - P. DROIT Dark Eyes</v>
      </c>
      <c r="P418" s="54">
        <v>418</v>
      </c>
      <c r="Q418" s="54">
        <v>6</v>
      </c>
      <c r="R418" s="20">
        <f t="shared" si="42"/>
        <v>0</v>
      </c>
      <c r="S418" s="20">
        <f t="shared" si="43"/>
        <v>0</v>
      </c>
      <c r="T418" s="20">
        <f t="shared" si="44"/>
        <v>0</v>
      </c>
      <c r="U418" s="241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304"/>
      <c r="AG418" s="304"/>
      <c r="AH418" s="44"/>
      <c r="AI418" s="44"/>
      <c r="AJ418" s="304"/>
      <c r="AK418" s="30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14"/>
      <c r="BV418" s="14"/>
      <c r="BW418" s="14"/>
      <c r="BX418" s="14"/>
      <c r="BY418" s="14"/>
      <c r="BZ418" s="14"/>
      <c r="CA418" s="14"/>
      <c r="CB418" s="14"/>
    </row>
    <row r="419" spans="1:80" ht="20.100000000000001" customHeight="1" x14ac:dyDescent="0.25">
      <c r="A419" s="125">
        <v>354</v>
      </c>
      <c r="B419" s="126" t="s">
        <v>1596</v>
      </c>
      <c r="C419" s="126" t="s">
        <v>451</v>
      </c>
      <c r="D419" s="126"/>
      <c r="E419" s="127" t="s">
        <v>120</v>
      </c>
      <c r="F419" s="127" t="s">
        <v>121</v>
      </c>
      <c r="G419" s="128">
        <v>30</v>
      </c>
      <c r="H419" s="128">
        <v>6</v>
      </c>
      <c r="I419" s="127" t="s">
        <v>120</v>
      </c>
      <c r="J419" s="129"/>
      <c r="K419" s="126" t="s">
        <v>257</v>
      </c>
      <c r="L419" s="126" t="s">
        <v>161</v>
      </c>
      <c r="M419" s="126"/>
      <c r="N419" s="126" t="s">
        <v>125</v>
      </c>
      <c r="O419" s="126" t="str">
        <f t="shared" si="41"/>
        <v>FUCHSIA FLEURS DOUBLES - P. DROIT Tausendschon</v>
      </c>
      <c r="P419" s="130">
        <v>419</v>
      </c>
      <c r="Q419" s="130">
        <v>6</v>
      </c>
      <c r="R419" s="20">
        <f t="shared" si="42"/>
        <v>0</v>
      </c>
      <c r="S419" s="20">
        <f t="shared" si="43"/>
        <v>0</v>
      </c>
      <c r="T419" s="20">
        <f t="shared" si="44"/>
        <v>0</v>
      </c>
      <c r="U419" s="242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304"/>
      <c r="AG419" s="304"/>
      <c r="AH419" s="158"/>
      <c r="AI419" s="158"/>
      <c r="AJ419" s="304"/>
      <c r="AK419" s="304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  <c r="BA419" s="158"/>
      <c r="BB419" s="158"/>
      <c r="BC419" s="158"/>
      <c r="BD419" s="158"/>
      <c r="BE419" s="158"/>
      <c r="BF419" s="158"/>
      <c r="BG419" s="158"/>
      <c r="BH419" s="158"/>
      <c r="BI419" s="158"/>
      <c r="BJ419" s="158"/>
      <c r="BK419" s="158"/>
      <c r="BL419" s="158"/>
      <c r="BM419" s="158"/>
      <c r="BN419" s="158"/>
      <c r="BO419" s="158"/>
      <c r="BP419" s="158"/>
      <c r="BQ419" s="158"/>
      <c r="BR419" s="158"/>
      <c r="BS419" s="158"/>
      <c r="BT419" s="158"/>
      <c r="BU419" s="14"/>
      <c r="BV419" s="14"/>
      <c r="BW419" s="14"/>
      <c r="BX419" s="14"/>
      <c r="BY419" s="14"/>
      <c r="BZ419" s="14"/>
      <c r="CA419" s="14"/>
      <c r="CB419" s="14"/>
    </row>
    <row r="420" spans="1:80" ht="20.100000000000001" customHeight="1" x14ac:dyDescent="0.25">
      <c r="A420" s="23">
        <v>2512</v>
      </c>
      <c r="B420" s="24" t="s">
        <v>1596</v>
      </c>
      <c r="C420" s="24" t="s">
        <v>1660</v>
      </c>
      <c r="D420" s="24"/>
      <c r="E420" s="66" t="s">
        <v>120</v>
      </c>
      <c r="F420" s="66" t="s">
        <v>121</v>
      </c>
      <c r="G420" s="64">
        <v>30</v>
      </c>
      <c r="H420" s="64">
        <v>6</v>
      </c>
      <c r="I420" s="66" t="s">
        <v>120</v>
      </c>
      <c r="J420" s="72"/>
      <c r="K420" s="24" t="s">
        <v>257</v>
      </c>
      <c r="L420" s="24" t="s">
        <v>161</v>
      </c>
      <c r="M420" s="24"/>
      <c r="N420" s="24" t="s">
        <v>125</v>
      </c>
      <c r="O420" s="24" t="str">
        <f t="shared" si="41"/>
        <v>FUCHSIA FLEURS DOUBLES - P. DROIT Variés Droits</v>
      </c>
      <c r="P420" s="54">
        <v>420</v>
      </c>
      <c r="Q420" s="54">
        <v>6</v>
      </c>
      <c r="R420" s="20">
        <f t="shared" si="42"/>
        <v>0</v>
      </c>
      <c r="S420" s="20">
        <f t="shared" si="43"/>
        <v>0</v>
      </c>
      <c r="T420" s="20">
        <f t="shared" si="44"/>
        <v>0</v>
      </c>
      <c r="U420" s="241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304"/>
      <c r="AG420" s="304"/>
      <c r="AH420" s="44"/>
      <c r="AI420" s="44"/>
      <c r="AJ420" s="304"/>
      <c r="AK420" s="30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14"/>
      <c r="BV420" s="14"/>
      <c r="BW420" s="14"/>
      <c r="BX420" s="14"/>
      <c r="BY420" s="14"/>
      <c r="BZ420" s="14"/>
      <c r="CA420" s="14"/>
      <c r="CB420" s="14"/>
    </row>
    <row r="421" spans="1:80" ht="20.100000000000001" customHeight="1" x14ac:dyDescent="0.25">
      <c r="A421" s="146"/>
      <c r="B421" s="145" t="s">
        <v>453</v>
      </c>
      <c r="C421" s="147"/>
      <c r="D421" s="147"/>
      <c r="E421" s="148"/>
      <c r="F421" s="148"/>
      <c r="G421" s="148"/>
      <c r="H421" s="266"/>
      <c r="I421" s="148"/>
      <c r="J421" s="149"/>
      <c r="K421" s="147"/>
      <c r="L421" s="147" t="s">
        <v>131</v>
      </c>
      <c r="M421" s="147"/>
      <c r="N421" s="147"/>
      <c r="O421" s="147" t="str">
        <f t="shared" si="41"/>
        <v xml:space="preserve">FUCHSIA retombant </v>
      </c>
      <c r="P421" s="150">
        <v>421</v>
      </c>
      <c r="Q421" s="150"/>
      <c r="R421" s="20"/>
      <c r="S421" s="20"/>
      <c r="T421" s="20"/>
      <c r="U421" s="506"/>
      <c r="V421" s="507"/>
      <c r="W421" s="507"/>
      <c r="X421" s="507"/>
      <c r="Y421" s="507"/>
      <c r="Z421" s="507"/>
      <c r="AA421" s="507"/>
      <c r="AB421" s="507"/>
      <c r="AC421" s="507"/>
      <c r="AD421" s="507"/>
      <c r="AE421" s="507"/>
      <c r="AF421" s="507"/>
      <c r="AG421" s="507"/>
      <c r="AH421" s="507"/>
      <c r="AI421" s="507"/>
      <c r="AJ421" s="507"/>
      <c r="AK421" s="507"/>
      <c r="AL421" s="507"/>
      <c r="AM421" s="507"/>
      <c r="AN421" s="507"/>
      <c r="AO421" s="507"/>
      <c r="AP421" s="507"/>
      <c r="AQ421" s="507"/>
      <c r="AR421" s="507"/>
      <c r="AS421" s="507"/>
      <c r="AT421" s="507"/>
      <c r="AU421" s="507"/>
      <c r="AV421" s="507"/>
      <c r="AW421" s="507"/>
      <c r="AX421" s="507"/>
      <c r="AY421" s="507"/>
      <c r="AZ421" s="507"/>
      <c r="BA421" s="507"/>
      <c r="BB421" s="507"/>
      <c r="BC421" s="507"/>
      <c r="BD421" s="507"/>
      <c r="BE421" s="507"/>
      <c r="BF421" s="507"/>
      <c r="BG421" s="507"/>
      <c r="BH421" s="507"/>
      <c r="BI421" s="507"/>
      <c r="BJ421" s="507"/>
      <c r="BK421" s="507"/>
      <c r="BL421" s="507"/>
      <c r="BM421" s="507"/>
      <c r="BN421" s="507"/>
      <c r="BO421" s="507"/>
      <c r="BP421" s="507"/>
      <c r="BQ421" s="507"/>
      <c r="BR421" s="507"/>
      <c r="BS421" s="507"/>
      <c r="BT421" s="507"/>
      <c r="BU421" s="14"/>
      <c r="BV421" s="14"/>
      <c r="BW421" s="14"/>
      <c r="BX421" s="14"/>
      <c r="BY421" s="14"/>
      <c r="BZ421" s="14"/>
      <c r="CA421" s="14"/>
      <c r="CB421" s="14"/>
    </row>
    <row r="422" spans="1:80" ht="20.100000000000001" customHeight="1" x14ac:dyDescent="0.25">
      <c r="A422" s="23">
        <v>1927</v>
      </c>
      <c r="B422" s="24" t="s">
        <v>454</v>
      </c>
      <c r="C422" s="24" t="s">
        <v>1221</v>
      </c>
      <c r="D422" s="24"/>
      <c r="E422" s="66" t="s">
        <v>120</v>
      </c>
      <c r="F422" s="66" t="s">
        <v>121</v>
      </c>
      <c r="G422" s="64">
        <v>30</v>
      </c>
      <c r="H422" s="64">
        <v>6</v>
      </c>
      <c r="I422" s="66" t="s">
        <v>120</v>
      </c>
      <c r="J422" s="72"/>
      <c r="K422" s="24" t="s">
        <v>257</v>
      </c>
      <c r="L422" s="24" t="s">
        <v>161</v>
      </c>
      <c r="M422" s="24"/>
      <c r="N422" s="24" t="s">
        <v>125</v>
      </c>
      <c r="O422" s="24" t="str">
        <f t="shared" si="41"/>
        <v>FUCHSIA PORT RETOMBANT Bella Rozella</v>
      </c>
      <c r="P422" s="54">
        <v>422</v>
      </c>
      <c r="Q422" s="54">
        <v>6</v>
      </c>
      <c r="R422" s="20">
        <f t="shared" si="42"/>
        <v>0</v>
      </c>
      <c r="S422" s="20">
        <f t="shared" si="43"/>
        <v>0</v>
      </c>
      <c r="T422" s="20">
        <f t="shared" si="44"/>
        <v>0</v>
      </c>
      <c r="U422" s="241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304"/>
      <c r="AG422" s="304"/>
      <c r="AH422" s="44"/>
      <c r="AI422" s="44"/>
      <c r="AJ422" s="304"/>
      <c r="AK422" s="30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14"/>
      <c r="BV422" s="14"/>
      <c r="BW422" s="14"/>
      <c r="BX422" s="14"/>
      <c r="BY422" s="14"/>
      <c r="BZ422" s="14"/>
      <c r="CA422" s="14"/>
      <c r="CB422" s="14"/>
    </row>
    <row r="423" spans="1:80" ht="20.100000000000001" customHeight="1" x14ac:dyDescent="0.25">
      <c r="A423" s="125">
        <v>1929</v>
      </c>
      <c r="B423" s="126" t="s">
        <v>454</v>
      </c>
      <c r="C423" s="126" t="s">
        <v>1222</v>
      </c>
      <c r="D423" s="126"/>
      <c r="E423" s="127" t="s">
        <v>120</v>
      </c>
      <c r="F423" s="127" t="s">
        <v>121</v>
      </c>
      <c r="G423" s="128">
        <v>30</v>
      </c>
      <c r="H423" s="128">
        <v>6</v>
      </c>
      <c r="I423" s="127" t="s">
        <v>120</v>
      </c>
      <c r="J423" s="129"/>
      <c r="K423" s="126" t="s">
        <v>257</v>
      </c>
      <c r="L423" s="126" t="s">
        <v>161</v>
      </c>
      <c r="M423" s="126"/>
      <c r="N423" s="126" t="s">
        <v>125</v>
      </c>
      <c r="O423" s="126" t="str">
        <f t="shared" si="41"/>
        <v>FUCHSIA PORT RETOMBANT Deep Purple</v>
      </c>
      <c r="P423" s="130">
        <v>423</v>
      </c>
      <c r="Q423" s="130">
        <v>6</v>
      </c>
      <c r="R423" s="20">
        <f t="shared" si="42"/>
        <v>0</v>
      </c>
      <c r="S423" s="20">
        <f t="shared" si="43"/>
        <v>0</v>
      </c>
      <c r="T423" s="20">
        <f t="shared" si="44"/>
        <v>0</v>
      </c>
      <c r="U423" s="242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304"/>
      <c r="AG423" s="304"/>
      <c r="AH423" s="158"/>
      <c r="AI423" s="158"/>
      <c r="AJ423" s="304"/>
      <c r="AK423" s="304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  <c r="BA423" s="158"/>
      <c r="BB423" s="158"/>
      <c r="BC423" s="158"/>
      <c r="BD423" s="158"/>
      <c r="BE423" s="158"/>
      <c r="BF423" s="158"/>
      <c r="BG423" s="158"/>
      <c r="BH423" s="158"/>
      <c r="BI423" s="158"/>
      <c r="BJ423" s="158"/>
      <c r="BK423" s="158"/>
      <c r="BL423" s="158"/>
      <c r="BM423" s="158"/>
      <c r="BN423" s="158"/>
      <c r="BO423" s="158"/>
      <c r="BP423" s="158"/>
      <c r="BQ423" s="158"/>
      <c r="BR423" s="158"/>
      <c r="BS423" s="158"/>
      <c r="BT423" s="158"/>
      <c r="BU423" s="14"/>
      <c r="BV423" s="14"/>
      <c r="BW423" s="14"/>
      <c r="BX423" s="14"/>
      <c r="BY423" s="14"/>
      <c r="BZ423" s="14"/>
      <c r="CA423" s="14"/>
      <c r="CB423" s="14"/>
    </row>
    <row r="424" spans="1:80" ht="20.100000000000001" customHeight="1" x14ac:dyDescent="0.25">
      <c r="A424" s="23">
        <v>368</v>
      </c>
      <c r="B424" s="24" t="s">
        <v>454</v>
      </c>
      <c r="C424" s="24" t="s">
        <v>1223</v>
      </c>
      <c r="D424" s="24"/>
      <c r="E424" s="66" t="s">
        <v>120</v>
      </c>
      <c r="F424" s="66" t="s">
        <v>121</v>
      </c>
      <c r="G424" s="64">
        <v>30</v>
      </c>
      <c r="H424" s="64">
        <v>6</v>
      </c>
      <c r="I424" s="66" t="s">
        <v>120</v>
      </c>
      <c r="J424" s="72"/>
      <c r="K424" s="24" t="s">
        <v>257</v>
      </c>
      <c r="L424" s="24" t="s">
        <v>161</v>
      </c>
      <c r="M424" s="24"/>
      <c r="N424" s="24" t="s">
        <v>125</v>
      </c>
      <c r="O424" s="24" t="str">
        <f t="shared" si="41"/>
        <v>FUCHSIA PORT RETOMBANT La Campanella</v>
      </c>
      <c r="P424" s="54">
        <v>424</v>
      </c>
      <c r="Q424" s="54">
        <v>6</v>
      </c>
      <c r="R424" s="20">
        <f t="shared" si="42"/>
        <v>0</v>
      </c>
      <c r="S424" s="20">
        <f t="shared" si="43"/>
        <v>0</v>
      </c>
      <c r="T424" s="20">
        <f t="shared" si="44"/>
        <v>0</v>
      </c>
      <c r="U424" s="241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304"/>
      <c r="AG424" s="304"/>
      <c r="AH424" s="44"/>
      <c r="AI424" s="44"/>
      <c r="AJ424" s="304"/>
      <c r="AK424" s="30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14"/>
      <c r="BV424" s="14"/>
      <c r="BW424" s="14"/>
      <c r="BX424" s="14"/>
      <c r="BY424" s="14"/>
      <c r="BZ424" s="14"/>
      <c r="CA424" s="14"/>
      <c r="CB424" s="14"/>
    </row>
    <row r="425" spans="1:80" ht="20.100000000000001" customHeight="1" x14ac:dyDescent="0.25">
      <c r="A425" s="125">
        <v>3695</v>
      </c>
      <c r="B425" s="126" t="s">
        <v>454</v>
      </c>
      <c r="C425" s="126" t="s">
        <v>455</v>
      </c>
      <c r="D425" s="126"/>
      <c r="E425" s="127" t="s">
        <v>120</v>
      </c>
      <c r="F425" s="127" t="s">
        <v>121</v>
      </c>
      <c r="G425" s="128">
        <v>30</v>
      </c>
      <c r="H425" s="128">
        <v>6</v>
      </c>
      <c r="I425" s="127" t="s">
        <v>120</v>
      </c>
      <c r="J425" s="129"/>
      <c r="K425" s="126" t="s">
        <v>257</v>
      </c>
      <c r="L425" s="126" t="s">
        <v>161</v>
      </c>
      <c r="M425" s="126"/>
      <c r="N425" s="126" t="s">
        <v>125</v>
      </c>
      <c r="O425" s="126" t="str">
        <f t="shared" si="41"/>
        <v>FUCHSIA PORT RETOMBANT Multa</v>
      </c>
      <c r="P425" s="130">
        <v>425</v>
      </c>
      <c r="Q425" s="130">
        <v>6</v>
      </c>
      <c r="R425" s="20">
        <f t="shared" si="42"/>
        <v>0</v>
      </c>
      <c r="S425" s="20">
        <f t="shared" si="43"/>
        <v>0</v>
      </c>
      <c r="T425" s="20">
        <f t="shared" si="44"/>
        <v>0</v>
      </c>
      <c r="U425" s="242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304"/>
      <c r="AG425" s="304"/>
      <c r="AH425" s="158"/>
      <c r="AI425" s="158"/>
      <c r="AJ425" s="304"/>
      <c r="AK425" s="304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  <c r="BA425" s="158"/>
      <c r="BB425" s="158"/>
      <c r="BC425" s="158"/>
      <c r="BD425" s="158"/>
      <c r="BE425" s="158"/>
      <c r="BF425" s="158"/>
      <c r="BG425" s="158"/>
      <c r="BH425" s="158"/>
      <c r="BI425" s="158"/>
      <c r="BJ425" s="158"/>
      <c r="BK425" s="158"/>
      <c r="BL425" s="158"/>
      <c r="BM425" s="158"/>
      <c r="BN425" s="158"/>
      <c r="BO425" s="158"/>
      <c r="BP425" s="158"/>
      <c r="BQ425" s="158"/>
      <c r="BR425" s="158"/>
      <c r="BS425" s="158"/>
      <c r="BT425" s="158"/>
      <c r="BU425" s="14"/>
      <c r="BV425" s="14"/>
      <c r="BW425" s="14"/>
      <c r="BX425" s="14"/>
      <c r="BY425" s="14"/>
      <c r="BZ425" s="14"/>
      <c r="CA425" s="14"/>
      <c r="CB425" s="14"/>
    </row>
    <row r="426" spans="1:80" ht="20.100000000000001" customHeight="1" x14ac:dyDescent="0.25">
      <c r="A426" s="23">
        <v>13680</v>
      </c>
      <c r="B426" s="24" t="s">
        <v>454</v>
      </c>
      <c r="C426" s="24" t="s">
        <v>1224</v>
      </c>
      <c r="D426" s="24"/>
      <c r="E426" s="66" t="s">
        <v>120</v>
      </c>
      <c r="F426" s="66" t="s">
        <v>121</v>
      </c>
      <c r="G426" s="64">
        <v>30</v>
      </c>
      <c r="H426" s="64">
        <v>6</v>
      </c>
      <c r="I426" s="66" t="s">
        <v>120</v>
      </c>
      <c r="J426" s="72"/>
      <c r="K426" s="24" t="s">
        <v>257</v>
      </c>
      <c r="L426" s="24" t="s">
        <v>161</v>
      </c>
      <c r="M426" s="24"/>
      <c r="N426" s="24" t="s">
        <v>125</v>
      </c>
      <c r="O426" s="24" t="str">
        <f t="shared" si="41"/>
        <v>FUCHSIA PORT RETOMBANT New Millenium</v>
      </c>
      <c r="P426" s="54">
        <v>426</v>
      </c>
      <c r="Q426" s="54">
        <v>6</v>
      </c>
      <c r="R426" s="20">
        <f t="shared" si="42"/>
        <v>0</v>
      </c>
      <c r="S426" s="20">
        <f t="shared" si="43"/>
        <v>0</v>
      </c>
      <c r="T426" s="20">
        <f t="shared" si="44"/>
        <v>0</v>
      </c>
      <c r="U426" s="241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304"/>
      <c r="AG426" s="304"/>
      <c r="AH426" s="44"/>
      <c r="AI426" s="44"/>
      <c r="AJ426" s="304"/>
      <c r="AK426" s="30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14"/>
      <c r="BV426" s="14"/>
      <c r="BW426" s="14"/>
      <c r="BX426" s="14"/>
      <c r="BY426" s="14"/>
      <c r="BZ426" s="14"/>
      <c r="CA426" s="14"/>
      <c r="CB426" s="14"/>
    </row>
    <row r="427" spans="1:80" ht="20.100000000000001" customHeight="1" x14ac:dyDescent="0.25">
      <c r="A427" s="125">
        <v>367</v>
      </c>
      <c r="B427" s="126" t="s">
        <v>454</v>
      </c>
      <c r="C427" s="126" t="s">
        <v>456</v>
      </c>
      <c r="D427" s="126"/>
      <c r="E427" s="127" t="s">
        <v>120</v>
      </c>
      <c r="F427" s="127" t="s">
        <v>121</v>
      </c>
      <c r="G427" s="128">
        <v>30</v>
      </c>
      <c r="H427" s="128">
        <v>6</v>
      </c>
      <c r="I427" s="127" t="s">
        <v>120</v>
      </c>
      <c r="J427" s="129"/>
      <c r="K427" s="126" t="s">
        <v>257</v>
      </c>
      <c r="L427" s="126" t="s">
        <v>161</v>
      </c>
      <c r="M427" s="126"/>
      <c r="N427" s="126" t="s">
        <v>125</v>
      </c>
      <c r="O427" s="126" t="str">
        <f t="shared" si="41"/>
        <v>FUCHSIA PORT RETOMBANT Swingtime</v>
      </c>
      <c r="P427" s="130">
        <v>427</v>
      </c>
      <c r="Q427" s="130">
        <v>6</v>
      </c>
      <c r="R427" s="20">
        <f t="shared" si="42"/>
        <v>0</v>
      </c>
      <c r="S427" s="20">
        <f t="shared" si="43"/>
        <v>0</v>
      </c>
      <c r="T427" s="20">
        <f t="shared" si="44"/>
        <v>0</v>
      </c>
      <c r="U427" s="242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304"/>
      <c r="AG427" s="304"/>
      <c r="AH427" s="158"/>
      <c r="AI427" s="158"/>
      <c r="AJ427" s="304"/>
      <c r="AK427" s="304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  <c r="BA427" s="158"/>
      <c r="BB427" s="158"/>
      <c r="BC427" s="158"/>
      <c r="BD427" s="158"/>
      <c r="BE427" s="158"/>
      <c r="BF427" s="158"/>
      <c r="BG427" s="158"/>
      <c r="BH427" s="158"/>
      <c r="BI427" s="158"/>
      <c r="BJ427" s="158"/>
      <c r="BK427" s="158"/>
      <c r="BL427" s="158"/>
      <c r="BM427" s="158"/>
      <c r="BN427" s="158"/>
      <c r="BO427" s="158"/>
      <c r="BP427" s="158"/>
      <c r="BQ427" s="158"/>
      <c r="BR427" s="158"/>
      <c r="BS427" s="158"/>
      <c r="BT427" s="158"/>
      <c r="BU427" s="14"/>
      <c r="BV427" s="14"/>
      <c r="BW427" s="14"/>
      <c r="BX427" s="14"/>
      <c r="BY427" s="14"/>
      <c r="BZ427" s="14"/>
      <c r="CA427" s="14"/>
      <c r="CB427" s="14"/>
    </row>
    <row r="428" spans="1:80" ht="20.100000000000001" customHeight="1" x14ac:dyDescent="0.25">
      <c r="A428" s="23">
        <v>758</v>
      </c>
      <c r="B428" s="24" t="s">
        <v>454</v>
      </c>
      <c r="C428" s="24" t="s">
        <v>1225</v>
      </c>
      <c r="D428" s="24"/>
      <c r="E428" s="66" t="s">
        <v>120</v>
      </c>
      <c r="F428" s="66" t="s">
        <v>121</v>
      </c>
      <c r="G428" s="64">
        <v>30</v>
      </c>
      <c r="H428" s="64">
        <v>6</v>
      </c>
      <c r="I428" s="66" t="s">
        <v>120</v>
      </c>
      <c r="J428" s="72"/>
      <c r="K428" s="24" t="s">
        <v>257</v>
      </c>
      <c r="L428" s="24" t="s">
        <v>161</v>
      </c>
      <c r="M428" s="24"/>
      <c r="N428" s="24" t="s">
        <v>125</v>
      </c>
      <c r="O428" s="24" t="str">
        <f t="shared" si="41"/>
        <v>FUCHSIA PORT RETOMBANT Variés Retombants</v>
      </c>
      <c r="P428" s="54">
        <v>428</v>
      </c>
      <c r="Q428" s="54">
        <v>6</v>
      </c>
      <c r="R428" s="20">
        <f t="shared" si="42"/>
        <v>0</v>
      </c>
      <c r="S428" s="20">
        <f t="shared" si="43"/>
        <v>0</v>
      </c>
      <c r="T428" s="20">
        <f t="shared" si="44"/>
        <v>0</v>
      </c>
      <c r="U428" s="241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304"/>
      <c r="AG428" s="304"/>
      <c r="AH428" s="44"/>
      <c r="AI428" s="44"/>
      <c r="AJ428" s="304"/>
      <c r="AK428" s="30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14"/>
      <c r="BV428" s="14"/>
      <c r="BW428" s="14"/>
      <c r="BX428" s="14"/>
      <c r="BY428" s="14"/>
      <c r="BZ428" s="14"/>
      <c r="CA428" s="14"/>
      <c r="CB428" s="14"/>
    </row>
    <row r="429" spans="1:80" ht="20.100000000000001" customHeight="1" x14ac:dyDescent="0.25">
      <c r="A429" s="146"/>
      <c r="B429" s="145" t="s">
        <v>457</v>
      </c>
      <c r="C429" s="147"/>
      <c r="D429" s="147"/>
      <c r="E429" s="148"/>
      <c r="F429" s="148"/>
      <c r="G429" s="148"/>
      <c r="H429" s="266"/>
      <c r="I429" s="148"/>
      <c r="J429" s="149"/>
      <c r="K429" s="147"/>
      <c r="L429" s="147" t="s">
        <v>131</v>
      </c>
      <c r="M429" s="147"/>
      <c r="N429" s="147"/>
      <c r="O429" s="147" t="str">
        <f t="shared" si="41"/>
        <v xml:space="preserve">FUCHSIA vivace rustique </v>
      </c>
      <c r="P429" s="150">
        <v>429</v>
      </c>
      <c r="Q429" s="150"/>
      <c r="R429" s="20"/>
      <c r="S429" s="20"/>
      <c r="T429" s="20"/>
      <c r="U429" s="506"/>
      <c r="V429" s="507"/>
      <c r="W429" s="507"/>
      <c r="X429" s="507"/>
      <c r="Y429" s="507"/>
      <c r="Z429" s="507"/>
      <c r="AA429" s="507"/>
      <c r="AB429" s="507"/>
      <c r="AC429" s="507"/>
      <c r="AD429" s="507"/>
      <c r="AE429" s="507"/>
      <c r="AF429" s="507"/>
      <c r="AG429" s="507"/>
      <c r="AH429" s="507"/>
      <c r="AI429" s="507"/>
      <c r="AJ429" s="507"/>
      <c r="AK429" s="507"/>
      <c r="AL429" s="507"/>
      <c r="AM429" s="507"/>
      <c r="AN429" s="507"/>
      <c r="AO429" s="507"/>
      <c r="AP429" s="507"/>
      <c r="AQ429" s="507"/>
      <c r="AR429" s="507"/>
      <c r="AS429" s="507"/>
      <c r="AT429" s="507"/>
      <c r="AU429" s="507"/>
      <c r="AV429" s="507"/>
      <c r="AW429" s="507"/>
      <c r="AX429" s="507"/>
      <c r="AY429" s="507"/>
      <c r="AZ429" s="507"/>
      <c r="BA429" s="507"/>
      <c r="BB429" s="507"/>
      <c r="BC429" s="507"/>
      <c r="BD429" s="507"/>
      <c r="BE429" s="507"/>
      <c r="BF429" s="507"/>
      <c r="BG429" s="507"/>
      <c r="BH429" s="507"/>
      <c r="BI429" s="507"/>
      <c r="BJ429" s="507"/>
      <c r="BK429" s="507"/>
      <c r="BL429" s="507"/>
      <c r="BM429" s="507"/>
      <c r="BN429" s="507"/>
      <c r="BO429" s="507"/>
      <c r="BP429" s="507"/>
      <c r="BQ429" s="507"/>
      <c r="BR429" s="507"/>
      <c r="BS429" s="507"/>
      <c r="BT429" s="507"/>
      <c r="BU429" s="14"/>
      <c r="BV429" s="14"/>
      <c r="BW429" s="14"/>
      <c r="BX429" s="14"/>
      <c r="BY429" s="14"/>
      <c r="BZ429" s="14"/>
      <c r="CA429" s="14"/>
      <c r="CB429" s="14"/>
    </row>
    <row r="430" spans="1:80" ht="20.100000000000001" customHeight="1" x14ac:dyDescent="0.25">
      <c r="A430" s="23">
        <v>13310</v>
      </c>
      <c r="B430" s="24" t="s">
        <v>458</v>
      </c>
      <c r="C430" s="24" t="s">
        <v>1226</v>
      </c>
      <c r="D430" s="24"/>
      <c r="E430" s="66" t="s">
        <v>120</v>
      </c>
      <c r="F430" s="66" t="s">
        <v>121</v>
      </c>
      <c r="G430" s="64">
        <v>30</v>
      </c>
      <c r="H430" s="64">
        <v>5</v>
      </c>
      <c r="I430" s="66" t="s">
        <v>120</v>
      </c>
      <c r="J430" s="72"/>
      <c r="K430" s="24" t="s">
        <v>257</v>
      </c>
      <c r="L430" s="24" t="s">
        <v>179</v>
      </c>
      <c r="M430" s="24"/>
      <c r="N430" s="24" t="s">
        <v>125</v>
      </c>
      <c r="O430" s="24" t="str">
        <f t="shared" si="41"/>
        <v>FUCHSIA VIVACE Blue Sarah</v>
      </c>
      <c r="P430" s="54">
        <v>430</v>
      </c>
      <c r="Q430" s="54">
        <v>5</v>
      </c>
      <c r="R430" s="20">
        <f t="shared" si="42"/>
        <v>0</v>
      </c>
      <c r="S430" s="20">
        <f t="shared" si="43"/>
        <v>0</v>
      </c>
      <c r="T430" s="20">
        <f t="shared" si="44"/>
        <v>0</v>
      </c>
      <c r="U430" s="241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304"/>
      <c r="AG430" s="304"/>
      <c r="AH430" s="44"/>
      <c r="AI430" s="44"/>
      <c r="AJ430" s="304"/>
      <c r="AK430" s="30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14"/>
      <c r="BV430" s="14"/>
      <c r="BW430" s="14"/>
      <c r="BX430" s="14"/>
      <c r="BY430" s="14"/>
      <c r="BZ430" s="14"/>
      <c r="CA430" s="14"/>
      <c r="CB430" s="14"/>
    </row>
    <row r="431" spans="1:80" ht="20.100000000000001" customHeight="1" x14ac:dyDescent="0.25">
      <c r="A431" s="125">
        <v>14246</v>
      </c>
      <c r="B431" s="126" t="s">
        <v>458</v>
      </c>
      <c r="C431" s="126" t="s">
        <v>1228</v>
      </c>
      <c r="D431" s="126"/>
      <c r="E431" s="127" t="s">
        <v>120</v>
      </c>
      <c r="F431" s="127" t="s">
        <v>121</v>
      </c>
      <c r="G431" s="128">
        <v>30</v>
      </c>
      <c r="H431" s="128">
        <v>5</v>
      </c>
      <c r="I431" s="127" t="s">
        <v>120</v>
      </c>
      <c r="J431" s="129"/>
      <c r="K431" s="126" t="s">
        <v>257</v>
      </c>
      <c r="L431" s="126" t="s">
        <v>179</v>
      </c>
      <c r="M431" s="126"/>
      <c r="N431" s="126" t="s">
        <v>125</v>
      </c>
      <c r="O431" s="126" t="str">
        <f t="shared" si="41"/>
        <v>FUCHSIA VIVACE Genii doré</v>
      </c>
      <c r="P431" s="130">
        <v>431</v>
      </c>
      <c r="Q431" s="130">
        <v>5</v>
      </c>
      <c r="R431" s="20">
        <f t="shared" si="42"/>
        <v>0</v>
      </c>
      <c r="S431" s="20">
        <f t="shared" si="43"/>
        <v>0</v>
      </c>
      <c r="T431" s="20">
        <f t="shared" si="44"/>
        <v>0</v>
      </c>
      <c r="U431" s="242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304"/>
      <c r="AG431" s="304"/>
      <c r="AH431" s="158"/>
      <c r="AI431" s="158"/>
      <c r="AJ431" s="304"/>
      <c r="AK431" s="304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  <c r="BA431" s="158"/>
      <c r="BB431" s="158"/>
      <c r="BC431" s="158"/>
      <c r="BD431" s="158"/>
      <c r="BE431" s="158"/>
      <c r="BF431" s="158"/>
      <c r="BG431" s="158"/>
      <c r="BH431" s="158"/>
      <c r="BI431" s="158"/>
      <c r="BJ431" s="158"/>
      <c r="BK431" s="158"/>
      <c r="BL431" s="158"/>
      <c r="BM431" s="158"/>
      <c r="BN431" s="158"/>
      <c r="BO431" s="158"/>
      <c r="BP431" s="158"/>
      <c r="BQ431" s="158"/>
      <c r="BR431" s="158"/>
      <c r="BS431" s="158"/>
      <c r="BT431" s="158"/>
      <c r="BU431" s="14"/>
      <c r="BV431" s="14"/>
      <c r="BW431" s="14"/>
      <c r="BX431" s="14"/>
      <c r="BY431" s="14"/>
      <c r="BZ431" s="14"/>
      <c r="CA431" s="14"/>
      <c r="CB431" s="14"/>
    </row>
    <row r="432" spans="1:80" ht="20.100000000000001" customHeight="1" x14ac:dyDescent="0.25">
      <c r="A432" s="23">
        <v>26000</v>
      </c>
      <c r="B432" s="24" t="s">
        <v>458</v>
      </c>
      <c r="C432" s="24" t="s">
        <v>1227</v>
      </c>
      <c r="D432" s="24"/>
      <c r="E432" s="66" t="s">
        <v>120</v>
      </c>
      <c r="F432" s="66" t="s">
        <v>121</v>
      </c>
      <c r="G432" s="64">
        <v>30</v>
      </c>
      <c r="H432" s="64">
        <v>5</v>
      </c>
      <c r="I432" s="66" t="s">
        <v>120</v>
      </c>
      <c r="J432" s="72"/>
      <c r="K432" s="24" t="s">
        <v>257</v>
      </c>
      <c r="L432" s="24" t="s">
        <v>179</v>
      </c>
      <c r="M432" s="24"/>
      <c r="N432" s="24" t="s">
        <v>125</v>
      </c>
      <c r="O432" s="24" t="str">
        <f t="shared" si="41"/>
        <v>FUCHSIA VIVACE magellanica Variegata</v>
      </c>
      <c r="P432" s="54">
        <v>432</v>
      </c>
      <c r="Q432" s="54">
        <v>5</v>
      </c>
      <c r="R432" s="20">
        <f t="shared" si="42"/>
        <v>0</v>
      </c>
      <c r="S432" s="20">
        <f t="shared" si="43"/>
        <v>0</v>
      </c>
      <c r="T432" s="20">
        <f t="shared" si="44"/>
        <v>0</v>
      </c>
      <c r="U432" s="241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304"/>
      <c r="AG432" s="304"/>
      <c r="AH432" s="44"/>
      <c r="AI432" s="44"/>
      <c r="AJ432" s="304"/>
      <c r="AK432" s="30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14"/>
      <c r="BV432" s="14"/>
      <c r="BW432" s="14"/>
      <c r="BX432" s="14"/>
      <c r="BY432" s="14"/>
      <c r="BZ432" s="14"/>
      <c r="CA432" s="14"/>
      <c r="CB432" s="14"/>
    </row>
    <row r="433" spans="1:80" ht="20.100000000000001" customHeight="1" x14ac:dyDescent="0.25">
      <c r="A433" s="125">
        <v>13313</v>
      </c>
      <c r="B433" s="126" t="s">
        <v>458</v>
      </c>
      <c r="C433" s="126" t="s">
        <v>459</v>
      </c>
      <c r="D433" s="126"/>
      <c r="E433" s="127" t="s">
        <v>120</v>
      </c>
      <c r="F433" s="127" t="s">
        <v>121</v>
      </c>
      <c r="G433" s="128">
        <v>30</v>
      </c>
      <c r="H433" s="128">
        <v>5</v>
      </c>
      <c r="I433" s="127" t="s">
        <v>120</v>
      </c>
      <c r="J433" s="129"/>
      <c r="K433" s="126" t="s">
        <v>257</v>
      </c>
      <c r="L433" s="126" t="s">
        <v>179</v>
      </c>
      <c r="M433" s="126"/>
      <c r="N433" s="126" t="s">
        <v>125</v>
      </c>
      <c r="O433" s="126" t="str">
        <f t="shared" si="41"/>
        <v>FUCHSIA VIVACE Regia Reitzii</v>
      </c>
      <c r="P433" s="130">
        <v>433</v>
      </c>
      <c r="Q433" s="130">
        <v>5</v>
      </c>
      <c r="R433" s="20">
        <f t="shared" si="42"/>
        <v>0</v>
      </c>
      <c r="S433" s="20">
        <f t="shared" si="43"/>
        <v>0</v>
      </c>
      <c r="T433" s="20">
        <f t="shared" si="44"/>
        <v>0</v>
      </c>
      <c r="U433" s="242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304"/>
      <c r="AG433" s="304"/>
      <c r="AH433" s="158"/>
      <c r="AI433" s="158"/>
      <c r="AJ433" s="304"/>
      <c r="AK433" s="304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4"/>
      <c r="BV433" s="14"/>
      <c r="BW433" s="14"/>
      <c r="BX433" s="14"/>
      <c r="BY433" s="14"/>
      <c r="BZ433" s="14"/>
      <c r="CA433" s="14"/>
      <c r="CB433" s="14"/>
    </row>
    <row r="434" spans="1:80" ht="20.100000000000001" customHeight="1" x14ac:dyDescent="0.25">
      <c r="A434" s="23">
        <v>362</v>
      </c>
      <c r="B434" s="24" t="s">
        <v>458</v>
      </c>
      <c r="C434" s="24" t="s">
        <v>460</v>
      </c>
      <c r="D434" s="24"/>
      <c r="E434" s="66" t="s">
        <v>120</v>
      </c>
      <c r="F434" s="66" t="s">
        <v>121</v>
      </c>
      <c r="G434" s="64">
        <v>30</v>
      </c>
      <c r="H434" s="64">
        <v>5</v>
      </c>
      <c r="I434" s="66" t="s">
        <v>120</v>
      </c>
      <c r="J434" s="72"/>
      <c r="K434" s="24" t="s">
        <v>257</v>
      </c>
      <c r="L434" s="24" t="s">
        <v>179</v>
      </c>
      <c r="M434" s="24"/>
      <c r="N434" s="24" t="s">
        <v>125</v>
      </c>
      <c r="O434" s="24" t="str">
        <f t="shared" si="41"/>
        <v>FUCHSIA VIVACE Riccartonii</v>
      </c>
      <c r="P434" s="54">
        <v>434</v>
      </c>
      <c r="Q434" s="54">
        <v>5</v>
      </c>
      <c r="R434" s="20">
        <f t="shared" si="42"/>
        <v>0</v>
      </c>
      <c r="S434" s="20">
        <f t="shared" si="43"/>
        <v>0</v>
      </c>
      <c r="T434" s="20">
        <f t="shared" si="44"/>
        <v>0</v>
      </c>
      <c r="U434" s="241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304"/>
      <c r="AG434" s="304"/>
      <c r="AH434" s="44"/>
      <c r="AI434" s="44"/>
      <c r="AJ434" s="304"/>
      <c r="AK434" s="30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14"/>
      <c r="BV434" s="14"/>
      <c r="BW434" s="14"/>
      <c r="BX434" s="14"/>
      <c r="BY434" s="14"/>
      <c r="BZ434" s="14"/>
      <c r="CA434" s="14"/>
      <c r="CB434" s="14"/>
    </row>
    <row r="435" spans="1:80" ht="20.100000000000001" customHeight="1" x14ac:dyDescent="0.25">
      <c r="A435" s="125">
        <v>14259</v>
      </c>
      <c r="B435" s="126" t="s">
        <v>458</v>
      </c>
      <c r="C435" s="126" t="s">
        <v>233</v>
      </c>
      <c r="D435" s="126"/>
      <c r="E435" s="127" t="s">
        <v>120</v>
      </c>
      <c r="F435" s="127" t="s">
        <v>121</v>
      </c>
      <c r="G435" s="128">
        <v>30</v>
      </c>
      <c r="H435" s="128">
        <v>5</v>
      </c>
      <c r="I435" s="127" t="s">
        <v>120</v>
      </c>
      <c r="J435" s="129"/>
      <c r="K435" s="126" t="s">
        <v>257</v>
      </c>
      <c r="L435" s="126" t="s">
        <v>179</v>
      </c>
      <c r="M435" s="126"/>
      <c r="N435" s="126" t="s">
        <v>125</v>
      </c>
      <c r="O435" s="126" t="str">
        <f t="shared" si="41"/>
        <v>FUCHSIA VIVACE Variés</v>
      </c>
      <c r="P435" s="130">
        <v>435</v>
      </c>
      <c r="Q435" s="130">
        <v>5</v>
      </c>
      <c r="R435" s="20">
        <f t="shared" si="42"/>
        <v>0</v>
      </c>
      <c r="S435" s="20">
        <f t="shared" si="43"/>
        <v>0</v>
      </c>
      <c r="T435" s="20">
        <f t="shared" si="44"/>
        <v>0</v>
      </c>
      <c r="U435" s="242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304"/>
      <c r="AG435" s="304"/>
      <c r="AH435" s="158"/>
      <c r="AI435" s="158"/>
      <c r="AJ435" s="304"/>
      <c r="AK435" s="304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4"/>
      <c r="BV435" s="14"/>
      <c r="BW435" s="14"/>
      <c r="BX435" s="14"/>
      <c r="BY435" s="14"/>
      <c r="BZ435" s="14"/>
      <c r="CA435" s="14"/>
      <c r="CB435" s="14"/>
    </row>
    <row r="436" spans="1:80" ht="20.100000000000001" customHeight="1" x14ac:dyDescent="0.25">
      <c r="A436" s="151"/>
      <c r="B436" s="152" t="s">
        <v>461</v>
      </c>
      <c r="C436" s="153"/>
      <c r="D436" s="153"/>
      <c r="E436" s="154"/>
      <c r="F436" s="154"/>
      <c r="G436" s="154"/>
      <c r="H436" s="267"/>
      <c r="I436" s="154"/>
      <c r="J436" s="155"/>
      <c r="K436" s="153"/>
      <c r="L436" s="153" t="s">
        <v>593</v>
      </c>
      <c r="M436" s="153"/>
      <c r="N436" s="153"/>
      <c r="O436" s="153" t="str">
        <f t="shared" si="41"/>
        <v xml:space="preserve">G </v>
      </c>
      <c r="P436" s="156">
        <v>436</v>
      </c>
      <c r="Q436" s="156"/>
      <c r="R436" s="20"/>
      <c r="S436" s="20"/>
      <c r="T436" s="20"/>
      <c r="U436" s="508"/>
      <c r="V436" s="509"/>
      <c r="W436" s="509"/>
      <c r="X436" s="509"/>
      <c r="Y436" s="509"/>
      <c r="Z436" s="509"/>
      <c r="AA436" s="509"/>
      <c r="AB436" s="509"/>
      <c r="AC436" s="509"/>
      <c r="AD436" s="509"/>
      <c r="AE436" s="509"/>
      <c r="AF436" s="509"/>
      <c r="AG436" s="509"/>
      <c r="AH436" s="509"/>
      <c r="AI436" s="509"/>
      <c r="AJ436" s="509"/>
      <c r="AK436" s="509"/>
      <c r="AL436" s="509"/>
      <c r="AM436" s="509"/>
      <c r="AN436" s="509"/>
      <c r="AO436" s="509"/>
      <c r="AP436" s="509"/>
      <c r="AQ436" s="509"/>
      <c r="AR436" s="509"/>
      <c r="AS436" s="509"/>
      <c r="AT436" s="509"/>
      <c r="AU436" s="509"/>
      <c r="AV436" s="509"/>
      <c r="AW436" s="509"/>
      <c r="AX436" s="509"/>
      <c r="AY436" s="509"/>
      <c r="AZ436" s="509"/>
      <c r="BA436" s="509"/>
      <c r="BB436" s="509"/>
      <c r="BC436" s="509"/>
      <c r="BD436" s="509"/>
      <c r="BE436" s="509"/>
      <c r="BF436" s="509"/>
      <c r="BG436" s="509"/>
      <c r="BH436" s="509"/>
      <c r="BI436" s="509"/>
      <c r="BJ436" s="509"/>
      <c r="BK436" s="509"/>
      <c r="BL436" s="509"/>
      <c r="BM436" s="509"/>
      <c r="BN436" s="509"/>
      <c r="BO436" s="509"/>
      <c r="BP436" s="509"/>
      <c r="BQ436" s="509"/>
      <c r="BR436" s="509"/>
      <c r="BS436" s="509"/>
      <c r="BT436" s="509"/>
      <c r="BU436" s="14"/>
      <c r="BV436" s="14"/>
      <c r="BW436" s="14"/>
      <c r="BX436" s="14"/>
      <c r="BY436" s="14"/>
      <c r="BZ436" s="14"/>
      <c r="CA436" s="14"/>
      <c r="CB436" s="14"/>
    </row>
    <row r="437" spans="1:80" ht="20.100000000000001" customHeight="1" x14ac:dyDescent="0.25">
      <c r="A437" s="23">
        <v>3700</v>
      </c>
      <c r="B437" s="24" t="s">
        <v>462</v>
      </c>
      <c r="C437" s="24" t="s">
        <v>463</v>
      </c>
      <c r="D437" s="24"/>
      <c r="E437" s="66" t="s">
        <v>208</v>
      </c>
      <c r="F437" s="66" t="s">
        <v>121</v>
      </c>
      <c r="G437" s="64">
        <v>30</v>
      </c>
      <c r="H437" s="64">
        <v>8</v>
      </c>
      <c r="I437" s="66" t="s">
        <v>120</v>
      </c>
      <c r="J437" s="72"/>
      <c r="K437" s="24" t="s">
        <v>257</v>
      </c>
      <c r="L437" s="24" t="s">
        <v>136</v>
      </c>
      <c r="M437" s="24"/>
      <c r="N437" s="24" t="s">
        <v>125</v>
      </c>
      <c r="O437" s="24" t="str">
        <f t="shared" si="41"/>
        <v>GAILLARDE DE SEMIS Arizona sun</v>
      </c>
      <c r="P437" s="54">
        <v>437</v>
      </c>
      <c r="Q437" s="54">
        <v>8</v>
      </c>
      <c r="R437" s="20">
        <f t="shared" si="42"/>
        <v>0</v>
      </c>
      <c r="S437" s="20">
        <f t="shared" si="43"/>
        <v>0</v>
      </c>
      <c r="T437" s="20">
        <f t="shared" si="44"/>
        <v>0</v>
      </c>
      <c r="U437" s="241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304"/>
      <c r="AG437" s="304"/>
      <c r="AH437" s="44"/>
      <c r="AI437" s="44"/>
      <c r="AJ437" s="304"/>
      <c r="AK437" s="30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14"/>
      <c r="BV437" s="14"/>
      <c r="BW437" s="14"/>
      <c r="BX437" s="14"/>
      <c r="BY437" s="14"/>
      <c r="BZ437" s="14"/>
      <c r="CA437" s="14"/>
      <c r="CB437" s="14"/>
    </row>
    <row r="438" spans="1:80" ht="20.100000000000001" customHeight="1" x14ac:dyDescent="0.25">
      <c r="A438" s="125">
        <v>12095</v>
      </c>
      <c r="B438" s="126" t="s">
        <v>462</v>
      </c>
      <c r="C438" s="126" t="s">
        <v>1229</v>
      </c>
      <c r="D438" s="126"/>
      <c r="E438" s="127" t="s">
        <v>208</v>
      </c>
      <c r="F438" s="127" t="s">
        <v>121</v>
      </c>
      <c r="G438" s="128">
        <v>30</v>
      </c>
      <c r="H438" s="128">
        <v>8</v>
      </c>
      <c r="I438" s="127" t="s">
        <v>120</v>
      </c>
      <c r="J438" s="129"/>
      <c r="K438" s="126" t="s">
        <v>257</v>
      </c>
      <c r="L438" s="126" t="s">
        <v>136</v>
      </c>
      <c r="M438" s="126"/>
      <c r="N438" s="126" t="s">
        <v>125</v>
      </c>
      <c r="O438" s="126" t="str">
        <f t="shared" si="41"/>
        <v>GAILLARDE DE SEMIS Arizona Variés</v>
      </c>
      <c r="P438" s="130">
        <v>438</v>
      </c>
      <c r="Q438" s="130">
        <v>8</v>
      </c>
      <c r="R438" s="20">
        <f t="shared" si="42"/>
        <v>0</v>
      </c>
      <c r="S438" s="20">
        <f t="shared" si="43"/>
        <v>0</v>
      </c>
      <c r="T438" s="20">
        <f t="shared" si="44"/>
        <v>0</v>
      </c>
      <c r="U438" s="242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304"/>
      <c r="AG438" s="304"/>
      <c r="AH438" s="158"/>
      <c r="AI438" s="158"/>
      <c r="AJ438" s="304"/>
      <c r="AK438" s="304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4"/>
      <c r="BV438" s="14"/>
      <c r="BW438" s="14"/>
      <c r="BX438" s="14"/>
      <c r="BY438" s="14"/>
      <c r="BZ438" s="14"/>
      <c r="CA438" s="14"/>
      <c r="CB438" s="14"/>
    </row>
    <row r="439" spans="1:80" ht="20.100000000000001" customHeight="1" x14ac:dyDescent="0.25">
      <c r="A439" s="23">
        <v>23457</v>
      </c>
      <c r="B439" s="24" t="s">
        <v>464</v>
      </c>
      <c r="C439" s="24" t="s">
        <v>465</v>
      </c>
      <c r="D439" s="24"/>
      <c r="E439" s="66" t="s">
        <v>120</v>
      </c>
      <c r="F439" s="66" t="s">
        <v>121</v>
      </c>
      <c r="G439" s="64">
        <v>30</v>
      </c>
      <c r="H439" s="64">
        <v>6</v>
      </c>
      <c r="I439" s="66" t="s">
        <v>176</v>
      </c>
      <c r="J439" s="72">
        <v>6.5000000000000002E-2</v>
      </c>
      <c r="K439" s="24" t="s">
        <v>257</v>
      </c>
      <c r="L439" s="24" t="s">
        <v>161</v>
      </c>
      <c r="M439" s="24"/>
      <c r="N439" s="24" t="s">
        <v>125</v>
      </c>
      <c r="O439" s="24" t="str">
        <f t="shared" si="41"/>
        <v>GAILLARDE DE BOUTURE Gusto Sweet Chili</v>
      </c>
      <c r="P439" s="54">
        <v>439</v>
      </c>
      <c r="Q439" s="54">
        <v>6</v>
      </c>
      <c r="R439" s="20">
        <f t="shared" si="42"/>
        <v>0</v>
      </c>
      <c r="S439" s="20">
        <f t="shared" si="43"/>
        <v>0</v>
      </c>
      <c r="T439" s="20">
        <f t="shared" si="44"/>
        <v>0</v>
      </c>
      <c r="U439" s="241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304"/>
      <c r="AG439" s="304"/>
      <c r="AH439" s="44"/>
      <c r="AI439" s="44"/>
      <c r="AJ439" s="304"/>
      <c r="AK439" s="30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14"/>
      <c r="BV439" s="14"/>
      <c r="BW439" s="14"/>
      <c r="BX439" s="14"/>
      <c r="BY439" s="14"/>
      <c r="BZ439" s="14"/>
      <c r="CA439" s="14"/>
      <c r="CB439" s="14"/>
    </row>
    <row r="440" spans="1:80" ht="20.100000000000001" customHeight="1" x14ac:dyDescent="0.25">
      <c r="A440" s="125">
        <v>26452</v>
      </c>
      <c r="B440" s="126" t="s">
        <v>464</v>
      </c>
      <c r="C440" s="126" t="s">
        <v>1230</v>
      </c>
      <c r="D440" s="126"/>
      <c r="E440" s="127" t="s">
        <v>120</v>
      </c>
      <c r="F440" s="127" t="s">
        <v>121</v>
      </c>
      <c r="G440" s="128">
        <v>30</v>
      </c>
      <c r="H440" s="128">
        <v>6</v>
      </c>
      <c r="I440" s="127" t="s">
        <v>176</v>
      </c>
      <c r="J440" s="129">
        <v>6.5000000000000002E-2</v>
      </c>
      <c r="K440" s="126" t="s">
        <v>257</v>
      </c>
      <c r="L440" s="126" t="s">
        <v>161</v>
      </c>
      <c r="M440" s="126" t="s">
        <v>137</v>
      </c>
      <c r="N440" s="126" t="s">
        <v>125</v>
      </c>
      <c r="O440" s="126" t="str">
        <f t="shared" si="41"/>
        <v>GAILLARDE DE BOUTURE Gusto Orange Zest</v>
      </c>
      <c r="P440" s="130">
        <v>440</v>
      </c>
      <c r="Q440" s="130">
        <v>6</v>
      </c>
      <c r="R440" s="20">
        <f t="shared" si="42"/>
        <v>0</v>
      </c>
      <c r="S440" s="20">
        <f t="shared" si="43"/>
        <v>0</v>
      </c>
      <c r="T440" s="20">
        <f t="shared" si="44"/>
        <v>0</v>
      </c>
      <c r="U440" s="242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304"/>
      <c r="AG440" s="304"/>
      <c r="AH440" s="158"/>
      <c r="AI440" s="158"/>
      <c r="AJ440" s="304"/>
      <c r="AK440" s="304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  <c r="BA440" s="158"/>
      <c r="BB440" s="158"/>
      <c r="BC440" s="158"/>
      <c r="BD440" s="158"/>
      <c r="BE440" s="158"/>
      <c r="BF440" s="158"/>
      <c r="BG440" s="158"/>
      <c r="BH440" s="158"/>
      <c r="BI440" s="158"/>
      <c r="BJ440" s="158"/>
      <c r="BK440" s="158"/>
      <c r="BL440" s="158"/>
      <c r="BM440" s="158"/>
      <c r="BN440" s="158"/>
      <c r="BO440" s="158"/>
      <c r="BP440" s="158"/>
      <c r="BQ440" s="158"/>
      <c r="BR440" s="158"/>
      <c r="BS440" s="158"/>
      <c r="BT440" s="158"/>
      <c r="BU440" s="14"/>
      <c r="BV440" s="14"/>
      <c r="BW440" s="14"/>
      <c r="BX440" s="14"/>
      <c r="BY440" s="14"/>
      <c r="BZ440" s="14"/>
      <c r="CA440" s="14"/>
      <c r="CB440" s="14"/>
    </row>
    <row r="441" spans="1:80" ht="20.100000000000001" customHeight="1" x14ac:dyDescent="0.25">
      <c r="A441" s="23">
        <v>25184</v>
      </c>
      <c r="B441" s="24" t="s">
        <v>549</v>
      </c>
      <c r="C441" s="24" t="s">
        <v>1340</v>
      </c>
      <c r="D441" s="24"/>
      <c r="E441" s="66" t="s">
        <v>208</v>
      </c>
      <c r="F441" s="66" t="s">
        <v>121</v>
      </c>
      <c r="G441" s="64">
        <v>30</v>
      </c>
      <c r="H441" s="64">
        <v>8</v>
      </c>
      <c r="I441" s="66" t="s">
        <v>176</v>
      </c>
      <c r="J441" s="72"/>
      <c r="K441" s="24" t="s">
        <v>257</v>
      </c>
      <c r="L441" s="24" t="s">
        <v>347</v>
      </c>
      <c r="M441" s="24"/>
      <c r="N441" s="24" t="s">
        <v>125</v>
      </c>
      <c r="O441" s="24" t="str">
        <f t="shared" si="41"/>
        <v>GAZANIA DE SEMIS Zany Variés</v>
      </c>
      <c r="P441" s="54">
        <v>441</v>
      </c>
      <c r="Q441" s="54">
        <v>8</v>
      </c>
      <c r="R441" s="20">
        <f t="shared" si="42"/>
        <v>0</v>
      </c>
      <c r="S441" s="20">
        <f t="shared" si="43"/>
        <v>0</v>
      </c>
      <c r="T441" s="20">
        <f t="shared" si="44"/>
        <v>0</v>
      </c>
      <c r="U441" s="241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304"/>
      <c r="AG441" s="304"/>
      <c r="AH441" s="44"/>
      <c r="AI441" s="44"/>
      <c r="AJ441" s="304"/>
      <c r="AK441" s="30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14"/>
      <c r="BV441" s="14"/>
      <c r="BW441" s="14"/>
      <c r="BX441" s="14"/>
      <c r="BY441" s="14"/>
      <c r="BZ441" s="14"/>
      <c r="CA441" s="14"/>
      <c r="CB441" s="14"/>
    </row>
    <row r="442" spans="1:80" ht="20.100000000000001" customHeight="1" x14ac:dyDescent="0.25">
      <c r="A442" s="125">
        <v>14415</v>
      </c>
      <c r="B442" s="126" t="s">
        <v>550</v>
      </c>
      <c r="C442" s="126" t="s">
        <v>1231</v>
      </c>
      <c r="D442" s="126" t="s">
        <v>1641</v>
      </c>
      <c r="E442" s="127" t="s">
        <v>120</v>
      </c>
      <c r="F442" s="127" t="s">
        <v>121</v>
      </c>
      <c r="G442" s="128">
        <v>30</v>
      </c>
      <c r="H442" s="128">
        <v>5</v>
      </c>
      <c r="I442" s="127" t="s">
        <v>164</v>
      </c>
      <c r="J442" s="129">
        <v>0.25</v>
      </c>
      <c r="K442" s="126" t="s">
        <v>257</v>
      </c>
      <c r="L442" s="126" t="s">
        <v>124</v>
      </c>
      <c r="M442" s="126"/>
      <c r="N442" s="126" t="s">
        <v>125</v>
      </c>
      <c r="O442" s="126" t="str">
        <f t="shared" si="41"/>
        <v>GERANIUM VIVACE Rozanne</v>
      </c>
      <c r="P442" s="130">
        <v>442</v>
      </c>
      <c r="Q442" s="130">
        <v>5</v>
      </c>
      <c r="R442" s="20">
        <f t="shared" si="42"/>
        <v>0</v>
      </c>
      <c r="S442" s="20">
        <f t="shared" si="43"/>
        <v>0</v>
      </c>
      <c r="T442" s="20">
        <f t="shared" si="44"/>
        <v>0</v>
      </c>
      <c r="U442" s="303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04"/>
      <c r="AF442" s="304"/>
      <c r="AG442" s="304"/>
      <c r="AH442" s="304"/>
      <c r="AI442" s="304"/>
      <c r="AJ442" s="304"/>
      <c r="AK442" s="304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58"/>
      <c r="BJ442" s="158"/>
      <c r="BK442" s="158"/>
      <c r="BL442" s="158"/>
      <c r="BM442" s="158"/>
      <c r="BN442" s="158"/>
      <c r="BO442" s="158"/>
      <c r="BP442" s="158"/>
      <c r="BQ442" s="158"/>
      <c r="BR442" s="158"/>
      <c r="BS442" s="158"/>
      <c r="BT442" s="158"/>
      <c r="BU442" s="14"/>
      <c r="BV442" s="14"/>
      <c r="BW442" s="14"/>
      <c r="BX442" s="14"/>
      <c r="BY442" s="14"/>
      <c r="BZ442" s="14"/>
      <c r="CA442" s="14"/>
      <c r="CB442" s="14"/>
    </row>
    <row r="443" spans="1:80" ht="20.100000000000001" customHeight="1" x14ac:dyDescent="0.25">
      <c r="A443" s="23">
        <v>26679</v>
      </c>
      <c r="B443" s="24" t="s">
        <v>550</v>
      </c>
      <c r="C443" s="24" t="s">
        <v>1232</v>
      </c>
      <c r="D443" s="24" t="s">
        <v>1641</v>
      </c>
      <c r="E443" s="66" t="s">
        <v>120</v>
      </c>
      <c r="F443" s="66" t="s">
        <v>121</v>
      </c>
      <c r="G443" s="64">
        <v>30</v>
      </c>
      <c r="H443" s="64">
        <v>5</v>
      </c>
      <c r="I443" s="66" t="s">
        <v>164</v>
      </c>
      <c r="J443" s="72">
        <v>0.19</v>
      </c>
      <c r="K443" s="24" t="s">
        <v>257</v>
      </c>
      <c r="L443" s="24" t="s">
        <v>124</v>
      </c>
      <c r="M443" s="24" t="s">
        <v>137</v>
      </c>
      <c r="N443" s="24" t="s">
        <v>125</v>
      </c>
      <c r="O443" s="24" t="str">
        <f t="shared" si="41"/>
        <v>GERANIUM VIVACE Kelly Anne</v>
      </c>
      <c r="P443" s="54">
        <v>443</v>
      </c>
      <c r="Q443" s="54">
        <v>5</v>
      </c>
      <c r="R443" s="20">
        <f t="shared" si="42"/>
        <v>0</v>
      </c>
      <c r="S443" s="20">
        <f t="shared" si="43"/>
        <v>0</v>
      </c>
      <c r="T443" s="20">
        <f t="shared" si="44"/>
        <v>0</v>
      </c>
      <c r="U443" s="303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304"/>
      <c r="AF443" s="304"/>
      <c r="AG443" s="304"/>
      <c r="AH443" s="304"/>
      <c r="AI443" s="304"/>
      <c r="AJ443" s="304"/>
      <c r="AK443" s="30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14"/>
      <c r="BV443" s="14"/>
      <c r="BW443" s="14"/>
      <c r="BX443" s="14"/>
      <c r="BY443" s="14"/>
      <c r="BZ443" s="14"/>
      <c r="CA443" s="14"/>
      <c r="CB443" s="14"/>
    </row>
    <row r="444" spans="1:80" ht="20.100000000000001" customHeight="1" x14ac:dyDescent="0.25">
      <c r="A444" s="146"/>
      <c r="B444" s="145" t="s">
        <v>466</v>
      </c>
      <c r="C444" s="147"/>
      <c r="D444" s="147"/>
      <c r="E444" s="148"/>
      <c r="F444" s="148"/>
      <c r="G444" s="148"/>
      <c r="H444" s="266"/>
      <c r="I444" s="148"/>
      <c r="J444" s="149"/>
      <c r="K444" s="147"/>
      <c r="L444" s="147" t="s">
        <v>131</v>
      </c>
      <c r="M444" s="147"/>
      <c r="N444" s="147"/>
      <c r="O444" s="147" t="str">
        <f t="shared" si="41"/>
        <v xml:space="preserve">GAURA vigoureux </v>
      </c>
      <c r="P444" s="150">
        <v>444</v>
      </c>
      <c r="Q444" s="150"/>
      <c r="R444" s="20"/>
      <c r="S444" s="20"/>
      <c r="T444" s="20"/>
      <c r="U444" s="506"/>
      <c r="V444" s="507"/>
      <c r="W444" s="507"/>
      <c r="X444" s="507"/>
      <c r="Y444" s="507"/>
      <c r="Z444" s="507"/>
      <c r="AA444" s="507"/>
      <c r="AB444" s="507"/>
      <c r="AC444" s="507"/>
      <c r="AD444" s="507"/>
      <c r="AE444" s="507"/>
      <c r="AF444" s="507"/>
      <c r="AG444" s="507"/>
      <c r="AH444" s="507"/>
      <c r="AI444" s="507"/>
      <c r="AJ444" s="507"/>
      <c r="AK444" s="507"/>
      <c r="AL444" s="507"/>
      <c r="AM444" s="507"/>
      <c r="AN444" s="507"/>
      <c r="AO444" s="507"/>
      <c r="AP444" s="507"/>
      <c r="AQ444" s="507"/>
      <c r="AR444" s="507"/>
      <c r="AS444" s="507"/>
      <c r="AT444" s="507"/>
      <c r="AU444" s="507"/>
      <c r="AV444" s="507"/>
      <c r="AW444" s="507"/>
      <c r="AX444" s="507"/>
      <c r="AY444" s="507"/>
      <c r="AZ444" s="507"/>
      <c r="BA444" s="507"/>
      <c r="BB444" s="507"/>
      <c r="BC444" s="507"/>
      <c r="BD444" s="507"/>
      <c r="BE444" s="507"/>
      <c r="BF444" s="507"/>
      <c r="BG444" s="507"/>
      <c r="BH444" s="507"/>
      <c r="BI444" s="507"/>
      <c r="BJ444" s="507"/>
      <c r="BK444" s="507"/>
      <c r="BL444" s="507"/>
      <c r="BM444" s="507"/>
      <c r="BN444" s="507"/>
      <c r="BO444" s="507"/>
      <c r="BP444" s="507"/>
      <c r="BQ444" s="507"/>
      <c r="BR444" s="507"/>
      <c r="BS444" s="507"/>
      <c r="BT444" s="507"/>
      <c r="BU444" s="14"/>
      <c r="BV444" s="14"/>
      <c r="BW444" s="14"/>
      <c r="BX444" s="14"/>
      <c r="BY444" s="14"/>
      <c r="BZ444" s="14"/>
      <c r="CA444" s="14"/>
      <c r="CB444" s="14"/>
    </row>
    <row r="445" spans="1:80" ht="20.100000000000001" customHeight="1" x14ac:dyDescent="0.25">
      <c r="A445" s="23">
        <v>26775</v>
      </c>
      <c r="B445" s="24" t="s">
        <v>467</v>
      </c>
      <c r="C445" s="24" t="s">
        <v>1684</v>
      </c>
      <c r="D445" s="24"/>
      <c r="E445" s="66" t="s">
        <v>120</v>
      </c>
      <c r="F445" s="66" t="s">
        <v>121</v>
      </c>
      <c r="G445" s="64">
        <v>30</v>
      </c>
      <c r="H445" s="64">
        <v>6</v>
      </c>
      <c r="I445" s="66" t="s">
        <v>176</v>
      </c>
      <c r="J445" s="72">
        <v>4.4999999999999998E-2</v>
      </c>
      <c r="K445" s="24" t="s">
        <v>257</v>
      </c>
      <c r="L445" s="24" t="s">
        <v>161</v>
      </c>
      <c r="M445" s="24" t="s">
        <v>137</v>
      </c>
      <c r="N445" s="24" t="s">
        <v>125</v>
      </c>
      <c r="O445" s="24" t="str">
        <f t="shared" si="41"/>
        <v>GAURA CLASSIQUE Belleza Bicolore</v>
      </c>
      <c r="P445" s="54">
        <v>445</v>
      </c>
      <c r="Q445" s="54">
        <v>6</v>
      </c>
      <c r="R445" s="20">
        <f t="shared" si="42"/>
        <v>0</v>
      </c>
      <c r="S445" s="20">
        <f t="shared" si="43"/>
        <v>0</v>
      </c>
      <c r="T445" s="20">
        <f t="shared" si="44"/>
        <v>0</v>
      </c>
      <c r="U445" s="241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304"/>
      <c r="AG445" s="304"/>
      <c r="AH445" s="44"/>
      <c r="AI445" s="44"/>
      <c r="AJ445" s="304"/>
      <c r="AK445" s="30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14"/>
      <c r="BV445" s="14"/>
      <c r="BW445" s="14"/>
      <c r="BX445" s="14"/>
      <c r="BY445" s="14"/>
      <c r="BZ445" s="14"/>
      <c r="CA445" s="14"/>
      <c r="CB445" s="14"/>
    </row>
    <row r="446" spans="1:80" ht="20.100000000000001" customHeight="1" x14ac:dyDescent="0.25">
      <c r="A446" s="125">
        <v>26002</v>
      </c>
      <c r="B446" s="126" t="s">
        <v>467</v>
      </c>
      <c r="C446" s="126" t="s">
        <v>468</v>
      </c>
      <c r="D446" s="126"/>
      <c r="E446" s="127" t="s">
        <v>120</v>
      </c>
      <c r="F446" s="127" t="s">
        <v>121</v>
      </c>
      <c r="G446" s="128">
        <v>30</v>
      </c>
      <c r="H446" s="128">
        <v>6</v>
      </c>
      <c r="I446" s="127" t="s">
        <v>176</v>
      </c>
      <c r="J446" s="128">
        <v>4.4999999999999998E-2</v>
      </c>
      <c r="K446" s="126" t="s">
        <v>257</v>
      </c>
      <c r="L446" s="126" t="s">
        <v>161</v>
      </c>
      <c r="M446" s="126"/>
      <c r="N446" s="126" t="s">
        <v>125</v>
      </c>
      <c r="O446" s="126" t="str">
        <f t="shared" si="41"/>
        <v>GAURA CLASSIQUE Gambit Variegata Rose</v>
      </c>
      <c r="P446" s="130">
        <v>446</v>
      </c>
      <c r="Q446" s="130">
        <v>6</v>
      </c>
      <c r="R446" s="20">
        <f t="shared" si="42"/>
        <v>0</v>
      </c>
      <c r="S446" s="20">
        <f t="shared" si="43"/>
        <v>0</v>
      </c>
      <c r="T446" s="20">
        <f t="shared" si="44"/>
        <v>0</v>
      </c>
      <c r="U446" s="242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304"/>
      <c r="AG446" s="304"/>
      <c r="AH446" s="158"/>
      <c r="AI446" s="158"/>
      <c r="AJ446" s="304"/>
      <c r="AK446" s="304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58"/>
      <c r="BJ446" s="158"/>
      <c r="BK446" s="158"/>
      <c r="BL446" s="158"/>
      <c r="BM446" s="158"/>
      <c r="BN446" s="158"/>
      <c r="BO446" s="158"/>
      <c r="BP446" s="158"/>
      <c r="BQ446" s="158"/>
      <c r="BR446" s="158"/>
      <c r="BS446" s="158"/>
      <c r="BT446" s="158"/>
      <c r="BU446" s="14"/>
      <c r="BV446" s="14"/>
      <c r="BW446" s="14"/>
      <c r="BX446" s="14"/>
      <c r="BY446" s="14"/>
      <c r="BZ446" s="14"/>
      <c r="CA446" s="14"/>
      <c r="CB446" s="14"/>
    </row>
    <row r="447" spans="1:80" ht="20.100000000000001" customHeight="1" x14ac:dyDescent="0.25">
      <c r="A447" s="23">
        <v>11280</v>
      </c>
      <c r="B447" s="24" t="s">
        <v>467</v>
      </c>
      <c r="C447" s="24" t="s">
        <v>1233</v>
      </c>
      <c r="D447" s="24"/>
      <c r="E447" s="66" t="s">
        <v>120</v>
      </c>
      <c r="F447" s="66" t="s">
        <v>121</v>
      </c>
      <c r="G447" s="64">
        <v>30</v>
      </c>
      <c r="H447" s="64">
        <v>6</v>
      </c>
      <c r="I447" s="66" t="s">
        <v>176</v>
      </c>
      <c r="J447" s="72">
        <v>4.2000000000000003E-2</v>
      </c>
      <c r="K447" s="24" t="s">
        <v>257</v>
      </c>
      <c r="L447" s="24" t="s">
        <v>161</v>
      </c>
      <c r="M447" s="24"/>
      <c r="N447" s="24" t="s">
        <v>125</v>
      </c>
      <c r="O447" s="24" t="str">
        <f t="shared" si="41"/>
        <v>GAURA CLASSIQUE Rose Fonce</v>
      </c>
      <c r="P447" s="54">
        <v>447</v>
      </c>
      <c r="Q447" s="54">
        <v>6</v>
      </c>
      <c r="R447" s="20">
        <f t="shared" si="42"/>
        <v>0</v>
      </c>
      <c r="S447" s="20">
        <f t="shared" si="43"/>
        <v>0</v>
      </c>
      <c r="T447" s="20">
        <f t="shared" si="44"/>
        <v>0</v>
      </c>
      <c r="U447" s="241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304"/>
      <c r="AG447" s="304"/>
      <c r="AH447" s="44"/>
      <c r="AI447" s="44"/>
      <c r="AJ447" s="304"/>
      <c r="AK447" s="30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14"/>
      <c r="BV447" s="14"/>
      <c r="BW447" s="14"/>
      <c r="BX447" s="14"/>
      <c r="BY447" s="14"/>
      <c r="BZ447" s="14"/>
      <c r="CA447" s="14"/>
      <c r="CB447" s="14"/>
    </row>
    <row r="448" spans="1:80" ht="20.100000000000001" customHeight="1" x14ac:dyDescent="0.25">
      <c r="A448" s="125">
        <v>2840</v>
      </c>
      <c r="B448" s="126" t="s">
        <v>467</v>
      </c>
      <c r="C448" s="126" t="s">
        <v>1234</v>
      </c>
      <c r="D448" s="126"/>
      <c r="E448" s="127" t="s">
        <v>120</v>
      </c>
      <c r="F448" s="127" t="s">
        <v>121</v>
      </c>
      <c r="G448" s="128">
        <v>30</v>
      </c>
      <c r="H448" s="128">
        <v>6</v>
      </c>
      <c r="I448" s="127" t="s">
        <v>176</v>
      </c>
      <c r="J448" s="129"/>
      <c r="K448" s="126" t="s">
        <v>257</v>
      </c>
      <c r="L448" s="126" t="s">
        <v>161</v>
      </c>
      <c r="M448" s="126"/>
      <c r="N448" s="126" t="s">
        <v>125</v>
      </c>
      <c r="O448" s="126" t="str">
        <f t="shared" si="41"/>
        <v>GAURA CLASSIQUE Whirling Butterflies</v>
      </c>
      <c r="P448" s="130">
        <v>448</v>
      </c>
      <c r="Q448" s="130">
        <v>6</v>
      </c>
      <c r="R448" s="20">
        <f t="shared" si="42"/>
        <v>0</v>
      </c>
      <c r="S448" s="20">
        <f t="shared" si="43"/>
        <v>0</v>
      </c>
      <c r="T448" s="20">
        <f t="shared" si="44"/>
        <v>0</v>
      </c>
      <c r="U448" s="242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304"/>
      <c r="AG448" s="304"/>
      <c r="AH448" s="158"/>
      <c r="AI448" s="158"/>
      <c r="AJ448" s="304"/>
      <c r="AK448" s="304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  <c r="BA448" s="158"/>
      <c r="BB448" s="158"/>
      <c r="BC448" s="158"/>
      <c r="BD448" s="158"/>
      <c r="BE448" s="158"/>
      <c r="BF448" s="158"/>
      <c r="BG448" s="158"/>
      <c r="BH448" s="158"/>
      <c r="BI448" s="158"/>
      <c r="BJ448" s="158"/>
      <c r="BK448" s="158"/>
      <c r="BL448" s="158"/>
      <c r="BM448" s="158"/>
      <c r="BN448" s="158"/>
      <c r="BO448" s="158"/>
      <c r="BP448" s="158"/>
      <c r="BQ448" s="158"/>
      <c r="BR448" s="158"/>
      <c r="BS448" s="158"/>
      <c r="BT448" s="158"/>
      <c r="BU448" s="14"/>
      <c r="BV448" s="14"/>
      <c r="BW448" s="14"/>
      <c r="BX448" s="14"/>
      <c r="BY448" s="14"/>
      <c r="BZ448" s="14"/>
      <c r="CA448" s="14"/>
      <c r="CB448" s="14"/>
    </row>
    <row r="449" spans="1:80" ht="20.100000000000001" customHeight="1" x14ac:dyDescent="0.25">
      <c r="A449" s="146"/>
      <c r="B449" s="145" t="s">
        <v>469</v>
      </c>
      <c r="C449" s="147"/>
      <c r="D449" s="147"/>
      <c r="E449" s="148"/>
      <c r="F449" s="148"/>
      <c r="G449" s="148"/>
      <c r="H449" s="266"/>
      <c r="I449" s="148"/>
      <c r="J449" s="149"/>
      <c r="K449" s="147"/>
      <c r="L449" s="147" t="s">
        <v>131</v>
      </c>
      <c r="M449" s="147"/>
      <c r="N449" s="147"/>
      <c r="O449" s="147" t="str">
        <f t="shared" si="41"/>
        <v xml:space="preserve">GAURA compact </v>
      </c>
      <c r="P449" s="150">
        <v>449</v>
      </c>
      <c r="Q449" s="150"/>
      <c r="R449" s="20"/>
      <c r="S449" s="20"/>
      <c r="T449" s="20"/>
      <c r="U449" s="506"/>
      <c r="V449" s="507"/>
      <c r="W449" s="507"/>
      <c r="X449" s="507"/>
      <c r="Y449" s="507"/>
      <c r="Z449" s="507"/>
      <c r="AA449" s="507"/>
      <c r="AB449" s="507"/>
      <c r="AC449" s="507"/>
      <c r="AD449" s="507"/>
      <c r="AE449" s="507"/>
      <c r="AF449" s="507"/>
      <c r="AG449" s="507"/>
      <c r="AH449" s="507"/>
      <c r="AI449" s="507"/>
      <c r="AJ449" s="507"/>
      <c r="AK449" s="507"/>
      <c r="AL449" s="507"/>
      <c r="AM449" s="507"/>
      <c r="AN449" s="507"/>
      <c r="AO449" s="507"/>
      <c r="AP449" s="507"/>
      <c r="AQ449" s="507"/>
      <c r="AR449" s="507"/>
      <c r="AS449" s="507"/>
      <c r="AT449" s="507"/>
      <c r="AU449" s="507"/>
      <c r="AV449" s="507"/>
      <c r="AW449" s="507"/>
      <c r="AX449" s="507"/>
      <c r="AY449" s="507"/>
      <c r="AZ449" s="507"/>
      <c r="BA449" s="507"/>
      <c r="BB449" s="507"/>
      <c r="BC449" s="507"/>
      <c r="BD449" s="507"/>
      <c r="BE449" s="507"/>
      <c r="BF449" s="507"/>
      <c r="BG449" s="507"/>
      <c r="BH449" s="507"/>
      <c r="BI449" s="507"/>
      <c r="BJ449" s="507"/>
      <c r="BK449" s="507"/>
      <c r="BL449" s="507"/>
      <c r="BM449" s="507"/>
      <c r="BN449" s="507"/>
      <c r="BO449" s="507"/>
      <c r="BP449" s="507"/>
      <c r="BQ449" s="507"/>
      <c r="BR449" s="507"/>
      <c r="BS449" s="507"/>
      <c r="BT449" s="507"/>
      <c r="BU449" s="14"/>
      <c r="BV449" s="14"/>
      <c r="BW449" s="14"/>
      <c r="BX449" s="14"/>
      <c r="BY449" s="14"/>
      <c r="BZ449" s="14"/>
      <c r="CA449" s="14"/>
      <c r="CB449" s="14"/>
    </row>
    <row r="450" spans="1:80" ht="20.100000000000001" customHeight="1" x14ac:dyDescent="0.25">
      <c r="A450" s="23">
        <v>23276</v>
      </c>
      <c r="B450" s="24" t="s">
        <v>470</v>
      </c>
      <c r="C450" s="24" t="s">
        <v>1235</v>
      </c>
      <c r="D450" s="24"/>
      <c r="E450" s="66" t="s">
        <v>120</v>
      </c>
      <c r="F450" s="66" t="s">
        <v>121</v>
      </c>
      <c r="G450" s="64">
        <v>30</v>
      </c>
      <c r="H450" s="64">
        <v>6</v>
      </c>
      <c r="I450" s="66" t="s">
        <v>176</v>
      </c>
      <c r="J450" s="72">
        <v>0.05</v>
      </c>
      <c r="K450" s="24" t="s">
        <v>257</v>
      </c>
      <c r="L450" s="24" t="s">
        <v>161</v>
      </c>
      <c r="M450" s="24"/>
      <c r="N450" s="24" t="s">
        <v>125</v>
      </c>
      <c r="O450" s="24" t="str">
        <f t="shared" si="41"/>
        <v>GAURA COMPACT Steffi Blush Pink</v>
      </c>
      <c r="P450" s="54">
        <v>450</v>
      </c>
      <c r="Q450" s="54">
        <v>6</v>
      </c>
      <c r="R450" s="20">
        <f t="shared" si="42"/>
        <v>0</v>
      </c>
      <c r="S450" s="20">
        <f t="shared" si="43"/>
        <v>0</v>
      </c>
      <c r="T450" s="20">
        <f t="shared" si="44"/>
        <v>0</v>
      </c>
      <c r="U450" s="241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304"/>
      <c r="AG450" s="304"/>
      <c r="AH450" s="44"/>
      <c r="AI450" s="44"/>
      <c r="AJ450" s="304"/>
      <c r="AK450" s="30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14"/>
      <c r="BV450" s="14"/>
      <c r="BW450" s="14"/>
      <c r="BX450" s="14"/>
      <c r="BY450" s="14"/>
      <c r="BZ450" s="14"/>
      <c r="CA450" s="14"/>
      <c r="CB450" s="14"/>
    </row>
    <row r="451" spans="1:80" ht="20.100000000000001" customHeight="1" x14ac:dyDescent="0.25">
      <c r="A451" s="125">
        <v>15432</v>
      </c>
      <c r="B451" s="126" t="s">
        <v>470</v>
      </c>
      <c r="C451" s="126" t="s">
        <v>1236</v>
      </c>
      <c r="D451" s="126"/>
      <c r="E451" s="127" t="s">
        <v>120</v>
      </c>
      <c r="F451" s="127" t="s">
        <v>121</v>
      </c>
      <c r="G451" s="128">
        <v>30</v>
      </c>
      <c r="H451" s="128">
        <v>6</v>
      </c>
      <c r="I451" s="127" t="s">
        <v>176</v>
      </c>
      <c r="J451" s="129">
        <v>0.05</v>
      </c>
      <c r="K451" s="126" t="s">
        <v>257</v>
      </c>
      <c r="L451" s="126" t="s">
        <v>161</v>
      </c>
      <c r="M451" s="126"/>
      <c r="N451" s="126" t="s">
        <v>125</v>
      </c>
      <c r="O451" s="126" t="str">
        <f t="shared" si="41"/>
        <v>GAURA COMPACT Steffi Dark Rose</v>
      </c>
      <c r="P451" s="130">
        <v>451</v>
      </c>
      <c r="Q451" s="130">
        <v>6</v>
      </c>
      <c r="R451" s="20">
        <f t="shared" si="42"/>
        <v>0</v>
      </c>
      <c r="S451" s="20">
        <f t="shared" si="43"/>
        <v>0</v>
      </c>
      <c r="T451" s="20">
        <f t="shared" si="44"/>
        <v>0</v>
      </c>
      <c r="U451" s="242"/>
      <c r="V451" s="158"/>
      <c r="W451" s="158"/>
      <c r="X451" s="158"/>
      <c r="Y451" s="158"/>
      <c r="Z451" s="158"/>
      <c r="AA451" s="158"/>
      <c r="AB451" s="158"/>
      <c r="AC451" s="158"/>
      <c r="AD451" s="158"/>
      <c r="AE451" s="158"/>
      <c r="AF451" s="304"/>
      <c r="AG451" s="304"/>
      <c r="AH451" s="158"/>
      <c r="AI451" s="158"/>
      <c r="AJ451" s="304"/>
      <c r="AK451" s="304"/>
      <c r="AL451" s="158"/>
      <c r="AM451" s="158"/>
      <c r="AN451" s="158"/>
      <c r="AO451" s="158"/>
      <c r="AP451" s="158"/>
      <c r="AQ451" s="158"/>
      <c r="AR451" s="158"/>
      <c r="AS451" s="158"/>
      <c r="AT451" s="158"/>
      <c r="AU451" s="158"/>
      <c r="AV451" s="158"/>
      <c r="AW451" s="158"/>
      <c r="AX451" s="158"/>
      <c r="AY451" s="158"/>
      <c r="AZ451" s="158"/>
      <c r="BA451" s="158"/>
      <c r="BB451" s="158"/>
      <c r="BC451" s="158"/>
      <c r="BD451" s="158"/>
      <c r="BE451" s="158"/>
      <c r="BF451" s="158"/>
      <c r="BG451" s="158"/>
      <c r="BH451" s="158"/>
      <c r="BI451" s="158"/>
      <c r="BJ451" s="158"/>
      <c r="BK451" s="158"/>
      <c r="BL451" s="158"/>
      <c r="BM451" s="158"/>
      <c r="BN451" s="158"/>
      <c r="BO451" s="158"/>
      <c r="BP451" s="158"/>
      <c r="BQ451" s="158"/>
      <c r="BR451" s="158"/>
      <c r="BS451" s="158"/>
      <c r="BT451" s="158"/>
      <c r="BU451" s="14"/>
      <c r="BV451" s="14"/>
      <c r="BW451" s="14"/>
      <c r="BX451" s="14"/>
      <c r="BY451" s="14"/>
      <c r="BZ451" s="14"/>
      <c r="CA451" s="14"/>
      <c r="CB451" s="14"/>
    </row>
    <row r="452" spans="1:80" ht="20.100000000000001" customHeight="1" x14ac:dyDescent="0.25">
      <c r="A452" s="23">
        <v>23611</v>
      </c>
      <c r="B452" s="24" t="s">
        <v>470</v>
      </c>
      <c r="C452" s="24" t="s">
        <v>1237</v>
      </c>
      <c r="D452" s="24"/>
      <c r="E452" s="66" t="s">
        <v>120</v>
      </c>
      <c r="F452" s="66" t="s">
        <v>121</v>
      </c>
      <c r="G452" s="64">
        <v>30</v>
      </c>
      <c r="H452" s="64">
        <v>6</v>
      </c>
      <c r="I452" s="66" t="s">
        <v>176</v>
      </c>
      <c r="J452" s="72">
        <v>0.05</v>
      </c>
      <c r="K452" s="24" t="s">
        <v>257</v>
      </c>
      <c r="L452" s="24" t="s">
        <v>161</v>
      </c>
      <c r="M452" s="24"/>
      <c r="N452" s="24" t="s">
        <v>125</v>
      </c>
      <c r="O452" s="24" t="str">
        <f t="shared" si="41"/>
        <v>GAURA COMPACT Steffi White</v>
      </c>
      <c r="P452" s="54">
        <v>452</v>
      </c>
      <c r="Q452" s="54">
        <v>6</v>
      </c>
      <c r="R452" s="20">
        <f t="shared" si="42"/>
        <v>0</v>
      </c>
      <c r="S452" s="20">
        <f t="shared" si="43"/>
        <v>0</v>
      </c>
      <c r="T452" s="20">
        <f t="shared" si="44"/>
        <v>0</v>
      </c>
      <c r="U452" s="241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304"/>
      <c r="AG452" s="304"/>
      <c r="AH452" s="44"/>
      <c r="AI452" s="44"/>
      <c r="AJ452" s="304"/>
      <c r="AK452" s="30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14"/>
      <c r="BV452" s="14"/>
      <c r="BW452" s="14"/>
      <c r="BX452" s="14"/>
      <c r="BY452" s="14"/>
      <c r="BZ452" s="14"/>
      <c r="CA452" s="14"/>
      <c r="CB452" s="14"/>
    </row>
    <row r="453" spans="1:80" ht="20.100000000000001" customHeight="1" x14ac:dyDescent="0.25">
      <c r="A453" s="196" t="s">
        <v>1645</v>
      </c>
      <c r="B453" s="196"/>
      <c r="C453" s="197"/>
      <c r="D453" s="197"/>
      <c r="E453" s="198"/>
      <c r="F453" s="198"/>
      <c r="G453" s="198"/>
      <c r="H453" s="268"/>
      <c r="I453" s="198"/>
      <c r="J453" s="199"/>
      <c r="K453" s="197"/>
      <c r="L453" s="197"/>
      <c r="M453" s="197"/>
      <c r="N453" s="197"/>
      <c r="O453" s="200" t="str">
        <f t="shared" si="41"/>
        <v xml:space="preserve"> </v>
      </c>
      <c r="P453" s="201">
        <v>453</v>
      </c>
      <c r="Q453" s="201"/>
      <c r="R453" s="20"/>
      <c r="S453" s="20"/>
      <c r="T453" s="20"/>
      <c r="U453" s="506"/>
      <c r="V453" s="507"/>
      <c r="W453" s="507"/>
      <c r="X453" s="507"/>
      <c r="Y453" s="507"/>
      <c r="Z453" s="507"/>
      <c r="AA453" s="507"/>
      <c r="AB453" s="507"/>
      <c r="AC453" s="507"/>
      <c r="AD453" s="507"/>
      <c r="AE453" s="507"/>
      <c r="AF453" s="304"/>
      <c r="AG453" s="304"/>
      <c r="AH453" s="507"/>
      <c r="AI453" s="507"/>
      <c r="AJ453" s="304"/>
      <c r="AK453" s="304"/>
      <c r="AL453" s="507"/>
      <c r="AM453" s="507"/>
      <c r="AN453" s="507"/>
      <c r="AO453" s="507"/>
      <c r="AP453" s="507"/>
      <c r="AQ453" s="507"/>
      <c r="AR453" s="507"/>
      <c r="AS453" s="507"/>
      <c r="AT453" s="507"/>
      <c r="AU453" s="507"/>
      <c r="AV453" s="507"/>
      <c r="AW453" s="507"/>
      <c r="AX453" s="507"/>
      <c r="AY453" s="507"/>
      <c r="AZ453" s="507"/>
      <c r="BA453" s="507"/>
      <c r="BB453" s="507"/>
      <c r="BC453" s="507"/>
      <c r="BD453" s="507"/>
      <c r="BE453" s="507"/>
      <c r="BF453" s="507"/>
      <c r="BG453" s="507"/>
      <c r="BH453" s="507"/>
      <c r="BI453" s="507"/>
      <c r="BJ453" s="507"/>
      <c r="BK453" s="507"/>
      <c r="BL453" s="507"/>
      <c r="BM453" s="507"/>
      <c r="BN453" s="507"/>
      <c r="BO453" s="507"/>
      <c r="BP453" s="507"/>
      <c r="BQ453" s="507"/>
      <c r="BR453" s="507"/>
      <c r="BS453" s="507"/>
      <c r="BT453" s="507"/>
      <c r="BU453" s="14"/>
      <c r="BV453" s="14"/>
      <c r="BW453" s="14"/>
      <c r="BX453" s="14"/>
      <c r="BY453" s="14"/>
      <c r="BZ453" s="14"/>
      <c r="CA453" s="14"/>
      <c r="CB453" s="14"/>
    </row>
    <row r="454" spans="1:80" ht="20.100000000000001" customHeight="1" x14ac:dyDescent="0.25">
      <c r="A454" s="208"/>
      <c r="B454" s="209" t="s">
        <v>472</v>
      </c>
      <c r="C454" s="210"/>
      <c r="D454" s="210"/>
      <c r="E454" s="211"/>
      <c r="F454" s="211"/>
      <c r="G454" s="211"/>
      <c r="H454" s="269"/>
      <c r="I454" s="211"/>
      <c r="J454" s="212"/>
      <c r="K454" s="210"/>
      <c r="L454" s="210" t="s">
        <v>593</v>
      </c>
      <c r="M454" s="210"/>
      <c r="N454" s="210"/>
      <c r="O454" s="210" t="str">
        <f t="shared" si="41"/>
        <v xml:space="preserve">GERANIUM ZONALE FEUILLAGE VERT </v>
      </c>
      <c r="P454" s="213">
        <v>454</v>
      </c>
      <c r="Q454" s="213"/>
      <c r="R454" s="20"/>
      <c r="S454" s="20"/>
      <c r="T454" s="20"/>
      <c r="U454" s="508"/>
      <c r="V454" s="509"/>
      <c r="W454" s="509"/>
      <c r="X454" s="509"/>
      <c r="Y454" s="509"/>
      <c r="Z454" s="509"/>
      <c r="AA454" s="509"/>
      <c r="AB454" s="509"/>
      <c r="AC454" s="509"/>
      <c r="AD454" s="509"/>
      <c r="AE454" s="509"/>
      <c r="AF454" s="509"/>
      <c r="AG454" s="509"/>
      <c r="AH454" s="509"/>
      <c r="AI454" s="509"/>
      <c r="AJ454" s="509"/>
      <c r="AK454" s="509"/>
      <c r="AL454" s="509"/>
      <c r="AM454" s="509"/>
      <c r="AN454" s="509"/>
      <c r="AO454" s="509"/>
      <c r="AP454" s="509"/>
      <c r="AQ454" s="509"/>
      <c r="AR454" s="509"/>
      <c r="AS454" s="509"/>
      <c r="AT454" s="509"/>
      <c r="AU454" s="509"/>
      <c r="AV454" s="509"/>
      <c r="AW454" s="509"/>
      <c r="AX454" s="509"/>
      <c r="AY454" s="509"/>
      <c r="AZ454" s="509"/>
      <c r="BA454" s="509"/>
      <c r="BB454" s="509"/>
      <c r="BC454" s="509"/>
      <c r="BD454" s="509"/>
      <c r="BE454" s="509"/>
      <c r="BF454" s="509"/>
      <c r="BG454" s="509"/>
      <c r="BH454" s="509"/>
      <c r="BI454" s="509"/>
      <c r="BJ454" s="509"/>
      <c r="BK454" s="509"/>
      <c r="BL454" s="509"/>
      <c r="BM454" s="509"/>
      <c r="BN454" s="509"/>
      <c r="BO454" s="509"/>
      <c r="BP454" s="509"/>
      <c r="BQ454" s="509"/>
      <c r="BR454" s="509"/>
      <c r="BS454" s="509"/>
      <c r="BT454" s="509"/>
      <c r="BU454" s="14"/>
      <c r="BV454" s="14"/>
      <c r="BW454" s="14"/>
      <c r="BX454" s="14"/>
      <c r="BY454" s="14"/>
      <c r="BZ454" s="14"/>
      <c r="CA454" s="14"/>
      <c r="CB454" s="14"/>
    </row>
    <row r="455" spans="1:80" ht="20.100000000000001" customHeight="1" x14ac:dyDescent="0.25">
      <c r="A455" s="202"/>
      <c r="B455" s="203" t="s">
        <v>473</v>
      </c>
      <c r="C455" s="204"/>
      <c r="D455" s="204"/>
      <c r="E455" s="205"/>
      <c r="F455" s="205"/>
      <c r="G455" s="205"/>
      <c r="H455" s="270"/>
      <c r="I455" s="205"/>
      <c r="J455" s="206"/>
      <c r="K455" s="204"/>
      <c r="L455" s="204" t="s">
        <v>131</v>
      </c>
      <c r="M455" s="204"/>
      <c r="N455" s="204"/>
      <c r="O455" s="204" t="str">
        <f t="shared" si="41"/>
        <v xml:space="preserve">GERANIUM ZONALE BLANC </v>
      </c>
      <c r="P455" s="207">
        <v>455</v>
      </c>
      <c r="Q455" s="207"/>
      <c r="R455" s="20"/>
      <c r="S455" s="20"/>
      <c r="T455" s="20"/>
      <c r="U455" s="506"/>
      <c r="V455" s="507"/>
      <c r="W455" s="507"/>
      <c r="X455" s="507"/>
      <c r="Y455" s="507"/>
      <c r="Z455" s="507"/>
      <c r="AA455" s="507"/>
      <c r="AB455" s="507"/>
      <c r="AC455" s="507"/>
      <c r="AD455" s="507"/>
      <c r="AE455" s="507"/>
      <c r="AF455" s="507"/>
      <c r="AG455" s="507"/>
      <c r="AH455" s="507"/>
      <c r="AI455" s="507"/>
      <c r="AJ455" s="507"/>
      <c r="AK455" s="507"/>
      <c r="AL455" s="507"/>
      <c r="AM455" s="507"/>
      <c r="AN455" s="507"/>
      <c r="AO455" s="507"/>
      <c r="AP455" s="507"/>
      <c r="AQ455" s="507"/>
      <c r="AR455" s="507"/>
      <c r="AS455" s="507"/>
      <c r="AT455" s="507"/>
      <c r="AU455" s="507"/>
      <c r="AV455" s="507"/>
      <c r="AW455" s="507"/>
      <c r="AX455" s="507"/>
      <c r="AY455" s="507"/>
      <c r="AZ455" s="507"/>
      <c r="BA455" s="507"/>
      <c r="BB455" s="507"/>
      <c r="BC455" s="507"/>
      <c r="BD455" s="507"/>
      <c r="BE455" s="507"/>
      <c r="BF455" s="507"/>
      <c r="BG455" s="507"/>
      <c r="BH455" s="507"/>
      <c r="BI455" s="507"/>
      <c r="BJ455" s="507"/>
      <c r="BK455" s="507"/>
      <c r="BL455" s="507"/>
      <c r="BM455" s="507"/>
      <c r="BN455" s="507"/>
      <c r="BO455" s="507"/>
      <c r="BP455" s="507"/>
      <c r="BQ455" s="507"/>
      <c r="BR455" s="507"/>
      <c r="BS455" s="507"/>
      <c r="BT455" s="507"/>
      <c r="BU455" s="14"/>
      <c r="BV455" s="14"/>
      <c r="BW455" s="14"/>
      <c r="BX455" s="14"/>
      <c r="BY455" s="14"/>
      <c r="BZ455" s="14"/>
      <c r="CA455" s="14"/>
      <c r="CB455" s="14"/>
    </row>
    <row r="456" spans="1:80" ht="20.100000000000001" customHeight="1" x14ac:dyDescent="0.25">
      <c r="A456" s="23">
        <v>23775</v>
      </c>
      <c r="B456" s="24" t="s">
        <v>474</v>
      </c>
      <c r="C456" s="24" t="s">
        <v>475</v>
      </c>
      <c r="D456" s="24" t="s">
        <v>1642</v>
      </c>
      <c r="E456" s="66" t="s">
        <v>120</v>
      </c>
      <c r="F456" s="66" t="s">
        <v>121</v>
      </c>
      <c r="G456" s="64">
        <v>30</v>
      </c>
      <c r="H456" s="64">
        <v>8</v>
      </c>
      <c r="I456" s="66" t="s">
        <v>176</v>
      </c>
      <c r="J456" s="72">
        <v>0.04</v>
      </c>
      <c r="K456" s="24" t="s">
        <v>471</v>
      </c>
      <c r="L456" s="24" t="s">
        <v>476</v>
      </c>
      <c r="M456" s="24"/>
      <c r="N456" s="24" t="s">
        <v>125</v>
      </c>
      <c r="O456" s="24" t="str">
        <f t="shared" ref="O456:O519" si="45">_xlfn.CONCAT(B456," ", C456)</f>
        <v>GERANIUM ZONALE Iceberg pac</v>
      </c>
      <c r="P456" s="54">
        <v>456</v>
      </c>
      <c r="Q456" s="54">
        <v>8</v>
      </c>
      <c r="R456" s="20">
        <f t="shared" si="42"/>
        <v>0</v>
      </c>
      <c r="S456" s="20">
        <f t="shared" si="43"/>
        <v>0</v>
      </c>
      <c r="T456" s="20">
        <f t="shared" si="44"/>
        <v>0</v>
      </c>
      <c r="U456" s="303"/>
      <c r="V456" s="304"/>
      <c r="W456" s="304"/>
      <c r="X456" s="304"/>
      <c r="Y456" s="304"/>
      <c r="Z456" s="304"/>
      <c r="AA456" s="304"/>
      <c r="AB456" s="304"/>
      <c r="AC456" s="304"/>
      <c r="AD456" s="44"/>
      <c r="AE456" s="44"/>
      <c r="AF456" s="304"/>
      <c r="AG456" s="304"/>
      <c r="AH456" s="44"/>
      <c r="AI456" s="44"/>
      <c r="AJ456" s="304"/>
      <c r="AK456" s="30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14"/>
      <c r="BV456" s="14"/>
      <c r="BW456" s="14"/>
      <c r="BX456" s="14"/>
      <c r="BY456" s="14"/>
      <c r="BZ456" s="14"/>
      <c r="CA456" s="14"/>
      <c r="CB456" s="14"/>
    </row>
    <row r="457" spans="1:80" ht="20.100000000000001" customHeight="1" x14ac:dyDescent="0.25">
      <c r="A457" s="167"/>
      <c r="B457" s="163" t="s">
        <v>477</v>
      </c>
      <c r="C457" s="168"/>
      <c r="D457" s="168"/>
      <c r="E457" s="169"/>
      <c r="F457" s="169"/>
      <c r="G457" s="148"/>
      <c r="H457" s="266"/>
      <c r="I457" s="148"/>
      <c r="J457" s="149"/>
      <c r="K457" s="147"/>
      <c r="L457" s="147" t="s">
        <v>131</v>
      </c>
      <c r="M457" s="147"/>
      <c r="N457" s="147"/>
      <c r="O457" s="147" t="str">
        <f t="shared" si="45"/>
        <v xml:space="preserve">GERANIUM ZONALE MAUVE ET VIOLET </v>
      </c>
      <c r="P457" s="150">
        <v>457</v>
      </c>
      <c r="Q457" s="150"/>
      <c r="R457" s="20"/>
      <c r="S457" s="20"/>
      <c r="T457" s="20"/>
      <c r="U457" s="506"/>
      <c r="V457" s="507"/>
      <c r="W457" s="507"/>
      <c r="X457" s="507"/>
      <c r="Y457" s="507"/>
      <c r="Z457" s="507"/>
      <c r="AA457" s="507"/>
      <c r="AB457" s="507"/>
      <c r="AC457" s="507"/>
      <c r="AD457" s="507"/>
      <c r="AE457" s="507"/>
      <c r="AF457" s="507"/>
      <c r="AG457" s="507"/>
      <c r="AH457" s="507"/>
      <c r="AI457" s="507"/>
      <c r="AJ457" s="507"/>
      <c r="AK457" s="507"/>
      <c r="AL457" s="507"/>
      <c r="AM457" s="507"/>
      <c r="AN457" s="507"/>
      <c r="AO457" s="507"/>
      <c r="AP457" s="507"/>
      <c r="AQ457" s="507"/>
      <c r="AR457" s="507"/>
      <c r="AS457" s="507"/>
      <c r="AT457" s="507"/>
      <c r="AU457" s="507"/>
      <c r="AV457" s="507"/>
      <c r="AW457" s="507"/>
      <c r="AX457" s="507"/>
      <c r="AY457" s="507"/>
      <c r="AZ457" s="507"/>
      <c r="BA457" s="507"/>
      <c r="BB457" s="507"/>
      <c r="BC457" s="507"/>
      <c r="BD457" s="507"/>
      <c r="BE457" s="507"/>
      <c r="BF457" s="507"/>
      <c r="BG457" s="507"/>
      <c r="BH457" s="507"/>
      <c r="BI457" s="507"/>
      <c r="BJ457" s="507"/>
      <c r="BK457" s="507"/>
      <c r="BL457" s="507"/>
      <c r="BM457" s="507"/>
      <c r="BN457" s="507"/>
      <c r="BO457" s="507"/>
      <c r="BP457" s="507"/>
      <c r="BQ457" s="507"/>
      <c r="BR457" s="507"/>
      <c r="BS457" s="507"/>
      <c r="BT457" s="507"/>
      <c r="BU457" s="14"/>
      <c r="BV457" s="14"/>
      <c r="BW457" s="14"/>
      <c r="BX457" s="14"/>
      <c r="BY457" s="14"/>
      <c r="BZ457" s="14"/>
      <c r="CA457" s="14"/>
      <c r="CB457" s="14"/>
    </row>
    <row r="458" spans="1:80" ht="20.100000000000001" customHeight="1" x14ac:dyDescent="0.25">
      <c r="A458" s="23">
        <v>23776</v>
      </c>
      <c r="B458" s="24" t="s">
        <v>474</v>
      </c>
      <c r="C458" s="24" t="s">
        <v>478</v>
      </c>
      <c r="D458" s="24" t="s">
        <v>1642</v>
      </c>
      <c r="E458" s="66" t="s">
        <v>120</v>
      </c>
      <c r="F458" s="66" t="s">
        <v>121</v>
      </c>
      <c r="G458" s="64">
        <v>30</v>
      </c>
      <c r="H458" s="64">
        <v>8</v>
      </c>
      <c r="I458" s="66" t="s">
        <v>176</v>
      </c>
      <c r="J458" s="72">
        <v>4.4999999999999998E-2</v>
      </c>
      <c r="K458" s="24" t="s">
        <v>471</v>
      </c>
      <c r="L458" s="24" t="s">
        <v>476</v>
      </c>
      <c r="M458" s="24"/>
      <c r="N458" s="24" t="s">
        <v>125</v>
      </c>
      <c r="O458" s="24" t="str">
        <f t="shared" si="45"/>
        <v>GERANIUM ZONALE Flower Fairy Berry pac</v>
      </c>
      <c r="P458" s="54">
        <v>458</v>
      </c>
      <c r="Q458" s="54">
        <v>8</v>
      </c>
      <c r="R458" s="20">
        <f t="shared" si="42"/>
        <v>0</v>
      </c>
      <c r="S458" s="20">
        <f t="shared" si="43"/>
        <v>0</v>
      </c>
      <c r="T458" s="20">
        <f t="shared" si="44"/>
        <v>0</v>
      </c>
      <c r="U458" s="303"/>
      <c r="V458" s="304"/>
      <c r="W458" s="304"/>
      <c r="X458" s="304"/>
      <c r="Y458" s="304"/>
      <c r="Z458" s="304"/>
      <c r="AA458" s="304"/>
      <c r="AB458" s="304"/>
      <c r="AC458" s="304"/>
      <c r="AD458" s="44"/>
      <c r="AE458" s="44"/>
      <c r="AF458" s="304"/>
      <c r="AG458" s="304"/>
      <c r="AH458" s="44"/>
      <c r="AI458" s="44"/>
      <c r="AJ458" s="304"/>
      <c r="AK458" s="30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14"/>
      <c r="BV458" s="14"/>
      <c r="BW458" s="14"/>
      <c r="BX458" s="14"/>
      <c r="BY458" s="14"/>
      <c r="BZ458" s="14"/>
      <c r="CA458" s="14"/>
      <c r="CB458" s="14"/>
    </row>
    <row r="459" spans="1:80" ht="20.100000000000001" customHeight="1" x14ac:dyDescent="0.25">
      <c r="A459" s="125">
        <v>13478</v>
      </c>
      <c r="B459" s="126" t="s">
        <v>474</v>
      </c>
      <c r="C459" s="126" t="s">
        <v>479</v>
      </c>
      <c r="D459" s="126" t="s">
        <v>1642</v>
      </c>
      <c r="E459" s="127" t="s">
        <v>120</v>
      </c>
      <c r="F459" s="127" t="s">
        <v>121</v>
      </c>
      <c r="G459" s="128">
        <v>30</v>
      </c>
      <c r="H459" s="128">
        <v>8</v>
      </c>
      <c r="I459" s="127" t="s">
        <v>176</v>
      </c>
      <c r="J459" s="129">
        <v>0.04</v>
      </c>
      <c r="K459" s="126" t="s">
        <v>471</v>
      </c>
      <c r="L459" s="126" t="s">
        <v>476</v>
      </c>
      <c r="M459" s="126"/>
      <c r="N459" s="126" t="s">
        <v>125</v>
      </c>
      <c r="O459" s="126" t="str">
        <f t="shared" si="45"/>
        <v>GERANIUM ZONALE Foxy pac</v>
      </c>
      <c r="P459" s="130">
        <v>459</v>
      </c>
      <c r="Q459" s="130">
        <v>8</v>
      </c>
      <c r="R459" s="20">
        <f t="shared" si="42"/>
        <v>0</v>
      </c>
      <c r="S459" s="20">
        <f t="shared" si="43"/>
        <v>0</v>
      </c>
      <c r="T459" s="20">
        <f t="shared" si="44"/>
        <v>0</v>
      </c>
      <c r="U459" s="303"/>
      <c r="V459" s="304"/>
      <c r="W459" s="304"/>
      <c r="X459" s="304"/>
      <c r="Y459" s="304"/>
      <c r="Z459" s="304"/>
      <c r="AA459" s="304"/>
      <c r="AB459" s="304"/>
      <c r="AC459" s="304"/>
      <c r="AD459" s="158"/>
      <c r="AE459" s="158"/>
      <c r="AF459" s="304"/>
      <c r="AG459" s="304"/>
      <c r="AH459" s="158"/>
      <c r="AI459" s="158"/>
      <c r="AJ459" s="304"/>
      <c r="AK459" s="304"/>
      <c r="AL459" s="158"/>
      <c r="AM459" s="158"/>
      <c r="AN459" s="158"/>
      <c r="AO459" s="158"/>
      <c r="AP459" s="158"/>
      <c r="AQ459" s="158"/>
      <c r="AR459" s="158"/>
      <c r="AS459" s="158"/>
      <c r="AT459" s="158"/>
      <c r="AU459" s="158"/>
      <c r="AV459" s="158"/>
      <c r="AW459" s="158"/>
      <c r="AX459" s="158"/>
      <c r="AY459" s="158"/>
      <c r="AZ459" s="158"/>
      <c r="BA459" s="158"/>
      <c r="BB459" s="158"/>
      <c r="BC459" s="158"/>
      <c r="BD459" s="158"/>
      <c r="BE459" s="158"/>
      <c r="BF459" s="158"/>
      <c r="BG459" s="158"/>
      <c r="BH459" s="158"/>
      <c r="BI459" s="158"/>
      <c r="BJ459" s="158"/>
      <c r="BK459" s="158"/>
      <c r="BL459" s="158"/>
      <c r="BM459" s="158"/>
      <c r="BN459" s="158"/>
      <c r="BO459" s="158"/>
      <c r="BP459" s="158"/>
      <c r="BQ459" s="158"/>
      <c r="BR459" s="158"/>
      <c r="BS459" s="158"/>
      <c r="BT459" s="158"/>
      <c r="BU459" s="14"/>
      <c r="BV459" s="14"/>
      <c r="BW459" s="14"/>
      <c r="BX459" s="14"/>
      <c r="BY459" s="14"/>
      <c r="BZ459" s="14"/>
      <c r="CA459" s="14"/>
      <c r="CB459" s="14"/>
    </row>
    <row r="460" spans="1:80" ht="20.100000000000001" customHeight="1" x14ac:dyDescent="0.25">
      <c r="A460" s="23">
        <v>727</v>
      </c>
      <c r="B460" s="24" t="s">
        <v>474</v>
      </c>
      <c r="C460" s="24" t="s">
        <v>480</v>
      </c>
      <c r="D460" s="24" t="s">
        <v>1642</v>
      </c>
      <c r="E460" s="66" t="s">
        <v>120</v>
      </c>
      <c r="F460" s="66" t="s">
        <v>121</v>
      </c>
      <c r="G460" s="64">
        <v>30</v>
      </c>
      <c r="H460" s="64">
        <v>8</v>
      </c>
      <c r="I460" s="66" t="s">
        <v>176</v>
      </c>
      <c r="J460" s="72">
        <v>0.04</v>
      </c>
      <c r="K460" s="24" t="s">
        <v>471</v>
      </c>
      <c r="L460" s="24" t="s">
        <v>476</v>
      </c>
      <c r="M460" s="24"/>
      <c r="N460" s="24" t="s">
        <v>125</v>
      </c>
      <c r="O460" s="24" t="str">
        <f t="shared" si="45"/>
        <v>GERANIUM ZONALE Icecrystal pac</v>
      </c>
      <c r="P460" s="54">
        <v>460</v>
      </c>
      <c r="Q460" s="54">
        <v>8</v>
      </c>
      <c r="R460" s="20">
        <f t="shared" si="42"/>
        <v>0</v>
      </c>
      <c r="S460" s="20">
        <f t="shared" si="43"/>
        <v>0</v>
      </c>
      <c r="T460" s="20">
        <f t="shared" si="44"/>
        <v>0</v>
      </c>
      <c r="U460" s="303"/>
      <c r="V460" s="304"/>
      <c r="W460" s="304"/>
      <c r="X460" s="304"/>
      <c r="Y460" s="304"/>
      <c r="Z460" s="304"/>
      <c r="AA460" s="304"/>
      <c r="AB460" s="304"/>
      <c r="AC460" s="304"/>
      <c r="AD460" s="44"/>
      <c r="AE460" s="44"/>
      <c r="AF460" s="304"/>
      <c r="AG460" s="304"/>
      <c r="AH460" s="44"/>
      <c r="AI460" s="44"/>
      <c r="AJ460" s="304"/>
      <c r="AK460" s="30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14"/>
      <c r="BV460" s="14"/>
      <c r="BW460" s="14"/>
      <c r="BX460" s="14"/>
      <c r="BY460" s="14"/>
      <c r="BZ460" s="14"/>
      <c r="CA460" s="14"/>
      <c r="CB460" s="14"/>
    </row>
    <row r="461" spans="1:80" ht="20.100000000000001" customHeight="1" x14ac:dyDescent="0.25">
      <c r="A461" s="125">
        <v>2059</v>
      </c>
      <c r="B461" s="126" t="s">
        <v>474</v>
      </c>
      <c r="C461" s="126" t="s">
        <v>481</v>
      </c>
      <c r="D461" s="126" t="s">
        <v>1626</v>
      </c>
      <c r="E461" s="127" t="s">
        <v>120</v>
      </c>
      <c r="F461" s="127" t="s">
        <v>121</v>
      </c>
      <c r="G461" s="128">
        <v>30</v>
      </c>
      <c r="H461" s="128">
        <v>8</v>
      </c>
      <c r="I461" s="127" t="s">
        <v>176</v>
      </c>
      <c r="J461" s="129">
        <v>0.03</v>
      </c>
      <c r="K461" s="126" t="s">
        <v>471</v>
      </c>
      <c r="L461" s="126" t="s">
        <v>476</v>
      </c>
      <c r="M461" s="126"/>
      <c r="N461" s="126" t="s">
        <v>125</v>
      </c>
      <c r="O461" s="126" t="str">
        <f t="shared" si="45"/>
        <v>GERANIUM ZONALE Joigny technigera</v>
      </c>
      <c r="P461" s="130">
        <v>461</v>
      </c>
      <c r="Q461" s="130">
        <v>8</v>
      </c>
      <c r="R461" s="20">
        <f t="shared" si="42"/>
        <v>0</v>
      </c>
      <c r="S461" s="20">
        <f t="shared" si="43"/>
        <v>0</v>
      </c>
      <c r="T461" s="20">
        <f t="shared" si="44"/>
        <v>0</v>
      </c>
      <c r="U461" s="303"/>
      <c r="V461" s="304"/>
      <c r="W461" s="304"/>
      <c r="X461" s="304"/>
      <c r="Y461" s="304"/>
      <c r="Z461" s="304"/>
      <c r="AA461" s="304"/>
      <c r="AB461" s="304"/>
      <c r="AC461" s="304"/>
      <c r="AD461" s="304"/>
      <c r="AE461" s="304"/>
      <c r="AF461" s="304"/>
      <c r="AG461" s="304"/>
      <c r="AH461" s="158"/>
      <c r="AI461" s="158"/>
      <c r="AJ461" s="304"/>
      <c r="AK461" s="304"/>
      <c r="AL461" s="158"/>
      <c r="AM461" s="158"/>
      <c r="AN461" s="158"/>
      <c r="AO461" s="158"/>
      <c r="AP461" s="158"/>
      <c r="AQ461" s="158"/>
      <c r="AR461" s="158"/>
      <c r="AS461" s="158"/>
      <c r="AT461" s="158"/>
      <c r="AU461" s="158"/>
      <c r="AV461" s="158"/>
      <c r="AW461" s="158"/>
      <c r="AX461" s="158"/>
      <c r="AY461" s="158"/>
      <c r="AZ461" s="158"/>
      <c r="BA461" s="158"/>
      <c r="BB461" s="158"/>
      <c r="BC461" s="158"/>
      <c r="BD461" s="158"/>
      <c r="BE461" s="158"/>
      <c r="BF461" s="158"/>
      <c r="BG461" s="158"/>
      <c r="BH461" s="158"/>
      <c r="BI461" s="158"/>
      <c r="BJ461" s="158"/>
      <c r="BK461" s="158"/>
      <c r="BL461" s="158"/>
      <c r="BM461" s="158"/>
      <c r="BN461" s="158"/>
      <c r="BO461" s="158"/>
      <c r="BP461" s="158"/>
      <c r="BQ461" s="158"/>
      <c r="BR461" s="158"/>
      <c r="BS461" s="158"/>
      <c r="BT461" s="158"/>
      <c r="BU461" s="14"/>
      <c r="BV461" s="14"/>
      <c r="BW461" s="14"/>
      <c r="BX461" s="14"/>
      <c r="BY461" s="14"/>
      <c r="BZ461" s="14"/>
      <c r="CA461" s="14"/>
      <c r="CB461" s="14"/>
    </row>
    <row r="462" spans="1:80" ht="20.100000000000001" customHeight="1" x14ac:dyDescent="0.25">
      <c r="A462" s="23">
        <v>2057</v>
      </c>
      <c r="B462" s="24" t="s">
        <v>474</v>
      </c>
      <c r="C462" s="24" t="s">
        <v>482</v>
      </c>
      <c r="D462" s="24" t="s">
        <v>1642</v>
      </c>
      <c r="E462" s="66" t="s">
        <v>120</v>
      </c>
      <c r="F462" s="66" t="s">
        <v>121</v>
      </c>
      <c r="G462" s="64">
        <v>30</v>
      </c>
      <c r="H462" s="64">
        <v>8</v>
      </c>
      <c r="I462" s="66" t="s">
        <v>176</v>
      </c>
      <c r="J462" s="72">
        <v>0.04</v>
      </c>
      <c r="K462" s="24" t="s">
        <v>471</v>
      </c>
      <c r="L462" s="24" t="s">
        <v>476</v>
      </c>
      <c r="M462" s="24"/>
      <c r="N462" s="24" t="s">
        <v>125</v>
      </c>
      <c r="O462" s="24" t="str">
        <f t="shared" si="45"/>
        <v>GERANIUM ZONALE Shocking violet pac</v>
      </c>
      <c r="P462" s="54">
        <v>462</v>
      </c>
      <c r="Q462" s="54">
        <v>8</v>
      </c>
      <c r="R462" s="20">
        <f t="shared" si="42"/>
        <v>0</v>
      </c>
      <c r="S462" s="20">
        <f t="shared" si="43"/>
        <v>0</v>
      </c>
      <c r="T462" s="20">
        <f t="shared" si="44"/>
        <v>0</v>
      </c>
      <c r="U462" s="303"/>
      <c r="V462" s="304"/>
      <c r="W462" s="304"/>
      <c r="X462" s="304"/>
      <c r="Y462" s="304"/>
      <c r="Z462" s="304"/>
      <c r="AA462" s="304"/>
      <c r="AB462" s="304"/>
      <c r="AC462" s="304"/>
      <c r="AD462" s="44"/>
      <c r="AE462" s="44"/>
      <c r="AF462" s="304"/>
      <c r="AG462" s="304"/>
      <c r="AH462" s="44"/>
      <c r="AI462" s="44"/>
      <c r="AJ462" s="304"/>
      <c r="AK462" s="30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14"/>
      <c r="BV462" s="14"/>
      <c r="BW462" s="14"/>
      <c r="BX462" s="14"/>
      <c r="BY462" s="14"/>
      <c r="BZ462" s="14"/>
      <c r="CA462" s="14"/>
      <c r="CB462" s="14"/>
    </row>
    <row r="463" spans="1:80" ht="20.100000000000001" customHeight="1" x14ac:dyDescent="0.25">
      <c r="A463" s="146"/>
      <c r="B463" s="163" t="s">
        <v>483</v>
      </c>
      <c r="C463" s="147"/>
      <c r="D463" s="147"/>
      <c r="E463" s="148"/>
      <c r="F463" s="148"/>
      <c r="G463" s="148"/>
      <c r="H463" s="266"/>
      <c r="I463" s="148"/>
      <c r="J463" s="149"/>
      <c r="K463" s="147"/>
      <c r="L463" s="147" t="s">
        <v>131</v>
      </c>
      <c r="M463" s="147"/>
      <c r="N463" s="147"/>
      <c r="O463" s="147" t="str">
        <f t="shared" si="45"/>
        <v xml:space="preserve">GERANIUM ZONALE ROSE ET SAUMON </v>
      </c>
      <c r="P463" s="150">
        <v>463</v>
      </c>
      <c r="Q463" s="150"/>
      <c r="R463" s="20"/>
      <c r="S463" s="20"/>
      <c r="T463" s="20"/>
      <c r="U463" s="506"/>
      <c r="V463" s="507"/>
      <c r="W463" s="507"/>
      <c r="X463" s="507"/>
      <c r="Y463" s="507"/>
      <c r="Z463" s="507"/>
      <c r="AA463" s="507"/>
      <c r="AB463" s="507"/>
      <c r="AC463" s="507"/>
      <c r="AD463" s="507"/>
      <c r="AE463" s="507"/>
      <c r="AF463" s="507"/>
      <c r="AG463" s="507"/>
      <c r="AH463" s="507"/>
      <c r="AI463" s="507"/>
      <c r="AJ463" s="507"/>
      <c r="AK463" s="507"/>
      <c r="AL463" s="507"/>
      <c r="AM463" s="507"/>
      <c r="AN463" s="507"/>
      <c r="AO463" s="507"/>
      <c r="AP463" s="507"/>
      <c r="AQ463" s="507"/>
      <c r="AR463" s="507"/>
      <c r="AS463" s="507"/>
      <c r="AT463" s="507"/>
      <c r="AU463" s="507"/>
      <c r="AV463" s="507"/>
      <c r="AW463" s="507"/>
      <c r="AX463" s="507"/>
      <c r="AY463" s="507"/>
      <c r="AZ463" s="507"/>
      <c r="BA463" s="507"/>
      <c r="BB463" s="507"/>
      <c r="BC463" s="507"/>
      <c r="BD463" s="507"/>
      <c r="BE463" s="507"/>
      <c r="BF463" s="507"/>
      <c r="BG463" s="507"/>
      <c r="BH463" s="507"/>
      <c r="BI463" s="507"/>
      <c r="BJ463" s="507"/>
      <c r="BK463" s="507"/>
      <c r="BL463" s="507"/>
      <c r="BM463" s="507"/>
      <c r="BN463" s="507"/>
      <c r="BO463" s="507"/>
      <c r="BP463" s="507"/>
      <c r="BQ463" s="507"/>
      <c r="BR463" s="507"/>
      <c r="BS463" s="507"/>
      <c r="BT463" s="507"/>
      <c r="BU463" s="14"/>
      <c r="BV463" s="14"/>
      <c r="BW463" s="14"/>
      <c r="BX463" s="14"/>
      <c r="BY463" s="14"/>
      <c r="BZ463" s="14"/>
      <c r="CA463" s="14"/>
      <c r="CB463" s="14"/>
    </row>
    <row r="464" spans="1:80" ht="20.100000000000001" customHeight="1" x14ac:dyDescent="0.25">
      <c r="A464" s="23">
        <v>1456</v>
      </c>
      <c r="B464" s="24" t="s">
        <v>474</v>
      </c>
      <c r="C464" s="24" t="s">
        <v>484</v>
      </c>
      <c r="D464" s="24" t="s">
        <v>1626</v>
      </c>
      <c r="E464" s="66" t="s">
        <v>120</v>
      </c>
      <c r="F464" s="66" t="s">
        <v>121</v>
      </c>
      <c r="G464" s="64">
        <v>30</v>
      </c>
      <c r="H464" s="64">
        <v>8</v>
      </c>
      <c r="I464" s="66" t="s">
        <v>176</v>
      </c>
      <c r="J464" s="72">
        <v>0.03</v>
      </c>
      <c r="K464" s="24" t="s">
        <v>471</v>
      </c>
      <c r="L464" s="24" t="s">
        <v>476</v>
      </c>
      <c r="M464" s="24"/>
      <c r="N464" s="24" t="s">
        <v>125</v>
      </c>
      <c r="O464" s="24" t="str">
        <f t="shared" si="45"/>
        <v>GERANIUM ZONALE Evian technigera</v>
      </c>
      <c r="P464" s="54">
        <v>464</v>
      </c>
      <c r="Q464" s="54">
        <v>8</v>
      </c>
      <c r="R464" s="20">
        <f t="shared" si="42"/>
        <v>0</v>
      </c>
      <c r="S464" s="20">
        <f t="shared" si="43"/>
        <v>0</v>
      </c>
      <c r="T464" s="20">
        <f t="shared" si="44"/>
        <v>0</v>
      </c>
      <c r="U464" s="303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04"/>
      <c r="AF464" s="304"/>
      <c r="AG464" s="304"/>
      <c r="AH464" s="44"/>
      <c r="AI464" s="44"/>
      <c r="AJ464" s="304"/>
      <c r="AK464" s="30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14"/>
      <c r="BV464" s="14"/>
      <c r="BW464" s="14"/>
      <c r="BX464" s="14"/>
      <c r="BY464" s="14"/>
      <c r="BZ464" s="14"/>
      <c r="CA464" s="14"/>
      <c r="CB464" s="14"/>
    </row>
    <row r="465" spans="1:80" ht="20.100000000000001" customHeight="1" x14ac:dyDescent="0.25">
      <c r="A465" s="125">
        <v>2074</v>
      </c>
      <c r="B465" s="126" t="s">
        <v>474</v>
      </c>
      <c r="C465" s="126" t="s">
        <v>1238</v>
      </c>
      <c r="D465" s="126" t="s">
        <v>1626</v>
      </c>
      <c r="E465" s="127" t="s">
        <v>120</v>
      </c>
      <c r="F465" s="127" t="s">
        <v>121</v>
      </c>
      <c r="G465" s="128">
        <v>30</v>
      </c>
      <c r="H465" s="128">
        <v>8</v>
      </c>
      <c r="I465" s="127" t="s">
        <v>176</v>
      </c>
      <c r="J465" s="129">
        <v>0.03</v>
      </c>
      <c r="K465" s="126" t="s">
        <v>471</v>
      </c>
      <c r="L465" s="126" t="s">
        <v>476</v>
      </c>
      <c r="M465" s="126"/>
      <c r="N465" s="126" t="s">
        <v>125</v>
      </c>
      <c r="O465" s="126" t="str">
        <f t="shared" si="45"/>
        <v>GERANIUM ZONALE Ile de Beauté technigera</v>
      </c>
      <c r="P465" s="130">
        <v>465</v>
      </c>
      <c r="Q465" s="130">
        <v>8</v>
      </c>
      <c r="R465" s="20">
        <f t="shared" si="42"/>
        <v>0</v>
      </c>
      <c r="S465" s="20">
        <f t="shared" si="43"/>
        <v>0</v>
      </c>
      <c r="T465" s="20">
        <f t="shared" si="44"/>
        <v>0</v>
      </c>
      <c r="U465" s="303"/>
      <c r="V465" s="304"/>
      <c r="W465" s="304"/>
      <c r="X465" s="304"/>
      <c r="Y465" s="304"/>
      <c r="Z465" s="304"/>
      <c r="AA465" s="304"/>
      <c r="AB465" s="304"/>
      <c r="AC465" s="304"/>
      <c r="AD465" s="304"/>
      <c r="AE465" s="304"/>
      <c r="AF465" s="304"/>
      <c r="AG465" s="304"/>
      <c r="AH465" s="158"/>
      <c r="AI465" s="158"/>
      <c r="AJ465" s="304"/>
      <c r="AK465" s="304"/>
      <c r="AL465" s="158"/>
      <c r="AM465" s="158"/>
      <c r="AN465" s="158"/>
      <c r="AO465" s="158"/>
      <c r="AP465" s="158"/>
      <c r="AQ465" s="158"/>
      <c r="AR465" s="158"/>
      <c r="AS465" s="158"/>
      <c r="AT465" s="158"/>
      <c r="AU465" s="158"/>
      <c r="AV465" s="158"/>
      <c r="AW465" s="158"/>
      <c r="AX465" s="158"/>
      <c r="AY465" s="158"/>
      <c r="AZ465" s="158"/>
      <c r="BA465" s="158"/>
      <c r="BB465" s="158"/>
      <c r="BC465" s="158"/>
      <c r="BD465" s="158"/>
      <c r="BE465" s="158"/>
      <c r="BF465" s="158"/>
      <c r="BG465" s="158"/>
      <c r="BH465" s="158"/>
      <c r="BI465" s="158"/>
      <c r="BJ465" s="158"/>
      <c r="BK465" s="158"/>
      <c r="BL465" s="158"/>
      <c r="BM465" s="158"/>
      <c r="BN465" s="158"/>
      <c r="BO465" s="158"/>
      <c r="BP465" s="158"/>
      <c r="BQ465" s="158"/>
      <c r="BR465" s="158"/>
      <c r="BS465" s="158"/>
      <c r="BT465" s="158"/>
      <c r="BU465" s="14"/>
      <c r="BV465" s="14"/>
      <c r="BW465" s="14"/>
      <c r="BX465" s="14"/>
      <c r="BY465" s="14"/>
      <c r="BZ465" s="14"/>
      <c r="CA465" s="14"/>
      <c r="CB465" s="14"/>
    </row>
    <row r="466" spans="1:80" ht="20.100000000000001" customHeight="1" x14ac:dyDescent="0.25">
      <c r="A466" s="23">
        <v>2616</v>
      </c>
      <c r="B466" s="24" t="s">
        <v>474</v>
      </c>
      <c r="C466" s="24" t="s">
        <v>485</v>
      </c>
      <c r="D466" s="24" t="s">
        <v>1626</v>
      </c>
      <c r="E466" s="66" t="s">
        <v>120</v>
      </c>
      <c r="F466" s="66" t="s">
        <v>121</v>
      </c>
      <c r="G466" s="64">
        <v>30</v>
      </c>
      <c r="H466" s="64">
        <v>8</v>
      </c>
      <c r="I466" s="66" t="s">
        <v>176</v>
      </c>
      <c r="J466" s="72">
        <v>0.03</v>
      </c>
      <c r="K466" s="24" t="s">
        <v>471</v>
      </c>
      <c r="L466" s="24" t="s">
        <v>476</v>
      </c>
      <c r="M466" s="24"/>
      <c r="N466" s="24" t="s">
        <v>125</v>
      </c>
      <c r="O466" s="24" t="str">
        <f t="shared" si="45"/>
        <v>GERANIUM ZONALE Moulins technigera</v>
      </c>
      <c r="P466" s="54">
        <v>466</v>
      </c>
      <c r="Q466" s="54">
        <v>8</v>
      </c>
      <c r="R466" s="20">
        <f t="shared" si="42"/>
        <v>0</v>
      </c>
      <c r="S466" s="20">
        <f t="shared" si="43"/>
        <v>0</v>
      </c>
      <c r="T466" s="20">
        <f t="shared" si="44"/>
        <v>0</v>
      </c>
      <c r="U466" s="303"/>
      <c r="V466" s="304"/>
      <c r="W466" s="304"/>
      <c r="X466" s="304"/>
      <c r="Y466" s="304"/>
      <c r="Z466" s="304"/>
      <c r="AA466" s="304"/>
      <c r="AB466" s="304"/>
      <c r="AC466" s="304"/>
      <c r="AD466" s="304"/>
      <c r="AE466" s="304"/>
      <c r="AF466" s="304"/>
      <c r="AG466" s="304"/>
      <c r="AH466" s="44"/>
      <c r="AI466" s="44"/>
      <c r="AJ466" s="304"/>
      <c r="AK466" s="30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14"/>
      <c r="BV466" s="14"/>
      <c r="BW466" s="14"/>
      <c r="BX466" s="14"/>
      <c r="BY466" s="14"/>
      <c r="BZ466" s="14"/>
      <c r="CA466" s="14"/>
      <c r="CB466" s="14"/>
    </row>
    <row r="467" spans="1:80" ht="20.100000000000001" customHeight="1" x14ac:dyDescent="0.25">
      <c r="A467" s="125">
        <v>10002</v>
      </c>
      <c r="B467" s="126" t="s">
        <v>474</v>
      </c>
      <c r="C467" s="126" t="s">
        <v>486</v>
      </c>
      <c r="D467" s="126" t="s">
        <v>1626</v>
      </c>
      <c r="E467" s="127" t="s">
        <v>120</v>
      </c>
      <c r="F467" s="127" t="s">
        <v>121</v>
      </c>
      <c r="G467" s="128">
        <v>30</v>
      </c>
      <c r="H467" s="128">
        <v>8</v>
      </c>
      <c r="I467" s="127" t="s">
        <v>176</v>
      </c>
      <c r="J467" s="129">
        <v>0.03</v>
      </c>
      <c r="K467" s="126" t="s">
        <v>471</v>
      </c>
      <c r="L467" s="126" t="s">
        <v>476</v>
      </c>
      <c r="M467" s="126"/>
      <c r="N467" s="126" t="s">
        <v>125</v>
      </c>
      <c r="O467" s="126" t="str">
        <f t="shared" si="45"/>
        <v>GERANIUM ZONALE Narbonne technigera</v>
      </c>
      <c r="P467" s="130">
        <v>467</v>
      </c>
      <c r="Q467" s="130">
        <v>8</v>
      </c>
      <c r="R467" s="20">
        <f t="shared" si="42"/>
        <v>0</v>
      </c>
      <c r="S467" s="20">
        <f t="shared" si="43"/>
        <v>0</v>
      </c>
      <c r="T467" s="20">
        <f t="shared" si="44"/>
        <v>0</v>
      </c>
      <c r="U467" s="303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304"/>
      <c r="AF467" s="304"/>
      <c r="AG467" s="304"/>
      <c r="AH467" s="158"/>
      <c r="AI467" s="158"/>
      <c r="AJ467" s="304"/>
      <c r="AK467" s="304"/>
      <c r="AL467" s="158"/>
      <c r="AM467" s="158"/>
      <c r="AN467" s="158"/>
      <c r="AO467" s="158"/>
      <c r="AP467" s="158"/>
      <c r="AQ467" s="158"/>
      <c r="AR467" s="158"/>
      <c r="AS467" s="158"/>
      <c r="AT467" s="158"/>
      <c r="AU467" s="158"/>
      <c r="AV467" s="158"/>
      <c r="AW467" s="158"/>
      <c r="AX467" s="158"/>
      <c r="AY467" s="158"/>
      <c r="AZ467" s="158"/>
      <c r="BA467" s="158"/>
      <c r="BB467" s="158"/>
      <c r="BC467" s="158"/>
      <c r="BD467" s="158"/>
      <c r="BE467" s="158"/>
      <c r="BF467" s="158"/>
      <c r="BG467" s="158"/>
      <c r="BH467" s="158"/>
      <c r="BI467" s="158"/>
      <c r="BJ467" s="158"/>
      <c r="BK467" s="158"/>
      <c r="BL467" s="158"/>
      <c r="BM467" s="158"/>
      <c r="BN467" s="158"/>
      <c r="BO467" s="158"/>
      <c r="BP467" s="158"/>
      <c r="BQ467" s="158"/>
      <c r="BR467" s="158"/>
      <c r="BS467" s="158"/>
      <c r="BT467" s="158"/>
      <c r="BU467" s="14"/>
      <c r="BV467" s="14"/>
      <c r="BW467" s="14"/>
      <c r="BX467" s="14"/>
      <c r="BY467" s="14"/>
      <c r="BZ467" s="14"/>
      <c r="CA467" s="14"/>
      <c r="CB467" s="14"/>
    </row>
    <row r="468" spans="1:80" ht="20.100000000000001" customHeight="1" x14ac:dyDescent="0.25">
      <c r="A468" s="23">
        <v>10429</v>
      </c>
      <c r="B468" s="24" t="s">
        <v>474</v>
      </c>
      <c r="C468" s="24" t="s">
        <v>487</v>
      </c>
      <c r="D468" s="24" t="s">
        <v>1626</v>
      </c>
      <c r="E468" s="66" t="s">
        <v>120</v>
      </c>
      <c r="F468" s="66" t="s">
        <v>121</v>
      </c>
      <c r="G468" s="64">
        <v>30</v>
      </c>
      <c r="H468" s="64">
        <v>8</v>
      </c>
      <c r="I468" s="66" t="s">
        <v>176</v>
      </c>
      <c r="J468" s="72">
        <v>0.03</v>
      </c>
      <c r="K468" s="24" t="s">
        <v>471</v>
      </c>
      <c r="L468" s="24" t="s">
        <v>476</v>
      </c>
      <c r="M468" s="24"/>
      <c r="N468" s="24" t="s">
        <v>125</v>
      </c>
      <c r="O468" s="24" t="str">
        <f t="shared" si="45"/>
        <v>GERANIUM ZONALE Nancy technigera</v>
      </c>
      <c r="P468" s="54">
        <v>468</v>
      </c>
      <c r="Q468" s="54">
        <v>8</v>
      </c>
      <c r="R468" s="20">
        <f t="shared" ref="R468:R530" si="46">IF(INT(S468)*10=S468*10,,"ERREUR")</f>
        <v>0</v>
      </c>
      <c r="S468" s="20">
        <f t="shared" ref="S468:S530" si="47">T468/G468</f>
        <v>0</v>
      </c>
      <c r="T468" s="20">
        <f t="shared" ref="T468:T530" si="48">SUM(U468:BT468)</f>
        <v>0</v>
      </c>
      <c r="U468" s="303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304"/>
      <c r="AF468" s="304"/>
      <c r="AG468" s="304"/>
      <c r="AH468" s="44"/>
      <c r="AI468" s="44"/>
      <c r="AJ468" s="304"/>
      <c r="AK468" s="30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14"/>
      <c r="BV468" s="14"/>
      <c r="BW468" s="14"/>
      <c r="BX468" s="14"/>
      <c r="BY468" s="14"/>
      <c r="BZ468" s="14"/>
      <c r="CA468" s="14"/>
      <c r="CB468" s="14"/>
    </row>
    <row r="469" spans="1:80" ht="20.100000000000001" customHeight="1" x14ac:dyDescent="0.25">
      <c r="A469" s="125">
        <v>10715</v>
      </c>
      <c r="B469" s="126" t="s">
        <v>474</v>
      </c>
      <c r="C469" s="126" t="s">
        <v>488</v>
      </c>
      <c r="D469" s="126" t="s">
        <v>1626</v>
      </c>
      <c r="E469" s="127" t="s">
        <v>120</v>
      </c>
      <c r="F469" s="127" t="s">
        <v>121</v>
      </c>
      <c r="G469" s="128">
        <v>30</v>
      </c>
      <c r="H469" s="128">
        <v>8</v>
      </c>
      <c r="I469" s="127" t="s">
        <v>176</v>
      </c>
      <c r="J469" s="129">
        <v>0.03</v>
      </c>
      <c r="K469" s="126" t="s">
        <v>471</v>
      </c>
      <c r="L469" s="126" t="s">
        <v>476</v>
      </c>
      <c r="M469" s="126"/>
      <c r="N469" s="126" t="s">
        <v>125</v>
      </c>
      <c r="O469" s="126" t="str">
        <f t="shared" si="45"/>
        <v>GERANIUM ZONALE Paimpol technigera</v>
      </c>
      <c r="P469" s="130">
        <v>469</v>
      </c>
      <c r="Q469" s="130">
        <v>8</v>
      </c>
      <c r="R469" s="20">
        <f t="shared" si="46"/>
        <v>0</v>
      </c>
      <c r="S469" s="20">
        <f t="shared" si="47"/>
        <v>0</v>
      </c>
      <c r="T469" s="20">
        <f t="shared" si="48"/>
        <v>0</v>
      </c>
      <c r="U469" s="303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304"/>
      <c r="AF469" s="304"/>
      <c r="AG469" s="304"/>
      <c r="AH469" s="158"/>
      <c r="AI469" s="158"/>
      <c r="AJ469" s="304"/>
      <c r="AK469" s="304"/>
      <c r="AL469" s="158"/>
      <c r="AM469" s="158"/>
      <c r="AN469" s="158"/>
      <c r="AO469" s="158"/>
      <c r="AP469" s="158"/>
      <c r="AQ469" s="158"/>
      <c r="AR469" s="158"/>
      <c r="AS469" s="158"/>
      <c r="AT469" s="158"/>
      <c r="AU469" s="158"/>
      <c r="AV469" s="158"/>
      <c r="AW469" s="158"/>
      <c r="AX469" s="158"/>
      <c r="AY469" s="158"/>
      <c r="AZ469" s="158"/>
      <c r="BA469" s="158"/>
      <c r="BB469" s="158"/>
      <c r="BC469" s="158"/>
      <c r="BD469" s="158"/>
      <c r="BE469" s="158"/>
      <c r="BF469" s="158"/>
      <c r="BG469" s="158"/>
      <c r="BH469" s="158"/>
      <c r="BI469" s="158"/>
      <c r="BJ469" s="158"/>
      <c r="BK469" s="158"/>
      <c r="BL469" s="158"/>
      <c r="BM469" s="158"/>
      <c r="BN469" s="158"/>
      <c r="BO469" s="158"/>
      <c r="BP469" s="158"/>
      <c r="BQ469" s="158"/>
      <c r="BR469" s="158"/>
      <c r="BS469" s="158"/>
      <c r="BT469" s="158"/>
      <c r="BU469" s="14"/>
      <c r="BV469" s="14"/>
      <c r="BW469" s="14"/>
      <c r="BX469" s="14"/>
      <c r="BY469" s="14"/>
      <c r="BZ469" s="14"/>
      <c r="CA469" s="14"/>
      <c r="CB469" s="14"/>
    </row>
    <row r="470" spans="1:80" ht="20.100000000000001" customHeight="1" x14ac:dyDescent="0.25">
      <c r="A470" s="23">
        <v>15422</v>
      </c>
      <c r="B470" s="24" t="s">
        <v>474</v>
      </c>
      <c r="C470" s="24" t="s">
        <v>489</v>
      </c>
      <c r="D470" s="24" t="s">
        <v>1642</v>
      </c>
      <c r="E470" s="66" t="s">
        <v>120</v>
      </c>
      <c r="F470" s="66" t="s">
        <v>121</v>
      </c>
      <c r="G470" s="64">
        <v>30</v>
      </c>
      <c r="H470" s="64">
        <v>8</v>
      </c>
      <c r="I470" s="66" t="s">
        <v>176</v>
      </c>
      <c r="J470" s="72">
        <v>4.4999999999999998E-2</v>
      </c>
      <c r="K470" s="24" t="s">
        <v>471</v>
      </c>
      <c r="L470" s="24" t="s">
        <v>476</v>
      </c>
      <c r="M470" s="24"/>
      <c r="N470" s="24" t="s">
        <v>125</v>
      </c>
      <c r="O470" s="24" t="str">
        <f t="shared" si="45"/>
        <v>GERANIUM ZONALE Glitter pink pac</v>
      </c>
      <c r="P470" s="54">
        <v>470</v>
      </c>
      <c r="Q470" s="54">
        <v>8</v>
      </c>
      <c r="R470" s="20">
        <f t="shared" si="46"/>
        <v>0</v>
      </c>
      <c r="S470" s="20">
        <f t="shared" si="47"/>
        <v>0</v>
      </c>
      <c r="T470" s="20">
        <f t="shared" si="48"/>
        <v>0</v>
      </c>
      <c r="U470" s="303"/>
      <c r="V470" s="304"/>
      <c r="W470" s="304"/>
      <c r="X470" s="304"/>
      <c r="Y470" s="304"/>
      <c r="Z470" s="304"/>
      <c r="AA470" s="304"/>
      <c r="AB470" s="304"/>
      <c r="AC470" s="304"/>
      <c r="AD470" s="44"/>
      <c r="AE470" s="44"/>
      <c r="AF470" s="304"/>
      <c r="AG470" s="304"/>
      <c r="AH470" s="44"/>
      <c r="AI470" s="44"/>
      <c r="AJ470" s="304"/>
      <c r="AK470" s="30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14"/>
      <c r="BV470" s="14"/>
      <c r="BW470" s="14"/>
      <c r="BX470" s="14"/>
      <c r="BY470" s="14"/>
      <c r="BZ470" s="14"/>
      <c r="CA470" s="14"/>
      <c r="CB470" s="14"/>
    </row>
    <row r="471" spans="1:80" ht="20.100000000000001" customHeight="1" x14ac:dyDescent="0.25">
      <c r="A471" s="125">
        <v>23777</v>
      </c>
      <c r="B471" s="126" t="s">
        <v>474</v>
      </c>
      <c r="C471" s="126" t="s">
        <v>490</v>
      </c>
      <c r="D471" s="126" t="s">
        <v>1642</v>
      </c>
      <c r="E471" s="127" t="s">
        <v>120</v>
      </c>
      <c r="F471" s="127" t="s">
        <v>121</v>
      </c>
      <c r="G471" s="128">
        <v>30</v>
      </c>
      <c r="H471" s="128">
        <v>8</v>
      </c>
      <c r="I471" s="127" t="s">
        <v>176</v>
      </c>
      <c r="J471" s="129">
        <v>4.4999999999999998E-2</v>
      </c>
      <c r="K471" s="126" t="s">
        <v>471</v>
      </c>
      <c r="L471" s="126" t="s">
        <v>476</v>
      </c>
      <c r="M471" s="126"/>
      <c r="N471" s="126" t="s">
        <v>125</v>
      </c>
      <c r="O471" s="126" t="str">
        <f t="shared" si="45"/>
        <v>GERANIUM ZONALE Flower Fairy White Splash pac</v>
      </c>
      <c r="P471" s="130">
        <v>471</v>
      </c>
      <c r="Q471" s="130">
        <v>8</v>
      </c>
      <c r="R471" s="20">
        <f t="shared" si="46"/>
        <v>0</v>
      </c>
      <c r="S471" s="20">
        <f t="shared" si="47"/>
        <v>0</v>
      </c>
      <c r="T471" s="20">
        <f t="shared" si="48"/>
        <v>0</v>
      </c>
      <c r="U471" s="303"/>
      <c r="V471" s="304"/>
      <c r="W471" s="304"/>
      <c r="X471" s="304"/>
      <c r="Y471" s="304"/>
      <c r="Z471" s="304"/>
      <c r="AA471" s="304"/>
      <c r="AB471" s="304"/>
      <c r="AC471" s="304"/>
      <c r="AD471" s="158"/>
      <c r="AE471" s="158"/>
      <c r="AF471" s="304"/>
      <c r="AG471" s="304"/>
      <c r="AH471" s="158"/>
      <c r="AI471" s="158"/>
      <c r="AJ471" s="304"/>
      <c r="AK471" s="304"/>
      <c r="AL471" s="158"/>
      <c r="AM471" s="158"/>
      <c r="AN471" s="158"/>
      <c r="AO471" s="158"/>
      <c r="AP471" s="158"/>
      <c r="AQ471" s="158"/>
      <c r="AR471" s="158"/>
      <c r="AS471" s="158"/>
      <c r="AT471" s="158"/>
      <c r="AU471" s="158"/>
      <c r="AV471" s="158"/>
      <c r="AW471" s="158"/>
      <c r="AX471" s="158"/>
      <c r="AY471" s="158"/>
      <c r="AZ471" s="158"/>
      <c r="BA471" s="158"/>
      <c r="BB471" s="158"/>
      <c r="BC471" s="158"/>
      <c r="BD471" s="158"/>
      <c r="BE471" s="158"/>
      <c r="BF471" s="158"/>
      <c r="BG471" s="158"/>
      <c r="BH471" s="158"/>
      <c r="BI471" s="158"/>
      <c r="BJ471" s="158"/>
      <c r="BK471" s="158"/>
      <c r="BL471" s="158"/>
      <c r="BM471" s="158"/>
      <c r="BN471" s="158"/>
      <c r="BO471" s="158"/>
      <c r="BP471" s="158"/>
      <c r="BQ471" s="158"/>
      <c r="BR471" s="158"/>
      <c r="BS471" s="158"/>
      <c r="BT471" s="158"/>
      <c r="BU471" s="14"/>
      <c r="BV471" s="14"/>
      <c r="BW471" s="14"/>
      <c r="BX471" s="14"/>
      <c r="BY471" s="14"/>
      <c r="BZ471" s="14"/>
      <c r="CA471" s="14"/>
      <c r="CB471" s="14"/>
    </row>
    <row r="472" spans="1:80" ht="20.100000000000001" customHeight="1" x14ac:dyDescent="0.25">
      <c r="A472" s="23">
        <v>23778</v>
      </c>
      <c r="B472" s="24" t="s">
        <v>474</v>
      </c>
      <c r="C472" s="24" t="s">
        <v>491</v>
      </c>
      <c r="D472" s="24" t="s">
        <v>1642</v>
      </c>
      <c r="E472" s="66" t="s">
        <v>120</v>
      </c>
      <c r="F472" s="66" t="s">
        <v>121</v>
      </c>
      <c r="G472" s="64">
        <v>30</v>
      </c>
      <c r="H472" s="64">
        <v>8</v>
      </c>
      <c r="I472" s="66" t="s">
        <v>176</v>
      </c>
      <c r="J472" s="72">
        <v>0.04</v>
      </c>
      <c r="K472" s="24" t="s">
        <v>471</v>
      </c>
      <c r="L472" s="24" t="s">
        <v>476</v>
      </c>
      <c r="M472" s="24"/>
      <c r="N472" s="24" t="s">
        <v>125</v>
      </c>
      <c r="O472" s="24" t="str">
        <f t="shared" si="45"/>
        <v>GERANIUM ZONALE Calais pac</v>
      </c>
      <c r="P472" s="54">
        <v>472</v>
      </c>
      <c r="Q472" s="54">
        <v>8</v>
      </c>
      <c r="R472" s="20">
        <f t="shared" si="46"/>
        <v>0</v>
      </c>
      <c r="S472" s="20">
        <f t="shared" si="47"/>
        <v>0</v>
      </c>
      <c r="T472" s="20">
        <f t="shared" si="48"/>
        <v>0</v>
      </c>
      <c r="U472" s="303"/>
      <c r="V472" s="304"/>
      <c r="W472" s="304"/>
      <c r="X472" s="304"/>
      <c r="Y472" s="304"/>
      <c r="Z472" s="304"/>
      <c r="AA472" s="304"/>
      <c r="AB472" s="304"/>
      <c r="AC472" s="304"/>
      <c r="AD472" s="44"/>
      <c r="AE472" s="44"/>
      <c r="AF472" s="304"/>
      <c r="AG472" s="304"/>
      <c r="AH472" s="44"/>
      <c r="AI472" s="44"/>
      <c r="AJ472" s="304"/>
      <c r="AK472" s="30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14"/>
      <c r="BV472" s="14"/>
      <c r="BW472" s="14"/>
      <c r="BX472" s="14"/>
      <c r="BY472" s="14"/>
      <c r="BZ472" s="14"/>
      <c r="CA472" s="14"/>
      <c r="CB472" s="14"/>
    </row>
    <row r="473" spans="1:80" ht="20.100000000000001" customHeight="1" x14ac:dyDescent="0.25">
      <c r="A473" s="125">
        <v>23779</v>
      </c>
      <c r="B473" s="126" t="s">
        <v>474</v>
      </c>
      <c r="C473" s="126" t="s">
        <v>1239</v>
      </c>
      <c r="D473" s="126" t="s">
        <v>1642</v>
      </c>
      <c r="E473" s="127" t="s">
        <v>120</v>
      </c>
      <c r="F473" s="127" t="s">
        <v>121</v>
      </c>
      <c r="G473" s="128">
        <v>30</v>
      </c>
      <c r="H473" s="128">
        <v>8</v>
      </c>
      <c r="I473" s="127" t="s">
        <v>176</v>
      </c>
      <c r="J473" s="129">
        <v>0.04</v>
      </c>
      <c r="K473" s="126" t="s">
        <v>471</v>
      </c>
      <c r="L473" s="126" t="s">
        <v>476</v>
      </c>
      <c r="M473" s="126"/>
      <c r="N473" s="126" t="s">
        <v>125</v>
      </c>
      <c r="O473" s="126" t="str">
        <f t="shared" si="45"/>
        <v>GERANIUM ZONALE Candy Pink pac</v>
      </c>
      <c r="P473" s="130">
        <v>473</v>
      </c>
      <c r="Q473" s="130">
        <v>8</v>
      </c>
      <c r="R473" s="20">
        <f t="shared" si="46"/>
        <v>0</v>
      </c>
      <c r="S473" s="20">
        <f t="shared" si="47"/>
        <v>0</v>
      </c>
      <c r="T473" s="20">
        <f t="shared" si="48"/>
        <v>0</v>
      </c>
      <c r="U473" s="303"/>
      <c r="V473" s="304"/>
      <c r="W473" s="304"/>
      <c r="X473" s="304"/>
      <c r="Y473" s="304"/>
      <c r="Z473" s="304"/>
      <c r="AA473" s="304"/>
      <c r="AB473" s="304"/>
      <c r="AC473" s="304"/>
      <c r="AD473" s="158"/>
      <c r="AE473" s="158"/>
      <c r="AF473" s="304"/>
      <c r="AG473" s="304"/>
      <c r="AH473" s="158"/>
      <c r="AI473" s="158"/>
      <c r="AJ473" s="304"/>
      <c r="AK473" s="304"/>
      <c r="AL473" s="158"/>
      <c r="AM473" s="158"/>
      <c r="AN473" s="158"/>
      <c r="AO473" s="158"/>
      <c r="AP473" s="158"/>
      <c r="AQ473" s="158"/>
      <c r="AR473" s="158"/>
      <c r="AS473" s="158"/>
      <c r="AT473" s="158"/>
      <c r="AU473" s="158"/>
      <c r="AV473" s="158"/>
      <c r="AW473" s="158"/>
      <c r="AX473" s="158"/>
      <c r="AY473" s="158"/>
      <c r="AZ473" s="158"/>
      <c r="BA473" s="158"/>
      <c r="BB473" s="158"/>
      <c r="BC473" s="158"/>
      <c r="BD473" s="158"/>
      <c r="BE473" s="158"/>
      <c r="BF473" s="158"/>
      <c r="BG473" s="158"/>
      <c r="BH473" s="158"/>
      <c r="BI473" s="158"/>
      <c r="BJ473" s="158"/>
      <c r="BK473" s="158"/>
      <c r="BL473" s="158"/>
      <c r="BM473" s="158"/>
      <c r="BN473" s="158"/>
      <c r="BO473" s="158"/>
      <c r="BP473" s="158"/>
      <c r="BQ473" s="158"/>
      <c r="BR473" s="158"/>
      <c r="BS473" s="158"/>
      <c r="BT473" s="158"/>
      <c r="BU473" s="14"/>
      <c r="BV473" s="14"/>
      <c r="BW473" s="14"/>
      <c r="BX473" s="14"/>
      <c r="BY473" s="14"/>
      <c r="BZ473" s="14"/>
      <c r="CA473" s="14"/>
      <c r="CB473" s="14"/>
    </row>
    <row r="474" spans="1:80" ht="20.100000000000001" customHeight="1" x14ac:dyDescent="0.25">
      <c r="A474" s="146"/>
      <c r="B474" s="163" t="s">
        <v>492</v>
      </c>
      <c r="C474" s="147"/>
      <c r="D474" s="147"/>
      <c r="E474" s="148"/>
      <c r="F474" s="148"/>
      <c r="G474" s="148"/>
      <c r="H474" s="266"/>
      <c r="I474" s="148"/>
      <c r="J474" s="149"/>
      <c r="K474" s="147"/>
      <c r="L474" s="147" t="s">
        <v>131</v>
      </c>
      <c r="M474" s="147"/>
      <c r="N474" s="147"/>
      <c r="O474" s="147" t="str">
        <f t="shared" si="45"/>
        <v xml:space="preserve">GERANIUM ZONALE ROUGE ET ORANGE </v>
      </c>
      <c r="P474" s="150">
        <v>474</v>
      </c>
      <c r="Q474" s="150"/>
      <c r="R474" s="20"/>
      <c r="S474" s="20"/>
      <c r="T474" s="20"/>
      <c r="U474" s="506"/>
      <c r="V474" s="507"/>
      <c r="W474" s="507"/>
      <c r="X474" s="507"/>
      <c r="Y474" s="507"/>
      <c r="Z474" s="507"/>
      <c r="AA474" s="507"/>
      <c r="AB474" s="507"/>
      <c r="AC474" s="507"/>
      <c r="AD474" s="507"/>
      <c r="AE474" s="507"/>
      <c r="AF474" s="507"/>
      <c r="AG474" s="507"/>
      <c r="AH474" s="507"/>
      <c r="AI474" s="507"/>
      <c r="AJ474" s="507"/>
      <c r="AK474" s="507"/>
      <c r="AL474" s="507"/>
      <c r="AM474" s="507"/>
      <c r="AN474" s="507"/>
      <c r="AO474" s="507"/>
      <c r="AP474" s="507"/>
      <c r="AQ474" s="507"/>
      <c r="AR474" s="507"/>
      <c r="AS474" s="507"/>
      <c r="AT474" s="507"/>
      <c r="AU474" s="507"/>
      <c r="AV474" s="507"/>
      <c r="AW474" s="507"/>
      <c r="AX474" s="507"/>
      <c r="AY474" s="507"/>
      <c r="AZ474" s="507"/>
      <c r="BA474" s="507"/>
      <c r="BB474" s="507"/>
      <c r="BC474" s="507"/>
      <c r="BD474" s="507"/>
      <c r="BE474" s="507"/>
      <c r="BF474" s="507"/>
      <c r="BG474" s="507"/>
      <c r="BH474" s="507"/>
      <c r="BI474" s="507"/>
      <c r="BJ474" s="507"/>
      <c r="BK474" s="507"/>
      <c r="BL474" s="507"/>
      <c r="BM474" s="507"/>
      <c r="BN474" s="507"/>
      <c r="BO474" s="507"/>
      <c r="BP474" s="507"/>
      <c r="BQ474" s="507"/>
      <c r="BR474" s="507"/>
      <c r="BS474" s="507"/>
      <c r="BT474" s="507"/>
      <c r="BU474" s="14"/>
      <c r="BV474" s="14"/>
      <c r="BW474" s="14"/>
      <c r="BX474" s="14"/>
      <c r="BY474" s="14"/>
      <c r="BZ474" s="14"/>
      <c r="CA474" s="14"/>
      <c r="CB474" s="14"/>
    </row>
    <row r="475" spans="1:80" ht="20.100000000000001" customHeight="1" x14ac:dyDescent="0.25">
      <c r="A475" s="23">
        <v>2606</v>
      </c>
      <c r="B475" s="24" t="s">
        <v>474</v>
      </c>
      <c r="C475" s="24" t="s">
        <v>493</v>
      </c>
      <c r="D475" s="24" t="s">
        <v>1642</v>
      </c>
      <c r="E475" s="66" t="s">
        <v>120</v>
      </c>
      <c r="F475" s="66" t="s">
        <v>121</v>
      </c>
      <c r="G475" s="64">
        <v>30</v>
      </c>
      <c r="H475" s="64">
        <v>8</v>
      </c>
      <c r="I475" s="66" t="s">
        <v>176</v>
      </c>
      <c r="J475" s="72">
        <v>0.04</v>
      </c>
      <c r="K475" s="24" t="s">
        <v>471</v>
      </c>
      <c r="L475" s="24" t="s">
        <v>476</v>
      </c>
      <c r="M475" s="24"/>
      <c r="N475" s="24" t="s">
        <v>125</v>
      </c>
      <c r="O475" s="24" t="str">
        <f t="shared" si="45"/>
        <v>GERANIUM ZONALE Anthony pac</v>
      </c>
      <c r="P475" s="54">
        <v>475</v>
      </c>
      <c r="Q475" s="54">
        <v>8</v>
      </c>
      <c r="R475" s="20">
        <f t="shared" si="46"/>
        <v>0</v>
      </c>
      <c r="S475" s="20">
        <f t="shared" si="47"/>
        <v>0</v>
      </c>
      <c r="T475" s="20">
        <f t="shared" si="48"/>
        <v>0</v>
      </c>
      <c r="U475" s="303"/>
      <c r="V475" s="304"/>
      <c r="W475" s="304"/>
      <c r="X475" s="304"/>
      <c r="Y475" s="304"/>
      <c r="Z475" s="304"/>
      <c r="AA475" s="304"/>
      <c r="AB475" s="304"/>
      <c r="AC475" s="304"/>
      <c r="AD475" s="44"/>
      <c r="AE475" s="44"/>
      <c r="AF475" s="304"/>
      <c r="AG475" s="304"/>
      <c r="AH475" s="44"/>
      <c r="AI475" s="44"/>
      <c r="AJ475" s="304"/>
      <c r="AK475" s="30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14"/>
      <c r="BV475" s="14"/>
      <c r="BW475" s="14"/>
      <c r="BX475" s="14"/>
      <c r="BY475" s="14"/>
      <c r="BZ475" s="14"/>
      <c r="CA475" s="14"/>
      <c r="CB475" s="14"/>
    </row>
    <row r="476" spans="1:80" ht="20.100000000000001" customHeight="1" x14ac:dyDescent="0.25">
      <c r="A476" s="125">
        <v>1134</v>
      </c>
      <c r="B476" s="126" t="s">
        <v>474</v>
      </c>
      <c r="C476" s="126" t="s">
        <v>494</v>
      </c>
      <c r="D476" s="126" t="s">
        <v>1626</v>
      </c>
      <c r="E476" s="127" t="s">
        <v>120</v>
      </c>
      <c r="F476" s="127" t="s">
        <v>121</v>
      </c>
      <c r="G476" s="128">
        <v>30</v>
      </c>
      <c r="H476" s="128">
        <v>8</v>
      </c>
      <c r="I476" s="127" t="s">
        <v>176</v>
      </c>
      <c r="J476" s="129">
        <v>0.03</v>
      </c>
      <c r="K476" s="126" t="s">
        <v>471</v>
      </c>
      <c r="L476" s="126" t="s">
        <v>476</v>
      </c>
      <c r="M476" s="126"/>
      <c r="N476" s="126" t="s">
        <v>125</v>
      </c>
      <c r="O476" s="126" t="str">
        <f t="shared" si="45"/>
        <v>GERANIUM ZONALE Dijon technigera</v>
      </c>
      <c r="P476" s="130">
        <v>476</v>
      </c>
      <c r="Q476" s="130">
        <v>8</v>
      </c>
      <c r="R476" s="20">
        <f t="shared" si="46"/>
        <v>0</v>
      </c>
      <c r="S476" s="20">
        <f t="shared" si="47"/>
        <v>0</v>
      </c>
      <c r="T476" s="20">
        <f t="shared" si="48"/>
        <v>0</v>
      </c>
      <c r="U476" s="303"/>
      <c r="V476" s="304"/>
      <c r="W476" s="304"/>
      <c r="X476" s="304"/>
      <c r="Y476" s="304"/>
      <c r="Z476" s="304"/>
      <c r="AA476" s="304"/>
      <c r="AB476" s="304"/>
      <c r="AC476" s="304"/>
      <c r="AD476" s="304"/>
      <c r="AE476" s="304"/>
      <c r="AF476" s="304"/>
      <c r="AG476" s="304"/>
      <c r="AH476" s="158"/>
      <c r="AI476" s="158"/>
      <c r="AJ476" s="304"/>
      <c r="AK476" s="304"/>
      <c r="AL476" s="158"/>
      <c r="AM476" s="158"/>
      <c r="AN476" s="158"/>
      <c r="AO476" s="158"/>
      <c r="AP476" s="158"/>
      <c r="AQ476" s="158"/>
      <c r="AR476" s="158"/>
      <c r="AS476" s="158"/>
      <c r="AT476" s="158"/>
      <c r="AU476" s="158"/>
      <c r="AV476" s="158"/>
      <c r="AW476" s="158"/>
      <c r="AX476" s="158"/>
      <c r="AY476" s="158"/>
      <c r="AZ476" s="158"/>
      <c r="BA476" s="158"/>
      <c r="BB476" s="158"/>
      <c r="BC476" s="158"/>
      <c r="BD476" s="158"/>
      <c r="BE476" s="158"/>
      <c r="BF476" s="158"/>
      <c r="BG476" s="158"/>
      <c r="BH476" s="158"/>
      <c r="BI476" s="158"/>
      <c r="BJ476" s="158"/>
      <c r="BK476" s="158"/>
      <c r="BL476" s="158"/>
      <c r="BM476" s="158"/>
      <c r="BN476" s="158"/>
      <c r="BO476" s="158"/>
      <c r="BP476" s="158"/>
      <c r="BQ476" s="158"/>
      <c r="BR476" s="158"/>
      <c r="BS476" s="158"/>
      <c r="BT476" s="158"/>
      <c r="BU476" s="14"/>
      <c r="BV476" s="14"/>
      <c r="BW476" s="14"/>
      <c r="BX476" s="14"/>
      <c r="BY476" s="14"/>
      <c r="BZ476" s="14"/>
      <c r="CA476" s="14"/>
      <c r="CB476" s="14"/>
    </row>
    <row r="477" spans="1:80" ht="20.100000000000001" customHeight="1" x14ac:dyDescent="0.25">
      <c r="A477" s="23">
        <v>15424</v>
      </c>
      <c r="B477" s="24" t="s">
        <v>474</v>
      </c>
      <c r="C477" s="24" t="s">
        <v>1240</v>
      </c>
      <c r="D477" s="24" t="s">
        <v>1642</v>
      </c>
      <c r="E477" s="66" t="s">
        <v>120</v>
      </c>
      <c r="F477" s="66" t="s">
        <v>121</v>
      </c>
      <c r="G477" s="64">
        <v>30</v>
      </c>
      <c r="H477" s="64">
        <v>8</v>
      </c>
      <c r="I477" s="66" t="s">
        <v>176</v>
      </c>
      <c r="J477" s="72">
        <v>4.4999999999999998E-2</v>
      </c>
      <c r="K477" s="24" t="s">
        <v>471</v>
      </c>
      <c r="L477" s="24" t="s">
        <v>476</v>
      </c>
      <c r="M477" s="24"/>
      <c r="N477" s="24" t="s">
        <v>125</v>
      </c>
      <c r="O477" s="24" t="str">
        <f t="shared" si="45"/>
        <v>GERANIUM ZONALE Glitter Orange pac</v>
      </c>
      <c r="P477" s="54">
        <v>477</v>
      </c>
      <c r="Q477" s="54">
        <v>8</v>
      </c>
      <c r="R477" s="20">
        <f t="shared" si="46"/>
        <v>0</v>
      </c>
      <c r="S477" s="20">
        <f t="shared" si="47"/>
        <v>0</v>
      </c>
      <c r="T477" s="20">
        <f t="shared" si="48"/>
        <v>0</v>
      </c>
      <c r="U477" s="303"/>
      <c r="V477" s="304"/>
      <c r="W477" s="304"/>
      <c r="X477" s="304"/>
      <c r="Y477" s="304"/>
      <c r="Z477" s="304"/>
      <c r="AA477" s="304"/>
      <c r="AB477" s="304"/>
      <c r="AC477" s="304"/>
      <c r="AD477" s="44"/>
      <c r="AE477" s="44"/>
      <c r="AF477" s="304"/>
      <c r="AG477" s="304"/>
      <c r="AH477" s="44"/>
      <c r="AI477" s="44"/>
      <c r="AJ477" s="304"/>
      <c r="AK477" s="30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14"/>
      <c r="BV477" s="14"/>
      <c r="BW477" s="14"/>
      <c r="BX477" s="14"/>
      <c r="BY477" s="14"/>
      <c r="BZ477" s="14"/>
      <c r="CA477" s="14"/>
      <c r="CB477" s="14"/>
    </row>
    <row r="478" spans="1:80" ht="20.100000000000001" customHeight="1" x14ac:dyDescent="0.25">
      <c r="A478" s="125">
        <v>2935</v>
      </c>
      <c r="B478" s="126" t="s">
        <v>474</v>
      </c>
      <c r="C478" s="126" t="s">
        <v>495</v>
      </c>
      <c r="D478" s="126" t="s">
        <v>1626</v>
      </c>
      <c r="E478" s="127" t="s">
        <v>120</v>
      </c>
      <c r="F478" s="127" t="s">
        <v>121</v>
      </c>
      <c r="G478" s="128">
        <v>30</v>
      </c>
      <c r="H478" s="128">
        <v>8</v>
      </c>
      <c r="I478" s="127" t="s">
        <v>176</v>
      </c>
      <c r="J478" s="129">
        <v>0.03</v>
      </c>
      <c r="K478" s="126" t="s">
        <v>471</v>
      </c>
      <c r="L478" s="126" t="s">
        <v>476</v>
      </c>
      <c r="M478" s="126"/>
      <c r="N478" s="126" t="s">
        <v>125</v>
      </c>
      <c r="O478" s="126" t="str">
        <f t="shared" si="45"/>
        <v>GERANIUM ZONALE Laval technigera</v>
      </c>
      <c r="P478" s="130">
        <v>478</v>
      </c>
      <c r="Q478" s="130">
        <v>8</v>
      </c>
      <c r="R478" s="20">
        <f t="shared" si="46"/>
        <v>0</v>
      </c>
      <c r="S478" s="20">
        <f t="shared" si="47"/>
        <v>0</v>
      </c>
      <c r="T478" s="20">
        <f t="shared" si="48"/>
        <v>0</v>
      </c>
      <c r="U478" s="303"/>
      <c r="V478" s="304"/>
      <c r="W478" s="304"/>
      <c r="X478" s="304"/>
      <c r="Y478" s="304"/>
      <c r="Z478" s="304"/>
      <c r="AA478" s="304"/>
      <c r="AB478" s="304"/>
      <c r="AC478" s="304"/>
      <c r="AD478" s="304"/>
      <c r="AE478" s="304"/>
      <c r="AF478" s="304"/>
      <c r="AG478" s="304"/>
      <c r="AH478" s="158"/>
      <c r="AI478" s="158"/>
      <c r="AJ478" s="304"/>
      <c r="AK478" s="304"/>
      <c r="AL478" s="158"/>
      <c r="AM478" s="158"/>
      <c r="AN478" s="158"/>
      <c r="AO478" s="158"/>
      <c r="AP478" s="158"/>
      <c r="AQ478" s="158"/>
      <c r="AR478" s="158"/>
      <c r="AS478" s="158"/>
      <c r="AT478" s="158"/>
      <c r="AU478" s="158"/>
      <c r="AV478" s="158"/>
      <c r="AW478" s="158"/>
      <c r="AX478" s="158"/>
      <c r="AY478" s="158"/>
      <c r="AZ478" s="158"/>
      <c r="BA478" s="158"/>
      <c r="BB478" s="158"/>
      <c r="BC478" s="158"/>
      <c r="BD478" s="158"/>
      <c r="BE478" s="158"/>
      <c r="BF478" s="158"/>
      <c r="BG478" s="158"/>
      <c r="BH478" s="158"/>
      <c r="BI478" s="158"/>
      <c r="BJ478" s="158"/>
      <c r="BK478" s="158"/>
      <c r="BL478" s="158"/>
      <c r="BM478" s="158"/>
      <c r="BN478" s="158"/>
      <c r="BO478" s="158"/>
      <c r="BP478" s="158"/>
      <c r="BQ478" s="158"/>
      <c r="BR478" s="158"/>
      <c r="BS478" s="158"/>
      <c r="BT478" s="158"/>
      <c r="BU478" s="14"/>
      <c r="BV478" s="14"/>
      <c r="BW478" s="14"/>
      <c r="BX478" s="14"/>
      <c r="BY478" s="14"/>
      <c r="BZ478" s="14"/>
      <c r="CA478" s="14"/>
      <c r="CB478" s="14"/>
    </row>
    <row r="479" spans="1:80" ht="20.100000000000001" customHeight="1" x14ac:dyDescent="0.25">
      <c r="A479" s="23">
        <v>2478</v>
      </c>
      <c r="B479" s="24" t="s">
        <v>474</v>
      </c>
      <c r="C479" s="24" t="s">
        <v>496</v>
      </c>
      <c r="D479" s="24" t="s">
        <v>1626</v>
      </c>
      <c r="E479" s="66" t="s">
        <v>120</v>
      </c>
      <c r="F479" s="66" t="s">
        <v>121</v>
      </c>
      <c r="G479" s="64">
        <v>30</v>
      </c>
      <c r="H479" s="64">
        <v>8</v>
      </c>
      <c r="I479" s="66" t="s">
        <v>176</v>
      </c>
      <c r="J479" s="72">
        <v>0.03</v>
      </c>
      <c r="K479" s="24" t="s">
        <v>471</v>
      </c>
      <c r="L479" s="24" t="s">
        <v>476</v>
      </c>
      <c r="M479" s="24"/>
      <c r="N479" s="24" t="s">
        <v>125</v>
      </c>
      <c r="O479" s="24" t="str">
        <f t="shared" si="45"/>
        <v>GERANIUM ZONALE Libourne technigera</v>
      </c>
      <c r="P479" s="54">
        <v>479</v>
      </c>
      <c r="Q479" s="54">
        <v>8</v>
      </c>
      <c r="R479" s="20">
        <f t="shared" si="46"/>
        <v>0</v>
      </c>
      <c r="S479" s="20">
        <f t="shared" si="47"/>
        <v>0</v>
      </c>
      <c r="T479" s="20">
        <f t="shared" si="48"/>
        <v>0</v>
      </c>
      <c r="U479" s="303"/>
      <c r="V479" s="304"/>
      <c r="W479" s="304"/>
      <c r="X479" s="304"/>
      <c r="Y479" s="304"/>
      <c r="Z479" s="304"/>
      <c r="AA479" s="304"/>
      <c r="AB479" s="304"/>
      <c r="AC479" s="304"/>
      <c r="AD479" s="304"/>
      <c r="AE479" s="304"/>
      <c r="AF479" s="304"/>
      <c r="AG479" s="304"/>
      <c r="AH479" s="44"/>
      <c r="AI479" s="44"/>
      <c r="AJ479" s="304"/>
      <c r="AK479" s="30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14"/>
      <c r="BV479" s="14"/>
      <c r="BW479" s="14"/>
      <c r="BX479" s="14"/>
      <c r="BY479" s="14"/>
      <c r="BZ479" s="14"/>
      <c r="CA479" s="14"/>
      <c r="CB479" s="14"/>
    </row>
    <row r="480" spans="1:80" ht="20.100000000000001" customHeight="1" x14ac:dyDescent="0.25">
      <c r="A480" s="125">
        <v>11776</v>
      </c>
      <c r="B480" s="126" t="s">
        <v>474</v>
      </c>
      <c r="C480" s="126" t="s">
        <v>1241</v>
      </c>
      <c r="D480" s="126" t="s">
        <v>1642</v>
      </c>
      <c r="E480" s="127" t="s">
        <v>120</v>
      </c>
      <c r="F480" s="127" t="s">
        <v>121</v>
      </c>
      <c r="G480" s="128">
        <v>30</v>
      </c>
      <c r="H480" s="128">
        <v>8</v>
      </c>
      <c r="I480" s="127" t="s">
        <v>176</v>
      </c>
      <c r="J480" s="129">
        <v>0.04</v>
      </c>
      <c r="K480" s="126" t="s">
        <v>471</v>
      </c>
      <c r="L480" s="126" t="s">
        <v>476</v>
      </c>
      <c r="M480" s="126"/>
      <c r="N480" s="126" t="s">
        <v>125</v>
      </c>
      <c r="O480" s="126" t="str">
        <f t="shared" si="45"/>
        <v>GERANIUM ZONALE Morning Sun pac</v>
      </c>
      <c r="P480" s="130">
        <v>480</v>
      </c>
      <c r="Q480" s="130">
        <v>8</v>
      </c>
      <c r="R480" s="20">
        <f t="shared" si="46"/>
        <v>0</v>
      </c>
      <c r="S480" s="20">
        <f t="shared" si="47"/>
        <v>0</v>
      </c>
      <c r="T480" s="20">
        <f t="shared" si="48"/>
        <v>0</v>
      </c>
      <c r="U480" s="303"/>
      <c r="V480" s="304"/>
      <c r="W480" s="304"/>
      <c r="X480" s="304"/>
      <c r="Y480" s="304"/>
      <c r="Z480" s="304"/>
      <c r="AA480" s="304"/>
      <c r="AB480" s="304"/>
      <c r="AC480" s="304"/>
      <c r="AD480" s="158"/>
      <c r="AE480" s="158"/>
      <c r="AF480" s="304"/>
      <c r="AG480" s="304"/>
      <c r="AH480" s="158"/>
      <c r="AI480" s="158"/>
      <c r="AJ480" s="304"/>
      <c r="AK480" s="304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158"/>
      <c r="BC480" s="158"/>
      <c r="BD480" s="158"/>
      <c r="BE480" s="158"/>
      <c r="BF480" s="158"/>
      <c r="BG480" s="158"/>
      <c r="BH480" s="158"/>
      <c r="BI480" s="158"/>
      <c r="BJ480" s="158"/>
      <c r="BK480" s="158"/>
      <c r="BL480" s="158"/>
      <c r="BM480" s="158"/>
      <c r="BN480" s="158"/>
      <c r="BO480" s="158"/>
      <c r="BP480" s="158"/>
      <c r="BQ480" s="158"/>
      <c r="BR480" s="158"/>
      <c r="BS480" s="158"/>
      <c r="BT480" s="158"/>
      <c r="BU480" s="14"/>
      <c r="BV480" s="14"/>
      <c r="BW480" s="14"/>
      <c r="BX480" s="14"/>
      <c r="BY480" s="14"/>
      <c r="BZ480" s="14"/>
      <c r="CA480" s="14"/>
      <c r="CB480" s="14"/>
    </row>
    <row r="481" spans="1:80" ht="20.100000000000001" customHeight="1" x14ac:dyDescent="0.25">
      <c r="A481" s="23">
        <v>10425</v>
      </c>
      <c r="B481" s="24" t="s">
        <v>474</v>
      </c>
      <c r="C481" s="24" t="s">
        <v>497</v>
      </c>
      <c r="D481" s="24" t="s">
        <v>1626</v>
      </c>
      <c r="E481" s="66" t="s">
        <v>120</v>
      </c>
      <c r="F481" s="66" t="s">
        <v>121</v>
      </c>
      <c r="G481" s="64">
        <v>30</v>
      </c>
      <c r="H481" s="64">
        <v>8</v>
      </c>
      <c r="I481" s="66" t="s">
        <v>176</v>
      </c>
      <c r="J481" s="72">
        <v>0.03</v>
      </c>
      <c r="K481" s="24" t="s">
        <v>471</v>
      </c>
      <c r="L481" s="24" t="s">
        <v>476</v>
      </c>
      <c r="M481" s="24"/>
      <c r="N481" s="24" t="s">
        <v>125</v>
      </c>
      <c r="O481" s="24" t="str">
        <f t="shared" si="45"/>
        <v>GERANIUM ZONALE Oleron technigera</v>
      </c>
      <c r="P481" s="54">
        <v>481</v>
      </c>
      <c r="Q481" s="54">
        <v>8</v>
      </c>
      <c r="R481" s="20">
        <f t="shared" si="46"/>
        <v>0</v>
      </c>
      <c r="S481" s="20">
        <f t="shared" si="47"/>
        <v>0</v>
      </c>
      <c r="T481" s="20">
        <f t="shared" si="48"/>
        <v>0</v>
      </c>
      <c r="U481" s="303"/>
      <c r="V481" s="304"/>
      <c r="W481" s="304"/>
      <c r="X481" s="304"/>
      <c r="Y481" s="304"/>
      <c r="Z481" s="304"/>
      <c r="AA481" s="304"/>
      <c r="AB481" s="304"/>
      <c r="AC481" s="304"/>
      <c r="AD481" s="304"/>
      <c r="AE481" s="304"/>
      <c r="AF481" s="304"/>
      <c r="AG481" s="304"/>
      <c r="AH481" s="44"/>
      <c r="AI481" s="44"/>
      <c r="AJ481" s="304"/>
      <c r="AK481" s="30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14"/>
      <c r="BV481" s="14"/>
      <c r="BW481" s="14"/>
      <c r="BX481" s="14"/>
      <c r="BY481" s="14"/>
      <c r="BZ481" s="14"/>
      <c r="CA481" s="14"/>
      <c r="CB481" s="14"/>
    </row>
    <row r="482" spans="1:80" ht="20.100000000000001" customHeight="1" x14ac:dyDescent="0.25">
      <c r="A482" s="125">
        <v>11025</v>
      </c>
      <c r="B482" s="126" t="s">
        <v>474</v>
      </c>
      <c r="C482" s="126" t="s">
        <v>498</v>
      </c>
      <c r="D482" s="126" t="s">
        <v>1626</v>
      </c>
      <c r="E482" s="127" t="s">
        <v>120</v>
      </c>
      <c r="F482" s="127" t="s">
        <v>121</v>
      </c>
      <c r="G482" s="128">
        <v>30</v>
      </c>
      <c r="H482" s="128">
        <v>8</v>
      </c>
      <c r="I482" s="127" t="s">
        <v>176</v>
      </c>
      <c r="J482" s="129">
        <v>0.03</v>
      </c>
      <c r="K482" s="126" t="s">
        <v>471</v>
      </c>
      <c r="L482" s="126" t="s">
        <v>476</v>
      </c>
      <c r="M482" s="126"/>
      <c r="N482" s="126" t="s">
        <v>125</v>
      </c>
      <c r="O482" s="126" t="str">
        <f t="shared" si="45"/>
        <v>GERANIUM ZONALE Orange technigera</v>
      </c>
      <c r="P482" s="130">
        <v>482</v>
      </c>
      <c r="Q482" s="130">
        <v>8</v>
      </c>
      <c r="R482" s="20">
        <f t="shared" si="46"/>
        <v>0</v>
      </c>
      <c r="S482" s="20">
        <f t="shared" si="47"/>
        <v>0</v>
      </c>
      <c r="T482" s="20">
        <f t="shared" si="48"/>
        <v>0</v>
      </c>
      <c r="U482" s="303"/>
      <c r="V482" s="304"/>
      <c r="W482" s="304"/>
      <c r="X482" s="304"/>
      <c r="Y482" s="304"/>
      <c r="Z482" s="304"/>
      <c r="AA482" s="304"/>
      <c r="AB482" s="304"/>
      <c r="AC482" s="304"/>
      <c r="AD482" s="304"/>
      <c r="AE482" s="304"/>
      <c r="AF482" s="304"/>
      <c r="AG482" s="304"/>
      <c r="AH482" s="158"/>
      <c r="AI482" s="158"/>
      <c r="AJ482" s="304"/>
      <c r="AK482" s="304"/>
      <c r="AL482" s="158"/>
      <c r="AM482" s="158"/>
      <c r="AN482" s="158"/>
      <c r="AO482" s="158"/>
      <c r="AP482" s="158"/>
      <c r="AQ482" s="158"/>
      <c r="AR482" s="158"/>
      <c r="AS482" s="158"/>
      <c r="AT482" s="158"/>
      <c r="AU482" s="158"/>
      <c r="AV482" s="158"/>
      <c r="AW482" s="158"/>
      <c r="AX482" s="158"/>
      <c r="AY482" s="158"/>
      <c r="AZ482" s="158"/>
      <c r="BA482" s="158"/>
      <c r="BB482" s="158"/>
      <c r="BC482" s="158"/>
      <c r="BD482" s="158"/>
      <c r="BE482" s="158"/>
      <c r="BF482" s="158"/>
      <c r="BG482" s="158"/>
      <c r="BH482" s="158"/>
      <c r="BI482" s="158"/>
      <c r="BJ482" s="158"/>
      <c r="BK482" s="158"/>
      <c r="BL482" s="158"/>
      <c r="BM482" s="158"/>
      <c r="BN482" s="158"/>
      <c r="BO482" s="158"/>
      <c r="BP482" s="158"/>
      <c r="BQ482" s="158"/>
      <c r="BR482" s="158"/>
      <c r="BS482" s="158"/>
      <c r="BT482" s="158"/>
      <c r="BU482" s="14"/>
      <c r="BV482" s="14"/>
      <c r="BW482" s="14"/>
      <c r="BX482" s="14"/>
      <c r="BY482" s="14"/>
      <c r="BZ482" s="14"/>
      <c r="CA482" s="14"/>
      <c r="CB482" s="14"/>
    </row>
    <row r="483" spans="1:80" ht="20.100000000000001" customHeight="1" x14ac:dyDescent="0.25">
      <c r="A483" s="23">
        <v>10716</v>
      </c>
      <c r="B483" s="24" t="s">
        <v>474</v>
      </c>
      <c r="C483" s="24" t="s">
        <v>499</v>
      </c>
      <c r="D483" s="24" t="s">
        <v>1626</v>
      </c>
      <c r="E483" s="66" t="s">
        <v>120</v>
      </c>
      <c r="F483" s="66" t="s">
        <v>121</v>
      </c>
      <c r="G483" s="64">
        <v>30</v>
      </c>
      <c r="H483" s="64">
        <v>8</v>
      </c>
      <c r="I483" s="66" t="s">
        <v>176</v>
      </c>
      <c r="J483" s="72">
        <v>0.03</v>
      </c>
      <c r="K483" s="24" t="s">
        <v>471</v>
      </c>
      <c r="L483" s="24" t="s">
        <v>476</v>
      </c>
      <c r="M483" s="24"/>
      <c r="N483" s="24" t="s">
        <v>125</v>
      </c>
      <c r="O483" s="24" t="str">
        <f t="shared" si="45"/>
        <v>GERANIUM ZONALE Plougastel technigera</v>
      </c>
      <c r="P483" s="54">
        <v>483</v>
      </c>
      <c r="Q483" s="54">
        <v>8</v>
      </c>
      <c r="R483" s="20">
        <f t="shared" si="46"/>
        <v>0</v>
      </c>
      <c r="S483" s="20">
        <f t="shared" si="47"/>
        <v>0</v>
      </c>
      <c r="T483" s="20">
        <f t="shared" si="48"/>
        <v>0</v>
      </c>
      <c r="U483" s="303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44"/>
      <c r="AI483" s="44"/>
      <c r="AJ483" s="304"/>
      <c r="AK483" s="30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14"/>
      <c r="BV483" s="14"/>
      <c r="BW483" s="14"/>
      <c r="BX483" s="14"/>
      <c r="BY483" s="14"/>
      <c r="BZ483" s="14"/>
      <c r="CA483" s="14"/>
      <c r="CB483" s="14"/>
    </row>
    <row r="484" spans="1:80" ht="20.100000000000001" customHeight="1" x14ac:dyDescent="0.25">
      <c r="A484" s="125">
        <v>2056</v>
      </c>
      <c r="B484" s="126" t="s">
        <v>474</v>
      </c>
      <c r="C484" s="126" t="s">
        <v>500</v>
      </c>
      <c r="D484" s="126" t="s">
        <v>1642</v>
      </c>
      <c r="E484" s="127" t="s">
        <v>120</v>
      </c>
      <c r="F484" s="127" t="s">
        <v>121</v>
      </c>
      <c r="G484" s="128">
        <v>30</v>
      </c>
      <c r="H484" s="128">
        <v>8</v>
      </c>
      <c r="I484" s="127" t="s">
        <v>176</v>
      </c>
      <c r="J484" s="129">
        <v>0.04</v>
      </c>
      <c r="K484" s="126" t="s">
        <v>471</v>
      </c>
      <c r="L484" s="126" t="s">
        <v>476</v>
      </c>
      <c r="M484" s="126"/>
      <c r="N484" s="126" t="s">
        <v>125</v>
      </c>
      <c r="O484" s="126" t="str">
        <f t="shared" si="45"/>
        <v>GERANIUM ZONALE Victor pac</v>
      </c>
      <c r="P484" s="130">
        <v>484</v>
      </c>
      <c r="Q484" s="130">
        <v>8</v>
      </c>
      <c r="R484" s="20">
        <f t="shared" si="46"/>
        <v>0</v>
      </c>
      <c r="S484" s="20">
        <f t="shared" si="47"/>
        <v>0</v>
      </c>
      <c r="T484" s="20">
        <f t="shared" si="48"/>
        <v>0</v>
      </c>
      <c r="U484" s="303"/>
      <c r="V484" s="304"/>
      <c r="W484" s="304"/>
      <c r="X484" s="304"/>
      <c r="Y484" s="304"/>
      <c r="Z484" s="304"/>
      <c r="AA484" s="304"/>
      <c r="AB484" s="304"/>
      <c r="AC484" s="304"/>
      <c r="AD484" s="158"/>
      <c r="AE484" s="158"/>
      <c r="AF484" s="304"/>
      <c r="AG484" s="304"/>
      <c r="AH484" s="158"/>
      <c r="AI484" s="158"/>
      <c r="AJ484" s="304"/>
      <c r="AK484" s="304"/>
      <c r="AL484" s="158"/>
      <c r="AM484" s="158"/>
      <c r="AN484" s="158"/>
      <c r="AO484" s="158"/>
      <c r="AP484" s="158"/>
      <c r="AQ484" s="158"/>
      <c r="AR484" s="158"/>
      <c r="AS484" s="158"/>
      <c r="AT484" s="158"/>
      <c r="AU484" s="158"/>
      <c r="AV484" s="158"/>
      <c r="AW484" s="158"/>
      <c r="AX484" s="158"/>
      <c r="AY484" s="158"/>
      <c r="AZ484" s="158"/>
      <c r="BA484" s="158"/>
      <c r="BB484" s="158"/>
      <c r="BC484" s="158"/>
      <c r="BD484" s="158"/>
      <c r="BE484" s="158"/>
      <c r="BF484" s="158"/>
      <c r="BG484" s="158"/>
      <c r="BH484" s="158"/>
      <c r="BI484" s="158"/>
      <c r="BJ484" s="158"/>
      <c r="BK484" s="158"/>
      <c r="BL484" s="158"/>
      <c r="BM484" s="158"/>
      <c r="BN484" s="158"/>
      <c r="BO484" s="158"/>
      <c r="BP484" s="158"/>
      <c r="BQ484" s="158"/>
      <c r="BR484" s="158"/>
      <c r="BS484" s="158"/>
      <c r="BT484" s="158"/>
      <c r="BU484" s="14"/>
      <c r="BV484" s="14"/>
      <c r="BW484" s="14"/>
      <c r="BX484" s="14"/>
      <c r="BY484" s="14"/>
      <c r="BZ484" s="14"/>
      <c r="CA484" s="14"/>
      <c r="CB484" s="14"/>
    </row>
    <row r="485" spans="1:80" ht="20.100000000000001" customHeight="1" x14ac:dyDescent="0.25">
      <c r="A485" s="151"/>
      <c r="B485" s="166" t="s">
        <v>501</v>
      </c>
      <c r="C485" s="153"/>
      <c r="D485" s="153"/>
      <c r="E485" s="154"/>
      <c r="F485" s="154"/>
      <c r="G485" s="154"/>
      <c r="H485" s="267"/>
      <c r="I485" s="154"/>
      <c r="J485" s="155"/>
      <c r="K485" s="153"/>
      <c r="L485" s="153" t="s">
        <v>593</v>
      </c>
      <c r="M485" s="153"/>
      <c r="N485" s="153"/>
      <c r="O485" s="153" t="str">
        <f t="shared" si="45"/>
        <v xml:space="preserve">GERANIUM ZONALE FEUILLAGE FONCÉ </v>
      </c>
      <c r="P485" s="156">
        <v>485</v>
      </c>
      <c r="Q485" s="156"/>
      <c r="R485" s="20"/>
      <c r="S485" s="20"/>
      <c r="T485" s="20"/>
      <c r="U485" s="508"/>
      <c r="V485" s="509"/>
      <c r="W485" s="509"/>
      <c r="X485" s="509"/>
      <c r="Y485" s="509"/>
      <c r="Z485" s="509"/>
      <c r="AA485" s="509"/>
      <c r="AB485" s="509"/>
      <c r="AC485" s="509"/>
      <c r="AD485" s="509"/>
      <c r="AE485" s="509"/>
      <c r="AF485" s="509"/>
      <c r="AG485" s="509"/>
      <c r="AH485" s="509"/>
      <c r="AI485" s="509"/>
      <c r="AJ485" s="509"/>
      <c r="AK485" s="509"/>
      <c r="AL485" s="509"/>
      <c r="AM485" s="509"/>
      <c r="AN485" s="509"/>
      <c r="AO485" s="509"/>
      <c r="AP485" s="509"/>
      <c r="AQ485" s="509"/>
      <c r="AR485" s="509"/>
      <c r="AS485" s="509"/>
      <c r="AT485" s="509"/>
      <c r="AU485" s="509"/>
      <c r="AV485" s="509"/>
      <c r="AW485" s="509"/>
      <c r="AX485" s="509"/>
      <c r="AY485" s="509"/>
      <c r="AZ485" s="509"/>
      <c r="BA485" s="509"/>
      <c r="BB485" s="509"/>
      <c r="BC485" s="509"/>
      <c r="BD485" s="509"/>
      <c r="BE485" s="509"/>
      <c r="BF485" s="509"/>
      <c r="BG485" s="509"/>
      <c r="BH485" s="509"/>
      <c r="BI485" s="509"/>
      <c r="BJ485" s="509"/>
      <c r="BK485" s="509"/>
      <c r="BL485" s="509"/>
      <c r="BM485" s="509"/>
      <c r="BN485" s="509"/>
      <c r="BO485" s="509"/>
      <c r="BP485" s="509"/>
      <c r="BQ485" s="509"/>
      <c r="BR485" s="509"/>
      <c r="BS485" s="509"/>
      <c r="BT485" s="509"/>
      <c r="BU485" s="14"/>
      <c r="BV485" s="14"/>
      <c r="BW485" s="14"/>
      <c r="BX485" s="14"/>
      <c r="BY485" s="14"/>
      <c r="BZ485" s="14"/>
      <c r="CA485" s="14"/>
      <c r="CB485" s="14"/>
    </row>
    <row r="486" spans="1:80" ht="20.100000000000001" customHeight="1" x14ac:dyDescent="0.25">
      <c r="A486" s="23">
        <v>11773</v>
      </c>
      <c r="B486" s="24" t="s">
        <v>474</v>
      </c>
      <c r="C486" s="24" t="s">
        <v>502</v>
      </c>
      <c r="D486" s="24" t="s">
        <v>1642</v>
      </c>
      <c r="E486" s="66" t="s">
        <v>120</v>
      </c>
      <c r="F486" s="66" t="s">
        <v>121</v>
      </c>
      <c r="G486" s="64">
        <v>30</v>
      </c>
      <c r="H486" s="64">
        <v>8</v>
      </c>
      <c r="I486" s="66" t="s">
        <v>176</v>
      </c>
      <c r="J486" s="72">
        <v>0.04</v>
      </c>
      <c r="K486" s="24" t="s">
        <v>471</v>
      </c>
      <c r="L486" s="24" t="s">
        <v>476</v>
      </c>
      <c r="M486" s="24"/>
      <c r="N486" s="24" t="s">
        <v>125</v>
      </c>
      <c r="O486" s="24" t="str">
        <f t="shared" si="45"/>
        <v>GERANIUM ZONALE Abelina pac</v>
      </c>
      <c r="P486" s="54">
        <v>486</v>
      </c>
      <c r="Q486" s="54">
        <v>8</v>
      </c>
      <c r="R486" s="20">
        <f t="shared" si="46"/>
        <v>0</v>
      </c>
      <c r="S486" s="20">
        <f t="shared" si="47"/>
        <v>0</v>
      </c>
      <c r="T486" s="20">
        <f t="shared" si="48"/>
        <v>0</v>
      </c>
      <c r="U486" s="303"/>
      <c r="V486" s="304"/>
      <c r="W486" s="304"/>
      <c r="X486" s="304"/>
      <c r="Y486" s="304"/>
      <c r="Z486" s="304"/>
      <c r="AA486" s="304"/>
      <c r="AB486" s="304"/>
      <c r="AC486" s="304"/>
      <c r="AD486" s="44"/>
      <c r="AE486" s="44"/>
      <c r="AF486" s="304"/>
      <c r="AG486" s="304"/>
      <c r="AH486" s="44"/>
      <c r="AI486" s="44"/>
      <c r="AJ486" s="304"/>
      <c r="AK486" s="30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14"/>
      <c r="BV486" s="14"/>
      <c r="BW486" s="14"/>
      <c r="BX486" s="14"/>
      <c r="BY486" s="14"/>
      <c r="BZ486" s="14"/>
      <c r="CA486" s="14"/>
      <c r="CB486" s="14"/>
    </row>
    <row r="487" spans="1:80" ht="20.100000000000001" customHeight="1" x14ac:dyDescent="0.25">
      <c r="A487" s="125">
        <v>23780</v>
      </c>
      <c r="B487" s="126" t="s">
        <v>474</v>
      </c>
      <c r="C487" s="126" t="s">
        <v>503</v>
      </c>
      <c r="D487" s="126" t="s">
        <v>1642</v>
      </c>
      <c r="E487" s="127" t="s">
        <v>120</v>
      </c>
      <c r="F487" s="127" t="s">
        <v>121</v>
      </c>
      <c r="G487" s="128">
        <v>30</v>
      </c>
      <c r="H487" s="128">
        <v>8</v>
      </c>
      <c r="I487" s="127" t="s">
        <v>176</v>
      </c>
      <c r="J487" s="129">
        <v>0.04</v>
      </c>
      <c r="K487" s="126" t="s">
        <v>471</v>
      </c>
      <c r="L487" s="126" t="s">
        <v>476</v>
      </c>
      <c r="M487" s="126"/>
      <c r="N487" s="126" t="s">
        <v>125</v>
      </c>
      <c r="O487" s="126" t="str">
        <f t="shared" si="45"/>
        <v>GERANIUM ZONALE Belinda pac</v>
      </c>
      <c r="P487" s="130">
        <v>487</v>
      </c>
      <c r="Q487" s="130">
        <v>8</v>
      </c>
      <c r="R487" s="20">
        <f t="shared" si="46"/>
        <v>0</v>
      </c>
      <c r="S487" s="20">
        <f t="shared" si="47"/>
        <v>0</v>
      </c>
      <c r="T487" s="20">
        <f t="shared" si="48"/>
        <v>0</v>
      </c>
      <c r="U487" s="303"/>
      <c r="V487" s="304"/>
      <c r="W487" s="304"/>
      <c r="X487" s="304"/>
      <c r="Y487" s="304"/>
      <c r="Z487" s="304"/>
      <c r="AA487" s="304"/>
      <c r="AB487" s="304"/>
      <c r="AC487" s="304"/>
      <c r="AD487" s="158"/>
      <c r="AE487" s="158"/>
      <c r="AF487" s="304"/>
      <c r="AG487" s="304"/>
      <c r="AH487" s="158"/>
      <c r="AI487" s="158"/>
      <c r="AJ487" s="304"/>
      <c r="AK487" s="304"/>
      <c r="AL487" s="158"/>
      <c r="AM487" s="158"/>
      <c r="AN487" s="158"/>
      <c r="AO487" s="158"/>
      <c r="AP487" s="158"/>
      <c r="AQ487" s="158"/>
      <c r="AR487" s="158"/>
      <c r="AS487" s="158"/>
      <c r="AT487" s="158"/>
      <c r="AU487" s="158"/>
      <c r="AV487" s="158"/>
      <c r="AW487" s="158"/>
      <c r="AX487" s="158"/>
      <c r="AY487" s="158"/>
      <c r="AZ487" s="158"/>
      <c r="BA487" s="158"/>
      <c r="BB487" s="158"/>
      <c r="BC487" s="158"/>
      <c r="BD487" s="158"/>
      <c r="BE487" s="158"/>
      <c r="BF487" s="158"/>
      <c r="BG487" s="158"/>
      <c r="BH487" s="158"/>
      <c r="BI487" s="158"/>
      <c r="BJ487" s="158"/>
      <c r="BK487" s="158"/>
      <c r="BL487" s="158"/>
      <c r="BM487" s="158"/>
      <c r="BN487" s="158"/>
      <c r="BO487" s="158"/>
      <c r="BP487" s="158"/>
      <c r="BQ487" s="158"/>
      <c r="BR487" s="158"/>
      <c r="BS487" s="158"/>
      <c r="BT487" s="158"/>
      <c r="BU487" s="14"/>
      <c r="BV487" s="14"/>
      <c r="BW487" s="14"/>
      <c r="BX487" s="14"/>
      <c r="BY487" s="14"/>
      <c r="BZ487" s="14"/>
      <c r="CA487" s="14"/>
      <c r="CB487" s="14"/>
    </row>
    <row r="488" spans="1:80" ht="20.100000000000001" customHeight="1" x14ac:dyDescent="0.25">
      <c r="A488" s="23">
        <v>23783</v>
      </c>
      <c r="B488" s="24" t="s">
        <v>474</v>
      </c>
      <c r="C488" s="24" t="s">
        <v>504</v>
      </c>
      <c r="D488" s="24" t="s">
        <v>1642</v>
      </c>
      <c r="E488" s="66" t="s">
        <v>120</v>
      </c>
      <c r="F488" s="66" t="s">
        <v>121</v>
      </c>
      <c r="G488" s="64">
        <v>30</v>
      </c>
      <c r="H488" s="64">
        <v>8</v>
      </c>
      <c r="I488" s="66" t="s">
        <v>176</v>
      </c>
      <c r="J488" s="72">
        <v>5.3999999999999999E-2</v>
      </c>
      <c r="K488" s="24" t="s">
        <v>471</v>
      </c>
      <c r="L488" s="24" t="s">
        <v>476</v>
      </c>
      <c r="M488" s="24"/>
      <c r="N488" s="24" t="s">
        <v>125</v>
      </c>
      <c r="O488" s="24" t="str">
        <f t="shared" si="45"/>
        <v>GERANIUM ZONALE Chocolate Fire pac</v>
      </c>
      <c r="P488" s="54">
        <v>488</v>
      </c>
      <c r="Q488" s="54">
        <v>8</v>
      </c>
      <c r="R488" s="20">
        <f t="shared" si="46"/>
        <v>0</v>
      </c>
      <c r="S488" s="20">
        <f t="shared" si="47"/>
        <v>0</v>
      </c>
      <c r="T488" s="20">
        <f t="shared" si="48"/>
        <v>0</v>
      </c>
      <c r="U488" s="303"/>
      <c r="V488" s="304"/>
      <c r="W488" s="304"/>
      <c r="X488" s="304"/>
      <c r="Y488" s="304"/>
      <c r="Z488" s="304"/>
      <c r="AA488" s="304"/>
      <c r="AB488" s="304"/>
      <c r="AC488" s="304"/>
      <c r="AD488" s="44"/>
      <c r="AE488" s="44"/>
      <c r="AF488" s="304"/>
      <c r="AG488" s="304"/>
      <c r="AH488" s="44"/>
      <c r="AI488" s="44"/>
      <c r="AJ488" s="304"/>
      <c r="AK488" s="30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14"/>
      <c r="BV488" s="14"/>
      <c r="BW488" s="14"/>
      <c r="BX488" s="14"/>
      <c r="BY488" s="14"/>
      <c r="BZ488" s="14"/>
      <c r="CA488" s="14"/>
      <c r="CB488" s="14"/>
    </row>
    <row r="489" spans="1:80" ht="20.100000000000001" customHeight="1" x14ac:dyDescent="0.25">
      <c r="A489" s="125">
        <v>23782</v>
      </c>
      <c r="B489" s="126" t="s">
        <v>474</v>
      </c>
      <c r="C489" s="126" t="s">
        <v>505</v>
      </c>
      <c r="D489" s="126" t="s">
        <v>1642</v>
      </c>
      <c r="E489" s="127" t="s">
        <v>120</v>
      </c>
      <c r="F489" s="127" t="s">
        <v>121</v>
      </c>
      <c r="G489" s="128">
        <v>30</v>
      </c>
      <c r="H489" s="128">
        <v>8</v>
      </c>
      <c r="I489" s="127" t="s">
        <v>176</v>
      </c>
      <c r="J489" s="129">
        <v>5.3999999999999999E-2</v>
      </c>
      <c r="K489" s="126" t="s">
        <v>471</v>
      </c>
      <c r="L489" s="126" t="s">
        <v>476</v>
      </c>
      <c r="M489" s="126"/>
      <c r="N489" s="126" t="s">
        <v>125</v>
      </c>
      <c r="O489" s="126" t="str">
        <f t="shared" si="45"/>
        <v>GERANIUM ZONALE Chocolate Pink pac</v>
      </c>
      <c r="P489" s="130">
        <v>489</v>
      </c>
      <c r="Q489" s="130">
        <v>8</v>
      </c>
      <c r="R489" s="20">
        <f t="shared" si="46"/>
        <v>0</v>
      </c>
      <c r="S489" s="20">
        <f t="shared" si="47"/>
        <v>0</v>
      </c>
      <c r="T489" s="20">
        <f t="shared" si="48"/>
        <v>0</v>
      </c>
      <c r="U489" s="303"/>
      <c r="V489" s="304"/>
      <c r="W489" s="304"/>
      <c r="X489" s="304"/>
      <c r="Y489" s="304"/>
      <c r="Z489" s="304"/>
      <c r="AA489" s="304"/>
      <c r="AB489" s="304"/>
      <c r="AC489" s="304"/>
      <c r="AD489" s="158"/>
      <c r="AE489" s="158"/>
      <c r="AF489" s="304"/>
      <c r="AG489" s="304"/>
      <c r="AH489" s="158"/>
      <c r="AI489" s="158"/>
      <c r="AJ489" s="304"/>
      <c r="AK489" s="304"/>
      <c r="AL489" s="158"/>
      <c r="AM489" s="158"/>
      <c r="AN489" s="158"/>
      <c r="AO489" s="158"/>
      <c r="AP489" s="158"/>
      <c r="AQ489" s="158"/>
      <c r="AR489" s="158"/>
      <c r="AS489" s="158"/>
      <c r="AT489" s="158"/>
      <c r="AU489" s="158"/>
      <c r="AV489" s="158"/>
      <c r="AW489" s="158"/>
      <c r="AX489" s="158"/>
      <c r="AY489" s="158"/>
      <c r="AZ489" s="158"/>
      <c r="BA489" s="158"/>
      <c r="BB489" s="158"/>
      <c r="BC489" s="158"/>
      <c r="BD489" s="158"/>
      <c r="BE489" s="158"/>
      <c r="BF489" s="158"/>
      <c r="BG489" s="158"/>
      <c r="BH489" s="158"/>
      <c r="BI489" s="158"/>
      <c r="BJ489" s="158"/>
      <c r="BK489" s="158"/>
      <c r="BL489" s="158"/>
      <c r="BM489" s="158"/>
      <c r="BN489" s="158"/>
      <c r="BO489" s="158"/>
      <c r="BP489" s="158"/>
      <c r="BQ489" s="158"/>
      <c r="BR489" s="158"/>
      <c r="BS489" s="158"/>
      <c r="BT489" s="158"/>
      <c r="BU489" s="14"/>
      <c r="BV489" s="14"/>
      <c r="BW489" s="14"/>
      <c r="BX489" s="14"/>
      <c r="BY489" s="14"/>
      <c r="BZ489" s="14"/>
      <c r="CA489" s="14"/>
      <c r="CB489" s="14"/>
    </row>
    <row r="490" spans="1:80" ht="20.100000000000001" customHeight="1" x14ac:dyDescent="0.25">
      <c r="A490" s="23">
        <v>23781</v>
      </c>
      <c r="B490" s="24" t="s">
        <v>474</v>
      </c>
      <c r="C490" s="24" t="s">
        <v>506</v>
      </c>
      <c r="D490" s="24" t="s">
        <v>1642</v>
      </c>
      <c r="E490" s="66" t="s">
        <v>120</v>
      </c>
      <c r="F490" s="66" t="s">
        <v>121</v>
      </c>
      <c r="G490" s="64">
        <v>30</v>
      </c>
      <c r="H490" s="64">
        <v>8</v>
      </c>
      <c r="I490" s="66" t="s">
        <v>176</v>
      </c>
      <c r="J490" s="72">
        <v>0.04</v>
      </c>
      <c r="K490" s="24" t="s">
        <v>471</v>
      </c>
      <c r="L490" s="24" t="s">
        <v>476</v>
      </c>
      <c r="M490" s="24"/>
      <c r="N490" s="24" t="s">
        <v>125</v>
      </c>
      <c r="O490" s="24" t="str">
        <f t="shared" si="45"/>
        <v>GERANIUM ZONALE Rosita pac</v>
      </c>
      <c r="P490" s="54">
        <v>490</v>
      </c>
      <c r="Q490" s="54">
        <v>8</v>
      </c>
      <c r="R490" s="20">
        <f t="shared" si="46"/>
        <v>0</v>
      </c>
      <c r="S490" s="20">
        <f t="shared" si="47"/>
        <v>0</v>
      </c>
      <c r="T490" s="20">
        <f t="shared" si="48"/>
        <v>0</v>
      </c>
      <c r="U490" s="303"/>
      <c r="V490" s="304"/>
      <c r="W490" s="304"/>
      <c r="X490" s="304"/>
      <c r="Y490" s="304"/>
      <c r="Z490" s="304"/>
      <c r="AA490" s="304"/>
      <c r="AB490" s="304"/>
      <c r="AC490" s="304"/>
      <c r="AD490" s="44"/>
      <c r="AE490" s="44"/>
      <c r="AF490" s="304"/>
      <c r="AG490" s="304"/>
      <c r="AH490" s="44"/>
      <c r="AI490" s="44"/>
      <c r="AJ490" s="304"/>
      <c r="AK490" s="30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14"/>
      <c r="BV490" s="14"/>
      <c r="BW490" s="14"/>
      <c r="BX490" s="14"/>
      <c r="BY490" s="14"/>
      <c r="BZ490" s="14"/>
      <c r="CA490" s="14"/>
      <c r="CB490" s="14"/>
    </row>
    <row r="491" spans="1:80" ht="20.100000000000001" customHeight="1" x14ac:dyDescent="0.25">
      <c r="A491" s="125">
        <v>12287</v>
      </c>
      <c r="B491" s="126" t="s">
        <v>474</v>
      </c>
      <c r="C491" s="126" t="s">
        <v>507</v>
      </c>
      <c r="D491" s="126" t="s">
        <v>1626</v>
      </c>
      <c r="E491" s="127" t="s">
        <v>120</v>
      </c>
      <c r="F491" s="127" t="s">
        <v>121</v>
      </c>
      <c r="G491" s="128">
        <v>30</v>
      </c>
      <c r="H491" s="128">
        <v>8</v>
      </c>
      <c r="I491" s="127" t="s">
        <v>176</v>
      </c>
      <c r="J491" s="129">
        <v>0.03</v>
      </c>
      <c r="K491" s="126" t="s">
        <v>471</v>
      </c>
      <c r="L491" s="126" t="s">
        <v>476</v>
      </c>
      <c r="M491" s="126"/>
      <c r="N491" s="126" t="s">
        <v>125</v>
      </c>
      <c r="O491" s="126" t="str">
        <f t="shared" si="45"/>
        <v>GERANIUM ZONALE Sablé technigera</v>
      </c>
      <c r="P491" s="130">
        <v>491</v>
      </c>
      <c r="Q491" s="130">
        <v>8</v>
      </c>
      <c r="R491" s="20">
        <f t="shared" si="46"/>
        <v>0</v>
      </c>
      <c r="S491" s="20">
        <f t="shared" si="47"/>
        <v>0</v>
      </c>
      <c r="T491" s="20">
        <f t="shared" si="48"/>
        <v>0</v>
      </c>
      <c r="U491" s="303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04"/>
      <c r="AF491" s="304"/>
      <c r="AG491" s="304"/>
      <c r="AH491" s="158"/>
      <c r="AI491" s="158"/>
      <c r="AJ491" s="304"/>
      <c r="AK491" s="304"/>
      <c r="AL491" s="158"/>
      <c r="AM491" s="158"/>
      <c r="AN491" s="158"/>
      <c r="AO491" s="158"/>
      <c r="AP491" s="158"/>
      <c r="AQ491" s="158"/>
      <c r="AR491" s="158"/>
      <c r="AS491" s="158"/>
      <c r="AT491" s="158"/>
      <c r="AU491" s="158"/>
      <c r="AV491" s="158"/>
      <c r="AW491" s="158"/>
      <c r="AX491" s="158"/>
      <c r="AY491" s="158"/>
      <c r="AZ491" s="158"/>
      <c r="BA491" s="158"/>
      <c r="BB491" s="158"/>
      <c r="BC491" s="158"/>
      <c r="BD491" s="158"/>
      <c r="BE491" s="158"/>
      <c r="BF491" s="158"/>
      <c r="BG491" s="158"/>
      <c r="BH491" s="158"/>
      <c r="BI491" s="158"/>
      <c r="BJ491" s="158"/>
      <c r="BK491" s="158"/>
      <c r="BL491" s="158"/>
      <c r="BM491" s="158"/>
      <c r="BN491" s="158"/>
      <c r="BO491" s="158"/>
      <c r="BP491" s="158"/>
      <c r="BQ491" s="158"/>
      <c r="BR491" s="158"/>
      <c r="BS491" s="158"/>
      <c r="BT491" s="158"/>
      <c r="BU491" s="14"/>
      <c r="BV491" s="14"/>
      <c r="BW491" s="14"/>
      <c r="BX491" s="14"/>
      <c r="BY491" s="14"/>
      <c r="BZ491" s="14"/>
      <c r="CA491" s="14"/>
      <c r="CB491" s="14"/>
    </row>
    <row r="492" spans="1:80" ht="20.100000000000001" customHeight="1" x14ac:dyDescent="0.25">
      <c r="A492" s="23">
        <v>12288</v>
      </c>
      <c r="B492" s="24" t="s">
        <v>474</v>
      </c>
      <c r="C492" s="24" t="s">
        <v>508</v>
      </c>
      <c r="D492" s="24" t="s">
        <v>1626</v>
      </c>
      <c r="E492" s="66" t="s">
        <v>120</v>
      </c>
      <c r="F492" s="66" t="s">
        <v>121</v>
      </c>
      <c r="G492" s="64">
        <v>30</v>
      </c>
      <c r="H492" s="64">
        <v>8</v>
      </c>
      <c r="I492" s="66" t="s">
        <v>176</v>
      </c>
      <c r="J492" s="72">
        <v>0.03</v>
      </c>
      <c r="K492" s="24" t="s">
        <v>471</v>
      </c>
      <c r="L492" s="24" t="s">
        <v>476</v>
      </c>
      <c r="M492" s="24"/>
      <c r="N492" s="24" t="s">
        <v>125</v>
      </c>
      <c r="O492" s="24" t="str">
        <f t="shared" si="45"/>
        <v>GERANIUM ZONALE Saumur technigera</v>
      </c>
      <c r="P492" s="54">
        <v>492</v>
      </c>
      <c r="Q492" s="54">
        <v>8</v>
      </c>
      <c r="R492" s="20">
        <f t="shared" si="46"/>
        <v>0</v>
      </c>
      <c r="S492" s="20">
        <f t="shared" si="47"/>
        <v>0</v>
      </c>
      <c r="T492" s="20">
        <f t="shared" si="48"/>
        <v>0</v>
      </c>
      <c r="U492" s="303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04"/>
      <c r="AF492" s="304"/>
      <c r="AG492" s="304"/>
      <c r="AH492" s="44"/>
      <c r="AI492" s="44"/>
      <c r="AJ492" s="304"/>
      <c r="AK492" s="30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14"/>
      <c r="BV492" s="14"/>
      <c r="BW492" s="14"/>
      <c r="BX492" s="14"/>
      <c r="BY492" s="14"/>
      <c r="BZ492" s="14"/>
      <c r="CA492" s="14"/>
      <c r="CB492" s="14"/>
    </row>
    <row r="493" spans="1:80" ht="20.100000000000001" customHeight="1" x14ac:dyDescent="0.25">
      <c r="A493" s="125">
        <v>13412</v>
      </c>
      <c r="B493" s="126" t="s">
        <v>474</v>
      </c>
      <c r="C493" s="126" t="s">
        <v>1242</v>
      </c>
      <c r="D493" s="126" t="s">
        <v>1642</v>
      </c>
      <c r="E493" s="127" t="s">
        <v>120</v>
      </c>
      <c r="F493" s="127" t="s">
        <v>121</v>
      </c>
      <c r="G493" s="128">
        <v>30</v>
      </c>
      <c r="H493" s="128">
        <v>8</v>
      </c>
      <c r="I493" s="127" t="s">
        <v>176</v>
      </c>
      <c r="J493" s="129">
        <v>0.04</v>
      </c>
      <c r="K493" s="126" t="s">
        <v>471</v>
      </c>
      <c r="L493" s="126" t="s">
        <v>476</v>
      </c>
      <c r="M493" s="126"/>
      <c r="N493" s="126" t="s">
        <v>125</v>
      </c>
      <c r="O493" s="126" t="str">
        <f t="shared" si="45"/>
        <v>GERANIUM ZONALE Spanish Wine Burgundy pac</v>
      </c>
      <c r="P493" s="130">
        <v>493</v>
      </c>
      <c r="Q493" s="130">
        <v>8</v>
      </c>
      <c r="R493" s="20">
        <f t="shared" si="46"/>
        <v>0</v>
      </c>
      <c r="S493" s="20">
        <f t="shared" si="47"/>
        <v>0</v>
      </c>
      <c r="T493" s="20">
        <f t="shared" si="48"/>
        <v>0</v>
      </c>
      <c r="U493" s="303"/>
      <c r="V493" s="304"/>
      <c r="W493" s="304"/>
      <c r="X493" s="304"/>
      <c r="Y493" s="304"/>
      <c r="Z493" s="304"/>
      <c r="AA493" s="304"/>
      <c r="AB493" s="304"/>
      <c r="AC493" s="304"/>
      <c r="AD493" s="158"/>
      <c r="AE493" s="158"/>
      <c r="AF493" s="304"/>
      <c r="AG493" s="304"/>
      <c r="AH493" s="158"/>
      <c r="AI493" s="158"/>
      <c r="AJ493" s="304"/>
      <c r="AK493" s="304"/>
      <c r="AL493" s="158"/>
      <c r="AM493" s="158"/>
      <c r="AN493" s="158"/>
      <c r="AO493" s="158"/>
      <c r="AP493" s="158"/>
      <c r="AQ493" s="158"/>
      <c r="AR493" s="158"/>
      <c r="AS493" s="158"/>
      <c r="AT493" s="158"/>
      <c r="AU493" s="158"/>
      <c r="AV493" s="158"/>
      <c r="AW493" s="158"/>
      <c r="AX493" s="158"/>
      <c r="AY493" s="158"/>
      <c r="AZ493" s="158"/>
      <c r="BA493" s="158"/>
      <c r="BB493" s="158"/>
      <c r="BC493" s="158"/>
      <c r="BD493" s="158"/>
      <c r="BE493" s="158"/>
      <c r="BF493" s="158"/>
      <c r="BG493" s="158"/>
      <c r="BH493" s="158"/>
      <c r="BI493" s="158"/>
      <c r="BJ493" s="158"/>
      <c r="BK493" s="158"/>
      <c r="BL493" s="158"/>
      <c r="BM493" s="158"/>
      <c r="BN493" s="158"/>
      <c r="BO493" s="158"/>
      <c r="BP493" s="158"/>
      <c r="BQ493" s="158"/>
      <c r="BR493" s="158"/>
      <c r="BS493" s="158"/>
      <c r="BT493" s="158"/>
      <c r="BU493" s="14"/>
      <c r="BV493" s="14"/>
      <c r="BW493" s="14"/>
      <c r="BX493" s="14"/>
      <c r="BY493" s="14"/>
      <c r="BZ493" s="14"/>
      <c r="CA493" s="14"/>
      <c r="CB493" s="14"/>
    </row>
    <row r="494" spans="1:80" ht="20.100000000000001" customHeight="1" x14ac:dyDescent="0.25">
      <c r="A494" s="151"/>
      <c r="B494" s="166" t="s">
        <v>509</v>
      </c>
      <c r="C494" s="153"/>
      <c r="D494" s="153"/>
      <c r="E494" s="154"/>
      <c r="F494" s="154"/>
      <c r="G494" s="154"/>
      <c r="H494" s="267"/>
      <c r="I494" s="154"/>
      <c r="J494" s="155"/>
      <c r="K494" s="153"/>
      <c r="L494" s="153" t="s">
        <v>593</v>
      </c>
      <c r="M494" s="153"/>
      <c r="N494" s="153"/>
      <c r="O494" s="153" t="str">
        <f t="shared" si="45"/>
        <v xml:space="preserve">GERANIUM ZONALE COLLECTION </v>
      </c>
      <c r="P494" s="156">
        <v>494</v>
      </c>
      <c r="Q494" s="156"/>
      <c r="R494" s="20"/>
      <c r="S494" s="20"/>
      <c r="T494" s="20"/>
      <c r="U494" s="508"/>
      <c r="V494" s="509"/>
      <c r="W494" s="509"/>
      <c r="X494" s="509"/>
      <c r="Y494" s="509"/>
      <c r="Z494" s="509"/>
      <c r="AA494" s="509"/>
      <c r="AB494" s="509"/>
      <c r="AC494" s="509"/>
      <c r="AD494" s="509"/>
      <c r="AE494" s="509"/>
      <c r="AF494" s="509"/>
      <c r="AG494" s="509"/>
      <c r="AH494" s="509"/>
      <c r="AI494" s="509"/>
      <c r="AJ494" s="509"/>
      <c r="AK494" s="509"/>
      <c r="AL494" s="509"/>
      <c r="AM494" s="509"/>
      <c r="AN494" s="509"/>
      <c r="AO494" s="509"/>
      <c r="AP494" s="509"/>
      <c r="AQ494" s="509"/>
      <c r="AR494" s="509"/>
      <c r="AS494" s="509"/>
      <c r="AT494" s="509"/>
      <c r="AU494" s="509"/>
      <c r="AV494" s="509"/>
      <c r="AW494" s="509"/>
      <c r="AX494" s="509"/>
      <c r="AY494" s="509"/>
      <c r="AZ494" s="509"/>
      <c r="BA494" s="509"/>
      <c r="BB494" s="509"/>
      <c r="BC494" s="509"/>
      <c r="BD494" s="509"/>
      <c r="BE494" s="509"/>
      <c r="BF494" s="509"/>
      <c r="BG494" s="509"/>
      <c r="BH494" s="509"/>
      <c r="BI494" s="509"/>
      <c r="BJ494" s="509"/>
      <c r="BK494" s="509"/>
      <c r="BL494" s="509"/>
      <c r="BM494" s="509"/>
      <c r="BN494" s="509"/>
      <c r="BO494" s="509"/>
      <c r="BP494" s="509"/>
      <c r="BQ494" s="509"/>
      <c r="BR494" s="509"/>
      <c r="BS494" s="509"/>
      <c r="BT494" s="509"/>
      <c r="BU494" s="14"/>
      <c r="BV494" s="14"/>
      <c r="BW494" s="14"/>
      <c r="BX494" s="14"/>
      <c r="BY494" s="14"/>
      <c r="BZ494" s="14"/>
      <c r="CA494" s="14"/>
      <c r="CB494" s="14"/>
    </row>
    <row r="495" spans="1:80" ht="20.100000000000001" customHeight="1" x14ac:dyDescent="0.25">
      <c r="A495" s="23">
        <v>1670</v>
      </c>
      <c r="B495" s="24" t="s">
        <v>510</v>
      </c>
      <c r="C495" s="24" t="s">
        <v>1243</v>
      </c>
      <c r="D495" s="24" t="s">
        <v>1642</v>
      </c>
      <c r="E495" s="66" t="s">
        <v>120</v>
      </c>
      <c r="F495" s="66" t="s">
        <v>121</v>
      </c>
      <c r="G495" s="64">
        <v>30</v>
      </c>
      <c r="H495" s="64">
        <v>8</v>
      </c>
      <c r="I495" s="66" t="s">
        <v>131</v>
      </c>
      <c r="J495" s="72"/>
      <c r="K495" s="24" t="s">
        <v>471</v>
      </c>
      <c r="L495" s="24" t="s">
        <v>476</v>
      </c>
      <c r="M495" s="24"/>
      <c r="N495" s="24" t="s">
        <v>125</v>
      </c>
      <c r="O495" s="24" t="str">
        <f t="shared" si="45"/>
        <v>GERANIUM ZONALE COLL Mrs Pollock</v>
      </c>
      <c r="P495" s="54">
        <v>495</v>
      </c>
      <c r="Q495" s="54">
        <v>8</v>
      </c>
      <c r="R495" s="20">
        <f t="shared" si="46"/>
        <v>0</v>
      </c>
      <c r="S495" s="20">
        <f t="shared" si="47"/>
        <v>0</v>
      </c>
      <c r="T495" s="20">
        <f t="shared" si="48"/>
        <v>0</v>
      </c>
      <c r="U495" s="303"/>
      <c r="V495" s="304"/>
      <c r="W495" s="304"/>
      <c r="X495" s="304"/>
      <c r="Y495" s="304"/>
      <c r="Z495" s="304"/>
      <c r="AA495" s="304"/>
      <c r="AB495" s="304"/>
      <c r="AC495" s="304"/>
      <c r="AD495" s="44"/>
      <c r="AE495" s="44"/>
      <c r="AF495" s="304"/>
      <c r="AG495" s="304"/>
      <c r="AH495" s="44"/>
      <c r="AI495" s="44"/>
      <c r="AJ495" s="304"/>
      <c r="AK495" s="30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14"/>
      <c r="BV495" s="14"/>
      <c r="BW495" s="14"/>
      <c r="BX495" s="14"/>
      <c r="BY495" s="14"/>
      <c r="BZ495" s="14"/>
      <c r="CA495" s="14"/>
      <c r="CB495" s="14"/>
    </row>
    <row r="496" spans="1:80" ht="20.100000000000001" customHeight="1" x14ac:dyDescent="0.25">
      <c r="A496" s="125">
        <v>1671</v>
      </c>
      <c r="B496" s="126" t="s">
        <v>510</v>
      </c>
      <c r="C496" s="126" t="s">
        <v>1244</v>
      </c>
      <c r="D496" s="126" t="s">
        <v>1642</v>
      </c>
      <c r="E496" s="127" t="s">
        <v>120</v>
      </c>
      <c r="F496" s="127" t="s">
        <v>121</v>
      </c>
      <c r="G496" s="128">
        <v>30</v>
      </c>
      <c r="H496" s="128">
        <v>8</v>
      </c>
      <c r="I496" s="127" t="s">
        <v>131</v>
      </c>
      <c r="J496" s="129"/>
      <c r="K496" s="126" t="s">
        <v>471</v>
      </c>
      <c r="L496" s="126" t="s">
        <v>476</v>
      </c>
      <c r="M496" s="126"/>
      <c r="N496" s="126" t="s">
        <v>125</v>
      </c>
      <c r="O496" s="126" t="str">
        <f t="shared" si="45"/>
        <v>GERANIUM ZONALE COLL Occold Shield</v>
      </c>
      <c r="P496" s="130">
        <v>496</v>
      </c>
      <c r="Q496" s="130">
        <v>8</v>
      </c>
      <c r="R496" s="20">
        <f t="shared" si="46"/>
        <v>0</v>
      </c>
      <c r="S496" s="20">
        <f t="shared" si="47"/>
        <v>0</v>
      </c>
      <c r="T496" s="20">
        <f t="shared" si="48"/>
        <v>0</v>
      </c>
      <c r="U496" s="303"/>
      <c r="V496" s="304"/>
      <c r="W496" s="304"/>
      <c r="X496" s="304"/>
      <c r="Y496" s="304"/>
      <c r="Z496" s="304"/>
      <c r="AA496" s="304"/>
      <c r="AB496" s="304"/>
      <c r="AC496" s="304"/>
      <c r="AD496" s="158"/>
      <c r="AE496" s="158"/>
      <c r="AF496" s="304"/>
      <c r="AG496" s="304"/>
      <c r="AH496" s="158"/>
      <c r="AI496" s="158"/>
      <c r="AJ496" s="304"/>
      <c r="AK496" s="304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8"/>
      <c r="AY496" s="158"/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58"/>
      <c r="BJ496" s="158"/>
      <c r="BK496" s="158"/>
      <c r="BL496" s="158"/>
      <c r="BM496" s="158"/>
      <c r="BN496" s="158"/>
      <c r="BO496" s="158"/>
      <c r="BP496" s="158"/>
      <c r="BQ496" s="158"/>
      <c r="BR496" s="158"/>
      <c r="BS496" s="158"/>
      <c r="BT496" s="158"/>
      <c r="BU496" s="14"/>
      <c r="BV496" s="14"/>
      <c r="BW496" s="14"/>
      <c r="BX496" s="14"/>
      <c r="BY496" s="14"/>
      <c r="BZ496" s="14"/>
      <c r="CA496" s="14"/>
      <c r="CB496" s="14"/>
    </row>
    <row r="497" spans="1:80" ht="20.100000000000001" customHeight="1" x14ac:dyDescent="0.25">
      <c r="A497" s="23">
        <v>2607</v>
      </c>
      <c r="B497" s="24" t="s">
        <v>510</v>
      </c>
      <c r="C497" s="24" t="s">
        <v>1245</v>
      </c>
      <c r="D497" s="24" t="s">
        <v>1642</v>
      </c>
      <c r="E497" s="66" t="s">
        <v>120</v>
      </c>
      <c r="F497" s="66" t="s">
        <v>121</v>
      </c>
      <c r="G497" s="64">
        <v>30</v>
      </c>
      <c r="H497" s="64">
        <v>8</v>
      </c>
      <c r="I497" s="66" t="s">
        <v>131</v>
      </c>
      <c r="J497" s="72"/>
      <c r="K497" s="24" t="s">
        <v>471</v>
      </c>
      <c r="L497" s="24" t="s">
        <v>476</v>
      </c>
      <c r="M497" s="24"/>
      <c r="N497" s="24" t="s">
        <v>125</v>
      </c>
      <c r="O497" s="24" t="str">
        <f t="shared" si="45"/>
        <v>GERANIUM ZONALE COLL Vancouver Centennial</v>
      </c>
      <c r="P497" s="54">
        <v>497</v>
      </c>
      <c r="Q497" s="54">
        <v>8</v>
      </c>
      <c r="R497" s="20">
        <f t="shared" si="46"/>
        <v>0</v>
      </c>
      <c r="S497" s="20">
        <f t="shared" si="47"/>
        <v>0</v>
      </c>
      <c r="T497" s="20">
        <f t="shared" si="48"/>
        <v>0</v>
      </c>
      <c r="U497" s="303"/>
      <c r="V497" s="304"/>
      <c r="W497" s="304"/>
      <c r="X497" s="304"/>
      <c r="Y497" s="304"/>
      <c r="Z497" s="304"/>
      <c r="AA497" s="304"/>
      <c r="AB497" s="304"/>
      <c r="AC497" s="304"/>
      <c r="AD497" s="44"/>
      <c r="AE497" s="44"/>
      <c r="AF497" s="304"/>
      <c r="AG497" s="304"/>
      <c r="AH497" s="44"/>
      <c r="AI497" s="44"/>
      <c r="AJ497" s="304"/>
      <c r="AK497" s="30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14"/>
      <c r="BV497" s="14"/>
      <c r="BW497" s="14"/>
      <c r="BX497" s="14"/>
      <c r="BY497" s="14"/>
      <c r="BZ497" s="14"/>
      <c r="CA497" s="14"/>
      <c r="CB497" s="14"/>
    </row>
    <row r="498" spans="1:80" ht="20.100000000000001" customHeight="1" x14ac:dyDescent="0.25">
      <c r="A498" s="125">
        <v>1399</v>
      </c>
      <c r="B498" s="126" t="s">
        <v>510</v>
      </c>
      <c r="C498" s="126" t="s">
        <v>511</v>
      </c>
      <c r="D498" s="126" t="s">
        <v>1642</v>
      </c>
      <c r="E498" s="127" t="s">
        <v>120</v>
      </c>
      <c r="F498" s="127" t="s">
        <v>121</v>
      </c>
      <c r="G498" s="128">
        <v>30</v>
      </c>
      <c r="H498" s="128">
        <v>8</v>
      </c>
      <c r="I498" s="127" t="s">
        <v>131</v>
      </c>
      <c r="J498" s="129"/>
      <c r="K498" s="126" t="s">
        <v>471</v>
      </c>
      <c r="L498" s="126" t="s">
        <v>476</v>
      </c>
      <c r="M498" s="126"/>
      <c r="N498" s="126" t="s">
        <v>125</v>
      </c>
      <c r="O498" s="126" t="str">
        <f t="shared" si="45"/>
        <v>GERANIUM ZONALE COLL Panachés variés</v>
      </c>
      <c r="P498" s="130">
        <v>498</v>
      </c>
      <c r="Q498" s="130">
        <v>8</v>
      </c>
      <c r="R498" s="20">
        <f t="shared" si="46"/>
        <v>0</v>
      </c>
      <c r="S498" s="20">
        <f t="shared" si="47"/>
        <v>0</v>
      </c>
      <c r="T498" s="20">
        <f t="shared" si="48"/>
        <v>0</v>
      </c>
      <c r="U498" s="303"/>
      <c r="V498" s="304"/>
      <c r="W498" s="304"/>
      <c r="X498" s="304"/>
      <c r="Y498" s="304"/>
      <c r="Z498" s="304"/>
      <c r="AA498" s="304"/>
      <c r="AB498" s="304"/>
      <c r="AC498" s="304"/>
      <c r="AD498" s="158"/>
      <c r="AE498" s="158"/>
      <c r="AF498" s="304"/>
      <c r="AG498" s="304"/>
      <c r="AH498" s="158"/>
      <c r="AI498" s="158"/>
      <c r="AJ498" s="304"/>
      <c r="AK498" s="304"/>
      <c r="AL498" s="158"/>
      <c r="AM498" s="158"/>
      <c r="AN498" s="158"/>
      <c r="AO498" s="158"/>
      <c r="AP498" s="158"/>
      <c r="AQ498" s="158"/>
      <c r="AR498" s="158"/>
      <c r="AS498" s="158"/>
      <c r="AT498" s="158"/>
      <c r="AU498" s="158"/>
      <c r="AV498" s="158"/>
      <c r="AW498" s="158"/>
      <c r="AX498" s="158"/>
      <c r="AY498" s="158"/>
      <c r="AZ498" s="158"/>
      <c r="BA498" s="158"/>
      <c r="BB498" s="158"/>
      <c r="BC498" s="158"/>
      <c r="BD498" s="158"/>
      <c r="BE498" s="158"/>
      <c r="BF498" s="158"/>
      <c r="BG498" s="158"/>
      <c r="BH498" s="158"/>
      <c r="BI498" s="158"/>
      <c r="BJ498" s="158"/>
      <c r="BK498" s="158"/>
      <c r="BL498" s="158"/>
      <c r="BM498" s="158"/>
      <c r="BN498" s="158"/>
      <c r="BO498" s="158"/>
      <c r="BP498" s="158"/>
      <c r="BQ498" s="158"/>
      <c r="BR498" s="158"/>
      <c r="BS498" s="158"/>
      <c r="BT498" s="158"/>
      <c r="BU498" s="14"/>
      <c r="BV498" s="14"/>
      <c r="BW498" s="14"/>
      <c r="BX498" s="14"/>
      <c r="BY498" s="14"/>
      <c r="BZ498" s="14"/>
      <c r="CA498" s="14"/>
      <c r="CB498" s="14"/>
    </row>
    <row r="499" spans="1:80" ht="20.100000000000001" customHeight="1" x14ac:dyDescent="0.25">
      <c r="A499" s="23">
        <v>3119</v>
      </c>
      <c r="B499" s="24" t="s">
        <v>510</v>
      </c>
      <c r="C499" s="24" t="s">
        <v>1246</v>
      </c>
      <c r="D499" s="24" t="s">
        <v>1642</v>
      </c>
      <c r="E499" s="66" t="s">
        <v>120</v>
      </c>
      <c r="F499" s="66" t="s">
        <v>121</v>
      </c>
      <c r="G499" s="64">
        <v>30</v>
      </c>
      <c r="H499" s="64">
        <v>8</v>
      </c>
      <c r="I499" s="66" t="s">
        <v>131</v>
      </c>
      <c r="J499" s="72">
        <v>0.04</v>
      </c>
      <c r="K499" s="24" t="s">
        <v>471</v>
      </c>
      <c r="L499" s="24" t="s">
        <v>476</v>
      </c>
      <c r="M499" s="24"/>
      <c r="N499" s="24" t="s">
        <v>125</v>
      </c>
      <c r="O499" s="24" t="str">
        <f t="shared" si="45"/>
        <v>GERANIUM ZONALE COLL Fireworks Bicolor pac</v>
      </c>
      <c r="P499" s="54">
        <v>499</v>
      </c>
      <c r="Q499" s="54">
        <v>8</v>
      </c>
      <c r="R499" s="20">
        <f t="shared" si="46"/>
        <v>0</v>
      </c>
      <c r="S499" s="20">
        <f t="shared" si="47"/>
        <v>0</v>
      </c>
      <c r="T499" s="20">
        <f t="shared" si="48"/>
        <v>0</v>
      </c>
      <c r="U499" s="303"/>
      <c r="V499" s="304"/>
      <c r="W499" s="304"/>
      <c r="X499" s="304"/>
      <c r="Y499" s="304"/>
      <c r="Z499" s="304"/>
      <c r="AA499" s="304"/>
      <c r="AB499" s="304"/>
      <c r="AC499" s="304"/>
      <c r="AD499" s="44"/>
      <c r="AE499" s="44"/>
      <c r="AF499" s="304"/>
      <c r="AG499" s="304"/>
      <c r="AH499" s="44"/>
      <c r="AI499" s="44"/>
      <c r="AJ499" s="304"/>
      <c r="AK499" s="30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14"/>
      <c r="BV499" s="14"/>
      <c r="BW499" s="14"/>
      <c r="BX499" s="14"/>
      <c r="BY499" s="14"/>
      <c r="BZ499" s="14"/>
      <c r="CA499" s="14"/>
      <c r="CB499" s="14"/>
    </row>
    <row r="500" spans="1:80" ht="20.100000000000001" customHeight="1" x14ac:dyDescent="0.25">
      <c r="A500" s="125">
        <v>1803</v>
      </c>
      <c r="B500" s="126" t="s">
        <v>510</v>
      </c>
      <c r="C500" s="126" t="s">
        <v>1247</v>
      </c>
      <c r="D500" s="126" t="s">
        <v>1642</v>
      </c>
      <c r="E500" s="127" t="s">
        <v>120</v>
      </c>
      <c r="F500" s="127" t="s">
        <v>121</v>
      </c>
      <c r="G500" s="128">
        <v>30</v>
      </c>
      <c r="H500" s="128">
        <v>8</v>
      </c>
      <c r="I500" s="127" t="s">
        <v>131</v>
      </c>
      <c r="J500" s="129">
        <v>0.04</v>
      </c>
      <c r="K500" s="126" t="s">
        <v>471</v>
      </c>
      <c r="L500" s="126" t="s">
        <v>476</v>
      </c>
      <c r="M500" s="126"/>
      <c r="N500" s="126" t="s">
        <v>125</v>
      </c>
      <c r="O500" s="126" t="str">
        <f t="shared" si="45"/>
        <v>GERANIUM ZONALE COLL Fireworks Pink pac</v>
      </c>
      <c r="P500" s="130">
        <v>500</v>
      </c>
      <c r="Q500" s="130">
        <v>8</v>
      </c>
      <c r="R500" s="20">
        <f t="shared" si="46"/>
        <v>0</v>
      </c>
      <c r="S500" s="20">
        <f t="shared" si="47"/>
        <v>0</v>
      </c>
      <c r="T500" s="20">
        <f t="shared" si="48"/>
        <v>0</v>
      </c>
      <c r="U500" s="303"/>
      <c r="V500" s="304"/>
      <c r="W500" s="304"/>
      <c r="X500" s="304"/>
      <c r="Y500" s="304"/>
      <c r="Z500" s="304"/>
      <c r="AA500" s="304"/>
      <c r="AB500" s="304"/>
      <c r="AC500" s="304"/>
      <c r="AD500" s="158"/>
      <c r="AE500" s="158"/>
      <c r="AF500" s="304"/>
      <c r="AG500" s="304"/>
      <c r="AH500" s="158"/>
      <c r="AI500" s="158"/>
      <c r="AJ500" s="304"/>
      <c r="AK500" s="304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58"/>
      <c r="BJ500" s="158"/>
      <c r="BK500" s="158"/>
      <c r="BL500" s="158"/>
      <c r="BM500" s="158"/>
      <c r="BN500" s="158"/>
      <c r="BO500" s="158"/>
      <c r="BP500" s="158"/>
      <c r="BQ500" s="158"/>
      <c r="BR500" s="158"/>
      <c r="BS500" s="158"/>
      <c r="BT500" s="158"/>
      <c r="BU500" s="14"/>
      <c r="BV500" s="14"/>
      <c r="BW500" s="14"/>
      <c r="BX500" s="14"/>
      <c r="BY500" s="14"/>
      <c r="BZ500" s="14"/>
      <c r="CA500" s="14"/>
      <c r="CB500" s="14"/>
    </row>
    <row r="501" spans="1:80" ht="20.100000000000001" customHeight="1" x14ac:dyDescent="0.25">
      <c r="A501" s="23">
        <v>1801</v>
      </c>
      <c r="B501" s="24" t="s">
        <v>510</v>
      </c>
      <c r="C501" s="24" t="s">
        <v>1248</v>
      </c>
      <c r="D501" s="24" t="s">
        <v>1642</v>
      </c>
      <c r="E501" s="66" t="s">
        <v>120</v>
      </c>
      <c r="F501" s="66" t="s">
        <v>121</v>
      </c>
      <c r="G501" s="64">
        <v>30</v>
      </c>
      <c r="H501" s="64">
        <v>8</v>
      </c>
      <c r="I501" s="66" t="s">
        <v>131</v>
      </c>
      <c r="J501" s="72">
        <v>0.04</v>
      </c>
      <c r="K501" s="24" t="s">
        <v>471</v>
      </c>
      <c r="L501" s="24" t="s">
        <v>476</v>
      </c>
      <c r="M501" s="24"/>
      <c r="N501" s="24" t="s">
        <v>125</v>
      </c>
      <c r="O501" s="24" t="str">
        <f t="shared" si="45"/>
        <v>GERANIUM ZONALE COLL Fireworks Scarlet pac</v>
      </c>
      <c r="P501" s="54">
        <v>501</v>
      </c>
      <c r="Q501" s="54">
        <v>8</v>
      </c>
      <c r="R501" s="20">
        <f t="shared" si="46"/>
        <v>0</v>
      </c>
      <c r="S501" s="20">
        <f t="shared" si="47"/>
        <v>0</v>
      </c>
      <c r="T501" s="20">
        <f t="shared" si="48"/>
        <v>0</v>
      </c>
      <c r="U501" s="303"/>
      <c r="V501" s="304"/>
      <c r="W501" s="304"/>
      <c r="X501" s="304"/>
      <c r="Y501" s="304"/>
      <c r="Z501" s="304"/>
      <c r="AA501" s="304"/>
      <c r="AB501" s="304"/>
      <c r="AC501" s="304"/>
      <c r="AD501" s="44"/>
      <c r="AE501" s="44"/>
      <c r="AF501" s="304"/>
      <c r="AG501" s="304"/>
      <c r="AH501" s="44"/>
      <c r="AI501" s="44"/>
      <c r="AJ501" s="304"/>
      <c r="AK501" s="30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14"/>
      <c r="BV501" s="14"/>
      <c r="BW501" s="14"/>
      <c r="BX501" s="14"/>
      <c r="BY501" s="14"/>
      <c r="BZ501" s="14"/>
      <c r="CA501" s="14"/>
      <c r="CB501" s="14"/>
    </row>
    <row r="502" spans="1:80" ht="20.100000000000001" customHeight="1" x14ac:dyDescent="0.25">
      <c r="A502" s="125">
        <v>1673</v>
      </c>
      <c r="B502" s="126" t="s">
        <v>510</v>
      </c>
      <c r="C502" s="126" t="s">
        <v>1249</v>
      </c>
      <c r="D502" s="126" t="s">
        <v>1642</v>
      </c>
      <c r="E502" s="127" t="s">
        <v>120</v>
      </c>
      <c r="F502" s="127" t="s">
        <v>121</v>
      </c>
      <c r="G502" s="128">
        <v>30</v>
      </c>
      <c r="H502" s="128">
        <v>8</v>
      </c>
      <c r="I502" s="127" t="s">
        <v>131</v>
      </c>
      <c r="J502" s="129">
        <v>0.04</v>
      </c>
      <c r="K502" s="126" t="s">
        <v>471</v>
      </c>
      <c r="L502" s="126" t="s">
        <v>476</v>
      </c>
      <c r="M502" s="126"/>
      <c r="N502" s="126" t="s">
        <v>125</v>
      </c>
      <c r="O502" s="126" t="str">
        <f t="shared" si="45"/>
        <v>GERANIUM ZONALE COLL Fireworks Variés pac</v>
      </c>
      <c r="P502" s="130">
        <v>502</v>
      </c>
      <c r="Q502" s="130">
        <v>8</v>
      </c>
      <c r="R502" s="20">
        <f t="shared" si="46"/>
        <v>0</v>
      </c>
      <c r="S502" s="20">
        <f t="shared" si="47"/>
        <v>0</v>
      </c>
      <c r="T502" s="20">
        <f t="shared" si="48"/>
        <v>0</v>
      </c>
      <c r="U502" s="303"/>
      <c r="V502" s="304"/>
      <c r="W502" s="304"/>
      <c r="X502" s="304"/>
      <c r="Y502" s="304"/>
      <c r="Z502" s="304"/>
      <c r="AA502" s="304"/>
      <c r="AB502" s="304"/>
      <c r="AC502" s="304"/>
      <c r="AD502" s="158"/>
      <c r="AE502" s="158"/>
      <c r="AF502" s="304"/>
      <c r="AG502" s="304"/>
      <c r="AH502" s="158"/>
      <c r="AI502" s="158"/>
      <c r="AJ502" s="304"/>
      <c r="AK502" s="304"/>
      <c r="AL502" s="158"/>
      <c r="AM502" s="158"/>
      <c r="AN502" s="158"/>
      <c r="AO502" s="158"/>
      <c r="AP502" s="158"/>
      <c r="AQ502" s="158"/>
      <c r="AR502" s="158"/>
      <c r="AS502" s="158"/>
      <c r="AT502" s="158"/>
      <c r="AU502" s="158"/>
      <c r="AV502" s="158"/>
      <c r="AW502" s="158"/>
      <c r="AX502" s="158"/>
      <c r="AY502" s="158"/>
      <c r="AZ502" s="158"/>
      <c r="BA502" s="158"/>
      <c r="BB502" s="158"/>
      <c r="BC502" s="158"/>
      <c r="BD502" s="158"/>
      <c r="BE502" s="158"/>
      <c r="BF502" s="158"/>
      <c r="BG502" s="158"/>
      <c r="BH502" s="158"/>
      <c r="BI502" s="158"/>
      <c r="BJ502" s="158"/>
      <c r="BK502" s="158"/>
      <c r="BL502" s="158"/>
      <c r="BM502" s="158"/>
      <c r="BN502" s="158"/>
      <c r="BO502" s="158"/>
      <c r="BP502" s="158"/>
      <c r="BQ502" s="158"/>
      <c r="BR502" s="158"/>
      <c r="BS502" s="158"/>
      <c r="BT502" s="158"/>
      <c r="BU502" s="14"/>
      <c r="BV502" s="14"/>
      <c r="BW502" s="14"/>
      <c r="BX502" s="14"/>
      <c r="BY502" s="14"/>
      <c r="BZ502" s="14"/>
      <c r="CA502" s="14"/>
      <c r="CB502" s="14"/>
    </row>
    <row r="503" spans="1:80" ht="20.100000000000001" customHeight="1" x14ac:dyDescent="0.25">
      <c r="A503" s="151"/>
      <c r="B503" s="166" t="s">
        <v>512</v>
      </c>
      <c r="C503" s="153"/>
      <c r="D503" s="153"/>
      <c r="E503" s="154"/>
      <c r="F503" s="154"/>
      <c r="G503" s="154"/>
      <c r="H503" s="267"/>
      <c r="I503" s="154"/>
      <c r="J503" s="155"/>
      <c r="K503" s="153"/>
      <c r="L503" s="153" t="s">
        <v>593</v>
      </c>
      <c r="M503" s="153"/>
      <c r="N503" s="153"/>
      <c r="O503" s="153" t="str">
        <f t="shared" si="45"/>
        <v xml:space="preserve">GERANIUM LIERRE A GRANDES FLEURS PELLINO </v>
      </c>
      <c r="P503" s="156">
        <v>503</v>
      </c>
      <c r="Q503" s="156"/>
      <c r="R503" s="20"/>
      <c r="S503" s="20"/>
      <c r="T503" s="20"/>
      <c r="U503" s="508"/>
      <c r="V503" s="509"/>
      <c r="W503" s="509"/>
      <c r="X503" s="509"/>
      <c r="Y503" s="509"/>
      <c r="Z503" s="509"/>
      <c r="AA503" s="509"/>
      <c r="AB503" s="509"/>
      <c r="AC503" s="509"/>
      <c r="AD503" s="509"/>
      <c r="AE503" s="509"/>
      <c r="AF503" s="509"/>
      <c r="AG503" s="509"/>
      <c r="AH503" s="509"/>
      <c r="AI503" s="509"/>
      <c r="AJ503" s="509"/>
      <c r="AK503" s="509"/>
      <c r="AL503" s="509"/>
      <c r="AM503" s="509"/>
      <c r="AN503" s="509"/>
      <c r="AO503" s="509"/>
      <c r="AP503" s="509"/>
      <c r="AQ503" s="509"/>
      <c r="AR503" s="509"/>
      <c r="AS503" s="509"/>
      <c r="AT503" s="509"/>
      <c r="AU503" s="509"/>
      <c r="AV503" s="509"/>
      <c r="AW503" s="509"/>
      <c r="AX503" s="509"/>
      <c r="AY503" s="509"/>
      <c r="AZ503" s="509"/>
      <c r="BA503" s="509"/>
      <c r="BB503" s="509"/>
      <c r="BC503" s="509"/>
      <c r="BD503" s="509"/>
      <c r="BE503" s="509"/>
      <c r="BF503" s="509"/>
      <c r="BG503" s="509"/>
      <c r="BH503" s="509"/>
      <c r="BI503" s="509"/>
      <c r="BJ503" s="509"/>
      <c r="BK503" s="509"/>
      <c r="BL503" s="509"/>
      <c r="BM503" s="509"/>
      <c r="BN503" s="509"/>
      <c r="BO503" s="509"/>
      <c r="BP503" s="509"/>
      <c r="BQ503" s="509"/>
      <c r="BR503" s="509"/>
      <c r="BS503" s="509"/>
      <c r="BT503" s="509"/>
      <c r="BU503" s="14"/>
      <c r="BV503" s="14"/>
      <c r="BW503" s="14"/>
      <c r="BX503" s="14"/>
      <c r="BY503" s="14"/>
      <c r="BZ503" s="14"/>
      <c r="CA503" s="14"/>
      <c r="CB503" s="14"/>
    </row>
    <row r="504" spans="1:80" ht="24" customHeight="1" x14ac:dyDescent="0.25">
      <c r="A504" s="23">
        <v>2050</v>
      </c>
      <c r="B504" s="24" t="s">
        <v>512</v>
      </c>
      <c r="C504" s="24" t="s">
        <v>513</v>
      </c>
      <c r="D504" s="24" t="s">
        <v>1626</v>
      </c>
      <c r="E504" s="66" t="s">
        <v>120</v>
      </c>
      <c r="F504" s="66" t="s">
        <v>121</v>
      </c>
      <c r="G504" s="64">
        <v>30</v>
      </c>
      <c r="H504" s="64">
        <v>8</v>
      </c>
      <c r="I504" s="66" t="s">
        <v>176</v>
      </c>
      <c r="J504" s="72">
        <v>0.03</v>
      </c>
      <c r="K504" s="24" t="s">
        <v>471</v>
      </c>
      <c r="L504" s="24" t="s">
        <v>476</v>
      </c>
      <c r="M504" s="24"/>
      <c r="N504" s="24" t="s">
        <v>125</v>
      </c>
      <c r="O504" s="24" t="str">
        <f t="shared" si="45"/>
        <v>GERANIUM LIERRE A GRANDES FLEURS PELLINO Blanc technigera</v>
      </c>
      <c r="P504" s="54">
        <v>504</v>
      </c>
      <c r="Q504" s="54">
        <v>8</v>
      </c>
      <c r="R504" s="20">
        <f t="shared" si="46"/>
        <v>0</v>
      </c>
      <c r="S504" s="20">
        <f t="shared" si="47"/>
        <v>0</v>
      </c>
      <c r="T504" s="20">
        <f t="shared" si="48"/>
        <v>0</v>
      </c>
      <c r="U504" s="303"/>
      <c r="V504" s="304"/>
      <c r="W504" s="304"/>
      <c r="X504" s="304"/>
      <c r="Y504" s="304"/>
      <c r="Z504" s="304"/>
      <c r="AA504" s="304"/>
      <c r="AB504" s="304"/>
      <c r="AC504" s="304"/>
      <c r="AD504" s="304"/>
      <c r="AE504" s="304"/>
      <c r="AF504" s="304"/>
      <c r="AG504" s="304"/>
      <c r="AH504" s="44"/>
      <c r="AI504" s="44"/>
      <c r="AJ504" s="304"/>
      <c r="AK504" s="30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14"/>
      <c r="BV504" s="14"/>
      <c r="BW504" s="14"/>
      <c r="BX504" s="14"/>
      <c r="BY504" s="14"/>
      <c r="BZ504" s="14"/>
      <c r="CA504" s="14"/>
      <c r="CB504" s="14"/>
    </row>
    <row r="505" spans="1:80" ht="24" customHeight="1" x14ac:dyDescent="0.25">
      <c r="A505" s="125">
        <v>2900</v>
      </c>
      <c r="B505" s="126" t="s">
        <v>512</v>
      </c>
      <c r="C505" s="126" t="s">
        <v>514</v>
      </c>
      <c r="D505" s="126" t="s">
        <v>1626</v>
      </c>
      <c r="E505" s="127" t="s">
        <v>120</v>
      </c>
      <c r="F505" s="127" t="s">
        <v>121</v>
      </c>
      <c r="G505" s="128">
        <v>30</v>
      </c>
      <c r="H505" s="128">
        <v>8</v>
      </c>
      <c r="I505" s="127" t="s">
        <v>176</v>
      </c>
      <c r="J505" s="129">
        <v>0.03</v>
      </c>
      <c r="K505" s="126" t="s">
        <v>471</v>
      </c>
      <c r="L505" s="126" t="s">
        <v>476</v>
      </c>
      <c r="M505" s="126"/>
      <c r="N505" s="126" t="s">
        <v>125</v>
      </c>
      <c r="O505" s="126" t="str">
        <f t="shared" si="45"/>
        <v>GERANIUM LIERRE A GRANDES FLEURS PELLINO Mauve technigera</v>
      </c>
      <c r="P505" s="130">
        <v>505</v>
      </c>
      <c r="Q505" s="130">
        <v>8</v>
      </c>
      <c r="R505" s="20">
        <f t="shared" si="46"/>
        <v>0</v>
      </c>
      <c r="S505" s="20">
        <f t="shared" si="47"/>
        <v>0</v>
      </c>
      <c r="T505" s="20">
        <f t="shared" si="48"/>
        <v>0</v>
      </c>
      <c r="U505" s="303"/>
      <c r="V505" s="304"/>
      <c r="W505" s="304"/>
      <c r="X505" s="304"/>
      <c r="Y505" s="304"/>
      <c r="Z505" s="304"/>
      <c r="AA505" s="304"/>
      <c r="AB505" s="304"/>
      <c r="AC505" s="304"/>
      <c r="AD505" s="304"/>
      <c r="AE505" s="304"/>
      <c r="AF505" s="304"/>
      <c r="AG505" s="304"/>
      <c r="AH505" s="158"/>
      <c r="AI505" s="158"/>
      <c r="AJ505" s="304"/>
      <c r="AK505" s="304"/>
      <c r="AL505" s="158"/>
      <c r="AM505" s="158"/>
      <c r="AN505" s="158"/>
      <c r="AO505" s="158"/>
      <c r="AP505" s="158"/>
      <c r="AQ505" s="158"/>
      <c r="AR505" s="158"/>
      <c r="AS505" s="158"/>
      <c r="AT505" s="158"/>
      <c r="AU505" s="158"/>
      <c r="AV505" s="158"/>
      <c r="AW505" s="158"/>
      <c r="AX505" s="158"/>
      <c r="AY505" s="158"/>
      <c r="AZ505" s="158"/>
      <c r="BA505" s="158"/>
      <c r="BB505" s="158"/>
      <c r="BC505" s="158"/>
      <c r="BD505" s="158"/>
      <c r="BE505" s="158"/>
      <c r="BF505" s="158"/>
      <c r="BG505" s="158"/>
      <c r="BH505" s="158"/>
      <c r="BI505" s="158"/>
      <c r="BJ505" s="158"/>
      <c r="BK505" s="158"/>
      <c r="BL505" s="158"/>
      <c r="BM505" s="158"/>
      <c r="BN505" s="158"/>
      <c r="BO505" s="158"/>
      <c r="BP505" s="158"/>
      <c r="BQ505" s="158"/>
      <c r="BR505" s="158"/>
      <c r="BS505" s="158"/>
      <c r="BT505" s="158"/>
      <c r="BU505" s="14"/>
      <c r="BV505" s="14"/>
      <c r="BW505" s="14"/>
      <c r="BX505" s="14"/>
      <c r="BY505" s="14"/>
      <c r="BZ505" s="14"/>
      <c r="CA505" s="14"/>
      <c r="CB505" s="14"/>
    </row>
    <row r="506" spans="1:80" ht="24" customHeight="1" x14ac:dyDescent="0.25">
      <c r="A506" s="23">
        <v>12289</v>
      </c>
      <c r="B506" s="24" t="s">
        <v>512</v>
      </c>
      <c r="C506" s="24" t="s">
        <v>1250</v>
      </c>
      <c r="D506" s="24" t="s">
        <v>1626</v>
      </c>
      <c r="E506" s="66" t="s">
        <v>120</v>
      </c>
      <c r="F506" s="66" t="s">
        <v>121</v>
      </c>
      <c r="G506" s="64">
        <v>30</v>
      </c>
      <c r="H506" s="64">
        <v>8</v>
      </c>
      <c r="I506" s="66" t="s">
        <v>176</v>
      </c>
      <c r="J506" s="72">
        <v>0.03</v>
      </c>
      <c r="K506" s="24" t="s">
        <v>471</v>
      </c>
      <c r="L506" s="24" t="s">
        <v>476</v>
      </c>
      <c r="M506" s="24"/>
      <c r="N506" s="24" t="s">
        <v>125</v>
      </c>
      <c r="O506" s="24" t="str">
        <f t="shared" si="45"/>
        <v>GERANIUM LIERRE A GRANDES FLEURS PELLINO Rose Bicolore technigera</v>
      </c>
      <c r="P506" s="54">
        <v>506</v>
      </c>
      <c r="Q506" s="54">
        <v>8</v>
      </c>
      <c r="R506" s="20">
        <f t="shared" si="46"/>
        <v>0</v>
      </c>
      <c r="S506" s="20">
        <f t="shared" si="47"/>
        <v>0</v>
      </c>
      <c r="T506" s="20">
        <f t="shared" si="48"/>
        <v>0</v>
      </c>
      <c r="U506" s="303"/>
      <c r="V506" s="304"/>
      <c r="W506" s="304"/>
      <c r="X506" s="304"/>
      <c r="Y506" s="304"/>
      <c r="Z506" s="304"/>
      <c r="AA506" s="304"/>
      <c r="AB506" s="304"/>
      <c r="AC506" s="304"/>
      <c r="AD506" s="304"/>
      <c r="AE506" s="304"/>
      <c r="AF506" s="304"/>
      <c r="AG506" s="304"/>
      <c r="AH506" s="44"/>
      <c r="AI506" s="44"/>
      <c r="AJ506" s="304"/>
      <c r="AK506" s="30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14"/>
      <c r="BV506" s="14"/>
      <c r="BW506" s="14"/>
      <c r="BX506" s="14"/>
      <c r="BY506" s="14"/>
      <c r="BZ506" s="14"/>
      <c r="CA506" s="14"/>
      <c r="CB506" s="14"/>
    </row>
    <row r="507" spans="1:80" ht="24" customHeight="1" x14ac:dyDescent="0.25">
      <c r="A507" s="125">
        <v>1985</v>
      </c>
      <c r="B507" s="126" t="s">
        <v>512</v>
      </c>
      <c r="C507" s="126" t="s">
        <v>1710</v>
      </c>
      <c r="D507" s="126" t="s">
        <v>1626</v>
      </c>
      <c r="E507" s="127" t="s">
        <v>120</v>
      </c>
      <c r="F507" s="127" t="s">
        <v>121</v>
      </c>
      <c r="G507" s="128">
        <v>30</v>
      </c>
      <c r="H507" s="128">
        <v>8</v>
      </c>
      <c r="I507" s="127" t="s">
        <v>176</v>
      </c>
      <c r="J507" s="129">
        <v>0.03</v>
      </c>
      <c r="K507" s="126" t="s">
        <v>471</v>
      </c>
      <c r="L507" s="126" t="s">
        <v>476</v>
      </c>
      <c r="M507" s="126"/>
      <c r="N507" s="126" t="s">
        <v>125</v>
      </c>
      <c r="O507" s="126" t="str">
        <f t="shared" si="45"/>
        <v>GERANIUM LIERRE A GRANDES FLEURS PELLINO Rose Foncé technigera</v>
      </c>
      <c r="P507" s="130">
        <v>507</v>
      </c>
      <c r="Q507" s="130">
        <v>8</v>
      </c>
      <c r="R507" s="20">
        <f t="shared" si="46"/>
        <v>0</v>
      </c>
      <c r="S507" s="20">
        <f t="shared" si="47"/>
        <v>0</v>
      </c>
      <c r="T507" s="20">
        <f t="shared" si="48"/>
        <v>0</v>
      </c>
      <c r="U507" s="303"/>
      <c r="V507" s="304"/>
      <c r="W507" s="304"/>
      <c r="X507" s="304"/>
      <c r="Y507" s="304"/>
      <c r="Z507" s="304"/>
      <c r="AA507" s="304"/>
      <c r="AB507" s="304"/>
      <c r="AC507" s="304"/>
      <c r="AD507" s="304"/>
      <c r="AE507" s="304"/>
      <c r="AF507" s="304"/>
      <c r="AG507" s="304"/>
      <c r="AH507" s="158"/>
      <c r="AI507" s="158"/>
      <c r="AJ507" s="304"/>
      <c r="AK507" s="304"/>
      <c r="AL507" s="158"/>
      <c r="AM507" s="158"/>
      <c r="AN507" s="158"/>
      <c r="AO507" s="158"/>
      <c r="AP507" s="158"/>
      <c r="AQ507" s="158"/>
      <c r="AR507" s="158"/>
      <c r="AS507" s="158"/>
      <c r="AT507" s="158"/>
      <c r="AU507" s="158"/>
      <c r="AV507" s="158"/>
      <c r="AW507" s="158"/>
      <c r="AX507" s="158"/>
      <c r="AY507" s="158"/>
      <c r="AZ507" s="158"/>
      <c r="BA507" s="158"/>
      <c r="BB507" s="158"/>
      <c r="BC507" s="158"/>
      <c r="BD507" s="158"/>
      <c r="BE507" s="158"/>
      <c r="BF507" s="158"/>
      <c r="BG507" s="158"/>
      <c r="BH507" s="158"/>
      <c r="BI507" s="158"/>
      <c r="BJ507" s="158"/>
      <c r="BK507" s="158"/>
      <c r="BL507" s="158"/>
      <c r="BM507" s="158"/>
      <c r="BN507" s="158"/>
      <c r="BO507" s="158"/>
      <c r="BP507" s="158"/>
      <c r="BQ507" s="158"/>
      <c r="BR507" s="158"/>
      <c r="BS507" s="158"/>
      <c r="BT507" s="158"/>
      <c r="BU507" s="14"/>
      <c r="BV507" s="14"/>
      <c r="BW507" s="14"/>
      <c r="BX507" s="14"/>
      <c r="BY507" s="14"/>
      <c r="BZ507" s="14"/>
      <c r="CA507" s="14"/>
      <c r="CB507" s="14"/>
    </row>
    <row r="508" spans="1:80" ht="24" customHeight="1" x14ac:dyDescent="0.25">
      <c r="A508" s="23">
        <v>1986</v>
      </c>
      <c r="B508" s="24" t="s">
        <v>512</v>
      </c>
      <c r="C508" s="24" t="s">
        <v>515</v>
      </c>
      <c r="D508" s="24" t="s">
        <v>1626</v>
      </c>
      <c r="E508" s="66" t="s">
        <v>120</v>
      </c>
      <c r="F508" s="66" t="s">
        <v>121</v>
      </c>
      <c r="G508" s="64">
        <v>30</v>
      </c>
      <c r="H508" s="64">
        <v>8</v>
      </c>
      <c r="I508" s="66" t="s">
        <v>176</v>
      </c>
      <c r="J508" s="72">
        <v>0.03</v>
      </c>
      <c r="K508" s="24" t="s">
        <v>471</v>
      </c>
      <c r="L508" s="24" t="s">
        <v>476</v>
      </c>
      <c r="M508" s="24"/>
      <c r="N508" s="24" t="s">
        <v>125</v>
      </c>
      <c r="O508" s="24" t="str">
        <f t="shared" si="45"/>
        <v>GERANIUM LIERRE A GRANDES FLEURS PELLINO Rouge technigera</v>
      </c>
      <c r="P508" s="54">
        <v>508</v>
      </c>
      <c r="Q508" s="54">
        <v>8</v>
      </c>
      <c r="R508" s="20">
        <f t="shared" si="46"/>
        <v>0</v>
      </c>
      <c r="S508" s="20">
        <f t="shared" si="47"/>
        <v>0</v>
      </c>
      <c r="T508" s="20">
        <f t="shared" si="48"/>
        <v>0</v>
      </c>
      <c r="U508" s="303"/>
      <c r="V508" s="304"/>
      <c r="W508" s="304"/>
      <c r="X508" s="304"/>
      <c r="Y508" s="304"/>
      <c r="Z508" s="304"/>
      <c r="AA508" s="304"/>
      <c r="AB508" s="304"/>
      <c r="AC508" s="304"/>
      <c r="AD508" s="304"/>
      <c r="AE508" s="304"/>
      <c r="AF508" s="304"/>
      <c r="AG508" s="304"/>
      <c r="AH508" s="44"/>
      <c r="AI508" s="44"/>
      <c r="AJ508" s="304"/>
      <c r="AK508" s="30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14"/>
      <c r="BV508" s="14"/>
      <c r="BW508" s="14"/>
      <c r="BX508" s="14"/>
      <c r="BY508" s="14"/>
      <c r="BZ508" s="14"/>
      <c r="CA508" s="14"/>
      <c r="CB508" s="14"/>
    </row>
    <row r="509" spans="1:80" ht="20.100000000000001" customHeight="1" x14ac:dyDescent="0.25">
      <c r="A509" s="151"/>
      <c r="B509" s="166" t="s">
        <v>516</v>
      </c>
      <c r="C509" s="153"/>
      <c r="D509" s="153"/>
      <c r="E509" s="154"/>
      <c r="F509" s="154"/>
      <c r="G509" s="154"/>
      <c r="H509" s="267"/>
      <c r="I509" s="154"/>
      <c r="J509" s="155"/>
      <c r="K509" s="153"/>
      <c r="L509" s="153" t="s">
        <v>593</v>
      </c>
      <c r="M509" s="153"/>
      <c r="N509" s="153"/>
      <c r="O509" s="153" t="str">
        <f t="shared" si="45"/>
        <v xml:space="preserve">GERANIUM LIERRE DOUBLE </v>
      </c>
      <c r="P509" s="156">
        <v>509</v>
      </c>
      <c r="Q509" s="156"/>
      <c r="R509" s="20"/>
      <c r="S509" s="20"/>
      <c r="T509" s="20"/>
      <c r="U509" s="508"/>
      <c r="V509" s="509"/>
      <c r="W509" s="509"/>
      <c r="X509" s="509"/>
      <c r="Y509" s="509"/>
      <c r="Z509" s="509"/>
      <c r="AA509" s="509"/>
      <c r="AB509" s="509"/>
      <c r="AC509" s="509"/>
      <c r="AD509" s="509"/>
      <c r="AE509" s="509"/>
      <c r="AF509" s="509"/>
      <c r="AG509" s="509"/>
      <c r="AH509" s="509"/>
      <c r="AI509" s="509"/>
      <c r="AJ509" s="509"/>
      <c r="AK509" s="509"/>
      <c r="AL509" s="509"/>
      <c r="AM509" s="509"/>
      <c r="AN509" s="509"/>
      <c r="AO509" s="509"/>
      <c r="AP509" s="509"/>
      <c r="AQ509" s="509"/>
      <c r="AR509" s="509"/>
      <c r="AS509" s="509"/>
      <c r="AT509" s="509"/>
      <c r="AU509" s="509"/>
      <c r="AV509" s="509"/>
      <c r="AW509" s="509"/>
      <c r="AX509" s="509"/>
      <c r="AY509" s="509"/>
      <c r="AZ509" s="509"/>
      <c r="BA509" s="509"/>
      <c r="BB509" s="509"/>
      <c r="BC509" s="509"/>
      <c r="BD509" s="509"/>
      <c r="BE509" s="509"/>
      <c r="BF509" s="509"/>
      <c r="BG509" s="509"/>
      <c r="BH509" s="509"/>
      <c r="BI509" s="509"/>
      <c r="BJ509" s="509"/>
      <c r="BK509" s="509"/>
      <c r="BL509" s="509"/>
      <c r="BM509" s="509"/>
      <c r="BN509" s="509"/>
      <c r="BO509" s="509"/>
      <c r="BP509" s="509"/>
      <c r="BQ509" s="509"/>
      <c r="BR509" s="509"/>
      <c r="BS509" s="509"/>
      <c r="BT509" s="509"/>
      <c r="BU509" s="14"/>
      <c r="BV509" s="14"/>
      <c r="BW509" s="14"/>
      <c r="BX509" s="14"/>
      <c r="BY509" s="14"/>
      <c r="BZ509" s="14"/>
      <c r="CA509" s="14"/>
      <c r="CB509" s="14"/>
    </row>
    <row r="510" spans="1:80" ht="20.100000000000001" customHeight="1" x14ac:dyDescent="0.25">
      <c r="A510" s="146"/>
      <c r="B510" s="163" t="s">
        <v>517</v>
      </c>
      <c r="C510" s="147"/>
      <c r="D510" s="147"/>
      <c r="E510" s="148"/>
      <c r="F510" s="148"/>
      <c r="G510" s="148"/>
      <c r="H510" s="266"/>
      <c r="I510" s="148"/>
      <c r="J510" s="149"/>
      <c r="K510" s="147"/>
      <c r="L510" s="147" t="s">
        <v>131</v>
      </c>
      <c r="M510" s="147"/>
      <c r="N510" s="147"/>
      <c r="O510" s="147" t="str">
        <f t="shared" si="45"/>
        <v xml:space="preserve">GERANIUM LIERRE DOUBLE BLANC </v>
      </c>
      <c r="P510" s="150">
        <v>510</v>
      </c>
      <c r="Q510" s="150"/>
      <c r="R510" s="20"/>
      <c r="S510" s="20"/>
      <c r="T510" s="20"/>
      <c r="U510" s="506"/>
      <c r="V510" s="507"/>
      <c r="W510" s="507"/>
      <c r="X510" s="507"/>
      <c r="Y510" s="507"/>
      <c r="Z510" s="507"/>
      <c r="AA510" s="507"/>
      <c r="AB510" s="507"/>
      <c r="AC510" s="507"/>
      <c r="AD510" s="507"/>
      <c r="AE510" s="507"/>
      <c r="AF510" s="507"/>
      <c r="AG510" s="507"/>
      <c r="AH510" s="507"/>
      <c r="AI510" s="507"/>
      <c r="AJ510" s="507"/>
      <c r="AK510" s="507"/>
      <c r="AL510" s="507"/>
      <c r="AM510" s="507"/>
      <c r="AN510" s="507"/>
      <c r="AO510" s="507"/>
      <c r="AP510" s="507"/>
      <c r="AQ510" s="507"/>
      <c r="AR510" s="507"/>
      <c r="AS510" s="507"/>
      <c r="AT510" s="507"/>
      <c r="AU510" s="507"/>
      <c r="AV510" s="507"/>
      <c r="AW510" s="507"/>
      <c r="AX510" s="507"/>
      <c r="AY510" s="507"/>
      <c r="AZ510" s="507"/>
      <c r="BA510" s="507"/>
      <c r="BB510" s="507"/>
      <c r="BC510" s="507"/>
      <c r="BD510" s="507"/>
      <c r="BE510" s="507"/>
      <c r="BF510" s="507"/>
      <c r="BG510" s="507"/>
      <c r="BH510" s="507"/>
      <c r="BI510" s="507"/>
      <c r="BJ510" s="507"/>
      <c r="BK510" s="507"/>
      <c r="BL510" s="507"/>
      <c r="BM510" s="507"/>
      <c r="BN510" s="507"/>
      <c r="BO510" s="507"/>
      <c r="BP510" s="507"/>
      <c r="BQ510" s="507"/>
      <c r="BR510" s="507"/>
      <c r="BS510" s="507"/>
      <c r="BT510" s="507"/>
      <c r="BU510" s="14"/>
      <c r="BV510" s="14"/>
      <c r="BW510" s="14"/>
      <c r="BX510" s="14"/>
      <c r="BY510" s="14"/>
      <c r="BZ510" s="14"/>
      <c r="CA510" s="14"/>
      <c r="CB510" s="14"/>
    </row>
    <row r="511" spans="1:80" ht="20.100000000000001" customHeight="1" x14ac:dyDescent="0.25">
      <c r="A511" s="23">
        <v>1900</v>
      </c>
      <c r="B511" s="24" t="s">
        <v>516</v>
      </c>
      <c r="C511" s="24" t="s">
        <v>1252</v>
      </c>
      <c r="D511" s="24" t="s">
        <v>1626</v>
      </c>
      <c r="E511" s="66" t="s">
        <v>120</v>
      </c>
      <c r="F511" s="66" t="s">
        <v>121</v>
      </c>
      <c r="G511" s="64">
        <v>30</v>
      </c>
      <c r="H511" s="64">
        <v>8</v>
      </c>
      <c r="I511" s="66" t="s">
        <v>176</v>
      </c>
      <c r="J511" s="72">
        <v>0.03</v>
      </c>
      <c r="K511" s="24" t="s">
        <v>471</v>
      </c>
      <c r="L511" s="24" t="s">
        <v>476</v>
      </c>
      <c r="M511" s="24"/>
      <c r="N511" s="24" t="s">
        <v>125</v>
      </c>
      <c r="O511" s="24" t="str">
        <f t="shared" si="45"/>
        <v>GERANIUM LIERRE DOUBLE Doblino® Blanc technigera</v>
      </c>
      <c r="P511" s="54">
        <v>511</v>
      </c>
      <c r="Q511" s="54">
        <v>8</v>
      </c>
      <c r="R511" s="20">
        <f t="shared" si="46"/>
        <v>0</v>
      </c>
      <c r="S511" s="20">
        <f t="shared" si="47"/>
        <v>0</v>
      </c>
      <c r="T511" s="20">
        <f t="shared" si="48"/>
        <v>0</v>
      </c>
      <c r="U511" s="303"/>
      <c r="V511" s="304"/>
      <c r="W511" s="304"/>
      <c r="X511" s="304"/>
      <c r="Y511" s="304"/>
      <c r="Z511" s="304"/>
      <c r="AA511" s="304"/>
      <c r="AB511" s="304"/>
      <c r="AC511" s="304"/>
      <c r="AD511" s="304"/>
      <c r="AE511" s="304"/>
      <c r="AF511" s="304"/>
      <c r="AG511" s="304"/>
      <c r="AH511" s="44"/>
      <c r="AI511" s="44"/>
      <c r="AJ511" s="304"/>
      <c r="AK511" s="30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14"/>
      <c r="BV511" s="14"/>
      <c r="BW511" s="14"/>
      <c r="BX511" s="14"/>
      <c r="BY511" s="14"/>
      <c r="BZ511" s="14"/>
      <c r="CA511" s="14"/>
      <c r="CB511" s="14"/>
    </row>
    <row r="512" spans="1:80" ht="20.100000000000001" customHeight="1" x14ac:dyDescent="0.25">
      <c r="A512" s="167"/>
      <c r="B512" s="163" t="s">
        <v>518</v>
      </c>
      <c r="C512" s="168"/>
      <c r="D512" s="168"/>
      <c r="E512" s="169"/>
      <c r="F512" s="169"/>
      <c r="G512" s="148"/>
      <c r="H512" s="266"/>
      <c r="I512" s="148"/>
      <c r="J512" s="149"/>
      <c r="K512" s="147"/>
      <c r="L512" s="147" t="s">
        <v>131</v>
      </c>
      <c r="M512" s="147"/>
      <c r="N512" s="147"/>
      <c r="O512" s="147" t="str">
        <f t="shared" si="45"/>
        <v xml:space="preserve">GERANIUM LIERRE DOUBLE MAUVE ET VIOLET </v>
      </c>
      <c r="P512" s="171">
        <v>512</v>
      </c>
      <c r="Q512" s="171"/>
      <c r="R512" s="20"/>
      <c r="S512" s="20"/>
      <c r="T512" s="20"/>
      <c r="U512" s="506"/>
      <c r="V512" s="507"/>
      <c r="W512" s="507"/>
      <c r="X512" s="507"/>
      <c r="Y512" s="507"/>
      <c r="Z512" s="507"/>
      <c r="AA512" s="507"/>
      <c r="AB512" s="507"/>
      <c r="AC512" s="507"/>
      <c r="AD512" s="507"/>
      <c r="AE512" s="507"/>
      <c r="AF512" s="507"/>
      <c r="AG512" s="507"/>
      <c r="AH512" s="507"/>
      <c r="AI512" s="507"/>
      <c r="AJ512" s="507"/>
      <c r="AK512" s="507"/>
      <c r="AL512" s="507"/>
      <c r="AM512" s="507"/>
      <c r="AN512" s="507"/>
      <c r="AO512" s="507"/>
      <c r="AP512" s="507"/>
      <c r="AQ512" s="507"/>
      <c r="AR512" s="507"/>
      <c r="AS512" s="507"/>
      <c r="AT512" s="507"/>
      <c r="AU512" s="507"/>
      <c r="AV512" s="507"/>
      <c r="AW512" s="507"/>
      <c r="AX512" s="507"/>
      <c r="AY512" s="507"/>
      <c r="AZ512" s="507"/>
      <c r="BA512" s="507"/>
      <c r="BB512" s="507"/>
      <c r="BC512" s="507"/>
      <c r="BD512" s="507"/>
      <c r="BE512" s="507"/>
      <c r="BF512" s="507"/>
      <c r="BG512" s="507"/>
      <c r="BH512" s="507"/>
      <c r="BI512" s="507"/>
      <c r="BJ512" s="507"/>
      <c r="BK512" s="507"/>
      <c r="BL512" s="507"/>
      <c r="BM512" s="507"/>
      <c r="BN512" s="507"/>
      <c r="BO512" s="507"/>
      <c r="BP512" s="507"/>
      <c r="BQ512" s="507"/>
      <c r="BR512" s="507"/>
      <c r="BS512" s="507"/>
      <c r="BT512" s="507"/>
      <c r="BU512" s="14"/>
      <c r="BV512" s="14"/>
      <c r="BW512" s="14"/>
      <c r="BX512" s="14"/>
      <c r="BY512" s="14"/>
      <c r="BZ512" s="14"/>
      <c r="CA512" s="14"/>
      <c r="CB512" s="14"/>
    </row>
    <row r="513" spans="1:80" ht="20.100000000000001" customHeight="1" x14ac:dyDescent="0.25">
      <c r="A513" s="23">
        <v>2475</v>
      </c>
      <c r="B513" s="24" t="s">
        <v>516</v>
      </c>
      <c r="C513" s="24" t="s">
        <v>1253</v>
      </c>
      <c r="D513" s="24" t="s">
        <v>1626</v>
      </c>
      <c r="E513" s="66" t="s">
        <v>120</v>
      </c>
      <c r="F513" s="66" t="s">
        <v>121</v>
      </c>
      <c r="G513" s="64">
        <v>30</v>
      </c>
      <c r="H513" s="64">
        <v>8</v>
      </c>
      <c r="I513" s="66" t="s">
        <v>176</v>
      </c>
      <c r="J513" s="72">
        <v>0.03</v>
      </c>
      <c r="K513" s="24" t="s">
        <v>471</v>
      </c>
      <c r="L513" s="24" t="s">
        <v>476</v>
      </c>
      <c r="M513" s="24"/>
      <c r="N513" s="24" t="s">
        <v>125</v>
      </c>
      <c r="O513" s="24" t="str">
        <f t="shared" si="45"/>
        <v>GERANIUM LIERRE DOUBLE Doblino® Grenat technigera</v>
      </c>
      <c r="P513" s="54">
        <v>513</v>
      </c>
      <c r="Q513" s="54">
        <v>8</v>
      </c>
      <c r="R513" s="20">
        <f t="shared" si="46"/>
        <v>0</v>
      </c>
      <c r="S513" s="20">
        <f t="shared" si="47"/>
        <v>0</v>
      </c>
      <c r="T513" s="20">
        <f t="shared" si="48"/>
        <v>0</v>
      </c>
      <c r="U513" s="303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04"/>
      <c r="AF513" s="304"/>
      <c r="AG513" s="304"/>
      <c r="AH513" s="44"/>
      <c r="AI513" s="44"/>
      <c r="AJ513" s="304"/>
      <c r="AK513" s="30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14"/>
      <c r="BV513" s="14"/>
      <c r="BW513" s="14"/>
      <c r="BX513" s="14"/>
      <c r="BY513" s="14"/>
      <c r="BZ513" s="14"/>
      <c r="CA513" s="14"/>
      <c r="CB513" s="14"/>
    </row>
    <row r="514" spans="1:80" ht="20.100000000000001" customHeight="1" x14ac:dyDescent="0.25">
      <c r="A514" s="125">
        <v>1603</v>
      </c>
      <c r="B514" s="126" t="s">
        <v>516</v>
      </c>
      <c r="C514" s="126" t="s">
        <v>1254</v>
      </c>
      <c r="D514" s="126" t="s">
        <v>1626</v>
      </c>
      <c r="E514" s="127" t="s">
        <v>120</v>
      </c>
      <c r="F514" s="127" t="s">
        <v>121</v>
      </c>
      <c r="G514" s="128">
        <v>30</v>
      </c>
      <c r="H514" s="128">
        <v>8</v>
      </c>
      <c r="I514" s="127" t="s">
        <v>176</v>
      </c>
      <c r="J514" s="129">
        <v>0.03</v>
      </c>
      <c r="K514" s="126" t="s">
        <v>471</v>
      </c>
      <c r="L514" s="126" t="s">
        <v>476</v>
      </c>
      <c r="M514" s="126"/>
      <c r="N514" s="126" t="s">
        <v>125</v>
      </c>
      <c r="O514" s="126" t="str">
        <f t="shared" si="45"/>
        <v>GERANIUM LIERRE DOUBLE Doblino® Mauve technigera</v>
      </c>
      <c r="P514" s="130">
        <v>514</v>
      </c>
      <c r="Q514" s="130">
        <v>8</v>
      </c>
      <c r="R514" s="20">
        <f t="shared" si="46"/>
        <v>0</v>
      </c>
      <c r="S514" s="20">
        <f t="shared" si="47"/>
        <v>0</v>
      </c>
      <c r="T514" s="20">
        <f t="shared" si="48"/>
        <v>0</v>
      </c>
      <c r="U514" s="303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04"/>
      <c r="AF514" s="304"/>
      <c r="AG514" s="304"/>
      <c r="AH514" s="158"/>
      <c r="AI514" s="158"/>
      <c r="AJ514" s="304"/>
      <c r="AK514" s="304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  <c r="BA514" s="158"/>
      <c r="BB514" s="158"/>
      <c r="BC514" s="158"/>
      <c r="BD514" s="158"/>
      <c r="BE514" s="158"/>
      <c r="BF514" s="158"/>
      <c r="BG514" s="158"/>
      <c r="BH514" s="158"/>
      <c r="BI514" s="158"/>
      <c r="BJ514" s="158"/>
      <c r="BK514" s="158"/>
      <c r="BL514" s="158"/>
      <c r="BM514" s="158"/>
      <c r="BN514" s="158"/>
      <c r="BO514" s="158"/>
      <c r="BP514" s="158"/>
      <c r="BQ514" s="158"/>
      <c r="BR514" s="158"/>
      <c r="BS514" s="158"/>
      <c r="BT514" s="158"/>
      <c r="BU514" s="14"/>
      <c r="BV514" s="14"/>
      <c r="BW514" s="14"/>
      <c r="BX514" s="14"/>
      <c r="BY514" s="14"/>
      <c r="BZ514" s="14"/>
      <c r="CA514" s="14"/>
      <c r="CB514" s="14"/>
    </row>
    <row r="515" spans="1:80" ht="20.100000000000001" customHeight="1" x14ac:dyDescent="0.25">
      <c r="A515" s="146"/>
      <c r="B515" s="163" t="s">
        <v>519</v>
      </c>
      <c r="C515" s="147"/>
      <c r="D515" s="147"/>
      <c r="E515" s="148"/>
      <c r="F515" s="148"/>
      <c r="G515" s="148"/>
      <c r="H515" s="266"/>
      <c r="I515" s="148"/>
      <c r="J515" s="149"/>
      <c r="K515" s="147"/>
      <c r="L515" s="147" t="s">
        <v>131</v>
      </c>
      <c r="M515" s="147"/>
      <c r="N515" s="147"/>
      <c r="O515" s="147" t="str">
        <f t="shared" si="45"/>
        <v xml:space="preserve">GERANIUM LIERRE DOUBLE ROSE </v>
      </c>
      <c r="P515" s="150">
        <v>515</v>
      </c>
      <c r="Q515" s="150"/>
      <c r="R515" s="20"/>
      <c r="S515" s="20"/>
      <c r="T515" s="20"/>
      <c r="U515" s="506"/>
      <c r="V515" s="507"/>
      <c r="W515" s="507"/>
      <c r="X515" s="507"/>
      <c r="Y515" s="507"/>
      <c r="Z515" s="507"/>
      <c r="AA515" s="507"/>
      <c r="AB515" s="507"/>
      <c r="AC515" s="507"/>
      <c r="AD515" s="507"/>
      <c r="AE515" s="507"/>
      <c r="AF515" s="507"/>
      <c r="AG515" s="507"/>
      <c r="AH515" s="507"/>
      <c r="AI515" s="507"/>
      <c r="AJ515" s="507"/>
      <c r="AK515" s="507"/>
      <c r="AL515" s="507"/>
      <c r="AM515" s="507"/>
      <c r="AN515" s="507"/>
      <c r="AO515" s="507"/>
      <c r="AP515" s="507"/>
      <c r="AQ515" s="507"/>
      <c r="AR515" s="507"/>
      <c r="AS515" s="507"/>
      <c r="AT515" s="507"/>
      <c r="AU515" s="507"/>
      <c r="AV515" s="507"/>
      <c r="AW515" s="507"/>
      <c r="AX515" s="507"/>
      <c r="AY515" s="507"/>
      <c r="AZ515" s="507"/>
      <c r="BA515" s="507"/>
      <c r="BB515" s="507"/>
      <c r="BC515" s="507"/>
      <c r="BD515" s="507"/>
      <c r="BE515" s="507"/>
      <c r="BF515" s="507"/>
      <c r="BG515" s="507"/>
      <c r="BH515" s="507"/>
      <c r="BI515" s="507"/>
      <c r="BJ515" s="507"/>
      <c r="BK515" s="507"/>
      <c r="BL515" s="507"/>
      <c r="BM515" s="507"/>
      <c r="BN515" s="507"/>
      <c r="BO515" s="507"/>
      <c r="BP515" s="507"/>
      <c r="BQ515" s="507"/>
      <c r="BR515" s="507"/>
      <c r="BS515" s="507"/>
      <c r="BT515" s="507"/>
      <c r="BU515" s="14"/>
      <c r="BV515" s="14"/>
      <c r="BW515" s="14"/>
      <c r="BX515" s="14"/>
      <c r="BY515" s="14"/>
      <c r="BZ515" s="14"/>
      <c r="CA515" s="14"/>
      <c r="CB515" s="14"/>
    </row>
    <row r="516" spans="1:80" ht="20.100000000000001" customHeight="1" x14ac:dyDescent="0.25">
      <c r="A516" s="23">
        <v>1902</v>
      </c>
      <c r="B516" s="24" t="s">
        <v>516</v>
      </c>
      <c r="C516" s="24" t="s">
        <v>1255</v>
      </c>
      <c r="D516" s="24" t="s">
        <v>1626</v>
      </c>
      <c r="E516" s="66" t="s">
        <v>120</v>
      </c>
      <c r="F516" s="66" t="s">
        <v>121</v>
      </c>
      <c r="G516" s="64">
        <v>30</v>
      </c>
      <c r="H516" s="64">
        <v>8</v>
      </c>
      <c r="I516" s="66" t="s">
        <v>176</v>
      </c>
      <c r="J516" s="72">
        <v>0.03</v>
      </c>
      <c r="K516" s="24" t="s">
        <v>471</v>
      </c>
      <c r="L516" s="24" t="s">
        <v>476</v>
      </c>
      <c r="M516" s="24"/>
      <c r="N516" s="24" t="s">
        <v>125</v>
      </c>
      <c r="O516" s="24" t="str">
        <f t="shared" si="45"/>
        <v>GERANIUM LIERRE DOUBLE Doblino® Rose technigera</v>
      </c>
      <c r="P516" s="54">
        <v>516</v>
      </c>
      <c r="Q516" s="54">
        <v>8</v>
      </c>
      <c r="R516" s="20">
        <f t="shared" si="46"/>
        <v>0</v>
      </c>
      <c r="S516" s="20">
        <f t="shared" si="47"/>
        <v>0</v>
      </c>
      <c r="T516" s="20">
        <f t="shared" si="48"/>
        <v>0</v>
      </c>
      <c r="U516" s="303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04"/>
      <c r="AF516" s="304"/>
      <c r="AG516" s="304"/>
      <c r="AH516" s="44"/>
      <c r="AI516" s="44"/>
      <c r="AJ516" s="304"/>
      <c r="AK516" s="30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14"/>
      <c r="BV516" s="14"/>
      <c r="BW516" s="14"/>
      <c r="BX516" s="14"/>
      <c r="BY516" s="14"/>
      <c r="BZ516" s="14"/>
      <c r="CA516" s="14"/>
      <c r="CB516" s="14"/>
    </row>
    <row r="517" spans="1:80" ht="20.100000000000001" customHeight="1" x14ac:dyDescent="0.25">
      <c r="A517" s="125">
        <v>2048</v>
      </c>
      <c r="B517" s="126" t="s">
        <v>516</v>
      </c>
      <c r="C517" s="126" t="s">
        <v>1256</v>
      </c>
      <c r="D517" s="126" t="s">
        <v>1626</v>
      </c>
      <c r="E517" s="127" t="s">
        <v>120</v>
      </c>
      <c r="F517" s="127" t="s">
        <v>121</v>
      </c>
      <c r="G517" s="128">
        <v>30</v>
      </c>
      <c r="H517" s="128">
        <v>8</v>
      </c>
      <c r="I517" s="127" t="s">
        <v>176</v>
      </c>
      <c r="J517" s="129">
        <v>0.03</v>
      </c>
      <c r="K517" s="126" t="s">
        <v>471</v>
      </c>
      <c r="L517" s="126" t="s">
        <v>476</v>
      </c>
      <c r="M517" s="126"/>
      <c r="N517" s="126" t="s">
        <v>125</v>
      </c>
      <c r="O517" s="126" t="str">
        <f t="shared" si="45"/>
        <v>GERANIUM LIERRE DOUBLE Doblino® Rose Clair technigera</v>
      </c>
      <c r="P517" s="130">
        <v>517</v>
      </c>
      <c r="Q517" s="130">
        <v>8</v>
      </c>
      <c r="R517" s="20">
        <f t="shared" si="46"/>
        <v>0</v>
      </c>
      <c r="S517" s="20">
        <f t="shared" si="47"/>
        <v>0</v>
      </c>
      <c r="T517" s="20">
        <f t="shared" si="48"/>
        <v>0</v>
      </c>
      <c r="U517" s="303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04"/>
      <c r="AF517" s="304"/>
      <c r="AG517" s="304"/>
      <c r="AH517" s="158"/>
      <c r="AI517" s="158"/>
      <c r="AJ517" s="304"/>
      <c r="AK517" s="304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  <c r="BA517" s="158"/>
      <c r="BB517" s="158"/>
      <c r="BC517" s="158"/>
      <c r="BD517" s="158"/>
      <c r="BE517" s="158"/>
      <c r="BF517" s="158"/>
      <c r="BG517" s="158"/>
      <c r="BH517" s="158"/>
      <c r="BI517" s="158"/>
      <c r="BJ517" s="158"/>
      <c r="BK517" s="158"/>
      <c r="BL517" s="158"/>
      <c r="BM517" s="158"/>
      <c r="BN517" s="158"/>
      <c r="BO517" s="158"/>
      <c r="BP517" s="158"/>
      <c r="BQ517" s="158"/>
      <c r="BR517" s="158"/>
      <c r="BS517" s="158"/>
      <c r="BT517" s="158"/>
      <c r="BU517" s="14"/>
      <c r="BV517" s="14"/>
      <c r="BW517" s="14"/>
      <c r="BX517" s="14"/>
      <c r="BY517" s="14"/>
      <c r="BZ517" s="14"/>
      <c r="CA517" s="14"/>
      <c r="CB517" s="14"/>
    </row>
    <row r="518" spans="1:80" ht="20.100000000000001" customHeight="1" x14ac:dyDescent="0.25">
      <c r="A518" s="23">
        <v>1904</v>
      </c>
      <c r="B518" s="24" t="s">
        <v>516</v>
      </c>
      <c r="C518" s="24" t="s">
        <v>1257</v>
      </c>
      <c r="D518" s="24" t="s">
        <v>1626</v>
      </c>
      <c r="E518" s="66" t="s">
        <v>120</v>
      </c>
      <c r="F518" s="66" t="s">
        <v>121</v>
      </c>
      <c r="G518" s="64">
        <v>30</v>
      </c>
      <c r="H518" s="64">
        <v>8</v>
      </c>
      <c r="I518" s="66" t="s">
        <v>176</v>
      </c>
      <c r="J518" s="72">
        <v>0.03</v>
      </c>
      <c r="K518" s="24" t="s">
        <v>471</v>
      </c>
      <c r="L518" s="24" t="s">
        <v>476</v>
      </c>
      <c r="M518" s="24"/>
      <c r="N518" s="24" t="s">
        <v>125</v>
      </c>
      <c r="O518" s="24" t="str">
        <f t="shared" si="45"/>
        <v>GERANIUM LIERRE DOUBLE Doblino® Framboise technigera</v>
      </c>
      <c r="P518" s="54">
        <v>518</v>
      </c>
      <c r="Q518" s="54">
        <v>8</v>
      </c>
      <c r="R518" s="20">
        <f t="shared" si="46"/>
        <v>0</v>
      </c>
      <c r="S518" s="20">
        <f t="shared" si="47"/>
        <v>0</v>
      </c>
      <c r="T518" s="20">
        <f t="shared" si="48"/>
        <v>0</v>
      </c>
      <c r="U518" s="303"/>
      <c r="V518" s="304"/>
      <c r="W518" s="304"/>
      <c r="X518" s="304"/>
      <c r="Y518" s="304"/>
      <c r="Z518" s="304"/>
      <c r="AA518" s="304"/>
      <c r="AB518" s="304"/>
      <c r="AC518" s="304"/>
      <c r="AD518" s="304"/>
      <c r="AE518" s="304"/>
      <c r="AF518" s="304"/>
      <c r="AG518" s="304"/>
      <c r="AH518" s="44"/>
      <c r="AI518" s="44"/>
      <c r="AJ518" s="304"/>
      <c r="AK518" s="30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14"/>
      <c r="BV518" s="14"/>
      <c r="BW518" s="14"/>
      <c r="BX518" s="14"/>
      <c r="BY518" s="14"/>
      <c r="BZ518" s="14"/>
      <c r="CA518" s="14"/>
      <c r="CB518" s="14"/>
    </row>
    <row r="519" spans="1:80" ht="20.100000000000001" customHeight="1" x14ac:dyDescent="0.25">
      <c r="A519" s="125">
        <v>2053</v>
      </c>
      <c r="B519" s="126" t="s">
        <v>516</v>
      </c>
      <c r="C519" s="126" t="s">
        <v>1258</v>
      </c>
      <c r="D519" s="126" t="s">
        <v>1626</v>
      </c>
      <c r="E519" s="127" t="s">
        <v>120</v>
      </c>
      <c r="F519" s="127" t="s">
        <v>121</v>
      </c>
      <c r="G519" s="128">
        <v>30</v>
      </c>
      <c r="H519" s="128">
        <v>8</v>
      </c>
      <c r="I519" s="127" t="s">
        <v>176</v>
      </c>
      <c r="J519" s="129">
        <v>0.03</v>
      </c>
      <c r="K519" s="126" t="s">
        <v>471</v>
      </c>
      <c r="L519" s="126" t="s">
        <v>476</v>
      </c>
      <c r="M519" s="126"/>
      <c r="N519" s="126" t="s">
        <v>125</v>
      </c>
      <c r="O519" s="126" t="str">
        <f t="shared" si="45"/>
        <v>GERANIUM LIERRE DOUBLE Doblino® Rose Foncé technigera</v>
      </c>
      <c r="P519" s="130">
        <v>519</v>
      </c>
      <c r="Q519" s="130">
        <v>8</v>
      </c>
      <c r="R519" s="20">
        <f t="shared" si="46"/>
        <v>0</v>
      </c>
      <c r="S519" s="20">
        <f t="shared" si="47"/>
        <v>0</v>
      </c>
      <c r="T519" s="20">
        <f t="shared" si="48"/>
        <v>0</v>
      </c>
      <c r="U519" s="303"/>
      <c r="V519" s="304"/>
      <c r="W519" s="304"/>
      <c r="X519" s="304"/>
      <c r="Y519" s="304"/>
      <c r="Z519" s="304"/>
      <c r="AA519" s="304"/>
      <c r="AB519" s="304"/>
      <c r="AC519" s="304"/>
      <c r="AD519" s="304"/>
      <c r="AE519" s="304"/>
      <c r="AF519" s="304"/>
      <c r="AG519" s="304"/>
      <c r="AH519" s="158"/>
      <c r="AI519" s="158"/>
      <c r="AJ519" s="304"/>
      <c r="AK519" s="304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  <c r="BA519" s="158"/>
      <c r="BB519" s="158"/>
      <c r="BC519" s="158"/>
      <c r="BD519" s="158"/>
      <c r="BE519" s="158"/>
      <c r="BF519" s="158"/>
      <c r="BG519" s="158"/>
      <c r="BH519" s="158"/>
      <c r="BI519" s="158"/>
      <c r="BJ519" s="158"/>
      <c r="BK519" s="158"/>
      <c r="BL519" s="158"/>
      <c r="BM519" s="158"/>
      <c r="BN519" s="158"/>
      <c r="BO519" s="158"/>
      <c r="BP519" s="158"/>
      <c r="BQ519" s="158"/>
      <c r="BR519" s="158"/>
      <c r="BS519" s="158"/>
      <c r="BT519" s="158"/>
      <c r="BU519" s="14"/>
      <c r="BV519" s="14"/>
      <c r="BW519" s="14"/>
      <c r="BX519" s="14"/>
      <c r="BY519" s="14"/>
      <c r="BZ519" s="14"/>
      <c r="CA519" s="14"/>
      <c r="CB519" s="14"/>
    </row>
    <row r="520" spans="1:80" ht="20.100000000000001" customHeight="1" x14ac:dyDescent="0.25">
      <c r="A520" s="146"/>
      <c r="B520" s="163" t="s">
        <v>520</v>
      </c>
      <c r="C520" s="147"/>
      <c r="D520" s="147"/>
      <c r="E520" s="148"/>
      <c r="F520" s="148"/>
      <c r="G520" s="148"/>
      <c r="H520" s="266"/>
      <c r="I520" s="148"/>
      <c r="J520" s="149"/>
      <c r="K520" s="147"/>
      <c r="L520" s="147" t="s">
        <v>131</v>
      </c>
      <c r="M520" s="147"/>
      <c r="N520" s="147"/>
      <c r="O520" s="147" t="str">
        <f t="shared" ref="O520:O582" si="49">_xlfn.CONCAT(B520," ", C520)</f>
        <v xml:space="preserve">GERANIUM LIERRE DOUBLE ROUGE </v>
      </c>
      <c r="P520" s="150">
        <v>520</v>
      </c>
      <c r="Q520" s="150"/>
      <c r="R520" s="20"/>
      <c r="S520" s="20"/>
      <c r="T520" s="20"/>
      <c r="U520" s="506"/>
      <c r="V520" s="507"/>
      <c r="W520" s="507"/>
      <c r="X520" s="507"/>
      <c r="Y520" s="507"/>
      <c r="Z520" s="507"/>
      <c r="AA520" s="507"/>
      <c r="AB520" s="507"/>
      <c r="AC520" s="507"/>
      <c r="AD520" s="507"/>
      <c r="AE520" s="507"/>
      <c r="AF520" s="507"/>
      <c r="AG520" s="507"/>
      <c r="AH520" s="507"/>
      <c r="AI520" s="507"/>
      <c r="AJ520" s="507"/>
      <c r="AK520" s="507"/>
      <c r="AL520" s="507"/>
      <c r="AM520" s="507"/>
      <c r="AN520" s="507"/>
      <c r="AO520" s="507"/>
      <c r="AP520" s="507"/>
      <c r="AQ520" s="507"/>
      <c r="AR520" s="507"/>
      <c r="AS520" s="507"/>
      <c r="AT520" s="507"/>
      <c r="AU520" s="507"/>
      <c r="AV520" s="507"/>
      <c r="AW520" s="507"/>
      <c r="AX520" s="507"/>
      <c r="AY520" s="507"/>
      <c r="AZ520" s="507"/>
      <c r="BA520" s="507"/>
      <c r="BB520" s="507"/>
      <c r="BC520" s="507"/>
      <c r="BD520" s="507"/>
      <c r="BE520" s="507"/>
      <c r="BF520" s="507"/>
      <c r="BG520" s="507"/>
      <c r="BH520" s="507"/>
      <c r="BI520" s="507"/>
      <c r="BJ520" s="507"/>
      <c r="BK520" s="507"/>
      <c r="BL520" s="507"/>
      <c r="BM520" s="507"/>
      <c r="BN520" s="507"/>
      <c r="BO520" s="507"/>
      <c r="BP520" s="507"/>
      <c r="BQ520" s="507"/>
      <c r="BR520" s="507"/>
      <c r="BS520" s="507"/>
      <c r="BT520" s="507"/>
      <c r="BU520" s="14"/>
      <c r="BV520" s="14"/>
      <c r="BW520" s="14"/>
      <c r="BX520" s="14"/>
      <c r="BY520" s="14"/>
      <c r="BZ520" s="14"/>
      <c r="CA520" s="14"/>
      <c r="CB520" s="14"/>
    </row>
    <row r="521" spans="1:80" ht="20.100000000000001" customHeight="1" x14ac:dyDescent="0.25">
      <c r="A521" s="23">
        <v>23785</v>
      </c>
      <c r="B521" s="24" t="s">
        <v>516</v>
      </c>
      <c r="C521" s="24" t="s">
        <v>521</v>
      </c>
      <c r="D521" s="24" t="s">
        <v>1642</v>
      </c>
      <c r="E521" s="66" t="s">
        <v>120</v>
      </c>
      <c r="F521" s="66" t="s">
        <v>121</v>
      </c>
      <c r="G521" s="64">
        <v>30</v>
      </c>
      <c r="H521" s="64">
        <v>8</v>
      </c>
      <c r="I521" s="66" t="s">
        <v>176</v>
      </c>
      <c r="J521" s="72">
        <v>0.04</v>
      </c>
      <c r="K521" s="24" t="s">
        <v>471</v>
      </c>
      <c r="L521" s="24" t="s">
        <v>476</v>
      </c>
      <c r="M521" s="24"/>
      <c r="N521" s="24" t="s">
        <v>125</v>
      </c>
      <c r="O521" s="24" t="str">
        <f t="shared" si="49"/>
        <v>GERANIUM LIERRE DOUBLE Polly pac</v>
      </c>
      <c r="P521" s="54">
        <v>521</v>
      </c>
      <c r="Q521" s="54">
        <v>8</v>
      </c>
      <c r="R521" s="20">
        <f t="shared" si="46"/>
        <v>0</v>
      </c>
      <c r="S521" s="20">
        <f t="shared" si="47"/>
        <v>0</v>
      </c>
      <c r="T521" s="20">
        <f t="shared" si="48"/>
        <v>0</v>
      </c>
      <c r="U521" s="303"/>
      <c r="V521" s="304"/>
      <c r="W521" s="304"/>
      <c r="X521" s="304"/>
      <c r="Y521" s="304"/>
      <c r="Z521" s="304"/>
      <c r="AA521" s="304"/>
      <c r="AB521" s="304"/>
      <c r="AC521" s="304"/>
      <c r="AD521" s="44"/>
      <c r="AE521" s="44"/>
      <c r="AF521" s="304"/>
      <c r="AG521" s="304"/>
      <c r="AH521" s="44"/>
      <c r="AI521" s="44"/>
      <c r="AJ521" s="304"/>
      <c r="AK521" s="30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14"/>
      <c r="BV521" s="14"/>
      <c r="BW521" s="14"/>
      <c r="BX521" s="14"/>
      <c r="BY521" s="14"/>
      <c r="BZ521" s="14"/>
      <c r="CA521" s="14"/>
      <c r="CB521" s="14"/>
    </row>
    <row r="522" spans="1:80" ht="20.100000000000001" customHeight="1" x14ac:dyDescent="0.25">
      <c r="A522" s="125">
        <v>1601</v>
      </c>
      <c r="B522" s="126" t="s">
        <v>516</v>
      </c>
      <c r="C522" s="126" t="s">
        <v>1259</v>
      </c>
      <c r="D522" s="126" t="s">
        <v>1626</v>
      </c>
      <c r="E522" s="127" t="s">
        <v>120</v>
      </c>
      <c r="F522" s="127" t="s">
        <v>121</v>
      </c>
      <c r="G522" s="128">
        <v>30</v>
      </c>
      <c r="H522" s="128">
        <v>8</v>
      </c>
      <c r="I522" s="127" t="s">
        <v>176</v>
      </c>
      <c r="J522" s="129">
        <v>0.03</v>
      </c>
      <c r="K522" s="126" t="s">
        <v>471</v>
      </c>
      <c r="L522" s="126" t="s">
        <v>476</v>
      </c>
      <c r="M522" s="126"/>
      <c r="N522" s="126" t="s">
        <v>125</v>
      </c>
      <c r="O522" s="126" t="str">
        <f t="shared" si="49"/>
        <v>GERANIUM LIERRE DOUBLE Doblino® Rouge technigera</v>
      </c>
      <c r="P522" s="130">
        <v>522</v>
      </c>
      <c r="Q522" s="130">
        <v>8</v>
      </c>
      <c r="R522" s="20">
        <f t="shared" si="46"/>
        <v>0</v>
      </c>
      <c r="S522" s="20">
        <f t="shared" si="47"/>
        <v>0</v>
      </c>
      <c r="T522" s="20">
        <f t="shared" si="48"/>
        <v>0</v>
      </c>
      <c r="U522" s="303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158"/>
      <c r="AI522" s="158"/>
      <c r="AJ522" s="304"/>
      <c r="AK522" s="304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  <c r="BA522" s="158"/>
      <c r="BB522" s="158"/>
      <c r="BC522" s="158"/>
      <c r="BD522" s="158"/>
      <c r="BE522" s="158"/>
      <c r="BF522" s="158"/>
      <c r="BG522" s="158"/>
      <c r="BH522" s="158"/>
      <c r="BI522" s="158"/>
      <c r="BJ522" s="158"/>
      <c r="BK522" s="158"/>
      <c r="BL522" s="158"/>
      <c r="BM522" s="158"/>
      <c r="BN522" s="158"/>
      <c r="BO522" s="158"/>
      <c r="BP522" s="158"/>
      <c r="BQ522" s="158"/>
      <c r="BR522" s="158"/>
      <c r="BS522" s="158"/>
      <c r="BT522" s="158"/>
      <c r="BU522" s="14"/>
      <c r="BV522" s="14"/>
      <c r="BW522" s="14"/>
      <c r="BX522" s="14"/>
      <c r="BY522" s="14"/>
      <c r="BZ522" s="14"/>
      <c r="CA522" s="14"/>
      <c r="CB522" s="14"/>
    </row>
    <row r="523" spans="1:80" ht="20.100000000000001" customHeight="1" x14ac:dyDescent="0.25">
      <c r="A523" s="23">
        <v>2046</v>
      </c>
      <c r="B523" s="24" t="s">
        <v>516</v>
      </c>
      <c r="C523" s="24" t="s">
        <v>1260</v>
      </c>
      <c r="D523" s="24" t="s">
        <v>1626</v>
      </c>
      <c r="E523" s="66" t="s">
        <v>120</v>
      </c>
      <c r="F523" s="66" t="s">
        <v>121</v>
      </c>
      <c r="G523" s="64">
        <v>30</v>
      </c>
      <c r="H523" s="64">
        <v>8</v>
      </c>
      <c r="I523" s="66" t="s">
        <v>176</v>
      </c>
      <c r="J523" s="72">
        <v>0.03</v>
      </c>
      <c r="K523" s="24" t="s">
        <v>471</v>
      </c>
      <c r="L523" s="24" t="s">
        <v>476</v>
      </c>
      <c r="M523" s="24"/>
      <c r="N523" s="24" t="s">
        <v>125</v>
      </c>
      <c r="O523" s="24" t="str">
        <f t="shared" si="49"/>
        <v>GERANIUM LIERRE DOUBLE Doblino® Rouge Fonce technigera</v>
      </c>
      <c r="P523" s="54">
        <v>523</v>
      </c>
      <c r="Q523" s="54">
        <v>8</v>
      </c>
      <c r="R523" s="20">
        <f t="shared" si="46"/>
        <v>0</v>
      </c>
      <c r="S523" s="20">
        <f t="shared" si="47"/>
        <v>0</v>
      </c>
      <c r="T523" s="20">
        <f t="shared" si="48"/>
        <v>0</v>
      </c>
      <c r="U523" s="303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44"/>
      <c r="AI523" s="44"/>
      <c r="AJ523" s="304"/>
      <c r="AK523" s="30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14"/>
      <c r="BV523" s="14"/>
      <c r="BW523" s="14"/>
      <c r="BX523" s="14"/>
      <c r="BY523" s="14"/>
      <c r="BZ523" s="14"/>
      <c r="CA523" s="14"/>
      <c r="CB523" s="14"/>
    </row>
    <row r="524" spans="1:80" ht="20.100000000000001" customHeight="1" x14ac:dyDescent="0.25">
      <c r="A524" s="125">
        <v>13102</v>
      </c>
      <c r="B524" s="126" t="s">
        <v>516</v>
      </c>
      <c r="C524" s="126" t="s">
        <v>522</v>
      </c>
      <c r="D524" s="126" t="s">
        <v>1642</v>
      </c>
      <c r="E524" s="127" t="s">
        <v>120</v>
      </c>
      <c r="F524" s="127" t="s">
        <v>121</v>
      </c>
      <c r="G524" s="128">
        <v>30</v>
      </c>
      <c r="H524" s="128">
        <v>8</v>
      </c>
      <c r="I524" s="127" t="s">
        <v>176</v>
      </c>
      <c r="J524" s="129">
        <v>0.04</v>
      </c>
      <c r="K524" s="126" t="s">
        <v>471</v>
      </c>
      <c r="L524" s="126" t="s">
        <v>476</v>
      </c>
      <c r="M524" s="126"/>
      <c r="N524" s="126" t="s">
        <v>125</v>
      </c>
      <c r="O524" s="126" t="str">
        <f t="shared" si="49"/>
        <v>GERANIUM LIERRE DOUBLE Ruby pac</v>
      </c>
      <c r="P524" s="130">
        <v>524</v>
      </c>
      <c r="Q524" s="130">
        <v>8</v>
      </c>
      <c r="R524" s="20">
        <f t="shared" si="46"/>
        <v>0</v>
      </c>
      <c r="S524" s="20">
        <f t="shared" si="47"/>
        <v>0</v>
      </c>
      <c r="T524" s="20">
        <f t="shared" si="48"/>
        <v>0</v>
      </c>
      <c r="U524" s="303"/>
      <c r="V524" s="304"/>
      <c r="W524" s="304"/>
      <c r="X524" s="304"/>
      <c r="Y524" s="304"/>
      <c r="Z524" s="304"/>
      <c r="AA524" s="304"/>
      <c r="AB524" s="304"/>
      <c r="AC524" s="304"/>
      <c r="AD524" s="158"/>
      <c r="AE524" s="158"/>
      <c r="AF524" s="304"/>
      <c r="AG524" s="304"/>
      <c r="AH524" s="158"/>
      <c r="AI524" s="158"/>
      <c r="AJ524" s="304"/>
      <c r="AK524" s="304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  <c r="BA524" s="158"/>
      <c r="BB524" s="158"/>
      <c r="BC524" s="158"/>
      <c r="BD524" s="158"/>
      <c r="BE524" s="158"/>
      <c r="BF524" s="158"/>
      <c r="BG524" s="158"/>
      <c r="BH524" s="158"/>
      <c r="BI524" s="158"/>
      <c r="BJ524" s="158"/>
      <c r="BK524" s="158"/>
      <c r="BL524" s="158"/>
      <c r="BM524" s="158"/>
      <c r="BN524" s="158"/>
      <c r="BO524" s="158"/>
      <c r="BP524" s="158"/>
      <c r="BQ524" s="158"/>
      <c r="BR524" s="158"/>
      <c r="BS524" s="158"/>
      <c r="BT524" s="158"/>
      <c r="BU524" s="14"/>
      <c r="BV524" s="14"/>
      <c r="BW524" s="14"/>
      <c r="BX524" s="14"/>
      <c r="BY524" s="14"/>
      <c r="BZ524" s="14"/>
      <c r="CA524" s="14"/>
      <c r="CB524" s="14"/>
    </row>
    <row r="525" spans="1:80" ht="20.100000000000001" customHeight="1" x14ac:dyDescent="0.25">
      <c r="A525" s="23">
        <v>1905</v>
      </c>
      <c r="B525" s="24" t="s">
        <v>516</v>
      </c>
      <c r="C525" s="24" t="s">
        <v>1261</v>
      </c>
      <c r="D525" s="24" t="s">
        <v>1626</v>
      </c>
      <c r="E525" s="66" t="s">
        <v>120</v>
      </c>
      <c r="F525" s="66" t="s">
        <v>121</v>
      </c>
      <c r="G525" s="64">
        <v>30</v>
      </c>
      <c r="H525" s="64">
        <v>8</v>
      </c>
      <c r="I525" s="66" t="s">
        <v>176</v>
      </c>
      <c r="J525" s="72">
        <v>0.03</v>
      </c>
      <c r="K525" s="24" t="s">
        <v>471</v>
      </c>
      <c r="L525" s="24" t="s">
        <v>476</v>
      </c>
      <c r="M525" s="24"/>
      <c r="N525" s="24" t="s">
        <v>125</v>
      </c>
      <c r="O525" s="24" t="str">
        <f t="shared" si="49"/>
        <v>GERANIUM LIERRE DOUBLE Doblino® Magenta technigera</v>
      </c>
      <c r="P525" s="54">
        <v>525</v>
      </c>
      <c r="Q525" s="54">
        <v>8</v>
      </c>
      <c r="R525" s="20">
        <f t="shared" si="46"/>
        <v>0</v>
      </c>
      <c r="S525" s="20">
        <f t="shared" si="47"/>
        <v>0</v>
      </c>
      <c r="T525" s="20">
        <f t="shared" si="48"/>
        <v>0</v>
      </c>
      <c r="U525" s="303"/>
      <c r="V525" s="304"/>
      <c r="W525" s="304"/>
      <c r="X525" s="304"/>
      <c r="Y525" s="304"/>
      <c r="Z525" s="304"/>
      <c r="AA525" s="304"/>
      <c r="AB525" s="304"/>
      <c r="AC525" s="304"/>
      <c r="AD525" s="304"/>
      <c r="AE525" s="304"/>
      <c r="AF525" s="304"/>
      <c r="AG525" s="304"/>
      <c r="AH525" s="44"/>
      <c r="AI525" s="44"/>
      <c r="AJ525" s="304"/>
      <c r="AK525" s="30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14"/>
      <c r="BV525" s="14"/>
      <c r="BW525" s="14"/>
      <c r="BX525" s="14"/>
      <c r="BY525" s="14"/>
      <c r="BZ525" s="14"/>
      <c r="CA525" s="14"/>
      <c r="CB525" s="14"/>
    </row>
    <row r="526" spans="1:80" ht="20.100000000000001" customHeight="1" x14ac:dyDescent="0.25">
      <c r="A526" s="146"/>
      <c r="B526" s="163" t="s">
        <v>523</v>
      </c>
      <c r="C526" s="147"/>
      <c r="D526" s="147"/>
      <c r="E526" s="148"/>
      <c r="F526" s="148"/>
      <c r="G526" s="148"/>
      <c r="H526" s="266"/>
      <c r="I526" s="148"/>
      <c r="J526" s="149"/>
      <c r="K526" s="147"/>
      <c r="L526" s="147" t="s">
        <v>131</v>
      </c>
      <c r="M526" s="147"/>
      <c r="N526" s="147"/>
      <c r="O526" s="147" t="str">
        <f t="shared" si="49"/>
        <v xml:space="preserve">GERANIUM LIERRE DOUBLE PANACHÉ </v>
      </c>
      <c r="P526" s="150">
        <v>526</v>
      </c>
      <c r="Q526" s="150"/>
      <c r="R526" s="20"/>
      <c r="S526" s="20"/>
      <c r="T526" s="20"/>
      <c r="U526" s="506"/>
      <c r="V526" s="507"/>
      <c r="W526" s="507"/>
      <c r="X526" s="507"/>
      <c r="Y526" s="507"/>
      <c r="Z526" s="507"/>
      <c r="AA526" s="507"/>
      <c r="AB526" s="507"/>
      <c r="AC526" s="507"/>
      <c r="AD526" s="507"/>
      <c r="AE526" s="507"/>
      <c r="AF526" s="507"/>
      <c r="AG526" s="507"/>
      <c r="AH526" s="507"/>
      <c r="AI526" s="507"/>
      <c r="AJ526" s="507"/>
      <c r="AK526" s="507"/>
      <c r="AL526" s="507"/>
      <c r="AM526" s="507"/>
      <c r="AN526" s="507"/>
      <c r="AO526" s="507"/>
      <c r="AP526" s="507"/>
      <c r="AQ526" s="507"/>
      <c r="AR526" s="507"/>
      <c r="AS526" s="507"/>
      <c r="AT526" s="507"/>
      <c r="AU526" s="507"/>
      <c r="AV526" s="507"/>
      <c r="AW526" s="507"/>
      <c r="AX526" s="507"/>
      <c r="AY526" s="507"/>
      <c r="AZ526" s="507"/>
      <c r="BA526" s="507"/>
      <c r="BB526" s="507"/>
      <c r="BC526" s="507"/>
      <c r="BD526" s="507"/>
      <c r="BE526" s="507"/>
      <c r="BF526" s="507"/>
      <c r="BG526" s="507"/>
      <c r="BH526" s="507"/>
      <c r="BI526" s="507"/>
      <c r="BJ526" s="507"/>
      <c r="BK526" s="507"/>
      <c r="BL526" s="507"/>
      <c r="BM526" s="507"/>
      <c r="BN526" s="507"/>
      <c r="BO526" s="507"/>
      <c r="BP526" s="507"/>
      <c r="BQ526" s="507"/>
      <c r="BR526" s="507"/>
      <c r="BS526" s="507"/>
      <c r="BT526" s="507"/>
      <c r="BU526" s="14"/>
      <c r="BV526" s="14"/>
      <c r="BW526" s="14"/>
      <c r="BX526" s="14"/>
      <c r="BY526" s="14"/>
      <c r="BZ526" s="14"/>
      <c r="CA526" s="14"/>
      <c r="CB526" s="14"/>
    </row>
    <row r="527" spans="1:80" ht="20.100000000000001" customHeight="1" x14ac:dyDescent="0.25">
      <c r="A527" s="23">
        <v>1901</v>
      </c>
      <c r="B527" s="24" t="s">
        <v>516</v>
      </c>
      <c r="C527" s="26" t="s">
        <v>1262</v>
      </c>
      <c r="D527" s="24" t="s">
        <v>1626</v>
      </c>
      <c r="E527" s="66" t="s">
        <v>120</v>
      </c>
      <c r="F527" s="66" t="s">
        <v>121</v>
      </c>
      <c r="G527" s="64">
        <v>30</v>
      </c>
      <c r="H527" s="64">
        <v>8</v>
      </c>
      <c r="I527" s="66" t="s">
        <v>176</v>
      </c>
      <c r="J527" s="72">
        <v>0.03</v>
      </c>
      <c r="K527" s="24" t="s">
        <v>471</v>
      </c>
      <c r="L527" s="24" t="s">
        <v>476</v>
      </c>
      <c r="M527" s="24"/>
      <c r="N527" s="24" t="s">
        <v>125</v>
      </c>
      <c r="O527" s="24" t="str">
        <f t="shared" si="49"/>
        <v>GERANIUM LIERRE DOUBLE Doblino® Magenta Bicolore technigera</v>
      </c>
      <c r="P527" s="54">
        <v>527</v>
      </c>
      <c r="Q527" s="54">
        <v>8</v>
      </c>
      <c r="R527" s="20">
        <f t="shared" si="46"/>
        <v>0</v>
      </c>
      <c r="S527" s="20">
        <f t="shared" si="47"/>
        <v>0</v>
      </c>
      <c r="T527" s="20">
        <f t="shared" si="48"/>
        <v>0</v>
      </c>
      <c r="U527" s="303"/>
      <c r="V527" s="304"/>
      <c r="W527" s="304"/>
      <c r="X527" s="304"/>
      <c r="Y527" s="304"/>
      <c r="Z527" s="304"/>
      <c r="AA527" s="304"/>
      <c r="AB527" s="304"/>
      <c r="AC527" s="304"/>
      <c r="AD527" s="304"/>
      <c r="AE527" s="304"/>
      <c r="AF527" s="304"/>
      <c r="AG527" s="304"/>
      <c r="AH527" s="44"/>
      <c r="AI527" s="44"/>
      <c r="AJ527" s="304"/>
      <c r="AK527" s="30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14"/>
      <c r="BV527" s="14"/>
      <c r="BW527" s="14"/>
      <c r="BX527" s="14"/>
      <c r="BY527" s="14"/>
      <c r="BZ527" s="14"/>
      <c r="CA527" s="14"/>
      <c r="CB527" s="14"/>
    </row>
    <row r="528" spans="1:80" ht="20.100000000000001" customHeight="1" x14ac:dyDescent="0.25">
      <c r="A528" s="125">
        <v>12213</v>
      </c>
      <c r="B528" s="126" t="s">
        <v>516</v>
      </c>
      <c r="C528" s="126" t="s">
        <v>524</v>
      </c>
      <c r="D528" s="126" t="s">
        <v>1642</v>
      </c>
      <c r="E528" s="127" t="s">
        <v>120</v>
      </c>
      <c r="F528" s="127" t="s">
        <v>121</v>
      </c>
      <c r="G528" s="128">
        <v>30</v>
      </c>
      <c r="H528" s="128">
        <v>8</v>
      </c>
      <c r="I528" s="127" t="s">
        <v>176</v>
      </c>
      <c r="J528" s="129">
        <v>4.4999999999999998E-2</v>
      </c>
      <c r="K528" s="126" t="s">
        <v>471</v>
      </c>
      <c r="L528" s="126" t="s">
        <v>476</v>
      </c>
      <c r="M528" s="126"/>
      <c r="N528" s="126" t="s">
        <v>125</v>
      </c>
      <c r="O528" s="126" t="str">
        <f t="shared" si="49"/>
        <v>GERANIUM LIERRE DOUBLE Mexica Ruby pac</v>
      </c>
      <c r="P528" s="130">
        <v>528</v>
      </c>
      <c r="Q528" s="130">
        <v>8</v>
      </c>
      <c r="R528" s="20">
        <f t="shared" si="46"/>
        <v>0</v>
      </c>
      <c r="S528" s="20">
        <f t="shared" si="47"/>
        <v>0</v>
      </c>
      <c r="T528" s="20">
        <f t="shared" si="48"/>
        <v>0</v>
      </c>
      <c r="U528" s="303"/>
      <c r="V528" s="304"/>
      <c r="W528" s="304"/>
      <c r="X528" s="304"/>
      <c r="Y528" s="304"/>
      <c r="Z528" s="304"/>
      <c r="AA528" s="304"/>
      <c r="AB528" s="304"/>
      <c r="AC528" s="304"/>
      <c r="AD528" s="158"/>
      <c r="AE528" s="158"/>
      <c r="AF528" s="304"/>
      <c r="AG528" s="304"/>
      <c r="AH528" s="158"/>
      <c r="AI528" s="158"/>
      <c r="AJ528" s="304"/>
      <c r="AK528" s="304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4"/>
      <c r="BV528" s="14"/>
      <c r="BW528" s="14"/>
      <c r="BX528" s="14"/>
      <c r="BY528" s="14"/>
      <c r="BZ528" s="14"/>
      <c r="CA528" s="14"/>
      <c r="CB528" s="14"/>
    </row>
    <row r="529" spans="1:80" ht="20.100000000000001" customHeight="1" x14ac:dyDescent="0.25">
      <c r="A529" s="23">
        <v>3113</v>
      </c>
      <c r="B529" s="24" t="s">
        <v>516</v>
      </c>
      <c r="C529" s="26" t="s">
        <v>1264</v>
      </c>
      <c r="D529" s="24" t="s">
        <v>1626</v>
      </c>
      <c r="E529" s="66" t="s">
        <v>120</v>
      </c>
      <c r="F529" s="66" t="s">
        <v>121</v>
      </c>
      <c r="G529" s="64">
        <v>30</v>
      </c>
      <c r="H529" s="64">
        <v>8</v>
      </c>
      <c r="I529" s="66" t="s">
        <v>176</v>
      </c>
      <c r="J529" s="72">
        <v>0.03</v>
      </c>
      <c r="K529" s="24" t="s">
        <v>471</v>
      </c>
      <c r="L529" s="24" t="s">
        <v>476</v>
      </c>
      <c r="M529" s="24"/>
      <c r="N529" s="24" t="s">
        <v>125</v>
      </c>
      <c r="O529" s="24" t="str">
        <f t="shared" si="49"/>
        <v>GERANIUM LIERRE DOUBLE Doblino® Rouge Foncé Bicolore technigera</v>
      </c>
      <c r="P529" s="54">
        <v>529</v>
      </c>
      <c r="Q529" s="54">
        <v>8</v>
      </c>
      <c r="R529" s="20">
        <f t="shared" si="46"/>
        <v>0</v>
      </c>
      <c r="S529" s="20">
        <f t="shared" si="47"/>
        <v>0</v>
      </c>
      <c r="T529" s="20">
        <f t="shared" si="48"/>
        <v>0</v>
      </c>
      <c r="U529" s="303"/>
      <c r="V529" s="304"/>
      <c r="W529" s="304"/>
      <c r="X529" s="304"/>
      <c r="Y529" s="304"/>
      <c r="Z529" s="304"/>
      <c r="AA529" s="304"/>
      <c r="AB529" s="304"/>
      <c r="AC529" s="304"/>
      <c r="AD529" s="304"/>
      <c r="AE529" s="304"/>
      <c r="AF529" s="304"/>
      <c r="AG529" s="304"/>
      <c r="AH529" s="44"/>
      <c r="AI529" s="44"/>
      <c r="AJ529" s="304"/>
      <c r="AK529" s="30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14"/>
      <c r="BV529" s="14"/>
      <c r="BW529" s="14"/>
      <c r="BX529" s="14"/>
      <c r="BY529" s="14"/>
      <c r="BZ529" s="14"/>
      <c r="CA529" s="14"/>
      <c r="CB529" s="14"/>
    </row>
    <row r="530" spans="1:80" ht="20.100000000000001" customHeight="1" x14ac:dyDescent="0.25">
      <c r="A530" s="125">
        <v>3631</v>
      </c>
      <c r="B530" s="126" t="s">
        <v>516</v>
      </c>
      <c r="C530" s="172" t="s">
        <v>1263</v>
      </c>
      <c r="D530" s="126" t="s">
        <v>1626</v>
      </c>
      <c r="E530" s="127" t="s">
        <v>120</v>
      </c>
      <c r="F530" s="127" t="s">
        <v>121</v>
      </c>
      <c r="G530" s="128">
        <v>30</v>
      </c>
      <c r="H530" s="128">
        <v>8</v>
      </c>
      <c r="I530" s="127" t="s">
        <v>176</v>
      </c>
      <c r="J530" s="129">
        <v>0.03</v>
      </c>
      <c r="K530" s="126" t="s">
        <v>471</v>
      </c>
      <c r="L530" s="126" t="s">
        <v>476</v>
      </c>
      <c r="M530" s="126"/>
      <c r="N530" s="126" t="s">
        <v>125</v>
      </c>
      <c r="O530" s="126" t="str">
        <f t="shared" si="49"/>
        <v>GERANIUM LIERRE DOUBLE Doblino® Framboise Bicolore technigera</v>
      </c>
      <c r="P530" s="130">
        <v>530</v>
      </c>
      <c r="Q530" s="130">
        <v>8</v>
      </c>
      <c r="R530" s="20">
        <f t="shared" si="46"/>
        <v>0</v>
      </c>
      <c r="S530" s="20">
        <f t="shared" si="47"/>
        <v>0</v>
      </c>
      <c r="T530" s="20">
        <f t="shared" si="48"/>
        <v>0</v>
      </c>
      <c r="U530" s="303"/>
      <c r="V530" s="304"/>
      <c r="W530" s="304"/>
      <c r="X530" s="304"/>
      <c r="Y530" s="304"/>
      <c r="Z530" s="304"/>
      <c r="AA530" s="304"/>
      <c r="AB530" s="304"/>
      <c r="AC530" s="304"/>
      <c r="AD530" s="304"/>
      <c r="AE530" s="304"/>
      <c r="AF530" s="304"/>
      <c r="AG530" s="304"/>
      <c r="AH530" s="158"/>
      <c r="AI530" s="158"/>
      <c r="AJ530" s="304"/>
      <c r="AK530" s="304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  <c r="BA530" s="158"/>
      <c r="BB530" s="158"/>
      <c r="BC530" s="158"/>
      <c r="BD530" s="158"/>
      <c r="BE530" s="158"/>
      <c r="BF530" s="158"/>
      <c r="BG530" s="158"/>
      <c r="BH530" s="158"/>
      <c r="BI530" s="158"/>
      <c r="BJ530" s="158"/>
      <c r="BK530" s="158"/>
      <c r="BL530" s="158"/>
      <c r="BM530" s="158"/>
      <c r="BN530" s="158"/>
      <c r="BO530" s="158"/>
      <c r="BP530" s="158"/>
      <c r="BQ530" s="158"/>
      <c r="BR530" s="158"/>
      <c r="BS530" s="158"/>
      <c r="BT530" s="158"/>
      <c r="BU530" s="14"/>
      <c r="BV530" s="14"/>
      <c r="BW530" s="14"/>
      <c r="BX530" s="14"/>
      <c r="BY530" s="14"/>
      <c r="BZ530" s="14"/>
      <c r="CA530" s="14"/>
      <c r="CB530" s="14"/>
    </row>
    <row r="531" spans="1:80" ht="20.100000000000001" customHeight="1" x14ac:dyDescent="0.25">
      <c r="A531" s="151"/>
      <c r="B531" s="166" t="s">
        <v>525</v>
      </c>
      <c r="C531" s="153"/>
      <c r="D531" s="153"/>
      <c r="E531" s="154"/>
      <c r="F531" s="154"/>
      <c r="G531" s="154"/>
      <c r="H531" s="267"/>
      <c r="I531" s="154"/>
      <c r="J531" s="155"/>
      <c r="K531" s="153"/>
      <c r="L531" s="153" t="s">
        <v>593</v>
      </c>
      <c r="M531" s="153"/>
      <c r="N531" s="153"/>
      <c r="O531" s="153" t="str">
        <f t="shared" si="49"/>
        <v xml:space="preserve">GERANIUM INTERSPECIFIQUE </v>
      </c>
      <c r="P531" s="156">
        <v>531</v>
      </c>
      <c r="Q531" s="156"/>
      <c r="R531" s="20"/>
      <c r="S531" s="20"/>
      <c r="T531" s="20"/>
      <c r="U531" s="508"/>
      <c r="V531" s="509"/>
      <c r="W531" s="509"/>
      <c r="X531" s="509"/>
      <c r="Y531" s="509"/>
      <c r="Z531" s="509"/>
      <c r="AA531" s="509"/>
      <c r="AB531" s="509"/>
      <c r="AC531" s="509"/>
      <c r="AD531" s="509"/>
      <c r="AE531" s="509"/>
      <c r="AF531" s="509"/>
      <c r="AG531" s="509"/>
      <c r="AH531" s="509"/>
      <c r="AI531" s="509"/>
      <c r="AJ531" s="509"/>
      <c r="AK531" s="509"/>
      <c r="AL531" s="509"/>
      <c r="AM531" s="509"/>
      <c r="AN531" s="509"/>
      <c r="AO531" s="509"/>
      <c r="AP531" s="509"/>
      <c r="AQ531" s="509"/>
      <c r="AR531" s="509"/>
      <c r="AS531" s="509"/>
      <c r="AT531" s="509"/>
      <c r="AU531" s="509"/>
      <c r="AV531" s="509"/>
      <c r="AW531" s="509"/>
      <c r="AX531" s="509"/>
      <c r="AY531" s="509"/>
      <c r="AZ531" s="509"/>
      <c r="BA531" s="509"/>
      <c r="BB531" s="509"/>
      <c r="BC531" s="509"/>
      <c r="BD531" s="509"/>
      <c r="BE531" s="509"/>
      <c r="BF531" s="509"/>
      <c r="BG531" s="509"/>
      <c r="BH531" s="509"/>
      <c r="BI531" s="509"/>
      <c r="BJ531" s="509"/>
      <c r="BK531" s="509"/>
      <c r="BL531" s="509"/>
      <c r="BM531" s="509"/>
      <c r="BN531" s="509"/>
      <c r="BO531" s="509"/>
      <c r="BP531" s="509"/>
      <c r="BQ531" s="509"/>
      <c r="BR531" s="509"/>
      <c r="BS531" s="509"/>
      <c r="BT531" s="509"/>
      <c r="BU531" s="14"/>
      <c r="BV531" s="14"/>
      <c r="BW531" s="14"/>
      <c r="BX531" s="14"/>
      <c r="BY531" s="14"/>
      <c r="BZ531" s="14"/>
      <c r="CA531" s="14"/>
      <c r="CB531" s="14"/>
    </row>
    <row r="532" spans="1:80" ht="20.100000000000001" customHeight="1" x14ac:dyDescent="0.25">
      <c r="A532" s="146"/>
      <c r="B532" s="163" t="s">
        <v>526</v>
      </c>
      <c r="C532" s="147"/>
      <c r="D532" s="147"/>
      <c r="E532" s="148"/>
      <c r="F532" s="148"/>
      <c r="G532" s="148"/>
      <c r="H532" s="266"/>
      <c r="I532" s="148"/>
      <c r="J532" s="149"/>
      <c r="K532" s="147"/>
      <c r="L532" s="147" t="s">
        <v>131</v>
      </c>
      <c r="M532" s="147"/>
      <c r="N532" s="147"/>
      <c r="O532" s="147" t="str">
        <f t="shared" si="49"/>
        <v xml:space="preserve">GERANIUM INTERSPECIFIQUE MARCADA </v>
      </c>
      <c r="P532" s="150">
        <v>532</v>
      </c>
      <c r="Q532" s="150"/>
      <c r="R532" s="20"/>
      <c r="S532" s="20"/>
      <c r="T532" s="20"/>
      <c r="U532" s="506"/>
      <c r="V532" s="507"/>
      <c r="W532" s="507"/>
      <c r="X532" s="507"/>
      <c r="Y532" s="507"/>
      <c r="Z532" s="507"/>
      <c r="AA532" s="507"/>
      <c r="AB532" s="507"/>
      <c r="AC532" s="507"/>
      <c r="AD532" s="507"/>
      <c r="AE532" s="507"/>
      <c r="AF532" s="507"/>
      <c r="AG532" s="507"/>
      <c r="AH532" s="507"/>
      <c r="AI532" s="507"/>
      <c r="AJ532" s="507"/>
      <c r="AK532" s="507"/>
      <c r="AL532" s="507"/>
      <c r="AM532" s="507"/>
      <c r="AN532" s="507"/>
      <c r="AO532" s="507"/>
      <c r="AP532" s="507"/>
      <c r="AQ532" s="507"/>
      <c r="AR532" s="507"/>
      <c r="AS532" s="507"/>
      <c r="AT532" s="507"/>
      <c r="AU532" s="507"/>
      <c r="AV532" s="507"/>
      <c r="AW532" s="507"/>
      <c r="AX532" s="507"/>
      <c r="AY532" s="507"/>
      <c r="AZ532" s="507"/>
      <c r="BA532" s="507"/>
      <c r="BB532" s="507"/>
      <c r="BC532" s="507"/>
      <c r="BD532" s="507"/>
      <c r="BE532" s="507"/>
      <c r="BF532" s="507"/>
      <c r="BG532" s="507"/>
      <c r="BH532" s="507"/>
      <c r="BI532" s="507"/>
      <c r="BJ532" s="507"/>
      <c r="BK532" s="507"/>
      <c r="BL532" s="507"/>
      <c r="BM532" s="507"/>
      <c r="BN532" s="507"/>
      <c r="BO532" s="507"/>
      <c r="BP532" s="507"/>
      <c r="BQ532" s="507"/>
      <c r="BR532" s="507"/>
      <c r="BS532" s="507"/>
      <c r="BT532" s="507"/>
      <c r="BU532" s="14"/>
      <c r="BV532" s="14"/>
      <c r="BW532" s="14"/>
      <c r="BX532" s="14"/>
      <c r="BY532" s="14"/>
      <c r="BZ532" s="14"/>
      <c r="CA532" s="14"/>
      <c r="CB532" s="14"/>
    </row>
    <row r="533" spans="1:80" ht="20.100000000000001" customHeight="1" x14ac:dyDescent="0.25">
      <c r="A533" s="23">
        <v>23789</v>
      </c>
      <c r="B533" s="24" t="s">
        <v>1597</v>
      </c>
      <c r="C533" s="24" t="s">
        <v>773</v>
      </c>
      <c r="D533" s="24" t="s">
        <v>1626</v>
      </c>
      <c r="E533" s="66" t="s">
        <v>120</v>
      </c>
      <c r="F533" s="66" t="s">
        <v>121</v>
      </c>
      <c r="G533" s="64">
        <v>30</v>
      </c>
      <c r="H533" s="64">
        <v>8</v>
      </c>
      <c r="I533" s="66" t="s">
        <v>176</v>
      </c>
      <c r="J533" s="72">
        <v>4.8000000000000001E-2</v>
      </c>
      <c r="K533" s="24" t="s">
        <v>471</v>
      </c>
      <c r="L533" s="24" t="s">
        <v>476</v>
      </c>
      <c r="M533" s="24"/>
      <c r="N533" s="24" t="s">
        <v>125</v>
      </c>
      <c r="O533" s="24" t="str">
        <f t="shared" si="49"/>
        <v>GERANIUM INTERSPE. MARCADA Dark Red</v>
      </c>
      <c r="P533" s="54">
        <v>533</v>
      </c>
      <c r="Q533" s="54">
        <v>8</v>
      </c>
      <c r="R533" s="20">
        <f t="shared" ref="R533:R594" si="50">IF(INT(S533)*10=S533*10,,"ERREUR")</f>
        <v>0</v>
      </c>
      <c r="S533" s="20">
        <f t="shared" ref="S533:S594" si="51">T533/G533</f>
        <v>0</v>
      </c>
      <c r="T533" s="20">
        <f t="shared" ref="T533:T594" si="52">SUM(U533:BT533)</f>
        <v>0</v>
      </c>
      <c r="U533" s="303"/>
      <c r="V533" s="304"/>
      <c r="W533" s="304"/>
      <c r="X533" s="304"/>
      <c r="Y533" s="304"/>
      <c r="Z533" s="304"/>
      <c r="AA533" s="304"/>
      <c r="AB533" s="304"/>
      <c r="AC533" s="304"/>
      <c r="AD533" s="304"/>
      <c r="AE533" s="304"/>
      <c r="AF533" s="304"/>
      <c r="AG533" s="304"/>
      <c r="AH533" s="44"/>
      <c r="AI533" s="44"/>
      <c r="AJ533" s="304"/>
      <c r="AK533" s="30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14"/>
      <c r="BV533" s="14"/>
      <c r="BW533" s="14"/>
      <c r="BX533" s="14"/>
      <c r="BY533" s="14"/>
      <c r="BZ533" s="14"/>
      <c r="CA533" s="14"/>
      <c r="CB533" s="14"/>
    </row>
    <row r="534" spans="1:80" ht="20.100000000000001" customHeight="1" x14ac:dyDescent="0.25">
      <c r="A534" s="125">
        <v>23787</v>
      </c>
      <c r="B534" s="126" t="s">
        <v>1597</v>
      </c>
      <c r="C534" s="126" t="s">
        <v>527</v>
      </c>
      <c r="D534" s="126" t="s">
        <v>1626</v>
      </c>
      <c r="E534" s="127" t="s">
        <v>120</v>
      </c>
      <c r="F534" s="127" t="s">
        <v>121</v>
      </c>
      <c r="G534" s="128">
        <v>30</v>
      </c>
      <c r="H534" s="128">
        <v>8</v>
      </c>
      <c r="I534" s="127" t="s">
        <v>176</v>
      </c>
      <c r="J534" s="129">
        <v>4.8000000000000001E-2</v>
      </c>
      <c r="K534" s="126" t="s">
        <v>471</v>
      </c>
      <c r="L534" s="126" t="s">
        <v>476</v>
      </c>
      <c r="M534" s="126"/>
      <c r="N534" s="126" t="s">
        <v>125</v>
      </c>
      <c r="O534" s="126" t="str">
        <f t="shared" si="49"/>
        <v>GERANIUM INTERSPE. MARCADA Magenta</v>
      </c>
      <c r="P534" s="130">
        <v>534</v>
      </c>
      <c r="Q534" s="130">
        <v>8</v>
      </c>
      <c r="R534" s="20">
        <f t="shared" si="50"/>
        <v>0</v>
      </c>
      <c r="S534" s="20">
        <f t="shared" si="51"/>
        <v>0</v>
      </c>
      <c r="T534" s="20">
        <f t="shared" si="52"/>
        <v>0</v>
      </c>
      <c r="U534" s="303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04"/>
      <c r="AF534" s="304"/>
      <c r="AG534" s="304"/>
      <c r="AH534" s="158"/>
      <c r="AI534" s="158"/>
      <c r="AJ534" s="304"/>
      <c r="AK534" s="304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  <c r="BA534" s="158"/>
      <c r="BB534" s="158"/>
      <c r="BC534" s="158"/>
      <c r="BD534" s="158"/>
      <c r="BE534" s="158"/>
      <c r="BF534" s="158"/>
      <c r="BG534" s="158"/>
      <c r="BH534" s="158"/>
      <c r="BI534" s="158"/>
      <c r="BJ534" s="158"/>
      <c r="BK534" s="158"/>
      <c r="BL534" s="158"/>
      <c r="BM534" s="158"/>
      <c r="BN534" s="158"/>
      <c r="BO534" s="158"/>
      <c r="BP534" s="158"/>
      <c r="BQ534" s="158"/>
      <c r="BR534" s="158"/>
      <c r="BS534" s="158"/>
      <c r="BT534" s="158"/>
      <c r="BU534" s="14"/>
      <c r="BV534" s="14"/>
      <c r="BW534" s="14"/>
      <c r="BX534" s="14"/>
      <c r="BY534" s="14"/>
      <c r="BZ534" s="14"/>
      <c r="CA534" s="14"/>
      <c r="CB534" s="14"/>
    </row>
    <row r="535" spans="1:80" ht="20.100000000000001" customHeight="1" x14ac:dyDescent="0.25">
      <c r="A535" s="23">
        <v>23788</v>
      </c>
      <c r="B535" s="24" t="s">
        <v>1597</v>
      </c>
      <c r="C535" s="24" t="s">
        <v>291</v>
      </c>
      <c r="D535" s="24" t="s">
        <v>1626</v>
      </c>
      <c r="E535" s="66" t="s">
        <v>120</v>
      </c>
      <c r="F535" s="66" t="s">
        <v>121</v>
      </c>
      <c r="G535" s="64">
        <v>30</v>
      </c>
      <c r="H535" s="64">
        <v>8</v>
      </c>
      <c r="I535" s="66" t="s">
        <v>176</v>
      </c>
      <c r="J535" s="72">
        <v>4.8000000000000001E-2</v>
      </c>
      <c r="K535" s="24" t="s">
        <v>471</v>
      </c>
      <c r="L535" s="24" t="s">
        <v>476</v>
      </c>
      <c r="M535" s="24"/>
      <c r="N535" s="24" t="s">
        <v>125</v>
      </c>
      <c r="O535" s="24" t="str">
        <f t="shared" si="49"/>
        <v>GERANIUM INTERSPE. MARCADA Pink</v>
      </c>
      <c r="P535" s="54">
        <v>535</v>
      </c>
      <c r="Q535" s="54">
        <v>8</v>
      </c>
      <c r="R535" s="20">
        <f t="shared" si="50"/>
        <v>0</v>
      </c>
      <c r="S535" s="20">
        <f t="shared" si="51"/>
        <v>0</v>
      </c>
      <c r="T535" s="20">
        <f t="shared" si="52"/>
        <v>0</v>
      </c>
      <c r="U535" s="303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44"/>
      <c r="AI535" s="44"/>
      <c r="AJ535" s="304"/>
      <c r="AK535" s="30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14"/>
      <c r="BV535" s="14"/>
      <c r="BW535" s="14"/>
      <c r="BX535" s="14"/>
      <c r="BY535" s="14"/>
      <c r="BZ535" s="14"/>
      <c r="CA535" s="14"/>
      <c r="CB535" s="14"/>
    </row>
    <row r="536" spans="1:80" ht="20.100000000000001" customHeight="1" x14ac:dyDescent="0.25">
      <c r="A536" s="125">
        <v>25189</v>
      </c>
      <c r="B536" s="126" t="s">
        <v>1597</v>
      </c>
      <c r="C536" s="126" t="s">
        <v>395</v>
      </c>
      <c r="D536" s="126" t="s">
        <v>1626</v>
      </c>
      <c r="E536" s="127" t="s">
        <v>120</v>
      </c>
      <c r="F536" s="127" t="s">
        <v>121</v>
      </c>
      <c r="G536" s="128">
        <v>30</v>
      </c>
      <c r="H536" s="128">
        <v>8</v>
      </c>
      <c r="I536" s="127" t="s">
        <v>176</v>
      </c>
      <c r="J536" s="129">
        <v>4.8000000000000001E-2</v>
      </c>
      <c r="K536" s="126" t="s">
        <v>471</v>
      </c>
      <c r="L536" s="126" t="s">
        <v>476</v>
      </c>
      <c r="M536" s="126"/>
      <c r="N536" s="126" t="s">
        <v>125</v>
      </c>
      <c r="O536" s="126" t="str">
        <f t="shared" si="49"/>
        <v>GERANIUM INTERSPE. MARCADA White</v>
      </c>
      <c r="P536" s="130">
        <v>536</v>
      </c>
      <c r="Q536" s="130">
        <v>8</v>
      </c>
      <c r="R536" s="20">
        <f t="shared" si="50"/>
        <v>0</v>
      </c>
      <c r="S536" s="20">
        <f t="shared" si="51"/>
        <v>0</v>
      </c>
      <c r="T536" s="20">
        <f t="shared" si="52"/>
        <v>0</v>
      </c>
      <c r="U536" s="303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158"/>
      <c r="AI536" s="158"/>
      <c r="AJ536" s="304"/>
      <c r="AK536" s="304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  <c r="BA536" s="158"/>
      <c r="BB536" s="158"/>
      <c r="BC536" s="158"/>
      <c r="BD536" s="158"/>
      <c r="BE536" s="158"/>
      <c r="BF536" s="158"/>
      <c r="BG536" s="158"/>
      <c r="BH536" s="158"/>
      <c r="BI536" s="158"/>
      <c r="BJ536" s="158"/>
      <c r="BK536" s="158"/>
      <c r="BL536" s="158"/>
      <c r="BM536" s="158"/>
      <c r="BN536" s="158"/>
      <c r="BO536" s="158"/>
      <c r="BP536" s="158"/>
      <c r="BQ536" s="158"/>
      <c r="BR536" s="158"/>
      <c r="BS536" s="158"/>
      <c r="BT536" s="158"/>
      <c r="BU536" s="14"/>
      <c r="BV536" s="14"/>
      <c r="BW536" s="14"/>
      <c r="BX536" s="14"/>
      <c r="BY536" s="14"/>
      <c r="BZ536" s="14"/>
      <c r="CA536" s="14"/>
      <c r="CB536" s="14"/>
    </row>
    <row r="537" spans="1:80" ht="20.100000000000001" customHeight="1" x14ac:dyDescent="0.25">
      <c r="A537" s="146"/>
      <c r="B537" s="163" t="s">
        <v>528</v>
      </c>
      <c r="C537" s="147"/>
      <c r="D537" s="147"/>
      <c r="E537" s="148"/>
      <c r="F537" s="148"/>
      <c r="G537" s="148"/>
      <c r="H537" s="266"/>
      <c r="I537" s="148"/>
      <c r="J537" s="149"/>
      <c r="K537" s="147"/>
      <c r="L537" s="147" t="s">
        <v>131</v>
      </c>
      <c r="M537" s="147"/>
      <c r="N537" s="147"/>
      <c r="O537" s="147" t="str">
        <f t="shared" si="49"/>
        <v xml:space="preserve">GERANIUM INTERSPECIFIQUE ZELLINO </v>
      </c>
      <c r="P537" s="150">
        <v>537</v>
      </c>
      <c r="Q537" s="150"/>
      <c r="R537" s="20"/>
      <c r="S537" s="20"/>
      <c r="T537" s="20"/>
      <c r="U537" s="506"/>
      <c r="V537" s="507"/>
      <c r="W537" s="507"/>
      <c r="X537" s="507"/>
      <c r="Y537" s="507"/>
      <c r="Z537" s="507"/>
      <c r="AA537" s="507"/>
      <c r="AB537" s="507"/>
      <c r="AC537" s="507"/>
      <c r="AD537" s="507"/>
      <c r="AE537" s="507"/>
      <c r="AF537" s="507"/>
      <c r="AG537" s="507"/>
      <c r="AH537" s="507"/>
      <c r="AI537" s="507"/>
      <c r="AJ537" s="507"/>
      <c r="AK537" s="507"/>
      <c r="AL537" s="507"/>
      <c r="AM537" s="507"/>
      <c r="AN537" s="507"/>
      <c r="AO537" s="507"/>
      <c r="AP537" s="507"/>
      <c r="AQ537" s="507"/>
      <c r="AR537" s="507"/>
      <c r="AS537" s="507"/>
      <c r="AT537" s="507"/>
      <c r="AU537" s="507"/>
      <c r="AV537" s="507"/>
      <c r="AW537" s="507"/>
      <c r="AX537" s="507"/>
      <c r="AY537" s="507"/>
      <c r="AZ537" s="507"/>
      <c r="BA537" s="507"/>
      <c r="BB537" s="507"/>
      <c r="BC537" s="507"/>
      <c r="BD537" s="507"/>
      <c r="BE537" s="507"/>
      <c r="BF537" s="507"/>
      <c r="BG537" s="507"/>
      <c r="BH537" s="507"/>
      <c r="BI537" s="507"/>
      <c r="BJ537" s="507"/>
      <c r="BK537" s="507"/>
      <c r="BL537" s="507"/>
      <c r="BM537" s="507"/>
      <c r="BN537" s="507"/>
      <c r="BO537" s="507"/>
      <c r="BP537" s="507"/>
      <c r="BQ537" s="507"/>
      <c r="BR537" s="507"/>
      <c r="BS537" s="507"/>
      <c r="BT537" s="507"/>
      <c r="BU537" s="14"/>
      <c r="BV537" s="14"/>
      <c r="BW537" s="14"/>
      <c r="BX537" s="14"/>
      <c r="BY537" s="14"/>
      <c r="BZ537" s="14"/>
      <c r="CA537" s="14"/>
      <c r="CB537" s="14"/>
    </row>
    <row r="538" spans="1:80" ht="20.100000000000001" customHeight="1" x14ac:dyDescent="0.25">
      <c r="A538" s="23">
        <v>10005</v>
      </c>
      <c r="B538" s="24" t="s">
        <v>528</v>
      </c>
      <c r="C538" s="24" t="s">
        <v>514</v>
      </c>
      <c r="D538" s="24" t="s">
        <v>1626</v>
      </c>
      <c r="E538" s="66" t="s">
        <v>120</v>
      </c>
      <c r="F538" s="66" t="s">
        <v>121</v>
      </c>
      <c r="G538" s="64">
        <v>30</v>
      </c>
      <c r="H538" s="64">
        <v>8</v>
      </c>
      <c r="I538" s="66" t="s">
        <v>176</v>
      </c>
      <c r="J538" s="72">
        <v>0.03</v>
      </c>
      <c r="K538" s="24" t="s">
        <v>471</v>
      </c>
      <c r="L538" s="24" t="s">
        <v>476</v>
      </c>
      <c r="M538" s="24"/>
      <c r="N538" s="24" t="s">
        <v>125</v>
      </c>
      <c r="O538" s="24" t="str">
        <f t="shared" si="49"/>
        <v>GERANIUM INTERSPECIFIQUE ZELLINO Mauve technigera</v>
      </c>
      <c r="P538" s="54">
        <v>538</v>
      </c>
      <c r="Q538" s="54">
        <v>8</v>
      </c>
      <c r="R538" s="20">
        <f t="shared" si="50"/>
        <v>0</v>
      </c>
      <c r="S538" s="20">
        <f t="shared" si="51"/>
        <v>0</v>
      </c>
      <c r="T538" s="20">
        <f t="shared" si="52"/>
        <v>0</v>
      </c>
      <c r="U538" s="303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04"/>
      <c r="AF538" s="304"/>
      <c r="AG538" s="304"/>
      <c r="AH538" s="44"/>
      <c r="AI538" s="44"/>
      <c r="AJ538" s="304"/>
      <c r="AK538" s="30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14"/>
      <c r="BV538" s="14"/>
      <c r="BW538" s="14"/>
      <c r="BX538" s="14"/>
      <c r="BY538" s="14"/>
      <c r="BZ538" s="14"/>
      <c r="CA538" s="14"/>
      <c r="CB538" s="14"/>
    </row>
    <row r="539" spans="1:80" ht="20.100000000000001" customHeight="1" x14ac:dyDescent="0.25">
      <c r="A539" s="125">
        <v>10003</v>
      </c>
      <c r="B539" s="126" t="s">
        <v>528</v>
      </c>
      <c r="C539" s="126" t="s">
        <v>529</v>
      </c>
      <c r="D539" s="126" t="s">
        <v>1626</v>
      </c>
      <c r="E539" s="127" t="s">
        <v>120</v>
      </c>
      <c r="F539" s="127" t="s">
        <v>121</v>
      </c>
      <c r="G539" s="128">
        <v>30</v>
      </c>
      <c r="H539" s="128">
        <v>8</v>
      </c>
      <c r="I539" s="127" t="s">
        <v>176</v>
      </c>
      <c r="J539" s="129">
        <v>0.03</v>
      </c>
      <c r="K539" s="126" t="s">
        <v>471</v>
      </c>
      <c r="L539" s="126" t="s">
        <v>476</v>
      </c>
      <c r="M539" s="126"/>
      <c r="N539" s="126" t="s">
        <v>125</v>
      </c>
      <c r="O539" s="126" t="str">
        <f t="shared" si="49"/>
        <v>GERANIUM INTERSPECIFIQUE ZELLINO Cerise technigera</v>
      </c>
      <c r="P539" s="130">
        <v>539</v>
      </c>
      <c r="Q539" s="130">
        <v>8</v>
      </c>
      <c r="R539" s="20">
        <f t="shared" si="50"/>
        <v>0</v>
      </c>
      <c r="S539" s="20">
        <f t="shared" si="51"/>
        <v>0</v>
      </c>
      <c r="T539" s="20">
        <f t="shared" si="52"/>
        <v>0</v>
      </c>
      <c r="U539" s="303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04"/>
      <c r="AF539" s="304"/>
      <c r="AG539" s="304"/>
      <c r="AH539" s="158"/>
      <c r="AI539" s="158"/>
      <c r="AJ539" s="304"/>
      <c r="AK539" s="304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  <c r="BC539" s="158"/>
      <c r="BD539" s="158"/>
      <c r="BE539" s="158"/>
      <c r="BF539" s="158"/>
      <c r="BG539" s="158"/>
      <c r="BH539" s="158"/>
      <c r="BI539" s="158"/>
      <c r="BJ539" s="158"/>
      <c r="BK539" s="158"/>
      <c r="BL539" s="158"/>
      <c r="BM539" s="158"/>
      <c r="BN539" s="158"/>
      <c r="BO539" s="158"/>
      <c r="BP539" s="158"/>
      <c r="BQ539" s="158"/>
      <c r="BR539" s="158"/>
      <c r="BS539" s="158"/>
      <c r="BT539" s="158"/>
      <c r="BU539" s="14"/>
      <c r="BV539" s="14"/>
      <c r="BW539" s="14"/>
      <c r="BX539" s="14"/>
      <c r="BY539" s="14"/>
      <c r="BZ539" s="14"/>
      <c r="CA539" s="14"/>
      <c r="CB539" s="14"/>
    </row>
    <row r="540" spans="1:80" ht="20.100000000000001" customHeight="1" x14ac:dyDescent="0.25">
      <c r="A540" s="23">
        <v>10008</v>
      </c>
      <c r="B540" s="24" t="s">
        <v>528</v>
      </c>
      <c r="C540" s="24" t="s">
        <v>530</v>
      </c>
      <c r="D540" s="24" t="s">
        <v>1626</v>
      </c>
      <c r="E540" s="66" t="s">
        <v>120</v>
      </c>
      <c r="F540" s="66" t="s">
        <v>121</v>
      </c>
      <c r="G540" s="64">
        <v>30</v>
      </c>
      <c r="H540" s="64">
        <v>8</v>
      </c>
      <c r="I540" s="66" t="s">
        <v>176</v>
      </c>
      <c r="J540" s="72">
        <v>0.03</v>
      </c>
      <c r="K540" s="24" t="s">
        <v>471</v>
      </c>
      <c r="L540" s="24" t="s">
        <v>476</v>
      </c>
      <c r="M540" s="24"/>
      <c r="N540" s="24" t="s">
        <v>125</v>
      </c>
      <c r="O540" s="24" t="str">
        <f t="shared" si="49"/>
        <v>GERANIUM INTERSPECIFIQUE ZELLINO Saumon technigera</v>
      </c>
      <c r="P540" s="54">
        <v>540</v>
      </c>
      <c r="Q540" s="54">
        <v>8</v>
      </c>
      <c r="R540" s="20">
        <f t="shared" si="50"/>
        <v>0</v>
      </c>
      <c r="S540" s="20">
        <f t="shared" si="51"/>
        <v>0</v>
      </c>
      <c r="T540" s="20">
        <f t="shared" si="52"/>
        <v>0</v>
      </c>
      <c r="U540" s="303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04"/>
      <c r="AF540" s="304"/>
      <c r="AG540" s="304"/>
      <c r="AH540" s="44"/>
      <c r="AI540" s="44"/>
      <c r="AJ540" s="304"/>
      <c r="AK540" s="30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14"/>
      <c r="BV540" s="14"/>
      <c r="BW540" s="14"/>
      <c r="BX540" s="14"/>
      <c r="BY540" s="14"/>
      <c r="BZ540" s="14"/>
      <c r="CA540" s="14"/>
      <c r="CB540" s="14"/>
    </row>
    <row r="541" spans="1:80" ht="20.100000000000001" customHeight="1" x14ac:dyDescent="0.25">
      <c r="A541" s="125">
        <v>10007</v>
      </c>
      <c r="B541" s="126" t="s">
        <v>528</v>
      </c>
      <c r="C541" s="126" t="s">
        <v>1265</v>
      </c>
      <c r="D541" s="126" t="s">
        <v>1626</v>
      </c>
      <c r="E541" s="127" t="s">
        <v>120</v>
      </c>
      <c r="F541" s="127" t="s">
        <v>121</v>
      </c>
      <c r="G541" s="128">
        <v>30</v>
      </c>
      <c r="H541" s="128">
        <v>8</v>
      </c>
      <c r="I541" s="127" t="s">
        <v>176</v>
      </c>
      <c r="J541" s="129">
        <v>0.03</v>
      </c>
      <c r="K541" s="126" t="s">
        <v>471</v>
      </c>
      <c r="L541" s="126" t="s">
        <v>476</v>
      </c>
      <c r="M541" s="126"/>
      <c r="N541" s="126" t="s">
        <v>125</v>
      </c>
      <c r="O541" s="126" t="str">
        <f t="shared" si="49"/>
        <v>GERANIUM INTERSPECIFIQUE ZELLINO Rose Fluo technigera</v>
      </c>
      <c r="P541" s="130">
        <v>541</v>
      </c>
      <c r="Q541" s="130">
        <v>8</v>
      </c>
      <c r="R541" s="20">
        <f t="shared" si="50"/>
        <v>0</v>
      </c>
      <c r="S541" s="20">
        <f t="shared" si="51"/>
        <v>0</v>
      </c>
      <c r="T541" s="20">
        <f t="shared" si="52"/>
        <v>0</v>
      </c>
      <c r="U541" s="303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04"/>
      <c r="AF541" s="304"/>
      <c r="AG541" s="304"/>
      <c r="AH541" s="158"/>
      <c r="AI541" s="158"/>
      <c r="AJ541" s="304"/>
      <c r="AK541" s="304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  <c r="BC541" s="158"/>
      <c r="BD541" s="158"/>
      <c r="BE541" s="158"/>
      <c r="BF541" s="158"/>
      <c r="BG541" s="158"/>
      <c r="BH541" s="158"/>
      <c r="BI541" s="158"/>
      <c r="BJ541" s="158"/>
      <c r="BK541" s="158"/>
      <c r="BL541" s="158"/>
      <c r="BM541" s="158"/>
      <c r="BN541" s="158"/>
      <c r="BO541" s="158"/>
      <c r="BP541" s="158"/>
      <c r="BQ541" s="158"/>
      <c r="BR541" s="158"/>
      <c r="BS541" s="158"/>
      <c r="BT541" s="158"/>
      <c r="BU541" s="14"/>
      <c r="BV541" s="14"/>
      <c r="BW541" s="14"/>
      <c r="BX541" s="14"/>
      <c r="BY541" s="14"/>
      <c r="BZ541" s="14"/>
      <c r="CA541" s="14"/>
      <c r="CB541" s="14"/>
    </row>
    <row r="542" spans="1:80" ht="20.100000000000001" customHeight="1" x14ac:dyDescent="0.25">
      <c r="A542" s="146"/>
      <c r="B542" s="163" t="s">
        <v>525</v>
      </c>
      <c r="C542" s="147"/>
      <c r="D542" s="147"/>
      <c r="E542" s="148"/>
      <c r="F542" s="148"/>
      <c r="G542" s="148"/>
      <c r="H542" s="266"/>
      <c r="I542" s="148"/>
      <c r="J542" s="149"/>
      <c r="K542" s="147"/>
      <c r="L542" s="147" t="s">
        <v>131</v>
      </c>
      <c r="M542" s="147"/>
      <c r="N542" s="147"/>
      <c r="O542" s="147" t="str">
        <f t="shared" si="49"/>
        <v xml:space="preserve">GERANIUM INTERSPECIFIQUE </v>
      </c>
      <c r="P542" s="150">
        <v>542</v>
      </c>
      <c r="Q542" s="150"/>
      <c r="R542" s="20"/>
      <c r="S542" s="20"/>
      <c r="T542" s="20"/>
      <c r="U542" s="506"/>
      <c r="V542" s="507"/>
      <c r="W542" s="507"/>
      <c r="X542" s="507"/>
      <c r="Y542" s="507"/>
      <c r="Z542" s="507"/>
      <c r="AA542" s="507"/>
      <c r="AB542" s="507"/>
      <c r="AC542" s="507"/>
      <c r="AD542" s="507"/>
      <c r="AE542" s="507"/>
      <c r="AF542" s="507"/>
      <c r="AG542" s="507"/>
      <c r="AH542" s="507"/>
      <c r="AI542" s="507"/>
      <c r="AJ542" s="507"/>
      <c r="AK542" s="507"/>
      <c r="AL542" s="507"/>
      <c r="AM542" s="507"/>
      <c r="AN542" s="507"/>
      <c r="AO542" s="507"/>
      <c r="AP542" s="507"/>
      <c r="AQ542" s="507"/>
      <c r="AR542" s="507"/>
      <c r="AS542" s="507"/>
      <c r="AT542" s="507"/>
      <c r="AU542" s="507"/>
      <c r="AV542" s="507"/>
      <c r="AW542" s="507"/>
      <c r="AX542" s="507"/>
      <c r="AY542" s="507"/>
      <c r="AZ542" s="507"/>
      <c r="BA542" s="507"/>
      <c r="BB542" s="507"/>
      <c r="BC542" s="507"/>
      <c r="BD542" s="507"/>
      <c r="BE542" s="507"/>
      <c r="BF542" s="507"/>
      <c r="BG542" s="507"/>
      <c r="BH542" s="507"/>
      <c r="BI542" s="507"/>
      <c r="BJ542" s="507"/>
      <c r="BK542" s="507"/>
      <c r="BL542" s="507"/>
      <c r="BM542" s="507"/>
      <c r="BN542" s="507"/>
      <c r="BO542" s="507"/>
      <c r="BP542" s="507"/>
      <c r="BQ542" s="507"/>
      <c r="BR542" s="507"/>
      <c r="BS542" s="507"/>
      <c r="BT542" s="507"/>
      <c r="BU542" s="14"/>
      <c r="BV542" s="14"/>
      <c r="BW542" s="14"/>
      <c r="BX542" s="14"/>
      <c r="BY542" s="14"/>
      <c r="BZ542" s="14"/>
      <c r="CA542" s="14"/>
      <c r="CB542" s="14"/>
    </row>
    <row r="543" spans="1:80" ht="20.100000000000001" customHeight="1" x14ac:dyDescent="0.25">
      <c r="A543" s="25">
        <v>13728</v>
      </c>
      <c r="B543" s="24" t="s">
        <v>525</v>
      </c>
      <c r="C543" s="24" t="s">
        <v>531</v>
      </c>
      <c r="D543" s="24" t="s">
        <v>1642</v>
      </c>
      <c r="E543" s="66" t="s">
        <v>120</v>
      </c>
      <c r="F543" s="66" t="s">
        <v>121</v>
      </c>
      <c r="G543" s="64">
        <v>30</v>
      </c>
      <c r="H543" s="64">
        <v>8</v>
      </c>
      <c r="I543" s="66" t="s">
        <v>176</v>
      </c>
      <c r="J543" s="72">
        <v>5.3999999999999999E-2</v>
      </c>
      <c r="K543" s="24" t="s">
        <v>471</v>
      </c>
      <c r="L543" s="24" t="s">
        <v>476</v>
      </c>
      <c r="M543" s="24"/>
      <c r="N543" s="24" t="s">
        <v>125</v>
      </c>
      <c r="O543" s="24" t="str">
        <f t="shared" si="49"/>
        <v>GERANIUM INTERSPECIFIQUE Cassiopeia® pac</v>
      </c>
      <c r="P543" s="54">
        <v>543</v>
      </c>
      <c r="Q543" s="54">
        <v>8</v>
      </c>
      <c r="R543" s="20">
        <f t="shared" si="50"/>
        <v>0</v>
      </c>
      <c r="S543" s="20">
        <f t="shared" si="51"/>
        <v>0</v>
      </c>
      <c r="T543" s="20">
        <f t="shared" si="52"/>
        <v>0</v>
      </c>
      <c r="U543" s="303"/>
      <c r="V543" s="304"/>
      <c r="W543" s="304"/>
      <c r="X543" s="304"/>
      <c r="Y543" s="304"/>
      <c r="Z543" s="304"/>
      <c r="AA543" s="304"/>
      <c r="AB543" s="304"/>
      <c r="AC543" s="304"/>
      <c r="AD543" s="44"/>
      <c r="AE543" s="44"/>
      <c r="AF543" s="304"/>
      <c r="AG543" s="304"/>
      <c r="AH543" s="44"/>
      <c r="AI543" s="44"/>
      <c r="AJ543" s="304"/>
      <c r="AK543" s="30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14"/>
      <c r="BV543" s="14"/>
      <c r="BW543" s="14"/>
      <c r="BX543" s="14"/>
      <c r="BY543" s="14"/>
      <c r="BZ543" s="14"/>
      <c r="CA543" s="14"/>
      <c r="CB543" s="14"/>
    </row>
    <row r="544" spans="1:80" ht="20.100000000000001" customHeight="1" x14ac:dyDescent="0.25">
      <c r="A544" s="125">
        <v>26318</v>
      </c>
      <c r="B544" s="126" t="s">
        <v>525</v>
      </c>
      <c r="C544" s="126" t="s">
        <v>1266</v>
      </c>
      <c r="D544" s="126" t="s">
        <v>1626</v>
      </c>
      <c r="E544" s="127" t="s">
        <v>120</v>
      </c>
      <c r="F544" s="127" t="s">
        <v>121</v>
      </c>
      <c r="G544" s="128">
        <v>30</v>
      </c>
      <c r="H544" s="128">
        <v>8</v>
      </c>
      <c r="I544" s="127" t="s">
        <v>176</v>
      </c>
      <c r="J544" s="129">
        <v>4.8000000000000001E-2</v>
      </c>
      <c r="K544" s="126" t="s">
        <v>471</v>
      </c>
      <c r="L544" s="126" t="s">
        <v>476</v>
      </c>
      <c r="M544" s="126" t="s">
        <v>137</v>
      </c>
      <c r="N544" s="126" t="s">
        <v>125</v>
      </c>
      <c r="O544" s="126" t="str">
        <f t="shared" si="49"/>
        <v>GERANIUM INTERSPECIFIQUE Tumbao Extra Pink</v>
      </c>
      <c r="P544" s="130">
        <v>544</v>
      </c>
      <c r="Q544" s="130">
        <v>8</v>
      </c>
      <c r="R544" s="20">
        <f t="shared" si="50"/>
        <v>0</v>
      </c>
      <c r="S544" s="20">
        <f t="shared" si="51"/>
        <v>0</v>
      </c>
      <c r="T544" s="20">
        <f t="shared" si="52"/>
        <v>0</v>
      </c>
      <c r="U544" s="303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04"/>
      <c r="AF544" s="304"/>
      <c r="AG544" s="304"/>
      <c r="AH544" s="158"/>
      <c r="AI544" s="158"/>
      <c r="AJ544" s="304"/>
      <c r="AK544" s="304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4"/>
      <c r="BV544" s="14"/>
      <c r="BW544" s="14"/>
      <c r="BX544" s="14"/>
      <c r="BY544" s="14"/>
      <c r="BZ544" s="14"/>
      <c r="CA544" s="14"/>
      <c r="CB544" s="14"/>
    </row>
    <row r="545" spans="1:80" ht="20.100000000000001" customHeight="1" x14ac:dyDescent="0.25">
      <c r="A545" s="23">
        <v>23784</v>
      </c>
      <c r="B545" s="24" t="s">
        <v>525</v>
      </c>
      <c r="C545" s="24" t="s">
        <v>1556</v>
      </c>
      <c r="D545" s="24" t="s">
        <v>1626</v>
      </c>
      <c r="E545" s="66" t="s">
        <v>120</v>
      </c>
      <c r="F545" s="66" t="s">
        <v>121</v>
      </c>
      <c r="G545" s="64">
        <v>30</v>
      </c>
      <c r="H545" s="64">
        <v>8</v>
      </c>
      <c r="I545" s="66" t="s">
        <v>176</v>
      </c>
      <c r="J545" s="72">
        <v>4.8000000000000001E-2</v>
      </c>
      <c r="K545" s="24" t="s">
        <v>471</v>
      </c>
      <c r="L545" s="24" t="s">
        <v>476</v>
      </c>
      <c r="M545" s="24"/>
      <c r="N545" s="24" t="s">
        <v>125</v>
      </c>
      <c r="O545" s="24" t="str">
        <f t="shared" si="49"/>
        <v>GERANIUM INTERSPECIFIQUE Tumbao Rouge (Moon Light)</v>
      </c>
      <c r="P545" s="54">
        <v>545</v>
      </c>
      <c r="Q545" s="54">
        <v>8</v>
      </c>
      <c r="R545" s="20">
        <f t="shared" si="50"/>
        <v>0</v>
      </c>
      <c r="S545" s="20">
        <f t="shared" si="51"/>
        <v>0</v>
      </c>
      <c r="T545" s="20">
        <f t="shared" si="52"/>
        <v>0</v>
      </c>
      <c r="U545" s="303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04"/>
      <c r="AF545" s="304"/>
      <c r="AG545" s="304"/>
      <c r="AH545" s="44"/>
      <c r="AI545" s="44"/>
      <c r="AJ545" s="304"/>
      <c r="AK545" s="30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14"/>
      <c r="BV545" s="14"/>
      <c r="BW545" s="14"/>
      <c r="BX545" s="14"/>
      <c r="BY545" s="14"/>
      <c r="BZ545" s="14"/>
      <c r="CA545" s="14"/>
      <c r="CB545" s="14"/>
    </row>
    <row r="546" spans="1:80" ht="20.100000000000001" customHeight="1" x14ac:dyDescent="0.25">
      <c r="A546" s="151"/>
      <c r="B546" s="166" t="s">
        <v>532</v>
      </c>
      <c r="C546" s="153"/>
      <c r="D546" s="153"/>
      <c r="E546" s="154"/>
      <c r="F546" s="154"/>
      <c r="G546" s="154"/>
      <c r="H546" s="267"/>
      <c r="I546" s="154"/>
      <c r="J546" s="155"/>
      <c r="K546" s="153"/>
      <c r="L546" s="153" t="s">
        <v>593</v>
      </c>
      <c r="M546" s="153"/>
      <c r="N546" s="153"/>
      <c r="O546" s="153" t="str">
        <f t="shared" si="49"/>
        <v xml:space="preserve">GERANIUM LIERRE SIMPLE BALCON </v>
      </c>
      <c r="P546" s="156">
        <v>546</v>
      </c>
      <c r="Q546" s="156"/>
      <c r="R546" s="20"/>
      <c r="S546" s="20"/>
      <c r="T546" s="20"/>
      <c r="U546" s="508"/>
      <c r="V546" s="509"/>
      <c r="W546" s="509"/>
      <c r="X546" s="509"/>
      <c r="Y546" s="509"/>
      <c r="Z546" s="509"/>
      <c r="AA546" s="509"/>
      <c r="AB546" s="509"/>
      <c r="AC546" s="509"/>
      <c r="AD546" s="509"/>
      <c r="AE546" s="509"/>
      <c r="AF546" s="509"/>
      <c r="AG546" s="509"/>
      <c r="AH546" s="509"/>
      <c r="AI546" s="509"/>
      <c r="AJ546" s="509"/>
      <c r="AK546" s="509"/>
      <c r="AL546" s="509"/>
      <c r="AM546" s="509"/>
      <c r="AN546" s="509"/>
      <c r="AO546" s="509"/>
      <c r="AP546" s="509"/>
      <c r="AQ546" s="509"/>
      <c r="AR546" s="509"/>
      <c r="AS546" s="509"/>
      <c r="AT546" s="509"/>
      <c r="AU546" s="509"/>
      <c r="AV546" s="509"/>
      <c r="AW546" s="509"/>
      <c r="AX546" s="509"/>
      <c r="AY546" s="509"/>
      <c r="AZ546" s="509"/>
      <c r="BA546" s="509"/>
      <c r="BB546" s="509"/>
      <c r="BC546" s="509"/>
      <c r="BD546" s="509"/>
      <c r="BE546" s="509"/>
      <c r="BF546" s="509"/>
      <c r="BG546" s="509"/>
      <c r="BH546" s="509"/>
      <c r="BI546" s="509"/>
      <c r="BJ546" s="509"/>
      <c r="BK546" s="509"/>
      <c r="BL546" s="509"/>
      <c r="BM546" s="509"/>
      <c r="BN546" s="509"/>
      <c r="BO546" s="509"/>
      <c r="BP546" s="509"/>
      <c r="BQ546" s="509"/>
      <c r="BR546" s="509"/>
      <c r="BS546" s="509"/>
      <c r="BT546" s="509"/>
      <c r="BU546" s="14"/>
      <c r="BV546" s="14"/>
      <c r="BW546" s="14"/>
      <c r="BX546" s="14"/>
      <c r="BY546" s="14"/>
      <c r="BZ546" s="14"/>
      <c r="CA546" s="14"/>
      <c r="CB546" s="14"/>
    </row>
    <row r="547" spans="1:80" ht="20.100000000000001" customHeight="1" x14ac:dyDescent="0.25">
      <c r="A547" s="146"/>
      <c r="B547" s="163" t="s">
        <v>533</v>
      </c>
      <c r="C547" s="147"/>
      <c r="D547" s="147"/>
      <c r="E547" s="148"/>
      <c r="F547" s="148"/>
      <c r="G547" s="148"/>
      <c r="H547" s="266"/>
      <c r="I547" s="148"/>
      <c r="J547" s="149"/>
      <c r="K547" s="147"/>
      <c r="L547" s="147" t="s">
        <v>131</v>
      </c>
      <c r="M547" s="147"/>
      <c r="N547" s="147"/>
      <c r="O547" s="147" t="str">
        <f t="shared" si="49"/>
        <v xml:space="preserve">GERANIUM BALCON BOIS VERT </v>
      </c>
      <c r="P547" s="150">
        <v>547</v>
      </c>
      <c r="Q547" s="150"/>
      <c r="R547" s="20"/>
      <c r="S547" s="20"/>
      <c r="T547" s="20"/>
      <c r="U547" s="506"/>
      <c r="V547" s="507"/>
      <c r="W547" s="507"/>
      <c r="X547" s="507"/>
      <c r="Y547" s="507"/>
      <c r="Z547" s="507"/>
      <c r="AA547" s="507"/>
      <c r="AB547" s="507"/>
      <c r="AC547" s="507"/>
      <c r="AD547" s="507"/>
      <c r="AE547" s="507"/>
      <c r="AF547" s="507"/>
      <c r="AG547" s="507"/>
      <c r="AH547" s="507"/>
      <c r="AI547" s="507"/>
      <c r="AJ547" s="507"/>
      <c r="AK547" s="507"/>
      <c r="AL547" s="507"/>
      <c r="AM547" s="507"/>
      <c r="AN547" s="507"/>
      <c r="AO547" s="507"/>
      <c r="AP547" s="507"/>
      <c r="AQ547" s="507"/>
      <c r="AR547" s="507"/>
      <c r="AS547" s="507"/>
      <c r="AT547" s="507"/>
      <c r="AU547" s="507"/>
      <c r="AV547" s="507"/>
      <c r="AW547" s="507"/>
      <c r="AX547" s="507"/>
      <c r="AY547" s="507"/>
      <c r="AZ547" s="507"/>
      <c r="BA547" s="507"/>
      <c r="BB547" s="507"/>
      <c r="BC547" s="507"/>
      <c r="BD547" s="507"/>
      <c r="BE547" s="507"/>
      <c r="BF547" s="507"/>
      <c r="BG547" s="507"/>
      <c r="BH547" s="507"/>
      <c r="BI547" s="507"/>
      <c r="BJ547" s="507"/>
      <c r="BK547" s="507"/>
      <c r="BL547" s="507"/>
      <c r="BM547" s="507"/>
      <c r="BN547" s="507"/>
      <c r="BO547" s="507"/>
      <c r="BP547" s="507"/>
      <c r="BQ547" s="507"/>
      <c r="BR547" s="507"/>
      <c r="BS547" s="507"/>
      <c r="BT547" s="507"/>
      <c r="BU547" s="14"/>
      <c r="BV547" s="14"/>
      <c r="BW547" s="14"/>
      <c r="BX547" s="14"/>
      <c r="BY547" s="14"/>
      <c r="BZ547" s="14"/>
      <c r="CA547" s="14"/>
      <c r="CB547" s="14"/>
    </row>
    <row r="548" spans="1:80" ht="20.100000000000001" customHeight="1" x14ac:dyDescent="0.25">
      <c r="A548" s="23">
        <v>62</v>
      </c>
      <c r="B548" s="24" t="s">
        <v>534</v>
      </c>
      <c r="C548" s="24" t="s">
        <v>1267</v>
      </c>
      <c r="D548" s="24" t="s">
        <v>1642</v>
      </c>
      <c r="E548" s="66" t="s">
        <v>120</v>
      </c>
      <c r="F548" s="66" t="s">
        <v>121</v>
      </c>
      <c r="G548" s="64">
        <v>30</v>
      </c>
      <c r="H548" s="64">
        <v>8</v>
      </c>
      <c r="I548" s="66" t="s">
        <v>120</v>
      </c>
      <c r="J548" s="72"/>
      <c r="K548" s="24" t="s">
        <v>471</v>
      </c>
      <c r="L548" s="24" t="s">
        <v>476</v>
      </c>
      <c r="M548" s="24"/>
      <c r="N548" s="24" t="s">
        <v>125</v>
      </c>
      <c r="O548" s="24" t="str">
        <f t="shared" si="49"/>
        <v>GERANIUM BALCON Balcon Imperial</v>
      </c>
      <c r="P548" s="54">
        <v>548</v>
      </c>
      <c r="Q548" s="54">
        <v>8</v>
      </c>
      <c r="R548" s="20">
        <f t="shared" si="50"/>
        <v>0</v>
      </c>
      <c r="S548" s="20">
        <f t="shared" si="51"/>
        <v>0</v>
      </c>
      <c r="T548" s="20">
        <f t="shared" si="52"/>
        <v>0</v>
      </c>
      <c r="U548" s="303"/>
      <c r="V548" s="304"/>
      <c r="W548" s="304"/>
      <c r="X548" s="304"/>
      <c r="Y548" s="304"/>
      <c r="Z548" s="304"/>
      <c r="AA548" s="304"/>
      <c r="AB548" s="304"/>
      <c r="AC548" s="304"/>
      <c r="AD548" s="44"/>
      <c r="AE548" s="44"/>
      <c r="AF548" s="304"/>
      <c r="AG548" s="304"/>
      <c r="AH548" s="44"/>
      <c r="AI548" s="44"/>
      <c r="AJ548" s="304"/>
      <c r="AK548" s="30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14"/>
      <c r="BV548" s="14"/>
      <c r="BW548" s="14"/>
      <c r="BX548" s="14"/>
      <c r="BY548" s="14"/>
      <c r="BZ548" s="14"/>
      <c r="CA548" s="14"/>
      <c r="CB548" s="14"/>
    </row>
    <row r="549" spans="1:80" ht="20.100000000000001" customHeight="1" x14ac:dyDescent="0.25">
      <c r="A549" s="125">
        <v>65</v>
      </c>
      <c r="B549" s="126" t="s">
        <v>534</v>
      </c>
      <c r="C549" s="126" t="s">
        <v>1268</v>
      </c>
      <c r="D549" s="126" t="s">
        <v>1642</v>
      </c>
      <c r="E549" s="127" t="s">
        <v>120</v>
      </c>
      <c r="F549" s="127" t="s">
        <v>121</v>
      </c>
      <c r="G549" s="128">
        <v>30</v>
      </c>
      <c r="H549" s="128">
        <v>8</v>
      </c>
      <c r="I549" s="127" t="s">
        <v>120</v>
      </c>
      <c r="J549" s="129"/>
      <c r="K549" s="126" t="s">
        <v>471</v>
      </c>
      <c r="L549" s="126" t="s">
        <v>476</v>
      </c>
      <c r="M549" s="126"/>
      <c r="N549" s="126" t="s">
        <v>125</v>
      </c>
      <c r="O549" s="126" t="str">
        <f t="shared" si="49"/>
        <v>GERANIUM BALCON Balcon Lilas</v>
      </c>
      <c r="P549" s="130">
        <v>549</v>
      </c>
      <c r="Q549" s="130">
        <v>8</v>
      </c>
      <c r="R549" s="20">
        <f t="shared" si="50"/>
        <v>0</v>
      </c>
      <c r="S549" s="20">
        <f t="shared" si="51"/>
        <v>0</v>
      </c>
      <c r="T549" s="20">
        <f t="shared" si="52"/>
        <v>0</v>
      </c>
      <c r="U549" s="303"/>
      <c r="V549" s="304"/>
      <c r="W549" s="304"/>
      <c r="X549" s="304"/>
      <c r="Y549" s="304"/>
      <c r="Z549" s="304"/>
      <c r="AA549" s="304"/>
      <c r="AB549" s="304"/>
      <c r="AC549" s="304"/>
      <c r="AD549" s="158"/>
      <c r="AE549" s="158"/>
      <c r="AF549" s="304"/>
      <c r="AG549" s="304"/>
      <c r="AH549" s="158"/>
      <c r="AI549" s="158"/>
      <c r="AJ549" s="304"/>
      <c r="AK549" s="304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  <c r="BA549" s="158"/>
      <c r="BB549" s="158"/>
      <c r="BC549" s="158"/>
      <c r="BD549" s="158"/>
      <c r="BE549" s="158"/>
      <c r="BF549" s="158"/>
      <c r="BG549" s="158"/>
      <c r="BH549" s="158"/>
      <c r="BI549" s="158"/>
      <c r="BJ549" s="158"/>
      <c r="BK549" s="158"/>
      <c r="BL549" s="158"/>
      <c r="BM549" s="158"/>
      <c r="BN549" s="158"/>
      <c r="BO549" s="158"/>
      <c r="BP549" s="158"/>
      <c r="BQ549" s="158"/>
      <c r="BR549" s="158"/>
      <c r="BS549" s="158"/>
      <c r="BT549" s="158"/>
      <c r="BU549" s="14"/>
      <c r="BV549" s="14"/>
      <c r="BW549" s="14"/>
      <c r="BX549" s="14"/>
      <c r="BY549" s="14"/>
      <c r="BZ549" s="14"/>
      <c r="CA549" s="14"/>
      <c r="CB549" s="14"/>
    </row>
    <row r="550" spans="1:80" ht="20.100000000000001" customHeight="1" x14ac:dyDescent="0.25">
      <c r="A550" s="23">
        <v>64</v>
      </c>
      <c r="B550" s="24" t="s">
        <v>534</v>
      </c>
      <c r="C550" s="24" t="s">
        <v>1269</v>
      </c>
      <c r="D550" s="24" t="s">
        <v>1642</v>
      </c>
      <c r="E550" s="66" t="s">
        <v>120</v>
      </c>
      <c r="F550" s="66" t="s">
        <v>121</v>
      </c>
      <c r="G550" s="64">
        <v>30</v>
      </c>
      <c r="H550" s="64">
        <v>8</v>
      </c>
      <c r="I550" s="66" t="s">
        <v>120</v>
      </c>
      <c r="J550" s="72"/>
      <c r="K550" s="24" t="s">
        <v>471</v>
      </c>
      <c r="L550" s="24" t="s">
        <v>476</v>
      </c>
      <c r="M550" s="24"/>
      <c r="N550" s="24" t="s">
        <v>125</v>
      </c>
      <c r="O550" s="24" t="str">
        <f t="shared" si="49"/>
        <v>GERANIUM BALCON Balcon Rose</v>
      </c>
      <c r="P550" s="54">
        <v>550</v>
      </c>
      <c r="Q550" s="54">
        <v>8</v>
      </c>
      <c r="R550" s="20">
        <f t="shared" si="50"/>
        <v>0</v>
      </c>
      <c r="S550" s="20">
        <f t="shared" si="51"/>
        <v>0</v>
      </c>
      <c r="T550" s="20">
        <f t="shared" si="52"/>
        <v>0</v>
      </c>
      <c r="U550" s="303"/>
      <c r="V550" s="304"/>
      <c r="W550" s="304"/>
      <c r="X550" s="304"/>
      <c r="Y550" s="304"/>
      <c r="Z550" s="304"/>
      <c r="AA550" s="304"/>
      <c r="AB550" s="304"/>
      <c r="AC550" s="304"/>
      <c r="AD550" s="44"/>
      <c r="AE550" s="44"/>
      <c r="AF550" s="304"/>
      <c r="AG550" s="304"/>
      <c r="AH550" s="44"/>
      <c r="AI550" s="44"/>
      <c r="AJ550" s="304"/>
      <c r="AK550" s="30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14"/>
      <c r="BV550" s="14"/>
      <c r="BW550" s="14"/>
      <c r="BX550" s="14"/>
      <c r="BY550" s="14"/>
      <c r="BZ550" s="14"/>
      <c r="CA550" s="14"/>
      <c r="CB550" s="14"/>
    </row>
    <row r="551" spans="1:80" ht="20.100000000000001" customHeight="1" x14ac:dyDescent="0.25">
      <c r="A551" s="125">
        <v>63</v>
      </c>
      <c r="B551" s="126" t="s">
        <v>534</v>
      </c>
      <c r="C551" s="126" t="s">
        <v>1270</v>
      </c>
      <c r="D551" s="126" t="s">
        <v>1642</v>
      </c>
      <c r="E551" s="127" t="s">
        <v>120</v>
      </c>
      <c r="F551" s="127" t="s">
        <v>121</v>
      </c>
      <c r="G551" s="128">
        <v>30</v>
      </c>
      <c r="H551" s="128">
        <v>8</v>
      </c>
      <c r="I551" s="127" t="s">
        <v>120</v>
      </c>
      <c r="J551" s="129"/>
      <c r="K551" s="126" t="s">
        <v>471</v>
      </c>
      <c r="L551" s="126" t="s">
        <v>476</v>
      </c>
      <c r="M551" s="126"/>
      <c r="N551" s="126" t="s">
        <v>125</v>
      </c>
      <c r="O551" s="126" t="str">
        <f t="shared" si="49"/>
        <v>GERANIUM BALCON Balcon Rouge Framboise</v>
      </c>
      <c r="P551" s="130">
        <v>551</v>
      </c>
      <c r="Q551" s="130">
        <v>8</v>
      </c>
      <c r="R551" s="20">
        <f t="shared" si="50"/>
        <v>0</v>
      </c>
      <c r="S551" s="20">
        <f t="shared" si="51"/>
        <v>0</v>
      </c>
      <c r="T551" s="20">
        <f t="shared" si="52"/>
        <v>0</v>
      </c>
      <c r="U551" s="303"/>
      <c r="V551" s="304"/>
      <c r="W551" s="304"/>
      <c r="X551" s="304"/>
      <c r="Y551" s="304"/>
      <c r="Z551" s="304"/>
      <c r="AA551" s="304"/>
      <c r="AB551" s="304"/>
      <c r="AC551" s="304"/>
      <c r="AD551" s="158"/>
      <c r="AE551" s="158"/>
      <c r="AF551" s="304"/>
      <c r="AG551" s="304"/>
      <c r="AH551" s="158"/>
      <c r="AI551" s="158"/>
      <c r="AJ551" s="304"/>
      <c r="AK551" s="304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  <c r="BA551" s="158"/>
      <c r="BB551" s="158"/>
      <c r="BC551" s="158"/>
      <c r="BD551" s="158"/>
      <c r="BE551" s="158"/>
      <c r="BF551" s="158"/>
      <c r="BG551" s="158"/>
      <c r="BH551" s="158"/>
      <c r="BI551" s="158"/>
      <c r="BJ551" s="158"/>
      <c r="BK551" s="158"/>
      <c r="BL551" s="158"/>
      <c r="BM551" s="158"/>
      <c r="BN551" s="158"/>
      <c r="BO551" s="158"/>
      <c r="BP551" s="158"/>
      <c r="BQ551" s="158"/>
      <c r="BR551" s="158"/>
      <c r="BS551" s="158"/>
      <c r="BT551" s="158"/>
      <c r="BU551" s="14"/>
      <c r="BV551" s="14"/>
      <c r="BW551" s="14"/>
      <c r="BX551" s="14"/>
      <c r="BY551" s="14"/>
      <c r="BZ551" s="14"/>
      <c r="CA551" s="14"/>
      <c r="CB551" s="14"/>
    </row>
    <row r="552" spans="1:80" ht="20.100000000000001" customHeight="1" x14ac:dyDescent="0.25">
      <c r="A552" s="23">
        <v>1508</v>
      </c>
      <c r="B552" s="24" t="s">
        <v>534</v>
      </c>
      <c r="C552" s="24" t="s">
        <v>1271</v>
      </c>
      <c r="D552" s="24" t="s">
        <v>1642</v>
      </c>
      <c r="E552" s="66" t="s">
        <v>120</v>
      </c>
      <c r="F552" s="66" t="s">
        <v>121</v>
      </c>
      <c r="G552" s="64">
        <v>30</v>
      </c>
      <c r="H552" s="64">
        <v>8</v>
      </c>
      <c r="I552" s="66" t="s">
        <v>120</v>
      </c>
      <c r="J552" s="72">
        <v>0.04</v>
      </c>
      <c r="K552" s="24" t="s">
        <v>471</v>
      </c>
      <c r="L552" s="24" t="s">
        <v>476</v>
      </c>
      <c r="M552" s="24"/>
      <c r="N552" s="24" t="s">
        <v>125</v>
      </c>
      <c r="O552" s="24" t="str">
        <f t="shared" si="49"/>
        <v>GERANIUM BALCON Balcon Ville de Dresde pac</v>
      </c>
      <c r="P552" s="54">
        <v>552</v>
      </c>
      <c r="Q552" s="54">
        <v>8</v>
      </c>
      <c r="R552" s="20">
        <f t="shared" si="50"/>
        <v>0</v>
      </c>
      <c r="S552" s="20">
        <f t="shared" si="51"/>
        <v>0</v>
      </c>
      <c r="T552" s="20">
        <f t="shared" si="52"/>
        <v>0</v>
      </c>
      <c r="U552" s="303"/>
      <c r="V552" s="304"/>
      <c r="W552" s="304"/>
      <c r="X552" s="304"/>
      <c r="Y552" s="304"/>
      <c r="Z552" s="304"/>
      <c r="AA552" s="304"/>
      <c r="AB552" s="304"/>
      <c r="AC552" s="304"/>
      <c r="AD552" s="44"/>
      <c r="AE552" s="44"/>
      <c r="AF552" s="304"/>
      <c r="AG552" s="304"/>
      <c r="AH552" s="44"/>
      <c r="AI552" s="44"/>
      <c r="AJ552" s="304"/>
      <c r="AK552" s="30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14"/>
      <c r="BV552" s="14"/>
      <c r="BW552" s="14"/>
      <c r="BX552" s="14"/>
      <c r="BY552" s="14"/>
      <c r="BZ552" s="14"/>
      <c r="CA552" s="14"/>
      <c r="CB552" s="14"/>
    </row>
    <row r="553" spans="1:80" ht="20.100000000000001" customHeight="1" x14ac:dyDescent="0.25">
      <c r="A553" s="146"/>
      <c r="B553" s="163" t="s">
        <v>535</v>
      </c>
      <c r="C553" s="147"/>
      <c r="D553" s="147"/>
      <c r="E553" s="148"/>
      <c r="F553" s="148"/>
      <c r="G553" s="148"/>
      <c r="H553" s="266"/>
      <c r="I553" s="148"/>
      <c r="J553" s="149"/>
      <c r="K553" s="147"/>
      <c r="L553" s="147" t="s">
        <v>131</v>
      </c>
      <c r="M553" s="147"/>
      <c r="N553" s="147"/>
      <c r="O553" s="147" t="str">
        <f t="shared" si="49"/>
        <v xml:space="preserve">GERANIUM BALCON NAIN </v>
      </c>
      <c r="P553" s="150">
        <v>553</v>
      </c>
      <c r="Q553" s="150"/>
      <c r="R553" s="20"/>
      <c r="S553" s="20"/>
      <c r="T553" s="20"/>
      <c r="U553" s="506"/>
      <c r="V553" s="507"/>
      <c r="W553" s="507"/>
      <c r="X553" s="507"/>
      <c r="Y553" s="507"/>
      <c r="Z553" s="507"/>
      <c r="AA553" s="507"/>
      <c r="AB553" s="507"/>
      <c r="AC553" s="507"/>
      <c r="AD553" s="507"/>
      <c r="AE553" s="507"/>
      <c r="AF553" s="507"/>
      <c r="AG553" s="507"/>
      <c r="AH553" s="507"/>
      <c r="AI553" s="507"/>
      <c r="AJ553" s="507"/>
      <c r="AK553" s="507"/>
      <c r="AL553" s="507"/>
      <c r="AM553" s="507"/>
      <c r="AN553" s="507"/>
      <c r="AO553" s="507"/>
      <c r="AP553" s="507"/>
      <c r="AQ553" s="507"/>
      <c r="AR553" s="507"/>
      <c r="AS553" s="507"/>
      <c r="AT553" s="507"/>
      <c r="AU553" s="507"/>
      <c r="AV553" s="507"/>
      <c r="AW553" s="507"/>
      <c r="AX553" s="507"/>
      <c r="AY553" s="507"/>
      <c r="AZ553" s="507"/>
      <c r="BA553" s="507"/>
      <c r="BB553" s="507"/>
      <c r="BC553" s="507"/>
      <c r="BD553" s="507"/>
      <c r="BE553" s="507"/>
      <c r="BF553" s="507"/>
      <c r="BG553" s="507"/>
      <c r="BH553" s="507"/>
      <c r="BI553" s="507"/>
      <c r="BJ553" s="507"/>
      <c r="BK553" s="507"/>
      <c r="BL553" s="507"/>
      <c r="BM553" s="507"/>
      <c r="BN553" s="507"/>
      <c r="BO553" s="507"/>
      <c r="BP553" s="507"/>
      <c r="BQ553" s="507"/>
      <c r="BR553" s="507"/>
      <c r="BS553" s="507"/>
      <c r="BT553" s="507"/>
      <c r="BU553" s="14"/>
      <c r="BV553" s="14"/>
      <c r="BW553" s="14"/>
      <c r="BX553" s="14"/>
      <c r="BY553" s="14"/>
      <c r="BZ553" s="14"/>
      <c r="CA553" s="14"/>
      <c r="CB553" s="14"/>
    </row>
    <row r="554" spans="1:80" ht="20.100000000000001" customHeight="1" x14ac:dyDescent="0.25">
      <c r="A554" s="23">
        <v>73</v>
      </c>
      <c r="B554" s="24" t="s">
        <v>534</v>
      </c>
      <c r="C554" s="24" t="s">
        <v>1272</v>
      </c>
      <c r="D554" s="24" t="s">
        <v>1626</v>
      </c>
      <c r="E554" s="66" t="s">
        <v>120</v>
      </c>
      <c r="F554" s="66" t="s">
        <v>121</v>
      </c>
      <c r="G554" s="64">
        <v>30</v>
      </c>
      <c r="H554" s="64">
        <v>8</v>
      </c>
      <c r="I554" s="66" t="s">
        <v>120</v>
      </c>
      <c r="J554" s="72"/>
      <c r="K554" s="24" t="s">
        <v>471</v>
      </c>
      <c r="L554" s="24" t="s">
        <v>476</v>
      </c>
      <c r="M554" s="24"/>
      <c r="N554" s="24" t="s">
        <v>125</v>
      </c>
      <c r="O554" s="24" t="str">
        <f t="shared" si="49"/>
        <v>GERANIUM BALCON Nain Lilas</v>
      </c>
      <c r="P554" s="54">
        <v>554</v>
      </c>
      <c r="Q554" s="54">
        <v>8</v>
      </c>
      <c r="R554" s="20">
        <f t="shared" si="50"/>
        <v>0</v>
      </c>
      <c r="S554" s="20">
        <f t="shared" si="51"/>
        <v>0</v>
      </c>
      <c r="T554" s="20">
        <f t="shared" si="52"/>
        <v>0</v>
      </c>
      <c r="U554" s="303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04"/>
      <c r="AF554" s="304"/>
      <c r="AG554" s="304"/>
      <c r="AH554" s="44"/>
      <c r="AI554" s="44"/>
      <c r="AJ554" s="304"/>
      <c r="AK554" s="30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14"/>
      <c r="BV554" s="14"/>
      <c r="BW554" s="14"/>
      <c r="BX554" s="14"/>
      <c r="BY554" s="14"/>
      <c r="BZ554" s="14"/>
      <c r="CA554" s="14"/>
      <c r="CB554" s="14"/>
    </row>
    <row r="555" spans="1:80" ht="20.100000000000001" customHeight="1" x14ac:dyDescent="0.25">
      <c r="A555" s="125">
        <v>71</v>
      </c>
      <c r="B555" s="126" t="s">
        <v>534</v>
      </c>
      <c r="C555" s="126" t="s">
        <v>1273</v>
      </c>
      <c r="D555" s="126" t="s">
        <v>1626</v>
      </c>
      <c r="E555" s="127" t="s">
        <v>120</v>
      </c>
      <c r="F555" s="127" t="s">
        <v>121</v>
      </c>
      <c r="G555" s="128">
        <v>30</v>
      </c>
      <c r="H555" s="128">
        <v>8</v>
      </c>
      <c r="I555" s="127" t="s">
        <v>120</v>
      </c>
      <c r="J555" s="129"/>
      <c r="K555" s="126" t="s">
        <v>471</v>
      </c>
      <c r="L555" s="126" t="s">
        <v>476</v>
      </c>
      <c r="M555" s="126"/>
      <c r="N555" s="126" t="s">
        <v>125</v>
      </c>
      <c r="O555" s="126" t="str">
        <f t="shared" si="49"/>
        <v>GERANIUM BALCON Nain Rouge</v>
      </c>
      <c r="P555" s="130">
        <v>555</v>
      </c>
      <c r="Q555" s="130">
        <v>8</v>
      </c>
      <c r="R555" s="20">
        <f t="shared" si="50"/>
        <v>0</v>
      </c>
      <c r="S555" s="20">
        <f t="shared" si="51"/>
        <v>0</v>
      </c>
      <c r="T555" s="20">
        <f t="shared" si="52"/>
        <v>0</v>
      </c>
      <c r="U555" s="303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04"/>
      <c r="AF555" s="304"/>
      <c r="AG555" s="304"/>
      <c r="AH555" s="158"/>
      <c r="AI555" s="158"/>
      <c r="AJ555" s="304"/>
      <c r="AK555" s="304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  <c r="BA555" s="158"/>
      <c r="BB555" s="158"/>
      <c r="BC555" s="158"/>
      <c r="BD555" s="158"/>
      <c r="BE555" s="158"/>
      <c r="BF555" s="158"/>
      <c r="BG555" s="158"/>
      <c r="BH555" s="158"/>
      <c r="BI555" s="158"/>
      <c r="BJ555" s="158"/>
      <c r="BK555" s="158"/>
      <c r="BL555" s="158"/>
      <c r="BM555" s="158"/>
      <c r="BN555" s="158"/>
      <c r="BO555" s="158"/>
      <c r="BP555" s="158"/>
      <c r="BQ555" s="158"/>
      <c r="BR555" s="158"/>
      <c r="BS555" s="158"/>
      <c r="BT555" s="158"/>
      <c r="BU555" s="14"/>
      <c r="BV555" s="14"/>
      <c r="BW555" s="14"/>
      <c r="BX555" s="14"/>
      <c r="BY555" s="14"/>
      <c r="BZ555" s="14"/>
      <c r="CA555" s="14"/>
      <c r="CB555" s="14"/>
    </row>
    <row r="556" spans="1:80" ht="20.100000000000001" customHeight="1" x14ac:dyDescent="0.25">
      <c r="A556" s="23">
        <v>1976</v>
      </c>
      <c r="B556" s="24" t="s">
        <v>534</v>
      </c>
      <c r="C556" s="24" t="s">
        <v>1274</v>
      </c>
      <c r="D556" s="24" t="s">
        <v>1642</v>
      </c>
      <c r="E556" s="66" t="s">
        <v>120</v>
      </c>
      <c r="F556" s="66" t="s">
        <v>121</v>
      </c>
      <c r="G556" s="64">
        <v>30</v>
      </c>
      <c r="H556" s="64">
        <v>8</v>
      </c>
      <c r="I556" s="66" t="s">
        <v>120</v>
      </c>
      <c r="J556" s="72">
        <v>0.04</v>
      </c>
      <c r="K556" s="24" t="s">
        <v>471</v>
      </c>
      <c r="L556" s="24" t="s">
        <v>476</v>
      </c>
      <c r="M556" s="24"/>
      <c r="N556" s="24" t="s">
        <v>125</v>
      </c>
      <c r="O556" s="24" t="str">
        <f t="shared" si="49"/>
        <v>GERANIUM BALCON Nain Evka pac</v>
      </c>
      <c r="P556" s="54">
        <v>556</v>
      </c>
      <c r="Q556" s="54">
        <v>8</v>
      </c>
      <c r="R556" s="20">
        <f t="shared" si="50"/>
        <v>0</v>
      </c>
      <c r="S556" s="20">
        <f t="shared" si="51"/>
        <v>0</v>
      </c>
      <c r="T556" s="20">
        <f t="shared" si="52"/>
        <v>0</v>
      </c>
      <c r="U556" s="303"/>
      <c r="V556" s="304"/>
      <c r="W556" s="304"/>
      <c r="X556" s="304"/>
      <c r="Y556" s="304"/>
      <c r="Z556" s="304"/>
      <c r="AA556" s="304"/>
      <c r="AB556" s="304"/>
      <c r="AC556" s="304"/>
      <c r="AD556" s="44"/>
      <c r="AE556" s="44"/>
      <c r="AF556" s="304"/>
      <c r="AG556" s="304"/>
      <c r="AH556" s="44"/>
      <c r="AI556" s="44"/>
      <c r="AJ556" s="304"/>
      <c r="AK556" s="30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14"/>
      <c r="BV556" s="14"/>
      <c r="BW556" s="14"/>
      <c r="BX556" s="14"/>
      <c r="BY556" s="14"/>
      <c r="BZ556" s="14"/>
      <c r="CA556" s="14"/>
      <c r="CB556" s="14"/>
    </row>
    <row r="557" spans="1:80" ht="20.100000000000001" customHeight="1" x14ac:dyDescent="0.25">
      <c r="A557" s="146"/>
      <c r="B557" s="163" t="s">
        <v>536</v>
      </c>
      <c r="C557" s="147"/>
      <c r="D557" s="147"/>
      <c r="E557" s="148"/>
      <c r="F557" s="148"/>
      <c r="G557" s="148"/>
      <c r="H557" s="266"/>
      <c r="I557" s="148"/>
      <c r="J557" s="149"/>
      <c r="K557" s="147"/>
      <c r="L557" s="147" t="s">
        <v>131</v>
      </c>
      <c r="M557" s="147"/>
      <c r="N557" s="147"/>
      <c r="O557" s="147" t="str">
        <f t="shared" si="49"/>
        <v xml:space="preserve">GERANIUM BALCON BOIS BLANC </v>
      </c>
      <c r="P557" s="150">
        <v>557</v>
      </c>
      <c r="Q557" s="150"/>
      <c r="R557" s="20"/>
      <c r="S557" s="20"/>
      <c r="T557" s="20"/>
      <c r="U557" s="506"/>
      <c r="V557" s="507"/>
      <c r="W557" s="507"/>
      <c r="X557" s="507"/>
      <c r="Y557" s="507"/>
      <c r="Z557" s="507"/>
      <c r="AA557" s="507"/>
      <c r="AB557" s="507"/>
      <c r="AC557" s="507"/>
      <c r="AD557" s="507"/>
      <c r="AE557" s="507"/>
      <c r="AF557" s="507"/>
      <c r="AG557" s="507"/>
      <c r="AH557" s="507"/>
      <c r="AI557" s="507"/>
      <c r="AJ557" s="507"/>
      <c r="AK557" s="507"/>
      <c r="AL557" s="507"/>
      <c r="AM557" s="507"/>
      <c r="AN557" s="507"/>
      <c r="AO557" s="507"/>
      <c r="AP557" s="507"/>
      <c r="AQ557" s="507"/>
      <c r="AR557" s="507"/>
      <c r="AS557" s="507"/>
      <c r="AT557" s="507"/>
      <c r="AU557" s="507"/>
      <c r="AV557" s="507"/>
      <c r="AW557" s="507"/>
      <c r="AX557" s="507"/>
      <c r="AY557" s="507"/>
      <c r="AZ557" s="507"/>
      <c r="BA557" s="507"/>
      <c r="BB557" s="507"/>
      <c r="BC557" s="507"/>
      <c r="BD557" s="507"/>
      <c r="BE557" s="507"/>
      <c r="BF557" s="507"/>
      <c r="BG557" s="507"/>
      <c r="BH557" s="507"/>
      <c r="BI557" s="507"/>
      <c r="BJ557" s="507"/>
      <c r="BK557" s="507"/>
      <c r="BL557" s="507"/>
      <c r="BM557" s="507"/>
      <c r="BN557" s="507"/>
      <c r="BO557" s="507"/>
      <c r="BP557" s="507"/>
      <c r="BQ557" s="507"/>
      <c r="BR557" s="507"/>
      <c r="BS557" s="507"/>
      <c r="BT557" s="507"/>
      <c r="BU557" s="14"/>
      <c r="BV557" s="14"/>
      <c r="BW557" s="14"/>
      <c r="BX557" s="14"/>
      <c r="BY557" s="14"/>
      <c r="BZ557" s="14"/>
      <c r="CA557" s="14"/>
      <c r="CB557" s="14"/>
    </row>
    <row r="558" spans="1:80" ht="20.100000000000001" customHeight="1" x14ac:dyDescent="0.25">
      <c r="A558" s="23">
        <v>69</v>
      </c>
      <c r="B558" s="24" t="s">
        <v>534</v>
      </c>
      <c r="C558" s="24" t="s">
        <v>1275</v>
      </c>
      <c r="D558" s="24" t="s">
        <v>1642</v>
      </c>
      <c r="E558" s="66" t="s">
        <v>120</v>
      </c>
      <c r="F558" s="66" t="s">
        <v>121</v>
      </c>
      <c r="G558" s="64">
        <v>30</v>
      </c>
      <c r="H558" s="64">
        <v>8</v>
      </c>
      <c r="I558" s="66" t="s">
        <v>120</v>
      </c>
      <c r="J558" s="72"/>
      <c r="K558" s="24" t="s">
        <v>471</v>
      </c>
      <c r="L558" s="24" t="s">
        <v>476</v>
      </c>
      <c r="M558" s="24"/>
      <c r="N558" s="24" t="s">
        <v>125</v>
      </c>
      <c r="O558" s="24" t="str">
        <f t="shared" si="49"/>
        <v>GERANIUM BALCON Decora Desrumeaux</v>
      </c>
      <c r="P558" s="54">
        <v>558</v>
      </c>
      <c r="Q558" s="54">
        <v>8</v>
      </c>
      <c r="R558" s="20">
        <f t="shared" si="50"/>
        <v>0</v>
      </c>
      <c r="S558" s="20">
        <f t="shared" si="51"/>
        <v>0</v>
      </c>
      <c r="T558" s="20">
        <f t="shared" si="52"/>
        <v>0</v>
      </c>
      <c r="U558" s="303"/>
      <c r="V558" s="304"/>
      <c r="W558" s="304"/>
      <c r="X558" s="304"/>
      <c r="Y558" s="304"/>
      <c r="Z558" s="304"/>
      <c r="AA558" s="304"/>
      <c r="AB558" s="304"/>
      <c r="AC558" s="304"/>
      <c r="AD558" s="44"/>
      <c r="AE558" s="44"/>
      <c r="AF558" s="304"/>
      <c r="AG558" s="304"/>
      <c r="AH558" s="44"/>
      <c r="AI558" s="44"/>
      <c r="AJ558" s="304"/>
      <c r="AK558" s="30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14"/>
      <c r="BV558" s="14"/>
      <c r="BW558" s="14"/>
      <c r="BX558" s="14"/>
      <c r="BY558" s="14"/>
      <c r="BZ558" s="14"/>
      <c r="CA558" s="14"/>
      <c r="CB558" s="14"/>
    </row>
    <row r="559" spans="1:80" ht="20.100000000000001" customHeight="1" x14ac:dyDescent="0.25">
      <c r="A559" s="125">
        <v>70</v>
      </c>
      <c r="B559" s="126" t="s">
        <v>534</v>
      </c>
      <c r="C559" s="126" t="s">
        <v>1276</v>
      </c>
      <c r="D559" s="126" t="s">
        <v>1642</v>
      </c>
      <c r="E559" s="127" t="s">
        <v>120</v>
      </c>
      <c r="F559" s="127" t="s">
        <v>121</v>
      </c>
      <c r="G559" s="128">
        <v>30</v>
      </c>
      <c r="H559" s="128">
        <v>8</v>
      </c>
      <c r="I559" s="127" t="s">
        <v>120</v>
      </c>
      <c r="J559" s="129"/>
      <c r="K559" s="126" t="s">
        <v>471</v>
      </c>
      <c r="L559" s="126" t="s">
        <v>476</v>
      </c>
      <c r="M559" s="126"/>
      <c r="N559" s="126" t="s">
        <v>125</v>
      </c>
      <c r="O559" s="126" t="str">
        <f t="shared" si="49"/>
        <v>GERANIUM BALCON Decora Lilas</v>
      </c>
      <c r="P559" s="130">
        <v>559</v>
      </c>
      <c r="Q559" s="130">
        <v>8</v>
      </c>
      <c r="R559" s="20">
        <f t="shared" si="50"/>
        <v>0</v>
      </c>
      <c r="S559" s="20">
        <f t="shared" si="51"/>
        <v>0</v>
      </c>
      <c r="T559" s="20">
        <f t="shared" si="52"/>
        <v>0</v>
      </c>
      <c r="U559" s="303"/>
      <c r="V559" s="304"/>
      <c r="W559" s="304"/>
      <c r="X559" s="304"/>
      <c r="Y559" s="304"/>
      <c r="Z559" s="304"/>
      <c r="AA559" s="304"/>
      <c r="AB559" s="304"/>
      <c r="AC559" s="304"/>
      <c r="AD559" s="158"/>
      <c r="AE559" s="158"/>
      <c r="AF559" s="304"/>
      <c r="AG559" s="304"/>
      <c r="AH559" s="158"/>
      <c r="AI559" s="158"/>
      <c r="AJ559" s="304"/>
      <c r="AK559" s="304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  <c r="BA559" s="158"/>
      <c r="BB559" s="158"/>
      <c r="BC559" s="158"/>
      <c r="BD559" s="158"/>
      <c r="BE559" s="158"/>
      <c r="BF559" s="158"/>
      <c r="BG559" s="158"/>
      <c r="BH559" s="158"/>
      <c r="BI559" s="158"/>
      <c r="BJ559" s="158"/>
      <c r="BK559" s="158"/>
      <c r="BL559" s="158"/>
      <c r="BM559" s="158"/>
      <c r="BN559" s="158"/>
      <c r="BO559" s="158"/>
      <c r="BP559" s="158"/>
      <c r="BQ559" s="158"/>
      <c r="BR559" s="158"/>
      <c r="BS559" s="158"/>
      <c r="BT559" s="158"/>
      <c r="BU559" s="14"/>
      <c r="BV559" s="14"/>
      <c r="BW559" s="14"/>
      <c r="BX559" s="14"/>
      <c r="BY559" s="14"/>
      <c r="BZ559" s="14"/>
      <c r="CA559" s="14"/>
      <c r="CB559" s="14"/>
    </row>
    <row r="560" spans="1:80" ht="20.100000000000001" customHeight="1" x14ac:dyDescent="0.25">
      <c r="A560" s="23">
        <v>66</v>
      </c>
      <c r="B560" s="24" t="s">
        <v>534</v>
      </c>
      <c r="C560" s="24" t="s">
        <v>1279</v>
      </c>
      <c r="D560" s="24" t="s">
        <v>1642</v>
      </c>
      <c r="E560" s="66" t="s">
        <v>120</v>
      </c>
      <c r="F560" s="66" t="s">
        <v>121</v>
      </c>
      <c r="G560" s="64">
        <v>30</v>
      </c>
      <c r="H560" s="64">
        <v>8</v>
      </c>
      <c r="I560" s="66" t="s">
        <v>120</v>
      </c>
      <c r="J560" s="72"/>
      <c r="K560" s="24" t="s">
        <v>471</v>
      </c>
      <c r="L560" s="24" t="s">
        <v>476</v>
      </c>
      <c r="M560" s="24"/>
      <c r="N560" s="24" t="s">
        <v>125</v>
      </c>
      <c r="O560" s="24" t="str">
        <f t="shared" si="49"/>
        <v>GERANIUM BALCON Decora Impérial</v>
      </c>
      <c r="P560" s="54">
        <v>560</v>
      </c>
      <c r="Q560" s="54">
        <v>8</v>
      </c>
      <c r="R560" s="20">
        <f t="shared" si="50"/>
        <v>0</v>
      </c>
      <c r="S560" s="20">
        <f t="shared" si="51"/>
        <v>0</v>
      </c>
      <c r="T560" s="20">
        <f t="shared" si="52"/>
        <v>0</v>
      </c>
      <c r="U560" s="303"/>
      <c r="V560" s="304"/>
      <c r="W560" s="304"/>
      <c r="X560" s="304"/>
      <c r="Y560" s="304"/>
      <c r="Z560" s="304"/>
      <c r="AA560" s="304"/>
      <c r="AB560" s="304"/>
      <c r="AC560" s="304"/>
      <c r="AD560" s="44"/>
      <c r="AE560" s="44"/>
      <c r="AF560" s="304"/>
      <c r="AG560" s="304"/>
      <c r="AH560" s="44"/>
      <c r="AI560" s="44"/>
      <c r="AJ560" s="304"/>
      <c r="AK560" s="30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14"/>
      <c r="BV560" s="14"/>
      <c r="BW560" s="14"/>
      <c r="BX560" s="14"/>
      <c r="BY560" s="14"/>
      <c r="BZ560" s="14"/>
      <c r="CA560" s="14"/>
      <c r="CB560" s="14"/>
    </row>
    <row r="561" spans="1:80" ht="20.100000000000001" customHeight="1" x14ac:dyDescent="0.25">
      <c r="A561" s="125">
        <v>68</v>
      </c>
      <c r="B561" s="126" t="s">
        <v>534</v>
      </c>
      <c r="C561" s="126" t="s">
        <v>1277</v>
      </c>
      <c r="D561" s="126" t="s">
        <v>1642</v>
      </c>
      <c r="E561" s="127" t="s">
        <v>120</v>
      </c>
      <c r="F561" s="127" t="s">
        <v>121</v>
      </c>
      <c r="G561" s="128">
        <v>30</v>
      </c>
      <c r="H561" s="128">
        <v>8</v>
      </c>
      <c r="I561" s="127" t="s">
        <v>120</v>
      </c>
      <c r="J561" s="129"/>
      <c r="K561" s="126" t="s">
        <v>471</v>
      </c>
      <c r="L561" s="126" t="s">
        <v>476</v>
      </c>
      <c r="M561" s="126"/>
      <c r="N561" s="126" t="s">
        <v>125</v>
      </c>
      <c r="O561" s="126" t="str">
        <f t="shared" si="49"/>
        <v>GERANIUM BALCON Decora Rose</v>
      </c>
      <c r="P561" s="130">
        <v>561</v>
      </c>
      <c r="Q561" s="130">
        <v>8</v>
      </c>
      <c r="R561" s="20">
        <f t="shared" si="50"/>
        <v>0</v>
      </c>
      <c r="S561" s="20">
        <f t="shared" si="51"/>
        <v>0</v>
      </c>
      <c r="T561" s="20">
        <f t="shared" si="52"/>
        <v>0</v>
      </c>
      <c r="U561" s="303"/>
      <c r="V561" s="304"/>
      <c r="W561" s="304"/>
      <c r="X561" s="304"/>
      <c r="Y561" s="304"/>
      <c r="Z561" s="304"/>
      <c r="AA561" s="304"/>
      <c r="AB561" s="304"/>
      <c r="AC561" s="304"/>
      <c r="AD561" s="158"/>
      <c r="AE561" s="158"/>
      <c r="AF561" s="304"/>
      <c r="AG561" s="304"/>
      <c r="AH561" s="158"/>
      <c r="AI561" s="158"/>
      <c r="AJ561" s="304"/>
      <c r="AK561" s="304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  <c r="BA561" s="158"/>
      <c r="BB561" s="158"/>
      <c r="BC561" s="158"/>
      <c r="BD561" s="158"/>
      <c r="BE561" s="158"/>
      <c r="BF561" s="158"/>
      <c r="BG561" s="158"/>
      <c r="BH561" s="158"/>
      <c r="BI561" s="158"/>
      <c r="BJ561" s="158"/>
      <c r="BK561" s="158"/>
      <c r="BL561" s="158"/>
      <c r="BM561" s="158"/>
      <c r="BN561" s="158"/>
      <c r="BO561" s="158"/>
      <c r="BP561" s="158"/>
      <c r="BQ561" s="158"/>
      <c r="BR561" s="158"/>
      <c r="BS561" s="158"/>
      <c r="BT561" s="158"/>
      <c r="BU561" s="14"/>
      <c r="BV561" s="14"/>
      <c r="BW561" s="14"/>
      <c r="BX561" s="14"/>
      <c r="BY561" s="14"/>
      <c r="BZ561" s="14"/>
      <c r="CA561" s="14"/>
      <c r="CB561" s="14"/>
    </row>
    <row r="562" spans="1:80" ht="20.100000000000001" customHeight="1" x14ac:dyDescent="0.25">
      <c r="A562" s="23">
        <v>67</v>
      </c>
      <c r="B562" s="24" t="s">
        <v>534</v>
      </c>
      <c r="C562" s="24" t="s">
        <v>1278</v>
      </c>
      <c r="D562" s="24" t="s">
        <v>1642</v>
      </c>
      <c r="E562" s="66" t="s">
        <v>120</v>
      </c>
      <c r="F562" s="66" t="s">
        <v>121</v>
      </c>
      <c r="G562" s="64">
        <v>30</v>
      </c>
      <c r="H562" s="64">
        <v>8</v>
      </c>
      <c r="I562" s="66" t="s">
        <v>120</v>
      </c>
      <c r="J562" s="72"/>
      <c r="K562" s="24" t="s">
        <v>471</v>
      </c>
      <c r="L562" s="24" t="s">
        <v>476</v>
      </c>
      <c r="M562" s="24"/>
      <c r="N562" s="24" t="s">
        <v>125</v>
      </c>
      <c r="O562" s="24" t="str">
        <f t="shared" si="49"/>
        <v>GERANIUM BALCON Decora Rouge Framboise</v>
      </c>
      <c r="P562" s="54">
        <v>562</v>
      </c>
      <c r="Q562" s="54">
        <v>8</v>
      </c>
      <c r="R562" s="20">
        <f t="shared" si="50"/>
        <v>0</v>
      </c>
      <c r="S562" s="20">
        <f t="shared" si="51"/>
        <v>0</v>
      </c>
      <c r="T562" s="20">
        <f t="shared" si="52"/>
        <v>0</v>
      </c>
      <c r="U562" s="303"/>
      <c r="V562" s="304"/>
      <c r="W562" s="304"/>
      <c r="X562" s="304"/>
      <c r="Y562" s="304"/>
      <c r="Z562" s="304"/>
      <c r="AA562" s="304"/>
      <c r="AB562" s="304"/>
      <c r="AC562" s="304"/>
      <c r="AD562" s="44"/>
      <c r="AE562" s="44"/>
      <c r="AF562" s="304"/>
      <c r="AG562" s="304"/>
      <c r="AH562" s="44"/>
      <c r="AI562" s="44"/>
      <c r="AJ562" s="304"/>
      <c r="AK562" s="30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14"/>
      <c r="BV562" s="14"/>
      <c r="BW562" s="14"/>
      <c r="BX562" s="14"/>
      <c r="BY562" s="14"/>
      <c r="BZ562" s="14"/>
      <c r="CA562" s="14"/>
      <c r="CB562" s="14"/>
    </row>
    <row r="563" spans="1:80" ht="20.100000000000001" customHeight="1" x14ac:dyDescent="0.25">
      <c r="A563" s="151"/>
      <c r="B563" s="166" t="s">
        <v>537</v>
      </c>
      <c r="C563" s="153"/>
      <c r="D563" s="153"/>
      <c r="E563" s="154"/>
      <c r="F563" s="154"/>
      <c r="G563" s="154"/>
      <c r="H563" s="267"/>
      <c r="I563" s="154"/>
      <c r="J563" s="155"/>
      <c r="K563" s="153"/>
      <c r="L563" s="153" t="s">
        <v>593</v>
      </c>
      <c r="M563" s="153"/>
      <c r="N563" s="153"/>
      <c r="O563" s="153" t="str">
        <f t="shared" si="49"/>
        <v xml:space="preserve">PELARGONIUM </v>
      </c>
      <c r="P563" s="156">
        <v>563</v>
      </c>
      <c r="Q563" s="156"/>
      <c r="R563" s="20"/>
      <c r="S563" s="20"/>
      <c r="T563" s="20"/>
      <c r="U563" s="508"/>
      <c r="V563" s="509"/>
      <c r="W563" s="509"/>
      <c r="X563" s="509"/>
      <c r="Y563" s="509"/>
      <c r="Z563" s="509"/>
      <c r="AA563" s="509"/>
      <c r="AB563" s="509"/>
      <c r="AC563" s="509"/>
      <c r="AD563" s="509"/>
      <c r="AE563" s="509"/>
      <c r="AF563" s="509"/>
      <c r="AG563" s="509"/>
      <c r="AH563" s="509"/>
      <c r="AI563" s="509"/>
      <c r="AJ563" s="509"/>
      <c r="AK563" s="509"/>
      <c r="AL563" s="509"/>
      <c r="AM563" s="509"/>
      <c r="AN563" s="509"/>
      <c r="AO563" s="509"/>
      <c r="AP563" s="509"/>
      <c r="AQ563" s="509"/>
      <c r="AR563" s="509"/>
      <c r="AS563" s="509"/>
      <c r="AT563" s="509"/>
      <c r="AU563" s="509"/>
      <c r="AV563" s="509"/>
      <c r="AW563" s="509"/>
      <c r="AX563" s="509"/>
      <c r="AY563" s="509"/>
      <c r="AZ563" s="509"/>
      <c r="BA563" s="509"/>
      <c r="BB563" s="509"/>
      <c r="BC563" s="509"/>
      <c r="BD563" s="509"/>
      <c r="BE563" s="509"/>
      <c r="BF563" s="509"/>
      <c r="BG563" s="509"/>
      <c r="BH563" s="509"/>
      <c r="BI563" s="509"/>
      <c r="BJ563" s="509"/>
      <c r="BK563" s="509"/>
      <c r="BL563" s="509"/>
      <c r="BM563" s="509"/>
      <c r="BN563" s="509"/>
      <c r="BO563" s="509"/>
      <c r="BP563" s="509"/>
      <c r="BQ563" s="509"/>
      <c r="BR563" s="509"/>
      <c r="BS563" s="509"/>
      <c r="BT563" s="509"/>
      <c r="BU563" s="14"/>
      <c r="BV563" s="14"/>
      <c r="BW563" s="14"/>
      <c r="BX563" s="14"/>
      <c r="BY563" s="14"/>
      <c r="BZ563" s="14"/>
      <c r="CA563" s="14"/>
      <c r="CB563" s="14"/>
    </row>
    <row r="564" spans="1:80" ht="20.100000000000001" customHeight="1" x14ac:dyDescent="0.25">
      <c r="A564" s="23">
        <v>3277</v>
      </c>
      <c r="B564" s="24" t="s">
        <v>538</v>
      </c>
      <c r="C564" s="24" t="s">
        <v>1280</v>
      </c>
      <c r="D564" s="24" t="s">
        <v>1641</v>
      </c>
      <c r="E564" s="66" t="s">
        <v>120</v>
      </c>
      <c r="F564" s="66" t="s">
        <v>121</v>
      </c>
      <c r="G564" s="64">
        <v>30</v>
      </c>
      <c r="H564" s="64">
        <v>8</v>
      </c>
      <c r="I564" s="66" t="s">
        <v>131</v>
      </c>
      <c r="J564" s="72"/>
      <c r="K564" s="24" t="s">
        <v>471</v>
      </c>
      <c r="L564" s="24" t="s">
        <v>476</v>
      </c>
      <c r="M564" s="24"/>
      <c r="N564" s="24" t="s">
        <v>125</v>
      </c>
      <c r="O564" s="24" t="str">
        <f t="shared" si="49"/>
        <v>PELARGONIUM PARFUME Attar Of Roses</v>
      </c>
      <c r="P564" s="54">
        <v>564</v>
      </c>
      <c r="Q564" s="54">
        <v>8</v>
      </c>
      <c r="R564" s="20">
        <f t="shared" si="50"/>
        <v>0</v>
      </c>
      <c r="S564" s="20">
        <f t="shared" si="51"/>
        <v>0</v>
      </c>
      <c r="T564" s="20">
        <f t="shared" si="52"/>
        <v>0</v>
      </c>
      <c r="U564" s="303"/>
      <c r="V564" s="304"/>
      <c r="W564" s="304"/>
      <c r="X564" s="304"/>
      <c r="Y564" s="304"/>
      <c r="Z564" s="304"/>
      <c r="AA564" s="304"/>
      <c r="AB564" s="304"/>
      <c r="AC564" s="304"/>
      <c r="AD564" s="304"/>
      <c r="AE564" s="304"/>
      <c r="AF564" s="304"/>
      <c r="AG564" s="304"/>
      <c r="AH564" s="304"/>
      <c r="AI564" s="304"/>
      <c r="AJ564" s="304"/>
      <c r="AK564" s="30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14"/>
      <c r="BV564" s="14"/>
      <c r="BW564" s="14"/>
      <c r="BX564" s="14"/>
      <c r="BY564" s="14"/>
      <c r="BZ564" s="14"/>
      <c r="CA564" s="14"/>
      <c r="CB564" s="14"/>
    </row>
    <row r="565" spans="1:80" ht="20.100000000000001" customHeight="1" x14ac:dyDescent="0.25">
      <c r="A565" s="125">
        <v>3278</v>
      </c>
      <c r="B565" s="126" t="s">
        <v>538</v>
      </c>
      <c r="C565" s="126" t="s">
        <v>539</v>
      </c>
      <c r="D565" s="126" t="s">
        <v>1641</v>
      </c>
      <c r="E565" s="127" t="s">
        <v>120</v>
      </c>
      <c r="F565" s="127" t="s">
        <v>121</v>
      </c>
      <c r="G565" s="128">
        <v>30</v>
      </c>
      <c r="H565" s="128">
        <v>10</v>
      </c>
      <c r="I565" s="127" t="s">
        <v>131</v>
      </c>
      <c r="J565" s="129"/>
      <c r="K565" s="126" t="s">
        <v>471</v>
      </c>
      <c r="L565" s="126" t="s">
        <v>476</v>
      </c>
      <c r="M565" s="126"/>
      <c r="N565" s="126" t="s">
        <v>125</v>
      </c>
      <c r="O565" s="126" t="str">
        <f t="shared" si="49"/>
        <v>PELARGONIUM PARFUME Fragrans</v>
      </c>
      <c r="P565" s="130">
        <v>565</v>
      </c>
      <c r="Q565" s="130">
        <v>10</v>
      </c>
      <c r="R565" s="20">
        <f t="shared" si="50"/>
        <v>0</v>
      </c>
      <c r="S565" s="20">
        <f t="shared" si="51"/>
        <v>0</v>
      </c>
      <c r="T565" s="20">
        <f t="shared" si="52"/>
        <v>0</v>
      </c>
      <c r="U565" s="303"/>
      <c r="V565" s="304"/>
      <c r="W565" s="304"/>
      <c r="X565" s="304"/>
      <c r="Y565" s="304"/>
      <c r="Z565" s="304"/>
      <c r="AA565" s="304"/>
      <c r="AB565" s="304"/>
      <c r="AC565" s="304"/>
      <c r="AD565" s="304"/>
      <c r="AE565" s="304"/>
      <c r="AF565" s="304"/>
      <c r="AG565" s="304"/>
      <c r="AH565" s="304"/>
      <c r="AI565" s="304"/>
      <c r="AJ565" s="304"/>
      <c r="AK565" s="304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  <c r="BA565" s="158"/>
      <c r="BB565" s="158"/>
      <c r="BC565" s="158"/>
      <c r="BD565" s="158"/>
      <c r="BE565" s="158"/>
      <c r="BF565" s="158"/>
      <c r="BG565" s="158"/>
      <c r="BH565" s="158"/>
      <c r="BI565" s="158"/>
      <c r="BJ565" s="158"/>
      <c r="BK565" s="158"/>
      <c r="BL565" s="158"/>
      <c r="BM565" s="158"/>
      <c r="BN565" s="158"/>
      <c r="BO565" s="158"/>
      <c r="BP565" s="158"/>
      <c r="BQ565" s="158"/>
      <c r="BR565" s="158"/>
      <c r="BS565" s="158"/>
      <c r="BT565" s="158"/>
      <c r="BU565" s="14"/>
      <c r="BV565" s="14"/>
      <c r="BW565" s="14"/>
      <c r="BX565" s="14"/>
      <c r="BY565" s="14"/>
      <c r="BZ565" s="14"/>
      <c r="CA565" s="14"/>
      <c r="CB565" s="14"/>
    </row>
    <row r="566" spans="1:80" ht="20.100000000000001" customHeight="1" x14ac:dyDescent="0.25">
      <c r="A566" s="23">
        <v>3279</v>
      </c>
      <c r="B566" s="24" t="s">
        <v>538</v>
      </c>
      <c r="C566" s="24" t="s">
        <v>1281</v>
      </c>
      <c r="D566" s="24" t="s">
        <v>1641</v>
      </c>
      <c r="E566" s="66" t="s">
        <v>120</v>
      </c>
      <c r="F566" s="66" t="s">
        <v>121</v>
      </c>
      <c r="G566" s="64">
        <v>30</v>
      </c>
      <c r="H566" s="64">
        <v>10</v>
      </c>
      <c r="I566" s="66" t="s">
        <v>131</v>
      </c>
      <c r="J566" s="72"/>
      <c r="K566" s="24" t="s">
        <v>471</v>
      </c>
      <c r="L566" s="24" t="s">
        <v>476</v>
      </c>
      <c r="M566" s="24"/>
      <c r="N566" s="24" t="s">
        <v>125</v>
      </c>
      <c r="O566" s="24" t="str">
        <f t="shared" si="49"/>
        <v>PELARGONIUM PARFUME Lady Plymouth</v>
      </c>
      <c r="P566" s="54">
        <v>566</v>
      </c>
      <c r="Q566" s="54">
        <v>10</v>
      </c>
      <c r="R566" s="20">
        <f t="shared" si="50"/>
        <v>0</v>
      </c>
      <c r="S566" s="20">
        <f t="shared" si="51"/>
        <v>0</v>
      </c>
      <c r="T566" s="20">
        <f t="shared" si="52"/>
        <v>0</v>
      </c>
      <c r="U566" s="303"/>
      <c r="V566" s="304"/>
      <c r="W566" s="304"/>
      <c r="X566" s="304"/>
      <c r="Y566" s="304"/>
      <c r="Z566" s="304"/>
      <c r="AA566" s="304"/>
      <c r="AB566" s="304"/>
      <c r="AC566" s="304"/>
      <c r="AD566" s="304"/>
      <c r="AE566" s="304"/>
      <c r="AF566" s="304"/>
      <c r="AG566" s="304"/>
      <c r="AH566" s="304"/>
      <c r="AI566" s="304"/>
      <c r="AJ566" s="304"/>
      <c r="AK566" s="30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14"/>
      <c r="BV566" s="14"/>
      <c r="BW566" s="14"/>
      <c r="BX566" s="14"/>
      <c r="BY566" s="14"/>
      <c r="BZ566" s="14"/>
      <c r="CA566" s="14"/>
      <c r="CB566" s="14"/>
    </row>
    <row r="567" spans="1:80" ht="20.100000000000001" customHeight="1" x14ac:dyDescent="0.25">
      <c r="A567" s="125">
        <v>10510</v>
      </c>
      <c r="B567" s="126" t="s">
        <v>538</v>
      </c>
      <c r="C567" s="126" t="s">
        <v>540</v>
      </c>
      <c r="D567" s="126" t="s">
        <v>1641</v>
      </c>
      <c r="E567" s="127" t="s">
        <v>120</v>
      </c>
      <c r="F567" s="127" t="s">
        <v>121</v>
      </c>
      <c r="G567" s="128">
        <v>30</v>
      </c>
      <c r="H567" s="128">
        <v>10</v>
      </c>
      <c r="I567" s="127" t="s">
        <v>131</v>
      </c>
      <c r="J567" s="129"/>
      <c r="K567" s="126" t="s">
        <v>471</v>
      </c>
      <c r="L567" s="126" t="s">
        <v>476</v>
      </c>
      <c r="M567" s="126"/>
      <c r="N567" s="126" t="s">
        <v>125</v>
      </c>
      <c r="O567" s="126" t="str">
        <f t="shared" si="49"/>
        <v>PELARGONIUM PARFUME Torento</v>
      </c>
      <c r="P567" s="130">
        <v>567</v>
      </c>
      <c r="Q567" s="130">
        <v>10</v>
      </c>
      <c r="R567" s="20">
        <f t="shared" si="50"/>
        <v>0</v>
      </c>
      <c r="S567" s="20">
        <f t="shared" si="51"/>
        <v>0</v>
      </c>
      <c r="T567" s="20">
        <f t="shared" si="52"/>
        <v>0</v>
      </c>
      <c r="U567" s="303"/>
      <c r="V567" s="304"/>
      <c r="W567" s="304"/>
      <c r="X567" s="304"/>
      <c r="Y567" s="304"/>
      <c r="Z567" s="304"/>
      <c r="AA567" s="304"/>
      <c r="AB567" s="304"/>
      <c r="AC567" s="304"/>
      <c r="AD567" s="304"/>
      <c r="AE567" s="304"/>
      <c r="AF567" s="304"/>
      <c r="AG567" s="304"/>
      <c r="AH567" s="304"/>
      <c r="AI567" s="304"/>
      <c r="AJ567" s="304"/>
      <c r="AK567" s="304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  <c r="BA567" s="158"/>
      <c r="BB567" s="158"/>
      <c r="BC567" s="158"/>
      <c r="BD567" s="158"/>
      <c r="BE567" s="158"/>
      <c r="BF567" s="158"/>
      <c r="BG567" s="158"/>
      <c r="BH567" s="158"/>
      <c r="BI567" s="158"/>
      <c r="BJ567" s="158"/>
      <c r="BK567" s="158"/>
      <c r="BL567" s="158"/>
      <c r="BM567" s="158"/>
      <c r="BN567" s="158"/>
      <c r="BO567" s="158"/>
      <c r="BP567" s="158"/>
      <c r="BQ567" s="158"/>
      <c r="BR567" s="158"/>
      <c r="BS567" s="158"/>
      <c r="BT567" s="158"/>
      <c r="BU567" s="14"/>
      <c r="BV567" s="14"/>
      <c r="BW567" s="14"/>
      <c r="BX567" s="14"/>
      <c r="BY567" s="14"/>
      <c r="BZ567" s="14"/>
      <c r="CA567" s="14"/>
      <c r="CB567" s="14"/>
    </row>
    <row r="568" spans="1:80" ht="20.100000000000001" customHeight="1" x14ac:dyDescent="0.25">
      <c r="A568" s="23">
        <v>10596</v>
      </c>
      <c r="B568" s="24" t="s">
        <v>538</v>
      </c>
      <c r="C568" s="24" t="s">
        <v>541</v>
      </c>
      <c r="D568" s="24" t="s">
        <v>1641</v>
      </c>
      <c r="E568" s="66" t="s">
        <v>120</v>
      </c>
      <c r="F568" s="66" t="s">
        <v>121</v>
      </c>
      <c r="G568" s="64">
        <v>30</v>
      </c>
      <c r="H568" s="64">
        <v>10</v>
      </c>
      <c r="I568" s="66" t="s">
        <v>131</v>
      </c>
      <c r="J568" s="72"/>
      <c r="K568" s="24" t="s">
        <v>471</v>
      </c>
      <c r="L568" s="24" t="s">
        <v>476</v>
      </c>
      <c r="M568" s="24"/>
      <c r="N568" s="24" t="s">
        <v>125</v>
      </c>
      <c r="O568" s="24" t="str">
        <f t="shared" si="49"/>
        <v>PELARGONIUM PARFUME Citriodorum</v>
      </c>
      <c r="P568" s="54">
        <v>568</v>
      </c>
      <c r="Q568" s="54">
        <v>10</v>
      </c>
      <c r="R568" s="20">
        <f t="shared" si="50"/>
        <v>0</v>
      </c>
      <c r="S568" s="20">
        <f t="shared" si="51"/>
        <v>0</v>
      </c>
      <c r="T568" s="20">
        <f t="shared" si="52"/>
        <v>0</v>
      </c>
      <c r="U568" s="303"/>
      <c r="V568" s="304"/>
      <c r="W568" s="304"/>
      <c r="X568" s="304"/>
      <c r="Y568" s="304"/>
      <c r="Z568" s="304"/>
      <c r="AA568" s="304"/>
      <c r="AB568" s="304"/>
      <c r="AC568" s="304"/>
      <c r="AD568" s="304"/>
      <c r="AE568" s="304"/>
      <c r="AF568" s="304"/>
      <c r="AG568" s="304"/>
      <c r="AH568" s="304"/>
      <c r="AI568" s="304"/>
      <c r="AJ568" s="304"/>
      <c r="AK568" s="30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14"/>
      <c r="BV568" s="14"/>
      <c r="BW568" s="14"/>
      <c r="BX568" s="14"/>
      <c r="BY568" s="14"/>
      <c r="BZ568" s="14"/>
      <c r="CA568" s="14"/>
      <c r="CB568" s="14"/>
    </row>
    <row r="569" spans="1:80" ht="20.100000000000001" customHeight="1" x14ac:dyDescent="0.25">
      <c r="A569" s="125">
        <v>208</v>
      </c>
      <c r="B569" s="126" t="s">
        <v>538</v>
      </c>
      <c r="C569" s="126" t="s">
        <v>1282</v>
      </c>
      <c r="D569" s="126" t="s">
        <v>1641</v>
      </c>
      <c r="E569" s="127" t="s">
        <v>120</v>
      </c>
      <c r="F569" s="127" t="s">
        <v>121</v>
      </c>
      <c r="G569" s="128">
        <v>30</v>
      </c>
      <c r="H569" s="128">
        <v>10</v>
      </c>
      <c r="I569" s="127" t="s">
        <v>131</v>
      </c>
      <c r="J569" s="129"/>
      <c r="K569" s="126" t="s">
        <v>471</v>
      </c>
      <c r="L569" s="126" t="s">
        <v>476</v>
      </c>
      <c r="M569" s="126"/>
      <c r="N569" s="126" t="s">
        <v>125</v>
      </c>
      <c r="O569" s="126" t="str">
        <f t="shared" si="49"/>
        <v>PELARGONIUM PARFUME Parfumes variés</v>
      </c>
      <c r="P569" s="130">
        <v>569</v>
      </c>
      <c r="Q569" s="130">
        <v>10</v>
      </c>
      <c r="R569" s="20">
        <f t="shared" si="50"/>
        <v>0</v>
      </c>
      <c r="S569" s="20">
        <f t="shared" si="51"/>
        <v>0</v>
      </c>
      <c r="T569" s="20">
        <f t="shared" si="52"/>
        <v>0</v>
      </c>
      <c r="U569" s="303"/>
      <c r="V569" s="304"/>
      <c r="W569" s="304"/>
      <c r="X569" s="304"/>
      <c r="Y569" s="304"/>
      <c r="Z569" s="304"/>
      <c r="AA569" s="304"/>
      <c r="AB569" s="304"/>
      <c r="AC569" s="304"/>
      <c r="AD569" s="304"/>
      <c r="AE569" s="304"/>
      <c r="AF569" s="304"/>
      <c r="AG569" s="304"/>
      <c r="AH569" s="304"/>
      <c r="AI569" s="304"/>
      <c r="AJ569" s="304"/>
      <c r="AK569" s="304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  <c r="BA569" s="158"/>
      <c r="BB569" s="158"/>
      <c r="BC569" s="158"/>
      <c r="BD569" s="158"/>
      <c r="BE569" s="158"/>
      <c r="BF569" s="158"/>
      <c r="BG569" s="158"/>
      <c r="BH569" s="158"/>
      <c r="BI569" s="158"/>
      <c r="BJ569" s="158"/>
      <c r="BK569" s="158"/>
      <c r="BL569" s="158"/>
      <c r="BM569" s="158"/>
      <c r="BN569" s="158"/>
      <c r="BO569" s="158"/>
      <c r="BP569" s="158"/>
      <c r="BQ569" s="158"/>
      <c r="BR569" s="158"/>
      <c r="BS569" s="158"/>
      <c r="BT569" s="158"/>
      <c r="BU569" s="14"/>
      <c r="BV569" s="14"/>
      <c r="BW569" s="14"/>
      <c r="BX569" s="14"/>
      <c r="BY569" s="14"/>
      <c r="BZ569" s="14"/>
      <c r="CA569" s="14"/>
      <c r="CB569" s="14"/>
    </row>
    <row r="570" spans="1:80" ht="20.100000000000001" customHeight="1" x14ac:dyDescent="0.25">
      <c r="A570" s="23">
        <v>23246</v>
      </c>
      <c r="B570" s="24" t="s">
        <v>542</v>
      </c>
      <c r="C570" s="24" t="s">
        <v>545</v>
      </c>
      <c r="D570" s="24" t="s">
        <v>1642</v>
      </c>
      <c r="E570" s="66" t="s">
        <v>120</v>
      </c>
      <c r="F570" s="66" t="s">
        <v>121</v>
      </c>
      <c r="G570" s="64">
        <v>30</v>
      </c>
      <c r="H570" s="64">
        <v>8</v>
      </c>
      <c r="I570" s="66" t="s">
        <v>131</v>
      </c>
      <c r="J570" s="72">
        <v>5.3999999999999999E-2</v>
      </c>
      <c r="K570" s="24" t="s">
        <v>471</v>
      </c>
      <c r="L570" s="24" t="s">
        <v>476</v>
      </c>
      <c r="M570" s="24"/>
      <c r="N570" s="24" t="s">
        <v>125</v>
      </c>
      <c r="O570" s="24" t="str">
        <f t="shared" si="49"/>
        <v>PELARGONIUM ANGELEYES Blueberry pac</v>
      </c>
      <c r="P570" s="54">
        <v>570</v>
      </c>
      <c r="Q570" s="54">
        <v>8</v>
      </c>
      <c r="R570" s="20">
        <f t="shared" si="50"/>
        <v>0</v>
      </c>
      <c r="S570" s="20">
        <f t="shared" si="51"/>
        <v>0</v>
      </c>
      <c r="T570" s="20">
        <f t="shared" si="52"/>
        <v>0</v>
      </c>
      <c r="U570" s="303"/>
      <c r="V570" s="304"/>
      <c r="W570" s="304"/>
      <c r="X570" s="304"/>
      <c r="Y570" s="304"/>
      <c r="Z570" s="304"/>
      <c r="AA570" s="304"/>
      <c r="AB570" s="304"/>
      <c r="AC570" s="304"/>
      <c r="AD570" s="44"/>
      <c r="AE570" s="44"/>
      <c r="AF570" s="304"/>
      <c r="AG570" s="304"/>
      <c r="AH570" s="44"/>
      <c r="AI570" s="44"/>
      <c r="AJ570" s="304"/>
      <c r="AK570" s="30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14"/>
      <c r="BV570" s="14"/>
      <c r="BW570" s="14"/>
      <c r="BX570" s="14"/>
      <c r="BY570" s="14"/>
      <c r="BZ570" s="14"/>
      <c r="CA570" s="14"/>
      <c r="CB570" s="14"/>
    </row>
    <row r="571" spans="1:80" ht="20.100000000000001" customHeight="1" x14ac:dyDescent="0.25">
      <c r="A571" s="125">
        <v>10717</v>
      </c>
      <c r="B571" s="126" t="s">
        <v>542</v>
      </c>
      <c r="C571" s="126" t="s">
        <v>543</v>
      </c>
      <c r="D571" s="126" t="s">
        <v>1642</v>
      </c>
      <c r="E571" s="127" t="s">
        <v>120</v>
      </c>
      <c r="F571" s="127" t="s">
        <v>121</v>
      </c>
      <c r="G571" s="128">
        <v>30</v>
      </c>
      <c r="H571" s="128">
        <v>8</v>
      </c>
      <c r="I571" s="127" t="s">
        <v>131</v>
      </c>
      <c r="J571" s="129">
        <v>5.3999999999999999E-2</v>
      </c>
      <c r="K571" s="126" t="s">
        <v>471</v>
      </c>
      <c r="L571" s="126" t="s">
        <v>476</v>
      </c>
      <c r="M571" s="126"/>
      <c r="N571" s="126" t="s">
        <v>125</v>
      </c>
      <c r="O571" s="126" t="str">
        <f t="shared" si="49"/>
        <v>PELARGONIUM ANGELEYES Orange pac</v>
      </c>
      <c r="P571" s="130">
        <v>571</v>
      </c>
      <c r="Q571" s="130">
        <v>8</v>
      </c>
      <c r="R571" s="20">
        <f t="shared" si="50"/>
        <v>0</v>
      </c>
      <c r="S571" s="20">
        <f t="shared" si="51"/>
        <v>0</v>
      </c>
      <c r="T571" s="20">
        <f t="shared" si="52"/>
        <v>0</v>
      </c>
      <c r="U571" s="303"/>
      <c r="V571" s="304"/>
      <c r="W571" s="304"/>
      <c r="X571" s="304"/>
      <c r="Y571" s="304"/>
      <c r="Z571" s="304"/>
      <c r="AA571" s="304"/>
      <c r="AB571" s="304"/>
      <c r="AC571" s="304"/>
      <c r="AD571" s="158"/>
      <c r="AE571" s="158"/>
      <c r="AF571" s="304"/>
      <c r="AG571" s="304"/>
      <c r="AH571" s="158"/>
      <c r="AI571" s="158"/>
      <c r="AJ571" s="304"/>
      <c r="AK571" s="304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  <c r="BA571" s="158"/>
      <c r="BB571" s="158"/>
      <c r="BC571" s="158"/>
      <c r="BD571" s="158"/>
      <c r="BE571" s="158"/>
      <c r="BF571" s="158"/>
      <c r="BG571" s="158"/>
      <c r="BH571" s="158"/>
      <c r="BI571" s="158"/>
      <c r="BJ571" s="158"/>
      <c r="BK571" s="158"/>
      <c r="BL571" s="158"/>
      <c r="BM571" s="158"/>
      <c r="BN571" s="158"/>
      <c r="BO571" s="158"/>
      <c r="BP571" s="158"/>
      <c r="BQ571" s="158"/>
      <c r="BR571" s="158"/>
      <c r="BS571" s="158"/>
      <c r="BT571" s="158"/>
      <c r="BU571" s="14"/>
      <c r="BV571" s="14"/>
      <c r="BW571" s="14"/>
      <c r="BX571" s="14"/>
      <c r="BY571" s="14"/>
      <c r="BZ571" s="14"/>
      <c r="CA571" s="14"/>
      <c r="CB571" s="14"/>
    </row>
    <row r="572" spans="1:80" ht="20.100000000000001" customHeight="1" x14ac:dyDescent="0.25">
      <c r="A572" s="23">
        <v>2153</v>
      </c>
      <c r="B572" s="24" t="s">
        <v>542</v>
      </c>
      <c r="C572" s="24" t="s">
        <v>544</v>
      </c>
      <c r="D572" s="24" t="s">
        <v>1642</v>
      </c>
      <c r="E572" s="66" t="s">
        <v>120</v>
      </c>
      <c r="F572" s="66" t="s">
        <v>121</v>
      </c>
      <c r="G572" s="64">
        <v>30</v>
      </c>
      <c r="H572" s="64">
        <v>8</v>
      </c>
      <c r="I572" s="66" t="s">
        <v>131</v>
      </c>
      <c r="J572" s="72">
        <v>5.3999999999999999E-2</v>
      </c>
      <c r="K572" s="24" t="s">
        <v>471</v>
      </c>
      <c r="L572" s="24" t="s">
        <v>476</v>
      </c>
      <c r="M572" s="24"/>
      <c r="N572" s="24" t="s">
        <v>125</v>
      </c>
      <c r="O572" s="24" t="str">
        <f t="shared" si="49"/>
        <v>PELARGONIUM ANGELEYES Randy pac</v>
      </c>
      <c r="P572" s="54">
        <v>572</v>
      </c>
      <c r="Q572" s="54">
        <v>8</v>
      </c>
      <c r="R572" s="20">
        <f t="shared" si="50"/>
        <v>0</v>
      </c>
      <c r="S572" s="20">
        <f t="shared" si="51"/>
        <v>0</v>
      </c>
      <c r="T572" s="20">
        <f t="shared" si="52"/>
        <v>0</v>
      </c>
      <c r="U572" s="303"/>
      <c r="V572" s="304"/>
      <c r="W572" s="304"/>
      <c r="X572" s="304"/>
      <c r="Y572" s="304"/>
      <c r="Z572" s="304"/>
      <c r="AA572" s="304"/>
      <c r="AB572" s="304"/>
      <c r="AC572" s="304"/>
      <c r="AD572" s="44"/>
      <c r="AE572" s="44"/>
      <c r="AF572" s="304"/>
      <c r="AG572" s="304"/>
      <c r="AH572" s="44"/>
      <c r="AI572" s="44"/>
      <c r="AJ572" s="304"/>
      <c r="AK572" s="30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14"/>
      <c r="BV572" s="14"/>
      <c r="BW572" s="14"/>
      <c r="BX572" s="14"/>
      <c r="BY572" s="14"/>
      <c r="BZ572" s="14"/>
      <c r="CA572" s="14"/>
      <c r="CB572" s="14"/>
    </row>
    <row r="573" spans="1:80" ht="20.100000000000001" customHeight="1" x14ac:dyDescent="0.25">
      <c r="A573" s="125">
        <v>13252</v>
      </c>
      <c r="B573" s="126" t="s">
        <v>546</v>
      </c>
      <c r="C573" s="126" t="s">
        <v>547</v>
      </c>
      <c r="D573" s="126" t="s">
        <v>1626</v>
      </c>
      <c r="E573" s="127" t="s">
        <v>120</v>
      </c>
      <c r="F573" s="127" t="s">
        <v>121</v>
      </c>
      <c r="G573" s="128">
        <v>30</v>
      </c>
      <c r="H573" s="128">
        <v>10</v>
      </c>
      <c r="I573" s="127" t="s">
        <v>131</v>
      </c>
      <c r="J573" s="129">
        <v>5.3999999999999999E-2</v>
      </c>
      <c r="K573" s="126" t="s">
        <v>471</v>
      </c>
      <c r="L573" s="126" t="s">
        <v>476</v>
      </c>
      <c r="M573" s="126"/>
      <c r="N573" s="126" t="s">
        <v>125</v>
      </c>
      <c r="O573" s="126" t="str">
        <f t="shared" si="49"/>
        <v>PELARGONIUM ANGELS Perfume pac</v>
      </c>
      <c r="P573" s="130">
        <v>573</v>
      </c>
      <c r="Q573" s="130">
        <v>10</v>
      </c>
      <c r="R573" s="20">
        <f t="shared" si="50"/>
        <v>0</v>
      </c>
      <c r="S573" s="20">
        <f t="shared" si="51"/>
        <v>0</v>
      </c>
      <c r="T573" s="20">
        <f t="shared" si="52"/>
        <v>0</v>
      </c>
      <c r="U573" s="303"/>
      <c r="V573" s="304"/>
      <c r="W573" s="304"/>
      <c r="X573" s="304"/>
      <c r="Y573" s="304"/>
      <c r="Z573" s="304"/>
      <c r="AA573" s="304"/>
      <c r="AB573" s="304"/>
      <c r="AC573" s="304"/>
      <c r="AD573" s="304"/>
      <c r="AE573" s="304"/>
      <c r="AF573" s="304"/>
      <c r="AG573" s="304"/>
      <c r="AH573" s="158"/>
      <c r="AI573" s="158"/>
      <c r="AJ573" s="304"/>
      <c r="AK573" s="304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  <c r="BA573" s="158"/>
      <c r="BB573" s="158"/>
      <c r="BC573" s="158"/>
      <c r="BD573" s="158"/>
      <c r="BE573" s="158"/>
      <c r="BF573" s="158"/>
      <c r="BG573" s="158"/>
      <c r="BH573" s="158"/>
      <c r="BI573" s="158"/>
      <c r="BJ573" s="158"/>
      <c r="BK573" s="158"/>
      <c r="BL573" s="158"/>
      <c r="BM573" s="158"/>
      <c r="BN573" s="158"/>
      <c r="BO573" s="158"/>
      <c r="BP573" s="158"/>
      <c r="BQ573" s="158"/>
      <c r="BR573" s="158"/>
      <c r="BS573" s="158"/>
      <c r="BT573" s="158"/>
      <c r="BU573" s="14"/>
      <c r="BV573" s="14"/>
      <c r="BW573" s="14"/>
      <c r="BX573" s="14"/>
      <c r="BY573" s="14"/>
      <c r="BZ573" s="14"/>
      <c r="CA573" s="14"/>
      <c r="CB573" s="14"/>
    </row>
    <row r="574" spans="1:80" ht="20.100000000000001" customHeight="1" x14ac:dyDescent="0.25">
      <c r="A574" s="23">
        <v>26778</v>
      </c>
      <c r="B574" s="24" t="s">
        <v>546</v>
      </c>
      <c r="C574" s="24" t="s">
        <v>1283</v>
      </c>
      <c r="D574" s="24" t="s">
        <v>1626</v>
      </c>
      <c r="E574" s="66" t="s">
        <v>120</v>
      </c>
      <c r="F574" s="66" t="s">
        <v>121</v>
      </c>
      <c r="G574" s="64">
        <v>30</v>
      </c>
      <c r="H574" s="64">
        <v>10</v>
      </c>
      <c r="I574" s="66" t="s">
        <v>131</v>
      </c>
      <c r="J574" s="72">
        <v>5.3999999999999999E-2</v>
      </c>
      <c r="K574" s="24" t="s">
        <v>471</v>
      </c>
      <c r="L574" s="24" t="s">
        <v>476</v>
      </c>
      <c r="M574" s="24" t="s">
        <v>137</v>
      </c>
      <c r="N574" s="24" t="s">
        <v>125</v>
      </c>
      <c r="O574" s="24" t="str">
        <f t="shared" si="49"/>
        <v>PELARGONIUM ANGELS Perfume Lavender pac</v>
      </c>
      <c r="P574" s="54">
        <v>574</v>
      </c>
      <c r="Q574" s="54">
        <v>10</v>
      </c>
      <c r="R574" s="20">
        <f t="shared" si="50"/>
        <v>0</v>
      </c>
      <c r="S574" s="20">
        <f t="shared" si="51"/>
        <v>0</v>
      </c>
      <c r="T574" s="20">
        <f t="shared" si="52"/>
        <v>0</v>
      </c>
      <c r="U574" s="303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44"/>
      <c r="AI574" s="44"/>
      <c r="AJ574" s="304"/>
      <c r="AK574" s="30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14"/>
      <c r="BV574" s="14"/>
      <c r="BW574" s="14"/>
      <c r="BX574" s="14"/>
      <c r="BY574" s="14"/>
      <c r="BZ574" s="14"/>
      <c r="CA574" s="14"/>
      <c r="CB574" s="14"/>
    </row>
    <row r="575" spans="1:80" ht="20.100000000000001" customHeight="1" x14ac:dyDescent="0.25">
      <c r="A575" s="125">
        <v>26780</v>
      </c>
      <c r="B575" s="126" t="s">
        <v>546</v>
      </c>
      <c r="C575" s="126" t="s">
        <v>1284</v>
      </c>
      <c r="D575" s="126" t="s">
        <v>1626</v>
      </c>
      <c r="E575" s="127" t="s">
        <v>120</v>
      </c>
      <c r="F575" s="127" t="s">
        <v>121</v>
      </c>
      <c r="G575" s="128">
        <v>30</v>
      </c>
      <c r="H575" s="128">
        <v>10</v>
      </c>
      <c r="I575" s="127" t="s">
        <v>131</v>
      </c>
      <c r="J575" s="129">
        <v>5.3999999999999999E-2</v>
      </c>
      <c r="K575" s="126" t="s">
        <v>471</v>
      </c>
      <c r="L575" s="126" t="s">
        <v>476</v>
      </c>
      <c r="M575" s="126" t="s">
        <v>137</v>
      </c>
      <c r="N575" s="126" t="s">
        <v>125</v>
      </c>
      <c r="O575" s="126" t="str">
        <f t="shared" si="49"/>
        <v>PELARGONIUM ANGELS Perfume Bicolor pac</v>
      </c>
      <c r="P575" s="130">
        <v>575</v>
      </c>
      <c r="Q575" s="130">
        <v>10</v>
      </c>
      <c r="R575" s="20">
        <f t="shared" si="50"/>
        <v>0</v>
      </c>
      <c r="S575" s="20">
        <f t="shared" si="51"/>
        <v>0</v>
      </c>
      <c r="T575" s="20">
        <f t="shared" si="52"/>
        <v>0</v>
      </c>
      <c r="U575" s="303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158"/>
      <c r="AI575" s="158"/>
      <c r="AJ575" s="304"/>
      <c r="AK575" s="304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4"/>
      <c r="BV575" s="14"/>
      <c r="BW575" s="14"/>
      <c r="BX575" s="14"/>
      <c r="BY575" s="14"/>
      <c r="BZ575" s="14"/>
      <c r="CA575" s="14"/>
      <c r="CB575" s="14"/>
    </row>
    <row r="576" spans="1:80" ht="20.100000000000001" customHeight="1" x14ac:dyDescent="0.25">
      <c r="A576" s="23">
        <v>24189</v>
      </c>
      <c r="B576" s="24" t="s">
        <v>537</v>
      </c>
      <c r="C576" s="24" t="s">
        <v>1285</v>
      </c>
      <c r="D576" s="24" t="s">
        <v>1626</v>
      </c>
      <c r="E576" s="66" t="s">
        <v>120</v>
      </c>
      <c r="F576" s="66" t="s">
        <v>121</v>
      </c>
      <c r="G576" s="64">
        <v>30</v>
      </c>
      <c r="H576" s="64">
        <v>10</v>
      </c>
      <c r="I576" s="66" t="s">
        <v>131</v>
      </c>
      <c r="J576" s="72">
        <v>5.3999999999999999E-2</v>
      </c>
      <c r="K576" s="24" t="s">
        <v>471</v>
      </c>
      <c r="L576" s="24" t="s">
        <v>476</v>
      </c>
      <c r="M576" s="24" t="s">
        <v>137</v>
      </c>
      <c r="N576" s="24" t="s">
        <v>125</v>
      </c>
      <c r="O576" s="24" t="str">
        <f t="shared" si="49"/>
        <v>PELARGONIUM Pinkerbell</v>
      </c>
      <c r="P576" s="54">
        <v>576</v>
      </c>
      <c r="Q576" s="54">
        <v>10</v>
      </c>
      <c r="R576" s="20">
        <f t="shared" si="50"/>
        <v>0</v>
      </c>
      <c r="S576" s="20">
        <f t="shared" si="51"/>
        <v>0</v>
      </c>
      <c r="T576" s="20">
        <f t="shared" si="52"/>
        <v>0</v>
      </c>
      <c r="U576" s="303"/>
      <c r="V576" s="304"/>
      <c r="W576" s="304"/>
      <c r="X576" s="304"/>
      <c r="Y576" s="304"/>
      <c r="Z576" s="304"/>
      <c r="AA576" s="304"/>
      <c r="AB576" s="304"/>
      <c r="AC576" s="304"/>
      <c r="AD576" s="304"/>
      <c r="AE576" s="304"/>
      <c r="AF576" s="304"/>
      <c r="AG576" s="304"/>
      <c r="AH576" s="44"/>
      <c r="AI576" s="44"/>
      <c r="AJ576" s="304"/>
      <c r="AK576" s="30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14"/>
      <c r="BV576" s="14"/>
      <c r="BW576" s="14"/>
      <c r="BX576" s="14"/>
      <c r="BY576" s="14"/>
      <c r="BZ576" s="14"/>
      <c r="CA576" s="14"/>
      <c r="CB576" s="14"/>
    </row>
    <row r="577" spans="1:80" ht="20.100000000000001" customHeight="1" x14ac:dyDescent="0.25">
      <c r="A577" s="125">
        <v>209</v>
      </c>
      <c r="B577" s="126" t="s">
        <v>548</v>
      </c>
      <c r="C577" s="126" t="s">
        <v>233</v>
      </c>
      <c r="D577" s="126" t="s">
        <v>1642</v>
      </c>
      <c r="E577" s="127" t="s">
        <v>120</v>
      </c>
      <c r="F577" s="127" t="s">
        <v>121</v>
      </c>
      <c r="G577" s="128">
        <v>30</v>
      </c>
      <c r="H577" s="128">
        <v>5</v>
      </c>
      <c r="I577" s="127" t="s">
        <v>131</v>
      </c>
      <c r="J577" s="129">
        <v>0.04</v>
      </c>
      <c r="K577" s="126" t="s">
        <v>471</v>
      </c>
      <c r="L577" s="126" t="s">
        <v>124</v>
      </c>
      <c r="M577" s="126"/>
      <c r="N577" s="126" t="s">
        <v>125</v>
      </c>
      <c r="O577" s="126" t="str">
        <f t="shared" si="49"/>
        <v>PELARGONIUM GRANDIFLORUM Variés</v>
      </c>
      <c r="P577" s="130">
        <v>577</v>
      </c>
      <c r="Q577" s="130">
        <v>5</v>
      </c>
      <c r="R577" s="20">
        <f t="shared" si="50"/>
        <v>0</v>
      </c>
      <c r="S577" s="20">
        <f t="shared" si="51"/>
        <v>0</v>
      </c>
      <c r="T577" s="20">
        <f t="shared" si="52"/>
        <v>0</v>
      </c>
      <c r="U577" s="303"/>
      <c r="V577" s="304"/>
      <c r="W577" s="304"/>
      <c r="X577" s="304"/>
      <c r="Y577" s="304"/>
      <c r="Z577" s="304"/>
      <c r="AA577" s="304"/>
      <c r="AB577" s="304"/>
      <c r="AC577" s="304"/>
      <c r="AD577" s="158"/>
      <c r="AE577" s="158"/>
      <c r="AF577" s="304"/>
      <c r="AG577" s="304"/>
      <c r="AH577" s="158"/>
      <c r="AI577" s="158"/>
      <c r="AJ577" s="304"/>
      <c r="AK577" s="304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4"/>
      <c r="BV577" s="14"/>
      <c r="BW577" s="14"/>
      <c r="BX577" s="14"/>
      <c r="BY577" s="14"/>
      <c r="BZ577" s="14"/>
      <c r="CA577" s="14"/>
      <c r="CB577" s="14"/>
    </row>
    <row r="578" spans="1:80" ht="20.100000000000001" customHeight="1" x14ac:dyDescent="0.25">
      <c r="A578" s="23">
        <v>2372</v>
      </c>
      <c r="B578" s="24" t="s">
        <v>1287</v>
      </c>
      <c r="C578" s="24" t="s">
        <v>1286</v>
      </c>
      <c r="D578" s="24"/>
      <c r="E578" s="66" t="s">
        <v>120</v>
      </c>
      <c r="F578" s="66" t="s">
        <v>121</v>
      </c>
      <c r="G578" s="64">
        <v>30</v>
      </c>
      <c r="H578" s="64">
        <v>5</v>
      </c>
      <c r="I578" s="66" t="s">
        <v>120</v>
      </c>
      <c r="J578" s="72"/>
      <c r="K578" s="24" t="s">
        <v>257</v>
      </c>
      <c r="L578" s="24" t="s">
        <v>161</v>
      </c>
      <c r="M578" s="24"/>
      <c r="N578" s="24" t="s">
        <v>125</v>
      </c>
      <c r="O578" s="24" t="str">
        <f t="shared" si="49"/>
        <v>GLECHOMA hederacea Nepeta Variegata</v>
      </c>
      <c r="P578" s="54">
        <v>578</v>
      </c>
      <c r="Q578" s="54">
        <v>5</v>
      </c>
      <c r="R578" s="20">
        <f t="shared" si="50"/>
        <v>0</v>
      </c>
      <c r="S578" s="20">
        <f t="shared" si="51"/>
        <v>0</v>
      </c>
      <c r="T578" s="20">
        <f t="shared" si="52"/>
        <v>0</v>
      </c>
      <c r="U578" s="241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304"/>
      <c r="AG578" s="304"/>
      <c r="AH578" s="44"/>
      <c r="AI578" s="44"/>
      <c r="AJ578" s="304"/>
      <c r="AK578" s="30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14"/>
      <c r="BV578" s="14"/>
      <c r="BW578" s="14"/>
      <c r="BX578" s="14"/>
      <c r="BY578" s="14"/>
      <c r="BZ578" s="14"/>
      <c r="CA578" s="14"/>
      <c r="CB578" s="14"/>
    </row>
    <row r="579" spans="1:80" ht="20.100000000000001" customHeight="1" x14ac:dyDescent="0.25">
      <c r="A579" s="125">
        <v>11819</v>
      </c>
      <c r="B579" s="126" t="s">
        <v>551</v>
      </c>
      <c r="C579" s="126" t="s">
        <v>196</v>
      </c>
      <c r="D579" s="126"/>
      <c r="E579" s="127" t="s">
        <v>208</v>
      </c>
      <c r="F579" s="127" t="s">
        <v>121</v>
      </c>
      <c r="G579" s="128">
        <v>30</v>
      </c>
      <c r="H579" s="128">
        <v>5</v>
      </c>
      <c r="I579" s="127" t="s">
        <v>120</v>
      </c>
      <c r="J579" s="129"/>
      <c r="K579" s="126" t="s">
        <v>257</v>
      </c>
      <c r="L579" s="126" t="s">
        <v>132</v>
      </c>
      <c r="M579" s="126"/>
      <c r="N579" s="126" t="s">
        <v>125</v>
      </c>
      <c r="O579" s="126" t="str">
        <f t="shared" si="49"/>
        <v>GOMPHRENA Fireworks</v>
      </c>
      <c r="P579" s="130">
        <v>579</v>
      </c>
      <c r="Q579" s="130">
        <v>5</v>
      </c>
      <c r="R579" s="20">
        <f t="shared" si="50"/>
        <v>0</v>
      </c>
      <c r="S579" s="20">
        <f t="shared" si="51"/>
        <v>0</v>
      </c>
      <c r="T579" s="20">
        <f t="shared" si="52"/>
        <v>0</v>
      </c>
      <c r="U579" s="242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304"/>
      <c r="AG579" s="304"/>
      <c r="AH579" s="158"/>
      <c r="AI579" s="158"/>
      <c r="AJ579" s="304"/>
      <c r="AK579" s="304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4"/>
      <c r="BV579" s="14"/>
      <c r="BW579" s="14"/>
      <c r="BX579" s="14"/>
      <c r="BY579" s="14"/>
      <c r="BZ579" s="14"/>
      <c r="CA579" s="14"/>
      <c r="CB579" s="14"/>
    </row>
    <row r="580" spans="1:80" ht="20.100000000000001" customHeight="1" x14ac:dyDescent="0.25">
      <c r="A580" s="23">
        <v>26783</v>
      </c>
      <c r="B580" s="24" t="s">
        <v>551</v>
      </c>
      <c r="C580" s="24" t="s">
        <v>1288</v>
      </c>
      <c r="D580" s="24"/>
      <c r="E580" s="66" t="s">
        <v>208</v>
      </c>
      <c r="F580" s="66" t="s">
        <v>121</v>
      </c>
      <c r="G580" s="64">
        <v>30</v>
      </c>
      <c r="H580" s="64">
        <v>5</v>
      </c>
      <c r="I580" s="66" t="s">
        <v>120</v>
      </c>
      <c r="J580" s="72"/>
      <c r="K580" s="24" t="s">
        <v>257</v>
      </c>
      <c r="L580" s="24" t="s">
        <v>132</v>
      </c>
      <c r="M580" s="24" t="s">
        <v>137</v>
      </c>
      <c r="N580" s="24" t="s">
        <v>125</v>
      </c>
      <c r="O580" s="24" t="str">
        <f t="shared" si="49"/>
        <v>GOMPHRENA Ping Pong</v>
      </c>
      <c r="P580" s="54">
        <v>580</v>
      </c>
      <c r="Q580" s="54">
        <v>5</v>
      </c>
      <c r="R580" s="20">
        <f t="shared" si="50"/>
        <v>0</v>
      </c>
      <c r="S580" s="20">
        <f t="shared" si="51"/>
        <v>0</v>
      </c>
      <c r="T580" s="20">
        <f t="shared" si="52"/>
        <v>0</v>
      </c>
      <c r="U580" s="241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304"/>
      <c r="AG580" s="304"/>
      <c r="AH580" s="44"/>
      <c r="AI580" s="44"/>
      <c r="AJ580" s="304"/>
      <c r="AK580" s="30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14"/>
      <c r="BV580" s="14"/>
      <c r="BW580" s="14"/>
      <c r="BX580" s="14"/>
      <c r="BY580" s="14"/>
      <c r="BZ580" s="14"/>
      <c r="CA580" s="14"/>
      <c r="CB580" s="14"/>
    </row>
    <row r="581" spans="1:80" ht="20.100000000000001" customHeight="1" x14ac:dyDescent="0.25">
      <c r="A581" s="125">
        <v>15420</v>
      </c>
      <c r="B581" s="126" t="s">
        <v>552</v>
      </c>
      <c r="C581" s="126" t="s">
        <v>169</v>
      </c>
      <c r="D581" s="126"/>
      <c r="E581" s="127" t="s">
        <v>208</v>
      </c>
      <c r="F581" s="127" t="s">
        <v>121</v>
      </c>
      <c r="G581" s="128">
        <v>30</v>
      </c>
      <c r="H581" s="128">
        <v>5</v>
      </c>
      <c r="I581" s="127" t="s">
        <v>131</v>
      </c>
      <c r="J581" s="129"/>
      <c r="K581" s="126" t="s">
        <v>257</v>
      </c>
      <c r="L581" s="126" t="s">
        <v>136</v>
      </c>
      <c r="M581" s="126"/>
      <c r="N581" s="126" t="s">
        <v>125</v>
      </c>
      <c r="O581" s="126" t="str">
        <f t="shared" si="49"/>
        <v>GRAMINEES VARIEES .</v>
      </c>
      <c r="P581" s="130">
        <v>581</v>
      </c>
      <c r="Q581" s="130">
        <v>5</v>
      </c>
      <c r="R581" s="20">
        <f t="shared" si="50"/>
        <v>0</v>
      </c>
      <c r="S581" s="20">
        <f t="shared" si="51"/>
        <v>0</v>
      </c>
      <c r="T581" s="20">
        <f t="shared" si="52"/>
        <v>0</v>
      </c>
      <c r="U581" s="242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304"/>
      <c r="AG581" s="304"/>
      <c r="AH581" s="158"/>
      <c r="AI581" s="158"/>
      <c r="AJ581" s="304"/>
      <c r="AK581" s="304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  <c r="BA581" s="158"/>
      <c r="BB581" s="158"/>
      <c r="BC581" s="158"/>
      <c r="BD581" s="158"/>
      <c r="BE581" s="158"/>
      <c r="BF581" s="158"/>
      <c r="BG581" s="158"/>
      <c r="BH581" s="158"/>
      <c r="BI581" s="158"/>
      <c r="BJ581" s="158"/>
      <c r="BK581" s="158"/>
      <c r="BL581" s="158"/>
      <c r="BM581" s="158"/>
      <c r="BN581" s="158"/>
      <c r="BO581" s="158"/>
      <c r="BP581" s="158"/>
      <c r="BQ581" s="158"/>
      <c r="BR581" s="158"/>
      <c r="BS581" s="158"/>
      <c r="BT581" s="158"/>
      <c r="BU581" s="14"/>
      <c r="BV581" s="14"/>
      <c r="BW581" s="14"/>
      <c r="BX581" s="14"/>
      <c r="BY581" s="14"/>
      <c r="BZ581" s="14"/>
      <c r="CA581" s="14"/>
      <c r="CB581" s="14"/>
    </row>
    <row r="582" spans="1:80" ht="20.100000000000001" customHeight="1" x14ac:dyDescent="0.25">
      <c r="A582" s="23">
        <v>15224</v>
      </c>
      <c r="B582" s="24" t="s">
        <v>129</v>
      </c>
      <c r="C582" s="24" t="s">
        <v>130</v>
      </c>
      <c r="D582" s="24"/>
      <c r="E582" s="66" t="s">
        <v>120</v>
      </c>
      <c r="F582" s="66" t="s">
        <v>121</v>
      </c>
      <c r="G582" s="64">
        <v>30</v>
      </c>
      <c r="H582" s="64">
        <v>5</v>
      </c>
      <c r="I582" s="66" t="s">
        <v>131</v>
      </c>
      <c r="J582" s="72">
        <v>0.11</v>
      </c>
      <c r="K582" s="24" t="s">
        <v>257</v>
      </c>
      <c r="L582" s="24" t="s">
        <v>132</v>
      </c>
      <c r="M582" s="24"/>
      <c r="N582" s="24" t="s">
        <v>125</v>
      </c>
      <c r="O582" s="24" t="str">
        <f t="shared" si="49"/>
        <v>GYPSOPHILE Festival White</v>
      </c>
      <c r="P582" s="54">
        <v>582</v>
      </c>
      <c r="Q582" s="54">
        <v>5</v>
      </c>
      <c r="R582" s="20">
        <f t="shared" si="50"/>
        <v>0</v>
      </c>
      <c r="S582" s="20">
        <f t="shared" si="51"/>
        <v>0</v>
      </c>
      <c r="T582" s="20">
        <f t="shared" si="52"/>
        <v>0</v>
      </c>
      <c r="U582" s="241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304"/>
      <c r="AG582" s="304"/>
      <c r="AH582" s="44"/>
      <c r="AI582" s="44"/>
      <c r="AJ582" s="304"/>
      <c r="AK582" s="30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14"/>
      <c r="BV582" s="14"/>
      <c r="BW582" s="14"/>
      <c r="BX582" s="14"/>
      <c r="BY582" s="14"/>
      <c r="BZ582" s="14"/>
      <c r="CA582" s="14"/>
      <c r="CB582" s="14"/>
    </row>
    <row r="583" spans="1:80" ht="20.100000000000001" customHeight="1" x14ac:dyDescent="0.25">
      <c r="A583" s="151"/>
      <c r="B583" s="152" t="s">
        <v>553</v>
      </c>
      <c r="C583" s="153"/>
      <c r="D583" s="153"/>
      <c r="E583" s="154"/>
      <c r="F583" s="154"/>
      <c r="G583" s="154"/>
      <c r="H583" s="267"/>
      <c r="I583" s="154"/>
      <c r="J583" s="155"/>
      <c r="K583" s="153"/>
      <c r="L583" s="153" t="s">
        <v>593</v>
      </c>
      <c r="M583" s="153"/>
      <c r="N583" s="153"/>
      <c r="O583" s="153" t="str">
        <f t="shared" ref="O583:O645" si="53">_xlfn.CONCAT(B583," ", C583)</f>
        <v xml:space="preserve">H </v>
      </c>
      <c r="P583" s="156">
        <v>583</v>
      </c>
      <c r="Q583" s="156"/>
      <c r="R583" s="20"/>
      <c r="S583" s="20"/>
      <c r="T583" s="20"/>
      <c r="U583" s="508"/>
      <c r="V583" s="509"/>
      <c r="W583" s="509"/>
      <c r="X583" s="509"/>
      <c r="Y583" s="509"/>
      <c r="Z583" s="509"/>
      <c r="AA583" s="509"/>
      <c r="AB583" s="509"/>
      <c r="AC583" s="509"/>
      <c r="AD583" s="509"/>
      <c r="AE583" s="509"/>
      <c r="AF583" s="509"/>
      <c r="AG583" s="509"/>
      <c r="AH583" s="509"/>
      <c r="AI583" s="509"/>
      <c r="AJ583" s="509"/>
      <c r="AK583" s="509"/>
      <c r="AL583" s="509"/>
      <c r="AM583" s="509"/>
      <c r="AN583" s="509"/>
      <c r="AO583" s="509"/>
      <c r="AP583" s="509"/>
      <c r="AQ583" s="509"/>
      <c r="AR583" s="509"/>
      <c r="AS583" s="509"/>
      <c r="AT583" s="509"/>
      <c r="AU583" s="509"/>
      <c r="AV583" s="509"/>
      <c r="AW583" s="509"/>
      <c r="AX583" s="509"/>
      <c r="AY583" s="509"/>
      <c r="AZ583" s="509"/>
      <c r="BA583" s="509"/>
      <c r="BB583" s="509"/>
      <c r="BC583" s="509"/>
      <c r="BD583" s="509"/>
      <c r="BE583" s="509"/>
      <c r="BF583" s="509"/>
      <c r="BG583" s="509"/>
      <c r="BH583" s="509"/>
      <c r="BI583" s="509"/>
      <c r="BJ583" s="509"/>
      <c r="BK583" s="509"/>
      <c r="BL583" s="509"/>
      <c r="BM583" s="509"/>
      <c r="BN583" s="509"/>
      <c r="BO583" s="509"/>
      <c r="BP583" s="509"/>
      <c r="BQ583" s="509"/>
      <c r="BR583" s="509"/>
      <c r="BS583" s="509"/>
      <c r="BT583" s="509"/>
      <c r="BU583" s="14"/>
      <c r="BV583" s="14"/>
      <c r="BW583" s="14"/>
      <c r="BX583" s="14"/>
      <c r="BY583" s="14"/>
      <c r="BZ583" s="14"/>
      <c r="CA583" s="14"/>
      <c r="CB583" s="14"/>
    </row>
    <row r="584" spans="1:80" ht="20.100000000000001" customHeight="1" x14ac:dyDescent="0.25">
      <c r="A584" s="23">
        <v>15071</v>
      </c>
      <c r="B584" s="24" t="s">
        <v>554</v>
      </c>
      <c r="C584" s="24" t="s">
        <v>555</v>
      </c>
      <c r="D584" s="24"/>
      <c r="E584" s="66" t="s">
        <v>120</v>
      </c>
      <c r="F584" s="66" t="s">
        <v>121</v>
      </c>
      <c r="G584" s="64">
        <v>30</v>
      </c>
      <c r="H584" s="64">
        <v>5</v>
      </c>
      <c r="I584" s="66" t="s">
        <v>176</v>
      </c>
      <c r="J584" s="72"/>
      <c r="K584" s="24" t="s">
        <v>257</v>
      </c>
      <c r="L584" s="24" t="s">
        <v>124</v>
      </c>
      <c r="M584" s="24"/>
      <c r="N584" s="24" t="s">
        <v>125</v>
      </c>
      <c r="O584" s="24" t="str">
        <f t="shared" si="53"/>
        <v>HEDERA HELIX LIERRE Green</v>
      </c>
      <c r="P584" s="54">
        <v>584</v>
      </c>
      <c r="Q584" s="54">
        <v>5</v>
      </c>
      <c r="R584" s="20">
        <f t="shared" si="50"/>
        <v>0</v>
      </c>
      <c r="S584" s="20">
        <f t="shared" si="51"/>
        <v>0</v>
      </c>
      <c r="T584" s="20">
        <f t="shared" si="52"/>
        <v>0</v>
      </c>
      <c r="U584" s="241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304"/>
      <c r="AG584" s="304"/>
      <c r="AH584" s="44"/>
      <c r="AI584" s="44"/>
      <c r="AJ584" s="304"/>
      <c r="AK584" s="30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14"/>
      <c r="BV584" s="14"/>
      <c r="BW584" s="14"/>
      <c r="BX584" s="14"/>
      <c r="BY584" s="14"/>
      <c r="BZ584" s="14"/>
      <c r="CA584" s="14"/>
      <c r="CB584" s="14"/>
    </row>
    <row r="585" spans="1:80" ht="20.100000000000001" customHeight="1" x14ac:dyDescent="0.25">
      <c r="A585" s="125">
        <v>15073</v>
      </c>
      <c r="B585" s="126" t="s">
        <v>554</v>
      </c>
      <c r="C585" s="126" t="s">
        <v>1289</v>
      </c>
      <c r="D585" s="126"/>
      <c r="E585" s="127" t="s">
        <v>120</v>
      </c>
      <c r="F585" s="127" t="s">
        <v>121</v>
      </c>
      <c r="G585" s="128">
        <v>30</v>
      </c>
      <c r="H585" s="128">
        <v>5</v>
      </c>
      <c r="I585" s="127" t="s">
        <v>176</v>
      </c>
      <c r="J585" s="129"/>
      <c r="K585" s="126" t="s">
        <v>257</v>
      </c>
      <c r="L585" s="126" t="s">
        <v>124</v>
      </c>
      <c r="M585" s="126"/>
      <c r="N585" s="126" t="s">
        <v>125</v>
      </c>
      <c r="O585" s="126" t="str">
        <f t="shared" si="53"/>
        <v>HEDERA HELIX LIERRE Mini White Wonder</v>
      </c>
      <c r="P585" s="130">
        <v>585</v>
      </c>
      <c r="Q585" s="130">
        <v>5</v>
      </c>
      <c r="R585" s="20">
        <f t="shared" si="50"/>
        <v>0</v>
      </c>
      <c r="S585" s="20">
        <f t="shared" si="51"/>
        <v>0</v>
      </c>
      <c r="T585" s="20">
        <f t="shared" si="52"/>
        <v>0</v>
      </c>
      <c r="U585" s="242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304"/>
      <c r="AG585" s="304"/>
      <c r="AH585" s="158"/>
      <c r="AI585" s="158"/>
      <c r="AJ585" s="304"/>
      <c r="AK585" s="304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  <c r="BA585" s="158"/>
      <c r="BB585" s="158"/>
      <c r="BC585" s="158"/>
      <c r="BD585" s="158"/>
      <c r="BE585" s="158"/>
      <c r="BF585" s="158"/>
      <c r="BG585" s="158"/>
      <c r="BH585" s="158"/>
      <c r="BI585" s="158"/>
      <c r="BJ585" s="158"/>
      <c r="BK585" s="158"/>
      <c r="BL585" s="158"/>
      <c r="BM585" s="158"/>
      <c r="BN585" s="158"/>
      <c r="BO585" s="158"/>
      <c r="BP585" s="158"/>
      <c r="BQ585" s="158"/>
      <c r="BR585" s="158"/>
      <c r="BS585" s="158"/>
      <c r="BT585" s="158"/>
      <c r="BU585" s="14"/>
      <c r="BV585" s="14"/>
      <c r="BW585" s="14"/>
      <c r="BX585" s="14"/>
      <c r="BY585" s="14"/>
      <c r="BZ585" s="14"/>
      <c r="CA585" s="14"/>
      <c r="CB585" s="14"/>
    </row>
    <row r="586" spans="1:80" ht="20.100000000000001" customHeight="1" x14ac:dyDescent="0.25">
      <c r="A586" s="23">
        <v>25191</v>
      </c>
      <c r="B586" s="24" t="s">
        <v>554</v>
      </c>
      <c r="C586" s="24" t="s">
        <v>556</v>
      </c>
      <c r="D586" s="24"/>
      <c r="E586" s="66" t="s">
        <v>120</v>
      </c>
      <c r="F586" s="66" t="s">
        <v>121</v>
      </c>
      <c r="G586" s="64">
        <v>30</v>
      </c>
      <c r="H586" s="64">
        <v>5</v>
      </c>
      <c r="I586" s="66" t="s">
        <v>176</v>
      </c>
      <c r="J586" s="72"/>
      <c r="K586" s="24" t="s">
        <v>257</v>
      </c>
      <c r="L586" s="24" t="s">
        <v>124</v>
      </c>
      <c r="M586" s="24"/>
      <c r="N586" s="24" t="s">
        <v>125</v>
      </c>
      <c r="O586" s="24" t="str">
        <f t="shared" si="53"/>
        <v>HEDERA HELIX LIERRE Goldchild</v>
      </c>
      <c r="P586" s="54">
        <v>586</v>
      </c>
      <c r="Q586" s="54">
        <v>5</v>
      </c>
      <c r="R586" s="20">
        <f t="shared" si="50"/>
        <v>0</v>
      </c>
      <c r="S586" s="20">
        <f t="shared" si="51"/>
        <v>0</v>
      </c>
      <c r="T586" s="20">
        <f t="shared" si="52"/>
        <v>0</v>
      </c>
      <c r="U586" s="241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304"/>
      <c r="AG586" s="304"/>
      <c r="AH586" s="44"/>
      <c r="AI586" s="44"/>
      <c r="AJ586" s="304"/>
      <c r="AK586" s="30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14"/>
      <c r="BV586" s="14"/>
      <c r="BW586" s="14"/>
      <c r="BX586" s="14"/>
      <c r="BY586" s="14"/>
      <c r="BZ586" s="14"/>
      <c r="CA586" s="14"/>
      <c r="CB586" s="14"/>
    </row>
    <row r="587" spans="1:80" ht="20.100000000000001" customHeight="1" x14ac:dyDescent="0.25">
      <c r="A587" s="125">
        <v>2082</v>
      </c>
      <c r="B587" s="126" t="s">
        <v>557</v>
      </c>
      <c r="C587" s="126" t="s">
        <v>558</v>
      </c>
      <c r="D587" s="126"/>
      <c r="E587" s="127" t="s">
        <v>120</v>
      </c>
      <c r="F587" s="127" t="s">
        <v>121</v>
      </c>
      <c r="G587" s="128">
        <v>30</v>
      </c>
      <c r="H587" s="128">
        <v>6</v>
      </c>
      <c r="I587" s="127" t="s">
        <v>176</v>
      </c>
      <c r="J587" s="129"/>
      <c r="K587" s="126" t="s">
        <v>257</v>
      </c>
      <c r="L587" s="126" t="s">
        <v>136</v>
      </c>
      <c r="M587" s="126"/>
      <c r="N587" s="126" t="s">
        <v>125</v>
      </c>
      <c r="O587" s="126" t="str">
        <f t="shared" si="53"/>
        <v>HELICHRYSUM GNAPHALIUM Gold</v>
      </c>
      <c r="P587" s="130">
        <v>587</v>
      </c>
      <c r="Q587" s="130">
        <v>6</v>
      </c>
      <c r="R587" s="20">
        <f t="shared" si="50"/>
        <v>0</v>
      </c>
      <c r="S587" s="20">
        <f t="shared" si="51"/>
        <v>0</v>
      </c>
      <c r="T587" s="20">
        <f t="shared" si="52"/>
        <v>0</v>
      </c>
      <c r="U587" s="242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304"/>
      <c r="AG587" s="304"/>
      <c r="AH587" s="158"/>
      <c r="AI587" s="158"/>
      <c r="AJ587" s="304"/>
      <c r="AK587" s="304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  <c r="BA587" s="158"/>
      <c r="BB587" s="158"/>
      <c r="BC587" s="158"/>
      <c r="BD587" s="158"/>
      <c r="BE587" s="158"/>
      <c r="BF587" s="158"/>
      <c r="BG587" s="158"/>
      <c r="BH587" s="158"/>
      <c r="BI587" s="158"/>
      <c r="BJ587" s="158"/>
      <c r="BK587" s="158"/>
      <c r="BL587" s="158"/>
      <c r="BM587" s="158"/>
      <c r="BN587" s="158"/>
      <c r="BO587" s="158"/>
      <c r="BP587" s="158"/>
      <c r="BQ587" s="158"/>
      <c r="BR587" s="158"/>
      <c r="BS587" s="158"/>
      <c r="BT587" s="158"/>
      <c r="BU587" s="14"/>
      <c r="BV587" s="14"/>
      <c r="BW587" s="14"/>
      <c r="BX587" s="14"/>
      <c r="BY587" s="14"/>
      <c r="BZ587" s="14"/>
      <c r="CA587" s="14"/>
      <c r="CB587" s="14"/>
    </row>
    <row r="588" spans="1:80" ht="20.100000000000001" customHeight="1" x14ac:dyDescent="0.25">
      <c r="A588" s="23">
        <v>2177</v>
      </c>
      <c r="B588" s="24" t="s">
        <v>557</v>
      </c>
      <c r="C588" s="24" t="s">
        <v>559</v>
      </c>
      <c r="D588" s="24"/>
      <c r="E588" s="66" t="s">
        <v>120</v>
      </c>
      <c r="F588" s="66" t="s">
        <v>121</v>
      </c>
      <c r="G588" s="64">
        <v>30</v>
      </c>
      <c r="H588" s="64">
        <v>6</v>
      </c>
      <c r="I588" s="66" t="s">
        <v>176</v>
      </c>
      <c r="J588" s="72"/>
      <c r="K588" s="24" t="s">
        <v>257</v>
      </c>
      <c r="L588" s="24" t="s">
        <v>136</v>
      </c>
      <c r="M588" s="24"/>
      <c r="N588" s="24" t="s">
        <v>125</v>
      </c>
      <c r="O588" s="24" t="str">
        <f t="shared" si="53"/>
        <v>HELICHRYSUM GNAPHALIUM Silver</v>
      </c>
      <c r="P588" s="54">
        <v>588</v>
      </c>
      <c r="Q588" s="54">
        <v>6</v>
      </c>
      <c r="R588" s="20">
        <f t="shared" si="50"/>
        <v>0</v>
      </c>
      <c r="S588" s="20">
        <f t="shared" si="51"/>
        <v>0</v>
      </c>
      <c r="T588" s="20">
        <f t="shared" si="52"/>
        <v>0</v>
      </c>
      <c r="U588" s="241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304"/>
      <c r="AG588" s="304"/>
      <c r="AH588" s="44"/>
      <c r="AI588" s="44"/>
      <c r="AJ588" s="304"/>
      <c r="AK588" s="30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14"/>
      <c r="BV588" s="14"/>
      <c r="BW588" s="14"/>
      <c r="BX588" s="14"/>
      <c r="BY588" s="14"/>
      <c r="BZ588" s="14"/>
      <c r="CA588" s="14"/>
      <c r="CB588" s="14"/>
    </row>
    <row r="589" spans="1:80" ht="20.100000000000001" customHeight="1" x14ac:dyDescent="0.25">
      <c r="A589" s="125">
        <v>26787</v>
      </c>
      <c r="B589" s="126" t="s">
        <v>782</v>
      </c>
      <c r="C589" s="126" t="s">
        <v>1292</v>
      </c>
      <c r="D589" s="126"/>
      <c r="E589" s="127" t="s">
        <v>120</v>
      </c>
      <c r="F589" s="127" t="s">
        <v>121</v>
      </c>
      <c r="G589" s="128">
        <v>30</v>
      </c>
      <c r="H589" s="128">
        <v>5</v>
      </c>
      <c r="I589" s="127" t="s">
        <v>176</v>
      </c>
      <c r="J589" s="129"/>
      <c r="K589" s="126" t="s">
        <v>257</v>
      </c>
      <c r="L589" s="126" t="s">
        <v>124</v>
      </c>
      <c r="M589" s="126" t="s">
        <v>137</v>
      </c>
      <c r="N589" s="126" t="s">
        <v>125</v>
      </c>
      <c r="O589" s="126" t="str">
        <f t="shared" si="53"/>
        <v>HELICHRYSUM ITALICUM Dinero</v>
      </c>
      <c r="P589" s="130">
        <v>589</v>
      </c>
      <c r="Q589" s="130">
        <v>5</v>
      </c>
      <c r="R589" s="20">
        <f t="shared" si="50"/>
        <v>0</v>
      </c>
      <c r="S589" s="20">
        <f t="shared" si="51"/>
        <v>0</v>
      </c>
      <c r="T589" s="20">
        <f t="shared" si="52"/>
        <v>0</v>
      </c>
      <c r="U589" s="242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304"/>
      <c r="AG589" s="304"/>
      <c r="AH589" s="158"/>
      <c r="AI589" s="158"/>
      <c r="AJ589" s="304"/>
      <c r="AK589" s="304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158"/>
      <c r="BN589" s="158"/>
      <c r="BO589" s="158"/>
      <c r="BP589" s="158"/>
      <c r="BQ589" s="158"/>
      <c r="BR589" s="158"/>
      <c r="BS589" s="158"/>
      <c r="BT589" s="158"/>
      <c r="BU589" s="14"/>
      <c r="BV589" s="14"/>
      <c r="BW589" s="14"/>
      <c r="BX589" s="14"/>
      <c r="BY589" s="14"/>
      <c r="BZ589" s="14"/>
      <c r="CA589" s="14"/>
      <c r="CB589" s="14"/>
    </row>
    <row r="590" spans="1:80" ht="20.100000000000001" customHeight="1" x14ac:dyDescent="0.25">
      <c r="A590" s="23">
        <v>2373</v>
      </c>
      <c r="B590" s="24" t="s">
        <v>782</v>
      </c>
      <c r="C590" s="24" t="s">
        <v>783</v>
      </c>
      <c r="D590" s="24"/>
      <c r="E590" s="66" t="s">
        <v>120</v>
      </c>
      <c r="F590" s="66" t="s">
        <v>121</v>
      </c>
      <c r="G590" s="64">
        <v>30</v>
      </c>
      <c r="H590" s="64">
        <v>5</v>
      </c>
      <c r="I590" s="66" t="s">
        <v>176</v>
      </c>
      <c r="J590" s="72"/>
      <c r="K590" s="24" t="s">
        <v>257</v>
      </c>
      <c r="L590" s="24" t="s">
        <v>124</v>
      </c>
      <c r="M590" s="24"/>
      <c r="N590" s="24" t="s">
        <v>125</v>
      </c>
      <c r="O590" s="24" t="str">
        <f t="shared" si="53"/>
        <v>HELICHRYSUM ITALICUM Iricles</v>
      </c>
      <c r="P590" s="54">
        <v>590</v>
      </c>
      <c r="Q590" s="54">
        <v>5</v>
      </c>
      <c r="R590" s="20">
        <f t="shared" si="50"/>
        <v>0</v>
      </c>
      <c r="S590" s="20">
        <f t="shared" si="51"/>
        <v>0</v>
      </c>
      <c r="T590" s="20">
        <f t="shared" si="52"/>
        <v>0</v>
      </c>
      <c r="U590" s="241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304"/>
      <c r="AG590" s="304"/>
      <c r="AH590" s="44"/>
      <c r="AI590" s="44"/>
      <c r="AJ590" s="304"/>
      <c r="AK590" s="30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14"/>
      <c r="BV590" s="14"/>
      <c r="BW590" s="14"/>
      <c r="BX590" s="14"/>
      <c r="BY590" s="14"/>
      <c r="BZ590" s="14"/>
      <c r="CA590" s="14"/>
      <c r="CB590" s="14"/>
    </row>
    <row r="591" spans="1:80" ht="20.100000000000001" customHeight="1" x14ac:dyDescent="0.25">
      <c r="A591" s="125">
        <v>26785</v>
      </c>
      <c r="B591" s="126" t="s">
        <v>782</v>
      </c>
      <c r="C591" s="126" t="s">
        <v>1293</v>
      </c>
      <c r="D591" s="126"/>
      <c r="E591" s="127" t="s">
        <v>120</v>
      </c>
      <c r="F591" s="127" t="s">
        <v>121</v>
      </c>
      <c r="G591" s="128">
        <v>30</v>
      </c>
      <c r="H591" s="128">
        <v>5</v>
      </c>
      <c r="I591" s="127" t="s">
        <v>176</v>
      </c>
      <c r="J591" s="129"/>
      <c r="K591" s="126" t="s">
        <v>257</v>
      </c>
      <c r="L591" s="126" t="s">
        <v>124</v>
      </c>
      <c r="M591" s="126" t="s">
        <v>137</v>
      </c>
      <c r="N591" s="126" t="s">
        <v>125</v>
      </c>
      <c r="O591" s="126" t="str">
        <f t="shared" si="53"/>
        <v>HELICHRYSUM ITALICUM Maquis</v>
      </c>
      <c r="P591" s="130">
        <v>591</v>
      </c>
      <c r="Q591" s="130">
        <v>5</v>
      </c>
      <c r="R591" s="20">
        <f t="shared" si="50"/>
        <v>0</v>
      </c>
      <c r="S591" s="20">
        <f t="shared" si="51"/>
        <v>0</v>
      </c>
      <c r="T591" s="20">
        <f t="shared" si="52"/>
        <v>0</v>
      </c>
      <c r="U591" s="242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304"/>
      <c r="AG591" s="304"/>
      <c r="AH591" s="158"/>
      <c r="AI591" s="158"/>
      <c r="AJ591" s="304"/>
      <c r="AK591" s="304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  <c r="BA591" s="158"/>
      <c r="BB591" s="158"/>
      <c r="BC591" s="158"/>
      <c r="BD591" s="158"/>
      <c r="BE591" s="158"/>
      <c r="BF591" s="158"/>
      <c r="BG591" s="158"/>
      <c r="BH591" s="158"/>
      <c r="BI591" s="158"/>
      <c r="BJ591" s="158"/>
      <c r="BK591" s="158"/>
      <c r="BL591" s="158"/>
      <c r="BM591" s="158"/>
      <c r="BN591" s="158"/>
      <c r="BO591" s="158"/>
      <c r="BP591" s="158"/>
      <c r="BQ591" s="158"/>
      <c r="BR591" s="158"/>
      <c r="BS591" s="158"/>
      <c r="BT591" s="158"/>
      <c r="BU591" s="14"/>
      <c r="BV591" s="14"/>
      <c r="BW591" s="14"/>
      <c r="BX591" s="14"/>
      <c r="BY591" s="14"/>
      <c r="BZ591" s="14"/>
      <c r="CA591" s="14"/>
      <c r="CB591" s="14"/>
    </row>
    <row r="592" spans="1:80" ht="20.100000000000001" customHeight="1" x14ac:dyDescent="0.25">
      <c r="A592" s="23">
        <v>11965</v>
      </c>
      <c r="B592" s="24" t="s">
        <v>560</v>
      </c>
      <c r="C592" s="24" t="s">
        <v>1291</v>
      </c>
      <c r="D592" s="24"/>
      <c r="E592" s="66" t="s">
        <v>120</v>
      </c>
      <c r="F592" s="66" t="s">
        <v>121</v>
      </c>
      <c r="G592" s="64">
        <v>30</v>
      </c>
      <c r="H592" s="64">
        <v>6</v>
      </c>
      <c r="I592" s="66" t="s">
        <v>176</v>
      </c>
      <c r="J592" s="64">
        <v>4.2000000000000003E-2</v>
      </c>
      <c r="K592" s="24" t="s">
        <v>257</v>
      </c>
      <c r="L592" s="24" t="s">
        <v>161</v>
      </c>
      <c r="M592" s="24"/>
      <c r="N592" s="24" t="s">
        <v>125</v>
      </c>
      <c r="O592" s="24" t="str">
        <f t="shared" si="53"/>
        <v>HELIOTROPE Blue Helios</v>
      </c>
      <c r="P592" s="54">
        <v>592</v>
      </c>
      <c r="Q592" s="54">
        <v>6</v>
      </c>
      <c r="R592" s="20">
        <f t="shared" si="50"/>
        <v>0</v>
      </c>
      <c r="S592" s="20">
        <f t="shared" si="51"/>
        <v>0</v>
      </c>
      <c r="T592" s="20">
        <f t="shared" si="52"/>
        <v>0</v>
      </c>
      <c r="U592" s="241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304"/>
      <c r="AG592" s="304"/>
      <c r="AH592" s="44"/>
      <c r="AI592" s="44"/>
      <c r="AJ592" s="304"/>
      <c r="AK592" s="30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14"/>
      <c r="BV592" s="14"/>
      <c r="BW592" s="14"/>
      <c r="BX592" s="14"/>
      <c r="BY592" s="14"/>
      <c r="BZ592" s="14"/>
      <c r="CA592" s="14"/>
      <c r="CB592" s="14"/>
    </row>
    <row r="593" spans="1:80" ht="20.100000000000001" customHeight="1" x14ac:dyDescent="0.25">
      <c r="A593" s="125">
        <v>25192</v>
      </c>
      <c r="B593" s="126" t="s">
        <v>561</v>
      </c>
      <c r="C593" s="126" t="s">
        <v>1065</v>
      </c>
      <c r="D593" s="126" t="s">
        <v>1641</v>
      </c>
      <c r="E593" s="127" t="s">
        <v>120</v>
      </c>
      <c r="F593" s="127" t="s">
        <v>121</v>
      </c>
      <c r="G593" s="128">
        <v>30</v>
      </c>
      <c r="H593" s="128">
        <v>5</v>
      </c>
      <c r="I593" s="127" t="s">
        <v>171</v>
      </c>
      <c r="J593" s="129">
        <v>7.0000000000000007E-2</v>
      </c>
      <c r="K593" s="126" t="s">
        <v>257</v>
      </c>
      <c r="L593" s="126" t="s">
        <v>124</v>
      </c>
      <c r="M593" s="126"/>
      <c r="N593" s="126" t="s">
        <v>125</v>
      </c>
      <c r="O593" s="126" t="str">
        <f t="shared" si="53"/>
        <v>HEUCHERE WORLD CAFFE Arabica</v>
      </c>
      <c r="P593" s="130">
        <v>593</v>
      </c>
      <c r="Q593" s="130">
        <v>5</v>
      </c>
      <c r="R593" s="20">
        <f t="shared" si="50"/>
        <v>0</v>
      </c>
      <c r="S593" s="20">
        <f t="shared" si="51"/>
        <v>0</v>
      </c>
      <c r="T593" s="20">
        <f t="shared" si="52"/>
        <v>0</v>
      </c>
      <c r="U593" s="303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04"/>
      <c r="AF593" s="304"/>
      <c r="AG593" s="304"/>
      <c r="AH593" s="304"/>
      <c r="AI593" s="304"/>
      <c r="AJ593" s="304"/>
      <c r="AK593" s="304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  <c r="BA593" s="158"/>
      <c r="BB593" s="158"/>
      <c r="BC593" s="158"/>
      <c r="BD593" s="158"/>
      <c r="BE593" s="158"/>
      <c r="BF593" s="158"/>
      <c r="BG593" s="158"/>
      <c r="BH593" s="158"/>
      <c r="BI593" s="158"/>
      <c r="BJ593" s="158"/>
      <c r="BK593" s="158"/>
      <c r="BL593" s="158"/>
      <c r="BM593" s="158"/>
      <c r="BN593" s="158"/>
      <c r="BO593" s="158"/>
      <c r="BP593" s="158"/>
      <c r="BQ593" s="158"/>
      <c r="BR593" s="158"/>
      <c r="BS593" s="158"/>
      <c r="BT593" s="158"/>
      <c r="BU593" s="14"/>
      <c r="BV593" s="14"/>
      <c r="BW593" s="14"/>
      <c r="BX593" s="14"/>
      <c r="BY593" s="14"/>
      <c r="BZ593" s="14"/>
      <c r="CA593" s="14"/>
      <c r="CB593" s="14"/>
    </row>
    <row r="594" spans="1:80" ht="20.100000000000001" customHeight="1" x14ac:dyDescent="0.25">
      <c r="A594" s="23">
        <v>25193</v>
      </c>
      <c r="B594" s="24" t="s">
        <v>561</v>
      </c>
      <c r="C594" s="24" t="s">
        <v>1066</v>
      </c>
      <c r="D594" s="24" t="s">
        <v>1641</v>
      </c>
      <c r="E594" s="66" t="s">
        <v>120</v>
      </c>
      <c r="F594" s="66" t="s">
        <v>121</v>
      </c>
      <c r="G594" s="64">
        <v>30</v>
      </c>
      <c r="H594" s="64">
        <v>5</v>
      </c>
      <c r="I594" s="66" t="s">
        <v>171</v>
      </c>
      <c r="J594" s="72">
        <v>7.0000000000000007E-2</v>
      </c>
      <c r="K594" s="24" t="s">
        <v>257</v>
      </c>
      <c r="L594" s="24" t="s">
        <v>124</v>
      </c>
      <c r="M594" s="24"/>
      <c r="N594" s="24" t="s">
        <v>125</v>
      </c>
      <c r="O594" s="24" t="str">
        <f t="shared" si="53"/>
        <v>HEUCHERE WORLD CAFFE Expresso</v>
      </c>
      <c r="P594" s="54">
        <v>594</v>
      </c>
      <c r="Q594" s="54">
        <v>5</v>
      </c>
      <c r="R594" s="20">
        <f t="shared" si="50"/>
        <v>0</v>
      </c>
      <c r="S594" s="20">
        <f t="shared" si="51"/>
        <v>0</v>
      </c>
      <c r="T594" s="20">
        <f t="shared" si="52"/>
        <v>0</v>
      </c>
      <c r="U594" s="303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04"/>
      <c r="AF594" s="304"/>
      <c r="AG594" s="304"/>
      <c r="AH594" s="304"/>
      <c r="AI594" s="304"/>
      <c r="AJ594" s="304"/>
      <c r="AK594" s="30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14"/>
      <c r="BV594" s="14"/>
      <c r="BW594" s="14"/>
      <c r="BX594" s="14"/>
      <c r="BY594" s="14"/>
      <c r="BZ594" s="14"/>
      <c r="CA594" s="14"/>
      <c r="CB594" s="14"/>
    </row>
    <row r="595" spans="1:80" ht="20.100000000000001" customHeight="1" x14ac:dyDescent="0.25">
      <c r="A595" s="125">
        <v>25194</v>
      </c>
      <c r="B595" s="126" t="s">
        <v>561</v>
      </c>
      <c r="C595" s="126" t="s">
        <v>1067</v>
      </c>
      <c r="D595" s="126" t="s">
        <v>1641</v>
      </c>
      <c r="E595" s="127" t="s">
        <v>120</v>
      </c>
      <c r="F595" s="127" t="s">
        <v>121</v>
      </c>
      <c r="G595" s="128">
        <v>30</v>
      </c>
      <c r="H595" s="128">
        <v>5</v>
      </c>
      <c r="I595" s="127" t="s">
        <v>171</v>
      </c>
      <c r="J595" s="129">
        <v>7.0000000000000007E-2</v>
      </c>
      <c r="K595" s="126" t="s">
        <v>257</v>
      </c>
      <c r="L595" s="126" t="s">
        <v>124</v>
      </c>
      <c r="M595" s="126"/>
      <c r="N595" s="126" t="s">
        <v>125</v>
      </c>
      <c r="O595" s="126" t="str">
        <f t="shared" si="53"/>
        <v>HEUCHERE WORLD CAFFE Frappé</v>
      </c>
      <c r="P595" s="130">
        <v>595</v>
      </c>
      <c r="Q595" s="130">
        <v>5</v>
      </c>
      <c r="R595" s="20">
        <f t="shared" ref="R595:R658" si="54">IF(INT(S595)*10=S595*10,,"ERREUR")</f>
        <v>0</v>
      </c>
      <c r="S595" s="20">
        <f t="shared" ref="S595:S658" si="55">T595/G595</f>
        <v>0</v>
      </c>
      <c r="T595" s="20">
        <f t="shared" ref="T595:T658" si="56">SUM(U595:BT595)</f>
        <v>0</v>
      </c>
      <c r="U595" s="303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04"/>
      <c r="AF595" s="304"/>
      <c r="AG595" s="304"/>
      <c r="AH595" s="304"/>
      <c r="AI595" s="304"/>
      <c r="AJ595" s="304"/>
      <c r="AK595" s="304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  <c r="BA595" s="158"/>
      <c r="BB595" s="158"/>
      <c r="BC595" s="158"/>
      <c r="BD595" s="158"/>
      <c r="BE595" s="158"/>
      <c r="BF595" s="158"/>
      <c r="BG595" s="158"/>
      <c r="BH595" s="158"/>
      <c r="BI595" s="158"/>
      <c r="BJ595" s="158"/>
      <c r="BK595" s="158"/>
      <c r="BL595" s="158"/>
      <c r="BM595" s="158"/>
      <c r="BN595" s="158"/>
      <c r="BO595" s="158"/>
      <c r="BP595" s="158"/>
      <c r="BQ595" s="158"/>
      <c r="BR595" s="158"/>
      <c r="BS595" s="158"/>
      <c r="BT595" s="158"/>
      <c r="BU595" s="14"/>
      <c r="BV595" s="14"/>
      <c r="BW595" s="14"/>
      <c r="BX595" s="14"/>
      <c r="BY595" s="14"/>
      <c r="BZ595" s="14"/>
      <c r="CA595" s="14"/>
      <c r="CB595" s="14"/>
    </row>
    <row r="596" spans="1:80" ht="20.100000000000001" customHeight="1" x14ac:dyDescent="0.25">
      <c r="A596" s="23">
        <v>25195</v>
      </c>
      <c r="B596" s="24" t="s">
        <v>561</v>
      </c>
      <c r="C596" s="24" t="s">
        <v>1290</v>
      </c>
      <c r="D596" s="24" t="s">
        <v>1641</v>
      </c>
      <c r="E596" s="66" t="s">
        <v>120</v>
      </c>
      <c r="F596" s="66" t="s">
        <v>121</v>
      </c>
      <c r="G596" s="64">
        <v>30</v>
      </c>
      <c r="H596" s="64">
        <v>5</v>
      </c>
      <c r="I596" s="66" t="s">
        <v>171</v>
      </c>
      <c r="J596" s="72">
        <v>7.0000000000000007E-2</v>
      </c>
      <c r="K596" s="24" t="s">
        <v>257</v>
      </c>
      <c r="L596" s="24" t="s">
        <v>124</v>
      </c>
      <c r="M596" s="24"/>
      <c r="N596" s="24" t="s">
        <v>125</v>
      </c>
      <c r="O596" s="24" t="str">
        <f t="shared" si="53"/>
        <v>HEUCHERE WORLD CAFFE Lime Americano</v>
      </c>
      <c r="P596" s="54">
        <v>596</v>
      </c>
      <c r="Q596" s="54">
        <v>5</v>
      </c>
      <c r="R596" s="20">
        <f t="shared" si="54"/>
        <v>0</v>
      </c>
      <c r="S596" s="20">
        <f t="shared" si="55"/>
        <v>0</v>
      </c>
      <c r="T596" s="20">
        <f t="shared" si="56"/>
        <v>0</v>
      </c>
      <c r="U596" s="303"/>
      <c r="V596" s="304"/>
      <c r="W596" s="304"/>
      <c r="X596" s="304"/>
      <c r="Y596" s="304"/>
      <c r="Z596" s="304"/>
      <c r="AA596" s="304"/>
      <c r="AB596" s="304"/>
      <c r="AC596" s="304"/>
      <c r="AD596" s="304"/>
      <c r="AE596" s="304"/>
      <c r="AF596" s="304"/>
      <c r="AG596" s="304"/>
      <c r="AH596" s="304"/>
      <c r="AI596" s="304"/>
      <c r="AJ596" s="304"/>
      <c r="AK596" s="30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14"/>
      <c r="BV596" s="14"/>
      <c r="BW596" s="14"/>
      <c r="BX596" s="14"/>
      <c r="BY596" s="14"/>
      <c r="BZ596" s="14"/>
      <c r="CA596" s="14"/>
      <c r="CB596" s="14"/>
    </row>
    <row r="597" spans="1:80" ht="20.100000000000001" customHeight="1" x14ac:dyDescent="0.25">
      <c r="A597" s="125">
        <v>25196</v>
      </c>
      <c r="B597" s="126" t="s">
        <v>561</v>
      </c>
      <c r="C597" s="126" t="s">
        <v>1068</v>
      </c>
      <c r="D597" s="126" t="s">
        <v>1641</v>
      </c>
      <c r="E597" s="127" t="s">
        <v>120</v>
      </c>
      <c r="F597" s="127" t="s">
        <v>121</v>
      </c>
      <c r="G597" s="128">
        <v>30</v>
      </c>
      <c r="H597" s="128">
        <v>5</v>
      </c>
      <c r="I597" s="127" t="s">
        <v>171</v>
      </c>
      <c r="J597" s="129">
        <v>7.0000000000000007E-2</v>
      </c>
      <c r="K597" s="126" t="s">
        <v>257</v>
      </c>
      <c r="L597" s="126" t="s">
        <v>124</v>
      </c>
      <c r="M597" s="126"/>
      <c r="N597" s="126" t="s">
        <v>125</v>
      </c>
      <c r="O597" s="126" t="str">
        <f t="shared" si="53"/>
        <v>HEUCHERE WORLD CAFFE Vienna</v>
      </c>
      <c r="P597" s="130">
        <v>597</v>
      </c>
      <c r="Q597" s="130">
        <v>5</v>
      </c>
      <c r="R597" s="20">
        <f t="shared" si="54"/>
        <v>0</v>
      </c>
      <c r="S597" s="20">
        <f t="shared" si="55"/>
        <v>0</v>
      </c>
      <c r="T597" s="20">
        <f t="shared" si="56"/>
        <v>0</v>
      </c>
      <c r="U597" s="303"/>
      <c r="V597" s="304"/>
      <c r="W597" s="304"/>
      <c r="X597" s="304"/>
      <c r="Y597" s="304"/>
      <c r="Z597" s="304"/>
      <c r="AA597" s="304"/>
      <c r="AB597" s="304"/>
      <c r="AC597" s="304"/>
      <c r="AD597" s="304"/>
      <c r="AE597" s="304"/>
      <c r="AF597" s="304"/>
      <c r="AG597" s="304"/>
      <c r="AH597" s="304"/>
      <c r="AI597" s="304"/>
      <c r="AJ597" s="304"/>
      <c r="AK597" s="304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  <c r="BA597" s="158"/>
      <c r="BB597" s="158"/>
      <c r="BC597" s="158"/>
      <c r="BD597" s="158"/>
      <c r="BE597" s="158"/>
      <c r="BF597" s="158"/>
      <c r="BG597" s="158"/>
      <c r="BH597" s="158"/>
      <c r="BI597" s="158"/>
      <c r="BJ597" s="158"/>
      <c r="BK597" s="158"/>
      <c r="BL597" s="158"/>
      <c r="BM597" s="158"/>
      <c r="BN597" s="158"/>
      <c r="BO597" s="158"/>
      <c r="BP597" s="158"/>
      <c r="BQ597" s="158"/>
      <c r="BR597" s="158"/>
      <c r="BS597" s="158"/>
      <c r="BT597" s="158"/>
      <c r="BU597" s="14"/>
      <c r="BV597" s="14"/>
      <c r="BW597" s="14"/>
      <c r="BX597" s="14"/>
      <c r="BY597" s="14"/>
      <c r="BZ597" s="14"/>
      <c r="CA597" s="14"/>
      <c r="CB597" s="14"/>
    </row>
    <row r="598" spans="1:80" ht="20.100000000000001" customHeight="1" x14ac:dyDescent="0.25">
      <c r="A598" s="23">
        <v>25197</v>
      </c>
      <c r="B598" s="24" t="s">
        <v>561</v>
      </c>
      <c r="C598" s="24" t="s">
        <v>397</v>
      </c>
      <c r="D598" s="24" t="s">
        <v>1641</v>
      </c>
      <c r="E598" s="66" t="s">
        <v>120</v>
      </c>
      <c r="F598" s="66" t="s">
        <v>121</v>
      </c>
      <c r="G598" s="64">
        <v>30</v>
      </c>
      <c r="H598" s="64">
        <v>5</v>
      </c>
      <c r="I598" s="66" t="s">
        <v>171</v>
      </c>
      <c r="J598" s="72">
        <v>7.0000000000000007E-2</v>
      </c>
      <c r="K598" s="24" t="s">
        <v>257</v>
      </c>
      <c r="L598" s="24" t="s">
        <v>124</v>
      </c>
      <c r="M598" s="24"/>
      <c r="N598" s="24" t="s">
        <v>125</v>
      </c>
      <c r="O598" s="24" t="str">
        <f t="shared" si="53"/>
        <v xml:space="preserve">HEUCHERE WORLD CAFFE Variés </v>
      </c>
      <c r="P598" s="54">
        <v>598</v>
      </c>
      <c r="Q598" s="54">
        <v>5</v>
      </c>
      <c r="R598" s="20">
        <f t="shared" si="54"/>
        <v>0</v>
      </c>
      <c r="S598" s="20">
        <f t="shared" si="55"/>
        <v>0</v>
      </c>
      <c r="T598" s="20">
        <f t="shared" si="56"/>
        <v>0</v>
      </c>
      <c r="U598" s="303"/>
      <c r="V598" s="304"/>
      <c r="W598" s="304"/>
      <c r="X598" s="304"/>
      <c r="Y598" s="304"/>
      <c r="Z598" s="304"/>
      <c r="AA598" s="304"/>
      <c r="AB598" s="304"/>
      <c r="AC598" s="304"/>
      <c r="AD598" s="304"/>
      <c r="AE598" s="304"/>
      <c r="AF598" s="304"/>
      <c r="AG598" s="304"/>
      <c r="AH598" s="304"/>
      <c r="AI598" s="304"/>
      <c r="AJ598" s="304"/>
      <c r="AK598" s="30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14"/>
      <c r="BV598" s="14"/>
      <c r="BW598" s="14"/>
      <c r="BX598" s="14"/>
      <c r="BY598" s="14"/>
      <c r="BZ598" s="14"/>
      <c r="CA598" s="14"/>
      <c r="CB598" s="14"/>
    </row>
    <row r="599" spans="1:80" ht="20.100000000000001" customHeight="1" x14ac:dyDescent="0.25">
      <c r="A599" s="125">
        <v>13129</v>
      </c>
      <c r="B599" s="126" t="s">
        <v>562</v>
      </c>
      <c r="C599" s="126" t="s">
        <v>563</v>
      </c>
      <c r="D599" s="126"/>
      <c r="E599" s="127" t="s">
        <v>208</v>
      </c>
      <c r="F599" s="127" t="s">
        <v>121</v>
      </c>
      <c r="G599" s="128">
        <v>30</v>
      </c>
      <c r="H599" s="128">
        <v>6</v>
      </c>
      <c r="I599" s="127" t="s">
        <v>131</v>
      </c>
      <c r="J599" s="129"/>
      <c r="K599" s="126" t="s">
        <v>257</v>
      </c>
      <c r="L599" s="126" t="s">
        <v>264</v>
      </c>
      <c r="M599" s="126"/>
      <c r="N599" s="126" t="s">
        <v>125</v>
      </c>
      <c r="O599" s="126" t="str">
        <f t="shared" si="53"/>
        <v>HIBISCUS MAHOGANY Splendor</v>
      </c>
      <c r="P599" s="130">
        <v>599</v>
      </c>
      <c r="Q599" s="130">
        <v>6</v>
      </c>
      <c r="R599" s="20">
        <f t="shared" si="54"/>
        <v>0</v>
      </c>
      <c r="S599" s="20">
        <f t="shared" si="55"/>
        <v>0</v>
      </c>
      <c r="T599" s="20">
        <f t="shared" si="56"/>
        <v>0</v>
      </c>
      <c r="U599" s="242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304"/>
      <c r="AG599" s="304"/>
      <c r="AH599" s="158"/>
      <c r="AI599" s="158"/>
      <c r="AJ599" s="304"/>
      <c r="AK599" s="304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  <c r="BA599" s="158"/>
      <c r="BB599" s="158"/>
      <c r="BC599" s="158"/>
      <c r="BD599" s="158"/>
      <c r="BE599" s="158"/>
      <c r="BF599" s="158"/>
      <c r="BG599" s="158"/>
      <c r="BH599" s="158"/>
      <c r="BI599" s="158"/>
      <c r="BJ599" s="158"/>
      <c r="BK599" s="158"/>
      <c r="BL599" s="158"/>
      <c r="BM599" s="158"/>
      <c r="BN599" s="158"/>
      <c r="BO599" s="158"/>
      <c r="BP599" s="158"/>
      <c r="BQ599" s="158"/>
      <c r="BR599" s="158"/>
      <c r="BS599" s="158"/>
      <c r="BT599" s="158"/>
      <c r="BU599" s="14"/>
      <c r="BV599" s="14"/>
      <c r="BW599" s="14"/>
      <c r="BX599" s="14"/>
      <c r="BY599" s="14"/>
      <c r="BZ599" s="14"/>
      <c r="CA599" s="14"/>
      <c r="CB599" s="14"/>
    </row>
    <row r="600" spans="1:80" ht="20.100000000000001" customHeight="1" x14ac:dyDescent="0.25">
      <c r="A600" s="23">
        <v>26003</v>
      </c>
      <c r="B600" s="24" t="s">
        <v>564</v>
      </c>
      <c r="C600" s="24" t="s">
        <v>307</v>
      </c>
      <c r="D600" s="24"/>
      <c r="E600" s="66" t="s">
        <v>208</v>
      </c>
      <c r="F600" s="66" t="s">
        <v>121</v>
      </c>
      <c r="G600" s="64">
        <v>30</v>
      </c>
      <c r="H600" s="64">
        <v>8</v>
      </c>
      <c r="I600" s="66" t="s">
        <v>120</v>
      </c>
      <c r="J600" s="72"/>
      <c r="K600" s="24" t="s">
        <v>257</v>
      </c>
      <c r="L600" s="24" t="s">
        <v>132</v>
      </c>
      <c r="M600" s="24"/>
      <c r="N600" s="24" t="s">
        <v>125</v>
      </c>
      <c r="O600" s="24" t="str">
        <f t="shared" si="53"/>
        <v>HYPOESTES CONFETTI Blanc</v>
      </c>
      <c r="P600" s="54">
        <v>600</v>
      </c>
      <c r="Q600" s="54">
        <v>8</v>
      </c>
      <c r="R600" s="20">
        <f t="shared" si="54"/>
        <v>0</v>
      </c>
      <c r="S600" s="20">
        <f t="shared" si="55"/>
        <v>0</v>
      </c>
      <c r="T600" s="20">
        <f t="shared" si="56"/>
        <v>0</v>
      </c>
      <c r="U600" s="241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304"/>
      <c r="AG600" s="304"/>
      <c r="AH600" s="44"/>
      <c r="AI600" s="44"/>
      <c r="AJ600" s="304"/>
      <c r="AK600" s="30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14"/>
      <c r="BV600" s="14"/>
      <c r="BW600" s="14"/>
      <c r="BX600" s="14"/>
      <c r="BY600" s="14"/>
      <c r="BZ600" s="14"/>
      <c r="CA600" s="14"/>
      <c r="CB600" s="14"/>
    </row>
    <row r="601" spans="1:80" ht="20.100000000000001" customHeight="1" x14ac:dyDescent="0.25">
      <c r="A601" s="125">
        <v>26004</v>
      </c>
      <c r="B601" s="126" t="s">
        <v>564</v>
      </c>
      <c r="C601" s="126" t="s">
        <v>308</v>
      </c>
      <c r="D601" s="126"/>
      <c r="E601" s="127" t="s">
        <v>208</v>
      </c>
      <c r="F601" s="127" t="s">
        <v>121</v>
      </c>
      <c r="G601" s="128">
        <v>30</v>
      </c>
      <c r="H601" s="128">
        <v>8</v>
      </c>
      <c r="I601" s="127" t="s">
        <v>120</v>
      </c>
      <c r="J601" s="129"/>
      <c r="K601" s="126" t="s">
        <v>257</v>
      </c>
      <c r="L601" s="126" t="s">
        <v>132</v>
      </c>
      <c r="M601" s="126"/>
      <c r="N601" s="126" t="s">
        <v>125</v>
      </c>
      <c r="O601" s="126" t="str">
        <f t="shared" si="53"/>
        <v>HYPOESTES CONFETTI Rose</v>
      </c>
      <c r="P601" s="130">
        <v>601</v>
      </c>
      <c r="Q601" s="130">
        <v>8</v>
      </c>
      <c r="R601" s="20">
        <f t="shared" si="54"/>
        <v>0</v>
      </c>
      <c r="S601" s="20">
        <f t="shared" si="55"/>
        <v>0</v>
      </c>
      <c r="T601" s="20">
        <f t="shared" si="56"/>
        <v>0</v>
      </c>
      <c r="U601" s="242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304"/>
      <c r="AG601" s="304"/>
      <c r="AH601" s="158"/>
      <c r="AI601" s="158"/>
      <c r="AJ601" s="304"/>
      <c r="AK601" s="304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  <c r="BA601" s="158"/>
      <c r="BB601" s="158"/>
      <c r="BC601" s="158"/>
      <c r="BD601" s="158"/>
      <c r="BE601" s="158"/>
      <c r="BF601" s="158"/>
      <c r="BG601" s="158"/>
      <c r="BH601" s="158"/>
      <c r="BI601" s="158"/>
      <c r="BJ601" s="158"/>
      <c r="BK601" s="158"/>
      <c r="BL601" s="158"/>
      <c r="BM601" s="158"/>
      <c r="BN601" s="158"/>
      <c r="BO601" s="158"/>
      <c r="BP601" s="158"/>
      <c r="BQ601" s="158"/>
      <c r="BR601" s="158"/>
      <c r="BS601" s="158"/>
      <c r="BT601" s="158"/>
      <c r="BU601" s="14"/>
      <c r="BV601" s="14"/>
      <c r="BW601" s="14"/>
      <c r="BX601" s="14"/>
      <c r="BY601" s="14"/>
      <c r="BZ601" s="14"/>
      <c r="CA601" s="14"/>
      <c r="CB601" s="14"/>
    </row>
    <row r="602" spans="1:80" ht="20.100000000000001" customHeight="1" x14ac:dyDescent="0.25">
      <c r="A602" s="23">
        <v>26005</v>
      </c>
      <c r="B602" s="24" t="s">
        <v>564</v>
      </c>
      <c r="C602" s="24" t="s">
        <v>313</v>
      </c>
      <c r="D602" s="24"/>
      <c r="E602" s="66" t="s">
        <v>208</v>
      </c>
      <c r="F602" s="66" t="s">
        <v>121</v>
      </c>
      <c r="G602" s="64">
        <v>30</v>
      </c>
      <c r="H602" s="64">
        <v>8</v>
      </c>
      <c r="I602" s="66" t="s">
        <v>120</v>
      </c>
      <c r="J602" s="72"/>
      <c r="K602" s="24" t="s">
        <v>257</v>
      </c>
      <c r="L602" s="24" t="s">
        <v>132</v>
      </c>
      <c r="M602" s="24"/>
      <c r="N602" s="24" t="s">
        <v>125</v>
      </c>
      <c r="O602" s="24" t="str">
        <f t="shared" si="53"/>
        <v xml:space="preserve">HYPOESTES CONFETTI Rouge </v>
      </c>
      <c r="P602" s="54">
        <v>602</v>
      </c>
      <c r="Q602" s="54">
        <v>8</v>
      </c>
      <c r="R602" s="20">
        <f t="shared" si="54"/>
        <v>0</v>
      </c>
      <c r="S602" s="20">
        <f t="shared" si="55"/>
        <v>0</v>
      </c>
      <c r="T602" s="20">
        <f t="shared" si="56"/>
        <v>0</v>
      </c>
      <c r="U602" s="241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304"/>
      <c r="AG602" s="304"/>
      <c r="AH602" s="44"/>
      <c r="AI602" s="44"/>
      <c r="AJ602" s="304"/>
      <c r="AK602" s="30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14"/>
      <c r="BV602" s="14"/>
      <c r="BW602" s="14"/>
      <c r="BX602" s="14"/>
      <c r="BY602" s="14"/>
      <c r="BZ602" s="14"/>
      <c r="CA602" s="14"/>
      <c r="CB602" s="14"/>
    </row>
    <row r="603" spans="1:80" ht="20.100000000000001" customHeight="1" x14ac:dyDescent="0.25">
      <c r="A603" s="151"/>
      <c r="B603" s="152" t="s">
        <v>565</v>
      </c>
      <c r="C603" s="153"/>
      <c r="D603" s="153"/>
      <c r="E603" s="154"/>
      <c r="F603" s="154"/>
      <c r="G603" s="154"/>
      <c r="H603" s="267"/>
      <c r="I603" s="154"/>
      <c r="J603" s="155"/>
      <c r="K603" s="153"/>
      <c r="L603" s="153" t="s">
        <v>593</v>
      </c>
      <c r="M603" s="153"/>
      <c r="N603" s="153"/>
      <c r="O603" s="153" t="str">
        <f t="shared" si="53"/>
        <v xml:space="preserve">I </v>
      </c>
      <c r="P603" s="156">
        <v>603</v>
      </c>
      <c r="Q603" s="156"/>
      <c r="R603" s="20"/>
      <c r="S603" s="20"/>
      <c r="T603" s="20"/>
      <c r="U603" s="508"/>
      <c r="V603" s="509"/>
      <c r="W603" s="509"/>
      <c r="X603" s="509"/>
      <c r="Y603" s="509"/>
      <c r="Z603" s="509"/>
      <c r="AA603" s="509"/>
      <c r="AB603" s="509"/>
      <c r="AC603" s="509"/>
      <c r="AD603" s="509"/>
      <c r="AE603" s="509"/>
      <c r="AF603" s="509"/>
      <c r="AG603" s="509"/>
      <c r="AH603" s="509"/>
      <c r="AI603" s="509"/>
      <c r="AJ603" s="509"/>
      <c r="AK603" s="509"/>
      <c r="AL603" s="509"/>
      <c r="AM603" s="509"/>
      <c r="AN603" s="509"/>
      <c r="AO603" s="509"/>
      <c r="AP603" s="509"/>
      <c r="AQ603" s="509"/>
      <c r="AR603" s="509"/>
      <c r="AS603" s="509"/>
      <c r="AT603" s="509"/>
      <c r="AU603" s="509"/>
      <c r="AV603" s="509"/>
      <c r="AW603" s="509"/>
      <c r="AX603" s="509"/>
      <c r="AY603" s="509"/>
      <c r="AZ603" s="509"/>
      <c r="BA603" s="509"/>
      <c r="BB603" s="509"/>
      <c r="BC603" s="509"/>
      <c r="BD603" s="509"/>
      <c r="BE603" s="509"/>
      <c r="BF603" s="509"/>
      <c r="BG603" s="509"/>
      <c r="BH603" s="509"/>
      <c r="BI603" s="509"/>
      <c r="BJ603" s="509"/>
      <c r="BK603" s="509"/>
      <c r="BL603" s="509"/>
      <c r="BM603" s="509"/>
      <c r="BN603" s="509"/>
      <c r="BO603" s="509"/>
      <c r="BP603" s="509"/>
      <c r="BQ603" s="509"/>
      <c r="BR603" s="509"/>
      <c r="BS603" s="509"/>
      <c r="BT603" s="509"/>
      <c r="BU603" s="14"/>
      <c r="BV603" s="14"/>
      <c r="BW603" s="14"/>
      <c r="BX603" s="14"/>
      <c r="BY603" s="14"/>
      <c r="BZ603" s="14"/>
      <c r="CA603" s="14"/>
      <c r="CB603" s="14"/>
    </row>
    <row r="604" spans="1:80" ht="20.100000000000001" customHeight="1" x14ac:dyDescent="0.25">
      <c r="A604" s="23">
        <v>10133</v>
      </c>
      <c r="B604" s="24" t="s">
        <v>586</v>
      </c>
      <c r="C604" s="24" t="s">
        <v>1294</v>
      </c>
      <c r="D604" s="24"/>
      <c r="E604" s="66" t="s">
        <v>120</v>
      </c>
      <c r="F604" s="66" t="s">
        <v>121</v>
      </c>
      <c r="G604" s="64">
        <v>30</v>
      </c>
      <c r="H604" s="64">
        <v>8</v>
      </c>
      <c r="I604" s="66" t="s">
        <v>176</v>
      </c>
      <c r="J604" s="72">
        <v>0.05</v>
      </c>
      <c r="K604" s="24" t="s">
        <v>257</v>
      </c>
      <c r="L604" s="24" t="s">
        <v>161</v>
      </c>
      <c r="M604" s="24"/>
      <c r="N604" s="24" t="s">
        <v>125</v>
      </c>
      <c r="O604" s="24" t="str">
        <f t="shared" si="53"/>
        <v>IPOMEE Black Heart</v>
      </c>
      <c r="P604" s="54">
        <v>604</v>
      </c>
      <c r="Q604" s="54">
        <v>8</v>
      </c>
      <c r="R604" s="20">
        <f t="shared" si="54"/>
        <v>0</v>
      </c>
      <c r="S604" s="20">
        <f t="shared" si="55"/>
        <v>0</v>
      </c>
      <c r="T604" s="20">
        <f t="shared" si="56"/>
        <v>0</v>
      </c>
      <c r="U604" s="241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304"/>
      <c r="AG604" s="304"/>
      <c r="AH604" s="44"/>
      <c r="AI604" s="44"/>
      <c r="AJ604" s="304"/>
      <c r="AK604" s="30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14"/>
      <c r="BV604" s="14"/>
      <c r="BW604" s="14"/>
      <c r="BX604" s="14"/>
      <c r="BY604" s="14"/>
      <c r="BZ604" s="14"/>
      <c r="CA604" s="14"/>
      <c r="CB604" s="14"/>
    </row>
    <row r="605" spans="1:80" ht="20.100000000000001" customHeight="1" x14ac:dyDescent="0.25">
      <c r="A605" s="125">
        <v>2375</v>
      </c>
      <c r="B605" s="126" t="s">
        <v>586</v>
      </c>
      <c r="C605" s="126" t="s">
        <v>587</v>
      </c>
      <c r="D605" s="126"/>
      <c r="E605" s="127" t="s">
        <v>120</v>
      </c>
      <c r="F605" s="127" t="s">
        <v>121</v>
      </c>
      <c r="G605" s="128">
        <v>30</v>
      </c>
      <c r="H605" s="128">
        <v>8</v>
      </c>
      <c r="I605" s="127" t="s">
        <v>176</v>
      </c>
      <c r="J605" s="129">
        <v>0.05</v>
      </c>
      <c r="K605" s="126" t="s">
        <v>257</v>
      </c>
      <c r="L605" s="126" t="s">
        <v>161</v>
      </c>
      <c r="M605" s="126"/>
      <c r="N605" s="126" t="s">
        <v>125</v>
      </c>
      <c r="O605" s="126" t="str">
        <f t="shared" si="53"/>
        <v>IPOMEE Blacky</v>
      </c>
      <c r="P605" s="130">
        <v>605</v>
      </c>
      <c r="Q605" s="130">
        <v>8</v>
      </c>
      <c r="R605" s="20">
        <f t="shared" si="54"/>
        <v>0</v>
      </c>
      <c r="S605" s="20">
        <f t="shared" si="55"/>
        <v>0</v>
      </c>
      <c r="T605" s="20">
        <f t="shared" si="56"/>
        <v>0</v>
      </c>
      <c r="U605" s="242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304"/>
      <c r="AG605" s="304"/>
      <c r="AH605" s="158"/>
      <c r="AI605" s="158"/>
      <c r="AJ605" s="304"/>
      <c r="AK605" s="304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  <c r="BA605" s="158"/>
      <c r="BB605" s="158"/>
      <c r="BC605" s="158"/>
      <c r="BD605" s="158"/>
      <c r="BE605" s="158"/>
      <c r="BF605" s="158"/>
      <c r="BG605" s="158"/>
      <c r="BH605" s="158"/>
      <c r="BI605" s="158"/>
      <c r="BJ605" s="158"/>
      <c r="BK605" s="158"/>
      <c r="BL605" s="158"/>
      <c r="BM605" s="158"/>
      <c r="BN605" s="158"/>
      <c r="BO605" s="158"/>
      <c r="BP605" s="158"/>
      <c r="BQ605" s="158"/>
      <c r="BR605" s="158"/>
      <c r="BS605" s="158"/>
      <c r="BT605" s="158"/>
      <c r="BU605" s="14"/>
      <c r="BV605" s="14"/>
      <c r="BW605" s="14"/>
      <c r="BX605" s="14"/>
      <c r="BY605" s="14"/>
      <c r="BZ605" s="14"/>
      <c r="CA605" s="14"/>
      <c r="CB605" s="14"/>
    </row>
    <row r="606" spans="1:80" ht="20.100000000000001" customHeight="1" x14ac:dyDescent="0.25">
      <c r="A606" s="23">
        <v>3887</v>
      </c>
      <c r="B606" s="24" t="s">
        <v>586</v>
      </c>
      <c r="C606" s="24" t="s">
        <v>588</v>
      </c>
      <c r="D606" s="24"/>
      <c r="E606" s="66" t="s">
        <v>120</v>
      </c>
      <c r="F606" s="66" t="s">
        <v>121</v>
      </c>
      <c r="G606" s="64">
        <v>30</v>
      </c>
      <c r="H606" s="64">
        <v>8</v>
      </c>
      <c r="I606" s="66" t="s">
        <v>176</v>
      </c>
      <c r="J606" s="72">
        <v>0.05</v>
      </c>
      <c r="K606" s="24" t="s">
        <v>257</v>
      </c>
      <c r="L606" s="24" t="s">
        <v>161</v>
      </c>
      <c r="M606" s="24"/>
      <c r="N606" s="24" t="s">
        <v>125</v>
      </c>
      <c r="O606" s="24" t="str">
        <f t="shared" si="53"/>
        <v>IPOMEE Bronze</v>
      </c>
      <c r="P606" s="54">
        <v>606</v>
      </c>
      <c r="Q606" s="54">
        <v>8</v>
      </c>
      <c r="R606" s="20">
        <f t="shared" si="54"/>
        <v>0</v>
      </c>
      <c r="S606" s="20">
        <f t="shared" si="55"/>
        <v>0</v>
      </c>
      <c r="T606" s="20">
        <f t="shared" si="56"/>
        <v>0</v>
      </c>
      <c r="U606" s="241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304"/>
      <c r="AG606" s="304"/>
      <c r="AH606" s="44"/>
      <c r="AI606" s="44"/>
      <c r="AJ606" s="304"/>
      <c r="AK606" s="30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14"/>
      <c r="BV606" s="14"/>
      <c r="BW606" s="14"/>
      <c r="BX606" s="14"/>
      <c r="BY606" s="14"/>
      <c r="BZ606" s="14"/>
      <c r="CA606" s="14"/>
      <c r="CB606" s="14"/>
    </row>
    <row r="607" spans="1:80" ht="20.100000000000001" customHeight="1" x14ac:dyDescent="0.25">
      <c r="A607" s="125">
        <v>2374</v>
      </c>
      <c r="B607" s="126" t="s">
        <v>586</v>
      </c>
      <c r="C607" s="126" t="s">
        <v>1295</v>
      </c>
      <c r="D607" s="126"/>
      <c r="E607" s="127" t="s">
        <v>120</v>
      </c>
      <c r="F607" s="127" t="s">
        <v>121</v>
      </c>
      <c r="G607" s="128">
        <v>30</v>
      </c>
      <c r="H607" s="128">
        <v>8</v>
      </c>
      <c r="I607" s="127" t="s">
        <v>176</v>
      </c>
      <c r="J607" s="129">
        <v>0.05</v>
      </c>
      <c r="K607" s="126" t="s">
        <v>257</v>
      </c>
      <c r="L607" s="126" t="s">
        <v>161</v>
      </c>
      <c r="M607" s="126"/>
      <c r="N607" s="126" t="s">
        <v>125</v>
      </c>
      <c r="O607" s="126" t="str">
        <f t="shared" si="53"/>
        <v>IPOMEE Terrace Lime / Marguerite</v>
      </c>
      <c r="P607" s="130">
        <v>607</v>
      </c>
      <c r="Q607" s="130">
        <v>8</v>
      </c>
      <c r="R607" s="20">
        <f t="shared" si="54"/>
        <v>0</v>
      </c>
      <c r="S607" s="20">
        <f t="shared" si="55"/>
        <v>0</v>
      </c>
      <c r="T607" s="20">
        <f t="shared" si="56"/>
        <v>0</v>
      </c>
      <c r="U607" s="242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304"/>
      <c r="AG607" s="304"/>
      <c r="AH607" s="158"/>
      <c r="AI607" s="158"/>
      <c r="AJ607" s="304"/>
      <c r="AK607" s="304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  <c r="BA607" s="158"/>
      <c r="BB607" s="158"/>
      <c r="BC607" s="158"/>
      <c r="BD607" s="158"/>
      <c r="BE607" s="158"/>
      <c r="BF607" s="158"/>
      <c r="BG607" s="158"/>
      <c r="BH607" s="158"/>
      <c r="BI607" s="158"/>
      <c r="BJ607" s="158"/>
      <c r="BK607" s="158"/>
      <c r="BL607" s="158"/>
      <c r="BM607" s="158"/>
      <c r="BN607" s="158"/>
      <c r="BO607" s="158"/>
      <c r="BP607" s="158"/>
      <c r="BQ607" s="158"/>
      <c r="BR607" s="158"/>
      <c r="BS607" s="158"/>
      <c r="BT607" s="158"/>
      <c r="BU607" s="14"/>
      <c r="BV607" s="14"/>
      <c r="BW607" s="14"/>
      <c r="BX607" s="14"/>
      <c r="BY607" s="14"/>
      <c r="BZ607" s="14"/>
      <c r="CA607" s="14"/>
      <c r="CB607" s="14"/>
    </row>
    <row r="608" spans="1:80" ht="20.100000000000001" customHeight="1" x14ac:dyDescent="0.25">
      <c r="A608" s="23">
        <v>2376</v>
      </c>
      <c r="B608" s="24" t="s">
        <v>586</v>
      </c>
      <c r="C608" s="24" t="s">
        <v>589</v>
      </c>
      <c r="D608" s="24"/>
      <c r="E608" s="66" t="s">
        <v>120</v>
      </c>
      <c r="F608" s="66" t="s">
        <v>121</v>
      </c>
      <c r="G608" s="64">
        <v>30</v>
      </c>
      <c r="H608" s="64">
        <v>8</v>
      </c>
      <c r="I608" s="66" t="s">
        <v>176</v>
      </c>
      <c r="J608" s="72">
        <v>0.05</v>
      </c>
      <c r="K608" s="24" t="s">
        <v>257</v>
      </c>
      <c r="L608" s="24" t="s">
        <v>161</v>
      </c>
      <c r="M608" s="24"/>
      <c r="N608" s="24" t="s">
        <v>125</v>
      </c>
      <c r="O608" s="24" t="str">
        <f t="shared" si="53"/>
        <v>IPOMEE Tricolor</v>
      </c>
      <c r="P608" s="54">
        <v>608</v>
      </c>
      <c r="Q608" s="54">
        <v>8</v>
      </c>
      <c r="R608" s="20">
        <f t="shared" si="54"/>
        <v>0</v>
      </c>
      <c r="S608" s="20">
        <f t="shared" si="55"/>
        <v>0</v>
      </c>
      <c r="T608" s="20">
        <f t="shared" si="56"/>
        <v>0</v>
      </c>
      <c r="U608" s="241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304"/>
      <c r="AG608" s="304"/>
      <c r="AH608" s="44"/>
      <c r="AI608" s="44"/>
      <c r="AJ608" s="304"/>
      <c r="AK608" s="30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14"/>
      <c r="BV608" s="14"/>
      <c r="BW608" s="14"/>
      <c r="BX608" s="14"/>
      <c r="BY608" s="14"/>
      <c r="BZ608" s="14"/>
      <c r="CA608" s="14"/>
      <c r="CB608" s="14"/>
    </row>
    <row r="609" spans="1:80" ht="20.100000000000001" customHeight="1" x14ac:dyDescent="0.25">
      <c r="A609" s="125">
        <v>11970</v>
      </c>
      <c r="B609" s="126" t="s">
        <v>586</v>
      </c>
      <c r="C609" s="126" t="s">
        <v>1296</v>
      </c>
      <c r="D609" s="126"/>
      <c r="E609" s="127" t="s">
        <v>120</v>
      </c>
      <c r="F609" s="127" t="s">
        <v>121</v>
      </c>
      <c r="G609" s="128">
        <v>30</v>
      </c>
      <c r="H609" s="128">
        <v>8</v>
      </c>
      <c r="I609" s="127" t="s">
        <v>176</v>
      </c>
      <c r="J609" s="129">
        <v>0.05</v>
      </c>
      <c r="K609" s="126" t="s">
        <v>257</v>
      </c>
      <c r="L609" s="126" t="s">
        <v>161</v>
      </c>
      <c r="M609" s="126"/>
      <c r="N609" s="126" t="s">
        <v>125</v>
      </c>
      <c r="O609" s="126" t="str">
        <f t="shared" si="53"/>
        <v>IPOMEE Marguerite Compact</v>
      </c>
      <c r="P609" s="130">
        <v>609</v>
      </c>
      <c r="Q609" s="130">
        <v>8</v>
      </c>
      <c r="R609" s="20">
        <f t="shared" si="54"/>
        <v>0</v>
      </c>
      <c r="S609" s="20">
        <f t="shared" si="55"/>
        <v>0</v>
      </c>
      <c r="T609" s="20">
        <f t="shared" si="56"/>
        <v>0</v>
      </c>
      <c r="U609" s="242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304"/>
      <c r="AG609" s="304"/>
      <c r="AH609" s="158"/>
      <c r="AI609" s="158"/>
      <c r="AJ609" s="304"/>
      <c r="AK609" s="304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  <c r="BA609" s="158"/>
      <c r="BB609" s="158"/>
      <c r="BC609" s="158"/>
      <c r="BD609" s="158"/>
      <c r="BE609" s="158"/>
      <c r="BF609" s="158"/>
      <c r="BG609" s="158"/>
      <c r="BH609" s="158"/>
      <c r="BI609" s="158"/>
      <c r="BJ609" s="158"/>
      <c r="BK609" s="158"/>
      <c r="BL609" s="158"/>
      <c r="BM609" s="158"/>
      <c r="BN609" s="158"/>
      <c r="BO609" s="158"/>
      <c r="BP609" s="158"/>
      <c r="BQ609" s="158"/>
      <c r="BR609" s="158"/>
      <c r="BS609" s="158"/>
      <c r="BT609" s="158"/>
      <c r="BU609" s="14"/>
      <c r="BV609" s="14"/>
      <c r="BW609" s="14"/>
      <c r="BX609" s="14"/>
      <c r="BY609" s="14"/>
      <c r="BZ609" s="14"/>
      <c r="CA609" s="14"/>
      <c r="CB609" s="14"/>
    </row>
    <row r="610" spans="1:80" ht="20.100000000000001" customHeight="1" x14ac:dyDescent="0.25">
      <c r="A610" s="23">
        <v>2522</v>
      </c>
      <c r="B610" s="24" t="s">
        <v>586</v>
      </c>
      <c r="C610" s="24" t="s">
        <v>233</v>
      </c>
      <c r="D610" s="24"/>
      <c r="E610" s="66" t="s">
        <v>120</v>
      </c>
      <c r="F610" s="66" t="s">
        <v>121</v>
      </c>
      <c r="G610" s="64">
        <v>30</v>
      </c>
      <c r="H610" s="64">
        <v>8</v>
      </c>
      <c r="I610" s="66" t="s">
        <v>176</v>
      </c>
      <c r="J610" s="72">
        <v>0.05</v>
      </c>
      <c r="K610" s="24" t="s">
        <v>257</v>
      </c>
      <c r="L610" s="24" t="s">
        <v>161</v>
      </c>
      <c r="M610" s="24"/>
      <c r="N610" s="24" t="s">
        <v>125</v>
      </c>
      <c r="O610" s="24" t="str">
        <f t="shared" si="53"/>
        <v>IPOMEE Variés</v>
      </c>
      <c r="P610" s="54">
        <v>610</v>
      </c>
      <c r="Q610" s="54">
        <v>8</v>
      </c>
      <c r="R610" s="20">
        <f t="shared" si="54"/>
        <v>0</v>
      </c>
      <c r="S610" s="20">
        <f t="shared" si="55"/>
        <v>0</v>
      </c>
      <c r="T610" s="20">
        <f t="shared" si="56"/>
        <v>0</v>
      </c>
      <c r="U610" s="241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304"/>
      <c r="AG610" s="304"/>
      <c r="AH610" s="44"/>
      <c r="AI610" s="44"/>
      <c r="AJ610" s="304"/>
      <c r="AK610" s="30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14"/>
      <c r="BV610" s="14"/>
      <c r="BW610" s="14"/>
      <c r="BX610" s="14"/>
      <c r="BY610" s="14"/>
      <c r="BZ610" s="14"/>
      <c r="CA610" s="14"/>
      <c r="CB610" s="14"/>
    </row>
    <row r="611" spans="1:80" ht="20.100000000000001" customHeight="1" x14ac:dyDescent="0.25">
      <c r="A611" s="125">
        <v>2664</v>
      </c>
      <c r="B611" s="126" t="s">
        <v>590</v>
      </c>
      <c r="C611" s="126" t="s">
        <v>591</v>
      </c>
      <c r="D611" s="126"/>
      <c r="E611" s="127" t="s">
        <v>120</v>
      </c>
      <c r="F611" s="127" t="s">
        <v>121</v>
      </c>
      <c r="G611" s="128">
        <v>30</v>
      </c>
      <c r="H611" s="128">
        <v>6</v>
      </c>
      <c r="I611" s="127" t="s">
        <v>176</v>
      </c>
      <c r="J611" s="129"/>
      <c r="K611" s="126" t="s">
        <v>257</v>
      </c>
      <c r="L611" s="126" t="s">
        <v>161</v>
      </c>
      <c r="M611" s="126"/>
      <c r="N611" s="126" t="s">
        <v>125</v>
      </c>
      <c r="O611" s="126" t="str">
        <f t="shared" si="53"/>
        <v>IPOMEE GRIMPANTE Edith Piaf</v>
      </c>
      <c r="P611" s="130">
        <v>611</v>
      </c>
      <c r="Q611" s="130">
        <v>6</v>
      </c>
      <c r="R611" s="20">
        <f t="shared" si="54"/>
        <v>0</v>
      </c>
      <c r="S611" s="20">
        <f t="shared" si="55"/>
        <v>0</v>
      </c>
      <c r="T611" s="20">
        <f t="shared" si="56"/>
        <v>0</v>
      </c>
      <c r="U611" s="242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304"/>
      <c r="AG611" s="304"/>
      <c r="AH611" s="158"/>
      <c r="AI611" s="158"/>
      <c r="AJ611" s="304"/>
      <c r="AK611" s="304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  <c r="BA611" s="158"/>
      <c r="BB611" s="158"/>
      <c r="BC611" s="158"/>
      <c r="BD611" s="158"/>
      <c r="BE611" s="158"/>
      <c r="BF611" s="158"/>
      <c r="BG611" s="158"/>
      <c r="BH611" s="158"/>
      <c r="BI611" s="158"/>
      <c r="BJ611" s="158"/>
      <c r="BK611" s="158"/>
      <c r="BL611" s="158"/>
      <c r="BM611" s="158"/>
      <c r="BN611" s="158"/>
      <c r="BO611" s="158"/>
      <c r="BP611" s="158"/>
      <c r="BQ611" s="158"/>
      <c r="BR611" s="158"/>
      <c r="BS611" s="158"/>
      <c r="BT611" s="158"/>
      <c r="BU611" s="14"/>
      <c r="BV611" s="14"/>
      <c r="BW611" s="14"/>
      <c r="BX611" s="14"/>
      <c r="BY611" s="14"/>
      <c r="BZ611" s="14"/>
      <c r="CA611" s="14"/>
      <c r="CB611" s="14"/>
    </row>
    <row r="612" spans="1:80" ht="20.100000000000001" customHeight="1" x14ac:dyDescent="0.25">
      <c r="A612" s="23">
        <v>15097</v>
      </c>
      <c r="B612" s="24" t="s">
        <v>590</v>
      </c>
      <c r="C612" s="24" t="s">
        <v>1297</v>
      </c>
      <c r="D612" s="24"/>
      <c r="E612" s="66" t="s">
        <v>120</v>
      </c>
      <c r="F612" s="66" t="s">
        <v>121</v>
      </c>
      <c r="G612" s="64">
        <v>30</v>
      </c>
      <c r="H612" s="64">
        <v>6</v>
      </c>
      <c r="I612" s="66" t="s">
        <v>176</v>
      </c>
      <c r="J612" s="72">
        <v>0.05</v>
      </c>
      <c r="K612" s="24" t="s">
        <v>257</v>
      </c>
      <c r="L612" s="24" t="s">
        <v>161</v>
      </c>
      <c r="M612" s="24"/>
      <c r="N612" s="24" t="s">
        <v>125</v>
      </c>
      <c r="O612" s="24" t="str">
        <f t="shared" si="53"/>
        <v>IPOMEE GRIMPANTE Sunpuma Purple Princess</v>
      </c>
      <c r="P612" s="54">
        <v>612</v>
      </c>
      <c r="Q612" s="54">
        <v>6</v>
      </c>
      <c r="R612" s="20">
        <f t="shared" si="54"/>
        <v>0</v>
      </c>
      <c r="S612" s="20">
        <f t="shared" si="55"/>
        <v>0</v>
      </c>
      <c r="T612" s="20">
        <f t="shared" si="56"/>
        <v>0</v>
      </c>
      <c r="U612" s="241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304"/>
      <c r="AG612" s="304"/>
      <c r="AH612" s="44"/>
      <c r="AI612" s="44"/>
      <c r="AJ612" s="304"/>
      <c r="AK612" s="30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14"/>
      <c r="BV612" s="14"/>
      <c r="BW612" s="14"/>
      <c r="BX612" s="14"/>
      <c r="BY612" s="14"/>
      <c r="BZ612" s="14"/>
      <c r="CA612" s="14"/>
      <c r="CB612" s="14"/>
    </row>
    <row r="613" spans="1:80" ht="20.100000000000001" customHeight="1" x14ac:dyDescent="0.25">
      <c r="A613" s="125">
        <v>26789</v>
      </c>
      <c r="B613" s="126" t="s">
        <v>592</v>
      </c>
      <c r="C613" s="126" t="s">
        <v>1298</v>
      </c>
      <c r="D613" s="126"/>
      <c r="E613" s="127" t="s">
        <v>120</v>
      </c>
      <c r="F613" s="127" t="s">
        <v>121</v>
      </c>
      <c r="G613" s="128">
        <v>30</v>
      </c>
      <c r="H613" s="128">
        <v>6</v>
      </c>
      <c r="I613" s="127" t="s">
        <v>120</v>
      </c>
      <c r="J613" s="129">
        <v>0.05</v>
      </c>
      <c r="K613" s="126" t="s">
        <v>257</v>
      </c>
      <c r="L613" s="126" t="s">
        <v>161</v>
      </c>
      <c r="M613" s="126" t="s">
        <v>137</v>
      </c>
      <c r="N613" s="126" t="s">
        <v>125</v>
      </c>
      <c r="O613" s="126" t="str">
        <f t="shared" si="53"/>
        <v>ISOTOMA AXILLARIS Bottle Rocket Blue</v>
      </c>
      <c r="P613" s="130">
        <v>613</v>
      </c>
      <c r="Q613" s="130">
        <v>6</v>
      </c>
      <c r="R613" s="20">
        <f t="shared" si="54"/>
        <v>0</v>
      </c>
      <c r="S613" s="20">
        <f t="shared" si="55"/>
        <v>0</v>
      </c>
      <c r="T613" s="20">
        <f t="shared" si="56"/>
        <v>0</v>
      </c>
      <c r="U613" s="242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304"/>
      <c r="AG613" s="304"/>
      <c r="AH613" s="158"/>
      <c r="AI613" s="158"/>
      <c r="AJ613" s="304"/>
      <c r="AK613" s="304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4"/>
      <c r="BV613" s="14"/>
      <c r="BW613" s="14"/>
      <c r="BX613" s="14"/>
      <c r="BY613" s="14"/>
      <c r="BZ613" s="14"/>
      <c r="CA613" s="14"/>
      <c r="CB613" s="14"/>
    </row>
    <row r="614" spans="1:80" ht="20.100000000000001" customHeight="1" x14ac:dyDescent="0.25">
      <c r="A614" s="23">
        <v>26791</v>
      </c>
      <c r="B614" s="24" t="s">
        <v>592</v>
      </c>
      <c r="C614" s="24" t="s">
        <v>1299</v>
      </c>
      <c r="D614" s="24"/>
      <c r="E614" s="66" t="s">
        <v>120</v>
      </c>
      <c r="F614" s="66" t="s">
        <v>121</v>
      </c>
      <c r="G614" s="64">
        <v>30</v>
      </c>
      <c r="H614" s="64">
        <v>6</v>
      </c>
      <c r="I614" s="66" t="s">
        <v>120</v>
      </c>
      <c r="J614" s="72">
        <v>0.05</v>
      </c>
      <c r="K614" s="24" t="s">
        <v>257</v>
      </c>
      <c r="L614" s="24" t="s">
        <v>161</v>
      </c>
      <c r="M614" s="24" t="s">
        <v>137</v>
      </c>
      <c r="N614" s="24" t="s">
        <v>125</v>
      </c>
      <c r="O614" s="24" t="str">
        <f t="shared" si="53"/>
        <v>ISOTOMA AXILLARIS Bottle Rocket Pink</v>
      </c>
      <c r="P614" s="54">
        <v>614</v>
      </c>
      <c r="Q614" s="54">
        <v>6</v>
      </c>
      <c r="R614" s="20">
        <f t="shared" si="54"/>
        <v>0</v>
      </c>
      <c r="S614" s="20">
        <f t="shared" si="55"/>
        <v>0</v>
      </c>
      <c r="T614" s="20">
        <f t="shared" si="56"/>
        <v>0</v>
      </c>
      <c r="U614" s="241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304"/>
      <c r="AG614" s="304"/>
      <c r="AH614" s="44"/>
      <c r="AI614" s="44"/>
      <c r="AJ614" s="304"/>
      <c r="AK614" s="30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14"/>
      <c r="BV614" s="14"/>
      <c r="BW614" s="14"/>
      <c r="BX614" s="14"/>
      <c r="BY614" s="14"/>
      <c r="BZ614" s="14"/>
      <c r="CA614" s="14"/>
      <c r="CB614" s="14"/>
    </row>
    <row r="615" spans="1:80" ht="20.100000000000001" customHeight="1" x14ac:dyDescent="0.25">
      <c r="A615" s="125">
        <v>11966</v>
      </c>
      <c r="B615" s="126" t="s">
        <v>569</v>
      </c>
      <c r="C615" s="126" t="s">
        <v>570</v>
      </c>
      <c r="D615" s="126" t="s">
        <v>1642</v>
      </c>
      <c r="E615" s="127" t="s">
        <v>120</v>
      </c>
      <c r="F615" s="127" t="s">
        <v>121</v>
      </c>
      <c r="G615" s="128">
        <v>30</v>
      </c>
      <c r="H615" s="128">
        <v>6</v>
      </c>
      <c r="I615" s="127" t="s">
        <v>131</v>
      </c>
      <c r="J615" s="129">
        <v>8.5000000000000006E-2</v>
      </c>
      <c r="K615" s="126" t="s">
        <v>257</v>
      </c>
      <c r="L615" s="126" t="s">
        <v>161</v>
      </c>
      <c r="M615" s="126"/>
      <c r="N615" s="126" t="s">
        <v>125</v>
      </c>
      <c r="O615" s="126" t="str">
        <f t="shared" si="53"/>
        <v xml:space="preserve">IMPATIENS SUN HARMONY Deep orange </v>
      </c>
      <c r="P615" s="130">
        <v>615</v>
      </c>
      <c r="Q615" s="130">
        <v>6</v>
      </c>
      <c r="R615" s="20">
        <f t="shared" si="54"/>
        <v>0</v>
      </c>
      <c r="S615" s="20">
        <f t="shared" si="55"/>
        <v>0</v>
      </c>
      <c r="T615" s="20">
        <f t="shared" si="56"/>
        <v>0</v>
      </c>
      <c r="U615" s="303"/>
      <c r="V615" s="304"/>
      <c r="W615" s="304"/>
      <c r="X615" s="304"/>
      <c r="Y615" s="304"/>
      <c r="Z615" s="304"/>
      <c r="AA615" s="304"/>
      <c r="AB615" s="304"/>
      <c r="AC615" s="304"/>
      <c r="AD615" s="158"/>
      <c r="AE615" s="158"/>
      <c r="AF615" s="304"/>
      <c r="AG615" s="304"/>
      <c r="AH615" s="158"/>
      <c r="AI615" s="158"/>
      <c r="AJ615" s="304"/>
      <c r="AK615" s="304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  <c r="BA615" s="158"/>
      <c r="BB615" s="158"/>
      <c r="BC615" s="158"/>
      <c r="BD615" s="158"/>
      <c r="BE615" s="158"/>
      <c r="BF615" s="158"/>
      <c r="BG615" s="158"/>
      <c r="BH615" s="158"/>
      <c r="BI615" s="158"/>
      <c r="BJ615" s="158"/>
      <c r="BK615" s="158"/>
      <c r="BL615" s="158"/>
      <c r="BM615" s="158"/>
      <c r="BN615" s="158"/>
      <c r="BO615" s="158"/>
      <c r="BP615" s="158"/>
      <c r="BQ615" s="158"/>
      <c r="BR615" s="158"/>
      <c r="BS615" s="158"/>
      <c r="BT615" s="158"/>
      <c r="BU615" s="14"/>
      <c r="BV615" s="14"/>
      <c r="BW615" s="14"/>
      <c r="BX615" s="14"/>
      <c r="BY615" s="14"/>
      <c r="BZ615" s="14"/>
      <c r="CA615" s="14"/>
      <c r="CB615" s="14"/>
    </row>
    <row r="616" spans="1:80" ht="20.100000000000001" customHeight="1" x14ac:dyDescent="0.25">
      <c r="A616" s="23">
        <v>12327</v>
      </c>
      <c r="B616" s="24" t="s">
        <v>569</v>
      </c>
      <c r="C616" s="24" t="s">
        <v>571</v>
      </c>
      <c r="D616" s="24" t="s">
        <v>1642</v>
      </c>
      <c r="E616" s="66" t="s">
        <v>120</v>
      </c>
      <c r="F616" s="66" t="s">
        <v>121</v>
      </c>
      <c r="G616" s="64">
        <v>30</v>
      </c>
      <c r="H616" s="64">
        <v>6</v>
      </c>
      <c r="I616" s="66" t="s">
        <v>131</v>
      </c>
      <c r="J616" s="72">
        <v>8.5000000000000006E-2</v>
      </c>
      <c r="K616" s="24" t="s">
        <v>257</v>
      </c>
      <c r="L616" s="24" t="s">
        <v>161</v>
      </c>
      <c r="M616" s="24"/>
      <c r="N616" s="24" t="s">
        <v>125</v>
      </c>
      <c r="O616" s="24" t="str">
        <f t="shared" si="53"/>
        <v xml:space="preserve">IMPATIENS SUN HARMONY Deep pink </v>
      </c>
      <c r="P616" s="54">
        <v>616</v>
      </c>
      <c r="Q616" s="54">
        <v>6</v>
      </c>
      <c r="R616" s="20">
        <f t="shared" si="54"/>
        <v>0</v>
      </c>
      <c r="S616" s="20">
        <f t="shared" si="55"/>
        <v>0</v>
      </c>
      <c r="T616" s="20">
        <f t="shared" si="56"/>
        <v>0</v>
      </c>
      <c r="U616" s="303"/>
      <c r="V616" s="304"/>
      <c r="W616" s="304"/>
      <c r="X616" s="304"/>
      <c r="Y616" s="304"/>
      <c r="Z616" s="304"/>
      <c r="AA616" s="304"/>
      <c r="AB616" s="304"/>
      <c r="AC616" s="304"/>
      <c r="AD616" s="44"/>
      <c r="AE616" s="44"/>
      <c r="AF616" s="304"/>
      <c r="AG616" s="304"/>
      <c r="AH616" s="44"/>
      <c r="AI616" s="44"/>
      <c r="AJ616" s="304"/>
      <c r="AK616" s="30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14"/>
      <c r="BV616" s="14"/>
      <c r="BW616" s="14"/>
      <c r="BX616" s="14"/>
      <c r="BY616" s="14"/>
      <c r="BZ616" s="14"/>
      <c r="CA616" s="14"/>
      <c r="CB616" s="14"/>
    </row>
    <row r="617" spans="1:80" ht="20.100000000000001" customHeight="1" x14ac:dyDescent="0.25">
      <c r="A617" s="125">
        <v>13682</v>
      </c>
      <c r="B617" s="126" t="s">
        <v>569</v>
      </c>
      <c r="C617" s="126" t="s">
        <v>572</v>
      </c>
      <c r="D617" s="126" t="s">
        <v>1642</v>
      </c>
      <c r="E617" s="127" t="s">
        <v>120</v>
      </c>
      <c r="F617" s="127" t="s">
        <v>121</v>
      </c>
      <c r="G617" s="128">
        <v>30</v>
      </c>
      <c r="H617" s="128">
        <v>6</v>
      </c>
      <c r="I617" s="127" t="s">
        <v>131</v>
      </c>
      <c r="J617" s="129">
        <v>8.5000000000000006E-2</v>
      </c>
      <c r="K617" s="126" t="s">
        <v>257</v>
      </c>
      <c r="L617" s="126" t="s">
        <v>161</v>
      </c>
      <c r="M617" s="126"/>
      <c r="N617" s="126" t="s">
        <v>125</v>
      </c>
      <c r="O617" s="126" t="str">
        <f t="shared" si="53"/>
        <v xml:space="preserve">IMPATIENS SUN HARMONY Red </v>
      </c>
      <c r="P617" s="130">
        <v>617</v>
      </c>
      <c r="Q617" s="130">
        <v>6</v>
      </c>
      <c r="R617" s="20">
        <f t="shared" si="54"/>
        <v>0</v>
      </c>
      <c r="S617" s="20">
        <f t="shared" si="55"/>
        <v>0</v>
      </c>
      <c r="T617" s="20">
        <f t="shared" si="56"/>
        <v>0</v>
      </c>
      <c r="U617" s="303"/>
      <c r="V617" s="304"/>
      <c r="W617" s="304"/>
      <c r="X617" s="304"/>
      <c r="Y617" s="304"/>
      <c r="Z617" s="304"/>
      <c r="AA617" s="304"/>
      <c r="AB617" s="304"/>
      <c r="AC617" s="304"/>
      <c r="AD617" s="158"/>
      <c r="AE617" s="158"/>
      <c r="AF617" s="304"/>
      <c r="AG617" s="304"/>
      <c r="AH617" s="158"/>
      <c r="AI617" s="158"/>
      <c r="AJ617" s="304"/>
      <c r="AK617" s="304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  <c r="BA617" s="158"/>
      <c r="BB617" s="158"/>
      <c r="BC617" s="158"/>
      <c r="BD617" s="158"/>
      <c r="BE617" s="158"/>
      <c r="BF617" s="158"/>
      <c r="BG617" s="158"/>
      <c r="BH617" s="158"/>
      <c r="BI617" s="158"/>
      <c r="BJ617" s="158"/>
      <c r="BK617" s="158"/>
      <c r="BL617" s="158"/>
      <c r="BM617" s="158"/>
      <c r="BN617" s="158"/>
      <c r="BO617" s="158"/>
      <c r="BP617" s="158"/>
      <c r="BQ617" s="158"/>
      <c r="BR617" s="158"/>
      <c r="BS617" s="158"/>
      <c r="BT617" s="158"/>
      <c r="BU617" s="14"/>
      <c r="BV617" s="14"/>
      <c r="BW617" s="14"/>
      <c r="BX617" s="14"/>
      <c r="BY617" s="14"/>
      <c r="BZ617" s="14"/>
      <c r="CA617" s="14"/>
      <c r="CB617" s="14"/>
    </row>
    <row r="618" spans="1:80" ht="20.100000000000001" customHeight="1" x14ac:dyDescent="0.25">
      <c r="A618" s="23">
        <v>24878</v>
      </c>
      <c r="B618" s="24" t="s">
        <v>566</v>
      </c>
      <c r="C618" s="24" t="s">
        <v>567</v>
      </c>
      <c r="D618" s="24" t="s">
        <v>1642</v>
      </c>
      <c r="E618" s="66" t="s">
        <v>120</v>
      </c>
      <c r="F618" s="66" t="s">
        <v>121</v>
      </c>
      <c r="G618" s="64">
        <v>30</v>
      </c>
      <c r="H618" s="64">
        <v>6</v>
      </c>
      <c r="I618" s="66" t="s">
        <v>131</v>
      </c>
      <c r="J618" s="64">
        <v>7.4999999999999997E-2</v>
      </c>
      <c r="K618" s="24" t="s">
        <v>257</v>
      </c>
      <c r="L618" s="24" t="s">
        <v>161</v>
      </c>
      <c r="M618" s="24"/>
      <c r="N618" s="24" t="s">
        <v>125</v>
      </c>
      <c r="O618" s="24" t="str">
        <f t="shared" si="53"/>
        <v>IMPATIENS SOL LUNA PRIME Light Salmon</v>
      </c>
      <c r="P618" s="54">
        <v>618</v>
      </c>
      <c r="Q618" s="54">
        <v>6</v>
      </c>
      <c r="R618" s="20">
        <f t="shared" si="54"/>
        <v>0</v>
      </c>
      <c r="S618" s="20">
        <f t="shared" si="55"/>
        <v>0</v>
      </c>
      <c r="T618" s="20">
        <f t="shared" si="56"/>
        <v>0</v>
      </c>
      <c r="U618" s="303"/>
      <c r="V618" s="304"/>
      <c r="W618" s="304"/>
      <c r="X618" s="304"/>
      <c r="Y618" s="304"/>
      <c r="Z618" s="304"/>
      <c r="AA618" s="304"/>
      <c r="AB618" s="304"/>
      <c r="AC618" s="304"/>
      <c r="AD618" s="44"/>
      <c r="AE618" s="44"/>
      <c r="AF618" s="304"/>
      <c r="AG618" s="304"/>
      <c r="AH618" s="44"/>
      <c r="AI618" s="44"/>
      <c r="AJ618" s="304"/>
      <c r="AK618" s="30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14"/>
      <c r="BV618" s="14"/>
      <c r="BW618" s="14"/>
      <c r="BX618" s="14"/>
      <c r="BY618" s="14"/>
      <c r="BZ618" s="14"/>
      <c r="CA618" s="14"/>
      <c r="CB618" s="14"/>
    </row>
    <row r="619" spans="1:80" ht="20.100000000000001" customHeight="1" x14ac:dyDescent="0.25">
      <c r="A619" s="125">
        <v>25745</v>
      </c>
      <c r="B619" s="126" t="s">
        <v>566</v>
      </c>
      <c r="C619" s="126" t="s">
        <v>568</v>
      </c>
      <c r="D619" s="126" t="s">
        <v>1642</v>
      </c>
      <c r="E619" s="127" t="s">
        <v>120</v>
      </c>
      <c r="F619" s="127" t="s">
        <v>121</v>
      </c>
      <c r="G619" s="128">
        <v>30</v>
      </c>
      <c r="H619" s="128">
        <v>6</v>
      </c>
      <c r="I619" s="127" t="s">
        <v>131</v>
      </c>
      <c r="J619" s="128">
        <v>7.4999999999999997E-2</v>
      </c>
      <c r="K619" s="126" t="s">
        <v>257</v>
      </c>
      <c r="L619" s="126" t="s">
        <v>161</v>
      </c>
      <c r="M619" s="126"/>
      <c r="N619" s="126" t="s">
        <v>125</v>
      </c>
      <c r="O619" s="126" t="str">
        <f t="shared" si="53"/>
        <v>IMPATIENS SOL LUNA PRIME Orchid</v>
      </c>
      <c r="P619" s="130">
        <v>619</v>
      </c>
      <c r="Q619" s="130">
        <v>6</v>
      </c>
      <c r="R619" s="20">
        <f t="shared" si="54"/>
        <v>0</v>
      </c>
      <c r="S619" s="20">
        <f t="shared" si="55"/>
        <v>0</v>
      </c>
      <c r="T619" s="20">
        <f t="shared" si="56"/>
        <v>0</v>
      </c>
      <c r="U619" s="303"/>
      <c r="V619" s="304"/>
      <c r="W619" s="304"/>
      <c r="X619" s="304"/>
      <c r="Y619" s="304"/>
      <c r="Z619" s="304"/>
      <c r="AA619" s="304"/>
      <c r="AB619" s="304"/>
      <c r="AC619" s="304"/>
      <c r="AD619" s="158"/>
      <c r="AE619" s="158"/>
      <c r="AF619" s="304"/>
      <c r="AG619" s="304"/>
      <c r="AH619" s="158"/>
      <c r="AI619" s="158"/>
      <c r="AJ619" s="304"/>
      <c r="AK619" s="304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  <c r="BA619" s="158"/>
      <c r="BB619" s="158"/>
      <c r="BC619" s="158"/>
      <c r="BD619" s="158"/>
      <c r="BE619" s="158"/>
      <c r="BF619" s="158"/>
      <c r="BG619" s="158"/>
      <c r="BH619" s="158"/>
      <c r="BI619" s="158"/>
      <c r="BJ619" s="158"/>
      <c r="BK619" s="158"/>
      <c r="BL619" s="158"/>
      <c r="BM619" s="158"/>
      <c r="BN619" s="158"/>
      <c r="BO619" s="158"/>
      <c r="BP619" s="158"/>
      <c r="BQ619" s="158"/>
      <c r="BR619" s="158"/>
      <c r="BS619" s="158"/>
      <c r="BT619" s="158"/>
      <c r="BU619" s="14"/>
      <c r="BV619" s="14"/>
      <c r="BW619" s="14"/>
      <c r="BX619" s="14"/>
      <c r="BY619" s="14"/>
      <c r="BZ619" s="14"/>
      <c r="CA619" s="14"/>
      <c r="CB619" s="14"/>
    </row>
    <row r="620" spans="1:80" ht="20.100000000000001" customHeight="1" x14ac:dyDescent="0.25">
      <c r="A620" s="23">
        <v>24879</v>
      </c>
      <c r="B620" s="24" t="s">
        <v>566</v>
      </c>
      <c r="C620" s="24" t="s">
        <v>337</v>
      </c>
      <c r="D620" s="24" t="s">
        <v>1642</v>
      </c>
      <c r="E620" s="66" t="s">
        <v>120</v>
      </c>
      <c r="F620" s="66" t="s">
        <v>121</v>
      </c>
      <c r="G620" s="64">
        <v>30</v>
      </c>
      <c r="H620" s="64">
        <v>6</v>
      </c>
      <c r="I620" s="66" t="s">
        <v>131</v>
      </c>
      <c r="J620" s="64">
        <v>7.4999999999999997E-2</v>
      </c>
      <c r="K620" s="24" t="s">
        <v>257</v>
      </c>
      <c r="L620" s="24" t="s">
        <v>161</v>
      </c>
      <c r="M620" s="24"/>
      <c r="N620" s="24" t="s">
        <v>125</v>
      </c>
      <c r="O620" s="24" t="str">
        <f t="shared" si="53"/>
        <v>IMPATIENS SOL LUNA PRIME Peach</v>
      </c>
      <c r="P620" s="54">
        <v>620</v>
      </c>
      <c r="Q620" s="54">
        <v>6</v>
      </c>
      <c r="R620" s="20">
        <f t="shared" si="54"/>
        <v>0</v>
      </c>
      <c r="S620" s="20">
        <f t="shared" si="55"/>
        <v>0</v>
      </c>
      <c r="T620" s="20">
        <f t="shared" si="56"/>
        <v>0</v>
      </c>
      <c r="U620" s="303"/>
      <c r="V620" s="304"/>
      <c r="W620" s="304"/>
      <c r="X620" s="304"/>
      <c r="Y620" s="304"/>
      <c r="Z620" s="304"/>
      <c r="AA620" s="304"/>
      <c r="AB620" s="304"/>
      <c r="AC620" s="304"/>
      <c r="AD620" s="44"/>
      <c r="AE620" s="44"/>
      <c r="AF620" s="304"/>
      <c r="AG620" s="304"/>
      <c r="AH620" s="44"/>
      <c r="AI620" s="44"/>
      <c r="AJ620" s="304"/>
      <c r="AK620" s="30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14"/>
      <c r="BV620" s="14"/>
      <c r="BW620" s="14"/>
      <c r="BX620" s="14"/>
      <c r="BY620" s="14"/>
      <c r="BZ620" s="14"/>
      <c r="CA620" s="14"/>
      <c r="CB620" s="14"/>
    </row>
    <row r="621" spans="1:80" ht="20.100000000000001" customHeight="1" x14ac:dyDescent="0.25">
      <c r="A621" s="125">
        <v>25787</v>
      </c>
      <c r="B621" s="126" t="s">
        <v>566</v>
      </c>
      <c r="C621" s="126" t="s">
        <v>263</v>
      </c>
      <c r="D621" s="126" t="s">
        <v>1642</v>
      </c>
      <c r="E621" s="127" t="s">
        <v>120</v>
      </c>
      <c r="F621" s="127" t="s">
        <v>121</v>
      </c>
      <c r="G621" s="128">
        <v>30</v>
      </c>
      <c r="H621" s="128">
        <v>6</v>
      </c>
      <c r="I621" s="127" t="s">
        <v>131</v>
      </c>
      <c r="J621" s="128">
        <v>7.4999999999999997E-2</v>
      </c>
      <c r="K621" s="126" t="s">
        <v>257</v>
      </c>
      <c r="L621" s="126" t="s">
        <v>161</v>
      </c>
      <c r="M621" s="126"/>
      <c r="N621" s="126" t="s">
        <v>125</v>
      </c>
      <c r="O621" s="126" t="str">
        <f t="shared" si="53"/>
        <v>IMPATIENS SOL LUNA PRIME Red</v>
      </c>
      <c r="P621" s="130">
        <v>621</v>
      </c>
      <c r="Q621" s="130">
        <v>6</v>
      </c>
      <c r="R621" s="20">
        <f t="shared" si="54"/>
        <v>0</v>
      </c>
      <c r="S621" s="20">
        <f t="shared" si="55"/>
        <v>0</v>
      </c>
      <c r="T621" s="20">
        <f t="shared" si="56"/>
        <v>0</v>
      </c>
      <c r="U621" s="303"/>
      <c r="V621" s="304"/>
      <c r="W621" s="304"/>
      <c r="X621" s="304"/>
      <c r="Y621" s="304"/>
      <c r="Z621" s="304"/>
      <c r="AA621" s="304"/>
      <c r="AB621" s="304"/>
      <c r="AC621" s="304"/>
      <c r="AD621" s="158"/>
      <c r="AE621" s="158"/>
      <c r="AF621" s="304"/>
      <c r="AG621" s="304"/>
      <c r="AH621" s="158"/>
      <c r="AI621" s="158"/>
      <c r="AJ621" s="304"/>
      <c r="AK621" s="304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  <c r="BA621" s="158"/>
      <c r="BB621" s="158"/>
      <c r="BC621" s="158"/>
      <c r="BD621" s="158"/>
      <c r="BE621" s="158"/>
      <c r="BF621" s="158"/>
      <c r="BG621" s="158"/>
      <c r="BH621" s="158"/>
      <c r="BI621" s="158"/>
      <c r="BJ621" s="158"/>
      <c r="BK621" s="158"/>
      <c r="BL621" s="158"/>
      <c r="BM621" s="158"/>
      <c r="BN621" s="158"/>
      <c r="BO621" s="158"/>
      <c r="BP621" s="158"/>
      <c r="BQ621" s="158"/>
      <c r="BR621" s="158"/>
      <c r="BS621" s="158"/>
      <c r="BT621" s="158"/>
      <c r="BU621" s="14"/>
      <c r="BV621" s="14"/>
      <c r="BW621" s="14"/>
      <c r="BX621" s="14"/>
      <c r="BY621" s="14"/>
      <c r="BZ621" s="14"/>
      <c r="CA621" s="14"/>
      <c r="CB621" s="14"/>
    </row>
    <row r="622" spans="1:80" ht="20.100000000000001" customHeight="1" x14ac:dyDescent="0.25">
      <c r="A622" s="23">
        <v>25788</v>
      </c>
      <c r="B622" s="24" t="s">
        <v>566</v>
      </c>
      <c r="C622" s="24" t="s">
        <v>395</v>
      </c>
      <c r="D622" s="24" t="s">
        <v>1642</v>
      </c>
      <c r="E622" s="66" t="s">
        <v>120</v>
      </c>
      <c r="F622" s="66" t="s">
        <v>121</v>
      </c>
      <c r="G622" s="64">
        <v>30</v>
      </c>
      <c r="H622" s="64">
        <v>6</v>
      </c>
      <c r="I622" s="66" t="s">
        <v>131</v>
      </c>
      <c r="J622" s="64">
        <v>7.4999999999999997E-2</v>
      </c>
      <c r="K622" s="24" t="s">
        <v>257</v>
      </c>
      <c r="L622" s="24" t="s">
        <v>161</v>
      </c>
      <c r="M622" s="24"/>
      <c r="N622" s="24" t="s">
        <v>125</v>
      </c>
      <c r="O622" s="24" t="str">
        <f t="shared" si="53"/>
        <v>IMPATIENS SOL LUNA PRIME White</v>
      </c>
      <c r="P622" s="54">
        <v>622</v>
      </c>
      <c r="Q622" s="54">
        <v>6</v>
      </c>
      <c r="R622" s="20">
        <f t="shared" si="54"/>
        <v>0</v>
      </c>
      <c r="S622" s="20">
        <f t="shared" si="55"/>
        <v>0</v>
      </c>
      <c r="T622" s="20">
        <f t="shared" si="56"/>
        <v>0</v>
      </c>
      <c r="U622" s="303"/>
      <c r="V622" s="304"/>
      <c r="W622" s="304"/>
      <c r="X622" s="304"/>
      <c r="Y622" s="304"/>
      <c r="Z622" s="304"/>
      <c r="AA622" s="304"/>
      <c r="AB622" s="304"/>
      <c r="AC622" s="304"/>
      <c r="AD622" s="44"/>
      <c r="AE622" s="44"/>
      <c r="AF622" s="304"/>
      <c r="AG622" s="304"/>
      <c r="AH622" s="44"/>
      <c r="AI622" s="44"/>
      <c r="AJ622" s="304"/>
      <c r="AK622" s="30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14"/>
      <c r="BV622" s="14"/>
      <c r="BW622" s="14"/>
      <c r="BX622" s="14"/>
      <c r="BY622" s="14"/>
      <c r="BZ622" s="14"/>
      <c r="CA622" s="14"/>
      <c r="CB622" s="14"/>
    </row>
    <row r="623" spans="1:80" ht="20.100000000000001" customHeight="1" x14ac:dyDescent="0.25">
      <c r="A623" s="125">
        <v>26006</v>
      </c>
      <c r="B623" s="126" t="s">
        <v>574</v>
      </c>
      <c r="C623" s="126" t="s">
        <v>575</v>
      </c>
      <c r="D623" s="126" t="s">
        <v>1635</v>
      </c>
      <c r="E623" s="127" t="s">
        <v>120</v>
      </c>
      <c r="F623" s="127" t="s">
        <v>121</v>
      </c>
      <c r="G623" s="128">
        <v>30</v>
      </c>
      <c r="H623" s="128">
        <v>6</v>
      </c>
      <c r="I623" s="127" t="s">
        <v>131</v>
      </c>
      <c r="J623" s="129">
        <v>8.5000000000000006E-2</v>
      </c>
      <c r="K623" s="126" t="s">
        <v>257</v>
      </c>
      <c r="L623" s="126" t="s">
        <v>161</v>
      </c>
      <c r="M623" s="126"/>
      <c r="N623" s="126" t="s">
        <v>125</v>
      </c>
      <c r="O623" s="126" t="str">
        <f t="shared" si="53"/>
        <v xml:space="preserve">IMPATIENS Sol Luna Sun Harmony Variés </v>
      </c>
      <c r="P623" s="130">
        <v>623</v>
      </c>
      <c r="Q623" s="130">
        <v>6</v>
      </c>
      <c r="R623" s="20">
        <f t="shared" si="54"/>
        <v>0</v>
      </c>
      <c r="S623" s="20">
        <f t="shared" si="55"/>
        <v>0</v>
      </c>
      <c r="T623" s="20">
        <f t="shared" si="56"/>
        <v>0</v>
      </c>
      <c r="U623" s="303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04"/>
      <c r="AF623" s="304"/>
      <c r="AG623" s="304"/>
      <c r="AH623" s="304"/>
      <c r="AI623" s="304"/>
      <c r="AJ623" s="304"/>
      <c r="AK623" s="304"/>
      <c r="AL623" s="304"/>
      <c r="AM623" s="304"/>
      <c r="AN623" s="304"/>
      <c r="AO623" s="304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  <c r="BA623" s="158"/>
      <c r="BB623" s="158"/>
      <c r="BC623" s="158"/>
      <c r="BD623" s="158"/>
      <c r="BE623" s="158"/>
      <c r="BF623" s="158"/>
      <c r="BG623" s="158"/>
      <c r="BH623" s="158"/>
      <c r="BI623" s="158"/>
      <c r="BJ623" s="158"/>
      <c r="BK623" s="158"/>
      <c r="BL623" s="158"/>
      <c r="BM623" s="158"/>
      <c r="BN623" s="158"/>
      <c r="BO623" s="158"/>
      <c r="BP623" s="158"/>
      <c r="BQ623" s="158"/>
      <c r="BR623" s="158"/>
      <c r="BS623" s="158"/>
      <c r="BT623" s="158"/>
      <c r="BU623" s="14"/>
      <c r="BV623" s="14"/>
      <c r="BW623" s="14"/>
      <c r="BX623" s="14"/>
      <c r="BY623" s="14"/>
      <c r="BZ623" s="14"/>
      <c r="CA623" s="14"/>
      <c r="CB623" s="14"/>
    </row>
    <row r="624" spans="1:80" ht="20.100000000000001" customHeight="1" x14ac:dyDescent="0.25">
      <c r="A624" s="23">
        <v>26793</v>
      </c>
      <c r="B624" s="24" t="s">
        <v>576</v>
      </c>
      <c r="C624" s="24" t="s">
        <v>1300</v>
      </c>
      <c r="D624" s="24" t="s">
        <v>1642</v>
      </c>
      <c r="E624" s="66" t="s">
        <v>120</v>
      </c>
      <c r="F624" s="66" t="s">
        <v>121</v>
      </c>
      <c r="G624" s="64">
        <v>30</v>
      </c>
      <c r="H624" s="64">
        <v>6</v>
      </c>
      <c r="I624" s="66" t="s">
        <v>176</v>
      </c>
      <c r="J624" s="72">
        <v>3.5999999999999997E-2</v>
      </c>
      <c r="K624" s="24" t="s">
        <v>257</v>
      </c>
      <c r="L624" s="24" t="s">
        <v>161</v>
      </c>
      <c r="M624" s="24" t="s">
        <v>137</v>
      </c>
      <c r="N624" s="24" t="s">
        <v>125</v>
      </c>
      <c r="O624" s="24" t="str">
        <f t="shared" si="53"/>
        <v>IMPATIENS NELLE GUINEE PARADISE Amuna</v>
      </c>
      <c r="P624" s="54">
        <v>624</v>
      </c>
      <c r="Q624" s="54">
        <v>6</v>
      </c>
      <c r="R624" s="20">
        <f t="shared" si="54"/>
        <v>0</v>
      </c>
      <c r="S624" s="20">
        <f t="shared" si="55"/>
        <v>0</v>
      </c>
      <c r="T624" s="20">
        <f t="shared" si="56"/>
        <v>0</v>
      </c>
      <c r="U624" s="303"/>
      <c r="V624" s="304"/>
      <c r="W624" s="304"/>
      <c r="X624" s="304"/>
      <c r="Y624" s="304"/>
      <c r="Z624" s="304"/>
      <c r="AA624" s="304"/>
      <c r="AB624" s="304"/>
      <c r="AC624" s="304"/>
      <c r="AD624" s="44"/>
      <c r="AE624" s="44"/>
      <c r="AF624" s="304"/>
      <c r="AG624" s="304"/>
      <c r="AH624" s="44"/>
      <c r="AI624" s="44"/>
      <c r="AJ624" s="304"/>
      <c r="AK624" s="30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14"/>
      <c r="BV624" s="14"/>
      <c r="BW624" s="14"/>
      <c r="BX624" s="14"/>
      <c r="BY624" s="14"/>
      <c r="BZ624" s="14"/>
      <c r="CA624" s="14"/>
      <c r="CB624" s="14"/>
    </row>
    <row r="625" spans="1:80" ht="20.100000000000001" customHeight="1" x14ac:dyDescent="0.25">
      <c r="A625" s="125">
        <v>26795</v>
      </c>
      <c r="B625" s="126" t="s">
        <v>576</v>
      </c>
      <c r="C625" s="126" t="s">
        <v>1301</v>
      </c>
      <c r="D625" s="126" t="s">
        <v>1642</v>
      </c>
      <c r="E625" s="127" t="s">
        <v>120</v>
      </c>
      <c r="F625" s="127" t="s">
        <v>121</v>
      </c>
      <c r="G625" s="128">
        <v>30</v>
      </c>
      <c r="H625" s="128">
        <v>6</v>
      </c>
      <c r="I625" s="127" t="s">
        <v>176</v>
      </c>
      <c r="J625" s="129">
        <v>3.5999999999999997E-2</v>
      </c>
      <c r="K625" s="126" t="s">
        <v>257</v>
      </c>
      <c r="L625" s="126" t="s">
        <v>161</v>
      </c>
      <c r="M625" s="126" t="s">
        <v>137</v>
      </c>
      <c r="N625" s="126" t="s">
        <v>125</v>
      </c>
      <c r="O625" s="126" t="str">
        <f t="shared" si="53"/>
        <v>IMPATIENS NELLE GUINEE PARADISE Dark Moyo</v>
      </c>
      <c r="P625" s="130">
        <v>625</v>
      </c>
      <c r="Q625" s="130">
        <v>6</v>
      </c>
      <c r="R625" s="20">
        <f t="shared" si="54"/>
        <v>0</v>
      </c>
      <c r="S625" s="20">
        <f t="shared" si="55"/>
        <v>0</v>
      </c>
      <c r="T625" s="20">
        <f t="shared" si="56"/>
        <v>0</v>
      </c>
      <c r="U625" s="303"/>
      <c r="V625" s="304"/>
      <c r="W625" s="304"/>
      <c r="X625" s="304"/>
      <c r="Y625" s="304"/>
      <c r="Z625" s="304"/>
      <c r="AA625" s="304"/>
      <c r="AB625" s="304"/>
      <c r="AC625" s="304"/>
      <c r="AD625" s="158"/>
      <c r="AE625" s="158"/>
      <c r="AF625" s="304"/>
      <c r="AG625" s="304"/>
      <c r="AH625" s="158"/>
      <c r="AI625" s="158"/>
      <c r="AJ625" s="304"/>
      <c r="AK625" s="304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  <c r="BA625" s="158"/>
      <c r="BB625" s="158"/>
      <c r="BC625" s="158"/>
      <c r="BD625" s="158"/>
      <c r="BE625" s="158"/>
      <c r="BF625" s="158"/>
      <c r="BG625" s="158"/>
      <c r="BH625" s="158"/>
      <c r="BI625" s="158"/>
      <c r="BJ625" s="158"/>
      <c r="BK625" s="158"/>
      <c r="BL625" s="158"/>
      <c r="BM625" s="158"/>
      <c r="BN625" s="158"/>
      <c r="BO625" s="158"/>
      <c r="BP625" s="158"/>
      <c r="BQ625" s="158"/>
      <c r="BR625" s="158"/>
      <c r="BS625" s="158"/>
      <c r="BT625" s="158"/>
      <c r="BU625" s="14"/>
      <c r="BV625" s="14"/>
      <c r="BW625" s="14"/>
      <c r="BX625" s="14"/>
      <c r="BY625" s="14"/>
      <c r="BZ625" s="14"/>
      <c r="CA625" s="14"/>
      <c r="CB625" s="14"/>
    </row>
    <row r="626" spans="1:80" ht="20.100000000000001" customHeight="1" x14ac:dyDescent="0.25">
      <c r="A626" s="23">
        <v>11065</v>
      </c>
      <c r="B626" s="24" t="s">
        <v>576</v>
      </c>
      <c r="C626" s="24" t="s">
        <v>577</v>
      </c>
      <c r="D626" s="24" t="s">
        <v>1642</v>
      </c>
      <c r="E626" s="66" t="s">
        <v>120</v>
      </c>
      <c r="F626" s="66" t="s">
        <v>121</v>
      </c>
      <c r="G626" s="64">
        <v>30</v>
      </c>
      <c r="H626" s="64">
        <v>6</v>
      </c>
      <c r="I626" s="66" t="s">
        <v>176</v>
      </c>
      <c r="J626" s="72">
        <v>3.5999999999999997E-2</v>
      </c>
      <c r="K626" s="24" t="s">
        <v>257</v>
      </c>
      <c r="L626" s="24" t="s">
        <v>161</v>
      </c>
      <c r="M626" s="24"/>
      <c r="N626" s="24" t="s">
        <v>125</v>
      </c>
      <c r="O626" s="24" t="str">
        <f t="shared" si="53"/>
        <v xml:space="preserve">IMPATIENS NELLE GUINEE PARADISE Delias </v>
      </c>
      <c r="P626" s="54">
        <v>626</v>
      </c>
      <c r="Q626" s="54">
        <v>6</v>
      </c>
      <c r="R626" s="20">
        <f t="shared" si="54"/>
        <v>0</v>
      </c>
      <c r="S626" s="20">
        <f t="shared" si="55"/>
        <v>0</v>
      </c>
      <c r="T626" s="20">
        <f t="shared" si="56"/>
        <v>0</v>
      </c>
      <c r="U626" s="303"/>
      <c r="V626" s="304"/>
      <c r="W626" s="304"/>
      <c r="X626" s="304"/>
      <c r="Y626" s="304"/>
      <c r="Z626" s="304"/>
      <c r="AA626" s="304"/>
      <c r="AB626" s="304"/>
      <c r="AC626" s="304"/>
      <c r="AD626" s="44"/>
      <c r="AE626" s="44"/>
      <c r="AF626" s="304"/>
      <c r="AG626" s="304"/>
      <c r="AH626" s="44"/>
      <c r="AI626" s="44"/>
      <c r="AJ626" s="304"/>
      <c r="AK626" s="30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14"/>
      <c r="BV626" s="14"/>
      <c r="BW626" s="14"/>
      <c r="BX626" s="14"/>
      <c r="BY626" s="14"/>
      <c r="BZ626" s="14"/>
      <c r="CA626" s="14"/>
      <c r="CB626" s="14"/>
    </row>
    <row r="627" spans="1:80" ht="20.100000000000001" customHeight="1" x14ac:dyDescent="0.25">
      <c r="A627" s="125">
        <v>12329</v>
      </c>
      <c r="B627" s="126" t="s">
        <v>576</v>
      </c>
      <c r="C627" s="126" t="s">
        <v>578</v>
      </c>
      <c r="D627" s="126" t="s">
        <v>1642</v>
      </c>
      <c r="E627" s="127" t="s">
        <v>120</v>
      </c>
      <c r="F627" s="127" t="s">
        <v>121</v>
      </c>
      <c r="G627" s="128">
        <v>30</v>
      </c>
      <c r="H627" s="128">
        <v>6</v>
      </c>
      <c r="I627" s="127" t="s">
        <v>176</v>
      </c>
      <c r="J627" s="129">
        <v>3.5999999999999997E-2</v>
      </c>
      <c r="K627" s="126" t="s">
        <v>257</v>
      </c>
      <c r="L627" s="126" t="s">
        <v>161</v>
      </c>
      <c r="M627" s="126"/>
      <c r="N627" s="126" t="s">
        <v>125</v>
      </c>
      <c r="O627" s="126" t="str">
        <f t="shared" si="53"/>
        <v>IMPATIENS NELLE GUINEE PARADISE Fancy</v>
      </c>
      <c r="P627" s="130">
        <v>627</v>
      </c>
      <c r="Q627" s="130">
        <v>6</v>
      </c>
      <c r="R627" s="20">
        <f t="shared" si="54"/>
        <v>0</v>
      </c>
      <c r="S627" s="20">
        <f t="shared" si="55"/>
        <v>0</v>
      </c>
      <c r="T627" s="20">
        <f t="shared" si="56"/>
        <v>0</v>
      </c>
      <c r="U627" s="303"/>
      <c r="V627" s="304"/>
      <c r="W627" s="304"/>
      <c r="X627" s="304"/>
      <c r="Y627" s="304"/>
      <c r="Z627" s="304"/>
      <c r="AA627" s="304"/>
      <c r="AB627" s="304"/>
      <c r="AC627" s="304"/>
      <c r="AD627" s="158"/>
      <c r="AE627" s="158"/>
      <c r="AF627" s="304"/>
      <c r="AG627" s="304"/>
      <c r="AH627" s="158"/>
      <c r="AI627" s="158"/>
      <c r="AJ627" s="304"/>
      <c r="AK627" s="304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  <c r="BA627" s="158"/>
      <c r="BB627" s="158"/>
      <c r="BC627" s="158"/>
      <c r="BD627" s="158"/>
      <c r="BE627" s="158"/>
      <c r="BF627" s="158"/>
      <c r="BG627" s="158"/>
      <c r="BH627" s="158"/>
      <c r="BI627" s="158"/>
      <c r="BJ627" s="158"/>
      <c r="BK627" s="158"/>
      <c r="BL627" s="158"/>
      <c r="BM627" s="158"/>
      <c r="BN627" s="158"/>
      <c r="BO627" s="158"/>
      <c r="BP627" s="158"/>
      <c r="BQ627" s="158"/>
      <c r="BR627" s="158"/>
      <c r="BS627" s="158"/>
      <c r="BT627" s="158"/>
      <c r="BU627" s="14"/>
      <c r="BV627" s="14"/>
      <c r="BW627" s="14"/>
      <c r="BX627" s="14"/>
      <c r="BY627" s="14"/>
      <c r="BZ627" s="14"/>
      <c r="CA627" s="14"/>
      <c r="CB627" s="14"/>
    </row>
    <row r="628" spans="1:80" ht="20.100000000000001" customHeight="1" x14ac:dyDescent="0.25">
      <c r="A628" s="23">
        <v>10456</v>
      </c>
      <c r="B628" s="24" t="s">
        <v>576</v>
      </c>
      <c r="C628" s="24" t="s">
        <v>579</v>
      </c>
      <c r="D628" s="24" t="s">
        <v>1642</v>
      </c>
      <c r="E628" s="66" t="s">
        <v>120</v>
      </c>
      <c r="F628" s="66" t="s">
        <v>121</v>
      </c>
      <c r="G628" s="64">
        <v>30</v>
      </c>
      <c r="H628" s="64">
        <v>6</v>
      </c>
      <c r="I628" s="66" t="s">
        <v>176</v>
      </c>
      <c r="J628" s="72">
        <v>3.5999999999999997E-2</v>
      </c>
      <c r="K628" s="24" t="s">
        <v>257</v>
      </c>
      <c r="L628" s="24" t="s">
        <v>161</v>
      </c>
      <c r="M628" s="24"/>
      <c r="N628" s="24" t="s">
        <v>125</v>
      </c>
      <c r="O628" s="24" t="str">
        <f t="shared" si="53"/>
        <v>IMPATIENS NELLE GUINEE PARADISE Logia</v>
      </c>
      <c r="P628" s="54">
        <v>628</v>
      </c>
      <c r="Q628" s="54">
        <v>6</v>
      </c>
      <c r="R628" s="20">
        <f t="shared" si="54"/>
        <v>0</v>
      </c>
      <c r="S628" s="20">
        <f t="shared" si="55"/>
        <v>0</v>
      </c>
      <c r="T628" s="20">
        <f t="shared" si="56"/>
        <v>0</v>
      </c>
      <c r="U628" s="303"/>
      <c r="V628" s="304"/>
      <c r="W628" s="304"/>
      <c r="X628" s="304"/>
      <c r="Y628" s="304"/>
      <c r="Z628" s="304"/>
      <c r="AA628" s="304"/>
      <c r="AB628" s="304"/>
      <c r="AC628" s="304"/>
      <c r="AD628" s="44"/>
      <c r="AE628" s="44"/>
      <c r="AF628" s="304"/>
      <c r="AG628" s="304"/>
      <c r="AH628" s="44"/>
      <c r="AI628" s="44"/>
      <c r="AJ628" s="304"/>
      <c r="AK628" s="30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14"/>
      <c r="BV628" s="14"/>
      <c r="BW628" s="14"/>
      <c r="BX628" s="14"/>
      <c r="BY628" s="14"/>
      <c r="BZ628" s="14"/>
      <c r="CA628" s="14"/>
      <c r="CB628" s="14"/>
    </row>
    <row r="629" spans="1:80" ht="20.100000000000001" customHeight="1" x14ac:dyDescent="0.25">
      <c r="A629" s="125">
        <v>1714</v>
      </c>
      <c r="B629" s="126" t="s">
        <v>576</v>
      </c>
      <c r="C629" s="126" t="s">
        <v>580</v>
      </c>
      <c r="D629" s="126" t="s">
        <v>1642</v>
      </c>
      <c r="E629" s="127" t="s">
        <v>120</v>
      </c>
      <c r="F629" s="127" t="s">
        <v>121</v>
      </c>
      <c r="G629" s="128">
        <v>30</v>
      </c>
      <c r="H629" s="128">
        <v>6</v>
      </c>
      <c r="I629" s="127" t="s">
        <v>176</v>
      </c>
      <c r="J629" s="129">
        <v>3.5999999999999997E-2</v>
      </c>
      <c r="K629" s="126" t="s">
        <v>257</v>
      </c>
      <c r="L629" s="126" t="s">
        <v>161</v>
      </c>
      <c r="M629" s="126"/>
      <c r="N629" s="126" t="s">
        <v>125</v>
      </c>
      <c r="O629" s="126" t="str">
        <f t="shared" si="53"/>
        <v>IMPATIENS NELLE GUINEE PARADISE Malita</v>
      </c>
      <c r="P629" s="130">
        <v>629</v>
      </c>
      <c r="Q629" s="130">
        <v>6</v>
      </c>
      <c r="R629" s="20">
        <f t="shared" si="54"/>
        <v>0</v>
      </c>
      <c r="S629" s="20">
        <f t="shared" si="55"/>
        <v>0</v>
      </c>
      <c r="T629" s="20">
        <f t="shared" si="56"/>
        <v>0</v>
      </c>
      <c r="U629" s="303"/>
      <c r="V629" s="304"/>
      <c r="W629" s="304"/>
      <c r="X629" s="304"/>
      <c r="Y629" s="304"/>
      <c r="Z629" s="304"/>
      <c r="AA629" s="304"/>
      <c r="AB629" s="304"/>
      <c r="AC629" s="304"/>
      <c r="AD629" s="158"/>
      <c r="AE629" s="158"/>
      <c r="AF629" s="304"/>
      <c r="AG629" s="304"/>
      <c r="AH629" s="158"/>
      <c r="AI629" s="158"/>
      <c r="AJ629" s="304"/>
      <c r="AK629" s="304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4"/>
      <c r="BV629" s="14"/>
      <c r="BW629" s="14"/>
      <c r="BX629" s="14"/>
      <c r="BY629" s="14"/>
      <c r="BZ629" s="14"/>
      <c r="CA629" s="14"/>
      <c r="CB629" s="14"/>
    </row>
    <row r="630" spans="1:80" ht="20.100000000000001" customHeight="1" x14ac:dyDescent="0.25">
      <c r="A630" s="23">
        <v>14428</v>
      </c>
      <c r="B630" s="24" t="s">
        <v>576</v>
      </c>
      <c r="C630" s="24" t="s">
        <v>1302</v>
      </c>
      <c r="D630" s="24" t="s">
        <v>1642</v>
      </c>
      <c r="E630" s="66" t="s">
        <v>120</v>
      </c>
      <c r="F630" s="66" t="s">
        <v>121</v>
      </c>
      <c r="G630" s="64">
        <v>30</v>
      </c>
      <c r="H630" s="64">
        <v>6</v>
      </c>
      <c r="I630" s="66" t="s">
        <v>176</v>
      </c>
      <c r="J630" s="72">
        <v>3.5999999999999997E-2</v>
      </c>
      <c r="K630" s="24" t="s">
        <v>257</v>
      </c>
      <c r="L630" s="24" t="s">
        <v>161</v>
      </c>
      <c r="M630" s="24"/>
      <c r="N630" s="24" t="s">
        <v>125</v>
      </c>
      <c r="O630" s="24" t="str">
        <f t="shared" si="53"/>
        <v xml:space="preserve">IMPATIENS NELLE GUINEE PARADISE Martinique Grande </v>
      </c>
      <c r="P630" s="54">
        <v>630</v>
      </c>
      <c r="Q630" s="54">
        <v>6</v>
      </c>
      <c r="R630" s="20">
        <f t="shared" si="54"/>
        <v>0</v>
      </c>
      <c r="S630" s="20">
        <f t="shared" si="55"/>
        <v>0</v>
      </c>
      <c r="T630" s="20">
        <f t="shared" si="56"/>
        <v>0</v>
      </c>
      <c r="U630" s="303"/>
      <c r="V630" s="304"/>
      <c r="W630" s="304"/>
      <c r="X630" s="304"/>
      <c r="Y630" s="304"/>
      <c r="Z630" s="304"/>
      <c r="AA630" s="304"/>
      <c r="AB630" s="304"/>
      <c r="AC630" s="304"/>
      <c r="AD630" s="44"/>
      <c r="AE630" s="44"/>
      <c r="AF630" s="304"/>
      <c r="AG630" s="304"/>
      <c r="AH630" s="44"/>
      <c r="AI630" s="44"/>
      <c r="AJ630" s="304"/>
      <c r="AK630" s="30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14"/>
      <c r="BV630" s="14"/>
      <c r="BW630" s="14"/>
      <c r="BX630" s="14"/>
      <c r="BY630" s="14"/>
      <c r="BZ630" s="14"/>
      <c r="CA630" s="14"/>
      <c r="CB630" s="14"/>
    </row>
    <row r="631" spans="1:80" ht="20.100000000000001" customHeight="1" x14ac:dyDescent="0.25">
      <c r="A631" s="125">
        <v>23790</v>
      </c>
      <c r="B631" s="126" t="s">
        <v>576</v>
      </c>
      <c r="C631" s="126" t="s">
        <v>581</v>
      </c>
      <c r="D631" s="126" t="s">
        <v>1642</v>
      </c>
      <c r="E631" s="127" t="s">
        <v>120</v>
      </c>
      <c r="F631" s="127" t="s">
        <v>121</v>
      </c>
      <c r="G631" s="128">
        <v>30</v>
      </c>
      <c r="H631" s="128">
        <v>6</v>
      </c>
      <c r="I631" s="127" t="s">
        <v>176</v>
      </c>
      <c r="J631" s="129">
        <v>3.5999999999999997E-2</v>
      </c>
      <c r="K631" s="126" t="s">
        <v>257</v>
      </c>
      <c r="L631" s="126" t="s">
        <v>161</v>
      </c>
      <c r="M631" s="126"/>
      <c r="N631" s="126" t="s">
        <v>125</v>
      </c>
      <c r="O631" s="126" t="str">
        <f t="shared" si="53"/>
        <v xml:space="preserve">IMPATIENS NELLE GUINEE PARADISE Moorea </v>
      </c>
      <c r="P631" s="130">
        <v>631</v>
      </c>
      <c r="Q631" s="130">
        <v>6</v>
      </c>
      <c r="R631" s="20">
        <f t="shared" si="54"/>
        <v>0</v>
      </c>
      <c r="S631" s="20">
        <f t="shared" si="55"/>
        <v>0</v>
      </c>
      <c r="T631" s="20">
        <f t="shared" si="56"/>
        <v>0</v>
      </c>
      <c r="U631" s="303"/>
      <c r="V631" s="304"/>
      <c r="W631" s="304"/>
      <c r="X631" s="304"/>
      <c r="Y631" s="304"/>
      <c r="Z631" s="304"/>
      <c r="AA631" s="304"/>
      <c r="AB631" s="304"/>
      <c r="AC631" s="304"/>
      <c r="AD631" s="158"/>
      <c r="AE631" s="158"/>
      <c r="AF631" s="304"/>
      <c r="AG631" s="304"/>
      <c r="AH631" s="158"/>
      <c r="AI631" s="158"/>
      <c r="AJ631" s="304"/>
      <c r="AK631" s="304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  <c r="BA631" s="158"/>
      <c r="BB631" s="158"/>
      <c r="BC631" s="158"/>
      <c r="BD631" s="158"/>
      <c r="BE631" s="158"/>
      <c r="BF631" s="158"/>
      <c r="BG631" s="158"/>
      <c r="BH631" s="158"/>
      <c r="BI631" s="158"/>
      <c r="BJ631" s="158"/>
      <c r="BK631" s="158"/>
      <c r="BL631" s="158"/>
      <c r="BM631" s="158"/>
      <c r="BN631" s="158"/>
      <c r="BO631" s="158"/>
      <c r="BP631" s="158"/>
      <c r="BQ631" s="158"/>
      <c r="BR631" s="158"/>
      <c r="BS631" s="158"/>
      <c r="BT631" s="158"/>
      <c r="BU631" s="14"/>
      <c r="BV631" s="14"/>
      <c r="BW631" s="14"/>
      <c r="BX631" s="14"/>
      <c r="BY631" s="14"/>
      <c r="BZ631" s="14"/>
      <c r="CA631" s="14"/>
      <c r="CB631" s="14"/>
    </row>
    <row r="632" spans="1:80" ht="20.100000000000001" customHeight="1" x14ac:dyDescent="0.25">
      <c r="A632" s="23">
        <v>1715</v>
      </c>
      <c r="B632" s="24" t="s">
        <v>576</v>
      </c>
      <c r="C632" s="24" t="s">
        <v>1303</v>
      </c>
      <c r="D632" s="24" t="s">
        <v>1642</v>
      </c>
      <c r="E632" s="66" t="s">
        <v>120</v>
      </c>
      <c r="F632" s="66" t="s">
        <v>121</v>
      </c>
      <c r="G632" s="64">
        <v>30</v>
      </c>
      <c r="H632" s="64">
        <v>6</v>
      </c>
      <c r="I632" s="66" t="s">
        <v>176</v>
      </c>
      <c r="J632" s="72">
        <v>3.5999999999999997E-2</v>
      </c>
      <c r="K632" s="24" t="s">
        <v>257</v>
      </c>
      <c r="L632" s="24" t="s">
        <v>161</v>
      </c>
      <c r="M632" s="24"/>
      <c r="N632" s="24" t="s">
        <v>125</v>
      </c>
      <c r="O632" s="24" t="str">
        <f t="shared" si="53"/>
        <v>IMPATIENS NELLE GUINEE PARADISE Neptis Orange</v>
      </c>
      <c r="P632" s="54">
        <v>632</v>
      </c>
      <c r="Q632" s="54">
        <v>6</v>
      </c>
      <c r="R632" s="20">
        <f t="shared" si="54"/>
        <v>0</v>
      </c>
      <c r="S632" s="20">
        <f t="shared" si="55"/>
        <v>0</v>
      </c>
      <c r="T632" s="20">
        <f t="shared" si="56"/>
        <v>0</v>
      </c>
      <c r="U632" s="303"/>
      <c r="V632" s="304"/>
      <c r="W632" s="304"/>
      <c r="X632" s="304"/>
      <c r="Y632" s="304"/>
      <c r="Z632" s="304"/>
      <c r="AA632" s="304"/>
      <c r="AB632" s="304"/>
      <c r="AC632" s="304"/>
      <c r="AD632" s="44"/>
      <c r="AE632" s="44"/>
      <c r="AF632" s="304"/>
      <c r="AG632" s="304"/>
      <c r="AH632" s="44"/>
      <c r="AI632" s="44"/>
      <c r="AJ632" s="304"/>
      <c r="AK632" s="30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14"/>
      <c r="BV632" s="14"/>
      <c r="BW632" s="14"/>
      <c r="BX632" s="14"/>
      <c r="BY632" s="14"/>
      <c r="BZ632" s="14"/>
      <c r="CA632" s="14"/>
      <c r="CB632" s="14"/>
    </row>
    <row r="633" spans="1:80" ht="20.100000000000001" customHeight="1" x14ac:dyDescent="0.25">
      <c r="A633" s="125">
        <v>14430</v>
      </c>
      <c r="B633" s="126" t="s">
        <v>576</v>
      </c>
      <c r="C633" s="126" t="s">
        <v>582</v>
      </c>
      <c r="D633" s="126" t="s">
        <v>1642</v>
      </c>
      <c r="E633" s="127" t="s">
        <v>120</v>
      </c>
      <c r="F633" s="127" t="s">
        <v>121</v>
      </c>
      <c r="G633" s="128">
        <v>30</v>
      </c>
      <c r="H633" s="128">
        <v>6</v>
      </c>
      <c r="I633" s="127" t="s">
        <v>176</v>
      </c>
      <c r="J633" s="129">
        <v>3.5999999999999997E-2</v>
      </c>
      <c r="K633" s="126" t="s">
        <v>257</v>
      </c>
      <c r="L633" s="126" t="s">
        <v>161</v>
      </c>
      <c r="M633" s="126"/>
      <c r="N633" s="126" t="s">
        <v>125</v>
      </c>
      <c r="O633" s="126" t="str">
        <f t="shared" si="53"/>
        <v>IMPATIENS NELLE GUINEE PARADISE Orotina</v>
      </c>
      <c r="P633" s="130">
        <v>633</v>
      </c>
      <c r="Q633" s="130">
        <v>6</v>
      </c>
      <c r="R633" s="20">
        <f t="shared" si="54"/>
        <v>0</v>
      </c>
      <c r="S633" s="20">
        <f t="shared" si="55"/>
        <v>0</v>
      </c>
      <c r="T633" s="20">
        <f t="shared" si="56"/>
        <v>0</v>
      </c>
      <c r="U633" s="303"/>
      <c r="V633" s="304"/>
      <c r="W633" s="304"/>
      <c r="X633" s="304"/>
      <c r="Y633" s="304"/>
      <c r="Z633" s="304"/>
      <c r="AA633" s="304"/>
      <c r="AB633" s="304"/>
      <c r="AC633" s="304"/>
      <c r="AD633" s="158"/>
      <c r="AE633" s="158"/>
      <c r="AF633" s="304"/>
      <c r="AG633" s="304"/>
      <c r="AH633" s="158"/>
      <c r="AI633" s="158"/>
      <c r="AJ633" s="304"/>
      <c r="AK633" s="304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  <c r="BA633" s="158"/>
      <c r="BB633" s="158"/>
      <c r="BC633" s="158"/>
      <c r="BD633" s="158"/>
      <c r="BE633" s="158"/>
      <c r="BF633" s="158"/>
      <c r="BG633" s="158"/>
      <c r="BH633" s="158"/>
      <c r="BI633" s="158"/>
      <c r="BJ633" s="158"/>
      <c r="BK633" s="158"/>
      <c r="BL633" s="158"/>
      <c r="BM633" s="158"/>
      <c r="BN633" s="158"/>
      <c r="BO633" s="158"/>
      <c r="BP633" s="158"/>
      <c r="BQ633" s="158"/>
      <c r="BR633" s="158"/>
      <c r="BS633" s="158"/>
      <c r="BT633" s="158"/>
      <c r="BU633" s="14"/>
      <c r="BV633" s="14"/>
      <c r="BW633" s="14"/>
      <c r="BX633" s="14"/>
      <c r="BY633" s="14"/>
      <c r="BZ633" s="14"/>
      <c r="CA633" s="14"/>
      <c r="CB633" s="14"/>
    </row>
    <row r="634" spans="1:80" ht="20.100000000000001" customHeight="1" x14ac:dyDescent="0.25">
      <c r="A634" s="23">
        <v>1001</v>
      </c>
      <c r="B634" s="24" t="s">
        <v>576</v>
      </c>
      <c r="C634" s="24" t="s">
        <v>583</v>
      </c>
      <c r="D634" s="24" t="s">
        <v>1642</v>
      </c>
      <c r="E634" s="66" t="s">
        <v>120</v>
      </c>
      <c r="F634" s="66" t="s">
        <v>121</v>
      </c>
      <c r="G634" s="64">
        <v>30</v>
      </c>
      <c r="H634" s="64">
        <v>6</v>
      </c>
      <c r="I634" s="66" t="s">
        <v>176</v>
      </c>
      <c r="J634" s="72">
        <v>3.5999999999999997E-2</v>
      </c>
      <c r="K634" s="24" t="s">
        <v>257</v>
      </c>
      <c r="L634" s="24" t="s">
        <v>161</v>
      </c>
      <c r="M634" s="24"/>
      <c r="N634" s="24" t="s">
        <v>125</v>
      </c>
      <c r="O634" s="24" t="str">
        <f t="shared" si="53"/>
        <v xml:space="preserve">IMPATIENS NELLE GUINEE PARADISE Timor </v>
      </c>
      <c r="P634" s="54">
        <v>634</v>
      </c>
      <c r="Q634" s="54">
        <v>6</v>
      </c>
      <c r="R634" s="20">
        <f t="shared" si="54"/>
        <v>0</v>
      </c>
      <c r="S634" s="20">
        <f t="shared" si="55"/>
        <v>0</v>
      </c>
      <c r="T634" s="20">
        <f t="shared" si="56"/>
        <v>0</v>
      </c>
      <c r="U634" s="303"/>
      <c r="V634" s="304"/>
      <c r="W634" s="304"/>
      <c r="X634" s="304"/>
      <c r="Y634" s="304"/>
      <c r="Z634" s="304"/>
      <c r="AA634" s="304"/>
      <c r="AB634" s="304"/>
      <c r="AC634" s="304"/>
      <c r="AD634" s="44"/>
      <c r="AE634" s="44"/>
      <c r="AF634" s="304"/>
      <c r="AG634" s="304"/>
      <c r="AH634" s="44"/>
      <c r="AI634" s="44"/>
      <c r="AJ634" s="304"/>
      <c r="AK634" s="30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14"/>
      <c r="BV634" s="14"/>
      <c r="BW634" s="14"/>
      <c r="BX634" s="14"/>
      <c r="BY634" s="14"/>
      <c r="BZ634" s="14"/>
      <c r="CA634" s="14"/>
      <c r="CB634" s="14"/>
    </row>
    <row r="635" spans="1:80" ht="20.100000000000001" customHeight="1" x14ac:dyDescent="0.25">
      <c r="A635" s="125">
        <v>10731</v>
      </c>
      <c r="B635" s="126" t="s">
        <v>576</v>
      </c>
      <c r="C635" s="126" t="s">
        <v>584</v>
      </c>
      <c r="D635" s="126" t="s">
        <v>1642</v>
      </c>
      <c r="E635" s="127" t="s">
        <v>120</v>
      </c>
      <c r="F635" s="127" t="s">
        <v>121</v>
      </c>
      <c r="G635" s="128">
        <v>30</v>
      </c>
      <c r="H635" s="128">
        <v>6</v>
      </c>
      <c r="I635" s="127" t="s">
        <v>176</v>
      </c>
      <c r="J635" s="129">
        <v>3.5999999999999997E-2</v>
      </c>
      <c r="K635" s="126" t="s">
        <v>257</v>
      </c>
      <c r="L635" s="126" t="s">
        <v>161</v>
      </c>
      <c r="M635" s="126"/>
      <c r="N635" s="126" t="s">
        <v>125</v>
      </c>
      <c r="O635" s="126" t="str">
        <f t="shared" si="53"/>
        <v xml:space="preserve">IMPATIENS NELLE GUINEE PARADISE Tomini </v>
      </c>
      <c r="P635" s="130">
        <v>635</v>
      </c>
      <c r="Q635" s="130">
        <v>6</v>
      </c>
      <c r="R635" s="20">
        <f t="shared" si="54"/>
        <v>0</v>
      </c>
      <c r="S635" s="20">
        <f t="shared" si="55"/>
        <v>0</v>
      </c>
      <c r="T635" s="20">
        <f t="shared" si="56"/>
        <v>0</v>
      </c>
      <c r="U635" s="303"/>
      <c r="V635" s="304"/>
      <c r="W635" s="304"/>
      <c r="X635" s="304"/>
      <c r="Y635" s="304"/>
      <c r="Z635" s="304"/>
      <c r="AA635" s="304"/>
      <c r="AB635" s="304"/>
      <c r="AC635" s="304"/>
      <c r="AD635" s="158"/>
      <c r="AE635" s="158"/>
      <c r="AF635" s="304"/>
      <c r="AG635" s="304"/>
      <c r="AH635" s="158"/>
      <c r="AI635" s="158"/>
      <c r="AJ635" s="304"/>
      <c r="AK635" s="304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  <c r="BA635" s="158"/>
      <c r="BB635" s="158"/>
      <c r="BC635" s="158"/>
      <c r="BD635" s="158"/>
      <c r="BE635" s="158"/>
      <c r="BF635" s="158"/>
      <c r="BG635" s="158"/>
      <c r="BH635" s="158"/>
      <c r="BI635" s="158"/>
      <c r="BJ635" s="158"/>
      <c r="BK635" s="158"/>
      <c r="BL635" s="158"/>
      <c r="BM635" s="158"/>
      <c r="BN635" s="158"/>
      <c r="BO635" s="158"/>
      <c r="BP635" s="158"/>
      <c r="BQ635" s="158"/>
      <c r="BR635" s="158"/>
      <c r="BS635" s="158"/>
      <c r="BT635" s="158"/>
      <c r="BU635" s="14"/>
      <c r="BV635" s="14"/>
      <c r="BW635" s="14"/>
      <c r="BX635" s="14"/>
      <c r="BY635" s="14"/>
      <c r="BZ635" s="14"/>
      <c r="CA635" s="14"/>
      <c r="CB635" s="14"/>
    </row>
    <row r="636" spans="1:80" ht="20.100000000000001" customHeight="1" x14ac:dyDescent="0.25">
      <c r="A636" s="23">
        <v>12330</v>
      </c>
      <c r="B636" s="24" t="s">
        <v>576</v>
      </c>
      <c r="C636" s="24" t="s">
        <v>585</v>
      </c>
      <c r="D636" s="24" t="s">
        <v>1642</v>
      </c>
      <c r="E636" s="66" t="s">
        <v>120</v>
      </c>
      <c r="F636" s="66" t="s">
        <v>121</v>
      </c>
      <c r="G636" s="64">
        <v>30</v>
      </c>
      <c r="H636" s="64">
        <v>6</v>
      </c>
      <c r="I636" s="66" t="s">
        <v>176</v>
      </c>
      <c r="J636" s="72">
        <v>3.5999999999999997E-2</v>
      </c>
      <c r="K636" s="24" t="s">
        <v>257</v>
      </c>
      <c r="L636" s="24" t="s">
        <v>161</v>
      </c>
      <c r="M636" s="24"/>
      <c r="N636" s="24" t="s">
        <v>125</v>
      </c>
      <c r="O636" s="24" t="str">
        <f t="shared" si="53"/>
        <v>IMPATIENS NELLE GUINEE PARADISE Totoya</v>
      </c>
      <c r="P636" s="54">
        <v>636</v>
      </c>
      <c r="Q636" s="54">
        <v>6</v>
      </c>
      <c r="R636" s="20">
        <f t="shared" si="54"/>
        <v>0</v>
      </c>
      <c r="S636" s="20">
        <f t="shared" si="55"/>
        <v>0</v>
      </c>
      <c r="T636" s="20">
        <f t="shared" si="56"/>
        <v>0</v>
      </c>
      <c r="U636" s="303"/>
      <c r="V636" s="304"/>
      <c r="W636" s="304"/>
      <c r="X636" s="304"/>
      <c r="Y636" s="304"/>
      <c r="Z636" s="304"/>
      <c r="AA636" s="304"/>
      <c r="AB636" s="304"/>
      <c r="AC636" s="304"/>
      <c r="AD636" s="44"/>
      <c r="AE636" s="44"/>
      <c r="AF636" s="304"/>
      <c r="AG636" s="304"/>
      <c r="AH636" s="44"/>
      <c r="AI636" s="44"/>
      <c r="AJ636" s="304"/>
      <c r="AK636" s="30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14"/>
      <c r="BV636" s="14"/>
      <c r="BW636" s="14"/>
      <c r="BX636" s="14"/>
      <c r="BY636" s="14"/>
      <c r="BZ636" s="14"/>
      <c r="CA636" s="14"/>
      <c r="CB636" s="14"/>
    </row>
    <row r="637" spans="1:80" ht="20.100000000000001" customHeight="1" x14ac:dyDescent="0.25">
      <c r="A637" s="125">
        <v>520</v>
      </c>
      <c r="B637" s="126" t="s">
        <v>576</v>
      </c>
      <c r="C637" s="126" t="s">
        <v>397</v>
      </c>
      <c r="D637" s="126" t="s">
        <v>1635</v>
      </c>
      <c r="E637" s="127" t="s">
        <v>120</v>
      </c>
      <c r="F637" s="127" t="s">
        <v>121</v>
      </c>
      <c r="G637" s="128">
        <v>30</v>
      </c>
      <c r="H637" s="128">
        <v>6</v>
      </c>
      <c r="I637" s="127" t="s">
        <v>176</v>
      </c>
      <c r="J637" s="129">
        <v>3.5999999999999997E-2</v>
      </c>
      <c r="K637" s="126" t="s">
        <v>257</v>
      </c>
      <c r="L637" s="126" t="s">
        <v>161</v>
      </c>
      <c r="M637" s="126"/>
      <c r="N637" s="126" t="s">
        <v>125</v>
      </c>
      <c r="O637" s="126" t="str">
        <f t="shared" si="53"/>
        <v xml:space="preserve">IMPATIENS NELLE GUINEE PARADISE Variés </v>
      </c>
      <c r="P637" s="130">
        <v>637</v>
      </c>
      <c r="Q637" s="130">
        <v>6</v>
      </c>
      <c r="R637" s="20">
        <f t="shared" si="54"/>
        <v>0</v>
      </c>
      <c r="S637" s="20">
        <f t="shared" si="55"/>
        <v>0</v>
      </c>
      <c r="T637" s="20">
        <f t="shared" si="56"/>
        <v>0</v>
      </c>
      <c r="U637" s="303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04"/>
      <c r="AF637" s="304"/>
      <c r="AG637" s="304"/>
      <c r="AH637" s="304"/>
      <c r="AI637" s="304"/>
      <c r="AJ637" s="304"/>
      <c r="AK637" s="304"/>
      <c r="AL637" s="304"/>
      <c r="AM637" s="304"/>
      <c r="AN637" s="304"/>
      <c r="AO637" s="304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  <c r="BA637" s="158"/>
      <c r="BB637" s="158"/>
      <c r="BC637" s="158"/>
      <c r="BD637" s="158"/>
      <c r="BE637" s="158"/>
      <c r="BF637" s="158"/>
      <c r="BG637" s="158"/>
      <c r="BH637" s="158"/>
      <c r="BI637" s="158"/>
      <c r="BJ637" s="158"/>
      <c r="BK637" s="158"/>
      <c r="BL637" s="158"/>
      <c r="BM637" s="158"/>
      <c r="BN637" s="158"/>
      <c r="BO637" s="158"/>
      <c r="BP637" s="158"/>
      <c r="BQ637" s="158"/>
      <c r="BR637" s="158"/>
      <c r="BS637" s="158"/>
      <c r="BT637" s="158"/>
      <c r="BU637" s="14"/>
      <c r="BV637" s="14"/>
      <c r="BW637" s="14"/>
      <c r="BX637" s="14"/>
      <c r="BY637" s="14"/>
      <c r="BZ637" s="14"/>
      <c r="CA637" s="14"/>
      <c r="CB637" s="14"/>
    </row>
    <row r="638" spans="1:80" ht="20.100000000000001" customHeight="1" x14ac:dyDescent="0.25">
      <c r="A638" s="151"/>
      <c r="B638" s="152" t="s">
        <v>593</v>
      </c>
      <c r="C638" s="153"/>
      <c r="D638" s="153"/>
      <c r="E638" s="154"/>
      <c r="F638" s="154"/>
      <c r="G638" s="154"/>
      <c r="H638" s="267"/>
      <c r="I638" s="154"/>
      <c r="J638" s="155"/>
      <c r="K638" s="153"/>
      <c r="L638" s="153" t="s">
        <v>593</v>
      </c>
      <c r="M638" s="153"/>
      <c r="N638" s="153"/>
      <c r="O638" s="153" t="str">
        <f t="shared" si="53"/>
        <v xml:space="preserve">L </v>
      </c>
      <c r="P638" s="156">
        <v>638</v>
      </c>
      <c r="Q638" s="156"/>
      <c r="R638" s="20"/>
      <c r="S638" s="20"/>
      <c r="T638" s="20"/>
      <c r="U638" s="508"/>
      <c r="V638" s="509"/>
      <c r="W638" s="509"/>
      <c r="X638" s="509"/>
      <c r="Y638" s="509"/>
      <c r="Z638" s="509"/>
      <c r="AA638" s="509"/>
      <c r="AB638" s="509"/>
      <c r="AC638" s="509"/>
      <c r="AD638" s="509"/>
      <c r="AE638" s="509"/>
      <c r="AF638" s="509"/>
      <c r="AG638" s="509"/>
      <c r="AH638" s="509"/>
      <c r="AI638" s="509"/>
      <c r="AJ638" s="509"/>
      <c r="AK638" s="509"/>
      <c r="AL638" s="509"/>
      <c r="AM638" s="509"/>
      <c r="AN638" s="509"/>
      <c r="AO638" s="509"/>
      <c r="AP638" s="509"/>
      <c r="AQ638" s="509"/>
      <c r="AR638" s="509"/>
      <c r="AS638" s="509"/>
      <c r="AT638" s="509"/>
      <c r="AU638" s="509"/>
      <c r="AV638" s="509"/>
      <c r="AW638" s="509"/>
      <c r="AX638" s="509"/>
      <c r="AY638" s="509"/>
      <c r="AZ638" s="509"/>
      <c r="BA638" s="509"/>
      <c r="BB638" s="509"/>
      <c r="BC638" s="509"/>
      <c r="BD638" s="509"/>
      <c r="BE638" s="509"/>
      <c r="BF638" s="509"/>
      <c r="BG638" s="509"/>
      <c r="BH638" s="509"/>
      <c r="BI638" s="509"/>
      <c r="BJ638" s="509"/>
      <c r="BK638" s="509"/>
      <c r="BL638" s="509"/>
      <c r="BM638" s="509"/>
      <c r="BN638" s="509"/>
      <c r="BO638" s="509"/>
      <c r="BP638" s="509"/>
      <c r="BQ638" s="509"/>
      <c r="BR638" s="509"/>
      <c r="BS638" s="509"/>
      <c r="BT638" s="509"/>
      <c r="BU638" s="14"/>
      <c r="BV638" s="14"/>
      <c r="BW638" s="14"/>
      <c r="BX638" s="14"/>
      <c r="BY638" s="14"/>
      <c r="BZ638" s="14"/>
      <c r="CA638" s="14"/>
      <c r="CB638" s="14"/>
    </row>
    <row r="639" spans="1:80" ht="20.100000000000001" customHeight="1" x14ac:dyDescent="0.25">
      <c r="A639" s="23">
        <v>23791</v>
      </c>
      <c r="B639" s="24" t="s">
        <v>594</v>
      </c>
      <c r="C639" s="24" t="s">
        <v>595</v>
      </c>
      <c r="D639" s="24"/>
      <c r="E639" s="66" t="s">
        <v>120</v>
      </c>
      <c r="F639" s="66" t="s">
        <v>121</v>
      </c>
      <c r="G639" s="64">
        <v>30</v>
      </c>
      <c r="H639" s="64">
        <v>6</v>
      </c>
      <c r="I639" s="66" t="s">
        <v>176</v>
      </c>
      <c r="J639" s="72">
        <v>0.05</v>
      </c>
      <c r="K639" s="24" t="s">
        <v>257</v>
      </c>
      <c r="L639" s="24" t="s">
        <v>161</v>
      </c>
      <c r="M639" s="24"/>
      <c r="N639" s="24" t="s">
        <v>125</v>
      </c>
      <c r="O639" s="24" t="str">
        <f t="shared" si="53"/>
        <v>LANTANA CAMARA GEM COMPACT Orange Fire</v>
      </c>
      <c r="P639" s="54">
        <v>639</v>
      </c>
      <c r="Q639" s="54">
        <v>6</v>
      </c>
      <c r="R639" s="20">
        <f t="shared" si="54"/>
        <v>0</v>
      </c>
      <c r="S639" s="20">
        <f t="shared" si="55"/>
        <v>0</v>
      </c>
      <c r="T639" s="20">
        <f t="shared" si="56"/>
        <v>0</v>
      </c>
      <c r="U639" s="241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304"/>
      <c r="AG639" s="304"/>
      <c r="AH639" s="44"/>
      <c r="AI639" s="44"/>
      <c r="AJ639" s="304"/>
      <c r="AK639" s="30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14"/>
      <c r="BV639" s="14"/>
      <c r="BW639" s="14"/>
      <c r="BX639" s="14"/>
      <c r="BY639" s="14"/>
      <c r="BZ639" s="14"/>
      <c r="CA639" s="14"/>
      <c r="CB639" s="14"/>
    </row>
    <row r="640" spans="1:80" ht="20.100000000000001" customHeight="1" x14ac:dyDescent="0.25">
      <c r="A640" s="125">
        <v>26007</v>
      </c>
      <c r="B640" s="126" t="s">
        <v>594</v>
      </c>
      <c r="C640" s="126" t="s">
        <v>596</v>
      </c>
      <c r="D640" s="126"/>
      <c r="E640" s="127" t="s">
        <v>120</v>
      </c>
      <c r="F640" s="127" t="s">
        <v>121</v>
      </c>
      <c r="G640" s="128">
        <v>30</v>
      </c>
      <c r="H640" s="128">
        <v>6</v>
      </c>
      <c r="I640" s="127" t="s">
        <v>176</v>
      </c>
      <c r="J640" s="129">
        <v>0.05</v>
      </c>
      <c r="K640" s="126" t="s">
        <v>257</v>
      </c>
      <c r="L640" s="126" t="s">
        <v>161</v>
      </c>
      <c r="M640" s="126"/>
      <c r="N640" s="126" t="s">
        <v>125</v>
      </c>
      <c r="O640" s="126" t="str">
        <f t="shared" si="53"/>
        <v>LANTANA CAMARA GEM COMPACT Pink Opal</v>
      </c>
      <c r="P640" s="130">
        <v>640</v>
      </c>
      <c r="Q640" s="130">
        <v>6</v>
      </c>
      <c r="R640" s="20">
        <f t="shared" si="54"/>
        <v>0</v>
      </c>
      <c r="S640" s="20">
        <f t="shared" si="55"/>
        <v>0</v>
      </c>
      <c r="T640" s="20">
        <f t="shared" si="56"/>
        <v>0</v>
      </c>
      <c r="U640" s="242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304"/>
      <c r="AG640" s="304"/>
      <c r="AH640" s="158"/>
      <c r="AI640" s="158"/>
      <c r="AJ640" s="304"/>
      <c r="AK640" s="304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  <c r="BA640" s="158"/>
      <c r="BB640" s="158"/>
      <c r="BC640" s="158"/>
      <c r="BD640" s="158"/>
      <c r="BE640" s="158"/>
      <c r="BF640" s="158"/>
      <c r="BG640" s="158"/>
      <c r="BH640" s="158"/>
      <c r="BI640" s="158"/>
      <c r="BJ640" s="158"/>
      <c r="BK640" s="158"/>
      <c r="BL640" s="158"/>
      <c r="BM640" s="158"/>
      <c r="BN640" s="158"/>
      <c r="BO640" s="158"/>
      <c r="BP640" s="158"/>
      <c r="BQ640" s="158"/>
      <c r="BR640" s="158"/>
      <c r="BS640" s="158"/>
      <c r="BT640" s="158"/>
      <c r="BU640" s="14"/>
      <c r="BV640" s="14"/>
      <c r="BW640" s="14"/>
      <c r="BX640" s="14"/>
      <c r="BY640" s="14"/>
      <c r="BZ640" s="14"/>
      <c r="CA640" s="14"/>
      <c r="CB640" s="14"/>
    </row>
    <row r="641" spans="1:80" ht="20.100000000000001" customHeight="1" x14ac:dyDescent="0.25">
      <c r="A641" s="23">
        <v>25201</v>
      </c>
      <c r="B641" s="24" t="s">
        <v>594</v>
      </c>
      <c r="C641" s="24" t="s">
        <v>597</v>
      </c>
      <c r="D641" s="24"/>
      <c r="E641" s="66" t="s">
        <v>120</v>
      </c>
      <c r="F641" s="66" t="s">
        <v>121</v>
      </c>
      <c r="G641" s="64">
        <v>30</v>
      </c>
      <c r="H641" s="64">
        <v>6</v>
      </c>
      <c r="I641" s="66" t="s">
        <v>176</v>
      </c>
      <c r="J641" s="72">
        <v>0.05</v>
      </c>
      <c r="K641" s="24" t="s">
        <v>257</v>
      </c>
      <c r="L641" s="24" t="s">
        <v>161</v>
      </c>
      <c r="M641" s="24"/>
      <c r="N641" s="24" t="s">
        <v>125</v>
      </c>
      <c r="O641" s="24" t="str">
        <f t="shared" si="53"/>
        <v>LANTANA CAMARA GEM COMPACT Rose Quartz</v>
      </c>
      <c r="P641" s="54">
        <v>641</v>
      </c>
      <c r="Q641" s="54">
        <v>6</v>
      </c>
      <c r="R641" s="20">
        <f t="shared" si="54"/>
        <v>0</v>
      </c>
      <c r="S641" s="20">
        <f t="shared" si="55"/>
        <v>0</v>
      </c>
      <c r="T641" s="20">
        <f t="shared" si="56"/>
        <v>0</v>
      </c>
      <c r="U641" s="241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304"/>
      <c r="AG641" s="304"/>
      <c r="AH641" s="44"/>
      <c r="AI641" s="44"/>
      <c r="AJ641" s="304"/>
      <c r="AK641" s="30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14"/>
      <c r="BV641" s="14"/>
      <c r="BW641" s="14"/>
      <c r="BX641" s="14"/>
      <c r="BY641" s="14"/>
      <c r="BZ641" s="14"/>
      <c r="CA641" s="14"/>
      <c r="CB641" s="14"/>
    </row>
    <row r="642" spans="1:80" ht="20.100000000000001" customHeight="1" x14ac:dyDescent="0.25">
      <c r="A642" s="125">
        <v>23582</v>
      </c>
      <c r="B642" s="126" t="s">
        <v>594</v>
      </c>
      <c r="C642" s="126" t="s">
        <v>598</v>
      </c>
      <c r="D642" s="126"/>
      <c r="E642" s="127" t="s">
        <v>120</v>
      </c>
      <c r="F642" s="127" t="s">
        <v>121</v>
      </c>
      <c r="G642" s="128">
        <v>30</v>
      </c>
      <c r="H642" s="128">
        <v>6</v>
      </c>
      <c r="I642" s="127" t="s">
        <v>176</v>
      </c>
      <c r="J642" s="129">
        <v>0.05</v>
      </c>
      <c r="K642" s="126" t="s">
        <v>257</v>
      </c>
      <c r="L642" s="126" t="s">
        <v>161</v>
      </c>
      <c r="M642" s="126"/>
      <c r="N642" s="126" t="s">
        <v>125</v>
      </c>
      <c r="O642" s="126" t="str">
        <f t="shared" si="53"/>
        <v>LANTANA CAMARA GEM COMPACT Yellow Topaz</v>
      </c>
      <c r="P642" s="130">
        <v>642</v>
      </c>
      <c r="Q642" s="130">
        <v>6</v>
      </c>
      <c r="R642" s="20">
        <f t="shared" si="54"/>
        <v>0</v>
      </c>
      <c r="S642" s="20">
        <f t="shared" si="55"/>
        <v>0</v>
      </c>
      <c r="T642" s="20">
        <f t="shared" si="56"/>
        <v>0</v>
      </c>
      <c r="U642" s="242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304"/>
      <c r="AG642" s="304"/>
      <c r="AH642" s="158"/>
      <c r="AI642" s="158"/>
      <c r="AJ642" s="304"/>
      <c r="AK642" s="304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  <c r="BA642" s="158"/>
      <c r="BB642" s="158"/>
      <c r="BC642" s="158"/>
      <c r="BD642" s="158"/>
      <c r="BE642" s="158"/>
      <c r="BF642" s="158"/>
      <c r="BG642" s="158"/>
      <c r="BH642" s="158"/>
      <c r="BI642" s="158"/>
      <c r="BJ642" s="158"/>
      <c r="BK642" s="158"/>
      <c r="BL642" s="158"/>
      <c r="BM642" s="158"/>
      <c r="BN642" s="158"/>
      <c r="BO642" s="158"/>
      <c r="BP642" s="158"/>
      <c r="BQ642" s="158"/>
      <c r="BR642" s="158"/>
      <c r="BS642" s="158"/>
      <c r="BT642" s="158"/>
      <c r="BU642" s="14"/>
      <c r="BV642" s="14"/>
      <c r="BW642" s="14"/>
      <c r="BX642" s="14"/>
      <c r="BY642" s="14"/>
      <c r="BZ642" s="14"/>
      <c r="CA642" s="14"/>
      <c r="CB642" s="14"/>
    </row>
    <row r="643" spans="1:80" ht="20.100000000000001" customHeight="1" x14ac:dyDescent="0.25">
      <c r="A643" s="23">
        <v>22947</v>
      </c>
      <c r="B643" s="24" t="s">
        <v>594</v>
      </c>
      <c r="C643" s="24" t="s">
        <v>1304</v>
      </c>
      <c r="D643" s="24"/>
      <c r="E643" s="66" t="s">
        <v>120</v>
      </c>
      <c r="F643" s="66" t="s">
        <v>121</v>
      </c>
      <c r="G643" s="64">
        <v>30</v>
      </c>
      <c r="H643" s="64">
        <v>6</v>
      </c>
      <c r="I643" s="66" t="s">
        <v>176</v>
      </c>
      <c r="J643" s="72">
        <v>0.05</v>
      </c>
      <c r="K643" s="24" t="s">
        <v>257</v>
      </c>
      <c r="L643" s="24" t="s">
        <v>161</v>
      </c>
      <c r="M643" s="24"/>
      <c r="N643" s="24" t="s">
        <v>125</v>
      </c>
      <c r="O643" s="24" t="str">
        <f t="shared" si="53"/>
        <v>LANTANA CAMARA GEM COMPACT White Sapphire</v>
      </c>
      <c r="P643" s="54">
        <v>643</v>
      </c>
      <c r="Q643" s="54">
        <v>6</v>
      </c>
      <c r="R643" s="20">
        <f t="shared" si="54"/>
        <v>0</v>
      </c>
      <c r="S643" s="20">
        <f t="shared" si="55"/>
        <v>0</v>
      </c>
      <c r="T643" s="20">
        <f t="shared" si="56"/>
        <v>0</v>
      </c>
      <c r="U643" s="241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304"/>
      <c r="AG643" s="304"/>
      <c r="AH643" s="44"/>
      <c r="AI643" s="44"/>
      <c r="AJ643" s="304"/>
      <c r="AK643" s="30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14"/>
      <c r="BV643" s="14"/>
      <c r="BW643" s="14"/>
      <c r="BX643" s="14"/>
      <c r="BY643" s="14"/>
      <c r="BZ643" s="14"/>
      <c r="CA643" s="14"/>
      <c r="CB643" s="14"/>
    </row>
    <row r="644" spans="1:80" ht="20.100000000000001" customHeight="1" x14ac:dyDescent="0.25">
      <c r="A644" s="125">
        <v>25202</v>
      </c>
      <c r="B644" s="126" t="s">
        <v>594</v>
      </c>
      <c r="C644" s="126" t="s">
        <v>1685</v>
      </c>
      <c r="D644" s="126"/>
      <c r="E644" s="127" t="s">
        <v>120</v>
      </c>
      <c r="F644" s="127" t="s">
        <v>121</v>
      </c>
      <c r="G644" s="128">
        <v>30</v>
      </c>
      <c r="H644" s="128">
        <v>6</v>
      </c>
      <c r="I644" s="127" t="s">
        <v>176</v>
      </c>
      <c r="J644" s="129">
        <v>0.05</v>
      </c>
      <c r="K644" s="126" t="s">
        <v>257</v>
      </c>
      <c r="L644" s="126" t="s">
        <v>161</v>
      </c>
      <c r="M644" s="126"/>
      <c r="N644" s="126" t="s">
        <v>125</v>
      </c>
      <c r="O644" s="126" t="str">
        <f t="shared" si="53"/>
        <v>LANTANA CAMARA GEM COMPACT Variés Compact</v>
      </c>
      <c r="P644" s="130">
        <v>644</v>
      </c>
      <c r="Q644" s="130">
        <v>6</v>
      </c>
      <c r="R644" s="20">
        <f t="shared" si="54"/>
        <v>0</v>
      </c>
      <c r="S644" s="20">
        <f t="shared" si="55"/>
        <v>0</v>
      </c>
      <c r="T644" s="20">
        <f t="shared" si="56"/>
        <v>0</v>
      </c>
      <c r="U644" s="242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304"/>
      <c r="AG644" s="304"/>
      <c r="AH644" s="158"/>
      <c r="AI644" s="158"/>
      <c r="AJ644" s="304"/>
      <c r="AK644" s="304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  <c r="BA644" s="158"/>
      <c r="BB644" s="158"/>
      <c r="BC644" s="158"/>
      <c r="BD644" s="158"/>
      <c r="BE644" s="158"/>
      <c r="BF644" s="158"/>
      <c r="BG644" s="158"/>
      <c r="BH644" s="158"/>
      <c r="BI644" s="158"/>
      <c r="BJ644" s="158"/>
      <c r="BK644" s="158"/>
      <c r="BL644" s="158"/>
      <c r="BM644" s="158"/>
      <c r="BN644" s="158"/>
      <c r="BO644" s="158"/>
      <c r="BP644" s="158"/>
      <c r="BQ644" s="158"/>
      <c r="BR644" s="158"/>
      <c r="BS644" s="158"/>
      <c r="BT644" s="158"/>
      <c r="BU644" s="14"/>
      <c r="BV644" s="14"/>
      <c r="BW644" s="14"/>
      <c r="BX644" s="14"/>
      <c r="BY644" s="14"/>
      <c r="BZ644" s="14"/>
      <c r="CA644" s="14"/>
      <c r="CB644" s="14"/>
    </row>
    <row r="645" spans="1:80" ht="20.100000000000001" customHeight="1" x14ac:dyDescent="0.25">
      <c r="A645" s="23">
        <v>23581</v>
      </c>
      <c r="B645" s="24" t="s">
        <v>599</v>
      </c>
      <c r="C645" s="24" t="s">
        <v>600</v>
      </c>
      <c r="D645" s="24"/>
      <c r="E645" s="66" t="s">
        <v>120</v>
      </c>
      <c r="F645" s="66" t="s">
        <v>121</v>
      </c>
      <c r="G645" s="64">
        <v>30</v>
      </c>
      <c r="H645" s="64">
        <v>6</v>
      </c>
      <c r="I645" s="66" t="s">
        <v>176</v>
      </c>
      <c r="J645" s="72">
        <v>0.05</v>
      </c>
      <c r="K645" s="24" t="s">
        <v>257</v>
      </c>
      <c r="L645" s="24" t="s">
        <v>161</v>
      </c>
      <c r="M645" s="24"/>
      <c r="N645" s="24" t="s">
        <v>125</v>
      </c>
      <c r="O645" s="24" t="str">
        <f t="shared" si="53"/>
        <v>LANTANA CAMARA GEM Citrine</v>
      </c>
      <c r="P645" s="54">
        <v>645</v>
      </c>
      <c r="Q645" s="54">
        <v>6</v>
      </c>
      <c r="R645" s="20">
        <f t="shared" si="54"/>
        <v>0</v>
      </c>
      <c r="S645" s="20">
        <f t="shared" si="55"/>
        <v>0</v>
      </c>
      <c r="T645" s="20">
        <f t="shared" si="56"/>
        <v>0</v>
      </c>
      <c r="U645" s="241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304"/>
      <c r="AG645" s="304"/>
      <c r="AH645" s="44"/>
      <c r="AI645" s="44"/>
      <c r="AJ645" s="304"/>
      <c r="AK645" s="30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14"/>
      <c r="BV645" s="14"/>
      <c r="BW645" s="14"/>
      <c r="BX645" s="14"/>
      <c r="BY645" s="14"/>
      <c r="BZ645" s="14"/>
      <c r="CA645" s="14"/>
      <c r="CB645" s="14"/>
    </row>
    <row r="646" spans="1:80" ht="20.100000000000001" customHeight="1" x14ac:dyDescent="0.25">
      <c r="A646" s="125">
        <v>23583</v>
      </c>
      <c r="B646" s="126" t="s">
        <v>599</v>
      </c>
      <c r="C646" s="126" t="s">
        <v>601</v>
      </c>
      <c r="D646" s="126"/>
      <c r="E646" s="127" t="s">
        <v>120</v>
      </c>
      <c r="F646" s="127" t="s">
        <v>121</v>
      </c>
      <c r="G646" s="128">
        <v>30</v>
      </c>
      <c r="H646" s="128">
        <v>6</v>
      </c>
      <c r="I646" s="127" t="s">
        <v>176</v>
      </c>
      <c r="J646" s="129">
        <v>0.05</v>
      </c>
      <c r="K646" s="126" t="s">
        <v>257</v>
      </c>
      <c r="L646" s="126" t="s">
        <v>161</v>
      </c>
      <c r="M646" s="126"/>
      <c r="N646" s="126" t="s">
        <v>125</v>
      </c>
      <c r="O646" s="126" t="str">
        <f t="shared" ref="O646:O716" si="57">_xlfn.CONCAT(B646," ", C646)</f>
        <v xml:space="preserve">LANTANA CAMARA GEM Diva Pink </v>
      </c>
      <c r="P646" s="130">
        <v>646</v>
      </c>
      <c r="Q646" s="130">
        <v>6</v>
      </c>
      <c r="R646" s="20">
        <f t="shared" si="54"/>
        <v>0</v>
      </c>
      <c r="S646" s="20">
        <f t="shared" si="55"/>
        <v>0</v>
      </c>
      <c r="T646" s="20">
        <f t="shared" si="56"/>
        <v>0</v>
      </c>
      <c r="U646" s="242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304"/>
      <c r="AG646" s="304"/>
      <c r="AH646" s="158"/>
      <c r="AI646" s="158"/>
      <c r="AJ646" s="304"/>
      <c r="AK646" s="304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  <c r="BA646" s="158"/>
      <c r="BB646" s="158"/>
      <c r="BC646" s="158"/>
      <c r="BD646" s="158"/>
      <c r="BE646" s="158"/>
      <c r="BF646" s="158"/>
      <c r="BG646" s="158"/>
      <c r="BH646" s="158"/>
      <c r="BI646" s="158"/>
      <c r="BJ646" s="158"/>
      <c r="BK646" s="158"/>
      <c r="BL646" s="158"/>
      <c r="BM646" s="158"/>
      <c r="BN646" s="158"/>
      <c r="BO646" s="158"/>
      <c r="BP646" s="158"/>
      <c r="BQ646" s="158"/>
      <c r="BR646" s="158"/>
      <c r="BS646" s="158"/>
      <c r="BT646" s="158"/>
      <c r="BU646" s="14"/>
      <c r="BV646" s="14"/>
      <c r="BW646" s="14"/>
      <c r="BX646" s="14"/>
      <c r="BY646" s="14"/>
      <c r="BZ646" s="14"/>
      <c r="CA646" s="14"/>
      <c r="CB646" s="14"/>
    </row>
    <row r="647" spans="1:80" ht="20.100000000000001" customHeight="1" x14ac:dyDescent="0.25">
      <c r="A647" s="23">
        <v>15109</v>
      </c>
      <c r="B647" s="24" t="s">
        <v>599</v>
      </c>
      <c r="C647" s="24" t="s">
        <v>558</v>
      </c>
      <c r="D647" s="24"/>
      <c r="E647" s="66" t="s">
        <v>120</v>
      </c>
      <c r="F647" s="66" t="s">
        <v>121</v>
      </c>
      <c r="G647" s="64">
        <v>30</v>
      </c>
      <c r="H647" s="64">
        <v>6</v>
      </c>
      <c r="I647" s="66" t="s">
        <v>176</v>
      </c>
      <c r="J647" s="72">
        <v>0.05</v>
      </c>
      <c r="K647" s="24" t="s">
        <v>257</v>
      </c>
      <c r="L647" s="24" t="s">
        <v>161</v>
      </c>
      <c r="M647" s="24"/>
      <c r="N647" s="24" t="s">
        <v>125</v>
      </c>
      <c r="O647" s="24" t="str">
        <f t="shared" si="57"/>
        <v>LANTANA CAMARA GEM Gold</v>
      </c>
      <c r="P647" s="54">
        <v>647</v>
      </c>
      <c r="Q647" s="54">
        <v>6</v>
      </c>
      <c r="R647" s="20">
        <f t="shared" si="54"/>
        <v>0</v>
      </c>
      <c r="S647" s="20">
        <f t="shared" si="55"/>
        <v>0</v>
      </c>
      <c r="T647" s="20">
        <f t="shared" si="56"/>
        <v>0</v>
      </c>
      <c r="U647" s="241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304"/>
      <c r="AG647" s="304"/>
      <c r="AH647" s="44"/>
      <c r="AI647" s="44"/>
      <c r="AJ647" s="304"/>
      <c r="AK647" s="30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14"/>
      <c r="BV647" s="14"/>
      <c r="BW647" s="14"/>
      <c r="BX647" s="14"/>
      <c r="BY647" s="14"/>
      <c r="BZ647" s="14"/>
      <c r="CA647" s="14"/>
      <c r="CB647" s="14"/>
    </row>
    <row r="648" spans="1:80" ht="20.100000000000001" customHeight="1" x14ac:dyDescent="0.25">
      <c r="A648" s="125">
        <v>26677</v>
      </c>
      <c r="B648" s="126" t="s">
        <v>599</v>
      </c>
      <c r="C648" s="126" t="s">
        <v>1305</v>
      </c>
      <c r="D648" s="126"/>
      <c r="E648" s="127" t="s">
        <v>120</v>
      </c>
      <c r="F648" s="127" t="s">
        <v>121</v>
      </c>
      <c r="G648" s="128">
        <v>30</v>
      </c>
      <c r="H648" s="128">
        <v>6</v>
      </c>
      <c r="I648" s="127" t="s">
        <v>176</v>
      </c>
      <c r="J648" s="129">
        <v>0.05</v>
      </c>
      <c r="K648" s="126" t="s">
        <v>257</v>
      </c>
      <c r="L648" s="126" t="s">
        <v>161</v>
      </c>
      <c r="M648" s="126" t="s">
        <v>137</v>
      </c>
      <c r="N648" s="126" t="s">
        <v>125</v>
      </c>
      <c r="O648" s="126" t="str">
        <f t="shared" si="57"/>
        <v>LANTANA CAMARA GEM Red Topaz</v>
      </c>
      <c r="P648" s="130">
        <v>648</v>
      </c>
      <c r="Q648" s="130">
        <v>6</v>
      </c>
      <c r="R648" s="20">
        <f t="shared" si="54"/>
        <v>0</v>
      </c>
      <c r="S648" s="20">
        <f t="shared" si="55"/>
        <v>0</v>
      </c>
      <c r="T648" s="20">
        <f t="shared" si="56"/>
        <v>0</v>
      </c>
      <c r="U648" s="242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304"/>
      <c r="AG648" s="304"/>
      <c r="AH648" s="158"/>
      <c r="AI648" s="158"/>
      <c r="AJ648" s="304"/>
      <c r="AK648" s="304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  <c r="BA648" s="158"/>
      <c r="BB648" s="158"/>
      <c r="BC648" s="158"/>
      <c r="BD648" s="158"/>
      <c r="BE648" s="158"/>
      <c r="BF648" s="158"/>
      <c r="BG648" s="158"/>
      <c r="BH648" s="158"/>
      <c r="BI648" s="158"/>
      <c r="BJ648" s="158"/>
      <c r="BK648" s="158"/>
      <c r="BL648" s="158"/>
      <c r="BM648" s="158"/>
      <c r="BN648" s="158"/>
      <c r="BO648" s="158"/>
      <c r="BP648" s="158"/>
      <c r="BQ648" s="158"/>
      <c r="BR648" s="158"/>
      <c r="BS648" s="158"/>
      <c r="BT648" s="158"/>
      <c r="BU648" s="14"/>
      <c r="BV648" s="14"/>
      <c r="BW648" s="14"/>
      <c r="BX648" s="14"/>
      <c r="BY648" s="14"/>
      <c r="BZ648" s="14"/>
      <c r="CA648" s="14"/>
      <c r="CB648" s="14"/>
    </row>
    <row r="649" spans="1:80" ht="20.100000000000001" customHeight="1" x14ac:dyDescent="0.25">
      <c r="A649" s="23">
        <v>15106</v>
      </c>
      <c r="B649" s="24" t="s">
        <v>599</v>
      </c>
      <c r="C649" s="24" t="s">
        <v>602</v>
      </c>
      <c r="D649" s="24"/>
      <c r="E649" s="66" t="s">
        <v>120</v>
      </c>
      <c r="F649" s="66" t="s">
        <v>121</v>
      </c>
      <c r="G649" s="64">
        <v>30</v>
      </c>
      <c r="H649" s="64">
        <v>6</v>
      </c>
      <c r="I649" s="66" t="s">
        <v>176</v>
      </c>
      <c r="J649" s="72">
        <v>0.05</v>
      </c>
      <c r="K649" s="24" t="s">
        <v>257</v>
      </c>
      <c r="L649" s="24" t="s">
        <v>161</v>
      </c>
      <c r="M649" s="24"/>
      <c r="N649" s="24" t="s">
        <v>125</v>
      </c>
      <c r="O649" s="24" t="str">
        <f t="shared" si="57"/>
        <v>LANTANA CAMARA GEM Ruby</v>
      </c>
      <c r="P649" s="54">
        <v>649</v>
      </c>
      <c r="Q649" s="54">
        <v>6</v>
      </c>
      <c r="R649" s="20">
        <f t="shared" si="54"/>
        <v>0</v>
      </c>
      <c r="S649" s="20">
        <f t="shared" si="55"/>
        <v>0</v>
      </c>
      <c r="T649" s="20">
        <f t="shared" si="56"/>
        <v>0</v>
      </c>
      <c r="U649" s="241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304"/>
      <c r="AG649" s="304"/>
      <c r="AH649" s="44"/>
      <c r="AI649" s="44"/>
      <c r="AJ649" s="304"/>
      <c r="AK649" s="30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14"/>
      <c r="BV649" s="14"/>
      <c r="BW649" s="14"/>
      <c r="BX649" s="14"/>
      <c r="BY649" s="14"/>
      <c r="BZ649" s="14"/>
      <c r="CA649" s="14"/>
      <c r="CB649" s="14"/>
    </row>
    <row r="650" spans="1:80" ht="20.100000000000001" customHeight="1" x14ac:dyDescent="0.25">
      <c r="A650" s="125">
        <v>15112</v>
      </c>
      <c r="B650" s="126" t="s">
        <v>599</v>
      </c>
      <c r="C650" s="126" t="s">
        <v>233</v>
      </c>
      <c r="D650" s="126"/>
      <c r="E650" s="127" t="s">
        <v>120</v>
      </c>
      <c r="F650" s="127" t="s">
        <v>121</v>
      </c>
      <c r="G650" s="128">
        <v>30</v>
      </c>
      <c r="H650" s="128">
        <v>6</v>
      </c>
      <c r="I650" s="127" t="s">
        <v>176</v>
      </c>
      <c r="J650" s="129">
        <v>0.05</v>
      </c>
      <c r="K650" s="126" t="s">
        <v>257</v>
      </c>
      <c r="L650" s="126" t="s">
        <v>161</v>
      </c>
      <c r="M650" s="126"/>
      <c r="N650" s="126" t="s">
        <v>125</v>
      </c>
      <c r="O650" s="126" t="str">
        <f t="shared" si="57"/>
        <v>LANTANA CAMARA GEM Variés</v>
      </c>
      <c r="P650" s="130">
        <v>650</v>
      </c>
      <c r="Q650" s="130">
        <v>6</v>
      </c>
      <c r="R650" s="20">
        <f t="shared" si="54"/>
        <v>0</v>
      </c>
      <c r="S650" s="20">
        <f t="shared" si="55"/>
        <v>0</v>
      </c>
      <c r="T650" s="20">
        <f t="shared" si="56"/>
        <v>0</v>
      </c>
      <c r="U650" s="242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304"/>
      <c r="AG650" s="304"/>
      <c r="AH650" s="158"/>
      <c r="AI650" s="158"/>
      <c r="AJ650" s="304"/>
      <c r="AK650" s="304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  <c r="BI650" s="158"/>
      <c r="BJ650" s="158"/>
      <c r="BK650" s="158"/>
      <c r="BL650" s="158"/>
      <c r="BM650" s="158"/>
      <c r="BN650" s="158"/>
      <c r="BO650" s="158"/>
      <c r="BP650" s="158"/>
      <c r="BQ650" s="158"/>
      <c r="BR650" s="158"/>
      <c r="BS650" s="158"/>
      <c r="BT650" s="158"/>
      <c r="BU650" s="14"/>
      <c r="BV650" s="14"/>
      <c r="BW650" s="14"/>
      <c r="BX650" s="14"/>
      <c r="BY650" s="14"/>
      <c r="BZ650" s="14"/>
      <c r="CA650" s="14"/>
      <c r="CB650" s="14"/>
    </row>
    <row r="651" spans="1:80" ht="20.100000000000001" customHeight="1" x14ac:dyDescent="0.25">
      <c r="A651" s="23">
        <v>437</v>
      </c>
      <c r="B651" s="24" t="s">
        <v>603</v>
      </c>
      <c r="C651" s="24" t="s">
        <v>604</v>
      </c>
      <c r="D651" s="24"/>
      <c r="E651" s="66" t="s">
        <v>120</v>
      </c>
      <c r="F651" s="66" t="s">
        <v>121</v>
      </c>
      <c r="G651" s="64">
        <v>30</v>
      </c>
      <c r="H651" s="64">
        <v>6</v>
      </c>
      <c r="I651" s="66" t="s">
        <v>176</v>
      </c>
      <c r="J651" s="72"/>
      <c r="K651" s="24" t="s">
        <v>257</v>
      </c>
      <c r="L651" s="24" t="s">
        <v>161</v>
      </c>
      <c r="M651" s="24"/>
      <c r="N651" s="24" t="s">
        <v>125</v>
      </c>
      <c r="O651" s="24" t="str">
        <f t="shared" si="57"/>
        <v>LANTANA CAMARA ARBUSTIF Goldsonne</v>
      </c>
      <c r="P651" s="54">
        <v>651</v>
      </c>
      <c r="Q651" s="54">
        <v>6</v>
      </c>
      <c r="R651" s="20">
        <f t="shared" si="54"/>
        <v>0</v>
      </c>
      <c r="S651" s="20">
        <f t="shared" si="55"/>
        <v>0</v>
      </c>
      <c r="T651" s="20">
        <f t="shared" si="56"/>
        <v>0</v>
      </c>
      <c r="U651" s="241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304"/>
      <c r="AG651" s="304"/>
      <c r="AH651" s="44"/>
      <c r="AI651" s="44"/>
      <c r="AJ651" s="304"/>
      <c r="AK651" s="30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14"/>
      <c r="BV651" s="14"/>
      <c r="BW651" s="14"/>
      <c r="BX651" s="14"/>
      <c r="BY651" s="14"/>
      <c r="BZ651" s="14"/>
      <c r="CA651" s="14"/>
      <c r="CB651" s="14"/>
    </row>
    <row r="652" spans="1:80" ht="20.100000000000001" customHeight="1" x14ac:dyDescent="0.25">
      <c r="A652" s="125">
        <v>2077</v>
      </c>
      <c r="B652" s="126" t="s">
        <v>603</v>
      </c>
      <c r="C652" s="126" t="s">
        <v>605</v>
      </c>
      <c r="D652" s="126"/>
      <c r="E652" s="127" t="s">
        <v>120</v>
      </c>
      <c r="F652" s="127" t="s">
        <v>121</v>
      </c>
      <c r="G652" s="128">
        <v>30</v>
      </c>
      <c r="H652" s="128">
        <v>6</v>
      </c>
      <c r="I652" s="127" t="s">
        <v>176</v>
      </c>
      <c r="J652" s="129"/>
      <c r="K652" s="126" t="s">
        <v>257</v>
      </c>
      <c r="L652" s="126" t="s">
        <v>161</v>
      </c>
      <c r="M652" s="126"/>
      <c r="N652" s="126" t="s">
        <v>125</v>
      </c>
      <c r="O652" s="126" t="str">
        <f t="shared" si="57"/>
        <v>LANTANA CAMARA ARBUSTIF Ingelsheim</v>
      </c>
      <c r="P652" s="130">
        <v>652</v>
      </c>
      <c r="Q652" s="130">
        <v>6</v>
      </c>
      <c r="R652" s="20">
        <f t="shared" si="54"/>
        <v>0</v>
      </c>
      <c r="S652" s="20">
        <f t="shared" si="55"/>
        <v>0</v>
      </c>
      <c r="T652" s="20">
        <f t="shared" si="56"/>
        <v>0</v>
      </c>
      <c r="U652" s="242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304"/>
      <c r="AG652" s="304"/>
      <c r="AH652" s="158"/>
      <c r="AI652" s="158"/>
      <c r="AJ652" s="304"/>
      <c r="AK652" s="304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4"/>
      <c r="BV652" s="14"/>
      <c r="BW652" s="14"/>
      <c r="BX652" s="14"/>
      <c r="BY652" s="14"/>
      <c r="BZ652" s="14"/>
      <c r="CA652" s="14"/>
      <c r="CB652" s="14"/>
    </row>
    <row r="653" spans="1:80" ht="20.100000000000001" customHeight="1" x14ac:dyDescent="0.25">
      <c r="A653" s="23">
        <v>434</v>
      </c>
      <c r="B653" s="24" t="s">
        <v>603</v>
      </c>
      <c r="C653" s="24" t="s">
        <v>1306</v>
      </c>
      <c r="D653" s="24"/>
      <c r="E653" s="66" t="s">
        <v>120</v>
      </c>
      <c r="F653" s="66" t="s">
        <v>121</v>
      </c>
      <c r="G653" s="64">
        <v>30</v>
      </c>
      <c r="H653" s="64">
        <v>6</v>
      </c>
      <c r="I653" s="66" t="s">
        <v>176</v>
      </c>
      <c r="J653" s="72"/>
      <c r="K653" s="24" t="s">
        <v>257</v>
      </c>
      <c r="L653" s="24" t="s">
        <v>161</v>
      </c>
      <c r="M653" s="24"/>
      <c r="N653" s="24" t="s">
        <v>125</v>
      </c>
      <c r="O653" s="24" t="str">
        <f t="shared" si="57"/>
        <v>LANTANA CAMARA ARBUSTIF Professeur Raoux</v>
      </c>
      <c r="P653" s="54">
        <v>653</v>
      </c>
      <c r="Q653" s="54">
        <v>6</v>
      </c>
      <c r="R653" s="20">
        <f t="shared" si="54"/>
        <v>0</v>
      </c>
      <c r="S653" s="20">
        <f t="shared" si="55"/>
        <v>0</v>
      </c>
      <c r="T653" s="20">
        <f t="shared" si="56"/>
        <v>0</v>
      </c>
      <c r="U653" s="241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304"/>
      <c r="AG653" s="304"/>
      <c r="AH653" s="44"/>
      <c r="AI653" s="44"/>
      <c r="AJ653" s="304"/>
      <c r="AK653" s="30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14"/>
      <c r="BV653" s="14"/>
      <c r="BW653" s="14"/>
      <c r="BX653" s="14"/>
      <c r="BY653" s="14"/>
      <c r="BZ653" s="14"/>
      <c r="CA653" s="14"/>
      <c r="CB653" s="14"/>
    </row>
    <row r="654" spans="1:80" ht="20.100000000000001" customHeight="1" x14ac:dyDescent="0.25">
      <c r="A654" s="125">
        <v>439</v>
      </c>
      <c r="B654" s="126" t="s">
        <v>603</v>
      </c>
      <c r="C654" s="126" t="s">
        <v>1307</v>
      </c>
      <c r="D654" s="126"/>
      <c r="E654" s="127" t="s">
        <v>120</v>
      </c>
      <c r="F654" s="127" t="s">
        <v>121</v>
      </c>
      <c r="G654" s="128">
        <v>30</v>
      </c>
      <c r="H654" s="128">
        <v>6</v>
      </c>
      <c r="I654" s="127" t="s">
        <v>176</v>
      </c>
      <c r="J654" s="129"/>
      <c r="K654" s="126" t="s">
        <v>257</v>
      </c>
      <c r="L654" s="126" t="s">
        <v>161</v>
      </c>
      <c r="M654" s="126"/>
      <c r="N654" s="126" t="s">
        <v>125</v>
      </c>
      <c r="O654" s="126" t="str">
        <f t="shared" si="57"/>
        <v>LANTANA CAMARA ARBUSTIF Snow White</v>
      </c>
      <c r="P654" s="130">
        <v>654</v>
      </c>
      <c r="Q654" s="130">
        <v>6</v>
      </c>
      <c r="R654" s="20">
        <f t="shared" si="54"/>
        <v>0</v>
      </c>
      <c r="S654" s="20">
        <f t="shared" si="55"/>
        <v>0</v>
      </c>
      <c r="T654" s="20">
        <f t="shared" si="56"/>
        <v>0</v>
      </c>
      <c r="U654" s="242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304"/>
      <c r="AG654" s="304"/>
      <c r="AH654" s="158"/>
      <c r="AI654" s="158"/>
      <c r="AJ654" s="304"/>
      <c r="AK654" s="304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  <c r="BA654" s="158"/>
      <c r="BB654" s="158"/>
      <c r="BC654" s="158"/>
      <c r="BD654" s="158"/>
      <c r="BE654" s="158"/>
      <c r="BF654" s="158"/>
      <c r="BG654" s="158"/>
      <c r="BH654" s="158"/>
      <c r="BI654" s="158"/>
      <c r="BJ654" s="158"/>
      <c r="BK654" s="158"/>
      <c r="BL654" s="158"/>
      <c r="BM654" s="158"/>
      <c r="BN654" s="158"/>
      <c r="BO654" s="158"/>
      <c r="BP654" s="158"/>
      <c r="BQ654" s="158"/>
      <c r="BR654" s="158"/>
      <c r="BS654" s="158"/>
      <c r="BT654" s="158"/>
      <c r="BU654" s="14"/>
      <c r="BV654" s="14"/>
      <c r="BW654" s="14"/>
      <c r="BX654" s="14"/>
      <c r="BY654" s="14"/>
      <c r="BZ654" s="14"/>
      <c r="CA654" s="14"/>
      <c r="CB654" s="14"/>
    </row>
    <row r="655" spans="1:80" ht="20.100000000000001" customHeight="1" x14ac:dyDescent="0.25">
      <c r="A655" s="23">
        <v>436</v>
      </c>
      <c r="B655" s="24" t="s">
        <v>603</v>
      </c>
      <c r="C655" s="24" t="s">
        <v>606</v>
      </c>
      <c r="D655" s="24"/>
      <c r="E655" s="66" t="s">
        <v>120</v>
      </c>
      <c r="F655" s="66" t="s">
        <v>121</v>
      </c>
      <c r="G655" s="64">
        <v>30</v>
      </c>
      <c r="H655" s="64">
        <v>6</v>
      </c>
      <c r="I655" s="66" t="s">
        <v>176</v>
      </c>
      <c r="J655" s="72"/>
      <c r="K655" s="24" t="s">
        <v>257</v>
      </c>
      <c r="L655" s="24" t="s">
        <v>161</v>
      </c>
      <c r="M655" s="24"/>
      <c r="N655" s="24" t="s">
        <v>125</v>
      </c>
      <c r="O655" s="24" t="str">
        <f t="shared" si="57"/>
        <v>LANTANA CAMARA ARBUSTIF Sonja</v>
      </c>
      <c r="P655" s="54">
        <v>655</v>
      </c>
      <c r="Q655" s="54">
        <v>6</v>
      </c>
      <c r="R655" s="20">
        <f t="shared" si="54"/>
        <v>0</v>
      </c>
      <c r="S655" s="20">
        <f t="shared" si="55"/>
        <v>0</v>
      </c>
      <c r="T655" s="20">
        <f t="shared" si="56"/>
        <v>0</v>
      </c>
      <c r="U655" s="241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304"/>
      <c r="AG655" s="304"/>
      <c r="AH655" s="44"/>
      <c r="AI655" s="44"/>
      <c r="AJ655" s="304"/>
      <c r="AK655" s="30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14"/>
      <c r="BV655" s="14"/>
      <c r="BW655" s="14"/>
      <c r="BX655" s="14"/>
      <c r="BY655" s="14"/>
      <c r="BZ655" s="14"/>
      <c r="CA655" s="14"/>
      <c r="CB655" s="14"/>
    </row>
    <row r="656" spans="1:80" ht="20.100000000000001" customHeight="1" x14ac:dyDescent="0.25">
      <c r="A656" s="125">
        <v>503</v>
      </c>
      <c r="B656" s="126" t="s">
        <v>603</v>
      </c>
      <c r="C656" s="126" t="s">
        <v>233</v>
      </c>
      <c r="D656" s="126"/>
      <c r="E656" s="127" t="s">
        <v>120</v>
      </c>
      <c r="F656" s="127" t="s">
        <v>121</v>
      </c>
      <c r="G656" s="128">
        <v>30</v>
      </c>
      <c r="H656" s="128">
        <v>6</v>
      </c>
      <c r="I656" s="127" t="s">
        <v>176</v>
      </c>
      <c r="J656" s="129"/>
      <c r="K656" s="126" t="s">
        <v>257</v>
      </c>
      <c r="L656" s="126" t="s">
        <v>161</v>
      </c>
      <c r="M656" s="126"/>
      <c r="N656" s="126" t="s">
        <v>125</v>
      </c>
      <c r="O656" s="126" t="str">
        <f t="shared" si="57"/>
        <v>LANTANA CAMARA ARBUSTIF Variés</v>
      </c>
      <c r="P656" s="130">
        <v>656</v>
      </c>
      <c r="Q656" s="130">
        <v>6</v>
      </c>
      <c r="R656" s="20">
        <f t="shared" si="54"/>
        <v>0</v>
      </c>
      <c r="S656" s="20">
        <f t="shared" si="55"/>
        <v>0</v>
      </c>
      <c r="T656" s="20">
        <f t="shared" si="56"/>
        <v>0</v>
      </c>
      <c r="U656" s="242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304"/>
      <c r="AG656" s="304"/>
      <c r="AH656" s="158"/>
      <c r="AI656" s="158"/>
      <c r="AJ656" s="304"/>
      <c r="AK656" s="304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  <c r="BA656" s="158"/>
      <c r="BB656" s="158"/>
      <c r="BC656" s="158"/>
      <c r="BD656" s="158"/>
      <c r="BE656" s="158"/>
      <c r="BF656" s="158"/>
      <c r="BG656" s="158"/>
      <c r="BH656" s="158"/>
      <c r="BI656" s="158"/>
      <c r="BJ656" s="158"/>
      <c r="BK656" s="158"/>
      <c r="BL656" s="158"/>
      <c r="BM656" s="158"/>
      <c r="BN656" s="158"/>
      <c r="BO656" s="158"/>
      <c r="BP656" s="158"/>
      <c r="BQ656" s="158"/>
      <c r="BR656" s="158"/>
      <c r="BS656" s="158"/>
      <c r="BT656" s="158"/>
      <c r="BU656" s="14"/>
      <c r="BV656" s="14"/>
      <c r="BW656" s="14"/>
      <c r="BX656" s="14"/>
      <c r="BY656" s="14"/>
      <c r="BZ656" s="14"/>
      <c r="CA656" s="14"/>
      <c r="CB656" s="14"/>
    </row>
    <row r="657" spans="1:80" ht="20.100000000000001" customHeight="1" x14ac:dyDescent="0.25">
      <c r="A657" s="23">
        <v>3852</v>
      </c>
      <c r="B657" s="24" t="s">
        <v>607</v>
      </c>
      <c r="C657" s="24" t="s">
        <v>400</v>
      </c>
      <c r="D657" s="24"/>
      <c r="E657" s="66" t="s">
        <v>120</v>
      </c>
      <c r="F657" s="66" t="s">
        <v>121</v>
      </c>
      <c r="G657" s="64">
        <v>30</v>
      </c>
      <c r="H657" s="64">
        <v>6</v>
      </c>
      <c r="I657" s="66" t="s">
        <v>176</v>
      </c>
      <c r="J657" s="72"/>
      <c r="K657" s="24" t="s">
        <v>257</v>
      </c>
      <c r="L657" s="24" t="s">
        <v>161</v>
      </c>
      <c r="M657" s="24"/>
      <c r="N657" s="24" t="s">
        <v>125</v>
      </c>
      <c r="O657" s="24" t="str">
        <f t="shared" si="57"/>
        <v>LANTANA MONTEVIDENSIS Jaune</v>
      </c>
      <c r="P657" s="54">
        <v>657</v>
      </c>
      <c r="Q657" s="54">
        <v>6</v>
      </c>
      <c r="R657" s="20">
        <f t="shared" si="54"/>
        <v>0</v>
      </c>
      <c r="S657" s="20">
        <f t="shared" si="55"/>
        <v>0</v>
      </c>
      <c r="T657" s="20">
        <f t="shared" si="56"/>
        <v>0</v>
      </c>
      <c r="U657" s="241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304"/>
      <c r="AG657" s="304"/>
      <c r="AH657" s="44"/>
      <c r="AI657" s="44"/>
      <c r="AJ657" s="304"/>
      <c r="AK657" s="30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14"/>
      <c r="BV657" s="14"/>
      <c r="BW657" s="14"/>
      <c r="BX657" s="14"/>
      <c r="BY657" s="14"/>
      <c r="BZ657" s="14"/>
      <c r="CA657" s="14"/>
      <c r="CB657" s="14"/>
    </row>
    <row r="658" spans="1:80" ht="20.100000000000001" customHeight="1" x14ac:dyDescent="0.25">
      <c r="A658" s="125">
        <v>26798</v>
      </c>
      <c r="B658" s="126" t="s">
        <v>607</v>
      </c>
      <c r="C658" s="126" t="s">
        <v>1308</v>
      </c>
      <c r="D658" s="126"/>
      <c r="E658" s="127" t="s">
        <v>120</v>
      </c>
      <c r="F658" s="127" t="s">
        <v>121</v>
      </c>
      <c r="G658" s="128">
        <v>30</v>
      </c>
      <c r="H658" s="128">
        <v>6</v>
      </c>
      <c r="I658" s="127" t="s">
        <v>176</v>
      </c>
      <c r="J658" s="129"/>
      <c r="K658" s="126" t="s">
        <v>257</v>
      </c>
      <c r="L658" s="126" t="s">
        <v>161</v>
      </c>
      <c r="M658" s="126" t="s">
        <v>137</v>
      </c>
      <c r="N658" s="126" t="s">
        <v>125</v>
      </c>
      <c r="O658" s="126" t="str">
        <f t="shared" si="57"/>
        <v>LANTANA MONTEVIDENSIS Mauve</v>
      </c>
      <c r="P658" s="130">
        <v>658</v>
      </c>
      <c r="Q658" s="130">
        <v>6</v>
      </c>
      <c r="R658" s="20">
        <f t="shared" si="54"/>
        <v>0</v>
      </c>
      <c r="S658" s="20">
        <f t="shared" si="55"/>
        <v>0</v>
      </c>
      <c r="T658" s="20">
        <f t="shared" si="56"/>
        <v>0</v>
      </c>
      <c r="U658" s="242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304"/>
      <c r="AG658" s="304"/>
      <c r="AH658" s="158"/>
      <c r="AI658" s="158"/>
      <c r="AJ658" s="304"/>
      <c r="AK658" s="304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4"/>
      <c r="BV658" s="14"/>
      <c r="BW658" s="14"/>
      <c r="BX658" s="14"/>
      <c r="BY658" s="14"/>
      <c r="BZ658" s="14"/>
      <c r="CA658" s="14"/>
      <c r="CB658" s="14"/>
    </row>
    <row r="659" spans="1:80" ht="20.100000000000001" customHeight="1" x14ac:dyDescent="0.25">
      <c r="A659" s="23">
        <v>2230</v>
      </c>
      <c r="B659" s="24" t="s">
        <v>608</v>
      </c>
      <c r="C659" s="24" t="s">
        <v>169</v>
      </c>
      <c r="D659" s="24"/>
      <c r="E659" s="66" t="s">
        <v>120</v>
      </c>
      <c r="F659" s="66" t="s">
        <v>121</v>
      </c>
      <c r="G659" s="64">
        <v>30</v>
      </c>
      <c r="H659" s="64">
        <v>5</v>
      </c>
      <c r="I659" s="66" t="s">
        <v>176</v>
      </c>
      <c r="J659" s="72"/>
      <c r="K659" s="24" t="s">
        <v>257</v>
      </c>
      <c r="L659" s="24" t="s">
        <v>132</v>
      </c>
      <c r="M659" s="24"/>
      <c r="N659" s="24" t="s">
        <v>125</v>
      </c>
      <c r="O659" s="24" t="str">
        <f t="shared" si="57"/>
        <v>LAVANDE GROSSO .</v>
      </c>
      <c r="P659" s="54">
        <v>659</v>
      </c>
      <c r="Q659" s="54">
        <v>5</v>
      </c>
      <c r="R659" s="20">
        <f t="shared" ref="R659:R722" si="58">IF(INT(S659)*10=S659*10,,"ERREUR")</f>
        <v>0</v>
      </c>
      <c r="S659" s="20">
        <f t="shared" ref="S659:S722" si="59">T659/G659</f>
        <v>0</v>
      </c>
      <c r="T659" s="20">
        <f t="shared" ref="T659:T722" si="60">SUM(U659:BT659)</f>
        <v>0</v>
      </c>
      <c r="U659" s="241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304"/>
      <c r="AG659" s="304"/>
      <c r="AH659" s="44"/>
      <c r="AI659" s="44"/>
      <c r="AJ659" s="304"/>
      <c r="AK659" s="30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14"/>
      <c r="BV659" s="14"/>
      <c r="BW659" s="14"/>
      <c r="BX659" s="14"/>
      <c r="BY659" s="14"/>
      <c r="BZ659" s="14"/>
      <c r="CA659" s="14"/>
      <c r="CB659" s="14"/>
    </row>
    <row r="660" spans="1:80" ht="20.100000000000001" customHeight="1" x14ac:dyDescent="0.25">
      <c r="A660" s="125">
        <v>23434</v>
      </c>
      <c r="B660" s="126" t="s">
        <v>609</v>
      </c>
      <c r="C660" s="126" t="s">
        <v>610</v>
      </c>
      <c r="D660" s="126"/>
      <c r="E660" s="127" t="s">
        <v>120</v>
      </c>
      <c r="F660" s="127" t="s">
        <v>121</v>
      </c>
      <c r="G660" s="128">
        <v>30</v>
      </c>
      <c r="H660" s="128">
        <v>5</v>
      </c>
      <c r="I660" s="127" t="s">
        <v>176</v>
      </c>
      <c r="J660" s="129">
        <v>5.5E-2</v>
      </c>
      <c r="K660" s="126" t="s">
        <v>257</v>
      </c>
      <c r="L660" s="126" t="s">
        <v>132</v>
      </c>
      <c r="M660" s="126"/>
      <c r="N660" s="126" t="s">
        <v>125</v>
      </c>
      <c r="O660" s="126" t="str">
        <f t="shared" si="57"/>
        <v>LAVANDE STOECHAS Laveanna violet</v>
      </c>
      <c r="P660" s="130">
        <v>660</v>
      </c>
      <c r="Q660" s="130">
        <v>5</v>
      </c>
      <c r="R660" s="20">
        <f t="shared" si="58"/>
        <v>0</v>
      </c>
      <c r="S660" s="20">
        <f t="shared" si="59"/>
        <v>0</v>
      </c>
      <c r="T660" s="20">
        <f t="shared" si="60"/>
        <v>0</v>
      </c>
      <c r="U660" s="242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304"/>
      <c r="AG660" s="304"/>
      <c r="AH660" s="158"/>
      <c r="AI660" s="158"/>
      <c r="AJ660" s="304"/>
      <c r="AK660" s="304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  <c r="BA660" s="158"/>
      <c r="BB660" s="158"/>
      <c r="BC660" s="158"/>
      <c r="BD660" s="158"/>
      <c r="BE660" s="158"/>
      <c r="BF660" s="158"/>
      <c r="BG660" s="158"/>
      <c r="BH660" s="158"/>
      <c r="BI660" s="158"/>
      <c r="BJ660" s="158"/>
      <c r="BK660" s="158"/>
      <c r="BL660" s="158"/>
      <c r="BM660" s="158"/>
      <c r="BN660" s="158"/>
      <c r="BO660" s="158"/>
      <c r="BP660" s="158"/>
      <c r="BQ660" s="158"/>
      <c r="BR660" s="158"/>
      <c r="BS660" s="158"/>
      <c r="BT660" s="158"/>
      <c r="BU660" s="14"/>
      <c r="BV660" s="14"/>
      <c r="BW660" s="14"/>
      <c r="BX660" s="14"/>
      <c r="BY660" s="14"/>
      <c r="BZ660" s="14"/>
      <c r="CA660" s="14"/>
      <c r="CB660" s="14"/>
    </row>
    <row r="661" spans="1:80" ht="20.100000000000001" customHeight="1" x14ac:dyDescent="0.25">
      <c r="A661" s="23">
        <v>3890</v>
      </c>
      <c r="B661" s="24" t="s">
        <v>611</v>
      </c>
      <c r="C661" s="24" t="s">
        <v>401</v>
      </c>
      <c r="D661" s="24"/>
      <c r="E661" s="66" t="s">
        <v>120</v>
      </c>
      <c r="F661" s="66" t="s">
        <v>121</v>
      </c>
      <c r="G661" s="64">
        <v>30</v>
      </c>
      <c r="H661" s="64">
        <v>6</v>
      </c>
      <c r="I661" s="66" t="s">
        <v>176</v>
      </c>
      <c r="J661" s="72"/>
      <c r="K661" s="24" t="s">
        <v>257</v>
      </c>
      <c r="L661" s="24" t="s">
        <v>161</v>
      </c>
      <c r="M661" s="24"/>
      <c r="N661" s="24" t="s">
        <v>125</v>
      </c>
      <c r="O661" s="24" t="str">
        <f t="shared" si="57"/>
        <v>LEONOTIS Orange</v>
      </c>
      <c r="P661" s="54">
        <v>661</v>
      </c>
      <c r="Q661" s="54">
        <v>6</v>
      </c>
      <c r="R661" s="20">
        <f t="shared" si="58"/>
        <v>0</v>
      </c>
      <c r="S661" s="20">
        <f t="shared" si="59"/>
        <v>0</v>
      </c>
      <c r="T661" s="20">
        <f t="shared" si="60"/>
        <v>0</v>
      </c>
      <c r="U661" s="241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304"/>
      <c r="AG661" s="304"/>
      <c r="AH661" s="44"/>
      <c r="AI661" s="44"/>
      <c r="AJ661" s="304"/>
      <c r="AK661" s="30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14"/>
      <c r="BV661" s="14"/>
      <c r="BW661" s="14"/>
      <c r="BX661" s="14"/>
      <c r="BY661" s="14"/>
      <c r="BZ661" s="14"/>
      <c r="CA661" s="14"/>
      <c r="CB661" s="14"/>
    </row>
    <row r="662" spans="1:80" ht="20.100000000000001" customHeight="1" x14ac:dyDescent="0.25">
      <c r="A662" s="125">
        <v>23019</v>
      </c>
      <c r="B662" s="126" t="s">
        <v>612</v>
      </c>
      <c r="C662" s="126" t="s">
        <v>613</v>
      </c>
      <c r="D662" s="126"/>
      <c r="E662" s="127" t="s">
        <v>208</v>
      </c>
      <c r="F662" s="127" t="s">
        <v>121</v>
      </c>
      <c r="G662" s="128">
        <v>30</v>
      </c>
      <c r="H662" s="128">
        <v>8</v>
      </c>
      <c r="I662" s="127" t="s">
        <v>319</v>
      </c>
      <c r="J662" s="129"/>
      <c r="K662" s="126" t="s">
        <v>257</v>
      </c>
      <c r="L662" s="126" t="s">
        <v>347</v>
      </c>
      <c r="M662" s="126"/>
      <c r="N662" s="126" t="s">
        <v>125</v>
      </c>
      <c r="O662" s="126" t="str">
        <f t="shared" si="57"/>
        <v>LIMONIUM  Perezii</v>
      </c>
      <c r="P662" s="130">
        <v>662</v>
      </c>
      <c r="Q662" s="130">
        <v>8</v>
      </c>
      <c r="R662" s="20">
        <f t="shared" si="58"/>
        <v>0</v>
      </c>
      <c r="S662" s="20">
        <f t="shared" si="59"/>
        <v>0</v>
      </c>
      <c r="T662" s="20">
        <f t="shared" si="60"/>
        <v>0</v>
      </c>
      <c r="U662" s="242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304"/>
      <c r="AG662" s="304"/>
      <c r="AH662" s="158"/>
      <c r="AI662" s="158"/>
      <c r="AJ662" s="304"/>
      <c r="AK662" s="304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  <c r="BA662" s="158"/>
      <c r="BB662" s="158"/>
      <c r="BC662" s="158"/>
      <c r="BD662" s="158"/>
      <c r="BE662" s="158"/>
      <c r="BF662" s="158"/>
      <c r="BG662" s="158"/>
      <c r="BH662" s="158"/>
      <c r="BI662" s="158"/>
      <c r="BJ662" s="158"/>
      <c r="BK662" s="158"/>
      <c r="BL662" s="158"/>
      <c r="BM662" s="158"/>
      <c r="BN662" s="158"/>
      <c r="BO662" s="158"/>
      <c r="BP662" s="158"/>
      <c r="BQ662" s="158"/>
      <c r="BR662" s="158"/>
      <c r="BS662" s="158"/>
      <c r="BT662" s="158"/>
      <c r="BU662" s="14"/>
      <c r="BV662" s="14"/>
      <c r="BW662" s="14"/>
      <c r="BX662" s="14"/>
      <c r="BY662" s="14"/>
      <c r="BZ662" s="14"/>
      <c r="CA662" s="14"/>
      <c r="CB662" s="14"/>
    </row>
    <row r="663" spans="1:80" ht="20.100000000000001" customHeight="1" x14ac:dyDescent="0.25">
      <c r="A663" s="23">
        <v>26432</v>
      </c>
      <c r="B663" s="24" t="s">
        <v>615</v>
      </c>
      <c r="C663" s="24" t="s">
        <v>1657</v>
      </c>
      <c r="D663" s="24" t="s">
        <v>1642</v>
      </c>
      <c r="E663" s="66" t="s">
        <v>120</v>
      </c>
      <c r="F663" s="66" t="s">
        <v>121</v>
      </c>
      <c r="G663" s="64">
        <v>30</v>
      </c>
      <c r="H663" s="64">
        <v>6</v>
      </c>
      <c r="I663" s="66" t="s">
        <v>120</v>
      </c>
      <c r="J663" s="72">
        <v>0.06</v>
      </c>
      <c r="K663" s="24" t="s">
        <v>257</v>
      </c>
      <c r="L663" s="24" t="s">
        <v>161</v>
      </c>
      <c r="M663" s="24" t="s">
        <v>137</v>
      </c>
      <c r="N663" s="24" t="s">
        <v>125</v>
      </c>
      <c r="O663" s="24" t="str">
        <f t="shared" si="57"/>
        <v>LOBELIA RICHARDII Glow Azure</v>
      </c>
      <c r="P663" s="54">
        <v>663</v>
      </c>
      <c r="Q663" s="54">
        <v>6</v>
      </c>
      <c r="R663" s="20">
        <f t="shared" si="58"/>
        <v>0</v>
      </c>
      <c r="S663" s="20">
        <f t="shared" si="59"/>
        <v>0</v>
      </c>
      <c r="T663" s="20">
        <f t="shared" si="60"/>
        <v>0</v>
      </c>
      <c r="U663" s="303"/>
      <c r="V663" s="304"/>
      <c r="W663" s="304"/>
      <c r="X663" s="304"/>
      <c r="Y663" s="304"/>
      <c r="Z663" s="304"/>
      <c r="AA663" s="304"/>
      <c r="AB663" s="304"/>
      <c r="AC663" s="304"/>
      <c r="AD663" s="44"/>
      <c r="AE663" s="44"/>
      <c r="AF663" s="304"/>
      <c r="AG663" s="304"/>
      <c r="AH663" s="44"/>
      <c r="AI663" s="44"/>
      <c r="AJ663" s="304"/>
      <c r="AK663" s="30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14"/>
      <c r="BV663" s="14"/>
      <c r="BW663" s="14"/>
      <c r="BX663" s="14"/>
      <c r="BY663" s="14"/>
      <c r="BZ663" s="14"/>
      <c r="CA663" s="14"/>
      <c r="CB663" s="14"/>
    </row>
    <row r="664" spans="1:80" ht="20.100000000000001" customHeight="1" x14ac:dyDescent="0.25">
      <c r="A664" s="125">
        <v>14449</v>
      </c>
      <c r="B664" s="126" t="s">
        <v>615</v>
      </c>
      <c r="C664" s="126" t="s">
        <v>1309</v>
      </c>
      <c r="D664" s="126" t="s">
        <v>1642</v>
      </c>
      <c r="E664" s="127" t="s">
        <v>120</v>
      </c>
      <c r="F664" s="127" t="s">
        <v>121</v>
      </c>
      <c r="G664" s="128">
        <v>30</v>
      </c>
      <c r="H664" s="128">
        <v>6</v>
      </c>
      <c r="I664" s="127" t="s">
        <v>120</v>
      </c>
      <c r="J664" s="129">
        <v>4.1000000000000002E-2</v>
      </c>
      <c r="K664" s="126" t="s">
        <v>257</v>
      </c>
      <c r="L664" s="126" t="s">
        <v>161</v>
      </c>
      <c r="M664" s="126"/>
      <c r="N664" s="126" t="s">
        <v>125</v>
      </c>
      <c r="O664" s="126" t="str">
        <f t="shared" si="57"/>
        <v xml:space="preserve">LOBELIA RICHARDII Star Deep Blue </v>
      </c>
      <c r="P664" s="130">
        <v>664</v>
      </c>
      <c r="Q664" s="130">
        <v>6</v>
      </c>
      <c r="R664" s="20">
        <f t="shared" si="58"/>
        <v>0</v>
      </c>
      <c r="S664" s="20">
        <f t="shared" si="59"/>
        <v>0</v>
      </c>
      <c r="T664" s="20">
        <f t="shared" si="60"/>
        <v>0</v>
      </c>
      <c r="U664" s="303"/>
      <c r="V664" s="304"/>
      <c r="W664" s="304"/>
      <c r="X664" s="304"/>
      <c r="Y664" s="304"/>
      <c r="Z664" s="304"/>
      <c r="AA664" s="304"/>
      <c r="AB664" s="304"/>
      <c r="AC664" s="304"/>
      <c r="AD664" s="158"/>
      <c r="AE664" s="158"/>
      <c r="AF664" s="304"/>
      <c r="AG664" s="304"/>
      <c r="AH664" s="158"/>
      <c r="AI664" s="158"/>
      <c r="AJ664" s="304"/>
      <c r="AK664" s="304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4"/>
      <c r="BV664" s="14"/>
      <c r="BW664" s="14"/>
      <c r="BX664" s="14"/>
      <c r="BY664" s="14"/>
      <c r="BZ664" s="14"/>
      <c r="CA664" s="14"/>
      <c r="CB664" s="14"/>
    </row>
    <row r="665" spans="1:80" ht="20.100000000000001" customHeight="1" x14ac:dyDescent="0.25">
      <c r="A665" s="23">
        <v>26846</v>
      </c>
      <c r="B665" s="24" t="s">
        <v>615</v>
      </c>
      <c r="C665" s="24" t="s">
        <v>1310</v>
      </c>
      <c r="D665" s="24" t="s">
        <v>1642</v>
      </c>
      <c r="E665" s="66" t="s">
        <v>120</v>
      </c>
      <c r="F665" s="66" t="s">
        <v>121</v>
      </c>
      <c r="G665" s="64">
        <v>30</v>
      </c>
      <c r="H665" s="64">
        <v>6</v>
      </c>
      <c r="I665" s="66" t="s">
        <v>120</v>
      </c>
      <c r="J665" s="72">
        <v>0.05</v>
      </c>
      <c r="K665" s="24" t="s">
        <v>257</v>
      </c>
      <c r="L665" s="24" t="s">
        <v>161</v>
      </c>
      <c r="M665" s="24" t="s">
        <v>137</v>
      </c>
      <c r="N665" s="24" t="s">
        <v>125</v>
      </c>
      <c r="O665" s="24" t="str">
        <f t="shared" si="57"/>
        <v>LOBELIA RICHARDII Star Firefly Pink</v>
      </c>
      <c r="P665" s="54">
        <v>665</v>
      </c>
      <c r="Q665" s="54">
        <v>6</v>
      </c>
      <c r="R665" s="20">
        <f t="shared" si="58"/>
        <v>0</v>
      </c>
      <c r="S665" s="20">
        <f t="shared" si="59"/>
        <v>0</v>
      </c>
      <c r="T665" s="20">
        <f t="shared" si="60"/>
        <v>0</v>
      </c>
      <c r="U665" s="303"/>
      <c r="V665" s="304"/>
      <c r="W665" s="304"/>
      <c r="X665" s="304"/>
      <c r="Y665" s="304"/>
      <c r="Z665" s="304"/>
      <c r="AA665" s="304"/>
      <c r="AB665" s="304"/>
      <c r="AC665" s="304"/>
      <c r="AD665" s="44"/>
      <c r="AE665" s="44"/>
      <c r="AF665" s="304"/>
      <c r="AG665" s="304"/>
      <c r="AH665" s="44"/>
      <c r="AI665" s="44"/>
      <c r="AJ665" s="304"/>
      <c r="AK665" s="30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14"/>
      <c r="BV665" s="14"/>
      <c r="BW665" s="14"/>
      <c r="BX665" s="14"/>
      <c r="BY665" s="14"/>
      <c r="BZ665" s="14"/>
      <c r="CA665" s="14"/>
      <c r="CB665" s="14"/>
    </row>
    <row r="666" spans="1:80" ht="20.100000000000001" customHeight="1" x14ac:dyDescent="0.25">
      <c r="A666" s="125">
        <v>14452</v>
      </c>
      <c r="B666" s="126" t="s">
        <v>615</v>
      </c>
      <c r="C666" s="126" t="s">
        <v>1311</v>
      </c>
      <c r="D666" s="126" t="s">
        <v>1642</v>
      </c>
      <c r="E666" s="127" t="s">
        <v>120</v>
      </c>
      <c r="F666" s="127" t="s">
        <v>121</v>
      </c>
      <c r="G666" s="128">
        <v>30</v>
      </c>
      <c r="H666" s="128">
        <v>6</v>
      </c>
      <c r="I666" s="127" t="s">
        <v>120</v>
      </c>
      <c r="J666" s="129">
        <v>4.1000000000000002E-2</v>
      </c>
      <c r="K666" s="126" t="s">
        <v>257</v>
      </c>
      <c r="L666" s="126" t="s">
        <v>161</v>
      </c>
      <c r="M666" s="126"/>
      <c r="N666" s="126" t="s">
        <v>125</v>
      </c>
      <c r="O666" s="126" t="str">
        <f t="shared" si="57"/>
        <v xml:space="preserve">LOBELIA RICHARDII Star White </v>
      </c>
      <c r="P666" s="130">
        <v>666</v>
      </c>
      <c r="Q666" s="130">
        <v>6</v>
      </c>
      <c r="R666" s="20">
        <f t="shared" si="58"/>
        <v>0</v>
      </c>
      <c r="S666" s="20">
        <f t="shared" si="59"/>
        <v>0</v>
      </c>
      <c r="T666" s="20">
        <f t="shared" si="60"/>
        <v>0</v>
      </c>
      <c r="U666" s="303"/>
      <c r="V666" s="304"/>
      <c r="W666" s="304"/>
      <c r="X666" s="304"/>
      <c r="Y666" s="304"/>
      <c r="Z666" s="304"/>
      <c r="AA666" s="304"/>
      <c r="AB666" s="304"/>
      <c r="AC666" s="304"/>
      <c r="AD666" s="158"/>
      <c r="AE666" s="158"/>
      <c r="AF666" s="304"/>
      <c r="AG666" s="304"/>
      <c r="AH666" s="158"/>
      <c r="AI666" s="158"/>
      <c r="AJ666" s="304"/>
      <c r="AK666" s="304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  <c r="BA666" s="158"/>
      <c r="BB666" s="158"/>
      <c r="BC666" s="158"/>
      <c r="BD666" s="158"/>
      <c r="BE666" s="158"/>
      <c r="BF666" s="158"/>
      <c r="BG666" s="158"/>
      <c r="BH666" s="158"/>
      <c r="BI666" s="158"/>
      <c r="BJ666" s="158"/>
      <c r="BK666" s="158"/>
      <c r="BL666" s="158"/>
      <c r="BM666" s="158"/>
      <c r="BN666" s="158"/>
      <c r="BO666" s="158"/>
      <c r="BP666" s="158"/>
      <c r="BQ666" s="158"/>
      <c r="BR666" s="158"/>
      <c r="BS666" s="158"/>
      <c r="BT666" s="158"/>
      <c r="BU666" s="14"/>
      <c r="BV666" s="14"/>
      <c r="BW666" s="14"/>
      <c r="BX666" s="14"/>
      <c r="BY666" s="14"/>
      <c r="BZ666" s="14"/>
      <c r="CA666" s="14"/>
      <c r="CB666" s="14"/>
    </row>
    <row r="667" spans="1:80" ht="20.100000000000001" customHeight="1" x14ac:dyDescent="0.25">
      <c r="A667" s="23">
        <v>14443</v>
      </c>
      <c r="B667" s="24" t="s">
        <v>615</v>
      </c>
      <c r="C667" s="24" t="s">
        <v>1312</v>
      </c>
      <c r="D667" s="24" t="s">
        <v>1642</v>
      </c>
      <c r="E667" s="66" t="s">
        <v>120</v>
      </c>
      <c r="F667" s="66" t="s">
        <v>121</v>
      </c>
      <c r="G667" s="64">
        <v>30</v>
      </c>
      <c r="H667" s="64">
        <v>6</v>
      </c>
      <c r="I667" s="66" t="s">
        <v>120</v>
      </c>
      <c r="J667" s="72">
        <v>0.05</v>
      </c>
      <c r="K667" s="24" t="s">
        <v>257</v>
      </c>
      <c r="L667" s="24" t="s">
        <v>161</v>
      </c>
      <c r="M667" s="24" t="s">
        <v>137</v>
      </c>
      <c r="N667" s="24" t="s">
        <v>125</v>
      </c>
      <c r="O667" s="24" t="str">
        <f t="shared" si="57"/>
        <v>LOBELIA RICHARDII Hot Royal Blue</v>
      </c>
      <c r="P667" s="54">
        <v>667</v>
      </c>
      <c r="Q667" s="54">
        <v>6</v>
      </c>
      <c r="R667" s="20">
        <f t="shared" si="58"/>
        <v>0</v>
      </c>
      <c r="S667" s="20">
        <f t="shared" si="59"/>
        <v>0</v>
      </c>
      <c r="T667" s="20">
        <f t="shared" si="60"/>
        <v>0</v>
      </c>
      <c r="U667" s="303"/>
      <c r="V667" s="304"/>
      <c r="W667" s="304"/>
      <c r="X667" s="304"/>
      <c r="Y667" s="304"/>
      <c r="Z667" s="304"/>
      <c r="AA667" s="304"/>
      <c r="AB667" s="304"/>
      <c r="AC667" s="304"/>
      <c r="AD667" s="44"/>
      <c r="AE667" s="44"/>
      <c r="AF667" s="304"/>
      <c r="AG667" s="304"/>
      <c r="AH667" s="44"/>
      <c r="AI667" s="44"/>
      <c r="AJ667" s="304"/>
      <c r="AK667" s="30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14"/>
      <c r="BV667" s="14"/>
      <c r="BW667" s="14"/>
      <c r="BX667" s="14"/>
      <c r="BY667" s="14"/>
      <c r="BZ667" s="14"/>
      <c r="CA667" s="14"/>
      <c r="CB667" s="14"/>
    </row>
    <row r="668" spans="1:80" ht="20.100000000000001" customHeight="1" x14ac:dyDescent="0.25">
      <c r="A668" s="125">
        <v>15117</v>
      </c>
      <c r="B668" s="126" t="s">
        <v>615</v>
      </c>
      <c r="C668" s="126" t="s">
        <v>1313</v>
      </c>
      <c r="D668" s="126" t="s">
        <v>1642</v>
      </c>
      <c r="E668" s="127" t="s">
        <v>120</v>
      </c>
      <c r="F668" s="127" t="s">
        <v>121</v>
      </c>
      <c r="G668" s="128">
        <v>30</v>
      </c>
      <c r="H668" s="128">
        <v>6</v>
      </c>
      <c r="I668" s="127" t="s">
        <v>120</v>
      </c>
      <c r="J668" s="129">
        <v>0.05</v>
      </c>
      <c r="K668" s="126" t="s">
        <v>257</v>
      </c>
      <c r="L668" s="126" t="s">
        <v>161</v>
      </c>
      <c r="M668" s="126" t="s">
        <v>137</v>
      </c>
      <c r="N668" s="126" t="s">
        <v>125</v>
      </c>
      <c r="O668" s="126" t="str">
        <f t="shared" si="57"/>
        <v>LOBELIA RICHARDII Hot Snow White</v>
      </c>
      <c r="P668" s="130">
        <v>668</v>
      </c>
      <c r="Q668" s="130">
        <v>6</v>
      </c>
      <c r="R668" s="20">
        <f t="shared" si="58"/>
        <v>0</v>
      </c>
      <c r="S668" s="20">
        <f t="shared" si="59"/>
        <v>0</v>
      </c>
      <c r="T668" s="20">
        <f t="shared" si="60"/>
        <v>0</v>
      </c>
      <c r="U668" s="303"/>
      <c r="V668" s="304"/>
      <c r="W668" s="304"/>
      <c r="X668" s="304"/>
      <c r="Y668" s="304"/>
      <c r="Z668" s="304"/>
      <c r="AA668" s="304"/>
      <c r="AB668" s="304"/>
      <c r="AC668" s="304"/>
      <c r="AD668" s="158"/>
      <c r="AE668" s="158"/>
      <c r="AF668" s="304"/>
      <c r="AG668" s="304"/>
      <c r="AH668" s="158"/>
      <c r="AI668" s="158"/>
      <c r="AJ668" s="304"/>
      <c r="AK668" s="304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  <c r="BA668" s="158"/>
      <c r="BB668" s="158"/>
      <c r="BC668" s="158"/>
      <c r="BD668" s="158"/>
      <c r="BE668" s="158"/>
      <c r="BF668" s="158"/>
      <c r="BG668" s="158"/>
      <c r="BH668" s="158"/>
      <c r="BI668" s="158"/>
      <c r="BJ668" s="158"/>
      <c r="BK668" s="158"/>
      <c r="BL668" s="158"/>
      <c r="BM668" s="158"/>
      <c r="BN668" s="158"/>
      <c r="BO668" s="158"/>
      <c r="BP668" s="158"/>
      <c r="BQ668" s="158"/>
      <c r="BR668" s="158"/>
      <c r="BS668" s="158"/>
      <c r="BT668" s="158"/>
      <c r="BU668" s="14"/>
      <c r="BV668" s="14"/>
      <c r="BW668" s="14"/>
      <c r="BX668" s="14"/>
      <c r="BY668" s="14"/>
      <c r="BZ668" s="14"/>
      <c r="CA668" s="14"/>
      <c r="CB668" s="14"/>
    </row>
    <row r="669" spans="1:80" ht="20.100000000000001" customHeight="1" x14ac:dyDescent="0.25">
      <c r="A669" s="23">
        <v>14446</v>
      </c>
      <c r="B669" s="24" t="s">
        <v>615</v>
      </c>
      <c r="C669" s="24" t="s">
        <v>1314</v>
      </c>
      <c r="D669" s="24" t="s">
        <v>1642</v>
      </c>
      <c r="E669" s="66" t="s">
        <v>120</v>
      </c>
      <c r="F669" s="66" t="s">
        <v>121</v>
      </c>
      <c r="G669" s="64">
        <v>30</v>
      </c>
      <c r="H669" s="64">
        <v>6</v>
      </c>
      <c r="I669" s="66" t="s">
        <v>120</v>
      </c>
      <c r="J669" s="72">
        <v>0.05</v>
      </c>
      <c r="K669" s="24" t="s">
        <v>257</v>
      </c>
      <c r="L669" s="24" t="s">
        <v>161</v>
      </c>
      <c r="M669" s="24" t="s">
        <v>137</v>
      </c>
      <c r="N669" s="24" t="s">
        <v>125</v>
      </c>
      <c r="O669" s="24" t="str">
        <f t="shared" si="57"/>
        <v>LOBELIA RICHARDII Hot Water Blue</v>
      </c>
      <c r="P669" s="54">
        <v>669</v>
      </c>
      <c r="Q669" s="54">
        <v>6</v>
      </c>
      <c r="R669" s="20">
        <f t="shared" si="58"/>
        <v>0</v>
      </c>
      <c r="S669" s="20">
        <f t="shared" si="59"/>
        <v>0</v>
      </c>
      <c r="T669" s="20">
        <f t="shared" si="60"/>
        <v>0</v>
      </c>
      <c r="U669" s="303"/>
      <c r="V669" s="304"/>
      <c r="W669" s="304"/>
      <c r="X669" s="304"/>
      <c r="Y669" s="304"/>
      <c r="Z669" s="304"/>
      <c r="AA669" s="304"/>
      <c r="AB669" s="304"/>
      <c r="AC669" s="304"/>
      <c r="AD669" s="44"/>
      <c r="AE669" s="44"/>
      <c r="AF669" s="304"/>
      <c r="AG669" s="304"/>
      <c r="AH669" s="44"/>
      <c r="AI669" s="44"/>
      <c r="AJ669" s="304"/>
      <c r="AK669" s="30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14"/>
      <c r="BV669" s="14"/>
      <c r="BW669" s="14"/>
      <c r="BX669" s="14"/>
      <c r="BY669" s="14"/>
      <c r="BZ669" s="14"/>
      <c r="CA669" s="14"/>
      <c r="CB669" s="14"/>
    </row>
    <row r="670" spans="1:80" ht="20.100000000000001" customHeight="1" x14ac:dyDescent="0.25">
      <c r="A670" s="125">
        <v>15599</v>
      </c>
      <c r="B670" s="126" t="s">
        <v>616</v>
      </c>
      <c r="C670" s="126" t="s">
        <v>1315</v>
      </c>
      <c r="D670" s="126"/>
      <c r="E670" s="127" t="s">
        <v>208</v>
      </c>
      <c r="F670" s="127" t="s">
        <v>121</v>
      </c>
      <c r="G670" s="128">
        <v>30</v>
      </c>
      <c r="H670" s="128">
        <v>5</v>
      </c>
      <c r="I670" s="127" t="s">
        <v>176</v>
      </c>
      <c r="J670" s="129"/>
      <c r="K670" s="126" t="s">
        <v>257</v>
      </c>
      <c r="L670" s="126" t="s">
        <v>132</v>
      </c>
      <c r="M670" s="126"/>
      <c r="N670" s="126" t="s">
        <v>125</v>
      </c>
      <c r="O670" s="126" t="str">
        <f t="shared" si="57"/>
        <v>LOBELIA SPECIOSA Starship Blue</v>
      </c>
      <c r="P670" s="130">
        <v>670</v>
      </c>
      <c r="Q670" s="130">
        <v>5</v>
      </c>
      <c r="R670" s="20">
        <f t="shared" si="58"/>
        <v>0</v>
      </c>
      <c r="S670" s="20">
        <f t="shared" si="59"/>
        <v>0</v>
      </c>
      <c r="T670" s="20">
        <f t="shared" si="60"/>
        <v>0</v>
      </c>
      <c r="U670" s="242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304"/>
      <c r="AG670" s="304"/>
      <c r="AH670" s="158"/>
      <c r="AI670" s="158"/>
      <c r="AJ670" s="304"/>
      <c r="AK670" s="304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  <c r="BA670" s="158"/>
      <c r="BB670" s="158"/>
      <c r="BC670" s="158"/>
      <c r="BD670" s="158"/>
      <c r="BE670" s="158"/>
      <c r="BF670" s="158"/>
      <c r="BG670" s="158"/>
      <c r="BH670" s="158"/>
      <c r="BI670" s="158"/>
      <c r="BJ670" s="158"/>
      <c r="BK670" s="158"/>
      <c r="BL670" s="158"/>
      <c r="BM670" s="158"/>
      <c r="BN670" s="158"/>
      <c r="BO670" s="158"/>
      <c r="BP670" s="158"/>
      <c r="BQ670" s="158"/>
      <c r="BR670" s="158"/>
      <c r="BS670" s="158"/>
      <c r="BT670" s="158"/>
      <c r="BU670" s="14"/>
      <c r="BV670" s="14"/>
      <c r="BW670" s="14"/>
      <c r="BX670" s="14"/>
      <c r="BY670" s="14"/>
      <c r="BZ670" s="14"/>
      <c r="CA670" s="14"/>
      <c r="CB670" s="14"/>
    </row>
    <row r="671" spans="1:80" ht="20.100000000000001" customHeight="1" x14ac:dyDescent="0.25">
      <c r="A671" s="23">
        <v>14456</v>
      </c>
      <c r="B671" s="24" t="s">
        <v>616</v>
      </c>
      <c r="C671" s="24" t="s">
        <v>1316</v>
      </c>
      <c r="D671" s="24"/>
      <c r="E671" s="66" t="s">
        <v>208</v>
      </c>
      <c r="F671" s="66" t="s">
        <v>121</v>
      </c>
      <c r="G671" s="64">
        <v>30</v>
      </c>
      <c r="H671" s="64">
        <v>5</v>
      </c>
      <c r="I671" s="66" t="s">
        <v>176</v>
      </c>
      <c r="J671" s="72"/>
      <c r="K671" s="24" t="s">
        <v>257</v>
      </c>
      <c r="L671" s="24" t="s">
        <v>132</v>
      </c>
      <c r="M671" s="24"/>
      <c r="N671" s="24" t="s">
        <v>125</v>
      </c>
      <c r="O671" s="24" t="str">
        <f t="shared" si="57"/>
        <v>LOBELIA SPECIOSA Starship Scarlet</v>
      </c>
      <c r="P671" s="54">
        <v>671</v>
      </c>
      <c r="Q671" s="54">
        <v>5</v>
      </c>
      <c r="R671" s="20">
        <f t="shared" si="58"/>
        <v>0</v>
      </c>
      <c r="S671" s="20">
        <f t="shared" si="59"/>
        <v>0</v>
      </c>
      <c r="T671" s="20">
        <f t="shared" si="60"/>
        <v>0</v>
      </c>
      <c r="U671" s="241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304"/>
      <c r="AG671" s="304"/>
      <c r="AH671" s="44"/>
      <c r="AI671" s="44"/>
      <c r="AJ671" s="304"/>
      <c r="AK671" s="30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14"/>
      <c r="BV671" s="14"/>
      <c r="BW671" s="14"/>
      <c r="BX671" s="14"/>
      <c r="BY671" s="14"/>
      <c r="BZ671" s="14"/>
      <c r="CA671" s="14"/>
      <c r="CB671" s="14"/>
    </row>
    <row r="672" spans="1:80" ht="20.100000000000001" customHeight="1" x14ac:dyDescent="0.25">
      <c r="A672" s="125">
        <v>25059</v>
      </c>
      <c r="B672" s="126" t="s">
        <v>617</v>
      </c>
      <c r="C672" s="126" t="s">
        <v>1317</v>
      </c>
      <c r="D672" s="126" t="s">
        <v>1626</v>
      </c>
      <c r="E672" s="127" t="s">
        <v>120</v>
      </c>
      <c r="F672" s="127" t="s">
        <v>121</v>
      </c>
      <c r="G672" s="128">
        <v>30</v>
      </c>
      <c r="H672" s="128">
        <v>6</v>
      </c>
      <c r="I672" s="127" t="s">
        <v>131</v>
      </c>
      <c r="J672" s="129">
        <v>0.06</v>
      </c>
      <c r="K672" s="126" t="s">
        <v>257</v>
      </c>
      <c r="L672" s="126" t="s">
        <v>161</v>
      </c>
      <c r="M672" s="126"/>
      <c r="N672" s="126" t="s">
        <v>125</v>
      </c>
      <c r="O672" s="126" t="str">
        <f t="shared" si="57"/>
        <v>LOBULARIA Stream Compact White</v>
      </c>
      <c r="P672" s="130">
        <v>672</v>
      </c>
      <c r="Q672" s="130">
        <v>6</v>
      </c>
      <c r="R672" s="20">
        <f t="shared" si="58"/>
        <v>0</v>
      </c>
      <c r="S672" s="20">
        <f t="shared" si="59"/>
        <v>0</v>
      </c>
      <c r="T672" s="20">
        <f t="shared" si="60"/>
        <v>0</v>
      </c>
      <c r="U672" s="303"/>
      <c r="V672" s="304"/>
      <c r="W672" s="304"/>
      <c r="X672" s="304"/>
      <c r="Y672" s="304"/>
      <c r="Z672" s="304"/>
      <c r="AA672" s="304"/>
      <c r="AB672" s="304"/>
      <c r="AC672" s="304"/>
      <c r="AD672" s="304"/>
      <c r="AE672" s="304"/>
      <c r="AF672" s="304"/>
      <c r="AG672" s="304"/>
      <c r="AH672" s="158"/>
      <c r="AI672" s="158"/>
      <c r="AJ672" s="304"/>
      <c r="AK672" s="304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  <c r="BA672" s="158"/>
      <c r="BB672" s="158"/>
      <c r="BC672" s="158"/>
      <c r="BD672" s="158"/>
      <c r="BE672" s="158"/>
      <c r="BF672" s="158"/>
      <c r="BG672" s="158"/>
      <c r="BH672" s="158"/>
      <c r="BI672" s="158"/>
      <c r="BJ672" s="158"/>
      <c r="BK672" s="158"/>
      <c r="BL672" s="158"/>
      <c r="BM672" s="158"/>
      <c r="BN672" s="158"/>
      <c r="BO672" s="158"/>
      <c r="BP672" s="158"/>
      <c r="BQ672" s="158"/>
      <c r="BR672" s="158"/>
      <c r="BS672" s="158"/>
      <c r="BT672" s="158"/>
      <c r="BU672" s="14"/>
      <c r="BV672" s="14"/>
      <c r="BW672" s="14"/>
      <c r="BX672" s="14"/>
      <c r="BY672" s="14"/>
      <c r="BZ672" s="14"/>
      <c r="CA672" s="14"/>
      <c r="CB672" s="14"/>
    </row>
    <row r="673" spans="1:80" ht="20.100000000000001" customHeight="1" x14ac:dyDescent="0.25">
      <c r="A673" s="23">
        <v>11975</v>
      </c>
      <c r="B673" s="24" t="s">
        <v>617</v>
      </c>
      <c r="C673" s="24" t="s">
        <v>1318</v>
      </c>
      <c r="D673" s="24" t="s">
        <v>1626</v>
      </c>
      <c r="E673" s="66" t="s">
        <v>120</v>
      </c>
      <c r="F673" s="66" t="s">
        <v>121</v>
      </c>
      <c r="G673" s="64">
        <v>30</v>
      </c>
      <c r="H673" s="64">
        <v>6</v>
      </c>
      <c r="I673" s="66" t="s">
        <v>131</v>
      </c>
      <c r="J673" s="72">
        <v>0.06</v>
      </c>
      <c r="K673" s="24" t="s">
        <v>257</v>
      </c>
      <c r="L673" s="24" t="s">
        <v>161</v>
      </c>
      <c r="M673" s="24"/>
      <c r="N673" s="24" t="s">
        <v>125</v>
      </c>
      <c r="O673" s="24" t="str">
        <f t="shared" si="57"/>
        <v xml:space="preserve">LOBULARIA Purple Stream </v>
      </c>
      <c r="P673" s="54">
        <v>673</v>
      </c>
      <c r="Q673" s="54">
        <v>6</v>
      </c>
      <c r="R673" s="20">
        <f t="shared" si="58"/>
        <v>0</v>
      </c>
      <c r="S673" s="20">
        <f t="shared" si="59"/>
        <v>0</v>
      </c>
      <c r="T673" s="20">
        <f t="shared" si="60"/>
        <v>0</v>
      </c>
      <c r="U673" s="303"/>
      <c r="V673" s="304"/>
      <c r="W673" s="304"/>
      <c r="X673" s="304"/>
      <c r="Y673" s="304"/>
      <c r="Z673" s="304"/>
      <c r="AA673" s="304"/>
      <c r="AB673" s="304"/>
      <c r="AC673" s="304"/>
      <c r="AD673" s="304"/>
      <c r="AE673" s="304"/>
      <c r="AF673" s="304"/>
      <c r="AG673" s="304"/>
      <c r="AH673" s="44"/>
      <c r="AI673" s="44"/>
      <c r="AJ673" s="304"/>
      <c r="AK673" s="30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14"/>
      <c r="BV673" s="14"/>
      <c r="BW673" s="14"/>
      <c r="BX673" s="14"/>
      <c r="BY673" s="14"/>
      <c r="BZ673" s="14"/>
      <c r="CA673" s="14"/>
      <c r="CB673" s="14"/>
    </row>
    <row r="674" spans="1:80" ht="20.100000000000001" customHeight="1" x14ac:dyDescent="0.25">
      <c r="A674" s="125">
        <v>15344</v>
      </c>
      <c r="B674" s="126" t="s">
        <v>617</v>
      </c>
      <c r="C674" s="126" t="s">
        <v>1319</v>
      </c>
      <c r="D674" s="126" t="s">
        <v>1626</v>
      </c>
      <c r="E674" s="127" t="s">
        <v>120</v>
      </c>
      <c r="F674" s="127" t="s">
        <v>121</v>
      </c>
      <c r="G674" s="128">
        <v>30</v>
      </c>
      <c r="H674" s="128">
        <v>6</v>
      </c>
      <c r="I674" s="127" t="s">
        <v>131</v>
      </c>
      <c r="J674" s="129">
        <v>0.06</v>
      </c>
      <c r="K674" s="126" t="s">
        <v>257</v>
      </c>
      <c r="L674" s="126" t="s">
        <v>161</v>
      </c>
      <c r="M674" s="126"/>
      <c r="N674" s="126" t="s">
        <v>125</v>
      </c>
      <c r="O674" s="126" t="str">
        <f t="shared" si="57"/>
        <v>LOBULARIA Raspberry Stream</v>
      </c>
      <c r="P674" s="130">
        <v>674</v>
      </c>
      <c r="Q674" s="130">
        <v>6</v>
      </c>
      <c r="R674" s="20">
        <f t="shared" si="58"/>
        <v>0</v>
      </c>
      <c r="S674" s="20">
        <f t="shared" si="59"/>
        <v>0</v>
      </c>
      <c r="T674" s="20">
        <f t="shared" si="60"/>
        <v>0</v>
      </c>
      <c r="U674" s="303"/>
      <c r="V674" s="304"/>
      <c r="W674" s="304"/>
      <c r="X674" s="304"/>
      <c r="Y674" s="304"/>
      <c r="Z674" s="304"/>
      <c r="AA674" s="304"/>
      <c r="AB674" s="304"/>
      <c r="AC674" s="304"/>
      <c r="AD674" s="304"/>
      <c r="AE674" s="304"/>
      <c r="AF674" s="304"/>
      <c r="AG674" s="304"/>
      <c r="AH674" s="158"/>
      <c r="AI674" s="158"/>
      <c r="AJ674" s="304"/>
      <c r="AK674" s="304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  <c r="BA674" s="158"/>
      <c r="BB674" s="158"/>
      <c r="BC674" s="158"/>
      <c r="BD674" s="158"/>
      <c r="BE674" s="158"/>
      <c r="BF674" s="158"/>
      <c r="BG674" s="158"/>
      <c r="BH674" s="158"/>
      <c r="BI674" s="158"/>
      <c r="BJ674" s="158"/>
      <c r="BK674" s="158"/>
      <c r="BL674" s="158"/>
      <c r="BM674" s="158"/>
      <c r="BN674" s="158"/>
      <c r="BO674" s="158"/>
      <c r="BP674" s="158"/>
      <c r="BQ674" s="158"/>
      <c r="BR674" s="158"/>
      <c r="BS674" s="158"/>
      <c r="BT674" s="158"/>
      <c r="BU674" s="14"/>
      <c r="BV674" s="14"/>
      <c r="BW674" s="14"/>
      <c r="BX674" s="14"/>
      <c r="BY674" s="14"/>
      <c r="BZ674" s="14"/>
      <c r="CA674" s="14"/>
      <c r="CB674" s="14"/>
    </row>
    <row r="675" spans="1:80" ht="20.100000000000001" customHeight="1" x14ac:dyDescent="0.25">
      <c r="A675" s="23">
        <v>11976</v>
      </c>
      <c r="B675" s="24" t="s">
        <v>617</v>
      </c>
      <c r="C675" s="24" t="s">
        <v>1320</v>
      </c>
      <c r="D675" s="24" t="s">
        <v>1626</v>
      </c>
      <c r="E675" s="66" t="s">
        <v>120</v>
      </c>
      <c r="F675" s="66" t="s">
        <v>121</v>
      </c>
      <c r="G675" s="64">
        <v>30</v>
      </c>
      <c r="H675" s="64">
        <v>6</v>
      </c>
      <c r="I675" s="66" t="s">
        <v>131</v>
      </c>
      <c r="J675" s="72">
        <v>0.06</v>
      </c>
      <c r="K675" s="24" t="s">
        <v>257</v>
      </c>
      <c r="L675" s="24" t="s">
        <v>161</v>
      </c>
      <c r="M675" s="24"/>
      <c r="N675" s="24" t="s">
        <v>125</v>
      </c>
      <c r="O675" s="24" t="str">
        <f t="shared" si="57"/>
        <v>LOBULARIA White Stream</v>
      </c>
      <c r="P675" s="54">
        <v>675</v>
      </c>
      <c r="Q675" s="54">
        <v>6</v>
      </c>
      <c r="R675" s="20">
        <f t="shared" si="58"/>
        <v>0</v>
      </c>
      <c r="S675" s="20">
        <f t="shared" si="59"/>
        <v>0</v>
      </c>
      <c r="T675" s="20">
        <f t="shared" si="60"/>
        <v>0</v>
      </c>
      <c r="U675" s="303"/>
      <c r="V675" s="304"/>
      <c r="W675" s="304"/>
      <c r="X675" s="304"/>
      <c r="Y675" s="304"/>
      <c r="Z675" s="304"/>
      <c r="AA675" s="304"/>
      <c r="AB675" s="304"/>
      <c r="AC675" s="304"/>
      <c r="AD675" s="304"/>
      <c r="AE675" s="304"/>
      <c r="AF675" s="304"/>
      <c r="AG675" s="304"/>
      <c r="AH675" s="44"/>
      <c r="AI675" s="44"/>
      <c r="AJ675" s="304"/>
      <c r="AK675" s="30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14"/>
      <c r="BV675" s="14"/>
      <c r="BW675" s="14"/>
      <c r="BX675" s="14"/>
      <c r="BY675" s="14"/>
      <c r="BZ675" s="14"/>
      <c r="CA675" s="14"/>
      <c r="CB675" s="14"/>
    </row>
    <row r="676" spans="1:80" ht="20.100000000000001" customHeight="1" x14ac:dyDescent="0.25">
      <c r="A676" s="125">
        <v>12891</v>
      </c>
      <c r="B676" s="126" t="s">
        <v>618</v>
      </c>
      <c r="C676" s="126" t="s">
        <v>1321</v>
      </c>
      <c r="D676" s="126" t="s">
        <v>1626</v>
      </c>
      <c r="E676" s="127" t="s">
        <v>120</v>
      </c>
      <c r="F676" s="127" t="s">
        <v>121</v>
      </c>
      <c r="G676" s="128">
        <v>30</v>
      </c>
      <c r="H676" s="128">
        <v>6</v>
      </c>
      <c r="I676" s="127" t="s">
        <v>176</v>
      </c>
      <c r="J676" s="128">
        <v>0.11</v>
      </c>
      <c r="K676" s="126" t="s">
        <v>257</v>
      </c>
      <c r="L676" s="126" t="s">
        <v>161</v>
      </c>
      <c r="M676" s="126"/>
      <c r="N676" s="126" t="s">
        <v>125</v>
      </c>
      <c r="O676" s="126" t="str">
        <f t="shared" si="57"/>
        <v>LOFOS Compact Pink</v>
      </c>
      <c r="P676" s="130">
        <v>676</v>
      </c>
      <c r="Q676" s="130">
        <v>6</v>
      </c>
      <c r="R676" s="20">
        <f t="shared" si="58"/>
        <v>0</v>
      </c>
      <c r="S676" s="20">
        <f t="shared" si="59"/>
        <v>0</v>
      </c>
      <c r="T676" s="20">
        <f t="shared" si="60"/>
        <v>0</v>
      </c>
      <c r="U676" s="303"/>
      <c r="V676" s="304"/>
      <c r="W676" s="304"/>
      <c r="X676" s="304"/>
      <c r="Y676" s="304"/>
      <c r="Z676" s="304"/>
      <c r="AA676" s="304"/>
      <c r="AB676" s="304"/>
      <c r="AC676" s="304"/>
      <c r="AD676" s="304"/>
      <c r="AE676" s="304"/>
      <c r="AF676" s="304"/>
      <c r="AG676" s="304"/>
      <c r="AH676" s="158"/>
      <c r="AI676" s="158"/>
      <c r="AJ676" s="304"/>
      <c r="AK676" s="304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  <c r="BA676" s="158"/>
      <c r="BB676" s="158"/>
      <c r="BC676" s="158"/>
      <c r="BD676" s="158"/>
      <c r="BE676" s="158"/>
      <c r="BF676" s="158"/>
      <c r="BG676" s="158"/>
      <c r="BH676" s="158"/>
      <c r="BI676" s="158"/>
      <c r="BJ676" s="158"/>
      <c r="BK676" s="158"/>
      <c r="BL676" s="158"/>
      <c r="BM676" s="158"/>
      <c r="BN676" s="158"/>
      <c r="BO676" s="158"/>
      <c r="BP676" s="158"/>
      <c r="BQ676" s="158"/>
      <c r="BR676" s="158"/>
      <c r="BS676" s="158"/>
      <c r="BT676" s="158"/>
      <c r="BU676" s="14"/>
      <c r="BV676" s="14"/>
      <c r="BW676" s="14"/>
      <c r="BX676" s="14"/>
      <c r="BY676" s="14"/>
      <c r="BZ676" s="14"/>
      <c r="CA676" s="14"/>
      <c r="CB676" s="14"/>
    </row>
    <row r="677" spans="1:80" ht="20.100000000000001" customHeight="1" x14ac:dyDescent="0.25">
      <c r="A677" s="23">
        <v>2234</v>
      </c>
      <c r="B677" s="24" t="s">
        <v>619</v>
      </c>
      <c r="C677" s="24" t="s">
        <v>1322</v>
      </c>
      <c r="D677" s="24"/>
      <c r="E677" s="66" t="s">
        <v>120</v>
      </c>
      <c r="F677" s="66" t="s">
        <v>121</v>
      </c>
      <c r="G677" s="64">
        <v>30</v>
      </c>
      <c r="H677" s="64">
        <v>5</v>
      </c>
      <c r="I677" s="66" t="s">
        <v>176</v>
      </c>
      <c r="J677" s="72"/>
      <c r="K677" s="24" t="s">
        <v>257</v>
      </c>
      <c r="L677" s="24" t="s">
        <v>179</v>
      </c>
      <c r="M677" s="24"/>
      <c r="N677" s="24" t="s">
        <v>125</v>
      </c>
      <c r="O677" s="24" t="str">
        <f t="shared" si="57"/>
        <v>LOTUS Gold Flash</v>
      </c>
      <c r="P677" s="54">
        <v>677</v>
      </c>
      <c r="Q677" s="54">
        <v>5</v>
      </c>
      <c r="R677" s="20">
        <f t="shared" si="58"/>
        <v>0</v>
      </c>
      <c r="S677" s="20">
        <f t="shared" si="59"/>
        <v>0</v>
      </c>
      <c r="T677" s="20">
        <f t="shared" si="60"/>
        <v>0</v>
      </c>
      <c r="U677" s="241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304"/>
      <c r="AG677" s="304"/>
      <c r="AH677" s="44"/>
      <c r="AI677" s="44"/>
      <c r="AJ677" s="304"/>
      <c r="AK677" s="30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14"/>
      <c r="BV677" s="14"/>
      <c r="BW677" s="14"/>
      <c r="BX677" s="14"/>
      <c r="BY677" s="14"/>
      <c r="BZ677" s="14"/>
      <c r="CA677" s="14"/>
      <c r="CB677" s="14"/>
    </row>
    <row r="678" spans="1:80" ht="20.100000000000001" customHeight="1" x14ac:dyDescent="0.25">
      <c r="A678" s="125">
        <v>2183</v>
      </c>
      <c r="B678" s="126" t="s">
        <v>620</v>
      </c>
      <c r="C678" s="126" t="s">
        <v>1323</v>
      </c>
      <c r="D678" s="126"/>
      <c r="E678" s="127" t="s">
        <v>120</v>
      </c>
      <c r="F678" s="127" t="s">
        <v>121</v>
      </c>
      <c r="G678" s="128">
        <v>30</v>
      </c>
      <c r="H678" s="128">
        <v>6</v>
      </c>
      <c r="I678" s="127" t="s">
        <v>120</v>
      </c>
      <c r="J678" s="129"/>
      <c r="K678" s="126" t="s">
        <v>257</v>
      </c>
      <c r="L678" s="126" t="s">
        <v>161</v>
      </c>
      <c r="M678" s="126"/>
      <c r="N678" s="126" t="s">
        <v>125</v>
      </c>
      <c r="O678" s="126" t="str">
        <f t="shared" si="57"/>
        <v>LYSIMACHIA nummularia Goldilocks</v>
      </c>
      <c r="P678" s="130">
        <v>678</v>
      </c>
      <c r="Q678" s="130">
        <v>6</v>
      </c>
      <c r="R678" s="20">
        <f t="shared" si="58"/>
        <v>0</v>
      </c>
      <c r="S678" s="20">
        <f t="shared" si="59"/>
        <v>0</v>
      </c>
      <c r="T678" s="20">
        <f t="shared" si="60"/>
        <v>0</v>
      </c>
      <c r="U678" s="242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304"/>
      <c r="AG678" s="304"/>
      <c r="AH678" s="158"/>
      <c r="AI678" s="158"/>
      <c r="AJ678" s="304"/>
      <c r="AK678" s="304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4"/>
      <c r="BV678" s="14"/>
      <c r="BW678" s="14"/>
      <c r="BX678" s="14"/>
      <c r="BY678" s="14"/>
      <c r="BZ678" s="14"/>
      <c r="CA678" s="14"/>
      <c r="CB678" s="14"/>
    </row>
    <row r="679" spans="1:80" ht="20.100000000000001" customHeight="1" x14ac:dyDescent="0.25">
      <c r="A679" s="23">
        <v>443</v>
      </c>
      <c r="B679" s="24" t="s">
        <v>620</v>
      </c>
      <c r="C679" s="24" t="s">
        <v>1324</v>
      </c>
      <c r="D679" s="24"/>
      <c r="E679" s="66" t="s">
        <v>120</v>
      </c>
      <c r="F679" s="66" t="s">
        <v>121</v>
      </c>
      <c r="G679" s="64">
        <v>30</v>
      </c>
      <c r="H679" s="64">
        <v>6</v>
      </c>
      <c r="I679" s="66" t="s">
        <v>120</v>
      </c>
      <c r="J679" s="72"/>
      <c r="K679" s="24" t="s">
        <v>257</v>
      </c>
      <c r="L679" s="24" t="s">
        <v>161</v>
      </c>
      <c r="M679" s="24"/>
      <c r="N679" s="24" t="s">
        <v>125</v>
      </c>
      <c r="O679" s="24" t="str">
        <f t="shared" si="57"/>
        <v>LYSIMACHIA congestiflora</v>
      </c>
      <c r="P679" s="54">
        <v>679</v>
      </c>
      <c r="Q679" s="54">
        <v>6</v>
      </c>
      <c r="R679" s="20">
        <f t="shared" si="58"/>
        <v>0</v>
      </c>
      <c r="S679" s="20">
        <f t="shared" si="59"/>
        <v>0</v>
      </c>
      <c r="T679" s="20">
        <f t="shared" si="60"/>
        <v>0</v>
      </c>
      <c r="U679" s="241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304"/>
      <c r="AG679" s="304"/>
      <c r="AH679" s="44"/>
      <c r="AI679" s="44"/>
      <c r="AJ679" s="304"/>
      <c r="AK679" s="30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14"/>
      <c r="BV679" s="14"/>
      <c r="BW679" s="14"/>
      <c r="BX679" s="14"/>
      <c r="BY679" s="14"/>
      <c r="BZ679" s="14"/>
      <c r="CA679" s="14"/>
      <c r="CB679" s="14"/>
    </row>
    <row r="680" spans="1:80" ht="20.100000000000001" customHeight="1" x14ac:dyDescent="0.25">
      <c r="A680" s="151"/>
      <c r="B680" s="152" t="s">
        <v>621</v>
      </c>
      <c r="C680" s="153"/>
      <c r="D680" s="153"/>
      <c r="E680" s="154"/>
      <c r="F680" s="154"/>
      <c r="G680" s="154"/>
      <c r="H680" s="267"/>
      <c r="I680" s="154"/>
      <c r="J680" s="155"/>
      <c r="K680" s="153"/>
      <c r="L680" s="153" t="s">
        <v>593</v>
      </c>
      <c r="M680" s="153"/>
      <c r="N680" s="153"/>
      <c r="O680" s="153" t="str">
        <f t="shared" si="57"/>
        <v xml:space="preserve">M </v>
      </c>
      <c r="P680" s="156">
        <v>680</v>
      </c>
      <c r="Q680" s="156"/>
      <c r="R680" s="20"/>
      <c r="S680" s="20"/>
      <c r="T680" s="20"/>
      <c r="U680" s="508"/>
      <c r="V680" s="509"/>
      <c r="W680" s="509"/>
      <c r="X680" s="509"/>
      <c r="Y680" s="509"/>
      <c r="Z680" s="509"/>
      <c r="AA680" s="509"/>
      <c r="AB680" s="509"/>
      <c r="AC680" s="509"/>
      <c r="AD680" s="509"/>
      <c r="AE680" s="509"/>
      <c r="AF680" s="509"/>
      <c r="AG680" s="509"/>
      <c r="AH680" s="509"/>
      <c r="AI680" s="509"/>
      <c r="AJ680" s="509"/>
      <c r="AK680" s="509"/>
      <c r="AL680" s="509"/>
      <c r="AM680" s="509"/>
      <c r="AN680" s="509"/>
      <c r="AO680" s="509"/>
      <c r="AP680" s="509"/>
      <c r="AQ680" s="509"/>
      <c r="AR680" s="509"/>
      <c r="AS680" s="509"/>
      <c r="AT680" s="509"/>
      <c r="AU680" s="509"/>
      <c r="AV680" s="509"/>
      <c r="AW680" s="509"/>
      <c r="AX680" s="509"/>
      <c r="AY680" s="509"/>
      <c r="AZ680" s="509"/>
      <c r="BA680" s="509"/>
      <c r="BB680" s="509"/>
      <c r="BC680" s="509"/>
      <c r="BD680" s="509"/>
      <c r="BE680" s="509"/>
      <c r="BF680" s="509"/>
      <c r="BG680" s="509"/>
      <c r="BH680" s="509"/>
      <c r="BI680" s="509"/>
      <c r="BJ680" s="509"/>
      <c r="BK680" s="509"/>
      <c r="BL680" s="509"/>
      <c r="BM680" s="509"/>
      <c r="BN680" s="509"/>
      <c r="BO680" s="509"/>
      <c r="BP680" s="509"/>
      <c r="BQ680" s="509"/>
      <c r="BR680" s="509"/>
      <c r="BS680" s="509"/>
      <c r="BT680" s="509"/>
      <c r="BU680" s="14"/>
      <c r="BV680" s="14"/>
      <c r="BW680" s="14"/>
      <c r="BX680" s="14"/>
      <c r="BY680" s="14"/>
      <c r="BZ680" s="14"/>
      <c r="CA680" s="14"/>
      <c r="CB680" s="14"/>
    </row>
    <row r="681" spans="1:80" ht="20.100000000000001" customHeight="1" x14ac:dyDescent="0.25">
      <c r="A681" s="23">
        <v>26800</v>
      </c>
      <c r="B681" s="24" t="s">
        <v>1603</v>
      </c>
      <c r="C681" s="24" t="s">
        <v>1325</v>
      </c>
      <c r="D681" s="24" t="s">
        <v>1642</v>
      </c>
      <c r="E681" s="66" t="s">
        <v>120</v>
      </c>
      <c r="F681" s="66" t="s">
        <v>121</v>
      </c>
      <c r="G681" s="64">
        <v>30</v>
      </c>
      <c r="H681" s="64">
        <v>6</v>
      </c>
      <c r="I681" s="66" t="s">
        <v>120</v>
      </c>
      <c r="J681" s="72">
        <v>4.4999999999999998E-2</v>
      </c>
      <c r="K681" s="24" t="s">
        <v>257</v>
      </c>
      <c r="L681" s="24"/>
      <c r="M681" s="24" t="s">
        <v>137</v>
      </c>
      <c r="N681" s="24" t="s">
        <v>125</v>
      </c>
      <c r="O681" s="24" t="str">
        <f t="shared" si="57"/>
        <v>MECARDONIA Garden Freckles</v>
      </c>
      <c r="P681" s="54">
        <v>681</v>
      </c>
      <c r="Q681" s="54">
        <v>6</v>
      </c>
      <c r="R681" s="20">
        <f t="shared" si="58"/>
        <v>0</v>
      </c>
      <c r="S681" s="20">
        <f t="shared" si="59"/>
        <v>0</v>
      </c>
      <c r="T681" s="20">
        <f t="shared" si="60"/>
        <v>0</v>
      </c>
      <c r="U681" s="303"/>
      <c r="V681" s="304"/>
      <c r="W681" s="304"/>
      <c r="X681" s="304"/>
      <c r="Y681" s="304"/>
      <c r="Z681" s="304"/>
      <c r="AA681" s="304"/>
      <c r="AB681" s="304"/>
      <c r="AC681" s="304"/>
      <c r="AD681" s="44"/>
      <c r="AE681" s="44"/>
      <c r="AF681" s="304"/>
      <c r="AG681" s="304"/>
      <c r="AH681" s="44"/>
      <c r="AI681" s="44"/>
      <c r="AJ681" s="304"/>
      <c r="AK681" s="30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14"/>
      <c r="BV681" s="14"/>
      <c r="BW681" s="14"/>
      <c r="BX681" s="14"/>
      <c r="BY681" s="14"/>
      <c r="BZ681" s="14"/>
      <c r="CA681" s="14"/>
      <c r="CB681" s="14"/>
    </row>
    <row r="682" spans="1:80" ht="20.100000000000001" customHeight="1" x14ac:dyDescent="0.25">
      <c r="A682" s="125">
        <v>10464</v>
      </c>
      <c r="B682" s="126" t="s">
        <v>622</v>
      </c>
      <c r="C682" s="126" t="s">
        <v>1326</v>
      </c>
      <c r="D682" s="126"/>
      <c r="E682" s="127" t="s">
        <v>208</v>
      </c>
      <c r="F682" s="127" t="s">
        <v>121</v>
      </c>
      <c r="G682" s="128">
        <v>30</v>
      </c>
      <c r="H682" s="128">
        <v>6</v>
      </c>
      <c r="I682" s="127" t="s">
        <v>131</v>
      </c>
      <c r="J682" s="129"/>
      <c r="K682" s="126" t="s">
        <v>257</v>
      </c>
      <c r="L682" s="126" t="s">
        <v>136</v>
      </c>
      <c r="M682" s="126"/>
      <c r="N682" s="126" t="s">
        <v>125</v>
      </c>
      <c r="O682" s="126" t="str">
        <f t="shared" si="57"/>
        <v>MILLET Purple Majesty</v>
      </c>
      <c r="P682" s="130">
        <v>682</v>
      </c>
      <c r="Q682" s="130">
        <v>6</v>
      </c>
      <c r="R682" s="20">
        <f t="shared" si="58"/>
        <v>0</v>
      </c>
      <c r="S682" s="20">
        <f t="shared" si="59"/>
        <v>0</v>
      </c>
      <c r="T682" s="20">
        <f t="shared" si="60"/>
        <v>0</v>
      </c>
      <c r="U682" s="242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304"/>
      <c r="AG682" s="304"/>
      <c r="AH682" s="158"/>
      <c r="AI682" s="158"/>
      <c r="AJ682" s="304"/>
      <c r="AK682" s="304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  <c r="BA682" s="158"/>
      <c r="BB682" s="158"/>
      <c r="BC682" s="158"/>
      <c r="BD682" s="158"/>
      <c r="BE682" s="158"/>
      <c r="BF682" s="158"/>
      <c r="BG682" s="158"/>
      <c r="BH682" s="158"/>
      <c r="BI682" s="158"/>
      <c r="BJ682" s="158"/>
      <c r="BK682" s="158"/>
      <c r="BL682" s="158"/>
      <c r="BM682" s="158"/>
      <c r="BN682" s="158"/>
      <c r="BO682" s="158"/>
      <c r="BP682" s="158"/>
      <c r="BQ682" s="158"/>
      <c r="BR682" s="158"/>
      <c r="BS682" s="158"/>
      <c r="BT682" s="158"/>
      <c r="BU682" s="14"/>
      <c r="BV682" s="14"/>
      <c r="BW682" s="14"/>
      <c r="BX682" s="14"/>
      <c r="BY682" s="14"/>
      <c r="BZ682" s="14"/>
      <c r="CA682" s="14"/>
      <c r="CB682" s="14"/>
    </row>
    <row r="683" spans="1:80" ht="20.100000000000001" customHeight="1" x14ac:dyDescent="0.25">
      <c r="A683" s="23">
        <v>3720</v>
      </c>
      <c r="B683" s="24" t="s">
        <v>623</v>
      </c>
      <c r="C683" s="24" t="s">
        <v>1327</v>
      </c>
      <c r="D683" s="24"/>
      <c r="E683" s="66" t="s">
        <v>208</v>
      </c>
      <c r="F683" s="66" t="s">
        <v>121</v>
      </c>
      <c r="G683" s="64">
        <v>30</v>
      </c>
      <c r="H683" s="64">
        <v>5</v>
      </c>
      <c r="I683" s="66" t="s">
        <v>120</v>
      </c>
      <c r="J683" s="72"/>
      <c r="K683" s="24" t="s">
        <v>257</v>
      </c>
      <c r="L683" s="24" t="s">
        <v>347</v>
      </c>
      <c r="M683" s="24"/>
      <c r="N683" s="24" t="s">
        <v>125</v>
      </c>
      <c r="O683" s="24" t="str">
        <f t="shared" si="57"/>
        <v>MINA LOBATA Jaune et Rouge</v>
      </c>
      <c r="P683" s="54">
        <v>683</v>
      </c>
      <c r="Q683" s="54">
        <v>5</v>
      </c>
      <c r="R683" s="20">
        <f t="shared" si="58"/>
        <v>0</v>
      </c>
      <c r="S683" s="20">
        <f t="shared" si="59"/>
        <v>0</v>
      </c>
      <c r="T683" s="20">
        <f t="shared" si="60"/>
        <v>0</v>
      </c>
      <c r="U683" s="241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304"/>
      <c r="AG683" s="304"/>
      <c r="AH683" s="44"/>
      <c r="AI683" s="44"/>
      <c r="AJ683" s="304"/>
      <c r="AK683" s="30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14"/>
      <c r="BV683" s="14"/>
      <c r="BW683" s="14"/>
      <c r="BX683" s="14"/>
      <c r="BY683" s="14"/>
      <c r="BZ683" s="14"/>
      <c r="CA683" s="14"/>
      <c r="CB683" s="14"/>
    </row>
    <row r="684" spans="1:80" ht="20.100000000000001" customHeight="1" x14ac:dyDescent="0.25">
      <c r="A684" s="125">
        <v>23491</v>
      </c>
      <c r="B684" s="126" t="s">
        <v>768</v>
      </c>
      <c r="C684" s="126" t="s">
        <v>769</v>
      </c>
      <c r="D684" s="126" t="s">
        <v>1641</v>
      </c>
      <c r="E684" s="127" t="s">
        <v>120</v>
      </c>
      <c r="F684" s="127" t="s">
        <v>121</v>
      </c>
      <c r="G684" s="128">
        <v>30</v>
      </c>
      <c r="H684" s="128">
        <v>5</v>
      </c>
      <c r="I684" s="127" t="s">
        <v>176</v>
      </c>
      <c r="J684" s="129">
        <v>0.15</v>
      </c>
      <c r="K684" s="126" t="s">
        <v>257</v>
      </c>
      <c r="L684" s="126" t="s">
        <v>132</v>
      </c>
      <c r="M684" s="126"/>
      <c r="N684" s="126" t="s">
        <v>125</v>
      </c>
      <c r="O684" s="126" t="str">
        <f t="shared" si="57"/>
        <v xml:space="preserve">MONARDE Electric Neon Pink </v>
      </c>
      <c r="P684" s="130">
        <v>684</v>
      </c>
      <c r="Q684" s="130">
        <v>5</v>
      </c>
      <c r="R684" s="20">
        <f t="shared" si="58"/>
        <v>0</v>
      </c>
      <c r="S684" s="20">
        <f t="shared" si="59"/>
        <v>0</v>
      </c>
      <c r="T684" s="20">
        <f t="shared" si="60"/>
        <v>0</v>
      </c>
      <c r="U684" s="303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04"/>
      <c r="AF684" s="304"/>
      <c r="AG684" s="304"/>
      <c r="AH684" s="304"/>
      <c r="AI684" s="304"/>
      <c r="AJ684" s="304"/>
      <c r="AK684" s="304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58"/>
      <c r="BJ684" s="158"/>
      <c r="BK684" s="158"/>
      <c r="BL684" s="158"/>
      <c r="BM684" s="158"/>
      <c r="BN684" s="158"/>
      <c r="BO684" s="158"/>
      <c r="BP684" s="158"/>
      <c r="BQ684" s="158"/>
      <c r="BR684" s="158"/>
      <c r="BS684" s="158"/>
      <c r="BT684" s="158"/>
      <c r="BU684" s="14"/>
      <c r="BV684" s="14"/>
      <c r="BW684" s="14"/>
      <c r="BX684" s="14"/>
      <c r="BY684" s="14"/>
      <c r="BZ684" s="14"/>
      <c r="CA684" s="14"/>
      <c r="CB684" s="14"/>
    </row>
    <row r="685" spans="1:80" ht="20.100000000000001" customHeight="1" x14ac:dyDescent="0.25">
      <c r="A685" s="23">
        <v>2380</v>
      </c>
      <c r="B685" s="24" t="s">
        <v>624</v>
      </c>
      <c r="C685" s="24" t="s">
        <v>1328</v>
      </c>
      <c r="D685" s="24"/>
      <c r="E685" s="66" t="s">
        <v>120</v>
      </c>
      <c r="F685" s="66" t="s">
        <v>121</v>
      </c>
      <c r="G685" s="64">
        <v>30</v>
      </c>
      <c r="H685" s="64">
        <v>5</v>
      </c>
      <c r="I685" s="66" t="s">
        <v>131</v>
      </c>
      <c r="J685" s="72"/>
      <c r="K685" s="24" t="s">
        <v>257</v>
      </c>
      <c r="L685" s="24" t="s">
        <v>179</v>
      </c>
      <c r="M685" s="24"/>
      <c r="N685" s="24" t="s">
        <v>125</v>
      </c>
      <c r="O685" s="24" t="str">
        <f t="shared" si="57"/>
        <v>MUEHLENBECKIA Sealand Compact</v>
      </c>
      <c r="P685" s="54">
        <v>685</v>
      </c>
      <c r="Q685" s="54">
        <v>5</v>
      </c>
      <c r="R685" s="20">
        <f t="shared" si="58"/>
        <v>0</v>
      </c>
      <c r="S685" s="20">
        <f t="shared" si="59"/>
        <v>0</v>
      </c>
      <c r="T685" s="20">
        <f t="shared" si="60"/>
        <v>0</v>
      </c>
      <c r="U685" s="241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304"/>
      <c r="AG685" s="304"/>
      <c r="AH685" s="44"/>
      <c r="AI685" s="44"/>
      <c r="AJ685" s="304"/>
      <c r="AK685" s="30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14"/>
      <c r="BV685" s="14"/>
      <c r="BW685" s="14"/>
      <c r="BX685" s="14"/>
      <c r="BY685" s="14"/>
      <c r="BZ685" s="14"/>
      <c r="CA685" s="14"/>
      <c r="CB685" s="14"/>
    </row>
    <row r="686" spans="1:80" ht="20.100000000000001" customHeight="1" x14ac:dyDescent="0.25">
      <c r="A686" s="125">
        <v>26802</v>
      </c>
      <c r="B686" s="126" t="s">
        <v>624</v>
      </c>
      <c r="C686" s="126" t="s">
        <v>558</v>
      </c>
      <c r="D686" s="126"/>
      <c r="E686" s="127"/>
      <c r="F686" s="127" t="s">
        <v>121</v>
      </c>
      <c r="G686" s="128">
        <v>30</v>
      </c>
      <c r="H686" s="128">
        <v>5</v>
      </c>
      <c r="I686" s="127" t="s">
        <v>131</v>
      </c>
      <c r="J686" s="129"/>
      <c r="K686" s="126" t="s">
        <v>257</v>
      </c>
      <c r="L686" s="126" t="s">
        <v>179</v>
      </c>
      <c r="M686" s="126" t="s">
        <v>137</v>
      </c>
      <c r="N686" s="126" t="s">
        <v>125</v>
      </c>
      <c r="O686" s="126" t="str">
        <f t="shared" si="57"/>
        <v>MUEHLENBECKIA Gold</v>
      </c>
      <c r="P686" s="130">
        <v>686</v>
      </c>
      <c r="Q686" s="130">
        <v>5</v>
      </c>
      <c r="R686" s="20">
        <f t="shared" si="58"/>
        <v>0</v>
      </c>
      <c r="S686" s="20">
        <f t="shared" si="59"/>
        <v>0</v>
      </c>
      <c r="T686" s="20">
        <f t="shared" si="60"/>
        <v>0</v>
      </c>
      <c r="U686" s="242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304"/>
      <c r="AG686" s="304"/>
      <c r="AH686" s="158"/>
      <c r="AI686" s="158"/>
      <c r="AJ686" s="304"/>
      <c r="AK686" s="304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  <c r="BA686" s="158"/>
      <c r="BB686" s="158"/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158"/>
      <c r="BN686" s="158"/>
      <c r="BO686" s="158"/>
      <c r="BP686" s="158"/>
      <c r="BQ686" s="158"/>
      <c r="BR686" s="158"/>
      <c r="BS686" s="158"/>
      <c r="BT686" s="158"/>
      <c r="BU686" s="14"/>
      <c r="BV686" s="14"/>
      <c r="BW686" s="14"/>
      <c r="BX686" s="14"/>
      <c r="BY686" s="14"/>
      <c r="BZ686" s="14"/>
      <c r="CA686" s="14"/>
      <c r="CB686" s="14"/>
    </row>
    <row r="687" spans="1:80" ht="20.100000000000001" customHeight="1" x14ac:dyDescent="0.25">
      <c r="A687" s="23">
        <v>14460</v>
      </c>
      <c r="B687" s="24" t="s">
        <v>625</v>
      </c>
      <c r="C687" s="24" t="s">
        <v>233</v>
      </c>
      <c r="D687" s="24"/>
      <c r="E687" s="66" t="s">
        <v>208</v>
      </c>
      <c r="F687" s="66" t="s">
        <v>121</v>
      </c>
      <c r="G687" s="64">
        <v>30</v>
      </c>
      <c r="H687" s="64">
        <v>7</v>
      </c>
      <c r="I687" s="66" t="s">
        <v>319</v>
      </c>
      <c r="J687" s="72"/>
      <c r="K687" s="24" t="s">
        <v>257</v>
      </c>
      <c r="L687" s="24" t="s">
        <v>347</v>
      </c>
      <c r="M687" s="24"/>
      <c r="N687" s="24" t="s">
        <v>125</v>
      </c>
      <c r="O687" s="24" t="str">
        <f t="shared" si="57"/>
        <v>MUFLIER TWINNY DE SEMIS Variés</v>
      </c>
      <c r="P687" s="54">
        <v>687</v>
      </c>
      <c r="Q687" s="54">
        <v>7</v>
      </c>
      <c r="R687" s="20">
        <f t="shared" si="58"/>
        <v>0</v>
      </c>
      <c r="S687" s="20">
        <f t="shared" si="59"/>
        <v>0</v>
      </c>
      <c r="T687" s="20">
        <f t="shared" si="60"/>
        <v>0</v>
      </c>
      <c r="U687" s="241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304"/>
      <c r="AG687" s="304"/>
      <c r="AH687" s="44"/>
      <c r="AI687" s="44"/>
      <c r="AJ687" s="304"/>
      <c r="AK687" s="30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14"/>
      <c r="BV687" s="14"/>
      <c r="BW687" s="14"/>
      <c r="BX687" s="14"/>
      <c r="BY687" s="14"/>
      <c r="BZ687" s="14"/>
      <c r="CA687" s="14"/>
      <c r="CB687" s="14"/>
    </row>
    <row r="688" spans="1:80" ht="20.100000000000001" customHeight="1" x14ac:dyDescent="0.25">
      <c r="A688" s="151"/>
      <c r="B688" s="152" t="s">
        <v>171</v>
      </c>
      <c r="C688" s="153"/>
      <c r="D688" s="153"/>
      <c r="E688" s="154"/>
      <c r="F688" s="154"/>
      <c r="G688" s="154"/>
      <c r="H688" s="267"/>
      <c r="I688" s="154"/>
      <c r="J688" s="155"/>
      <c r="K688" s="153"/>
      <c r="L688" s="153" t="s">
        <v>593</v>
      </c>
      <c r="M688" s="153"/>
      <c r="N688" s="153"/>
      <c r="O688" s="153" t="str">
        <f t="shared" si="57"/>
        <v xml:space="preserve">N </v>
      </c>
      <c r="P688" s="156">
        <v>688</v>
      </c>
      <c r="Q688" s="156"/>
      <c r="R688" s="20"/>
      <c r="S688" s="20"/>
      <c r="T688" s="20"/>
      <c r="U688" s="508"/>
      <c r="V688" s="509"/>
      <c r="W688" s="509"/>
      <c r="X688" s="509"/>
      <c r="Y688" s="509"/>
      <c r="Z688" s="509"/>
      <c r="AA688" s="509"/>
      <c r="AB688" s="509"/>
      <c r="AC688" s="509"/>
      <c r="AD688" s="509"/>
      <c r="AE688" s="509"/>
      <c r="AF688" s="509"/>
      <c r="AG688" s="509"/>
      <c r="AH688" s="509"/>
      <c r="AI688" s="509"/>
      <c r="AJ688" s="509"/>
      <c r="AK688" s="509"/>
      <c r="AL688" s="509"/>
      <c r="AM688" s="509"/>
      <c r="AN688" s="509"/>
      <c r="AO688" s="509"/>
      <c r="AP688" s="509"/>
      <c r="AQ688" s="509"/>
      <c r="AR688" s="509"/>
      <c r="AS688" s="509"/>
      <c r="AT688" s="509"/>
      <c r="AU688" s="509"/>
      <c r="AV688" s="509"/>
      <c r="AW688" s="509"/>
      <c r="AX688" s="509"/>
      <c r="AY688" s="509"/>
      <c r="AZ688" s="509"/>
      <c r="BA688" s="509"/>
      <c r="BB688" s="509"/>
      <c r="BC688" s="509"/>
      <c r="BD688" s="509"/>
      <c r="BE688" s="509"/>
      <c r="BF688" s="509"/>
      <c r="BG688" s="509"/>
      <c r="BH688" s="509"/>
      <c r="BI688" s="509"/>
      <c r="BJ688" s="509"/>
      <c r="BK688" s="509"/>
      <c r="BL688" s="509"/>
      <c r="BM688" s="509"/>
      <c r="BN688" s="509"/>
      <c r="BO688" s="509"/>
      <c r="BP688" s="509"/>
      <c r="BQ688" s="509"/>
      <c r="BR688" s="509"/>
      <c r="BS688" s="509"/>
      <c r="BT688" s="509"/>
      <c r="BU688" s="14"/>
      <c r="BV688" s="14"/>
      <c r="BW688" s="14"/>
      <c r="BX688" s="14"/>
      <c r="BY688" s="14"/>
      <c r="BZ688" s="14"/>
      <c r="CA688" s="14"/>
      <c r="CB688" s="14"/>
    </row>
    <row r="689" spans="1:80" ht="20.100000000000001" customHeight="1" x14ac:dyDescent="0.25">
      <c r="A689" s="23">
        <v>23283</v>
      </c>
      <c r="B689" s="24" t="s">
        <v>636</v>
      </c>
      <c r="C689" s="24" t="s">
        <v>637</v>
      </c>
      <c r="D689" s="24"/>
      <c r="E689" s="66" t="s">
        <v>120</v>
      </c>
      <c r="F689" s="66" t="s">
        <v>121</v>
      </c>
      <c r="G689" s="64">
        <v>30</v>
      </c>
      <c r="H689" s="64">
        <v>6</v>
      </c>
      <c r="I689" s="66" t="s">
        <v>176</v>
      </c>
      <c r="J689" s="72">
        <v>0.08</v>
      </c>
      <c r="K689" s="24" t="s">
        <v>257</v>
      </c>
      <c r="L689" s="24" t="s">
        <v>161</v>
      </c>
      <c r="M689" s="24"/>
      <c r="N689" s="24" t="s">
        <v>125</v>
      </c>
      <c r="O689" s="24" t="str">
        <f t="shared" si="57"/>
        <v>NEPETA Cat's Meow</v>
      </c>
      <c r="P689" s="54">
        <v>689</v>
      </c>
      <c r="Q689" s="54">
        <v>6</v>
      </c>
      <c r="R689" s="20">
        <f t="shared" si="58"/>
        <v>0</v>
      </c>
      <c r="S689" s="20">
        <f t="shared" si="59"/>
        <v>0</v>
      </c>
      <c r="T689" s="20">
        <f t="shared" si="60"/>
        <v>0</v>
      </c>
      <c r="U689" s="241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304"/>
      <c r="AG689" s="304"/>
      <c r="AH689" s="44"/>
      <c r="AI689" s="44"/>
      <c r="AJ689" s="304"/>
      <c r="AK689" s="30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14"/>
      <c r="BV689" s="14"/>
      <c r="BW689" s="14"/>
      <c r="BX689" s="14"/>
      <c r="BY689" s="14"/>
      <c r="BZ689" s="14"/>
      <c r="CA689" s="14"/>
      <c r="CB689" s="14"/>
    </row>
    <row r="690" spans="1:80" ht="20.100000000000001" customHeight="1" x14ac:dyDescent="0.25">
      <c r="A690" s="125">
        <v>23586</v>
      </c>
      <c r="B690" s="126" t="s">
        <v>626</v>
      </c>
      <c r="C690" s="126" t="s">
        <v>627</v>
      </c>
      <c r="D690" s="126" t="s">
        <v>1642</v>
      </c>
      <c r="E690" s="127" t="s">
        <v>120</v>
      </c>
      <c r="F690" s="127" t="s">
        <v>121</v>
      </c>
      <c r="G690" s="128">
        <v>30</v>
      </c>
      <c r="H690" s="128">
        <v>6</v>
      </c>
      <c r="I690" s="127" t="s">
        <v>120</v>
      </c>
      <c r="J690" s="129">
        <v>4.4999999999999998E-2</v>
      </c>
      <c r="K690" s="126" t="s">
        <v>257</v>
      </c>
      <c r="L690" s="126" t="s">
        <v>161</v>
      </c>
      <c r="M690" s="126"/>
      <c r="N690" s="126" t="s">
        <v>125</v>
      </c>
      <c r="O690" s="126" t="str">
        <f t="shared" si="57"/>
        <v>NEMESIA MENOR Dual Bordeaux</v>
      </c>
      <c r="P690" s="130">
        <v>690</v>
      </c>
      <c r="Q690" s="130">
        <v>6</v>
      </c>
      <c r="R690" s="20">
        <f t="shared" si="58"/>
        <v>0</v>
      </c>
      <c r="S690" s="20">
        <f t="shared" si="59"/>
        <v>0</v>
      </c>
      <c r="T690" s="20">
        <f t="shared" si="60"/>
        <v>0</v>
      </c>
      <c r="U690" s="303"/>
      <c r="V690" s="304"/>
      <c r="W690" s="304"/>
      <c r="X690" s="304"/>
      <c r="Y690" s="304"/>
      <c r="Z690" s="304"/>
      <c r="AA690" s="304"/>
      <c r="AB690" s="304"/>
      <c r="AC690" s="304"/>
      <c r="AD690" s="158"/>
      <c r="AE690" s="158"/>
      <c r="AF690" s="304"/>
      <c r="AG690" s="304"/>
      <c r="AH690" s="158"/>
      <c r="AI690" s="158"/>
      <c r="AJ690" s="304"/>
      <c r="AK690" s="304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  <c r="BA690" s="158"/>
      <c r="BB690" s="158"/>
      <c r="BC690" s="158"/>
      <c r="BD690" s="158"/>
      <c r="BE690" s="158"/>
      <c r="BF690" s="158"/>
      <c r="BG690" s="158"/>
      <c r="BH690" s="158"/>
      <c r="BI690" s="158"/>
      <c r="BJ690" s="158"/>
      <c r="BK690" s="158"/>
      <c r="BL690" s="158"/>
      <c r="BM690" s="158"/>
      <c r="BN690" s="158"/>
      <c r="BO690" s="158"/>
      <c r="BP690" s="158"/>
      <c r="BQ690" s="158"/>
      <c r="BR690" s="158"/>
      <c r="BS690" s="158"/>
      <c r="BT690" s="158"/>
      <c r="BU690" s="14"/>
      <c r="BV690" s="14"/>
      <c r="BW690" s="14"/>
      <c r="BX690" s="14"/>
      <c r="BY690" s="14"/>
      <c r="BZ690" s="14"/>
      <c r="CA690" s="14"/>
      <c r="CB690" s="14"/>
    </row>
    <row r="691" spans="1:80" ht="20.100000000000001" customHeight="1" x14ac:dyDescent="0.25">
      <c r="A691" s="23">
        <v>24877</v>
      </c>
      <c r="B691" s="24" t="s">
        <v>626</v>
      </c>
      <c r="C691" s="24" t="s">
        <v>628</v>
      </c>
      <c r="D691" s="24" t="s">
        <v>1642</v>
      </c>
      <c r="E691" s="66" t="s">
        <v>120</v>
      </c>
      <c r="F691" s="66" t="s">
        <v>121</v>
      </c>
      <c r="G691" s="64">
        <v>30</v>
      </c>
      <c r="H691" s="64">
        <v>6</v>
      </c>
      <c r="I691" s="66" t="s">
        <v>120</v>
      </c>
      <c r="J691" s="72">
        <v>4.4999999999999998E-2</v>
      </c>
      <c r="K691" s="24" t="s">
        <v>257</v>
      </c>
      <c r="L691" s="24" t="s">
        <v>161</v>
      </c>
      <c r="M691" s="24"/>
      <c r="N691" s="24" t="s">
        <v>125</v>
      </c>
      <c r="O691" s="24" t="str">
        <f t="shared" si="57"/>
        <v>NEMESIA MENOR Dual Magenta</v>
      </c>
      <c r="P691" s="54">
        <v>691</v>
      </c>
      <c r="Q691" s="54">
        <v>6</v>
      </c>
      <c r="R691" s="20">
        <f t="shared" si="58"/>
        <v>0</v>
      </c>
      <c r="S691" s="20">
        <f t="shared" si="59"/>
        <v>0</v>
      </c>
      <c r="T691" s="20">
        <f t="shared" si="60"/>
        <v>0</v>
      </c>
      <c r="U691" s="303"/>
      <c r="V691" s="304"/>
      <c r="W691" s="304"/>
      <c r="X691" s="304"/>
      <c r="Y691" s="304"/>
      <c r="Z691" s="304"/>
      <c r="AA691" s="304"/>
      <c r="AB691" s="304"/>
      <c r="AC691" s="304"/>
      <c r="AD691" s="44"/>
      <c r="AE691" s="44"/>
      <c r="AF691" s="304"/>
      <c r="AG691" s="304"/>
      <c r="AH691" s="44"/>
      <c r="AI691" s="44"/>
      <c r="AJ691" s="304"/>
      <c r="AK691" s="30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14"/>
      <c r="BV691" s="14"/>
      <c r="BW691" s="14"/>
      <c r="BX691" s="14"/>
      <c r="BY691" s="14"/>
      <c r="BZ691" s="14"/>
      <c r="CA691" s="14"/>
      <c r="CB691" s="14"/>
    </row>
    <row r="692" spans="1:80" ht="20.100000000000001" customHeight="1" x14ac:dyDescent="0.25">
      <c r="A692" s="125">
        <v>15129</v>
      </c>
      <c r="B692" s="126" t="s">
        <v>629</v>
      </c>
      <c r="C692" s="126" t="s">
        <v>630</v>
      </c>
      <c r="D692" s="126" t="s">
        <v>1642</v>
      </c>
      <c r="E692" s="127" t="s">
        <v>120</v>
      </c>
      <c r="F692" s="127" t="s">
        <v>121</v>
      </c>
      <c r="G692" s="128">
        <v>30</v>
      </c>
      <c r="H692" s="128">
        <v>6</v>
      </c>
      <c r="I692" s="127" t="s">
        <v>120</v>
      </c>
      <c r="J692" s="129">
        <v>0.05</v>
      </c>
      <c r="K692" s="126" t="s">
        <v>257</v>
      </c>
      <c r="L692" s="126" t="s">
        <v>161</v>
      </c>
      <c r="M692" s="126"/>
      <c r="N692" s="126" t="s">
        <v>125</v>
      </c>
      <c r="O692" s="126" t="str">
        <f t="shared" si="57"/>
        <v xml:space="preserve">NEMESIA NESIA Burgundy </v>
      </c>
      <c r="P692" s="130">
        <v>692</v>
      </c>
      <c r="Q692" s="130">
        <v>6</v>
      </c>
      <c r="R692" s="20">
        <f t="shared" si="58"/>
        <v>0</v>
      </c>
      <c r="S692" s="20">
        <f t="shared" si="59"/>
        <v>0</v>
      </c>
      <c r="T692" s="20">
        <f t="shared" si="60"/>
        <v>0</v>
      </c>
      <c r="U692" s="303"/>
      <c r="V692" s="304"/>
      <c r="W692" s="304"/>
      <c r="X692" s="304"/>
      <c r="Y692" s="304"/>
      <c r="Z692" s="304"/>
      <c r="AA692" s="304"/>
      <c r="AB692" s="304"/>
      <c r="AC692" s="304"/>
      <c r="AD692" s="158"/>
      <c r="AE692" s="158"/>
      <c r="AF692" s="304"/>
      <c r="AG692" s="304"/>
      <c r="AH692" s="158"/>
      <c r="AI692" s="158"/>
      <c r="AJ692" s="304"/>
      <c r="AK692" s="304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  <c r="BA692" s="158"/>
      <c r="BB692" s="158"/>
      <c r="BC692" s="158"/>
      <c r="BD692" s="158"/>
      <c r="BE692" s="158"/>
      <c r="BF692" s="158"/>
      <c r="BG692" s="158"/>
      <c r="BH692" s="158"/>
      <c r="BI692" s="158"/>
      <c r="BJ692" s="158"/>
      <c r="BK692" s="158"/>
      <c r="BL692" s="158"/>
      <c r="BM692" s="158"/>
      <c r="BN692" s="158"/>
      <c r="BO692" s="158"/>
      <c r="BP692" s="158"/>
      <c r="BQ692" s="158"/>
      <c r="BR692" s="158"/>
      <c r="BS692" s="158"/>
      <c r="BT692" s="158"/>
      <c r="BU692" s="14"/>
      <c r="BV692" s="14"/>
      <c r="BW692" s="14"/>
      <c r="BX692" s="14"/>
      <c r="BY692" s="14"/>
      <c r="BZ692" s="14"/>
      <c r="CA692" s="14"/>
      <c r="CB692" s="14"/>
    </row>
    <row r="693" spans="1:80" ht="20.100000000000001" customHeight="1" x14ac:dyDescent="0.25">
      <c r="A693" s="23">
        <v>15131</v>
      </c>
      <c r="B693" s="24" t="s">
        <v>629</v>
      </c>
      <c r="C693" s="24" t="s">
        <v>631</v>
      </c>
      <c r="D693" s="24" t="s">
        <v>1642</v>
      </c>
      <c r="E693" s="66" t="s">
        <v>120</v>
      </c>
      <c r="F693" s="66" t="s">
        <v>121</v>
      </c>
      <c r="G693" s="64">
        <v>30</v>
      </c>
      <c r="H693" s="64">
        <v>6</v>
      </c>
      <c r="I693" s="66" t="s">
        <v>120</v>
      </c>
      <c r="J693" s="72">
        <v>0.05</v>
      </c>
      <c r="K693" s="24" t="s">
        <v>257</v>
      </c>
      <c r="L693" s="24" t="s">
        <v>161</v>
      </c>
      <c r="M693" s="24"/>
      <c r="N693" s="24" t="s">
        <v>125</v>
      </c>
      <c r="O693" s="24" t="str">
        <f t="shared" si="57"/>
        <v>NEMESIA NESIA Denim</v>
      </c>
      <c r="P693" s="54">
        <v>693</v>
      </c>
      <c r="Q693" s="54">
        <v>6</v>
      </c>
      <c r="R693" s="20">
        <f t="shared" si="58"/>
        <v>0</v>
      </c>
      <c r="S693" s="20">
        <f t="shared" si="59"/>
        <v>0</v>
      </c>
      <c r="T693" s="20">
        <f t="shared" si="60"/>
        <v>0</v>
      </c>
      <c r="U693" s="303"/>
      <c r="V693" s="304"/>
      <c r="W693" s="304"/>
      <c r="X693" s="304"/>
      <c r="Y693" s="304"/>
      <c r="Z693" s="304"/>
      <c r="AA693" s="304"/>
      <c r="AB693" s="304"/>
      <c r="AC693" s="304"/>
      <c r="AD693" s="44"/>
      <c r="AE693" s="44"/>
      <c r="AF693" s="304"/>
      <c r="AG693" s="304"/>
      <c r="AH693" s="44"/>
      <c r="AI693" s="44"/>
      <c r="AJ693" s="304"/>
      <c r="AK693" s="30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14"/>
      <c r="BV693" s="14"/>
      <c r="BW693" s="14"/>
      <c r="BX693" s="14"/>
      <c r="BY693" s="14"/>
      <c r="BZ693" s="14"/>
      <c r="CA693" s="14"/>
      <c r="CB693" s="14"/>
    </row>
    <row r="694" spans="1:80" ht="20.100000000000001" customHeight="1" x14ac:dyDescent="0.25">
      <c r="A694" s="125">
        <v>22957</v>
      </c>
      <c r="B694" s="126" t="s">
        <v>629</v>
      </c>
      <c r="C694" s="126" t="s">
        <v>632</v>
      </c>
      <c r="D694" s="126" t="s">
        <v>1642</v>
      </c>
      <c r="E694" s="127" t="s">
        <v>120</v>
      </c>
      <c r="F694" s="127" t="s">
        <v>121</v>
      </c>
      <c r="G694" s="128">
        <v>30</v>
      </c>
      <c r="H694" s="128">
        <v>6</v>
      </c>
      <c r="I694" s="127" t="s">
        <v>120</v>
      </c>
      <c r="J694" s="129">
        <v>0.05</v>
      </c>
      <c r="K694" s="126" t="s">
        <v>257</v>
      </c>
      <c r="L694" s="126" t="s">
        <v>161</v>
      </c>
      <c r="M694" s="126"/>
      <c r="N694" s="126" t="s">
        <v>125</v>
      </c>
      <c r="O694" s="126" t="str">
        <f t="shared" si="57"/>
        <v xml:space="preserve">NEMESIA NESIA Inca </v>
      </c>
      <c r="P694" s="130">
        <v>694</v>
      </c>
      <c r="Q694" s="130">
        <v>6</v>
      </c>
      <c r="R694" s="20">
        <f t="shared" si="58"/>
        <v>0</v>
      </c>
      <c r="S694" s="20">
        <f t="shared" si="59"/>
        <v>0</v>
      </c>
      <c r="T694" s="20">
        <f t="shared" si="60"/>
        <v>0</v>
      </c>
      <c r="U694" s="303"/>
      <c r="V694" s="304"/>
      <c r="W694" s="304"/>
      <c r="X694" s="304"/>
      <c r="Y694" s="304"/>
      <c r="Z694" s="304"/>
      <c r="AA694" s="304"/>
      <c r="AB694" s="304"/>
      <c r="AC694" s="304"/>
      <c r="AD694" s="158"/>
      <c r="AE694" s="158"/>
      <c r="AF694" s="304"/>
      <c r="AG694" s="304"/>
      <c r="AH694" s="158"/>
      <c r="AI694" s="158"/>
      <c r="AJ694" s="304"/>
      <c r="AK694" s="304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4"/>
      <c r="BV694" s="14"/>
      <c r="BW694" s="14"/>
      <c r="BX694" s="14"/>
      <c r="BY694" s="14"/>
      <c r="BZ694" s="14"/>
      <c r="CA694" s="14"/>
      <c r="CB694" s="14"/>
    </row>
    <row r="695" spans="1:80" ht="20.100000000000001" customHeight="1" x14ac:dyDescent="0.25">
      <c r="A695" s="23">
        <v>26433</v>
      </c>
      <c r="B695" s="24" t="s">
        <v>629</v>
      </c>
      <c r="C695" s="24" t="s">
        <v>1331</v>
      </c>
      <c r="D695" s="24" t="s">
        <v>1642</v>
      </c>
      <c r="E695" s="66" t="s">
        <v>120</v>
      </c>
      <c r="F695" s="66" t="s">
        <v>121</v>
      </c>
      <c r="G695" s="64">
        <v>30</v>
      </c>
      <c r="H695" s="64">
        <v>6</v>
      </c>
      <c r="I695" s="66" t="s">
        <v>120</v>
      </c>
      <c r="J695" s="72">
        <v>0.05</v>
      </c>
      <c r="K695" s="24" t="s">
        <v>257</v>
      </c>
      <c r="L695" s="24" t="s">
        <v>161</v>
      </c>
      <c r="M695" s="24" t="s">
        <v>137</v>
      </c>
      <c r="N695" s="24" t="s">
        <v>125</v>
      </c>
      <c r="O695" s="24" t="str">
        <f t="shared" si="57"/>
        <v>NEMESIA NESIA Pink Crush</v>
      </c>
      <c r="P695" s="54">
        <v>695</v>
      </c>
      <c r="Q695" s="54">
        <v>6</v>
      </c>
      <c r="R695" s="20">
        <f t="shared" si="58"/>
        <v>0</v>
      </c>
      <c r="S695" s="20">
        <f t="shared" si="59"/>
        <v>0</v>
      </c>
      <c r="T695" s="20">
        <f t="shared" si="60"/>
        <v>0</v>
      </c>
      <c r="U695" s="303"/>
      <c r="V695" s="304"/>
      <c r="W695" s="304"/>
      <c r="X695" s="304"/>
      <c r="Y695" s="304"/>
      <c r="Z695" s="304"/>
      <c r="AA695" s="304"/>
      <c r="AB695" s="304"/>
      <c r="AC695" s="304"/>
      <c r="AD695" s="44"/>
      <c r="AE695" s="44"/>
      <c r="AF695" s="304"/>
      <c r="AG695" s="304"/>
      <c r="AH695" s="44"/>
      <c r="AI695" s="44"/>
      <c r="AJ695" s="304"/>
      <c r="AK695" s="30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14"/>
      <c r="BV695" s="14"/>
      <c r="BW695" s="14"/>
      <c r="BX695" s="14"/>
      <c r="BY695" s="14"/>
      <c r="BZ695" s="14"/>
      <c r="CA695" s="14"/>
      <c r="CB695" s="14"/>
    </row>
    <row r="696" spans="1:80" ht="20.100000000000001" customHeight="1" x14ac:dyDescent="0.25">
      <c r="A696" s="125">
        <v>25784</v>
      </c>
      <c r="B696" s="126" t="s">
        <v>629</v>
      </c>
      <c r="C696" s="126" t="s">
        <v>633</v>
      </c>
      <c r="D696" s="126" t="s">
        <v>1642</v>
      </c>
      <c r="E696" s="127" t="s">
        <v>120</v>
      </c>
      <c r="F696" s="127" t="s">
        <v>121</v>
      </c>
      <c r="G696" s="128">
        <v>30</v>
      </c>
      <c r="H696" s="128">
        <v>6</v>
      </c>
      <c r="I696" s="127" t="s">
        <v>120</v>
      </c>
      <c r="J696" s="129">
        <v>0.05</v>
      </c>
      <c r="K696" s="126" t="s">
        <v>257</v>
      </c>
      <c r="L696" s="126" t="s">
        <v>161</v>
      </c>
      <c r="M696" s="126"/>
      <c r="N696" s="126" t="s">
        <v>125</v>
      </c>
      <c r="O696" s="126" t="str">
        <f t="shared" si="57"/>
        <v>NEMESIA NESIA Tangerine</v>
      </c>
      <c r="P696" s="130">
        <v>696</v>
      </c>
      <c r="Q696" s="130">
        <v>6</v>
      </c>
      <c r="R696" s="20">
        <f t="shared" si="58"/>
        <v>0</v>
      </c>
      <c r="S696" s="20">
        <f t="shared" si="59"/>
        <v>0</v>
      </c>
      <c r="T696" s="20">
        <f t="shared" si="60"/>
        <v>0</v>
      </c>
      <c r="U696" s="303"/>
      <c r="V696" s="304"/>
      <c r="W696" s="304"/>
      <c r="X696" s="304"/>
      <c r="Y696" s="304"/>
      <c r="Z696" s="304"/>
      <c r="AA696" s="304"/>
      <c r="AB696" s="304"/>
      <c r="AC696" s="304"/>
      <c r="AD696" s="158"/>
      <c r="AE696" s="158"/>
      <c r="AF696" s="304"/>
      <c r="AG696" s="304"/>
      <c r="AH696" s="158"/>
      <c r="AI696" s="158"/>
      <c r="AJ696" s="304"/>
      <c r="AK696" s="304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  <c r="BA696" s="158"/>
      <c r="BB696" s="158"/>
      <c r="BC696" s="158"/>
      <c r="BD696" s="158"/>
      <c r="BE696" s="158"/>
      <c r="BF696" s="158"/>
      <c r="BG696" s="158"/>
      <c r="BH696" s="158"/>
      <c r="BI696" s="158"/>
      <c r="BJ696" s="158"/>
      <c r="BK696" s="158"/>
      <c r="BL696" s="158"/>
      <c r="BM696" s="158"/>
      <c r="BN696" s="158"/>
      <c r="BO696" s="158"/>
      <c r="BP696" s="158"/>
      <c r="BQ696" s="158"/>
      <c r="BR696" s="158"/>
      <c r="BS696" s="158"/>
      <c r="BT696" s="158"/>
      <c r="BU696" s="14"/>
      <c r="BV696" s="14"/>
      <c r="BW696" s="14"/>
      <c r="BX696" s="14"/>
      <c r="BY696" s="14"/>
      <c r="BZ696" s="14"/>
      <c r="CA696" s="14"/>
      <c r="CB696" s="14"/>
    </row>
    <row r="697" spans="1:80" ht="20.100000000000001" customHeight="1" x14ac:dyDescent="0.25">
      <c r="A697" s="23">
        <v>14468</v>
      </c>
      <c r="B697" s="24" t="s">
        <v>629</v>
      </c>
      <c r="C697" s="24" t="s">
        <v>634</v>
      </c>
      <c r="D697" s="24" t="s">
        <v>1642</v>
      </c>
      <c r="E697" s="66" t="s">
        <v>120</v>
      </c>
      <c r="F697" s="66" t="s">
        <v>121</v>
      </c>
      <c r="G697" s="64">
        <v>30</v>
      </c>
      <c r="H697" s="64">
        <v>6</v>
      </c>
      <c r="I697" s="66" t="s">
        <v>120</v>
      </c>
      <c r="J697" s="72">
        <v>0.05</v>
      </c>
      <c r="K697" s="24" t="s">
        <v>257</v>
      </c>
      <c r="L697" s="24" t="s">
        <v>161</v>
      </c>
      <c r="M697" s="24"/>
      <c r="N697" s="24" t="s">
        <v>125</v>
      </c>
      <c r="O697" s="24" t="str">
        <f t="shared" si="57"/>
        <v xml:space="preserve">NEMESIA NESIA Tropical </v>
      </c>
      <c r="P697" s="54">
        <v>697</v>
      </c>
      <c r="Q697" s="54">
        <v>6</v>
      </c>
      <c r="R697" s="20">
        <f t="shared" si="58"/>
        <v>0</v>
      </c>
      <c r="S697" s="20">
        <f t="shared" si="59"/>
        <v>0</v>
      </c>
      <c r="T697" s="20">
        <f t="shared" si="60"/>
        <v>0</v>
      </c>
      <c r="U697" s="303"/>
      <c r="V697" s="304"/>
      <c r="W697" s="304"/>
      <c r="X697" s="304"/>
      <c r="Y697" s="304"/>
      <c r="Z697" s="304"/>
      <c r="AA697" s="304"/>
      <c r="AB697" s="304"/>
      <c r="AC697" s="304"/>
      <c r="AD697" s="44"/>
      <c r="AE697" s="44"/>
      <c r="AF697" s="304"/>
      <c r="AG697" s="304"/>
      <c r="AH697" s="44"/>
      <c r="AI697" s="44"/>
      <c r="AJ697" s="304"/>
      <c r="AK697" s="30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14"/>
      <c r="BV697" s="14"/>
      <c r="BW697" s="14"/>
      <c r="BX697" s="14"/>
      <c r="BY697" s="14"/>
      <c r="BZ697" s="14"/>
      <c r="CA697" s="14"/>
      <c r="CB697" s="14"/>
    </row>
    <row r="698" spans="1:80" ht="20.100000000000001" customHeight="1" x14ac:dyDescent="0.25">
      <c r="A698" s="125">
        <v>23793</v>
      </c>
      <c r="B698" s="126" t="s">
        <v>629</v>
      </c>
      <c r="C698" s="126" t="s">
        <v>1329</v>
      </c>
      <c r="D698" s="126" t="s">
        <v>1642</v>
      </c>
      <c r="E698" s="127" t="s">
        <v>120</v>
      </c>
      <c r="F698" s="127" t="s">
        <v>121</v>
      </c>
      <c r="G698" s="128">
        <v>30</v>
      </c>
      <c r="H698" s="128">
        <v>6</v>
      </c>
      <c r="I698" s="127" t="s">
        <v>120</v>
      </c>
      <c r="J698" s="129">
        <v>0.05</v>
      </c>
      <c r="K698" s="126" t="s">
        <v>257</v>
      </c>
      <c r="L698" s="126" t="s">
        <v>161</v>
      </c>
      <c r="M698" s="126"/>
      <c r="N698" s="126" t="s">
        <v>125</v>
      </c>
      <c r="O698" s="126" t="str">
        <f t="shared" si="57"/>
        <v xml:space="preserve">NEMESIA NESIA Tutti Frutti </v>
      </c>
      <c r="P698" s="130">
        <v>698</v>
      </c>
      <c r="Q698" s="130">
        <v>6</v>
      </c>
      <c r="R698" s="20">
        <f t="shared" si="58"/>
        <v>0</v>
      </c>
      <c r="S698" s="20">
        <f t="shared" si="59"/>
        <v>0</v>
      </c>
      <c r="T698" s="20">
        <f t="shared" si="60"/>
        <v>0</v>
      </c>
      <c r="U698" s="303"/>
      <c r="V698" s="304"/>
      <c r="W698" s="304"/>
      <c r="X698" s="304"/>
      <c r="Y698" s="304"/>
      <c r="Z698" s="304"/>
      <c r="AA698" s="304"/>
      <c r="AB698" s="304"/>
      <c r="AC698" s="304"/>
      <c r="AD698" s="158"/>
      <c r="AE698" s="158"/>
      <c r="AF698" s="304"/>
      <c r="AG698" s="304"/>
      <c r="AH698" s="158"/>
      <c r="AI698" s="158"/>
      <c r="AJ698" s="304"/>
      <c r="AK698" s="304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  <c r="BA698" s="158"/>
      <c r="BB698" s="158"/>
      <c r="BC698" s="158"/>
      <c r="BD698" s="158"/>
      <c r="BE698" s="158"/>
      <c r="BF698" s="158"/>
      <c r="BG698" s="158"/>
      <c r="BH698" s="158"/>
      <c r="BI698" s="158"/>
      <c r="BJ698" s="158"/>
      <c r="BK698" s="158"/>
      <c r="BL698" s="158"/>
      <c r="BM698" s="158"/>
      <c r="BN698" s="158"/>
      <c r="BO698" s="158"/>
      <c r="BP698" s="158"/>
      <c r="BQ698" s="158"/>
      <c r="BR698" s="158"/>
      <c r="BS698" s="158"/>
      <c r="BT698" s="158"/>
      <c r="BU698" s="14"/>
      <c r="BV698" s="14"/>
      <c r="BW698" s="14"/>
      <c r="BX698" s="14"/>
      <c r="BY698" s="14"/>
      <c r="BZ698" s="14"/>
      <c r="CA698" s="14"/>
      <c r="CB698" s="14"/>
    </row>
    <row r="699" spans="1:80" ht="20.100000000000001" customHeight="1" x14ac:dyDescent="0.25">
      <c r="A699" s="23">
        <v>12897</v>
      </c>
      <c r="B699" s="24" t="s">
        <v>635</v>
      </c>
      <c r="C699" s="24" t="s">
        <v>1330</v>
      </c>
      <c r="D699" s="24" t="s">
        <v>1642</v>
      </c>
      <c r="E699" s="66" t="s">
        <v>120</v>
      </c>
      <c r="F699" s="66" t="s">
        <v>121</v>
      </c>
      <c r="G699" s="64">
        <v>30</v>
      </c>
      <c r="H699" s="64">
        <v>6</v>
      </c>
      <c r="I699" s="66" t="s">
        <v>120</v>
      </c>
      <c r="J699" s="72">
        <v>4.8000000000000001E-2</v>
      </c>
      <c r="K699" s="24" t="s">
        <v>257</v>
      </c>
      <c r="L699" s="24" t="s">
        <v>161</v>
      </c>
      <c r="M699" s="24"/>
      <c r="N699" s="24" t="s">
        <v>125</v>
      </c>
      <c r="O699" s="24" t="str">
        <f t="shared" si="57"/>
        <v>NEMESIA SUNPEDDLE White Perfume</v>
      </c>
      <c r="P699" s="54">
        <v>699</v>
      </c>
      <c r="Q699" s="54">
        <v>6</v>
      </c>
      <c r="R699" s="20">
        <f t="shared" si="58"/>
        <v>0</v>
      </c>
      <c r="S699" s="20">
        <f t="shared" si="59"/>
        <v>0</v>
      </c>
      <c r="T699" s="20">
        <f t="shared" si="60"/>
        <v>0</v>
      </c>
      <c r="U699" s="303"/>
      <c r="V699" s="304"/>
      <c r="W699" s="304"/>
      <c r="X699" s="304"/>
      <c r="Y699" s="304"/>
      <c r="Z699" s="304"/>
      <c r="AA699" s="304"/>
      <c r="AB699" s="304"/>
      <c r="AC699" s="304"/>
      <c r="AD699" s="44"/>
      <c r="AE699" s="44"/>
      <c r="AF699" s="304"/>
      <c r="AG699" s="304"/>
      <c r="AH699" s="44"/>
      <c r="AI699" s="44"/>
      <c r="AJ699" s="304"/>
      <c r="AK699" s="30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14"/>
      <c r="BV699" s="14"/>
      <c r="BW699" s="14"/>
      <c r="BX699" s="14"/>
      <c r="BY699" s="14"/>
      <c r="BZ699" s="14"/>
      <c r="CA699" s="14"/>
      <c r="CB699" s="14"/>
    </row>
    <row r="700" spans="1:80" ht="20.100000000000001" customHeight="1" x14ac:dyDescent="0.25">
      <c r="A700" s="151"/>
      <c r="B700" s="152" t="s">
        <v>638</v>
      </c>
      <c r="C700" s="153"/>
      <c r="D700" s="153"/>
      <c r="E700" s="154"/>
      <c r="F700" s="154"/>
      <c r="G700" s="154"/>
      <c r="H700" s="267"/>
      <c r="I700" s="154"/>
      <c r="J700" s="155"/>
      <c r="K700" s="153"/>
      <c r="L700" s="153" t="s">
        <v>593</v>
      </c>
      <c r="M700" s="153"/>
      <c r="N700" s="153"/>
      <c r="O700" s="153" t="str">
        <f t="shared" si="57"/>
        <v xml:space="preserve">O </v>
      </c>
      <c r="P700" s="156">
        <v>700</v>
      </c>
      <c r="Q700" s="156"/>
      <c r="R700" s="20"/>
      <c r="S700" s="20"/>
      <c r="T700" s="20"/>
      <c r="U700" s="508"/>
      <c r="V700" s="509"/>
      <c r="W700" s="509"/>
      <c r="X700" s="509"/>
      <c r="Y700" s="509"/>
      <c r="Z700" s="509"/>
      <c r="AA700" s="509"/>
      <c r="AB700" s="509"/>
      <c r="AC700" s="509"/>
      <c r="AD700" s="509"/>
      <c r="AE700" s="509"/>
      <c r="AF700" s="509"/>
      <c r="AG700" s="509"/>
      <c r="AH700" s="509"/>
      <c r="AI700" s="509"/>
      <c r="AJ700" s="509"/>
      <c r="AK700" s="509"/>
      <c r="AL700" s="509"/>
      <c r="AM700" s="509"/>
      <c r="AN700" s="509"/>
      <c r="AO700" s="509"/>
      <c r="AP700" s="509"/>
      <c r="AQ700" s="509"/>
      <c r="AR700" s="509"/>
      <c r="AS700" s="509"/>
      <c r="AT700" s="509"/>
      <c r="AU700" s="509"/>
      <c r="AV700" s="509"/>
      <c r="AW700" s="509"/>
      <c r="AX700" s="509"/>
      <c r="AY700" s="509"/>
      <c r="AZ700" s="509"/>
      <c r="BA700" s="509"/>
      <c r="BB700" s="509"/>
      <c r="BC700" s="509"/>
      <c r="BD700" s="509"/>
      <c r="BE700" s="509"/>
      <c r="BF700" s="509"/>
      <c r="BG700" s="509"/>
      <c r="BH700" s="509"/>
      <c r="BI700" s="509"/>
      <c r="BJ700" s="509"/>
      <c r="BK700" s="509"/>
      <c r="BL700" s="509"/>
      <c r="BM700" s="509"/>
      <c r="BN700" s="509"/>
      <c r="BO700" s="509"/>
      <c r="BP700" s="509"/>
      <c r="BQ700" s="509"/>
      <c r="BR700" s="509"/>
      <c r="BS700" s="509"/>
      <c r="BT700" s="509"/>
      <c r="BU700" s="14"/>
      <c r="BV700" s="14"/>
      <c r="BW700" s="14"/>
      <c r="BX700" s="14"/>
      <c r="BY700" s="14"/>
      <c r="BZ700" s="14"/>
      <c r="CA700" s="14"/>
      <c r="CB700" s="14"/>
    </row>
    <row r="701" spans="1:80" ht="20.100000000000001" customHeight="1" x14ac:dyDescent="0.25">
      <c r="A701" s="23">
        <v>26436</v>
      </c>
      <c r="B701" s="24" t="s">
        <v>1332</v>
      </c>
      <c r="C701" s="24" t="s">
        <v>1333</v>
      </c>
      <c r="D701" s="24" t="s">
        <v>1626</v>
      </c>
      <c r="E701" s="66" t="s">
        <v>120</v>
      </c>
      <c r="F701" s="66" t="s">
        <v>121</v>
      </c>
      <c r="G701" s="64">
        <v>30</v>
      </c>
      <c r="H701" s="64">
        <v>6</v>
      </c>
      <c r="I701" s="66" t="s">
        <v>176</v>
      </c>
      <c r="J701" s="72">
        <v>0.04</v>
      </c>
      <c r="K701" s="24" t="s">
        <v>257</v>
      </c>
      <c r="L701" s="24" t="s">
        <v>161</v>
      </c>
      <c r="M701" s="24" t="s">
        <v>137</v>
      </c>
      <c r="N701" s="24" t="s">
        <v>125</v>
      </c>
      <c r="O701" s="24" t="str">
        <f t="shared" si="57"/>
        <v>OSTEOSPERMUM BESTIES Devoted Purple</v>
      </c>
      <c r="P701" s="54">
        <v>701</v>
      </c>
      <c r="Q701" s="54">
        <v>6</v>
      </c>
      <c r="R701" s="20">
        <f t="shared" si="58"/>
        <v>0</v>
      </c>
      <c r="S701" s="20">
        <f t="shared" si="59"/>
        <v>0</v>
      </c>
      <c r="T701" s="20">
        <f t="shared" si="60"/>
        <v>0</v>
      </c>
      <c r="U701" s="303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04"/>
      <c r="AF701" s="304"/>
      <c r="AG701" s="304"/>
      <c r="AH701" s="44"/>
      <c r="AI701" s="44"/>
      <c r="AJ701" s="304"/>
      <c r="AK701" s="30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14"/>
      <c r="BV701" s="14"/>
      <c r="BW701" s="14"/>
      <c r="BX701" s="14"/>
      <c r="BY701" s="14"/>
      <c r="BZ701" s="14"/>
      <c r="CA701" s="14"/>
      <c r="CB701" s="14"/>
    </row>
    <row r="702" spans="1:80" ht="20.100000000000001" customHeight="1" x14ac:dyDescent="0.25">
      <c r="A702" s="125">
        <v>26437</v>
      </c>
      <c r="B702" s="126" t="s">
        <v>1332</v>
      </c>
      <c r="C702" s="126" t="s">
        <v>1334</v>
      </c>
      <c r="D702" s="126" t="s">
        <v>1626</v>
      </c>
      <c r="E702" s="127" t="s">
        <v>120</v>
      </c>
      <c r="F702" s="127" t="s">
        <v>121</v>
      </c>
      <c r="G702" s="128">
        <v>30</v>
      </c>
      <c r="H702" s="128">
        <v>6</v>
      </c>
      <c r="I702" s="127" t="s">
        <v>176</v>
      </c>
      <c r="J702" s="129">
        <v>0.04</v>
      </c>
      <c r="K702" s="126" t="s">
        <v>257</v>
      </c>
      <c r="L702" s="126" t="s">
        <v>161</v>
      </c>
      <c r="M702" s="126" t="s">
        <v>137</v>
      </c>
      <c r="N702" s="126" t="s">
        <v>125</v>
      </c>
      <c r="O702" s="126" t="str">
        <f t="shared" si="57"/>
        <v>OSTEOSPERMUM BESTIES Dynamic Bicolor</v>
      </c>
      <c r="P702" s="130">
        <v>702</v>
      </c>
      <c r="Q702" s="130">
        <v>6</v>
      </c>
      <c r="R702" s="20">
        <f t="shared" si="58"/>
        <v>0</v>
      </c>
      <c r="S702" s="20">
        <f t="shared" si="59"/>
        <v>0</v>
      </c>
      <c r="T702" s="20">
        <f t="shared" si="60"/>
        <v>0</v>
      </c>
      <c r="U702" s="303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04"/>
      <c r="AF702" s="304"/>
      <c r="AG702" s="304"/>
      <c r="AH702" s="158"/>
      <c r="AI702" s="158"/>
      <c r="AJ702" s="304"/>
      <c r="AK702" s="304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  <c r="BA702" s="158"/>
      <c r="BB702" s="158"/>
      <c r="BC702" s="158"/>
      <c r="BD702" s="158"/>
      <c r="BE702" s="158"/>
      <c r="BF702" s="158"/>
      <c r="BG702" s="158"/>
      <c r="BH702" s="158"/>
      <c r="BI702" s="158"/>
      <c r="BJ702" s="158"/>
      <c r="BK702" s="158"/>
      <c r="BL702" s="158"/>
      <c r="BM702" s="158"/>
      <c r="BN702" s="158"/>
      <c r="BO702" s="158"/>
      <c r="BP702" s="158"/>
      <c r="BQ702" s="158"/>
      <c r="BR702" s="158"/>
      <c r="BS702" s="158"/>
      <c r="BT702" s="158"/>
      <c r="BU702" s="14"/>
      <c r="BV702" s="14"/>
      <c r="BW702" s="14"/>
      <c r="BX702" s="14"/>
      <c r="BY702" s="14"/>
      <c r="BZ702" s="14"/>
      <c r="CA702" s="14"/>
      <c r="CB702" s="14"/>
    </row>
    <row r="703" spans="1:80" ht="20.100000000000001" customHeight="1" x14ac:dyDescent="0.25">
      <c r="A703" s="23">
        <v>26438</v>
      </c>
      <c r="B703" s="24" t="s">
        <v>1332</v>
      </c>
      <c r="C703" s="24" t="s">
        <v>1335</v>
      </c>
      <c r="D703" s="24" t="s">
        <v>1626</v>
      </c>
      <c r="E703" s="66" t="s">
        <v>120</v>
      </c>
      <c r="F703" s="66" t="s">
        <v>121</v>
      </c>
      <c r="G703" s="64">
        <v>30</v>
      </c>
      <c r="H703" s="64">
        <v>6</v>
      </c>
      <c r="I703" s="66" t="s">
        <v>176</v>
      </c>
      <c r="J703" s="72">
        <v>0.04</v>
      </c>
      <c r="K703" s="24" t="s">
        <v>257</v>
      </c>
      <c r="L703" s="24" t="s">
        <v>161</v>
      </c>
      <c r="M703" s="24" t="s">
        <v>137</v>
      </c>
      <c r="N703" s="24" t="s">
        <v>125</v>
      </c>
      <c r="O703" s="24" t="str">
        <f t="shared" si="57"/>
        <v>OSTEOSPERMUM BESTIES Inspiring Orange</v>
      </c>
      <c r="P703" s="54">
        <v>703</v>
      </c>
      <c r="Q703" s="54">
        <v>6</v>
      </c>
      <c r="R703" s="20">
        <f t="shared" si="58"/>
        <v>0</v>
      </c>
      <c r="S703" s="20">
        <f t="shared" si="59"/>
        <v>0</v>
      </c>
      <c r="T703" s="20">
        <f t="shared" si="60"/>
        <v>0</v>
      </c>
      <c r="U703" s="303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04"/>
      <c r="AF703" s="304"/>
      <c r="AG703" s="304"/>
      <c r="AH703" s="44"/>
      <c r="AI703" s="44"/>
      <c r="AJ703" s="304"/>
      <c r="AK703" s="30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14"/>
      <c r="BV703" s="14"/>
      <c r="BW703" s="14"/>
      <c r="BX703" s="14"/>
      <c r="BY703" s="14"/>
      <c r="BZ703" s="14"/>
      <c r="CA703" s="14"/>
      <c r="CB703" s="14"/>
    </row>
    <row r="704" spans="1:80" ht="20.100000000000001" customHeight="1" x14ac:dyDescent="0.25">
      <c r="A704" s="125">
        <v>26439</v>
      </c>
      <c r="B704" s="126" t="s">
        <v>1332</v>
      </c>
      <c r="C704" s="126" t="s">
        <v>1336</v>
      </c>
      <c r="D704" s="126" t="s">
        <v>1626</v>
      </c>
      <c r="E704" s="127" t="s">
        <v>120</v>
      </c>
      <c r="F704" s="127" t="s">
        <v>121</v>
      </c>
      <c r="G704" s="128">
        <v>30</v>
      </c>
      <c r="H704" s="128">
        <v>6</v>
      </c>
      <c r="I704" s="127" t="s">
        <v>176</v>
      </c>
      <c r="J704" s="129">
        <v>0.04</v>
      </c>
      <c r="K704" s="126" t="s">
        <v>257</v>
      </c>
      <c r="L704" s="126" t="s">
        <v>161</v>
      </c>
      <c r="M704" s="126" t="s">
        <v>137</v>
      </c>
      <c r="N704" s="126" t="s">
        <v>125</v>
      </c>
      <c r="O704" s="126" t="str">
        <f t="shared" si="57"/>
        <v>OSTEOSPERMUM BESTIES Optimistic Pink</v>
      </c>
      <c r="P704" s="130">
        <v>704</v>
      </c>
      <c r="Q704" s="130">
        <v>6</v>
      </c>
      <c r="R704" s="20">
        <f t="shared" si="58"/>
        <v>0</v>
      </c>
      <c r="S704" s="20">
        <f t="shared" si="59"/>
        <v>0</v>
      </c>
      <c r="T704" s="20">
        <f t="shared" si="60"/>
        <v>0</v>
      </c>
      <c r="U704" s="303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158"/>
      <c r="AI704" s="158"/>
      <c r="AJ704" s="304"/>
      <c r="AK704" s="304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58"/>
      <c r="BJ704" s="158"/>
      <c r="BK704" s="158"/>
      <c r="BL704" s="158"/>
      <c r="BM704" s="158"/>
      <c r="BN704" s="158"/>
      <c r="BO704" s="158"/>
      <c r="BP704" s="158"/>
      <c r="BQ704" s="158"/>
      <c r="BR704" s="158"/>
      <c r="BS704" s="158"/>
      <c r="BT704" s="158"/>
      <c r="BU704" s="14"/>
      <c r="BV704" s="14"/>
      <c r="BW704" s="14"/>
      <c r="BX704" s="14"/>
      <c r="BY704" s="14"/>
      <c r="BZ704" s="14"/>
      <c r="CA704" s="14"/>
      <c r="CB704" s="14"/>
    </row>
    <row r="705" spans="1:80" ht="20.100000000000001" customHeight="1" x14ac:dyDescent="0.25">
      <c r="A705" s="23">
        <v>26440</v>
      </c>
      <c r="B705" s="24" t="s">
        <v>1332</v>
      </c>
      <c r="C705" s="24" t="s">
        <v>1337</v>
      </c>
      <c r="D705" s="24" t="s">
        <v>1626</v>
      </c>
      <c r="E705" s="66" t="s">
        <v>120</v>
      </c>
      <c r="F705" s="66" t="s">
        <v>121</v>
      </c>
      <c r="G705" s="64">
        <v>30</v>
      </c>
      <c r="H705" s="64">
        <v>6</v>
      </c>
      <c r="I705" s="66" t="s">
        <v>176</v>
      </c>
      <c r="J705" s="72">
        <v>0.04</v>
      </c>
      <c r="K705" s="24" t="s">
        <v>257</v>
      </c>
      <c r="L705" s="24" t="s">
        <v>161</v>
      </c>
      <c r="M705" s="24" t="s">
        <v>137</v>
      </c>
      <c r="N705" s="24" t="s">
        <v>125</v>
      </c>
      <c r="O705" s="24" t="str">
        <f t="shared" si="57"/>
        <v>OSTEOSPERMUM BESTIES Positive Yellow</v>
      </c>
      <c r="P705" s="54">
        <v>705</v>
      </c>
      <c r="Q705" s="54">
        <v>6</v>
      </c>
      <c r="R705" s="20">
        <f t="shared" si="58"/>
        <v>0</v>
      </c>
      <c r="S705" s="20">
        <f t="shared" si="59"/>
        <v>0</v>
      </c>
      <c r="T705" s="20">
        <f t="shared" si="60"/>
        <v>0</v>
      </c>
      <c r="U705" s="303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44"/>
      <c r="AI705" s="44"/>
      <c r="AJ705" s="304"/>
      <c r="AK705" s="30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14"/>
      <c r="BV705" s="14"/>
      <c r="BW705" s="14"/>
      <c r="BX705" s="14"/>
      <c r="BY705" s="14"/>
      <c r="BZ705" s="14"/>
      <c r="CA705" s="14"/>
      <c r="CB705" s="14"/>
    </row>
    <row r="706" spans="1:80" ht="20.100000000000001" customHeight="1" x14ac:dyDescent="0.25">
      <c r="A706" s="125">
        <v>26441</v>
      </c>
      <c r="B706" s="126" t="s">
        <v>1332</v>
      </c>
      <c r="C706" s="126" t="s">
        <v>1338</v>
      </c>
      <c r="D706" s="126" t="s">
        <v>1626</v>
      </c>
      <c r="E706" s="127" t="s">
        <v>120</v>
      </c>
      <c r="F706" s="127" t="s">
        <v>121</v>
      </c>
      <c r="G706" s="128">
        <v>30</v>
      </c>
      <c r="H706" s="128">
        <v>6</v>
      </c>
      <c r="I706" s="127" t="s">
        <v>176</v>
      </c>
      <c r="J706" s="129">
        <v>0.04</v>
      </c>
      <c r="K706" s="126" t="s">
        <v>257</v>
      </c>
      <c r="L706" s="126" t="s">
        <v>161</v>
      </c>
      <c r="M706" s="126" t="s">
        <v>137</v>
      </c>
      <c r="N706" s="126" t="s">
        <v>125</v>
      </c>
      <c r="O706" s="126" t="str">
        <f t="shared" si="57"/>
        <v>OSTEOSPERMUM BESTIES Trusty Amethyst</v>
      </c>
      <c r="P706" s="130">
        <v>706</v>
      </c>
      <c r="Q706" s="130">
        <v>6</v>
      </c>
      <c r="R706" s="20">
        <f t="shared" si="58"/>
        <v>0</v>
      </c>
      <c r="S706" s="20">
        <f t="shared" si="59"/>
        <v>0</v>
      </c>
      <c r="T706" s="20">
        <f t="shared" si="60"/>
        <v>0</v>
      </c>
      <c r="U706" s="303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04"/>
      <c r="AF706" s="304"/>
      <c r="AG706" s="304"/>
      <c r="AH706" s="158"/>
      <c r="AI706" s="158"/>
      <c r="AJ706" s="304"/>
      <c r="AK706" s="304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  <c r="BA706" s="158"/>
      <c r="BB706" s="158"/>
      <c r="BC706" s="158"/>
      <c r="BD706" s="158"/>
      <c r="BE706" s="158"/>
      <c r="BF706" s="158"/>
      <c r="BG706" s="158"/>
      <c r="BH706" s="158"/>
      <c r="BI706" s="158"/>
      <c r="BJ706" s="158"/>
      <c r="BK706" s="158"/>
      <c r="BL706" s="158"/>
      <c r="BM706" s="158"/>
      <c r="BN706" s="158"/>
      <c r="BO706" s="158"/>
      <c r="BP706" s="158"/>
      <c r="BQ706" s="158"/>
      <c r="BR706" s="158"/>
      <c r="BS706" s="158"/>
      <c r="BT706" s="158"/>
      <c r="BU706" s="14"/>
      <c r="BV706" s="14"/>
      <c r="BW706" s="14"/>
      <c r="BX706" s="14"/>
      <c r="BY706" s="14"/>
      <c r="BZ706" s="14"/>
      <c r="CA706" s="14"/>
      <c r="CB706" s="14"/>
    </row>
    <row r="707" spans="1:80" ht="20.100000000000001" customHeight="1" x14ac:dyDescent="0.25">
      <c r="A707" s="23">
        <v>26812</v>
      </c>
      <c r="B707" s="24" t="s">
        <v>1332</v>
      </c>
      <c r="C707" s="24" t="s">
        <v>233</v>
      </c>
      <c r="D707" s="24" t="s">
        <v>1626</v>
      </c>
      <c r="E707" s="66" t="s">
        <v>120</v>
      </c>
      <c r="F707" s="66" t="s">
        <v>121</v>
      </c>
      <c r="G707" s="64">
        <v>30</v>
      </c>
      <c r="H707" s="64">
        <v>6</v>
      </c>
      <c r="I707" s="66" t="s">
        <v>176</v>
      </c>
      <c r="J707" s="72">
        <v>0.04</v>
      </c>
      <c r="K707" s="24" t="s">
        <v>257</v>
      </c>
      <c r="L707" s="24" t="s">
        <v>161</v>
      </c>
      <c r="M707" s="24" t="s">
        <v>137</v>
      </c>
      <c r="N707" s="24" t="s">
        <v>125</v>
      </c>
      <c r="O707" s="24" t="str">
        <f t="shared" si="57"/>
        <v>OSTEOSPERMUM BESTIES Variés</v>
      </c>
      <c r="P707" s="54">
        <v>707</v>
      </c>
      <c r="Q707" s="54">
        <v>6</v>
      </c>
      <c r="R707" s="20">
        <f t="shared" si="58"/>
        <v>0</v>
      </c>
      <c r="S707" s="20">
        <f t="shared" si="59"/>
        <v>0</v>
      </c>
      <c r="T707" s="20">
        <f t="shared" si="60"/>
        <v>0</v>
      </c>
      <c r="U707" s="303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04"/>
      <c r="AF707" s="304"/>
      <c r="AG707" s="304"/>
      <c r="AH707" s="44"/>
      <c r="AI707" s="44"/>
      <c r="AJ707" s="304"/>
      <c r="AK707" s="30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14"/>
      <c r="BV707" s="14"/>
      <c r="BW707" s="14"/>
      <c r="BX707" s="14"/>
      <c r="BY707" s="14"/>
      <c r="BZ707" s="14"/>
      <c r="CA707" s="14"/>
      <c r="CB707" s="14"/>
    </row>
    <row r="708" spans="1:80" ht="20.100000000000001" customHeight="1" x14ac:dyDescent="0.25">
      <c r="A708" s="125">
        <v>14854</v>
      </c>
      <c r="B708" s="126" t="s">
        <v>639</v>
      </c>
      <c r="C708" s="126" t="s">
        <v>1650</v>
      </c>
      <c r="D708" s="126" t="s">
        <v>1656</v>
      </c>
      <c r="E708" s="127" t="s">
        <v>120</v>
      </c>
      <c r="F708" s="127" t="s">
        <v>121</v>
      </c>
      <c r="G708" s="128">
        <v>30</v>
      </c>
      <c r="H708" s="128">
        <v>6</v>
      </c>
      <c r="I708" s="127" t="s">
        <v>176</v>
      </c>
      <c r="J708" s="129">
        <v>0.04</v>
      </c>
      <c r="K708" s="126" t="s">
        <v>257</v>
      </c>
      <c r="L708" s="126" t="s">
        <v>161</v>
      </c>
      <c r="M708" s="126"/>
      <c r="N708" s="126" t="s">
        <v>125</v>
      </c>
      <c r="O708" s="126"/>
      <c r="P708" s="130">
        <v>708</v>
      </c>
      <c r="Q708" s="130">
        <v>6</v>
      </c>
      <c r="R708" s="20">
        <f t="shared" si="58"/>
        <v>0</v>
      </c>
      <c r="S708" s="20">
        <f t="shared" si="59"/>
        <v>0</v>
      </c>
      <c r="T708" s="20">
        <f t="shared" si="60"/>
        <v>0</v>
      </c>
      <c r="U708" s="242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304"/>
      <c r="AG708" s="304"/>
      <c r="AH708" s="304"/>
      <c r="AI708" s="304"/>
      <c r="AJ708" s="304"/>
      <c r="AK708" s="304"/>
      <c r="AL708" s="304"/>
      <c r="AM708" s="304"/>
      <c r="AN708" s="304"/>
      <c r="AO708" s="304"/>
      <c r="AP708" s="304"/>
      <c r="AQ708" s="304"/>
      <c r="AR708" s="304"/>
      <c r="AS708" s="304"/>
      <c r="AT708" s="304"/>
      <c r="AU708" s="304"/>
      <c r="AV708" s="304"/>
      <c r="AW708" s="304"/>
      <c r="AX708" s="304"/>
      <c r="AY708" s="304"/>
      <c r="AZ708" s="304"/>
      <c r="BA708" s="304"/>
      <c r="BB708" s="304"/>
      <c r="BC708" s="304"/>
      <c r="BD708" s="304"/>
      <c r="BE708" s="304"/>
      <c r="BF708" s="304"/>
      <c r="BG708" s="304"/>
      <c r="BH708" s="304"/>
      <c r="BI708" s="304"/>
      <c r="BJ708" s="304"/>
      <c r="BK708" s="304"/>
      <c r="BL708" s="304"/>
      <c r="BM708" s="304"/>
      <c r="BN708" s="304"/>
      <c r="BO708" s="304"/>
      <c r="BP708" s="304"/>
      <c r="BQ708" s="304"/>
      <c r="BR708" s="304"/>
      <c r="BS708" s="304"/>
      <c r="BT708" s="304"/>
      <c r="BU708" s="14"/>
      <c r="BV708" s="14"/>
      <c r="BW708" s="14"/>
      <c r="BX708" s="14"/>
      <c r="BY708" s="14"/>
      <c r="BZ708" s="14"/>
      <c r="CA708" s="14"/>
      <c r="CB708" s="14"/>
    </row>
    <row r="709" spans="1:80" ht="20.100000000000001" customHeight="1" x14ac:dyDescent="0.25">
      <c r="A709" s="23">
        <v>14849</v>
      </c>
      <c r="B709" s="24" t="s">
        <v>639</v>
      </c>
      <c r="C709" s="24" t="s">
        <v>1651</v>
      </c>
      <c r="D709" s="24" t="s">
        <v>1656</v>
      </c>
      <c r="E709" s="66" t="s">
        <v>120</v>
      </c>
      <c r="F709" s="66" t="s">
        <v>121</v>
      </c>
      <c r="G709" s="64">
        <v>30</v>
      </c>
      <c r="H709" s="64">
        <v>6</v>
      </c>
      <c r="I709" s="66" t="s">
        <v>176</v>
      </c>
      <c r="J709" s="72">
        <v>0.04</v>
      </c>
      <c r="K709" s="24" t="s">
        <v>257</v>
      </c>
      <c r="L709" s="24" t="s">
        <v>161</v>
      </c>
      <c r="M709" s="24"/>
      <c r="N709" s="24" t="s">
        <v>125</v>
      </c>
      <c r="O709" s="24"/>
      <c r="P709" s="54">
        <v>709</v>
      </c>
      <c r="Q709" s="54">
        <v>6</v>
      </c>
      <c r="R709" s="20">
        <f t="shared" si="58"/>
        <v>0</v>
      </c>
      <c r="S709" s="20">
        <f t="shared" si="59"/>
        <v>0</v>
      </c>
      <c r="T709" s="20">
        <f t="shared" si="60"/>
        <v>0</v>
      </c>
      <c r="U709" s="241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304"/>
      <c r="AG709" s="304"/>
      <c r="AH709" s="304"/>
      <c r="AI709" s="304"/>
      <c r="AJ709" s="304"/>
      <c r="AK709" s="304"/>
      <c r="AL709" s="304"/>
      <c r="AM709" s="304"/>
      <c r="AN709" s="304"/>
      <c r="AO709" s="304"/>
      <c r="AP709" s="304"/>
      <c r="AQ709" s="304"/>
      <c r="AR709" s="304"/>
      <c r="AS709" s="304"/>
      <c r="AT709" s="304"/>
      <c r="AU709" s="304"/>
      <c r="AV709" s="304"/>
      <c r="AW709" s="304"/>
      <c r="AX709" s="304"/>
      <c r="AY709" s="304"/>
      <c r="AZ709" s="304"/>
      <c r="BA709" s="304"/>
      <c r="BB709" s="304"/>
      <c r="BC709" s="304"/>
      <c r="BD709" s="304"/>
      <c r="BE709" s="304"/>
      <c r="BF709" s="304"/>
      <c r="BG709" s="304"/>
      <c r="BH709" s="304"/>
      <c r="BI709" s="304"/>
      <c r="BJ709" s="304"/>
      <c r="BK709" s="304"/>
      <c r="BL709" s="304"/>
      <c r="BM709" s="304"/>
      <c r="BN709" s="304"/>
      <c r="BO709" s="304"/>
      <c r="BP709" s="304"/>
      <c r="BQ709" s="304"/>
      <c r="BR709" s="304"/>
      <c r="BS709" s="304"/>
      <c r="BT709" s="304"/>
      <c r="BU709" s="14"/>
      <c r="BV709" s="14"/>
      <c r="BW709" s="14"/>
      <c r="BX709" s="14"/>
      <c r="BY709" s="14"/>
      <c r="BZ709" s="14"/>
      <c r="CA709" s="14"/>
      <c r="CB709" s="14"/>
    </row>
    <row r="710" spans="1:80" ht="20.100000000000001" customHeight="1" x14ac:dyDescent="0.25">
      <c r="A710" s="125">
        <v>22938</v>
      </c>
      <c r="B710" s="126" t="s">
        <v>639</v>
      </c>
      <c r="C710" s="126" t="s">
        <v>1652</v>
      </c>
      <c r="D710" s="126" t="s">
        <v>1656</v>
      </c>
      <c r="E710" s="127" t="s">
        <v>120</v>
      </c>
      <c r="F710" s="127" t="s">
        <v>121</v>
      </c>
      <c r="G710" s="128">
        <v>30</v>
      </c>
      <c r="H710" s="128">
        <v>6</v>
      </c>
      <c r="I710" s="127" t="s">
        <v>176</v>
      </c>
      <c r="J710" s="129">
        <v>0.04</v>
      </c>
      <c r="K710" s="126" t="s">
        <v>257</v>
      </c>
      <c r="L710" s="126" t="s">
        <v>161</v>
      </c>
      <c r="M710" s="126"/>
      <c r="N710" s="126" t="s">
        <v>125</v>
      </c>
      <c r="O710" s="126"/>
      <c r="P710" s="130">
        <v>710</v>
      </c>
      <c r="Q710" s="130">
        <v>6</v>
      </c>
      <c r="R710" s="20">
        <f t="shared" si="58"/>
        <v>0</v>
      </c>
      <c r="S710" s="20">
        <f t="shared" si="59"/>
        <v>0</v>
      </c>
      <c r="T710" s="20">
        <f t="shared" si="60"/>
        <v>0</v>
      </c>
      <c r="U710" s="242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304"/>
      <c r="AG710" s="304"/>
      <c r="AH710" s="304"/>
      <c r="AI710" s="304"/>
      <c r="AJ710" s="304"/>
      <c r="AK710" s="304"/>
      <c r="AL710" s="304"/>
      <c r="AM710" s="304"/>
      <c r="AN710" s="304"/>
      <c r="AO710" s="304"/>
      <c r="AP710" s="304"/>
      <c r="AQ710" s="304"/>
      <c r="AR710" s="304"/>
      <c r="AS710" s="304"/>
      <c r="AT710" s="304"/>
      <c r="AU710" s="304"/>
      <c r="AV710" s="304"/>
      <c r="AW710" s="304"/>
      <c r="AX710" s="304"/>
      <c r="AY710" s="304"/>
      <c r="AZ710" s="304"/>
      <c r="BA710" s="304"/>
      <c r="BB710" s="304"/>
      <c r="BC710" s="304"/>
      <c r="BD710" s="304"/>
      <c r="BE710" s="304"/>
      <c r="BF710" s="304"/>
      <c r="BG710" s="304"/>
      <c r="BH710" s="304"/>
      <c r="BI710" s="304"/>
      <c r="BJ710" s="304"/>
      <c r="BK710" s="304"/>
      <c r="BL710" s="304"/>
      <c r="BM710" s="304"/>
      <c r="BN710" s="304"/>
      <c r="BO710" s="304"/>
      <c r="BP710" s="304"/>
      <c r="BQ710" s="304"/>
      <c r="BR710" s="304"/>
      <c r="BS710" s="304"/>
      <c r="BT710" s="304"/>
      <c r="BU710" s="14"/>
      <c r="BV710" s="14"/>
      <c r="BW710" s="14"/>
      <c r="BX710" s="14"/>
      <c r="BY710" s="14"/>
      <c r="BZ710" s="14"/>
      <c r="CA710" s="14"/>
      <c r="CB710" s="14"/>
    </row>
    <row r="711" spans="1:80" ht="20.100000000000001" customHeight="1" x14ac:dyDescent="0.25">
      <c r="A711" s="23">
        <v>26008</v>
      </c>
      <c r="B711" s="24" t="s">
        <v>639</v>
      </c>
      <c r="C711" s="24" t="s">
        <v>1653</v>
      </c>
      <c r="D711" s="24" t="s">
        <v>1656</v>
      </c>
      <c r="E711" s="66" t="s">
        <v>120</v>
      </c>
      <c r="F711" s="66" t="s">
        <v>121</v>
      </c>
      <c r="G711" s="64">
        <v>30</v>
      </c>
      <c r="H711" s="64">
        <v>6</v>
      </c>
      <c r="I711" s="66" t="s">
        <v>176</v>
      </c>
      <c r="J711" s="72">
        <v>0.04</v>
      </c>
      <c r="K711" s="24" t="s">
        <v>257</v>
      </c>
      <c r="L711" s="24" t="s">
        <v>161</v>
      </c>
      <c r="M711" s="24"/>
      <c r="N711" s="24" t="s">
        <v>125</v>
      </c>
      <c r="O711" s="24"/>
      <c r="P711" s="54">
        <v>711</v>
      </c>
      <c r="Q711" s="54">
        <v>6</v>
      </c>
      <c r="R711" s="20">
        <f t="shared" si="58"/>
        <v>0</v>
      </c>
      <c r="S711" s="20">
        <f t="shared" si="59"/>
        <v>0</v>
      </c>
      <c r="T711" s="20">
        <f t="shared" si="60"/>
        <v>0</v>
      </c>
      <c r="U711" s="241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304"/>
      <c r="AG711" s="304"/>
      <c r="AH711" s="304"/>
      <c r="AI711" s="304"/>
      <c r="AJ711" s="304"/>
      <c r="AK711" s="304"/>
      <c r="AL711" s="304"/>
      <c r="AM711" s="304"/>
      <c r="AN711" s="304"/>
      <c r="AO711" s="304"/>
      <c r="AP711" s="304"/>
      <c r="AQ711" s="304"/>
      <c r="AR711" s="304"/>
      <c r="AS711" s="304"/>
      <c r="AT711" s="304"/>
      <c r="AU711" s="304"/>
      <c r="AV711" s="304"/>
      <c r="AW711" s="304"/>
      <c r="AX711" s="304"/>
      <c r="AY711" s="304"/>
      <c r="AZ711" s="304"/>
      <c r="BA711" s="304"/>
      <c r="BB711" s="304"/>
      <c r="BC711" s="304"/>
      <c r="BD711" s="304"/>
      <c r="BE711" s="304"/>
      <c r="BF711" s="304"/>
      <c r="BG711" s="304"/>
      <c r="BH711" s="304"/>
      <c r="BI711" s="304"/>
      <c r="BJ711" s="304"/>
      <c r="BK711" s="304"/>
      <c r="BL711" s="304"/>
      <c r="BM711" s="304"/>
      <c r="BN711" s="304"/>
      <c r="BO711" s="304"/>
      <c r="BP711" s="304"/>
      <c r="BQ711" s="304"/>
      <c r="BR711" s="304"/>
      <c r="BS711" s="304"/>
      <c r="BT711" s="304"/>
      <c r="BU711" s="14"/>
      <c r="BV711" s="14"/>
      <c r="BW711" s="14"/>
      <c r="BX711" s="14"/>
      <c r="BY711" s="14"/>
      <c r="BZ711" s="14"/>
      <c r="CA711" s="14"/>
      <c r="CB711" s="14"/>
    </row>
    <row r="712" spans="1:80" ht="20.100000000000001" customHeight="1" x14ac:dyDescent="0.25">
      <c r="A712" s="125">
        <v>22940</v>
      </c>
      <c r="B712" s="126" t="s">
        <v>639</v>
      </c>
      <c r="C712" s="126" t="s">
        <v>1654</v>
      </c>
      <c r="D712" s="126" t="s">
        <v>1656</v>
      </c>
      <c r="E712" s="127" t="s">
        <v>120</v>
      </c>
      <c r="F712" s="127" t="s">
        <v>121</v>
      </c>
      <c r="G712" s="128">
        <v>30</v>
      </c>
      <c r="H712" s="128">
        <v>6</v>
      </c>
      <c r="I712" s="127" t="s">
        <v>176</v>
      </c>
      <c r="J712" s="129">
        <v>0.04</v>
      </c>
      <c r="K712" s="126" t="s">
        <v>257</v>
      </c>
      <c r="L712" s="126" t="s">
        <v>161</v>
      </c>
      <c r="M712" s="126"/>
      <c r="N712" s="126" t="s">
        <v>125</v>
      </c>
      <c r="O712" s="126"/>
      <c r="P712" s="130">
        <v>712</v>
      </c>
      <c r="Q712" s="130">
        <v>6</v>
      </c>
      <c r="R712" s="20">
        <f t="shared" si="58"/>
        <v>0</v>
      </c>
      <c r="S712" s="20">
        <f t="shared" si="59"/>
        <v>0</v>
      </c>
      <c r="T712" s="20">
        <f t="shared" si="60"/>
        <v>0</v>
      </c>
      <c r="U712" s="242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304"/>
      <c r="AG712" s="304"/>
      <c r="AH712" s="304"/>
      <c r="AI712" s="304"/>
      <c r="AJ712" s="304"/>
      <c r="AK712" s="304"/>
      <c r="AL712" s="304"/>
      <c r="AM712" s="304"/>
      <c r="AN712" s="304"/>
      <c r="AO712" s="304"/>
      <c r="AP712" s="304"/>
      <c r="AQ712" s="304"/>
      <c r="AR712" s="304"/>
      <c r="AS712" s="304"/>
      <c r="AT712" s="304"/>
      <c r="AU712" s="304"/>
      <c r="AV712" s="304"/>
      <c r="AW712" s="304"/>
      <c r="AX712" s="304"/>
      <c r="AY712" s="304"/>
      <c r="AZ712" s="304"/>
      <c r="BA712" s="304"/>
      <c r="BB712" s="304"/>
      <c r="BC712" s="304"/>
      <c r="BD712" s="304"/>
      <c r="BE712" s="304"/>
      <c r="BF712" s="304"/>
      <c r="BG712" s="304"/>
      <c r="BH712" s="304"/>
      <c r="BI712" s="304"/>
      <c r="BJ712" s="304"/>
      <c r="BK712" s="304"/>
      <c r="BL712" s="304"/>
      <c r="BM712" s="304"/>
      <c r="BN712" s="304"/>
      <c r="BO712" s="304"/>
      <c r="BP712" s="304"/>
      <c r="BQ712" s="304"/>
      <c r="BR712" s="304"/>
      <c r="BS712" s="304"/>
      <c r="BT712" s="304"/>
      <c r="BU712" s="14"/>
      <c r="BV712" s="14"/>
      <c r="BW712" s="14"/>
      <c r="BX712" s="14"/>
      <c r="BY712" s="14"/>
      <c r="BZ712" s="14"/>
      <c r="CA712" s="14"/>
      <c r="CB712" s="14"/>
    </row>
    <row r="713" spans="1:80" ht="20.100000000000001" customHeight="1" x14ac:dyDescent="0.25">
      <c r="A713" s="23">
        <v>26009</v>
      </c>
      <c r="B713" s="24" t="s">
        <v>639</v>
      </c>
      <c r="C713" s="24" t="s">
        <v>1655</v>
      </c>
      <c r="D713" s="24" t="s">
        <v>1656</v>
      </c>
      <c r="E713" s="66" t="s">
        <v>120</v>
      </c>
      <c r="F713" s="66" t="s">
        <v>121</v>
      </c>
      <c r="G713" s="64">
        <v>30</v>
      </c>
      <c r="H713" s="64">
        <v>6</v>
      </c>
      <c r="I713" s="66" t="s">
        <v>176</v>
      </c>
      <c r="J713" s="72">
        <v>0.04</v>
      </c>
      <c r="K713" s="24" t="s">
        <v>257</v>
      </c>
      <c r="L713" s="24" t="s">
        <v>161</v>
      </c>
      <c r="M713" s="24"/>
      <c r="N713" s="24" t="s">
        <v>125</v>
      </c>
      <c r="O713" s="24"/>
      <c r="P713" s="54">
        <v>713</v>
      </c>
      <c r="Q713" s="54">
        <v>6</v>
      </c>
      <c r="R713" s="20">
        <f t="shared" si="58"/>
        <v>0</v>
      </c>
      <c r="S713" s="20">
        <f t="shared" si="59"/>
        <v>0</v>
      </c>
      <c r="T713" s="20">
        <f t="shared" si="60"/>
        <v>0</v>
      </c>
      <c r="U713" s="241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304"/>
      <c r="AG713" s="304"/>
      <c r="AH713" s="304"/>
      <c r="AI713" s="304"/>
      <c r="AJ713" s="304"/>
      <c r="AK713" s="304"/>
      <c r="AL713" s="304"/>
      <c r="AM713" s="304"/>
      <c r="AN713" s="304"/>
      <c r="AO713" s="304"/>
      <c r="AP713" s="304"/>
      <c r="AQ713" s="304"/>
      <c r="AR713" s="304"/>
      <c r="AS713" s="304"/>
      <c r="AT713" s="304"/>
      <c r="AU713" s="304"/>
      <c r="AV713" s="304"/>
      <c r="AW713" s="304"/>
      <c r="AX713" s="304"/>
      <c r="AY713" s="304"/>
      <c r="AZ713" s="304"/>
      <c r="BA713" s="304"/>
      <c r="BB713" s="304"/>
      <c r="BC713" s="304"/>
      <c r="BD713" s="304"/>
      <c r="BE713" s="304"/>
      <c r="BF713" s="304"/>
      <c r="BG713" s="304"/>
      <c r="BH713" s="304"/>
      <c r="BI713" s="304"/>
      <c r="BJ713" s="304"/>
      <c r="BK713" s="304"/>
      <c r="BL713" s="304"/>
      <c r="BM713" s="304"/>
      <c r="BN713" s="304"/>
      <c r="BO713" s="304"/>
      <c r="BP713" s="304"/>
      <c r="BQ713" s="304"/>
      <c r="BR713" s="304"/>
      <c r="BS713" s="304"/>
      <c r="BT713" s="304"/>
      <c r="BU713" s="14"/>
      <c r="BV713" s="14"/>
      <c r="BW713" s="14"/>
      <c r="BX713" s="14"/>
      <c r="BY713" s="14"/>
      <c r="BZ713" s="14"/>
      <c r="CA713" s="14"/>
      <c r="CB713" s="14"/>
    </row>
    <row r="714" spans="1:80" ht="20.100000000000001" customHeight="1" x14ac:dyDescent="0.25">
      <c r="A714" s="125">
        <v>22942</v>
      </c>
      <c r="B714" s="126" t="s">
        <v>639</v>
      </c>
      <c r="C714" s="126" t="s">
        <v>640</v>
      </c>
      <c r="D714" s="126"/>
      <c r="E714" s="127" t="s">
        <v>120</v>
      </c>
      <c r="F714" s="127" t="s">
        <v>121</v>
      </c>
      <c r="G714" s="128">
        <v>30</v>
      </c>
      <c r="H714" s="128">
        <v>6</v>
      </c>
      <c r="I714" s="127" t="s">
        <v>176</v>
      </c>
      <c r="J714" s="129">
        <v>0.04</v>
      </c>
      <c r="K714" s="126" t="s">
        <v>257</v>
      </c>
      <c r="L714" s="126" t="s">
        <v>161</v>
      </c>
      <c r="M714" s="126"/>
      <c r="N714" s="126" t="s">
        <v>125</v>
      </c>
      <c r="O714" s="126" t="str">
        <f t="shared" si="57"/>
        <v>OSTEOSPERMUM SUNNY Philip</v>
      </c>
      <c r="P714" s="130">
        <v>714</v>
      </c>
      <c r="Q714" s="130">
        <v>6</v>
      </c>
      <c r="R714" s="20">
        <f t="shared" si="58"/>
        <v>0</v>
      </c>
      <c r="S714" s="20">
        <f t="shared" si="59"/>
        <v>0</v>
      </c>
      <c r="T714" s="20">
        <f t="shared" si="60"/>
        <v>0</v>
      </c>
      <c r="U714" s="242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304"/>
      <c r="AG714" s="304"/>
      <c r="AH714" s="158"/>
      <c r="AI714" s="158"/>
      <c r="AJ714" s="304"/>
      <c r="AK714" s="304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  <c r="BA714" s="158"/>
      <c r="BB714" s="158"/>
      <c r="BC714" s="158"/>
      <c r="BD714" s="158"/>
      <c r="BE714" s="158"/>
      <c r="BF714" s="158"/>
      <c r="BG714" s="158"/>
      <c r="BH714" s="158"/>
      <c r="BI714" s="158"/>
      <c r="BJ714" s="158"/>
      <c r="BK714" s="158"/>
      <c r="BL714" s="158"/>
      <c r="BM714" s="158"/>
      <c r="BN714" s="158"/>
      <c r="BO714" s="158"/>
      <c r="BP714" s="158"/>
      <c r="BQ714" s="158"/>
      <c r="BR714" s="158"/>
      <c r="BS714" s="158"/>
      <c r="BT714" s="158"/>
      <c r="BU714" s="14"/>
      <c r="BV714" s="14"/>
      <c r="BW714" s="14"/>
      <c r="BX714" s="14"/>
      <c r="BY714" s="14"/>
      <c r="BZ714" s="14"/>
      <c r="CA714" s="14"/>
      <c r="CB714" s="14"/>
    </row>
    <row r="715" spans="1:80" ht="20.100000000000001" customHeight="1" x14ac:dyDescent="0.25">
      <c r="A715" s="23">
        <v>15183</v>
      </c>
      <c r="B715" s="24" t="s">
        <v>639</v>
      </c>
      <c r="C715" s="24" t="s">
        <v>233</v>
      </c>
      <c r="D715" s="24" t="s">
        <v>1656</v>
      </c>
      <c r="E715" s="66" t="s">
        <v>120</v>
      </c>
      <c r="F715" s="66" t="s">
        <v>121</v>
      </c>
      <c r="G715" s="64">
        <v>30</v>
      </c>
      <c r="H715" s="64">
        <v>6</v>
      </c>
      <c r="I715" s="66" t="s">
        <v>176</v>
      </c>
      <c r="J715" s="72">
        <v>0.04</v>
      </c>
      <c r="K715" s="24" t="s">
        <v>257</v>
      </c>
      <c r="L715" s="24" t="s">
        <v>161</v>
      </c>
      <c r="M715" s="24"/>
      <c r="N715" s="24" t="s">
        <v>125</v>
      </c>
      <c r="O715" s="24"/>
      <c r="P715" s="54">
        <v>715</v>
      </c>
      <c r="Q715" s="54">
        <v>6</v>
      </c>
      <c r="R715" s="20">
        <f t="shared" si="58"/>
        <v>0</v>
      </c>
      <c r="S715" s="20">
        <f t="shared" si="59"/>
        <v>0</v>
      </c>
      <c r="T715" s="20">
        <f t="shared" si="60"/>
        <v>0</v>
      </c>
      <c r="U715" s="241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304"/>
      <c r="AG715" s="304"/>
      <c r="AH715" s="304"/>
      <c r="AI715" s="304"/>
      <c r="AJ715" s="304"/>
      <c r="AK715" s="304"/>
      <c r="AL715" s="304"/>
      <c r="AM715" s="304"/>
      <c r="AN715" s="304"/>
      <c r="AO715" s="304"/>
      <c r="AP715" s="304"/>
      <c r="AQ715" s="304"/>
      <c r="AR715" s="304"/>
      <c r="AS715" s="304"/>
      <c r="AT715" s="304"/>
      <c r="AU715" s="304"/>
      <c r="AV715" s="304"/>
      <c r="AW715" s="304"/>
      <c r="AX715" s="304"/>
      <c r="AY715" s="304"/>
      <c r="AZ715" s="304"/>
      <c r="BA715" s="304"/>
      <c r="BB715" s="304"/>
      <c r="BC715" s="304"/>
      <c r="BD715" s="304"/>
      <c r="BE715" s="304"/>
      <c r="BF715" s="304"/>
      <c r="BG715" s="304"/>
      <c r="BH715" s="304"/>
      <c r="BI715" s="304"/>
      <c r="BJ715" s="304"/>
      <c r="BK715" s="304"/>
      <c r="BL715" s="304"/>
      <c r="BM715" s="304"/>
      <c r="BN715" s="304"/>
      <c r="BO715" s="304"/>
      <c r="BP715" s="304"/>
      <c r="BQ715" s="304"/>
      <c r="BR715" s="304"/>
      <c r="BS715" s="304"/>
      <c r="BT715" s="304"/>
      <c r="BU715" s="14"/>
      <c r="BV715" s="14"/>
      <c r="BW715" s="14"/>
      <c r="BX715" s="14"/>
      <c r="BY715" s="14"/>
      <c r="BZ715" s="14"/>
      <c r="CA715" s="14"/>
      <c r="CB715" s="14"/>
    </row>
    <row r="716" spans="1:80" ht="20.100000000000001" customHeight="1" x14ac:dyDescent="0.25">
      <c r="A716" s="125">
        <v>24909</v>
      </c>
      <c r="B716" s="126" t="s">
        <v>641</v>
      </c>
      <c r="C716" s="126" t="s">
        <v>642</v>
      </c>
      <c r="D716" s="126" t="s">
        <v>1642</v>
      </c>
      <c r="E716" s="127" t="s">
        <v>120</v>
      </c>
      <c r="F716" s="127" t="s">
        <v>121</v>
      </c>
      <c r="G716" s="128">
        <v>30</v>
      </c>
      <c r="H716" s="128">
        <v>6</v>
      </c>
      <c r="I716" s="127" t="s">
        <v>176</v>
      </c>
      <c r="J716" s="129">
        <v>4.3999999999999997E-2</v>
      </c>
      <c r="K716" s="126" t="s">
        <v>257</v>
      </c>
      <c r="L716" s="126" t="s">
        <v>161</v>
      </c>
      <c r="M716" s="126"/>
      <c r="N716" s="126" t="s">
        <v>125</v>
      </c>
      <c r="O716" s="126" t="str">
        <f t="shared" si="57"/>
        <v>OSTEOSPERMUM OSTICADE Daybreak</v>
      </c>
      <c r="P716" s="130">
        <v>716</v>
      </c>
      <c r="Q716" s="130">
        <v>6</v>
      </c>
      <c r="R716" s="20">
        <f t="shared" si="58"/>
        <v>0</v>
      </c>
      <c r="S716" s="20">
        <f t="shared" si="59"/>
        <v>0</v>
      </c>
      <c r="T716" s="20">
        <f t="shared" si="60"/>
        <v>0</v>
      </c>
      <c r="U716" s="303"/>
      <c r="V716" s="304"/>
      <c r="W716" s="304"/>
      <c r="X716" s="304"/>
      <c r="Y716" s="304"/>
      <c r="Z716" s="304"/>
      <c r="AA716" s="304"/>
      <c r="AB716" s="304"/>
      <c r="AC716" s="304"/>
      <c r="AD716" s="158"/>
      <c r="AE716" s="158"/>
      <c r="AF716" s="304"/>
      <c r="AG716" s="304"/>
      <c r="AH716" s="158"/>
      <c r="AI716" s="158"/>
      <c r="AJ716" s="304"/>
      <c r="AK716" s="304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58"/>
      <c r="BJ716" s="158"/>
      <c r="BK716" s="158"/>
      <c r="BL716" s="158"/>
      <c r="BM716" s="158"/>
      <c r="BN716" s="158"/>
      <c r="BO716" s="158"/>
      <c r="BP716" s="158"/>
      <c r="BQ716" s="158"/>
      <c r="BR716" s="158"/>
      <c r="BS716" s="158"/>
      <c r="BT716" s="158"/>
      <c r="BU716" s="14"/>
      <c r="BV716" s="14"/>
      <c r="BW716" s="14"/>
      <c r="BX716" s="14"/>
      <c r="BY716" s="14"/>
      <c r="BZ716" s="14"/>
      <c r="CA716" s="14"/>
      <c r="CB716" s="14"/>
    </row>
    <row r="717" spans="1:80" ht="20.100000000000001" customHeight="1" x14ac:dyDescent="0.25">
      <c r="A717" s="23">
        <v>14607</v>
      </c>
      <c r="B717" s="24" t="s">
        <v>641</v>
      </c>
      <c r="C717" s="24" t="s">
        <v>331</v>
      </c>
      <c r="D717" s="24" t="s">
        <v>1642</v>
      </c>
      <c r="E717" s="66" t="s">
        <v>120</v>
      </c>
      <c r="F717" s="66" t="s">
        <v>121</v>
      </c>
      <c r="G717" s="64">
        <v>30</v>
      </c>
      <c r="H717" s="64">
        <v>6</v>
      </c>
      <c r="I717" s="66" t="s">
        <v>176</v>
      </c>
      <c r="J717" s="72">
        <v>4.3999999999999997E-2</v>
      </c>
      <c r="K717" s="24" t="s">
        <v>257</v>
      </c>
      <c r="L717" s="24" t="s">
        <v>161</v>
      </c>
      <c r="M717" s="24"/>
      <c r="N717" s="24" t="s">
        <v>125</v>
      </c>
      <c r="O717" s="24" t="str">
        <f t="shared" ref="O717:O778" si="61">_xlfn.CONCAT(B717," ", C717)</f>
        <v xml:space="preserve">OSTEOSPERMUM OSTICADE Pure White </v>
      </c>
      <c r="P717" s="54">
        <v>717</v>
      </c>
      <c r="Q717" s="54">
        <v>6</v>
      </c>
      <c r="R717" s="20">
        <f t="shared" si="58"/>
        <v>0</v>
      </c>
      <c r="S717" s="20">
        <f t="shared" si="59"/>
        <v>0</v>
      </c>
      <c r="T717" s="20">
        <f t="shared" si="60"/>
        <v>0</v>
      </c>
      <c r="U717" s="303"/>
      <c r="V717" s="304"/>
      <c r="W717" s="304"/>
      <c r="X717" s="304"/>
      <c r="Y717" s="304"/>
      <c r="Z717" s="304"/>
      <c r="AA717" s="304"/>
      <c r="AB717" s="304"/>
      <c r="AC717" s="304"/>
      <c r="AD717" s="44"/>
      <c r="AE717" s="44"/>
      <c r="AF717" s="304"/>
      <c r="AG717" s="304"/>
      <c r="AH717" s="44"/>
      <c r="AI717" s="44"/>
      <c r="AJ717" s="304"/>
      <c r="AK717" s="30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14"/>
      <c r="BV717" s="14"/>
      <c r="BW717" s="14"/>
      <c r="BX717" s="14"/>
      <c r="BY717" s="14"/>
      <c r="BZ717" s="14"/>
      <c r="CA717" s="14"/>
      <c r="CB717" s="14"/>
    </row>
    <row r="718" spans="1:80" ht="20.100000000000001" customHeight="1" x14ac:dyDescent="0.25">
      <c r="A718" s="125">
        <v>14603</v>
      </c>
      <c r="B718" s="126" t="s">
        <v>641</v>
      </c>
      <c r="C718" s="126" t="s">
        <v>340</v>
      </c>
      <c r="D718" s="126" t="s">
        <v>1642</v>
      </c>
      <c r="E718" s="127" t="s">
        <v>120</v>
      </c>
      <c r="F718" s="127" t="s">
        <v>121</v>
      </c>
      <c r="G718" s="128">
        <v>30</v>
      </c>
      <c r="H718" s="128">
        <v>6</v>
      </c>
      <c r="I718" s="127" t="s">
        <v>176</v>
      </c>
      <c r="J718" s="129">
        <v>4.3999999999999997E-2</v>
      </c>
      <c r="K718" s="126" t="s">
        <v>257</v>
      </c>
      <c r="L718" s="126" t="s">
        <v>161</v>
      </c>
      <c r="M718" s="126"/>
      <c r="N718" s="126" t="s">
        <v>125</v>
      </c>
      <c r="O718" s="126" t="str">
        <f t="shared" si="61"/>
        <v>OSTEOSPERMUM OSTICADE Purple</v>
      </c>
      <c r="P718" s="130">
        <v>718</v>
      </c>
      <c r="Q718" s="130">
        <v>6</v>
      </c>
      <c r="R718" s="20">
        <f t="shared" si="58"/>
        <v>0</v>
      </c>
      <c r="S718" s="20">
        <f t="shared" si="59"/>
        <v>0</v>
      </c>
      <c r="T718" s="20">
        <f t="shared" si="60"/>
        <v>0</v>
      </c>
      <c r="U718" s="303"/>
      <c r="V718" s="304"/>
      <c r="W718" s="304"/>
      <c r="X718" s="304"/>
      <c r="Y718" s="304"/>
      <c r="Z718" s="304"/>
      <c r="AA718" s="304"/>
      <c r="AB718" s="304"/>
      <c r="AC718" s="304"/>
      <c r="AD718" s="158"/>
      <c r="AE718" s="158"/>
      <c r="AF718" s="304"/>
      <c r="AG718" s="304"/>
      <c r="AH718" s="158"/>
      <c r="AI718" s="158"/>
      <c r="AJ718" s="304"/>
      <c r="AK718" s="304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  <c r="BA718" s="158"/>
      <c r="BB718" s="158"/>
      <c r="BC718" s="158"/>
      <c r="BD718" s="158"/>
      <c r="BE718" s="158"/>
      <c r="BF718" s="158"/>
      <c r="BG718" s="158"/>
      <c r="BH718" s="158"/>
      <c r="BI718" s="158"/>
      <c r="BJ718" s="158"/>
      <c r="BK718" s="158"/>
      <c r="BL718" s="158"/>
      <c r="BM718" s="158"/>
      <c r="BN718" s="158"/>
      <c r="BO718" s="158"/>
      <c r="BP718" s="158"/>
      <c r="BQ718" s="158"/>
      <c r="BR718" s="158"/>
      <c r="BS718" s="158"/>
      <c r="BT718" s="158"/>
      <c r="BU718" s="14"/>
      <c r="BV718" s="14"/>
      <c r="BW718" s="14"/>
      <c r="BX718" s="14"/>
      <c r="BY718" s="14"/>
      <c r="BZ718" s="14"/>
      <c r="CA718" s="14"/>
      <c r="CB718" s="14"/>
    </row>
    <row r="719" spans="1:80" ht="20.100000000000001" customHeight="1" x14ac:dyDescent="0.25">
      <c r="A719" s="23">
        <v>14609</v>
      </c>
      <c r="B719" s="24" t="s">
        <v>641</v>
      </c>
      <c r="C719" s="24" t="s">
        <v>265</v>
      </c>
      <c r="D719" s="24" t="s">
        <v>1642</v>
      </c>
      <c r="E719" s="66" t="s">
        <v>120</v>
      </c>
      <c r="F719" s="66" t="s">
        <v>121</v>
      </c>
      <c r="G719" s="64">
        <v>30</v>
      </c>
      <c r="H719" s="64">
        <v>6</v>
      </c>
      <c r="I719" s="66" t="s">
        <v>176</v>
      </c>
      <c r="J719" s="72">
        <v>4.3999999999999997E-2</v>
      </c>
      <c r="K719" s="24" t="s">
        <v>257</v>
      </c>
      <c r="L719" s="24" t="s">
        <v>161</v>
      </c>
      <c r="M719" s="24"/>
      <c r="N719" s="24" t="s">
        <v>125</v>
      </c>
      <c r="O719" s="24" t="str">
        <f t="shared" si="61"/>
        <v>OSTEOSPERMUM OSTICADE Yellow</v>
      </c>
      <c r="P719" s="54">
        <v>719</v>
      </c>
      <c r="Q719" s="54">
        <v>6</v>
      </c>
      <c r="R719" s="20">
        <f t="shared" si="58"/>
        <v>0</v>
      </c>
      <c r="S719" s="20">
        <f t="shared" si="59"/>
        <v>0</v>
      </c>
      <c r="T719" s="20">
        <f t="shared" si="60"/>
        <v>0</v>
      </c>
      <c r="U719" s="303"/>
      <c r="V719" s="304"/>
      <c r="W719" s="304"/>
      <c r="X719" s="304"/>
      <c r="Y719" s="304"/>
      <c r="Z719" s="304"/>
      <c r="AA719" s="304"/>
      <c r="AB719" s="304"/>
      <c r="AC719" s="304"/>
      <c r="AD719" s="44"/>
      <c r="AE719" s="44"/>
      <c r="AF719" s="304"/>
      <c r="AG719" s="304"/>
      <c r="AH719" s="44"/>
      <c r="AI719" s="44"/>
      <c r="AJ719" s="304"/>
      <c r="AK719" s="30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14"/>
      <c r="BV719" s="14"/>
      <c r="BW719" s="14"/>
      <c r="BX719" s="14"/>
      <c r="BY719" s="14"/>
      <c r="BZ719" s="14"/>
      <c r="CA719" s="14"/>
      <c r="CB719" s="14"/>
    </row>
    <row r="720" spans="1:80" ht="20.100000000000001" customHeight="1" x14ac:dyDescent="0.25">
      <c r="A720" s="151"/>
      <c r="B720" s="152" t="s">
        <v>193</v>
      </c>
      <c r="C720" s="153"/>
      <c r="D720" s="153"/>
      <c r="E720" s="154"/>
      <c r="F720" s="154"/>
      <c r="G720" s="154"/>
      <c r="H720" s="267"/>
      <c r="I720" s="154"/>
      <c r="J720" s="155"/>
      <c r="K720" s="153"/>
      <c r="L720" s="153" t="s">
        <v>593</v>
      </c>
      <c r="M720" s="153"/>
      <c r="N720" s="153"/>
      <c r="O720" s="153" t="str">
        <f t="shared" si="61"/>
        <v xml:space="preserve">P </v>
      </c>
      <c r="P720" s="156">
        <v>720</v>
      </c>
      <c r="Q720" s="156"/>
      <c r="R720" s="20"/>
      <c r="S720" s="20"/>
      <c r="T720" s="20"/>
      <c r="U720" s="508"/>
      <c r="V720" s="509"/>
      <c r="W720" s="509"/>
      <c r="X720" s="509"/>
      <c r="Y720" s="509"/>
      <c r="Z720" s="509"/>
      <c r="AA720" s="509"/>
      <c r="AB720" s="509"/>
      <c r="AC720" s="509"/>
      <c r="AD720" s="509"/>
      <c r="AE720" s="509"/>
      <c r="AF720" s="509"/>
      <c r="AG720" s="509"/>
      <c r="AH720" s="509"/>
      <c r="AI720" s="509"/>
      <c r="AJ720" s="509"/>
      <c r="AK720" s="509"/>
      <c r="AL720" s="509"/>
      <c r="AM720" s="509"/>
      <c r="AN720" s="509"/>
      <c r="AO720" s="509"/>
      <c r="AP720" s="509"/>
      <c r="AQ720" s="509"/>
      <c r="AR720" s="509"/>
      <c r="AS720" s="509"/>
      <c r="AT720" s="509"/>
      <c r="AU720" s="509"/>
      <c r="AV720" s="509"/>
      <c r="AW720" s="509"/>
      <c r="AX720" s="509"/>
      <c r="AY720" s="509"/>
      <c r="AZ720" s="509"/>
      <c r="BA720" s="509"/>
      <c r="BB720" s="509"/>
      <c r="BC720" s="509"/>
      <c r="BD720" s="509"/>
      <c r="BE720" s="509"/>
      <c r="BF720" s="509"/>
      <c r="BG720" s="509"/>
      <c r="BH720" s="509"/>
      <c r="BI720" s="509"/>
      <c r="BJ720" s="509"/>
      <c r="BK720" s="509"/>
      <c r="BL720" s="509"/>
      <c r="BM720" s="509"/>
      <c r="BN720" s="509"/>
      <c r="BO720" s="509"/>
      <c r="BP720" s="509"/>
      <c r="BQ720" s="509"/>
      <c r="BR720" s="509"/>
      <c r="BS720" s="509"/>
      <c r="BT720" s="509"/>
      <c r="BU720" s="14"/>
      <c r="BV720" s="14"/>
      <c r="BW720" s="14"/>
      <c r="BX720" s="14"/>
      <c r="BY720" s="14"/>
      <c r="BZ720" s="14"/>
      <c r="CA720" s="14"/>
      <c r="CB720" s="14"/>
    </row>
    <row r="721" spans="1:80" ht="20.100000000000001" customHeight="1" x14ac:dyDescent="0.25">
      <c r="A721" s="23">
        <v>3723</v>
      </c>
      <c r="B721" s="24" t="s">
        <v>643</v>
      </c>
      <c r="C721" s="24" t="s">
        <v>1344</v>
      </c>
      <c r="D721" s="24"/>
      <c r="E721" s="66" t="s">
        <v>208</v>
      </c>
      <c r="F721" s="66" t="s">
        <v>121</v>
      </c>
      <c r="G721" s="64">
        <v>30</v>
      </c>
      <c r="H721" s="64">
        <v>5</v>
      </c>
      <c r="I721" s="66" t="s">
        <v>171</v>
      </c>
      <c r="J721" s="72"/>
      <c r="K721" s="24" t="s">
        <v>257</v>
      </c>
      <c r="L721" s="24" t="s">
        <v>347</v>
      </c>
      <c r="M721" s="24"/>
      <c r="N721" s="24" t="s">
        <v>125</v>
      </c>
      <c r="O721" s="24" t="str">
        <f t="shared" si="61"/>
        <v>PAPYRUS CYPERUS Du Nil</v>
      </c>
      <c r="P721" s="54">
        <v>721</v>
      </c>
      <c r="Q721" s="54">
        <v>5</v>
      </c>
      <c r="R721" s="20">
        <f t="shared" si="58"/>
        <v>0</v>
      </c>
      <c r="S721" s="20">
        <f t="shared" si="59"/>
        <v>0</v>
      </c>
      <c r="T721" s="20">
        <f t="shared" si="60"/>
        <v>0</v>
      </c>
      <c r="U721" s="241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304"/>
      <c r="AG721" s="304"/>
      <c r="AH721" s="44"/>
      <c r="AI721" s="44"/>
      <c r="AJ721" s="304"/>
      <c r="AK721" s="30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14"/>
      <c r="BV721" s="14"/>
      <c r="BW721" s="14"/>
      <c r="BX721" s="14"/>
      <c r="BY721" s="14"/>
      <c r="BZ721" s="14"/>
      <c r="CA721" s="14"/>
      <c r="CB721" s="14"/>
    </row>
    <row r="722" spans="1:80" ht="20.100000000000001" customHeight="1" x14ac:dyDescent="0.25">
      <c r="A722" s="125">
        <v>13689</v>
      </c>
      <c r="B722" s="126" t="s">
        <v>643</v>
      </c>
      <c r="C722" s="126" t="s">
        <v>1345</v>
      </c>
      <c r="D722" s="126"/>
      <c r="E722" s="127" t="s">
        <v>120</v>
      </c>
      <c r="F722" s="127" t="s">
        <v>121</v>
      </c>
      <c r="G722" s="128">
        <v>30</v>
      </c>
      <c r="H722" s="128">
        <v>6</v>
      </c>
      <c r="I722" s="127" t="s">
        <v>171</v>
      </c>
      <c r="J722" s="129"/>
      <c r="K722" s="126" t="s">
        <v>257</v>
      </c>
      <c r="L722" s="126" t="s">
        <v>136</v>
      </c>
      <c r="M722" s="126"/>
      <c r="N722" s="126" t="s">
        <v>125</v>
      </c>
      <c r="O722" s="126" t="str">
        <f t="shared" si="61"/>
        <v>PAPYRUS CYPERUS Profiler Little Prince</v>
      </c>
      <c r="P722" s="130">
        <v>722</v>
      </c>
      <c r="Q722" s="130">
        <v>6</v>
      </c>
      <c r="R722" s="20">
        <f t="shared" si="58"/>
        <v>0</v>
      </c>
      <c r="S722" s="20">
        <f t="shared" si="59"/>
        <v>0</v>
      </c>
      <c r="T722" s="20">
        <f t="shared" si="60"/>
        <v>0</v>
      </c>
      <c r="U722" s="242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304"/>
      <c r="AG722" s="304"/>
      <c r="AH722" s="158"/>
      <c r="AI722" s="158"/>
      <c r="AJ722" s="304"/>
      <c r="AK722" s="304"/>
      <c r="AL722" s="158"/>
      <c r="AM722" s="158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4"/>
      <c r="BV722" s="14"/>
      <c r="BW722" s="14"/>
      <c r="BX722" s="14"/>
      <c r="BY722" s="14"/>
      <c r="BZ722" s="14"/>
      <c r="CA722" s="14"/>
      <c r="CB722" s="14"/>
    </row>
    <row r="723" spans="1:80" ht="20.100000000000001" customHeight="1" x14ac:dyDescent="0.25">
      <c r="A723" s="23">
        <v>3725</v>
      </c>
      <c r="B723" s="24" t="s">
        <v>644</v>
      </c>
      <c r="C723" s="24" t="s">
        <v>645</v>
      </c>
      <c r="D723" s="24" t="s">
        <v>1635</v>
      </c>
      <c r="E723" s="66" t="s">
        <v>120</v>
      </c>
      <c r="F723" s="66" t="s">
        <v>121</v>
      </c>
      <c r="G723" s="64">
        <v>30</v>
      </c>
      <c r="H723" s="64">
        <v>5</v>
      </c>
      <c r="I723" s="66" t="s">
        <v>122</v>
      </c>
      <c r="J723" s="72"/>
      <c r="K723" s="24" t="s">
        <v>257</v>
      </c>
      <c r="L723" s="24" t="s">
        <v>161</v>
      </c>
      <c r="M723" s="24"/>
      <c r="N723" s="24" t="s">
        <v>125</v>
      </c>
      <c r="O723" s="24" t="str">
        <f t="shared" si="61"/>
        <v xml:space="preserve">PENNISETUM X advena rubrum </v>
      </c>
      <c r="P723" s="54">
        <v>723</v>
      </c>
      <c r="Q723" s="54">
        <v>5</v>
      </c>
      <c r="R723" s="20">
        <f t="shared" ref="R723:R786" si="62">IF(INT(S723)*10=S723*10,,"ERREUR")</f>
        <v>0</v>
      </c>
      <c r="S723" s="20">
        <f t="shared" ref="S723:S786" si="63">T723/G723</f>
        <v>0</v>
      </c>
      <c r="T723" s="20">
        <f t="shared" ref="T723:T786" si="64">SUM(U723:BT723)</f>
        <v>0</v>
      </c>
      <c r="U723" s="303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04"/>
      <c r="AF723" s="304"/>
      <c r="AG723" s="304"/>
      <c r="AH723" s="304"/>
      <c r="AI723" s="304"/>
      <c r="AJ723" s="304"/>
      <c r="AK723" s="304"/>
      <c r="AL723" s="304"/>
      <c r="AM723" s="304"/>
      <c r="AN723" s="304"/>
      <c r="AO723" s="30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14"/>
      <c r="BV723" s="14"/>
      <c r="BW723" s="14"/>
      <c r="BX723" s="14"/>
      <c r="BY723" s="14"/>
      <c r="BZ723" s="14"/>
      <c r="CA723" s="14"/>
      <c r="CB723" s="14"/>
    </row>
    <row r="724" spans="1:80" ht="20.100000000000001" customHeight="1" x14ac:dyDescent="0.25">
      <c r="A724" s="125">
        <v>12176</v>
      </c>
      <c r="B724" s="126" t="s">
        <v>644</v>
      </c>
      <c r="C724" s="126" t="s">
        <v>1346</v>
      </c>
      <c r="D724" s="126"/>
      <c r="E724" s="127" t="s">
        <v>208</v>
      </c>
      <c r="F724" s="127" t="s">
        <v>121</v>
      </c>
      <c r="G724" s="128">
        <v>30</v>
      </c>
      <c r="H724" s="128">
        <v>6</v>
      </c>
      <c r="I724" s="127" t="s">
        <v>131</v>
      </c>
      <c r="J724" s="129"/>
      <c r="K724" s="126" t="s">
        <v>257</v>
      </c>
      <c r="L724" s="126" t="s">
        <v>347</v>
      </c>
      <c r="M724" s="126"/>
      <c r="N724" s="126" t="s">
        <v>125</v>
      </c>
      <c r="O724" s="126" t="str">
        <f t="shared" si="61"/>
        <v>PENNISETUM macrourum Queue d'or</v>
      </c>
      <c r="P724" s="130">
        <v>724</v>
      </c>
      <c r="Q724" s="130">
        <v>6</v>
      </c>
      <c r="R724" s="20">
        <f t="shared" si="62"/>
        <v>0</v>
      </c>
      <c r="S724" s="20">
        <f t="shared" si="63"/>
        <v>0</v>
      </c>
      <c r="T724" s="20">
        <f t="shared" si="64"/>
        <v>0</v>
      </c>
      <c r="U724" s="242"/>
      <c r="V724" s="158"/>
      <c r="W724" s="158"/>
      <c r="X724" s="158"/>
      <c r="Y724" s="158"/>
      <c r="Z724" s="158"/>
      <c r="AA724" s="158"/>
      <c r="AB724" s="158"/>
      <c r="AC724" s="158"/>
      <c r="AD724" s="158"/>
      <c r="AE724" s="158"/>
      <c r="AF724" s="304"/>
      <c r="AG724" s="304"/>
      <c r="AH724" s="158"/>
      <c r="AI724" s="158"/>
      <c r="AJ724" s="304"/>
      <c r="AK724" s="304"/>
      <c r="AL724" s="158"/>
      <c r="AM724" s="158"/>
      <c r="AN724" s="158"/>
      <c r="AO724" s="158"/>
      <c r="AP724" s="158"/>
      <c r="AQ724" s="158"/>
      <c r="AR724" s="158"/>
      <c r="AS724" s="158"/>
      <c r="AT724" s="158"/>
      <c r="AU724" s="158"/>
      <c r="AV724" s="158"/>
      <c r="AW724" s="158"/>
      <c r="AX724" s="158"/>
      <c r="AY724" s="158"/>
      <c r="AZ724" s="158"/>
      <c r="BA724" s="158"/>
      <c r="BB724" s="158"/>
      <c r="BC724" s="158"/>
      <c r="BD724" s="158"/>
      <c r="BE724" s="158"/>
      <c r="BF724" s="158"/>
      <c r="BG724" s="158"/>
      <c r="BH724" s="158"/>
      <c r="BI724" s="158"/>
      <c r="BJ724" s="158"/>
      <c r="BK724" s="158"/>
      <c r="BL724" s="158"/>
      <c r="BM724" s="158"/>
      <c r="BN724" s="158"/>
      <c r="BO724" s="158"/>
      <c r="BP724" s="158"/>
      <c r="BQ724" s="158"/>
      <c r="BR724" s="158"/>
      <c r="BS724" s="158"/>
      <c r="BT724" s="158"/>
      <c r="BU724" s="14"/>
      <c r="BV724" s="14"/>
      <c r="BW724" s="14"/>
      <c r="BX724" s="14"/>
      <c r="BY724" s="14"/>
      <c r="BZ724" s="14"/>
      <c r="CA724" s="14"/>
      <c r="CB724" s="14"/>
    </row>
    <row r="725" spans="1:80" ht="20.100000000000001" customHeight="1" x14ac:dyDescent="0.25">
      <c r="A725" s="23">
        <v>10216</v>
      </c>
      <c r="B725" s="24" t="s">
        <v>644</v>
      </c>
      <c r="C725" s="24" t="s">
        <v>1347</v>
      </c>
      <c r="D725" s="24"/>
      <c r="E725" s="66" t="s">
        <v>208</v>
      </c>
      <c r="F725" s="66" t="s">
        <v>121</v>
      </c>
      <c r="G725" s="64">
        <v>30</v>
      </c>
      <c r="H725" s="64">
        <v>6</v>
      </c>
      <c r="I725" s="66" t="s">
        <v>176</v>
      </c>
      <c r="J725" s="72"/>
      <c r="K725" s="24" t="s">
        <v>257</v>
      </c>
      <c r="L725" s="24" t="s">
        <v>347</v>
      </c>
      <c r="M725" s="24"/>
      <c r="N725" s="24" t="s">
        <v>125</v>
      </c>
      <c r="O725" s="24" t="str">
        <f t="shared" si="61"/>
        <v>PENNISETUM villosum</v>
      </c>
      <c r="P725" s="54">
        <v>725</v>
      </c>
      <c r="Q725" s="54">
        <v>6</v>
      </c>
      <c r="R725" s="20">
        <f t="shared" si="62"/>
        <v>0</v>
      </c>
      <c r="S725" s="20">
        <f t="shared" si="63"/>
        <v>0</v>
      </c>
      <c r="T725" s="20">
        <f t="shared" si="64"/>
        <v>0</v>
      </c>
      <c r="U725" s="241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304"/>
      <c r="AG725" s="304"/>
      <c r="AH725" s="44"/>
      <c r="AI725" s="44"/>
      <c r="AJ725" s="304"/>
      <c r="AK725" s="30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14"/>
      <c r="BV725" s="14"/>
      <c r="BW725" s="14"/>
      <c r="BX725" s="14"/>
      <c r="BY725" s="14"/>
      <c r="BZ725" s="14"/>
      <c r="CA725" s="14"/>
      <c r="CB725" s="14"/>
    </row>
    <row r="726" spans="1:80" ht="20.100000000000001" customHeight="1" x14ac:dyDescent="0.25">
      <c r="A726" s="125">
        <v>26288</v>
      </c>
      <c r="B726" s="126" t="s">
        <v>644</v>
      </c>
      <c r="C726" s="126" t="s">
        <v>1643</v>
      </c>
      <c r="D726" s="126"/>
      <c r="E726" s="127" t="s">
        <v>208</v>
      </c>
      <c r="F726" s="127" t="s">
        <v>121</v>
      </c>
      <c r="G726" s="128">
        <v>30</v>
      </c>
      <c r="H726" s="128">
        <v>6</v>
      </c>
      <c r="I726" s="127" t="s">
        <v>131</v>
      </c>
      <c r="J726" s="129"/>
      <c r="K726" s="126" t="s">
        <v>257</v>
      </c>
      <c r="L726" s="126" t="s">
        <v>347</v>
      </c>
      <c r="M726" s="126" t="s">
        <v>137</v>
      </c>
      <c r="N726" s="126" t="s">
        <v>125</v>
      </c>
      <c r="O726" s="126" t="str">
        <f t="shared" si="61"/>
        <v>PENNISETUM Orientale</v>
      </c>
      <c r="P726" s="130">
        <v>726</v>
      </c>
      <c r="Q726" s="130">
        <v>6</v>
      </c>
      <c r="R726" s="20">
        <f t="shared" si="62"/>
        <v>0</v>
      </c>
      <c r="S726" s="20">
        <f t="shared" si="63"/>
        <v>0</v>
      </c>
      <c r="T726" s="20">
        <f t="shared" si="64"/>
        <v>0</v>
      </c>
      <c r="U726" s="242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304"/>
      <c r="AG726" s="304"/>
      <c r="AH726" s="158"/>
      <c r="AI726" s="158"/>
      <c r="AJ726" s="304"/>
      <c r="AK726" s="304"/>
      <c r="AL726" s="158"/>
      <c r="AM726" s="158"/>
      <c r="AN726" s="158"/>
      <c r="AO726" s="158"/>
      <c r="AP726" s="158"/>
      <c r="AQ726" s="158"/>
      <c r="AR726" s="158"/>
      <c r="AS726" s="158"/>
      <c r="AT726" s="158"/>
      <c r="AU726" s="158"/>
      <c r="AV726" s="158"/>
      <c r="AW726" s="158"/>
      <c r="AX726" s="158"/>
      <c r="AY726" s="158"/>
      <c r="AZ726" s="158"/>
      <c r="BA726" s="158"/>
      <c r="BB726" s="158"/>
      <c r="BC726" s="158"/>
      <c r="BD726" s="158"/>
      <c r="BE726" s="158"/>
      <c r="BF726" s="158"/>
      <c r="BG726" s="158"/>
      <c r="BH726" s="158"/>
      <c r="BI726" s="158"/>
      <c r="BJ726" s="158"/>
      <c r="BK726" s="158"/>
      <c r="BL726" s="158"/>
      <c r="BM726" s="158"/>
      <c r="BN726" s="158"/>
      <c r="BO726" s="158"/>
      <c r="BP726" s="158"/>
      <c r="BQ726" s="158"/>
      <c r="BR726" s="158"/>
      <c r="BS726" s="158"/>
      <c r="BT726" s="158"/>
      <c r="BU726" s="14"/>
      <c r="BV726" s="14"/>
      <c r="BW726" s="14"/>
      <c r="BX726" s="14"/>
      <c r="BY726" s="14"/>
      <c r="BZ726" s="14"/>
      <c r="CA726" s="14"/>
      <c r="CB726" s="14"/>
    </row>
    <row r="727" spans="1:80" ht="20.100000000000001" customHeight="1" x14ac:dyDescent="0.25">
      <c r="A727" s="23">
        <v>26290</v>
      </c>
      <c r="B727" s="24" t="s">
        <v>644</v>
      </c>
      <c r="C727" s="24" t="s">
        <v>1348</v>
      </c>
      <c r="D727" s="24"/>
      <c r="E727" s="66" t="s">
        <v>208</v>
      </c>
      <c r="F727" s="66" t="s">
        <v>121</v>
      </c>
      <c r="G727" s="64">
        <v>30</v>
      </c>
      <c r="H727" s="64">
        <v>6</v>
      </c>
      <c r="I727" s="66" t="s">
        <v>176</v>
      </c>
      <c r="J727" s="72"/>
      <c r="K727" s="24" t="s">
        <v>257</v>
      </c>
      <c r="L727" s="24" t="s">
        <v>347</v>
      </c>
      <c r="M727" s="24" t="s">
        <v>137</v>
      </c>
      <c r="N727" s="24" t="s">
        <v>125</v>
      </c>
      <c r="O727" s="24" t="str">
        <f t="shared" si="61"/>
        <v>PENNISETUM alopecuroides Viridecens</v>
      </c>
      <c r="P727" s="54">
        <v>727</v>
      </c>
      <c r="Q727" s="54">
        <v>6</v>
      </c>
      <c r="R727" s="20">
        <f t="shared" si="62"/>
        <v>0</v>
      </c>
      <c r="S727" s="20">
        <f t="shared" si="63"/>
        <v>0</v>
      </c>
      <c r="T727" s="20">
        <f t="shared" si="64"/>
        <v>0</v>
      </c>
      <c r="U727" s="241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304"/>
      <c r="AG727" s="304"/>
      <c r="AH727" s="44"/>
      <c r="AI727" s="44"/>
      <c r="AJ727" s="304"/>
      <c r="AK727" s="30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14"/>
      <c r="BV727" s="14"/>
      <c r="BW727" s="14"/>
      <c r="BX727" s="14"/>
      <c r="BY727" s="14"/>
      <c r="BZ727" s="14"/>
      <c r="CA727" s="14"/>
      <c r="CB727" s="14"/>
    </row>
    <row r="728" spans="1:80" ht="20.100000000000001" customHeight="1" x14ac:dyDescent="0.25">
      <c r="A728" s="125">
        <v>23291</v>
      </c>
      <c r="B728" s="126" t="s">
        <v>770</v>
      </c>
      <c r="C728" s="126" t="s">
        <v>771</v>
      </c>
      <c r="D728" s="126" t="s">
        <v>1641</v>
      </c>
      <c r="E728" s="127" t="s">
        <v>120</v>
      </c>
      <c r="F728" s="127" t="s">
        <v>121</v>
      </c>
      <c r="G728" s="128">
        <v>30</v>
      </c>
      <c r="H728" s="128">
        <v>5</v>
      </c>
      <c r="I728" s="127" t="s">
        <v>176</v>
      </c>
      <c r="J728" s="129">
        <v>0.17</v>
      </c>
      <c r="K728" s="126" t="s">
        <v>257</v>
      </c>
      <c r="L728" s="126" t="s">
        <v>132</v>
      </c>
      <c r="M728" s="126"/>
      <c r="N728" s="126" t="s">
        <v>125</v>
      </c>
      <c r="O728" s="126" t="str">
        <f t="shared" si="61"/>
        <v>PENSTEMON Harlequin Pink</v>
      </c>
      <c r="P728" s="130">
        <v>728</v>
      </c>
      <c r="Q728" s="130">
        <v>5</v>
      </c>
      <c r="R728" s="20">
        <f t="shared" si="62"/>
        <v>0</v>
      </c>
      <c r="S728" s="20">
        <f t="shared" si="63"/>
        <v>0</v>
      </c>
      <c r="T728" s="20">
        <f t="shared" si="64"/>
        <v>0</v>
      </c>
      <c r="U728" s="303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04"/>
      <c r="AF728" s="304"/>
      <c r="AG728" s="304"/>
      <c r="AH728" s="304"/>
      <c r="AI728" s="304"/>
      <c r="AJ728" s="304"/>
      <c r="AK728" s="304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  <c r="BA728" s="158"/>
      <c r="BB728" s="158"/>
      <c r="BC728" s="158"/>
      <c r="BD728" s="158"/>
      <c r="BE728" s="158"/>
      <c r="BF728" s="158"/>
      <c r="BG728" s="158"/>
      <c r="BH728" s="158"/>
      <c r="BI728" s="158"/>
      <c r="BJ728" s="158"/>
      <c r="BK728" s="158"/>
      <c r="BL728" s="158"/>
      <c r="BM728" s="158"/>
      <c r="BN728" s="158"/>
      <c r="BO728" s="158"/>
      <c r="BP728" s="158"/>
      <c r="BQ728" s="158"/>
      <c r="BR728" s="158"/>
      <c r="BS728" s="158"/>
      <c r="BT728" s="158"/>
      <c r="BU728" s="14"/>
      <c r="BV728" s="14"/>
      <c r="BW728" s="14"/>
      <c r="BX728" s="14"/>
      <c r="BY728" s="14"/>
      <c r="BZ728" s="14"/>
      <c r="CA728" s="14"/>
      <c r="CB728" s="14"/>
    </row>
    <row r="729" spans="1:80" ht="20.100000000000001" customHeight="1" x14ac:dyDescent="0.25">
      <c r="A729" s="23">
        <v>13954</v>
      </c>
      <c r="B729" s="24" t="s">
        <v>646</v>
      </c>
      <c r="C729" s="24" t="s">
        <v>233</v>
      </c>
      <c r="D729" s="24"/>
      <c r="E729" s="66" t="s">
        <v>208</v>
      </c>
      <c r="F729" s="66" t="s">
        <v>121</v>
      </c>
      <c r="G729" s="64">
        <v>30</v>
      </c>
      <c r="H729" s="64">
        <v>5</v>
      </c>
      <c r="I729" s="66" t="s">
        <v>176</v>
      </c>
      <c r="J729" s="72"/>
      <c r="K729" s="24" t="s">
        <v>257</v>
      </c>
      <c r="L729" s="24" t="s">
        <v>136</v>
      </c>
      <c r="M729" s="24"/>
      <c r="N729" s="24" t="s">
        <v>125</v>
      </c>
      <c r="O729" s="24" t="str">
        <f t="shared" si="61"/>
        <v>PENTAS GRAFFITTI Variés</v>
      </c>
      <c r="P729" s="54">
        <v>729</v>
      </c>
      <c r="Q729" s="54">
        <v>5</v>
      </c>
      <c r="R729" s="20">
        <f t="shared" si="62"/>
        <v>0</v>
      </c>
      <c r="S729" s="20">
        <f t="shared" si="63"/>
        <v>0</v>
      </c>
      <c r="T729" s="20">
        <f t="shared" si="64"/>
        <v>0</v>
      </c>
      <c r="U729" s="241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304"/>
      <c r="AG729" s="304"/>
      <c r="AH729" s="44"/>
      <c r="AI729" s="44"/>
      <c r="AJ729" s="304"/>
      <c r="AK729" s="30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14"/>
      <c r="BV729" s="14"/>
      <c r="BW729" s="14"/>
      <c r="BX729" s="14"/>
      <c r="BY729" s="14"/>
      <c r="BZ729" s="14"/>
      <c r="CA729" s="14"/>
      <c r="CB729" s="14"/>
    </row>
    <row r="730" spans="1:80" ht="20.100000000000001" customHeight="1" x14ac:dyDescent="0.25">
      <c r="A730" s="125">
        <v>25215</v>
      </c>
      <c r="B730" s="126" t="s">
        <v>647</v>
      </c>
      <c r="C730" s="126" t="s">
        <v>1349</v>
      </c>
      <c r="D730" s="126"/>
      <c r="E730" s="127" t="s">
        <v>208</v>
      </c>
      <c r="F730" s="127" t="s">
        <v>121</v>
      </c>
      <c r="G730" s="128">
        <v>30</v>
      </c>
      <c r="H730" s="128">
        <v>5</v>
      </c>
      <c r="I730" s="127" t="s">
        <v>176</v>
      </c>
      <c r="J730" s="129"/>
      <c r="K730" s="126" t="s">
        <v>257</v>
      </c>
      <c r="L730" s="126" t="s">
        <v>132</v>
      </c>
      <c r="M730" s="126"/>
      <c r="N730" s="126" t="s">
        <v>125</v>
      </c>
      <c r="O730" s="126" t="str">
        <f t="shared" si="61"/>
        <v xml:space="preserve">PENTAS GLITTERATI Red Star </v>
      </c>
      <c r="P730" s="130">
        <v>730</v>
      </c>
      <c r="Q730" s="130">
        <v>5</v>
      </c>
      <c r="R730" s="20">
        <f t="shared" si="62"/>
        <v>0</v>
      </c>
      <c r="S730" s="20">
        <f t="shared" si="63"/>
        <v>0</v>
      </c>
      <c r="T730" s="20">
        <f t="shared" si="64"/>
        <v>0</v>
      </c>
      <c r="U730" s="242"/>
      <c r="V730" s="158"/>
      <c r="W730" s="158"/>
      <c r="X730" s="158"/>
      <c r="Y730" s="158"/>
      <c r="Z730" s="158"/>
      <c r="AA730" s="158"/>
      <c r="AB730" s="158"/>
      <c r="AC730" s="158"/>
      <c r="AD730" s="158"/>
      <c r="AE730" s="158"/>
      <c r="AF730" s="304"/>
      <c r="AG730" s="304"/>
      <c r="AH730" s="158"/>
      <c r="AI730" s="158"/>
      <c r="AJ730" s="304"/>
      <c r="AK730" s="304"/>
      <c r="AL730" s="158"/>
      <c r="AM730" s="158"/>
      <c r="AN730" s="158"/>
      <c r="AO730" s="158"/>
      <c r="AP730" s="158"/>
      <c r="AQ730" s="158"/>
      <c r="AR730" s="158"/>
      <c r="AS730" s="158"/>
      <c r="AT730" s="158"/>
      <c r="AU730" s="158"/>
      <c r="AV730" s="158"/>
      <c r="AW730" s="158"/>
      <c r="AX730" s="158"/>
      <c r="AY730" s="158"/>
      <c r="AZ730" s="158"/>
      <c r="BA730" s="158"/>
      <c r="BB730" s="158"/>
      <c r="BC730" s="158"/>
      <c r="BD730" s="158"/>
      <c r="BE730" s="158"/>
      <c r="BF730" s="158"/>
      <c r="BG730" s="158"/>
      <c r="BH730" s="158"/>
      <c r="BI730" s="158"/>
      <c r="BJ730" s="158"/>
      <c r="BK730" s="158"/>
      <c r="BL730" s="158"/>
      <c r="BM730" s="158"/>
      <c r="BN730" s="158"/>
      <c r="BO730" s="158"/>
      <c r="BP730" s="158"/>
      <c r="BQ730" s="158"/>
      <c r="BR730" s="158"/>
      <c r="BS730" s="158"/>
      <c r="BT730" s="158"/>
      <c r="BU730" s="14"/>
      <c r="BV730" s="14"/>
      <c r="BW730" s="14"/>
      <c r="BX730" s="14"/>
      <c r="BY730" s="14"/>
      <c r="BZ730" s="14"/>
      <c r="CA730" s="14"/>
      <c r="CB730" s="14"/>
    </row>
    <row r="731" spans="1:80" ht="20.100000000000001" customHeight="1" x14ac:dyDescent="0.25">
      <c r="A731" s="23">
        <v>12132</v>
      </c>
      <c r="B731" s="24" t="s">
        <v>648</v>
      </c>
      <c r="C731" s="24" t="s">
        <v>1350</v>
      </c>
      <c r="D731" s="24"/>
      <c r="E731" s="66" t="s">
        <v>120</v>
      </c>
      <c r="F731" s="66" t="s">
        <v>121</v>
      </c>
      <c r="G731" s="64">
        <v>30</v>
      </c>
      <c r="H731" s="64">
        <v>5</v>
      </c>
      <c r="I731" s="66" t="s">
        <v>131</v>
      </c>
      <c r="J731" s="72">
        <v>0.1</v>
      </c>
      <c r="K731" s="24" t="s">
        <v>257</v>
      </c>
      <c r="L731" s="24" t="s">
        <v>132</v>
      </c>
      <c r="M731" s="24"/>
      <c r="N731" s="24" t="s">
        <v>125</v>
      </c>
      <c r="O731" s="24" t="str">
        <f t="shared" si="61"/>
        <v>PEROVSKIA Little Spire</v>
      </c>
      <c r="P731" s="54">
        <v>731</v>
      </c>
      <c r="Q731" s="54">
        <v>5</v>
      </c>
      <c r="R731" s="20">
        <f t="shared" si="62"/>
        <v>0</v>
      </c>
      <c r="S731" s="20">
        <f t="shared" si="63"/>
        <v>0</v>
      </c>
      <c r="T731" s="20">
        <f t="shared" si="64"/>
        <v>0</v>
      </c>
      <c r="U731" s="241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304"/>
      <c r="AG731" s="304"/>
      <c r="AH731" s="44"/>
      <c r="AI731" s="44"/>
      <c r="AJ731" s="304"/>
      <c r="AK731" s="30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14"/>
      <c r="BV731" s="14"/>
      <c r="BW731" s="14"/>
      <c r="BX731" s="14"/>
      <c r="BY731" s="14"/>
      <c r="BZ731" s="14"/>
      <c r="CA731" s="14"/>
      <c r="CB731" s="14"/>
    </row>
    <row r="732" spans="1:80" ht="20.100000000000001" customHeight="1" x14ac:dyDescent="0.25">
      <c r="A732" s="125">
        <v>26010</v>
      </c>
      <c r="B732" s="126" t="s">
        <v>649</v>
      </c>
      <c r="C732" s="126" t="s">
        <v>1351</v>
      </c>
      <c r="D732" s="126" t="s">
        <v>1647</v>
      </c>
      <c r="E732" s="127" t="s">
        <v>208</v>
      </c>
      <c r="F732" s="127" t="s">
        <v>121</v>
      </c>
      <c r="G732" s="128">
        <v>30</v>
      </c>
      <c r="H732" s="128">
        <v>5</v>
      </c>
      <c r="I732" s="127" t="s">
        <v>120</v>
      </c>
      <c r="J732" s="129"/>
      <c r="K732" s="126" t="s">
        <v>257</v>
      </c>
      <c r="L732" s="126" t="s">
        <v>132</v>
      </c>
      <c r="M732" s="126"/>
      <c r="N732" s="126" t="s">
        <v>125</v>
      </c>
      <c r="O732" s="126" t="str">
        <f t="shared" si="61"/>
        <v>PERVENCHE DE MADAGASCAR Mediterranean XP Mix</v>
      </c>
      <c r="P732" s="130">
        <v>732</v>
      </c>
      <c r="Q732" s="130">
        <v>5</v>
      </c>
      <c r="R732" s="20">
        <f t="shared" si="62"/>
        <v>0</v>
      </c>
      <c r="S732" s="20">
        <f t="shared" si="63"/>
        <v>0</v>
      </c>
      <c r="T732" s="20">
        <f t="shared" si="64"/>
        <v>0</v>
      </c>
      <c r="U732" s="303"/>
      <c r="V732" s="304"/>
      <c r="W732" s="304"/>
      <c r="X732" s="304"/>
      <c r="Y732" s="304"/>
      <c r="Z732" s="304"/>
      <c r="AA732" s="304"/>
      <c r="AB732" s="304"/>
      <c r="AC732" s="304"/>
      <c r="AD732" s="304"/>
      <c r="AE732" s="304"/>
      <c r="AF732" s="304"/>
      <c r="AG732" s="304"/>
      <c r="AH732" s="304"/>
      <c r="AI732" s="304"/>
      <c r="AJ732" s="304"/>
      <c r="AK732" s="304"/>
      <c r="AL732" s="304"/>
      <c r="AM732" s="304"/>
      <c r="AN732" s="304"/>
      <c r="AO732" s="304"/>
      <c r="AP732" s="304"/>
      <c r="AQ732" s="304"/>
      <c r="AR732" s="304"/>
      <c r="AS732" s="158"/>
      <c r="AT732" s="158"/>
      <c r="AU732" s="158"/>
      <c r="AV732" s="158"/>
      <c r="AW732" s="158"/>
      <c r="AX732" s="158"/>
      <c r="AY732" s="158"/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58"/>
      <c r="BJ732" s="158"/>
      <c r="BK732" s="158"/>
      <c r="BL732" s="158"/>
      <c r="BM732" s="158"/>
      <c r="BN732" s="158"/>
      <c r="BO732" s="158"/>
      <c r="BP732" s="158"/>
      <c r="BQ732" s="158"/>
      <c r="BR732" s="158"/>
      <c r="BS732" s="158"/>
      <c r="BT732" s="158"/>
      <c r="BU732" s="14"/>
      <c r="BV732" s="14"/>
      <c r="BW732" s="14"/>
      <c r="BX732" s="14"/>
      <c r="BY732" s="14"/>
      <c r="BZ732" s="14"/>
      <c r="CA732" s="14"/>
      <c r="CB732" s="14"/>
    </row>
    <row r="733" spans="1:80" ht="20.100000000000001" customHeight="1" x14ac:dyDescent="0.25">
      <c r="A733" s="23">
        <v>23801</v>
      </c>
      <c r="B733" s="24" t="s">
        <v>649</v>
      </c>
      <c r="C733" s="24" t="s">
        <v>1352</v>
      </c>
      <c r="D733" s="24" t="s">
        <v>1647</v>
      </c>
      <c r="E733" s="66" t="s">
        <v>208</v>
      </c>
      <c r="F733" s="66" t="s">
        <v>121</v>
      </c>
      <c r="G733" s="64">
        <v>30</v>
      </c>
      <c r="H733" s="64">
        <v>5</v>
      </c>
      <c r="I733" s="66" t="s">
        <v>120</v>
      </c>
      <c r="J733" s="72"/>
      <c r="K733" s="24" t="s">
        <v>257</v>
      </c>
      <c r="L733" s="24" t="s">
        <v>132</v>
      </c>
      <c r="M733" s="24"/>
      <c r="N733" s="24" t="s">
        <v>125</v>
      </c>
      <c r="O733" s="24" t="str">
        <f t="shared" si="61"/>
        <v xml:space="preserve">PERVENCHE DE MADAGASCAR Valiant Mix </v>
      </c>
      <c r="P733" s="54">
        <v>733</v>
      </c>
      <c r="Q733" s="54">
        <v>5</v>
      </c>
      <c r="R733" s="20">
        <f t="shared" si="62"/>
        <v>0</v>
      </c>
      <c r="S733" s="20">
        <f t="shared" si="63"/>
        <v>0</v>
      </c>
      <c r="T733" s="20">
        <f t="shared" si="64"/>
        <v>0</v>
      </c>
      <c r="U733" s="303"/>
      <c r="V733" s="304"/>
      <c r="W733" s="304"/>
      <c r="X733" s="304"/>
      <c r="Y733" s="304"/>
      <c r="Z733" s="304"/>
      <c r="AA733" s="304"/>
      <c r="AB733" s="304"/>
      <c r="AC733" s="304"/>
      <c r="AD733" s="304"/>
      <c r="AE733" s="304"/>
      <c r="AF733" s="304"/>
      <c r="AG733" s="304"/>
      <c r="AH733" s="304"/>
      <c r="AI733" s="304"/>
      <c r="AJ733" s="304"/>
      <c r="AK733" s="304"/>
      <c r="AL733" s="304"/>
      <c r="AM733" s="304"/>
      <c r="AN733" s="304"/>
      <c r="AO733" s="304"/>
      <c r="AP733" s="304"/>
      <c r="AQ733" s="304"/>
      <c r="AR733" s="30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14"/>
      <c r="BV733" s="14"/>
      <c r="BW733" s="14"/>
      <c r="BX733" s="14"/>
      <c r="BY733" s="14"/>
      <c r="BZ733" s="14"/>
      <c r="CA733" s="14"/>
      <c r="CB733" s="14"/>
    </row>
    <row r="734" spans="1:80" ht="20.100000000000001" customHeight="1" x14ac:dyDescent="0.25">
      <c r="A734" s="146"/>
      <c r="B734" s="163" t="s">
        <v>671</v>
      </c>
      <c r="C734" s="147"/>
      <c r="D734" s="147"/>
      <c r="E734" s="148"/>
      <c r="F734" s="148"/>
      <c r="G734" s="148"/>
      <c r="H734" s="266"/>
      <c r="I734" s="148"/>
      <c r="J734" s="149"/>
      <c r="K734" s="147"/>
      <c r="L734" s="147" t="s">
        <v>131</v>
      </c>
      <c r="M734" s="147"/>
      <c r="N734" s="147"/>
      <c r="O734" s="147" t="str">
        <f t="shared" si="61"/>
        <v xml:space="preserve">PETUNIA LITTLETUNIA </v>
      </c>
      <c r="P734" s="150">
        <v>734</v>
      </c>
      <c r="Q734" s="150"/>
      <c r="R734" s="20"/>
      <c r="S734" s="20"/>
      <c r="T734" s="20"/>
      <c r="U734" s="506"/>
      <c r="V734" s="507"/>
      <c r="W734" s="507"/>
      <c r="X734" s="507"/>
      <c r="Y734" s="507"/>
      <c r="Z734" s="507"/>
      <c r="AA734" s="507"/>
      <c r="AB734" s="507"/>
      <c r="AC734" s="507"/>
      <c r="AD734" s="507"/>
      <c r="AE734" s="507"/>
      <c r="AF734" s="507"/>
      <c r="AG734" s="507"/>
      <c r="AH734" s="507"/>
      <c r="AI734" s="507"/>
      <c r="AJ734" s="507"/>
      <c r="AK734" s="507"/>
      <c r="AL734" s="507"/>
      <c r="AM734" s="507"/>
      <c r="AN734" s="507"/>
      <c r="AO734" s="507"/>
      <c r="AP734" s="507"/>
      <c r="AQ734" s="507"/>
      <c r="AR734" s="507"/>
      <c r="AS734" s="507"/>
      <c r="AT734" s="507"/>
      <c r="AU734" s="507"/>
      <c r="AV734" s="507"/>
      <c r="AW734" s="507"/>
      <c r="AX734" s="507"/>
      <c r="AY734" s="507"/>
      <c r="AZ734" s="507"/>
      <c r="BA734" s="507"/>
      <c r="BB734" s="507"/>
      <c r="BC734" s="507"/>
      <c r="BD734" s="507"/>
      <c r="BE734" s="507"/>
      <c r="BF734" s="507"/>
      <c r="BG734" s="507"/>
      <c r="BH734" s="507"/>
      <c r="BI734" s="507"/>
      <c r="BJ734" s="507"/>
      <c r="BK734" s="507"/>
      <c r="BL734" s="507"/>
      <c r="BM734" s="507"/>
      <c r="BN734" s="507"/>
      <c r="BO734" s="507"/>
      <c r="BP734" s="507"/>
      <c r="BQ734" s="507"/>
      <c r="BR734" s="507"/>
      <c r="BS734" s="507"/>
      <c r="BT734" s="507"/>
      <c r="BU734" s="14"/>
      <c r="BV734" s="14"/>
      <c r="BW734" s="14"/>
      <c r="BX734" s="14"/>
      <c r="BY734" s="14"/>
      <c r="BZ734" s="14"/>
      <c r="CA734" s="14"/>
      <c r="CB734" s="14"/>
    </row>
    <row r="735" spans="1:80" ht="20.100000000000001" customHeight="1" x14ac:dyDescent="0.25">
      <c r="A735" s="23">
        <v>23095</v>
      </c>
      <c r="B735" s="24" t="s">
        <v>671</v>
      </c>
      <c r="C735" s="24" t="s">
        <v>672</v>
      </c>
      <c r="D735" s="24" t="s">
        <v>1642</v>
      </c>
      <c r="E735" s="66" t="s">
        <v>120</v>
      </c>
      <c r="F735" s="66" t="s">
        <v>121</v>
      </c>
      <c r="G735" s="64">
        <v>30</v>
      </c>
      <c r="H735" s="64">
        <v>6</v>
      </c>
      <c r="I735" s="66" t="s">
        <v>176</v>
      </c>
      <c r="J735" s="64">
        <v>4.4999999999999998E-2</v>
      </c>
      <c r="K735" s="24" t="s">
        <v>257</v>
      </c>
      <c r="L735" s="24" t="s">
        <v>161</v>
      </c>
      <c r="M735" s="24"/>
      <c r="N735" s="24" t="s">
        <v>125</v>
      </c>
      <c r="O735" s="24" t="str">
        <f t="shared" si="61"/>
        <v>PETUNIA LITTLETUNIA Blue Vein</v>
      </c>
      <c r="P735" s="54">
        <v>735</v>
      </c>
      <c r="Q735" s="54">
        <v>6</v>
      </c>
      <c r="R735" s="20">
        <f t="shared" si="62"/>
        <v>0</v>
      </c>
      <c r="S735" s="20">
        <f t="shared" si="63"/>
        <v>0</v>
      </c>
      <c r="T735" s="20">
        <f t="shared" si="64"/>
        <v>0</v>
      </c>
      <c r="U735" s="303"/>
      <c r="V735" s="304"/>
      <c r="W735" s="304"/>
      <c r="X735" s="304"/>
      <c r="Y735" s="304"/>
      <c r="Z735" s="304"/>
      <c r="AA735" s="304"/>
      <c r="AB735" s="304"/>
      <c r="AC735" s="304"/>
      <c r="AD735" s="44"/>
      <c r="AE735" s="44"/>
      <c r="AF735" s="304"/>
      <c r="AG735" s="304"/>
      <c r="AH735" s="44"/>
      <c r="AI735" s="44"/>
      <c r="AJ735" s="304"/>
      <c r="AK735" s="30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14"/>
      <c r="BV735" s="14"/>
      <c r="BW735" s="14"/>
      <c r="BX735" s="14"/>
      <c r="BY735" s="14"/>
      <c r="BZ735" s="14"/>
      <c r="CA735" s="14"/>
      <c r="CB735" s="14"/>
    </row>
    <row r="736" spans="1:80" ht="20.100000000000001" customHeight="1" x14ac:dyDescent="0.25">
      <c r="A736" s="125">
        <v>15724</v>
      </c>
      <c r="B736" s="126" t="s">
        <v>671</v>
      </c>
      <c r="C736" s="126" t="s">
        <v>673</v>
      </c>
      <c r="D736" s="126" t="s">
        <v>1642</v>
      </c>
      <c r="E736" s="127" t="s">
        <v>120</v>
      </c>
      <c r="F736" s="127" t="s">
        <v>121</v>
      </c>
      <c r="G736" s="128">
        <v>30</v>
      </c>
      <c r="H736" s="128">
        <v>6</v>
      </c>
      <c r="I736" s="127" t="s">
        <v>176</v>
      </c>
      <c r="J736" s="128">
        <v>4.4999999999999998E-2</v>
      </c>
      <c r="K736" s="126" t="s">
        <v>257</v>
      </c>
      <c r="L736" s="126" t="s">
        <v>161</v>
      </c>
      <c r="M736" s="126"/>
      <c r="N736" s="126" t="s">
        <v>125</v>
      </c>
      <c r="O736" s="126" t="str">
        <f t="shared" si="61"/>
        <v>PETUNIA LITTLETUNIA Pink Splash</v>
      </c>
      <c r="P736" s="130">
        <v>736</v>
      </c>
      <c r="Q736" s="130">
        <v>6</v>
      </c>
      <c r="R736" s="20">
        <f t="shared" si="62"/>
        <v>0</v>
      </c>
      <c r="S736" s="20">
        <f t="shared" si="63"/>
        <v>0</v>
      </c>
      <c r="T736" s="20">
        <f t="shared" si="64"/>
        <v>0</v>
      </c>
      <c r="U736" s="303"/>
      <c r="V736" s="304"/>
      <c r="W736" s="304"/>
      <c r="X736" s="304"/>
      <c r="Y736" s="304"/>
      <c r="Z736" s="304"/>
      <c r="AA736" s="304"/>
      <c r="AB736" s="304"/>
      <c r="AC736" s="304"/>
      <c r="AD736" s="158"/>
      <c r="AE736" s="158"/>
      <c r="AF736" s="304"/>
      <c r="AG736" s="304"/>
      <c r="AH736" s="158"/>
      <c r="AI736" s="158"/>
      <c r="AJ736" s="304"/>
      <c r="AK736" s="304"/>
      <c r="AL736" s="158"/>
      <c r="AM736" s="158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4"/>
      <c r="BV736" s="14"/>
      <c r="BW736" s="14"/>
      <c r="BX736" s="14"/>
      <c r="BY736" s="14"/>
      <c r="BZ736" s="14"/>
      <c r="CA736" s="14"/>
      <c r="CB736" s="14"/>
    </row>
    <row r="737" spans="1:80" ht="20.100000000000001" customHeight="1" x14ac:dyDescent="0.25">
      <c r="A737" s="23">
        <v>26012</v>
      </c>
      <c r="B737" s="24" t="s">
        <v>671</v>
      </c>
      <c r="C737" s="24" t="s">
        <v>674</v>
      </c>
      <c r="D737" s="24" t="s">
        <v>1642</v>
      </c>
      <c r="E737" s="66" t="s">
        <v>120</v>
      </c>
      <c r="F737" s="66" t="s">
        <v>121</v>
      </c>
      <c r="G737" s="64">
        <v>30</v>
      </c>
      <c r="H737" s="64">
        <v>6</v>
      </c>
      <c r="I737" s="66" t="s">
        <v>176</v>
      </c>
      <c r="J737" s="64">
        <v>4.4999999999999998E-2</v>
      </c>
      <c r="K737" s="24" t="s">
        <v>257</v>
      </c>
      <c r="L737" s="24" t="s">
        <v>161</v>
      </c>
      <c r="M737" s="24"/>
      <c r="N737" s="24" t="s">
        <v>125</v>
      </c>
      <c r="O737" s="24" t="str">
        <f t="shared" si="61"/>
        <v>PETUNIA LITTLETUNIA Purple Blue</v>
      </c>
      <c r="P737" s="54">
        <v>737</v>
      </c>
      <c r="Q737" s="54">
        <v>6</v>
      </c>
      <c r="R737" s="20">
        <f t="shared" si="62"/>
        <v>0</v>
      </c>
      <c r="S737" s="20">
        <f t="shared" si="63"/>
        <v>0</v>
      </c>
      <c r="T737" s="20">
        <f t="shared" si="64"/>
        <v>0</v>
      </c>
      <c r="U737" s="303"/>
      <c r="V737" s="304"/>
      <c r="W737" s="304"/>
      <c r="X737" s="304"/>
      <c r="Y737" s="304"/>
      <c r="Z737" s="304"/>
      <c r="AA737" s="304"/>
      <c r="AB737" s="304"/>
      <c r="AC737" s="304"/>
      <c r="AD737" s="44"/>
      <c r="AE737" s="44"/>
      <c r="AF737" s="304"/>
      <c r="AG737" s="304"/>
      <c r="AH737" s="44"/>
      <c r="AI737" s="44"/>
      <c r="AJ737" s="304"/>
      <c r="AK737" s="30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14"/>
      <c r="BV737" s="14"/>
      <c r="BW737" s="14"/>
      <c r="BX737" s="14"/>
      <c r="BY737" s="14"/>
      <c r="BZ737" s="14"/>
      <c r="CA737" s="14"/>
      <c r="CB737" s="14"/>
    </row>
    <row r="738" spans="1:80" ht="20.100000000000001" customHeight="1" x14ac:dyDescent="0.25">
      <c r="A738" s="125">
        <v>26013</v>
      </c>
      <c r="B738" s="126" t="s">
        <v>671</v>
      </c>
      <c r="C738" s="126" t="s">
        <v>308</v>
      </c>
      <c r="D738" s="126" t="s">
        <v>1642</v>
      </c>
      <c r="E738" s="127" t="s">
        <v>120</v>
      </c>
      <c r="F738" s="127" t="s">
        <v>121</v>
      </c>
      <c r="G738" s="128">
        <v>30</v>
      </c>
      <c r="H738" s="128">
        <v>6</v>
      </c>
      <c r="I738" s="127" t="s">
        <v>176</v>
      </c>
      <c r="J738" s="128">
        <v>4.4999999999999998E-2</v>
      </c>
      <c r="K738" s="126" t="s">
        <v>257</v>
      </c>
      <c r="L738" s="126" t="s">
        <v>161</v>
      </c>
      <c r="M738" s="126"/>
      <c r="N738" s="126" t="s">
        <v>125</v>
      </c>
      <c r="O738" s="126" t="str">
        <f t="shared" si="61"/>
        <v>PETUNIA LITTLETUNIA Rose</v>
      </c>
      <c r="P738" s="130">
        <v>738</v>
      </c>
      <c r="Q738" s="130">
        <v>6</v>
      </c>
      <c r="R738" s="20">
        <f t="shared" si="62"/>
        <v>0</v>
      </c>
      <c r="S738" s="20">
        <f t="shared" si="63"/>
        <v>0</v>
      </c>
      <c r="T738" s="20">
        <f t="shared" si="64"/>
        <v>0</v>
      </c>
      <c r="U738" s="303"/>
      <c r="V738" s="304"/>
      <c r="W738" s="304"/>
      <c r="X738" s="304"/>
      <c r="Y738" s="304"/>
      <c r="Z738" s="304"/>
      <c r="AA738" s="304"/>
      <c r="AB738" s="304"/>
      <c r="AC738" s="304"/>
      <c r="AD738" s="158"/>
      <c r="AE738" s="158"/>
      <c r="AF738" s="304"/>
      <c r="AG738" s="304"/>
      <c r="AH738" s="158"/>
      <c r="AI738" s="158"/>
      <c r="AJ738" s="304"/>
      <c r="AK738" s="304"/>
      <c r="AL738" s="158"/>
      <c r="AM738" s="158"/>
      <c r="AN738" s="158"/>
      <c r="AO738" s="158"/>
      <c r="AP738" s="158"/>
      <c r="AQ738" s="158"/>
      <c r="AR738" s="158"/>
      <c r="AS738" s="158"/>
      <c r="AT738" s="158"/>
      <c r="AU738" s="158"/>
      <c r="AV738" s="158"/>
      <c r="AW738" s="158"/>
      <c r="AX738" s="158"/>
      <c r="AY738" s="158"/>
      <c r="AZ738" s="158"/>
      <c r="BA738" s="158"/>
      <c r="BB738" s="158"/>
      <c r="BC738" s="158"/>
      <c r="BD738" s="158"/>
      <c r="BE738" s="158"/>
      <c r="BF738" s="158"/>
      <c r="BG738" s="158"/>
      <c r="BH738" s="158"/>
      <c r="BI738" s="158"/>
      <c r="BJ738" s="158"/>
      <c r="BK738" s="158"/>
      <c r="BL738" s="158"/>
      <c r="BM738" s="158"/>
      <c r="BN738" s="158"/>
      <c r="BO738" s="158"/>
      <c r="BP738" s="158"/>
      <c r="BQ738" s="158"/>
      <c r="BR738" s="158"/>
      <c r="BS738" s="158"/>
      <c r="BT738" s="158"/>
      <c r="BU738" s="14"/>
      <c r="BV738" s="14"/>
      <c r="BW738" s="14"/>
      <c r="BX738" s="14"/>
      <c r="BY738" s="14"/>
      <c r="BZ738" s="14"/>
      <c r="CA738" s="14"/>
      <c r="CB738" s="14"/>
    </row>
    <row r="739" spans="1:80" ht="20.100000000000001" customHeight="1" x14ac:dyDescent="0.25">
      <c r="A739" s="23">
        <v>26014</v>
      </c>
      <c r="B739" s="24" t="s">
        <v>671</v>
      </c>
      <c r="C739" s="24" t="s">
        <v>675</v>
      </c>
      <c r="D739" s="24" t="s">
        <v>1642</v>
      </c>
      <c r="E739" s="66" t="s">
        <v>120</v>
      </c>
      <c r="F739" s="66" t="s">
        <v>121</v>
      </c>
      <c r="G739" s="64">
        <v>30</v>
      </c>
      <c r="H739" s="64">
        <v>6</v>
      </c>
      <c r="I739" s="66" t="s">
        <v>176</v>
      </c>
      <c r="J739" s="64">
        <v>4.4999999999999998E-2</v>
      </c>
      <c r="K739" s="24" t="s">
        <v>257</v>
      </c>
      <c r="L739" s="24" t="s">
        <v>161</v>
      </c>
      <c r="M739" s="24"/>
      <c r="N739" s="24" t="s">
        <v>125</v>
      </c>
      <c r="O739" s="24" t="str">
        <f t="shared" si="61"/>
        <v>PETUNIA LITTLETUNIA Shiraz</v>
      </c>
      <c r="P739" s="54">
        <v>739</v>
      </c>
      <c r="Q739" s="54">
        <v>6</v>
      </c>
      <c r="R739" s="20">
        <f t="shared" si="62"/>
        <v>0</v>
      </c>
      <c r="S739" s="20">
        <f t="shared" si="63"/>
        <v>0</v>
      </c>
      <c r="T739" s="20">
        <f t="shared" si="64"/>
        <v>0</v>
      </c>
      <c r="U739" s="303"/>
      <c r="V739" s="304"/>
      <c r="W739" s="304"/>
      <c r="X739" s="304"/>
      <c r="Y739" s="304"/>
      <c r="Z739" s="304"/>
      <c r="AA739" s="304"/>
      <c r="AB739" s="304"/>
      <c r="AC739" s="304"/>
      <c r="AD739" s="44"/>
      <c r="AE739" s="44"/>
      <c r="AF739" s="304"/>
      <c r="AG739" s="304"/>
      <c r="AH739" s="44"/>
      <c r="AI739" s="44"/>
      <c r="AJ739" s="304"/>
      <c r="AK739" s="30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14"/>
      <c r="BV739" s="14"/>
      <c r="BW739" s="14"/>
      <c r="BX739" s="14"/>
      <c r="BY739" s="14"/>
      <c r="BZ739" s="14"/>
      <c r="CA739" s="14"/>
      <c r="CB739" s="14"/>
    </row>
    <row r="740" spans="1:80" ht="20.100000000000001" customHeight="1" x14ac:dyDescent="0.25">
      <c r="A740" s="125">
        <v>23114</v>
      </c>
      <c r="B740" s="126" t="s">
        <v>671</v>
      </c>
      <c r="C740" s="126" t="s">
        <v>676</v>
      </c>
      <c r="D740" s="126" t="s">
        <v>1642</v>
      </c>
      <c r="E740" s="127" t="s">
        <v>120</v>
      </c>
      <c r="F740" s="127" t="s">
        <v>121</v>
      </c>
      <c r="G740" s="128">
        <v>30</v>
      </c>
      <c r="H740" s="128">
        <v>6</v>
      </c>
      <c r="I740" s="127" t="s">
        <v>176</v>
      </c>
      <c r="J740" s="128">
        <v>4.4999999999999998E-2</v>
      </c>
      <c r="K740" s="126" t="s">
        <v>257</v>
      </c>
      <c r="L740" s="126" t="s">
        <v>161</v>
      </c>
      <c r="M740" s="126"/>
      <c r="N740" s="126" t="s">
        <v>125</v>
      </c>
      <c r="O740" s="126" t="str">
        <f t="shared" si="61"/>
        <v>PETUNIA LITTLETUNIA White Grace</v>
      </c>
      <c r="P740" s="130">
        <v>740</v>
      </c>
      <c r="Q740" s="130">
        <v>6</v>
      </c>
      <c r="R740" s="20">
        <f t="shared" si="62"/>
        <v>0</v>
      </c>
      <c r="S740" s="20">
        <f t="shared" si="63"/>
        <v>0</v>
      </c>
      <c r="T740" s="20">
        <f t="shared" si="64"/>
        <v>0</v>
      </c>
      <c r="U740" s="303"/>
      <c r="V740" s="304"/>
      <c r="W740" s="304"/>
      <c r="X740" s="304"/>
      <c r="Y740" s="304"/>
      <c r="Z740" s="304"/>
      <c r="AA740" s="304"/>
      <c r="AB740" s="304"/>
      <c r="AC740" s="304"/>
      <c r="AD740" s="158"/>
      <c r="AE740" s="158"/>
      <c r="AF740" s="304"/>
      <c r="AG740" s="304"/>
      <c r="AH740" s="158"/>
      <c r="AI740" s="158"/>
      <c r="AJ740" s="304"/>
      <c r="AK740" s="304"/>
      <c r="AL740" s="158"/>
      <c r="AM740" s="158"/>
      <c r="AN740" s="158"/>
      <c r="AO740" s="158"/>
      <c r="AP740" s="158"/>
      <c r="AQ740" s="158"/>
      <c r="AR740" s="158"/>
      <c r="AS740" s="158"/>
      <c r="AT740" s="158"/>
      <c r="AU740" s="158"/>
      <c r="AV740" s="158"/>
      <c r="AW740" s="158"/>
      <c r="AX740" s="158"/>
      <c r="AY740" s="158"/>
      <c r="AZ740" s="158"/>
      <c r="BA740" s="158"/>
      <c r="BB740" s="158"/>
      <c r="BC740" s="158"/>
      <c r="BD740" s="158"/>
      <c r="BE740" s="158"/>
      <c r="BF740" s="158"/>
      <c r="BG740" s="158"/>
      <c r="BH740" s="158"/>
      <c r="BI740" s="158"/>
      <c r="BJ740" s="158"/>
      <c r="BK740" s="158"/>
      <c r="BL740" s="158"/>
      <c r="BM740" s="158"/>
      <c r="BN740" s="158"/>
      <c r="BO740" s="158"/>
      <c r="BP740" s="158"/>
      <c r="BQ740" s="158"/>
      <c r="BR740" s="158"/>
      <c r="BS740" s="158"/>
      <c r="BT740" s="158"/>
      <c r="BU740" s="14"/>
      <c r="BV740" s="14"/>
      <c r="BW740" s="14"/>
      <c r="BX740" s="14"/>
      <c r="BY740" s="14"/>
      <c r="BZ740" s="14"/>
      <c r="CA740" s="14"/>
      <c r="CB740" s="14"/>
    </row>
    <row r="741" spans="1:80" ht="20.100000000000001" customHeight="1" x14ac:dyDescent="0.25">
      <c r="A741" s="23">
        <v>24044</v>
      </c>
      <c r="B741" s="24" t="s">
        <v>671</v>
      </c>
      <c r="C741" s="24" t="s">
        <v>233</v>
      </c>
      <c r="D741" s="24" t="s">
        <v>1635</v>
      </c>
      <c r="E741" s="66" t="s">
        <v>120</v>
      </c>
      <c r="F741" s="66" t="s">
        <v>121</v>
      </c>
      <c r="G741" s="64">
        <v>30</v>
      </c>
      <c r="H741" s="64">
        <v>6</v>
      </c>
      <c r="I741" s="66" t="s">
        <v>176</v>
      </c>
      <c r="J741" s="64">
        <v>4.4999999999999998E-2</v>
      </c>
      <c r="K741" s="24" t="s">
        <v>257</v>
      </c>
      <c r="L741" s="24" t="s">
        <v>161</v>
      </c>
      <c r="M741" s="24"/>
      <c r="N741" s="24" t="s">
        <v>125</v>
      </c>
      <c r="O741" s="24" t="str">
        <f t="shared" si="61"/>
        <v>PETUNIA LITTLETUNIA Variés</v>
      </c>
      <c r="P741" s="54">
        <v>741</v>
      </c>
      <c r="Q741" s="54">
        <v>6</v>
      </c>
      <c r="R741" s="20">
        <f t="shared" si="62"/>
        <v>0</v>
      </c>
      <c r="S741" s="20">
        <f t="shared" si="63"/>
        <v>0</v>
      </c>
      <c r="T741" s="20">
        <f t="shared" si="64"/>
        <v>0</v>
      </c>
      <c r="U741" s="303"/>
      <c r="V741" s="304"/>
      <c r="W741" s="304"/>
      <c r="X741" s="304"/>
      <c r="Y741" s="304"/>
      <c r="Z741" s="304"/>
      <c r="AA741" s="304"/>
      <c r="AB741" s="304"/>
      <c r="AC741" s="304"/>
      <c r="AD741" s="304"/>
      <c r="AE741" s="304"/>
      <c r="AF741" s="304"/>
      <c r="AG741" s="304"/>
      <c r="AH741" s="304"/>
      <c r="AI741" s="304"/>
      <c r="AJ741" s="304"/>
      <c r="AK741" s="304"/>
      <c r="AL741" s="304"/>
      <c r="AM741" s="304"/>
      <c r="AN741" s="304"/>
      <c r="AO741" s="30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14"/>
      <c r="BV741" s="14"/>
      <c r="BW741" s="14"/>
      <c r="BX741" s="14"/>
      <c r="BY741" s="14"/>
      <c r="BZ741" s="14"/>
      <c r="CA741" s="14"/>
      <c r="CB741" s="14"/>
    </row>
    <row r="742" spans="1:80" ht="20.100000000000001" customHeight="1" x14ac:dyDescent="0.25">
      <c r="A742" s="146"/>
      <c r="B742" s="163" t="s">
        <v>652</v>
      </c>
      <c r="C742" s="147"/>
      <c r="D742" s="147"/>
      <c r="E742" s="148"/>
      <c r="F742" s="148"/>
      <c r="G742" s="148"/>
      <c r="H742" s="266"/>
      <c r="I742" s="148"/>
      <c r="J742" s="149"/>
      <c r="K742" s="147"/>
      <c r="L742" s="147" t="s">
        <v>131</v>
      </c>
      <c r="M742" s="147"/>
      <c r="N742" s="147"/>
      <c r="O742" s="147" t="str">
        <f t="shared" si="61"/>
        <v xml:space="preserve">PETUNIA CAPELLA </v>
      </c>
      <c r="P742" s="150">
        <v>742</v>
      </c>
      <c r="Q742" s="150"/>
      <c r="R742" s="20"/>
      <c r="S742" s="20"/>
      <c r="T742" s="20"/>
      <c r="U742" s="506"/>
      <c r="V742" s="507"/>
      <c r="W742" s="507"/>
      <c r="X742" s="507"/>
      <c r="Y742" s="507"/>
      <c r="Z742" s="507"/>
      <c r="AA742" s="507"/>
      <c r="AB742" s="507"/>
      <c r="AC742" s="507"/>
      <c r="AD742" s="507"/>
      <c r="AE742" s="507"/>
      <c r="AF742" s="507"/>
      <c r="AG742" s="507"/>
      <c r="AH742" s="507"/>
      <c r="AI742" s="507"/>
      <c r="AJ742" s="507"/>
      <c r="AK742" s="507"/>
      <c r="AL742" s="507"/>
      <c r="AM742" s="507"/>
      <c r="AN742" s="507"/>
      <c r="AO742" s="507"/>
      <c r="AP742" s="507"/>
      <c r="AQ742" s="507"/>
      <c r="AR742" s="507"/>
      <c r="AS742" s="507"/>
      <c r="AT742" s="507"/>
      <c r="AU742" s="507"/>
      <c r="AV742" s="507"/>
      <c r="AW742" s="507"/>
      <c r="AX742" s="507"/>
      <c r="AY742" s="507"/>
      <c r="AZ742" s="507"/>
      <c r="BA742" s="507"/>
      <c r="BB742" s="507"/>
      <c r="BC742" s="507"/>
      <c r="BD742" s="507"/>
      <c r="BE742" s="507"/>
      <c r="BF742" s="507"/>
      <c r="BG742" s="507"/>
      <c r="BH742" s="507"/>
      <c r="BI742" s="507"/>
      <c r="BJ742" s="507"/>
      <c r="BK742" s="507"/>
      <c r="BL742" s="507"/>
      <c r="BM742" s="507"/>
      <c r="BN742" s="507"/>
      <c r="BO742" s="507"/>
      <c r="BP742" s="507"/>
      <c r="BQ742" s="507"/>
      <c r="BR742" s="507"/>
      <c r="BS742" s="507"/>
      <c r="BT742" s="507"/>
      <c r="BU742" s="14"/>
      <c r="BV742" s="14"/>
      <c r="BW742" s="14"/>
      <c r="BX742" s="14"/>
      <c r="BY742" s="14"/>
      <c r="BZ742" s="14"/>
      <c r="CA742" s="14"/>
      <c r="CB742" s="14"/>
    </row>
    <row r="743" spans="1:80" ht="20.100000000000001" customHeight="1" x14ac:dyDescent="0.25">
      <c r="A743" s="23">
        <v>26442</v>
      </c>
      <c r="B743" s="24" t="s">
        <v>652</v>
      </c>
      <c r="C743" s="24" t="s">
        <v>1353</v>
      </c>
      <c r="D743" s="24" t="s">
        <v>1642</v>
      </c>
      <c r="E743" s="66" t="s">
        <v>120</v>
      </c>
      <c r="F743" s="66" t="s">
        <v>121</v>
      </c>
      <c r="G743" s="64">
        <v>30</v>
      </c>
      <c r="H743" s="64">
        <v>6</v>
      </c>
      <c r="I743" s="66" t="s">
        <v>176</v>
      </c>
      <c r="J743" s="72">
        <v>4.4999999999999998E-2</v>
      </c>
      <c r="K743" s="24" t="s">
        <v>257</v>
      </c>
      <c r="L743" s="24" t="s">
        <v>161</v>
      </c>
      <c r="M743" s="24" t="s">
        <v>137</v>
      </c>
      <c r="N743" s="24" t="s">
        <v>125</v>
      </c>
      <c r="O743" s="24" t="str">
        <f t="shared" si="61"/>
        <v>PETUNIA CAPELLA Berry Lace</v>
      </c>
      <c r="P743" s="54">
        <v>743</v>
      </c>
      <c r="Q743" s="54">
        <v>6</v>
      </c>
      <c r="R743" s="20">
        <f t="shared" si="62"/>
        <v>0</v>
      </c>
      <c r="S743" s="20">
        <f t="shared" si="63"/>
        <v>0</v>
      </c>
      <c r="T743" s="20">
        <f t="shared" si="64"/>
        <v>0</v>
      </c>
      <c r="U743" s="303"/>
      <c r="V743" s="304"/>
      <c r="W743" s="304"/>
      <c r="X743" s="304"/>
      <c r="Y743" s="304"/>
      <c r="Z743" s="304"/>
      <c r="AA743" s="304"/>
      <c r="AB743" s="304"/>
      <c r="AC743" s="304"/>
      <c r="AD743" s="44"/>
      <c r="AE743" s="44"/>
      <c r="AF743" s="304"/>
      <c r="AG743" s="304"/>
      <c r="AH743" s="44"/>
      <c r="AI743" s="44"/>
      <c r="AJ743" s="304"/>
      <c r="AK743" s="30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14"/>
      <c r="BV743" s="14"/>
      <c r="BW743" s="14"/>
      <c r="BX743" s="14"/>
      <c r="BY743" s="14"/>
      <c r="BZ743" s="14"/>
      <c r="CA743" s="14"/>
      <c r="CB743" s="14"/>
    </row>
    <row r="744" spans="1:80" ht="20.100000000000001" customHeight="1" x14ac:dyDescent="0.25">
      <c r="A744" s="125">
        <v>23794</v>
      </c>
      <c r="B744" s="126" t="s">
        <v>652</v>
      </c>
      <c r="C744" s="126" t="s">
        <v>653</v>
      </c>
      <c r="D744" s="126" t="s">
        <v>1642</v>
      </c>
      <c r="E744" s="127" t="s">
        <v>120</v>
      </c>
      <c r="F744" s="127" t="s">
        <v>121</v>
      </c>
      <c r="G744" s="128">
        <v>30</v>
      </c>
      <c r="H744" s="128">
        <v>6</v>
      </c>
      <c r="I744" s="127" t="s">
        <v>176</v>
      </c>
      <c r="J744" s="129">
        <v>4.4999999999999998E-2</v>
      </c>
      <c r="K744" s="126" t="s">
        <v>257</v>
      </c>
      <c r="L744" s="126" t="s">
        <v>161</v>
      </c>
      <c r="M744" s="126"/>
      <c r="N744" s="126" t="s">
        <v>125</v>
      </c>
      <c r="O744" s="126" t="str">
        <f t="shared" si="61"/>
        <v xml:space="preserve">PETUNIA CAPELLA Cherry Vanilla </v>
      </c>
      <c r="P744" s="130">
        <v>744</v>
      </c>
      <c r="Q744" s="130">
        <v>6</v>
      </c>
      <c r="R744" s="20">
        <f t="shared" si="62"/>
        <v>0</v>
      </c>
      <c r="S744" s="20">
        <f t="shared" si="63"/>
        <v>0</v>
      </c>
      <c r="T744" s="20">
        <f t="shared" si="64"/>
        <v>0</v>
      </c>
      <c r="U744" s="303"/>
      <c r="V744" s="304"/>
      <c r="W744" s="304"/>
      <c r="X744" s="304"/>
      <c r="Y744" s="304"/>
      <c r="Z744" s="304"/>
      <c r="AA744" s="304"/>
      <c r="AB744" s="304"/>
      <c r="AC744" s="304"/>
      <c r="AD744" s="158"/>
      <c r="AE744" s="158"/>
      <c r="AF744" s="304"/>
      <c r="AG744" s="304"/>
      <c r="AH744" s="158"/>
      <c r="AI744" s="158"/>
      <c r="AJ744" s="304"/>
      <c r="AK744" s="304"/>
      <c r="AL744" s="158"/>
      <c r="AM744" s="158"/>
      <c r="AN744" s="158"/>
      <c r="AO744" s="158"/>
      <c r="AP744" s="158"/>
      <c r="AQ744" s="158"/>
      <c r="AR744" s="158"/>
      <c r="AS744" s="158"/>
      <c r="AT744" s="158"/>
      <c r="AU744" s="158"/>
      <c r="AV744" s="158"/>
      <c r="AW744" s="158"/>
      <c r="AX744" s="158"/>
      <c r="AY744" s="158"/>
      <c r="AZ744" s="158"/>
      <c r="BA744" s="158"/>
      <c r="BB744" s="158"/>
      <c r="BC744" s="158"/>
      <c r="BD744" s="158"/>
      <c r="BE744" s="158"/>
      <c r="BF744" s="158"/>
      <c r="BG744" s="158"/>
      <c r="BH744" s="158"/>
      <c r="BI744" s="158"/>
      <c r="BJ744" s="158"/>
      <c r="BK744" s="158"/>
      <c r="BL744" s="158"/>
      <c r="BM744" s="158"/>
      <c r="BN744" s="158"/>
      <c r="BO744" s="158"/>
      <c r="BP744" s="158"/>
      <c r="BQ744" s="158"/>
      <c r="BR744" s="158"/>
      <c r="BS744" s="158"/>
      <c r="BT744" s="158"/>
      <c r="BU744" s="14"/>
      <c r="BV744" s="14"/>
      <c r="BW744" s="14"/>
      <c r="BX744" s="14"/>
      <c r="BY744" s="14"/>
      <c r="BZ744" s="14"/>
      <c r="CA744" s="14"/>
      <c r="CB744" s="14"/>
    </row>
    <row r="745" spans="1:80" ht="20.100000000000001" customHeight="1" x14ac:dyDescent="0.25">
      <c r="A745" s="23">
        <v>25794</v>
      </c>
      <c r="B745" s="24" t="s">
        <v>652</v>
      </c>
      <c r="C745" s="24" t="s">
        <v>654</v>
      </c>
      <c r="D745" s="24" t="s">
        <v>1642</v>
      </c>
      <c r="E745" s="66" t="s">
        <v>120</v>
      </c>
      <c r="F745" s="66" t="s">
        <v>121</v>
      </c>
      <c r="G745" s="64">
        <v>30</v>
      </c>
      <c r="H745" s="64">
        <v>6</v>
      </c>
      <c r="I745" s="66" t="s">
        <v>176</v>
      </c>
      <c r="J745" s="72">
        <v>4.4999999999999998E-2</v>
      </c>
      <c r="K745" s="24" t="s">
        <v>257</v>
      </c>
      <c r="L745" s="24" t="s">
        <v>161</v>
      </c>
      <c r="M745" s="24"/>
      <c r="N745" s="24" t="s">
        <v>125</v>
      </c>
      <c r="O745" s="24" t="str">
        <f t="shared" si="61"/>
        <v>PETUNIA CAPELLA Fuchsia Lace</v>
      </c>
      <c r="P745" s="54">
        <v>745</v>
      </c>
      <c r="Q745" s="54">
        <v>6</v>
      </c>
      <c r="R745" s="20">
        <f t="shared" si="62"/>
        <v>0</v>
      </c>
      <c r="S745" s="20">
        <f t="shared" si="63"/>
        <v>0</v>
      </c>
      <c r="T745" s="20">
        <f t="shared" si="64"/>
        <v>0</v>
      </c>
      <c r="U745" s="303"/>
      <c r="V745" s="304"/>
      <c r="W745" s="304"/>
      <c r="X745" s="304"/>
      <c r="Y745" s="304"/>
      <c r="Z745" s="304"/>
      <c r="AA745" s="304"/>
      <c r="AB745" s="304"/>
      <c r="AC745" s="304"/>
      <c r="AD745" s="44"/>
      <c r="AE745" s="44"/>
      <c r="AF745" s="304"/>
      <c r="AG745" s="304"/>
      <c r="AH745" s="44"/>
      <c r="AI745" s="44"/>
      <c r="AJ745" s="304"/>
      <c r="AK745" s="30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14"/>
      <c r="BV745" s="14"/>
      <c r="BW745" s="14"/>
      <c r="BX745" s="14"/>
      <c r="BY745" s="14"/>
      <c r="BZ745" s="14"/>
      <c r="CA745" s="14"/>
      <c r="CB745" s="14"/>
    </row>
    <row r="746" spans="1:80" ht="20.100000000000001" customHeight="1" x14ac:dyDescent="0.25">
      <c r="A746" s="125">
        <v>22963</v>
      </c>
      <c r="B746" s="126" t="s">
        <v>652</v>
      </c>
      <c r="C746" s="126" t="s">
        <v>1354</v>
      </c>
      <c r="D746" s="126" t="s">
        <v>1642</v>
      </c>
      <c r="E746" s="127" t="s">
        <v>120</v>
      </c>
      <c r="F746" s="127" t="s">
        <v>121</v>
      </c>
      <c r="G746" s="128">
        <v>30</v>
      </c>
      <c r="H746" s="128">
        <v>6</v>
      </c>
      <c r="I746" s="127" t="s">
        <v>176</v>
      </c>
      <c r="J746" s="129">
        <v>7.0000000000000007E-2</v>
      </c>
      <c r="K746" s="126" t="s">
        <v>257</v>
      </c>
      <c r="L746" s="126" t="s">
        <v>161</v>
      </c>
      <c r="M746" s="126"/>
      <c r="N746" s="126" t="s">
        <v>125</v>
      </c>
      <c r="O746" s="126" t="str">
        <f t="shared" si="61"/>
        <v xml:space="preserve">PETUNIA CAPELLA Hello Yellow </v>
      </c>
      <c r="P746" s="130">
        <v>746</v>
      </c>
      <c r="Q746" s="130">
        <v>6</v>
      </c>
      <c r="R746" s="20">
        <f t="shared" si="62"/>
        <v>0</v>
      </c>
      <c r="S746" s="20">
        <f t="shared" si="63"/>
        <v>0</v>
      </c>
      <c r="T746" s="20">
        <f t="shared" si="64"/>
        <v>0</v>
      </c>
      <c r="U746" s="303"/>
      <c r="V746" s="304"/>
      <c r="W746" s="304"/>
      <c r="X746" s="304"/>
      <c r="Y746" s="304"/>
      <c r="Z746" s="304"/>
      <c r="AA746" s="304"/>
      <c r="AB746" s="304"/>
      <c r="AC746" s="304"/>
      <c r="AD746" s="158"/>
      <c r="AE746" s="158"/>
      <c r="AF746" s="304"/>
      <c r="AG746" s="304"/>
      <c r="AH746" s="158"/>
      <c r="AI746" s="158"/>
      <c r="AJ746" s="304"/>
      <c r="AK746" s="304"/>
      <c r="AL746" s="158"/>
      <c r="AM746" s="158"/>
      <c r="AN746" s="158"/>
      <c r="AO746" s="158"/>
      <c r="AP746" s="158"/>
      <c r="AQ746" s="158"/>
      <c r="AR746" s="158"/>
      <c r="AS746" s="158"/>
      <c r="AT746" s="158"/>
      <c r="AU746" s="158"/>
      <c r="AV746" s="158"/>
      <c r="AW746" s="158"/>
      <c r="AX746" s="158"/>
      <c r="AY746" s="158"/>
      <c r="AZ746" s="158"/>
      <c r="BA746" s="158"/>
      <c r="BB746" s="158"/>
      <c r="BC746" s="158"/>
      <c r="BD746" s="158"/>
      <c r="BE746" s="158"/>
      <c r="BF746" s="158"/>
      <c r="BG746" s="158"/>
      <c r="BH746" s="158"/>
      <c r="BI746" s="158"/>
      <c r="BJ746" s="158"/>
      <c r="BK746" s="158"/>
      <c r="BL746" s="158"/>
      <c r="BM746" s="158"/>
      <c r="BN746" s="158"/>
      <c r="BO746" s="158"/>
      <c r="BP746" s="158"/>
      <c r="BQ746" s="158"/>
      <c r="BR746" s="158"/>
      <c r="BS746" s="158"/>
      <c r="BT746" s="158"/>
      <c r="BU746" s="14"/>
      <c r="BV746" s="14"/>
      <c r="BW746" s="14"/>
      <c r="BX746" s="14"/>
      <c r="BY746" s="14"/>
      <c r="BZ746" s="14"/>
      <c r="CA746" s="14"/>
      <c r="CB746" s="14"/>
    </row>
    <row r="747" spans="1:80" ht="20.100000000000001" customHeight="1" x14ac:dyDescent="0.25">
      <c r="A747" s="23">
        <v>23436</v>
      </c>
      <c r="B747" s="24" t="s">
        <v>652</v>
      </c>
      <c r="C747" s="24" t="s">
        <v>655</v>
      </c>
      <c r="D747" s="24" t="s">
        <v>1642</v>
      </c>
      <c r="E747" s="66" t="s">
        <v>120</v>
      </c>
      <c r="F747" s="66" t="s">
        <v>121</v>
      </c>
      <c r="G747" s="64">
        <v>30</v>
      </c>
      <c r="H747" s="64">
        <v>6</v>
      </c>
      <c r="I747" s="66" t="s">
        <v>176</v>
      </c>
      <c r="J747" s="72">
        <v>4.4999999999999998E-2</v>
      </c>
      <c r="K747" s="24" t="s">
        <v>257</v>
      </c>
      <c r="L747" s="24" t="s">
        <v>161</v>
      </c>
      <c r="M747" s="24"/>
      <c r="N747" s="24" t="s">
        <v>125</v>
      </c>
      <c r="O747" s="24" t="str">
        <f t="shared" si="61"/>
        <v xml:space="preserve">PETUNIA CAPELLA Indigo improved </v>
      </c>
      <c r="P747" s="54">
        <v>747</v>
      </c>
      <c r="Q747" s="54">
        <v>6</v>
      </c>
      <c r="R747" s="20">
        <f t="shared" si="62"/>
        <v>0</v>
      </c>
      <c r="S747" s="20">
        <f t="shared" si="63"/>
        <v>0</v>
      </c>
      <c r="T747" s="20">
        <f t="shared" si="64"/>
        <v>0</v>
      </c>
      <c r="U747" s="303"/>
      <c r="V747" s="304"/>
      <c r="W747" s="304"/>
      <c r="X747" s="304"/>
      <c r="Y747" s="304"/>
      <c r="Z747" s="304"/>
      <c r="AA747" s="304"/>
      <c r="AB747" s="304"/>
      <c r="AC747" s="304"/>
      <c r="AD747" s="44"/>
      <c r="AE747" s="44"/>
      <c r="AF747" s="304"/>
      <c r="AG747" s="304"/>
      <c r="AH747" s="44"/>
      <c r="AI747" s="44"/>
      <c r="AJ747" s="304"/>
      <c r="AK747" s="30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14"/>
      <c r="BV747" s="14"/>
      <c r="BW747" s="14"/>
      <c r="BX747" s="14"/>
      <c r="BY747" s="14"/>
      <c r="BZ747" s="14"/>
      <c r="CA747" s="14"/>
      <c r="CB747" s="14"/>
    </row>
    <row r="748" spans="1:80" ht="20.100000000000001" customHeight="1" x14ac:dyDescent="0.25">
      <c r="A748" s="125">
        <v>23272</v>
      </c>
      <c r="B748" s="126" t="s">
        <v>652</v>
      </c>
      <c r="C748" s="126" t="s">
        <v>656</v>
      </c>
      <c r="D748" s="126" t="s">
        <v>1642</v>
      </c>
      <c r="E748" s="127" t="s">
        <v>120</v>
      </c>
      <c r="F748" s="127" t="s">
        <v>121</v>
      </c>
      <c r="G748" s="128">
        <v>30</v>
      </c>
      <c r="H748" s="128">
        <v>6</v>
      </c>
      <c r="I748" s="127" t="s">
        <v>176</v>
      </c>
      <c r="J748" s="129">
        <v>0.06</v>
      </c>
      <c r="K748" s="126" t="s">
        <v>257</v>
      </c>
      <c r="L748" s="126" t="s">
        <v>161</v>
      </c>
      <c r="M748" s="126"/>
      <c r="N748" s="126" t="s">
        <v>125</v>
      </c>
      <c r="O748" s="126" t="str">
        <f t="shared" si="61"/>
        <v xml:space="preserve">PETUNIA CAPELLA Mulberry </v>
      </c>
      <c r="P748" s="130">
        <v>748</v>
      </c>
      <c r="Q748" s="130">
        <v>6</v>
      </c>
      <c r="R748" s="20">
        <f t="shared" si="62"/>
        <v>0</v>
      </c>
      <c r="S748" s="20">
        <f t="shared" si="63"/>
        <v>0</v>
      </c>
      <c r="T748" s="20">
        <f t="shared" si="64"/>
        <v>0</v>
      </c>
      <c r="U748" s="303"/>
      <c r="V748" s="304"/>
      <c r="W748" s="304"/>
      <c r="X748" s="304"/>
      <c r="Y748" s="304"/>
      <c r="Z748" s="304"/>
      <c r="AA748" s="304"/>
      <c r="AB748" s="304"/>
      <c r="AC748" s="304"/>
      <c r="AD748" s="158"/>
      <c r="AE748" s="158"/>
      <c r="AF748" s="304"/>
      <c r="AG748" s="304"/>
      <c r="AH748" s="158"/>
      <c r="AI748" s="158"/>
      <c r="AJ748" s="304"/>
      <c r="AK748" s="304"/>
      <c r="AL748" s="158"/>
      <c r="AM748" s="158"/>
      <c r="AN748" s="158"/>
      <c r="AO748" s="158"/>
      <c r="AP748" s="158"/>
      <c r="AQ748" s="158"/>
      <c r="AR748" s="158"/>
      <c r="AS748" s="158"/>
      <c r="AT748" s="158"/>
      <c r="AU748" s="158"/>
      <c r="AV748" s="158"/>
      <c r="AW748" s="158"/>
      <c r="AX748" s="158"/>
      <c r="AY748" s="158"/>
      <c r="AZ748" s="158"/>
      <c r="BA748" s="158"/>
      <c r="BB748" s="158"/>
      <c r="BC748" s="158"/>
      <c r="BD748" s="158"/>
      <c r="BE748" s="158"/>
      <c r="BF748" s="158"/>
      <c r="BG748" s="158"/>
      <c r="BH748" s="158"/>
      <c r="BI748" s="158"/>
      <c r="BJ748" s="158"/>
      <c r="BK748" s="158"/>
      <c r="BL748" s="158"/>
      <c r="BM748" s="158"/>
      <c r="BN748" s="158"/>
      <c r="BO748" s="158"/>
      <c r="BP748" s="158"/>
      <c r="BQ748" s="158"/>
      <c r="BR748" s="158"/>
      <c r="BS748" s="158"/>
      <c r="BT748" s="158"/>
      <c r="BU748" s="14"/>
      <c r="BV748" s="14"/>
      <c r="BW748" s="14"/>
      <c r="BX748" s="14"/>
      <c r="BY748" s="14"/>
      <c r="BZ748" s="14"/>
      <c r="CA748" s="14"/>
      <c r="CB748" s="14"/>
    </row>
    <row r="749" spans="1:80" ht="20.100000000000001" customHeight="1" x14ac:dyDescent="0.25">
      <c r="A749" s="23">
        <v>25795</v>
      </c>
      <c r="B749" s="24" t="s">
        <v>652</v>
      </c>
      <c r="C749" s="24" t="s">
        <v>657</v>
      </c>
      <c r="D749" s="24" t="s">
        <v>1642</v>
      </c>
      <c r="E749" s="66" t="s">
        <v>120</v>
      </c>
      <c r="F749" s="66" t="s">
        <v>121</v>
      </c>
      <c r="G749" s="64">
        <v>30</v>
      </c>
      <c r="H749" s="64">
        <v>6</v>
      </c>
      <c r="I749" s="66" t="s">
        <v>176</v>
      </c>
      <c r="J749" s="64">
        <v>4.4999999999999998E-2</v>
      </c>
      <c r="K749" s="24" t="s">
        <v>257</v>
      </c>
      <c r="L749" s="24" t="s">
        <v>161</v>
      </c>
      <c r="M749" s="24"/>
      <c r="N749" s="24" t="s">
        <v>125</v>
      </c>
      <c r="O749" s="24" t="str">
        <f t="shared" si="61"/>
        <v>PETUNIA CAPELLA Pink Morn</v>
      </c>
      <c r="P749" s="54">
        <v>749</v>
      </c>
      <c r="Q749" s="54">
        <v>6</v>
      </c>
      <c r="R749" s="20">
        <f t="shared" si="62"/>
        <v>0</v>
      </c>
      <c r="S749" s="20">
        <f t="shared" si="63"/>
        <v>0</v>
      </c>
      <c r="T749" s="20">
        <f t="shared" si="64"/>
        <v>0</v>
      </c>
      <c r="U749" s="303"/>
      <c r="V749" s="304"/>
      <c r="W749" s="304"/>
      <c r="X749" s="304"/>
      <c r="Y749" s="304"/>
      <c r="Z749" s="304"/>
      <c r="AA749" s="304"/>
      <c r="AB749" s="304"/>
      <c r="AC749" s="304"/>
      <c r="AD749" s="44"/>
      <c r="AE749" s="44"/>
      <c r="AF749" s="304"/>
      <c r="AG749" s="304"/>
      <c r="AH749" s="44"/>
      <c r="AI749" s="44"/>
      <c r="AJ749" s="304"/>
      <c r="AK749" s="30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14"/>
      <c r="BV749" s="14"/>
      <c r="BW749" s="14"/>
      <c r="BX749" s="14"/>
      <c r="BY749" s="14"/>
      <c r="BZ749" s="14"/>
      <c r="CA749" s="14"/>
      <c r="CB749" s="14"/>
    </row>
    <row r="750" spans="1:80" ht="20.100000000000001" customHeight="1" x14ac:dyDescent="0.25">
      <c r="A750" s="125">
        <v>23637</v>
      </c>
      <c r="B750" s="126" t="s">
        <v>652</v>
      </c>
      <c r="C750" s="126" t="s">
        <v>308</v>
      </c>
      <c r="D750" s="126" t="s">
        <v>1642</v>
      </c>
      <c r="E750" s="127" t="s">
        <v>120</v>
      </c>
      <c r="F750" s="127" t="s">
        <v>121</v>
      </c>
      <c r="G750" s="128">
        <v>30</v>
      </c>
      <c r="H750" s="128">
        <v>6</v>
      </c>
      <c r="I750" s="127" t="s">
        <v>176</v>
      </c>
      <c r="J750" s="129">
        <v>4.4999999999999998E-2</v>
      </c>
      <c r="K750" s="126" t="s">
        <v>257</v>
      </c>
      <c r="L750" s="126" t="s">
        <v>161</v>
      </c>
      <c r="M750" s="126"/>
      <c r="N750" s="126" t="s">
        <v>125</v>
      </c>
      <c r="O750" s="126" t="str">
        <f t="shared" si="61"/>
        <v>PETUNIA CAPELLA Rose</v>
      </c>
      <c r="P750" s="130">
        <v>750</v>
      </c>
      <c r="Q750" s="130">
        <v>6</v>
      </c>
      <c r="R750" s="20">
        <f t="shared" si="62"/>
        <v>0</v>
      </c>
      <c r="S750" s="20">
        <f t="shared" si="63"/>
        <v>0</v>
      </c>
      <c r="T750" s="20">
        <f t="shared" si="64"/>
        <v>0</v>
      </c>
      <c r="U750" s="303"/>
      <c r="V750" s="304"/>
      <c r="W750" s="304"/>
      <c r="X750" s="304"/>
      <c r="Y750" s="304"/>
      <c r="Z750" s="304"/>
      <c r="AA750" s="304"/>
      <c r="AB750" s="304"/>
      <c r="AC750" s="304"/>
      <c r="AD750" s="158"/>
      <c r="AE750" s="158"/>
      <c r="AF750" s="304"/>
      <c r="AG750" s="304"/>
      <c r="AH750" s="158"/>
      <c r="AI750" s="158"/>
      <c r="AJ750" s="304"/>
      <c r="AK750" s="304"/>
      <c r="AL750" s="158"/>
      <c r="AM750" s="158"/>
      <c r="AN750" s="158"/>
      <c r="AO750" s="158"/>
      <c r="AP750" s="158"/>
      <c r="AQ750" s="158"/>
      <c r="AR750" s="158"/>
      <c r="AS750" s="158"/>
      <c r="AT750" s="158"/>
      <c r="AU750" s="158"/>
      <c r="AV750" s="158"/>
      <c r="AW750" s="158"/>
      <c r="AX750" s="158"/>
      <c r="AY750" s="158"/>
      <c r="AZ750" s="158"/>
      <c r="BA750" s="158"/>
      <c r="BB750" s="158"/>
      <c r="BC750" s="158"/>
      <c r="BD750" s="158"/>
      <c r="BE750" s="158"/>
      <c r="BF750" s="158"/>
      <c r="BG750" s="158"/>
      <c r="BH750" s="158"/>
      <c r="BI750" s="158"/>
      <c r="BJ750" s="158"/>
      <c r="BK750" s="158"/>
      <c r="BL750" s="158"/>
      <c r="BM750" s="158"/>
      <c r="BN750" s="158"/>
      <c r="BO750" s="158"/>
      <c r="BP750" s="158"/>
      <c r="BQ750" s="158"/>
      <c r="BR750" s="158"/>
      <c r="BS750" s="158"/>
      <c r="BT750" s="158"/>
      <c r="BU750" s="14"/>
      <c r="BV750" s="14"/>
      <c r="BW750" s="14"/>
      <c r="BX750" s="14"/>
      <c r="BY750" s="14"/>
      <c r="BZ750" s="14"/>
      <c r="CA750" s="14"/>
      <c r="CB750" s="14"/>
    </row>
    <row r="751" spans="1:80" ht="20.100000000000001" customHeight="1" x14ac:dyDescent="0.25">
      <c r="A751" s="23">
        <v>23437</v>
      </c>
      <c r="B751" s="24" t="s">
        <v>652</v>
      </c>
      <c r="C751" s="24" t="s">
        <v>1355</v>
      </c>
      <c r="D751" s="24" t="s">
        <v>1642</v>
      </c>
      <c r="E751" s="66" t="s">
        <v>120</v>
      </c>
      <c r="F751" s="66" t="s">
        <v>121</v>
      </c>
      <c r="G751" s="64">
        <v>30</v>
      </c>
      <c r="H751" s="64">
        <v>6</v>
      </c>
      <c r="I751" s="66" t="s">
        <v>176</v>
      </c>
      <c r="J751" s="72">
        <v>4.4999999999999998E-2</v>
      </c>
      <c r="K751" s="24" t="s">
        <v>257</v>
      </c>
      <c r="L751" s="24" t="s">
        <v>161</v>
      </c>
      <c r="M751" s="24"/>
      <c r="N751" s="24" t="s">
        <v>125</v>
      </c>
      <c r="O751" s="24" t="str">
        <f t="shared" si="61"/>
        <v xml:space="preserve">PETUNIA CAPELLA Ruby Red improved </v>
      </c>
      <c r="P751" s="54">
        <v>751</v>
      </c>
      <c r="Q751" s="54">
        <v>6</v>
      </c>
      <c r="R751" s="20">
        <f t="shared" si="62"/>
        <v>0</v>
      </c>
      <c r="S751" s="20">
        <f t="shared" si="63"/>
        <v>0</v>
      </c>
      <c r="T751" s="20">
        <f t="shared" si="64"/>
        <v>0</v>
      </c>
      <c r="U751" s="303"/>
      <c r="V751" s="304"/>
      <c r="W751" s="304"/>
      <c r="X751" s="304"/>
      <c r="Y751" s="304"/>
      <c r="Z751" s="304"/>
      <c r="AA751" s="304"/>
      <c r="AB751" s="304"/>
      <c r="AC751" s="304"/>
      <c r="AD751" s="44"/>
      <c r="AE751" s="44"/>
      <c r="AF751" s="304"/>
      <c r="AG751" s="304"/>
      <c r="AH751" s="44"/>
      <c r="AI751" s="44"/>
      <c r="AJ751" s="304"/>
      <c r="AK751" s="30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14"/>
      <c r="BV751" s="14"/>
      <c r="BW751" s="14"/>
      <c r="BX751" s="14"/>
      <c r="BY751" s="14"/>
      <c r="BZ751" s="14"/>
      <c r="CA751" s="14"/>
      <c r="CB751" s="14"/>
    </row>
    <row r="752" spans="1:80" ht="20.100000000000001" customHeight="1" x14ac:dyDescent="0.25">
      <c r="A752" s="125">
        <v>25797</v>
      </c>
      <c r="B752" s="126" t="s">
        <v>652</v>
      </c>
      <c r="C752" s="126" t="s">
        <v>658</v>
      </c>
      <c r="D752" s="126" t="s">
        <v>1642</v>
      </c>
      <c r="E752" s="127" t="s">
        <v>120</v>
      </c>
      <c r="F752" s="127" t="s">
        <v>121</v>
      </c>
      <c r="G752" s="128">
        <v>30</v>
      </c>
      <c r="H752" s="128">
        <v>6</v>
      </c>
      <c r="I752" s="127" t="s">
        <v>176</v>
      </c>
      <c r="J752" s="129">
        <v>4.4999999999999998E-2</v>
      </c>
      <c r="K752" s="126" t="s">
        <v>257</v>
      </c>
      <c r="L752" s="126" t="s">
        <v>161</v>
      </c>
      <c r="M752" s="126"/>
      <c r="N752" s="126" t="s">
        <v>125</v>
      </c>
      <c r="O752" s="126" t="str">
        <f t="shared" si="61"/>
        <v>PETUNIA CAPELLA Salmon improved</v>
      </c>
      <c r="P752" s="130">
        <v>752</v>
      </c>
      <c r="Q752" s="130">
        <v>6</v>
      </c>
      <c r="R752" s="20">
        <f t="shared" si="62"/>
        <v>0</v>
      </c>
      <c r="S752" s="20">
        <f t="shared" si="63"/>
        <v>0</v>
      </c>
      <c r="T752" s="20">
        <f t="shared" si="64"/>
        <v>0</v>
      </c>
      <c r="U752" s="303"/>
      <c r="V752" s="304"/>
      <c r="W752" s="304"/>
      <c r="X752" s="304"/>
      <c r="Y752" s="304"/>
      <c r="Z752" s="304"/>
      <c r="AA752" s="304"/>
      <c r="AB752" s="304"/>
      <c r="AC752" s="304"/>
      <c r="AD752" s="158"/>
      <c r="AE752" s="158"/>
      <c r="AF752" s="304"/>
      <c r="AG752" s="304"/>
      <c r="AH752" s="158"/>
      <c r="AI752" s="158"/>
      <c r="AJ752" s="304"/>
      <c r="AK752" s="304"/>
      <c r="AL752" s="158"/>
      <c r="AM752" s="158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4"/>
      <c r="BV752" s="14"/>
      <c r="BW752" s="14"/>
      <c r="BX752" s="14"/>
      <c r="BY752" s="14"/>
      <c r="BZ752" s="14"/>
      <c r="CA752" s="14"/>
      <c r="CB752" s="14"/>
    </row>
    <row r="753" spans="1:80" ht="20.100000000000001" customHeight="1" x14ac:dyDescent="0.25">
      <c r="A753" s="23">
        <v>22973</v>
      </c>
      <c r="B753" s="24" t="s">
        <v>652</v>
      </c>
      <c r="C753" s="24" t="s">
        <v>659</v>
      </c>
      <c r="D753" s="24" t="s">
        <v>1642</v>
      </c>
      <c r="E753" s="66" t="s">
        <v>120</v>
      </c>
      <c r="F753" s="66" t="s">
        <v>121</v>
      </c>
      <c r="G753" s="64">
        <v>30</v>
      </c>
      <c r="H753" s="64">
        <v>6</v>
      </c>
      <c r="I753" s="66" t="s">
        <v>176</v>
      </c>
      <c r="J753" s="72">
        <v>0.06</v>
      </c>
      <c r="K753" s="24" t="s">
        <v>257</v>
      </c>
      <c r="L753" s="24" t="s">
        <v>161</v>
      </c>
      <c r="M753" s="24"/>
      <c r="N753" s="24" t="s">
        <v>125</v>
      </c>
      <c r="O753" s="24" t="str">
        <f t="shared" si="61"/>
        <v xml:space="preserve">PETUNIA CAPELLA Sangria </v>
      </c>
      <c r="P753" s="54">
        <v>753</v>
      </c>
      <c r="Q753" s="54">
        <v>6</v>
      </c>
      <c r="R753" s="20">
        <f t="shared" si="62"/>
        <v>0</v>
      </c>
      <c r="S753" s="20">
        <f t="shared" si="63"/>
        <v>0</v>
      </c>
      <c r="T753" s="20">
        <f t="shared" si="64"/>
        <v>0</v>
      </c>
      <c r="U753" s="303"/>
      <c r="V753" s="304"/>
      <c r="W753" s="304"/>
      <c r="X753" s="304"/>
      <c r="Y753" s="304"/>
      <c r="Z753" s="304"/>
      <c r="AA753" s="304"/>
      <c r="AB753" s="304"/>
      <c r="AC753" s="304"/>
      <c r="AD753" s="44"/>
      <c r="AE753" s="44"/>
      <c r="AF753" s="304"/>
      <c r="AG753" s="304"/>
      <c r="AH753" s="44"/>
      <c r="AI753" s="44"/>
      <c r="AJ753" s="304"/>
      <c r="AK753" s="30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14"/>
      <c r="BV753" s="14"/>
      <c r="BW753" s="14"/>
      <c r="BX753" s="14"/>
      <c r="BY753" s="14"/>
      <c r="BZ753" s="14"/>
      <c r="CA753" s="14"/>
      <c r="CB753" s="14"/>
    </row>
    <row r="754" spans="1:80" ht="20.100000000000001" customHeight="1" x14ac:dyDescent="0.25">
      <c r="A754" s="125">
        <v>23438</v>
      </c>
      <c r="B754" s="126" t="s">
        <v>652</v>
      </c>
      <c r="C754" s="126" t="s">
        <v>660</v>
      </c>
      <c r="D754" s="126" t="s">
        <v>1642</v>
      </c>
      <c r="E754" s="127" t="s">
        <v>120</v>
      </c>
      <c r="F754" s="127" t="s">
        <v>121</v>
      </c>
      <c r="G754" s="128">
        <v>30</v>
      </c>
      <c r="H754" s="128">
        <v>6</v>
      </c>
      <c r="I754" s="127" t="s">
        <v>176</v>
      </c>
      <c r="J754" s="129">
        <v>4.4999999999999998E-2</v>
      </c>
      <c r="K754" s="126" t="s">
        <v>257</v>
      </c>
      <c r="L754" s="126" t="s">
        <v>161</v>
      </c>
      <c r="M754" s="126"/>
      <c r="N754" s="126" t="s">
        <v>125</v>
      </c>
      <c r="O754" s="126" t="str">
        <f t="shared" si="61"/>
        <v xml:space="preserve">PETUNIA CAPELLA White improved </v>
      </c>
      <c r="P754" s="130">
        <v>754</v>
      </c>
      <c r="Q754" s="130">
        <v>6</v>
      </c>
      <c r="R754" s="20">
        <f t="shared" si="62"/>
        <v>0</v>
      </c>
      <c r="S754" s="20">
        <f t="shared" si="63"/>
        <v>0</v>
      </c>
      <c r="T754" s="20">
        <f t="shared" si="64"/>
        <v>0</v>
      </c>
      <c r="U754" s="303"/>
      <c r="V754" s="304"/>
      <c r="W754" s="304"/>
      <c r="X754" s="304"/>
      <c r="Y754" s="304"/>
      <c r="Z754" s="304"/>
      <c r="AA754" s="304"/>
      <c r="AB754" s="304"/>
      <c r="AC754" s="304"/>
      <c r="AD754" s="158"/>
      <c r="AE754" s="158"/>
      <c r="AF754" s="304"/>
      <c r="AG754" s="304"/>
      <c r="AH754" s="158"/>
      <c r="AI754" s="158"/>
      <c r="AJ754" s="304"/>
      <c r="AK754" s="304"/>
      <c r="AL754" s="158"/>
      <c r="AM754" s="158"/>
      <c r="AN754" s="158"/>
      <c r="AO754" s="158"/>
      <c r="AP754" s="158"/>
      <c r="AQ754" s="158"/>
      <c r="AR754" s="158"/>
      <c r="AS754" s="158"/>
      <c r="AT754" s="158"/>
      <c r="AU754" s="158"/>
      <c r="AV754" s="158"/>
      <c r="AW754" s="158"/>
      <c r="AX754" s="158"/>
      <c r="AY754" s="158"/>
      <c r="AZ754" s="158"/>
      <c r="BA754" s="158"/>
      <c r="BB754" s="158"/>
      <c r="BC754" s="158"/>
      <c r="BD754" s="158"/>
      <c r="BE754" s="158"/>
      <c r="BF754" s="158"/>
      <c r="BG754" s="158"/>
      <c r="BH754" s="158"/>
      <c r="BI754" s="158"/>
      <c r="BJ754" s="158"/>
      <c r="BK754" s="158"/>
      <c r="BL754" s="158"/>
      <c r="BM754" s="158"/>
      <c r="BN754" s="158"/>
      <c r="BO754" s="158"/>
      <c r="BP754" s="158"/>
      <c r="BQ754" s="158"/>
      <c r="BR754" s="158"/>
      <c r="BS754" s="158"/>
      <c r="BT754" s="158"/>
      <c r="BU754" s="14"/>
      <c r="BV754" s="14"/>
      <c r="BW754" s="14"/>
      <c r="BX754" s="14"/>
      <c r="BY754" s="14"/>
      <c r="BZ754" s="14"/>
      <c r="CA754" s="14"/>
      <c r="CB754" s="14"/>
    </row>
    <row r="755" spans="1:80" ht="20.100000000000001" customHeight="1" x14ac:dyDescent="0.25">
      <c r="A755" s="23">
        <v>22977</v>
      </c>
      <c r="B755" s="24" t="s">
        <v>652</v>
      </c>
      <c r="C755" s="24" t="s">
        <v>233</v>
      </c>
      <c r="D755" s="24" t="s">
        <v>1642</v>
      </c>
      <c r="E755" s="66" t="s">
        <v>120</v>
      </c>
      <c r="F755" s="66" t="s">
        <v>121</v>
      </c>
      <c r="G755" s="64">
        <v>30</v>
      </c>
      <c r="H755" s="64">
        <v>6</v>
      </c>
      <c r="I755" s="66" t="s">
        <v>176</v>
      </c>
      <c r="J755" s="72">
        <v>0.05</v>
      </c>
      <c r="K755" s="24" t="s">
        <v>257</v>
      </c>
      <c r="L755" s="24" t="s">
        <v>161</v>
      </c>
      <c r="M755" s="24"/>
      <c r="N755" s="24" t="s">
        <v>125</v>
      </c>
      <c r="O755" s="24" t="str">
        <f t="shared" si="61"/>
        <v>PETUNIA CAPELLA Variés</v>
      </c>
      <c r="P755" s="54">
        <v>755</v>
      </c>
      <c r="Q755" s="54">
        <v>6</v>
      </c>
      <c r="R755" s="20">
        <f t="shared" si="62"/>
        <v>0</v>
      </c>
      <c r="S755" s="20">
        <f t="shared" si="63"/>
        <v>0</v>
      </c>
      <c r="T755" s="20">
        <f t="shared" si="64"/>
        <v>0</v>
      </c>
      <c r="U755" s="303"/>
      <c r="V755" s="304"/>
      <c r="W755" s="304"/>
      <c r="X755" s="304"/>
      <c r="Y755" s="304"/>
      <c r="Z755" s="304"/>
      <c r="AA755" s="304"/>
      <c r="AB755" s="304"/>
      <c r="AC755" s="304"/>
      <c r="AD755" s="44"/>
      <c r="AE755" s="44"/>
      <c r="AF755" s="304"/>
      <c r="AG755" s="304"/>
      <c r="AH755" s="44"/>
      <c r="AI755" s="44"/>
      <c r="AJ755" s="304"/>
      <c r="AK755" s="30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14"/>
      <c r="BV755" s="14"/>
      <c r="BW755" s="14"/>
      <c r="BX755" s="14"/>
      <c r="BY755" s="14"/>
      <c r="BZ755" s="14"/>
      <c r="CA755" s="14"/>
      <c r="CB755" s="14"/>
    </row>
    <row r="756" spans="1:80" ht="20.100000000000001" customHeight="1" x14ac:dyDescent="0.25">
      <c r="A756" s="146"/>
      <c r="B756" s="163" t="s">
        <v>650</v>
      </c>
      <c r="C756" s="147"/>
      <c r="D756" s="147"/>
      <c r="E756" s="148"/>
      <c r="F756" s="148"/>
      <c r="G756" s="148"/>
      <c r="H756" s="266"/>
      <c r="I756" s="148"/>
      <c r="J756" s="149"/>
      <c r="K756" s="147"/>
      <c r="L756" s="147" t="s">
        <v>131</v>
      </c>
      <c r="M756" s="147"/>
      <c r="N756" s="147"/>
      <c r="O756" s="147" t="str">
        <f t="shared" si="61"/>
        <v xml:space="preserve">PETUNIA AMORE </v>
      </c>
      <c r="P756" s="150">
        <v>756</v>
      </c>
      <c r="Q756" s="150"/>
      <c r="R756" s="20"/>
      <c r="S756" s="20"/>
      <c r="T756" s="20"/>
      <c r="U756" s="506"/>
      <c r="V756" s="507"/>
      <c r="W756" s="507"/>
      <c r="X756" s="507"/>
      <c r="Y756" s="507"/>
      <c r="Z756" s="507"/>
      <c r="AA756" s="507"/>
      <c r="AB756" s="507"/>
      <c r="AC756" s="507"/>
      <c r="AD756" s="507"/>
      <c r="AE756" s="507"/>
      <c r="AF756" s="507"/>
      <c r="AG756" s="507"/>
      <c r="AH756" s="507"/>
      <c r="AI756" s="507"/>
      <c r="AJ756" s="507"/>
      <c r="AK756" s="507"/>
      <c r="AL756" s="507"/>
      <c r="AM756" s="507"/>
      <c r="AN756" s="507"/>
      <c r="AO756" s="507"/>
      <c r="AP756" s="507"/>
      <c r="AQ756" s="507"/>
      <c r="AR756" s="507"/>
      <c r="AS756" s="507"/>
      <c r="AT756" s="507"/>
      <c r="AU756" s="507"/>
      <c r="AV756" s="507"/>
      <c r="AW756" s="507"/>
      <c r="AX756" s="507"/>
      <c r="AY756" s="507"/>
      <c r="AZ756" s="507"/>
      <c r="BA756" s="507"/>
      <c r="BB756" s="507"/>
      <c r="BC756" s="507"/>
      <c r="BD756" s="507"/>
      <c r="BE756" s="507"/>
      <c r="BF756" s="507"/>
      <c r="BG756" s="507"/>
      <c r="BH756" s="507"/>
      <c r="BI756" s="507"/>
      <c r="BJ756" s="507"/>
      <c r="BK756" s="507"/>
      <c r="BL756" s="507"/>
      <c r="BM756" s="507"/>
      <c r="BN756" s="507"/>
      <c r="BO756" s="507"/>
      <c r="BP756" s="507"/>
      <c r="BQ756" s="507"/>
      <c r="BR756" s="507"/>
      <c r="BS756" s="507"/>
      <c r="BT756" s="507"/>
      <c r="BU756" s="14"/>
      <c r="BV756" s="14"/>
      <c r="BW756" s="14"/>
      <c r="BX756" s="14"/>
      <c r="BY756" s="14"/>
      <c r="BZ756" s="14"/>
      <c r="CA756" s="14"/>
      <c r="CB756" s="14"/>
    </row>
    <row r="757" spans="1:80" ht="20.100000000000001" customHeight="1" x14ac:dyDescent="0.25">
      <c r="A757" s="23">
        <v>22979</v>
      </c>
      <c r="B757" s="24" t="s">
        <v>650</v>
      </c>
      <c r="C757" s="24" t="s">
        <v>1356</v>
      </c>
      <c r="D757" s="24" t="s">
        <v>1642</v>
      </c>
      <c r="E757" s="66" t="s">
        <v>120</v>
      </c>
      <c r="F757" s="66" t="s">
        <v>121</v>
      </c>
      <c r="G757" s="64">
        <v>30</v>
      </c>
      <c r="H757" s="64">
        <v>6</v>
      </c>
      <c r="I757" s="66" t="s">
        <v>176</v>
      </c>
      <c r="J757" s="72">
        <v>6.5000000000000002E-2</v>
      </c>
      <c r="K757" s="24" t="s">
        <v>257</v>
      </c>
      <c r="L757" s="24" t="s">
        <v>161</v>
      </c>
      <c r="M757" s="24"/>
      <c r="N757" s="24" t="s">
        <v>125</v>
      </c>
      <c r="O757" s="24" t="str">
        <f t="shared" si="61"/>
        <v>PETUNIA AMORE Heart and Soul</v>
      </c>
      <c r="P757" s="54">
        <v>757</v>
      </c>
      <c r="Q757" s="54">
        <v>6</v>
      </c>
      <c r="R757" s="20">
        <f t="shared" si="62"/>
        <v>0</v>
      </c>
      <c r="S757" s="20">
        <f t="shared" si="63"/>
        <v>0</v>
      </c>
      <c r="T757" s="20">
        <f t="shared" si="64"/>
        <v>0</v>
      </c>
      <c r="U757" s="303"/>
      <c r="V757" s="304"/>
      <c r="W757" s="304"/>
      <c r="X757" s="304"/>
      <c r="Y757" s="304"/>
      <c r="Z757" s="304"/>
      <c r="AA757" s="304"/>
      <c r="AB757" s="304"/>
      <c r="AC757" s="304"/>
      <c r="AD757" s="44"/>
      <c r="AE757" s="44"/>
      <c r="AF757" s="304"/>
      <c r="AG757" s="304"/>
      <c r="AH757" s="44"/>
      <c r="AI757" s="44"/>
      <c r="AJ757" s="304"/>
      <c r="AK757" s="30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14"/>
      <c r="BV757" s="14"/>
      <c r="BW757" s="14"/>
      <c r="BX757" s="14"/>
      <c r="BY757" s="14"/>
      <c r="BZ757" s="14"/>
      <c r="CA757" s="14"/>
      <c r="CB757" s="14"/>
    </row>
    <row r="758" spans="1:80" ht="20.100000000000001" customHeight="1" x14ac:dyDescent="0.25">
      <c r="A758" s="125">
        <v>26483</v>
      </c>
      <c r="B758" s="126" t="s">
        <v>650</v>
      </c>
      <c r="C758" s="126" t="s">
        <v>712</v>
      </c>
      <c r="D758" s="126" t="s">
        <v>1642</v>
      </c>
      <c r="E758" s="127" t="s">
        <v>120</v>
      </c>
      <c r="F758" s="127" t="s">
        <v>121</v>
      </c>
      <c r="G758" s="128">
        <v>30</v>
      </c>
      <c r="H758" s="128">
        <v>6</v>
      </c>
      <c r="I758" s="127" t="s">
        <v>176</v>
      </c>
      <c r="J758" s="129">
        <v>6.5000000000000002E-2</v>
      </c>
      <c r="K758" s="126" t="s">
        <v>257</v>
      </c>
      <c r="L758" s="126" t="s">
        <v>161</v>
      </c>
      <c r="M758" s="126" t="s">
        <v>137</v>
      </c>
      <c r="N758" s="126" t="s">
        <v>125</v>
      </c>
      <c r="O758" s="126" t="str">
        <f t="shared" si="61"/>
        <v>PETUNIA AMORE Joy</v>
      </c>
      <c r="P758" s="130">
        <v>758</v>
      </c>
      <c r="Q758" s="130">
        <v>6</v>
      </c>
      <c r="R758" s="20">
        <f t="shared" si="62"/>
        <v>0</v>
      </c>
      <c r="S758" s="20">
        <f t="shared" si="63"/>
        <v>0</v>
      </c>
      <c r="T758" s="20">
        <f t="shared" si="64"/>
        <v>0</v>
      </c>
      <c r="U758" s="303"/>
      <c r="V758" s="304"/>
      <c r="W758" s="304"/>
      <c r="X758" s="304"/>
      <c r="Y758" s="304"/>
      <c r="Z758" s="304"/>
      <c r="AA758" s="304"/>
      <c r="AB758" s="304"/>
      <c r="AC758" s="304"/>
      <c r="AD758" s="158"/>
      <c r="AE758" s="158"/>
      <c r="AF758" s="304"/>
      <c r="AG758" s="304"/>
      <c r="AH758" s="158"/>
      <c r="AI758" s="158"/>
      <c r="AJ758" s="304"/>
      <c r="AK758" s="304"/>
      <c r="AL758" s="158"/>
      <c r="AM758" s="158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4"/>
      <c r="BV758" s="14"/>
      <c r="BW758" s="14"/>
      <c r="BX758" s="14"/>
      <c r="BY758" s="14"/>
      <c r="BZ758" s="14"/>
      <c r="CA758" s="14"/>
      <c r="CB758" s="14"/>
    </row>
    <row r="759" spans="1:80" ht="20.100000000000001" customHeight="1" x14ac:dyDescent="0.25">
      <c r="A759" s="23">
        <v>15603</v>
      </c>
      <c r="B759" s="24" t="s">
        <v>650</v>
      </c>
      <c r="C759" s="24" t="s">
        <v>1357</v>
      </c>
      <c r="D759" s="24" t="s">
        <v>1642</v>
      </c>
      <c r="E759" s="66" t="s">
        <v>120</v>
      </c>
      <c r="F759" s="66" t="s">
        <v>121</v>
      </c>
      <c r="G759" s="64">
        <v>30</v>
      </c>
      <c r="H759" s="64">
        <v>6</v>
      </c>
      <c r="I759" s="66" t="s">
        <v>176</v>
      </c>
      <c r="J759" s="72">
        <v>6.5000000000000002E-2</v>
      </c>
      <c r="K759" s="24" t="s">
        <v>257</v>
      </c>
      <c r="L759" s="24" t="s">
        <v>161</v>
      </c>
      <c r="M759" s="24"/>
      <c r="N759" s="24" t="s">
        <v>125</v>
      </c>
      <c r="O759" s="24" t="str">
        <f t="shared" si="61"/>
        <v xml:space="preserve">PETUNIA AMORE King of Hearts </v>
      </c>
      <c r="P759" s="54">
        <v>759</v>
      </c>
      <c r="Q759" s="54">
        <v>6</v>
      </c>
      <c r="R759" s="20">
        <f t="shared" si="62"/>
        <v>0</v>
      </c>
      <c r="S759" s="20">
        <f t="shared" si="63"/>
        <v>0</v>
      </c>
      <c r="T759" s="20">
        <f t="shared" si="64"/>
        <v>0</v>
      </c>
      <c r="U759" s="303"/>
      <c r="V759" s="304"/>
      <c r="W759" s="304"/>
      <c r="X759" s="304"/>
      <c r="Y759" s="304"/>
      <c r="Z759" s="304"/>
      <c r="AA759" s="304"/>
      <c r="AB759" s="304"/>
      <c r="AC759" s="304"/>
      <c r="AD759" s="44"/>
      <c r="AE759" s="44"/>
      <c r="AF759" s="304"/>
      <c r="AG759" s="304"/>
      <c r="AH759" s="44"/>
      <c r="AI759" s="44"/>
      <c r="AJ759" s="304"/>
      <c r="AK759" s="30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14"/>
      <c r="BV759" s="14"/>
      <c r="BW759" s="14"/>
      <c r="BX759" s="14"/>
      <c r="BY759" s="14"/>
      <c r="BZ759" s="14"/>
      <c r="CA759" s="14"/>
      <c r="CB759" s="14"/>
    </row>
    <row r="760" spans="1:80" ht="20.100000000000001" customHeight="1" x14ac:dyDescent="0.25">
      <c r="A760" s="125">
        <v>13337</v>
      </c>
      <c r="B760" s="126" t="s">
        <v>650</v>
      </c>
      <c r="C760" s="126" t="s">
        <v>1358</v>
      </c>
      <c r="D760" s="126" t="s">
        <v>1642</v>
      </c>
      <c r="E760" s="127" t="s">
        <v>120</v>
      </c>
      <c r="F760" s="127" t="s">
        <v>121</v>
      </c>
      <c r="G760" s="128">
        <v>30</v>
      </c>
      <c r="H760" s="128">
        <v>6</v>
      </c>
      <c r="I760" s="127" t="s">
        <v>176</v>
      </c>
      <c r="J760" s="129">
        <v>6.5000000000000002E-2</v>
      </c>
      <c r="K760" s="126" t="s">
        <v>257</v>
      </c>
      <c r="L760" s="126" t="s">
        <v>161</v>
      </c>
      <c r="M760" s="126"/>
      <c r="N760" s="126" t="s">
        <v>125</v>
      </c>
      <c r="O760" s="126" t="str">
        <f t="shared" si="61"/>
        <v>PETUNIA AMORE Queen of Hearts</v>
      </c>
      <c r="P760" s="130">
        <v>760</v>
      </c>
      <c r="Q760" s="130">
        <v>6</v>
      </c>
      <c r="R760" s="20">
        <f t="shared" si="62"/>
        <v>0</v>
      </c>
      <c r="S760" s="20">
        <f t="shared" si="63"/>
        <v>0</v>
      </c>
      <c r="T760" s="20">
        <f t="shared" si="64"/>
        <v>0</v>
      </c>
      <c r="U760" s="303"/>
      <c r="V760" s="304"/>
      <c r="W760" s="304"/>
      <c r="X760" s="304"/>
      <c r="Y760" s="304"/>
      <c r="Z760" s="304"/>
      <c r="AA760" s="304"/>
      <c r="AB760" s="304"/>
      <c r="AC760" s="304"/>
      <c r="AD760" s="158"/>
      <c r="AE760" s="158"/>
      <c r="AF760" s="304"/>
      <c r="AG760" s="304"/>
      <c r="AH760" s="158"/>
      <c r="AI760" s="158"/>
      <c r="AJ760" s="304"/>
      <c r="AK760" s="304"/>
      <c r="AL760" s="158"/>
      <c r="AM760" s="158"/>
      <c r="AN760" s="158"/>
      <c r="AO760" s="158"/>
      <c r="AP760" s="158"/>
      <c r="AQ760" s="158"/>
      <c r="AR760" s="158"/>
      <c r="AS760" s="158"/>
      <c r="AT760" s="158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58"/>
      <c r="BE760" s="158"/>
      <c r="BF760" s="158"/>
      <c r="BG760" s="158"/>
      <c r="BH760" s="158"/>
      <c r="BI760" s="158"/>
      <c r="BJ760" s="158"/>
      <c r="BK760" s="158"/>
      <c r="BL760" s="158"/>
      <c r="BM760" s="158"/>
      <c r="BN760" s="158"/>
      <c r="BO760" s="158"/>
      <c r="BP760" s="158"/>
      <c r="BQ760" s="158"/>
      <c r="BR760" s="158"/>
      <c r="BS760" s="158"/>
      <c r="BT760" s="158"/>
      <c r="BU760" s="14"/>
      <c r="BV760" s="14"/>
      <c r="BW760" s="14"/>
      <c r="BX760" s="14"/>
      <c r="BY760" s="14"/>
      <c r="BZ760" s="14"/>
      <c r="CA760" s="14"/>
      <c r="CB760" s="14"/>
    </row>
    <row r="761" spans="1:80" ht="20.100000000000001" customHeight="1" x14ac:dyDescent="0.25">
      <c r="A761" s="23">
        <v>22981</v>
      </c>
      <c r="B761" s="24" t="s">
        <v>650</v>
      </c>
      <c r="C761" s="24" t="s">
        <v>1359</v>
      </c>
      <c r="D761" s="24" t="s">
        <v>1642</v>
      </c>
      <c r="E761" s="66" t="s">
        <v>120</v>
      </c>
      <c r="F761" s="66" t="s">
        <v>121</v>
      </c>
      <c r="G761" s="64">
        <v>30</v>
      </c>
      <c r="H761" s="64">
        <v>6</v>
      </c>
      <c r="I761" s="66" t="s">
        <v>176</v>
      </c>
      <c r="J761" s="72">
        <v>6.5000000000000002E-2</v>
      </c>
      <c r="K761" s="24" t="s">
        <v>257</v>
      </c>
      <c r="L761" s="24" t="s">
        <v>161</v>
      </c>
      <c r="M761" s="24"/>
      <c r="N761" s="24" t="s">
        <v>125</v>
      </c>
      <c r="O761" s="24" t="str">
        <f t="shared" si="61"/>
        <v xml:space="preserve">PETUNIA AMORE Pink Hearts </v>
      </c>
      <c r="P761" s="54">
        <v>761</v>
      </c>
      <c r="Q761" s="54">
        <v>6</v>
      </c>
      <c r="R761" s="20">
        <f t="shared" si="62"/>
        <v>0</v>
      </c>
      <c r="S761" s="20">
        <f t="shared" si="63"/>
        <v>0</v>
      </c>
      <c r="T761" s="20">
        <f t="shared" si="64"/>
        <v>0</v>
      </c>
      <c r="U761" s="303"/>
      <c r="V761" s="304"/>
      <c r="W761" s="304"/>
      <c r="X761" s="304"/>
      <c r="Y761" s="304"/>
      <c r="Z761" s="304"/>
      <c r="AA761" s="304"/>
      <c r="AB761" s="304"/>
      <c r="AC761" s="304"/>
      <c r="AD761" s="44"/>
      <c r="AE761" s="44"/>
      <c r="AF761" s="304"/>
      <c r="AG761" s="304"/>
      <c r="AH761" s="44"/>
      <c r="AI761" s="44"/>
      <c r="AJ761" s="304"/>
      <c r="AK761" s="30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14"/>
      <c r="BV761" s="14"/>
      <c r="BW761" s="14"/>
      <c r="BX761" s="14"/>
      <c r="BY761" s="14"/>
      <c r="BZ761" s="14"/>
      <c r="CA761" s="14"/>
      <c r="CB761" s="14"/>
    </row>
    <row r="762" spans="1:80" ht="20.100000000000001" customHeight="1" x14ac:dyDescent="0.25">
      <c r="A762" s="125">
        <v>25055</v>
      </c>
      <c r="B762" s="126" t="s">
        <v>650</v>
      </c>
      <c r="C762" s="126" t="s">
        <v>651</v>
      </c>
      <c r="D762" s="126" t="s">
        <v>1642</v>
      </c>
      <c r="E762" s="127" t="s">
        <v>120</v>
      </c>
      <c r="F762" s="127" t="s">
        <v>121</v>
      </c>
      <c r="G762" s="128">
        <v>30</v>
      </c>
      <c r="H762" s="128">
        <v>6</v>
      </c>
      <c r="I762" s="127" t="s">
        <v>176</v>
      </c>
      <c r="J762" s="129">
        <v>6.5000000000000002E-2</v>
      </c>
      <c r="K762" s="126" t="s">
        <v>257</v>
      </c>
      <c r="L762" s="126" t="s">
        <v>161</v>
      </c>
      <c r="M762" s="126"/>
      <c r="N762" s="126" t="s">
        <v>125</v>
      </c>
      <c r="O762" s="126" t="str">
        <f t="shared" si="61"/>
        <v>PETUNIA AMORE Princess Pink</v>
      </c>
      <c r="P762" s="130">
        <v>762</v>
      </c>
      <c r="Q762" s="130">
        <v>6</v>
      </c>
      <c r="R762" s="20">
        <f t="shared" si="62"/>
        <v>0</v>
      </c>
      <c r="S762" s="20">
        <f t="shared" si="63"/>
        <v>0</v>
      </c>
      <c r="T762" s="20">
        <f t="shared" si="64"/>
        <v>0</v>
      </c>
      <c r="U762" s="303"/>
      <c r="V762" s="304"/>
      <c r="W762" s="304"/>
      <c r="X762" s="304"/>
      <c r="Y762" s="304"/>
      <c r="Z762" s="304"/>
      <c r="AA762" s="304"/>
      <c r="AB762" s="304"/>
      <c r="AC762" s="304"/>
      <c r="AD762" s="158"/>
      <c r="AE762" s="158"/>
      <c r="AF762" s="304"/>
      <c r="AG762" s="304"/>
      <c r="AH762" s="158"/>
      <c r="AI762" s="158"/>
      <c r="AJ762" s="304"/>
      <c r="AK762" s="304"/>
      <c r="AL762" s="158"/>
      <c r="AM762" s="158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4"/>
      <c r="BV762" s="14"/>
      <c r="BW762" s="14"/>
      <c r="BX762" s="14"/>
      <c r="BY762" s="14"/>
      <c r="BZ762" s="14"/>
      <c r="CA762" s="14"/>
      <c r="CB762" s="14"/>
    </row>
    <row r="763" spans="1:80" ht="20.100000000000001" customHeight="1" x14ac:dyDescent="0.25">
      <c r="A763" s="23">
        <v>23032</v>
      </c>
      <c r="B763" s="24" t="s">
        <v>650</v>
      </c>
      <c r="C763" s="24" t="s">
        <v>397</v>
      </c>
      <c r="D763" s="24" t="s">
        <v>1642</v>
      </c>
      <c r="E763" s="66" t="s">
        <v>120</v>
      </c>
      <c r="F763" s="66" t="s">
        <v>121</v>
      </c>
      <c r="G763" s="64">
        <v>30</v>
      </c>
      <c r="H763" s="64">
        <v>6</v>
      </c>
      <c r="I763" s="66" t="s">
        <v>176</v>
      </c>
      <c r="J763" s="72">
        <v>6.5000000000000002E-2</v>
      </c>
      <c r="K763" s="24" t="s">
        <v>257</v>
      </c>
      <c r="L763" s="24" t="s">
        <v>161</v>
      </c>
      <c r="M763" s="24"/>
      <c r="N763" s="24" t="s">
        <v>125</v>
      </c>
      <c r="O763" s="24" t="str">
        <f t="shared" si="61"/>
        <v xml:space="preserve">PETUNIA AMORE Variés </v>
      </c>
      <c r="P763" s="54">
        <v>763</v>
      </c>
      <c r="Q763" s="54">
        <v>6</v>
      </c>
      <c r="R763" s="20">
        <f t="shared" si="62"/>
        <v>0</v>
      </c>
      <c r="S763" s="20">
        <f t="shared" si="63"/>
        <v>0</v>
      </c>
      <c r="T763" s="20">
        <f t="shared" si="64"/>
        <v>0</v>
      </c>
      <c r="U763" s="303"/>
      <c r="V763" s="304"/>
      <c r="W763" s="304"/>
      <c r="X763" s="304"/>
      <c r="Y763" s="304"/>
      <c r="Z763" s="304"/>
      <c r="AA763" s="304"/>
      <c r="AB763" s="304"/>
      <c r="AC763" s="304"/>
      <c r="AD763" s="44"/>
      <c r="AE763" s="44"/>
      <c r="AF763" s="304"/>
      <c r="AG763" s="304"/>
      <c r="AH763" s="44"/>
      <c r="AI763" s="44"/>
      <c r="AJ763" s="304"/>
      <c r="AK763" s="30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14"/>
      <c r="BV763" s="14"/>
      <c r="BW763" s="14"/>
      <c r="BX763" s="14"/>
      <c r="BY763" s="14"/>
      <c r="BZ763" s="14"/>
      <c r="CA763" s="14"/>
      <c r="CB763" s="14"/>
    </row>
    <row r="764" spans="1:80" ht="20.100000000000001" customHeight="1" x14ac:dyDescent="0.25">
      <c r="A764" s="146"/>
      <c r="B764" s="163" t="s">
        <v>1668</v>
      </c>
      <c r="C764" s="147"/>
      <c r="D764" s="147"/>
      <c r="E764" s="148"/>
      <c r="F764" s="148"/>
      <c r="G764" s="148"/>
      <c r="H764" s="266"/>
      <c r="I764" s="148"/>
      <c r="J764" s="149"/>
      <c r="K764" s="147"/>
      <c r="L764" s="147" t="s">
        <v>131</v>
      </c>
      <c r="M764" s="147"/>
      <c r="N764" s="147"/>
      <c r="O764" s="147" t="str">
        <f t="shared" si="61"/>
        <v xml:space="preserve">PETUNIA CONSTELLATION ET SPLASH DANCE </v>
      </c>
      <c r="P764" s="150">
        <v>764</v>
      </c>
      <c r="Q764" s="150"/>
      <c r="R764" s="20"/>
      <c r="S764" s="20"/>
      <c r="T764" s="20"/>
      <c r="U764" s="506"/>
      <c r="V764" s="507"/>
      <c r="W764" s="507"/>
      <c r="X764" s="507"/>
      <c r="Y764" s="507"/>
      <c r="Z764" s="507"/>
      <c r="AA764" s="507"/>
      <c r="AB764" s="507"/>
      <c r="AC764" s="507"/>
      <c r="AD764" s="507"/>
      <c r="AE764" s="507"/>
      <c r="AF764" s="507"/>
      <c r="AG764" s="507"/>
      <c r="AH764" s="507"/>
      <c r="AI764" s="507"/>
      <c r="AJ764" s="507"/>
      <c r="AK764" s="507"/>
      <c r="AL764" s="507"/>
      <c r="AM764" s="507"/>
      <c r="AN764" s="507"/>
      <c r="AO764" s="507"/>
      <c r="AP764" s="507"/>
      <c r="AQ764" s="507"/>
      <c r="AR764" s="507"/>
      <c r="AS764" s="507"/>
      <c r="AT764" s="507"/>
      <c r="AU764" s="507"/>
      <c r="AV764" s="507"/>
      <c r="AW764" s="507"/>
      <c r="AX764" s="507"/>
      <c r="AY764" s="507"/>
      <c r="AZ764" s="507"/>
      <c r="BA764" s="507"/>
      <c r="BB764" s="507"/>
      <c r="BC764" s="507"/>
      <c r="BD764" s="507"/>
      <c r="BE764" s="507"/>
      <c r="BF764" s="507"/>
      <c r="BG764" s="507"/>
      <c r="BH764" s="507"/>
      <c r="BI764" s="507"/>
      <c r="BJ764" s="507"/>
      <c r="BK764" s="507"/>
      <c r="BL764" s="507"/>
      <c r="BM764" s="507"/>
      <c r="BN764" s="507"/>
      <c r="BO764" s="507"/>
      <c r="BP764" s="507"/>
      <c r="BQ764" s="507"/>
      <c r="BR764" s="507"/>
      <c r="BS764" s="507"/>
      <c r="BT764" s="507"/>
      <c r="BU764" s="14"/>
      <c r="BV764" s="14"/>
      <c r="BW764" s="14"/>
      <c r="BX764" s="14"/>
      <c r="BY764" s="14"/>
      <c r="BZ764" s="14"/>
      <c r="CA764" s="14"/>
      <c r="CB764" s="14"/>
    </row>
    <row r="765" spans="1:80" ht="20.100000000000001" customHeight="1" x14ac:dyDescent="0.25">
      <c r="A765" s="23">
        <v>22985</v>
      </c>
      <c r="B765" s="24" t="s">
        <v>665</v>
      </c>
      <c r="C765" s="24" t="s">
        <v>666</v>
      </c>
      <c r="D765" s="24" t="s">
        <v>1642</v>
      </c>
      <c r="E765" s="66" t="s">
        <v>120</v>
      </c>
      <c r="F765" s="66" t="s">
        <v>121</v>
      </c>
      <c r="G765" s="64">
        <v>30</v>
      </c>
      <c r="H765" s="64">
        <v>6</v>
      </c>
      <c r="I765" s="66" t="s">
        <v>176</v>
      </c>
      <c r="J765" s="72">
        <v>0.06</v>
      </c>
      <c r="K765" s="24" t="s">
        <v>257</v>
      </c>
      <c r="L765" s="24" t="s">
        <v>161</v>
      </c>
      <c r="M765" s="24"/>
      <c r="N765" s="24" t="s">
        <v>125</v>
      </c>
      <c r="O765" s="24" t="str">
        <f t="shared" si="61"/>
        <v xml:space="preserve">PETUNIA CONSTELLATION Supernova </v>
      </c>
      <c r="P765" s="54">
        <v>765</v>
      </c>
      <c r="Q765" s="54">
        <v>6</v>
      </c>
      <c r="R765" s="20">
        <f t="shared" si="62"/>
        <v>0</v>
      </c>
      <c r="S765" s="20">
        <f t="shared" si="63"/>
        <v>0</v>
      </c>
      <c r="T765" s="20">
        <f t="shared" si="64"/>
        <v>0</v>
      </c>
      <c r="U765" s="303"/>
      <c r="V765" s="304"/>
      <c r="W765" s="304"/>
      <c r="X765" s="304"/>
      <c r="Y765" s="304"/>
      <c r="Z765" s="304"/>
      <c r="AA765" s="304"/>
      <c r="AB765" s="304"/>
      <c r="AC765" s="304"/>
      <c r="AD765" s="44"/>
      <c r="AE765" s="44"/>
      <c r="AF765" s="304"/>
      <c r="AG765" s="304"/>
      <c r="AH765" s="44"/>
      <c r="AI765" s="44"/>
      <c r="AJ765" s="304"/>
      <c r="AK765" s="30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14"/>
      <c r="BV765" s="14"/>
      <c r="BW765" s="14"/>
      <c r="BX765" s="14"/>
      <c r="BY765" s="14"/>
      <c r="BZ765" s="14"/>
      <c r="CA765" s="14"/>
      <c r="CB765" s="14"/>
    </row>
    <row r="766" spans="1:80" ht="20.100000000000001" customHeight="1" x14ac:dyDescent="0.25">
      <c r="A766" s="125">
        <v>13693</v>
      </c>
      <c r="B766" s="126" t="s">
        <v>665</v>
      </c>
      <c r="C766" s="126" t="s">
        <v>667</v>
      </c>
      <c r="D766" s="126" t="s">
        <v>1642</v>
      </c>
      <c r="E766" s="127" t="s">
        <v>120</v>
      </c>
      <c r="F766" s="127" t="s">
        <v>121</v>
      </c>
      <c r="G766" s="128">
        <v>30</v>
      </c>
      <c r="H766" s="128">
        <v>6</v>
      </c>
      <c r="I766" s="127" t="s">
        <v>176</v>
      </c>
      <c r="J766" s="129">
        <v>0.06</v>
      </c>
      <c r="K766" s="126" t="s">
        <v>257</v>
      </c>
      <c r="L766" s="126" t="s">
        <v>161</v>
      </c>
      <c r="M766" s="126"/>
      <c r="N766" s="126" t="s">
        <v>125</v>
      </c>
      <c r="O766" s="126" t="str">
        <f t="shared" si="61"/>
        <v xml:space="preserve">PETUNIA CONSTELLATION Virgo </v>
      </c>
      <c r="P766" s="130">
        <v>766</v>
      </c>
      <c r="Q766" s="130">
        <v>6</v>
      </c>
      <c r="R766" s="20">
        <f t="shared" si="62"/>
        <v>0</v>
      </c>
      <c r="S766" s="20">
        <f t="shared" si="63"/>
        <v>0</v>
      </c>
      <c r="T766" s="20">
        <f t="shared" si="64"/>
        <v>0</v>
      </c>
      <c r="U766" s="303"/>
      <c r="V766" s="304"/>
      <c r="W766" s="304"/>
      <c r="X766" s="304"/>
      <c r="Y766" s="304"/>
      <c r="Z766" s="304"/>
      <c r="AA766" s="304"/>
      <c r="AB766" s="304"/>
      <c r="AC766" s="304"/>
      <c r="AD766" s="158"/>
      <c r="AE766" s="158"/>
      <c r="AF766" s="304"/>
      <c r="AG766" s="304"/>
      <c r="AH766" s="158"/>
      <c r="AI766" s="158"/>
      <c r="AJ766" s="304"/>
      <c r="AK766" s="304"/>
      <c r="AL766" s="158"/>
      <c r="AM766" s="158"/>
      <c r="AN766" s="158"/>
      <c r="AO766" s="158"/>
      <c r="AP766" s="158"/>
      <c r="AQ766" s="158"/>
      <c r="AR766" s="158"/>
      <c r="AS766" s="158"/>
      <c r="AT766" s="158"/>
      <c r="AU766" s="158"/>
      <c r="AV766" s="158"/>
      <c r="AW766" s="158"/>
      <c r="AX766" s="158"/>
      <c r="AY766" s="158"/>
      <c r="AZ766" s="158"/>
      <c r="BA766" s="158"/>
      <c r="BB766" s="158"/>
      <c r="BC766" s="158"/>
      <c r="BD766" s="158"/>
      <c r="BE766" s="158"/>
      <c r="BF766" s="158"/>
      <c r="BG766" s="158"/>
      <c r="BH766" s="158"/>
      <c r="BI766" s="158"/>
      <c r="BJ766" s="158"/>
      <c r="BK766" s="158"/>
      <c r="BL766" s="158"/>
      <c r="BM766" s="158"/>
      <c r="BN766" s="158"/>
      <c r="BO766" s="158"/>
      <c r="BP766" s="158"/>
      <c r="BQ766" s="158"/>
      <c r="BR766" s="158"/>
      <c r="BS766" s="158"/>
      <c r="BT766" s="158"/>
      <c r="BU766" s="14"/>
      <c r="BV766" s="14"/>
      <c r="BW766" s="14"/>
      <c r="BX766" s="14"/>
      <c r="BY766" s="14"/>
      <c r="BZ766" s="14"/>
      <c r="CA766" s="14"/>
      <c r="CB766" s="14"/>
    </row>
    <row r="767" spans="1:80" ht="20.100000000000001" customHeight="1" x14ac:dyDescent="0.25">
      <c r="A767" s="23">
        <v>23440</v>
      </c>
      <c r="B767" s="24" t="s">
        <v>677</v>
      </c>
      <c r="C767" s="24" t="s">
        <v>1360</v>
      </c>
      <c r="D767" s="24" t="s">
        <v>1642</v>
      </c>
      <c r="E767" s="66" t="s">
        <v>120</v>
      </c>
      <c r="F767" s="66" t="s">
        <v>121</v>
      </c>
      <c r="G767" s="64">
        <v>30</v>
      </c>
      <c r="H767" s="64">
        <v>6</v>
      </c>
      <c r="I767" s="66" t="s">
        <v>176</v>
      </c>
      <c r="J767" s="72">
        <v>0.06</v>
      </c>
      <c r="K767" s="24" t="s">
        <v>257</v>
      </c>
      <c r="L767" s="24" t="s">
        <v>161</v>
      </c>
      <c r="M767" s="24"/>
      <c r="N767" s="24" t="s">
        <v>125</v>
      </c>
      <c r="O767" s="24" t="str">
        <f t="shared" si="61"/>
        <v xml:space="preserve">PETUNIA SPLASH DANCE Magenta Mambo improved </v>
      </c>
      <c r="P767" s="54">
        <v>767</v>
      </c>
      <c r="Q767" s="54">
        <v>6</v>
      </c>
      <c r="R767" s="20">
        <f t="shared" si="62"/>
        <v>0</v>
      </c>
      <c r="S767" s="20">
        <f t="shared" si="63"/>
        <v>0</v>
      </c>
      <c r="T767" s="20">
        <f t="shared" si="64"/>
        <v>0</v>
      </c>
      <c r="U767" s="303"/>
      <c r="V767" s="304"/>
      <c r="W767" s="304"/>
      <c r="X767" s="304"/>
      <c r="Y767" s="304"/>
      <c r="Z767" s="304"/>
      <c r="AA767" s="304"/>
      <c r="AB767" s="304"/>
      <c r="AC767" s="304"/>
      <c r="AD767" s="44"/>
      <c r="AE767" s="44"/>
      <c r="AF767" s="304"/>
      <c r="AG767" s="304"/>
      <c r="AH767" s="44"/>
      <c r="AI767" s="44"/>
      <c r="AJ767" s="304"/>
      <c r="AK767" s="30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14"/>
      <c r="BV767" s="14"/>
      <c r="BW767" s="14"/>
      <c r="BX767" s="14"/>
      <c r="BY767" s="14"/>
      <c r="BZ767" s="14"/>
      <c r="CA767" s="14"/>
      <c r="CB767" s="14"/>
    </row>
    <row r="768" spans="1:80" ht="20.100000000000001" customHeight="1" x14ac:dyDescent="0.25">
      <c r="A768" s="125">
        <v>26817</v>
      </c>
      <c r="B768" s="126" t="s">
        <v>677</v>
      </c>
      <c r="C768" s="126" t="s">
        <v>1361</v>
      </c>
      <c r="D768" s="126" t="s">
        <v>1642</v>
      </c>
      <c r="E768" s="127" t="s">
        <v>120</v>
      </c>
      <c r="F768" s="127" t="s">
        <v>121</v>
      </c>
      <c r="G768" s="128">
        <v>30</v>
      </c>
      <c r="H768" s="128">
        <v>6</v>
      </c>
      <c r="I768" s="127" t="s">
        <v>176</v>
      </c>
      <c r="J768" s="129">
        <v>0.06</v>
      </c>
      <c r="K768" s="126" t="s">
        <v>257</v>
      </c>
      <c r="L768" s="126" t="s">
        <v>161</v>
      </c>
      <c r="M768" s="126" t="s">
        <v>137</v>
      </c>
      <c r="N768" s="126" t="s">
        <v>125</v>
      </c>
      <c r="O768" s="126" t="str">
        <f t="shared" si="61"/>
        <v>PETUNIA SPLASH DANCE Purple Polka</v>
      </c>
      <c r="P768" s="130">
        <v>768</v>
      </c>
      <c r="Q768" s="130">
        <v>6</v>
      </c>
      <c r="R768" s="20">
        <f t="shared" si="62"/>
        <v>0</v>
      </c>
      <c r="S768" s="20">
        <f t="shared" si="63"/>
        <v>0</v>
      </c>
      <c r="T768" s="20">
        <f t="shared" si="64"/>
        <v>0</v>
      </c>
      <c r="U768" s="303"/>
      <c r="V768" s="304"/>
      <c r="W768" s="304"/>
      <c r="X768" s="304"/>
      <c r="Y768" s="304"/>
      <c r="Z768" s="304"/>
      <c r="AA768" s="304"/>
      <c r="AB768" s="304"/>
      <c r="AC768" s="304"/>
      <c r="AD768" s="158"/>
      <c r="AE768" s="158"/>
      <c r="AF768" s="304"/>
      <c r="AG768" s="304"/>
      <c r="AH768" s="158"/>
      <c r="AI768" s="158"/>
      <c r="AJ768" s="304"/>
      <c r="AK768" s="304"/>
      <c r="AL768" s="158"/>
      <c r="AM768" s="158"/>
      <c r="AN768" s="158"/>
      <c r="AO768" s="158"/>
      <c r="AP768" s="158"/>
      <c r="AQ768" s="158"/>
      <c r="AR768" s="158"/>
      <c r="AS768" s="158"/>
      <c r="AT768" s="158"/>
      <c r="AU768" s="158"/>
      <c r="AV768" s="158"/>
      <c r="AW768" s="158"/>
      <c r="AX768" s="158"/>
      <c r="AY768" s="158"/>
      <c r="AZ768" s="158"/>
      <c r="BA768" s="158"/>
      <c r="BB768" s="158"/>
      <c r="BC768" s="158"/>
      <c r="BD768" s="158"/>
      <c r="BE768" s="158"/>
      <c r="BF768" s="158"/>
      <c r="BG768" s="158"/>
      <c r="BH768" s="158"/>
      <c r="BI768" s="158"/>
      <c r="BJ768" s="158"/>
      <c r="BK768" s="158"/>
      <c r="BL768" s="158"/>
      <c r="BM768" s="158"/>
      <c r="BN768" s="158"/>
      <c r="BO768" s="158"/>
      <c r="BP768" s="158"/>
      <c r="BQ768" s="158"/>
      <c r="BR768" s="158"/>
      <c r="BS768" s="158"/>
      <c r="BT768" s="158"/>
      <c r="BU768" s="14"/>
      <c r="BV768" s="14"/>
      <c r="BW768" s="14"/>
      <c r="BX768" s="14"/>
      <c r="BY768" s="14"/>
      <c r="BZ768" s="14"/>
      <c r="CA768" s="14"/>
      <c r="CB768" s="14"/>
    </row>
    <row r="769" spans="1:80" ht="20.100000000000001" customHeight="1" x14ac:dyDescent="0.25">
      <c r="A769" s="23">
        <v>23033</v>
      </c>
      <c r="B769" s="24" t="s">
        <v>1668</v>
      </c>
      <c r="C769" s="24" t="s">
        <v>397</v>
      </c>
      <c r="D769" s="24" t="s">
        <v>1642</v>
      </c>
      <c r="E769" s="66" t="s">
        <v>120</v>
      </c>
      <c r="F769" s="66" t="s">
        <v>121</v>
      </c>
      <c r="G769" s="64">
        <v>30</v>
      </c>
      <c r="H769" s="64">
        <v>6</v>
      </c>
      <c r="I769" s="66" t="s">
        <v>176</v>
      </c>
      <c r="J769" s="72">
        <v>0.06</v>
      </c>
      <c r="K769" s="24" t="s">
        <v>257</v>
      </c>
      <c r="L769" s="24" t="s">
        <v>161</v>
      </c>
      <c r="M769" s="24"/>
      <c r="N769" s="24" t="s">
        <v>125</v>
      </c>
      <c r="O769" s="24" t="str">
        <f>_xlfn.CONCAT(B769," ", C769)</f>
        <v xml:space="preserve">PETUNIA CONSTELLATION ET SPLASH DANCE Variés </v>
      </c>
      <c r="P769" s="54">
        <v>769</v>
      </c>
      <c r="Q769" s="54">
        <v>6</v>
      </c>
      <c r="R769" s="20">
        <f t="shared" si="62"/>
        <v>0</v>
      </c>
      <c r="S769" s="20">
        <f t="shared" si="63"/>
        <v>0</v>
      </c>
      <c r="T769" s="20">
        <f t="shared" si="64"/>
        <v>0</v>
      </c>
      <c r="U769" s="303"/>
      <c r="V769" s="304"/>
      <c r="W769" s="304"/>
      <c r="X769" s="304"/>
      <c r="Y769" s="304"/>
      <c r="Z769" s="304"/>
      <c r="AA769" s="304"/>
      <c r="AB769" s="304"/>
      <c r="AC769" s="304"/>
      <c r="AD769" s="44"/>
      <c r="AE769" s="44"/>
      <c r="AF769" s="304"/>
      <c r="AG769" s="304"/>
      <c r="AH769" s="44"/>
      <c r="AI769" s="44"/>
      <c r="AJ769" s="304"/>
      <c r="AK769" s="30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14"/>
      <c r="BV769" s="14"/>
      <c r="BW769" s="14"/>
      <c r="BX769" s="14"/>
      <c r="BY769" s="14"/>
      <c r="BZ769" s="14"/>
      <c r="CA769" s="14"/>
      <c r="CB769" s="14"/>
    </row>
    <row r="770" spans="1:80" ht="20.100000000000001" customHeight="1" x14ac:dyDescent="0.25">
      <c r="A770" s="173"/>
      <c r="B770" s="163" t="s">
        <v>668</v>
      </c>
      <c r="C770" s="174"/>
      <c r="D770" s="174"/>
      <c r="E770" s="175"/>
      <c r="F770" s="175"/>
      <c r="G770" s="175"/>
      <c r="H770" s="271"/>
      <c r="I770" s="175"/>
      <c r="J770" s="176"/>
      <c r="K770" s="147"/>
      <c r="L770" s="147" t="s">
        <v>131</v>
      </c>
      <c r="M770" s="147"/>
      <c r="N770" s="147"/>
      <c r="O770" s="147" t="str">
        <f t="shared" si="61"/>
        <v xml:space="preserve">PETUNIA CRAZYTUNIA </v>
      </c>
      <c r="P770" s="150">
        <v>770</v>
      </c>
      <c r="Q770" s="150"/>
      <c r="R770" s="20"/>
      <c r="S770" s="20"/>
      <c r="T770" s="20"/>
      <c r="U770" s="510"/>
      <c r="V770" s="511"/>
      <c r="W770" s="511"/>
      <c r="X770" s="511"/>
      <c r="Y770" s="511"/>
      <c r="Z770" s="511"/>
      <c r="AA770" s="511"/>
      <c r="AB770" s="511"/>
      <c r="AC770" s="511"/>
      <c r="AD770" s="511"/>
      <c r="AE770" s="511"/>
      <c r="AF770" s="511"/>
      <c r="AG770" s="511"/>
      <c r="AH770" s="511"/>
      <c r="AI770" s="511"/>
      <c r="AJ770" s="511"/>
      <c r="AK770" s="511"/>
      <c r="AL770" s="511"/>
      <c r="AM770" s="511"/>
      <c r="AN770" s="511"/>
      <c r="AO770" s="511"/>
      <c r="AP770" s="511"/>
      <c r="AQ770" s="511"/>
      <c r="AR770" s="511"/>
      <c r="AS770" s="511"/>
      <c r="AT770" s="511"/>
      <c r="AU770" s="511"/>
      <c r="AV770" s="511"/>
      <c r="AW770" s="511"/>
      <c r="AX770" s="511"/>
      <c r="AY770" s="511"/>
      <c r="AZ770" s="511"/>
      <c r="BA770" s="511"/>
      <c r="BB770" s="511"/>
      <c r="BC770" s="511"/>
      <c r="BD770" s="511"/>
      <c r="BE770" s="511"/>
      <c r="BF770" s="511"/>
      <c r="BG770" s="511"/>
      <c r="BH770" s="511"/>
      <c r="BI770" s="511"/>
      <c r="BJ770" s="511"/>
      <c r="BK770" s="511"/>
      <c r="BL770" s="511"/>
      <c r="BM770" s="511"/>
      <c r="BN770" s="511"/>
      <c r="BO770" s="511"/>
      <c r="BP770" s="511"/>
      <c r="BQ770" s="511"/>
      <c r="BR770" s="511"/>
      <c r="BS770" s="511"/>
      <c r="BT770" s="511"/>
      <c r="BU770" s="14"/>
      <c r="BV770" s="14"/>
      <c r="BW770" s="14"/>
      <c r="BX770" s="14"/>
      <c r="BY770" s="14"/>
      <c r="BZ770" s="14"/>
      <c r="CA770" s="14"/>
      <c r="CB770" s="14"/>
    </row>
    <row r="771" spans="1:80" ht="20.100000000000001" customHeight="1" x14ac:dyDescent="0.25">
      <c r="A771" s="23">
        <v>26821</v>
      </c>
      <c r="B771" s="24" t="s">
        <v>668</v>
      </c>
      <c r="C771" s="24" t="s">
        <v>1367</v>
      </c>
      <c r="D771" s="24" t="s">
        <v>1642</v>
      </c>
      <c r="E771" s="66" t="s">
        <v>120</v>
      </c>
      <c r="F771" s="66" t="s">
        <v>121</v>
      </c>
      <c r="G771" s="64">
        <v>30</v>
      </c>
      <c r="H771" s="64">
        <v>6</v>
      </c>
      <c r="I771" s="66" t="s">
        <v>176</v>
      </c>
      <c r="J771" s="72">
        <v>0.05</v>
      </c>
      <c r="K771" s="24" t="s">
        <v>257</v>
      </c>
      <c r="L771" s="24" t="s">
        <v>161</v>
      </c>
      <c r="M771" s="24" t="s">
        <v>137</v>
      </c>
      <c r="N771" s="24" t="s">
        <v>125</v>
      </c>
      <c r="O771" s="24" t="str">
        <f t="shared" si="61"/>
        <v>PETUNIA CRAZYTUNIA Bananarama</v>
      </c>
      <c r="P771" s="54">
        <v>771</v>
      </c>
      <c r="Q771" s="54">
        <v>6</v>
      </c>
      <c r="R771" s="20">
        <f t="shared" si="62"/>
        <v>0</v>
      </c>
      <c r="S771" s="20">
        <f t="shared" si="63"/>
        <v>0</v>
      </c>
      <c r="T771" s="20">
        <f t="shared" si="64"/>
        <v>0</v>
      </c>
      <c r="U771" s="303"/>
      <c r="V771" s="304"/>
      <c r="W771" s="304"/>
      <c r="X771" s="304"/>
      <c r="Y771" s="304"/>
      <c r="Z771" s="304"/>
      <c r="AA771" s="304"/>
      <c r="AB771" s="304"/>
      <c r="AC771" s="304"/>
      <c r="AD771" s="44"/>
      <c r="AE771" s="44"/>
      <c r="AF771" s="304"/>
      <c r="AG771" s="304"/>
      <c r="AH771" s="44"/>
      <c r="AI771" s="44"/>
      <c r="AJ771" s="304"/>
      <c r="AK771" s="30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14"/>
      <c r="BV771" s="14"/>
      <c r="BW771" s="14"/>
      <c r="BX771" s="14"/>
      <c r="BY771" s="14"/>
      <c r="BZ771" s="14"/>
      <c r="CA771" s="14"/>
      <c r="CB771" s="14"/>
    </row>
    <row r="772" spans="1:80" ht="20.100000000000001" customHeight="1" x14ac:dyDescent="0.25">
      <c r="A772" s="125">
        <v>22987</v>
      </c>
      <c r="B772" s="126" t="s">
        <v>668</v>
      </c>
      <c r="C772" s="126" t="s">
        <v>1362</v>
      </c>
      <c r="D772" s="126" t="s">
        <v>1642</v>
      </c>
      <c r="E772" s="127" t="s">
        <v>120</v>
      </c>
      <c r="F772" s="127" t="s">
        <v>121</v>
      </c>
      <c r="G772" s="128">
        <v>30</v>
      </c>
      <c r="H772" s="128">
        <v>6</v>
      </c>
      <c r="I772" s="127" t="s">
        <v>176</v>
      </c>
      <c r="J772" s="129">
        <v>0.05</v>
      </c>
      <c r="K772" s="126" t="s">
        <v>257</v>
      </c>
      <c r="L772" s="126" t="s">
        <v>161</v>
      </c>
      <c r="M772" s="126"/>
      <c r="N772" s="126" t="s">
        <v>125</v>
      </c>
      <c r="O772" s="126" t="str">
        <f t="shared" si="61"/>
        <v>PETUNIA CRAZYTUNIA Black &amp; White</v>
      </c>
      <c r="P772" s="130">
        <v>772</v>
      </c>
      <c r="Q772" s="130">
        <v>6</v>
      </c>
      <c r="R772" s="20">
        <f t="shared" si="62"/>
        <v>0</v>
      </c>
      <c r="S772" s="20">
        <f t="shared" si="63"/>
        <v>0</v>
      </c>
      <c r="T772" s="20">
        <f t="shared" si="64"/>
        <v>0</v>
      </c>
      <c r="U772" s="303"/>
      <c r="V772" s="304"/>
      <c r="W772" s="304"/>
      <c r="X772" s="304"/>
      <c r="Y772" s="304"/>
      <c r="Z772" s="304"/>
      <c r="AA772" s="304"/>
      <c r="AB772" s="304"/>
      <c r="AC772" s="304"/>
      <c r="AD772" s="158"/>
      <c r="AE772" s="158"/>
      <c r="AF772" s="304"/>
      <c r="AG772" s="304"/>
      <c r="AH772" s="158"/>
      <c r="AI772" s="158"/>
      <c r="AJ772" s="304"/>
      <c r="AK772" s="304"/>
      <c r="AL772" s="158"/>
      <c r="AM772" s="158"/>
      <c r="AN772" s="158"/>
      <c r="AO772" s="158"/>
      <c r="AP772" s="158"/>
      <c r="AQ772" s="158"/>
      <c r="AR772" s="158"/>
      <c r="AS772" s="158"/>
      <c r="AT772" s="158"/>
      <c r="AU772" s="158"/>
      <c r="AV772" s="158"/>
      <c r="AW772" s="158"/>
      <c r="AX772" s="158"/>
      <c r="AY772" s="158"/>
      <c r="AZ772" s="158"/>
      <c r="BA772" s="158"/>
      <c r="BB772" s="158"/>
      <c r="BC772" s="158"/>
      <c r="BD772" s="158"/>
      <c r="BE772" s="158"/>
      <c r="BF772" s="158"/>
      <c r="BG772" s="158"/>
      <c r="BH772" s="158"/>
      <c r="BI772" s="158"/>
      <c r="BJ772" s="158"/>
      <c r="BK772" s="158"/>
      <c r="BL772" s="158"/>
      <c r="BM772" s="158"/>
      <c r="BN772" s="158"/>
      <c r="BO772" s="158"/>
      <c r="BP772" s="158"/>
      <c r="BQ772" s="158"/>
      <c r="BR772" s="158"/>
      <c r="BS772" s="158"/>
      <c r="BT772" s="158"/>
      <c r="BU772" s="14"/>
      <c r="BV772" s="14"/>
      <c r="BW772" s="14"/>
      <c r="BX772" s="14"/>
      <c r="BY772" s="14"/>
      <c r="BZ772" s="14"/>
      <c r="CA772" s="14"/>
      <c r="CB772" s="14"/>
    </row>
    <row r="773" spans="1:80" ht="20.100000000000001" customHeight="1" x14ac:dyDescent="0.25">
      <c r="A773" s="23">
        <v>11988</v>
      </c>
      <c r="B773" s="24" t="s">
        <v>668</v>
      </c>
      <c r="C773" s="24" t="s">
        <v>1363</v>
      </c>
      <c r="D773" s="24" t="s">
        <v>1642</v>
      </c>
      <c r="E773" s="66" t="s">
        <v>120</v>
      </c>
      <c r="F773" s="66" t="s">
        <v>121</v>
      </c>
      <c r="G773" s="64">
        <v>30</v>
      </c>
      <c r="H773" s="64">
        <v>6</v>
      </c>
      <c r="I773" s="66" t="s">
        <v>176</v>
      </c>
      <c r="J773" s="72">
        <v>0.05</v>
      </c>
      <c r="K773" s="24" t="s">
        <v>257</v>
      </c>
      <c r="L773" s="24" t="s">
        <v>161</v>
      </c>
      <c r="M773" s="24"/>
      <c r="N773" s="24" t="s">
        <v>125</v>
      </c>
      <c r="O773" s="24" t="str">
        <f t="shared" si="61"/>
        <v>PETUNIA CRAZYTUNIA Black Mamba</v>
      </c>
      <c r="P773" s="54">
        <v>773</v>
      </c>
      <c r="Q773" s="54">
        <v>6</v>
      </c>
      <c r="R773" s="20">
        <f t="shared" si="62"/>
        <v>0</v>
      </c>
      <c r="S773" s="20">
        <f t="shared" si="63"/>
        <v>0</v>
      </c>
      <c r="T773" s="20">
        <f t="shared" si="64"/>
        <v>0</v>
      </c>
      <c r="U773" s="303"/>
      <c r="V773" s="304"/>
      <c r="W773" s="304"/>
      <c r="X773" s="304"/>
      <c r="Y773" s="304"/>
      <c r="Z773" s="304"/>
      <c r="AA773" s="304"/>
      <c r="AB773" s="304"/>
      <c r="AC773" s="304"/>
      <c r="AD773" s="44"/>
      <c r="AE773" s="44"/>
      <c r="AF773" s="304"/>
      <c r="AG773" s="304"/>
      <c r="AH773" s="44"/>
      <c r="AI773" s="44"/>
      <c r="AJ773" s="304"/>
      <c r="AK773" s="30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14"/>
      <c r="BV773" s="14"/>
      <c r="BW773" s="14"/>
      <c r="BX773" s="14"/>
      <c r="BY773" s="14"/>
      <c r="BZ773" s="14"/>
      <c r="CA773" s="14"/>
      <c r="CB773" s="14"/>
    </row>
    <row r="774" spans="1:80" ht="20.100000000000001" customHeight="1" x14ac:dyDescent="0.25">
      <c r="A774" s="125">
        <v>15606</v>
      </c>
      <c r="B774" s="126" t="s">
        <v>668</v>
      </c>
      <c r="C774" s="126" t="s">
        <v>1364</v>
      </c>
      <c r="D774" s="126" t="s">
        <v>1642</v>
      </c>
      <c r="E774" s="127" t="s">
        <v>120</v>
      </c>
      <c r="F774" s="127" t="s">
        <v>121</v>
      </c>
      <c r="G774" s="128">
        <v>30</v>
      </c>
      <c r="H774" s="128">
        <v>6</v>
      </c>
      <c r="I774" s="127" t="s">
        <v>176</v>
      </c>
      <c r="J774" s="129">
        <v>0.05</v>
      </c>
      <c r="K774" s="126" t="s">
        <v>257</v>
      </c>
      <c r="L774" s="126" t="s">
        <v>161</v>
      </c>
      <c r="M774" s="126"/>
      <c r="N774" s="126" t="s">
        <v>125</v>
      </c>
      <c r="O774" s="126" t="str">
        <f t="shared" si="61"/>
        <v xml:space="preserve">PETUNIA CRAZYTUNIA Cosmic Pink </v>
      </c>
      <c r="P774" s="130">
        <v>774</v>
      </c>
      <c r="Q774" s="130">
        <v>6</v>
      </c>
      <c r="R774" s="20">
        <f t="shared" si="62"/>
        <v>0</v>
      </c>
      <c r="S774" s="20">
        <f t="shared" si="63"/>
        <v>0</v>
      </c>
      <c r="T774" s="20">
        <f t="shared" si="64"/>
        <v>0</v>
      </c>
      <c r="U774" s="303"/>
      <c r="V774" s="304"/>
      <c r="W774" s="304"/>
      <c r="X774" s="304"/>
      <c r="Y774" s="304"/>
      <c r="Z774" s="304"/>
      <c r="AA774" s="304"/>
      <c r="AB774" s="304"/>
      <c r="AC774" s="304"/>
      <c r="AD774" s="158"/>
      <c r="AE774" s="158"/>
      <c r="AF774" s="304"/>
      <c r="AG774" s="304"/>
      <c r="AH774" s="158"/>
      <c r="AI774" s="158"/>
      <c r="AJ774" s="304"/>
      <c r="AK774" s="304"/>
      <c r="AL774" s="158"/>
      <c r="AM774" s="158"/>
      <c r="AN774" s="158"/>
      <c r="AO774" s="158"/>
      <c r="AP774" s="158"/>
      <c r="AQ774" s="158"/>
      <c r="AR774" s="158"/>
      <c r="AS774" s="158"/>
      <c r="AT774" s="158"/>
      <c r="AU774" s="158"/>
      <c r="AV774" s="158"/>
      <c r="AW774" s="158"/>
      <c r="AX774" s="158"/>
      <c r="AY774" s="158"/>
      <c r="AZ774" s="158"/>
      <c r="BA774" s="158"/>
      <c r="BB774" s="158"/>
      <c r="BC774" s="158"/>
      <c r="BD774" s="158"/>
      <c r="BE774" s="158"/>
      <c r="BF774" s="158"/>
      <c r="BG774" s="158"/>
      <c r="BH774" s="158"/>
      <c r="BI774" s="158"/>
      <c r="BJ774" s="158"/>
      <c r="BK774" s="158"/>
      <c r="BL774" s="158"/>
      <c r="BM774" s="158"/>
      <c r="BN774" s="158"/>
      <c r="BO774" s="158"/>
      <c r="BP774" s="158"/>
      <c r="BQ774" s="158"/>
      <c r="BR774" s="158"/>
      <c r="BS774" s="158"/>
      <c r="BT774" s="158"/>
      <c r="BU774" s="14"/>
      <c r="BV774" s="14"/>
      <c r="BW774" s="14"/>
      <c r="BX774" s="14"/>
      <c r="BY774" s="14"/>
      <c r="BZ774" s="14"/>
      <c r="CA774" s="14"/>
      <c r="CB774" s="14"/>
    </row>
    <row r="775" spans="1:80" ht="20.100000000000001" customHeight="1" x14ac:dyDescent="0.25">
      <c r="A775" s="23">
        <v>14486</v>
      </c>
      <c r="B775" s="24" t="s">
        <v>668</v>
      </c>
      <c r="C775" s="24" t="s">
        <v>1365</v>
      </c>
      <c r="D775" s="24" t="s">
        <v>1642</v>
      </c>
      <c r="E775" s="66" t="s">
        <v>120</v>
      </c>
      <c r="F775" s="66" t="s">
        <v>121</v>
      </c>
      <c r="G775" s="64">
        <v>30</v>
      </c>
      <c r="H775" s="64">
        <v>6</v>
      </c>
      <c r="I775" s="66" t="s">
        <v>176</v>
      </c>
      <c r="J775" s="72">
        <v>0.05</v>
      </c>
      <c r="K775" s="24" t="s">
        <v>257</v>
      </c>
      <c r="L775" s="24" t="s">
        <v>161</v>
      </c>
      <c r="M775" s="24"/>
      <c r="N775" s="24" t="s">
        <v>125</v>
      </c>
      <c r="O775" s="24" t="str">
        <f t="shared" si="61"/>
        <v>PETUNIA CRAZYTUNIA Cosmic Purple</v>
      </c>
      <c r="P775" s="54">
        <v>775</v>
      </c>
      <c r="Q775" s="54">
        <v>6</v>
      </c>
      <c r="R775" s="20">
        <f t="shared" si="62"/>
        <v>0</v>
      </c>
      <c r="S775" s="20">
        <f t="shared" si="63"/>
        <v>0</v>
      </c>
      <c r="T775" s="20">
        <f t="shared" si="64"/>
        <v>0</v>
      </c>
      <c r="U775" s="303"/>
      <c r="V775" s="304"/>
      <c r="W775" s="304"/>
      <c r="X775" s="304"/>
      <c r="Y775" s="304"/>
      <c r="Z775" s="304"/>
      <c r="AA775" s="304"/>
      <c r="AB775" s="304"/>
      <c r="AC775" s="304"/>
      <c r="AD775" s="44"/>
      <c r="AE775" s="44"/>
      <c r="AF775" s="304"/>
      <c r="AG775" s="304"/>
      <c r="AH775" s="44"/>
      <c r="AI775" s="44"/>
      <c r="AJ775" s="304"/>
      <c r="AK775" s="30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14"/>
      <c r="BV775" s="14"/>
      <c r="BW775" s="14"/>
      <c r="BX775" s="14"/>
      <c r="BY775" s="14"/>
      <c r="BZ775" s="14"/>
      <c r="CA775" s="14"/>
      <c r="CB775" s="14"/>
    </row>
    <row r="776" spans="1:80" ht="20.100000000000001" customHeight="1" x14ac:dyDescent="0.25">
      <c r="A776" s="125">
        <v>26819</v>
      </c>
      <c r="B776" s="126" t="s">
        <v>668</v>
      </c>
      <c r="C776" s="126" t="s">
        <v>1366</v>
      </c>
      <c r="D776" s="126" t="s">
        <v>1642</v>
      </c>
      <c r="E776" s="127" t="s">
        <v>120</v>
      </c>
      <c r="F776" s="127" t="s">
        <v>121</v>
      </c>
      <c r="G776" s="128">
        <v>30</v>
      </c>
      <c r="H776" s="128">
        <v>6</v>
      </c>
      <c r="I776" s="127" t="s">
        <v>176</v>
      </c>
      <c r="J776" s="129">
        <v>0.05</v>
      </c>
      <c r="K776" s="126" t="s">
        <v>257</v>
      </c>
      <c r="L776" s="126" t="s">
        <v>161</v>
      </c>
      <c r="M776" s="126" t="s">
        <v>137</v>
      </c>
      <c r="N776" s="126" t="s">
        <v>125</v>
      </c>
      <c r="O776" s="126" t="str">
        <f t="shared" si="61"/>
        <v>PETUNIA CRAZYTUNIA Cosmic Violet</v>
      </c>
      <c r="P776" s="130">
        <v>776</v>
      </c>
      <c r="Q776" s="130">
        <v>6</v>
      </c>
      <c r="R776" s="20">
        <f t="shared" si="62"/>
        <v>0</v>
      </c>
      <c r="S776" s="20">
        <f t="shared" si="63"/>
        <v>0</v>
      </c>
      <c r="T776" s="20">
        <f t="shared" si="64"/>
        <v>0</v>
      </c>
      <c r="U776" s="303"/>
      <c r="V776" s="304"/>
      <c r="W776" s="304"/>
      <c r="X776" s="304"/>
      <c r="Y776" s="304"/>
      <c r="Z776" s="304"/>
      <c r="AA776" s="304"/>
      <c r="AB776" s="304"/>
      <c r="AC776" s="304"/>
      <c r="AD776" s="158"/>
      <c r="AE776" s="158"/>
      <c r="AF776" s="304"/>
      <c r="AG776" s="304"/>
      <c r="AH776" s="158"/>
      <c r="AI776" s="158"/>
      <c r="AJ776" s="304"/>
      <c r="AK776" s="304"/>
      <c r="AL776" s="158"/>
      <c r="AM776" s="158"/>
      <c r="AN776" s="158"/>
      <c r="AO776" s="158"/>
      <c r="AP776" s="158"/>
      <c r="AQ776" s="158"/>
      <c r="AR776" s="158"/>
      <c r="AS776" s="158"/>
      <c r="AT776" s="158"/>
      <c r="AU776" s="158"/>
      <c r="AV776" s="158"/>
      <c r="AW776" s="158"/>
      <c r="AX776" s="158"/>
      <c r="AY776" s="158"/>
      <c r="AZ776" s="158"/>
      <c r="BA776" s="158"/>
      <c r="BB776" s="158"/>
      <c r="BC776" s="158"/>
      <c r="BD776" s="158"/>
      <c r="BE776" s="158"/>
      <c r="BF776" s="158"/>
      <c r="BG776" s="158"/>
      <c r="BH776" s="158"/>
      <c r="BI776" s="158"/>
      <c r="BJ776" s="158"/>
      <c r="BK776" s="158"/>
      <c r="BL776" s="158"/>
      <c r="BM776" s="158"/>
      <c r="BN776" s="158"/>
      <c r="BO776" s="158"/>
      <c r="BP776" s="158"/>
      <c r="BQ776" s="158"/>
      <c r="BR776" s="158"/>
      <c r="BS776" s="158"/>
      <c r="BT776" s="158"/>
      <c r="BU776" s="14"/>
      <c r="BV776" s="14"/>
      <c r="BW776" s="14"/>
      <c r="BX776" s="14"/>
      <c r="BY776" s="14"/>
      <c r="BZ776" s="14"/>
      <c r="CA776" s="14"/>
      <c r="CB776" s="14"/>
    </row>
    <row r="777" spans="1:80" ht="20.100000000000001" customHeight="1" x14ac:dyDescent="0.25">
      <c r="A777" s="23">
        <v>14488</v>
      </c>
      <c r="B777" s="24" t="s">
        <v>668</v>
      </c>
      <c r="C777" s="24" t="s">
        <v>1368</v>
      </c>
      <c r="D777" s="24" t="s">
        <v>1642</v>
      </c>
      <c r="E777" s="66" t="s">
        <v>120</v>
      </c>
      <c r="F777" s="66" t="s">
        <v>121</v>
      </c>
      <c r="G777" s="64">
        <v>30</v>
      </c>
      <c r="H777" s="64">
        <v>6</v>
      </c>
      <c r="I777" s="66" t="s">
        <v>176</v>
      </c>
      <c r="J777" s="72">
        <v>0.05</v>
      </c>
      <c r="K777" s="24" t="s">
        <v>257</v>
      </c>
      <c r="L777" s="24" t="s">
        <v>161</v>
      </c>
      <c r="M777" s="24"/>
      <c r="N777" s="24" t="s">
        <v>125</v>
      </c>
      <c r="O777" s="24" t="str">
        <f t="shared" si="61"/>
        <v>PETUNIA CRAZYTUNIA Lucky Lilac</v>
      </c>
      <c r="P777" s="54">
        <v>777</v>
      </c>
      <c r="Q777" s="54">
        <v>6</v>
      </c>
      <c r="R777" s="20">
        <f t="shared" si="62"/>
        <v>0</v>
      </c>
      <c r="S777" s="20">
        <f t="shared" si="63"/>
        <v>0</v>
      </c>
      <c r="T777" s="20">
        <f t="shared" si="64"/>
        <v>0</v>
      </c>
      <c r="U777" s="303"/>
      <c r="V777" s="304"/>
      <c r="W777" s="304"/>
      <c r="X777" s="304"/>
      <c r="Y777" s="304"/>
      <c r="Z777" s="304"/>
      <c r="AA777" s="304"/>
      <c r="AB777" s="304"/>
      <c r="AC777" s="304"/>
      <c r="AD777" s="44"/>
      <c r="AE777" s="44"/>
      <c r="AF777" s="304"/>
      <c r="AG777" s="304"/>
      <c r="AH777" s="44"/>
      <c r="AI777" s="44"/>
      <c r="AJ777" s="304"/>
      <c r="AK777" s="30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14"/>
      <c r="BV777" s="14"/>
      <c r="BW777" s="14"/>
      <c r="BX777" s="14"/>
      <c r="BY777" s="14"/>
      <c r="BZ777" s="14"/>
      <c r="CA777" s="14"/>
      <c r="CB777" s="14"/>
    </row>
    <row r="778" spans="1:80" ht="20.100000000000001" customHeight="1" x14ac:dyDescent="0.25">
      <c r="A778" s="125">
        <v>12133</v>
      </c>
      <c r="B778" s="126" t="s">
        <v>668</v>
      </c>
      <c r="C778" s="126" t="s">
        <v>669</v>
      </c>
      <c r="D778" s="126" t="s">
        <v>1642</v>
      </c>
      <c r="E778" s="127" t="s">
        <v>120</v>
      </c>
      <c r="F778" s="127" t="s">
        <v>121</v>
      </c>
      <c r="G778" s="128">
        <v>30</v>
      </c>
      <c r="H778" s="128">
        <v>6</v>
      </c>
      <c r="I778" s="127" t="s">
        <v>176</v>
      </c>
      <c r="J778" s="129">
        <v>0.05</v>
      </c>
      <c r="K778" s="126" t="s">
        <v>257</v>
      </c>
      <c r="L778" s="126" t="s">
        <v>161</v>
      </c>
      <c r="M778" s="126"/>
      <c r="N778" s="126" t="s">
        <v>125</v>
      </c>
      <c r="O778" s="126" t="str">
        <f t="shared" si="61"/>
        <v>PETUNIA CRAZYTUNIA Mandeville</v>
      </c>
      <c r="P778" s="130">
        <v>778</v>
      </c>
      <c r="Q778" s="130">
        <v>6</v>
      </c>
      <c r="R778" s="20">
        <f t="shared" si="62"/>
        <v>0</v>
      </c>
      <c r="S778" s="20">
        <f t="shared" si="63"/>
        <v>0</v>
      </c>
      <c r="T778" s="20">
        <f t="shared" si="64"/>
        <v>0</v>
      </c>
      <c r="U778" s="303"/>
      <c r="V778" s="304"/>
      <c r="W778" s="304"/>
      <c r="X778" s="304"/>
      <c r="Y778" s="304"/>
      <c r="Z778" s="304"/>
      <c r="AA778" s="304"/>
      <c r="AB778" s="304"/>
      <c r="AC778" s="304"/>
      <c r="AD778" s="158"/>
      <c r="AE778" s="158"/>
      <c r="AF778" s="304"/>
      <c r="AG778" s="304"/>
      <c r="AH778" s="158"/>
      <c r="AI778" s="158"/>
      <c r="AJ778" s="304"/>
      <c r="AK778" s="304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4"/>
      <c r="BV778" s="14"/>
      <c r="BW778" s="14"/>
      <c r="BX778" s="14"/>
      <c r="BY778" s="14"/>
      <c r="BZ778" s="14"/>
      <c r="CA778" s="14"/>
      <c r="CB778" s="14"/>
    </row>
    <row r="779" spans="1:80" ht="20.100000000000001" customHeight="1" x14ac:dyDescent="0.25">
      <c r="A779" s="23">
        <v>23796</v>
      </c>
      <c r="B779" s="24" t="s">
        <v>668</v>
      </c>
      <c r="C779" s="24" t="s">
        <v>670</v>
      </c>
      <c r="D779" s="24" t="s">
        <v>1642</v>
      </c>
      <c r="E779" s="66" t="s">
        <v>120</v>
      </c>
      <c r="F779" s="66" t="s">
        <v>121</v>
      </c>
      <c r="G779" s="64">
        <v>30</v>
      </c>
      <c r="H779" s="64">
        <v>6</v>
      </c>
      <c r="I779" s="66" t="s">
        <v>176</v>
      </c>
      <c r="J779" s="72">
        <v>0.05</v>
      </c>
      <c r="K779" s="24" t="s">
        <v>257</v>
      </c>
      <c r="L779" s="24" t="s">
        <v>161</v>
      </c>
      <c r="M779" s="24"/>
      <c r="N779" s="24" t="s">
        <v>125</v>
      </c>
      <c r="O779" s="24" t="str">
        <f t="shared" ref="O779:O841" si="65">_xlfn.CONCAT(B779," ", C779)</f>
        <v xml:space="preserve">PETUNIA CRAZYTUNIA Mayan Sunset </v>
      </c>
      <c r="P779" s="54">
        <v>779</v>
      </c>
      <c r="Q779" s="54">
        <v>6</v>
      </c>
      <c r="R779" s="20">
        <f t="shared" si="62"/>
        <v>0</v>
      </c>
      <c r="S779" s="20">
        <f t="shared" si="63"/>
        <v>0</v>
      </c>
      <c r="T779" s="20">
        <f t="shared" si="64"/>
        <v>0</v>
      </c>
      <c r="U779" s="303"/>
      <c r="V779" s="304"/>
      <c r="W779" s="304"/>
      <c r="X779" s="304"/>
      <c r="Y779" s="304"/>
      <c r="Z779" s="304"/>
      <c r="AA779" s="304"/>
      <c r="AB779" s="304"/>
      <c r="AC779" s="304"/>
      <c r="AD779" s="44"/>
      <c r="AE779" s="44"/>
      <c r="AF779" s="304"/>
      <c r="AG779" s="304"/>
      <c r="AH779" s="44"/>
      <c r="AI779" s="44"/>
      <c r="AJ779" s="304"/>
      <c r="AK779" s="30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14"/>
      <c r="BV779" s="14"/>
      <c r="BW779" s="14"/>
      <c r="BX779" s="14"/>
      <c r="BY779" s="14"/>
      <c r="BZ779" s="14"/>
      <c r="CA779" s="14"/>
      <c r="CB779" s="14"/>
    </row>
    <row r="780" spans="1:80" ht="20.100000000000001" customHeight="1" x14ac:dyDescent="0.25">
      <c r="A780" s="125">
        <v>11987</v>
      </c>
      <c r="B780" s="126" t="s">
        <v>668</v>
      </c>
      <c r="C780" s="126" t="s">
        <v>397</v>
      </c>
      <c r="D780" s="126" t="s">
        <v>1642</v>
      </c>
      <c r="E780" s="127" t="s">
        <v>120</v>
      </c>
      <c r="F780" s="127" t="s">
        <v>121</v>
      </c>
      <c r="G780" s="128">
        <v>30</v>
      </c>
      <c r="H780" s="128">
        <v>6</v>
      </c>
      <c r="I780" s="127" t="s">
        <v>176</v>
      </c>
      <c r="J780" s="129">
        <v>0.05</v>
      </c>
      <c r="K780" s="126" t="s">
        <v>257</v>
      </c>
      <c r="L780" s="126" t="s">
        <v>161</v>
      </c>
      <c r="M780" s="126"/>
      <c r="N780" s="126" t="s">
        <v>125</v>
      </c>
      <c r="O780" s="126" t="str">
        <f t="shared" si="65"/>
        <v xml:space="preserve">PETUNIA CRAZYTUNIA Variés </v>
      </c>
      <c r="P780" s="130">
        <v>780</v>
      </c>
      <c r="Q780" s="130">
        <v>6</v>
      </c>
      <c r="R780" s="20">
        <f t="shared" si="62"/>
        <v>0</v>
      </c>
      <c r="S780" s="20">
        <f t="shared" si="63"/>
        <v>0</v>
      </c>
      <c r="T780" s="20">
        <f t="shared" si="64"/>
        <v>0</v>
      </c>
      <c r="U780" s="303"/>
      <c r="V780" s="304"/>
      <c r="W780" s="304"/>
      <c r="X780" s="304"/>
      <c r="Y780" s="304"/>
      <c r="Z780" s="304"/>
      <c r="AA780" s="304"/>
      <c r="AB780" s="304"/>
      <c r="AC780" s="304"/>
      <c r="AD780" s="158"/>
      <c r="AE780" s="158"/>
      <c r="AF780" s="304"/>
      <c r="AG780" s="304"/>
      <c r="AH780" s="158"/>
      <c r="AI780" s="158"/>
      <c r="AJ780" s="304"/>
      <c r="AK780" s="304"/>
      <c r="AL780" s="158"/>
      <c r="AM780" s="158"/>
      <c r="AN780" s="158"/>
      <c r="AO780" s="158"/>
      <c r="AP780" s="158"/>
      <c r="AQ780" s="158"/>
      <c r="AR780" s="158"/>
      <c r="AS780" s="158"/>
      <c r="AT780" s="158"/>
      <c r="AU780" s="158"/>
      <c r="AV780" s="158"/>
      <c r="AW780" s="158"/>
      <c r="AX780" s="158"/>
      <c r="AY780" s="158"/>
      <c r="AZ780" s="158"/>
      <c r="BA780" s="158"/>
      <c r="BB780" s="158"/>
      <c r="BC780" s="158"/>
      <c r="BD780" s="158"/>
      <c r="BE780" s="158"/>
      <c r="BF780" s="158"/>
      <c r="BG780" s="158"/>
      <c r="BH780" s="158"/>
      <c r="BI780" s="158"/>
      <c r="BJ780" s="158"/>
      <c r="BK780" s="158"/>
      <c r="BL780" s="158"/>
      <c r="BM780" s="158"/>
      <c r="BN780" s="158"/>
      <c r="BO780" s="158"/>
      <c r="BP780" s="158"/>
      <c r="BQ780" s="158"/>
      <c r="BR780" s="158"/>
      <c r="BS780" s="158"/>
      <c r="BT780" s="158"/>
      <c r="BU780" s="14"/>
      <c r="BV780" s="14"/>
      <c r="BW780" s="14"/>
      <c r="BX780" s="14"/>
      <c r="BY780" s="14"/>
      <c r="BZ780" s="14"/>
      <c r="CA780" s="14"/>
      <c r="CB780" s="14"/>
    </row>
    <row r="781" spans="1:80" ht="20.100000000000001" customHeight="1" x14ac:dyDescent="0.25">
      <c r="A781" s="146"/>
      <c r="B781" s="163" t="s">
        <v>678</v>
      </c>
      <c r="C781" s="147"/>
      <c r="D781" s="147"/>
      <c r="E781" s="148"/>
      <c r="F781" s="148"/>
      <c r="G781" s="148"/>
      <c r="H781" s="266"/>
      <c r="I781" s="148"/>
      <c r="J781" s="149"/>
      <c r="K781" s="147"/>
      <c r="L781" s="147" t="s">
        <v>131</v>
      </c>
      <c r="M781" s="147"/>
      <c r="N781" s="147"/>
      <c r="O781" s="147" t="str">
        <f t="shared" si="65"/>
        <v xml:space="preserve">PETUNIA SURFINIA </v>
      </c>
      <c r="P781" s="150">
        <v>781</v>
      </c>
      <c r="Q781" s="150"/>
      <c r="R781" s="20"/>
      <c r="S781" s="20"/>
      <c r="T781" s="20"/>
      <c r="U781" s="506"/>
      <c r="V781" s="507"/>
      <c r="W781" s="507"/>
      <c r="X781" s="507"/>
      <c r="Y781" s="507"/>
      <c r="Z781" s="507"/>
      <c r="AA781" s="507"/>
      <c r="AB781" s="507"/>
      <c r="AC781" s="507"/>
      <c r="AD781" s="507"/>
      <c r="AE781" s="507"/>
      <c r="AF781" s="507"/>
      <c r="AG781" s="507"/>
      <c r="AH781" s="507"/>
      <c r="AI781" s="507"/>
      <c r="AJ781" s="507"/>
      <c r="AK781" s="507"/>
      <c r="AL781" s="507"/>
      <c r="AM781" s="507"/>
      <c r="AN781" s="507"/>
      <c r="AO781" s="507"/>
      <c r="AP781" s="507"/>
      <c r="AQ781" s="507"/>
      <c r="AR781" s="507"/>
      <c r="AS781" s="507"/>
      <c r="AT781" s="507"/>
      <c r="AU781" s="507"/>
      <c r="AV781" s="507"/>
      <c r="AW781" s="507"/>
      <c r="AX781" s="507"/>
      <c r="AY781" s="507"/>
      <c r="AZ781" s="507"/>
      <c r="BA781" s="507"/>
      <c r="BB781" s="507"/>
      <c r="BC781" s="507"/>
      <c r="BD781" s="507"/>
      <c r="BE781" s="507"/>
      <c r="BF781" s="507"/>
      <c r="BG781" s="507"/>
      <c r="BH781" s="507"/>
      <c r="BI781" s="507"/>
      <c r="BJ781" s="507"/>
      <c r="BK781" s="507"/>
      <c r="BL781" s="507"/>
      <c r="BM781" s="507"/>
      <c r="BN781" s="507"/>
      <c r="BO781" s="507"/>
      <c r="BP781" s="507"/>
      <c r="BQ781" s="507"/>
      <c r="BR781" s="507"/>
      <c r="BS781" s="507"/>
      <c r="BT781" s="507"/>
      <c r="BU781" s="14"/>
      <c r="BV781" s="14"/>
      <c r="BW781" s="14"/>
      <c r="BX781" s="14"/>
      <c r="BY781" s="14"/>
      <c r="BZ781" s="14"/>
      <c r="CA781" s="14"/>
      <c r="CB781" s="14"/>
    </row>
    <row r="782" spans="1:80" ht="20.100000000000001" customHeight="1" x14ac:dyDescent="0.25">
      <c r="A782" s="23">
        <v>25205</v>
      </c>
      <c r="B782" s="24" t="s">
        <v>678</v>
      </c>
      <c r="C782" s="24" t="s">
        <v>1369</v>
      </c>
      <c r="D782" s="24" t="s">
        <v>1642</v>
      </c>
      <c r="E782" s="66" t="s">
        <v>120</v>
      </c>
      <c r="F782" s="66" t="s">
        <v>121</v>
      </c>
      <c r="G782" s="64">
        <v>30</v>
      </c>
      <c r="H782" s="64">
        <v>6</v>
      </c>
      <c r="I782" s="66" t="s">
        <v>176</v>
      </c>
      <c r="J782" s="72">
        <v>0.06</v>
      </c>
      <c r="K782" s="24" t="s">
        <v>257</v>
      </c>
      <c r="L782" s="24" t="s">
        <v>161</v>
      </c>
      <c r="M782" s="24"/>
      <c r="N782" s="24" t="s">
        <v>125</v>
      </c>
      <c r="O782" s="24" t="str">
        <f t="shared" si="65"/>
        <v>PETUNIA SURFINIA Big Pink</v>
      </c>
      <c r="P782" s="54">
        <v>782</v>
      </c>
      <c r="Q782" s="54">
        <v>6</v>
      </c>
      <c r="R782" s="20">
        <f t="shared" si="62"/>
        <v>0</v>
      </c>
      <c r="S782" s="20">
        <f t="shared" si="63"/>
        <v>0</v>
      </c>
      <c r="T782" s="20">
        <f t="shared" si="64"/>
        <v>0</v>
      </c>
      <c r="U782" s="303"/>
      <c r="V782" s="304"/>
      <c r="W782" s="304"/>
      <c r="X782" s="304"/>
      <c r="Y782" s="304"/>
      <c r="Z782" s="304"/>
      <c r="AA782" s="304"/>
      <c r="AB782" s="304"/>
      <c r="AC782" s="304"/>
      <c r="AD782" s="44"/>
      <c r="AE782" s="44"/>
      <c r="AF782" s="304"/>
      <c r="AG782" s="304"/>
      <c r="AH782" s="44"/>
      <c r="AI782" s="44"/>
      <c r="AJ782" s="304"/>
      <c r="AK782" s="30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14"/>
      <c r="BV782" s="14"/>
      <c r="BW782" s="14"/>
      <c r="BX782" s="14"/>
      <c r="BY782" s="14"/>
      <c r="BZ782" s="14"/>
      <c r="CA782" s="14"/>
      <c r="CB782" s="14"/>
    </row>
    <row r="783" spans="1:80" ht="20.100000000000001" customHeight="1" x14ac:dyDescent="0.25">
      <c r="A783" s="125">
        <v>25206</v>
      </c>
      <c r="B783" s="126" t="s">
        <v>678</v>
      </c>
      <c r="C783" s="126" t="s">
        <v>1069</v>
      </c>
      <c r="D783" s="126" t="s">
        <v>1642</v>
      </c>
      <c r="E783" s="127" t="s">
        <v>120</v>
      </c>
      <c r="F783" s="127" t="s">
        <v>121</v>
      </c>
      <c r="G783" s="128">
        <v>30</v>
      </c>
      <c r="H783" s="128">
        <v>6</v>
      </c>
      <c r="I783" s="127" t="s">
        <v>176</v>
      </c>
      <c r="J783" s="129">
        <v>0.06</v>
      </c>
      <c r="K783" s="126" t="s">
        <v>257</v>
      </c>
      <c r="L783" s="126" t="s">
        <v>161</v>
      </c>
      <c r="M783" s="126"/>
      <c r="N783" s="126" t="s">
        <v>125</v>
      </c>
      <c r="O783" s="126" t="str">
        <f t="shared" si="65"/>
        <v>PETUNIA SURFINIA Big Red</v>
      </c>
      <c r="P783" s="130">
        <v>783</v>
      </c>
      <c r="Q783" s="130">
        <v>6</v>
      </c>
      <c r="R783" s="20">
        <f t="shared" si="62"/>
        <v>0</v>
      </c>
      <c r="S783" s="20">
        <f t="shared" si="63"/>
        <v>0</v>
      </c>
      <c r="T783" s="20">
        <f t="shared" si="64"/>
        <v>0</v>
      </c>
      <c r="U783" s="303"/>
      <c r="V783" s="304"/>
      <c r="W783" s="304"/>
      <c r="X783" s="304"/>
      <c r="Y783" s="304"/>
      <c r="Z783" s="304"/>
      <c r="AA783" s="304"/>
      <c r="AB783" s="304"/>
      <c r="AC783" s="304"/>
      <c r="AD783" s="158"/>
      <c r="AE783" s="158"/>
      <c r="AF783" s="304"/>
      <c r="AG783" s="304"/>
      <c r="AH783" s="158"/>
      <c r="AI783" s="158"/>
      <c r="AJ783" s="304"/>
      <c r="AK783" s="304"/>
      <c r="AL783" s="158"/>
      <c r="AM783" s="158"/>
      <c r="AN783" s="158"/>
      <c r="AO783" s="158"/>
      <c r="AP783" s="158"/>
      <c r="AQ783" s="158"/>
      <c r="AR783" s="158"/>
      <c r="AS783" s="158"/>
      <c r="AT783" s="158"/>
      <c r="AU783" s="158"/>
      <c r="AV783" s="158"/>
      <c r="AW783" s="158"/>
      <c r="AX783" s="158"/>
      <c r="AY783" s="158"/>
      <c r="AZ783" s="158"/>
      <c r="BA783" s="158"/>
      <c r="BB783" s="158"/>
      <c r="BC783" s="158"/>
      <c r="BD783" s="158"/>
      <c r="BE783" s="158"/>
      <c r="BF783" s="158"/>
      <c r="BG783" s="158"/>
      <c r="BH783" s="158"/>
      <c r="BI783" s="158"/>
      <c r="BJ783" s="158"/>
      <c r="BK783" s="158"/>
      <c r="BL783" s="158"/>
      <c r="BM783" s="158"/>
      <c r="BN783" s="158"/>
      <c r="BO783" s="158"/>
      <c r="BP783" s="158"/>
      <c r="BQ783" s="158"/>
      <c r="BR783" s="158"/>
      <c r="BS783" s="158"/>
      <c r="BT783" s="158"/>
      <c r="BU783" s="14"/>
      <c r="BV783" s="14"/>
      <c r="BW783" s="14"/>
      <c r="BX783" s="14"/>
      <c r="BY783" s="14"/>
      <c r="BZ783" s="14"/>
      <c r="CA783" s="14"/>
      <c r="CB783" s="14"/>
    </row>
    <row r="784" spans="1:80" ht="20.100000000000001" customHeight="1" x14ac:dyDescent="0.25">
      <c r="A784" s="23">
        <v>2672</v>
      </c>
      <c r="B784" s="24" t="s">
        <v>678</v>
      </c>
      <c r="C784" s="24" t="s">
        <v>630</v>
      </c>
      <c r="D784" s="24" t="s">
        <v>1642</v>
      </c>
      <c r="E784" s="66" t="s">
        <v>120</v>
      </c>
      <c r="F784" s="66" t="s">
        <v>121</v>
      </c>
      <c r="G784" s="64">
        <v>30</v>
      </c>
      <c r="H784" s="64">
        <v>6</v>
      </c>
      <c r="I784" s="66" t="s">
        <v>176</v>
      </c>
      <c r="J784" s="72">
        <v>0.06</v>
      </c>
      <c r="K784" s="24" t="s">
        <v>257</v>
      </c>
      <c r="L784" s="24" t="s">
        <v>161</v>
      </c>
      <c r="M784" s="24"/>
      <c r="N784" s="24" t="s">
        <v>125</v>
      </c>
      <c r="O784" s="24" t="str">
        <f t="shared" si="65"/>
        <v xml:space="preserve">PETUNIA SURFINIA Burgundy </v>
      </c>
      <c r="P784" s="54">
        <v>784</v>
      </c>
      <c r="Q784" s="54">
        <v>6</v>
      </c>
      <c r="R784" s="20">
        <f t="shared" si="62"/>
        <v>0</v>
      </c>
      <c r="S784" s="20">
        <f t="shared" si="63"/>
        <v>0</v>
      </c>
      <c r="T784" s="20">
        <f t="shared" si="64"/>
        <v>0</v>
      </c>
      <c r="U784" s="303"/>
      <c r="V784" s="304"/>
      <c r="W784" s="304"/>
      <c r="X784" s="304"/>
      <c r="Y784" s="304"/>
      <c r="Z784" s="304"/>
      <c r="AA784" s="304"/>
      <c r="AB784" s="304"/>
      <c r="AC784" s="304"/>
      <c r="AD784" s="44"/>
      <c r="AE784" s="44"/>
      <c r="AF784" s="304"/>
      <c r="AG784" s="304"/>
      <c r="AH784" s="44"/>
      <c r="AI784" s="44"/>
      <c r="AJ784" s="304"/>
      <c r="AK784" s="30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14"/>
      <c r="BV784" s="14"/>
      <c r="BW784" s="14"/>
      <c r="BX784" s="14"/>
      <c r="BY784" s="14"/>
      <c r="BZ784" s="14"/>
      <c r="CA784" s="14"/>
      <c r="CB784" s="14"/>
    </row>
    <row r="785" spans="1:80" ht="20.100000000000001" customHeight="1" x14ac:dyDescent="0.25">
      <c r="A785" s="125">
        <v>25207</v>
      </c>
      <c r="B785" s="126" t="s">
        <v>678</v>
      </c>
      <c r="C785" s="126" t="s">
        <v>679</v>
      </c>
      <c r="D785" s="126" t="s">
        <v>1642</v>
      </c>
      <c r="E785" s="127" t="s">
        <v>120</v>
      </c>
      <c r="F785" s="127" t="s">
        <v>121</v>
      </c>
      <c r="G785" s="128">
        <v>30</v>
      </c>
      <c r="H785" s="128">
        <v>6</v>
      </c>
      <c r="I785" s="127" t="s">
        <v>176</v>
      </c>
      <c r="J785" s="129">
        <v>0.06</v>
      </c>
      <c r="K785" s="126" t="s">
        <v>257</v>
      </c>
      <c r="L785" s="126" t="s">
        <v>161</v>
      </c>
      <c r="M785" s="126"/>
      <c r="N785" s="126" t="s">
        <v>125</v>
      </c>
      <c r="O785" s="126" t="str">
        <f t="shared" si="65"/>
        <v>PETUNIA SURFINIA Burgundy Yellow Picotee</v>
      </c>
      <c r="P785" s="130">
        <v>785</v>
      </c>
      <c r="Q785" s="130">
        <v>6</v>
      </c>
      <c r="R785" s="20">
        <f t="shared" si="62"/>
        <v>0</v>
      </c>
      <c r="S785" s="20">
        <f t="shared" si="63"/>
        <v>0</v>
      </c>
      <c r="T785" s="20">
        <f t="shared" si="64"/>
        <v>0</v>
      </c>
      <c r="U785" s="303"/>
      <c r="V785" s="304"/>
      <c r="W785" s="304"/>
      <c r="X785" s="304"/>
      <c r="Y785" s="304"/>
      <c r="Z785" s="304"/>
      <c r="AA785" s="304"/>
      <c r="AB785" s="304"/>
      <c r="AC785" s="304"/>
      <c r="AD785" s="158"/>
      <c r="AE785" s="158"/>
      <c r="AF785" s="304"/>
      <c r="AG785" s="304"/>
      <c r="AH785" s="158"/>
      <c r="AI785" s="158"/>
      <c r="AJ785" s="304"/>
      <c r="AK785" s="304"/>
      <c r="AL785" s="158"/>
      <c r="AM785" s="158"/>
      <c r="AN785" s="158"/>
      <c r="AO785" s="158"/>
      <c r="AP785" s="158"/>
      <c r="AQ785" s="158"/>
      <c r="AR785" s="158"/>
      <c r="AS785" s="158"/>
      <c r="AT785" s="158"/>
      <c r="AU785" s="158"/>
      <c r="AV785" s="158"/>
      <c r="AW785" s="158"/>
      <c r="AX785" s="158"/>
      <c r="AY785" s="158"/>
      <c r="AZ785" s="158"/>
      <c r="BA785" s="158"/>
      <c r="BB785" s="158"/>
      <c r="BC785" s="158"/>
      <c r="BD785" s="158"/>
      <c r="BE785" s="158"/>
      <c r="BF785" s="158"/>
      <c r="BG785" s="158"/>
      <c r="BH785" s="158"/>
      <c r="BI785" s="158"/>
      <c r="BJ785" s="158"/>
      <c r="BK785" s="158"/>
      <c r="BL785" s="158"/>
      <c r="BM785" s="158"/>
      <c r="BN785" s="158"/>
      <c r="BO785" s="158"/>
      <c r="BP785" s="158"/>
      <c r="BQ785" s="158"/>
      <c r="BR785" s="158"/>
      <c r="BS785" s="158"/>
      <c r="BT785" s="158"/>
      <c r="BU785" s="14"/>
      <c r="BV785" s="14"/>
      <c r="BW785" s="14"/>
      <c r="BX785" s="14"/>
      <c r="BY785" s="14"/>
      <c r="BZ785" s="14"/>
      <c r="CA785" s="14"/>
      <c r="CB785" s="14"/>
    </row>
    <row r="786" spans="1:80" ht="20.100000000000001" customHeight="1" x14ac:dyDescent="0.25">
      <c r="A786" s="23">
        <v>13699</v>
      </c>
      <c r="B786" s="24" t="s">
        <v>678</v>
      </c>
      <c r="C786" s="24" t="s">
        <v>1370</v>
      </c>
      <c r="D786" s="24" t="s">
        <v>1642</v>
      </c>
      <c r="E786" s="66" t="s">
        <v>120</v>
      </c>
      <c r="F786" s="66" t="s">
        <v>121</v>
      </c>
      <c r="G786" s="64">
        <v>30</v>
      </c>
      <c r="H786" s="64">
        <v>6</v>
      </c>
      <c r="I786" s="66" t="s">
        <v>176</v>
      </c>
      <c r="J786" s="72">
        <v>0.06</v>
      </c>
      <c r="K786" s="24" t="s">
        <v>257</v>
      </c>
      <c r="L786" s="24" t="s">
        <v>161</v>
      </c>
      <c r="M786" s="24"/>
      <c r="N786" s="24" t="s">
        <v>125</v>
      </c>
      <c r="O786" s="24" t="str">
        <f t="shared" si="65"/>
        <v xml:space="preserve">PETUNIA SURFINIA Coral Morn </v>
      </c>
      <c r="P786" s="54">
        <v>786</v>
      </c>
      <c r="Q786" s="54">
        <v>6</v>
      </c>
      <c r="R786" s="20">
        <f t="shared" si="62"/>
        <v>0</v>
      </c>
      <c r="S786" s="20">
        <f t="shared" si="63"/>
        <v>0</v>
      </c>
      <c r="T786" s="20">
        <f t="shared" si="64"/>
        <v>0</v>
      </c>
      <c r="U786" s="303"/>
      <c r="V786" s="304"/>
      <c r="W786" s="304"/>
      <c r="X786" s="304"/>
      <c r="Y786" s="304"/>
      <c r="Z786" s="304"/>
      <c r="AA786" s="304"/>
      <c r="AB786" s="304"/>
      <c r="AC786" s="304"/>
      <c r="AD786" s="44"/>
      <c r="AE786" s="44"/>
      <c r="AF786" s="304"/>
      <c r="AG786" s="304"/>
      <c r="AH786" s="44"/>
      <c r="AI786" s="44"/>
      <c r="AJ786" s="304"/>
      <c r="AK786" s="30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14"/>
      <c r="BV786" s="14"/>
      <c r="BW786" s="14"/>
      <c r="BX786" s="14"/>
      <c r="BY786" s="14"/>
      <c r="BZ786" s="14"/>
      <c r="CA786" s="14"/>
      <c r="CB786" s="14"/>
    </row>
    <row r="787" spans="1:80" ht="20.100000000000001" customHeight="1" x14ac:dyDescent="0.25">
      <c r="A787" s="125">
        <v>11619</v>
      </c>
      <c r="B787" s="126" t="s">
        <v>678</v>
      </c>
      <c r="C787" s="126" t="s">
        <v>1371</v>
      </c>
      <c r="D787" s="126" t="s">
        <v>1642</v>
      </c>
      <c r="E787" s="127" t="s">
        <v>120</v>
      </c>
      <c r="F787" s="127" t="s">
        <v>121</v>
      </c>
      <c r="G787" s="128">
        <v>30</v>
      </c>
      <c r="H787" s="128">
        <v>6</v>
      </c>
      <c r="I787" s="127" t="s">
        <v>176</v>
      </c>
      <c r="J787" s="129">
        <v>0.06</v>
      </c>
      <c r="K787" s="126" t="s">
        <v>257</v>
      </c>
      <c r="L787" s="126" t="s">
        <v>161</v>
      </c>
      <c r="M787" s="126"/>
      <c r="N787" s="126" t="s">
        <v>125</v>
      </c>
      <c r="O787" s="126" t="str">
        <f t="shared" si="65"/>
        <v xml:space="preserve">PETUNIA SURFINIA Deep Red </v>
      </c>
      <c r="P787" s="130">
        <v>787</v>
      </c>
      <c r="Q787" s="130">
        <v>6</v>
      </c>
      <c r="R787" s="20">
        <f t="shared" ref="R787:R849" si="66">IF(INT(S787)*10=S787*10,,"ERREUR")</f>
        <v>0</v>
      </c>
      <c r="S787" s="20">
        <f t="shared" ref="S787:S849" si="67">T787/G787</f>
        <v>0</v>
      </c>
      <c r="T787" s="20">
        <f t="shared" ref="T787:T849" si="68">SUM(U787:BT787)</f>
        <v>0</v>
      </c>
      <c r="U787" s="303"/>
      <c r="V787" s="304"/>
      <c r="W787" s="304"/>
      <c r="X787" s="304"/>
      <c r="Y787" s="304"/>
      <c r="Z787" s="304"/>
      <c r="AA787" s="304"/>
      <c r="AB787" s="304"/>
      <c r="AC787" s="304"/>
      <c r="AD787" s="158"/>
      <c r="AE787" s="158"/>
      <c r="AF787" s="304"/>
      <c r="AG787" s="304"/>
      <c r="AH787" s="158"/>
      <c r="AI787" s="158"/>
      <c r="AJ787" s="304"/>
      <c r="AK787" s="304"/>
      <c r="AL787" s="158"/>
      <c r="AM787" s="158"/>
      <c r="AN787" s="158"/>
      <c r="AO787" s="158"/>
      <c r="AP787" s="158"/>
      <c r="AQ787" s="158"/>
      <c r="AR787" s="158"/>
      <c r="AS787" s="158"/>
      <c r="AT787" s="158"/>
      <c r="AU787" s="158"/>
      <c r="AV787" s="158"/>
      <c r="AW787" s="158"/>
      <c r="AX787" s="158"/>
      <c r="AY787" s="158"/>
      <c r="AZ787" s="158"/>
      <c r="BA787" s="158"/>
      <c r="BB787" s="158"/>
      <c r="BC787" s="158"/>
      <c r="BD787" s="158"/>
      <c r="BE787" s="158"/>
      <c r="BF787" s="158"/>
      <c r="BG787" s="158"/>
      <c r="BH787" s="158"/>
      <c r="BI787" s="158"/>
      <c r="BJ787" s="158"/>
      <c r="BK787" s="158"/>
      <c r="BL787" s="158"/>
      <c r="BM787" s="158"/>
      <c r="BN787" s="158"/>
      <c r="BO787" s="158"/>
      <c r="BP787" s="158"/>
      <c r="BQ787" s="158"/>
      <c r="BR787" s="158"/>
      <c r="BS787" s="158"/>
      <c r="BT787" s="158"/>
      <c r="BU787" s="14"/>
      <c r="BV787" s="14"/>
      <c r="BW787" s="14"/>
      <c r="BX787" s="14"/>
      <c r="BY787" s="14"/>
      <c r="BZ787" s="14"/>
      <c r="CA787" s="14"/>
      <c r="CB787" s="14"/>
    </row>
    <row r="788" spans="1:80" ht="20.100000000000001" customHeight="1" x14ac:dyDescent="0.25">
      <c r="A788" s="23">
        <v>2972</v>
      </c>
      <c r="B788" s="24" t="s">
        <v>678</v>
      </c>
      <c r="C788" s="24" t="s">
        <v>1372</v>
      </c>
      <c r="D788" s="24" t="s">
        <v>1642</v>
      </c>
      <c r="E788" s="66" t="s">
        <v>120</v>
      </c>
      <c r="F788" s="66" t="s">
        <v>121</v>
      </c>
      <c r="G788" s="64">
        <v>30</v>
      </c>
      <c r="H788" s="64">
        <v>6</v>
      </c>
      <c r="I788" s="66" t="s">
        <v>176</v>
      </c>
      <c r="J788" s="72">
        <v>0.06</v>
      </c>
      <c r="K788" s="24" t="s">
        <v>257</v>
      </c>
      <c r="L788" s="24" t="s">
        <v>161</v>
      </c>
      <c r="M788" s="24"/>
      <c r="N788" s="24" t="s">
        <v>125</v>
      </c>
      <c r="O788" s="24" t="str">
        <f t="shared" si="65"/>
        <v xml:space="preserve">PETUNIA SURFINIA Giant Blue </v>
      </c>
      <c r="P788" s="54">
        <v>788</v>
      </c>
      <c r="Q788" s="54">
        <v>6</v>
      </c>
      <c r="R788" s="20">
        <f t="shared" si="66"/>
        <v>0</v>
      </c>
      <c r="S788" s="20">
        <f t="shared" si="67"/>
        <v>0</v>
      </c>
      <c r="T788" s="20">
        <f t="shared" si="68"/>
        <v>0</v>
      </c>
      <c r="U788" s="303"/>
      <c r="V788" s="304"/>
      <c r="W788" s="304"/>
      <c r="X788" s="304"/>
      <c r="Y788" s="304"/>
      <c r="Z788" s="304"/>
      <c r="AA788" s="304"/>
      <c r="AB788" s="304"/>
      <c r="AC788" s="304"/>
      <c r="AD788" s="44"/>
      <c r="AE788" s="44"/>
      <c r="AF788" s="304"/>
      <c r="AG788" s="304"/>
      <c r="AH788" s="44"/>
      <c r="AI788" s="44"/>
      <c r="AJ788" s="304"/>
      <c r="AK788" s="30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14"/>
      <c r="BV788" s="14"/>
      <c r="BW788" s="14"/>
      <c r="BX788" s="14"/>
      <c r="BY788" s="14"/>
      <c r="BZ788" s="14"/>
      <c r="CA788" s="14"/>
      <c r="CB788" s="14"/>
    </row>
    <row r="789" spans="1:80" ht="20.100000000000001" customHeight="1" x14ac:dyDescent="0.25">
      <c r="A789" s="125">
        <v>1693</v>
      </c>
      <c r="B789" s="126" t="s">
        <v>678</v>
      </c>
      <c r="C789" s="126" t="s">
        <v>1373</v>
      </c>
      <c r="D789" s="126" t="s">
        <v>1642</v>
      </c>
      <c r="E789" s="127" t="s">
        <v>120</v>
      </c>
      <c r="F789" s="127" t="s">
        <v>121</v>
      </c>
      <c r="G789" s="128">
        <v>30</v>
      </c>
      <c r="H789" s="128">
        <v>6</v>
      </c>
      <c r="I789" s="127" t="s">
        <v>176</v>
      </c>
      <c r="J789" s="129">
        <v>0.06</v>
      </c>
      <c r="K789" s="126" t="s">
        <v>257</v>
      </c>
      <c r="L789" s="126" t="s">
        <v>161</v>
      </c>
      <c r="M789" s="126"/>
      <c r="N789" s="126" t="s">
        <v>125</v>
      </c>
      <c r="O789" s="126" t="str">
        <f t="shared" si="65"/>
        <v>PETUNIA SURFINIA Giant Purple</v>
      </c>
      <c r="P789" s="130">
        <v>789</v>
      </c>
      <c r="Q789" s="130">
        <v>6</v>
      </c>
      <c r="R789" s="20">
        <f t="shared" si="66"/>
        <v>0</v>
      </c>
      <c r="S789" s="20">
        <f t="shared" si="67"/>
        <v>0</v>
      </c>
      <c r="T789" s="20">
        <f t="shared" si="68"/>
        <v>0</v>
      </c>
      <c r="U789" s="303"/>
      <c r="V789" s="304"/>
      <c r="W789" s="304"/>
      <c r="X789" s="304"/>
      <c r="Y789" s="304"/>
      <c r="Z789" s="304"/>
      <c r="AA789" s="304"/>
      <c r="AB789" s="304"/>
      <c r="AC789" s="304"/>
      <c r="AD789" s="158"/>
      <c r="AE789" s="158"/>
      <c r="AF789" s="304"/>
      <c r="AG789" s="304"/>
      <c r="AH789" s="158"/>
      <c r="AI789" s="158"/>
      <c r="AJ789" s="304"/>
      <c r="AK789" s="304"/>
      <c r="AL789" s="158"/>
      <c r="AM789" s="158"/>
      <c r="AN789" s="158"/>
      <c r="AO789" s="158"/>
      <c r="AP789" s="158"/>
      <c r="AQ789" s="158"/>
      <c r="AR789" s="158"/>
      <c r="AS789" s="158"/>
      <c r="AT789" s="158"/>
      <c r="AU789" s="158"/>
      <c r="AV789" s="158"/>
      <c r="AW789" s="158"/>
      <c r="AX789" s="158"/>
      <c r="AY789" s="158"/>
      <c r="AZ789" s="158"/>
      <c r="BA789" s="158"/>
      <c r="BB789" s="158"/>
      <c r="BC789" s="158"/>
      <c r="BD789" s="158"/>
      <c r="BE789" s="158"/>
      <c r="BF789" s="158"/>
      <c r="BG789" s="158"/>
      <c r="BH789" s="158"/>
      <c r="BI789" s="158"/>
      <c r="BJ789" s="158"/>
      <c r="BK789" s="158"/>
      <c r="BL789" s="158"/>
      <c r="BM789" s="158"/>
      <c r="BN789" s="158"/>
      <c r="BO789" s="158"/>
      <c r="BP789" s="158"/>
      <c r="BQ789" s="158"/>
      <c r="BR789" s="158"/>
      <c r="BS789" s="158"/>
      <c r="BT789" s="158"/>
      <c r="BU789" s="14"/>
      <c r="BV789" s="14"/>
      <c r="BW789" s="14"/>
      <c r="BX789" s="14"/>
      <c r="BY789" s="14"/>
      <c r="BZ789" s="14"/>
      <c r="CA789" s="14"/>
      <c r="CB789" s="14"/>
    </row>
    <row r="790" spans="1:80" ht="20.100000000000001" customHeight="1" x14ac:dyDescent="0.25">
      <c r="A790" s="23">
        <v>12321</v>
      </c>
      <c r="B790" s="24" t="s">
        <v>678</v>
      </c>
      <c r="C790" s="24" t="s">
        <v>1374</v>
      </c>
      <c r="D790" s="24" t="s">
        <v>1642</v>
      </c>
      <c r="E790" s="66" t="s">
        <v>120</v>
      </c>
      <c r="F790" s="66" t="s">
        <v>121</v>
      </c>
      <c r="G790" s="64">
        <v>30</v>
      </c>
      <c r="H790" s="64">
        <v>6</v>
      </c>
      <c r="I790" s="66" t="s">
        <v>176</v>
      </c>
      <c r="J790" s="72">
        <v>0.06</v>
      </c>
      <c r="K790" s="24" t="s">
        <v>257</v>
      </c>
      <c r="L790" s="24" t="s">
        <v>161</v>
      </c>
      <c r="M790" s="24"/>
      <c r="N790" s="24" t="s">
        <v>125</v>
      </c>
      <c r="O790" s="24" t="str">
        <f t="shared" si="65"/>
        <v>PETUNIA SURFINIA Heavenly Blue</v>
      </c>
      <c r="P790" s="54">
        <v>790</v>
      </c>
      <c r="Q790" s="54">
        <v>6</v>
      </c>
      <c r="R790" s="20">
        <f t="shared" si="66"/>
        <v>0</v>
      </c>
      <c r="S790" s="20">
        <f t="shared" si="67"/>
        <v>0</v>
      </c>
      <c r="T790" s="20">
        <f t="shared" si="68"/>
        <v>0</v>
      </c>
      <c r="U790" s="303"/>
      <c r="V790" s="304"/>
      <c r="W790" s="304"/>
      <c r="X790" s="304"/>
      <c r="Y790" s="304"/>
      <c r="Z790" s="304"/>
      <c r="AA790" s="304"/>
      <c r="AB790" s="304"/>
      <c r="AC790" s="304"/>
      <c r="AD790" s="44"/>
      <c r="AE790" s="44"/>
      <c r="AF790" s="304"/>
      <c r="AG790" s="304"/>
      <c r="AH790" s="44"/>
      <c r="AI790" s="44"/>
      <c r="AJ790" s="304"/>
      <c r="AK790" s="30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14"/>
      <c r="BV790" s="14"/>
      <c r="BW790" s="14"/>
      <c r="BX790" s="14"/>
      <c r="BY790" s="14"/>
      <c r="BZ790" s="14"/>
      <c r="CA790" s="14"/>
      <c r="CB790" s="14"/>
    </row>
    <row r="791" spans="1:80" ht="20.100000000000001" customHeight="1" x14ac:dyDescent="0.25">
      <c r="A791" s="125">
        <v>26015</v>
      </c>
      <c r="B791" s="126" t="s">
        <v>678</v>
      </c>
      <c r="C791" s="126" t="s">
        <v>680</v>
      </c>
      <c r="D791" s="126" t="s">
        <v>1642</v>
      </c>
      <c r="E791" s="127" t="s">
        <v>120</v>
      </c>
      <c r="F791" s="127" t="s">
        <v>121</v>
      </c>
      <c r="G791" s="128">
        <v>30</v>
      </c>
      <c r="H791" s="128">
        <v>6</v>
      </c>
      <c r="I791" s="127" t="s">
        <v>176</v>
      </c>
      <c r="J791" s="129">
        <v>0.06</v>
      </c>
      <c r="K791" s="126" t="s">
        <v>257</v>
      </c>
      <c r="L791" s="126" t="s">
        <v>161</v>
      </c>
      <c r="M791" s="126"/>
      <c r="N791" s="126" t="s">
        <v>125</v>
      </c>
      <c r="O791" s="126" t="str">
        <f t="shared" si="65"/>
        <v>PETUNIA SURFINIA Hot Cherry</v>
      </c>
      <c r="P791" s="130">
        <v>791</v>
      </c>
      <c r="Q791" s="130">
        <v>6</v>
      </c>
      <c r="R791" s="20">
        <f t="shared" si="66"/>
        <v>0</v>
      </c>
      <c r="S791" s="20">
        <f t="shared" si="67"/>
        <v>0</v>
      </c>
      <c r="T791" s="20">
        <f t="shared" si="68"/>
        <v>0</v>
      </c>
      <c r="U791" s="303"/>
      <c r="V791" s="304"/>
      <c r="W791" s="304"/>
      <c r="X791" s="304"/>
      <c r="Y791" s="304"/>
      <c r="Z791" s="304"/>
      <c r="AA791" s="304"/>
      <c r="AB791" s="304"/>
      <c r="AC791" s="304"/>
      <c r="AD791" s="158"/>
      <c r="AE791" s="158"/>
      <c r="AF791" s="304"/>
      <c r="AG791" s="304"/>
      <c r="AH791" s="158"/>
      <c r="AI791" s="158"/>
      <c r="AJ791" s="304"/>
      <c r="AK791" s="304"/>
      <c r="AL791" s="158"/>
      <c r="AM791" s="158"/>
      <c r="AN791" s="158"/>
      <c r="AO791" s="158"/>
      <c r="AP791" s="158"/>
      <c r="AQ791" s="158"/>
      <c r="AR791" s="158"/>
      <c r="AS791" s="158"/>
      <c r="AT791" s="158"/>
      <c r="AU791" s="158"/>
      <c r="AV791" s="158"/>
      <c r="AW791" s="158"/>
      <c r="AX791" s="158"/>
      <c r="AY791" s="158"/>
      <c r="AZ791" s="158"/>
      <c r="BA791" s="158"/>
      <c r="BB791" s="158"/>
      <c r="BC791" s="158"/>
      <c r="BD791" s="158"/>
      <c r="BE791" s="158"/>
      <c r="BF791" s="158"/>
      <c r="BG791" s="158"/>
      <c r="BH791" s="158"/>
      <c r="BI791" s="158"/>
      <c r="BJ791" s="158"/>
      <c r="BK791" s="158"/>
      <c r="BL791" s="158"/>
      <c r="BM791" s="158"/>
      <c r="BN791" s="158"/>
      <c r="BO791" s="158"/>
      <c r="BP791" s="158"/>
      <c r="BQ791" s="158"/>
      <c r="BR791" s="158"/>
      <c r="BS791" s="158"/>
      <c r="BT791" s="158"/>
      <c r="BU791" s="14"/>
      <c r="BV791" s="14"/>
      <c r="BW791" s="14"/>
      <c r="BX791" s="14"/>
      <c r="BY791" s="14"/>
      <c r="BZ791" s="14"/>
      <c r="CA791" s="14"/>
      <c r="CB791" s="14"/>
    </row>
    <row r="792" spans="1:80" ht="20.100000000000001" customHeight="1" x14ac:dyDescent="0.25">
      <c r="A792" s="23">
        <v>1641</v>
      </c>
      <c r="B792" s="24" t="s">
        <v>678</v>
      </c>
      <c r="C792" s="24" t="s">
        <v>1375</v>
      </c>
      <c r="D792" s="24" t="s">
        <v>1642</v>
      </c>
      <c r="E792" s="66" t="s">
        <v>120</v>
      </c>
      <c r="F792" s="66" t="s">
        <v>121</v>
      </c>
      <c r="G792" s="64">
        <v>30</v>
      </c>
      <c r="H792" s="64">
        <v>6</v>
      </c>
      <c r="I792" s="66" t="s">
        <v>176</v>
      </c>
      <c r="J792" s="72">
        <v>0.06</v>
      </c>
      <c r="K792" s="24" t="s">
        <v>257</v>
      </c>
      <c r="L792" s="24" t="s">
        <v>161</v>
      </c>
      <c r="M792" s="24"/>
      <c r="N792" s="24" t="s">
        <v>125</v>
      </c>
      <c r="O792" s="24" t="str">
        <f t="shared" si="65"/>
        <v>PETUNIA SURFINIA Hot Pink</v>
      </c>
      <c r="P792" s="54">
        <v>792</v>
      </c>
      <c r="Q792" s="54">
        <v>6</v>
      </c>
      <c r="R792" s="20">
        <f t="shared" si="66"/>
        <v>0</v>
      </c>
      <c r="S792" s="20">
        <f t="shared" si="67"/>
        <v>0</v>
      </c>
      <c r="T792" s="20">
        <f t="shared" si="68"/>
        <v>0</v>
      </c>
      <c r="U792" s="303"/>
      <c r="V792" s="304"/>
      <c r="W792" s="304"/>
      <c r="X792" s="304"/>
      <c r="Y792" s="304"/>
      <c r="Z792" s="304"/>
      <c r="AA792" s="304"/>
      <c r="AB792" s="304"/>
      <c r="AC792" s="304"/>
      <c r="AD792" s="44"/>
      <c r="AE792" s="44"/>
      <c r="AF792" s="304"/>
      <c r="AG792" s="304"/>
      <c r="AH792" s="44"/>
      <c r="AI792" s="44"/>
      <c r="AJ792" s="304"/>
      <c r="AK792" s="30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14"/>
      <c r="BV792" s="14"/>
      <c r="BW792" s="14"/>
      <c r="BX792" s="14"/>
      <c r="BY792" s="14"/>
      <c r="BZ792" s="14"/>
      <c r="CA792" s="14"/>
      <c r="CB792" s="14"/>
    </row>
    <row r="793" spans="1:80" ht="20.100000000000001" customHeight="1" x14ac:dyDescent="0.25">
      <c r="A793" s="125">
        <v>1633</v>
      </c>
      <c r="B793" s="126" t="s">
        <v>678</v>
      </c>
      <c r="C793" s="126" t="s">
        <v>394</v>
      </c>
      <c r="D793" s="126" t="s">
        <v>1642</v>
      </c>
      <c r="E793" s="127" t="s">
        <v>120</v>
      </c>
      <c r="F793" s="127" t="s">
        <v>121</v>
      </c>
      <c r="G793" s="128">
        <v>30</v>
      </c>
      <c r="H793" s="128">
        <v>6</v>
      </c>
      <c r="I793" s="127" t="s">
        <v>176</v>
      </c>
      <c r="J793" s="129">
        <v>0.06</v>
      </c>
      <c r="K793" s="126" t="s">
        <v>257</v>
      </c>
      <c r="L793" s="126" t="s">
        <v>161</v>
      </c>
      <c r="M793" s="126"/>
      <c r="N793" s="126" t="s">
        <v>125</v>
      </c>
      <c r="O793" s="126" t="str">
        <f t="shared" si="65"/>
        <v xml:space="preserve">PETUNIA SURFINIA Purple </v>
      </c>
      <c r="P793" s="130">
        <v>793</v>
      </c>
      <c r="Q793" s="130">
        <v>6</v>
      </c>
      <c r="R793" s="20">
        <f t="shared" si="66"/>
        <v>0</v>
      </c>
      <c r="S793" s="20">
        <f t="shared" si="67"/>
        <v>0</v>
      </c>
      <c r="T793" s="20">
        <f t="shared" si="68"/>
        <v>0</v>
      </c>
      <c r="U793" s="303"/>
      <c r="V793" s="304"/>
      <c r="W793" s="304"/>
      <c r="X793" s="304"/>
      <c r="Y793" s="304"/>
      <c r="Z793" s="304"/>
      <c r="AA793" s="304"/>
      <c r="AB793" s="304"/>
      <c r="AC793" s="304"/>
      <c r="AD793" s="158"/>
      <c r="AE793" s="158"/>
      <c r="AF793" s="304"/>
      <c r="AG793" s="304"/>
      <c r="AH793" s="158"/>
      <c r="AI793" s="158"/>
      <c r="AJ793" s="304"/>
      <c r="AK793" s="304"/>
      <c r="AL793" s="158"/>
      <c r="AM793" s="158"/>
      <c r="AN793" s="158"/>
      <c r="AO793" s="158"/>
      <c r="AP793" s="158"/>
      <c r="AQ793" s="158"/>
      <c r="AR793" s="158"/>
      <c r="AS793" s="158"/>
      <c r="AT793" s="158"/>
      <c r="AU793" s="158"/>
      <c r="AV793" s="158"/>
      <c r="AW793" s="158"/>
      <c r="AX793" s="158"/>
      <c r="AY793" s="158"/>
      <c r="AZ793" s="158"/>
      <c r="BA793" s="158"/>
      <c r="BB793" s="158"/>
      <c r="BC793" s="158"/>
      <c r="BD793" s="158"/>
      <c r="BE793" s="158"/>
      <c r="BF793" s="158"/>
      <c r="BG793" s="158"/>
      <c r="BH793" s="158"/>
      <c r="BI793" s="158"/>
      <c r="BJ793" s="158"/>
      <c r="BK793" s="158"/>
      <c r="BL793" s="158"/>
      <c r="BM793" s="158"/>
      <c r="BN793" s="158"/>
      <c r="BO793" s="158"/>
      <c r="BP793" s="158"/>
      <c r="BQ793" s="158"/>
      <c r="BR793" s="158"/>
      <c r="BS793" s="158"/>
      <c r="BT793" s="158"/>
      <c r="BU793" s="14"/>
      <c r="BV793" s="14"/>
      <c r="BW793" s="14"/>
      <c r="BX793" s="14"/>
      <c r="BY793" s="14"/>
      <c r="BZ793" s="14"/>
      <c r="CA793" s="14"/>
      <c r="CB793" s="14"/>
    </row>
    <row r="794" spans="1:80" ht="20.100000000000001" customHeight="1" x14ac:dyDescent="0.25">
      <c r="A794" s="23">
        <v>10987</v>
      </c>
      <c r="B794" s="24" t="s">
        <v>678</v>
      </c>
      <c r="C794" s="24" t="s">
        <v>1376</v>
      </c>
      <c r="D794" s="24" t="s">
        <v>1642</v>
      </c>
      <c r="E794" s="66" t="s">
        <v>120</v>
      </c>
      <c r="F794" s="66" t="s">
        <v>121</v>
      </c>
      <c r="G794" s="64">
        <v>30</v>
      </c>
      <c r="H794" s="64">
        <v>6</v>
      </c>
      <c r="I794" s="66" t="s">
        <v>176</v>
      </c>
      <c r="J794" s="72">
        <v>0.06</v>
      </c>
      <c r="K794" s="24" t="s">
        <v>257</v>
      </c>
      <c r="L794" s="24" t="s">
        <v>161</v>
      </c>
      <c r="M794" s="24"/>
      <c r="N794" s="24" t="s">
        <v>125</v>
      </c>
      <c r="O794" s="24" t="str">
        <f t="shared" si="65"/>
        <v xml:space="preserve">PETUNIA SURFINIA Purple Vein Compact </v>
      </c>
      <c r="P794" s="54">
        <v>794</v>
      </c>
      <c r="Q794" s="54">
        <v>6</v>
      </c>
      <c r="R794" s="20">
        <f t="shared" si="66"/>
        <v>0</v>
      </c>
      <c r="S794" s="20">
        <f t="shared" si="67"/>
        <v>0</v>
      </c>
      <c r="T794" s="20">
        <f t="shared" si="68"/>
        <v>0</v>
      </c>
      <c r="U794" s="303"/>
      <c r="V794" s="304"/>
      <c r="W794" s="304"/>
      <c r="X794" s="304"/>
      <c r="Y794" s="304"/>
      <c r="Z794" s="304"/>
      <c r="AA794" s="304"/>
      <c r="AB794" s="304"/>
      <c r="AC794" s="304"/>
      <c r="AD794" s="44"/>
      <c r="AE794" s="44"/>
      <c r="AF794" s="304"/>
      <c r="AG794" s="304"/>
      <c r="AH794" s="44"/>
      <c r="AI794" s="44"/>
      <c r="AJ794" s="304"/>
      <c r="AK794" s="30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14"/>
      <c r="BV794" s="14"/>
      <c r="BW794" s="14"/>
      <c r="BX794" s="14"/>
      <c r="BY794" s="14"/>
      <c r="BZ794" s="14"/>
      <c r="CA794" s="14"/>
      <c r="CB794" s="14"/>
    </row>
    <row r="795" spans="1:80" ht="20.100000000000001" customHeight="1" x14ac:dyDescent="0.25">
      <c r="A795" s="125">
        <v>1953</v>
      </c>
      <c r="B795" s="126" t="s">
        <v>678</v>
      </c>
      <c r="C795" s="126" t="s">
        <v>1377</v>
      </c>
      <c r="D795" s="126" t="s">
        <v>1642</v>
      </c>
      <c r="E795" s="127" t="s">
        <v>120</v>
      </c>
      <c r="F795" s="127" t="s">
        <v>121</v>
      </c>
      <c r="G795" s="128">
        <v>30</v>
      </c>
      <c r="H795" s="128">
        <v>6</v>
      </c>
      <c r="I795" s="127" t="s">
        <v>176</v>
      </c>
      <c r="J795" s="129">
        <v>0.06</v>
      </c>
      <c r="K795" s="126" t="s">
        <v>257</v>
      </c>
      <c r="L795" s="126" t="s">
        <v>161</v>
      </c>
      <c r="M795" s="126"/>
      <c r="N795" s="126" t="s">
        <v>125</v>
      </c>
      <c r="O795" s="126" t="str">
        <f t="shared" si="65"/>
        <v xml:space="preserve">PETUNIA SURFINIA Rose Vein </v>
      </c>
      <c r="P795" s="130">
        <v>795</v>
      </c>
      <c r="Q795" s="130">
        <v>6</v>
      </c>
      <c r="R795" s="20">
        <f t="shared" si="66"/>
        <v>0</v>
      </c>
      <c r="S795" s="20">
        <f t="shared" si="67"/>
        <v>0</v>
      </c>
      <c r="T795" s="20">
        <f t="shared" si="68"/>
        <v>0</v>
      </c>
      <c r="U795" s="303"/>
      <c r="V795" s="304"/>
      <c r="W795" s="304"/>
      <c r="X795" s="304"/>
      <c r="Y795" s="304"/>
      <c r="Z795" s="304"/>
      <c r="AA795" s="304"/>
      <c r="AB795" s="304"/>
      <c r="AC795" s="304"/>
      <c r="AD795" s="158"/>
      <c r="AE795" s="158"/>
      <c r="AF795" s="304"/>
      <c r="AG795" s="304"/>
      <c r="AH795" s="158"/>
      <c r="AI795" s="158"/>
      <c r="AJ795" s="304"/>
      <c r="AK795" s="304"/>
      <c r="AL795" s="158"/>
      <c r="AM795" s="158"/>
      <c r="AN795" s="158"/>
      <c r="AO795" s="158"/>
      <c r="AP795" s="158"/>
      <c r="AQ795" s="158"/>
      <c r="AR795" s="158"/>
      <c r="AS795" s="158"/>
      <c r="AT795" s="158"/>
      <c r="AU795" s="158"/>
      <c r="AV795" s="158"/>
      <c r="AW795" s="158"/>
      <c r="AX795" s="158"/>
      <c r="AY795" s="158"/>
      <c r="AZ795" s="158"/>
      <c r="BA795" s="158"/>
      <c r="BB795" s="158"/>
      <c r="BC795" s="158"/>
      <c r="BD795" s="158"/>
      <c r="BE795" s="158"/>
      <c r="BF795" s="158"/>
      <c r="BG795" s="158"/>
      <c r="BH795" s="158"/>
      <c r="BI795" s="158"/>
      <c r="BJ795" s="158"/>
      <c r="BK795" s="158"/>
      <c r="BL795" s="158"/>
      <c r="BM795" s="158"/>
      <c r="BN795" s="158"/>
      <c r="BO795" s="158"/>
      <c r="BP795" s="158"/>
      <c r="BQ795" s="158"/>
      <c r="BR795" s="158"/>
      <c r="BS795" s="158"/>
      <c r="BT795" s="158"/>
      <c r="BU795" s="14"/>
      <c r="BV795" s="14"/>
      <c r="BW795" s="14"/>
      <c r="BX795" s="14"/>
      <c r="BY795" s="14"/>
      <c r="BZ795" s="14"/>
      <c r="CA795" s="14"/>
      <c r="CB795" s="14"/>
    </row>
    <row r="796" spans="1:80" ht="20.100000000000001" customHeight="1" x14ac:dyDescent="0.25">
      <c r="A796" s="23">
        <v>11355</v>
      </c>
      <c r="B796" s="24" t="s">
        <v>678</v>
      </c>
      <c r="C796" s="24" t="s">
        <v>285</v>
      </c>
      <c r="D796" s="24" t="s">
        <v>1642</v>
      </c>
      <c r="E796" s="66" t="s">
        <v>120</v>
      </c>
      <c r="F796" s="66" t="s">
        <v>121</v>
      </c>
      <c r="G796" s="64">
        <v>30</v>
      </c>
      <c r="H796" s="64">
        <v>6</v>
      </c>
      <c r="I796" s="66" t="s">
        <v>176</v>
      </c>
      <c r="J796" s="72">
        <v>0.06</v>
      </c>
      <c r="K796" s="24" t="s">
        <v>257</v>
      </c>
      <c r="L796" s="24" t="s">
        <v>161</v>
      </c>
      <c r="M796" s="24"/>
      <c r="N796" s="24" t="s">
        <v>125</v>
      </c>
      <c r="O796" s="24" t="str">
        <f t="shared" si="65"/>
        <v xml:space="preserve">PETUNIA SURFINIA Snow </v>
      </c>
      <c r="P796" s="54">
        <v>796</v>
      </c>
      <c r="Q796" s="54">
        <v>6</v>
      </c>
      <c r="R796" s="20">
        <f t="shared" si="66"/>
        <v>0</v>
      </c>
      <c r="S796" s="20">
        <f t="shared" si="67"/>
        <v>0</v>
      </c>
      <c r="T796" s="20">
        <f t="shared" si="68"/>
        <v>0</v>
      </c>
      <c r="U796" s="303"/>
      <c r="V796" s="304"/>
      <c r="W796" s="304"/>
      <c r="X796" s="304"/>
      <c r="Y796" s="304"/>
      <c r="Z796" s="304"/>
      <c r="AA796" s="304"/>
      <c r="AB796" s="304"/>
      <c r="AC796" s="304"/>
      <c r="AD796" s="44"/>
      <c r="AE796" s="44"/>
      <c r="AF796" s="304"/>
      <c r="AG796" s="304"/>
      <c r="AH796" s="44"/>
      <c r="AI796" s="44"/>
      <c r="AJ796" s="304"/>
      <c r="AK796" s="30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14"/>
      <c r="BV796" s="14"/>
      <c r="BW796" s="14"/>
      <c r="BX796" s="14"/>
      <c r="BY796" s="14"/>
      <c r="BZ796" s="14"/>
      <c r="CA796" s="14"/>
      <c r="CB796" s="14"/>
    </row>
    <row r="797" spans="1:80" ht="20.100000000000001" customHeight="1" x14ac:dyDescent="0.25">
      <c r="A797" s="125">
        <v>12964</v>
      </c>
      <c r="B797" s="126" t="s">
        <v>678</v>
      </c>
      <c r="C797" s="126" t="s">
        <v>681</v>
      </c>
      <c r="D797" s="126" t="s">
        <v>1642</v>
      </c>
      <c r="E797" s="127" t="s">
        <v>120</v>
      </c>
      <c r="F797" s="127" t="s">
        <v>121</v>
      </c>
      <c r="G797" s="128">
        <v>30</v>
      </c>
      <c r="H797" s="128">
        <v>6</v>
      </c>
      <c r="I797" s="127" t="s">
        <v>176</v>
      </c>
      <c r="J797" s="129">
        <v>0.06</v>
      </c>
      <c r="K797" s="126" t="s">
        <v>257</v>
      </c>
      <c r="L797" s="126" t="s">
        <v>161</v>
      </c>
      <c r="M797" s="126"/>
      <c r="N797" s="126" t="s">
        <v>125</v>
      </c>
      <c r="O797" s="126" t="str">
        <f t="shared" si="65"/>
        <v>PETUNIA SURFINIA Velvet blue</v>
      </c>
      <c r="P797" s="130">
        <v>797</v>
      </c>
      <c r="Q797" s="130">
        <v>6</v>
      </c>
      <c r="R797" s="20">
        <f t="shared" si="66"/>
        <v>0</v>
      </c>
      <c r="S797" s="20">
        <f t="shared" si="67"/>
        <v>0</v>
      </c>
      <c r="T797" s="20">
        <f t="shared" si="68"/>
        <v>0</v>
      </c>
      <c r="U797" s="303"/>
      <c r="V797" s="304"/>
      <c r="W797" s="304"/>
      <c r="X797" s="304"/>
      <c r="Y797" s="304"/>
      <c r="Z797" s="304"/>
      <c r="AA797" s="304"/>
      <c r="AB797" s="304"/>
      <c r="AC797" s="304"/>
      <c r="AD797" s="158"/>
      <c r="AE797" s="158"/>
      <c r="AF797" s="304"/>
      <c r="AG797" s="304"/>
      <c r="AH797" s="158"/>
      <c r="AI797" s="158"/>
      <c r="AJ797" s="304"/>
      <c r="AK797" s="304"/>
      <c r="AL797" s="158"/>
      <c r="AM797" s="158"/>
      <c r="AN797" s="158"/>
      <c r="AO797" s="158"/>
      <c r="AP797" s="158"/>
      <c r="AQ797" s="158"/>
      <c r="AR797" s="158"/>
      <c r="AS797" s="158"/>
      <c r="AT797" s="158"/>
      <c r="AU797" s="158"/>
      <c r="AV797" s="158"/>
      <c r="AW797" s="158"/>
      <c r="AX797" s="158"/>
      <c r="AY797" s="158"/>
      <c r="AZ797" s="158"/>
      <c r="BA797" s="158"/>
      <c r="BB797" s="158"/>
      <c r="BC797" s="158"/>
      <c r="BD797" s="158"/>
      <c r="BE797" s="158"/>
      <c r="BF797" s="158"/>
      <c r="BG797" s="158"/>
      <c r="BH797" s="158"/>
      <c r="BI797" s="158"/>
      <c r="BJ797" s="158"/>
      <c r="BK797" s="158"/>
      <c r="BL797" s="158"/>
      <c r="BM797" s="158"/>
      <c r="BN797" s="158"/>
      <c r="BO797" s="158"/>
      <c r="BP797" s="158"/>
      <c r="BQ797" s="158"/>
      <c r="BR797" s="158"/>
      <c r="BS797" s="158"/>
      <c r="BT797" s="158"/>
      <c r="BU797" s="14"/>
      <c r="BV797" s="14"/>
      <c r="BW797" s="14"/>
      <c r="BX797" s="14"/>
      <c r="BY797" s="14"/>
      <c r="BZ797" s="14"/>
      <c r="CA797" s="14"/>
      <c r="CB797" s="14"/>
    </row>
    <row r="798" spans="1:80" ht="20.100000000000001" customHeight="1" x14ac:dyDescent="0.25">
      <c r="A798" s="23">
        <v>1636</v>
      </c>
      <c r="B798" s="24" t="s">
        <v>678</v>
      </c>
      <c r="C798" s="24" t="s">
        <v>395</v>
      </c>
      <c r="D798" s="24" t="s">
        <v>1642</v>
      </c>
      <c r="E798" s="66" t="s">
        <v>120</v>
      </c>
      <c r="F798" s="66" t="s">
        <v>121</v>
      </c>
      <c r="G798" s="64">
        <v>30</v>
      </c>
      <c r="H798" s="64">
        <v>6</v>
      </c>
      <c r="I798" s="66" t="s">
        <v>176</v>
      </c>
      <c r="J798" s="72">
        <v>0.06</v>
      </c>
      <c r="K798" s="24" t="s">
        <v>257</v>
      </c>
      <c r="L798" s="24" t="s">
        <v>161</v>
      </c>
      <c r="M798" s="24"/>
      <c r="N798" s="24" t="s">
        <v>125</v>
      </c>
      <c r="O798" s="24" t="str">
        <f t="shared" si="65"/>
        <v>PETUNIA SURFINIA White</v>
      </c>
      <c r="P798" s="54">
        <v>798</v>
      </c>
      <c r="Q798" s="54">
        <v>6</v>
      </c>
      <c r="R798" s="20">
        <f t="shared" si="66"/>
        <v>0</v>
      </c>
      <c r="S798" s="20">
        <f t="shared" si="67"/>
        <v>0</v>
      </c>
      <c r="T798" s="20">
        <f t="shared" si="68"/>
        <v>0</v>
      </c>
      <c r="U798" s="303"/>
      <c r="V798" s="304"/>
      <c r="W798" s="304"/>
      <c r="X798" s="304"/>
      <c r="Y798" s="304"/>
      <c r="Z798" s="304"/>
      <c r="AA798" s="304"/>
      <c r="AB798" s="304"/>
      <c r="AC798" s="304"/>
      <c r="AD798" s="44"/>
      <c r="AE798" s="44"/>
      <c r="AF798" s="304"/>
      <c r="AG798" s="304"/>
      <c r="AH798" s="44"/>
      <c r="AI798" s="44"/>
      <c r="AJ798" s="304"/>
      <c r="AK798" s="30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14"/>
      <c r="BV798" s="14"/>
      <c r="BW798" s="14"/>
      <c r="BX798" s="14"/>
      <c r="BY798" s="14"/>
      <c r="BZ798" s="14"/>
      <c r="CA798" s="14"/>
      <c r="CB798" s="14"/>
    </row>
    <row r="799" spans="1:80" ht="20.100000000000001" customHeight="1" x14ac:dyDescent="0.25">
      <c r="A799" s="125">
        <v>3472</v>
      </c>
      <c r="B799" s="126" t="s">
        <v>678</v>
      </c>
      <c r="C799" s="126" t="s">
        <v>396</v>
      </c>
      <c r="D799" s="126" t="s">
        <v>1642</v>
      </c>
      <c r="E799" s="127" t="s">
        <v>120</v>
      </c>
      <c r="F799" s="127" t="s">
        <v>121</v>
      </c>
      <c r="G799" s="128">
        <v>30</v>
      </c>
      <c r="H799" s="128">
        <v>6</v>
      </c>
      <c r="I799" s="127" t="s">
        <v>176</v>
      </c>
      <c r="J799" s="129">
        <v>0.06</v>
      </c>
      <c r="K799" s="126" t="s">
        <v>257</v>
      </c>
      <c r="L799" s="126" t="s">
        <v>161</v>
      </c>
      <c r="M799" s="126"/>
      <c r="N799" s="126" t="s">
        <v>125</v>
      </c>
      <c r="O799" s="126" t="str">
        <f t="shared" si="65"/>
        <v xml:space="preserve">PETUNIA SURFINIA Yellow </v>
      </c>
      <c r="P799" s="130">
        <v>799</v>
      </c>
      <c r="Q799" s="130">
        <v>6</v>
      </c>
      <c r="R799" s="20">
        <f t="shared" si="66"/>
        <v>0</v>
      </c>
      <c r="S799" s="20">
        <f t="shared" si="67"/>
        <v>0</v>
      </c>
      <c r="T799" s="20">
        <f t="shared" si="68"/>
        <v>0</v>
      </c>
      <c r="U799" s="303"/>
      <c r="V799" s="304"/>
      <c r="W799" s="304"/>
      <c r="X799" s="304"/>
      <c r="Y799" s="304"/>
      <c r="Z799" s="304"/>
      <c r="AA799" s="304"/>
      <c r="AB799" s="304"/>
      <c r="AC799" s="304"/>
      <c r="AD799" s="158"/>
      <c r="AE799" s="158"/>
      <c r="AF799" s="304"/>
      <c r="AG799" s="304"/>
      <c r="AH799" s="158"/>
      <c r="AI799" s="158"/>
      <c r="AJ799" s="304"/>
      <c r="AK799" s="304"/>
      <c r="AL799" s="158"/>
      <c r="AM799" s="158"/>
      <c r="AN799" s="158"/>
      <c r="AO799" s="158"/>
      <c r="AP799" s="158"/>
      <c r="AQ799" s="158"/>
      <c r="AR799" s="158"/>
      <c r="AS799" s="158"/>
      <c r="AT799" s="158"/>
      <c r="AU799" s="158"/>
      <c r="AV799" s="158"/>
      <c r="AW799" s="158"/>
      <c r="AX799" s="158"/>
      <c r="AY799" s="158"/>
      <c r="AZ799" s="158"/>
      <c r="BA799" s="158"/>
      <c r="BB799" s="158"/>
      <c r="BC799" s="158"/>
      <c r="BD799" s="158"/>
      <c r="BE799" s="158"/>
      <c r="BF799" s="158"/>
      <c r="BG799" s="158"/>
      <c r="BH799" s="158"/>
      <c r="BI799" s="158"/>
      <c r="BJ799" s="158"/>
      <c r="BK799" s="158"/>
      <c r="BL799" s="158"/>
      <c r="BM799" s="158"/>
      <c r="BN799" s="158"/>
      <c r="BO799" s="158"/>
      <c r="BP799" s="158"/>
      <c r="BQ799" s="158"/>
      <c r="BR799" s="158"/>
      <c r="BS799" s="158"/>
      <c r="BT799" s="158"/>
      <c r="BU799" s="14"/>
      <c r="BV799" s="14"/>
      <c r="BW799" s="14"/>
      <c r="BX799" s="14"/>
      <c r="BY799" s="14"/>
      <c r="BZ799" s="14"/>
      <c r="CA799" s="14"/>
      <c r="CB799" s="14"/>
    </row>
    <row r="800" spans="1:80" ht="20.100000000000001" customHeight="1" x14ac:dyDescent="0.25">
      <c r="A800" s="23">
        <v>1997</v>
      </c>
      <c r="B800" s="24" t="s">
        <v>678</v>
      </c>
      <c r="C800" s="24" t="s">
        <v>397</v>
      </c>
      <c r="D800" s="24" t="s">
        <v>1642</v>
      </c>
      <c r="E800" s="66" t="s">
        <v>120</v>
      </c>
      <c r="F800" s="66" t="s">
        <v>121</v>
      </c>
      <c r="G800" s="64">
        <v>30</v>
      </c>
      <c r="H800" s="64">
        <v>6</v>
      </c>
      <c r="I800" s="66" t="s">
        <v>176</v>
      </c>
      <c r="J800" s="72">
        <v>0.06</v>
      </c>
      <c r="K800" s="24" t="s">
        <v>257</v>
      </c>
      <c r="L800" s="24" t="s">
        <v>161</v>
      </c>
      <c r="M800" s="24"/>
      <c r="N800" s="24" t="s">
        <v>125</v>
      </c>
      <c r="O800" s="24" t="str">
        <f t="shared" si="65"/>
        <v xml:space="preserve">PETUNIA SURFINIA Variés </v>
      </c>
      <c r="P800" s="54">
        <v>800</v>
      </c>
      <c r="Q800" s="54">
        <v>6</v>
      </c>
      <c r="R800" s="20">
        <f t="shared" si="66"/>
        <v>0</v>
      </c>
      <c r="S800" s="20">
        <f t="shared" si="67"/>
        <v>0</v>
      </c>
      <c r="T800" s="20">
        <f t="shared" si="68"/>
        <v>0</v>
      </c>
      <c r="U800" s="303"/>
      <c r="V800" s="304"/>
      <c r="W800" s="304"/>
      <c r="X800" s="304"/>
      <c r="Y800" s="304"/>
      <c r="Z800" s="304"/>
      <c r="AA800" s="304"/>
      <c r="AB800" s="304"/>
      <c r="AC800" s="304"/>
      <c r="AD800" s="44"/>
      <c r="AE800" s="44"/>
      <c r="AF800" s="304"/>
      <c r="AG800" s="304"/>
      <c r="AH800" s="44"/>
      <c r="AI800" s="44"/>
      <c r="AJ800" s="304"/>
      <c r="AK800" s="30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14"/>
      <c r="BV800" s="14"/>
      <c r="BW800" s="14"/>
      <c r="BX800" s="14"/>
      <c r="BY800" s="14"/>
      <c r="BZ800" s="14"/>
      <c r="CA800" s="14"/>
      <c r="CB800" s="14"/>
    </row>
    <row r="801" spans="1:80" ht="20.100000000000001" customHeight="1" x14ac:dyDescent="0.25">
      <c r="A801" s="146"/>
      <c r="B801" s="163" t="s">
        <v>661</v>
      </c>
      <c r="C801" s="147"/>
      <c r="D801" s="147"/>
      <c r="E801" s="148"/>
      <c r="F801" s="148"/>
      <c r="G801" s="148"/>
      <c r="H801" s="266"/>
      <c r="I801" s="148"/>
      <c r="J801" s="149"/>
      <c r="K801" s="147"/>
      <c r="L801" s="147" t="s">
        <v>131</v>
      </c>
      <c r="M801" s="147"/>
      <c r="N801" s="147"/>
      <c r="O801" s="147" t="str">
        <f t="shared" si="65"/>
        <v xml:space="preserve">PETUNIA CASCADIAS </v>
      </c>
      <c r="P801" s="150">
        <v>801</v>
      </c>
      <c r="Q801" s="150"/>
      <c r="R801" s="20"/>
      <c r="S801" s="20"/>
      <c r="T801" s="20"/>
      <c r="U801" s="506"/>
      <c r="V801" s="507"/>
      <c r="W801" s="507"/>
      <c r="X801" s="507"/>
      <c r="Y801" s="507"/>
      <c r="Z801" s="507"/>
      <c r="AA801" s="507"/>
      <c r="AB801" s="507"/>
      <c r="AC801" s="507"/>
      <c r="AD801" s="507"/>
      <c r="AE801" s="507"/>
      <c r="AF801" s="507"/>
      <c r="AG801" s="507"/>
      <c r="AH801" s="507"/>
      <c r="AI801" s="507"/>
      <c r="AJ801" s="507"/>
      <c r="AK801" s="507"/>
      <c r="AL801" s="507"/>
      <c r="AM801" s="507"/>
      <c r="AN801" s="507"/>
      <c r="AO801" s="507"/>
      <c r="AP801" s="507"/>
      <c r="AQ801" s="507"/>
      <c r="AR801" s="507"/>
      <c r="AS801" s="507"/>
      <c r="AT801" s="507"/>
      <c r="AU801" s="507"/>
      <c r="AV801" s="507"/>
      <c r="AW801" s="507"/>
      <c r="AX801" s="507"/>
      <c r="AY801" s="507"/>
      <c r="AZ801" s="507"/>
      <c r="BA801" s="507"/>
      <c r="BB801" s="507"/>
      <c r="BC801" s="507"/>
      <c r="BD801" s="507"/>
      <c r="BE801" s="507"/>
      <c r="BF801" s="507"/>
      <c r="BG801" s="507"/>
      <c r="BH801" s="507"/>
      <c r="BI801" s="507"/>
      <c r="BJ801" s="507"/>
      <c r="BK801" s="507"/>
      <c r="BL801" s="507"/>
      <c r="BM801" s="507"/>
      <c r="BN801" s="507"/>
      <c r="BO801" s="507"/>
      <c r="BP801" s="507"/>
      <c r="BQ801" s="507"/>
      <c r="BR801" s="507"/>
      <c r="BS801" s="507"/>
      <c r="BT801" s="507"/>
      <c r="BU801" s="14"/>
      <c r="BV801" s="14"/>
      <c r="BW801" s="14"/>
      <c r="BX801" s="14"/>
      <c r="BY801" s="14"/>
      <c r="BZ801" s="14"/>
      <c r="CA801" s="14"/>
      <c r="CB801" s="14"/>
    </row>
    <row r="802" spans="1:80" ht="20.100000000000001" customHeight="1" x14ac:dyDescent="0.25">
      <c r="A802" s="23">
        <v>25056</v>
      </c>
      <c r="B802" s="24" t="s">
        <v>661</v>
      </c>
      <c r="C802" s="24" t="s">
        <v>662</v>
      </c>
      <c r="D802" s="24" t="s">
        <v>1642</v>
      </c>
      <c r="E802" s="66" t="s">
        <v>120</v>
      </c>
      <c r="F802" s="66" t="s">
        <v>121</v>
      </c>
      <c r="G802" s="64">
        <v>30</v>
      </c>
      <c r="H802" s="64">
        <v>6</v>
      </c>
      <c r="I802" s="66" t="s">
        <v>176</v>
      </c>
      <c r="J802" s="72">
        <v>0.06</v>
      </c>
      <c r="K802" s="24" t="s">
        <v>257</v>
      </c>
      <c r="L802" s="24" t="s">
        <v>161</v>
      </c>
      <c r="M802" s="24"/>
      <c r="N802" s="24" t="s">
        <v>125</v>
      </c>
      <c r="O802" s="24" t="str">
        <f t="shared" si="65"/>
        <v>PETUNIA CASCADIAS Arizona Sky</v>
      </c>
      <c r="P802" s="54">
        <v>802</v>
      </c>
      <c r="Q802" s="54">
        <v>6</v>
      </c>
      <c r="R802" s="20">
        <f t="shared" si="66"/>
        <v>0</v>
      </c>
      <c r="S802" s="20">
        <f t="shared" si="67"/>
        <v>0</v>
      </c>
      <c r="T802" s="20">
        <f t="shared" si="68"/>
        <v>0</v>
      </c>
      <c r="U802" s="303"/>
      <c r="V802" s="304"/>
      <c r="W802" s="304"/>
      <c r="X802" s="304"/>
      <c r="Y802" s="304"/>
      <c r="Z802" s="304"/>
      <c r="AA802" s="304"/>
      <c r="AB802" s="304"/>
      <c r="AC802" s="304"/>
      <c r="AD802" s="44"/>
      <c r="AE802" s="44"/>
      <c r="AF802" s="304"/>
      <c r="AG802" s="304"/>
      <c r="AH802" s="44"/>
      <c r="AI802" s="44"/>
      <c r="AJ802" s="304"/>
      <c r="AK802" s="30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14"/>
      <c r="BV802" s="14"/>
      <c r="BW802" s="14"/>
      <c r="BX802" s="14"/>
      <c r="BY802" s="14"/>
      <c r="BZ802" s="14"/>
      <c r="CA802" s="14"/>
      <c r="CB802" s="14"/>
    </row>
    <row r="803" spans="1:80" ht="20.100000000000001" customHeight="1" x14ac:dyDescent="0.25">
      <c r="A803" s="125">
        <v>13342</v>
      </c>
      <c r="B803" s="126" t="s">
        <v>661</v>
      </c>
      <c r="C803" s="126" t="s">
        <v>1378</v>
      </c>
      <c r="D803" s="126" t="s">
        <v>1642</v>
      </c>
      <c r="E803" s="127" t="s">
        <v>120</v>
      </c>
      <c r="F803" s="127" t="s">
        <v>121</v>
      </c>
      <c r="G803" s="128">
        <v>30</v>
      </c>
      <c r="H803" s="128">
        <v>6</v>
      </c>
      <c r="I803" s="127" t="s">
        <v>176</v>
      </c>
      <c r="J803" s="129">
        <v>0.06</v>
      </c>
      <c r="K803" s="126" t="s">
        <v>257</v>
      </c>
      <c r="L803" s="126" t="s">
        <v>161</v>
      </c>
      <c r="M803" s="126"/>
      <c r="N803" s="126" t="s">
        <v>125</v>
      </c>
      <c r="O803" s="126" t="str">
        <f t="shared" si="65"/>
        <v xml:space="preserve">PETUNIA CASCADIAS Indian Summer </v>
      </c>
      <c r="P803" s="130">
        <v>803</v>
      </c>
      <c r="Q803" s="130">
        <v>6</v>
      </c>
      <c r="R803" s="20">
        <f t="shared" si="66"/>
        <v>0</v>
      </c>
      <c r="S803" s="20">
        <f t="shared" si="67"/>
        <v>0</v>
      </c>
      <c r="T803" s="20">
        <f t="shared" si="68"/>
        <v>0</v>
      </c>
      <c r="U803" s="303"/>
      <c r="V803" s="304"/>
      <c r="W803" s="304"/>
      <c r="X803" s="304"/>
      <c r="Y803" s="304"/>
      <c r="Z803" s="304"/>
      <c r="AA803" s="304"/>
      <c r="AB803" s="304"/>
      <c r="AC803" s="304"/>
      <c r="AD803" s="158"/>
      <c r="AE803" s="158"/>
      <c r="AF803" s="304"/>
      <c r="AG803" s="304"/>
      <c r="AH803" s="158"/>
      <c r="AI803" s="158"/>
      <c r="AJ803" s="304"/>
      <c r="AK803" s="304"/>
      <c r="AL803" s="158"/>
      <c r="AM803" s="158"/>
      <c r="AN803" s="158"/>
      <c r="AO803" s="158"/>
      <c r="AP803" s="158"/>
      <c r="AQ803" s="158"/>
      <c r="AR803" s="158"/>
      <c r="AS803" s="158"/>
      <c r="AT803" s="158"/>
      <c r="AU803" s="158"/>
      <c r="AV803" s="158"/>
      <c r="AW803" s="158"/>
      <c r="AX803" s="158"/>
      <c r="AY803" s="158"/>
      <c r="AZ803" s="158"/>
      <c r="BA803" s="158"/>
      <c r="BB803" s="158"/>
      <c r="BC803" s="158"/>
      <c r="BD803" s="158"/>
      <c r="BE803" s="158"/>
      <c r="BF803" s="158"/>
      <c r="BG803" s="158"/>
      <c r="BH803" s="158"/>
      <c r="BI803" s="158"/>
      <c r="BJ803" s="158"/>
      <c r="BK803" s="158"/>
      <c r="BL803" s="158"/>
      <c r="BM803" s="158"/>
      <c r="BN803" s="158"/>
      <c r="BO803" s="158"/>
      <c r="BP803" s="158"/>
      <c r="BQ803" s="158"/>
      <c r="BR803" s="158"/>
      <c r="BS803" s="158"/>
      <c r="BT803" s="158"/>
      <c r="BU803" s="14"/>
      <c r="BV803" s="14"/>
      <c r="BW803" s="14"/>
      <c r="BX803" s="14"/>
      <c r="BY803" s="14"/>
      <c r="BZ803" s="14"/>
      <c r="CA803" s="14"/>
      <c r="CB803" s="14"/>
    </row>
    <row r="804" spans="1:80" ht="20.100000000000001" customHeight="1" x14ac:dyDescent="0.25">
      <c r="A804" s="23">
        <v>26011</v>
      </c>
      <c r="B804" s="24" t="s">
        <v>661</v>
      </c>
      <c r="C804" s="24" t="s">
        <v>663</v>
      </c>
      <c r="D804" s="24" t="s">
        <v>1642</v>
      </c>
      <c r="E804" s="66" t="s">
        <v>120</v>
      </c>
      <c r="F804" s="66" t="s">
        <v>121</v>
      </c>
      <c r="G804" s="64">
        <v>30</v>
      </c>
      <c r="H804" s="64">
        <v>6</v>
      </c>
      <c r="I804" s="66" t="s">
        <v>176</v>
      </c>
      <c r="J804" s="64">
        <v>4.4999999999999998E-2</v>
      </c>
      <c r="K804" s="24" t="s">
        <v>257</v>
      </c>
      <c r="L804" s="24" t="s">
        <v>161</v>
      </c>
      <c r="M804" s="24"/>
      <c r="N804" s="24" t="s">
        <v>125</v>
      </c>
      <c r="O804" s="24" t="str">
        <f t="shared" si="65"/>
        <v>PETUNIA CASCADIAS Fuchsia</v>
      </c>
      <c r="P804" s="54">
        <v>804</v>
      </c>
      <c r="Q804" s="54">
        <v>6</v>
      </c>
      <c r="R804" s="20">
        <f t="shared" si="66"/>
        <v>0</v>
      </c>
      <c r="S804" s="20">
        <f t="shared" si="67"/>
        <v>0</v>
      </c>
      <c r="T804" s="20">
        <f t="shared" si="68"/>
        <v>0</v>
      </c>
      <c r="U804" s="303"/>
      <c r="V804" s="304"/>
      <c r="W804" s="304"/>
      <c r="X804" s="304"/>
      <c r="Y804" s="304"/>
      <c r="Z804" s="304"/>
      <c r="AA804" s="304"/>
      <c r="AB804" s="304"/>
      <c r="AC804" s="304"/>
      <c r="AD804" s="44"/>
      <c r="AE804" s="44"/>
      <c r="AF804" s="304"/>
      <c r="AG804" s="304"/>
      <c r="AH804" s="44"/>
      <c r="AI804" s="44"/>
      <c r="AJ804" s="304"/>
      <c r="AK804" s="30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14"/>
      <c r="BV804" s="14"/>
      <c r="BW804" s="14"/>
      <c r="BX804" s="14"/>
      <c r="BY804" s="14"/>
      <c r="BZ804" s="14"/>
      <c r="CA804" s="14"/>
      <c r="CB804" s="14"/>
    </row>
    <row r="805" spans="1:80" ht="20.100000000000001" customHeight="1" x14ac:dyDescent="0.25">
      <c r="A805" s="125">
        <v>23795</v>
      </c>
      <c r="B805" s="126" t="s">
        <v>661</v>
      </c>
      <c r="C805" s="126" t="s">
        <v>664</v>
      </c>
      <c r="D805" s="126" t="s">
        <v>1642</v>
      </c>
      <c r="E805" s="127" t="s">
        <v>120</v>
      </c>
      <c r="F805" s="127" t="s">
        <v>121</v>
      </c>
      <c r="G805" s="128">
        <v>30</v>
      </c>
      <c r="H805" s="128">
        <v>6</v>
      </c>
      <c r="I805" s="127" t="s">
        <v>176</v>
      </c>
      <c r="J805" s="129">
        <v>0.06</v>
      </c>
      <c r="K805" s="126" t="s">
        <v>257</v>
      </c>
      <c r="L805" s="126" t="s">
        <v>161</v>
      </c>
      <c r="M805" s="126"/>
      <c r="N805" s="126" t="s">
        <v>125</v>
      </c>
      <c r="O805" s="126" t="str">
        <f t="shared" si="65"/>
        <v xml:space="preserve">PETUNIA CASCADIAS RIMarkable </v>
      </c>
      <c r="P805" s="130">
        <v>805</v>
      </c>
      <c r="Q805" s="130">
        <v>6</v>
      </c>
      <c r="R805" s="20">
        <f t="shared" si="66"/>
        <v>0</v>
      </c>
      <c r="S805" s="20">
        <f t="shared" si="67"/>
        <v>0</v>
      </c>
      <c r="T805" s="20">
        <f t="shared" si="68"/>
        <v>0</v>
      </c>
      <c r="U805" s="303"/>
      <c r="V805" s="304"/>
      <c r="W805" s="304"/>
      <c r="X805" s="304"/>
      <c r="Y805" s="304"/>
      <c r="Z805" s="304"/>
      <c r="AA805" s="304"/>
      <c r="AB805" s="304"/>
      <c r="AC805" s="304"/>
      <c r="AD805" s="158"/>
      <c r="AE805" s="158"/>
      <c r="AF805" s="304"/>
      <c r="AG805" s="304"/>
      <c r="AH805" s="158"/>
      <c r="AI805" s="158"/>
      <c r="AJ805" s="304"/>
      <c r="AK805" s="304"/>
      <c r="AL805" s="158"/>
      <c r="AM805" s="158"/>
      <c r="AN805" s="158"/>
      <c r="AO805" s="158"/>
      <c r="AP805" s="158"/>
      <c r="AQ805" s="158"/>
      <c r="AR805" s="158"/>
      <c r="AS805" s="158"/>
      <c r="AT805" s="158"/>
      <c r="AU805" s="158"/>
      <c r="AV805" s="158"/>
      <c r="AW805" s="158"/>
      <c r="AX805" s="158"/>
      <c r="AY805" s="158"/>
      <c r="AZ805" s="158"/>
      <c r="BA805" s="158"/>
      <c r="BB805" s="158"/>
      <c r="BC805" s="158"/>
      <c r="BD805" s="158"/>
      <c r="BE805" s="158"/>
      <c r="BF805" s="158"/>
      <c r="BG805" s="158"/>
      <c r="BH805" s="158"/>
      <c r="BI805" s="158"/>
      <c r="BJ805" s="158"/>
      <c r="BK805" s="158"/>
      <c r="BL805" s="158"/>
      <c r="BM805" s="158"/>
      <c r="BN805" s="158"/>
      <c r="BO805" s="158"/>
      <c r="BP805" s="158"/>
      <c r="BQ805" s="158"/>
      <c r="BR805" s="158"/>
      <c r="BS805" s="158"/>
      <c r="BT805" s="158"/>
      <c r="BU805" s="14"/>
      <c r="BV805" s="14"/>
      <c r="BW805" s="14"/>
      <c r="BX805" s="14"/>
      <c r="BY805" s="14"/>
      <c r="BZ805" s="14"/>
      <c r="CA805" s="14"/>
      <c r="CB805" s="14"/>
    </row>
    <row r="806" spans="1:80" ht="20.100000000000001" customHeight="1" x14ac:dyDescent="0.25">
      <c r="A806" s="23">
        <v>14484</v>
      </c>
      <c r="B806" s="24" t="s">
        <v>661</v>
      </c>
      <c r="C806" s="24" t="s">
        <v>1379</v>
      </c>
      <c r="D806" s="24" t="s">
        <v>1642</v>
      </c>
      <c r="E806" s="66" t="s">
        <v>120</v>
      </c>
      <c r="F806" s="66" t="s">
        <v>121</v>
      </c>
      <c r="G806" s="64">
        <v>30</v>
      </c>
      <c r="H806" s="64">
        <v>6</v>
      </c>
      <c r="I806" s="66" t="s">
        <v>176</v>
      </c>
      <c r="J806" s="72">
        <v>0.06</v>
      </c>
      <c r="K806" s="24" t="s">
        <v>257</v>
      </c>
      <c r="L806" s="24" t="s">
        <v>161</v>
      </c>
      <c r="M806" s="24"/>
      <c r="N806" s="24" t="s">
        <v>125</v>
      </c>
      <c r="O806" s="24" t="str">
        <f t="shared" si="65"/>
        <v xml:space="preserve">PETUNIA CASCADIAS Rim Magenta </v>
      </c>
      <c r="P806" s="54">
        <v>806</v>
      </c>
      <c r="Q806" s="54">
        <v>6</v>
      </c>
      <c r="R806" s="20">
        <f t="shared" si="66"/>
        <v>0</v>
      </c>
      <c r="S806" s="20">
        <f t="shared" si="67"/>
        <v>0</v>
      </c>
      <c r="T806" s="20">
        <f t="shared" si="68"/>
        <v>0</v>
      </c>
      <c r="U806" s="303"/>
      <c r="V806" s="304"/>
      <c r="W806" s="304"/>
      <c r="X806" s="304"/>
      <c r="Y806" s="304"/>
      <c r="Z806" s="304"/>
      <c r="AA806" s="304"/>
      <c r="AB806" s="304"/>
      <c r="AC806" s="304"/>
      <c r="AD806" s="44"/>
      <c r="AE806" s="44"/>
      <c r="AF806" s="304"/>
      <c r="AG806" s="304"/>
      <c r="AH806" s="44"/>
      <c r="AI806" s="44"/>
      <c r="AJ806" s="304"/>
      <c r="AK806" s="30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14"/>
      <c r="BV806" s="14"/>
      <c r="BW806" s="14"/>
      <c r="BX806" s="14"/>
      <c r="BY806" s="14"/>
      <c r="BZ806" s="14"/>
      <c r="CA806" s="14"/>
      <c r="CB806" s="14"/>
    </row>
    <row r="807" spans="1:80" ht="20.100000000000001" customHeight="1" x14ac:dyDescent="0.25">
      <c r="A807" s="125">
        <v>15635</v>
      </c>
      <c r="B807" s="126" t="s">
        <v>661</v>
      </c>
      <c r="C807" s="126" t="s">
        <v>397</v>
      </c>
      <c r="D807" s="126" t="s">
        <v>1642</v>
      </c>
      <c r="E807" s="127" t="s">
        <v>120</v>
      </c>
      <c r="F807" s="127" t="s">
        <v>121</v>
      </c>
      <c r="G807" s="128">
        <v>30</v>
      </c>
      <c r="H807" s="128">
        <v>6</v>
      </c>
      <c r="I807" s="127" t="s">
        <v>176</v>
      </c>
      <c r="J807" s="129">
        <v>0.06</v>
      </c>
      <c r="K807" s="126" t="s">
        <v>257</v>
      </c>
      <c r="L807" s="126" t="s">
        <v>161</v>
      </c>
      <c r="M807" s="126"/>
      <c r="N807" s="126" t="s">
        <v>125</v>
      </c>
      <c r="O807" s="126" t="str">
        <f t="shared" si="65"/>
        <v xml:space="preserve">PETUNIA CASCADIAS Variés </v>
      </c>
      <c r="P807" s="130">
        <v>807</v>
      </c>
      <c r="Q807" s="130">
        <v>6</v>
      </c>
      <c r="R807" s="20">
        <f t="shared" si="66"/>
        <v>0</v>
      </c>
      <c r="S807" s="20">
        <f t="shared" si="67"/>
        <v>0</v>
      </c>
      <c r="T807" s="20">
        <f t="shared" si="68"/>
        <v>0</v>
      </c>
      <c r="U807" s="303"/>
      <c r="V807" s="304"/>
      <c r="W807" s="304"/>
      <c r="X807" s="304"/>
      <c r="Y807" s="304"/>
      <c r="Z807" s="304"/>
      <c r="AA807" s="304"/>
      <c r="AB807" s="304"/>
      <c r="AC807" s="304"/>
      <c r="AD807" s="158"/>
      <c r="AE807" s="158"/>
      <c r="AF807" s="304"/>
      <c r="AG807" s="304"/>
      <c r="AH807" s="158"/>
      <c r="AI807" s="158"/>
      <c r="AJ807" s="304"/>
      <c r="AK807" s="304"/>
      <c r="AL807" s="158"/>
      <c r="AM807" s="158"/>
      <c r="AN807" s="158"/>
      <c r="AO807" s="158"/>
      <c r="AP807" s="158"/>
      <c r="AQ807" s="158"/>
      <c r="AR807" s="158"/>
      <c r="AS807" s="158"/>
      <c r="AT807" s="158"/>
      <c r="AU807" s="158"/>
      <c r="AV807" s="158"/>
      <c r="AW807" s="158"/>
      <c r="AX807" s="158"/>
      <c r="AY807" s="158"/>
      <c r="AZ807" s="158"/>
      <c r="BA807" s="158"/>
      <c r="BB807" s="158"/>
      <c r="BC807" s="158"/>
      <c r="BD807" s="158"/>
      <c r="BE807" s="158"/>
      <c r="BF807" s="158"/>
      <c r="BG807" s="158"/>
      <c r="BH807" s="158"/>
      <c r="BI807" s="158"/>
      <c r="BJ807" s="158"/>
      <c r="BK807" s="158"/>
      <c r="BL807" s="158"/>
      <c r="BM807" s="158"/>
      <c r="BN807" s="158"/>
      <c r="BO807" s="158"/>
      <c r="BP807" s="158"/>
      <c r="BQ807" s="158"/>
      <c r="BR807" s="158"/>
      <c r="BS807" s="158"/>
      <c r="BT807" s="158"/>
      <c r="BU807" s="14"/>
      <c r="BV807" s="14"/>
      <c r="BW807" s="14"/>
      <c r="BX807" s="14"/>
      <c r="BY807" s="14"/>
      <c r="BZ807" s="14"/>
      <c r="CA807" s="14"/>
      <c r="CB807" s="14"/>
    </row>
    <row r="808" spans="1:80" ht="20.100000000000001" customHeight="1" x14ac:dyDescent="0.25">
      <c r="A808" s="146"/>
      <c r="B808" s="163" t="s">
        <v>682</v>
      </c>
      <c r="C808" s="147"/>
      <c r="D808" s="147"/>
      <c r="E808" s="148"/>
      <c r="F808" s="148"/>
      <c r="G808" s="148"/>
      <c r="H808" s="266"/>
      <c r="I808" s="148"/>
      <c r="J808" s="149"/>
      <c r="K808" s="147"/>
      <c r="L808" s="147" t="s">
        <v>131</v>
      </c>
      <c r="M808" s="147"/>
      <c r="N808" s="147"/>
      <c r="O808" s="147" t="str">
        <f t="shared" si="65"/>
        <v xml:space="preserve">PETUNIA TUMBELINA </v>
      </c>
      <c r="P808" s="150">
        <v>808</v>
      </c>
      <c r="Q808" s="150"/>
      <c r="R808" s="20"/>
      <c r="S808" s="20"/>
      <c r="T808" s="20"/>
      <c r="U808" s="506"/>
      <c r="V808" s="507"/>
      <c r="W808" s="507"/>
      <c r="X808" s="507"/>
      <c r="Y808" s="507"/>
      <c r="Z808" s="507"/>
      <c r="AA808" s="507"/>
      <c r="AB808" s="507"/>
      <c r="AC808" s="507"/>
      <c r="AD808" s="507"/>
      <c r="AE808" s="507"/>
      <c r="AF808" s="507"/>
      <c r="AG808" s="507"/>
      <c r="AH808" s="507"/>
      <c r="AI808" s="507"/>
      <c r="AJ808" s="507"/>
      <c r="AK808" s="507"/>
      <c r="AL808" s="507"/>
      <c r="AM808" s="507"/>
      <c r="AN808" s="507"/>
      <c r="AO808" s="507"/>
      <c r="AP808" s="507"/>
      <c r="AQ808" s="507"/>
      <c r="AR808" s="507"/>
      <c r="AS808" s="507"/>
      <c r="AT808" s="507"/>
      <c r="AU808" s="507"/>
      <c r="AV808" s="507"/>
      <c r="AW808" s="507"/>
      <c r="AX808" s="507"/>
      <c r="AY808" s="507"/>
      <c r="AZ808" s="507"/>
      <c r="BA808" s="507"/>
      <c r="BB808" s="507"/>
      <c r="BC808" s="507"/>
      <c r="BD808" s="507"/>
      <c r="BE808" s="507"/>
      <c r="BF808" s="507"/>
      <c r="BG808" s="507"/>
      <c r="BH808" s="507"/>
      <c r="BI808" s="507"/>
      <c r="BJ808" s="507"/>
      <c r="BK808" s="507"/>
      <c r="BL808" s="507"/>
      <c r="BM808" s="507"/>
      <c r="BN808" s="507"/>
      <c r="BO808" s="507"/>
      <c r="BP808" s="507"/>
      <c r="BQ808" s="507"/>
      <c r="BR808" s="507"/>
      <c r="BS808" s="507"/>
      <c r="BT808" s="507"/>
      <c r="BU808" s="14"/>
      <c r="BV808" s="14"/>
      <c r="BW808" s="14"/>
      <c r="BX808" s="14"/>
      <c r="BY808" s="14"/>
      <c r="BZ808" s="14"/>
      <c r="CA808" s="14"/>
      <c r="CB808" s="14"/>
    </row>
    <row r="809" spans="1:80" ht="20.100000000000001" customHeight="1" x14ac:dyDescent="0.25">
      <c r="A809" s="23">
        <v>26016</v>
      </c>
      <c r="B809" s="24" t="s">
        <v>682</v>
      </c>
      <c r="C809" s="24" t="s">
        <v>683</v>
      </c>
      <c r="D809" s="24" t="s">
        <v>1642</v>
      </c>
      <c r="E809" s="66" t="s">
        <v>120</v>
      </c>
      <c r="F809" s="66" t="s">
        <v>121</v>
      </c>
      <c r="G809" s="64">
        <v>30</v>
      </c>
      <c r="H809" s="64">
        <v>6</v>
      </c>
      <c r="I809" s="66" t="s">
        <v>176</v>
      </c>
      <c r="J809" s="64">
        <v>7.4999999999999997E-2</v>
      </c>
      <c r="K809" s="24" t="s">
        <v>257</v>
      </c>
      <c r="L809" s="24" t="s">
        <v>161</v>
      </c>
      <c r="M809" s="24"/>
      <c r="N809" s="24" t="s">
        <v>125</v>
      </c>
      <c r="O809" s="24" t="str">
        <f t="shared" si="65"/>
        <v>PETUNIA TUMBELINA Bella</v>
      </c>
      <c r="P809" s="54">
        <v>809</v>
      </c>
      <c r="Q809" s="54">
        <v>6</v>
      </c>
      <c r="R809" s="20">
        <f t="shared" si="66"/>
        <v>0</v>
      </c>
      <c r="S809" s="20">
        <f t="shared" si="67"/>
        <v>0</v>
      </c>
      <c r="T809" s="20">
        <f t="shared" si="68"/>
        <v>0</v>
      </c>
      <c r="U809" s="303"/>
      <c r="V809" s="304"/>
      <c r="W809" s="304"/>
      <c r="X809" s="304"/>
      <c r="Y809" s="304"/>
      <c r="Z809" s="304"/>
      <c r="AA809" s="304"/>
      <c r="AB809" s="304"/>
      <c r="AC809" s="304"/>
      <c r="AD809" s="44"/>
      <c r="AE809" s="44"/>
      <c r="AF809" s="304"/>
      <c r="AG809" s="304"/>
      <c r="AH809" s="44"/>
      <c r="AI809" s="44"/>
      <c r="AJ809" s="304"/>
      <c r="AK809" s="30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14"/>
      <c r="BV809" s="14"/>
      <c r="BW809" s="14"/>
      <c r="BX809" s="14"/>
      <c r="BY809" s="14"/>
      <c r="BZ809" s="14"/>
      <c r="CA809" s="14"/>
      <c r="CB809" s="14"/>
    </row>
    <row r="810" spans="1:80" ht="20.100000000000001" customHeight="1" x14ac:dyDescent="0.25">
      <c r="A810" s="125">
        <v>26823</v>
      </c>
      <c r="B810" s="126" t="s">
        <v>682</v>
      </c>
      <c r="C810" s="126" t="s">
        <v>1380</v>
      </c>
      <c r="D810" s="126" t="s">
        <v>1642</v>
      </c>
      <c r="E810" s="127" t="s">
        <v>120</v>
      </c>
      <c r="F810" s="127" t="s">
        <v>121</v>
      </c>
      <c r="G810" s="128">
        <v>30</v>
      </c>
      <c r="H810" s="128">
        <v>6</v>
      </c>
      <c r="I810" s="127" t="s">
        <v>176</v>
      </c>
      <c r="J810" s="128">
        <v>7.4999999999999997E-2</v>
      </c>
      <c r="K810" s="126" t="s">
        <v>257</v>
      </c>
      <c r="L810" s="126" t="s">
        <v>161</v>
      </c>
      <c r="M810" s="126" t="s">
        <v>137</v>
      </c>
      <c r="N810" s="126" t="s">
        <v>125</v>
      </c>
      <c r="O810" s="126" t="str">
        <f t="shared" si="65"/>
        <v>PETUNIA TUMBELINA Helena</v>
      </c>
      <c r="P810" s="130">
        <v>810</v>
      </c>
      <c r="Q810" s="130">
        <v>6</v>
      </c>
      <c r="R810" s="20">
        <f t="shared" si="66"/>
        <v>0</v>
      </c>
      <c r="S810" s="20">
        <f t="shared" si="67"/>
        <v>0</v>
      </c>
      <c r="T810" s="20">
        <f t="shared" si="68"/>
        <v>0</v>
      </c>
      <c r="U810" s="303"/>
      <c r="V810" s="304"/>
      <c r="W810" s="304"/>
      <c r="X810" s="304"/>
      <c r="Y810" s="304"/>
      <c r="Z810" s="304"/>
      <c r="AA810" s="304"/>
      <c r="AB810" s="304"/>
      <c r="AC810" s="304"/>
      <c r="AD810" s="158"/>
      <c r="AE810" s="158"/>
      <c r="AF810" s="304"/>
      <c r="AG810" s="304"/>
      <c r="AH810" s="158"/>
      <c r="AI810" s="158"/>
      <c r="AJ810" s="304"/>
      <c r="AK810" s="304"/>
      <c r="AL810" s="158"/>
      <c r="AM810" s="158"/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4"/>
      <c r="BV810" s="14"/>
      <c r="BW810" s="14"/>
      <c r="BX810" s="14"/>
      <c r="BY810" s="14"/>
      <c r="BZ810" s="14"/>
      <c r="CA810" s="14"/>
      <c r="CB810" s="14"/>
    </row>
    <row r="811" spans="1:80" ht="20.100000000000001" customHeight="1" x14ac:dyDescent="0.25">
      <c r="A811" s="23">
        <v>26018</v>
      </c>
      <c r="B811" s="24" t="s">
        <v>682</v>
      </c>
      <c r="C811" s="24" t="s">
        <v>684</v>
      </c>
      <c r="D811" s="24" t="s">
        <v>1642</v>
      </c>
      <c r="E811" s="66" t="s">
        <v>120</v>
      </c>
      <c r="F811" s="66" t="s">
        <v>121</v>
      </c>
      <c r="G811" s="64">
        <v>30</v>
      </c>
      <c r="H811" s="64">
        <v>6</v>
      </c>
      <c r="I811" s="66" t="s">
        <v>176</v>
      </c>
      <c r="J811" s="64">
        <v>7.4999999999999997E-2</v>
      </c>
      <c r="K811" s="24" t="s">
        <v>257</v>
      </c>
      <c r="L811" s="24" t="s">
        <v>161</v>
      </c>
      <c r="M811" s="24"/>
      <c r="N811" s="24" t="s">
        <v>125</v>
      </c>
      <c r="O811" s="24" t="str">
        <f t="shared" si="65"/>
        <v>PETUNIA TUMBELINA Priscilla</v>
      </c>
      <c r="P811" s="54">
        <v>811</v>
      </c>
      <c r="Q811" s="54">
        <v>6</v>
      </c>
      <c r="R811" s="20">
        <f t="shared" si="66"/>
        <v>0</v>
      </c>
      <c r="S811" s="20">
        <f t="shared" si="67"/>
        <v>0</v>
      </c>
      <c r="T811" s="20">
        <f t="shared" si="68"/>
        <v>0</v>
      </c>
      <c r="U811" s="303"/>
      <c r="V811" s="304"/>
      <c r="W811" s="304"/>
      <c r="X811" s="304"/>
      <c r="Y811" s="304"/>
      <c r="Z811" s="304"/>
      <c r="AA811" s="304"/>
      <c r="AB811" s="304"/>
      <c r="AC811" s="304"/>
      <c r="AD811" s="44"/>
      <c r="AE811" s="44"/>
      <c r="AF811" s="304"/>
      <c r="AG811" s="304"/>
      <c r="AH811" s="44"/>
      <c r="AI811" s="44"/>
      <c r="AJ811" s="304"/>
      <c r="AK811" s="30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14"/>
      <c r="BV811" s="14"/>
      <c r="BW811" s="14"/>
      <c r="BX811" s="14"/>
      <c r="BY811" s="14"/>
      <c r="BZ811" s="14"/>
      <c r="CA811" s="14"/>
      <c r="CB811" s="14"/>
    </row>
    <row r="812" spans="1:80" ht="20.100000000000001" customHeight="1" x14ac:dyDescent="0.25">
      <c r="A812" s="125">
        <v>345</v>
      </c>
      <c r="B812" s="126" t="s">
        <v>685</v>
      </c>
      <c r="C812" s="126" t="s">
        <v>401</v>
      </c>
      <c r="D812" s="126"/>
      <c r="E812" s="127" t="s">
        <v>120</v>
      </c>
      <c r="F812" s="127" t="s">
        <v>121</v>
      </c>
      <c r="G812" s="128">
        <v>30</v>
      </c>
      <c r="H812" s="128">
        <v>5</v>
      </c>
      <c r="I812" s="127" t="s">
        <v>176</v>
      </c>
      <c r="J812" s="129">
        <v>0.14000000000000001</v>
      </c>
      <c r="K812" s="126" t="s">
        <v>257</v>
      </c>
      <c r="L812" s="126" t="s">
        <v>179</v>
      </c>
      <c r="M812" s="126"/>
      <c r="N812" s="126" t="s">
        <v>125</v>
      </c>
      <c r="O812" s="126" t="str">
        <f t="shared" si="65"/>
        <v>PHYGELIUS FUCHSIA DU CAP Orange</v>
      </c>
      <c r="P812" s="130">
        <v>812</v>
      </c>
      <c r="Q812" s="130">
        <v>5</v>
      </c>
      <c r="R812" s="20">
        <f t="shared" si="66"/>
        <v>0</v>
      </c>
      <c r="S812" s="20">
        <f t="shared" si="67"/>
        <v>0</v>
      </c>
      <c r="T812" s="20">
        <f t="shared" si="68"/>
        <v>0</v>
      </c>
      <c r="U812" s="242"/>
      <c r="V812" s="158"/>
      <c r="W812" s="158"/>
      <c r="X812" s="158"/>
      <c r="Y812" s="158"/>
      <c r="Z812" s="158"/>
      <c r="AA812" s="158"/>
      <c r="AB812" s="158"/>
      <c r="AC812" s="158"/>
      <c r="AD812" s="158"/>
      <c r="AE812" s="158"/>
      <c r="AF812" s="304"/>
      <c r="AG812" s="304"/>
      <c r="AH812" s="158"/>
      <c r="AI812" s="158"/>
      <c r="AJ812" s="304"/>
      <c r="AK812" s="304"/>
      <c r="AL812" s="158"/>
      <c r="AM812" s="158"/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4"/>
      <c r="BV812" s="14"/>
      <c r="BW812" s="14"/>
      <c r="BX812" s="14"/>
      <c r="BY812" s="14"/>
      <c r="BZ812" s="14"/>
      <c r="CA812" s="14"/>
      <c r="CB812" s="14"/>
    </row>
    <row r="813" spans="1:80" ht="20.100000000000001" customHeight="1" x14ac:dyDescent="0.25">
      <c r="A813" s="23">
        <v>2951</v>
      </c>
      <c r="B813" s="24" t="s">
        <v>685</v>
      </c>
      <c r="C813" s="24" t="s">
        <v>1381</v>
      </c>
      <c r="D813" s="24"/>
      <c r="E813" s="66" t="s">
        <v>120</v>
      </c>
      <c r="F813" s="66" t="s">
        <v>121</v>
      </c>
      <c r="G813" s="64">
        <v>30</v>
      </c>
      <c r="H813" s="64">
        <v>5</v>
      </c>
      <c r="I813" s="66" t="s">
        <v>176</v>
      </c>
      <c r="J813" s="72">
        <v>0.14000000000000001</v>
      </c>
      <c r="K813" s="24" t="s">
        <v>257</v>
      </c>
      <c r="L813" s="24" t="s">
        <v>179</v>
      </c>
      <c r="M813" s="24"/>
      <c r="N813" s="24" t="s">
        <v>125</v>
      </c>
      <c r="O813" s="24" t="str">
        <f t="shared" si="65"/>
        <v>PHYGELIUS FUCHSIA DU CAP Rouge Foncé</v>
      </c>
      <c r="P813" s="54">
        <v>813</v>
      </c>
      <c r="Q813" s="54">
        <v>5</v>
      </c>
      <c r="R813" s="20">
        <f t="shared" si="66"/>
        <v>0</v>
      </c>
      <c r="S813" s="20">
        <f t="shared" si="67"/>
        <v>0</v>
      </c>
      <c r="T813" s="20">
        <f t="shared" si="68"/>
        <v>0</v>
      </c>
      <c r="U813" s="241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304"/>
      <c r="AG813" s="304"/>
      <c r="AH813" s="44"/>
      <c r="AI813" s="44"/>
      <c r="AJ813" s="304"/>
      <c r="AK813" s="30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14"/>
      <c r="BV813" s="14"/>
      <c r="BW813" s="14"/>
      <c r="BX813" s="14"/>
      <c r="BY813" s="14"/>
      <c r="BZ813" s="14"/>
      <c r="CA813" s="14"/>
      <c r="CB813" s="14"/>
    </row>
    <row r="814" spans="1:80" ht="20.100000000000001" customHeight="1" x14ac:dyDescent="0.25">
      <c r="A814" s="125">
        <v>11084</v>
      </c>
      <c r="B814" s="126" t="s">
        <v>686</v>
      </c>
      <c r="C814" s="126" t="s">
        <v>1382</v>
      </c>
      <c r="D814" s="126"/>
      <c r="E814" s="127" t="s">
        <v>120</v>
      </c>
      <c r="F814" s="127" t="s">
        <v>121</v>
      </c>
      <c r="G814" s="128">
        <v>30</v>
      </c>
      <c r="H814" s="128">
        <v>6</v>
      </c>
      <c r="I814" s="127" t="s">
        <v>120</v>
      </c>
      <c r="J814" s="129"/>
      <c r="K814" s="126" t="s">
        <v>257</v>
      </c>
      <c r="L814" s="126" t="s">
        <v>161</v>
      </c>
      <c r="M814" s="126"/>
      <c r="N814" s="126" t="s">
        <v>125</v>
      </c>
      <c r="O814" s="126" t="str">
        <f t="shared" si="65"/>
        <v>PLECTRANTHUS Mona Lavander</v>
      </c>
      <c r="P814" s="130">
        <v>814</v>
      </c>
      <c r="Q814" s="130">
        <v>6</v>
      </c>
      <c r="R814" s="20">
        <f t="shared" si="66"/>
        <v>0</v>
      </c>
      <c r="S814" s="20">
        <f t="shared" si="67"/>
        <v>0</v>
      </c>
      <c r="T814" s="20">
        <f t="shared" si="68"/>
        <v>0</v>
      </c>
      <c r="U814" s="242"/>
      <c r="V814" s="158"/>
      <c r="W814" s="158"/>
      <c r="X814" s="158"/>
      <c r="Y814" s="158"/>
      <c r="Z814" s="158"/>
      <c r="AA814" s="158"/>
      <c r="AB814" s="158"/>
      <c r="AC814" s="158"/>
      <c r="AD814" s="158"/>
      <c r="AE814" s="158"/>
      <c r="AF814" s="304"/>
      <c r="AG814" s="304"/>
      <c r="AH814" s="158"/>
      <c r="AI814" s="158"/>
      <c r="AJ814" s="304"/>
      <c r="AK814" s="304"/>
      <c r="AL814" s="158"/>
      <c r="AM814" s="158"/>
      <c r="AN814" s="158"/>
      <c r="AO814" s="158"/>
      <c r="AP814" s="158"/>
      <c r="AQ814" s="158"/>
      <c r="AR814" s="158"/>
      <c r="AS814" s="158"/>
      <c r="AT814" s="158"/>
      <c r="AU814" s="158"/>
      <c r="AV814" s="158"/>
      <c r="AW814" s="158"/>
      <c r="AX814" s="158"/>
      <c r="AY814" s="158"/>
      <c r="AZ814" s="158"/>
      <c r="BA814" s="158"/>
      <c r="BB814" s="158"/>
      <c r="BC814" s="158"/>
      <c r="BD814" s="158"/>
      <c r="BE814" s="158"/>
      <c r="BF814" s="158"/>
      <c r="BG814" s="158"/>
      <c r="BH814" s="158"/>
      <c r="BI814" s="158"/>
      <c r="BJ814" s="158"/>
      <c r="BK814" s="158"/>
      <c r="BL814" s="158"/>
      <c r="BM814" s="158"/>
      <c r="BN814" s="158"/>
      <c r="BO814" s="158"/>
      <c r="BP814" s="158"/>
      <c r="BQ814" s="158"/>
      <c r="BR814" s="158"/>
      <c r="BS814" s="158"/>
      <c r="BT814" s="158"/>
      <c r="BU814" s="14"/>
      <c r="BV814" s="14"/>
      <c r="BW814" s="14"/>
      <c r="BX814" s="14"/>
      <c r="BY814" s="14"/>
      <c r="BZ814" s="14"/>
      <c r="CA814" s="14"/>
      <c r="CB814" s="14"/>
    </row>
    <row r="815" spans="1:80" ht="20.100000000000001" customHeight="1" x14ac:dyDescent="0.25">
      <c r="A815" s="23">
        <v>3443</v>
      </c>
      <c r="B815" s="24" t="s">
        <v>686</v>
      </c>
      <c r="C815" s="24" t="s">
        <v>1383</v>
      </c>
      <c r="D815" s="24"/>
      <c r="E815" s="66" t="s">
        <v>120</v>
      </c>
      <c r="F815" s="66" t="s">
        <v>121</v>
      </c>
      <c r="G815" s="64">
        <v>30</v>
      </c>
      <c r="H815" s="64">
        <v>6</v>
      </c>
      <c r="I815" s="66" t="s">
        <v>120</v>
      </c>
      <c r="J815" s="72"/>
      <c r="K815" s="24" t="s">
        <v>257</v>
      </c>
      <c r="L815" s="24" t="s">
        <v>161</v>
      </c>
      <c r="M815" s="24"/>
      <c r="N815" s="24" t="s">
        <v>125</v>
      </c>
      <c r="O815" s="24" t="str">
        <f t="shared" si="65"/>
        <v>PLECTRANTHUS purpurea Nico</v>
      </c>
      <c r="P815" s="54">
        <v>815</v>
      </c>
      <c r="Q815" s="54">
        <v>6</v>
      </c>
      <c r="R815" s="20">
        <f t="shared" si="66"/>
        <v>0</v>
      </c>
      <c r="S815" s="20">
        <f t="shared" si="67"/>
        <v>0</v>
      </c>
      <c r="T815" s="20">
        <f t="shared" si="68"/>
        <v>0</v>
      </c>
      <c r="U815" s="241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304"/>
      <c r="AG815" s="304"/>
      <c r="AH815" s="44"/>
      <c r="AI815" s="44"/>
      <c r="AJ815" s="304"/>
      <c r="AK815" s="30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14"/>
      <c r="BV815" s="14"/>
      <c r="BW815" s="14"/>
      <c r="BX815" s="14"/>
      <c r="BY815" s="14"/>
      <c r="BZ815" s="14"/>
      <c r="CA815" s="14"/>
      <c r="CB815" s="14"/>
    </row>
    <row r="816" spans="1:80" ht="20.100000000000001" customHeight="1" x14ac:dyDescent="0.25">
      <c r="A816" s="125">
        <v>14493</v>
      </c>
      <c r="B816" s="126" t="s">
        <v>686</v>
      </c>
      <c r="C816" s="126" t="s">
        <v>1384</v>
      </c>
      <c r="D816" s="126"/>
      <c r="E816" s="127" t="s">
        <v>120</v>
      </c>
      <c r="F816" s="127" t="s">
        <v>121</v>
      </c>
      <c r="G816" s="128">
        <v>30</v>
      </c>
      <c r="H816" s="128">
        <v>4</v>
      </c>
      <c r="I816" s="127" t="s">
        <v>120</v>
      </c>
      <c r="J816" s="129"/>
      <c r="K816" s="126" t="s">
        <v>257</v>
      </c>
      <c r="L816" s="126" t="s">
        <v>161</v>
      </c>
      <c r="M816" s="126"/>
      <c r="N816" s="126" t="s">
        <v>125</v>
      </c>
      <c r="O816" s="126" t="str">
        <f t="shared" si="65"/>
        <v>PLECTRANTHUS argentatus Silver shield</v>
      </c>
      <c r="P816" s="130">
        <v>816</v>
      </c>
      <c r="Q816" s="130">
        <v>4</v>
      </c>
      <c r="R816" s="20">
        <f t="shared" si="66"/>
        <v>0</v>
      </c>
      <c r="S816" s="20">
        <f t="shared" si="67"/>
        <v>0</v>
      </c>
      <c r="T816" s="20">
        <f t="shared" si="68"/>
        <v>0</v>
      </c>
      <c r="U816" s="242"/>
      <c r="V816" s="158"/>
      <c r="W816" s="158"/>
      <c r="X816" s="158"/>
      <c r="Y816" s="158"/>
      <c r="Z816" s="158"/>
      <c r="AA816" s="158"/>
      <c r="AB816" s="158"/>
      <c r="AC816" s="158"/>
      <c r="AD816" s="158"/>
      <c r="AE816" s="158"/>
      <c r="AF816" s="304"/>
      <c r="AG816" s="304"/>
      <c r="AH816" s="158"/>
      <c r="AI816" s="158"/>
      <c r="AJ816" s="304"/>
      <c r="AK816" s="304"/>
      <c r="AL816" s="158"/>
      <c r="AM816" s="158"/>
      <c r="AN816" s="158"/>
      <c r="AO816" s="158"/>
      <c r="AP816" s="158"/>
      <c r="AQ816" s="158"/>
      <c r="AR816" s="158"/>
      <c r="AS816" s="158"/>
      <c r="AT816" s="158"/>
      <c r="AU816" s="158"/>
      <c r="AV816" s="158"/>
      <c r="AW816" s="158"/>
      <c r="AX816" s="158"/>
      <c r="AY816" s="158"/>
      <c r="AZ816" s="158"/>
      <c r="BA816" s="158"/>
      <c r="BB816" s="158"/>
      <c r="BC816" s="158"/>
      <c r="BD816" s="158"/>
      <c r="BE816" s="158"/>
      <c r="BF816" s="158"/>
      <c r="BG816" s="158"/>
      <c r="BH816" s="158"/>
      <c r="BI816" s="158"/>
      <c r="BJ816" s="158"/>
      <c r="BK816" s="158"/>
      <c r="BL816" s="158"/>
      <c r="BM816" s="158"/>
      <c r="BN816" s="158"/>
      <c r="BO816" s="158"/>
      <c r="BP816" s="158"/>
      <c r="BQ816" s="158"/>
      <c r="BR816" s="158"/>
      <c r="BS816" s="158"/>
      <c r="BT816" s="158"/>
      <c r="BU816" s="14"/>
      <c r="BV816" s="14"/>
      <c r="BW816" s="14"/>
      <c r="BX816" s="14"/>
      <c r="BY816" s="14"/>
      <c r="BZ816" s="14"/>
      <c r="CA816" s="14"/>
      <c r="CB816" s="14"/>
    </row>
    <row r="817" spans="1:80" ht="20.100000000000001" customHeight="1" x14ac:dyDescent="0.25">
      <c r="A817" s="23">
        <v>1057</v>
      </c>
      <c r="B817" s="24" t="s">
        <v>686</v>
      </c>
      <c r="C817" s="24" t="s">
        <v>293</v>
      </c>
      <c r="D817" s="24"/>
      <c r="E817" s="66" t="s">
        <v>120</v>
      </c>
      <c r="F817" s="66" t="s">
        <v>121</v>
      </c>
      <c r="G817" s="64">
        <v>30</v>
      </c>
      <c r="H817" s="64">
        <v>6</v>
      </c>
      <c r="I817" s="66" t="s">
        <v>120</v>
      </c>
      <c r="J817" s="72"/>
      <c r="K817" s="24" t="s">
        <v>257</v>
      </c>
      <c r="L817" s="24" t="s">
        <v>161</v>
      </c>
      <c r="M817" s="24"/>
      <c r="N817" s="24" t="s">
        <v>125</v>
      </c>
      <c r="O817" s="24" t="str">
        <f t="shared" si="65"/>
        <v>PLECTRANTHUS Variegata</v>
      </c>
      <c r="P817" s="54">
        <v>817</v>
      </c>
      <c r="Q817" s="54">
        <v>6</v>
      </c>
      <c r="R817" s="20">
        <f t="shared" si="66"/>
        <v>0</v>
      </c>
      <c r="S817" s="20">
        <f t="shared" si="67"/>
        <v>0</v>
      </c>
      <c r="T817" s="20">
        <f t="shared" si="68"/>
        <v>0</v>
      </c>
      <c r="U817" s="241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304"/>
      <c r="AG817" s="304"/>
      <c r="AH817" s="44"/>
      <c r="AI817" s="44"/>
      <c r="AJ817" s="304"/>
      <c r="AK817" s="30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14"/>
      <c r="BV817" s="14"/>
      <c r="BW817" s="14"/>
      <c r="BX817" s="14"/>
      <c r="BY817" s="14"/>
      <c r="BZ817" s="14"/>
      <c r="CA817" s="14"/>
      <c r="CB817" s="14"/>
    </row>
    <row r="818" spans="1:80" ht="20.100000000000001" customHeight="1" x14ac:dyDescent="0.25">
      <c r="A818" s="125">
        <v>10132</v>
      </c>
      <c r="B818" s="126" t="s">
        <v>687</v>
      </c>
      <c r="C818" s="126" t="s">
        <v>307</v>
      </c>
      <c r="D818" s="126"/>
      <c r="E818" s="127" t="s">
        <v>120</v>
      </c>
      <c r="F818" s="127" t="s">
        <v>121</v>
      </c>
      <c r="G818" s="128">
        <v>30</v>
      </c>
      <c r="H818" s="128">
        <v>5</v>
      </c>
      <c r="I818" s="127" t="s">
        <v>131</v>
      </c>
      <c r="J818" s="129"/>
      <c r="K818" s="126" t="s">
        <v>257</v>
      </c>
      <c r="L818" s="126" t="s">
        <v>132</v>
      </c>
      <c r="M818" s="126"/>
      <c r="N818" s="126" t="s">
        <v>125</v>
      </c>
      <c r="O818" s="126" t="str">
        <f t="shared" si="65"/>
        <v>PLUMBAGO AURICULATA Blanc</v>
      </c>
      <c r="P818" s="130">
        <v>818</v>
      </c>
      <c r="Q818" s="130">
        <v>5</v>
      </c>
      <c r="R818" s="20">
        <f t="shared" si="66"/>
        <v>0</v>
      </c>
      <c r="S818" s="20">
        <f t="shared" si="67"/>
        <v>0</v>
      </c>
      <c r="T818" s="20">
        <f t="shared" si="68"/>
        <v>0</v>
      </c>
      <c r="U818" s="242"/>
      <c r="V818" s="158"/>
      <c r="W818" s="158"/>
      <c r="X818" s="158"/>
      <c r="Y818" s="158"/>
      <c r="Z818" s="158"/>
      <c r="AA818" s="158"/>
      <c r="AB818" s="158"/>
      <c r="AC818" s="158"/>
      <c r="AD818" s="158"/>
      <c r="AE818" s="158"/>
      <c r="AF818" s="304"/>
      <c r="AG818" s="304"/>
      <c r="AH818" s="158"/>
      <c r="AI818" s="158"/>
      <c r="AJ818" s="304"/>
      <c r="AK818" s="304"/>
      <c r="AL818" s="158"/>
      <c r="AM818" s="158"/>
      <c r="AN818" s="158"/>
      <c r="AO818" s="158"/>
      <c r="AP818" s="158"/>
      <c r="AQ818" s="158"/>
      <c r="AR818" s="158"/>
      <c r="AS818" s="158"/>
      <c r="AT818" s="158"/>
      <c r="AU818" s="158"/>
      <c r="AV818" s="158"/>
      <c r="AW818" s="158"/>
      <c r="AX818" s="158"/>
      <c r="AY818" s="158"/>
      <c r="AZ818" s="158"/>
      <c r="BA818" s="158"/>
      <c r="BB818" s="158"/>
      <c r="BC818" s="158"/>
      <c r="BD818" s="158"/>
      <c r="BE818" s="158"/>
      <c r="BF818" s="158"/>
      <c r="BG818" s="158"/>
      <c r="BH818" s="158"/>
      <c r="BI818" s="158"/>
      <c r="BJ818" s="158"/>
      <c r="BK818" s="158"/>
      <c r="BL818" s="158"/>
      <c r="BM818" s="158"/>
      <c r="BN818" s="158"/>
      <c r="BO818" s="158"/>
      <c r="BP818" s="158"/>
      <c r="BQ818" s="158"/>
      <c r="BR818" s="158"/>
      <c r="BS818" s="158"/>
      <c r="BT818" s="158"/>
      <c r="BU818" s="14"/>
      <c r="BV818" s="14"/>
      <c r="BW818" s="14"/>
      <c r="BX818" s="14"/>
      <c r="BY818" s="14"/>
      <c r="BZ818" s="14"/>
      <c r="CA818" s="14"/>
      <c r="CB818" s="14"/>
    </row>
    <row r="819" spans="1:80" ht="20.100000000000001" customHeight="1" x14ac:dyDescent="0.25">
      <c r="A819" s="23">
        <v>2788</v>
      </c>
      <c r="B819" s="24" t="s">
        <v>687</v>
      </c>
      <c r="C819" s="24" t="s">
        <v>688</v>
      </c>
      <c r="D819" s="24"/>
      <c r="E819" s="66" t="s">
        <v>120</v>
      </c>
      <c r="F819" s="66" t="s">
        <v>121</v>
      </c>
      <c r="G819" s="64">
        <v>30</v>
      </c>
      <c r="H819" s="64">
        <v>5</v>
      </c>
      <c r="I819" s="66" t="s">
        <v>131</v>
      </c>
      <c r="J819" s="72"/>
      <c r="K819" s="24" t="s">
        <v>257</v>
      </c>
      <c r="L819" s="24" t="s">
        <v>132</v>
      </c>
      <c r="M819" s="24"/>
      <c r="N819" s="24" t="s">
        <v>125</v>
      </c>
      <c r="O819" s="24" t="str">
        <f t="shared" si="65"/>
        <v>PLUMBAGO AURICULATA Bleu</v>
      </c>
      <c r="P819" s="54">
        <v>819</v>
      </c>
      <c r="Q819" s="54">
        <v>5</v>
      </c>
      <c r="R819" s="20">
        <f t="shared" si="66"/>
        <v>0</v>
      </c>
      <c r="S819" s="20">
        <f t="shared" si="67"/>
        <v>0</v>
      </c>
      <c r="T819" s="20">
        <f t="shared" si="68"/>
        <v>0</v>
      </c>
      <c r="U819" s="241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304"/>
      <c r="AG819" s="304"/>
      <c r="AH819" s="44"/>
      <c r="AI819" s="44"/>
      <c r="AJ819" s="304"/>
      <c r="AK819" s="30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14"/>
      <c r="BV819" s="14"/>
      <c r="BW819" s="14"/>
      <c r="BX819" s="14"/>
      <c r="BY819" s="14"/>
      <c r="BZ819" s="14"/>
      <c r="CA819" s="14"/>
      <c r="CB819" s="14"/>
    </row>
    <row r="820" spans="1:80" ht="20.100000000000001" customHeight="1" x14ac:dyDescent="0.25">
      <c r="A820" s="125">
        <v>3763</v>
      </c>
      <c r="B820" s="126" t="s">
        <v>1689</v>
      </c>
      <c r="C820" s="126" t="s">
        <v>233</v>
      </c>
      <c r="D820" s="126"/>
      <c r="E820" s="127" t="s">
        <v>208</v>
      </c>
      <c r="F820" s="127" t="s">
        <v>121</v>
      </c>
      <c r="G820" s="128">
        <v>30</v>
      </c>
      <c r="H820" s="128">
        <v>6</v>
      </c>
      <c r="I820" s="127" t="s">
        <v>319</v>
      </c>
      <c r="J820" s="129"/>
      <c r="K820" s="126" t="s">
        <v>257</v>
      </c>
      <c r="L820" s="126" t="s">
        <v>347</v>
      </c>
      <c r="M820" s="126"/>
      <c r="N820" s="126" t="s">
        <v>125</v>
      </c>
      <c r="O820" s="126" t="str">
        <f t="shared" si="65"/>
        <v>POIREE À CARDE COLORÉE Variés</v>
      </c>
      <c r="P820" s="130">
        <v>820</v>
      </c>
      <c r="Q820" s="130">
        <v>6</v>
      </c>
      <c r="R820" s="20">
        <f t="shared" si="66"/>
        <v>0</v>
      </c>
      <c r="S820" s="20">
        <f t="shared" si="67"/>
        <v>0</v>
      </c>
      <c r="T820" s="20">
        <f t="shared" si="68"/>
        <v>0</v>
      </c>
      <c r="U820" s="242"/>
      <c r="V820" s="158"/>
      <c r="W820" s="158"/>
      <c r="X820" s="158"/>
      <c r="Y820" s="158"/>
      <c r="Z820" s="158"/>
      <c r="AA820" s="158"/>
      <c r="AB820" s="158"/>
      <c r="AC820" s="158"/>
      <c r="AD820" s="158"/>
      <c r="AE820" s="158"/>
      <c r="AF820" s="304"/>
      <c r="AG820" s="304"/>
      <c r="AH820" s="158"/>
      <c r="AI820" s="158"/>
      <c r="AJ820" s="304"/>
      <c r="AK820" s="304"/>
      <c r="AL820" s="158"/>
      <c r="AM820" s="158"/>
      <c r="AN820" s="158"/>
      <c r="AO820" s="158"/>
      <c r="AP820" s="158"/>
      <c r="AQ820" s="158"/>
      <c r="AR820" s="158"/>
      <c r="AS820" s="158"/>
      <c r="AT820" s="158"/>
      <c r="AU820" s="158"/>
      <c r="AV820" s="158"/>
      <c r="AW820" s="158"/>
      <c r="AX820" s="158"/>
      <c r="AY820" s="158"/>
      <c r="AZ820" s="158"/>
      <c r="BA820" s="158"/>
      <c r="BB820" s="158"/>
      <c r="BC820" s="158"/>
      <c r="BD820" s="158"/>
      <c r="BE820" s="158"/>
      <c r="BF820" s="158"/>
      <c r="BG820" s="158"/>
      <c r="BH820" s="158"/>
      <c r="BI820" s="158"/>
      <c r="BJ820" s="158"/>
      <c r="BK820" s="158"/>
      <c r="BL820" s="158"/>
      <c r="BM820" s="158"/>
      <c r="BN820" s="158"/>
      <c r="BO820" s="158"/>
      <c r="BP820" s="158"/>
      <c r="BQ820" s="158"/>
      <c r="BR820" s="158"/>
      <c r="BS820" s="158"/>
      <c r="BT820" s="158"/>
      <c r="BU820" s="14"/>
      <c r="BV820" s="14"/>
      <c r="BW820" s="14"/>
      <c r="BX820" s="14"/>
      <c r="BY820" s="14"/>
      <c r="BZ820" s="14"/>
      <c r="CA820" s="14"/>
      <c r="CB820" s="14"/>
    </row>
    <row r="821" spans="1:80" ht="20.100000000000001" customHeight="1" x14ac:dyDescent="0.25">
      <c r="A821" s="23">
        <v>24968</v>
      </c>
      <c r="B821" s="24" t="s">
        <v>689</v>
      </c>
      <c r="C821" s="24" t="s">
        <v>1385</v>
      </c>
      <c r="D821" s="24"/>
      <c r="E821" s="66" t="s">
        <v>120</v>
      </c>
      <c r="F821" s="66" t="s">
        <v>121</v>
      </c>
      <c r="G821" s="64">
        <v>30</v>
      </c>
      <c r="H821" s="64">
        <v>4</v>
      </c>
      <c r="I821" s="66" t="s">
        <v>319</v>
      </c>
      <c r="J821" s="72">
        <v>0.05</v>
      </c>
      <c r="K821" s="24" t="s">
        <v>257</v>
      </c>
      <c r="L821" s="24" t="s">
        <v>136</v>
      </c>
      <c r="M821" s="24" t="s">
        <v>137</v>
      </c>
      <c r="N821" s="24" t="s">
        <v>125</v>
      </c>
      <c r="O821" s="24" t="str">
        <f t="shared" si="65"/>
        <v>PORTULACA PAZZAZ NANO Candy Pink</v>
      </c>
      <c r="P821" s="54">
        <v>821</v>
      </c>
      <c r="Q821" s="54">
        <v>4</v>
      </c>
      <c r="R821" s="20">
        <f t="shared" si="66"/>
        <v>0</v>
      </c>
      <c r="S821" s="20">
        <f t="shared" si="67"/>
        <v>0</v>
      </c>
      <c r="T821" s="20">
        <f t="shared" si="68"/>
        <v>0</v>
      </c>
      <c r="U821" s="241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304"/>
      <c r="AG821" s="304"/>
      <c r="AH821" s="44"/>
      <c r="AI821" s="44"/>
      <c r="AJ821" s="304"/>
      <c r="AK821" s="30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14"/>
      <c r="BV821" s="14"/>
      <c r="BW821" s="14"/>
      <c r="BX821" s="14"/>
      <c r="BY821" s="14"/>
      <c r="BZ821" s="14"/>
      <c r="CA821" s="14"/>
      <c r="CB821" s="14"/>
    </row>
    <row r="822" spans="1:80" ht="20.100000000000001" customHeight="1" x14ac:dyDescent="0.25">
      <c r="A822" s="125">
        <v>23402</v>
      </c>
      <c r="B822" s="126" t="s">
        <v>689</v>
      </c>
      <c r="C822" s="126" t="s">
        <v>690</v>
      </c>
      <c r="D822" s="126"/>
      <c r="E822" s="127" t="s">
        <v>120</v>
      </c>
      <c r="F822" s="127" t="s">
        <v>121</v>
      </c>
      <c r="G822" s="128">
        <v>30</v>
      </c>
      <c r="H822" s="128">
        <v>4</v>
      </c>
      <c r="I822" s="127" t="s">
        <v>319</v>
      </c>
      <c r="J822" s="129">
        <v>0.05</v>
      </c>
      <c r="K822" s="126" t="s">
        <v>257</v>
      </c>
      <c r="L822" s="126" t="s">
        <v>136</v>
      </c>
      <c r="M822" s="126"/>
      <c r="N822" s="126" t="s">
        <v>125</v>
      </c>
      <c r="O822" s="126" t="str">
        <f t="shared" si="65"/>
        <v>PORTULACA PAZZAZ NANO Fuchsia improved</v>
      </c>
      <c r="P822" s="130">
        <v>822</v>
      </c>
      <c r="Q822" s="130">
        <v>4</v>
      </c>
      <c r="R822" s="20">
        <f t="shared" si="66"/>
        <v>0</v>
      </c>
      <c r="S822" s="20">
        <f t="shared" si="67"/>
        <v>0</v>
      </c>
      <c r="T822" s="20">
        <f t="shared" si="68"/>
        <v>0</v>
      </c>
      <c r="U822" s="242"/>
      <c r="V822" s="158"/>
      <c r="W822" s="158"/>
      <c r="X822" s="158"/>
      <c r="Y822" s="158"/>
      <c r="Z822" s="158"/>
      <c r="AA822" s="158"/>
      <c r="AB822" s="158"/>
      <c r="AC822" s="158"/>
      <c r="AD822" s="158"/>
      <c r="AE822" s="158"/>
      <c r="AF822" s="304"/>
      <c r="AG822" s="304"/>
      <c r="AH822" s="158"/>
      <c r="AI822" s="158"/>
      <c r="AJ822" s="304"/>
      <c r="AK822" s="304"/>
      <c r="AL822" s="158"/>
      <c r="AM822" s="158"/>
      <c r="AN822" s="158"/>
      <c r="AO822" s="158"/>
      <c r="AP822" s="158"/>
      <c r="AQ822" s="158"/>
      <c r="AR822" s="158"/>
      <c r="AS822" s="158"/>
      <c r="AT822" s="158"/>
      <c r="AU822" s="158"/>
      <c r="AV822" s="158"/>
      <c r="AW822" s="158"/>
      <c r="AX822" s="158"/>
      <c r="AY822" s="158"/>
      <c r="AZ822" s="158"/>
      <c r="BA822" s="158"/>
      <c r="BB822" s="158"/>
      <c r="BC822" s="158"/>
      <c r="BD822" s="158"/>
      <c r="BE822" s="158"/>
      <c r="BF822" s="158"/>
      <c r="BG822" s="158"/>
      <c r="BH822" s="158"/>
      <c r="BI822" s="158"/>
      <c r="BJ822" s="158"/>
      <c r="BK822" s="158"/>
      <c r="BL822" s="158"/>
      <c r="BM822" s="158"/>
      <c r="BN822" s="158"/>
      <c r="BO822" s="158"/>
      <c r="BP822" s="158"/>
      <c r="BQ822" s="158"/>
      <c r="BR822" s="158"/>
      <c r="BS822" s="158"/>
      <c r="BT822" s="158"/>
      <c r="BU822" s="14"/>
      <c r="BV822" s="14"/>
      <c r="BW822" s="14"/>
      <c r="BX822" s="14"/>
      <c r="BY822" s="14"/>
      <c r="BZ822" s="14"/>
      <c r="CA822" s="14"/>
      <c r="CB822" s="14"/>
    </row>
    <row r="823" spans="1:80" ht="20.100000000000001" customHeight="1" x14ac:dyDescent="0.25">
      <c r="A823" s="23">
        <v>23404</v>
      </c>
      <c r="B823" s="24" t="s">
        <v>689</v>
      </c>
      <c r="C823" s="24" t="s">
        <v>691</v>
      </c>
      <c r="D823" s="24"/>
      <c r="E823" s="66" t="s">
        <v>120</v>
      </c>
      <c r="F823" s="66" t="s">
        <v>121</v>
      </c>
      <c r="G823" s="64">
        <v>30</v>
      </c>
      <c r="H823" s="64">
        <v>4</v>
      </c>
      <c r="I823" s="66" t="s">
        <v>319</v>
      </c>
      <c r="J823" s="72">
        <v>0.05</v>
      </c>
      <c r="K823" s="24" t="s">
        <v>257</v>
      </c>
      <c r="L823" s="24" t="s">
        <v>136</v>
      </c>
      <c r="M823" s="24"/>
      <c r="N823" s="24" t="s">
        <v>125</v>
      </c>
      <c r="O823" s="24" t="str">
        <f t="shared" si="65"/>
        <v xml:space="preserve">PORTULACA PAZZAZ NANO Gold </v>
      </c>
      <c r="P823" s="54">
        <v>823</v>
      </c>
      <c r="Q823" s="54">
        <v>4</v>
      </c>
      <c r="R823" s="20">
        <f t="shared" si="66"/>
        <v>0</v>
      </c>
      <c r="S823" s="20">
        <f t="shared" si="67"/>
        <v>0</v>
      </c>
      <c r="T823" s="20">
        <f t="shared" si="68"/>
        <v>0</v>
      </c>
      <c r="U823" s="241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304"/>
      <c r="AG823" s="304"/>
      <c r="AH823" s="44"/>
      <c r="AI823" s="44"/>
      <c r="AJ823" s="304"/>
      <c r="AK823" s="30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14"/>
      <c r="BV823" s="14"/>
      <c r="BW823" s="14"/>
      <c r="BX823" s="14"/>
      <c r="BY823" s="14"/>
      <c r="BZ823" s="14"/>
      <c r="CA823" s="14"/>
      <c r="CB823" s="14"/>
    </row>
    <row r="824" spans="1:80" ht="20.100000000000001" customHeight="1" x14ac:dyDescent="0.25">
      <c r="A824" s="125">
        <v>25805</v>
      </c>
      <c r="B824" s="126" t="s">
        <v>689</v>
      </c>
      <c r="C824" s="126" t="s">
        <v>692</v>
      </c>
      <c r="D824" s="126"/>
      <c r="E824" s="127" t="s">
        <v>120</v>
      </c>
      <c r="F824" s="127" t="s">
        <v>121</v>
      </c>
      <c r="G824" s="128">
        <v>30</v>
      </c>
      <c r="H824" s="128">
        <v>4</v>
      </c>
      <c r="I824" s="127" t="s">
        <v>319</v>
      </c>
      <c r="J824" s="129">
        <v>0.05</v>
      </c>
      <c r="K824" s="126" t="s">
        <v>257</v>
      </c>
      <c r="L824" s="126" t="s">
        <v>136</v>
      </c>
      <c r="M824" s="126"/>
      <c r="N824" s="126" t="s">
        <v>125</v>
      </c>
      <c r="O824" s="126" t="str">
        <f t="shared" si="65"/>
        <v>PORTULACA PAZZAZ NANO Mango</v>
      </c>
      <c r="P824" s="130">
        <v>824</v>
      </c>
      <c r="Q824" s="130">
        <v>4</v>
      </c>
      <c r="R824" s="20">
        <f t="shared" si="66"/>
        <v>0</v>
      </c>
      <c r="S824" s="20">
        <f t="shared" si="67"/>
        <v>0</v>
      </c>
      <c r="T824" s="20">
        <f t="shared" si="68"/>
        <v>0</v>
      </c>
      <c r="U824" s="242"/>
      <c r="V824" s="158"/>
      <c r="W824" s="158"/>
      <c r="X824" s="158"/>
      <c r="Y824" s="158"/>
      <c r="Z824" s="158"/>
      <c r="AA824" s="158"/>
      <c r="AB824" s="158"/>
      <c r="AC824" s="158"/>
      <c r="AD824" s="158"/>
      <c r="AE824" s="158"/>
      <c r="AF824" s="304"/>
      <c r="AG824" s="304"/>
      <c r="AH824" s="158"/>
      <c r="AI824" s="158"/>
      <c r="AJ824" s="304"/>
      <c r="AK824" s="304"/>
      <c r="AL824" s="158"/>
      <c r="AM824" s="158"/>
      <c r="AN824" s="158"/>
      <c r="AO824" s="158"/>
      <c r="AP824" s="158"/>
      <c r="AQ824" s="158"/>
      <c r="AR824" s="158"/>
      <c r="AS824" s="158"/>
      <c r="AT824" s="158"/>
      <c r="AU824" s="158"/>
      <c r="AV824" s="158"/>
      <c r="AW824" s="158"/>
      <c r="AX824" s="158"/>
      <c r="AY824" s="158"/>
      <c r="AZ824" s="158"/>
      <c r="BA824" s="158"/>
      <c r="BB824" s="158"/>
      <c r="BC824" s="158"/>
      <c r="BD824" s="158"/>
      <c r="BE824" s="158"/>
      <c r="BF824" s="158"/>
      <c r="BG824" s="158"/>
      <c r="BH824" s="158"/>
      <c r="BI824" s="158"/>
      <c r="BJ824" s="158"/>
      <c r="BK824" s="158"/>
      <c r="BL824" s="158"/>
      <c r="BM824" s="158"/>
      <c r="BN824" s="158"/>
      <c r="BO824" s="158"/>
      <c r="BP824" s="158"/>
      <c r="BQ824" s="158"/>
      <c r="BR824" s="158"/>
      <c r="BS824" s="158"/>
      <c r="BT824" s="158"/>
      <c r="BU824" s="14"/>
      <c r="BV824" s="14"/>
      <c r="BW824" s="14"/>
      <c r="BX824" s="14"/>
      <c r="BY824" s="14"/>
      <c r="BZ824" s="14"/>
      <c r="CA824" s="14"/>
      <c r="CB824" s="14"/>
    </row>
    <row r="825" spans="1:80" ht="20.100000000000001" customHeight="1" x14ac:dyDescent="0.25">
      <c r="A825" s="23">
        <v>23797</v>
      </c>
      <c r="B825" s="24" t="s">
        <v>689</v>
      </c>
      <c r="C825" s="24" t="s">
        <v>693</v>
      </c>
      <c r="D825" s="24"/>
      <c r="E825" s="66" t="s">
        <v>120</v>
      </c>
      <c r="F825" s="66" t="s">
        <v>121</v>
      </c>
      <c r="G825" s="64">
        <v>30</v>
      </c>
      <c r="H825" s="64">
        <v>4</v>
      </c>
      <c r="I825" s="66" t="s">
        <v>319</v>
      </c>
      <c r="J825" s="72">
        <v>0.05</v>
      </c>
      <c r="K825" s="24" t="s">
        <v>257</v>
      </c>
      <c r="L825" s="24" t="s">
        <v>136</v>
      </c>
      <c r="M825" s="24"/>
      <c r="N825" s="24" t="s">
        <v>125</v>
      </c>
      <c r="O825" s="24" t="str">
        <f t="shared" si="65"/>
        <v xml:space="preserve">PORTULACA PAZZAZ NANO Orange </v>
      </c>
      <c r="P825" s="54">
        <v>825</v>
      </c>
      <c r="Q825" s="54">
        <v>4</v>
      </c>
      <c r="R825" s="20">
        <f t="shared" si="66"/>
        <v>0</v>
      </c>
      <c r="S825" s="20">
        <f t="shared" si="67"/>
        <v>0</v>
      </c>
      <c r="T825" s="20">
        <f t="shared" si="68"/>
        <v>0</v>
      </c>
      <c r="U825" s="241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304"/>
      <c r="AG825" s="304"/>
      <c r="AH825" s="44"/>
      <c r="AI825" s="44"/>
      <c r="AJ825" s="304"/>
      <c r="AK825" s="30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14"/>
      <c r="BV825" s="14"/>
      <c r="BW825" s="14"/>
      <c r="BX825" s="14"/>
      <c r="BY825" s="14"/>
      <c r="BZ825" s="14"/>
      <c r="CA825" s="14"/>
      <c r="CB825" s="14"/>
    </row>
    <row r="826" spans="1:80" ht="20.100000000000001" customHeight="1" x14ac:dyDescent="0.25">
      <c r="A826" s="125">
        <v>23406</v>
      </c>
      <c r="B826" s="126" t="s">
        <v>689</v>
      </c>
      <c r="C826" s="126" t="s">
        <v>1386</v>
      </c>
      <c r="D826" s="126"/>
      <c r="E826" s="127" t="s">
        <v>120</v>
      </c>
      <c r="F826" s="127" t="s">
        <v>121</v>
      </c>
      <c r="G826" s="128">
        <v>30</v>
      </c>
      <c r="H826" s="128">
        <v>4</v>
      </c>
      <c r="I826" s="127" t="s">
        <v>319</v>
      </c>
      <c r="J826" s="129">
        <v>0.05</v>
      </c>
      <c r="K826" s="126" t="s">
        <v>257</v>
      </c>
      <c r="L826" s="126" t="s">
        <v>136</v>
      </c>
      <c r="M826" s="126"/>
      <c r="N826" s="126" t="s">
        <v>125</v>
      </c>
      <c r="O826" s="126" t="str">
        <f t="shared" si="65"/>
        <v xml:space="preserve">PORTULACA PAZZAZ NANO Orange Twist </v>
      </c>
      <c r="P826" s="130">
        <v>826</v>
      </c>
      <c r="Q826" s="130">
        <v>4</v>
      </c>
      <c r="R826" s="20">
        <f t="shared" si="66"/>
        <v>0</v>
      </c>
      <c r="S826" s="20">
        <f t="shared" si="67"/>
        <v>0</v>
      </c>
      <c r="T826" s="20">
        <f t="shared" si="68"/>
        <v>0</v>
      </c>
      <c r="U826" s="242"/>
      <c r="V826" s="158"/>
      <c r="W826" s="158"/>
      <c r="X826" s="158"/>
      <c r="Y826" s="158"/>
      <c r="Z826" s="158"/>
      <c r="AA826" s="158"/>
      <c r="AB826" s="158"/>
      <c r="AC826" s="158"/>
      <c r="AD826" s="158"/>
      <c r="AE826" s="158"/>
      <c r="AF826" s="304"/>
      <c r="AG826" s="304"/>
      <c r="AH826" s="158"/>
      <c r="AI826" s="158"/>
      <c r="AJ826" s="304"/>
      <c r="AK826" s="304"/>
      <c r="AL826" s="158"/>
      <c r="AM826" s="158"/>
      <c r="AN826" s="158"/>
      <c r="AO826" s="158"/>
      <c r="AP826" s="158"/>
      <c r="AQ826" s="158"/>
      <c r="AR826" s="158"/>
      <c r="AS826" s="158"/>
      <c r="AT826" s="158"/>
      <c r="AU826" s="158"/>
      <c r="AV826" s="158"/>
      <c r="AW826" s="158"/>
      <c r="AX826" s="158"/>
      <c r="AY826" s="158"/>
      <c r="AZ826" s="158"/>
      <c r="BA826" s="158"/>
      <c r="BB826" s="158"/>
      <c r="BC826" s="158"/>
      <c r="BD826" s="158"/>
      <c r="BE826" s="158"/>
      <c r="BF826" s="158"/>
      <c r="BG826" s="158"/>
      <c r="BH826" s="158"/>
      <c r="BI826" s="158"/>
      <c r="BJ826" s="158"/>
      <c r="BK826" s="158"/>
      <c r="BL826" s="158"/>
      <c r="BM826" s="158"/>
      <c r="BN826" s="158"/>
      <c r="BO826" s="158"/>
      <c r="BP826" s="158"/>
      <c r="BQ826" s="158"/>
      <c r="BR826" s="158"/>
      <c r="BS826" s="158"/>
      <c r="BT826" s="158"/>
      <c r="BU826" s="14"/>
      <c r="BV826" s="14"/>
      <c r="BW826" s="14"/>
      <c r="BX826" s="14"/>
      <c r="BY826" s="14"/>
      <c r="BZ826" s="14"/>
      <c r="CA826" s="14"/>
      <c r="CB826" s="14"/>
    </row>
    <row r="827" spans="1:80" ht="20.100000000000001" customHeight="1" x14ac:dyDescent="0.25">
      <c r="A827" s="23">
        <v>26500</v>
      </c>
      <c r="B827" s="24" t="s">
        <v>689</v>
      </c>
      <c r="C827" s="24" t="s">
        <v>340</v>
      </c>
      <c r="D827" s="24"/>
      <c r="E827" s="66" t="s">
        <v>120</v>
      </c>
      <c r="F827" s="66" t="s">
        <v>121</v>
      </c>
      <c r="G827" s="64">
        <v>30</v>
      </c>
      <c r="H827" s="64">
        <v>4</v>
      </c>
      <c r="I827" s="66" t="s">
        <v>319</v>
      </c>
      <c r="J827" s="72">
        <v>0.05</v>
      </c>
      <c r="K827" s="24" t="s">
        <v>257</v>
      </c>
      <c r="L827" s="24" t="s">
        <v>136</v>
      </c>
      <c r="M827" s="24" t="s">
        <v>137</v>
      </c>
      <c r="N827" s="24" t="s">
        <v>125</v>
      </c>
      <c r="O827" s="24" t="str">
        <f t="shared" si="65"/>
        <v>PORTULACA PAZZAZ NANO Purple</v>
      </c>
      <c r="P827" s="54">
        <v>827</v>
      </c>
      <c r="Q827" s="54">
        <v>4</v>
      </c>
      <c r="R827" s="20">
        <f t="shared" si="66"/>
        <v>0</v>
      </c>
      <c r="S827" s="20">
        <f t="shared" si="67"/>
        <v>0</v>
      </c>
      <c r="T827" s="20">
        <f t="shared" si="68"/>
        <v>0</v>
      </c>
      <c r="U827" s="241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304"/>
      <c r="AG827" s="304"/>
      <c r="AH827" s="44"/>
      <c r="AI827" s="44"/>
      <c r="AJ827" s="304"/>
      <c r="AK827" s="30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14"/>
      <c r="BV827" s="14"/>
      <c r="BW827" s="14"/>
      <c r="BX827" s="14"/>
      <c r="BY827" s="14"/>
      <c r="BZ827" s="14"/>
      <c r="CA827" s="14"/>
      <c r="CB827" s="14"/>
    </row>
    <row r="828" spans="1:80" ht="20.100000000000001" customHeight="1" x14ac:dyDescent="0.25">
      <c r="A828" s="125">
        <v>26446</v>
      </c>
      <c r="B828" s="126" t="s">
        <v>689</v>
      </c>
      <c r="C828" s="126" t="s">
        <v>1387</v>
      </c>
      <c r="D828" s="126"/>
      <c r="E828" s="127" t="s">
        <v>120</v>
      </c>
      <c r="F828" s="127" t="s">
        <v>121</v>
      </c>
      <c r="G828" s="128">
        <v>30</v>
      </c>
      <c r="H828" s="128">
        <v>4</v>
      </c>
      <c r="I828" s="127" t="s">
        <v>319</v>
      </c>
      <c r="J828" s="129">
        <v>0.05</v>
      </c>
      <c r="K828" s="126" t="s">
        <v>257</v>
      </c>
      <c r="L828" s="126" t="s">
        <v>136</v>
      </c>
      <c r="M828" s="126" t="s">
        <v>137</v>
      </c>
      <c r="N828" s="126" t="s">
        <v>125</v>
      </c>
      <c r="O828" s="126" t="str">
        <f t="shared" si="65"/>
        <v>PORTULACA PAZZAZ NANO Scarlet Twist</v>
      </c>
      <c r="P828" s="130">
        <v>828</v>
      </c>
      <c r="Q828" s="130">
        <v>4</v>
      </c>
      <c r="R828" s="20">
        <f t="shared" si="66"/>
        <v>0</v>
      </c>
      <c r="S828" s="20">
        <f t="shared" si="67"/>
        <v>0</v>
      </c>
      <c r="T828" s="20">
        <f t="shared" si="68"/>
        <v>0</v>
      </c>
      <c r="U828" s="242"/>
      <c r="V828" s="158"/>
      <c r="W828" s="158"/>
      <c r="X828" s="158"/>
      <c r="Y828" s="158"/>
      <c r="Z828" s="158"/>
      <c r="AA828" s="158"/>
      <c r="AB828" s="158"/>
      <c r="AC828" s="158"/>
      <c r="AD828" s="158"/>
      <c r="AE828" s="158"/>
      <c r="AF828" s="304"/>
      <c r="AG828" s="304"/>
      <c r="AH828" s="158"/>
      <c r="AI828" s="158"/>
      <c r="AJ828" s="304"/>
      <c r="AK828" s="304"/>
      <c r="AL828" s="158"/>
      <c r="AM828" s="158"/>
      <c r="AN828" s="158"/>
      <c r="AO828" s="158"/>
      <c r="AP828" s="158"/>
      <c r="AQ828" s="158"/>
      <c r="AR828" s="158"/>
      <c r="AS828" s="158"/>
      <c r="AT828" s="158"/>
      <c r="AU828" s="158"/>
      <c r="AV828" s="158"/>
      <c r="AW828" s="158"/>
      <c r="AX828" s="158"/>
      <c r="AY828" s="158"/>
      <c r="AZ828" s="158"/>
      <c r="BA828" s="158"/>
      <c r="BB828" s="158"/>
      <c r="BC828" s="158"/>
      <c r="BD828" s="158"/>
      <c r="BE828" s="158"/>
      <c r="BF828" s="158"/>
      <c r="BG828" s="158"/>
      <c r="BH828" s="158"/>
      <c r="BI828" s="158"/>
      <c r="BJ828" s="158"/>
      <c r="BK828" s="158"/>
      <c r="BL828" s="158"/>
      <c r="BM828" s="158"/>
      <c r="BN828" s="158"/>
      <c r="BO828" s="158"/>
      <c r="BP828" s="158"/>
      <c r="BQ828" s="158"/>
      <c r="BR828" s="158"/>
      <c r="BS828" s="158"/>
      <c r="BT828" s="158"/>
      <c r="BU828" s="14"/>
      <c r="BV828" s="14"/>
      <c r="BW828" s="14"/>
      <c r="BX828" s="14"/>
      <c r="BY828" s="14"/>
      <c r="BZ828" s="14"/>
      <c r="CA828" s="14"/>
      <c r="CB828" s="14"/>
    </row>
    <row r="829" spans="1:80" ht="20.100000000000001" customHeight="1" x14ac:dyDescent="0.25">
      <c r="A829" s="23">
        <v>23408</v>
      </c>
      <c r="B829" s="24" t="s">
        <v>689</v>
      </c>
      <c r="C829" s="24" t="s">
        <v>1388</v>
      </c>
      <c r="D829" s="24"/>
      <c r="E829" s="66" t="s">
        <v>120</v>
      </c>
      <c r="F829" s="66" t="s">
        <v>121</v>
      </c>
      <c r="G829" s="64">
        <v>30</v>
      </c>
      <c r="H829" s="64">
        <v>4</v>
      </c>
      <c r="I829" s="66" t="s">
        <v>319</v>
      </c>
      <c r="J829" s="72">
        <v>0.05</v>
      </c>
      <c r="K829" s="24" t="s">
        <v>257</v>
      </c>
      <c r="L829" s="24" t="s">
        <v>136</v>
      </c>
      <c r="M829" s="24"/>
      <c r="N829" s="24" t="s">
        <v>125</v>
      </c>
      <c r="O829" s="24" t="str">
        <f t="shared" si="65"/>
        <v xml:space="preserve">PORTULACA PAZZAZ NANO Tropical Punch </v>
      </c>
      <c r="P829" s="54">
        <v>829</v>
      </c>
      <c r="Q829" s="54">
        <v>4</v>
      </c>
      <c r="R829" s="20">
        <f t="shared" si="66"/>
        <v>0</v>
      </c>
      <c r="S829" s="20">
        <f t="shared" si="67"/>
        <v>0</v>
      </c>
      <c r="T829" s="20">
        <f t="shared" si="68"/>
        <v>0</v>
      </c>
      <c r="U829" s="241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304"/>
      <c r="AG829" s="304"/>
      <c r="AH829" s="44"/>
      <c r="AI829" s="44"/>
      <c r="AJ829" s="304"/>
      <c r="AK829" s="30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14"/>
      <c r="BV829" s="14"/>
      <c r="BW829" s="14"/>
      <c r="BX829" s="14"/>
      <c r="BY829" s="14"/>
      <c r="BZ829" s="14"/>
      <c r="CA829" s="14"/>
      <c r="CB829" s="14"/>
    </row>
    <row r="830" spans="1:80" ht="20.100000000000001" customHeight="1" x14ac:dyDescent="0.25">
      <c r="A830" s="125">
        <v>23798</v>
      </c>
      <c r="B830" s="126" t="s">
        <v>689</v>
      </c>
      <c r="C830" s="126" t="s">
        <v>694</v>
      </c>
      <c r="D830" s="126"/>
      <c r="E830" s="127" t="s">
        <v>120</v>
      </c>
      <c r="F830" s="127" t="s">
        <v>121</v>
      </c>
      <c r="G830" s="128">
        <v>30</v>
      </c>
      <c r="H830" s="128">
        <v>4</v>
      </c>
      <c r="I830" s="127" t="s">
        <v>319</v>
      </c>
      <c r="J830" s="129">
        <v>4.4999999999999998E-2</v>
      </c>
      <c r="K830" s="126" t="s">
        <v>257</v>
      </c>
      <c r="L830" s="126" t="s">
        <v>136</v>
      </c>
      <c r="M830" s="126"/>
      <c r="N830" s="126" t="s">
        <v>125</v>
      </c>
      <c r="O830" s="126" t="str">
        <f t="shared" si="65"/>
        <v xml:space="preserve">PORTULACA PAZZAZ NANO White </v>
      </c>
      <c r="P830" s="130">
        <v>830</v>
      </c>
      <c r="Q830" s="130">
        <v>4</v>
      </c>
      <c r="R830" s="20">
        <f t="shared" si="66"/>
        <v>0</v>
      </c>
      <c r="S830" s="20">
        <f t="shared" si="67"/>
        <v>0</v>
      </c>
      <c r="T830" s="20">
        <f t="shared" si="68"/>
        <v>0</v>
      </c>
      <c r="U830" s="242"/>
      <c r="V830" s="158"/>
      <c r="W830" s="158"/>
      <c r="X830" s="158"/>
      <c r="Y830" s="158"/>
      <c r="Z830" s="158"/>
      <c r="AA830" s="158"/>
      <c r="AB830" s="158"/>
      <c r="AC830" s="158"/>
      <c r="AD830" s="158"/>
      <c r="AE830" s="158"/>
      <c r="AF830" s="304"/>
      <c r="AG830" s="304"/>
      <c r="AH830" s="158"/>
      <c r="AI830" s="158"/>
      <c r="AJ830" s="304"/>
      <c r="AK830" s="304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58"/>
      <c r="BJ830" s="158"/>
      <c r="BK830" s="158"/>
      <c r="BL830" s="158"/>
      <c r="BM830" s="158"/>
      <c r="BN830" s="158"/>
      <c r="BO830" s="158"/>
      <c r="BP830" s="158"/>
      <c r="BQ830" s="158"/>
      <c r="BR830" s="158"/>
      <c r="BS830" s="158"/>
      <c r="BT830" s="158"/>
      <c r="BU830" s="14"/>
      <c r="BV830" s="14"/>
      <c r="BW830" s="14"/>
      <c r="BX830" s="14"/>
      <c r="BY830" s="14"/>
      <c r="BZ830" s="14"/>
      <c r="CA830" s="14"/>
      <c r="CB830" s="14"/>
    </row>
    <row r="831" spans="1:80" ht="20.100000000000001" customHeight="1" x14ac:dyDescent="0.25">
      <c r="A831" s="23">
        <v>23444</v>
      </c>
      <c r="B831" s="24" t="s">
        <v>689</v>
      </c>
      <c r="C831" s="24" t="s">
        <v>1389</v>
      </c>
      <c r="D831" s="24"/>
      <c r="E831" s="66" t="s">
        <v>120</v>
      </c>
      <c r="F831" s="66" t="s">
        <v>121</v>
      </c>
      <c r="G831" s="64">
        <v>30</v>
      </c>
      <c r="H831" s="64">
        <v>4</v>
      </c>
      <c r="I831" s="66" t="s">
        <v>319</v>
      </c>
      <c r="J831" s="72">
        <v>0.05</v>
      </c>
      <c r="K831" s="24" t="s">
        <v>257</v>
      </c>
      <c r="L831" s="24" t="s">
        <v>136</v>
      </c>
      <c r="M831" s="24"/>
      <c r="N831" s="24" t="s">
        <v>125</v>
      </c>
      <c r="O831" s="24" t="str">
        <f t="shared" si="65"/>
        <v xml:space="preserve">PORTULACA PAZZAZ NANO Yellow Twist </v>
      </c>
      <c r="P831" s="54">
        <v>831</v>
      </c>
      <c r="Q831" s="54">
        <v>4</v>
      </c>
      <c r="R831" s="20">
        <f t="shared" si="66"/>
        <v>0</v>
      </c>
      <c r="S831" s="20">
        <f t="shared" si="67"/>
        <v>0</v>
      </c>
      <c r="T831" s="20">
        <f t="shared" si="68"/>
        <v>0</v>
      </c>
      <c r="U831" s="241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304"/>
      <c r="AG831" s="304"/>
      <c r="AH831" s="44"/>
      <c r="AI831" s="44"/>
      <c r="AJ831" s="304"/>
      <c r="AK831" s="30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14"/>
      <c r="BV831" s="14"/>
      <c r="BW831" s="14"/>
      <c r="BX831" s="14"/>
      <c r="BY831" s="14"/>
      <c r="BZ831" s="14"/>
      <c r="CA831" s="14"/>
      <c r="CB831" s="14"/>
    </row>
    <row r="832" spans="1:80" ht="20.100000000000001" customHeight="1" x14ac:dyDescent="0.25">
      <c r="A832" s="125">
        <v>23799</v>
      </c>
      <c r="B832" s="126" t="s">
        <v>689</v>
      </c>
      <c r="C832" s="126" t="s">
        <v>397</v>
      </c>
      <c r="D832" s="126"/>
      <c r="E832" s="127" t="s">
        <v>120</v>
      </c>
      <c r="F832" s="127" t="s">
        <v>121</v>
      </c>
      <c r="G832" s="128">
        <v>30</v>
      </c>
      <c r="H832" s="128">
        <v>4</v>
      </c>
      <c r="I832" s="127" t="s">
        <v>319</v>
      </c>
      <c r="J832" s="129">
        <v>0.05</v>
      </c>
      <c r="K832" s="126" t="s">
        <v>257</v>
      </c>
      <c r="L832" s="126" t="s">
        <v>136</v>
      </c>
      <c r="M832" s="126"/>
      <c r="N832" s="126" t="s">
        <v>125</v>
      </c>
      <c r="O832" s="126" t="str">
        <f t="shared" si="65"/>
        <v xml:space="preserve">PORTULACA PAZZAZ NANO Variés </v>
      </c>
      <c r="P832" s="130">
        <v>832</v>
      </c>
      <c r="Q832" s="130">
        <v>4</v>
      </c>
      <c r="R832" s="20">
        <f t="shared" si="66"/>
        <v>0</v>
      </c>
      <c r="S832" s="20">
        <f t="shared" si="67"/>
        <v>0</v>
      </c>
      <c r="T832" s="20">
        <f t="shared" si="68"/>
        <v>0</v>
      </c>
      <c r="U832" s="242"/>
      <c r="V832" s="158"/>
      <c r="W832" s="158"/>
      <c r="X832" s="158"/>
      <c r="Y832" s="158"/>
      <c r="Z832" s="158"/>
      <c r="AA832" s="158"/>
      <c r="AB832" s="158"/>
      <c r="AC832" s="158"/>
      <c r="AD832" s="158"/>
      <c r="AE832" s="158"/>
      <c r="AF832" s="304"/>
      <c r="AG832" s="304"/>
      <c r="AH832" s="158"/>
      <c r="AI832" s="158"/>
      <c r="AJ832" s="304"/>
      <c r="AK832" s="304"/>
      <c r="AL832" s="158"/>
      <c r="AM832" s="158"/>
      <c r="AN832" s="158"/>
      <c r="AO832" s="158"/>
      <c r="AP832" s="158"/>
      <c r="AQ832" s="158"/>
      <c r="AR832" s="158"/>
      <c r="AS832" s="158"/>
      <c r="AT832" s="158"/>
      <c r="AU832" s="158"/>
      <c r="AV832" s="158"/>
      <c r="AW832" s="158"/>
      <c r="AX832" s="158"/>
      <c r="AY832" s="158"/>
      <c r="AZ832" s="158"/>
      <c r="BA832" s="158"/>
      <c r="BB832" s="158"/>
      <c r="BC832" s="158"/>
      <c r="BD832" s="158"/>
      <c r="BE832" s="158"/>
      <c r="BF832" s="158"/>
      <c r="BG832" s="158"/>
      <c r="BH832" s="158"/>
      <c r="BI832" s="158"/>
      <c r="BJ832" s="158"/>
      <c r="BK832" s="158"/>
      <c r="BL832" s="158"/>
      <c r="BM832" s="158"/>
      <c r="BN832" s="158"/>
      <c r="BO832" s="158"/>
      <c r="BP832" s="158"/>
      <c r="BQ832" s="158"/>
      <c r="BR832" s="158"/>
      <c r="BS832" s="158"/>
      <c r="BT832" s="158"/>
      <c r="BU832" s="14"/>
      <c r="BV832" s="14"/>
      <c r="BW832" s="14"/>
      <c r="BX832" s="14"/>
      <c r="BY832" s="14"/>
      <c r="BZ832" s="14"/>
      <c r="CA832" s="14"/>
      <c r="CB832" s="14"/>
    </row>
    <row r="833" spans="1:80" ht="20.100000000000001" customHeight="1" x14ac:dyDescent="0.25">
      <c r="A833" s="23">
        <v>444</v>
      </c>
      <c r="B833" s="24" t="s">
        <v>695</v>
      </c>
      <c r="C833" s="24" t="s">
        <v>444</v>
      </c>
      <c r="D833" s="24"/>
      <c r="E833" s="66" t="s">
        <v>120</v>
      </c>
      <c r="F833" s="66" t="s">
        <v>121</v>
      </c>
      <c r="G833" s="64">
        <v>30</v>
      </c>
      <c r="H833" s="64">
        <v>4</v>
      </c>
      <c r="I833" s="66" t="s">
        <v>319</v>
      </c>
      <c r="J833" s="72"/>
      <c r="K833" s="24" t="s">
        <v>257</v>
      </c>
      <c r="L833" s="24" t="s">
        <v>136</v>
      </c>
      <c r="M833" s="24"/>
      <c r="N833" s="24" t="s">
        <v>125</v>
      </c>
      <c r="O833" s="24" t="str">
        <f t="shared" si="65"/>
        <v>PORTULACA Samba</v>
      </c>
      <c r="P833" s="54">
        <v>833</v>
      </c>
      <c r="Q833" s="54">
        <v>4</v>
      </c>
      <c r="R833" s="20">
        <f t="shared" si="66"/>
        <v>0</v>
      </c>
      <c r="S833" s="20">
        <f t="shared" si="67"/>
        <v>0</v>
      </c>
      <c r="T833" s="20">
        <f t="shared" si="68"/>
        <v>0</v>
      </c>
      <c r="U833" s="241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304"/>
      <c r="AG833" s="304"/>
      <c r="AH833" s="44"/>
      <c r="AI833" s="44"/>
      <c r="AJ833" s="304"/>
      <c r="AK833" s="30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14"/>
      <c r="BV833" s="14"/>
      <c r="BW833" s="14"/>
      <c r="BX833" s="14"/>
      <c r="BY833" s="14"/>
      <c r="BZ833" s="14"/>
      <c r="CA833" s="14"/>
      <c r="CB833" s="14"/>
    </row>
    <row r="834" spans="1:80" ht="20.100000000000001" customHeight="1" x14ac:dyDescent="0.25">
      <c r="A834" s="151"/>
      <c r="B834" s="152" t="s">
        <v>236</v>
      </c>
      <c r="C834" s="153"/>
      <c r="D834" s="153"/>
      <c r="E834" s="154"/>
      <c r="F834" s="154"/>
      <c r="G834" s="154"/>
      <c r="H834" s="267"/>
      <c r="I834" s="154"/>
      <c r="J834" s="155"/>
      <c r="K834" s="153"/>
      <c r="L834" s="153" t="s">
        <v>593</v>
      </c>
      <c r="M834" s="153"/>
      <c r="N834" s="153"/>
      <c r="O834" s="153" t="str">
        <f t="shared" si="65"/>
        <v xml:space="preserve">R </v>
      </c>
      <c r="P834" s="156">
        <v>834</v>
      </c>
      <c r="Q834" s="156"/>
      <c r="R834" s="20"/>
      <c r="S834" s="20"/>
      <c r="T834" s="20"/>
      <c r="U834" s="508"/>
      <c r="V834" s="509"/>
      <c r="W834" s="509"/>
      <c r="X834" s="509"/>
      <c r="Y834" s="509"/>
      <c r="Z834" s="509"/>
      <c r="AA834" s="509"/>
      <c r="AB834" s="509"/>
      <c r="AC834" s="509"/>
      <c r="AD834" s="509"/>
      <c r="AE834" s="509"/>
      <c r="AF834" s="509"/>
      <c r="AG834" s="509"/>
      <c r="AH834" s="509"/>
      <c r="AI834" s="509"/>
      <c r="AJ834" s="509"/>
      <c r="AK834" s="509"/>
      <c r="AL834" s="509"/>
      <c r="AM834" s="509"/>
      <c r="AN834" s="509"/>
      <c r="AO834" s="509"/>
      <c r="AP834" s="509"/>
      <c r="AQ834" s="509"/>
      <c r="AR834" s="509"/>
      <c r="AS834" s="509"/>
      <c r="AT834" s="509"/>
      <c r="AU834" s="509"/>
      <c r="AV834" s="509"/>
      <c r="AW834" s="509"/>
      <c r="AX834" s="509"/>
      <c r="AY834" s="509"/>
      <c r="AZ834" s="509"/>
      <c r="BA834" s="509"/>
      <c r="BB834" s="509"/>
      <c r="BC834" s="509"/>
      <c r="BD834" s="509"/>
      <c r="BE834" s="509"/>
      <c r="BF834" s="509"/>
      <c r="BG834" s="509"/>
      <c r="BH834" s="509"/>
      <c r="BI834" s="509"/>
      <c r="BJ834" s="509"/>
      <c r="BK834" s="509"/>
      <c r="BL834" s="509"/>
      <c r="BM834" s="509"/>
      <c r="BN834" s="509"/>
      <c r="BO834" s="509"/>
      <c r="BP834" s="509"/>
      <c r="BQ834" s="509"/>
      <c r="BR834" s="509"/>
      <c r="BS834" s="509"/>
      <c r="BT834" s="509"/>
      <c r="BU834" s="14"/>
      <c r="BV834" s="14"/>
      <c r="BW834" s="14"/>
      <c r="BX834" s="14"/>
      <c r="BY834" s="14"/>
      <c r="BZ834" s="14"/>
      <c r="CA834" s="14"/>
      <c r="CB834" s="14"/>
    </row>
    <row r="835" spans="1:80" ht="20.100000000000001" customHeight="1" x14ac:dyDescent="0.25">
      <c r="A835" s="23">
        <v>3764</v>
      </c>
      <c r="B835" s="24" t="s">
        <v>696</v>
      </c>
      <c r="C835" s="24" t="s">
        <v>697</v>
      </c>
      <c r="D835" s="24"/>
      <c r="E835" s="66" t="s">
        <v>208</v>
      </c>
      <c r="F835" s="66" t="s">
        <v>121</v>
      </c>
      <c r="G835" s="64">
        <v>30</v>
      </c>
      <c r="H835" s="64">
        <v>5</v>
      </c>
      <c r="I835" s="66" t="s">
        <v>131</v>
      </c>
      <c r="J835" s="72"/>
      <c r="K835" s="24" t="s">
        <v>257</v>
      </c>
      <c r="L835" s="24" t="s">
        <v>347</v>
      </c>
      <c r="M835" s="24"/>
      <c r="N835" s="24" t="s">
        <v>125</v>
      </c>
      <c r="O835" s="24" t="str">
        <f t="shared" si="65"/>
        <v>RICIN Carmencita</v>
      </c>
      <c r="P835" s="54">
        <v>835</v>
      </c>
      <c r="Q835" s="54">
        <v>5</v>
      </c>
      <c r="R835" s="20">
        <f t="shared" si="66"/>
        <v>0</v>
      </c>
      <c r="S835" s="20">
        <f t="shared" si="67"/>
        <v>0</v>
      </c>
      <c r="T835" s="20">
        <f t="shared" si="68"/>
        <v>0</v>
      </c>
      <c r="U835" s="241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304"/>
      <c r="AG835" s="304"/>
      <c r="AH835" s="44"/>
      <c r="AI835" s="44"/>
      <c r="AJ835" s="304"/>
      <c r="AK835" s="30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14"/>
      <c r="BV835" s="14"/>
      <c r="BW835" s="14"/>
      <c r="BX835" s="14"/>
      <c r="BY835" s="14"/>
      <c r="BZ835" s="14"/>
      <c r="CA835" s="14"/>
      <c r="CB835" s="14"/>
    </row>
    <row r="836" spans="1:80" ht="20.100000000000001" customHeight="1" x14ac:dyDescent="0.25">
      <c r="A836" s="125">
        <v>25209</v>
      </c>
      <c r="B836" s="126" t="s">
        <v>698</v>
      </c>
      <c r="C836" s="126" t="s">
        <v>699</v>
      </c>
      <c r="D836" s="126"/>
      <c r="E836" s="127" t="s">
        <v>208</v>
      </c>
      <c r="F836" s="127" t="s">
        <v>121</v>
      </c>
      <c r="G836" s="128">
        <v>30</v>
      </c>
      <c r="H836" s="128">
        <v>8</v>
      </c>
      <c r="I836" s="127" t="s">
        <v>120</v>
      </c>
      <c r="J836" s="129"/>
      <c r="K836" s="126" t="s">
        <v>257</v>
      </c>
      <c r="L836" s="126" t="s">
        <v>132</v>
      </c>
      <c r="M836" s="126"/>
      <c r="N836" s="126" t="s">
        <v>125</v>
      </c>
      <c r="O836" s="126" t="str">
        <f t="shared" si="65"/>
        <v>RUDBECKIA Amarillo Gold</v>
      </c>
      <c r="P836" s="130">
        <v>836</v>
      </c>
      <c r="Q836" s="130">
        <v>8</v>
      </c>
      <c r="R836" s="20">
        <f t="shared" si="66"/>
        <v>0</v>
      </c>
      <c r="S836" s="20">
        <f t="shared" si="67"/>
        <v>0</v>
      </c>
      <c r="T836" s="20">
        <f t="shared" si="68"/>
        <v>0</v>
      </c>
      <c r="U836" s="242"/>
      <c r="V836" s="158"/>
      <c r="W836" s="158"/>
      <c r="X836" s="158"/>
      <c r="Y836" s="158"/>
      <c r="Z836" s="158"/>
      <c r="AA836" s="158"/>
      <c r="AB836" s="158"/>
      <c r="AC836" s="158"/>
      <c r="AD836" s="158"/>
      <c r="AE836" s="158"/>
      <c r="AF836" s="304"/>
      <c r="AG836" s="304"/>
      <c r="AH836" s="158"/>
      <c r="AI836" s="158"/>
      <c r="AJ836" s="304"/>
      <c r="AK836" s="304"/>
      <c r="AL836" s="158"/>
      <c r="AM836" s="158"/>
      <c r="AN836" s="158"/>
      <c r="AO836" s="158"/>
      <c r="AP836" s="158"/>
      <c r="AQ836" s="158"/>
      <c r="AR836" s="158"/>
      <c r="AS836" s="158"/>
      <c r="AT836" s="158"/>
      <c r="AU836" s="158"/>
      <c r="AV836" s="158"/>
      <c r="AW836" s="158"/>
      <c r="AX836" s="158"/>
      <c r="AY836" s="158"/>
      <c r="AZ836" s="158"/>
      <c r="BA836" s="158"/>
      <c r="BB836" s="158"/>
      <c r="BC836" s="158"/>
      <c r="BD836" s="158"/>
      <c r="BE836" s="158"/>
      <c r="BF836" s="158"/>
      <c r="BG836" s="158"/>
      <c r="BH836" s="158"/>
      <c r="BI836" s="158"/>
      <c r="BJ836" s="158"/>
      <c r="BK836" s="158"/>
      <c r="BL836" s="158"/>
      <c r="BM836" s="158"/>
      <c r="BN836" s="158"/>
      <c r="BO836" s="158"/>
      <c r="BP836" s="158"/>
      <c r="BQ836" s="158"/>
      <c r="BR836" s="158"/>
      <c r="BS836" s="158"/>
      <c r="BT836" s="158"/>
      <c r="BU836" s="14"/>
      <c r="BV836" s="14"/>
      <c r="BW836" s="14"/>
      <c r="BX836" s="14"/>
      <c r="BY836" s="14"/>
      <c r="BZ836" s="14"/>
      <c r="CA836" s="14"/>
      <c r="CB836" s="14"/>
    </row>
    <row r="837" spans="1:80" ht="20.100000000000001" customHeight="1" x14ac:dyDescent="0.25">
      <c r="A837" s="23">
        <v>3765</v>
      </c>
      <c r="B837" s="24" t="s">
        <v>698</v>
      </c>
      <c r="C837" s="24" t="s">
        <v>1390</v>
      </c>
      <c r="D837" s="24"/>
      <c r="E837" s="66" t="s">
        <v>208</v>
      </c>
      <c r="F837" s="66" t="s">
        <v>121</v>
      </c>
      <c r="G837" s="64">
        <v>30</v>
      </c>
      <c r="H837" s="64">
        <v>8</v>
      </c>
      <c r="I837" s="66" t="s">
        <v>120</v>
      </c>
      <c r="J837" s="72"/>
      <c r="K837" s="24" t="s">
        <v>257</v>
      </c>
      <c r="L837" s="24" t="s">
        <v>132</v>
      </c>
      <c r="M837" s="24"/>
      <c r="N837" s="24" t="s">
        <v>125</v>
      </c>
      <c r="O837" s="24" t="str">
        <f t="shared" si="65"/>
        <v>RUDBECKIA Autumn Colors</v>
      </c>
      <c r="P837" s="54">
        <v>837</v>
      </c>
      <c r="Q837" s="54">
        <v>8</v>
      </c>
      <c r="R837" s="20">
        <f t="shared" si="66"/>
        <v>0</v>
      </c>
      <c r="S837" s="20">
        <f t="shared" si="67"/>
        <v>0</v>
      </c>
      <c r="T837" s="20">
        <f t="shared" si="68"/>
        <v>0</v>
      </c>
      <c r="U837" s="241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304"/>
      <c r="AG837" s="304"/>
      <c r="AH837" s="44"/>
      <c r="AI837" s="44"/>
      <c r="AJ837" s="304"/>
      <c r="AK837" s="30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14"/>
      <c r="BV837" s="14"/>
      <c r="BW837" s="14"/>
      <c r="BX837" s="14"/>
      <c r="BY837" s="14"/>
      <c r="BZ837" s="14"/>
      <c r="CA837" s="14"/>
      <c r="CB837" s="14"/>
    </row>
    <row r="838" spans="1:80" ht="20.100000000000001" customHeight="1" x14ac:dyDescent="0.25">
      <c r="A838" s="125">
        <v>10479</v>
      </c>
      <c r="B838" s="126" t="s">
        <v>698</v>
      </c>
      <c r="C838" s="126" t="s">
        <v>700</v>
      </c>
      <c r="D838" s="126"/>
      <c r="E838" s="127" t="s">
        <v>208</v>
      </c>
      <c r="F838" s="127" t="s">
        <v>121</v>
      </c>
      <c r="G838" s="128">
        <v>30</v>
      </c>
      <c r="H838" s="128">
        <v>8</v>
      </c>
      <c r="I838" s="127" t="s">
        <v>120</v>
      </c>
      <c r="J838" s="129"/>
      <c r="K838" s="126" t="s">
        <v>257</v>
      </c>
      <c r="L838" s="126" t="s">
        <v>132</v>
      </c>
      <c r="M838" s="126"/>
      <c r="N838" s="126" t="s">
        <v>125</v>
      </c>
      <c r="O838" s="126" t="str">
        <f t="shared" si="65"/>
        <v>RUDBECKIA Marmelade</v>
      </c>
      <c r="P838" s="130">
        <v>838</v>
      </c>
      <c r="Q838" s="130">
        <v>8</v>
      </c>
      <c r="R838" s="20">
        <f t="shared" si="66"/>
        <v>0</v>
      </c>
      <c r="S838" s="20">
        <f t="shared" si="67"/>
        <v>0</v>
      </c>
      <c r="T838" s="20">
        <f t="shared" si="68"/>
        <v>0</v>
      </c>
      <c r="U838" s="242"/>
      <c r="V838" s="158"/>
      <c r="W838" s="158"/>
      <c r="X838" s="158"/>
      <c r="Y838" s="158"/>
      <c r="Z838" s="158"/>
      <c r="AA838" s="158"/>
      <c r="AB838" s="158"/>
      <c r="AC838" s="158"/>
      <c r="AD838" s="158"/>
      <c r="AE838" s="158"/>
      <c r="AF838" s="304"/>
      <c r="AG838" s="304"/>
      <c r="AH838" s="158"/>
      <c r="AI838" s="158"/>
      <c r="AJ838" s="304"/>
      <c r="AK838" s="304"/>
      <c r="AL838" s="158"/>
      <c r="AM838" s="158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4"/>
      <c r="BV838" s="14"/>
      <c r="BW838" s="14"/>
      <c r="BX838" s="14"/>
      <c r="BY838" s="14"/>
      <c r="BZ838" s="14"/>
      <c r="CA838" s="14"/>
      <c r="CB838" s="14"/>
    </row>
    <row r="839" spans="1:80" ht="20.100000000000001" customHeight="1" x14ac:dyDescent="0.25">
      <c r="A839" s="23">
        <v>26019</v>
      </c>
      <c r="B839" s="24" t="s">
        <v>698</v>
      </c>
      <c r="C839" s="24" t="s">
        <v>701</v>
      </c>
      <c r="D839" s="24"/>
      <c r="E839" s="66" t="s">
        <v>208</v>
      </c>
      <c r="F839" s="66" t="s">
        <v>121</v>
      </c>
      <c r="G839" s="64">
        <v>30</v>
      </c>
      <c r="H839" s="64">
        <v>8</v>
      </c>
      <c r="I839" s="66" t="s">
        <v>120</v>
      </c>
      <c r="J839" s="72"/>
      <c r="K839" s="24" t="s">
        <v>257</v>
      </c>
      <c r="L839" s="24" t="s">
        <v>132</v>
      </c>
      <c r="M839" s="24"/>
      <c r="N839" s="24" t="s">
        <v>125</v>
      </c>
      <c r="O839" s="24" t="str">
        <f t="shared" si="65"/>
        <v>RUDBECKIA Pawnee Spirit</v>
      </c>
      <c r="P839" s="54">
        <v>839</v>
      </c>
      <c r="Q839" s="54">
        <v>8</v>
      </c>
      <c r="R839" s="20">
        <f t="shared" si="66"/>
        <v>0</v>
      </c>
      <c r="S839" s="20">
        <f t="shared" si="67"/>
        <v>0</v>
      </c>
      <c r="T839" s="20">
        <f t="shared" si="68"/>
        <v>0</v>
      </c>
      <c r="U839" s="241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304"/>
      <c r="AG839" s="304"/>
      <c r="AH839" s="44"/>
      <c r="AI839" s="44"/>
      <c r="AJ839" s="304"/>
      <c r="AK839" s="30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14"/>
      <c r="BV839" s="14"/>
      <c r="BW839" s="14"/>
      <c r="BX839" s="14"/>
      <c r="BY839" s="14"/>
      <c r="BZ839" s="14"/>
      <c r="CA839" s="14"/>
      <c r="CB839" s="14"/>
    </row>
    <row r="840" spans="1:80" ht="20.100000000000001" customHeight="1" x14ac:dyDescent="0.25">
      <c r="A840" s="125">
        <v>12967</v>
      </c>
      <c r="B840" s="126" t="s">
        <v>698</v>
      </c>
      <c r="C840" s="126" t="s">
        <v>1391</v>
      </c>
      <c r="D840" s="126"/>
      <c r="E840" s="127" t="s">
        <v>208</v>
      </c>
      <c r="F840" s="127" t="s">
        <v>121</v>
      </c>
      <c r="G840" s="128">
        <v>30</v>
      </c>
      <c r="H840" s="128">
        <v>8</v>
      </c>
      <c r="I840" s="127" t="s">
        <v>120</v>
      </c>
      <c r="J840" s="129"/>
      <c r="K840" s="126" t="s">
        <v>257</v>
      </c>
      <c r="L840" s="126" t="s">
        <v>132</v>
      </c>
      <c r="M840" s="126"/>
      <c r="N840" s="126" t="s">
        <v>125</v>
      </c>
      <c r="O840" s="126" t="str">
        <f t="shared" si="65"/>
        <v>RUDBECKIA Prairie Sun</v>
      </c>
      <c r="P840" s="130">
        <v>840</v>
      </c>
      <c r="Q840" s="130">
        <v>8</v>
      </c>
      <c r="R840" s="20">
        <f t="shared" si="66"/>
        <v>0</v>
      </c>
      <c r="S840" s="20">
        <f t="shared" si="67"/>
        <v>0</v>
      </c>
      <c r="T840" s="20">
        <f t="shared" si="68"/>
        <v>0</v>
      </c>
      <c r="U840" s="242"/>
      <c r="V840" s="158"/>
      <c r="W840" s="158"/>
      <c r="X840" s="158"/>
      <c r="Y840" s="158"/>
      <c r="Z840" s="158"/>
      <c r="AA840" s="158"/>
      <c r="AB840" s="158"/>
      <c r="AC840" s="158"/>
      <c r="AD840" s="158"/>
      <c r="AE840" s="158"/>
      <c r="AF840" s="304"/>
      <c r="AG840" s="304"/>
      <c r="AH840" s="158"/>
      <c r="AI840" s="158"/>
      <c r="AJ840" s="304"/>
      <c r="AK840" s="304"/>
      <c r="AL840" s="158"/>
      <c r="AM840" s="158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4"/>
      <c r="BV840" s="14"/>
      <c r="BW840" s="14"/>
      <c r="BX840" s="14"/>
      <c r="BY840" s="14"/>
      <c r="BZ840" s="14"/>
      <c r="CA840" s="14"/>
      <c r="CB840" s="14"/>
    </row>
    <row r="841" spans="1:80" ht="20.100000000000001" customHeight="1" x14ac:dyDescent="0.25">
      <c r="A841" s="151"/>
      <c r="B841" s="152" t="s">
        <v>208</v>
      </c>
      <c r="C841" s="153"/>
      <c r="D841" s="153"/>
      <c r="E841" s="154"/>
      <c r="F841" s="154"/>
      <c r="G841" s="154"/>
      <c r="H841" s="267"/>
      <c r="I841" s="154"/>
      <c r="J841" s="155"/>
      <c r="K841" s="153"/>
      <c r="L841" s="153" t="s">
        <v>593</v>
      </c>
      <c r="M841" s="153"/>
      <c r="N841" s="153"/>
      <c r="O841" s="153" t="str">
        <f t="shared" si="65"/>
        <v xml:space="preserve">S </v>
      </c>
      <c r="P841" s="156">
        <v>841</v>
      </c>
      <c r="Q841" s="156"/>
      <c r="R841" s="20"/>
      <c r="S841" s="20"/>
      <c r="T841" s="20"/>
      <c r="U841" s="508"/>
      <c r="V841" s="509"/>
      <c r="W841" s="509"/>
      <c r="X841" s="509"/>
      <c r="Y841" s="509"/>
      <c r="Z841" s="509"/>
      <c r="AA841" s="509"/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09"/>
      <c r="AY841" s="509"/>
      <c r="AZ841" s="509"/>
      <c r="BA841" s="509"/>
      <c r="BB841" s="509"/>
      <c r="BC841" s="509"/>
      <c r="BD841" s="509"/>
      <c r="BE841" s="509"/>
      <c r="BF841" s="509"/>
      <c r="BG841" s="509"/>
      <c r="BH841" s="509"/>
      <c r="BI841" s="509"/>
      <c r="BJ841" s="509"/>
      <c r="BK841" s="509"/>
      <c r="BL841" s="509"/>
      <c r="BM841" s="509"/>
      <c r="BN841" s="509"/>
      <c r="BO841" s="509"/>
      <c r="BP841" s="509"/>
      <c r="BQ841" s="509"/>
      <c r="BR841" s="509"/>
      <c r="BS841" s="509"/>
      <c r="BT841" s="509"/>
      <c r="BU841" s="14"/>
      <c r="BV841" s="14"/>
      <c r="BW841" s="14"/>
      <c r="BX841" s="14"/>
      <c r="BY841" s="14"/>
      <c r="BZ841" s="14"/>
      <c r="CA841" s="14"/>
      <c r="CB841" s="14"/>
    </row>
    <row r="842" spans="1:80" ht="20.100000000000001" customHeight="1" x14ac:dyDescent="0.25">
      <c r="A842" s="23">
        <v>12349</v>
      </c>
      <c r="B842" s="24" t="s">
        <v>702</v>
      </c>
      <c r="C842" s="24" t="s">
        <v>703</v>
      </c>
      <c r="D842" s="24"/>
      <c r="E842" s="66" t="s">
        <v>120</v>
      </c>
      <c r="F842" s="66" t="s">
        <v>121</v>
      </c>
      <c r="G842" s="64">
        <v>30</v>
      </c>
      <c r="H842" s="64">
        <v>6</v>
      </c>
      <c r="I842" s="66" t="s">
        <v>120</v>
      </c>
      <c r="J842" s="72">
        <v>4.2000000000000003E-2</v>
      </c>
      <c r="K842" s="24" t="s">
        <v>257</v>
      </c>
      <c r="L842" s="24" t="s">
        <v>161</v>
      </c>
      <c r="M842" s="24"/>
      <c r="N842" s="24" t="s">
        <v>125</v>
      </c>
      <c r="O842" s="24" t="str">
        <f t="shared" ref="O842:O906" si="69">_xlfn.CONCAT(B842," ", C842)</f>
        <v>SANVITALIA Sweet penny</v>
      </c>
      <c r="P842" s="54">
        <v>842</v>
      </c>
      <c r="Q842" s="54">
        <v>6</v>
      </c>
      <c r="R842" s="20">
        <f t="shared" si="66"/>
        <v>0</v>
      </c>
      <c r="S842" s="20">
        <f t="shared" si="67"/>
        <v>0</v>
      </c>
      <c r="T842" s="20">
        <f t="shared" si="68"/>
        <v>0</v>
      </c>
      <c r="U842" s="241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304"/>
      <c r="AG842" s="304"/>
      <c r="AH842" s="44"/>
      <c r="AI842" s="44"/>
      <c r="AJ842" s="304"/>
      <c r="AK842" s="30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14"/>
      <c r="BV842" s="14"/>
      <c r="BW842" s="14"/>
      <c r="BX842" s="14"/>
      <c r="BY842" s="14"/>
      <c r="BZ842" s="14"/>
      <c r="CA842" s="14"/>
      <c r="CB842" s="14"/>
    </row>
    <row r="843" spans="1:80" ht="20.100000000000001" customHeight="1" x14ac:dyDescent="0.25">
      <c r="A843" s="173"/>
      <c r="B843" s="163" t="s">
        <v>704</v>
      </c>
      <c r="C843" s="174"/>
      <c r="D843" s="174"/>
      <c r="E843" s="175"/>
      <c r="F843" s="175"/>
      <c r="G843" s="148"/>
      <c r="H843" s="266"/>
      <c r="I843" s="148"/>
      <c r="J843" s="149"/>
      <c r="K843" s="147"/>
      <c r="L843" s="147" t="s">
        <v>131</v>
      </c>
      <c r="M843" s="147"/>
      <c r="N843" s="147"/>
      <c r="O843" s="147" t="str">
        <f t="shared" si="69"/>
        <v xml:space="preserve">SAUGE GRAHAMII </v>
      </c>
      <c r="P843" s="150">
        <v>843</v>
      </c>
      <c r="Q843" s="150"/>
      <c r="R843" s="20"/>
      <c r="S843" s="20"/>
      <c r="T843" s="20"/>
      <c r="U843" s="510"/>
      <c r="V843" s="511"/>
      <c r="W843" s="511"/>
      <c r="X843" s="511"/>
      <c r="Y843" s="511"/>
      <c r="Z843" s="511"/>
      <c r="AA843" s="511"/>
      <c r="AB843" s="511"/>
      <c r="AC843" s="511"/>
      <c r="AD843" s="511"/>
      <c r="AE843" s="511"/>
      <c r="AF843" s="511"/>
      <c r="AG843" s="511"/>
      <c r="AH843" s="511"/>
      <c r="AI843" s="511"/>
      <c r="AJ843" s="511"/>
      <c r="AK843" s="511"/>
      <c r="AL843" s="511"/>
      <c r="AM843" s="511"/>
      <c r="AN843" s="511"/>
      <c r="AO843" s="511"/>
      <c r="AP843" s="511"/>
      <c r="AQ843" s="511"/>
      <c r="AR843" s="511"/>
      <c r="AS843" s="511"/>
      <c r="AT843" s="511"/>
      <c r="AU843" s="511"/>
      <c r="AV843" s="511"/>
      <c r="AW843" s="511"/>
      <c r="AX843" s="511"/>
      <c r="AY843" s="511"/>
      <c r="AZ843" s="511"/>
      <c r="BA843" s="511"/>
      <c r="BB843" s="511"/>
      <c r="BC843" s="511"/>
      <c r="BD843" s="511"/>
      <c r="BE843" s="511"/>
      <c r="BF843" s="511"/>
      <c r="BG843" s="511"/>
      <c r="BH843" s="511"/>
      <c r="BI843" s="511"/>
      <c r="BJ843" s="511"/>
      <c r="BK843" s="511"/>
      <c r="BL843" s="511"/>
      <c r="BM843" s="511"/>
      <c r="BN843" s="511"/>
      <c r="BO843" s="511"/>
      <c r="BP843" s="511"/>
      <c r="BQ843" s="511"/>
      <c r="BR843" s="511"/>
      <c r="BS843" s="511"/>
      <c r="BT843" s="511"/>
      <c r="BU843" s="14"/>
      <c r="BV843" s="14"/>
      <c r="BW843" s="14"/>
      <c r="BX843" s="14"/>
      <c r="BY843" s="14"/>
      <c r="BZ843" s="14"/>
      <c r="CA843" s="14"/>
      <c r="CB843" s="14"/>
    </row>
    <row r="844" spans="1:80" ht="20.100000000000001" customHeight="1" x14ac:dyDescent="0.25">
      <c r="A844" s="23">
        <v>26020</v>
      </c>
      <c r="B844" s="24" t="s">
        <v>704</v>
      </c>
      <c r="C844" s="24" t="s">
        <v>705</v>
      </c>
      <c r="D844" s="24"/>
      <c r="E844" s="66" t="s">
        <v>120</v>
      </c>
      <c r="F844" s="66" t="s">
        <v>121</v>
      </c>
      <c r="G844" s="64">
        <v>30</v>
      </c>
      <c r="H844" s="64">
        <v>5</v>
      </c>
      <c r="I844" s="66" t="s">
        <v>120</v>
      </c>
      <c r="J844" s="72"/>
      <c r="K844" s="24" t="s">
        <v>257</v>
      </c>
      <c r="L844" s="24" t="s">
        <v>179</v>
      </c>
      <c r="M844" s="24"/>
      <c r="N844" s="24" t="s">
        <v>125</v>
      </c>
      <c r="O844" s="24" t="str">
        <f t="shared" si="69"/>
        <v>SAUGE GRAHAMII Angel Wings</v>
      </c>
      <c r="P844" s="54">
        <v>844</v>
      </c>
      <c r="Q844" s="54">
        <v>5</v>
      </c>
      <c r="R844" s="20">
        <f t="shared" si="66"/>
        <v>0</v>
      </c>
      <c r="S844" s="20">
        <f t="shared" si="67"/>
        <v>0</v>
      </c>
      <c r="T844" s="20">
        <f t="shared" si="68"/>
        <v>0</v>
      </c>
      <c r="U844" s="241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304"/>
      <c r="AG844" s="304"/>
      <c r="AH844" s="44"/>
      <c r="AI844" s="44"/>
      <c r="AJ844" s="304"/>
      <c r="AK844" s="30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14"/>
      <c r="BV844" s="14"/>
      <c r="BW844" s="14"/>
      <c r="BX844" s="14"/>
      <c r="BY844" s="14"/>
      <c r="BZ844" s="14"/>
      <c r="CA844" s="14"/>
      <c r="CB844" s="14"/>
    </row>
    <row r="845" spans="1:80" ht="20.100000000000001" customHeight="1" x14ac:dyDescent="0.25">
      <c r="A845" s="125">
        <v>13418</v>
      </c>
      <c r="B845" s="126" t="s">
        <v>704</v>
      </c>
      <c r="C845" s="126" t="s">
        <v>1395</v>
      </c>
      <c r="D845" s="126"/>
      <c r="E845" s="127" t="s">
        <v>120</v>
      </c>
      <c r="F845" s="127" t="s">
        <v>121</v>
      </c>
      <c r="G845" s="128">
        <v>30</v>
      </c>
      <c r="H845" s="128">
        <v>5</v>
      </c>
      <c r="I845" s="127" t="s">
        <v>120</v>
      </c>
      <c r="J845" s="129"/>
      <c r="K845" s="126" t="s">
        <v>257</v>
      </c>
      <c r="L845" s="126" t="s">
        <v>179</v>
      </c>
      <c r="M845" s="126"/>
      <c r="N845" s="126" t="s">
        <v>125</v>
      </c>
      <c r="O845" s="126" t="str">
        <f t="shared" si="69"/>
        <v>SAUGE GRAHAMII Cera Potosi</v>
      </c>
      <c r="P845" s="130">
        <v>845</v>
      </c>
      <c r="Q845" s="130">
        <v>5</v>
      </c>
      <c r="R845" s="20">
        <f t="shared" si="66"/>
        <v>0</v>
      </c>
      <c r="S845" s="20">
        <f t="shared" si="67"/>
        <v>0</v>
      </c>
      <c r="T845" s="20">
        <f t="shared" si="68"/>
        <v>0</v>
      </c>
      <c r="U845" s="242"/>
      <c r="V845" s="158"/>
      <c r="W845" s="158"/>
      <c r="X845" s="158"/>
      <c r="Y845" s="158"/>
      <c r="Z845" s="158"/>
      <c r="AA845" s="158"/>
      <c r="AB845" s="158"/>
      <c r="AC845" s="158"/>
      <c r="AD845" s="158"/>
      <c r="AE845" s="158"/>
      <c r="AF845" s="304"/>
      <c r="AG845" s="304"/>
      <c r="AH845" s="158"/>
      <c r="AI845" s="158"/>
      <c r="AJ845" s="304"/>
      <c r="AK845" s="304"/>
      <c r="AL845" s="158"/>
      <c r="AM845" s="158"/>
      <c r="AN845" s="158"/>
      <c r="AO845" s="158"/>
      <c r="AP845" s="158"/>
      <c r="AQ845" s="158"/>
      <c r="AR845" s="158"/>
      <c r="AS845" s="158"/>
      <c r="AT845" s="158"/>
      <c r="AU845" s="158"/>
      <c r="AV845" s="158"/>
      <c r="AW845" s="158"/>
      <c r="AX845" s="158"/>
      <c r="AY845" s="158"/>
      <c r="AZ845" s="158"/>
      <c r="BA845" s="158"/>
      <c r="BB845" s="158"/>
      <c r="BC845" s="158"/>
      <c r="BD845" s="158"/>
      <c r="BE845" s="158"/>
      <c r="BF845" s="158"/>
      <c r="BG845" s="158"/>
      <c r="BH845" s="158"/>
      <c r="BI845" s="158"/>
      <c r="BJ845" s="158"/>
      <c r="BK845" s="158"/>
      <c r="BL845" s="158"/>
      <c r="BM845" s="158"/>
      <c r="BN845" s="158"/>
      <c r="BO845" s="158"/>
      <c r="BP845" s="158"/>
      <c r="BQ845" s="158"/>
      <c r="BR845" s="158"/>
      <c r="BS845" s="158"/>
      <c r="BT845" s="158"/>
      <c r="BU845" s="14"/>
      <c r="BV845" s="14"/>
      <c r="BW845" s="14"/>
      <c r="BX845" s="14"/>
      <c r="BY845" s="14"/>
      <c r="BZ845" s="14"/>
      <c r="CA845" s="14"/>
      <c r="CB845" s="14"/>
    </row>
    <row r="846" spans="1:80" ht="20.100000000000001" customHeight="1" x14ac:dyDescent="0.25">
      <c r="A846" s="23">
        <v>10711</v>
      </c>
      <c r="B846" s="24" t="s">
        <v>704</v>
      </c>
      <c r="C846" s="24" t="s">
        <v>1396</v>
      </c>
      <c r="D846" s="24"/>
      <c r="E846" s="66" t="s">
        <v>120</v>
      </c>
      <c r="F846" s="66" t="s">
        <v>121</v>
      </c>
      <c r="G846" s="64">
        <v>30</v>
      </c>
      <c r="H846" s="64">
        <v>5</v>
      </c>
      <c r="I846" s="66" t="s">
        <v>120</v>
      </c>
      <c r="J846" s="72"/>
      <c r="K846" s="24" t="s">
        <v>257</v>
      </c>
      <c r="L846" s="24" t="s">
        <v>179</v>
      </c>
      <c r="M846" s="24"/>
      <c r="N846" s="24" t="s">
        <v>125</v>
      </c>
      <c r="O846" s="24" t="str">
        <f t="shared" si="69"/>
        <v>SAUGE GRAHAMII Hot Lips</v>
      </c>
      <c r="P846" s="54">
        <v>846</v>
      </c>
      <c r="Q846" s="54">
        <v>5</v>
      </c>
      <c r="R846" s="20">
        <f t="shared" si="66"/>
        <v>0</v>
      </c>
      <c r="S846" s="20">
        <f t="shared" si="67"/>
        <v>0</v>
      </c>
      <c r="T846" s="20">
        <f t="shared" si="68"/>
        <v>0</v>
      </c>
      <c r="U846" s="241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304"/>
      <c r="AG846" s="304"/>
      <c r="AH846" s="44"/>
      <c r="AI846" s="44"/>
      <c r="AJ846" s="304"/>
      <c r="AK846" s="30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14"/>
      <c r="BV846" s="14"/>
      <c r="BW846" s="14"/>
      <c r="BX846" s="14"/>
      <c r="BY846" s="14"/>
      <c r="BZ846" s="14"/>
      <c r="CA846" s="14"/>
      <c r="CB846" s="14"/>
    </row>
    <row r="847" spans="1:80" ht="20.100000000000001" customHeight="1" x14ac:dyDescent="0.25">
      <c r="A847" s="125">
        <v>22930</v>
      </c>
      <c r="B847" s="126" t="s">
        <v>704</v>
      </c>
      <c r="C847" s="126" t="s">
        <v>1397</v>
      </c>
      <c r="D847" s="126"/>
      <c r="E847" s="127" t="s">
        <v>120</v>
      </c>
      <c r="F847" s="127" t="s">
        <v>121</v>
      </c>
      <c r="G847" s="128">
        <v>30</v>
      </c>
      <c r="H847" s="128">
        <v>6</v>
      </c>
      <c r="I847" s="127" t="s">
        <v>120</v>
      </c>
      <c r="J847" s="129"/>
      <c r="K847" s="126" t="s">
        <v>257</v>
      </c>
      <c r="L847" s="126" t="s">
        <v>161</v>
      </c>
      <c r="M847" s="126"/>
      <c r="N847" s="126" t="s">
        <v>125</v>
      </c>
      <c r="O847" s="126" t="str">
        <f t="shared" si="69"/>
        <v>SAUGE GRAHAMII Pink Pong</v>
      </c>
      <c r="P847" s="130">
        <v>847</v>
      </c>
      <c r="Q847" s="130">
        <v>6</v>
      </c>
      <c r="R847" s="20">
        <f t="shared" si="66"/>
        <v>0</v>
      </c>
      <c r="S847" s="20">
        <f t="shared" si="67"/>
        <v>0</v>
      </c>
      <c r="T847" s="20">
        <f t="shared" si="68"/>
        <v>0</v>
      </c>
      <c r="U847" s="242"/>
      <c r="V847" s="158"/>
      <c r="W847" s="158"/>
      <c r="X847" s="158"/>
      <c r="Y847" s="158"/>
      <c r="Z847" s="158"/>
      <c r="AA847" s="158"/>
      <c r="AB847" s="158"/>
      <c r="AC847" s="158"/>
      <c r="AD847" s="158"/>
      <c r="AE847" s="158"/>
      <c r="AF847" s="304"/>
      <c r="AG847" s="304"/>
      <c r="AH847" s="158"/>
      <c r="AI847" s="158"/>
      <c r="AJ847" s="304"/>
      <c r="AK847" s="304"/>
      <c r="AL847" s="158"/>
      <c r="AM847" s="158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4"/>
      <c r="BV847" s="14"/>
      <c r="BW847" s="14"/>
      <c r="BX847" s="14"/>
      <c r="BY847" s="14"/>
      <c r="BZ847" s="14"/>
      <c r="CA847" s="14"/>
      <c r="CB847" s="14"/>
    </row>
    <row r="848" spans="1:80" ht="20.100000000000001" customHeight="1" x14ac:dyDescent="0.25">
      <c r="A848" s="23">
        <v>3769</v>
      </c>
      <c r="B848" s="24" t="s">
        <v>704</v>
      </c>
      <c r="C848" s="24" t="s">
        <v>309</v>
      </c>
      <c r="D848" s="24"/>
      <c r="E848" s="66" t="s">
        <v>120</v>
      </c>
      <c r="F848" s="66" t="s">
        <v>121</v>
      </c>
      <c r="G848" s="64">
        <v>30</v>
      </c>
      <c r="H848" s="64">
        <v>5</v>
      </c>
      <c r="I848" s="66" t="s">
        <v>120</v>
      </c>
      <c r="J848" s="72"/>
      <c r="K848" s="24" t="s">
        <v>257</v>
      </c>
      <c r="L848" s="24" t="s">
        <v>179</v>
      </c>
      <c r="M848" s="24"/>
      <c r="N848" s="24" t="s">
        <v>125</v>
      </c>
      <c r="O848" s="24" t="str">
        <f t="shared" si="69"/>
        <v>SAUGE GRAHAMII Rouge</v>
      </c>
      <c r="P848" s="54">
        <v>848</v>
      </c>
      <c r="Q848" s="54">
        <v>5</v>
      </c>
      <c r="R848" s="20">
        <f t="shared" si="66"/>
        <v>0</v>
      </c>
      <c r="S848" s="20">
        <f t="shared" si="67"/>
        <v>0</v>
      </c>
      <c r="T848" s="20">
        <f t="shared" si="68"/>
        <v>0</v>
      </c>
      <c r="U848" s="241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304"/>
      <c r="AG848" s="304"/>
      <c r="AH848" s="44"/>
      <c r="AI848" s="44"/>
      <c r="AJ848" s="304"/>
      <c r="AK848" s="30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14"/>
      <c r="BV848" s="14"/>
      <c r="BW848" s="14"/>
      <c r="BX848" s="14"/>
      <c r="BY848" s="14"/>
      <c r="BZ848" s="14"/>
      <c r="CA848" s="14"/>
      <c r="CB848" s="14"/>
    </row>
    <row r="849" spans="1:80" ht="20.100000000000001" customHeight="1" x14ac:dyDescent="0.25">
      <c r="A849" s="125">
        <v>11032</v>
      </c>
      <c r="B849" s="126" t="s">
        <v>704</v>
      </c>
      <c r="C849" s="126" t="s">
        <v>1398</v>
      </c>
      <c r="D849" s="126"/>
      <c r="E849" s="127" t="s">
        <v>120</v>
      </c>
      <c r="F849" s="127" t="s">
        <v>121</v>
      </c>
      <c r="G849" s="128">
        <v>30</v>
      </c>
      <c r="H849" s="128">
        <v>5</v>
      </c>
      <c r="I849" s="127" t="s">
        <v>120</v>
      </c>
      <c r="J849" s="129"/>
      <c r="K849" s="126" t="s">
        <v>257</v>
      </c>
      <c r="L849" s="126" t="s">
        <v>179</v>
      </c>
      <c r="M849" s="126"/>
      <c r="N849" s="126" t="s">
        <v>125</v>
      </c>
      <c r="O849" s="126" t="str">
        <f t="shared" si="69"/>
        <v>SAUGE GRAHAMII Royal Bumble</v>
      </c>
      <c r="P849" s="130">
        <v>849</v>
      </c>
      <c r="Q849" s="130">
        <v>5</v>
      </c>
      <c r="R849" s="20">
        <f t="shared" si="66"/>
        <v>0</v>
      </c>
      <c r="S849" s="20">
        <f t="shared" si="67"/>
        <v>0</v>
      </c>
      <c r="T849" s="20">
        <f t="shared" si="68"/>
        <v>0</v>
      </c>
      <c r="U849" s="242"/>
      <c r="V849" s="158"/>
      <c r="W849" s="158"/>
      <c r="X849" s="158"/>
      <c r="Y849" s="158"/>
      <c r="Z849" s="158"/>
      <c r="AA849" s="158"/>
      <c r="AB849" s="158"/>
      <c r="AC849" s="158"/>
      <c r="AD849" s="158"/>
      <c r="AE849" s="158"/>
      <c r="AF849" s="304"/>
      <c r="AG849" s="304"/>
      <c r="AH849" s="158"/>
      <c r="AI849" s="158"/>
      <c r="AJ849" s="304"/>
      <c r="AK849" s="304"/>
      <c r="AL849" s="158"/>
      <c r="AM849" s="158"/>
      <c r="AN849" s="158"/>
      <c r="AO849" s="158"/>
      <c r="AP849" s="158"/>
      <c r="AQ849" s="158"/>
      <c r="AR849" s="158"/>
      <c r="AS849" s="158"/>
      <c r="AT849" s="158"/>
      <c r="AU849" s="158"/>
      <c r="AV849" s="158"/>
      <c r="AW849" s="158"/>
      <c r="AX849" s="158"/>
      <c r="AY849" s="158"/>
      <c r="AZ849" s="158"/>
      <c r="BA849" s="158"/>
      <c r="BB849" s="158"/>
      <c r="BC849" s="158"/>
      <c r="BD849" s="158"/>
      <c r="BE849" s="158"/>
      <c r="BF849" s="158"/>
      <c r="BG849" s="158"/>
      <c r="BH849" s="158"/>
      <c r="BI849" s="158"/>
      <c r="BJ849" s="158"/>
      <c r="BK849" s="158"/>
      <c r="BL849" s="158"/>
      <c r="BM849" s="158"/>
      <c r="BN849" s="158"/>
      <c r="BO849" s="158"/>
      <c r="BP849" s="158"/>
      <c r="BQ849" s="158"/>
      <c r="BR849" s="158"/>
      <c r="BS849" s="158"/>
      <c r="BT849" s="158"/>
      <c r="BU849" s="14"/>
      <c r="BV849" s="14"/>
      <c r="BW849" s="14"/>
      <c r="BX849" s="14"/>
      <c r="BY849" s="14"/>
      <c r="BZ849" s="14"/>
      <c r="CA849" s="14"/>
      <c r="CB849" s="14"/>
    </row>
    <row r="850" spans="1:80" ht="20.100000000000001" customHeight="1" x14ac:dyDescent="0.25">
      <c r="A850" s="23">
        <v>15123</v>
      </c>
      <c r="B850" s="24" t="s">
        <v>704</v>
      </c>
      <c r="C850" s="24" t="s">
        <v>1392</v>
      </c>
      <c r="D850" s="24"/>
      <c r="E850" s="66" t="s">
        <v>120</v>
      </c>
      <c r="F850" s="66" t="s">
        <v>121</v>
      </c>
      <c r="G850" s="64">
        <v>30</v>
      </c>
      <c r="H850" s="64">
        <v>5</v>
      </c>
      <c r="I850" s="66" t="s">
        <v>120</v>
      </c>
      <c r="J850" s="72">
        <v>0.11</v>
      </c>
      <c r="K850" s="24" t="s">
        <v>257</v>
      </c>
      <c r="L850" s="24" t="s">
        <v>179</v>
      </c>
      <c r="M850" s="24"/>
      <c r="N850" s="24" t="s">
        <v>125</v>
      </c>
      <c r="O850" s="24" t="str">
        <f t="shared" si="69"/>
        <v>SAUGE GRAHAMII So Cool Pale Blue</v>
      </c>
      <c r="P850" s="54">
        <v>850</v>
      </c>
      <c r="Q850" s="54">
        <v>5</v>
      </c>
      <c r="R850" s="20">
        <f t="shared" ref="R850:R913" si="70">IF(INT(S850)*10=S850*10,,"ERREUR")</f>
        <v>0</v>
      </c>
      <c r="S850" s="20">
        <f t="shared" ref="S850:S913" si="71">T850/G850</f>
        <v>0</v>
      </c>
      <c r="T850" s="20">
        <f t="shared" ref="T850:T913" si="72">SUM(U850:BT850)</f>
        <v>0</v>
      </c>
      <c r="U850" s="241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304"/>
      <c r="AG850" s="304"/>
      <c r="AH850" s="44"/>
      <c r="AI850" s="44"/>
      <c r="AJ850" s="304"/>
      <c r="AK850" s="30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14"/>
      <c r="BV850" s="14"/>
      <c r="BW850" s="14"/>
      <c r="BX850" s="14"/>
      <c r="BY850" s="14"/>
      <c r="BZ850" s="14"/>
      <c r="CA850" s="14"/>
      <c r="CB850" s="14"/>
    </row>
    <row r="851" spans="1:80" ht="20.100000000000001" customHeight="1" x14ac:dyDescent="0.25">
      <c r="A851" s="125">
        <v>22932</v>
      </c>
      <c r="B851" s="126" t="s">
        <v>704</v>
      </c>
      <c r="C851" s="126" t="s">
        <v>1393</v>
      </c>
      <c r="D851" s="126"/>
      <c r="E851" s="127" t="s">
        <v>120</v>
      </c>
      <c r="F851" s="127" t="s">
        <v>121</v>
      </c>
      <c r="G851" s="128">
        <v>30</v>
      </c>
      <c r="H851" s="128">
        <v>5</v>
      </c>
      <c r="I851" s="127" t="s">
        <v>120</v>
      </c>
      <c r="J851" s="129">
        <v>0.11</v>
      </c>
      <c r="K851" s="126" t="s">
        <v>257</v>
      </c>
      <c r="L851" s="126" t="s">
        <v>179</v>
      </c>
      <c r="M851" s="126"/>
      <c r="N851" s="126" t="s">
        <v>125</v>
      </c>
      <c r="O851" s="126" t="str">
        <f t="shared" si="69"/>
        <v>SAUGE GRAHAMII So Cool Purple</v>
      </c>
      <c r="P851" s="130">
        <v>851</v>
      </c>
      <c r="Q851" s="130">
        <v>5</v>
      </c>
      <c r="R851" s="20">
        <f t="shared" si="70"/>
        <v>0</v>
      </c>
      <c r="S851" s="20">
        <f t="shared" si="71"/>
        <v>0</v>
      </c>
      <c r="T851" s="20">
        <f t="shared" si="72"/>
        <v>0</v>
      </c>
      <c r="U851" s="242"/>
      <c r="V851" s="158"/>
      <c r="W851" s="158"/>
      <c r="X851" s="158"/>
      <c r="Y851" s="158"/>
      <c r="Z851" s="158"/>
      <c r="AA851" s="158"/>
      <c r="AB851" s="158"/>
      <c r="AC851" s="158"/>
      <c r="AD851" s="158"/>
      <c r="AE851" s="158"/>
      <c r="AF851" s="304"/>
      <c r="AG851" s="304"/>
      <c r="AH851" s="158"/>
      <c r="AI851" s="158"/>
      <c r="AJ851" s="304"/>
      <c r="AK851" s="304"/>
      <c r="AL851" s="158"/>
      <c r="AM851" s="158"/>
      <c r="AN851" s="158"/>
      <c r="AO851" s="158"/>
      <c r="AP851" s="158"/>
      <c r="AQ851" s="158"/>
      <c r="AR851" s="158"/>
      <c r="AS851" s="158"/>
      <c r="AT851" s="158"/>
      <c r="AU851" s="158"/>
      <c r="AV851" s="158"/>
      <c r="AW851" s="158"/>
      <c r="AX851" s="158"/>
      <c r="AY851" s="158"/>
      <c r="AZ851" s="158"/>
      <c r="BA851" s="158"/>
      <c r="BB851" s="158"/>
      <c r="BC851" s="158"/>
      <c r="BD851" s="158"/>
      <c r="BE851" s="158"/>
      <c r="BF851" s="158"/>
      <c r="BG851" s="158"/>
      <c r="BH851" s="158"/>
      <c r="BI851" s="158"/>
      <c r="BJ851" s="158"/>
      <c r="BK851" s="158"/>
      <c r="BL851" s="158"/>
      <c r="BM851" s="158"/>
      <c r="BN851" s="158"/>
      <c r="BO851" s="158"/>
      <c r="BP851" s="158"/>
      <c r="BQ851" s="158"/>
      <c r="BR851" s="158"/>
      <c r="BS851" s="158"/>
      <c r="BT851" s="158"/>
      <c r="BU851" s="14"/>
      <c r="BV851" s="14"/>
      <c r="BW851" s="14"/>
      <c r="BX851" s="14"/>
      <c r="BY851" s="14"/>
      <c r="BZ851" s="14"/>
      <c r="CA851" s="14"/>
      <c r="CB851" s="14"/>
    </row>
    <row r="852" spans="1:80" ht="20.100000000000001" customHeight="1" x14ac:dyDescent="0.25">
      <c r="A852" s="23">
        <v>15002</v>
      </c>
      <c r="B852" s="24" t="s">
        <v>704</v>
      </c>
      <c r="C852" s="24" t="s">
        <v>706</v>
      </c>
      <c r="D852" s="24"/>
      <c r="E852" s="66" t="s">
        <v>120</v>
      </c>
      <c r="F852" s="66" t="s">
        <v>121</v>
      </c>
      <c r="G852" s="64">
        <v>30</v>
      </c>
      <c r="H852" s="64">
        <v>5</v>
      </c>
      <c r="I852" s="66" t="s">
        <v>120</v>
      </c>
      <c r="J852" s="72"/>
      <c r="K852" s="24" t="s">
        <v>257</v>
      </c>
      <c r="L852" s="24" t="s">
        <v>179</v>
      </c>
      <c r="M852" s="24"/>
      <c r="N852" s="24" t="s">
        <v>125</v>
      </c>
      <c r="O852" s="24" t="str">
        <f t="shared" si="69"/>
        <v>SAUGE GRAHAMII Trenance</v>
      </c>
      <c r="P852" s="54">
        <v>852</v>
      </c>
      <c r="Q852" s="54">
        <v>5</v>
      </c>
      <c r="R852" s="20">
        <f t="shared" si="70"/>
        <v>0</v>
      </c>
      <c r="S852" s="20">
        <f t="shared" si="71"/>
        <v>0</v>
      </c>
      <c r="T852" s="20">
        <f t="shared" si="72"/>
        <v>0</v>
      </c>
      <c r="U852" s="241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304"/>
      <c r="AG852" s="304"/>
      <c r="AH852" s="44"/>
      <c r="AI852" s="44"/>
      <c r="AJ852" s="304"/>
      <c r="AK852" s="30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14"/>
      <c r="BV852" s="14"/>
      <c r="BW852" s="14"/>
      <c r="BX852" s="14"/>
      <c r="BY852" s="14"/>
      <c r="BZ852" s="14"/>
      <c r="CA852" s="14"/>
      <c r="CB852" s="14"/>
    </row>
    <row r="853" spans="1:80" ht="20.100000000000001" customHeight="1" x14ac:dyDescent="0.25">
      <c r="A853" s="125">
        <v>23245</v>
      </c>
      <c r="B853" s="126" t="s">
        <v>704</v>
      </c>
      <c r="C853" s="126" t="s">
        <v>159</v>
      </c>
      <c r="D853" s="126"/>
      <c r="E853" s="127" t="s">
        <v>120</v>
      </c>
      <c r="F853" s="127" t="s">
        <v>121</v>
      </c>
      <c r="G853" s="128">
        <v>30</v>
      </c>
      <c r="H853" s="128">
        <v>5</v>
      </c>
      <c r="I853" s="127" t="s">
        <v>120</v>
      </c>
      <c r="J853" s="129"/>
      <c r="K853" s="126" t="s">
        <v>257</v>
      </c>
      <c r="L853" s="126" t="s">
        <v>179</v>
      </c>
      <c r="M853" s="126"/>
      <c r="N853" s="126" t="s">
        <v>125</v>
      </c>
      <c r="O853" s="126" t="str">
        <f t="shared" si="69"/>
        <v>SAUGE GRAHAMII Variées</v>
      </c>
      <c r="P853" s="130">
        <v>853</v>
      </c>
      <c r="Q853" s="130">
        <v>5</v>
      </c>
      <c r="R853" s="20">
        <f t="shared" si="70"/>
        <v>0</v>
      </c>
      <c r="S853" s="20">
        <f t="shared" si="71"/>
        <v>0</v>
      </c>
      <c r="T853" s="20">
        <f t="shared" si="72"/>
        <v>0</v>
      </c>
      <c r="U853" s="242"/>
      <c r="V853" s="158"/>
      <c r="W853" s="158"/>
      <c r="X853" s="158"/>
      <c r="Y853" s="158"/>
      <c r="Z853" s="158"/>
      <c r="AA853" s="158"/>
      <c r="AB853" s="158"/>
      <c r="AC853" s="158"/>
      <c r="AD853" s="158"/>
      <c r="AE853" s="158"/>
      <c r="AF853" s="304"/>
      <c r="AG853" s="304"/>
      <c r="AH853" s="158"/>
      <c r="AI853" s="158"/>
      <c r="AJ853" s="304"/>
      <c r="AK853" s="304"/>
      <c r="AL853" s="158"/>
      <c r="AM853" s="158"/>
      <c r="AN853" s="158"/>
      <c r="AO853" s="158"/>
      <c r="AP853" s="158"/>
      <c r="AQ853" s="158"/>
      <c r="AR853" s="158"/>
      <c r="AS853" s="158"/>
      <c r="AT853" s="158"/>
      <c r="AU853" s="158"/>
      <c r="AV853" s="158"/>
      <c r="AW853" s="158"/>
      <c r="AX853" s="158"/>
      <c r="AY853" s="158"/>
      <c r="AZ853" s="158"/>
      <c r="BA853" s="158"/>
      <c r="BB853" s="158"/>
      <c r="BC853" s="158"/>
      <c r="BD853" s="158"/>
      <c r="BE853" s="158"/>
      <c r="BF853" s="158"/>
      <c r="BG853" s="158"/>
      <c r="BH853" s="158"/>
      <c r="BI853" s="158"/>
      <c r="BJ853" s="158"/>
      <c r="BK853" s="158"/>
      <c r="BL853" s="158"/>
      <c r="BM853" s="158"/>
      <c r="BN853" s="158"/>
      <c r="BO853" s="158"/>
      <c r="BP853" s="158"/>
      <c r="BQ853" s="158"/>
      <c r="BR853" s="158"/>
      <c r="BS853" s="158"/>
      <c r="BT853" s="158"/>
      <c r="BU853" s="14"/>
      <c r="BV853" s="14"/>
      <c r="BW853" s="14"/>
      <c r="BX853" s="14"/>
      <c r="BY853" s="14"/>
      <c r="BZ853" s="14"/>
      <c r="CA853" s="14"/>
      <c r="CB853" s="14"/>
    </row>
    <row r="854" spans="1:80" ht="20.100000000000001" customHeight="1" x14ac:dyDescent="0.25">
      <c r="A854" s="167"/>
      <c r="B854" s="163" t="s">
        <v>715</v>
      </c>
      <c r="C854" s="168"/>
      <c r="D854" s="168"/>
      <c r="E854" s="169"/>
      <c r="F854" s="169"/>
      <c r="G854" s="148"/>
      <c r="H854" s="266"/>
      <c r="I854" s="148"/>
      <c r="J854" s="149"/>
      <c r="K854" s="147"/>
      <c r="L854" s="147" t="s">
        <v>131</v>
      </c>
      <c r="M854" s="147"/>
      <c r="N854" s="147"/>
      <c r="O854" s="147" t="str">
        <f t="shared" si="69"/>
        <v xml:space="preserve">SAUGE GREGGI COMPTACT TANAMI </v>
      </c>
      <c r="P854" s="150">
        <v>854</v>
      </c>
      <c r="Q854" s="150"/>
      <c r="R854" s="20"/>
      <c r="S854" s="20"/>
      <c r="T854" s="20"/>
      <c r="U854" s="506"/>
      <c r="V854" s="507"/>
      <c r="W854" s="507"/>
      <c r="X854" s="507"/>
      <c r="Y854" s="507"/>
      <c r="Z854" s="507"/>
      <c r="AA854" s="507"/>
      <c r="AB854" s="507"/>
      <c r="AC854" s="507"/>
      <c r="AD854" s="507"/>
      <c r="AE854" s="507"/>
      <c r="AF854" s="507"/>
      <c r="AG854" s="507"/>
      <c r="AH854" s="507"/>
      <c r="AI854" s="507"/>
      <c r="AJ854" s="507"/>
      <c r="AK854" s="507"/>
      <c r="AL854" s="507"/>
      <c r="AM854" s="507"/>
      <c r="AN854" s="507"/>
      <c r="AO854" s="507"/>
      <c r="AP854" s="507"/>
      <c r="AQ854" s="507"/>
      <c r="AR854" s="507"/>
      <c r="AS854" s="507"/>
      <c r="AT854" s="507"/>
      <c r="AU854" s="507"/>
      <c r="AV854" s="507"/>
      <c r="AW854" s="507"/>
      <c r="AX854" s="507"/>
      <c r="AY854" s="507"/>
      <c r="AZ854" s="507"/>
      <c r="BA854" s="507"/>
      <c r="BB854" s="507"/>
      <c r="BC854" s="507"/>
      <c r="BD854" s="507"/>
      <c r="BE854" s="507"/>
      <c r="BF854" s="507"/>
      <c r="BG854" s="507"/>
      <c r="BH854" s="507"/>
      <c r="BI854" s="507"/>
      <c r="BJ854" s="507"/>
      <c r="BK854" s="507"/>
      <c r="BL854" s="507"/>
      <c r="BM854" s="507"/>
      <c r="BN854" s="507"/>
      <c r="BO854" s="507"/>
      <c r="BP854" s="507"/>
      <c r="BQ854" s="507"/>
      <c r="BR854" s="507"/>
      <c r="BS854" s="507"/>
      <c r="BT854" s="507"/>
      <c r="BU854" s="14"/>
      <c r="BV854" s="14"/>
      <c r="BW854" s="14"/>
      <c r="BX854" s="14"/>
      <c r="BY854" s="14"/>
      <c r="BZ854" s="14"/>
      <c r="CA854" s="14"/>
      <c r="CB854" s="14"/>
    </row>
    <row r="855" spans="1:80" ht="20.100000000000001" customHeight="1" x14ac:dyDescent="0.25">
      <c r="A855" s="23">
        <v>26322</v>
      </c>
      <c r="B855" s="24" t="s">
        <v>715</v>
      </c>
      <c r="C855" s="24" t="s">
        <v>150</v>
      </c>
      <c r="D855" s="24"/>
      <c r="E855" s="66" t="s">
        <v>120</v>
      </c>
      <c r="F855" s="66" t="s">
        <v>121</v>
      </c>
      <c r="G855" s="64">
        <v>30</v>
      </c>
      <c r="H855" s="64">
        <v>5</v>
      </c>
      <c r="I855" s="66" t="s">
        <v>120</v>
      </c>
      <c r="J855" s="72">
        <v>0.05</v>
      </c>
      <c r="K855" s="24" t="s">
        <v>257</v>
      </c>
      <c r="L855" s="24" t="s">
        <v>124</v>
      </c>
      <c r="M855" s="24" t="s">
        <v>137</v>
      </c>
      <c r="N855" s="24" t="s">
        <v>125</v>
      </c>
      <c r="O855" s="24" t="str">
        <f t="shared" si="69"/>
        <v>SAUGE GREGGI COMPTACT TANAMI Blue</v>
      </c>
      <c r="P855" s="54">
        <v>855</v>
      </c>
      <c r="Q855" s="54">
        <v>5</v>
      </c>
      <c r="R855" s="20">
        <f t="shared" si="70"/>
        <v>0</v>
      </c>
      <c r="S855" s="20">
        <f t="shared" si="71"/>
        <v>0</v>
      </c>
      <c r="T855" s="20">
        <f t="shared" si="72"/>
        <v>0</v>
      </c>
      <c r="U855" s="241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304"/>
      <c r="AG855" s="304"/>
      <c r="AH855" s="44"/>
      <c r="AI855" s="44"/>
      <c r="AJ855" s="304"/>
      <c r="AK855" s="30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14"/>
      <c r="BV855" s="14"/>
      <c r="BW855" s="14"/>
      <c r="BX855" s="14"/>
      <c r="BY855" s="14"/>
      <c r="BZ855" s="14"/>
      <c r="CA855" s="14"/>
      <c r="CB855" s="14"/>
    </row>
    <row r="856" spans="1:80" ht="20.100000000000001" customHeight="1" x14ac:dyDescent="0.25">
      <c r="A856" s="165">
        <v>26095</v>
      </c>
      <c r="B856" s="126" t="s">
        <v>715</v>
      </c>
      <c r="C856" s="126" t="s">
        <v>340</v>
      </c>
      <c r="D856" s="126"/>
      <c r="E856" s="127" t="s">
        <v>120</v>
      </c>
      <c r="F856" s="127" t="s">
        <v>121</v>
      </c>
      <c r="G856" s="128">
        <v>30</v>
      </c>
      <c r="H856" s="128">
        <v>5</v>
      </c>
      <c r="I856" s="127" t="s">
        <v>120</v>
      </c>
      <c r="J856" s="129">
        <v>0.05</v>
      </c>
      <c r="K856" s="126" t="s">
        <v>257</v>
      </c>
      <c r="L856" s="126" t="s">
        <v>124</v>
      </c>
      <c r="M856" s="126"/>
      <c r="N856" s="126" t="s">
        <v>125</v>
      </c>
      <c r="O856" s="126" t="str">
        <f t="shared" si="69"/>
        <v>SAUGE GREGGI COMPTACT TANAMI Purple</v>
      </c>
      <c r="P856" s="130">
        <v>856</v>
      </c>
      <c r="Q856" s="130">
        <v>5</v>
      </c>
      <c r="R856" s="20">
        <f t="shared" si="70"/>
        <v>0</v>
      </c>
      <c r="S856" s="20">
        <f t="shared" si="71"/>
        <v>0</v>
      </c>
      <c r="T856" s="20">
        <f t="shared" si="72"/>
        <v>0</v>
      </c>
      <c r="U856" s="242"/>
      <c r="V856" s="158"/>
      <c r="W856" s="158"/>
      <c r="X856" s="158"/>
      <c r="Y856" s="158"/>
      <c r="Z856" s="158"/>
      <c r="AA856" s="158"/>
      <c r="AB856" s="158"/>
      <c r="AC856" s="158"/>
      <c r="AD856" s="158"/>
      <c r="AE856" s="158"/>
      <c r="AF856" s="304"/>
      <c r="AG856" s="304"/>
      <c r="AH856" s="158"/>
      <c r="AI856" s="158"/>
      <c r="AJ856" s="304"/>
      <c r="AK856" s="304"/>
      <c r="AL856" s="158"/>
      <c r="AM856" s="158"/>
      <c r="AN856" s="158"/>
      <c r="AO856" s="158"/>
      <c r="AP856" s="158"/>
      <c r="AQ856" s="158"/>
      <c r="AR856" s="158"/>
      <c r="AS856" s="158"/>
      <c r="AT856" s="158"/>
      <c r="AU856" s="158"/>
      <c r="AV856" s="158"/>
      <c r="AW856" s="158"/>
      <c r="AX856" s="158"/>
      <c r="AY856" s="158"/>
      <c r="AZ856" s="158"/>
      <c r="BA856" s="158"/>
      <c r="BB856" s="158"/>
      <c r="BC856" s="158"/>
      <c r="BD856" s="158"/>
      <c r="BE856" s="158"/>
      <c r="BF856" s="158"/>
      <c r="BG856" s="158"/>
      <c r="BH856" s="158"/>
      <c r="BI856" s="158"/>
      <c r="BJ856" s="158"/>
      <c r="BK856" s="158"/>
      <c r="BL856" s="158"/>
      <c r="BM856" s="158"/>
      <c r="BN856" s="158"/>
      <c r="BO856" s="158"/>
      <c r="BP856" s="158"/>
      <c r="BQ856" s="158"/>
      <c r="BR856" s="158"/>
      <c r="BS856" s="158"/>
      <c r="BT856" s="158"/>
      <c r="BU856" s="14"/>
      <c r="BV856" s="14"/>
      <c r="BW856" s="14"/>
      <c r="BX856" s="14"/>
      <c r="BY856" s="14"/>
      <c r="BZ856" s="14"/>
      <c r="CA856" s="14"/>
      <c r="CB856" s="14"/>
    </row>
    <row r="857" spans="1:80" ht="20.100000000000001" customHeight="1" x14ac:dyDescent="0.25">
      <c r="A857" s="25">
        <v>26097</v>
      </c>
      <c r="B857" s="24" t="s">
        <v>715</v>
      </c>
      <c r="C857" s="24" t="s">
        <v>263</v>
      </c>
      <c r="D857" s="24"/>
      <c r="E857" s="66" t="s">
        <v>120</v>
      </c>
      <c r="F857" s="66" t="s">
        <v>121</v>
      </c>
      <c r="G857" s="64">
        <v>30</v>
      </c>
      <c r="H857" s="64">
        <v>5</v>
      </c>
      <c r="I857" s="66" t="s">
        <v>120</v>
      </c>
      <c r="J857" s="72">
        <v>0.05</v>
      </c>
      <c r="K857" s="24" t="s">
        <v>257</v>
      </c>
      <c r="L857" s="24" t="s">
        <v>124</v>
      </c>
      <c r="M857" s="24"/>
      <c r="N857" s="24" t="s">
        <v>125</v>
      </c>
      <c r="O857" s="24" t="str">
        <f t="shared" si="69"/>
        <v>SAUGE GREGGI COMPTACT TANAMI Red</v>
      </c>
      <c r="P857" s="54">
        <v>857</v>
      </c>
      <c r="Q857" s="54">
        <v>5</v>
      </c>
      <c r="R857" s="20">
        <f t="shared" si="70"/>
        <v>0</v>
      </c>
      <c r="S857" s="20">
        <f t="shared" si="71"/>
        <v>0</v>
      </c>
      <c r="T857" s="20">
        <f t="shared" si="72"/>
        <v>0</v>
      </c>
      <c r="U857" s="241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304"/>
      <c r="AG857" s="304"/>
      <c r="AH857" s="44"/>
      <c r="AI857" s="44"/>
      <c r="AJ857" s="304"/>
      <c r="AK857" s="30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14"/>
      <c r="BV857" s="14"/>
      <c r="BW857" s="14"/>
      <c r="BX857" s="14"/>
      <c r="BY857" s="14"/>
      <c r="BZ857" s="14"/>
      <c r="CA857" s="14"/>
      <c r="CB857" s="14"/>
    </row>
    <row r="858" spans="1:80" ht="20.100000000000001" customHeight="1" x14ac:dyDescent="0.25">
      <c r="A858" s="125">
        <v>26323</v>
      </c>
      <c r="B858" s="126" t="s">
        <v>715</v>
      </c>
      <c r="C858" s="126" t="s">
        <v>308</v>
      </c>
      <c r="D858" s="126"/>
      <c r="E858" s="127" t="s">
        <v>120</v>
      </c>
      <c r="F858" s="127" t="s">
        <v>121</v>
      </c>
      <c r="G858" s="128">
        <v>30</v>
      </c>
      <c r="H858" s="128">
        <v>5</v>
      </c>
      <c r="I858" s="127" t="s">
        <v>120</v>
      </c>
      <c r="J858" s="129">
        <v>0.05</v>
      </c>
      <c r="K858" s="126" t="s">
        <v>257</v>
      </c>
      <c r="L858" s="126" t="s">
        <v>124</v>
      </c>
      <c r="M858" s="126" t="s">
        <v>137</v>
      </c>
      <c r="N858" s="126" t="s">
        <v>125</v>
      </c>
      <c r="O858" s="126" t="str">
        <f t="shared" si="69"/>
        <v>SAUGE GREGGI COMPTACT TANAMI Rose</v>
      </c>
      <c r="P858" s="130">
        <v>858</v>
      </c>
      <c r="Q858" s="130">
        <v>5</v>
      </c>
      <c r="R858" s="20">
        <f t="shared" si="70"/>
        <v>0</v>
      </c>
      <c r="S858" s="20">
        <f t="shared" si="71"/>
        <v>0</v>
      </c>
      <c r="T858" s="20">
        <f t="shared" si="72"/>
        <v>0</v>
      </c>
      <c r="U858" s="242"/>
      <c r="V858" s="158"/>
      <c r="W858" s="158"/>
      <c r="X858" s="158"/>
      <c r="Y858" s="158"/>
      <c r="Z858" s="158"/>
      <c r="AA858" s="158"/>
      <c r="AB858" s="158"/>
      <c r="AC858" s="158"/>
      <c r="AD858" s="158"/>
      <c r="AE858" s="158"/>
      <c r="AF858" s="304"/>
      <c r="AG858" s="304"/>
      <c r="AH858" s="158"/>
      <c r="AI858" s="158"/>
      <c r="AJ858" s="304"/>
      <c r="AK858" s="304"/>
      <c r="AL858" s="158"/>
      <c r="AM858" s="158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4"/>
      <c r="BV858" s="14"/>
      <c r="BW858" s="14"/>
      <c r="BX858" s="14"/>
      <c r="BY858" s="14"/>
      <c r="BZ858" s="14"/>
      <c r="CA858" s="14"/>
      <c r="CB858" s="14"/>
    </row>
    <row r="859" spans="1:80" ht="20.100000000000001" customHeight="1" x14ac:dyDescent="0.25">
      <c r="A859" s="25">
        <v>26098</v>
      </c>
      <c r="B859" s="24" t="s">
        <v>715</v>
      </c>
      <c r="C859" s="24" t="s">
        <v>716</v>
      </c>
      <c r="D859" s="24"/>
      <c r="E859" s="66" t="s">
        <v>120</v>
      </c>
      <c r="F859" s="66" t="s">
        <v>121</v>
      </c>
      <c r="G859" s="64">
        <v>30</v>
      </c>
      <c r="H859" s="64">
        <v>5</v>
      </c>
      <c r="I859" s="66" t="s">
        <v>120</v>
      </c>
      <c r="J859" s="72">
        <v>0.05</v>
      </c>
      <c r="K859" s="24" t="s">
        <v>257</v>
      </c>
      <c r="L859" s="24" t="s">
        <v>124</v>
      </c>
      <c r="M859" s="24"/>
      <c r="N859" s="24" t="s">
        <v>125</v>
      </c>
      <c r="O859" s="24" t="str">
        <f t="shared" si="69"/>
        <v>SAUGE GREGGI COMPTACT TANAMI Salmon</v>
      </c>
      <c r="P859" s="54">
        <v>859</v>
      </c>
      <c r="Q859" s="54">
        <v>5</v>
      </c>
      <c r="R859" s="20">
        <f t="shared" si="70"/>
        <v>0</v>
      </c>
      <c r="S859" s="20">
        <f t="shared" si="71"/>
        <v>0</v>
      </c>
      <c r="T859" s="20">
        <f t="shared" si="72"/>
        <v>0</v>
      </c>
      <c r="U859" s="241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304"/>
      <c r="AG859" s="304"/>
      <c r="AH859" s="44"/>
      <c r="AI859" s="44"/>
      <c r="AJ859" s="304"/>
      <c r="AK859" s="30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14"/>
      <c r="BV859" s="14"/>
      <c r="BW859" s="14"/>
      <c r="BX859" s="14"/>
      <c r="BY859" s="14"/>
      <c r="BZ859" s="14"/>
      <c r="CA859" s="14"/>
      <c r="CB859" s="14"/>
    </row>
    <row r="860" spans="1:80" ht="20.100000000000001" customHeight="1" x14ac:dyDescent="0.25">
      <c r="A860" s="165">
        <v>26099</v>
      </c>
      <c r="B860" s="126" t="s">
        <v>715</v>
      </c>
      <c r="C860" s="126" t="s">
        <v>395</v>
      </c>
      <c r="D860" s="126"/>
      <c r="E860" s="127" t="s">
        <v>120</v>
      </c>
      <c r="F860" s="127" t="s">
        <v>121</v>
      </c>
      <c r="G860" s="128">
        <v>30</v>
      </c>
      <c r="H860" s="128">
        <v>5</v>
      </c>
      <c r="I860" s="127" t="s">
        <v>120</v>
      </c>
      <c r="J860" s="129">
        <v>0.05</v>
      </c>
      <c r="K860" s="126" t="s">
        <v>257</v>
      </c>
      <c r="L860" s="126" t="s">
        <v>124</v>
      </c>
      <c r="M860" s="126"/>
      <c r="N860" s="126" t="s">
        <v>125</v>
      </c>
      <c r="O860" s="126" t="str">
        <f t="shared" si="69"/>
        <v>SAUGE GREGGI COMPTACT TANAMI White</v>
      </c>
      <c r="P860" s="130">
        <v>860</v>
      </c>
      <c r="Q860" s="130">
        <v>5</v>
      </c>
      <c r="R860" s="20">
        <f t="shared" si="70"/>
        <v>0</v>
      </c>
      <c r="S860" s="20">
        <f t="shared" si="71"/>
        <v>0</v>
      </c>
      <c r="T860" s="20">
        <f t="shared" si="72"/>
        <v>0</v>
      </c>
      <c r="U860" s="242"/>
      <c r="V860" s="158"/>
      <c r="W860" s="158"/>
      <c r="X860" s="158"/>
      <c r="Y860" s="158"/>
      <c r="Z860" s="158"/>
      <c r="AA860" s="158"/>
      <c r="AB860" s="158"/>
      <c r="AC860" s="158"/>
      <c r="AD860" s="158"/>
      <c r="AE860" s="158"/>
      <c r="AF860" s="304"/>
      <c r="AG860" s="304"/>
      <c r="AH860" s="158"/>
      <c r="AI860" s="158"/>
      <c r="AJ860" s="304"/>
      <c r="AK860" s="304"/>
      <c r="AL860" s="158"/>
      <c r="AM860" s="158"/>
      <c r="AN860" s="158"/>
      <c r="AO860" s="158"/>
      <c r="AP860" s="158"/>
      <c r="AQ860" s="158"/>
      <c r="AR860" s="158"/>
      <c r="AS860" s="158"/>
      <c r="AT860" s="158"/>
      <c r="AU860" s="158"/>
      <c r="AV860" s="158"/>
      <c r="AW860" s="158"/>
      <c r="AX860" s="158"/>
      <c r="AY860" s="158"/>
      <c r="AZ860" s="158"/>
      <c r="BA860" s="158"/>
      <c r="BB860" s="158"/>
      <c r="BC860" s="158"/>
      <c r="BD860" s="158"/>
      <c r="BE860" s="158"/>
      <c r="BF860" s="158"/>
      <c r="BG860" s="158"/>
      <c r="BH860" s="158"/>
      <c r="BI860" s="158"/>
      <c r="BJ860" s="158"/>
      <c r="BK860" s="158"/>
      <c r="BL860" s="158"/>
      <c r="BM860" s="158"/>
      <c r="BN860" s="158"/>
      <c r="BO860" s="158"/>
      <c r="BP860" s="158"/>
      <c r="BQ860" s="158"/>
      <c r="BR860" s="158"/>
      <c r="BS860" s="158"/>
      <c r="BT860" s="158"/>
      <c r="BU860" s="14"/>
      <c r="BV860" s="14"/>
      <c r="BW860" s="14"/>
      <c r="BX860" s="14"/>
      <c r="BY860" s="14"/>
      <c r="BZ860" s="14"/>
      <c r="CA860" s="14"/>
      <c r="CB860" s="14"/>
    </row>
    <row r="861" spans="1:80" ht="20.100000000000001" customHeight="1" x14ac:dyDescent="0.25">
      <c r="A861" s="23">
        <v>26137</v>
      </c>
      <c r="B861" s="24" t="s">
        <v>715</v>
      </c>
      <c r="C861" s="24" t="s">
        <v>233</v>
      </c>
      <c r="D861" s="24"/>
      <c r="E861" s="66" t="s">
        <v>120</v>
      </c>
      <c r="F861" s="66" t="s">
        <v>121</v>
      </c>
      <c r="G861" s="64">
        <v>30</v>
      </c>
      <c r="H861" s="64">
        <v>5</v>
      </c>
      <c r="I861" s="66" t="s">
        <v>120</v>
      </c>
      <c r="J861" s="72">
        <v>0.05</v>
      </c>
      <c r="K861" s="24" t="s">
        <v>257</v>
      </c>
      <c r="L861" s="24" t="s">
        <v>124</v>
      </c>
      <c r="M861" s="24"/>
      <c r="N861" s="24" t="s">
        <v>125</v>
      </c>
      <c r="O861" s="24" t="str">
        <f t="shared" si="69"/>
        <v>SAUGE GREGGI COMPTACT TANAMI Variés</v>
      </c>
      <c r="P861" s="54">
        <v>861</v>
      </c>
      <c r="Q861" s="54">
        <v>5</v>
      </c>
      <c r="R861" s="20">
        <f t="shared" si="70"/>
        <v>0</v>
      </c>
      <c r="S861" s="20">
        <f t="shared" si="71"/>
        <v>0</v>
      </c>
      <c r="T861" s="20">
        <f t="shared" si="72"/>
        <v>0</v>
      </c>
      <c r="U861" s="241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304"/>
      <c r="AG861" s="304"/>
      <c r="AH861" s="44"/>
      <c r="AI861" s="44"/>
      <c r="AJ861" s="304"/>
      <c r="AK861" s="30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14"/>
      <c r="BV861" s="14"/>
      <c r="BW861" s="14"/>
      <c r="BX861" s="14"/>
      <c r="BY861" s="14"/>
      <c r="BZ861" s="14"/>
      <c r="CA861" s="14"/>
      <c r="CB861" s="14"/>
    </row>
    <row r="862" spans="1:80" ht="20.100000000000001" customHeight="1" x14ac:dyDescent="0.25">
      <c r="A862" s="167"/>
      <c r="B862" s="163" t="s">
        <v>707</v>
      </c>
      <c r="C862" s="168"/>
      <c r="D862" s="168"/>
      <c r="E862" s="169"/>
      <c r="F862" s="169"/>
      <c r="G862" s="148"/>
      <c r="H862" s="266"/>
      <c r="I862" s="148"/>
      <c r="J862" s="149"/>
      <c r="K862" s="147"/>
      <c r="L862" s="147" t="s">
        <v>131</v>
      </c>
      <c r="M862" s="147"/>
      <c r="N862" s="147"/>
      <c r="O862" s="147" t="str">
        <f t="shared" si="69"/>
        <v xml:space="preserve">SAUGE GREGGI </v>
      </c>
      <c r="P862" s="150">
        <v>862</v>
      </c>
      <c r="Q862" s="150"/>
      <c r="R862" s="20"/>
      <c r="S862" s="20"/>
      <c r="T862" s="20"/>
      <c r="U862" s="506"/>
      <c r="V862" s="507"/>
      <c r="W862" s="507"/>
      <c r="X862" s="507"/>
      <c r="Y862" s="507"/>
      <c r="Z862" s="507"/>
      <c r="AA862" s="507"/>
      <c r="AB862" s="507"/>
      <c r="AC862" s="507"/>
      <c r="AD862" s="507"/>
      <c r="AE862" s="507"/>
      <c r="AF862" s="507"/>
      <c r="AG862" s="507"/>
      <c r="AH862" s="507"/>
      <c r="AI862" s="507"/>
      <c r="AJ862" s="507"/>
      <c r="AK862" s="507"/>
      <c r="AL862" s="507"/>
      <c r="AM862" s="507"/>
      <c r="AN862" s="507"/>
      <c r="AO862" s="507"/>
      <c r="AP862" s="507"/>
      <c r="AQ862" s="507"/>
      <c r="AR862" s="507"/>
      <c r="AS862" s="507"/>
      <c r="AT862" s="507"/>
      <c r="AU862" s="507"/>
      <c r="AV862" s="507"/>
      <c r="AW862" s="507"/>
      <c r="AX862" s="507"/>
      <c r="AY862" s="507"/>
      <c r="AZ862" s="507"/>
      <c r="BA862" s="507"/>
      <c r="BB862" s="507"/>
      <c r="BC862" s="507"/>
      <c r="BD862" s="507"/>
      <c r="BE862" s="507"/>
      <c r="BF862" s="507"/>
      <c r="BG862" s="507"/>
      <c r="BH862" s="507"/>
      <c r="BI862" s="507"/>
      <c r="BJ862" s="507"/>
      <c r="BK862" s="507"/>
      <c r="BL862" s="507"/>
      <c r="BM862" s="507"/>
      <c r="BN862" s="507"/>
      <c r="BO862" s="507"/>
      <c r="BP862" s="507"/>
      <c r="BQ862" s="507"/>
      <c r="BR862" s="507"/>
      <c r="BS862" s="507"/>
      <c r="BT862" s="507"/>
      <c r="BU862" s="14"/>
      <c r="BV862" s="14"/>
      <c r="BW862" s="14"/>
      <c r="BX862" s="14"/>
      <c r="BY862" s="14"/>
      <c r="BZ862" s="14"/>
      <c r="CA862" s="14"/>
      <c r="CB862" s="14"/>
    </row>
    <row r="863" spans="1:80" ht="20.100000000000001" customHeight="1" x14ac:dyDescent="0.25">
      <c r="A863" s="23">
        <v>15127</v>
      </c>
      <c r="B863" s="24" t="s">
        <v>707</v>
      </c>
      <c r="C863" s="24" t="s">
        <v>1399</v>
      </c>
      <c r="D863" s="24"/>
      <c r="E863" s="66" t="s">
        <v>120</v>
      </c>
      <c r="F863" s="66" t="s">
        <v>121</v>
      </c>
      <c r="G863" s="64">
        <v>30</v>
      </c>
      <c r="H863" s="64">
        <v>5</v>
      </c>
      <c r="I863" s="66" t="s">
        <v>120</v>
      </c>
      <c r="J863" s="72">
        <v>0.09</v>
      </c>
      <c r="K863" s="24" t="s">
        <v>257</v>
      </c>
      <c r="L863" s="24" t="s">
        <v>124</v>
      </c>
      <c r="M863" s="24"/>
      <c r="N863" s="24" t="s">
        <v>125</v>
      </c>
      <c r="O863" s="24" t="str">
        <f t="shared" si="69"/>
        <v>SAUGE GREGGI Amethyst Lips</v>
      </c>
      <c r="P863" s="54">
        <v>863</v>
      </c>
      <c r="Q863" s="54">
        <v>5</v>
      </c>
      <c r="R863" s="20">
        <f t="shared" si="70"/>
        <v>0</v>
      </c>
      <c r="S863" s="20">
        <f t="shared" si="71"/>
        <v>0</v>
      </c>
      <c r="T863" s="20">
        <f t="shared" si="72"/>
        <v>0</v>
      </c>
      <c r="U863" s="241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304"/>
      <c r="AG863" s="304"/>
      <c r="AH863" s="44"/>
      <c r="AI863" s="44"/>
      <c r="AJ863" s="304"/>
      <c r="AK863" s="30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14"/>
      <c r="BV863" s="14"/>
      <c r="BW863" s="14"/>
      <c r="BX863" s="14"/>
      <c r="BY863" s="14"/>
      <c r="BZ863" s="14"/>
      <c r="CA863" s="14"/>
      <c r="CB863" s="14"/>
    </row>
    <row r="864" spans="1:80" ht="20.100000000000001" customHeight="1" x14ac:dyDescent="0.25">
      <c r="A864" s="125">
        <v>23800</v>
      </c>
      <c r="B864" s="126" t="s">
        <v>707</v>
      </c>
      <c r="C864" s="126" t="s">
        <v>708</v>
      </c>
      <c r="D864" s="126"/>
      <c r="E864" s="127" t="s">
        <v>120</v>
      </c>
      <c r="F864" s="127" t="s">
        <v>121</v>
      </c>
      <c r="G864" s="128">
        <v>30</v>
      </c>
      <c r="H864" s="128">
        <v>5</v>
      </c>
      <c r="I864" s="127" t="s">
        <v>120</v>
      </c>
      <c r="J864" s="129">
        <v>0.12</v>
      </c>
      <c r="K864" s="126" t="s">
        <v>257</v>
      </c>
      <c r="L864" s="126" t="s">
        <v>124</v>
      </c>
      <c r="M864" s="126"/>
      <c r="N864" s="126" t="s">
        <v>125</v>
      </c>
      <c r="O864" s="126" t="str">
        <f t="shared" si="69"/>
        <v>SAUGE GREGGI Belle de Loire</v>
      </c>
      <c r="P864" s="130">
        <v>864</v>
      </c>
      <c r="Q864" s="130">
        <v>5</v>
      </c>
      <c r="R864" s="20">
        <f t="shared" si="70"/>
        <v>0</v>
      </c>
      <c r="S864" s="20">
        <f t="shared" si="71"/>
        <v>0</v>
      </c>
      <c r="T864" s="20">
        <f t="shared" si="72"/>
        <v>0</v>
      </c>
      <c r="U864" s="242"/>
      <c r="V864" s="158"/>
      <c r="W864" s="158"/>
      <c r="X864" s="158"/>
      <c r="Y864" s="158"/>
      <c r="Z864" s="158"/>
      <c r="AA864" s="158"/>
      <c r="AB864" s="158"/>
      <c r="AC864" s="158"/>
      <c r="AD864" s="158"/>
      <c r="AE864" s="158"/>
      <c r="AF864" s="304"/>
      <c r="AG864" s="304"/>
      <c r="AH864" s="158"/>
      <c r="AI864" s="158"/>
      <c r="AJ864" s="304"/>
      <c r="AK864" s="304"/>
      <c r="AL864" s="158"/>
      <c r="AM864" s="158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58"/>
      <c r="BJ864" s="158"/>
      <c r="BK864" s="158"/>
      <c r="BL864" s="158"/>
      <c r="BM864" s="158"/>
      <c r="BN864" s="158"/>
      <c r="BO864" s="158"/>
      <c r="BP864" s="158"/>
      <c r="BQ864" s="158"/>
      <c r="BR864" s="158"/>
      <c r="BS864" s="158"/>
      <c r="BT864" s="158"/>
      <c r="BU864" s="14"/>
      <c r="BV864" s="14"/>
      <c r="BW864" s="14"/>
      <c r="BX864" s="14"/>
      <c r="BY864" s="14"/>
      <c r="BZ864" s="14"/>
      <c r="CA864" s="14"/>
      <c r="CB864" s="14"/>
    </row>
    <row r="865" spans="1:80" ht="20.100000000000001" customHeight="1" x14ac:dyDescent="0.25">
      <c r="A865" s="23">
        <v>10919</v>
      </c>
      <c r="B865" s="24" t="s">
        <v>707</v>
      </c>
      <c r="C865" s="24" t="s">
        <v>709</v>
      </c>
      <c r="D865" s="24"/>
      <c r="E865" s="66" t="s">
        <v>120</v>
      </c>
      <c r="F865" s="66" t="s">
        <v>121</v>
      </c>
      <c r="G865" s="64">
        <v>30</v>
      </c>
      <c r="H865" s="64">
        <v>5</v>
      </c>
      <c r="I865" s="66" t="s">
        <v>120</v>
      </c>
      <c r="J865" s="72"/>
      <c r="K865" s="24" t="s">
        <v>257</v>
      </c>
      <c r="L865" s="24" t="s">
        <v>124</v>
      </c>
      <c r="M865" s="24"/>
      <c r="N865" s="24" t="s">
        <v>125</v>
      </c>
      <c r="O865" s="24" t="str">
        <f t="shared" si="69"/>
        <v>SAUGE GREGGI Blanche</v>
      </c>
      <c r="P865" s="54">
        <v>865</v>
      </c>
      <c r="Q865" s="54">
        <v>5</v>
      </c>
      <c r="R865" s="20">
        <f t="shared" si="70"/>
        <v>0</v>
      </c>
      <c r="S865" s="20">
        <f t="shared" si="71"/>
        <v>0</v>
      </c>
      <c r="T865" s="20">
        <f t="shared" si="72"/>
        <v>0</v>
      </c>
      <c r="U865" s="241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304"/>
      <c r="AG865" s="304"/>
      <c r="AH865" s="44"/>
      <c r="AI865" s="44"/>
      <c r="AJ865" s="304"/>
      <c r="AK865" s="30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14"/>
      <c r="BV865" s="14"/>
      <c r="BW865" s="14"/>
      <c r="BX865" s="14"/>
      <c r="BY865" s="14"/>
      <c r="BZ865" s="14"/>
      <c r="CA865" s="14"/>
      <c r="CB865" s="14"/>
    </row>
    <row r="866" spans="1:80" ht="20.100000000000001" customHeight="1" x14ac:dyDescent="0.25">
      <c r="A866" s="125">
        <v>10937</v>
      </c>
      <c r="B866" s="126" t="s">
        <v>707</v>
      </c>
      <c r="C866" s="126" t="s">
        <v>688</v>
      </c>
      <c r="D866" s="126"/>
      <c r="E866" s="127" t="s">
        <v>120</v>
      </c>
      <c r="F866" s="127" t="s">
        <v>121</v>
      </c>
      <c r="G866" s="128">
        <v>30</v>
      </c>
      <c r="H866" s="128">
        <v>5</v>
      </c>
      <c r="I866" s="127" t="s">
        <v>120</v>
      </c>
      <c r="J866" s="129"/>
      <c r="K866" s="126" t="s">
        <v>257</v>
      </c>
      <c r="L866" s="126" t="s">
        <v>124</v>
      </c>
      <c r="M866" s="126"/>
      <c r="N866" s="126" t="s">
        <v>125</v>
      </c>
      <c r="O866" s="126" t="str">
        <f t="shared" si="69"/>
        <v>SAUGE GREGGI Bleu</v>
      </c>
      <c r="P866" s="130">
        <v>866</v>
      </c>
      <c r="Q866" s="130">
        <v>5</v>
      </c>
      <c r="R866" s="20">
        <f t="shared" si="70"/>
        <v>0</v>
      </c>
      <c r="S866" s="20">
        <f t="shared" si="71"/>
        <v>0</v>
      </c>
      <c r="T866" s="20">
        <f t="shared" si="72"/>
        <v>0</v>
      </c>
      <c r="U866" s="242"/>
      <c r="V866" s="158"/>
      <c r="W866" s="158"/>
      <c r="X866" s="158"/>
      <c r="Y866" s="158"/>
      <c r="Z866" s="158"/>
      <c r="AA866" s="158"/>
      <c r="AB866" s="158"/>
      <c r="AC866" s="158"/>
      <c r="AD866" s="158"/>
      <c r="AE866" s="158"/>
      <c r="AF866" s="304"/>
      <c r="AG866" s="304"/>
      <c r="AH866" s="158"/>
      <c r="AI866" s="158"/>
      <c r="AJ866" s="304"/>
      <c r="AK866" s="304"/>
      <c r="AL866" s="158"/>
      <c r="AM866" s="158"/>
      <c r="AN866" s="158"/>
      <c r="AO866" s="158"/>
      <c r="AP866" s="158"/>
      <c r="AQ866" s="158"/>
      <c r="AR866" s="158"/>
      <c r="AS866" s="158"/>
      <c r="AT866" s="158"/>
      <c r="AU866" s="158"/>
      <c r="AV866" s="158"/>
      <c r="AW866" s="158"/>
      <c r="AX866" s="158"/>
      <c r="AY866" s="158"/>
      <c r="AZ866" s="158"/>
      <c r="BA866" s="158"/>
      <c r="BB866" s="158"/>
      <c r="BC866" s="158"/>
      <c r="BD866" s="158"/>
      <c r="BE866" s="158"/>
      <c r="BF866" s="158"/>
      <c r="BG866" s="158"/>
      <c r="BH866" s="158"/>
      <c r="BI866" s="158"/>
      <c r="BJ866" s="158"/>
      <c r="BK866" s="158"/>
      <c r="BL866" s="158"/>
      <c r="BM866" s="158"/>
      <c r="BN866" s="158"/>
      <c r="BO866" s="158"/>
      <c r="BP866" s="158"/>
      <c r="BQ866" s="158"/>
      <c r="BR866" s="158"/>
      <c r="BS866" s="158"/>
      <c r="BT866" s="158"/>
      <c r="BU866" s="14"/>
      <c r="BV866" s="14"/>
      <c r="BW866" s="14"/>
      <c r="BX866" s="14"/>
      <c r="BY866" s="14"/>
      <c r="BZ866" s="14"/>
      <c r="CA866" s="14"/>
      <c r="CB866" s="14"/>
    </row>
    <row r="867" spans="1:80" ht="20.100000000000001" customHeight="1" x14ac:dyDescent="0.25">
      <c r="A867" s="23">
        <v>15302</v>
      </c>
      <c r="B867" s="24" t="s">
        <v>707</v>
      </c>
      <c r="C867" s="24" t="s">
        <v>710</v>
      </c>
      <c r="D867" s="24"/>
      <c r="E867" s="66" t="s">
        <v>120</v>
      </c>
      <c r="F867" s="66" t="s">
        <v>121</v>
      </c>
      <c r="G867" s="64">
        <v>30</v>
      </c>
      <c r="H867" s="64">
        <v>5</v>
      </c>
      <c r="I867" s="66" t="s">
        <v>120</v>
      </c>
      <c r="J867" s="72"/>
      <c r="K867" s="24" t="s">
        <v>257</v>
      </c>
      <c r="L867" s="24" t="s">
        <v>124</v>
      </c>
      <c r="M867" s="24"/>
      <c r="N867" s="24" t="s">
        <v>125</v>
      </c>
      <c r="O867" s="24" t="str">
        <f t="shared" si="69"/>
        <v>SAUGE GREGGI Bordeaux</v>
      </c>
      <c r="P867" s="54">
        <v>867</v>
      </c>
      <c r="Q867" s="54">
        <v>5</v>
      </c>
      <c r="R867" s="20">
        <f t="shared" si="70"/>
        <v>0</v>
      </c>
      <c r="S867" s="20">
        <f t="shared" si="71"/>
        <v>0</v>
      </c>
      <c r="T867" s="20">
        <f t="shared" si="72"/>
        <v>0</v>
      </c>
      <c r="U867" s="241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304"/>
      <c r="AG867" s="304"/>
      <c r="AH867" s="44"/>
      <c r="AI867" s="44"/>
      <c r="AJ867" s="304"/>
      <c r="AK867" s="30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14"/>
      <c r="BV867" s="14"/>
      <c r="BW867" s="14"/>
      <c r="BX867" s="14"/>
      <c r="BY867" s="14"/>
      <c r="BZ867" s="14"/>
      <c r="CA867" s="14"/>
      <c r="CB867" s="14"/>
    </row>
    <row r="868" spans="1:80" ht="20.100000000000001" customHeight="1" x14ac:dyDescent="0.25">
      <c r="A868" s="125">
        <v>22935</v>
      </c>
      <c r="B868" s="126" t="s">
        <v>707</v>
      </c>
      <c r="C868" s="126" t="s">
        <v>1400</v>
      </c>
      <c r="D868" s="126"/>
      <c r="E868" s="127" t="s">
        <v>120</v>
      </c>
      <c r="F868" s="127" t="s">
        <v>121</v>
      </c>
      <c r="G868" s="128">
        <v>30</v>
      </c>
      <c r="H868" s="128">
        <v>5</v>
      </c>
      <c r="I868" s="127" t="s">
        <v>120</v>
      </c>
      <c r="J868" s="129">
        <v>0.09</v>
      </c>
      <c r="K868" s="126" t="s">
        <v>257</v>
      </c>
      <c r="L868" s="126" t="s">
        <v>124</v>
      </c>
      <c r="M868" s="126"/>
      <c r="N868" s="126" t="s">
        <v>125</v>
      </c>
      <c r="O868" s="126" t="str">
        <f t="shared" si="69"/>
        <v>SAUGE GREGGI Cherry Lips</v>
      </c>
      <c r="P868" s="130">
        <v>868</v>
      </c>
      <c r="Q868" s="130">
        <v>5</v>
      </c>
      <c r="R868" s="20">
        <f t="shared" si="70"/>
        <v>0</v>
      </c>
      <c r="S868" s="20">
        <f t="shared" si="71"/>
        <v>0</v>
      </c>
      <c r="T868" s="20">
        <f t="shared" si="72"/>
        <v>0</v>
      </c>
      <c r="U868" s="242"/>
      <c r="V868" s="158"/>
      <c r="W868" s="158"/>
      <c r="X868" s="158"/>
      <c r="Y868" s="158"/>
      <c r="Z868" s="158"/>
      <c r="AA868" s="158"/>
      <c r="AB868" s="158"/>
      <c r="AC868" s="158"/>
      <c r="AD868" s="158"/>
      <c r="AE868" s="158"/>
      <c r="AF868" s="304"/>
      <c r="AG868" s="304"/>
      <c r="AH868" s="158"/>
      <c r="AI868" s="158"/>
      <c r="AJ868" s="304"/>
      <c r="AK868" s="304"/>
      <c r="AL868" s="158"/>
      <c r="AM868" s="158"/>
      <c r="AN868" s="158"/>
      <c r="AO868" s="158"/>
      <c r="AP868" s="158"/>
      <c r="AQ868" s="158"/>
      <c r="AR868" s="158"/>
      <c r="AS868" s="158"/>
      <c r="AT868" s="158"/>
      <c r="AU868" s="158"/>
      <c r="AV868" s="158"/>
      <c r="AW868" s="158"/>
      <c r="AX868" s="158"/>
      <c r="AY868" s="158"/>
      <c r="AZ868" s="158"/>
      <c r="BA868" s="158"/>
      <c r="BB868" s="158"/>
      <c r="BC868" s="158"/>
      <c r="BD868" s="158"/>
      <c r="BE868" s="158"/>
      <c r="BF868" s="158"/>
      <c r="BG868" s="158"/>
      <c r="BH868" s="158"/>
      <c r="BI868" s="158"/>
      <c r="BJ868" s="158"/>
      <c r="BK868" s="158"/>
      <c r="BL868" s="158"/>
      <c r="BM868" s="158"/>
      <c r="BN868" s="158"/>
      <c r="BO868" s="158"/>
      <c r="BP868" s="158"/>
      <c r="BQ868" s="158"/>
      <c r="BR868" s="158"/>
      <c r="BS868" s="158"/>
      <c r="BT868" s="158"/>
      <c r="BU868" s="14"/>
      <c r="BV868" s="14"/>
      <c r="BW868" s="14"/>
      <c r="BX868" s="14"/>
      <c r="BY868" s="14"/>
      <c r="BZ868" s="14"/>
      <c r="CA868" s="14"/>
      <c r="CB868" s="14"/>
    </row>
    <row r="869" spans="1:80" ht="20.100000000000001" customHeight="1" x14ac:dyDescent="0.25">
      <c r="A869" s="23">
        <v>25210</v>
      </c>
      <c r="B869" s="24" t="s">
        <v>707</v>
      </c>
      <c r="C869" s="24" t="s">
        <v>711</v>
      </c>
      <c r="D869" s="24"/>
      <c r="E869" s="66" t="s">
        <v>120</v>
      </c>
      <c r="F869" s="66" t="s">
        <v>121</v>
      </c>
      <c r="G869" s="64">
        <v>30</v>
      </c>
      <c r="H869" s="64">
        <v>5</v>
      </c>
      <c r="I869" s="66" t="s">
        <v>120</v>
      </c>
      <c r="J869" s="72"/>
      <c r="K869" s="24" t="s">
        <v>257</v>
      </c>
      <c r="L869" s="24" t="s">
        <v>124</v>
      </c>
      <c r="M869" s="24"/>
      <c r="N869" s="24" t="s">
        <v>125</v>
      </c>
      <c r="O869" s="24" t="str">
        <f t="shared" si="69"/>
        <v>SAUGE GREGGI Desert Blaze</v>
      </c>
      <c r="P869" s="54">
        <v>869</v>
      </c>
      <c r="Q869" s="54">
        <v>5</v>
      </c>
      <c r="R869" s="20">
        <f t="shared" si="70"/>
        <v>0</v>
      </c>
      <c r="S869" s="20">
        <f t="shared" si="71"/>
        <v>0</v>
      </c>
      <c r="T869" s="20">
        <f t="shared" si="72"/>
        <v>0</v>
      </c>
      <c r="U869" s="241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304"/>
      <c r="AG869" s="304"/>
      <c r="AH869" s="44"/>
      <c r="AI869" s="44"/>
      <c r="AJ869" s="304"/>
      <c r="AK869" s="30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14"/>
      <c r="BV869" s="14"/>
      <c r="BW869" s="14"/>
      <c r="BX869" s="14"/>
      <c r="BY869" s="14"/>
      <c r="BZ869" s="14"/>
      <c r="CA869" s="14"/>
      <c r="CB869" s="14"/>
    </row>
    <row r="870" spans="1:80" ht="20.100000000000001" customHeight="1" x14ac:dyDescent="0.25">
      <c r="A870" s="125">
        <v>10022</v>
      </c>
      <c r="B870" s="126" t="s">
        <v>707</v>
      </c>
      <c r="C870" s="126" t="s">
        <v>400</v>
      </c>
      <c r="D870" s="126"/>
      <c r="E870" s="127" t="s">
        <v>120</v>
      </c>
      <c r="F870" s="127" t="s">
        <v>121</v>
      </c>
      <c r="G870" s="128">
        <v>30</v>
      </c>
      <c r="H870" s="128">
        <v>5</v>
      </c>
      <c r="I870" s="127" t="s">
        <v>120</v>
      </c>
      <c r="J870" s="129"/>
      <c r="K870" s="126" t="s">
        <v>257</v>
      </c>
      <c r="L870" s="126" t="s">
        <v>124</v>
      </c>
      <c r="M870" s="126"/>
      <c r="N870" s="126" t="s">
        <v>125</v>
      </c>
      <c r="O870" s="126" t="str">
        <f t="shared" si="69"/>
        <v>SAUGE GREGGI Jaune</v>
      </c>
      <c r="P870" s="130">
        <v>870</v>
      </c>
      <c r="Q870" s="130">
        <v>5</v>
      </c>
      <c r="R870" s="20">
        <f t="shared" si="70"/>
        <v>0</v>
      </c>
      <c r="S870" s="20">
        <f t="shared" si="71"/>
        <v>0</v>
      </c>
      <c r="T870" s="20">
        <f t="shared" si="72"/>
        <v>0</v>
      </c>
      <c r="U870" s="242"/>
      <c r="V870" s="158"/>
      <c r="W870" s="158"/>
      <c r="X870" s="158"/>
      <c r="Y870" s="158"/>
      <c r="Z870" s="158"/>
      <c r="AA870" s="158"/>
      <c r="AB870" s="158"/>
      <c r="AC870" s="158"/>
      <c r="AD870" s="158"/>
      <c r="AE870" s="158"/>
      <c r="AF870" s="304"/>
      <c r="AG870" s="304"/>
      <c r="AH870" s="158"/>
      <c r="AI870" s="158"/>
      <c r="AJ870" s="304"/>
      <c r="AK870" s="304"/>
      <c r="AL870" s="158"/>
      <c r="AM870" s="158"/>
      <c r="AN870" s="158"/>
      <c r="AO870" s="158"/>
      <c r="AP870" s="158"/>
      <c r="AQ870" s="158"/>
      <c r="AR870" s="158"/>
      <c r="AS870" s="158"/>
      <c r="AT870" s="158"/>
      <c r="AU870" s="158"/>
      <c r="AV870" s="158"/>
      <c r="AW870" s="158"/>
      <c r="AX870" s="158"/>
      <c r="AY870" s="158"/>
      <c r="AZ870" s="158"/>
      <c r="BA870" s="158"/>
      <c r="BB870" s="158"/>
      <c r="BC870" s="158"/>
      <c r="BD870" s="158"/>
      <c r="BE870" s="158"/>
      <c r="BF870" s="158"/>
      <c r="BG870" s="158"/>
      <c r="BH870" s="158"/>
      <c r="BI870" s="158"/>
      <c r="BJ870" s="158"/>
      <c r="BK870" s="158"/>
      <c r="BL870" s="158"/>
      <c r="BM870" s="158"/>
      <c r="BN870" s="158"/>
      <c r="BO870" s="158"/>
      <c r="BP870" s="158"/>
      <c r="BQ870" s="158"/>
      <c r="BR870" s="158"/>
      <c r="BS870" s="158"/>
      <c r="BT870" s="158"/>
      <c r="BU870" s="14"/>
      <c r="BV870" s="14"/>
      <c r="BW870" s="14"/>
      <c r="BX870" s="14"/>
      <c r="BY870" s="14"/>
      <c r="BZ870" s="14"/>
      <c r="CA870" s="14"/>
      <c r="CB870" s="14"/>
    </row>
    <row r="871" spans="1:80" ht="20.100000000000001" customHeight="1" x14ac:dyDescent="0.25">
      <c r="A871" s="23">
        <v>14499</v>
      </c>
      <c r="B871" s="24" t="s">
        <v>707</v>
      </c>
      <c r="C871" s="24" t="s">
        <v>712</v>
      </c>
      <c r="D871" s="24"/>
      <c r="E871" s="66" t="s">
        <v>120</v>
      </c>
      <c r="F871" s="66" t="s">
        <v>121</v>
      </c>
      <c r="G871" s="64">
        <v>30</v>
      </c>
      <c r="H871" s="64">
        <v>5</v>
      </c>
      <c r="I871" s="66" t="s">
        <v>120</v>
      </c>
      <c r="J871" s="72"/>
      <c r="K871" s="24" t="s">
        <v>257</v>
      </c>
      <c r="L871" s="24" t="s">
        <v>124</v>
      </c>
      <c r="M871" s="24"/>
      <c r="N871" s="24" t="s">
        <v>125</v>
      </c>
      <c r="O871" s="24" t="str">
        <f t="shared" si="69"/>
        <v>SAUGE GREGGI Joy</v>
      </c>
      <c r="P871" s="54">
        <v>871</v>
      </c>
      <c r="Q871" s="54">
        <v>5</v>
      </c>
      <c r="R871" s="20">
        <f t="shared" si="70"/>
        <v>0</v>
      </c>
      <c r="S871" s="20">
        <f t="shared" si="71"/>
        <v>0</v>
      </c>
      <c r="T871" s="20">
        <f t="shared" si="72"/>
        <v>0</v>
      </c>
      <c r="U871" s="241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304"/>
      <c r="AG871" s="304"/>
      <c r="AH871" s="44"/>
      <c r="AI871" s="44"/>
      <c r="AJ871" s="304"/>
      <c r="AK871" s="30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14"/>
      <c r="BV871" s="14"/>
      <c r="BW871" s="14"/>
      <c r="BX871" s="14"/>
      <c r="BY871" s="14"/>
      <c r="BZ871" s="14"/>
      <c r="CA871" s="14"/>
      <c r="CB871" s="14"/>
    </row>
    <row r="872" spans="1:80" ht="20.100000000000001" customHeight="1" x14ac:dyDescent="0.25">
      <c r="A872" s="125">
        <v>26021</v>
      </c>
      <c r="B872" s="126" t="s">
        <v>707</v>
      </c>
      <c r="C872" s="126" t="s">
        <v>713</v>
      </c>
      <c r="D872" s="126"/>
      <c r="E872" s="127" t="s">
        <v>120</v>
      </c>
      <c r="F872" s="127" t="s">
        <v>121</v>
      </c>
      <c r="G872" s="128">
        <v>30</v>
      </c>
      <c r="H872" s="128">
        <v>5</v>
      </c>
      <c r="I872" s="127" t="s">
        <v>120</v>
      </c>
      <c r="J872" s="129"/>
      <c r="K872" s="126" t="s">
        <v>257</v>
      </c>
      <c r="L872" s="126" t="s">
        <v>124</v>
      </c>
      <c r="M872" s="126"/>
      <c r="N872" s="126" t="s">
        <v>125</v>
      </c>
      <c r="O872" s="126" t="str">
        <f t="shared" si="69"/>
        <v>SAUGE GREGGI Lipstick</v>
      </c>
      <c r="P872" s="130">
        <v>872</v>
      </c>
      <c r="Q872" s="130">
        <v>5</v>
      </c>
      <c r="R872" s="20">
        <f t="shared" si="70"/>
        <v>0</v>
      </c>
      <c r="S872" s="20">
        <f t="shared" si="71"/>
        <v>0</v>
      </c>
      <c r="T872" s="20">
        <f t="shared" si="72"/>
        <v>0</v>
      </c>
      <c r="U872" s="242"/>
      <c r="V872" s="158"/>
      <c r="W872" s="158"/>
      <c r="X872" s="158"/>
      <c r="Y872" s="158"/>
      <c r="Z872" s="158"/>
      <c r="AA872" s="158"/>
      <c r="AB872" s="158"/>
      <c r="AC872" s="158"/>
      <c r="AD872" s="158"/>
      <c r="AE872" s="158"/>
      <c r="AF872" s="304"/>
      <c r="AG872" s="304"/>
      <c r="AH872" s="158"/>
      <c r="AI872" s="158"/>
      <c r="AJ872" s="304"/>
      <c r="AK872" s="304"/>
      <c r="AL872" s="158"/>
      <c r="AM872" s="158"/>
      <c r="AN872" s="158"/>
      <c r="AO872" s="158"/>
      <c r="AP872" s="158"/>
      <c r="AQ872" s="158"/>
      <c r="AR872" s="158"/>
      <c r="AS872" s="158"/>
      <c r="AT872" s="158"/>
      <c r="AU872" s="158"/>
      <c r="AV872" s="158"/>
      <c r="AW872" s="158"/>
      <c r="AX872" s="158"/>
      <c r="AY872" s="158"/>
      <c r="AZ872" s="158"/>
      <c r="BA872" s="158"/>
      <c r="BB872" s="158"/>
      <c r="BC872" s="158"/>
      <c r="BD872" s="158"/>
      <c r="BE872" s="158"/>
      <c r="BF872" s="158"/>
      <c r="BG872" s="158"/>
      <c r="BH872" s="158"/>
      <c r="BI872" s="158"/>
      <c r="BJ872" s="158"/>
      <c r="BK872" s="158"/>
      <c r="BL872" s="158"/>
      <c r="BM872" s="158"/>
      <c r="BN872" s="158"/>
      <c r="BO872" s="158"/>
      <c r="BP872" s="158"/>
      <c r="BQ872" s="158"/>
      <c r="BR872" s="158"/>
      <c r="BS872" s="158"/>
      <c r="BT872" s="158"/>
      <c r="BU872" s="14"/>
      <c r="BV872" s="14"/>
      <c r="BW872" s="14"/>
      <c r="BX872" s="14"/>
      <c r="BY872" s="14"/>
      <c r="BZ872" s="14"/>
      <c r="CA872" s="14"/>
      <c r="CB872" s="14"/>
    </row>
    <row r="873" spans="1:80" ht="20.100000000000001" customHeight="1" x14ac:dyDescent="0.25">
      <c r="A873" s="23">
        <v>3770</v>
      </c>
      <c r="B873" s="24" t="s">
        <v>707</v>
      </c>
      <c r="C873" s="24" t="s">
        <v>1401</v>
      </c>
      <c r="D873" s="24"/>
      <c r="E873" s="66" t="s">
        <v>120</v>
      </c>
      <c r="F873" s="66" t="s">
        <v>121</v>
      </c>
      <c r="G873" s="64">
        <v>30</v>
      </c>
      <c r="H873" s="64">
        <v>5</v>
      </c>
      <c r="I873" s="66" t="s">
        <v>120</v>
      </c>
      <c r="J873" s="72"/>
      <c r="K873" s="24" t="s">
        <v>257</v>
      </c>
      <c r="L873" s="24" t="s">
        <v>124</v>
      </c>
      <c r="M873" s="24"/>
      <c r="N873" s="24" t="s">
        <v>125</v>
      </c>
      <c r="O873" s="24" t="str">
        <f t="shared" si="69"/>
        <v>SAUGE GREGGI Rose Intense</v>
      </c>
      <c r="P873" s="54">
        <v>873</v>
      </c>
      <c r="Q873" s="54">
        <v>5</v>
      </c>
      <c r="R873" s="20">
        <f t="shared" si="70"/>
        <v>0</v>
      </c>
      <c r="S873" s="20">
        <f t="shared" si="71"/>
        <v>0</v>
      </c>
      <c r="T873" s="20">
        <f t="shared" si="72"/>
        <v>0</v>
      </c>
      <c r="U873" s="241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304"/>
      <c r="AG873" s="304"/>
      <c r="AH873" s="44"/>
      <c r="AI873" s="44"/>
      <c r="AJ873" s="304"/>
      <c r="AK873" s="30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14"/>
      <c r="BV873" s="14"/>
      <c r="BW873" s="14"/>
      <c r="BX873" s="14"/>
      <c r="BY873" s="14"/>
      <c r="BZ873" s="14"/>
      <c r="CA873" s="14"/>
      <c r="CB873" s="14"/>
    </row>
    <row r="874" spans="1:80" ht="20.100000000000001" customHeight="1" x14ac:dyDescent="0.25">
      <c r="A874" s="125">
        <v>10023</v>
      </c>
      <c r="B874" s="126" t="s">
        <v>707</v>
      </c>
      <c r="C874" s="126" t="s">
        <v>714</v>
      </c>
      <c r="D874" s="126"/>
      <c r="E874" s="127" t="s">
        <v>120</v>
      </c>
      <c r="F874" s="127" t="s">
        <v>121</v>
      </c>
      <c r="G874" s="128">
        <v>30</v>
      </c>
      <c r="H874" s="128">
        <v>5</v>
      </c>
      <c r="I874" s="127" t="s">
        <v>120</v>
      </c>
      <c r="J874" s="129"/>
      <c r="K874" s="126" t="s">
        <v>257</v>
      </c>
      <c r="L874" s="126" t="s">
        <v>124</v>
      </c>
      <c r="M874" s="126"/>
      <c r="N874" s="126" t="s">
        <v>125</v>
      </c>
      <c r="O874" s="126" t="str">
        <f t="shared" si="69"/>
        <v>SAUGE GREGGI Saumon</v>
      </c>
      <c r="P874" s="130">
        <v>874</v>
      </c>
      <c r="Q874" s="130">
        <v>5</v>
      </c>
      <c r="R874" s="20">
        <f t="shared" si="70"/>
        <v>0</v>
      </c>
      <c r="S874" s="20">
        <f t="shared" si="71"/>
        <v>0</v>
      </c>
      <c r="T874" s="20">
        <f t="shared" si="72"/>
        <v>0</v>
      </c>
      <c r="U874" s="242"/>
      <c r="V874" s="158"/>
      <c r="W874" s="158"/>
      <c r="X874" s="158"/>
      <c r="Y874" s="158"/>
      <c r="Z874" s="158"/>
      <c r="AA874" s="158"/>
      <c r="AB874" s="158"/>
      <c r="AC874" s="158"/>
      <c r="AD874" s="158"/>
      <c r="AE874" s="158"/>
      <c r="AF874" s="304"/>
      <c r="AG874" s="304"/>
      <c r="AH874" s="158"/>
      <c r="AI874" s="158"/>
      <c r="AJ874" s="304"/>
      <c r="AK874" s="304"/>
      <c r="AL874" s="158"/>
      <c r="AM874" s="158"/>
      <c r="AN874" s="158"/>
      <c r="AO874" s="158"/>
      <c r="AP874" s="158"/>
      <c r="AQ874" s="158"/>
      <c r="AR874" s="158"/>
      <c r="AS874" s="158"/>
      <c r="AT874" s="158"/>
      <c r="AU874" s="158"/>
      <c r="AV874" s="158"/>
      <c r="AW874" s="158"/>
      <c r="AX874" s="158"/>
      <c r="AY874" s="158"/>
      <c r="AZ874" s="158"/>
      <c r="BA874" s="158"/>
      <c r="BB874" s="158"/>
      <c r="BC874" s="158"/>
      <c r="BD874" s="158"/>
      <c r="BE874" s="158"/>
      <c r="BF874" s="158"/>
      <c r="BG874" s="158"/>
      <c r="BH874" s="158"/>
      <c r="BI874" s="158"/>
      <c r="BJ874" s="158"/>
      <c r="BK874" s="158"/>
      <c r="BL874" s="158"/>
      <c r="BM874" s="158"/>
      <c r="BN874" s="158"/>
      <c r="BO874" s="158"/>
      <c r="BP874" s="158"/>
      <c r="BQ874" s="158"/>
      <c r="BR874" s="158"/>
      <c r="BS874" s="158"/>
      <c r="BT874" s="158"/>
      <c r="BU874" s="14"/>
      <c r="BV874" s="14"/>
      <c r="BW874" s="14"/>
      <c r="BX874" s="14"/>
      <c r="BY874" s="14"/>
      <c r="BZ874" s="14"/>
      <c r="CA874" s="14"/>
      <c r="CB874" s="14"/>
    </row>
    <row r="875" spans="1:80" ht="20.100000000000001" customHeight="1" x14ac:dyDescent="0.25">
      <c r="A875" s="23">
        <v>10024</v>
      </c>
      <c r="B875" s="24" t="s">
        <v>707</v>
      </c>
      <c r="C875" s="24" t="s">
        <v>159</v>
      </c>
      <c r="D875" s="24"/>
      <c r="E875" s="66" t="s">
        <v>120</v>
      </c>
      <c r="F875" s="66" t="s">
        <v>121</v>
      </c>
      <c r="G875" s="64">
        <v>30</v>
      </c>
      <c r="H875" s="64">
        <v>5</v>
      </c>
      <c r="I875" s="66" t="s">
        <v>120</v>
      </c>
      <c r="J875" s="72"/>
      <c r="K875" s="24" t="s">
        <v>257</v>
      </c>
      <c r="L875" s="24" t="s">
        <v>124</v>
      </c>
      <c r="M875" s="24"/>
      <c r="N875" s="24" t="s">
        <v>125</v>
      </c>
      <c r="O875" s="24" t="str">
        <f t="shared" si="69"/>
        <v>SAUGE GREGGI Variées</v>
      </c>
      <c r="P875" s="54">
        <v>875</v>
      </c>
      <c r="Q875" s="54">
        <v>5</v>
      </c>
      <c r="R875" s="20">
        <f t="shared" si="70"/>
        <v>0</v>
      </c>
      <c r="S875" s="20">
        <f t="shared" si="71"/>
        <v>0</v>
      </c>
      <c r="T875" s="20">
        <f t="shared" si="72"/>
        <v>0</v>
      </c>
      <c r="U875" s="241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304"/>
      <c r="AG875" s="304"/>
      <c r="AH875" s="44"/>
      <c r="AI875" s="44"/>
      <c r="AJ875" s="304"/>
      <c r="AK875" s="30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14"/>
      <c r="BV875" s="14"/>
      <c r="BW875" s="14"/>
      <c r="BX875" s="14"/>
      <c r="BY875" s="14"/>
      <c r="BZ875" s="14"/>
      <c r="CA875" s="14"/>
      <c r="CB875" s="14"/>
    </row>
    <row r="876" spans="1:80" ht="20.100000000000001" customHeight="1" x14ac:dyDescent="0.25">
      <c r="A876" s="167"/>
      <c r="B876" s="163" t="s">
        <v>717</v>
      </c>
      <c r="C876" s="168"/>
      <c r="D876" s="168"/>
      <c r="E876" s="169"/>
      <c r="F876" s="169"/>
      <c r="G876" s="178"/>
      <c r="H876" s="272"/>
      <c r="I876" s="178"/>
      <c r="J876" s="179"/>
      <c r="K876" s="180"/>
      <c r="L876" s="180" t="s">
        <v>131</v>
      </c>
      <c r="M876" s="180"/>
      <c r="N876" s="180"/>
      <c r="O876" s="147" t="str">
        <f t="shared" si="69"/>
        <v xml:space="preserve">SAUGE </v>
      </c>
      <c r="P876" s="181">
        <v>876</v>
      </c>
      <c r="Q876" s="181"/>
      <c r="R876" s="20"/>
      <c r="S876" s="20"/>
      <c r="T876" s="20"/>
      <c r="U876" s="506"/>
      <c r="V876" s="507"/>
      <c r="W876" s="507"/>
      <c r="X876" s="507"/>
      <c r="Y876" s="507"/>
      <c r="Z876" s="507"/>
      <c r="AA876" s="507"/>
      <c r="AB876" s="507"/>
      <c r="AC876" s="507"/>
      <c r="AD876" s="507"/>
      <c r="AE876" s="507"/>
      <c r="AF876" s="507"/>
      <c r="AG876" s="507"/>
      <c r="AH876" s="507"/>
      <c r="AI876" s="507"/>
      <c r="AJ876" s="507"/>
      <c r="AK876" s="507"/>
      <c r="AL876" s="507"/>
      <c r="AM876" s="507"/>
      <c r="AN876" s="507"/>
      <c r="AO876" s="507"/>
      <c r="AP876" s="507"/>
      <c r="AQ876" s="507"/>
      <c r="AR876" s="507"/>
      <c r="AS876" s="507"/>
      <c r="AT876" s="507"/>
      <c r="AU876" s="507"/>
      <c r="AV876" s="507"/>
      <c r="AW876" s="507"/>
      <c r="AX876" s="507"/>
      <c r="AY876" s="507"/>
      <c r="AZ876" s="507"/>
      <c r="BA876" s="507"/>
      <c r="BB876" s="507"/>
      <c r="BC876" s="507"/>
      <c r="BD876" s="507"/>
      <c r="BE876" s="507"/>
      <c r="BF876" s="507"/>
      <c r="BG876" s="507"/>
      <c r="BH876" s="507"/>
      <c r="BI876" s="507"/>
      <c r="BJ876" s="507"/>
      <c r="BK876" s="507"/>
      <c r="BL876" s="507"/>
      <c r="BM876" s="507"/>
      <c r="BN876" s="507"/>
      <c r="BO876" s="507"/>
      <c r="BP876" s="507"/>
      <c r="BQ876" s="507"/>
      <c r="BR876" s="507"/>
      <c r="BS876" s="507"/>
      <c r="BT876" s="507"/>
      <c r="BU876" s="14"/>
      <c r="BV876" s="14"/>
      <c r="BW876" s="14"/>
      <c r="BX876" s="14"/>
      <c r="BY876" s="14"/>
      <c r="BZ876" s="14"/>
      <c r="CA876" s="14"/>
      <c r="CB876" s="14"/>
    </row>
    <row r="877" spans="1:80" ht="20.100000000000001" customHeight="1" x14ac:dyDescent="0.25">
      <c r="A877" s="23">
        <v>11365</v>
      </c>
      <c r="B877" s="24" t="s">
        <v>717</v>
      </c>
      <c r="C877" s="24" t="s">
        <v>718</v>
      </c>
      <c r="D877" s="24"/>
      <c r="E877" s="66" t="s">
        <v>120</v>
      </c>
      <c r="F877" s="66" t="s">
        <v>121</v>
      </c>
      <c r="G877" s="64">
        <v>30</v>
      </c>
      <c r="H877" s="64">
        <v>6</v>
      </c>
      <c r="I877" s="66" t="s">
        <v>176</v>
      </c>
      <c r="J877" s="72"/>
      <c r="K877" s="24" t="s">
        <v>257</v>
      </c>
      <c r="L877" s="24" t="s">
        <v>179</v>
      </c>
      <c r="M877" s="24"/>
      <c r="N877" s="24" t="s">
        <v>125</v>
      </c>
      <c r="O877" s="24" t="str">
        <f t="shared" si="69"/>
        <v>SAUGE Longispicata</v>
      </c>
      <c r="P877" s="54">
        <v>877</v>
      </c>
      <c r="Q877" s="54">
        <v>6</v>
      </c>
      <c r="R877" s="20">
        <f t="shared" si="70"/>
        <v>0</v>
      </c>
      <c r="S877" s="20">
        <f t="shared" si="71"/>
        <v>0</v>
      </c>
      <c r="T877" s="20">
        <f t="shared" si="72"/>
        <v>0</v>
      </c>
      <c r="U877" s="241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304"/>
      <c r="AG877" s="304"/>
      <c r="AH877" s="44"/>
      <c r="AI877" s="44"/>
      <c r="AJ877" s="304"/>
      <c r="AK877" s="30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14"/>
      <c r="BV877" s="14"/>
      <c r="BW877" s="14"/>
      <c r="BX877" s="14"/>
      <c r="BY877" s="14"/>
      <c r="BZ877" s="14"/>
      <c r="CA877" s="14"/>
      <c r="CB877" s="14"/>
    </row>
    <row r="878" spans="1:80" ht="20.100000000000001" customHeight="1" x14ac:dyDescent="0.25">
      <c r="A878" s="125">
        <v>26830</v>
      </c>
      <c r="B878" s="126" t="s">
        <v>719</v>
      </c>
      <c r="C878" s="126" t="s">
        <v>1394</v>
      </c>
      <c r="D878" s="126" t="s">
        <v>1642</v>
      </c>
      <c r="E878" s="127" t="s">
        <v>120</v>
      </c>
      <c r="F878" s="127" t="s">
        <v>121</v>
      </c>
      <c r="G878" s="128">
        <v>30</v>
      </c>
      <c r="H878" s="128">
        <v>6</v>
      </c>
      <c r="I878" s="127" t="s">
        <v>176</v>
      </c>
      <c r="J878" s="129">
        <v>7.0000000000000007E-2</v>
      </c>
      <c r="K878" s="126" t="s">
        <v>257</v>
      </c>
      <c r="L878" s="126" t="s">
        <v>161</v>
      </c>
      <c r="M878" s="126" t="s">
        <v>137</v>
      </c>
      <c r="N878" s="126" t="s">
        <v>125</v>
      </c>
      <c r="O878" s="126" t="str">
        <f t="shared" si="69"/>
        <v>SAUGE FARINACEA Sallyfun Blue Ice</v>
      </c>
      <c r="P878" s="130">
        <v>878</v>
      </c>
      <c r="Q878" s="130">
        <v>6</v>
      </c>
      <c r="R878" s="20">
        <f t="shared" si="70"/>
        <v>0</v>
      </c>
      <c r="S878" s="20">
        <f t="shared" si="71"/>
        <v>0</v>
      </c>
      <c r="T878" s="20">
        <f t="shared" si="72"/>
        <v>0</v>
      </c>
      <c r="U878" s="303"/>
      <c r="V878" s="304"/>
      <c r="W878" s="304"/>
      <c r="X878" s="304"/>
      <c r="Y878" s="304"/>
      <c r="Z878" s="304"/>
      <c r="AA878" s="304"/>
      <c r="AB878" s="304"/>
      <c r="AC878" s="304"/>
      <c r="AD878" s="158"/>
      <c r="AE878" s="158"/>
      <c r="AF878" s="304"/>
      <c r="AG878" s="304"/>
      <c r="AH878" s="158"/>
      <c r="AI878" s="158"/>
      <c r="AJ878" s="304"/>
      <c r="AK878" s="304"/>
      <c r="AL878" s="158"/>
      <c r="AM878" s="158"/>
      <c r="AN878" s="158"/>
      <c r="AO878" s="158"/>
      <c r="AP878" s="158"/>
      <c r="AQ878" s="158"/>
      <c r="AR878" s="158"/>
      <c r="AS878" s="158"/>
      <c r="AT878" s="158"/>
      <c r="AU878" s="158"/>
      <c r="AV878" s="158"/>
      <c r="AW878" s="158"/>
      <c r="AX878" s="158"/>
      <c r="AY878" s="158"/>
      <c r="AZ878" s="158"/>
      <c r="BA878" s="158"/>
      <c r="BB878" s="158"/>
      <c r="BC878" s="158"/>
      <c r="BD878" s="158"/>
      <c r="BE878" s="158"/>
      <c r="BF878" s="158"/>
      <c r="BG878" s="158"/>
      <c r="BH878" s="158"/>
      <c r="BI878" s="158"/>
      <c r="BJ878" s="158"/>
      <c r="BK878" s="158"/>
      <c r="BL878" s="158"/>
      <c r="BM878" s="158"/>
      <c r="BN878" s="158"/>
      <c r="BO878" s="158"/>
      <c r="BP878" s="158"/>
      <c r="BQ878" s="158"/>
      <c r="BR878" s="158"/>
      <c r="BS878" s="158"/>
      <c r="BT878" s="158"/>
      <c r="BU878" s="14"/>
      <c r="BV878" s="14"/>
      <c r="BW878" s="14"/>
      <c r="BX878" s="14"/>
      <c r="BY878" s="14"/>
      <c r="BZ878" s="14"/>
      <c r="CA878" s="14"/>
      <c r="CB878" s="14"/>
    </row>
    <row r="879" spans="1:80" ht="20.100000000000001" customHeight="1" x14ac:dyDescent="0.25">
      <c r="A879" s="23">
        <v>23445</v>
      </c>
      <c r="B879" s="24" t="s">
        <v>719</v>
      </c>
      <c r="C879" s="24" t="s">
        <v>720</v>
      </c>
      <c r="D879" s="24" t="s">
        <v>1642</v>
      </c>
      <c r="E879" s="66" t="s">
        <v>120</v>
      </c>
      <c r="F879" s="66" t="s">
        <v>121</v>
      </c>
      <c r="G879" s="64">
        <v>30</v>
      </c>
      <c r="H879" s="64">
        <v>6</v>
      </c>
      <c r="I879" s="66" t="s">
        <v>176</v>
      </c>
      <c r="J879" s="72">
        <v>7.0000000000000007E-2</v>
      </c>
      <c r="K879" s="24" t="s">
        <v>257</v>
      </c>
      <c r="L879" s="24" t="s">
        <v>161</v>
      </c>
      <c r="M879" s="24"/>
      <c r="N879" s="24" t="s">
        <v>125</v>
      </c>
      <c r="O879" s="24" t="str">
        <f t="shared" si="69"/>
        <v>SAUGE FARINACEA Sallyfun Blue Lagoon</v>
      </c>
      <c r="P879" s="54">
        <v>879</v>
      </c>
      <c r="Q879" s="54">
        <v>6</v>
      </c>
      <c r="R879" s="20">
        <f t="shared" si="70"/>
        <v>0</v>
      </c>
      <c r="S879" s="20">
        <f t="shared" si="71"/>
        <v>0</v>
      </c>
      <c r="T879" s="20">
        <f t="shared" si="72"/>
        <v>0</v>
      </c>
      <c r="U879" s="303"/>
      <c r="V879" s="304"/>
      <c r="W879" s="304"/>
      <c r="X879" s="304"/>
      <c r="Y879" s="304"/>
      <c r="Z879" s="304"/>
      <c r="AA879" s="304"/>
      <c r="AB879" s="304"/>
      <c r="AC879" s="304"/>
      <c r="AD879" s="44"/>
      <c r="AE879" s="44"/>
      <c r="AF879" s="304"/>
      <c r="AG879" s="304"/>
      <c r="AH879" s="44"/>
      <c r="AI879" s="44"/>
      <c r="AJ879" s="304"/>
      <c r="AK879" s="30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14"/>
      <c r="BV879" s="14"/>
      <c r="BW879" s="14"/>
      <c r="BX879" s="14"/>
      <c r="BY879" s="14"/>
      <c r="BZ879" s="14"/>
      <c r="CA879" s="14"/>
      <c r="CB879" s="14"/>
    </row>
    <row r="880" spans="1:80" ht="20.100000000000001" customHeight="1" x14ac:dyDescent="0.25">
      <c r="A880" s="125">
        <v>11621</v>
      </c>
      <c r="B880" s="126" t="s">
        <v>717</v>
      </c>
      <c r="C880" s="126" t="s">
        <v>721</v>
      </c>
      <c r="D880" s="126"/>
      <c r="E880" s="127" t="s">
        <v>120</v>
      </c>
      <c r="F880" s="127" t="s">
        <v>121</v>
      </c>
      <c r="G880" s="128">
        <v>30</v>
      </c>
      <c r="H880" s="128">
        <v>6</v>
      </c>
      <c r="I880" s="127" t="s">
        <v>176</v>
      </c>
      <c r="J880" s="129">
        <v>0.125</v>
      </c>
      <c r="K880" s="126" t="s">
        <v>257</v>
      </c>
      <c r="L880" s="126" t="s">
        <v>161</v>
      </c>
      <c r="M880" s="126"/>
      <c r="N880" s="126" t="s">
        <v>125</v>
      </c>
      <c r="O880" s="126" t="str">
        <f t="shared" si="69"/>
        <v>SAUGE Amistad</v>
      </c>
      <c r="P880" s="130">
        <v>880</v>
      </c>
      <c r="Q880" s="130">
        <v>6</v>
      </c>
      <c r="R880" s="20">
        <f t="shared" si="70"/>
        <v>0</v>
      </c>
      <c r="S880" s="20">
        <f t="shared" si="71"/>
        <v>0</v>
      </c>
      <c r="T880" s="20">
        <f t="shared" si="72"/>
        <v>0</v>
      </c>
      <c r="U880" s="242"/>
      <c r="V880" s="158"/>
      <c r="W880" s="158"/>
      <c r="X880" s="158"/>
      <c r="Y880" s="158"/>
      <c r="Z880" s="158"/>
      <c r="AA880" s="158"/>
      <c r="AB880" s="158"/>
      <c r="AC880" s="158"/>
      <c r="AD880" s="158"/>
      <c r="AE880" s="158"/>
      <c r="AF880" s="304"/>
      <c r="AG880" s="304"/>
      <c r="AH880" s="158"/>
      <c r="AI880" s="158"/>
      <c r="AJ880" s="304"/>
      <c r="AK880" s="304"/>
      <c r="AL880" s="158"/>
      <c r="AM880" s="158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4"/>
      <c r="BV880" s="14"/>
      <c r="BW880" s="14"/>
      <c r="BX880" s="14"/>
      <c r="BY880" s="14"/>
      <c r="BZ880" s="14"/>
      <c r="CA880" s="14"/>
      <c r="CB880" s="14"/>
    </row>
    <row r="881" spans="1:80" ht="20.100000000000001" customHeight="1" x14ac:dyDescent="0.25">
      <c r="A881" s="23">
        <v>12350</v>
      </c>
      <c r="B881" s="24" t="s">
        <v>717</v>
      </c>
      <c r="C881" s="24" t="s">
        <v>1402</v>
      </c>
      <c r="D881" s="24"/>
      <c r="E881" s="66" t="s">
        <v>120</v>
      </c>
      <c r="F881" s="66" t="s">
        <v>121</v>
      </c>
      <c r="G881" s="64">
        <v>30</v>
      </c>
      <c r="H881" s="64">
        <v>6</v>
      </c>
      <c r="I881" s="66" t="s">
        <v>176</v>
      </c>
      <c r="J881" s="72">
        <v>0.11</v>
      </c>
      <c r="K881" s="24" t="s">
        <v>257</v>
      </c>
      <c r="L881" s="24" t="s">
        <v>161</v>
      </c>
      <c r="M881" s="24"/>
      <c r="N881" s="24" t="s">
        <v>125</v>
      </c>
      <c r="O881" s="24" t="str">
        <f t="shared" si="69"/>
        <v>SAUGE Ember's Wish</v>
      </c>
      <c r="P881" s="54">
        <v>881</v>
      </c>
      <c r="Q881" s="54">
        <v>6</v>
      </c>
      <c r="R881" s="20">
        <f t="shared" si="70"/>
        <v>0</v>
      </c>
      <c r="S881" s="20">
        <f t="shared" si="71"/>
        <v>0</v>
      </c>
      <c r="T881" s="20">
        <f t="shared" si="72"/>
        <v>0</v>
      </c>
      <c r="U881" s="241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304"/>
      <c r="AG881" s="304"/>
      <c r="AH881" s="44"/>
      <c r="AI881" s="44"/>
      <c r="AJ881" s="304"/>
      <c r="AK881" s="30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14"/>
      <c r="BV881" s="14"/>
      <c r="BW881" s="14"/>
      <c r="BX881" s="14"/>
      <c r="BY881" s="14"/>
      <c r="BZ881" s="14"/>
      <c r="CA881" s="14"/>
      <c r="CB881" s="14"/>
    </row>
    <row r="882" spans="1:80" ht="20.100000000000001" customHeight="1" x14ac:dyDescent="0.25">
      <c r="A882" s="125">
        <v>14496</v>
      </c>
      <c r="B882" s="126" t="s">
        <v>717</v>
      </c>
      <c r="C882" s="126" t="s">
        <v>1403</v>
      </c>
      <c r="D882" s="126"/>
      <c r="E882" s="127" t="s">
        <v>120</v>
      </c>
      <c r="F882" s="127" t="s">
        <v>121</v>
      </c>
      <c r="G882" s="128">
        <v>30</v>
      </c>
      <c r="H882" s="128">
        <v>6</v>
      </c>
      <c r="I882" s="127" t="s">
        <v>176</v>
      </c>
      <c r="J882" s="129">
        <v>0.11</v>
      </c>
      <c r="K882" s="126" t="s">
        <v>257</v>
      </c>
      <c r="L882" s="126" t="s">
        <v>161</v>
      </c>
      <c r="M882" s="126"/>
      <c r="N882" s="126" t="s">
        <v>125</v>
      </c>
      <c r="O882" s="126" t="str">
        <f t="shared" si="69"/>
        <v>SAUGE Kisses and Wishes</v>
      </c>
      <c r="P882" s="130">
        <v>882</v>
      </c>
      <c r="Q882" s="130">
        <v>6</v>
      </c>
      <c r="R882" s="20">
        <f t="shared" si="70"/>
        <v>0</v>
      </c>
      <c r="S882" s="20">
        <f t="shared" si="71"/>
        <v>0</v>
      </c>
      <c r="T882" s="20">
        <f t="shared" si="72"/>
        <v>0</v>
      </c>
      <c r="U882" s="242"/>
      <c r="V882" s="158"/>
      <c r="W882" s="158"/>
      <c r="X882" s="158"/>
      <c r="Y882" s="158"/>
      <c r="Z882" s="158"/>
      <c r="AA882" s="158"/>
      <c r="AB882" s="158"/>
      <c r="AC882" s="158"/>
      <c r="AD882" s="158"/>
      <c r="AE882" s="158"/>
      <c r="AF882" s="304"/>
      <c r="AG882" s="304"/>
      <c r="AH882" s="158"/>
      <c r="AI882" s="158"/>
      <c r="AJ882" s="304"/>
      <c r="AK882" s="304"/>
      <c r="AL882" s="158"/>
      <c r="AM882" s="158"/>
      <c r="AN882" s="158"/>
      <c r="AO882" s="158"/>
      <c r="AP882" s="158"/>
      <c r="AQ882" s="158"/>
      <c r="AR882" s="158"/>
      <c r="AS882" s="158"/>
      <c r="AT882" s="158"/>
      <c r="AU882" s="158"/>
      <c r="AV882" s="158"/>
      <c r="AW882" s="158"/>
      <c r="AX882" s="158"/>
      <c r="AY882" s="158"/>
      <c r="AZ882" s="158"/>
      <c r="BA882" s="158"/>
      <c r="BB882" s="158"/>
      <c r="BC882" s="158"/>
      <c r="BD882" s="158"/>
      <c r="BE882" s="158"/>
      <c r="BF882" s="158"/>
      <c r="BG882" s="158"/>
      <c r="BH882" s="158"/>
      <c r="BI882" s="158"/>
      <c r="BJ882" s="158"/>
      <c r="BK882" s="158"/>
      <c r="BL882" s="158"/>
      <c r="BM882" s="158"/>
      <c r="BN882" s="158"/>
      <c r="BO882" s="158"/>
      <c r="BP882" s="158"/>
      <c r="BQ882" s="158"/>
      <c r="BR882" s="158"/>
      <c r="BS882" s="158"/>
      <c r="BT882" s="158"/>
      <c r="BU882" s="14"/>
      <c r="BV882" s="14"/>
      <c r="BW882" s="14"/>
      <c r="BX882" s="14"/>
      <c r="BY882" s="14"/>
      <c r="BZ882" s="14"/>
      <c r="CA882" s="14"/>
      <c r="CB882" s="14"/>
    </row>
    <row r="883" spans="1:80" ht="20.100000000000001" customHeight="1" x14ac:dyDescent="0.25">
      <c r="A883" s="23">
        <v>13700</v>
      </c>
      <c r="B883" s="24" t="s">
        <v>717</v>
      </c>
      <c r="C883" s="24" t="s">
        <v>1404</v>
      </c>
      <c r="D883" s="24"/>
      <c r="E883" s="66" t="s">
        <v>120</v>
      </c>
      <c r="F883" s="66" t="s">
        <v>121</v>
      </c>
      <c r="G883" s="64">
        <v>30</v>
      </c>
      <c r="H883" s="64">
        <v>6</v>
      </c>
      <c r="I883" s="66" t="s">
        <v>176</v>
      </c>
      <c r="J883" s="72">
        <v>0.11</v>
      </c>
      <c r="K883" s="24" t="s">
        <v>257</v>
      </c>
      <c r="L883" s="24" t="s">
        <v>161</v>
      </c>
      <c r="M883" s="24"/>
      <c r="N883" s="24" t="s">
        <v>125</v>
      </c>
      <c r="O883" s="24" t="str">
        <f t="shared" si="69"/>
        <v>SAUGE Love and Wishes</v>
      </c>
      <c r="P883" s="54">
        <v>883</v>
      </c>
      <c r="Q883" s="54">
        <v>6</v>
      </c>
      <c r="R883" s="20">
        <f t="shared" si="70"/>
        <v>0</v>
      </c>
      <c r="S883" s="20">
        <f t="shared" si="71"/>
        <v>0</v>
      </c>
      <c r="T883" s="20">
        <f t="shared" si="72"/>
        <v>0</v>
      </c>
      <c r="U883" s="241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304"/>
      <c r="AG883" s="304"/>
      <c r="AH883" s="44"/>
      <c r="AI883" s="44"/>
      <c r="AJ883" s="304"/>
      <c r="AK883" s="30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14"/>
      <c r="BV883" s="14"/>
      <c r="BW883" s="14"/>
      <c r="BX883" s="14"/>
      <c r="BY883" s="14"/>
      <c r="BZ883" s="14"/>
      <c r="CA883" s="14"/>
      <c r="CB883" s="14"/>
    </row>
    <row r="884" spans="1:80" ht="20.100000000000001" customHeight="1" x14ac:dyDescent="0.25">
      <c r="A884" s="125">
        <v>12353</v>
      </c>
      <c r="B884" s="126" t="s">
        <v>722</v>
      </c>
      <c r="C884" s="126" t="s">
        <v>1405</v>
      </c>
      <c r="D884" s="126" t="s">
        <v>1633</v>
      </c>
      <c r="E884" s="127" t="s">
        <v>208</v>
      </c>
      <c r="F884" s="127" t="s">
        <v>121</v>
      </c>
      <c r="G884" s="128">
        <v>30</v>
      </c>
      <c r="H884" s="128">
        <v>6</v>
      </c>
      <c r="I884" s="127" t="s">
        <v>319</v>
      </c>
      <c r="J884" s="129"/>
      <c r="K884" s="126" t="s">
        <v>257</v>
      </c>
      <c r="L884" s="126" t="s">
        <v>347</v>
      </c>
      <c r="M884" s="126"/>
      <c r="N884" s="126" t="s">
        <v>125</v>
      </c>
      <c r="O884" s="126" t="str">
        <f t="shared" si="69"/>
        <v>SAUGE COCCINEA Summer Jewel Éclarlate</v>
      </c>
      <c r="P884" s="130">
        <v>884</v>
      </c>
      <c r="Q884" s="130">
        <v>6</v>
      </c>
      <c r="R884" s="20">
        <f t="shared" si="70"/>
        <v>0</v>
      </c>
      <c r="S884" s="20">
        <f t="shared" si="71"/>
        <v>0</v>
      </c>
      <c r="T884" s="20">
        <f t="shared" si="72"/>
        <v>0</v>
      </c>
      <c r="U884" s="303"/>
      <c r="V884" s="304"/>
      <c r="W884" s="304"/>
      <c r="X884" s="304"/>
      <c r="Y884" s="304"/>
      <c r="Z884" s="304"/>
      <c r="AA884" s="304"/>
      <c r="AB884" s="304"/>
      <c r="AC884" s="304"/>
      <c r="AD884" s="304"/>
      <c r="AE884" s="304"/>
      <c r="AF884" s="304"/>
      <c r="AG884" s="304"/>
      <c r="AH884" s="304"/>
      <c r="AI884" s="304"/>
      <c r="AJ884" s="304"/>
      <c r="AK884" s="304"/>
      <c r="AL884" s="304"/>
      <c r="AM884" s="304"/>
      <c r="AN884" s="304"/>
      <c r="AO884" s="304"/>
      <c r="AP884" s="304"/>
      <c r="AQ884" s="158"/>
      <c r="AR884" s="158"/>
      <c r="AS884" s="158"/>
      <c r="AT884" s="158"/>
      <c r="AU884" s="158"/>
      <c r="AV884" s="158"/>
      <c r="AW884" s="158"/>
      <c r="AX884" s="158"/>
      <c r="AY884" s="158"/>
      <c r="AZ884" s="158"/>
      <c r="BA884" s="158"/>
      <c r="BB884" s="158"/>
      <c r="BC884" s="158"/>
      <c r="BD884" s="158"/>
      <c r="BE884" s="158"/>
      <c r="BF884" s="158"/>
      <c r="BG884" s="158"/>
      <c r="BH884" s="158"/>
      <c r="BI884" s="158"/>
      <c r="BJ884" s="158"/>
      <c r="BK884" s="158"/>
      <c r="BL884" s="158"/>
      <c r="BM884" s="158"/>
      <c r="BN884" s="158"/>
      <c r="BO884" s="158"/>
      <c r="BP884" s="158"/>
      <c r="BQ884" s="158"/>
      <c r="BR884" s="158"/>
      <c r="BS884" s="158"/>
      <c r="BT884" s="158"/>
      <c r="BU884" s="14"/>
      <c r="BV884" s="14"/>
      <c r="BW884" s="14"/>
      <c r="BX884" s="14"/>
      <c r="BY884" s="14"/>
      <c r="BZ884" s="14"/>
      <c r="CA884" s="14"/>
      <c r="CB884" s="14"/>
    </row>
    <row r="885" spans="1:80" ht="20.100000000000001" customHeight="1" x14ac:dyDescent="0.25">
      <c r="A885" s="23">
        <v>12352</v>
      </c>
      <c r="B885" s="24" t="s">
        <v>722</v>
      </c>
      <c r="C885" s="24" t="s">
        <v>1406</v>
      </c>
      <c r="D885" s="24" t="s">
        <v>1633</v>
      </c>
      <c r="E885" s="66" t="s">
        <v>208</v>
      </c>
      <c r="F885" s="66" t="s">
        <v>121</v>
      </c>
      <c r="G885" s="64">
        <v>30</v>
      </c>
      <c r="H885" s="64">
        <v>6</v>
      </c>
      <c r="I885" s="66" t="s">
        <v>319</v>
      </c>
      <c r="J885" s="72"/>
      <c r="K885" s="24" t="s">
        <v>257</v>
      </c>
      <c r="L885" s="24" t="s">
        <v>347</v>
      </c>
      <c r="M885" s="24"/>
      <c r="N885" s="24" t="s">
        <v>125</v>
      </c>
      <c r="O885" s="24" t="str">
        <f t="shared" si="69"/>
        <v>SAUGE COCCINEA Snow Nymph (blanche)</v>
      </c>
      <c r="P885" s="54">
        <v>885</v>
      </c>
      <c r="Q885" s="54">
        <v>6</v>
      </c>
      <c r="R885" s="20">
        <f t="shared" si="70"/>
        <v>0</v>
      </c>
      <c r="S885" s="20">
        <f t="shared" si="71"/>
        <v>0</v>
      </c>
      <c r="T885" s="20">
        <f t="shared" si="72"/>
        <v>0</v>
      </c>
      <c r="U885" s="303"/>
      <c r="V885" s="304"/>
      <c r="W885" s="304"/>
      <c r="X885" s="304"/>
      <c r="Y885" s="304"/>
      <c r="Z885" s="304"/>
      <c r="AA885" s="304"/>
      <c r="AB885" s="304"/>
      <c r="AC885" s="304"/>
      <c r="AD885" s="304"/>
      <c r="AE885" s="304"/>
      <c r="AF885" s="304"/>
      <c r="AG885" s="304"/>
      <c r="AH885" s="304"/>
      <c r="AI885" s="304"/>
      <c r="AJ885" s="304"/>
      <c r="AK885" s="304"/>
      <c r="AL885" s="304"/>
      <c r="AM885" s="304"/>
      <c r="AN885" s="304"/>
      <c r="AO885" s="304"/>
      <c r="AP885" s="30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14"/>
      <c r="BV885" s="14"/>
      <c r="BW885" s="14"/>
      <c r="BX885" s="14"/>
      <c r="BY885" s="14"/>
      <c r="BZ885" s="14"/>
      <c r="CA885" s="14"/>
      <c r="CB885" s="14"/>
    </row>
    <row r="886" spans="1:80" ht="20.100000000000001" customHeight="1" x14ac:dyDescent="0.25">
      <c r="A886" s="125">
        <v>25211</v>
      </c>
      <c r="B886" s="126" t="s">
        <v>729</v>
      </c>
      <c r="C886" s="126" t="s">
        <v>730</v>
      </c>
      <c r="D886" s="126"/>
      <c r="E886" s="127" t="s">
        <v>120</v>
      </c>
      <c r="F886" s="127" t="s">
        <v>121</v>
      </c>
      <c r="G886" s="128">
        <v>30</v>
      </c>
      <c r="H886" s="128">
        <v>6</v>
      </c>
      <c r="I886" s="127" t="s">
        <v>176</v>
      </c>
      <c r="J886" s="129"/>
      <c r="K886" s="126" t="s">
        <v>257</v>
      </c>
      <c r="L886" s="126" t="s">
        <v>179</v>
      </c>
      <c r="M886" s="126"/>
      <c r="N886" s="126" t="s">
        <v>125</v>
      </c>
      <c r="O886" s="126" t="str">
        <f t="shared" si="69"/>
        <v>SAUGE CHAMELAEAGNA African Skies</v>
      </c>
      <c r="P886" s="130">
        <v>886</v>
      </c>
      <c r="Q886" s="130">
        <v>6</v>
      </c>
      <c r="R886" s="20">
        <f t="shared" si="70"/>
        <v>0</v>
      </c>
      <c r="S886" s="20">
        <f t="shared" si="71"/>
        <v>0</v>
      </c>
      <c r="T886" s="20">
        <f t="shared" si="72"/>
        <v>0</v>
      </c>
      <c r="U886" s="242"/>
      <c r="V886" s="158"/>
      <c r="W886" s="158"/>
      <c r="X886" s="158"/>
      <c r="Y886" s="158"/>
      <c r="Z886" s="158"/>
      <c r="AA886" s="158"/>
      <c r="AB886" s="158"/>
      <c r="AC886" s="158"/>
      <c r="AD886" s="158"/>
      <c r="AE886" s="158"/>
      <c r="AF886" s="304"/>
      <c r="AG886" s="304"/>
      <c r="AH886" s="158"/>
      <c r="AI886" s="158"/>
      <c r="AJ886" s="304"/>
      <c r="AK886" s="304"/>
      <c r="AL886" s="158"/>
      <c r="AM886" s="158"/>
      <c r="AN886" s="158"/>
      <c r="AO886" s="158"/>
      <c r="AP886" s="158"/>
      <c r="AQ886" s="158"/>
      <c r="AR886" s="158"/>
      <c r="AS886" s="158"/>
      <c r="AT886" s="158"/>
      <c r="AU886" s="158"/>
      <c r="AV886" s="158"/>
      <c r="AW886" s="158"/>
      <c r="AX886" s="158"/>
      <c r="AY886" s="158"/>
      <c r="AZ886" s="158"/>
      <c r="BA886" s="158"/>
      <c r="BB886" s="158"/>
      <c r="BC886" s="158"/>
      <c r="BD886" s="158"/>
      <c r="BE886" s="158"/>
      <c r="BF886" s="158"/>
      <c r="BG886" s="158"/>
      <c r="BH886" s="158"/>
      <c r="BI886" s="158"/>
      <c r="BJ886" s="158"/>
      <c r="BK886" s="158"/>
      <c r="BL886" s="158"/>
      <c r="BM886" s="158"/>
      <c r="BN886" s="158"/>
      <c r="BO886" s="158"/>
      <c r="BP886" s="158"/>
      <c r="BQ886" s="158"/>
      <c r="BR886" s="158"/>
      <c r="BS886" s="158"/>
      <c r="BT886" s="158"/>
      <c r="BU886" s="14"/>
      <c r="BV886" s="14"/>
      <c r="BW886" s="14"/>
      <c r="BX886" s="14"/>
      <c r="BY886" s="14"/>
      <c r="BZ886" s="14"/>
      <c r="CA886" s="14"/>
      <c r="CB886" s="14"/>
    </row>
    <row r="887" spans="1:80" ht="20.100000000000001" customHeight="1" x14ac:dyDescent="0.25">
      <c r="A887" s="23">
        <v>23417</v>
      </c>
      <c r="B887" s="24" t="s">
        <v>723</v>
      </c>
      <c r="C887" s="24" t="s">
        <v>1407</v>
      </c>
      <c r="D887" s="24"/>
      <c r="E887" s="66" t="s">
        <v>120</v>
      </c>
      <c r="F887" s="66" t="s">
        <v>121</v>
      </c>
      <c r="G887" s="64">
        <v>30</v>
      </c>
      <c r="H887" s="64">
        <v>5</v>
      </c>
      <c r="I887" s="66" t="s">
        <v>176</v>
      </c>
      <c r="J887" s="72">
        <v>0.08</v>
      </c>
      <c r="K887" s="24" t="s">
        <v>257</v>
      </c>
      <c r="L887" s="24" t="s">
        <v>124</v>
      </c>
      <c r="M887" s="24"/>
      <c r="N887" s="24" t="s">
        <v>125</v>
      </c>
      <c r="O887" s="24" t="str">
        <f t="shared" si="69"/>
        <v>SAUGE NEMOROSA Apex Blue</v>
      </c>
      <c r="P887" s="54">
        <v>887</v>
      </c>
      <c r="Q887" s="54">
        <v>5</v>
      </c>
      <c r="R887" s="20">
        <f t="shared" si="70"/>
        <v>0</v>
      </c>
      <c r="S887" s="20">
        <f t="shared" si="71"/>
        <v>0</v>
      </c>
      <c r="T887" s="20">
        <f t="shared" si="72"/>
        <v>0</v>
      </c>
      <c r="U887" s="241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304"/>
      <c r="AG887" s="304"/>
      <c r="AH887" s="44"/>
      <c r="AI887" s="44"/>
      <c r="AJ887" s="304"/>
      <c r="AK887" s="30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14"/>
      <c r="BV887" s="14"/>
      <c r="BW887" s="14"/>
      <c r="BX887" s="14"/>
      <c r="BY887" s="14"/>
      <c r="BZ887" s="14"/>
      <c r="CA887" s="14"/>
      <c r="CB887" s="14"/>
    </row>
    <row r="888" spans="1:80" ht="20.100000000000001" customHeight="1" x14ac:dyDescent="0.25">
      <c r="A888" s="125">
        <v>23418</v>
      </c>
      <c r="B888" s="126" t="s">
        <v>723</v>
      </c>
      <c r="C888" s="126" t="s">
        <v>1408</v>
      </c>
      <c r="D888" s="126"/>
      <c r="E888" s="127" t="s">
        <v>120</v>
      </c>
      <c r="F888" s="127" t="s">
        <v>121</v>
      </c>
      <c r="G888" s="128">
        <v>30</v>
      </c>
      <c r="H888" s="128">
        <v>5</v>
      </c>
      <c r="I888" s="127" t="s">
        <v>176</v>
      </c>
      <c r="J888" s="129">
        <v>0.08</v>
      </c>
      <c r="K888" s="126" t="s">
        <v>257</v>
      </c>
      <c r="L888" s="126" t="s">
        <v>124</v>
      </c>
      <c r="M888" s="126"/>
      <c r="N888" s="126" t="s">
        <v>125</v>
      </c>
      <c r="O888" s="126" t="str">
        <f t="shared" si="69"/>
        <v>SAUGE NEMOROSA Apex Pink</v>
      </c>
      <c r="P888" s="130">
        <v>888</v>
      </c>
      <c r="Q888" s="130">
        <v>5</v>
      </c>
      <c r="R888" s="20">
        <f t="shared" si="70"/>
        <v>0</v>
      </c>
      <c r="S888" s="20">
        <f t="shared" si="71"/>
        <v>0</v>
      </c>
      <c r="T888" s="20">
        <f t="shared" si="72"/>
        <v>0</v>
      </c>
      <c r="U888" s="242"/>
      <c r="V888" s="158"/>
      <c r="W888" s="158"/>
      <c r="X888" s="158"/>
      <c r="Y888" s="158"/>
      <c r="Z888" s="158"/>
      <c r="AA888" s="158"/>
      <c r="AB888" s="158"/>
      <c r="AC888" s="158"/>
      <c r="AD888" s="158"/>
      <c r="AE888" s="158"/>
      <c r="AF888" s="304"/>
      <c r="AG888" s="304"/>
      <c r="AH888" s="158"/>
      <c r="AI888" s="158"/>
      <c r="AJ888" s="304"/>
      <c r="AK888" s="304"/>
      <c r="AL888" s="158"/>
      <c r="AM888" s="158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4"/>
      <c r="BV888" s="14"/>
      <c r="BW888" s="14"/>
      <c r="BX888" s="14"/>
      <c r="BY888" s="14"/>
      <c r="BZ888" s="14"/>
      <c r="CA888" s="14"/>
      <c r="CB888" s="14"/>
    </row>
    <row r="889" spans="1:80" ht="20.100000000000001" customHeight="1" x14ac:dyDescent="0.25">
      <c r="A889" s="23">
        <v>3771</v>
      </c>
      <c r="B889" s="24" t="s">
        <v>724</v>
      </c>
      <c r="C889" s="24" t="s">
        <v>1409</v>
      </c>
      <c r="D889" s="24"/>
      <c r="E889" s="66" t="s">
        <v>208</v>
      </c>
      <c r="F889" s="66" t="s">
        <v>121</v>
      </c>
      <c r="G889" s="64">
        <v>30</v>
      </c>
      <c r="H889" s="64">
        <v>8</v>
      </c>
      <c r="I889" s="66" t="s">
        <v>120</v>
      </c>
      <c r="J889" s="72"/>
      <c r="K889" s="24" t="s">
        <v>257</v>
      </c>
      <c r="L889" s="24" t="s">
        <v>347</v>
      </c>
      <c r="M889" s="24"/>
      <c r="N889" s="24" t="s">
        <v>125</v>
      </c>
      <c r="O889" s="24" t="str">
        <f t="shared" si="69"/>
        <v>SAUGE PATENS Bleu Gentiane</v>
      </c>
      <c r="P889" s="54">
        <v>889</v>
      </c>
      <c r="Q889" s="54">
        <v>8</v>
      </c>
      <c r="R889" s="20">
        <f t="shared" si="70"/>
        <v>0</v>
      </c>
      <c r="S889" s="20">
        <f t="shared" si="71"/>
        <v>0</v>
      </c>
      <c r="T889" s="20">
        <f t="shared" si="72"/>
        <v>0</v>
      </c>
      <c r="U889" s="241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304"/>
      <c r="AG889" s="304"/>
      <c r="AH889" s="44"/>
      <c r="AI889" s="44"/>
      <c r="AJ889" s="304"/>
      <c r="AK889" s="30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14"/>
      <c r="BV889" s="14"/>
      <c r="BW889" s="14"/>
      <c r="BX889" s="14"/>
      <c r="BY889" s="14"/>
      <c r="BZ889" s="14"/>
      <c r="CA889" s="14"/>
      <c r="CB889" s="14"/>
    </row>
    <row r="890" spans="1:80" ht="20.100000000000001" customHeight="1" x14ac:dyDescent="0.25">
      <c r="A890" s="125">
        <v>15053</v>
      </c>
      <c r="B890" s="126" t="s">
        <v>725</v>
      </c>
      <c r="C890" s="126" t="s">
        <v>726</v>
      </c>
      <c r="D890" s="126"/>
      <c r="E890" s="127" t="s">
        <v>120</v>
      </c>
      <c r="F890" s="127" t="s">
        <v>121</v>
      </c>
      <c r="G890" s="128">
        <v>30</v>
      </c>
      <c r="H890" s="128">
        <v>6</v>
      </c>
      <c r="I890" s="127" t="s">
        <v>131</v>
      </c>
      <c r="J890" s="129"/>
      <c r="K890" s="126" t="s">
        <v>257</v>
      </c>
      <c r="L890" s="126" t="s">
        <v>136</v>
      </c>
      <c r="M890" s="126"/>
      <c r="N890" s="126" t="s">
        <v>125</v>
      </c>
      <c r="O890" s="126" t="str">
        <f t="shared" si="69"/>
        <v>SAUGE PERUVIENNE Salvia discolor</v>
      </c>
      <c r="P890" s="130">
        <v>890</v>
      </c>
      <c r="Q890" s="130">
        <v>6</v>
      </c>
      <c r="R890" s="20">
        <f t="shared" si="70"/>
        <v>0</v>
      </c>
      <c r="S890" s="20">
        <f t="shared" si="71"/>
        <v>0</v>
      </c>
      <c r="T890" s="20">
        <f t="shared" si="72"/>
        <v>0</v>
      </c>
      <c r="U890" s="242"/>
      <c r="V890" s="158"/>
      <c r="W890" s="158"/>
      <c r="X890" s="158"/>
      <c r="Y890" s="158"/>
      <c r="Z890" s="158"/>
      <c r="AA890" s="158"/>
      <c r="AB890" s="158"/>
      <c r="AC890" s="158"/>
      <c r="AD890" s="158"/>
      <c r="AE890" s="158"/>
      <c r="AF890" s="304"/>
      <c r="AG890" s="304"/>
      <c r="AH890" s="158"/>
      <c r="AI890" s="158"/>
      <c r="AJ890" s="304"/>
      <c r="AK890" s="304"/>
      <c r="AL890" s="158"/>
      <c r="AM890" s="158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4"/>
      <c r="BV890" s="14"/>
      <c r="BW890" s="14"/>
      <c r="BX890" s="14"/>
      <c r="BY890" s="14"/>
      <c r="BZ890" s="14"/>
      <c r="CA890" s="14"/>
      <c r="CB890" s="14"/>
    </row>
    <row r="891" spans="1:80" ht="20.100000000000001" customHeight="1" x14ac:dyDescent="0.25">
      <c r="A891" s="23">
        <v>10249</v>
      </c>
      <c r="B891" s="24" t="s">
        <v>727</v>
      </c>
      <c r="C891" s="24" t="s">
        <v>728</v>
      </c>
      <c r="D891" s="24"/>
      <c r="E891" s="66" t="s">
        <v>120</v>
      </c>
      <c r="F891" s="66" t="s">
        <v>121</v>
      </c>
      <c r="G891" s="64">
        <v>30</v>
      </c>
      <c r="H891" s="64">
        <v>5</v>
      </c>
      <c r="I891" s="66" t="s">
        <v>120</v>
      </c>
      <c r="J891" s="72"/>
      <c r="K891" s="24" t="s">
        <v>257</v>
      </c>
      <c r="L891" s="24" t="s">
        <v>179</v>
      </c>
      <c r="M891" s="24"/>
      <c r="N891" s="24" t="s">
        <v>125</v>
      </c>
      <c r="O891" s="24" t="str">
        <f t="shared" si="69"/>
        <v>SAUGE RUTILANS Ananas</v>
      </c>
      <c r="P891" s="54">
        <v>891</v>
      </c>
      <c r="Q891" s="54">
        <v>5</v>
      </c>
      <c r="R891" s="20">
        <f t="shared" si="70"/>
        <v>0</v>
      </c>
      <c r="S891" s="20">
        <f t="shared" si="71"/>
        <v>0</v>
      </c>
      <c r="T891" s="20">
        <f t="shared" si="72"/>
        <v>0</v>
      </c>
      <c r="U891" s="241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304"/>
      <c r="AG891" s="304"/>
      <c r="AH891" s="44"/>
      <c r="AI891" s="44"/>
      <c r="AJ891" s="304"/>
      <c r="AK891" s="30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14"/>
      <c r="BV891" s="14"/>
      <c r="BW891" s="14"/>
      <c r="BX891" s="14"/>
      <c r="BY891" s="14"/>
      <c r="BZ891" s="14"/>
      <c r="CA891" s="14"/>
      <c r="CB891" s="14"/>
    </row>
    <row r="892" spans="1:80" ht="20.100000000000001" customHeight="1" x14ac:dyDescent="0.25">
      <c r="A892" s="125">
        <v>446</v>
      </c>
      <c r="B892" s="126" t="s">
        <v>731</v>
      </c>
      <c r="C892" s="126" t="s">
        <v>732</v>
      </c>
      <c r="D892" s="126"/>
      <c r="E892" s="127" t="s">
        <v>120</v>
      </c>
      <c r="F892" s="127" t="s">
        <v>121</v>
      </c>
      <c r="G892" s="128">
        <v>30</v>
      </c>
      <c r="H892" s="128">
        <v>7</v>
      </c>
      <c r="I892" s="127" t="s">
        <v>176</v>
      </c>
      <c r="J892" s="129">
        <v>4.1000000000000002E-2</v>
      </c>
      <c r="K892" s="126" t="s">
        <v>257</v>
      </c>
      <c r="L892" s="126" t="s">
        <v>136</v>
      </c>
      <c r="M892" s="126"/>
      <c r="N892" s="126" t="s">
        <v>125</v>
      </c>
      <c r="O892" s="126" t="str">
        <f t="shared" si="69"/>
        <v>SCAEVOLA Saphira</v>
      </c>
      <c r="P892" s="130">
        <v>892</v>
      </c>
      <c r="Q892" s="130">
        <v>7</v>
      </c>
      <c r="R892" s="20">
        <f t="shared" si="70"/>
        <v>0</v>
      </c>
      <c r="S892" s="20">
        <f t="shared" si="71"/>
        <v>0</v>
      </c>
      <c r="T892" s="20">
        <f t="shared" si="72"/>
        <v>0</v>
      </c>
      <c r="U892" s="242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304"/>
      <c r="AG892" s="304"/>
      <c r="AH892" s="158"/>
      <c r="AI892" s="158"/>
      <c r="AJ892" s="304"/>
      <c r="AK892" s="304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58"/>
      <c r="BJ892" s="158"/>
      <c r="BK892" s="158"/>
      <c r="BL892" s="158"/>
      <c r="BM892" s="158"/>
      <c r="BN892" s="158"/>
      <c r="BO892" s="158"/>
      <c r="BP892" s="158"/>
      <c r="BQ892" s="158"/>
      <c r="BR892" s="158"/>
      <c r="BS892" s="158"/>
      <c r="BT892" s="158"/>
      <c r="BU892" s="14"/>
      <c r="BV892" s="14"/>
      <c r="BW892" s="14"/>
      <c r="BX892" s="14"/>
      <c r="BY892" s="14"/>
      <c r="BZ892" s="14"/>
      <c r="CA892" s="14"/>
      <c r="CB892" s="14"/>
    </row>
    <row r="893" spans="1:80" ht="20.100000000000001" customHeight="1" x14ac:dyDescent="0.25">
      <c r="A893" s="23">
        <v>15616</v>
      </c>
      <c r="B893" s="24" t="s">
        <v>731</v>
      </c>
      <c r="C893" s="24" t="s">
        <v>1410</v>
      </c>
      <c r="D893" s="24"/>
      <c r="E893" s="66" t="s">
        <v>120</v>
      </c>
      <c r="F893" s="66" t="s">
        <v>121</v>
      </c>
      <c r="G893" s="64">
        <v>30</v>
      </c>
      <c r="H893" s="64">
        <v>7</v>
      </c>
      <c r="I893" s="66" t="s">
        <v>176</v>
      </c>
      <c r="J893" s="64">
        <v>6.5000000000000002E-2</v>
      </c>
      <c r="K893" s="24" t="s">
        <v>257</v>
      </c>
      <c r="L893" s="24" t="s">
        <v>136</v>
      </c>
      <c r="M893" s="24"/>
      <c r="N893" s="24" t="s">
        <v>125</v>
      </c>
      <c r="O893" s="24" t="str">
        <f t="shared" si="69"/>
        <v>SCAEVOLA Surdiva Deep Violet Blue</v>
      </c>
      <c r="P893" s="54">
        <v>893</v>
      </c>
      <c r="Q893" s="54">
        <v>7</v>
      </c>
      <c r="R893" s="20">
        <f t="shared" si="70"/>
        <v>0</v>
      </c>
      <c r="S893" s="20">
        <f t="shared" si="71"/>
        <v>0</v>
      </c>
      <c r="T893" s="20">
        <f t="shared" si="72"/>
        <v>0</v>
      </c>
      <c r="U893" s="241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304"/>
      <c r="AG893" s="304"/>
      <c r="AH893" s="44"/>
      <c r="AI893" s="44"/>
      <c r="AJ893" s="304"/>
      <c r="AK893" s="30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14"/>
      <c r="BV893" s="14"/>
      <c r="BW893" s="14"/>
      <c r="BX893" s="14"/>
      <c r="BY893" s="14"/>
      <c r="BZ893" s="14"/>
      <c r="CA893" s="14"/>
      <c r="CB893" s="14"/>
    </row>
    <row r="894" spans="1:80" ht="20.100000000000001" customHeight="1" x14ac:dyDescent="0.25">
      <c r="A894" s="125">
        <v>22989</v>
      </c>
      <c r="B894" s="126" t="s">
        <v>731</v>
      </c>
      <c r="C894" s="126" t="s">
        <v>1411</v>
      </c>
      <c r="D894" s="126"/>
      <c r="E894" s="127" t="s">
        <v>120</v>
      </c>
      <c r="F894" s="127" t="s">
        <v>121</v>
      </c>
      <c r="G894" s="128">
        <v>30</v>
      </c>
      <c r="H894" s="128">
        <v>7</v>
      </c>
      <c r="I894" s="127" t="s">
        <v>176</v>
      </c>
      <c r="J894" s="128">
        <v>6.5000000000000002E-2</v>
      </c>
      <c r="K894" s="126" t="s">
        <v>257</v>
      </c>
      <c r="L894" s="126" t="s">
        <v>136</v>
      </c>
      <c r="M894" s="126"/>
      <c r="N894" s="126" t="s">
        <v>125</v>
      </c>
      <c r="O894" s="126" t="str">
        <f t="shared" si="69"/>
        <v>SCAEVOLA Surdiva Fashion Pink</v>
      </c>
      <c r="P894" s="130">
        <v>894</v>
      </c>
      <c r="Q894" s="130">
        <v>7</v>
      </c>
      <c r="R894" s="20">
        <f t="shared" si="70"/>
        <v>0</v>
      </c>
      <c r="S894" s="20">
        <f t="shared" si="71"/>
        <v>0</v>
      </c>
      <c r="T894" s="20">
        <f t="shared" si="72"/>
        <v>0</v>
      </c>
      <c r="U894" s="242"/>
      <c r="V894" s="158"/>
      <c r="W894" s="158"/>
      <c r="X894" s="158"/>
      <c r="Y894" s="158"/>
      <c r="Z894" s="158"/>
      <c r="AA894" s="158"/>
      <c r="AB894" s="158"/>
      <c r="AC894" s="158"/>
      <c r="AD894" s="158"/>
      <c r="AE894" s="158"/>
      <c r="AF894" s="304"/>
      <c r="AG894" s="304"/>
      <c r="AH894" s="158"/>
      <c r="AI894" s="158"/>
      <c r="AJ894" s="304"/>
      <c r="AK894" s="304"/>
      <c r="AL894" s="158"/>
      <c r="AM894" s="158"/>
      <c r="AN894" s="158"/>
      <c r="AO894" s="158"/>
      <c r="AP894" s="158"/>
      <c r="AQ894" s="158"/>
      <c r="AR894" s="158"/>
      <c r="AS894" s="158"/>
      <c r="AT894" s="158"/>
      <c r="AU894" s="158"/>
      <c r="AV894" s="158"/>
      <c r="AW894" s="158"/>
      <c r="AX894" s="158"/>
      <c r="AY894" s="158"/>
      <c r="AZ894" s="158"/>
      <c r="BA894" s="158"/>
      <c r="BB894" s="158"/>
      <c r="BC894" s="158"/>
      <c r="BD894" s="158"/>
      <c r="BE894" s="158"/>
      <c r="BF894" s="158"/>
      <c r="BG894" s="158"/>
      <c r="BH894" s="158"/>
      <c r="BI894" s="158"/>
      <c r="BJ894" s="158"/>
      <c r="BK894" s="158"/>
      <c r="BL894" s="158"/>
      <c r="BM894" s="158"/>
      <c r="BN894" s="158"/>
      <c r="BO894" s="158"/>
      <c r="BP894" s="158"/>
      <c r="BQ894" s="158"/>
      <c r="BR894" s="158"/>
      <c r="BS894" s="158"/>
      <c r="BT894" s="158"/>
      <c r="BU894" s="14"/>
      <c r="BV894" s="14"/>
      <c r="BW894" s="14"/>
      <c r="BX894" s="14"/>
      <c r="BY894" s="14"/>
      <c r="BZ894" s="14"/>
      <c r="CA894" s="14"/>
      <c r="CB894" s="14"/>
    </row>
    <row r="895" spans="1:80" ht="20.100000000000001" customHeight="1" x14ac:dyDescent="0.25">
      <c r="A895" s="23">
        <v>23802</v>
      </c>
      <c r="B895" s="24" t="s">
        <v>731</v>
      </c>
      <c r="C895" s="24" t="s">
        <v>1412</v>
      </c>
      <c r="D895" s="24"/>
      <c r="E895" s="66" t="s">
        <v>120</v>
      </c>
      <c r="F895" s="66" t="s">
        <v>121</v>
      </c>
      <c r="G895" s="64">
        <v>30</v>
      </c>
      <c r="H895" s="64">
        <v>7</v>
      </c>
      <c r="I895" s="66" t="s">
        <v>176</v>
      </c>
      <c r="J895" s="64">
        <v>6.5000000000000002E-2</v>
      </c>
      <c r="K895" s="24" t="s">
        <v>257</v>
      </c>
      <c r="L895" s="24" t="s">
        <v>136</v>
      </c>
      <c r="M895" s="24"/>
      <c r="N895" s="24" t="s">
        <v>125</v>
      </c>
      <c r="O895" s="24" t="str">
        <f t="shared" si="69"/>
        <v>SCAEVOLA Surdiva Snow Blanket</v>
      </c>
      <c r="P895" s="54">
        <v>895</v>
      </c>
      <c r="Q895" s="54">
        <v>7</v>
      </c>
      <c r="R895" s="20">
        <f t="shared" si="70"/>
        <v>0</v>
      </c>
      <c r="S895" s="20">
        <f t="shared" si="71"/>
        <v>0</v>
      </c>
      <c r="T895" s="20">
        <f t="shared" si="72"/>
        <v>0</v>
      </c>
      <c r="U895" s="241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304"/>
      <c r="AG895" s="304"/>
      <c r="AH895" s="44"/>
      <c r="AI895" s="44"/>
      <c r="AJ895" s="304"/>
      <c r="AK895" s="30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14"/>
      <c r="BV895" s="14"/>
      <c r="BW895" s="14"/>
      <c r="BX895" s="14"/>
      <c r="BY895" s="14"/>
      <c r="BZ895" s="14"/>
      <c r="CA895" s="14"/>
      <c r="CB895" s="14"/>
    </row>
    <row r="896" spans="1:80" ht="20.100000000000001" customHeight="1" x14ac:dyDescent="0.25">
      <c r="A896" s="125">
        <v>11087</v>
      </c>
      <c r="B896" s="126" t="s">
        <v>177</v>
      </c>
      <c r="C896" s="126" t="s">
        <v>1413</v>
      </c>
      <c r="D896" s="126"/>
      <c r="E896" s="127" t="s">
        <v>120</v>
      </c>
      <c r="F896" s="127" t="s">
        <v>121</v>
      </c>
      <c r="G896" s="128">
        <v>30</v>
      </c>
      <c r="H896" s="128">
        <v>5</v>
      </c>
      <c r="I896" s="127" t="s">
        <v>120</v>
      </c>
      <c r="J896" s="129"/>
      <c r="K896" s="126" t="s">
        <v>257</v>
      </c>
      <c r="L896" s="126" t="s">
        <v>179</v>
      </c>
      <c r="M896" s="126"/>
      <c r="N896" s="126" t="s">
        <v>125</v>
      </c>
      <c r="O896" s="126" t="str">
        <f t="shared" si="69"/>
        <v>SEDUM Lemon Ball</v>
      </c>
      <c r="P896" s="130">
        <v>896</v>
      </c>
      <c r="Q896" s="130">
        <v>5</v>
      </c>
      <c r="R896" s="20">
        <f t="shared" si="70"/>
        <v>0</v>
      </c>
      <c r="S896" s="20">
        <f t="shared" si="71"/>
        <v>0</v>
      </c>
      <c r="T896" s="20">
        <f t="shared" si="72"/>
        <v>0</v>
      </c>
      <c r="U896" s="242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304"/>
      <c r="AG896" s="304"/>
      <c r="AH896" s="158"/>
      <c r="AI896" s="158"/>
      <c r="AJ896" s="304"/>
      <c r="AK896" s="304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58"/>
      <c r="BJ896" s="158"/>
      <c r="BK896" s="158"/>
      <c r="BL896" s="158"/>
      <c r="BM896" s="158"/>
      <c r="BN896" s="158"/>
      <c r="BO896" s="158"/>
      <c r="BP896" s="158"/>
      <c r="BQ896" s="158"/>
      <c r="BR896" s="158"/>
      <c r="BS896" s="158"/>
      <c r="BT896" s="158"/>
      <c r="BU896" s="14"/>
      <c r="BV896" s="14"/>
      <c r="BW896" s="14"/>
      <c r="BX896" s="14"/>
      <c r="BY896" s="14"/>
      <c r="BZ896" s="14"/>
      <c r="CA896" s="14"/>
      <c r="CB896" s="14"/>
    </row>
    <row r="897" spans="1:80" ht="20.100000000000001" customHeight="1" x14ac:dyDescent="0.25">
      <c r="A897" s="23">
        <v>25976</v>
      </c>
      <c r="B897" s="24" t="s">
        <v>177</v>
      </c>
      <c r="C897" s="24" t="s">
        <v>180</v>
      </c>
      <c r="D897" s="24"/>
      <c r="E897" s="66" t="s">
        <v>120</v>
      </c>
      <c r="F897" s="66" t="s">
        <v>121</v>
      </c>
      <c r="G897" s="64">
        <v>30</v>
      </c>
      <c r="H897" s="64">
        <v>5</v>
      </c>
      <c r="I897" s="66" t="s">
        <v>176</v>
      </c>
      <c r="J897" s="72"/>
      <c r="K897" s="24" t="s">
        <v>257</v>
      </c>
      <c r="L897" s="24" t="s">
        <v>179</v>
      </c>
      <c r="M897" s="24"/>
      <c r="N897" s="24" t="s">
        <v>125</v>
      </c>
      <c r="O897" s="24" t="str">
        <f t="shared" si="69"/>
        <v>SEDUM Kamtshaticum Variegata</v>
      </c>
      <c r="P897" s="54">
        <v>897</v>
      </c>
      <c r="Q897" s="54">
        <v>5</v>
      </c>
      <c r="R897" s="20">
        <f t="shared" si="70"/>
        <v>0</v>
      </c>
      <c r="S897" s="20">
        <f t="shared" si="71"/>
        <v>0</v>
      </c>
      <c r="T897" s="20">
        <f t="shared" si="72"/>
        <v>0</v>
      </c>
      <c r="U897" s="241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304"/>
      <c r="AG897" s="304"/>
      <c r="AH897" s="44"/>
      <c r="AI897" s="44"/>
      <c r="AJ897" s="304"/>
      <c r="AK897" s="30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14"/>
      <c r="BV897" s="14"/>
      <c r="BW897" s="14"/>
      <c r="BX897" s="14"/>
      <c r="BY897" s="14"/>
      <c r="BZ897" s="14"/>
      <c r="CA897" s="14"/>
      <c r="CB897" s="14"/>
    </row>
    <row r="898" spans="1:80" ht="20.100000000000001" customHeight="1" x14ac:dyDescent="0.25">
      <c r="A898" s="125">
        <v>11766</v>
      </c>
      <c r="B898" s="126" t="s">
        <v>177</v>
      </c>
      <c r="C898" s="126" t="s">
        <v>233</v>
      </c>
      <c r="D898" s="126"/>
      <c r="E898" s="127" t="s">
        <v>120</v>
      </c>
      <c r="F898" s="127" t="s">
        <v>121</v>
      </c>
      <c r="G898" s="128">
        <v>30</v>
      </c>
      <c r="H898" s="128">
        <v>5</v>
      </c>
      <c r="I898" s="127" t="s">
        <v>176</v>
      </c>
      <c r="J898" s="129"/>
      <c r="K898" s="126" t="s">
        <v>257</v>
      </c>
      <c r="L898" s="126" t="s">
        <v>179</v>
      </c>
      <c r="M898" s="126"/>
      <c r="N898" s="126" t="s">
        <v>125</v>
      </c>
      <c r="O898" s="126" t="str">
        <f t="shared" si="69"/>
        <v>SEDUM Variés</v>
      </c>
      <c r="P898" s="130">
        <v>898</v>
      </c>
      <c r="Q898" s="130">
        <v>5</v>
      </c>
      <c r="R898" s="20">
        <f t="shared" si="70"/>
        <v>0</v>
      </c>
      <c r="S898" s="20">
        <f t="shared" si="71"/>
        <v>0</v>
      </c>
      <c r="T898" s="20">
        <f t="shared" si="72"/>
        <v>0</v>
      </c>
      <c r="U898" s="242"/>
      <c r="V898" s="158"/>
      <c r="W898" s="158"/>
      <c r="X898" s="158"/>
      <c r="Y898" s="158"/>
      <c r="Z898" s="158"/>
      <c r="AA898" s="158"/>
      <c r="AB898" s="158"/>
      <c r="AC898" s="158"/>
      <c r="AD898" s="158"/>
      <c r="AE898" s="158"/>
      <c r="AF898" s="304"/>
      <c r="AG898" s="304"/>
      <c r="AH898" s="158"/>
      <c r="AI898" s="158"/>
      <c r="AJ898" s="304"/>
      <c r="AK898" s="304"/>
      <c r="AL898" s="158"/>
      <c r="AM898" s="158"/>
      <c r="AN898" s="158"/>
      <c r="AO898" s="158"/>
      <c r="AP898" s="158"/>
      <c r="AQ898" s="158"/>
      <c r="AR898" s="158"/>
      <c r="AS898" s="158"/>
      <c r="AT898" s="158"/>
      <c r="AU898" s="158"/>
      <c r="AV898" s="158"/>
      <c r="AW898" s="158"/>
      <c r="AX898" s="158"/>
      <c r="AY898" s="158"/>
      <c r="AZ898" s="158"/>
      <c r="BA898" s="158"/>
      <c r="BB898" s="158"/>
      <c r="BC898" s="158"/>
      <c r="BD898" s="158"/>
      <c r="BE898" s="158"/>
      <c r="BF898" s="158"/>
      <c r="BG898" s="158"/>
      <c r="BH898" s="158"/>
      <c r="BI898" s="158"/>
      <c r="BJ898" s="158"/>
      <c r="BK898" s="158"/>
      <c r="BL898" s="158"/>
      <c r="BM898" s="158"/>
      <c r="BN898" s="158"/>
      <c r="BO898" s="158"/>
      <c r="BP898" s="158"/>
      <c r="BQ898" s="158"/>
      <c r="BR898" s="158"/>
      <c r="BS898" s="158"/>
      <c r="BT898" s="158"/>
      <c r="BU898" s="14"/>
      <c r="BV898" s="14"/>
      <c r="BW898" s="14"/>
      <c r="BX898" s="14"/>
      <c r="BY898" s="14"/>
      <c r="BZ898" s="14"/>
      <c r="CA898" s="14"/>
      <c r="CB898" s="14"/>
    </row>
    <row r="899" spans="1:80" ht="20.100000000000001" customHeight="1" x14ac:dyDescent="0.25">
      <c r="A899" s="23">
        <v>25977</v>
      </c>
      <c r="B899" s="24" t="s">
        <v>181</v>
      </c>
      <c r="C899" s="24" t="s">
        <v>182</v>
      </c>
      <c r="D899" s="24"/>
      <c r="E899" s="66" t="s">
        <v>120</v>
      </c>
      <c r="F899" s="66" t="s">
        <v>121</v>
      </c>
      <c r="G899" s="64">
        <v>30</v>
      </c>
      <c r="H899" s="64">
        <v>5</v>
      </c>
      <c r="I899" s="66" t="s">
        <v>131</v>
      </c>
      <c r="J899" s="72">
        <v>0.12</v>
      </c>
      <c r="K899" s="24" t="s">
        <v>257</v>
      </c>
      <c r="L899" s="24" t="s">
        <v>179</v>
      </c>
      <c r="M899" s="24"/>
      <c r="N899" s="24" t="s">
        <v>125</v>
      </c>
      <c r="O899" s="24" t="str">
        <f t="shared" si="69"/>
        <v>SEDUM TELEPHIUM Mr Goodbud</v>
      </c>
      <c r="P899" s="54">
        <v>899</v>
      </c>
      <c r="Q899" s="54">
        <v>5</v>
      </c>
      <c r="R899" s="20">
        <f t="shared" si="70"/>
        <v>0</v>
      </c>
      <c r="S899" s="20">
        <f t="shared" si="71"/>
        <v>0</v>
      </c>
      <c r="T899" s="20">
        <f t="shared" si="72"/>
        <v>0</v>
      </c>
      <c r="U899" s="241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304"/>
      <c r="AG899" s="304"/>
      <c r="AH899" s="44"/>
      <c r="AI899" s="44"/>
      <c r="AJ899" s="304"/>
      <c r="AK899" s="30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14"/>
      <c r="BV899" s="14"/>
      <c r="BW899" s="14"/>
      <c r="BX899" s="14"/>
      <c r="BY899" s="14"/>
      <c r="BZ899" s="14"/>
      <c r="CA899" s="14"/>
      <c r="CB899" s="14"/>
    </row>
    <row r="900" spans="1:80" ht="20.100000000000001" customHeight="1" x14ac:dyDescent="0.25">
      <c r="A900" s="125">
        <v>25821</v>
      </c>
      <c r="B900" s="126" t="s">
        <v>181</v>
      </c>
      <c r="C900" s="126" t="s">
        <v>1095</v>
      </c>
      <c r="D900" s="126"/>
      <c r="E900" s="127" t="s">
        <v>120</v>
      </c>
      <c r="F900" s="127" t="s">
        <v>121</v>
      </c>
      <c r="G900" s="128">
        <v>30</v>
      </c>
      <c r="H900" s="128">
        <v>5</v>
      </c>
      <c r="I900" s="127" t="s">
        <v>131</v>
      </c>
      <c r="J900" s="129">
        <v>0.12</v>
      </c>
      <c r="K900" s="126" t="s">
        <v>257</v>
      </c>
      <c r="L900" s="126" t="s">
        <v>124</v>
      </c>
      <c r="M900" s="126" t="s">
        <v>137</v>
      </c>
      <c r="N900" s="126" t="s">
        <v>125</v>
      </c>
      <c r="O900" s="126" t="str">
        <f t="shared" si="69"/>
        <v>SEDUM TELEPHIUM Nova Cherry Fizz</v>
      </c>
      <c r="P900" s="130">
        <v>900</v>
      </c>
      <c r="Q900" s="130">
        <v>5</v>
      </c>
      <c r="R900" s="20">
        <f t="shared" si="70"/>
        <v>0</v>
      </c>
      <c r="S900" s="20">
        <f t="shared" si="71"/>
        <v>0</v>
      </c>
      <c r="T900" s="20">
        <f t="shared" si="72"/>
        <v>0</v>
      </c>
      <c r="U900" s="242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304"/>
      <c r="AG900" s="304"/>
      <c r="AH900" s="158"/>
      <c r="AI900" s="158"/>
      <c r="AJ900" s="304"/>
      <c r="AK900" s="304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58"/>
      <c r="BJ900" s="158"/>
      <c r="BK900" s="158"/>
      <c r="BL900" s="158"/>
      <c r="BM900" s="158"/>
      <c r="BN900" s="158"/>
      <c r="BO900" s="158"/>
      <c r="BP900" s="158"/>
      <c r="BQ900" s="158"/>
      <c r="BR900" s="158"/>
      <c r="BS900" s="158"/>
      <c r="BT900" s="158"/>
      <c r="BU900" s="14"/>
      <c r="BV900" s="14"/>
      <c r="BW900" s="14"/>
      <c r="BX900" s="14"/>
      <c r="BY900" s="14"/>
      <c r="BZ900" s="14"/>
      <c r="CA900" s="14"/>
      <c r="CB900" s="14"/>
    </row>
    <row r="901" spans="1:80" ht="20.100000000000001" customHeight="1" x14ac:dyDescent="0.25">
      <c r="A901" s="23">
        <v>26735</v>
      </c>
      <c r="B901" s="24" t="s">
        <v>1096</v>
      </c>
      <c r="C901" s="24" t="s">
        <v>1097</v>
      </c>
      <c r="D901" s="24" t="s">
        <v>1635</v>
      </c>
      <c r="E901" s="66" t="s">
        <v>120</v>
      </c>
      <c r="F901" s="66" t="s">
        <v>121</v>
      </c>
      <c r="G901" s="64">
        <v>30</v>
      </c>
      <c r="H901" s="64">
        <v>5</v>
      </c>
      <c r="I901" s="66" t="s">
        <v>131</v>
      </c>
      <c r="J901" s="72">
        <v>0.15</v>
      </c>
      <c r="K901" s="24" t="s">
        <v>257</v>
      </c>
      <c r="L901" s="24" t="s">
        <v>124</v>
      </c>
      <c r="M901" s="24" t="s">
        <v>137</v>
      </c>
      <c r="N901" s="24" t="s">
        <v>125</v>
      </c>
      <c r="O901" s="24" t="str">
        <f t="shared" si="69"/>
        <v>SEDUM SUNSPARKLER Dazzleberry</v>
      </c>
      <c r="P901" s="54">
        <v>901</v>
      </c>
      <c r="Q901" s="54">
        <v>5</v>
      </c>
      <c r="R901" s="20">
        <f t="shared" si="70"/>
        <v>0</v>
      </c>
      <c r="S901" s="20">
        <f t="shared" si="71"/>
        <v>0</v>
      </c>
      <c r="T901" s="20">
        <f t="shared" si="72"/>
        <v>0</v>
      </c>
      <c r="U901" s="303"/>
      <c r="V901" s="304"/>
      <c r="W901" s="304"/>
      <c r="X901" s="304"/>
      <c r="Y901" s="304"/>
      <c r="Z901" s="304"/>
      <c r="AA901" s="304"/>
      <c r="AB901" s="304"/>
      <c r="AC901" s="304"/>
      <c r="AD901" s="304"/>
      <c r="AE901" s="304"/>
      <c r="AF901" s="304"/>
      <c r="AG901" s="304"/>
      <c r="AH901" s="304"/>
      <c r="AI901" s="304"/>
      <c r="AJ901" s="304"/>
      <c r="AK901" s="304"/>
      <c r="AL901" s="304"/>
      <c r="AM901" s="304"/>
      <c r="AN901" s="304"/>
      <c r="AO901" s="30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14"/>
      <c r="BV901" s="14"/>
      <c r="BW901" s="14"/>
      <c r="BX901" s="14"/>
      <c r="BY901" s="14"/>
      <c r="BZ901" s="14"/>
      <c r="CA901" s="14"/>
      <c r="CB901" s="14"/>
    </row>
    <row r="902" spans="1:80" ht="20.100000000000001" customHeight="1" x14ac:dyDescent="0.25">
      <c r="A902" s="125">
        <v>26737</v>
      </c>
      <c r="B902" s="126" t="s">
        <v>1096</v>
      </c>
      <c r="C902" s="126" t="s">
        <v>1098</v>
      </c>
      <c r="D902" s="126" t="s">
        <v>1635</v>
      </c>
      <c r="E902" s="127" t="s">
        <v>120</v>
      </c>
      <c r="F902" s="127" t="s">
        <v>121</v>
      </c>
      <c r="G902" s="128">
        <v>30</v>
      </c>
      <c r="H902" s="128">
        <v>5</v>
      </c>
      <c r="I902" s="127" t="s">
        <v>131</v>
      </c>
      <c r="J902" s="129">
        <v>0.15</v>
      </c>
      <c r="K902" s="126" t="s">
        <v>257</v>
      </c>
      <c r="L902" s="126" t="s">
        <v>124</v>
      </c>
      <c r="M902" s="126" t="s">
        <v>137</v>
      </c>
      <c r="N902" s="126" t="s">
        <v>125</v>
      </c>
      <c r="O902" s="126" t="str">
        <f t="shared" si="69"/>
        <v>SEDUM SUNSPARKLER Firecracker</v>
      </c>
      <c r="P902" s="130">
        <v>902</v>
      </c>
      <c r="Q902" s="130">
        <v>5</v>
      </c>
      <c r="R902" s="20">
        <f t="shared" si="70"/>
        <v>0</v>
      </c>
      <c r="S902" s="20">
        <f t="shared" si="71"/>
        <v>0</v>
      </c>
      <c r="T902" s="20">
        <f t="shared" si="72"/>
        <v>0</v>
      </c>
      <c r="U902" s="303"/>
      <c r="V902" s="304"/>
      <c r="W902" s="304"/>
      <c r="X902" s="304"/>
      <c r="Y902" s="304"/>
      <c r="Z902" s="304"/>
      <c r="AA902" s="304"/>
      <c r="AB902" s="304"/>
      <c r="AC902" s="304"/>
      <c r="AD902" s="304"/>
      <c r="AE902" s="304"/>
      <c r="AF902" s="304"/>
      <c r="AG902" s="304"/>
      <c r="AH902" s="304"/>
      <c r="AI902" s="304"/>
      <c r="AJ902" s="304"/>
      <c r="AK902" s="304"/>
      <c r="AL902" s="304"/>
      <c r="AM902" s="304"/>
      <c r="AN902" s="304"/>
      <c r="AO902" s="304"/>
      <c r="AP902" s="158"/>
      <c r="AQ902" s="158"/>
      <c r="AR902" s="158"/>
      <c r="AS902" s="158"/>
      <c r="AT902" s="158"/>
      <c r="AU902" s="158"/>
      <c r="AV902" s="158"/>
      <c r="AW902" s="158"/>
      <c r="AX902" s="158"/>
      <c r="AY902" s="158"/>
      <c r="AZ902" s="158"/>
      <c r="BA902" s="158"/>
      <c r="BB902" s="158"/>
      <c r="BC902" s="158"/>
      <c r="BD902" s="158"/>
      <c r="BE902" s="158"/>
      <c r="BF902" s="158"/>
      <c r="BG902" s="158"/>
      <c r="BH902" s="158"/>
      <c r="BI902" s="158"/>
      <c r="BJ902" s="158"/>
      <c r="BK902" s="158"/>
      <c r="BL902" s="158"/>
      <c r="BM902" s="158"/>
      <c r="BN902" s="158"/>
      <c r="BO902" s="158"/>
      <c r="BP902" s="158"/>
      <c r="BQ902" s="158"/>
      <c r="BR902" s="158"/>
      <c r="BS902" s="158"/>
      <c r="BT902" s="158"/>
      <c r="BU902" s="14"/>
      <c r="BV902" s="14"/>
      <c r="BW902" s="14"/>
      <c r="BX902" s="14"/>
      <c r="BY902" s="14"/>
      <c r="BZ902" s="14"/>
      <c r="CA902" s="14"/>
      <c r="CB902" s="14"/>
    </row>
    <row r="903" spans="1:80" ht="20.100000000000001" customHeight="1" x14ac:dyDescent="0.25">
      <c r="A903" s="23">
        <v>26739</v>
      </c>
      <c r="B903" s="24" t="s">
        <v>1096</v>
      </c>
      <c r="C903" s="24" t="s">
        <v>1099</v>
      </c>
      <c r="D903" s="24" t="s">
        <v>1635</v>
      </c>
      <c r="E903" s="66" t="s">
        <v>120</v>
      </c>
      <c r="F903" s="66" t="s">
        <v>121</v>
      </c>
      <c r="G903" s="64">
        <v>30</v>
      </c>
      <c r="H903" s="64">
        <v>5</v>
      </c>
      <c r="I903" s="66" t="s">
        <v>131</v>
      </c>
      <c r="J903" s="72">
        <v>0.15</v>
      </c>
      <c r="K903" s="24" t="s">
        <v>257</v>
      </c>
      <c r="L903" s="24" t="s">
        <v>124</v>
      </c>
      <c r="M903" s="24" t="s">
        <v>137</v>
      </c>
      <c r="N903" s="24" t="s">
        <v>125</v>
      </c>
      <c r="O903" s="24" t="str">
        <f t="shared" si="69"/>
        <v>SEDUM SUNSPARKLER Lime Zinger</v>
      </c>
      <c r="P903" s="54">
        <v>903</v>
      </c>
      <c r="Q903" s="54">
        <v>5</v>
      </c>
      <c r="R903" s="20">
        <f t="shared" si="70"/>
        <v>0</v>
      </c>
      <c r="S903" s="20">
        <f t="shared" si="71"/>
        <v>0</v>
      </c>
      <c r="T903" s="20">
        <f t="shared" si="72"/>
        <v>0</v>
      </c>
      <c r="U903" s="303"/>
      <c r="V903" s="304"/>
      <c r="W903" s="304"/>
      <c r="X903" s="304"/>
      <c r="Y903" s="304"/>
      <c r="Z903" s="304"/>
      <c r="AA903" s="304"/>
      <c r="AB903" s="304"/>
      <c r="AC903" s="304"/>
      <c r="AD903" s="304"/>
      <c r="AE903" s="304"/>
      <c r="AF903" s="304"/>
      <c r="AG903" s="304"/>
      <c r="AH903" s="304"/>
      <c r="AI903" s="304"/>
      <c r="AJ903" s="304"/>
      <c r="AK903" s="304"/>
      <c r="AL903" s="304"/>
      <c r="AM903" s="304"/>
      <c r="AN903" s="304"/>
      <c r="AO903" s="30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14"/>
      <c r="BV903" s="14"/>
      <c r="BW903" s="14"/>
      <c r="BX903" s="14"/>
      <c r="BY903" s="14"/>
      <c r="BZ903" s="14"/>
      <c r="CA903" s="14"/>
      <c r="CB903" s="14"/>
    </row>
    <row r="904" spans="1:80" ht="20.100000000000001" customHeight="1" x14ac:dyDescent="0.25">
      <c r="A904" s="125">
        <v>13547</v>
      </c>
      <c r="B904" s="126" t="s">
        <v>184</v>
      </c>
      <c r="C904" s="126" t="s">
        <v>733</v>
      </c>
      <c r="D904" s="126"/>
      <c r="E904" s="127" t="s">
        <v>120</v>
      </c>
      <c r="F904" s="127" t="s">
        <v>121</v>
      </c>
      <c r="G904" s="128">
        <v>30</v>
      </c>
      <c r="H904" s="128">
        <v>6</v>
      </c>
      <c r="I904" s="127" t="s">
        <v>176</v>
      </c>
      <c r="J904" s="129"/>
      <c r="K904" s="126" t="s">
        <v>257</v>
      </c>
      <c r="L904" s="126" t="s">
        <v>161</v>
      </c>
      <c r="M904" s="126"/>
      <c r="N904" s="126" t="s">
        <v>125</v>
      </c>
      <c r="O904" s="126" t="str">
        <f t="shared" si="69"/>
        <v>SENECIO Vira vira</v>
      </c>
      <c r="P904" s="130">
        <v>904</v>
      </c>
      <c r="Q904" s="130">
        <v>6</v>
      </c>
      <c r="R904" s="20">
        <f t="shared" si="70"/>
        <v>0</v>
      </c>
      <c r="S904" s="20">
        <f t="shared" si="71"/>
        <v>0</v>
      </c>
      <c r="T904" s="20">
        <f t="shared" si="72"/>
        <v>0</v>
      </c>
      <c r="U904" s="242"/>
      <c r="V904" s="158"/>
      <c r="W904" s="158"/>
      <c r="X904" s="158"/>
      <c r="Y904" s="158"/>
      <c r="Z904" s="158"/>
      <c r="AA904" s="158"/>
      <c r="AB904" s="158"/>
      <c r="AC904" s="158"/>
      <c r="AD904" s="158"/>
      <c r="AE904" s="158"/>
      <c r="AF904" s="304"/>
      <c r="AG904" s="304"/>
      <c r="AH904" s="158"/>
      <c r="AI904" s="158"/>
      <c r="AJ904" s="304"/>
      <c r="AK904" s="304"/>
      <c r="AL904" s="158"/>
      <c r="AM904" s="158"/>
      <c r="AN904" s="158"/>
      <c r="AO904" s="158"/>
      <c r="AP904" s="158"/>
      <c r="AQ904" s="158"/>
      <c r="AR904" s="158"/>
      <c r="AS904" s="158"/>
      <c r="AT904" s="158"/>
      <c r="AU904" s="158"/>
      <c r="AV904" s="158"/>
      <c r="AW904" s="158"/>
      <c r="AX904" s="158"/>
      <c r="AY904" s="158"/>
      <c r="AZ904" s="158"/>
      <c r="BA904" s="158"/>
      <c r="BB904" s="158"/>
      <c r="BC904" s="158"/>
      <c r="BD904" s="158"/>
      <c r="BE904" s="158"/>
      <c r="BF904" s="158"/>
      <c r="BG904" s="158"/>
      <c r="BH904" s="158"/>
      <c r="BI904" s="158"/>
      <c r="BJ904" s="158"/>
      <c r="BK904" s="158"/>
      <c r="BL904" s="158"/>
      <c r="BM904" s="158"/>
      <c r="BN904" s="158"/>
      <c r="BO904" s="158"/>
      <c r="BP904" s="158"/>
      <c r="BQ904" s="158"/>
      <c r="BR904" s="158"/>
      <c r="BS904" s="158"/>
      <c r="BT904" s="158"/>
      <c r="BU904" s="14"/>
      <c r="BV904" s="14"/>
      <c r="BW904" s="14"/>
      <c r="BX904" s="14"/>
      <c r="BY904" s="14"/>
      <c r="BZ904" s="14"/>
      <c r="CA904" s="14"/>
      <c r="CB904" s="14"/>
    </row>
    <row r="905" spans="1:80" ht="20.100000000000001" customHeight="1" x14ac:dyDescent="0.25">
      <c r="A905" s="25">
        <v>2759</v>
      </c>
      <c r="B905" s="24" t="s">
        <v>734</v>
      </c>
      <c r="C905" s="24" t="s">
        <v>1414</v>
      </c>
      <c r="D905" s="24"/>
      <c r="E905" s="66" t="s">
        <v>120</v>
      </c>
      <c r="F905" s="66" t="s">
        <v>121</v>
      </c>
      <c r="G905" s="64">
        <v>30</v>
      </c>
      <c r="H905" s="64">
        <v>5</v>
      </c>
      <c r="I905" s="66" t="s">
        <v>131</v>
      </c>
      <c r="J905" s="72"/>
      <c r="K905" s="24" t="s">
        <v>257</v>
      </c>
      <c r="L905" s="24" t="s">
        <v>132</v>
      </c>
      <c r="M905" s="24"/>
      <c r="N905" s="24" t="s">
        <v>125</v>
      </c>
      <c r="O905" s="24" t="str">
        <f t="shared" si="69"/>
        <v>SOLANUM Jasminoïdes Alba</v>
      </c>
      <c r="P905" s="54">
        <v>905</v>
      </c>
      <c r="Q905" s="54">
        <v>5</v>
      </c>
      <c r="R905" s="20">
        <f t="shared" si="70"/>
        <v>0</v>
      </c>
      <c r="S905" s="20">
        <f t="shared" si="71"/>
        <v>0</v>
      </c>
      <c r="T905" s="20">
        <f t="shared" si="72"/>
        <v>0</v>
      </c>
      <c r="U905" s="241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304"/>
      <c r="AG905" s="304"/>
      <c r="AH905" s="44"/>
      <c r="AI905" s="44"/>
      <c r="AJ905" s="304"/>
      <c r="AK905" s="30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14"/>
      <c r="BV905" s="14"/>
      <c r="BW905" s="14"/>
      <c r="BX905" s="14"/>
      <c r="BY905" s="14"/>
      <c r="BZ905" s="14"/>
      <c r="CA905" s="14"/>
      <c r="CB905" s="14"/>
    </row>
    <row r="906" spans="1:80" ht="20.100000000000001" customHeight="1" x14ac:dyDescent="0.25">
      <c r="A906" s="125">
        <v>23803</v>
      </c>
      <c r="B906" s="126" t="s">
        <v>734</v>
      </c>
      <c r="C906" s="126" t="s">
        <v>1415</v>
      </c>
      <c r="D906" s="126"/>
      <c r="E906" s="127" t="s">
        <v>120</v>
      </c>
      <c r="F906" s="127" t="s">
        <v>121</v>
      </c>
      <c r="G906" s="128">
        <v>30</v>
      </c>
      <c r="H906" s="128">
        <v>5</v>
      </c>
      <c r="I906" s="127" t="s">
        <v>131</v>
      </c>
      <c r="J906" s="129"/>
      <c r="K906" s="126" t="s">
        <v>257</v>
      </c>
      <c r="L906" s="126" t="s">
        <v>132</v>
      </c>
      <c r="M906" s="126"/>
      <c r="N906" s="126" t="s">
        <v>125</v>
      </c>
      <c r="O906" s="126" t="str">
        <f t="shared" si="69"/>
        <v>SOLANUM Jasminoïdes Bleu Parme</v>
      </c>
      <c r="P906" s="130">
        <v>906</v>
      </c>
      <c r="Q906" s="130">
        <v>5</v>
      </c>
      <c r="R906" s="20">
        <f t="shared" si="70"/>
        <v>0</v>
      </c>
      <c r="S906" s="20">
        <f t="shared" si="71"/>
        <v>0</v>
      </c>
      <c r="T906" s="20">
        <f t="shared" si="72"/>
        <v>0</v>
      </c>
      <c r="U906" s="242"/>
      <c r="V906" s="158"/>
      <c r="W906" s="158"/>
      <c r="X906" s="158"/>
      <c r="Y906" s="158"/>
      <c r="Z906" s="158"/>
      <c r="AA906" s="158"/>
      <c r="AB906" s="158"/>
      <c r="AC906" s="158"/>
      <c r="AD906" s="158"/>
      <c r="AE906" s="158"/>
      <c r="AF906" s="304"/>
      <c r="AG906" s="304"/>
      <c r="AH906" s="158"/>
      <c r="AI906" s="158"/>
      <c r="AJ906" s="304"/>
      <c r="AK906" s="304"/>
      <c r="AL906" s="158"/>
      <c r="AM906" s="158"/>
      <c r="AN906" s="158"/>
      <c r="AO906" s="158"/>
      <c r="AP906" s="158"/>
      <c r="AQ906" s="158"/>
      <c r="AR906" s="158"/>
      <c r="AS906" s="158"/>
      <c r="AT906" s="158"/>
      <c r="AU906" s="158"/>
      <c r="AV906" s="158"/>
      <c r="AW906" s="158"/>
      <c r="AX906" s="158"/>
      <c r="AY906" s="158"/>
      <c r="AZ906" s="158"/>
      <c r="BA906" s="158"/>
      <c r="BB906" s="158"/>
      <c r="BC906" s="158"/>
      <c r="BD906" s="158"/>
      <c r="BE906" s="158"/>
      <c r="BF906" s="158"/>
      <c r="BG906" s="158"/>
      <c r="BH906" s="158"/>
      <c r="BI906" s="158"/>
      <c r="BJ906" s="158"/>
      <c r="BK906" s="158"/>
      <c r="BL906" s="158"/>
      <c r="BM906" s="158"/>
      <c r="BN906" s="158"/>
      <c r="BO906" s="158"/>
      <c r="BP906" s="158"/>
      <c r="BQ906" s="158"/>
      <c r="BR906" s="158"/>
      <c r="BS906" s="158"/>
      <c r="BT906" s="158"/>
      <c r="BU906" s="14"/>
      <c r="BV906" s="14"/>
      <c r="BW906" s="14"/>
      <c r="BX906" s="14"/>
      <c r="BY906" s="14"/>
      <c r="BZ906" s="14"/>
      <c r="CA906" s="14"/>
      <c r="CB906" s="14"/>
    </row>
    <row r="907" spans="1:80" ht="20.100000000000001" customHeight="1" x14ac:dyDescent="0.25">
      <c r="A907" s="25">
        <v>2760</v>
      </c>
      <c r="B907" s="24" t="s">
        <v>734</v>
      </c>
      <c r="C907" s="24" t="s">
        <v>735</v>
      </c>
      <c r="D907" s="24"/>
      <c r="E907" s="66" t="s">
        <v>120</v>
      </c>
      <c r="F907" s="66" t="s">
        <v>121</v>
      </c>
      <c r="G907" s="64">
        <v>30</v>
      </c>
      <c r="H907" s="64">
        <v>5</v>
      </c>
      <c r="I907" s="66" t="s">
        <v>131</v>
      </c>
      <c r="J907" s="72"/>
      <c r="K907" s="24" t="s">
        <v>257</v>
      </c>
      <c r="L907" s="24" t="s">
        <v>132</v>
      </c>
      <c r="M907" s="24"/>
      <c r="N907" s="24" t="s">
        <v>125</v>
      </c>
      <c r="O907" s="24" t="str">
        <f t="shared" ref="O907:O971" si="73">_xlfn.CONCAT(B907," ", C907)</f>
        <v>SOLANUM Rantonnetii</v>
      </c>
      <c r="P907" s="54">
        <v>907</v>
      </c>
      <c r="Q907" s="54">
        <v>5</v>
      </c>
      <c r="R907" s="20">
        <f t="shared" si="70"/>
        <v>0</v>
      </c>
      <c r="S907" s="20">
        <f t="shared" si="71"/>
        <v>0</v>
      </c>
      <c r="T907" s="20">
        <f t="shared" si="72"/>
        <v>0</v>
      </c>
      <c r="U907" s="241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304"/>
      <c r="AG907" s="304"/>
      <c r="AH907" s="44"/>
      <c r="AI907" s="44"/>
      <c r="AJ907" s="304"/>
      <c r="AK907" s="30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14"/>
      <c r="BV907" s="14"/>
      <c r="BW907" s="14"/>
      <c r="BX907" s="14"/>
      <c r="BY907" s="14"/>
      <c r="BZ907" s="14"/>
      <c r="CA907" s="14"/>
      <c r="CB907" s="14"/>
    </row>
    <row r="908" spans="1:80" ht="20.100000000000001" customHeight="1" x14ac:dyDescent="0.25">
      <c r="A908" s="125">
        <v>12970</v>
      </c>
      <c r="B908" s="126" t="s">
        <v>737</v>
      </c>
      <c r="C908" s="126" t="s">
        <v>1416</v>
      </c>
      <c r="D908" s="126"/>
      <c r="E908" s="127" t="s">
        <v>208</v>
      </c>
      <c r="F908" s="127" t="s">
        <v>121</v>
      </c>
      <c r="G908" s="128">
        <v>30</v>
      </c>
      <c r="H908" s="128">
        <v>8</v>
      </c>
      <c r="I908" s="127" t="s">
        <v>176</v>
      </c>
      <c r="J908" s="129"/>
      <c r="K908" s="126" t="s">
        <v>257</v>
      </c>
      <c r="L908" s="126" t="s">
        <v>347</v>
      </c>
      <c r="M908" s="126"/>
      <c r="N908" s="126" t="s">
        <v>125</v>
      </c>
      <c r="O908" s="126" t="str">
        <f t="shared" si="73"/>
        <v>STIPA Pheasant Tails</v>
      </c>
      <c r="P908" s="130">
        <v>908</v>
      </c>
      <c r="Q908" s="130">
        <v>8</v>
      </c>
      <c r="R908" s="20">
        <f t="shared" si="70"/>
        <v>0</v>
      </c>
      <c r="S908" s="20">
        <f t="shared" si="71"/>
        <v>0</v>
      </c>
      <c r="T908" s="20">
        <f t="shared" si="72"/>
        <v>0</v>
      </c>
      <c r="U908" s="242"/>
      <c r="V908" s="158"/>
      <c r="W908" s="158"/>
      <c r="X908" s="158"/>
      <c r="Y908" s="158"/>
      <c r="Z908" s="158"/>
      <c r="AA908" s="158"/>
      <c r="AB908" s="158"/>
      <c r="AC908" s="158"/>
      <c r="AD908" s="158"/>
      <c r="AE908" s="158"/>
      <c r="AF908" s="304"/>
      <c r="AG908" s="304"/>
      <c r="AH908" s="158"/>
      <c r="AI908" s="158"/>
      <c r="AJ908" s="304"/>
      <c r="AK908" s="304"/>
      <c r="AL908" s="158"/>
      <c r="AM908" s="158"/>
      <c r="AN908" s="158"/>
      <c r="AO908" s="158"/>
      <c r="AP908" s="158"/>
      <c r="AQ908" s="158"/>
      <c r="AR908" s="158"/>
      <c r="AS908" s="158"/>
      <c r="AT908" s="158"/>
      <c r="AU908" s="158"/>
      <c r="AV908" s="158"/>
      <c r="AW908" s="158"/>
      <c r="AX908" s="158"/>
      <c r="AY908" s="158"/>
      <c r="AZ908" s="158"/>
      <c r="BA908" s="158"/>
      <c r="BB908" s="158"/>
      <c r="BC908" s="158"/>
      <c r="BD908" s="158"/>
      <c r="BE908" s="158"/>
      <c r="BF908" s="158"/>
      <c r="BG908" s="158"/>
      <c r="BH908" s="158"/>
      <c r="BI908" s="158"/>
      <c r="BJ908" s="158"/>
      <c r="BK908" s="158"/>
      <c r="BL908" s="158"/>
      <c r="BM908" s="158"/>
      <c r="BN908" s="158"/>
      <c r="BO908" s="158"/>
      <c r="BP908" s="158"/>
      <c r="BQ908" s="158"/>
      <c r="BR908" s="158"/>
      <c r="BS908" s="158"/>
      <c r="BT908" s="158"/>
      <c r="BU908" s="14"/>
      <c r="BV908" s="14"/>
      <c r="BW908" s="14"/>
      <c r="BX908" s="14"/>
      <c r="BY908" s="14"/>
      <c r="BZ908" s="14"/>
      <c r="CA908" s="14"/>
      <c r="CB908" s="14"/>
    </row>
    <row r="909" spans="1:80" ht="20.100000000000001" customHeight="1" x14ac:dyDescent="0.25">
      <c r="A909" s="23">
        <v>3776</v>
      </c>
      <c r="B909" s="24" t="s">
        <v>737</v>
      </c>
      <c r="C909" s="24" t="s">
        <v>1417</v>
      </c>
      <c r="D909" s="24"/>
      <c r="E909" s="66" t="s">
        <v>208</v>
      </c>
      <c r="F909" s="66" t="s">
        <v>121</v>
      </c>
      <c r="G909" s="64">
        <v>30</v>
      </c>
      <c r="H909" s="64">
        <v>8</v>
      </c>
      <c r="I909" s="66" t="s">
        <v>176</v>
      </c>
      <c r="J909" s="72"/>
      <c r="K909" s="24" t="s">
        <v>257</v>
      </c>
      <c r="L909" s="24" t="s">
        <v>347</v>
      </c>
      <c r="M909" s="24"/>
      <c r="N909" s="24" t="s">
        <v>125</v>
      </c>
      <c r="O909" s="24" t="str">
        <f t="shared" si="73"/>
        <v>STIPA Pony Tails</v>
      </c>
      <c r="P909" s="54">
        <v>909</v>
      </c>
      <c r="Q909" s="54">
        <v>8</v>
      </c>
      <c r="R909" s="20">
        <f t="shared" si="70"/>
        <v>0</v>
      </c>
      <c r="S909" s="20">
        <f t="shared" si="71"/>
        <v>0</v>
      </c>
      <c r="T909" s="20">
        <f t="shared" si="72"/>
        <v>0</v>
      </c>
      <c r="U909" s="241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304"/>
      <c r="AG909" s="304"/>
      <c r="AH909" s="44"/>
      <c r="AI909" s="44"/>
      <c r="AJ909" s="304"/>
      <c r="AK909" s="30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14"/>
      <c r="BV909" s="14"/>
      <c r="BW909" s="14"/>
      <c r="BX909" s="14"/>
      <c r="BY909" s="14"/>
      <c r="BZ909" s="14"/>
      <c r="CA909" s="14"/>
      <c r="CB909" s="14"/>
    </row>
    <row r="910" spans="1:80" ht="20.100000000000001" customHeight="1" x14ac:dyDescent="0.25">
      <c r="A910" s="125">
        <v>3263</v>
      </c>
      <c r="B910" s="126" t="s">
        <v>738</v>
      </c>
      <c r="C910" s="126" t="s">
        <v>688</v>
      </c>
      <c r="D910" s="126"/>
      <c r="E910" s="127" t="s">
        <v>120</v>
      </c>
      <c r="F910" s="127" t="s">
        <v>121</v>
      </c>
      <c r="G910" s="128">
        <v>30</v>
      </c>
      <c r="H910" s="128">
        <v>6</v>
      </c>
      <c r="I910" s="127" t="s">
        <v>131</v>
      </c>
      <c r="J910" s="129"/>
      <c r="K910" s="126" t="s">
        <v>257</v>
      </c>
      <c r="L910" s="126" t="s">
        <v>136</v>
      </c>
      <c r="M910" s="126"/>
      <c r="N910" s="126" t="s">
        <v>125</v>
      </c>
      <c r="O910" s="126" t="str">
        <f t="shared" si="73"/>
        <v>STREPTOCARPUS Bleu</v>
      </c>
      <c r="P910" s="130">
        <v>910</v>
      </c>
      <c r="Q910" s="130">
        <v>6</v>
      </c>
      <c r="R910" s="20">
        <f t="shared" si="70"/>
        <v>0</v>
      </c>
      <c r="S910" s="20">
        <f t="shared" si="71"/>
        <v>0</v>
      </c>
      <c r="T910" s="20">
        <f t="shared" si="72"/>
        <v>0</v>
      </c>
      <c r="U910" s="242"/>
      <c r="V910" s="158"/>
      <c r="W910" s="158"/>
      <c r="X910" s="158"/>
      <c r="Y910" s="158"/>
      <c r="Z910" s="158"/>
      <c r="AA910" s="158"/>
      <c r="AB910" s="158"/>
      <c r="AC910" s="158"/>
      <c r="AD910" s="158"/>
      <c r="AE910" s="158"/>
      <c r="AF910" s="304"/>
      <c r="AG910" s="304"/>
      <c r="AH910" s="158"/>
      <c r="AI910" s="158"/>
      <c r="AJ910" s="304"/>
      <c r="AK910" s="304"/>
      <c r="AL910" s="158"/>
      <c r="AM910" s="158"/>
      <c r="AN910" s="158"/>
      <c r="AO910" s="158"/>
      <c r="AP910" s="158"/>
      <c r="AQ910" s="158"/>
      <c r="AR910" s="158"/>
      <c r="AS910" s="158"/>
      <c r="AT910" s="158"/>
      <c r="AU910" s="158"/>
      <c r="AV910" s="158"/>
      <c r="AW910" s="158"/>
      <c r="AX910" s="158"/>
      <c r="AY910" s="158"/>
      <c r="AZ910" s="158"/>
      <c r="BA910" s="158"/>
      <c r="BB910" s="158"/>
      <c r="BC910" s="158"/>
      <c r="BD910" s="158"/>
      <c r="BE910" s="158"/>
      <c r="BF910" s="158"/>
      <c r="BG910" s="158"/>
      <c r="BH910" s="158"/>
      <c r="BI910" s="158"/>
      <c r="BJ910" s="158"/>
      <c r="BK910" s="158"/>
      <c r="BL910" s="158"/>
      <c r="BM910" s="158"/>
      <c r="BN910" s="158"/>
      <c r="BO910" s="158"/>
      <c r="BP910" s="158"/>
      <c r="BQ910" s="158"/>
      <c r="BR910" s="158"/>
      <c r="BS910" s="158"/>
      <c r="BT910" s="158"/>
      <c r="BU910" s="14"/>
      <c r="BV910" s="14"/>
      <c r="BW910" s="14"/>
      <c r="BX910" s="14"/>
      <c r="BY910" s="14"/>
      <c r="BZ910" s="14"/>
      <c r="CA910" s="14"/>
      <c r="CB910" s="14"/>
    </row>
    <row r="911" spans="1:80" ht="20.100000000000001" customHeight="1" x14ac:dyDescent="0.25">
      <c r="A911" s="151"/>
      <c r="B911" s="152" t="s">
        <v>739</v>
      </c>
      <c r="C911" s="153"/>
      <c r="D911" s="153"/>
      <c r="E911" s="154"/>
      <c r="F911" s="154"/>
      <c r="G911" s="154"/>
      <c r="H911" s="267"/>
      <c r="I911" s="154"/>
      <c r="J911" s="155"/>
      <c r="K911" s="153"/>
      <c r="L911" s="153" t="s">
        <v>593</v>
      </c>
      <c r="M911" s="153"/>
      <c r="N911" s="153"/>
      <c r="O911" s="153" t="str">
        <f t="shared" si="73"/>
        <v xml:space="preserve">T </v>
      </c>
      <c r="P911" s="156">
        <v>911</v>
      </c>
      <c r="Q911" s="156"/>
      <c r="R911" s="20"/>
      <c r="S911" s="20"/>
      <c r="T911" s="20"/>
      <c r="U911" s="508"/>
      <c r="V911" s="509"/>
      <c r="W911" s="509"/>
      <c r="X911" s="509"/>
      <c r="Y911" s="509"/>
      <c r="Z911" s="509"/>
      <c r="AA911" s="509"/>
      <c r="AB911" s="509"/>
      <c r="AC911" s="509"/>
      <c r="AD911" s="509"/>
      <c r="AE911" s="509"/>
      <c r="AF911" s="509"/>
      <c r="AG911" s="509"/>
      <c r="AH911" s="509"/>
      <c r="AI911" s="509"/>
      <c r="AJ911" s="509"/>
      <c r="AK911" s="509"/>
      <c r="AL911" s="509"/>
      <c r="AM911" s="509"/>
      <c r="AN911" s="509"/>
      <c r="AO911" s="509"/>
      <c r="AP911" s="509"/>
      <c r="AQ911" s="509"/>
      <c r="AR911" s="509"/>
      <c r="AS911" s="509"/>
      <c r="AT911" s="509"/>
      <c r="AU911" s="509"/>
      <c r="AV911" s="509"/>
      <c r="AW911" s="509"/>
      <c r="AX911" s="509"/>
      <c r="AY911" s="509"/>
      <c r="AZ911" s="509"/>
      <c r="BA911" s="509"/>
      <c r="BB911" s="509"/>
      <c r="BC911" s="509"/>
      <c r="BD911" s="509"/>
      <c r="BE911" s="509"/>
      <c r="BF911" s="509"/>
      <c r="BG911" s="509"/>
      <c r="BH911" s="509"/>
      <c r="BI911" s="509"/>
      <c r="BJ911" s="509"/>
      <c r="BK911" s="509"/>
      <c r="BL911" s="509"/>
      <c r="BM911" s="509"/>
      <c r="BN911" s="509"/>
      <c r="BO911" s="509"/>
      <c r="BP911" s="509"/>
      <c r="BQ911" s="509"/>
      <c r="BR911" s="509"/>
      <c r="BS911" s="509"/>
      <c r="BT911" s="509"/>
      <c r="BU911" s="14"/>
      <c r="BV911" s="14"/>
      <c r="BW911" s="14"/>
      <c r="BX911" s="14"/>
      <c r="BY911" s="14"/>
      <c r="BZ911" s="14"/>
      <c r="CA911" s="14"/>
      <c r="CB911" s="14"/>
    </row>
    <row r="912" spans="1:80" ht="20.100000000000001" customHeight="1" x14ac:dyDescent="0.25">
      <c r="A912" s="23">
        <v>12605</v>
      </c>
      <c r="B912" s="24" t="s">
        <v>740</v>
      </c>
      <c r="C912" s="24" t="s">
        <v>1341</v>
      </c>
      <c r="D912" s="24"/>
      <c r="E912" s="66" t="s">
        <v>208</v>
      </c>
      <c r="F912" s="66" t="s">
        <v>121</v>
      </c>
      <c r="G912" s="64">
        <v>30</v>
      </c>
      <c r="H912" s="64">
        <v>8</v>
      </c>
      <c r="I912" s="66" t="s">
        <v>319</v>
      </c>
      <c r="J912" s="72"/>
      <c r="K912" s="24" t="s">
        <v>257</v>
      </c>
      <c r="L912" s="24" t="s">
        <v>132</v>
      </c>
      <c r="M912" s="24"/>
      <c r="N912" s="24" t="s">
        <v>125</v>
      </c>
      <c r="O912" s="24" t="str">
        <f t="shared" si="73"/>
        <v>TABAC NICOTIANA ALATA Variés perfume</v>
      </c>
      <c r="P912" s="54">
        <v>912</v>
      </c>
      <c r="Q912" s="54">
        <v>8</v>
      </c>
      <c r="R912" s="20">
        <f t="shared" si="70"/>
        <v>0</v>
      </c>
      <c r="S912" s="20">
        <f t="shared" si="71"/>
        <v>0</v>
      </c>
      <c r="T912" s="20">
        <f t="shared" si="72"/>
        <v>0</v>
      </c>
      <c r="U912" s="241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304"/>
      <c r="AG912" s="304"/>
      <c r="AH912" s="44"/>
      <c r="AI912" s="44"/>
      <c r="AJ912" s="304"/>
      <c r="AK912" s="30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14"/>
      <c r="BV912" s="14"/>
      <c r="BW912" s="14"/>
      <c r="BX912" s="14"/>
      <c r="BY912" s="14"/>
      <c r="BZ912" s="14"/>
      <c r="CA912" s="14"/>
      <c r="CB912" s="14"/>
    </row>
    <row r="913" spans="1:80" ht="20.100000000000001" customHeight="1" x14ac:dyDescent="0.25">
      <c r="A913" s="125">
        <v>3783</v>
      </c>
      <c r="B913" s="126" t="s">
        <v>741</v>
      </c>
      <c r="C913" s="126" t="s">
        <v>307</v>
      </c>
      <c r="D913" s="126"/>
      <c r="E913" s="127" t="s">
        <v>208</v>
      </c>
      <c r="F913" s="127" t="s">
        <v>121</v>
      </c>
      <c r="G913" s="128">
        <v>30</v>
      </c>
      <c r="H913" s="128">
        <v>5</v>
      </c>
      <c r="I913" s="127" t="s">
        <v>131</v>
      </c>
      <c r="J913" s="129"/>
      <c r="K913" s="126" t="s">
        <v>257</v>
      </c>
      <c r="L913" s="126" t="s">
        <v>132</v>
      </c>
      <c r="M913" s="126"/>
      <c r="N913" s="126" t="s">
        <v>125</v>
      </c>
      <c r="O913" s="126" t="str">
        <f t="shared" si="73"/>
        <v>TABAC SYLVESTRIS Blanc</v>
      </c>
      <c r="P913" s="130">
        <v>913</v>
      </c>
      <c r="Q913" s="130">
        <v>5</v>
      </c>
      <c r="R913" s="20">
        <f t="shared" si="70"/>
        <v>0</v>
      </c>
      <c r="S913" s="20">
        <f t="shared" si="71"/>
        <v>0</v>
      </c>
      <c r="T913" s="20">
        <f t="shared" si="72"/>
        <v>0</v>
      </c>
      <c r="U913" s="242"/>
      <c r="V913" s="158"/>
      <c r="W913" s="158"/>
      <c r="X913" s="158"/>
      <c r="Y913" s="158"/>
      <c r="Z913" s="158"/>
      <c r="AA913" s="158"/>
      <c r="AB913" s="158"/>
      <c r="AC913" s="158"/>
      <c r="AD913" s="158"/>
      <c r="AE913" s="158"/>
      <c r="AF913" s="304"/>
      <c r="AG913" s="304"/>
      <c r="AH913" s="158"/>
      <c r="AI913" s="158"/>
      <c r="AJ913" s="304"/>
      <c r="AK913" s="304"/>
      <c r="AL913" s="158"/>
      <c r="AM913" s="158"/>
      <c r="AN913" s="158"/>
      <c r="AO913" s="158"/>
      <c r="AP913" s="158"/>
      <c r="AQ913" s="158"/>
      <c r="AR913" s="158"/>
      <c r="AS913" s="158"/>
      <c r="AT913" s="158"/>
      <c r="AU913" s="158"/>
      <c r="AV913" s="158"/>
      <c r="AW913" s="158"/>
      <c r="AX913" s="158"/>
      <c r="AY913" s="158"/>
      <c r="AZ913" s="158"/>
      <c r="BA913" s="158"/>
      <c r="BB913" s="158"/>
      <c r="BC913" s="158"/>
      <c r="BD913" s="158"/>
      <c r="BE913" s="158"/>
      <c r="BF913" s="158"/>
      <c r="BG913" s="158"/>
      <c r="BH913" s="158"/>
      <c r="BI913" s="158"/>
      <c r="BJ913" s="158"/>
      <c r="BK913" s="158"/>
      <c r="BL913" s="158"/>
      <c r="BM913" s="158"/>
      <c r="BN913" s="158"/>
      <c r="BO913" s="158"/>
      <c r="BP913" s="158"/>
      <c r="BQ913" s="158"/>
      <c r="BR913" s="158"/>
      <c r="BS913" s="158"/>
      <c r="BT913" s="158"/>
      <c r="BU913" s="14"/>
      <c r="BV913" s="14"/>
      <c r="BW913" s="14"/>
      <c r="BX913" s="14"/>
      <c r="BY913" s="14"/>
      <c r="BZ913" s="14"/>
      <c r="CA913" s="14"/>
      <c r="CB913" s="14"/>
    </row>
    <row r="914" spans="1:80" ht="20.100000000000001" customHeight="1" x14ac:dyDescent="0.25">
      <c r="A914" s="23">
        <v>12973</v>
      </c>
      <c r="B914" s="24" t="s">
        <v>742</v>
      </c>
      <c r="C914" s="24" t="s">
        <v>1418</v>
      </c>
      <c r="D914" s="24"/>
      <c r="E914" s="66" t="s">
        <v>120</v>
      </c>
      <c r="F914" s="66" t="s">
        <v>121</v>
      </c>
      <c r="G914" s="64">
        <v>30</v>
      </c>
      <c r="H914" s="64">
        <v>6</v>
      </c>
      <c r="I914" s="66" t="s">
        <v>176</v>
      </c>
      <c r="J914" s="72">
        <v>0.04</v>
      </c>
      <c r="K914" s="24" t="s">
        <v>257</v>
      </c>
      <c r="L914" s="24" t="s">
        <v>161</v>
      </c>
      <c r="M914" s="24"/>
      <c r="N914" s="24" t="s">
        <v>125</v>
      </c>
      <c r="O914" s="24" t="str">
        <f t="shared" si="73"/>
        <v>TAGETES LEMONII Tangerine Marigold</v>
      </c>
      <c r="P914" s="54">
        <v>914</v>
      </c>
      <c r="Q914" s="54">
        <v>6</v>
      </c>
      <c r="R914" s="20">
        <f t="shared" ref="R914:R978" si="74">IF(INT(S914)*10=S914*10,,"ERREUR")</f>
        <v>0</v>
      </c>
      <c r="S914" s="20">
        <f t="shared" ref="S914:S978" si="75">T914/G914</f>
        <v>0</v>
      </c>
      <c r="T914" s="20">
        <f t="shared" ref="T914:T978" si="76">SUM(U914:BT914)</f>
        <v>0</v>
      </c>
      <c r="U914" s="241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304"/>
      <c r="AG914" s="304"/>
      <c r="AH914" s="44"/>
      <c r="AI914" s="44"/>
      <c r="AJ914" s="304"/>
      <c r="AK914" s="30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14"/>
      <c r="BV914" s="14"/>
      <c r="BW914" s="14"/>
      <c r="BX914" s="14"/>
      <c r="BY914" s="14"/>
      <c r="BZ914" s="14"/>
      <c r="CA914" s="14"/>
      <c r="CB914" s="14"/>
    </row>
    <row r="915" spans="1:80" ht="20.100000000000001" customHeight="1" x14ac:dyDescent="0.25">
      <c r="A915" s="125">
        <v>2976</v>
      </c>
      <c r="B915" s="126" t="s">
        <v>743</v>
      </c>
      <c r="C915" s="126" t="s">
        <v>744</v>
      </c>
      <c r="D915" s="126"/>
      <c r="E915" s="127" t="s">
        <v>120</v>
      </c>
      <c r="F915" s="127" t="s">
        <v>121</v>
      </c>
      <c r="G915" s="128">
        <v>30</v>
      </c>
      <c r="H915" s="128">
        <v>6</v>
      </c>
      <c r="I915" s="127" t="s">
        <v>176</v>
      </c>
      <c r="J915" s="129"/>
      <c r="K915" s="126" t="s">
        <v>257</v>
      </c>
      <c r="L915" s="126" t="s">
        <v>161</v>
      </c>
      <c r="M915" s="126"/>
      <c r="N915" s="126" t="s">
        <v>125</v>
      </c>
      <c r="O915" s="126" t="str">
        <f t="shared" si="73"/>
        <v>THUNBERGIA ALATA Lemon</v>
      </c>
      <c r="P915" s="130">
        <v>915</v>
      </c>
      <c r="Q915" s="130">
        <v>6</v>
      </c>
      <c r="R915" s="20">
        <f t="shared" si="74"/>
        <v>0</v>
      </c>
      <c r="S915" s="20">
        <f t="shared" si="75"/>
        <v>0</v>
      </c>
      <c r="T915" s="20">
        <f t="shared" si="76"/>
        <v>0</v>
      </c>
      <c r="U915" s="242"/>
      <c r="V915" s="158"/>
      <c r="W915" s="158"/>
      <c r="X915" s="158"/>
      <c r="Y915" s="158"/>
      <c r="Z915" s="158"/>
      <c r="AA915" s="158"/>
      <c r="AB915" s="158"/>
      <c r="AC915" s="158"/>
      <c r="AD915" s="158"/>
      <c r="AE915" s="158"/>
      <c r="AF915" s="304"/>
      <c r="AG915" s="304"/>
      <c r="AH915" s="158"/>
      <c r="AI915" s="158"/>
      <c r="AJ915" s="304"/>
      <c r="AK915" s="304"/>
      <c r="AL915" s="158"/>
      <c r="AM915" s="158"/>
      <c r="AN915" s="158"/>
      <c r="AO915" s="158"/>
      <c r="AP915" s="158"/>
      <c r="AQ915" s="158"/>
      <c r="AR915" s="158"/>
      <c r="AS915" s="158"/>
      <c r="AT915" s="158"/>
      <c r="AU915" s="158"/>
      <c r="AV915" s="158"/>
      <c r="AW915" s="158"/>
      <c r="AX915" s="158"/>
      <c r="AY915" s="158"/>
      <c r="AZ915" s="158"/>
      <c r="BA915" s="158"/>
      <c r="BB915" s="158"/>
      <c r="BC915" s="158"/>
      <c r="BD915" s="158"/>
      <c r="BE915" s="158"/>
      <c r="BF915" s="158"/>
      <c r="BG915" s="158"/>
      <c r="BH915" s="158"/>
      <c r="BI915" s="158"/>
      <c r="BJ915" s="158"/>
      <c r="BK915" s="158"/>
      <c r="BL915" s="158"/>
      <c r="BM915" s="158"/>
      <c r="BN915" s="158"/>
      <c r="BO915" s="158"/>
      <c r="BP915" s="158"/>
      <c r="BQ915" s="158"/>
      <c r="BR915" s="158"/>
      <c r="BS915" s="158"/>
      <c r="BT915" s="158"/>
      <c r="BU915" s="14"/>
      <c r="BV915" s="14"/>
      <c r="BW915" s="14"/>
      <c r="BX915" s="14"/>
      <c r="BY915" s="14"/>
      <c r="BZ915" s="14"/>
      <c r="CA915" s="14"/>
      <c r="CB915" s="14"/>
    </row>
    <row r="916" spans="1:80" ht="20.100000000000001" customHeight="1" x14ac:dyDescent="0.25">
      <c r="A916" s="23">
        <v>2842</v>
      </c>
      <c r="B916" s="24" t="s">
        <v>743</v>
      </c>
      <c r="C916" s="24" t="s">
        <v>1419</v>
      </c>
      <c r="D916" s="24"/>
      <c r="E916" s="66" t="s">
        <v>120</v>
      </c>
      <c r="F916" s="66" t="s">
        <v>121</v>
      </c>
      <c r="G916" s="64">
        <v>30</v>
      </c>
      <c r="H916" s="64">
        <v>6</v>
      </c>
      <c r="I916" s="66" t="s">
        <v>176</v>
      </c>
      <c r="J916" s="72"/>
      <c r="K916" s="24" t="s">
        <v>257</v>
      </c>
      <c r="L916" s="24" t="s">
        <v>161</v>
      </c>
      <c r="M916" s="24"/>
      <c r="N916" s="24" t="s">
        <v>125</v>
      </c>
      <c r="O916" s="24" t="str">
        <f t="shared" si="73"/>
        <v>THUNBERGIA ALATA Orange Beauty</v>
      </c>
      <c r="P916" s="54">
        <v>916</v>
      </c>
      <c r="Q916" s="54">
        <v>6</v>
      </c>
      <c r="R916" s="20">
        <f t="shared" si="74"/>
        <v>0</v>
      </c>
      <c r="S916" s="20">
        <f t="shared" si="75"/>
        <v>0</v>
      </c>
      <c r="T916" s="20">
        <f t="shared" si="76"/>
        <v>0</v>
      </c>
      <c r="U916" s="241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304"/>
      <c r="AG916" s="304"/>
      <c r="AH916" s="44"/>
      <c r="AI916" s="44"/>
      <c r="AJ916" s="304"/>
      <c r="AK916" s="30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14"/>
      <c r="BV916" s="14"/>
      <c r="BW916" s="14"/>
      <c r="BX916" s="14"/>
      <c r="BY916" s="14"/>
      <c r="BZ916" s="14"/>
      <c r="CA916" s="14"/>
      <c r="CB916" s="14"/>
    </row>
    <row r="917" spans="1:80" ht="20.100000000000001" customHeight="1" x14ac:dyDescent="0.25">
      <c r="A917" s="125">
        <v>25212</v>
      </c>
      <c r="B917" s="126" t="s">
        <v>743</v>
      </c>
      <c r="C917" s="126" t="s">
        <v>1420</v>
      </c>
      <c r="D917" s="126"/>
      <c r="E917" s="127" t="s">
        <v>120</v>
      </c>
      <c r="F917" s="127" t="s">
        <v>121</v>
      </c>
      <c r="G917" s="128">
        <v>30</v>
      </c>
      <c r="H917" s="128">
        <v>6</v>
      </c>
      <c r="I917" s="127" t="s">
        <v>176</v>
      </c>
      <c r="J917" s="129">
        <v>6.5000000000000002E-2</v>
      </c>
      <c r="K917" s="126" t="s">
        <v>257</v>
      </c>
      <c r="L917" s="126" t="s">
        <v>161</v>
      </c>
      <c r="M917" s="126"/>
      <c r="N917" s="126" t="s">
        <v>125</v>
      </c>
      <c r="O917" s="126" t="str">
        <f t="shared" si="73"/>
        <v>THUNBERGIA ALATA Sunny Susy Amber Stripe</v>
      </c>
      <c r="P917" s="130">
        <v>917</v>
      </c>
      <c r="Q917" s="130">
        <v>6</v>
      </c>
      <c r="R917" s="20">
        <f t="shared" si="74"/>
        <v>0</v>
      </c>
      <c r="S917" s="20">
        <f t="shared" si="75"/>
        <v>0</v>
      </c>
      <c r="T917" s="20">
        <f t="shared" si="76"/>
        <v>0</v>
      </c>
      <c r="U917" s="242"/>
      <c r="V917" s="158"/>
      <c r="W917" s="158"/>
      <c r="X917" s="158"/>
      <c r="Y917" s="158"/>
      <c r="Z917" s="158"/>
      <c r="AA917" s="158"/>
      <c r="AB917" s="158"/>
      <c r="AC917" s="158"/>
      <c r="AD917" s="158"/>
      <c r="AE917" s="158"/>
      <c r="AF917" s="304"/>
      <c r="AG917" s="304"/>
      <c r="AH917" s="158"/>
      <c r="AI917" s="158"/>
      <c r="AJ917" s="304"/>
      <c r="AK917" s="304"/>
      <c r="AL917" s="158"/>
      <c r="AM917" s="158"/>
      <c r="AN917" s="158"/>
      <c r="AO917" s="158"/>
      <c r="AP917" s="158"/>
      <c r="AQ917" s="158"/>
      <c r="AR917" s="158"/>
      <c r="AS917" s="158"/>
      <c r="AT917" s="158"/>
      <c r="AU917" s="158"/>
      <c r="AV917" s="158"/>
      <c r="AW917" s="158"/>
      <c r="AX917" s="158"/>
      <c r="AY917" s="158"/>
      <c r="AZ917" s="158"/>
      <c r="BA917" s="158"/>
      <c r="BB917" s="158"/>
      <c r="BC917" s="158"/>
      <c r="BD917" s="158"/>
      <c r="BE917" s="158"/>
      <c r="BF917" s="158"/>
      <c r="BG917" s="158"/>
      <c r="BH917" s="158"/>
      <c r="BI917" s="158"/>
      <c r="BJ917" s="158"/>
      <c r="BK917" s="158"/>
      <c r="BL917" s="158"/>
      <c r="BM917" s="158"/>
      <c r="BN917" s="158"/>
      <c r="BO917" s="158"/>
      <c r="BP917" s="158"/>
      <c r="BQ917" s="158"/>
      <c r="BR917" s="158"/>
      <c r="BS917" s="158"/>
      <c r="BT917" s="158"/>
      <c r="BU917" s="14"/>
      <c r="BV917" s="14"/>
      <c r="BW917" s="14"/>
      <c r="BX917" s="14"/>
      <c r="BY917" s="14"/>
      <c r="BZ917" s="14"/>
      <c r="CA917" s="14"/>
      <c r="CB917" s="14"/>
    </row>
    <row r="918" spans="1:80" ht="20.100000000000001" customHeight="1" x14ac:dyDescent="0.25">
      <c r="A918" s="23">
        <v>22991</v>
      </c>
      <c r="B918" s="24" t="s">
        <v>743</v>
      </c>
      <c r="C918" s="24" t="s">
        <v>1421</v>
      </c>
      <c r="D918" s="24"/>
      <c r="E918" s="66" t="s">
        <v>120</v>
      </c>
      <c r="F918" s="66" t="s">
        <v>121</v>
      </c>
      <c r="G918" s="64">
        <v>30</v>
      </c>
      <c r="H918" s="64">
        <v>6</v>
      </c>
      <c r="I918" s="66" t="s">
        <v>176</v>
      </c>
      <c r="J918" s="72">
        <v>6.5000000000000002E-2</v>
      </c>
      <c r="K918" s="24" t="s">
        <v>257</v>
      </c>
      <c r="L918" s="24" t="s">
        <v>161</v>
      </c>
      <c r="M918" s="24"/>
      <c r="N918" s="24" t="s">
        <v>125</v>
      </c>
      <c r="O918" s="24" t="str">
        <f t="shared" si="73"/>
        <v>THUNBERGIA ALATA Sunny Susy Rose Sensation</v>
      </c>
      <c r="P918" s="54">
        <v>918</v>
      </c>
      <c r="Q918" s="54">
        <v>6</v>
      </c>
      <c r="R918" s="20">
        <f t="shared" si="74"/>
        <v>0</v>
      </c>
      <c r="S918" s="20">
        <f t="shared" si="75"/>
        <v>0</v>
      </c>
      <c r="T918" s="20">
        <f t="shared" si="76"/>
        <v>0</v>
      </c>
      <c r="U918" s="241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304"/>
      <c r="AG918" s="304"/>
      <c r="AH918" s="44"/>
      <c r="AI918" s="44"/>
      <c r="AJ918" s="304"/>
      <c r="AK918" s="30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14"/>
      <c r="BV918" s="14"/>
      <c r="BW918" s="14"/>
      <c r="BX918" s="14"/>
      <c r="BY918" s="14"/>
      <c r="BZ918" s="14"/>
      <c r="CA918" s="14"/>
      <c r="CB918" s="14"/>
    </row>
    <row r="919" spans="1:80" ht="20.100000000000001" customHeight="1" x14ac:dyDescent="0.25">
      <c r="A919" s="125">
        <v>14067</v>
      </c>
      <c r="B919" s="126" t="s">
        <v>743</v>
      </c>
      <c r="C919" s="126" t="s">
        <v>233</v>
      </c>
      <c r="D919" s="126"/>
      <c r="E919" s="127" t="s">
        <v>120</v>
      </c>
      <c r="F919" s="127" t="s">
        <v>121</v>
      </c>
      <c r="G919" s="128">
        <v>30</v>
      </c>
      <c r="H919" s="128">
        <v>6</v>
      </c>
      <c r="I919" s="127" t="s">
        <v>176</v>
      </c>
      <c r="J919" s="129">
        <v>3.3000000000000002E-2</v>
      </c>
      <c r="K919" s="126" t="s">
        <v>257</v>
      </c>
      <c r="L919" s="126" t="s">
        <v>161</v>
      </c>
      <c r="M919" s="126"/>
      <c r="N919" s="126" t="s">
        <v>125</v>
      </c>
      <c r="O919" s="126" t="str">
        <f t="shared" si="73"/>
        <v>THUNBERGIA ALATA Variés</v>
      </c>
      <c r="P919" s="130">
        <v>919</v>
      </c>
      <c r="Q919" s="130">
        <v>6</v>
      </c>
      <c r="R919" s="20">
        <f t="shared" ref="R919" si="77">IF(INT(S919)*10=S919*10,,"ERREUR")</f>
        <v>0</v>
      </c>
      <c r="S919" s="20">
        <f t="shared" ref="S919" si="78">T919/G919</f>
        <v>0</v>
      </c>
      <c r="T919" s="20">
        <f t="shared" ref="T919" si="79">SUM(U919:BT919)</f>
        <v>0</v>
      </c>
      <c r="U919" s="242"/>
      <c r="V919" s="158"/>
      <c r="W919" s="158"/>
      <c r="X919" s="158"/>
      <c r="Y919" s="158"/>
      <c r="Z919" s="158"/>
      <c r="AA919" s="158"/>
      <c r="AB919" s="158"/>
      <c r="AC919" s="158"/>
      <c r="AD919" s="158"/>
      <c r="AE919" s="158"/>
      <c r="AF919" s="304"/>
      <c r="AG919" s="304"/>
      <c r="AH919" s="158"/>
      <c r="AI919" s="158"/>
      <c r="AJ919" s="304"/>
      <c r="AK919" s="304"/>
      <c r="AL919" s="158"/>
      <c r="AM919" s="158"/>
      <c r="AN919" s="158"/>
      <c r="AO919" s="158"/>
      <c r="AP919" s="158"/>
      <c r="AQ919" s="158"/>
      <c r="AR919" s="158"/>
      <c r="AS919" s="158"/>
      <c r="AT919" s="158"/>
      <c r="AU919" s="158"/>
      <c r="AV919" s="158"/>
      <c r="AW919" s="158"/>
      <c r="AX919" s="158"/>
      <c r="AY919" s="158"/>
      <c r="AZ919" s="158"/>
      <c r="BA919" s="158"/>
      <c r="BB919" s="158"/>
      <c r="BC919" s="158"/>
      <c r="BD919" s="158"/>
      <c r="BE919" s="158"/>
      <c r="BF919" s="158"/>
      <c r="BG919" s="158"/>
      <c r="BH919" s="158"/>
      <c r="BI919" s="158"/>
      <c r="BJ919" s="158"/>
      <c r="BK919" s="158"/>
      <c r="BL919" s="158"/>
      <c r="BM919" s="158"/>
      <c r="BN919" s="158"/>
      <c r="BO919" s="158"/>
      <c r="BP919" s="158"/>
      <c r="BQ919" s="158"/>
      <c r="BR919" s="158"/>
      <c r="BS919" s="158"/>
      <c r="BT919" s="158"/>
      <c r="BU919" s="14"/>
      <c r="BV919" s="14"/>
      <c r="BW919" s="14"/>
      <c r="BX919" s="14"/>
      <c r="BY919" s="14"/>
      <c r="BZ919" s="14"/>
      <c r="CA919" s="14"/>
      <c r="CB919" s="14"/>
    </row>
    <row r="920" spans="1:80" ht="20.100000000000001" customHeight="1" x14ac:dyDescent="0.25">
      <c r="A920" s="23">
        <v>3896</v>
      </c>
      <c r="B920" s="24" t="s">
        <v>745</v>
      </c>
      <c r="C920" s="24" t="s">
        <v>746</v>
      </c>
      <c r="D920" s="24" t="s">
        <v>1641</v>
      </c>
      <c r="E920" s="66" t="s">
        <v>120</v>
      </c>
      <c r="F920" s="66" t="s">
        <v>121</v>
      </c>
      <c r="G920" s="64">
        <v>30</v>
      </c>
      <c r="H920" s="64">
        <v>6</v>
      </c>
      <c r="I920" s="66" t="s">
        <v>131</v>
      </c>
      <c r="J920" s="72">
        <v>4.4999999999999998E-2</v>
      </c>
      <c r="K920" s="24" t="s">
        <v>257</v>
      </c>
      <c r="L920" s="24" t="s">
        <v>161</v>
      </c>
      <c r="M920" s="24"/>
      <c r="N920" s="24" t="s">
        <v>125</v>
      </c>
      <c r="O920" s="24" t="str">
        <f t="shared" si="73"/>
        <v xml:space="preserve">TORENIA MOON Blue moon dan </v>
      </c>
      <c r="P920" s="54">
        <v>920</v>
      </c>
      <c r="Q920" s="54">
        <v>6</v>
      </c>
      <c r="R920" s="20">
        <f t="shared" si="74"/>
        <v>0</v>
      </c>
      <c r="S920" s="20">
        <f t="shared" si="75"/>
        <v>0</v>
      </c>
      <c r="T920" s="20">
        <f t="shared" si="76"/>
        <v>0</v>
      </c>
      <c r="U920" s="303"/>
      <c r="V920" s="304"/>
      <c r="W920" s="304"/>
      <c r="X920" s="304"/>
      <c r="Y920" s="304"/>
      <c r="Z920" s="304"/>
      <c r="AA920" s="304"/>
      <c r="AB920" s="304"/>
      <c r="AC920" s="304"/>
      <c r="AD920" s="304"/>
      <c r="AE920" s="304"/>
      <c r="AF920" s="304"/>
      <c r="AG920" s="304"/>
      <c r="AH920" s="304"/>
      <c r="AI920" s="304"/>
      <c r="AJ920" s="304"/>
      <c r="AK920" s="30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14"/>
      <c r="BV920" s="14"/>
      <c r="BW920" s="14"/>
      <c r="BX920" s="14"/>
      <c r="BY920" s="14"/>
      <c r="BZ920" s="14"/>
      <c r="CA920" s="14"/>
      <c r="CB920" s="14"/>
    </row>
    <row r="921" spans="1:80" ht="20.100000000000001" customHeight="1" x14ac:dyDescent="0.25">
      <c r="A921" s="125">
        <v>3886</v>
      </c>
      <c r="B921" s="126" t="s">
        <v>745</v>
      </c>
      <c r="C921" s="126" t="s">
        <v>747</v>
      </c>
      <c r="D921" s="126" t="s">
        <v>1641</v>
      </c>
      <c r="E921" s="127" t="s">
        <v>120</v>
      </c>
      <c r="F921" s="127" t="s">
        <v>121</v>
      </c>
      <c r="G921" s="128">
        <v>30</v>
      </c>
      <c r="H921" s="128">
        <v>6</v>
      </c>
      <c r="I921" s="127" t="s">
        <v>131</v>
      </c>
      <c r="J921" s="129">
        <v>0.05</v>
      </c>
      <c r="K921" s="126" t="s">
        <v>257</v>
      </c>
      <c r="L921" s="126" t="s">
        <v>161</v>
      </c>
      <c r="M921" s="126"/>
      <c r="N921" s="126" t="s">
        <v>125</v>
      </c>
      <c r="O921" s="126" t="str">
        <f t="shared" si="73"/>
        <v xml:space="preserve">TORENIA MOON Yellow moon dan </v>
      </c>
      <c r="P921" s="130">
        <v>921</v>
      </c>
      <c r="Q921" s="130">
        <v>6</v>
      </c>
      <c r="R921" s="20">
        <f t="shared" si="74"/>
        <v>0</v>
      </c>
      <c r="S921" s="20">
        <f t="shared" si="75"/>
        <v>0</v>
      </c>
      <c r="T921" s="20">
        <f t="shared" si="76"/>
        <v>0</v>
      </c>
      <c r="U921" s="303"/>
      <c r="V921" s="304"/>
      <c r="W921" s="304"/>
      <c r="X921" s="304"/>
      <c r="Y921" s="304"/>
      <c r="Z921" s="304"/>
      <c r="AA921" s="304"/>
      <c r="AB921" s="304"/>
      <c r="AC921" s="304"/>
      <c r="AD921" s="304"/>
      <c r="AE921" s="304"/>
      <c r="AF921" s="304"/>
      <c r="AG921" s="304"/>
      <c r="AH921" s="304"/>
      <c r="AI921" s="304"/>
      <c r="AJ921" s="304"/>
      <c r="AK921" s="304"/>
      <c r="AL921" s="158"/>
      <c r="AM921" s="158"/>
      <c r="AN921" s="158"/>
      <c r="AO921" s="158"/>
      <c r="AP921" s="158"/>
      <c r="AQ921" s="158"/>
      <c r="AR921" s="158"/>
      <c r="AS921" s="158"/>
      <c r="AT921" s="158"/>
      <c r="AU921" s="158"/>
      <c r="AV921" s="158"/>
      <c r="AW921" s="158"/>
      <c r="AX921" s="158"/>
      <c r="AY921" s="158"/>
      <c r="AZ921" s="158"/>
      <c r="BA921" s="158"/>
      <c r="BB921" s="158"/>
      <c r="BC921" s="158"/>
      <c r="BD921" s="158"/>
      <c r="BE921" s="158"/>
      <c r="BF921" s="158"/>
      <c r="BG921" s="158"/>
      <c r="BH921" s="158"/>
      <c r="BI921" s="158"/>
      <c r="BJ921" s="158"/>
      <c r="BK921" s="158"/>
      <c r="BL921" s="158"/>
      <c r="BM921" s="158"/>
      <c r="BN921" s="158"/>
      <c r="BO921" s="158"/>
      <c r="BP921" s="158"/>
      <c r="BQ921" s="158"/>
      <c r="BR921" s="158"/>
      <c r="BS921" s="158"/>
      <c r="BT921" s="158"/>
      <c r="BU921" s="14"/>
      <c r="BV921" s="14"/>
      <c r="BW921" s="14"/>
      <c r="BX921" s="14"/>
      <c r="BY921" s="14"/>
      <c r="BZ921" s="14"/>
      <c r="CA921" s="14"/>
      <c r="CB921" s="14"/>
    </row>
    <row r="922" spans="1:80" ht="20.100000000000001" customHeight="1" x14ac:dyDescent="0.25">
      <c r="A922" s="23">
        <v>10572</v>
      </c>
      <c r="B922" s="24" t="s">
        <v>748</v>
      </c>
      <c r="C922" s="24" t="s">
        <v>1422</v>
      </c>
      <c r="D922" s="24"/>
      <c r="E922" s="66" t="s">
        <v>120</v>
      </c>
      <c r="F922" s="66" t="s">
        <v>121</v>
      </c>
      <c r="G922" s="64">
        <v>30</v>
      </c>
      <c r="H922" s="64">
        <v>6</v>
      </c>
      <c r="I922" s="66" t="s">
        <v>122</v>
      </c>
      <c r="J922" s="72"/>
      <c r="K922" s="24" t="s">
        <v>257</v>
      </c>
      <c r="L922" s="24" t="s">
        <v>136</v>
      </c>
      <c r="M922" s="24"/>
      <c r="N922" s="24" t="s">
        <v>125</v>
      </c>
      <c r="O922" s="24" t="str">
        <f t="shared" si="73"/>
        <v>TRADESCANTIA fluminensis Quicksilver</v>
      </c>
      <c r="P922" s="54">
        <v>922</v>
      </c>
      <c r="Q922" s="54">
        <v>6</v>
      </c>
      <c r="R922" s="20">
        <f t="shared" si="74"/>
        <v>0</v>
      </c>
      <c r="S922" s="20">
        <f t="shared" si="75"/>
        <v>0</v>
      </c>
      <c r="T922" s="20">
        <f t="shared" si="76"/>
        <v>0</v>
      </c>
      <c r="U922" s="241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304"/>
      <c r="AG922" s="304"/>
      <c r="AH922" s="44"/>
      <c r="AI922" s="44"/>
      <c r="AJ922" s="304"/>
      <c r="AK922" s="30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14"/>
      <c r="BV922" s="14"/>
      <c r="BW922" s="14"/>
      <c r="BX922" s="14"/>
      <c r="BY922" s="14"/>
      <c r="BZ922" s="14"/>
      <c r="CA922" s="14"/>
      <c r="CB922" s="14"/>
    </row>
    <row r="923" spans="1:80" ht="20.100000000000001" customHeight="1" x14ac:dyDescent="0.25">
      <c r="A923" s="125">
        <v>10571</v>
      </c>
      <c r="B923" s="126" t="s">
        <v>748</v>
      </c>
      <c r="C923" s="126" t="s">
        <v>1423</v>
      </c>
      <c r="D923" s="126"/>
      <c r="E923" s="127" t="s">
        <v>120</v>
      </c>
      <c r="F923" s="127" t="s">
        <v>121</v>
      </c>
      <c r="G923" s="128">
        <v>30</v>
      </c>
      <c r="H923" s="128">
        <v>7</v>
      </c>
      <c r="I923" s="127" t="s">
        <v>122</v>
      </c>
      <c r="J923" s="129"/>
      <c r="K923" s="126" t="s">
        <v>257</v>
      </c>
      <c r="L923" s="126" t="s">
        <v>136</v>
      </c>
      <c r="M923" s="126"/>
      <c r="N923" s="126" t="s">
        <v>125</v>
      </c>
      <c r="O923" s="126" t="str">
        <f t="shared" si="73"/>
        <v>TRADESCANTIA pallida Purple</v>
      </c>
      <c r="P923" s="130">
        <v>923</v>
      </c>
      <c r="Q923" s="130">
        <v>7</v>
      </c>
      <c r="R923" s="20">
        <f t="shared" si="74"/>
        <v>0</v>
      </c>
      <c r="S923" s="20">
        <f t="shared" si="75"/>
        <v>0</v>
      </c>
      <c r="T923" s="20">
        <f t="shared" si="76"/>
        <v>0</v>
      </c>
      <c r="U923" s="242"/>
      <c r="V923" s="158"/>
      <c r="W923" s="158"/>
      <c r="X923" s="158"/>
      <c r="Y923" s="158"/>
      <c r="Z923" s="158"/>
      <c r="AA923" s="158"/>
      <c r="AB923" s="158"/>
      <c r="AC923" s="158"/>
      <c r="AD923" s="158"/>
      <c r="AE923" s="158"/>
      <c r="AF923" s="304"/>
      <c r="AG923" s="304"/>
      <c r="AH923" s="158"/>
      <c r="AI923" s="158"/>
      <c r="AJ923" s="304"/>
      <c r="AK923" s="304"/>
      <c r="AL923" s="158"/>
      <c r="AM923" s="158"/>
      <c r="AN923" s="158"/>
      <c r="AO923" s="158"/>
      <c r="AP923" s="158"/>
      <c r="AQ923" s="158"/>
      <c r="AR923" s="158"/>
      <c r="AS923" s="158"/>
      <c r="AT923" s="158"/>
      <c r="AU923" s="158"/>
      <c r="AV923" s="158"/>
      <c r="AW923" s="158"/>
      <c r="AX923" s="158"/>
      <c r="AY923" s="158"/>
      <c r="AZ923" s="158"/>
      <c r="BA923" s="158"/>
      <c r="BB923" s="158"/>
      <c r="BC923" s="158"/>
      <c r="BD923" s="158"/>
      <c r="BE923" s="158"/>
      <c r="BF923" s="158"/>
      <c r="BG923" s="158"/>
      <c r="BH923" s="158"/>
      <c r="BI923" s="158"/>
      <c r="BJ923" s="158"/>
      <c r="BK923" s="158"/>
      <c r="BL923" s="158"/>
      <c r="BM923" s="158"/>
      <c r="BN923" s="158"/>
      <c r="BO923" s="158"/>
      <c r="BP923" s="158"/>
      <c r="BQ923" s="158"/>
      <c r="BR923" s="158"/>
      <c r="BS923" s="158"/>
      <c r="BT923" s="158"/>
      <c r="BU923" s="14"/>
      <c r="BV923" s="14"/>
      <c r="BW923" s="14"/>
      <c r="BX923" s="14"/>
      <c r="BY923" s="14"/>
      <c r="BZ923" s="14"/>
      <c r="CA923" s="14"/>
      <c r="CB923" s="14"/>
    </row>
    <row r="924" spans="1:80" ht="20.100000000000001" customHeight="1" x14ac:dyDescent="0.25">
      <c r="A924" s="23">
        <v>23804</v>
      </c>
      <c r="B924" s="24" t="s">
        <v>748</v>
      </c>
      <c r="C924" s="24" t="s">
        <v>1424</v>
      </c>
      <c r="D924" s="24"/>
      <c r="E924" s="66" t="s">
        <v>120</v>
      </c>
      <c r="F924" s="66" t="s">
        <v>121</v>
      </c>
      <c r="G924" s="64">
        <v>30</v>
      </c>
      <c r="H924" s="64">
        <v>6</v>
      </c>
      <c r="I924" s="66" t="s">
        <v>120</v>
      </c>
      <c r="J924" s="72"/>
      <c r="K924" s="24" t="s">
        <v>257</v>
      </c>
      <c r="L924" s="24" t="s">
        <v>136</v>
      </c>
      <c r="M924" s="24"/>
      <c r="N924" s="24" t="s">
        <v>125</v>
      </c>
      <c r="O924" s="24" t="str">
        <f t="shared" si="73"/>
        <v>TRADESCANTIA zebrina Pendula</v>
      </c>
      <c r="P924" s="54">
        <v>924</v>
      </c>
      <c r="Q924" s="54">
        <v>6</v>
      </c>
      <c r="R924" s="20">
        <f t="shared" si="74"/>
        <v>0</v>
      </c>
      <c r="S924" s="20">
        <f t="shared" si="75"/>
        <v>0</v>
      </c>
      <c r="T924" s="20">
        <f t="shared" si="76"/>
        <v>0</v>
      </c>
      <c r="U924" s="241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304"/>
      <c r="AG924" s="304"/>
      <c r="AH924" s="44"/>
      <c r="AI924" s="44"/>
      <c r="AJ924" s="304"/>
      <c r="AK924" s="30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14"/>
      <c r="BV924" s="14"/>
      <c r="BW924" s="14"/>
      <c r="BX924" s="14"/>
      <c r="BY924" s="14"/>
      <c r="BZ924" s="14"/>
      <c r="CA924" s="14"/>
      <c r="CB924" s="14"/>
    </row>
    <row r="925" spans="1:80" ht="20.100000000000001" customHeight="1" x14ac:dyDescent="0.25">
      <c r="A925" s="151"/>
      <c r="B925" s="152" t="s">
        <v>749</v>
      </c>
      <c r="C925" s="153"/>
      <c r="D925" s="153"/>
      <c r="E925" s="154"/>
      <c r="F925" s="154"/>
      <c r="G925" s="154"/>
      <c r="H925" s="267"/>
      <c r="I925" s="154"/>
      <c r="J925" s="155"/>
      <c r="K925" s="153"/>
      <c r="L925" s="153" t="s">
        <v>593</v>
      </c>
      <c r="M925" s="153"/>
      <c r="N925" s="153"/>
      <c r="O925" s="153" t="str">
        <f t="shared" si="73"/>
        <v xml:space="preserve">V </v>
      </c>
      <c r="P925" s="156">
        <v>925</v>
      </c>
      <c r="Q925" s="156"/>
      <c r="R925" s="20"/>
      <c r="S925" s="20"/>
      <c r="T925" s="20"/>
      <c r="U925" s="508"/>
      <c r="V925" s="509"/>
      <c r="W925" s="509"/>
      <c r="X925" s="509"/>
      <c r="Y925" s="509"/>
      <c r="Z925" s="509"/>
      <c r="AA925" s="509"/>
      <c r="AB925" s="509"/>
      <c r="AC925" s="509"/>
      <c r="AD925" s="509"/>
      <c r="AE925" s="509"/>
      <c r="AF925" s="509"/>
      <c r="AG925" s="509"/>
      <c r="AH925" s="509"/>
      <c r="AI925" s="509"/>
      <c r="AJ925" s="509"/>
      <c r="AK925" s="509"/>
      <c r="AL925" s="509"/>
      <c r="AM925" s="509"/>
      <c r="AN925" s="509"/>
      <c r="AO925" s="509"/>
      <c r="AP925" s="509"/>
      <c r="AQ925" s="509"/>
      <c r="AR925" s="509"/>
      <c r="AS925" s="509"/>
      <c r="AT925" s="509"/>
      <c r="AU925" s="509"/>
      <c r="AV925" s="509"/>
      <c r="AW925" s="509"/>
      <c r="AX925" s="509"/>
      <c r="AY925" s="509"/>
      <c r="AZ925" s="509"/>
      <c r="BA925" s="509"/>
      <c r="BB925" s="509"/>
      <c r="BC925" s="509"/>
      <c r="BD925" s="509"/>
      <c r="BE925" s="509"/>
      <c r="BF925" s="509"/>
      <c r="BG925" s="509"/>
      <c r="BH925" s="509"/>
      <c r="BI925" s="509"/>
      <c r="BJ925" s="509"/>
      <c r="BK925" s="509"/>
      <c r="BL925" s="509"/>
      <c r="BM925" s="509"/>
      <c r="BN925" s="509"/>
      <c r="BO925" s="509"/>
      <c r="BP925" s="509"/>
      <c r="BQ925" s="509"/>
      <c r="BR925" s="509"/>
      <c r="BS925" s="509"/>
      <c r="BT925" s="509"/>
      <c r="BU925" s="14"/>
      <c r="BV925" s="14"/>
      <c r="BW925" s="14"/>
      <c r="BX925" s="14"/>
      <c r="BY925" s="14"/>
      <c r="BZ925" s="14"/>
      <c r="CA925" s="14"/>
      <c r="CB925" s="14"/>
    </row>
    <row r="926" spans="1:80" ht="20.100000000000001" customHeight="1" x14ac:dyDescent="0.25">
      <c r="A926" s="23">
        <v>325</v>
      </c>
      <c r="B926" s="24" t="s">
        <v>750</v>
      </c>
      <c r="C926" s="24" t="s">
        <v>1686</v>
      </c>
      <c r="D926" s="24"/>
      <c r="E926" s="66" t="s">
        <v>120</v>
      </c>
      <c r="F926" s="66" t="s">
        <v>121</v>
      </c>
      <c r="G926" s="64">
        <v>30</v>
      </c>
      <c r="H926" s="64">
        <v>6</v>
      </c>
      <c r="I926" s="66" t="s">
        <v>319</v>
      </c>
      <c r="J926" s="72"/>
      <c r="K926" s="24" t="s">
        <v>257</v>
      </c>
      <c r="L926" s="24" t="s">
        <v>161</v>
      </c>
      <c r="M926" s="24"/>
      <c r="N926" s="24" t="s">
        <v>125</v>
      </c>
      <c r="O926" s="24" t="str">
        <f t="shared" si="73"/>
        <v>VERVEINE VIVACE Bleue</v>
      </c>
      <c r="P926" s="54">
        <v>926</v>
      </c>
      <c r="Q926" s="54">
        <v>6</v>
      </c>
      <c r="R926" s="20">
        <f t="shared" si="74"/>
        <v>0</v>
      </c>
      <c r="S926" s="20">
        <f t="shared" si="75"/>
        <v>0</v>
      </c>
      <c r="T926" s="20">
        <f t="shared" si="76"/>
        <v>0</v>
      </c>
      <c r="U926" s="241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304"/>
      <c r="AG926" s="304"/>
      <c r="AH926" s="44"/>
      <c r="AI926" s="44"/>
      <c r="AJ926" s="304"/>
      <c r="AK926" s="30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14"/>
      <c r="BV926" s="14"/>
      <c r="BW926" s="14"/>
      <c r="BX926" s="14"/>
      <c r="BY926" s="14"/>
      <c r="BZ926" s="14"/>
      <c r="CA926" s="14"/>
      <c r="CB926" s="14"/>
    </row>
    <row r="927" spans="1:80" ht="20.100000000000001" customHeight="1" x14ac:dyDescent="0.25">
      <c r="A927" s="125">
        <v>2321</v>
      </c>
      <c r="B927" s="126" t="s">
        <v>750</v>
      </c>
      <c r="C927" s="126" t="s">
        <v>1425</v>
      </c>
      <c r="D927" s="126"/>
      <c r="E927" s="127" t="s">
        <v>120</v>
      </c>
      <c r="F927" s="127" t="s">
        <v>121</v>
      </c>
      <c r="G927" s="128">
        <v>30</v>
      </c>
      <c r="H927" s="128">
        <v>6</v>
      </c>
      <c r="I927" s="127" t="s">
        <v>319</v>
      </c>
      <c r="J927" s="129"/>
      <c r="K927" s="126" t="s">
        <v>257</v>
      </c>
      <c r="L927" s="126" t="s">
        <v>161</v>
      </c>
      <c r="M927" s="126"/>
      <c r="N927" s="126" t="s">
        <v>125</v>
      </c>
      <c r="O927" s="126" t="str">
        <f t="shared" si="73"/>
        <v>VERVEINE VIVACE Cléopatre Blanc</v>
      </c>
      <c r="P927" s="130">
        <v>927</v>
      </c>
      <c r="Q927" s="130">
        <v>6</v>
      </c>
      <c r="R927" s="20">
        <f t="shared" si="74"/>
        <v>0</v>
      </c>
      <c r="S927" s="20">
        <f t="shared" si="75"/>
        <v>0</v>
      </c>
      <c r="T927" s="20">
        <f t="shared" si="76"/>
        <v>0</v>
      </c>
      <c r="U927" s="242"/>
      <c r="V927" s="158"/>
      <c r="W927" s="158"/>
      <c r="X927" s="158"/>
      <c r="Y927" s="158"/>
      <c r="Z927" s="158"/>
      <c r="AA927" s="158"/>
      <c r="AB927" s="158"/>
      <c r="AC927" s="158"/>
      <c r="AD927" s="158"/>
      <c r="AE927" s="158"/>
      <c r="AF927" s="304"/>
      <c r="AG927" s="304"/>
      <c r="AH927" s="158"/>
      <c r="AI927" s="158"/>
      <c r="AJ927" s="304"/>
      <c r="AK927" s="304"/>
      <c r="AL927" s="158"/>
      <c r="AM927" s="158"/>
      <c r="AN927" s="158"/>
      <c r="AO927" s="158"/>
      <c r="AP927" s="158"/>
      <c r="AQ927" s="158"/>
      <c r="AR927" s="158"/>
      <c r="AS927" s="158"/>
      <c r="AT927" s="158"/>
      <c r="AU927" s="158"/>
      <c r="AV927" s="158"/>
      <c r="AW927" s="158"/>
      <c r="AX927" s="158"/>
      <c r="AY927" s="158"/>
      <c r="AZ927" s="158"/>
      <c r="BA927" s="158"/>
      <c r="BB927" s="158"/>
      <c r="BC927" s="158"/>
      <c r="BD927" s="158"/>
      <c r="BE927" s="158"/>
      <c r="BF927" s="158"/>
      <c r="BG927" s="158"/>
      <c r="BH927" s="158"/>
      <c r="BI927" s="158"/>
      <c r="BJ927" s="158"/>
      <c r="BK927" s="158"/>
      <c r="BL927" s="158"/>
      <c r="BM927" s="158"/>
      <c r="BN927" s="158"/>
      <c r="BO927" s="158"/>
      <c r="BP927" s="158"/>
      <c r="BQ927" s="158"/>
      <c r="BR927" s="158"/>
      <c r="BS927" s="158"/>
      <c r="BT927" s="158"/>
      <c r="BU927" s="14"/>
      <c r="BV927" s="14"/>
      <c r="BW927" s="14"/>
      <c r="BX927" s="14"/>
      <c r="BY927" s="14"/>
      <c r="BZ927" s="14"/>
      <c r="CA927" s="14"/>
      <c r="CB927" s="14"/>
    </row>
    <row r="928" spans="1:80" ht="20.100000000000001" customHeight="1" x14ac:dyDescent="0.25">
      <c r="A928" s="23">
        <v>327</v>
      </c>
      <c r="B928" s="24" t="s">
        <v>750</v>
      </c>
      <c r="C928" s="24" t="s">
        <v>1426</v>
      </c>
      <c r="D928" s="24"/>
      <c r="E928" s="66" t="s">
        <v>120</v>
      </c>
      <c r="F928" s="66" t="s">
        <v>121</v>
      </c>
      <c r="G928" s="64">
        <v>30</v>
      </c>
      <c r="H928" s="64">
        <v>6</v>
      </c>
      <c r="I928" s="66" t="s">
        <v>319</v>
      </c>
      <c r="J928" s="72"/>
      <c r="K928" s="24" t="s">
        <v>257</v>
      </c>
      <c r="L928" s="24" t="s">
        <v>161</v>
      </c>
      <c r="M928" s="24"/>
      <c r="N928" s="24" t="s">
        <v>125</v>
      </c>
      <c r="O928" s="24" t="str">
        <f t="shared" si="73"/>
        <v>VERVEINE VIVACE Cléopatre Saumon</v>
      </c>
      <c r="P928" s="54">
        <v>928</v>
      </c>
      <c r="Q928" s="54">
        <v>6</v>
      </c>
      <c r="R928" s="20">
        <f t="shared" si="74"/>
        <v>0</v>
      </c>
      <c r="S928" s="20">
        <f t="shared" si="75"/>
        <v>0</v>
      </c>
      <c r="T928" s="20">
        <f t="shared" si="76"/>
        <v>0</v>
      </c>
      <c r="U928" s="241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304"/>
      <c r="AG928" s="304"/>
      <c r="AH928" s="44"/>
      <c r="AI928" s="44"/>
      <c r="AJ928" s="304"/>
      <c r="AK928" s="30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14"/>
      <c r="BV928" s="14"/>
      <c r="BW928" s="14"/>
      <c r="BX928" s="14"/>
      <c r="BY928" s="14"/>
      <c r="BZ928" s="14"/>
      <c r="CA928" s="14"/>
      <c r="CB928" s="14"/>
    </row>
    <row r="929" spans="1:80" ht="20.100000000000001" customHeight="1" x14ac:dyDescent="0.25">
      <c r="A929" s="125">
        <v>1544</v>
      </c>
      <c r="B929" s="126" t="s">
        <v>750</v>
      </c>
      <c r="C929" s="126" t="s">
        <v>751</v>
      </c>
      <c r="D929" s="126" t="s">
        <v>1642</v>
      </c>
      <c r="E929" s="127" t="s">
        <v>120</v>
      </c>
      <c r="F929" s="127" t="s">
        <v>121</v>
      </c>
      <c r="G929" s="128">
        <v>30</v>
      </c>
      <c r="H929" s="128">
        <v>6</v>
      </c>
      <c r="I929" s="127" t="s">
        <v>319</v>
      </c>
      <c r="J929" s="129"/>
      <c r="K929" s="126" t="s">
        <v>257</v>
      </c>
      <c r="L929" s="126" t="s">
        <v>161</v>
      </c>
      <c r="M929" s="126"/>
      <c r="N929" s="126" t="s">
        <v>125</v>
      </c>
      <c r="O929" s="126" t="str">
        <f t="shared" si="73"/>
        <v xml:space="preserve">VERVEINE VIVACE Scarlett </v>
      </c>
      <c r="P929" s="130">
        <v>929</v>
      </c>
      <c r="Q929" s="130">
        <v>6</v>
      </c>
      <c r="R929" s="20">
        <f t="shared" si="74"/>
        <v>0</v>
      </c>
      <c r="S929" s="20">
        <f t="shared" si="75"/>
        <v>0</v>
      </c>
      <c r="T929" s="20">
        <f t="shared" si="76"/>
        <v>0</v>
      </c>
      <c r="U929" s="303"/>
      <c r="V929" s="304"/>
      <c r="W929" s="304"/>
      <c r="X929" s="304"/>
      <c r="Y929" s="304"/>
      <c r="Z929" s="304"/>
      <c r="AA929" s="304"/>
      <c r="AB929" s="304"/>
      <c r="AC929" s="304"/>
      <c r="AD929" s="158"/>
      <c r="AE929" s="158"/>
      <c r="AF929" s="304"/>
      <c r="AG929" s="304"/>
      <c r="AH929" s="158"/>
      <c r="AI929" s="158"/>
      <c r="AJ929" s="304"/>
      <c r="AK929" s="304"/>
      <c r="AL929" s="158"/>
      <c r="AM929" s="158"/>
      <c r="AN929" s="158"/>
      <c r="AO929" s="158"/>
      <c r="AP929" s="158"/>
      <c r="AQ929" s="158"/>
      <c r="AR929" s="158"/>
      <c r="AS929" s="158"/>
      <c r="AT929" s="158"/>
      <c r="AU929" s="158"/>
      <c r="AV929" s="158"/>
      <c r="AW929" s="158"/>
      <c r="AX929" s="158"/>
      <c r="AY929" s="158"/>
      <c r="AZ929" s="158"/>
      <c r="BA929" s="158"/>
      <c r="BB929" s="158"/>
      <c r="BC929" s="158"/>
      <c r="BD929" s="158"/>
      <c r="BE929" s="158"/>
      <c r="BF929" s="158"/>
      <c r="BG929" s="158"/>
      <c r="BH929" s="158"/>
      <c r="BI929" s="158"/>
      <c r="BJ929" s="158"/>
      <c r="BK929" s="158"/>
      <c r="BL929" s="158"/>
      <c r="BM929" s="158"/>
      <c r="BN929" s="158"/>
      <c r="BO929" s="158"/>
      <c r="BP929" s="158"/>
      <c r="BQ929" s="158"/>
      <c r="BR929" s="158"/>
      <c r="BS929" s="158"/>
      <c r="BT929" s="158"/>
      <c r="BU929" s="14"/>
      <c r="BV929" s="14"/>
      <c r="BW929" s="14"/>
      <c r="BX929" s="14"/>
      <c r="BY929" s="14"/>
      <c r="BZ929" s="14"/>
      <c r="CA929" s="14"/>
      <c r="CB929" s="14"/>
    </row>
    <row r="930" spans="1:80" ht="20.100000000000001" customHeight="1" x14ac:dyDescent="0.25">
      <c r="A930" s="23">
        <v>501</v>
      </c>
      <c r="B930" s="24" t="s">
        <v>750</v>
      </c>
      <c r="C930" s="24" t="s">
        <v>233</v>
      </c>
      <c r="D930" s="24" t="s">
        <v>1642</v>
      </c>
      <c r="E930" s="66" t="s">
        <v>120</v>
      </c>
      <c r="F930" s="66" t="s">
        <v>121</v>
      </c>
      <c r="G930" s="64">
        <v>30</v>
      </c>
      <c r="H930" s="64">
        <v>6</v>
      </c>
      <c r="I930" s="66" t="s">
        <v>319</v>
      </c>
      <c r="J930" s="72"/>
      <c r="K930" s="24" t="s">
        <v>257</v>
      </c>
      <c r="L930" s="24" t="s">
        <v>161</v>
      </c>
      <c r="M930" s="24"/>
      <c r="N930" s="24" t="s">
        <v>125</v>
      </c>
      <c r="O930" s="24" t="str">
        <f t="shared" si="73"/>
        <v>VERVEINE VIVACE Variés</v>
      </c>
      <c r="P930" s="54">
        <v>930</v>
      </c>
      <c r="Q930" s="54">
        <v>6</v>
      </c>
      <c r="R930" s="20">
        <f t="shared" si="74"/>
        <v>0</v>
      </c>
      <c r="S930" s="20">
        <f t="shared" si="75"/>
        <v>0</v>
      </c>
      <c r="T930" s="20">
        <f t="shared" si="76"/>
        <v>0</v>
      </c>
      <c r="U930" s="303"/>
      <c r="V930" s="304"/>
      <c r="W930" s="304"/>
      <c r="X930" s="304"/>
      <c r="Y930" s="304"/>
      <c r="Z930" s="304"/>
      <c r="AA930" s="304"/>
      <c r="AB930" s="304"/>
      <c r="AC930" s="304"/>
      <c r="AD930" s="44"/>
      <c r="AE930" s="44"/>
      <c r="AF930" s="304"/>
      <c r="AG930" s="304"/>
      <c r="AH930" s="44"/>
      <c r="AI930" s="44"/>
      <c r="AJ930" s="304"/>
      <c r="AK930" s="30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14"/>
      <c r="BV930" s="14"/>
      <c r="BW930" s="14"/>
      <c r="BX930" s="14"/>
      <c r="BY930" s="14"/>
      <c r="BZ930" s="14"/>
      <c r="CA930" s="14"/>
      <c r="CB930" s="14"/>
    </row>
    <row r="931" spans="1:80" ht="20.100000000000001" customHeight="1" x14ac:dyDescent="0.25">
      <c r="A931" s="125">
        <v>1204</v>
      </c>
      <c r="B931" s="126" t="s">
        <v>752</v>
      </c>
      <c r="C931" s="126" t="s">
        <v>753</v>
      </c>
      <c r="D931" s="126" t="s">
        <v>1642</v>
      </c>
      <c r="E931" s="127" t="s">
        <v>120</v>
      </c>
      <c r="F931" s="127" t="s">
        <v>121</v>
      </c>
      <c r="G931" s="128">
        <v>30</v>
      </c>
      <c r="H931" s="128">
        <v>6</v>
      </c>
      <c r="I931" s="127" t="s">
        <v>319</v>
      </c>
      <c r="J931" s="129">
        <v>0.05</v>
      </c>
      <c r="K931" s="126" t="s">
        <v>257</v>
      </c>
      <c r="L931" s="126" t="s">
        <v>161</v>
      </c>
      <c r="M931" s="126"/>
      <c r="N931" s="126" t="s">
        <v>125</v>
      </c>
      <c r="O931" s="126" t="str">
        <f t="shared" si="73"/>
        <v xml:space="preserve">VERVEINE TAPIEN Saumon </v>
      </c>
      <c r="P931" s="130">
        <v>931</v>
      </c>
      <c r="Q931" s="130">
        <v>6</v>
      </c>
      <c r="R931" s="20">
        <f t="shared" si="74"/>
        <v>0</v>
      </c>
      <c r="S931" s="20">
        <f t="shared" si="75"/>
        <v>0</v>
      </c>
      <c r="T931" s="20">
        <f t="shared" si="76"/>
        <v>0</v>
      </c>
      <c r="U931" s="303"/>
      <c r="V931" s="304"/>
      <c r="W931" s="304"/>
      <c r="X931" s="304"/>
      <c r="Y931" s="304"/>
      <c r="Z931" s="304"/>
      <c r="AA931" s="304"/>
      <c r="AB931" s="304"/>
      <c r="AC931" s="304"/>
      <c r="AD931" s="158"/>
      <c r="AE931" s="158"/>
      <c r="AF931" s="304"/>
      <c r="AG931" s="304"/>
      <c r="AH931" s="158"/>
      <c r="AI931" s="158"/>
      <c r="AJ931" s="304"/>
      <c r="AK931" s="304"/>
      <c r="AL931" s="158"/>
      <c r="AM931" s="158"/>
      <c r="AN931" s="158"/>
      <c r="AO931" s="158"/>
      <c r="AP931" s="158"/>
      <c r="AQ931" s="158"/>
      <c r="AR931" s="158"/>
      <c r="AS931" s="158"/>
      <c r="AT931" s="158"/>
      <c r="AU931" s="158"/>
      <c r="AV931" s="158"/>
      <c r="AW931" s="158"/>
      <c r="AX931" s="158"/>
      <c r="AY931" s="158"/>
      <c r="AZ931" s="158"/>
      <c r="BA931" s="158"/>
      <c r="BB931" s="158"/>
      <c r="BC931" s="158"/>
      <c r="BD931" s="158"/>
      <c r="BE931" s="158"/>
      <c r="BF931" s="158"/>
      <c r="BG931" s="158"/>
      <c r="BH931" s="158"/>
      <c r="BI931" s="158"/>
      <c r="BJ931" s="158"/>
      <c r="BK931" s="158"/>
      <c r="BL931" s="158"/>
      <c r="BM931" s="158"/>
      <c r="BN931" s="158"/>
      <c r="BO931" s="158"/>
      <c r="BP931" s="158"/>
      <c r="BQ931" s="158"/>
      <c r="BR931" s="158"/>
      <c r="BS931" s="158"/>
      <c r="BT931" s="158"/>
      <c r="BU931" s="14"/>
      <c r="BV931" s="14"/>
      <c r="BW931" s="14"/>
      <c r="BX931" s="14"/>
      <c r="BY931" s="14"/>
      <c r="BZ931" s="14"/>
      <c r="CA931" s="14"/>
      <c r="CB931" s="14"/>
    </row>
    <row r="932" spans="1:80" ht="20.100000000000001" customHeight="1" x14ac:dyDescent="0.25">
      <c r="A932" s="23">
        <v>2668</v>
      </c>
      <c r="B932" s="24" t="s">
        <v>752</v>
      </c>
      <c r="C932" s="24" t="s">
        <v>754</v>
      </c>
      <c r="D932" s="24" t="s">
        <v>1642</v>
      </c>
      <c r="E932" s="66" t="s">
        <v>120</v>
      </c>
      <c r="F932" s="66" t="s">
        <v>121</v>
      </c>
      <c r="G932" s="64">
        <v>30</v>
      </c>
      <c r="H932" s="64">
        <v>6</v>
      </c>
      <c r="I932" s="66" t="s">
        <v>319</v>
      </c>
      <c r="J932" s="72">
        <v>0.05</v>
      </c>
      <c r="K932" s="24" t="s">
        <v>257</v>
      </c>
      <c r="L932" s="24" t="s">
        <v>161</v>
      </c>
      <c r="M932" s="24"/>
      <c r="N932" s="24" t="s">
        <v>125</v>
      </c>
      <c r="O932" s="24" t="str">
        <f t="shared" si="73"/>
        <v>VERVEINE TAPIEN Sky blue</v>
      </c>
      <c r="P932" s="54">
        <v>932</v>
      </c>
      <c r="Q932" s="54">
        <v>6</v>
      </c>
      <c r="R932" s="20">
        <f t="shared" si="74"/>
        <v>0</v>
      </c>
      <c r="S932" s="20">
        <f t="shared" si="75"/>
        <v>0</v>
      </c>
      <c r="T932" s="20">
        <f t="shared" si="76"/>
        <v>0</v>
      </c>
      <c r="U932" s="303"/>
      <c r="V932" s="304"/>
      <c r="W932" s="304"/>
      <c r="X932" s="304"/>
      <c r="Y932" s="304"/>
      <c r="Z932" s="304"/>
      <c r="AA932" s="304"/>
      <c r="AB932" s="304"/>
      <c r="AC932" s="304"/>
      <c r="AD932" s="44"/>
      <c r="AE932" s="44"/>
      <c r="AF932" s="304"/>
      <c r="AG932" s="304"/>
      <c r="AH932" s="44"/>
      <c r="AI932" s="44"/>
      <c r="AJ932" s="304"/>
      <c r="AK932" s="30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14"/>
      <c r="BV932" s="14"/>
      <c r="BW932" s="14"/>
      <c r="BX932" s="14"/>
      <c r="BY932" s="14"/>
      <c r="BZ932" s="14"/>
      <c r="CA932" s="14"/>
      <c r="CB932" s="14"/>
    </row>
    <row r="933" spans="1:80" ht="20.100000000000001" customHeight="1" x14ac:dyDescent="0.25">
      <c r="A933" s="125">
        <v>1203</v>
      </c>
      <c r="B933" s="126" t="s">
        <v>752</v>
      </c>
      <c r="C933" s="126" t="s">
        <v>573</v>
      </c>
      <c r="D933" s="126" t="s">
        <v>1642</v>
      </c>
      <c r="E933" s="127" t="s">
        <v>120</v>
      </c>
      <c r="F933" s="127" t="s">
        <v>121</v>
      </c>
      <c r="G933" s="128">
        <v>30</v>
      </c>
      <c r="H933" s="128">
        <v>6</v>
      </c>
      <c r="I933" s="127" t="s">
        <v>319</v>
      </c>
      <c r="J933" s="129">
        <v>0.05</v>
      </c>
      <c r="K933" s="126" t="s">
        <v>257</v>
      </c>
      <c r="L933" s="126" t="s">
        <v>161</v>
      </c>
      <c r="M933" s="126"/>
      <c r="N933" s="126" t="s">
        <v>125</v>
      </c>
      <c r="O933" s="126" t="str">
        <f t="shared" si="73"/>
        <v xml:space="preserve">VERVEINE TAPIEN Violet </v>
      </c>
      <c r="P933" s="130">
        <v>933</v>
      </c>
      <c r="Q933" s="130">
        <v>6</v>
      </c>
      <c r="R933" s="20">
        <f t="shared" si="74"/>
        <v>0</v>
      </c>
      <c r="S933" s="20">
        <f t="shared" si="75"/>
        <v>0</v>
      </c>
      <c r="T933" s="20">
        <f t="shared" si="76"/>
        <v>0</v>
      </c>
      <c r="U933" s="303"/>
      <c r="V933" s="304"/>
      <c r="W933" s="304"/>
      <c r="X933" s="304"/>
      <c r="Y933" s="304"/>
      <c r="Z933" s="304"/>
      <c r="AA933" s="304"/>
      <c r="AB933" s="304"/>
      <c r="AC933" s="304"/>
      <c r="AD933" s="158"/>
      <c r="AE933" s="158"/>
      <c r="AF933" s="304"/>
      <c r="AG933" s="304"/>
      <c r="AH933" s="158"/>
      <c r="AI933" s="158"/>
      <c r="AJ933" s="304"/>
      <c r="AK933" s="304"/>
      <c r="AL933" s="158"/>
      <c r="AM933" s="158"/>
      <c r="AN933" s="158"/>
      <c r="AO933" s="158"/>
      <c r="AP933" s="158"/>
      <c r="AQ933" s="158"/>
      <c r="AR933" s="158"/>
      <c r="AS933" s="158"/>
      <c r="AT933" s="158"/>
      <c r="AU933" s="158"/>
      <c r="AV933" s="158"/>
      <c r="AW933" s="158"/>
      <c r="AX933" s="158"/>
      <c r="AY933" s="158"/>
      <c r="AZ933" s="158"/>
      <c r="BA933" s="158"/>
      <c r="BB933" s="158"/>
      <c r="BC933" s="158"/>
      <c r="BD933" s="158"/>
      <c r="BE933" s="158"/>
      <c r="BF933" s="158"/>
      <c r="BG933" s="158"/>
      <c r="BH933" s="158"/>
      <c r="BI933" s="158"/>
      <c r="BJ933" s="158"/>
      <c r="BK933" s="158"/>
      <c r="BL933" s="158"/>
      <c r="BM933" s="158"/>
      <c r="BN933" s="158"/>
      <c r="BO933" s="158"/>
      <c r="BP933" s="158"/>
      <c r="BQ933" s="158"/>
      <c r="BR933" s="158"/>
      <c r="BS933" s="158"/>
      <c r="BT933" s="158"/>
      <c r="BU933" s="14"/>
      <c r="BV933" s="14"/>
      <c r="BW933" s="14"/>
      <c r="BX933" s="14"/>
      <c r="BY933" s="14"/>
      <c r="BZ933" s="14"/>
      <c r="CA933" s="14"/>
      <c r="CB933" s="14"/>
    </row>
    <row r="934" spans="1:80" ht="20.100000000000001" customHeight="1" x14ac:dyDescent="0.25">
      <c r="A934" s="23">
        <v>15154</v>
      </c>
      <c r="B934" s="24" t="s">
        <v>755</v>
      </c>
      <c r="C934" s="24" t="s">
        <v>756</v>
      </c>
      <c r="D934" s="24" t="s">
        <v>1642</v>
      </c>
      <c r="E934" s="66" t="s">
        <v>120</v>
      </c>
      <c r="F934" s="66" t="s">
        <v>121</v>
      </c>
      <c r="G934" s="64">
        <v>30</v>
      </c>
      <c r="H934" s="64">
        <v>6</v>
      </c>
      <c r="I934" s="66" t="s">
        <v>319</v>
      </c>
      <c r="J934" s="72">
        <v>4.1000000000000002E-2</v>
      </c>
      <c r="K934" s="24" t="s">
        <v>257</v>
      </c>
      <c r="L934" s="24" t="s">
        <v>161</v>
      </c>
      <c r="M934" s="24"/>
      <c r="N934" s="24" t="s">
        <v>125</v>
      </c>
      <c r="O934" s="24" t="str">
        <f t="shared" si="73"/>
        <v xml:space="preserve">VERVEINE ESTRELLA Lobsterfest </v>
      </c>
      <c r="P934" s="54">
        <v>934</v>
      </c>
      <c r="Q934" s="54">
        <v>6</v>
      </c>
      <c r="R934" s="20">
        <f t="shared" si="74"/>
        <v>0</v>
      </c>
      <c r="S934" s="20">
        <f t="shared" si="75"/>
        <v>0</v>
      </c>
      <c r="T934" s="20">
        <f t="shared" si="76"/>
        <v>0</v>
      </c>
      <c r="U934" s="303"/>
      <c r="V934" s="304"/>
      <c r="W934" s="304"/>
      <c r="X934" s="304"/>
      <c r="Y934" s="304"/>
      <c r="Z934" s="304"/>
      <c r="AA934" s="304"/>
      <c r="AB934" s="304"/>
      <c r="AC934" s="304"/>
      <c r="AD934" s="44"/>
      <c r="AE934" s="44"/>
      <c r="AF934" s="304"/>
      <c r="AG934" s="304"/>
      <c r="AH934" s="44"/>
      <c r="AI934" s="44"/>
      <c r="AJ934" s="304"/>
      <c r="AK934" s="30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14"/>
      <c r="BV934" s="14"/>
      <c r="BW934" s="14"/>
      <c r="BX934" s="14"/>
      <c r="BY934" s="14"/>
      <c r="BZ934" s="14"/>
      <c r="CA934" s="14"/>
      <c r="CB934" s="14"/>
    </row>
    <row r="935" spans="1:80" ht="20.100000000000001" customHeight="1" x14ac:dyDescent="0.25">
      <c r="A935" s="125">
        <v>15157</v>
      </c>
      <c r="B935" s="126" t="s">
        <v>755</v>
      </c>
      <c r="C935" s="126" t="s">
        <v>1427</v>
      </c>
      <c r="D935" s="126" t="s">
        <v>1642</v>
      </c>
      <c r="E935" s="127" t="s">
        <v>120</v>
      </c>
      <c r="F935" s="127" t="s">
        <v>121</v>
      </c>
      <c r="G935" s="128">
        <v>30</v>
      </c>
      <c r="H935" s="128">
        <v>6</v>
      </c>
      <c r="I935" s="127" t="s">
        <v>319</v>
      </c>
      <c r="J935" s="129">
        <v>0.05</v>
      </c>
      <c r="K935" s="126" t="s">
        <v>257</v>
      </c>
      <c r="L935" s="126" t="s">
        <v>161</v>
      </c>
      <c r="M935" s="126"/>
      <c r="N935" s="126" t="s">
        <v>125</v>
      </c>
      <c r="O935" s="126" t="str">
        <f t="shared" si="73"/>
        <v xml:space="preserve">VERVEINE ESTRELLA Voodoo Burgundy Star </v>
      </c>
      <c r="P935" s="130">
        <v>935</v>
      </c>
      <c r="Q935" s="130">
        <v>6</v>
      </c>
      <c r="R935" s="20">
        <f t="shared" si="74"/>
        <v>0</v>
      </c>
      <c r="S935" s="20">
        <f t="shared" si="75"/>
        <v>0</v>
      </c>
      <c r="T935" s="20">
        <f t="shared" si="76"/>
        <v>0</v>
      </c>
      <c r="U935" s="303"/>
      <c r="V935" s="304"/>
      <c r="W935" s="304"/>
      <c r="X935" s="304"/>
      <c r="Y935" s="304"/>
      <c r="Z935" s="304"/>
      <c r="AA935" s="304"/>
      <c r="AB935" s="304"/>
      <c r="AC935" s="304"/>
      <c r="AD935" s="158"/>
      <c r="AE935" s="158"/>
      <c r="AF935" s="304"/>
      <c r="AG935" s="304"/>
      <c r="AH935" s="158"/>
      <c r="AI935" s="158"/>
      <c r="AJ935" s="304"/>
      <c r="AK935" s="304"/>
      <c r="AL935" s="158"/>
      <c r="AM935" s="158"/>
      <c r="AN935" s="158"/>
      <c r="AO935" s="158"/>
      <c r="AP935" s="158"/>
      <c r="AQ935" s="158"/>
      <c r="AR935" s="158"/>
      <c r="AS935" s="158"/>
      <c r="AT935" s="158"/>
      <c r="AU935" s="158"/>
      <c r="AV935" s="158"/>
      <c r="AW935" s="158"/>
      <c r="AX935" s="158"/>
      <c r="AY935" s="158"/>
      <c r="AZ935" s="158"/>
      <c r="BA935" s="158"/>
      <c r="BB935" s="158"/>
      <c r="BC935" s="158"/>
      <c r="BD935" s="158"/>
      <c r="BE935" s="158"/>
      <c r="BF935" s="158"/>
      <c r="BG935" s="158"/>
      <c r="BH935" s="158"/>
      <c r="BI935" s="158"/>
      <c r="BJ935" s="158"/>
      <c r="BK935" s="158"/>
      <c r="BL935" s="158"/>
      <c r="BM935" s="158"/>
      <c r="BN935" s="158"/>
      <c r="BO935" s="158"/>
      <c r="BP935" s="158"/>
      <c r="BQ935" s="158"/>
      <c r="BR935" s="158"/>
      <c r="BS935" s="158"/>
      <c r="BT935" s="158"/>
      <c r="BU935" s="14"/>
      <c r="BV935" s="14"/>
      <c r="BW935" s="14"/>
      <c r="BX935" s="14"/>
      <c r="BY935" s="14"/>
      <c r="BZ935" s="14"/>
      <c r="CA935" s="14"/>
      <c r="CB935" s="14"/>
    </row>
    <row r="936" spans="1:80" ht="20.100000000000001" customHeight="1" x14ac:dyDescent="0.25">
      <c r="A936" s="23">
        <v>11631</v>
      </c>
      <c r="B936" s="24" t="s">
        <v>755</v>
      </c>
      <c r="C936" s="24" t="s">
        <v>1428</v>
      </c>
      <c r="D936" s="24" t="s">
        <v>1642</v>
      </c>
      <c r="E936" s="66" t="s">
        <v>120</v>
      </c>
      <c r="F936" s="66" t="s">
        <v>121</v>
      </c>
      <c r="G936" s="64">
        <v>30</v>
      </c>
      <c r="H936" s="64">
        <v>6</v>
      </c>
      <c r="I936" s="66" t="s">
        <v>319</v>
      </c>
      <c r="J936" s="72">
        <v>0.05</v>
      </c>
      <c r="K936" s="24" t="s">
        <v>257</v>
      </c>
      <c r="L936" s="24" t="s">
        <v>161</v>
      </c>
      <c r="M936" s="24"/>
      <c r="N936" s="24" t="s">
        <v>125</v>
      </c>
      <c r="O936" s="24" t="str">
        <f t="shared" si="73"/>
        <v xml:space="preserve">VERVEINE ESTRELLA Voodoo Pink Star </v>
      </c>
      <c r="P936" s="54">
        <v>936</v>
      </c>
      <c r="Q936" s="54">
        <v>6</v>
      </c>
      <c r="R936" s="20">
        <f t="shared" si="74"/>
        <v>0</v>
      </c>
      <c r="S936" s="20">
        <f t="shared" si="75"/>
        <v>0</v>
      </c>
      <c r="T936" s="20">
        <f t="shared" si="76"/>
        <v>0</v>
      </c>
      <c r="U936" s="303"/>
      <c r="V936" s="304"/>
      <c r="W936" s="304"/>
      <c r="X936" s="304"/>
      <c r="Y936" s="304"/>
      <c r="Z936" s="304"/>
      <c r="AA936" s="304"/>
      <c r="AB936" s="304"/>
      <c r="AC936" s="304"/>
      <c r="AD936" s="44"/>
      <c r="AE936" s="44"/>
      <c r="AF936" s="304"/>
      <c r="AG936" s="304"/>
      <c r="AH936" s="44"/>
      <c r="AI936" s="44"/>
      <c r="AJ936" s="304"/>
      <c r="AK936" s="30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14"/>
      <c r="BV936" s="14"/>
      <c r="BW936" s="14"/>
      <c r="BX936" s="14"/>
      <c r="BY936" s="14"/>
      <c r="BZ936" s="14"/>
      <c r="CA936" s="14"/>
      <c r="CB936" s="14"/>
    </row>
    <row r="937" spans="1:80" ht="20.100000000000001" customHeight="1" x14ac:dyDescent="0.25">
      <c r="A937" s="125">
        <v>11380</v>
      </c>
      <c r="B937" s="126" t="s">
        <v>755</v>
      </c>
      <c r="C937" s="126" t="s">
        <v>1429</v>
      </c>
      <c r="D937" s="126" t="s">
        <v>1642</v>
      </c>
      <c r="E937" s="127" t="s">
        <v>120</v>
      </c>
      <c r="F937" s="127" t="s">
        <v>121</v>
      </c>
      <c r="G937" s="128">
        <v>30</v>
      </c>
      <c r="H937" s="128">
        <v>6</v>
      </c>
      <c r="I937" s="127" t="s">
        <v>319</v>
      </c>
      <c r="J937" s="129">
        <v>0.05</v>
      </c>
      <c r="K937" s="126" t="s">
        <v>257</v>
      </c>
      <c r="L937" s="126" t="s">
        <v>161</v>
      </c>
      <c r="M937" s="126"/>
      <c r="N937" s="126" t="s">
        <v>125</v>
      </c>
      <c r="O937" s="126" t="str">
        <f t="shared" si="73"/>
        <v xml:space="preserve">VERVEINE ESTRELLA Voodoo Red Star </v>
      </c>
      <c r="P937" s="130">
        <v>937</v>
      </c>
      <c r="Q937" s="130">
        <v>6</v>
      </c>
      <c r="R937" s="20">
        <f t="shared" si="74"/>
        <v>0</v>
      </c>
      <c r="S937" s="20">
        <f t="shared" si="75"/>
        <v>0</v>
      </c>
      <c r="T937" s="20">
        <f t="shared" si="76"/>
        <v>0</v>
      </c>
      <c r="U937" s="303"/>
      <c r="V937" s="304"/>
      <c r="W937" s="304"/>
      <c r="X937" s="304"/>
      <c r="Y937" s="304"/>
      <c r="Z937" s="304"/>
      <c r="AA937" s="304"/>
      <c r="AB937" s="304"/>
      <c r="AC937" s="304"/>
      <c r="AD937" s="158"/>
      <c r="AE937" s="158"/>
      <c r="AF937" s="304"/>
      <c r="AG937" s="304"/>
      <c r="AH937" s="158"/>
      <c r="AI937" s="158"/>
      <c r="AJ937" s="304"/>
      <c r="AK937" s="304"/>
      <c r="AL937" s="158"/>
      <c r="AM937" s="158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4"/>
      <c r="BV937" s="14"/>
      <c r="BW937" s="14"/>
      <c r="BX937" s="14"/>
      <c r="BY937" s="14"/>
      <c r="BZ937" s="14"/>
      <c r="CA937" s="14"/>
      <c r="CB937" s="14"/>
    </row>
    <row r="938" spans="1:80" ht="20.100000000000001" customHeight="1" x14ac:dyDescent="0.25">
      <c r="A938" s="23">
        <v>26448</v>
      </c>
      <c r="B938" s="24" t="s">
        <v>757</v>
      </c>
      <c r="C938" s="24" t="s">
        <v>1432</v>
      </c>
      <c r="D938" s="24" t="s">
        <v>1642</v>
      </c>
      <c r="E938" s="66" t="s">
        <v>120</v>
      </c>
      <c r="F938" s="66" t="s">
        <v>121</v>
      </c>
      <c r="G938" s="64">
        <v>30</v>
      </c>
      <c r="H938" s="64">
        <v>6</v>
      </c>
      <c r="I938" s="66" t="s">
        <v>319</v>
      </c>
      <c r="J938" s="72">
        <v>5.5E-2</v>
      </c>
      <c r="K938" s="24" t="s">
        <v>257</v>
      </c>
      <c r="L938" s="24" t="s">
        <v>161</v>
      </c>
      <c r="M938" s="24" t="s">
        <v>137</v>
      </c>
      <c r="N938" s="24" t="s">
        <v>125</v>
      </c>
      <c r="O938" s="24" t="str">
        <f t="shared" si="73"/>
        <v>VERVEINE VANESSA COMPACT Bicolor Marshmallow</v>
      </c>
      <c r="P938" s="54">
        <v>938</v>
      </c>
      <c r="Q938" s="54">
        <v>6</v>
      </c>
      <c r="R938" s="20">
        <f t="shared" si="74"/>
        <v>0</v>
      </c>
      <c r="S938" s="20">
        <f t="shared" si="75"/>
        <v>0</v>
      </c>
      <c r="T938" s="20">
        <f t="shared" si="76"/>
        <v>0</v>
      </c>
      <c r="U938" s="303"/>
      <c r="V938" s="304"/>
      <c r="W938" s="304"/>
      <c r="X938" s="304"/>
      <c r="Y938" s="304"/>
      <c r="Z938" s="304"/>
      <c r="AA938" s="304"/>
      <c r="AB938" s="304"/>
      <c r="AC938" s="304"/>
      <c r="AD938" s="44"/>
      <c r="AE938" s="44"/>
      <c r="AF938" s="304"/>
      <c r="AG938" s="304"/>
      <c r="AH938" s="44"/>
      <c r="AI938" s="44"/>
      <c r="AJ938" s="304"/>
      <c r="AK938" s="30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14"/>
      <c r="BV938" s="14"/>
      <c r="BW938" s="14"/>
      <c r="BX938" s="14"/>
      <c r="BY938" s="14"/>
      <c r="BZ938" s="14"/>
      <c r="CA938" s="14"/>
      <c r="CB938" s="14"/>
    </row>
    <row r="939" spans="1:80" ht="20.100000000000001" customHeight="1" x14ac:dyDescent="0.25">
      <c r="A939" s="125">
        <v>22996</v>
      </c>
      <c r="B939" s="126" t="s">
        <v>757</v>
      </c>
      <c r="C939" s="126" t="s">
        <v>422</v>
      </c>
      <c r="D939" s="126" t="s">
        <v>1642</v>
      </c>
      <c r="E939" s="127" t="s">
        <v>120</v>
      </c>
      <c r="F939" s="127" t="s">
        <v>121</v>
      </c>
      <c r="G939" s="128">
        <v>30</v>
      </c>
      <c r="H939" s="128">
        <v>6</v>
      </c>
      <c r="I939" s="127" t="s">
        <v>319</v>
      </c>
      <c r="J939" s="129">
        <v>5.5E-2</v>
      </c>
      <c r="K939" s="126" t="s">
        <v>257</v>
      </c>
      <c r="L939" s="126" t="s">
        <v>161</v>
      </c>
      <c r="M939" s="126"/>
      <c r="N939" s="126" t="s">
        <v>125</v>
      </c>
      <c r="O939" s="126" t="str">
        <f t="shared" si="73"/>
        <v xml:space="preserve">VERVEINE VANESSA COMPACT Bicolor Purple </v>
      </c>
      <c r="P939" s="130">
        <v>939</v>
      </c>
      <c r="Q939" s="130">
        <v>6</v>
      </c>
      <c r="R939" s="20">
        <f t="shared" si="74"/>
        <v>0</v>
      </c>
      <c r="S939" s="20">
        <f t="shared" si="75"/>
        <v>0</v>
      </c>
      <c r="T939" s="20">
        <f t="shared" si="76"/>
        <v>0</v>
      </c>
      <c r="U939" s="303"/>
      <c r="V939" s="304"/>
      <c r="W939" s="304"/>
      <c r="X939" s="304"/>
      <c r="Y939" s="304"/>
      <c r="Z939" s="304"/>
      <c r="AA939" s="304"/>
      <c r="AB939" s="304"/>
      <c r="AC939" s="304"/>
      <c r="AD939" s="158"/>
      <c r="AE939" s="158"/>
      <c r="AF939" s="304"/>
      <c r="AG939" s="304"/>
      <c r="AH939" s="158"/>
      <c r="AI939" s="158"/>
      <c r="AJ939" s="304"/>
      <c r="AK939" s="304"/>
      <c r="AL939" s="158"/>
      <c r="AM939" s="158"/>
      <c r="AN939" s="158"/>
      <c r="AO939" s="158"/>
      <c r="AP939" s="158"/>
      <c r="AQ939" s="158"/>
      <c r="AR939" s="158"/>
      <c r="AS939" s="158"/>
      <c r="AT939" s="158"/>
      <c r="AU939" s="158"/>
      <c r="AV939" s="158"/>
      <c r="AW939" s="158"/>
      <c r="AX939" s="158"/>
      <c r="AY939" s="158"/>
      <c r="AZ939" s="158"/>
      <c r="BA939" s="158"/>
      <c r="BB939" s="158"/>
      <c r="BC939" s="158"/>
      <c r="BD939" s="158"/>
      <c r="BE939" s="158"/>
      <c r="BF939" s="158"/>
      <c r="BG939" s="158"/>
      <c r="BH939" s="158"/>
      <c r="BI939" s="158"/>
      <c r="BJ939" s="158"/>
      <c r="BK939" s="158"/>
      <c r="BL939" s="158"/>
      <c r="BM939" s="158"/>
      <c r="BN939" s="158"/>
      <c r="BO939" s="158"/>
      <c r="BP939" s="158"/>
      <c r="BQ939" s="158"/>
      <c r="BR939" s="158"/>
      <c r="BS939" s="158"/>
      <c r="BT939" s="158"/>
      <c r="BU939" s="14"/>
      <c r="BV939" s="14"/>
      <c r="BW939" s="14"/>
      <c r="BX939" s="14"/>
      <c r="BY939" s="14"/>
      <c r="BZ939" s="14"/>
      <c r="CA939" s="14"/>
      <c r="CB939" s="14"/>
    </row>
    <row r="940" spans="1:80" ht="20.100000000000001" customHeight="1" x14ac:dyDescent="0.25">
      <c r="A940" s="23">
        <v>22994</v>
      </c>
      <c r="B940" s="24" t="s">
        <v>757</v>
      </c>
      <c r="C940" s="24" t="s">
        <v>1430</v>
      </c>
      <c r="D940" s="24" t="s">
        <v>1642</v>
      </c>
      <c r="E940" s="66" t="s">
        <v>120</v>
      </c>
      <c r="F940" s="66" t="s">
        <v>121</v>
      </c>
      <c r="G940" s="64">
        <v>30</v>
      </c>
      <c r="H940" s="64">
        <v>6</v>
      </c>
      <c r="I940" s="66" t="s">
        <v>319</v>
      </c>
      <c r="J940" s="72">
        <v>5.5E-2</v>
      </c>
      <c r="K940" s="24" t="s">
        <v>257</v>
      </c>
      <c r="L940" s="24" t="s">
        <v>161</v>
      </c>
      <c r="M940" s="24"/>
      <c r="N940" s="24" t="s">
        <v>125</v>
      </c>
      <c r="O940" s="24" t="str">
        <f t="shared" si="73"/>
        <v xml:space="preserve">VERVEINE VANESSA COMPACT Bicolor Rose </v>
      </c>
      <c r="P940" s="54">
        <v>940</v>
      </c>
      <c r="Q940" s="54">
        <v>6</v>
      </c>
      <c r="R940" s="20">
        <f t="shared" si="74"/>
        <v>0</v>
      </c>
      <c r="S940" s="20">
        <f t="shared" si="75"/>
        <v>0</v>
      </c>
      <c r="T940" s="20">
        <f t="shared" si="76"/>
        <v>0</v>
      </c>
      <c r="U940" s="303"/>
      <c r="V940" s="304"/>
      <c r="W940" s="304"/>
      <c r="X940" s="304"/>
      <c r="Y940" s="304"/>
      <c r="Z940" s="304"/>
      <c r="AA940" s="304"/>
      <c r="AB940" s="304"/>
      <c r="AC940" s="304"/>
      <c r="AD940" s="44"/>
      <c r="AE940" s="44"/>
      <c r="AF940" s="304"/>
      <c r="AG940" s="304"/>
      <c r="AH940" s="44"/>
      <c r="AI940" s="44"/>
      <c r="AJ940" s="304"/>
      <c r="AK940" s="30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14"/>
      <c r="BV940" s="14"/>
      <c r="BW940" s="14"/>
      <c r="BX940" s="14"/>
      <c r="BY940" s="14"/>
      <c r="BZ940" s="14"/>
      <c r="CA940" s="14"/>
      <c r="CB940" s="14"/>
    </row>
    <row r="941" spans="1:80" ht="20.100000000000001" customHeight="1" x14ac:dyDescent="0.25">
      <c r="A941" s="125">
        <v>23468</v>
      </c>
      <c r="B941" s="126" t="s">
        <v>757</v>
      </c>
      <c r="C941" s="126" t="s">
        <v>758</v>
      </c>
      <c r="D941" s="126" t="s">
        <v>1642</v>
      </c>
      <c r="E941" s="127" t="s">
        <v>120</v>
      </c>
      <c r="F941" s="127" t="s">
        <v>121</v>
      </c>
      <c r="G941" s="128">
        <v>30</v>
      </c>
      <c r="H941" s="128">
        <v>6</v>
      </c>
      <c r="I941" s="127" t="s">
        <v>319</v>
      </c>
      <c r="J941" s="129">
        <v>5.5E-2</v>
      </c>
      <c r="K941" s="126" t="s">
        <v>257</v>
      </c>
      <c r="L941" s="126" t="s">
        <v>161</v>
      </c>
      <c r="M941" s="126"/>
      <c r="N941" s="126" t="s">
        <v>125</v>
      </c>
      <c r="O941" s="126" t="str">
        <f t="shared" si="73"/>
        <v xml:space="preserve">VERVEINE VANESSA COMPACT Bordeaux </v>
      </c>
      <c r="P941" s="130">
        <v>941</v>
      </c>
      <c r="Q941" s="130">
        <v>6</v>
      </c>
      <c r="R941" s="20">
        <f t="shared" si="74"/>
        <v>0</v>
      </c>
      <c r="S941" s="20">
        <f t="shared" si="75"/>
        <v>0</v>
      </c>
      <c r="T941" s="20">
        <f t="shared" si="76"/>
        <v>0</v>
      </c>
      <c r="U941" s="303"/>
      <c r="V941" s="304"/>
      <c r="W941" s="304"/>
      <c r="X941" s="304"/>
      <c r="Y941" s="304"/>
      <c r="Z941" s="304"/>
      <c r="AA941" s="304"/>
      <c r="AB941" s="304"/>
      <c r="AC941" s="304"/>
      <c r="AD941" s="158"/>
      <c r="AE941" s="158"/>
      <c r="AF941" s="304"/>
      <c r="AG941" s="304"/>
      <c r="AH941" s="158"/>
      <c r="AI941" s="158"/>
      <c r="AJ941" s="304"/>
      <c r="AK941" s="304"/>
      <c r="AL941" s="158"/>
      <c r="AM941" s="158"/>
      <c r="AN941" s="158"/>
      <c r="AO941" s="158"/>
      <c r="AP941" s="158"/>
      <c r="AQ941" s="158"/>
      <c r="AR941" s="158"/>
      <c r="AS941" s="158"/>
      <c r="AT941" s="158"/>
      <c r="AU941" s="158"/>
      <c r="AV941" s="158"/>
      <c r="AW941" s="158"/>
      <c r="AX941" s="158"/>
      <c r="AY941" s="158"/>
      <c r="AZ941" s="158"/>
      <c r="BA941" s="158"/>
      <c r="BB941" s="158"/>
      <c r="BC941" s="158"/>
      <c r="BD941" s="158"/>
      <c r="BE941" s="158"/>
      <c r="BF941" s="158"/>
      <c r="BG941" s="158"/>
      <c r="BH941" s="158"/>
      <c r="BI941" s="158"/>
      <c r="BJ941" s="158"/>
      <c r="BK941" s="158"/>
      <c r="BL941" s="158"/>
      <c r="BM941" s="158"/>
      <c r="BN941" s="158"/>
      <c r="BO941" s="158"/>
      <c r="BP941" s="158"/>
      <c r="BQ941" s="158"/>
      <c r="BR941" s="158"/>
      <c r="BS941" s="158"/>
      <c r="BT941" s="158"/>
      <c r="BU941" s="14"/>
      <c r="BV941" s="14"/>
      <c r="BW941" s="14"/>
      <c r="BX941" s="14"/>
      <c r="BY941" s="14"/>
      <c r="BZ941" s="14"/>
      <c r="CA941" s="14"/>
      <c r="CB941" s="14"/>
    </row>
    <row r="942" spans="1:80" ht="20.100000000000001" customHeight="1" x14ac:dyDescent="0.25">
      <c r="A942" s="23">
        <v>26449</v>
      </c>
      <c r="B942" s="24" t="s">
        <v>757</v>
      </c>
      <c r="C942" s="24" t="s">
        <v>1431</v>
      </c>
      <c r="D942" s="24" t="s">
        <v>1642</v>
      </c>
      <c r="E942" s="66" t="s">
        <v>120</v>
      </c>
      <c r="F942" s="66" t="s">
        <v>121</v>
      </c>
      <c r="G942" s="64">
        <v>30</v>
      </c>
      <c r="H942" s="64">
        <v>6</v>
      </c>
      <c r="I942" s="66" t="s">
        <v>319</v>
      </c>
      <c r="J942" s="72">
        <v>5.5E-2</v>
      </c>
      <c r="K942" s="24" t="s">
        <v>257</v>
      </c>
      <c r="L942" s="24" t="s">
        <v>161</v>
      </c>
      <c r="M942" s="24" t="s">
        <v>137</v>
      </c>
      <c r="N942" s="24" t="s">
        <v>125</v>
      </c>
      <c r="O942" s="24" t="str">
        <f t="shared" si="73"/>
        <v>VERVEINE VANESSA COMPACT Hot Red</v>
      </c>
      <c r="P942" s="54">
        <v>942</v>
      </c>
      <c r="Q942" s="54">
        <v>6</v>
      </c>
      <c r="R942" s="20">
        <f t="shared" si="74"/>
        <v>0</v>
      </c>
      <c r="S942" s="20">
        <f t="shared" si="75"/>
        <v>0</v>
      </c>
      <c r="T942" s="20">
        <f t="shared" si="76"/>
        <v>0</v>
      </c>
      <c r="U942" s="303"/>
      <c r="V942" s="304"/>
      <c r="W942" s="304"/>
      <c r="X942" s="304"/>
      <c r="Y942" s="304"/>
      <c r="Z942" s="304"/>
      <c r="AA942" s="304"/>
      <c r="AB942" s="304"/>
      <c r="AC942" s="304"/>
      <c r="AD942" s="44"/>
      <c r="AE942" s="44"/>
      <c r="AF942" s="304"/>
      <c r="AG942" s="304"/>
      <c r="AH942" s="44"/>
      <c r="AI942" s="44"/>
      <c r="AJ942" s="304"/>
      <c r="AK942" s="30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14"/>
      <c r="BV942" s="14"/>
      <c r="BW942" s="14"/>
      <c r="BX942" s="14"/>
      <c r="BY942" s="14"/>
      <c r="BZ942" s="14"/>
      <c r="CA942" s="14"/>
      <c r="CB942" s="14"/>
    </row>
    <row r="943" spans="1:80" ht="20.100000000000001" customHeight="1" x14ac:dyDescent="0.25">
      <c r="A943" s="125">
        <v>23000</v>
      </c>
      <c r="B943" s="126" t="s">
        <v>757</v>
      </c>
      <c r="C943" s="126" t="s">
        <v>1433</v>
      </c>
      <c r="D943" s="126" t="s">
        <v>1642</v>
      </c>
      <c r="E943" s="127" t="s">
        <v>120</v>
      </c>
      <c r="F943" s="127" t="s">
        <v>121</v>
      </c>
      <c r="G943" s="128">
        <v>30</v>
      </c>
      <c r="H943" s="128">
        <v>6</v>
      </c>
      <c r="I943" s="127" t="s">
        <v>319</v>
      </c>
      <c r="J943" s="129">
        <v>5.5E-2</v>
      </c>
      <c r="K943" s="126" t="s">
        <v>257</v>
      </c>
      <c r="L943" s="126" t="s">
        <v>161</v>
      </c>
      <c r="M943" s="126"/>
      <c r="N943" s="126" t="s">
        <v>125</v>
      </c>
      <c r="O943" s="126" t="str">
        <f t="shared" si="73"/>
        <v xml:space="preserve">VERVEINE VANESSA COMPACT Neon Pink </v>
      </c>
      <c r="P943" s="130">
        <v>943</v>
      </c>
      <c r="Q943" s="130">
        <v>6</v>
      </c>
      <c r="R943" s="20">
        <f t="shared" si="74"/>
        <v>0</v>
      </c>
      <c r="S943" s="20">
        <f t="shared" si="75"/>
        <v>0</v>
      </c>
      <c r="T943" s="20">
        <f t="shared" si="76"/>
        <v>0</v>
      </c>
      <c r="U943" s="303"/>
      <c r="V943" s="304"/>
      <c r="W943" s="304"/>
      <c r="X943" s="304"/>
      <c r="Y943" s="304"/>
      <c r="Z943" s="304"/>
      <c r="AA943" s="304"/>
      <c r="AB943" s="304"/>
      <c r="AC943" s="304"/>
      <c r="AD943" s="158"/>
      <c r="AE943" s="158"/>
      <c r="AF943" s="304"/>
      <c r="AG943" s="304"/>
      <c r="AH943" s="158"/>
      <c r="AI943" s="158"/>
      <c r="AJ943" s="304"/>
      <c r="AK943" s="304"/>
      <c r="AL943" s="158"/>
      <c r="AM943" s="158"/>
      <c r="AN943" s="158"/>
      <c r="AO943" s="158"/>
      <c r="AP943" s="158"/>
      <c r="AQ943" s="158"/>
      <c r="AR943" s="158"/>
      <c r="AS943" s="158"/>
      <c r="AT943" s="158"/>
      <c r="AU943" s="158"/>
      <c r="AV943" s="158"/>
      <c r="AW943" s="158"/>
      <c r="AX943" s="158"/>
      <c r="AY943" s="158"/>
      <c r="AZ943" s="158"/>
      <c r="BA943" s="158"/>
      <c r="BB943" s="158"/>
      <c r="BC943" s="158"/>
      <c r="BD943" s="158"/>
      <c r="BE943" s="158"/>
      <c r="BF943" s="158"/>
      <c r="BG943" s="158"/>
      <c r="BH943" s="158"/>
      <c r="BI943" s="158"/>
      <c r="BJ943" s="158"/>
      <c r="BK943" s="158"/>
      <c r="BL943" s="158"/>
      <c r="BM943" s="158"/>
      <c r="BN943" s="158"/>
      <c r="BO943" s="158"/>
      <c r="BP943" s="158"/>
      <c r="BQ943" s="158"/>
      <c r="BR943" s="158"/>
      <c r="BS943" s="158"/>
      <c r="BT943" s="158"/>
      <c r="BU943" s="14"/>
      <c r="BV943" s="14"/>
      <c r="BW943" s="14"/>
      <c r="BX943" s="14"/>
      <c r="BY943" s="14"/>
      <c r="BZ943" s="14"/>
      <c r="CA943" s="14"/>
      <c r="CB943" s="14"/>
    </row>
    <row r="944" spans="1:80" ht="20.100000000000001" customHeight="1" x14ac:dyDescent="0.25">
      <c r="A944" s="23">
        <v>22998</v>
      </c>
      <c r="B944" s="24" t="s">
        <v>757</v>
      </c>
      <c r="C944" s="24" t="s">
        <v>1434</v>
      </c>
      <c r="D944" s="24" t="s">
        <v>1642</v>
      </c>
      <c r="E944" s="66" t="s">
        <v>120</v>
      </c>
      <c r="F944" s="66" t="s">
        <v>121</v>
      </c>
      <c r="G944" s="64">
        <v>30</v>
      </c>
      <c r="H944" s="64">
        <v>6</v>
      </c>
      <c r="I944" s="66" t="s">
        <v>319</v>
      </c>
      <c r="J944" s="72">
        <v>5.5E-2</v>
      </c>
      <c r="K944" s="24" t="s">
        <v>257</v>
      </c>
      <c r="L944" s="24" t="s">
        <v>161</v>
      </c>
      <c r="M944" s="24"/>
      <c r="N944" s="24" t="s">
        <v>125</v>
      </c>
      <c r="O944" s="24" t="str">
        <f t="shared" si="73"/>
        <v xml:space="preserve">VERVEINE VANESSA COMPACT Optik Lavender </v>
      </c>
      <c r="P944" s="54">
        <v>944</v>
      </c>
      <c r="Q944" s="54">
        <v>6</v>
      </c>
      <c r="R944" s="20">
        <f t="shared" si="74"/>
        <v>0</v>
      </c>
      <c r="S944" s="20">
        <f t="shared" si="75"/>
        <v>0</v>
      </c>
      <c r="T944" s="20">
        <f t="shared" si="76"/>
        <v>0</v>
      </c>
      <c r="U944" s="303"/>
      <c r="V944" s="304"/>
      <c r="W944" s="304"/>
      <c r="X944" s="304"/>
      <c r="Y944" s="304"/>
      <c r="Z944" s="304"/>
      <c r="AA944" s="304"/>
      <c r="AB944" s="304"/>
      <c r="AC944" s="304"/>
      <c r="AD944" s="44"/>
      <c r="AE944" s="44"/>
      <c r="AF944" s="304"/>
      <c r="AG944" s="304"/>
      <c r="AH944" s="44"/>
      <c r="AI944" s="44"/>
      <c r="AJ944" s="304"/>
      <c r="AK944" s="30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14"/>
      <c r="BV944" s="14"/>
      <c r="BW944" s="14"/>
      <c r="BX944" s="14"/>
      <c r="BY944" s="14"/>
      <c r="BZ944" s="14"/>
      <c r="CA944" s="14"/>
      <c r="CB944" s="14"/>
    </row>
    <row r="945" spans="1:80" ht="20.100000000000001" customHeight="1" x14ac:dyDescent="0.25">
      <c r="A945" s="125">
        <v>23002</v>
      </c>
      <c r="B945" s="126" t="s">
        <v>757</v>
      </c>
      <c r="C945" s="126" t="s">
        <v>334</v>
      </c>
      <c r="D945" s="126" t="s">
        <v>1642</v>
      </c>
      <c r="E945" s="127" t="s">
        <v>120</v>
      </c>
      <c r="F945" s="127" t="s">
        <v>121</v>
      </c>
      <c r="G945" s="128">
        <v>30</v>
      </c>
      <c r="H945" s="128">
        <v>6</v>
      </c>
      <c r="I945" s="127" t="s">
        <v>319</v>
      </c>
      <c r="J945" s="129">
        <v>5.5E-2</v>
      </c>
      <c r="K945" s="126" t="s">
        <v>257</v>
      </c>
      <c r="L945" s="126" t="s">
        <v>161</v>
      </c>
      <c r="M945" s="126"/>
      <c r="N945" s="126" t="s">
        <v>125</v>
      </c>
      <c r="O945" s="126" t="str">
        <f t="shared" si="73"/>
        <v xml:space="preserve">VERVEINE VANESSA COMPACT Pink </v>
      </c>
      <c r="P945" s="130">
        <v>945</v>
      </c>
      <c r="Q945" s="130">
        <v>6</v>
      </c>
      <c r="R945" s="20">
        <f t="shared" si="74"/>
        <v>0</v>
      </c>
      <c r="S945" s="20">
        <f t="shared" si="75"/>
        <v>0</v>
      </c>
      <c r="T945" s="20">
        <f t="shared" si="76"/>
        <v>0</v>
      </c>
      <c r="U945" s="303"/>
      <c r="V945" s="304"/>
      <c r="W945" s="304"/>
      <c r="X945" s="304"/>
      <c r="Y945" s="304"/>
      <c r="Z945" s="304"/>
      <c r="AA945" s="304"/>
      <c r="AB945" s="304"/>
      <c r="AC945" s="304"/>
      <c r="AD945" s="158"/>
      <c r="AE945" s="158"/>
      <c r="AF945" s="304"/>
      <c r="AG945" s="304"/>
      <c r="AH945" s="158"/>
      <c r="AI945" s="158"/>
      <c r="AJ945" s="304"/>
      <c r="AK945" s="304"/>
      <c r="AL945" s="158"/>
      <c r="AM945" s="158"/>
      <c r="AN945" s="158"/>
      <c r="AO945" s="158"/>
      <c r="AP945" s="158"/>
      <c r="AQ945" s="158"/>
      <c r="AR945" s="158"/>
      <c r="AS945" s="158"/>
      <c r="AT945" s="158"/>
      <c r="AU945" s="158"/>
      <c r="AV945" s="158"/>
      <c r="AW945" s="158"/>
      <c r="AX945" s="158"/>
      <c r="AY945" s="158"/>
      <c r="AZ945" s="158"/>
      <c r="BA945" s="158"/>
      <c r="BB945" s="158"/>
      <c r="BC945" s="158"/>
      <c r="BD945" s="158"/>
      <c r="BE945" s="158"/>
      <c r="BF945" s="158"/>
      <c r="BG945" s="158"/>
      <c r="BH945" s="158"/>
      <c r="BI945" s="158"/>
      <c r="BJ945" s="158"/>
      <c r="BK945" s="158"/>
      <c r="BL945" s="158"/>
      <c r="BM945" s="158"/>
      <c r="BN945" s="158"/>
      <c r="BO945" s="158"/>
      <c r="BP945" s="158"/>
      <c r="BQ945" s="158"/>
      <c r="BR945" s="158"/>
      <c r="BS945" s="158"/>
      <c r="BT945" s="158"/>
      <c r="BU945" s="14"/>
      <c r="BV945" s="14"/>
      <c r="BW945" s="14"/>
      <c r="BX945" s="14"/>
      <c r="BY945" s="14"/>
      <c r="BZ945" s="14"/>
      <c r="CA945" s="14"/>
      <c r="CB945" s="14"/>
    </row>
    <row r="946" spans="1:80" ht="20.100000000000001" customHeight="1" x14ac:dyDescent="0.25">
      <c r="A946" s="23">
        <v>23805</v>
      </c>
      <c r="B946" s="24" t="s">
        <v>757</v>
      </c>
      <c r="C946" s="24" t="s">
        <v>394</v>
      </c>
      <c r="D946" s="24" t="s">
        <v>1642</v>
      </c>
      <c r="E946" s="66" t="s">
        <v>120</v>
      </c>
      <c r="F946" s="66" t="s">
        <v>121</v>
      </c>
      <c r="G946" s="64">
        <v>30</v>
      </c>
      <c r="H946" s="64">
        <v>6</v>
      </c>
      <c r="I946" s="66" t="s">
        <v>319</v>
      </c>
      <c r="J946" s="72">
        <v>0.05</v>
      </c>
      <c r="K946" s="24" t="s">
        <v>257</v>
      </c>
      <c r="L946" s="24" t="s">
        <v>161</v>
      </c>
      <c r="M946" s="24"/>
      <c r="N946" s="24" t="s">
        <v>125</v>
      </c>
      <c r="O946" s="24" t="str">
        <f t="shared" si="73"/>
        <v xml:space="preserve">VERVEINE VANESSA COMPACT Purple </v>
      </c>
      <c r="P946" s="54">
        <v>946</v>
      </c>
      <c r="Q946" s="54">
        <v>6</v>
      </c>
      <c r="R946" s="20">
        <f t="shared" si="74"/>
        <v>0</v>
      </c>
      <c r="S946" s="20">
        <f t="shared" si="75"/>
        <v>0</v>
      </c>
      <c r="T946" s="20">
        <f t="shared" si="76"/>
        <v>0</v>
      </c>
      <c r="U946" s="303"/>
      <c r="V946" s="304"/>
      <c r="W946" s="304"/>
      <c r="X946" s="304"/>
      <c r="Y946" s="304"/>
      <c r="Z946" s="304"/>
      <c r="AA946" s="304"/>
      <c r="AB946" s="304"/>
      <c r="AC946" s="304"/>
      <c r="AD946" s="44"/>
      <c r="AE946" s="44"/>
      <c r="AF946" s="304"/>
      <c r="AG946" s="304"/>
      <c r="AH946" s="44"/>
      <c r="AI946" s="44"/>
      <c r="AJ946" s="304"/>
      <c r="AK946" s="30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14"/>
      <c r="BV946" s="14"/>
      <c r="BW946" s="14"/>
      <c r="BX946" s="14"/>
      <c r="BY946" s="14"/>
      <c r="BZ946" s="14"/>
      <c r="CA946" s="14"/>
      <c r="CB946" s="14"/>
    </row>
    <row r="947" spans="1:80" ht="20.100000000000001" customHeight="1" x14ac:dyDescent="0.25">
      <c r="A947" s="125">
        <v>23006</v>
      </c>
      <c r="B947" s="126" t="s">
        <v>757</v>
      </c>
      <c r="C947" s="126" t="s">
        <v>395</v>
      </c>
      <c r="D947" s="126" t="s">
        <v>1642</v>
      </c>
      <c r="E947" s="127" t="s">
        <v>120</v>
      </c>
      <c r="F947" s="127" t="s">
        <v>121</v>
      </c>
      <c r="G947" s="128">
        <v>30</v>
      </c>
      <c r="H947" s="128">
        <v>6</v>
      </c>
      <c r="I947" s="127" t="s">
        <v>319</v>
      </c>
      <c r="J947" s="129">
        <v>5.5E-2</v>
      </c>
      <c r="K947" s="126" t="s">
        <v>257</v>
      </c>
      <c r="L947" s="126" t="s">
        <v>161</v>
      </c>
      <c r="M947" s="126"/>
      <c r="N947" s="126" t="s">
        <v>125</v>
      </c>
      <c r="O947" s="126" t="str">
        <f t="shared" si="73"/>
        <v>VERVEINE VANESSA COMPACT White</v>
      </c>
      <c r="P947" s="130">
        <v>947</v>
      </c>
      <c r="Q947" s="130">
        <v>6</v>
      </c>
      <c r="R947" s="20">
        <f t="shared" si="74"/>
        <v>0</v>
      </c>
      <c r="S947" s="20">
        <f t="shared" si="75"/>
        <v>0</v>
      </c>
      <c r="T947" s="20">
        <f t="shared" si="76"/>
        <v>0</v>
      </c>
      <c r="U947" s="303"/>
      <c r="V947" s="304"/>
      <c r="W947" s="304"/>
      <c r="X947" s="304"/>
      <c r="Y947" s="304"/>
      <c r="Z947" s="304"/>
      <c r="AA947" s="304"/>
      <c r="AB947" s="304"/>
      <c r="AC947" s="304"/>
      <c r="AD947" s="158"/>
      <c r="AE947" s="158"/>
      <c r="AF947" s="304"/>
      <c r="AG947" s="304"/>
      <c r="AH947" s="158"/>
      <c r="AI947" s="158"/>
      <c r="AJ947" s="304"/>
      <c r="AK947" s="304"/>
      <c r="AL947" s="158"/>
      <c r="AM947" s="158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4"/>
      <c r="BV947" s="14"/>
      <c r="BW947" s="14"/>
      <c r="BX947" s="14"/>
      <c r="BY947" s="14"/>
      <c r="BZ947" s="14"/>
      <c r="CA947" s="14"/>
      <c r="CB947" s="14"/>
    </row>
    <row r="948" spans="1:80" ht="20.100000000000001" customHeight="1" x14ac:dyDescent="0.25">
      <c r="A948" s="23">
        <v>23008</v>
      </c>
      <c r="B948" s="24" t="s">
        <v>757</v>
      </c>
      <c r="C948" s="24" t="s">
        <v>233</v>
      </c>
      <c r="D948" s="24" t="s">
        <v>1642</v>
      </c>
      <c r="E948" s="66" t="s">
        <v>120</v>
      </c>
      <c r="F948" s="66" t="s">
        <v>121</v>
      </c>
      <c r="G948" s="64">
        <v>30</v>
      </c>
      <c r="H948" s="64">
        <v>6</v>
      </c>
      <c r="I948" s="66" t="s">
        <v>319</v>
      </c>
      <c r="J948" s="72">
        <v>5.5E-2</v>
      </c>
      <c r="K948" s="24" t="s">
        <v>257</v>
      </c>
      <c r="L948" s="24" t="s">
        <v>161</v>
      </c>
      <c r="M948" s="24"/>
      <c r="N948" s="24" t="s">
        <v>125</v>
      </c>
      <c r="O948" s="24" t="str">
        <f t="shared" si="73"/>
        <v>VERVEINE VANESSA COMPACT Variés</v>
      </c>
      <c r="P948" s="54">
        <v>948</v>
      </c>
      <c r="Q948" s="54">
        <v>6</v>
      </c>
      <c r="R948" s="20">
        <f t="shared" si="74"/>
        <v>0</v>
      </c>
      <c r="S948" s="20">
        <f t="shared" si="75"/>
        <v>0</v>
      </c>
      <c r="T948" s="20">
        <f t="shared" si="76"/>
        <v>0</v>
      </c>
      <c r="U948" s="303"/>
      <c r="V948" s="304"/>
      <c r="W948" s="304"/>
      <c r="X948" s="304"/>
      <c r="Y948" s="304"/>
      <c r="Z948" s="304"/>
      <c r="AA948" s="304"/>
      <c r="AB948" s="304"/>
      <c r="AC948" s="304"/>
      <c r="AD948" s="44"/>
      <c r="AE948" s="44"/>
      <c r="AF948" s="304"/>
      <c r="AG948" s="304"/>
      <c r="AH948" s="44"/>
      <c r="AI948" s="44"/>
      <c r="AJ948" s="304"/>
      <c r="AK948" s="30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14"/>
      <c r="BV948" s="14"/>
      <c r="BW948" s="14"/>
      <c r="BX948" s="14"/>
      <c r="BY948" s="14"/>
      <c r="BZ948" s="14"/>
      <c r="CA948" s="14"/>
      <c r="CB948" s="14"/>
    </row>
    <row r="949" spans="1:80" ht="20.100000000000001" customHeight="1" x14ac:dyDescent="0.25">
      <c r="A949" s="125">
        <v>3787</v>
      </c>
      <c r="B949" s="126" t="s">
        <v>750</v>
      </c>
      <c r="C949" s="126" t="s">
        <v>1435</v>
      </c>
      <c r="D949" s="126"/>
      <c r="E949" s="127" t="s">
        <v>120</v>
      </c>
      <c r="F949" s="127" t="s">
        <v>121</v>
      </c>
      <c r="G949" s="128">
        <v>30</v>
      </c>
      <c r="H949" s="128">
        <v>5</v>
      </c>
      <c r="I949" s="127" t="s">
        <v>120</v>
      </c>
      <c r="J949" s="129"/>
      <c r="K949" s="126" t="s">
        <v>257</v>
      </c>
      <c r="L949" s="126" t="s">
        <v>179</v>
      </c>
      <c r="M949" s="126"/>
      <c r="N949" s="126" t="s">
        <v>125</v>
      </c>
      <c r="O949" s="126" t="str">
        <f t="shared" si="73"/>
        <v>VERVEINE VIVACE Venosa</v>
      </c>
      <c r="P949" s="130">
        <v>949</v>
      </c>
      <c r="Q949" s="130">
        <v>5</v>
      </c>
      <c r="R949" s="20">
        <f t="shared" si="74"/>
        <v>0</v>
      </c>
      <c r="S949" s="20">
        <f t="shared" si="75"/>
        <v>0</v>
      </c>
      <c r="T949" s="20">
        <f t="shared" si="76"/>
        <v>0</v>
      </c>
      <c r="U949" s="242"/>
      <c r="V949" s="158"/>
      <c r="W949" s="158"/>
      <c r="X949" s="158"/>
      <c r="Y949" s="158"/>
      <c r="Z949" s="158"/>
      <c r="AA949" s="158"/>
      <c r="AB949" s="158"/>
      <c r="AC949" s="158"/>
      <c r="AD949" s="158"/>
      <c r="AE949" s="158"/>
      <c r="AF949" s="304"/>
      <c r="AG949" s="304"/>
      <c r="AH949" s="158"/>
      <c r="AI949" s="158"/>
      <c r="AJ949" s="304"/>
      <c r="AK949" s="304"/>
      <c r="AL949" s="158"/>
      <c r="AM949" s="158"/>
      <c r="AN949" s="158"/>
      <c r="AO949" s="158"/>
      <c r="AP949" s="158"/>
      <c r="AQ949" s="158"/>
      <c r="AR949" s="158"/>
      <c r="AS949" s="158"/>
      <c r="AT949" s="158"/>
      <c r="AU949" s="158"/>
      <c r="AV949" s="158"/>
      <c r="AW949" s="158"/>
      <c r="AX949" s="158"/>
      <c r="AY949" s="158"/>
      <c r="AZ949" s="158"/>
      <c r="BA949" s="158"/>
      <c r="BB949" s="158"/>
      <c r="BC949" s="158"/>
      <c r="BD949" s="158"/>
      <c r="BE949" s="158"/>
      <c r="BF949" s="158"/>
      <c r="BG949" s="158"/>
      <c r="BH949" s="158"/>
      <c r="BI949" s="158"/>
      <c r="BJ949" s="158"/>
      <c r="BK949" s="158"/>
      <c r="BL949" s="158"/>
      <c r="BM949" s="158"/>
      <c r="BN949" s="158"/>
      <c r="BO949" s="158"/>
      <c r="BP949" s="158"/>
      <c r="BQ949" s="158"/>
      <c r="BR949" s="158"/>
      <c r="BS949" s="158"/>
      <c r="BT949" s="158"/>
      <c r="BU949" s="14"/>
      <c r="BV949" s="14"/>
      <c r="BW949" s="14"/>
      <c r="BX949" s="14"/>
      <c r="BY949" s="14"/>
      <c r="BZ949" s="14"/>
      <c r="CA949" s="14"/>
      <c r="CB949" s="14"/>
    </row>
    <row r="950" spans="1:80" ht="20.100000000000001" customHeight="1" x14ac:dyDescent="0.25">
      <c r="A950" s="23">
        <v>3785</v>
      </c>
      <c r="B950" s="24" t="s">
        <v>759</v>
      </c>
      <c r="C950" s="24" t="s">
        <v>1436</v>
      </c>
      <c r="D950" s="24"/>
      <c r="E950" s="66" t="s">
        <v>208</v>
      </c>
      <c r="F950" s="66" t="s">
        <v>121</v>
      </c>
      <c r="G950" s="64">
        <v>30</v>
      </c>
      <c r="H950" s="64">
        <v>5</v>
      </c>
      <c r="I950" s="66" t="s">
        <v>120</v>
      </c>
      <c r="J950" s="72"/>
      <c r="K950" s="24" t="s">
        <v>257</v>
      </c>
      <c r="L950" s="24" t="s">
        <v>179</v>
      </c>
      <c r="M950" s="24"/>
      <c r="N950" s="24" t="s">
        <v>125</v>
      </c>
      <c r="O950" s="24" t="str">
        <f t="shared" si="73"/>
        <v>VERVEINE DE BUENOS AIRES bonariensis (de semis)</v>
      </c>
      <c r="P950" s="54">
        <v>950</v>
      </c>
      <c r="Q950" s="54">
        <v>5</v>
      </c>
      <c r="R950" s="20">
        <f t="shared" si="74"/>
        <v>0</v>
      </c>
      <c r="S950" s="20">
        <f t="shared" si="75"/>
        <v>0</v>
      </c>
      <c r="T950" s="20">
        <f t="shared" si="76"/>
        <v>0</v>
      </c>
      <c r="U950" s="241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304"/>
      <c r="AG950" s="304"/>
      <c r="AH950" s="44"/>
      <c r="AI950" s="44"/>
      <c r="AJ950" s="304"/>
      <c r="AK950" s="30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14"/>
      <c r="BV950" s="14"/>
      <c r="BW950" s="14"/>
      <c r="BX950" s="14"/>
      <c r="BY950" s="14"/>
      <c r="BZ950" s="14"/>
      <c r="CA950" s="14"/>
      <c r="CB950" s="14"/>
    </row>
    <row r="951" spans="1:80" ht="20.100000000000001" customHeight="1" x14ac:dyDescent="0.25">
      <c r="A951" s="125">
        <v>12331</v>
      </c>
      <c r="B951" s="126" t="s">
        <v>759</v>
      </c>
      <c r="C951" s="126" t="s">
        <v>760</v>
      </c>
      <c r="D951" s="126"/>
      <c r="E951" s="127" t="s">
        <v>120</v>
      </c>
      <c r="F951" s="127" t="s">
        <v>121</v>
      </c>
      <c r="G951" s="128">
        <v>30</v>
      </c>
      <c r="H951" s="128">
        <v>5</v>
      </c>
      <c r="I951" s="127" t="s">
        <v>120</v>
      </c>
      <c r="J951" s="129"/>
      <c r="K951" s="126" t="s">
        <v>257</v>
      </c>
      <c r="L951" s="126" t="s">
        <v>179</v>
      </c>
      <c r="M951" s="126"/>
      <c r="N951" s="126" t="s">
        <v>125</v>
      </c>
      <c r="O951" s="126" t="str">
        <f t="shared" si="73"/>
        <v>VERVEINE DE BUENOS AIRES Lollipop</v>
      </c>
      <c r="P951" s="130">
        <v>951</v>
      </c>
      <c r="Q951" s="130">
        <v>5</v>
      </c>
      <c r="R951" s="20">
        <f t="shared" si="74"/>
        <v>0</v>
      </c>
      <c r="S951" s="20">
        <f t="shared" si="75"/>
        <v>0</v>
      </c>
      <c r="T951" s="20">
        <f t="shared" si="76"/>
        <v>0</v>
      </c>
      <c r="U951" s="242"/>
      <c r="V951" s="158"/>
      <c r="W951" s="158"/>
      <c r="X951" s="158"/>
      <c r="Y951" s="158"/>
      <c r="Z951" s="158"/>
      <c r="AA951" s="158"/>
      <c r="AB951" s="158"/>
      <c r="AC951" s="158"/>
      <c r="AD951" s="158"/>
      <c r="AE951" s="158"/>
      <c r="AF951" s="304"/>
      <c r="AG951" s="304"/>
      <c r="AH951" s="158"/>
      <c r="AI951" s="158"/>
      <c r="AJ951" s="304"/>
      <c r="AK951" s="304"/>
      <c r="AL951" s="158"/>
      <c r="AM951" s="158"/>
      <c r="AN951" s="158"/>
      <c r="AO951" s="158"/>
      <c r="AP951" s="158"/>
      <c r="AQ951" s="158"/>
      <c r="AR951" s="158"/>
      <c r="AS951" s="158"/>
      <c r="AT951" s="158"/>
      <c r="AU951" s="158"/>
      <c r="AV951" s="158"/>
      <c r="AW951" s="158"/>
      <c r="AX951" s="158"/>
      <c r="AY951" s="158"/>
      <c r="AZ951" s="158"/>
      <c r="BA951" s="158"/>
      <c r="BB951" s="158"/>
      <c r="BC951" s="158"/>
      <c r="BD951" s="158"/>
      <c r="BE951" s="158"/>
      <c r="BF951" s="158"/>
      <c r="BG951" s="158"/>
      <c r="BH951" s="158"/>
      <c r="BI951" s="158"/>
      <c r="BJ951" s="158"/>
      <c r="BK951" s="158"/>
      <c r="BL951" s="158"/>
      <c r="BM951" s="158"/>
      <c r="BN951" s="158"/>
      <c r="BO951" s="158"/>
      <c r="BP951" s="158"/>
      <c r="BQ951" s="158"/>
      <c r="BR951" s="158"/>
      <c r="BS951" s="158"/>
      <c r="BT951" s="158"/>
      <c r="BU951" s="14"/>
      <c r="BV951" s="14"/>
      <c r="BW951" s="14"/>
      <c r="BX951" s="14"/>
      <c r="BY951" s="14"/>
      <c r="BZ951" s="14"/>
      <c r="CA951" s="14"/>
      <c r="CB951" s="14"/>
    </row>
    <row r="952" spans="1:80" ht="20.100000000000001" customHeight="1" x14ac:dyDescent="0.25">
      <c r="A952" s="23">
        <v>25242</v>
      </c>
      <c r="B952" s="24" t="s">
        <v>761</v>
      </c>
      <c r="C952" s="24" t="s">
        <v>762</v>
      </c>
      <c r="D952" s="24"/>
      <c r="E952" s="66" t="s">
        <v>120</v>
      </c>
      <c r="F952" s="66" t="s">
        <v>121</v>
      </c>
      <c r="G952" s="64">
        <v>30</v>
      </c>
      <c r="H952" s="64">
        <v>5</v>
      </c>
      <c r="I952" s="66" t="s">
        <v>176</v>
      </c>
      <c r="J952" s="72">
        <v>0.05</v>
      </c>
      <c r="K952" s="24" t="s">
        <v>257</v>
      </c>
      <c r="L952" s="24" t="s">
        <v>124</v>
      </c>
      <c r="M952" s="24"/>
      <c r="N952" s="24" t="s">
        <v>125</v>
      </c>
      <c r="O952" s="24" t="str">
        <f t="shared" si="73"/>
        <v>VINCA MINOR (Pervenche) Illumination</v>
      </c>
      <c r="P952" s="54">
        <v>952</v>
      </c>
      <c r="Q952" s="54">
        <v>5</v>
      </c>
      <c r="R952" s="20">
        <f t="shared" si="74"/>
        <v>0</v>
      </c>
      <c r="S952" s="20">
        <f t="shared" si="75"/>
        <v>0</v>
      </c>
      <c r="T952" s="20">
        <f t="shared" si="76"/>
        <v>0</v>
      </c>
      <c r="U952" s="241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304"/>
      <c r="AG952" s="304"/>
      <c r="AH952" s="44"/>
      <c r="AI952" s="44"/>
      <c r="AJ952" s="304"/>
      <c r="AK952" s="30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14"/>
      <c r="BV952" s="14"/>
      <c r="BW952" s="14"/>
      <c r="BX952" s="14"/>
      <c r="BY952" s="14"/>
      <c r="BZ952" s="14"/>
      <c r="CA952" s="14"/>
      <c r="CB952" s="14"/>
    </row>
    <row r="953" spans="1:80" ht="20.100000000000001" customHeight="1" x14ac:dyDescent="0.25">
      <c r="A953" s="151"/>
      <c r="B953" s="152" t="s">
        <v>763</v>
      </c>
      <c r="C953" s="153"/>
      <c r="D953" s="153"/>
      <c r="E953" s="154"/>
      <c r="F953" s="154"/>
      <c r="G953" s="154"/>
      <c r="H953" s="267"/>
      <c r="I953" s="154"/>
      <c r="J953" s="155"/>
      <c r="K953" s="153"/>
      <c r="L953" s="153" t="s">
        <v>593</v>
      </c>
      <c r="M953" s="153"/>
      <c r="N953" s="153"/>
      <c r="O953" s="153" t="str">
        <f t="shared" si="73"/>
        <v xml:space="preserve">Z </v>
      </c>
      <c r="P953" s="156">
        <v>953</v>
      </c>
      <c r="Q953" s="156"/>
      <c r="R953" s="20"/>
      <c r="S953" s="20"/>
      <c r="T953" s="20"/>
      <c r="U953" s="508"/>
      <c r="V953" s="509"/>
      <c r="W953" s="509"/>
      <c r="X953" s="509"/>
      <c r="Y953" s="509"/>
      <c r="Z953" s="509"/>
      <c r="AA953" s="509"/>
      <c r="AB953" s="509"/>
      <c r="AC953" s="509"/>
      <c r="AD953" s="509"/>
      <c r="AE953" s="509"/>
      <c r="AF953" s="509"/>
      <c r="AG953" s="509"/>
      <c r="AH953" s="509"/>
      <c r="AI953" s="509"/>
      <c r="AJ953" s="509"/>
      <c r="AK953" s="509"/>
      <c r="AL953" s="509"/>
      <c r="AM953" s="509"/>
      <c r="AN953" s="509"/>
      <c r="AO953" s="509"/>
      <c r="AP953" s="509"/>
      <c r="AQ953" s="509"/>
      <c r="AR953" s="509"/>
      <c r="AS953" s="509"/>
      <c r="AT953" s="509"/>
      <c r="AU953" s="509"/>
      <c r="AV953" s="509"/>
      <c r="AW953" s="509"/>
      <c r="AX953" s="509"/>
      <c r="AY953" s="509"/>
      <c r="AZ953" s="509"/>
      <c r="BA953" s="509"/>
      <c r="BB953" s="509"/>
      <c r="BC953" s="509"/>
      <c r="BD953" s="509"/>
      <c r="BE953" s="509"/>
      <c r="BF953" s="509"/>
      <c r="BG953" s="509"/>
      <c r="BH953" s="509"/>
      <c r="BI953" s="509"/>
      <c r="BJ953" s="509"/>
      <c r="BK953" s="509"/>
      <c r="BL953" s="509"/>
      <c r="BM953" s="509"/>
      <c r="BN953" s="509"/>
      <c r="BO953" s="509"/>
      <c r="BP953" s="509"/>
      <c r="BQ953" s="509"/>
      <c r="BR953" s="509"/>
      <c r="BS953" s="509"/>
      <c r="BT953" s="509"/>
      <c r="BU953" s="14"/>
      <c r="BV953" s="14"/>
      <c r="BW953" s="14"/>
      <c r="BX953" s="14"/>
      <c r="BY953" s="14"/>
      <c r="BZ953" s="14"/>
      <c r="CA953" s="14"/>
      <c r="CB953" s="14"/>
    </row>
    <row r="954" spans="1:80" ht="20.100000000000001" customHeight="1" x14ac:dyDescent="0.25">
      <c r="A954" s="23">
        <v>11636</v>
      </c>
      <c r="B954" s="24" t="s">
        <v>764</v>
      </c>
      <c r="C954" s="24" t="s">
        <v>1342</v>
      </c>
      <c r="D954" s="24"/>
      <c r="E954" s="66" t="s">
        <v>208</v>
      </c>
      <c r="F954" s="66" t="s">
        <v>121</v>
      </c>
      <c r="G954" s="64">
        <v>30</v>
      </c>
      <c r="H954" s="64">
        <v>6</v>
      </c>
      <c r="I954" s="66" t="s">
        <v>319</v>
      </c>
      <c r="J954" s="72"/>
      <c r="K954" s="24" t="s">
        <v>257</v>
      </c>
      <c r="L954" s="24" t="s">
        <v>347</v>
      </c>
      <c r="M954" s="24"/>
      <c r="N954" s="24" t="s">
        <v>125</v>
      </c>
      <c r="O954" s="24" t="str">
        <f t="shared" si="73"/>
        <v>ZINNIA Magellan Variés</v>
      </c>
      <c r="P954" s="54">
        <v>954</v>
      </c>
      <c r="Q954" s="54">
        <v>6</v>
      </c>
      <c r="R954" s="20">
        <f t="shared" si="74"/>
        <v>0</v>
      </c>
      <c r="S954" s="20">
        <f t="shared" si="75"/>
        <v>0</v>
      </c>
      <c r="T954" s="20">
        <f t="shared" si="76"/>
        <v>0</v>
      </c>
      <c r="U954" s="241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304"/>
      <c r="AG954" s="304"/>
      <c r="AH954" s="44"/>
      <c r="AI954" s="44"/>
      <c r="AJ954" s="304"/>
      <c r="AK954" s="30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14"/>
      <c r="BV954" s="14"/>
      <c r="BW954" s="14"/>
      <c r="BX954" s="14"/>
      <c r="BY954" s="14"/>
      <c r="BZ954" s="14"/>
      <c r="CA954" s="14"/>
      <c r="CB954" s="14"/>
    </row>
    <row r="955" spans="1:80" ht="20.100000000000001" customHeight="1" x14ac:dyDescent="0.25">
      <c r="A955" s="125">
        <v>3798</v>
      </c>
      <c r="B955" s="126" t="s">
        <v>764</v>
      </c>
      <c r="C955" s="126" t="s">
        <v>1343</v>
      </c>
      <c r="D955" s="126"/>
      <c r="E955" s="127" t="s">
        <v>208</v>
      </c>
      <c r="F955" s="127" t="s">
        <v>121</v>
      </c>
      <c r="G955" s="128">
        <v>30</v>
      </c>
      <c r="H955" s="128">
        <v>7</v>
      </c>
      <c r="I955" s="127" t="s">
        <v>319</v>
      </c>
      <c r="J955" s="129"/>
      <c r="K955" s="126" t="s">
        <v>257</v>
      </c>
      <c r="L955" s="126" t="s">
        <v>347</v>
      </c>
      <c r="M955" s="126"/>
      <c r="N955" s="126" t="s">
        <v>125</v>
      </c>
      <c r="O955" s="126" t="str">
        <f t="shared" si="73"/>
        <v>ZINNIA Profusion Variés</v>
      </c>
      <c r="P955" s="130">
        <v>955</v>
      </c>
      <c r="Q955" s="130">
        <v>7</v>
      </c>
      <c r="R955" s="20">
        <f t="shared" si="74"/>
        <v>0</v>
      </c>
      <c r="S955" s="20">
        <f t="shared" si="75"/>
        <v>0</v>
      </c>
      <c r="T955" s="20">
        <f t="shared" si="76"/>
        <v>0</v>
      </c>
      <c r="U955" s="242"/>
      <c r="V955" s="158"/>
      <c r="W955" s="158"/>
      <c r="X955" s="158"/>
      <c r="Y955" s="158"/>
      <c r="Z955" s="158"/>
      <c r="AA955" s="158"/>
      <c r="AB955" s="158"/>
      <c r="AC955" s="158"/>
      <c r="AD955" s="158"/>
      <c r="AE955" s="158"/>
      <c r="AF955" s="304"/>
      <c r="AG955" s="304"/>
      <c r="AH955" s="158"/>
      <c r="AI955" s="158"/>
      <c r="AJ955" s="304"/>
      <c r="AK955" s="304"/>
      <c r="AL955" s="158"/>
      <c r="AM955" s="158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4"/>
      <c r="BV955" s="14"/>
      <c r="BW955" s="14"/>
      <c r="BX955" s="14"/>
      <c r="BY955" s="14"/>
      <c r="BZ955" s="14"/>
      <c r="CA955" s="14"/>
      <c r="CB955" s="14"/>
    </row>
    <row r="956" spans="1:80" ht="20.100000000000001" customHeight="1" x14ac:dyDescent="0.25">
      <c r="A956" s="140"/>
      <c r="B956" s="187" t="s">
        <v>787</v>
      </c>
      <c r="C956" s="141"/>
      <c r="D956" s="141"/>
      <c r="E956" s="142"/>
      <c r="F956" s="142"/>
      <c r="G956" s="142"/>
      <c r="H956" s="273"/>
      <c r="I956" s="142"/>
      <c r="J956" s="143"/>
      <c r="K956" s="141"/>
      <c r="L956" s="141" t="s">
        <v>461</v>
      </c>
      <c r="M956" s="141"/>
      <c r="N956" s="141"/>
      <c r="O956" s="141" t="str">
        <f t="shared" si="73"/>
        <v xml:space="preserve">PLANTES COUVRE SOL </v>
      </c>
      <c r="P956" s="144">
        <v>956</v>
      </c>
      <c r="Q956" s="144"/>
      <c r="R956" s="20"/>
      <c r="S956" s="20"/>
      <c r="T956" s="20"/>
      <c r="U956" s="503"/>
      <c r="V956" s="504"/>
      <c r="W956" s="504"/>
      <c r="X956" s="504"/>
      <c r="Y956" s="504"/>
      <c r="Z956" s="504"/>
      <c r="AA956" s="504"/>
      <c r="AB956" s="504"/>
      <c r="AC956" s="504"/>
      <c r="AD956" s="504"/>
      <c r="AE956" s="504"/>
      <c r="AF956" s="504"/>
      <c r="AG956" s="504"/>
      <c r="AH956" s="504"/>
      <c r="AI956" s="504"/>
      <c r="AJ956" s="504"/>
      <c r="AK956" s="504"/>
      <c r="AL956" s="504"/>
      <c r="AM956" s="504"/>
      <c r="AN956" s="504"/>
      <c r="AO956" s="504"/>
      <c r="AP956" s="504"/>
      <c r="AQ956" s="504"/>
      <c r="AR956" s="504"/>
      <c r="AS956" s="504"/>
      <c r="AT956" s="504"/>
      <c r="AU956" s="504"/>
      <c r="AV956" s="504"/>
      <c r="AW956" s="504"/>
      <c r="AX956" s="504"/>
      <c r="AY956" s="504"/>
      <c r="AZ956" s="504"/>
      <c r="BA956" s="504"/>
      <c r="BB956" s="504"/>
      <c r="BC956" s="504"/>
      <c r="BD956" s="504"/>
      <c r="BE956" s="504"/>
      <c r="BF956" s="504"/>
      <c r="BG956" s="504"/>
      <c r="BH956" s="504"/>
      <c r="BI956" s="504"/>
      <c r="BJ956" s="504"/>
      <c r="BK956" s="504"/>
      <c r="BL956" s="504"/>
      <c r="BM956" s="504"/>
      <c r="BN956" s="504"/>
      <c r="BO956" s="504"/>
      <c r="BP956" s="504"/>
      <c r="BQ956" s="504"/>
      <c r="BR956" s="504"/>
      <c r="BS956" s="504"/>
      <c r="BT956" s="504"/>
      <c r="BU956" s="14"/>
      <c r="BV956" s="14"/>
      <c r="BW956" s="14"/>
      <c r="BX956" s="14"/>
      <c r="BY956" s="14"/>
      <c r="BZ956" s="14"/>
      <c r="CA956" s="14"/>
      <c r="CB956" s="14"/>
    </row>
    <row r="957" spans="1:80" ht="20.100000000000001" customHeight="1" x14ac:dyDescent="0.25">
      <c r="A957" s="23">
        <v>15362</v>
      </c>
      <c r="B957" s="24" t="s">
        <v>788</v>
      </c>
      <c r="C957" s="24" t="s">
        <v>789</v>
      </c>
      <c r="D957" s="24"/>
      <c r="E957" s="66" t="s">
        <v>120</v>
      </c>
      <c r="F957" s="66" t="s">
        <v>121</v>
      </c>
      <c r="G957" s="64">
        <v>30</v>
      </c>
      <c r="H957" s="64">
        <v>5</v>
      </c>
      <c r="I957" s="66" t="s">
        <v>176</v>
      </c>
      <c r="J957" s="72"/>
      <c r="K957" s="24" t="s">
        <v>790</v>
      </c>
      <c r="L957" s="24" t="s">
        <v>124</v>
      </c>
      <c r="M957" s="24"/>
      <c r="N957" s="24" t="s">
        <v>125</v>
      </c>
      <c r="O957" s="24" t="str">
        <f t="shared" si="73"/>
        <v>FRANKENIA laevis</v>
      </c>
      <c r="P957" s="54">
        <v>957</v>
      </c>
      <c r="Q957" s="54">
        <v>5</v>
      </c>
      <c r="R957" s="20">
        <f t="shared" si="74"/>
        <v>0</v>
      </c>
      <c r="S957" s="20">
        <f t="shared" si="75"/>
        <v>0</v>
      </c>
      <c r="T957" s="20">
        <f t="shared" si="76"/>
        <v>0</v>
      </c>
      <c r="U957" s="241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304"/>
      <c r="AG957" s="304"/>
      <c r="AH957" s="44"/>
      <c r="AI957" s="44"/>
      <c r="AJ957" s="304"/>
      <c r="AK957" s="30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14"/>
      <c r="BV957" s="14"/>
      <c r="BW957" s="14"/>
      <c r="BX957" s="14"/>
      <c r="BY957" s="14"/>
      <c r="BZ957" s="14"/>
      <c r="CA957" s="14"/>
      <c r="CB957" s="14"/>
    </row>
    <row r="958" spans="1:80" ht="20.100000000000001" customHeight="1" x14ac:dyDescent="0.25">
      <c r="A958" s="125">
        <v>15354</v>
      </c>
      <c r="B958" s="126" t="s">
        <v>791</v>
      </c>
      <c r="C958" s="126" t="s">
        <v>792</v>
      </c>
      <c r="D958" s="126"/>
      <c r="E958" s="127" t="s">
        <v>120</v>
      </c>
      <c r="F958" s="127" t="s">
        <v>121</v>
      </c>
      <c r="G958" s="128">
        <v>30</v>
      </c>
      <c r="H958" s="128">
        <v>5</v>
      </c>
      <c r="I958" s="127" t="s">
        <v>176</v>
      </c>
      <c r="J958" s="129"/>
      <c r="K958" s="126" t="s">
        <v>790</v>
      </c>
      <c r="L958" s="126" t="s">
        <v>179</v>
      </c>
      <c r="M958" s="126"/>
      <c r="N958" s="126" t="s">
        <v>125</v>
      </c>
      <c r="O958" s="126" t="str">
        <f t="shared" si="73"/>
        <v>HERNIARIA glabra</v>
      </c>
      <c r="P958" s="130">
        <v>958</v>
      </c>
      <c r="Q958" s="130">
        <v>5</v>
      </c>
      <c r="R958" s="20">
        <f t="shared" si="74"/>
        <v>0</v>
      </c>
      <c r="S958" s="20">
        <f t="shared" si="75"/>
        <v>0</v>
      </c>
      <c r="T958" s="20">
        <f t="shared" si="76"/>
        <v>0</v>
      </c>
      <c r="U958" s="242"/>
      <c r="V958" s="158"/>
      <c r="W958" s="158"/>
      <c r="X958" s="158"/>
      <c r="Y958" s="158"/>
      <c r="Z958" s="158"/>
      <c r="AA958" s="158"/>
      <c r="AB958" s="158"/>
      <c r="AC958" s="158"/>
      <c r="AD958" s="158"/>
      <c r="AE958" s="158"/>
      <c r="AF958" s="304"/>
      <c r="AG958" s="304"/>
      <c r="AH958" s="158"/>
      <c r="AI958" s="158"/>
      <c r="AJ958" s="304"/>
      <c r="AK958" s="304"/>
      <c r="AL958" s="158"/>
      <c r="AM958" s="158"/>
      <c r="AN958" s="158"/>
      <c r="AO958" s="158"/>
      <c r="AP958" s="158"/>
      <c r="AQ958" s="158"/>
      <c r="AR958" s="158"/>
      <c r="AS958" s="158"/>
      <c r="AT958" s="158"/>
      <c r="AU958" s="158"/>
      <c r="AV958" s="158"/>
      <c r="AW958" s="158"/>
      <c r="AX958" s="158"/>
      <c r="AY958" s="158"/>
      <c r="AZ958" s="158"/>
      <c r="BA958" s="158"/>
      <c r="BB958" s="158"/>
      <c r="BC958" s="158"/>
      <c r="BD958" s="158"/>
      <c r="BE958" s="158"/>
      <c r="BF958" s="158"/>
      <c r="BG958" s="158"/>
      <c r="BH958" s="158"/>
      <c r="BI958" s="158"/>
      <c r="BJ958" s="158"/>
      <c r="BK958" s="158"/>
      <c r="BL958" s="158"/>
      <c r="BM958" s="158"/>
      <c r="BN958" s="158"/>
      <c r="BO958" s="158"/>
      <c r="BP958" s="158"/>
      <c r="BQ958" s="158"/>
      <c r="BR958" s="158"/>
      <c r="BS958" s="158"/>
      <c r="BT958" s="158"/>
      <c r="BU958" s="14"/>
      <c r="BV958" s="14"/>
      <c r="BW958" s="14"/>
      <c r="BX958" s="14"/>
      <c r="BY958" s="14"/>
      <c r="BZ958" s="14"/>
      <c r="CA958" s="14"/>
      <c r="CB958" s="14"/>
    </row>
    <row r="959" spans="1:80" ht="20.100000000000001" customHeight="1" x14ac:dyDescent="0.25">
      <c r="A959" s="23">
        <v>15347</v>
      </c>
      <c r="B959" s="24" t="s">
        <v>793</v>
      </c>
      <c r="C959" s="24" t="s">
        <v>794</v>
      </c>
      <c r="D959" s="24"/>
      <c r="E959" s="66" t="s">
        <v>120</v>
      </c>
      <c r="F959" s="66" t="s">
        <v>121</v>
      </c>
      <c r="G959" s="64">
        <v>30</v>
      </c>
      <c r="H959" s="64">
        <v>5</v>
      </c>
      <c r="I959" s="66" t="s">
        <v>120</v>
      </c>
      <c r="J959" s="72"/>
      <c r="K959" s="24" t="s">
        <v>790</v>
      </c>
      <c r="L959" s="24" t="s">
        <v>132</v>
      </c>
      <c r="M959" s="24"/>
      <c r="N959" s="24" t="s">
        <v>125</v>
      </c>
      <c r="O959" s="24" t="str">
        <f t="shared" si="73"/>
        <v>ORIGAN compactum</v>
      </c>
      <c r="P959" s="54">
        <v>959</v>
      </c>
      <c r="Q959" s="54">
        <v>5</v>
      </c>
      <c r="R959" s="20">
        <f t="shared" si="74"/>
        <v>0</v>
      </c>
      <c r="S959" s="20">
        <f t="shared" si="75"/>
        <v>0</v>
      </c>
      <c r="T959" s="20">
        <f t="shared" si="76"/>
        <v>0</v>
      </c>
      <c r="U959" s="241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304"/>
      <c r="AG959" s="304"/>
      <c r="AH959" s="44"/>
      <c r="AI959" s="44"/>
      <c r="AJ959" s="304"/>
      <c r="AK959" s="30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14"/>
      <c r="BV959" s="14"/>
      <c r="BW959" s="14"/>
      <c r="BX959" s="14"/>
      <c r="BY959" s="14"/>
      <c r="BZ959" s="14"/>
      <c r="CA959" s="14"/>
      <c r="CB959" s="14"/>
    </row>
    <row r="960" spans="1:80" ht="20.100000000000001" customHeight="1" x14ac:dyDescent="0.25">
      <c r="A960" s="125">
        <v>15536</v>
      </c>
      <c r="B960" s="126" t="s">
        <v>795</v>
      </c>
      <c r="C960" s="126" t="s">
        <v>169</v>
      </c>
      <c r="D960" s="126"/>
      <c r="E960" s="127" t="s">
        <v>120</v>
      </c>
      <c r="F960" s="127" t="s">
        <v>121</v>
      </c>
      <c r="G960" s="128">
        <v>30</v>
      </c>
      <c r="H960" s="128">
        <v>5</v>
      </c>
      <c r="I960" s="127" t="s">
        <v>176</v>
      </c>
      <c r="J960" s="129"/>
      <c r="K960" s="126" t="s">
        <v>790</v>
      </c>
      <c r="L960" s="126" t="s">
        <v>179</v>
      </c>
      <c r="M960" s="126"/>
      <c r="N960" s="126" t="s">
        <v>125</v>
      </c>
      <c r="O960" s="126" t="str">
        <f t="shared" si="73"/>
        <v>THYM POLYTRICHUS .</v>
      </c>
      <c r="P960" s="130">
        <v>960</v>
      </c>
      <c r="Q960" s="130">
        <v>5</v>
      </c>
      <c r="R960" s="20">
        <f t="shared" si="74"/>
        <v>0</v>
      </c>
      <c r="S960" s="20">
        <f t="shared" si="75"/>
        <v>0</v>
      </c>
      <c r="T960" s="20">
        <f t="shared" si="76"/>
        <v>0</v>
      </c>
      <c r="U960" s="242"/>
      <c r="V960" s="158"/>
      <c r="W960" s="158"/>
      <c r="X960" s="158"/>
      <c r="Y960" s="158"/>
      <c r="Z960" s="158"/>
      <c r="AA960" s="158"/>
      <c r="AB960" s="158"/>
      <c r="AC960" s="158"/>
      <c r="AD960" s="158"/>
      <c r="AE960" s="158"/>
      <c r="AF960" s="304"/>
      <c r="AG960" s="304"/>
      <c r="AH960" s="158"/>
      <c r="AI960" s="158"/>
      <c r="AJ960" s="304"/>
      <c r="AK960" s="304"/>
      <c r="AL960" s="158"/>
      <c r="AM960" s="158"/>
      <c r="AN960" s="158"/>
      <c r="AO960" s="158"/>
      <c r="AP960" s="158"/>
      <c r="AQ960" s="158"/>
      <c r="AR960" s="158"/>
      <c r="AS960" s="158"/>
      <c r="AT960" s="158"/>
      <c r="AU960" s="158"/>
      <c r="AV960" s="158"/>
      <c r="AW960" s="158"/>
      <c r="AX960" s="158"/>
      <c r="AY960" s="158"/>
      <c r="AZ960" s="158"/>
      <c r="BA960" s="158"/>
      <c r="BB960" s="158"/>
      <c r="BC960" s="158"/>
      <c r="BD960" s="158"/>
      <c r="BE960" s="158"/>
      <c r="BF960" s="158"/>
      <c r="BG960" s="158"/>
      <c r="BH960" s="158"/>
      <c r="BI960" s="158"/>
      <c r="BJ960" s="158"/>
      <c r="BK960" s="158"/>
      <c r="BL960" s="158"/>
      <c r="BM960" s="158"/>
      <c r="BN960" s="158"/>
      <c r="BO960" s="158"/>
      <c r="BP960" s="158"/>
      <c r="BQ960" s="158"/>
      <c r="BR960" s="158"/>
      <c r="BS960" s="158"/>
      <c r="BT960" s="158"/>
      <c r="BU960" s="14"/>
      <c r="BV960" s="14"/>
      <c r="BW960" s="14"/>
      <c r="BX960" s="14"/>
      <c r="BY960" s="14"/>
      <c r="BZ960" s="14"/>
      <c r="CA960" s="14"/>
      <c r="CB960" s="14"/>
    </row>
    <row r="961" spans="1:80" ht="20.100000000000001" customHeight="1" x14ac:dyDescent="0.25">
      <c r="A961" s="23">
        <v>15538</v>
      </c>
      <c r="B961" s="24" t="s">
        <v>796</v>
      </c>
      <c r="C961" s="24" t="s">
        <v>797</v>
      </c>
      <c r="D961" s="24"/>
      <c r="E961" s="66" t="s">
        <v>120</v>
      </c>
      <c r="F961" s="66" t="s">
        <v>121</v>
      </c>
      <c r="G961" s="64">
        <v>30</v>
      </c>
      <c r="H961" s="64">
        <v>5</v>
      </c>
      <c r="I961" s="66" t="s">
        <v>176</v>
      </c>
      <c r="J961" s="72"/>
      <c r="K961" s="24" t="s">
        <v>790</v>
      </c>
      <c r="L961" s="24" t="s">
        <v>179</v>
      </c>
      <c r="M961" s="24"/>
      <c r="N961" s="24" t="s">
        <v>125</v>
      </c>
      <c r="O961" s="24" t="str">
        <f t="shared" si="73"/>
        <v>THYM PRAECOX COCCINEUS serpolet</v>
      </c>
      <c r="P961" s="54">
        <v>961</v>
      </c>
      <c r="Q961" s="54">
        <v>5</v>
      </c>
      <c r="R961" s="20">
        <f t="shared" si="74"/>
        <v>0</v>
      </c>
      <c r="S961" s="20">
        <f t="shared" si="75"/>
        <v>0</v>
      </c>
      <c r="T961" s="20">
        <f t="shared" si="76"/>
        <v>0</v>
      </c>
      <c r="U961" s="241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304"/>
      <c r="AG961" s="304"/>
      <c r="AH961" s="44"/>
      <c r="AI961" s="44"/>
      <c r="AJ961" s="304"/>
      <c r="AK961" s="30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14"/>
      <c r="BV961" s="14"/>
      <c r="BW961" s="14"/>
      <c r="BX961" s="14"/>
      <c r="BY961" s="14"/>
      <c r="BZ961" s="14"/>
      <c r="CA961" s="14"/>
      <c r="CB961" s="14"/>
    </row>
    <row r="962" spans="1:80" ht="20.100000000000001" customHeight="1" x14ac:dyDescent="0.25">
      <c r="A962" s="21">
        <v>21792</v>
      </c>
      <c r="B962" s="27" t="s">
        <v>1447</v>
      </c>
      <c r="C962" s="220" t="s">
        <v>1610</v>
      </c>
      <c r="D962" s="22"/>
      <c r="E962" s="65" t="s">
        <v>205</v>
      </c>
      <c r="F962" s="65" t="s">
        <v>128</v>
      </c>
      <c r="G962" s="63">
        <v>10</v>
      </c>
      <c r="H962" s="63" t="s">
        <v>205</v>
      </c>
      <c r="I962" s="65" t="s">
        <v>205</v>
      </c>
      <c r="J962" s="71" t="s">
        <v>205</v>
      </c>
      <c r="K962" s="22" t="s">
        <v>155</v>
      </c>
      <c r="L962" s="22" t="s">
        <v>122</v>
      </c>
      <c r="M962" s="22"/>
      <c r="N962" s="22" t="s">
        <v>205</v>
      </c>
      <c r="O962" s="22" t="str">
        <f t="shared" si="73"/>
        <v>DÉPLIANT COUVRE SOL ACHETÉ</v>
      </c>
      <c r="P962" s="53">
        <v>962</v>
      </c>
      <c r="Q962" s="53" t="s">
        <v>205</v>
      </c>
      <c r="R962" s="20">
        <f t="shared" si="74"/>
        <v>0</v>
      </c>
      <c r="S962" s="20">
        <f t="shared" si="75"/>
        <v>0</v>
      </c>
      <c r="T962" s="20">
        <f t="shared" si="76"/>
        <v>0</v>
      </c>
      <c r="U962" s="243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14"/>
      <c r="BV962" s="14"/>
      <c r="BW962" s="14"/>
      <c r="BX962" s="14"/>
      <c r="BY962" s="14"/>
      <c r="BZ962" s="14"/>
      <c r="CA962" s="14"/>
      <c r="CB962" s="14"/>
    </row>
    <row r="963" spans="1:80" ht="20.100000000000001" customHeight="1" x14ac:dyDescent="0.25">
      <c r="A963" s="21">
        <v>21793</v>
      </c>
      <c r="B963" s="27" t="s">
        <v>798</v>
      </c>
      <c r="C963" s="220" t="s">
        <v>1610</v>
      </c>
      <c r="D963" s="22"/>
      <c r="E963" s="65" t="s">
        <v>205</v>
      </c>
      <c r="F963" s="65" t="s">
        <v>128</v>
      </c>
      <c r="G963" s="63">
        <v>1</v>
      </c>
      <c r="H963" s="63" t="s">
        <v>205</v>
      </c>
      <c r="I963" s="65" t="s">
        <v>205</v>
      </c>
      <c r="J963" s="71" t="s">
        <v>205</v>
      </c>
      <c r="K963" s="22" t="s">
        <v>154</v>
      </c>
      <c r="L963" s="22" t="s">
        <v>122</v>
      </c>
      <c r="M963" s="22"/>
      <c r="N963" s="22" t="s">
        <v>205</v>
      </c>
      <c r="O963" s="22" t="str">
        <f t="shared" si="73"/>
        <v>AFFICHE COUVRE SOL ACHETÉ</v>
      </c>
      <c r="P963" s="53">
        <v>963</v>
      </c>
      <c r="Q963" s="53" t="s">
        <v>205</v>
      </c>
      <c r="R963" s="20">
        <f t="shared" si="74"/>
        <v>0</v>
      </c>
      <c r="S963" s="20">
        <f t="shared" si="75"/>
        <v>0</v>
      </c>
      <c r="T963" s="20">
        <f t="shared" si="76"/>
        <v>0</v>
      </c>
      <c r="U963" s="243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14"/>
      <c r="BV963" s="14"/>
      <c r="BW963" s="14"/>
      <c r="BX963" s="14"/>
      <c r="BY963" s="14"/>
      <c r="BZ963" s="14"/>
      <c r="CA963" s="14"/>
      <c r="CB963" s="14"/>
    </row>
    <row r="964" spans="1:80" ht="20.100000000000001" customHeight="1" x14ac:dyDescent="0.25">
      <c r="A964" s="140"/>
      <c r="B964" s="187" t="s">
        <v>809</v>
      </c>
      <c r="C964" s="141"/>
      <c r="D964" s="141"/>
      <c r="E964" s="142"/>
      <c r="F964" s="142"/>
      <c r="G964" s="142"/>
      <c r="H964" s="273"/>
      <c r="I964" s="142"/>
      <c r="J964" s="143"/>
      <c r="K964" s="141"/>
      <c r="L964" s="141" t="s">
        <v>461</v>
      </c>
      <c r="M964" s="141"/>
      <c r="N964" s="141"/>
      <c r="O964" s="141" t="str">
        <f t="shared" si="73"/>
        <v xml:space="preserve">PLANTES AMIES DES ANIMAUX </v>
      </c>
      <c r="P964" s="144">
        <v>964</v>
      </c>
      <c r="Q964" s="144"/>
      <c r="R964" s="20"/>
      <c r="S964" s="20"/>
      <c r="T964" s="20"/>
      <c r="U964" s="503"/>
      <c r="V964" s="504"/>
      <c r="W964" s="504"/>
      <c r="X964" s="504"/>
      <c r="Y964" s="504"/>
      <c r="Z964" s="504"/>
      <c r="AA964" s="504"/>
      <c r="AB964" s="504"/>
      <c r="AC964" s="504"/>
      <c r="AD964" s="504"/>
      <c r="AE964" s="504"/>
      <c r="AF964" s="504"/>
      <c r="AG964" s="504"/>
      <c r="AH964" s="504"/>
      <c r="AI964" s="504"/>
      <c r="AJ964" s="504"/>
      <c r="AK964" s="504"/>
      <c r="AL964" s="504"/>
      <c r="AM964" s="504"/>
      <c r="AN964" s="504"/>
      <c r="AO964" s="504"/>
      <c r="AP964" s="504"/>
      <c r="AQ964" s="504"/>
      <c r="AR964" s="504"/>
      <c r="AS964" s="504"/>
      <c r="AT964" s="504"/>
      <c r="AU964" s="504"/>
      <c r="AV964" s="504"/>
      <c r="AW964" s="504"/>
      <c r="AX964" s="504"/>
      <c r="AY964" s="504"/>
      <c r="AZ964" s="504"/>
      <c r="BA964" s="504"/>
      <c r="BB964" s="504"/>
      <c r="BC964" s="504"/>
      <c r="BD964" s="504"/>
      <c r="BE964" s="504"/>
      <c r="BF964" s="504"/>
      <c r="BG964" s="504"/>
      <c r="BH964" s="504"/>
      <c r="BI964" s="504"/>
      <c r="BJ964" s="504"/>
      <c r="BK964" s="504"/>
      <c r="BL964" s="504"/>
      <c r="BM964" s="504"/>
      <c r="BN964" s="504"/>
      <c r="BO964" s="504"/>
      <c r="BP964" s="504"/>
      <c r="BQ964" s="504"/>
      <c r="BR964" s="504"/>
      <c r="BS964" s="504"/>
      <c r="BT964" s="504"/>
      <c r="BU964" s="14"/>
      <c r="BV964" s="14"/>
      <c r="BW964" s="14"/>
      <c r="BX964" s="14"/>
      <c r="BY964" s="14"/>
      <c r="BZ964" s="14"/>
      <c r="CA964" s="14"/>
      <c r="CB964" s="14"/>
    </row>
    <row r="965" spans="1:80" ht="20.100000000000001" customHeight="1" x14ac:dyDescent="0.25">
      <c r="A965" s="25">
        <v>13661</v>
      </c>
      <c r="B965" s="24" t="s">
        <v>811</v>
      </c>
      <c r="C965" s="24" t="s">
        <v>812</v>
      </c>
      <c r="D965" s="24"/>
      <c r="E965" s="66" t="s">
        <v>120</v>
      </c>
      <c r="F965" s="66" t="s">
        <v>121</v>
      </c>
      <c r="G965" s="64">
        <v>30</v>
      </c>
      <c r="H965" s="64">
        <v>6</v>
      </c>
      <c r="I965" s="66" t="s">
        <v>131</v>
      </c>
      <c r="J965" s="72"/>
      <c r="K965" s="24" t="s">
        <v>810</v>
      </c>
      <c r="L965" s="24" t="s">
        <v>161</v>
      </c>
      <c r="M965" s="24"/>
      <c r="N965" s="24" t="s">
        <v>125</v>
      </c>
      <c r="O965" s="24" t="str">
        <f t="shared" si="73"/>
        <v>CALLISIA Turtle</v>
      </c>
      <c r="P965" s="54">
        <v>965</v>
      </c>
      <c r="Q965" s="54">
        <v>6</v>
      </c>
      <c r="R965" s="20">
        <f t="shared" si="74"/>
        <v>0</v>
      </c>
      <c r="S965" s="20">
        <f t="shared" si="75"/>
        <v>0</v>
      </c>
      <c r="T965" s="20">
        <f t="shared" si="76"/>
        <v>0</v>
      </c>
      <c r="U965" s="241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304"/>
      <c r="AG965" s="304"/>
      <c r="AH965" s="44"/>
      <c r="AI965" s="44"/>
      <c r="AJ965" s="304"/>
      <c r="AK965" s="30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14"/>
      <c r="BV965" s="14"/>
      <c r="BW965" s="14"/>
      <c r="BX965" s="14"/>
      <c r="BY965" s="14"/>
      <c r="BZ965" s="14"/>
      <c r="CA965" s="14"/>
      <c r="CB965" s="14"/>
    </row>
    <row r="966" spans="1:80" ht="20.100000000000001" customHeight="1" x14ac:dyDescent="0.25">
      <c r="A966" s="165">
        <v>2361</v>
      </c>
      <c r="B966" s="126" t="s">
        <v>355</v>
      </c>
      <c r="C966" s="126" t="s">
        <v>356</v>
      </c>
      <c r="D966" s="126"/>
      <c r="E966" s="127" t="s">
        <v>120</v>
      </c>
      <c r="F966" s="127" t="s">
        <v>121</v>
      </c>
      <c r="G966" s="128">
        <v>30</v>
      </c>
      <c r="H966" s="128" t="s">
        <v>801</v>
      </c>
      <c r="I966" s="127" t="s">
        <v>176</v>
      </c>
      <c r="J966" s="129"/>
      <c r="K966" s="126" t="s">
        <v>810</v>
      </c>
      <c r="L966" s="126" t="s">
        <v>124</v>
      </c>
      <c r="M966" s="126"/>
      <c r="N966" s="126" t="s">
        <v>125</v>
      </c>
      <c r="O966" s="126" t="str">
        <f t="shared" si="73"/>
        <v>CHLOROPHYTUM Elatum</v>
      </c>
      <c r="P966" s="130">
        <v>966</v>
      </c>
      <c r="Q966" s="130" t="s">
        <v>801</v>
      </c>
      <c r="R966" s="20">
        <f t="shared" si="74"/>
        <v>0</v>
      </c>
      <c r="S966" s="20">
        <f t="shared" si="75"/>
        <v>0</v>
      </c>
      <c r="T966" s="20">
        <f t="shared" si="76"/>
        <v>0</v>
      </c>
      <c r="U966" s="242"/>
      <c r="V966" s="158"/>
      <c r="W966" s="158"/>
      <c r="X966" s="158"/>
      <c r="Y966" s="158"/>
      <c r="Z966" s="158"/>
      <c r="AA966" s="158"/>
      <c r="AB966" s="158"/>
      <c r="AC966" s="158"/>
      <c r="AD966" s="158"/>
      <c r="AE966" s="158"/>
      <c r="AF966" s="304"/>
      <c r="AG966" s="304"/>
      <c r="AH966" s="158"/>
      <c r="AI966" s="158"/>
      <c r="AJ966" s="304"/>
      <c r="AK966" s="304"/>
      <c r="AL966" s="158"/>
      <c r="AM966" s="158"/>
      <c r="AN966" s="158"/>
      <c r="AO966" s="158"/>
      <c r="AP966" s="158"/>
      <c r="AQ966" s="158"/>
      <c r="AR966" s="158"/>
      <c r="AS966" s="158"/>
      <c r="AT966" s="158"/>
      <c r="AU966" s="158"/>
      <c r="AV966" s="158"/>
      <c r="AW966" s="158"/>
      <c r="AX966" s="158"/>
      <c r="AY966" s="158"/>
      <c r="AZ966" s="158"/>
      <c r="BA966" s="158"/>
      <c r="BB966" s="158"/>
      <c r="BC966" s="158"/>
      <c r="BD966" s="158"/>
      <c r="BE966" s="158"/>
      <c r="BF966" s="158"/>
      <c r="BG966" s="158"/>
      <c r="BH966" s="158"/>
      <c r="BI966" s="158"/>
      <c r="BJ966" s="158"/>
      <c r="BK966" s="158"/>
      <c r="BL966" s="158"/>
      <c r="BM966" s="158"/>
      <c r="BN966" s="158"/>
      <c r="BO966" s="158"/>
      <c r="BP966" s="158"/>
      <c r="BQ966" s="158"/>
      <c r="BR966" s="158"/>
      <c r="BS966" s="158"/>
      <c r="BT966" s="158"/>
      <c r="BU966" s="14"/>
      <c r="BV966" s="14"/>
      <c r="BW966" s="14"/>
      <c r="BX966" s="14"/>
      <c r="BY966" s="14"/>
      <c r="BZ966" s="14"/>
      <c r="CA966" s="14"/>
      <c r="CB966" s="14"/>
    </row>
    <row r="967" spans="1:80" ht="20.100000000000001" customHeight="1" x14ac:dyDescent="0.25">
      <c r="A967" s="25">
        <v>13662</v>
      </c>
      <c r="B967" s="24" t="s">
        <v>813</v>
      </c>
      <c r="C967" s="24" t="s">
        <v>814</v>
      </c>
      <c r="D967" s="24"/>
      <c r="E967" s="66" t="s">
        <v>208</v>
      </c>
      <c r="F967" s="66" t="s">
        <v>121</v>
      </c>
      <c r="G967" s="64">
        <v>30</v>
      </c>
      <c r="H967" s="64">
        <v>5</v>
      </c>
      <c r="I967" s="66" t="s">
        <v>131</v>
      </c>
      <c r="J967" s="72"/>
      <c r="K967" s="24" t="s">
        <v>810</v>
      </c>
      <c r="L967" s="24" t="s">
        <v>136</v>
      </c>
      <c r="M967" s="24"/>
      <c r="N967" s="24" t="s">
        <v>125</v>
      </c>
      <c r="O967" s="24" t="str">
        <f t="shared" si="73"/>
        <v>CYPERUS Zumula</v>
      </c>
      <c r="P967" s="54">
        <v>967</v>
      </c>
      <c r="Q967" s="54">
        <v>5</v>
      </c>
      <c r="R967" s="20">
        <f t="shared" si="74"/>
        <v>0</v>
      </c>
      <c r="S967" s="20">
        <f t="shared" si="75"/>
        <v>0</v>
      </c>
      <c r="T967" s="20">
        <f t="shared" si="76"/>
        <v>0</v>
      </c>
      <c r="U967" s="241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304"/>
      <c r="AG967" s="304"/>
      <c r="AH967" s="44"/>
      <c r="AI967" s="44"/>
      <c r="AJ967" s="304"/>
      <c r="AK967" s="30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14"/>
      <c r="BV967" s="14"/>
      <c r="BW967" s="14"/>
      <c r="BX967" s="14"/>
      <c r="BY967" s="14"/>
      <c r="BZ967" s="14"/>
      <c r="CA967" s="14"/>
      <c r="CB967" s="14"/>
    </row>
    <row r="968" spans="1:80" ht="20.100000000000001" customHeight="1" x14ac:dyDescent="0.25">
      <c r="A968" s="165">
        <v>22865</v>
      </c>
      <c r="B968" s="126" t="s">
        <v>815</v>
      </c>
      <c r="C968" s="126" t="s">
        <v>637</v>
      </c>
      <c r="D968" s="126"/>
      <c r="E968" s="127" t="s">
        <v>120</v>
      </c>
      <c r="F968" s="127" t="s">
        <v>121</v>
      </c>
      <c r="G968" s="128">
        <v>30</v>
      </c>
      <c r="H968" s="128">
        <v>6</v>
      </c>
      <c r="I968" s="127" t="s">
        <v>176</v>
      </c>
      <c r="J968" s="129">
        <v>0.08</v>
      </c>
      <c r="K968" s="126" t="s">
        <v>810</v>
      </c>
      <c r="L968" s="126" t="s">
        <v>161</v>
      </c>
      <c r="M968" s="126"/>
      <c r="N968" s="126" t="s">
        <v>125</v>
      </c>
      <c r="O968" s="126" t="str">
        <f t="shared" si="73"/>
        <v>NEPETA X FAASSENII (Cataire) Cat's Meow</v>
      </c>
      <c r="P968" s="130">
        <v>968</v>
      </c>
      <c r="Q968" s="130">
        <v>6</v>
      </c>
      <c r="R968" s="20">
        <f t="shared" si="74"/>
        <v>0</v>
      </c>
      <c r="S968" s="20">
        <f t="shared" si="75"/>
        <v>0</v>
      </c>
      <c r="T968" s="20">
        <f t="shared" si="76"/>
        <v>0</v>
      </c>
      <c r="U968" s="242"/>
      <c r="V968" s="158"/>
      <c r="W968" s="158"/>
      <c r="X968" s="158"/>
      <c r="Y968" s="158"/>
      <c r="Z968" s="158"/>
      <c r="AA968" s="158"/>
      <c r="AB968" s="158"/>
      <c r="AC968" s="158"/>
      <c r="AD968" s="158"/>
      <c r="AE968" s="158"/>
      <c r="AF968" s="304"/>
      <c r="AG968" s="304"/>
      <c r="AH968" s="158"/>
      <c r="AI968" s="158"/>
      <c r="AJ968" s="304"/>
      <c r="AK968" s="304"/>
      <c r="AL968" s="158"/>
      <c r="AM968" s="158"/>
      <c r="AN968" s="158"/>
      <c r="AO968" s="158"/>
      <c r="AP968" s="158"/>
      <c r="AQ968" s="158"/>
      <c r="AR968" s="158"/>
      <c r="AS968" s="158"/>
      <c r="AT968" s="158"/>
      <c r="AU968" s="158"/>
      <c r="AV968" s="158"/>
      <c r="AW968" s="158"/>
      <c r="AX968" s="158"/>
      <c r="AY968" s="158"/>
      <c r="AZ968" s="158"/>
      <c r="BA968" s="158"/>
      <c r="BB968" s="158"/>
      <c r="BC968" s="158"/>
      <c r="BD968" s="158"/>
      <c r="BE968" s="158"/>
      <c r="BF968" s="158"/>
      <c r="BG968" s="158"/>
      <c r="BH968" s="158"/>
      <c r="BI968" s="158"/>
      <c r="BJ968" s="158"/>
      <c r="BK968" s="158"/>
      <c r="BL968" s="158"/>
      <c r="BM968" s="158"/>
      <c r="BN968" s="158"/>
      <c r="BO968" s="158"/>
      <c r="BP968" s="158"/>
      <c r="BQ968" s="158"/>
      <c r="BR968" s="158"/>
      <c r="BS968" s="158"/>
      <c r="BT968" s="158"/>
      <c r="BU968" s="14"/>
      <c r="BV968" s="14"/>
      <c r="BW968" s="14"/>
      <c r="BX968" s="14"/>
      <c r="BY968" s="14"/>
      <c r="BZ968" s="14"/>
      <c r="CA968" s="14"/>
      <c r="CB968" s="14"/>
    </row>
    <row r="969" spans="1:80" ht="20.100000000000001" customHeight="1" x14ac:dyDescent="0.25">
      <c r="A969" s="21">
        <v>13990</v>
      </c>
      <c r="B969" s="27" t="s">
        <v>1448</v>
      </c>
      <c r="C969" s="220" t="s">
        <v>1610</v>
      </c>
      <c r="D969" s="22"/>
      <c r="E969" s="65" t="s">
        <v>205</v>
      </c>
      <c r="F969" s="65" t="s">
        <v>128</v>
      </c>
      <c r="G969" s="63">
        <v>10</v>
      </c>
      <c r="H969" s="63" t="s">
        <v>205</v>
      </c>
      <c r="I969" s="65" t="s">
        <v>205</v>
      </c>
      <c r="J969" s="71" t="s">
        <v>205</v>
      </c>
      <c r="K969" s="22" t="s">
        <v>155</v>
      </c>
      <c r="L969" s="22" t="s">
        <v>122</v>
      </c>
      <c r="M969" s="22"/>
      <c r="N969" s="22" t="s">
        <v>205</v>
      </c>
      <c r="O969" s="22" t="str">
        <f t="shared" si="73"/>
        <v>DÉPLIANT PLANTES AMIES DES ANIMAUX ACHETÉ</v>
      </c>
      <c r="P969" s="53">
        <v>969</v>
      </c>
      <c r="Q969" s="53" t="s">
        <v>205</v>
      </c>
      <c r="R969" s="20">
        <f t="shared" si="74"/>
        <v>0</v>
      </c>
      <c r="S969" s="20">
        <f t="shared" si="75"/>
        <v>0</v>
      </c>
      <c r="T969" s="20">
        <f t="shared" si="76"/>
        <v>0</v>
      </c>
      <c r="U969" s="243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14"/>
      <c r="BV969" s="14"/>
      <c r="BW969" s="14"/>
      <c r="BX969" s="14"/>
      <c r="BY969" s="14"/>
      <c r="BZ969" s="14"/>
      <c r="CA969" s="14"/>
      <c r="CB969" s="14"/>
    </row>
    <row r="970" spans="1:80" ht="20.100000000000001" customHeight="1" x14ac:dyDescent="0.25">
      <c r="A970" s="21">
        <v>13995</v>
      </c>
      <c r="B970" s="27" t="s">
        <v>816</v>
      </c>
      <c r="C970" s="220" t="s">
        <v>1610</v>
      </c>
      <c r="D970" s="22"/>
      <c r="E970" s="65" t="s">
        <v>205</v>
      </c>
      <c r="F970" s="65" t="s">
        <v>128</v>
      </c>
      <c r="G970" s="63">
        <v>1</v>
      </c>
      <c r="H970" s="63" t="s">
        <v>205</v>
      </c>
      <c r="I970" s="65" t="s">
        <v>205</v>
      </c>
      <c r="J970" s="71" t="s">
        <v>205</v>
      </c>
      <c r="K970" s="22" t="s">
        <v>154</v>
      </c>
      <c r="L970" s="22" t="s">
        <v>122</v>
      </c>
      <c r="M970" s="22"/>
      <c r="N970" s="22" t="s">
        <v>205</v>
      </c>
      <c r="O970" s="22" t="str">
        <f t="shared" si="73"/>
        <v>AFFICHE PLANTES AMIES DES ANIMAUX ACHETÉ</v>
      </c>
      <c r="P970" s="53">
        <v>970</v>
      </c>
      <c r="Q970" s="53" t="s">
        <v>205</v>
      </c>
      <c r="R970" s="20">
        <f t="shared" si="74"/>
        <v>0</v>
      </c>
      <c r="S970" s="20">
        <f t="shared" si="75"/>
        <v>0</v>
      </c>
      <c r="T970" s="20">
        <f t="shared" si="76"/>
        <v>0</v>
      </c>
      <c r="U970" s="243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14"/>
      <c r="BV970" s="14"/>
      <c r="BW970" s="14"/>
      <c r="BX970" s="14"/>
      <c r="BY970" s="14"/>
      <c r="BZ970" s="14"/>
      <c r="CA970" s="14"/>
      <c r="CB970" s="14"/>
    </row>
    <row r="971" spans="1:80" ht="20.100000000000001" customHeight="1" x14ac:dyDescent="0.25">
      <c r="A971" s="140"/>
      <c r="B971" s="187" t="s">
        <v>817</v>
      </c>
      <c r="C971" s="141"/>
      <c r="D971" s="141"/>
      <c r="E971" s="142"/>
      <c r="F971" s="142"/>
      <c r="G971" s="142"/>
      <c r="H971" s="273"/>
      <c r="I971" s="142"/>
      <c r="J971" s="143"/>
      <c r="K971" s="141"/>
      <c r="L971" s="141" t="s">
        <v>461</v>
      </c>
      <c r="M971" s="141"/>
      <c r="N971" s="141"/>
      <c r="O971" s="141" t="str">
        <f t="shared" si="73"/>
        <v xml:space="preserve">PLANTES BIEN-ÊTRE </v>
      </c>
      <c r="P971" s="144">
        <v>971</v>
      </c>
      <c r="Q971" s="144"/>
      <c r="R971" s="20"/>
      <c r="S971" s="20"/>
      <c r="T971" s="20"/>
      <c r="U971" s="503"/>
      <c r="V971" s="504"/>
      <c r="W971" s="504"/>
      <c r="X971" s="504"/>
      <c r="Y971" s="504"/>
      <c r="Z971" s="504"/>
      <c r="AA971" s="504"/>
      <c r="AB971" s="504"/>
      <c r="AC971" s="504"/>
      <c r="AD971" s="504"/>
      <c r="AE971" s="504"/>
      <c r="AF971" s="504"/>
      <c r="AG971" s="504"/>
      <c r="AH971" s="504"/>
      <c r="AI971" s="504"/>
      <c r="AJ971" s="504"/>
      <c r="AK971" s="504"/>
      <c r="AL971" s="504"/>
      <c r="AM971" s="504"/>
      <c r="AN971" s="504"/>
      <c r="AO971" s="504"/>
      <c r="AP971" s="504"/>
      <c r="AQ971" s="504"/>
      <c r="AR971" s="504"/>
      <c r="AS971" s="504"/>
      <c r="AT971" s="504"/>
      <c r="AU971" s="504"/>
      <c r="AV971" s="504"/>
      <c r="AW971" s="504"/>
      <c r="AX971" s="504"/>
      <c r="AY971" s="504"/>
      <c r="AZ971" s="504"/>
      <c r="BA971" s="504"/>
      <c r="BB971" s="504"/>
      <c r="BC971" s="504"/>
      <c r="BD971" s="504"/>
      <c r="BE971" s="504"/>
      <c r="BF971" s="504"/>
      <c r="BG971" s="504"/>
      <c r="BH971" s="504"/>
      <c r="BI971" s="504"/>
      <c r="BJ971" s="504"/>
      <c r="BK971" s="504"/>
      <c r="BL971" s="504"/>
      <c r="BM971" s="504"/>
      <c r="BN971" s="504"/>
      <c r="BO971" s="504"/>
      <c r="BP971" s="504"/>
      <c r="BQ971" s="504"/>
      <c r="BR971" s="504"/>
      <c r="BS971" s="504"/>
      <c r="BT971" s="504"/>
      <c r="BU971" s="14"/>
      <c r="BV971" s="14"/>
      <c r="BW971" s="14"/>
      <c r="BX971" s="14"/>
      <c r="BY971" s="14"/>
      <c r="BZ971" s="14"/>
      <c r="CA971" s="14"/>
      <c r="CB971" s="14"/>
    </row>
    <row r="972" spans="1:80" ht="20.100000000000001" customHeight="1" x14ac:dyDescent="0.25">
      <c r="A972" s="23">
        <v>14126</v>
      </c>
      <c r="B972" s="24" t="s">
        <v>170</v>
      </c>
      <c r="C972" s="24" t="s">
        <v>169</v>
      </c>
      <c r="D972" s="24" t="s">
        <v>1646</v>
      </c>
      <c r="E972" s="66" t="s">
        <v>120</v>
      </c>
      <c r="F972" s="66" t="s">
        <v>121</v>
      </c>
      <c r="G972" s="64">
        <v>30</v>
      </c>
      <c r="H972" s="64" t="s">
        <v>189</v>
      </c>
      <c r="I972" s="66" t="s">
        <v>171</v>
      </c>
      <c r="J972" s="72"/>
      <c r="K972" s="24" t="s">
        <v>818</v>
      </c>
      <c r="L972" s="24" t="s">
        <v>136</v>
      </c>
      <c r="M972" s="24"/>
      <c r="N972" s="24" t="s">
        <v>125</v>
      </c>
      <c r="O972" s="24" t="str">
        <f t="shared" ref="O972:O1035" si="80">_xlfn.CONCAT(B972," ", C972)</f>
        <v>ALOE VERA .</v>
      </c>
      <c r="P972" s="54">
        <v>972</v>
      </c>
      <c r="Q972" s="54">
        <v>5</v>
      </c>
      <c r="R972" s="20">
        <f t="shared" si="74"/>
        <v>0</v>
      </c>
      <c r="S972" s="20">
        <f t="shared" si="75"/>
        <v>0</v>
      </c>
      <c r="T972" s="20">
        <f t="shared" si="76"/>
        <v>0</v>
      </c>
      <c r="U972" s="303"/>
      <c r="V972" s="304"/>
      <c r="W972" s="304"/>
      <c r="X972" s="304"/>
      <c r="Y972" s="304"/>
      <c r="Z972" s="304"/>
      <c r="AA972" s="304"/>
      <c r="AB972" s="304"/>
      <c r="AC972" s="304"/>
      <c r="AD972" s="304"/>
      <c r="AE972" s="304"/>
      <c r="AF972" s="304"/>
      <c r="AG972" s="304"/>
      <c r="AH972" s="44"/>
      <c r="AI972" s="44"/>
      <c r="AJ972" s="304"/>
      <c r="AK972" s="30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14"/>
      <c r="BV972" s="14"/>
      <c r="BW972" s="14"/>
      <c r="BX972" s="14"/>
      <c r="BY972" s="14"/>
      <c r="BZ972" s="14"/>
      <c r="CA972" s="14"/>
      <c r="CB972" s="14"/>
    </row>
    <row r="973" spans="1:80" ht="20.100000000000001" customHeight="1" x14ac:dyDescent="0.25">
      <c r="A973" s="125">
        <v>15057</v>
      </c>
      <c r="B973" s="126" t="s">
        <v>819</v>
      </c>
      <c r="C973" s="126" t="s">
        <v>169</v>
      </c>
      <c r="D973" s="126"/>
      <c r="E973" s="127" t="s">
        <v>208</v>
      </c>
      <c r="F973" s="127" t="s">
        <v>121</v>
      </c>
      <c r="G973" s="128">
        <v>30</v>
      </c>
      <c r="H973" s="128">
        <v>5</v>
      </c>
      <c r="I973" s="127" t="s">
        <v>176</v>
      </c>
      <c r="J973" s="129"/>
      <c r="K973" s="126" t="s">
        <v>818</v>
      </c>
      <c r="L973" s="126" t="s">
        <v>347</v>
      </c>
      <c r="M973" s="126"/>
      <c r="N973" s="126" t="s">
        <v>125</v>
      </c>
      <c r="O973" s="126" t="str">
        <f t="shared" si="80"/>
        <v>ARNICA MONTANA .</v>
      </c>
      <c r="P973" s="130">
        <v>973</v>
      </c>
      <c r="Q973" s="130">
        <v>5</v>
      </c>
      <c r="R973" s="20">
        <f t="shared" si="74"/>
        <v>0</v>
      </c>
      <c r="S973" s="20">
        <f t="shared" si="75"/>
        <v>0</v>
      </c>
      <c r="T973" s="20">
        <f t="shared" si="76"/>
        <v>0</v>
      </c>
      <c r="U973" s="242"/>
      <c r="V973" s="158"/>
      <c r="W973" s="158"/>
      <c r="X973" s="158"/>
      <c r="Y973" s="158"/>
      <c r="Z973" s="158"/>
      <c r="AA973" s="158"/>
      <c r="AB973" s="158"/>
      <c r="AC973" s="158"/>
      <c r="AD973" s="158"/>
      <c r="AE973" s="158"/>
      <c r="AF973" s="304"/>
      <c r="AG973" s="304"/>
      <c r="AH973" s="158"/>
      <c r="AI973" s="158"/>
      <c r="AJ973" s="304"/>
      <c r="AK973" s="304"/>
      <c r="AL973" s="158"/>
      <c r="AM973" s="158"/>
      <c r="AN973" s="158"/>
      <c r="AO973" s="158"/>
      <c r="AP973" s="158"/>
      <c r="AQ973" s="158"/>
      <c r="AR973" s="158"/>
      <c r="AS973" s="158"/>
      <c r="AT973" s="158"/>
      <c r="AU973" s="158"/>
      <c r="AV973" s="158"/>
      <c r="AW973" s="158"/>
      <c r="AX973" s="158"/>
      <c r="AY973" s="158"/>
      <c r="AZ973" s="158"/>
      <c r="BA973" s="158"/>
      <c r="BB973" s="158"/>
      <c r="BC973" s="158"/>
      <c r="BD973" s="158"/>
      <c r="BE973" s="158"/>
      <c r="BF973" s="158"/>
      <c r="BG973" s="158"/>
      <c r="BH973" s="158"/>
      <c r="BI973" s="158"/>
      <c r="BJ973" s="158"/>
      <c r="BK973" s="158"/>
      <c r="BL973" s="158"/>
      <c r="BM973" s="158"/>
      <c r="BN973" s="158"/>
      <c r="BO973" s="158"/>
      <c r="BP973" s="158"/>
      <c r="BQ973" s="158"/>
      <c r="BR973" s="158"/>
      <c r="BS973" s="158"/>
      <c r="BT973" s="158"/>
      <c r="BU973" s="14"/>
      <c r="BV973" s="14"/>
      <c r="BW973" s="14"/>
      <c r="BX973" s="14"/>
      <c r="BY973" s="14"/>
      <c r="BZ973" s="14"/>
      <c r="CA973" s="14"/>
      <c r="CB973" s="14"/>
    </row>
    <row r="974" spans="1:80" ht="20.100000000000001" customHeight="1" x14ac:dyDescent="0.25">
      <c r="A974" s="23">
        <v>15060</v>
      </c>
      <c r="B974" s="24" t="s">
        <v>344</v>
      </c>
      <c r="C974" s="24" t="s">
        <v>820</v>
      </c>
      <c r="D974" s="24"/>
      <c r="E974" s="66" t="s">
        <v>208</v>
      </c>
      <c r="F974" s="66" t="s">
        <v>121</v>
      </c>
      <c r="G974" s="64">
        <v>30</v>
      </c>
      <c r="H974" s="64">
        <v>6</v>
      </c>
      <c r="I974" s="66" t="s">
        <v>120</v>
      </c>
      <c r="J974" s="72"/>
      <c r="K974" s="24" t="s">
        <v>818</v>
      </c>
      <c r="L974" s="24" t="s">
        <v>347</v>
      </c>
      <c r="M974" s="24"/>
      <c r="N974" s="24" t="s">
        <v>125</v>
      </c>
      <c r="O974" s="24" t="str">
        <f t="shared" si="80"/>
        <v>CALENDULA OFFICINALIS Simplicity</v>
      </c>
      <c r="P974" s="54">
        <v>974</v>
      </c>
      <c r="Q974" s="54">
        <v>6</v>
      </c>
      <c r="R974" s="20">
        <f t="shared" si="74"/>
        <v>0</v>
      </c>
      <c r="S974" s="20">
        <f t="shared" si="75"/>
        <v>0</v>
      </c>
      <c r="T974" s="20">
        <f t="shared" si="76"/>
        <v>0</v>
      </c>
      <c r="U974" s="241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304"/>
      <c r="AG974" s="304"/>
      <c r="AH974" s="44"/>
      <c r="AI974" s="44"/>
      <c r="AJ974" s="304"/>
      <c r="AK974" s="30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14"/>
      <c r="BV974" s="14"/>
      <c r="BW974" s="14"/>
      <c r="BX974" s="14"/>
      <c r="BY974" s="14"/>
      <c r="BZ974" s="14"/>
      <c r="CA974" s="14"/>
      <c r="CB974" s="14"/>
    </row>
    <row r="975" spans="1:80" ht="20.100000000000001" customHeight="1" x14ac:dyDescent="0.25">
      <c r="A975" s="125">
        <v>13279</v>
      </c>
      <c r="B975" s="126" t="s">
        <v>1438</v>
      </c>
      <c r="C975" s="126" t="s">
        <v>1437</v>
      </c>
      <c r="D975" s="126"/>
      <c r="E975" s="127" t="s">
        <v>208</v>
      </c>
      <c r="F975" s="127" t="s">
        <v>121</v>
      </c>
      <c r="G975" s="128">
        <v>30</v>
      </c>
      <c r="H975" s="128">
        <v>6</v>
      </c>
      <c r="I975" s="127" t="s">
        <v>120</v>
      </c>
      <c r="J975" s="129"/>
      <c r="K975" s="126" t="s">
        <v>818</v>
      </c>
      <c r="L975" s="126" t="s">
        <v>347</v>
      </c>
      <c r="M975" s="126"/>
      <c r="N975" s="126" t="s">
        <v>125</v>
      </c>
      <c r="O975" s="126" t="str">
        <f t="shared" si="80"/>
        <v>PETITE CAMOMILLE Matricaria recutita</v>
      </c>
      <c r="P975" s="130">
        <v>975</v>
      </c>
      <c r="Q975" s="130">
        <v>6</v>
      </c>
      <c r="R975" s="20">
        <f t="shared" si="74"/>
        <v>0</v>
      </c>
      <c r="S975" s="20">
        <f t="shared" si="75"/>
        <v>0</v>
      </c>
      <c r="T975" s="20">
        <f t="shared" si="76"/>
        <v>0</v>
      </c>
      <c r="U975" s="242"/>
      <c r="V975" s="158"/>
      <c r="W975" s="158"/>
      <c r="X975" s="158"/>
      <c r="Y975" s="158"/>
      <c r="Z975" s="158"/>
      <c r="AA975" s="158"/>
      <c r="AB975" s="158"/>
      <c r="AC975" s="158"/>
      <c r="AD975" s="158"/>
      <c r="AE975" s="158"/>
      <c r="AF975" s="304"/>
      <c r="AG975" s="304"/>
      <c r="AH975" s="158"/>
      <c r="AI975" s="158"/>
      <c r="AJ975" s="304"/>
      <c r="AK975" s="304"/>
      <c r="AL975" s="158"/>
      <c r="AM975" s="158"/>
      <c r="AN975" s="158"/>
      <c r="AO975" s="158"/>
      <c r="AP975" s="158"/>
      <c r="AQ975" s="158"/>
      <c r="AR975" s="158"/>
      <c r="AS975" s="158"/>
      <c r="AT975" s="158"/>
      <c r="AU975" s="158"/>
      <c r="AV975" s="158"/>
      <c r="AW975" s="158"/>
      <c r="AX975" s="158"/>
      <c r="AY975" s="158"/>
      <c r="AZ975" s="158"/>
      <c r="BA975" s="158"/>
      <c r="BB975" s="158"/>
      <c r="BC975" s="158"/>
      <c r="BD975" s="158"/>
      <c r="BE975" s="158"/>
      <c r="BF975" s="158"/>
      <c r="BG975" s="158"/>
      <c r="BH975" s="158"/>
      <c r="BI975" s="158"/>
      <c r="BJ975" s="158"/>
      <c r="BK975" s="158"/>
      <c r="BL975" s="158"/>
      <c r="BM975" s="158"/>
      <c r="BN975" s="158"/>
      <c r="BO975" s="158"/>
      <c r="BP975" s="158"/>
      <c r="BQ975" s="158"/>
      <c r="BR975" s="158"/>
      <c r="BS975" s="158"/>
      <c r="BT975" s="158"/>
      <c r="BU975" s="14"/>
      <c r="BV975" s="14"/>
      <c r="BW975" s="14"/>
      <c r="BX975" s="14"/>
      <c r="BY975" s="14"/>
      <c r="BZ975" s="14"/>
      <c r="CA975" s="14"/>
      <c r="CB975" s="14"/>
    </row>
    <row r="976" spans="1:80" ht="20.100000000000001" customHeight="1" x14ac:dyDescent="0.25">
      <c r="A976" s="23">
        <v>13274</v>
      </c>
      <c r="B976" s="24" t="s">
        <v>822</v>
      </c>
      <c r="C976" s="24" t="s">
        <v>823</v>
      </c>
      <c r="D976" s="24"/>
      <c r="E976" s="66" t="s">
        <v>208</v>
      </c>
      <c r="F976" s="66" t="s">
        <v>121</v>
      </c>
      <c r="G976" s="64">
        <v>30</v>
      </c>
      <c r="H976" s="64">
        <v>8</v>
      </c>
      <c r="I976" s="66" t="s">
        <v>120</v>
      </c>
      <c r="J976" s="72"/>
      <c r="K976" s="24" t="s">
        <v>818</v>
      </c>
      <c r="L976" s="24" t="s">
        <v>347</v>
      </c>
      <c r="M976" s="24"/>
      <c r="N976" s="24" t="s">
        <v>125</v>
      </c>
      <c r="O976" s="24" t="str">
        <f t="shared" si="80"/>
        <v>HYSOPE ANISEE Agastache foeniculum</v>
      </c>
      <c r="P976" s="54">
        <v>976</v>
      </c>
      <c r="Q976" s="54">
        <v>8</v>
      </c>
      <c r="R976" s="20">
        <f t="shared" si="74"/>
        <v>0</v>
      </c>
      <c r="S976" s="20">
        <f t="shared" si="75"/>
        <v>0</v>
      </c>
      <c r="T976" s="20">
        <f t="shared" si="76"/>
        <v>0</v>
      </c>
      <c r="U976" s="241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304"/>
      <c r="AG976" s="304"/>
      <c r="AH976" s="44"/>
      <c r="AI976" s="44"/>
      <c r="AJ976" s="304"/>
      <c r="AK976" s="30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14"/>
      <c r="BV976" s="14"/>
      <c r="BW976" s="14"/>
      <c r="BX976" s="14"/>
      <c r="BY976" s="14"/>
      <c r="BZ976" s="14"/>
      <c r="CA976" s="14"/>
      <c r="CB976" s="14"/>
    </row>
    <row r="977" spans="1:80" ht="20.100000000000001" customHeight="1" x14ac:dyDescent="0.25">
      <c r="A977" s="125">
        <v>13280</v>
      </c>
      <c r="B977" s="126" t="s">
        <v>824</v>
      </c>
      <c r="C977" s="126" t="s">
        <v>825</v>
      </c>
      <c r="D977" s="126"/>
      <c r="E977" s="127" t="s">
        <v>208</v>
      </c>
      <c r="F977" s="127" t="s">
        <v>121</v>
      </c>
      <c r="G977" s="128">
        <v>30</v>
      </c>
      <c r="H977" s="128">
        <v>8</v>
      </c>
      <c r="I977" s="127" t="s">
        <v>120</v>
      </c>
      <c r="J977" s="129"/>
      <c r="K977" s="126" t="s">
        <v>818</v>
      </c>
      <c r="L977" s="126" t="s">
        <v>347</v>
      </c>
      <c r="M977" s="126"/>
      <c r="N977" s="126" t="s">
        <v>125</v>
      </c>
      <c r="O977" s="126" t="str">
        <f t="shared" si="80"/>
        <v>HYSOPE OFFICINALE Hysopus officinalis</v>
      </c>
      <c r="P977" s="130">
        <v>977</v>
      </c>
      <c r="Q977" s="130">
        <v>8</v>
      </c>
      <c r="R977" s="20">
        <f t="shared" si="74"/>
        <v>0</v>
      </c>
      <c r="S977" s="20">
        <f t="shared" si="75"/>
        <v>0</v>
      </c>
      <c r="T977" s="20">
        <f t="shared" si="76"/>
        <v>0</v>
      </c>
      <c r="U977" s="242"/>
      <c r="V977" s="158"/>
      <c r="W977" s="158"/>
      <c r="X977" s="158"/>
      <c r="Y977" s="158"/>
      <c r="Z977" s="158"/>
      <c r="AA977" s="158"/>
      <c r="AB977" s="158"/>
      <c r="AC977" s="158"/>
      <c r="AD977" s="158"/>
      <c r="AE977" s="158"/>
      <c r="AF977" s="304"/>
      <c r="AG977" s="304"/>
      <c r="AH977" s="158"/>
      <c r="AI977" s="158"/>
      <c r="AJ977" s="304"/>
      <c r="AK977" s="304"/>
      <c r="AL977" s="158"/>
      <c r="AM977" s="158"/>
      <c r="AN977" s="158"/>
      <c r="AO977" s="158"/>
      <c r="AP977" s="158"/>
      <c r="AQ977" s="158"/>
      <c r="AR977" s="158"/>
      <c r="AS977" s="158"/>
      <c r="AT977" s="158"/>
      <c r="AU977" s="158"/>
      <c r="AV977" s="158"/>
      <c r="AW977" s="158"/>
      <c r="AX977" s="158"/>
      <c r="AY977" s="158"/>
      <c r="AZ977" s="158"/>
      <c r="BA977" s="158"/>
      <c r="BB977" s="158"/>
      <c r="BC977" s="158"/>
      <c r="BD977" s="158"/>
      <c r="BE977" s="158"/>
      <c r="BF977" s="158"/>
      <c r="BG977" s="158"/>
      <c r="BH977" s="158"/>
      <c r="BI977" s="158"/>
      <c r="BJ977" s="158"/>
      <c r="BK977" s="158"/>
      <c r="BL977" s="158"/>
      <c r="BM977" s="158"/>
      <c r="BN977" s="158"/>
      <c r="BO977" s="158"/>
      <c r="BP977" s="158"/>
      <c r="BQ977" s="158"/>
      <c r="BR977" s="158"/>
      <c r="BS977" s="158"/>
      <c r="BT977" s="158"/>
      <c r="BU977" s="14"/>
      <c r="BV977" s="14"/>
      <c r="BW977" s="14"/>
      <c r="BX977" s="14"/>
      <c r="BY977" s="14"/>
      <c r="BZ977" s="14"/>
      <c r="CA977" s="14"/>
      <c r="CB977" s="14"/>
    </row>
    <row r="978" spans="1:80" ht="20.100000000000001" customHeight="1" x14ac:dyDescent="0.25">
      <c r="A978" s="23">
        <v>13281</v>
      </c>
      <c r="B978" s="24" t="s">
        <v>826</v>
      </c>
      <c r="C978" s="24" t="s">
        <v>827</v>
      </c>
      <c r="D978" s="24"/>
      <c r="E978" s="66" t="s">
        <v>208</v>
      </c>
      <c r="F978" s="66" t="s">
        <v>121</v>
      </c>
      <c r="G978" s="64">
        <v>30</v>
      </c>
      <c r="H978" s="64">
        <v>5</v>
      </c>
      <c r="I978" s="66" t="s">
        <v>176</v>
      </c>
      <c r="J978" s="72"/>
      <c r="K978" s="24" t="s">
        <v>818</v>
      </c>
      <c r="L978" s="24" t="s">
        <v>347</v>
      </c>
      <c r="M978" s="24"/>
      <c r="N978" s="24" t="s">
        <v>125</v>
      </c>
      <c r="O978" s="24" t="str">
        <f t="shared" si="80"/>
        <v>MONARDE BERGAMOTE Monarda didyma</v>
      </c>
      <c r="P978" s="54">
        <v>978</v>
      </c>
      <c r="Q978" s="54">
        <v>5</v>
      </c>
      <c r="R978" s="20">
        <f t="shared" si="74"/>
        <v>0</v>
      </c>
      <c r="S978" s="20">
        <f t="shared" si="75"/>
        <v>0</v>
      </c>
      <c r="T978" s="20">
        <f t="shared" si="76"/>
        <v>0</v>
      </c>
      <c r="U978" s="241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304"/>
      <c r="AG978" s="304"/>
      <c r="AH978" s="44"/>
      <c r="AI978" s="44"/>
      <c r="AJ978" s="304"/>
      <c r="AK978" s="30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14"/>
      <c r="BV978" s="14"/>
      <c r="BW978" s="14"/>
      <c r="BX978" s="14"/>
      <c r="BY978" s="14"/>
      <c r="BZ978" s="14"/>
      <c r="CA978" s="14"/>
      <c r="CB978" s="14"/>
    </row>
    <row r="979" spans="1:80" ht="20.100000000000001" customHeight="1" x14ac:dyDescent="0.25">
      <c r="A979" s="125">
        <v>13732</v>
      </c>
      <c r="B979" s="126" t="s">
        <v>828</v>
      </c>
      <c r="C979" s="126" t="s">
        <v>829</v>
      </c>
      <c r="D979" s="126"/>
      <c r="E979" s="127" t="s">
        <v>120</v>
      </c>
      <c r="F979" s="127" t="s">
        <v>121</v>
      </c>
      <c r="G979" s="128">
        <v>30</v>
      </c>
      <c r="H979" s="128">
        <v>5</v>
      </c>
      <c r="I979" s="127" t="s">
        <v>176</v>
      </c>
      <c r="J979" s="129"/>
      <c r="K979" s="126" t="s">
        <v>818</v>
      </c>
      <c r="L979" s="126" t="s">
        <v>347</v>
      </c>
      <c r="M979" s="126"/>
      <c r="N979" s="126" t="s">
        <v>125</v>
      </c>
      <c r="O979" s="126" t="str">
        <f t="shared" si="80"/>
        <v>PATCHOULI Pogostemon cablin</v>
      </c>
      <c r="P979" s="130">
        <v>979</v>
      </c>
      <c r="Q979" s="130">
        <v>5</v>
      </c>
      <c r="R979" s="20">
        <f t="shared" ref="R979:R1042" si="81">IF(INT(S979)*10=S979*10,,"ERREUR")</f>
        <v>0</v>
      </c>
      <c r="S979" s="20">
        <f t="shared" ref="S979:S1042" si="82">T979/G979</f>
        <v>0</v>
      </c>
      <c r="T979" s="20">
        <f t="shared" ref="T979:T1042" si="83">SUM(U979:BT979)</f>
        <v>0</v>
      </c>
      <c r="U979" s="242"/>
      <c r="V979" s="158"/>
      <c r="W979" s="158"/>
      <c r="X979" s="158"/>
      <c r="Y979" s="158"/>
      <c r="Z979" s="158"/>
      <c r="AA979" s="158"/>
      <c r="AB979" s="158"/>
      <c r="AC979" s="158"/>
      <c r="AD979" s="158"/>
      <c r="AE979" s="158"/>
      <c r="AF979" s="304"/>
      <c r="AG979" s="304"/>
      <c r="AH979" s="158"/>
      <c r="AI979" s="158"/>
      <c r="AJ979" s="304"/>
      <c r="AK979" s="304"/>
      <c r="AL979" s="158"/>
      <c r="AM979" s="158"/>
      <c r="AN979" s="158"/>
      <c r="AO979" s="158"/>
      <c r="AP979" s="158"/>
      <c r="AQ979" s="158"/>
      <c r="AR979" s="158"/>
      <c r="AS979" s="158"/>
      <c r="AT979" s="158"/>
      <c r="AU979" s="158"/>
      <c r="AV979" s="158"/>
      <c r="AW979" s="158"/>
      <c r="AX979" s="158"/>
      <c r="AY979" s="158"/>
      <c r="AZ979" s="158"/>
      <c r="BA979" s="158"/>
      <c r="BB979" s="158"/>
      <c r="BC979" s="158"/>
      <c r="BD979" s="158"/>
      <c r="BE979" s="158"/>
      <c r="BF979" s="158"/>
      <c r="BG979" s="158"/>
      <c r="BH979" s="158"/>
      <c r="BI979" s="158"/>
      <c r="BJ979" s="158"/>
      <c r="BK979" s="158"/>
      <c r="BL979" s="158"/>
      <c r="BM979" s="158"/>
      <c r="BN979" s="158"/>
      <c r="BO979" s="158"/>
      <c r="BP979" s="158"/>
      <c r="BQ979" s="158"/>
      <c r="BR979" s="158"/>
      <c r="BS979" s="158"/>
      <c r="BT979" s="158"/>
      <c r="BU979" s="14"/>
      <c r="BV979" s="14"/>
      <c r="BW979" s="14"/>
      <c r="BX979" s="14"/>
      <c r="BY979" s="14"/>
      <c r="BZ979" s="14"/>
      <c r="CA979" s="14"/>
      <c r="CB979" s="14"/>
    </row>
    <row r="980" spans="1:80" ht="20.100000000000001" customHeight="1" x14ac:dyDescent="0.25">
      <c r="A980" s="23">
        <v>13276</v>
      </c>
      <c r="B980" s="24" t="s">
        <v>830</v>
      </c>
      <c r="C980" s="24" t="s">
        <v>831</v>
      </c>
      <c r="D980" s="24"/>
      <c r="E980" s="66" t="s">
        <v>208</v>
      </c>
      <c r="F980" s="66" t="s">
        <v>121</v>
      </c>
      <c r="G980" s="64">
        <v>30</v>
      </c>
      <c r="H980" s="64">
        <v>7</v>
      </c>
      <c r="I980" s="66" t="s">
        <v>120</v>
      </c>
      <c r="J980" s="72"/>
      <c r="K980" s="24" t="s">
        <v>818</v>
      </c>
      <c r="L980" s="24" t="s">
        <v>347</v>
      </c>
      <c r="M980" s="24"/>
      <c r="N980" s="24" t="s">
        <v>125</v>
      </c>
      <c r="O980" s="24" t="str">
        <f t="shared" si="80"/>
        <v>PIMPRENELLE Sanguisorba minor</v>
      </c>
      <c r="P980" s="54">
        <v>980</v>
      </c>
      <c r="Q980" s="54">
        <v>7</v>
      </c>
      <c r="R980" s="20">
        <f t="shared" si="81"/>
        <v>0</v>
      </c>
      <c r="S980" s="20">
        <f t="shared" si="82"/>
        <v>0</v>
      </c>
      <c r="T980" s="20">
        <f t="shared" si="83"/>
        <v>0</v>
      </c>
      <c r="U980" s="241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304"/>
      <c r="AG980" s="304"/>
      <c r="AH980" s="44"/>
      <c r="AI980" s="44"/>
      <c r="AJ980" s="304"/>
      <c r="AK980" s="30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14"/>
      <c r="BV980" s="14"/>
      <c r="BW980" s="14"/>
      <c r="BX980" s="14"/>
      <c r="BY980" s="14"/>
      <c r="BZ980" s="14"/>
      <c r="CA980" s="14"/>
      <c r="CB980" s="14"/>
    </row>
    <row r="981" spans="1:80" ht="20.100000000000001" customHeight="1" x14ac:dyDescent="0.25">
      <c r="A981" s="125">
        <v>15532</v>
      </c>
      <c r="B981" s="126" t="s">
        <v>717</v>
      </c>
      <c r="C981" s="126" t="s">
        <v>1439</v>
      </c>
      <c r="D981" s="126"/>
      <c r="E981" s="127" t="s">
        <v>208</v>
      </c>
      <c r="F981" s="127" t="s">
        <v>121</v>
      </c>
      <c r="G981" s="128">
        <v>30</v>
      </c>
      <c r="H981" s="128">
        <v>5</v>
      </c>
      <c r="I981" s="127" t="s">
        <v>131</v>
      </c>
      <c r="J981" s="129"/>
      <c r="K981" s="126" t="s">
        <v>818</v>
      </c>
      <c r="L981" s="126" t="s">
        <v>347</v>
      </c>
      <c r="M981" s="126"/>
      <c r="N981" s="126" t="s">
        <v>125</v>
      </c>
      <c r="O981" s="126" t="str">
        <f t="shared" si="80"/>
        <v>SAUGE apiana Blanche</v>
      </c>
      <c r="P981" s="130">
        <v>981</v>
      </c>
      <c r="Q981" s="130">
        <v>5</v>
      </c>
      <c r="R981" s="20">
        <f t="shared" si="81"/>
        <v>0</v>
      </c>
      <c r="S981" s="20">
        <f t="shared" si="82"/>
        <v>0</v>
      </c>
      <c r="T981" s="20">
        <f t="shared" si="83"/>
        <v>0</v>
      </c>
      <c r="U981" s="242"/>
      <c r="V981" s="158"/>
      <c r="W981" s="158"/>
      <c r="X981" s="158"/>
      <c r="Y981" s="158"/>
      <c r="Z981" s="158"/>
      <c r="AA981" s="158"/>
      <c r="AB981" s="158"/>
      <c r="AC981" s="158"/>
      <c r="AD981" s="158"/>
      <c r="AE981" s="158"/>
      <c r="AF981" s="304"/>
      <c r="AG981" s="304"/>
      <c r="AH981" s="158"/>
      <c r="AI981" s="158"/>
      <c r="AJ981" s="304"/>
      <c r="AK981" s="304"/>
      <c r="AL981" s="158"/>
      <c r="AM981" s="158"/>
      <c r="AN981" s="158"/>
      <c r="AO981" s="158"/>
      <c r="AP981" s="158"/>
      <c r="AQ981" s="158"/>
      <c r="AR981" s="158"/>
      <c r="AS981" s="158"/>
      <c r="AT981" s="158"/>
      <c r="AU981" s="158"/>
      <c r="AV981" s="158"/>
      <c r="AW981" s="158"/>
      <c r="AX981" s="158"/>
      <c r="AY981" s="158"/>
      <c r="AZ981" s="158"/>
      <c r="BA981" s="158"/>
      <c r="BB981" s="158"/>
      <c r="BC981" s="158"/>
      <c r="BD981" s="158"/>
      <c r="BE981" s="158"/>
      <c r="BF981" s="158"/>
      <c r="BG981" s="158"/>
      <c r="BH981" s="158"/>
      <c r="BI981" s="158"/>
      <c r="BJ981" s="158"/>
      <c r="BK981" s="158"/>
      <c r="BL981" s="158"/>
      <c r="BM981" s="158"/>
      <c r="BN981" s="158"/>
      <c r="BO981" s="158"/>
      <c r="BP981" s="158"/>
      <c r="BQ981" s="158"/>
      <c r="BR981" s="158"/>
      <c r="BS981" s="158"/>
      <c r="BT981" s="158"/>
      <c r="BU981" s="14"/>
      <c r="BV981" s="14"/>
      <c r="BW981" s="14"/>
      <c r="BX981" s="14"/>
      <c r="BY981" s="14"/>
      <c r="BZ981" s="14"/>
      <c r="CA981" s="14"/>
      <c r="CB981" s="14"/>
    </row>
    <row r="982" spans="1:80" ht="20.100000000000001" customHeight="1" x14ac:dyDescent="0.25">
      <c r="A982" s="23">
        <v>15534</v>
      </c>
      <c r="B982" s="24" t="s">
        <v>1440</v>
      </c>
      <c r="C982" s="24" t="s">
        <v>832</v>
      </c>
      <c r="D982" s="24"/>
      <c r="E982" s="66" t="s">
        <v>120</v>
      </c>
      <c r="F982" s="66" t="s">
        <v>121</v>
      </c>
      <c r="G982" s="64">
        <v>30</v>
      </c>
      <c r="H982" s="64">
        <v>6</v>
      </c>
      <c r="I982" s="66" t="s">
        <v>131</v>
      </c>
      <c r="J982" s="72"/>
      <c r="K982" s="24" t="s">
        <v>818</v>
      </c>
      <c r="L982" s="24" t="s">
        <v>161</v>
      </c>
      <c r="M982" s="24"/>
      <c r="N982" s="24" t="s">
        <v>125</v>
      </c>
      <c r="O982" s="24" t="str">
        <f t="shared" si="80"/>
        <v>THE DE L'IMMORTALITE Gymnostemma</v>
      </c>
      <c r="P982" s="54">
        <v>982</v>
      </c>
      <c r="Q982" s="54">
        <v>6</v>
      </c>
      <c r="R982" s="20">
        <f t="shared" si="81"/>
        <v>0</v>
      </c>
      <c r="S982" s="20">
        <f t="shared" si="82"/>
        <v>0</v>
      </c>
      <c r="T982" s="20">
        <f t="shared" si="83"/>
        <v>0</v>
      </c>
      <c r="U982" s="241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304"/>
      <c r="AG982" s="304"/>
      <c r="AH982" s="44"/>
      <c r="AI982" s="44"/>
      <c r="AJ982" s="304"/>
      <c r="AK982" s="30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14"/>
      <c r="BV982" s="14"/>
      <c r="BW982" s="14"/>
      <c r="BX982" s="14"/>
      <c r="BY982" s="14"/>
      <c r="BZ982" s="14"/>
      <c r="CA982" s="14"/>
      <c r="CB982" s="14"/>
    </row>
    <row r="983" spans="1:80" ht="20.100000000000001" customHeight="1" x14ac:dyDescent="0.25">
      <c r="A983" s="21">
        <v>15062</v>
      </c>
      <c r="B983" s="27" t="s">
        <v>1608</v>
      </c>
      <c r="C983" s="220" t="s">
        <v>1610</v>
      </c>
      <c r="D983" s="22"/>
      <c r="E983" s="65" t="s">
        <v>205</v>
      </c>
      <c r="F983" s="65" t="s">
        <v>128</v>
      </c>
      <c r="G983" s="63">
        <v>10</v>
      </c>
      <c r="H983" s="63" t="s">
        <v>205</v>
      </c>
      <c r="I983" s="65" t="s">
        <v>205</v>
      </c>
      <c r="J983" s="71" t="s">
        <v>205</v>
      </c>
      <c r="K983" s="22" t="s">
        <v>155</v>
      </c>
      <c r="L983" s="22" t="s">
        <v>122</v>
      </c>
      <c r="M983" s="22"/>
      <c r="N983" s="22" t="s">
        <v>205</v>
      </c>
      <c r="O983" s="22" t="str">
        <f t="shared" si="80"/>
        <v>DÉPLIANT PLANTES BIEN-ÊTRE ACHETÉ</v>
      </c>
      <c r="P983" s="53">
        <v>983</v>
      </c>
      <c r="Q983" s="53" t="s">
        <v>205</v>
      </c>
      <c r="R983" s="20">
        <f t="shared" si="81"/>
        <v>0</v>
      </c>
      <c r="S983" s="20">
        <f t="shared" si="82"/>
        <v>0</v>
      </c>
      <c r="T983" s="20">
        <f t="shared" si="83"/>
        <v>0</v>
      </c>
      <c r="U983" s="243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14"/>
      <c r="BV983" s="14"/>
      <c r="BW983" s="14"/>
      <c r="BX983" s="14"/>
      <c r="BY983" s="14"/>
      <c r="BZ983" s="14"/>
      <c r="CA983" s="14"/>
      <c r="CB983" s="14"/>
    </row>
    <row r="984" spans="1:80" ht="20.100000000000001" customHeight="1" x14ac:dyDescent="0.25">
      <c r="A984" s="21">
        <v>15063</v>
      </c>
      <c r="B984" s="27" t="s">
        <v>1609</v>
      </c>
      <c r="C984" s="220" t="s">
        <v>1610</v>
      </c>
      <c r="D984" s="22"/>
      <c r="E984" s="65" t="s">
        <v>205</v>
      </c>
      <c r="F984" s="65" t="s">
        <v>128</v>
      </c>
      <c r="G984" s="63">
        <v>1</v>
      </c>
      <c r="H984" s="63" t="s">
        <v>205</v>
      </c>
      <c r="I984" s="65" t="s">
        <v>205</v>
      </c>
      <c r="J984" s="71" t="s">
        <v>205</v>
      </c>
      <c r="K984" s="22" t="s">
        <v>154</v>
      </c>
      <c r="L984" s="22" t="s">
        <v>122</v>
      </c>
      <c r="M984" s="22"/>
      <c r="N984" s="22" t="s">
        <v>205</v>
      </c>
      <c r="O984" s="22" t="str">
        <f t="shared" si="80"/>
        <v>AFFICHE PLANTES BIEN-ÊTRE ACHETÉ</v>
      </c>
      <c r="P984" s="53">
        <v>984</v>
      </c>
      <c r="Q984" s="53" t="s">
        <v>205</v>
      </c>
      <c r="R984" s="20">
        <f t="shared" si="81"/>
        <v>0</v>
      </c>
      <c r="S984" s="20">
        <f t="shared" si="82"/>
        <v>0</v>
      </c>
      <c r="T984" s="20">
        <f t="shared" si="83"/>
        <v>0</v>
      </c>
      <c r="U984" s="243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14"/>
      <c r="BV984" s="14"/>
      <c r="BW984" s="14"/>
      <c r="BX984" s="14"/>
      <c r="BY984" s="14"/>
      <c r="BZ984" s="14"/>
      <c r="CA984" s="14"/>
      <c r="CB984" s="14"/>
    </row>
    <row r="985" spans="1:80" ht="20.100000000000001" customHeight="1" x14ac:dyDescent="0.25">
      <c r="A985" s="140"/>
      <c r="B985" s="187" t="s">
        <v>1441</v>
      </c>
      <c r="C985" s="141"/>
      <c r="D985" s="141"/>
      <c r="E985" s="142"/>
      <c r="F985" s="142"/>
      <c r="G985" s="142"/>
      <c r="H985" s="273"/>
      <c r="I985" s="142"/>
      <c r="J985" s="143"/>
      <c r="K985" s="141"/>
      <c r="L985" s="141" t="s">
        <v>461</v>
      </c>
      <c r="M985" s="141"/>
      <c r="N985" s="141"/>
      <c r="O985" s="141" t="str">
        <f t="shared" si="80"/>
        <v xml:space="preserve">PLANTES ANTI-MOUSTIQUES </v>
      </c>
      <c r="P985" s="144">
        <v>985</v>
      </c>
      <c r="Q985" s="144"/>
      <c r="R985" s="20"/>
      <c r="S985" s="20"/>
      <c r="T985" s="20"/>
      <c r="U985" s="503"/>
      <c r="V985" s="504"/>
      <c r="W985" s="504"/>
      <c r="X985" s="504"/>
      <c r="Y985" s="504"/>
      <c r="Z985" s="504"/>
      <c r="AA985" s="504"/>
      <c r="AB985" s="504"/>
      <c r="AC985" s="504"/>
      <c r="AD985" s="504"/>
      <c r="AE985" s="504"/>
      <c r="AF985" s="504"/>
      <c r="AG985" s="504"/>
      <c r="AH985" s="504"/>
      <c r="AI985" s="504"/>
      <c r="AJ985" s="504"/>
      <c r="AK985" s="504"/>
      <c r="AL985" s="504"/>
      <c r="AM985" s="504"/>
      <c r="AN985" s="504"/>
      <c r="AO985" s="504"/>
      <c r="AP985" s="504"/>
      <c r="AQ985" s="504"/>
      <c r="AR985" s="504"/>
      <c r="AS985" s="504"/>
      <c r="AT985" s="504"/>
      <c r="AU985" s="504"/>
      <c r="AV985" s="504"/>
      <c r="AW985" s="504"/>
      <c r="AX985" s="504"/>
      <c r="AY985" s="504"/>
      <c r="AZ985" s="504"/>
      <c r="BA985" s="504"/>
      <c r="BB985" s="504"/>
      <c r="BC985" s="504"/>
      <c r="BD985" s="504"/>
      <c r="BE985" s="504"/>
      <c r="BF985" s="504"/>
      <c r="BG985" s="504"/>
      <c r="BH985" s="504"/>
      <c r="BI985" s="504"/>
      <c r="BJ985" s="504"/>
      <c r="BK985" s="504"/>
      <c r="BL985" s="504"/>
      <c r="BM985" s="504"/>
      <c r="BN985" s="504"/>
      <c r="BO985" s="504"/>
      <c r="BP985" s="504"/>
      <c r="BQ985" s="504"/>
      <c r="BR985" s="504"/>
      <c r="BS985" s="504"/>
      <c r="BT985" s="504"/>
      <c r="BU985" s="14"/>
      <c r="BV985" s="14"/>
      <c r="BW985" s="14"/>
      <c r="BX985" s="14"/>
      <c r="BY985" s="14"/>
      <c r="BZ985" s="14"/>
      <c r="CA985" s="14"/>
      <c r="CB985" s="14"/>
    </row>
    <row r="986" spans="1:80" ht="20.100000000000001" customHeight="1" x14ac:dyDescent="0.25">
      <c r="A986" s="23">
        <v>12829</v>
      </c>
      <c r="B986" s="24" t="s">
        <v>888</v>
      </c>
      <c r="C986" s="24" t="s">
        <v>1455</v>
      </c>
      <c r="D986" s="24" t="s">
        <v>1670</v>
      </c>
      <c r="E986" s="66" t="s">
        <v>208</v>
      </c>
      <c r="F986" s="66" t="s">
        <v>121</v>
      </c>
      <c r="G986" s="64">
        <v>30</v>
      </c>
      <c r="H986" s="64">
        <v>5</v>
      </c>
      <c r="I986" s="66" t="s">
        <v>122</v>
      </c>
      <c r="J986" s="72"/>
      <c r="K986" s="24" t="s">
        <v>1690</v>
      </c>
      <c r="L986" s="24" t="s">
        <v>132</v>
      </c>
      <c r="M986" s="24"/>
      <c r="N986" s="24" t="s">
        <v>125</v>
      </c>
      <c r="O986" s="24" t="str">
        <f t="shared" si="80"/>
        <v>CITRONNELLE DE MADAGASCAR Cymbopogon flexuosus</v>
      </c>
      <c r="P986" s="54">
        <v>986</v>
      </c>
      <c r="Q986" s="54">
        <v>5</v>
      </c>
      <c r="R986" s="20">
        <f t="shared" si="81"/>
        <v>0</v>
      </c>
      <c r="S986" s="20">
        <f t="shared" si="82"/>
        <v>0</v>
      </c>
      <c r="T986" s="20">
        <f t="shared" si="83"/>
        <v>0</v>
      </c>
      <c r="U986" s="303"/>
      <c r="V986" s="304"/>
      <c r="W986" s="304"/>
      <c r="X986" s="304"/>
      <c r="Y986" s="304"/>
      <c r="Z986" s="304"/>
      <c r="AA986" s="304"/>
      <c r="AB986" s="304"/>
      <c r="AC986" s="304"/>
      <c r="AD986" s="304"/>
      <c r="AE986" s="304"/>
      <c r="AF986" s="304"/>
      <c r="AG986" s="304"/>
      <c r="AH986" s="304"/>
      <c r="AI986" s="304"/>
      <c r="AJ986" s="304"/>
      <c r="AK986" s="304"/>
      <c r="AL986" s="304"/>
      <c r="AM986" s="304"/>
      <c r="AN986" s="304"/>
      <c r="AO986" s="304"/>
      <c r="AP986" s="304"/>
      <c r="AQ986" s="30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14"/>
      <c r="BV986" s="14"/>
      <c r="BW986" s="14"/>
      <c r="BX986" s="14"/>
      <c r="BY986" s="14"/>
      <c r="BZ986" s="14"/>
      <c r="CA986" s="14"/>
      <c r="CB986" s="14"/>
    </row>
    <row r="987" spans="1:80" ht="20.100000000000001" customHeight="1" x14ac:dyDescent="0.25">
      <c r="A987" s="114">
        <v>25217</v>
      </c>
      <c r="B987" s="115" t="s">
        <v>888</v>
      </c>
      <c r="C987" s="115" t="s">
        <v>1456</v>
      </c>
      <c r="D987" s="115" t="s">
        <v>1647</v>
      </c>
      <c r="E987" s="116" t="s">
        <v>120</v>
      </c>
      <c r="F987" s="116" t="s">
        <v>160</v>
      </c>
      <c r="G987" s="117">
        <v>40</v>
      </c>
      <c r="H987" s="117">
        <v>5</v>
      </c>
      <c r="I987" s="116" t="s">
        <v>171</v>
      </c>
      <c r="J987" s="118"/>
      <c r="K987" s="115" t="s">
        <v>1690</v>
      </c>
      <c r="L987" s="115" t="s">
        <v>132</v>
      </c>
      <c r="M987" s="115"/>
      <c r="N987" s="115" t="s">
        <v>162</v>
      </c>
      <c r="O987" s="115" t="str">
        <f t="shared" si="80"/>
        <v>CITRONNELLE DE MADAGASCAR Cymbopogon citratus</v>
      </c>
      <c r="P987" s="119">
        <v>987</v>
      </c>
      <c r="Q987" s="119">
        <v>5</v>
      </c>
      <c r="R987" s="20">
        <f t="shared" si="81"/>
        <v>0</v>
      </c>
      <c r="S987" s="20">
        <f t="shared" si="82"/>
        <v>0</v>
      </c>
      <c r="T987" s="20">
        <f t="shared" si="83"/>
        <v>0</v>
      </c>
      <c r="U987" s="303"/>
      <c r="V987" s="304"/>
      <c r="W987" s="304"/>
      <c r="X987" s="304"/>
      <c r="Y987" s="304"/>
      <c r="Z987" s="304"/>
      <c r="AA987" s="304"/>
      <c r="AB987" s="304"/>
      <c r="AC987" s="304"/>
      <c r="AD987" s="304"/>
      <c r="AE987" s="304"/>
      <c r="AF987" s="304"/>
      <c r="AG987" s="304"/>
      <c r="AH987" s="304"/>
      <c r="AI987" s="304"/>
      <c r="AJ987" s="304"/>
      <c r="AK987" s="304"/>
      <c r="AL987" s="304"/>
      <c r="AM987" s="304"/>
      <c r="AN987" s="304"/>
      <c r="AO987" s="304"/>
      <c r="AP987" s="304"/>
      <c r="AQ987" s="304"/>
      <c r="AR987" s="304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4"/>
      <c r="BV987" s="14"/>
      <c r="BW987" s="14"/>
      <c r="BX987" s="14"/>
      <c r="BY987" s="14"/>
      <c r="BZ987" s="14"/>
      <c r="CA987" s="14"/>
      <c r="CB987" s="14"/>
    </row>
    <row r="988" spans="1:80" ht="20.100000000000001" customHeight="1" x14ac:dyDescent="0.25">
      <c r="A988" s="23">
        <v>26848</v>
      </c>
      <c r="B988" s="24" t="s">
        <v>1604</v>
      </c>
      <c r="C988" s="24" t="s">
        <v>1671</v>
      </c>
      <c r="D988" s="24"/>
      <c r="E988" s="66" t="s">
        <v>208</v>
      </c>
      <c r="F988" s="66" t="s">
        <v>121</v>
      </c>
      <c r="G988" s="64">
        <v>30</v>
      </c>
      <c r="H988" s="64">
        <v>6</v>
      </c>
      <c r="I988" s="66" t="s">
        <v>122</v>
      </c>
      <c r="J988" s="72"/>
      <c r="K988" s="24" t="s">
        <v>1690</v>
      </c>
      <c r="L988" s="24"/>
      <c r="M988" s="24" t="s">
        <v>137</v>
      </c>
      <c r="N988" s="24" t="s">
        <v>125</v>
      </c>
      <c r="O988" s="24" t="str">
        <f t="shared" si="80"/>
        <v>EUCALYPTUS CITRONNÉ Corymbia citriodora</v>
      </c>
      <c r="P988" s="54">
        <v>988</v>
      </c>
      <c r="Q988" s="54" t="s">
        <v>1672</v>
      </c>
      <c r="R988" s="20">
        <f t="shared" si="81"/>
        <v>0</v>
      </c>
      <c r="S988" s="20">
        <f t="shared" si="82"/>
        <v>0</v>
      </c>
      <c r="T988" s="20">
        <f t="shared" si="83"/>
        <v>0</v>
      </c>
      <c r="U988" s="241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304"/>
      <c r="AG988" s="304"/>
      <c r="AH988" s="44"/>
      <c r="AI988" s="44"/>
      <c r="AJ988" s="304"/>
      <c r="AK988" s="30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14"/>
      <c r="BV988" s="14"/>
      <c r="BW988" s="14"/>
      <c r="BX988" s="14"/>
      <c r="BY988" s="14"/>
      <c r="BZ988" s="14"/>
      <c r="CA988" s="14"/>
      <c r="CB988" s="14"/>
    </row>
    <row r="989" spans="1:80" ht="20.100000000000001" customHeight="1" x14ac:dyDescent="0.25">
      <c r="A989" s="125">
        <v>10596</v>
      </c>
      <c r="B989" s="126" t="s">
        <v>843</v>
      </c>
      <c r="C989" s="126" t="s">
        <v>541</v>
      </c>
      <c r="D989" s="126"/>
      <c r="E989" s="127" t="s">
        <v>120</v>
      </c>
      <c r="F989" s="127" t="s">
        <v>121</v>
      </c>
      <c r="G989" s="128">
        <v>30</v>
      </c>
      <c r="H989" s="128">
        <v>10</v>
      </c>
      <c r="I989" s="127" t="s">
        <v>131</v>
      </c>
      <c r="J989" s="129"/>
      <c r="K989" s="126" t="s">
        <v>1690</v>
      </c>
      <c r="L989" s="126" t="s">
        <v>476</v>
      </c>
      <c r="M989" s="126"/>
      <c r="N989" s="126" t="s">
        <v>125</v>
      </c>
      <c r="O989" s="126" t="str">
        <f t="shared" si="80"/>
        <v>GERANIUM ODORANT Citriodorum</v>
      </c>
      <c r="P989" s="130">
        <v>989</v>
      </c>
      <c r="Q989" s="130">
        <v>10</v>
      </c>
      <c r="R989" s="20">
        <f t="shared" si="81"/>
        <v>0</v>
      </c>
      <c r="S989" s="20">
        <f t="shared" si="82"/>
        <v>0</v>
      </c>
      <c r="T989" s="20">
        <f t="shared" si="83"/>
        <v>0</v>
      </c>
      <c r="U989" s="242"/>
      <c r="V989" s="158"/>
      <c r="W989" s="158"/>
      <c r="X989" s="158"/>
      <c r="Y989" s="158"/>
      <c r="Z989" s="158"/>
      <c r="AA989" s="158"/>
      <c r="AB989" s="158"/>
      <c r="AC989" s="158"/>
      <c r="AD989" s="158"/>
      <c r="AE989" s="158"/>
      <c r="AF989" s="304"/>
      <c r="AG989" s="304"/>
      <c r="AH989" s="158"/>
      <c r="AI989" s="158"/>
      <c r="AJ989" s="304"/>
      <c r="AK989" s="304"/>
      <c r="AL989" s="158"/>
      <c r="AM989" s="158"/>
      <c r="AN989" s="158"/>
      <c r="AO989" s="158"/>
      <c r="AP989" s="158"/>
      <c r="AQ989" s="158"/>
      <c r="AR989" s="158"/>
      <c r="AS989" s="158"/>
      <c r="AT989" s="158"/>
      <c r="AU989" s="158"/>
      <c r="AV989" s="158"/>
      <c r="AW989" s="158"/>
      <c r="AX989" s="158"/>
      <c r="AY989" s="158"/>
      <c r="AZ989" s="158"/>
      <c r="BA989" s="158"/>
      <c r="BB989" s="158"/>
      <c r="BC989" s="158"/>
      <c r="BD989" s="158"/>
      <c r="BE989" s="158"/>
      <c r="BF989" s="158"/>
      <c r="BG989" s="158"/>
      <c r="BH989" s="158"/>
      <c r="BI989" s="158"/>
      <c r="BJ989" s="158"/>
      <c r="BK989" s="158"/>
      <c r="BL989" s="158"/>
      <c r="BM989" s="158"/>
      <c r="BN989" s="158"/>
      <c r="BO989" s="158"/>
      <c r="BP989" s="158"/>
      <c r="BQ989" s="158"/>
      <c r="BR989" s="158"/>
      <c r="BS989" s="158"/>
      <c r="BT989" s="158"/>
      <c r="BU989" s="14"/>
      <c r="BV989" s="14"/>
      <c r="BW989" s="14"/>
      <c r="BX989" s="14"/>
      <c r="BY989" s="14"/>
      <c r="BZ989" s="14"/>
      <c r="CA989" s="14"/>
      <c r="CB989" s="14"/>
    </row>
    <row r="990" spans="1:80" ht="20.100000000000001" customHeight="1" x14ac:dyDescent="0.25">
      <c r="A990" s="23">
        <v>26780</v>
      </c>
      <c r="B990" s="24" t="s">
        <v>546</v>
      </c>
      <c r="C990" s="24" t="s">
        <v>1284</v>
      </c>
      <c r="D990" s="24"/>
      <c r="E990" s="66" t="s">
        <v>120</v>
      </c>
      <c r="F990" s="66" t="s">
        <v>121</v>
      </c>
      <c r="G990" s="64">
        <v>30</v>
      </c>
      <c r="H990" s="64">
        <v>10</v>
      </c>
      <c r="I990" s="66" t="s">
        <v>131</v>
      </c>
      <c r="J990" s="72">
        <v>5.3999999999999999E-2</v>
      </c>
      <c r="K990" s="24" t="s">
        <v>1690</v>
      </c>
      <c r="L990" s="24" t="s">
        <v>476</v>
      </c>
      <c r="M990" s="24" t="s">
        <v>137</v>
      </c>
      <c r="N990" s="24" t="s">
        <v>125</v>
      </c>
      <c r="O990" s="24" t="str">
        <f t="shared" si="80"/>
        <v>PELARGONIUM ANGELS Perfume Bicolor pac</v>
      </c>
      <c r="P990" s="54">
        <v>990</v>
      </c>
      <c r="Q990" s="54">
        <v>10</v>
      </c>
      <c r="R990" s="20">
        <f t="shared" si="81"/>
        <v>0</v>
      </c>
      <c r="S990" s="20">
        <f t="shared" si="82"/>
        <v>0</v>
      </c>
      <c r="T990" s="20">
        <f t="shared" si="83"/>
        <v>0</v>
      </c>
      <c r="U990" s="241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304"/>
      <c r="AG990" s="304"/>
      <c r="AH990" s="44"/>
      <c r="AI990" s="44"/>
      <c r="AJ990" s="304"/>
      <c r="AK990" s="30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14"/>
      <c r="BV990" s="14"/>
      <c r="BW990" s="14"/>
      <c r="BX990" s="14"/>
      <c r="BY990" s="14"/>
      <c r="BZ990" s="14"/>
      <c r="CA990" s="14"/>
      <c r="CB990" s="14"/>
    </row>
    <row r="991" spans="1:80" ht="20.100000000000001" customHeight="1" x14ac:dyDescent="0.25">
      <c r="A991" s="125">
        <v>13267</v>
      </c>
      <c r="B991" s="126" t="s">
        <v>636</v>
      </c>
      <c r="C991" s="126" t="s">
        <v>845</v>
      </c>
      <c r="D991" s="126"/>
      <c r="E991" s="127" t="s">
        <v>208</v>
      </c>
      <c r="F991" s="127" t="s">
        <v>121</v>
      </c>
      <c r="G991" s="128">
        <v>30</v>
      </c>
      <c r="H991" s="128">
        <v>8</v>
      </c>
      <c r="I991" s="127" t="s">
        <v>176</v>
      </c>
      <c r="J991" s="129"/>
      <c r="K991" s="126" t="s">
        <v>1690</v>
      </c>
      <c r="L991" s="126" t="s">
        <v>347</v>
      </c>
      <c r="M991" s="126"/>
      <c r="N991" s="126" t="s">
        <v>125</v>
      </c>
      <c r="O991" s="126" t="str">
        <f t="shared" si="80"/>
        <v>NEPETA Nervosa</v>
      </c>
      <c r="P991" s="130">
        <v>991</v>
      </c>
      <c r="Q991" s="130">
        <v>8</v>
      </c>
      <c r="R991" s="20">
        <f t="shared" si="81"/>
        <v>0</v>
      </c>
      <c r="S991" s="20">
        <f t="shared" si="82"/>
        <v>0</v>
      </c>
      <c r="T991" s="20">
        <f t="shared" si="83"/>
        <v>0</v>
      </c>
      <c r="U991" s="242"/>
      <c r="V991" s="158"/>
      <c r="W991" s="158"/>
      <c r="X991" s="158"/>
      <c r="Y991" s="158"/>
      <c r="Z991" s="158"/>
      <c r="AA991" s="158"/>
      <c r="AB991" s="158"/>
      <c r="AC991" s="158"/>
      <c r="AD991" s="158"/>
      <c r="AE991" s="158"/>
      <c r="AF991" s="304"/>
      <c r="AG991" s="304"/>
      <c r="AH991" s="158"/>
      <c r="AI991" s="158"/>
      <c r="AJ991" s="304"/>
      <c r="AK991" s="304"/>
      <c r="AL991" s="158"/>
      <c r="AM991" s="158"/>
      <c r="AN991" s="158"/>
      <c r="AO991" s="158"/>
      <c r="AP991" s="158"/>
      <c r="AQ991" s="158"/>
      <c r="AR991" s="158"/>
      <c r="AS991" s="158"/>
      <c r="AT991" s="158"/>
      <c r="AU991" s="158"/>
      <c r="AV991" s="158"/>
      <c r="AW991" s="158"/>
      <c r="AX991" s="158"/>
      <c r="AY991" s="158"/>
      <c r="AZ991" s="158"/>
      <c r="BA991" s="158"/>
      <c r="BB991" s="158"/>
      <c r="BC991" s="158"/>
      <c r="BD991" s="158"/>
      <c r="BE991" s="158"/>
      <c r="BF991" s="158"/>
      <c r="BG991" s="158"/>
      <c r="BH991" s="158"/>
      <c r="BI991" s="158"/>
      <c r="BJ991" s="158"/>
      <c r="BK991" s="158"/>
      <c r="BL991" s="158"/>
      <c r="BM991" s="158"/>
      <c r="BN991" s="158"/>
      <c r="BO991" s="158"/>
      <c r="BP991" s="158"/>
      <c r="BQ991" s="158"/>
      <c r="BR991" s="158"/>
      <c r="BS991" s="158"/>
      <c r="BT991" s="158"/>
      <c r="BU991" s="14"/>
      <c r="BV991" s="14"/>
      <c r="BW991" s="14"/>
      <c r="BX991" s="14"/>
      <c r="BY991" s="14"/>
      <c r="BZ991" s="14"/>
      <c r="CA991" s="14"/>
      <c r="CB991" s="14"/>
    </row>
    <row r="992" spans="1:80" ht="20.100000000000001" customHeight="1" x14ac:dyDescent="0.25">
      <c r="A992" s="23">
        <v>10693</v>
      </c>
      <c r="B992" s="24" t="s">
        <v>926</v>
      </c>
      <c r="C992" s="24" t="s">
        <v>927</v>
      </c>
      <c r="D992" s="24"/>
      <c r="E992" s="66" t="s">
        <v>120</v>
      </c>
      <c r="F992" s="66" t="s">
        <v>121</v>
      </c>
      <c r="G992" s="64">
        <v>30</v>
      </c>
      <c r="H992" s="64">
        <v>5</v>
      </c>
      <c r="I992" s="66" t="s">
        <v>176</v>
      </c>
      <c r="J992" s="72"/>
      <c r="K992" s="24" t="s">
        <v>784</v>
      </c>
      <c r="L992" s="24" t="s">
        <v>124</v>
      </c>
      <c r="M992" s="24"/>
      <c r="N992" s="24" t="s">
        <v>125</v>
      </c>
      <c r="O992" s="24" t="str">
        <f t="shared" si="80"/>
        <v>VERVEINE CITRONNELLE Aloysia citrodora</v>
      </c>
      <c r="P992" s="54">
        <v>992</v>
      </c>
      <c r="Q992" s="54">
        <v>5</v>
      </c>
      <c r="R992" s="20">
        <f t="shared" si="81"/>
        <v>0</v>
      </c>
      <c r="S992" s="20">
        <f t="shared" si="82"/>
        <v>0</v>
      </c>
      <c r="T992" s="20">
        <f t="shared" si="83"/>
        <v>0</v>
      </c>
      <c r="U992" s="241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304"/>
      <c r="AG992" s="304"/>
      <c r="AH992" s="44"/>
      <c r="AI992" s="44"/>
      <c r="AJ992" s="304"/>
      <c r="AK992" s="30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14"/>
      <c r="BV992" s="14"/>
      <c r="BW992" s="14"/>
      <c r="BX992" s="14"/>
      <c r="BY992" s="14"/>
      <c r="BZ992" s="14"/>
      <c r="CA992" s="14"/>
      <c r="CB992" s="14"/>
    </row>
    <row r="993" spans="1:80" ht="20.100000000000001" customHeight="1" x14ac:dyDescent="0.25">
      <c r="A993" s="21">
        <v>26716</v>
      </c>
      <c r="B993" s="27" t="s">
        <v>1605</v>
      </c>
      <c r="C993" s="220" t="s">
        <v>1610</v>
      </c>
      <c r="D993" s="22"/>
      <c r="E993" s="65" t="s">
        <v>205</v>
      </c>
      <c r="F993" s="65"/>
      <c r="G993" s="63">
        <v>10</v>
      </c>
      <c r="H993" s="63" t="s">
        <v>205</v>
      </c>
      <c r="I993" s="65" t="s">
        <v>205</v>
      </c>
      <c r="J993" s="71" t="s">
        <v>205</v>
      </c>
      <c r="K993" s="22" t="s">
        <v>155</v>
      </c>
      <c r="L993" s="22" t="s">
        <v>122</v>
      </c>
      <c r="M993" s="22" t="s">
        <v>137</v>
      </c>
      <c r="N993" s="22" t="s">
        <v>205</v>
      </c>
      <c r="O993" s="22" t="str">
        <f t="shared" si="80"/>
        <v>DÉPLIANT PLANTES ANTI-MOUSTIQUE ACHETÉ</v>
      </c>
      <c r="P993" s="53">
        <v>993</v>
      </c>
      <c r="Q993" s="53" t="s">
        <v>205</v>
      </c>
      <c r="R993" s="20">
        <f t="shared" si="81"/>
        <v>0</v>
      </c>
      <c r="S993" s="20">
        <f t="shared" si="82"/>
        <v>0</v>
      </c>
      <c r="T993" s="20">
        <f t="shared" si="83"/>
        <v>0</v>
      </c>
      <c r="U993" s="243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14"/>
      <c r="BV993" s="14"/>
      <c r="BW993" s="14"/>
      <c r="BX993" s="14"/>
      <c r="BY993" s="14"/>
      <c r="BZ993" s="14"/>
      <c r="CA993" s="14"/>
      <c r="CB993" s="14"/>
    </row>
    <row r="994" spans="1:80" ht="20.100000000000001" customHeight="1" x14ac:dyDescent="0.25">
      <c r="A994" s="21">
        <v>26717</v>
      </c>
      <c r="B994" s="27" t="s">
        <v>1606</v>
      </c>
      <c r="C994" s="220" t="s">
        <v>1610</v>
      </c>
      <c r="D994" s="22"/>
      <c r="E994" s="65" t="s">
        <v>205</v>
      </c>
      <c r="F994" s="65"/>
      <c r="G994" s="63">
        <v>1</v>
      </c>
      <c r="H994" s="63" t="s">
        <v>205</v>
      </c>
      <c r="I994" s="65" t="s">
        <v>205</v>
      </c>
      <c r="J994" s="71" t="s">
        <v>205</v>
      </c>
      <c r="K994" s="22" t="s">
        <v>154</v>
      </c>
      <c r="L994" s="22" t="s">
        <v>122</v>
      </c>
      <c r="M994" s="22" t="s">
        <v>137</v>
      </c>
      <c r="N994" s="22" t="s">
        <v>205</v>
      </c>
      <c r="O994" s="22" t="str">
        <f t="shared" si="80"/>
        <v>AFFICHE PLANTES ANTI-MOUSTIQUE ACHETÉ</v>
      </c>
      <c r="P994" s="53">
        <v>994</v>
      </c>
      <c r="Q994" s="53" t="s">
        <v>205</v>
      </c>
      <c r="R994" s="20">
        <f t="shared" si="81"/>
        <v>0</v>
      </c>
      <c r="S994" s="20">
        <f t="shared" si="82"/>
        <v>0</v>
      </c>
      <c r="T994" s="20">
        <f t="shared" si="83"/>
        <v>0</v>
      </c>
      <c r="U994" s="243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14"/>
      <c r="BV994" s="14"/>
      <c r="BW994" s="14"/>
      <c r="BX994" s="14"/>
      <c r="BY994" s="14"/>
      <c r="BZ994" s="14"/>
      <c r="CA994" s="14"/>
      <c r="CB994" s="14"/>
    </row>
    <row r="995" spans="1:80" ht="20.100000000000001" customHeight="1" x14ac:dyDescent="0.25">
      <c r="A995" s="140"/>
      <c r="B995" s="187" t="s">
        <v>833</v>
      </c>
      <c r="C995" s="141"/>
      <c r="D995" s="141"/>
      <c r="E995" s="142"/>
      <c r="F995" s="142"/>
      <c r="G995" s="142"/>
      <c r="H995" s="273"/>
      <c r="I995" s="142"/>
      <c r="J995" s="143"/>
      <c r="K995" s="141"/>
      <c r="L995" s="141" t="s">
        <v>461</v>
      </c>
      <c r="M995" s="141"/>
      <c r="N995" s="141"/>
      <c r="O995" s="141" t="str">
        <f t="shared" si="80"/>
        <v xml:space="preserve">PLANTES UTILES AU JARDIN </v>
      </c>
      <c r="P995" s="144">
        <v>995</v>
      </c>
      <c r="Q995" s="144"/>
      <c r="R995" s="20"/>
      <c r="S995" s="20"/>
      <c r="T995" s="20"/>
      <c r="U995" s="503"/>
      <c r="V995" s="504"/>
      <c r="W995" s="504"/>
      <c r="X995" s="504"/>
      <c r="Y995" s="504"/>
      <c r="Z995" s="504"/>
      <c r="AA995" s="504"/>
      <c r="AB995" s="504"/>
      <c r="AC995" s="504"/>
      <c r="AD995" s="504"/>
      <c r="AE995" s="504"/>
      <c r="AF995" s="504"/>
      <c r="AG995" s="504"/>
      <c r="AH995" s="504"/>
      <c r="AI995" s="504"/>
      <c r="AJ995" s="504"/>
      <c r="AK995" s="504"/>
      <c r="AL995" s="504"/>
      <c r="AM995" s="504"/>
      <c r="AN995" s="504"/>
      <c r="AO995" s="504"/>
      <c r="AP995" s="504"/>
      <c r="AQ995" s="504"/>
      <c r="AR995" s="504"/>
      <c r="AS995" s="504"/>
      <c r="AT995" s="504"/>
      <c r="AU995" s="504"/>
      <c r="AV995" s="504"/>
      <c r="AW995" s="504"/>
      <c r="AX995" s="504"/>
      <c r="AY995" s="504"/>
      <c r="AZ995" s="504"/>
      <c r="BA995" s="504"/>
      <c r="BB995" s="504"/>
      <c r="BC995" s="504"/>
      <c r="BD995" s="504"/>
      <c r="BE995" s="504"/>
      <c r="BF995" s="504"/>
      <c r="BG995" s="504"/>
      <c r="BH995" s="504"/>
      <c r="BI995" s="504"/>
      <c r="BJ995" s="504"/>
      <c r="BK995" s="504"/>
      <c r="BL995" s="504"/>
      <c r="BM995" s="504"/>
      <c r="BN995" s="504"/>
      <c r="BO995" s="504"/>
      <c r="BP995" s="504"/>
      <c r="BQ995" s="504"/>
      <c r="BR995" s="504"/>
      <c r="BS995" s="504"/>
      <c r="BT995" s="504"/>
      <c r="BU995" s="14"/>
      <c r="BV995" s="14"/>
      <c r="BW995" s="14"/>
      <c r="BX995" s="14"/>
      <c r="BY995" s="14"/>
      <c r="BZ995" s="14"/>
      <c r="CA995" s="14"/>
      <c r="CB995" s="14"/>
    </row>
    <row r="996" spans="1:80" ht="20.100000000000001" customHeight="1" x14ac:dyDescent="0.25">
      <c r="A996" s="23">
        <v>22856</v>
      </c>
      <c r="B996" s="24" t="s">
        <v>835</v>
      </c>
      <c r="C996" s="24" t="s">
        <v>836</v>
      </c>
      <c r="D996" s="24"/>
      <c r="E996" s="66" t="s">
        <v>208</v>
      </c>
      <c r="F996" s="66" t="s">
        <v>121</v>
      </c>
      <c r="G996" s="64">
        <v>30</v>
      </c>
      <c r="H996" s="64">
        <v>5</v>
      </c>
      <c r="I996" s="66" t="s">
        <v>319</v>
      </c>
      <c r="J996" s="72"/>
      <c r="K996" s="24" t="s">
        <v>834</v>
      </c>
      <c r="L996" s="24" t="s">
        <v>347</v>
      </c>
      <c r="M996" s="24"/>
      <c r="N996" s="24" t="s">
        <v>125</v>
      </c>
      <c r="O996" s="24" t="str">
        <f t="shared" si="80"/>
        <v>ANETH Tedik</v>
      </c>
      <c r="P996" s="54">
        <v>996</v>
      </c>
      <c r="Q996" s="54">
        <v>5</v>
      </c>
      <c r="R996" s="20">
        <f t="shared" si="81"/>
        <v>0</v>
      </c>
      <c r="S996" s="20">
        <f t="shared" si="82"/>
        <v>0</v>
      </c>
      <c r="T996" s="20">
        <f t="shared" si="83"/>
        <v>0</v>
      </c>
      <c r="U996" s="241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304"/>
      <c r="AG996" s="304"/>
      <c r="AH996" s="44"/>
      <c r="AI996" s="44"/>
      <c r="AJ996" s="304"/>
      <c r="AK996" s="30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14"/>
      <c r="BV996" s="14"/>
      <c r="BW996" s="14"/>
      <c r="BX996" s="14"/>
      <c r="BY996" s="14"/>
      <c r="BZ996" s="14"/>
      <c r="CA996" s="14"/>
      <c r="CB996" s="14"/>
    </row>
    <row r="997" spans="1:80" ht="20.100000000000001" customHeight="1" x14ac:dyDescent="0.25">
      <c r="A997" s="125">
        <v>12837</v>
      </c>
      <c r="B997" s="126" t="s">
        <v>837</v>
      </c>
      <c r="C997" s="126" t="s">
        <v>838</v>
      </c>
      <c r="D997" s="126"/>
      <c r="E997" s="127" t="s">
        <v>208</v>
      </c>
      <c r="F997" s="127" t="s">
        <v>121</v>
      </c>
      <c r="G997" s="128">
        <v>30</v>
      </c>
      <c r="H997" s="128">
        <v>5</v>
      </c>
      <c r="I997" s="127" t="s">
        <v>319</v>
      </c>
      <c r="J997" s="129"/>
      <c r="K997" s="126" t="s">
        <v>834</v>
      </c>
      <c r="L997" s="126" t="s">
        <v>347</v>
      </c>
      <c r="M997" s="126"/>
      <c r="N997" s="126" t="s">
        <v>125</v>
      </c>
      <c r="O997" s="126" t="str">
        <f t="shared" si="80"/>
        <v>BOURRACHE Officinale</v>
      </c>
      <c r="P997" s="130">
        <v>997</v>
      </c>
      <c r="Q997" s="130">
        <v>5</v>
      </c>
      <c r="R997" s="20">
        <f t="shared" si="81"/>
        <v>0</v>
      </c>
      <c r="S997" s="20">
        <f t="shared" si="82"/>
        <v>0</v>
      </c>
      <c r="T997" s="20">
        <f t="shared" si="83"/>
        <v>0</v>
      </c>
      <c r="U997" s="242"/>
      <c r="V997" s="158"/>
      <c r="W997" s="158"/>
      <c r="X997" s="158"/>
      <c r="Y997" s="158"/>
      <c r="Z997" s="158"/>
      <c r="AA997" s="158"/>
      <c r="AB997" s="158"/>
      <c r="AC997" s="158"/>
      <c r="AD997" s="158"/>
      <c r="AE997" s="158"/>
      <c r="AF997" s="304"/>
      <c r="AG997" s="304"/>
      <c r="AH997" s="158"/>
      <c r="AI997" s="158"/>
      <c r="AJ997" s="304"/>
      <c r="AK997" s="304"/>
      <c r="AL997" s="158"/>
      <c r="AM997" s="158"/>
      <c r="AN997" s="158"/>
      <c r="AO997" s="158"/>
      <c r="AP997" s="158"/>
      <c r="AQ997" s="158"/>
      <c r="AR997" s="158"/>
      <c r="AS997" s="158"/>
      <c r="AT997" s="158"/>
      <c r="AU997" s="158"/>
      <c r="AV997" s="158"/>
      <c r="AW997" s="158"/>
      <c r="AX997" s="158"/>
      <c r="AY997" s="158"/>
      <c r="AZ997" s="158"/>
      <c r="BA997" s="158"/>
      <c r="BB997" s="158"/>
      <c r="BC997" s="158"/>
      <c r="BD997" s="158"/>
      <c r="BE997" s="158"/>
      <c r="BF997" s="158"/>
      <c r="BG997" s="158"/>
      <c r="BH997" s="158"/>
      <c r="BI997" s="158"/>
      <c r="BJ997" s="158"/>
      <c r="BK997" s="158"/>
      <c r="BL997" s="158"/>
      <c r="BM997" s="158"/>
      <c r="BN997" s="158"/>
      <c r="BO997" s="158"/>
      <c r="BP997" s="158"/>
      <c r="BQ997" s="158"/>
      <c r="BR997" s="158"/>
      <c r="BS997" s="158"/>
      <c r="BT997" s="158"/>
      <c r="BU997" s="14"/>
      <c r="BV997" s="14"/>
      <c r="BW997" s="14"/>
      <c r="BX997" s="14"/>
      <c r="BY997" s="14"/>
      <c r="BZ997" s="14"/>
      <c r="CA997" s="14"/>
      <c r="CB997" s="14"/>
    </row>
    <row r="998" spans="1:80" ht="20.100000000000001" customHeight="1" x14ac:dyDescent="0.25">
      <c r="A998" s="23">
        <v>13279</v>
      </c>
      <c r="B998" s="24" t="s">
        <v>1438</v>
      </c>
      <c r="C998" s="24" t="s">
        <v>1453</v>
      </c>
      <c r="D998" s="24"/>
      <c r="E998" s="66" t="s">
        <v>208</v>
      </c>
      <c r="F998" s="66" t="s">
        <v>121</v>
      </c>
      <c r="G998" s="64">
        <v>30</v>
      </c>
      <c r="H998" s="64">
        <v>6</v>
      </c>
      <c r="I998" s="66" t="s">
        <v>120</v>
      </c>
      <c r="J998" s="72"/>
      <c r="K998" s="24" t="s">
        <v>834</v>
      </c>
      <c r="L998" s="24" t="s">
        <v>347</v>
      </c>
      <c r="M998" s="24"/>
      <c r="N998" s="24" t="s">
        <v>125</v>
      </c>
      <c r="O998" s="24" t="str">
        <f t="shared" si="80"/>
        <v>PETITE CAMOMILLE Matricaria Recutita</v>
      </c>
      <c r="P998" s="54">
        <v>998</v>
      </c>
      <c r="Q998" s="54">
        <v>6</v>
      </c>
      <c r="R998" s="20">
        <f t="shared" si="81"/>
        <v>0</v>
      </c>
      <c r="S998" s="20">
        <f t="shared" si="82"/>
        <v>0</v>
      </c>
      <c r="T998" s="20">
        <f t="shared" si="83"/>
        <v>0</v>
      </c>
      <c r="U998" s="241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304"/>
      <c r="AG998" s="304"/>
      <c r="AH998" s="44"/>
      <c r="AI998" s="44"/>
      <c r="AJ998" s="304"/>
      <c r="AK998" s="30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14"/>
      <c r="BV998" s="14"/>
      <c r="BW998" s="14"/>
      <c r="BX998" s="14"/>
      <c r="BY998" s="14"/>
      <c r="BZ998" s="14"/>
      <c r="CA998" s="14"/>
      <c r="CB998" s="14"/>
    </row>
    <row r="999" spans="1:80" ht="20.100000000000001" customHeight="1" x14ac:dyDescent="0.25">
      <c r="A999" s="125">
        <v>25157</v>
      </c>
      <c r="B999" s="126" t="s">
        <v>346</v>
      </c>
      <c r="C999" s="126" t="s">
        <v>1181</v>
      </c>
      <c r="D999" s="126"/>
      <c r="E999" s="127" t="s">
        <v>208</v>
      </c>
      <c r="F999" s="127" t="s">
        <v>121</v>
      </c>
      <c r="G999" s="128">
        <v>30</v>
      </c>
      <c r="H999" s="128">
        <v>4</v>
      </c>
      <c r="I999" s="127" t="s">
        <v>176</v>
      </c>
      <c r="J999" s="129"/>
      <c r="K999" s="126" t="s">
        <v>834</v>
      </c>
      <c r="L999" s="126" t="s">
        <v>347</v>
      </c>
      <c r="M999" s="126"/>
      <c r="N999" s="126" t="s">
        <v>125</v>
      </c>
      <c r="O999" s="126" t="str">
        <f t="shared" si="80"/>
        <v>CAPUCINE Baby Orange</v>
      </c>
      <c r="P999" s="130">
        <v>999</v>
      </c>
      <c r="Q999" s="130">
        <v>4</v>
      </c>
      <c r="R999" s="20">
        <f t="shared" si="81"/>
        <v>0</v>
      </c>
      <c r="S999" s="20">
        <f t="shared" si="82"/>
        <v>0</v>
      </c>
      <c r="T999" s="20">
        <f t="shared" si="83"/>
        <v>0</v>
      </c>
      <c r="U999" s="242"/>
      <c r="V999" s="158"/>
      <c r="W999" s="158"/>
      <c r="X999" s="158"/>
      <c r="Y999" s="158"/>
      <c r="Z999" s="158"/>
      <c r="AA999" s="158"/>
      <c r="AB999" s="158"/>
      <c r="AC999" s="158"/>
      <c r="AD999" s="158"/>
      <c r="AE999" s="158"/>
      <c r="AF999" s="304"/>
      <c r="AG999" s="304"/>
      <c r="AH999" s="158"/>
      <c r="AI999" s="158"/>
      <c r="AJ999" s="304"/>
      <c r="AK999" s="304"/>
      <c r="AL999" s="158"/>
      <c r="AM999" s="158"/>
      <c r="AN999" s="158"/>
      <c r="AO999" s="158"/>
      <c r="AP999" s="158"/>
      <c r="AQ999" s="158"/>
      <c r="AR999" s="158"/>
      <c r="AS999" s="158"/>
      <c r="AT999" s="158"/>
      <c r="AU999" s="158"/>
      <c r="AV999" s="158"/>
      <c r="AW999" s="158"/>
      <c r="AX999" s="158"/>
      <c r="AY999" s="158"/>
      <c r="AZ999" s="158"/>
      <c r="BA999" s="158"/>
      <c r="BB999" s="158"/>
      <c r="BC999" s="158"/>
      <c r="BD999" s="158"/>
      <c r="BE999" s="158"/>
      <c r="BF999" s="158"/>
      <c r="BG999" s="158"/>
      <c r="BH999" s="158"/>
      <c r="BI999" s="158"/>
      <c r="BJ999" s="158"/>
      <c r="BK999" s="158"/>
      <c r="BL999" s="158"/>
      <c r="BM999" s="158"/>
      <c r="BN999" s="158"/>
      <c r="BO999" s="158"/>
      <c r="BP999" s="158"/>
      <c r="BQ999" s="158"/>
      <c r="BR999" s="158"/>
      <c r="BS999" s="158"/>
      <c r="BT999" s="158"/>
      <c r="BU999" s="14"/>
      <c r="BV999" s="14"/>
      <c r="BW999" s="14"/>
      <c r="BX999" s="14"/>
      <c r="BY999" s="14"/>
      <c r="BZ999" s="14"/>
      <c r="CA999" s="14"/>
      <c r="CB999" s="14"/>
    </row>
    <row r="1000" spans="1:80" ht="20.100000000000001" customHeight="1" x14ac:dyDescent="0.25">
      <c r="A1000" s="23">
        <v>12854</v>
      </c>
      <c r="B1000" s="24" t="s">
        <v>839</v>
      </c>
      <c r="C1000" s="24" t="s">
        <v>840</v>
      </c>
      <c r="D1000" s="24"/>
      <c r="E1000" s="66" t="s">
        <v>120</v>
      </c>
      <c r="F1000" s="66" t="s">
        <v>121</v>
      </c>
      <c r="G1000" s="64">
        <v>30</v>
      </c>
      <c r="H1000" s="64">
        <v>4</v>
      </c>
      <c r="I1000" s="66" t="s">
        <v>176</v>
      </c>
      <c r="J1000" s="72">
        <v>0.05</v>
      </c>
      <c r="K1000" s="24" t="s">
        <v>834</v>
      </c>
      <c r="L1000" s="24" t="s">
        <v>161</v>
      </c>
      <c r="M1000" s="24"/>
      <c r="N1000" s="24" t="s">
        <v>125</v>
      </c>
      <c r="O1000" s="24" t="str">
        <f t="shared" si="80"/>
        <v>COLEUS CANINA Vert</v>
      </c>
      <c r="P1000" s="54">
        <v>1000</v>
      </c>
      <c r="Q1000" s="54">
        <v>4</v>
      </c>
      <c r="R1000" s="20">
        <f t="shared" si="81"/>
        <v>0</v>
      </c>
      <c r="S1000" s="20">
        <f t="shared" si="82"/>
        <v>0</v>
      </c>
      <c r="T1000" s="20">
        <f t="shared" si="83"/>
        <v>0</v>
      </c>
      <c r="U1000" s="241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304"/>
      <c r="AG1000" s="304"/>
      <c r="AH1000" s="44"/>
      <c r="AI1000" s="44"/>
      <c r="AJ1000" s="304"/>
      <c r="AK1000" s="30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14"/>
      <c r="BV1000" s="14"/>
      <c r="BW1000" s="14"/>
      <c r="BX1000" s="14"/>
      <c r="BY1000" s="14"/>
      <c r="BZ1000" s="14"/>
      <c r="CA1000" s="14"/>
      <c r="CB1000" s="14"/>
    </row>
    <row r="1001" spans="1:80" ht="20.100000000000001" customHeight="1" x14ac:dyDescent="0.25">
      <c r="A1001" s="125">
        <v>13268</v>
      </c>
      <c r="B1001" s="126" t="s">
        <v>841</v>
      </c>
      <c r="C1001" s="126" t="s">
        <v>838</v>
      </c>
      <c r="D1001" s="126"/>
      <c r="E1001" s="127" t="s">
        <v>208</v>
      </c>
      <c r="F1001" s="127" t="s">
        <v>121</v>
      </c>
      <c r="G1001" s="128">
        <v>30</v>
      </c>
      <c r="H1001" s="128">
        <v>5</v>
      </c>
      <c r="I1001" s="127" t="s">
        <v>176</v>
      </c>
      <c r="J1001" s="129"/>
      <c r="K1001" s="126" t="s">
        <v>834</v>
      </c>
      <c r="L1001" s="126" t="s">
        <v>132</v>
      </c>
      <c r="M1001" s="126"/>
      <c r="N1001" s="126" t="s">
        <v>125</v>
      </c>
      <c r="O1001" s="126" t="str">
        <f t="shared" si="80"/>
        <v>CONSOUDE Officinale</v>
      </c>
      <c r="P1001" s="130">
        <v>1001</v>
      </c>
      <c r="Q1001" s="130">
        <v>5</v>
      </c>
      <c r="R1001" s="20">
        <f t="shared" si="81"/>
        <v>0</v>
      </c>
      <c r="S1001" s="20">
        <f t="shared" si="82"/>
        <v>0</v>
      </c>
      <c r="T1001" s="20">
        <f t="shared" si="83"/>
        <v>0</v>
      </c>
      <c r="U1001" s="242"/>
      <c r="V1001" s="158"/>
      <c r="W1001" s="158"/>
      <c r="X1001" s="158"/>
      <c r="Y1001" s="158"/>
      <c r="Z1001" s="158"/>
      <c r="AA1001" s="158"/>
      <c r="AB1001" s="158"/>
      <c r="AC1001" s="158"/>
      <c r="AD1001" s="158"/>
      <c r="AE1001" s="158"/>
      <c r="AF1001" s="304"/>
      <c r="AG1001" s="304"/>
      <c r="AH1001" s="158"/>
      <c r="AI1001" s="158"/>
      <c r="AJ1001" s="304"/>
      <c r="AK1001" s="304"/>
      <c r="AL1001" s="158"/>
      <c r="AM1001" s="158"/>
      <c r="AN1001" s="158"/>
      <c r="AO1001" s="158"/>
      <c r="AP1001" s="158"/>
      <c r="AQ1001" s="158"/>
      <c r="AR1001" s="158"/>
      <c r="AS1001" s="158"/>
      <c r="AT1001" s="158"/>
      <c r="AU1001" s="158"/>
      <c r="AV1001" s="158"/>
      <c r="AW1001" s="158"/>
      <c r="AX1001" s="158"/>
      <c r="AY1001" s="158"/>
      <c r="AZ1001" s="158"/>
      <c r="BA1001" s="158"/>
      <c r="BB1001" s="158"/>
      <c r="BC1001" s="158"/>
      <c r="BD1001" s="158"/>
      <c r="BE1001" s="158"/>
      <c r="BF1001" s="158"/>
      <c r="BG1001" s="158"/>
      <c r="BH1001" s="158"/>
      <c r="BI1001" s="158"/>
      <c r="BJ1001" s="158"/>
      <c r="BK1001" s="158"/>
      <c r="BL1001" s="158"/>
      <c r="BM1001" s="158"/>
      <c r="BN1001" s="158"/>
      <c r="BO1001" s="158"/>
      <c r="BP1001" s="158"/>
      <c r="BQ1001" s="158"/>
      <c r="BR1001" s="158"/>
      <c r="BS1001" s="158"/>
      <c r="BT1001" s="158"/>
      <c r="BU1001" s="14"/>
      <c r="BV1001" s="14"/>
      <c r="BW1001" s="14"/>
      <c r="BX1001" s="14"/>
      <c r="BY1001" s="14"/>
      <c r="BZ1001" s="14"/>
      <c r="CA1001" s="14"/>
      <c r="CB1001" s="14"/>
    </row>
    <row r="1002" spans="1:80" ht="20.100000000000001" customHeight="1" x14ac:dyDescent="0.25">
      <c r="A1002" s="23">
        <v>10029</v>
      </c>
      <c r="B1002" s="24" t="s">
        <v>371</v>
      </c>
      <c r="C1002" s="24" t="s">
        <v>307</v>
      </c>
      <c r="D1002" s="24"/>
      <c r="E1002" s="66" t="s">
        <v>208</v>
      </c>
      <c r="F1002" s="66" t="s">
        <v>121</v>
      </c>
      <c r="G1002" s="64">
        <v>30</v>
      </c>
      <c r="H1002" s="64">
        <v>5</v>
      </c>
      <c r="I1002" s="66" t="s">
        <v>319</v>
      </c>
      <c r="J1002" s="72"/>
      <c r="K1002" s="24" t="s">
        <v>834</v>
      </c>
      <c r="L1002" s="24" t="s">
        <v>347</v>
      </c>
      <c r="M1002" s="24"/>
      <c r="N1002" s="24" t="s">
        <v>125</v>
      </c>
      <c r="O1002" s="24" t="str">
        <f t="shared" si="80"/>
        <v>COSMOS BIPINNATUS SONATA Blanc</v>
      </c>
      <c r="P1002" s="54">
        <v>1002</v>
      </c>
      <c r="Q1002" s="54">
        <v>5</v>
      </c>
      <c r="R1002" s="20">
        <f t="shared" si="81"/>
        <v>0</v>
      </c>
      <c r="S1002" s="20">
        <f t="shared" si="82"/>
        <v>0</v>
      </c>
      <c r="T1002" s="20">
        <f t="shared" si="83"/>
        <v>0</v>
      </c>
      <c r="U1002" s="241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304"/>
      <c r="AG1002" s="304"/>
      <c r="AH1002" s="44"/>
      <c r="AI1002" s="44"/>
      <c r="AJ1002" s="304"/>
      <c r="AK1002" s="30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14"/>
      <c r="BV1002" s="14"/>
      <c r="BW1002" s="14"/>
      <c r="BX1002" s="14"/>
      <c r="BY1002" s="14"/>
      <c r="BZ1002" s="14"/>
      <c r="CA1002" s="14"/>
      <c r="CB1002" s="14"/>
    </row>
    <row r="1003" spans="1:80" ht="20.100000000000001" customHeight="1" x14ac:dyDescent="0.25">
      <c r="A1003" s="125">
        <v>3681</v>
      </c>
      <c r="B1003" s="126" t="s">
        <v>371</v>
      </c>
      <c r="C1003" s="126" t="s">
        <v>372</v>
      </c>
      <c r="D1003" s="126"/>
      <c r="E1003" s="127" t="s">
        <v>208</v>
      </c>
      <c r="F1003" s="127" t="s">
        <v>121</v>
      </c>
      <c r="G1003" s="128">
        <v>30</v>
      </c>
      <c r="H1003" s="128">
        <v>5</v>
      </c>
      <c r="I1003" s="127" t="s">
        <v>319</v>
      </c>
      <c r="J1003" s="129"/>
      <c r="K1003" s="126" t="s">
        <v>834</v>
      </c>
      <c r="L1003" s="126" t="s">
        <v>347</v>
      </c>
      <c r="M1003" s="126"/>
      <c r="N1003" s="126" t="s">
        <v>125</v>
      </c>
      <c r="O1003" s="126" t="str">
        <f t="shared" si="80"/>
        <v>COSMOS BIPINNATUS SONATA Carmin</v>
      </c>
      <c r="P1003" s="130">
        <v>1003</v>
      </c>
      <c r="Q1003" s="130">
        <v>5</v>
      </c>
      <c r="R1003" s="20">
        <f t="shared" si="81"/>
        <v>0</v>
      </c>
      <c r="S1003" s="20">
        <f t="shared" si="82"/>
        <v>0</v>
      </c>
      <c r="T1003" s="20">
        <f t="shared" si="83"/>
        <v>0</v>
      </c>
      <c r="U1003" s="242"/>
      <c r="V1003" s="158"/>
      <c r="W1003" s="158"/>
      <c r="X1003" s="158"/>
      <c r="Y1003" s="158"/>
      <c r="Z1003" s="158"/>
      <c r="AA1003" s="158"/>
      <c r="AB1003" s="158"/>
      <c r="AC1003" s="158"/>
      <c r="AD1003" s="158"/>
      <c r="AE1003" s="158"/>
      <c r="AF1003" s="304"/>
      <c r="AG1003" s="304"/>
      <c r="AH1003" s="158"/>
      <c r="AI1003" s="158"/>
      <c r="AJ1003" s="304"/>
      <c r="AK1003" s="304"/>
      <c r="AL1003" s="158"/>
      <c r="AM1003" s="158"/>
      <c r="AN1003" s="158"/>
      <c r="AO1003" s="158"/>
      <c r="AP1003" s="158"/>
      <c r="AQ1003" s="158"/>
      <c r="AR1003" s="158"/>
      <c r="AS1003" s="158"/>
      <c r="AT1003" s="158"/>
      <c r="AU1003" s="158"/>
      <c r="AV1003" s="158"/>
      <c r="AW1003" s="158"/>
      <c r="AX1003" s="158"/>
      <c r="AY1003" s="158"/>
      <c r="AZ1003" s="158"/>
      <c r="BA1003" s="158"/>
      <c r="BB1003" s="158"/>
      <c r="BC1003" s="158"/>
      <c r="BD1003" s="158"/>
      <c r="BE1003" s="158"/>
      <c r="BF1003" s="158"/>
      <c r="BG1003" s="158"/>
      <c r="BH1003" s="158"/>
      <c r="BI1003" s="158"/>
      <c r="BJ1003" s="158"/>
      <c r="BK1003" s="158"/>
      <c r="BL1003" s="158"/>
      <c r="BM1003" s="158"/>
      <c r="BN1003" s="158"/>
      <c r="BO1003" s="158"/>
      <c r="BP1003" s="158"/>
      <c r="BQ1003" s="158"/>
      <c r="BR1003" s="158"/>
      <c r="BS1003" s="158"/>
      <c r="BT1003" s="158"/>
      <c r="BU1003" s="14"/>
      <c r="BV1003" s="14"/>
      <c r="BW1003" s="14"/>
      <c r="BX1003" s="14"/>
      <c r="BY1003" s="14"/>
      <c r="BZ1003" s="14"/>
      <c r="CA1003" s="14"/>
      <c r="CB1003" s="14"/>
    </row>
    <row r="1004" spans="1:80" ht="20.100000000000001" customHeight="1" x14ac:dyDescent="0.25">
      <c r="A1004" s="23">
        <v>3680</v>
      </c>
      <c r="B1004" s="24" t="s">
        <v>371</v>
      </c>
      <c r="C1004" s="24" t="s">
        <v>308</v>
      </c>
      <c r="D1004" s="24"/>
      <c r="E1004" s="66" t="s">
        <v>208</v>
      </c>
      <c r="F1004" s="66" t="s">
        <v>121</v>
      </c>
      <c r="G1004" s="64">
        <v>30</v>
      </c>
      <c r="H1004" s="64">
        <v>5</v>
      </c>
      <c r="I1004" s="66" t="s">
        <v>319</v>
      </c>
      <c r="J1004" s="72"/>
      <c r="K1004" s="24" t="s">
        <v>834</v>
      </c>
      <c r="L1004" s="24" t="s">
        <v>347</v>
      </c>
      <c r="M1004" s="24"/>
      <c r="N1004" s="24" t="s">
        <v>125</v>
      </c>
      <c r="O1004" s="24" t="str">
        <f t="shared" si="80"/>
        <v>COSMOS BIPINNATUS SONATA Rose</v>
      </c>
      <c r="P1004" s="54">
        <v>1004</v>
      </c>
      <c r="Q1004" s="54">
        <v>5</v>
      </c>
      <c r="R1004" s="20">
        <f t="shared" si="81"/>
        <v>0</v>
      </c>
      <c r="S1004" s="20">
        <f t="shared" si="82"/>
        <v>0</v>
      </c>
      <c r="T1004" s="20">
        <f t="shared" si="83"/>
        <v>0</v>
      </c>
      <c r="U1004" s="241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304"/>
      <c r="AG1004" s="304"/>
      <c r="AH1004" s="44"/>
      <c r="AI1004" s="44"/>
      <c r="AJ1004" s="304"/>
      <c r="AK1004" s="30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14"/>
      <c r="BV1004" s="14"/>
      <c r="BW1004" s="14"/>
      <c r="BX1004" s="14"/>
      <c r="BY1004" s="14"/>
      <c r="BZ1004" s="14"/>
      <c r="CA1004" s="14"/>
      <c r="CB1004" s="14"/>
    </row>
    <row r="1005" spans="1:80" ht="20.100000000000001" customHeight="1" x14ac:dyDescent="0.25">
      <c r="A1005" s="125">
        <v>3682</v>
      </c>
      <c r="B1005" s="126" t="s">
        <v>371</v>
      </c>
      <c r="C1005" s="126" t="s">
        <v>233</v>
      </c>
      <c r="D1005" s="126"/>
      <c r="E1005" s="127" t="s">
        <v>208</v>
      </c>
      <c r="F1005" s="127" t="s">
        <v>121</v>
      </c>
      <c r="G1005" s="128">
        <v>30</v>
      </c>
      <c r="H1005" s="128">
        <v>5</v>
      </c>
      <c r="I1005" s="127" t="s">
        <v>319</v>
      </c>
      <c r="J1005" s="129"/>
      <c r="K1005" s="126" t="s">
        <v>834</v>
      </c>
      <c r="L1005" s="126" t="s">
        <v>347</v>
      </c>
      <c r="M1005" s="126"/>
      <c r="N1005" s="126" t="s">
        <v>125</v>
      </c>
      <c r="O1005" s="126" t="str">
        <f t="shared" si="80"/>
        <v>COSMOS BIPINNATUS SONATA Variés</v>
      </c>
      <c r="P1005" s="130">
        <v>1005</v>
      </c>
      <c r="Q1005" s="130">
        <v>5</v>
      </c>
      <c r="R1005" s="20">
        <f t="shared" si="81"/>
        <v>0</v>
      </c>
      <c r="S1005" s="20">
        <f t="shared" si="82"/>
        <v>0</v>
      </c>
      <c r="T1005" s="20">
        <f t="shared" si="83"/>
        <v>0</v>
      </c>
      <c r="U1005" s="242"/>
      <c r="V1005" s="158"/>
      <c r="W1005" s="158"/>
      <c r="X1005" s="158"/>
      <c r="Y1005" s="158"/>
      <c r="Z1005" s="158"/>
      <c r="AA1005" s="158"/>
      <c r="AB1005" s="158"/>
      <c r="AC1005" s="158"/>
      <c r="AD1005" s="158"/>
      <c r="AE1005" s="158"/>
      <c r="AF1005" s="304"/>
      <c r="AG1005" s="304"/>
      <c r="AH1005" s="158"/>
      <c r="AI1005" s="158"/>
      <c r="AJ1005" s="304"/>
      <c r="AK1005" s="304"/>
      <c r="AL1005" s="158"/>
      <c r="AM1005" s="158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4"/>
      <c r="BV1005" s="14"/>
      <c r="BW1005" s="14"/>
      <c r="BX1005" s="14"/>
      <c r="BY1005" s="14"/>
      <c r="BZ1005" s="14"/>
      <c r="CA1005" s="14"/>
      <c r="CB1005" s="14"/>
    </row>
    <row r="1006" spans="1:80" ht="20.100000000000001" customHeight="1" x14ac:dyDescent="0.25">
      <c r="A1006" s="23">
        <v>25458</v>
      </c>
      <c r="B1006" s="24" t="s">
        <v>842</v>
      </c>
      <c r="C1006" s="24" t="s">
        <v>169</v>
      </c>
      <c r="D1006" s="24"/>
      <c r="E1006" s="66" t="s">
        <v>208</v>
      </c>
      <c r="F1006" s="66" t="s">
        <v>121</v>
      </c>
      <c r="G1006" s="64">
        <v>30</v>
      </c>
      <c r="H1006" s="64">
        <v>5</v>
      </c>
      <c r="I1006" s="66" t="s">
        <v>131</v>
      </c>
      <c r="J1006" s="72"/>
      <c r="K1006" s="24" t="s">
        <v>834</v>
      </c>
      <c r="L1006" s="24" t="s">
        <v>821</v>
      </c>
      <c r="M1006" s="24"/>
      <c r="N1006" s="24" t="s">
        <v>125</v>
      </c>
      <c r="O1006" s="24" t="str">
        <f t="shared" si="80"/>
        <v>EUPHORBE EPURGE .</v>
      </c>
      <c r="P1006" s="54">
        <v>1006</v>
      </c>
      <c r="Q1006" s="54">
        <v>5</v>
      </c>
      <c r="R1006" s="20">
        <f t="shared" si="81"/>
        <v>0</v>
      </c>
      <c r="S1006" s="20">
        <f t="shared" si="82"/>
        <v>0</v>
      </c>
      <c r="T1006" s="20">
        <f t="shared" si="83"/>
        <v>0</v>
      </c>
      <c r="U1006" s="241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304"/>
      <c r="AG1006" s="304"/>
      <c r="AH1006" s="44"/>
      <c r="AI1006" s="44"/>
      <c r="AJ1006" s="304"/>
      <c r="AK1006" s="30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14"/>
      <c r="BV1006" s="14"/>
      <c r="BW1006" s="14"/>
      <c r="BX1006" s="14"/>
      <c r="BY1006" s="14"/>
      <c r="BZ1006" s="14"/>
      <c r="CA1006" s="14"/>
      <c r="CB1006" s="14"/>
    </row>
    <row r="1007" spans="1:80" ht="20.100000000000001" customHeight="1" x14ac:dyDescent="0.25">
      <c r="A1007" s="125">
        <v>10596</v>
      </c>
      <c r="B1007" s="126" t="s">
        <v>843</v>
      </c>
      <c r="C1007" s="126" t="s">
        <v>541</v>
      </c>
      <c r="D1007" s="126"/>
      <c r="E1007" s="127" t="s">
        <v>120</v>
      </c>
      <c r="F1007" s="127" t="s">
        <v>121</v>
      </c>
      <c r="G1007" s="128">
        <v>30</v>
      </c>
      <c r="H1007" s="128">
        <v>10</v>
      </c>
      <c r="I1007" s="127" t="s">
        <v>131</v>
      </c>
      <c r="J1007" s="129"/>
      <c r="K1007" s="126" t="s">
        <v>834</v>
      </c>
      <c r="L1007" s="126" t="s">
        <v>476</v>
      </c>
      <c r="M1007" s="126"/>
      <c r="N1007" s="126" t="s">
        <v>125</v>
      </c>
      <c r="O1007" s="126" t="str">
        <f t="shared" si="80"/>
        <v>GERANIUM ODORANT Citriodorum</v>
      </c>
      <c r="P1007" s="130">
        <v>1007</v>
      </c>
      <c r="Q1007" s="130">
        <v>10</v>
      </c>
      <c r="R1007" s="20">
        <f t="shared" si="81"/>
        <v>0</v>
      </c>
      <c r="S1007" s="20">
        <f t="shared" si="82"/>
        <v>0</v>
      </c>
      <c r="T1007" s="20">
        <f t="shared" si="83"/>
        <v>0</v>
      </c>
      <c r="U1007" s="242"/>
      <c r="V1007" s="158"/>
      <c r="W1007" s="158"/>
      <c r="X1007" s="158"/>
      <c r="Y1007" s="158"/>
      <c r="Z1007" s="158"/>
      <c r="AA1007" s="158"/>
      <c r="AB1007" s="158"/>
      <c r="AC1007" s="158"/>
      <c r="AD1007" s="158"/>
      <c r="AE1007" s="158"/>
      <c r="AF1007" s="304"/>
      <c r="AG1007" s="304"/>
      <c r="AH1007" s="158"/>
      <c r="AI1007" s="158"/>
      <c r="AJ1007" s="304"/>
      <c r="AK1007" s="304"/>
      <c r="AL1007" s="158"/>
      <c r="AM1007" s="158"/>
      <c r="AN1007" s="158"/>
      <c r="AO1007" s="158"/>
      <c r="AP1007" s="158"/>
      <c r="AQ1007" s="158"/>
      <c r="AR1007" s="158"/>
      <c r="AS1007" s="158"/>
      <c r="AT1007" s="158"/>
      <c r="AU1007" s="158"/>
      <c r="AV1007" s="158"/>
      <c r="AW1007" s="158"/>
      <c r="AX1007" s="158"/>
      <c r="AY1007" s="158"/>
      <c r="AZ1007" s="158"/>
      <c r="BA1007" s="158"/>
      <c r="BB1007" s="158"/>
      <c r="BC1007" s="158"/>
      <c r="BD1007" s="158"/>
      <c r="BE1007" s="158"/>
      <c r="BF1007" s="158"/>
      <c r="BG1007" s="158"/>
      <c r="BH1007" s="158"/>
      <c r="BI1007" s="158"/>
      <c r="BJ1007" s="158"/>
      <c r="BK1007" s="158"/>
      <c r="BL1007" s="158"/>
      <c r="BM1007" s="158"/>
      <c r="BN1007" s="158"/>
      <c r="BO1007" s="158"/>
      <c r="BP1007" s="158"/>
      <c r="BQ1007" s="158"/>
      <c r="BR1007" s="158"/>
      <c r="BS1007" s="158"/>
      <c r="BT1007" s="158"/>
      <c r="BU1007" s="14"/>
      <c r="BV1007" s="14"/>
      <c r="BW1007" s="14"/>
      <c r="BX1007" s="14"/>
      <c r="BY1007" s="14"/>
      <c r="BZ1007" s="14"/>
      <c r="CA1007" s="14"/>
      <c r="CB1007" s="14"/>
    </row>
    <row r="1008" spans="1:80" ht="20.100000000000001" customHeight="1" x14ac:dyDescent="0.25">
      <c r="A1008" s="23">
        <v>13280</v>
      </c>
      <c r="B1008" s="24" t="s">
        <v>824</v>
      </c>
      <c r="C1008" s="24" t="s">
        <v>825</v>
      </c>
      <c r="D1008" s="24"/>
      <c r="E1008" s="66" t="s">
        <v>208</v>
      </c>
      <c r="F1008" s="66" t="s">
        <v>121</v>
      </c>
      <c r="G1008" s="64">
        <v>30</v>
      </c>
      <c r="H1008" s="64">
        <v>8</v>
      </c>
      <c r="I1008" s="66" t="s">
        <v>120</v>
      </c>
      <c r="J1008" s="72"/>
      <c r="K1008" s="24" t="s">
        <v>834</v>
      </c>
      <c r="L1008" s="24" t="s">
        <v>347</v>
      </c>
      <c r="M1008" s="24"/>
      <c r="N1008" s="24" t="s">
        <v>125</v>
      </c>
      <c r="O1008" s="24" t="str">
        <f t="shared" si="80"/>
        <v>HYSOPE OFFICINALE Hysopus officinalis</v>
      </c>
      <c r="P1008" s="54">
        <v>1008</v>
      </c>
      <c r="Q1008" s="54">
        <v>8</v>
      </c>
      <c r="R1008" s="20">
        <f t="shared" si="81"/>
        <v>0</v>
      </c>
      <c r="S1008" s="20">
        <f t="shared" si="82"/>
        <v>0</v>
      </c>
      <c r="T1008" s="20">
        <f t="shared" si="83"/>
        <v>0</v>
      </c>
      <c r="U1008" s="241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304"/>
      <c r="AG1008" s="304"/>
      <c r="AH1008" s="44"/>
      <c r="AI1008" s="44"/>
      <c r="AJ1008" s="304"/>
      <c r="AK1008" s="30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14"/>
      <c r="BV1008" s="14"/>
      <c r="BW1008" s="14"/>
      <c r="BX1008" s="14"/>
      <c r="BY1008" s="14"/>
      <c r="BZ1008" s="14"/>
      <c r="CA1008" s="14"/>
      <c r="CB1008" s="14"/>
    </row>
    <row r="1009" spans="1:80" ht="20.100000000000001" customHeight="1" x14ac:dyDescent="0.25">
      <c r="A1009" s="125">
        <v>12841</v>
      </c>
      <c r="B1009" s="126" t="s">
        <v>844</v>
      </c>
      <c r="C1009" s="126" t="s">
        <v>838</v>
      </c>
      <c r="D1009" s="126"/>
      <c r="E1009" s="127" t="s">
        <v>208</v>
      </c>
      <c r="F1009" s="127" t="s">
        <v>121</v>
      </c>
      <c r="G1009" s="128">
        <v>30</v>
      </c>
      <c r="H1009" s="128">
        <v>8</v>
      </c>
      <c r="I1009" s="127" t="s">
        <v>319</v>
      </c>
      <c r="J1009" s="129"/>
      <c r="K1009" s="126" t="s">
        <v>834</v>
      </c>
      <c r="L1009" s="126" t="s">
        <v>347</v>
      </c>
      <c r="M1009" s="126"/>
      <c r="N1009" s="126" t="s">
        <v>125</v>
      </c>
      <c r="O1009" s="126" t="str">
        <f t="shared" si="80"/>
        <v>MELISSE Officinale</v>
      </c>
      <c r="P1009" s="130">
        <v>1009</v>
      </c>
      <c r="Q1009" s="130">
        <v>8</v>
      </c>
      <c r="R1009" s="20">
        <f t="shared" si="81"/>
        <v>0</v>
      </c>
      <c r="S1009" s="20">
        <f t="shared" si="82"/>
        <v>0</v>
      </c>
      <c r="T1009" s="20">
        <f t="shared" si="83"/>
        <v>0</v>
      </c>
      <c r="U1009" s="242"/>
      <c r="V1009" s="158"/>
      <c r="W1009" s="158"/>
      <c r="X1009" s="158"/>
      <c r="Y1009" s="158"/>
      <c r="Z1009" s="158"/>
      <c r="AA1009" s="158"/>
      <c r="AB1009" s="158"/>
      <c r="AC1009" s="158"/>
      <c r="AD1009" s="158"/>
      <c r="AE1009" s="158"/>
      <c r="AF1009" s="304"/>
      <c r="AG1009" s="304"/>
      <c r="AH1009" s="158"/>
      <c r="AI1009" s="158"/>
      <c r="AJ1009" s="304"/>
      <c r="AK1009" s="304"/>
      <c r="AL1009" s="158"/>
      <c r="AM1009" s="158"/>
      <c r="AN1009" s="158"/>
      <c r="AO1009" s="158"/>
      <c r="AP1009" s="158"/>
      <c r="AQ1009" s="158"/>
      <c r="AR1009" s="158"/>
      <c r="AS1009" s="158"/>
      <c r="AT1009" s="158"/>
      <c r="AU1009" s="158"/>
      <c r="AV1009" s="158"/>
      <c r="AW1009" s="158"/>
      <c r="AX1009" s="158"/>
      <c r="AY1009" s="158"/>
      <c r="AZ1009" s="158"/>
      <c r="BA1009" s="158"/>
      <c r="BB1009" s="158"/>
      <c r="BC1009" s="158"/>
      <c r="BD1009" s="158"/>
      <c r="BE1009" s="158"/>
      <c r="BF1009" s="158"/>
      <c r="BG1009" s="158"/>
      <c r="BH1009" s="158"/>
      <c r="BI1009" s="158"/>
      <c r="BJ1009" s="158"/>
      <c r="BK1009" s="158"/>
      <c r="BL1009" s="158"/>
      <c r="BM1009" s="158"/>
      <c r="BN1009" s="158"/>
      <c r="BO1009" s="158"/>
      <c r="BP1009" s="158"/>
      <c r="BQ1009" s="158"/>
      <c r="BR1009" s="158"/>
      <c r="BS1009" s="158"/>
      <c r="BT1009" s="158"/>
      <c r="BU1009" s="14"/>
      <c r="BV1009" s="14"/>
      <c r="BW1009" s="14"/>
      <c r="BX1009" s="14"/>
      <c r="BY1009" s="14"/>
      <c r="BZ1009" s="14"/>
      <c r="CA1009" s="14"/>
      <c r="CB1009" s="14"/>
    </row>
    <row r="1010" spans="1:80" ht="20.100000000000001" customHeight="1" x14ac:dyDescent="0.25">
      <c r="A1010" s="23">
        <v>13267</v>
      </c>
      <c r="B1010" s="24" t="s">
        <v>636</v>
      </c>
      <c r="C1010" s="24" t="s">
        <v>845</v>
      </c>
      <c r="D1010" s="24"/>
      <c r="E1010" s="66" t="s">
        <v>208</v>
      </c>
      <c r="F1010" s="66" t="s">
        <v>121</v>
      </c>
      <c r="G1010" s="64">
        <v>30</v>
      </c>
      <c r="H1010" s="64">
        <v>8</v>
      </c>
      <c r="I1010" s="66" t="s">
        <v>176</v>
      </c>
      <c r="J1010" s="72"/>
      <c r="K1010" s="24" t="s">
        <v>834</v>
      </c>
      <c r="L1010" s="24" t="s">
        <v>347</v>
      </c>
      <c r="M1010" s="24"/>
      <c r="N1010" s="24" t="s">
        <v>125</v>
      </c>
      <c r="O1010" s="24" t="str">
        <f t="shared" si="80"/>
        <v>NEPETA Nervosa</v>
      </c>
      <c r="P1010" s="54">
        <v>1010</v>
      </c>
      <c r="Q1010" s="54">
        <v>8</v>
      </c>
      <c r="R1010" s="20">
        <f t="shared" si="81"/>
        <v>0</v>
      </c>
      <c r="S1010" s="20">
        <f t="shared" si="82"/>
        <v>0</v>
      </c>
      <c r="T1010" s="20">
        <f t="shared" si="83"/>
        <v>0</v>
      </c>
      <c r="U1010" s="241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304"/>
      <c r="AG1010" s="304"/>
      <c r="AH1010" s="44"/>
      <c r="AI1010" s="44"/>
      <c r="AJ1010" s="304"/>
      <c r="AK1010" s="30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14"/>
      <c r="BV1010" s="14"/>
      <c r="BW1010" s="14"/>
      <c r="BX1010" s="14"/>
      <c r="BY1010" s="14"/>
      <c r="BZ1010" s="14"/>
      <c r="CA1010" s="14"/>
      <c r="CB1010" s="14"/>
    </row>
    <row r="1011" spans="1:80" ht="20.100000000000001" customHeight="1" x14ac:dyDescent="0.25">
      <c r="A1011" s="125">
        <v>23021</v>
      </c>
      <c r="B1011" s="126" t="s">
        <v>846</v>
      </c>
      <c r="C1011" s="126" t="s">
        <v>1457</v>
      </c>
      <c r="D1011" s="126"/>
      <c r="E1011" s="127" t="s">
        <v>208</v>
      </c>
      <c r="F1011" s="127" t="s">
        <v>121</v>
      </c>
      <c r="G1011" s="128">
        <v>30</v>
      </c>
      <c r="H1011" s="128">
        <v>6</v>
      </c>
      <c r="I1011" s="127" t="s">
        <v>461</v>
      </c>
      <c r="J1011" s="129"/>
      <c r="K1011" s="126" t="s">
        <v>834</v>
      </c>
      <c r="L1011" s="126" t="s">
        <v>347</v>
      </c>
      <c r="M1011" s="126"/>
      <c r="N1011" s="126" t="s">
        <v>125</v>
      </c>
      <c r="O1011" s="126" t="str">
        <f t="shared" si="80"/>
        <v>OEILLET D'INDE Super Hero Variés</v>
      </c>
      <c r="P1011" s="130">
        <v>1011</v>
      </c>
      <c r="Q1011" s="130">
        <v>6</v>
      </c>
      <c r="R1011" s="20">
        <f t="shared" si="81"/>
        <v>0</v>
      </c>
      <c r="S1011" s="20">
        <f t="shared" si="82"/>
        <v>0</v>
      </c>
      <c r="T1011" s="20">
        <f t="shared" si="83"/>
        <v>0</v>
      </c>
      <c r="U1011" s="242"/>
      <c r="V1011" s="158"/>
      <c r="W1011" s="158"/>
      <c r="X1011" s="158"/>
      <c r="Y1011" s="158"/>
      <c r="Z1011" s="158"/>
      <c r="AA1011" s="158"/>
      <c r="AB1011" s="158"/>
      <c r="AC1011" s="158"/>
      <c r="AD1011" s="158"/>
      <c r="AE1011" s="158"/>
      <c r="AF1011" s="304"/>
      <c r="AG1011" s="304"/>
      <c r="AH1011" s="158"/>
      <c r="AI1011" s="158"/>
      <c r="AJ1011" s="304"/>
      <c r="AK1011" s="304"/>
      <c r="AL1011" s="158"/>
      <c r="AM1011" s="158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4"/>
      <c r="BV1011" s="14"/>
      <c r="BW1011" s="14"/>
      <c r="BX1011" s="14"/>
      <c r="BY1011" s="14"/>
      <c r="BZ1011" s="14"/>
      <c r="CA1011" s="14"/>
      <c r="CB1011" s="14"/>
    </row>
    <row r="1012" spans="1:80" ht="20.100000000000001" customHeight="1" x14ac:dyDescent="0.25">
      <c r="A1012" s="23">
        <v>15047</v>
      </c>
      <c r="B1012" s="24" t="s">
        <v>847</v>
      </c>
      <c r="C1012" s="24" t="s">
        <v>848</v>
      </c>
      <c r="D1012" s="24"/>
      <c r="E1012" s="66" t="s">
        <v>208</v>
      </c>
      <c r="F1012" s="66" t="s">
        <v>121</v>
      </c>
      <c r="G1012" s="64">
        <v>30</v>
      </c>
      <c r="H1012" s="64">
        <v>8</v>
      </c>
      <c r="I1012" s="66" t="s">
        <v>176</v>
      </c>
      <c r="J1012" s="72"/>
      <c r="K1012" s="24" t="s">
        <v>834</v>
      </c>
      <c r="L1012" s="24" t="s">
        <v>136</v>
      </c>
      <c r="M1012" s="24"/>
      <c r="N1012" s="24" t="s">
        <v>125</v>
      </c>
      <c r="O1012" s="24" t="str">
        <f t="shared" si="80"/>
        <v>PYRETHRE De Dalmatie</v>
      </c>
      <c r="P1012" s="54">
        <v>1012</v>
      </c>
      <c r="Q1012" s="54">
        <v>8</v>
      </c>
      <c r="R1012" s="20">
        <f t="shared" si="81"/>
        <v>0</v>
      </c>
      <c r="S1012" s="20">
        <f t="shared" si="82"/>
        <v>0</v>
      </c>
      <c r="T1012" s="20">
        <f t="shared" si="83"/>
        <v>0</v>
      </c>
      <c r="U1012" s="241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304"/>
      <c r="AG1012" s="304"/>
      <c r="AH1012" s="44"/>
      <c r="AI1012" s="44"/>
      <c r="AJ1012" s="304"/>
      <c r="AK1012" s="30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14"/>
      <c r="BV1012" s="14"/>
      <c r="BW1012" s="14"/>
      <c r="BX1012" s="14"/>
      <c r="BY1012" s="14"/>
      <c r="BZ1012" s="14"/>
      <c r="CA1012" s="14"/>
      <c r="CB1012" s="14"/>
    </row>
    <row r="1013" spans="1:80" ht="20.100000000000001" customHeight="1" x14ac:dyDescent="0.25">
      <c r="A1013" s="125">
        <v>10946</v>
      </c>
      <c r="B1013" s="126" t="s">
        <v>849</v>
      </c>
      <c r="C1013" s="126" t="s">
        <v>850</v>
      </c>
      <c r="D1013" s="126"/>
      <c r="E1013" s="127" t="s">
        <v>208</v>
      </c>
      <c r="F1013" s="127" t="s">
        <v>121</v>
      </c>
      <c r="G1013" s="128">
        <v>30</v>
      </c>
      <c r="H1013" s="128">
        <v>8</v>
      </c>
      <c r="I1013" s="127" t="s">
        <v>319</v>
      </c>
      <c r="J1013" s="129"/>
      <c r="K1013" s="126" t="s">
        <v>834</v>
      </c>
      <c r="L1013" s="126" t="s">
        <v>347</v>
      </c>
      <c r="M1013" s="126"/>
      <c r="N1013" s="126" t="s">
        <v>125</v>
      </c>
      <c r="O1013" s="126" t="str">
        <f t="shared" si="80"/>
        <v>RHUBARBE Victoria</v>
      </c>
      <c r="P1013" s="130">
        <v>1013</v>
      </c>
      <c r="Q1013" s="130">
        <v>8</v>
      </c>
      <c r="R1013" s="20">
        <f t="shared" si="81"/>
        <v>0</v>
      </c>
      <c r="S1013" s="20">
        <f t="shared" si="82"/>
        <v>0</v>
      </c>
      <c r="T1013" s="20">
        <f t="shared" si="83"/>
        <v>0</v>
      </c>
      <c r="U1013" s="242"/>
      <c r="V1013" s="158"/>
      <c r="W1013" s="158"/>
      <c r="X1013" s="158"/>
      <c r="Y1013" s="158"/>
      <c r="Z1013" s="158"/>
      <c r="AA1013" s="158"/>
      <c r="AB1013" s="158"/>
      <c r="AC1013" s="158"/>
      <c r="AD1013" s="158"/>
      <c r="AE1013" s="158"/>
      <c r="AF1013" s="304"/>
      <c r="AG1013" s="304"/>
      <c r="AH1013" s="158"/>
      <c r="AI1013" s="158"/>
      <c r="AJ1013" s="304"/>
      <c r="AK1013" s="304"/>
      <c r="AL1013" s="158"/>
      <c r="AM1013" s="158"/>
      <c r="AN1013" s="158"/>
      <c r="AO1013" s="158"/>
      <c r="AP1013" s="158"/>
      <c r="AQ1013" s="158"/>
      <c r="AR1013" s="158"/>
      <c r="AS1013" s="158"/>
      <c r="AT1013" s="158"/>
      <c r="AU1013" s="158"/>
      <c r="AV1013" s="158"/>
      <c r="AW1013" s="158"/>
      <c r="AX1013" s="158"/>
      <c r="AY1013" s="158"/>
      <c r="AZ1013" s="158"/>
      <c r="BA1013" s="158"/>
      <c r="BB1013" s="158"/>
      <c r="BC1013" s="158"/>
      <c r="BD1013" s="158"/>
      <c r="BE1013" s="158"/>
      <c r="BF1013" s="158"/>
      <c r="BG1013" s="158"/>
      <c r="BH1013" s="158"/>
      <c r="BI1013" s="158"/>
      <c r="BJ1013" s="158"/>
      <c r="BK1013" s="158"/>
      <c r="BL1013" s="158"/>
      <c r="BM1013" s="158"/>
      <c r="BN1013" s="158"/>
      <c r="BO1013" s="158"/>
      <c r="BP1013" s="158"/>
      <c r="BQ1013" s="158"/>
      <c r="BR1013" s="158"/>
      <c r="BS1013" s="158"/>
      <c r="BT1013" s="158"/>
      <c r="BU1013" s="14"/>
      <c r="BV1013" s="14"/>
      <c r="BW1013" s="14"/>
      <c r="BX1013" s="14"/>
      <c r="BY1013" s="14"/>
      <c r="BZ1013" s="14"/>
      <c r="CA1013" s="14"/>
      <c r="CB1013" s="14"/>
    </row>
    <row r="1014" spans="1:80" ht="20.100000000000001" customHeight="1" x14ac:dyDescent="0.25">
      <c r="A1014" s="23">
        <v>3764</v>
      </c>
      <c r="B1014" s="24" t="s">
        <v>696</v>
      </c>
      <c r="C1014" s="24" t="s">
        <v>697</v>
      </c>
      <c r="D1014" s="24"/>
      <c r="E1014" s="66" t="s">
        <v>208</v>
      </c>
      <c r="F1014" s="66" t="s">
        <v>121</v>
      </c>
      <c r="G1014" s="64">
        <v>30</v>
      </c>
      <c r="H1014" s="64">
        <v>5</v>
      </c>
      <c r="I1014" s="66" t="s">
        <v>131</v>
      </c>
      <c r="J1014" s="72"/>
      <c r="K1014" s="24" t="s">
        <v>834</v>
      </c>
      <c r="L1014" s="24" t="s">
        <v>347</v>
      </c>
      <c r="M1014" s="24"/>
      <c r="N1014" s="24" t="s">
        <v>125</v>
      </c>
      <c r="O1014" s="24" t="str">
        <f t="shared" si="80"/>
        <v>RICIN Carmencita</v>
      </c>
      <c r="P1014" s="54">
        <v>1014</v>
      </c>
      <c r="Q1014" s="54">
        <v>5</v>
      </c>
      <c r="R1014" s="20">
        <f t="shared" si="81"/>
        <v>0</v>
      </c>
      <c r="S1014" s="20">
        <f t="shared" si="82"/>
        <v>0</v>
      </c>
      <c r="T1014" s="20">
        <f t="shared" si="83"/>
        <v>0</v>
      </c>
      <c r="U1014" s="241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304"/>
      <c r="AG1014" s="304"/>
      <c r="AH1014" s="44"/>
      <c r="AI1014" s="44"/>
      <c r="AJ1014" s="304"/>
      <c r="AK1014" s="30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14"/>
      <c r="BV1014" s="14"/>
      <c r="BW1014" s="14"/>
      <c r="BX1014" s="14"/>
      <c r="BY1014" s="14"/>
      <c r="BZ1014" s="14"/>
      <c r="CA1014" s="14"/>
      <c r="CB1014" s="14"/>
    </row>
    <row r="1015" spans="1:80" ht="20.100000000000001" customHeight="1" x14ac:dyDescent="0.25">
      <c r="A1015" s="125">
        <v>13270</v>
      </c>
      <c r="B1015" s="126" t="s">
        <v>851</v>
      </c>
      <c r="C1015" s="126" t="s">
        <v>852</v>
      </c>
      <c r="D1015" s="126"/>
      <c r="E1015" s="127" t="s">
        <v>208</v>
      </c>
      <c r="F1015" s="127" t="s">
        <v>121</v>
      </c>
      <c r="G1015" s="128">
        <v>30</v>
      </c>
      <c r="H1015" s="128">
        <v>8</v>
      </c>
      <c r="I1015" s="127" t="s">
        <v>319</v>
      </c>
      <c r="J1015" s="129"/>
      <c r="K1015" s="126" t="s">
        <v>834</v>
      </c>
      <c r="L1015" s="126" t="s">
        <v>347</v>
      </c>
      <c r="M1015" s="126"/>
      <c r="N1015" s="126" t="s">
        <v>125</v>
      </c>
      <c r="O1015" s="126" t="str">
        <f t="shared" si="80"/>
        <v>RUE graveolens</v>
      </c>
      <c r="P1015" s="130">
        <v>1015</v>
      </c>
      <c r="Q1015" s="130">
        <v>8</v>
      </c>
      <c r="R1015" s="20">
        <f t="shared" si="81"/>
        <v>0</v>
      </c>
      <c r="S1015" s="20">
        <f t="shared" si="82"/>
        <v>0</v>
      </c>
      <c r="T1015" s="20">
        <f t="shared" si="83"/>
        <v>0</v>
      </c>
      <c r="U1015" s="242"/>
      <c r="V1015" s="158"/>
      <c r="W1015" s="158"/>
      <c r="X1015" s="158"/>
      <c r="Y1015" s="158"/>
      <c r="Z1015" s="158"/>
      <c r="AA1015" s="158"/>
      <c r="AB1015" s="158"/>
      <c r="AC1015" s="158"/>
      <c r="AD1015" s="158"/>
      <c r="AE1015" s="158"/>
      <c r="AF1015" s="304"/>
      <c r="AG1015" s="304"/>
      <c r="AH1015" s="158"/>
      <c r="AI1015" s="158"/>
      <c r="AJ1015" s="304"/>
      <c r="AK1015" s="304"/>
      <c r="AL1015" s="158"/>
      <c r="AM1015" s="158"/>
      <c r="AN1015" s="158"/>
      <c r="AO1015" s="158"/>
      <c r="AP1015" s="158"/>
      <c r="AQ1015" s="158"/>
      <c r="AR1015" s="158"/>
      <c r="AS1015" s="158"/>
      <c r="AT1015" s="158"/>
      <c r="AU1015" s="158"/>
      <c r="AV1015" s="158"/>
      <c r="AW1015" s="158"/>
      <c r="AX1015" s="158"/>
      <c r="AY1015" s="158"/>
      <c r="AZ1015" s="158"/>
      <c r="BA1015" s="158"/>
      <c r="BB1015" s="158"/>
      <c r="BC1015" s="158"/>
      <c r="BD1015" s="158"/>
      <c r="BE1015" s="158"/>
      <c r="BF1015" s="158"/>
      <c r="BG1015" s="158"/>
      <c r="BH1015" s="158"/>
      <c r="BI1015" s="158"/>
      <c r="BJ1015" s="158"/>
      <c r="BK1015" s="158"/>
      <c r="BL1015" s="158"/>
      <c r="BM1015" s="158"/>
      <c r="BN1015" s="158"/>
      <c r="BO1015" s="158"/>
      <c r="BP1015" s="158"/>
      <c r="BQ1015" s="158"/>
      <c r="BR1015" s="158"/>
      <c r="BS1015" s="158"/>
      <c r="BT1015" s="158"/>
      <c r="BU1015" s="14"/>
      <c r="BV1015" s="14"/>
      <c r="BW1015" s="14"/>
      <c r="BX1015" s="14"/>
      <c r="BY1015" s="14"/>
      <c r="BZ1015" s="14"/>
      <c r="CA1015" s="14"/>
      <c r="CB1015" s="14"/>
    </row>
    <row r="1016" spans="1:80" ht="20.100000000000001" customHeight="1" x14ac:dyDescent="0.25">
      <c r="A1016" s="23">
        <v>10947</v>
      </c>
      <c r="B1016" s="24" t="s">
        <v>853</v>
      </c>
      <c r="C1016" s="24" t="s">
        <v>854</v>
      </c>
      <c r="D1016" s="24"/>
      <c r="E1016" s="66" t="s">
        <v>120</v>
      </c>
      <c r="F1016" s="66" t="s">
        <v>121</v>
      </c>
      <c r="G1016" s="64">
        <v>30</v>
      </c>
      <c r="H1016" s="64">
        <v>5</v>
      </c>
      <c r="I1016" s="66" t="s">
        <v>176</v>
      </c>
      <c r="J1016" s="72"/>
      <c r="K1016" s="24" t="s">
        <v>834</v>
      </c>
      <c r="L1016" s="24" t="s">
        <v>132</v>
      </c>
      <c r="M1016" s="24"/>
      <c r="N1016" s="24" t="s">
        <v>125</v>
      </c>
      <c r="O1016" s="24" t="str">
        <f t="shared" si="80"/>
        <v>SARRIETTE VIVACE Satureja</v>
      </c>
      <c r="P1016" s="54">
        <v>1016</v>
      </c>
      <c r="Q1016" s="54">
        <v>5</v>
      </c>
      <c r="R1016" s="20">
        <f t="shared" si="81"/>
        <v>0</v>
      </c>
      <c r="S1016" s="20">
        <f t="shared" si="82"/>
        <v>0</v>
      </c>
      <c r="T1016" s="20">
        <f t="shared" si="83"/>
        <v>0</v>
      </c>
      <c r="U1016" s="241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304"/>
      <c r="AG1016" s="304"/>
      <c r="AH1016" s="44"/>
      <c r="AI1016" s="44"/>
      <c r="AJ1016" s="304"/>
      <c r="AK1016" s="30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14"/>
      <c r="BV1016" s="14"/>
      <c r="BW1016" s="14"/>
      <c r="BX1016" s="14"/>
      <c r="BY1016" s="14"/>
      <c r="BZ1016" s="14"/>
      <c r="CA1016" s="14"/>
      <c r="CB1016" s="14"/>
    </row>
    <row r="1017" spans="1:80" ht="20.100000000000001" customHeight="1" x14ac:dyDescent="0.25">
      <c r="A1017" s="125">
        <v>15049</v>
      </c>
      <c r="B1017" s="126" t="s">
        <v>855</v>
      </c>
      <c r="C1017" s="126" t="s">
        <v>856</v>
      </c>
      <c r="D1017" s="126"/>
      <c r="E1017" s="127" t="s">
        <v>208</v>
      </c>
      <c r="F1017" s="127" t="s">
        <v>121</v>
      </c>
      <c r="G1017" s="128">
        <v>30</v>
      </c>
      <c r="H1017" s="128">
        <v>8</v>
      </c>
      <c r="I1017" s="127" t="s">
        <v>176</v>
      </c>
      <c r="J1017" s="129"/>
      <c r="K1017" s="126" t="s">
        <v>834</v>
      </c>
      <c r="L1017" s="126" t="s">
        <v>136</v>
      </c>
      <c r="M1017" s="126"/>
      <c r="N1017" s="126" t="s">
        <v>125</v>
      </c>
      <c r="O1017" s="126" t="str">
        <f t="shared" si="80"/>
        <v>TANAISIE Tanacetum officinalis</v>
      </c>
      <c r="P1017" s="130">
        <v>1017</v>
      </c>
      <c r="Q1017" s="130">
        <v>8</v>
      </c>
      <c r="R1017" s="20">
        <f t="shared" si="81"/>
        <v>0</v>
      </c>
      <c r="S1017" s="20">
        <f t="shared" si="82"/>
        <v>0</v>
      </c>
      <c r="T1017" s="20">
        <f t="shared" si="83"/>
        <v>0</v>
      </c>
      <c r="U1017" s="242"/>
      <c r="V1017" s="158"/>
      <c r="W1017" s="158"/>
      <c r="X1017" s="158"/>
      <c r="Y1017" s="158"/>
      <c r="Z1017" s="158"/>
      <c r="AA1017" s="158"/>
      <c r="AB1017" s="158"/>
      <c r="AC1017" s="158"/>
      <c r="AD1017" s="158"/>
      <c r="AE1017" s="158"/>
      <c r="AF1017" s="304"/>
      <c r="AG1017" s="304"/>
      <c r="AH1017" s="158"/>
      <c r="AI1017" s="158"/>
      <c r="AJ1017" s="304"/>
      <c r="AK1017" s="304"/>
      <c r="AL1017" s="158"/>
      <c r="AM1017" s="158"/>
      <c r="AN1017" s="158"/>
      <c r="AO1017" s="158"/>
      <c r="AP1017" s="158"/>
      <c r="AQ1017" s="158"/>
      <c r="AR1017" s="158"/>
      <c r="AS1017" s="158"/>
      <c r="AT1017" s="158"/>
      <c r="AU1017" s="158"/>
      <c r="AV1017" s="158"/>
      <c r="AW1017" s="158"/>
      <c r="AX1017" s="158"/>
      <c r="AY1017" s="158"/>
      <c r="AZ1017" s="158"/>
      <c r="BA1017" s="158"/>
      <c r="BB1017" s="158"/>
      <c r="BC1017" s="158"/>
      <c r="BD1017" s="158"/>
      <c r="BE1017" s="158"/>
      <c r="BF1017" s="158"/>
      <c r="BG1017" s="158"/>
      <c r="BH1017" s="158"/>
      <c r="BI1017" s="158"/>
      <c r="BJ1017" s="158"/>
      <c r="BK1017" s="158"/>
      <c r="BL1017" s="158"/>
      <c r="BM1017" s="158"/>
      <c r="BN1017" s="158"/>
      <c r="BO1017" s="158"/>
      <c r="BP1017" s="158"/>
      <c r="BQ1017" s="158"/>
      <c r="BR1017" s="158"/>
      <c r="BS1017" s="158"/>
      <c r="BT1017" s="158"/>
      <c r="BU1017" s="14"/>
      <c r="BV1017" s="14"/>
      <c r="BW1017" s="14"/>
      <c r="BX1017" s="14"/>
      <c r="BY1017" s="14"/>
      <c r="BZ1017" s="14"/>
      <c r="CA1017" s="14"/>
      <c r="CB1017" s="14"/>
    </row>
    <row r="1018" spans="1:80" ht="20.100000000000001" customHeight="1" x14ac:dyDescent="0.25">
      <c r="A1018" s="21">
        <v>13392</v>
      </c>
      <c r="B1018" s="27" t="s">
        <v>1449</v>
      </c>
      <c r="C1018" s="220" t="s">
        <v>1610</v>
      </c>
      <c r="D1018" s="22"/>
      <c r="E1018" s="65" t="s">
        <v>205</v>
      </c>
      <c r="F1018" s="65"/>
      <c r="G1018" s="65">
        <v>10</v>
      </c>
      <c r="H1018" s="63" t="s">
        <v>205</v>
      </c>
      <c r="I1018" s="65" t="s">
        <v>205</v>
      </c>
      <c r="J1018" s="71" t="s">
        <v>205</v>
      </c>
      <c r="K1018" s="22" t="s">
        <v>155</v>
      </c>
      <c r="L1018" s="22" t="s">
        <v>122</v>
      </c>
      <c r="M1018" s="22"/>
      <c r="N1018" s="22" t="s">
        <v>205</v>
      </c>
      <c r="O1018" s="22" t="str">
        <f t="shared" si="80"/>
        <v>DÉPLIANT PLANTES UTILES AU JARDIN ACHETÉ</v>
      </c>
      <c r="P1018" s="53">
        <v>1018</v>
      </c>
      <c r="Q1018" s="53" t="s">
        <v>205</v>
      </c>
      <c r="R1018" s="20">
        <f t="shared" si="81"/>
        <v>0</v>
      </c>
      <c r="S1018" s="20">
        <f t="shared" si="82"/>
        <v>0</v>
      </c>
      <c r="T1018" s="20">
        <f t="shared" si="83"/>
        <v>0</v>
      </c>
      <c r="U1018" s="243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14"/>
      <c r="BV1018" s="14"/>
      <c r="BW1018" s="14"/>
      <c r="BX1018" s="14"/>
      <c r="BY1018" s="14"/>
      <c r="BZ1018" s="14"/>
      <c r="CA1018" s="14"/>
      <c r="CB1018" s="14"/>
    </row>
    <row r="1019" spans="1:80" ht="20.100000000000001" customHeight="1" x14ac:dyDescent="0.25">
      <c r="A1019" s="21">
        <v>13994</v>
      </c>
      <c r="B1019" s="27" t="s">
        <v>857</v>
      </c>
      <c r="C1019" s="220" t="s">
        <v>1610</v>
      </c>
      <c r="D1019" s="22"/>
      <c r="E1019" s="65" t="s">
        <v>205</v>
      </c>
      <c r="F1019" s="65"/>
      <c r="G1019" s="65">
        <v>1</v>
      </c>
      <c r="H1019" s="63" t="s">
        <v>205</v>
      </c>
      <c r="I1019" s="65" t="s">
        <v>205</v>
      </c>
      <c r="J1019" s="71" t="s">
        <v>205</v>
      </c>
      <c r="K1019" s="22" t="s">
        <v>154</v>
      </c>
      <c r="L1019" s="22" t="s">
        <v>122</v>
      </c>
      <c r="M1019" s="22"/>
      <c r="N1019" s="22" t="s">
        <v>205</v>
      </c>
      <c r="O1019" s="22" t="str">
        <f t="shared" si="80"/>
        <v>AFFICHE PLANTES UTILES AU JARDIN ACHETÉ</v>
      </c>
      <c r="P1019" s="53">
        <v>1019</v>
      </c>
      <c r="Q1019" s="53" t="s">
        <v>205</v>
      </c>
      <c r="R1019" s="20">
        <f t="shared" si="81"/>
        <v>0</v>
      </c>
      <c r="S1019" s="20">
        <f t="shared" si="82"/>
        <v>0</v>
      </c>
      <c r="T1019" s="20">
        <f t="shared" si="83"/>
        <v>0</v>
      </c>
      <c r="U1019" s="243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14"/>
      <c r="BV1019" s="14"/>
      <c r="BW1019" s="14"/>
      <c r="BX1019" s="14"/>
      <c r="BY1019" s="14"/>
      <c r="BZ1019" s="14"/>
      <c r="CA1019" s="14"/>
      <c r="CB1019" s="14"/>
    </row>
    <row r="1020" spans="1:80" ht="20.100000000000001" customHeight="1" x14ac:dyDescent="0.25">
      <c r="A1020" s="140"/>
      <c r="B1020" s="187" t="s">
        <v>858</v>
      </c>
      <c r="C1020" s="141"/>
      <c r="D1020" s="141"/>
      <c r="E1020" s="142"/>
      <c r="F1020" s="142"/>
      <c r="G1020" s="142"/>
      <c r="H1020" s="273"/>
      <c r="I1020" s="142"/>
      <c r="J1020" s="143"/>
      <c r="K1020" s="141"/>
      <c r="L1020" s="141" t="s">
        <v>461</v>
      </c>
      <c r="M1020" s="141"/>
      <c r="N1020" s="141"/>
      <c r="O1020" s="141" t="str">
        <f t="shared" si="80"/>
        <v xml:space="preserve">PLANTES AUX SAVEURS SURPRENANTES </v>
      </c>
      <c r="P1020" s="144">
        <v>1020</v>
      </c>
      <c r="Q1020" s="144"/>
      <c r="R1020" s="20"/>
      <c r="S1020" s="20"/>
      <c r="T1020" s="20"/>
      <c r="U1020" s="503"/>
      <c r="V1020" s="504"/>
      <c r="W1020" s="504"/>
      <c r="X1020" s="504"/>
      <c r="Y1020" s="504"/>
      <c r="Z1020" s="504"/>
      <c r="AA1020" s="504"/>
      <c r="AB1020" s="504"/>
      <c r="AC1020" s="504"/>
      <c r="AD1020" s="504"/>
      <c r="AE1020" s="504"/>
      <c r="AF1020" s="504"/>
      <c r="AG1020" s="504"/>
      <c r="AH1020" s="504"/>
      <c r="AI1020" s="504"/>
      <c r="AJ1020" s="504"/>
      <c r="AK1020" s="504"/>
      <c r="AL1020" s="504"/>
      <c r="AM1020" s="504"/>
      <c r="AN1020" s="504"/>
      <c r="AO1020" s="504"/>
      <c r="AP1020" s="504"/>
      <c r="AQ1020" s="504"/>
      <c r="AR1020" s="504"/>
      <c r="AS1020" s="504"/>
      <c r="AT1020" s="504"/>
      <c r="AU1020" s="504"/>
      <c r="AV1020" s="504"/>
      <c r="AW1020" s="504"/>
      <c r="AX1020" s="504"/>
      <c r="AY1020" s="504"/>
      <c r="AZ1020" s="504"/>
      <c r="BA1020" s="504"/>
      <c r="BB1020" s="504"/>
      <c r="BC1020" s="504"/>
      <c r="BD1020" s="504"/>
      <c r="BE1020" s="504"/>
      <c r="BF1020" s="504"/>
      <c r="BG1020" s="504"/>
      <c r="BH1020" s="504"/>
      <c r="BI1020" s="504"/>
      <c r="BJ1020" s="504"/>
      <c r="BK1020" s="504"/>
      <c r="BL1020" s="504"/>
      <c r="BM1020" s="504"/>
      <c r="BN1020" s="504"/>
      <c r="BO1020" s="504"/>
      <c r="BP1020" s="504"/>
      <c r="BQ1020" s="504"/>
      <c r="BR1020" s="504"/>
      <c r="BS1020" s="504"/>
      <c r="BT1020" s="504"/>
      <c r="BU1020" s="14"/>
      <c r="BV1020" s="14"/>
      <c r="BW1020" s="14"/>
      <c r="BX1020" s="14"/>
      <c r="BY1020" s="14"/>
      <c r="BZ1020" s="14"/>
      <c r="CA1020" s="14"/>
      <c r="CB1020" s="14"/>
    </row>
    <row r="1021" spans="1:80" ht="20.100000000000001" customHeight="1" x14ac:dyDescent="0.25">
      <c r="A1021" s="23">
        <v>13272</v>
      </c>
      <c r="B1021" s="24" t="s">
        <v>860</v>
      </c>
      <c r="C1021" s="24" t="s">
        <v>861</v>
      </c>
      <c r="D1021" s="24"/>
      <c r="E1021" s="66" t="s">
        <v>120</v>
      </c>
      <c r="F1021" s="66" t="s">
        <v>121</v>
      </c>
      <c r="G1021" s="64">
        <v>30</v>
      </c>
      <c r="H1021" s="64">
        <v>5</v>
      </c>
      <c r="I1021" s="66" t="s">
        <v>120</v>
      </c>
      <c r="J1021" s="72"/>
      <c r="K1021" s="24" t="s">
        <v>859</v>
      </c>
      <c r="L1021" s="24" t="s">
        <v>124</v>
      </c>
      <c r="M1021" s="24"/>
      <c r="N1021" s="24" t="s">
        <v>125</v>
      </c>
      <c r="O1021" s="24" t="str">
        <f t="shared" si="80"/>
        <v>AURONE Cola</v>
      </c>
      <c r="P1021" s="54">
        <v>1021</v>
      </c>
      <c r="Q1021" s="54">
        <v>5</v>
      </c>
      <c r="R1021" s="20">
        <f t="shared" si="81"/>
        <v>0</v>
      </c>
      <c r="S1021" s="20">
        <f t="shared" si="82"/>
        <v>0</v>
      </c>
      <c r="T1021" s="20">
        <f t="shared" si="83"/>
        <v>0</v>
      </c>
      <c r="U1021" s="241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304"/>
      <c r="AG1021" s="304"/>
      <c r="AH1021" s="44"/>
      <c r="AI1021" s="44"/>
      <c r="AJ1021" s="304"/>
      <c r="AK1021" s="30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14"/>
      <c r="BV1021" s="14"/>
      <c r="BW1021" s="14"/>
      <c r="BX1021" s="14"/>
      <c r="BY1021" s="14"/>
      <c r="BZ1021" s="14"/>
      <c r="CA1021" s="14"/>
      <c r="CB1021" s="14"/>
    </row>
    <row r="1022" spans="1:80" ht="20.100000000000001" customHeight="1" x14ac:dyDescent="0.25">
      <c r="A1022" s="125">
        <v>12837</v>
      </c>
      <c r="B1022" s="126" t="s">
        <v>837</v>
      </c>
      <c r="C1022" s="126" t="s">
        <v>838</v>
      </c>
      <c r="D1022" s="126"/>
      <c r="E1022" s="127" t="s">
        <v>208</v>
      </c>
      <c r="F1022" s="127" t="s">
        <v>121</v>
      </c>
      <c r="G1022" s="128">
        <v>30</v>
      </c>
      <c r="H1022" s="128">
        <v>5</v>
      </c>
      <c r="I1022" s="127" t="s">
        <v>319</v>
      </c>
      <c r="J1022" s="129"/>
      <c r="K1022" s="126" t="s">
        <v>859</v>
      </c>
      <c r="L1022" s="126" t="s">
        <v>347</v>
      </c>
      <c r="M1022" s="126"/>
      <c r="N1022" s="126" t="s">
        <v>125</v>
      </c>
      <c r="O1022" s="126" t="str">
        <f t="shared" si="80"/>
        <v>BOURRACHE Officinale</v>
      </c>
      <c r="P1022" s="130">
        <v>1022</v>
      </c>
      <c r="Q1022" s="130">
        <v>5</v>
      </c>
      <c r="R1022" s="20">
        <f t="shared" si="81"/>
        <v>0</v>
      </c>
      <c r="S1022" s="20">
        <f t="shared" si="82"/>
        <v>0</v>
      </c>
      <c r="T1022" s="20">
        <f t="shared" si="83"/>
        <v>0</v>
      </c>
      <c r="U1022" s="242"/>
      <c r="V1022" s="158"/>
      <c r="W1022" s="158"/>
      <c r="X1022" s="158"/>
      <c r="Y1022" s="158"/>
      <c r="Z1022" s="158"/>
      <c r="AA1022" s="158"/>
      <c r="AB1022" s="158"/>
      <c r="AC1022" s="158"/>
      <c r="AD1022" s="158"/>
      <c r="AE1022" s="158"/>
      <c r="AF1022" s="304"/>
      <c r="AG1022" s="304"/>
      <c r="AH1022" s="158"/>
      <c r="AI1022" s="158"/>
      <c r="AJ1022" s="304"/>
      <c r="AK1022" s="304"/>
      <c r="AL1022" s="158"/>
      <c r="AM1022" s="158"/>
      <c r="AN1022" s="158"/>
      <c r="AO1022" s="158"/>
      <c r="AP1022" s="158"/>
      <c r="AQ1022" s="158"/>
      <c r="AR1022" s="158"/>
      <c r="AS1022" s="158"/>
      <c r="AT1022" s="158"/>
      <c r="AU1022" s="158"/>
      <c r="AV1022" s="158"/>
      <c r="AW1022" s="158"/>
      <c r="AX1022" s="158"/>
      <c r="AY1022" s="158"/>
      <c r="AZ1022" s="158"/>
      <c r="BA1022" s="158"/>
      <c r="BB1022" s="158"/>
      <c r="BC1022" s="158"/>
      <c r="BD1022" s="158"/>
      <c r="BE1022" s="158"/>
      <c r="BF1022" s="158"/>
      <c r="BG1022" s="158"/>
      <c r="BH1022" s="158"/>
      <c r="BI1022" s="158"/>
      <c r="BJ1022" s="158"/>
      <c r="BK1022" s="158"/>
      <c r="BL1022" s="158"/>
      <c r="BM1022" s="158"/>
      <c r="BN1022" s="158"/>
      <c r="BO1022" s="158"/>
      <c r="BP1022" s="158"/>
      <c r="BQ1022" s="158"/>
      <c r="BR1022" s="158"/>
      <c r="BS1022" s="158"/>
      <c r="BT1022" s="158"/>
      <c r="BU1022" s="14"/>
      <c r="BV1022" s="14"/>
      <c r="BW1022" s="14"/>
      <c r="BX1022" s="14"/>
      <c r="BY1022" s="14"/>
      <c r="BZ1022" s="14"/>
      <c r="CA1022" s="14"/>
      <c r="CB1022" s="14"/>
    </row>
    <row r="1023" spans="1:80" ht="20.100000000000001" customHeight="1" x14ac:dyDescent="0.25">
      <c r="A1023" s="23">
        <v>13273</v>
      </c>
      <c r="B1023" s="24" t="s">
        <v>862</v>
      </c>
      <c r="C1023" s="24" t="s">
        <v>863</v>
      </c>
      <c r="D1023" s="24"/>
      <c r="E1023" s="66" t="s">
        <v>208</v>
      </c>
      <c r="F1023" s="66" t="s">
        <v>121</v>
      </c>
      <c r="G1023" s="64">
        <v>30</v>
      </c>
      <c r="H1023" s="64">
        <v>7</v>
      </c>
      <c r="I1023" s="66" t="s">
        <v>319</v>
      </c>
      <c r="J1023" s="72"/>
      <c r="K1023" s="24" t="s">
        <v>859</v>
      </c>
      <c r="L1023" s="24" t="s">
        <v>347</v>
      </c>
      <c r="M1023" s="24"/>
      <c r="N1023" s="24" t="s">
        <v>125</v>
      </c>
      <c r="O1023" s="24" t="str">
        <f t="shared" si="80"/>
        <v>BREDE Mafane</v>
      </c>
      <c r="P1023" s="54">
        <v>1023</v>
      </c>
      <c r="Q1023" s="54">
        <v>7</v>
      </c>
      <c r="R1023" s="20">
        <f t="shared" si="81"/>
        <v>0</v>
      </c>
      <c r="S1023" s="20">
        <f t="shared" si="82"/>
        <v>0</v>
      </c>
      <c r="T1023" s="20">
        <f t="shared" si="83"/>
        <v>0</v>
      </c>
      <c r="U1023" s="241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304"/>
      <c r="AG1023" s="304"/>
      <c r="AH1023" s="44"/>
      <c r="AI1023" s="44"/>
      <c r="AJ1023" s="304"/>
      <c r="AK1023" s="30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14"/>
      <c r="BV1023" s="14"/>
      <c r="BW1023" s="14"/>
      <c r="BX1023" s="14"/>
      <c r="BY1023" s="14"/>
      <c r="BZ1023" s="14"/>
      <c r="CA1023" s="14"/>
      <c r="CB1023" s="14"/>
    </row>
    <row r="1024" spans="1:80" ht="20.100000000000001" customHeight="1" x14ac:dyDescent="0.25">
      <c r="A1024" s="125">
        <v>13274</v>
      </c>
      <c r="B1024" s="126" t="s">
        <v>822</v>
      </c>
      <c r="C1024" s="126" t="s">
        <v>823</v>
      </c>
      <c r="D1024" s="126"/>
      <c r="E1024" s="127" t="s">
        <v>208</v>
      </c>
      <c r="F1024" s="127" t="s">
        <v>121</v>
      </c>
      <c r="G1024" s="128">
        <v>30</v>
      </c>
      <c r="H1024" s="128">
        <v>8</v>
      </c>
      <c r="I1024" s="127" t="s">
        <v>120</v>
      </c>
      <c r="J1024" s="129"/>
      <c r="K1024" s="126" t="s">
        <v>859</v>
      </c>
      <c r="L1024" s="126" t="s">
        <v>347</v>
      </c>
      <c r="M1024" s="126"/>
      <c r="N1024" s="126" t="s">
        <v>125</v>
      </c>
      <c r="O1024" s="126" t="str">
        <f t="shared" si="80"/>
        <v>HYSOPE ANISEE Agastache foeniculum</v>
      </c>
      <c r="P1024" s="130">
        <v>1024</v>
      </c>
      <c r="Q1024" s="130">
        <v>8</v>
      </c>
      <c r="R1024" s="20">
        <f t="shared" si="81"/>
        <v>0</v>
      </c>
      <c r="S1024" s="20">
        <f t="shared" si="82"/>
        <v>0</v>
      </c>
      <c r="T1024" s="20">
        <f t="shared" si="83"/>
        <v>0</v>
      </c>
      <c r="U1024" s="242"/>
      <c r="V1024" s="158"/>
      <c r="W1024" s="158"/>
      <c r="X1024" s="158"/>
      <c r="Y1024" s="158"/>
      <c r="Z1024" s="158"/>
      <c r="AA1024" s="158"/>
      <c r="AB1024" s="158"/>
      <c r="AC1024" s="158"/>
      <c r="AD1024" s="158"/>
      <c r="AE1024" s="158"/>
      <c r="AF1024" s="304"/>
      <c r="AG1024" s="304"/>
      <c r="AH1024" s="158"/>
      <c r="AI1024" s="158"/>
      <c r="AJ1024" s="304"/>
      <c r="AK1024" s="304"/>
      <c r="AL1024" s="158"/>
      <c r="AM1024" s="158"/>
      <c r="AN1024" s="158"/>
      <c r="AO1024" s="158"/>
      <c r="AP1024" s="158"/>
      <c r="AQ1024" s="158"/>
      <c r="AR1024" s="158"/>
      <c r="AS1024" s="158"/>
      <c r="AT1024" s="158"/>
      <c r="AU1024" s="158"/>
      <c r="AV1024" s="158"/>
      <c r="AW1024" s="158"/>
      <c r="AX1024" s="158"/>
      <c r="AY1024" s="158"/>
      <c r="AZ1024" s="158"/>
      <c r="BA1024" s="158"/>
      <c r="BB1024" s="158"/>
      <c r="BC1024" s="158"/>
      <c r="BD1024" s="158"/>
      <c r="BE1024" s="158"/>
      <c r="BF1024" s="158"/>
      <c r="BG1024" s="158"/>
      <c r="BH1024" s="158"/>
      <c r="BI1024" s="158"/>
      <c r="BJ1024" s="158"/>
      <c r="BK1024" s="158"/>
      <c r="BL1024" s="158"/>
      <c r="BM1024" s="158"/>
      <c r="BN1024" s="158"/>
      <c r="BO1024" s="158"/>
      <c r="BP1024" s="158"/>
      <c r="BQ1024" s="158"/>
      <c r="BR1024" s="158"/>
      <c r="BS1024" s="158"/>
      <c r="BT1024" s="158"/>
      <c r="BU1024" s="14"/>
      <c r="BV1024" s="14"/>
      <c r="BW1024" s="14"/>
      <c r="BX1024" s="14"/>
      <c r="BY1024" s="14"/>
      <c r="BZ1024" s="14"/>
      <c r="CA1024" s="14"/>
      <c r="CB1024" s="14"/>
    </row>
    <row r="1025" spans="1:80" ht="20.100000000000001" customHeight="1" x14ac:dyDescent="0.25">
      <c r="A1025" s="23">
        <v>13275</v>
      </c>
      <c r="B1025" s="24" t="s">
        <v>864</v>
      </c>
      <c r="C1025" s="24" t="s">
        <v>1458</v>
      </c>
      <c r="D1025" s="24"/>
      <c r="E1025" s="66" t="s">
        <v>208</v>
      </c>
      <c r="F1025" s="66" t="s">
        <v>121</v>
      </c>
      <c r="G1025" s="64">
        <v>30</v>
      </c>
      <c r="H1025" s="64">
        <v>7</v>
      </c>
      <c r="I1025" s="66" t="s">
        <v>120</v>
      </c>
      <c r="J1025" s="72"/>
      <c r="K1025" s="24" t="s">
        <v>859</v>
      </c>
      <c r="L1025" s="24" t="s">
        <v>347</v>
      </c>
      <c r="M1025" s="24"/>
      <c r="N1025" s="24" t="s">
        <v>125</v>
      </c>
      <c r="O1025" s="24" t="str">
        <f t="shared" si="80"/>
        <v>LIVECHE Ache des Montagnes</v>
      </c>
      <c r="P1025" s="54">
        <v>1025</v>
      </c>
      <c r="Q1025" s="54">
        <v>7</v>
      </c>
      <c r="R1025" s="20">
        <f t="shared" si="81"/>
        <v>0</v>
      </c>
      <c r="S1025" s="20">
        <f t="shared" si="82"/>
        <v>0</v>
      </c>
      <c r="T1025" s="20">
        <f t="shared" si="83"/>
        <v>0</v>
      </c>
      <c r="U1025" s="241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304"/>
      <c r="AG1025" s="304"/>
      <c r="AH1025" s="44"/>
      <c r="AI1025" s="44"/>
      <c r="AJ1025" s="304"/>
      <c r="AK1025" s="30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14"/>
      <c r="BV1025" s="14"/>
      <c r="BW1025" s="14"/>
      <c r="BX1025" s="14"/>
      <c r="BY1025" s="14"/>
      <c r="BZ1025" s="14"/>
      <c r="CA1025" s="14"/>
      <c r="CB1025" s="14"/>
    </row>
    <row r="1026" spans="1:80" ht="20.100000000000001" customHeight="1" x14ac:dyDescent="0.25">
      <c r="A1026" s="125">
        <v>12614</v>
      </c>
      <c r="B1026" s="126" t="s">
        <v>865</v>
      </c>
      <c r="C1026" s="126" t="s">
        <v>1557</v>
      </c>
      <c r="D1026" s="126"/>
      <c r="E1026" s="127" t="s">
        <v>208</v>
      </c>
      <c r="F1026" s="127" t="s">
        <v>121</v>
      </c>
      <c r="G1026" s="128">
        <v>30</v>
      </c>
      <c r="H1026" s="128">
        <v>7</v>
      </c>
      <c r="I1026" s="127" t="s">
        <v>122</v>
      </c>
      <c r="J1026" s="129"/>
      <c r="K1026" s="126" t="s">
        <v>859</v>
      </c>
      <c r="L1026" s="126" t="s">
        <v>347</v>
      </c>
      <c r="M1026" s="126"/>
      <c r="N1026" s="126" t="s">
        <v>125</v>
      </c>
      <c r="O1026" s="126" t="str">
        <f t="shared" si="80"/>
        <v>MERTENSIA Silver Ocean</v>
      </c>
      <c r="P1026" s="130">
        <v>1026</v>
      </c>
      <c r="Q1026" s="130">
        <v>7</v>
      </c>
      <c r="R1026" s="20">
        <f t="shared" si="81"/>
        <v>0</v>
      </c>
      <c r="S1026" s="20">
        <f t="shared" si="82"/>
        <v>0</v>
      </c>
      <c r="T1026" s="20">
        <f t="shared" si="83"/>
        <v>0</v>
      </c>
      <c r="U1026" s="242"/>
      <c r="V1026" s="158"/>
      <c r="W1026" s="158"/>
      <c r="X1026" s="158"/>
      <c r="Y1026" s="158"/>
      <c r="Z1026" s="158"/>
      <c r="AA1026" s="158"/>
      <c r="AB1026" s="158"/>
      <c r="AC1026" s="158"/>
      <c r="AD1026" s="158"/>
      <c r="AE1026" s="158"/>
      <c r="AF1026" s="304"/>
      <c r="AG1026" s="304"/>
      <c r="AH1026" s="158"/>
      <c r="AI1026" s="158"/>
      <c r="AJ1026" s="304"/>
      <c r="AK1026" s="304"/>
      <c r="AL1026" s="158"/>
      <c r="AM1026" s="158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4"/>
      <c r="BV1026" s="14"/>
      <c r="BW1026" s="14"/>
      <c r="BX1026" s="14"/>
      <c r="BY1026" s="14"/>
      <c r="BZ1026" s="14"/>
      <c r="CA1026" s="14"/>
      <c r="CB1026" s="14"/>
    </row>
    <row r="1027" spans="1:80" ht="20.100000000000001" customHeight="1" x14ac:dyDescent="0.25">
      <c r="A1027" s="23">
        <v>13276</v>
      </c>
      <c r="B1027" s="24" t="s">
        <v>830</v>
      </c>
      <c r="C1027" s="24" t="s">
        <v>831</v>
      </c>
      <c r="D1027" s="24"/>
      <c r="E1027" s="66" t="s">
        <v>208</v>
      </c>
      <c r="F1027" s="66" t="s">
        <v>121</v>
      </c>
      <c r="G1027" s="64">
        <v>30</v>
      </c>
      <c r="H1027" s="64">
        <v>7</v>
      </c>
      <c r="I1027" s="66" t="s">
        <v>120</v>
      </c>
      <c r="J1027" s="72"/>
      <c r="K1027" s="24" t="s">
        <v>859</v>
      </c>
      <c r="L1027" s="24" t="s">
        <v>347</v>
      </c>
      <c r="M1027" s="24"/>
      <c r="N1027" s="24" t="s">
        <v>125</v>
      </c>
      <c r="O1027" s="24" t="str">
        <f t="shared" si="80"/>
        <v>PIMPRENELLE Sanguisorba minor</v>
      </c>
      <c r="P1027" s="54">
        <v>1027</v>
      </c>
      <c r="Q1027" s="54">
        <v>7</v>
      </c>
      <c r="R1027" s="20">
        <f t="shared" si="81"/>
        <v>0</v>
      </c>
      <c r="S1027" s="20">
        <f t="shared" si="82"/>
        <v>0</v>
      </c>
      <c r="T1027" s="20">
        <f t="shared" si="83"/>
        <v>0</v>
      </c>
      <c r="U1027" s="241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304"/>
      <c r="AG1027" s="304"/>
      <c r="AH1027" s="44"/>
      <c r="AI1027" s="44"/>
      <c r="AJ1027" s="304"/>
      <c r="AK1027" s="30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14"/>
      <c r="BV1027" s="14"/>
      <c r="BW1027" s="14"/>
      <c r="BX1027" s="14"/>
      <c r="BY1027" s="14"/>
      <c r="BZ1027" s="14"/>
      <c r="CA1027" s="14"/>
      <c r="CB1027" s="14"/>
    </row>
    <row r="1028" spans="1:80" ht="20.100000000000001" customHeight="1" x14ac:dyDescent="0.25">
      <c r="A1028" s="125">
        <v>15235</v>
      </c>
      <c r="B1028" s="126" t="s">
        <v>1600</v>
      </c>
      <c r="C1028" s="126" t="s">
        <v>1601</v>
      </c>
      <c r="D1028" s="126"/>
      <c r="E1028" s="127" t="s">
        <v>120</v>
      </c>
      <c r="F1028" s="127" t="s">
        <v>121</v>
      </c>
      <c r="G1028" s="128">
        <v>30</v>
      </c>
      <c r="H1028" s="128">
        <v>8</v>
      </c>
      <c r="I1028" s="127" t="s">
        <v>122</v>
      </c>
      <c r="J1028" s="129"/>
      <c r="K1028" s="126" t="s">
        <v>859</v>
      </c>
      <c r="L1028" s="126"/>
      <c r="M1028" s="126"/>
      <c r="N1028" s="126" t="s">
        <v>125</v>
      </c>
      <c r="O1028" s="126" t="str">
        <f t="shared" si="80"/>
        <v>PLANTE À FROMAGE Paederia lanuginosa</v>
      </c>
      <c r="P1028" s="130">
        <v>1028</v>
      </c>
      <c r="Q1028" s="130">
        <v>8</v>
      </c>
      <c r="R1028" s="20">
        <f t="shared" si="81"/>
        <v>0</v>
      </c>
      <c r="S1028" s="20">
        <f t="shared" si="82"/>
        <v>0</v>
      </c>
      <c r="T1028" s="20">
        <f t="shared" si="83"/>
        <v>0</v>
      </c>
      <c r="U1028" s="242"/>
      <c r="V1028" s="158"/>
      <c r="W1028" s="158"/>
      <c r="X1028" s="158"/>
      <c r="Y1028" s="158"/>
      <c r="Z1028" s="158"/>
      <c r="AA1028" s="158"/>
      <c r="AB1028" s="158"/>
      <c r="AC1028" s="158"/>
      <c r="AD1028" s="158"/>
      <c r="AE1028" s="158"/>
      <c r="AF1028" s="304"/>
      <c r="AG1028" s="304"/>
      <c r="AH1028" s="158"/>
      <c r="AI1028" s="158"/>
      <c r="AJ1028" s="304"/>
      <c r="AK1028" s="304"/>
      <c r="AL1028" s="158"/>
      <c r="AM1028" s="158"/>
      <c r="AN1028" s="158"/>
      <c r="AO1028" s="158"/>
      <c r="AP1028" s="158"/>
      <c r="AQ1028" s="158"/>
      <c r="AR1028" s="158"/>
      <c r="AS1028" s="158"/>
      <c r="AT1028" s="158"/>
      <c r="AU1028" s="158"/>
      <c r="AV1028" s="158"/>
      <c r="AW1028" s="158"/>
      <c r="AX1028" s="158"/>
      <c r="AY1028" s="158"/>
      <c r="AZ1028" s="158"/>
      <c r="BA1028" s="158"/>
      <c r="BB1028" s="158"/>
      <c r="BC1028" s="158"/>
      <c r="BD1028" s="158"/>
      <c r="BE1028" s="158"/>
      <c r="BF1028" s="158"/>
      <c r="BG1028" s="158"/>
      <c r="BH1028" s="158"/>
      <c r="BI1028" s="158"/>
      <c r="BJ1028" s="158"/>
      <c r="BK1028" s="158"/>
      <c r="BL1028" s="158"/>
      <c r="BM1028" s="158"/>
      <c r="BN1028" s="158"/>
      <c r="BO1028" s="158"/>
      <c r="BP1028" s="158"/>
      <c r="BQ1028" s="158"/>
      <c r="BR1028" s="158"/>
      <c r="BS1028" s="158"/>
      <c r="BT1028" s="158"/>
      <c r="BU1028" s="14"/>
      <c r="BV1028" s="14"/>
      <c r="BW1028" s="14"/>
      <c r="BX1028" s="14"/>
      <c r="BY1028" s="14"/>
      <c r="BZ1028" s="14"/>
      <c r="CA1028" s="14"/>
      <c r="CB1028" s="14"/>
    </row>
    <row r="1029" spans="1:80" ht="20.100000000000001" customHeight="1" x14ac:dyDescent="0.25">
      <c r="A1029" s="23">
        <v>13030</v>
      </c>
      <c r="B1029" s="24" t="s">
        <v>866</v>
      </c>
      <c r="C1029" s="24" t="s">
        <v>867</v>
      </c>
      <c r="D1029" s="24"/>
      <c r="E1029" s="66" t="s">
        <v>120</v>
      </c>
      <c r="F1029" s="66" t="s">
        <v>121</v>
      </c>
      <c r="G1029" s="64">
        <v>30</v>
      </c>
      <c r="H1029" s="64">
        <v>5</v>
      </c>
      <c r="I1029" s="66" t="s">
        <v>131</v>
      </c>
      <c r="J1029" s="72"/>
      <c r="K1029" s="24" t="s">
        <v>859</v>
      </c>
      <c r="L1029" s="24" t="s">
        <v>136</v>
      </c>
      <c r="M1029" s="24"/>
      <c r="N1029" s="24" t="s">
        <v>125</v>
      </c>
      <c r="O1029" s="24" t="str">
        <f t="shared" si="80"/>
        <v>RUNGIA Klossii</v>
      </c>
      <c r="P1029" s="54">
        <v>1029</v>
      </c>
      <c r="Q1029" s="54">
        <v>5</v>
      </c>
      <c r="R1029" s="20">
        <f t="shared" si="81"/>
        <v>0</v>
      </c>
      <c r="S1029" s="20">
        <f t="shared" si="82"/>
        <v>0</v>
      </c>
      <c r="T1029" s="20">
        <f t="shared" si="83"/>
        <v>0</v>
      </c>
      <c r="U1029" s="241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304"/>
      <c r="AG1029" s="304"/>
      <c r="AH1029" s="44"/>
      <c r="AI1029" s="44"/>
      <c r="AJ1029" s="304"/>
      <c r="AK1029" s="30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14"/>
      <c r="BV1029" s="14"/>
      <c r="BW1029" s="14"/>
      <c r="BX1029" s="14"/>
      <c r="BY1029" s="14"/>
      <c r="BZ1029" s="14"/>
      <c r="CA1029" s="14"/>
      <c r="CB1029" s="14"/>
    </row>
    <row r="1030" spans="1:80" ht="20.100000000000001" customHeight="1" x14ac:dyDescent="0.25">
      <c r="A1030" s="125">
        <v>15053</v>
      </c>
      <c r="B1030" s="126" t="s">
        <v>725</v>
      </c>
      <c r="C1030" s="126" t="s">
        <v>726</v>
      </c>
      <c r="D1030" s="126"/>
      <c r="E1030" s="127" t="s">
        <v>120</v>
      </c>
      <c r="F1030" s="127" t="s">
        <v>121</v>
      </c>
      <c r="G1030" s="128">
        <v>30</v>
      </c>
      <c r="H1030" s="128">
        <v>6</v>
      </c>
      <c r="I1030" s="127" t="s">
        <v>131</v>
      </c>
      <c r="J1030" s="129"/>
      <c r="K1030" s="126" t="s">
        <v>859</v>
      </c>
      <c r="L1030" s="126" t="s">
        <v>136</v>
      </c>
      <c r="M1030" s="126"/>
      <c r="N1030" s="126" t="s">
        <v>125</v>
      </c>
      <c r="O1030" s="126" t="str">
        <f t="shared" si="80"/>
        <v>SAUGE PERUVIENNE Salvia discolor</v>
      </c>
      <c r="P1030" s="130">
        <v>1030</v>
      </c>
      <c r="Q1030" s="130">
        <v>6</v>
      </c>
      <c r="R1030" s="20">
        <f t="shared" si="81"/>
        <v>0</v>
      </c>
      <c r="S1030" s="20">
        <f t="shared" si="82"/>
        <v>0</v>
      </c>
      <c r="T1030" s="20">
        <f t="shared" si="83"/>
        <v>0</v>
      </c>
      <c r="U1030" s="242"/>
      <c r="V1030" s="158"/>
      <c r="W1030" s="158"/>
      <c r="X1030" s="158"/>
      <c r="Y1030" s="158"/>
      <c r="Z1030" s="158"/>
      <c r="AA1030" s="158"/>
      <c r="AB1030" s="158"/>
      <c r="AC1030" s="158"/>
      <c r="AD1030" s="158"/>
      <c r="AE1030" s="158"/>
      <c r="AF1030" s="304"/>
      <c r="AG1030" s="304"/>
      <c r="AH1030" s="158"/>
      <c r="AI1030" s="158"/>
      <c r="AJ1030" s="304"/>
      <c r="AK1030" s="304"/>
      <c r="AL1030" s="158"/>
      <c r="AM1030" s="158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4"/>
      <c r="BV1030" s="14"/>
      <c r="BW1030" s="14"/>
      <c r="BX1030" s="14"/>
      <c r="BY1030" s="14"/>
      <c r="BZ1030" s="14"/>
      <c r="CA1030" s="14"/>
      <c r="CB1030" s="14"/>
    </row>
    <row r="1031" spans="1:80" ht="20.100000000000001" customHeight="1" x14ac:dyDescent="0.25">
      <c r="A1031" s="23">
        <v>15055</v>
      </c>
      <c r="B1031" s="24" t="s">
        <v>868</v>
      </c>
      <c r="C1031" s="24" t="s">
        <v>869</v>
      </c>
      <c r="D1031" s="24"/>
      <c r="E1031" s="66" t="s">
        <v>208</v>
      </c>
      <c r="F1031" s="66" t="s">
        <v>121</v>
      </c>
      <c r="G1031" s="64">
        <v>30</v>
      </c>
      <c r="H1031" s="64">
        <v>6</v>
      </c>
      <c r="I1031" s="66" t="s">
        <v>120</v>
      </c>
      <c r="J1031" s="72"/>
      <c r="K1031" s="24" t="s">
        <v>859</v>
      </c>
      <c r="L1031" s="24" t="s">
        <v>347</v>
      </c>
      <c r="M1031" s="24"/>
      <c r="N1031" s="24" t="s">
        <v>125</v>
      </c>
      <c r="O1031" s="24" t="str">
        <f t="shared" si="80"/>
        <v>TAGETES FILIFOLIA Dropshot</v>
      </c>
      <c r="P1031" s="54">
        <v>1031</v>
      </c>
      <c r="Q1031" s="54">
        <v>6</v>
      </c>
      <c r="R1031" s="20">
        <f t="shared" si="81"/>
        <v>0</v>
      </c>
      <c r="S1031" s="20">
        <f t="shared" si="82"/>
        <v>0</v>
      </c>
      <c r="T1031" s="20">
        <f t="shared" si="83"/>
        <v>0</v>
      </c>
      <c r="U1031" s="241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304"/>
      <c r="AG1031" s="304"/>
      <c r="AH1031" s="44"/>
      <c r="AI1031" s="44"/>
      <c r="AJ1031" s="304"/>
      <c r="AK1031" s="30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14"/>
      <c r="BV1031" s="14"/>
      <c r="BW1031" s="14"/>
      <c r="BX1031" s="14"/>
      <c r="BY1031" s="14"/>
      <c r="BZ1031" s="14"/>
      <c r="CA1031" s="14"/>
      <c r="CB1031" s="14"/>
    </row>
    <row r="1032" spans="1:80" ht="20.100000000000001" customHeight="1" x14ac:dyDescent="0.25">
      <c r="A1032" s="125">
        <v>13202</v>
      </c>
      <c r="B1032" s="126" t="s">
        <v>870</v>
      </c>
      <c r="C1032" s="126" t="s">
        <v>1454</v>
      </c>
      <c r="D1032" s="126"/>
      <c r="E1032" s="127" t="s">
        <v>208</v>
      </c>
      <c r="F1032" s="127" t="s">
        <v>121</v>
      </c>
      <c r="G1032" s="128">
        <v>30</v>
      </c>
      <c r="H1032" s="128">
        <v>7</v>
      </c>
      <c r="I1032" s="127" t="s">
        <v>120</v>
      </c>
      <c r="J1032" s="129"/>
      <c r="K1032" s="126" t="s">
        <v>859</v>
      </c>
      <c r="L1032" s="126" t="s">
        <v>347</v>
      </c>
      <c r="M1032" s="126"/>
      <c r="N1032" s="126" t="s">
        <v>125</v>
      </c>
      <c r="O1032" s="126" t="str">
        <f t="shared" si="80"/>
        <v>TAGETES LUCIDA Estragon du Mexique</v>
      </c>
      <c r="P1032" s="130">
        <v>1032</v>
      </c>
      <c r="Q1032" s="130">
        <v>7</v>
      </c>
      <c r="R1032" s="20">
        <f t="shared" si="81"/>
        <v>0</v>
      </c>
      <c r="S1032" s="20">
        <f t="shared" si="82"/>
        <v>0</v>
      </c>
      <c r="T1032" s="20">
        <f t="shared" si="83"/>
        <v>0</v>
      </c>
      <c r="U1032" s="242"/>
      <c r="V1032" s="158"/>
      <c r="W1032" s="158"/>
      <c r="X1032" s="158"/>
      <c r="Y1032" s="158"/>
      <c r="Z1032" s="158"/>
      <c r="AA1032" s="158"/>
      <c r="AB1032" s="158"/>
      <c r="AC1032" s="158"/>
      <c r="AD1032" s="158"/>
      <c r="AE1032" s="158"/>
      <c r="AF1032" s="304"/>
      <c r="AG1032" s="304"/>
      <c r="AH1032" s="158"/>
      <c r="AI1032" s="158"/>
      <c r="AJ1032" s="304"/>
      <c r="AK1032" s="304"/>
      <c r="AL1032" s="158"/>
      <c r="AM1032" s="158"/>
      <c r="AN1032" s="158"/>
      <c r="AO1032" s="158"/>
      <c r="AP1032" s="158"/>
      <c r="AQ1032" s="158"/>
      <c r="AR1032" s="158"/>
      <c r="AS1032" s="158"/>
      <c r="AT1032" s="158"/>
      <c r="AU1032" s="158"/>
      <c r="AV1032" s="158"/>
      <c r="AW1032" s="158"/>
      <c r="AX1032" s="158"/>
      <c r="AY1032" s="158"/>
      <c r="AZ1032" s="158"/>
      <c r="BA1032" s="158"/>
      <c r="BB1032" s="158"/>
      <c r="BC1032" s="158"/>
      <c r="BD1032" s="158"/>
      <c r="BE1032" s="158"/>
      <c r="BF1032" s="158"/>
      <c r="BG1032" s="158"/>
      <c r="BH1032" s="158"/>
      <c r="BI1032" s="158"/>
      <c r="BJ1032" s="158"/>
      <c r="BK1032" s="158"/>
      <c r="BL1032" s="158"/>
      <c r="BM1032" s="158"/>
      <c r="BN1032" s="158"/>
      <c r="BO1032" s="158"/>
      <c r="BP1032" s="158"/>
      <c r="BQ1032" s="158"/>
      <c r="BR1032" s="158"/>
      <c r="BS1032" s="158"/>
      <c r="BT1032" s="158"/>
      <c r="BU1032" s="14"/>
      <c r="BV1032" s="14"/>
      <c r="BW1032" s="14"/>
      <c r="BX1032" s="14"/>
      <c r="BY1032" s="14"/>
      <c r="BZ1032" s="14"/>
      <c r="CA1032" s="14"/>
      <c r="CB1032" s="14"/>
    </row>
    <row r="1033" spans="1:80" ht="20.100000000000001" customHeight="1" x14ac:dyDescent="0.25">
      <c r="A1033" s="21">
        <v>13394</v>
      </c>
      <c r="B1033" s="27" t="s">
        <v>1450</v>
      </c>
      <c r="C1033" s="220" t="s">
        <v>1610</v>
      </c>
      <c r="D1033" s="22"/>
      <c r="E1033" s="65" t="s">
        <v>205</v>
      </c>
      <c r="F1033" s="65" t="s">
        <v>128</v>
      </c>
      <c r="G1033" s="65">
        <v>10</v>
      </c>
      <c r="H1033" s="63" t="s">
        <v>205</v>
      </c>
      <c r="I1033" s="65" t="s">
        <v>205</v>
      </c>
      <c r="J1033" s="71" t="s">
        <v>205</v>
      </c>
      <c r="K1033" s="22" t="s">
        <v>155</v>
      </c>
      <c r="L1033" s="22" t="s">
        <v>122</v>
      </c>
      <c r="M1033" s="22"/>
      <c r="N1033" s="22" t="s">
        <v>205</v>
      </c>
      <c r="O1033" s="22" t="str">
        <f t="shared" si="80"/>
        <v>DÉPLIANT SAVEURS SURPRENANTES ACHETÉ</v>
      </c>
      <c r="P1033" s="53">
        <v>1033</v>
      </c>
      <c r="Q1033" s="53" t="s">
        <v>205</v>
      </c>
      <c r="R1033" s="20">
        <f t="shared" si="81"/>
        <v>0</v>
      </c>
      <c r="S1033" s="20">
        <f t="shared" si="82"/>
        <v>0</v>
      </c>
      <c r="T1033" s="20">
        <f t="shared" si="83"/>
        <v>0</v>
      </c>
      <c r="U1033" s="243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14"/>
      <c r="BV1033" s="14"/>
      <c r="BW1033" s="14"/>
      <c r="BX1033" s="14"/>
      <c r="BY1033" s="14"/>
      <c r="BZ1033" s="14"/>
      <c r="CA1033" s="14"/>
      <c r="CB1033" s="14"/>
    </row>
    <row r="1034" spans="1:80" ht="20.100000000000001" customHeight="1" x14ac:dyDescent="0.25">
      <c r="A1034" s="21">
        <v>13993</v>
      </c>
      <c r="B1034" s="27" t="s">
        <v>871</v>
      </c>
      <c r="C1034" s="220" t="s">
        <v>1610</v>
      </c>
      <c r="D1034" s="22"/>
      <c r="E1034" s="65" t="s">
        <v>205</v>
      </c>
      <c r="F1034" s="65" t="s">
        <v>128</v>
      </c>
      <c r="G1034" s="65">
        <v>1</v>
      </c>
      <c r="H1034" s="63" t="s">
        <v>205</v>
      </c>
      <c r="I1034" s="65" t="s">
        <v>205</v>
      </c>
      <c r="J1034" s="71" t="s">
        <v>205</v>
      </c>
      <c r="K1034" s="22" t="s">
        <v>154</v>
      </c>
      <c r="L1034" s="22" t="s">
        <v>122</v>
      </c>
      <c r="M1034" s="22"/>
      <c r="N1034" s="22" t="s">
        <v>205</v>
      </c>
      <c r="O1034" s="22" t="str">
        <f t="shared" si="80"/>
        <v>AFFICHE SAVEURS SURPRENANTES ACHETÉ</v>
      </c>
      <c r="P1034" s="53">
        <v>1034</v>
      </c>
      <c r="Q1034" s="53" t="s">
        <v>205</v>
      </c>
      <c r="R1034" s="20">
        <f t="shared" si="81"/>
        <v>0</v>
      </c>
      <c r="S1034" s="20">
        <f t="shared" si="82"/>
        <v>0</v>
      </c>
      <c r="T1034" s="20">
        <f t="shared" si="83"/>
        <v>0</v>
      </c>
      <c r="U1034" s="243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14"/>
      <c r="BV1034" s="14"/>
      <c r="BW1034" s="14"/>
      <c r="BX1034" s="14"/>
      <c r="BY1034" s="14"/>
      <c r="BZ1034" s="14"/>
      <c r="CA1034" s="14"/>
      <c r="CB1034" s="14"/>
    </row>
    <row r="1035" spans="1:80" ht="20.100000000000001" customHeight="1" x14ac:dyDescent="0.25">
      <c r="A1035" s="140"/>
      <c r="B1035" s="188" t="s">
        <v>872</v>
      </c>
      <c r="C1035" s="141"/>
      <c r="D1035" s="141"/>
      <c r="E1035" s="142"/>
      <c r="F1035" s="142"/>
      <c r="G1035" s="142"/>
      <c r="H1035" s="273"/>
      <c r="I1035" s="142"/>
      <c r="J1035" s="143"/>
      <c r="K1035" s="141"/>
      <c r="L1035" s="141" t="s">
        <v>461</v>
      </c>
      <c r="M1035" s="141"/>
      <c r="N1035" s="141"/>
      <c r="O1035" s="141" t="str">
        <f t="shared" si="80"/>
        <v xml:space="preserve">AROMATIQUES </v>
      </c>
      <c r="P1035" s="144">
        <v>1035</v>
      </c>
      <c r="Q1035" s="144"/>
      <c r="R1035" s="20"/>
      <c r="S1035" s="20"/>
      <c r="T1035" s="20"/>
      <c r="U1035" s="503"/>
      <c r="V1035" s="504"/>
      <c r="W1035" s="504"/>
      <c r="X1035" s="504"/>
      <c r="Y1035" s="504"/>
      <c r="Z1035" s="504"/>
      <c r="AA1035" s="504"/>
      <c r="AB1035" s="504"/>
      <c r="AC1035" s="504"/>
      <c r="AD1035" s="504"/>
      <c r="AE1035" s="504"/>
      <c r="AF1035" s="504"/>
      <c r="AG1035" s="504"/>
      <c r="AH1035" s="504"/>
      <c r="AI1035" s="504"/>
      <c r="AJ1035" s="504"/>
      <c r="AK1035" s="504"/>
      <c r="AL1035" s="504"/>
      <c r="AM1035" s="504"/>
      <c r="AN1035" s="504"/>
      <c r="AO1035" s="504"/>
      <c r="AP1035" s="504"/>
      <c r="AQ1035" s="504"/>
      <c r="AR1035" s="504"/>
      <c r="AS1035" s="504"/>
      <c r="AT1035" s="504"/>
      <c r="AU1035" s="504"/>
      <c r="AV1035" s="504"/>
      <c r="AW1035" s="504"/>
      <c r="AX1035" s="504"/>
      <c r="AY1035" s="504"/>
      <c r="AZ1035" s="504"/>
      <c r="BA1035" s="504"/>
      <c r="BB1035" s="504"/>
      <c r="BC1035" s="504"/>
      <c r="BD1035" s="504"/>
      <c r="BE1035" s="504"/>
      <c r="BF1035" s="504"/>
      <c r="BG1035" s="504"/>
      <c r="BH1035" s="504"/>
      <c r="BI1035" s="504"/>
      <c r="BJ1035" s="504"/>
      <c r="BK1035" s="504"/>
      <c r="BL1035" s="504"/>
      <c r="BM1035" s="504"/>
      <c r="BN1035" s="504"/>
      <c r="BO1035" s="504"/>
      <c r="BP1035" s="504"/>
      <c r="BQ1035" s="504"/>
      <c r="BR1035" s="504"/>
      <c r="BS1035" s="504"/>
      <c r="BT1035" s="504"/>
      <c r="BU1035" s="14"/>
      <c r="BV1035" s="14"/>
      <c r="BW1035" s="14"/>
      <c r="BX1035" s="14"/>
      <c r="BY1035" s="14"/>
      <c r="BZ1035" s="14"/>
      <c r="CA1035" s="14"/>
      <c r="CB1035" s="14"/>
    </row>
    <row r="1036" spans="1:80" ht="20.100000000000001" customHeight="1" x14ac:dyDescent="0.25">
      <c r="A1036" s="23">
        <v>13278</v>
      </c>
      <c r="B1036" s="24" t="s">
        <v>873</v>
      </c>
      <c r="C1036" s="24" t="s">
        <v>874</v>
      </c>
      <c r="D1036" s="24"/>
      <c r="E1036" s="66" t="s">
        <v>208</v>
      </c>
      <c r="F1036" s="66" t="s">
        <v>121</v>
      </c>
      <c r="G1036" s="64">
        <v>30</v>
      </c>
      <c r="H1036" s="64">
        <v>8</v>
      </c>
      <c r="I1036" s="66" t="s">
        <v>176</v>
      </c>
      <c r="J1036" s="72"/>
      <c r="K1036" s="24" t="s">
        <v>784</v>
      </c>
      <c r="L1036" s="24" t="s">
        <v>347</v>
      </c>
      <c r="M1036" s="24"/>
      <c r="N1036" s="24" t="s">
        <v>125</v>
      </c>
      <c r="O1036" s="24" t="str">
        <f t="shared" ref="O1036:O1099" si="84">_xlfn.CONCAT(B1036," ", C1036)</f>
        <v>ABSINTHE Artemisia absinthum</v>
      </c>
      <c r="P1036" s="54">
        <v>1036</v>
      </c>
      <c r="Q1036" s="54">
        <v>8</v>
      </c>
      <c r="R1036" s="20">
        <f t="shared" si="81"/>
        <v>0</v>
      </c>
      <c r="S1036" s="20">
        <f t="shared" si="82"/>
        <v>0</v>
      </c>
      <c r="T1036" s="20">
        <f t="shared" si="83"/>
        <v>0</v>
      </c>
      <c r="U1036" s="241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304"/>
      <c r="AG1036" s="304"/>
      <c r="AH1036" s="44"/>
      <c r="AI1036" s="44"/>
      <c r="AJ1036" s="304"/>
      <c r="AK1036" s="30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14"/>
      <c r="BV1036" s="14"/>
      <c r="BW1036" s="14"/>
      <c r="BX1036" s="14"/>
      <c r="BY1036" s="14"/>
      <c r="BZ1036" s="14"/>
      <c r="CA1036" s="14"/>
      <c r="CB1036" s="14"/>
    </row>
    <row r="1037" spans="1:80" ht="20.100000000000001" customHeight="1" x14ac:dyDescent="0.25">
      <c r="A1037" s="125">
        <v>22856</v>
      </c>
      <c r="B1037" s="126" t="s">
        <v>835</v>
      </c>
      <c r="C1037" s="126" t="s">
        <v>836</v>
      </c>
      <c r="D1037" s="126"/>
      <c r="E1037" s="127" t="s">
        <v>208</v>
      </c>
      <c r="F1037" s="127" t="s">
        <v>121</v>
      </c>
      <c r="G1037" s="128">
        <v>30</v>
      </c>
      <c r="H1037" s="128">
        <v>5</v>
      </c>
      <c r="I1037" s="127" t="s">
        <v>319</v>
      </c>
      <c r="J1037" s="129"/>
      <c r="K1037" s="126" t="s">
        <v>784</v>
      </c>
      <c r="L1037" s="126" t="s">
        <v>347</v>
      </c>
      <c r="M1037" s="126"/>
      <c r="N1037" s="126" t="s">
        <v>125</v>
      </c>
      <c r="O1037" s="126" t="str">
        <f t="shared" si="84"/>
        <v>ANETH Tedik</v>
      </c>
      <c r="P1037" s="130">
        <v>1037</v>
      </c>
      <c r="Q1037" s="130">
        <v>5</v>
      </c>
      <c r="R1037" s="20">
        <f t="shared" si="81"/>
        <v>0</v>
      </c>
      <c r="S1037" s="20">
        <f t="shared" si="82"/>
        <v>0</v>
      </c>
      <c r="T1037" s="20">
        <f t="shared" si="83"/>
        <v>0</v>
      </c>
      <c r="U1037" s="242"/>
      <c r="V1037" s="158"/>
      <c r="W1037" s="158"/>
      <c r="X1037" s="158"/>
      <c r="Y1037" s="158"/>
      <c r="Z1037" s="158"/>
      <c r="AA1037" s="158"/>
      <c r="AB1037" s="158"/>
      <c r="AC1037" s="158"/>
      <c r="AD1037" s="158"/>
      <c r="AE1037" s="158"/>
      <c r="AF1037" s="304"/>
      <c r="AG1037" s="304"/>
      <c r="AH1037" s="158"/>
      <c r="AI1037" s="158"/>
      <c r="AJ1037" s="304"/>
      <c r="AK1037" s="304"/>
      <c r="AL1037" s="158"/>
      <c r="AM1037" s="158"/>
      <c r="AN1037" s="158"/>
      <c r="AO1037" s="158"/>
      <c r="AP1037" s="158"/>
      <c r="AQ1037" s="158"/>
      <c r="AR1037" s="158"/>
      <c r="AS1037" s="158"/>
      <c r="AT1037" s="158"/>
      <c r="AU1037" s="158"/>
      <c r="AV1037" s="158"/>
      <c r="AW1037" s="158"/>
      <c r="AX1037" s="158"/>
      <c r="AY1037" s="158"/>
      <c r="AZ1037" s="158"/>
      <c r="BA1037" s="158"/>
      <c r="BB1037" s="158"/>
      <c r="BC1037" s="158"/>
      <c r="BD1037" s="158"/>
      <c r="BE1037" s="158"/>
      <c r="BF1037" s="158"/>
      <c r="BG1037" s="158"/>
      <c r="BH1037" s="158"/>
      <c r="BI1037" s="158"/>
      <c r="BJ1037" s="158"/>
      <c r="BK1037" s="158"/>
      <c r="BL1037" s="158"/>
      <c r="BM1037" s="158"/>
      <c r="BN1037" s="158"/>
      <c r="BO1037" s="158"/>
      <c r="BP1037" s="158"/>
      <c r="BQ1037" s="158"/>
      <c r="BR1037" s="158"/>
      <c r="BS1037" s="158"/>
      <c r="BT1037" s="158"/>
      <c r="BU1037" s="14"/>
      <c r="BV1037" s="14"/>
      <c r="BW1037" s="14"/>
      <c r="BX1037" s="14"/>
      <c r="BY1037" s="14"/>
      <c r="BZ1037" s="14"/>
      <c r="CA1037" s="14"/>
      <c r="CB1037" s="14"/>
    </row>
    <row r="1038" spans="1:80" ht="20.100000000000001" customHeight="1" x14ac:dyDescent="0.25">
      <c r="A1038" s="23">
        <v>2785</v>
      </c>
      <c r="B1038" s="24" t="s">
        <v>875</v>
      </c>
      <c r="C1038" s="24" t="s">
        <v>876</v>
      </c>
      <c r="D1038" s="24"/>
      <c r="E1038" s="66" t="s">
        <v>120</v>
      </c>
      <c r="F1038" s="66" t="s">
        <v>121</v>
      </c>
      <c r="G1038" s="64">
        <v>30</v>
      </c>
      <c r="H1038" s="64">
        <v>6</v>
      </c>
      <c r="I1038" s="66" t="s">
        <v>120</v>
      </c>
      <c r="J1038" s="72"/>
      <c r="K1038" s="24" t="s">
        <v>784</v>
      </c>
      <c r="L1038" s="24" t="s">
        <v>161</v>
      </c>
      <c r="M1038" s="24"/>
      <c r="N1038" s="24" t="s">
        <v>125</v>
      </c>
      <c r="O1038" s="24" t="str">
        <f t="shared" si="84"/>
        <v>ARTEMISE Powis castle</v>
      </c>
      <c r="P1038" s="54">
        <v>1038</v>
      </c>
      <c r="Q1038" s="54">
        <v>6</v>
      </c>
      <c r="R1038" s="20">
        <f t="shared" si="81"/>
        <v>0</v>
      </c>
      <c r="S1038" s="20">
        <f t="shared" si="82"/>
        <v>0</v>
      </c>
      <c r="T1038" s="20">
        <f t="shared" si="83"/>
        <v>0</v>
      </c>
      <c r="U1038" s="241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304"/>
      <c r="AG1038" s="304"/>
      <c r="AH1038" s="44"/>
      <c r="AI1038" s="44"/>
      <c r="AJ1038" s="304"/>
      <c r="AK1038" s="30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14"/>
      <c r="BV1038" s="14"/>
      <c r="BW1038" s="14"/>
      <c r="BX1038" s="14"/>
      <c r="BY1038" s="14"/>
      <c r="BZ1038" s="14"/>
      <c r="CA1038" s="14"/>
      <c r="CB1038" s="14"/>
    </row>
    <row r="1039" spans="1:80" ht="20.100000000000001" customHeight="1" x14ac:dyDescent="0.25">
      <c r="A1039" s="125">
        <v>15542</v>
      </c>
      <c r="B1039" s="126" t="s">
        <v>877</v>
      </c>
      <c r="C1039" s="126" t="s">
        <v>169</v>
      </c>
      <c r="D1039" s="126"/>
      <c r="E1039" s="127" t="s">
        <v>120</v>
      </c>
      <c r="F1039" s="127" t="s">
        <v>121</v>
      </c>
      <c r="G1039" s="128">
        <v>30</v>
      </c>
      <c r="H1039" s="128">
        <v>5</v>
      </c>
      <c r="I1039" s="127" t="s">
        <v>176</v>
      </c>
      <c r="J1039" s="129"/>
      <c r="K1039" s="126" t="s">
        <v>784</v>
      </c>
      <c r="L1039" s="126" t="s">
        <v>161</v>
      </c>
      <c r="M1039" s="126"/>
      <c r="N1039" s="126" t="s">
        <v>125</v>
      </c>
      <c r="O1039" s="126" t="str">
        <f t="shared" si="84"/>
        <v>ASPERULE ODORANTE .</v>
      </c>
      <c r="P1039" s="130">
        <v>1039</v>
      </c>
      <c r="Q1039" s="130">
        <v>5</v>
      </c>
      <c r="R1039" s="20">
        <f t="shared" si="81"/>
        <v>0</v>
      </c>
      <c r="S1039" s="20">
        <f t="shared" si="82"/>
        <v>0</v>
      </c>
      <c r="T1039" s="20">
        <f t="shared" si="83"/>
        <v>0</v>
      </c>
      <c r="U1039" s="242"/>
      <c r="V1039" s="158"/>
      <c r="W1039" s="158"/>
      <c r="X1039" s="158"/>
      <c r="Y1039" s="158"/>
      <c r="Z1039" s="158"/>
      <c r="AA1039" s="158"/>
      <c r="AB1039" s="158"/>
      <c r="AC1039" s="158"/>
      <c r="AD1039" s="158"/>
      <c r="AE1039" s="158"/>
      <c r="AF1039" s="304"/>
      <c r="AG1039" s="304"/>
      <c r="AH1039" s="158"/>
      <c r="AI1039" s="158"/>
      <c r="AJ1039" s="304"/>
      <c r="AK1039" s="304"/>
      <c r="AL1039" s="158"/>
      <c r="AM1039" s="158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4"/>
      <c r="BV1039" s="14"/>
      <c r="BW1039" s="14"/>
      <c r="BX1039" s="14"/>
      <c r="BY1039" s="14"/>
      <c r="BZ1039" s="14"/>
      <c r="CA1039" s="14"/>
      <c r="CB1039" s="14"/>
    </row>
    <row r="1040" spans="1:80" ht="20.100000000000001" customHeight="1" x14ac:dyDescent="0.25">
      <c r="A1040" s="23">
        <v>12294</v>
      </c>
      <c r="B1040" s="24" t="s">
        <v>878</v>
      </c>
      <c r="C1040" s="24" t="s">
        <v>1459</v>
      </c>
      <c r="D1040" s="24"/>
      <c r="E1040" s="66" t="s">
        <v>208</v>
      </c>
      <c r="F1040" s="66" t="s">
        <v>121</v>
      </c>
      <c r="G1040" s="64">
        <v>30</v>
      </c>
      <c r="H1040" s="64">
        <v>4</v>
      </c>
      <c r="I1040" s="66" t="s">
        <v>439</v>
      </c>
      <c r="J1040" s="72"/>
      <c r="K1040" s="24" t="s">
        <v>784</v>
      </c>
      <c r="L1040" s="24" t="s">
        <v>132</v>
      </c>
      <c r="M1040" s="24"/>
      <c r="N1040" s="24" t="s">
        <v>125</v>
      </c>
      <c r="O1040" s="24" t="str">
        <f t="shared" si="84"/>
        <v>BASILIC Fin Vert</v>
      </c>
      <c r="P1040" s="54">
        <v>1040</v>
      </c>
      <c r="Q1040" s="54">
        <v>4</v>
      </c>
      <c r="R1040" s="20">
        <f t="shared" si="81"/>
        <v>0</v>
      </c>
      <c r="S1040" s="20">
        <f t="shared" si="82"/>
        <v>0</v>
      </c>
      <c r="T1040" s="20">
        <f t="shared" si="83"/>
        <v>0</v>
      </c>
      <c r="U1040" s="241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304"/>
      <c r="AG1040" s="304"/>
      <c r="AH1040" s="44"/>
      <c r="AI1040" s="44"/>
      <c r="AJ1040" s="304"/>
      <c r="AK1040" s="30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14"/>
      <c r="BV1040" s="14"/>
      <c r="BW1040" s="14"/>
      <c r="BX1040" s="14"/>
      <c r="BY1040" s="14"/>
      <c r="BZ1040" s="14"/>
      <c r="CA1040" s="14"/>
      <c r="CB1040" s="14"/>
    </row>
    <row r="1041" spans="1:80" ht="20.100000000000001" customHeight="1" x14ac:dyDescent="0.25">
      <c r="A1041" s="125">
        <v>12295</v>
      </c>
      <c r="B1041" s="126" t="s">
        <v>878</v>
      </c>
      <c r="C1041" s="126" t="s">
        <v>1460</v>
      </c>
      <c r="D1041" s="126"/>
      <c r="E1041" s="127" t="s">
        <v>208</v>
      </c>
      <c r="F1041" s="127" t="s">
        <v>121</v>
      </c>
      <c r="G1041" s="128">
        <v>30</v>
      </c>
      <c r="H1041" s="128">
        <v>4</v>
      </c>
      <c r="I1041" s="127" t="s">
        <v>439</v>
      </c>
      <c r="J1041" s="129"/>
      <c r="K1041" s="126" t="s">
        <v>784</v>
      </c>
      <c r="L1041" s="126" t="s">
        <v>132</v>
      </c>
      <c r="M1041" s="126"/>
      <c r="N1041" s="126" t="s">
        <v>125</v>
      </c>
      <c r="O1041" s="126" t="str">
        <f t="shared" si="84"/>
        <v>BASILIC Grand Vert Prospera</v>
      </c>
      <c r="P1041" s="130">
        <v>1041</v>
      </c>
      <c r="Q1041" s="130">
        <v>4</v>
      </c>
      <c r="R1041" s="20">
        <f t="shared" si="81"/>
        <v>0</v>
      </c>
      <c r="S1041" s="20">
        <f t="shared" si="82"/>
        <v>0</v>
      </c>
      <c r="T1041" s="20">
        <f t="shared" si="83"/>
        <v>0</v>
      </c>
      <c r="U1041" s="242"/>
      <c r="V1041" s="158"/>
      <c r="W1041" s="158"/>
      <c r="X1041" s="158"/>
      <c r="Y1041" s="158"/>
      <c r="Z1041" s="158"/>
      <c r="AA1041" s="158"/>
      <c r="AB1041" s="158"/>
      <c r="AC1041" s="158"/>
      <c r="AD1041" s="158"/>
      <c r="AE1041" s="158"/>
      <c r="AF1041" s="304"/>
      <c r="AG1041" s="304"/>
      <c r="AH1041" s="158"/>
      <c r="AI1041" s="158"/>
      <c r="AJ1041" s="304"/>
      <c r="AK1041" s="304"/>
      <c r="AL1041" s="158"/>
      <c r="AM1041" s="158"/>
      <c r="AN1041" s="158"/>
      <c r="AO1041" s="158"/>
      <c r="AP1041" s="158"/>
      <c r="AQ1041" s="158"/>
      <c r="AR1041" s="158"/>
      <c r="AS1041" s="158"/>
      <c r="AT1041" s="158"/>
      <c r="AU1041" s="158"/>
      <c r="AV1041" s="158"/>
      <c r="AW1041" s="158"/>
      <c r="AX1041" s="158"/>
      <c r="AY1041" s="158"/>
      <c r="AZ1041" s="158"/>
      <c r="BA1041" s="158"/>
      <c r="BB1041" s="158"/>
      <c r="BC1041" s="158"/>
      <c r="BD1041" s="158"/>
      <c r="BE1041" s="158"/>
      <c r="BF1041" s="158"/>
      <c r="BG1041" s="158"/>
      <c r="BH1041" s="158"/>
      <c r="BI1041" s="158"/>
      <c r="BJ1041" s="158"/>
      <c r="BK1041" s="158"/>
      <c r="BL1041" s="158"/>
      <c r="BM1041" s="158"/>
      <c r="BN1041" s="158"/>
      <c r="BO1041" s="158"/>
      <c r="BP1041" s="158"/>
      <c r="BQ1041" s="158"/>
      <c r="BR1041" s="158"/>
      <c r="BS1041" s="158"/>
      <c r="BT1041" s="158"/>
      <c r="BU1041" s="14"/>
      <c r="BV1041" s="14"/>
      <c r="BW1041" s="14"/>
      <c r="BX1041" s="14"/>
      <c r="BY1041" s="14"/>
      <c r="BZ1041" s="14"/>
      <c r="CA1041" s="14"/>
      <c r="CB1041" s="14"/>
    </row>
    <row r="1042" spans="1:80" ht="20.100000000000001" customHeight="1" x14ac:dyDescent="0.25">
      <c r="A1042" s="23">
        <v>13282</v>
      </c>
      <c r="B1042" s="24" t="s">
        <v>878</v>
      </c>
      <c r="C1042" s="24" t="s">
        <v>1461</v>
      </c>
      <c r="D1042" s="24"/>
      <c r="E1042" s="66" t="s">
        <v>120</v>
      </c>
      <c r="F1042" s="66" t="s">
        <v>121</v>
      </c>
      <c r="G1042" s="64">
        <v>30</v>
      </c>
      <c r="H1042" s="64">
        <v>4</v>
      </c>
      <c r="I1042" s="66" t="s">
        <v>176</v>
      </c>
      <c r="J1042" s="72"/>
      <c r="K1042" s="24" t="s">
        <v>784</v>
      </c>
      <c r="L1042" s="24" t="s">
        <v>136</v>
      </c>
      <c r="M1042" s="24"/>
      <c r="N1042" s="24" t="s">
        <v>125</v>
      </c>
      <c r="O1042" s="24" t="str">
        <f t="shared" si="84"/>
        <v>BASILIC Magic Mountain</v>
      </c>
      <c r="P1042" s="54">
        <v>1042</v>
      </c>
      <c r="Q1042" s="54">
        <v>4</v>
      </c>
      <c r="R1042" s="20">
        <f t="shared" si="81"/>
        <v>0</v>
      </c>
      <c r="S1042" s="20">
        <f t="shared" si="82"/>
        <v>0</v>
      </c>
      <c r="T1042" s="20">
        <f t="shared" si="83"/>
        <v>0</v>
      </c>
      <c r="U1042" s="241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304"/>
      <c r="AG1042" s="304"/>
      <c r="AH1042" s="44"/>
      <c r="AI1042" s="44"/>
      <c r="AJ1042" s="304"/>
      <c r="AK1042" s="30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14"/>
      <c r="BV1042" s="14"/>
      <c r="BW1042" s="14"/>
      <c r="BX1042" s="14"/>
      <c r="BY1042" s="14"/>
      <c r="BZ1042" s="14"/>
      <c r="CA1042" s="14"/>
      <c r="CB1042" s="14"/>
    </row>
    <row r="1043" spans="1:80" ht="20.100000000000001" customHeight="1" x14ac:dyDescent="0.25">
      <c r="A1043" s="125">
        <v>26022</v>
      </c>
      <c r="B1043" s="126" t="s">
        <v>878</v>
      </c>
      <c r="C1043" s="126" t="s">
        <v>879</v>
      </c>
      <c r="D1043" s="126"/>
      <c r="E1043" s="127" t="s">
        <v>120</v>
      </c>
      <c r="F1043" s="127" t="s">
        <v>121</v>
      </c>
      <c r="G1043" s="128">
        <v>30</v>
      </c>
      <c r="H1043" s="128">
        <v>4</v>
      </c>
      <c r="I1043" s="127" t="s">
        <v>176</v>
      </c>
      <c r="J1043" s="129"/>
      <c r="K1043" s="126" t="s">
        <v>784</v>
      </c>
      <c r="L1043" s="126" t="s">
        <v>136</v>
      </c>
      <c r="M1043" s="126"/>
      <c r="N1043" s="126" t="s">
        <v>125</v>
      </c>
      <c r="O1043" s="126" t="str">
        <f t="shared" si="84"/>
        <v>BASILIC Magic White</v>
      </c>
      <c r="P1043" s="130">
        <v>1043</v>
      </c>
      <c r="Q1043" s="130">
        <v>4</v>
      </c>
      <c r="R1043" s="20">
        <f t="shared" ref="R1043:R1107" si="85">IF(INT(S1043)*10=S1043*10,,"ERREUR")</f>
        <v>0</v>
      </c>
      <c r="S1043" s="20">
        <f t="shared" ref="S1043:S1107" si="86">T1043/G1043</f>
        <v>0</v>
      </c>
      <c r="T1043" s="20">
        <f t="shared" ref="T1043:T1107" si="87">SUM(U1043:BT1043)</f>
        <v>0</v>
      </c>
      <c r="U1043" s="242"/>
      <c r="V1043" s="158"/>
      <c r="W1043" s="158"/>
      <c r="X1043" s="158"/>
      <c r="Y1043" s="158"/>
      <c r="Z1043" s="158"/>
      <c r="AA1043" s="158"/>
      <c r="AB1043" s="158"/>
      <c r="AC1043" s="158"/>
      <c r="AD1043" s="158"/>
      <c r="AE1043" s="158"/>
      <c r="AF1043" s="304"/>
      <c r="AG1043" s="304"/>
      <c r="AH1043" s="158"/>
      <c r="AI1043" s="158"/>
      <c r="AJ1043" s="304"/>
      <c r="AK1043" s="304"/>
      <c r="AL1043" s="158"/>
      <c r="AM1043" s="158"/>
      <c r="AN1043" s="158"/>
      <c r="AO1043" s="158"/>
      <c r="AP1043" s="158"/>
      <c r="AQ1043" s="158"/>
      <c r="AR1043" s="158"/>
      <c r="AS1043" s="158"/>
      <c r="AT1043" s="158"/>
      <c r="AU1043" s="158"/>
      <c r="AV1043" s="158"/>
      <c r="AW1043" s="158"/>
      <c r="AX1043" s="158"/>
      <c r="AY1043" s="158"/>
      <c r="AZ1043" s="158"/>
      <c r="BA1043" s="158"/>
      <c r="BB1043" s="158"/>
      <c r="BC1043" s="158"/>
      <c r="BD1043" s="158"/>
      <c r="BE1043" s="158"/>
      <c r="BF1043" s="158"/>
      <c r="BG1043" s="158"/>
      <c r="BH1043" s="158"/>
      <c r="BI1043" s="158"/>
      <c r="BJ1043" s="158"/>
      <c r="BK1043" s="158"/>
      <c r="BL1043" s="158"/>
      <c r="BM1043" s="158"/>
      <c r="BN1043" s="158"/>
      <c r="BO1043" s="158"/>
      <c r="BP1043" s="158"/>
      <c r="BQ1043" s="158"/>
      <c r="BR1043" s="158"/>
      <c r="BS1043" s="158"/>
      <c r="BT1043" s="158"/>
      <c r="BU1043" s="14"/>
      <c r="BV1043" s="14"/>
      <c r="BW1043" s="14"/>
      <c r="BX1043" s="14"/>
      <c r="BY1043" s="14"/>
      <c r="BZ1043" s="14"/>
      <c r="CA1043" s="14"/>
      <c r="CB1043" s="14"/>
    </row>
    <row r="1044" spans="1:80" ht="20.100000000000001" customHeight="1" x14ac:dyDescent="0.25">
      <c r="A1044" s="25">
        <v>12836</v>
      </c>
      <c r="B1044" s="24" t="s">
        <v>878</v>
      </c>
      <c r="C1044" s="24" t="s">
        <v>880</v>
      </c>
      <c r="D1044" s="24"/>
      <c r="E1044" s="66" t="s">
        <v>208</v>
      </c>
      <c r="F1044" s="66" t="s">
        <v>121</v>
      </c>
      <c r="G1044" s="64">
        <v>30</v>
      </c>
      <c r="H1044" s="64">
        <v>3</v>
      </c>
      <c r="I1044" s="66" t="s">
        <v>439</v>
      </c>
      <c r="J1044" s="72"/>
      <c r="K1044" s="24" t="s">
        <v>784</v>
      </c>
      <c r="L1044" s="24" t="s">
        <v>132</v>
      </c>
      <c r="M1044" s="24"/>
      <c r="N1044" s="24" t="s">
        <v>125</v>
      </c>
      <c r="O1044" s="24" t="str">
        <f t="shared" si="84"/>
        <v>BASILIC Marseillais</v>
      </c>
      <c r="P1044" s="54">
        <v>1044</v>
      </c>
      <c r="Q1044" s="54">
        <v>3</v>
      </c>
      <c r="R1044" s="20">
        <f t="shared" si="85"/>
        <v>0</v>
      </c>
      <c r="S1044" s="20">
        <f t="shared" si="86"/>
        <v>0</v>
      </c>
      <c r="T1044" s="20">
        <f t="shared" si="87"/>
        <v>0</v>
      </c>
      <c r="U1044" s="241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304"/>
      <c r="AG1044" s="304"/>
      <c r="AH1044" s="44"/>
      <c r="AI1044" s="44"/>
      <c r="AJ1044" s="304"/>
      <c r="AK1044" s="30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14"/>
      <c r="BV1044" s="14"/>
      <c r="BW1044" s="14"/>
      <c r="BX1044" s="14"/>
      <c r="BY1044" s="14"/>
      <c r="BZ1044" s="14"/>
      <c r="CA1044" s="14"/>
      <c r="CB1044" s="14"/>
    </row>
    <row r="1045" spans="1:80" ht="20.100000000000001" customHeight="1" x14ac:dyDescent="0.25">
      <c r="A1045" s="125">
        <v>26834</v>
      </c>
      <c r="B1045" s="126" t="s">
        <v>878</v>
      </c>
      <c r="C1045" s="126" t="s">
        <v>1673</v>
      </c>
      <c r="D1045" s="126"/>
      <c r="E1045" s="127" t="s">
        <v>208</v>
      </c>
      <c r="F1045" s="127" t="s">
        <v>121</v>
      </c>
      <c r="G1045" s="128">
        <v>30</v>
      </c>
      <c r="H1045" s="128">
        <v>3</v>
      </c>
      <c r="I1045" s="127" t="s">
        <v>439</v>
      </c>
      <c r="J1045" s="129"/>
      <c r="K1045" s="126" t="s">
        <v>784</v>
      </c>
      <c r="L1045" s="126" t="s">
        <v>132</v>
      </c>
      <c r="M1045" s="126"/>
      <c r="N1045" s="126" t="s">
        <v>125</v>
      </c>
      <c r="O1045" s="126" t="str">
        <f t="shared" si="84"/>
        <v>BASILIC Rouge Prospera</v>
      </c>
      <c r="P1045" s="130">
        <v>1045</v>
      </c>
      <c r="Q1045" s="130">
        <v>3</v>
      </c>
      <c r="R1045" s="20">
        <f t="shared" si="85"/>
        <v>0</v>
      </c>
      <c r="S1045" s="20">
        <f t="shared" si="86"/>
        <v>0</v>
      </c>
      <c r="T1045" s="20">
        <f t="shared" si="87"/>
        <v>0</v>
      </c>
      <c r="U1045" s="242"/>
      <c r="V1045" s="158"/>
      <c r="W1045" s="158"/>
      <c r="X1045" s="158"/>
      <c r="Y1045" s="158"/>
      <c r="Z1045" s="158"/>
      <c r="AA1045" s="158"/>
      <c r="AB1045" s="158"/>
      <c r="AC1045" s="158"/>
      <c r="AD1045" s="158"/>
      <c r="AE1045" s="158"/>
      <c r="AF1045" s="304"/>
      <c r="AG1045" s="304"/>
      <c r="AH1045" s="158"/>
      <c r="AI1045" s="158"/>
      <c r="AJ1045" s="304"/>
      <c r="AK1045" s="304"/>
      <c r="AL1045" s="158"/>
      <c r="AM1045" s="158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4"/>
      <c r="BV1045" s="14"/>
      <c r="BW1045" s="14"/>
      <c r="BX1045" s="14"/>
      <c r="BY1045" s="14"/>
      <c r="BZ1045" s="14"/>
      <c r="CA1045" s="14"/>
      <c r="CB1045" s="14"/>
    </row>
    <row r="1046" spans="1:80" ht="20.100000000000001" customHeight="1" x14ac:dyDescent="0.25">
      <c r="A1046" s="23">
        <v>12837</v>
      </c>
      <c r="B1046" s="24" t="s">
        <v>837</v>
      </c>
      <c r="C1046" s="24" t="s">
        <v>838</v>
      </c>
      <c r="D1046" s="24"/>
      <c r="E1046" s="66" t="s">
        <v>208</v>
      </c>
      <c r="F1046" s="66" t="s">
        <v>121</v>
      </c>
      <c r="G1046" s="64">
        <v>30</v>
      </c>
      <c r="H1046" s="64">
        <v>5</v>
      </c>
      <c r="I1046" s="66" t="s">
        <v>319</v>
      </c>
      <c r="J1046" s="72"/>
      <c r="K1046" s="24" t="s">
        <v>784</v>
      </c>
      <c r="L1046" s="24" t="s">
        <v>347</v>
      </c>
      <c r="M1046" s="24"/>
      <c r="N1046" s="24" t="s">
        <v>125</v>
      </c>
      <c r="O1046" s="24" t="str">
        <f t="shared" si="84"/>
        <v>BOURRACHE Officinale</v>
      </c>
      <c r="P1046" s="54">
        <v>1046</v>
      </c>
      <c r="Q1046" s="54">
        <v>5</v>
      </c>
      <c r="R1046" s="20">
        <f t="shared" si="85"/>
        <v>0</v>
      </c>
      <c r="S1046" s="20">
        <f t="shared" si="86"/>
        <v>0</v>
      </c>
      <c r="T1046" s="20">
        <f t="shared" si="87"/>
        <v>0</v>
      </c>
      <c r="U1046" s="241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304"/>
      <c r="AG1046" s="304"/>
      <c r="AH1046" s="44"/>
      <c r="AI1046" s="44"/>
      <c r="AJ1046" s="304"/>
      <c r="AK1046" s="30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14"/>
      <c r="BV1046" s="14"/>
      <c r="BW1046" s="14"/>
      <c r="BX1046" s="14"/>
      <c r="BY1046" s="14"/>
      <c r="BZ1046" s="14"/>
      <c r="CA1046" s="14"/>
      <c r="CB1046" s="14"/>
    </row>
    <row r="1047" spans="1:80" ht="20.100000000000001" customHeight="1" x14ac:dyDescent="0.25">
      <c r="A1047" s="125">
        <v>12296</v>
      </c>
      <c r="B1047" s="126" t="s">
        <v>2271</v>
      </c>
      <c r="C1047" s="126" t="s">
        <v>881</v>
      </c>
      <c r="D1047" s="126"/>
      <c r="E1047" s="127" t="s">
        <v>208</v>
      </c>
      <c r="F1047" s="127" t="s">
        <v>121</v>
      </c>
      <c r="G1047" s="128">
        <v>30</v>
      </c>
      <c r="H1047" s="128">
        <v>8</v>
      </c>
      <c r="I1047" s="127" t="s">
        <v>461</v>
      </c>
      <c r="J1047" s="129"/>
      <c r="K1047" s="126" t="s">
        <v>784</v>
      </c>
      <c r="L1047" s="126" t="s">
        <v>347</v>
      </c>
      <c r="M1047" s="126"/>
      <c r="N1047" s="126" t="s">
        <v>125</v>
      </c>
      <c r="O1047" s="126" t="str">
        <f t="shared" si="84"/>
        <v>CELERI A COUPER Per-cel</v>
      </c>
      <c r="P1047" s="130">
        <v>1047</v>
      </c>
      <c r="Q1047" s="130">
        <v>8</v>
      </c>
      <c r="R1047" s="20">
        <f t="shared" si="85"/>
        <v>0</v>
      </c>
      <c r="S1047" s="20">
        <f t="shared" si="86"/>
        <v>0</v>
      </c>
      <c r="T1047" s="20">
        <f t="shared" si="87"/>
        <v>0</v>
      </c>
      <c r="U1047" s="242"/>
      <c r="V1047" s="158"/>
      <c r="W1047" s="158"/>
      <c r="X1047" s="158"/>
      <c r="Y1047" s="158"/>
      <c r="Z1047" s="158"/>
      <c r="AA1047" s="158"/>
      <c r="AB1047" s="158"/>
      <c r="AC1047" s="158"/>
      <c r="AD1047" s="158"/>
      <c r="AE1047" s="158"/>
      <c r="AF1047" s="304"/>
      <c r="AG1047" s="304"/>
      <c r="AH1047" s="158"/>
      <c r="AI1047" s="158"/>
      <c r="AJ1047" s="304"/>
      <c r="AK1047" s="304"/>
      <c r="AL1047" s="158"/>
      <c r="AM1047" s="158"/>
      <c r="AN1047" s="158"/>
      <c r="AO1047" s="158"/>
      <c r="AP1047" s="158"/>
      <c r="AQ1047" s="158"/>
      <c r="AR1047" s="158"/>
      <c r="AS1047" s="158"/>
      <c r="AT1047" s="158"/>
      <c r="AU1047" s="158"/>
      <c r="AV1047" s="158"/>
      <c r="AW1047" s="158"/>
      <c r="AX1047" s="158"/>
      <c r="AY1047" s="158"/>
      <c r="AZ1047" s="158"/>
      <c r="BA1047" s="158"/>
      <c r="BB1047" s="158"/>
      <c r="BC1047" s="158"/>
      <c r="BD1047" s="158"/>
      <c r="BE1047" s="158"/>
      <c r="BF1047" s="158"/>
      <c r="BG1047" s="158"/>
      <c r="BH1047" s="158"/>
      <c r="BI1047" s="158"/>
      <c r="BJ1047" s="158"/>
      <c r="BK1047" s="158"/>
      <c r="BL1047" s="158"/>
      <c r="BM1047" s="158"/>
      <c r="BN1047" s="158"/>
      <c r="BO1047" s="158"/>
      <c r="BP1047" s="158"/>
      <c r="BQ1047" s="158"/>
      <c r="BR1047" s="158"/>
      <c r="BS1047" s="158"/>
      <c r="BT1047" s="158"/>
      <c r="BU1047" s="14"/>
      <c r="BV1047" s="14"/>
      <c r="BW1047" s="14"/>
      <c r="BX1047" s="14"/>
      <c r="BY1047" s="14"/>
      <c r="BZ1047" s="14"/>
      <c r="CA1047" s="14"/>
      <c r="CB1047" s="14"/>
    </row>
    <row r="1048" spans="1:80" ht="20.100000000000001" customHeight="1" x14ac:dyDescent="0.25">
      <c r="A1048" s="23">
        <v>12297</v>
      </c>
      <c r="B1048" s="24" t="s">
        <v>882</v>
      </c>
      <c r="C1048" s="24" t="s">
        <v>883</v>
      </c>
      <c r="D1048" s="24"/>
      <c r="E1048" s="66" t="s">
        <v>208</v>
      </c>
      <c r="F1048" s="66" t="s">
        <v>121</v>
      </c>
      <c r="G1048" s="64">
        <v>30</v>
      </c>
      <c r="H1048" s="64">
        <v>5</v>
      </c>
      <c r="I1048" s="66" t="s">
        <v>461</v>
      </c>
      <c r="J1048" s="72"/>
      <c r="K1048" s="24" t="s">
        <v>784</v>
      </c>
      <c r="L1048" s="24" t="s">
        <v>347</v>
      </c>
      <c r="M1048" s="24"/>
      <c r="N1048" s="24" t="s">
        <v>125</v>
      </c>
      <c r="O1048" s="24" t="str">
        <f t="shared" si="84"/>
        <v>CERFEUIL Commun</v>
      </c>
      <c r="P1048" s="54">
        <v>1048</v>
      </c>
      <c r="Q1048" s="54">
        <v>5</v>
      </c>
      <c r="R1048" s="20">
        <f t="shared" si="85"/>
        <v>0</v>
      </c>
      <c r="S1048" s="20">
        <f t="shared" si="86"/>
        <v>0</v>
      </c>
      <c r="T1048" s="20">
        <f t="shared" si="87"/>
        <v>0</v>
      </c>
      <c r="U1048" s="241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304"/>
      <c r="AG1048" s="304"/>
      <c r="AH1048" s="44"/>
      <c r="AI1048" s="44"/>
      <c r="AJ1048" s="304"/>
      <c r="AK1048" s="30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14"/>
      <c r="BV1048" s="14"/>
      <c r="BW1048" s="14"/>
      <c r="BX1048" s="14"/>
      <c r="BY1048" s="14"/>
      <c r="BZ1048" s="14"/>
      <c r="CA1048" s="14"/>
      <c r="CB1048" s="14"/>
    </row>
    <row r="1049" spans="1:80" ht="20.100000000000001" customHeight="1" x14ac:dyDescent="0.25">
      <c r="A1049" s="125">
        <v>22867</v>
      </c>
      <c r="B1049" s="126" t="s">
        <v>884</v>
      </c>
      <c r="C1049" s="126" t="s">
        <v>1462</v>
      </c>
      <c r="D1049" s="126"/>
      <c r="E1049" s="127" t="s">
        <v>208</v>
      </c>
      <c r="F1049" s="127" t="s">
        <v>121</v>
      </c>
      <c r="G1049" s="128">
        <v>30</v>
      </c>
      <c r="H1049" s="128">
        <v>6</v>
      </c>
      <c r="I1049" s="127" t="s">
        <v>439</v>
      </c>
      <c r="J1049" s="129"/>
      <c r="K1049" s="126" t="s">
        <v>784</v>
      </c>
      <c r="L1049" s="126" t="s">
        <v>347</v>
      </c>
      <c r="M1049" s="126"/>
      <c r="N1049" s="126" t="s">
        <v>125</v>
      </c>
      <c r="O1049" s="126" t="str">
        <f t="shared" si="84"/>
        <v>CIBOULAIL Allium tuberosum - Ciboulette de Chine</v>
      </c>
      <c r="P1049" s="130">
        <v>1049</v>
      </c>
      <c r="Q1049" s="130">
        <v>6</v>
      </c>
      <c r="R1049" s="20">
        <f t="shared" si="85"/>
        <v>0</v>
      </c>
      <c r="S1049" s="20">
        <f t="shared" si="86"/>
        <v>0</v>
      </c>
      <c r="T1049" s="20">
        <f t="shared" si="87"/>
        <v>0</v>
      </c>
      <c r="U1049" s="242"/>
      <c r="V1049" s="158"/>
      <c r="W1049" s="158"/>
      <c r="X1049" s="158"/>
      <c r="Y1049" s="158"/>
      <c r="Z1049" s="158"/>
      <c r="AA1049" s="158"/>
      <c r="AB1049" s="158"/>
      <c r="AC1049" s="158"/>
      <c r="AD1049" s="158"/>
      <c r="AE1049" s="158"/>
      <c r="AF1049" s="304"/>
      <c r="AG1049" s="304"/>
      <c r="AH1049" s="158"/>
      <c r="AI1049" s="158"/>
      <c r="AJ1049" s="304"/>
      <c r="AK1049" s="304"/>
      <c r="AL1049" s="158"/>
      <c r="AM1049" s="158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4"/>
      <c r="BV1049" s="14"/>
      <c r="BW1049" s="14"/>
      <c r="BX1049" s="14"/>
      <c r="BY1049" s="14"/>
      <c r="BZ1049" s="14"/>
      <c r="CA1049" s="14"/>
      <c r="CB1049" s="14"/>
    </row>
    <row r="1050" spans="1:80" ht="20.100000000000001" customHeight="1" x14ac:dyDescent="0.25">
      <c r="A1050" s="23">
        <v>13283</v>
      </c>
      <c r="B1050" s="24" t="s">
        <v>885</v>
      </c>
      <c r="C1050" s="24" t="s">
        <v>309</v>
      </c>
      <c r="D1050" s="24"/>
      <c r="E1050" s="66" t="s">
        <v>208</v>
      </c>
      <c r="F1050" s="66" t="s">
        <v>121</v>
      </c>
      <c r="G1050" s="64">
        <v>30</v>
      </c>
      <c r="H1050" s="64">
        <v>6</v>
      </c>
      <c r="I1050" s="66" t="s">
        <v>439</v>
      </c>
      <c r="J1050" s="72"/>
      <c r="K1050" s="24" t="s">
        <v>784</v>
      </c>
      <c r="L1050" s="24" t="s">
        <v>347</v>
      </c>
      <c r="M1050" s="24"/>
      <c r="N1050" s="24" t="s">
        <v>125</v>
      </c>
      <c r="O1050" s="24" t="str">
        <f t="shared" si="84"/>
        <v>CIBOULE Rouge</v>
      </c>
      <c r="P1050" s="54">
        <v>1050</v>
      </c>
      <c r="Q1050" s="54">
        <v>6</v>
      </c>
      <c r="R1050" s="20">
        <f t="shared" si="85"/>
        <v>0</v>
      </c>
      <c r="S1050" s="20">
        <f t="shared" si="86"/>
        <v>0</v>
      </c>
      <c r="T1050" s="20">
        <f t="shared" si="87"/>
        <v>0</v>
      </c>
      <c r="U1050" s="241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304"/>
      <c r="AG1050" s="304"/>
      <c r="AH1050" s="44"/>
      <c r="AI1050" s="44"/>
      <c r="AJ1050" s="304"/>
      <c r="AK1050" s="30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14"/>
      <c r="BV1050" s="14"/>
      <c r="BW1050" s="14"/>
      <c r="BX1050" s="14"/>
      <c r="BY1050" s="14"/>
      <c r="BZ1050" s="14"/>
      <c r="CA1050" s="14"/>
      <c r="CB1050" s="14"/>
    </row>
    <row r="1051" spans="1:80" ht="20.100000000000001" customHeight="1" x14ac:dyDescent="0.25">
      <c r="A1051" s="125">
        <v>12298</v>
      </c>
      <c r="B1051" s="126" t="s">
        <v>886</v>
      </c>
      <c r="C1051" s="126" t="s">
        <v>887</v>
      </c>
      <c r="D1051" s="126"/>
      <c r="E1051" s="127" t="s">
        <v>208</v>
      </c>
      <c r="F1051" s="127" t="s">
        <v>121</v>
      </c>
      <c r="G1051" s="128">
        <v>30</v>
      </c>
      <c r="H1051" s="128">
        <v>6</v>
      </c>
      <c r="I1051" s="127" t="s">
        <v>439</v>
      </c>
      <c r="J1051" s="129"/>
      <c r="K1051" s="126" t="s">
        <v>784</v>
      </c>
      <c r="L1051" s="126" t="s">
        <v>347</v>
      </c>
      <c r="M1051" s="126"/>
      <c r="N1051" s="126" t="s">
        <v>125</v>
      </c>
      <c r="O1051" s="126" t="str">
        <f t="shared" si="84"/>
        <v>CIBOULETTE Commune</v>
      </c>
      <c r="P1051" s="130">
        <v>1051</v>
      </c>
      <c r="Q1051" s="130">
        <v>6</v>
      </c>
      <c r="R1051" s="20">
        <f t="shared" si="85"/>
        <v>0</v>
      </c>
      <c r="S1051" s="20">
        <f t="shared" si="86"/>
        <v>0</v>
      </c>
      <c r="T1051" s="20">
        <f t="shared" si="87"/>
        <v>0</v>
      </c>
      <c r="U1051" s="242"/>
      <c r="V1051" s="158"/>
      <c r="W1051" s="158"/>
      <c r="X1051" s="158"/>
      <c r="Y1051" s="158"/>
      <c r="Z1051" s="158"/>
      <c r="AA1051" s="158"/>
      <c r="AB1051" s="158"/>
      <c r="AC1051" s="158"/>
      <c r="AD1051" s="158"/>
      <c r="AE1051" s="158"/>
      <c r="AF1051" s="304"/>
      <c r="AG1051" s="304"/>
      <c r="AH1051" s="158"/>
      <c r="AI1051" s="158"/>
      <c r="AJ1051" s="304"/>
      <c r="AK1051" s="304"/>
      <c r="AL1051" s="158"/>
      <c r="AM1051" s="158"/>
      <c r="AN1051" s="158"/>
      <c r="AO1051" s="158"/>
      <c r="AP1051" s="158"/>
      <c r="AQ1051" s="158"/>
      <c r="AR1051" s="158"/>
      <c r="AS1051" s="158"/>
      <c r="AT1051" s="158"/>
      <c r="AU1051" s="158"/>
      <c r="AV1051" s="158"/>
      <c r="AW1051" s="158"/>
      <c r="AX1051" s="158"/>
      <c r="AY1051" s="158"/>
      <c r="AZ1051" s="158"/>
      <c r="BA1051" s="158"/>
      <c r="BB1051" s="158"/>
      <c r="BC1051" s="158"/>
      <c r="BD1051" s="158"/>
      <c r="BE1051" s="158"/>
      <c r="BF1051" s="158"/>
      <c r="BG1051" s="158"/>
      <c r="BH1051" s="158"/>
      <c r="BI1051" s="158"/>
      <c r="BJ1051" s="158"/>
      <c r="BK1051" s="158"/>
      <c r="BL1051" s="158"/>
      <c r="BM1051" s="158"/>
      <c r="BN1051" s="158"/>
      <c r="BO1051" s="158"/>
      <c r="BP1051" s="158"/>
      <c r="BQ1051" s="158"/>
      <c r="BR1051" s="158"/>
      <c r="BS1051" s="158"/>
      <c r="BT1051" s="158"/>
      <c r="BU1051" s="14"/>
      <c r="BV1051" s="14"/>
      <c r="BW1051" s="14"/>
      <c r="BX1051" s="14"/>
      <c r="BY1051" s="14"/>
      <c r="BZ1051" s="14"/>
      <c r="CA1051" s="14"/>
      <c r="CB1051" s="14"/>
    </row>
    <row r="1052" spans="1:80" ht="20.100000000000001" customHeight="1" x14ac:dyDescent="0.25">
      <c r="A1052" s="23">
        <v>12829</v>
      </c>
      <c r="B1052" s="24" t="s">
        <v>888</v>
      </c>
      <c r="C1052" s="24" t="s">
        <v>1455</v>
      </c>
      <c r="D1052" s="24" t="s">
        <v>1670</v>
      </c>
      <c r="E1052" s="66" t="s">
        <v>208</v>
      </c>
      <c r="F1052" s="66" t="s">
        <v>121</v>
      </c>
      <c r="G1052" s="64">
        <v>30</v>
      </c>
      <c r="H1052" s="64">
        <v>5</v>
      </c>
      <c r="I1052" s="66" t="s">
        <v>122</v>
      </c>
      <c r="J1052" s="72"/>
      <c r="K1052" s="24" t="s">
        <v>784</v>
      </c>
      <c r="L1052" s="24" t="s">
        <v>132</v>
      </c>
      <c r="M1052" s="24"/>
      <c r="N1052" s="24" t="s">
        <v>125</v>
      </c>
      <c r="O1052" s="24" t="str">
        <f t="shared" si="84"/>
        <v>CITRONNELLE DE MADAGASCAR Cymbopogon flexuosus</v>
      </c>
      <c r="P1052" s="54">
        <v>1052</v>
      </c>
      <c r="Q1052" s="54">
        <v>5</v>
      </c>
      <c r="R1052" s="20">
        <f t="shared" si="85"/>
        <v>0</v>
      </c>
      <c r="S1052" s="20">
        <f t="shared" si="86"/>
        <v>0</v>
      </c>
      <c r="T1052" s="20">
        <f t="shared" si="87"/>
        <v>0</v>
      </c>
      <c r="U1052" s="303"/>
      <c r="V1052" s="304"/>
      <c r="W1052" s="304"/>
      <c r="X1052" s="304"/>
      <c r="Y1052" s="304"/>
      <c r="Z1052" s="304"/>
      <c r="AA1052" s="304"/>
      <c r="AB1052" s="304"/>
      <c r="AC1052" s="304"/>
      <c r="AD1052" s="304"/>
      <c r="AE1052" s="304"/>
      <c r="AF1052" s="304"/>
      <c r="AG1052" s="304"/>
      <c r="AH1052" s="304"/>
      <c r="AI1052" s="304"/>
      <c r="AJ1052" s="304"/>
      <c r="AK1052" s="304"/>
      <c r="AL1052" s="304"/>
      <c r="AM1052" s="304"/>
      <c r="AN1052" s="304"/>
      <c r="AO1052" s="304"/>
      <c r="AP1052" s="304"/>
      <c r="AQ1052" s="30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14"/>
      <c r="BV1052" s="14"/>
      <c r="BW1052" s="14"/>
      <c r="BX1052" s="14"/>
      <c r="BY1052" s="14"/>
      <c r="BZ1052" s="14"/>
      <c r="CA1052" s="14"/>
      <c r="CB1052" s="14"/>
    </row>
    <row r="1053" spans="1:80" ht="20.100000000000001" customHeight="1" x14ac:dyDescent="0.25">
      <c r="A1053" s="114">
        <v>25217</v>
      </c>
      <c r="B1053" s="115" t="s">
        <v>888</v>
      </c>
      <c r="C1053" s="115" t="s">
        <v>889</v>
      </c>
      <c r="D1053" s="115" t="s">
        <v>1647</v>
      </c>
      <c r="E1053" s="116" t="s">
        <v>120</v>
      </c>
      <c r="F1053" s="116" t="s">
        <v>160</v>
      </c>
      <c r="G1053" s="117">
        <v>40</v>
      </c>
      <c r="H1053" s="117">
        <v>5</v>
      </c>
      <c r="I1053" s="116" t="s">
        <v>171</v>
      </c>
      <c r="J1053" s="118"/>
      <c r="K1053" s="115" t="s">
        <v>784</v>
      </c>
      <c r="L1053" s="115" t="s">
        <v>132</v>
      </c>
      <c r="M1053" s="115"/>
      <c r="N1053" s="115" t="s">
        <v>162</v>
      </c>
      <c r="O1053" s="115" t="str">
        <f t="shared" si="84"/>
        <v>CITRONNELLE DE MADAGASCAR Cymbopogon Citratus</v>
      </c>
      <c r="P1053" s="119">
        <v>1053</v>
      </c>
      <c r="Q1053" s="119">
        <v>5</v>
      </c>
      <c r="R1053" s="20">
        <f t="shared" si="85"/>
        <v>0</v>
      </c>
      <c r="S1053" s="20">
        <f t="shared" si="86"/>
        <v>0</v>
      </c>
      <c r="T1053" s="20">
        <f t="shared" si="87"/>
        <v>0</v>
      </c>
      <c r="U1053" s="303"/>
      <c r="V1053" s="304"/>
      <c r="W1053" s="304"/>
      <c r="X1053" s="304"/>
      <c r="Y1053" s="304"/>
      <c r="Z1053" s="304"/>
      <c r="AA1053" s="304"/>
      <c r="AB1053" s="304"/>
      <c r="AC1053" s="304"/>
      <c r="AD1053" s="304"/>
      <c r="AE1053" s="304"/>
      <c r="AF1053" s="304"/>
      <c r="AG1053" s="304"/>
      <c r="AH1053" s="304"/>
      <c r="AI1053" s="304"/>
      <c r="AJ1053" s="304"/>
      <c r="AK1053" s="304"/>
      <c r="AL1053" s="304"/>
      <c r="AM1053" s="304"/>
      <c r="AN1053" s="304"/>
      <c r="AO1053" s="304"/>
      <c r="AP1053" s="304"/>
      <c r="AQ1053" s="304"/>
      <c r="AR1053" s="304"/>
      <c r="AS1053" s="120"/>
      <c r="AT1053" s="120"/>
      <c r="AU1053" s="120"/>
      <c r="AV1053" s="120"/>
      <c r="AW1053" s="120"/>
      <c r="AX1053" s="120"/>
      <c r="AY1053" s="120"/>
      <c r="AZ1053" s="120"/>
      <c r="BA1053" s="120"/>
      <c r="BB1053" s="120"/>
      <c r="BC1053" s="120"/>
      <c r="BD1053" s="120"/>
      <c r="BE1053" s="120"/>
      <c r="BF1053" s="120"/>
      <c r="BG1053" s="120"/>
      <c r="BH1053" s="120"/>
      <c r="BI1053" s="120"/>
      <c r="BJ1053" s="120"/>
      <c r="BK1053" s="120"/>
      <c r="BL1053" s="120"/>
      <c r="BM1053" s="120"/>
      <c r="BN1053" s="120"/>
      <c r="BO1053" s="120"/>
      <c r="BP1053" s="120"/>
      <c r="BQ1053" s="120"/>
      <c r="BR1053" s="120"/>
      <c r="BS1053" s="120"/>
      <c r="BT1053" s="120"/>
      <c r="BU1053" s="14"/>
      <c r="BV1053" s="14"/>
      <c r="BW1053" s="14"/>
      <c r="BX1053" s="14"/>
      <c r="BY1053" s="14"/>
      <c r="BZ1053" s="14"/>
      <c r="CA1053" s="14"/>
      <c r="CB1053" s="14"/>
    </row>
    <row r="1054" spans="1:80" ht="20.100000000000001" customHeight="1" x14ac:dyDescent="0.25">
      <c r="A1054" s="25">
        <v>22868</v>
      </c>
      <c r="B1054" s="24" t="s">
        <v>890</v>
      </c>
      <c r="C1054" s="24" t="s">
        <v>891</v>
      </c>
      <c r="D1054" s="24"/>
      <c r="E1054" s="66" t="s">
        <v>208</v>
      </c>
      <c r="F1054" s="66" t="s">
        <v>121</v>
      </c>
      <c r="G1054" s="64">
        <v>30</v>
      </c>
      <c r="H1054" s="64">
        <v>5</v>
      </c>
      <c r="I1054" s="66" t="s">
        <v>461</v>
      </c>
      <c r="J1054" s="72"/>
      <c r="K1054" s="24" t="s">
        <v>784</v>
      </c>
      <c r="L1054" s="24" t="s">
        <v>347</v>
      </c>
      <c r="M1054" s="24"/>
      <c r="N1054" s="24" t="s">
        <v>125</v>
      </c>
      <c r="O1054" s="24" t="str">
        <f t="shared" si="84"/>
        <v>CORIANDRE Estik</v>
      </c>
      <c r="P1054" s="54">
        <v>1054</v>
      </c>
      <c r="Q1054" s="54">
        <v>5</v>
      </c>
      <c r="R1054" s="20">
        <f t="shared" si="85"/>
        <v>0</v>
      </c>
      <c r="S1054" s="20">
        <f t="shared" si="86"/>
        <v>0</v>
      </c>
      <c r="T1054" s="20">
        <f t="shared" si="87"/>
        <v>0</v>
      </c>
      <c r="U1054" s="241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304"/>
      <c r="AG1054" s="304"/>
      <c r="AH1054" s="44"/>
      <c r="AI1054" s="44"/>
      <c r="AJ1054" s="304"/>
      <c r="AK1054" s="30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14"/>
      <c r="BV1054" s="14"/>
      <c r="BW1054" s="14"/>
      <c r="BX1054" s="14"/>
      <c r="BY1054" s="14"/>
      <c r="BZ1054" s="14"/>
      <c r="CA1054" s="14"/>
      <c r="CB1054" s="14"/>
    </row>
    <row r="1055" spans="1:80" ht="20.100000000000001" customHeight="1" x14ac:dyDescent="0.25">
      <c r="A1055" s="125">
        <v>15051</v>
      </c>
      <c r="B1055" s="126" t="s">
        <v>892</v>
      </c>
      <c r="C1055" s="126" t="s">
        <v>893</v>
      </c>
      <c r="D1055" s="126"/>
      <c r="E1055" s="127" t="s">
        <v>120</v>
      </c>
      <c r="F1055" s="127" t="s">
        <v>121</v>
      </c>
      <c r="G1055" s="128">
        <v>30</v>
      </c>
      <c r="H1055" s="128">
        <v>5</v>
      </c>
      <c r="I1055" s="127" t="s">
        <v>176</v>
      </c>
      <c r="J1055" s="129"/>
      <c r="K1055" s="126" t="s">
        <v>784</v>
      </c>
      <c r="L1055" s="126" t="s">
        <v>347</v>
      </c>
      <c r="M1055" s="126"/>
      <c r="N1055" s="126" t="s">
        <v>125</v>
      </c>
      <c r="O1055" s="126" t="str">
        <f t="shared" si="84"/>
        <v>CORIANDRE VIETNAMIENNE Rau ram</v>
      </c>
      <c r="P1055" s="130">
        <v>1055</v>
      </c>
      <c r="Q1055" s="130">
        <v>5</v>
      </c>
      <c r="R1055" s="20">
        <f t="shared" si="85"/>
        <v>0</v>
      </c>
      <c r="S1055" s="20">
        <f t="shared" si="86"/>
        <v>0</v>
      </c>
      <c r="T1055" s="20">
        <f t="shared" si="87"/>
        <v>0</v>
      </c>
      <c r="U1055" s="242"/>
      <c r="V1055" s="158"/>
      <c r="W1055" s="158"/>
      <c r="X1055" s="158"/>
      <c r="Y1055" s="158"/>
      <c r="Z1055" s="158"/>
      <c r="AA1055" s="158"/>
      <c r="AB1055" s="158"/>
      <c r="AC1055" s="158"/>
      <c r="AD1055" s="158"/>
      <c r="AE1055" s="158"/>
      <c r="AF1055" s="304"/>
      <c r="AG1055" s="304"/>
      <c r="AH1055" s="158"/>
      <c r="AI1055" s="158"/>
      <c r="AJ1055" s="304"/>
      <c r="AK1055" s="304"/>
      <c r="AL1055" s="158"/>
      <c r="AM1055" s="158"/>
      <c r="AN1055" s="158"/>
      <c r="AO1055" s="158"/>
      <c r="AP1055" s="158"/>
      <c r="AQ1055" s="158"/>
      <c r="AR1055" s="158"/>
      <c r="AS1055" s="158"/>
      <c r="AT1055" s="158"/>
      <c r="AU1055" s="158"/>
      <c r="AV1055" s="158"/>
      <c r="AW1055" s="158"/>
      <c r="AX1055" s="158"/>
      <c r="AY1055" s="158"/>
      <c r="AZ1055" s="158"/>
      <c r="BA1055" s="158"/>
      <c r="BB1055" s="158"/>
      <c r="BC1055" s="158"/>
      <c r="BD1055" s="158"/>
      <c r="BE1055" s="158"/>
      <c r="BF1055" s="158"/>
      <c r="BG1055" s="158"/>
      <c r="BH1055" s="158"/>
      <c r="BI1055" s="158"/>
      <c r="BJ1055" s="158"/>
      <c r="BK1055" s="158"/>
      <c r="BL1055" s="158"/>
      <c r="BM1055" s="158"/>
      <c r="BN1055" s="158"/>
      <c r="BO1055" s="158"/>
      <c r="BP1055" s="158"/>
      <c r="BQ1055" s="158"/>
      <c r="BR1055" s="158"/>
      <c r="BS1055" s="158"/>
      <c r="BT1055" s="158"/>
      <c r="BU1055" s="14"/>
      <c r="BV1055" s="14"/>
      <c r="BW1055" s="14"/>
      <c r="BX1055" s="14"/>
      <c r="BY1055" s="14"/>
      <c r="BZ1055" s="14"/>
      <c r="CA1055" s="14"/>
      <c r="CB1055" s="14"/>
    </row>
    <row r="1056" spans="1:80" ht="20.100000000000001" customHeight="1" x14ac:dyDescent="0.25">
      <c r="A1056" s="23">
        <v>15544</v>
      </c>
      <c r="B1056" s="24" t="s">
        <v>1463</v>
      </c>
      <c r="C1056" s="24" t="s">
        <v>169</v>
      </c>
      <c r="D1056" s="24"/>
      <c r="E1056" s="66" t="s">
        <v>208</v>
      </c>
      <c r="F1056" s="66" t="s">
        <v>121</v>
      </c>
      <c r="G1056" s="64">
        <v>30</v>
      </c>
      <c r="H1056" s="64">
        <v>8</v>
      </c>
      <c r="I1056" s="66" t="s">
        <v>176</v>
      </c>
      <c r="J1056" s="72"/>
      <c r="K1056" s="24" t="s">
        <v>784</v>
      </c>
      <c r="L1056" s="24" t="s">
        <v>347</v>
      </c>
      <c r="M1056" s="24"/>
      <c r="N1056" s="24" t="s">
        <v>125</v>
      </c>
      <c r="O1056" s="24" t="str">
        <f t="shared" si="84"/>
        <v>ÉPINARD FRAISE .</v>
      </c>
      <c r="P1056" s="54">
        <v>1056</v>
      </c>
      <c r="Q1056" s="54">
        <v>8</v>
      </c>
      <c r="R1056" s="20">
        <f t="shared" si="85"/>
        <v>0</v>
      </c>
      <c r="S1056" s="20">
        <f t="shared" si="86"/>
        <v>0</v>
      </c>
      <c r="T1056" s="20">
        <f t="shared" si="87"/>
        <v>0</v>
      </c>
      <c r="U1056" s="241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304"/>
      <c r="AG1056" s="304"/>
      <c r="AH1056" s="44"/>
      <c r="AI1056" s="44"/>
      <c r="AJ1056" s="304"/>
      <c r="AK1056" s="30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14"/>
      <c r="BV1056" s="14"/>
      <c r="BW1056" s="14"/>
      <c r="BX1056" s="14"/>
      <c r="BY1056" s="14"/>
      <c r="BZ1056" s="14"/>
      <c r="CA1056" s="14"/>
      <c r="CB1056" s="14"/>
    </row>
    <row r="1057" spans="1:80" ht="20.100000000000001" customHeight="1" x14ac:dyDescent="0.25">
      <c r="A1057" s="125">
        <v>10686</v>
      </c>
      <c r="B1057" s="126" t="s">
        <v>894</v>
      </c>
      <c r="C1057" s="126" t="s">
        <v>1465</v>
      </c>
      <c r="D1057" s="126"/>
      <c r="E1057" s="127" t="s">
        <v>120</v>
      </c>
      <c r="F1057" s="127" t="s">
        <v>121</v>
      </c>
      <c r="G1057" s="128">
        <v>30</v>
      </c>
      <c r="H1057" s="128">
        <v>5</v>
      </c>
      <c r="I1057" s="127" t="s">
        <v>176</v>
      </c>
      <c r="J1057" s="129"/>
      <c r="K1057" s="126" t="s">
        <v>784</v>
      </c>
      <c r="L1057" s="126" t="s">
        <v>124</v>
      </c>
      <c r="M1057" s="126"/>
      <c r="N1057" s="126" t="s">
        <v>125</v>
      </c>
      <c r="O1057" s="126" t="str">
        <f t="shared" si="84"/>
        <v>ESTRAGON Français</v>
      </c>
      <c r="P1057" s="130">
        <v>1057</v>
      </c>
      <c r="Q1057" s="130">
        <v>5</v>
      </c>
      <c r="R1057" s="20">
        <f t="shared" si="85"/>
        <v>0</v>
      </c>
      <c r="S1057" s="20">
        <f t="shared" si="86"/>
        <v>0</v>
      </c>
      <c r="T1057" s="20">
        <f t="shared" si="87"/>
        <v>0</v>
      </c>
      <c r="U1057" s="242"/>
      <c r="V1057" s="158"/>
      <c r="W1057" s="158"/>
      <c r="X1057" s="158"/>
      <c r="Y1057" s="158"/>
      <c r="Z1057" s="158"/>
      <c r="AA1057" s="158"/>
      <c r="AB1057" s="158"/>
      <c r="AC1057" s="158"/>
      <c r="AD1057" s="158"/>
      <c r="AE1057" s="158"/>
      <c r="AF1057" s="304"/>
      <c r="AG1057" s="304"/>
      <c r="AH1057" s="158"/>
      <c r="AI1057" s="158"/>
      <c r="AJ1057" s="304"/>
      <c r="AK1057" s="304"/>
      <c r="AL1057" s="158"/>
      <c r="AM1057" s="158"/>
      <c r="AN1057" s="158"/>
      <c r="AO1057" s="158"/>
      <c r="AP1057" s="158"/>
      <c r="AQ1057" s="158"/>
      <c r="AR1057" s="158"/>
      <c r="AS1057" s="158"/>
      <c r="AT1057" s="158"/>
      <c r="AU1057" s="158"/>
      <c r="AV1057" s="158"/>
      <c r="AW1057" s="158"/>
      <c r="AX1057" s="158"/>
      <c r="AY1057" s="158"/>
      <c r="AZ1057" s="158"/>
      <c r="BA1057" s="158"/>
      <c r="BB1057" s="158"/>
      <c r="BC1057" s="158"/>
      <c r="BD1057" s="158"/>
      <c r="BE1057" s="158"/>
      <c r="BF1057" s="158"/>
      <c r="BG1057" s="158"/>
      <c r="BH1057" s="158"/>
      <c r="BI1057" s="158"/>
      <c r="BJ1057" s="158"/>
      <c r="BK1057" s="158"/>
      <c r="BL1057" s="158"/>
      <c r="BM1057" s="158"/>
      <c r="BN1057" s="158"/>
      <c r="BO1057" s="158"/>
      <c r="BP1057" s="158"/>
      <c r="BQ1057" s="158"/>
      <c r="BR1057" s="158"/>
      <c r="BS1057" s="158"/>
      <c r="BT1057" s="158"/>
      <c r="BU1057" s="14"/>
      <c r="BV1057" s="14"/>
      <c r="BW1057" s="14"/>
      <c r="BX1057" s="14"/>
      <c r="BY1057" s="14"/>
      <c r="BZ1057" s="14"/>
      <c r="CA1057" s="14"/>
      <c r="CB1057" s="14"/>
    </row>
    <row r="1058" spans="1:80" ht="20.100000000000001" customHeight="1" x14ac:dyDescent="0.25">
      <c r="A1058" s="23">
        <v>10545</v>
      </c>
      <c r="B1058" s="24" t="s">
        <v>895</v>
      </c>
      <c r="C1058" s="24" t="s">
        <v>1466</v>
      </c>
      <c r="D1058" s="24"/>
      <c r="E1058" s="66" t="s">
        <v>208</v>
      </c>
      <c r="F1058" s="66" t="s">
        <v>121</v>
      </c>
      <c r="G1058" s="64">
        <v>30</v>
      </c>
      <c r="H1058" s="64">
        <v>5</v>
      </c>
      <c r="I1058" s="66" t="s">
        <v>461</v>
      </c>
      <c r="J1058" s="72"/>
      <c r="K1058" s="24" t="s">
        <v>784</v>
      </c>
      <c r="L1058" s="24" t="s">
        <v>347</v>
      </c>
      <c r="M1058" s="24"/>
      <c r="N1058" s="24" t="s">
        <v>125</v>
      </c>
      <c r="O1058" s="24" t="str">
        <f t="shared" si="84"/>
        <v>FENOUIL Vert Vivace</v>
      </c>
      <c r="P1058" s="54">
        <v>1058</v>
      </c>
      <c r="Q1058" s="54">
        <v>5</v>
      </c>
      <c r="R1058" s="20">
        <f t="shared" si="85"/>
        <v>0</v>
      </c>
      <c r="S1058" s="20">
        <f t="shared" si="86"/>
        <v>0</v>
      </c>
      <c r="T1058" s="20">
        <f t="shared" si="87"/>
        <v>0</v>
      </c>
      <c r="U1058" s="241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304"/>
      <c r="AG1058" s="304"/>
      <c r="AH1058" s="44"/>
      <c r="AI1058" s="44"/>
      <c r="AJ1058" s="304"/>
      <c r="AK1058" s="30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14"/>
      <c r="BV1058" s="14"/>
      <c r="BW1058" s="14"/>
      <c r="BX1058" s="14"/>
      <c r="BY1058" s="14"/>
      <c r="BZ1058" s="14"/>
      <c r="CA1058" s="14"/>
      <c r="CB1058" s="14"/>
    </row>
    <row r="1059" spans="1:80" ht="20.100000000000001" customHeight="1" x14ac:dyDescent="0.25">
      <c r="A1059" s="125">
        <v>15740</v>
      </c>
      <c r="B1059" s="126" t="s">
        <v>896</v>
      </c>
      <c r="C1059" s="126" t="s">
        <v>897</v>
      </c>
      <c r="D1059" s="126"/>
      <c r="E1059" s="127" t="s">
        <v>208</v>
      </c>
      <c r="F1059" s="127" t="s">
        <v>121</v>
      </c>
      <c r="G1059" s="128">
        <v>30</v>
      </c>
      <c r="H1059" s="128">
        <v>5</v>
      </c>
      <c r="I1059" s="127" t="s">
        <v>122</v>
      </c>
      <c r="J1059" s="129"/>
      <c r="K1059" s="126" t="s">
        <v>784</v>
      </c>
      <c r="L1059" s="126" t="s">
        <v>347</v>
      </c>
      <c r="M1059" s="126"/>
      <c r="N1059" s="126" t="s">
        <v>125</v>
      </c>
      <c r="O1059" s="126" t="str">
        <f t="shared" si="84"/>
        <v>GENEPI Artemisia laxa</v>
      </c>
      <c r="P1059" s="130">
        <v>1059</v>
      </c>
      <c r="Q1059" s="130">
        <v>5</v>
      </c>
      <c r="R1059" s="20">
        <f t="shared" si="85"/>
        <v>0</v>
      </c>
      <c r="S1059" s="20">
        <f t="shared" si="86"/>
        <v>0</v>
      </c>
      <c r="T1059" s="20">
        <f t="shared" si="87"/>
        <v>0</v>
      </c>
      <c r="U1059" s="242"/>
      <c r="V1059" s="158"/>
      <c r="W1059" s="158"/>
      <c r="X1059" s="158"/>
      <c r="Y1059" s="158"/>
      <c r="Z1059" s="158"/>
      <c r="AA1059" s="158"/>
      <c r="AB1059" s="158"/>
      <c r="AC1059" s="158"/>
      <c r="AD1059" s="158"/>
      <c r="AE1059" s="158"/>
      <c r="AF1059" s="304"/>
      <c r="AG1059" s="304"/>
      <c r="AH1059" s="158"/>
      <c r="AI1059" s="158"/>
      <c r="AJ1059" s="304"/>
      <c r="AK1059" s="304"/>
      <c r="AL1059" s="158"/>
      <c r="AM1059" s="158"/>
      <c r="AN1059" s="158"/>
      <c r="AO1059" s="158"/>
      <c r="AP1059" s="158"/>
      <c r="AQ1059" s="158"/>
      <c r="AR1059" s="158"/>
      <c r="AS1059" s="158"/>
      <c r="AT1059" s="158"/>
      <c r="AU1059" s="158"/>
      <c r="AV1059" s="158"/>
      <c r="AW1059" s="158"/>
      <c r="AX1059" s="158"/>
      <c r="AY1059" s="158"/>
      <c r="AZ1059" s="158"/>
      <c r="BA1059" s="158"/>
      <c r="BB1059" s="158"/>
      <c r="BC1059" s="158"/>
      <c r="BD1059" s="158"/>
      <c r="BE1059" s="158"/>
      <c r="BF1059" s="158"/>
      <c r="BG1059" s="158"/>
      <c r="BH1059" s="158"/>
      <c r="BI1059" s="158"/>
      <c r="BJ1059" s="158"/>
      <c r="BK1059" s="158"/>
      <c r="BL1059" s="158"/>
      <c r="BM1059" s="158"/>
      <c r="BN1059" s="158"/>
      <c r="BO1059" s="158"/>
      <c r="BP1059" s="158"/>
      <c r="BQ1059" s="158"/>
      <c r="BR1059" s="158"/>
      <c r="BS1059" s="158"/>
      <c r="BT1059" s="158"/>
      <c r="BU1059" s="14"/>
      <c r="BV1059" s="14"/>
      <c r="BW1059" s="14"/>
      <c r="BX1059" s="14"/>
      <c r="BY1059" s="14"/>
      <c r="BZ1059" s="14"/>
      <c r="CA1059" s="14"/>
      <c r="CB1059" s="14"/>
    </row>
    <row r="1060" spans="1:80" ht="20.100000000000001" customHeight="1" x14ac:dyDescent="0.25">
      <c r="A1060" s="23">
        <v>26787</v>
      </c>
      <c r="B1060" s="24" t="s">
        <v>782</v>
      </c>
      <c r="C1060" s="24" t="s">
        <v>1292</v>
      </c>
      <c r="D1060" s="24"/>
      <c r="E1060" s="66" t="s">
        <v>120</v>
      </c>
      <c r="F1060" s="66" t="s">
        <v>121</v>
      </c>
      <c r="G1060" s="64">
        <v>30</v>
      </c>
      <c r="H1060" s="64">
        <v>5</v>
      </c>
      <c r="I1060" s="66" t="s">
        <v>176</v>
      </c>
      <c r="J1060" s="72"/>
      <c r="K1060" s="24" t="s">
        <v>784</v>
      </c>
      <c r="L1060" s="24" t="s">
        <v>124</v>
      </c>
      <c r="M1060" s="24" t="s">
        <v>137</v>
      </c>
      <c r="N1060" s="24" t="s">
        <v>125</v>
      </c>
      <c r="O1060" s="24" t="str">
        <f t="shared" si="84"/>
        <v>HELICHRYSUM ITALICUM Dinero</v>
      </c>
      <c r="P1060" s="54">
        <v>1060</v>
      </c>
      <c r="Q1060" s="54">
        <v>5</v>
      </c>
      <c r="R1060" s="20">
        <f t="shared" si="85"/>
        <v>0</v>
      </c>
      <c r="S1060" s="20">
        <f t="shared" si="86"/>
        <v>0</v>
      </c>
      <c r="T1060" s="20">
        <f t="shared" si="87"/>
        <v>0</v>
      </c>
      <c r="U1060" s="241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304"/>
      <c r="AG1060" s="304"/>
      <c r="AH1060" s="44"/>
      <c r="AI1060" s="44"/>
      <c r="AJ1060" s="304"/>
      <c r="AK1060" s="30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14"/>
      <c r="BV1060" s="14"/>
      <c r="BW1060" s="14"/>
      <c r="BX1060" s="14"/>
      <c r="BY1060" s="14"/>
      <c r="BZ1060" s="14"/>
      <c r="CA1060" s="14"/>
      <c r="CB1060" s="14"/>
    </row>
    <row r="1061" spans="1:80" ht="20.100000000000001" customHeight="1" x14ac:dyDescent="0.25">
      <c r="A1061" s="125">
        <v>2373</v>
      </c>
      <c r="B1061" s="126" t="s">
        <v>782</v>
      </c>
      <c r="C1061" s="126" t="s">
        <v>783</v>
      </c>
      <c r="D1061" s="126"/>
      <c r="E1061" s="127" t="s">
        <v>120</v>
      </c>
      <c r="F1061" s="127" t="s">
        <v>121</v>
      </c>
      <c r="G1061" s="128">
        <v>30</v>
      </c>
      <c r="H1061" s="128">
        <v>5</v>
      </c>
      <c r="I1061" s="127" t="s">
        <v>176</v>
      </c>
      <c r="J1061" s="129"/>
      <c r="K1061" s="126" t="s">
        <v>784</v>
      </c>
      <c r="L1061" s="126" t="s">
        <v>124</v>
      </c>
      <c r="M1061" s="126"/>
      <c r="N1061" s="126" t="s">
        <v>125</v>
      </c>
      <c r="O1061" s="126" t="str">
        <f t="shared" si="84"/>
        <v>HELICHRYSUM ITALICUM Iricles</v>
      </c>
      <c r="P1061" s="130">
        <v>1061</v>
      </c>
      <c r="Q1061" s="130">
        <v>5</v>
      </c>
      <c r="R1061" s="20">
        <f t="shared" si="85"/>
        <v>0</v>
      </c>
      <c r="S1061" s="20">
        <f t="shared" si="86"/>
        <v>0</v>
      </c>
      <c r="T1061" s="20">
        <f t="shared" si="87"/>
        <v>0</v>
      </c>
      <c r="U1061" s="242"/>
      <c r="V1061" s="158"/>
      <c r="W1061" s="158"/>
      <c r="X1061" s="158"/>
      <c r="Y1061" s="158"/>
      <c r="Z1061" s="158"/>
      <c r="AA1061" s="158"/>
      <c r="AB1061" s="158"/>
      <c r="AC1061" s="158"/>
      <c r="AD1061" s="158"/>
      <c r="AE1061" s="158"/>
      <c r="AF1061" s="304"/>
      <c r="AG1061" s="304"/>
      <c r="AH1061" s="158"/>
      <c r="AI1061" s="158"/>
      <c r="AJ1061" s="304"/>
      <c r="AK1061" s="304"/>
      <c r="AL1061" s="158"/>
      <c r="AM1061" s="158"/>
      <c r="AN1061" s="158"/>
      <c r="AO1061" s="158"/>
      <c r="AP1061" s="158"/>
      <c r="AQ1061" s="158"/>
      <c r="AR1061" s="158"/>
      <c r="AS1061" s="158"/>
      <c r="AT1061" s="158"/>
      <c r="AU1061" s="158"/>
      <c r="AV1061" s="158"/>
      <c r="AW1061" s="158"/>
      <c r="AX1061" s="158"/>
      <c r="AY1061" s="158"/>
      <c r="AZ1061" s="158"/>
      <c r="BA1061" s="158"/>
      <c r="BB1061" s="158"/>
      <c r="BC1061" s="158"/>
      <c r="BD1061" s="158"/>
      <c r="BE1061" s="158"/>
      <c r="BF1061" s="158"/>
      <c r="BG1061" s="158"/>
      <c r="BH1061" s="158"/>
      <c r="BI1061" s="158"/>
      <c r="BJ1061" s="158"/>
      <c r="BK1061" s="158"/>
      <c r="BL1061" s="158"/>
      <c r="BM1061" s="158"/>
      <c r="BN1061" s="158"/>
      <c r="BO1061" s="158"/>
      <c r="BP1061" s="158"/>
      <c r="BQ1061" s="158"/>
      <c r="BR1061" s="158"/>
      <c r="BS1061" s="158"/>
      <c r="BT1061" s="158"/>
      <c r="BU1061" s="14"/>
      <c r="BV1061" s="14"/>
      <c r="BW1061" s="14"/>
      <c r="BX1061" s="14"/>
      <c r="BY1061" s="14"/>
      <c r="BZ1061" s="14"/>
      <c r="CA1061" s="14"/>
      <c r="CB1061" s="14"/>
    </row>
    <row r="1062" spans="1:80" ht="20.100000000000001" customHeight="1" x14ac:dyDescent="0.25">
      <c r="A1062" s="23">
        <v>26785</v>
      </c>
      <c r="B1062" s="24" t="s">
        <v>782</v>
      </c>
      <c r="C1062" s="24" t="s">
        <v>1293</v>
      </c>
      <c r="D1062" s="24"/>
      <c r="E1062" s="66" t="s">
        <v>120</v>
      </c>
      <c r="F1062" s="66" t="s">
        <v>121</v>
      </c>
      <c r="G1062" s="64">
        <v>30</v>
      </c>
      <c r="H1062" s="64">
        <v>5</v>
      </c>
      <c r="I1062" s="66" t="s">
        <v>176</v>
      </c>
      <c r="J1062" s="72"/>
      <c r="K1062" s="24" t="s">
        <v>784</v>
      </c>
      <c r="L1062" s="24" t="s">
        <v>124</v>
      </c>
      <c r="M1062" s="24" t="s">
        <v>137</v>
      </c>
      <c r="N1062" s="24" t="s">
        <v>125</v>
      </c>
      <c r="O1062" s="24" t="str">
        <f t="shared" si="84"/>
        <v>HELICHRYSUM ITALICUM Maquis</v>
      </c>
      <c r="P1062" s="54">
        <v>1062</v>
      </c>
      <c r="Q1062" s="54">
        <v>5</v>
      </c>
      <c r="R1062" s="20">
        <f t="shared" si="85"/>
        <v>0</v>
      </c>
      <c r="S1062" s="20">
        <f t="shared" si="86"/>
        <v>0</v>
      </c>
      <c r="T1062" s="20">
        <f t="shared" si="87"/>
        <v>0</v>
      </c>
      <c r="U1062" s="241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304"/>
      <c r="AG1062" s="304"/>
      <c r="AH1062" s="44"/>
      <c r="AI1062" s="44"/>
      <c r="AJ1062" s="304"/>
      <c r="AK1062" s="30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14"/>
      <c r="BV1062" s="14"/>
      <c r="BW1062" s="14"/>
      <c r="BX1062" s="14"/>
      <c r="BY1062" s="14"/>
      <c r="BZ1062" s="14"/>
      <c r="CA1062" s="14"/>
      <c r="CB1062" s="14"/>
    </row>
    <row r="1063" spans="1:80" ht="20.100000000000001" customHeight="1" x14ac:dyDescent="0.25">
      <c r="A1063" s="125">
        <v>2230</v>
      </c>
      <c r="B1063" s="126" t="s">
        <v>898</v>
      </c>
      <c r="C1063" s="126" t="s">
        <v>899</v>
      </c>
      <c r="D1063" s="126"/>
      <c r="E1063" s="127" t="s">
        <v>120</v>
      </c>
      <c r="F1063" s="127" t="s">
        <v>121</v>
      </c>
      <c r="G1063" s="128">
        <v>30</v>
      </c>
      <c r="H1063" s="128">
        <v>5</v>
      </c>
      <c r="I1063" s="127" t="s">
        <v>176</v>
      </c>
      <c r="J1063" s="129"/>
      <c r="K1063" s="126" t="s">
        <v>784</v>
      </c>
      <c r="L1063" s="126" t="s">
        <v>132</v>
      </c>
      <c r="M1063" s="126"/>
      <c r="N1063" s="126" t="s">
        <v>125</v>
      </c>
      <c r="O1063" s="126" t="str">
        <f t="shared" si="84"/>
        <v>LAVANDE Grosso</v>
      </c>
      <c r="P1063" s="130">
        <v>1063</v>
      </c>
      <c r="Q1063" s="130">
        <v>5</v>
      </c>
      <c r="R1063" s="20">
        <f t="shared" si="85"/>
        <v>0</v>
      </c>
      <c r="S1063" s="20">
        <f t="shared" si="86"/>
        <v>0</v>
      </c>
      <c r="T1063" s="20">
        <f t="shared" si="87"/>
        <v>0</v>
      </c>
      <c r="U1063" s="242"/>
      <c r="V1063" s="158"/>
      <c r="W1063" s="158"/>
      <c r="X1063" s="158"/>
      <c r="Y1063" s="158"/>
      <c r="Z1063" s="158"/>
      <c r="AA1063" s="158"/>
      <c r="AB1063" s="158"/>
      <c r="AC1063" s="158"/>
      <c r="AD1063" s="158"/>
      <c r="AE1063" s="158"/>
      <c r="AF1063" s="304"/>
      <c r="AG1063" s="304"/>
      <c r="AH1063" s="158"/>
      <c r="AI1063" s="158"/>
      <c r="AJ1063" s="304"/>
      <c r="AK1063" s="304"/>
      <c r="AL1063" s="158"/>
      <c r="AM1063" s="158"/>
      <c r="AN1063" s="158"/>
      <c r="AO1063" s="158"/>
      <c r="AP1063" s="158"/>
      <c r="AQ1063" s="158"/>
      <c r="AR1063" s="158"/>
      <c r="AS1063" s="158"/>
      <c r="AT1063" s="158"/>
      <c r="AU1063" s="158"/>
      <c r="AV1063" s="158"/>
      <c r="AW1063" s="158"/>
      <c r="AX1063" s="158"/>
      <c r="AY1063" s="158"/>
      <c r="AZ1063" s="158"/>
      <c r="BA1063" s="158"/>
      <c r="BB1063" s="158"/>
      <c r="BC1063" s="158"/>
      <c r="BD1063" s="158"/>
      <c r="BE1063" s="158"/>
      <c r="BF1063" s="158"/>
      <c r="BG1063" s="158"/>
      <c r="BH1063" s="158"/>
      <c r="BI1063" s="158"/>
      <c r="BJ1063" s="158"/>
      <c r="BK1063" s="158"/>
      <c r="BL1063" s="158"/>
      <c r="BM1063" s="158"/>
      <c r="BN1063" s="158"/>
      <c r="BO1063" s="158"/>
      <c r="BP1063" s="158"/>
      <c r="BQ1063" s="158"/>
      <c r="BR1063" s="158"/>
      <c r="BS1063" s="158"/>
      <c r="BT1063" s="158"/>
      <c r="BU1063" s="14"/>
      <c r="BV1063" s="14"/>
      <c r="BW1063" s="14"/>
      <c r="BX1063" s="14"/>
      <c r="BY1063" s="14"/>
      <c r="BZ1063" s="14"/>
      <c r="CA1063" s="14"/>
      <c r="CB1063" s="14"/>
    </row>
    <row r="1064" spans="1:80" ht="20.100000000000001" customHeight="1" x14ac:dyDescent="0.25">
      <c r="A1064" s="23">
        <v>15546</v>
      </c>
      <c r="B1064" s="24" t="s">
        <v>900</v>
      </c>
      <c r="C1064" s="24" t="s">
        <v>169</v>
      </c>
      <c r="D1064" s="24"/>
      <c r="E1064" s="66" t="s">
        <v>120</v>
      </c>
      <c r="F1064" s="66" t="s">
        <v>121</v>
      </c>
      <c r="G1064" s="64">
        <v>30</v>
      </c>
      <c r="H1064" s="64">
        <v>6</v>
      </c>
      <c r="I1064" s="66" t="s">
        <v>176</v>
      </c>
      <c r="J1064" s="72"/>
      <c r="K1064" s="24" t="s">
        <v>784</v>
      </c>
      <c r="L1064" s="24" t="s">
        <v>136</v>
      </c>
      <c r="M1064" s="24"/>
      <c r="N1064" s="24" t="s">
        <v>125</v>
      </c>
      <c r="O1064" s="24" t="str">
        <f t="shared" si="84"/>
        <v>LIPPIA DULCIS .</v>
      </c>
      <c r="P1064" s="54">
        <v>1064</v>
      </c>
      <c r="Q1064" s="54">
        <v>6</v>
      </c>
      <c r="R1064" s="20">
        <f t="shared" si="85"/>
        <v>0</v>
      </c>
      <c r="S1064" s="20">
        <f t="shared" si="86"/>
        <v>0</v>
      </c>
      <c r="T1064" s="20">
        <f t="shared" si="87"/>
        <v>0</v>
      </c>
      <c r="U1064" s="241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304"/>
      <c r="AG1064" s="304"/>
      <c r="AH1064" s="44"/>
      <c r="AI1064" s="44"/>
      <c r="AJ1064" s="304"/>
      <c r="AK1064" s="30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14"/>
      <c r="BV1064" s="14"/>
      <c r="BW1064" s="14"/>
      <c r="BX1064" s="14"/>
      <c r="BY1064" s="14"/>
      <c r="BZ1064" s="14"/>
      <c r="CA1064" s="14"/>
      <c r="CB1064" s="14"/>
    </row>
    <row r="1065" spans="1:80" ht="20.100000000000001" customHeight="1" x14ac:dyDescent="0.25">
      <c r="A1065" s="125">
        <v>25218</v>
      </c>
      <c r="B1065" s="126" t="s">
        <v>901</v>
      </c>
      <c r="C1065" s="126" t="s">
        <v>1687</v>
      </c>
      <c r="D1065" s="126"/>
      <c r="E1065" s="127" t="s">
        <v>208</v>
      </c>
      <c r="F1065" s="127" t="s">
        <v>121</v>
      </c>
      <c r="G1065" s="128">
        <v>30</v>
      </c>
      <c r="H1065" s="128">
        <v>8</v>
      </c>
      <c r="I1065" s="127" t="s">
        <v>461</v>
      </c>
      <c r="J1065" s="129"/>
      <c r="K1065" s="126" t="s">
        <v>784</v>
      </c>
      <c r="L1065" s="126" t="s">
        <v>347</v>
      </c>
      <c r="M1065" s="126"/>
      <c r="N1065" s="126" t="s">
        <v>125</v>
      </c>
      <c r="O1065" s="126" t="str">
        <f t="shared" si="84"/>
        <v>MARJOLAINE COMMUNE Origanum majorana</v>
      </c>
      <c r="P1065" s="130">
        <v>1065</v>
      </c>
      <c r="Q1065" s="130">
        <v>8</v>
      </c>
      <c r="R1065" s="20">
        <f t="shared" si="85"/>
        <v>0</v>
      </c>
      <c r="S1065" s="20">
        <f t="shared" si="86"/>
        <v>0</v>
      </c>
      <c r="T1065" s="20">
        <f t="shared" si="87"/>
        <v>0</v>
      </c>
      <c r="U1065" s="242"/>
      <c r="V1065" s="158"/>
      <c r="W1065" s="158"/>
      <c r="X1065" s="158"/>
      <c r="Y1065" s="158"/>
      <c r="Z1065" s="158"/>
      <c r="AA1065" s="158"/>
      <c r="AB1065" s="158"/>
      <c r="AC1065" s="158"/>
      <c r="AD1065" s="158"/>
      <c r="AE1065" s="158"/>
      <c r="AF1065" s="304"/>
      <c r="AG1065" s="304"/>
      <c r="AH1065" s="158"/>
      <c r="AI1065" s="158"/>
      <c r="AJ1065" s="304"/>
      <c r="AK1065" s="304"/>
      <c r="AL1065" s="158"/>
      <c r="AM1065" s="158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4"/>
      <c r="BV1065" s="14"/>
      <c r="BW1065" s="14"/>
      <c r="BX1065" s="14"/>
      <c r="BY1065" s="14"/>
      <c r="BZ1065" s="14"/>
      <c r="CA1065" s="14"/>
      <c r="CB1065" s="14"/>
    </row>
    <row r="1066" spans="1:80" ht="20.100000000000001" customHeight="1" x14ac:dyDescent="0.25">
      <c r="A1066" s="23">
        <v>12841</v>
      </c>
      <c r="B1066" s="24" t="s">
        <v>844</v>
      </c>
      <c r="C1066" s="24" t="s">
        <v>838</v>
      </c>
      <c r="D1066" s="24"/>
      <c r="E1066" s="66" t="s">
        <v>208</v>
      </c>
      <c r="F1066" s="66" t="s">
        <v>121</v>
      </c>
      <c r="G1066" s="64">
        <v>30</v>
      </c>
      <c r="H1066" s="64">
        <v>8</v>
      </c>
      <c r="I1066" s="66" t="s">
        <v>319</v>
      </c>
      <c r="J1066" s="72"/>
      <c r="K1066" s="24" t="s">
        <v>784</v>
      </c>
      <c r="L1066" s="24" t="s">
        <v>347</v>
      </c>
      <c r="M1066" s="24"/>
      <c r="N1066" s="24" t="s">
        <v>125</v>
      </c>
      <c r="O1066" s="24" t="str">
        <f t="shared" si="84"/>
        <v>MELISSE Officinale</v>
      </c>
      <c r="P1066" s="54">
        <v>1066</v>
      </c>
      <c r="Q1066" s="54">
        <v>8</v>
      </c>
      <c r="R1066" s="20">
        <f t="shared" si="85"/>
        <v>0</v>
      </c>
      <c r="S1066" s="20">
        <f t="shared" si="86"/>
        <v>0</v>
      </c>
      <c r="T1066" s="20">
        <f t="shared" si="87"/>
        <v>0</v>
      </c>
      <c r="U1066" s="241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304"/>
      <c r="AG1066" s="304"/>
      <c r="AH1066" s="44"/>
      <c r="AI1066" s="44"/>
      <c r="AJ1066" s="304"/>
      <c r="AK1066" s="30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14"/>
      <c r="BV1066" s="14"/>
      <c r="BW1066" s="14"/>
      <c r="BX1066" s="14"/>
      <c r="BY1066" s="14"/>
      <c r="BZ1066" s="14"/>
      <c r="CA1066" s="14"/>
      <c r="CB1066" s="14"/>
    </row>
    <row r="1067" spans="1:80" ht="20.100000000000001" customHeight="1" x14ac:dyDescent="0.25">
      <c r="A1067" s="125">
        <v>13399</v>
      </c>
      <c r="B1067" s="126" t="s">
        <v>902</v>
      </c>
      <c r="C1067" s="126" t="s">
        <v>728</v>
      </c>
      <c r="D1067" s="126"/>
      <c r="E1067" s="127" t="s">
        <v>120</v>
      </c>
      <c r="F1067" s="127" t="s">
        <v>121</v>
      </c>
      <c r="G1067" s="128">
        <v>30</v>
      </c>
      <c r="H1067" s="128">
        <v>5</v>
      </c>
      <c r="I1067" s="127" t="s">
        <v>120</v>
      </c>
      <c r="J1067" s="129"/>
      <c r="K1067" s="126" t="s">
        <v>784</v>
      </c>
      <c r="L1067" s="126" t="s">
        <v>179</v>
      </c>
      <c r="M1067" s="126"/>
      <c r="N1067" s="126" t="s">
        <v>125</v>
      </c>
      <c r="O1067" s="126" t="str">
        <f t="shared" si="84"/>
        <v>MENTHE Ananas</v>
      </c>
      <c r="P1067" s="130">
        <v>1067</v>
      </c>
      <c r="Q1067" s="130">
        <v>5</v>
      </c>
      <c r="R1067" s="20">
        <f t="shared" si="85"/>
        <v>0</v>
      </c>
      <c r="S1067" s="20">
        <f t="shared" si="86"/>
        <v>0</v>
      </c>
      <c r="T1067" s="20">
        <f t="shared" si="87"/>
        <v>0</v>
      </c>
      <c r="U1067" s="242"/>
      <c r="V1067" s="158"/>
      <c r="W1067" s="158"/>
      <c r="X1067" s="158"/>
      <c r="Y1067" s="158"/>
      <c r="Z1067" s="158"/>
      <c r="AA1067" s="158"/>
      <c r="AB1067" s="158"/>
      <c r="AC1067" s="158"/>
      <c r="AD1067" s="158"/>
      <c r="AE1067" s="158"/>
      <c r="AF1067" s="304"/>
      <c r="AG1067" s="304"/>
      <c r="AH1067" s="158"/>
      <c r="AI1067" s="158"/>
      <c r="AJ1067" s="304"/>
      <c r="AK1067" s="304"/>
      <c r="AL1067" s="158"/>
      <c r="AM1067" s="158"/>
      <c r="AN1067" s="158"/>
      <c r="AO1067" s="158"/>
      <c r="AP1067" s="158"/>
      <c r="AQ1067" s="158"/>
      <c r="AR1067" s="158"/>
      <c r="AS1067" s="158"/>
      <c r="AT1067" s="158"/>
      <c r="AU1067" s="158"/>
      <c r="AV1067" s="158"/>
      <c r="AW1067" s="158"/>
      <c r="AX1067" s="158"/>
      <c r="AY1067" s="158"/>
      <c r="AZ1067" s="158"/>
      <c r="BA1067" s="158"/>
      <c r="BB1067" s="158"/>
      <c r="BC1067" s="158"/>
      <c r="BD1067" s="158"/>
      <c r="BE1067" s="158"/>
      <c r="BF1067" s="158"/>
      <c r="BG1067" s="158"/>
      <c r="BH1067" s="158"/>
      <c r="BI1067" s="158"/>
      <c r="BJ1067" s="158"/>
      <c r="BK1067" s="158"/>
      <c r="BL1067" s="158"/>
      <c r="BM1067" s="158"/>
      <c r="BN1067" s="158"/>
      <c r="BO1067" s="158"/>
      <c r="BP1067" s="158"/>
      <c r="BQ1067" s="158"/>
      <c r="BR1067" s="158"/>
      <c r="BS1067" s="158"/>
      <c r="BT1067" s="158"/>
      <c r="BU1067" s="14"/>
      <c r="BV1067" s="14"/>
      <c r="BW1067" s="14"/>
      <c r="BX1067" s="14"/>
      <c r="BY1067" s="14"/>
      <c r="BZ1067" s="14"/>
      <c r="CA1067" s="14"/>
      <c r="CB1067" s="14"/>
    </row>
    <row r="1068" spans="1:80" ht="20.100000000000001" customHeight="1" x14ac:dyDescent="0.25">
      <c r="A1068" s="23">
        <v>14363</v>
      </c>
      <c r="B1068" s="24" t="s">
        <v>902</v>
      </c>
      <c r="C1068" s="24" t="s">
        <v>1467</v>
      </c>
      <c r="D1068" s="24"/>
      <c r="E1068" s="66" t="s">
        <v>120</v>
      </c>
      <c r="F1068" s="66" t="s">
        <v>121</v>
      </c>
      <c r="G1068" s="64">
        <v>30</v>
      </c>
      <c r="H1068" s="64">
        <v>5</v>
      </c>
      <c r="I1068" s="66" t="s">
        <v>120</v>
      </c>
      <c r="J1068" s="72"/>
      <c r="K1068" s="24" t="s">
        <v>784</v>
      </c>
      <c r="L1068" s="24" t="s">
        <v>179</v>
      </c>
      <c r="M1068" s="24"/>
      <c r="N1068" s="24" t="s">
        <v>125</v>
      </c>
      <c r="O1068" s="24" t="str">
        <f t="shared" si="84"/>
        <v>MENTHE Bergamote</v>
      </c>
      <c r="P1068" s="54">
        <v>1068</v>
      </c>
      <c r="Q1068" s="54">
        <v>5</v>
      </c>
      <c r="R1068" s="20">
        <f t="shared" si="85"/>
        <v>0</v>
      </c>
      <c r="S1068" s="20">
        <f t="shared" si="86"/>
        <v>0</v>
      </c>
      <c r="T1068" s="20">
        <f t="shared" si="87"/>
        <v>0</v>
      </c>
      <c r="U1068" s="241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304"/>
      <c r="AG1068" s="304"/>
      <c r="AH1068" s="44"/>
      <c r="AI1068" s="44"/>
      <c r="AJ1068" s="304"/>
      <c r="AK1068" s="30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14"/>
      <c r="BV1068" s="14"/>
      <c r="BW1068" s="14"/>
      <c r="BX1068" s="14"/>
      <c r="BY1068" s="14"/>
      <c r="BZ1068" s="14"/>
      <c r="CA1068" s="14"/>
      <c r="CB1068" s="14"/>
    </row>
    <row r="1069" spans="1:80" ht="20.100000000000001" customHeight="1" x14ac:dyDescent="0.25">
      <c r="A1069" s="125">
        <v>11128</v>
      </c>
      <c r="B1069" s="126" t="s">
        <v>902</v>
      </c>
      <c r="C1069" s="126" t="s">
        <v>903</v>
      </c>
      <c r="D1069" s="126"/>
      <c r="E1069" s="127" t="s">
        <v>120</v>
      </c>
      <c r="F1069" s="127" t="s">
        <v>121</v>
      </c>
      <c r="G1069" s="128">
        <v>30</v>
      </c>
      <c r="H1069" s="128">
        <v>5</v>
      </c>
      <c r="I1069" s="127" t="s">
        <v>120</v>
      </c>
      <c r="J1069" s="129"/>
      <c r="K1069" s="126" t="s">
        <v>784</v>
      </c>
      <c r="L1069" s="126" t="s">
        <v>179</v>
      </c>
      <c r="M1069" s="126"/>
      <c r="N1069" s="126" t="s">
        <v>125</v>
      </c>
      <c r="O1069" s="126" t="str">
        <f t="shared" si="84"/>
        <v>MENTHE Chocolat</v>
      </c>
      <c r="P1069" s="130">
        <v>1069</v>
      </c>
      <c r="Q1069" s="130">
        <v>5</v>
      </c>
      <c r="R1069" s="20">
        <f t="shared" si="85"/>
        <v>0</v>
      </c>
      <c r="S1069" s="20">
        <f t="shared" si="86"/>
        <v>0</v>
      </c>
      <c r="T1069" s="20">
        <f t="shared" si="87"/>
        <v>0</v>
      </c>
      <c r="U1069" s="242"/>
      <c r="V1069" s="158"/>
      <c r="W1069" s="158"/>
      <c r="X1069" s="158"/>
      <c r="Y1069" s="158"/>
      <c r="Z1069" s="158"/>
      <c r="AA1069" s="158"/>
      <c r="AB1069" s="158"/>
      <c r="AC1069" s="158"/>
      <c r="AD1069" s="158"/>
      <c r="AE1069" s="158"/>
      <c r="AF1069" s="304"/>
      <c r="AG1069" s="304"/>
      <c r="AH1069" s="158"/>
      <c r="AI1069" s="158"/>
      <c r="AJ1069" s="304"/>
      <c r="AK1069" s="304"/>
      <c r="AL1069" s="158"/>
      <c r="AM1069" s="158"/>
      <c r="AN1069" s="158"/>
      <c r="AO1069" s="158"/>
      <c r="AP1069" s="158"/>
      <c r="AQ1069" s="158"/>
      <c r="AR1069" s="158"/>
      <c r="AS1069" s="158"/>
      <c r="AT1069" s="158"/>
      <c r="AU1069" s="158"/>
      <c r="AV1069" s="158"/>
      <c r="AW1069" s="158"/>
      <c r="AX1069" s="158"/>
      <c r="AY1069" s="158"/>
      <c r="AZ1069" s="158"/>
      <c r="BA1069" s="158"/>
      <c r="BB1069" s="158"/>
      <c r="BC1069" s="158"/>
      <c r="BD1069" s="158"/>
      <c r="BE1069" s="158"/>
      <c r="BF1069" s="158"/>
      <c r="BG1069" s="158"/>
      <c r="BH1069" s="158"/>
      <c r="BI1069" s="158"/>
      <c r="BJ1069" s="158"/>
      <c r="BK1069" s="158"/>
      <c r="BL1069" s="158"/>
      <c r="BM1069" s="158"/>
      <c r="BN1069" s="158"/>
      <c r="BO1069" s="158"/>
      <c r="BP1069" s="158"/>
      <c r="BQ1069" s="158"/>
      <c r="BR1069" s="158"/>
      <c r="BS1069" s="158"/>
      <c r="BT1069" s="158"/>
      <c r="BU1069" s="14"/>
      <c r="BV1069" s="14"/>
      <c r="BW1069" s="14"/>
      <c r="BX1069" s="14"/>
      <c r="BY1069" s="14"/>
      <c r="BZ1069" s="14"/>
      <c r="CA1069" s="14"/>
      <c r="CB1069" s="14"/>
    </row>
    <row r="1070" spans="1:80" ht="20.100000000000001" customHeight="1" x14ac:dyDescent="0.25">
      <c r="A1070" s="25">
        <v>23755</v>
      </c>
      <c r="B1070" s="24" t="s">
        <v>902</v>
      </c>
      <c r="C1070" s="24" t="s">
        <v>910</v>
      </c>
      <c r="D1070" s="24"/>
      <c r="E1070" s="66" t="s">
        <v>208</v>
      </c>
      <c r="F1070" s="66" t="s">
        <v>121</v>
      </c>
      <c r="G1070" s="64">
        <v>30</v>
      </c>
      <c r="H1070" s="64">
        <v>5</v>
      </c>
      <c r="I1070" s="66" t="s">
        <v>120</v>
      </c>
      <c r="J1070" s="72"/>
      <c r="K1070" s="24" t="s">
        <v>784</v>
      </c>
      <c r="L1070" s="24" t="s">
        <v>347</v>
      </c>
      <c r="M1070" s="24"/>
      <c r="N1070" s="24" t="s">
        <v>125</v>
      </c>
      <c r="O1070" s="24" t="str">
        <f t="shared" si="84"/>
        <v xml:space="preserve">MENTHE De Corse </v>
      </c>
      <c r="P1070" s="54">
        <v>1070</v>
      </c>
      <c r="Q1070" s="54">
        <v>5</v>
      </c>
      <c r="R1070" s="20">
        <f t="shared" si="85"/>
        <v>0</v>
      </c>
      <c r="S1070" s="20">
        <f t="shared" si="86"/>
        <v>0</v>
      </c>
      <c r="T1070" s="20">
        <f t="shared" si="87"/>
        <v>0</v>
      </c>
      <c r="U1070" s="241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304"/>
      <c r="AG1070" s="304"/>
      <c r="AH1070" s="44"/>
      <c r="AI1070" s="44"/>
      <c r="AJ1070" s="304"/>
      <c r="AK1070" s="30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14"/>
      <c r="BV1070" s="14"/>
      <c r="BW1070" s="14"/>
      <c r="BX1070" s="14"/>
      <c r="BY1070" s="14"/>
      <c r="BZ1070" s="14"/>
      <c r="CA1070" s="14"/>
      <c r="CB1070" s="14"/>
    </row>
    <row r="1071" spans="1:80" ht="20.100000000000001" customHeight="1" x14ac:dyDescent="0.25">
      <c r="A1071" s="125">
        <v>13671</v>
      </c>
      <c r="B1071" s="126" t="s">
        <v>902</v>
      </c>
      <c r="C1071" s="126" t="s">
        <v>904</v>
      </c>
      <c r="D1071" s="126"/>
      <c r="E1071" s="127" t="s">
        <v>120</v>
      </c>
      <c r="F1071" s="127" t="s">
        <v>121</v>
      </c>
      <c r="G1071" s="128">
        <v>30</v>
      </c>
      <c r="H1071" s="128">
        <v>5</v>
      </c>
      <c r="I1071" s="127" t="s">
        <v>120</v>
      </c>
      <c r="J1071" s="129"/>
      <c r="K1071" s="126" t="s">
        <v>784</v>
      </c>
      <c r="L1071" s="126" t="s">
        <v>179</v>
      </c>
      <c r="M1071" s="126"/>
      <c r="N1071" s="126" t="s">
        <v>125</v>
      </c>
      <c r="O1071" s="126" t="str">
        <f t="shared" si="84"/>
        <v>MENTHE Fraise</v>
      </c>
      <c r="P1071" s="130">
        <v>1071</v>
      </c>
      <c r="Q1071" s="130">
        <v>5</v>
      </c>
      <c r="R1071" s="20">
        <f t="shared" si="85"/>
        <v>0</v>
      </c>
      <c r="S1071" s="20">
        <f t="shared" si="86"/>
        <v>0</v>
      </c>
      <c r="T1071" s="20">
        <f t="shared" si="87"/>
        <v>0</v>
      </c>
      <c r="U1071" s="242"/>
      <c r="V1071" s="158"/>
      <c r="W1071" s="158"/>
      <c r="X1071" s="158"/>
      <c r="Y1071" s="158"/>
      <c r="Z1071" s="158"/>
      <c r="AA1071" s="158"/>
      <c r="AB1071" s="158"/>
      <c r="AC1071" s="158"/>
      <c r="AD1071" s="158"/>
      <c r="AE1071" s="158"/>
      <c r="AF1071" s="304"/>
      <c r="AG1071" s="304"/>
      <c r="AH1071" s="158"/>
      <c r="AI1071" s="158"/>
      <c r="AJ1071" s="304"/>
      <c r="AK1071" s="304"/>
      <c r="AL1071" s="158"/>
      <c r="AM1071" s="158"/>
      <c r="AN1071" s="158"/>
      <c r="AO1071" s="158"/>
      <c r="AP1071" s="158"/>
      <c r="AQ1071" s="158"/>
      <c r="AR1071" s="158"/>
      <c r="AS1071" s="158"/>
      <c r="AT1071" s="158"/>
      <c r="AU1071" s="158"/>
      <c r="AV1071" s="158"/>
      <c r="AW1071" s="158"/>
      <c r="AX1071" s="158"/>
      <c r="AY1071" s="158"/>
      <c r="AZ1071" s="158"/>
      <c r="BA1071" s="158"/>
      <c r="BB1071" s="158"/>
      <c r="BC1071" s="158"/>
      <c r="BD1071" s="158"/>
      <c r="BE1071" s="158"/>
      <c r="BF1071" s="158"/>
      <c r="BG1071" s="158"/>
      <c r="BH1071" s="158"/>
      <c r="BI1071" s="158"/>
      <c r="BJ1071" s="158"/>
      <c r="BK1071" s="158"/>
      <c r="BL1071" s="158"/>
      <c r="BM1071" s="158"/>
      <c r="BN1071" s="158"/>
      <c r="BO1071" s="158"/>
      <c r="BP1071" s="158"/>
      <c r="BQ1071" s="158"/>
      <c r="BR1071" s="158"/>
      <c r="BS1071" s="158"/>
      <c r="BT1071" s="158"/>
      <c r="BU1071" s="14"/>
      <c r="BV1071" s="14"/>
      <c r="BW1071" s="14"/>
      <c r="BX1071" s="14"/>
      <c r="BY1071" s="14"/>
      <c r="BZ1071" s="14"/>
      <c r="CA1071" s="14"/>
      <c r="CB1071" s="14"/>
    </row>
    <row r="1072" spans="1:80" ht="20.100000000000001" customHeight="1" x14ac:dyDescent="0.25">
      <c r="A1072" s="23">
        <v>14365</v>
      </c>
      <c r="B1072" s="24" t="s">
        <v>902</v>
      </c>
      <c r="C1072" s="24" t="s">
        <v>905</v>
      </c>
      <c r="D1072" s="24"/>
      <c r="E1072" s="66" t="s">
        <v>120</v>
      </c>
      <c r="F1072" s="66" t="s">
        <v>121</v>
      </c>
      <c r="G1072" s="64">
        <v>30</v>
      </c>
      <c r="H1072" s="64">
        <v>5</v>
      </c>
      <c r="I1072" s="66" t="s">
        <v>120</v>
      </c>
      <c r="J1072" s="72"/>
      <c r="K1072" s="24" t="s">
        <v>784</v>
      </c>
      <c r="L1072" s="24" t="s">
        <v>179</v>
      </c>
      <c r="M1072" s="24"/>
      <c r="N1072" s="24" t="s">
        <v>125</v>
      </c>
      <c r="O1072" s="24" t="str">
        <f t="shared" si="84"/>
        <v>MENTHE Hollywood</v>
      </c>
      <c r="P1072" s="54">
        <v>1072</v>
      </c>
      <c r="Q1072" s="54">
        <v>5</v>
      </c>
      <c r="R1072" s="20">
        <f t="shared" si="85"/>
        <v>0</v>
      </c>
      <c r="S1072" s="20">
        <f t="shared" si="86"/>
        <v>0</v>
      </c>
      <c r="T1072" s="20">
        <f t="shared" si="87"/>
        <v>0</v>
      </c>
      <c r="U1072" s="241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304"/>
      <c r="AG1072" s="304"/>
      <c r="AH1072" s="44"/>
      <c r="AI1072" s="44"/>
      <c r="AJ1072" s="304"/>
      <c r="AK1072" s="30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14"/>
      <c r="BV1072" s="14"/>
      <c r="BW1072" s="14"/>
      <c r="BX1072" s="14"/>
      <c r="BY1072" s="14"/>
      <c r="BZ1072" s="14"/>
      <c r="CA1072" s="14"/>
      <c r="CB1072" s="14"/>
    </row>
    <row r="1073" spans="1:80" ht="20.100000000000001" customHeight="1" x14ac:dyDescent="0.25">
      <c r="A1073" s="125">
        <v>11170</v>
      </c>
      <c r="B1073" s="126" t="s">
        <v>902</v>
      </c>
      <c r="C1073" s="126" t="s">
        <v>906</v>
      </c>
      <c r="D1073" s="126"/>
      <c r="E1073" s="127" t="s">
        <v>120</v>
      </c>
      <c r="F1073" s="127" t="s">
        <v>121</v>
      </c>
      <c r="G1073" s="128">
        <v>30</v>
      </c>
      <c r="H1073" s="128">
        <v>5</v>
      </c>
      <c r="I1073" s="127" t="s">
        <v>120</v>
      </c>
      <c r="J1073" s="129"/>
      <c r="K1073" s="126" t="s">
        <v>784</v>
      </c>
      <c r="L1073" s="126" t="s">
        <v>179</v>
      </c>
      <c r="M1073" s="126"/>
      <c r="N1073" s="126" t="s">
        <v>125</v>
      </c>
      <c r="O1073" s="126" t="str">
        <f t="shared" si="84"/>
        <v>MENTHE Marocaine</v>
      </c>
      <c r="P1073" s="130">
        <v>1073</v>
      </c>
      <c r="Q1073" s="130">
        <v>5</v>
      </c>
      <c r="R1073" s="20">
        <f t="shared" si="85"/>
        <v>0</v>
      </c>
      <c r="S1073" s="20">
        <f t="shared" si="86"/>
        <v>0</v>
      </c>
      <c r="T1073" s="20">
        <f t="shared" si="87"/>
        <v>0</v>
      </c>
      <c r="U1073" s="242"/>
      <c r="V1073" s="158"/>
      <c r="W1073" s="158"/>
      <c r="X1073" s="158"/>
      <c r="Y1073" s="158"/>
      <c r="Z1073" s="158"/>
      <c r="AA1073" s="158"/>
      <c r="AB1073" s="158"/>
      <c r="AC1073" s="158"/>
      <c r="AD1073" s="158"/>
      <c r="AE1073" s="158"/>
      <c r="AF1073" s="304"/>
      <c r="AG1073" s="304"/>
      <c r="AH1073" s="158"/>
      <c r="AI1073" s="158"/>
      <c r="AJ1073" s="304"/>
      <c r="AK1073" s="304"/>
      <c r="AL1073" s="158"/>
      <c r="AM1073" s="158"/>
      <c r="AN1073" s="158"/>
      <c r="AO1073" s="158"/>
      <c r="AP1073" s="158"/>
      <c r="AQ1073" s="158"/>
      <c r="AR1073" s="158"/>
      <c r="AS1073" s="158"/>
      <c r="AT1073" s="158"/>
      <c r="AU1073" s="158"/>
      <c r="AV1073" s="158"/>
      <c r="AW1073" s="158"/>
      <c r="AX1073" s="158"/>
      <c r="AY1073" s="158"/>
      <c r="AZ1073" s="158"/>
      <c r="BA1073" s="158"/>
      <c r="BB1073" s="158"/>
      <c r="BC1073" s="158"/>
      <c r="BD1073" s="158"/>
      <c r="BE1073" s="158"/>
      <c r="BF1073" s="158"/>
      <c r="BG1073" s="158"/>
      <c r="BH1073" s="158"/>
      <c r="BI1073" s="158"/>
      <c r="BJ1073" s="158"/>
      <c r="BK1073" s="158"/>
      <c r="BL1073" s="158"/>
      <c r="BM1073" s="158"/>
      <c r="BN1073" s="158"/>
      <c r="BO1073" s="158"/>
      <c r="BP1073" s="158"/>
      <c r="BQ1073" s="158"/>
      <c r="BR1073" s="158"/>
      <c r="BS1073" s="158"/>
      <c r="BT1073" s="158"/>
      <c r="BU1073" s="14"/>
      <c r="BV1073" s="14"/>
      <c r="BW1073" s="14"/>
      <c r="BX1073" s="14"/>
      <c r="BY1073" s="14"/>
      <c r="BZ1073" s="14"/>
      <c r="CA1073" s="14"/>
      <c r="CB1073" s="14"/>
    </row>
    <row r="1074" spans="1:80" ht="20.100000000000001" customHeight="1" x14ac:dyDescent="0.25">
      <c r="A1074" s="23">
        <v>10687</v>
      </c>
      <c r="B1074" s="24" t="s">
        <v>902</v>
      </c>
      <c r="C1074" s="24" t="s">
        <v>907</v>
      </c>
      <c r="D1074" s="24"/>
      <c r="E1074" s="66" t="s">
        <v>120</v>
      </c>
      <c r="F1074" s="66" t="s">
        <v>121</v>
      </c>
      <c r="G1074" s="64">
        <v>30</v>
      </c>
      <c r="H1074" s="64">
        <v>5</v>
      </c>
      <c r="I1074" s="66" t="s">
        <v>120</v>
      </c>
      <c r="J1074" s="72"/>
      <c r="K1074" s="24" t="s">
        <v>784</v>
      </c>
      <c r="L1074" s="24" t="s">
        <v>179</v>
      </c>
      <c r="M1074" s="24"/>
      <c r="N1074" s="24" t="s">
        <v>125</v>
      </c>
      <c r="O1074" s="24" t="str">
        <f t="shared" si="84"/>
        <v>MENTHE Mojito</v>
      </c>
      <c r="P1074" s="54">
        <v>1074</v>
      </c>
      <c r="Q1074" s="54">
        <v>5</v>
      </c>
      <c r="R1074" s="20">
        <f t="shared" si="85"/>
        <v>0</v>
      </c>
      <c r="S1074" s="20">
        <f t="shared" si="86"/>
        <v>0</v>
      </c>
      <c r="T1074" s="20">
        <f t="shared" si="87"/>
        <v>0</v>
      </c>
      <c r="U1074" s="241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304"/>
      <c r="AG1074" s="304"/>
      <c r="AH1074" s="44"/>
      <c r="AI1074" s="44"/>
      <c r="AJ1074" s="304"/>
      <c r="AK1074" s="30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14"/>
      <c r="BV1074" s="14"/>
      <c r="BW1074" s="14"/>
      <c r="BX1074" s="14"/>
      <c r="BY1074" s="14"/>
      <c r="BZ1074" s="14"/>
      <c r="CA1074" s="14"/>
      <c r="CB1074" s="14"/>
    </row>
    <row r="1075" spans="1:80" ht="20.100000000000001" customHeight="1" x14ac:dyDescent="0.25">
      <c r="A1075" s="125">
        <v>13158</v>
      </c>
      <c r="B1075" s="126" t="s">
        <v>902</v>
      </c>
      <c r="C1075" s="126" t="s">
        <v>401</v>
      </c>
      <c r="D1075" s="126"/>
      <c r="E1075" s="127" t="s">
        <v>120</v>
      </c>
      <c r="F1075" s="127" t="s">
        <v>121</v>
      </c>
      <c r="G1075" s="128">
        <v>30</v>
      </c>
      <c r="H1075" s="128">
        <v>5</v>
      </c>
      <c r="I1075" s="127" t="s">
        <v>120</v>
      </c>
      <c r="J1075" s="129"/>
      <c r="K1075" s="126" t="s">
        <v>784</v>
      </c>
      <c r="L1075" s="126" t="s">
        <v>179</v>
      </c>
      <c r="M1075" s="126"/>
      <c r="N1075" s="126" t="s">
        <v>125</v>
      </c>
      <c r="O1075" s="126" t="str">
        <f t="shared" si="84"/>
        <v>MENTHE Orange</v>
      </c>
      <c r="P1075" s="130">
        <v>1075</v>
      </c>
      <c r="Q1075" s="130">
        <v>5</v>
      </c>
      <c r="R1075" s="20">
        <f t="shared" si="85"/>
        <v>0</v>
      </c>
      <c r="S1075" s="20">
        <f t="shared" si="86"/>
        <v>0</v>
      </c>
      <c r="T1075" s="20">
        <f t="shared" si="87"/>
        <v>0</v>
      </c>
      <c r="U1075" s="242"/>
      <c r="V1075" s="158"/>
      <c r="W1075" s="158"/>
      <c r="X1075" s="158"/>
      <c r="Y1075" s="158"/>
      <c r="Z1075" s="158"/>
      <c r="AA1075" s="158"/>
      <c r="AB1075" s="158"/>
      <c r="AC1075" s="158"/>
      <c r="AD1075" s="158"/>
      <c r="AE1075" s="158"/>
      <c r="AF1075" s="304"/>
      <c r="AG1075" s="304"/>
      <c r="AH1075" s="158"/>
      <c r="AI1075" s="158"/>
      <c r="AJ1075" s="304"/>
      <c r="AK1075" s="304"/>
      <c r="AL1075" s="158"/>
      <c r="AM1075" s="158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4"/>
      <c r="BV1075" s="14"/>
      <c r="BW1075" s="14"/>
      <c r="BX1075" s="14"/>
      <c r="BY1075" s="14"/>
      <c r="BZ1075" s="14"/>
      <c r="CA1075" s="14"/>
      <c r="CB1075" s="14"/>
    </row>
    <row r="1076" spans="1:80" ht="20.100000000000001" customHeight="1" x14ac:dyDescent="0.25">
      <c r="A1076" s="23">
        <v>10688</v>
      </c>
      <c r="B1076" s="24" t="s">
        <v>902</v>
      </c>
      <c r="C1076" s="24" t="s">
        <v>1468</v>
      </c>
      <c r="D1076" s="24"/>
      <c r="E1076" s="66" t="s">
        <v>120</v>
      </c>
      <c r="F1076" s="66" t="s">
        <v>121</v>
      </c>
      <c r="G1076" s="64">
        <v>30</v>
      </c>
      <c r="H1076" s="64">
        <v>5</v>
      </c>
      <c r="I1076" s="66" t="s">
        <v>120</v>
      </c>
      <c r="J1076" s="72"/>
      <c r="K1076" s="24" t="s">
        <v>784</v>
      </c>
      <c r="L1076" s="24" t="s">
        <v>179</v>
      </c>
      <c r="M1076" s="24"/>
      <c r="N1076" s="24" t="s">
        <v>125</v>
      </c>
      <c r="O1076" s="24" t="str">
        <f t="shared" si="84"/>
        <v>MENTHE Poivrée</v>
      </c>
      <c r="P1076" s="54">
        <v>1076</v>
      </c>
      <c r="Q1076" s="54">
        <v>5</v>
      </c>
      <c r="R1076" s="20">
        <f t="shared" si="85"/>
        <v>0</v>
      </c>
      <c r="S1076" s="20">
        <f t="shared" si="86"/>
        <v>0</v>
      </c>
      <c r="T1076" s="20">
        <f t="shared" si="87"/>
        <v>0</v>
      </c>
      <c r="U1076" s="241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304"/>
      <c r="AG1076" s="304"/>
      <c r="AH1076" s="44"/>
      <c r="AI1076" s="44"/>
      <c r="AJ1076" s="304"/>
      <c r="AK1076" s="30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14"/>
      <c r="BV1076" s="14"/>
      <c r="BW1076" s="14"/>
      <c r="BX1076" s="14"/>
      <c r="BY1076" s="14"/>
      <c r="BZ1076" s="14"/>
      <c r="CA1076" s="14"/>
      <c r="CB1076" s="14"/>
    </row>
    <row r="1077" spans="1:80" ht="20.100000000000001" customHeight="1" x14ac:dyDescent="0.25">
      <c r="A1077" s="125">
        <v>14368</v>
      </c>
      <c r="B1077" s="126" t="s">
        <v>902</v>
      </c>
      <c r="C1077" s="126" t="s">
        <v>908</v>
      </c>
      <c r="D1077" s="126"/>
      <c r="E1077" s="127" t="s">
        <v>120</v>
      </c>
      <c r="F1077" s="127" t="s">
        <v>121</v>
      </c>
      <c r="G1077" s="128">
        <v>30</v>
      </c>
      <c r="H1077" s="128">
        <v>5</v>
      </c>
      <c r="I1077" s="127" t="s">
        <v>120</v>
      </c>
      <c r="J1077" s="129"/>
      <c r="K1077" s="126" t="s">
        <v>784</v>
      </c>
      <c r="L1077" s="126" t="s">
        <v>179</v>
      </c>
      <c r="M1077" s="126"/>
      <c r="N1077" s="126" t="s">
        <v>125</v>
      </c>
      <c r="O1077" s="126" t="str">
        <f t="shared" si="84"/>
        <v>MENTHE Réglisse</v>
      </c>
      <c r="P1077" s="130">
        <v>1077</v>
      </c>
      <c r="Q1077" s="130">
        <v>5</v>
      </c>
      <c r="R1077" s="20">
        <f t="shared" si="85"/>
        <v>0</v>
      </c>
      <c r="S1077" s="20">
        <f t="shared" si="86"/>
        <v>0</v>
      </c>
      <c r="T1077" s="20">
        <f t="shared" si="87"/>
        <v>0</v>
      </c>
      <c r="U1077" s="242"/>
      <c r="V1077" s="158"/>
      <c r="W1077" s="158"/>
      <c r="X1077" s="158"/>
      <c r="Y1077" s="158"/>
      <c r="Z1077" s="158"/>
      <c r="AA1077" s="158"/>
      <c r="AB1077" s="158"/>
      <c r="AC1077" s="158"/>
      <c r="AD1077" s="158"/>
      <c r="AE1077" s="158"/>
      <c r="AF1077" s="304"/>
      <c r="AG1077" s="304"/>
      <c r="AH1077" s="158"/>
      <c r="AI1077" s="158"/>
      <c r="AJ1077" s="304"/>
      <c r="AK1077" s="304"/>
      <c r="AL1077" s="158"/>
      <c r="AM1077" s="158"/>
      <c r="AN1077" s="158"/>
      <c r="AO1077" s="158"/>
      <c r="AP1077" s="158"/>
      <c r="AQ1077" s="158"/>
      <c r="AR1077" s="158"/>
      <c r="AS1077" s="158"/>
      <c r="AT1077" s="158"/>
      <c r="AU1077" s="158"/>
      <c r="AV1077" s="158"/>
      <c r="AW1077" s="158"/>
      <c r="AX1077" s="158"/>
      <c r="AY1077" s="158"/>
      <c r="AZ1077" s="158"/>
      <c r="BA1077" s="158"/>
      <c r="BB1077" s="158"/>
      <c r="BC1077" s="158"/>
      <c r="BD1077" s="158"/>
      <c r="BE1077" s="158"/>
      <c r="BF1077" s="158"/>
      <c r="BG1077" s="158"/>
      <c r="BH1077" s="158"/>
      <c r="BI1077" s="158"/>
      <c r="BJ1077" s="158"/>
      <c r="BK1077" s="158"/>
      <c r="BL1077" s="158"/>
      <c r="BM1077" s="158"/>
      <c r="BN1077" s="158"/>
      <c r="BO1077" s="158"/>
      <c r="BP1077" s="158"/>
      <c r="BQ1077" s="158"/>
      <c r="BR1077" s="158"/>
      <c r="BS1077" s="158"/>
      <c r="BT1077" s="158"/>
      <c r="BU1077" s="14"/>
      <c r="BV1077" s="14"/>
      <c r="BW1077" s="14"/>
      <c r="BX1077" s="14"/>
      <c r="BY1077" s="14"/>
      <c r="BZ1077" s="14"/>
      <c r="CA1077" s="14"/>
      <c r="CB1077" s="14"/>
    </row>
    <row r="1078" spans="1:80" ht="20.100000000000001" customHeight="1" x14ac:dyDescent="0.25">
      <c r="A1078" s="23">
        <v>25130</v>
      </c>
      <c r="B1078" s="24" t="s">
        <v>902</v>
      </c>
      <c r="C1078" s="24" t="s">
        <v>909</v>
      </c>
      <c r="D1078" s="24"/>
      <c r="E1078" s="66" t="s">
        <v>120</v>
      </c>
      <c r="F1078" s="66" t="s">
        <v>121</v>
      </c>
      <c r="G1078" s="64">
        <v>30</v>
      </c>
      <c r="H1078" s="64">
        <v>5</v>
      </c>
      <c r="I1078" s="66" t="s">
        <v>120</v>
      </c>
      <c r="J1078" s="72"/>
      <c r="K1078" s="24" t="s">
        <v>784</v>
      </c>
      <c r="L1078" s="24" t="s">
        <v>179</v>
      </c>
      <c r="M1078" s="24"/>
      <c r="N1078" s="24" t="s">
        <v>125</v>
      </c>
      <c r="O1078" s="24" t="str">
        <f t="shared" si="84"/>
        <v>MENTHE Spanish</v>
      </c>
      <c r="P1078" s="54">
        <v>1078</v>
      </c>
      <c r="Q1078" s="54">
        <v>5</v>
      </c>
      <c r="R1078" s="20">
        <f t="shared" si="85"/>
        <v>0</v>
      </c>
      <c r="S1078" s="20">
        <f t="shared" si="86"/>
        <v>0</v>
      </c>
      <c r="T1078" s="20">
        <f t="shared" si="87"/>
        <v>0</v>
      </c>
      <c r="U1078" s="241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304"/>
      <c r="AG1078" s="304"/>
      <c r="AH1078" s="44"/>
      <c r="AI1078" s="44"/>
      <c r="AJ1078" s="304"/>
      <c r="AK1078" s="30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14"/>
      <c r="BV1078" s="14"/>
      <c r="BW1078" s="14"/>
      <c r="BX1078" s="14"/>
      <c r="BY1078" s="14"/>
      <c r="BZ1078" s="14"/>
      <c r="CA1078" s="14"/>
      <c r="CB1078" s="14"/>
    </row>
    <row r="1079" spans="1:80" ht="20.100000000000001" customHeight="1" x14ac:dyDescent="0.25">
      <c r="A1079" s="125">
        <v>22866</v>
      </c>
      <c r="B1079" s="126" t="s">
        <v>902</v>
      </c>
      <c r="C1079" s="126" t="s">
        <v>1469</v>
      </c>
      <c r="D1079" s="126"/>
      <c r="E1079" s="127" t="s">
        <v>120</v>
      </c>
      <c r="F1079" s="127" t="s">
        <v>121</v>
      </c>
      <c r="G1079" s="128">
        <v>30</v>
      </c>
      <c r="H1079" s="128">
        <v>5</v>
      </c>
      <c r="I1079" s="127" t="s">
        <v>120</v>
      </c>
      <c r="J1079" s="129"/>
      <c r="K1079" s="126" t="s">
        <v>784</v>
      </c>
      <c r="L1079" s="126" t="s">
        <v>179</v>
      </c>
      <c r="M1079" s="126"/>
      <c r="N1079" s="126" t="s">
        <v>125</v>
      </c>
      <c r="O1079" s="126" t="str">
        <f t="shared" si="84"/>
        <v>MENTHE Verte Classique</v>
      </c>
      <c r="P1079" s="130">
        <v>1079</v>
      </c>
      <c r="Q1079" s="130">
        <v>5</v>
      </c>
      <c r="R1079" s="20">
        <f t="shared" si="85"/>
        <v>0</v>
      </c>
      <c r="S1079" s="20">
        <f t="shared" si="86"/>
        <v>0</v>
      </c>
      <c r="T1079" s="20">
        <f t="shared" si="87"/>
        <v>0</v>
      </c>
      <c r="U1079" s="242"/>
      <c r="V1079" s="158"/>
      <c r="W1079" s="158"/>
      <c r="X1079" s="158"/>
      <c r="Y1079" s="158"/>
      <c r="Z1079" s="158"/>
      <c r="AA1079" s="158"/>
      <c r="AB1079" s="158"/>
      <c r="AC1079" s="158"/>
      <c r="AD1079" s="158"/>
      <c r="AE1079" s="158"/>
      <c r="AF1079" s="304"/>
      <c r="AG1079" s="304"/>
      <c r="AH1079" s="158"/>
      <c r="AI1079" s="158"/>
      <c r="AJ1079" s="304"/>
      <c r="AK1079" s="304"/>
      <c r="AL1079" s="158"/>
      <c r="AM1079" s="158"/>
      <c r="AN1079" s="158"/>
      <c r="AO1079" s="158"/>
      <c r="AP1079" s="158"/>
      <c r="AQ1079" s="158"/>
      <c r="AR1079" s="158"/>
      <c r="AS1079" s="158"/>
      <c r="AT1079" s="158"/>
      <c r="AU1079" s="158"/>
      <c r="AV1079" s="158"/>
      <c r="AW1079" s="158"/>
      <c r="AX1079" s="158"/>
      <c r="AY1079" s="158"/>
      <c r="AZ1079" s="158"/>
      <c r="BA1079" s="158"/>
      <c r="BB1079" s="158"/>
      <c r="BC1079" s="158"/>
      <c r="BD1079" s="158"/>
      <c r="BE1079" s="158"/>
      <c r="BF1079" s="158"/>
      <c r="BG1079" s="158"/>
      <c r="BH1079" s="158"/>
      <c r="BI1079" s="158"/>
      <c r="BJ1079" s="158"/>
      <c r="BK1079" s="158"/>
      <c r="BL1079" s="158"/>
      <c r="BM1079" s="158"/>
      <c r="BN1079" s="158"/>
      <c r="BO1079" s="158"/>
      <c r="BP1079" s="158"/>
      <c r="BQ1079" s="158"/>
      <c r="BR1079" s="158"/>
      <c r="BS1079" s="158"/>
      <c r="BT1079" s="158"/>
      <c r="BU1079" s="14"/>
      <c r="BV1079" s="14"/>
      <c r="BW1079" s="14"/>
      <c r="BX1079" s="14"/>
      <c r="BY1079" s="14"/>
      <c r="BZ1079" s="14"/>
      <c r="CA1079" s="14"/>
      <c r="CB1079" s="14"/>
    </row>
    <row r="1080" spans="1:80" ht="20.100000000000001" customHeight="1" x14ac:dyDescent="0.25">
      <c r="A1080" s="23">
        <v>15242</v>
      </c>
      <c r="B1080" s="24" t="s">
        <v>793</v>
      </c>
      <c r="C1080" s="24" t="s">
        <v>1470</v>
      </c>
      <c r="D1080" s="24"/>
      <c r="E1080" s="66" t="s">
        <v>120</v>
      </c>
      <c r="F1080" s="66" t="s">
        <v>121</v>
      </c>
      <c r="G1080" s="64">
        <v>30</v>
      </c>
      <c r="H1080" s="64">
        <v>5</v>
      </c>
      <c r="I1080" s="66" t="s">
        <v>176</v>
      </c>
      <c r="J1080" s="72"/>
      <c r="K1080" s="24" t="s">
        <v>784</v>
      </c>
      <c r="L1080" s="24" t="s">
        <v>347</v>
      </c>
      <c r="M1080" s="24"/>
      <c r="N1080" s="24" t="s">
        <v>125</v>
      </c>
      <c r="O1080" s="24" t="str">
        <f t="shared" si="84"/>
        <v>ORIGAN Cubain</v>
      </c>
      <c r="P1080" s="54">
        <v>1080</v>
      </c>
      <c r="Q1080" s="54">
        <v>5</v>
      </c>
      <c r="R1080" s="20">
        <f t="shared" si="85"/>
        <v>0</v>
      </c>
      <c r="S1080" s="20">
        <f t="shared" si="86"/>
        <v>0</v>
      </c>
      <c r="T1080" s="20">
        <f t="shared" si="87"/>
        <v>0</v>
      </c>
      <c r="U1080" s="241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304"/>
      <c r="AG1080" s="304"/>
      <c r="AH1080" s="44"/>
      <c r="AI1080" s="44"/>
      <c r="AJ1080" s="304"/>
      <c r="AK1080" s="30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14"/>
      <c r="BV1080" s="14"/>
      <c r="BW1080" s="14"/>
      <c r="BX1080" s="14"/>
      <c r="BY1080" s="14"/>
      <c r="BZ1080" s="14"/>
      <c r="CA1080" s="14"/>
      <c r="CB1080" s="14"/>
    </row>
    <row r="1081" spans="1:80" ht="20.100000000000001" customHeight="1" x14ac:dyDescent="0.25">
      <c r="A1081" s="125">
        <v>25199</v>
      </c>
      <c r="B1081" s="126" t="s">
        <v>793</v>
      </c>
      <c r="C1081" s="126" t="s">
        <v>911</v>
      </c>
      <c r="D1081" s="126"/>
      <c r="E1081" s="127" t="s">
        <v>120</v>
      </c>
      <c r="F1081" s="127" t="s">
        <v>121</v>
      </c>
      <c r="G1081" s="128">
        <v>30</v>
      </c>
      <c r="H1081" s="128">
        <v>5</v>
      </c>
      <c r="I1081" s="127" t="s">
        <v>120</v>
      </c>
      <c r="J1081" s="129"/>
      <c r="K1081" s="126" t="s">
        <v>784</v>
      </c>
      <c r="L1081" s="126" t="s">
        <v>124</v>
      </c>
      <c r="M1081" s="126"/>
      <c r="N1081" s="126" t="s">
        <v>125</v>
      </c>
      <c r="O1081" s="126" t="str">
        <f t="shared" si="84"/>
        <v>ORIGAN Origanum vulgare</v>
      </c>
      <c r="P1081" s="130">
        <v>1081</v>
      </c>
      <c r="Q1081" s="130">
        <v>5</v>
      </c>
      <c r="R1081" s="20">
        <f t="shared" si="85"/>
        <v>0</v>
      </c>
      <c r="S1081" s="20">
        <f t="shared" si="86"/>
        <v>0</v>
      </c>
      <c r="T1081" s="20">
        <f t="shared" si="87"/>
        <v>0</v>
      </c>
      <c r="U1081" s="242"/>
      <c r="V1081" s="158"/>
      <c r="W1081" s="158"/>
      <c r="X1081" s="158"/>
      <c r="Y1081" s="158"/>
      <c r="Z1081" s="158"/>
      <c r="AA1081" s="158"/>
      <c r="AB1081" s="158"/>
      <c r="AC1081" s="158"/>
      <c r="AD1081" s="158"/>
      <c r="AE1081" s="158"/>
      <c r="AF1081" s="304"/>
      <c r="AG1081" s="304"/>
      <c r="AH1081" s="158"/>
      <c r="AI1081" s="158"/>
      <c r="AJ1081" s="304"/>
      <c r="AK1081" s="304"/>
      <c r="AL1081" s="158"/>
      <c r="AM1081" s="158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4"/>
      <c r="BV1081" s="14"/>
      <c r="BW1081" s="14"/>
      <c r="BX1081" s="14"/>
      <c r="BY1081" s="14"/>
      <c r="BZ1081" s="14"/>
      <c r="CA1081" s="14"/>
      <c r="CB1081" s="14"/>
    </row>
    <row r="1082" spans="1:80" ht="20.100000000000001" customHeight="1" x14ac:dyDescent="0.25">
      <c r="A1082" s="23">
        <v>12843</v>
      </c>
      <c r="B1082" s="24" t="s">
        <v>912</v>
      </c>
      <c r="C1082" s="24" t="s">
        <v>1471</v>
      </c>
      <c r="D1082" s="24"/>
      <c r="E1082" s="66" t="s">
        <v>208</v>
      </c>
      <c r="F1082" s="66" t="s">
        <v>121</v>
      </c>
      <c r="G1082" s="64">
        <v>30</v>
      </c>
      <c r="H1082" s="64">
        <v>6</v>
      </c>
      <c r="I1082" s="66" t="s">
        <v>553</v>
      </c>
      <c r="J1082" s="72"/>
      <c r="K1082" s="24" t="s">
        <v>784</v>
      </c>
      <c r="L1082" s="24" t="s">
        <v>347</v>
      </c>
      <c r="M1082" s="24"/>
      <c r="N1082" s="24" t="s">
        <v>125</v>
      </c>
      <c r="O1082" s="24" t="str">
        <f t="shared" si="84"/>
        <v>OSEILLE Large de Belleville</v>
      </c>
      <c r="P1082" s="54">
        <v>1082</v>
      </c>
      <c r="Q1082" s="54">
        <v>6</v>
      </c>
      <c r="R1082" s="20">
        <f t="shared" si="85"/>
        <v>0</v>
      </c>
      <c r="S1082" s="20">
        <f t="shared" si="86"/>
        <v>0</v>
      </c>
      <c r="T1082" s="20">
        <f t="shared" si="87"/>
        <v>0</v>
      </c>
      <c r="U1082" s="241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304"/>
      <c r="AG1082" s="304"/>
      <c r="AH1082" s="44"/>
      <c r="AI1082" s="44"/>
      <c r="AJ1082" s="304"/>
      <c r="AK1082" s="30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14"/>
      <c r="BV1082" s="14"/>
      <c r="BW1082" s="14"/>
      <c r="BX1082" s="14"/>
      <c r="BY1082" s="14"/>
      <c r="BZ1082" s="14"/>
      <c r="CA1082" s="14"/>
      <c r="CB1082" s="14"/>
    </row>
    <row r="1083" spans="1:80" ht="20.100000000000001" customHeight="1" x14ac:dyDescent="0.25">
      <c r="A1083" s="125">
        <v>13285</v>
      </c>
      <c r="B1083" s="126" t="s">
        <v>912</v>
      </c>
      <c r="C1083" s="126" t="s">
        <v>913</v>
      </c>
      <c r="D1083" s="126"/>
      <c r="E1083" s="127" t="s">
        <v>208</v>
      </c>
      <c r="F1083" s="127" t="s">
        <v>121</v>
      </c>
      <c r="G1083" s="128">
        <v>30</v>
      </c>
      <c r="H1083" s="128">
        <v>7</v>
      </c>
      <c r="I1083" s="127" t="s">
        <v>553</v>
      </c>
      <c r="J1083" s="129"/>
      <c r="K1083" s="126" t="s">
        <v>784</v>
      </c>
      <c r="L1083" s="126" t="s">
        <v>347</v>
      </c>
      <c r="M1083" s="126"/>
      <c r="N1083" s="126" t="s">
        <v>125</v>
      </c>
      <c r="O1083" s="126" t="str">
        <f t="shared" si="84"/>
        <v>OSEILLE Sanguine</v>
      </c>
      <c r="P1083" s="130">
        <v>1083</v>
      </c>
      <c r="Q1083" s="130">
        <v>7</v>
      </c>
      <c r="R1083" s="20">
        <f t="shared" si="85"/>
        <v>0</v>
      </c>
      <c r="S1083" s="20">
        <f t="shared" si="86"/>
        <v>0</v>
      </c>
      <c r="T1083" s="20">
        <f t="shared" si="87"/>
        <v>0</v>
      </c>
      <c r="U1083" s="242"/>
      <c r="V1083" s="158"/>
      <c r="W1083" s="158"/>
      <c r="X1083" s="158"/>
      <c r="Y1083" s="158"/>
      <c r="Z1083" s="158"/>
      <c r="AA1083" s="158"/>
      <c r="AB1083" s="158"/>
      <c r="AC1083" s="158"/>
      <c r="AD1083" s="158"/>
      <c r="AE1083" s="158"/>
      <c r="AF1083" s="304"/>
      <c r="AG1083" s="304"/>
      <c r="AH1083" s="158"/>
      <c r="AI1083" s="158"/>
      <c r="AJ1083" s="304"/>
      <c r="AK1083" s="304"/>
      <c r="AL1083" s="158"/>
      <c r="AM1083" s="158"/>
      <c r="AN1083" s="158"/>
      <c r="AO1083" s="158"/>
      <c r="AP1083" s="158"/>
      <c r="AQ1083" s="158"/>
      <c r="AR1083" s="158"/>
      <c r="AS1083" s="158"/>
      <c r="AT1083" s="158"/>
      <c r="AU1083" s="158"/>
      <c r="AV1083" s="158"/>
      <c r="AW1083" s="158"/>
      <c r="AX1083" s="158"/>
      <c r="AY1083" s="158"/>
      <c r="AZ1083" s="158"/>
      <c r="BA1083" s="158"/>
      <c r="BB1083" s="158"/>
      <c r="BC1083" s="158"/>
      <c r="BD1083" s="158"/>
      <c r="BE1083" s="158"/>
      <c r="BF1083" s="158"/>
      <c r="BG1083" s="158"/>
      <c r="BH1083" s="158"/>
      <c r="BI1083" s="158"/>
      <c r="BJ1083" s="158"/>
      <c r="BK1083" s="158"/>
      <c r="BL1083" s="158"/>
      <c r="BM1083" s="158"/>
      <c r="BN1083" s="158"/>
      <c r="BO1083" s="158"/>
      <c r="BP1083" s="158"/>
      <c r="BQ1083" s="158"/>
      <c r="BR1083" s="158"/>
      <c r="BS1083" s="158"/>
      <c r="BT1083" s="158"/>
      <c r="BU1083" s="14"/>
      <c r="BV1083" s="14"/>
      <c r="BW1083" s="14"/>
      <c r="BX1083" s="14"/>
      <c r="BY1083" s="14"/>
      <c r="BZ1083" s="14"/>
      <c r="CA1083" s="14"/>
      <c r="CB1083" s="14"/>
    </row>
    <row r="1084" spans="1:80" ht="20.100000000000001" customHeight="1" x14ac:dyDescent="0.25">
      <c r="A1084" s="23">
        <v>12299</v>
      </c>
      <c r="B1084" s="24" t="s">
        <v>914</v>
      </c>
      <c r="C1084" s="24" t="s">
        <v>915</v>
      </c>
      <c r="D1084" s="24"/>
      <c r="E1084" s="66" t="s">
        <v>208</v>
      </c>
      <c r="F1084" s="66" t="s">
        <v>121</v>
      </c>
      <c r="G1084" s="64">
        <v>30</v>
      </c>
      <c r="H1084" s="64">
        <v>6</v>
      </c>
      <c r="I1084" s="66" t="s">
        <v>439</v>
      </c>
      <c r="J1084" s="72"/>
      <c r="K1084" s="24" t="s">
        <v>784</v>
      </c>
      <c r="L1084" s="24" t="s">
        <v>347</v>
      </c>
      <c r="M1084" s="24"/>
      <c r="N1084" s="24" t="s">
        <v>125</v>
      </c>
      <c r="O1084" s="24" t="str">
        <f t="shared" si="84"/>
        <v>PERSIL Frisé robust</v>
      </c>
      <c r="P1084" s="54">
        <v>1084</v>
      </c>
      <c r="Q1084" s="54">
        <v>6</v>
      </c>
      <c r="R1084" s="20">
        <f t="shared" si="85"/>
        <v>0</v>
      </c>
      <c r="S1084" s="20">
        <f t="shared" si="86"/>
        <v>0</v>
      </c>
      <c r="T1084" s="20">
        <f t="shared" si="87"/>
        <v>0</v>
      </c>
      <c r="U1084" s="241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304"/>
      <c r="AG1084" s="304"/>
      <c r="AH1084" s="44"/>
      <c r="AI1084" s="44"/>
      <c r="AJ1084" s="304"/>
      <c r="AK1084" s="30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14"/>
      <c r="BV1084" s="14"/>
      <c r="BW1084" s="14"/>
      <c r="BX1084" s="14"/>
      <c r="BY1084" s="14"/>
      <c r="BZ1084" s="14"/>
      <c r="CA1084" s="14"/>
      <c r="CB1084" s="14"/>
    </row>
    <row r="1085" spans="1:80" ht="20.100000000000001" customHeight="1" x14ac:dyDescent="0.25">
      <c r="A1085" s="125">
        <v>12300</v>
      </c>
      <c r="B1085" s="126" t="s">
        <v>914</v>
      </c>
      <c r="C1085" s="126" t="s">
        <v>1472</v>
      </c>
      <c r="D1085" s="126"/>
      <c r="E1085" s="127" t="s">
        <v>208</v>
      </c>
      <c r="F1085" s="127" t="s">
        <v>121</v>
      </c>
      <c r="G1085" s="128">
        <v>30</v>
      </c>
      <c r="H1085" s="128">
        <v>6</v>
      </c>
      <c r="I1085" s="127" t="s">
        <v>439</v>
      </c>
      <c r="J1085" s="129"/>
      <c r="K1085" s="126" t="s">
        <v>784</v>
      </c>
      <c r="L1085" s="126" t="s">
        <v>347</v>
      </c>
      <c r="M1085" s="126"/>
      <c r="N1085" s="126" t="s">
        <v>125</v>
      </c>
      <c r="O1085" s="126" t="str">
        <f t="shared" si="84"/>
        <v>PERSIL Plat Géant d'Italie</v>
      </c>
      <c r="P1085" s="130">
        <v>1085</v>
      </c>
      <c r="Q1085" s="130">
        <v>6</v>
      </c>
      <c r="R1085" s="20">
        <f t="shared" si="85"/>
        <v>0</v>
      </c>
      <c r="S1085" s="20">
        <f t="shared" si="86"/>
        <v>0</v>
      </c>
      <c r="T1085" s="20">
        <f t="shared" si="87"/>
        <v>0</v>
      </c>
      <c r="U1085" s="242"/>
      <c r="V1085" s="158"/>
      <c r="W1085" s="158"/>
      <c r="X1085" s="158"/>
      <c r="Y1085" s="158"/>
      <c r="Z1085" s="158"/>
      <c r="AA1085" s="158"/>
      <c r="AB1085" s="158"/>
      <c r="AC1085" s="158"/>
      <c r="AD1085" s="158"/>
      <c r="AE1085" s="158"/>
      <c r="AF1085" s="304"/>
      <c r="AG1085" s="304"/>
      <c r="AH1085" s="158"/>
      <c r="AI1085" s="158"/>
      <c r="AJ1085" s="304"/>
      <c r="AK1085" s="304"/>
      <c r="AL1085" s="158"/>
      <c r="AM1085" s="158"/>
      <c r="AN1085" s="158"/>
      <c r="AO1085" s="158"/>
      <c r="AP1085" s="158"/>
      <c r="AQ1085" s="158"/>
      <c r="AR1085" s="158"/>
      <c r="AS1085" s="158"/>
      <c r="AT1085" s="158"/>
      <c r="AU1085" s="158"/>
      <c r="AV1085" s="158"/>
      <c r="AW1085" s="158"/>
      <c r="AX1085" s="158"/>
      <c r="AY1085" s="158"/>
      <c r="AZ1085" s="158"/>
      <c r="BA1085" s="158"/>
      <c r="BB1085" s="158"/>
      <c r="BC1085" s="158"/>
      <c r="BD1085" s="158"/>
      <c r="BE1085" s="158"/>
      <c r="BF1085" s="158"/>
      <c r="BG1085" s="158"/>
      <c r="BH1085" s="158"/>
      <c r="BI1085" s="158"/>
      <c r="BJ1085" s="158"/>
      <c r="BK1085" s="158"/>
      <c r="BL1085" s="158"/>
      <c r="BM1085" s="158"/>
      <c r="BN1085" s="158"/>
      <c r="BO1085" s="158"/>
      <c r="BP1085" s="158"/>
      <c r="BQ1085" s="158"/>
      <c r="BR1085" s="158"/>
      <c r="BS1085" s="158"/>
      <c r="BT1085" s="158"/>
      <c r="BU1085" s="14"/>
      <c r="BV1085" s="14"/>
      <c r="BW1085" s="14"/>
      <c r="BX1085" s="14"/>
      <c r="BY1085" s="14"/>
      <c r="BZ1085" s="14"/>
      <c r="CA1085" s="14"/>
      <c r="CB1085" s="14"/>
    </row>
    <row r="1086" spans="1:80" ht="20.100000000000001" customHeight="1" x14ac:dyDescent="0.25">
      <c r="A1086" s="23">
        <v>10946</v>
      </c>
      <c r="B1086" s="24" t="s">
        <v>849</v>
      </c>
      <c r="C1086" s="24" t="s">
        <v>850</v>
      </c>
      <c r="D1086" s="24"/>
      <c r="E1086" s="66" t="s">
        <v>208</v>
      </c>
      <c r="F1086" s="66" t="s">
        <v>121</v>
      </c>
      <c r="G1086" s="64">
        <v>30</v>
      </c>
      <c r="H1086" s="64">
        <v>8</v>
      </c>
      <c r="I1086" s="66" t="s">
        <v>319</v>
      </c>
      <c r="J1086" s="72"/>
      <c r="K1086" s="24" t="s">
        <v>784</v>
      </c>
      <c r="L1086" s="24" t="s">
        <v>347</v>
      </c>
      <c r="M1086" s="24"/>
      <c r="N1086" s="24" t="s">
        <v>125</v>
      </c>
      <c r="O1086" s="24" t="str">
        <f t="shared" si="84"/>
        <v>RHUBARBE Victoria</v>
      </c>
      <c r="P1086" s="54">
        <v>1086</v>
      </c>
      <c r="Q1086" s="54">
        <v>8</v>
      </c>
      <c r="R1086" s="20">
        <f t="shared" si="85"/>
        <v>0</v>
      </c>
      <c r="S1086" s="20">
        <f t="shared" si="86"/>
        <v>0</v>
      </c>
      <c r="T1086" s="20">
        <f t="shared" si="87"/>
        <v>0</v>
      </c>
      <c r="U1086" s="241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304"/>
      <c r="AG1086" s="304"/>
      <c r="AH1086" s="44"/>
      <c r="AI1086" s="44"/>
      <c r="AJ1086" s="304"/>
      <c r="AK1086" s="30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14"/>
      <c r="BV1086" s="14"/>
      <c r="BW1086" s="14"/>
      <c r="BX1086" s="14"/>
      <c r="BY1086" s="14"/>
      <c r="BZ1086" s="14"/>
      <c r="CA1086" s="14"/>
      <c r="CB1086" s="14"/>
    </row>
    <row r="1087" spans="1:80" ht="20.100000000000001" customHeight="1" x14ac:dyDescent="0.25">
      <c r="A1087" s="125">
        <v>10689</v>
      </c>
      <c r="B1087" s="126" t="s">
        <v>916</v>
      </c>
      <c r="C1087" s="126" t="s">
        <v>917</v>
      </c>
      <c r="D1087" s="126"/>
      <c r="E1087" s="127" t="s">
        <v>120</v>
      </c>
      <c r="F1087" s="127" t="s">
        <v>121</v>
      </c>
      <c r="G1087" s="128">
        <v>30</v>
      </c>
      <c r="H1087" s="128">
        <v>5</v>
      </c>
      <c r="I1087" s="127" t="s">
        <v>176</v>
      </c>
      <c r="J1087" s="129"/>
      <c r="K1087" s="126" t="s">
        <v>784</v>
      </c>
      <c r="L1087" s="126" t="s">
        <v>179</v>
      </c>
      <c r="M1087" s="126"/>
      <c r="N1087" s="126" t="s">
        <v>125</v>
      </c>
      <c r="O1087" s="126" t="str">
        <f t="shared" si="84"/>
        <v>ROMARIN OFFICINAL Erige</v>
      </c>
      <c r="P1087" s="130">
        <v>1087</v>
      </c>
      <c r="Q1087" s="130">
        <v>5</v>
      </c>
      <c r="R1087" s="20">
        <f t="shared" si="85"/>
        <v>0</v>
      </c>
      <c r="S1087" s="20">
        <f t="shared" si="86"/>
        <v>0</v>
      </c>
      <c r="T1087" s="20">
        <f t="shared" si="87"/>
        <v>0</v>
      </c>
      <c r="U1087" s="242"/>
      <c r="V1087" s="158"/>
      <c r="W1087" s="158"/>
      <c r="X1087" s="158"/>
      <c r="Y1087" s="158"/>
      <c r="Z1087" s="158"/>
      <c r="AA1087" s="158"/>
      <c r="AB1087" s="158"/>
      <c r="AC1087" s="158"/>
      <c r="AD1087" s="158"/>
      <c r="AE1087" s="158"/>
      <c r="AF1087" s="304"/>
      <c r="AG1087" s="304"/>
      <c r="AH1087" s="158"/>
      <c r="AI1087" s="158"/>
      <c r="AJ1087" s="304"/>
      <c r="AK1087" s="304"/>
      <c r="AL1087" s="158"/>
      <c r="AM1087" s="158"/>
      <c r="AN1087" s="158"/>
      <c r="AO1087" s="158"/>
      <c r="AP1087" s="158"/>
      <c r="AQ1087" s="158"/>
      <c r="AR1087" s="158"/>
      <c r="AS1087" s="158"/>
      <c r="AT1087" s="158"/>
      <c r="AU1087" s="158"/>
      <c r="AV1087" s="158"/>
      <c r="AW1087" s="158"/>
      <c r="AX1087" s="158"/>
      <c r="AY1087" s="158"/>
      <c r="AZ1087" s="158"/>
      <c r="BA1087" s="158"/>
      <c r="BB1087" s="158"/>
      <c r="BC1087" s="158"/>
      <c r="BD1087" s="158"/>
      <c r="BE1087" s="158"/>
      <c r="BF1087" s="158"/>
      <c r="BG1087" s="158"/>
      <c r="BH1087" s="158"/>
      <c r="BI1087" s="158"/>
      <c r="BJ1087" s="158"/>
      <c r="BK1087" s="158"/>
      <c r="BL1087" s="158"/>
      <c r="BM1087" s="158"/>
      <c r="BN1087" s="158"/>
      <c r="BO1087" s="158"/>
      <c r="BP1087" s="158"/>
      <c r="BQ1087" s="158"/>
      <c r="BR1087" s="158"/>
      <c r="BS1087" s="158"/>
      <c r="BT1087" s="158"/>
      <c r="BU1087" s="14"/>
      <c r="BV1087" s="14"/>
      <c r="BW1087" s="14"/>
      <c r="BX1087" s="14"/>
      <c r="BY1087" s="14"/>
      <c r="BZ1087" s="14"/>
      <c r="CA1087" s="14"/>
      <c r="CB1087" s="14"/>
    </row>
    <row r="1088" spans="1:80" ht="20.100000000000001" customHeight="1" x14ac:dyDescent="0.25">
      <c r="A1088" s="23">
        <v>11690</v>
      </c>
      <c r="B1088" s="24" t="s">
        <v>916</v>
      </c>
      <c r="C1088" s="24" t="s">
        <v>1473</v>
      </c>
      <c r="D1088" s="24"/>
      <c r="E1088" s="66" t="s">
        <v>120</v>
      </c>
      <c r="F1088" s="66" t="s">
        <v>121</v>
      </c>
      <c r="G1088" s="64">
        <v>30</v>
      </c>
      <c r="H1088" s="64">
        <v>5</v>
      </c>
      <c r="I1088" s="66" t="s">
        <v>176</v>
      </c>
      <c r="J1088" s="72"/>
      <c r="K1088" s="24" t="s">
        <v>784</v>
      </c>
      <c r="L1088" s="24" t="s">
        <v>179</v>
      </c>
      <c r="M1088" s="24"/>
      <c r="N1088" s="24" t="s">
        <v>125</v>
      </c>
      <c r="O1088" s="24" t="str">
        <f t="shared" si="84"/>
        <v>ROMARIN OFFICINAL Rampant Pointe du Raz</v>
      </c>
      <c r="P1088" s="54">
        <v>1088</v>
      </c>
      <c r="Q1088" s="54">
        <v>5</v>
      </c>
      <c r="R1088" s="20">
        <f t="shared" si="85"/>
        <v>0</v>
      </c>
      <c r="S1088" s="20">
        <f t="shared" si="86"/>
        <v>0</v>
      </c>
      <c r="T1088" s="20">
        <f t="shared" si="87"/>
        <v>0</v>
      </c>
      <c r="U1088" s="241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304"/>
      <c r="AG1088" s="304"/>
      <c r="AH1088" s="44"/>
      <c r="AI1088" s="44"/>
      <c r="AJ1088" s="304"/>
      <c r="AK1088" s="30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14"/>
      <c r="BV1088" s="14"/>
      <c r="BW1088" s="14"/>
      <c r="BX1088" s="14"/>
      <c r="BY1088" s="14"/>
      <c r="BZ1088" s="14"/>
      <c r="CA1088" s="14"/>
      <c r="CB1088" s="14"/>
    </row>
    <row r="1089" spans="1:80" ht="20.100000000000001" customHeight="1" x14ac:dyDescent="0.25">
      <c r="A1089" s="125">
        <v>2881</v>
      </c>
      <c r="B1089" s="126" t="s">
        <v>785</v>
      </c>
      <c r="C1089" s="126" t="s">
        <v>786</v>
      </c>
      <c r="D1089" s="126"/>
      <c r="E1089" s="127" t="s">
        <v>120</v>
      </c>
      <c r="F1089" s="127" t="s">
        <v>121</v>
      </c>
      <c r="G1089" s="128">
        <v>30</v>
      </c>
      <c r="H1089" s="128">
        <v>5</v>
      </c>
      <c r="I1089" s="127" t="s">
        <v>131</v>
      </c>
      <c r="J1089" s="129"/>
      <c r="K1089" s="126" t="s">
        <v>784</v>
      </c>
      <c r="L1089" s="126" t="s">
        <v>124</v>
      </c>
      <c r="M1089" s="126"/>
      <c r="N1089" s="126" t="s">
        <v>125</v>
      </c>
      <c r="O1089" s="126" t="str">
        <f t="shared" si="84"/>
        <v>SANTOLINE Grise</v>
      </c>
      <c r="P1089" s="130">
        <v>1089</v>
      </c>
      <c r="Q1089" s="130">
        <v>5</v>
      </c>
      <c r="R1089" s="20">
        <f t="shared" si="85"/>
        <v>0</v>
      </c>
      <c r="S1089" s="20">
        <f t="shared" si="86"/>
        <v>0</v>
      </c>
      <c r="T1089" s="20">
        <f t="shared" si="87"/>
        <v>0</v>
      </c>
      <c r="U1089" s="242"/>
      <c r="V1089" s="158"/>
      <c r="W1089" s="158"/>
      <c r="X1089" s="158"/>
      <c r="Y1089" s="158"/>
      <c r="Z1089" s="158"/>
      <c r="AA1089" s="158"/>
      <c r="AB1089" s="158"/>
      <c r="AC1089" s="158"/>
      <c r="AD1089" s="158"/>
      <c r="AE1089" s="158"/>
      <c r="AF1089" s="304"/>
      <c r="AG1089" s="304"/>
      <c r="AH1089" s="158"/>
      <c r="AI1089" s="158"/>
      <c r="AJ1089" s="304"/>
      <c r="AK1089" s="304"/>
      <c r="AL1089" s="158"/>
      <c r="AM1089" s="158"/>
      <c r="AN1089" s="158"/>
      <c r="AO1089" s="158"/>
      <c r="AP1089" s="158"/>
      <c r="AQ1089" s="158"/>
      <c r="AR1089" s="158"/>
      <c r="AS1089" s="158"/>
      <c r="AT1089" s="158"/>
      <c r="AU1089" s="158"/>
      <c r="AV1089" s="158"/>
      <c r="AW1089" s="158"/>
      <c r="AX1089" s="158"/>
      <c r="AY1089" s="158"/>
      <c r="AZ1089" s="158"/>
      <c r="BA1089" s="158"/>
      <c r="BB1089" s="158"/>
      <c r="BC1089" s="158"/>
      <c r="BD1089" s="158"/>
      <c r="BE1089" s="158"/>
      <c r="BF1089" s="158"/>
      <c r="BG1089" s="158"/>
      <c r="BH1089" s="158"/>
      <c r="BI1089" s="158"/>
      <c r="BJ1089" s="158"/>
      <c r="BK1089" s="158"/>
      <c r="BL1089" s="158"/>
      <c r="BM1089" s="158"/>
      <c r="BN1089" s="158"/>
      <c r="BO1089" s="158"/>
      <c r="BP1089" s="158"/>
      <c r="BQ1089" s="158"/>
      <c r="BR1089" s="158"/>
      <c r="BS1089" s="158"/>
      <c r="BT1089" s="158"/>
      <c r="BU1089" s="14"/>
      <c r="BV1089" s="14"/>
      <c r="BW1089" s="14"/>
      <c r="BX1089" s="14"/>
      <c r="BY1089" s="14"/>
      <c r="BZ1089" s="14"/>
      <c r="CA1089" s="14"/>
      <c r="CB1089" s="14"/>
    </row>
    <row r="1090" spans="1:80" ht="20.100000000000001" customHeight="1" x14ac:dyDescent="0.25">
      <c r="A1090" s="23">
        <v>15548</v>
      </c>
      <c r="B1090" s="24" t="s">
        <v>785</v>
      </c>
      <c r="C1090" s="24" t="s">
        <v>1474</v>
      </c>
      <c r="D1090" s="24"/>
      <c r="E1090" s="66" t="s">
        <v>120</v>
      </c>
      <c r="F1090" s="66" t="s">
        <v>121</v>
      </c>
      <c r="G1090" s="64">
        <v>30</v>
      </c>
      <c r="H1090" s="64">
        <v>5</v>
      </c>
      <c r="I1090" s="66" t="s">
        <v>131</v>
      </c>
      <c r="J1090" s="72"/>
      <c r="K1090" s="24" t="s">
        <v>784</v>
      </c>
      <c r="L1090" s="24" t="s">
        <v>124</v>
      </c>
      <c r="M1090" s="24"/>
      <c r="N1090" s="24" t="s">
        <v>125</v>
      </c>
      <c r="O1090" s="24" t="str">
        <f t="shared" si="84"/>
        <v>SANTOLINE Vert Olive</v>
      </c>
      <c r="P1090" s="54">
        <v>1090</v>
      </c>
      <c r="Q1090" s="54">
        <v>5</v>
      </c>
      <c r="R1090" s="20">
        <f t="shared" si="85"/>
        <v>0</v>
      </c>
      <c r="S1090" s="20">
        <f t="shared" si="86"/>
        <v>0</v>
      </c>
      <c r="T1090" s="20">
        <f t="shared" si="87"/>
        <v>0</v>
      </c>
      <c r="U1090" s="241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304"/>
      <c r="AG1090" s="304"/>
      <c r="AH1090" s="44"/>
      <c r="AI1090" s="44"/>
      <c r="AJ1090" s="304"/>
      <c r="AK1090" s="30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14"/>
      <c r="BV1090" s="14"/>
      <c r="BW1090" s="14"/>
      <c r="BX1090" s="14"/>
      <c r="BY1090" s="14"/>
      <c r="BZ1090" s="14"/>
      <c r="CA1090" s="14"/>
      <c r="CB1090" s="14"/>
    </row>
    <row r="1091" spans="1:80" ht="20.100000000000001" customHeight="1" x14ac:dyDescent="0.25">
      <c r="A1091" s="125">
        <v>10947</v>
      </c>
      <c r="B1091" s="126" t="s">
        <v>853</v>
      </c>
      <c r="C1091" s="126" t="s">
        <v>1475</v>
      </c>
      <c r="D1091" s="126"/>
      <c r="E1091" s="127" t="s">
        <v>120</v>
      </c>
      <c r="F1091" s="127" t="s">
        <v>121</v>
      </c>
      <c r="G1091" s="128">
        <v>30</v>
      </c>
      <c r="H1091" s="128">
        <v>5</v>
      </c>
      <c r="I1091" s="127" t="s">
        <v>176</v>
      </c>
      <c r="J1091" s="129"/>
      <c r="K1091" s="126" t="s">
        <v>784</v>
      </c>
      <c r="L1091" s="126" t="s">
        <v>132</v>
      </c>
      <c r="M1091" s="126"/>
      <c r="N1091" s="126" t="s">
        <v>125</v>
      </c>
      <c r="O1091" s="126" t="str">
        <f t="shared" si="84"/>
        <v>SARRIETTE VIVACE Satureja montana</v>
      </c>
      <c r="P1091" s="130">
        <v>1091</v>
      </c>
      <c r="Q1091" s="130">
        <v>5</v>
      </c>
      <c r="R1091" s="20">
        <f t="shared" si="85"/>
        <v>0</v>
      </c>
      <c r="S1091" s="20">
        <f t="shared" si="86"/>
        <v>0</v>
      </c>
      <c r="T1091" s="20">
        <f t="shared" si="87"/>
        <v>0</v>
      </c>
      <c r="U1091" s="242"/>
      <c r="V1091" s="158"/>
      <c r="W1091" s="158"/>
      <c r="X1091" s="158"/>
      <c r="Y1091" s="158"/>
      <c r="Z1091" s="158"/>
      <c r="AA1091" s="158"/>
      <c r="AB1091" s="158"/>
      <c r="AC1091" s="158"/>
      <c r="AD1091" s="158"/>
      <c r="AE1091" s="158"/>
      <c r="AF1091" s="304"/>
      <c r="AG1091" s="304"/>
      <c r="AH1091" s="158"/>
      <c r="AI1091" s="158"/>
      <c r="AJ1091" s="304"/>
      <c r="AK1091" s="304"/>
      <c r="AL1091" s="158"/>
      <c r="AM1091" s="158"/>
      <c r="AN1091" s="158"/>
      <c r="AO1091" s="158"/>
      <c r="AP1091" s="158"/>
      <c r="AQ1091" s="158"/>
      <c r="AR1091" s="158"/>
      <c r="AS1091" s="158"/>
      <c r="AT1091" s="158"/>
      <c r="AU1091" s="158"/>
      <c r="AV1091" s="158"/>
      <c r="AW1091" s="158"/>
      <c r="AX1091" s="158"/>
      <c r="AY1091" s="158"/>
      <c r="AZ1091" s="158"/>
      <c r="BA1091" s="158"/>
      <c r="BB1091" s="158"/>
      <c r="BC1091" s="158"/>
      <c r="BD1091" s="158"/>
      <c r="BE1091" s="158"/>
      <c r="BF1091" s="158"/>
      <c r="BG1091" s="158"/>
      <c r="BH1091" s="158"/>
      <c r="BI1091" s="158"/>
      <c r="BJ1091" s="158"/>
      <c r="BK1091" s="158"/>
      <c r="BL1091" s="158"/>
      <c r="BM1091" s="158"/>
      <c r="BN1091" s="158"/>
      <c r="BO1091" s="158"/>
      <c r="BP1091" s="158"/>
      <c r="BQ1091" s="158"/>
      <c r="BR1091" s="158"/>
      <c r="BS1091" s="158"/>
      <c r="BT1091" s="158"/>
      <c r="BU1091" s="14"/>
      <c r="BV1091" s="14"/>
      <c r="BW1091" s="14"/>
      <c r="BX1091" s="14"/>
      <c r="BY1091" s="14"/>
      <c r="BZ1091" s="14"/>
      <c r="CA1091" s="14"/>
      <c r="CB1091" s="14"/>
    </row>
    <row r="1092" spans="1:80" ht="20.100000000000001" customHeight="1" x14ac:dyDescent="0.25">
      <c r="A1092" s="23">
        <v>10249</v>
      </c>
      <c r="B1092" s="24" t="s">
        <v>727</v>
      </c>
      <c r="C1092" s="24" t="s">
        <v>728</v>
      </c>
      <c r="D1092" s="24"/>
      <c r="E1092" s="66" t="s">
        <v>120</v>
      </c>
      <c r="F1092" s="66" t="s">
        <v>121</v>
      </c>
      <c r="G1092" s="64">
        <v>30</v>
      </c>
      <c r="H1092" s="64">
        <v>5</v>
      </c>
      <c r="I1092" s="66" t="s">
        <v>120</v>
      </c>
      <c r="J1092" s="72"/>
      <c r="K1092" s="24" t="s">
        <v>784</v>
      </c>
      <c r="L1092" s="24" t="s">
        <v>179</v>
      </c>
      <c r="M1092" s="24"/>
      <c r="N1092" s="24" t="s">
        <v>125</v>
      </c>
      <c r="O1092" s="24" t="str">
        <f t="shared" si="84"/>
        <v>SAUGE RUTILANS Ananas</v>
      </c>
      <c r="P1092" s="54">
        <v>1092</v>
      </c>
      <c r="Q1092" s="54">
        <v>5</v>
      </c>
      <c r="R1092" s="20">
        <f t="shared" si="85"/>
        <v>0</v>
      </c>
      <c r="S1092" s="20">
        <f t="shared" si="86"/>
        <v>0</v>
      </c>
      <c r="T1092" s="20">
        <f t="shared" si="87"/>
        <v>0</v>
      </c>
      <c r="U1092" s="241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304"/>
      <c r="AG1092" s="304"/>
      <c r="AH1092" s="44"/>
      <c r="AI1092" s="44"/>
      <c r="AJ1092" s="304"/>
      <c r="AK1092" s="30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14"/>
      <c r="BV1092" s="14"/>
      <c r="BW1092" s="14"/>
      <c r="BX1092" s="14"/>
      <c r="BY1092" s="14"/>
      <c r="BZ1092" s="14"/>
      <c r="CA1092" s="14"/>
      <c r="CB1092" s="14"/>
    </row>
    <row r="1093" spans="1:80" ht="20.100000000000001" customHeight="1" x14ac:dyDescent="0.25">
      <c r="A1093" s="125">
        <v>2383</v>
      </c>
      <c r="B1093" s="126" t="s">
        <v>918</v>
      </c>
      <c r="C1093" s="126" t="s">
        <v>919</v>
      </c>
      <c r="D1093" s="126"/>
      <c r="E1093" s="127" t="s">
        <v>120</v>
      </c>
      <c r="F1093" s="127" t="s">
        <v>121</v>
      </c>
      <c r="G1093" s="128">
        <v>30</v>
      </c>
      <c r="H1093" s="128">
        <v>6</v>
      </c>
      <c r="I1093" s="127" t="s">
        <v>176</v>
      </c>
      <c r="J1093" s="129"/>
      <c r="K1093" s="126" t="s">
        <v>784</v>
      </c>
      <c r="L1093" s="126" t="s">
        <v>136</v>
      </c>
      <c r="M1093" s="126"/>
      <c r="N1093" s="126" t="s">
        <v>125</v>
      </c>
      <c r="O1093" s="126" t="str">
        <f t="shared" si="84"/>
        <v>SAUGE OFFICINALE Tricolore</v>
      </c>
      <c r="P1093" s="130">
        <v>1093</v>
      </c>
      <c r="Q1093" s="130">
        <v>6</v>
      </c>
      <c r="R1093" s="20">
        <f t="shared" si="85"/>
        <v>0</v>
      </c>
      <c r="S1093" s="20">
        <f t="shared" si="86"/>
        <v>0</v>
      </c>
      <c r="T1093" s="20">
        <f t="shared" si="87"/>
        <v>0</v>
      </c>
      <c r="U1093" s="242"/>
      <c r="V1093" s="158"/>
      <c r="W1093" s="158"/>
      <c r="X1093" s="158"/>
      <c r="Y1093" s="158"/>
      <c r="Z1093" s="158"/>
      <c r="AA1093" s="158"/>
      <c r="AB1093" s="158"/>
      <c r="AC1093" s="158"/>
      <c r="AD1093" s="158"/>
      <c r="AE1093" s="158"/>
      <c r="AF1093" s="304"/>
      <c r="AG1093" s="304"/>
      <c r="AH1093" s="158"/>
      <c r="AI1093" s="158"/>
      <c r="AJ1093" s="304"/>
      <c r="AK1093" s="304"/>
      <c r="AL1093" s="158"/>
      <c r="AM1093" s="158"/>
      <c r="AN1093" s="158"/>
      <c r="AO1093" s="158"/>
      <c r="AP1093" s="158"/>
      <c r="AQ1093" s="158"/>
      <c r="AR1093" s="158"/>
      <c r="AS1093" s="158"/>
      <c r="AT1093" s="158"/>
      <c r="AU1093" s="158"/>
      <c r="AV1093" s="158"/>
      <c r="AW1093" s="158"/>
      <c r="AX1093" s="158"/>
      <c r="AY1093" s="158"/>
      <c r="AZ1093" s="158"/>
      <c r="BA1093" s="158"/>
      <c r="BB1093" s="158"/>
      <c r="BC1093" s="158"/>
      <c r="BD1093" s="158"/>
      <c r="BE1093" s="158"/>
      <c r="BF1093" s="158"/>
      <c r="BG1093" s="158"/>
      <c r="BH1093" s="158"/>
      <c r="BI1093" s="158"/>
      <c r="BJ1093" s="158"/>
      <c r="BK1093" s="158"/>
      <c r="BL1093" s="158"/>
      <c r="BM1093" s="158"/>
      <c r="BN1093" s="158"/>
      <c r="BO1093" s="158"/>
      <c r="BP1093" s="158"/>
      <c r="BQ1093" s="158"/>
      <c r="BR1093" s="158"/>
      <c r="BS1093" s="158"/>
      <c r="BT1093" s="158"/>
      <c r="BU1093" s="14"/>
      <c r="BV1093" s="14"/>
      <c r="BW1093" s="14"/>
      <c r="BX1093" s="14"/>
      <c r="BY1093" s="14"/>
      <c r="BZ1093" s="14"/>
      <c r="CA1093" s="14"/>
      <c r="CB1093" s="14"/>
    </row>
    <row r="1094" spans="1:80" ht="20.100000000000001" customHeight="1" x14ac:dyDescent="0.25">
      <c r="A1094" s="23">
        <v>10690</v>
      </c>
      <c r="B1094" s="24" t="s">
        <v>918</v>
      </c>
      <c r="C1094" s="24" t="s">
        <v>920</v>
      </c>
      <c r="D1094" s="24"/>
      <c r="E1094" s="66" t="s">
        <v>120</v>
      </c>
      <c r="F1094" s="66" t="s">
        <v>121</v>
      </c>
      <c r="G1094" s="64">
        <v>30</v>
      </c>
      <c r="H1094" s="64">
        <v>6</v>
      </c>
      <c r="I1094" s="66" t="s">
        <v>120</v>
      </c>
      <c r="J1094" s="72"/>
      <c r="K1094" s="24" t="s">
        <v>784</v>
      </c>
      <c r="L1094" s="24" t="s">
        <v>136</v>
      </c>
      <c r="M1094" s="24"/>
      <c r="N1094" s="24" t="s">
        <v>125</v>
      </c>
      <c r="O1094" s="24" t="str">
        <f t="shared" si="84"/>
        <v>SAUGE OFFICINALE Verte</v>
      </c>
      <c r="P1094" s="54">
        <v>1094</v>
      </c>
      <c r="Q1094" s="54">
        <v>6</v>
      </c>
      <c r="R1094" s="20">
        <f t="shared" si="85"/>
        <v>0</v>
      </c>
      <c r="S1094" s="20">
        <f t="shared" si="86"/>
        <v>0</v>
      </c>
      <c r="T1094" s="20">
        <f t="shared" si="87"/>
        <v>0</v>
      </c>
      <c r="U1094" s="241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304"/>
      <c r="AG1094" s="304"/>
      <c r="AH1094" s="44"/>
      <c r="AI1094" s="44"/>
      <c r="AJ1094" s="304"/>
      <c r="AK1094" s="30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14"/>
      <c r="BV1094" s="14"/>
      <c r="BW1094" s="14"/>
      <c r="BX1094" s="14"/>
      <c r="BY1094" s="14"/>
      <c r="BZ1094" s="14"/>
      <c r="CA1094" s="14"/>
      <c r="CB1094" s="14"/>
    </row>
    <row r="1095" spans="1:80" ht="20.100000000000001" customHeight="1" x14ac:dyDescent="0.25">
      <c r="A1095" s="125">
        <v>23760</v>
      </c>
      <c r="B1095" s="126" t="s">
        <v>921</v>
      </c>
      <c r="C1095" s="126" t="s">
        <v>840</v>
      </c>
      <c r="D1095" s="126"/>
      <c r="E1095" s="127" t="s">
        <v>208</v>
      </c>
      <c r="F1095" s="127" t="s">
        <v>121</v>
      </c>
      <c r="G1095" s="128">
        <v>30</v>
      </c>
      <c r="H1095" s="128">
        <v>4</v>
      </c>
      <c r="I1095" s="127" t="s">
        <v>319</v>
      </c>
      <c r="J1095" s="129"/>
      <c r="K1095" s="126" t="s">
        <v>784</v>
      </c>
      <c r="L1095" s="126" t="s">
        <v>132</v>
      </c>
      <c r="M1095" s="126"/>
      <c r="N1095" s="126" t="s">
        <v>125</v>
      </c>
      <c r="O1095" s="126" t="str">
        <f t="shared" si="84"/>
        <v>SHISO (Persil japonnais) Vert</v>
      </c>
      <c r="P1095" s="130">
        <v>1095</v>
      </c>
      <c r="Q1095" s="130">
        <v>4</v>
      </c>
      <c r="R1095" s="20">
        <f t="shared" si="85"/>
        <v>0</v>
      </c>
      <c r="S1095" s="20">
        <f t="shared" si="86"/>
        <v>0</v>
      </c>
      <c r="T1095" s="20">
        <f t="shared" si="87"/>
        <v>0</v>
      </c>
      <c r="U1095" s="242"/>
      <c r="V1095" s="158"/>
      <c r="W1095" s="158"/>
      <c r="X1095" s="158"/>
      <c r="Y1095" s="158"/>
      <c r="Z1095" s="158"/>
      <c r="AA1095" s="158"/>
      <c r="AB1095" s="158"/>
      <c r="AC1095" s="158"/>
      <c r="AD1095" s="158"/>
      <c r="AE1095" s="158"/>
      <c r="AF1095" s="304"/>
      <c r="AG1095" s="304"/>
      <c r="AH1095" s="158"/>
      <c r="AI1095" s="158"/>
      <c r="AJ1095" s="304"/>
      <c r="AK1095" s="304"/>
      <c r="AL1095" s="158"/>
      <c r="AM1095" s="158"/>
      <c r="AN1095" s="158"/>
      <c r="AO1095" s="158"/>
      <c r="AP1095" s="158"/>
      <c r="AQ1095" s="158"/>
      <c r="AR1095" s="158"/>
      <c r="AS1095" s="158"/>
      <c r="AT1095" s="158"/>
      <c r="AU1095" s="158"/>
      <c r="AV1095" s="158"/>
      <c r="AW1095" s="158"/>
      <c r="AX1095" s="158"/>
      <c r="AY1095" s="158"/>
      <c r="AZ1095" s="158"/>
      <c r="BA1095" s="158"/>
      <c r="BB1095" s="158"/>
      <c r="BC1095" s="158"/>
      <c r="BD1095" s="158"/>
      <c r="BE1095" s="158"/>
      <c r="BF1095" s="158"/>
      <c r="BG1095" s="158"/>
      <c r="BH1095" s="158"/>
      <c r="BI1095" s="158"/>
      <c r="BJ1095" s="158"/>
      <c r="BK1095" s="158"/>
      <c r="BL1095" s="158"/>
      <c r="BM1095" s="158"/>
      <c r="BN1095" s="158"/>
      <c r="BO1095" s="158"/>
      <c r="BP1095" s="158"/>
      <c r="BQ1095" s="158"/>
      <c r="BR1095" s="158"/>
      <c r="BS1095" s="158"/>
      <c r="BT1095" s="158"/>
      <c r="BU1095" s="14"/>
      <c r="BV1095" s="14"/>
      <c r="BW1095" s="14"/>
      <c r="BX1095" s="14"/>
      <c r="BY1095" s="14"/>
      <c r="BZ1095" s="14"/>
      <c r="CA1095" s="14"/>
      <c r="CB1095" s="14"/>
    </row>
    <row r="1096" spans="1:80" ht="20.100000000000001" customHeight="1" x14ac:dyDescent="0.25">
      <c r="A1096" s="23">
        <v>25219</v>
      </c>
      <c r="B1096" s="24" t="s">
        <v>921</v>
      </c>
      <c r="C1096" s="24" t="s">
        <v>217</v>
      </c>
      <c r="D1096" s="24"/>
      <c r="E1096" s="66" t="s">
        <v>208</v>
      </c>
      <c r="F1096" s="66" t="s">
        <v>121</v>
      </c>
      <c r="G1096" s="64">
        <v>30</v>
      </c>
      <c r="H1096" s="64">
        <v>5</v>
      </c>
      <c r="I1096" s="66" t="s">
        <v>319</v>
      </c>
      <c r="J1096" s="72"/>
      <c r="K1096" s="24" t="s">
        <v>784</v>
      </c>
      <c r="L1096" s="24" t="s">
        <v>132</v>
      </c>
      <c r="M1096" s="24"/>
      <c r="N1096" s="24" t="s">
        <v>125</v>
      </c>
      <c r="O1096" s="24" t="str">
        <f t="shared" si="84"/>
        <v>SHISO (Persil japonnais) Pourpre</v>
      </c>
      <c r="P1096" s="54">
        <v>1096</v>
      </c>
      <c r="Q1096" s="54">
        <v>5</v>
      </c>
      <c r="R1096" s="20">
        <f t="shared" si="85"/>
        <v>0</v>
      </c>
      <c r="S1096" s="20">
        <f t="shared" si="86"/>
        <v>0</v>
      </c>
      <c r="T1096" s="20">
        <f t="shared" si="87"/>
        <v>0</v>
      </c>
      <c r="U1096" s="241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304"/>
      <c r="AG1096" s="304"/>
      <c r="AH1096" s="44"/>
      <c r="AI1096" s="44"/>
      <c r="AJ1096" s="304"/>
      <c r="AK1096" s="30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14"/>
      <c r="BV1096" s="14"/>
      <c r="BW1096" s="14"/>
      <c r="BX1096" s="14"/>
      <c r="BY1096" s="14"/>
      <c r="BZ1096" s="14"/>
      <c r="CA1096" s="14"/>
      <c r="CB1096" s="14"/>
    </row>
    <row r="1097" spans="1:80" ht="20.100000000000001" customHeight="1" x14ac:dyDescent="0.25">
      <c r="A1097" s="125">
        <v>11088</v>
      </c>
      <c r="B1097" s="126" t="s">
        <v>922</v>
      </c>
      <c r="C1097" s="126" t="s">
        <v>169</v>
      </c>
      <c r="D1097" s="126"/>
      <c r="E1097" s="127" t="s">
        <v>120</v>
      </c>
      <c r="F1097" s="127" t="s">
        <v>121</v>
      </c>
      <c r="G1097" s="128">
        <v>30</v>
      </c>
      <c r="H1097" s="128">
        <v>6</v>
      </c>
      <c r="I1097" s="127" t="s">
        <v>176</v>
      </c>
      <c r="J1097" s="129"/>
      <c r="K1097" s="126" t="s">
        <v>784</v>
      </c>
      <c r="L1097" s="126" t="s">
        <v>161</v>
      </c>
      <c r="M1097" s="126"/>
      <c r="N1097" s="126" t="s">
        <v>125</v>
      </c>
      <c r="O1097" s="126" t="str">
        <f t="shared" si="84"/>
        <v>STEVIA REBAUDIANA .</v>
      </c>
      <c r="P1097" s="130">
        <v>1097</v>
      </c>
      <c r="Q1097" s="130">
        <v>6</v>
      </c>
      <c r="R1097" s="20">
        <f t="shared" si="85"/>
        <v>0</v>
      </c>
      <c r="S1097" s="20">
        <f t="shared" si="86"/>
        <v>0</v>
      </c>
      <c r="T1097" s="20">
        <f t="shared" si="87"/>
        <v>0</v>
      </c>
      <c r="U1097" s="242"/>
      <c r="V1097" s="158"/>
      <c r="W1097" s="158"/>
      <c r="X1097" s="158"/>
      <c r="Y1097" s="158"/>
      <c r="Z1097" s="158"/>
      <c r="AA1097" s="158"/>
      <c r="AB1097" s="158"/>
      <c r="AC1097" s="158"/>
      <c r="AD1097" s="158"/>
      <c r="AE1097" s="158"/>
      <c r="AF1097" s="304"/>
      <c r="AG1097" s="304"/>
      <c r="AH1097" s="158"/>
      <c r="AI1097" s="158"/>
      <c r="AJ1097" s="304"/>
      <c r="AK1097" s="304"/>
      <c r="AL1097" s="158"/>
      <c r="AM1097" s="158"/>
      <c r="AN1097" s="158"/>
      <c r="AO1097" s="158"/>
      <c r="AP1097" s="158"/>
      <c r="AQ1097" s="158"/>
      <c r="AR1097" s="158"/>
      <c r="AS1097" s="158"/>
      <c r="AT1097" s="158"/>
      <c r="AU1097" s="158"/>
      <c r="AV1097" s="158"/>
      <c r="AW1097" s="158"/>
      <c r="AX1097" s="158"/>
      <c r="AY1097" s="158"/>
      <c r="AZ1097" s="158"/>
      <c r="BA1097" s="158"/>
      <c r="BB1097" s="158"/>
      <c r="BC1097" s="158"/>
      <c r="BD1097" s="158"/>
      <c r="BE1097" s="158"/>
      <c r="BF1097" s="158"/>
      <c r="BG1097" s="158"/>
      <c r="BH1097" s="158"/>
      <c r="BI1097" s="158"/>
      <c r="BJ1097" s="158"/>
      <c r="BK1097" s="158"/>
      <c r="BL1097" s="158"/>
      <c r="BM1097" s="158"/>
      <c r="BN1097" s="158"/>
      <c r="BO1097" s="158"/>
      <c r="BP1097" s="158"/>
      <c r="BQ1097" s="158"/>
      <c r="BR1097" s="158"/>
      <c r="BS1097" s="158"/>
      <c r="BT1097" s="158"/>
      <c r="BU1097" s="14"/>
      <c r="BV1097" s="14"/>
      <c r="BW1097" s="14"/>
      <c r="BX1097" s="14"/>
      <c r="BY1097" s="14"/>
      <c r="BZ1097" s="14"/>
      <c r="CA1097" s="14"/>
      <c r="CB1097" s="14"/>
    </row>
    <row r="1098" spans="1:80" ht="20.100000000000001" customHeight="1" x14ac:dyDescent="0.25">
      <c r="A1098" s="25">
        <v>12973</v>
      </c>
      <c r="B1098" s="24" t="s">
        <v>742</v>
      </c>
      <c r="C1098" s="24" t="s">
        <v>1418</v>
      </c>
      <c r="D1098" s="24"/>
      <c r="E1098" s="66" t="s">
        <v>120</v>
      </c>
      <c r="F1098" s="66" t="s">
        <v>121</v>
      </c>
      <c r="G1098" s="64">
        <v>30</v>
      </c>
      <c r="H1098" s="64">
        <v>6</v>
      </c>
      <c r="I1098" s="66" t="s">
        <v>176</v>
      </c>
      <c r="J1098" s="72">
        <v>0.04</v>
      </c>
      <c r="K1098" s="24" t="s">
        <v>784</v>
      </c>
      <c r="L1098" s="24" t="s">
        <v>161</v>
      </c>
      <c r="M1098" s="24"/>
      <c r="N1098" s="24" t="s">
        <v>125</v>
      </c>
      <c r="O1098" s="24" t="str">
        <f t="shared" si="84"/>
        <v>TAGETES LEMONII Tangerine Marigold</v>
      </c>
      <c r="P1098" s="54">
        <v>1098</v>
      </c>
      <c r="Q1098" s="54">
        <v>6</v>
      </c>
      <c r="R1098" s="20">
        <f t="shared" si="85"/>
        <v>0</v>
      </c>
      <c r="S1098" s="20">
        <f t="shared" si="86"/>
        <v>0</v>
      </c>
      <c r="T1098" s="20">
        <f t="shared" si="87"/>
        <v>0</v>
      </c>
      <c r="U1098" s="241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304"/>
      <c r="AG1098" s="304"/>
      <c r="AH1098" s="44"/>
      <c r="AI1098" s="44"/>
      <c r="AJ1098" s="304"/>
      <c r="AK1098" s="30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14"/>
      <c r="BV1098" s="14"/>
      <c r="BW1098" s="14"/>
      <c r="BX1098" s="14"/>
      <c r="BY1098" s="14"/>
      <c r="BZ1098" s="14"/>
      <c r="CA1098" s="14"/>
      <c r="CB1098" s="14"/>
    </row>
    <row r="1099" spans="1:80" ht="20.100000000000001" customHeight="1" x14ac:dyDescent="0.25">
      <c r="A1099" s="125">
        <v>10692</v>
      </c>
      <c r="B1099" s="126" t="s">
        <v>923</v>
      </c>
      <c r="C1099" s="126" t="s">
        <v>924</v>
      </c>
      <c r="D1099" s="126"/>
      <c r="E1099" s="127" t="s">
        <v>120</v>
      </c>
      <c r="F1099" s="127" t="s">
        <v>121</v>
      </c>
      <c r="G1099" s="128">
        <v>30</v>
      </c>
      <c r="H1099" s="128">
        <v>5</v>
      </c>
      <c r="I1099" s="127" t="s">
        <v>176</v>
      </c>
      <c r="J1099" s="129"/>
      <c r="K1099" s="126" t="s">
        <v>784</v>
      </c>
      <c r="L1099" s="126" t="s">
        <v>124</v>
      </c>
      <c r="M1099" s="126"/>
      <c r="N1099" s="126" t="s">
        <v>125</v>
      </c>
      <c r="O1099" s="126" t="str">
        <f t="shared" si="84"/>
        <v>THYM Citron</v>
      </c>
      <c r="P1099" s="130">
        <v>1099</v>
      </c>
      <c r="Q1099" s="130">
        <v>5</v>
      </c>
      <c r="R1099" s="20">
        <f t="shared" si="85"/>
        <v>0</v>
      </c>
      <c r="S1099" s="20">
        <f t="shared" si="86"/>
        <v>0</v>
      </c>
      <c r="T1099" s="20">
        <f t="shared" si="87"/>
        <v>0</v>
      </c>
      <c r="U1099" s="242"/>
      <c r="V1099" s="158"/>
      <c r="W1099" s="158"/>
      <c r="X1099" s="158"/>
      <c r="Y1099" s="158"/>
      <c r="Z1099" s="158"/>
      <c r="AA1099" s="158"/>
      <c r="AB1099" s="158"/>
      <c r="AC1099" s="158"/>
      <c r="AD1099" s="158"/>
      <c r="AE1099" s="158"/>
      <c r="AF1099" s="304"/>
      <c r="AG1099" s="304"/>
      <c r="AH1099" s="158"/>
      <c r="AI1099" s="158"/>
      <c r="AJ1099" s="304"/>
      <c r="AK1099" s="304"/>
      <c r="AL1099" s="158"/>
      <c r="AM1099" s="158"/>
      <c r="AN1099" s="158"/>
      <c r="AO1099" s="158"/>
      <c r="AP1099" s="158"/>
      <c r="AQ1099" s="158"/>
      <c r="AR1099" s="158"/>
      <c r="AS1099" s="158"/>
      <c r="AT1099" s="158"/>
      <c r="AU1099" s="158"/>
      <c r="AV1099" s="158"/>
      <c r="AW1099" s="158"/>
      <c r="AX1099" s="158"/>
      <c r="AY1099" s="158"/>
      <c r="AZ1099" s="158"/>
      <c r="BA1099" s="158"/>
      <c r="BB1099" s="158"/>
      <c r="BC1099" s="158"/>
      <c r="BD1099" s="158"/>
      <c r="BE1099" s="158"/>
      <c r="BF1099" s="158"/>
      <c r="BG1099" s="158"/>
      <c r="BH1099" s="158"/>
      <c r="BI1099" s="158"/>
      <c r="BJ1099" s="158"/>
      <c r="BK1099" s="158"/>
      <c r="BL1099" s="158"/>
      <c r="BM1099" s="158"/>
      <c r="BN1099" s="158"/>
      <c r="BO1099" s="158"/>
      <c r="BP1099" s="158"/>
      <c r="BQ1099" s="158"/>
      <c r="BR1099" s="158"/>
      <c r="BS1099" s="158"/>
      <c r="BT1099" s="158"/>
      <c r="BU1099" s="14"/>
      <c r="BV1099" s="14"/>
      <c r="BW1099" s="14"/>
      <c r="BX1099" s="14"/>
      <c r="BY1099" s="14"/>
      <c r="BZ1099" s="14"/>
      <c r="CA1099" s="14"/>
      <c r="CB1099" s="14"/>
    </row>
    <row r="1100" spans="1:80" ht="20.100000000000001" customHeight="1" x14ac:dyDescent="0.25">
      <c r="A1100" s="23">
        <v>22833</v>
      </c>
      <c r="B1100" s="24" t="s">
        <v>923</v>
      </c>
      <c r="C1100" s="24" t="s">
        <v>1476</v>
      </c>
      <c r="D1100" s="24"/>
      <c r="E1100" s="66" t="s">
        <v>120</v>
      </c>
      <c r="F1100" s="66" t="s">
        <v>121</v>
      </c>
      <c r="G1100" s="64">
        <v>30</v>
      </c>
      <c r="H1100" s="64">
        <v>5</v>
      </c>
      <c r="I1100" s="66" t="s">
        <v>176</v>
      </c>
      <c r="J1100" s="72"/>
      <c r="K1100" s="24" t="s">
        <v>784</v>
      </c>
      <c r="L1100" s="24" t="s">
        <v>124</v>
      </c>
      <c r="M1100" s="24"/>
      <c r="N1100" s="24" t="s">
        <v>125</v>
      </c>
      <c r="O1100" s="24" t="str">
        <f t="shared" ref="O1100:O1164" si="88">_xlfn.CONCAT(B1100," ", C1100)</f>
        <v>THYM Citron Panaché Jaune</v>
      </c>
      <c r="P1100" s="54">
        <v>1100</v>
      </c>
      <c r="Q1100" s="54">
        <v>5</v>
      </c>
      <c r="R1100" s="20">
        <f t="shared" si="85"/>
        <v>0</v>
      </c>
      <c r="S1100" s="20">
        <f t="shared" si="86"/>
        <v>0</v>
      </c>
      <c r="T1100" s="20">
        <f t="shared" si="87"/>
        <v>0</v>
      </c>
      <c r="U1100" s="241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304"/>
      <c r="AG1100" s="304"/>
      <c r="AH1100" s="44"/>
      <c r="AI1100" s="44"/>
      <c r="AJ1100" s="304"/>
      <c r="AK1100" s="30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14"/>
      <c r="BV1100" s="14"/>
      <c r="BW1100" s="14"/>
      <c r="BX1100" s="14"/>
      <c r="BY1100" s="14"/>
      <c r="BZ1100" s="14"/>
      <c r="CA1100" s="14"/>
      <c r="CB1100" s="14"/>
    </row>
    <row r="1101" spans="1:80" ht="20.100000000000001" customHeight="1" x14ac:dyDescent="0.25">
      <c r="A1101" s="125">
        <v>10691</v>
      </c>
      <c r="B1101" s="126" t="s">
        <v>923</v>
      </c>
      <c r="C1101" s="126" t="s">
        <v>925</v>
      </c>
      <c r="D1101" s="126"/>
      <c r="E1101" s="127" t="s">
        <v>120</v>
      </c>
      <c r="F1101" s="127" t="s">
        <v>121</v>
      </c>
      <c r="G1101" s="128">
        <v>30</v>
      </c>
      <c r="H1101" s="128">
        <v>5</v>
      </c>
      <c r="I1101" s="127" t="s">
        <v>176</v>
      </c>
      <c r="J1101" s="129"/>
      <c r="K1101" s="126" t="s">
        <v>784</v>
      </c>
      <c r="L1101" s="126" t="s">
        <v>124</v>
      </c>
      <c r="M1101" s="126"/>
      <c r="N1101" s="126" t="s">
        <v>125</v>
      </c>
      <c r="O1101" s="126" t="str">
        <f t="shared" si="88"/>
        <v>THYM Commun d hiver</v>
      </c>
      <c r="P1101" s="130">
        <v>1101</v>
      </c>
      <c r="Q1101" s="130">
        <v>5</v>
      </c>
      <c r="R1101" s="20">
        <f t="shared" si="85"/>
        <v>0</v>
      </c>
      <c r="S1101" s="20">
        <f t="shared" si="86"/>
        <v>0</v>
      </c>
      <c r="T1101" s="20">
        <f t="shared" si="87"/>
        <v>0</v>
      </c>
      <c r="U1101" s="242"/>
      <c r="V1101" s="158"/>
      <c r="W1101" s="158"/>
      <c r="X1101" s="158"/>
      <c r="Y1101" s="158"/>
      <c r="Z1101" s="158"/>
      <c r="AA1101" s="158"/>
      <c r="AB1101" s="158"/>
      <c r="AC1101" s="158"/>
      <c r="AD1101" s="158"/>
      <c r="AE1101" s="158"/>
      <c r="AF1101" s="304"/>
      <c r="AG1101" s="304"/>
      <c r="AH1101" s="158"/>
      <c r="AI1101" s="158"/>
      <c r="AJ1101" s="304"/>
      <c r="AK1101" s="304"/>
      <c r="AL1101" s="158"/>
      <c r="AM1101" s="158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4"/>
      <c r="BV1101" s="14"/>
      <c r="BW1101" s="14"/>
      <c r="BX1101" s="14"/>
      <c r="BY1101" s="14"/>
      <c r="BZ1101" s="14"/>
      <c r="CA1101" s="14"/>
      <c r="CB1101" s="14"/>
    </row>
    <row r="1102" spans="1:80" ht="20.100000000000001" customHeight="1" x14ac:dyDescent="0.25">
      <c r="A1102" s="23">
        <v>26837</v>
      </c>
      <c r="B1102" s="24" t="s">
        <v>923</v>
      </c>
      <c r="C1102" s="24" t="s">
        <v>1477</v>
      </c>
      <c r="D1102" s="24"/>
      <c r="E1102" s="66" t="s">
        <v>120</v>
      </c>
      <c r="F1102" s="66" t="s">
        <v>121</v>
      </c>
      <c r="G1102" s="64">
        <v>30</v>
      </c>
      <c r="H1102" s="64">
        <v>5</v>
      </c>
      <c r="I1102" s="66" t="s">
        <v>176</v>
      </c>
      <c r="J1102" s="72"/>
      <c r="K1102" s="24" t="s">
        <v>784</v>
      </c>
      <c r="L1102" s="24" t="s">
        <v>124</v>
      </c>
      <c r="M1102" s="24" t="s">
        <v>137</v>
      </c>
      <c r="N1102" s="24" t="s">
        <v>125</v>
      </c>
      <c r="O1102" s="24" t="str">
        <f t="shared" si="88"/>
        <v>THYM Faustino</v>
      </c>
      <c r="P1102" s="54">
        <v>1102</v>
      </c>
      <c r="Q1102" s="54">
        <v>5</v>
      </c>
      <c r="R1102" s="20">
        <f t="shared" si="85"/>
        <v>0</v>
      </c>
      <c r="S1102" s="20">
        <f t="shared" si="86"/>
        <v>0</v>
      </c>
      <c r="T1102" s="20">
        <f t="shared" si="87"/>
        <v>0</v>
      </c>
      <c r="U1102" s="241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304"/>
      <c r="AG1102" s="304"/>
      <c r="AH1102" s="44"/>
      <c r="AI1102" s="44"/>
      <c r="AJ1102" s="304"/>
      <c r="AK1102" s="30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14"/>
      <c r="BV1102" s="14"/>
      <c r="BW1102" s="14"/>
      <c r="BX1102" s="14"/>
      <c r="BY1102" s="14"/>
      <c r="BZ1102" s="14"/>
      <c r="CA1102" s="14"/>
      <c r="CB1102" s="14"/>
    </row>
    <row r="1103" spans="1:80" ht="20.100000000000001" customHeight="1" x14ac:dyDescent="0.25">
      <c r="A1103" s="125">
        <v>15538</v>
      </c>
      <c r="B1103" s="126" t="s">
        <v>796</v>
      </c>
      <c r="C1103" s="126" t="s">
        <v>797</v>
      </c>
      <c r="D1103" s="126"/>
      <c r="E1103" s="127" t="s">
        <v>120</v>
      </c>
      <c r="F1103" s="127" t="s">
        <v>121</v>
      </c>
      <c r="G1103" s="128">
        <v>30</v>
      </c>
      <c r="H1103" s="128">
        <v>5</v>
      </c>
      <c r="I1103" s="127" t="s">
        <v>176</v>
      </c>
      <c r="J1103" s="129"/>
      <c r="K1103" s="126" t="s">
        <v>784</v>
      </c>
      <c r="L1103" s="126" t="s">
        <v>179</v>
      </c>
      <c r="M1103" s="126"/>
      <c r="N1103" s="126" t="s">
        <v>125</v>
      </c>
      <c r="O1103" s="126" t="str">
        <f t="shared" si="88"/>
        <v>THYM PRAECOX COCCINEUS serpolet</v>
      </c>
      <c r="P1103" s="130">
        <v>1103</v>
      </c>
      <c r="Q1103" s="130">
        <v>5</v>
      </c>
      <c r="R1103" s="20">
        <f t="shared" si="85"/>
        <v>0</v>
      </c>
      <c r="S1103" s="20">
        <f t="shared" si="86"/>
        <v>0</v>
      </c>
      <c r="T1103" s="20">
        <f t="shared" si="87"/>
        <v>0</v>
      </c>
      <c r="U1103" s="242"/>
      <c r="V1103" s="158"/>
      <c r="W1103" s="158"/>
      <c r="X1103" s="158"/>
      <c r="Y1103" s="158"/>
      <c r="Z1103" s="158"/>
      <c r="AA1103" s="158"/>
      <c r="AB1103" s="158"/>
      <c r="AC1103" s="158"/>
      <c r="AD1103" s="158"/>
      <c r="AE1103" s="158"/>
      <c r="AF1103" s="304"/>
      <c r="AG1103" s="304"/>
      <c r="AH1103" s="158"/>
      <c r="AI1103" s="158"/>
      <c r="AJ1103" s="304"/>
      <c r="AK1103" s="304"/>
      <c r="AL1103" s="158"/>
      <c r="AM1103" s="158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4"/>
      <c r="BV1103" s="14"/>
      <c r="BW1103" s="14"/>
      <c r="BX1103" s="14"/>
      <c r="BY1103" s="14"/>
      <c r="BZ1103" s="14"/>
      <c r="CA1103" s="14"/>
      <c r="CB1103" s="14"/>
    </row>
    <row r="1104" spans="1:80" ht="20.100000000000001" customHeight="1" x14ac:dyDescent="0.25">
      <c r="A1104" s="23">
        <v>10693</v>
      </c>
      <c r="B1104" s="24" t="s">
        <v>926</v>
      </c>
      <c r="C1104" s="24" t="s">
        <v>927</v>
      </c>
      <c r="D1104" s="24"/>
      <c r="E1104" s="66" t="s">
        <v>120</v>
      </c>
      <c r="F1104" s="66" t="s">
        <v>121</v>
      </c>
      <c r="G1104" s="64">
        <v>30</v>
      </c>
      <c r="H1104" s="64">
        <v>5</v>
      </c>
      <c r="I1104" s="66" t="s">
        <v>176</v>
      </c>
      <c r="J1104" s="72"/>
      <c r="K1104" s="24" t="s">
        <v>784</v>
      </c>
      <c r="L1104" s="24" t="s">
        <v>124</v>
      </c>
      <c r="M1104" s="24"/>
      <c r="N1104" s="24" t="s">
        <v>125</v>
      </c>
      <c r="O1104" s="24" t="str">
        <f t="shared" si="88"/>
        <v>VERVEINE CITRONNELLE Aloysia citrodora</v>
      </c>
      <c r="P1104" s="54">
        <v>1104</v>
      </c>
      <c r="Q1104" s="54">
        <v>5</v>
      </c>
      <c r="R1104" s="20">
        <f t="shared" si="85"/>
        <v>0</v>
      </c>
      <c r="S1104" s="20">
        <f t="shared" si="86"/>
        <v>0</v>
      </c>
      <c r="T1104" s="20">
        <f t="shared" si="87"/>
        <v>0</v>
      </c>
      <c r="U1104" s="241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304"/>
      <c r="AG1104" s="304"/>
      <c r="AH1104" s="44"/>
      <c r="AI1104" s="44"/>
      <c r="AJ1104" s="304"/>
      <c r="AK1104" s="30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14"/>
      <c r="BV1104" s="14"/>
      <c r="BW1104" s="14"/>
      <c r="BX1104" s="14"/>
      <c r="BY1104" s="14"/>
      <c r="BZ1104" s="14"/>
      <c r="CA1104" s="14"/>
      <c r="CB1104" s="14"/>
    </row>
    <row r="1105" spans="1:80" ht="20.100000000000001" customHeight="1" x14ac:dyDescent="0.25">
      <c r="A1105" s="125">
        <v>22332</v>
      </c>
      <c r="B1105" s="126" t="s">
        <v>928</v>
      </c>
      <c r="C1105" s="126" t="s">
        <v>929</v>
      </c>
      <c r="D1105" s="126"/>
      <c r="E1105" s="127" t="s">
        <v>120</v>
      </c>
      <c r="F1105" s="127" t="s">
        <v>121</v>
      </c>
      <c r="G1105" s="128">
        <v>30</v>
      </c>
      <c r="H1105" s="128">
        <v>5</v>
      </c>
      <c r="I1105" s="127" t="s">
        <v>131</v>
      </c>
      <c r="J1105" s="129"/>
      <c r="K1105" s="126" t="s">
        <v>784</v>
      </c>
      <c r="L1105" s="126" t="s">
        <v>124</v>
      </c>
      <c r="M1105" s="126"/>
      <c r="N1105" s="126" t="s">
        <v>125</v>
      </c>
      <c r="O1105" s="126" t="str">
        <f t="shared" si="88"/>
        <v>VERVEINE D ARGENTINE Aloysia polystachia</v>
      </c>
      <c r="P1105" s="130">
        <v>1105</v>
      </c>
      <c r="Q1105" s="130">
        <v>5</v>
      </c>
      <c r="R1105" s="20">
        <f t="shared" si="85"/>
        <v>0</v>
      </c>
      <c r="S1105" s="20">
        <f t="shared" si="86"/>
        <v>0</v>
      </c>
      <c r="T1105" s="20">
        <f t="shared" si="87"/>
        <v>0</v>
      </c>
      <c r="U1105" s="242"/>
      <c r="V1105" s="158"/>
      <c r="W1105" s="158"/>
      <c r="X1105" s="158"/>
      <c r="Y1105" s="158"/>
      <c r="Z1105" s="158"/>
      <c r="AA1105" s="158"/>
      <c r="AB1105" s="158"/>
      <c r="AC1105" s="158"/>
      <c r="AD1105" s="158"/>
      <c r="AE1105" s="158"/>
      <c r="AF1105" s="304"/>
      <c r="AG1105" s="304"/>
      <c r="AH1105" s="158"/>
      <c r="AI1105" s="158"/>
      <c r="AJ1105" s="304"/>
      <c r="AK1105" s="304"/>
      <c r="AL1105" s="158"/>
      <c r="AM1105" s="158"/>
      <c r="AN1105" s="158"/>
      <c r="AO1105" s="158"/>
      <c r="AP1105" s="158"/>
      <c r="AQ1105" s="158"/>
      <c r="AR1105" s="158"/>
      <c r="AS1105" s="158"/>
      <c r="AT1105" s="158"/>
      <c r="AU1105" s="158"/>
      <c r="AV1105" s="158"/>
      <c r="AW1105" s="158"/>
      <c r="AX1105" s="158"/>
      <c r="AY1105" s="158"/>
      <c r="AZ1105" s="158"/>
      <c r="BA1105" s="158"/>
      <c r="BB1105" s="158"/>
      <c r="BC1105" s="158"/>
      <c r="BD1105" s="158"/>
      <c r="BE1105" s="158"/>
      <c r="BF1105" s="158"/>
      <c r="BG1105" s="158"/>
      <c r="BH1105" s="158"/>
      <c r="BI1105" s="158"/>
      <c r="BJ1105" s="158"/>
      <c r="BK1105" s="158"/>
      <c r="BL1105" s="158"/>
      <c r="BM1105" s="158"/>
      <c r="BN1105" s="158"/>
      <c r="BO1105" s="158"/>
      <c r="BP1105" s="158"/>
      <c r="BQ1105" s="158"/>
      <c r="BR1105" s="158"/>
      <c r="BS1105" s="158"/>
      <c r="BT1105" s="158"/>
      <c r="BU1105" s="14"/>
      <c r="BV1105" s="14"/>
      <c r="BW1105" s="14"/>
      <c r="BX1105" s="14"/>
      <c r="BY1105" s="14"/>
      <c r="BZ1105" s="14"/>
      <c r="CA1105" s="14"/>
      <c r="CB1105" s="14"/>
    </row>
    <row r="1106" spans="1:80" ht="20.100000000000001" customHeight="1" x14ac:dyDescent="0.25">
      <c r="A1106" s="140"/>
      <c r="B1106" s="188" t="s">
        <v>1703</v>
      </c>
      <c r="C1106" s="141"/>
      <c r="D1106" s="141"/>
      <c r="E1106" s="142"/>
      <c r="F1106" s="142"/>
      <c r="G1106" s="142"/>
      <c r="H1106" s="273"/>
      <c r="I1106" s="142"/>
      <c r="J1106" s="143"/>
      <c r="K1106" s="141"/>
      <c r="L1106" s="141" t="s">
        <v>461</v>
      </c>
      <c r="M1106" s="141"/>
      <c r="N1106" s="141"/>
      <c r="O1106" s="141" t="str">
        <f t="shared" si="88"/>
        <v xml:space="preserve">CARRÉ POTAGER </v>
      </c>
      <c r="P1106" s="144">
        <v>1106</v>
      </c>
      <c r="Q1106" s="144"/>
      <c r="R1106" s="20"/>
      <c r="S1106" s="20"/>
      <c r="T1106" s="20"/>
      <c r="U1106" s="503"/>
      <c r="V1106" s="504"/>
      <c r="W1106" s="504"/>
      <c r="X1106" s="504"/>
      <c r="Y1106" s="504"/>
      <c r="Z1106" s="504"/>
      <c r="AA1106" s="504"/>
      <c r="AB1106" s="504"/>
      <c r="AC1106" s="504"/>
      <c r="AD1106" s="504"/>
      <c r="AE1106" s="504"/>
      <c r="AF1106" s="504"/>
      <c r="AG1106" s="504"/>
      <c r="AH1106" s="504"/>
      <c r="AI1106" s="504"/>
      <c r="AJ1106" s="504"/>
      <c r="AK1106" s="504"/>
      <c r="AL1106" s="504"/>
      <c r="AM1106" s="504"/>
      <c r="AN1106" s="504"/>
      <c r="AO1106" s="504"/>
      <c r="AP1106" s="504"/>
      <c r="AQ1106" s="504"/>
      <c r="AR1106" s="504"/>
      <c r="AS1106" s="504"/>
      <c r="AT1106" s="504"/>
      <c r="AU1106" s="504"/>
      <c r="AV1106" s="504"/>
      <c r="AW1106" s="504"/>
      <c r="AX1106" s="504"/>
      <c r="AY1106" s="504"/>
      <c r="AZ1106" s="504"/>
      <c r="BA1106" s="504"/>
      <c r="BB1106" s="504"/>
      <c r="BC1106" s="504"/>
      <c r="BD1106" s="504"/>
      <c r="BE1106" s="504"/>
      <c r="BF1106" s="504"/>
      <c r="BG1106" s="504"/>
      <c r="BH1106" s="504"/>
      <c r="BI1106" s="504"/>
      <c r="BJ1106" s="504"/>
      <c r="BK1106" s="504"/>
      <c r="BL1106" s="504"/>
      <c r="BM1106" s="504"/>
      <c r="BN1106" s="504"/>
      <c r="BO1106" s="504"/>
      <c r="BP1106" s="504"/>
      <c r="BQ1106" s="504"/>
      <c r="BR1106" s="504"/>
      <c r="BS1106" s="504"/>
      <c r="BT1106" s="504"/>
      <c r="BU1106" s="14"/>
      <c r="BV1106" s="14"/>
      <c r="BW1106" s="14"/>
      <c r="BX1106" s="14"/>
      <c r="BY1106" s="14"/>
      <c r="BZ1106" s="14"/>
      <c r="CA1106" s="14"/>
      <c r="CB1106" s="14"/>
    </row>
    <row r="1107" spans="1:80" ht="20.100000000000001" customHeight="1" x14ac:dyDescent="0.25">
      <c r="A1107" s="23">
        <v>26839</v>
      </c>
      <c r="B1107" s="24" t="s">
        <v>931</v>
      </c>
      <c r="C1107" s="24" t="s">
        <v>1478</v>
      </c>
      <c r="D1107" s="24" t="s">
        <v>1670</v>
      </c>
      <c r="E1107" s="66" t="s">
        <v>208</v>
      </c>
      <c r="F1107" s="66" t="s">
        <v>121</v>
      </c>
      <c r="G1107" s="64">
        <v>30</v>
      </c>
      <c r="H1107" s="64">
        <v>5</v>
      </c>
      <c r="I1107" s="66" t="s">
        <v>319</v>
      </c>
      <c r="J1107" s="72"/>
      <c r="K1107" s="24" t="s">
        <v>930</v>
      </c>
      <c r="L1107" s="24" t="s">
        <v>347</v>
      </c>
      <c r="M1107" s="24" t="s">
        <v>137</v>
      </c>
      <c r="N1107" s="24" t="s">
        <v>125</v>
      </c>
      <c r="O1107" s="24" t="str">
        <f t="shared" si="88"/>
        <v>CONCOMBRE Ballistic F1</v>
      </c>
      <c r="P1107" s="54">
        <v>1107</v>
      </c>
      <c r="Q1107" s="54">
        <v>5</v>
      </c>
      <c r="R1107" s="20">
        <f t="shared" si="85"/>
        <v>0</v>
      </c>
      <c r="S1107" s="20">
        <f t="shared" si="86"/>
        <v>0</v>
      </c>
      <c r="T1107" s="20">
        <f t="shared" si="87"/>
        <v>0</v>
      </c>
      <c r="U1107" s="303"/>
      <c r="V1107" s="304"/>
      <c r="W1107" s="304"/>
      <c r="X1107" s="304"/>
      <c r="Y1107" s="304"/>
      <c r="Z1107" s="304"/>
      <c r="AA1107" s="304"/>
      <c r="AB1107" s="304"/>
      <c r="AC1107" s="304"/>
      <c r="AD1107" s="304"/>
      <c r="AE1107" s="304"/>
      <c r="AF1107" s="304"/>
      <c r="AG1107" s="304"/>
      <c r="AH1107" s="304"/>
      <c r="AI1107" s="304"/>
      <c r="AJ1107" s="304"/>
      <c r="AK1107" s="304"/>
      <c r="AL1107" s="304"/>
      <c r="AM1107" s="304"/>
      <c r="AN1107" s="304"/>
      <c r="AO1107" s="304"/>
      <c r="AP1107" s="304"/>
      <c r="AQ1107" s="30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14"/>
      <c r="BV1107" s="14"/>
      <c r="BW1107" s="14"/>
      <c r="BX1107" s="14"/>
      <c r="BY1107" s="14"/>
      <c r="BZ1107" s="14"/>
      <c r="CA1107" s="14"/>
      <c r="CB1107" s="14"/>
    </row>
    <row r="1108" spans="1:80" ht="20.100000000000001" customHeight="1" x14ac:dyDescent="0.25">
      <c r="A1108" s="125">
        <v>13664</v>
      </c>
      <c r="B1108" s="126" t="s">
        <v>932</v>
      </c>
      <c r="C1108" s="126" t="s">
        <v>1479</v>
      </c>
      <c r="D1108" s="126"/>
      <c r="E1108" s="127" t="s">
        <v>208</v>
      </c>
      <c r="F1108" s="127" t="s">
        <v>121</v>
      </c>
      <c r="G1108" s="128">
        <v>30</v>
      </c>
      <c r="H1108" s="128">
        <v>5</v>
      </c>
      <c r="I1108" s="127" t="s">
        <v>176</v>
      </c>
      <c r="J1108" s="129"/>
      <c r="K1108" s="126" t="s">
        <v>930</v>
      </c>
      <c r="L1108" s="126" t="s">
        <v>347</v>
      </c>
      <c r="M1108" s="126"/>
      <c r="N1108" s="126" t="s">
        <v>125</v>
      </c>
      <c r="O1108" s="126" t="str">
        <f t="shared" si="88"/>
        <v>FRAISIER Loran F1</v>
      </c>
      <c r="P1108" s="130">
        <v>1108</v>
      </c>
      <c r="Q1108" s="130">
        <v>5</v>
      </c>
      <c r="R1108" s="20">
        <f t="shared" ref="R1108:R1171" si="89">IF(INT(S1108)*10=S1108*10,,"ERREUR")</f>
        <v>0</v>
      </c>
      <c r="S1108" s="20">
        <f t="shared" ref="S1108:S1171" si="90">T1108/G1108</f>
        <v>0</v>
      </c>
      <c r="T1108" s="20">
        <f t="shared" ref="T1108:T1171" si="91">SUM(U1108:BT1108)</f>
        <v>0</v>
      </c>
      <c r="U1108" s="242"/>
      <c r="V1108" s="158"/>
      <c r="W1108" s="158"/>
      <c r="X1108" s="158"/>
      <c r="Y1108" s="158"/>
      <c r="Z1108" s="158"/>
      <c r="AA1108" s="158"/>
      <c r="AB1108" s="158"/>
      <c r="AC1108" s="158"/>
      <c r="AD1108" s="158"/>
      <c r="AE1108" s="158"/>
      <c r="AF1108" s="304"/>
      <c r="AG1108" s="304"/>
      <c r="AH1108" s="158"/>
      <c r="AI1108" s="158"/>
      <c r="AJ1108" s="304"/>
      <c r="AK1108" s="304"/>
      <c r="AL1108" s="158"/>
      <c r="AM1108" s="158"/>
      <c r="AN1108" s="158"/>
      <c r="AO1108" s="158"/>
      <c r="AP1108" s="158"/>
      <c r="AQ1108" s="158"/>
      <c r="AR1108" s="158"/>
      <c r="AS1108" s="158"/>
      <c r="AT1108" s="158"/>
      <c r="AU1108" s="158"/>
      <c r="AV1108" s="158"/>
      <c r="AW1108" s="158"/>
      <c r="AX1108" s="158"/>
      <c r="AY1108" s="158"/>
      <c r="AZ1108" s="158"/>
      <c r="BA1108" s="158"/>
      <c r="BB1108" s="158"/>
      <c r="BC1108" s="158"/>
      <c r="BD1108" s="158"/>
      <c r="BE1108" s="158"/>
      <c r="BF1108" s="158"/>
      <c r="BG1108" s="158"/>
      <c r="BH1108" s="158"/>
      <c r="BI1108" s="158"/>
      <c r="BJ1108" s="158"/>
      <c r="BK1108" s="158"/>
      <c r="BL1108" s="158"/>
      <c r="BM1108" s="158"/>
      <c r="BN1108" s="158"/>
      <c r="BO1108" s="158"/>
      <c r="BP1108" s="158"/>
      <c r="BQ1108" s="158"/>
      <c r="BR1108" s="158"/>
      <c r="BS1108" s="158"/>
      <c r="BT1108" s="158"/>
      <c r="BU1108" s="14"/>
      <c r="BV1108" s="14"/>
      <c r="BW1108" s="14"/>
      <c r="BX1108" s="14"/>
      <c r="BY1108" s="14"/>
      <c r="BZ1108" s="14"/>
      <c r="CA1108" s="14"/>
      <c r="CB1108" s="14"/>
    </row>
    <row r="1109" spans="1:80" ht="20.100000000000001" customHeight="1" x14ac:dyDescent="0.25">
      <c r="A1109" s="23">
        <v>15245</v>
      </c>
      <c r="B1109" s="24" t="s">
        <v>932</v>
      </c>
      <c r="C1109" s="24" t="s">
        <v>1480</v>
      </c>
      <c r="D1109" s="24"/>
      <c r="E1109" s="66" t="s">
        <v>208</v>
      </c>
      <c r="F1109" s="66" t="s">
        <v>121</v>
      </c>
      <c r="G1109" s="64">
        <v>30</v>
      </c>
      <c r="H1109" s="64">
        <v>5</v>
      </c>
      <c r="I1109" s="66" t="s">
        <v>176</v>
      </c>
      <c r="J1109" s="72"/>
      <c r="K1109" s="24" t="s">
        <v>930</v>
      </c>
      <c r="L1109" s="24" t="s">
        <v>347</v>
      </c>
      <c r="M1109" s="24"/>
      <c r="N1109" s="24" t="s">
        <v>125</v>
      </c>
      <c r="O1109" s="24" t="str">
        <f t="shared" si="88"/>
        <v>FRAISIER Tristan F1</v>
      </c>
      <c r="P1109" s="54">
        <v>1109</v>
      </c>
      <c r="Q1109" s="54">
        <v>5</v>
      </c>
      <c r="R1109" s="20">
        <f t="shared" si="89"/>
        <v>0</v>
      </c>
      <c r="S1109" s="20">
        <f t="shared" si="90"/>
        <v>0</v>
      </c>
      <c r="T1109" s="20">
        <f t="shared" si="91"/>
        <v>0</v>
      </c>
      <c r="U1109" s="241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304"/>
      <c r="AG1109" s="304"/>
      <c r="AH1109" s="44"/>
      <c r="AI1109" s="44"/>
      <c r="AJ1109" s="304"/>
      <c r="AK1109" s="30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14"/>
      <c r="BV1109" s="14"/>
      <c r="BW1109" s="14"/>
      <c r="BX1109" s="14"/>
      <c r="BY1109" s="14"/>
      <c r="BZ1109" s="14"/>
      <c r="CA1109" s="14"/>
      <c r="CB1109" s="14"/>
    </row>
    <row r="1110" spans="1:80" ht="20.100000000000001" customHeight="1" x14ac:dyDescent="0.25">
      <c r="A1110" s="125">
        <v>26840</v>
      </c>
      <c r="B1110" s="126" t="s">
        <v>1533</v>
      </c>
      <c r="C1110" s="126" t="s">
        <v>1534</v>
      </c>
      <c r="D1110" s="126" t="s">
        <v>1670</v>
      </c>
      <c r="E1110" s="127" t="s">
        <v>208</v>
      </c>
      <c r="F1110" s="127" t="s">
        <v>121</v>
      </c>
      <c r="G1110" s="128">
        <v>30</v>
      </c>
      <c r="H1110" s="128">
        <v>4</v>
      </c>
      <c r="I1110" s="127" t="s">
        <v>319</v>
      </c>
      <c r="J1110" s="129"/>
      <c r="K1110" s="126" t="s">
        <v>1674</v>
      </c>
      <c r="L1110" s="126" t="s">
        <v>347</v>
      </c>
      <c r="M1110" s="126" t="s">
        <v>137</v>
      </c>
      <c r="N1110" s="126" t="s">
        <v>125</v>
      </c>
      <c r="O1110" s="126" t="str">
        <f t="shared" si="88"/>
        <v>MAÏS Pop Corn F1</v>
      </c>
      <c r="P1110" s="130">
        <v>1110</v>
      </c>
      <c r="Q1110" s="130" t="s">
        <v>1672</v>
      </c>
      <c r="R1110" s="20">
        <f t="shared" si="89"/>
        <v>0</v>
      </c>
      <c r="S1110" s="20">
        <f t="shared" si="90"/>
        <v>0</v>
      </c>
      <c r="T1110" s="20">
        <f t="shared" si="91"/>
        <v>0</v>
      </c>
      <c r="U1110" s="303"/>
      <c r="V1110" s="304"/>
      <c r="W1110" s="304"/>
      <c r="X1110" s="304"/>
      <c r="Y1110" s="304"/>
      <c r="Z1110" s="304"/>
      <c r="AA1110" s="304"/>
      <c r="AB1110" s="304"/>
      <c r="AC1110" s="304"/>
      <c r="AD1110" s="304"/>
      <c r="AE1110" s="304"/>
      <c r="AF1110" s="304"/>
      <c r="AG1110" s="304"/>
      <c r="AH1110" s="304"/>
      <c r="AI1110" s="304"/>
      <c r="AJ1110" s="304"/>
      <c r="AK1110" s="304"/>
      <c r="AL1110" s="304"/>
      <c r="AM1110" s="304"/>
      <c r="AN1110" s="304"/>
      <c r="AO1110" s="304"/>
      <c r="AP1110" s="304"/>
      <c r="AQ1110" s="304"/>
      <c r="AR1110" s="158"/>
      <c r="AS1110" s="158"/>
      <c r="AT1110" s="158"/>
      <c r="AU1110" s="158"/>
      <c r="AV1110" s="158"/>
      <c r="AW1110" s="158"/>
      <c r="AX1110" s="158"/>
      <c r="AY1110" s="158"/>
      <c r="AZ1110" s="158"/>
      <c r="BA1110" s="158"/>
      <c r="BB1110" s="158"/>
      <c r="BC1110" s="158"/>
      <c r="BD1110" s="158"/>
      <c r="BE1110" s="158"/>
      <c r="BF1110" s="158"/>
      <c r="BG1110" s="158"/>
      <c r="BH1110" s="158"/>
      <c r="BI1110" s="158"/>
      <c r="BJ1110" s="158"/>
      <c r="BK1110" s="158"/>
      <c r="BL1110" s="158"/>
      <c r="BM1110" s="158"/>
      <c r="BN1110" s="158"/>
      <c r="BO1110" s="158"/>
      <c r="BP1110" s="158"/>
      <c r="BQ1110" s="158"/>
      <c r="BR1110" s="158"/>
      <c r="BS1110" s="158"/>
      <c r="BT1110" s="158"/>
      <c r="BU1110" s="14"/>
      <c r="BV1110" s="14"/>
      <c r="BW1110" s="14"/>
      <c r="BX1110" s="14"/>
      <c r="BY1110" s="14"/>
      <c r="BZ1110" s="14"/>
      <c r="CA1110" s="14"/>
      <c r="CB1110" s="14"/>
    </row>
    <row r="1111" spans="1:80" ht="20.100000000000001" customHeight="1" x14ac:dyDescent="0.25">
      <c r="A1111" s="23">
        <v>26023</v>
      </c>
      <c r="B1111" s="24" t="s">
        <v>933</v>
      </c>
      <c r="C1111" s="24" t="s">
        <v>1481</v>
      </c>
      <c r="D1111" s="24" t="s">
        <v>1670</v>
      </c>
      <c r="E1111" s="66" t="s">
        <v>208</v>
      </c>
      <c r="F1111" s="66" t="s">
        <v>121</v>
      </c>
      <c r="G1111" s="64">
        <v>30</v>
      </c>
      <c r="H1111" s="64">
        <v>5</v>
      </c>
      <c r="I1111" s="66" t="s">
        <v>176</v>
      </c>
      <c r="J1111" s="72"/>
      <c r="K1111" s="24" t="s">
        <v>930</v>
      </c>
      <c r="L1111" s="24" t="s">
        <v>347</v>
      </c>
      <c r="M1111" s="24"/>
      <c r="N1111" s="24" t="s">
        <v>125</v>
      </c>
      <c r="O1111" s="24" t="str">
        <f t="shared" si="88"/>
        <v>MELON CHARENTAIS Edgar F1</v>
      </c>
      <c r="P1111" s="54">
        <v>1111</v>
      </c>
      <c r="Q1111" s="54">
        <v>5</v>
      </c>
      <c r="R1111" s="20">
        <f t="shared" si="89"/>
        <v>0</v>
      </c>
      <c r="S1111" s="20">
        <f t="shared" si="90"/>
        <v>0</v>
      </c>
      <c r="T1111" s="20">
        <f t="shared" si="91"/>
        <v>0</v>
      </c>
      <c r="U1111" s="303"/>
      <c r="V1111" s="304"/>
      <c r="W1111" s="304"/>
      <c r="X1111" s="304"/>
      <c r="Y1111" s="304"/>
      <c r="Z1111" s="304"/>
      <c r="AA1111" s="304"/>
      <c r="AB1111" s="304"/>
      <c r="AC1111" s="304"/>
      <c r="AD1111" s="304"/>
      <c r="AE1111" s="304"/>
      <c r="AF1111" s="304"/>
      <c r="AG1111" s="304"/>
      <c r="AH1111" s="304"/>
      <c r="AI1111" s="304"/>
      <c r="AJ1111" s="304"/>
      <c r="AK1111" s="304"/>
      <c r="AL1111" s="304"/>
      <c r="AM1111" s="304"/>
      <c r="AN1111" s="304"/>
      <c r="AO1111" s="304"/>
      <c r="AP1111" s="304"/>
      <c r="AQ1111" s="30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14"/>
      <c r="BV1111" s="14"/>
      <c r="BW1111" s="14"/>
      <c r="BX1111" s="14"/>
      <c r="BY1111" s="14"/>
      <c r="BZ1111" s="14"/>
      <c r="CA1111" s="14"/>
      <c r="CB1111" s="14"/>
    </row>
    <row r="1112" spans="1:80" ht="20.100000000000001" customHeight="1" x14ac:dyDescent="0.25">
      <c r="A1112" s="125">
        <v>13665</v>
      </c>
      <c r="B1112" s="126" t="s">
        <v>934</v>
      </c>
      <c r="C1112" s="126" t="s">
        <v>1482</v>
      </c>
      <c r="D1112" s="126" t="s">
        <v>1670</v>
      </c>
      <c r="E1112" s="127" t="s">
        <v>208</v>
      </c>
      <c r="F1112" s="127" t="s">
        <v>121</v>
      </c>
      <c r="G1112" s="128">
        <v>30</v>
      </c>
      <c r="H1112" s="128">
        <v>5</v>
      </c>
      <c r="I1112" s="127" t="s">
        <v>319</v>
      </c>
      <c r="J1112" s="129"/>
      <c r="K1112" s="126" t="s">
        <v>930</v>
      </c>
      <c r="L1112" s="126" t="s">
        <v>347</v>
      </c>
      <c r="M1112" s="126"/>
      <c r="N1112" s="126" t="s">
        <v>125</v>
      </c>
      <c r="O1112" s="126" t="str">
        <f t="shared" si="88"/>
        <v>PASTEQUE Mini love F1</v>
      </c>
      <c r="P1112" s="130">
        <v>1112</v>
      </c>
      <c r="Q1112" s="130">
        <v>5</v>
      </c>
      <c r="R1112" s="20">
        <f t="shared" si="89"/>
        <v>0</v>
      </c>
      <c r="S1112" s="20">
        <f t="shared" si="90"/>
        <v>0</v>
      </c>
      <c r="T1112" s="20">
        <f t="shared" si="91"/>
        <v>0</v>
      </c>
      <c r="U1112" s="303"/>
      <c r="V1112" s="304"/>
      <c r="W1112" s="304"/>
      <c r="X1112" s="304"/>
      <c r="Y1112" s="304"/>
      <c r="Z1112" s="304"/>
      <c r="AA1112" s="304"/>
      <c r="AB1112" s="304"/>
      <c r="AC1112" s="304"/>
      <c r="AD1112" s="304"/>
      <c r="AE1112" s="304"/>
      <c r="AF1112" s="304"/>
      <c r="AG1112" s="304"/>
      <c r="AH1112" s="304"/>
      <c r="AI1112" s="304"/>
      <c r="AJ1112" s="304"/>
      <c r="AK1112" s="304"/>
      <c r="AL1112" s="304"/>
      <c r="AM1112" s="304"/>
      <c r="AN1112" s="304"/>
      <c r="AO1112" s="304"/>
      <c r="AP1112" s="304"/>
      <c r="AQ1112" s="304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4"/>
      <c r="BV1112" s="14"/>
      <c r="BW1112" s="14"/>
      <c r="BX1112" s="14"/>
      <c r="BY1112" s="14"/>
      <c r="BZ1112" s="14"/>
      <c r="CA1112" s="14"/>
      <c r="CB1112" s="14"/>
    </row>
    <row r="1113" spans="1:80" ht="20.100000000000001" customHeight="1" x14ac:dyDescent="0.25">
      <c r="A1113" s="23">
        <v>13666</v>
      </c>
      <c r="B1113" s="24" t="s">
        <v>935</v>
      </c>
      <c r="C1113" s="24" t="s">
        <v>1483</v>
      </c>
      <c r="D1113" s="24"/>
      <c r="E1113" s="66" t="s">
        <v>208</v>
      </c>
      <c r="F1113" s="66" t="s">
        <v>121</v>
      </c>
      <c r="G1113" s="64">
        <v>30</v>
      </c>
      <c r="H1113" s="64">
        <v>8</v>
      </c>
      <c r="I1113" s="66" t="s">
        <v>131</v>
      </c>
      <c r="J1113" s="72"/>
      <c r="K1113" s="24" t="s">
        <v>930</v>
      </c>
      <c r="L1113" s="24" t="s">
        <v>347</v>
      </c>
      <c r="M1113" s="24"/>
      <c r="N1113" s="24" t="s">
        <v>125</v>
      </c>
      <c r="O1113" s="24" t="str">
        <f t="shared" si="88"/>
        <v>POIVRON Balconi F1</v>
      </c>
      <c r="P1113" s="54">
        <v>1113</v>
      </c>
      <c r="Q1113" s="54">
        <v>8</v>
      </c>
      <c r="R1113" s="20">
        <f t="shared" si="89"/>
        <v>0</v>
      </c>
      <c r="S1113" s="20">
        <f t="shared" si="90"/>
        <v>0</v>
      </c>
      <c r="T1113" s="20">
        <f t="shared" si="91"/>
        <v>0</v>
      </c>
      <c r="U1113" s="241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304"/>
      <c r="AG1113" s="304"/>
      <c r="AH1113" s="44"/>
      <c r="AI1113" s="44"/>
      <c r="AJ1113" s="304"/>
      <c r="AK1113" s="30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14"/>
      <c r="BV1113" s="14"/>
      <c r="BW1113" s="14"/>
      <c r="BX1113" s="14"/>
      <c r="BY1113" s="14"/>
      <c r="BZ1113" s="14"/>
      <c r="CA1113" s="14"/>
      <c r="CB1113" s="14"/>
    </row>
    <row r="1114" spans="1:80" ht="20.100000000000001" customHeight="1" x14ac:dyDescent="0.25">
      <c r="A1114" s="125">
        <v>24042</v>
      </c>
      <c r="B1114" s="126" t="s">
        <v>935</v>
      </c>
      <c r="C1114" s="126" t="s">
        <v>1484</v>
      </c>
      <c r="D1114" s="126"/>
      <c r="E1114" s="127" t="s">
        <v>208</v>
      </c>
      <c r="F1114" s="127" t="s">
        <v>121</v>
      </c>
      <c r="G1114" s="128">
        <v>30</v>
      </c>
      <c r="H1114" s="128">
        <v>8</v>
      </c>
      <c r="I1114" s="127" t="s">
        <v>131</v>
      </c>
      <c r="J1114" s="129"/>
      <c r="K1114" s="126" t="s">
        <v>930</v>
      </c>
      <c r="L1114" s="126" t="s">
        <v>347</v>
      </c>
      <c r="M1114" s="126"/>
      <c r="N1114" s="126" t="s">
        <v>125</v>
      </c>
      <c r="O1114" s="126" t="str">
        <f t="shared" si="88"/>
        <v>POIVRON Terrazzi F1</v>
      </c>
      <c r="P1114" s="130">
        <v>1114</v>
      </c>
      <c r="Q1114" s="130">
        <v>8</v>
      </c>
      <c r="R1114" s="20">
        <f t="shared" si="89"/>
        <v>0</v>
      </c>
      <c r="S1114" s="20">
        <f t="shared" si="90"/>
        <v>0</v>
      </c>
      <c r="T1114" s="20">
        <f t="shared" si="91"/>
        <v>0</v>
      </c>
      <c r="U1114" s="242"/>
      <c r="V1114" s="158"/>
      <c r="W1114" s="158"/>
      <c r="X1114" s="158"/>
      <c r="Y1114" s="158"/>
      <c r="Z1114" s="158"/>
      <c r="AA1114" s="158"/>
      <c r="AB1114" s="158"/>
      <c r="AC1114" s="158"/>
      <c r="AD1114" s="158"/>
      <c r="AE1114" s="158"/>
      <c r="AF1114" s="304"/>
      <c r="AG1114" s="304"/>
      <c r="AH1114" s="158"/>
      <c r="AI1114" s="158"/>
      <c r="AJ1114" s="304"/>
      <c r="AK1114" s="304"/>
      <c r="AL1114" s="158"/>
      <c r="AM1114" s="158"/>
      <c r="AN1114" s="158"/>
      <c r="AO1114" s="158"/>
      <c r="AP1114" s="158"/>
      <c r="AQ1114" s="158"/>
      <c r="AR1114" s="158"/>
      <c r="AS1114" s="158"/>
      <c r="AT1114" s="158"/>
      <c r="AU1114" s="158"/>
      <c r="AV1114" s="158"/>
      <c r="AW1114" s="158"/>
      <c r="AX1114" s="158"/>
      <c r="AY1114" s="158"/>
      <c r="AZ1114" s="158"/>
      <c r="BA1114" s="158"/>
      <c r="BB1114" s="158"/>
      <c r="BC1114" s="158"/>
      <c r="BD1114" s="158"/>
      <c r="BE1114" s="158"/>
      <c r="BF1114" s="158"/>
      <c r="BG1114" s="158"/>
      <c r="BH1114" s="158"/>
      <c r="BI1114" s="158"/>
      <c r="BJ1114" s="158"/>
      <c r="BK1114" s="158"/>
      <c r="BL1114" s="158"/>
      <c r="BM1114" s="158"/>
      <c r="BN1114" s="158"/>
      <c r="BO1114" s="158"/>
      <c r="BP1114" s="158"/>
      <c r="BQ1114" s="158"/>
      <c r="BR1114" s="158"/>
      <c r="BS1114" s="158"/>
      <c r="BT1114" s="158"/>
      <c r="BU1114" s="14"/>
      <c r="BV1114" s="14"/>
      <c r="BW1114" s="14"/>
      <c r="BX1114" s="14"/>
      <c r="BY1114" s="14"/>
      <c r="BZ1114" s="14"/>
      <c r="CA1114" s="14"/>
      <c r="CB1114" s="14"/>
    </row>
    <row r="1115" spans="1:80" ht="20.100000000000001" customHeight="1" x14ac:dyDescent="0.25">
      <c r="A1115" s="23">
        <v>13668</v>
      </c>
      <c r="B1115" s="24" t="s">
        <v>936</v>
      </c>
      <c r="C1115" s="24" t="s">
        <v>1485</v>
      </c>
      <c r="D1115" s="24"/>
      <c r="E1115" s="66" t="s">
        <v>208</v>
      </c>
      <c r="F1115" s="66" t="s">
        <v>121</v>
      </c>
      <c r="G1115" s="64">
        <v>30</v>
      </c>
      <c r="H1115" s="64">
        <v>8</v>
      </c>
      <c r="I1115" s="66" t="s">
        <v>319</v>
      </c>
      <c r="J1115" s="72"/>
      <c r="K1115" s="24" t="s">
        <v>930</v>
      </c>
      <c r="L1115" s="24" t="s">
        <v>347</v>
      </c>
      <c r="M1115" s="24"/>
      <c r="N1115" s="24" t="s">
        <v>125</v>
      </c>
      <c r="O1115" s="24" t="str">
        <f t="shared" si="88"/>
        <v>TOMATE TERRASSE ET BALCON Dora F1</v>
      </c>
      <c r="P1115" s="54">
        <v>1115</v>
      </c>
      <c r="Q1115" s="54">
        <v>8</v>
      </c>
      <c r="R1115" s="20">
        <f t="shared" si="89"/>
        <v>0</v>
      </c>
      <c r="S1115" s="20">
        <f t="shared" si="90"/>
        <v>0</v>
      </c>
      <c r="T1115" s="20">
        <f t="shared" si="91"/>
        <v>0</v>
      </c>
      <c r="U1115" s="241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304"/>
      <c r="AG1115" s="304"/>
      <c r="AH1115" s="44"/>
      <c r="AI1115" s="44"/>
      <c r="AJ1115" s="304"/>
      <c r="AK1115" s="30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14"/>
      <c r="BV1115" s="14"/>
      <c r="BW1115" s="14"/>
      <c r="BX1115" s="14"/>
      <c r="BY1115" s="14"/>
      <c r="BZ1115" s="14"/>
      <c r="CA1115" s="14"/>
      <c r="CB1115" s="14"/>
    </row>
    <row r="1116" spans="1:80" ht="20.100000000000001" customHeight="1" x14ac:dyDescent="0.25">
      <c r="A1116" s="125">
        <v>22850</v>
      </c>
      <c r="B1116" s="126" t="s">
        <v>937</v>
      </c>
      <c r="C1116" s="126" t="s">
        <v>1486</v>
      </c>
      <c r="D1116" s="126"/>
      <c r="E1116" s="127" t="s">
        <v>208</v>
      </c>
      <c r="F1116" s="127" t="s">
        <v>121</v>
      </c>
      <c r="G1116" s="128">
        <v>30</v>
      </c>
      <c r="H1116" s="128">
        <v>8</v>
      </c>
      <c r="I1116" s="127" t="s">
        <v>461</v>
      </c>
      <c r="J1116" s="129"/>
      <c r="K1116" s="126" t="s">
        <v>930</v>
      </c>
      <c r="L1116" s="126" t="s">
        <v>347</v>
      </c>
      <c r="M1116" s="126"/>
      <c r="N1116" s="126" t="s">
        <v>125</v>
      </c>
      <c r="O1116" s="126" t="str">
        <f t="shared" si="88"/>
        <v>TOMATE CERISE Supersweet 100 F1</v>
      </c>
      <c r="P1116" s="130">
        <v>1116</v>
      </c>
      <c r="Q1116" s="130">
        <v>8</v>
      </c>
      <c r="R1116" s="20">
        <f t="shared" si="89"/>
        <v>0</v>
      </c>
      <c r="S1116" s="20">
        <f t="shared" si="90"/>
        <v>0</v>
      </c>
      <c r="T1116" s="20">
        <f t="shared" si="91"/>
        <v>0</v>
      </c>
      <c r="U1116" s="242"/>
      <c r="V1116" s="158"/>
      <c r="W1116" s="158"/>
      <c r="X1116" s="158"/>
      <c r="Y1116" s="158"/>
      <c r="Z1116" s="158"/>
      <c r="AA1116" s="158"/>
      <c r="AB1116" s="158"/>
      <c r="AC1116" s="158"/>
      <c r="AD1116" s="158"/>
      <c r="AE1116" s="158"/>
      <c r="AF1116" s="304"/>
      <c r="AG1116" s="304"/>
      <c r="AH1116" s="158"/>
      <c r="AI1116" s="158"/>
      <c r="AJ1116" s="304"/>
      <c r="AK1116" s="304"/>
      <c r="AL1116" s="158"/>
      <c r="AM1116" s="158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4"/>
      <c r="BV1116" s="14"/>
      <c r="BW1116" s="14"/>
      <c r="BX1116" s="14"/>
      <c r="BY1116" s="14"/>
      <c r="BZ1116" s="14"/>
      <c r="CA1116" s="14"/>
      <c r="CB1116" s="14"/>
    </row>
    <row r="1117" spans="1:80" ht="20.100000000000001" customHeight="1" x14ac:dyDescent="0.25">
      <c r="A1117" s="21">
        <v>13991</v>
      </c>
      <c r="B1117" s="27" t="s">
        <v>1451</v>
      </c>
      <c r="C1117" s="220" t="s">
        <v>1610</v>
      </c>
      <c r="D1117" s="22"/>
      <c r="E1117" s="65" t="s">
        <v>205</v>
      </c>
      <c r="F1117" s="65" t="s">
        <v>128</v>
      </c>
      <c r="G1117" s="65">
        <v>10</v>
      </c>
      <c r="H1117" s="63" t="s">
        <v>205</v>
      </c>
      <c r="I1117" s="65" t="s">
        <v>205</v>
      </c>
      <c r="J1117" s="71" t="s">
        <v>205</v>
      </c>
      <c r="K1117" s="22" t="s">
        <v>155</v>
      </c>
      <c r="L1117" s="22" t="s">
        <v>122</v>
      </c>
      <c r="M1117" s="22"/>
      <c r="N1117" s="22" t="s">
        <v>205</v>
      </c>
      <c r="O1117" s="22" t="str">
        <f t="shared" si="88"/>
        <v>DÉPLIANT CARRE POTAGER ACHETÉ</v>
      </c>
      <c r="P1117" s="53">
        <v>1117</v>
      </c>
      <c r="Q1117" s="53" t="s">
        <v>205</v>
      </c>
      <c r="R1117" s="20">
        <f t="shared" si="89"/>
        <v>0</v>
      </c>
      <c r="S1117" s="20">
        <f t="shared" si="90"/>
        <v>0</v>
      </c>
      <c r="T1117" s="20">
        <f t="shared" si="91"/>
        <v>0</v>
      </c>
      <c r="U1117" s="243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14"/>
      <c r="BV1117" s="14"/>
      <c r="BW1117" s="14"/>
      <c r="BX1117" s="14"/>
      <c r="BY1117" s="14"/>
      <c r="BZ1117" s="14"/>
      <c r="CA1117" s="14"/>
      <c r="CB1117" s="14"/>
    </row>
    <row r="1118" spans="1:80" ht="20.100000000000001" customHeight="1" x14ac:dyDescent="0.25">
      <c r="A1118" s="21">
        <v>13414</v>
      </c>
      <c r="B1118" s="27" t="s">
        <v>938</v>
      </c>
      <c r="C1118" s="220" t="s">
        <v>1610</v>
      </c>
      <c r="D1118" s="22"/>
      <c r="E1118" s="65" t="s">
        <v>205</v>
      </c>
      <c r="F1118" s="65" t="s">
        <v>128</v>
      </c>
      <c r="G1118" s="65">
        <v>1</v>
      </c>
      <c r="H1118" s="63" t="s">
        <v>205</v>
      </c>
      <c r="I1118" s="65" t="s">
        <v>205</v>
      </c>
      <c r="J1118" s="71" t="s">
        <v>205</v>
      </c>
      <c r="K1118" s="22" t="s">
        <v>154</v>
      </c>
      <c r="L1118" s="22" t="s">
        <v>122</v>
      </c>
      <c r="M1118" s="22"/>
      <c r="N1118" s="22" t="s">
        <v>205</v>
      </c>
      <c r="O1118" s="22" t="str">
        <f t="shared" si="88"/>
        <v>AFFICHE CARRE POTAGER ACHETÉ</v>
      </c>
      <c r="P1118" s="53">
        <v>1118</v>
      </c>
      <c r="Q1118" s="53" t="s">
        <v>205</v>
      </c>
      <c r="R1118" s="20">
        <f t="shared" si="89"/>
        <v>0</v>
      </c>
      <c r="S1118" s="20">
        <f t="shared" si="90"/>
        <v>0</v>
      </c>
      <c r="T1118" s="20">
        <f t="shared" si="91"/>
        <v>0</v>
      </c>
      <c r="U1118" s="243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14"/>
      <c r="BV1118" s="14"/>
      <c r="BW1118" s="14"/>
      <c r="BX1118" s="14"/>
      <c r="BY1118" s="14"/>
      <c r="BZ1118" s="14"/>
      <c r="CA1118" s="14"/>
      <c r="CB1118" s="14"/>
    </row>
    <row r="1119" spans="1:80" ht="20.100000000000001" customHeight="1" x14ac:dyDescent="0.25">
      <c r="A1119" s="140"/>
      <c r="B1119" s="188" t="s">
        <v>939</v>
      </c>
      <c r="C1119" s="141"/>
      <c r="D1119" s="141"/>
      <c r="E1119" s="142"/>
      <c r="F1119" s="142"/>
      <c r="G1119" s="142"/>
      <c r="H1119" s="273"/>
      <c r="I1119" s="142"/>
      <c r="J1119" s="143"/>
      <c r="K1119" s="141"/>
      <c r="L1119" s="141" t="s">
        <v>461</v>
      </c>
      <c r="M1119" s="141"/>
      <c r="N1119" s="141"/>
      <c r="O1119" s="141" t="str">
        <f t="shared" si="88"/>
        <v xml:space="preserve">PLANT POTAGER </v>
      </c>
      <c r="P1119" s="144">
        <v>1119</v>
      </c>
      <c r="Q1119" s="144"/>
      <c r="R1119" s="20"/>
      <c r="S1119" s="20"/>
      <c r="T1119" s="20"/>
      <c r="U1119" s="503"/>
      <c r="V1119" s="504"/>
      <c r="W1119" s="504"/>
      <c r="X1119" s="504"/>
      <c r="Y1119" s="504"/>
      <c r="Z1119" s="504"/>
      <c r="AA1119" s="504"/>
      <c r="AB1119" s="504"/>
      <c r="AC1119" s="504"/>
      <c r="AD1119" s="504"/>
      <c r="AE1119" s="504"/>
      <c r="AF1119" s="504"/>
      <c r="AG1119" s="504"/>
      <c r="AH1119" s="504"/>
      <c r="AI1119" s="504"/>
      <c r="AJ1119" s="504"/>
      <c r="AK1119" s="504"/>
      <c r="AL1119" s="504"/>
      <c r="AM1119" s="504"/>
      <c r="AN1119" s="504"/>
      <c r="AO1119" s="504"/>
      <c r="AP1119" s="504"/>
      <c r="AQ1119" s="504"/>
      <c r="AR1119" s="504"/>
      <c r="AS1119" s="504"/>
      <c r="AT1119" s="504"/>
      <c r="AU1119" s="504"/>
      <c r="AV1119" s="504"/>
      <c r="AW1119" s="504"/>
      <c r="AX1119" s="504"/>
      <c r="AY1119" s="504"/>
      <c r="AZ1119" s="504"/>
      <c r="BA1119" s="504"/>
      <c r="BB1119" s="504"/>
      <c r="BC1119" s="504"/>
      <c r="BD1119" s="504"/>
      <c r="BE1119" s="504"/>
      <c r="BF1119" s="504"/>
      <c r="BG1119" s="504"/>
      <c r="BH1119" s="504"/>
      <c r="BI1119" s="504"/>
      <c r="BJ1119" s="504"/>
      <c r="BK1119" s="504"/>
      <c r="BL1119" s="504"/>
      <c r="BM1119" s="504"/>
      <c r="BN1119" s="504"/>
      <c r="BO1119" s="504"/>
      <c r="BP1119" s="504"/>
      <c r="BQ1119" s="504"/>
      <c r="BR1119" s="504"/>
      <c r="BS1119" s="504"/>
      <c r="BT1119" s="504"/>
      <c r="BU1119" s="14"/>
      <c r="BV1119" s="14"/>
      <c r="BW1119" s="14"/>
      <c r="BX1119" s="14"/>
      <c r="BY1119" s="14"/>
      <c r="BZ1119" s="14"/>
      <c r="CA1119" s="14"/>
      <c r="CB1119" s="14"/>
    </row>
    <row r="1120" spans="1:80" ht="20.100000000000001" customHeight="1" x14ac:dyDescent="0.25">
      <c r="A1120" s="23">
        <v>13253</v>
      </c>
      <c r="B1120" s="24" t="s">
        <v>941</v>
      </c>
      <c r="C1120" s="24" t="s">
        <v>942</v>
      </c>
      <c r="D1120" s="24"/>
      <c r="E1120" s="66" t="s">
        <v>208</v>
      </c>
      <c r="F1120" s="66" t="s">
        <v>121</v>
      </c>
      <c r="G1120" s="64">
        <v>30</v>
      </c>
      <c r="H1120" s="64">
        <v>6</v>
      </c>
      <c r="I1120" s="66" t="s">
        <v>176</v>
      </c>
      <c r="J1120" s="72"/>
      <c r="K1120" s="24" t="s">
        <v>940</v>
      </c>
      <c r="L1120" s="24" t="s">
        <v>347</v>
      </c>
      <c r="M1120" s="24"/>
      <c r="N1120" s="24" t="s">
        <v>125</v>
      </c>
      <c r="O1120" s="24" t="str">
        <f t="shared" si="88"/>
        <v>ARTICHAUT Imperial Star</v>
      </c>
      <c r="P1120" s="54">
        <v>1120</v>
      </c>
      <c r="Q1120" s="54">
        <v>6</v>
      </c>
      <c r="R1120" s="20">
        <f t="shared" si="89"/>
        <v>0</v>
      </c>
      <c r="S1120" s="20">
        <f t="shared" si="90"/>
        <v>0</v>
      </c>
      <c r="T1120" s="20">
        <f t="shared" si="91"/>
        <v>0</v>
      </c>
      <c r="U1120" s="241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304"/>
      <c r="AG1120" s="304"/>
      <c r="AH1120" s="44"/>
      <c r="AI1120" s="44"/>
      <c r="AJ1120" s="304"/>
      <c r="AK1120" s="30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14"/>
      <c r="BV1120" s="14"/>
      <c r="BW1120" s="14"/>
      <c r="BX1120" s="14"/>
      <c r="BY1120" s="14"/>
      <c r="BZ1120" s="14"/>
      <c r="CA1120" s="14"/>
      <c r="CB1120" s="14"/>
    </row>
    <row r="1121" spans="1:80" ht="20.100000000000001" customHeight="1" x14ac:dyDescent="0.25">
      <c r="A1121" s="125">
        <v>22840</v>
      </c>
      <c r="B1121" s="126" t="s">
        <v>941</v>
      </c>
      <c r="C1121" s="126" t="s">
        <v>1487</v>
      </c>
      <c r="D1121" s="126"/>
      <c r="E1121" s="127" t="s">
        <v>208</v>
      </c>
      <c r="F1121" s="127" t="s">
        <v>121</v>
      </c>
      <c r="G1121" s="128">
        <v>30</v>
      </c>
      <c r="H1121" s="128">
        <v>6</v>
      </c>
      <c r="I1121" s="127" t="s">
        <v>171</v>
      </c>
      <c r="J1121" s="129"/>
      <c r="K1121" s="126" t="s">
        <v>940</v>
      </c>
      <c r="L1121" s="126" t="s">
        <v>347</v>
      </c>
      <c r="M1121" s="126"/>
      <c r="N1121" s="126" t="s">
        <v>125</v>
      </c>
      <c r="O1121" s="126" t="str">
        <f t="shared" si="88"/>
        <v>ARTICHAUT Capriccio F1</v>
      </c>
      <c r="P1121" s="130">
        <v>1121</v>
      </c>
      <c r="Q1121" s="130">
        <v>6</v>
      </c>
      <c r="R1121" s="20">
        <f t="shared" si="89"/>
        <v>0</v>
      </c>
      <c r="S1121" s="20">
        <f t="shared" si="90"/>
        <v>0</v>
      </c>
      <c r="T1121" s="20">
        <f t="shared" si="91"/>
        <v>0</v>
      </c>
      <c r="U1121" s="242"/>
      <c r="V1121" s="158"/>
      <c r="W1121" s="158"/>
      <c r="X1121" s="158"/>
      <c r="Y1121" s="158"/>
      <c r="Z1121" s="158"/>
      <c r="AA1121" s="158"/>
      <c r="AB1121" s="158"/>
      <c r="AC1121" s="158"/>
      <c r="AD1121" s="158"/>
      <c r="AE1121" s="158"/>
      <c r="AF1121" s="304"/>
      <c r="AG1121" s="304"/>
      <c r="AH1121" s="158"/>
      <c r="AI1121" s="158"/>
      <c r="AJ1121" s="304"/>
      <c r="AK1121" s="304"/>
      <c r="AL1121" s="158"/>
      <c r="AM1121" s="158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4"/>
      <c r="BV1121" s="14"/>
      <c r="BW1121" s="14"/>
      <c r="BX1121" s="14"/>
      <c r="BY1121" s="14"/>
      <c r="BZ1121" s="14"/>
      <c r="CA1121" s="14"/>
      <c r="CB1121" s="14"/>
    </row>
    <row r="1122" spans="1:80" ht="20.100000000000001" customHeight="1" x14ac:dyDescent="0.25">
      <c r="A1122" s="28">
        <v>15018</v>
      </c>
      <c r="B1122" s="29" t="s">
        <v>943</v>
      </c>
      <c r="C1122" s="29" t="s">
        <v>944</v>
      </c>
      <c r="D1122" s="29"/>
      <c r="E1122" s="67" t="s">
        <v>208</v>
      </c>
      <c r="F1122" s="67" t="s">
        <v>945</v>
      </c>
      <c r="G1122" s="67">
        <v>120</v>
      </c>
      <c r="H1122" s="73">
        <v>5</v>
      </c>
      <c r="I1122" s="67" t="s">
        <v>120</v>
      </c>
      <c r="J1122" s="74"/>
      <c r="K1122" s="29" t="s">
        <v>940</v>
      </c>
      <c r="L1122" s="29" t="s">
        <v>347</v>
      </c>
      <c r="M1122" s="29"/>
      <c r="N1122" s="29" t="s">
        <v>1598</v>
      </c>
      <c r="O1122" s="29" t="str">
        <f t="shared" si="88"/>
        <v>AUBERGINE Bianchina (blanche)</v>
      </c>
      <c r="P1122" s="55">
        <v>1122</v>
      </c>
      <c r="Q1122" s="55">
        <v>5</v>
      </c>
      <c r="R1122" s="20">
        <f t="shared" si="89"/>
        <v>0</v>
      </c>
      <c r="S1122" s="20">
        <f t="shared" si="90"/>
        <v>0</v>
      </c>
      <c r="T1122" s="20">
        <f t="shared" si="91"/>
        <v>0</v>
      </c>
      <c r="U1122" s="257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304"/>
      <c r="AG1122" s="304"/>
      <c r="AH1122" s="45"/>
      <c r="AI1122" s="45"/>
      <c r="AJ1122" s="304"/>
      <c r="AK1122" s="304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14"/>
      <c r="BV1122" s="14"/>
      <c r="BW1122" s="14"/>
      <c r="BX1122" s="14"/>
      <c r="BY1122" s="14"/>
      <c r="BZ1122" s="14"/>
      <c r="CA1122" s="14"/>
      <c r="CB1122" s="14"/>
    </row>
    <row r="1123" spans="1:80" ht="20.100000000000001" customHeight="1" x14ac:dyDescent="0.25">
      <c r="A1123" s="195">
        <v>15019</v>
      </c>
      <c r="B1123" s="186" t="s">
        <v>943</v>
      </c>
      <c r="C1123" s="186" t="s">
        <v>944</v>
      </c>
      <c r="D1123" s="186"/>
      <c r="E1123" s="190" t="s">
        <v>208</v>
      </c>
      <c r="F1123" s="190" t="s">
        <v>946</v>
      </c>
      <c r="G1123" s="190">
        <v>240</v>
      </c>
      <c r="H1123" s="191">
        <v>5</v>
      </c>
      <c r="I1123" s="190" t="s">
        <v>120</v>
      </c>
      <c r="J1123" s="192"/>
      <c r="K1123" s="186" t="s">
        <v>940</v>
      </c>
      <c r="L1123" s="186" t="s">
        <v>347</v>
      </c>
      <c r="M1123" s="186"/>
      <c r="N1123" s="186" t="s">
        <v>1598</v>
      </c>
      <c r="O1123" s="186" t="str">
        <f t="shared" si="88"/>
        <v>AUBERGINE Bianchina (blanche)</v>
      </c>
      <c r="P1123" s="193">
        <v>1123</v>
      </c>
      <c r="Q1123" s="193">
        <v>5</v>
      </c>
      <c r="R1123" s="20">
        <f t="shared" si="89"/>
        <v>0</v>
      </c>
      <c r="S1123" s="20">
        <f t="shared" si="90"/>
        <v>0</v>
      </c>
      <c r="T1123" s="20">
        <f t="shared" si="91"/>
        <v>0</v>
      </c>
      <c r="U1123" s="258"/>
      <c r="V1123" s="194"/>
      <c r="W1123" s="194"/>
      <c r="X1123" s="194"/>
      <c r="Y1123" s="194"/>
      <c r="Z1123" s="194"/>
      <c r="AA1123" s="194"/>
      <c r="AB1123" s="194"/>
      <c r="AC1123" s="194"/>
      <c r="AD1123" s="194"/>
      <c r="AE1123" s="194"/>
      <c r="AF1123" s="304"/>
      <c r="AG1123" s="304"/>
      <c r="AH1123" s="194"/>
      <c r="AI1123" s="194"/>
      <c r="AJ1123" s="304"/>
      <c r="AK1123" s="304"/>
      <c r="AL1123" s="194"/>
      <c r="AM1123" s="194"/>
      <c r="AN1123" s="194"/>
      <c r="AO1123" s="194"/>
      <c r="AP1123" s="194"/>
      <c r="AQ1123" s="194"/>
      <c r="AR1123" s="194"/>
      <c r="AS1123" s="194"/>
      <c r="AT1123" s="194"/>
      <c r="AU1123" s="194"/>
      <c r="AV1123" s="194"/>
      <c r="AW1123" s="194"/>
      <c r="AX1123" s="194"/>
      <c r="AY1123" s="194"/>
      <c r="AZ1123" s="194"/>
      <c r="BA1123" s="194"/>
      <c r="BB1123" s="194"/>
      <c r="BC1123" s="194"/>
      <c r="BD1123" s="194"/>
      <c r="BE1123" s="194"/>
      <c r="BF1123" s="194"/>
      <c r="BG1123" s="194"/>
      <c r="BH1123" s="194"/>
      <c r="BI1123" s="194"/>
      <c r="BJ1123" s="194"/>
      <c r="BK1123" s="194"/>
      <c r="BL1123" s="194"/>
      <c r="BM1123" s="194"/>
      <c r="BN1123" s="194"/>
      <c r="BO1123" s="194"/>
      <c r="BP1123" s="194"/>
      <c r="BQ1123" s="194"/>
      <c r="BR1123" s="194"/>
      <c r="BS1123" s="194"/>
      <c r="BT1123" s="194"/>
      <c r="BU1123" s="14"/>
      <c r="BV1123" s="14"/>
      <c r="BW1123" s="14"/>
      <c r="BX1123" s="14"/>
      <c r="BY1123" s="14"/>
      <c r="BZ1123" s="14"/>
      <c r="CA1123" s="14"/>
      <c r="CB1123" s="14"/>
    </row>
    <row r="1124" spans="1:80" ht="20.100000000000001" customHeight="1" x14ac:dyDescent="0.25">
      <c r="A1124" s="30">
        <v>12557</v>
      </c>
      <c r="B1124" s="29" t="s">
        <v>943</v>
      </c>
      <c r="C1124" s="29" t="s">
        <v>1488</v>
      </c>
      <c r="D1124" s="29"/>
      <c r="E1124" s="67" t="s">
        <v>208</v>
      </c>
      <c r="F1124" s="67" t="s">
        <v>945</v>
      </c>
      <c r="G1124" s="67">
        <v>120</v>
      </c>
      <c r="H1124" s="73">
        <v>5</v>
      </c>
      <c r="I1124" s="67" t="s">
        <v>439</v>
      </c>
      <c r="J1124" s="74"/>
      <c r="K1124" s="29" t="s">
        <v>940</v>
      </c>
      <c r="L1124" s="29" t="s">
        <v>347</v>
      </c>
      <c r="M1124" s="29"/>
      <c r="N1124" s="29" t="s">
        <v>1598</v>
      </c>
      <c r="O1124" s="29" t="str">
        <f t="shared" si="88"/>
        <v>AUBERGINE Baluroi F1 (allongée)</v>
      </c>
      <c r="P1124" s="55">
        <v>1124</v>
      </c>
      <c r="Q1124" s="55">
        <v>5</v>
      </c>
      <c r="R1124" s="20">
        <f t="shared" si="89"/>
        <v>0</v>
      </c>
      <c r="S1124" s="20">
        <f t="shared" si="90"/>
        <v>0</v>
      </c>
      <c r="T1124" s="20">
        <f t="shared" si="91"/>
        <v>0</v>
      </c>
      <c r="U1124" s="257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304"/>
      <c r="AG1124" s="304"/>
      <c r="AH1124" s="45"/>
      <c r="AI1124" s="45"/>
      <c r="AJ1124" s="304"/>
      <c r="AK1124" s="304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14"/>
      <c r="BV1124" s="14"/>
      <c r="BW1124" s="14"/>
      <c r="BX1124" s="14"/>
      <c r="BY1124" s="14"/>
      <c r="BZ1124" s="14"/>
      <c r="CA1124" s="14"/>
      <c r="CB1124" s="14"/>
    </row>
    <row r="1125" spans="1:80" ht="20.100000000000001" customHeight="1" x14ac:dyDescent="0.25">
      <c r="A1125" s="189">
        <v>12232</v>
      </c>
      <c r="B1125" s="186" t="s">
        <v>943</v>
      </c>
      <c r="C1125" s="186" t="s">
        <v>1488</v>
      </c>
      <c r="D1125" s="186"/>
      <c r="E1125" s="190" t="s">
        <v>208</v>
      </c>
      <c r="F1125" s="190" t="s">
        <v>946</v>
      </c>
      <c r="G1125" s="190">
        <v>240</v>
      </c>
      <c r="H1125" s="191">
        <v>5</v>
      </c>
      <c r="I1125" s="190" t="s">
        <v>439</v>
      </c>
      <c r="J1125" s="192"/>
      <c r="K1125" s="186" t="s">
        <v>940</v>
      </c>
      <c r="L1125" s="186" t="s">
        <v>347</v>
      </c>
      <c r="M1125" s="186"/>
      <c r="N1125" s="186" t="s">
        <v>1598</v>
      </c>
      <c r="O1125" s="186" t="str">
        <f t="shared" si="88"/>
        <v>AUBERGINE Baluroi F1 (allongée)</v>
      </c>
      <c r="P1125" s="193">
        <v>1125</v>
      </c>
      <c r="Q1125" s="193">
        <v>5</v>
      </c>
      <c r="R1125" s="20">
        <f t="shared" si="89"/>
        <v>0</v>
      </c>
      <c r="S1125" s="20">
        <f t="shared" si="90"/>
        <v>0</v>
      </c>
      <c r="T1125" s="20">
        <f t="shared" si="91"/>
        <v>0</v>
      </c>
      <c r="U1125" s="258"/>
      <c r="V1125" s="194"/>
      <c r="W1125" s="194"/>
      <c r="X1125" s="194"/>
      <c r="Y1125" s="194"/>
      <c r="Z1125" s="194"/>
      <c r="AA1125" s="194"/>
      <c r="AB1125" s="194"/>
      <c r="AC1125" s="194"/>
      <c r="AD1125" s="194"/>
      <c r="AE1125" s="194"/>
      <c r="AF1125" s="304"/>
      <c r="AG1125" s="304"/>
      <c r="AH1125" s="194"/>
      <c r="AI1125" s="194"/>
      <c r="AJ1125" s="304"/>
      <c r="AK1125" s="304"/>
      <c r="AL1125" s="194"/>
      <c r="AM1125" s="194"/>
      <c r="AN1125" s="194"/>
      <c r="AO1125" s="194"/>
      <c r="AP1125" s="194"/>
      <c r="AQ1125" s="194"/>
      <c r="AR1125" s="194"/>
      <c r="AS1125" s="194"/>
      <c r="AT1125" s="194"/>
      <c r="AU1125" s="194"/>
      <c r="AV1125" s="194"/>
      <c r="AW1125" s="194"/>
      <c r="AX1125" s="194"/>
      <c r="AY1125" s="194"/>
      <c r="AZ1125" s="194"/>
      <c r="BA1125" s="194"/>
      <c r="BB1125" s="194"/>
      <c r="BC1125" s="194"/>
      <c r="BD1125" s="194"/>
      <c r="BE1125" s="194"/>
      <c r="BF1125" s="194"/>
      <c r="BG1125" s="194"/>
      <c r="BH1125" s="194"/>
      <c r="BI1125" s="194"/>
      <c r="BJ1125" s="194"/>
      <c r="BK1125" s="194"/>
      <c r="BL1125" s="194"/>
      <c r="BM1125" s="194"/>
      <c r="BN1125" s="194"/>
      <c r="BO1125" s="194"/>
      <c r="BP1125" s="194"/>
      <c r="BQ1125" s="194"/>
      <c r="BR1125" s="194"/>
      <c r="BS1125" s="194"/>
      <c r="BT1125" s="194"/>
      <c r="BU1125" s="14"/>
      <c r="BV1125" s="14"/>
      <c r="BW1125" s="14"/>
      <c r="BX1125" s="14"/>
      <c r="BY1125" s="14"/>
      <c r="BZ1125" s="14"/>
      <c r="CA1125" s="14"/>
      <c r="CB1125" s="14"/>
    </row>
    <row r="1126" spans="1:80" ht="20.100000000000001" customHeight="1" x14ac:dyDescent="0.25">
      <c r="A1126" s="30">
        <v>12558</v>
      </c>
      <c r="B1126" s="29" t="s">
        <v>943</v>
      </c>
      <c r="C1126" s="29" t="s">
        <v>1489</v>
      </c>
      <c r="D1126" s="29"/>
      <c r="E1126" s="67" t="s">
        <v>208</v>
      </c>
      <c r="F1126" s="67" t="s">
        <v>945</v>
      </c>
      <c r="G1126" s="67">
        <v>120</v>
      </c>
      <c r="H1126" s="73">
        <v>5</v>
      </c>
      <c r="I1126" s="67" t="s">
        <v>439</v>
      </c>
      <c r="J1126" s="74"/>
      <c r="K1126" s="29" t="s">
        <v>940</v>
      </c>
      <c r="L1126" s="29" t="s">
        <v>347</v>
      </c>
      <c r="M1126" s="29"/>
      <c r="N1126" s="29" t="s">
        <v>1598</v>
      </c>
      <c r="O1126" s="29" t="str">
        <f t="shared" si="88"/>
        <v>AUBERGINE Bonica F1 (ronde)</v>
      </c>
      <c r="P1126" s="55">
        <v>1126</v>
      </c>
      <c r="Q1126" s="55">
        <v>5</v>
      </c>
      <c r="R1126" s="20">
        <f t="shared" si="89"/>
        <v>0</v>
      </c>
      <c r="S1126" s="20">
        <f t="shared" si="90"/>
        <v>0</v>
      </c>
      <c r="T1126" s="20">
        <f t="shared" si="91"/>
        <v>0</v>
      </c>
      <c r="U1126" s="257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304"/>
      <c r="AG1126" s="304"/>
      <c r="AH1126" s="45"/>
      <c r="AI1126" s="45"/>
      <c r="AJ1126" s="304"/>
      <c r="AK1126" s="304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14"/>
      <c r="BV1126" s="14"/>
      <c r="BW1126" s="14"/>
      <c r="BX1126" s="14"/>
      <c r="BY1126" s="14"/>
      <c r="BZ1126" s="14"/>
      <c r="CA1126" s="14"/>
      <c r="CB1126" s="14"/>
    </row>
    <row r="1127" spans="1:80" ht="20.100000000000001" customHeight="1" x14ac:dyDescent="0.25">
      <c r="A1127" s="189">
        <v>12357</v>
      </c>
      <c r="B1127" s="186" t="s">
        <v>943</v>
      </c>
      <c r="C1127" s="186" t="s">
        <v>1489</v>
      </c>
      <c r="D1127" s="186"/>
      <c r="E1127" s="190" t="s">
        <v>208</v>
      </c>
      <c r="F1127" s="190" t="s">
        <v>946</v>
      </c>
      <c r="G1127" s="190">
        <v>240</v>
      </c>
      <c r="H1127" s="191">
        <v>5</v>
      </c>
      <c r="I1127" s="190" t="s">
        <v>439</v>
      </c>
      <c r="J1127" s="192"/>
      <c r="K1127" s="186" t="s">
        <v>940</v>
      </c>
      <c r="L1127" s="186" t="s">
        <v>347</v>
      </c>
      <c r="M1127" s="186"/>
      <c r="N1127" s="186" t="s">
        <v>1598</v>
      </c>
      <c r="O1127" s="186" t="str">
        <f t="shared" si="88"/>
        <v>AUBERGINE Bonica F1 (ronde)</v>
      </c>
      <c r="P1127" s="193">
        <v>1127</v>
      </c>
      <c r="Q1127" s="193">
        <v>5</v>
      </c>
      <c r="R1127" s="20">
        <f t="shared" si="89"/>
        <v>0</v>
      </c>
      <c r="S1127" s="20">
        <f t="shared" si="90"/>
        <v>0</v>
      </c>
      <c r="T1127" s="20">
        <f t="shared" si="91"/>
        <v>0</v>
      </c>
      <c r="U1127" s="258"/>
      <c r="V1127" s="194"/>
      <c r="W1127" s="194"/>
      <c r="X1127" s="194"/>
      <c r="Y1127" s="194"/>
      <c r="Z1127" s="194"/>
      <c r="AA1127" s="194"/>
      <c r="AB1127" s="194"/>
      <c r="AC1127" s="194"/>
      <c r="AD1127" s="194"/>
      <c r="AE1127" s="194"/>
      <c r="AF1127" s="304"/>
      <c r="AG1127" s="304"/>
      <c r="AH1127" s="194"/>
      <c r="AI1127" s="194"/>
      <c r="AJ1127" s="304"/>
      <c r="AK1127" s="304"/>
      <c r="AL1127" s="194"/>
      <c r="AM1127" s="194"/>
      <c r="AN1127" s="194"/>
      <c r="AO1127" s="194"/>
      <c r="AP1127" s="194"/>
      <c r="AQ1127" s="194"/>
      <c r="AR1127" s="194"/>
      <c r="AS1127" s="194"/>
      <c r="AT1127" s="194"/>
      <c r="AU1127" s="194"/>
      <c r="AV1127" s="194"/>
      <c r="AW1127" s="194"/>
      <c r="AX1127" s="194"/>
      <c r="AY1127" s="194"/>
      <c r="AZ1127" s="194"/>
      <c r="BA1127" s="194"/>
      <c r="BB1127" s="194"/>
      <c r="BC1127" s="194"/>
      <c r="BD1127" s="194"/>
      <c r="BE1127" s="194"/>
      <c r="BF1127" s="194"/>
      <c r="BG1127" s="194"/>
      <c r="BH1127" s="194"/>
      <c r="BI1127" s="194"/>
      <c r="BJ1127" s="194"/>
      <c r="BK1127" s="194"/>
      <c r="BL1127" s="194"/>
      <c r="BM1127" s="194"/>
      <c r="BN1127" s="194"/>
      <c r="BO1127" s="194"/>
      <c r="BP1127" s="194"/>
      <c r="BQ1127" s="194"/>
      <c r="BR1127" s="194"/>
      <c r="BS1127" s="194"/>
      <c r="BT1127" s="194"/>
      <c r="BU1127" s="14"/>
      <c r="BV1127" s="14"/>
      <c r="BW1127" s="14"/>
      <c r="BX1127" s="14"/>
      <c r="BY1127" s="14"/>
      <c r="BZ1127" s="14"/>
      <c r="CA1127" s="14"/>
      <c r="CB1127" s="14"/>
    </row>
    <row r="1128" spans="1:80" ht="20.100000000000001" customHeight="1" x14ac:dyDescent="0.25">
      <c r="A1128" s="30">
        <v>25230</v>
      </c>
      <c r="B1128" s="29" t="s">
        <v>943</v>
      </c>
      <c r="C1128" s="29" t="s">
        <v>1490</v>
      </c>
      <c r="D1128" s="29"/>
      <c r="E1128" s="67" t="s">
        <v>208</v>
      </c>
      <c r="F1128" s="67" t="s">
        <v>945</v>
      </c>
      <c r="G1128" s="67">
        <v>120</v>
      </c>
      <c r="H1128" s="73">
        <v>5</v>
      </c>
      <c r="I1128" s="67" t="s">
        <v>319</v>
      </c>
      <c r="J1128" s="74"/>
      <c r="K1128" s="29" t="s">
        <v>940</v>
      </c>
      <c r="L1128" s="29" t="s">
        <v>347</v>
      </c>
      <c r="M1128" s="29"/>
      <c r="N1128" s="29" t="s">
        <v>1598</v>
      </c>
      <c r="O1128" s="29" t="str">
        <f t="shared" si="88"/>
        <v>AUBERGINE Kazimir F1</v>
      </c>
      <c r="P1128" s="55">
        <v>1128</v>
      </c>
      <c r="Q1128" s="55">
        <v>5</v>
      </c>
      <c r="R1128" s="20">
        <f t="shared" si="89"/>
        <v>0</v>
      </c>
      <c r="S1128" s="20">
        <f t="shared" si="90"/>
        <v>0</v>
      </c>
      <c r="T1128" s="20">
        <f t="shared" si="91"/>
        <v>0</v>
      </c>
      <c r="U1128" s="257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304"/>
      <c r="AG1128" s="304"/>
      <c r="AH1128" s="45"/>
      <c r="AI1128" s="45"/>
      <c r="AJ1128" s="304"/>
      <c r="AK1128" s="304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14"/>
      <c r="BV1128" s="14"/>
      <c r="BW1128" s="14"/>
      <c r="BX1128" s="14"/>
      <c r="BY1128" s="14"/>
      <c r="BZ1128" s="14"/>
      <c r="CA1128" s="14"/>
      <c r="CB1128" s="14"/>
    </row>
    <row r="1129" spans="1:80" ht="20.100000000000001" customHeight="1" x14ac:dyDescent="0.25">
      <c r="A1129" s="189">
        <v>25231</v>
      </c>
      <c r="B1129" s="186" t="s">
        <v>943</v>
      </c>
      <c r="C1129" s="186" t="s">
        <v>1490</v>
      </c>
      <c r="D1129" s="186"/>
      <c r="E1129" s="190" t="s">
        <v>208</v>
      </c>
      <c r="F1129" s="190" t="s">
        <v>946</v>
      </c>
      <c r="G1129" s="190">
        <v>240</v>
      </c>
      <c r="H1129" s="191">
        <v>5</v>
      </c>
      <c r="I1129" s="190" t="s">
        <v>319</v>
      </c>
      <c r="J1129" s="192"/>
      <c r="K1129" s="186" t="s">
        <v>940</v>
      </c>
      <c r="L1129" s="186" t="s">
        <v>347</v>
      </c>
      <c r="M1129" s="186"/>
      <c r="N1129" s="186" t="s">
        <v>1598</v>
      </c>
      <c r="O1129" s="186" t="str">
        <f t="shared" si="88"/>
        <v>AUBERGINE Kazimir F1</v>
      </c>
      <c r="P1129" s="193">
        <v>1129</v>
      </c>
      <c r="Q1129" s="193">
        <v>5</v>
      </c>
      <c r="R1129" s="20">
        <f t="shared" si="89"/>
        <v>0</v>
      </c>
      <c r="S1129" s="20">
        <f t="shared" si="90"/>
        <v>0</v>
      </c>
      <c r="T1129" s="20">
        <f t="shared" si="91"/>
        <v>0</v>
      </c>
      <c r="U1129" s="258"/>
      <c r="V1129" s="194"/>
      <c r="W1129" s="194"/>
      <c r="X1129" s="194"/>
      <c r="Y1129" s="194"/>
      <c r="Z1129" s="194"/>
      <c r="AA1129" s="194"/>
      <c r="AB1129" s="194"/>
      <c r="AC1129" s="194"/>
      <c r="AD1129" s="194"/>
      <c r="AE1129" s="194"/>
      <c r="AF1129" s="304"/>
      <c r="AG1129" s="304"/>
      <c r="AH1129" s="194"/>
      <c r="AI1129" s="194"/>
      <c r="AJ1129" s="304"/>
      <c r="AK1129" s="304"/>
      <c r="AL1129" s="194"/>
      <c r="AM1129" s="194"/>
      <c r="AN1129" s="194"/>
      <c r="AO1129" s="194"/>
      <c r="AP1129" s="194"/>
      <c r="AQ1129" s="194"/>
      <c r="AR1129" s="194"/>
      <c r="AS1129" s="194"/>
      <c r="AT1129" s="194"/>
      <c r="AU1129" s="194"/>
      <c r="AV1129" s="194"/>
      <c r="AW1129" s="194"/>
      <c r="AX1129" s="194"/>
      <c r="AY1129" s="194"/>
      <c r="AZ1129" s="194"/>
      <c r="BA1129" s="194"/>
      <c r="BB1129" s="194"/>
      <c r="BC1129" s="194"/>
      <c r="BD1129" s="194"/>
      <c r="BE1129" s="194"/>
      <c r="BF1129" s="194"/>
      <c r="BG1129" s="194"/>
      <c r="BH1129" s="194"/>
      <c r="BI1129" s="194"/>
      <c r="BJ1129" s="194"/>
      <c r="BK1129" s="194"/>
      <c r="BL1129" s="194"/>
      <c r="BM1129" s="194"/>
      <c r="BN1129" s="194"/>
      <c r="BO1129" s="194"/>
      <c r="BP1129" s="194"/>
      <c r="BQ1129" s="194"/>
      <c r="BR1129" s="194"/>
      <c r="BS1129" s="194"/>
      <c r="BT1129" s="194"/>
      <c r="BU1129" s="14"/>
      <c r="BV1129" s="14"/>
      <c r="BW1129" s="14"/>
      <c r="BX1129" s="14"/>
      <c r="BY1129" s="14"/>
      <c r="BZ1129" s="14"/>
      <c r="CA1129" s="14"/>
      <c r="CB1129" s="14"/>
    </row>
    <row r="1130" spans="1:80" ht="20.100000000000001" customHeight="1" x14ac:dyDescent="0.25">
      <c r="A1130" s="30">
        <v>15456</v>
      </c>
      <c r="B1130" s="29" t="s">
        <v>943</v>
      </c>
      <c r="C1130" s="29" t="s">
        <v>1491</v>
      </c>
      <c r="D1130" s="29"/>
      <c r="E1130" s="67" t="s">
        <v>208</v>
      </c>
      <c r="F1130" s="67" t="s">
        <v>945</v>
      </c>
      <c r="G1130" s="67">
        <v>120</v>
      </c>
      <c r="H1130" s="73">
        <v>5</v>
      </c>
      <c r="I1130" s="67" t="s">
        <v>120</v>
      </c>
      <c r="J1130" s="74"/>
      <c r="K1130" s="29" t="s">
        <v>940</v>
      </c>
      <c r="L1130" s="29" t="s">
        <v>347</v>
      </c>
      <c r="M1130" s="29"/>
      <c r="N1130" s="29" t="s">
        <v>1598</v>
      </c>
      <c r="O1130" s="29" t="str">
        <f t="shared" si="88"/>
        <v>AUBERGINE Leire F1 (violette striée)</v>
      </c>
      <c r="P1130" s="55">
        <v>1130</v>
      </c>
      <c r="Q1130" s="55">
        <v>5</v>
      </c>
      <c r="R1130" s="20">
        <f t="shared" si="89"/>
        <v>0</v>
      </c>
      <c r="S1130" s="20">
        <f t="shared" si="90"/>
        <v>0</v>
      </c>
      <c r="T1130" s="20">
        <f t="shared" si="91"/>
        <v>0</v>
      </c>
      <c r="U1130" s="257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304"/>
      <c r="AG1130" s="304"/>
      <c r="AH1130" s="45"/>
      <c r="AI1130" s="45"/>
      <c r="AJ1130" s="304"/>
      <c r="AK1130" s="304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14"/>
      <c r="BV1130" s="14"/>
      <c r="BW1130" s="14"/>
      <c r="BX1130" s="14"/>
      <c r="BY1130" s="14"/>
      <c r="BZ1130" s="14"/>
      <c r="CA1130" s="14"/>
      <c r="CB1130" s="14"/>
    </row>
    <row r="1131" spans="1:80" ht="20.100000000000001" customHeight="1" x14ac:dyDescent="0.25">
      <c r="A1131" s="189">
        <v>15457</v>
      </c>
      <c r="B1131" s="186" t="s">
        <v>943</v>
      </c>
      <c r="C1131" s="186" t="s">
        <v>1491</v>
      </c>
      <c r="D1131" s="186"/>
      <c r="E1131" s="190" t="s">
        <v>208</v>
      </c>
      <c r="F1131" s="190" t="s">
        <v>946</v>
      </c>
      <c r="G1131" s="190">
        <v>240</v>
      </c>
      <c r="H1131" s="191">
        <v>5</v>
      </c>
      <c r="I1131" s="190" t="s">
        <v>120</v>
      </c>
      <c r="J1131" s="192"/>
      <c r="K1131" s="186" t="s">
        <v>940</v>
      </c>
      <c r="L1131" s="186" t="s">
        <v>347</v>
      </c>
      <c r="M1131" s="186"/>
      <c r="N1131" s="186" t="s">
        <v>1598</v>
      </c>
      <c r="O1131" s="186" t="str">
        <f t="shared" si="88"/>
        <v>AUBERGINE Leire F1 (violette striée)</v>
      </c>
      <c r="P1131" s="193">
        <v>1131</v>
      </c>
      <c r="Q1131" s="193">
        <v>5</v>
      </c>
      <c r="R1131" s="20">
        <f t="shared" si="89"/>
        <v>0</v>
      </c>
      <c r="S1131" s="20">
        <f t="shared" si="90"/>
        <v>0</v>
      </c>
      <c r="T1131" s="20">
        <f t="shared" si="91"/>
        <v>0</v>
      </c>
      <c r="U1131" s="258"/>
      <c r="V1131" s="194"/>
      <c r="W1131" s="194"/>
      <c r="X1131" s="194"/>
      <c r="Y1131" s="194"/>
      <c r="Z1131" s="194"/>
      <c r="AA1131" s="194"/>
      <c r="AB1131" s="194"/>
      <c r="AC1131" s="194"/>
      <c r="AD1131" s="194"/>
      <c r="AE1131" s="194"/>
      <c r="AF1131" s="304"/>
      <c r="AG1131" s="304"/>
      <c r="AH1131" s="194"/>
      <c r="AI1131" s="194"/>
      <c r="AJ1131" s="304"/>
      <c r="AK1131" s="304"/>
      <c r="AL1131" s="194"/>
      <c r="AM1131" s="194"/>
      <c r="AN1131" s="194"/>
      <c r="AO1131" s="194"/>
      <c r="AP1131" s="194"/>
      <c r="AQ1131" s="194"/>
      <c r="AR1131" s="194"/>
      <c r="AS1131" s="194"/>
      <c r="AT1131" s="194"/>
      <c r="AU1131" s="194"/>
      <c r="AV1131" s="194"/>
      <c r="AW1131" s="194"/>
      <c r="AX1131" s="194"/>
      <c r="AY1131" s="194"/>
      <c r="AZ1131" s="194"/>
      <c r="BA1131" s="194"/>
      <c r="BB1131" s="194"/>
      <c r="BC1131" s="194"/>
      <c r="BD1131" s="194"/>
      <c r="BE1131" s="194"/>
      <c r="BF1131" s="194"/>
      <c r="BG1131" s="194"/>
      <c r="BH1131" s="194"/>
      <c r="BI1131" s="194"/>
      <c r="BJ1131" s="194"/>
      <c r="BK1131" s="194"/>
      <c r="BL1131" s="194"/>
      <c r="BM1131" s="194"/>
      <c r="BN1131" s="194"/>
      <c r="BO1131" s="194"/>
      <c r="BP1131" s="194"/>
      <c r="BQ1131" s="194"/>
      <c r="BR1131" s="194"/>
      <c r="BS1131" s="194"/>
      <c r="BT1131" s="194"/>
      <c r="BU1131" s="14"/>
      <c r="BV1131" s="14"/>
      <c r="BW1131" s="14"/>
      <c r="BX1131" s="14"/>
      <c r="BY1131" s="14"/>
      <c r="BZ1131" s="14"/>
      <c r="CA1131" s="14"/>
      <c r="CB1131" s="14"/>
    </row>
    <row r="1132" spans="1:80" ht="20.100000000000001" customHeight="1" x14ac:dyDescent="0.25">
      <c r="A1132" s="30">
        <v>24166</v>
      </c>
      <c r="B1132" s="29" t="s">
        <v>947</v>
      </c>
      <c r="C1132" s="29" t="s">
        <v>948</v>
      </c>
      <c r="D1132" s="29"/>
      <c r="E1132" s="67" t="s">
        <v>208</v>
      </c>
      <c r="F1132" s="67" t="s">
        <v>945</v>
      </c>
      <c r="G1132" s="67">
        <v>120</v>
      </c>
      <c r="H1132" s="73">
        <v>5</v>
      </c>
      <c r="I1132" s="67" t="s">
        <v>439</v>
      </c>
      <c r="J1132" s="74"/>
      <c r="K1132" s="29" t="s">
        <v>940</v>
      </c>
      <c r="L1132" s="29" t="s">
        <v>347</v>
      </c>
      <c r="M1132" s="29"/>
      <c r="N1132" s="29" t="s">
        <v>1598</v>
      </c>
      <c r="O1132" s="29" t="str">
        <f t="shared" si="88"/>
        <v>BETTERAVE Chioggia</v>
      </c>
      <c r="P1132" s="55">
        <v>1132</v>
      </c>
      <c r="Q1132" s="55">
        <v>5</v>
      </c>
      <c r="R1132" s="20">
        <f t="shared" si="89"/>
        <v>0</v>
      </c>
      <c r="S1132" s="20">
        <f t="shared" si="90"/>
        <v>0</v>
      </c>
      <c r="T1132" s="20">
        <f t="shared" si="91"/>
        <v>0</v>
      </c>
      <c r="U1132" s="257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304"/>
      <c r="AG1132" s="304"/>
      <c r="AH1132" s="45"/>
      <c r="AI1132" s="45"/>
      <c r="AJ1132" s="304"/>
      <c r="AK1132" s="304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14"/>
      <c r="BV1132" s="14"/>
      <c r="BW1132" s="14"/>
      <c r="BX1132" s="14"/>
      <c r="BY1132" s="14"/>
      <c r="BZ1132" s="14"/>
      <c r="CA1132" s="14"/>
      <c r="CB1132" s="14"/>
    </row>
    <row r="1133" spans="1:80" ht="20.100000000000001" customHeight="1" x14ac:dyDescent="0.25">
      <c r="A1133" s="189">
        <v>24167</v>
      </c>
      <c r="B1133" s="186" t="s">
        <v>947</v>
      </c>
      <c r="C1133" s="186" t="s">
        <v>948</v>
      </c>
      <c r="D1133" s="186"/>
      <c r="E1133" s="190" t="s">
        <v>208</v>
      </c>
      <c r="F1133" s="190" t="s">
        <v>946</v>
      </c>
      <c r="G1133" s="190">
        <v>240</v>
      </c>
      <c r="H1133" s="191">
        <v>5</v>
      </c>
      <c r="I1133" s="190" t="s">
        <v>439</v>
      </c>
      <c r="J1133" s="192"/>
      <c r="K1133" s="186" t="s">
        <v>940</v>
      </c>
      <c r="L1133" s="186" t="s">
        <v>347</v>
      </c>
      <c r="M1133" s="186"/>
      <c r="N1133" s="186" t="s">
        <v>1598</v>
      </c>
      <c r="O1133" s="186" t="str">
        <f t="shared" si="88"/>
        <v>BETTERAVE Chioggia</v>
      </c>
      <c r="P1133" s="193">
        <v>1133</v>
      </c>
      <c r="Q1133" s="193">
        <v>5</v>
      </c>
      <c r="R1133" s="20">
        <f t="shared" si="89"/>
        <v>0</v>
      </c>
      <c r="S1133" s="20">
        <f t="shared" si="90"/>
        <v>0</v>
      </c>
      <c r="T1133" s="20">
        <f t="shared" si="91"/>
        <v>0</v>
      </c>
      <c r="U1133" s="258"/>
      <c r="V1133" s="194"/>
      <c r="W1133" s="194"/>
      <c r="X1133" s="194"/>
      <c r="Y1133" s="194"/>
      <c r="Z1133" s="194"/>
      <c r="AA1133" s="194"/>
      <c r="AB1133" s="194"/>
      <c r="AC1133" s="194"/>
      <c r="AD1133" s="194"/>
      <c r="AE1133" s="194"/>
      <c r="AF1133" s="304"/>
      <c r="AG1133" s="304"/>
      <c r="AH1133" s="194"/>
      <c r="AI1133" s="194"/>
      <c r="AJ1133" s="304"/>
      <c r="AK1133" s="304"/>
      <c r="AL1133" s="194"/>
      <c r="AM1133" s="194"/>
      <c r="AN1133" s="194"/>
      <c r="AO1133" s="194"/>
      <c r="AP1133" s="194"/>
      <c r="AQ1133" s="194"/>
      <c r="AR1133" s="194"/>
      <c r="AS1133" s="194"/>
      <c r="AT1133" s="194"/>
      <c r="AU1133" s="194"/>
      <c r="AV1133" s="194"/>
      <c r="AW1133" s="194"/>
      <c r="AX1133" s="194"/>
      <c r="AY1133" s="194"/>
      <c r="AZ1133" s="194"/>
      <c r="BA1133" s="194"/>
      <c r="BB1133" s="194"/>
      <c r="BC1133" s="194"/>
      <c r="BD1133" s="194"/>
      <c r="BE1133" s="194"/>
      <c r="BF1133" s="194"/>
      <c r="BG1133" s="194"/>
      <c r="BH1133" s="194"/>
      <c r="BI1133" s="194"/>
      <c r="BJ1133" s="194"/>
      <c r="BK1133" s="194"/>
      <c r="BL1133" s="194"/>
      <c r="BM1133" s="194"/>
      <c r="BN1133" s="194"/>
      <c r="BO1133" s="194"/>
      <c r="BP1133" s="194"/>
      <c r="BQ1133" s="194"/>
      <c r="BR1133" s="194"/>
      <c r="BS1133" s="194"/>
      <c r="BT1133" s="194"/>
      <c r="BU1133" s="14"/>
      <c r="BV1133" s="14"/>
      <c r="BW1133" s="14"/>
      <c r="BX1133" s="14"/>
      <c r="BY1133" s="14"/>
      <c r="BZ1133" s="14"/>
      <c r="CA1133" s="14"/>
      <c r="CB1133" s="14"/>
    </row>
    <row r="1134" spans="1:80" ht="20.100000000000001" customHeight="1" x14ac:dyDescent="0.25">
      <c r="A1134" s="30">
        <v>26024</v>
      </c>
      <c r="B1134" s="29" t="s">
        <v>947</v>
      </c>
      <c r="C1134" s="29" t="s">
        <v>407</v>
      </c>
      <c r="D1134" s="29"/>
      <c r="E1134" s="67" t="s">
        <v>208</v>
      </c>
      <c r="F1134" s="67" t="s">
        <v>945</v>
      </c>
      <c r="G1134" s="67">
        <v>120</v>
      </c>
      <c r="H1134" s="73">
        <v>5</v>
      </c>
      <c r="I1134" s="67" t="s">
        <v>439</v>
      </c>
      <c r="J1134" s="74"/>
      <c r="K1134" s="29" t="s">
        <v>940</v>
      </c>
      <c r="L1134" s="29" t="s">
        <v>347</v>
      </c>
      <c r="M1134" s="29"/>
      <c r="N1134" s="29" t="s">
        <v>1598</v>
      </c>
      <c r="O1134" s="29" t="str">
        <f t="shared" si="88"/>
        <v>BETTERAVE Grenade</v>
      </c>
      <c r="P1134" s="55">
        <v>1134</v>
      </c>
      <c r="Q1134" s="55">
        <v>5</v>
      </c>
      <c r="R1134" s="20">
        <f t="shared" si="89"/>
        <v>0</v>
      </c>
      <c r="S1134" s="20">
        <f t="shared" si="90"/>
        <v>0</v>
      </c>
      <c r="T1134" s="20">
        <f t="shared" si="91"/>
        <v>0</v>
      </c>
      <c r="U1134" s="257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304"/>
      <c r="AG1134" s="304"/>
      <c r="AH1134" s="45"/>
      <c r="AI1134" s="45"/>
      <c r="AJ1134" s="304"/>
      <c r="AK1134" s="304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14"/>
      <c r="BV1134" s="14"/>
      <c r="BW1134" s="14"/>
      <c r="BX1134" s="14"/>
      <c r="BY1134" s="14"/>
      <c r="BZ1134" s="14"/>
      <c r="CA1134" s="14"/>
      <c r="CB1134" s="14"/>
    </row>
    <row r="1135" spans="1:80" ht="20.100000000000001" customHeight="1" x14ac:dyDescent="0.25">
      <c r="A1135" s="189">
        <v>26025</v>
      </c>
      <c r="B1135" s="186" t="s">
        <v>947</v>
      </c>
      <c r="C1135" s="186" t="s">
        <v>407</v>
      </c>
      <c r="D1135" s="186"/>
      <c r="E1135" s="190" t="s">
        <v>208</v>
      </c>
      <c r="F1135" s="190" t="s">
        <v>946</v>
      </c>
      <c r="G1135" s="190">
        <v>240</v>
      </c>
      <c r="H1135" s="191">
        <v>5</v>
      </c>
      <c r="I1135" s="190" t="s">
        <v>439</v>
      </c>
      <c r="J1135" s="192"/>
      <c r="K1135" s="186" t="s">
        <v>940</v>
      </c>
      <c r="L1135" s="186" t="s">
        <v>347</v>
      </c>
      <c r="M1135" s="186"/>
      <c r="N1135" s="186" t="s">
        <v>1598</v>
      </c>
      <c r="O1135" s="186" t="str">
        <f t="shared" si="88"/>
        <v>BETTERAVE Grenade</v>
      </c>
      <c r="P1135" s="193">
        <v>1135</v>
      </c>
      <c r="Q1135" s="193">
        <v>5</v>
      </c>
      <c r="R1135" s="20">
        <f t="shared" si="89"/>
        <v>0</v>
      </c>
      <c r="S1135" s="20">
        <f t="shared" si="90"/>
        <v>0</v>
      </c>
      <c r="T1135" s="20">
        <f t="shared" si="91"/>
        <v>0</v>
      </c>
      <c r="U1135" s="258"/>
      <c r="V1135" s="194"/>
      <c r="W1135" s="194"/>
      <c r="X1135" s="194"/>
      <c r="Y1135" s="194"/>
      <c r="Z1135" s="194"/>
      <c r="AA1135" s="194"/>
      <c r="AB1135" s="194"/>
      <c r="AC1135" s="194"/>
      <c r="AD1135" s="194"/>
      <c r="AE1135" s="194"/>
      <c r="AF1135" s="304"/>
      <c r="AG1135" s="304"/>
      <c r="AH1135" s="194"/>
      <c r="AI1135" s="194"/>
      <c r="AJ1135" s="304"/>
      <c r="AK1135" s="304"/>
      <c r="AL1135" s="194"/>
      <c r="AM1135" s="194"/>
      <c r="AN1135" s="194"/>
      <c r="AO1135" s="194"/>
      <c r="AP1135" s="194"/>
      <c r="AQ1135" s="194"/>
      <c r="AR1135" s="194"/>
      <c r="AS1135" s="194"/>
      <c r="AT1135" s="194"/>
      <c r="AU1135" s="194"/>
      <c r="AV1135" s="194"/>
      <c r="AW1135" s="194"/>
      <c r="AX1135" s="194"/>
      <c r="AY1135" s="194"/>
      <c r="AZ1135" s="194"/>
      <c r="BA1135" s="194"/>
      <c r="BB1135" s="194"/>
      <c r="BC1135" s="194"/>
      <c r="BD1135" s="194"/>
      <c r="BE1135" s="194"/>
      <c r="BF1135" s="194"/>
      <c r="BG1135" s="194"/>
      <c r="BH1135" s="194"/>
      <c r="BI1135" s="194"/>
      <c r="BJ1135" s="194"/>
      <c r="BK1135" s="194"/>
      <c r="BL1135" s="194"/>
      <c r="BM1135" s="194"/>
      <c r="BN1135" s="194"/>
      <c r="BO1135" s="194"/>
      <c r="BP1135" s="194"/>
      <c r="BQ1135" s="194"/>
      <c r="BR1135" s="194"/>
      <c r="BS1135" s="194"/>
      <c r="BT1135" s="194"/>
      <c r="BU1135" s="14"/>
      <c r="BV1135" s="14"/>
      <c r="BW1135" s="14"/>
      <c r="BX1135" s="14"/>
      <c r="BY1135" s="14"/>
      <c r="BZ1135" s="14"/>
      <c r="CA1135" s="14"/>
      <c r="CB1135" s="14"/>
    </row>
    <row r="1136" spans="1:80" ht="20.100000000000001" customHeight="1" x14ac:dyDescent="0.25">
      <c r="A1136" s="23">
        <v>25232</v>
      </c>
      <c r="B1136" s="24" t="s">
        <v>949</v>
      </c>
      <c r="C1136" s="24" t="s">
        <v>169</v>
      </c>
      <c r="D1136" s="24" t="s">
        <v>1649</v>
      </c>
      <c r="E1136" s="66" t="s">
        <v>208</v>
      </c>
      <c r="F1136" s="66" t="s">
        <v>121</v>
      </c>
      <c r="G1136" s="64">
        <v>30</v>
      </c>
      <c r="H1136" s="64">
        <v>5</v>
      </c>
      <c r="I1136" s="66" t="s">
        <v>131</v>
      </c>
      <c r="J1136" s="72"/>
      <c r="K1136" s="24" t="s">
        <v>940</v>
      </c>
      <c r="L1136" s="24" t="s">
        <v>132</v>
      </c>
      <c r="M1136" s="24"/>
      <c r="N1136" s="24" t="s">
        <v>125</v>
      </c>
      <c r="O1136" s="24" t="str">
        <f t="shared" si="88"/>
        <v>CACAHUETE .</v>
      </c>
      <c r="P1136" s="54">
        <v>1136</v>
      </c>
      <c r="Q1136" s="54">
        <v>5</v>
      </c>
      <c r="R1136" s="20">
        <f t="shared" si="89"/>
        <v>0</v>
      </c>
      <c r="S1136" s="20">
        <f t="shared" si="90"/>
        <v>0</v>
      </c>
      <c r="T1136" s="20">
        <f t="shared" si="91"/>
        <v>0</v>
      </c>
      <c r="U1136" s="303"/>
      <c r="V1136" s="304"/>
      <c r="W1136" s="304"/>
      <c r="X1136" s="304"/>
      <c r="Y1136" s="304"/>
      <c r="Z1136" s="304"/>
      <c r="AA1136" s="304"/>
      <c r="AB1136" s="304"/>
      <c r="AC1136" s="304"/>
      <c r="AD1136" s="304"/>
      <c r="AE1136" s="304"/>
      <c r="AF1136" s="304"/>
      <c r="AG1136" s="304"/>
      <c r="AH1136" s="304"/>
      <c r="AI1136" s="304"/>
      <c r="AJ1136" s="304"/>
      <c r="AK1136" s="304"/>
      <c r="AL1136" s="304"/>
      <c r="AM1136" s="304"/>
      <c r="AN1136" s="304"/>
      <c r="AO1136" s="304"/>
      <c r="AP1136" s="304"/>
      <c r="AQ1136" s="304"/>
      <c r="AR1136" s="304"/>
      <c r="AS1136" s="304"/>
      <c r="AT1136" s="30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14"/>
      <c r="BV1136" s="14"/>
      <c r="BW1136" s="14"/>
      <c r="BX1136" s="14"/>
      <c r="BY1136" s="14"/>
      <c r="BZ1136" s="14"/>
      <c r="CA1136" s="14"/>
      <c r="CB1136" s="14"/>
    </row>
    <row r="1137" spans="1:80" ht="20.100000000000001" customHeight="1" x14ac:dyDescent="0.25">
      <c r="A1137" s="125">
        <v>3664</v>
      </c>
      <c r="B1137" s="126" t="s">
        <v>349</v>
      </c>
      <c r="C1137" s="126" t="s">
        <v>1536</v>
      </c>
      <c r="D1137" s="126"/>
      <c r="E1137" s="127" t="s">
        <v>208</v>
      </c>
      <c r="F1137" s="127" t="s">
        <v>121</v>
      </c>
      <c r="G1137" s="128">
        <v>30</v>
      </c>
      <c r="H1137" s="128">
        <v>6</v>
      </c>
      <c r="I1137" s="127" t="s">
        <v>120</v>
      </c>
      <c r="J1137" s="129"/>
      <c r="K1137" s="126" t="s">
        <v>940</v>
      </c>
      <c r="L1137" s="126" t="s">
        <v>347</v>
      </c>
      <c r="M1137" s="126"/>
      <c r="N1137" s="126" t="s">
        <v>125</v>
      </c>
      <c r="O1137" s="126" t="str">
        <f t="shared" si="88"/>
        <v>CARDON Plein blanc Inerme Versi</v>
      </c>
      <c r="P1137" s="130">
        <v>1137</v>
      </c>
      <c r="Q1137" s="130">
        <v>6</v>
      </c>
      <c r="R1137" s="20">
        <f t="shared" si="89"/>
        <v>0</v>
      </c>
      <c r="S1137" s="20">
        <f t="shared" si="90"/>
        <v>0</v>
      </c>
      <c r="T1137" s="20">
        <f t="shared" si="91"/>
        <v>0</v>
      </c>
      <c r="U1137" s="242"/>
      <c r="V1137" s="158"/>
      <c r="W1137" s="158"/>
      <c r="X1137" s="158"/>
      <c r="Y1137" s="158"/>
      <c r="Z1137" s="158"/>
      <c r="AA1137" s="158"/>
      <c r="AB1137" s="158"/>
      <c r="AC1137" s="158"/>
      <c r="AD1137" s="158"/>
      <c r="AE1137" s="158"/>
      <c r="AF1137" s="304"/>
      <c r="AG1137" s="304"/>
      <c r="AH1137" s="158"/>
      <c r="AI1137" s="158"/>
      <c r="AJ1137" s="304"/>
      <c r="AK1137" s="304"/>
      <c r="AL1137" s="158"/>
      <c r="AM1137" s="158"/>
      <c r="AN1137" s="158"/>
      <c r="AO1137" s="158"/>
      <c r="AP1137" s="158"/>
      <c r="AQ1137" s="158"/>
      <c r="AR1137" s="158"/>
      <c r="AS1137" s="158"/>
      <c r="AT1137" s="158"/>
      <c r="AU1137" s="158"/>
      <c r="AV1137" s="158"/>
      <c r="AW1137" s="158"/>
      <c r="AX1137" s="158"/>
      <c r="AY1137" s="158"/>
      <c r="AZ1137" s="158"/>
      <c r="BA1137" s="158"/>
      <c r="BB1137" s="158"/>
      <c r="BC1137" s="158"/>
      <c r="BD1137" s="158"/>
      <c r="BE1137" s="158"/>
      <c r="BF1137" s="158"/>
      <c r="BG1137" s="158"/>
      <c r="BH1137" s="158"/>
      <c r="BI1137" s="158"/>
      <c r="BJ1137" s="158"/>
      <c r="BK1137" s="158"/>
      <c r="BL1137" s="158"/>
      <c r="BM1137" s="158"/>
      <c r="BN1137" s="158"/>
      <c r="BO1137" s="158"/>
      <c r="BP1137" s="158"/>
      <c r="BQ1137" s="158"/>
      <c r="BR1137" s="158"/>
      <c r="BS1137" s="158"/>
      <c r="BT1137" s="158"/>
      <c r="BU1137" s="14"/>
      <c r="BV1137" s="14"/>
      <c r="BW1137" s="14"/>
      <c r="BX1137" s="14"/>
      <c r="BY1137" s="14"/>
      <c r="BZ1137" s="14"/>
      <c r="CA1137" s="14"/>
      <c r="CB1137" s="14"/>
    </row>
    <row r="1138" spans="1:80" ht="20.100000000000001" customHeight="1" x14ac:dyDescent="0.25">
      <c r="A1138" s="30">
        <v>12786</v>
      </c>
      <c r="B1138" s="29" t="s">
        <v>950</v>
      </c>
      <c r="C1138" s="29" t="s">
        <v>1535</v>
      </c>
      <c r="D1138" s="29"/>
      <c r="E1138" s="67" t="s">
        <v>208</v>
      </c>
      <c r="F1138" s="67" t="s">
        <v>945</v>
      </c>
      <c r="G1138" s="67">
        <v>120</v>
      </c>
      <c r="H1138" s="73">
        <v>8</v>
      </c>
      <c r="I1138" s="67" t="s">
        <v>439</v>
      </c>
      <c r="J1138" s="74"/>
      <c r="K1138" s="29" t="s">
        <v>940</v>
      </c>
      <c r="L1138" s="29" t="s">
        <v>347</v>
      </c>
      <c r="M1138" s="29"/>
      <c r="N1138" s="29" t="s">
        <v>1598</v>
      </c>
      <c r="O1138" s="29" t="str">
        <f t="shared" si="88"/>
        <v>CELERI BRANCHE Golden Spartan</v>
      </c>
      <c r="P1138" s="55">
        <v>1138</v>
      </c>
      <c r="Q1138" s="55">
        <v>8</v>
      </c>
      <c r="R1138" s="20">
        <f t="shared" si="89"/>
        <v>0</v>
      </c>
      <c r="S1138" s="20">
        <f t="shared" si="90"/>
        <v>0</v>
      </c>
      <c r="T1138" s="20">
        <f t="shared" si="91"/>
        <v>0</v>
      </c>
      <c r="U1138" s="257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304"/>
      <c r="AG1138" s="304"/>
      <c r="AH1138" s="45"/>
      <c r="AI1138" s="45"/>
      <c r="AJ1138" s="304"/>
      <c r="AK1138" s="304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14"/>
      <c r="BV1138" s="14"/>
      <c r="BW1138" s="14"/>
      <c r="BX1138" s="14"/>
      <c r="BY1138" s="14"/>
      <c r="BZ1138" s="14"/>
      <c r="CA1138" s="14"/>
      <c r="CB1138" s="14"/>
    </row>
    <row r="1139" spans="1:80" ht="20.100000000000001" customHeight="1" x14ac:dyDescent="0.25">
      <c r="A1139" s="189">
        <v>12787</v>
      </c>
      <c r="B1139" s="186" t="s">
        <v>950</v>
      </c>
      <c r="C1139" s="186" t="s">
        <v>1535</v>
      </c>
      <c r="D1139" s="186"/>
      <c r="E1139" s="190" t="s">
        <v>208</v>
      </c>
      <c r="F1139" s="190" t="s">
        <v>946</v>
      </c>
      <c r="G1139" s="190">
        <v>240</v>
      </c>
      <c r="H1139" s="191">
        <v>8</v>
      </c>
      <c r="I1139" s="190" t="s">
        <v>439</v>
      </c>
      <c r="J1139" s="192"/>
      <c r="K1139" s="186" t="s">
        <v>940</v>
      </c>
      <c r="L1139" s="186" t="s">
        <v>347</v>
      </c>
      <c r="M1139" s="186"/>
      <c r="N1139" s="186" t="s">
        <v>1598</v>
      </c>
      <c r="O1139" s="186" t="str">
        <f t="shared" si="88"/>
        <v>CELERI BRANCHE Golden Spartan</v>
      </c>
      <c r="P1139" s="193">
        <v>1139</v>
      </c>
      <c r="Q1139" s="193">
        <v>8</v>
      </c>
      <c r="R1139" s="20">
        <f t="shared" si="89"/>
        <v>0</v>
      </c>
      <c r="S1139" s="20">
        <f t="shared" si="90"/>
        <v>0</v>
      </c>
      <c r="T1139" s="20">
        <f t="shared" si="91"/>
        <v>0</v>
      </c>
      <c r="U1139" s="258"/>
      <c r="V1139" s="194"/>
      <c r="W1139" s="194"/>
      <c r="X1139" s="194"/>
      <c r="Y1139" s="194"/>
      <c r="Z1139" s="194"/>
      <c r="AA1139" s="194"/>
      <c r="AB1139" s="194"/>
      <c r="AC1139" s="194"/>
      <c r="AD1139" s="194"/>
      <c r="AE1139" s="194"/>
      <c r="AF1139" s="304"/>
      <c r="AG1139" s="304"/>
      <c r="AH1139" s="194"/>
      <c r="AI1139" s="194"/>
      <c r="AJ1139" s="304"/>
      <c r="AK1139" s="304"/>
      <c r="AL1139" s="194"/>
      <c r="AM1139" s="194"/>
      <c r="AN1139" s="194"/>
      <c r="AO1139" s="194"/>
      <c r="AP1139" s="194"/>
      <c r="AQ1139" s="194"/>
      <c r="AR1139" s="194"/>
      <c r="AS1139" s="194"/>
      <c r="AT1139" s="194"/>
      <c r="AU1139" s="194"/>
      <c r="AV1139" s="194"/>
      <c r="AW1139" s="194"/>
      <c r="AX1139" s="194"/>
      <c r="AY1139" s="194"/>
      <c r="AZ1139" s="194"/>
      <c r="BA1139" s="194"/>
      <c r="BB1139" s="194"/>
      <c r="BC1139" s="194"/>
      <c r="BD1139" s="194"/>
      <c r="BE1139" s="194"/>
      <c r="BF1139" s="194"/>
      <c r="BG1139" s="194"/>
      <c r="BH1139" s="194"/>
      <c r="BI1139" s="194"/>
      <c r="BJ1139" s="194"/>
      <c r="BK1139" s="194"/>
      <c r="BL1139" s="194"/>
      <c r="BM1139" s="194"/>
      <c r="BN1139" s="194"/>
      <c r="BO1139" s="194"/>
      <c r="BP1139" s="194"/>
      <c r="BQ1139" s="194"/>
      <c r="BR1139" s="194"/>
      <c r="BS1139" s="194"/>
      <c r="BT1139" s="194"/>
      <c r="BU1139" s="14"/>
      <c r="BV1139" s="14"/>
      <c r="BW1139" s="14"/>
      <c r="BX1139" s="14"/>
      <c r="BY1139" s="14"/>
      <c r="BZ1139" s="14"/>
      <c r="CA1139" s="14"/>
      <c r="CB1139" s="14"/>
    </row>
    <row r="1140" spans="1:80" ht="20.100000000000001" customHeight="1" x14ac:dyDescent="0.25">
      <c r="A1140" s="30">
        <v>15460</v>
      </c>
      <c r="B1140" s="29" t="s">
        <v>950</v>
      </c>
      <c r="C1140" s="29" t="s">
        <v>1492</v>
      </c>
      <c r="D1140" s="29"/>
      <c r="E1140" s="67" t="s">
        <v>208</v>
      </c>
      <c r="F1140" s="67" t="s">
        <v>945</v>
      </c>
      <c r="G1140" s="67">
        <v>120</v>
      </c>
      <c r="H1140" s="73">
        <v>8</v>
      </c>
      <c r="I1140" s="67" t="s">
        <v>439</v>
      </c>
      <c r="J1140" s="74"/>
      <c r="K1140" s="29" t="s">
        <v>940</v>
      </c>
      <c r="L1140" s="29" t="s">
        <v>347</v>
      </c>
      <c r="M1140" s="29"/>
      <c r="N1140" s="29" t="s">
        <v>1598</v>
      </c>
      <c r="O1140" s="29" t="str">
        <f t="shared" si="88"/>
        <v>CELERI BRANCHE Darklet F1</v>
      </c>
      <c r="P1140" s="55">
        <v>1140</v>
      </c>
      <c r="Q1140" s="55">
        <v>8</v>
      </c>
      <c r="R1140" s="20">
        <f t="shared" si="89"/>
        <v>0</v>
      </c>
      <c r="S1140" s="20">
        <f t="shared" si="90"/>
        <v>0</v>
      </c>
      <c r="T1140" s="20">
        <f t="shared" si="91"/>
        <v>0</v>
      </c>
      <c r="U1140" s="257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304"/>
      <c r="AG1140" s="304"/>
      <c r="AH1140" s="45"/>
      <c r="AI1140" s="45"/>
      <c r="AJ1140" s="304"/>
      <c r="AK1140" s="304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14"/>
      <c r="BV1140" s="14"/>
      <c r="BW1140" s="14"/>
      <c r="BX1140" s="14"/>
      <c r="BY1140" s="14"/>
      <c r="BZ1140" s="14"/>
      <c r="CA1140" s="14"/>
      <c r="CB1140" s="14"/>
    </row>
    <row r="1141" spans="1:80" ht="20.100000000000001" customHeight="1" x14ac:dyDescent="0.25">
      <c r="A1141" s="189">
        <v>15461</v>
      </c>
      <c r="B1141" s="186" t="s">
        <v>950</v>
      </c>
      <c r="C1141" s="186" t="s">
        <v>1492</v>
      </c>
      <c r="D1141" s="186"/>
      <c r="E1141" s="190" t="s">
        <v>208</v>
      </c>
      <c r="F1141" s="190" t="s">
        <v>946</v>
      </c>
      <c r="G1141" s="190">
        <v>240</v>
      </c>
      <c r="H1141" s="191">
        <v>8</v>
      </c>
      <c r="I1141" s="190" t="s">
        <v>439</v>
      </c>
      <c r="J1141" s="192"/>
      <c r="K1141" s="186" t="s">
        <v>940</v>
      </c>
      <c r="L1141" s="186" t="s">
        <v>347</v>
      </c>
      <c r="M1141" s="186"/>
      <c r="N1141" s="186" t="s">
        <v>1598</v>
      </c>
      <c r="O1141" s="186" t="str">
        <f t="shared" si="88"/>
        <v>CELERI BRANCHE Darklet F1</v>
      </c>
      <c r="P1141" s="193">
        <v>1141</v>
      </c>
      <c r="Q1141" s="193">
        <v>8</v>
      </c>
      <c r="R1141" s="20">
        <f t="shared" si="89"/>
        <v>0</v>
      </c>
      <c r="S1141" s="20">
        <f t="shared" si="90"/>
        <v>0</v>
      </c>
      <c r="T1141" s="20">
        <f t="shared" si="91"/>
        <v>0</v>
      </c>
      <c r="U1141" s="258"/>
      <c r="V1141" s="194"/>
      <c r="W1141" s="194"/>
      <c r="X1141" s="194"/>
      <c r="Y1141" s="194"/>
      <c r="Z1141" s="194"/>
      <c r="AA1141" s="194"/>
      <c r="AB1141" s="194"/>
      <c r="AC1141" s="194"/>
      <c r="AD1141" s="194"/>
      <c r="AE1141" s="194"/>
      <c r="AF1141" s="304"/>
      <c r="AG1141" s="304"/>
      <c r="AH1141" s="194"/>
      <c r="AI1141" s="194"/>
      <c r="AJ1141" s="304"/>
      <c r="AK1141" s="304"/>
      <c r="AL1141" s="194"/>
      <c r="AM1141" s="194"/>
      <c r="AN1141" s="194"/>
      <c r="AO1141" s="194"/>
      <c r="AP1141" s="194"/>
      <c r="AQ1141" s="194"/>
      <c r="AR1141" s="194"/>
      <c r="AS1141" s="194"/>
      <c r="AT1141" s="194"/>
      <c r="AU1141" s="194"/>
      <c r="AV1141" s="194"/>
      <c r="AW1141" s="194"/>
      <c r="AX1141" s="194"/>
      <c r="AY1141" s="194"/>
      <c r="AZ1141" s="194"/>
      <c r="BA1141" s="194"/>
      <c r="BB1141" s="194"/>
      <c r="BC1141" s="194"/>
      <c r="BD1141" s="194"/>
      <c r="BE1141" s="194"/>
      <c r="BF1141" s="194"/>
      <c r="BG1141" s="194"/>
      <c r="BH1141" s="194"/>
      <c r="BI1141" s="194"/>
      <c r="BJ1141" s="194"/>
      <c r="BK1141" s="194"/>
      <c r="BL1141" s="194"/>
      <c r="BM1141" s="194"/>
      <c r="BN1141" s="194"/>
      <c r="BO1141" s="194"/>
      <c r="BP1141" s="194"/>
      <c r="BQ1141" s="194"/>
      <c r="BR1141" s="194"/>
      <c r="BS1141" s="194"/>
      <c r="BT1141" s="194"/>
      <c r="BU1141" s="14"/>
      <c r="BV1141" s="14"/>
      <c r="BW1141" s="14"/>
      <c r="BX1141" s="14"/>
      <c r="BY1141" s="14"/>
      <c r="BZ1141" s="14"/>
      <c r="CA1141" s="14"/>
      <c r="CB1141" s="14"/>
    </row>
    <row r="1142" spans="1:80" ht="20.100000000000001" customHeight="1" x14ac:dyDescent="0.25">
      <c r="A1142" s="30">
        <v>12788</v>
      </c>
      <c r="B1142" s="29" t="s">
        <v>951</v>
      </c>
      <c r="C1142" s="29" t="s">
        <v>952</v>
      </c>
      <c r="D1142" s="29"/>
      <c r="E1142" s="67" t="s">
        <v>208</v>
      </c>
      <c r="F1142" s="67" t="s">
        <v>945</v>
      </c>
      <c r="G1142" s="67">
        <v>120</v>
      </c>
      <c r="H1142" s="73">
        <v>8</v>
      </c>
      <c r="I1142" s="67" t="s">
        <v>439</v>
      </c>
      <c r="J1142" s="74"/>
      <c r="K1142" s="29" t="s">
        <v>940</v>
      </c>
      <c r="L1142" s="29" t="s">
        <v>347</v>
      </c>
      <c r="M1142" s="29"/>
      <c r="N1142" s="29" t="s">
        <v>1598</v>
      </c>
      <c r="O1142" s="29" t="str">
        <f t="shared" si="88"/>
        <v>CELERI RAVE Monarch</v>
      </c>
      <c r="P1142" s="55">
        <v>1142</v>
      </c>
      <c r="Q1142" s="55">
        <v>8</v>
      </c>
      <c r="R1142" s="20">
        <f t="shared" si="89"/>
        <v>0</v>
      </c>
      <c r="S1142" s="20">
        <f t="shared" si="90"/>
        <v>0</v>
      </c>
      <c r="T1142" s="20">
        <f t="shared" si="91"/>
        <v>0</v>
      </c>
      <c r="U1142" s="257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304"/>
      <c r="AG1142" s="304"/>
      <c r="AH1142" s="45"/>
      <c r="AI1142" s="45"/>
      <c r="AJ1142" s="304"/>
      <c r="AK1142" s="304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14"/>
      <c r="BV1142" s="14"/>
      <c r="BW1142" s="14"/>
      <c r="BX1142" s="14"/>
      <c r="BY1142" s="14"/>
      <c r="BZ1142" s="14"/>
      <c r="CA1142" s="14"/>
      <c r="CB1142" s="14"/>
    </row>
    <row r="1143" spans="1:80" ht="20.100000000000001" customHeight="1" x14ac:dyDescent="0.25">
      <c r="A1143" s="189">
        <v>12236</v>
      </c>
      <c r="B1143" s="186" t="s">
        <v>951</v>
      </c>
      <c r="C1143" s="186" t="s">
        <v>952</v>
      </c>
      <c r="D1143" s="186"/>
      <c r="E1143" s="190" t="s">
        <v>208</v>
      </c>
      <c r="F1143" s="190" t="s">
        <v>946</v>
      </c>
      <c r="G1143" s="190">
        <v>240</v>
      </c>
      <c r="H1143" s="191">
        <v>8</v>
      </c>
      <c r="I1143" s="190" t="s">
        <v>439</v>
      </c>
      <c r="J1143" s="192"/>
      <c r="K1143" s="186" t="s">
        <v>940</v>
      </c>
      <c r="L1143" s="186" t="s">
        <v>347</v>
      </c>
      <c r="M1143" s="186"/>
      <c r="N1143" s="186" t="s">
        <v>1598</v>
      </c>
      <c r="O1143" s="186" t="str">
        <f t="shared" si="88"/>
        <v>CELERI RAVE Monarch</v>
      </c>
      <c r="P1143" s="193">
        <v>1143</v>
      </c>
      <c r="Q1143" s="193">
        <v>8</v>
      </c>
      <c r="R1143" s="20">
        <f t="shared" si="89"/>
        <v>0</v>
      </c>
      <c r="S1143" s="20">
        <f t="shared" si="90"/>
        <v>0</v>
      </c>
      <c r="T1143" s="20">
        <f t="shared" si="91"/>
        <v>0</v>
      </c>
      <c r="U1143" s="258"/>
      <c r="V1143" s="194"/>
      <c r="W1143" s="194"/>
      <c r="X1143" s="194"/>
      <c r="Y1143" s="194"/>
      <c r="Z1143" s="194"/>
      <c r="AA1143" s="194"/>
      <c r="AB1143" s="194"/>
      <c r="AC1143" s="194"/>
      <c r="AD1143" s="194"/>
      <c r="AE1143" s="194"/>
      <c r="AF1143" s="304"/>
      <c r="AG1143" s="304"/>
      <c r="AH1143" s="194"/>
      <c r="AI1143" s="194"/>
      <c r="AJ1143" s="304"/>
      <c r="AK1143" s="304"/>
      <c r="AL1143" s="194"/>
      <c r="AM1143" s="194"/>
      <c r="AN1143" s="194"/>
      <c r="AO1143" s="194"/>
      <c r="AP1143" s="194"/>
      <c r="AQ1143" s="194"/>
      <c r="AR1143" s="194"/>
      <c r="AS1143" s="194"/>
      <c r="AT1143" s="194"/>
      <c r="AU1143" s="194"/>
      <c r="AV1143" s="194"/>
      <c r="AW1143" s="194"/>
      <c r="AX1143" s="194"/>
      <c r="AY1143" s="194"/>
      <c r="AZ1143" s="194"/>
      <c r="BA1143" s="194"/>
      <c r="BB1143" s="194"/>
      <c r="BC1143" s="194"/>
      <c r="BD1143" s="194"/>
      <c r="BE1143" s="194"/>
      <c r="BF1143" s="194"/>
      <c r="BG1143" s="194"/>
      <c r="BH1143" s="194"/>
      <c r="BI1143" s="194"/>
      <c r="BJ1143" s="194"/>
      <c r="BK1143" s="194"/>
      <c r="BL1143" s="194"/>
      <c r="BM1143" s="194"/>
      <c r="BN1143" s="194"/>
      <c r="BO1143" s="194"/>
      <c r="BP1143" s="194"/>
      <c r="BQ1143" s="194"/>
      <c r="BR1143" s="194"/>
      <c r="BS1143" s="194"/>
      <c r="BT1143" s="194"/>
      <c r="BU1143" s="14"/>
      <c r="BV1143" s="14"/>
      <c r="BW1143" s="14"/>
      <c r="BX1143" s="14"/>
      <c r="BY1143" s="14"/>
      <c r="BZ1143" s="14"/>
      <c r="CA1143" s="14"/>
      <c r="CB1143" s="14"/>
    </row>
    <row r="1144" spans="1:80" ht="20.100000000000001" customHeight="1" x14ac:dyDescent="0.25">
      <c r="A1144" s="30">
        <v>12789</v>
      </c>
      <c r="B1144" s="29" t="s">
        <v>953</v>
      </c>
      <c r="C1144" s="29" t="s">
        <v>1493</v>
      </c>
      <c r="D1144" s="29"/>
      <c r="E1144" s="67" t="s">
        <v>208</v>
      </c>
      <c r="F1144" s="67" t="s">
        <v>945</v>
      </c>
      <c r="G1144" s="67">
        <v>120</v>
      </c>
      <c r="H1144" s="73">
        <v>4</v>
      </c>
      <c r="I1144" s="67" t="s">
        <v>439</v>
      </c>
      <c r="J1144" s="74"/>
      <c r="K1144" s="29" t="s">
        <v>940</v>
      </c>
      <c r="L1144" s="29" t="s">
        <v>347</v>
      </c>
      <c r="M1144" s="29"/>
      <c r="N1144" s="29" t="s">
        <v>1598</v>
      </c>
      <c r="O1144" s="29" t="str">
        <f t="shared" si="88"/>
        <v>CHOU BROCOLI Koros F1</v>
      </c>
      <c r="P1144" s="55">
        <v>1144</v>
      </c>
      <c r="Q1144" s="55">
        <v>4</v>
      </c>
      <c r="R1144" s="20">
        <f t="shared" si="89"/>
        <v>0</v>
      </c>
      <c r="S1144" s="20">
        <f t="shared" si="90"/>
        <v>0</v>
      </c>
      <c r="T1144" s="20">
        <f t="shared" si="91"/>
        <v>0</v>
      </c>
      <c r="U1144" s="257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304"/>
      <c r="AG1144" s="304"/>
      <c r="AH1144" s="45"/>
      <c r="AI1144" s="45"/>
      <c r="AJ1144" s="304"/>
      <c r="AK1144" s="304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14"/>
      <c r="BV1144" s="14"/>
      <c r="BW1144" s="14"/>
      <c r="BX1144" s="14"/>
      <c r="BY1144" s="14"/>
      <c r="BZ1144" s="14"/>
      <c r="CA1144" s="14"/>
      <c r="CB1144" s="14"/>
    </row>
    <row r="1145" spans="1:80" ht="20.100000000000001" customHeight="1" x14ac:dyDescent="0.25">
      <c r="A1145" s="189">
        <v>12790</v>
      </c>
      <c r="B1145" s="186" t="s">
        <v>953</v>
      </c>
      <c r="C1145" s="186" t="s">
        <v>1493</v>
      </c>
      <c r="D1145" s="186"/>
      <c r="E1145" s="190" t="s">
        <v>208</v>
      </c>
      <c r="F1145" s="190" t="s">
        <v>946</v>
      </c>
      <c r="G1145" s="190">
        <v>240</v>
      </c>
      <c r="H1145" s="191">
        <v>4</v>
      </c>
      <c r="I1145" s="190" t="s">
        <v>439</v>
      </c>
      <c r="J1145" s="192"/>
      <c r="K1145" s="186" t="s">
        <v>940</v>
      </c>
      <c r="L1145" s="186" t="s">
        <v>347</v>
      </c>
      <c r="M1145" s="186"/>
      <c r="N1145" s="186" t="s">
        <v>1598</v>
      </c>
      <c r="O1145" s="186" t="str">
        <f t="shared" si="88"/>
        <v>CHOU BROCOLI Koros F1</v>
      </c>
      <c r="P1145" s="193">
        <v>1145</v>
      </c>
      <c r="Q1145" s="193">
        <v>4</v>
      </c>
      <c r="R1145" s="20">
        <f t="shared" si="89"/>
        <v>0</v>
      </c>
      <c r="S1145" s="20">
        <f t="shared" si="90"/>
        <v>0</v>
      </c>
      <c r="T1145" s="20">
        <f t="shared" si="91"/>
        <v>0</v>
      </c>
      <c r="U1145" s="258"/>
      <c r="V1145" s="194"/>
      <c r="W1145" s="194"/>
      <c r="X1145" s="194"/>
      <c r="Y1145" s="194"/>
      <c r="Z1145" s="194"/>
      <c r="AA1145" s="194"/>
      <c r="AB1145" s="194"/>
      <c r="AC1145" s="194"/>
      <c r="AD1145" s="194"/>
      <c r="AE1145" s="194"/>
      <c r="AF1145" s="304"/>
      <c r="AG1145" s="304"/>
      <c r="AH1145" s="194"/>
      <c r="AI1145" s="194"/>
      <c r="AJ1145" s="304"/>
      <c r="AK1145" s="304"/>
      <c r="AL1145" s="194"/>
      <c r="AM1145" s="194"/>
      <c r="AN1145" s="194"/>
      <c r="AO1145" s="194"/>
      <c r="AP1145" s="194"/>
      <c r="AQ1145" s="194"/>
      <c r="AR1145" s="194"/>
      <c r="AS1145" s="194"/>
      <c r="AT1145" s="194"/>
      <c r="AU1145" s="194"/>
      <c r="AV1145" s="194"/>
      <c r="AW1145" s="194"/>
      <c r="AX1145" s="194"/>
      <c r="AY1145" s="194"/>
      <c r="AZ1145" s="194"/>
      <c r="BA1145" s="194"/>
      <c r="BB1145" s="194"/>
      <c r="BC1145" s="194"/>
      <c r="BD1145" s="194"/>
      <c r="BE1145" s="194"/>
      <c r="BF1145" s="194"/>
      <c r="BG1145" s="194"/>
      <c r="BH1145" s="194"/>
      <c r="BI1145" s="194"/>
      <c r="BJ1145" s="194"/>
      <c r="BK1145" s="194"/>
      <c r="BL1145" s="194"/>
      <c r="BM1145" s="194"/>
      <c r="BN1145" s="194"/>
      <c r="BO1145" s="194"/>
      <c r="BP1145" s="194"/>
      <c r="BQ1145" s="194"/>
      <c r="BR1145" s="194"/>
      <c r="BS1145" s="194"/>
      <c r="BT1145" s="194"/>
      <c r="BU1145" s="14"/>
      <c r="BV1145" s="14"/>
      <c r="BW1145" s="14"/>
      <c r="BX1145" s="14"/>
      <c r="BY1145" s="14"/>
      <c r="BZ1145" s="14"/>
      <c r="CA1145" s="14"/>
      <c r="CB1145" s="14"/>
    </row>
    <row r="1146" spans="1:80" ht="20.100000000000001" customHeight="1" x14ac:dyDescent="0.25">
      <c r="A1146" s="30">
        <v>12791</v>
      </c>
      <c r="B1146" s="29" t="s">
        <v>954</v>
      </c>
      <c r="C1146" s="29" t="s">
        <v>1494</v>
      </c>
      <c r="D1146" s="29"/>
      <c r="E1146" s="67" t="s">
        <v>208</v>
      </c>
      <c r="F1146" s="67" t="s">
        <v>945</v>
      </c>
      <c r="G1146" s="67">
        <v>120</v>
      </c>
      <c r="H1146" s="73">
        <v>4</v>
      </c>
      <c r="I1146" s="67" t="s">
        <v>439</v>
      </c>
      <c r="J1146" s="74"/>
      <c r="K1146" s="29" t="s">
        <v>940</v>
      </c>
      <c r="L1146" s="29" t="s">
        <v>347</v>
      </c>
      <c r="M1146" s="29"/>
      <c r="N1146" s="29" t="s">
        <v>1598</v>
      </c>
      <c r="O1146" s="29" t="str">
        <f t="shared" si="88"/>
        <v>CHOU CABUS Sir F1</v>
      </c>
      <c r="P1146" s="55">
        <v>1146</v>
      </c>
      <c r="Q1146" s="55">
        <v>4</v>
      </c>
      <c r="R1146" s="20">
        <f t="shared" si="89"/>
        <v>0</v>
      </c>
      <c r="S1146" s="20">
        <f t="shared" si="90"/>
        <v>0</v>
      </c>
      <c r="T1146" s="20">
        <f t="shared" si="91"/>
        <v>0</v>
      </c>
      <c r="U1146" s="257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304"/>
      <c r="AG1146" s="304"/>
      <c r="AH1146" s="45"/>
      <c r="AI1146" s="45"/>
      <c r="AJ1146" s="304"/>
      <c r="AK1146" s="304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14"/>
      <c r="BV1146" s="14"/>
      <c r="BW1146" s="14"/>
      <c r="BX1146" s="14"/>
      <c r="BY1146" s="14"/>
      <c r="BZ1146" s="14"/>
      <c r="CA1146" s="14"/>
      <c r="CB1146" s="14"/>
    </row>
    <row r="1147" spans="1:80" ht="20.100000000000001" customHeight="1" x14ac:dyDescent="0.25">
      <c r="A1147" s="189">
        <v>12792</v>
      </c>
      <c r="B1147" s="186" t="s">
        <v>954</v>
      </c>
      <c r="C1147" s="186" t="s">
        <v>1494</v>
      </c>
      <c r="D1147" s="186"/>
      <c r="E1147" s="190" t="s">
        <v>208</v>
      </c>
      <c r="F1147" s="190" t="s">
        <v>946</v>
      </c>
      <c r="G1147" s="190">
        <v>240</v>
      </c>
      <c r="H1147" s="191">
        <v>4</v>
      </c>
      <c r="I1147" s="190" t="s">
        <v>439</v>
      </c>
      <c r="J1147" s="192"/>
      <c r="K1147" s="186" t="s">
        <v>940</v>
      </c>
      <c r="L1147" s="186" t="s">
        <v>347</v>
      </c>
      <c r="M1147" s="186"/>
      <c r="N1147" s="186" t="s">
        <v>1598</v>
      </c>
      <c r="O1147" s="186" t="str">
        <f t="shared" si="88"/>
        <v>CHOU CABUS Sir F1</v>
      </c>
      <c r="P1147" s="193">
        <v>1147</v>
      </c>
      <c r="Q1147" s="193">
        <v>4</v>
      </c>
      <c r="R1147" s="20">
        <f t="shared" si="89"/>
        <v>0</v>
      </c>
      <c r="S1147" s="20">
        <f t="shared" si="90"/>
        <v>0</v>
      </c>
      <c r="T1147" s="20">
        <f t="shared" si="91"/>
        <v>0</v>
      </c>
      <c r="U1147" s="258"/>
      <c r="V1147" s="194"/>
      <c r="W1147" s="194"/>
      <c r="X1147" s="194"/>
      <c r="Y1147" s="194"/>
      <c r="Z1147" s="194"/>
      <c r="AA1147" s="194"/>
      <c r="AB1147" s="194"/>
      <c r="AC1147" s="194"/>
      <c r="AD1147" s="194"/>
      <c r="AE1147" s="194"/>
      <c r="AF1147" s="304"/>
      <c r="AG1147" s="304"/>
      <c r="AH1147" s="194"/>
      <c r="AI1147" s="194"/>
      <c r="AJ1147" s="304"/>
      <c r="AK1147" s="304"/>
      <c r="AL1147" s="194"/>
      <c r="AM1147" s="194"/>
      <c r="AN1147" s="194"/>
      <c r="AO1147" s="194"/>
      <c r="AP1147" s="194"/>
      <c r="AQ1147" s="194"/>
      <c r="AR1147" s="194"/>
      <c r="AS1147" s="194"/>
      <c r="AT1147" s="194"/>
      <c r="AU1147" s="194"/>
      <c r="AV1147" s="194"/>
      <c r="AW1147" s="194"/>
      <c r="AX1147" s="194"/>
      <c r="AY1147" s="194"/>
      <c r="AZ1147" s="194"/>
      <c r="BA1147" s="194"/>
      <c r="BB1147" s="194"/>
      <c r="BC1147" s="194"/>
      <c r="BD1147" s="194"/>
      <c r="BE1147" s="194"/>
      <c r="BF1147" s="194"/>
      <c r="BG1147" s="194"/>
      <c r="BH1147" s="194"/>
      <c r="BI1147" s="194"/>
      <c r="BJ1147" s="194"/>
      <c r="BK1147" s="194"/>
      <c r="BL1147" s="194"/>
      <c r="BM1147" s="194"/>
      <c r="BN1147" s="194"/>
      <c r="BO1147" s="194"/>
      <c r="BP1147" s="194"/>
      <c r="BQ1147" s="194"/>
      <c r="BR1147" s="194"/>
      <c r="BS1147" s="194"/>
      <c r="BT1147" s="194"/>
      <c r="BU1147" s="14"/>
      <c r="BV1147" s="14"/>
      <c r="BW1147" s="14"/>
      <c r="BX1147" s="14"/>
      <c r="BY1147" s="14"/>
      <c r="BZ1147" s="14"/>
      <c r="CA1147" s="14"/>
      <c r="CB1147" s="14"/>
    </row>
    <row r="1148" spans="1:80" ht="20.100000000000001" customHeight="1" x14ac:dyDescent="0.25">
      <c r="A1148" s="30">
        <v>25233</v>
      </c>
      <c r="B1148" s="29" t="s">
        <v>955</v>
      </c>
      <c r="C1148" s="29" t="s">
        <v>1495</v>
      </c>
      <c r="D1148" s="29"/>
      <c r="E1148" s="67" t="s">
        <v>208</v>
      </c>
      <c r="F1148" s="67" t="s">
        <v>945</v>
      </c>
      <c r="G1148" s="67">
        <v>120</v>
      </c>
      <c r="H1148" s="73">
        <v>4</v>
      </c>
      <c r="I1148" s="67" t="s">
        <v>439</v>
      </c>
      <c r="J1148" s="74"/>
      <c r="K1148" s="29" t="s">
        <v>940</v>
      </c>
      <c r="L1148" s="29" t="s">
        <v>347</v>
      </c>
      <c r="M1148" s="29"/>
      <c r="N1148" s="29" t="s">
        <v>1598</v>
      </c>
      <c r="O1148" s="29" t="str">
        <f t="shared" si="88"/>
        <v>CHOU CABUS POINTU Dutchman F1</v>
      </c>
      <c r="P1148" s="55">
        <v>1148</v>
      </c>
      <c r="Q1148" s="55">
        <v>4</v>
      </c>
      <c r="R1148" s="20">
        <f t="shared" si="89"/>
        <v>0</v>
      </c>
      <c r="S1148" s="20">
        <f t="shared" si="90"/>
        <v>0</v>
      </c>
      <c r="T1148" s="20">
        <f t="shared" si="91"/>
        <v>0</v>
      </c>
      <c r="U1148" s="257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304"/>
      <c r="AG1148" s="304"/>
      <c r="AH1148" s="45"/>
      <c r="AI1148" s="45"/>
      <c r="AJ1148" s="304"/>
      <c r="AK1148" s="304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14"/>
      <c r="BV1148" s="14"/>
      <c r="BW1148" s="14"/>
      <c r="BX1148" s="14"/>
      <c r="BY1148" s="14"/>
      <c r="BZ1148" s="14"/>
      <c r="CA1148" s="14"/>
      <c r="CB1148" s="14"/>
    </row>
    <row r="1149" spans="1:80" ht="20.100000000000001" customHeight="1" x14ac:dyDescent="0.25">
      <c r="A1149" s="189">
        <v>25234</v>
      </c>
      <c r="B1149" s="186" t="s">
        <v>955</v>
      </c>
      <c r="C1149" s="186" t="s">
        <v>1495</v>
      </c>
      <c r="D1149" s="186"/>
      <c r="E1149" s="190" t="s">
        <v>208</v>
      </c>
      <c r="F1149" s="190" t="s">
        <v>946</v>
      </c>
      <c r="G1149" s="190">
        <v>240</v>
      </c>
      <c r="H1149" s="191">
        <v>4</v>
      </c>
      <c r="I1149" s="190" t="s">
        <v>439</v>
      </c>
      <c r="J1149" s="192"/>
      <c r="K1149" s="186" t="s">
        <v>940</v>
      </c>
      <c r="L1149" s="186" t="s">
        <v>347</v>
      </c>
      <c r="M1149" s="186"/>
      <c r="N1149" s="186" t="s">
        <v>1598</v>
      </c>
      <c r="O1149" s="186" t="str">
        <f t="shared" si="88"/>
        <v>CHOU CABUS POINTU Dutchman F1</v>
      </c>
      <c r="P1149" s="193">
        <v>1149</v>
      </c>
      <c r="Q1149" s="193">
        <v>4</v>
      </c>
      <c r="R1149" s="20">
        <f t="shared" si="89"/>
        <v>0</v>
      </c>
      <c r="S1149" s="20">
        <f t="shared" si="90"/>
        <v>0</v>
      </c>
      <c r="T1149" s="20">
        <f t="shared" si="91"/>
        <v>0</v>
      </c>
      <c r="U1149" s="258"/>
      <c r="V1149" s="194"/>
      <c r="W1149" s="194"/>
      <c r="X1149" s="194"/>
      <c r="Y1149" s="194"/>
      <c r="Z1149" s="194"/>
      <c r="AA1149" s="194"/>
      <c r="AB1149" s="194"/>
      <c r="AC1149" s="194"/>
      <c r="AD1149" s="194"/>
      <c r="AE1149" s="194"/>
      <c r="AF1149" s="304"/>
      <c r="AG1149" s="304"/>
      <c r="AH1149" s="194"/>
      <c r="AI1149" s="194"/>
      <c r="AJ1149" s="304"/>
      <c r="AK1149" s="304"/>
      <c r="AL1149" s="194"/>
      <c r="AM1149" s="194"/>
      <c r="AN1149" s="194"/>
      <c r="AO1149" s="194"/>
      <c r="AP1149" s="194"/>
      <c r="AQ1149" s="194"/>
      <c r="AR1149" s="194"/>
      <c r="AS1149" s="194"/>
      <c r="AT1149" s="194"/>
      <c r="AU1149" s="194"/>
      <c r="AV1149" s="194"/>
      <c r="AW1149" s="194"/>
      <c r="AX1149" s="194"/>
      <c r="AY1149" s="194"/>
      <c r="AZ1149" s="194"/>
      <c r="BA1149" s="194"/>
      <c r="BB1149" s="194"/>
      <c r="BC1149" s="194"/>
      <c r="BD1149" s="194"/>
      <c r="BE1149" s="194"/>
      <c r="BF1149" s="194"/>
      <c r="BG1149" s="194"/>
      <c r="BH1149" s="194"/>
      <c r="BI1149" s="194"/>
      <c r="BJ1149" s="194"/>
      <c r="BK1149" s="194"/>
      <c r="BL1149" s="194"/>
      <c r="BM1149" s="194"/>
      <c r="BN1149" s="194"/>
      <c r="BO1149" s="194"/>
      <c r="BP1149" s="194"/>
      <c r="BQ1149" s="194"/>
      <c r="BR1149" s="194"/>
      <c r="BS1149" s="194"/>
      <c r="BT1149" s="194"/>
      <c r="BU1149" s="14"/>
      <c r="BV1149" s="14"/>
      <c r="BW1149" s="14"/>
      <c r="BX1149" s="14"/>
      <c r="BY1149" s="14"/>
      <c r="BZ1149" s="14"/>
      <c r="CA1149" s="14"/>
      <c r="CB1149" s="14"/>
    </row>
    <row r="1150" spans="1:80" ht="20.100000000000001" customHeight="1" x14ac:dyDescent="0.25">
      <c r="A1150" s="30">
        <v>22841</v>
      </c>
      <c r="B1150" s="29" t="s">
        <v>956</v>
      </c>
      <c r="C1150" s="29" t="s">
        <v>1496</v>
      </c>
      <c r="D1150" s="29"/>
      <c r="E1150" s="67" t="s">
        <v>208</v>
      </c>
      <c r="F1150" s="67" t="s">
        <v>945</v>
      </c>
      <c r="G1150" s="67">
        <v>120</v>
      </c>
      <c r="H1150" s="73">
        <v>4</v>
      </c>
      <c r="I1150" s="67" t="s">
        <v>439</v>
      </c>
      <c r="J1150" s="74"/>
      <c r="K1150" s="29" t="s">
        <v>940</v>
      </c>
      <c r="L1150" s="29" t="s">
        <v>347</v>
      </c>
      <c r="M1150" s="29"/>
      <c r="N1150" s="29" t="s">
        <v>1598</v>
      </c>
      <c r="O1150" s="29" t="str">
        <f t="shared" si="88"/>
        <v>CHOU DE BRUXELLES Brigitte F1</v>
      </c>
      <c r="P1150" s="55">
        <v>1150</v>
      </c>
      <c r="Q1150" s="55">
        <v>4</v>
      </c>
      <c r="R1150" s="20">
        <f t="shared" si="89"/>
        <v>0</v>
      </c>
      <c r="S1150" s="20">
        <f t="shared" si="90"/>
        <v>0</v>
      </c>
      <c r="T1150" s="20">
        <f t="shared" si="91"/>
        <v>0</v>
      </c>
      <c r="U1150" s="257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304"/>
      <c r="AG1150" s="304"/>
      <c r="AH1150" s="45"/>
      <c r="AI1150" s="45"/>
      <c r="AJ1150" s="304"/>
      <c r="AK1150" s="304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14"/>
      <c r="BV1150" s="14"/>
      <c r="BW1150" s="14"/>
      <c r="BX1150" s="14"/>
      <c r="BY1150" s="14"/>
      <c r="BZ1150" s="14"/>
      <c r="CA1150" s="14"/>
      <c r="CB1150" s="14"/>
    </row>
    <row r="1151" spans="1:80" ht="20.100000000000001" customHeight="1" x14ac:dyDescent="0.25">
      <c r="A1151" s="189">
        <v>22842</v>
      </c>
      <c r="B1151" s="186" t="s">
        <v>956</v>
      </c>
      <c r="C1151" s="186" t="s">
        <v>1496</v>
      </c>
      <c r="D1151" s="186"/>
      <c r="E1151" s="190" t="s">
        <v>208</v>
      </c>
      <c r="F1151" s="190" t="s">
        <v>946</v>
      </c>
      <c r="G1151" s="190">
        <v>240</v>
      </c>
      <c r="H1151" s="191">
        <v>4</v>
      </c>
      <c r="I1151" s="190" t="s">
        <v>439</v>
      </c>
      <c r="J1151" s="192"/>
      <c r="K1151" s="186" t="s">
        <v>940</v>
      </c>
      <c r="L1151" s="186" t="s">
        <v>347</v>
      </c>
      <c r="M1151" s="186"/>
      <c r="N1151" s="186" t="s">
        <v>1598</v>
      </c>
      <c r="O1151" s="186" t="str">
        <f t="shared" si="88"/>
        <v>CHOU DE BRUXELLES Brigitte F1</v>
      </c>
      <c r="P1151" s="193">
        <v>1151</v>
      </c>
      <c r="Q1151" s="193">
        <v>4</v>
      </c>
      <c r="R1151" s="20">
        <f t="shared" si="89"/>
        <v>0</v>
      </c>
      <c r="S1151" s="20">
        <f t="shared" si="90"/>
        <v>0</v>
      </c>
      <c r="T1151" s="20">
        <f t="shared" si="91"/>
        <v>0</v>
      </c>
      <c r="U1151" s="258"/>
      <c r="V1151" s="194"/>
      <c r="W1151" s="194"/>
      <c r="X1151" s="194"/>
      <c r="Y1151" s="194"/>
      <c r="Z1151" s="194"/>
      <c r="AA1151" s="194"/>
      <c r="AB1151" s="194"/>
      <c r="AC1151" s="194"/>
      <c r="AD1151" s="194"/>
      <c r="AE1151" s="194"/>
      <c r="AF1151" s="304"/>
      <c r="AG1151" s="304"/>
      <c r="AH1151" s="194"/>
      <c r="AI1151" s="194"/>
      <c r="AJ1151" s="304"/>
      <c r="AK1151" s="304"/>
      <c r="AL1151" s="194"/>
      <c r="AM1151" s="194"/>
      <c r="AN1151" s="194"/>
      <c r="AO1151" s="194"/>
      <c r="AP1151" s="194"/>
      <c r="AQ1151" s="194"/>
      <c r="AR1151" s="194"/>
      <c r="AS1151" s="194"/>
      <c r="AT1151" s="194"/>
      <c r="AU1151" s="194"/>
      <c r="AV1151" s="194"/>
      <c r="AW1151" s="194"/>
      <c r="AX1151" s="194"/>
      <c r="AY1151" s="194"/>
      <c r="AZ1151" s="194"/>
      <c r="BA1151" s="194"/>
      <c r="BB1151" s="194"/>
      <c r="BC1151" s="194"/>
      <c r="BD1151" s="194"/>
      <c r="BE1151" s="194"/>
      <c r="BF1151" s="194"/>
      <c r="BG1151" s="194"/>
      <c r="BH1151" s="194"/>
      <c r="BI1151" s="194"/>
      <c r="BJ1151" s="194"/>
      <c r="BK1151" s="194"/>
      <c r="BL1151" s="194"/>
      <c r="BM1151" s="194"/>
      <c r="BN1151" s="194"/>
      <c r="BO1151" s="194"/>
      <c r="BP1151" s="194"/>
      <c r="BQ1151" s="194"/>
      <c r="BR1151" s="194"/>
      <c r="BS1151" s="194"/>
      <c r="BT1151" s="194"/>
      <c r="BU1151" s="14"/>
      <c r="BV1151" s="14"/>
      <c r="BW1151" s="14"/>
      <c r="BX1151" s="14"/>
      <c r="BY1151" s="14"/>
      <c r="BZ1151" s="14"/>
      <c r="CA1151" s="14"/>
      <c r="CB1151" s="14"/>
    </row>
    <row r="1152" spans="1:80" ht="20.100000000000001" customHeight="1" x14ac:dyDescent="0.25">
      <c r="A1152" s="28">
        <v>13256</v>
      </c>
      <c r="B1152" s="29" t="s">
        <v>957</v>
      </c>
      <c r="C1152" s="29" t="s">
        <v>1497</v>
      </c>
      <c r="D1152" s="29"/>
      <c r="E1152" s="67" t="s">
        <v>208</v>
      </c>
      <c r="F1152" s="67" t="s">
        <v>945</v>
      </c>
      <c r="G1152" s="67">
        <v>120</v>
      </c>
      <c r="H1152" s="73">
        <v>4</v>
      </c>
      <c r="I1152" s="67" t="s">
        <v>461</v>
      </c>
      <c r="J1152" s="74"/>
      <c r="K1152" s="29" t="s">
        <v>940</v>
      </c>
      <c r="L1152" s="29" t="s">
        <v>347</v>
      </c>
      <c r="M1152" s="29"/>
      <c r="N1152" s="29" t="s">
        <v>1598</v>
      </c>
      <c r="O1152" s="29" t="str">
        <f t="shared" si="88"/>
        <v>CHOU KALE Winterbor F1</v>
      </c>
      <c r="P1152" s="55">
        <v>1152</v>
      </c>
      <c r="Q1152" s="55">
        <v>4</v>
      </c>
      <c r="R1152" s="20">
        <f t="shared" si="89"/>
        <v>0</v>
      </c>
      <c r="S1152" s="20">
        <f t="shared" si="90"/>
        <v>0</v>
      </c>
      <c r="T1152" s="20">
        <f t="shared" si="91"/>
        <v>0</v>
      </c>
      <c r="U1152" s="257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304"/>
      <c r="AG1152" s="304"/>
      <c r="AH1152" s="45"/>
      <c r="AI1152" s="45"/>
      <c r="AJ1152" s="304"/>
      <c r="AK1152" s="304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14"/>
      <c r="BV1152" s="14"/>
      <c r="BW1152" s="14"/>
      <c r="BX1152" s="14"/>
      <c r="BY1152" s="14"/>
      <c r="BZ1152" s="14"/>
      <c r="CA1152" s="14"/>
      <c r="CB1152" s="14"/>
    </row>
    <row r="1153" spans="1:80" ht="20.100000000000001" customHeight="1" x14ac:dyDescent="0.25">
      <c r="A1153" s="195">
        <v>13257</v>
      </c>
      <c r="B1153" s="186" t="s">
        <v>957</v>
      </c>
      <c r="C1153" s="186" t="s">
        <v>1497</v>
      </c>
      <c r="D1153" s="186"/>
      <c r="E1153" s="190" t="s">
        <v>208</v>
      </c>
      <c r="F1153" s="190" t="s">
        <v>946</v>
      </c>
      <c r="G1153" s="190">
        <v>240</v>
      </c>
      <c r="H1153" s="191">
        <v>4</v>
      </c>
      <c r="I1153" s="190" t="s">
        <v>461</v>
      </c>
      <c r="J1153" s="192"/>
      <c r="K1153" s="186" t="s">
        <v>940</v>
      </c>
      <c r="L1153" s="186" t="s">
        <v>347</v>
      </c>
      <c r="M1153" s="186"/>
      <c r="N1153" s="186" t="s">
        <v>1598</v>
      </c>
      <c r="O1153" s="186" t="str">
        <f t="shared" si="88"/>
        <v>CHOU KALE Winterbor F1</v>
      </c>
      <c r="P1153" s="193">
        <v>1153</v>
      </c>
      <c r="Q1153" s="193">
        <v>4</v>
      </c>
      <c r="R1153" s="20">
        <f t="shared" si="89"/>
        <v>0</v>
      </c>
      <c r="S1153" s="20">
        <f t="shared" si="90"/>
        <v>0</v>
      </c>
      <c r="T1153" s="20">
        <f t="shared" si="91"/>
        <v>0</v>
      </c>
      <c r="U1153" s="258"/>
      <c r="V1153" s="194"/>
      <c r="W1153" s="194"/>
      <c r="X1153" s="194"/>
      <c r="Y1153" s="194"/>
      <c r="Z1153" s="194"/>
      <c r="AA1153" s="194"/>
      <c r="AB1153" s="194"/>
      <c r="AC1153" s="194"/>
      <c r="AD1153" s="194"/>
      <c r="AE1153" s="194"/>
      <c r="AF1153" s="304"/>
      <c r="AG1153" s="304"/>
      <c r="AH1153" s="194"/>
      <c r="AI1153" s="194"/>
      <c r="AJ1153" s="304"/>
      <c r="AK1153" s="304"/>
      <c r="AL1153" s="194"/>
      <c r="AM1153" s="194"/>
      <c r="AN1153" s="194"/>
      <c r="AO1153" s="194"/>
      <c r="AP1153" s="194"/>
      <c r="AQ1153" s="194"/>
      <c r="AR1153" s="194"/>
      <c r="AS1153" s="194"/>
      <c r="AT1153" s="194"/>
      <c r="AU1153" s="194"/>
      <c r="AV1153" s="194"/>
      <c r="AW1153" s="194"/>
      <c r="AX1153" s="194"/>
      <c r="AY1153" s="194"/>
      <c r="AZ1153" s="194"/>
      <c r="BA1153" s="194"/>
      <c r="BB1153" s="194"/>
      <c r="BC1153" s="194"/>
      <c r="BD1153" s="194"/>
      <c r="BE1153" s="194"/>
      <c r="BF1153" s="194"/>
      <c r="BG1153" s="194"/>
      <c r="BH1153" s="194"/>
      <c r="BI1153" s="194"/>
      <c r="BJ1153" s="194"/>
      <c r="BK1153" s="194"/>
      <c r="BL1153" s="194"/>
      <c r="BM1153" s="194"/>
      <c r="BN1153" s="194"/>
      <c r="BO1153" s="194"/>
      <c r="BP1153" s="194"/>
      <c r="BQ1153" s="194"/>
      <c r="BR1153" s="194"/>
      <c r="BS1153" s="194"/>
      <c r="BT1153" s="194"/>
      <c r="BU1153" s="14"/>
      <c r="BV1153" s="14"/>
      <c r="BW1153" s="14"/>
      <c r="BX1153" s="14"/>
      <c r="BY1153" s="14"/>
      <c r="BZ1153" s="14"/>
      <c r="CA1153" s="14"/>
      <c r="CB1153" s="14"/>
    </row>
    <row r="1154" spans="1:80" ht="20.100000000000001" customHeight="1" x14ac:dyDescent="0.25">
      <c r="A1154" s="30">
        <v>25235</v>
      </c>
      <c r="B1154" s="29" t="s">
        <v>958</v>
      </c>
      <c r="C1154" s="29" t="s">
        <v>1498</v>
      </c>
      <c r="D1154" s="29"/>
      <c r="E1154" s="67" t="s">
        <v>208</v>
      </c>
      <c r="F1154" s="67" t="s">
        <v>945</v>
      </c>
      <c r="G1154" s="67">
        <v>120</v>
      </c>
      <c r="H1154" s="73">
        <v>4</v>
      </c>
      <c r="I1154" s="67" t="s">
        <v>439</v>
      </c>
      <c r="J1154" s="74"/>
      <c r="K1154" s="29" t="s">
        <v>940</v>
      </c>
      <c r="L1154" s="29" t="s">
        <v>347</v>
      </c>
      <c r="M1154" s="29"/>
      <c r="N1154" s="29" t="s">
        <v>1598</v>
      </c>
      <c r="O1154" s="29" t="str">
        <f t="shared" si="88"/>
        <v>CHOU DE MILAN Serpentine F1</v>
      </c>
      <c r="P1154" s="55">
        <v>1154</v>
      </c>
      <c r="Q1154" s="55">
        <v>4</v>
      </c>
      <c r="R1154" s="20">
        <f t="shared" si="89"/>
        <v>0</v>
      </c>
      <c r="S1154" s="20">
        <f t="shared" si="90"/>
        <v>0</v>
      </c>
      <c r="T1154" s="20">
        <f t="shared" si="91"/>
        <v>0</v>
      </c>
      <c r="U1154" s="257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304"/>
      <c r="AG1154" s="304"/>
      <c r="AH1154" s="45"/>
      <c r="AI1154" s="45"/>
      <c r="AJ1154" s="304"/>
      <c r="AK1154" s="304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14"/>
      <c r="BV1154" s="14"/>
      <c r="BW1154" s="14"/>
      <c r="BX1154" s="14"/>
      <c r="BY1154" s="14"/>
      <c r="BZ1154" s="14"/>
      <c r="CA1154" s="14"/>
      <c r="CB1154" s="14"/>
    </row>
    <row r="1155" spans="1:80" ht="20.100000000000001" customHeight="1" x14ac:dyDescent="0.25">
      <c r="A1155" s="189">
        <v>25236</v>
      </c>
      <c r="B1155" s="186" t="s">
        <v>958</v>
      </c>
      <c r="C1155" s="186" t="s">
        <v>1498</v>
      </c>
      <c r="D1155" s="186"/>
      <c r="E1155" s="190" t="s">
        <v>208</v>
      </c>
      <c r="F1155" s="190" t="s">
        <v>946</v>
      </c>
      <c r="G1155" s="190">
        <v>240</v>
      </c>
      <c r="H1155" s="191">
        <v>4</v>
      </c>
      <c r="I1155" s="190" t="s">
        <v>439</v>
      </c>
      <c r="J1155" s="192"/>
      <c r="K1155" s="186" t="s">
        <v>940</v>
      </c>
      <c r="L1155" s="186" t="s">
        <v>347</v>
      </c>
      <c r="M1155" s="186"/>
      <c r="N1155" s="186" t="s">
        <v>1598</v>
      </c>
      <c r="O1155" s="186" t="str">
        <f t="shared" si="88"/>
        <v>CHOU DE MILAN Serpentine F1</v>
      </c>
      <c r="P1155" s="193">
        <v>1155</v>
      </c>
      <c r="Q1155" s="193">
        <v>4</v>
      </c>
      <c r="R1155" s="20">
        <f t="shared" si="89"/>
        <v>0</v>
      </c>
      <c r="S1155" s="20">
        <f t="shared" si="90"/>
        <v>0</v>
      </c>
      <c r="T1155" s="20">
        <f t="shared" si="91"/>
        <v>0</v>
      </c>
      <c r="U1155" s="258"/>
      <c r="V1155" s="194"/>
      <c r="W1155" s="194"/>
      <c r="X1155" s="194"/>
      <c r="Y1155" s="194"/>
      <c r="Z1155" s="194"/>
      <c r="AA1155" s="194"/>
      <c r="AB1155" s="194"/>
      <c r="AC1155" s="194"/>
      <c r="AD1155" s="194"/>
      <c r="AE1155" s="194"/>
      <c r="AF1155" s="304"/>
      <c r="AG1155" s="304"/>
      <c r="AH1155" s="194"/>
      <c r="AI1155" s="194"/>
      <c r="AJ1155" s="304"/>
      <c r="AK1155" s="304"/>
      <c r="AL1155" s="194"/>
      <c r="AM1155" s="194"/>
      <c r="AN1155" s="194"/>
      <c r="AO1155" s="194"/>
      <c r="AP1155" s="194"/>
      <c r="AQ1155" s="194"/>
      <c r="AR1155" s="194"/>
      <c r="AS1155" s="194"/>
      <c r="AT1155" s="194"/>
      <c r="AU1155" s="194"/>
      <c r="AV1155" s="194"/>
      <c r="AW1155" s="194"/>
      <c r="AX1155" s="194"/>
      <c r="AY1155" s="194"/>
      <c r="AZ1155" s="194"/>
      <c r="BA1155" s="194"/>
      <c r="BB1155" s="194"/>
      <c r="BC1155" s="194"/>
      <c r="BD1155" s="194"/>
      <c r="BE1155" s="194"/>
      <c r="BF1155" s="194"/>
      <c r="BG1155" s="194"/>
      <c r="BH1155" s="194"/>
      <c r="BI1155" s="194"/>
      <c r="BJ1155" s="194"/>
      <c r="BK1155" s="194"/>
      <c r="BL1155" s="194"/>
      <c r="BM1155" s="194"/>
      <c r="BN1155" s="194"/>
      <c r="BO1155" s="194"/>
      <c r="BP1155" s="194"/>
      <c r="BQ1155" s="194"/>
      <c r="BR1155" s="194"/>
      <c r="BS1155" s="194"/>
      <c r="BT1155" s="194"/>
      <c r="BU1155" s="14"/>
      <c r="BV1155" s="14"/>
      <c r="BW1155" s="14"/>
      <c r="BX1155" s="14"/>
      <c r="BY1155" s="14"/>
      <c r="BZ1155" s="14"/>
      <c r="CA1155" s="14"/>
      <c r="CB1155" s="14"/>
    </row>
    <row r="1156" spans="1:80" ht="20.100000000000001" customHeight="1" x14ac:dyDescent="0.25">
      <c r="A1156" s="30">
        <v>15462</v>
      </c>
      <c r="B1156" s="29" t="s">
        <v>958</v>
      </c>
      <c r="C1156" s="29" t="s">
        <v>1499</v>
      </c>
      <c r="D1156" s="29"/>
      <c r="E1156" s="67" t="s">
        <v>208</v>
      </c>
      <c r="F1156" s="67" t="s">
        <v>945</v>
      </c>
      <c r="G1156" s="67">
        <v>120</v>
      </c>
      <c r="H1156" s="73">
        <v>4</v>
      </c>
      <c r="I1156" s="67" t="s">
        <v>439</v>
      </c>
      <c r="J1156" s="74"/>
      <c r="K1156" s="29" t="s">
        <v>940</v>
      </c>
      <c r="L1156" s="29" t="s">
        <v>347</v>
      </c>
      <c r="M1156" s="29"/>
      <c r="N1156" s="29" t="s">
        <v>1598</v>
      </c>
      <c r="O1156" s="29" t="str">
        <f t="shared" si="88"/>
        <v>CHOU DE MILAN Rigoletto F1</v>
      </c>
      <c r="P1156" s="55">
        <v>1156</v>
      </c>
      <c r="Q1156" s="55">
        <v>4</v>
      </c>
      <c r="R1156" s="20">
        <f t="shared" si="89"/>
        <v>0</v>
      </c>
      <c r="S1156" s="20">
        <f t="shared" si="90"/>
        <v>0</v>
      </c>
      <c r="T1156" s="20">
        <f t="shared" si="91"/>
        <v>0</v>
      </c>
      <c r="U1156" s="257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304"/>
      <c r="AG1156" s="304"/>
      <c r="AH1156" s="45"/>
      <c r="AI1156" s="45"/>
      <c r="AJ1156" s="304"/>
      <c r="AK1156" s="304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14"/>
      <c r="BV1156" s="14"/>
      <c r="BW1156" s="14"/>
      <c r="BX1156" s="14"/>
      <c r="BY1156" s="14"/>
      <c r="BZ1156" s="14"/>
      <c r="CA1156" s="14"/>
      <c r="CB1156" s="14"/>
    </row>
    <row r="1157" spans="1:80" ht="20.100000000000001" customHeight="1" x14ac:dyDescent="0.25">
      <c r="A1157" s="189">
        <v>15463</v>
      </c>
      <c r="B1157" s="186" t="s">
        <v>958</v>
      </c>
      <c r="C1157" s="186" t="s">
        <v>1499</v>
      </c>
      <c r="D1157" s="186"/>
      <c r="E1157" s="190" t="s">
        <v>208</v>
      </c>
      <c r="F1157" s="190" t="s">
        <v>946</v>
      </c>
      <c r="G1157" s="190">
        <v>240</v>
      </c>
      <c r="H1157" s="191">
        <v>4</v>
      </c>
      <c r="I1157" s="190" t="s">
        <v>439</v>
      </c>
      <c r="J1157" s="192"/>
      <c r="K1157" s="186" t="s">
        <v>940</v>
      </c>
      <c r="L1157" s="186" t="s">
        <v>347</v>
      </c>
      <c r="M1157" s="186"/>
      <c r="N1157" s="186" t="s">
        <v>1598</v>
      </c>
      <c r="O1157" s="186" t="str">
        <f t="shared" si="88"/>
        <v>CHOU DE MILAN Rigoletto F1</v>
      </c>
      <c r="P1157" s="193">
        <v>1157</v>
      </c>
      <c r="Q1157" s="193">
        <v>4</v>
      </c>
      <c r="R1157" s="20">
        <f t="shared" si="89"/>
        <v>0</v>
      </c>
      <c r="S1157" s="20">
        <f t="shared" si="90"/>
        <v>0</v>
      </c>
      <c r="T1157" s="20">
        <f t="shared" si="91"/>
        <v>0</v>
      </c>
      <c r="U1157" s="258"/>
      <c r="V1157" s="194"/>
      <c r="W1157" s="194"/>
      <c r="X1157" s="194"/>
      <c r="Y1157" s="194"/>
      <c r="Z1157" s="194"/>
      <c r="AA1157" s="194"/>
      <c r="AB1157" s="194"/>
      <c r="AC1157" s="194"/>
      <c r="AD1157" s="194"/>
      <c r="AE1157" s="194"/>
      <c r="AF1157" s="304"/>
      <c r="AG1157" s="304"/>
      <c r="AH1157" s="194"/>
      <c r="AI1157" s="194"/>
      <c r="AJ1157" s="304"/>
      <c r="AK1157" s="304"/>
      <c r="AL1157" s="194"/>
      <c r="AM1157" s="194"/>
      <c r="AN1157" s="194"/>
      <c r="AO1157" s="194"/>
      <c r="AP1157" s="194"/>
      <c r="AQ1157" s="194"/>
      <c r="AR1157" s="194"/>
      <c r="AS1157" s="194"/>
      <c r="AT1157" s="194"/>
      <c r="AU1157" s="194"/>
      <c r="AV1157" s="194"/>
      <c r="AW1157" s="194"/>
      <c r="AX1157" s="194"/>
      <c r="AY1157" s="194"/>
      <c r="AZ1157" s="194"/>
      <c r="BA1157" s="194"/>
      <c r="BB1157" s="194"/>
      <c r="BC1157" s="194"/>
      <c r="BD1157" s="194"/>
      <c r="BE1157" s="194"/>
      <c r="BF1157" s="194"/>
      <c r="BG1157" s="194"/>
      <c r="BH1157" s="194"/>
      <c r="BI1157" s="194"/>
      <c r="BJ1157" s="194"/>
      <c r="BK1157" s="194"/>
      <c r="BL1157" s="194"/>
      <c r="BM1157" s="194"/>
      <c r="BN1157" s="194"/>
      <c r="BO1157" s="194"/>
      <c r="BP1157" s="194"/>
      <c r="BQ1157" s="194"/>
      <c r="BR1157" s="194"/>
      <c r="BS1157" s="194"/>
      <c r="BT1157" s="194"/>
      <c r="BU1157" s="14"/>
      <c r="BV1157" s="14"/>
      <c r="BW1157" s="14"/>
      <c r="BX1157" s="14"/>
      <c r="BY1157" s="14"/>
      <c r="BZ1157" s="14"/>
      <c r="CA1157" s="14"/>
      <c r="CB1157" s="14"/>
    </row>
    <row r="1158" spans="1:80" ht="20.100000000000001" customHeight="1" x14ac:dyDescent="0.25">
      <c r="A1158" s="30">
        <v>25237</v>
      </c>
      <c r="B1158" s="29" t="s">
        <v>959</v>
      </c>
      <c r="C1158" s="29" t="s">
        <v>1500</v>
      </c>
      <c r="D1158" s="29"/>
      <c r="E1158" s="67" t="s">
        <v>208</v>
      </c>
      <c r="F1158" s="67" t="s">
        <v>945</v>
      </c>
      <c r="G1158" s="67">
        <v>120</v>
      </c>
      <c r="H1158" s="73">
        <v>4</v>
      </c>
      <c r="I1158" s="67" t="s">
        <v>461</v>
      </c>
      <c r="J1158" s="74"/>
      <c r="K1158" s="29" t="s">
        <v>940</v>
      </c>
      <c r="L1158" s="29" t="s">
        <v>347</v>
      </c>
      <c r="M1158" s="29"/>
      <c r="N1158" s="29" t="s">
        <v>1598</v>
      </c>
      <c r="O1158" s="29" t="str">
        <f t="shared" si="88"/>
        <v>CHOU FLEUR Boris F1</v>
      </c>
      <c r="P1158" s="55">
        <v>1158</v>
      </c>
      <c r="Q1158" s="55">
        <v>4</v>
      </c>
      <c r="R1158" s="20">
        <f t="shared" si="89"/>
        <v>0</v>
      </c>
      <c r="S1158" s="20">
        <f t="shared" si="90"/>
        <v>0</v>
      </c>
      <c r="T1158" s="20">
        <f t="shared" si="91"/>
        <v>0</v>
      </c>
      <c r="U1158" s="257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304"/>
      <c r="AG1158" s="304"/>
      <c r="AH1158" s="45"/>
      <c r="AI1158" s="45"/>
      <c r="AJ1158" s="304"/>
      <c r="AK1158" s="304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14"/>
      <c r="BV1158" s="14"/>
      <c r="BW1158" s="14"/>
      <c r="BX1158" s="14"/>
      <c r="BY1158" s="14"/>
      <c r="BZ1158" s="14"/>
      <c r="CA1158" s="14"/>
      <c r="CB1158" s="14"/>
    </row>
    <row r="1159" spans="1:80" ht="20.100000000000001" customHeight="1" x14ac:dyDescent="0.25">
      <c r="A1159" s="189">
        <v>25238</v>
      </c>
      <c r="B1159" s="186" t="s">
        <v>959</v>
      </c>
      <c r="C1159" s="186" t="s">
        <v>1500</v>
      </c>
      <c r="D1159" s="186"/>
      <c r="E1159" s="190" t="s">
        <v>208</v>
      </c>
      <c r="F1159" s="190" t="s">
        <v>946</v>
      </c>
      <c r="G1159" s="190">
        <v>240</v>
      </c>
      <c r="H1159" s="191">
        <v>4</v>
      </c>
      <c r="I1159" s="190" t="s">
        <v>461</v>
      </c>
      <c r="J1159" s="192"/>
      <c r="K1159" s="186" t="s">
        <v>940</v>
      </c>
      <c r="L1159" s="186" t="s">
        <v>347</v>
      </c>
      <c r="M1159" s="186"/>
      <c r="N1159" s="186" t="s">
        <v>1598</v>
      </c>
      <c r="O1159" s="186" t="str">
        <f t="shared" si="88"/>
        <v>CHOU FLEUR Boris F1</v>
      </c>
      <c r="P1159" s="193">
        <v>1159</v>
      </c>
      <c r="Q1159" s="193">
        <v>4</v>
      </c>
      <c r="R1159" s="20">
        <f t="shared" si="89"/>
        <v>0</v>
      </c>
      <c r="S1159" s="20">
        <f t="shared" si="90"/>
        <v>0</v>
      </c>
      <c r="T1159" s="20">
        <f t="shared" si="91"/>
        <v>0</v>
      </c>
      <c r="U1159" s="258"/>
      <c r="V1159" s="194"/>
      <c r="W1159" s="194"/>
      <c r="X1159" s="194"/>
      <c r="Y1159" s="194"/>
      <c r="Z1159" s="194"/>
      <c r="AA1159" s="194"/>
      <c r="AB1159" s="194"/>
      <c r="AC1159" s="194"/>
      <c r="AD1159" s="194"/>
      <c r="AE1159" s="194"/>
      <c r="AF1159" s="304"/>
      <c r="AG1159" s="304"/>
      <c r="AH1159" s="194"/>
      <c r="AI1159" s="194"/>
      <c r="AJ1159" s="304"/>
      <c r="AK1159" s="304"/>
      <c r="AL1159" s="194"/>
      <c r="AM1159" s="194"/>
      <c r="AN1159" s="194"/>
      <c r="AO1159" s="194"/>
      <c r="AP1159" s="194"/>
      <c r="AQ1159" s="194"/>
      <c r="AR1159" s="194"/>
      <c r="AS1159" s="194"/>
      <c r="AT1159" s="194"/>
      <c r="AU1159" s="194"/>
      <c r="AV1159" s="194"/>
      <c r="AW1159" s="194"/>
      <c r="AX1159" s="194"/>
      <c r="AY1159" s="194"/>
      <c r="AZ1159" s="194"/>
      <c r="BA1159" s="194"/>
      <c r="BB1159" s="194"/>
      <c r="BC1159" s="194"/>
      <c r="BD1159" s="194"/>
      <c r="BE1159" s="194"/>
      <c r="BF1159" s="194"/>
      <c r="BG1159" s="194"/>
      <c r="BH1159" s="194"/>
      <c r="BI1159" s="194"/>
      <c r="BJ1159" s="194"/>
      <c r="BK1159" s="194"/>
      <c r="BL1159" s="194"/>
      <c r="BM1159" s="194"/>
      <c r="BN1159" s="194"/>
      <c r="BO1159" s="194"/>
      <c r="BP1159" s="194"/>
      <c r="BQ1159" s="194"/>
      <c r="BR1159" s="194"/>
      <c r="BS1159" s="194"/>
      <c r="BT1159" s="194"/>
      <c r="BU1159" s="14"/>
      <c r="BV1159" s="14"/>
      <c r="BW1159" s="14"/>
      <c r="BX1159" s="14"/>
      <c r="BY1159" s="14"/>
      <c r="BZ1159" s="14"/>
      <c r="CA1159" s="14"/>
      <c r="CB1159" s="14"/>
    </row>
    <row r="1160" spans="1:80" ht="20.100000000000001" customHeight="1" x14ac:dyDescent="0.25">
      <c r="A1160" s="30">
        <v>25239</v>
      </c>
      <c r="B1160" s="29" t="s">
        <v>959</v>
      </c>
      <c r="C1160" s="29" t="s">
        <v>1501</v>
      </c>
      <c r="D1160" s="29"/>
      <c r="E1160" s="67" t="s">
        <v>208</v>
      </c>
      <c r="F1160" s="67" t="s">
        <v>945</v>
      </c>
      <c r="G1160" s="67">
        <v>120</v>
      </c>
      <c r="H1160" s="73">
        <v>4</v>
      </c>
      <c r="I1160" s="67" t="s">
        <v>461</v>
      </c>
      <c r="J1160" s="74"/>
      <c r="K1160" s="29" t="s">
        <v>940</v>
      </c>
      <c r="L1160" s="29" t="s">
        <v>347</v>
      </c>
      <c r="M1160" s="29"/>
      <c r="N1160" s="29" t="s">
        <v>1598</v>
      </c>
      <c r="O1160" s="29" t="str">
        <f t="shared" si="88"/>
        <v>CHOU FLEUR Cendis F1</v>
      </c>
      <c r="P1160" s="55">
        <v>1160</v>
      </c>
      <c r="Q1160" s="55">
        <v>4</v>
      </c>
      <c r="R1160" s="20">
        <f t="shared" si="89"/>
        <v>0</v>
      </c>
      <c r="S1160" s="20">
        <f t="shared" si="90"/>
        <v>0</v>
      </c>
      <c r="T1160" s="20">
        <f t="shared" si="91"/>
        <v>0</v>
      </c>
      <c r="U1160" s="257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304"/>
      <c r="AG1160" s="304"/>
      <c r="AH1160" s="45"/>
      <c r="AI1160" s="45"/>
      <c r="AJ1160" s="304"/>
      <c r="AK1160" s="304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  <c r="BD1160" s="45"/>
      <c r="BE1160" s="45"/>
      <c r="BF1160" s="45"/>
      <c r="BG1160" s="45"/>
      <c r="BH1160" s="45"/>
      <c r="BI1160" s="45"/>
      <c r="BJ1160" s="45"/>
      <c r="BK1160" s="45"/>
      <c r="BL1160" s="45"/>
      <c r="BM1160" s="45"/>
      <c r="BN1160" s="45"/>
      <c r="BO1160" s="45"/>
      <c r="BP1160" s="45"/>
      <c r="BQ1160" s="45"/>
      <c r="BR1160" s="45"/>
      <c r="BS1160" s="45"/>
      <c r="BT1160" s="45"/>
      <c r="BU1160" s="14"/>
      <c r="BV1160" s="14"/>
      <c r="BW1160" s="14"/>
      <c r="BX1160" s="14"/>
      <c r="BY1160" s="14"/>
      <c r="BZ1160" s="14"/>
      <c r="CA1160" s="14"/>
      <c r="CB1160" s="14"/>
    </row>
    <row r="1161" spans="1:80" ht="20.100000000000001" customHeight="1" x14ac:dyDescent="0.25">
      <c r="A1161" s="189">
        <v>25240</v>
      </c>
      <c r="B1161" s="186" t="s">
        <v>959</v>
      </c>
      <c r="C1161" s="186" t="s">
        <v>1501</v>
      </c>
      <c r="D1161" s="186"/>
      <c r="E1161" s="190" t="s">
        <v>208</v>
      </c>
      <c r="F1161" s="190" t="s">
        <v>946</v>
      </c>
      <c r="G1161" s="190">
        <v>240</v>
      </c>
      <c r="H1161" s="191">
        <v>4</v>
      </c>
      <c r="I1161" s="190" t="s">
        <v>461</v>
      </c>
      <c r="J1161" s="192"/>
      <c r="K1161" s="186" t="s">
        <v>940</v>
      </c>
      <c r="L1161" s="186" t="s">
        <v>347</v>
      </c>
      <c r="M1161" s="186"/>
      <c r="N1161" s="186" t="s">
        <v>1598</v>
      </c>
      <c r="O1161" s="186" t="str">
        <f t="shared" si="88"/>
        <v>CHOU FLEUR Cendis F1</v>
      </c>
      <c r="P1161" s="193">
        <v>1161</v>
      </c>
      <c r="Q1161" s="193">
        <v>4</v>
      </c>
      <c r="R1161" s="20">
        <f t="shared" si="89"/>
        <v>0</v>
      </c>
      <c r="S1161" s="20">
        <f t="shared" si="90"/>
        <v>0</v>
      </c>
      <c r="T1161" s="20">
        <f t="shared" si="91"/>
        <v>0</v>
      </c>
      <c r="U1161" s="258"/>
      <c r="V1161" s="194"/>
      <c r="W1161" s="194"/>
      <c r="X1161" s="194"/>
      <c r="Y1161" s="194"/>
      <c r="Z1161" s="194"/>
      <c r="AA1161" s="194"/>
      <c r="AB1161" s="194"/>
      <c r="AC1161" s="194"/>
      <c r="AD1161" s="194"/>
      <c r="AE1161" s="194"/>
      <c r="AF1161" s="304"/>
      <c r="AG1161" s="304"/>
      <c r="AH1161" s="194"/>
      <c r="AI1161" s="194"/>
      <c r="AJ1161" s="304"/>
      <c r="AK1161" s="304"/>
      <c r="AL1161" s="194"/>
      <c r="AM1161" s="194"/>
      <c r="AN1161" s="194"/>
      <c r="AO1161" s="194"/>
      <c r="AP1161" s="194"/>
      <c r="AQ1161" s="194"/>
      <c r="AR1161" s="194"/>
      <c r="AS1161" s="194"/>
      <c r="AT1161" s="194"/>
      <c r="AU1161" s="194"/>
      <c r="AV1161" s="194"/>
      <c r="AW1161" s="194"/>
      <c r="AX1161" s="194"/>
      <c r="AY1161" s="194"/>
      <c r="AZ1161" s="194"/>
      <c r="BA1161" s="194"/>
      <c r="BB1161" s="194"/>
      <c r="BC1161" s="194"/>
      <c r="BD1161" s="194"/>
      <c r="BE1161" s="194"/>
      <c r="BF1161" s="194"/>
      <c r="BG1161" s="194"/>
      <c r="BH1161" s="194"/>
      <c r="BI1161" s="194"/>
      <c r="BJ1161" s="194"/>
      <c r="BK1161" s="194"/>
      <c r="BL1161" s="194"/>
      <c r="BM1161" s="194"/>
      <c r="BN1161" s="194"/>
      <c r="BO1161" s="194"/>
      <c r="BP1161" s="194"/>
      <c r="BQ1161" s="194"/>
      <c r="BR1161" s="194"/>
      <c r="BS1161" s="194"/>
      <c r="BT1161" s="194"/>
      <c r="BU1161" s="14"/>
      <c r="BV1161" s="14"/>
      <c r="BW1161" s="14"/>
      <c r="BX1161" s="14"/>
      <c r="BY1161" s="14"/>
      <c r="BZ1161" s="14"/>
      <c r="CA1161" s="14"/>
      <c r="CB1161" s="14"/>
    </row>
    <row r="1162" spans="1:80" ht="20.100000000000001" customHeight="1" x14ac:dyDescent="0.25">
      <c r="A1162" s="30">
        <v>14694</v>
      </c>
      <c r="B1162" s="29" t="s">
        <v>960</v>
      </c>
      <c r="C1162" s="29" t="s">
        <v>1502</v>
      </c>
      <c r="D1162" s="29"/>
      <c r="E1162" s="67" t="s">
        <v>208</v>
      </c>
      <c r="F1162" s="67" t="s">
        <v>945</v>
      </c>
      <c r="G1162" s="67">
        <v>120</v>
      </c>
      <c r="H1162" s="73">
        <v>4</v>
      </c>
      <c r="I1162" s="67" t="s">
        <v>461</v>
      </c>
      <c r="J1162" s="74"/>
      <c r="K1162" s="29" t="s">
        <v>940</v>
      </c>
      <c r="L1162" s="29" t="s">
        <v>347</v>
      </c>
      <c r="M1162" s="29"/>
      <c r="N1162" s="29" t="s">
        <v>1598</v>
      </c>
      <c r="O1162" s="29" t="str">
        <f t="shared" si="88"/>
        <v>CHOU FLEUR ROMANESCO Gitano F1</v>
      </c>
      <c r="P1162" s="55">
        <v>1162</v>
      </c>
      <c r="Q1162" s="55">
        <v>4</v>
      </c>
      <c r="R1162" s="20">
        <f t="shared" si="89"/>
        <v>0</v>
      </c>
      <c r="S1162" s="20">
        <f t="shared" si="90"/>
        <v>0</v>
      </c>
      <c r="T1162" s="20">
        <f t="shared" si="91"/>
        <v>0</v>
      </c>
      <c r="U1162" s="257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304"/>
      <c r="AG1162" s="304"/>
      <c r="AH1162" s="45"/>
      <c r="AI1162" s="45"/>
      <c r="AJ1162" s="304"/>
      <c r="AK1162" s="304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  <c r="BD1162" s="45"/>
      <c r="BE1162" s="45"/>
      <c r="BF1162" s="45"/>
      <c r="BG1162" s="45"/>
      <c r="BH1162" s="45"/>
      <c r="BI1162" s="45"/>
      <c r="BJ1162" s="45"/>
      <c r="BK1162" s="45"/>
      <c r="BL1162" s="45"/>
      <c r="BM1162" s="45"/>
      <c r="BN1162" s="45"/>
      <c r="BO1162" s="45"/>
      <c r="BP1162" s="45"/>
      <c r="BQ1162" s="45"/>
      <c r="BR1162" s="45"/>
      <c r="BS1162" s="45"/>
      <c r="BT1162" s="45"/>
      <c r="BU1162" s="14"/>
      <c r="BV1162" s="14"/>
      <c r="BW1162" s="14"/>
      <c r="BX1162" s="14"/>
      <c r="BY1162" s="14"/>
      <c r="BZ1162" s="14"/>
      <c r="CA1162" s="14"/>
      <c r="CB1162" s="14"/>
    </row>
    <row r="1163" spans="1:80" ht="20.100000000000001" customHeight="1" x14ac:dyDescent="0.25">
      <c r="A1163" s="189">
        <v>13100</v>
      </c>
      <c r="B1163" s="186" t="s">
        <v>960</v>
      </c>
      <c r="C1163" s="186" t="s">
        <v>1502</v>
      </c>
      <c r="D1163" s="186"/>
      <c r="E1163" s="190" t="s">
        <v>208</v>
      </c>
      <c r="F1163" s="190" t="s">
        <v>946</v>
      </c>
      <c r="G1163" s="190">
        <v>240</v>
      </c>
      <c r="H1163" s="191">
        <v>4</v>
      </c>
      <c r="I1163" s="190" t="s">
        <v>461</v>
      </c>
      <c r="J1163" s="192"/>
      <c r="K1163" s="186" t="s">
        <v>940</v>
      </c>
      <c r="L1163" s="186" t="s">
        <v>347</v>
      </c>
      <c r="M1163" s="186"/>
      <c r="N1163" s="186" t="s">
        <v>1598</v>
      </c>
      <c r="O1163" s="186" t="str">
        <f t="shared" si="88"/>
        <v>CHOU FLEUR ROMANESCO Gitano F1</v>
      </c>
      <c r="P1163" s="193">
        <v>1163</v>
      </c>
      <c r="Q1163" s="193">
        <v>4</v>
      </c>
      <c r="R1163" s="20">
        <f t="shared" si="89"/>
        <v>0</v>
      </c>
      <c r="S1163" s="20">
        <f t="shared" si="90"/>
        <v>0</v>
      </c>
      <c r="T1163" s="20">
        <f t="shared" si="91"/>
        <v>0</v>
      </c>
      <c r="U1163" s="258"/>
      <c r="V1163" s="194"/>
      <c r="W1163" s="194"/>
      <c r="X1163" s="194"/>
      <c r="Y1163" s="194"/>
      <c r="Z1163" s="194"/>
      <c r="AA1163" s="194"/>
      <c r="AB1163" s="194"/>
      <c r="AC1163" s="194"/>
      <c r="AD1163" s="194"/>
      <c r="AE1163" s="194"/>
      <c r="AF1163" s="304"/>
      <c r="AG1163" s="304"/>
      <c r="AH1163" s="194"/>
      <c r="AI1163" s="194"/>
      <c r="AJ1163" s="304"/>
      <c r="AK1163" s="304"/>
      <c r="AL1163" s="194"/>
      <c r="AM1163" s="194"/>
      <c r="AN1163" s="194"/>
      <c r="AO1163" s="194"/>
      <c r="AP1163" s="194"/>
      <c r="AQ1163" s="194"/>
      <c r="AR1163" s="194"/>
      <c r="AS1163" s="194"/>
      <c r="AT1163" s="194"/>
      <c r="AU1163" s="194"/>
      <c r="AV1163" s="194"/>
      <c r="AW1163" s="194"/>
      <c r="AX1163" s="194"/>
      <c r="AY1163" s="194"/>
      <c r="AZ1163" s="194"/>
      <c r="BA1163" s="194"/>
      <c r="BB1163" s="194"/>
      <c r="BC1163" s="194"/>
      <c r="BD1163" s="194"/>
      <c r="BE1163" s="194"/>
      <c r="BF1163" s="194"/>
      <c r="BG1163" s="194"/>
      <c r="BH1163" s="194"/>
      <c r="BI1163" s="194"/>
      <c r="BJ1163" s="194"/>
      <c r="BK1163" s="194"/>
      <c r="BL1163" s="194"/>
      <c r="BM1163" s="194"/>
      <c r="BN1163" s="194"/>
      <c r="BO1163" s="194"/>
      <c r="BP1163" s="194"/>
      <c r="BQ1163" s="194"/>
      <c r="BR1163" s="194"/>
      <c r="BS1163" s="194"/>
      <c r="BT1163" s="194"/>
      <c r="BU1163" s="14"/>
      <c r="BV1163" s="14"/>
      <c r="BW1163" s="14"/>
      <c r="BX1163" s="14"/>
      <c r="BY1163" s="14"/>
      <c r="BZ1163" s="14"/>
      <c r="CA1163" s="14"/>
      <c r="CB1163" s="14"/>
    </row>
    <row r="1164" spans="1:80" ht="20.100000000000001" customHeight="1" x14ac:dyDescent="0.25">
      <c r="A1164" s="30">
        <v>12801</v>
      </c>
      <c r="B1164" s="29" t="s">
        <v>961</v>
      </c>
      <c r="C1164" s="29" t="s">
        <v>1503</v>
      </c>
      <c r="D1164" s="29"/>
      <c r="E1164" s="67" t="s">
        <v>208</v>
      </c>
      <c r="F1164" s="67" t="s">
        <v>945</v>
      </c>
      <c r="G1164" s="67">
        <v>120</v>
      </c>
      <c r="H1164" s="73">
        <v>4</v>
      </c>
      <c r="I1164" s="67" t="s">
        <v>439</v>
      </c>
      <c r="J1164" s="74"/>
      <c r="K1164" s="29" t="s">
        <v>940</v>
      </c>
      <c r="L1164" s="29" t="s">
        <v>347</v>
      </c>
      <c r="M1164" s="29"/>
      <c r="N1164" s="29" t="s">
        <v>1598</v>
      </c>
      <c r="O1164" s="29" t="str">
        <f t="shared" si="88"/>
        <v>CHOU ROUGE Redsky F1</v>
      </c>
      <c r="P1164" s="55">
        <v>1164</v>
      </c>
      <c r="Q1164" s="55">
        <v>4</v>
      </c>
      <c r="R1164" s="20">
        <f t="shared" si="89"/>
        <v>0</v>
      </c>
      <c r="S1164" s="20">
        <f t="shared" si="90"/>
        <v>0</v>
      </c>
      <c r="T1164" s="20">
        <f t="shared" si="91"/>
        <v>0</v>
      </c>
      <c r="U1164" s="257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304"/>
      <c r="AG1164" s="304"/>
      <c r="AH1164" s="45"/>
      <c r="AI1164" s="45"/>
      <c r="AJ1164" s="304"/>
      <c r="AK1164" s="304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  <c r="BD1164" s="45"/>
      <c r="BE1164" s="45"/>
      <c r="BF1164" s="45"/>
      <c r="BG1164" s="45"/>
      <c r="BH1164" s="45"/>
      <c r="BI1164" s="45"/>
      <c r="BJ1164" s="45"/>
      <c r="BK1164" s="45"/>
      <c r="BL1164" s="45"/>
      <c r="BM1164" s="45"/>
      <c r="BN1164" s="45"/>
      <c r="BO1164" s="45"/>
      <c r="BP1164" s="45"/>
      <c r="BQ1164" s="45"/>
      <c r="BR1164" s="45"/>
      <c r="BS1164" s="45"/>
      <c r="BT1164" s="45"/>
      <c r="BU1164" s="14"/>
      <c r="BV1164" s="14"/>
      <c r="BW1164" s="14"/>
      <c r="BX1164" s="14"/>
      <c r="BY1164" s="14"/>
      <c r="BZ1164" s="14"/>
      <c r="CA1164" s="14"/>
      <c r="CB1164" s="14"/>
    </row>
    <row r="1165" spans="1:80" ht="20.100000000000001" customHeight="1" x14ac:dyDescent="0.25">
      <c r="A1165" s="189">
        <v>12802</v>
      </c>
      <c r="B1165" s="186" t="s">
        <v>961</v>
      </c>
      <c r="C1165" s="186" t="s">
        <v>1503</v>
      </c>
      <c r="D1165" s="186"/>
      <c r="E1165" s="190" t="s">
        <v>208</v>
      </c>
      <c r="F1165" s="190" t="s">
        <v>946</v>
      </c>
      <c r="G1165" s="190">
        <v>240</v>
      </c>
      <c r="H1165" s="191">
        <v>4</v>
      </c>
      <c r="I1165" s="190" t="s">
        <v>439</v>
      </c>
      <c r="J1165" s="192"/>
      <c r="K1165" s="186" t="s">
        <v>940</v>
      </c>
      <c r="L1165" s="186" t="s">
        <v>347</v>
      </c>
      <c r="M1165" s="186"/>
      <c r="N1165" s="186" t="s">
        <v>1598</v>
      </c>
      <c r="O1165" s="186" t="str">
        <f t="shared" ref="O1165:O1228" si="92">_xlfn.CONCAT(B1165," ", C1165)</f>
        <v>CHOU ROUGE Redsky F1</v>
      </c>
      <c r="P1165" s="193">
        <v>1165</v>
      </c>
      <c r="Q1165" s="193">
        <v>4</v>
      </c>
      <c r="R1165" s="20">
        <f t="shared" si="89"/>
        <v>0</v>
      </c>
      <c r="S1165" s="20">
        <f t="shared" si="90"/>
        <v>0</v>
      </c>
      <c r="T1165" s="20">
        <f t="shared" si="91"/>
        <v>0</v>
      </c>
      <c r="U1165" s="258"/>
      <c r="V1165" s="194"/>
      <c r="W1165" s="194"/>
      <c r="X1165" s="194"/>
      <c r="Y1165" s="194"/>
      <c r="Z1165" s="194"/>
      <c r="AA1165" s="194"/>
      <c r="AB1165" s="194"/>
      <c r="AC1165" s="194"/>
      <c r="AD1165" s="194"/>
      <c r="AE1165" s="194"/>
      <c r="AF1165" s="304"/>
      <c r="AG1165" s="304"/>
      <c r="AH1165" s="194"/>
      <c r="AI1165" s="194"/>
      <c r="AJ1165" s="304"/>
      <c r="AK1165" s="304"/>
      <c r="AL1165" s="194"/>
      <c r="AM1165" s="194"/>
      <c r="AN1165" s="194"/>
      <c r="AO1165" s="194"/>
      <c r="AP1165" s="194"/>
      <c r="AQ1165" s="194"/>
      <c r="AR1165" s="194"/>
      <c r="AS1165" s="194"/>
      <c r="AT1165" s="194"/>
      <c r="AU1165" s="194"/>
      <c r="AV1165" s="194"/>
      <c r="AW1165" s="194"/>
      <c r="AX1165" s="194"/>
      <c r="AY1165" s="194"/>
      <c r="AZ1165" s="194"/>
      <c r="BA1165" s="194"/>
      <c r="BB1165" s="194"/>
      <c r="BC1165" s="194"/>
      <c r="BD1165" s="194"/>
      <c r="BE1165" s="194"/>
      <c r="BF1165" s="194"/>
      <c r="BG1165" s="194"/>
      <c r="BH1165" s="194"/>
      <c r="BI1165" s="194"/>
      <c r="BJ1165" s="194"/>
      <c r="BK1165" s="194"/>
      <c r="BL1165" s="194"/>
      <c r="BM1165" s="194"/>
      <c r="BN1165" s="194"/>
      <c r="BO1165" s="194"/>
      <c r="BP1165" s="194"/>
      <c r="BQ1165" s="194"/>
      <c r="BR1165" s="194"/>
      <c r="BS1165" s="194"/>
      <c r="BT1165" s="194"/>
      <c r="BU1165" s="14"/>
      <c r="BV1165" s="14"/>
      <c r="BW1165" s="14"/>
      <c r="BX1165" s="14"/>
      <c r="BY1165" s="14"/>
      <c r="BZ1165" s="14"/>
      <c r="CA1165" s="14"/>
      <c r="CB1165" s="14"/>
    </row>
    <row r="1166" spans="1:80" ht="20.100000000000001" customHeight="1" x14ac:dyDescent="0.25">
      <c r="A1166" s="23">
        <v>13659</v>
      </c>
      <c r="B1166" s="24" t="s">
        <v>962</v>
      </c>
      <c r="C1166" s="24" t="s">
        <v>963</v>
      </c>
      <c r="D1166" s="24"/>
      <c r="E1166" s="66" t="s">
        <v>120</v>
      </c>
      <c r="F1166" s="66" t="s">
        <v>121</v>
      </c>
      <c r="G1166" s="64">
        <v>30</v>
      </c>
      <c r="H1166" s="64">
        <v>5</v>
      </c>
      <c r="I1166" s="66" t="s">
        <v>122</v>
      </c>
      <c r="J1166" s="72"/>
      <c r="K1166" s="24" t="s">
        <v>940</v>
      </c>
      <c r="L1166" s="24" t="s">
        <v>347</v>
      </c>
      <c r="M1166" s="24"/>
      <c r="N1166" s="24" t="s">
        <v>125</v>
      </c>
      <c r="O1166" s="24" t="str">
        <f t="shared" si="92"/>
        <v>PEPINO POIRE MELON Solanum muricatum</v>
      </c>
      <c r="P1166" s="54">
        <v>1166</v>
      </c>
      <c r="Q1166" s="54">
        <v>5</v>
      </c>
      <c r="R1166" s="20">
        <f t="shared" si="89"/>
        <v>0</v>
      </c>
      <c r="S1166" s="20">
        <f t="shared" si="90"/>
        <v>0</v>
      </c>
      <c r="T1166" s="20">
        <f t="shared" si="91"/>
        <v>0</v>
      </c>
      <c r="U1166" s="241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304"/>
      <c r="AG1166" s="304"/>
      <c r="AH1166" s="44"/>
      <c r="AI1166" s="44"/>
      <c r="AJ1166" s="304"/>
      <c r="AK1166" s="30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14"/>
      <c r="BV1166" s="14"/>
      <c r="BW1166" s="14"/>
      <c r="BX1166" s="14"/>
      <c r="BY1166" s="14"/>
      <c r="BZ1166" s="14"/>
      <c r="CA1166" s="14"/>
      <c r="CB1166" s="14"/>
    </row>
    <row r="1167" spans="1:80" ht="20.100000000000001" customHeight="1" x14ac:dyDescent="0.25">
      <c r="A1167" s="125">
        <v>12804</v>
      </c>
      <c r="B1167" s="126" t="s">
        <v>964</v>
      </c>
      <c r="C1167" s="126" t="s">
        <v>965</v>
      </c>
      <c r="D1167" s="126"/>
      <c r="E1167" s="127" t="s">
        <v>120</v>
      </c>
      <c r="F1167" s="127" t="s">
        <v>121</v>
      </c>
      <c r="G1167" s="128">
        <v>30</v>
      </c>
      <c r="H1167" s="128">
        <v>6</v>
      </c>
      <c r="I1167" s="127" t="s">
        <v>131</v>
      </c>
      <c r="J1167" s="129">
        <v>2.8000000000000001E-2</v>
      </c>
      <c r="K1167" s="126" t="s">
        <v>940</v>
      </c>
      <c r="L1167" s="126" t="s">
        <v>136</v>
      </c>
      <c r="M1167" s="126"/>
      <c r="N1167" s="126" t="s">
        <v>125</v>
      </c>
      <c r="O1167" s="126" t="str">
        <f t="shared" si="92"/>
        <v>PHYSALIS PERUVIANA Goldvital®</v>
      </c>
      <c r="P1167" s="130">
        <v>1167</v>
      </c>
      <c r="Q1167" s="130">
        <v>6</v>
      </c>
      <c r="R1167" s="20">
        <f t="shared" si="89"/>
        <v>0</v>
      </c>
      <c r="S1167" s="20">
        <f t="shared" si="90"/>
        <v>0</v>
      </c>
      <c r="T1167" s="20">
        <f t="shared" si="91"/>
        <v>0</v>
      </c>
      <c r="U1167" s="242"/>
      <c r="V1167" s="158"/>
      <c r="W1167" s="158"/>
      <c r="X1167" s="158"/>
      <c r="Y1167" s="158"/>
      <c r="Z1167" s="158"/>
      <c r="AA1167" s="158"/>
      <c r="AB1167" s="158"/>
      <c r="AC1167" s="158"/>
      <c r="AD1167" s="158"/>
      <c r="AE1167" s="158"/>
      <c r="AF1167" s="304"/>
      <c r="AG1167" s="304"/>
      <c r="AH1167" s="158"/>
      <c r="AI1167" s="158"/>
      <c r="AJ1167" s="304"/>
      <c r="AK1167" s="304"/>
      <c r="AL1167" s="158"/>
      <c r="AM1167" s="158"/>
      <c r="AN1167" s="158"/>
      <c r="AO1167" s="158"/>
      <c r="AP1167" s="158"/>
      <c r="AQ1167" s="158"/>
      <c r="AR1167" s="158"/>
      <c r="AS1167" s="158"/>
      <c r="AT1167" s="158"/>
      <c r="AU1167" s="158"/>
      <c r="AV1167" s="158"/>
      <c r="AW1167" s="158"/>
      <c r="AX1167" s="158"/>
      <c r="AY1167" s="158"/>
      <c r="AZ1167" s="158"/>
      <c r="BA1167" s="158"/>
      <c r="BB1167" s="158"/>
      <c r="BC1167" s="158"/>
      <c r="BD1167" s="158"/>
      <c r="BE1167" s="158"/>
      <c r="BF1167" s="158"/>
      <c r="BG1167" s="158"/>
      <c r="BH1167" s="158"/>
      <c r="BI1167" s="158"/>
      <c r="BJ1167" s="158"/>
      <c r="BK1167" s="158"/>
      <c r="BL1167" s="158"/>
      <c r="BM1167" s="158"/>
      <c r="BN1167" s="158"/>
      <c r="BO1167" s="158"/>
      <c r="BP1167" s="158"/>
      <c r="BQ1167" s="158"/>
      <c r="BR1167" s="158"/>
      <c r="BS1167" s="158"/>
      <c r="BT1167" s="158"/>
      <c r="BU1167" s="14"/>
      <c r="BV1167" s="14"/>
      <c r="BW1167" s="14"/>
      <c r="BX1167" s="14"/>
      <c r="BY1167" s="14"/>
      <c r="BZ1167" s="14"/>
      <c r="CA1167" s="14"/>
      <c r="CB1167" s="14"/>
    </row>
    <row r="1168" spans="1:80" ht="20.100000000000001" customHeight="1" x14ac:dyDescent="0.25">
      <c r="A1168" s="30">
        <v>12559</v>
      </c>
      <c r="B1168" s="29" t="s">
        <v>966</v>
      </c>
      <c r="C1168" s="29" t="s">
        <v>1537</v>
      </c>
      <c r="D1168" s="29"/>
      <c r="E1168" s="67" t="s">
        <v>208</v>
      </c>
      <c r="F1168" s="67" t="s">
        <v>945</v>
      </c>
      <c r="G1168" s="67">
        <v>120</v>
      </c>
      <c r="H1168" s="73">
        <v>5</v>
      </c>
      <c r="I1168" s="67" t="s">
        <v>439</v>
      </c>
      <c r="J1168" s="74"/>
      <c r="K1168" s="29" t="s">
        <v>940</v>
      </c>
      <c r="L1168" s="29" t="s">
        <v>347</v>
      </c>
      <c r="M1168" s="29"/>
      <c r="N1168" s="29" t="s">
        <v>1598</v>
      </c>
      <c r="O1168" s="29" t="str">
        <f t="shared" si="92"/>
        <v>PIMENT De Cayenne</v>
      </c>
      <c r="P1168" s="55">
        <v>1168</v>
      </c>
      <c r="Q1168" s="55">
        <v>5</v>
      </c>
      <c r="R1168" s="20">
        <f t="shared" si="89"/>
        <v>0</v>
      </c>
      <c r="S1168" s="20">
        <f t="shared" si="90"/>
        <v>0</v>
      </c>
      <c r="T1168" s="20">
        <f t="shared" si="91"/>
        <v>0</v>
      </c>
      <c r="U1168" s="257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/>
      <c r="AF1168" s="304"/>
      <c r="AG1168" s="304"/>
      <c r="AH1168" s="45"/>
      <c r="AI1168" s="45"/>
      <c r="AJ1168" s="304"/>
      <c r="AK1168" s="304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  <c r="BA1168" s="45"/>
      <c r="BB1168" s="45"/>
      <c r="BC1168" s="45"/>
      <c r="BD1168" s="45"/>
      <c r="BE1168" s="45"/>
      <c r="BF1168" s="45"/>
      <c r="BG1168" s="45"/>
      <c r="BH1168" s="45"/>
      <c r="BI1168" s="45"/>
      <c r="BJ1168" s="45"/>
      <c r="BK1168" s="45"/>
      <c r="BL1168" s="45"/>
      <c r="BM1168" s="45"/>
      <c r="BN1168" s="45"/>
      <c r="BO1168" s="45"/>
      <c r="BP1168" s="45"/>
      <c r="BQ1168" s="45"/>
      <c r="BR1168" s="45"/>
      <c r="BS1168" s="45"/>
      <c r="BT1168" s="45"/>
      <c r="BU1168" s="14"/>
      <c r="BV1168" s="14"/>
      <c r="BW1168" s="14"/>
      <c r="BX1168" s="14"/>
      <c r="BY1168" s="14"/>
      <c r="BZ1168" s="14"/>
      <c r="CA1168" s="14"/>
      <c r="CB1168" s="14"/>
    </row>
    <row r="1169" spans="1:80" ht="20.100000000000001" customHeight="1" x14ac:dyDescent="0.25">
      <c r="A1169" s="189">
        <v>12235</v>
      </c>
      <c r="B1169" s="186" t="s">
        <v>966</v>
      </c>
      <c r="C1169" s="186" t="s">
        <v>1537</v>
      </c>
      <c r="D1169" s="186"/>
      <c r="E1169" s="190" t="s">
        <v>208</v>
      </c>
      <c r="F1169" s="190" t="s">
        <v>946</v>
      </c>
      <c r="G1169" s="190">
        <v>240</v>
      </c>
      <c r="H1169" s="191">
        <v>5</v>
      </c>
      <c r="I1169" s="190" t="s">
        <v>439</v>
      </c>
      <c r="J1169" s="192"/>
      <c r="K1169" s="186" t="s">
        <v>940</v>
      </c>
      <c r="L1169" s="186" t="s">
        <v>347</v>
      </c>
      <c r="M1169" s="186"/>
      <c r="N1169" s="186" t="s">
        <v>1598</v>
      </c>
      <c r="O1169" s="186" t="str">
        <f t="shared" si="92"/>
        <v>PIMENT De Cayenne</v>
      </c>
      <c r="P1169" s="193">
        <v>1169</v>
      </c>
      <c r="Q1169" s="193">
        <v>5</v>
      </c>
      <c r="R1169" s="20">
        <f t="shared" si="89"/>
        <v>0</v>
      </c>
      <c r="S1169" s="20">
        <f t="shared" si="90"/>
        <v>0</v>
      </c>
      <c r="T1169" s="20">
        <f t="shared" si="91"/>
        <v>0</v>
      </c>
      <c r="U1169" s="258"/>
      <c r="V1169" s="194"/>
      <c r="W1169" s="194"/>
      <c r="X1169" s="194"/>
      <c r="Y1169" s="194"/>
      <c r="Z1169" s="194"/>
      <c r="AA1169" s="194"/>
      <c r="AB1169" s="194"/>
      <c r="AC1169" s="194"/>
      <c r="AD1169" s="194"/>
      <c r="AE1169" s="194"/>
      <c r="AF1169" s="304"/>
      <c r="AG1169" s="304"/>
      <c r="AH1169" s="194"/>
      <c r="AI1169" s="194"/>
      <c r="AJ1169" s="304"/>
      <c r="AK1169" s="304"/>
      <c r="AL1169" s="194"/>
      <c r="AM1169" s="194"/>
      <c r="AN1169" s="194"/>
      <c r="AO1169" s="194"/>
      <c r="AP1169" s="194"/>
      <c r="AQ1169" s="194"/>
      <c r="AR1169" s="194"/>
      <c r="AS1169" s="194"/>
      <c r="AT1169" s="194"/>
      <c r="AU1169" s="194"/>
      <c r="AV1169" s="194"/>
      <c r="AW1169" s="194"/>
      <c r="AX1169" s="194"/>
      <c r="AY1169" s="194"/>
      <c r="AZ1169" s="194"/>
      <c r="BA1169" s="194"/>
      <c r="BB1169" s="194"/>
      <c r="BC1169" s="194"/>
      <c r="BD1169" s="194"/>
      <c r="BE1169" s="194"/>
      <c r="BF1169" s="194"/>
      <c r="BG1169" s="194"/>
      <c r="BH1169" s="194"/>
      <c r="BI1169" s="194"/>
      <c r="BJ1169" s="194"/>
      <c r="BK1169" s="194"/>
      <c r="BL1169" s="194"/>
      <c r="BM1169" s="194"/>
      <c r="BN1169" s="194"/>
      <c r="BO1169" s="194"/>
      <c r="BP1169" s="194"/>
      <c r="BQ1169" s="194"/>
      <c r="BR1169" s="194"/>
      <c r="BS1169" s="194"/>
      <c r="BT1169" s="194"/>
      <c r="BU1169" s="14"/>
      <c r="BV1169" s="14"/>
      <c r="BW1169" s="14"/>
      <c r="BX1169" s="14"/>
      <c r="BY1169" s="14"/>
      <c r="BZ1169" s="14"/>
      <c r="CA1169" s="14"/>
      <c r="CB1169" s="14"/>
    </row>
    <row r="1170" spans="1:80" ht="20.100000000000001" customHeight="1" x14ac:dyDescent="0.25">
      <c r="A1170" s="30">
        <v>12805</v>
      </c>
      <c r="B1170" s="29" t="s">
        <v>966</v>
      </c>
      <c r="C1170" s="29" t="s">
        <v>967</v>
      </c>
      <c r="D1170" s="29"/>
      <c r="E1170" s="67" t="s">
        <v>208</v>
      </c>
      <c r="F1170" s="67" t="s">
        <v>945</v>
      </c>
      <c r="G1170" s="67">
        <v>120</v>
      </c>
      <c r="H1170" s="73">
        <v>5</v>
      </c>
      <c r="I1170" s="67" t="s">
        <v>553</v>
      </c>
      <c r="J1170" s="74"/>
      <c r="K1170" s="29" t="s">
        <v>940</v>
      </c>
      <c r="L1170" s="29" t="s">
        <v>347</v>
      </c>
      <c r="M1170" s="29"/>
      <c r="N1170" s="29" t="s">
        <v>1598</v>
      </c>
      <c r="O1170" s="29" t="str">
        <f t="shared" si="92"/>
        <v>PIMENT Gorria</v>
      </c>
      <c r="P1170" s="55">
        <v>1170</v>
      </c>
      <c r="Q1170" s="55">
        <v>5</v>
      </c>
      <c r="R1170" s="20">
        <f t="shared" si="89"/>
        <v>0</v>
      </c>
      <c r="S1170" s="20">
        <f t="shared" si="90"/>
        <v>0</v>
      </c>
      <c r="T1170" s="20">
        <f t="shared" si="91"/>
        <v>0</v>
      </c>
      <c r="U1170" s="257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/>
      <c r="AF1170" s="304"/>
      <c r="AG1170" s="304"/>
      <c r="AH1170" s="45"/>
      <c r="AI1170" s="45"/>
      <c r="AJ1170" s="304"/>
      <c r="AK1170" s="304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  <c r="BA1170" s="45"/>
      <c r="BB1170" s="45"/>
      <c r="BC1170" s="45"/>
      <c r="BD1170" s="45"/>
      <c r="BE1170" s="45"/>
      <c r="BF1170" s="45"/>
      <c r="BG1170" s="45"/>
      <c r="BH1170" s="45"/>
      <c r="BI1170" s="45"/>
      <c r="BJ1170" s="45"/>
      <c r="BK1170" s="45"/>
      <c r="BL1170" s="45"/>
      <c r="BM1170" s="45"/>
      <c r="BN1170" s="45"/>
      <c r="BO1170" s="45"/>
      <c r="BP1170" s="45"/>
      <c r="BQ1170" s="45"/>
      <c r="BR1170" s="45"/>
      <c r="BS1170" s="45"/>
      <c r="BT1170" s="45"/>
      <c r="BU1170" s="14"/>
      <c r="BV1170" s="14"/>
      <c r="BW1170" s="14"/>
      <c r="BX1170" s="14"/>
      <c r="BY1170" s="14"/>
      <c r="BZ1170" s="14"/>
      <c r="CA1170" s="14"/>
      <c r="CB1170" s="14"/>
    </row>
    <row r="1171" spans="1:80" ht="20.100000000000001" customHeight="1" x14ac:dyDescent="0.25">
      <c r="A1171" s="189">
        <v>12806</v>
      </c>
      <c r="B1171" s="186" t="s">
        <v>966</v>
      </c>
      <c r="C1171" s="186" t="s">
        <v>967</v>
      </c>
      <c r="D1171" s="186"/>
      <c r="E1171" s="190" t="s">
        <v>208</v>
      </c>
      <c r="F1171" s="190" t="s">
        <v>946</v>
      </c>
      <c r="G1171" s="190">
        <v>240</v>
      </c>
      <c r="H1171" s="191">
        <v>5</v>
      </c>
      <c r="I1171" s="190" t="s">
        <v>553</v>
      </c>
      <c r="J1171" s="192"/>
      <c r="K1171" s="186" t="s">
        <v>940</v>
      </c>
      <c r="L1171" s="186" t="s">
        <v>347</v>
      </c>
      <c r="M1171" s="186"/>
      <c r="N1171" s="186" t="s">
        <v>1598</v>
      </c>
      <c r="O1171" s="186" t="str">
        <f t="shared" si="92"/>
        <v>PIMENT Gorria</v>
      </c>
      <c r="P1171" s="193">
        <v>1171</v>
      </c>
      <c r="Q1171" s="193">
        <v>5</v>
      </c>
      <c r="R1171" s="20">
        <f t="shared" si="89"/>
        <v>0</v>
      </c>
      <c r="S1171" s="20">
        <f t="shared" si="90"/>
        <v>0</v>
      </c>
      <c r="T1171" s="20">
        <f t="shared" si="91"/>
        <v>0</v>
      </c>
      <c r="U1171" s="258"/>
      <c r="V1171" s="194"/>
      <c r="W1171" s="194"/>
      <c r="X1171" s="194"/>
      <c r="Y1171" s="194"/>
      <c r="Z1171" s="194"/>
      <c r="AA1171" s="194"/>
      <c r="AB1171" s="194"/>
      <c r="AC1171" s="194"/>
      <c r="AD1171" s="194"/>
      <c r="AE1171" s="194"/>
      <c r="AF1171" s="304"/>
      <c r="AG1171" s="304"/>
      <c r="AH1171" s="194"/>
      <c r="AI1171" s="194"/>
      <c r="AJ1171" s="304"/>
      <c r="AK1171" s="304"/>
      <c r="AL1171" s="194"/>
      <c r="AM1171" s="194"/>
      <c r="AN1171" s="194"/>
      <c r="AO1171" s="194"/>
      <c r="AP1171" s="194"/>
      <c r="AQ1171" s="194"/>
      <c r="AR1171" s="194"/>
      <c r="AS1171" s="194"/>
      <c r="AT1171" s="194"/>
      <c r="AU1171" s="194"/>
      <c r="AV1171" s="194"/>
      <c r="AW1171" s="194"/>
      <c r="AX1171" s="194"/>
      <c r="AY1171" s="194"/>
      <c r="AZ1171" s="194"/>
      <c r="BA1171" s="194"/>
      <c r="BB1171" s="194"/>
      <c r="BC1171" s="194"/>
      <c r="BD1171" s="194"/>
      <c r="BE1171" s="194"/>
      <c r="BF1171" s="194"/>
      <c r="BG1171" s="194"/>
      <c r="BH1171" s="194"/>
      <c r="BI1171" s="194"/>
      <c r="BJ1171" s="194"/>
      <c r="BK1171" s="194"/>
      <c r="BL1171" s="194"/>
      <c r="BM1171" s="194"/>
      <c r="BN1171" s="194"/>
      <c r="BO1171" s="194"/>
      <c r="BP1171" s="194"/>
      <c r="BQ1171" s="194"/>
      <c r="BR1171" s="194"/>
      <c r="BS1171" s="194"/>
      <c r="BT1171" s="194"/>
      <c r="BU1171" s="14"/>
      <c r="BV1171" s="14"/>
      <c r="BW1171" s="14"/>
      <c r="BX1171" s="14"/>
      <c r="BY1171" s="14"/>
      <c r="BZ1171" s="14"/>
      <c r="CA1171" s="14"/>
      <c r="CB1171" s="14"/>
    </row>
    <row r="1172" spans="1:80" ht="20.100000000000001" customHeight="1" x14ac:dyDescent="0.25">
      <c r="A1172" s="30">
        <v>15474</v>
      </c>
      <c r="B1172" s="29" t="s">
        <v>968</v>
      </c>
      <c r="C1172" s="29" t="s">
        <v>969</v>
      </c>
      <c r="D1172" s="29"/>
      <c r="E1172" s="67" t="s">
        <v>208</v>
      </c>
      <c r="F1172" s="67" t="s">
        <v>945</v>
      </c>
      <c r="G1172" s="67">
        <v>120</v>
      </c>
      <c r="H1172" s="73">
        <v>5</v>
      </c>
      <c r="I1172" s="67" t="s">
        <v>439</v>
      </c>
      <c r="J1172" s="74"/>
      <c r="K1172" s="29" t="s">
        <v>940</v>
      </c>
      <c r="L1172" s="29" t="s">
        <v>347</v>
      </c>
      <c r="M1172" s="29"/>
      <c r="N1172" s="29" t="s">
        <v>1598</v>
      </c>
      <c r="O1172" s="29" t="str">
        <f t="shared" si="92"/>
        <v>POIREE VERTE Berac</v>
      </c>
      <c r="P1172" s="55">
        <v>1172</v>
      </c>
      <c r="Q1172" s="55">
        <v>5</v>
      </c>
      <c r="R1172" s="20">
        <f t="shared" ref="R1172:R1235" si="93">IF(INT(S1172)*10=S1172*10,,"ERREUR")</f>
        <v>0</v>
      </c>
      <c r="S1172" s="20">
        <f t="shared" ref="S1172:S1235" si="94">T1172/G1172</f>
        <v>0</v>
      </c>
      <c r="T1172" s="20">
        <f t="shared" ref="T1172:T1235" si="95">SUM(U1172:BT1172)</f>
        <v>0</v>
      </c>
      <c r="U1172" s="257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304"/>
      <c r="AG1172" s="304"/>
      <c r="AH1172" s="45"/>
      <c r="AI1172" s="45"/>
      <c r="AJ1172" s="304"/>
      <c r="AK1172" s="304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  <c r="BD1172" s="45"/>
      <c r="BE1172" s="45"/>
      <c r="BF1172" s="45"/>
      <c r="BG1172" s="45"/>
      <c r="BH1172" s="45"/>
      <c r="BI1172" s="45"/>
      <c r="BJ1172" s="45"/>
      <c r="BK1172" s="45"/>
      <c r="BL1172" s="45"/>
      <c r="BM1172" s="45"/>
      <c r="BN1172" s="45"/>
      <c r="BO1172" s="45"/>
      <c r="BP1172" s="45"/>
      <c r="BQ1172" s="45"/>
      <c r="BR1172" s="45"/>
      <c r="BS1172" s="45"/>
      <c r="BT1172" s="45"/>
      <c r="BU1172" s="14"/>
      <c r="BV1172" s="14"/>
      <c r="BW1172" s="14"/>
      <c r="BX1172" s="14"/>
      <c r="BY1172" s="14"/>
      <c r="BZ1172" s="14"/>
      <c r="CA1172" s="14"/>
      <c r="CB1172" s="14"/>
    </row>
    <row r="1173" spans="1:80" ht="20.100000000000001" customHeight="1" x14ac:dyDescent="0.25">
      <c r="A1173" s="189">
        <v>15475</v>
      </c>
      <c r="B1173" s="186" t="s">
        <v>968</v>
      </c>
      <c r="C1173" s="186" t="s">
        <v>969</v>
      </c>
      <c r="D1173" s="186"/>
      <c r="E1173" s="190" t="s">
        <v>208</v>
      </c>
      <c r="F1173" s="190" t="s">
        <v>946</v>
      </c>
      <c r="G1173" s="190">
        <v>240</v>
      </c>
      <c r="H1173" s="191">
        <v>5</v>
      </c>
      <c r="I1173" s="190" t="s">
        <v>439</v>
      </c>
      <c r="J1173" s="192"/>
      <c r="K1173" s="186" t="s">
        <v>940</v>
      </c>
      <c r="L1173" s="186" t="s">
        <v>347</v>
      </c>
      <c r="M1173" s="186"/>
      <c r="N1173" s="186" t="s">
        <v>1598</v>
      </c>
      <c r="O1173" s="186" t="str">
        <f t="shared" si="92"/>
        <v>POIREE VERTE Berac</v>
      </c>
      <c r="P1173" s="193">
        <v>1173</v>
      </c>
      <c r="Q1173" s="193">
        <v>5</v>
      </c>
      <c r="R1173" s="20">
        <f t="shared" si="93"/>
        <v>0</v>
      </c>
      <c r="S1173" s="20">
        <f t="shared" si="94"/>
        <v>0</v>
      </c>
      <c r="T1173" s="20">
        <f t="shared" si="95"/>
        <v>0</v>
      </c>
      <c r="U1173" s="258"/>
      <c r="V1173" s="194"/>
      <c r="W1173" s="194"/>
      <c r="X1173" s="194"/>
      <c r="Y1173" s="194"/>
      <c r="Z1173" s="194"/>
      <c r="AA1173" s="194"/>
      <c r="AB1173" s="194"/>
      <c r="AC1173" s="194"/>
      <c r="AD1173" s="194"/>
      <c r="AE1173" s="194"/>
      <c r="AF1173" s="304"/>
      <c r="AG1173" s="304"/>
      <c r="AH1173" s="194"/>
      <c r="AI1173" s="194"/>
      <c r="AJ1173" s="304"/>
      <c r="AK1173" s="304"/>
      <c r="AL1173" s="194"/>
      <c r="AM1173" s="194"/>
      <c r="AN1173" s="194"/>
      <c r="AO1173" s="194"/>
      <c r="AP1173" s="194"/>
      <c r="AQ1173" s="194"/>
      <c r="AR1173" s="194"/>
      <c r="AS1173" s="194"/>
      <c r="AT1173" s="194"/>
      <c r="AU1173" s="194"/>
      <c r="AV1173" s="194"/>
      <c r="AW1173" s="194"/>
      <c r="AX1173" s="194"/>
      <c r="AY1173" s="194"/>
      <c r="AZ1173" s="194"/>
      <c r="BA1173" s="194"/>
      <c r="BB1173" s="194"/>
      <c r="BC1173" s="194"/>
      <c r="BD1173" s="194"/>
      <c r="BE1173" s="194"/>
      <c r="BF1173" s="194"/>
      <c r="BG1173" s="194"/>
      <c r="BH1173" s="194"/>
      <c r="BI1173" s="194"/>
      <c r="BJ1173" s="194"/>
      <c r="BK1173" s="194"/>
      <c r="BL1173" s="194"/>
      <c r="BM1173" s="194"/>
      <c r="BN1173" s="194"/>
      <c r="BO1173" s="194"/>
      <c r="BP1173" s="194"/>
      <c r="BQ1173" s="194"/>
      <c r="BR1173" s="194"/>
      <c r="BS1173" s="194"/>
      <c r="BT1173" s="194"/>
      <c r="BU1173" s="14"/>
      <c r="BV1173" s="14"/>
      <c r="BW1173" s="14"/>
      <c r="BX1173" s="14"/>
      <c r="BY1173" s="14"/>
      <c r="BZ1173" s="14"/>
      <c r="CA1173" s="14"/>
      <c r="CB1173" s="14"/>
    </row>
    <row r="1174" spans="1:80" ht="20.100000000000001" customHeight="1" x14ac:dyDescent="0.25">
      <c r="A1174" s="30">
        <v>26841</v>
      </c>
      <c r="B1174" s="29" t="s">
        <v>935</v>
      </c>
      <c r="C1174" s="29" t="s">
        <v>1539</v>
      </c>
      <c r="D1174" s="29"/>
      <c r="E1174" s="67" t="s">
        <v>208</v>
      </c>
      <c r="F1174" s="67" t="s">
        <v>945</v>
      </c>
      <c r="G1174" s="73">
        <v>120</v>
      </c>
      <c r="H1174" s="73">
        <v>5</v>
      </c>
      <c r="I1174" s="67" t="s">
        <v>319</v>
      </c>
      <c r="J1174" s="74"/>
      <c r="K1174" s="29" t="s">
        <v>940</v>
      </c>
      <c r="L1174" s="29" t="s">
        <v>347</v>
      </c>
      <c r="M1174" s="29" t="s">
        <v>137</v>
      </c>
      <c r="N1174" s="29" t="s">
        <v>1598</v>
      </c>
      <c r="O1174" s="29" t="str">
        <f t="shared" si="92"/>
        <v>POIVRON Chouca F1</v>
      </c>
      <c r="P1174" s="55">
        <v>1174</v>
      </c>
      <c r="Q1174" s="55">
        <v>5</v>
      </c>
      <c r="R1174" s="20">
        <f t="shared" si="93"/>
        <v>0</v>
      </c>
      <c r="S1174" s="20">
        <f t="shared" si="94"/>
        <v>0</v>
      </c>
      <c r="T1174" s="20">
        <f t="shared" si="95"/>
        <v>0</v>
      </c>
      <c r="U1174" s="257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304"/>
      <c r="AG1174" s="304"/>
      <c r="AH1174" s="45"/>
      <c r="AI1174" s="45"/>
      <c r="AJ1174" s="304"/>
      <c r="AK1174" s="304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  <c r="BD1174" s="45"/>
      <c r="BE1174" s="45"/>
      <c r="BF1174" s="45"/>
      <c r="BG1174" s="45"/>
      <c r="BH1174" s="45"/>
      <c r="BI1174" s="45"/>
      <c r="BJ1174" s="45"/>
      <c r="BK1174" s="45"/>
      <c r="BL1174" s="45"/>
      <c r="BM1174" s="45"/>
      <c r="BN1174" s="45"/>
      <c r="BO1174" s="45"/>
      <c r="BP1174" s="45"/>
      <c r="BQ1174" s="45"/>
      <c r="BR1174" s="45"/>
      <c r="BS1174" s="45"/>
      <c r="BT1174" s="45"/>
      <c r="BU1174" s="14"/>
      <c r="BV1174" s="14"/>
      <c r="BW1174" s="14"/>
      <c r="BX1174" s="14"/>
      <c r="BY1174" s="14"/>
      <c r="BZ1174" s="14"/>
      <c r="CA1174" s="14"/>
      <c r="CB1174" s="14"/>
    </row>
    <row r="1175" spans="1:80" ht="20.100000000000001" customHeight="1" x14ac:dyDescent="0.25">
      <c r="A1175" s="189">
        <v>26842</v>
      </c>
      <c r="B1175" s="186" t="s">
        <v>935</v>
      </c>
      <c r="C1175" s="186" t="s">
        <v>1539</v>
      </c>
      <c r="D1175" s="186"/>
      <c r="E1175" s="190" t="s">
        <v>208</v>
      </c>
      <c r="F1175" s="190" t="s">
        <v>946</v>
      </c>
      <c r="G1175" s="191">
        <v>240</v>
      </c>
      <c r="H1175" s="191">
        <v>5</v>
      </c>
      <c r="I1175" s="190" t="s">
        <v>319</v>
      </c>
      <c r="J1175" s="192"/>
      <c r="K1175" s="186" t="s">
        <v>940</v>
      </c>
      <c r="L1175" s="186" t="s">
        <v>347</v>
      </c>
      <c r="M1175" s="186" t="s">
        <v>137</v>
      </c>
      <c r="N1175" s="186" t="s">
        <v>1598</v>
      </c>
      <c r="O1175" s="186" t="str">
        <f t="shared" si="92"/>
        <v>POIVRON Chouca F1</v>
      </c>
      <c r="P1175" s="193">
        <v>1175</v>
      </c>
      <c r="Q1175" s="193">
        <v>5</v>
      </c>
      <c r="R1175" s="20">
        <f t="shared" si="93"/>
        <v>0</v>
      </c>
      <c r="S1175" s="20">
        <f t="shared" si="94"/>
        <v>0</v>
      </c>
      <c r="T1175" s="20">
        <f t="shared" si="95"/>
        <v>0</v>
      </c>
      <c r="U1175" s="258"/>
      <c r="V1175" s="194"/>
      <c r="W1175" s="194"/>
      <c r="X1175" s="194"/>
      <c r="Y1175" s="194"/>
      <c r="Z1175" s="194"/>
      <c r="AA1175" s="194"/>
      <c r="AB1175" s="194"/>
      <c r="AC1175" s="194"/>
      <c r="AD1175" s="194"/>
      <c r="AE1175" s="194"/>
      <c r="AF1175" s="304"/>
      <c r="AG1175" s="304"/>
      <c r="AH1175" s="194"/>
      <c r="AI1175" s="194"/>
      <c r="AJ1175" s="304"/>
      <c r="AK1175" s="304"/>
      <c r="AL1175" s="194"/>
      <c r="AM1175" s="194"/>
      <c r="AN1175" s="194"/>
      <c r="AO1175" s="194"/>
      <c r="AP1175" s="194"/>
      <c r="AQ1175" s="194"/>
      <c r="AR1175" s="194"/>
      <c r="AS1175" s="194"/>
      <c r="AT1175" s="194"/>
      <c r="AU1175" s="194"/>
      <c r="AV1175" s="194"/>
      <c r="AW1175" s="194"/>
      <c r="AX1175" s="194"/>
      <c r="AY1175" s="194"/>
      <c r="AZ1175" s="194"/>
      <c r="BA1175" s="194"/>
      <c r="BB1175" s="194"/>
      <c r="BC1175" s="194"/>
      <c r="BD1175" s="194"/>
      <c r="BE1175" s="194"/>
      <c r="BF1175" s="194"/>
      <c r="BG1175" s="194"/>
      <c r="BH1175" s="194"/>
      <c r="BI1175" s="194"/>
      <c r="BJ1175" s="194"/>
      <c r="BK1175" s="194"/>
      <c r="BL1175" s="194"/>
      <c r="BM1175" s="194"/>
      <c r="BN1175" s="194"/>
      <c r="BO1175" s="194"/>
      <c r="BP1175" s="194"/>
      <c r="BQ1175" s="194"/>
      <c r="BR1175" s="194"/>
      <c r="BS1175" s="194"/>
      <c r="BT1175" s="194"/>
      <c r="BU1175" s="14"/>
      <c r="BV1175" s="14"/>
      <c r="BW1175" s="14"/>
      <c r="BX1175" s="14"/>
      <c r="BY1175" s="14"/>
      <c r="BZ1175" s="14"/>
      <c r="CA1175" s="14"/>
      <c r="CB1175" s="14"/>
    </row>
    <row r="1176" spans="1:80" ht="20.100000000000001" customHeight="1" x14ac:dyDescent="0.25">
      <c r="A1176" s="30">
        <v>12560</v>
      </c>
      <c r="B1176" s="29" t="s">
        <v>935</v>
      </c>
      <c r="C1176" s="29" t="s">
        <v>1538</v>
      </c>
      <c r="D1176" s="29"/>
      <c r="E1176" s="67" t="s">
        <v>208</v>
      </c>
      <c r="F1176" s="67" t="s">
        <v>945</v>
      </c>
      <c r="G1176" s="67">
        <v>120</v>
      </c>
      <c r="H1176" s="73">
        <v>5</v>
      </c>
      <c r="I1176" s="67" t="s">
        <v>439</v>
      </c>
      <c r="J1176" s="74"/>
      <c r="K1176" s="29" t="s">
        <v>940</v>
      </c>
      <c r="L1176" s="29" t="s">
        <v>347</v>
      </c>
      <c r="M1176" s="29"/>
      <c r="N1176" s="29" t="s">
        <v>1598</v>
      </c>
      <c r="O1176" s="29" t="str">
        <f t="shared" si="92"/>
        <v>POIVRON Doux Très Long des Landes</v>
      </c>
      <c r="P1176" s="55">
        <v>1176</v>
      </c>
      <c r="Q1176" s="55">
        <v>5</v>
      </c>
      <c r="R1176" s="20">
        <f t="shared" si="93"/>
        <v>0</v>
      </c>
      <c r="S1176" s="20">
        <f t="shared" si="94"/>
        <v>0</v>
      </c>
      <c r="T1176" s="20">
        <f t="shared" si="95"/>
        <v>0</v>
      </c>
      <c r="U1176" s="257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304"/>
      <c r="AG1176" s="304"/>
      <c r="AH1176" s="45"/>
      <c r="AI1176" s="45"/>
      <c r="AJ1176" s="304"/>
      <c r="AK1176" s="304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5"/>
      <c r="BT1176" s="45"/>
      <c r="BU1176" s="14"/>
      <c r="BV1176" s="14"/>
      <c r="BW1176" s="14"/>
      <c r="BX1176" s="14"/>
      <c r="BY1176" s="14"/>
      <c r="BZ1176" s="14"/>
      <c r="CA1176" s="14"/>
      <c r="CB1176" s="14"/>
    </row>
    <row r="1177" spans="1:80" ht="20.100000000000001" customHeight="1" x14ac:dyDescent="0.25">
      <c r="A1177" s="189">
        <v>12234</v>
      </c>
      <c r="B1177" s="186" t="s">
        <v>935</v>
      </c>
      <c r="C1177" s="186" t="s">
        <v>1538</v>
      </c>
      <c r="D1177" s="186"/>
      <c r="E1177" s="190" t="s">
        <v>208</v>
      </c>
      <c r="F1177" s="190" t="s">
        <v>946</v>
      </c>
      <c r="G1177" s="190">
        <v>240</v>
      </c>
      <c r="H1177" s="191">
        <v>5</v>
      </c>
      <c r="I1177" s="190" t="s">
        <v>439</v>
      </c>
      <c r="J1177" s="192"/>
      <c r="K1177" s="186" t="s">
        <v>940</v>
      </c>
      <c r="L1177" s="186" t="s">
        <v>347</v>
      </c>
      <c r="M1177" s="186"/>
      <c r="N1177" s="186" t="s">
        <v>1598</v>
      </c>
      <c r="O1177" s="186" t="str">
        <f t="shared" si="92"/>
        <v>POIVRON Doux Très Long des Landes</v>
      </c>
      <c r="P1177" s="193">
        <v>1177</v>
      </c>
      <c r="Q1177" s="193">
        <v>5</v>
      </c>
      <c r="R1177" s="20">
        <f t="shared" si="93"/>
        <v>0</v>
      </c>
      <c r="S1177" s="20">
        <f t="shared" si="94"/>
        <v>0</v>
      </c>
      <c r="T1177" s="20">
        <f t="shared" si="95"/>
        <v>0</v>
      </c>
      <c r="U1177" s="258"/>
      <c r="V1177" s="194"/>
      <c r="W1177" s="194"/>
      <c r="X1177" s="194"/>
      <c r="Y1177" s="194"/>
      <c r="Z1177" s="194"/>
      <c r="AA1177" s="194"/>
      <c r="AB1177" s="194"/>
      <c r="AC1177" s="194"/>
      <c r="AD1177" s="194"/>
      <c r="AE1177" s="194"/>
      <c r="AF1177" s="304"/>
      <c r="AG1177" s="304"/>
      <c r="AH1177" s="194"/>
      <c r="AI1177" s="194"/>
      <c r="AJ1177" s="304"/>
      <c r="AK1177" s="304"/>
      <c r="AL1177" s="194"/>
      <c r="AM1177" s="194"/>
      <c r="AN1177" s="194"/>
      <c r="AO1177" s="194"/>
      <c r="AP1177" s="194"/>
      <c r="AQ1177" s="194"/>
      <c r="AR1177" s="194"/>
      <c r="AS1177" s="194"/>
      <c r="AT1177" s="194"/>
      <c r="AU1177" s="194"/>
      <c r="AV1177" s="194"/>
      <c r="AW1177" s="194"/>
      <c r="AX1177" s="194"/>
      <c r="AY1177" s="194"/>
      <c r="AZ1177" s="194"/>
      <c r="BA1177" s="194"/>
      <c r="BB1177" s="194"/>
      <c r="BC1177" s="194"/>
      <c r="BD1177" s="194"/>
      <c r="BE1177" s="194"/>
      <c r="BF1177" s="194"/>
      <c r="BG1177" s="194"/>
      <c r="BH1177" s="194"/>
      <c r="BI1177" s="194"/>
      <c r="BJ1177" s="194"/>
      <c r="BK1177" s="194"/>
      <c r="BL1177" s="194"/>
      <c r="BM1177" s="194"/>
      <c r="BN1177" s="194"/>
      <c r="BO1177" s="194"/>
      <c r="BP1177" s="194"/>
      <c r="BQ1177" s="194"/>
      <c r="BR1177" s="194"/>
      <c r="BS1177" s="194"/>
      <c r="BT1177" s="194"/>
      <c r="BU1177" s="14"/>
      <c r="BV1177" s="14"/>
      <c r="BW1177" s="14"/>
      <c r="BX1177" s="14"/>
      <c r="BY1177" s="14"/>
      <c r="BZ1177" s="14"/>
      <c r="CA1177" s="14"/>
      <c r="CB1177" s="14"/>
    </row>
    <row r="1178" spans="1:80" ht="20.100000000000001" customHeight="1" x14ac:dyDescent="0.25">
      <c r="A1178" s="30">
        <v>15476</v>
      </c>
      <c r="B1178" s="29" t="s">
        <v>935</v>
      </c>
      <c r="C1178" s="29" t="s">
        <v>1504</v>
      </c>
      <c r="D1178" s="29"/>
      <c r="E1178" s="67" t="s">
        <v>208</v>
      </c>
      <c r="F1178" s="67" t="s">
        <v>945</v>
      </c>
      <c r="G1178" s="67">
        <v>120</v>
      </c>
      <c r="H1178" s="73">
        <v>5</v>
      </c>
      <c r="I1178" s="67" t="s">
        <v>553</v>
      </c>
      <c r="J1178" s="74"/>
      <c r="K1178" s="29" t="s">
        <v>940</v>
      </c>
      <c r="L1178" s="29" t="s">
        <v>347</v>
      </c>
      <c r="M1178" s="29"/>
      <c r="N1178" s="29" t="s">
        <v>1598</v>
      </c>
      <c r="O1178" s="29" t="str">
        <f t="shared" si="92"/>
        <v>POIVRON Gourmet F1</v>
      </c>
      <c r="P1178" s="55">
        <v>1178</v>
      </c>
      <c r="Q1178" s="55">
        <v>5</v>
      </c>
      <c r="R1178" s="20">
        <f t="shared" si="93"/>
        <v>0</v>
      </c>
      <c r="S1178" s="20">
        <f t="shared" si="94"/>
        <v>0</v>
      </c>
      <c r="T1178" s="20">
        <f t="shared" si="95"/>
        <v>0</v>
      </c>
      <c r="U1178" s="257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304"/>
      <c r="AG1178" s="304"/>
      <c r="AH1178" s="45"/>
      <c r="AI1178" s="45"/>
      <c r="AJ1178" s="304"/>
      <c r="AK1178" s="304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5"/>
      <c r="BT1178" s="45"/>
      <c r="BU1178" s="14"/>
      <c r="BV1178" s="14"/>
      <c r="BW1178" s="14"/>
      <c r="BX1178" s="14"/>
      <c r="BY1178" s="14"/>
      <c r="BZ1178" s="14"/>
      <c r="CA1178" s="14"/>
      <c r="CB1178" s="14"/>
    </row>
    <row r="1179" spans="1:80" ht="20.100000000000001" customHeight="1" x14ac:dyDescent="0.25">
      <c r="A1179" s="189">
        <v>15477</v>
      </c>
      <c r="B1179" s="186" t="s">
        <v>935</v>
      </c>
      <c r="C1179" s="186" t="s">
        <v>1504</v>
      </c>
      <c r="D1179" s="186"/>
      <c r="E1179" s="190" t="s">
        <v>208</v>
      </c>
      <c r="F1179" s="190" t="s">
        <v>946</v>
      </c>
      <c r="G1179" s="190">
        <v>240</v>
      </c>
      <c r="H1179" s="191">
        <v>5</v>
      </c>
      <c r="I1179" s="190" t="s">
        <v>553</v>
      </c>
      <c r="J1179" s="192"/>
      <c r="K1179" s="186" t="s">
        <v>940</v>
      </c>
      <c r="L1179" s="186" t="s">
        <v>347</v>
      </c>
      <c r="M1179" s="186"/>
      <c r="N1179" s="186" t="s">
        <v>1598</v>
      </c>
      <c r="O1179" s="186" t="str">
        <f t="shared" si="92"/>
        <v>POIVRON Gourmet F1</v>
      </c>
      <c r="P1179" s="193">
        <v>1179</v>
      </c>
      <c r="Q1179" s="193">
        <v>5</v>
      </c>
      <c r="R1179" s="20">
        <f t="shared" si="93"/>
        <v>0</v>
      </c>
      <c r="S1179" s="20">
        <f t="shared" si="94"/>
        <v>0</v>
      </c>
      <c r="T1179" s="20">
        <f t="shared" si="95"/>
        <v>0</v>
      </c>
      <c r="U1179" s="258"/>
      <c r="V1179" s="194"/>
      <c r="W1179" s="194"/>
      <c r="X1179" s="194"/>
      <c r="Y1179" s="194"/>
      <c r="Z1179" s="194"/>
      <c r="AA1179" s="194"/>
      <c r="AB1179" s="194"/>
      <c r="AC1179" s="194"/>
      <c r="AD1179" s="194"/>
      <c r="AE1179" s="194"/>
      <c r="AF1179" s="304"/>
      <c r="AG1179" s="304"/>
      <c r="AH1179" s="194"/>
      <c r="AI1179" s="194"/>
      <c r="AJ1179" s="304"/>
      <c r="AK1179" s="304"/>
      <c r="AL1179" s="194"/>
      <c r="AM1179" s="194"/>
      <c r="AN1179" s="194"/>
      <c r="AO1179" s="194"/>
      <c r="AP1179" s="194"/>
      <c r="AQ1179" s="194"/>
      <c r="AR1179" s="194"/>
      <c r="AS1179" s="194"/>
      <c r="AT1179" s="194"/>
      <c r="AU1179" s="194"/>
      <c r="AV1179" s="194"/>
      <c r="AW1179" s="194"/>
      <c r="AX1179" s="194"/>
      <c r="AY1179" s="194"/>
      <c r="AZ1179" s="194"/>
      <c r="BA1179" s="194"/>
      <c r="BB1179" s="194"/>
      <c r="BC1179" s="194"/>
      <c r="BD1179" s="194"/>
      <c r="BE1179" s="194"/>
      <c r="BF1179" s="194"/>
      <c r="BG1179" s="194"/>
      <c r="BH1179" s="194"/>
      <c r="BI1179" s="194"/>
      <c r="BJ1179" s="194"/>
      <c r="BK1179" s="194"/>
      <c r="BL1179" s="194"/>
      <c r="BM1179" s="194"/>
      <c r="BN1179" s="194"/>
      <c r="BO1179" s="194"/>
      <c r="BP1179" s="194"/>
      <c r="BQ1179" s="194"/>
      <c r="BR1179" s="194"/>
      <c r="BS1179" s="194"/>
      <c r="BT1179" s="194"/>
      <c r="BU1179" s="14"/>
      <c r="BV1179" s="14"/>
      <c r="BW1179" s="14"/>
      <c r="BX1179" s="14"/>
      <c r="BY1179" s="14"/>
      <c r="BZ1179" s="14"/>
      <c r="CA1179" s="14"/>
      <c r="CB1179" s="14"/>
    </row>
    <row r="1180" spans="1:80" ht="20.100000000000001" customHeight="1" x14ac:dyDescent="0.25">
      <c r="A1180" s="30">
        <v>12561</v>
      </c>
      <c r="B1180" s="29" t="s">
        <v>935</v>
      </c>
      <c r="C1180" s="29" t="s">
        <v>1505</v>
      </c>
      <c r="D1180" s="29"/>
      <c r="E1180" s="67" t="s">
        <v>208</v>
      </c>
      <c r="F1180" s="67" t="s">
        <v>945</v>
      </c>
      <c r="G1180" s="67">
        <v>120</v>
      </c>
      <c r="H1180" s="73">
        <v>5</v>
      </c>
      <c r="I1180" s="67" t="s">
        <v>439</v>
      </c>
      <c r="J1180" s="74"/>
      <c r="K1180" s="29" t="s">
        <v>940</v>
      </c>
      <c r="L1180" s="29" t="s">
        <v>347</v>
      </c>
      <c r="M1180" s="29"/>
      <c r="N1180" s="29" t="s">
        <v>1598</v>
      </c>
      <c r="O1180" s="29" t="str">
        <f t="shared" si="92"/>
        <v>POIVRON Lamuyo F1</v>
      </c>
      <c r="P1180" s="55">
        <v>1180</v>
      </c>
      <c r="Q1180" s="55">
        <v>5</v>
      </c>
      <c r="R1180" s="20">
        <f t="shared" si="93"/>
        <v>0</v>
      </c>
      <c r="S1180" s="20">
        <f t="shared" si="94"/>
        <v>0</v>
      </c>
      <c r="T1180" s="20">
        <f t="shared" si="95"/>
        <v>0</v>
      </c>
      <c r="U1180" s="257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304"/>
      <c r="AG1180" s="304"/>
      <c r="AH1180" s="45"/>
      <c r="AI1180" s="45"/>
      <c r="AJ1180" s="304"/>
      <c r="AK1180" s="304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  <c r="BD1180" s="45"/>
      <c r="BE1180" s="45"/>
      <c r="BF1180" s="45"/>
      <c r="BG1180" s="45"/>
      <c r="BH1180" s="45"/>
      <c r="BI1180" s="45"/>
      <c r="BJ1180" s="45"/>
      <c r="BK1180" s="45"/>
      <c r="BL1180" s="45"/>
      <c r="BM1180" s="45"/>
      <c r="BN1180" s="45"/>
      <c r="BO1180" s="45"/>
      <c r="BP1180" s="45"/>
      <c r="BQ1180" s="45"/>
      <c r="BR1180" s="45"/>
      <c r="BS1180" s="45"/>
      <c r="BT1180" s="45"/>
      <c r="BU1180" s="14"/>
      <c r="BV1180" s="14"/>
      <c r="BW1180" s="14"/>
      <c r="BX1180" s="14"/>
      <c r="BY1180" s="14"/>
      <c r="BZ1180" s="14"/>
      <c r="CA1180" s="14"/>
      <c r="CB1180" s="14"/>
    </row>
    <row r="1181" spans="1:80" ht="20.100000000000001" customHeight="1" x14ac:dyDescent="0.25">
      <c r="A1181" s="189">
        <v>12233</v>
      </c>
      <c r="B1181" s="186" t="s">
        <v>935</v>
      </c>
      <c r="C1181" s="186" t="s">
        <v>1505</v>
      </c>
      <c r="D1181" s="186"/>
      <c r="E1181" s="190" t="s">
        <v>208</v>
      </c>
      <c r="F1181" s="190" t="s">
        <v>946</v>
      </c>
      <c r="G1181" s="190">
        <v>240</v>
      </c>
      <c r="H1181" s="191">
        <v>5</v>
      </c>
      <c r="I1181" s="190" t="s">
        <v>439</v>
      </c>
      <c r="J1181" s="192"/>
      <c r="K1181" s="186" t="s">
        <v>940</v>
      </c>
      <c r="L1181" s="186" t="s">
        <v>347</v>
      </c>
      <c r="M1181" s="186"/>
      <c r="N1181" s="186" t="s">
        <v>1598</v>
      </c>
      <c r="O1181" s="186" t="str">
        <f t="shared" si="92"/>
        <v>POIVRON Lamuyo F1</v>
      </c>
      <c r="P1181" s="193">
        <v>1181</v>
      </c>
      <c r="Q1181" s="193">
        <v>5</v>
      </c>
      <c r="R1181" s="20">
        <f t="shared" si="93"/>
        <v>0</v>
      </c>
      <c r="S1181" s="20">
        <f t="shared" si="94"/>
        <v>0</v>
      </c>
      <c r="T1181" s="20">
        <f t="shared" si="95"/>
        <v>0</v>
      </c>
      <c r="U1181" s="258"/>
      <c r="V1181" s="194"/>
      <c r="W1181" s="194"/>
      <c r="X1181" s="194"/>
      <c r="Y1181" s="194"/>
      <c r="Z1181" s="194"/>
      <c r="AA1181" s="194"/>
      <c r="AB1181" s="194"/>
      <c r="AC1181" s="194"/>
      <c r="AD1181" s="194"/>
      <c r="AE1181" s="194"/>
      <c r="AF1181" s="304"/>
      <c r="AG1181" s="304"/>
      <c r="AH1181" s="194"/>
      <c r="AI1181" s="194"/>
      <c r="AJ1181" s="304"/>
      <c r="AK1181" s="304"/>
      <c r="AL1181" s="194"/>
      <c r="AM1181" s="194"/>
      <c r="AN1181" s="194"/>
      <c r="AO1181" s="194"/>
      <c r="AP1181" s="194"/>
      <c r="AQ1181" s="194"/>
      <c r="AR1181" s="194"/>
      <c r="AS1181" s="194"/>
      <c r="AT1181" s="194"/>
      <c r="AU1181" s="194"/>
      <c r="AV1181" s="194"/>
      <c r="AW1181" s="194"/>
      <c r="AX1181" s="194"/>
      <c r="AY1181" s="194"/>
      <c r="AZ1181" s="194"/>
      <c r="BA1181" s="194"/>
      <c r="BB1181" s="194"/>
      <c r="BC1181" s="194"/>
      <c r="BD1181" s="194"/>
      <c r="BE1181" s="194"/>
      <c r="BF1181" s="194"/>
      <c r="BG1181" s="194"/>
      <c r="BH1181" s="194"/>
      <c r="BI1181" s="194"/>
      <c r="BJ1181" s="194"/>
      <c r="BK1181" s="194"/>
      <c r="BL1181" s="194"/>
      <c r="BM1181" s="194"/>
      <c r="BN1181" s="194"/>
      <c r="BO1181" s="194"/>
      <c r="BP1181" s="194"/>
      <c r="BQ1181" s="194"/>
      <c r="BR1181" s="194"/>
      <c r="BS1181" s="194"/>
      <c r="BT1181" s="194"/>
      <c r="BU1181" s="14"/>
      <c r="BV1181" s="14"/>
      <c r="BW1181" s="14"/>
      <c r="BX1181" s="14"/>
      <c r="BY1181" s="14"/>
      <c r="BZ1181" s="14"/>
      <c r="CA1181" s="14"/>
      <c r="CB1181" s="14"/>
    </row>
    <row r="1182" spans="1:80" ht="20.100000000000001" customHeight="1" x14ac:dyDescent="0.25">
      <c r="A1182" s="30">
        <v>13168</v>
      </c>
      <c r="B1182" s="29" t="s">
        <v>935</v>
      </c>
      <c r="C1182" s="29" t="s">
        <v>1506</v>
      </c>
      <c r="D1182" s="29"/>
      <c r="E1182" s="67" t="s">
        <v>208</v>
      </c>
      <c r="F1182" s="67" t="s">
        <v>945</v>
      </c>
      <c r="G1182" s="67">
        <v>120</v>
      </c>
      <c r="H1182" s="73">
        <v>5</v>
      </c>
      <c r="I1182" s="67" t="s">
        <v>319</v>
      </c>
      <c r="J1182" s="74"/>
      <c r="K1182" s="29" t="s">
        <v>940</v>
      </c>
      <c r="L1182" s="29" t="s">
        <v>347</v>
      </c>
      <c r="M1182" s="29"/>
      <c r="N1182" s="29" t="s">
        <v>1598</v>
      </c>
      <c r="O1182" s="29" t="str">
        <f t="shared" si="92"/>
        <v>POIVRON Lipari F1</v>
      </c>
      <c r="P1182" s="55">
        <v>1182</v>
      </c>
      <c r="Q1182" s="55">
        <v>5</v>
      </c>
      <c r="R1182" s="20">
        <f t="shared" si="93"/>
        <v>0</v>
      </c>
      <c r="S1182" s="20">
        <f t="shared" si="94"/>
        <v>0</v>
      </c>
      <c r="T1182" s="20">
        <f t="shared" si="95"/>
        <v>0</v>
      </c>
      <c r="U1182" s="257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304"/>
      <c r="AG1182" s="304"/>
      <c r="AH1182" s="45"/>
      <c r="AI1182" s="45"/>
      <c r="AJ1182" s="304"/>
      <c r="AK1182" s="304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  <c r="BS1182" s="45"/>
      <c r="BT1182" s="45"/>
      <c r="BU1182" s="14"/>
      <c r="BV1182" s="14"/>
      <c r="BW1182" s="14"/>
      <c r="BX1182" s="14"/>
      <c r="BY1182" s="14"/>
      <c r="BZ1182" s="14"/>
      <c r="CA1182" s="14"/>
      <c r="CB1182" s="14"/>
    </row>
    <row r="1183" spans="1:80" ht="20.100000000000001" customHeight="1" x14ac:dyDescent="0.25">
      <c r="A1183" s="189">
        <v>13080</v>
      </c>
      <c r="B1183" s="186" t="s">
        <v>935</v>
      </c>
      <c r="C1183" s="186" t="s">
        <v>1506</v>
      </c>
      <c r="D1183" s="186"/>
      <c r="E1183" s="190" t="s">
        <v>208</v>
      </c>
      <c r="F1183" s="190" t="s">
        <v>946</v>
      </c>
      <c r="G1183" s="190">
        <v>240</v>
      </c>
      <c r="H1183" s="191">
        <v>5</v>
      </c>
      <c r="I1183" s="190" t="s">
        <v>319</v>
      </c>
      <c r="J1183" s="192"/>
      <c r="K1183" s="186" t="s">
        <v>940</v>
      </c>
      <c r="L1183" s="186" t="s">
        <v>347</v>
      </c>
      <c r="M1183" s="186"/>
      <c r="N1183" s="186" t="s">
        <v>1598</v>
      </c>
      <c r="O1183" s="186" t="str">
        <f t="shared" si="92"/>
        <v>POIVRON Lipari F1</v>
      </c>
      <c r="P1183" s="193">
        <v>1183</v>
      </c>
      <c r="Q1183" s="193">
        <v>5</v>
      </c>
      <c r="R1183" s="20">
        <f t="shared" si="93"/>
        <v>0</v>
      </c>
      <c r="S1183" s="20">
        <f t="shared" si="94"/>
        <v>0</v>
      </c>
      <c r="T1183" s="20">
        <f t="shared" si="95"/>
        <v>0</v>
      </c>
      <c r="U1183" s="258"/>
      <c r="V1183" s="194"/>
      <c r="W1183" s="194"/>
      <c r="X1183" s="194"/>
      <c r="Y1183" s="194"/>
      <c r="Z1183" s="194"/>
      <c r="AA1183" s="194"/>
      <c r="AB1183" s="194"/>
      <c r="AC1183" s="194"/>
      <c r="AD1183" s="194"/>
      <c r="AE1183" s="194"/>
      <c r="AF1183" s="304"/>
      <c r="AG1183" s="304"/>
      <c r="AH1183" s="194"/>
      <c r="AI1183" s="194"/>
      <c r="AJ1183" s="304"/>
      <c r="AK1183" s="304"/>
      <c r="AL1183" s="194"/>
      <c r="AM1183" s="194"/>
      <c r="AN1183" s="194"/>
      <c r="AO1183" s="194"/>
      <c r="AP1183" s="194"/>
      <c r="AQ1183" s="194"/>
      <c r="AR1183" s="194"/>
      <c r="AS1183" s="194"/>
      <c r="AT1183" s="194"/>
      <c r="AU1183" s="194"/>
      <c r="AV1183" s="194"/>
      <c r="AW1183" s="194"/>
      <c r="AX1183" s="194"/>
      <c r="AY1183" s="194"/>
      <c r="AZ1183" s="194"/>
      <c r="BA1183" s="194"/>
      <c r="BB1183" s="194"/>
      <c r="BC1183" s="194"/>
      <c r="BD1183" s="194"/>
      <c r="BE1183" s="194"/>
      <c r="BF1183" s="194"/>
      <c r="BG1183" s="194"/>
      <c r="BH1183" s="194"/>
      <c r="BI1183" s="194"/>
      <c r="BJ1183" s="194"/>
      <c r="BK1183" s="194"/>
      <c r="BL1183" s="194"/>
      <c r="BM1183" s="194"/>
      <c r="BN1183" s="194"/>
      <c r="BO1183" s="194"/>
      <c r="BP1183" s="194"/>
      <c r="BQ1183" s="194"/>
      <c r="BR1183" s="194"/>
      <c r="BS1183" s="194"/>
      <c r="BT1183" s="194"/>
      <c r="BU1183" s="14"/>
      <c r="BV1183" s="14"/>
      <c r="BW1183" s="14"/>
      <c r="BX1183" s="14"/>
      <c r="BY1183" s="14"/>
      <c r="BZ1183" s="14"/>
      <c r="CA1183" s="14"/>
      <c r="CB1183" s="14"/>
    </row>
    <row r="1184" spans="1:80" ht="20.100000000000001" customHeight="1" x14ac:dyDescent="0.25">
      <c r="A1184" s="30">
        <v>12562</v>
      </c>
      <c r="B1184" s="29" t="s">
        <v>935</v>
      </c>
      <c r="C1184" s="29" t="s">
        <v>1507</v>
      </c>
      <c r="D1184" s="29"/>
      <c r="E1184" s="67" t="s">
        <v>208</v>
      </c>
      <c r="F1184" s="67" t="s">
        <v>945</v>
      </c>
      <c r="G1184" s="67">
        <v>120</v>
      </c>
      <c r="H1184" s="73">
        <v>5</v>
      </c>
      <c r="I1184" s="67" t="s">
        <v>553</v>
      </c>
      <c r="J1184" s="74"/>
      <c r="K1184" s="29" t="s">
        <v>940</v>
      </c>
      <c r="L1184" s="29" t="s">
        <v>347</v>
      </c>
      <c r="M1184" s="29"/>
      <c r="N1184" s="29" t="s">
        <v>1598</v>
      </c>
      <c r="O1184" s="29" t="str">
        <f t="shared" si="92"/>
        <v>POIVRON Valdor F1</v>
      </c>
      <c r="P1184" s="55">
        <v>1184</v>
      </c>
      <c r="Q1184" s="55">
        <v>5</v>
      </c>
      <c r="R1184" s="20">
        <f t="shared" si="93"/>
        <v>0</v>
      </c>
      <c r="S1184" s="20">
        <f t="shared" si="94"/>
        <v>0</v>
      </c>
      <c r="T1184" s="20">
        <f t="shared" si="95"/>
        <v>0</v>
      </c>
      <c r="U1184" s="257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304"/>
      <c r="AG1184" s="304"/>
      <c r="AH1184" s="45"/>
      <c r="AI1184" s="45"/>
      <c r="AJ1184" s="304"/>
      <c r="AK1184" s="304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14"/>
      <c r="BV1184" s="14"/>
      <c r="BW1184" s="14"/>
      <c r="BX1184" s="14"/>
      <c r="BY1184" s="14"/>
      <c r="BZ1184" s="14"/>
      <c r="CA1184" s="14"/>
      <c r="CB1184" s="14"/>
    </row>
    <row r="1185" spans="1:80" ht="20.100000000000001" customHeight="1" x14ac:dyDescent="0.25">
      <c r="A1185" s="189">
        <v>12358</v>
      </c>
      <c r="B1185" s="186" t="s">
        <v>935</v>
      </c>
      <c r="C1185" s="186" t="s">
        <v>1507</v>
      </c>
      <c r="D1185" s="186"/>
      <c r="E1185" s="190" t="s">
        <v>208</v>
      </c>
      <c r="F1185" s="190" t="s">
        <v>946</v>
      </c>
      <c r="G1185" s="190">
        <v>240</v>
      </c>
      <c r="H1185" s="191">
        <v>5</v>
      </c>
      <c r="I1185" s="190" t="s">
        <v>553</v>
      </c>
      <c r="J1185" s="192"/>
      <c r="K1185" s="186" t="s">
        <v>940</v>
      </c>
      <c r="L1185" s="186" t="s">
        <v>347</v>
      </c>
      <c r="M1185" s="186"/>
      <c r="N1185" s="186" t="s">
        <v>1598</v>
      </c>
      <c r="O1185" s="186" t="str">
        <f t="shared" si="92"/>
        <v>POIVRON Valdor F1</v>
      </c>
      <c r="P1185" s="193">
        <v>1185</v>
      </c>
      <c r="Q1185" s="193">
        <v>5</v>
      </c>
      <c r="R1185" s="20">
        <f t="shared" si="93"/>
        <v>0</v>
      </c>
      <c r="S1185" s="20">
        <f t="shared" si="94"/>
        <v>0</v>
      </c>
      <c r="T1185" s="20">
        <f t="shared" si="95"/>
        <v>0</v>
      </c>
      <c r="U1185" s="258"/>
      <c r="V1185" s="194"/>
      <c r="W1185" s="194"/>
      <c r="X1185" s="194"/>
      <c r="Y1185" s="194"/>
      <c r="Z1185" s="194"/>
      <c r="AA1185" s="194"/>
      <c r="AB1185" s="194"/>
      <c r="AC1185" s="194"/>
      <c r="AD1185" s="194"/>
      <c r="AE1185" s="194"/>
      <c r="AF1185" s="304"/>
      <c r="AG1185" s="304"/>
      <c r="AH1185" s="194"/>
      <c r="AI1185" s="194"/>
      <c r="AJ1185" s="304"/>
      <c r="AK1185" s="304"/>
      <c r="AL1185" s="194"/>
      <c r="AM1185" s="194"/>
      <c r="AN1185" s="194"/>
      <c r="AO1185" s="194"/>
      <c r="AP1185" s="194"/>
      <c r="AQ1185" s="194"/>
      <c r="AR1185" s="194"/>
      <c r="AS1185" s="194"/>
      <c r="AT1185" s="194"/>
      <c r="AU1185" s="194"/>
      <c r="AV1185" s="194"/>
      <c r="AW1185" s="194"/>
      <c r="AX1185" s="194"/>
      <c r="AY1185" s="194"/>
      <c r="AZ1185" s="194"/>
      <c r="BA1185" s="194"/>
      <c r="BB1185" s="194"/>
      <c r="BC1185" s="194"/>
      <c r="BD1185" s="194"/>
      <c r="BE1185" s="194"/>
      <c r="BF1185" s="194"/>
      <c r="BG1185" s="194"/>
      <c r="BH1185" s="194"/>
      <c r="BI1185" s="194"/>
      <c r="BJ1185" s="194"/>
      <c r="BK1185" s="194"/>
      <c r="BL1185" s="194"/>
      <c r="BM1185" s="194"/>
      <c r="BN1185" s="194"/>
      <c r="BO1185" s="194"/>
      <c r="BP1185" s="194"/>
      <c r="BQ1185" s="194"/>
      <c r="BR1185" s="194"/>
      <c r="BS1185" s="194"/>
      <c r="BT1185" s="194"/>
      <c r="BU1185" s="14"/>
      <c r="BV1185" s="14"/>
      <c r="BW1185" s="14"/>
      <c r="BX1185" s="14"/>
      <c r="BY1185" s="14"/>
      <c r="BZ1185" s="14"/>
      <c r="CA1185" s="14"/>
      <c r="CB1185" s="14"/>
    </row>
    <row r="1186" spans="1:80" ht="20.100000000000001" customHeight="1" x14ac:dyDescent="0.25">
      <c r="A1186" s="30">
        <v>15028</v>
      </c>
      <c r="B1186" s="29" t="s">
        <v>936</v>
      </c>
      <c r="C1186" s="29" t="s">
        <v>1540</v>
      </c>
      <c r="D1186" s="29"/>
      <c r="E1186" s="67" t="s">
        <v>208</v>
      </c>
      <c r="F1186" s="67" t="s">
        <v>945</v>
      </c>
      <c r="G1186" s="73">
        <v>120</v>
      </c>
      <c r="H1186" s="73">
        <v>5</v>
      </c>
      <c r="I1186" s="67" t="s">
        <v>553</v>
      </c>
      <c r="J1186" s="74"/>
      <c r="K1186" s="29" t="s">
        <v>940</v>
      </c>
      <c r="L1186" s="29" t="s">
        <v>347</v>
      </c>
      <c r="M1186" s="29" t="s">
        <v>137</v>
      </c>
      <c r="N1186" s="29" t="s">
        <v>1598</v>
      </c>
      <c r="O1186" s="29" t="str">
        <f t="shared" si="92"/>
        <v>TOMATE TERRASSE ET BALCON Crokini F1</v>
      </c>
      <c r="P1186" s="55">
        <v>1186</v>
      </c>
      <c r="Q1186" s="55">
        <v>5</v>
      </c>
      <c r="R1186" s="20">
        <f t="shared" si="93"/>
        <v>0</v>
      </c>
      <c r="S1186" s="20">
        <f t="shared" si="94"/>
        <v>0</v>
      </c>
      <c r="T1186" s="20">
        <f t="shared" si="95"/>
        <v>0</v>
      </c>
      <c r="U1186" s="257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304"/>
      <c r="AG1186" s="304"/>
      <c r="AH1186" s="45"/>
      <c r="AI1186" s="45"/>
      <c r="AJ1186" s="304"/>
      <c r="AK1186" s="304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14"/>
      <c r="BV1186" s="14"/>
      <c r="BW1186" s="14"/>
      <c r="BX1186" s="14"/>
      <c r="BY1186" s="14"/>
      <c r="BZ1186" s="14"/>
      <c r="CA1186" s="14"/>
      <c r="CB1186" s="14"/>
    </row>
    <row r="1187" spans="1:80" ht="20.100000000000001" customHeight="1" x14ac:dyDescent="0.25">
      <c r="A1187" s="189">
        <v>14194</v>
      </c>
      <c r="B1187" s="186" t="s">
        <v>936</v>
      </c>
      <c r="C1187" s="186" t="s">
        <v>1540</v>
      </c>
      <c r="D1187" s="186"/>
      <c r="E1187" s="190" t="s">
        <v>208</v>
      </c>
      <c r="F1187" s="190" t="s">
        <v>946</v>
      </c>
      <c r="G1187" s="191">
        <v>240</v>
      </c>
      <c r="H1187" s="191">
        <v>5</v>
      </c>
      <c r="I1187" s="190" t="s">
        <v>553</v>
      </c>
      <c r="J1187" s="192"/>
      <c r="K1187" s="186" t="s">
        <v>940</v>
      </c>
      <c r="L1187" s="186" t="s">
        <v>347</v>
      </c>
      <c r="M1187" s="186" t="s">
        <v>137</v>
      </c>
      <c r="N1187" s="186" t="s">
        <v>1598</v>
      </c>
      <c r="O1187" s="186" t="str">
        <f t="shared" si="92"/>
        <v>TOMATE TERRASSE ET BALCON Crokini F1</v>
      </c>
      <c r="P1187" s="193">
        <v>1187</v>
      </c>
      <c r="Q1187" s="193">
        <v>5</v>
      </c>
      <c r="R1187" s="20">
        <f t="shared" si="93"/>
        <v>0</v>
      </c>
      <c r="S1187" s="20">
        <f t="shared" si="94"/>
        <v>0</v>
      </c>
      <c r="T1187" s="20">
        <f t="shared" si="95"/>
        <v>0</v>
      </c>
      <c r="U1187" s="258"/>
      <c r="V1187" s="194"/>
      <c r="W1187" s="194"/>
      <c r="X1187" s="194"/>
      <c r="Y1187" s="194"/>
      <c r="Z1187" s="194"/>
      <c r="AA1187" s="194"/>
      <c r="AB1187" s="194"/>
      <c r="AC1187" s="194"/>
      <c r="AD1187" s="194"/>
      <c r="AE1187" s="194"/>
      <c r="AF1187" s="304"/>
      <c r="AG1187" s="304"/>
      <c r="AH1187" s="194"/>
      <c r="AI1187" s="194"/>
      <c r="AJ1187" s="304"/>
      <c r="AK1187" s="304"/>
      <c r="AL1187" s="194"/>
      <c r="AM1187" s="194"/>
      <c r="AN1187" s="194"/>
      <c r="AO1187" s="194"/>
      <c r="AP1187" s="194"/>
      <c r="AQ1187" s="194"/>
      <c r="AR1187" s="194"/>
      <c r="AS1187" s="194"/>
      <c r="AT1187" s="194"/>
      <c r="AU1187" s="194"/>
      <c r="AV1187" s="194"/>
      <c r="AW1187" s="194"/>
      <c r="AX1187" s="194"/>
      <c r="AY1187" s="194"/>
      <c r="AZ1187" s="194"/>
      <c r="BA1187" s="194"/>
      <c r="BB1187" s="194"/>
      <c r="BC1187" s="194"/>
      <c r="BD1187" s="194"/>
      <c r="BE1187" s="194"/>
      <c r="BF1187" s="194"/>
      <c r="BG1187" s="194"/>
      <c r="BH1187" s="194"/>
      <c r="BI1187" s="194"/>
      <c r="BJ1187" s="194"/>
      <c r="BK1187" s="194"/>
      <c r="BL1187" s="194"/>
      <c r="BM1187" s="194"/>
      <c r="BN1187" s="194"/>
      <c r="BO1187" s="194"/>
      <c r="BP1187" s="194"/>
      <c r="BQ1187" s="194"/>
      <c r="BR1187" s="194"/>
      <c r="BS1187" s="194"/>
      <c r="BT1187" s="194"/>
      <c r="BU1187" s="14"/>
      <c r="BV1187" s="14"/>
      <c r="BW1187" s="14"/>
      <c r="BX1187" s="14"/>
      <c r="BY1187" s="14"/>
      <c r="BZ1187" s="14"/>
      <c r="CA1187" s="14"/>
      <c r="CB1187" s="14"/>
    </row>
    <row r="1188" spans="1:80" ht="20.100000000000001" customHeight="1" x14ac:dyDescent="0.25">
      <c r="A1188" s="30">
        <v>13261</v>
      </c>
      <c r="B1188" s="29" t="s">
        <v>936</v>
      </c>
      <c r="C1188" s="29" t="s">
        <v>1541</v>
      </c>
      <c r="D1188" s="29"/>
      <c r="E1188" s="67" t="s">
        <v>208</v>
      </c>
      <c r="F1188" s="67" t="s">
        <v>945</v>
      </c>
      <c r="G1188" s="67">
        <v>120</v>
      </c>
      <c r="H1188" s="73">
        <v>4</v>
      </c>
      <c r="I1188" s="67" t="s">
        <v>319</v>
      </c>
      <c r="J1188" s="74"/>
      <c r="K1188" s="29" t="s">
        <v>940</v>
      </c>
      <c r="L1188" s="29" t="s">
        <v>347</v>
      </c>
      <c r="M1188" s="29"/>
      <c r="N1188" s="29" t="s">
        <v>1598</v>
      </c>
      <c r="O1188" s="29" t="str">
        <f t="shared" si="92"/>
        <v>TOMATE TERRASSE ET BALCON Dora F1 Heartbreakers</v>
      </c>
      <c r="P1188" s="55">
        <v>1188</v>
      </c>
      <c r="Q1188" s="55">
        <v>4</v>
      </c>
      <c r="R1188" s="20">
        <f t="shared" si="93"/>
        <v>0</v>
      </c>
      <c r="S1188" s="20">
        <f t="shared" si="94"/>
        <v>0</v>
      </c>
      <c r="T1188" s="20">
        <f t="shared" si="95"/>
        <v>0</v>
      </c>
      <c r="U1188" s="257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304"/>
      <c r="AG1188" s="304"/>
      <c r="AH1188" s="45"/>
      <c r="AI1188" s="45"/>
      <c r="AJ1188" s="304"/>
      <c r="AK1188" s="304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14"/>
      <c r="BV1188" s="14"/>
      <c r="BW1188" s="14"/>
      <c r="BX1188" s="14"/>
      <c r="BY1188" s="14"/>
      <c r="BZ1188" s="14"/>
      <c r="CA1188" s="14"/>
      <c r="CB1188" s="14"/>
    </row>
    <row r="1189" spans="1:80" ht="20.100000000000001" customHeight="1" x14ac:dyDescent="0.25">
      <c r="A1189" s="189">
        <v>13262</v>
      </c>
      <c r="B1189" s="186" t="s">
        <v>936</v>
      </c>
      <c r="C1189" s="186" t="s">
        <v>1541</v>
      </c>
      <c r="D1189" s="186"/>
      <c r="E1189" s="190" t="s">
        <v>208</v>
      </c>
      <c r="F1189" s="190" t="s">
        <v>946</v>
      </c>
      <c r="G1189" s="190">
        <v>240</v>
      </c>
      <c r="H1189" s="191">
        <v>4</v>
      </c>
      <c r="I1189" s="190" t="s">
        <v>319</v>
      </c>
      <c r="J1189" s="192"/>
      <c r="K1189" s="186" t="s">
        <v>940</v>
      </c>
      <c r="L1189" s="186" t="s">
        <v>347</v>
      </c>
      <c r="M1189" s="186"/>
      <c r="N1189" s="186" t="s">
        <v>1598</v>
      </c>
      <c r="O1189" s="186" t="str">
        <f t="shared" si="92"/>
        <v>TOMATE TERRASSE ET BALCON Dora F1 Heartbreakers</v>
      </c>
      <c r="P1189" s="193">
        <v>1189</v>
      </c>
      <c r="Q1189" s="193">
        <v>4</v>
      </c>
      <c r="R1189" s="20">
        <f t="shared" si="93"/>
        <v>0</v>
      </c>
      <c r="S1189" s="20">
        <f t="shared" si="94"/>
        <v>0</v>
      </c>
      <c r="T1189" s="20">
        <f t="shared" si="95"/>
        <v>0</v>
      </c>
      <c r="U1189" s="258"/>
      <c r="V1189" s="194"/>
      <c r="W1189" s="194"/>
      <c r="X1189" s="194"/>
      <c r="Y1189" s="194"/>
      <c r="Z1189" s="194"/>
      <c r="AA1189" s="194"/>
      <c r="AB1189" s="194"/>
      <c r="AC1189" s="194"/>
      <c r="AD1189" s="194"/>
      <c r="AE1189" s="194"/>
      <c r="AF1189" s="304"/>
      <c r="AG1189" s="304"/>
      <c r="AH1189" s="194"/>
      <c r="AI1189" s="194"/>
      <c r="AJ1189" s="304"/>
      <c r="AK1189" s="304"/>
      <c r="AL1189" s="194"/>
      <c r="AM1189" s="194"/>
      <c r="AN1189" s="194"/>
      <c r="AO1189" s="194"/>
      <c r="AP1189" s="194"/>
      <c r="AQ1189" s="194"/>
      <c r="AR1189" s="194"/>
      <c r="AS1189" s="194"/>
      <c r="AT1189" s="194"/>
      <c r="AU1189" s="194"/>
      <c r="AV1189" s="194"/>
      <c r="AW1189" s="194"/>
      <c r="AX1189" s="194"/>
      <c r="AY1189" s="194"/>
      <c r="AZ1189" s="194"/>
      <c r="BA1189" s="194"/>
      <c r="BB1189" s="194"/>
      <c r="BC1189" s="194"/>
      <c r="BD1189" s="194"/>
      <c r="BE1189" s="194"/>
      <c r="BF1189" s="194"/>
      <c r="BG1189" s="194"/>
      <c r="BH1189" s="194"/>
      <c r="BI1189" s="194"/>
      <c r="BJ1189" s="194"/>
      <c r="BK1189" s="194"/>
      <c r="BL1189" s="194"/>
      <c r="BM1189" s="194"/>
      <c r="BN1189" s="194"/>
      <c r="BO1189" s="194"/>
      <c r="BP1189" s="194"/>
      <c r="BQ1189" s="194"/>
      <c r="BR1189" s="194"/>
      <c r="BS1189" s="194"/>
      <c r="BT1189" s="194"/>
      <c r="BU1189" s="14"/>
      <c r="BV1189" s="14"/>
      <c r="BW1189" s="14"/>
      <c r="BX1189" s="14"/>
      <c r="BY1189" s="14"/>
      <c r="BZ1189" s="14"/>
      <c r="CA1189" s="14"/>
      <c r="CB1189" s="14"/>
    </row>
    <row r="1190" spans="1:80" ht="20.100000000000001" customHeight="1" x14ac:dyDescent="0.25">
      <c r="A1190" s="30">
        <v>12435</v>
      </c>
      <c r="B1190" s="29" t="s">
        <v>976</v>
      </c>
      <c r="C1190" s="29" t="s">
        <v>1542</v>
      </c>
      <c r="D1190" s="29"/>
      <c r="E1190" s="67" t="s">
        <v>208</v>
      </c>
      <c r="F1190" s="67" t="s">
        <v>945</v>
      </c>
      <c r="G1190" s="67">
        <v>120</v>
      </c>
      <c r="H1190" s="73">
        <v>4</v>
      </c>
      <c r="I1190" s="67" t="s">
        <v>461</v>
      </c>
      <c r="J1190" s="74"/>
      <c r="K1190" s="29" t="s">
        <v>940</v>
      </c>
      <c r="L1190" s="29" t="s">
        <v>347</v>
      </c>
      <c r="M1190" s="29"/>
      <c r="N1190" s="29" t="s">
        <v>1598</v>
      </c>
      <c r="O1190" s="29" t="str">
        <f t="shared" si="92"/>
        <v>TOMATE CERISE ET COCKTAIL Gold Nugget</v>
      </c>
      <c r="P1190" s="55">
        <v>1190</v>
      </c>
      <c r="Q1190" s="55">
        <v>4</v>
      </c>
      <c r="R1190" s="20">
        <f t="shared" si="93"/>
        <v>0</v>
      </c>
      <c r="S1190" s="20">
        <f t="shared" si="94"/>
        <v>0</v>
      </c>
      <c r="T1190" s="20">
        <f t="shared" si="95"/>
        <v>0</v>
      </c>
      <c r="U1190" s="257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304"/>
      <c r="AG1190" s="304"/>
      <c r="AH1190" s="45"/>
      <c r="AI1190" s="45"/>
      <c r="AJ1190" s="304"/>
      <c r="AK1190" s="304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14"/>
      <c r="BV1190" s="14"/>
      <c r="BW1190" s="14"/>
      <c r="BX1190" s="14"/>
      <c r="BY1190" s="14"/>
      <c r="BZ1190" s="14"/>
      <c r="CA1190" s="14"/>
      <c r="CB1190" s="14"/>
    </row>
    <row r="1191" spans="1:80" ht="20.100000000000001" customHeight="1" x14ac:dyDescent="0.25">
      <c r="A1191" s="189">
        <v>12313</v>
      </c>
      <c r="B1191" s="186" t="s">
        <v>976</v>
      </c>
      <c r="C1191" s="186" t="s">
        <v>1542</v>
      </c>
      <c r="D1191" s="186"/>
      <c r="E1191" s="190" t="s">
        <v>208</v>
      </c>
      <c r="F1191" s="190" t="s">
        <v>946</v>
      </c>
      <c r="G1191" s="190">
        <v>240</v>
      </c>
      <c r="H1191" s="191">
        <v>4</v>
      </c>
      <c r="I1191" s="190" t="s">
        <v>461</v>
      </c>
      <c r="J1191" s="192"/>
      <c r="K1191" s="186" t="s">
        <v>940</v>
      </c>
      <c r="L1191" s="186" t="s">
        <v>347</v>
      </c>
      <c r="M1191" s="186"/>
      <c r="N1191" s="186" t="s">
        <v>1598</v>
      </c>
      <c r="O1191" s="186" t="str">
        <f t="shared" si="92"/>
        <v>TOMATE CERISE ET COCKTAIL Gold Nugget</v>
      </c>
      <c r="P1191" s="193">
        <v>1191</v>
      </c>
      <c r="Q1191" s="193">
        <v>4</v>
      </c>
      <c r="R1191" s="20">
        <f t="shared" si="93"/>
        <v>0</v>
      </c>
      <c r="S1191" s="20">
        <f t="shared" si="94"/>
        <v>0</v>
      </c>
      <c r="T1191" s="20">
        <f t="shared" si="95"/>
        <v>0</v>
      </c>
      <c r="U1191" s="258"/>
      <c r="V1191" s="194"/>
      <c r="W1191" s="194"/>
      <c r="X1191" s="194"/>
      <c r="Y1191" s="194"/>
      <c r="Z1191" s="194"/>
      <c r="AA1191" s="194"/>
      <c r="AB1191" s="194"/>
      <c r="AC1191" s="194"/>
      <c r="AD1191" s="194"/>
      <c r="AE1191" s="194"/>
      <c r="AF1191" s="304"/>
      <c r="AG1191" s="304"/>
      <c r="AH1191" s="194"/>
      <c r="AI1191" s="194"/>
      <c r="AJ1191" s="304"/>
      <c r="AK1191" s="304"/>
      <c r="AL1191" s="194"/>
      <c r="AM1191" s="194"/>
      <c r="AN1191" s="194"/>
      <c r="AO1191" s="194"/>
      <c r="AP1191" s="194"/>
      <c r="AQ1191" s="194"/>
      <c r="AR1191" s="194"/>
      <c r="AS1191" s="194"/>
      <c r="AT1191" s="194"/>
      <c r="AU1191" s="194"/>
      <c r="AV1191" s="194"/>
      <c r="AW1191" s="194"/>
      <c r="AX1191" s="194"/>
      <c r="AY1191" s="194"/>
      <c r="AZ1191" s="194"/>
      <c r="BA1191" s="194"/>
      <c r="BB1191" s="194"/>
      <c r="BC1191" s="194"/>
      <c r="BD1191" s="194"/>
      <c r="BE1191" s="194"/>
      <c r="BF1191" s="194"/>
      <c r="BG1191" s="194"/>
      <c r="BH1191" s="194"/>
      <c r="BI1191" s="194"/>
      <c r="BJ1191" s="194"/>
      <c r="BK1191" s="194"/>
      <c r="BL1191" s="194"/>
      <c r="BM1191" s="194"/>
      <c r="BN1191" s="194"/>
      <c r="BO1191" s="194"/>
      <c r="BP1191" s="194"/>
      <c r="BQ1191" s="194"/>
      <c r="BR1191" s="194"/>
      <c r="BS1191" s="194"/>
      <c r="BT1191" s="194"/>
      <c r="BU1191" s="14"/>
      <c r="BV1191" s="14"/>
      <c r="BW1191" s="14"/>
      <c r="BX1191" s="14"/>
      <c r="BY1191" s="14"/>
      <c r="BZ1191" s="14"/>
      <c r="CA1191" s="14"/>
      <c r="CB1191" s="14"/>
    </row>
    <row r="1192" spans="1:80" ht="20.100000000000001" customHeight="1" x14ac:dyDescent="0.25">
      <c r="A1192" s="30">
        <v>12436</v>
      </c>
      <c r="B1192" s="29" t="s">
        <v>976</v>
      </c>
      <c r="C1192" s="29" t="s">
        <v>1523</v>
      </c>
      <c r="D1192" s="29"/>
      <c r="E1192" s="67" t="s">
        <v>208</v>
      </c>
      <c r="F1192" s="67" t="s">
        <v>945</v>
      </c>
      <c r="G1192" s="67">
        <v>120</v>
      </c>
      <c r="H1192" s="73">
        <v>4</v>
      </c>
      <c r="I1192" s="67" t="s">
        <v>553</v>
      </c>
      <c r="J1192" s="74"/>
      <c r="K1192" s="29" t="s">
        <v>940</v>
      </c>
      <c r="L1192" s="29" t="s">
        <v>347</v>
      </c>
      <c r="M1192" s="29"/>
      <c r="N1192" s="29" t="s">
        <v>1598</v>
      </c>
      <c r="O1192" s="29" t="str">
        <f t="shared" si="92"/>
        <v>TOMATE CERISE ET COCKTAIL Harmony F1</v>
      </c>
      <c r="P1192" s="55">
        <v>1192</v>
      </c>
      <c r="Q1192" s="55">
        <v>4</v>
      </c>
      <c r="R1192" s="20">
        <f t="shared" si="93"/>
        <v>0</v>
      </c>
      <c r="S1192" s="20">
        <f t="shared" si="94"/>
        <v>0</v>
      </c>
      <c r="T1192" s="20">
        <f t="shared" si="95"/>
        <v>0</v>
      </c>
      <c r="U1192" s="257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304"/>
      <c r="AG1192" s="304"/>
      <c r="AH1192" s="45"/>
      <c r="AI1192" s="45"/>
      <c r="AJ1192" s="304"/>
      <c r="AK1192" s="304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14"/>
      <c r="BV1192" s="14"/>
      <c r="BW1192" s="14"/>
      <c r="BX1192" s="14"/>
      <c r="BY1192" s="14"/>
      <c r="BZ1192" s="14"/>
      <c r="CA1192" s="14"/>
      <c r="CB1192" s="14"/>
    </row>
    <row r="1193" spans="1:80" ht="20.100000000000001" customHeight="1" x14ac:dyDescent="0.25">
      <c r="A1193" s="189">
        <v>12314</v>
      </c>
      <c r="B1193" s="186" t="s">
        <v>976</v>
      </c>
      <c r="C1193" s="186" t="s">
        <v>1523</v>
      </c>
      <c r="D1193" s="186"/>
      <c r="E1193" s="190" t="s">
        <v>208</v>
      </c>
      <c r="F1193" s="190" t="s">
        <v>946</v>
      </c>
      <c r="G1193" s="190">
        <v>240</v>
      </c>
      <c r="H1193" s="191">
        <v>4</v>
      </c>
      <c r="I1193" s="190" t="s">
        <v>553</v>
      </c>
      <c r="J1193" s="192"/>
      <c r="K1193" s="186" t="s">
        <v>940</v>
      </c>
      <c r="L1193" s="186" t="s">
        <v>347</v>
      </c>
      <c r="M1193" s="186"/>
      <c r="N1193" s="186" t="s">
        <v>1598</v>
      </c>
      <c r="O1193" s="186" t="str">
        <f t="shared" si="92"/>
        <v>TOMATE CERISE ET COCKTAIL Harmony F1</v>
      </c>
      <c r="P1193" s="193">
        <v>1193</v>
      </c>
      <c r="Q1193" s="193">
        <v>4</v>
      </c>
      <c r="R1193" s="20">
        <f t="shared" si="93"/>
        <v>0</v>
      </c>
      <c r="S1193" s="20">
        <f t="shared" si="94"/>
        <v>0</v>
      </c>
      <c r="T1193" s="20">
        <f t="shared" si="95"/>
        <v>0</v>
      </c>
      <c r="U1193" s="258"/>
      <c r="V1193" s="194"/>
      <c r="W1193" s="194"/>
      <c r="X1193" s="194"/>
      <c r="Y1193" s="194"/>
      <c r="Z1193" s="194"/>
      <c r="AA1193" s="194"/>
      <c r="AB1193" s="194"/>
      <c r="AC1193" s="194"/>
      <c r="AD1193" s="194"/>
      <c r="AE1193" s="194"/>
      <c r="AF1193" s="304"/>
      <c r="AG1193" s="304"/>
      <c r="AH1193" s="194"/>
      <c r="AI1193" s="194"/>
      <c r="AJ1193" s="304"/>
      <c r="AK1193" s="304"/>
      <c r="AL1193" s="194"/>
      <c r="AM1193" s="194"/>
      <c r="AN1193" s="194"/>
      <c r="AO1193" s="194"/>
      <c r="AP1193" s="194"/>
      <c r="AQ1193" s="194"/>
      <c r="AR1193" s="194"/>
      <c r="AS1193" s="194"/>
      <c r="AT1193" s="194"/>
      <c r="AU1193" s="194"/>
      <c r="AV1193" s="194"/>
      <c r="AW1193" s="194"/>
      <c r="AX1193" s="194"/>
      <c r="AY1193" s="194"/>
      <c r="AZ1193" s="194"/>
      <c r="BA1193" s="194"/>
      <c r="BB1193" s="194"/>
      <c r="BC1193" s="194"/>
      <c r="BD1193" s="194"/>
      <c r="BE1193" s="194"/>
      <c r="BF1193" s="194"/>
      <c r="BG1193" s="194"/>
      <c r="BH1193" s="194"/>
      <c r="BI1193" s="194"/>
      <c r="BJ1193" s="194"/>
      <c r="BK1193" s="194"/>
      <c r="BL1193" s="194"/>
      <c r="BM1193" s="194"/>
      <c r="BN1193" s="194"/>
      <c r="BO1193" s="194"/>
      <c r="BP1193" s="194"/>
      <c r="BQ1193" s="194"/>
      <c r="BR1193" s="194"/>
      <c r="BS1193" s="194"/>
      <c r="BT1193" s="194"/>
      <c r="BU1193" s="14"/>
      <c r="BV1193" s="14"/>
      <c r="BW1193" s="14"/>
      <c r="BX1193" s="14"/>
      <c r="BY1193" s="14"/>
      <c r="BZ1193" s="14"/>
      <c r="CA1193" s="14"/>
      <c r="CB1193" s="14"/>
    </row>
    <row r="1194" spans="1:80" ht="20.100000000000001" customHeight="1" x14ac:dyDescent="0.25">
      <c r="A1194" s="30">
        <v>22845</v>
      </c>
      <c r="B1194" s="29" t="s">
        <v>976</v>
      </c>
      <c r="C1194" s="29" t="s">
        <v>1543</v>
      </c>
      <c r="D1194" s="29"/>
      <c r="E1194" s="67" t="s">
        <v>208</v>
      </c>
      <c r="F1194" s="67" t="s">
        <v>945</v>
      </c>
      <c r="G1194" s="67">
        <v>120</v>
      </c>
      <c r="H1194" s="73">
        <v>4</v>
      </c>
      <c r="I1194" s="67" t="s">
        <v>461</v>
      </c>
      <c r="J1194" s="74"/>
      <c r="K1194" s="29" t="s">
        <v>940</v>
      </c>
      <c r="L1194" s="29" t="s">
        <v>347</v>
      </c>
      <c r="M1194" s="29"/>
      <c r="N1194" s="29" t="s">
        <v>1598</v>
      </c>
      <c r="O1194" s="29" t="str">
        <f t="shared" si="92"/>
        <v>TOMATE CERISE ET COCKTAIL Red Pear</v>
      </c>
      <c r="P1194" s="55">
        <v>1194</v>
      </c>
      <c r="Q1194" s="55">
        <v>4</v>
      </c>
      <c r="R1194" s="20">
        <f t="shared" si="93"/>
        <v>0</v>
      </c>
      <c r="S1194" s="20">
        <f t="shared" si="94"/>
        <v>0</v>
      </c>
      <c r="T1194" s="20">
        <f t="shared" si="95"/>
        <v>0</v>
      </c>
      <c r="U1194" s="257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304"/>
      <c r="AG1194" s="304"/>
      <c r="AH1194" s="45"/>
      <c r="AI1194" s="45"/>
      <c r="AJ1194" s="304"/>
      <c r="AK1194" s="304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14"/>
      <c r="BV1194" s="14"/>
      <c r="BW1194" s="14"/>
      <c r="BX1194" s="14"/>
      <c r="BY1194" s="14"/>
      <c r="BZ1194" s="14"/>
      <c r="CA1194" s="14"/>
      <c r="CB1194" s="14"/>
    </row>
    <row r="1195" spans="1:80" ht="20.100000000000001" customHeight="1" x14ac:dyDescent="0.25">
      <c r="A1195" s="189">
        <v>22846</v>
      </c>
      <c r="B1195" s="186" t="s">
        <v>976</v>
      </c>
      <c r="C1195" s="186" t="s">
        <v>1543</v>
      </c>
      <c r="D1195" s="186"/>
      <c r="E1195" s="190" t="s">
        <v>208</v>
      </c>
      <c r="F1195" s="190" t="s">
        <v>946</v>
      </c>
      <c r="G1195" s="190">
        <v>240</v>
      </c>
      <c r="H1195" s="191">
        <v>4</v>
      </c>
      <c r="I1195" s="190" t="s">
        <v>461</v>
      </c>
      <c r="J1195" s="192"/>
      <c r="K1195" s="186" t="s">
        <v>940</v>
      </c>
      <c r="L1195" s="186" t="s">
        <v>347</v>
      </c>
      <c r="M1195" s="186"/>
      <c r="N1195" s="186" t="s">
        <v>1598</v>
      </c>
      <c r="O1195" s="186" t="str">
        <f t="shared" si="92"/>
        <v>TOMATE CERISE ET COCKTAIL Red Pear</v>
      </c>
      <c r="P1195" s="193">
        <v>1195</v>
      </c>
      <c r="Q1195" s="193">
        <v>4</v>
      </c>
      <c r="R1195" s="20">
        <f t="shared" si="93"/>
        <v>0</v>
      </c>
      <c r="S1195" s="20">
        <f t="shared" si="94"/>
        <v>0</v>
      </c>
      <c r="T1195" s="20">
        <f t="shared" si="95"/>
        <v>0</v>
      </c>
      <c r="U1195" s="258"/>
      <c r="V1195" s="194"/>
      <c r="W1195" s="194"/>
      <c r="X1195" s="194"/>
      <c r="Y1195" s="194"/>
      <c r="Z1195" s="194"/>
      <c r="AA1195" s="194"/>
      <c r="AB1195" s="194"/>
      <c r="AC1195" s="194"/>
      <c r="AD1195" s="194"/>
      <c r="AE1195" s="194"/>
      <c r="AF1195" s="304"/>
      <c r="AG1195" s="304"/>
      <c r="AH1195" s="194"/>
      <c r="AI1195" s="194"/>
      <c r="AJ1195" s="304"/>
      <c r="AK1195" s="304"/>
      <c r="AL1195" s="194"/>
      <c r="AM1195" s="194"/>
      <c r="AN1195" s="194"/>
      <c r="AO1195" s="194"/>
      <c r="AP1195" s="194"/>
      <c r="AQ1195" s="194"/>
      <c r="AR1195" s="194"/>
      <c r="AS1195" s="194"/>
      <c r="AT1195" s="194"/>
      <c r="AU1195" s="194"/>
      <c r="AV1195" s="194"/>
      <c r="AW1195" s="194"/>
      <c r="AX1195" s="194"/>
      <c r="AY1195" s="194"/>
      <c r="AZ1195" s="194"/>
      <c r="BA1195" s="194"/>
      <c r="BB1195" s="194"/>
      <c r="BC1195" s="194"/>
      <c r="BD1195" s="194"/>
      <c r="BE1195" s="194"/>
      <c r="BF1195" s="194"/>
      <c r="BG1195" s="194"/>
      <c r="BH1195" s="194"/>
      <c r="BI1195" s="194"/>
      <c r="BJ1195" s="194"/>
      <c r="BK1195" s="194"/>
      <c r="BL1195" s="194"/>
      <c r="BM1195" s="194"/>
      <c r="BN1195" s="194"/>
      <c r="BO1195" s="194"/>
      <c r="BP1195" s="194"/>
      <c r="BQ1195" s="194"/>
      <c r="BR1195" s="194"/>
      <c r="BS1195" s="194"/>
      <c r="BT1195" s="194"/>
      <c r="BU1195" s="14"/>
      <c r="BV1195" s="14"/>
      <c r="BW1195" s="14"/>
      <c r="BX1195" s="14"/>
      <c r="BY1195" s="14"/>
      <c r="BZ1195" s="14"/>
      <c r="CA1195" s="14"/>
      <c r="CB1195" s="14"/>
    </row>
    <row r="1196" spans="1:80" ht="20.100000000000001" customHeight="1" x14ac:dyDescent="0.25">
      <c r="A1196" s="28">
        <v>12434</v>
      </c>
      <c r="B1196" s="29" t="s">
        <v>976</v>
      </c>
      <c r="C1196" s="29" t="s">
        <v>1524</v>
      </c>
      <c r="D1196" s="29"/>
      <c r="E1196" s="67" t="s">
        <v>208</v>
      </c>
      <c r="F1196" s="67" t="s">
        <v>945</v>
      </c>
      <c r="G1196" s="67">
        <v>120</v>
      </c>
      <c r="H1196" s="73">
        <v>4</v>
      </c>
      <c r="I1196" s="67" t="s">
        <v>553</v>
      </c>
      <c r="J1196" s="74"/>
      <c r="K1196" s="29" t="s">
        <v>940</v>
      </c>
      <c r="L1196" s="29" t="s">
        <v>347</v>
      </c>
      <c r="M1196" s="29"/>
      <c r="N1196" s="29" t="s">
        <v>1598</v>
      </c>
      <c r="O1196" s="29" t="str">
        <f t="shared" si="92"/>
        <v>TOMATE CERISE ET COCKTAIL Sunchocola F1</v>
      </c>
      <c r="P1196" s="55">
        <v>1196</v>
      </c>
      <c r="Q1196" s="55">
        <v>4</v>
      </c>
      <c r="R1196" s="20">
        <f t="shared" si="93"/>
        <v>0</v>
      </c>
      <c r="S1196" s="20">
        <f t="shared" si="94"/>
        <v>0</v>
      </c>
      <c r="T1196" s="20">
        <f t="shared" si="95"/>
        <v>0</v>
      </c>
      <c r="U1196" s="257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304"/>
      <c r="AG1196" s="304"/>
      <c r="AH1196" s="45"/>
      <c r="AI1196" s="45"/>
      <c r="AJ1196" s="304"/>
      <c r="AK1196" s="304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14"/>
      <c r="BV1196" s="14"/>
      <c r="BW1196" s="14"/>
      <c r="BX1196" s="14"/>
      <c r="BY1196" s="14"/>
      <c r="BZ1196" s="14"/>
      <c r="CA1196" s="14"/>
      <c r="CB1196" s="14"/>
    </row>
    <row r="1197" spans="1:80" ht="20.100000000000001" customHeight="1" x14ac:dyDescent="0.25">
      <c r="A1197" s="195">
        <v>12312</v>
      </c>
      <c r="B1197" s="186" t="s">
        <v>976</v>
      </c>
      <c r="C1197" s="186" t="s">
        <v>1524</v>
      </c>
      <c r="D1197" s="186"/>
      <c r="E1197" s="190" t="s">
        <v>208</v>
      </c>
      <c r="F1197" s="190" t="s">
        <v>946</v>
      </c>
      <c r="G1197" s="190">
        <v>240</v>
      </c>
      <c r="H1197" s="191">
        <v>4</v>
      </c>
      <c r="I1197" s="190" t="s">
        <v>553</v>
      </c>
      <c r="J1197" s="192"/>
      <c r="K1197" s="186" t="s">
        <v>940</v>
      </c>
      <c r="L1197" s="186" t="s">
        <v>347</v>
      </c>
      <c r="M1197" s="186"/>
      <c r="N1197" s="186" t="s">
        <v>1598</v>
      </c>
      <c r="O1197" s="186" t="str">
        <f t="shared" si="92"/>
        <v>TOMATE CERISE ET COCKTAIL Sunchocola F1</v>
      </c>
      <c r="P1197" s="193">
        <v>1197</v>
      </c>
      <c r="Q1197" s="193">
        <v>4</v>
      </c>
      <c r="R1197" s="20">
        <f t="shared" si="93"/>
        <v>0</v>
      </c>
      <c r="S1197" s="20">
        <f t="shared" si="94"/>
        <v>0</v>
      </c>
      <c r="T1197" s="20">
        <f t="shared" si="95"/>
        <v>0</v>
      </c>
      <c r="U1197" s="258"/>
      <c r="V1197" s="194"/>
      <c r="W1197" s="194"/>
      <c r="X1197" s="194"/>
      <c r="Y1197" s="194"/>
      <c r="Z1197" s="194"/>
      <c r="AA1197" s="194"/>
      <c r="AB1197" s="194"/>
      <c r="AC1197" s="194"/>
      <c r="AD1197" s="194"/>
      <c r="AE1197" s="194"/>
      <c r="AF1197" s="304"/>
      <c r="AG1197" s="304"/>
      <c r="AH1197" s="194"/>
      <c r="AI1197" s="194"/>
      <c r="AJ1197" s="304"/>
      <c r="AK1197" s="304"/>
      <c r="AL1197" s="194"/>
      <c r="AM1197" s="194"/>
      <c r="AN1197" s="194"/>
      <c r="AO1197" s="194"/>
      <c r="AP1197" s="194"/>
      <c r="AQ1197" s="194"/>
      <c r="AR1197" s="194"/>
      <c r="AS1197" s="194"/>
      <c r="AT1197" s="194"/>
      <c r="AU1197" s="194"/>
      <c r="AV1197" s="194"/>
      <c r="AW1197" s="194"/>
      <c r="AX1197" s="194"/>
      <c r="AY1197" s="194"/>
      <c r="AZ1197" s="194"/>
      <c r="BA1197" s="194"/>
      <c r="BB1197" s="194"/>
      <c r="BC1197" s="194"/>
      <c r="BD1197" s="194"/>
      <c r="BE1197" s="194"/>
      <c r="BF1197" s="194"/>
      <c r="BG1197" s="194"/>
      <c r="BH1197" s="194"/>
      <c r="BI1197" s="194"/>
      <c r="BJ1197" s="194"/>
      <c r="BK1197" s="194"/>
      <c r="BL1197" s="194"/>
      <c r="BM1197" s="194"/>
      <c r="BN1197" s="194"/>
      <c r="BO1197" s="194"/>
      <c r="BP1197" s="194"/>
      <c r="BQ1197" s="194"/>
      <c r="BR1197" s="194"/>
      <c r="BS1197" s="194"/>
      <c r="BT1197" s="194"/>
      <c r="BU1197" s="14"/>
      <c r="BV1197" s="14"/>
      <c r="BW1197" s="14"/>
      <c r="BX1197" s="14"/>
      <c r="BY1197" s="14"/>
      <c r="BZ1197" s="14"/>
      <c r="CA1197" s="14"/>
      <c r="CB1197" s="14"/>
    </row>
    <row r="1198" spans="1:80" ht="20.100000000000001" customHeight="1" x14ac:dyDescent="0.25">
      <c r="A1198" s="28">
        <v>23752</v>
      </c>
      <c r="B1198" s="29" t="s">
        <v>976</v>
      </c>
      <c r="C1198" s="29" t="s">
        <v>1525</v>
      </c>
      <c r="D1198" s="29"/>
      <c r="E1198" s="67" t="s">
        <v>208</v>
      </c>
      <c r="F1198" s="67" t="s">
        <v>945</v>
      </c>
      <c r="G1198" s="67">
        <v>120</v>
      </c>
      <c r="H1198" s="73">
        <v>4</v>
      </c>
      <c r="I1198" s="67" t="s">
        <v>553</v>
      </c>
      <c r="J1198" s="74"/>
      <c r="K1198" s="29" t="s">
        <v>940</v>
      </c>
      <c r="L1198" s="29" t="s">
        <v>347</v>
      </c>
      <c r="M1198" s="29"/>
      <c r="N1198" s="29" t="s">
        <v>1598</v>
      </c>
      <c r="O1198" s="29" t="str">
        <f t="shared" si="92"/>
        <v>TOMATE CERISE ET COCKTAIL Sunorange F1</v>
      </c>
      <c r="P1198" s="55">
        <v>1198</v>
      </c>
      <c r="Q1198" s="55">
        <v>4</v>
      </c>
      <c r="R1198" s="20">
        <f t="shared" si="93"/>
        <v>0</v>
      </c>
      <c r="S1198" s="20">
        <f t="shared" si="94"/>
        <v>0</v>
      </c>
      <c r="T1198" s="20">
        <f t="shared" si="95"/>
        <v>0</v>
      </c>
      <c r="U1198" s="257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304"/>
      <c r="AG1198" s="304"/>
      <c r="AH1198" s="45"/>
      <c r="AI1198" s="45"/>
      <c r="AJ1198" s="304"/>
      <c r="AK1198" s="304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14"/>
      <c r="BV1198" s="14"/>
      <c r="BW1198" s="14"/>
      <c r="BX1198" s="14"/>
      <c r="BY1198" s="14"/>
      <c r="BZ1198" s="14"/>
      <c r="CA1198" s="14"/>
      <c r="CB1198" s="14"/>
    </row>
    <row r="1199" spans="1:80" ht="20.100000000000001" customHeight="1" x14ac:dyDescent="0.25">
      <c r="A1199" s="195">
        <v>23753</v>
      </c>
      <c r="B1199" s="186" t="s">
        <v>976</v>
      </c>
      <c r="C1199" s="186" t="s">
        <v>1525</v>
      </c>
      <c r="D1199" s="186"/>
      <c r="E1199" s="190" t="s">
        <v>208</v>
      </c>
      <c r="F1199" s="190" t="s">
        <v>946</v>
      </c>
      <c r="G1199" s="190">
        <v>240</v>
      </c>
      <c r="H1199" s="191">
        <v>4</v>
      </c>
      <c r="I1199" s="190" t="s">
        <v>553</v>
      </c>
      <c r="J1199" s="192"/>
      <c r="K1199" s="186" t="s">
        <v>940</v>
      </c>
      <c r="L1199" s="186" t="s">
        <v>347</v>
      </c>
      <c r="M1199" s="186"/>
      <c r="N1199" s="186" t="s">
        <v>1598</v>
      </c>
      <c r="O1199" s="186" t="str">
        <f t="shared" si="92"/>
        <v>TOMATE CERISE ET COCKTAIL Sunorange F1</v>
      </c>
      <c r="P1199" s="193">
        <v>1199</v>
      </c>
      <c r="Q1199" s="193">
        <v>4</v>
      </c>
      <c r="R1199" s="20">
        <f t="shared" si="93"/>
        <v>0</v>
      </c>
      <c r="S1199" s="20">
        <f t="shared" si="94"/>
        <v>0</v>
      </c>
      <c r="T1199" s="20">
        <f t="shared" si="95"/>
        <v>0</v>
      </c>
      <c r="U1199" s="258"/>
      <c r="V1199" s="194"/>
      <c r="W1199" s="194"/>
      <c r="X1199" s="194"/>
      <c r="Y1199" s="194"/>
      <c r="Z1199" s="194"/>
      <c r="AA1199" s="194"/>
      <c r="AB1199" s="194"/>
      <c r="AC1199" s="194"/>
      <c r="AD1199" s="194"/>
      <c r="AE1199" s="194"/>
      <c r="AF1199" s="304"/>
      <c r="AG1199" s="304"/>
      <c r="AH1199" s="194"/>
      <c r="AI1199" s="194"/>
      <c r="AJ1199" s="304"/>
      <c r="AK1199" s="304"/>
      <c r="AL1199" s="194"/>
      <c r="AM1199" s="194"/>
      <c r="AN1199" s="194"/>
      <c r="AO1199" s="194"/>
      <c r="AP1199" s="194"/>
      <c r="AQ1199" s="194"/>
      <c r="AR1199" s="194"/>
      <c r="AS1199" s="194"/>
      <c r="AT1199" s="194"/>
      <c r="AU1199" s="194"/>
      <c r="AV1199" s="194"/>
      <c r="AW1199" s="194"/>
      <c r="AX1199" s="194"/>
      <c r="AY1199" s="194"/>
      <c r="AZ1199" s="194"/>
      <c r="BA1199" s="194"/>
      <c r="BB1199" s="194"/>
      <c r="BC1199" s="194"/>
      <c r="BD1199" s="194"/>
      <c r="BE1199" s="194"/>
      <c r="BF1199" s="194"/>
      <c r="BG1199" s="194"/>
      <c r="BH1199" s="194"/>
      <c r="BI1199" s="194"/>
      <c r="BJ1199" s="194"/>
      <c r="BK1199" s="194"/>
      <c r="BL1199" s="194"/>
      <c r="BM1199" s="194"/>
      <c r="BN1199" s="194"/>
      <c r="BO1199" s="194"/>
      <c r="BP1199" s="194"/>
      <c r="BQ1199" s="194"/>
      <c r="BR1199" s="194"/>
      <c r="BS1199" s="194"/>
      <c r="BT1199" s="194"/>
      <c r="BU1199" s="14"/>
      <c r="BV1199" s="14"/>
      <c r="BW1199" s="14"/>
      <c r="BX1199" s="14"/>
      <c r="BY1199" s="14"/>
      <c r="BZ1199" s="14"/>
      <c r="CA1199" s="14"/>
      <c r="CB1199" s="14"/>
    </row>
    <row r="1200" spans="1:80" ht="20.100000000000001" customHeight="1" x14ac:dyDescent="0.25">
      <c r="A1200" s="30">
        <v>12438</v>
      </c>
      <c r="B1200" s="29" t="s">
        <v>976</v>
      </c>
      <c r="C1200" s="29" t="s">
        <v>1486</v>
      </c>
      <c r="D1200" s="29"/>
      <c r="E1200" s="67" t="s">
        <v>208</v>
      </c>
      <c r="F1200" s="67" t="s">
        <v>945</v>
      </c>
      <c r="G1200" s="67">
        <v>120</v>
      </c>
      <c r="H1200" s="73">
        <v>4</v>
      </c>
      <c r="I1200" s="67" t="s">
        <v>461</v>
      </c>
      <c r="J1200" s="74"/>
      <c r="K1200" s="29" t="s">
        <v>940</v>
      </c>
      <c r="L1200" s="29" t="s">
        <v>347</v>
      </c>
      <c r="M1200" s="29"/>
      <c r="N1200" s="29" t="s">
        <v>1598</v>
      </c>
      <c r="O1200" s="29" t="str">
        <f t="shared" si="92"/>
        <v>TOMATE CERISE ET COCKTAIL Supersweet 100 F1</v>
      </c>
      <c r="P1200" s="55">
        <v>1200</v>
      </c>
      <c r="Q1200" s="55">
        <v>4</v>
      </c>
      <c r="R1200" s="20">
        <f t="shared" si="93"/>
        <v>0</v>
      </c>
      <c r="S1200" s="20">
        <f t="shared" si="94"/>
        <v>0</v>
      </c>
      <c r="T1200" s="20">
        <f t="shared" si="95"/>
        <v>0</v>
      </c>
      <c r="U1200" s="257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304"/>
      <c r="AG1200" s="304"/>
      <c r="AH1200" s="45"/>
      <c r="AI1200" s="45"/>
      <c r="AJ1200" s="304"/>
      <c r="AK1200" s="304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14"/>
      <c r="BV1200" s="14"/>
      <c r="BW1200" s="14"/>
      <c r="BX1200" s="14"/>
      <c r="BY1200" s="14"/>
      <c r="BZ1200" s="14"/>
      <c r="CA1200" s="14"/>
      <c r="CB1200" s="14"/>
    </row>
    <row r="1201" spans="1:80" ht="20.100000000000001" customHeight="1" x14ac:dyDescent="0.25">
      <c r="A1201" s="189">
        <v>12229</v>
      </c>
      <c r="B1201" s="186" t="s">
        <v>976</v>
      </c>
      <c r="C1201" s="186" t="s">
        <v>1486</v>
      </c>
      <c r="D1201" s="186"/>
      <c r="E1201" s="190" t="s">
        <v>208</v>
      </c>
      <c r="F1201" s="190" t="s">
        <v>946</v>
      </c>
      <c r="G1201" s="190">
        <v>240</v>
      </c>
      <c r="H1201" s="191">
        <v>4</v>
      </c>
      <c r="I1201" s="190" t="s">
        <v>461</v>
      </c>
      <c r="J1201" s="192"/>
      <c r="K1201" s="186" t="s">
        <v>940</v>
      </c>
      <c r="L1201" s="186" t="s">
        <v>347</v>
      </c>
      <c r="M1201" s="186"/>
      <c r="N1201" s="186" t="s">
        <v>1598</v>
      </c>
      <c r="O1201" s="186" t="str">
        <f t="shared" si="92"/>
        <v>TOMATE CERISE ET COCKTAIL Supersweet 100 F1</v>
      </c>
      <c r="P1201" s="193">
        <v>1201</v>
      </c>
      <c r="Q1201" s="193">
        <v>4</v>
      </c>
      <c r="R1201" s="20">
        <f t="shared" si="93"/>
        <v>0</v>
      </c>
      <c r="S1201" s="20">
        <f t="shared" si="94"/>
        <v>0</v>
      </c>
      <c r="T1201" s="20">
        <f t="shared" si="95"/>
        <v>0</v>
      </c>
      <c r="U1201" s="258"/>
      <c r="V1201" s="194"/>
      <c r="W1201" s="194"/>
      <c r="X1201" s="194"/>
      <c r="Y1201" s="194"/>
      <c r="Z1201" s="194"/>
      <c r="AA1201" s="194"/>
      <c r="AB1201" s="194"/>
      <c r="AC1201" s="194"/>
      <c r="AD1201" s="194"/>
      <c r="AE1201" s="194"/>
      <c r="AF1201" s="304"/>
      <c r="AG1201" s="304"/>
      <c r="AH1201" s="194"/>
      <c r="AI1201" s="194"/>
      <c r="AJ1201" s="304"/>
      <c r="AK1201" s="304"/>
      <c r="AL1201" s="194"/>
      <c r="AM1201" s="194"/>
      <c r="AN1201" s="194"/>
      <c r="AO1201" s="194"/>
      <c r="AP1201" s="194"/>
      <c r="AQ1201" s="194"/>
      <c r="AR1201" s="194"/>
      <c r="AS1201" s="194"/>
      <c r="AT1201" s="194"/>
      <c r="AU1201" s="194"/>
      <c r="AV1201" s="194"/>
      <c r="AW1201" s="194"/>
      <c r="AX1201" s="194"/>
      <c r="AY1201" s="194"/>
      <c r="AZ1201" s="194"/>
      <c r="BA1201" s="194"/>
      <c r="BB1201" s="194"/>
      <c r="BC1201" s="194"/>
      <c r="BD1201" s="194"/>
      <c r="BE1201" s="194"/>
      <c r="BF1201" s="194"/>
      <c r="BG1201" s="194"/>
      <c r="BH1201" s="194"/>
      <c r="BI1201" s="194"/>
      <c r="BJ1201" s="194"/>
      <c r="BK1201" s="194"/>
      <c r="BL1201" s="194"/>
      <c r="BM1201" s="194"/>
      <c r="BN1201" s="194"/>
      <c r="BO1201" s="194"/>
      <c r="BP1201" s="194"/>
      <c r="BQ1201" s="194"/>
      <c r="BR1201" s="194"/>
      <c r="BS1201" s="194"/>
      <c r="BT1201" s="194"/>
      <c r="BU1201" s="14"/>
      <c r="BV1201" s="14"/>
      <c r="BW1201" s="14"/>
      <c r="BX1201" s="14"/>
      <c r="BY1201" s="14"/>
      <c r="BZ1201" s="14"/>
      <c r="CA1201" s="14"/>
      <c r="CB1201" s="14"/>
    </row>
    <row r="1202" spans="1:80" ht="20.100000000000001" customHeight="1" x14ac:dyDescent="0.25">
      <c r="A1202" s="30">
        <v>12568</v>
      </c>
      <c r="B1202" s="29" t="s">
        <v>976</v>
      </c>
      <c r="C1202" s="29" t="s">
        <v>1544</v>
      </c>
      <c r="D1202" s="29"/>
      <c r="E1202" s="67" t="s">
        <v>208</v>
      </c>
      <c r="F1202" s="67" t="s">
        <v>945</v>
      </c>
      <c r="G1202" s="67">
        <v>120</v>
      </c>
      <c r="H1202" s="73">
        <v>4</v>
      </c>
      <c r="I1202" s="67" t="s">
        <v>319</v>
      </c>
      <c r="J1202" s="74"/>
      <c r="K1202" s="29" t="s">
        <v>940</v>
      </c>
      <c r="L1202" s="29" t="s">
        <v>347</v>
      </c>
      <c r="M1202" s="29"/>
      <c r="N1202" s="29" t="s">
        <v>1598</v>
      </c>
      <c r="O1202" s="29" t="str">
        <f t="shared" si="92"/>
        <v>TOMATE CERISE ET COCKTAIL Tutti Frutti F1</v>
      </c>
      <c r="P1202" s="55">
        <v>1202</v>
      </c>
      <c r="Q1202" s="55">
        <v>4</v>
      </c>
      <c r="R1202" s="20">
        <f t="shared" si="93"/>
        <v>0</v>
      </c>
      <c r="S1202" s="20">
        <f t="shared" si="94"/>
        <v>0</v>
      </c>
      <c r="T1202" s="20">
        <f t="shared" si="95"/>
        <v>0</v>
      </c>
      <c r="U1202" s="257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304"/>
      <c r="AG1202" s="304"/>
      <c r="AH1202" s="45"/>
      <c r="AI1202" s="45"/>
      <c r="AJ1202" s="304"/>
      <c r="AK1202" s="304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14"/>
      <c r="BV1202" s="14"/>
      <c r="BW1202" s="14"/>
      <c r="BX1202" s="14"/>
      <c r="BY1202" s="14"/>
      <c r="BZ1202" s="14"/>
      <c r="CA1202" s="14"/>
      <c r="CB1202" s="14"/>
    </row>
    <row r="1203" spans="1:80" ht="20.100000000000001" customHeight="1" x14ac:dyDescent="0.25">
      <c r="A1203" s="189">
        <v>12570</v>
      </c>
      <c r="B1203" s="186" t="s">
        <v>976</v>
      </c>
      <c r="C1203" s="186" t="s">
        <v>1544</v>
      </c>
      <c r="D1203" s="186"/>
      <c r="E1203" s="190" t="s">
        <v>208</v>
      </c>
      <c r="F1203" s="190" t="s">
        <v>946</v>
      </c>
      <c r="G1203" s="190">
        <v>240</v>
      </c>
      <c r="H1203" s="191">
        <v>4</v>
      </c>
      <c r="I1203" s="190" t="s">
        <v>319</v>
      </c>
      <c r="J1203" s="192"/>
      <c r="K1203" s="186" t="s">
        <v>940</v>
      </c>
      <c r="L1203" s="186" t="s">
        <v>347</v>
      </c>
      <c r="M1203" s="186"/>
      <c r="N1203" s="186" t="s">
        <v>1598</v>
      </c>
      <c r="O1203" s="186" t="str">
        <f t="shared" si="92"/>
        <v>TOMATE CERISE ET COCKTAIL Tutti Frutti F1</v>
      </c>
      <c r="P1203" s="193">
        <v>1203</v>
      </c>
      <c r="Q1203" s="193">
        <v>4</v>
      </c>
      <c r="R1203" s="20">
        <f t="shared" si="93"/>
        <v>0</v>
      </c>
      <c r="S1203" s="20">
        <f t="shared" si="94"/>
        <v>0</v>
      </c>
      <c r="T1203" s="20">
        <f t="shared" si="95"/>
        <v>0</v>
      </c>
      <c r="U1203" s="258"/>
      <c r="V1203" s="194"/>
      <c r="W1203" s="194"/>
      <c r="X1203" s="194"/>
      <c r="Y1203" s="194"/>
      <c r="Z1203" s="194"/>
      <c r="AA1203" s="194"/>
      <c r="AB1203" s="194"/>
      <c r="AC1203" s="194"/>
      <c r="AD1203" s="194"/>
      <c r="AE1203" s="194"/>
      <c r="AF1203" s="304"/>
      <c r="AG1203" s="304"/>
      <c r="AH1203" s="194"/>
      <c r="AI1203" s="194"/>
      <c r="AJ1203" s="304"/>
      <c r="AK1203" s="304"/>
      <c r="AL1203" s="194"/>
      <c r="AM1203" s="194"/>
      <c r="AN1203" s="194"/>
      <c r="AO1203" s="194"/>
      <c r="AP1203" s="194"/>
      <c r="AQ1203" s="194"/>
      <c r="AR1203" s="194"/>
      <c r="AS1203" s="194"/>
      <c r="AT1203" s="194"/>
      <c r="AU1203" s="194"/>
      <c r="AV1203" s="194"/>
      <c r="AW1203" s="194"/>
      <c r="AX1203" s="194"/>
      <c r="AY1203" s="194"/>
      <c r="AZ1203" s="194"/>
      <c r="BA1203" s="194"/>
      <c r="BB1203" s="194"/>
      <c r="BC1203" s="194"/>
      <c r="BD1203" s="194"/>
      <c r="BE1203" s="194"/>
      <c r="BF1203" s="194"/>
      <c r="BG1203" s="194"/>
      <c r="BH1203" s="194"/>
      <c r="BI1203" s="194"/>
      <c r="BJ1203" s="194"/>
      <c r="BK1203" s="194"/>
      <c r="BL1203" s="194"/>
      <c r="BM1203" s="194"/>
      <c r="BN1203" s="194"/>
      <c r="BO1203" s="194"/>
      <c r="BP1203" s="194"/>
      <c r="BQ1203" s="194"/>
      <c r="BR1203" s="194"/>
      <c r="BS1203" s="194"/>
      <c r="BT1203" s="194"/>
      <c r="BU1203" s="14"/>
      <c r="BV1203" s="14"/>
      <c r="BW1203" s="14"/>
      <c r="BX1203" s="14"/>
      <c r="BY1203" s="14"/>
      <c r="BZ1203" s="14"/>
      <c r="CA1203" s="14"/>
      <c r="CB1203" s="14"/>
    </row>
    <row r="1204" spans="1:80" ht="20.100000000000001" customHeight="1" x14ac:dyDescent="0.25">
      <c r="A1204" s="30">
        <v>12439</v>
      </c>
      <c r="B1204" s="29" t="s">
        <v>970</v>
      </c>
      <c r="C1204" s="29" t="s">
        <v>728</v>
      </c>
      <c r="D1204" s="29"/>
      <c r="E1204" s="67" t="s">
        <v>208</v>
      </c>
      <c r="F1204" s="67" t="s">
        <v>945</v>
      </c>
      <c r="G1204" s="67">
        <v>120</v>
      </c>
      <c r="H1204" s="73">
        <v>4</v>
      </c>
      <c r="I1204" s="67" t="s">
        <v>461</v>
      </c>
      <c r="J1204" s="74"/>
      <c r="K1204" s="29" t="s">
        <v>940</v>
      </c>
      <c r="L1204" s="29" t="s">
        <v>347</v>
      </c>
      <c r="M1204" s="29"/>
      <c r="N1204" s="29" t="s">
        <v>1598</v>
      </c>
      <c r="O1204" s="29" t="str">
        <f t="shared" si="92"/>
        <v>TOMATE CLASSIQUE Ananas</v>
      </c>
      <c r="P1204" s="55">
        <v>1204</v>
      </c>
      <c r="Q1204" s="55">
        <v>4</v>
      </c>
      <c r="R1204" s="20">
        <f t="shared" si="93"/>
        <v>0</v>
      </c>
      <c r="S1204" s="20">
        <f t="shared" si="94"/>
        <v>0</v>
      </c>
      <c r="T1204" s="20">
        <f t="shared" si="95"/>
        <v>0</v>
      </c>
      <c r="U1204" s="257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304"/>
      <c r="AG1204" s="304"/>
      <c r="AH1204" s="45"/>
      <c r="AI1204" s="45"/>
      <c r="AJ1204" s="304"/>
      <c r="AK1204" s="304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  <c r="BD1204" s="45"/>
      <c r="BE1204" s="45"/>
      <c r="BF1204" s="45"/>
      <c r="BG1204" s="45"/>
      <c r="BH1204" s="45"/>
      <c r="BI1204" s="45"/>
      <c r="BJ1204" s="45"/>
      <c r="BK1204" s="45"/>
      <c r="BL1204" s="45"/>
      <c r="BM1204" s="45"/>
      <c r="BN1204" s="45"/>
      <c r="BO1204" s="45"/>
      <c r="BP1204" s="45"/>
      <c r="BQ1204" s="45"/>
      <c r="BR1204" s="45"/>
      <c r="BS1204" s="45"/>
      <c r="BT1204" s="45"/>
      <c r="BU1204" s="14"/>
      <c r="BV1204" s="14"/>
      <c r="BW1204" s="14"/>
      <c r="BX1204" s="14"/>
      <c r="BY1204" s="14"/>
      <c r="BZ1204" s="14"/>
      <c r="CA1204" s="14"/>
      <c r="CB1204" s="14"/>
    </row>
    <row r="1205" spans="1:80" ht="20.100000000000001" customHeight="1" x14ac:dyDescent="0.25">
      <c r="A1205" s="189">
        <v>12316</v>
      </c>
      <c r="B1205" s="186" t="s">
        <v>970</v>
      </c>
      <c r="C1205" s="186" t="s">
        <v>728</v>
      </c>
      <c r="D1205" s="186"/>
      <c r="E1205" s="190" t="s">
        <v>208</v>
      </c>
      <c r="F1205" s="190" t="s">
        <v>946</v>
      </c>
      <c r="G1205" s="190">
        <v>240</v>
      </c>
      <c r="H1205" s="191">
        <v>4</v>
      </c>
      <c r="I1205" s="190" t="s">
        <v>461</v>
      </c>
      <c r="J1205" s="192"/>
      <c r="K1205" s="186" t="s">
        <v>940</v>
      </c>
      <c r="L1205" s="186" t="s">
        <v>347</v>
      </c>
      <c r="M1205" s="186"/>
      <c r="N1205" s="186" t="s">
        <v>1598</v>
      </c>
      <c r="O1205" s="186" t="str">
        <f t="shared" si="92"/>
        <v>TOMATE CLASSIQUE Ananas</v>
      </c>
      <c r="P1205" s="193">
        <v>1205</v>
      </c>
      <c r="Q1205" s="193">
        <v>4</v>
      </c>
      <c r="R1205" s="20">
        <f t="shared" si="93"/>
        <v>0</v>
      </c>
      <c r="S1205" s="20">
        <f t="shared" si="94"/>
        <v>0</v>
      </c>
      <c r="T1205" s="20">
        <f t="shared" si="95"/>
        <v>0</v>
      </c>
      <c r="U1205" s="258"/>
      <c r="V1205" s="194"/>
      <c r="W1205" s="194"/>
      <c r="X1205" s="194"/>
      <c r="Y1205" s="194"/>
      <c r="Z1205" s="194"/>
      <c r="AA1205" s="194"/>
      <c r="AB1205" s="194"/>
      <c r="AC1205" s="194"/>
      <c r="AD1205" s="194"/>
      <c r="AE1205" s="194"/>
      <c r="AF1205" s="304"/>
      <c r="AG1205" s="304"/>
      <c r="AH1205" s="194"/>
      <c r="AI1205" s="194"/>
      <c r="AJ1205" s="304"/>
      <c r="AK1205" s="304"/>
      <c r="AL1205" s="194"/>
      <c r="AM1205" s="194"/>
      <c r="AN1205" s="194"/>
      <c r="AO1205" s="194"/>
      <c r="AP1205" s="194"/>
      <c r="AQ1205" s="194"/>
      <c r="AR1205" s="194"/>
      <c r="AS1205" s="194"/>
      <c r="AT1205" s="194"/>
      <c r="AU1205" s="194"/>
      <c r="AV1205" s="194"/>
      <c r="AW1205" s="194"/>
      <c r="AX1205" s="194"/>
      <c r="AY1205" s="194"/>
      <c r="AZ1205" s="194"/>
      <c r="BA1205" s="194"/>
      <c r="BB1205" s="194"/>
      <c r="BC1205" s="194"/>
      <c r="BD1205" s="194"/>
      <c r="BE1205" s="194"/>
      <c r="BF1205" s="194"/>
      <c r="BG1205" s="194"/>
      <c r="BH1205" s="194"/>
      <c r="BI1205" s="194"/>
      <c r="BJ1205" s="194"/>
      <c r="BK1205" s="194"/>
      <c r="BL1205" s="194"/>
      <c r="BM1205" s="194"/>
      <c r="BN1205" s="194"/>
      <c r="BO1205" s="194"/>
      <c r="BP1205" s="194"/>
      <c r="BQ1205" s="194"/>
      <c r="BR1205" s="194"/>
      <c r="BS1205" s="194"/>
      <c r="BT1205" s="194"/>
      <c r="BU1205" s="14"/>
      <c r="BV1205" s="14"/>
      <c r="BW1205" s="14"/>
      <c r="BX1205" s="14"/>
      <c r="BY1205" s="14"/>
      <c r="BZ1205" s="14"/>
      <c r="CA1205" s="14"/>
      <c r="CB1205" s="14"/>
    </row>
    <row r="1206" spans="1:80" ht="20.100000000000001" customHeight="1" x14ac:dyDescent="0.25">
      <c r="A1206" s="30">
        <v>13965</v>
      </c>
      <c r="B1206" s="29" t="s">
        <v>970</v>
      </c>
      <c r="C1206" s="29" t="s">
        <v>1545</v>
      </c>
      <c r="D1206" s="29"/>
      <c r="E1206" s="67" t="s">
        <v>208</v>
      </c>
      <c r="F1206" s="67" t="s">
        <v>945</v>
      </c>
      <c r="G1206" s="67">
        <v>120</v>
      </c>
      <c r="H1206" s="73">
        <v>4</v>
      </c>
      <c r="I1206" s="67" t="s">
        <v>461</v>
      </c>
      <c r="J1206" s="74"/>
      <c r="K1206" s="29" t="s">
        <v>940</v>
      </c>
      <c r="L1206" s="29" t="s">
        <v>347</v>
      </c>
      <c r="M1206" s="29"/>
      <c r="N1206" s="29" t="s">
        <v>1598</v>
      </c>
      <c r="O1206" s="29" t="str">
        <f t="shared" si="92"/>
        <v>TOMATE CLASSIQUE Andine Cornue</v>
      </c>
      <c r="P1206" s="55">
        <v>1206</v>
      </c>
      <c r="Q1206" s="55">
        <v>4</v>
      </c>
      <c r="R1206" s="20">
        <f t="shared" si="93"/>
        <v>0</v>
      </c>
      <c r="S1206" s="20">
        <f t="shared" si="94"/>
        <v>0</v>
      </c>
      <c r="T1206" s="20">
        <f t="shared" si="95"/>
        <v>0</v>
      </c>
      <c r="U1206" s="257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304"/>
      <c r="AG1206" s="304"/>
      <c r="AH1206" s="45"/>
      <c r="AI1206" s="45"/>
      <c r="AJ1206" s="304"/>
      <c r="AK1206" s="304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14"/>
      <c r="BV1206" s="14"/>
      <c r="BW1206" s="14"/>
      <c r="BX1206" s="14"/>
      <c r="BY1206" s="14"/>
      <c r="BZ1206" s="14"/>
      <c r="CA1206" s="14"/>
      <c r="CB1206" s="14"/>
    </row>
    <row r="1207" spans="1:80" ht="20.100000000000001" customHeight="1" x14ac:dyDescent="0.25">
      <c r="A1207" s="189">
        <v>13969</v>
      </c>
      <c r="B1207" s="186" t="s">
        <v>970</v>
      </c>
      <c r="C1207" s="186" t="s">
        <v>1545</v>
      </c>
      <c r="D1207" s="186"/>
      <c r="E1207" s="190" t="s">
        <v>208</v>
      </c>
      <c r="F1207" s="190" t="s">
        <v>946</v>
      </c>
      <c r="G1207" s="190">
        <v>240</v>
      </c>
      <c r="H1207" s="191">
        <v>4</v>
      </c>
      <c r="I1207" s="190" t="s">
        <v>461</v>
      </c>
      <c r="J1207" s="192"/>
      <c r="K1207" s="186" t="s">
        <v>940</v>
      </c>
      <c r="L1207" s="186" t="s">
        <v>347</v>
      </c>
      <c r="M1207" s="186"/>
      <c r="N1207" s="186" t="s">
        <v>1598</v>
      </c>
      <c r="O1207" s="186" t="str">
        <f t="shared" si="92"/>
        <v>TOMATE CLASSIQUE Andine Cornue</v>
      </c>
      <c r="P1207" s="193">
        <v>1207</v>
      </c>
      <c r="Q1207" s="193">
        <v>4</v>
      </c>
      <c r="R1207" s="20">
        <f t="shared" si="93"/>
        <v>0</v>
      </c>
      <c r="S1207" s="20">
        <f t="shared" si="94"/>
        <v>0</v>
      </c>
      <c r="T1207" s="20">
        <f t="shared" si="95"/>
        <v>0</v>
      </c>
      <c r="U1207" s="258"/>
      <c r="V1207" s="194"/>
      <c r="W1207" s="194"/>
      <c r="X1207" s="194"/>
      <c r="Y1207" s="194"/>
      <c r="Z1207" s="194"/>
      <c r="AA1207" s="194"/>
      <c r="AB1207" s="194"/>
      <c r="AC1207" s="194"/>
      <c r="AD1207" s="194"/>
      <c r="AE1207" s="194"/>
      <c r="AF1207" s="304"/>
      <c r="AG1207" s="304"/>
      <c r="AH1207" s="194"/>
      <c r="AI1207" s="194"/>
      <c r="AJ1207" s="304"/>
      <c r="AK1207" s="304"/>
      <c r="AL1207" s="194"/>
      <c r="AM1207" s="194"/>
      <c r="AN1207" s="194"/>
      <c r="AO1207" s="194"/>
      <c r="AP1207" s="194"/>
      <c r="AQ1207" s="194"/>
      <c r="AR1207" s="194"/>
      <c r="AS1207" s="194"/>
      <c r="AT1207" s="194"/>
      <c r="AU1207" s="194"/>
      <c r="AV1207" s="194"/>
      <c r="AW1207" s="194"/>
      <c r="AX1207" s="194"/>
      <c r="AY1207" s="194"/>
      <c r="AZ1207" s="194"/>
      <c r="BA1207" s="194"/>
      <c r="BB1207" s="194"/>
      <c r="BC1207" s="194"/>
      <c r="BD1207" s="194"/>
      <c r="BE1207" s="194"/>
      <c r="BF1207" s="194"/>
      <c r="BG1207" s="194"/>
      <c r="BH1207" s="194"/>
      <c r="BI1207" s="194"/>
      <c r="BJ1207" s="194"/>
      <c r="BK1207" s="194"/>
      <c r="BL1207" s="194"/>
      <c r="BM1207" s="194"/>
      <c r="BN1207" s="194"/>
      <c r="BO1207" s="194"/>
      <c r="BP1207" s="194"/>
      <c r="BQ1207" s="194"/>
      <c r="BR1207" s="194"/>
      <c r="BS1207" s="194"/>
      <c r="BT1207" s="194"/>
      <c r="BU1207" s="14"/>
      <c r="BV1207" s="14"/>
      <c r="BW1207" s="14"/>
      <c r="BX1207" s="14"/>
      <c r="BY1207" s="14"/>
      <c r="BZ1207" s="14"/>
      <c r="CA1207" s="14"/>
      <c r="CB1207" s="14"/>
    </row>
    <row r="1208" spans="1:80" ht="20.100000000000001" customHeight="1" x14ac:dyDescent="0.25">
      <c r="A1208" s="30">
        <v>13259</v>
      </c>
      <c r="B1208" s="29" t="s">
        <v>970</v>
      </c>
      <c r="C1208" s="29" t="s">
        <v>1508</v>
      </c>
      <c r="D1208" s="29"/>
      <c r="E1208" s="67" t="s">
        <v>208</v>
      </c>
      <c r="F1208" s="67" t="s">
        <v>945</v>
      </c>
      <c r="G1208" s="67">
        <v>120</v>
      </c>
      <c r="H1208" s="73">
        <v>4</v>
      </c>
      <c r="I1208" s="67" t="s">
        <v>461</v>
      </c>
      <c r="J1208" s="74"/>
      <c r="K1208" s="29" t="s">
        <v>940</v>
      </c>
      <c r="L1208" s="29" t="s">
        <v>347</v>
      </c>
      <c r="M1208" s="29"/>
      <c r="N1208" s="29" t="s">
        <v>1598</v>
      </c>
      <c r="O1208" s="29" t="str">
        <f t="shared" si="92"/>
        <v>TOMATE CLASSIQUE Carmello F1</v>
      </c>
      <c r="P1208" s="55">
        <v>1208</v>
      </c>
      <c r="Q1208" s="55">
        <v>4</v>
      </c>
      <c r="R1208" s="20">
        <f t="shared" si="93"/>
        <v>0</v>
      </c>
      <c r="S1208" s="20">
        <f t="shared" si="94"/>
        <v>0</v>
      </c>
      <c r="T1208" s="20">
        <f t="shared" si="95"/>
        <v>0</v>
      </c>
      <c r="U1208" s="257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304"/>
      <c r="AG1208" s="304"/>
      <c r="AH1208" s="45"/>
      <c r="AI1208" s="45"/>
      <c r="AJ1208" s="304"/>
      <c r="AK1208" s="304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14"/>
      <c r="BV1208" s="14"/>
      <c r="BW1208" s="14"/>
      <c r="BX1208" s="14"/>
      <c r="BY1208" s="14"/>
      <c r="BZ1208" s="14"/>
      <c r="CA1208" s="14"/>
      <c r="CB1208" s="14"/>
    </row>
    <row r="1209" spans="1:80" ht="20.100000000000001" customHeight="1" x14ac:dyDescent="0.25">
      <c r="A1209" s="189">
        <v>13072</v>
      </c>
      <c r="B1209" s="186" t="s">
        <v>970</v>
      </c>
      <c r="C1209" s="186" t="s">
        <v>1508</v>
      </c>
      <c r="D1209" s="186"/>
      <c r="E1209" s="190" t="s">
        <v>208</v>
      </c>
      <c r="F1209" s="190" t="s">
        <v>946</v>
      </c>
      <c r="G1209" s="190">
        <v>240</v>
      </c>
      <c r="H1209" s="191">
        <v>4</v>
      </c>
      <c r="I1209" s="190" t="s">
        <v>461</v>
      </c>
      <c r="J1209" s="192"/>
      <c r="K1209" s="186" t="s">
        <v>940</v>
      </c>
      <c r="L1209" s="186" t="s">
        <v>347</v>
      </c>
      <c r="M1209" s="186"/>
      <c r="N1209" s="186" t="s">
        <v>1598</v>
      </c>
      <c r="O1209" s="186" t="str">
        <f t="shared" si="92"/>
        <v>TOMATE CLASSIQUE Carmello F1</v>
      </c>
      <c r="P1209" s="193">
        <v>1209</v>
      </c>
      <c r="Q1209" s="193">
        <v>4</v>
      </c>
      <c r="R1209" s="20">
        <f t="shared" si="93"/>
        <v>0</v>
      </c>
      <c r="S1209" s="20">
        <f t="shared" si="94"/>
        <v>0</v>
      </c>
      <c r="T1209" s="20">
        <f t="shared" si="95"/>
        <v>0</v>
      </c>
      <c r="U1209" s="258"/>
      <c r="V1209" s="194"/>
      <c r="W1209" s="194"/>
      <c r="X1209" s="194"/>
      <c r="Y1209" s="194"/>
      <c r="Z1209" s="194"/>
      <c r="AA1209" s="194"/>
      <c r="AB1209" s="194"/>
      <c r="AC1209" s="194"/>
      <c r="AD1209" s="194"/>
      <c r="AE1209" s="194"/>
      <c r="AF1209" s="304"/>
      <c r="AG1209" s="304"/>
      <c r="AH1209" s="194"/>
      <c r="AI1209" s="194"/>
      <c r="AJ1209" s="304"/>
      <c r="AK1209" s="304"/>
      <c r="AL1209" s="194"/>
      <c r="AM1209" s="194"/>
      <c r="AN1209" s="194"/>
      <c r="AO1209" s="194"/>
      <c r="AP1209" s="194"/>
      <c r="AQ1209" s="194"/>
      <c r="AR1209" s="194"/>
      <c r="AS1209" s="194"/>
      <c r="AT1209" s="194"/>
      <c r="AU1209" s="194"/>
      <c r="AV1209" s="194"/>
      <c r="AW1209" s="194"/>
      <c r="AX1209" s="194"/>
      <c r="AY1209" s="194"/>
      <c r="AZ1209" s="194"/>
      <c r="BA1209" s="194"/>
      <c r="BB1209" s="194"/>
      <c r="BC1209" s="194"/>
      <c r="BD1209" s="194"/>
      <c r="BE1209" s="194"/>
      <c r="BF1209" s="194"/>
      <c r="BG1209" s="194"/>
      <c r="BH1209" s="194"/>
      <c r="BI1209" s="194"/>
      <c r="BJ1209" s="194"/>
      <c r="BK1209" s="194"/>
      <c r="BL1209" s="194"/>
      <c r="BM1209" s="194"/>
      <c r="BN1209" s="194"/>
      <c r="BO1209" s="194"/>
      <c r="BP1209" s="194"/>
      <c r="BQ1209" s="194"/>
      <c r="BR1209" s="194"/>
      <c r="BS1209" s="194"/>
      <c r="BT1209" s="194"/>
      <c r="BU1209" s="14"/>
      <c r="BV1209" s="14"/>
      <c r="BW1209" s="14"/>
      <c r="BX1209" s="14"/>
      <c r="BY1209" s="14"/>
      <c r="BZ1209" s="14"/>
      <c r="CA1209" s="14"/>
      <c r="CB1209" s="14"/>
    </row>
    <row r="1210" spans="1:80" ht="20.100000000000001" customHeight="1" x14ac:dyDescent="0.25">
      <c r="A1210" s="28">
        <v>23751</v>
      </c>
      <c r="B1210" s="29" t="s">
        <v>970</v>
      </c>
      <c r="C1210" s="29" t="s">
        <v>1509</v>
      </c>
      <c r="D1210" s="29"/>
      <c r="E1210" s="67" t="s">
        <v>208</v>
      </c>
      <c r="F1210" s="67" t="s">
        <v>945</v>
      </c>
      <c r="G1210" s="67">
        <v>120</v>
      </c>
      <c r="H1210" s="73">
        <v>4</v>
      </c>
      <c r="I1210" s="67" t="s">
        <v>553</v>
      </c>
      <c r="J1210" s="74"/>
      <c r="K1210" s="29" t="s">
        <v>940</v>
      </c>
      <c r="L1210" s="29" t="s">
        <v>347</v>
      </c>
      <c r="M1210" s="29"/>
      <c r="N1210" s="29" t="s">
        <v>1598</v>
      </c>
      <c r="O1210" s="29" t="str">
        <f t="shared" si="92"/>
        <v>TOMATE CLASSIQUE Cobra F1</v>
      </c>
      <c r="P1210" s="55">
        <v>1210</v>
      </c>
      <c r="Q1210" s="55">
        <v>4</v>
      </c>
      <c r="R1210" s="20">
        <f t="shared" si="93"/>
        <v>0</v>
      </c>
      <c r="S1210" s="20">
        <f t="shared" si="94"/>
        <v>0</v>
      </c>
      <c r="T1210" s="20">
        <f t="shared" si="95"/>
        <v>0</v>
      </c>
      <c r="U1210" s="257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304"/>
      <c r="AG1210" s="304"/>
      <c r="AH1210" s="45"/>
      <c r="AI1210" s="45"/>
      <c r="AJ1210" s="304"/>
      <c r="AK1210" s="304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14"/>
      <c r="BV1210" s="14"/>
      <c r="BW1210" s="14"/>
      <c r="BX1210" s="14"/>
      <c r="BY1210" s="14"/>
      <c r="BZ1210" s="14"/>
      <c r="CA1210" s="14"/>
      <c r="CB1210" s="14"/>
    </row>
    <row r="1211" spans="1:80" ht="20.100000000000001" customHeight="1" x14ac:dyDescent="0.25">
      <c r="A1211" s="195">
        <v>13074</v>
      </c>
      <c r="B1211" s="186" t="s">
        <v>970</v>
      </c>
      <c r="C1211" s="186" t="s">
        <v>1509</v>
      </c>
      <c r="D1211" s="186"/>
      <c r="E1211" s="190" t="s">
        <v>208</v>
      </c>
      <c r="F1211" s="190" t="s">
        <v>946</v>
      </c>
      <c r="G1211" s="190">
        <v>240</v>
      </c>
      <c r="H1211" s="191">
        <v>4</v>
      </c>
      <c r="I1211" s="190" t="s">
        <v>553</v>
      </c>
      <c r="J1211" s="192"/>
      <c r="K1211" s="186" t="s">
        <v>940</v>
      </c>
      <c r="L1211" s="186" t="s">
        <v>347</v>
      </c>
      <c r="M1211" s="186"/>
      <c r="N1211" s="186" t="s">
        <v>1598</v>
      </c>
      <c r="O1211" s="186" t="str">
        <f t="shared" si="92"/>
        <v>TOMATE CLASSIQUE Cobra F1</v>
      </c>
      <c r="P1211" s="193">
        <v>1211</v>
      </c>
      <c r="Q1211" s="193">
        <v>4</v>
      </c>
      <c r="R1211" s="20">
        <f t="shared" si="93"/>
        <v>0</v>
      </c>
      <c r="S1211" s="20">
        <f t="shared" si="94"/>
        <v>0</v>
      </c>
      <c r="T1211" s="20">
        <f t="shared" si="95"/>
        <v>0</v>
      </c>
      <c r="U1211" s="258"/>
      <c r="V1211" s="194"/>
      <c r="W1211" s="194"/>
      <c r="X1211" s="194"/>
      <c r="Y1211" s="194"/>
      <c r="Z1211" s="194"/>
      <c r="AA1211" s="194"/>
      <c r="AB1211" s="194"/>
      <c r="AC1211" s="194"/>
      <c r="AD1211" s="194"/>
      <c r="AE1211" s="194"/>
      <c r="AF1211" s="304"/>
      <c r="AG1211" s="304"/>
      <c r="AH1211" s="194"/>
      <c r="AI1211" s="194"/>
      <c r="AJ1211" s="304"/>
      <c r="AK1211" s="304"/>
      <c r="AL1211" s="194"/>
      <c r="AM1211" s="194"/>
      <c r="AN1211" s="194"/>
      <c r="AO1211" s="194"/>
      <c r="AP1211" s="194"/>
      <c r="AQ1211" s="194"/>
      <c r="AR1211" s="194"/>
      <c r="AS1211" s="194"/>
      <c r="AT1211" s="194"/>
      <c r="AU1211" s="194"/>
      <c r="AV1211" s="194"/>
      <c r="AW1211" s="194"/>
      <c r="AX1211" s="194"/>
      <c r="AY1211" s="194"/>
      <c r="AZ1211" s="194"/>
      <c r="BA1211" s="194"/>
      <c r="BB1211" s="194"/>
      <c r="BC1211" s="194"/>
      <c r="BD1211" s="194"/>
      <c r="BE1211" s="194"/>
      <c r="BF1211" s="194"/>
      <c r="BG1211" s="194"/>
      <c r="BH1211" s="194"/>
      <c r="BI1211" s="194"/>
      <c r="BJ1211" s="194"/>
      <c r="BK1211" s="194"/>
      <c r="BL1211" s="194"/>
      <c r="BM1211" s="194"/>
      <c r="BN1211" s="194"/>
      <c r="BO1211" s="194"/>
      <c r="BP1211" s="194"/>
      <c r="BQ1211" s="194"/>
      <c r="BR1211" s="194"/>
      <c r="BS1211" s="194"/>
      <c r="BT1211" s="194"/>
      <c r="BU1211" s="14"/>
      <c r="BV1211" s="14"/>
      <c r="BW1211" s="14"/>
      <c r="BX1211" s="14"/>
      <c r="BY1211" s="14"/>
      <c r="BZ1211" s="14"/>
      <c r="CA1211" s="14"/>
      <c r="CB1211" s="14"/>
    </row>
    <row r="1212" spans="1:80" ht="20.100000000000001" customHeight="1" x14ac:dyDescent="0.25">
      <c r="A1212" s="30">
        <v>12423</v>
      </c>
      <c r="B1212" s="29" t="s">
        <v>970</v>
      </c>
      <c r="C1212" s="29" t="s">
        <v>1546</v>
      </c>
      <c r="D1212" s="29"/>
      <c r="E1212" s="67" t="s">
        <v>208</v>
      </c>
      <c r="F1212" s="67" t="s">
        <v>945</v>
      </c>
      <c r="G1212" s="67">
        <v>120</v>
      </c>
      <c r="H1212" s="73">
        <v>4</v>
      </c>
      <c r="I1212" s="67" t="s">
        <v>439</v>
      </c>
      <c r="J1212" s="74"/>
      <c r="K1212" s="29" t="s">
        <v>940</v>
      </c>
      <c r="L1212" s="29" t="s">
        <v>347</v>
      </c>
      <c r="M1212" s="29"/>
      <c r="N1212" s="29" t="s">
        <v>1598</v>
      </c>
      <c r="O1212" s="29" t="str">
        <f t="shared" si="92"/>
        <v>TOMATE CLASSIQUE Coeur de Bœuf (Cuor di Bue)</v>
      </c>
      <c r="P1212" s="55">
        <v>1212</v>
      </c>
      <c r="Q1212" s="55">
        <v>4</v>
      </c>
      <c r="R1212" s="20">
        <f t="shared" si="93"/>
        <v>0</v>
      </c>
      <c r="S1212" s="20">
        <f t="shared" si="94"/>
        <v>0</v>
      </c>
      <c r="T1212" s="20">
        <f t="shared" si="95"/>
        <v>0</v>
      </c>
      <c r="U1212" s="257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304"/>
      <c r="AG1212" s="304"/>
      <c r="AH1212" s="45"/>
      <c r="AI1212" s="45"/>
      <c r="AJ1212" s="304"/>
      <c r="AK1212" s="304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  <c r="BD1212" s="45"/>
      <c r="BE1212" s="45"/>
      <c r="BF1212" s="45"/>
      <c r="BG1212" s="45"/>
      <c r="BH1212" s="45"/>
      <c r="BI1212" s="45"/>
      <c r="BJ1212" s="45"/>
      <c r="BK1212" s="45"/>
      <c r="BL1212" s="45"/>
      <c r="BM1212" s="45"/>
      <c r="BN1212" s="45"/>
      <c r="BO1212" s="45"/>
      <c r="BP1212" s="45"/>
      <c r="BQ1212" s="45"/>
      <c r="BR1212" s="45"/>
      <c r="BS1212" s="45"/>
      <c r="BT1212" s="45"/>
      <c r="BU1212" s="14"/>
      <c r="BV1212" s="14"/>
      <c r="BW1212" s="14"/>
      <c r="BX1212" s="14"/>
      <c r="BY1212" s="14"/>
      <c r="BZ1212" s="14"/>
      <c r="CA1212" s="14"/>
      <c r="CB1212" s="14"/>
    </row>
    <row r="1213" spans="1:80" ht="20.100000000000001" customHeight="1" x14ac:dyDescent="0.25">
      <c r="A1213" s="189">
        <v>12225</v>
      </c>
      <c r="B1213" s="186" t="s">
        <v>970</v>
      </c>
      <c r="C1213" s="186" t="s">
        <v>1546</v>
      </c>
      <c r="D1213" s="186"/>
      <c r="E1213" s="190" t="s">
        <v>208</v>
      </c>
      <c r="F1213" s="190" t="s">
        <v>946</v>
      </c>
      <c r="G1213" s="190">
        <v>240</v>
      </c>
      <c r="H1213" s="191">
        <v>4</v>
      </c>
      <c r="I1213" s="190" t="s">
        <v>439</v>
      </c>
      <c r="J1213" s="192"/>
      <c r="K1213" s="186" t="s">
        <v>940</v>
      </c>
      <c r="L1213" s="186" t="s">
        <v>347</v>
      </c>
      <c r="M1213" s="186"/>
      <c r="N1213" s="186" t="s">
        <v>1598</v>
      </c>
      <c r="O1213" s="186" t="str">
        <f t="shared" si="92"/>
        <v>TOMATE CLASSIQUE Coeur de Bœuf (Cuor di Bue)</v>
      </c>
      <c r="P1213" s="193">
        <v>1213</v>
      </c>
      <c r="Q1213" s="193">
        <v>4</v>
      </c>
      <c r="R1213" s="20">
        <f t="shared" si="93"/>
        <v>0</v>
      </c>
      <c r="S1213" s="20">
        <f t="shared" si="94"/>
        <v>0</v>
      </c>
      <c r="T1213" s="20">
        <f t="shared" si="95"/>
        <v>0</v>
      </c>
      <c r="U1213" s="258"/>
      <c r="V1213" s="194"/>
      <c r="W1213" s="194"/>
      <c r="X1213" s="194"/>
      <c r="Y1213" s="194"/>
      <c r="Z1213" s="194"/>
      <c r="AA1213" s="194"/>
      <c r="AB1213" s="194"/>
      <c r="AC1213" s="194"/>
      <c r="AD1213" s="194"/>
      <c r="AE1213" s="194"/>
      <c r="AF1213" s="304"/>
      <c r="AG1213" s="304"/>
      <c r="AH1213" s="194"/>
      <c r="AI1213" s="194"/>
      <c r="AJ1213" s="304"/>
      <c r="AK1213" s="304"/>
      <c r="AL1213" s="194"/>
      <c r="AM1213" s="194"/>
      <c r="AN1213" s="194"/>
      <c r="AO1213" s="194"/>
      <c r="AP1213" s="194"/>
      <c r="AQ1213" s="194"/>
      <c r="AR1213" s="194"/>
      <c r="AS1213" s="194"/>
      <c r="AT1213" s="194"/>
      <c r="AU1213" s="194"/>
      <c r="AV1213" s="194"/>
      <c r="AW1213" s="194"/>
      <c r="AX1213" s="194"/>
      <c r="AY1213" s="194"/>
      <c r="AZ1213" s="194"/>
      <c r="BA1213" s="194"/>
      <c r="BB1213" s="194"/>
      <c r="BC1213" s="194"/>
      <c r="BD1213" s="194"/>
      <c r="BE1213" s="194"/>
      <c r="BF1213" s="194"/>
      <c r="BG1213" s="194"/>
      <c r="BH1213" s="194"/>
      <c r="BI1213" s="194"/>
      <c r="BJ1213" s="194"/>
      <c r="BK1213" s="194"/>
      <c r="BL1213" s="194"/>
      <c r="BM1213" s="194"/>
      <c r="BN1213" s="194"/>
      <c r="BO1213" s="194"/>
      <c r="BP1213" s="194"/>
      <c r="BQ1213" s="194"/>
      <c r="BR1213" s="194"/>
      <c r="BS1213" s="194"/>
      <c r="BT1213" s="194"/>
      <c r="BU1213" s="14"/>
      <c r="BV1213" s="14"/>
      <c r="BW1213" s="14"/>
      <c r="BX1213" s="14"/>
      <c r="BY1213" s="14"/>
      <c r="BZ1213" s="14"/>
      <c r="CA1213" s="14"/>
      <c r="CB1213" s="14"/>
    </row>
    <row r="1214" spans="1:80" ht="20.100000000000001" customHeight="1" x14ac:dyDescent="0.25">
      <c r="A1214" s="30">
        <v>12425</v>
      </c>
      <c r="B1214" s="29" t="s">
        <v>970</v>
      </c>
      <c r="C1214" s="29" t="s">
        <v>1510</v>
      </c>
      <c r="D1214" s="29"/>
      <c r="E1214" s="67" t="s">
        <v>208</v>
      </c>
      <c r="F1214" s="67" t="s">
        <v>945</v>
      </c>
      <c r="G1214" s="67">
        <v>120</v>
      </c>
      <c r="H1214" s="73">
        <v>4</v>
      </c>
      <c r="I1214" s="67" t="s">
        <v>553</v>
      </c>
      <c r="J1214" s="74"/>
      <c r="K1214" s="29" t="s">
        <v>940</v>
      </c>
      <c r="L1214" s="29" t="s">
        <v>347</v>
      </c>
      <c r="M1214" s="29"/>
      <c r="N1214" s="29" t="s">
        <v>1598</v>
      </c>
      <c r="O1214" s="29" t="str">
        <f t="shared" si="92"/>
        <v>TOMATE CLASSIQUE Fandango F1</v>
      </c>
      <c r="P1214" s="55">
        <v>1214</v>
      </c>
      <c r="Q1214" s="55">
        <v>4</v>
      </c>
      <c r="R1214" s="20">
        <f t="shared" si="93"/>
        <v>0</v>
      </c>
      <c r="S1214" s="20">
        <f t="shared" si="94"/>
        <v>0</v>
      </c>
      <c r="T1214" s="20">
        <f t="shared" si="95"/>
        <v>0</v>
      </c>
      <c r="U1214" s="257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304"/>
      <c r="AG1214" s="304"/>
      <c r="AH1214" s="45"/>
      <c r="AI1214" s="45"/>
      <c r="AJ1214" s="304"/>
      <c r="AK1214" s="304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14"/>
      <c r="BV1214" s="14"/>
      <c r="BW1214" s="14"/>
      <c r="BX1214" s="14"/>
      <c r="BY1214" s="14"/>
      <c r="BZ1214" s="14"/>
      <c r="CA1214" s="14"/>
      <c r="CB1214" s="14"/>
    </row>
    <row r="1215" spans="1:80" ht="20.100000000000001" customHeight="1" x14ac:dyDescent="0.25">
      <c r="A1215" s="189">
        <v>12224</v>
      </c>
      <c r="B1215" s="186" t="s">
        <v>970</v>
      </c>
      <c r="C1215" s="186" t="s">
        <v>1510</v>
      </c>
      <c r="D1215" s="186"/>
      <c r="E1215" s="190" t="s">
        <v>208</v>
      </c>
      <c r="F1215" s="190" t="s">
        <v>946</v>
      </c>
      <c r="G1215" s="190">
        <v>240</v>
      </c>
      <c r="H1215" s="191">
        <v>4</v>
      </c>
      <c r="I1215" s="190" t="s">
        <v>553</v>
      </c>
      <c r="J1215" s="192"/>
      <c r="K1215" s="186" t="s">
        <v>940</v>
      </c>
      <c r="L1215" s="186" t="s">
        <v>347</v>
      </c>
      <c r="M1215" s="186"/>
      <c r="N1215" s="186" t="s">
        <v>1598</v>
      </c>
      <c r="O1215" s="186" t="str">
        <f t="shared" si="92"/>
        <v>TOMATE CLASSIQUE Fandango F1</v>
      </c>
      <c r="P1215" s="193">
        <v>1215</v>
      </c>
      <c r="Q1215" s="193">
        <v>4</v>
      </c>
      <c r="R1215" s="20">
        <f t="shared" si="93"/>
        <v>0</v>
      </c>
      <c r="S1215" s="20">
        <f t="shared" si="94"/>
        <v>0</v>
      </c>
      <c r="T1215" s="20">
        <f t="shared" si="95"/>
        <v>0</v>
      </c>
      <c r="U1215" s="258"/>
      <c r="V1215" s="194"/>
      <c r="W1215" s="194"/>
      <c r="X1215" s="194"/>
      <c r="Y1215" s="194"/>
      <c r="Z1215" s="194"/>
      <c r="AA1215" s="194"/>
      <c r="AB1215" s="194"/>
      <c r="AC1215" s="194"/>
      <c r="AD1215" s="194"/>
      <c r="AE1215" s="194"/>
      <c r="AF1215" s="304"/>
      <c r="AG1215" s="304"/>
      <c r="AH1215" s="194"/>
      <c r="AI1215" s="194"/>
      <c r="AJ1215" s="304"/>
      <c r="AK1215" s="304"/>
      <c r="AL1215" s="194"/>
      <c r="AM1215" s="194"/>
      <c r="AN1215" s="194"/>
      <c r="AO1215" s="194"/>
      <c r="AP1215" s="194"/>
      <c r="AQ1215" s="194"/>
      <c r="AR1215" s="194"/>
      <c r="AS1215" s="194"/>
      <c r="AT1215" s="194"/>
      <c r="AU1215" s="194"/>
      <c r="AV1215" s="194"/>
      <c r="AW1215" s="194"/>
      <c r="AX1215" s="194"/>
      <c r="AY1215" s="194"/>
      <c r="AZ1215" s="194"/>
      <c r="BA1215" s="194"/>
      <c r="BB1215" s="194"/>
      <c r="BC1215" s="194"/>
      <c r="BD1215" s="194"/>
      <c r="BE1215" s="194"/>
      <c r="BF1215" s="194"/>
      <c r="BG1215" s="194"/>
      <c r="BH1215" s="194"/>
      <c r="BI1215" s="194"/>
      <c r="BJ1215" s="194"/>
      <c r="BK1215" s="194"/>
      <c r="BL1215" s="194"/>
      <c r="BM1215" s="194"/>
      <c r="BN1215" s="194"/>
      <c r="BO1215" s="194"/>
      <c r="BP1215" s="194"/>
      <c r="BQ1215" s="194"/>
      <c r="BR1215" s="194"/>
      <c r="BS1215" s="194"/>
      <c r="BT1215" s="194"/>
      <c r="BU1215" s="14"/>
      <c r="BV1215" s="14"/>
      <c r="BW1215" s="14"/>
      <c r="BX1215" s="14"/>
      <c r="BY1215" s="14"/>
      <c r="BZ1215" s="14"/>
      <c r="CA1215" s="14"/>
      <c r="CB1215" s="14"/>
    </row>
    <row r="1216" spans="1:80" ht="20.100000000000001" customHeight="1" x14ac:dyDescent="0.25">
      <c r="A1216" s="30">
        <v>12816</v>
      </c>
      <c r="B1216" s="29" t="s">
        <v>970</v>
      </c>
      <c r="C1216" s="29" t="s">
        <v>1547</v>
      </c>
      <c r="D1216" s="29"/>
      <c r="E1216" s="67" t="s">
        <v>208</v>
      </c>
      <c r="F1216" s="67" t="s">
        <v>945</v>
      </c>
      <c r="G1216" s="67">
        <v>120</v>
      </c>
      <c r="H1216" s="73">
        <v>4</v>
      </c>
      <c r="I1216" s="67" t="s">
        <v>461</v>
      </c>
      <c r="J1216" s="74"/>
      <c r="K1216" s="29" t="s">
        <v>940</v>
      </c>
      <c r="L1216" s="29" t="s">
        <v>347</v>
      </c>
      <c r="M1216" s="29"/>
      <c r="N1216" s="29" t="s">
        <v>1598</v>
      </c>
      <c r="O1216" s="29" t="str">
        <f t="shared" si="92"/>
        <v>TOMATE CLASSIQUE Green Zebra</v>
      </c>
      <c r="P1216" s="55">
        <v>1216</v>
      </c>
      <c r="Q1216" s="55">
        <v>4</v>
      </c>
      <c r="R1216" s="20">
        <f t="shared" si="93"/>
        <v>0</v>
      </c>
      <c r="S1216" s="20">
        <f t="shared" si="94"/>
        <v>0</v>
      </c>
      <c r="T1216" s="20">
        <f t="shared" si="95"/>
        <v>0</v>
      </c>
      <c r="U1216" s="257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304"/>
      <c r="AG1216" s="304"/>
      <c r="AH1216" s="45"/>
      <c r="AI1216" s="45"/>
      <c r="AJ1216" s="304"/>
      <c r="AK1216" s="304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14"/>
      <c r="BV1216" s="14"/>
      <c r="BW1216" s="14"/>
      <c r="BX1216" s="14"/>
      <c r="BY1216" s="14"/>
      <c r="BZ1216" s="14"/>
      <c r="CA1216" s="14"/>
      <c r="CB1216" s="14"/>
    </row>
    <row r="1217" spans="1:80" ht="20.100000000000001" customHeight="1" x14ac:dyDescent="0.25">
      <c r="A1217" s="189">
        <v>12817</v>
      </c>
      <c r="B1217" s="186" t="s">
        <v>970</v>
      </c>
      <c r="C1217" s="186" t="s">
        <v>1547</v>
      </c>
      <c r="D1217" s="186"/>
      <c r="E1217" s="190" t="s">
        <v>208</v>
      </c>
      <c r="F1217" s="190" t="s">
        <v>946</v>
      </c>
      <c r="G1217" s="190">
        <v>240</v>
      </c>
      <c r="H1217" s="191">
        <v>4</v>
      </c>
      <c r="I1217" s="190" t="s">
        <v>461</v>
      </c>
      <c r="J1217" s="192"/>
      <c r="K1217" s="186" t="s">
        <v>940</v>
      </c>
      <c r="L1217" s="186" t="s">
        <v>347</v>
      </c>
      <c r="M1217" s="186"/>
      <c r="N1217" s="186" t="s">
        <v>1598</v>
      </c>
      <c r="O1217" s="186" t="str">
        <f t="shared" si="92"/>
        <v>TOMATE CLASSIQUE Green Zebra</v>
      </c>
      <c r="P1217" s="193">
        <v>1217</v>
      </c>
      <c r="Q1217" s="193">
        <v>4</v>
      </c>
      <c r="R1217" s="20">
        <f t="shared" si="93"/>
        <v>0</v>
      </c>
      <c r="S1217" s="20">
        <f t="shared" si="94"/>
        <v>0</v>
      </c>
      <c r="T1217" s="20">
        <f t="shared" si="95"/>
        <v>0</v>
      </c>
      <c r="U1217" s="258"/>
      <c r="V1217" s="194"/>
      <c r="W1217" s="194"/>
      <c r="X1217" s="194"/>
      <c r="Y1217" s="194"/>
      <c r="Z1217" s="194"/>
      <c r="AA1217" s="194"/>
      <c r="AB1217" s="194"/>
      <c r="AC1217" s="194"/>
      <c r="AD1217" s="194"/>
      <c r="AE1217" s="194"/>
      <c r="AF1217" s="304"/>
      <c r="AG1217" s="304"/>
      <c r="AH1217" s="194"/>
      <c r="AI1217" s="194"/>
      <c r="AJ1217" s="304"/>
      <c r="AK1217" s="304"/>
      <c r="AL1217" s="194"/>
      <c r="AM1217" s="194"/>
      <c r="AN1217" s="194"/>
      <c r="AO1217" s="194"/>
      <c r="AP1217" s="194"/>
      <c r="AQ1217" s="194"/>
      <c r="AR1217" s="194"/>
      <c r="AS1217" s="194"/>
      <c r="AT1217" s="194"/>
      <c r="AU1217" s="194"/>
      <c r="AV1217" s="194"/>
      <c r="AW1217" s="194"/>
      <c r="AX1217" s="194"/>
      <c r="AY1217" s="194"/>
      <c r="AZ1217" s="194"/>
      <c r="BA1217" s="194"/>
      <c r="BB1217" s="194"/>
      <c r="BC1217" s="194"/>
      <c r="BD1217" s="194"/>
      <c r="BE1217" s="194"/>
      <c r="BF1217" s="194"/>
      <c r="BG1217" s="194"/>
      <c r="BH1217" s="194"/>
      <c r="BI1217" s="194"/>
      <c r="BJ1217" s="194"/>
      <c r="BK1217" s="194"/>
      <c r="BL1217" s="194"/>
      <c r="BM1217" s="194"/>
      <c r="BN1217" s="194"/>
      <c r="BO1217" s="194"/>
      <c r="BP1217" s="194"/>
      <c r="BQ1217" s="194"/>
      <c r="BR1217" s="194"/>
      <c r="BS1217" s="194"/>
      <c r="BT1217" s="194"/>
      <c r="BU1217" s="14"/>
      <c r="BV1217" s="14"/>
      <c r="BW1217" s="14"/>
      <c r="BX1217" s="14"/>
      <c r="BY1217" s="14"/>
      <c r="BZ1217" s="14"/>
      <c r="CA1217" s="14"/>
      <c r="CB1217" s="14"/>
    </row>
    <row r="1218" spans="1:80" ht="20.100000000000001" customHeight="1" x14ac:dyDescent="0.25">
      <c r="A1218" s="30">
        <v>26026</v>
      </c>
      <c r="B1218" s="29" t="s">
        <v>970</v>
      </c>
      <c r="C1218" s="29" t="s">
        <v>972</v>
      </c>
      <c r="D1218" s="29"/>
      <c r="E1218" s="67" t="s">
        <v>208</v>
      </c>
      <c r="F1218" s="67" t="s">
        <v>945</v>
      </c>
      <c r="G1218" s="67">
        <v>120</v>
      </c>
      <c r="H1218" s="73">
        <v>4</v>
      </c>
      <c r="I1218" s="67" t="s">
        <v>439</v>
      </c>
      <c r="J1218" s="74"/>
      <c r="K1218" s="29" t="s">
        <v>940</v>
      </c>
      <c r="L1218" s="29" t="s">
        <v>347</v>
      </c>
      <c r="M1218" s="29"/>
      <c r="N1218" s="29" t="s">
        <v>1598</v>
      </c>
      <c r="O1218" s="29" t="str">
        <f t="shared" si="92"/>
        <v>TOMATE CLASSIQUE Marmande sélection Adour</v>
      </c>
      <c r="P1218" s="55">
        <v>1218</v>
      </c>
      <c r="Q1218" s="55">
        <v>4</v>
      </c>
      <c r="R1218" s="20">
        <f t="shared" si="93"/>
        <v>0</v>
      </c>
      <c r="S1218" s="20">
        <f t="shared" si="94"/>
        <v>0</v>
      </c>
      <c r="T1218" s="20">
        <f t="shared" si="95"/>
        <v>0</v>
      </c>
      <c r="U1218" s="257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304"/>
      <c r="AG1218" s="304"/>
      <c r="AH1218" s="45"/>
      <c r="AI1218" s="45"/>
      <c r="AJ1218" s="304"/>
      <c r="AK1218" s="304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14"/>
      <c r="BV1218" s="14"/>
      <c r="BW1218" s="14"/>
      <c r="BX1218" s="14"/>
      <c r="BY1218" s="14"/>
      <c r="BZ1218" s="14"/>
      <c r="CA1218" s="14"/>
      <c r="CB1218" s="14"/>
    </row>
    <row r="1219" spans="1:80" ht="20.100000000000001" customHeight="1" x14ac:dyDescent="0.25">
      <c r="A1219" s="189">
        <v>26027</v>
      </c>
      <c r="B1219" s="186" t="s">
        <v>970</v>
      </c>
      <c r="C1219" s="186" t="s">
        <v>972</v>
      </c>
      <c r="D1219" s="186"/>
      <c r="E1219" s="190" t="s">
        <v>208</v>
      </c>
      <c r="F1219" s="190" t="s">
        <v>946</v>
      </c>
      <c r="G1219" s="190">
        <v>240</v>
      </c>
      <c r="H1219" s="191">
        <v>4</v>
      </c>
      <c r="I1219" s="190" t="s">
        <v>439</v>
      </c>
      <c r="J1219" s="192"/>
      <c r="K1219" s="186" t="s">
        <v>940</v>
      </c>
      <c r="L1219" s="186" t="s">
        <v>347</v>
      </c>
      <c r="M1219" s="186"/>
      <c r="N1219" s="186" t="s">
        <v>1598</v>
      </c>
      <c r="O1219" s="186" t="str">
        <f t="shared" si="92"/>
        <v>TOMATE CLASSIQUE Marmande sélection Adour</v>
      </c>
      <c r="P1219" s="193">
        <v>1219</v>
      </c>
      <c r="Q1219" s="193">
        <v>4</v>
      </c>
      <c r="R1219" s="20">
        <f t="shared" si="93"/>
        <v>0</v>
      </c>
      <c r="S1219" s="20">
        <f t="shared" si="94"/>
        <v>0</v>
      </c>
      <c r="T1219" s="20">
        <f t="shared" si="95"/>
        <v>0</v>
      </c>
      <c r="U1219" s="258"/>
      <c r="V1219" s="194"/>
      <c r="W1219" s="194"/>
      <c r="X1219" s="194"/>
      <c r="Y1219" s="194"/>
      <c r="Z1219" s="194"/>
      <c r="AA1219" s="194"/>
      <c r="AB1219" s="194"/>
      <c r="AC1219" s="194"/>
      <c r="AD1219" s="194"/>
      <c r="AE1219" s="194"/>
      <c r="AF1219" s="304"/>
      <c r="AG1219" s="304"/>
      <c r="AH1219" s="194"/>
      <c r="AI1219" s="194"/>
      <c r="AJ1219" s="304"/>
      <c r="AK1219" s="304"/>
      <c r="AL1219" s="194"/>
      <c r="AM1219" s="194"/>
      <c r="AN1219" s="194"/>
      <c r="AO1219" s="194"/>
      <c r="AP1219" s="194"/>
      <c r="AQ1219" s="194"/>
      <c r="AR1219" s="194"/>
      <c r="AS1219" s="194"/>
      <c r="AT1219" s="194"/>
      <c r="AU1219" s="194"/>
      <c r="AV1219" s="194"/>
      <c r="AW1219" s="194"/>
      <c r="AX1219" s="194"/>
      <c r="AY1219" s="194"/>
      <c r="AZ1219" s="194"/>
      <c r="BA1219" s="194"/>
      <c r="BB1219" s="194"/>
      <c r="BC1219" s="194"/>
      <c r="BD1219" s="194"/>
      <c r="BE1219" s="194"/>
      <c r="BF1219" s="194"/>
      <c r="BG1219" s="194"/>
      <c r="BH1219" s="194"/>
      <c r="BI1219" s="194"/>
      <c r="BJ1219" s="194"/>
      <c r="BK1219" s="194"/>
      <c r="BL1219" s="194"/>
      <c r="BM1219" s="194"/>
      <c r="BN1219" s="194"/>
      <c r="BO1219" s="194"/>
      <c r="BP1219" s="194"/>
      <c r="BQ1219" s="194"/>
      <c r="BR1219" s="194"/>
      <c r="BS1219" s="194"/>
      <c r="BT1219" s="194"/>
      <c r="BU1219" s="14"/>
      <c r="BV1219" s="14"/>
      <c r="BW1219" s="14"/>
      <c r="BX1219" s="14"/>
      <c r="BY1219" s="14"/>
      <c r="BZ1219" s="14"/>
      <c r="CA1219" s="14"/>
      <c r="CB1219" s="14"/>
    </row>
    <row r="1220" spans="1:80" ht="20.100000000000001" customHeight="1" x14ac:dyDescent="0.25">
      <c r="A1220" s="30">
        <v>12429</v>
      </c>
      <c r="B1220" s="29" t="s">
        <v>970</v>
      </c>
      <c r="C1220" s="29" t="s">
        <v>1511</v>
      </c>
      <c r="D1220" s="29"/>
      <c r="E1220" s="67" t="s">
        <v>208</v>
      </c>
      <c r="F1220" s="67" t="s">
        <v>945</v>
      </c>
      <c r="G1220" s="67">
        <v>120</v>
      </c>
      <c r="H1220" s="73">
        <v>4</v>
      </c>
      <c r="I1220" s="67" t="s">
        <v>439</v>
      </c>
      <c r="J1220" s="74"/>
      <c r="K1220" s="29" t="s">
        <v>940</v>
      </c>
      <c r="L1220" s="29" t="s">
        <v>347</v>
      </c>
      <c r="M1220" s="29"/>
      <c r="N1220" s="29" t="s">
        <v>1598</v>
      </c>
      <c r="O1220" s="29" t="str">
        <f t="shared" si="92"/>
        <v>TOMATE CLASSIQUE Montfavet 63.5 F1</v>
      </c>
      <c r="P1220" s="55">
        <v>1220</v>
      </c>
      <c r="Q1220" s="55">
        <v>4</v>
      </c>
      <c r="R1220" s="20">
        <f t="shared" si="93"/>
        <v>0</v>
      </c>
      <c r="S1220" s="20">
        <f t="shared" si="94"/>
        <v>0</v>
      </c>
      <c r="T1220" s="20">
        <f t="shared" si="95"/>
        <v>0</v>
      </c>
      <c r="U1220" s="257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304"/>
      <c r="AG1220" s="304"/>
      <c r="AH1220" s="45"/>
      <c r="AI1220" s="45"/>
      <c r="AJ1220" s="304"/>
      <c r="AK1220" s="304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14"/>
      <c r="BV1220" s="14"/>
      <c r="BW1220" s="14"/>
      <c r="BX1220" s="14"/>
      <c r="BY1220" s="14"/>
      <c r="BZ1220" s="14"/>
      <c r="CA1220" s="14"/>
      <c r="CB1220" s="14"/>
    </row>
    <row r="1221" spans="1:80" ht="20.100000000000001" customHeight="1" x14ac:dyDescent="0.25">
      <c r="A1221" s="189">
        <v>12226</v>
      </c>
      <c r="B1221" s="186" t="s">
        <v>970</v>
      </c>
      <c r="C1221" s="186" t="s">
        <v>1511</v>
      </c>
      <c r="D1221" s="186"/>
      <c r="E1221" s="190" t="s">
        <v>208</v>
      </c>
      <c r="F1221" s="190" t="s">
        <v>946</v>
      </c>
      <c r="G1221" s="190">
        <v>240</v>
      </c>
      <c r="H1221" s="191">
        <v>4</v>
      </c>
      <c r="I1221" s="190" t="s">
        <v>439</v>
      </c>
      <c r="J1221" s="192"/>
      <c r="K1221" s="186" t="s">
        <v>940</v>
      </c>
      <c r="L1221" s="186" t="s">
        <v>347</v>
      </c>
      <c r="M1221" s="186"/>
      <c r="N1221" s="186" t="s">
        <v>1598</v>
      </c>
      <c r="O1221" s="186" t="str">
        <f t="shared" si="92"/>
        <v>TOMATE CLASSIQUE Montfavet 63.5 F1</v>
      </c>
      <c r="P1221" s="193">
        <v>1221</v>
      </c>
      <c r="Q1221" s="193">
        <v>4</v>
      </c>
      <c r="R1221" s="20">
        <f t="shared" si="93"/>
        <v>0</v>
      </c>
      <c r="S1221" s="20">
        <f t="shared" si="94"/>
        <v>0</v>
      </c>
      <c r="T1221" s="20">
        <f t="shared" si="95"/>
        <v>0</v>
      </c>
      <c r="U1221" s="258"/>
      <c r="V1221" s="194"/>
      <c r="W1221" s="194"/>
      <c r="X1221" s="194"/>
      <c r="Y1221" s="194"/>
      <c r="Z1221" s="194"/>
      <c r="AA1221" s="194"/>
      <c r="AB1221" s="194"/>
      <c r="AC1221" s="194"/>
      <c r="AD1221" s="194"/>
      <c r="AE1221" s="194"/>
      <c r="AF1221" s="304"/>
      <c r="AG1221" s="304"/>
      <c r="AH1221" s="194"/>
      <c r="AI1221" s="194"/>
      <c r="AJ1221" s="304"/>
      <c r="AK1221" s="304"/>
      <c r="AL1221" s="194"/>
      <c r="AM1221" s="194"/>
      <c r="AN1221" s="194"/>
      <c r="AO1221" s="194"/>
      <c r="AP1221" s="194"/>
      <c r="AQ1221" s="194"/>
      <c r="AR1221" s="194"/>
      <c r="AS1221" s="194"/>
      <c r="AT1221" s="194"/>
      <c r="AU1221" s="194"/>
      <c r="AV1221" s="194"/>
      <c r="AW1221" s="194"/>
      <c r="AX1221" s="194"/>
      <c r="AY1221" s="194"/>
      <c r="AZ1221" s="194"/>
      <c r="BA1221" s="194"/>
      <c r="BB1221" s="194"/>
      <c r="BC1221" s="194"/>
      <c r="BD1221" s="194"/>
      <c r="BE1221" s="194"/>
      <c r="BF1221" s="194"/>
      <c r="BG1221" s="194"/>
      <c r="BH1221" s="194"/>
      <c r="BI1221" s="194"/>
      <c r="BJ1221" s="194"/>
      <c r="BK1221" s="194"/>
      <c r="BL1221" s="194"/>
      <c r="BM1221" s="194"/>
      <c r="BN1221" s="194"/>
      <c r="BO1221" s="194"/>
      <c r="BP1221" s="194"/>
      <c r="BQ1221" s="194"/>
      <c r="BR1221" s="194"/>
      <c r="BS1221" s="194"/>
      <c r="BT1221" s="194"/>
      <c r="BU1221" s="14"/>
      <c r="BV1221" s="14"/>
      <c r="BW1221" s="14"/>
      <c r="BX1221" s="14"/>
      <c r="BY1221" s="14"/>
      <c r="BZ1221" s="14"/>
      <c r="CA1221" s="14"/>
      <c r="CB1221" s="14"/>
    </row>
    <row r="1222" spans="1:80" ht="20.100000000000001" customHeight="1" x14ac:dyDescent="0.25">
      <c r="A1222" s="30">
        <v>12442</v>
      </c>
      <c r="B1222" s="29" t="s">
        <v>970</v>
      </c>
      <c r="C1222" s="29" t="s">
        <v>1548</v>
      </c>
      <c r="D1222" s="29"/>
      <c r="E1222" s="67" t="s">
        <v>208</v>
      </c>
      <c r="F1222" s="67" t="s">
        <v>945</v>
      </c>
      <c r="G1222" s="67">
        <v>120</v>
      </c>
      <c r="H1222" s="73">
        <v>4</v>
      </c>
      <c r="I1222" s="67" t="s">
        <v>461</v>
      </c>
      <c r="J1222" s="74"/>
      <c r="K1222" s="29" t="s">
        <v>940</v>
      </c>
      <c r="L1222" s="29" t="s">
        <v>347</v>
      </c>
      <c r="M1222" s="29"/>
      <c r="N1222" s="29" t="s">
        <v>1598</v>
      </c>
      <c r="O1222" s="29" t="str">
        <f t="shared" si="92"/>
        <v>TOMATE CLASSIQUE Noire de Crimée</v>
      </c>
      <c r="P1222" s="55">
        <v>1222</v>
      </c>
      <c r="Q1222" s="55">
        <v>4</v>
      </c>
      <c r="R1222" s="20">
        <f t="shared" si="93"/>
        <v>0</v>
      </c>
      <c r="S1222" s="20">
        <f t="shared" si="94"/>
        <v>0</v>
      </c>
      <c r="T1222" s="20">
        <f t="shared" si="95"/>
        <v>0</v>
      </c>
      <c r="U1222" s="257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304"/>
      <c r="AG1222" s="304"/>
      <c r="AH1222" s="45"/>
      <c r="AI1222" s="45"/>
      <c r="AJ1222" s="304"/>
      <c r="AK1222" s="304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14"/>
      <c r="BV1222" s="14"/>
      <c r="BW1222" s="14"/>
      <c r="BX1222" s="14"/>
      <c r="BY1222" s="14"/>
      <c r="BZ1222" s="14"/>
      <c r="CA1222" s="14"/>
      <c r="CB1222" s="14"/>
    </row>
    <row r="1223" spans="1:80" ht="20.100000000000001" customHeight="1" x14ac:dyDescent="0.25">
      <c r="A1223" s="189">
        <v>12231</v>
      </c>
      <c r="B1223" s="186" t="s">
        <v>970</v>
      </c>
      <c r="C1223" s="186" t="s">
        <v>1548</v>
      </c>
      <c r="D1223" s="186"/>
      <c r="E1223" s="190" t="s">
        <v>208</v>
      </c>
      <c r="F1223" s="190" t="s">
        <v>946</v>
      </c>
      <c r="G1223" s="190">
        <v>240</v>
      </c>
      <c r="H1223" s="191">
        <v>4</v>
      </c>
      <c r="I1223" s="190" t="s">
        <v>461</v>
      </c>
      <c r="J1223" s="192"/>
      <c r="K1223" s="186" t="s">
        <v>940</v>
      </c>
      <c r="L1223" s="186" t="s">
        <v>347</v>
      </c>
      <c r="M1223" s="186"/>
      <c r="N1223" s="186" t="s">
        <v>1598</v>
      </c>
      <c r="O1223" s="186" t="str">
        <f t="shared" si="92"/>
        <v>TOMATE CLASSIQUE Noire de Crimée</v>
      </c>
      <c r="P1223" s="193">
        <v>1223</v>
      </c>
      <c r="Q1223" s="193">
        <v>4</v>
      </c>
      <c r="R1223" s="20">
        <f t="shared" si="93"/>
        <v>0</v>
      </c>
      <c r="S1223" s="20">
        <f t="shared" si="94"/>
        <v>0</v>
      </c>
      <c r="T1223" s="20">
        <f t="shared" si="95"/>
        <v>0</v>
      </c>
      <c r="U1223" s="258"/>
      <c r="V1223" s="194"/>
      <c r="W1223" s="194"/>
      <c r="X1223" s="194"/>
      <c r="Y1223" s="194"/>
      <c r="Z1223" s="194"/>
      <c r="AA1223" s="194"/>
      <c r="AB1223" s="194"/>
      <c r="AC1223" s="194"/>
      <c r="AD1223" s="194"/>
      <c r="AE1223" s="194"/>
      <c r="AF1223" s="304"/>
      <c r="AG1223" s="304"/>
      <c r="AH1223" s="194"/>
      <c r="AI1223" s="194"/>
      <c r="AJ1223" s="304"/>
      <c r="AK1223" s="304"/>
      <c r="AL1223" s="194"/>
      <c r="AM1223" s="194"/>
      <c r="AN1223" s="194"/>
      <c r="AO1223" s="194"/>
      <c r="AP1223" s="194"/>
      <c r="AQ1223" s="194"/>
      <c r="AR1223" s="194"/>
      <c r="AS1223" s="194"/>
      <c r="AT1223" s="194"/>
      <c r="AU1223" s="194"/>
      <c r="AV1223" s="194"/>
      <c r="AW1223" s="194"/>
      <c r="AX1223" s="194"/>
      <c r="AY1223" s="194"/>
      <c r="AZ1223" s="194"/>
      <c r="BA1223" s="194"/>
      <c r="BB1223" s="194"/>
      <c r="BC1223" s="194"/>
      <c r="BD1223" s="194"/>
      <c r="BE1223" s="194"/>
      <c r="BF1223" s="194"/>
      <c r="BG1223" s="194"/>
      <c r="BH1223" s="194"/>
      <c r="BI1223" s="194"/>
      <c r="BJ1223" s="194"/>
      <c r="BK1223" s="194"/>
      <c r="BL1223" s="194"/>
      <c r="BM1223" s="194"/>
      <c r="BN1223" s="194"/>
      <c r="BO1223" s="194"/>
      <c r="BP1223" s="194"/>
      <c r="BQ1223" s="194"/>
      <c r="BR1223" s="194"/>
      <c r="BS1223" s="194"/>
      <c r="BT1223" s="194"/>
      <c r="BU1223" s="14"/>
      <c r="BV1223" s="14"/>
      <c r="BW1223" s="14"/>
      <c r="BX1223" s="14"/>
      <c r="BY1223" s="14"/>
      <c r="BZ1223" s="14"/>
      <c r="CA1223" s="14"/>
      <c r="CB1223" s="14"/>
    </row>
    <row r="1224" spans="1:80" ht="20.100000000000001" customHeight="1" x14ac:dyDescent="0.25">
      <c r="A1224" s="30">
        <v>12431</v>
      </c>
      <c r="B1224" s="29" t="s">
        <v>970</v>
      </c>
      <c r="C1224" s="29" t="s">
        <v>1512</v>
      </c>
      <c r="D1224" s="29"/>
      <c r="E1224" s="67" t="s">
        <v>208</v>
      </c>
      <c r="F1224" s="67" t="s">
        <v>945</v>
      </c>
      <c r="G1224" s="67">
        <v>120</v>
      </c>
      <c r="H1224" s="73">
        <v>4</v>
      </c>
      <c r="I1224" s="67" t="s">
        <v>553</v>
      </c>
      <c r="J1224" s="74"/>
      <c r="K1224" s="29" t="s">
        <v>940</v>
      </c>
      <c r="L1224" s="29" t="s">
        <v>347</v>
      </c>
      <c r="M1224" s="29"/>
      <c r="N1224" s="29" t="s">
        <v>1598</v>
      </c>
      <c r="O1224" s="29" t="str">
        <f t="shared" si="92"/>
        <v>TOMATE CLASSIQUE Pyros F1</v>
      </c>
      <c r="P1224" s="55">
        <v>1224</v>
      </c>
      <c r="Q1224" s="55">
        <v>4</v>
      </c>
      <c r="R1224" s="20">
        <f t="shared" si="93"/>
        <v>0</v>
      </c>
      <c r="S1224" s="20">
        <f t="shared" si="94"/>
        <v>0</v>
      </c>
      <c r="T1224" s="20">
        <f t="shared" si="95"/>
        <v>0</v>
      </c>
      <c r="U1224" s="257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304"/>
      <c r="AG1224" s="304"/>
      <c r="AH1224" s="45"/>
      <c r="AI1224" s="45"/>
      <c r="AJ1224" s="304"/>
      <c r="AK1224" s="304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14"/>
      <c r="BV1224" s="14"/>
      <c r="BW1224" s="14"/>
      <c r="BX1224" s="14"/>
      <c r="BY1224" s="14"/>
      <c r="BZ1224" s="14"/>
      <c r="CA1224" s="14"/>
      <c r="CB1224" s="14"/>
    </row>
    <row r="1225" spans="1:80" ht="20.100000000000001" customHeight="1" x14ac:dyDescent="0.25">
      <c r="A1225" s="189">
        <v>12227</v>
      </c>
      <c r="B1225" s="186" t="s">
        <v>970</v>
      </c>
      <c r="C1225" s="186" t="s">
        <v>1512</v>
      </c>
      <c r="D1225" s="186"/>
      <c r="E1225" s="190" t="s">
        <v>208</v>
      </c>
      <c r="F1225" s="190" t="s">
        <v>946</v>
      </c>
      <c r="G1225" s="190">
        <v>240</v>
      </c>
      <c r="H1225" s="191">
        <v>4</v>
      </c>
      <c r="I1225" s="190" t="s">
        <v>553</v>
      </c>
      <c r="J1225" s="192"/>
      <c r="K1225" s="186" t="s">
        <v>940</v>
      </c>
      <c r="L1225" s="186" t="s">
        <v>347</v>
      </c>
      <c r="M1225" s="186"/>
      <c r="N1225" s="186" t="s">
        <v>1598</v>
      </c>
      <c r="O1225" s="186" t="str">
        <f t="shared" si="92"/>
        <v>TOMATE CLASSIQUE Pyros F1</v>
      </c>
      <c r="P1225" s="193">
        <v>1225</v>
      </c>
      <c r="Q1225" s="193">
        <v>4</v>
      </c>
      <c r="R1225" s="20">
        <f t="shared" si="93"/>
        <v>0</v>
      </c>
      <c r="S1225" s="20">
        <f t="shared" si="94"/>
        <v>0</v>
      </c>
      <c r="T1225" s="20">
        <f t="shared" si="95"/>
        <v>0</v>
      </c>
      <c r="U1225" s="258"/>
      <c r="V1225" s="194"/>
      <c r="W1225" s="194"/>
      <c r="X1225" s="194"/>
      <c r="Y1225" s="194"/>
      <c r="Z1225" s="194"/>
      <c r="AA1225" s="194"/>
      <c r="AB1225" s="194"/>
      <c r="AC1225" s="194"/>
      <c r="AD1225" s="194"/>
      <c r="AE1225" s="194"/>
      <c r="AF1225" s="304"/>
      <c r="AG1225" s="304"/>
      <c r="AH1225" s="194"/>
      <c r="AI1225" s="194"/>
      <c r="AJ1225" s="304"/>
      <c r="AK1225" s="304"/>
      <c r="AL1225" s="194"/>
      <c r="AM1225" s="194"/>
      <c r="AN1225" s="194"/>
      <c r="AO1225" s="194"/>
      <c r="AP1225" s="194"/>
      <c r="AQ1225" s="194"/>
      <c r="AR1225" s="194"/>
      <c r="AS1225" s="194"/>
      <c r="AT1225" s="194"/>
      <c r="AU1225" s="194"/>
      <c r="AV1225" s="194"/>
      <c r="AW1225" s="194"/>
      <c r="AX1225" s="194"/>
      <c r="AY1225" s="194"/>
      <c r="AZ1225" s="194"/>
      <c r="BA1225" s="194"/>
      <c r="BB1225" s="194"/>
      <c r="BC1225" s="194"/>
      <c r="BD1225" s="194"/>
      <c r="BE1225" s="194"/>
      <c r="BF1225" s="194"/>
      <c r="BG1225" s="194"/>
      <c r="BH1225" s="194"/>
      <c r="BI1225" s="194"/>
      <c r="BJ1225" s="194"/>
      <c r="BK1225" s="194"/>
      <c r="BL1225" s="194"/>
      <c r="BM1225" s="194"/>
      <c r="BN1225" s="194"/>
      <c r="BO1225" s="194"/>
      <c r="BP1225" s="194"/>
      <c r="BQ1225" s="194"/>
      <c r="BR1225" s="194"/>
      <c r="BS1225" s="194"/>
      <c r="BT1225" s="194"/>
      <c r="BU1225" s="14"/>
      <c r="BV1225" s="14"/>
      <c r="BW1225" s="14"/>
      <c r="BX1225" s="14"/>
      <c r="BY1225" s="14"/>
      <c r="BZ1225" s="14"/>
      <c r="CA1225" s="14"/>
      <c r="CB1225" s="14"/>
    </row>
    <row r="1226" spans="1:80" ht="20.100000000000001" customHeight="1" x14ac:dyDescent="0.25">
      <c r="A1226" s="30">
        <v>12443</v>
      </c>
      <c r="B1226" s="29" t="s">
        <v>970</v>
      </c>
      <c r="C1226" s="29" t="s">
        <v>1549</v>
      </c>
      <c r="D1226" s="29"/>
      <c r="E1226" s="67" t="s">
        <v>208</v>
      </c>
      <c r="F1226" s="67" t="s">
        <v>945</v>
      </c>
      <c r="G1226" s="67">
        <v>120</v>
      </c>
      <c r="H1226" s="73">
        <v>4</v>
      </c>
      <c r="I1226" s="67" t="s">
        <v>461</v>
      </c>
      <c r="J1226" s="74"/>
      <c r="K1226" s="29" t="s">
        <v>940</v>
      </c>
      <c r="L1226" s="29" t="s">
        <v>347</v>
      </c>
      <c r="M1226" s="29"/>
      <c r="N1226" s="29" t="s">
        <v>1598</v>
      </c>
      <c r="O1226" s="29" t="str">
        <f t="shared" si="92"/>
        <v>TOMATE CLASSIQUE Rose de Berne</v>
      </c>
      <c r="P1226" s="55">
        <v>1226</v>
      </c>
      <c r="Q1226" s="55">
        <v>4</v>
      </c>
      <c r="R1226" s="20">
        <f t="shared" si="93"/>
        <v>0</v>
      </c>
      <c r="S1226" s="20">
        <f t="shared" si="94"/>
        <v>0</v>
      </c>
      <c r="T1226" s="20">
        <f t="shared" si="95"/>
        <v>0</v>
      </c>
      <c r="U1226" s="257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304"/>
      <c r="AG1226" s="304"/>
      <c r="AH1226" s="45"/>
      <c r="AI1226" s="45"/>
      <c r="AJ1226" s="304"/>
      <c r="AK1226" s="304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14"/>
      <c r="BV1226" s="14"/>
      <c r="BW1226" s="14"/>
      <c r="BX1226" s="14"/>
      <c r="BY1226" s="14"/>
      <c r="BZ1226" s="14"/>
      <c r="CA1226" s="14"/>
      <c r="CB1226" s="14"/>
    </row>
    <row r="1227" spans="1:80" ht="20.100000000000001" customHeight="1" x14ac:dyDescent="0.25">
      <c r="A1227" s="189">
        <v>12318</v>
      </c>
      <c r="B1227" s="186" t="s">
        <v>970</v>
      </c>
      <c r="C1227" s="186" t="s">
        <v>1549</v>
      </c>
      <c r="D1227" s="186"/>
      <c r="E1227" s="190" t="s">
        <v>208</v>
      </c>
      <c r="F1227" s="190" t="s">
        <v>946</v>
      </c>
      <c r="G1227" s="190">
        <v>240</v>
      </c>
      <c r="H1227" s="191">
        <v>4</v>
      </c>
      <c r="I1227" s="190" t="s">
        <v>461</v>
      </c>
      <c r="J1227" s="192"/>
      <c r="K1227" s="186" t="s">
        <v>940</v>
      </c>
      <c r="L1227" s="186" t="s">
        <v>347</v>
      </c>
      <c r="M1227" s="186"/>
      <c r="N1227" s="186" t="s">
        <v>1598</v>
      </c>
      <c r="O1227" s="186" t="str">
        <f t="shared" si="92"/>
        <v>TOMATE CLASSIQUE Rose de Berne</v>
      </c>
      <c r="P1227" s="193">
        <v>1227</v>
      </c>
      <c r="Q1227" s="193">
        <v>4</v>
      </c>
      <c r="R1227" s="20">
        <f t="shared" si="93"/>
        <v>0</v>
      </c>
      <c r="S1227" s="20">
        <f t="shared" si="94"/>
        <v>0</v>
      </c>
      <c r="T1227" s="20">
        <f t="shared" si="95"/>
        <v>0</v>
      </c>
      <c r="U1227" s="258"/>
      <c r="V1227" s="194"/>
      <c r="W1227" s="194"/>
      <c r="X1227" s="194"/>
      <c r="Y1227" s="194"/>
      <c r="Z1227" s="194"/>
      <c r="AA1227" s="194"/>
      <c r="AB1227" s="194"/>
      <c r="AC1227" s="194"/>
      <c r="AD1227" s="194"/>
      <c r="AE1227" s="194"/>
      <c r="AF1227" s="304"/>
      <c r="AG1227" s="304"/>
      <c r="AH1227" s="194"/>
      <c r="AI1227" s="194"/>
      <c r="AJ1227" s="304"/>
      <c r="AK1227" s="304"/>
      <c r="AL1227" s="194"/>
      <c r="AM1227" s="194"/>
      <c r="AN1227" s="194"/>
      <c r="AO1227" s="194"/>
      <c r="AP1227" s="194"/>
      <c r="AQ1227" s="194"/>
      <c r="AR1227" s="194"/>
      <c r="AS1227" s="194"/>
      <c r="AT1227" s="194"/>
      <c r="AU1227" s="194"/>
      <c r="AV1227" s="194"/>
      <c r="AW1227" s="194"/>
      <c r="AX1227" s="194"/>
      <c r="AY1227" s="194"/>
      <c r="AZ1227" s="194"/>
      <c r="BA1227" s="194"/>
      <c r="BB1227" s="194"/>
      <c r="BC1227" s="194"/>
      <c r="BD1227" s="194"/>
      <c r="BE1227" s="194"/>
      <c r="BF1227" s="194"/>
      <c r="BG1227" s="194"/>
      <c r="BH1227" s="194"/>
      <c r="BI1227" s="194"/>
      <c r="BJ1227" s="194"/>
      <c r="BK1227" s="194"/>
      <c r="BL1227" s="194"/>
      <c r="BM1227" s="194"/>
      <c r="BN1227" s="194"/>
      <c r="BO1227" s="194"/>
      <c r="BP1227" s="194"/>
      <c r="BQ1227" s="194"/>
      <c r="BR1227" s="194"/>
      <c r="BS1227" s="194"/>
      <c r="BT1227" s="194"/>
      <c r="BU1227" s="14"/>
      <c r="BV1227" s="14"/>
      <c r="BW1227" s="14"/>
      <c r="BX1227" s="14"/>
      <c r="BY1227" s="14"/>
      <c r="BZ1227" s="14"/>
      <c r="CA1227" s="14"/>
      <c r="CB1227" s="14"/>
    </row>
    <row r="1228" spans="1:80" ht="20.100000000000001" customHeight="1" x14ac:dyDescent="0.25">
      <c r="A1228" s="30">
        <v>12444</v>
      </c>
      <c r="B1228" s="29" t="s">
        <v>970</v>
      </c>
      <c r="C1228" s="29" t="s">
        <v>1550</v>
      </c>
      <c r="D1228" s="29"/>
      <c r="E1228" s="67" t="s">
        <v>208</v>
      </c>
      <c r="F1228" s="67" t="s">
        <v>945</v>
      </c>
      <c r="G1228" s="67">
        <v>120</v>
      </c>
      <c r="H1228" s="73">
        <v>4</v>
      </c>
      <c r="I1228" s="67" t="s">
        <v>553</v>
      </c>
      <c r="J1228" s="74"/>
      <c r="K1228" s="29" t="s">
        <v>940</v>
      </c>
      <c r="L1228" s="29" t="s">
        <v>347</v>
      </c>
      <c r="M1228" s="29"/>
      <c r="N1228" s="29" t="s">
        <v>1598</v>
      </c>
      <c r="O1228" s="29" t="str">
        <f t="shared" si="92"/>
        <v>TOMATE CLASSIQUE Russe Rouge</v>
      </c>
      <c r="P1228" s="55">
        <v>1228</v>
      </c>
      <c r="Q1228" s="55">
        <v>4</v>
      </c>
      <c r="R1228" s="20">
        <f t="shared" si="93"/>
        <v>0</v>
      </c>
      <c r="S1228" s="20">
        <f t="shared" si="94"/>
        <v>0</v>
      </c>
      <c r="T1228" s="20">
        <f t="shared" si="95"/>
        <v>0</v>
      </c>
      <c r="U1228" s="257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304"/>
      <c r="AG1228" s="304"/>
      <c r="AH1228" s="45"/>
      <c r="AI1228" s="45"/>
      <c r="AJ1228" s="304"/>
      <c r="AK1228" s="304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14"/>
      <c r="BV1228" s="14"/>
      <c r="BW1228" s="14"/>
      <c r="BX1228" s="14"/>
      <c r="BY1228" s="14"/>
      <c r="BZ1228" s="14"/>
      <c r="CA1228" s="14"/>
      <c r="CB1228" s="14"/>
    </row>
    <row r="1229" spans="1:80" ht="20.100000000000001" customHeight="1" x14ac:dyDescent="0.25">
      <c r="A1229" s="189">
        <v>12319</v>
      </c>
      <c r="B1229" s="186" t="s">
        <v>970</v>
      </c>
      <c r="C1229" s="186" t="s">
        <v>1550</v>
      </c>
      <c r="D1229" s="186"/>
      <c r="E1229" s="190" t="s">
        <v>208</v>
      </c>
      <c r="F1229" s="190" t="s">
        <v>946</v>
      </c>
      <c r="G1229" s="190">
        <v>240</v>
      </c>
      <c r="H1229" s="191">
        <v>4</v>
      </c>
      <c r="I1229" s="190" t="s">
        <v>553</v>
      </c>
      <c r="J1229" s="192"/>
      <c r="K1229" s="186" t="s">
        <v>940</v>
      </c>
      <c r="L1229" s="186" t="s">
        <v>347</v>
      </c>
      <c r="M1229" s="186"/>
      <c r="N1229" s="186" t="s">
        <v>1598</v>
      </c>
      <c r="O1229" s="186" t="str">
        <f t="shared" ref="O1229:O1292" si="96">_xlfn.CONCAT(B1229," ", C1229)</f>
        <v>TOMATE CLASSIQUE Russe Rouge</v>
      </c>
      <c r="P1229" s="193">
        <v>1229</v>
      </c>
      <c r="Q1229" s="193">
        <v>4</v>
      </c>
      <c r="R1229" s="20">
        <f t="shared" si="93"/>
        <v>0</v>
      </c>
      <c r="S1229" s="20">
        <f t="shared" si="94"/>
        <v>0</v>
      </c>
      <c r="T1229" s="20">
        <f t="shared" si="95"/>
        <v>0</v>
      </c>
      <c r="U1229" s="258"/>
      <c r="V1229" s="194"/>
      <c r="W1229" s="194"/>
      <c r="X1229" s="194"/>
      <c r="Y1229" s="194"/>
      <c r="Z1229" s="194"/>
      <c r="AA1229" s="194"/>
      <c r="AB1229" s="194"/>
      <c r="AC1229" s="194"/>
      <c r="AD1229" s="194"/>
      <c r="AE1229" s="194"/>
      <c r="AF1229" s="304"/>
      <c r="AG1229" s="304"/>
      <c r="AH1229" s="194"/>
      <c r="AI1229" s="194"/>
      <c r="AJ1229" s="304"/>
      <c r="AK1229" s="304"/>
      <c r="AL1229" s="194"/>
      <c r="AM1229" s="194"/>
      <c r="AN1229" s="194"/>
      <c r="AO1229" s="194"/>
      <c r="AP1229" s="194"/>
      <c r="AQ1229" s="194"/>
      <c r="AR1229" s="194"/>
      <c r="AS1229" s="194"/>
      <c r="AT1229" s="194"/>
      <c r="AU1229" s="194"/>
      <c r="AV1229" s="194"/>
      <c r="AW1229" s="194"/>
      <c r="AX1229" s="194"/>
      <c r="AY1229" s="194"/>
      <c r="AZ1229" s="194"/>
      <c r="BA1229" s="194"/>
      <c r="BB1229" s="194"/>
      <c r="BC1229" s="194"/>
      <c r="BD1229" s="194"/>
      <c r="BE1229" s="194"/>
      <c r="BF1229" s="194"/>
      <c r="BG1229" s="194"/>
      <c r="BH1229" s="194"/>
      <c r="BI1229" s="194"/>
      <c r="BJ1229" s="194"/>
      <c r="BK1229" s="194"/>
      <c r="BL1229" s="194"/>
      <c r="BM1229" s="194"/>
      <c r="BN1229" s="194"/>
      <c r="BO1229" s="194"/>
      <c r="BP1229" s="194"/>
      <c r="BQ1229" s="194"/>
      <c r="BR1229" s="194"/>
      <c r="BS1229" s="194"/>
      <c r="BT1229" s="194"/>
      <c r="BU1229" s="14"/>
      <c r="BV1229" s="14"/>
      <c r="BW1229" s="14"/>
      <c r="BX1229" s="14"/>
      <c r="BY1229" s="14"/>
      <c r="BZ1229" s="14"/>
      <c r="CA1229" s="14"/>
      <c r="CB1229" s="14"/>
    </row>
    <row r="1230" spans="1:80" ht="20.100000000000001" customHeight="1" x14ac:dyDescent="0.25">
      <c r="A1230" s="30">
        <v>12433</v>
      </c>
      <c r="B1230" s="29" t="s">
        <v>970</v>
      </c>
      <c r="C1230" s="29" t="s">
        <v>973</v>
      </c>
      <c r="D1230" s="29"/>
      <c r="E1230" s="67" t="s">
        <v>208</v>
      </c>
      <c r="F1230" s="67" t="s">
        <v>945</v>
      </c>
      <c r="G1230" s="67">
        <v>120</v>
      </c>
      <c r="H1230" s="73">
        <v>4</v>
      </c>
      <c r="I1230" s="67" t="s">
        <v>439</v>
      </c>
      <c r="J1230" s="74"/>
      <c r="K1230" s="29" t="s">
        <v>940</v>
      </c>
      <c r="L1230" s="29" t="s">
        <v>347</v>
      </c>
      <c r="M1230" s="29"/>
      <c r="N1230" s="29" t="s">
        <v>1598</v>
      </c>
      <c r="O1230" s="29" t="str">
        <f t="shared" si="96"/>
        <v>TOMATE CLASSIQUE Saint Pierre</v>
      </c>
      <c r="P1230" s="55">
        <v>1230</v>
      </c>
      <c r="Q1230" s="55">
        <v>4</v>
      </c>
      <c r="R1230" s="20">
        <f t="shared" si="93"/>
        <v>0</v>
      </c>
      <c r="S1230" s="20">
        <f t="shared" si="94"/>
        <v>0</v>
      </c>
      <c r="T1230" s="20">
        <f t="shared" si="95"/>
        <v>0</v>
      </c>
      <c r="U1230" s="257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304"/>
      <c r="AG1230" s="304"/>
      <c r="AH1230" s="45"/>
      <c r="AI1230" s="45"/>
      <c r="AJ1230" s="304"/>
      <c r="AK1230" s="304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14"/>
      <c r="BV1230" s="14"/>
      <c r="BW1230" s="14"/>
      <c r="BX1230" s="14"/>
      <c r="BY1230" s="14"/>
      <c r="BZ1230" s="14"/>
      <c r="CA1230" s="14"/>
      <c r="CB1230" s="14"/>
    </row>
    <row r="1231" spans="1:80" ht="20.100000000000001" customHeight="1" x14ac:dyDescent="0.25">
      <c r="A1231" s="189">
        <v>12311</v>
      </c>
      <c r="B1231" s="186" t="s">
        <v>970</v>
      </c>
      <c r="C1231" s="186" t="s">
        <v>973</v>
      </c>
      <c r="D1231" s="186"/>
      <c r="E1231" s="190" t="s">
        <v>208</v>
      </c>
      <c r="F1231" s="190" t="s">
        <v>946</v>
      </c>
      <c r="G1231" s="190">
        <v>240</v>
      </c>
      <c r="H1231" s="191">
        <v>4</v>
      </c>
      <c r="I1231" s="190" t="s">
        <v>439</v>
      </c>
      <c r="J1231" s="192"/>
      <c r="K1231" s="186" t="s">
        <v>940</v>
      </c>
      <c r="L1231" s="186" t="s">
        <v>347</v>
      </c>
      <c r="M1231" s="186"/>
      <c r="N1231" s="186" t="s">
        <v>1598</v>
      </c>
      <c r="O1231" s="186" t="str">
        <f t="shared" si="96"/>
        <v>TOMATE CLASSIQUE Saint Pierre</v>
      </c>
      <c r="P1231" s="193">
        <v>1231</v>
      </c>
      <c r="Q1231" s="193">
        <v>4</v>
      </c>
      <c r="R1231" s="20">
        <f t="shared" si="93"/>
        <v>0</v>
      </c>
      <c r="S1231" s="20">
        <f t="shared" si="94"/>
        <v>0</v>
      </c>
      <c r="T1231" s="20">
        <f t="shared" si="95"/>
        <v>0</v>
      </c>
      <c r="U1231" s="258"/>
      <c r="V1231" s="194"/>
      <c r="W1231" s="194"/>
      <c r="X1231" s="194"/>
      <c r="Y1231" s="194"/>
      <c r="Z1231" s="194"/>
      <c r="AA1231" s="194"/>
      <c r="AB1231" s="194"/>
      <c r="AC1231" s="194"/>
      <c r="AD1231" s="194"/>
      <c r="AE1231" s="194"/>
      <c r="AF1231" s="304"/>
      <c r="AG1231" s="304"/>
      <c r="AH1231" s="194"/>
      <c r="AI1231" s="194"/>
      <c r="AJ1231" s="304"/>
      <c r="AK1231" s="304"/>
      <c r="AL1231" s="194"/>
      <c r="AM1231" s="194"/>
      <c r="AN1231" s="194"/>
      <c r="AO1231" s="194"/>
      <c r="AP1231" s="194"/>
      <c r="AQ1231" s="194"/>
      <c r="AR1231" s="194"/>
      <c r="AS1231" s="194"/>
      <c r="AT1231" s="194"/>
      <c r="AU1231" s="194"/>
      <c r="AV1231" s="194"/>
      <c r="AW1231" s="194"/>
      <c r="AX1231" s="194"/>
      <c r="AY1231" s="194"/>
      <c r="AZ1231" s="194"/>
      <c r="BA1231" s="194"/>
      <c r="BB1231" s="194"/>
      <c r="BC1231" s="194"/>
      <c r="BD1231" s="194"/>
      <c r="BE1231" s="194"/>
      <c r="BF1231" s="194"/>
      <c r="BG1231" s="194"/>
      <c r="BH1231" s="194"/>
      <c r="BI1231" s="194"/>
      <c r="BJ1231" s="194"/>
      <c r="BK1231" s="194"/>
      <c r="BL1231" s="194"/>
      <c r="BM1231" s="194"/>
      <c r="BN1231" s="194"/>
      <c r="BO1231" s="194"/>
      <c r="BP1231" s="194"/>
      <c r="BQ1231" s="194"/>
      <c r="BR1231" s="194"/>
      <c r="BS1231" s="194"/>
      <c r="BT1231" s="194"/>
      <c r="BU1231" s="14"/>
      <c r="BV1231" s="14"/>
      <c r="BW1231" s="14"/>
      <c r="BX1231" s="14"/>
      <c r="BY1231" s="14"/>
      <c r="BZ1231" s="14"/>
      <c r="CA1231" s="14"/>
      <c r="CB1231" s="14"/>
    </row>
    <row r="1232" spans="1:80" ht="20.100000000000001" customHeight="1" x14ac:dyDescent="0.25">
      <c r="A1232" s="30">
        <v>15480</v>
      </c>
      <c r="B1232" s="29" t="s">
        <v>974</v>
      </c>
      <c r="C1232" s="29" t="s">
        <v>975</v>
      </c>
      <c r="D1232" s="29"/>
      <c r="E1232" s="67" t="s">
        <v>208</v>
      </c>
      <c r="F1232" s="67" t="s">
        <v>945</v>
      </c>
      <c r="G1232" s="67">
        <v>120</v>
      </c>
      <c r="H1232" s="73">
        <v>4</v>
      </c>
      <c r="I1232" s="67" t="s">
        <v>461</v>
      </c>
      <c r="J1232" s="74"/>
      <c r="K1232" s="29" t="s">
        <v>940</v>
      </c>
      <c r="L1232" s="29" t="s">
        <v>347</v>
      </c>
      <c r="M1232" s="29"/>
      <c r="N1232" s="29" t="s">
        <v>1598</v>
      </c>
      <c r="O1232" s="29" t="str">
        <f t="shared" si="96"/>
        <v>TOMATE SELECTION PERFORMANCE Anacoeur</v>
      </c>
      <c r="P1232" s="55">
        <v>1232</v>
      </c>
      <c r="Q1232" s="55">
        <v>4</v>
      </c>
      <c r="R1232" s="20">
        <f t="shared" si="93"/>
        <v>0</v>
      </c>
      <c r="S1232" s="20">
        <f t="shared" si="94"/>
        <v>0</v>
      </c>
      <c r="T1232" s="20">
        <f t="shared" si="95"/>
        <v>0</v>
      </c>
      <c r="U1232" s="257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304"/>
      <c r="AG1232" s="304"/>
      <c r="AH1232" s="45"/>
      <c r="AI1232" s="45"/>
      <c r="AJ1232" s="304"/>
      <c r="AK1232" s="304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14"/>
      <c r="BV1232" s="14"/>
      <c r="BW1232" s="14"/>
      <c r="BX1232" s="14"/>
      <c r="BY1232" s="14"/>
      <c r="BZ1232" s="14"/>
      <c r="CA1232" s="14"/>
      <c r="CB1232" s="14"/>
    </row>
    <row r="1233" spans="1:80" ht="20.100000000000001" customHeight="1" x14ac:dyDescent="0.25">
      <c r="A1233" s="189">
        <v>15481</v>
      </c>
      <c r="B1233" s="186" t="s">
        <v>974</v>
      </c>
      <c r="C1233" s="186" t="s">
        <v>975</v>
      </c>
      <c r="D1233" s="186"/>
      <c r="E1233" s="190" t="s">
        <v>208</v>
      </c>
      <c r="F1233" s="190" t="s">
        <v>946</v>
      </c>
      <c r="G1233" s="190">
        <v>240</v>
      </c>
      <c r="H1233" s="191">
        <v>4</v>
      </c>
      <c r="I1233" s="190" t="s">
        <v>461</v>
      </c>
      <c r="J1233" s="192"/>
      <c r="K1233" s="186" t="s">
        <v>940</v>
      </c>
      <c r="L1233" s="186" t="s">
        <v>347</v>
      </c>
      <c r="M1233" s="186"/>
      <c r="N1233" s="186" t="s">
        <v>1598</v>
      </c>
      <c r="O1233" s="186" t="str">
        <f t="shared" si="96"/>
        <v>TOMATE SELECTION PERFORMANCE Anacoeur</v>
      </c>
      <c r="P1233" s="193">
        <v>1233</v>
      </c>
      <c r="Q1233" s="193">
        <v>4</v>
      </c>
      <c r="R1233" s="20">
        <f t="shared" si="93"/>
        <v>0</v>
      </c>
      <c r="S1233" s="20">
        <f t="shared" si="94"/>
        <v>0</v>
      </c>
      <c r="T1233" s="20">
        <f t="shared" si="95"/>
        <v>0</v>
      </c>
      <c r="U1233" s="258"/>
      <c r="V1233" s="194"/>
      <c r="W1233" s="194"/>
      <c r="X1233" s="194"/>
      <c r="Y1233" s="194"/>
      <c r="Z1233" s="194"/>
      <c r="AA1233" s="194"/>
      <c r="AB1233" s="194"/>
      <c r="AC1233" s="194"/>
      <c r="AD1233" s="194"/>
      <c r="AE1233" s="194"/>
      <c r="AF1233" s="304"/>
      <c r="AG1233" s="304"/>
      <c r="AH1233" s="194"/>
      <c r="AI1233" s="194"/>
      <c r="AJ1233" s="304"/>
      <c r="AK1233" s="304"/>
      <c r="AL1233" s="194"/>
      <c r="AM1233" s="194"/>
      <c r="AN1233" s="194"/>
      <c r="AO1233" s="194"/>
      <c r="AP1233" s="194"/>
      <c r="AQ1233" s="194"/>
      <c r="AR1233" s="194"/>
      <c r="AS1233" s="194"/>
      <c r="AT1233" s="194"/>
      <c r="AU1233" s="194"/>
      <c r="AV1233" s="194"/>
      <c r="AW1233" s="194"/>
      <c r="AX1233" s="194"/>
      <c r="AY1233" s="194"/>
      <c r="AZ1233" s="194"/>
      <c r="BA1233" s="194"/>
      <c r="BB1233" s="194"/>
      <c r="BC1233" s="194"/>
      <c r="BD1233" s="194"/>
      <c r="BE1233" s="194"/>
      <c r="BF1233" s="194"/>
      <c r="BG1233" s="194"/>
      <c r="BH1233" s="194"/>
      <c r="BI1233" s="194"/>
      <c r="BJ1233" s="194"/>
      <c r="BK1233" s="194"/>
      <c r="BL1233" s="194"/>
      <c r="BM1233" s="194"/>
      <c r="BN1233" s="194"/>
      <c r="BO1233" s="194"/>
      <c r="BP1233" s="194"/>
      <c r="BQ1233" s="194"/>
      <c r="BR1233" s="194"/>
      <c r="BS1233" s="194"/>
      <c r="BT1233" s="194"/>
      <c r="BU1233" s="14"/>
      <c r="BV1233" s="14"/>
      <c r="BW1233" s="14"/>
      <c r="BX1233" s="14"/>
      <c r="BY1233" s="14"/>
      <c r="BZ1233" s="14"/>
      <c r="CA1233" s="14"/>
      <c r="CB1233" s="14"/>
    </row>
    <row r="1234" spans="1:80" ht="20.100000000000001" customHeight="1" x14ac:dyDescent="0.25">
      <c r="A1234" s="30">
        <v>15482</v>
      </c>
      <c r="B1234" s="29" t="s">
        <v>974</v>
      </c>
      <c r="C1234" s="29" t="s">
        <v>1551</v>
      </c>
      <c r="D1234" s="29"/>
      <c r="E1234" s="67" t="s">
        <v>208</v>
      </c>
      <c r="F1234" s="67" t="s">
        <v>945</v>
      </c>
      <c r="G1234" s="67">
        <v>120</v>
      </c>
      <c r="H1234" s="73">
        <v>4</v>
      </c>
      <c r="I1234" s="67" t="s">
        <v>553</v>
      </c>
      <c r="J1234" s="74"/>
      <c r="K1234" s="29" t="s">
        <v>940</v>
      </c>
      <c r="L1234" s="29" t="s">
        <v>347</v>
      </c>
      <c r="M1234" s="29"/>
      <c r="N1234" s="29" t="s">
        <v>1598</v>
      </c>
      <c r="O1234" s="29" t="str">
        <f t="shared" si="96"/>
        <v>TOMATE SELECTION PERFORMANCE As de Cœur F1</v>
      </c>
      <c r="P1234" s="55">
        <v>1234</v>
      </c>
      <c r="Q1234" s="55">
        <v>4</v>
      </c>
      <c r="R1234" s="20">
        <f t="shared" si="93"/>
        <v>0</v>
      </c>
      <c r="S1234" s="20">
        <f t="shared" si="94"/>
        <v>0</v>
      </c>
      <c r="T1234" s="20">
        <f t="shared" si="95"/>
        <v>0</v>
      </c>
      <c r="U1234" s="257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304"/>
      <c r="AG1234" s="304"/>
      <c r="AH1234" s="45"/>
      <c r="AI1234" s="45"/>
      <c r="AJ1234" s="304"/>
      <c r="AK1234" s="304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14"/>
      <c r="BV1234" s="14"/>
      <c r="BW1234" s="14"/>
      <c r="BX1234" s="14"/>
      <c r="BY1234" s="14"/>
      <c r="BZ1234" s="14"/>
      <c r="CA1234" s="14"/>
      <c r="CB1234" s="14"/>
    </row>
    <row r="1235" spans="1:80" ht="20.100000000000001" customHeight="1" x14ac:dyDescent="0.25">
      <c r="A1235" s="189">
        <v>15483</v>
      </c>
      <c r="B1235" s="186" t="s">
        <v>974</v>
      </c>
      <c r="C1235" s="186" t="s">
        <v>1551</v>
      </c>
      <c r="D1235" s="186"/>
      <c r="E1235" s="190" t="s">
        <v>208</v>
      </c>
      <c r="F1235" s="190" t="s">
        <v>946</v>
      </c>
      <c r="G1235" s="190">
        <v>240</v>
      </c>
      <c r="H1235" s="191">
        <v>4</v>
      </c>
      <c r="I1235" s="190" t="s">
        <v>553</v>
      </c>
      <c r="J1235" s="192"/>
      <c r="K1235" s="186" t="s">
        <v>940</v>
      </c>
      <c r="L1235" s="186" t="s">
        <v>347</v>
      </c>
      <c r="M1235" s="186"/>
      <c r="N1235" s="186" t="s">
        <v>1598</v>
      </c>
      <c r="O1235" s="186" t="str">
        <f t="shared" si="96"/>
        <v>TOMATE SELECTION PERFORMANCE As de Cœur F1</v>
      </c>
      <c r="P1235" s="193">
        <v>1235</v>
      </c>
      <c r="Q1235" s="193">
        <v>4</v>
      </c>
      <c r="R1235" s="20">
        <f t="shared" si="93"/>
        <v>0</v>
      </c>
      <c r="S1235" s="20">
        <f t="shared" si="94"/>
        <v>0</v>
      </c>
      <c r="T1235" s="20">
        <f t="shared" si="95"/>
        <v>0</v>
      </c>
      <c r="U1235" s="258"/>
      <c r="V1235" s="194"/>
      <c r="W1235" s="194"/>
      <c r="X1235" s="194"/>
      <c r="Y1235" s="194"/>
      <c r="Z1235" s="194"/>
      <c r="AA1235" s="194"/>
      <c r="AB1235" s="194"/>
      <c r="AC1235" s="194"/>
      <c r="AD1235" s="194"/>
      <c r="AE1235" s="194"/>
      <c r="AF1235" s="304"/>
      <c r="AG1235" s="304"/>
      <c r="AH1235" s="194"/>
      <c r="AI1235" s="194"/>
      <c r="AJ1235" s="304"/>
      <c r="AK1235" s="304"/>
      <c r="AL1235" s="194"/>
      <c r="AM1235" s="194"/>
      <c r="AN1235" s="194"/>
      <c r="AO1235" s="194"/>
      <c r="AP1235" s="194"/>
      <c r="AQ1235" s="194"/>
      <c r="AR1235" s="194"/>
      <c r="AS1235" s="194"/>
      <c r="AT1235" s="194"/>
      <c r="AU1235" s="194"/>
      <c r="AV1235" s="194"/>
      <c r="AW1235" s="194"/>
      <c r="AX1235" s="194"/>
      <c r="AY1235" s="194"/>
      <c r="AZ1235" s="194"/>
      <c r="BA1235" s="194"/>
      <c r="BB1235" s="194"/>
      <c r="BC1235" s="194"/>
      <c r="BD1235" s="194"/>
      <c r="BE1235" s="194"/>
      <c r="BF1235" s="194"/>
      <c r="BG1235" s="194"/>
      <c r="BH1235" s="194"/>
      <c r="BI1235" s="194"/>
      <c r="BJ1235" s="194"/>
      <c r="BK1235" s="194"/>
      <c r="BL1235" s="194"/>
      <c r="BM1235" s="194"/>
      <c r="BN1235" s="194"/>
      <c r="BO1235" s="194"/>
      <c r="BP1235" s="194"/>
      <c r="BQ1235" s="194"/>
      <c r="BR1235" s="194"/>
      <c r="BS1235" s="194"/>
      <c r="BT1235" s="194"/>
      <c r="BU1235" s="14"/>
      <c r="BV1235" s="14"/>
      <c r="BW1235" s="14"/>
      <c r="BX1235" s="14"/>
      <c r="BY1235" s="14"/>
      <c r="BZ1235" s="14"/>
      <c r="CA1235" s="14"/>
      <c r="CB1235" s="14"/>
    </row>
    <row r="1236" spans="1:80" ht="20.100000000000001" customHeight="1" x14ac:dyDescent="0.25">
      <c r="A1236" s="30">
        <v>12421</v>
      </c>
      <c r="B1236" s="29" t="s">
        <v>974</v>
      </c>
      <c r="C1236" s="29" t="s">
        <v>1513</v>
      </c>
      <c r="D1236" s="29"/>
      <c r="E1236" s="67" t="s">
        <v>208</v>
      </c>
      <c r="F1236" s="67" t="s">
        <v>945</v>
      </c>
      <c r="G1236" s="67">
        <v>120</v>
      </c>
      <c r="H1236" s="73">
        <v>4</v>
      </c>
      <c r="I1236" s="67" t="s">
        <v>553</v>
      </c>
      <c r="J1236" s="74"/>
      <c r="K1236" s="29" t="s">
        <v>940</v>
      </c>
      <c r="L1236" s="29" t="s">
        <v>347</v>
      </c>
      <c r="M1236" s="29"/>
      <c r="N1236" s="29" t="s">
        <v>1598</v>
      </c>
      <c r="O1236" s="29" t="str">
        <f t="shared" si="96"/>
        <v>TOMATE SELECTION PERFORMANCE Buffalosteak F1</v>
      </c>
      <c r="P1236" s="55">
        <v>1236</v>
      </c>
      <c r="Q1236" s="55">
        <v>4</v>
      </c>
      <c r="R1236" s="20">
        <f t="shared" ref="R1236:R1299" si="97">IF(INT(S1236)*10=S1236*10,,"ERREUR")</f>
        <v>0</v>
      </c>
      <c r="S1236" s="20">
        <f t="shared" ref="S1236:S1299" si="98">T1236/G1236</f>
        <v>0</v>
      </c>
      <c r="T1236" s="20">
        <f t="shared" ref="T1236:T1299" si="99">SUM(U1236:BT1236)</f>
        <v>0</v>
      </c>
      <c r="U1236" s="257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304"/>
      <c r="AG1236" s="304"/>
      <c r="AH1236" s="45"/>
      <c r="AI1236" s="45"/>
      <c r="AJ1236" s="304"/>
      <c r="AK1236" s="304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5"/>
      <c r="BL1236" s="45"/>
      <c r="BM1236" s="45"/>
      <c r="BN1236" s="45"/>
      <c r="BO1236" s="45"/>
      <c r="BP1236" s="45"/>
      <c r="BQ1236" s="45"/>
      <c r="BR1236" s="45"/>
      <c r="BS1236" s="45"/>
      <c r="BT1236" s="45"/>
      <c r="BU1236" s="14"/>
      <c r="BV1236" s="14"/>
      <c r="BW1236" s="14"/>
      <c r="BX1236" s="14"/>
      <c r="BY1236" s="14"/>
      <c r="BZ1236" s="14"/>
      <c r="CA1236" s="14"/>
      <c r="CB1236" s="14"/>
    </row>
    <row r="1237" spans="1:80" ht="20.100000000000001" customHeight="1" x14ac:dyDescent="0.25">
      <c r="A1237" s="189">
        <v>12228</v>
      </c>
      <c r="B1237" s="186" t="s">
        <v>974</v>
      </c>
      <c r="C1237" s="186" t="s">
        <v>1513</v>
      </c>
      <c r="D1237" s="186"/>
      <c r="E1237" s="190" t="s">
        <v>208</v>
      </c>
      <c r="F1237" s="190" t="s">
        <v>946</v>
      </c>
      <c r="G1237" s="190">
        <v>240</v>
      </c>
      <c r="H1237" s="191">
        <v>4</v>
      </c>
      <c r="I1237" s="190" t="s">
        <v>553</v>
      </c>
      <c r="J1237" s="192"/>
      <c r="K1237" s="186" t="s">
        <v>940</v>
      </c>
      <c r="L1237" s="186" t="s">
        <v>347</v>
      </c>
      <c r="M1237" s="186"/>
      <c r="N1237" s="186" t="s">
        <v>1598</v>
      </c>
      <c r="O1237" s="186" t="str">
        <f t="shared" si="96"/>
        <v>TOMATE SELECTION PERFORMANCE Buffalosteak F1</v>
      </c>
      <c r="P1237" s="193">
        <v>1237</v>
      </c>
      <c r="Q1237" s="193">
        <v>4</v>
      </c>
      <c r="R1237" s="20">
        <f t="shared" si="97"/>
        <v>0</v>
      </c>
      <c r="S1237" s="20">
        <f t="shared" si="98"/>
        <v>0</v>
      </c>
      <c r="T1237" s="20">
        <f t="shared" si="99"/>
        <v>0</v>
      </c>
      <c r="U1237" s="258"/>
      <c r="V1237" s="194"/>
      <c r="W1237" s="194"/>
      <c r="X1237" s="194"/>
      <c r="Y1237" s="194"/>
      <c r="Z1237" s="194"/>
      <c r="AA1237" s="194"/>
      <c r="AB1237" s="194"/>
      <c r="AC1237" s="194"/>
      <c r="AD1237" s="194"/>
      <c r="AE1237" s="194"/>
      <c r="AF1237" s="304"/>
      <c r="AG1237" s="304"/>
      <c r="AH1237" s="194"/>
      <c r="AI1237" s="194"/>
      <c r="AJ1237" s="304"/>
      <c r="AK1237" s="304"/>
      <c r="AL1237" s="194"/>
      <c r="AM1237" s="194"/>
      <c r="AN1237" s="194"/>
      <c r="AO1237" s="194"/>
      <c r="AP1237" s="194"/>
      <c r="AQ1237" s="194"/>
      <c r="AR1237" s="194"/>
      <c r="AS1237" s="194"/>
      <c r="AT1237" s="194"/>
      <c r="AU1237" s="194"/>
      <c r="AV1237" s="194"/>
      <c r="AW1237" s="194"/>
      <c r="AX1237" s="194"/>
      <c r="AY1237" s="194"/>
      <c r="AZ1237" s="194"/>
      <c r="BA1237" s="194"/>
      <c r="BB1237" s="194"/>
      <c r="BC1237" s="194"/>
      <c r="BD1237" s="194"/>
      <c r="BE1237" s="194"/>
      <c r="BF1237" s="194"/>
      <c r="BG1237" s="194"/>
      <c r="BH1237" s="194"/>
      <c r="BI1237" s="194"/>
      <c r="BJ1237" s="194"/>
      <c r="BK1237" s="194"/>
      <c r="BL1237" s="194"/>
      <c r="BM1237" s="194"/>
      <c r="BN1237" s="194"/>
      <c r="BO1237" s="194"/>
      <c r="BP1237" s="194"/>
      <c r="BQ1237" s="194"/>
      <c r="BR1237" s="194"/>
      <c r="BS1237" s="194"/>
      <c r="BT1237" s="194"/>
      <c r="BU1237" s="14"/>
      <c r="BV1237" s="14"/>
      <c r="BW1237" s="14"/>
      <c r="BX1237" s="14"/>
      <c r="BY1237" s="14"/>
      <c r="BZ1237" s="14"/>
      <c r="CA1237" s="14"/>
      <c r="CB1237" s="14"/>
    </row>
    <row r="1238" spans="1:80" ht="20.100000000000001" customHeight="1" x14ac:dyDescent="0.25">
      <c r="A1238" s="30">
        <v>15023</v>
      </c>
      <c r="B1238" s="29" t="s">
        <v>974</v>
      </c>
      <c r="C1238" s="29" t="s">
        <v>1514</v>
      </c>
      <c r="D1238" s="29"/>
      <c r="E1238" s="67" t="s">
        <v>208</v>
      </c>
      <c r="F1238" s="67" t="s">
        <v>945</v>
      </c>
      <c r="G1238" s="67">
        <v>120</v>
      </c>
      <c r="H1238" s="73">
        <v>4</v>
      </c>
      <c r="I1238" s="67" t="s">
        <v>553</v>
      </c>
      <c r="J1238" s="74"/>
      <c r="K1238" s="29" t="s">
        <v>940</v>
      </c>
      <c r="L1238" s="29" t="s">
        <v>347</v>
      </c>
      <c r="M1238" s="29"/>
      <c r="N1238" s="29" t="s">
        <v>1598</v>
      </c>
      <c r="O1238" s="29" t="str">
        <f t="shared" si="96"/>
        <v>TOMATE SELECTION PERFORMANCE Buffalosun F1</v>
      </c>
      <c r="P1238" s="55">
        <v>1238</v>
      </c>
      <c r="Q1238" s="55">
        <v>4</v>
      </c>
      <c r="R1238" s="20">
        <f t="shared" si="97"/>
        <v>0</v>
      </c>
      <c r="S1238" s="20">
        <f t="shared" si="98"/>
        <v>0</v>
      </c>
      <c r="T1238" s="20">
        <f t="shared" si="99"/>
        <v>0</v>
      </c>
      <c r="U1238" s="257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304"/>
      <c r="AG1238" s="304"/>
      <c r="AH1238" s="45"/>
      <c r="AI1238" s="45"/>
      <c r="AJ1238" s="304"/>
      <c r="AK1238" s="304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  <c r="BD1238" s="45"/>
      <c r="BE1238" s="45"/>
      <c r="BF1238" s="45"/>
      <c r="BG1238" s="45"/>
      <c r="BH1238" s="45"/>
      <c r="BI1238" s="45"/>
      <c r="BJ1238" s="45"/>
      <c r="BK1238" s="45"/>
      <c r="BL1238" s="45"/>
      <c r="BM1238" s="45"/>
      <c r="BN1238" s="45"/>
      <c r="BO1238" s="45"/>
      <c r="BP1238" s="45"/>
      <c r="BQ1238" s="45"/>
      <c r="BR1238" s="45"/>
      <c r="BS1238" s="45"/>
      <c r="BT1238" s="45"/>
      <c r="BU1238" s="14"/>
      <c r="BV1238" s="14"/>
      <c r="BW1238" s="14"/>
      <c r="BX1238" s="14"/>
      <c r="BY1238" s="14"/>
      <c r="BZ1238" s="14"/>
      <c r="CA1238" s="14"/>
      <c r="CB1238" s="14"/>
    </row>
    <row r="1239" spans="1:80" ht="20.100000000000001" customHeight="1" x14ac:dyDescent="0.25">
      <c r="A1239" s="189">
        <v>15024</v>
      </c>
      <c r="B1239" s="186" t="s">
        <v>974</v>
      </c>
      <c r="C1239" s="186" t="s">
        <v>1514</v>
      </c>
      <c r="D1239" s="186"/>
      <c r="E1239" s="190" t="s">
        <v>208</v>
      </c>
      <c r="F1239" s="190" t="s">
        <v>946</v>
      </c>
      <c r="G1239" s="190">
        <v>240</v>
      </c>
      <c r="H1239" s="191">
        <v>4</v>
      </c>
      <c r="I1239" s="190" t="s">
        <v>553</v>
      </c>
      <c r="J1239" s="192"/>
      <c r="K1239" s="186" t="s">
        <v>940</v>
      </c>
      <c r="L1239" s="186" t="s">
        <v>347</v>
      </c>
      <c r="M1239" s="186"/>
      <c r="N1239" s="186" t="s">
        <v>1598</v>
      </c>
      <c r="O1239" s="186" t="str">
        <f t="shared" si="96"/>
        <v>TOMATE SELECTION PERFORMANCE Buffalosun F1</v>
      </c>
      <c r="P1239" s="193">
        <v>1239</v>
      </c>
      <c r="Q1239" s="193">
        <v>4</v>
      </c>
      <c r="R1239" s="20">
        <f t="shared" si="97"/>
        <v>0</v>
      </c>
      <c r="S1239" s="20">
        <f t="shared" si="98"/>
        <v>0</v>
      </c>
      <c r="T1239" s="20">
        <f t="shared" si="99"/>
        <v>0</v>
      </c>
      <c r="U1239" s="258"/>
      <c r="V1239" s="194"/>
      <c r="W1239" s="194"/>
      <c r="X1239" s="194"/>
      <c r="Y1239" s="194"/>
      <c r="Z1239" s="194"/>
      <c r="AA1239" s="194"/>
      <c r="AB1239" s="194"/>
      <c r="AC1239" s="194"/>
      <c r="AD1239" s="194"/>
      <c r="AE1239" s="194"/>
      <c r="AF1239" s="304"/>
      <c r="AG1239" s="304"/>
      <c r="AH1239" s="194"/>
      <c r="AI1239" s="194"/>
      <c r="AJ1239" s="304"/>
      <c r="AK1239" s="304"/>
      <c r="AL1239" s="194"/>
      <c r="AM1239" s="194"/>
      <c r="AN1239" s="194"/>
      <c r="AO1239" s="194"/>
      <c r="AP1239" s="194"/>
      <c r="AQ1239" s="194"/>
      <c r="AR1239" s="194"/>
      <c r="AS1239" s="194"/>
      <c r="AT1239" s="194"/>
      <c r="AU1239" s="194"/>
      <c r="AV1239" s="194"/>
      <c r="AW1239" s="194"/>
      <c r="AX1239" s="194"/>
      <c r="AY1239" s="194"/>
      <c r="AZ1239" s="194"/>
      <c r="BA1239" s="194"/>
      <c r="BB1239" s="194"/>
      <c r="BC1239" s="194"/>
      <c r="BD1239" s="194"/>
      <c r="BE1239" s="194"/>
      <c r="BF1239" s="194"/>
      <c r="BG1239" s="194"/>
      <c r="BH1239" s="194"/>
      <c r="BI1239" s="194"/>
      <c r="BJ1239" s="194"/>
      <c r="BK1239" s="194"/>
      <c r="BL1239" s="194"/>
      <c r="BM1239" s="194"/>
      <c r="BN1239" s="194"/>
      <c r="BO1239" s="194"/>
      <c r="BP1239" s="194"/>
      <c r="BQ1239" s="194"/>
      <c r="BR1239" s="194"/>
      <c r="BS1239" s="194"/>
      <c r="BT1239" s="194"/>
      <c r="BU1239" s="14"/>
      <c r="BV1239" s="14"/>
      <c r="BW1239" s="14"/>
      <c r="BX1239" s="14"/>
      <c r="BY1239" s="14"/>
      <c r="BZ1239" s="14"/>
      <c r="CA1239" s="14"/>
      <c r="CB1239" s="14"/>
    </row>
    <row r="1240" spans="1:80" ht="20.100000000000001" customHeight="1" x14ac:dyDescent="0.25">
      <c r="A1240" s="28">
        <v>14903</v>
      </c>
      <c r="B1240" s="29" t="s">
        <v>974</v>
      </c>
      <c r="C1240" s="29" t="s">
        <v>1515</v>
      </c>
      <c r="D1240" s="29"/>
      <c r="E1240" s="67" t="s">
        <v>208</v>
      </c>
      <c r="F1240" s="67" t="s">
        <v>945</v>
      </c>
      <c r="G1240" s="67">
        <v>120</v>
      </c>
      <c r="H1240" s="73">
        <v>4</v>
      </c>
      <c r="I1240" s="67" t="s">
        <v>319</v>
      </c>
      <c r="J1240" s="74"/>
      <c r="K1240" s="29" t="s">
        <v>940</v>
      </c>
      <c r="L1240" s="29" t="s">
        <v>347</v>
      </c>
      <c r="M1240" s="29"/>
      <c r="N1240" s="29" t="s">
        <v>1598</v>
      </c>
      <c r="O1240" s="29" t="str">
        <f t="shared" si="96"/>
        <v>TOMATE SELECTION PERFORMANCE Bellandine F1</v>
      </c>
      <c r="P1240" s="55">
        <v>1240</v>
      </c>
      <c r="Q1240" s="55">
        <v>4</v>
      </c>
      <c r="R1240" s="20">
        <f t="shared" si="97"/>
        <v>0</v>
      </c>
      <c r="S1240" s="20">
        <f t="shared" si="98"/>
        <v>0</v>
      </c>
      <c r="T1240" s="20">
        <f t="shared" si="99"/>
        <v>0</v>
      </c>
      <c r="U1240" s="257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304"/>
      <c r="AG1240" s="304"/>
      <c r="AH1240" s="45"/>
      <c r="AI1240" s="45"/>
      <c r="AJ1240" s="304"/>
      <c r="AK1240" s="304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  <c r="BS1240" s="45"/>
      <c r="BT1240" s="45"/>
      <c r="BU1240" s="14"/>
      <c r="BV1240" s="14"/>
      <c r="BW1240" s="14"/>
      <c r="BX1240" s="14"/>
      <c r="BY1240" s="14"/>
      <c r="BZ1240" s="14"/>
      <c r="CA1240" s="14"/>
      <c r="CB1240" s="14"/>
    </row>
    <row r="1241" spans="1:80" ht="20.100000000000001" customHeight="1" x14ac:dyDescent="0.25">
      <c r="A1241" s="195">
        <v>14904</v>
      </c>
      <c r="B1241" s="186" t="s">
        <v>974</v>
      </c>
      <c r="C1241" s="186" t="s">
        <v>1515</v>
      </c>
      <c r="D1241" s="186"/>
      <c r="E1241" s="190" t="s">
        <v>208</v>
      </c>
      <c r="F1241" s="190" t="s">
        <v>946</v>
      </c>
      <c r="G1241" s="190">
        <v>240</v>
      </c>
      <c r="H1241" s="191">
        <v>4</v>
      </c>
      <c r="I1241" s="190" t="s">
        <v>319</v>
      </c>
      <c r="J1241" s="192"/>
      <c r="K1241" s="186" t="s">
        <v>940</v>
      </c>
      <c r="L1241" s="186" t="s">
        <v>347</v>
      </c>
      <c r="M1241" s="186"/>
      <c r="N1241" s="186" t="s">
        <v>1598</v>
      </c>
      <c r="O1241" s="186" t="str">
        <f t="shared" si="96"/>
        <v>TOMATE SELECTION PERFORMANCE Bellandine F1</v>
      </c>
      <c r="P1241" s="193">
        <v>1241</v>
      </c>
      <c r="Q1241" s="193">
        <v>4</v>
      </c>
      <c r="R1241" s="20">
        <f t="shared" si="97"/>
        <v>0</v>
      </c>
      <c r="S1241" s="20">
        <f t="shared" si="98"/>
        <v>0</v>
      </c>
      <c r="T1241" s="20">
        <f t="shared" si="99"/>
        <v>0</v>
      </c>
      <c r="U1241" s="258"/>
      <c r="V1241" s="194"/>
      <c r="W1241" s="194"/>
      <c r="X1241" s="194"/>
      <c r="Y1241" s="194"/>
      <c r="Z1241" s="194"/>
      <c r="AA1241" s="194"/>
      <c r="AB1241" s="194"/>
      <c r="AC1241" s="194"/>
      <c r="AD1241" s="194"/>
      <c r="AE1241" s="194"/>
      <c r="AF1241" s="304"/>
      <c r="AG1241" s="304"/>
      <c r="AH1241" s="194"/>
      <c r="AI1241" s="194"/>
      <c r="AJ1241" s="304"/>
      <c r="AK1241" s="304"/>
      <c r="AL1241" s="194"/>
      <c r="AM1241" s="194"/>
      <c r="AN1241" s="194"/>
      <c r="AO1241" s="194"/>
      <c r="AP1241" s="194"/>
      <c r="AQ1241" s="194"/>
      <c r="AR1241" s="194"/>
      <c r="AS1241" s="194"/>
      <c r="AT1241" s="194"/>
      <c r="AU1241" s="194"/>
      <c r="AV1241" s="194"/>
      <c r="AW1241" s="194"/>
      <c r="AX1241" s="194"/>
      <c r="AY1241" s="194"/>
      <c r="AZ1241" s="194"/>
      <c r="BA1241" s="194"/>
      <c r="BB1241" s="194"/>
      <c r="BC1241" s="194"/>
      <c r="BD1241" s="194"/>
      <c r="BE1241" s="194"/>
      <c r="BF1241" s="194"/>
      <c r="BG1241" s="194"/>
      <c r="BH1241" s="194"/>
      <c r="BI1241" s="194"/>
      <c r="BJ1241" s="194"/>
      <c r="BK1241" s="194"/>
      <c r="BL1241" s="194"/>
      <c r="BM1241" s="194"/>
      <c r="BN1241" s="194"/>
      <c r="BO1241" s="194"/>
      <c r="BP1241" s="194"/>
      <c r="BQ1241" s="194"/>
      <c r="BR1241" s="194"/>
      <c r="BS1241" s="194"/>
      <c r="BT1241" s="194"/>
      <c r="BU1241" s="14"/>
      <c r="BV1241" s="14"/>
      <c r="BW1241" s="14"/>
      <c r="BX1241" s="14"/>
      <c r="BY1241" s="14"/>
      <c r="BZ1241" s="14"/>
      <c r="CA1241" s="14"/>
      <c r="CB1241" s="14"/>
    </row>
    <row r="1242" spans="1:80" ht="20.100000000000001" customHeight="1" x14ac:dyDescent="0.25">
      <c r="A1242" s="30">
        <v>12807</v>
      </c>
      <c r="B1242" s="29" t="s">
        <v>974</v>
      </c>
      <c r="C1242" s="29" t="s">
        <v>1516</v>
      </c>
      <c r="D1242" s="29"/>
      <c r="E1242" s="67" t="s">
        <v>208</v>
      </c>
      <c r="F1242" s="67" t="s">
        <v>945</v>
      </c>
      <c r="G1242" s="67">
        <v>120</v>
      </c>
      <c r="H1242" s="73">
        <v>4</v>
      </c>
      <c r="I1242" s="67" t="s">
        <v>439</v>
      </c>
      <c r="J1242" s="74"/>
      <c r="K1242" s="29" t="s">
        <v>940</v>
      </c>
      <c r="L1242" s="29" t="s">
        <v>347</v>
      </c>
      <c r="M1242" s="29"/>
      <c r="N1242" s="29" t="s">
        <v>1598</v>
      </c>
      <c r="O1242" s="29" t="str">
        <f t="shared" si="96"/>
        <v>TOMATE SELECTION PERFORMANCE Dyno F1 (type Roma)</v>
      </c>
      <c r="P1242" s="55">
        <v>1242</v>
      </c>
      <c r="Q1242" s="55">
        <v>4</v>
      </c>
      <c r="R1242" s="20">
        <f t="shared" si="97"/>
        <v>0</v>
      </c>
      <c r="S1242" s="20">
        <f t="shared" si="98"/>
        <v>0</v>
      </c>
      <c r="T1242" s="20">
        <f t="shared" si="99"/>
        <v>0</v>
      </c>
      <c r="U1242" s="257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304"/>
      <c r="AG1242" s="304"/>
      <c r="AH1242" s="45"/>
      <c r="AI1242" s="45"/>
      <c r="AJ1242" s="304"/>
      <c r="AK1242" s="304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  <c r="BD1242" s="45"/>
      <c r="BE1242" s="45"/>
      <c r="BF1242" s="45"/>
      <c r="BG1242" s="45"/>
      <c r="BH1242" s="45"/>
      <c r="BI1242" s="45"/>
      <c r="BJ1242" s="45"/>
      <c r="BK1242" s="45"/>
      <c r="BL1242" s="45"/>
      <c r="BM1242" s="45"/>
      <c r="BN1242" s="45"/>
      <c r="BO1242" s="45"/>
      <c r="BP1242" s="45"/>
      <c r="BQ1242" s="45"/>
      <c r="BR1242" s="45"/>
      <c r="BS1242" s="45"/>
      <c r="BT1242" s="45"/>
      <c r="BU1242" s="14"/>
      <c r="BV1242" s="14"/>
      <c r="BW1242" s="14"/>
      <c r="BX1242" s="14"/>
      <c r="BY1242" s="14"/>
      <c r="BZ1242" s="14"/>
      <c r="CA1242" s="14"/>
      <c r="CB1242" s="14"/>
    </row>
    <row r="1243" spans="1:80" ht="20.100000000000001" customHeight="1" x14ac:dyDescent="0.25">
      <c r="A1243" s="189">
        <v>12808</v>
      </c>
      <c r="B1243" s="186" t="s">
        <v>974</v>
      </c>
      <c r="C1243" s="186" t="s">
        <v>1516</v>
      </c>
      <c r="D1243" s="186"/>
      <c r="E1243" s="190" t="s">
        <v>208</v>
      </c>
      <c r="F1243" s="190" t="s">
        <v>946</v>
      </c>
      <c r="G1243" s="190">
        <v>240</v>
      </c>
      <c r="H1243" s="191">
        <v>4</v>
      </c>
      <c r="I1243" s="190" t="s">
        <v>439</v>
      </c>
      <c r="J1243" s="192"/>
      <c r="K1243" s="186" t="s">
        <v>940</v>
      </c>
      <c r="L1243" s="186" t="s">
        <v>347</v>
      </c>
      <c r="M1243" s="186"/>
      <c r="N1243" s="186" t="s">
        <v>1598</v>
      </c>
      <c r="O1243" s="186" t="str">
        <f t="shared" si="96"/>
        <v>TOMATE SELECTION PERFORMANCE Dyno F1 (type Roma)</v>
      </c>
      <c r="P1243" s="193">
        <v>1243</v>
      </c>
      <c r="Q1243" s="193">
        <v>4</v>
      </c>
      <c r="R1243" s="20">
        <f t="shared" si="97"/>
        <v>0</v>
      </c>
      <c r="S1243" s="20">
        <f t="shared" si="98"/>
        <v>0</v>
      </c>
      <c r="T1243" s="20">
        <f t="shared" si="99"/>
        <v>0</v>
      </c>
      <c r="U1243" s="258"/>
      <c r="V1243" s="194"/>
      <c r="W1243" s="194"/>
      <c r="X1243" s="194"/>
      <c r="Y1243" s="194"/>
      <c r="Z1243" s="194"/>
      <c r="AA1243" s="194"/>
      <c r="AB1243" s="194"/>
      <c r="AC1243" s="194"/>
      <c r="AD1243" s="194"/>
      <c r="AE1243" s="194"/>
      <c r="AF1243" s="304"/>
      <c r="AG1243" s="304"/>
      <c r="AH1243" s="194"/>
      <c r="AI1243" s="194"/>
      <c r="AJ1243" s="304"/>
      <c r="AK1243" s="304"/>
      <c r="AL1243" s="194"/>
      <c r="AM1243" s="194"/>
      <c r="AN1243" s="194"/>
      <c r="AO1243" s="194"/>
      <c r="AP1243" s="194"/>
      <c r="AQ1243" s="194"/>
      <c r="AR1243" s="194"/>
      <c r="AS1243" s="194"/>
      <c r="AT1243" s="194"/>
      <c r="AU1243" s="194"/>
      <c r="AV1243" s="194"/>
      <c r="AW1243" s="194"/>
      <c r="AX1243" s="194"/>
      <c r="AY1243" s="194"/>
      <c r="AZ1243" s="194"/>
      <c r="BA1243" s="194"/>
      <c r="BB1243" s="194"/>
      <c r="BC1243" s="194"/>
      <c r="BD1243" s="194"/>
      <c r="BE1243" s="194"/>
      <c r="BF1243" s="194"/>
      <c r="BG1243" s="194"/>
      <c r="BH1243" s="194"/>
      <c r="BI1243" s="194"/>
      <c r="BJ1243" s="194"/>
      <c r="BK1243" s="194"/>
      <c r="BL1243" s="194"/>
      <c r="BM1243" s="194"/>
      <c r="BN1243" s="194"/>
      <c r="BO1243" s="194"/>
      <c r="BP1243" s="194"/>
      <c r="BQ1243" s="194"/>
      <c r="BR1243" s="194"/>
      <c r="BS1243" s="194"/>
      <c r="BT1243" s="194"/>
      <c r="BU1243" s="14"/>
      <c r="BV1243" s="14"/>
      <c r="BW1243" s="14"/>
      <c r="BX1243" s="14"/>
      <c r="BY1243" s="14"/>
      <c r="BZ1243" s="14"/>
      <c r="CA1243" s="14"/>
      <c r="CB1243" s="14"/>
    </row>
    <row r="1244" spans="1:80" ht="20.100000000000001" customHeight="1" x14ac:dyDescent="0.25">
      <c r="A1244" s="30">
        <v>15025</v>
      </c>
      <c r="B1244" s="29" t="s">
        <v>974</v>
      </c>
      <c r="C1244" s="29" t="s">
        <v>1517</v>
      </c>
      <c r="D1244" s="29"/>
      <c r="E1244" s="67" t="s">
        <v>208</v>
      </c>
      <c r="F1244" s="67" t="s">
        <v>945</v>
      </c>
      <c r="G1244" s="67">
        <v>120</v>
      </c>
      <c r="H1244" s="73">
        <v>4</v>
      </c>
      <c r="I1244" s="67" t="s">
        <v>553</v>
      </c>
      <c r="J1244" s="74"/>
      <c r="K1244" s="29" t="s">
        <v>940</v>
      </c>
      <c r="L1244" s="29" t="s">
        <v>347</v>
      </c>
      <c r="M1244" s="29"/>
      <c r="N1244" s="29" t="s">
        <v>1598</v>
      </c>
      <c r="O1244" s="29" t="str">
        <f t="shared" si="96"/>
        <v>TOMATE SELECTION PERFORMANCE Elvirado F1</v>
      </c>
      <c r="P1244" s="55">
        <v>1244</v>
      </c>
      <c r="Q1244" s="55">
        <v>4</v>
      </c>
      <c r="R1244" s="20">
        <f t="shared" si="97"/>
        <v>0</v>
      </c>
      <c r="S1244" s="20">
        <f t="shared" si="98"/>
        <v>0</v>
      </c>
      <c r="T1244" s="20">
        <f t="shared" si="99"/>
        <v>0</v>
      </c>
      <c r="U1244" s="257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304"/>
      <c r="AG1244" s="304"/>
      <c r="AH1244" s="45"/>
      <c r="AI1244" s="45"/>
      <c r="AJ1244" s="304"/>
      <c r="AK1244" s="304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  <c r="BD1244" s="45"/>
      <c r="BE1244" s="45"/>
      <c r="BF1244" s="45"/>
      <c r="BG1244" s="45"/>
      <c r="BH1244" s="45"/>
      <c r="BI1244" s="45"/>
      <c r="BJ1244" s="45"/>
      <c r="BK1244" s="45"/>
      <c r="BL1244" s="45"/>
      <c r="BM1244" s="45"/>
      <c r="BN1244" s="45"/>
      <c r="BO1244" s="45"/>
      <c r="BP1244" s="45"/>
      <c r="BQ1244" s="45"/>
      <c r="BR1244" s="45"/>
      <c r="BS1244" s="45"/>
      <c r="BT1244" s="45"/>
      <c r="BU1244" s="14"/>
      <c r="BV1244" s="14"/>
      <c r="BW1244" s="14"/>
      <c r="BX1244" s="14"/>
      <c r="BY1244" s="14"/>
      <c r="BZ1244" s="14"/>
      <c r="CA1244" s="14"/>
      <c r="CB1244" s="14"/>
    </row>
    <row r="1245" spans="1:80" ht="20.100000000000001" customHeight="1" x14ac:dyDescent="0.25">
      <c r="A1245" s="189">
        <v>15026</v>
      </c>
      <c r="B1245" s="186" t="s">
        <v>974</v>
      </c>
      <c r="C1245" s="186" t="s">
        <v>1517</v>
      </c>
      <c r="D1245" s="186"/>
      <c r="E1245" s="190" t="s">
        <v>208</v>
      </c>
      <c r="F1245" s="190" t="s">
        <v>946</v>
      </c>
      <c r="G1245" s="190">
        <v>240</v>
      </c>
      <c r="H1245" s="191">
        <v>4</v>
      </c>
      <c r="I1245" s="190" t="s">
        <v>553</v>
      </c>
      <c r="J1245" s="192"/>
      <c r="K1245" s="186" t="s">
        <v>940</v>
      </c>
      <c r="L1245" s="186" t="s">
        <v>347</v>
      </c>
      <c r="M1245" s="186"/>
      <c r="N1245" s="186" t="s">
        <v>1598</v>
      </c>
      <c r="O1245" s="186" t="str">
        <f t="shared" si="96"/>
        <v>TOMATE SELECTION PERFORMANCE Elvirado F1</v>
      </c>
      <c r="P1245" s="193">
        <v>1245</v>
      </c>
      <c r="Q1245" s="193">
        <v>4</v>
      </c>
      <c r="R1245" s="20">
        <f t="shared" si="97"/>
        <v>0</v>
      </c>
      <c r="S1245" s="20">
        <f t="shared" si="98"/>
        <v>0</v>
      </c>
      <c r="T1245" s="20">
        <f t="shared" si="99"/>
        <v>0</v>
      </c>
      <c r="U1245" s="258"/>
      <c r="V1245" s="194"/>
      <c r="W1245" s="194"/>
      <c r="X1245" s="194"/>
      <c r="Y1245" s="194"/>
      <c r="Z1245" s="194"/>
      <c r="AA1245" s="194"/>
      <c r="AB1245" s="194"/>
      <c r="AC1245" s="194"/>
      <c r="AD1245" s="194"/>
      <c r="AE1245" s="194"/>
      <c r="AF1245" s="304"/>
      <c r="AG1245" s="304"/>
      <c r="AH1245" s="194"/>
      <c r="AI1245" s="194"/>
      <c r="AJ1245" s="304"/>
      <c r="AK1245" s="304"/>
      <c r="AL1245" s="194"/>
      <c r="AM1245" s="194"/>
      <c r="AN1245" s="194"/>
      <c r="AO1245" s="194"/>
      <c r="AP1245" s="194"/>
      <c r="AQ1245" s="194"/>
      <c r="AR1245" s="194"/>
      <c r="AS1245" s="194"/>
      <c r="AT1245" s="194"/>
      <c r="AU1245" s="194"/>
      <c r="AV1245" s="194"/>
      <c r="AW1245" s="194"/>
      <c r="AX1245" s="194"/>
      <c r="AY1245" s="194"/>
      <c r="AZ1245" s="194"/>
      <c r="BA1245" s="194"/>
      <c r="BB1245" s="194"/>
      <c r="BC1245" s="194"/>
      <c r="BD1245" s="194"/>
      <c r="BE1245" s="194"/>
      <c r="BF1245" s="194"/>
      <c r="BG1245" s="194"/>
      <c r="BH1245" s="194"/>
      <c r="BI1245" s="194"/>
      <c r="BJ1245" s="194"/>
      <c r="BK1245" s="194"/>
      <c r="BL1245" s="194"/>
      <c r="BM1245" s="194"/>
      <c r="BN1245" s="194"/>
      <c r="BO1245" s="194"/>
      <c r="BP1245" s="194"/>
      <c r="BQ1245" s="194"/>
      <c r="BR1245" s="194"/>
      <c r="BS1245" s="194"/>
      <c r="BT1245" s="194"/>
      <c r="BU1245" s="14"/>
      <c r="BV1245" s="14"/>
      <c r="BW1245" s="14"/>
      <c r="BX1245" s="14"/>
      <c r="BY1245" s="14"/>
      <c r="BZ1245" s="14"/>
      <c r="CA1245" s="14"/>
      <c r="CB1245" s="14"/>
    </row>
    <row r="1246" spans="1:80" ht="20.100000000000001" customHeight="1" x14ac:dyDescent="0.25">
      <c r="A1246" s="30">
        <v>12426</v>
      </c>
      <c r="B1246" s="29" t="s">
        <v>974</v>
      </c>
      <c r="C1246" s="29" t="s">
        <v>1518</v>
      </c>
      <c r="D1246" s="29"/>
      <c r="E1246" s="67" t="s">
        <v>208</v>
      </c>
      <c r="F1246" s="67" t="s">
        <v>945</v>
      </c>
      <c r="G1246" s="67">
        <v>120</v>
      </c>
      <c r="H1246" s="73">
        <v>4</v>
      </c>
      <c r="I1246" s="67" t="s">
        <v>319</v>
      </c>
      <c r="J1246" s="74"/>
      <c r="K1246" s="29" t="s">
        <v>940</v>
      </c>
      <c r="L1246" s="29" t="s">
        <v>347</v>
      </c>
      <c r="M1246" s="29"/>
      <c r="N1246" s="29" t="s">
        <v>1598</v>
      </c>
      <c r="O1246" s="29" t="str">
        <f t="shared" si="96"/>
        <v>TOMATE SELECTION PERFORMANCE Fantasio F1</v>
      </c>
      <c r="P1246" s="55">
        <v>1246</v>
      </c>
      <c r="Q1246" s="55">
        <v>4</v>
      </c>
      <c r="R1246" s="20">
        <f t="shared" si="97"/>
        <v>0</v>
      </c>
      <c r="S1246" s="20">
        <f t="shared" si="98"/>
        <v>0</v>
      </c>
      <c r="T1246" s="20">
        <f t="shared" si="99"/>
        <v>0</v>
      </c>
      <c r="U1246" s="257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304"/>
      <c r="AG1246" s="304"/>
      <c r="AH1246" s="45"/>
      <c r="AI1246" s="45"/>
      <c r="AJ1246" s="304"/>
      <c r="AK1246" s="304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14"/>
      <c r="BV1246" s="14"/>
      <c r="BW1246" s="14"/>
      <c r="BX1246" s="14"/>
      <c r="BY1246" s="14"/>
      <c r="BZ1246" s="14"/>
      <c r="CA1246" s="14"/>
      <c r="CB1246" s="14"/>
    </row>
    <row r="1247" spans="1:80" ht="20.100000000000001" customHeight="1" x14ac:dyDescent="0.25">
      <c r="A1247" s="189">
        <v>12307</v>
      </c>
      <c r="B1247" s="186" t="s">
        <v>974</v>
      </c>
      <c r="C1247" s="186" t="s">
        <v>1518</v>
      </c>
      <c r="D1247" s="186"/>
      <c r="E1247" s="190" t="s">
        <v>208</v>
      </c>
      <c r="F1247" s="190" t="s">
        <v>946</v>
      </c>
      <c r="G1247" s="190">
        <v>240</v>
      </c>
      <c r="H1247" s="191">
        <v>4</v>
      </c>
      <c r="I1247" s="190" t="s">
        <v>319</v>
      </c>
      <c r="J1247" s="192"/>
      <c r="K1247" s="186" t="s">
        <v>940</v>
      </c>
      <c r="L1247" s="186" t="s">
        <v>347</v>
      </c>
      <c r="M1247" s="186"/>
      <c r="N1247" s="186" t="s">
        <v>1598</v>
      </c>
      <c r="O1247" s="186" t="str">
        <f t="shared" si="96"/>
        <v>TOMATE SELECTION PERFORMANCE Fantasio F1</v>
      </c>
      <c r="P1247" s="193">
        <v>1247</v>
      </c>
      <c r="Q1247" s="193">
        <v>4</v>
      </c>
      <c r="R1247" s="20">
        <f t="shared" si="97"/>
        <v>0</v>
      </c>
      <c r="S1247" s="20">
        <f t="shared" si="98"/>
        <v>0</v>
      </c>
      <c r="T1247" s="20">
        <f t="shared" si="99"/>
        <v>0</v>
      </c>
      <c r="U1247" s="258"/>
      <c r="V1247" s="194"/>
      <c r="W1247" s="194"/>
      <c r="X1247" s="194"/>
      <c r="Y1247" s="194"/>
      <c r="Z1247" s="194"/>
      <c r="AA1247" s="194"/>
      <c r="AB1247" s="194"/>
      <c r="AC1247" s="194"/>
      <c r="AD1247" s="194"/>
      <c r="AE1247" s="194"/>
      <c r="AF1247" s="304"/>
      <c r="AG1247" s="304"/>
      <c r="AH1247" s="194"/>
      <c r="AI1247" s="194"/>
      <c r="AJ1247" s="304"/>
      <c r="AK1247" s="304"/>
      <c r="AL1247" s="194"/>
      <c r="AM1247" s="194"/>
      <c r="AN1247" s="194"/>
      <c r="AO1247" s="194"/>
      <c r="AP1247" s="194"/>
      <c r="AQ1247" s="194"/>
      <c r="AR1247" s="194"/>
      <c r="AS1247" s="194"/>
      <c r="AT1247" s="194"/>
      <c r="AU1247" s="194"/>
      <c r="AV1247" s="194"/>
      <c r="AW1247" s="194"/>
      <c r="AX1247" s="194"/>
      <c r="AY1247" s="194"/>
      <c r="AZ1247" s="194"/>
      <c r="BA1247" s="194"/>
      <c r="BB1247" s="194"/>
      <c r="BC1247" s="194"/>
      <c r="BD1247" s="194"/>
      <c r="BE1247" s="194"/>
      <c r="BF1247" s="194"/>
      <c r="BG1247" s="194"/>
      <c r="BH1247" s="194"/>
      <c r="BI1247" s="194"/>
      <c r="BJ1247" s="194"/>
      <c r="BK1247" s="194"/>
      <c r="BL1247" s="194"/>
      <c r="BM1247" s="194"/>
      <c r="BN1247" s="194"/>
      <c r="BO1247" s="194"/>
      <c r="BP1247" s="194"/>
      <c r="BQ1247" s="194"/>
      <c r="BR1247" s="194"/>
      <c r="BS1247" s="194"/>
      <c r="BT1247" s="194"/>
      <c r="BU1247" s="14"/>
      <c r="BV1247" s="14"/>
      <c r="BW1247" s="14"/>
      <c r="BX1247" s="14"/>
      <c r="BY1247" s="14"/>
      <c r="BZ1247" s="14"/>
      <c r="CA1247" s="14"/>
      <c r="CB1247" s="14"/>
    </row>
    <row r="1248" spans="1:80" ht="20.100000000000001" customHeight="1" x14ac:dyDescent="0.25">
      <c r="A1248" s="30">
        <v>12809</v>
      </c>
      <c r="B1248" s="29" t="s">
        <v>974</v>
      </c>
      <c r="C1248" s="29" t="s">
        <v>1519</v>
      </c>
      <c r="D1248" s="29"/>
      <c r="E1248" s="67" t="s">
        <v>208</v>
      </c>
      <c r="F1248" s="67" t="s">
        <v>945</v>
      </c>
      <c r="G1248" s="67">
        <v>120</v>
      </c>
      <c r="H1248" s="73">
        <v>4</v>
      </c>
      <c r="I1248" s="67" t="s">
        <v>319</v>
      </c>
      <c r="J1248" s="74"/>
      <c r="K1248" s="29" t="s">
        <v>940</v>
      </c>
      <c r="L1248" s="29" t="s">
        <v>347</v>
      </c>
      <c r="M1248" s="29"/>
      <c r="N1248" s="29" t="s">
        <v>1598</v>
      </c>
      <c r="O1248" s="29" t="str">
        <f t="shared" si="96"/>
        <v xml:space="preserve">TOMATE SELECTION PERFORMANCE Gourmandia F1 (type cœur de bœuf) </v>
      </c>
      <c r="P1248" s="55">
        <v>1248</v>
      </c>
      <c r="Q1248" s="55">
        <v>4</v>
      </c>
      <c r="R1248" s="20">
        <f t="shared" si="97"/>
        <v>0</v>
      </c>
      <c r="S1248" s="20">
        <f t="shared" si="98"/>
        <v>0</v>
      </c>
      <c r="T1248" s="20">
        <f t="shared" si="99"/>
        <v>0</v>
      </c>
      <c r="U1248" s="257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304"/>
      <c r="AG1248" s="304"/>
      <c r="AH1248" s="45"/>
      <c r="AI1248" s="45"/>
      <c r="AJ1248" s="304"/>
      <c r="AK1248" s="304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14"/>
      <c r="BV1248" s="14"/>
      <c r="BW1248" s="14"/>
      <c r="BX1248" s="14"/>
      <c r="BY1248" s="14"/>
      <c r="BZ1248" s="14"/>
      <c r="CA1248" s="14"/>
      <c r="CB1248" s="14"/>
    </row>
    <row r="1249" spans="1:80" ht="20.100000000000001" customHeight="1" x14ac:dyDescent="0.25">
      <c r="A1249" s="189">
        <v>12810</v>
      </c>
      <c r="B1249" s="186" t="s">
        <v>974</v>
      </c>
      <c r="C1249" s="186" t="s">
        <v>1519</v>
      </c>
      <c r="D1249" s="186"/>
      <c r="E1249" s="190" t="s">
        <v>208</v>
      </c>
      <c r="F1249" s="190" t="s">
        <v>946</v>
      </c>
      <c r="G1249" s="190">
        <v>240</v>
      </c>
      <c r="H1249" s="191">
        <v>4</v>
      </c>
      <c r="I1249" s="190" t="s">
        <v>319</v>
      </c>
      <c r="J1249" s="192"/>
      <c r="K1249" s="186" t="s">
        <v>940</v>
      </c>
      <c r="L1249" s="186" t="s">
        <v>347</v>
      </c>
      <c r="M1249" s="186"/>
      <c r="N1249" s="186" t="s">
        <v>1598</v>
      </c>
      <c r="O1249" s="186" t="str">
        <f t="shared" si="96"/>
        <v xml:space="preserve">TOMATE SELECTION PERFORMANCE Gourmandia F1 (type cœur de bœuf) </v>
      </c>
      <c r="P1249" s="193">
        <v>1249</v>
      </c>
      <c r="Q1249" s="193">
        <v>4</v>
      </c>
      <c r="R1249" s="20">
        <f t="shared" si="97"/>
        <v>0</v>
      </c>
      <c r="S1249" s="20">
        <f t="shared" si="98"/>
        <v>0</v>
      </c>
      <c r="T1249" s="20">
        <f t="shared" si="99"/>
        <v>0</v>
      </c>
      <c r="U1249" s="258"/>
      <c r="V1249" s="194"/>
      <c r="W1249" s="194"/>
      <c r="X1249" s="194"/>
      <c r="Y1249" s="194"/>
      <c r="Z1249" s="194"/>
      <c r="AA1249" s="194"/>
      <c r="AB1249" s="194"/>
      <c r="AC1249" s="194"/>
      <c r="AD1249" s="194"/>
      <c r="AE1249" s="194"/>
      <c r="AF1249" s="304"/>
      <c r="AG1249" s="304"/>
      <c r="AH1249" s="194"/>
      <c r="AI1249" s="194"/>
      <c r="AJ1249" s="304"/>
      <c r="AK1249" s="304"/>
      <c r="AL1249" s="194"/>
      <c r="AM1249" s="194"/>
      <c r="AN1249" s="194"/>
      <c r="AO1249" s="194"/>
      <c r="AP1249" s="194"/>
      <c r="AQ1249" s="194"/>
      <c r="AR1249" s="194"/>
      <c r="AS1249" s="194"/>
      <c r="AT1249" s="194"/>
      <c r="AU1249" s="194"/>
      <c r="AV1249" s="194"/>
      <c r="AW1249" s="194"/>
      <c r="AX1249" s="194"/>
      <c r="AY1249" s="194"/>
      <c r="AZ1249" s="194"/>
      <c r="BA1249" s="194"/>
      <c r="BB1249" s="194"/>
      <c r="BC1249" s="194"/>
      <c r="BD1249" s="194"/>
      <c r="BE1249" s="194"/>
      <c r="BF1249" s="194"/>
      <c r="BG1249" s="194"/>
      <c r="BH1249" s="194"/>
      <c r="BI1249" s="194"/>
      <c r="BJ1249" s="194"/>
      <c r="BK1249" s="194"/>
      <c r="BL1249" s="194"/>
      <c r="BM1249" s="194"/>
      <c r="BN1249" s="194"/>
      <c r="BO1249" s="194"/>
      <c r="BP1249" s="194"/>
      <c r="BQ1249" s="194"/>
      <c r="BR1249" s="194"/>
      <c r="BS1249" s="194"/>
      <c r="BT1249" s="194"/>
      <c r="BU1249" s="14"/>
      <c r="BV1249" s="14"/>
      <c r="BW1249" s="14"/>
      <c r="BX1249" s="14"/>
      <c r="BY1249" s="14"/>
      <c r="BZ1249" s="14"/>
      <c r="CA1249" s="14"/>
      <c r="CB1249" s="14"/>
    </row>
    <row r="1250" spans="1:80" ht="20.100000000000001" customHeight="1" x14ac:dyDescent="0.25">
      <c r="A1250" s="30">
        <v>13963</v>
      </c>
      <c r="B1250" s="29" t="s">
        <v>974</v>
      </c>
      <c r="C1250" s="29" t="s">
        <v>1552</v>
      </c>
      <c r="D1250" s="29"/>
      <c r="E1250" s="67" t="s">
        <v>208</v>
      </c>
      <c r="F1250" s="67" t="s">
        <v>945</v>
      </c>
      <c r="G1250" s="67">
        <v>120</v>
      </c>
      <c r="H1250" s="73">
        <v>4</v>
      </c>
      <c r="I1250" s="67" t="s">
        <v>319</v>
      </c>
      <c r="J1250" s="74"/>
      <c r="K1250" s="29" t="s">
        <v>940</v>
      </c>
      <c r="L1250" s="29" t="s">
        <v>347</v>
      </c>
      <c r="M1250" s="29"/>
      <c r="N1250" s="29" t="s">
        <v>1598</v>
      </c>
      <c r="O1250" s="29" t="str">
        <f t="shared" si="96"/>
        <v>TOMATE SELECTION PERFORMANCE Honey Moon F1</v>
      </c>
      <c r="P1250" s="55">
        <v>1250</v>
      </c>
      <c r="Q1250" s="55">
        <v>4</v>
      </c>
      <c r="R1250" s="20">
        <f t="shared" si="97"/>
        <v>0</v>
      </c>
      <c r="S1250" s="20">
        <f t="shared" si="98"/>
        <v>0</v>
      </c>
      <c r="T1250" s="20">
        <f t="shared" si="99"/>
        <v>0</v>
      </c>
      <c r="U1250" s="257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304"/>
      <c r="AG1250" s="304"/>
      <c r="AH1250" s="45"/>
      <c r="AI1250" s="45"/>
      <c r="AJ1250" s="304"/>
      <c r="AK1250" s="304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  <c r="BD1250" s="45"/>
      <c r="BE1250" s="45"/>
      <c r="BF1250" s="45"/>
      <c r="BG1250" s="45"/>
      <c r="BH1250" s="45"/>
      <c r="BI1250" s="45"/>
      <c r="BJ1250" s="45"/>
      <c r="BK1250" s="45"/>
      <c r="BL1250" s="45"/>
      <c r="BM1250" s="45"/>
      <c r="BN1250" s="45"/>
      <c r="BO1250" s="45"/>
      <c r="BP1250" s="45"/>
      <c r="BQ1250" s="45"/>
      <c r="BR1250" s="45"/>
      <c r="BS1250" s="45"/>
      <c r="BT1250" s="45"/>
      <c r="BU1250" s="14"/>
      <c r="BV1250" s="14"/>
      <c r="BW1250" s="14"/>
      <c r="BX1250" s="14"/>
      <c r="BY1250" s="14"/>
      <c r="BZ1250" s="14"/>
      <c r="CA1250" s="14"/>
      <c r="CB1250" s="14"/>
    </row>
    <row r="1251" spans="1:80" ht="20.100000000000001" customHeight="1" x14ac:dyDescent="0.25">
      <c r="A1251" s="189">
        <v>13967</v>
      </c>
      <c r="B1251" s="186" t="s">
        <v>974</v>
      </c>
      <c r="C1251" s="186" t="s">
        <v>1552</v>
      </c>
      <c r="D1251" s="186"/>
      <c r="E1251" s="190" t="s">
        <v>208</v>
      </c>
      <c r="F1251" s="190" t="s">
        <v>946</v>
      </c>
      <c r="G1251" s="190">
        <v>240</v>
      </c>
      <c r="H1251" s="191">
        <v>4</v>
      </c>
      <c r="I1251" s="190" t="s">
        <v>319</v>
      </c>
      <c r="J1251" s="192"/>
      <c r="K1251" s="186" t="s">
        <v>940</v>
      </c>
      <c r="L1251" s="186" t="s">
        <v>347</v>
      </c>
      <c r="M1251" s="186"/>
      <c r="N1251" s="186" t="s">
        <v>1598</v>
      </c>
      <c r="O1251" s="186" t="str">
        <f t="shared" si="96"/>
        <v>TOMATE SELECTION PERFORMANCE Honey Moon F1</v>
      </c>
      <c r="P1251" s="193">
        <v>1251</v>
      </c>
      <c r="Q1251" s="193">
        <v>4</v>
      </c>
      <c r="R1251" s="20">
        <f t="shared" si="97"/>
        <v>0</v>
      </c>
      <c r="S1251" s="20">
        <f t="shared" si="98"/>
        <v>0</v>
      </c>
      <c r="T1251" s="20">
        <f t="shared" si="99"/>
        <v>0</v>
      </c>
      <c r="U1251" s="258"/>
      <c r="V1251" s="194"/>
      <c r="W1251" s="194"/>
      <c r="X1251" s="194"/>
      <c r="Y1251" s="194"/>
      <c r="Z1251" s="194"/>
      <c r="AA1251" s="194"/>
      <c r="AB1251" s="194"/>
      <c r="AC1251" s="194"/>
      <c r="AD1251" s="194"/>
      <c r="AE1251" s="194"/>
      <c r="AF1251" s="304"/>
      <c r="AG1251" s="304"/>
      <c r="AH1251" s="194"/>
      <c r="AI1251" s="194"/>
      <c r="AJ1251" s="304"/>
      <c r="AK1251" s="304"/>
      <c r="AL1251" s="194"/>
      <c r="AM1251" s="194"/>
      <c r="AN1251" s="194"/>
      <c r="AO1251" s="194"/>
      <c r="AP1251" s="194"/>
      <c r="AQ1251" s="194"/>
      <c r="AR1251" s="194"/>
      <c r="AS1251" s="194"/>
      <c r="AT1251" s="194"/>
      <c r="AU1251" s="194"/>
      <c r="AV1251" s="194"/>
      <c r="AW1251" s="194"/>
      <c r="AX1251" s="194"/>
      <c r="AY1251" s="194"/>
      <c r="AZ1251" s="194"/>
      <c r="BA1251" s="194"/>
      <c r="BB1251" s="194"/>
      <c r="BC1251" s="194"/>
      <c r="BD1251" s="194"/>
      <c r="BE1251" s="194"/>
      <c r="BF1251" s="194"/>
      <c r="BG1251" s="194"/>
      <c r="BH1251" s="194"/>
      <c r="BI1251" s="194"/>
      <c r="BJ1251" s="194"/>
      <c r="BK1251" s="194"/>
      <c r="BL1251" s="194"/>
      <c r="BM1251" s="194"/>
      <c r="BN1251" s="194"/>
      <c r="BO1251" s="194"/>
      <c r="BP1251" s="194"/>
      <c r="BQ1251" s="194"/>
      <c r="BR1251" s="194"/>
      <c r="BS1251" s="194"/>
      <c r="BT1251" s="194"/>
      <c r="BU1251" s="14"/>
      <c r="BV1251" s="14"/>
      <c r="BW1251" s="14"/>
      <c r="BX1251" s="14"/>
      <c r="BY1251" s="14"/>
      <c r="BZ1251" s="14"/>
      <c r="CA1251" s="14"/>
      <c r="CB1251" s="14"/>
    </row>
    <row r="1252" spans="1:80" ht="20.100000000000001" customHeight="1" x14ac:dyDescent="0.25">
      <c r="A1252" s="30">
        <v>12441</v>
      </c>
      <c r="B1252" s="29" t="s">
        <v>974</v>
      </c>
      <c r="C1252" s="29" t="s">
        <v>1553</v>
      </c>
      <c r="D1252" s="29"/>
      <c r="E1252" s="67" t="s">
        <v>208</v>
      </c>
      <c r="F1252" s="67" t="s">
        <v>945</v>
      </c>
      <c r="G1252" s="67">
        <v>120</v>
      </c>
      <c r="H1252" s="73">
        <v>4</v>
      </c>
      <c r="I1252" s="67" t="s">
        <v>319</v>
      </c>
      <c r="J1252" s="74"/>
      <c r="K1252" s="29" t="s">
        <v>940</v>
      </c>
      <c r="L1252" s="29" t="s">
        <v>347</v>
      </c>
      <c r="M1252" s="29"/>
      <c r="N1252" s="29" t="s">
        <v>1598</v>
      </c>
      <c r="O1252" s="29" t="str">
        <f t="shared" si="96"/>
        <v>TOMATE SELECTION PERFORMANCE Indigo Rose</v>
      </c>
      <c r="P1252" s="55">
        <v>1252</v>
      </c>
      <c r="Q1252" s="55">
        <v>4</v>
      </c>
      <c r="R1252" s="20">
        <f t="shared" si="97"/>
        <v>0</v>
      </c>
      <c r="S1252" s="20">
        <f t="shared" si="98"/>
        <v>0</v>
      </c>
      <c r="T1252" s="20">
        <f t="shared" si="99"/>
        <v>0</v>
      </c>
      <c r="U1252" s="257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304"/>
      <c r="AG1252" s="304"/>
      <c r="AH1252" s="45"/>
      <c r="AI1252" s="45"/>
      <c r="AJ1252" s="304"/>
      <c r="AK1252" s="304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  <c r="BD1252" s="45"/>
      <c r="BE1252" s="45"/>
      <c r="BF1252" s="45"/>
      <c r="BG1252" s="45"/>
      <c r="BH1252" s="45"/>
      <c r="BI1252" s="45"/>
      <c r="BJ1252" s="45"/>
      <c r="BK1252" s="45"/>
      <c r="BL1252" s="45"/>
      <c r="BM1252" s="45"/>
      <c r="BN1252" s="45"/>
      <c r="BO1252" s="45"/>
      <c r="BP1252" s="45"/>
      <c r="BQ1252" s="45"/>
      <c r="BR1252" s="45"/>
      <c r="BS1252" s="45"/>
      <c r="BT1252" s="45"/>
      <c r="BU1252" s="14"/>
      <c r="BV1252" s="14"/>
      <c r="BW1252" s="14"/>
      <c r="BX1252" s="14"/>
      <c r="BY1252" s="14"/>
      <c r="BZ1252" s="14"/>
      <c r="CA1252" s="14"/>
      <c r="CB1252" s="14"/>
    </row>
    <row r="1253" spans="1:80" ht="20.100000000000001" customHeight="1" x14ac:dyDescent="0.25">
      <c r="A1253" s="189">
        <v>12317</v>
      </c>
      <c r="B1253" s="186" t="s">
        <v>974</v>
      </c>
      <c r="C1253" s="186" t="s">
        <v>1553</v>
      </c>
      <c r="D1253" s="186"/>
      <c r="E1253" s="190" t="s">
        <v>208</v>
      </c>
      <c r="F1253" s="190" t="s">
        <v>946</v>
      </c>
      <c r="G1253" s="190">
        <v>240</v>
      </c>
      <c r="H1253" s="191">
        <v>4</v>
      </c>
      <c r="I1253" s="190" t="s">
        <v>319</v>
      </c>
      <c r="J1253" s="192"/>
      <c r="K1253" s="186" t="s">
        <v>940</v>
      </c>
      <c r="L1253" s="186" t="s">
        <v>347</v>
      </c>
      <c r="M1253" s="186"/>
      <c r="N1253" s="186" t="s">
        <v>1598</v>
      </c>
      <c r="O1253" s="186" t="str">
        <f t="shared" si="96"/>
        <v>TOMATE SELECTION PERFORMANCE Indigo Rose</v>
      </c>
      <c r="P1253" s="193">
        <v>1253</v>
      </c>
      <c r="Q1253" s="193">
        <v>4</v>
      </c>
      <c r="R1253" s="20">
        <f t="shared" si="97"/>
        <v>0</v>
      </c>
      <c r="S1253" s="20">
        <f t="shared" si="98"/>
        <v>0</v>
      </c>
      <c r="T1253" s="20">
        <f t="shared" si="99"/>
        <v>0</v>
      </c>
      <c r="U1253" s="258"/>
      <c r="V1253" s="194"/>
      <c r="W1253" s="194"/>
      <c r="X1253" s="194"/>
      <c r="Y1253" s="194"/>
      <c r="Z1253" s="194"/>
      <c r="AA1253" s="194"/>
      <c r="AB1253" s="194"/>
      <c r="AC1253" s="194"/>
      <c r="AD1253" s="194"/>
      <c r="AE1253" s="194"/>
      <c r="AF1253" s="304"/>
      <c r="AG1253" s="304"/>
      <c r="AH1253" s="194"/>
      <c r="AI1253" s="194"/>
      <c r="AJ1253" s="304"/>
      <c r="AK1253" s="304"/>
      <c r="AL1253" s="194"/>
      <c r="AM1253" s="194"/>
      <c r="AN1253" s="194"/>
      <c r="AO1253" s="194"/>
      <c r="AP1253" s="194"/>
      <c r="AQ1253" s="194"/>
      <c r="AR1253" s="194"/>
      <c r="AS1253" s="194"/>
      <c r="AT1253" s="194"/>
      <c r="AU1253" s="194"/>
      <c r="AV1253" s="194"/>
      <c r="AW1253" s="194"/>
      <c r="AX1253" s="194"/>
      <c r="AY1253" s="194"/>
      <c r="AZ1253" s="194"/>
      <c r="BA1253" s="194"/>
      <c r="BB1253" s="194"/>
      <c r="BC1253" s="194"/>
      <c r="BD1253" s="194"/>
      <c r="BE1253" s="194"/>
      <c r="BF1253" s="194"/>
      <c r="BG1253" s="194"/>
      <c r="BH1253" s="194"/>
      <c r="BI1253" s="194"/>
      <c r="BJ1253" s="194"/>
      <c r="BK1253" s="194"/>
      <c r="BL1253" s="194"/>
      <c r="BM1253" s="194"/>
      <c r="BN1253" s="194"/>
      <c r="BO1253" s="194"/>
      <c r="BP1253" s="194"/>
      <c r="BQ1253" s="194"/>
      <c r="BR1253" s="194"/>
      <c r="BS1253" s="194"/>
      <c r="BT1253" s="194"/>
      <c r="BU1253" s="14"/>
      <c r="BV1253" s="14"/>
      <c r="BW1253" s="14"/>
      <c r="BX1253" s="14"/>
      <c r="BY1253" s="14"/>
      <c r="BZ1253" s="14"/>
      <c r="CA1253" s="14"/>
      <c r="CB1253" s="14"/>
    </row>
    <row r="1254" spans="1:80" ht="20.100000000000001" customHeight="1" x14ac:dyDescent="0.25">
      <c r="A1254" s="30">
        <v>15484</v>
      </c>
      <c r="B1254" s="29" t="s">
        <v>974</v>
      </c>
      <c r="C1254" s="29" t="s">
        <v>1520</v>
      </c>
      <c r="D1254" s="29"/>
      <c r="E1254" s="67" t="s">
        <v>208</v>
      </c>
      <c r="F1254" s="67" t="s">
        <v>945</v>
      </c>
      <c r="G1254" s="67">
        <v>120</v>
      </c>
      <c r="H1254" s="73">
        <v>4</v>
      </c>
      <c r="I1254" s="67" t="s">
        <v>553</v>
      </c>
      <c r="J1254" s="74"/>
      <c r="K1254" s="29" t="s">
        <v>940</v>
      </c>
      <c r="L1254" s="29" t="s">
        <v>347</v>
      </c>
      <c r="M1254" s="29"/>
      <c r="N1254" s="29" t="s">
        <v>1598</v>
      </c>
      <c r="O1254" s="29" t="str">
        <f t="shared" si="96"/>
        <v>TOMATE SELECTION PERFORMANCE Jouvance F1</v>
      </c>
      <c r="P1254" s="55">
        <v>1254</v>
      </c>
      <c r="Q1254" s="55">
        <v>4</v>
      </c>
      <c r="R1254" s="20">
        <f t="shared" si="97"/>
        <v>0</v>
      </c>
      <c r="S1254" s="20">
        <f t="shared" si="98"/>
        <v>0</v>
      </c>
      <c r="T1254" s="20">
        <f t="shared" si="99"/>
        <v>0</v>
      </c>
      <c r="U1254" s="257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304"/>
      <c r="AG1254" s="304"/>
      <c r="AH1254" s="45"/>
      <c r="AI1254" s="45"/>
      <c r="AJ1254" s="304"/>
      <c r="AK1254" s="304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  <c r="BD1254" s="45"/>
      <c r="BE1254" s="45"/>
      <c r="BF1254" s="45"/>
      <c r="BG1254" s="45"/>
      <c r="BH1254" s="45"/>
      <c r="BI1254" s="45"/>
      <c r="BJ1254" s="45"/>
      <c r="BK1254" s="45"/>
      <c r="BL1254" s="45"/>
      <c r="BM1254" s="45"/>
      <c r="BN1254" s="45"/>
      <c r="BO1254" s="45"/>
      <c r="BP1254" s="45"/>
      <c r="BQ1254" s="45"/>
      <c r="BR1254" s="45"/>
      <c r="BS1254" s="45"/>
      <c r="BT1254" s="45"/>
      <c r="BU1254" s="14"/>
      <c r="BV1254" s="14"/>
      <c r="BW1254" s="14"/>
      <c r="BX1254" s="14"/>
      <c r="BY1254" s="14"/>
      <c r="BZ1254" s="14"/>
      <c r="CA1254" s="14"/>
      <c r="CB1254" s="14"/>
    </row>
    <row r="1255" spans="1:80" ht="20.100000000000001" customHeight="1" x14ac:dyDescent="0.25">
      <c r="A1255" s="189">
        <v>15485</v>
      </c>
      <c r="B1255" s="186" t="s">
        <v>974</v>
      </c>
      <c r="C1255" s="186" t="s">
        <v>1520</v>
      </c>
      <c r="D1255" s="186"/>
      <c r="E1255" s="190" t="s">
        <v>208</v>
      </c>
      <c r="F1255" s="190" t="s">
        <v>946</v>
      </c>
      <c r="G1255" s="190">
        <v>240</v>
      </c>
      <c r="H1255" s="191">
        <v>4</v>
      </c>
      <c r="I1255" s="190" t="s">
        <v>553</v>
      </c>
      <c r="J1255" s="192"/>
      <c r="K1255" s="186" t="s">
        <v>940</v>
      </c>
      <c r="L1255" s="186" t="s">
        <v>347</v>
      </c>
      <c r="M1255" s="186"/>
      <c r="N1255" s="186" t="s">
        <v>1598</v>
      </c>
      <c r="O1255" s="186" t="str">
        <f t="shared" si="96"/>
        <v>TOMATE SELECTION PERFORMANCE Jouvance F1</v>
      </c>
      <c r="P1255" s="193">
        <v>1255</v>
      </c>
      <c r="Q1255" s="193">
        <v>4</v>
      </c>
      <c r="R1255" s="20">
        <f t="shared" si="97"/>
        <v>0</v>
      </c>
      <c r="S1255" s="20">
        <f t="shared" si="98"/>
        <v>0</v>
      </c>
      <c r="T1255" s="20">
        <f t="shared" si="99"/>
        <v>0</v>
      </c>
      <c r="U1255" s="258"/>
      <c r="V1255" s="194"/>
      <c r="W1255" s="194"/>
      <c r="X1255" s="194"/>
      <c r="Y1255" s="194"/>
      <c r="Z1255" s="194"/>
      <c r="AA1255" s="194"/>
      <c r="AB1255" s="194"/>
      <c r="AC1255" s="194"/>
      <c r="AD1255" s="194"/>
      <c r="AE1255" s="194"/>
      <c r="AF1255" s="304"/>
      <c r="AG1255" s="304"/>
      <c r="AH1255" s="194"/>
      <c r="AI1255" s="194"/>
      <c r="AJ1255" s="304"/>
      <c r="AK1255" s="304"/>
      <c r="AL1255" s="194"/>
      <c r="AM1255" s="194"/>
      <c r="AN1255" s="194"/>
      <c r="AO1255" s="194"/>
      <c r="AP1255" s="194"/>
      <c r="AQ1255" s="194"/>
      <c r="AR1255" s="194"/>
      <c r="AS1255" s="194"/>
      <c r="AT1255" s="194"/>
      <c r="AU1255" s="194"/>
      <c r="AV1255" s="194"/>
      <c r="AW1255" s="194"/>
      <c r="AX1255" s="194"/>
      <c r="AY1255" s="194"/>
      <c r="AZ1255" s="194"/>
      <c r="BA1255" s="194"/>
      <c r="BB1255" s="194"/>
      <c r="BC1255" s="194"/>
      <c r="BD1255" s="194"/>
      <c r="BE1255" s="194"/>
      <c r="BF1255" s="194"/>
      <c r="BG1255" s="194"/>
      <c r="BH1255" s="194"/>
      <c r="BI1255" s="194"/>
      <c r="BJ1255" s="194"/>
      <c r="BK1255" s="194"/>
      <c r="BL1255" s="194"/>
      <c r="BM1255" s="194"/>
      <c r="BN1255" s="194"/>
      <c r="BO1255" s="194"/>
      <c r="BP1255" s="194"/>
      <c r="BQ1255" s="194"/>
      <c r="BR1255" s="194"/>
      <c r="BS1255" s="194"/>
      <c r="BT1255" s="194"/>
      <c r="BU1255" s="14"/>
      <c r="BV1255" s="14"/>
      <c r="BW1255" s="14"/>
      <c r="BX1255" s="14"/>
      <c r="BY1255" s="14"/>
      <c r="BZ1255" s="14"/>
      <c r="CA1255" s="14"/>
      <c r="CB1255" s="14"/>
    </row>
    <row r="1256" spans="1:80" ht="20.100000000000001" customHeight="1" x14ac:dyDescent="0.25">
      <c r="A1256" s="28">
        <v>23224</v>
      </c>
      <c r="B1256" s="29" t="s">
        <v>974</v>
      </c>
      <c r="C1256" s="29" t="s">
        <v>1521</v>
      </c>
      <c r="D1256" s="29"/>
      <c r="E1256" s="67" t="s">
        <v>208</v>
      </c>
      <c r="F1256" s="67" t="s">
        <v>945</v>
      </c>
      <c r="G1256" s="67">
        <v>120</v>
      </c>
      <c r="H1256" s="73">
        <v>4</v>
      </c>
      <c r="I1256" s="67" t="s">
        <v>319</v>
      </c>
      <c r="J1256" s="74"/>
      <c r="K1256" s="29" t="s">
        <v>940</v>
      </c>
      <c r="L1256" s="29" t="s">
        <v>347</v>
      </c>
      <c r="M1256" s="29"/>
      <c r="N1256" s="29" t="s">
        <v>1598</v>
      </c>
      <c r="O1256" s="29" t="str">
        <f t="shared" si="96"/>
        <v>TOMATE SELECTION PERFORMANCE Paoline F1</v>
      </c>
      <c r="P1256" s="55">
        <v>1256</v>
      </c>
      <c r="Q1256" s="55">
        <v>4</v>
      </c>
      <c r="R1256" s="20">
        <f t="shared" si="97"/>
        <v>0</v>
      </c>
      <c r="S1256" s="20">
        <f t="shared" si="98"/>
        <v>0</v>
      </c>
      <c r="T1256" s="20">
        <f t="shared" si="99"/>
        <v>0</v>
      </c>
      <c r="U1256" s="257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304"/>
      <c r="AG1256" s="304"/>
      <c r="AH1256" s="45"/>
      <c r="AI1256" s="45"/>
      <c r="AJ1256" s="304"/>
      <c r="AK1256" s="304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  <c r="BD1256" s="45"/>
      <c r="BE1256" s="45"/>
      <c r="BF1256" s="45"/>
      <c r="BG1256" s="45"/>
      <c r="BH1256" s="45"/>
      <c r="BI1256" s="45"/>
      <c r="BJ1256" s="45"/>
      <c r="BK1256" s="45"/>
      <c r="BL1256" s="45"/>
      <c r="BM1256" s="45"/>
      <c r="BN1256" s="45"/>
      <c r="BO1256" s="45"/>
      <c r="BP1256" s="45"/>
      <c r="BQ1256" s="45"/>
      <c r="BR1256" s="45"/>
      <c r="BS1256" s="45"/>
      <c r="BT1256" s="45"/>
      <c r="BU1256" s="14"/>
      <c r="BV1256" s="14"/>
      <c r="BW1256" s="14"/>
      <c r="BX1256" s="14"/>
      <c r="BY1256" s="14"/>
      <c r="BZ1256" s="14"/>
      <c r="CA1256" s="14"/>
      <c r="CB1256" s="14"/>
    </row>
    <row r="1257" spans="1:80" ht="20.100000000000001" customHeight="1" x14ac:dyDescent="0.25">
      <c r="A1257" s="195">
        <v>23225</v>
      </c>
      <c r="B1257" s="186" t="s">
        <v>974</v>
      </c>
      <c r="C1257" s="186" t="s">
        <v>1521</v>
      </c>
      <c r="D1257" s="186"/>
      <c r="E1257" s="190" t="s">
        <v>208</v>
      </c>
      <c r="F1257" s="190" t="s">
        <v>946</v>
      </c>
      <c r="G1257" s="190">
        <v>240</v>
      </c>
      <c r="H1257" s="191">
        <v>4</v>
      </c>
      <c r="I1257" s="190" t="s">
        <v>319</v>
      </c>
      <c r="J1257" s="192"/>
      <c r="K1257" s="186" t="s">
        <v>940</v>
      </c>
      <c r="L1257" s="186" t="s">
        <v>347</v>
      </c>
      <c r="M1257" s="186"/>
      <c r="N1257" s="186" t="s">
        <v>1598</v>
      </c>
      <c r="O1257" s="186" t="str">
        <f t="shared" si="96"/>
        <v>TOMATE SELECTION PERFORMANCE Paoline F1</v>
      </c>
      <c r="P1257" s="193">
        <v>1257</v>
      </c>
      <c r="Q1257" s="193">
        <v>4</v>
      </c>
      <c r="R1257" s="20">
        <f t="shared" si="97"/>
        <v>0</v>
      </c>
      <c r="S1257" s="20">
        <f t="shared" si="98"/>
        <v>0</v>
      </c>
      <c r="T1257" s="20">
        <f t="shared" si="99"/>
        <v>0</v>
      </c>
      <c r="U1257" s="258"/>
      <c r="V1257" s="194"/>
      <c r="W1257" s="194"/>
      <c r="X1257" s="194"/>
      <c r="Y1257" s="194"/>
      <c r="Z1257" s="194"/>
      <c r="AA1257" s="194"/>
      <c r="AB1257" s="194"/>
      <c r="AC1257" s="194"/>
      <c r="AD1257" s="194"/>
      <c r="AE1257" s="194"/>
      <c r="AF1257" s="304"/>
      <c r="AG1257" s="304"/>
      <c r="AH1257" s="194"/>
      <c r="AI1257" s="194"/>
      <c r="AJ1257" s="304"/>
      <c r="AK1257" s="304"/>
      <c r="AL1257" s="194"/>
      <c r="AM1257" s="194"/>
      <c r="AN1257" s="194"/>
      <c r="AO1257" s="194"/>
      <c r="AP1257" s="194"/>
      <c r="AQ1257" s="194"/>
      <c r="AR1257" s="194"/>
      <c r="AS1257" s="194"/>
      <c r="AT1257" s="194"/>
      <c r="AU1257" s="194"/>
      <c r="AV1257" s="194"/>
      <c r="AW1257" s="194"/>
      <c r="AX1257" s="194"/>
      <c r="AY1257" s="194"/>
      <c r="AZ1257" s="194"/>
      <c r="BA1257" s="194"/>
      <c r="BB1257" s="194"/>
      <c r="BC1257" s="194"/>
      <c r="BD1257" s="194"/>
      <c r="BE1257" s="194"/>
      <c r="BF1257" s="194"/>
      <c r="BG1257" s="194"/>
      <c r="BH1257" s="194"/>
      <c r="BI1257" s="194"/>
      <c r="BJ1257" s="194"/>
      <c r="BK1257" s="194"/>
      <c r="BL1257" s="194"/>
      <c r="BM1257" s="194"/>
      <c r="BN1257" s="194"/>
      <c r="BO1257" s="194"/>
      <c r="BP1257" s="194"/>
      <c r="BQ1257" s="194"/>
      <c r="BR1257" s="194"/>
      <c r="BS1257" s="194"/>
      <c r="BT1257" s="194"/>
      <c r="BU1257" s="14"/>
      <c r="BV1257" s="14"/>
      <c r="BW1257" s="14"/>
      <c r="BX1257" s="14"/>
      <c r="BY1257" s="14"/>
      <c r="BZ1257" s="14"/>
      <c r="CA1257" s="14"/>
      <c r="CB1257" s="14"/>
    </row>
    <row r="1258" spans="1:80" ht="20.100000000000001" customHeight="1" x14ac:dyDescent="0.25">
      <c r="A1258" s="30">
        <v>12430</v>
      </c>
      <c r="B1258" s="29" t="s">
        <v>974</v>
      </c>
      <c r="C1258" s="29" t="s">
        <v>1522</v>
      </c>
      <c r="D1258" s="29"/>
      <c r="E1258" s="67" t="s">
        <v>208</v>
      </c>
      <c r="F1258" s="67" t="s">
        <v>945</v>
      </c>
      <c r="G1258" s="67">
        <v>120</v>
      </c>
      <c r="H1258" s="73">
        <v>4</v>
      </c>
      <c r="I1258" s="67" t="s">
        <v>553</v>
      </c>
      <c r="J1258" s="74"/>
      <c r="K1258" s="29" t="s">
        <v>940</v>
      </c>
      <c r="L1258" s="29" t="s">
        <v>347</v>
      </c>
      <c r="M1258" s="29"/>
      <c r="N1258" s="29" t="s">
        <v>1598</v>
      </c>
      <c r="O1258" s="29" t="str">
        <f t="shared" si="96"/>
        <v>TOMATE SELECTION PERFORMANCE Premio F1 (grappe)</v>
      </c>
      <c r="P1258" s="55">
        <v>1258</v>
      </c>
      <c r="Q1258" s="55">
        <v>4</v>
      </c>
      <c r="R1258" s="20">
        <f t="shared" si="97"/>
        <v>0</v>
      </c>
      <c r="S1258" s="20">
        <f t="shared" si="98"/>
        <v>0</v>
      </c>
      <c r="T1258" s="20">
        <f t="shared" si="99"/>
        <v>0</v>
      </c>
      <c r="U1258" s="257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304"/>
      <c r="AG1258" s="304"/>
      <c r="AH1258" s="45"/>
      <c r="AI1258" s="45"/>
      <c r="AJ1258" s="304"/>
      <c r="AK1258" s="304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  <c r="BD1258" s="45"/>
      <c r="BE1258" s="45"/>
      <c r="BF1258" s="45"/>
      <c r="BG1258" s="45"/>
      <c r="BH1258" s="45"/>
      <c r="BI1258" s="45"/>
      <c r="BJ1258" s="45"/>
      <c r="BK1258" s="45"/>
      <c r="BL1258" s="45"/>
      <c r="BM1258" s="45"/>
      <c r="BN1258" s="45"/>
      <c r="BO1258" s="45"/>
      <c r="BP1258" s="45"/>
      <c r="BQ1258" s="45"/>
      <c r="BR1258" s="45"/>
      <c r="BS1258" s="45"/>
      <c r="BT1258" s="45"/>
      <c r="BU1258" s="14"/>
      <c r="BV1258" s="14"/>
      <c r="BW1258" s="14"/>
      <c r="BX1258" s="14"/>
      <c r="BY1258" s="14"/>
      <c r="BZ1258" s="14"/>
      <c r="CA1258" s="14"/>
      <c r="CB1258" s="14"/>
    </row>
    <row r="1259" spans="1:80" ht="20.100000000000001" customHeight="1" x14ac:dyDescent="0.25">
      <c r="A1259" s="189">
        <v>12309</v>
      </c>
      <c r="B1259" s="186" t="s">
        <v>974</v>
      </c>
      <c r="C1259" s="186" t="s">
        <v>1522</v>
      </c>
      <c r="D1259" s="186"/>
      <c r="E1259" s="190" t="s">
        <v>208</v>
      </c>
      <c r="F1259" s="190" t="s">
        <v>946</v>
      </c>
      <c r="G1259" s="190">
        <v>240</v>
      </c>
      <c r="H1259" s="191">
        <v>4</v>
      </c>
      <c r="I1259" s="190" t="s">
        <v>553</v>
      </c>
      <c r="J1259" s="192"/>
      <c r="K1259" s="186" t="s">
        <v>940</v>
      </c>
      <c r="L1259" s="186" t="s">
        <v>347</v>
      </c>
      <c r="M1259" s="186"/>
      <c r="N1259" s="186" t="s">
        <v>1598</v>
      </c>
      <c r="O1259" s="186" t="str">
        <f t="shared" si="96"/>
        <v>TOMATE SELECTION PERFORMANCE Premio F1 (grappe)</v>
      </c>
      <c r="P1259" s="193">
        <v>1259</v>
      </c>
      <c r="Q1259" s="193">
        <v>4</v>
      </c>
      <c r="R1259" s="20">
        <f t="shared" si="97"/>
        <v>0</v>
      </c>
      <c r="S1259" s="20">
        <f t="shared" si="98"/>
        <v>0</v>
      </c>
      <c r="T1259" s="20">
        <f t="shared" si="99"/>
        <v>0</v>
      </c>
      <c r="U1259" s="258"/>
      <c r="V1259" s="194"/>
      <c r="W1259" s="194"/>
      <c r="X1259" s="194"/>
      <c r="Y1259" s="194"/>
      <c r="Z1259" s="194"/>
      <c r="AA1259" s="194"/>
      <c r="AB1259" s="194"/>
      <c r="AC1259" s="194"/>
      <c r="AD1259" s="194"/>
      <c r="AE1259" s="194"/>
      <c r="AF1259" s="304"/>
      <c r="AG1259" s="304"/>
      <c r="AH1259" s="194"/>
      <c r="AI1259" s="194"/>
      <c r="AJ1259" s="304"/>
      <c r="AK1259" s="304"/>
      <c r="AL1259" s="194"/>
      <c r="AM1259" s="194"/>
      <c r="AN1259" s="194"/>
      <c r="AO1259" s="194"/>
      <c r="AP1259" s="194"/>
      <c r="AQ1259" s="194"/>
      <c r="AR1259" s="194"/>
      <c r="AS1259" s="194"/>
      <c r="AT1259" s="194"/>
      <c r="AU1259" s="194"/>
      <c r="AV1259" s="194"/>
      <c r="AW1259" s="194"/>
      <c r="AX1259" s="194"/>
      <c r="AY1259" s="194"/>
      <c r="AZ1259" s="194"/>
      <c r="BA1259" s="194"/>
      <c r="BB1259" s="194"/>
      <c r="BC1259" s="194"/>
      <c r="BD1259" s="194"/>
      <c r="BE1259" s="194"/>
      <c r="BF1259" s="194"/>
      <c r="BG1259" s="194"/>
      <c r="BH1259" s="194"/>
      <c r="BI1259" s="194"/>
      <c r="BJ1259" s="194"/>
      <c r="BK1259" s="194"/>
      <c r="BL1259" s="194"/>
      <c r="BM1259" s="194"/>
      <c r="BN1259" s="194"/>
      <c r="BO1259" s="194"/>
      <c r="BP1259" s="194"/>
      <c r="BQ1259" s="194"/>
      <c r="BR1259" s="194"/>
      <c r="BS1259" s="194"/>
      <c r="BT1259" s="194"/>
      <c r="BU1259" s="14"/>
      <c r="BV1259" s="14"/>
      <c r="BW1259" s="14"/>
      <c r="BX1259" s="14"/>
      <c r="BY1259" s="14"/>
      <c r="BZ1259" s="14"/>
      <c r="CA1259" s="14"/>
      <c r="CB1259" s="14"/>
    </row>
    <row r="1260" spans="1:80" ht="20.100000000000001" customHeight="1" x14ac:dyDescent="0.25">
      <c r="A1260" s="30">
        <v>22843</v>
      </c>
      <c r="B1260" s="29" t="s">
        <v>974</v>
      </c>
      <c r="C1260" s="29" t="s">
        <v>1554</v>
      </c>
      <c r="D1260" s="29"/>
      <c r="E1260" s="67" t="s">
        <v>208</v>
      </c>
      <c r="F1260" s="67" t="s">
        <v>945</v>
      </c>
      <c r="G1260" s="67">
        <v>120</v>
      </c>
      <c r="H1260" s="73">
        <v>4</v>
      </c>
      <c r="I1260" s="67" t="s">
        <v>553</v>
      </c>
      <c r="J1260" s="74"/>
      <c r="K1260" s="29" t="s">
        <v>940</v>
      </c>
      <c r="L1260" s="29" t="s">
        <v>347</v>
      </c>
      <c r="M1260" s="29"/>
      <c r="N1260" s="29" t="s">
        <v>1598</v>
      </c>
      <c r="O1260" s="29" t="str">
        <f t="shared" si="96"/>
        <v>TOMATE SELECTION PERFORMANCE Yellow Gold F1</v>
      </c>
      <c r="P1260" s="55">
        <v>1260</v>
      </c>
      <c r="Q1260" s="55">
        <v>4</v>
      </c>
      <c r="R1260" s="20">
        <f t="shared" si="97"/>
        <v>0</v>
      </c>
      <c r="S1260" s="20">
        <f t="shared" si="98"/>
        <v>0</v>
      </c>
      <c r="T1260" s="20">
        <f t="shared" si="99"/>
        <v>0</v>
      </c>
      <c r="U1260" s="257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304"/>
      <c r="AG1260" s="304"/>
      <c r="AH1260" s="45"/>
      <c r="AI1260" s="45"/>
      <c r="AJ1260" s="304"/>
      <c r="AK1260" s="304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  <c r="BD1260" s="45"/>
      <c r="BE1260" s="45"/>
      <c r="BF1260" s="45"/>
      <c r="BG1260" s="45"/>
      <c r="BH1260" s="45"/>
      <c r="BI1260" s="45"/>
      <c r="BJ1260" s="45"/>
      <c r="BK1260" s="45"/>
      <c r="BL1260" s="45"/>
      <c r="BM1260" s="45"/>
      <c r="BN1260" s="45"/>
      <c r="BO1260" s="45"/>
      <c r="BP1260" s="45"/>
      <c r="BQ1260" s="45"/>
      <c r="BR1260" s="45"/>
      <c r="BS1260" s="45"/>
      <c r="BT1260" s="45"/>
      <c r="BU1260" s="14"/>
      <c r="BV1260" s="14"/>
      <c r="BW1260" s="14"/>
      <c r="BX1260" s="14"/>
      <c r="BY1260" s="14"/>
      <c r="BZ1260" s="14"/>
      <c r="CA1260" s="14"/>
      <c r="CB1260" s="14"/>
    </row>
    <row r="1261" spans="1:80" ht="20.100000000000001" customHeight="1" x14ac:dyDescent="0.25">
      <c r="A1261" s="189">
        <v>22844</v>
      </c>
      <c r="B1261" s="186" t="s">
        <v>974</v>
      </c>
      <c r="C1261" s="186" t="s">
        <v>1554</v>
      </c>
      <c r="D1261" s="186"/>
      <c r="E1261" s="190" t="s">
        <v>208</v>
      </c>
      <c r="F1261" s="190" t="s">
        <v>946</v>
      </c>
      <c r="G1261" s="190">
        <v>240</v>
      </c>
      <c r="H1261" s="191">
        <v>4</v>
      </c>
      <c r="I1261" s="190" t="s">
        <v>553</v>
      </c>
      <c r="J1261" s="192"/>
      <c r="K1261" s="186" t="s">
        <v>940</v>
      </c>
      <c r="L1261" s="186" t="s">
        <v>347</v>
      </c>
      <c r="M1261" s="186"/>
      <c r="N1261" s="186" t="s">
        <v>1598</v>
      </c>
      <c r="O1261" s="186" t="str">
        <f t="shared" si="96"/>
        <v>TOMATE SELECTION PERFORMANCE Yellow Gold F1</v>
      </c>
      <c r="P1261" s="193">
        <v>1261</v>
      </c>
      <c r="Q1261" s="193">
        <v>4</v>
      </c>
      <c r="R1261" s="20">
        <f t="shared" si="97"/>
        <v>0</v>
      </c>
      <c r="S1261" s="20">
        <f t="shared" si="98"/>
        <v>0</v>
      </c>
      <c r="T1261" s="20">
        <f t="shared" si="99"/>
        <v>0</v>
      </c>
      <c r="U1261" s="258"/>
      <c r="V1261" s="194"/>
      <c r="W1261" s="194"/>
      <c r="X1261" s="194"/>
      <c r="Y1261" s="194"/>
      <c r="Z1261" s="194"/>
      <c r="AA1261" s="194"/>
      <c r="AB1261" s="194"/>
      <c r="AC1261" s="194"/>
      <c r="AD1261" s="194"/>
      <c r="AE1261" s="194"/>
      <c r="AF1261" s="304"/>
      <c r="AG1261" s="304"/>
      <c r="AH1261" s="194"/>
      <c r="AI1261" s="194"/>
      <c r="AJ1261" s="304"/>
      <c r="AK1261" s="304"/>
      <c r="AL1261" s="194"/>
      <c r="AM1261" s="194"/>
      <c r="AN1261" s="194"/>
      <c r="AO1261" s="194"/>
      <c r="AP1261" s="194"/>
      <c r="AQ1261" s="194"/>
      <c r="AR1261" s="194"/>
      <c r="AS1261" s="194"/>
      <c r="AT1261" s="194"/>
      <c r="AU1261" s="194"/>
      <c r="AV1261" s="194"/>
      <c r="AW1261" s="194"/>
      <c r="AX1261" s="194"/>
      <c r="AY1261" s="194"/>
      <c r="AZ1261" s="194"/>
      <c r="BA1261" s="194"/>
      <c r="BB1261" s="194"/>
      <c r="BC1261" s="194"/>
      <c r="BD1261" s="194"/>
      <c r="BE1261" s="194"/>
      <c r="BF1261" s="194"/>
      <c r="BG1261" s="194"/>
      <c r="BH1261" s="194"/>
      <c r="BI1261" s="194"/>
      <c r="BJ1261" s="194"/>
      <c r="BK1261" s="194"/>
      <c r="BL1261" s="194"/>
      <c r="BM1261" s="194"/>
      <c r="BN1261" s="194"/>
      <c r="BO1261" s="194"/>
      <c r="BP1261" s="194"/>
      <c r="BQ1261" s="194"/>
      <c r="BR1261" s="194"/>
      <c r="BS1261" s="194"/>
      <c r="BT1261" s="194"/>
      <c r="BU1261" s="14"/>
      <c r="BV1261" s="14"/>
      <c r="BW1261" s="14"/>
      <c r="BX1261" s="14"/>
      <c r="BY1261" s="14"/>
      <c r="BZ1261" s="14"/>
      <c r="CA1261" s="14"/>
      <c r="CB1261" s="14"/>
    </row>
    <row r="1262" spans="1:80" ht="20.100000000000001" customHeight="1" x14ac:dyDescent="0.25">
      <c r="A1262" s="140"/>
      <c r="B1262" s="188" t="s">
        <v>1691</v>
      </c>
      <c r="C1262" s="141"/>
      <c r="D1262" s="184" t="s">
        <v>977</v>
      </c>
      <c r="E1262" s="142"/>
      <c r="F1262" s="142"/>
      <c r="G1262" s="142"/>
      <c r="H1262" s="273"/>
      <c r="I1262" s="142"/>
      <c r="J1262" s="143"/>
      <c r="K1262" s="141"/>
      <c r="L1262" s="141" t="s">
        <v>461</v>
      </c>
      <c r="M1262" s="141"/>
      <c r="N1262" s="141"/>
      <c r="O1262" s="141" t="str">
        <f t="shared" si="96"/>
        <v xml:space="preserve">PLANT POTAGER GREFFÉ </v>
      </c>
      <c r="P1262" s="144">
        <v>1262</v>
      </c>
      <c r="Q1262" s="144"/>
      <c r="R1262" s="20"/>
      <c r="S1262" s="20"/>
      <c r="T1262" s="20"/>
      <c r="U1262" s="503"/>
      <c r="V1262" s="504"/>
      <c r="W1262" s="504"/>
      <c r="X1262" s="504"/>
      <c r="Y1262" s="504"/>
      <c r="Z1262" s="504"/>
      <c r="AA1262" s="504"/>
      <c r="AB1262" s="504"/>
      <c r="AC1262" s="504"/>
      <c r="AD1262" s="504"/>
      <c r="AE1262" s="504"/>
      <c r="AF1262" s="504"/>
      <c r="AG1262" s="504"/>
      <c r="AH1262" s="504"/>
      <c r="AI1262" s="504"/>
      <c r="AJ1262" s="504"/>
      <c r="AK1262" s="504"/>
      <c r="AL1262" s="504"/>
      <c r="AM1262" s="504"/>
      <c r="AN1262" s="504"/>
      <c r="AO1262" s="504"/>
      <c r="AP1262" s="504"/>
      <c r="AQ1262" s="504"/>
      <c r="AR1262" s="504"/>
      <c r="AS1262" s="504"/>
      <c r="AT1262" s="504"/>
      <c r="AU1262" s="504"/>
      <c r="AV1262" s="504"/>
      <c r="AW1262" s="504"/>
      <c r="AX1262" s="504"/>
      <c r="AY1262" s="504"/>
      <c r="AZ1262" s="504"/>
      <c r="BA1262" s="504"/>
      <c r="BB1262" s="504"/>
      <c r="BC1262" s="504"/>
      <c r="BD1262" s="504"/>
      <c r="BE1262" s="504"/>
      <c r="BF1262" s="504"/>
      <c r="BG1262" s="504"/>
      <c r="BH1262" s="504"/>
      <c r="BI1262" s="504"/>
      <c r="BJ1262" s="504"/>
      <c r="BK1262" s="504"/>
      <c r="BL1262" s="504"/>
      <c r="BM1262" s="504"/>
      <c r="BN1262" s="504"/>
      <c r="BO1262" s="504"/>
      <c r="BP1262" s="504"/>
      <c r="BQ1262" s="504"/>
      <c r="BR1262" s="504"/>
      <c r="BS1262" s="504"/>
      <c r="BT1262" s="504"/>
      <c r="BU1262" s="14"/>
      <c r="BV1262" s="14"/>
      <c r="BW1262" s="14"/>
      <c r="BX1262" s="14"/>
      <c r="BY1262" s="14"/>
      <c r="BZ1262" s="14"/>
      <c r="CA1262" s="14"/>
      <c r="CB1262" s="14"/>
    </row>
    <row r="1263" spans="1:80" ht="20.100000000000001" customHeight="1" x14ac:dyDescent="0.25">
      <c r="A1263" s="23">
        <v>12822</v>
      </c>
      <c r="B1263" s="24" t="s">
        <v>1692</v>
      </c>
      <c r="C1263" s="24" t="s">
        <v>1526</v>
      </c>
      <c r="D1263" s="24" t="s">
        <v>1699</v>
      </c>
      <c r="E1263" s="66" t="s">
        <v>208</v>
      </c>
      <c r="F1263" s="66" t="s">
        <v>979</v>
      </c>
      <c r="G1263" s="66">
        <v>66</v>
      </c>
      <c r="H1263" s="64">
        <v>11</v>
      </c>
      <c r="I1263" s="66" t="s">
        <v>621</v>
      </c>
      <c r="J1263" s="72"/>
      <c r="K1263" s="24" t="s">
        <v>978</v>
      </c>
      <c r="L1263" s="24" t="s">
        <v>124</v>
      </c>
      <c r="M1263" s="24"/>
      <c r="N1263" s="24" t="s">
        <v>125</v>
      </c>
      <c r="O1263" s="24" t="str">
        <f t="shared" si="96"/>
        <v>AUBERGINE GREFFÉE Baluroi F1</v>
      </c>
      <c r="P1263" s="54">
        <v>1263</v>
      </c>
      <c r="Q1263" s="54">
        <v>11</v>
      </c>
      <c r="R1263" s="20">
        <f t="shared" si="97"/>
        <v>0</v>
      </c>
      <c r="S1263" s="20">
        <f t="shared" si="98"/>
        <v>0</v>
      </c>
      <c r="T1263" s="20">
        <f t="shared" si="99"/>
        <v>0</v>
      </c>
      <c r="U1263" s="303"/>
      <c r="V1263" s="304"/>
      <c r="W1263" s="304"/>
      <c r="X1263" s="304"/>
      <c r="Y1263" s="304"/>
      <c r="Z1263" s="304"/>
      <c r="AA1263" s="304"/>
      <c r="AB1263" s="304"/>
      <c r="AC1263" s="304"/>
      <c r="AD1263" s="304"/>
      <c r="AE1263" s="304"/>
      <c r="AF1263" s="304"/>
      <c r="AG1263" s="304"/>
      <c r="AH1263" s="304"/>
      <c r="AI1263" s="304"/>
      <c r="AJ1263" s="304"/>
      <c r="AK1263" s="304"/>
      <c r="AL1263" s="304"/>
      <c r="AM1263" s="304"/>
      <c r="AN1263" s="304"/>
      <c r="AO1263" s="304"/>
      <c r="AP1263" s="304"/>
      <c r="AQ1263" s="304"/>
      <c r="AR1263" s="304"/>
      <c r="AS1263" s="304"/>
      <c r="AT1263" s="304"/>
      <c r="AU1263" s="44"/>
      <c r="AV1263" s="44"/>
      <c r="AW1263" s="304"/>
      <c r="AX1263" s="304"/>
      <c r="AY1263" s="44"/>
      <c r="AZ1263" s="44"/>
      <c r="BA1263" s="304"/>
      <c r="BB1263" s="304"/>
      <c r="BC1263" s="304"/>
      <c r="BD1263" s="304"/>
      <c r="BE1263" s="304"/>
      <c r="BF1263" s="304"/>
      <c r="BG1263" s="304"/>
      <c r="BH1263" s="304"/>
      <c r="BI1263" s="304"/>
      <c r="BJ1263" s="304"/>
      <c r="BK1263" s="304"/>
      <c r="BL1263" s="304"/>
      <c r="BM1263" s="304"/>
      <c r="BN1263" s="304"/>
      <c r="BO1263" s="304"/>
      <c r="BP1263" s="304"/>
      <c r="BQ1263" s="304"/>
      <c r="BR1263" s="304"/>
      <c r="BS1263" s="304"/>
      <c r="BT1263" s="304"/>
      <c r="BU1263" s="14"/>
      <c r="BV1263" s="14"/>
      <c r="BW1263" s="14"/>
      <c r="BX1263" s="14"/>
      <c r="BY1263" s="14"/>
      <c r="BZ1263" s="14"/>
      <c r="CA1263" s="14"/>
      <c r="CB1263" s="14"/>
    </row>
    <row r="1264" spans="1:80" ht="20.100000000000001" customHeight="1" x14ac:dyDescent="0.25">
      <c r="A1264" s="125">
        <v>12823</v>
      </c>
      <c r="B1264" s="126" t="s">
        <v>1692</v>
      </c>
      <c r="C1264" s="126" t="s">
        <v>1527</v>
      </c>
      <c r="D1264" s="126" t="s">
        <v>1699</v>
      </c>
      <c r="E1264" s="127" t="s">
        <v>208</v>
      </c>
      <c r="F1264" s="127" t="s">
        <v>979</v>
      </c>
      <c r="G1264" s="127">
        <v>66</v>
      </c>
      <c r="H1264" s="128">
        <v>11</v>
      </c>
      <c r="I1264" s="127" t="s">
        <v>621</v>
      </c>
      <c r="J1264" s="129"/>
      <c r="K1264" s="126" t="s">
        <v>978</v>
      </c>
      <c r="L1264" s="126" t="s">
        <v>124</v>
      </c>
      <c r="M1264" s="126"/>
      <c r="N1264" s="126" t="s">
        <v>125</v>
      </c>
      <c r="O1264" s="126" t="str">
        <f t="shared" si="96"/>
        <v>AUBERGINE GREFFÉE Bonica F1</v>
      </c>
      <c r="P1264" s="130">
        <v>1264</v>
      </c>
      <c r="Q1264" s="130">
        <v>11</v>
      </c>
      <c r="R1264" s="20">
        <f t="shared" si="97"/>
        <v>0</v>
      </c>
      <c r="S1264" s="20">
        <f t="shared" si="98"/>
        <v>0</v>
      </c>
      <c r="T1264" s="20">
        <f t="shared" si="99"/>
        <v>0</v>
      </c>
      <c r="U1264" s="303"/>
      <c r="V1264" s="304"/>
      <c r="W1264" s="304"/>
      <c r="X1264" s="304"/>
      <c r="Y1264" s="304"/>
      <c r="Z1264" s="304"/>
      <c r="AA1264" s="304"/>
      <c r="AB1264" s="304"/>
      <c r="AC1264" s="304"/>
      <c r="AD1264" s="304"/>
      <c r="AE1264" s="304"/>
      <c r="AF1264" s="304"/>
      <c r="AG1264" s="304"/>
      <c r="AH1264" s="304"/>
      <c r="AI1264" s="304"/>
      <c r="AJ1264" s="304"/>
      <c r="AK1264" s="304"/>
      <c r="AL1264" s="304"/>
      <c r="AM1264" s="304"/>
      <c r="AN1264" s="304"/>
      <c r="AO1264" s="304"/>
      <c r="AP1264" s="304"/>
      <c r="AQ1264" s="304"/>
      <c r="AR1264" s="304"/>
      <c r="AS1264" s="304"/>
      <c r="AT1264" s="304"/>
      <c r="AU1264" s="158"/>
      <c r="AV1264" s="158"/>
      <c r="AW1264" s="304"/>
      <c r="AX1264" s="304"/>
      <c r="AY1264" s="158"/>
      <c r="AZ1264" s="158"/>
      <c r="BA1264" s="304"/>
      <c r="BB1264" s="304"/>
      <c r="BC1264" s="304"/>
      <c r="BD1264" s="304"/>
      <c r="BE1264" s="304"/>
      <c r="BF1264" s="304"/>
      <c r="BG1264" s="304"/>
      <c r="BH1264" s="304"/>
      <c r="BI1264" s="304"/>
      <c r="BJ1264" s="304"/>
      <c r="BK1264" s="304"/>
      <c r="BL1264" s="304"/>
      <c r="BM1264" s="304"/>
      <c r="BN1264" s="304"/>
      <c r="BO1264" s="304"/>
      <c r="BP1264" s="304"/>
      <c r="BQ1264" s="304"/>
      <c r="BR1264" s="304"/>
      <c r="BS1264" s="304"/>
      <c r="BT1264" s="304"/>
      <c r="BU1264" s="14"/>
      <c r="BV1264" s="14"/>
      <c r="BW1264" s="14"/>
      <c r="BX1264" s="14"/>
      <c r="BY1264" s="14"/>
      <c r="BZ1264" s="14"/>
      <c r="CA1264" s="14"/>
      <c r="CB1264" s="14"/>
    </row>
    <row r="1265" spans="1:80" ht="20.100000000000001" customHeight="1" x14ac:dyDescent="0.25">
      <c r="A1265" s="23">
        <v>22847</v>
      </c>
      <c r="B1265" s="24" t="s">
        <v>1693</v>
      </c>
      <c r="C1265" s="24" t="s">
        <v>1675</v>
      </c>
      <c r="D1265" s="24" t="s">
        <v>1698</v>
      </c>
      <c r="E1265" s="66" t="s">
        <v>208</v>
      </c>
      <c r="F1265" s="66" t="s">
        <v>980</v>
      </c>
      <c r="G1265" s="66">
        <v>84</v>
      </c>
      <c r="H1265" s="64">
        <v>10</v>
      </c>
      <c r="I1265" s="66" t="s">
        <v>621</v>
      </c>
      <c r="J1265" s="72"/>
      <c r="K1265" s="24" t="s">
        <v>978</v>
      </c>
      <c r="L1265" s="24" t="s">
        <v>124</v>
      </c>
      <c r="M1265" s="24"/>
      <c r="N1265" s="24" t="s">
        <v>125</v>
      </c>
      <c r="O1265" s="24" t="str">
        <f t="shared" si="96"/>
        <v>CONCOMBRE GREFFÉ Cyrano F1</v>
      </c>
      <c r="P1265" s="54">
        <v>1265</v>
      </c>
      <c r="Q1265" s="54">
        <v>10</v>
      </c>
      <c r="R1265" s="20">
        <f t="shared" si="97"/>
        <v>0</v>
      </c>
      <c r="S1265" s="20">
        <f t="shared" si="98"/>
        <v>0</v>
      </c>
      <c r="T1265" s="20">
        <f t="shared" si="99"/>
        <v>0</v>
      </c>
      <c r="U1265" s="303"/>
      <c r="V1265" s="304"/>
      <c r="W1265" s="304"/>
      <c r="X1265" s="304"/>
      <c r="Y1265" s="304"/>
      <c r="Z1265" s="304"/>
      <c r="AA1265" s="304"/>
      <c r="AB1265" s="304"/>
      <c r="AC1265" s="304"/>
      <c r="AD1265" s="304"/>
      <c r="AE1265" s="304"/>
      <c r="AF1265" s="304"/>
      <c r="AG1265" s="304"/>
      <c r="AH1265" s="304"/>
      <c r="AI1265" s="304"/>
      <c r="AJ1265" s="304"/>
      <c r="AK1265" s="304"/>
      <c r="AL1265" s="304"/>
      <c r="AM1265" s="304"/>
      <c r="AN1265" s="304"/>
      <c r="AO1265" s="304"/>
      <c r="AP1265" s="304"/>
      <c r="AQ1265" s="304"/>
      <c r="AR1265" s="304"/>
      <c r="AS1265" s="304"/>
      <c r="AT1265" s="304"/>
      <c r="AU1265" s="304"/>
      <c r="AV1265" s="304"/>
      <c r="AW1265" s="304"/>
      <c r="AX1265" s="304"/>
      <c r="AY1265" s="44"/>
      <c r="AZ1265" s="44"/>
      <c r="BA1265" s="304"/>
      <c r="BB1265" s="304"/>
      <c r="BC1265" s="304"/>
      <c r="BD1265" s="304"/>
      <c r="BE1265" s="304"/>
      <c r="BF1265" s="304"/>
      <c r="BG1265" s="304"/>
      <c r="BH1265" s="304"/>
      <c r="BI1265" s="304"/>
      <c r="BJ1265" s="304"/>
      <c r="BK1265" s="304"/>
      <c r="BL1265" s="304"/>
      <c r="BM1265" s="304"/>
      <c r="BN1265" s="304"/>
      <c r="BO1265" s="304"/>
      <c r="BP1265" s="304"/>
      <c r="BQ1265" s="304"/>
      <c r="BR1265" s="304"/>
      <c r="BS1265" s="304"/>
      <c r="BT1265" s="304"/>
      <c r="BU1265" s="14"/>
      <c r="BV1265" s="14"/>
      <c r="BW1265" s="14"/>
      <c r="BX1265" s="14"/>
      <c r="BY1265" s="14"/>
      <c r="BZ1265" s="14"/>
      <c r="CA1265" s="14"/>
      <c r="CB1265" s="14"/>
    </row>
    <row r="1266" spans="1:80" ht="20.100000000000001" customHeight="1" x14ac:dyDescent="0.25">
      <c r="A1266" s="125">
        <v>14166</v>
      </c>
      <c r="B1266" s="126" t="s">
        <v>1694</v>
      </c>
      <c r="C1266" s="126" t="s">
        <v>1676</v>
      </c>
      <c r="D1266" s="126" t="s">
        <v>1698</v>
      </c>
      <c r="E1266" s="127" t="s">
        <v>208</v>
      </c>
      <c r="F1266" s="127" t="s">
        <v>980</v>
      </c>
      <c r="G1266" s="127">
        <v>84</v>
      </c>
      <c r="H1266" s="128">
        <v>12</v>
      </c>
      <c r="I1266" s="127" t="s">
        <v>621</v>
      </c>
      <c r="J1266" s="129"/>
      <c r="K1266" s="126" t="s">
        <v>978</v>
      </c>
      <c r="L1266" s="126" t="s">
        <v>124</v>
      </c>
      <c r="M1266" s="126"/>
      <c r="N1266" s="126" t="s">
        <v>125</v>
      </c>
      <c r="O1266" s="126" t="str">
        <f t="shared" si="96"/>
        <v>MELON GREFFÉ Anasta F1</v>
      </c>
      <c r="P1266" s="130">
        <v>1266</v>
      </c>
      <c r="Q1266" s="130">
        <v>12</v>
      </c>
      <c r="R1266" s="20">
        <f t="shared" si="97"/>
        <v>0</v>
      </c>
      <c r="S1266" s="20">
        <f t="shared" si="98"/>
        <v>0</v>
      </c>
      <c r="T1266" s="20">
        <f t="shared" si="99"/>
        <v>0</v>
      </c>
      <c r="U1266" s="303"/>
      <c r="V1266" s="304"/>
      <c r="W1266" s="304"/>
      <c r="X1266" s="304"/>
      <c r="Y1266" s="304"/>
      <c r="Z1266" s="304"/>
      <c r="AA1266" s="304"/>
      <c r="AB1266" s="304"/>
      <c r="AC1266" s="304"/>
      <c r="AD1266" s="304"/>
      <c r="AE1266" s="304"/>
      <c r="AF1266" s="304"/>
      <c r="AG1266" s="304"/>
      <c r="AH1266" s="304"/>
      <c r="AI1266" s="304"/>
      <c r="AJ1266" s="304"/>
      <c r="AK1266" s="304"/>
      <c r="AL1266" s="304"/>
      <c r="AM1266" s="304"/>
      <c r="AN1266" s="304"/>
      <c r="AO1266" s="304"/>
      <c r="AP1266" s="304"/>
      <c r="AQ1266" s="304"/>
      <c r="AR1266" s="304"/>
      <c r="AS1266" s="304"/>
      <c r="AT1266" s="304"/>
      <c r="AU1266" s="304"/>
      <c r="AV1266" s="304"/>
      <c r="AW1266" s="304"/>
      <c r="AX1266" s="304"/>
      <c r="AY1266" s="158"/>
      <c r="AZ1266" s="158"/>
      <c r="BA1266" s="304"/>
      <c r="BB1266" s="304"/>
      <c r="BC1266" s="304"/>
      <c r="BD1266" s="304"/>
      <c r="BE1266" s="304"/>
      <c r="BF1266" s="304"/>
      <c r="BG1266" s="304"/>
      <c r="BH1266" s="304"/>
      <c r="BI1266" s="304"/>
      <c r="BJ1266" s="304"/>
      <c r="BK1266" s="304"/>
      <c r="BL1266" s="304"/>
      <c r="BM1266" s="304"/>
      <c r="BN1266" s="304"/>
      <c r="BO1266" s="304"/>
      <c r="BP1266" s="304"/>
      <c r="BQ1266" s="304"/>
      <c r="BR1266" s="304"/>
      <c r="BS1266" s="304"/>
      <c r="BT1266" s="304"/>
      <c r="BU1266" s="14"/>
      <c r="BV1266" s="14"/>
      <c r="BW1266" s="14"/>
      <c r="BX1266" s="14"/>
      <c r="BY1266" s="14"/>
      <c r="BZ1266" s="14"/>
      <c r="CA1266" s="14"/>
      <c r="CB1266" s="14"/>
    </row>
    <row r="1267" spans="1:80" ht="20.100000000000001" customHeight="1" x14ac:dyDescent="0.25">
      <c r="A1267" s="23">
        <v>12824</v>
      </c>
      <c r="B1267" s="24" t="s">
        <v>1695</v>
      </c>
      <c r="C1267" s="24" t="s">
        <v>1528</v>
      </c>
      <c r="D1267" s="24" t="s">
        <v>1699</v>
      </c>
      <c r="E1267" s="66" t="s">
        <v>208</v>
      </c>
      <c r="F1267" s="66" t="s">
        <v>979</v>
      </c>
      <c r="G1267" s="66">
        <v>66</v>
      </c>
      <c r="H1267" s="64">
        <v>12</v>
      </c>
      <c r="I1267" s="66" t="s">
        <v>621</v>
      </c>
      <c r="J1267" s="72"/>
      <c r="K1267" s="24" t="s">
        <v>978</v>
      </c>
      <c r="L1267" s="24" t="s">
        <v>124</v>
      </c>
      <c r="M1267" s="24"/>
      <c r="N1267" s="24" t="s">
        <v>125</v>
      </c>
      <c r="O1267" s="24" t="str">
        <f t="shared" si="96"/>
        <v xml:space="preserve">POIVRON GREFFÉ Lamuyo F1 </v>
      </c>
      <c r="P1267" s="54">
        <v>1267</v>
      </c>
      <c r="Q1267" s="54">
        <v>12</v>
      </c>
      <c r="R1267" s="20">
        <f t="shared" si="97"/>
        <v>0</v>
      </c>
      <c r="S1267" s="20">
        <f t="shared" si="98"/>
        <v>0</v>
      </c>
      <c r="T1267" s="20">
        <f t="shared" si="99"/>
        <v>0</v>
      </c>
      <c r="U1267" s="303"/>
      <c r="V1267" s="304"/>
      <c r="W1267" s="304"/>
      <c r="X1267" s="304"/>
      <c r="Y1267" s="304"/>
      <c r="Z1267" s="304"/>
      <c r="AA1267" s="304"/>
      <c r="AB1267" s="304"/>
      <c r="AC1267" s="304"/>
      <c r="AD1267" s="304"/>
      <c r="AE1267" s="304"/>
      <c r="AF1267" s="304"/>
      <c r="AG1267" s="304"/>
      <c r="AH1267" s="304"/>
      <c r="AI1267" s="304"/>
      <c r="AJ1267" s="304"/>
      <c r="AK1267" s="304"/>
      <c r="AL1267" s="304"/>
      <c r="AM1267" s="304"/>
      <c r="AN1267" s="304"/>
      <c r="AO1267" s="304"/>
      <c r="AP1267" s="304"/>
      <c r="AQ1267" s="304"/>
      <c r="AR1267" s="304"/>
      <c r="AS1267" s="304"/>
      <c r="AT1267" s="304"/>
      <c r="AU1267" s="44"/>
      <c r="AV1267" s="44"/>
      <c r="AW1267" s="304"/>
      <c r="AX1267" s="304"/>
      <c r="AY1267" s="44"/>
      <c r="AZ1267" s="44"/>
      <c r="BA1267" s="304"/>
      <c r="BB1267" s="304"/>
      <c r="BC1267" s="304"/>
      <c r="BD1267" s="304"/>
      <c r="BE1267" s="304"/>
      <c r="BF1267" s="304"/>
      <c r="BG1267" s="304"/>
      <c r="BH1267" s="304"/>
      <c r="BI1267" s="304"/>
      <c r="BJ1267" s="304"/>
      <c r="BK1267" s="304"/>
      <c r="BL1267" s="304"/>
      <c r="BM1267" s="304"/>
      <c r="BN1267" s="304"/>
      <c r="BO1267" s="304"/>
      <c r="BP1267" s="304"/>
      <c r="BQ1267" s="304"/>
      <c r="BR1267" s="304"/>
      <c r="BS1267" s="304"/>
      <c r="BT1267" s="304"/>
      <c r="BU1267" s="14"/>
      <c r="BV1267" s="14"/>
      <c r="BW1267" s="14"/>
      <c r="BX1267" s="14"/>
      <c r="BY1267" s="14"/>
      <c r="BZ1267" s="14"/>
      <c r="CA1267" s="14"/>
      <c r="CB1267" s="14"/>
    </row>
    <row r="1268" spans="1:80" ht="20.100000000000001" customHeight="1" x14ac:dyDescent="0.25">
      <c r="A1268" s="125">
        <v>13153</v>
      </c>
      <c r="B1268" s="126" t="s">
        <v>1696</v>
      </c>
      <c r="C1268" s="126" t="s">
        <v>971</v>
      </c>
      <c r="D1268" s="126" t="s">
        <v>1699</v>
      </c>
      <c r="E1268" s="127" t="s">
        <v>208</v>
      </c>
      <c r="F1268" s="127" t="s">
        <v>979</v>
      </c>
      <c r="G1268" s="127">
        <v>66</v>
      </c>
      <c r="H1268" s="128">
        <v>10</v>
      </c>
      <c r="I1268" s="127" t="s">
        <v>621</v>
      </c>
      <c r="J1268" s="129"/>
      <c r="K1268" s="126" t="s">
        <v>978</v>
      </c>
      <c r="L1268" s="126" t="s">
        <v>124</v>
      </c>
      <c r="M1268" s="126"/>
      <c r="N1268" s="126" t="s">
        <v>125</v>
      </c>
      <c r="O1268" s="126" t="str">
        <f t="shared" si="96"/>
        <v>TOMATE GREFFÉE Andine cornue</v>
      </c>
      <c r="P1268" s="130">
        <v>1268</v>
      </c>
      <c r="Q1268" s="130">
        <v>10</v>
      </c>
      <c r="R1268" s="20">
        <f t="shared" si="97"/>
        <v>0</v>
      </c>
      <c r="S1268" s="20">
        <f t="shared" si="98"/>
        <v>0</v>
      </c>
      <c r="T1268" s="20">
        <f t="shared" si="99"/>
        <v>0</v>
      </c>
      <c r="U1268" s="303"/>
      <c r="V1268" s="304"/>
      <c r="W1268" s="304"/>
      <c r="X1268" s="304"/>
      <c r="Y1268" s="304"/>
      <c r="Z1268" s="304"/>
      <c r="AA1268" s="304"/>
      <c r="AB1268" s="304"/>
      <c r="AC1268" s="304"/>
      <c r="AD1268" s="304"/>
      <c r="AE1268" s="304"/>
      <c r="AF1268" s="304"/>
      <c r="AG1268" s="304"/>
      <c r="AH1268" s="304"/>
      <c r="AI1268" s="304"/>
      <c r="AJ1268" s="304"/>
      <c r="AK1268" s="304"/>
      <c r="AL1268" s="304"/>
      <c r="AM1268" s="304"/>
      <c r="AN1268" s="304"/>
      <c r="AO1268" s="304"/>
      <c r="AP1268" s="304"/>
      <c r="AQ1268" s="304"/>
      <c r="AR1268" s="304"/>
      <c r="AS1268" s="304"/>
      <c r="AT1268" s="304"/>
      <c r="AU1268" s="158"/>
      <c r="AV1268" s="158"/>
      <c r="AW1268" s="304"/>
      <c r="AX1268" s="304"/>
      <c r="AY1268" s="158"/>
      <c r="AZ1268" s="158"/>
      <c r="BA1268" s="304"/>
      <c r="BB1268" s="304"/>
      <c r="BC1268" s="304"/>
      <c r="BD1268" s="304"/>
      <c r="BE1268" s="304"/>
      <c r="BF1268" s="304"/>
      <c r="BG1268" s="304"/>
      <c r="BH1268" s="304"/>
      <c r="BI1268" s="304"/>
      <c r="BJ1268" s="304"/>
      <c r="BK1268" s="304"/>
      <c r="BL1268" s="304"/>
      <c r="BM1268" s="304"/>
      <c r="BN1268" s="304"/>
      <c r="BO1268" s="304"/>
      <c r="BP1268" s="304"/>
      <c r="BQ1268" s="304"/>
      <c r="BR1268" s="304"/>
      <c r="BS1268" s="304"/>
      <c r="BT1268" s="304"/>
      <c r="BU1268" s="14"/>
      <c r="BV1268" s="14"/>
      <c r="BW1268" s="14"/>
      <c r="BX1268" s="14"/>
      <c r="BY1268" s="14"/>
      <c r="BZ1268" s="14"/>
      <c r="CA1268" s="14"/>
      <c r="CB1268" s="14"/>
    </row>
    <row r="1269" spans="1:80" ht="20.100000000000001" customHeight="1" x14ac:dyDescent="0.25">
      <c r="A1269" s="23">
        <v>15730</v>
      </c>
      <c r="B1269" s="24" t="s">
        <v>1696</v>
      </c>
      <c r="C1269" s="24" t="s">
        <v>1688</v>
      </c>
      <c r="D1269" s="24" t="s">
        <v>1699</v>
      </c>
      <c r="E1269" s="66" t="s">
        <v>208</v>
      </c>
      <c r="F1269" s="66" t="s">
        <v>979</v>
      </c>
      <c r="G1269" s="66">
        <v>66</v>
      </c>
      <c r="H1269" s="64">
        <v>10</v>
      </c>
      <c r="I1269" s="66" t="s">
        <v>621</v>
      </c>
      <c r="J1269" s="72"/>
      <c r="K1269" s="24" t="s">
        <v>978</v>
      </c>
      <c r="L1269" s="24" t="s">
        <v>124</v>
      </c>
      <c r="M1269" s="24"/>
      <c r="N1269" s="24" t="s">
        <v>125</v>
      </c>
      <c r="O1269" s="24" t="str">
        <f t="shared" si="96"/>
        <v>TOMATE GREFFÉE Buffalo Steak F1</v>
      </c>
      <c r="P1269" s="54">
        <v>1269</v>
      </c>
      <c r="Q1269" s="54">
        <v>10</v>
      </c>
      <c r="R1269" s="20">
        <f t="shared" si="97"/>
        <v>0</v>
      </c>
      <c r="S1269" s="20">
        <f t="shared" si="98"/>
        <v>0</v>
      </c>
      <c r="T1269" s="20">
        <f t="shared" si="99"/>
        <v>0</v>
      </c>
      <c r="U1269" s="303"/>
      <c r="V1269" s="304"/>
      <c r="W1269" s="304"/>
      <c r="X1269" s="304"/>
      <c r="Y1269" s="304"/>
      <c r="Z1269" s="304"/>
      <c r="AA1269" s="304"/>
      <c r="AB1269" s="304"/>
      <c r="AC1269" s="304"/>
      <c r="AD1269" s="304"/>
      <c r="AE1269" s="304"/>
      <c r="AF1269" s="304"/>
      <c r="AG1269" s="304"/>
      <c r="AH1269" s="304"/>
      <c r="AI1269" s="304"/>
      <c r="AJ1269" s="304"/>
      <c r="AK1269" s="304"/>
      <c r="AL1269" s="304"/>
      <c r="AM1269" s="304"/>
      <c r="AN1269" s="304"/>
      <c r="AO1269" s="304"/>
      <c r="AP1269" s="304"/>
      <c r="AQ1269" s="304"/>
      <c r="AR1269" s="304"/>
      <c r="AS1269" s="304"/>
      <c r="AT1269" s="304"/>
      <c r="AU1269" s="44"/>
      <c r="AV1269" s="44"/>
      <c r="AW1269" s="304"/>
      <c r="AX1269" s="304"/>
      <c r="AY1269" s="44"/>
      <c r="AZ1269" s="44"/>
      <c r="BA1269" s="304"/>
      <c r="BB1269" s="304"/>
      <c r="BC1269" s="304"/>
      <c r="BD1269" s="304"/>
      <c r="BE1269" s="304"/>
      <c r="BF1269" s="304"/>
      <c r="BG1269" s="304"/>
      <c r="BH1269" s="304"/>
      <c r="BI1269" s="304"/>
      <c r="BJ1269" s="304"/>
      <c r="BK1269" s="304"/>
      <c r="BL1269" s="304"/>
      <c r="BM1269" s="304"/>
      <c r="BN1269" s="304"/>
      <c r="BO1269" s="304"/>
      <c r="BP1269" s="304"/>
      <c r="BQ1269" s="304"/>
      <c r="BR1269" s="304"/>
      <c r="BS1269" s="304"/>
      <c r="BT1269" s="304"/>
      <c r="BU1269" s="14"/>
      <c r="BV1269" s="14"/>
      <c r="BW1269" s="14"/>
      <c r="BX1269" s="14"/>
      <c r="BY1269" s="14"/>
      <c r="BZ1269" s="14"/>
      <c r="CA1269" s="14"/>
      <c r="CB1269" s="14"/>
    </row>
    <row r="1270" spans="1:80" ht="20.100000000000001" customHeight="1" x14ac:dyDescent="0.25">
      <c r="A1270" s="125">
        <v>13266</v>
      </c>
      <c r="B1270" s="126" t="s">
        <v>1696</v>
      </c>
      <c r="C1270" s="126" t="s">
        <v>1546</v>
      </c>
      <c r="D1270" s="126" t="s">
        <v>1699</v>
      </c>
      <c r="E1270" s="127" t="s">
        <v>208</v>
      </c>
      <c r="F1270" s="127" t="s">
        <v>979</v>
      </c>
      <c r="G1270" s="127">
        <v>66</v>
      </c>
      <c r="H1270" s="128">
        <v>10</v>
      </c>
      <c r="I1270" s="127" t="s">
        <v>164</v>
      </c>
      <c r="J1270" s="129"/>
      <c r="K1270" s="126" t="s">
        <v>978</v>
      </c>
      <c r="L1270" s="126" t="s">
        <v>124</v>
      </c>
      <c r="M1270" s="126"/>
      <c r="N1270" s="126" t="s">
        <v>125</v>
      </c>
      <c r="O1270" s="126" t="str">
        <f t="shared" si="96"/>
        <v>TOMATE GREFFÉE Coeur de Bœuf (Cuor di Bue)</v>
      </c>
      <c r="P1270" s="130">
        <v>1270</v>
      </c>
      <c r="Q1270" s="130">
        <v>10</v>
      </c>
      <c r="R1270" s="20">
        <f t="shared" si="97"/>
        <v>0</v>
      </c>
      <c r="S1270" s="20">
        <f t="shared" si="98"/>
        <v>0</v>
      </c>
      <c r="T1270" s="20">
        <f t="shared" si="99"/>
        <v>0</v>
      </c>
      <c r="U1270" s="303"/>
      <c r="V1270" s="304"/>
      <c r="W1270" s="304"/>
      <c r="X1270" s="304"/>
      <c r="Y1270" s="304"/>
      <c r="Z1270" s="304"/>
      <c r="AA1270" s="304"/>
      <c r="AB1270" s="304"/>
      <c r="AC1270" s="304"/>
      <c r="AD1270" s="304"/>
      <c r="AE1270" s="304"/>
      <c r="AF1270" s="304"/>
      <c r="AG1270" s="304"/>
      <c r="AH1270" s="304"/>
      <c r="AI1270" s="304"/>
      <c r="AJ1270" s="304"/>
      <c r="AK1270" s="304"/>
      <c r="AL1270" s="304"/>
      <c r="AM1270" s="304"/>
      <c r="AN1270" s="304"/>
      <c r="AO1270" s="304"/>
      <c r="AP1270" s="304"/>
      <c r="AQ1270" s="304"/>
      <c r="AR1270" s="304"/>
      <c r="AS1270" s="304"/>
      <c r="AT1270" s="304"/>
      <c r="AU1270" s="158"/>
      <c r="AV1270" s="158"/>
      <c r="AW1270" s="304"/>
      <c r="AX1270" s="304"/>
      <c r="AY1270" s="158"/>
      <c r="AZ1270" s="158"/>
      <c r="BA1270" s="304"/>
      <c r="BB1270" s="304"/>
      <c r="BC1270" s="304"/>
      <c r="BD1270" s="304"/>
      <c r="BE1270" s="304"/>
      <c r="BF1270" s="304"/>
      <c r="BG1270" s="304"/>
      <c r="BH1270" s="304"/>
      <c r="BI1270" s="304"/>
      <c r="BJ1270" s="304"/>
      <c r="BK1270" s="304"/>
      <c r="BL1270" s="304"/>
      <c r="BM1270" s="304"/>
      <c r="BN1270" s="304"/>
      <c r="BO1270" s="304"/>
      <c r="BP1270" s="304"/>
      <c r="BQ1270" s="304"/>
      <c r="BR1270" s="304"/>
      <c r="BS1270" s="304"/>
      <c r="BT1270" s="304"/>
      <c r="BU1270" s="14"/>
      <c r="BV1270" s="14"/>
      <c r="BW1270" s="14"/>
      <c r="BX1270" s="14"/>
      <c r="BY1270" s="14"/>
      <c r="BZ1270" s="14"/>
      <c r="CA1270" s="14"/>
      <c r="CB1270" s="14"/>
    </row>
    <row r="1271" spans="1:80" ht="20.100000000000001" customHeight="1" x14ac:dyDescent="0.25">
      <c r="A1271" s="23">
        <v>12825</v>
      </c>
      <c r="B1271" s="24" t="s">
        <v>1696</v>
      </c>
      <c r="C1271" s="24" t="s">
        <v>1529</v>
      </c>
      <c r="D1271" s="24" t="s">
        <v>1699</v>
      </c>
      <c r="E1271" s="66" t="s">
        <v>208</v>
      </c>
      <c r="F1271" s="66" t="s">
        <v>979</v>
      </c>
      <c r="G1271" s="66">
        <v>66</v>
      </c>
      <c r="H1271" s="64">
        <v>10</v>
      </c>
      <c r="I1271" s="66" t="s">
        <v>621</v>
      </c>
      <c r="J1271" s="72"/>
      <c r="K1271" s="24" t="s">
        <v>978</v>
      </c>
      <c r="L1271" s="24" t="s">
        <v>124</v>
      </c>
      <c r="M1271" s="24"/>
      <c r="N1271" s="24" t="s">
        <v>125</v>
      </c>
      <c r="O1271" s="24" t="str">
        <f t="shared" si="96"/>
        <v xml:space="preserve">TOMATE GREFFÉE Fantasio F1 </v>
      </c>
      <c r="P1271" s="54">
        <v>1271</v>
      </c>
      <c r="Q1271" s="54">
        <v>10</v>
      </c>
      <c r="R1271" s="20">
        <f t="shared" si="97"/>
        <v>0</v>
      </c>
      <c r="S1271" s="20">
        <f t="shared" si="98"/>
        <v>0</v>
      </c>
      <c r="T1271" s="20">
        <f t="shared" si="99"/>
        <v>0</v>
      </c>
      <c r="U1271" s="303"/>
      <c r="V1271" s="304"/>
      <c r="W1271" s="304"/>
      <c r="X1271" s="304"/>
      <c r="Y1271" s="304"/>
      <c r="Z1271" s="304"/>
      <c r="AA1271" s="304"/>
      <c r="AB1271" s="304"/>
      <c r="AC1271" s="304"/>
      <c r="AD1271" s="304"/>
      <c r="AE1271" s="304"/>
      <c r="AF1271" s="304"/>
      <c r="AG1271" s="304"/>
      <c r="AH1271" s="304"/>
      <c r="AI1271" s="304"/>
      <c r="AJ1271" s="304"/>
      <c r="AK1271" s="304"/>
      <c r="AL1271" s="304"/>
      <c r="AM1271" s="304"/>
      <c r="AN1271" s="304"/>
      <c r="AO1271" s="304"/>
      <c r="AP1271" s="304"/>
      <c r="AQ1271" s="304"/>
      <c r="AR1271" s="304"/>
      <c r="AS1271" s="304"/>
      <c r="AT1271" s="304"/>
      <c r="AU1271" s="44"/>
      <c r="AV1271" s="44"/>
      <c r="AW1271" s="304"/>
      <c r="AX1271" s="304"/>
      <c r="AY1271" s="44"/>
      <c r="AZ1271" s="44"/>
      <c r="BA1271" s="304"/>
      <c r="BB1271" s="304"/>
      <c r="BC1271" s="304"/>
      <c r="BD1271" s="304"/>
      <c r="BE1271" s="304"/>
      <c r="BF1271" s="304"/>
      <c r="BG1271" s="304"/>
      <c r="BH1271" s="304"/>
      <c r="BI1271" s="304"/>
      <c r="BJ1271" s="304"/>
      <c r="BK1271" s="304"/>
      <c r="BL1271" s="304"/>
      <c r="BM1271" s="304"/>
      <c r="BN1271" s="304"/>
      <c r="BO1271" s="304"/>
      <c r="BP1271" s="304"/>
      <c r="BQ1271" s="304"/>
      <c r="BR1271" s="304"/>
      <c r="BS1271" s="304"/>
      <c r="BT1271" s="304"/>
      <c r="BU1271" s="14"/>
      <c r="BV1271" s="14"/>
      <c r="BW1271" s="14"/>
      <c r="BX1271" s="14"/>
      <c r="BY1271" s="14"/>
      <c r="BZ1271" s="14"/>
      <c r="CA1271" s="14"/>
      <c r="CB1271" s="14"/>
    </row>
    <row r="1272" spans="1:80" ht="20.100000000000001" customHeight="1" x14ac:dyDescent="0.25">
      <c r="A1272" s="125">
        <v>12826</v>
      </c>
      <c r="B1272" s="126" t="s">
        <v>1696</v>
      </c>
      <c r="C1272" s="126" t="s">
        <v>1555</v>
      </c>
      <c r="D1272" s="126" t="s">
        <v>1699</v>
      </c>
      <c r="E1272" s="127" t="s">
        <v>208</v>
      </c>
      <c r="F1272" s="127" t="s">
        <v>979</v>
      </c>
      <c r="G1272" s="127">
        <v>66</v>
      </c>
      <c r="H1272" s="128">
        <v>10</v>
      </c>
      <c r="I1272" s="127" t="s">
        <v>621</v>
      </c>
      <c r="J1272" s="129"/>
      <c r="K1272" s="126" t="s">
        <v>978</v>
      </c>
      <c r="L1272" s="126" t="s">
        <v>124</v>
      </c>
      <c r="M1272" s="126"/>
      <c r="N1272" s="126" t="s">
        <v>125</v>
      </c>
      <c r="O1272" s="126" t="str">
        <f t="shared" si="96"/>
        <v xml:space="preserve">TOMATE GREFFÉE Gourmandia F1 (type Cœur de Bœuf) </v>
      </c>
      <c r="P1272" s="130">
        <v>1272</v>
      </c>
      <c r="Q1272" s="130">
        <v>10</v>
      </c>
      <c r="R1272" s="20">
        <f t="shared" si="97"/>
        <v>0</v>
      </c>
      <c r="S1272" s="20">
        <f t="shared" si="98"/>
        <v>0</v>
      </c>
      <c r="T1272" s="20">
        <f t="shared" si="99"/>
        <v>0</v>
      </c>
      <c r="U1272" s="303"/>
      <c r="V1272" s="304"/>
      <c r="W1272" s="304"/>
      <c r="X1272" s="304"/>
      <c r="Y1272" s="304"/>
      <c r="Z1272" s="304"/>
      <c r="AA1272" s="304"/>
      <c r="AB1272" s="304"/>
      <c r="AC1272" s="304"/>
      <c r="AD1272" s="304"/>
      <c r="AE1272" s="304"/>
      <c r="AF1272" s="304"/>
      <c r="AG1272" s="304"/>
      <c r="AH1272" s="304"/>
      <c r="AI1272" s="304"/>
      <c r="AJ1272" s="304"/>
      <c r="AK1272" s="304"/>
      <c r="AL1272" s="304"/>
      <c r="AM1272" s="304"/>
      <c r="AN1272" s="304"/>
      <c r="AO1272" s="304"/>
      <c r="AP1272" s="304"/>
      <c r="AQ1272" s="304"/>
      <c r="AR1272" s="304"/>
      <c r="AS1272" s="304"/>
      <c r="AT1272" s="304"/>
      <c r="AU1272" s="158"/>
      <c r="AV1272" s="158"/>
      <c r="AW1272" s="304"/>
      <c r="AX1272" s="304"/>
      <c r="AY1272" s="158"/>
      <c r="AZ1272" s="158"/>
      <c r="BA1272" s="304"/>
      <c r="BB1272" s="304"/>
      <c r="BC1272" s="304"/>
      <c r="BD1272" s="304"/>
      <c r="BE1272" s="304"/>
      <c r="BF1272" s="304"/>
      <c r="BG1272" s="304"/>
      <c r="BH1272" s="304"/>
      <c r="BI1272" s="304"/>
      <c r="BJ1272" s="304"/>
      <c r="BK1272" s="304"/>
      <c r="BL1272" s="304"/>
      <c r="BM1272" s="304"/>
      <c r="BN1272" s="304"/>
      <c r="BO1272" s="304"/>
      <c r="BP1272" s="304"/>
      <c r="BQ1272" s="304"/>
      <c r="BR1272" s="304"/>
      <c r="BS1272" s="304"/>
      <c r="BT1272" s="304"/>
      <c r="BU1272" s="14"/>
      <c r="BV1272" s="14"/>
      <c r="BW1272" s="14"/>
      <c r="BX1272" s="14"/>
      <c r="BY1272" s="14"/>
      <c r="BZ1272" s="14"/>
      <c r="CA1272" s="14"/>
      <c r="CB1272" s="14"/>
    </row>
    <row r="1273" spans="1:80" ht="20.100000000000001" customHeight="1" x14ac:dyDescent="0.25">
      <c r="A1273" s="23">
        <v>12827</v>
      </c>
      <c r="B1273" s="24" t="s">
        <v>1696</v>
      </c>
      <c r="C1273" s="24" t="s">
        <v>1530</v>
      </c>
      <c r="D1273" s="24" t="s">
        <v>1699</v>
      </c>
      <c r="E1273" s="66" t="s">
        <v>208</v>
      </c>
      <c r="F1273" s="66" t="s">
        <v>979</v>
      </c>
      <c r="G1273" s="66">
        <v>66</v>
      </c>
      <c r="H1273" s="64">
        <v>10</v>
      </c>
      <c r="I1273" s="66" t="s">
        <v>621</v>
      </c>
      <c r="J1273" s="72"/>
      <c r="K1273" s="24" t="s">
        <v>978</v>
      </c>
      <c r="L1273" s="24" t="s">
        <v>124</v>
      </c>
      <c r="M1273" s="24"/>
      <c r="N1273" s="24" t="s">
        <v>125</v>
      </c>
      <c r="O1273" s="24" t="str">
        <f t="shared" si="96"/>
        <v xml:space="preserve">TOMATE GREFFÉE Premio F1 (Grappe) </v>
      </c>
      <c r="P1273" s="54">
        <v>1273</v>
      </c>
      <c r="Q1273" s="54">
        <v>10</v>
      </c>
      <c r="R1273" s="20">
        <f t="shared" si="97"/>
        <v>0</v>
      </c>
      <c r="S1273" s="20">
        <f t="shared" si="98"/>
        <v>0</v>
      </c>
      <c r="T1273" s="20">
        <f t="shared" si="99"/>
        <v>0</v>
      </c>
      <c r="U1273" s="303"/>
      <c r="V1273" s="304"/>
      <c r="W1273" s="304"/>
      <c r="X1273" s="304"/>
      <c r="Y1273" s="304"/>
      <c r="Z1273" s="304"/>
      <c r="AA1273" s="304"/>
      <c r="AB1273" s="304"/>
      <c r="AC1273" s="304"/>
      <c r="AD1273" s="304"/>
      <c r="AE1273" s="304"/>
      <c r="AF1273" s="304"/>
      <c r="AG1273" s="304"/>
      <c r="AH1273" s="304"/>
      <c r="AI1273" s="304"/>
      <c r="AJ1273" s="304"/>
      <c r="AK1273" s="304"/>
      <c r="AL1273" s="304"/>
      <c r="AM1273" s="304"/>
      <c r="AN1273" s="304"/>
      <c r="AO1273" s="304"/>
      <c r="AP1273" s="304"/>
      <c r="AQ1273" s="304"/>
      <c r="AR1273" s="304"/>
      <c r="AS1273" s="304"/>
      <c r="AT1273" s="304"/>
      <c r="AU1273" s="44"/>
      <c r="AV1273" s="44"/>
      <c r="AW1273" s="304"/>
      <c r="AX1273" s="304"/>
      <c r="AY1273" s="44"/>
      <c r="AZ1273" s="44"/>
      <c r="BA1273" s="304"/>
      <c r="BB1273" s="304"/>
      <c r="BC1273" s="304"/>
      <c r="BD1273" s="304"/>
      <c r="BE1273" s="304"/>
      <c r="BF1273" s="304"/>
      <c r="BG1273" s="304"/>
      <c r="BH1273" s="304"/>
      <c r="BI1273" s="304"/>
      <c r="BJ1273" s="304"/>
      <c r="BK1273" s="304"/>
      <c r="BL1273" s="304"/>
      <c r="BM1273" s="304"/>
      <c r="BN1273" s="304"/>
      <c r="BO1273" s="304"/>
      <c r="BP1273" s="304"/>
      <c r="BQ1273" s="304"/>
      <c r="BR1273" s="304"/>
      <c r="BS1273" s="304"/>
      <c r="BT1273" s="304"/>
      <c r="BU1273" s="14"/>
      <c r="BV1273" s="14"/>
      <c r="BW1273" s="14"/>
      <c r="BX1273" s="14"/>
      <c r="BY1273" s="14"/>
      <c r="BZ1273" s="14"/>
      <c r="CA1273" s="14"/>
      <c r="CB1273" s="14"/>
    </row>
    <row r="1274" spans="1:80" ht="20.100000000000001" customHeight="1" x14ac:dyDescent="0.25">
      <c r="A1274" s="125">
        <v>13265</v>
      </c>
      <c r="B1274" s="126" t="s">
        <v>1696</v>
      </c>
      <c r="C1274" s="126" t="s">
        <v>1531</v>
      </c>
      <c r="D1274" s="126" t="s">
        <v>1699</v>
      </c>
      <c r="E1274" s="127" t="s">
        <v>208</v>
      </c>
      <c r="F1274" s="127" t="s">
        <v>979</v>
      </c>
      <c r="G1274" s="127">
        <v>66</v>
      </c>
      <c r="H1274" s="128">
        <v>10</v>
      </c>
      <c r="I1274" s="127" t="s">
        <v>164</v>
      </c>
      <c r="J1274" s="129"/>
      <c r="K1274" s="126" t="s">
        <v>978</v>
      </c>
      <c r="L1274" s="126" t="s">
        <v>124</v>
      </c>
      <c r="M1274" s="126"/>
      <c r="N1274" s="126" t="s">
        <v>125</v>
      </c>
      <c r="O1274" s="126" t="str">
        <f t="shared" si="96"/>
        <v xml:space="preserve">TOMATE GREFFÉE Pyros F1 </v>
      </c>
      <c r="P1274" s="130">
        <v>1274</v>
      </c>
      <c r="Q1274" s="130">
        <v>10</v>
      </c>
      <c r="R1274" s="20">
        <f t="shared" si="97"/>
        <v>0</v>
      </c>
      <c r="S1274" s="20">
        <f t="shared" si="98"/>
        <v>0</v>
      </c>
      <c r="T1274" s="20">
        <f t="shared" si="99"/>
        <v>0</v>
      </c>
      <c r="U1274" s="303"/>
      <c r="V1274" s="304"/>
      <c r="W1274" s="304"/>
      <c r="X1274" s="304"/>
      <c r="Y1274" s="304"/>
      <c r="Z1274" s="304"/>
      <c r="AA1274" s="304"/>
      <c r="AB1274" s="304"/>
      <c r="AC1274" s="304"/>
      <c r="AD1274" s="304"/>
      <c r="AE1274" s="304"/>
      <c r="AF1274" s="304"/>
      <c r="AG1274" s="304"/>
      <c r="AH1274" s="304"/>
      <c r="AI1274" s="304"/>
      <c r="AJ1274" s="304"/>
      <c r="AK1274" s="304"/>
      <c r="AL1274" s="304"/>
      <c r="AM1274" s="304"/>
      <c r="AN1274" s="304"/>
      <c r="AO1274" s="304"/>
      <c r="AP1274" s="304"/>
      <c r="AQ1274" s="304"/>
      <c r="AR1274" s="304"/>
      <c r="AS1274" s="304"/>
      <c r="AT1274" s="304"/>
      <c r="AU1274" s="158"/>
      <c r="AV1274" s="158"/>
      <c r="AW1274" s="304"/>
      <c r="AX1274" s="304"/>
      <c r="AY1274" s="158"/>
      <c r="AZ1274" s="158"/>
      <c r="BA1274" s="304"/>
      <c r="BB1274" s="304"/>
      <c r="BC1274" s="304"/>
      <c r="BD1274" s="304"/>
      <c r="BE1274" s="304"/>
      <c r="BF1274" s="304"/>
      <c r="BG1274" s="304"/>
      <c r="BH1274" s="304"/>
      <c r="BI1274" s="304"/>
      <c r="BJ1274" s="304"/>
      <c r="BK1274" s="304"/>
      <c r="BL1274" s="304"/>
      <c r="BM1274" s="304"/>
      <c r="BN1274" s="304"/>
      <c r="BO1274" s="304"/>
      <c r="BP1274" s="304"/>
      <c r="BQ1274" s="304"/>
      <c r="BR1274" s="304"/>
      <c r="BS1274" s="304"/>
      <c r="BT1274" s="304"/>
      <c r="BU1274" s="14"/>
      <c r="BV1274" s="14"/>
      <c r="BW1274" s="14"/>
      <c r="BX1274" s="14"/>
      <c r="BY1274" s="14"/>
      <c r="BZ1274" s="14"/>
      <c r="CA1274" s="14"/>
      <c r="CB1274" s="14"/>
    </row>
    <row r="1275" spans="1:80" ht="20.100000000000001" customHeight="1" x14ac:dyDescent="0.25">
      <c r="A1275" s="23">
        <v>12828</v>
      </c>
      <c r="B1275" s="24" t="s">
        <v>1697</v>
      </c>
      <c r="C1275" s="24" t="s">
        <v>1532</v>
      </c>
      <c r="D1275" s="24" t="s">
        <v>1699</v>
      </c>
      <c r="E1275" s="66" t="s">
        <v>208</v>
      </c>
      <c r="F1275" s="66" t="s">
        <v>979</v>
      </c>
      <c r="G1275" s="66">
        <v>66</v>
      </c>
      <c r="H1275" s="64">
        <v>10</v>
      </c>
      <c r="I1275" s="66" t="s">
        <v>621</v>
      </c>
      <c r="J1275" s="72"/>
      <c r="K1275" s="24" t="s">
        <v>978</v>
      </c>
      <c r="L1275" s="24" t="s">
        <v>124</v>
      </c>
      <c r="M1275" s="24"/>
      <c r="N1275" s="24" t="s">
        <v>125</v>
      </c>
      <c r="O1275" s="24" t="str">
        <f t="shared" si="96"/>
        <v xml:space="preserve">TOMATE CERISE GREFFÉE Supersweet 100 F1 </v>
      </c>
      <c r="P1275" s="54">
        <v>1275</v>
      </c>
      <c r="Q1275" s="54">
        <v>10</v>
      </c>
      <c r="R1275" s="20">
        <f t="shared" si="97"/>
        <v>0</v>
      </c>
      <c r="S1275" s="20">
        <f t="shared" si="98"/>
        <v>0</v>
      </c>
      <c r="T1275" s="20">
        <f t="shared" si="99"/>
        <v>0</v>
      </c>
      <c r="U1275" s="303"/>
      <c r="V1275" s="304"/>
      <c r="W1275" s="304"/>
      <c r="X1275" s="304"/>
      <c r="Y1275" s="304"/>
      <c r="Z1275" s="304"/>
      <c r="AA1275" s="304"/>
      <c r="AB1275" s="304"/>
      <c r="AC1275" s="304"/>
      <c r="AD1275" s="304"/>
      <c r="AE1275" s="304"/>
      <c r="AF1275" s="304"/>
      <c r="AG1275" s="304"/>
      <c r="AH1275" s="304"/>
      <c r="AI1275" s="304"/>
      <c r="AJ1275" s="304"/>
      <c r="AK1275" s="304"/>
      <c r="AL1275" s="304"/>
      <c r="AM1275" s="304"/>
      <c r="AN1275" s="304"/>
      <c r="AO1275" s="304"/>
      <c r="AP1275" s="304"/>
      <c r="AQ1275" s="304"/>
      <c r="AR1275" s="304"/>
      <c r="AS1275" s="304"/>
      <c r="AT1275" s="304"/>
      <c r="AU1275" s="44"/>
      <c r="AV1275" s="44"/>
      <c r="AW1275" s="304"/>
      <c r="AX1275" s="304"/>
      <c r="AY1275" s="44"/>
      <c r="AZ1275" s="44"/>
      <c r="BA1275" s="304"/>
      <c r="BB1275" s="304"/>
      <c r="BC1275" s="304"/>
      <c r="BD1275" s="304"/>
      <c r="BE1275" s="304"/>
      <c r="BF1275" s="304"/>
      <c r="BG1275" s="304"/>
      <c r="BH1275" s="304"/>
      <c r="BI1275" s="304"/>
      <c r="BJ1275" s="304"/>
      <c r="BK1275" s="304"/>
      <c r="BL1275" s="304"/>
      <c r="BM1275" s="304"/>
      <c r="BN1275" s="304"/>
      <c r="BO1275" s="304"/>
      <c r="BP1275" s="304"/>
      <c r="BQ1275" s="304"/>
      <c r="BR1275" s="304"/>
      <c r="BS1275" s="304"/>
      <c r="BT1275" s="304"/>
      <c r="BU1275" s="14"/>
      <c r="BV1275" s="14"/>
      <c r="BW1275" s="14"/>
      <c r="BX1275" s="14"/>
      <c r="BY1275" s="14"/>
      <c r="BZ1275" s="14"/>
      <c r="CA1275" s="14"/>
      <c r="CB1275" s="14"/>
    </row>
    <row r="1276" spans="1:80" ht="20.100000000000001" customHeight="1" x14ac:dyDescent="0.25">
      <c r="A1276" s="140"/>
      <c r="B1276" s="188" t="s">
        <v>981</v>
      </c>
      <c r="C1276" s="141"/>
      <c r="D1276" s="141"/>
      <c r="E1276" s="142"/>
      <c r="F1276" s="142"/>
      <c r="G1276" s="142"/>
      <c r="H1276" s="273"/>
      <c r="I1276" s="142"/>
      <c r="J1276" s="143"/>
      <c r="K1276" s="141"/>
      <c r="L1276" s="141" t="s">
        <v>461</v>
      </c>
      <c r="M1276" s="141"/>
      <c r="N1276" s="141"/>
      <c r="O1276" s="141" t="str">
        <f t="shared" si="96"/>
        <v xml:space="preserve">PATATE DOUCE </v>
      </c>
      <c r="P1276" s="144">
        <v>1276</v>
      </c>
      <c r="Q1276" s="144"/>
      <c r="R1276" s="20"/>
      <c r="S1276" s="20"/>
      <c r="T1276" s="20"/>
      <c r="U1276" s="503"/>
      <c r="V1276" s="504"/>
      <c r="W1276" s="504"/>
      <c r="X1276" s="504"/>
      <c r="Y1276" s="504"/>
      <c r="Z1276" s="504"/>
      <c r="AA1276" s="504"/>
      <c r="AB1276" s="504"/>
      <c r="AC1276" s="504"/>
      <c r="AD1276" s="504"/>
      <c r="AE1276" s="504"/>
      <c r="AF1276" s="504"/>
      <c r="AG1276" s="504"/>
      <c r="AH1276" s="504"/>
      <c r="AI1276" s="504"/>
      <c r="AJ1276" s="504"/>
      <c r="AK1276" s="504"/>
      <c r="AL1276" s="504"/>
      <c r="AM1276" s="504"/>
      <c r="AN1276" s="504"/>
      <c r="AO1276" s="504"/>
      <c r="AP1276" s="504"/>
      <c r="AQ1276" s="504"/>
      <c r="AR1276" s="504"/>
      <c r="AS1276" s="504"/>
      <c r="AT1276" s="504"/>
      <c r="AU1276" s="504"/>
      <c r="AV1276" s="504"/>
      <c r="AW1276" s="504"/>
      <c r="AX1276" s="504"/>
      <c r="AY1276" s="504"/>
      <c r="AZ1276" s="504"/>
      <c r="BA1276" s="504"/>
      <c r="BB1276" s="504"/>
      <c r="BC1276" s="504"/>
      <c r="BD1276" s="504"/>
      <c r="BE1276" s="504"/>
      <c r="BF1276" s="504"/>
      <c r="BG1276" s="504"/>
      <c r="BH1276" s="504"/>
      <c r="BI1276" s="504"/>
      <c r="BJ1276" s="504"/>
      <c r="BK1276" s="504"/>
      <c r="BL1276" s="504"/>
      <c r="BM1276" s="504"/>
      <c r="BN1276" s="504"/>
      <c r="BO1276" s="504"/>
      <c r="BP1276" s="504"/>
      <c r="BQ1276" s="504"/>
      <c r="BR1276" s="504"/>
      <c r="BS1276" s="504"/>
      <c r="BT1276" s="504"/>
      <c r="BU1276" s="14"/>
      <c r="BV1276" s="14"/>
      <c r="BW1276" s="14"/>
      <c r="BX1276" s="14"/>
      <c r="BY1276" s="14"/>
      <c r="BZ1276" s="14"/>
      <c r="CA1276" s="14"/>
      <c r="CB1276" s="14"/>
    </row>
    <row r="1277" spans="1:80" ht="20.100000000000001" customHeight="1" x14ac:dyDescent="0.25">
      <c r="A1277" s="23">
        <v>15468</v>
      </c>
      <c r="B1277" s="24" t="s">
        <v>981</v>
      </c>
      <c r="C1277" s="24" t="s">
        <v>982</v>
      </c>
      <c r="D1277" s="24"/>
      <c r="E1277" s="66" t="s">
        <v>120</v>
      </c>
      <c r="F1277" s="66" t="s">
        <v>121</v>
      </c>
      <c r="G1277" s="64">
        <v>30</v>
      </c>
      <c r="H1277" s="64">
        <v>6</v>
      </c>
      <c r="I1277" s="66" t="s">
        <v>176</v>
      </c>
      <c r="J1277" s="72">
        <v>0.08</v>
      </c>
      <c r="K1277" s="24" t="s">
        <v>940</v>
      </c>
      <c r="L1277" s="24" t="s">
        <v>161</v>
      </c>
      <c r="M1277" s="24"/>
      <c r="N1277" s="24" t="s">
        <v>125</v>
      </c>
      <c r="O1277" s="24" t="str">
        <f t="shared" si="96"/>
        <v>PATATE DOUCE Terra bianca® BPPER 16</v>
      </c>
      <c r="P1277" s="54">
        <v>1277</v>
      </c>
      <c r="Q1277" s="54">
        <v>6</v>
      </c>
      <c r="R1277" s="20">
        <f t="shared" si="97"/>
        <v>0</v>
      </c>
      <c r="S1277" s="20">
        <f t="shared" si="98"/>
        <v>0</v>
      </c>
      <c r="T1277" s="20">
        <f t="shared" si="99"/>
        <v>0</v>
      </c>
      <c r="U1277" s="241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304"/>
      <c r="AG1277" s="304"/>
      <c r="AH1277" s="44"/>
      <c r="AI1277" s="44"/>
      <c r="AJ1277" s="304"/>
      <c r="AK1277" s="30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14"/>
      <c r="BV1277" s="14"/>
      <c r="BW1277" s="14"/>
      <c r="BX1277" s="14"/>
      <c r="BY1277" s="14"/>
      <c r="BZ1277" s="14"/>
      <c r="CA1277" s="14"/>
      <c r="CB1277" s="14"/>
    </row>
    <row r="1278" spans="1:80" ht="20.100000000000001" customHeight="1" x14ac:dyDescent="0.25">
      <c r="A1278" s="125">
        <v>15470</v>
      </c>
      <c r="B1278" s="126" t="s">
        <v>981</v>
      </c>
      <c r="C1278" s="126" t="s">
        <v>983</v>
      </c>
      <c r="D1278" s="126"/>
      <c r="E1278" s="127" t="s">
        <v>120</v>
      </c>
      <c r="F1278" s="127" t="s">
        <v>121</v>
      </c>
      <c r="G1278" s="128">
        <v>30</v>
      </c>
      <c r="H1278" s="128">
        <v>6</v>
      </c>
      <c r="I1278" s="127" t="s">
        <v>176</v>
      </c>
      <c r="J1278" s="129">
        <v>0.08</v>
      </c>
      <c r="K1278" s="126" t="s">
        <v>940</v>
      </c>
      <c r="L1278" s="126" t="s">
        <v>161</v>
      </c>
      <c r="M1278" s="126"/>
      <c r="N1278" s="126" t="s">
        <v>125</v>
      </c>
      <c r="O1278" s="126" t="str">
        <f t="shared" si="96"/>
        <v>PATATE DOUCE Terra occitana® BPPER06</v>
      </c>
      <c r="P1278" s="130">
        <v>1278</v>
      </c>
      <c r="Q1278" s="130">
        <v>6</v>
      </c>
      <c r="R1278" s="20">
        <f t="shared" si="97"/>
        <v>0</v>
      </c>
      <c r="S1278" s="20">
        <f t="shared" si="98"/>
        <v>0</v>
      </c>
      <c r="T1278" s="20">
        <f t="shared" si="99"/>
        <v>0</v>
      </c>
      <c r="U1278" s="242"/>
      <c r="V1278" s="158"/>
      <c r="W1278" s="158"/>
      <c r="X1278" s="158"/>
      <c r="Y1278" s="158"/>
      <c r="Z1278" s="158"/>
      <c r="AA1278" s="158"/>
      <c r="AB1278" s="158"/>
      <c r="AC1278" s="158"/>
      <c r="AD1278" s="158"/>
      <c r="AE1278" s="158"/>
      <c r="AF1278" s="304"/>
      <c r="AG1278" s="304"/>
      <c r="AH1278" s="158"/>
      <c r="AI1278" s="158"/>
      <c r="AJ1278" s="304"/>
      <c r="AK1278" s="304"/>
      <c r="AL1278" s="158"/>
      <c r="AM1278" s="158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4"/>
      <c r="BV1278" s="14"/>
      <c r="BW1278" s="14"/>
      <c r="BX1278" s="14"/>
      <c r="BY1278" s="14"/>
      <c r="BZ1278" s="14"/>
      <c r="CA1278" s="14"/>
      <c r="CB1278" s="14"/>
    </row>
    <row r="1279" spans="1:80" ht="20.100000000000001" customHeight="1" x14ac:dyDescent="0.25">
      <c r="A1279" s="23">
        <v>15472</v>
      </c>
      <c r="B1279" s="24" t="s">
        <v>981</v>
      </c>
      <c r="C1279" s="24" t="s">
        <v>984</v>
      </c>
      <c r="D1279" s="24"/>
      <c r="E1279" s="66" t="s">
        <v>120</v>
      </c>
      <c r="F1279" s="66" t="s">
        <v>121</v>
      </c>
      <c r="G1279" s="64">
        <v>30</v>
      </c>
      <c r="H1279" s="64">
        <v>6</v>
      </c>
      <c r="I1279" s="66" t="s">
        <v>176</v>
      </c>
      <c r="J1279" s="72">
        <v>0.08</v>
      </c>
      <c r="K1279" s="24" t="s">
        <v>940</v>
      </c>
      <c r="L1279" s="24" t="s">
        <v>161</v>
      </c>
      <c r="M1279" s="24"/>
      <c r="N1279" s="24" t="s">
        <v>125</v>
      </c>
      <c r="O1279" s="24" t="str">
        <f t="shared" si="96"/>
        <v>PATATE DOUCE Terra violetta® BPPER19</v>
      </c>
      <c r="P1279" s="54">
        <v>1279</v>
      </c>
      <c r="Q1279" s="54">
        <v>6</v>
      </c>
      <c r="R1279" s="20">
        <f t="shared" si="97"/>
        <v>0</v>
      </c>
      <c r="S1279" s="20">
        <f t="shared" si="98"/>
        <v>0</v>
      </c>
      <c r="T1279" s="20">
        <f t="shared" si="99"/>
        <v>0</v>
      </c>
      <c r="U1279" s="241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304"/>
      <c r="AG1279" s="304"/>
      <c r="AH1279" s="44"/>
      <c r="AI1279" s="44"/>
      <c r="AJ1279" s="304"/>
      <c r="AK1279" s="30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14"/>
      <c r="BV1279" s="14"/>
      <c r="BW1279" s="14"/>
      <c r="BX1279" s="14"/>
      <c r="BY1279" s="14"/>
      <c r="BZ1279" s="14"/>
      <c r="CA1279" s="14"/>
      <c r="CB1279" s="14"/>
    </row>
    <row r="1280" spans="1:80" ht="20.100000000000001" customHeight="1" x14ac:dyDescent="0.25">
      <c r="A1280" s="125">
        <v>12803</v>
      </c>
      <c r="B1280" s="126" t="s">
        <v>981</v>
      </c>
      <c r="C1280" s="126" t="s">
        <v>985</v>
      </c>
      <c r="D1280" s="126"/>
      <c r="E1280" s="127" t="s">
        <v>120</v>
      </c>
      <c r="F1280" s="127" t="s">
        <v>121</v>
      </c>
      <c r="G1280" s="128">
        <v>30</v>
      </c>
      <c r="H1280" s="128">
        <v>6</v>
      </c>
      <c r="I1280" s="127" t="s">
        <v>176</v>
      </c>
      <c r="J1280" s="129"/>
      <c r="K1280" s="126" t="s">
        <v>940</v>
      </c>
      <c r="L1280" s="126" t="s">
        <v>161</v>
      </c>
      <c r="M1280" s="126"/>
      <c r="N1280" s="126" t="s">
        <v>125</v>
      </c>
      <c r="O1280" s="126" t="str">
        <f t="shared" si="96"/>
        <v>PATATE DOUCE Beauregard</v>
      </c>
      <c r="P1280" s="130">
        <v>1280</v>
      </c>
      <c r="Q1280" s="130">
        <v>6</v>
      </c>
      <c r="R1280" s="20">
        <f t="shared" si="97"/>
        <v>0</v>
      </c>
      <c r="S1280" s="20">
        <f t="shared" si="98"/>
        <v>0</v>
      </c>
      <c r="T1280" s="20">
        <f t="shared" si="99"/>
        <v>0</v>
      </c>
      <c r="U1280" s="242"/>
      <c r="V1280" s="158"/>
      <c r="W1280" s="158"/>
      <c r="X1280" s="158"/>
      <c r="Y1280" s="158"/>
      <c r="Z1280" s="158"/>
      <c r="AA1280" s="158"/>
      <c r="AB1280" s="158"/>
      <c r="AC1280" s="158"/>
      <c r="AD1280" s="158"/>
      <c r="AE1280" s="158"/>
      <c r="AF1280" s="304"/>
      <c r="AG1280" s="304"/>
      <c r="AH1280" s="158"/>
      <c r="AI1280" s="158"/>
      <c r="AJ1280" s="304"/>
      <c r="AK1280" s="304"/>
      <c r="AL1280" s="158"/>
      <c r="AM1280" s="158"/>
      <c r="AN1280" s="158"/>
      <c r="AO1280" s="158"/>
      <c r="AP1280" s="158"/>
      <c r="AQ1280" s="158"/>
      <c r="AR1280" s="158"/>
      <c r="AS1280" s="158"/>
      <c r="AT1280" s="158"/>
      <c r="AU1280" s="158"/>
      <c r="AV1280" s="158"/>
      <c r="AW1280" s="158"/>
      <c r="AX1280" s="158"/>
      <c r="AY1280" s="158"/>
      <c r="AZ1280" s="158"/>
      <c r="BA1280" s="158"/>
      <c r="BB1280" s="158"/>
      <c r="BC1280" s="158"/>
      <c r="BD1280" s="158"/>
      <c r="BE1280" s="158"/>
      <c r="BF1280" s="158"/>
      <c r="BG1280" s="158"/>
      <c r="BH1280" s="158"/>
      <c r="BI1280" s="158"/>
      <c r="BJ1280" s="158"/>
      <c r="BK1280" s="158"/>
      <c r="BL1280" s="158"/>
      <c r="BM1280" s="158"/>
      <c r="BN1280" s="158"/>
      <c r="BO1280" s="158"/>
      <c r="BP1280" s="158"/>
      <c r="BQ1280" s="158"/>
      <c r="BR1280" s="158"/>
      <c r="BS1280" s="158"/>
      <c r="BT1280" s="158"/>
      <c r="BU1280" s="14"/>
      <c r="BV1280" s="14"/>
      <c r="BW1280" s="14"/>
      <c r="BX1280" s="14"/>
      <c r="BY1280" s="14"/>
      <c r="BZ1280" s="14"/>
      <c r="CA1280" s="14"/>
      <c r="CB1280" s="14"/>
    </row>
    <row r="1281" spans="1:80" ht="20.100000000000001" customHeight="1" x14ac:dyDescent="0.25">
      <c r="A1281" s="21">
        <v>22653</v>
      </c>
      <c r="B1281" s="27" t="s">
        <v>1452</v>
      </c>
      <c r="C1281" s="220" t="s">
        <v>2262</v>
      </c>
      <c r="D1281" s="22"/>
      <c r="E1281" s="65" t="s">
        <v>205</v>
      </c>
      <c r="F1281" s="65" t="s">
        <v>128</v>
      </c>
      <c r="G1281" s="65">
        <v>10</v>
      </c>
      <c r="H1281" s="63" t="s">
        <v>205</v>
      </c>
      <c r="I1281" s="65" t="s">
        <v>205</v>
      </c>
      <c r="J1281" s="71" t="s">
        <v>205</v>
      </c>
      <c r="K1281" s="22" t="s">
        <v>155</v>
      </c>
      <c r="L1281" s="22" t="s">
        <v>122</v>
      </c>
      <c r="M1281" s="22"/>
      <c r="N1281" s="22" t="s">
        <v>205</v>
      </c>
      <c r="O1281" s="22" t="str">
        <f t="shared" si="96"/>
        <v xml:space="preserve">DÉPLIANT PATATE DOUCE       </v>
      </c>
      <c r="P1281" s="53">
        <v>1281</v>
      </c>
      <c r="Q1281" s="53" t="s">
        <v>205</v>
      </c>
      <c r="R1281" s="20">
        <f t="shared" si="97"/>
        <v>0</v>
      </c>
      <c r="S1281" s="20">
        <f t="shared" si="98"/>
        <v>0</v>
      </c>
      <c r="T1281" s="20">
        <f t="shared" si="99"/>
        <v>0</v>
      </c>
      <c r="U1281" s="243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  <c r="BS1281" s="42"/>
      <c r="BT1281" s="42"/>
      <c r="BU1281" s="14"/>
      <c r="BV1281" s="14"/>
      <c r="BW1281" s="14"/>
      <c r="BX1281" s="14"/>
      <c r="BY1281" s="14"/>
      <c r="BZ1281" s="14"/>
      <c r="CA1281" s="14"/>
      <c r="CB1281" s="14"/>
    </row>
    <row r="1282" spans="1:80" ht="20.100000000000001" customHeight="1" x14ac:dyDescent="0.25">
      <c r="A1282" s="21">
        <v>23038</v>
      </c>
      <c r="B1282" s="27" t="s">
        <v>986</v>
      </c>
      <c r="C1282" s="220" t="s">
        <v>1610</v>
      </c>
      <c r="D1282" s="22"/>
      <c r="E1282" s="65" t="s">
        <v>205</v>
      </c>
      <c r="F1282" s="65" t="s">
        <v>128</v>
      </c>
      <c r="G1282" s="65">
        <v>1</v>
      </c>
      <c r="H1282" s="63" t="s">
        <v>205</v>
      </c>
      <c r="I1282" s="65" t="s">
        <v>205</v>
      </c>
      <c r="J1282" s="71" t="s">
        <v>205</v>
      </c>
      <c r="K1282" s="22" t="s">
        <v>154</v>
      </c>
      <c r="L1282" s="22" t="s">
        <v>122</v>
      </c>
      <c r="M1282" s="22"/>
      <c r="N1282" s="22" t="s">
        <v>205</v>
      </c>
      <c r="O1282" s="22" t="str">
        <f t="shared" si="96"/>
        <v>AFFICHE PATATE DOUCE ACHETÉ</v>
      </c>
      <c r="P1282" s="53">
        <v>1282</v>
      </c>
      <c r="Q1282" s="53" t="s">
        <v>205</v>
      </c>
      <c r="R1282" s="20">
        <f t="shared" si="97"/>
        <v>0</v>
      </c>
      <c r="S1282" s="20">
        <f t="shared" si="98"/>
        <v>0</v>
      </c>
      <c r="T1282" s="20">
        <f t="shared" si="99"/>
        <v>0</v>
      </c>
      <c r="U1282" s="243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14"/>
      <c r="BV1282" s="14"/>
      <c r="BW1282" s="14"/>
      <c r="BX1282" s="14"/>
      <c r="BY1282" s="14"/>
      <c r="BZ1282" s="14"/>
      <c r="CA1282" s="14"/>
      <c r="CB1282" s="14"/>
    </row>
    <row r="1283" spans="1:80" ht="20.100000000000001" customHeight="1" x14ac:dyDescent="0.25">
      <c r="A1283" s="23">
        <v>26138</v>
      </c>
      <c r="B1283" s="24" t="s">
        <v>682</v>
      </c>
      <c r="C1283" s="24" t="s">
        <v>233</v>
      </c>
      <c r="D1283" s="24" t="s">
        <v>2275</v>
      </c>
      <c r="E1283" s="66" t="s">
        <v>120</v>
      </c>
      <c r="F1283" s="66" t="s">
        <v>2263</v>
      </c>
      <c r="G1283" s="64">
        <v>1</v>
      </c>
      <c r="H1283" s="64">
        <v>6</v>
      </c>
      <c r="I1283" s="66" t="s">
        <v>176</v>
      </c>
      <c r="J1283" s="72">
        <v>7.4999999999999997E-2</v>
      </c>
      <c r="K1283" s="24" t="s">
        <v>988</v>
      </c>
      <c r="L1283" s="24" t="s">
        <v>161</v>
      </c>
      <c r="M1283" s="24"/>
      <c r="N1283" s="54" t="str" cm="1">
        <f t="array" ref="N1283">_xlfn.IFS(F1283="M 2 cm X120","M1",F1283="M 2 cm X240", "M2", F1283="M 3 cm X60","M3",F1283="M 6,5","M6",F1283="P 0,5L","P0,5",F1283="P 1L","P1L")</f>
        <v>M3</v>
      </c>
      <c r="O1283" s="24" t="str">
        <f t="shared" si="96"/>
        <v>PETUNIA TUMBELINA Variés</v>
      </c>
      <c r="P1283" s="54">
        <v>1283</v>
      </c>
      <c r="Q1283" s="54">
        <v>6</v>
      </c>
      <c r="R1283" s="20">
        <f t="shared" si="97"/>
        <v>0</v>
      </c>
      <c r="S1283" s="20">
        <f t="shared" si="98"/>
        <v>0</v>
      </c>
      <c r="T1283" s="20">
        <f t="shared" si="99"/>
        <v>0</v>
      </c>
      <c r="U1283" s="304"/>
      <c r="V1283" s="304"/>
      <c r="W1283" s="304"/>
      <c r="X1283" s="304"/>
      <c r="Y1283" s="304"/>
      <c r="Z1283" s="304"/>
      <c r="AA1283" s="304"/>
      <c r="AB1283" s="304"/>
      <c r="AC1283" s="304"/>
      <c r="AD1283" s="304"/>
      <c r="AE1283" s="304"/>
      <c r="AF1283" s="304"/>
      <c r="AG1283" s="304"/>
      <c r="AH1283" s="304"/>
      <c r="AI1283" s="304"/>
      <c r="AJ1283" s="304"/>
      <c r="AK1283" s="304"/>
      <c r="AL1283" s="304"/>
      <c r="AM1283" s="304"/>
      <c r="AN1283" s="304"/>
      <c r="AO1283" s="30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304"/>
      <c r="BA1283" s="304"/>
      <c r="BB1283" s="304"/>
      <c r="BC1283" s="304"/>
      <c r="BD1283" s="304"/>
      <c r="BE1283" s="304"/>
      <c r="BF1283" s="304"/>
      <c r="BG1283" s="304"/>
      <c r="BH1283" s="304"/>
      <c r="BI1283" s="304"/>
      <c r="BJ1283" s="304"/>
      <c r="BK1283" s="304"/>
      <c r="BL1283" s="304"/>
      <c r="BM1283" s="304"/>
      <c r="BN1283" s="304"/>
      <c r="BO1283" s="304"/>
      <c r="BP1283" s="304"/>
      <c r="BQ1283" s="304"/>
      <c r="BR1283" s="304"/>
      <c r="BS1283" s="304"/>
      <c r="BT1283" s="304"/>
      <c r="BU1283" s="14"/>
      <c r="BV1283" s="14"/>
      <c r="BW1283" s="14"/>
      <c r="BX1283" s="14"/>
      <c r="BY1283" s="14"/>
      <c r="BZ1283" s="14"/>
      <c r="CA1283" s="14"/>
      <c r="CB1283" s="14"/>
    </row>
    <row r="1284" spans="1:80" ht="20.100000000000001" customHeight="1" x14ac:dyDescent="0.25">
      <c r="A1284" s="125"/>
      <c r="B1284" s="126" t="s">
        <v>987</v>
      </c>
      <c r="C1284" s="126"/>
      <c r="D1284" s="126"/>
      <c r="E1284" s="127"/>
      <c r="F1284" s="127" t="s">
        <v>2263</v>
      </c>
      <c r="G1284" s="128">
        <v>1</v>
      </c>
      <c r="H1284" s="128"/>
      <c r="I1284" s="127"/>
      <c r="J1284" s="129"/>
      <c r="K1284" s="126" t="s">
        <v>988</v>
      </c>
      <c r="L1284" s="126"/>
      <c r="M1284" s="126"/>
      <c r="N1284" s="126" t="str" cm="1">
        <f t="array" ref="N1284">_xlfn.IFS(F1284="M 2 cm X120","M1",F1284="M 2 cm X240", "M2", F1284="M 3 cm X60","M3",F1284="M 6,5","M6",F1284="P 0,5L","P0,5",F1284="P 1L","P1L")</f>
        <v>M3</v>
      </c>
      <c r="O1284" s="126" t="str">
        <f t="shared" si="96"/>
        <v xml:space="preserve">Ajout </v>
      </c>
      <c r="P1284" s="130">
        <v>1284</v>
      </c>
      <c r="Q1284" s="130"/>
      <c r="R1284" s="20">
        <f t="shared" si="97"/>
        <v>0</v>
      </c>
      <c r="S1284" s="20">
        <f t="shared" si="98"/>
        <v>0</v>
      </c>
      <c r="T1284" s="20">
        <f t="shared" si="99"/>
        <v>0</v>
      </c>
      <c r="U1284" s="158"/>
      <c r="V1284" s="158"/>
      <c r="W1284" s="158"/>
      <c r="X1284" s="158"/>
      <c r="Y1284" s="158"/>
      <c r="Z1284" s="158"/>
      <c r="AA1284" s="158"/>
      <c r="AB1284" s="158"/>
      <c r="AC1284" s="158"/>
      <c r="AD1284" s="158"/>
      <c r="AE1284" s="158"/>
      <c r="AF1284" s="158"/>
      <c r="AG1284" s="158"/>
      <c r="AH1284" s="158"/>
      <c r="AI1284" s="158"/>
      <c r="AJ1284" s="158"/>
      <c r="AK1284" s="158"/>
      <c r="AL1284" s="158"/>
      <c r="AM1284" s="158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4"/>
      <c r="BV1284" s="14"/>
      <c r="BW1284" s="14"/>
      <c r="BX1284" s="14"/>
      <c r="BY1284" s="14"/>
      <c r="BZ1284" s="14"/>
      <c r="CA1284" s="14"/>
      <c r="CB1284" s="14"/>
    </row>
    <row r="1285" spans="1:80" ht="20.100000000000001" customHeight="1" x14ac:dyDescent="0.25">
      <c r="A1285" s="23"/>
      <c r="B1285" s="24" t="s">
        <v>987</v>
      </c>
      <c r="C1285" s="24"/>
      <c r="D1285" s="24"/>
      <c r="E1285" s="66"/>
      <c r="F1285" s="66" t="s">
        <v>2263</v>
      </c>
      <c r="G1285" s="64">
        <v>1</v>
      </c>
      <c r="H1285" s="64"/>
      <c r="I1285" s="66"/>
      <c r="J1285" s="72"/>
      <c r="K1285" s="24" t="s">
        <v>988</v>
      </c>
      <c r="L1285" s="24"/>
      <c r="M1285" s="24"/>
      <c r="N1285" s="24" t="str" cm="1">
        <f t="array" ref="N1285">_xlfn.IFS(F1285="M 2 cm X120","M1",F1285="M 2 cm X240", "M2", F1285="M 3 cm X60","M3",F1285="M 6,5","M6",F1285="P 0,5L","P0,5",F1285="P 1L","P1L")</f>
        <v>M3</v>
      </c>
      <c r="O1285" s="24" t="str">
        <f t="shared" si="96"/>
        <v xml:space="preserve">Ajout </v>
      </c>
      <c r="P1285" s="54">
        <v>1285</v>
      </c>
      <c r="Q1285" s="54"/>
      <c r="R1285" s="20">
        <f t="shared" si="97"/>
        <v>0</v>
      </c>
      <c r="S1285" s="20">
        <f t="shared" si="98"/>
        <v>0</v>
      </c>
      <c r="T1285" s="20">
        <f t="shared" si="99"/>
        <v>0</v>
      </c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14"/>
      <c r="BV1285" s="14"/>
      <c r="BW1285" s="14"/>
      <c r="BX1285" s="14"/>
      <c r="BY1285" s="14"/>
      <c r="BZ1285" s="14"/>
      <c r="CA1285" s="14"/>
      <c r="CB1285" s="14"/>
    </row>
    <row r="1286" spans="1:80" ht="20.100000000000001" customHeight="1" x14ac:dyDescent="0.25">
      <c r="A1286" s="125"/>
      <c r="B1286" s="126" t="s">
        <v>987</v>
      </c>
      <c r="C1286" s="126"/>
      <c r="D1286" s="126"/>
      <c r="E1286" s="127"/>
      <c r="F1286" s="127" t="s">
        <v>2263</v>
      </c>
      <c r="G1286" s="128">
        <v>1</v>
      </c>
      <c r="H1286" s="128"/>
      <c r="I1286" s="127"/>
      <c r="J1286" s="129"/>
      <c r="K1286" s="126" t="s">
        <v>988</v>
      </c>
      <c r="L1286" s="126"/>
      <c r="M1286" s="126"/>
      <c r="N1286" s="126" t="str" cm="1">
        <f t="array" ref="N1286">_xlfn.IFS(F1286="M 2 cm X120","M1",F1286="M 2 cm X240", "M2", F1286="M 3 cm X60","M3",F1286="M 6,5","M6",F1286="P 0,5L","P0,5",F1286="P 1L","P1L")</f>
        <v>M3</v>
      </c>
      <c r="O1286" s="126" t="str">
        <f t="shared" si="96"/>
        <v xml:space="preserve">Ajout </v>
      </c>
      <c r="P1286" s="130">
        <v>1286</v>
      </c>
      <c r="Q1286" s="130"/>
      <c r="R1286" s="20">
        <f t="shared" si="97"/>
        <v>0</v>
      </c>
      <c r="S1286" s="20">
        <f t="shared" si="98"/>
        <v>0</v>
      </c>
      <c r="T1286" s="20">
        <f t="shared" si="99"/>
        <v>0</v>
      </c>
      <c r="U1286" s="158"/>
      <c r="V1286" s="158"/>
      <c r="W1286" s="158"/>
      <c r="X1286" s="158"/>
      <c r="Y1286" s="158"/>
      <c r="Z1286" s="158"/>
      <c r="AA1286" s="158"/>
      <c r="AB1286" s="158"/>
      <c r="AC1286" s="158"/>
      <c r="AD1286" s="158"/>
      <c r="AE1286" s="158"/>
      <c r="AF1286" s="158"/>
      <c r="AG1286" s="158"/>
      <c r="AH1286" s="158"/>
      <c r="AI1286" s="158"/>
      <c r="AJ1286" s="158"/>
      <c r="AK1286" s="158"/>
      <c r="AL1286" s="158"/>
      <c r="AM1286" s="158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4"/>
      <c r="BV1286" s="14"/>
      <c r="BW1286" s="14"/>
      <c r="BX1286" s="14"/>
      <c r="BY1286" s="14"/>
      <c r="BZ1286" s="14"/>
      <c r="CA1286" s="14"/>
      <c r="CB1286" s="14"/>
    </row>
    <row r="1287" spans="1:80" ht="20.100000000000001" customHeight="1" x14ac:dyDescent="0.25">
      <c r="A1287" s="23"/>
      <c r="B1287" s="24" t="s">
        <v>987</v>
      </c>
      <c r="C1287" s="24"/>
      <c r="D1287" s="24"/>
      <c r="E1287" s="66"/>
      <c r="F1287" s="66" t="s">
        <v>2263</v>
      </c>
      <c r="G1287" s="64">
        <v>1</v>
      </c>
      <c r="H1287" s="64"/>
      <c r="I1287" s="66"/>
      <c r="J1287" s="72"/>
      <c r="K1287" s="24" t="s">
        <v>988</v>
      </c>
      <c r="L1287" s="24"/>
      <c r="M1287" s="24"/>
      <c r="N1287" s="24" t="str" cm="1">
        <f t="array" ref="N1287">_xlfn.IFS(F1287="M 2 cm X120","M1",F1287="M 2 cm X240", "M2", F1287="M 3 cm X60","M3",F1287="M 6,5","M6",F1287="P 0,5L","P0,5",F1287="P 1L","P1L")</f>
        <v>M3</v>
      </c>
      <c r="O1287" s="24" t="str">
        <f t="shared" si="96"/>
        <v xml:space="preserve">Ajout </v>
      </c>
      <c r="P1287" s="54">
        <v>1287</v>
      </c>
      <c r="Q1287" s="54"/>
      <c r="R1287" s="20">
        <f t="shared" si="97"/>
        <v>0</v>
      </c>
      <c r="S1287" s="20">
        <f t="shared" si="98"/>
        <v>0</v>
      </c>
      <c r="T1287" s="20">
        <f t="shared" si="99"/>
        <v>0</v>
      </c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14"/>
      <c r="BV1287" s="14"/>
      <c r="BW1287" s="14"/>
      <c r="BX1287" s="14"/>
      <c r="BY1287" s="14"/>
      <c r="BZ1287" s="14"/>
      <c r="CA1287" s="14"/>
      <c r="CB1287" s="14"/>
    </row>
    <row r="1288" spans="1:80" ht="20.100000000000001" customHeight="1" x14ac:dyDescent="0.25">
      <c r="A1288" s="125"/>
      <c r="B1288" s="126" t="s">
        <v>987</v>
      </c>
      <c r="C1288" s="126"/>
      <c r="D1288" s="126"/>
      <c r="E1288" s="127"/>
      <c r="F1288" s="127" t="s">
        <v>2263</v>
      </c>
      <c r="G1288" s="128">
        <v>1</v>
      </c>
      <c r="H1288" s="128"/>
      <c r="I1288" s="127"/>
      <c r="J1288" s="129"/>
      <c r="K1288" s="126" t="s">
        <v>988</v>
      </c>
      <c r="L1288" s="126"/>
      <c r="M1288" s="126"/>
      <c r="N1288" s="126" t="str" cm="1">
        <f t="array" ref="N1288">_xlfn.IFS(F1288="M 2 cm X120","M1",F1288="M 2 cm X240", "M2", F1288="M 3 cm X60","M3",F1288="M 6,5","M6",F1288="P 0,5L","P0,5",F1288="P 1L","P1L")</f>
        <v>M3</v>
      </c>
      <c r="O1288" s="126" t="str">
        <f t="shared" si="96"/>
        <v xml:space="preserve">Ajout </v>
      </c>
      <c r="P1288" s="130">
        <v>1288</v>
      </c>
      <c r="Q1288" s="130"/>
      <c r="R1288" s="20">
        <f t="shared" si="97"/>
        <v>0</v>
      </c>
      <c r="S1288" s="20">
        <f t="shared" si="98"/>
        <v>0</v>
      </c>
      <c r="T1288" s="20">
        <f t="shared" si="99"/>
        <v>0</v>
      </c>
      <c r="U1288" s="158"/>
      <c r="V1288" s="158"/>
      <c r="W1288" s="158"/>
      <c r="X1288" s="158"/>
      <c r="Y1288" s="158"/>
      <c r="Z1288" s="158"/>
      <c r="AA1288" s="158"/>
      <c r="AB1288" s="158"/>
      <c r="AC1288" s="158"/>
      <c r="AD1288" s="158"/>
      <c r="AE1288" s="158"/>
      <c r="AF1288" s="158"/>
      <c r="AG1288" s="158"/>
      <c r="AH1288" s="158"/>
      <c r="AI1288" s="158"/>
      <c r="AJ1288" s="158"/>
      <c r="AK1288" s="158"/>
      <c r="AL1288" s="158"/>
      <c r="AM1288" s="158"/>
      <c r="AN1288" s="158"/>
      <c r="AO1288" s="158"/>
      <c r="AP1288" s="158"/>
      <c r="AQ1288" s="158"/>
      <c r="AR1288" s="158"/>
      <c r="AS1288" s="158"/>
      <c r="AT1288" s="158"/>
      <c r="AU1288" s="158"/>
      <c r="AV1288" s="158"/>
      <c r="AW1288" s="158"/>
      <c r="AX1288" s="158"/>
      <c r="AY1288" s="158"/>
      <c r="AZ1288" s="158"/>
      <c r="BA1288" s="158"/>
      <c r="BB1288" s="158"/>
      <c r="BC1288" s="158"/>
      <c r="BD1288" s="158"/>
      <c r="BE1288" s="158"/>
      <c r="BF1288" s="158"/>
      <c r="BG1288" s="158"/>
      <c r="BH1288" s="158"/>
      <c r="BI1288" s="158"/>
      <c r="BJ1288" s="158"/>
      <c r="BK1288" s="158"/>
      <c r="BL1288" s="158"/>
      <c r="BM1288" s="158"/>
      <c r="BN1288" s="158"/>
      <c r="BO1288" s="158"/>
      <c r="BP1288" s="158"/>
      <c r="BQ1288" s="158"/>
      <c r="BR1288" s="158"/>
      <c r="BS1288" s="158"/>
      <c r="BT1288" s="158"/>
      <c r="BU1288" s="14"/>
      <c r="BV1288" s="14"/>
      <c r="BW1288" s="14"/>
      <c r="BX1288" s="14"/>
      <c r="BY1288" s="14"/>
      <c r="BZ1288" s="14"/>
      <c r="CA1288" s="14"/>
      <c r="CB1288" s="14"/>
    </row>
    <row r="1289" spans="1:80" ht="20.100000000000001" customHeight="1" x14ac:dyDescent="0.25">
      <c r="A1289" s="23"/>
      <c r="B1289" s="24" t="s">
        <v>987</v>
      </c>
      <c r="C1289" s="24"/>
      <c r="D1289" s="24"/>
      <c r="E1289" s="66"/>
      <c r="F1289" s="66" t="s">
        <v>2263</v>
      </c>
      <c r="G1289" s="64">
        <v>1</v>
      </c>
      <c r="H1289" s="64"/>
      <c r="I1289" s="66"/>
      <c r="J1289" s="72"/>
      <c r="K1289" s="24" t="s">
        <v>988</v>
      </c>
      <c r="L1289" s="24"/>
      <c r="M1289" s="24"/>
      <c r="N1289" s="24" t="str" cm="1">
        <f t="array" ref="N1289">_xlfn.IFS(F1289="M 2 cm X120","M1",F1289="M 2 cm X240", "M2", F1289="M 3 cm X60","M3",F1289="M 6,5","M6",F1289="P 0,5L","P0,5",F1289="P 1L","P1L")</f>
        <v>M3</v>
      </c>
      <c r="O1289" s="24" t="str">
        <f t="shared" si="96"/>
        <v xml:space="preserve">Ajout </v>
      </c>
      <c r="P1289" s="54">
        <v>1289</v>
      </c>
      <c r="Q1289" s="54"/>
      <c r="R1289" s="20">
        <f t="shared" si="97"/>
        <v>0</v>
      </c>
      <c r="S1289" s="20">
        <f t="shared" si="98"/>
        <v>0</v>
      </c>
      <c r="T1289" s="20">
        <f t="shared" si="99"/>
        <v>0</v>
      </c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14"/>
      <c r="BV1289" s="14"/>
      <c r="BW1289" s="14"/>
      <c r="BX1289" s="14"/>
      <c r="BY1289" s="14"/>
      <c r="BZ1289" s="14"/>
      <c r="CA1289" s="14"/>
      <c r="CB1289" s="14"/>
    </row>
    <row r="1290" spans="1:80" ht="20.100000000000001" customHeight="1" x14ac:dyDescent="0.25">
      <c r="A1290" s="125"/>
      <c r="B1290" s="126" t="s">
        <v>987</v>
      </c>
      <c r="C1290" s="126"/>
      <c r="D1290" s="126"/>
      <c r="E1290" s="127"/>
      <c r="F1290" s="127" t="s">
        <v>2263</v>
      </c>
      <c r="G1290" s="128">
        <v>1</v>
      </c>
      <c r="H1290" s="128"/>
      <c r="I1290" s="127"/>
      <c r="J1290" s="129"/>
      <c r="K1290" s="126" t="s">
        <v>988</v>
      </c>
      <c r="L1290" s="126"/>
      <c r="M1290" s="126"/>
      <c r="N1290" s="126" t="str" cm="1">
        <f t="array" ref="N1290">_xlfn.IFS(F1290="M 2 cm X120","M1",F1290="M 2 cm X240", "M2", F1290="M 3 cm X60","M3",F1290="M 6,5","M6",F1290="P 0,5L","P0,5",F1290="P 1L","P1L")</f>
        <v>M3</v>
      </c>
      <c r="O1290" s="126" t="str">
        <f t="shared" si="96"/>
        <v xml:space="preserve">Ajout </v>
      </c>
      <c r="P1290" s="130">
        <v>1290</v>
      </c>
      <c r="Q1290" s="130"/>
      <c r="R1290" s="20">
        <f t="shared" si="97"/>
        <v>0</v>
      </c>
      <c r="S1290" s="20">
        <f t="shared" si="98"/>
        <v>0</v>
      </c>
      <c r="T1290" s="20">
        <f t="shared" si="99"/>
        <v>0</v>
      </c>
      <c r="U1290" s="158"/>
      <c r="V1290" s="158"/>
      <c r="W1290" s="158"/>
      <c r="X1290" s="158"/>
      <c r="Y1290" s="158"/>
      <c r="Z1290" s="158"/>
      <c r="AA1290" s="158"/>
      <c r="AB1290" s="158"/>
      <c r="AC1290" s="158"/>
      <c r="AD1290" s="158"/>
      <c r="AE1290" s="158"/>
      <c r="AF1290" s="158"/>
      <c r="AG1290" s="158"/>
      <c r="AH1290" s="158"/>
      <c r="AI1290" s="158"/>
      <c r="AJ1290" s="158"/>
      <c r="AK1290" s="158"/>
      <c r="AL1290" s="158"/>
      <c r="AM1290" s="158"/>
      <c r="AN1290" s="158"/>
      <c r="AO1290" s="158"/>
      <c r="AP1290" s="158"/>
      <c r="AQ1290" s="158"/>
      <c r="AR1290" s="158"/>
      <c r="AS1290" s="158"/>
      <c r="AT1290" s="158"/>
      <c r="AU1290" s="158"/>
      <c r="AV1290" s="158"/>
      <c r="AW1290" s="158"/>
      <c r="AX1290" s="158"/>
      <c r="AY1290" s="158"/>
      <c r="AZ1290" s="158"/>
      <c r="BA1290" s="158"/>
      <c r="BB1290" s="158"/>
      <c r="BC1290" s="158"/>
      <c r="BD1290" s="158"/>
      <c r="BE1290" s="158"/>
      <c r="BF1290" s="158"/>
      <c r="BG1290" s="158"/>
      <c r="BH1290" s="158"/>
      <c r="BI1290" s="158"/>
      <c r="BJ1290" s="158"/>
      <c r="BK1290" s="158"/>
      <c r="BL1290" s="158"/>
      <c r="BM1290" s="158"/>
      <c r="BN1290" s="158"/>
      <c r="BO1290" s="158"/>
      <c r="BP1290" s="158"/>
      <c r="BQ1290" s="158"/>
      <c r="BR1290" s="158"/>
      <c r="BS1290" s="158"/>
      <c r="BT1290" s="158"/>
      <c r="BU1290" s="14"/>
      <c r="BV1290" s="14"/>
      <c r="BW1290" s="14"/>
      <c r="BX1290" s="14"/>
      <c r="BY1290" s="14"/>
      <c r="BZ1290" s="14"/>
      <c r="CA1290" s="14"/>
      <c r="CB1290" s="14"/>
    </row>
    <row r="1291" spans="1:80" ht="20.100000000000001" customHeight="1" x14ac:dyDescent="0.25">
      <c r="A1291" s="23"/>
      <c r="B1291" s="24" t="s">
        <v>987</v>
      </c>
      <c r="C1291" s="24"/>
      <c r="D1291" s="24"/>
      <c r="E1291" s="66"/>
      <c r="F1291" s="66" t="s">
        <v>2263</v>
      </c>
      <c r="G1291" s="64">
        <v>1</v>
      </c>
      <c r="H1291" s="64"/>
      <c r="I1291" s="66"/>
      <c r="J1291" s="72"/>
      <c r="K1291" s="24" t="s">
        <v>988</v>
      </c>
      <c r="L1291" s="24"/>
      <c r="M1291" s="24"/>
      <c r="N1291" s="24" t="str" cm="1">
        <f t="array" ref="N1291">_xlfn.IFS(F1291="M 2 cm X120","M1",F1291="M 2 cm X240", "M2", F1291="M 3 cm X60","M3",F1291="M 6,5","M6",F1291="P 0,5L","P0,5",F1291="P 1L","P1L")</f>
        <v>M3</v>
      </c>
      <c r="O1291" s="24" t="str">
        <f t="shared" si="96"/>
        <v xml:space="preserve">Ajout </v>
      </c>
      <c r="P1291" s="54">
        <v>1291</v>
      </c>
      <c r="Q1291" s="54"/>
      <c r="R1291" s="20">
        <f t="shared" si="97"/>
        <v>0</v>
      </c>
      <c r="S1291" s="20">
        <f t="shared" si="98"/>
        <v>0</v>
      </c>
      <c r="T1291" s="20">
        <f t="shared" si="99"/>
        <v>0</v>
      </c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14"/>
      <c r="BV1291" s="14"/>
      <c r="BW1291" s="14"/>
      <c r="BX1291" s="14"/>
      <c r="BY1291" s="14"/>
      <c r="BZ1291" s="14"/>
      <c r="CA1291" s="14"/>
      <c r="CB1291" s="14"/>
    </row>
    <row r="1292" spans="1:80" ht="20.100000000000001" customHeight="1" x14ac:dyDescent="0.25">
      <c r="A1292" s="125"/>
      <c r="B1292" s="126" t="s">
        <v>987</v>
      </c>
      <c r="C1292" s="126"/>
      <c r="D1292" s="126"/>
      <c r="E1292" s="127"/>
      <c r="F1292" s="127" t="s">
        <v>2263</v>
      </c>
      <c r="G1292" s="128">
        <v>1</v>
      </c>
      <c r="H1292" s="128"/>
      <c r="I1292" s="127"/>
      <c r="J1292" s="129"/>
      <c r="K1292" s="126" t="s">
        <v>988</v>
      </c>
      <c r="L1292" s="126"/>
      <c r="M1292" s="126"/>
      <c r="N1292" s="126" t="str" cm="1">
        <f t="array" ref="N1292">_xlfn.IFS(F1292="M 2 cm X120","M1",F1292="M 2 cm X240", "M2", F1292="M 3 cm X60","M3",F1292="M 6,5","M6",F1292="P 0,5L","P0,5",F1292="P 1L","P1L")</f>
        <v>M3</v>
      </c>
      <c r="O1292" s="126" t="str">
        <f t="shared" si="96"/>
        <v xml:space="preserve">Ajout </v>
      </c>
      <c r="P1292" s="130">
        <v>1292</v>
      </c>
      <c r="Q1292" s="130"/>
      <c r="R1292" s="20">
        <f t="shared" si="97"/>
        <v>0</v>
      </c>
      <c r="S1292" s="20">
        <f t="shared" si="98"/>
        <v>0</v>
      </c>
      <c r="T1292" s="20">
        <f t="shared" si="99"/>
        <v>0</v>
      </c>
      <c r="U1292" s="158"/>
      <c r="V1292" s="158"/>
      <c r="W1292" s="158"/>
      <c r="X1292" s="158"/>
      <c r="Y1292" s="158"/>
      <c r="Z1292" s="158"/>
      <c r="AA1292" s="158"/>
      <c r="AB1292" s="158"/>
      <c r="AC1292" s="158"/>
      <c r="AD1292" s="158"/>
      <c r="AE1292" s="158"/>
      <c r="AF1292" s="158"/>
      <c r="AG1292" s="158"/>
      <c r="AH1292" s="158"/>
      <c r="AI1292" s="158"/>
      <c r="AJ1292" s="158"/>
      <c r="AK1292" s="158"/>
      <c r="AL1292" s="158"/>
      <c r="AM1292" s="158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4"/>
      <c r="BV1292" s="14"/>
      <c r="BW1292" s="14"/>
      <c r="BX1292" s="14"/>
      <c r="BY1292" s="14"/>
      <c r="BZ1292" s="14"/>
      <c r="CA1292" s="14"/>
      <c r="CB1292" s="14"/>
    </row>
    <row r="1293" spans="1:80" ht="20.100000000000001" customHeight="1" x14ac:dyDescent="0.25">
      <c r="A1293" s="23"/>
      <c r="B1293" s="24" t="s">
        <v>987</v>
      </c>
      <c r="C1293" s="24"/>
      <c r="D1293" s="24"/>
      <c r="E1293" s="66"/>
      <c r="F1293" s="66" t="s">
        <v>2263</v>
      </c>
      <c r="G1293" s="64">
        <v>1</v>
      </c>
      <c r="H1293" s="64"/>
      <c r="I1293" s="66"/>
      <c r="J1293" s="72"/>
      <c r="K1293" s="24" t="s">
        <v>988</v>
      </c>
      <c r="L1293" s="24"/>
      <c r="M1293" s="24"/>
      <c r="N1293" s="24" t="str" cm="1">
        <f t="array" ref="N1293">_xlfn.IFS(F1293="M 2 cm X120","M1",F1293="M 2 cm X240", "M2", F1293="M 3 cm X60","M3",F1293="M 6,5","M6",F1293="P 0,5L","P0,5",F1293="P 1L","P1L")</f>
        <v>M3</v>
      </c>
      <c r="O1293" s="24" t="str">
        <f t="shared" ref="O1293:O1322" si="100">_xlfn.CONCAT(B1293," ", C1293)</f>
        <v xml:space="preserve">Ajout </v>
      </c>
      <c r="P1293" s="54">
        <v>1293</v>
      </c>
      <c r="Q1293" s="54"/>
      <c r="R1293" s="20">
        <f t="shared" si="97"/>
        <v>0</v>
      </c>
      <c r="S1293" s="20">
        <f t="shared" si="98"/>
        <v>0</v>
      </c>
      <c r="T1293" s="20">
        <f t="shared" si="99"/>
        <v>0</v>
      </c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14"/>
      <c r="BV1293" s="14"/>
      <c r="BW1293" s="14"/>
      <c r="BX1293" s="14"/>
      <c r="BY1293" s="14"/>
      <c r="BZ1293" s="14"/>
      <c r="CA1293" s="14"/>
      <c r="CB1293" s="14"/>
    </row>
    <row r="1294" spans="1:80" ht="20.100000000000001" customHeight="1" x14ac:dyDescent="0.25">
      <c r="A1294" s="125"/>
      <c r="B1294" s="126" t="s">
        <v>987</v>
      </c>
      <c r="C1294" s="126"/>
      <c r="D1294" s="126"/>
      <c r="E1294" s="127"/>
      <c r="F1294" s="127" t="s">
        <v>2263</v>
      </c>
      <c r="G1294" s="128">
        <v>1</v>
      </c>
      <c r="H1294" s="128"/>
      <c r="I1294" s="127"/>
      <c r="J1294" s="129"/>
      <c r="K1294" s="126" t="s">
        <v>988</v>
      </c>
      <c r="L1294" s="126"/>
      <c r="M1294" s="126"/>
      <c r="N1294" s="126" t="str" cm="1">
        <f t="array" ref="N1294">_xlfn.IFS(F1294="M 2 cm X120","M1",F1294="M 2 cm X240", "M2", F1294="M 3 cm X60","M3",F1294="M 6,5","M6",F1294="P 0,5L","P0,5",F1294="P 1L","P1L")</f>
        <v>M3</v>
      </c>
      <c r="O1294" s="126" t="str">
        <f t="shared" si="100"/>
        <v xml:space="preserve">Ajout </v>
      </c>
      <c r="P1294" s="130">
        <v>1294</v>
      </c>
      <c r="Q1294" s="130"/>
      <c r="R1294" s="20">
        <f t="shared" si="97"/>
        <v>0</v>
      </c>
      <c r="S1294" s="20">
        <f t="shared" si="98"/>
        <v>0</v>
      </c>
      <c r="T1294" s="20">
        <f t="shared" si="99"/>
        <v>0</v>
      </c>
      <c r="U1294" s="158"/>
      <c r="V1294" s="158"/>
      <c r="W1294" s="158"/>
      <c r="X1294" s="158"/>
      <c r="Y1294" s="158"/>
      <c r="Z1294" s="158"/>
      <c r="AA1294" s="158"/>
      <c r="AB1294" s="158"/>
      <c r="AC1294" s="158"/>
      <c r="AD1294" s="158"/>
      <c r="AE1294" s="158"/>
      <c r="AF1294" s="158"/>
      <c r="AG1294" s="158"/>
      <c r="AH1294" s="158"/>
      <c r="AI1294" s="158"/>
      <c r="AJ1294" s="158"/>
      <c r="AK1294" s="158"/>
      <c r="AL1294" s="158"/>
      <c r="AM1294" s="158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4"/>
      <c r="BV1294" s="14"/>
      <c r="BW1294" s="14"/>
      <c r="BX1294" s="14"/>
      <c r="BY1294" s="14"/>
      <c r="BZ1294" s="14"/>
      <c r="CA1294" s="14"/>
      <c r="CB1294" s="14"/>
    </row>
    <row r="1295" spans="1:80" ht="20.100000000000001" customHeight="1" x14ac:dyDescent="0.25">
      <c r="A1295" s="23"/>
      <c r="B1295" s="24" t="s">
        <v>987</v>
      </c>
      <c r="C1295" s="24"/>
      <c r="D1295" s="24"/>
      <c r="E1295" s="66"/>
      <c r="F1295" s="66" t="s">
        <v>2263</v>
      </c>
      <c r="G1295" s="64">
        <v>1</v>
      </c>
      <c r="H1295" s="64"/>
      <c r="I1295" s="66"/>
      <c r="J1295" s="72"/>
      <c r="K1295" s="24" t="s">
        <v>988</v>
      </c>
      <c r="L1295" s="24"/>
      <c r="M1295" s="24"/>
      <c r="N1295" s="24" t="str" cm="1">
        <f t="array" ref="N1295">_xlfn.IFS(F1295="M 2 cm X120","M1",F1295="M 2 cm X240", "M2", F1295="M 3 cm X60","M3",F1295="M 6,5","M6",F1295="P 0,5L","P0,5",F1295="P 1L","P1L")</f>
        <v>M3</v>
      </c>
      <c r="O1295" s="24" t="str">
        <f t="shared" si="100"/>
        <v xml:space="preserve">Ajout </v>
      </c>
      <c r="P1295" s="54">
        <v>1295</v>
      </c>
      <c r="Q1295" s="54"/>
      <c r="R1295" s="20">
        <f t="shared" si="97"/>
        <v>0</v>
      </c>
      <c r="S1295" s="20">
        <f t="shared" si="98"/>
        <v>0</v>
      </c>
      <c r="T1295" s="20">
        <f t="shared" si="99"/>
        <v>0</v>
      </c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14"/>
      <c r="BV1295" s="14"/>
      <c r="BW1295" s="14"/>
      <c r="BX1295" s="14"/>
      <c r="BY1295" s="14"/>
      <c r="BZ1295" s="14"/>
      <c r="CA1295" s="14"/>
      <c r="CB1295" s="14"/>
    </row>
    <row r="1296" spans="1:80" ht="20.100000000000001" customHeight="1" x14ac:dyDescent="0.25">
      <c r="A1296" s="125"/>
      <c r="B1296" s="126" t="s">
        <v>987</v>
      </c>
      <c r="C1296" s="126"/>
      <c r="D1296" s="126"/>
      <c r="E1296" s="127"/>
      <c r="F1296" s="127" t="s">
        <v>2263</v>
      </c>
      <c r="G1296" s="128">
        <v>1</v>
      </c>
      <c r="H1296" s="128"/>
      <c r="I1296" s="127"/>
      <c r="J1296" s="129"/>
      <c r="K1296" s="126" t="s">
        <v>988</v>
      </c>
      <c r="L1296" s="126"/>
      <c r="M1296" s="126"/>
      <c r="N1296" s="126" t="str" cm="1">
        <f t="array" ref="N1296">_xlfn.IFS(F1296="M 2 cm X120","M1",F1296="M 2 cm X240", "M2", F1296="M 3 cm X60","M3",F1296="M 6,5","M6",F1296="P 0,5L","P0,5",F1296="P 1L","P1L")</f>
        <v>M3</v>
      </c>
      <c r="O1296" s="126" t="str">
        <f t="shared" si="100"/>
        <v xml:space="preserve">Ajout </v>
      </c>
      <c r="P1296" s="130">
        <v>1296</v>
      </c>
      <c r="Q1296" s="130"/>
      <c r="R1296" s="20">
        <f t="shared" si="97"/>
        <v>0</v>
      </c>
      <c r="S1296" s="20">
        <f t="shared" si="98"/>
        <v>0</v>
      </c>
      <c r="T1296" s="20">
        <f t="shared" si="99"/>
        <v>0</v>
      </c>
      <c r="U1296" s="158"/>
      <c r="V1296" s="158"/>
      <c r="W1296" s="158"/>
      <c r="X1296" s="158"/>
      <c r="Y1296" s="158"/>
      <c r="Z1296" s="158"/>
      <c r="AA1296" s="158"/>
      <c r="AB1296" s="158"/>
      <c r="AC1296" s="158"/>
      <c r="AD1296" s="158"/>
      <c r="AE1296" s="158"/>
      <c r="AF1296" s="158"/>
      <c r="AG1296" s="158"/>
      <c r="AH1296" s="158"/>
      <c r="AI1296" s="158"/>
      <c r="AJ1296" s="158"/>
      <c r="AK1296" s="158"/>
      <c r="AL1296" s="158"/>
      <c r="AM1296" s="158"/>
      <c r="AN1296" s="158"/>
      <c r="AO1296" s="158"/>
      <c r="AP1296" s="158"/>
      <c r="AQ1296" s="158"/>
      <c r="AR1296" s="158"/>
      <c r="AS1296" s="158"/>
      <c r="AT1296" s="158"/>
      <c r="AU1296" s="158"/>
      <c r="AV1296" s="158"/>
      <c r="AW1296" s="158"/>
      <c r="AX1296" s="158"/>
      <c r="AY1296" s="158"/>
      <c r="AZ1296" s="158"/>
      <c r="BA1296" s="158"/>
      <c r="BB1296" s="158"/>
      <c r="BC1296" s="158"/>
      <c r="BD1296" s="158"/>
      <c r="BE1296" s="158"/>
      <c r="BF1296" s="158"/>
      <c r="BG1296" s="158"/>
      <c r="BH1296" s="158"/>
      <c r="BI1296" s="158"/>
      <c r="BJ1296" s="158"/>
      <c r="BK1296" s="158"/>
      <c r="BL1296" s="158"/>
      <c r="BM1296" s="158"/>
      <c r="BN1296" s="158"/>
      <c r="BO1296" s="158"/>
      <c r="BP1296" s="158"/>
      <c r="BQ1296" s="158"/>
      <c r="BR1296" s="158"/>
      <c r="BS1296" s="158"/>
      <c r="BT1296" s="158"/>
      <c r="BU1296" s="14"/>
      <c r="BV1296" s="14"/>
      <c r="BW1296" s="14"/>
      <c r="BX1296" s="14"/>
      <c r="BY1296" s="14"/>
      <c r="BZ1296" s="14"/>
      <c r="CA1296" s="14"/>
      <c r="CB1296" s="14"/>
    </row>
    <row r="1297" spans="1:80" ht="20.100000000000001" customHeight="1" x14ac:dyDescent="0.25">
      <c r="A1297" s="23"/>
      <c r="B1297" s="24" t="s">
        <v>987</v>
      </c>
      <c r="C1297" s="24"/>
      <c r="D1297" s="24"/>
      <c r="E1297" s="66"/>
      <c r="F1297" s="66" t="s">
        <v>2263</v>
      </c>
      <c r="G1297" s="64">
        <v>1</v>
      </c>
      <c r="H1297" s="64"/>
      <c r="I1297" s="66"/>
      <c r="J1297" s="72"/>
      <c r="K1297" s="24" t="s">
        <v>988</v>
      </c>
      <c r="L1297" s="24"/>
      <c r="M1297" s="24"/>
      <c r="N1297" s="24" t="str" cm="1">
        <f t="array" ref="N1297">_xlfn.IFS(F1297="M 2 cm X120","M1",F1297="M 2 cm X240", "M2", F1297="M 3 cm X60","M3",F1297="M 6,5","M6",F1297="P 0,5L","P0,5",F1297="P 1L","P1L")</f>
        <v>M3</v>
      </c>
      <c r="O1297" s="24" t="str">
        <f t="shared" si="100"/>
        <v xml:space="preserve">Ajout </v>
      </c>
      <c r="P1297" s="54">
        <v>1297</v>
      </c>
      <c r="Q1297" s="54"/>
      <c r="R1297" s="20">
        <f t="shared" si="97"/>
        <v>0</v>
      </c>
      <c r="S1297" s="20">
        <f t="shared" si="98"/>
        <v>0</v>
      </c>
      <c r="T1297" s="20">
        <f t="shared" si="99"/>
        <v>0</v>
      </c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14"/>
      <c r="BV1297" s="14"/>
      <c r="BW1297" s="14"/>
      <c r="BX1297" s="14"/>
      <c r="BY1297" s="14"/>
      <c r="BZ1297" s="14"/>
      <c r="CA1297" s="14"/>
      <c r="CB1297" s="14"/>
    </row>
    <row r="1298" spans="1:80" ht="20.100000000000001" customHeight="1" x14ac:dyDescent="0.25">
      <c r="A1298" s="125"/>
      <c r="B1298" s="126" t="s">
        <v>987</v>
      </c>
      <c r="C1298" s="126"/>
      <c r="D1298" s="126"/>
      <c r="E1298" s="127"/>
      <c r="F1298" s="127" t="s">
        <v>2263</v>
      </c>
      <c r="G1298" s="128">
        <v>1</v>
      </c>
      <c r="H1298" s="128"/>
      <c r="I1298" s="127"/>
      <c r="J1298" s="129"/>
      <c r="K1298" s="126" t="s">
        <v>988</v>
      </c>
      <c r="L1298" s="126"/>
      <c r="M1298" s="126"/>
      <c r="N1298" s="126" t="str" cm="1">
        <f t="array" ref="N1298">_xlfn.IFS(F1298="M 2 cm X120","M1",F1298="M 2 cm X240", "M2", F1298="M 3 cm X60","M3",F1298="M 6,5","M6",F1298="P 0,5L","P0,5",F1298="P 1L","P1L")</f>
        <v>M3</v>
      </c>
      <c r="O1298" s="126" t="str">
        <f t="shared" si="100"/>
        <v xml:space="preserve">Ajout </v>
      </c>
      <c r="P1298" s="130">
        <v>1298</v>
      </c>
      <c r="Q1298" s="130"/>
      <c r="R1298" s="20">
        <f t="shared" si="97"/>
        <v>0</v>
      </c>
      <c r="S1298" s="20">
        <f t="shared" si="98"/>
        <v>0</v>
      </c>
      <c r="T1298" s="20">
        <f t="shared" si="99"/>
        <v>0</v>
      </c>
      <c r="U1298" s="158"/>
      <c r="V1298" s="158"/>
      <c r="W1298" s="158"/>
      <c r="X1298" s="158"/>
      <c r="Y1298" s="158"/>
      <c r="Z1298" s="158"/>
      <c r="AA1298" s="158"/>
      <c r="AB1298" s="158"/>
      <c r="AC1298" s="158"/>
      <c r="AD1298" s="158"/>
      <c r="AE1298" s="158"/>
      <c r="AF1298" s="158"/>
      <c r="AG1298" s="158"/>
      <c r="AH1298" s="158"/>
      <c r="AI1298" s="158"/>
      <c r="AJ1298" s="158"/>
      <c r="AK1298" s="158"/>
      <c r="AL1298" s="158"/>
      <c r="AM1298" s="158"/>
      <c r="AN1298" s="158"/>
      <c r="AO1298" s="158"/>
      <c r="AP1298" s="158"/>
      <c r="AQ1298" s="158"/>
      <c r="AR1298" s="158"/>
      <c r="AS1298" s="158"/>
      <c r="AT1298" s="158"/>
      <c r="AU1298" s="158"/>
      <c r="AV1298" s="158"/>
      <c r="AW1298" s="158"/>
      <c r="AX1298" s="158"/>
      <c r="AY1298" s="158"/>
      <c r="AZ1298" s="158"/>
      <c r="BA1298" s="158"/>
      <c r="BB1298" s="158"/>
      <c r="BC1298" s="158"/>
      <c r="BD1298" s="158"/>
      <c r="BE1298" s="158"/>
      <c r="BF1298" s="158"/>
      <c r="BG1298" s="158"/>
      <c r="BH1298" s="158"/>
      <c r="BI1298" s="158"/>
      <c r="BJ1298" s="158"/>
      <c r="BK1298" s="158"/>
      <c r="BL1298" s="158"/>
      <c r="BM1298" s="158"/>
      <c r="BN1298" s="158"/>
      <c r="BO1298" s="158"/>
      <c r="BP1298" s="158"/>
      <c r="BQ1298" s="158"/>
      <c r="BR1298" s="158"/>
      <c r="BS1298" s="158"/>
      <c r="BT1298" s="158"/>
      <c r="BU1298" s="14"/>
      <c r="BV1298" s="14"/>
      <c r="BW1298" s="14"/>
      <c r="BX1298" s="14"/>
      <c r="BY1298" s="14"/>
      <c r="BZ1298" s="14"/>
      <c r="CA1298" s="14"/>
      <c r="CB1298" s="14"/>
    </row>
    <row r="1299" spans="1:80" ht="20.100000000000001" customHeight="1" x14ac:dyDescent="0.25">
      <c r="A1299" s="23"/>
      <c r="B1299" s="24" t="s">
        <v>987</v>
      </c>
      <c r="C1299" s="24"/>
      <c r="D1299" s="24"/>
      <c r="E1299" s="66"/>
      <c r="F1299" s="66" t="s">
        <v>2263</v>
      </c>
      <c r="G1299" s="64">
        <v>1</v>
      </c>
      <c r="H1299" s="64"/>
      <c r="I1299" s="66"/>
      <c r="J1299" s="72"/>
      <c r="K1299" s="24" t="s">
        <v>988</v>
      </c>
      <c r="L1299" s="24"/>
      <c r="M1299" s="24"/>
      <c r="N1299" s="24" t="str" cm="1">
        <f t="array" ref="N1299">_xlfn.IFS(F1299="M 2 cm X120","M1",F1299="M 2 cm X240", "M2", F1299="M 3 cm X60","M3",F1299="M 6,5","M6",F1299="P 0,5L","P0,5",F1299="P 1L","P1L")</f>
        <v>M3</v>
      </c>
      <c r="O1299" s="24" t="str">
        <f t="shared" si="100"/>
        <v xml:space="preserve">Ajout </v>
      </c>
      <c r="P1299" s="54">
        <v>1299</v>
      </c>
      <c r="Q1299" s="54"/>
      <c r="R1299" s="20">
        <f t="shared" si="97"/>
        <v>0</v>
      </c>
      <c r="S1299" s="20">
        <f t="shared" si="98"/>
        <v>0</v>
      </c>
      <c r="T1299" s="20">
        <f t="shared" si="99"/>
        <v>0</v>
      </c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14"/>
      <c r="BV1299" s="14"/>
      <c r="BW1299" s="14"/>
      <c r="BX1299" s="14"/>
      <c r="BY1299" s="14"/>
      <c r="BZ1299" s="14"/>
      <c r="CA1299" s="14"/>
      <c r="CB1299" s="14"/>
    </row>
    <row r="1300" spans="1:80" ht="20.100000000000001" customHeight="1" x14ac:dyDescent="0.25">
      <c r="A1300" s="125"/>
      <c r="B1300" s="126" t="s">
        <v>987</v>
      </c>
      <c r="C1300" s="126"/>
      <c r="D1300" s="126"/>
      <c r="E1300" s="127"/>
      <c r="F1300" s="127" t="s">
        <v>2263</v>
      </c>
      <c r="G1300" s="128">
        <v>1</v>
      </c>
      <c r="H1300" s="128"/>
      <c r="I1300" s="127"/>
      <c r="J1300" s="129"/>
      <c r="K1300" s="126" t="s">
        <v>988</v>
      </c>
      <c r="L1300" s="126"/>
      <c r="M1300" s="126"/>
      <c r="N1300" s="126" t="str" cm="1">
        <f t="array" ref="N1300">_xlfn.IFS(F1300="M 2 cm X120","M1",F1300="M 2 cm X240", "M2", F1300="M 3 cm X60","M3",F1300="M 6,5","M6",F1300="P 0,5L","P0,5",F1300="P 1L","P1L")</f>
        <v>M3</v>
      </c>
      <c r="O1300" s="126" t="str">
        <f t="shared" si="100"/>
        <v xml:space="preserve">Ajout </v>
      </c>
      <c r="P1300" s="130">
        <v>1300</v>
      </c>
      <c r="Q1300" s="130"/>
      <c r="R1300" s="20">
        <f t="shared" ref="R1300:R1345" si="101">IF(INT(S1300)*10=S1300*10,,"ERREUR")</f>
        <v>0</v>
      </c>
      <c r="S1300" s="20">
        <f t="shared" ref="S1300:S1345" si="102">T1300/G1300</f>
        <v>0</v>
      </c>
      <c r="T1300" s="20">
        <f t="shared" ref="T1300:T1345" si="103">SUM(U1300:BT1300)</f>
        <v>0</v>
      </c>
      <c r="U1300" s="158"/>
      <c r="V1300" s="158"/>
      <c r="W1300" s="158"/>
      <c r="X1300" s="158"/>
      <c r="Y1300" s="158"/>
      <c r="Z1300" s="158"/>
      <c r="AA1300" s="158"/>
      <c r="AB1300" s="158"/>
      <c r="AC1300" s="158"/>
      <c r="AD1300" s="158"/>
      <c r="AE1300" s="158"/>
      <c r="AF1300" s="158"/>
      <c r="AG1300" s="158"/>
      <c r="AH1300" s="158"/>
      <c r="AI1300" s="158"/>
      <c r="AJ1300" s="158"/>
      <c r="AK1300" s="158"/>
      <c r="AL1300" s="158"/>
      <c r="AM1300" s="158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4"/>
      <c r="BV1300" s="14"/>
      <c r="BW1300" s="14"/>
      <c r="BX1300" s="14"/>
      <c r="BY1300" s="14"/>
      <c r="BZ1300" s="14"/>
      <c r="CA1300" s="14"/>
      <c r="CB1300" s="14"/>
    </row>
    <row r="1301" spans="1:80" ht="20.100000000000001" customHeight="1" x14ac:dyDescent="0.25">
      <c r="A1301" s="23"/>
      <c r="B1301" s="24" t="s">
        <v>987</v>
      </c>
      <c r="C1301" s="24"/>
      <c r="D1301" s="24"/>
      <c r="E1301" s="66"/>
      <c r="F1301" s="66" t="s">
        <v>2263</v>
      </c>
      <c r="G1301" s="64">
        <v>1</v>
      </c>
      <c r="H1301" s="64"/>
      <c r="I1301" s="66"/>
      <c r="J1301" s="72"/>
      <c r="K1301" s="24" t="s">
        <v>988</v>
      </c>
      <c r="L1301" s="24"/>
      <c r="M1301" s="24"/>
      <c r="N1301" s="24" t="str" cm="1">
        <f t="array" ref="N1301">_xlfn.IFS(F1301="M 2 cm X120","M1",F1301="M 2 cm X240", "M2", F1301="M 3 cm X60","M3",F1301="M 6,5","M6",F1301="P 0,5L","P0,5",F1301="P 1L","P1L")</f>
        <v>M3</v>
      </c>
      <c r="O1301" s="24" t="str">
        <f t="shared" si="100"/>
        <v xml:space="preserve">Ajout </v>
      </c>
      <c r="P1301" s="54">
        <v>1301</v>
      </c>
      <c r="Q1301" s="54"/>
      <c r="R1301" s="20">
        <f t="shared" si="101"/>
        <v>0</v>
      </c>
      <c r="S1301" s="20">
        <f t="shared" si="102"/>
        <v>0</v>
      </c>
      <c r="T1301" s="20">
        <f t="shared" si="103"/>
        <v>0</v>
      </c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14"/>
      <c r="BV1301" s="14"/>
      <c r="BW1301" s="14"/>
      <c r="BX1301" s="14"/>
      <c r="BY1301" s="14"/>
      <c r="BZ1301" s="14"/>
      <c r="CA1301" s="14"/>
      <c r="CB1301" s="14"/>
    </row>
    <row r="1302" spans="1:80" ht="20.100000000000001" customHeight="1" x14ac:dyDescent="0.25">
      <c r="A1302" s="125"/>
      <c r="B1302" s="126" t="s">
        <v>987</v>
      </c>
      <c r="C1302" s="126"/>
      <c r="D1302" s="126"/>
      <c r="E1302" s="127"/>
      <c r="F1302" s="127" t="s">
        <v>2263</v>
      </c>
      <c r="G1302" s="128">
        <v>1</v>
      </c>
      <c r="H1302" s="128"/>
      <c r="I1302" s="127"/>
      <c r="J1302" s="129"/>
      <c r="K1302" s="126" t="s">
        <v>988</v>
      </c>
      <c r="L1302" s="126"/>
      <c r="M1302" s="126"/>
      <c r="N1302" s="126" t="str" cm="1">
        <f t="array" ref="N1302">_xlfn.IFS(F1302="M 2 cm X120","M1",F1302="M 2 cm X240", "M2", F1302="M 3 cm X60","M3",F1302="M 6,5","M6",F1302="P 0,5L","P0,5",F1302="P 1L","P1L")</f>
        <v>M3</v>
      </c>
      <c r="O1302" s="126" t="str">
        <f t="shared" si="100"/>
        <v xml:space="preserve">Ajout </v>
      </c>
      <c r="P1302" s="130">
        <v>1302</v>
      </c>
      <c r="Q1302" s="130"/>
      <c r="R1302" s="20">
        <f t="shared" si="101"/>
        <v>0</v>
      </c>
      <c r="S1302" s="20">
        <f t="shared" si="102"/>
        <v>0</v>
      </c>
      <c r="T1302" s="20">
        <f t="shared" si="103"/>
        <v>0</v>
      </c>
      <c r="U1302" s="158"/>
      <c r="V1302" s="158"/>
      <c r="W1302" s="158"/>
      <c r="X1302" s="158"/>
      <c r="Y1302" s="158"/>
      <c r="Z1302" s="158"/>
      <c r="AA1302" s="158"/>
      <c r="AB1302" s="158"/>
      <c r="AC1302" s="158"/>
      <c r="AD1302" s="158"/>
      <c r="AE1302" s="158"/>
      <c r="AF1302" s="158"/>
      <c r="AG1302" s="158"/>
      <c r="AH1302" s="158"/>
      <c r="AI1302" s="158"/>
      <c r="AJ1302" s="158"/>
      <c r="AK1302" s="158"/>
      <c r="AL1302" s="158"/>
      <c r="AM1302" s="158"/>
      <c r="AN1302" s="158"/>
      <c r="AO1302" s="158"/>
      <c r="AP1302" s="158"/>
      <c r="AQ1302" s="158"/>
      <c r="AR1302" s="158"/>
      <c r="AS1302" s="158"/>
      <c r="AT1302" s="158"/>
      <c r="AU1302" s="158"/>
      <c r="AV1302" s="158"/>
      <c r="AW1302" s="158"/>
      <c r="AX1302" s="158"/>
      <c r="AY1302" s="158"/>
      <c r="AZ1302" s="158"/>
      <c r="BA1302" s="158"/>
      <c r="BB1302" s="158"/>
      <c r="BC1302" s="158"/>
      <c r="BD1302" s="158"/>
      <c r="BE1302" s="158"/>
      <c r="BF1302" s="158"/>
      <c r="BG1302" s="158"/>
      <c r="BH1302" s="158"/>
      <c r="BI1302" s="158"/>
      <c r="BJ1302" s="158"/>
      <c r="BK1302" s="158"/>
      <c r="BL1302" s="158"/>
      <c r="BM1302" s="158"/>
      <c r="BN1302" s="158"/>
      <c r="BO1302" s="158"/>
      <c r="BP1302" s="158"/>
      <c r="BQ1302" s="158"/>
      <c r="BR1302" s="158"/>
      <c r="BS1302" s="158"/>
      <c r="BT1302" s="158"/>
      <c r="BU1302" s="14"/>
      <c r="BV1302" s="14"/>
      <c r="BW1302" s="14"/>
      <c r="BX1302" s="14"/>
      <c r="BY1302" s="14"/>
      <c r="BZ1302" s="14"/>
      <c r="CA1302" s="14"/>
      <c r="CB1302" s="14"/>
    </row>
    <row r="1303" spans="1:80" ht="20.100000000000001" customHeight="1" x14ac:dyDescent="0.25">
      <c r="A1303" s="23"/>
      <c r="B1303" s="24" t="s">
        <v>987</v>
      </c>
      <c r="C1303" s="24"/>
      <c r="D1303" s="24"/>
      <c r="E1303" s="66"/>
      <c r="F1303" s="66" t="s">
        <v>2263</v>
      </c>
      <c r="G1303" s="64">
        <v>1</v>
      </c>
      <c r="H1303" s="64"/>
      <c r="I1303" s="66"/>
      <c r="J1303" s="72"/>
      <c r="K1303" s="24" t="s">
        <v>988</v>
      </c>
      <c r="L1303" s="24"/>
      <c r="M1303" s="24"/>
      <c r="N1303" s="24" t="str" cm="1">
        <f t="array" ref="N1303">_xlfn.IFS(F1303="M 2 cm X120","M1",F1303="M 2 cm X240", "M2", F1303="M 3 cm X60","M3",F1303="M 6,5","M6",F1303="P 0,5L","P0,5",F1303="P 1L","P1L")</f>
        <v>M3</v>
      </c>
      <c r="O1303" s="24" t="str">
        <f t="shared" si="100"/>
        <v xml:space="preserve">Ajout </v>
      </c>
      <c r="P1303" s="54">
        <v>1303</v>
      </c>
      <c r="Q1303" s="54"/>
      <c r="R1303" s="20">
        <f t="shared" si="101"/>
        <v>0</v>
      </c>
      <c r="S1303" s="20">
        <f t="shared" si="102"/>
        <v>0</v>
      </c>
      <c r="T1303" s="20">
        <f t="shared" si="103"/>
        <v>0</v>
      </c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14"/>
      <c r="BV1303" s="14"/>
      <c r="BW1303" s="14"/>
      <c r="BX1303" s="14"/>
      <c r="BY1303" s="14"/>
      <c r="BZ1303" s="14"/>
      <c r="CA1303" s="14"/>
      <c r="CB1303" s="14"/>
    </row>
    <row r="1304" spans="1:80" ht="20.100000000000001" customHeight="1" x14ac:dyDescent="0.25">
      <c r="A1304" s="125"/>
      <c r="B1304" s="126" t="s">
        <v>987</v>
      </c>
      <c r="C1304" s="126"/>
      <c r="D1304" s="126"/>
      <c r="E1304" s="127"/>
      <c r="F1304" s="127" t="s">
        <v>2263</v>
      </c>
      <c r="G1304" s="128">
        <v>1</v>
      </c>
      <c r="H1304" s="128"/>
      <c r="I1304" s="127"/>
      <c r="J1304" s="129"/>
      <c r="K1304" s="126" t="s">
        <v>988</v>
      </c>
      <c r="L1304" s="126"/>
      <c r="M1304" s="126"/>
      <c r="N1304" s="126" t="str" cm="1">
        <f t="array" ref="N1304">_xlfn.IFS(F1304="M 2 cm X120","M1",F1304="M 2 cm X240", "M2", F1304="M 3 cm X60","M3",F1304="M 6,5","M6",F1304="P 0,5L","P0,5",F1304="P 1L","P1L")</f>
        <v>M3</v>
      </c>
      <c r="O1304" s="126" t="str">
        <f t="shared" si="100"/>
        <v xml:space="preserve">Ajout </v>
      </c>
      <c r="P1304" s="130">
        <v>1304</v>
      </c>
      <c r="Q1304" s="130"/>
      <c r="R1304" s="20">
        <f t="shared" si="101"/>
        <v>0</v>
      </c>
      <c r="S1304" s="20">
        <f t="shared" si="102"/>
        <v>0</v>
      </c>
      <c r="T1304" s="20">
        <f t="shared" si="103"/>
        <v>0</v>
      </c>
      <c r="U1304" s="158"/>
      <c r="V1304" s="158"/>
      <c r="W1304" s="158"/>
      <c r="X1304" s="158"/>
      <c r="Y1304" s="158"/>
      <c r="Z1304" s="158"/>
      <c r="AA1304" s="158"/>
      <c r="AB1304" s="158"/>
      <c r="AC1304" s="158"/>
      <c r="AD1304" s="158"/>
      <c r="AE1304" s="158"/>
      <c r="AF1304" s="158"/>
      <c r="AG1304" s="158"/>
      <c r="AH1304" s="158"/>
      <c r="AI1304" s="158"/>
      <c r="AJ1304" s="158"/>
      <c r="AK1304" s="158"/>
      <c r="AL1304" s="158"/>
      <c r="AM1304" s="158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4"/>
      <c r="BV1304" s="14"/>
      <c r="BW1304" s="14"/>
      <c r="BX1304" s="14"/>
      <c r="BY1304" s="14"/>
      <c r="BZ1304" s="14"/>
      <c r="CA1304" s="14"/>
      <c r="CB1304" s="14"/>
    </row>
    <row r="1305" spans="1:80" ht="20.100000000000001" customHeight="1" x14ac:dyDescent="0.25">
      <c r="A1305" s="23"/>
      <c r="B1305" s="24" t="s">
        <v>987</v>
      </c>
      <c r="C1305" s="24"/>
      <c r="D1305" s="24"/>
      <c r="E1305" s="66"/>
      <c r="F1305" s="66" t="s">
        <v>2263</v>
      </c>
      <c r="G1305" s="64">
        <v>1</v>
      </c>
      <c r="H1305" s="64"/>
      <c r="I1305" s="66"/>
      <c r="J1305" s="72"/>
      <c r="K1305" s="24" t="s">
        <v>988</v>
      </c>
      <c r="L1305" s="24"/>
      <c r="M1305" s="24"/>
      <c r="N1305" s="24" t="str" cm="1">
        <f t="array" ref="N1305">_xlfn.IFS(F1305="M 2 cm X120","M1",F1305="M 2 cm X240", "M2", F1305="M 3 cm X60","M3",F1305="M 6,5","M6",F1305="P 0,5L","P0,5",F1305="P 1L","P1L")</f>
        <v>M3</v>
      </c>
      <c r="O1305" s="24" t="str">
        <f t="shared" si="100"/>
        <v xml:space="preserve">Ajout </v>
      </c>
      <c r="P1305" s="54">
        <v>1305</v>
      </c>
      <c r="Q1305" s="54"/>
      <c r="R1305" s="20">
        <f t="shared" si="101"/>
        <v>0</v>
      </c>
      <c r="S1305" s="20">
        <f t="shared" si="102"/>
        <v>0</v>
      </c>
      <c r="T1305" s="20">
        <f t="shared" si="103"/>
        <v>0</v>
      </c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14"/>
      <c r="BV1305" s="14"/>
      <c r="BW1305" s="14"/>
      <c r="BX1305" s="14"/>
      <c r="BY1305" s="14"/>
      <c r="BZ1305" s="14"/>
      <c r="CA1305" s="14"/>
      <c r="CB1305" s="14"/>
    </row>
    <row r="1306" spans="1:80" ht="20.100000000000001" customHeight="1" x14ac:dyDescent="0.25">
      <c r="A1306" s="125"/>
      <c r="B1306" s="126" t="s">
        <v>987</v>
      </c>
      <c r="C1306" s="126"/>
      <c r="D1306" s="126"/>
      <c r="E1306" s="127"/>
      <c r="F1306" s="127" t="s">
        <v>2263</v>
      </c>
      <c r="G1306" s="128">
        <v>1</v>
      </c>
      <c r="H1306" s="128"/>
      <c r="I1306" s="127"/>
      <c r="J1306" s="129"/>
      <c r="K1306" s="126" t="s">
        <v>988</v>
      </c>
      <c r="L1306" s="126"/>
      <c r="M1306" s="126"/>
      <c r="N1306" s="126" t="str" cm="1">
        <f t="array" ref="N1306">_xlfn.IFS(F1306="M 2 cm X120","M1",F1306="M 2 cm X240", "M2", F1306="M 3 cm X60","M3",F1306="M 6,5","M6",F1306="P 0,5L","P0,5",F1306="P 1L","P1L")</f>
        <v>M3</v>
      </c>
      <c r="O1306" s="126" t="str">
        <f t="shared" si="100"/>
        <v xml:space="preserve">Ajout </v>
      </c>
      <c r="P1306" s="130">
        <v>1306</v>
      </c>
      <c r="Q1306" s="130"/>
      <c r="R1306" s="20">
        <f t="shared" si="101"/>
        <v>0</v>
      </c>
      <c r="S1306" s="20">
        <f t="shared" si="102"/>
        <v>0</v>
      </c>
      <c r="T1306" s="20">
        <f t="shared" si="103"/>
        <v>0</v>
      </c>
      <c r="U1306" s="158"/>
      <c r="V1306" s="158"/>
      <c r="W1306" s="158"/>
      <c r="X1306" s="158"/>
      <c r="Y1306" s="158"/>
      <c r="Z1306" s="158"/>
      <c r="AA1306" s="158"/>
      <c r="AB1306" s="158"/>
      <c r="AC1306" s="158"/>
      <c r="AD1306" s="158"/>
      <c r="AE1306" s="158"/>
      <c r="AF1306" s="158"/>
      <c r="AG1306" s="158"/>
      <c r="AH1306" s="158"/>
      <c r="AI1306" s="158"/>
      <c r="AJ1306" s="158"/>
      <c r="AK1306" s="158"/>
      <c r="AL1306" s="158"/>
      <c r="AM1306" s="158"/>
      <c r="AN1306" s="158"/>
      <c r="AO1306" s="158"/>
      <c r="AP1306" s="158"/>
      <c r="AQ1306" s="158"/>
      <c r="AR1306" s="158"/>
      <c r="AS1306" s="158"/>
      <c r="AT1306" s="158"/>
      <c r="AU1306" s="158"/>
      <c r="AV1306" s="158"/>
      <c r="AW1306" s="158"/>
      <c r="AX1306" s="158"/>
      <c r="AY1306" s="158"/>
      <c r="AZ1306" s="158"/>
      <c r="BA1306" s="158"/>
      <c r="BB1306" s="158"/>
      <c r="BC1306" s="158"/>
      <c r="BD1306" s="158"/>
      <c r="BE1306" s="158"/>
      <c r="BF1306" s="158"/>
      <c r="BG1306" s="158"/>
      <c r="BH1306" s="158"/>
      <c r="BI1306" s="158"/>
      <c r="BJ1306" s="158"/>
      <c r="BK1306" s="158"/>
      <c r="BL1306" s="158"/>
      <c r="BM1306" s="158"/>
      <c r="BN1306" s="158"/>
      <c r="BO1306" s="158"/>
      <c r="BP1306" s="158"/>
      <c r="BQ1306" s="158"/>
      <c r="BR1306" s="158"/>
      <c r="BS1306" s="158"/>
      <c r="BT1306" s="158"/>
      <c r="BU1306" s="14"/>
      <c r="BV1306" s="14"/>
      <c r="BW1306" s="14"/>
      <c r="BX1306" s="14"/>
      <c r="BY1306" s="14"/>
      <c r="BZ1306" s="14"/>
      <c r="CA1306" s="14"/>
      <c r="CB1306" s="14"/>
    </row>
    <row r="1307" spans="1:80" ht="20.100000000000001" customHeight="1" x14ac:dyDescent="0.25">
      <c r="A1307" s="23"/>
      <c r="B1307" s="24" t="s">
        <v>987</v>
      </c>
      <c r="C1307" s="24"/>
      <c r="D1307" s="24"/>
      <c r="E1307" s="66"/>
      <c r="F1307" s="66" t="s">
        <v>2263</v>
      </c>
      <c r="G1307" s="64">
        <v>1</v>
      </c>
      <c r="H1307" s="64"/>
      <c r="I1307" s="66"/>
      <c r="J1307" s="72"/>
      <c r="K1307" s="24" t="s">
        <v>988</v>
      </c>
      <c r="L1307" s="24"/>
      <c r="M1307" s="24"/>
      <c r="N1307" s="24" t="str" cm="1">
        <f t="array" ref="N1307">_xlfn.IFS(F1307="M 2 cm X120","M1",F1307="M 2 cm X240", "M2", F1307="M 3 cm X60","M3",F1307="M 6,5","M6",F1307="P 0,5L","P0,5",F1307="P 1L","P1L")</f>
        <v>M3</v>
      </c>
      <c r="O1307" s="24" t="str">
        <f t="shared" si="100"/>
        <v xml:space="preserve">Ajout </v>
      </c>
      <c r="P1307" s="54">
        <v>1307</v>
      </c>
      <c r="Q1307" s="54"/>
      <c r="R1307" s="20">
        <f t="shared" si="101"/>
        <v>0</v>
      </c>
      <c r="S1307" s="20">
        <f t="shared" si="102"/>
        <v>0</v>
      </c>
      <c r="T1307" s="20">
        <f t="shared" si="103"/>
        <v>0</v>
      </c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14"/>
      <c r="BV1307" s="14"/>
      <c r="BW1307" s="14"/>
      <c r="BX1307" s="14"/>
      <c r="BY1307" s="14"/>
      <c r="BZ1307" s="14"/>
      <c r="CA1307" s="14"/>
      <c r="CB1307" s="14"/>
    </row>
    <row r="1308" spans="1:80" ht="20.100000000000001" customHeight="1" x14ac:dyDescent="0.25">
      <c r="A1308" s="125"/>
      <c r="B1308" s="126" t="s">
        <v>987</v>
      </c>
      <c r="C1308" s="126"/>
      <c r="D1308" s="126"/>
      <c r="E1308" s="127"/>
      <c r="F1308" s="127" t="s">
        <v>2263</v>
      </c>
      <c r="G1308" s="128">
        <v>1</v>
      </c>
      <c r="H1308" s="128"/>
      <c r="I1308" s="127"/>
      <c r="J1308" s="129"/>
      <c r="K1308" s="126" t="s">
        <v>988</v>
      </c>
      <c r="L1308" s="126"/>
      <c r="M1308" s="126"/>
      <c r="N1308" s="126" t="str" cm="1">
        <f t="array" ref="N1308">_xlfn.IFS(F1308="M 2 cm X120","M1",F1308="M 2 cm X240", "M2", F1308="M 3 cm X60","M3",F1308="M 6,5","M6",F1308="P 0,5L","P0,5",F1308="P 1L","P1L")</f>
        <v>M3</v>
      </c>
      <c r="O1308" s="126" t="str">
        <f t="shared" si="100"/>
        <v xml:space="preserve">Ajout </v>
      </c>
      <c r="P1308" s="130">
        <v>1308</v>
      </c>
      <c r="Q1308" s="130"/>
      <c r="R1308" s="20">
        <f t="shared" si="101"/>
        <v>0</v>
      </c>
      <c r="S1308" s="20">
        <f t="shared" si="102"/>
        <v>0</v>
      </c>
      <c r="T1308" s="20">
        <f t="shared" si="103"/>
        <v>0</v>
      </c>
      <c r="U1308" s="158"/>
      <c r="V1308" s="158"/>
      <c r="W1308" s="158"/>
      <c r="X1308" s="158"/>
      <c r="Y1308" s="158"/>
      <c r="Z1308" s="158"/>
      <c r="AA1308" s="158"/>
      <c r="AB1308" s="158"/>
      <c r="AC1308" s="158"/>
      <c r="AD1308" s="158"/>
      <c r="AE1308" s="158"/>
      <c r="AF1308" s="158"/>
      <c r="AG1308" s="158"/>
      <c r="AH1308" s="158"/>
      <c r="AI1308" s="158"/>
      <c r="AJ1308" s="158"/>
      <c r="AK1308" s="158"/>
      <c r="AL1308" s="158"/>
      <c r="AM1308" s="158"/>
      <c r="AN1308" s="158"/>
      <c r="AO1308" s="158"/>
      <c r="AP1308" s="158"/>
      <c r="AQ1308" s="158"/>
      <c r="AR1308" s="158"/>
      <c r="AS1308" s="158"/>
      <c r="AT1308" s="158"/>
      <c r="AU1308" s="158"/>
      <c r="AV1308" s="158"/>
      <c r="AW1308" s="158"/>
      <c r="AX1308" s="158"/>
      <c r="AY1308" s="158"/>
      <c r="AZ1308" s="158"/>
      <c r="BA1308" s="158"/>
      <c r="BB1308" s="158"/>
      <c r="BC1308" s="158"/>
      <c r="BD1308" s="158"/>
      <c r="BE1308" s="158"/>
      <c r="BF1308" s="158"/>
      <c r="BG1308" s="158"/>
      <c r="BH1308" s="158"/>
      <c r="BI1308" s="158"/>
      <c r="BJ1308" s="158"/>
      <c r="BK1308" s="158"/>
      <c r="BL1308" s="158"/>
      <c r="BM1308" s="158"/>
      <c r="BN1308" s="158"/>
      <c r="BO1308" s="158"/>
      <c r="BP1308" s="158"/>
      <c r="BQ1308" s="158"/>
      <c r="BR1308" s="158"/>
      <c r="BS1308" s="158"/>
      <c r="BT1308" s="158"/>
      <c r="BU1308" s="14"/>
      <c r="BV1308" s="14"/>
      <c r="BW1308" s="14"/>
      <c r="BX1308" s="14"/>
      <c r="BY1308" s="14"/>
      <c r="BZ1308" s="14"/>
      <c r="CA1308" s="14"/>
      <c r="CB1308" s="14"/>
    </row>
    <row r="1309" spans="1:80" ht="20.100000000000001" customHeight="1" x14ac:dyDescent="0.25">
      <c r="A1309" s="23"/>
      <c r="B1309" s="24" t="s">
        <v>987</v>
      </c>
      <c r="C1309" s="24"/>
      <c r="D1309" s="24"/>
      <c r="E1309" s="66"/>
      <c r="F1309" s="66" t="s">
        <v>2263</v>
      </c>
      <c r="G1309" s="64">
        <v>1</v>
      </c>
      <c r="H1309" s="64"/>
      <c r="I1309" s="66"/>
      <c r="J1309" s="72"/>
      <c r="K1309" s="24" t="s">
        <v>988</v>
      </c>
      <c r="L1309" s="24"/>
      <c r="M1309" s="24"/>
      <c r="N1309" s="24" t="str" cm="1">
        <f t="array" ref="N1309">_xlfn.IFS(F1309="M 2 cm X120","M1",F1309="M 2 cm X240", "M2", F1309="M 3 cm X60","M3",F1309="M 6,5","M6",F1309="P 0,5L","P0,5",F1309="P 1L","P1L")</f>
        <v>M3</v>
      </c>
      <c r="O1309" s="24" t="str">
        <f t="shared" si="100"/>
        <v xml:space="preserve">Ajout </v>
      </c>
      <c r="P1309" s="54">
        <v>1309</v>
      </c>
      <c r="Q1309" s="54"/>
      <c r="R1309" s="20">
        <f t="shared" si="101"/>
        <v>0</v>
      </c>
      <c r="S1309" s="20">
        <f t="shared" si="102"/>
        <v>0</v>
      </c>
      <c r="T1309" s="20">
        <f t="shared" si="103"/>
        <v>0</v>
      </c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14"/>
      <c r="BV1309" s="14"/>
      <c r="BW1309" s="14"/>
      <c r="BX1309" s="14"/>
      <c r="BY1309" s="14"/>
      <c r="BZ1309" s="14"/>
      <c r="CA1309" s="14"/>
      <c r="CB1309" s="14"/>
    </row>
    <row r="1310" spans="1:80" ht="20.100000000000001" customHeight="1" x14ac:dyDescent="0.25">
      <c r="A1310" s="125"/>
      <c r="B1310" s="126" t="s">
        <v>987</v>
      </c>
      <c r="C1310" s="126"/>
      <c r="D1310" s="126"/>
      <c r="E1310" s="127"/>
      <c r="F1310" s="127" t="s">
        <v>2263</v>
      </c>
      <c r="G1310" s="128">
        <v>1</v>
      </c>
      <c r="H1310" s="128"/>
      <c r="I1310" s="127"/>
      <c r="J1310" s="129"/>
      <c r="K1310" s="126" t="s">
        <v>988</v>
      </c>
      <c r="L1310" s="126"/>
      <c r="M1310" s="126"/>
      <c r="N1310" s="126" t="str" cm="1">
        <f t="array" ref="N1310">_xlfn.IFS(F1310="M 2 cm X120","M1",F1310="M 2 cm X240", "M2", F1310="M 3 cm X60","M3",F1310="M 6,5","M6",F1310="P 0,5L","P0,5",F1310="P 1L","P1L")</f>
        <v>M3</v>
      </c>
      <c r="O1310" s="126" t="str">
        <f t="shared" si="100"/>
        <v xml:space="preserve">Ajout </v>
      </c>
      <c r="P1310" s="130">
        <v>1310</v>
      </c>
      <c r="Q1310" s="130"/>
      <c r="R1310" s="20">
        <f t="shared" si="101"/>
        <v>0</v>
      </c>
      <c r="S1310" s="20">
        <f t="shared" si="102"/>
        <v>0</v>
      </c>
      <c r="T1310" s="20">
        <f t="shared" si="103"/>
        <v>0</v>
      </c>
      <c r="U1310" s="158"/>
      <c r="V1310" s="158"/>
      <c r="W1310" s="158"/>
      <c r="X1310" s="158"/>
      <c r="Y1310" s="158"/>
      <c r="Z1310" s="158"/>
      <c r="AA1310" s="158"/>
      <c r="AB1310" s="158"/>
      <c r="AC1310" s="158"/>
      <c r="AD1310" s="158"/>
      <c r="AE1310" s="158"/>
      <c r="AF1310" s="158"/>
      <c r="AG1310" s="158"/>
      <c r="AH1310" s="158"/>
      <c r="AI1310" s="158"/>
      <c r="AJ1310" s="158"/>
      <c r="AK1310" s="158"/>
      <c r="AL1310" s="158"/>
      <c r="AM1310" s="158"/>
      <c r="AN1310" s="158"/>
      <c r="AO1310" s="158"/>
      <c r="AP1310" s="158"/>
      <c r="AQ1310" s="158"/>
      <c r="AR1310" s="158"/>
      <c r="AS1310" s="158"/>
      <c r="AT1310" s="158"/>
      <c r="AU1310" s="158"/>
      <c r="AV1310" s="158"/>
      <c r="AW1310" s="158"/>
      <c r="AX1310" s="158"/>
      <c r="AY1310" s="158"/>
      <c r="AZ1310" s="158"/>
      <c r="BA1310" s="158"/>
      <c r="BB1310" s="158"/>
      <c r="BC1310" s="158"/>
      <c r="BD1310" s="158"/>
      <c r="BE1310" s="158"/>
      <c r="BF1310" s="158"/>
      <c r="BG1310" s="158"/>
      <c r="BH1310" s="158"/>
      <c r="BI1310" s="158"/>
      <c r="BJ1310" s="158"/>
      <c r="BK1310" s="158"/>
      <c r="BL1310" s="158"/>
      <c r="BM1310" s="158"/>
      <c r="BN1310" s="158"/>
      <c r="BO1310" s="158"/>
      <c r="BP1310" s="158"/>
      <c r="BQ1310" s="158"/>
      <c r="BR1310" s="158"/>
      <c r="BS1310" s="158"/>
      <c r="BT1310" s="158"/>
      <c r="BU1310" s="14"/>
      <c r="BV1310" s="14"/>
      <c r="BW1310" s="14"/>
      <c r="BX1310" s="14"/>
      <c r="BY1310" s="14"/>
      <c r="BZ1310" s="14"/>
      <c r="CA1310" s="14"/>
      <c r="CB1310" s="14"/>
    </row>
    <row r="1311" spans="1:80" ht="20.100000000000001" customHeight="1" x14ac:dyDescent="0.25">
      <c r="A1311" s="23"/>
      <c r="B1311" s="24" t="s">
        <v>987</v>
      </c>
      <c r="C1311" s="24"/>
      <c r="D1311" s="24"/>
      <c r="E1311" s="66"/>
      <c r="F1311" s="66" t="s">
        <v>2263</v>
      </c>
      <c r="G1311" s="64">
        <v>1</v>
      </c>
      <c r="H1311" s="64"/>
      <c r="I1311" s="66"/>
      <c r="J1311" s="72"/>
      <c r="K1311" s="24" t="s">
        <v>988</v>
      </c>
      <c r="L1311" s="24"/>
      <c r="M1311" s="24"/>
      <c r="N1311" s="24" t="str" cm="1">
        <f t="array" ref="N1311">_xlfn.IFS(F1311="M 2 cm X120","M1",F1311="M 2 cm X240", "M2", F1311="M 3 cm X60","M3",F1311="M 6,5","M6",F1311="P 0,5L","P0,5",F1311="P 1L","P1L")</f>
        <v>M3</v>
      </c>
      <c r="O1311" s="24" t="str">
        <f t="shared" si="100"/>
        <v xml:space="preserve">Ajout </v>
      </c>
      <c r="P1311" s="54">
        <v>1311</v>
      </c>
      <c r="Q1311" s="54"/>
      <c r="R1311" s="20">
        <f t="shared" si="101"/>
        <v>0</v>
      </c>
      <c r="S1311" s="20">
        <f t="shared" si="102"/>
        <v>0</v>
      </c>
      <c r="T1311" s="20">
        <f t="shared" si="103"/>
        <v>0</v>
      </c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14"/>
      <c r="BV1311" s="14"/>
      <c r="BW1311" s="14"/>
      <c r="BX1311" s="14"/>
      <c r="BY1311" s="14"/>
      <c r="BZ1311" s="14"/>
      <c r="CA1311" s="14"/>
      <c r="CB1311" s="14"/>
    </row>
    <row r="1312" spans="1:80" ht="20.100000000000001" customHeight="1" x14ac:dyDescent="0.25">
      <c r="A1312" s="125"/>
      <c r="B1312" s="126" t="s">
        <v>987</v>
      </c>
      <c r="C1312" s="126"/>
      <c r="D1312" s="126"/>
      <c r="E1312" s="127"/>
      <c r="F1312" s="127" t="s">
        <v>2263</v>
      </c>
      <c r="G1312" s="128">
        <v>1</v>
      </c>
      <c r="H1312" s="128"/>
      <c r="I1312" s="127"/>
      <c r="J1312" s="129"/>
      <c r="K1312" s="126" t="s">
        <v>988</v>
      </c>
      <c r="L1312" s="126"/>
      <c r="M1312" s="126"/>
      <c r="N1312" s="126" t="str" cm="1">
        <f t="array" ref="N1312">_xlfn.IFS(F1312="M 2 cm X120","M1",F1312="M 2 cm X240", "M2", F1312="M 3 cm X60","M3",F1312="M 6,5","M6",F1312="P 0,5L","P0,5",F1312="P 1L","P1L")</f>
        <v>M3</v>
      </c>
      <c r="O1312" s="126" t="str">
        <f t="shared" si="100"/>
        <v xml:space="preserve">Ajout </v>
      </c>
      <c r="P1312" s="130">
        <v>1312</v>
      </c>
      <c r="Q1312" s="130"/>
      <c r="R1312" s="20">
        <f t="shared" si="101"/>
        <v>0</v>
      </c>
      <c r="S1312" s="20">
        <f t="shared" si="102"/>
        <v>0</v>
      </c>
      <c r="T1312" s="20">
        <f t="shared" si="103"/>
        <v>0</v>
      </c>
      <c r="U1312" s="158"/>
      <c r="V1312" s="158"/>
      <c r="W1312" s="158"/>
      <c r="X1312" s="158"/>
      <c r="Y1312" s="158"/>
      <c r="Z1312" s="158"/>
      <c r="AA1312" s="158"/>
      <c r="AB1312" s="158"/>
      <c r="AC1312" s="158"/>
      <c r="AD1312" s="158"/>
      <c r="AE1312" s="158"/>
      <c r="AF1312" s="158"/>
      <c r="AG1312" s="158"/>
      <c r="AH1312" s="158"/>
      <c r="AI1312" s="158"/>
      <c r="AJ1312" s="158"/>
      <c r="AK1312" s="158"/>
      <c r="AL1312" s="158"/>
      <c r="AM1312" s="158"/>
      <c r="AN1312" s="158"/>
      <c r="AO1312" s="158"/>
      <c r="AP1312" s="158"/>
      <c r="AQ1312" s="158"/>
      <c r="AR1312" s="158"/>
      <c r="AS1312" s="158"/>
      <c r="AT1312" s="158"/>
      <c r="AU1312" s="158"/>
      <c r="AV1312" s="158"/>
      <c r="AW1312" s="158"/>
      <c r="AX1312" s="158"/>
      <c r="AY1312" s="158"/>
      <c r="AZ1312" s="158"/>
      <c r="BA1312" s="158"/>
      <c r="BB1312" s="158"/>
      <c r="BC1312" s="158"/>
      <c r="BD1312" s="158"/>
      <c r="BE1312" s="158"/>
      <c r="BF1312" s="158"/>
      <c r="BG1312" s="158"/>
      <c r="BH1312" s="158"/>
      <c r="BI1312" s="158"/>
      <c r="BJ1312" s="158"/>
      <c r="BK1312" s="158"/>
      <c r="BL1312" s="158"/>
      <c r="BM1312" s="158"/>
      <c r="BN1312" s="158"/>
      <c r="BO1312" s="158"/>
      <c r="BP1312" s="158"/>
      <c r="BQ1312" s="158"/>
      <c r="BR1312" s="158"/>
      <c r="BS1312" s="158"/>
      <c r="BT1312" s="158"/>
      <c r="BU1312" s="14"/>
      <c r="BV1312" s="14"/>
      <c r="BW1312" s="14"/>
      <c r="BX1312" s="14"/>
      <c r="BY1312" s="14"/>
      <c r="BZ1312" s="14"/>
      <c r="CA1312" s="14"/>
      <c r="CB1312" s="14"/>
    </row>
    <row r="1313" spans="1:80" ht="20.100000000000001" customHeight="1" x14ac:dyDescent="0.25">
      <c r="A1313" s="23"/>
      <c r="B1313" s="24" t="s">
        <v>987</v>
      </c>
      <c r="C1313" s="24"/>
      <c r="D1313" s="24"/>
      <c r="E1313" s="66"/>
      <c r="F1313" s="66" t="s">
        <v>2263</v>
      </c>
      <c r="G1313" s="64">
        <v>1</v>
      </c>
      <c r="H1313" s="64"/>
      <c r="I1313" s="66"/>
      <c r="J1313" s="72"/>
      <c r="K1313" s="24" t="s">
        <v>988</v>
      </c>
      <c r="L1313" s="24"/>
      <c r="M1313" s="24"/>
      <c r="N1313" s="24" t="str" cm="1">
        <f t="array" ref="N1313">_xlfn.IFS(F1313="M 2 cm X120","M1",F1313="M 2 cm X240", "M2", F1313="M 3 cm X60","M3",F1313="M 6,5","M6",F1313="P 0,5L","P0,5",F1313="P 1L","P1L")</f>
        <v>M3</v>
      </c>
      <c r="O1313" s="24" t="str">
        <f t="shared" si="100"/>
        <v xml:space="preserve">Ajout </v>
      </c>
      <c r="P1313" s="54">
        <v>1313</v>
      </c>
      <c r="Q1313" s="54"/>
      <c r="R1313" s="20">
        <f t="shared" si="101"/>
        <v>0</v>
      </c>
      <c r="S1313" s="20">
        <f t="shared" si="102"/>
        <v>0</v>
      </c>
      <c r="T1313" s="20">
        <f t="shared" si="103"/>
        <v>0</v>
      </c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14"/>
      <c r="BV1313" s="14"/>
      <c r="BW1313" s="14"/>
      <c r="BX1313" s="14"/>
      <c r="BY1313" s="14"/>
      <c r="BZ1313" s="14"/>
      <c r="CA1313" s="14"/>
      <c r="CB1313" s="14"/>
    </row>
    <row r="1314" spans="1:80" ht="20.100000000000001" customHeight="1" x14ac:dyDescent="0.25">
      <c r="A1314" s="125"/>
      <c r="B1314" s="126" t="s">
        <v>987</v>
      </c>
      <c r="C1314" s="126"/>
      <c r="D1314" s="126"/>
      <c r="E1314" s="127"/>
      <c r="F1314" s="127" t="s">
        <v>2263</v>
      </c>
      <c r="G1314" s="128">
        <v>1</v>
      </c>
      <c r="H1314" s="128"/>
      <c r="I1314" s="127"/>
      <c r="J1314" s="129"/>
      <c r="K1314" s="126" t="s">
        <v>988</v>
      </c>
      <c r="L1314" s="126"/>
      <c r="M1314" s="126"/>
      <c r="N1314" s="126" t="str" cm="1">
        <f t="array" ref="N1314">_xlfn.IFS(F1314="M 2 cm X120","M1",F1314="M 2 cm X240", "M2", F1314="M 3 cm X60","M3",F1314="M 6,5","M6",F1314="P 0,5L","P0,5",F1314="P 1L","P1L")</f>
        <v>M3</v>
      </c>
      <c r="O1314" s="126" t="str">
        <f t="shared" si="100"/>
        <v xml:space="preserve">Ajout </v>
      </c>
      <c r="P1314" s="130">
        <v>1314</v>
      </c>
      <c r="Q1314" s="130"/>
      <c r="R1314" s="20">
        <f t="shared" si="101"/>
        <v>0</v>
      </c>
      <c r="S1314" s="20">
        <f t="shared" si="102"/>
        <v>0</v>
      </c>
      <c r="T1314" s="20">
        <f t="shared" si="103"/>
        <v>0</v>
      </c>
      <c r="U1314" s="158"/>
      <c r="V1314" s="158"/>
      <c r="W1314" s="158"/>
      <c r="X1314" s="158"/>
      <c r="Y1314" s="158"/>
      <c r="Z1314" s="158"/>
      <c r="AA1314" s="158"/>
      <c r="AB1314" s="158"/>
      <c r="AC1314" s="158"/>
      <c r="AD1314" s="158"/>
      <c r="AE1314" s="158"/>
      <c r="AF1314" s="158"/>
      <c r="AG1314" s="158"/>
      <c r="AH1314" s="158"/>
      <c r="AI1314" s="158"/>
      <c r="AJ1314" s="158"/>
      <c r="AK1314" s="158"/>
      <c r="AL1314" s="158"/>
      <c r="AM1314" s="158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4"/>
      <c r="BV1314" s="14"/>
      <c r="BW1314" s="14"/>
      <c r="BX1314" s="14"/>
      <c r="BY1314" s="14"/>
      <c r="BZ1314" s="14"/>
      <c r="CA1314" s="14"/>
      <c r="CB1314" s="14"/>
    </row>
    <row r="1315" spans="1:80" ht="20.100000000000001" customHeight="1" x14ac:dyDescent="0.25">
      <c r="A1315" s="23"/>
      <c r="B1315" s="24" t="s">
        <v>987</v>
      </c>
      <c r="C1315" s="24"/>
      <c r="D1315" s="24"/>
      <c r="E1315" s="66"/>
      <c r="F1315" s="66" t="s">
        <v>2263</v>
      </c>
      <c r="G1315" s="64">
        <v>1</v>
      </c>
      <c r="H1315" s="64"/>
      <c r="I1315" s="66"/>
      <c r="J1315" s="72"/>
      <c r="K1315" s="24" t="s">
        <v>988</v>
      </c>
      <c r="L1315" s="24"/>
      <c r="M1315" s="24"/>
      <c r="N1315" s="24" t="str" cm="1">
        <f t="array" ref="N1315">_xlfn.IFS(F1315="M 2 cm X120","M1",F1315="M 2 cm X240", "M2", F1315="M 3 cm X60","M3",F1315="M 6,5","M6",F1315="P 0,5L","P0,5",F1315="P 1L","P1L")</f>
        <v>M3</v>
      </c>
      <c r="O1315" s="24" t="str">
        <f t="shared" si="100"/>
        <v xml:space="preserve">Ajout </v>
      </c>
      <c r="P1315" s="54">
        <v>1315</v>
      </c>
      <c r="Q1315" s="54"/>
      <c r="R1315" s="20">
        <f t="shared" si="101"/>
        <v>0</v>
      </c>
      <c r="S1315" s="20">
        <f t="shared" si="102"/>
        <v>0</v>
      </c>
      <c r="T1315" s="20">
        <f t="shared" si="103"/>
        <v>0</v>
      </c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14"/>
      <c r="BV1315" s="14"/>
      <c r="BW1315" s="14"/>
      <c r="BX1315" s="14"/>
      <c r="BY1315" s="14"/>
      <c r="BZ1315" s="14"/>
      <c r="CA1315" s="14"/>
      <c r="CB1315" s="14"/>
    </row>
    <row r="1316" spans="1:80" ht="20.100000000000001" customHeight="1" x14ac:dyDescent="0.25">
      <c r="A1316" s="125"/>
      <c r="B1316" s="126" t="s">
        <v>987</v>
      </c>
      <c r="C1316" s="126"/>
      <c r="D1316" s="126"/>
      <c r="E1316" s="127"/>
      <c r="F1316" s="127" t="s">
        <v>2263</v>
      </c>
      <c r="G1316" s="128">
        <v>1</v>
      </c>
      <c r="H1316" s="128"/>
      <c r="I1316" s="127"/>
      <c r="J1316" s="129"/>
      <c r="K1316" s="126" t="s">
        <v>988</v>
      </c>
      <c r="L1316" s="126"/>
      <c r="M1316" s="126"/>
      <c r="N1316" s="126" t="str" cm="1">
        <f t="array" ref="N1316">_xlfn.IFS(F1316="M 2 cm X120","M1",F1316="M 2 cm X240", "M2", F1316="M 3 cm X60","M3",F1316="M 6,5","M6",F1316="P 0,5L","P0,5",F1316="P 1L","P1L")</f>
        <v>M3</v>
      </c>
      <c r="O1316" s="126" t="str">
        <f t="shared" si="100"/>
        <v xml:space="preserve">Ajout </v>
      </c>
      <c r="P1316" s="130">
        <v>1316</v>
      </c>
      <c r="Q1316" s="130"/>
      <c r="R1316" s="20">
        <f t="shared" si="101"/>
        <v>0</v>
      </c>
      <c r="S1316" s="20">
        <f t="shared" si="102"/>
        <v>0</v>
      </c>
      <c r="T1316" s="20">
        <f t="shared" si="103"/>
        <v>0</v>
      </c>
      <c r="U1316" s="158"/>
      <c r="V1316" s="158"/>
      <c r="W1316" s="158"/>
      <c r="X1316" s="158"/>
      <c r="Y1316" s="158"/>
      <c r="Z1316" s="158"/>
      <c r="AA1316" s="158"/>
      <c r="AB1316" s="158"/>
      <c r="AC1316" s="158"/>
      <c r="AD1316" s="158"/>
      <c r="AE1316" s="158"/>
      <c r="AF1316" s="158"/>
      <c r="AG1316" s="158"/>
      <c r="AH1316" s="158"/>
      <c r="AI1316" s="158"/>
      <c r="AJ1316" s="158"/>
      <c r="AK1316" s="158"/>
      <c r="AL1316" s="158"/>
      <c r="AM1316" s="158"/>
      <c r="AN1316" s="158"/>
      <c r="AO1316" s="158"/>
      <c r="AP1316" s="158"/>
      <c r="AQ1316" s="158"/>
      <c r="AR1316" s="158"/>
      <c r="AS1316" s="158"/>
      <c r="AT1316" s="158"/>
      <c r="AU1316" s="158"/>
      <c r="AV1316" s="158"/>
      <c r="AW1316" s="158"/>
      <c r="AX1316" s="158"/>
      <c r="AY1316" s="158"/>
      <c r="AZ1316" s="158"/>
      <c r="BA1316" s="158"/>
      <c r="BB1316" s="158"/>
      <c r="BC1316" s="158"/>
      <c r="BD1316" s="158"/>
      <c r="BE1316" s="158"/>
      <c r="BF1316" s="158"/>
      <c r="BG1316" s="158"/>
      <c r="BH1316" s="158"/>
      <c r="BI1316" s="158"/>
      <c r="BJ1316" s="158"/>
      <c r="BK1316" s="158"/>
      <c r="BL1316" s="158"/>
      <c r="BM1316" s="158"/>
      <c r="BN1316" s="158"/>
      <c r="BO1316" s="158"/>
      <c r="BP1316" s="158"/>
      <c r="BQ1316" s="158"/>
      <c r="BR1316" s="158"/>
      <c r="BS1316" s="158"/>
      <c r="BT1316" s="158"/>
      <c r="BU1316" s="14"/>
      <c r="BV1316" s="14"/>
      <c r="BW1316" s="14"/>
      <c r="BX1316" s="14"/>
      <c r="BY1316" s="14"/>
      <c r="BZ1316" s="14"/>
      <c r="CA1316" s="14"/>
      <c r="CB1316" s="14"/>
    </row>
    <row r="1317" spans="1:80" ht="20.100000000000001" customHeight="1" x14ac:dyDescent="0.25">
      <c r="A1317" s="23"/>
      <c r="B1317" s="24" t="s">
        <v>987</v>
      </c>
      <c r="C1317" s="24"/>
      <c r="D1317" s="24"/>
      <c r="E1317" s="66"/>
      <c r="F1317" s="66" t="s">
        <v>2263</v>
      </c>
      <c r="G1317" s="64">
        <v>1</v>
      </c>
      <c r="H1317" s="64"/>
      <c r="I1317" s="66"/>
      <c r="J1317" s="72"/>
      <c r="K1317" s="24" t="s">
        <v>988</v>
      </c>
      <c r="L1317" s="24"/>
      <c r="M1317" s="24"/>
      <c r="N1317" s="24" t="str" cm="1">
        <f t="array" ref="N1317">_xlfn.IFS(F1317="M 2 cm X120","M1",F1317="M 2 cm X240", "M2", F1317="M 3 cm X60","M3",F1317="M 6,5","M6",F1317="P 0,5L","P0,5",F1317="P 1L","P1L")</f>
        <v>M3</v>
      </c>
      <c r="O1317" s="24" t="str">
        <f t="shared" si="100"/>
        <v xml:space="preserve">Ajout </v>
      </c>
      <c r="P1317" s="54">
        <v>1317</v>
      </c>
      <c r="Q1317" s="54"/>
      <c r="R1317" s="20">
        <f t="shared" si="101"/>
        <v>0</v>
      </c>
      <c r="S1317" s="20">
        <f t="shared" si="102"/>
        <v>0</v>
      </c>
      <c r="T1317" s="20">
        <f t="shared" si="103"/>
        <v>0</v>
      </c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14"/>
      <c r="BV1317" s="14"/>
      <c r="BW1317" s="14"/>
      <c r="BX1317" s="14"/>
      <c r="BY1317" s="14"/>
      <c r="BZ1317" s="14"/>
      <c r="CA1317" s="14"/>
      <c r="CB1317" s="14"/>
    </row>
    <row r="1318" spans="1:80" ht="20.100000000000001" customHeight="1" x14ac:dyDescent="0.25">
      <c r="A1318" s="125"/>
      <c r="B1318" s="126" t="s">
        <v>987</v>
      </c>
      <c r="C1318" s="126"/>
      <c r="D1318" s="126"/>
      <c r="E1318" s="127"/>
      <c r="F1318" s="127" t="s">
        <v>2263</v>
      </c>
      <c r="G1318" s="128">
        <v>1</v>
      </c>
      <c r="H1318" s="128"/>
      <c r="I1318" s="127"/>
      <c r="J1318" s="129"/>
      <c r="K1318" s="126" t="s">
        <v>988</v>
      </c>
      <c r="L1318" s="126"/>
      <c r="M1318" s="126"/>
      <c r="N1318" s="126" t="str" cm="1">
        <f t="array" ref="N1318">_xlfn.IFS(F1318="M 2 cm X120","M1",F1318="M 2 cm X240", "M2", F1318="M 3 cm X60","M3",F1318="M 6,5","M6",F1318="P 0,5L","P0,5",F1318="P 1L","P1L")</f>
        <v>M3</v>
      </c>
      <c r="O1318" s="126" t="str">
        <f t="shared" si="100"/>
        <v xml:space="preserve">Ajout </v>
      </c>
      <c r="P1318" s="130">
        <v>1318</v>
      </c>
      <c r="Q1318" s="130"/>
      <c r="R1318" s="20">
        <f t="shared" si="101"/>
        <v>0</v>
      </c>
      <c r="S1318" s="20">
        <f t="shared" si="102"/>
        <v>0</v>
      </c>
      <c r="T1318" s="20">
        <f t="shared" si="103"/>
        <v>0</v>
      </c>
      <c r="U1318" s="158"/>
      <c r="V1318" s="158"/>
      <c r="W1318" s="158"/>
      <c r="X1318" s="158"/>
      <c r="Y1318" s="158"/>
      <c r="Z1318" s="158"/>
      <c r="AA1318" s="158"/>
      <c r="AB1318" s="158"/>
      <c r="AC1318" s="158"/>
      <c r="AD1318" s="158"/>
      <c r="AE1318" s="158"/>
      <c r="AF1318" s="158"/>
      <c r="AG1318" s="158"/>
      <c r="AH1318" s="158"/>
      <c r="AI1318" s="158"/>
      <c r="AJ1318" s="158"/>
      <c r="AK1318" s="158"/>
      <c r="AL1318" s="158"/>
      <c r="AM1318" s="158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4"/>
      <c r="BV1318" s="14"/>
      <c r="BW1318" s="14"/>
      <c r="BX1318" s="14"/>
      <c r="BY1318" s="14"/>
      <c r="BZ1318" s="14"/>
      <c r="CA1318" s="14"/>
      <c r="CB1318" s="14"/>
    </row>
    <row r="1319" spans="1:80" ht="20.100000000000001" customHeight="1" x14ac:dyDescent="0.25">
      <c r="A1319" s="23"/>
      <c r="B1319" s="24" t="s">
        <v>987</v>
      </c>
      <c r="C1319" s="24"/>
      <c r="D1319" s="24"/>
      <c r="E1319" s="66"/>
      <c r="F1319" s="66" t="s">
        <v>2263</v>
      </c>
      <c r="G1319" s="64">
        <v>1</v>
      </c>
      <c r="H1319" s="64"/>
      <c r="I1319" s="66"/>
      <c r="J1319" s="72"/>
      <c r="K1319" s="24" t="s">
        <v>988</v>
      </c>
      <c r="L1319" s="24"/>
      <c r="M1319" s="24"/>
      <c r="N1319" s="24" t="str" cm="1">
        <f t="array" ref="N1319">_xlfn.IFS(F1319="M 2 cm X120","M1",F1319="M 2 cm X240", "M2", F1319="M 3 cm X60","M3",F1319="M 6,5","M6",F1319="P 0,5L","P0,5",F1319="P 1L","P1L")</f>
        <v>M3</v>
      </c>
      <c r="O1319" s="24" t="str">
        <f t="shared" si="100"/>
        <v xml:space="preserve">Ajout </v>
      </c>
      <c r="P1319" s="54">
        <v>1319</v>
      </c>
      <c r="Q1319" s="54"/>
      <c r="R1319" s="20">
        <f t="shared" si="101"/>
        <v>0</v>
      </c>
      <c r="S1319" s="20">
        <f t="shared" si="102"/>
        <v>0</v>
      </c>
      <c r="T1319" s="20">
        <f t="shared" si="103"/>
        <v>0</v>
      </c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14"/>
      <c r="BV1319" s="14"/>
      <c r="BW1319" s="14"/>
      <c r="BX1319" s="14"/>
      <c r="BY1319" s="14"/>
      <c r="BZ1319" s="14"/>
      <c r="CA1319" s="14"/>
      <c r="CB1319" s="14"/>
    </row>
    <row r="1320" spans="1:80" ht="20.100000000000001" customHeight="1" x14ac:dyDescent="0.25">
      <c r="A1320" s="125"/>
      <c r="B1320" s="126" t="s">
        <v>987</v>
      </c>
      <c r="C1320" s="126"/>
      <c r="D1320" s="126"/>
      <c r="E1320" s="127"/>
      <c r="F1320" s="127" t="s">
        <v>2263</v>
      </c>
      <c r="G1320" s="128">
        <v>1</v>
      </c>
      <c r="H1320" s="128"/>
      <c r="I1320" s="127"/>
      <c r="J1320" s="129"/>
      <c r="K1320" s="126" t="s">
        <v>988</v>
      </c>
      <c r="L1320" s="126"/>
      <c r="M1320" s="126"/>
      <c r="N1320" s="126" t="str" cm="1">
        <f t="array" ref="N1320">_xlfn.IFS(F1320="M 2 cm X120","M1",F1320="M 2 cm X240", "M2", F1320="M 3 cm X60","M3",F1320="M 6,5","M6",F1320="P 0,5L","P0,5",F1320="P 1L","P1L")</f>
        <v>M3</v>
      </c>
      <c r="O1320" s="126" t="str">
        <f t="shared" si="100"/>
        <v xml:space="preserve">Ajout </v>
      </c>
      <c r="P1320" s="130">
        <v>1320</v>
      </c>
      <c r="Q1320" s="130"/>
      <c r="R1320" s="20">
        <f t="shared" si="101"/>
        <v>0</v>
      </c>
      <c r="S1320" s="20">
        <f t="shared" si="102"/>
        <v>0</v>
      </c>
      <c r="T1320" s="20">
        <f t="shared" si="103"/>
        <v>0</v>
      </c>
      <c r="U1320" s="158"/>
      <c r="V1320" s="158"/>
      <c r="W1320" s="158"/>
      <c r="X1320" s="158"/>
      <c r="Y1320" s="158"/>
      <c r="Z1320" s="158"/>
      <c r="AA1320" s="158"/>
      <c r="AB1320" s="158"/>
      <c r="AC1320" s="158"/>
      <c r="AD1320" s="158"/>
      <c r="AE1320" s="158"/>
      <c r="AF1320" s="158"/>
      <c r="AG1320" s="158"/>
      <c r="AH1320" s="158"/>
      <c r="AI1320" s="158"/>
      <c r="AJ1320" s="158"/>
      <c r="AK1320" s="158"/>
      <c r="AL1320" s="158"/>
      <c r="AM1320" s="158"/>
      <c r="AN1320" s="158"/>
      <c r="AO1320" s="158"/>
      <c r="AP1320" s="158"/>
      <c r="AQ1320" s="158"/>
      <c r="AR1320" s="158"/>
      <c r="AS1320" s="158"/>
      <c r="AT1320" s="158"/>
      <c r="AU1320" s="158"/>
      <c r="AV1320" s="158"/>
      <c r="AW1320" s="158"/>
      <c r="AX1320" s="158"/>
      <c r="AY1320" s="158"/>
      <c r="AZ1320" s="158"/>
      <c r="BA1320" s="158"/>
      <c r="BB1320" s="158"/>
      <c r="BC1320" s="158"/>
      <c r="BD1320" s="158"/>
      <c r="BE1320" s="158"/>
      <c r="BF1320" s="158"/>
      <c r="BG1320" s="158"/>
      <c r="BH1320" s="158"/>
      <c r="BI1320" s="158"/>
      <c r="BJ1320" s="158"/>
      <c r="BK1320" s="158"/>
      <c r="BL1320" s="158"/>
      <c r="BM1320" s="158"/>
      <c r="BN1320" s="158"/>
      <c r="BO1320" s="158"/>
      <c r="BP1320" s="158"/>
      <c r="BQ1320" s="158"/>
      <c r="BR1320" s="158"/>
      <c r="BS1320" s="158"/>
      <c r="BT1320" s="158"/>
      <c r="BU1320" s="14"/>
      <c r="BV1320" s="14"/>
      <c r="BW1320" s="14"/>
      <c r="BX1320" s="14"/>
      <c r="BY1320" s="14"/>
      <c r="BZ1320" s="14"/>
      <c r="CA1320" s="14"/>
      <c r="CB1320" s="14"/>
    </row>
    <row r="1321" spans="1:80" ht="20.100000000000001" customHeight="1" x14ac:dyDescent="0.25">
      <c r="A1321" s="23"/>
      <c r="B1321" s="24" t="s">
        <v>987</v>
      </c>
      <c r="C1321" s="24"/>
      <c r="D1321" s="24"/>
      <c r="E1321" s="66"/>
      <c r="F1321" s="66" t="s">
        <v>2263</v>
      </c>
      <c r="G1321" s="64">
        <v>1</v>
      </c>
      <c r="H1321" s="64"/>
      <c r="I1321" s="66"/>
      <c r="J1321" s="72"/>
      <c r="K1321" s="24" t="s">
        <v>988</v>
      </c>
      <c r="L1321" s="24"/>
      <c r="M1321" s="24"/>
      <c r="N1321" s="24" t="str" cm="1">
        <f t="array" ref="N1321">_xlfn.IFS(F1321="M 2 cm X120","M1",F1321="M 2 cm X240", "M2", F1321="M 3 cm X60","M3",F1321="M 6,5","M6",F1321="P 0,5L","P0,5",F1321="P 1L","P1L")</f>
        <v>M3</v>
      </c>
      <c r="O1321" s="24" t="str">
        <f t="shared" si="100"/>
        <v xml:space="preserve">Ajout </v>
      </c>
      <c r="P1321" s="54">
        <v>1321</v>
      </c>
      <c r="Q1321" s="54"/>
      <c r="R1321" s="20">
        <f t="shared" si="101"/>
        <v>0</v>
      </c>
      <c r="S1321" s="20">
        <f t="shared" si="102"/>
        <v>0</v>
      </c>
      <c r="T1321" s="20">
        <f t="shared" si="103"/>
        <v>0</v>
      </c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14"/>
      <c r="BV1321" s="14"/>
      <c r="BW1321" s="14"/>
      <c r="BX1321" s="14"/>
      <c r="BY1321" s="14"/>
      <c r="BZ1321" s="14"/>
      <c r="CA1321" s="14"/>
      <c r="CB1321" s="14"/>
    </row>
    <row r="1322" spans="1:80" ht="20.100000000000001" customHeight="1" x14ac:dyDescent="0.25">
      <c r="A1322" s="125"/>
      <c r="B1322" s="126" t="s">
        <v>987</v>
      </c>
      <c r="C1322" s="126"/>
      <c r="D1322" s="126"/>
      <c r="E1322" s="127"/>
      <c r="F1322" s="127" t="s">
        <v>2263</v>
      </c>
      <c r="G1322" s="128">
        <v>1</v>
      </c>
      <c r="H1322" s="128"/>
      <c r="I1322" s="127"/>
      <c r="J1322" s="129"/>
      <c r="K1322" s="126" t="s">
        <v>988</v>
      </c>
      <c r="L1322" s="126"/>
      <c r="M1322" s="126"/>
      <c r="N1322" s="126" t="str" cm="1">
        <f t="array" ref="N1322">_xlfn.IFS(F1322="M 2 cm X120","M1",F1322="M 2 cm X240", "M2", F1322="M 3 cm X60","M3",F1322="M 6,5","M6",F1322="P 0,5L","P0,5",F1322="P 1L","P1L")</f>
        <v>M3</v>
      </c>
      <c r="O1322" s="126" t="str">
        <f t="shared" si="100"/>
        <v xml:space="preserve">Ajout </v>
      </c>
      <c r="P1322" s="130">
        <v>1322</v>
      </c>
      <c r="Q1322" s="130"/>
      <c r="R1322" s="20">
        <f t="shared" si="101"/>
        <v>0</v>
      </c>
      <c r="S1322" s="20">
        <f t="shared" si="102"/>
        <v>0</v>
      </c>
      <c r="T1322" s="20">
        <f t="shared" si="103"/>
        <v>0</v>
      </c>
      <c r="U1322" s="158"/>
      <c r="V1322" s="158"/>
      <c r="W1322" s="158"/>
      <c r="X1322" s="158"/>
      <c r="Y1322" s="158"/>
      <c r="Z1322" s="158"/>
      <c r="AA1322" s="158"/>
      <c r="AB1322" s="158"/>
      <c r="AC1322" s="158"/>
      <c r="AD1322" s="158"/>
      <c r="AE1322" s="158"/>
      <c r="AF1322" s="158"/>
      <c r="AG1322" s="158"/>
      <c r="AH1322" s="158"/>
      <c r="AI1322" s="158"/>
      <c r="AJ1322" s="158"/>
      <c r="AK1322" s="158"/>
      <c r="AL1322" s="158"/>
      <c r="AM1322" s="158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4"/>
      <c r="BV1322" s="14"/>
      <c r="BW1322" s="14"/>
      <c r="BX1322" s="14"/>
      <c r="BY1322" s="14"/>
      <c r="BZ1322" s="14"/>
      <c r="CA1322" s="14"/>
      <c r="CB1322" s="14"/>
    </row>
    <row r="1323" spans="1:80" ht="20.100000000000001" customHeight="1" x14ac:dyDescent="0.25">
      <c r="A1323" s="23">
        <v>10083</v>
      </c>
      <c r="B1323" s="26" t="s">
        <v>1613</v>
      </c>
      <c r="C1323" s="24" t="s">
        <v>1602</v>
      </c>
      <c r="D1323" s="24" t="s">
        <v>205</v>
      </c>
      <c r="E1323" s="66" t="s">
        <v>205</v>
      </c>
      <c r="F1323" s="66" t="s">
        <v>2263</v>
      </c>
      <c r="G1323" s="64">
        <v>30</v>
      </c>
      <c r="H1323" s="64" t="s">
        <v>205</v>
      </c>
      <c r="I1323" s="66" t="s">
        <v>205</v>
      </c>
      <c r="J1323" s="64" t="s">
        <v>205</v>
      </c>
      <c r="K1323" s="24" t="s">
        <v>205</v>
      </c>
      <c r="L1323" s="123" t="s">
        <v>205</v>
      </c>
      <c r="M1323" s="123" t="s">
        <v>205</v>
      </c>
      <c r="N1323" s="123" t="str" cm="1">
        <f t="array" ref="N1323">_xlfn.IFS(F1323="M 2 cm X120","M1",F1323="M 2 cm X240", "M2", F1323="M 3 cm X60","M3",F1323="M 6,5","M6",F1323="P 0,5L","P0,5",F1323="P 1L","P1L")</f>
        <v>M3</v>
      </c>
      <c r="O1323" s="24" t="s">
        <v>205</v>
      </c>
      <c r="P1323" s="54">
        <v>1323</v>
      </c>
      <c r="Q1323" s="54" t="s">
        <v>205</v>
      </c>
      <c r="R1323" s="20">
        <f t="shared" si="101"/>
        <v>0</v>
      </c>
      <c r="S1323" s="20">
        <f t="shared" si="102"/>
        <v>0</v>
      </c>
      <c r="T1323" s="20">
        <f t="shared" si="103"/>
        <v>0</v>
      </c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14"/>
      <c r="BV1323" s="14"/>
      <c r="BW1323" s="14"/>
      <c r="BX1323" s="47"/>
      <c r="BY1323" s="47"/>
      <c r="BZ1323" s="47"/>
      <c r="CA1323" s="47"/>
      <c r="CB1323" s="14"/>
    </row>
    <row r="1324" spans="1:80" ht="20.100000000000001" customHeight="1" x14ac:dyDescent="0.25">
      <c r="A1324" s="21">
        <v>26714</v>
      </c>
      <c r="B1324" s="27" t="s">
        <v>1444</v>
      </c>
      <c r="C1324" s="22" t="s">
        <v>1602</v>
      </c>
      <c r="D1324" s="22" t="s">
        <v>205</v>
      </c>
      <c r="E1324" s="65" t="s">
        <v>205</v>
      </c>
      <c r="F1324" s="65" t="s">
        <v>205</v>
      </c>
      <c r="G1324" s="63">
        <v>1</v>
      </c>
      <c r="H1324" s="63" t="s">
        <v>205</v>
      </c>
      <c r="I1324" s="65" t="s">
        <v>205</v>
      </c>
      <c r="J1324" s="63" t="s">
        <v>205</v>
      </c>
      <c r="K1324" s="22" t="s">
        <v>155</v>
      </c>
      <c r="L1324" s="122" t="s">
        <v>122</v>
      </c>
      <c r="M1324" s="122" t="s">
        <v>137</v>
      </c>
      <c r="N1324" s="122" t="s">
        <v>205</v>
      </c>
      <c r="O1324" s="22"/>
      <c r="P1324" s="53">
        <v>1324</v>
      </c>
      <c r="Q1324" s="53" t="s">
        <v>205</v>
      </c>
      <c r="R1324" s="20">
        <f t="shared" si="101"/>
        <v>0</v>
      </c>
      <c r="S1324" s="20">
        <f t="shared" si="102"/>
        <v>0</v>
      </c>
      <c r="T1324" s="20">
        <f t="shared" si="103"/>
        <v>0</v>
      </c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  <c r="BS1324" s="42"/>
      <c r="BT1324" s="42"/>
      <c r="BU1324" s="14"/>
      <c r="BV1324" s="14"/>
      <c r="BW1324" s="14"/>
      <c r="BX1324" s="47"/>
      <c r="BY1324" s="47"/>
      <c r="BZ1324" s="47"/>
      <c r="CA1324" s="47"/>
      <c r="CB1324" s="14"/>
    </row>
    <row r="1325" spans="1:80" ht="20.100000000000001" customHeight="1" x14ac:dyDescent="0.25">
      <c r="A1325" s="21">
        <v>26715</v>
      </c>
      <c r="B1325" s="27" t="s">
        <v>1093</v>
      </c>
      <c r="C1325" s="22" t="s">
        <v>1602</v>
      </c>
      <c r="D1325" s="22" t="s">
        <v>205</v>
      </c>
      <c r="E1325" s="65" t="s">
        <v>205</v>
      </c>
      <c r="F1325" s="65" t="s">
        <v>205</v>
      </c>
      <c r="G1325" s="63">
        <v>1</v>
      </c>
      <c r="H1325" s="63" t="s">
        <v>205</v>
      </c>
      <c r="I1325" s="63" t="s">
        <v>205</v>
      </c>
      <c r="J1325" s="71" t="s">
        <v>205</v>
      </c>
      <c r="K1325" s="22" t="s">
        <v>154</v>
      </c>
      <c r="L1325" s="22" t="s">
        <v>122</v>
      </c>
      <c r="M1325" s="22" t="s">
        <v>137</v>
      </c>
      <c r="N1325" s="22" t="s">
        <v>205</v>
      </c>
      <c r="O1325" s="22"/>
      <c r="P1325" s="53">
        <v>1325</v>
      </c>
      <c r="Q1325" s="53" t="s">
        <v>205</v>
      </c>
      <c r="R1325" s="20">
        <f t="shared" si="101"/>
        <v>0</v>
      </c>
      <c r="S1325" s="20">
        <f t="shared" si="102"/>
        <v>0</v>
      </c>
      <c r="T1325" s="20">
        <f t="shared" si="103"/>
        <v>0</v>
      </c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14"/>
      <c r="BV1325" s="14"/>
      <c r="BW1325" s="14"/>
      <c r="BX1325" s="47"/>
      <c r="BY1325" s="47"/>
      <c r="BZ1325" s="47"/>
      <c r="CA1325" s="47"/>
      <c r="CB1325" s="14"/>
    </row>
    <row r="1326" spans="1:80" ht="20.100000000000001" customHeight="1" x14ac:dyDescent="0.25">
      <c r="A1326" s="21">
        <v>22855</v>
      </c>
      <c r="B1326" s="27" t="s">
        <v>1445</v>
      </c>
      <c r="C1326" s="22" t="s">
        <v>1602</v>
      </c>
      <c r="D1326" s="22" t="s">
        <v>205</v>
      </c>
      <c r="E1326" s="65" t="s">
        <v>205</v>
      </c>
      <c r="F1326" s="65" t="s">
        <v>205</v>
      </c>
      <c r="G1326" s="63">
        <v>1</v>
      </c>
      <c r="H1326" s="63" t="s">
        <v>205</v>
      </c>
      <c r="I1326" s="65" t="s">
        <v>205</v>
      </c>
      <c r="J1326" s="71" t="s">
        <v>205</v>
      </c>
      <c r="K1326" s="22" t="s">
        <v>155</v>
      </c>
      <c r="L1326" s="22" t="s">
        <v>122</v>
      </c>
      <c r="M1326" s="22" t="s">
        <v>205</v>
      </c>
      <c r="N1326" s="22" t="s">
        <v>205</v>
      </c>
      <c r="O1326" s="22"/>
      <c r="P1326" s="53">
        <v>1326</v>
      </c>
      <c r="Q1326" s="53" t="s">
        <v>205</v>
      </c>
      <c r="R1326" s="20">
        <f t="shared" si="101"/>
        <v>0</v>
      </c>
      <c r="S1326" s="20">
        <f t="shared" si="102"/>
        <v>0</v>
      </c>
      <c r="T1326" s="20">
        <f t="shared" si="103"/>
        <v>0</v>
      </c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14"/>
      <c r="BV1326" s="14"/>
      <c r="BW1326" s="14"/>
      <c r="BX1326" s="47"/>
      <c r="BY1326" s="47"/>
      <c r="BZ1326" s="47"/>
      <c r="CA1326" s="47"/>
      <c r="CB1326" s="14"/>
    </row>
    <row r="1327" spans="1:80" ht="20.100000000000001" customHeight="1" x14ac:dyDescent="0.25">
      <c r="A1327" s="21">
        <v>22854</v>
      </c>
      <c r="B1327" s="27" t="s">
        <v>808</v>
      </c>
      <c r="C1327" s="22" t="s">
        <v>1602</v>
      </c>
      <c r="D1327" s="22" t="s">
        <v>205</v>
      </c>
      <c r="E1327" s="65" t="s">
        <v>205</v>
      </c>
      <c r="F1327" s="65" t="s">
        <v>205</v>
      </c>
      <c r="G1327" s="63">
        <v>1</v>
      </c>
      <c r="H1327" s="63" t="s">
        <v>205</v>
      </c>
      <c r="I1327" s="65" t="s">
        <v>205</v>
      </c>
      <c r="J1327" s="71" t="s">
        <v>205</v>
      </c>
      <c r="K1327" s="22" t="s">
        <v>154</v>
      </c>
      <c r="L1327" s="22" t="s">
        <v>122</v>
      </c>
      <c r="M1327" s="22" t="s">
        <v>205</v>
      </c>
      <c r="N1327" s="22" t="s">
        <v>205</v>
      </c>
      <c r="O1327" s="22"/>
      <c r="P1327" s="53">
        <v>1327</v>
      </c>
      <c r="Q1327" s="53" t="s">
        <v>205</v>
      </c>
      <c r="R1327" s="20">
        <f t="shared" si="101"/>
        <v>0</v>
      </c>
      <c r="S1327" s="20">
        <f t="shared" si="102"/>
        <v>0</v>
      </c>
      <c r="T1327" s="20">
        <f t="shared" si="103"/>
        <v>0</v>
      </c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  <c r="BS1327" s="42"/>
      <c r="BT1327" s="42"/>
      <c r="BU1327" s="14"/>
      <c r="BV1327" s="14"/>
      <c r="BW1327" s="14"/>
      <c r="BX1327" s="47"/>
      <c r="BY1327" s="47"/>
      <c r="BZ1327" s="47"/>
      <c r="CA1327" s="47"/>
      <c r="CB1327" s="14"/>
    </row>
    <row r="1328" spans="1:80" ht="20.100000000000001" customHeight="1" x14ac:dyDescent="0.25">
      <c r="A1328" s="21">
        <v>26202</v>
      </c>
      <c r="B1328" s="27" t="s">
        <v>1446</v>
      </c>
      <c r="C1328" s="22" t="s">
        <v>1602</v>
      </c>
      <c r="D1328" s="22" t="s">
        <v>205</v>
      </c>
      <c r="E1328" s="65" t="s">
        <v>205</v>
      </c>
      <c r="F1328" s="65" t="s">
        <v>205</v>
      </c>
      <c r="G1328" s="63">
        <v>1</v>
      </c>
      <c r="H1328" s="63" t="s">
        <v>1607</v>
      </c>
      <c r="I1328" s="65" t="s">
        <v>205</v>
      </c>
      <c r="J1328" s="71" t="s">
        <v>205</v>
      </c>
      <c r="K1328" s="22" t="s">
        <v>155</v>
      </c>
      <c r="L1328" s="22" t="s">
        <v>122</v>
      </c>
      <c r="M1328" s="22" t="s">
        <v>205</v>
      </c>
      <c r="N1328" s="22" t="s">
        <v>205</v>
      </c>
      <c r="O1328" s="22"/>
      <c r="P1328" s="53">
        <v>1328</v>
      </c>
      <c r="Q1328" s="53" t="s">
        <v>1607</v>
      </c>
      <c r="R1328" s="20">
        <f t="shared" si="101"/>
        <v>0</v>
      </c>
      <c r="S1328" s="20">
        <f t="shared" si="102"/>
        <v>0</v>
      </c>
      <c r="T1328" s="20">
        <f t="shared" si="103"/>
        <v>0</v>
      </c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  <c r="BS1328" s="42"/>
      <c r="BT1328" s="42"/>
      <c r="BU1328" s="14"/>
      <c r="BV1328" s="14"/>
      <c r="BW1328" s="14"/>
      <c r="BX1328" s="47"/>
      <c r="BY1328" s="47"/>
      <c r="BZ1328" s="47"/>
      <c r="CA1328" s="47"/>
      <c r="CB1328" s="50"/>
    </row>
    <row r="1329" spans="1:80" ht="20.100000000000001" customHeight="1" x14ac:dyDescent="0.25">
      <c r="A1329" s="21">
        <v>26184</v>
      </c>
      <c r="B1329" s="27" t="s">
        <v>153</v>
      </c>
      <c r="C1329" s="22" t="s">
        <v>1602</v>
      </c>
      <c r="D1329" s="22" t="s">
        <v>205</v>
      </c>
      <c r="E1329" s="65" t="s">
        <v>205</v>
      </c>
      <c r="F1329" s="65" t="s">
        <v>205</v>
      </c>
      <c r="G1329" s="63">
        <v>1</v>
      </c>
      <c r="H1329" s="63" t="s">
        <v>205</v>
      </c>
      <c r="I1329" s="65" t="s">
        <v>205</v>
      </c>
      <c r="J1329" s="71" t="s">
        <v>205</v>
      </c>
      <c r="K1329" s="22" t="s">
        <v>154</v>
      </c>
      <c r="L1329" s="22" t="s">
        <v>122</v>
      </c>
      <c r="M1329" s="22" t="s">
        <v>205</v>
      </c>
      <c r="N1329" s="22" t="s">
        <v>205</v>
      </c>
      <c r="O1329" s="22"/>
      <c r="P1329" s="53">
        <v>1329</v>
      </c>
      <c r="Q1329" s="53" t="s">
        <v>205</v>
      </c>
      <c r="R1329" s="20">
        <f t="shared" si="101"/>
        <v>0</v>
      </c>
      <c r="S1329" s="20">
        <f t="shared" si="102"/>
        <v>0</v>
      </c>
      <c r="T1329" s="20">
        <f t="shared" si="103"/>
        <v>0</v>
      </c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14"/>
      <c r="BV1329" s="14"/>
      <c r="BW1329" s="14"/>
      <c r="BX1329" s="47"/>
      <c r="BY1329" s="47"/>
      <c r="BZ1329" s="47"/>
      <c r="CA1329" s="47"/>
      <c r="CB1329" s="50"/>
    </row>
    <row r="1330" spans="1:80" ht="20.100000000000001" customHeight="1" x14ac:dyDescent="0.25">
      <c r="A1330" s="21">
        <v>21792</v>
      </c>
      <c r="B1330" s="27" t="s">
        <v>1447</v>
      </c>
      <c r="C1330" s="22" t="s">
        <v>1602</v>
      </c>
      <c r="D1330" s="22" t="s">
        <v>205</v>
      </c>
      <c r="E1330" s="65" t="s">
        <v>205</v>
      </c>
      <c r="F1330" s="65" t="s">
        <v>205</v>
      </c>
      <c r="G1330" s="63">
        <v>1</v>
      </c>
      <c r="H1330" s="63" t="s">
        <v>205</v>
      </c>
      <c r="I1330" s="65" t="s">
        <v>205</v>
      </c>
      <c r="J1330" s="71" t="s">
        <v>205</v>
      </c>
      <c r="K1330" s="22" t="s">
        <v>155</v>
      </c>
      <c r="L1330" s="22" t="s">
        <v>122</v>
      </c>
      <c r="M1330" s="22" t="s">
        <v>205</v>
      </c>
      <c r="N1330" s="22" t="s">
        <v>205</v>
      </c>
      <c r="O1330" s="22"/>
      <c r="P1330" s="53">
        <v>1330</v>
      </c>
      <c r="Q1330" s="53" t="s">
        <v>205</v>
      </c>
      <c r="R1330" s="20">
        <f t="shared" si="101"/>
        <v>0</v>
      </c>
      <c r="S1330" s="20">
        <f t="shared" si="102"/>
        <v>0</v>
      </c>
      <c r="T1330" s="20">
        <f t="shared" si="103"/>
        <v>0</v>
      </c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  <c r="BS1330" s="42"/>
      <c r="BT1330" s="42"/>
      <c r="BU1330" s="14"/>
      <c r="BV1330" s="14"/>
      <c r="BW1330" s="14"/>
      <c r="BX1330" s="14"/>
      <c r="BY1330" s="14"/>
      <c r="BZ1330" s="14"/>
      <c r="CA1330" s="14"/>
      <c r="CB1330" s="14"/>
    </row>
    <row r="1331" spans="1:80" ht="20.100000000000001" customHeight="1" x14ac:dyDescent="0.25">
      <c r="A1331" s="21">
        <v>21793</v>
      </c>
      <c r="B1331" s="27" t="s">
        <v>798</v>
      </c>
      <c r="C1331" s="22" t="s">
        <v>1602</v>
      </c>
      <c r="D1331" s="22" t="s">
        <v>205</v>
      </c>
      <c r="E1331" s="65" t="s">
        <v>205</v>
      </c>
      <c r="F1331" s="65" t="s">
        <v>205</v>
      </c>
      <c r="G1331" s="63">
        <v>1</v>
      </c>
      <c r="H1331" s="63" t="s">
        <v>205</v>
      </c>
      <c r="I1331" s="65" t="s">
        <v>205</v>
      </c>
      <c r="J1331" s="71" t="s">
        <v>205</v>
      </c>
      <c r="K1331" s="22" t="s">
        <v>154</v>
      </c>
      <c r="L1331" s="22" t="s">
        <v>122</v>
      </c>
      <c r="M1331" s="22" t="s">
        <v>205</v>
      </c>
      <c r="N1331" s="22" t="s">
        <v>205</v>
      </c>
      <c r="O1331" s="22"/>
      <c r="P1331" s="53">
        <v>1331</v>
      </c>
      <c r="Q1331" s="53" t="s">
        <v>205</v>
      </c>
      <c r="R1331" s="20">
        <f t="shared" si="101"/>
        <v>0</v>
      </c>
      <c r="S1331" s="20">
        <f t="shared" si="102"/>
        <v>0</v>
      </c>
      <c r="T1331" s="20">
        <f t="shared" si="103"/>
        <v>0</v>
      </c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H1331" s="42"/>
      <c r="BI1331" s="42"/>
      <c r="BJ1331" s="42"/>
      <c r="BK1331" s="42"/>
      <c r="BL1331" s="42"/>
      <c r="BM1331" s="42"/>
      <c r="BN1331" s="42"/>
      <c r="BO1331" s="42"/>
      <c r="BP1331" s="42"/>
      <c r="BQ1331" s="42"/>
      <c r="BR1331" s="42"/>
      <c r="BS1331" s="42"/>
      <c r="BT1331" s="42"/>
      <c r="BU1331" s="14"/>
      <c r="BV1331" s="14"/>
      <c r="BW1331" s="14"/>
      <c r="BX1331" s="14"/>
      <c r="BY1331" s="14"/>
      <c r="BZ1331" s="14"/>
      <c r="CA1331" s="14"/>
      <c r="CB1331" s="14"/>
    </row>
    <row r="1332" spans="1:80" ht="20.100000000000001" customHeight="1" x14ac:dyDescent="0.25">
      <c r="A1332" s="21">
        <v>13990</v>
      </c>
      <c r="B1332" s="27" t="s">
        <v>1448</v>
      </c>
      <c r="C1332" s="22" t="s">
        <v>1602</v>
      </c>
      <c r="D1332" s="22" t="s">
        <v>205</v>
      </c>
      <c r="E1332" s="65" t="s">
        <v>205</v>
      </c>
      <c r="F1332" s="65" t="s">
        <v>205</v>
      </c>
      <c r="G1332" s="63">
        <v>1</v>
      </c>
      <c r="H1332" s="63" t="s">
        <v>205</v>
      </c>
      <c r="I1332" s="65" t="s">
        <v>205</v>
      </c>
      <c r="J1332" s="71" t="s">
        <v>205</v>
      </c>
      <c r="K1332" s="22" t="s">
        <v>155</v>
      </c>
      <c r="L1332" s="22" t="s">
        <v>122</v>
      </c>
      <c r="M1332" s="22" t="s">
        <v>205</v>
      </c>
      <c r="N1332" s="22" t="s">
        <v>205</v>
      </c>
      <c r="O1332" s="22"/>
      <c r="P1332" s="53">
        <v>1332</v>
      </c>
      <c r="Q1332" s="53" t="s">
        <v>205</v>
      </c>
      <c r="R1332" s="20">
        <f t="shared" si="101"/>
        <v>0</v>
      </c>
      <c r="S1332" s="20">
        <f t="shared" si="102"/>
        <v>0</v>
      </c>
      <c r="T1332" s="20">
        <f t="shared" si="103"/>
        <v>0</v>
      </c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14"/>
      <c r="BV1332" s="14"/>
      <c r="BW1332" s="14"/>
      <c r="BX1332" s="14"/>
      <c r="BY1332" s="14"/>
      <c r="BZ1332" s="14"/>
      <c r="CA1332" s="14"/>
      <c r="CB1332" s="14"/>
    </row>
    <row r="1333" spans="1:80" ht="20.100000000000001" customHeight="1" x14ac:dyDescent="0.25">
      <c r="A1333" s="21">
        <v>13995</v>
      </c>
      <c r="B1333" s="27" t="s">
        <v>816</v>
      </c>
      <c r="C1333" s="22" t="s">
        <v>1602</v>
      </c>
      <c r="D1333" s="22" t="s">
        <v>1607</v>
      </c>
      <c r="E1333" s="65" t="s">
        <v>205</v>
      </c>
      <c r="F1333" s="65" t="s">
        <v>205</v>
      </c>
      <c r="G1333" s="63">
        <v>1</v>
      </c>
      <c r="H1333" s="63" t="s">
        <v>205</v>
      </c>
      <c r="I1333" s="65" t="s">
        <v>205</v>
      </c>
      <c r="J1333" s="71" t="s">
        <v>205</v>
      </c>
      <c r="K1333" s="22" t="s">
        <v>154</v>
      </c>
      <c r="L1333" s="22" t="s">
        <v>122</v>
      </c>
      <c r="M1333" s="22" t="s">
        <v>205</v>
      </c>
      <c r="N1333" s="22" t="s">
        <v>205</v>
      </c>
      <c r="O1333" s="22"/>
      <c r="P1333" s="53">
        <v>1333</v>
      </c>
      <c r="Q1333" s="53" t="s">
        <v>205</v>
      </c>
      <c r="R1333" s="20">
        <f t="shared" si="101"/>
        <v>0</v>
      </c>
      <c r="S1333" s="20">
        <f t="shared" si="102"/>
        <v>0</v>
      </c>
      <c r="T1333" s="20">
        <f t="shared" si="103"/>
        <v>0</v>
      </c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14"/>
      <c r="BV1333" s="14"/>
      <c r="BW1333" s="14"/>
      <c r="BX1333" s="14"/>
      <c r="BY1333" s="14"/>
      <c r="BZ1333" s="14"/>
      <c r="CA1333" s="14"/>
      <c r="CB1333" s="14"/>
    </row>
    <row r="1334" spans="1:80" ht="20.100000000000001" customHeight="1" x14ac:dyDescent="0.25">
      <c r="A1334" s="21">
        <v>15062</v>
      </c>
      <c r="B1334" s="27" t="s">
        <v>1608</v>
      </c>
      <c r="C1334" s="22" t="s">
        <v>1602</v>
      </c>
      <c r="D1334" s="22" t="s">
        <v>205</v>
      </c>
      <c r="E1334" s="65" t="s">
        <v>205</v>
      </c>
      <c r="F1334" s="65" t="s">
        <v>205</v>
      </c>
      <c r="G1334" s="63">
        <v>1</v>
      </c>
      <c r="H1334" s="63" t="s">
        <v>205</v>
      </c>
      <c r="I1334" s="65" t="s">
        <v>205</v>
      </c>
      <c r="J1334" s="71" t="s">
        <v>205</v>
      </c>
      <c r="K1334" s="22" t="s">
        <v>155</v>
      </c>
      <c r="L1334" s="22" t="s">
        <v>122</v>
      </c>
      <c r="M1334" s="22" t="s">
        <v>205</v>
      </c>
      <c r="N1334" s="22" t="s">
        <v>205</v>
      </c>
      <c r="O1334" s="22"/>
      <c r="P1334" s="53">
        <v>1334</v>
      </c>
      <c r="Q1334" s="53" t="s">
        <v>205</v>
      </c>
      <c r="R1334" s="20">
        <f t="shared" si="101"/>
        <v>0</v>
      </c>
      <c r="S1334" s="20">
        <f t="shared" si="102"/>
        <v>0</v>
      </c>
      <c r="T1334" s="20">
        <f t="shared" si="103"/>
        <v>0</v>
      </c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H1334" s="42"/>
      <c r="BI1334" s="42"/>
      <c r="BJ1334" s="42"/>
      <c r="BK1334" s="42"/>
      <c r="BL1334" s="42"/>
      <c r="BM1334" s="42"/>
      <c r="BN1334" s="42"/>
      <c r="BO1334" s="42"/>
      <c r="BP1334" s="42"/>
      <c r="BQ1334" s="42"/>
      <c r="BR1334" s="42"/>
      <c r="BS1334" s="42"/>
      <c r="BT1334" s="42"/>
      <c r="BU1334" s="14"/>
      <c r="BV1334" s="14"/>
      <c r="BW1334" s="14"/>
      <c r="BX1334" s="14"/>
      <c r="BY1334" s="14"/>
      <c r="BZ1334" s="14"/>
      <c r="CA1334" s="14"/>
      <c r="CB1334" s="14"/>
    </row>
    <row r="1335" spans="1:80" ht="20.100000000000001" customHeight="1" x14ac:dyDescent="0.25">
      <c r="A1335" s="21">
        <v>15063</v>
      </c>
      <c r="B1335" s="27" t="s">
        <v>1609</v>
      </c>
      <c r="C1335" s="22" t="s">
        <v>1602</v>
      </c>
      <c r="D1335" s="22" t="s">
        <v>205</v>
      </c>
      <c r="E1335" s="65" t="s">
        <v>205</v>
      </c>
      <c r="F1335" s="65" t="s">
        <v>205</v>
      </c>
      <c r="G1335" s="63">
        <v>1</v>
      </c>
      <c r="H1335" s="63" t="s">
        <v>205</v>
      </c>
      <c r="I1335" s="65" t="s">
        <v>205</v>
      </c>
      <c r="J1335" s="71" t="s">
        <v>205</v>
      </c>
      <c r="K1335" s="22" t="s">
        <v>154</v>
      </c>
      <c r="L1335" s="22" t="s">
        <v>122</v>
      </c>
      <c r="M1335" s="22" t="s">
        <v>205</v>
      </c>
      <c r="N1335" s="22" t="s">
        <v>205</v>
      </c>
      <c r="O1335" s="22"/>
      <c r="P1335" s="53">
        <v>1335</v>
      </c>
      <c r="Q1335" s="53" t="s">
        <v>205</v>
      </c>
      <c r="R1335" s="20">
        <f t="shared" si="101"/>
        <v>0</v>
      </c>
      <c r="S1335" s="20">
        <f t="shared" si="102"/>
        <v>0</v>
      </c>
      <c r="T1335" s="20">
        <f t="shared" si="103"/>
        <v>0</v>
      </c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  <c r="BS1335" s="42"/>
      <c r="BT1335" s="42"/>
      <c r="BU1335" s="14"/>
      <c r="BV1335" s="14"/>
      <c r="BW1335" s="14"/>
      <c r="BX1335" s="14"/>
      <c r="BY1335" s="14"/>
      <c r="BZ1335" s="14"/>
      <c r="CA1335" s="14"/>
      <c r="CB1335" s="14"/>
    </row>
    <row r="1336" spans="1:80" ht="20.100000000000001" customHeight="1" x14ac:dyDescent="0.25">
      <c r="A1336" s="21">
        <v>26716</v>
      </c>
      <c r="B1336" s="27" t="s">
        <v>1442</v>
      </c>
      <c r="C1336" s="22" t="s">
        <v>1602</v>
      </c>
      <c r="D1336" s="22" t="s">
        <v>205</v>
      </c>
      <c r="E1336" s="65" t="s">
        <v>205</v>
      </c>
      <c r="F1336" s="65" t="s">
        <v>205</v>
      </c>
      <c r="G1336" s="63">
        <v>1</v>
      </c>
      <c r="H1336" s="63" t="s">
        <v>205</v>
      </c>
      <c r="I1336" s="65" t="s">
        <v>205</v>
      </c>
      <c r="J1336" s="71" t="s">
        <v>205</v>
      </c>
      <c r="K1336" s="22" t="s">
        <v>155</v>
      </c>
      <c r="L1336" s="22" t="s">
        <v>122</v>
      </c>
      <c r="M1336" s="22" t="s">
        <v>137</v>
      </c>
      <c r="N1336" s="22" t="s">
        <v>205</v>
      </c>
      <c r="O1336" s="22"/>
      <c r="P1336" s="53">
        <v>1336</v>
      </c>
      <c r="Q1336" s="53" t="s">
        <v>205</v>
      </c>
      <c r="R1336" s="20">
        <f t="shared" si="101"/>
        <v>0</v>
      </c>
      <c r="S1336" s="20">
        <f t="shared" si="102"/>
        <v>0</v>
      </c>
      <c r="T1336" s="20">
        <f t="shared" si="103"/>
        <v>0</v>
      </c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  <c r="BS1336" s="42"/>
      <c r="BT1336" s="42"/>
      <c r="BU1336" s="14"/>
      <c r="BV1336" s="14"/>
      <c r="BW1336" s="14"/>
      <c r="BX1336" s="14"/>
      <c r="BY1336" s="14"/>
      <c r="BZ1336" s="14"/>
      <c r="CA1336" s="14"/>
      <c r="CB1336" s="14"/>
    </row>
    <row r="1337" spans="1:80" ht="20.100000000000001" customHeight="1" x14ac:dyDescent="0.25">
      <c r="A1337" s="21">
        <v>26717</v>
      </c>
      <c r="B1337" s="27" t="s">
        <v>1443</v>
      </c>
      <c r="C1337" s="22" t="s">
        <v>1602</v>
      </c>
      <c r="D1337" s="22" t="s">
        <v>205</v>
      </c>
      <c r="E1337" s="65" t="s">
        <v>205</v>
      </c>
      <c r="F1337" s="65" t="s">
        <v>205</v>
      </c>
      <c r="G1337" s="63">
        <v>1</v>
      </c>
      <c r="H1337" s="63" t="s">
        <v>205</v>
      </c>
      <c r="I1337" s="65" t="s">
        <v>205</v>
      </c>
      <c r="J1337" s="71" t="s">
        <v>205</v>
      </c>
      <c r="K1337" s="22" t="s">
        <v>154</v>
      </c>
      <c r="L1337" s="22" t="s">
        <v>122</v>
      </c>
      <c r="M1337" s="22" t="s">
        <v>137</v>
      </c>
      <c r="N1337" s="22" t="s">
        <v>205</v>
      </c>
      <c r="O1337" s="22"/>
      <c r="P1337" s="53">
        <v>1337</v>
      </c>
      <c r="Q1337" s="53" t="s">
        <v>205</v>
      </c>
      <c r="R1337" s="20">
        <f t="shared" si="101"/>
        <v>0</v>
      </c>
      <c r="S1337" s="20">
        <f t="shared" si="102"/>
        <v>0</v>
      </c>
      <c r="T1337" s="20">
        <f t="shared" si="103"/>
        <v>0</v>
      </c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14"/>
      <c r="BV1337" s="14"/>
      <c r="BW1337" s="14"/>
      <c r="BX1337" s="14"/>
      <c r="BY1337" s="14"/>
      <c r="BZ1337" s="14"/>
      <c r="CA1337" s="14"/>
      <c r="CB1337" s="14"/>
    </row>
    <row r="1338" spans="1:80" ht="20.100000000000001" customHeight="1" x14ac:dyDescent="0.25">
      <c r="A1338" s="21">
        <v>13392</v>
      </c>
      <c r="B1338" s="27" t="s">
        <v>1449</v>
      </c>
      <c r="C1338" s="22" t="s">
        <v>1602</v>
      </c>
      <c r="D1338" s="22" t="s">
        <v>205</v>
      </c>
      <c r="E1338" s="65" t="s">
        <v>205</v>
      </c>
      <c r="F1338" s="65" t="s">
        <v>205</v>
      </c>
      <c r="G1338" s="63">
        <v>1</v>
      </c>
      <c r="H1338" s="63" t="s">
        <v>205</v>
      </c>
      <c r="I1338" s="65" t="s">
        <v>205</v>
      </c>
      <c r="J1338" s="71" t="s">
        <v>205</v>
      </c>
      <c r="K1338" s="22" t="s">
        <v>155</v>
      </c>
      <c r="L1338" s="22" t="s">
        <v>122</v>
      </c>
      <c r="M1338" s="22" t="s">
        <v>205</v>
      </c>
      <c r="N1338" s="22" t="s">
        <v>205</v>
      </c>
      <c r="O1338" s="22"/>
      <c r="P1338" s="53">
        <v>1338</v>
      </c>
      <c r="Q1338" s="53" t="s">
        <v>205</v>
      </c>
      <c r="R1338" s="20">
        <f t="shared" si="101"/>
        <v>0</v>
      </c>
      <c r="S1338" s="20">
        <f t="shared" si="102"/>
        <v>0</v>
      </c>
      <c r="T1338" s="20">
        <f t="shared" si="103"/>
        <v>0</v>
      </c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14"/>
      <c r="BV1338" s="14"/>
      <c r="BW1338" s="14"/>
      <c r="BX1338" s="14"/>
      <c r="BY1338" s="14"/>
      <c r="BZ1338" s="14"/>
      <c r="CA1338" s="14"/>
      <c r="CB1338" s="14"/>
    </row>
    <row r="1339" spans="1:80" ht="20.100000000000001" customHeight="1" x14ac:dyDescent="0.25">
      <c r="A1339" s="21">
        <v>13994</v>
      </c>
      <c r="B1339" s="27" t="s">
        <v>857</v>
      </c>
      <c r="C1339" s="22" t="s">
        <v>1602</v>
      </c>
      <c r="D1339" s="22" t="s">
        <v>205</v>
      </c>
      <c r="E1339" s="65" t="s">
        <v>205</v>
      </c>
      <c r="F1339" s="65" t="s">
        <v>205</v>
      </c>
      <c r="G1339" s="63">
        <v>1</v>
      </c>
      <c r="H1339" s="63" t="s">
        <v>205</v>
      </c>
      <c r="I1339" s="65" t="s">
        <v>205</v>
      </c>
      <c r="J1339" s="71" t="s">
        <v>205</v>
      </c>
      <c r="K1339" s="22" t="s">
        <v>154</v>
      </c>
      <c r="L1339" s="22" t="s">
        <v>122</v>
      </c>
      <c r="M1339" s="22" t="s">
        <v>205</v>
      </c>
      <c r="N1339" s="22" t="s">
        <v>205</v>
      </c>
      <c r="O1339" s="22"/>
      <c r="P1339" s="53">
        <v>1339</v>
      </c>
      <c r="Q1339" s="53" t="s">
        <v>205</v>
      </c>
      <c r="R1339" s="20">
        <f t="shared" si="101"/>
        <v>0</v>
      </c>
      <c r="S1339" s="20">
        <f t="shared" si="102"/>
        <v>0</v>
      </c>
      <c r="T1339" s="20">
        <f t="shared" si="103"/>
        <v>0</v>
      </c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14"/>
      <c r="BV1339" s="14"/>
      <c r="BW1339" s="14"/>
      <c r="BX1339" s="14"/>
      <c r="BY1339" s="14"/>
      <c r="BZ1339" s="14"/>
      <c r="CA1339" s="14"/>
      <c r="CB1339" s="14"/>
    </row>
    <row r="1340" spans="1:80" ht="20.100000000000001" customHeight="1" x14ac:dyDescent="0.25">
      <c r="A1340" s="21">
        <v>13394</v>
      </c>
      <c r="B1340" s="27" t="s">
        <v>1450</v>
      </c>
      <c r="C1340" s="22" t="s">
        <v>1602</v>
      </c>
      <c r="D1340" s="22" t="s">
        <v>205</v>
      </c>
      <c r="E1340" s="65" t="s">
        <v>205</v>
      </c>
      <c r="F1340" s="65" t="s">
        <v>205</v>
      </c>
      <c r="G1340" s="63">
        <v>1</v>
      </c>
      <c r="H1340" s="63" t="s">
        <v>205</v>
      </c>
      <c r="I1340" s="65" t="s">
        <v>205</v>
      </c>
      <c r="J1340" s="71" t="s">
        <v>205</v>
      </c>
      <c r="K1340" s="22" t="s">
        <v>155</v>
      </c>
      <c r="L1340" s="22" t="s">
        <v>122</v>
      </c>
      <c r="M1340" s="22" t="s">
        <v>205</v>
      </c>
      <c r="N1340" s="22" t="s">
        <v>205</v>
      </c>
      <c r="O1340" s="22"/>
      <c r="P1340" s="53">
        <v>1340</v>
      </c>
      <c r="Q1340" s="53" t="s">
        <v>205</v>
      </c>
      <c r="R1340" s="20">
        <f t="shared" si="101"/>
        <v>0</v>
      </c>
      <c r="S1340" s="20">
        <f t="shared" si="102"/>
        <v>0</v>
      </c>
      <c r="T1340" s="20">
        <f t="shared" si="103"/>
        <v>0</v>
      </c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  <c r="BS1340" s="42"/>
      <c r="BT1340" s="42"/>
      <c r="BU1340" s="14"/>
      <c r="BV1340" s="14"/>
      <c r="BW1340" s="14"/>
      <c r="BX1340" s="14"/>
      <c r="BY1340" s="14"/>
      <c r="BZ1340" s="14"/>
      <c r="CA1340" s="14"/>
      <c r="CB1340" s="14"/>
    </row>
    <row r="1341" spans="1:80" ht="20.100000000000001" customHeight="1" x14ac:dyDescent="0.25">
      <c r="A1341" s="21">
        <v>13993</v>
      </c>
      <c r="B1341" s="27" t="s">
        <v>871</v>
      </c>
      <c r="C1341" s="22" t="s">
        <v>1602</v>
      </c>
      <c r="D1341" s="22" t="s">
        <v>205</v>
      </c>
      <c r="E1341" s="65" t="s">
        <v>205</v>
      </c>
      <c r="F1341" s="65" t="s">
        <v>205</v>
      </c>
      <c r="G1341" s="63">
        <v>1</v>
      </c>
      <c r="H1341" s="63" t="s">
        <v>205</v>
      </c>
      <c r="I1341" s="65" t="s">
        <v>205</v>
      </c>
      <c r="J1341" s="71" t="s">
        <v>205</v>
      </c>
      <c r="K1341" s="22" t="s">
        <v>154</v>
      </c>
      <c r="L1341" s="22" t="s">
        <v>122</v>
      </c>
      <c r="M1341" s="22" t="s">
        <v>205</v>
      </c>
      <c r="N1341" s="22" t="s">
        <v>205</v>
      </c>
      <c r="O1341" s="22"/>
      <c r="P1341" s="53">
        <v>1341</v>
      </c>
      <c r="Q1341" s="53" t="s">
        <v>205</v>
      </c>
      <c r="R1341" s="20">
        <f t="shared" si="101"/>
        <v>0</v>
      </c>
      <c r="S1341" s="20">
        <f t="shared" si="102"/>
        <v>0</v>
      </c>
      <c r="T1341" s="20">
        <f t="shared" si="103"/>
        <v>0</v>
      </c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14"/>
      <c r="BV1341" s="14"/>
      <c r="BW1341" s="14"/>
      <c r="BX1341" s="14"/>
      <c r="BY1341" s="14"/>
      <c r="BZ1341" s="14"/>
      <c r="CA1341" s="14"/>
      <c r="CB1341" s="14"/>
    </row>
    <row r="1342" spans="1:80" ht="20.100000000000001" customHeight="1" x14ac:dyDescent="0.25">
      <c r="A1342" s="21">
        <v>13991</v>
      </c>
      <c r="B1342" s="27" t="s">
        <v>1451</v>
      </c>
      <c r="C1342" s="22" t="s">
        <v>1602</v>
      </c>
      <c r="D1342" s="22" t="s">
        <v>205</v>
      </c>
      <c r="E1342" s="65" t="s">
        <v>205</v>
      </c>
      <c r="F1342" s="65" t="s">
        <v>205</v>
      </c>
      <c r="G1342" s="63">
        <v>1</v>
      </c>
      <c r="H1342" s="63" t="s">
        <v>205</v>
      </c>
      <c r="I1342" s="65" t="s">
        <v>205</v>
      </c>
      <c r="J1342" s="71" t="s">
        <v>205</v>
      </c>
      <c r="K1342" s="22" t="s">
        <v>155</v>
      </c>
      <c r="L1342" s="22" t="s">
        <v>122</v>
      </c>
      <c r="M1342" s="22" t="s">
        <v>205</v>
      </c>
      <c r="N1342" s="22" t="s">
        <v>205</v>
      </c>
      <c r="O1342" s="22"/>
      <c r="P1342" s="53">
        <v>1342</v>
      </c>
      <c r="Q1342" s="53" t="s">
        <v>205</v>
      </c>
      <c r="R1342" s="20">
        <f t="shared" si="101"/>
        <v>0</v>
      </c>
      <c r="S1342" s="20">
        <f t="shared" si="102"/>
        <v>0</v>
      </c>
      <c r="T1342" s="20">
        <f t="shared" si="103"/>
        <v>0</v>
      </c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  <c r="BS1342" s="42"/>
      <c r="BT1342" s="42"/>
      <c r="BU1342" s="14"/>
      <c r="BV1342" s="14"/>
      <c r="BW1342" s="14"/>
      <c r="BX1342" s="14"/>
      <c r="BY1342" s="14"/>
      <c r="BZ1342" s="14"/>
      <c r="CA1342" s="14"/>
      <c r="CB1342" s="14"/>
    </row>
    <row r="1343" spans="1:80" ht="20.100000000000001" customHeight="1" x14ac:dyDescent="0.25">
      <c r="A1343" s="21">
        <v>13414</v>
      </c>
      <c r="B1343" s="27" t="s">
        <v>938</v>
      </c>
      <c r="C1343" s="22" t="s">
        <v>1602</v>
      </c>
      <c r="D1343" s="22" t="s">
        <v>205</v>
      </c>
      <c r="E1343" s="65" t="s">
        <v>205</v>
      </c>
      <c r="F1343" s="65" t="s">
        <v>205</v>
      </c>
      <c r="G1343" s="63">
        <v>1</v>
      </c>
      <c r="H1343" s="63" t="s">
        <v>205</v>
      </c>
      <c r="I1343" s="65" t="s">
        <v>205</v>
      </c>
      <c r="J1343" s="71" t="s">
        <v>205</v>
      </c>
      <c r="K1343" s="22" t="s">
        <v>154</v>
      </c>
      <c r="L1343" s="22" t="s">
        <v>122</v>
      </c>
      <c r="M1343" s="22" t="s">
        <v>205</v>
      </c>
      <c r="N1343" s="22" t="s">
        <v>205</v>
      </c>
      <c r="O1343" s="22"/>
      <c r="P1343" s="53">
        <v>1343</v>
      </c>
      <c r="Q1343" s="53" t="s">
        <v>205</v>
      </c>
      <c r="R1343" s="20">
        <f t="shared" si="101"/>
        <v>0</v>
      </c>
      <c r="S1343" s="20">
        <f t="shared" si="102"/>
        <v>0</v>
      </c>
      <c r="T1343" s="20">
        <f t="shared" si="103"/>
        <v>0</v>
      </c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14"/>
      <c r="BV1343" s="14"/>
      <c r="BW1343" s="14"/>
      <c r="BX1343" s="14"/>
      <c r="BY1343" s="14"/>
      <c r="BZ1343" s="14"/>
      <c r="CA1343" s="14"/>
      <c r="CB1343" s="14"/>
    </row>
    <row r="1344" spans="1:80" ht="20.100000000000001" customHeight="1" x14ac:dyDescent="0.25">
      <c r="A1344" s="21">
        <v>22653</v>
      </c>
      <c r="B1344" s="27" t="s">
        <v>1452</v>
      </c>
      <c r="C1344" s="22" t="s">
        <v>1602</v>
      </c>
      <c r="D1344" s="22" t="s">
        <v>205</v>
      </c>
      <c r="E1344" s="65" t="s">
        <v>205</v>
      </c>
      <c r="F1344" s="65" t="s">
        <v>205</v>
      </c>
      <c r="G1344" s="63">
        <v>1</v>
      </c>
      <c r="H1344" s="63" t="s">
        <v>205</v>
      </c>
      <c r="I1344" s="65" t="s">
        <v>205</v>
      </c>
      <c r="J1344" s="71" t="s">
        <v>205</v>
      </c>
      <c r="K1344" s="22" t="s">
        <v>155</v>
      </c>
      <c r="L1344" s="22" t="s">
        <v>122</v>
      </c>
      <c r="M1344" s="22" t="s">
        <v>205</v>
      </c>
      <c r="N1344" s="22" t="s">
        <v>205</v>
      </c>
      <c r="O1344" s="22"/>
      <c r="P1344" s="53">
        <v>1344</v>
      </c>
      <c r="Q1344" s="53" t="s">
        <v>205</v>
      </c>
      <c r="R1344" s="20">
        <f t="shared" si="101"/>
        <v>0</v>
      </c>
      <c r="S1344" s="20">
        <f t="shared" si="102"/>
        <v>0</v>
      </c>
      <c r="T1344" s="20">
        <f t="shared" si="103"/>
        <v>0</v>
      </c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14"/>
      <c r="BV1344" s="14"/>
      <c r="BW1344" s="14"/>
      <c r="BX1344" s="14"/>
      <c r="BY1344" s="14"/>
      <c r="BZ1344" s="14"/>
      <c r="CA1344" s="14"/>
      <c r="CB1344" s="14"/>
    </row>
    <row r="1345" spans="1:80" ht="20.100000000000001" customHeight="1" x14ac:dyDescent="0.25">
      <c r="A1345" s="21">
        <v>23038</v>
      </c>
      <c r="B1345" s="27" t="s">
        <v>986</v>
      </c>
      <c r="C1345" s="22" t="s">
        <v>1602</v>
      </c>
      <c r="D1345" s="22" t="s">
        <v>205</v>
      </c>
      <c r="E1345" s="65" t="s">
        <v>205</v>
      </c>
      <c r="F1345" s="65" t="s">
        <v>205</v>
      </c>
      <c r="G1345" s="63">
        <v>1</v>
      </c>
      <c r="H1345" s="63" t="s">
        <v>205</v>
      </c>
      <c r="I1345" s="65" t="s">
        <v>205</v>
      </c>
      <c r="J1345" s="71" t="s">
        <v>205</v>
      </c>
      <c r="K1345" s="22" t="s">
        <v>154</v>
      </c>
      <c r="L1345" s="22" t="s">
        <v>122</v>
      </c>
      <c r="M1345" s="22" t="s">
        <v>205</v>
      </c>
      <c r="N1345" s="22" t="s">
        <v>205</v>
      </c>
      <c r="O1345" s="22"/>
      <c r="P1345" s="53">
        <v>1345</v>
      </c>
      <c r="Q1345" s="53" t="s">
        <v>205</v>
      </c>
      <c r="R1345" s="20">
        <f t="shared" si="101"/>
        <v>0</v>
      </c>
      <c r="S1345" s="20">
        <f t="shared" si="102"/>
        <v>0</v>
      </c>
      <c r="T1345" s="20">
        <f t="shared" si="103"/>
        <v>0</v>
      </c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14"/>
      <c r="BV1345" s="14"/>
      <c r="BW1345" s="14"/>
      <c r="BX1345" s="14"/>
      <c r="BY1345" s="14"/>
      <c r="BZ1345" s="14"/>
      <c r="CA1345" s="14"/>
      <c r="CB1345" s="14"/>
    </row>
    <row r="1346" spans="1:80" x14ac:dyDescent="0.25">
      <c r="E1346" s="68" t="s">
        <v>205</v>
      </c>
      <c r="J1346" s="68" t="s">
        <v>205</v>
      </c>
    </row>
    <row r="1347" spans="1:80" x14ac:dyDescent="0.25">
      <c r="E1347" s="68" t="s">
        <v>205</v>
      </c>
    </row>
    <row r="1348" spans="1:80" x14ac:dyDescent="0.25">
      <c r="E1348" s="68" t="s">
        <v>205</v>
      </c>
    </row>
  </sheetData>
  <sheetProtection algorithmName="SHA-512" hashValue="blXHmS7yWbAevEXBJgUCRrXmN+DvOu+UOS54UArfiNTJWm/3Itcv7PYqAECZn7wSFXhpsEX47iVuPlJVvHx9oQ==" saltValue="j3M3q21U3gOmWwDfUKv8+Q==" spinCount="100000" sheet="1" objects="1" scenarios="1" autoFilter="0"/>
  <autoFilter ref="A5:BT1348" xr:uid="{87C4047F-663F-4248-A47F-28C1BBD04004}"/>
  <sortState xmlns:xlrd2="http://schemas.microsoft.com/office/spreadsheetml/2017/richdata2" ref="A8:CB16">
    <sortCondition ref="B8:B16"/>
  </sortState>
  <mergeCells count="1">
    <mergeCell ref="G4:T4"/>
  </mergeCells>
  <phoneticPr fontId="41" type="noConversion"/>
  <conditionalFormatting sqref="A8:C1345">
    <cfRule type="expression" dxfId="60" priority="9">
      <formula>OR(R8&gt;0)</formula>
    </cfRule>
  </conditionalFormatting>
  <conditionalFormatting sqref="D4:G4">
    <cfRule type="expression" dxfId="59" priority="8">
      <formula>IF($F$4="0",1,)</formula>
    </cfRule>
  </conditionalFormatting>
  <conditionalFormatting sqref="E5">
    <cfRule type="cellIs" dxfId="58" priority="102" operator="equal">
      <formula>"X60"</formula>
    </cfRule>
    <cfRule type="cellIs" dxfId="57" priority="103" operator="equal">
      <formula>"M2"</formula>
    </cfRule>
    <cfRule type="containsText" dxfId="56" priority="104" operator="containsText" text="M1">
      <formula>NOT(ISERROR(SEARCH("M1",E5)))</formula>
    </cfRule>
  </conditionalFormatting>
  <conditionalFormatting sqref="R6:R1345">
    <cfRule type="cellIs" dxfId="55" priority="82" operator="equal">
      <formula>"ERREUR"</formula>
    </cfRule>
  </conditionalFormatting>
  <conditionalFormatting sqref="U5 W5 Y5 AA5 AC5 AE5 AG5 AI5 AK5 AM5 AO5 AQ5 AS5 AU5 AW5 AY5 BA5 BC5 BE5 BG5 BI5 BK5 BM5 BO5 BQ5 BS5">
    <cfRule type="expression" dxfId="54" priority="100">
      <formula>IF($D$3=1,1,)</formula>
    </cfRule>
  </conditionalFormatting>
  <conditionalFormatting sqref="U5:BT5">
    <cfRule type="expression" dxfId="53" priority="1">
      <formula>IF(MOD(U$5,2)=0,IF($B$1=2,,1),IF($B$1=1,,1))</formula>
    </cfRule>
    <cfRule type="expression" dxfId="52" priority="79">
      <formula>IF(U4&gt;0,1,)</formula>
    </cfRule>
  </conditionalFormatting>
  <conditionalFormatting sqref="V5 X5 Z5 AB5 AD5 AF5 AH5 AJ5 AL5 AN5 AP5 AR5 AT5 AV5 AX5 AZ5 BB5 BD5 BF5 BH5 BJ5 BL5 BN5 BP5 BR5 BT5">
    <cfRule type="expression" dxfId="51" priority="99">
      <formula>IF($D$3=2,1,)</formula>
    </cfRule>
  </conditionalFormatting>
  <dataValidations count="4">
    <dataValidation type="custom" showInputMessage="1" showErrorMessage="1" errorTitle="Unité ou délai non disponible" error="Veuillez saisir votre jour de saisie dans l'onglet Informations_x000a_Veuillez vérifier l'unité de conditionnement (G) et le délai (H)" sqref="AX51:BO52 AP72:BT85 AN87:BT89 AL124:BT141 AQ309:BT327 AH336:AI339 AH341:AI361 AL402:BT402 AL404:BT408 AL410:BT414 AL416:BT420 AH422:AI428 AH430:AI435 AH445:AI448 AH450:AI453 AL456:BT456 AL464:BT473 AL495:BT502 AL504:BT508 AL511:BT511 AL513:BT514 AL516:BT519 AL533:BT536 AL538:BT541 AL548:BT552 AL558:BT562 AH743:AI755 AL757:BT763 AL765:BT769 AD771:AE780 AL782:BT800 AL802:BT807 AH835:AI840 AL842:BT842 AH844:AI853 AH855:AI861 AH863:AI875 AL954:BT955 BP17:BT18 AU8:BO18 U17:AT18 AJ29:AK30 AH20:AI30 AF29:AG30 AL20:BT30 U22:AE30 U20:AE20 AF47:AG49 AJ47:AK49 AE33:AE49 AH32:AI49 U47:AD49 AL32:BT49 U33:AD33 AF33:AG33 AJ33:AK33 U35:AD35 AF35:AG35 AJ35:AK35 U37:AD37 AF37:AG37 AJ37:AK37 U42:AD42 AF42:AG42 AJ42:AK42 U44:AD44 AF44:AG44 AJ44:AK44 AL69:AO70 AP54:BT70 AH54:AI65 AL54:AO65 AH69:AI70 U61:AE65 AN81:AO85 AD74:AE77 AL74:AO77 AH74:AI77 AH72:AI72 U74:AC76 AL72:AO72 AH117:AI117 AP115:AR118 AL120:AR122 AD120:AE120 AD98:AE98 AH98:AI98 AL98:AM98 AL117:AO117 AN91:AO98 U103:AC105 AD101:AE105 AH100:AI106 AL100:AO106 AH120:AI122 AD117:AE117 AP91:AQ106 AH108:AI108 AL108:AQ108 AS91:BT122 AR91:AR108 AD110:AE111 AH110:AI112 AL110:AR112 AH124:AI141 AE124:AE141 AP144:BT180 U170:AE180 U144:AE164 AH170:AI180 AH144:AI168 AL170:AO180 AL144:AO168 AQ203:AR225 AC211:AE225 AH211:AI225 U195:AB199 AC187:AE199 AH182:AI199 U213:AB225 AL211:AP225 AS182:BT225 AL182:AR199 AC203:AE208 AH203:AI208 AL203:AP208 AH279:AI306 AE227:AE237 AH227:AI237 U304:AE306 AE279:AE302 AL279:AO306 AP227:BT306 AL227:AO237 AE239:AE246 AH239:AI246 AL239:AO246 U253:AD272 AE251:AE272 AH251:AI272 AL251:AM272 U274:AD275 AE274:AE277 AH274:AI277 AL274:AM277 AN251:AO277 U279:AD301 AM329:AO333 AP329:BT334 U336:AE339 AL336:BT339 U341:AE361 AL341:BT361 AH363:AI387 AL363:BT387 U384:AD384 U363:AE376 AE379:AE384 AH389:AI400 AL389:BT400 U389:AE395 U397:AE400 U402:AE402 AH402:AI402 U404:AE408 AH404:AI408 U410:AE414 AH410:AI414 U416:AE420 AH416:AI420 U422:AE428 AL422:BT428 U430:AE435 AL430:BT435 AL437:BT443 AH437:AI441 U437:AE441 U445:AE448 AL445:BT448 U450:AE453 AL450:BT453 AD456:AE456 AH456:AI456 AH458:AI462 AL458:BT462 AD462:AE462 AD458:AE460 AD470:AE473 AH464:AI473 AL475:BT484 AD484:AE484 AD475:AE475 AH475:AI484 AD480:AE480 AD477:AE477 AH486:AI493 AD493:AE493 AL486:BT493 AD486:AE490 AD495:AE502 AH495:AI502 AH504:AI508 AH511:AI511 AH513:AI514 AH516:AI519 AH521:AI525 AL521:BT525 AD524:AE524 AD521:AE521 AH527:AI530 AL527:BT530 AD528:AE528 AH533:AI536 AH538:AI541 AL543:BT545 AH543:AI545 AD543:AE543 AH548:AI552 AD548:AE552 AD556:AE556 AH554:AI556 AL554:BT556 AH558:AI562 AD558:AE562 AH570:AI582 AD577:AE582 AL564:BT582 AD570:AE572 U578:AC582 AL584:BT602 AH599:AI602 AH584:AI592 U599:AE602 U584:AE592 AP604:BT637 AL624:AO636 AD624:AE636 AD604:AE622 AH624:AI636 AL604:AO622 U604:AC614 AH604:AI622 AH639:AI679 AD639:AE671 AL639:BT679 U677:AE679 U639:AC662 U670:AC671 AH685:AI687 AH681:AI683 AL681:BT687 U682:AC683 U685:AE687 AD681:AE683 AH689:AI699 AD689:AE699 AL689:BT699 U689:AC689 AD708:AE719 AH701:AI707 AH716:AI719 U708:AC715 AL716:BT719 AL701:BT707 AH714:AI714 AL714:BT714 AS721:BT733 AP721:AR731 AL724:AO731 U721:AE722 AH729:AI731 AH721:AI722 U729:AE731 AL721:AO722 U724:AE727 AH724:AI727 AH735:AI740 AD735:AE740 AL735:AO740 AP735:BT741 AL743:BT755 AD743:AE755 AH757:AI763 AD757:AE763 AH765:AI769 AD765:AE769 AH771:AI780 AL771:BT780 AH782:AI800 AD782:AE800 AH802:AI807 AD802:AE807 AL809:BT833 AH809:AI833 AD809:AE833 U812:AC833 U835:AE840 AL835:BT840 U842:AE842 AH842:AI842 U844:AE853 AL844:BT853 U855:AE861 AL855:BT861 U863:AE875 AL863:BT875 AP886:AP910 AL904:AO910 U877:AC877 U880:AC883 AD877:AE883 AH877:AI883 U904:AE910 AH904:AI910 AL886:AO900 AQ877:BT910 AL877:AP883 U886:AE900 AH886:AI900 AH922:AI924 AL912:BT924 AH912:AI919 U922:AE924 U912:AE919 AH926:AI952 AL926:BT952 U949:AC952 AD926:AE952 U926:AC928 U954:AE955 AH954:AI955 U957:AE963 AJ962:AK963 AH957:AI963 AF962:AG963 AL957:BT963 U965:AE970 AF969:AG970 AH965:AI970 AJ969:AK970 AL965:BT970 U973:AE984 AJ983:AK984 AH972:AI984 AF983:AG984 AL972:BT984 U988:AE994 AJ993:AK994 AH988:AI994 AF993:AG994 AL988:AR994 AS986:BT994 AR986 U996:AE1019 AF1018:AG1019 AH996:AI1019 AJ1018:AK1019 AL996:BT1019 U1021:AE1034 AJ1033:AK1034 AH1021:AI1034 AF1033:AG1034 AL1021:BT1034 AH1054:AI1105 AS1036:BT1105 U1054:AE1105 U1036:AE1051 AR1036:AR1052 AH1036:AI1051 AL1054:AR1105 AL1036:AQ1051 U1113:AE1118 AH1113:AI1118 AF1117:AG1118 AJ1117:AK1118 AL1113:AQ1118 AR1107:BT1118 U1108:AE1109 AH1108:AI1109 AL1108:AQ1109 AU1120:BT1261 U1137:AE1261 U1120:AE1135 AH1137:AI1261 AH1120:AI1135 AL1137:AT1261 AL1120:AT1135 AY1263:AZ1275 AU1267:AV1275 AU1263:AV1264 AD379:AD383 U137:AD138 AJ1281:AK1282 AH1277:AI1282 AF1281:AG1282 U1277:AE1282 U1284:AO1322 AL1277:AO1282 AP1277:AY1322 AZ1277:BT1282 AZ1284:BT1322" xr:uid="{D394CE18-B48D-4634-BF90-1854B52A387A}">
      <formula1>AND(ISNUMBER($A$1),IF(ISNUMBER($H8),U$3&gt;=$H8,""),MOD(U8,$G8)=0)</formula1>
    </dataValidation>
    <dataValidation type="list" allowBlank="1" showInputMessage="1" showErrorMessage="1" sqref="F1283:F1323" xr:uid="{D3BB1747-AD79-4B9A-872A-EED073AD0EA2}">
      <mc:AlternateContent xmlns:x12ac="http://schemas.microsoft.com/office/spreadsheetml/2011/1/ac" xmlns:mc="http://schemas.openxmlformats.org/markup-compatibility/2006">
        <mc:Choice Requires="x12ac">
          <x12ac:list>M 2 cm X120,M 2 cm X240,M 3 cm X60,"M 6,5","P 0,5L",P 1L</x12ac:list>
        </mc:Choice>
        <mc:Fallback>
          <formula1>"M 2 cm X120,M 2 cm X240,M 3 cm X60,M 6,5,P 0,5L,P 1L"</formula1>
        </mc:Fallback>
      </mc:AlternateContent>
    </dataValidation>
    <dataValidation type="decimal" operator="equal" allowBlank="1" showInputMessage="1" showErrorMessage="1" errorTitle="Ligne de Titre" error="Vous ne pouvez pas saisir ici" promptTitle="Ligne de Titre" prompt="Saisie impossible" sqref="U1276:BT1276 U1262:BT1262 U1119:BT1119 U1106:BT1106 U1035:BT1035 U1020:BT1020 U995:BT995 U985:BT985 U971:BT971 U964:BT964 U956:BT956 U953:BT953 U925:BT925 U911:BT911 U876:BT876 U862:BT862 U854:BT854 U843:BT843 U841:BT841 U834:BT834 U808:BT808 U801:BT801 U781:BT781 U770:BT770 U764:BT764 U756:BT756 U742:BT742 U734:BT734 U720:BT720 U700:BT700 U688:BT688 U680:BT680 U638:BT638 U603:BT603 U583:BT583 U563:BT563 U557:BT557 U553:BT553 U546:BT547 U542:BT542 U537:BT537 U531:BT532 U526:BT526 U520:BT520 U515:BT515 U512:BT512 U509:BT510 U503:BT503 U494:BT494 U485:BT485 U474:BT474 U463:BT463 U457:BT457 U454:BT455 U449:BT449 U444:BT444 U436:BT436 U429:BT429 U421:BT421 U415:BT415 U409:BT409 U403:BT403 U401:BT401 U388:BT388 U362:BT362 U340:BT340 U335:BT335 U328:BT328 U307:BT308 U226:BT226 U181:BT181 U142:BT143 U123:BT123 U90:BT90 U86:BT86 U71:BT71 U53:BT53 U50:BT50 U31:BT31 U19:BT19 U6:BT7" xr:uid="{ECA56D3F-D0E2-4D6D-81A4-37374D0745CF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AJ1277:AK1280 AF1277:AG1280 BA1263:BT1275 AW1267:AX1275 U1263:AT1275 AU1265:AX1266 AW1263:AX1264 AJ1137:AK1261 AF1137:AG1261 U1136:AT1136 AJ1120:AK1135 AF1120:AG1135 AJ1113:AK1116 AF1113:AG1116 U1110:AQ1112 AJ1108:AK1109 AF1108:AG1109 U1107:AQ1107 AJ1054:AK1105 AF1054:AG1105 AR1053 U1052:AQ1053 AJ1036:AK1051 AF1036:AG1051 AJ1021:AK1032 AF1021:AG1032 AJ996:AK1017 AF996:AG1017 AJ988:AK992 AF988:AG992 AR987 U986:AQ987 AJ972:AK982 AF973:AG982 U972:AG972 AJ965:AK968 AF965:AG968 AJ957:AK961 AF957:AG961 AJ954:AK955 AF954:AG955 AJ926:AK952 AF926:AG952 U929:AC948 AJ922:AK924 AF922:AG924 U920:AK921 AJ912:AK919 AF912:AG919 AJ904:AK910 AF904:AG910 U901:AO903 AJ886:AK900 AF886:AG900 U884:AP885 AJ877:AK883 AF877:AG883 U878:AC879 AJ863:AK875 AF863:AG875 AJ855:AK861 AF855:AG861 AJ844:AK853 AF844:AG853 AJ842:AK842 AF842:AG842 AJ835:AK840 AF835:AG840 AJ809:AK833 AF809:AG833 U809:AC811 AJ802:AK807 AF802:AG807 U802:AC807 AJ782:AK800 AF782:AG800 U782:AC800 AJ771:AK780 AF771:AG780 U771:AC780 AJ765:AK769 AF765:AG769 U765:AC769 AJ757:AK763 AF757:AG763 U757:AC763 AJ743:AK755 AF743:AG755 U743:AC755 AD741:AO741 U735:AC741 AJ735:AK740 AF735:AG740 U732:AR733 AJ729:AK731 AF729:AG731 U728:AK728 AJ724:AK727 AF724:AG727 U723:AO723 AJ721:AK722 AF721:AG722 AJ716:AK719 AF714:AG719 U716:AC719 AH715:BT715 AJ714:AK714 AF708:BT713 AJ701:AK707 U701:AG707 AJ689:AK699 AF689:AG699 U690:AC699 AJ685:AK687 AF685:AG687 U684:AK684 AJ681:AK683 AF681:AG683 U681:AC681 AJ639:AK679 AF677:AG679 U672:AG676 AF639:AG671 U663:AC669 AD637:AO637 U615:AC637 AJ624:AK636 AF624:AG636 AD623:AO623 AJ604:AK622 AF604:AG622 AJ599:AK602 AF599:AG602 U593:AK598 AJ584:AK592 AF584:AG592 AJ570:AK582 AF577:AG582 U570:AC577 AD573:AG576 AF570:AG572 U564:AK569 AJ558:AK562 AF558:AG562 U558:AC562 AJ554:AK556 AF556:AG556 U556:AC556 U554:AG555 AJ548:AK552 AF548:AG552 U548:AC552 AJ543:AK545 AD544:AG545 U543:AC545 AF543:AG543 AJ538:AK541 U538:AG541 AJ533:AK536 U533:AG536 AJ527:AK530 AD529:AG530 U528:AC530 AF528:AG528 U527:AG527 AJ521:AK525 AD525:AG525 U521:AC525 AF524:AG524 AD522:AG523 AF521:AG521 AJ516:AK519 U516:AG519 AJ513:AK514 U513:AG514 AJ511:AK511 U511:AG511 AJ504:AK508 U504:AG508 AJ495:AK502 AF495:AG502 U495:AC502 AJ486:AK493 AF493:AG493 U486:AC493 AD491:AG492 AF486:AG490 AJ475:AK484 AF484:AG484 U475:AC484 AD481:AG483 AF480:AG480 AD478:AG479 AF477:AG477 AD476:AG476 AF475:AG475 AJ464:AK473 AF470:AG473 U470:AC473 U464:AG469 AJ458:AK462 AF462:AG462 U458:AC462 AD461:AG461 AF458:AG460 AJ456:AK456 AF456:AG456 U456:AC456 AJ450:AK453 AF450:AG453 AJ445:AK448 AF445:AG448 U442:AK443 AJ437:AK441 AF437:AG441 AJ430:AK435 AF430:AG435 AJ422:AK428 AF422:AG428 AJ416:AK420 AF416:AG420 AJ410:AK414 AF410:AG414 AJ404:AK408 AF404:AG408 AJ402:AK402 AF402:AG402 AJ389:AK400 AF397:AG400 U396:AG396 AF389:AG395 AJ363:AK387 U385:AG387 AF379:AG384 U139:AD141 U377:AG378 AF363:AG376 AJ341:AK361 AF341:AG361 AJ336:AK339 AF336:AG339 AM334:AO334 U329:AL334 U309:AP327 AJ279:AK306 AF304:AG306 AE303:AG303 U302:AD303 AF279:AG302 AE278:AO278 U276:AD278 AJ274:AK277 AF274:AG277 U273:AM273 AJ251:AK272 AF251:AG272 U227:AD252 AE247:AO250 AJ239:AK246 AF239:AG246 AE238:AO238 AJ227:AK237 AF227:AG237 AJ211:AK225 AF211:AG225 U203:AB212 AC209:AP210 AJ203:AK208 AF203:AG208 U200:AR202 AJ182:AK199 AF187:AG199 U187:AB194 U182:AG186 AJ170:AK180 AF170:AG180 AH169:AO169 U165:AG169 AJ144:AK168 AF144:AG164 AJ124:AK141 AF124:AG141 U8:AT16 AJ120:AK122 AD121:AG122 U110:AC122 AF120:AG120 AP119:AR119 AD118:AO119 AJ117:AK117 AF117:AG117 AH115:AO116 AD112:AG116 AH113:AR114 AJ110:AK112 AF110:AG111 AH109:AR109 U106:AG109 AJ108:AK108 AH107:AQ107 AJ100:AK106 AF101:AG105 U98:AC102 AD100:AG100 AD99:AO99 AJ98:AK98 AF98:AG98 U91:AM97 U87:AM89 AD81:AM85 U77:AC85 AD78:AO80 AJ74:AK77 AF74:AG77 AH73:AO73 U72:AG73 AJ72:AK72 AJ69:AK70 U69:AG70 U66:AO68 AJ54:AK65 AF61:AG65 U54:AG60 BP51:BT52 U51:AW52 AJ45:AK46 AF45:AG46 U45:AD46 AJ43:AK43 AF43:AG43 U43:AD43 AJ38:AK41 AF38:AG41 U38:AD41 AJ36:AK36 AF36:AG36 U36:AD36 AJ34:AK34 AF34:AG34 U34:AD34 AJ32:AK32 U32:AG32 AJ20:AK28 AF22:AG28 U21:AG21 AF20:AG20 BP8:BT16 U124:AD136 U379:AC383 U1283:AO1283 AZ1283:BT1283" xr:uid="{500109FE-A813-4635-B88A-2F2928FDFA9A}">
      <formula1>0</formula1>
    </dataValidation>
  </dataValidations>
  <pageMargins left="0.23622047244094491" right="0.23622047244094491" top="0.23622047244094491" bottom="0.23622047244094491" header="0.31496062992125984" footer="0.31496062992125984"/>
  <pageSetup paperSize="9" scale="9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D191-EEC2-413E-992A-F990CE73362D}">
  <sheetPr codeName="Feuil5">
    <tabColor rgb="FF00B050"/>
  </sheetPr>
  <dimension ref="A1:CH1037"/>
  <sheetViews>
    <sheetView zoomScaleNormal="100" workbookViewId="0">
      <pane xSplit="20" ySplit="5" topLeftCell="U6" activePane="bottomRight" state="frozen"/>
      <selection pane="topRight" activeCell="T1" sqref="T1"/>
      <selection pane="bottomLeft" activeCell="A6" sqref="A6"/>
      <selection pane="bottomRight" activeCell="U20" sqref="U20"/>
    </sheetView>
  </sheetViews>
  <sheetFormatPr baseColWidth="10" defaultRowHeight="15" x14ac:dyDescent="0.25"/>
  <cols>
    <col min="1" max="1" width="5.5703125" customWidth="1"/>
    <col min="2" max="2" width="29.7109375" customWidth="1"/>
    <col min="3" max="3" width="33.28515625" customWidth="1"/>
    <col min="4" max="4" width="11.140625" customWidth="1"/>
    <col min="5" max="5" width="3.28515625" customWidth="1"/>
    <col min="6" max="6" width="8.5703125" customWidth="1"/>
    <col min="7" max="9" width="3.28515625" customWidth="1"/>
    <col min="10" max="10" width="5.28515625" customWidth="1"/>
    <col min="11" max="11" width="11.42578125" hidden="1" customWidth="1"/>
    <col min="12" max="12" width="5.42578125" hidden="1" customWidth="1"/>
    <col min="13" max="13" width="4.7109375" customWidth="1"/>
    <col min="14" max="14" width="4" hidden="1" customWidth="1"/>
    <col min="15" max="15" width="6.140625" hidden="1" customWidth="1"/>
    <col min="16" max="16" width="4.42578125" hidden="1" customWidth="1"/>
    <col min="17" max="17" width="6.5703125" hidden="1" customWidth="1"/>
    <col min="18" max="20" width="7.7109375" customWidth="1"/>
    <col min="21" max="72" width="6.28515625" customWidth="1"/>
    <col min="73" max="73" width="121.7109375" customWidth="1"/>
    <col min="74" max="74" width="4.7109375" customWidth="1"/>
    <col min="75" max="75" width="3.5703125" customWidth="1"/>
    <col min="76" max="76" width="42.28515625" style="500" hidden="1" customWidth="1"/>
    <col min="77" max="77" width="11.42578125" style="500" hidden="1" customWidth="1"/>
    <col min="78" max="78" width="42.28515625" style="500" hidden="1" customWidth="1"/>
    <col min="79" max="79" width="11.42578125" style="500" hidden="1" customWidth="1"/>
    <col min="80" max="80" width="11.42578125" customWidth="1"/>
    <col min="81" max="86" width="11.42578125" hidden="1" customWidth="1"/>
  </cols>
  <sheetData>
    <row r="1" spans="1:86" ht="0.95" customHeight="1" x14ac:dyDescent="0.25">
      <c r="A1" s="51">
        <f>WEEKNUM('Informations Client'!C13,2)</f>
        <v>1</v>
      </c>
      <c r="B1" s="51">
        <f>'Informations Client'!K12</f>
        <v>0</v>
      </c>
      <c r="C1" s="498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477"/>
      <c r="BY1" s="477"/>
      <c r="BZ1" s="477"/>
      <c r="CA1" s="477"/>
      <c r="CB1" s="14"/>
    </row>
    <row r="2" spans="1:86" ht="0.95" customHeight="1" x14ac:dyDescent="0.25">
      <c r="A2" s="230"/>
      <c r="B2" s="16"/>
      <c r="C2" s="527"/>
      <c r="D2" s="17"/>
      <c r="E2" s="18"/>
      <c r="F2" s="19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477"/>
      <c r="BY2" s="477"/>
      <c r="BZ2" s="477"/>
      <c r="CA2" s="477"/>
      <c r="CB2" s="14"/>
    </row>
    <row r="3" spans="1:86" ht="0.95" customHeight="1" x14ac:dyDescent="0.25">
      <c r="A3" s="16"/>
      <c r="B3" s="16"/>
      <c r="C3" s="498"/>
      <c r="D3" s="17"/>
      <c r="E3" s="18"/>
      <c r="F3" s="1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494">
        <f>U5-$A$1</f>
        <v>35</v>
      </c>
      <c r="V3" s="494">
        <f t="shared" ref="V3:AK3" si="0">V5-$A$1</f>
        <v>36</v>
      </c>
      <c r="W3" s="494">
        <f t="shared" si="0"/>
        <v>37</v>
      </c>
      <c r="X3" s="494">
        <f t="shared" si="0"/>
        <v>38</v>
      </c>
      <c r="Y3" s="494">
        <f t="shared" si="0"/>
        <v>39</v>
      </c>
      <c r="Z3" s="494">
        <f t="shared" si="0"/>
        <v>40</v>
      </c>
      <c r="AA3" s="494">
        <f t="shared" si="0"/>
        <v>41</v>
      </c>
      <c r="AB3" s="494">
        <f t="shared" si="0"/>
        <v>42</v>
      </c>
      <c r="AC3" s="494">
        <f t="shared" si="0"/>
        <v>43</v>
      </c>
      <c r="AD3" s="494">
        <f t="shared" si="0"/>
        <v>44</v>
      </c>
      <c r="AE3" s="494">
        <f t="shared" si="0"/>
        <v>45</v>
      </c>
      <c r="AF3" s="494">
        <f t="shared" si="0"/>
        <v>46</v>
      </c>
      <c r="AG3" s="494">
        <f t="shared" si="0"/>
        <v>47</v>
      </c>
      <c r="AH3" s="494">
        <f t="shared" si="0"/>
        <v>48</v>
      </c>
      <c r="AI3" s="494">
        <f t="shared" si="0"/>
        <v>49</v>
      </c>
      <c r="AJ3" s="494">
        <f t="shared" si="0"/>
        <v>50</v>
      </c>
      <c r="AK3" s="494">
        <f t="shared" si="0"/>
        <v>51</v>
      </c>
      <c r="AL3" s="46">
        <f>(AL5+52)-$A$1</f>
        <v>52</v>
      </c>
      <c r="AM3" s="46">
        <f t="shared" ref="AM3:BT3" si="1">(AM5+52)-$A$1</f>
        <v>53</v>
      </c>
      <c r="AN3" s="46">
        <f t="shared" si="1"/>
        <v>54</v>
      </c>
      <c r="AO3" s="46">
        <f t="shared" si="1"/>
        <v>55</v>
      </c>
      <c r="AP3" s="46">
        <f t="shared" si="1"/>
        <v>56</v>
      </c>
      <c r="AQ3" s="46">
        <f t="shared" si="1"/>
        <v>57</v>
      </c>
      <c r="AR3" s="46">
        <f t="shared" si="1"/>
        <v>58</v>
      </c>
      <c r="AS3" s="46">
        <f t="shared" si="1"/>
        <v>59</v>
      </c>
      <c r="AT3" s="46">
        <f t="shared" si="1"/>
        <v>60</v>
      </c>
      <c r="AU3" s="46">
        <f t="shared" si="1"/>
        <v>61</v>
      </c>
      <c r="AV3" s="46">
        <f t="shared" si="1"/>
        <v>62</v>
      </c>
      <c r="AW3" s="46">
        <f t="shared" si="1"/>
        <v>63</v>
      </c>
      <c r="AX3" s="46">
        <f t="shared" si="1"/>
        <v>64</v>
      </c>
      <c r="AY3" s="46">
        <f t="shared" si="1"/>
        <v>65</v>
      </c>
      <c r="AZ3" s="46">
        <f t="shared" si="1"/>
        <v>66</v>
      </c>
      <c r="BA3" s="46">
        <f t="shared" si="1"/>
        <v>67</v>
      </c>
      <c r="BB3" s="46">
        <f t="shared" si="1"/>
        <v>68</v>
      </c>
      <c r="BC3" s="46">
        <f t="shared" si="1"/>
        <v>69</v>
      </c>
      <c r="BD3" s="46">
        <f t="shared" si="1"/>
        <v>70</v>
      </c>
      <c r="BE3" s="46">
        <f t="shared" si="1"/>
        <v>71</v>
      </c>
      <c r="BF3" s="46">
        <f t="shared" si="1"/>
        <v>72</v>
      </c>
      <c r="BG3" s="46">
        <f t="shared" si="1"/>
        <v>73</v>
      </c>
      <c r="BH3" s="46">
        <f t="shared" si="1"/>
        <v>74</v>
      </c>
      <c r="BI3" s="46">
        <f t="shared" si="1"/>
        <v>75</v>
      </c>
      <c r="BJ3" s="46">
        <f t="shared" si="1"/>
        <v>76</v>
      </c>
      <c r="BK3" s="46">
        <f t="shared" si="1"/>
        <v>77</v>
      </c>
      <c r="BL3" s="46">
        <f t="shared" si="1"/>
        <v>78</v>
      </c>
      <c r="BM3" s="46">
        <f t="shared" si="1"/>
        <v>79</v>
      </c>
      <c r="BN3" s="46">
        <f t="shared" si="1"/>
        <v>80</v>
      </c>
      <c r="BO3" s="46">
        <f t="shared" si="1"/>
        <v>81</v>
      </c>
      <c r="BP3" s="46">
        <f t="shared" si="1"/>
        <v>82</v>
      </c>
      <c r="BQ3" s="46">
        <f t="shared" si="1"/>
        <v>83</v>
      </c>
      <c r="BR3" s="46">
        <f t="shared" si="1"/>
        <v>84</v>
      </c>
      <c r="BS3" s="46">
        <f t="shared" si="1"/>
        <v>85</v>
      </c>
      <c r="BT3" s="46">
        <f t="shared" si="1"/>
        <v>86</v>
      </c>
      <c r="BU3" s="14"/>
      <c r="BV3" s="14"/>
      <c r="BW3" s="14"/>
      <c r="BX3" s="477"/>
      <c r="BY3" s="477"/>
      <c r="BZ3" s="477"/>
      <c r="CA3" s="477"/>
      <c r="CB3" s="14"/>
    </row>
    <row r="4" spans="1:86" ht="30.75" customHeight="1" x14ac:dyDescent="0.25">
      <c r="A4" s="59" t="s">
        <v>1071</v>
      </c>
      <c r="B4" s="16"/>
      <c r="C4" s="77"/>
      <c r="D4" s="60"/>
      <c r="E4" s="61" t="s">
        <v>1072</v>
      </c>
      <c r="F4" s="447">
        <f>IF(Traitement!E8&lt;10000,10000-Traitement!E8,"0")</f>
        <v>10000</v>
      </c>
      <c r="G4" s="538" t="s">
        <v>2269</v>
      </c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40">
        <f>SUM(U8:U1025)</f>
        <v>0</v>
      </c>
      <c r="V4" s="40">
        <f t="shared" ref="V4:BT4" si="2">SUM(V8:V1025)</f>
        <v>0</v>
      </c>
      <c r="W4" s="40">
        <f t="shared" si="2"/>
        <v>0</v>
      </c>
      <c r="X4" s="40">
        <f t="shared" si="2"/>
        <v>0</v>
      </c>
      <c r="Y4" s="40">
        <f t="shared" si="2"/>
        <v>0</v>
      </c>
      <c r="Z4" s="40">
        <f t="shared" si="2"/>
        <v>0</v>
      </c>
      <c r="AA4" s="40">
        <f t="shared" si="2"/>
        <v>0</v>
      </c>
      <c r="AB4" s="40">
        <f t="shared" si="2"/>
        <v>0</v>
      </c>
      <c r="AC4" s="40">
        <f t="shared" si="2"/>
        <v>0</v>
      </c>
      <c r="AD4" s="40">
        <f t="shared" si="2"/>
        <v>0</v>
      </c>
      <c r="AE4" s="40">
        <f t="shared" si="2"/>
        <v>0</v>
      </c>
      <c r="AF4" s="40">
        <f t="shared" si="2"/>
        <v>0</v>
      </c>
      <c r="AG4" s="40">
        <f t="shared" si="2"/>
        <v>0</v>
      </c>
      <c r="AH4" s="40">
        <f t="shared" si="2"/>
        <v>0</v>
      </c>
      <c r="AI4" s="40">
        <f t="shared" si="2"/>
        <v>0</v>
      </c>
      <c r="AJ4" s="40">
        <f t="shared" si="2"/>
        <v>0</v>
      </c>
      <c r="AK4" s="40">
        <f t="shared" si="2"/>
        <v>0</v>
      </c>
      <c r="AL4" s="40">
        <f t="shared" si="2"/>
        <v>0</v>
      </c>
      <c r="AM4" s="40">
        <f t="shared" si="2"/>
        <v>0</v>
      </c>
      <c r="AN4" s="40">
        <f t="shared" si="2"/>
        <v>0</v>
      </c>
      <c r="AO4" s="40">
        <f t="shared" si="2"/>
        <v>0</v>
      </c>
      <c r="AP4" s="40">
        <f t="shared" si="2"/>
        <v>0</v>
      </c>
      <c r="AQ4" s="40">
        <f t="shared" si="2"/>
        <v>0</v>
      </c>
      <c r="AR4" s="40">
        <f t="shared" si="2"/>
        <v>0</v>
      </c>
      <c r="AS4" s="40">
        <f t="shared" si="2"/>
        <v>0</v>
      </c>
      <c r="AT4" s="40">
        <f t="shared" si="2"/>
        <v>0</v>
      </c>
      <c r="AU4" s="40">
        <f t="shared" si="2"/>
        <v>0</v>
      </c>
      <c r="AV4" s="40">
        <f t="shared" si="2"/>
        <v>0</v>
      </c>
      <c r="AW4" s="40">
        <f t="shared" si="2"/>
        <v>0</v>
      </c>
      <c r="AX4" s="40">
        <f t="shared" si="2"/>
        <v>0</v>
      </c>
      <c r="AY4" s="40">
        <f t="shared" si="2"/>
        <v>0</v>
      </c>
      <c r="AZ4" s="40">
        <f t="shared" si="2"/>
        <v>0</v>
      </c>
      <c r="BA4" s="40">
        <f t="shared" si="2"/>
        <v>0</v>
      </c>
      <c r="BB4" s="40">
        <f t="shared" si="2"/>
        <v>0</v>
      </c>
      <c r="BC4" s="40">
        <f t="shared" si="2"/>
        <v>0</v>
      </c>
      <c r="BD4" s="40">
        <f t="shared" si="2"/>
        <v>0</v>
      </c>
      <c r="BE4" s="40">
        <f t="shared" si="2"/>
        <v>0</v>
      </c>
      <c r="BF4" s="40">
        <f t="shared" si="2"/>
        <v>0</v>
      </c>
      <c r="BG4" s="40">
        <f t="shared" si="2"/>
        <v>0</v>
      </c>
      <c r="BH4" s="40">
        <f t="shared" si="2"/>
        <v>0</v>
      </c>
      <c r="BI4" s="40">
        <f t="shared" si="2"/>
        <v>0</v>
      </c>
      <c r="BJ4" s="40">
        <f t="shared" si="2"/>
        <v>0</v>
      </c>
      <c r="BK4" s="40">
        <f t="shared" si="2"/>
        <v>0</v>
      </c>
      <c r="BL4" s="40">
        <f t="shared" si="2"/>
        <v>0</v>
      </c>
      <c r="BM4" s="40">
        <f t="shared" si="2"/>
        <v>0</v>
      </c>
      <c r="BN4" s="40">
        <f t="shared" si="2"/>
        <v>0</v>
      </c>
      <c r="BO4" s="40">
        <f t="shared" si="2"/>
        <v>0</v>
      </c>
      <c r="BP4" s="40">
        <f t="shared" si="2"/>
        <v>0</v>
      </c>
      <c r="BQ4" s="40">
        <f t="shared" si="2"/>
        <v>0</v>
      </c>
      <c r="BR4" s="40">
        <f t="shared" si="2"/>
        <v>0</v>
      </c>
      <c r="BS4" s="40">
        <f t="shared" si="2"/>
        <v>0</v>
      </c>
      <c r="BT4" s="40">
        <f t="shared" si="2"/>
        <v>0</v>
      </c>
      <c r="BU4" s="14"/>
      <c r="BV4" s="14"/>
      <c r="BW4" s="14"/>
      <c r="BX4" s="477"/>
      <c r="BY4" s="477"/>
      <c r="BZ4" s="477"/>
      <c r="CA4" s="477"/>
      <c r="CB4" s="14"/>
    </row>
    <row r="5" spans="1:86" ht="34.5" customHeight="1" x14ac:dyDescent="0.25">
      <c r="A5" s="31" t="s">
        <v>989</v>
      </c>
      <c r="B5" s="223" t="s">
        <v>990</v>
      </c>
      <c r="C5" s="224" t="s">
        <v>991</v>
      </c>
      <c r="D5" s="222" t="s">
        <v>1614</v>
      </c>
      <c r="E5" s="225" t="s">
        <v>993</v>
      </c>
      <c r="F5" s="228" t="s">
        <v>994</v>
      </c>
      <c r="G5" s="226" t="s">
        <v>995</v>
      </c>
      <c r="H5" s="226" t="s">
        <v>996</v>
      </c>
      <c r="I5" s="226" t="s">
        <v>997</v>
      </c>
      <c r="J5" s="227" t="s">
        <v>998</v>
      </c>
      <c r="K5" s="221" t="s">
        <v>999</v>
      </c>
      <c r="L5" s="221" t="s">
        <v>1000</v>
      </c>
      <c r="M5" s="221" t="s">
        <v>137</v>
      </c>
      <c r="N5" s="221" t="s">
        <v>1001</v>
      </c>
      <c r="O5" s="221" t="s">
        <v>1006</v>
      </c>
      <c r="P5" s="221" t="s">
        <v>1007</v>
      </c>
      <c r="Q5" s="221" t="s">
        <v>1661</v>
      </c>
      <c r="R5" s="228" t="s">
        <v>1002</v>
      </c>
      <c r="S5" s="228" t="s">
        <v>1003</v>
      </c>
      <c r="T5" s="229" t="s">
        <v>1004</v>
      </c>
      <c r="U5" s="76">
        <v>36</v>
      </c>
      <c r="V5" s="41">
        <v>37</v>
      </c>
      <c r="W5" s="41">
        <v>38</v>
      </c>
      <c r="X5" s="41">
        <v>39</v>
      </c>
      <c r="Y5" s="41">
        <v>40</v>
      </c>
      <c r="Z5" s="41">
        <v>41</v>
      </c>
      <c r="AA5" s="41">
        <v>42</v>
      </c>
      <c r="AB5" s="41">
        <v>43</v>
      </c>
      <c r="AC5" s="41">
        <v>44</v>
      </c>
      <c r="AD5" s="41">
        <v>45</v>
      </c>
      <c r="AE5" s="41">
        <v>46</v>
      </c>
      <c r="AF5" s="41">
        <v>47</v>
      </c>
      <c r="AG5" s="41">
        <v>48</v>
      </c>
      <c r="AH5" s="41">
        <v>49</v>
      </c>
      <c r="AI5" s="41">
        <v>50</v>
      </c>
      <c r="AJ5" s="41">
        <v>51</v>
      </c>
      <c r="AK5" s="41">
        <v>52</v>
      </c>
      <c r="AL5" s="41">
        <v>1</v>
      </c>
      <c r="AM5" s="41">
        <v>2</v>
      </c>
      <c r="AN5" s="41">
        <v>3</v>
      </c>
      <c r="AO5" s="41">
        <v>4</v>
      </c>
      <c r="AP5" s="41">
        <v>5</v>
      </c>
      <c r="AQ5" s="41">
        <v>6</v>
      </c>
      <c r="AR5" s="41">
        <v>7</v>
      </c>
      <c r="AS5" s="41">
        <v>8</v>
      </c>
      <c r="AT5" s="41">
        <v>9</v>
      </c>
      <c r="AU5" s="41">
        <v>10</v>
      </c>
      <c r="AV5" s="41">
        <v>11</v>
      </c>
      <c r="AW5" s="41">
        <v>12</v>
      </c>
      <c r="AX5" s="41">
        <v>13</v>
      </c>
      <c r="AY5" s="41">
        <v>14</v>
      </c>
      <c r="AZ5" s="41">
        <v>15</v>
      </c>
      <c r="BA5" s="41">
        <v>16</v>
      </c>
      <c r="BB5" s="41">
        <v>17</v>
      </c>
      <c r="BC5" s="41">
        <v>18</v>
      </c>
      <c r="BD5" s="41">
        <v>19</v>
      </c>
      <c r="BE5" s="41">
        <v>20</v>
      </c>
      <c r="BF5" s="41">
        <v>21</v>
      </c>
      <c r="BG5" s="41">
        <v>22</v>
      </c>
      <c r="BH5" s="41">
        <v>23</v>
      </c>
      <c r="BI5" s="41">
        <v>24</v>
      </c>
      <c r="BJ5" s="41">
        <v>25</v>
      </c>
      <c r="BK5" s="41">
        <v>26</v>
      </c>
      <c r="BL5" s="41">
        <v>27</v>
      </c>
      <c r="BM5" s="41">
        <v>28</v>
      </c>
      <c r="BN5" s="41">
        <v>29</v>
      </c>
      <c r="BO5" s="41">
        <v>30</v>
      </c>
      <c r="BP5" s="41">
        <v>31</v>
      </c>
      <c r="BQ5" s="41">
        <v>32</v>
      </c>
      <c r="BR5" s="41">
        <v>33</v>
      </c>
      <c r="BS5" s="41">
        <v>34</v>
      </c>
      <c r="BT5" s="41">
        <v>35</v>
      </c>
      <c r="BU5" s="14"/>
      <c r="BV5" s="14"/>
      <c r="BW5" s="14"/>
      <c r="BX5" s="477"/>
      <c r="BY5" s="477"/>
      <c r="BZ5" s="477"/>
      <c r="CA5" s="477"/>
      <c r="CB5" s="14"/>
      <c r="CE5" t="s">
        <v>989</v>
      </c>
      <c r="CF5" t="s">
        <v>1593</v>
      </c>
      <c r="CH5" t="s">
        <v>2149</v>
      </c>
    </row>
    <row r="6" spans="1:86" ht="20.100000000000001" customHeight="1" x14ac:dyDescent="0.25">
      <c r="A6" s="135"/>
      <c r="B6" s="136" t="s">
        <v>1005</v>
      </c>
      <c r="C6" s="137"/>
      <c r="D6" s="137"/>
      <c r="E6" s="138"/>
      <c r="F6" s="138"/>
      <c r="G6" s="138"/>
      <c r="H6" s="138"/>
      <c r="I6" s="138"/>
      <c r="J6" s="139"/>
      <c r="K6" s="137"/>
      <c r="L6" s="137" t="s">
        <v>1070</v>
      </c>
      <c r="M6" s="137"/>
      <c r="N6" s="137"/>
      <c r="O6" s="137" t="str">
        <f t="shared" ref="O6:O69" si="3">_xlfn.CONCAT(B6," ", C6)</f>
        <v xml:space="preserve">Mottes de fleurs, légumes, aromatiques et pots de ville </v>
      </c>
      <c r="P6" s="137">
        <v>6</v>
      </c>
      <c r="Q6" s="137"/>
      <c r="R6" s="39"/>
      <c r="S6" s="39"/>
      <c r="T6" s="39"/>
      <c r="U6" s="261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262"/>
      <c r="BS6" s="262"/>
      <c r="BT6" s="262"/>
      <c r="BU6" s="14"/>
      <c r="BV6" s="14"/>
      <c r="BW6" s="14"/>
      <c r="BX6" s="477"/>
      <c r="BY6" s="477"/>
      <c r="BZ6" s="477"/>
      <c r="CA6" s="477"/>
      <c r="CB6" s="14"/>
    </row>
    <row r="7" spans="1:86" ht="20.100000000000001" customHeight="1" x14ac:dyDescent="0.25">
      <c r="A7" s="131"/>
      <c r="B7" s="187" t="s">
        <v>1619</v>
      </c>
      <c r="C7" s="132"/>
      <c r="D7" s="132"/>
      <c r="E7" s="133"/>
      <c r="F7" s="133"/>
      <c r="G7" s="133"/>
      <c r="H7" s="265"/>
      <c r="I7" s="133"/>
      <c r="J7" s="134"/>
      <c r="K7" s="132"/>
      <c r="L7" s="132" t="s">
        <v>461</v>
      </c>
      <c r="M7" s="132"/>
      <c r="N7" s="132"/>
      <c r="O7" s="132" t="str">
        <f t="shared" si="3"/>
        <v xml:space="preserve">MA FERME FLORALE </v>
      </c>
      <c r="P7" s="132">
        <v>7</v>
      </c>
      <c r="Q7" s="132"/>
      <c r="R7" s="79"/>
      <c r="S7" s="79"/>
      <c r="T7" s="79"/>
      <c r="U7" s="263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  <c r="BO7" s="264"/>
      <c r="BP7" s="264"/>
      <c r="BQ7" s="264"/>
      <c r="BR7" s="264"/>
      <c r="BS7" s="264"/>
      <c r="BT7" s="264"/>
      <c r="BU7" s="14"/>
      <c r="BV7" s="14"/>
      <c r="BW7" s="14"/>
      <c r="BX7" s="477"/>
      <c r="BY7" s="477"/>
      <c r="BZ7" s="477"/>
      <c r="CA7" s="477"/>
    </row>
    <row r="8" spans="1:86" ht="20.100000000000001" customHeight="1" x14ac:dyDescent="0.25">
      <c r="A8" s="108">
        <v>26720</v>
      </c>
      <c r="B8" s="109" t="s">
        <v>1616</v>
      </c>
      <c r="C8" s="109" t="s">
        <v>1082</v>
      </c>
      <c r="D8" s="109" t="s">
        <v>2267</v>
      </c>
      <c r="E8" s="110" t="s">
        <v>208</v>
      </c>
      <c r="F8" s="110" t="s">
        <v>160</v>
      </c>
      <c r="G8" s="111">
        <v>40</v>
      </c>
      <c r="H8" s="111">
        <v>10</v>
      </c>
      <c r="I8" s="111" t="s">
        <v>319</v>
      </c>
      <c r="J8" s="111"/>
      <c r="K8" s="377" t="s">
        <v>1558</v>
      </c>
      <c r="L8" s="377" t="s">
        <v>2158</v>
      </c>
      <c r="M8" s="377" t="s">
        <v>137</v>
      </c>
      <c r="N8" s="377" t="s">
        <v>162</v>
      </c>
      <c r="O8" s="109" t="str">
        <f t="shared" si="3"/>
        <v>COSMOS BIPINNATUS Versailles Mix</v>
      </c>
      <c r="P8" s="112">
        <v>8</v>
      </c>
      <c r="Q8" s="112"/>
      <c r="R8" s="20">
        <f t="shared" ref="R8:R18" si="4">IF(INT(S8)*10=S8*10,,"ERREUR")</f>
        <v>0</v>
      </c>
      <c r="S8" s="20">
        <f t="shared" ref="S8:S18" si="5">T8/G8</f>
        <v>0</v>
      </c>
      <c r="T8" s="20">
        <f t="shared" ref="T8:T18" si="6">SUM(U8:BT8)</f>
        <v>0</v>
      </c>
      <c r="U8" s="303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304"/>
      <c r="BQ8" s="304"/>
      <c r="BR8" s="304"/>
      <c r="BS8" s="304"/>
      <c r="BT8" s="304"/>
      <c r="BU8" s="14"/>
      <c r="BV8" s="14"/>
      <c r="BW8" s="14"/>
      <c r="BX8" s="477"/>
      <c r="BY8" s="477"/>
      <c r="BZ8" s="477"/>
      <c r="CA8" s="477"/>
      <c r="CB8" s="14"/>
      <c r="CC8" t="str">
        <f>IF(AND(E8="B",D8&lt;&gt;""),IF(CD8&gt;52,"&gt;s0" &amp; CD8-52 &amp; "/2026",IF(CD8&lt;30,IF(CD8&lt;10,"&gt;s0"&amp;CD8&amp;"/2026","&gt;s"&amp;CD8&amp;"/2026"),"&gt;s"&amp;CD8&amp;"/2025")),IF(D8&lt;&gt;"",D8,""))</f>
        <v>s10-&gt;30/2026</v>
      </c>
      <c r="CE8">
        <v>26718</v>
      </c>
      <c r="CF8">
        <v>3</v>
      </c>
      <c r="CH8">
        <v>6</v>
      </c>
    </row>
    <row r="9" spans="1:86" ht="20.100000000000001" customHeight="1" x14ac:dyDescent="0.25">
      <c r="A9" s="114">
        <v>24021</v>
      </c>
      <c r="B9" s="115" t="s">
        <v>803</v>
      </c>
      <c r="C9" s="115" t="s">
        <v>1091</v>
      </c>
      <c r="D9" s="115" t="s">
        <v>2267</v>
      </c>
      <c r="E9" s="116" t="s">
        <v>208</v>
      </c>
      <c r="F9" s="116" t="s">
        <v>160</v>
      </c>
      <c r="G9" s="117">
        <v>40</v>
      </c>
      <c r="H9" s="117">
        <v>12</v>
      </c>
      <c r="I9" s="117" t="s">
        <v>319</v>
      </c>
      <c r="J9" s="118"/>
      <c r="K9" s="115" t="s">
        <v>1558</v>
      </c>
      <c r="L9" s="115" t="s">
        <v>2158</v>
      </c>
      <c r="M9" s="115"/>
      <c r="N9" s="115" t="s">
        <v>162</v>
      </c>
      <c r="O9" s="115" t="str">
        <f t="shared" si="3"/>
        <v>IMMORTELLE Gigantifolium Mix</v>
      </c>
      <c r="P9" s="119">
        <v>9</v>
      </c>
      <c r="Q9" s="119"/>
      <c r="R9" s="20">
        <f t="shared" si="4"/>
        <v>0</v>
      </c>
      <c r="S9" s="20">
        <f t="shared" si="5"/>
        <v>0</v>
      </c>
      <c r="T9" s="20">
        <f t="shared" si="6"/>
        <v>0</v>
      </c>
      <c r="U9" s="303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304"/>
      <c r="BQ9" s="304"/>
      <c r="BR9" s="304"/>
      <c r="BS9" s="304"/>
      <c r="BT9" s="304"/>
      <c r="BU9" s="14"/>
      <c r="BV9" s="14"/>
      <c r="BW9" s="14"/>
      <c r="BX9" s="477"/>
      <c r="BY9" s="477"/>
      <c r="BZ9" s="477"/>
      <c r="CA9" s="477"/>
      <c r="CB9" s="14"/>
      <c r="CC9" t="str">
        <f t="shared" ref="CC9:CC20" si="7">IF(AND(E9="B",D9&lt;&gt;""),IF(CD9&gt;52,"&gt;s0" &amp; CD9-52 &amp; "/2026",IF(CD9&lt;30,IF(CD9&lt;10,"&gt;s0"&amp;CD9&amp;"/2026","&gt;s"&amp;CD9&amp;"/2026"),"&gt;s"&amp;CD9&amp;"/2025")),IF(D9&lt;&gt;"",D9,""))</f>
        <v>s10-&gt;30/2026</v>
      </c>
      <c r="CE9">
        <v>23017</v>
      </c>
      <c r="CF9">
        <v>4</v>
      </c>
      <c r="CH9">
        <v>7</v>
      </c>
    </row>
    <row r="10" spans="1:86" ht="20.100000000000001" customHeight="1" x14ac:dyDescent="0.25">
      <c r="A10" s="108">
        <v>26721</v>
      </c>
      <c r="B10" s="109" t="s">
        <v>1083</v>
      </c>
      <c r="C10" s="109" t="s">
        <v>1620</v>
      </c>
      <c r="D10" s="109" t="s">
        <v>2267</v>
      </c>
      <c r="E10" s="110" t="s">
        <v>208</v>
      </c>
      <c r="F10" s="110" t="s">
        <v>160</v>
      </c>
      <c r="G10" s="111">
        <v>40</v>
      </c>
      <c r="H10" s="111">
        <v>15</v>
      </c>
      <c r="I10" s="111" t="s">
        <v>319</v>
      </c>
      <c r="J10" s="121"/>
      <c r="K10" s="109" t="s">
        <v>1558</v>
      </c>
      <c r="L10" s="109" t="s">
        <v>2158</v>
      </c>
      <c r="M10" s="109" t="s">
        <v>137</v>
      </c>
      <c r="N10" s="109" t="s">
        <v>162</v>
      </c>
      <c r="O10" s="109" t="str">
        <f t="shared" si="3"/>
        <v>MATRICAIRE Vegmo Snowball</v>
      </c>
      <c r="P10" s="112">
        <v>10</v>
      </c>
      <c r="Q10" s="112"/>
      <c r="R10" s="20">
        <f t="shared" si="4"/>
        <v>0</v>
      </c>
      <c r="S10" s="20">
        <f t="shared" si="5"/>
        <v>0</v>
      </c>
      <c r="T10" s="20">
        <f t="shared" si="6"/>
        <v>0</v>
      </c>
      <c r="U10" s="303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304"/>
      <c r="BQ10" s="304"/>
      <c r="BR10" s="304"/>
      <c r="BS10" s="304"/>
      <c r="BT10" s="304"/>
      <c r="BU10" s="14"/>
      <c r="BV10" s="14"/>
      <c r="BW10" s="14"/>
      <c r="BX10" s="477"/>
      <c r="BY10" s="477"/>
      <c r="BZ10" s="477"/>
      <c r="CA10" s="477"/>
      <c r="CB10" s="14"/>
      <c r="CC10" t="str">
        <f t="shared" si="7"/>
        <v>s10-&gt;30/2026</v>
      </c>
      <c r="CE10">
        <v>26719</v>
      </c>
      <c r="CF10">
        <v>6</v>
      </c>
      <c r="CH10">
        <v>8</v>
      </c>
    </row>
    <row r="11" spans="1:86" ht="20.100000000000001" customHeight="1" x14ac:dyDescent="0.25">
      <c r="A11" s="114">
        <v>26723</v>
      </c>
      <c r="B11" s="115" t="s">
        <v>1084</v>
      </c>
      <c r="C11" s="115" t="s">
        <v>1085</v>
      </c>
      <c r="D11" s="115" t="s">
        <v>2267</v>
      </c>
      <c r="E11" s="116" t="s">
        <v>208</v>
      </c>
      <c r="F11" s="116" t="s">
        <v>160</v>
      </c>
      <c r="G11" s="117">
        <v>40</v>
      </c>
      <c r="H11" s="117">
        <v>13</v>
      </c>
      <c r="I11" s="117" t="s">
        <v>319</v>
      </c>
      <c r="J11" s="118"/>
      <c r="K11" s="115" t="s">
        <v>1558</v>
      </c>
      <c r="L11" s="115" t="s">
        <v>2158</v>
      </c>
      <c r="M11" s="115" t="s">
        <v>137</v>
      </c>
      <c r="N11" s="115" t="s">
        <v>162</v>
      </c>
      <c r="O11" s="115" t="str">
        <f t="shared" si="3"/>
        <v>MUFLIER Rocket Mix</v>
      </c>
      <c r="P11" s="119">
        <v>11</v>
      </c>
      <c r="Q11" s="119"/>
      <c r="R11" s="20">
        <f t="shared" si="4"/>
        <v>0</v>
      </c>
      <c r="S11" s="20">
        <f t="shared" si="5"/>
        <v>0</v>
      </c>
      <c r="T11" s="20">
        <f t="shared" si="6"/>
        <v>0</v>
      </c>
      <c r="U11" s="303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304"/>
      <c r="BQ11" s="304"/>
      <c r="BR11" s="304"/>
      <c r="BS11" s="304"/>
      <c r="BT11" s="304"/>
      <c r="BU11" s="14"/>
      <c r="BV11" s="14"/>
      <c r="BW11" s="14"/>
      <c r="BX11" s="499" t="s">
        <v>2270</v>
      </c>
      <c r="BY11" s="499">
        <v>10</v>
      </c>
      <c r="BZ11" s="499" t="str">
        <f>IFERROR(IF($C$2&lt;&gt;"",INDEX($O$8:$P$1312,MATCH("*"&amp;$C$2&amp;"*",$O$8:$O$1312,0),1),""),"")</f>
        <v/>
      </c>
      <c r="CA11" s="499" t="str">
        <f>IFERROR(IF($C$2&lt;&gt;"",INDEX($O$8:$P$1312,MATCH("*"&amp;$C$2&amp;"*",$O$8:$O$1312,0),2),""),"")</f>
        <v/>
      </c>
      <c r="CB11" s="14"/>
      <c r="CC11" t="str">
        <f t="shared" si="7"/>
        <v>s10-&gt;30/2026</v>
      </c>
      <c r="CE11">
        <v>26722</v>
      </c>
      <c r="CF11">
        <v>4</v>
      </c>
      <c r="CH11">
        <v>8</v>
      </c>
    </row>
    <row r="12" spans="1:86" ht="20.100000000000001" customHeight="1" x14ac:dyDescent="0.25">
      <c r="A12" s="108">
        <v>26725</v>
      </c>
      <c r="B12" s="109" t="s">
        <v>1621</v>
      </c>
      <c r="C12" s="109" t="s">
        <v>1086</v>
      </c>
      <c r="D12" s="109" t="s">
        <v>2267</v>
      </c>
      <c r="E12" s="110" t="s">
        <v>208</v>
      </c>
      <c r="F12" s="110" t="s">
        <v>160</v>
      </c>
      <c r="G12" s="111">
        <v>40</v>
      </c>
      <c r="H12" s="111">
        <v>18</v>
      </c>
      <c r="I12" s="110" t="s">
        <v>319</v>
      </c>
      <c r="J12" s="111"/>
      <c r="K12" s="377" t="s">
        <v>1558</v>
      </c>
      <c r="L12" s="377" t="s">
        <v>2158</v>
      </c>
      <c r="M12" s="377" t="s">
        <v>137</v>
      </c>
      <c r="N12" s="377" t="s">
        <v>162</v>
      </c>
      <c r="O12" s="109" t="str">
        <f t="shared" si="3"/>
        <v>ŒILLET DES FLEURISTES Chabaud Martin Mix</v>
      </c>
      <c r="P12" s="112">
        <v>12</v>
      </c>
      <c r="Q12" s="112"/>
      <c r="R12" s="20">
        <f t="shared" si="4"/>
        <v>0</v>
      </c>
      <c r="S12" s="20">
        <f t="shared" si="5"/>
        <v>0</v>
      </c>
      <c r="T12" s="20">
        <f t="shared" si="6"/>
        <v>0</v>
      </c>
      <c r="U12" s="303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304"/>
      <c r="BQ12" s="304"/>
      <c r="BR12" s="304"/>
      <c r="BS12" s="304"/>
      <c r="BT12" s="304"/>
      <c r="BU12" s="14"/>
      <c r="BV12" s="14"/>
      <c r="BW12" s="14"/>
      <c r="BX12" s="499" t="s">
        <v>128</v>
      </c>
      <c r="BY12" s="499" t="s">
        <v>128</v>
      </c>
      <c r="BZ12" s="499" t="str">
        <f t="shared" ref="BZ12:BZ70" ca="1" si="8">IFERROR(IF($C$2&lt;&gt;"",INDEX(INDIRECT("$O"&amp;CA11+1&amp;":$P$1342"),MATCH("*"&amp;$C$2&amp;"*",INDIRECT("$O"&amp;CA11+1&amp;":$O$1342"),0),1),""),"")</f>
        <v/>
      </c>
      <c r="CA12" s="499" t="str">
        <f t="shared" ref="CA12:CA43" ca="1" si="9">IFERROR(IF($C$2&lt;&gt;"",MATCH("*"&amp;$C$2&amp;"*",INDIRECT("$O"&amp;CA11+1&amp;":$O1342"),0)+CA11,""),"")</f>
        <v/>
      </c>
      <c r="CB12" s="14"/>
      <c r="CC12" t="str">
        <f t="shared" si="7"/>
        <v>s10-&gt;30/2026</v>
      </c>
      <c r="CE12">
        <v>26724</v>
      </c>
      <c r="CF12">
        <v>6</v>
      </c>
      <c r="CH12">
        <v>11</v>
      </c>
    </row>
    <row r="13" spans="1:86" ht="20.100000000000001" customHeight="1" x14ac:dyDescent="0.25">
      <c r="A13" s="114">
        <v>26727</v>
      </c>
      <c r="B13" s="115" t="s">
        <v>1087</v>
      </c>
      <c r="C13" s="115" t="s">
        <v>1088</v>
      </c>
      <c r="D13" s="115" t="s">
        <v>2267</v>
      </c>
      <c r="E13" s="116" t="s">
        <v>208</v>
      </c>
      <c r="F13" s="116" t="s">
        <v>160</v>
      </c>
      <c r="G13" s="117">
        <v>40</v>
      </c>
      <c r="H13" s="117">
        <v>15</v>
      </c>
      <c r="I13" s="117" t="s">
        <v>319</v>
      </c>
      <c r="J13" s="118"/>
      <c r="K13" s="115" t="s">
        <v>1558</v>
      </c>
      <c r="L13" s="115" t="s">
        <v>2158</v>
      </c>
      <c r="M13" s="115" t="s">
        <v>137</v>
      </c>
      <c r="N13" s="115" t="s">
        <v>162</v>
      </c>
      <c r="O13" s="115" t="str">
        <f t="shared" si="3"/>
        <v>REINE MARGUERITE Bonita Mix</v>
      </c>
      <c r="P13" s="119">
        <v>13</v>
      </c>
      <c r="Q13" s="119"/>
      <c r="R13" s="20">
        <f t="shared" si="4"/>
        <v>0</v>
      </c>
      <c r="S13" s="20">
        <f t="shared" si="5"/>
        <v>0</v>
      </c>
      <c r="T13" s="20">
        <f t="shared" si="6"/>
        <v>0</v>
      </c>
      <c r="U13" s="303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304"/>
      <c r="BQ13" s="304"/>
      <c r="BR13" s="304"/>
      <c r="BS13" s="304"/>
      <c r="BT13" s="304"/>
      <c r="BU13" s="14"/>
      <c r="BV13" s="14"/>
      <c r="BW13" s="14"/>
      <c r="BX13" s="499" t="s">
        <v>128</v>
      </c>
      <c r="BY13" s="499" t="s">
        <v>128</v>
      </c>
      <c r="BZ13" s="499" t="str">
        <f t="shared" ca="1" si="8"/>
        <v/>
      </c>
      <c r="CA13" s="499" t="str">
        <f t="shared" ca="1" si="9"/>
        <v/>
      </c>
      <c r="CB13" s="14"/>
      <c r="CC13" t="str">
        <f t="shared" si="7"/>
        <v>s10-&gt;30/2026</v>
      </c>
      <c r="CE13">
        <v>26726</v>
      </c>
      <c r="CF13">
        <v>6</v>
      </c>
      <c r="CH13">
        <v>8</v>
      </c>
    </row>
    <row r="14" spans="1:86" ht="20.100000000000001" customHeight="1" x14ac:dyDescent="0.25">
      <c r="A14" s="108">
        <v>26729</v>
      </c>
      <c r="B14" s="109" t="s">
        <v>1087</v>
      </c>
      <c r="C14" s="109" t="s">
        <v>1089</v>
      </c>
      <c r="D14" s="109" t="s">
        <v>2267</v>
      </c>
      <c r="E14" s="110" t="s">
        <v>208</v>
      </c>
      <c r="F14" s="110" t="s">
        <v>160</v>
      </c>
      <c r="G14" s="111">
        <v>40</v>
      </c>
      <c r="H14" s="111">
        <v>15</v>
      </c>
      <c r="I14" s="110" t="s">
        <v>319</v>
      </c>
      <c r="J14" s="111"/>
      <c r="K14" s="377" t="s">
        <v>1558</v>
      </c>
      <c r="L14" s="377" t="s">
        <v>2158</v>
      </c>
      <c r="M14" s="377" t="s">
        <v>137</v>
      </c>
      <c r="N14" s="377" t="s">
        <v>162</v>
      </c>
      <c r="O14" s="109" t="str">
        <f t="shared" si="3"/>
        <v>REINE MARGUERITE Matsumoto Mix</v>
      </c>
      <c r="P14" s="112">
        <v>14</v>
      </c>
      <c r="Q14" s="112"/>
      <c r="R14" s="20">
        <f t="shared" si="4"/>
        <v>0</v>
      </c>
      <c r="S14" s="20">
        <f t="shared" si="5"/>
        <v>0</v>
      </c>
      <c r="T14" s="20">
        <f t="shared" si="6"/>
        <v>0</v>
      </c>
      <c r="U14" s="303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304"/>
      <c r="BQ14" s="304"/>
      <c r="BR14" s="304"/>
      <c r="BS14" s="304"/>
      <c r="BT14" s="304"/>
      <c r="BU14" s="14"/>
      <c r="BV14" s="14"/>
      <c r="BW14" s="14"/>
      <c r="BX14" s="499" t="s">
        <v>128</v>
      </c>
      <c r="BY14" s="499" t="s">
        <v>128</v>
      </c>
      <c r="BZ14" s="499" t="str">
        <f t="shared" ca="1" si="8"/>
        <v/>
      </c>
      <c r="CA14" s="499" t="str">
        <f t="shared" ca="1" si="9"/>
        <v/>
      </c>
      <c r="CB14" s="14"/>
      <c r="CC14" t="str">
        <f t="shared" si="7"/>
        <v>s10-&gt;30/2026</v>
      </c>
      <c r="CE14">
        <v>26728</v>
      </c>
      <c r="CF14">
        <v>6</v>
      </c>
      <c r="CH14">
        <v>8</v>
      </c>
    </row>
    <row r="15" spans="1:86" ht="20.100000000000001" customHeight="1" x14ac:dyDescent="0.25">
      <c r="A15" s="114">
        <v>24024</v>
      </c>
      <c r="B15" s="115" t="s">
        <v>807</v>
      </c>
      <c r="C15" s="115" t="s">
        <v>1092</v>
      </c>
      <c r="D15" s="115" t="s">
        <v>2267</v>
      </c>
      <c r="E15" s="116" t="s">
        <v>208</v>
      </c>
      <c r="F15" s="116" t="s">
        <v>160</v>
      </c>
      <c r="G15" s="117">
        <v>40</v>
      </c>
      <c r="H15" s="117">
        <v>15</v>
      </c>
      <c r="I15" s="116" t="s">
        <v>319</v>
      </c>
      <c r="J15" s="118"/>
      <c r="K15" s="115" t="s">
        <v>1558</v>
      </c>
      <c r="L15" s="115" t="s">
        <v>2158</v>
      </c>
      <c r="M15" s="115"/>
      <c r="N15" s="115" t="s">
        <v>162</v>
      </c>
      <c r="O15" s="115" t="str">
        <f t="shared" si="3"/>
        <v>STATICE (limonium sinuatum) Hipster Mix</v>
      </c>
      <c r="P15" s="119">
        <v>15</v>
      </c>
      <c r="Q15" s="119"/>
      <c r="R15" s="20">
        <f t="shared" si="4"/>
        <v>0</v>
      </c>
      <c r="S15" s="20">
        <f t="shared" si="5"/>
        <v>0</v>
      </c>
      <c r="T15" s="20">
        <f t="shared" si="6"/>
        <v>0</v>
      </c>
      <c r="U15" s="303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304"/>
      <c r="BQ15" s="304"/>
      <c r="BR15" s="304"/>
      <c r="BS15" s="304"/>
      <c r="BT15" s="304"/>
      <c r="BU15" s="14"/>
      <c r="BV15" s="14"/>
      <c r="BW15" s="14"/>
      <c r="BX15" s="499" t="s">
        <v>128</v>
      </c>
      <c r="BY15" s="499" t="s">
        <v>128</v>
      </c>
      <c r="BZ15" s="499" t="str">
        <f t="shared" ca="1" si="8"/>
        <v/>
      </c>
      <c r="CA15" s="499" t="str">
        <f t="shared" ca="1" si="9"/>
        <v/>
      </c>
      <c r="CB15" s="14"/>
      <c r="CC15" t="str">
        <f t="shared" si="7"/>
        <v>s10-&gt;30/2026</v>
      </c>
      <c r="CE15">
        <v>23020</v>
      </c>
      <c r="CF15">
        <v>6</v>
      </c>
      <c r="CH15">
        <v>8</v>
      </c>
    </row>
    <row r="16" spans="1:86" ht="20.100000000000001" customHeight="1" x14ac:dyDescent="0.25">
      <c r="A16" s="108">
        <v>26731</v>
      </c>
      <c r="B16" s="109" t="s">
        <v>764</v>
      </c>
      <c r="C16" s="109" t="s">
        <v>1090</v>
      </c>
      <c r="D16" s="109" t="s">
        <v>2267</v>
      </c>
      <c r="E16" s="110" t="s">
        <v>208</v>
      </c>
      <c r="F16" s="110" t="s">
        <v>160</v>
      </c>
      <c r="G16" s="111">
        <v>40</v>
      </c>
      <c r="H16" s="111">
        <v>13</v>
      </c>
      <c r="I16" s="111" t="s">
        <v>319</v>
      </c>
      <c r="J16" s="121"/>
      <c r="K16" s="109" t="s">
        <v>1558</v>
      </c>
      <c r="L16" s="109" t="s">
        <v>2158</v>
      </c>
      <c r="M16" s="109" t="s">
        <v>137</v>
      </c>
      <c r="N16" s="109" t="s">
        <v>162</v>
      </c>
      <c r="O16" s="109" t="str">
        <f t="shared" si="3"/>
        <v>ZINNIA Fleurs de Dahlia Mix</v>
      </c>
      <c r="P16" s="112">
        <v>16</v>
      </c>
      <c r="Q16" s="112"/>
      <c r="R16" s="20">
        <f t="shared" si="4"/>
        <v>0</v>
      </c>
      <c r="S16" s="20">
        <f t="shared" si="5"/>
        <v>0</v>
      </c>
      <c r="T16" s="20">
        <f t="shared" si="6"/>
        <v>0</v>
      </c>
      <c r="U16" s="303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304"/>
      <c r="BQ16" s="304"/>
      <c r="BR16" s="304"/>
      <c r="BS16" s="304"/>
      <c r="BT16" s="304"/>
      <c r="BU16" s="14"/>
      <c r="BV16" s="14"/>
      <c r="BW16" s="14"/>
      <c r="BX16" s="499" t="s">
        <v>128</v>
      </c>
      <c r="BY16" s="499" t="s">
        <v>128</v>
      </c>
      <c r="BZ16" s="499" t="str">
        <f t="shared" ca="1" si="8"/>
        <v/>
      </c>
      <c r="CA16" s="499" t="str">
        <f t="shared" ca="1" si="9"/>
        <v/>
      </c>
      <c r="CB16" s="14"/>
      <c r="CC16" t="str">
        <f t="shared" si="7"/>
        <v>s10-&gt;30/2026</v>
      </c>
      <c r="CE16">
        <v>26730</v>
      </c>
      <c r="CF16">
        <v>4</v>
      </c>
      <c r="CH16">
        <v>8</v>
      </c>
    </row>
    <row r="17" spans="1:86" ht="20.100000000000001" customHeight="1" x14ac:dyDescent="0.25">
      <c r="A17" s="436">
        <v>26714</v>
      </c>
      <c r="B17" s="437" t="s">
        <v>1444</v>
      </c>
      <c r="C17" s="438" t="s">
        <v>1610</v>
      </c>
      <c r="D17" s="439" t="s">
        <v>128</v>
      </c>
      <c r="E17" s="440" t="s">
        <v>205</v>
      </c>
      <c r="F17" s="440"/>
      <c r="G17" s="441">
        <v>10</v>
      </c>
      <c r="H17" s="441"/>
      <c r="I17" s="440" t="s">
        <v>205</v>
      </c>
      <c r="J17" s="441" t="s">
        <v>205</v>
      </c>
      <c r="K17" s="439" t="s">
        <v>155</v>
      </c>
      <c r="L17" s="442" t="s">
        <v>122</v>
      </c>
      <c r="M17" s="442" t="s">
        <v>137</v>
      </c>
      <c r="N17" s="442" t="s">
        <v>205</v>
      </c>
      <c r="O17" s="439" t="str">
        <f t="shared" si="3"/>
        <v>DÉPLIANT FERME FLORALE ACHETÉ</v>
      </c>
      <c r="P17" s="443">
        <v>17</v>
      </c>
      <c r="Q17" s="443"/>
      <c r="R17" s="20">
        <f t="shared" si="4"/>
        <v>0</v>
      </c>
      <c r="S17" s="20">
        <f t="shared" si="5"/>
        <v>0</v>
      </c>
      <c r="T17" s="20">
        <f t="shared" si="6"/>
        <v>0</v>
      </c>
      <c r="U17" s="444"/>
      <c r="V17" s="445"/>
      <c r="W17" s="445"/>
      <c r="X17" s="445"/>
      <c r="Y17" s="445"/>
      <c r="Z17" s="445"/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445"/>
      <c r="AO17" s="445"/>
      <c r="AP17" s="445"/>
      <c r="AQ17" s="445"/>
      <c r="AR17" s="445"/>
      <c r="AS17" s="445"/>
      <c r="AT17" s="445"/>
      <c r="AU17" s="445"/>
      <c r="AV17" s="445"/>
      <c r="AW17" s="445"/>
      <c r="AX17" s="445"/>
      <c r="AY17" s="445"/>
      <c r="AZ17" s="445"/>
      <c r="BA17" s="445"/>
      <c r="BB17" s="445"/>
      <c r="BC17" s="445"/>
      <c r="BD17" s="445"/>
      <c r="BE17" s="445"/>
      <c r="BF17" s="445"/>
      <c r="BG17" s="445"/>
      <c r="BH17" s="445"/>
      <c r="BI17" s="445"/>
      <c r="BJ17" s="445"/>
      <c r="BK17" s="445"/>
      <c r="BL17" s="445"/>
      <c r="BM17" s="445"/>
      <c r="BN17" s="445"/>
      <c r="BO17" s="445"/>
      <c r="BP17" s="445"/>
      <c r="BQ17" s="445"/>
      <c r="BR17" s="445"/>
      <c r="BS17" s="445"/>
      <c r="BT17" s="445"/>
      <c r="BU17" s="14"/>
      <c r="BV17" s="14"/>
      <c r="BW17" s="14"/>
      <c r="BX17" s="499" t="s">
        <v>128</v>
      </c>
      <c r="BY17" s="499" t="s">
        <v>128</v>
      </c>
      <c r="BZ17" s="499" t="str">
        <f t="shared" ca="1" si="8"/>
        <v/>
      </c>
      <c r="CA17" s="499" t="str">
        <f t="shared" ca="1" si="9"/>
        <v/>
      </c>
      <c r="CB17" s="14"/>
      <c r="CC17" t="str">
        <f t="shared" si="7"/>
        <v/>
      </c>
      <c r="CE17">
        <v>26714</v>
      </c>
      <c r="CH17" t="s">
        <v>205</v>
      </c>
    </row>
    <row r="18" spans="1:86" ht="20.100000000000001" customHeight="1" x14ac:dyDescent="0.25">
      <c r="A18" s="436">
        <v>26715</v>
      </c>
      <c r="B18" s="437" t="s">
        <v>1093</v>
      </c>
      <c r="C18" s="438" t="s">
        <v>1610</v>
      </c>
      <c r="D18" s="439" t="s">
        <v>205</v>
      </c>
      <c r="E18" s="440" t="s">
        <v>205</v>
      </c>
      <c r="F18" s="440"/>
      <c r="G18" s="441">
        <v>1</v>
      </c>
      <c r="H18" s="441"/>
      <c r="I18" s="441" t="s">
        <v>205</v>
      </c>
      <c r="J18" s="446" t="s">
        <v>205</v>
      </c>
      <c r="K18" s="439" t="s">
        <v>154</v>
      </c>
      <c r="L18" s="439" t="s">
        <v>122</v>
      </c>
      <c r="M18" s="439" t="s">
        <v>137</v>
      </c>
      <c r="N18" s="439" t="s">
        <v>205</v>
      </c>
      <c r="O18" s="439" t="str">
        <f t="shared" si="3"/>
        <v>AFFICHE FERME FLORALE ACHETÉ</v>
      </c>
      <c r="P18" s="443">
        <v>18</v>
      </c>
      <c r="Q18" s="443"/>
      <c r="R18" s="20">
        <f t="shared" si="4"/>
        <v>0</v>
      </c>
      <c r="S18" s="20">
        <f t="shared" si="5"/>
        <v>0</v>
      </c>
      <c r="T18" s="20">
        <f t="shared" si="6"/>
        <v>0</v>
      </c>
      <c r="U18" s="444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14"/>
      <c r="BV18" s="14"/>
      <c r="BW18" s="14"/>
      <c r="BX18" s="499" t="s">
        <v>128</v>
      </c>
      <c r="BY18" s="499" t="s">
        <v>128</v>
      </c>
      <c r="BZ18" s="499" t="str">
        <f t="shared" ca="1" si="8"/>
        <v/>
      </c>
      <c r="CA18" s="499" t="str">
        <f t="shared" ca="1" si="9"/>
        <v/>
      </c>
      <c r="CB18" s="14"/>
      <c r="CC18" t="str">
        <f t="shared" si="7"/>
        <v xml:space="preserve"> </v>
      </c>
      <c r="CE18">
        <v>26715</v>
      </c>
      <c r="CH18" t="s">
        <v>205</v>
      </c>
    </row>
    <row r="19" spans="1:86" ht="20.100000000000001" customHeight="1" x14ac:dyDescent="0.25">
      <c r="A19" s="131"/>
      <c r="B19" s="187" t="s">
        <v>1622</v>
      </c>
      <c r="C19" s="132"/>
      <c r="D19" s="132" t="s">
        <v>128</v>
      </c>
      <c r="E19" s="133"/>
      <c r="F19" s="133"/>
      <c r="G19" s="133"/>
      <c r="H19" s="265"/>
      <c r="I19" s="133"/>
      <c r="J19" s="134"/>
      <c r="K19" s="132"/>
      <c r="L19" s="132" t="s">
        <v>461</v>
      </c>
      <c r="M19" s="132"/>
      <c r="N19" s="132"/>
      <c r="O19" s="141" t="str">
        <f t="shared" si="3"/>
        <v xml:space="preserve">LES FLEURS SÉCHÉES </v>
      </c>
      <c r="P19" s="132">
        <v>19</v>
      </c>
      <c r="Q19" s="132"/>
      <c r="R19" s="20"/>
      <c r="S19" s="20"/>
      <c r="T19" s="20"/>
      <c r="U19" s="503"/>
      <c r="V19" s="504"/>
      <c r="W19" s="504"/>
      <c r="X19" s="504"/>
      <c r="Y19" s="504"/>
      <c r="Z19" s="504"/>
      <c r="AA19" s="504"/>
      <c r="AB19" s="504"/>
      <c r="AC19" s="504"/>
      <c r="AD19" s="504"/>
      <c r="AE19" s="504"/>
      <c r="AF19" s="504"/>
      <c r="AG19" s="504"/>
      <c r="AH19" s="504"/>
      <c r="AI19" s="504"/>
      <c r="AJ19" s="504"/>
      <c r="AK19" s="504"/>
      <c r="AL19" s="504"/>
      <c r="AM19" s="504"/>
      <c r="AN19" s="504"/>
      <c r="AO19" s="504"/>
      <c r="AP19" s="504"/>
      <c r="AQ19" s="504"/>
      <c r="AR19" s="504"/>
      <c r="AS19" s="504"/>
      <c r="AT19" s="504"/>
      <c r="AU19" s="504"/>
      <c r="AV19" s="504"/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04"/>
      <c r="BL19" s="504"/>
      <c r="BM19" s="504"/>
      <c r="BN19" s="504"/>
      <c r="BO19" s="504"/>
      <c r="BP19" s="504"/>
      <c r="BQ19" s="504"/>
      <c r="BR19" s="504"/>
      <c r="BS19" s="504"/>
      <c r="BT19" s="504"/>
      <c r="BU19" s="14"/>
      <c r="BV19" s="14"/>
      <c r="BW19" s="14"/>
      <c r="BX19" s="499" t="s">
        <v>128</v>
      </c>
      <c r="BY19" s="499" t="s">
        <v>128</v>
      </c>
      <c r="BZ19" s="499" t="str">
        <f t="shared" ca="1" si="8"/>
        <v/>
      </c>
      <c r="CA19" s="499" t="str">
        <f t="shared" ca="1" si="9"/>
        <v/>
      </c>
      <c r="CC19" t="str">
        <f t="shared" si="7"/>
        <v/>
      </c>
    </row>
    <row r="20" spans="1:86" ht="20.100000000000001" customHeight="1" x14ac:dyDescent="0.25">
      <c r="A20" s="108">
        <v>23883</v>
      </c>
      <c r="B20" s="109" t="s">
        <v>799</v>
      </c>
      <c r="C20" s="109" t="s">
        <v>800</v>
      </c>
      <c r="D20" s="109" t="s">
        <v>128</v>
      </c>
      <c r="E20" s="110" t="s">
        <v>208</v>
      </c>
      <c r="F20" s="110" t="s">
        <v>160</v>
      </c>
      <c r="G20" s="111">
        <v>40</v>
      </c>
      <c r="H20" s="111">
        <v>15</v>
      </c>
      <c r="I20" s="110" t="s">
        <v>319</v>
      </c>
      <c r="J20" s="121"/>
      <c r="K20" s="109" t="s">
        <v>614</v>
      </c>
      <c r="L20" s="109" t="s">
        <v>2158</v>
      </c>
      <c r="M20" s="109"/>
      <c r="N20" s="109" t="s">
        <v>162</v>
      </c>
      <c r="O20" s="109" t="str">
        <f t="shared" si="3"/>
        <v>ACHILLEE FILIPENDULINA Cloth of gold</v>
      </c>
      <c r="P20" s="112">
        <v>20</v>
      </c>
      <c r="Q20" s="112"/>
      <c r="R20" s="20">
        <f t="shared" ref="R20:R70" si="10">IF(INT(S20)*10=S20*10,,"ERREUR")</f>
        <v>0</v>
      </c>
      <c r="S20" s="20">
        <f t="shared" ref="S20:S70" si="11">T20/G20</f>
        <v>0</v>
      </c>
      <c r="T20" s="20">
        <f t="shared" ref="T20:T70" si="12">SUM(U20:BT20)</f>
        <v>0</v>
      </c>
      <c r="U20" s="378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304"/>
      <c r="AG20" s="304"/>
      <c r="AH20" s="113"/>
      <c r="AI20" s="113"/>
      <c r="AJ20" s="304"/>
      <c r="AK20" s="304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4"/>
      <c r="BV20" s="14"/>
      <c r="BW20" s="14"/>
      <c r="BX20" s="499" t="s">
        <v>128</v>
      </c>
      <c r="BY20" s="499" t="s">
        <v>128</v>
      </c>
      <c r="BZ20" s="499" t="str">
        <f t="shared" ca="1" si="8"/>
        <v/>
      </c>
      <c r="CA20" s="499" t="str">
        <f t="shared" ca="1" si="9"/>
        <v/>
      </c>
      <c r="CB20" s="14"/>
      <c r="CC20" t="str">
        <f t="shared" si="7"/>
        <v/>
      </c>
      <c r="CE20">
        <v>22851</v>
      </c>
      <c r="CF20">
        <v>6</v>
      </c>
      <c r="CH20">
        <v>8</v>
      </c>
    </row>
    <row r="21" spans="1:86" ht="20.100000000000001" customHeight="1" x14ac:dyDescent="0.25">
      <c r="A21" s="114">
        <v>14889</v>
      </c>
      <c r="B21" s="115" t="s">
        <v>118</v>
      </c>
      <c r="C21" s="115" t="s">
        <v>119</v>
      </c>
      <c r="D21" s="115" t="s">
        <v>2151</v>
      </c>
      <c r="E21" s="116" t="s">
        <v>120</v>
      </c>
      <c r="F21" s="116" t="s">
        <v>160</v>
      </c>
      <c r="G21" s="117">
        <v>40</v>
      </c>
      <c r="H21" s="117">
        <v>12</v>
      </c>
      <c r="I21" s="116" t="s">
        <v>122</v>
      </c>
      <c r="J21" s="118">
        <v>0.1</v>
      </c>
      <c r="K21" s="115" t="s">
        <v>614</v>
      </c>
      <c r="L21" s="115" t="s">
        <v>2158</v>
      </c>
      <c r="M21" s="115"/>
      <c r="N21" s="115" t="s">
        <v>162</v>
      </c>
      <c r="O21" s="115" t="str">
        <f t="shared" si="3"/>
        <v>CRASPEDIA GLOBOSA Golf beauty</v>
      </c>
      <c r="P21" s="119">
        <v>21</v>
      </c>
      <c r="Q21" s="119"/>
      <c r="R21" s="20">
        <f t="shared" si="10"/>
        <v>0</v>
      </c>
      <c r="S21" s="20">
        <f t="shared" si="11"/>
        <v>0</v>
      </c>
      <c r="T21" s="20">
        <f t="shared" si="12"/>
        <v>0</v>
      </c>
      <c r="U21" s="303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4"/>
      <c r="BV21" s="14"/>
      <c r="BW21" s="14"/>
      <c r="BX21" s="499" t="s">
        <v>128</v>
      </c>
      <c r="BY21" s="499" t="s">
        <v>128</v>
      </c>
      <c r="BZ21" s="499" t="str">
        <f t="shared" ca="1" si="8"/>
        <v/>
      </c>
      <c r="CA21" s="499" t="str">
        <f t="shared" ca="1" si="9"/>
        <v/>
      </c>
      <c r="CB21" s="14"/>
      <c r="CC21" t="str">
        <f>IF(AND(E21="B",D21&lt;&gt;""),IF(CD21&gt;52,"&gt;s0" &amp; CD21-52 &amp; "/2026",IF(CD21&lt;30,IF(CD21&lt;10,"&gt;s0"&amp;CD21&amp;"/2026","&gt;s"&amp;CD21&amp;"/2026"),"&gt;s"&amp;CD21&amp;"/2025")),IF(D21&lt;&gt;"",D21,""))</f>
        <v>&gt;s11/2026</v>
      </c>
      <c r="CD21">
        <f>IF(E21="B",IF(OR(LEFT(D21,2)="&gt;s", LEFT(D21,2)="&lt;s"),MID(D21,3,2)+CF21+1,""),)</f>
        <v>11</v>
      </c>
      <c r="CE21">
        <v>22592</v>
      </c>
      <c r="CF21">
        <v>6</v>
      </c>
      <c r="CH21">
        <v>5</v>
      </c>
    </row>
    <row r="22" spans="1:86" ht="20.100000000000001" customHeight="1" x14ac:dyDescent="0.25">
      <c r="A22" s="379">
        <v>23885</v>
      </c>
      <c r="B22" s="109" t="s">
        <v>436</v>
      </c>
      <c r="C22" s="109" t="s">
        <v>802</v>
      </c>
      <c r="D22" s="109" t="s">
        <v>128</v>
      </c>
      <c r="E22" s="110" t="s">
        <v>208</v>
      </c>
      <c r="F22" s="110" t="s">
        <v>160</v>
      </c>
      <c r="G22" s="111">
        <v>40</v>
      </c>
      <c r="H22" s="111">
        <v>12</v>
      </c>
      <c r="I22" s="110" t="s">
        <v>122</v>
      </c>
      <c r="J22" s="121"/>
      <c r="K22" s="109" t="s">
        <v>614</v>
      </c>
      <c r="L22" s="109" t="s">
        <v>2158</v>
      </c>
      <c r="M22" s="109"/>
      <c r="N22" s="109" t="s">
        <v>162</v>
      </c>
      <c r="O22" s="109" t="str">
        <f t="shared" si="3"/>
        <v>EUCALYPTUS PULVERULENTA Baby blue</v>
      </c>
      <c r="P22" s="112">
        <v>22</v>
      </c>
      <c r="Q22" s="112"/>
      <c r="R22" s="20">
        <f t="shared" si="10"/>
        <v>0</v>
      </c>
      <c r="S22" s="20">
        <f t="shared" si="11"/>
        <v>0</v>
      </c>
      <c r="T22" s="20">
        <f t="shared" si="12"/>
        <v>0</v>
      </c>
      <c r="U22" s="378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304"/>
      <c r="AG22" s="304"/>
      <c r="AH22" s="113"/>
      <c r="AI22" s="113"/>
      <c r="AJ22" s="304"/>
      <c r="AK22" s="304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4"/>
      <c r="BV22" s="14"/>
      <c r="BW22" s="14"/>
      <c r="BX22" s="499" t="s">
        <v>128</v>
      </c>
      <c r="BY22" s="499" t="s">
        <v>128</v>
      </c>
      <c r="BZ22" s="499" t="str">
        <f t="shared" ca="1" si="8"/>
        <v/>
      </c>
      <c r="CA22" s="499" t="str">
        <f t="shared" ca="1" si="9"/>
        <v/>
      </c>
      <c r="CB22" s="14"/>
      <c r="CC22" t="str">
        <f t="shared" ref="CC22:CC83" si="13">IF(AND(E22="B",D22&lt;&gt;""),IF(CD22&gt;52,"&gt;s0" &amp; CD22-52 &amp; "/2026",IF(CD22&lt;30,IF(CD22&lt;10,"&gt;s0"&amp;CD22&amp;"/2026","&gt;s"&amp;CD22&amp;"/2026"),"&gt;s"&amp;CD22&amp;"/2025")),IF(D22&lt;&gt;"",D22,""))</f>
        <v/>
      </c>
      <c r="CE22">
        <v>23175</v>
      </c>
      <c r="CF22">
        <v>6</v>
      </c>
      <c r="CH22">
        <v>5</v>
      </c>
    </row>
    <row r="23" spans="1:86" ht="20.100000000000001" customHeight="1" x14ac:dyDescent="0.25">
      <c r="A23" s="114">
        <v>20964</v>
      </c>
      <c r="B23" s="115" t="s">
        <v>551</v>
      </c>
      <c r="C23" s="115" t="s">
        <v>196</v>
      </c>
      <c r="D23" s="115" t="s">
        <v>128</v>
      </c>
      <c r="E23" s="116" t="s">
        <v>208</v>
      </c>
      <c r="F23" s="116" t="s">
        <v>160</v>
      </c>
      <c r="G23" s="117">
        <v>40</v>
      </c>
      <c r="H23" s="117">
        <v>12</v>
      </c>
      <c r="I23" s="116" t="s">
        <v>120</v>
      </c>
      <c r="J23" s="118"/>
      <c r="K23" s="115" t="s">
        <v>257</v>
      </c>
      <c r="L23" s="115" t="s">
        <v>2158</v>
      </c>
      <c r="M23" s="115"/>
      <c r="N23" s="115" t="s">
        <v>162</v>
      </c>
      <c r="O23" s="115" t="str">
        <f t="shared" si="3"/>
        <v>GOMPHRENA Fireworks</v>
      </c>
      <c r="P23" s="119">
        <v>23</v>
      </c>
      <c r="Q23" s="119"/>
      <c r="R23" s="20">
        <f t="shared" si="10"/>
        <v>0</v>
      </c>
      <c r="S23" s="20">
        <f t="shared" si="11"/>
        <v>0</v>
      </c>
      <c r="T23" s="20">
        <f t="shared" si="12"/>
        <v>0</v>
      </c>
      <c r="U23" s="301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304"/>
      <c r="AG23" s="304"/>
      <c r="AH23" s="120"/>
      <c r="AI23" s="120"/>
      <c r="AJ23" s="304"/>
      <c r="AK23" s="304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4"/>
      <c r="BV23" s="14"/>
      <c r="BW23" s="14"/>
      <c r="BX23" s="499" t="s">
        <v>128</v>
      </c>
      <c r="BY23" s="499" t="s">
        <v>128</v>
      </c>
      <c r="BZ23" s="499" t="str">
        <f t="shared" ca="1" si="8"/>
        <v/>
      </c>
      <c r="CA23" s="499" t="str">
        <f t="shared" ca="1" si="9"/>
        <v/>
      </c>
      <c r="CB23" s="14"/>
      <c r="CC23" t="str">
        <f t="shared" si="13"/>
        <v/>
      </c>
      <c r="CE23">
        <v>11819</v>
      </c>
      <c r="CF23">
        <v>6</v>
      </c>
      <c r="CH23">
        <v>5</v>
      </c>
    </row>
    <row r="24" spans="1:86" ht="20.100000000000001" customHeight="1" x14ac:dyDescent="0.25">
      <c r="A24" s="108">
        <v>25326</v>
      </c>
      <c r="B24" s="109" t="s">
        <v>129</v>
      </c>
      <c r="C24" s="109" t="s">
        <v>130</v>
      </c>
      <c r="D24" s="109" t="s">
        <v>128</v>
      </c>
      <c r="E24" s="110" t="s">
        <v>120</v>
      </c>
      <c r="F24" s="110" t="s">
        <v>160</v>
      </c>
      <c r="G24" s="111">
        <v>40</v>
      </c>
      <c r="H24" s="111">
        <v>13</v>
      </c>
      <c r="I24" s="110" t="s">
        <v>131</v>
      </c>
      <c r="J24" s="121">
        <v>0.11</v>
      </c>
      <c r="K24" s="109" t="s">
        <v>614</v>
      </c>
      <c r="L24" s="109" t="s">
        <v>2158</v>
      </c>
      <c r="M24" s="109"/>
      <c r="N24" s="109" t="s">
        <v>162</v>
      </c>
      <c r="O24" s="109" t="str">
        <f t="shared" si="3"/>
        <v>GYPSOPHILE Festival White</v>
      </c>
      <c r="P24" s="112">
        <v>24</v>
      </c>
      <c r="Q24" s="112"/>
      <c r="R24" s="20">
        <f t="shared" si="10"/>
        <v>0</v>
      </c>
      <c r="S24" s="20">
        <f t="shared" si="11"/>
        <v>0</v>
      </c>
      <c r="T24" s="20">
        <f t="shared" si="12"/>
        <v>0</v>
      </c>
      <c r="U24" s="378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304"/>
      <c r="AG24" s="304"/>
      <c r="AH24" s="113"/>
      <c r="AI24" s="113"/>
      <c r="AJ24" s="304"/>
      <c r="AK24" s="304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4"/>
      <c r="BV24" s="14"/>
      <c r="BW24" s="14"/>
      <c r="BX24" s="499" t="s">
        <v>128</v>
      </c>
      <c r="BY24" s="499" t="s">
        <v>128</v>
      </c>
      <c r="BZ24" s="499" t="str">
        <f t="shared" ca="1" si="8"/>
        <v/>
      </c>
      <c r="CA24" s="499" t="str">
        <f t="shared" ca="1" si="9"/>
        <v/>
      </c>
      <c r="CB24" s="14"/>
      <c r="CC24" t="str">
        <f t="shared" si="13"/>
        <v/>
      </c>
      <c r="CE24">
        <v>15224</v>
      </c>
      <c r="CF24">
        <v>7</v>
      </c>
      <c r="CH24">
        <v>5</v>
      </c>
    </row>
    <row r="25" spans="1:86" ht="20.100000000000001" customHeight="1" x14ac:dyDescent="0.25">
      <c r="A25" s="114">
        <v>24021</v>
      </c>
      <c r="B25" s="115" t="s">
        <v>803</v>
      </c>
      <c r="C25" s="115" t="s">
        <v>1091</v>
      </c>
      <c r="D25" s="115" t="s">
        <v>128</v>
      </c>
      <c r="E25" s="116" t="s">
        <v>208</v>
      </c>
      <c r="F25" s="116" t="s">
        <v>160</v>
      </c>
      <c r="G25" s="117">
        <v>40</v>
      </c>
      <c r="H25" s="117">
        <v>12</v>
      </c>
      <c r="I25" s="116" t="s">
        <v>319</v>
      </c>
      <c r="J25" s="118"/>
      <c r="K25" s="115" t="s">
        <v>614</v>
      </c>
      <c r="L25" s="115" t="s">
        <v>2158</v>
      </c>
      <c r="M25" s="115"/>
      <c r="N25" s="115" t="s">
        <v>162</v>
      </c>
      <c r="O25" s="115" t="str">
        <f t="shared" si="3"/>
        <v>IMMORTELLE Gigantifolium Mix</v>
      </c>
      <c r="P25" s="119">
        <v>25</v>
      </c>
      <c r="Q25" s="119"/>
      <c r="R25" s="20">
        <f t="shared" si="10"/>
        <v>0</v>
      </c>
      <c r="S25" s="20">
        <f t="shared" si="11"/>
        <v>0</v>
      </c>
      <c r="T25" s="20">
        <f t="shared" si="12"/>
        <v>0</v>
      </c>
      <c r="U25" s="301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304"/>
      <c r="AG25" s="304"/>
      <c r="AH25" s="120"/>
      <c r="AI25" s="120"/>
      <c r="AJ25" s="304"/>
      <c r="AK25" s="304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4"/>
      <c r="BV25" s="14"/>
      <c r="BW25" s="14"/>
      <c r="BX25" s="499" t="s">
        <v>128</v>
      </c>
      <c r="BY25" s="499" t="s">
        <v>128</v>
      </c>
      <c r="BZ25" s="499" t="str">
        <f t="shared" ca="1" si="8"/>
        <v/>
      </c>
      <c r="CA25" s="499" t="str">
        <f t="shared" ca="1" si="9"/>
        <v/>
      </c>
      <c r="CB25" s="14"/>
      <c r="CC25" t="str">
        <f t="shared" si="13"/>
        <v/>
      </c>
      <c r="CE25">
        <v>23017</v>
      </c>
      <c r="CF25">
        <v>4</v>
      </c>
      <c r="CH25">
        <v>7</v>
      </c>
    </row>
    <row r="26" spans="1:86" ht="20.100000000000001" customHeight="1" x14ac:dyDescent="0.25">
      <c r="A26" s="108">
        <v>24022</v>
      </c>
      <c r="B26" s="109" t="s">
        <v>804</v>
      </c>
      <c r="C26" s="109" t="s">
        <v>805</v>
      </c>
      <c r="D26" s="109" t="s">
        <v>128</v>
      </c>
      <c r="E26" s="110" t="s">
        <v>208</v>
      </c>
      <c r="F26" s="110" t="s">
        <v>160</v>
      </c>
      <c r="G26" s="111">
        <v>40</v>
      </c>
      <c r="H26" s="111">
        <v>10</v>
      </c>
      <c r="I26" s="110" t="s">
        <v>120</v>
      </c>
      <c r="J26" s="121"/>
      <c r="K26" s="109" t="s">
        <v>614</v>
      </c>
      <c r="L26" s="109" t="s">
        <v>2158</v>
      </c>
      <c r="M26" s="109"/>
      <c r="N26" s="109" t="s">
        <v>162</v>
      </c>
      <c r="O26" s="109" t="str">
        <f t="shared" si="3"/>
        <v>LAGURUS Ovatus</v>
      </c>
      <c r="P26" s="112">
        <v>26</v>
      </c>
      <c r="Q26" s="112"/>
      <c r="R26" s="20">
        <f t="shared" si="10"/>
        <v>0</v>
      </c>
      <c r="S26" s="20">
        <f t="shared" si="11"/>
        <v>0</v>
      </c>
      <c r="T26" s="20">
        <f t="shared" si="12"/>
        <v>0</v>
      </c>
      <c r="U26" s="378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304"/>
      <c r="AG26" s="304"/>
      <c r="AH26" s="113"/>
      <c r="AI26" s="113"/>
      <c r="AJ26" s="304"/>
      <c r="AK26" s="304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4"/>
      <c r="BV26" s="14"/>
      <c r="BW26" s="14"/>
      <c r="BX26" s="499" t="s">
        <v>128</v>
      </c>
      <c r="BY26" s="499" t="s">
        <v>128</v>
      </c>
      <c r="BZ26" s="499" t="str">
        <f t="shared" ca="1" si="8"/>
        <v/>
      </c>
      <c r="CA26" s="499" t="str">
        <f t="shared" ca="1" si="9"/>
        <v/>
      </c>
      <c r="CB26" s="14"/>
      <c r="CC26" t="str">
        <f t="shared" si="13"/>
        <v/>
      </c>
      <c r="CE26">
        <v>23018</v>
      </c>
      <c r="CF26">
        <v>3</v>
      </c>
      <c r="CH26">
        <v>6</v>
      </c>
    </row>
    <row r="27" spans="1:86" ht="20.100000000000001" customHeight="1" x14ac:dyDescent="0.25">
      <c r="A27" s="114">
        <v>23139</v>
      </c>
      <c r="B27" s="115" t="s">
        <v>806</v>
      </c>
      <c r="C27" s="115" t="s">
        <v>169</v>
      </c>
      <c r="D27" s="115" t="s">
        <v>128</v>
      </c>
      <c r="E27" s="116" t="s">
        <v>208</v>
      </c>
      <c r="F27" s="116" t="s">
        <v>160</v>
      </c>
      <c r="G27" s="117">
        <v>40</v>
      </c>
      <c r="H27" s="117">
        <v>15</v>
      </c>
      <c r="I27" s="116" t="s">
        <v>319</v>
      </c>
      <c r="J27" s="118"/>
      <c r="K27" s="115" t="s">
        <v>614</v>
      </c>
      <c r="L27" s="115" t="s">
        <v>2158</v>
      </c>
      <c r="M27" s="115"/>
      <c r="N27" s="115" t="s">
        <v>162</v>
      </c>
      <c r="O27" s="115" t="str">
        <f t="shared" si="3"/>
        <v>LIMONIUM LATIFOLIUM .</v>
      </c>
      <c r="P27" s="119">
        <v>27</v>
      </c>
      <c r="Q27" s="119"/>
      <c r="R27" s="20">
        <f t="shared" si="10"/>
        <v>0</v>
      </c>
      <c r="S27" s="20">
        <f t="shared" si="11"/>
        <v>0</v>
      </c>
      <c r="T27" s="20">
        <f t="shared" si="12"/>
        <v>0</v>
      </c>
      <c r="U27" s="301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304"/>
      <c r="AG27" s="304"/>
      <c r="AH27" s="120"/>
      <c r="AI27" s="120"/>
      <c r="AJ27" s="304"/>
      <c r="AK27" s="304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4"/>
      <c r="BV27" s="14"/>
      <c r="BW27" s="14"/>
      <c r="BX27" s="499" t="s">
        <v>128</v>
      </c>
      <c r="BY27" s="499" t="s">
        <v>128</v>
      </c>
      <c r="BZ27" s="499" t="str">
        <f t="shared" ca="1" si="8"/>
        <v/>
      </c>
      <c r="CA27" s="499" t="str">
        <f t="shared" ca="1" si="9"/>
        <v/>
      </c>
      <c r="CB27" s="14"/>
      <c r="CC27" t="str">
        <f t="shared" si="13"/>
        <v/>
      </c>
      <c r="CE27">
        <v>25216</v>
      </c>
      <c r="CF27">
        <v>6</v>
      </c>
      <c r="CH27">
        <v>8</v>
      </c>
    </row>
    <row r="28" spans="1:86" ht="20.100000000000001" customHeight="1" x14ac:dyDescent="0.25">
      <c r="A28" s="108">
        <v>24024</v>
      </c>
      <c r="B28" s="109" t="s">
        <v>807</v>
      </c>
      <c r="C28" s="109" t="s">
        <v>1092</v>
      </c>
      <c r="D28" s="109" t="s">
        <v>128</v>
      </c>
      <c r="E28" s="110" t="s">
        <v>208</v>
      </c>
      <c r="F28" s="110" t="s">
        <v>160</v>
      </c>
      <c r="G28" s="111">
        <v>40</v>
      </c>
      <c r="H28" s="111">
        <v>15</v>
      </c>
      <c r="I28" s="110" t="s">
        <v>319</v>
      </c>
      <c r="J28" s="121"/>
      <c r="K28" s="109" t="s">
        <v>614</v>
      </c>
      <c r="L28" s="109" t="s">
        <v>2158</v>
      </c>
      <c r="M28" s="109"/>
      <c r="N28" s="109" t="s">
        <v>162</v>
      </c>
      <c r="O28" s="109" t="str">
        <f t="shared" si="3"/>
        <v>STATICE (limonium sinuatum) Hipster Mix</v>
      </c>
      <c r="P28" s="112">
        <v>28</v>
      </c>
      <c r="Q28" s="112"/>
      <c r="R28" s="20">
        <f t="shared" si="10"/>
        <v>0</v>
      </c>
      <c r="S28" s="20">
        <f t="shared" si="11"/>
        <v>0</v>
      </c>
      <c r="T28" s="20">
        <f t="shared" si="12"/>
        <v>0</v>
      </c>
      <c r="U28" s="378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304"/>
      <c r="AG28" s="304"/>
      <c r="AH28" s="113"/>
      <c r="AI28" s="113"/>
      <c r="AJ28" s="304"/>
      <c r="AK28" s="304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4"/>
      <c r="BV28" s="14"/>
      <c r="BW28" s="14"/>
      <c r="BX28" s="499" t="s">
        <v>128</v>
      </c>
      <c r="BY28" s="499" t="s">
        <v>128</v>
      </c>
      <c r="BZ28" s="499" t="str">
        <f t="shared" ca="1" si="8"/>
        <v/>
      </c>
      <c r="CA28" s="499" t="str">
        <f t="shared" ca="1" si="9"/>
        <v/>
      </c>
      <c r="CB28" s="14"/>
      <c r="CC28" t="str">
        <f t="shared" si="13"/>
        <v/>
      </c>
      <c r="CE28">
        <v>23020</v>
      </c>
      <c r="CF28">
        <v>6</v>
      </c>
      <c r="CH28">
        <v>8</v>
      </c>
    </row>
    <row r="29" spans="1:86" ht="20.100000000000001" customHeight="1" x14ac:dyDescent="0.25">
      <c r="A29" s="436">
        <v>22855</v>
      </c>
      <c r="B29" s="437" t="s">
        <v>1666</v>
      </c>
      <c r="C29" s="438" t="s">
        <v>1610</v>
      </c>
      <c r="D29" s="439" t="s">
        <v>128</v>
      </c>
      <c r="E29" s="440" t="s">
        <v>205</v>
      </c>
      <c r="F29" s="440" t="s">
        <v>128</v>
      </c>
      <c r="G29" s="440">
        <v>10</v>
      </c>
      <c r="H29" s="441"/>
      <c r="I29" s="440" t="s">
        <v>205</v>
      </c>
      <c r="J29" s="446" t="s">
        <v>205</v>
      </c>
      <c r="K29" s="439" t="s">
        <v>155</v>
      </c>
      <c r="L29" s="439" t="s">
        <v>122</v>
      </c>
      <c r="M29" s="439"/>
      <c r="N29" s="439" t="s">
        <v>205</v>
      </c>
      <c r="O29" s="439" t="str">
        <f t="shared" si="3"/>
        <v>DÉPLIANT FLEURS SÉCHÉES ACHETÉ</v>
      </c>
      <c r="P29" s="443">
        <v>29</v>
      </c>
      <c r="Q29" s="443"/>
      <c r="R29" s="20">
        <f t="shared" si="10"/>
        <v>0</v>
      </c>
      <c r="S29" s="20">
        <f t="shared" si="11"/>
        <v>0</v>
      </c>
      <c r="T29" s="20">
        <f t="shared" si="12"/>
        <v>0</v>
      </c>
      <c r="U29" s="444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45"/>
      <c r="AK29" s="445"/>
      <c r="AL29" s="445"/>
      <c r="AM29" s="445"/>
      <c r="AN29" s="445"/>
      <c r="AO29" s="445"/>
      <c r="AP29" s="445"/>
      <c r="AQ29" s="445"/>
      <c r="AR29" s="445"/>
      <c r="AS29" s="445"/>
      <c r="AT29" s="445"/>
      <c r="AU29" s="445"/>
      <c r="AV29" s="445"/>
      <c r="AW29" s="445"/>
      <c r="AX29" s="445"/>
      <c r="AY29" s="445"/>
      <c r="AZ29" s="445"/>
      <c r="BA29" s="445"/>
      <c r="BB29" s="445"/>
      <c r="BC29" s="445"/>
      <c r="BD29" s="445"/>
      <c r="BE29" s="445"/>
      <c r="BF29" s="445"/>
      <c r="BG29" s="445"/>
      <c r="BH29" s="445"/>
      <c r="BI29" s="445"/>
      <c r="BJ29" s="445"/>
      <c r="BK29" s="445"/>
      <c r="BL29" s="445"/>
      <c r="BM29" s="445"/>
      <c r="BN29" s="445"/>
      <c r="BO29" s="445"/>
      <c r="BP29" s="445"/>
      <c r="BQ29" s="445"/>
      <c r="BR29" s="445"/>
      <c r="BS29" s="445"/>
      <c r="BT29" s="445"/>
      <c r="BU29" s="14"/>
      <c r="BV29" s="14"/>
      <c r="BW29" s="14"/>
      <c r="BX29" s="499" t="s">
        <v>128</v>
      </c>
      <c r="BY29" s="499" t="s">
        <v>128</v>
      </c>
      <c r="BZ29" s="499" t="str">
        <f t="shared" ca="1" si="8"/>
        <v/>
      </c>
      <c r="CA29" s="499" t="str">
        <f t="shared" ca="1" si="9"/>
        <v/>
      </c>
      <c r="CB29" s="14"/>
      <c r="CC29" t="str">
        <f t="shared" si="13"/>
        <v/>
      </c>
      <c r="CE29">
        <v>22855</v>
      </c>
      <c r="CH29" t="s">
        <v>205</v>
      </c>
    </row>
    <row r="30" spans="1:86" ht="20.100000000000001" customHeight="1" x14ac:dyDescent="0.25">
      <c r="A30" s="436">
        <v>22854</v>
      </c>
      <c r="B30" s="437" t="s">
        <v>1667</v>
      </c>
      <c r="C30" s="438" t="s">
        <v>1610</v>
      </c>
      <c r="D30" s="439" t="s">
        <v>205</v>
      </c>
      <c r="E30" s="440" t="s">
        <v>205</v>
      </c>
      <c r="F30" s="440" t="s">
        <v>128</v>
      </c>
      <c r="G30" s="440">
        <v>1</v>
      </c>
      <c r="H30" s="441"/>
      <c r="I30" s="440" t="s">
        <v>205</v>
      </c>
      <c r="J30" s="446" t="s">
        <v>205</v>
      </c>
      <c r="K30" s="439" t="s">
        <v>154</v>
      </c>
      <c r="L30" s="439" t="s">
        <v>122</v>
      </c>
      <c r="M30" s="439"/>
      <c r="N30" s="439" t="s">
        <v>205</v>
      </c>
      <c r="O30" s="439" t="str">
        <f t="shared" si="3"/>
        <v>AFFICHE FLEURS SÉCHÉES ACHETÉ</v>
      </c>
      <c r="P30" s="443">
        <v>30</v>
      </c>
      <c r="Q30" s="443"/>
      <c r="R30" s="20">
        <f t="shared" si="10"/>
        <v>0</v>
      </c>
      <c r="S30" s="20">
        <f t="shared" si="11"/>
        <v>0</v>
      </c>
      <c r="T30" s="20">
        <f t="shared" si="12"/>
        <v>0</v>
      </c>
      <c r="U30" s="444"/>
      <c r="V30" s="445"/>
      <c r="W30" s="445"/>
      <c r="X30" s="445"/>
      <c r="Y30" s="445"/>
      <c r="Z30" s="445"/>
      <c r="AA30" s="445"/>
      <c r="AB30" s="445"/>
      <c r="AC30" s="445"/>
      <c r="AD30" s="445"/>
      <c r="AE30" s="445"/>
      <c r="AF30" s="445"/>
      <c r="AG30" s="445"/>
      <c r="AH30" s="445"/>
      <c r="AI30" s="445"/>
      <c r="AJ30" s="445"/>
      <c r="AK30" s="445"/>
      <c r="AL30" s="445"/>
      <c r="AM30" s="445"/>
      <c r="AN30" s="445"/>
      <c r="AO30" s="445"/>
      <c r="AP30" s="445"/>
      <c r="AQ30" s="445"/>
      <c r="AR30" s="445"/>
      <c r="AS30" s="445"/>
      <c r="AT30" s="445"/>
      <c r="AU30" s="445"/>
      <c r="AV30" s="445"/>
      <c r="AW30" s="445"/>
      <c r="AX30" s="445"/>
      <c r="AY30" s="445"/>
      <c r="AZ30" s="445"/>
      <c r="BA30" s="445"/>
      <c r="BB30" s="445"/>
      <c r="BC30" s="445"/>
      <c r="BD30" s="445"/>
      <c r="BE30" s="445"/>
      <c r="BF30" s="445"/>
      <c r="BG30" s="445"/>
      <c r="BH30" s="445"/>
      <c r="BI30" s="445"/>
      <c r="BJ30" s="445"/>
      <c r="BK30" s="445"/>
      <c r="BL30" s="445"/>
      <c r="BM30" s="445"/>
      <c r="BN30" s="445"/>
      <c r="BO30" s="445"/>
      <c r="BP30" s="445"/>
      <c r="BQ30" s="445"/>
      <c r="BR30" s="445"/>
      <c r="BS30" s="445"/>
      <c r="BT30" s="445"/>
      <c r="BU30" s="14"/>
      <c r="BV30" s="14"/>
      <c r="BW30" s="14"/>
      <c r="BX30" s="499" t="s">
        <v>128</v>
      </c>
      <c r="BY30" s="499" t="s">
        <v>128</v>
      </c>
      <c r="BZ30" s="499" t="str">
        <f t="shared" ca="1" si="8"/>
        <v/>
      </c>
      <c r="CA30" s="499" t="str">
        <f t="shared" ca="1" si="9"/>
        <v/>
      </c>
      <c r="CB30" s="14"/>
      <c r="CC30" t="str">
        <f t="shared" si="13"/>
        <v xml:space="preserve"> </v>
      </c>
      <c r="CE30">
        <v>22854</v>
      </c>
      <c r="CH30" t="s">
        <v>205</v>
      </c>
    </row>
    <row r="31" spans="1:86" ht="20.100000000000001" customHeight="1" x14ac:dyDescent="0.25">
      <c r="A31" s="131"/>
      <c r="B31" s="188" t="s">
        <v>1623</v>
      </c>
      <c r="C31" s="132"/>
      <c r="D31" s="132" t="s">
        <v>128</v>
      </c>
      <c r="E31" s="133"/>
      <c r="F31" s="133"/>
      <c r="G31" s="133"/>
      <c r="H31" s="265"/>
      <c r="I31" s="133"/>
      <c r="J31" s="134"/>
      <c r="K31" s="132"/>
      <c r="L31" s="132" t="s">
        <v>461</v>
      </c>
      <c r="M31" s="132"/>
      <c r="N31" s="132"/>
      <c r="O31" s="141" t="str">
        <f t="shared" si="3"/>
        <v xml:space="preserve">DU JARDIN À LA MAISON </v>
      </c>
      <c r="P31" s="132">
        <v>31</v>
      </c>
      <c r="Q31" s="132"/>
      <c r="R31" s="20"/>
      <c r="S31" s="20"/>
      <c r="T31" s="20"/>
      <c r="U31" s="503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4"/>
      <c r="AU31" s="504"/>
      <c r="AV31" s="504"/>
      <c r="AW31" s="504"/>
      <c r="AX31" s="504"/>
      <c r="AY31" s="504"/>
      <c r="AZ31" s="504"/>
      <c r="BA31" s="504"/>
      <c r="BB31" s="504"/>
      <c r="BC31" s="504"/>
      <c r="BD31" s="504"/>
      <c r="BE31" s="504"/>
      <c r="BF31" s="504"/>
      <c r="BG31" s="504"/>
      <c r="BH31" s="504"/>
      <c r="BI31" s="504"/>
      <c r="BJ31" s="504"/>
      <c r="BK31" s="504"/>
      <c r="BL31" s="504"/>
      <c r="BM31" s="504"/>
      <c r="BN31" s="504"/>
      <c r="BO31" s="504"/>
      <c r="BP31" s="504"/>
      <c r="BQ31" s="504"/>
      <c r="BR31" s="504"/>
      <c r="BS31" s="504"/>
      <c r="BT31" s="504"/>
      <c r="BU31" s="14"/>
      <c r="BV31" s="14"/>
      <c r="BW31" s="14"/>
      <c r="BX31" s="499" t="s">
        <v>128</v>
      </c>
      <c r="BY31" s="499" t="s">
        <v>128</v>
      </c>
      <c r="BZ31" s="499" t="str">
        <f t="shared" ca="1" si="8"/>
        <v/>
      </c>
      <c r="CA31" s="499" t="str">
        <f t="shared" ca="1" si="9"/>
        <v/>
      </c>
      <c r="CB31" s="14"/>
      <c r="CC31" t="str">
        <f t="shared" si="13"/>
        <v/>
      </c>
    </row>
    <row r="32" spans="1:86" ht="20.100000000000001" customHeight="1" x14ac:dyDescent="0.25">
      <c r="A32" s="108">
        <v>14889</v>
      </c>
      <c r="B32" s="109" t="s">
        <v>118</v>
      </c>
      <c r="C32" s="109" t="s">
        <v>119</v>
      </c>
      <c r="D32" s="109" t="s">
        <v>2151</v>
      </c>
      <c r="E32" s="110" t="s">
        <v>120</v>
      </c>
      <c r="F32" s="110" t="s">
        <v>160</v>
      </c>
      <c r="G32" s="111">
        <v>40</v>
      </c>
      <c r="H32" s="111">
        <v>12</v>
      </c>
      <c r="I32" s="110" t="s">
        <v>122</v>
      </c>
      <c r="J32" s="111">
        <v>0.1</v>
      </c>
      <c r="K32" s="377" t="s">
        <v>123</v>
      </c>
      <c r="L32" s="377" t="s">
        <v>2158</v>
      </c>
      <c r="M32" s="377"/>
      <c r="N32" s="377" t="s">
        <v>162</v>
      </c>
      <c r="O32" s="109" t="str">
        <f t="shared" si="3"/>
        <v>CRASPEDIA GLOBOSA Golf beauty</v>
      </c>
      <c r="P32" s="112">
        <v>32</v>
      </c>
      <c r="Q32" s="112"/>
      <c r="R32" s="20">
        <f t="shared" si="10"/>
        <v>0</v>
      </c>
      <c r="S32" s="20">
        <f t="shared" si="11"/>
        <v>0</v>
      </c>
      <c r="T32" s="20">
        <f t="shared" si="12"/>
        <v>0</v>
      </c>
      <c r="U32" s="303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113"/>
      <c r="AI32" s="113"/>
      <c r="AJ32" s="304"/>
      <c r="AK32" s="304"/>
      <c r="AL32" s="304"/>
      <c r="AM32" s="304"/>
      <c r="AN32" s="304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4"/>
      <c r="BV32" s="14"/>
      <c r="BW32" s="14"/>
      <c r="BX32" s="499" t="s">
        <v>128</v>
      </c>
      <c r="BY32" s="499" t="s">
        <v>128</v>
      </c>
      <c r="BZ32" s="499" t="str">
        <f t="shared" ca="1" si="8"/>
        <v/>
      </c>
      <c r="CA32" s="499" t="str">
        <f t="shared" ca="1" si="9"/>
        <v/>
      </c>
      <c r="CB32" s="14"/>
      <c r="CC32" t="str">
        <f t="shared" si="13"/>
        <v>&gt;s11/2026</v>
      </c>
      <c r="CD32">
        <f>IF(E32="B",IF(OR(LEFT(D32,2)="&gt;s", LEFT(D32,2)="&lt;s"),MID(D32,3,2)+CF32+1,""),)</f>
        <v>11</v>
      </c>
      <c r="CE32">
        <v>22592</v>
      </c>
      <c r="CF32">
        <v>6</v>
      </c>
      <c r="CH32">
        <v>5</v>
      </c>
    </row>
    <row r="33" spans="1:86" ht="20.100000000000001" customHeight="1" x14ac:dyDescent="0.25">
      <c r="A33" s="436">
        <v>26185</v>
      </c>
      <c r="B33" s="439" t="s">
        <v>126</v>
      </c>
      <c r="C33" s="438" t="s">
        <v>127</v>
      </c>
      <c r="D33" s="439" t="s">
        <v>128</v>
      </c>
      <c r="E33" s="440" t="s">
        <v>205</v>
      </c>
      <c r="F33" s="440" t="s">
        <v>128</v>
      </c>
      <c r="G33" s="441">
        <v>40</v>
      </c>
      <c r="H33" s="441"/>
      <c r="I33" s="441">
        <v>0.1</v>
      </c>
      <c r="J33" s="446" t="s">
        <v>205</v>
      </c>
      <c r="K33" s="439" t="s">
        <v>126</v>
      </c>
      <c r="L33" s="439" t="s">
        <v>122</v>
      </c>
      <c r="M33" s="439"/>
      <c r="N33" s="439" t="s">
        <v>205</v>
      </c>
      <c r="O33" s="439" t="str">
        <f t="shared" si="3"/>
        <v>CHROMO Craspedia Globosa - Gold Beauty</v>
      </c>
      <c r="P33" s="443">
        <v>33</v>
      </c>
      <c r="Q33" s="443"/>
      <c r="R33" s="20">
        <f t="shared" si="10"/>
        <v>0</v>
      </c>
      <c r="S33" s="20">
        <f t="shared" si="11"/>
        <v>0</v>
      </c>
      <c r="T33" s="20">
        <f t="shared" si="12"/>
        <v>0</v>
      </c>
      <c r="U33" s="444"/>
      <c r="V33" s="445"/>
      <c r="W33" s="445"/>
      <c r="X33" s="445"/>
      <c r="Y33" s="445"/>
      <c r="Z33" s="445"/>
      <c r="AA33" s="445"/>
      <c r="AB33" s="445"/>
      <c r="AC33" s="445"/>
      <c r="AD33" s="445"/>
      <c r="AE33" s="445"/>
      <c r="AF33" s="445"/>
      <c r="AG33" s="445"/>
      <c r="AH33" s="445"/>
      <c r="AI33" s="445"/>
      <c r="AJ33" s="445"/>
      <c r="AK33" s="445"/>
      <c r="AL33" s="445"/>
      <c r="AM33" s="445"/>
      <c r="AN33" s="445"/>
      <c r="AO33" s="445"/>
      <c r="AP33" s="445"/>
      <c r="AQ33" s="445"/>
      <c r="AR33" s="445"/>
      <c r="AS33" s="445"/>
      <c r="AT33" s="445"/>
      <c r="AU33" s="445"/>
      <c r="AV33" s="445"/>
      <c r="AW33" s="445"/>
      <c r="AX33" s="445"/>
      <c r="AY33" s="445"/>
      <c r="AZ33" s="445"/>
      <c r="BA33" s="445"/>
      <c r="BB33" s="445"/>
      <c r="BC33" s="445"/>
      <c r="BD33" s="445"/>
      <c r="BE33" s="445"/>
      <c r="BF33" s="445"/>
      <c r="BG33" s="445"/>
      <c r="BH33" s="445"/>
      <c r="BI33" s="445"/>
      <c r="BJ33" s="445"/>
      <c r="BK33" s="445"/>
      <c r="BL33" s="445"/>
      <c r="BM33" s="445"/>
      <c r="BN33" s="445"/>
      <c r="BO33" s="445"/>
      <c r="BP33" s="445"/>
      <c r="BQ33" s="445"/>
      <c r="BR33" s="445"/>
      <c r="BS33" s="445"/>
      <c r="BT33" s="445"/>
      <c r="BU33" s="14"/>
      <c r="BV33" s="14"/>
      <c r="BW33" s="14"/>
      <c r="BX33" s="499" t="s">
        <v>128</v>
      </c>
      <c r="BY33" s="499" t="s">
        <v>128</v>
      </c>
      <c r="BZ33" s="499" t="str">
        <f t="shared" ca="1" si="8"/>
        <v/>
      </c>
      <c r="CA33" s="499" t="str">
        <f t="shared" ca="1" si="9"/>
        <v/>
      </c>
      <c r="CB33" s="14"/>
      <c r="CC33" t="str">
        <f t="shared" si="13"/>
        <v/>
      </c>
      <c r="CE33">
        <v>26185</v>
      </c>
      <c r="CH33" t="s">
        <v>205</v>
      </c>
    </row>
    <row r="34" spans="1:86" ht="20.100000000000001" customHeight="1" x14ac:dyDescent="0.25">
      <c r="A34" s="108">
        <v>25326</v>
      </c>
      <c r="B34" s="109" t="s">
        <v>129</v>
      </c>
      <c r="C34" s="109" t="s">
        <v>130</v>
      </c>
      <c r="D34" s="109" t="s">
        <v>1648</v>
      </c>
      <c r="E34" s="110" t="s">
        <v>120</v>
      </c>
      <c r="F34" s="110" t="s">
        <v>160</v>
      </c>
      <c r="G34" s="111">
        <v>40</v>
      </c>
      <c r="H34" s="111">
        <v>13</v>
      </c>
      <c r="I34" s="110" t="s">
        <v>131</v>
      </c>
      <c r="J34" s="111">
        <v>0.11</v>
      </c>
      <c r="K34" s="109" t="s">
        <v>123</v>
      </c>
      <c r="L34" s="109" t="s">
        <v>2158</v>
      </c>
      <c r="M34" s="109"/>
      <c r="N34" s="109" t="s">
        <v>162</v>
      </c>
      <c r="O34" s="109" t="str">
        <f t="shared" si="3"/>
        <v>GYPSOPHILE Festival White</v>
      </c>
      <c r="P34" s="112">
        <v>34</v>
      </c>
      <c r="Q34" s="112"/>
      <c r="R34" s="20">
        <f t="shared" si="10"/>
        <v>0</v>
      </c>
      <c r="S34" s="20">
        <f t="shared" si="11"/>
        <v>0</v>
      </c>
      <c r="T34" s="20">
        <f t="shared" si="12"/>
        <v>0</v>
      </c>
      <c r="U34" s="303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113"/>
      <c r="AI34" s="113"/>
      <c r="AJ34" s="304"/>
      <c r="AK34" s="304"/>
      <c r="AL34" s="304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4"/>
      <c r="BV34" s="14"/>
      <c r="BW34" s="14"/>
      <c r="BX34" s="499" t="s">
        <v>128</v>
      </c>
      <c r="BY34" s="499" t="s">
        <v>128</v>
      </c>
      <c r="BZ34" s="499" t="str">
        <f t="shared" ca="1" si="8"/>
        <v/>
      </c>
      <c r="CA34" s="499" t="str">
        <f t="shared" ca="1" si="9"/>
        <v/>
      </c>
      <c r="CB34" s="14"/>
      <c r="CC34" t="str">
        <f t="shared" si="13"/>
        <v>&gt;s10/2026</v>
      </c>
      <c r="CD34">
        <f>IF(E34="B",IF(OR(LEFT(D34,2)="&gt;s", LEFT(D34,2)="&lt;s"),MID(D34,3,2)+CF34+1,""),)</f>
        <v>10</v>
      </c>
      <c r="CE34">
        <v>15224</v>
      </c>
      <c r="CF34">
        <v>7</v>
      </c>
      <c r="CH34">
        <v>5</v>
      </c>
    </row>
    <row r="35" spans="1:86" ht="20.100000000000001" customHeight="1" x14ac:dyDescent="0.25">
      <c r="A35" s="436">
        <v>26186</v>
      </c>
      <c r="B35" s="439" t="s">
        <v>126</v>
      </c>
      <c r="C35" s="438" t="s">
        <v>133</v>
      </c>
      <c r="D35" s="439" t="s">
        <v>128</v>
      </c>
      <c r="E35" s="440" t="s">
        <v>205</v>
      </c>
      <c r="F35" s="440" t="s">
        <v>128</v>
      </c>
      <c r="G35" s="441">
        <v>40</v>
      </c>
      <c r="H35" s="441"/>
      <c r="I35" s="441">
        <v>0.1</v>
      </c>
      <c r="J35" s="446" t="s">
        <v>205</v>
      </c>
      <c r="K35" s="439" t="s">
        <v>126</v>
      </c>
      <c r="L35" s="439" t="s">
        <v>122</v>
      </c>
      <c r="M35" s="439"/>
      <c r="N35" s="439" t="s">
        <v>205</v>
      </c>
      <c r="O35" s="439" t="str">
        <f t="shared" si="3"/>
        <v>CHROMO Gypsophile - Festival White</v>
      </c>
      <c r="P35" s="443">
        <v>35</v>
      </c>
      <c r="Q35" s="443"/>
      <c r="R35" s="20">
        <f t="shared" si="10"/>
        <v>0</v>
      </c>
      <c r="S35" s="20">
        <f t="shared" si="11"/>
        <v>0</v>
      </c>
      <c r="T35" s="20">
        <f t="shared" si="12"/>
        <v>0</v>
      </c>
      <c r="U35" s="444"/>
      <c r="V35" s="445"/>
      <c r="W35" s="445"/>
      <c r="X35" s="445"/>
      <c r="Y35" s="445"/>
      <c r="Z35" s="445"/>
      <c r="AA35" s="445"/>
      <c r="AB35" s="445"/>
      <c r="AC35" s="445"/>
      <c r="AD35" s="445"/>
      <c r="AE35" s="445"/>
      <c r="AF35" s="445"/>
      <c r="AG35" s="445"/>
      <c r="AH35" s="445"/>
      <c r="AI35" s="445"/>
      <c r="AJ35" s="445"/>
      <c r="AK35" s="445"/>
      <c r="AL35" s="445"/>
      <c r="AM35" s="445"/>
      <c r="AN35" s="445"/>
      <c r="AO35" s="445"/>
      <c r="AP35" s="445"/>
      <c r="AQ35" s="445"/>
      <c r="AR35" s="445"/>
      <c r="AS35" s="445"/>
      <c r="AT35" s="445"/>
      <c r="AU35" s="445"/>
      <c r="AV35" s="445"/>
      <c r="AW35" s="445"/>
      <c r="AX35" s="445"/>
      <c r="AY35" s="445"/>
      <c r="AZ35" s="445"/>
      <c r="BA35" s="445"/>
      <c r="BB35" s="445"/>
      <c r="BC35" s="445"/>
      <c r="BD35" s="445"/>
      <c r="BE35" s="445"/>
      <c r="BF35" s="445"/>
      <c r="BG35" s="445"/>
      <c r="BH35" s="445"/>
      <c r="BI35" s="445"/>
      <c r="BJ35" s="445"/>
      <c r="BK35" s="445"/>
      <c r="BL35" s="445"/>
      <c r="BM35" s="445"/>
      <c r="BN35" s="445"/>
      <c r="BO35" s="445"/>
      <c r="BP35" s="445"/>
      <c r="BQ35" s="445"/>
      <c r="BR35" s="445"/>
      <c r="BS35" s="445"/>
      <c r="BT35" s="445"/>
      <c r="BU35" s="14"/>
      <c r="BV35" s="14"/>
      <c r="BW35" s="14"/>
      <c r="BX35" s="499" t="s">
        <v>128</v>
      </c>
      <c r="BY35" s="499" t="s">
        <v>128</v>
      </c>
      <c r="BZ35" s="499" t="str">
        <f t="shared" ca="1" si="8"/>
        <v/>
      </c>
      <c r="CA35" s="499" t="str">
        <f t="shared" ca="1" si="9"/>
        <v/>
      </c>
      <c r="CB35" s="14"/>
      <c r="CC35" t="str">
        <f t="shared" si="13"/>
        <v/>
      </c>
      <c r="CE35">
        <v>26186</v>
      </c>
      <c r="CH35" t="s">
        <v>205</v>
      </c>
    </row>
    <row r="36" spans="1:86" ht="20.100000000000001" customHeight="1" x14ac:dyDescent="0.25">
      <c r="A36" s="108">
        <v>26105</v>
      </c>
      <c r="B36" s="109" t="s">
        <v>134</v>
      </c>
      <c r="C36" s="109" t="s">
        <v>135</v>
      </c>
      <c r="D36" s="109" t="s">
        <v>2152</v>
      </c>
      <c r="E36" s="110" t="s">
        <v>120</v>
      </c>
      <c r="F36" s="110" t="s">
        <v>160</v>
      </c>
      <c r="G36" s="111">
        <v>40</v>
      </c>
      <c r="H36" s="111">
        <v>11</v>
      </c>
      <c r="I36" s="110" t="s">
        <v>131</v>
      </c>
      <c r="J36" s="111">
        <v>0.17</v>
      </c>
      <c r="K36" s="377" t="s">
        <v>123</v>
      </c>
      <c r="L36" s="377" t="s">
        <v>2158</v>
      </c>
      <c r="M36" s="377"/>
      <c r="N36" s="377" t="s">
        <v>162</v>
      </c>
      <c r="O36" s="109" t="str">
        <f t="shared" si="3"/>
        <v>LEUCANTHEMUM  Lucille Grace</v>
      </c>
      <c r="P36" s="112">
        <v>36</v>
      </c>
      <c r="Q36" s="112"/>
      <c r="R36" s="20">
        <f t="shared" si="10"/>
        <v>0</v>
      </c>
      <c r="S36" s="20">
        <f t="shared" si="11"/>
        <v>0</v>
      </c>
      <c r="T36" s="20">
        <f t="shared" si="12"/>
        <v>0</v>
      </c>
      <c r="U36" s="303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113"/>
      <c r="AI36" s="113"/>
      <c r="AJ36" s="304"/>
      <c r="AK36" s="304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4"/>
      <c r="BV36" s="14"/>
      <c r="BW36" s="14"/>
      <c r="BX36" s="499" t="s">
        <v>128</v>
      </c>
      <c r="BY36" s="499" t="s">
        <v>128</v>
      </c>
      <c r="BZ36" s="499" t="str">
        <f t="shared" ca="1" si="8"/>
        <v/>
      </c>
      <c r="CA36" s="499" t="str">
        <f t="shared" ca="1" si="9"/>
        <v/>
      </c>
      <c r="CB36" s="47"/>
      <c r="CC36" t="str">
        <f t="shared" si="13"/>
        <v>&gt;s04/2026</v>
      </c>
      <c r="CD36">
        <f>IF(E36="B",IF(OR(LEFT(D36,2)="&gt;s", LEFT(D36,2)="&lt;s"),MID(D36,3,2)+CF36+1,""),)</f>
        <v>56</v>
      </c>
      <c r="CE36">
        <v>23432</v>
      </c>
      <c r="CF36">
        <v>4</v>
      </c>
      <c r="CH36">
        <v>6</v>
      </c>
    </row>
    <row r="37" spans="1:86" ht="20.100000000000001" customHeight="1" x14ac:dyDescent="0.25">
      <c r="A37" s="436">
        <v>26187</v>
      </c>
      <c r="B37" s="439" t="s">
        <v>126</v>
      </c>
      <c r="C37" s="438" t="s">
        <v>138</v>
      </c>
      <c r="D37" s="439" t="s">
        <v>128</v>
      </c>
      <c r="E37" s="440" t="s">
        <v>205</v>
      </c>
      <c r="F37" s="440" t="s">
        <v>128</v>
      </c>
      <c r="G37" s="441">
        <v>40</v>
      </c>
      <c r="H37" s="441"/>
      <c r="I37" s="441">
        <v>0.1</v>
      </c>
      <c r="J37" s="446" t="s">
        <v>205</v>
      </c>
      <c r="K37" s="439" t="s">
        <v>126</v>
      </c>
      <c r="L37" s="439" t="s">
        <v>122</v>
      </c>
      <c r="M37" s="439"/>
      <c r="N37" s="439" t="s">
        <v>205</v>
      </c>
      <c r="O37" s="439" t="str">
        <f t="shared" si="3"/>
        <v>CHROMO Leucanthemum - Lucille Grace</v>
      </c>
      <c r="P37" s="443">
        <v>37</v>
      </c>
      <c r="Q37" s="443"/>
      <c r="R37" s="20">
        <f t="shared" si="10"/>
        <v>0</v>
      </c>
      <c r="S37" s="20">
        <f t="shared" si="11"/>
        <v>0</v>
      </c>
      <c r="T37" s="20">
        <f t="shared" si="12"/>
        <v>0</v>
      </c>
      <c r="U37" s="444"/>
      <c r="V37" s="445"/>
      <c r="W37" s="445"/>
      <c r="X37" s="445"/>
      <c r="Y37" s="445"/>
      <c r="Z37" s="445"/>
      <c r="AA37" s="445"/>
      <c r="AB37" s="445"/>
      <c r="AC37" s="445"/>
      <c r="AD37" s="445"/>
      <c r="AE37" s="445"/>
      <c r="AF37" s="445"/>
      <c r="AG37" s="445"/>
      <c r="AH37" s="445"/>
      <c r="AI37" s="445"/>
      <c r="AJ37" s="445"/>
      <c r="AK37" s="445"/>
      <c r="AL37" s="445"/>
      <c r="AM37" s="445"/>
      <c r="AN37" s="445"/>
      <c r="AO37" s="445"/>
      <c r="AP37" s="445"/>
      <c r="AQ37" s="445"/>
      <c r="AR37" s="445"/>
      <c r="AS37" s="445"/>
      <c r="AT37" s="445"/>
      <c r="AU37" s="445"/>
      <c r="AV37" s="445"/>
      <c r="AW37" s="445"/>
      <c r="AX37" s="445"/>
      <c r="AY37" s="445"/>
      <c r="AZ37" s="445"/>
      <c r="BA37" s="445"/>
      <c r="BB37" s="445"/>
      <c r="BC37" s="445"/>
      <c r="BD37" s="445"/>
      <c r="BE37" s="445"/>
      <c r="BF37" s="445"/>
      <c r="BG37" s="445"/>
      <c r="BH37" s="445"/>
      <c r="BI37" s="445"/>
      <c r="BJ37" s="445"/>
      <c r="BK37" s="445"/>
      <c r="BL37" s="445"/>
      <c r="BM37" s="445"/>
      <c r="BN37" s="445"/>
      <c r="BO37" s="445"/>
      <c r="BP37" s="445"/>
      <c r="BQ37" s="445"/>
      <c r="BR37" s="445"/>
      <c r="BS37" s="445"/>
      <c r="BT37" s="445"/>
      <c r="BU37" s="14"/>
      <c r="BV37" s="14"/>
      <c r="BW37" s="14"/>
      <c r="BX37" s="499" t="s">
        <v>128</v>
      </c>
      <c r="BY37" s="499" t="s">
        <v>128</v>
      </c>
      <c r="BZ37" s="499" t="str">
        <f t="shared" ca="1" si="8"/>
        <v/>
      </c>
      <c r="CA37" s="499" t="str">
        <f t="shared" ca="1" si="9"/>
        <v/>
      </c>
      <c r="CB37" s="47"/>
      <c r="CC37" t="str">
        <f t="shared" si="13"/>
        <v/>
      </c>
      <c r="CE37">
        <v>26187</v>
      </c>
      <c r="CH37" t="s">
        <v>205</v>
      </c>
    </row>
    <row r="38" spans="1:86" ht="20.100000000000001" customHeight="1" x14ac:dyDescent="0.25">
      <c r="A38" s="108">
        <v>26108</v>
      </c>
      <c r="B38" s="109" t="s">
        <v>142</v>
      </c>
      <c r="C38" s="109" t="s">
        <v>143</v>
      </c>
      <c r="D38" s="109" t="s">
        <v>1641</v>
      </c>
      <c r="E38" s="110" t="s">
        <v>120</v>
      </c>
      <c r="F38" s="110" t="s">
        <v>160</v>
      </c>
      <c r="G38" s="111">
        <v>40</v>
      </c>
      <c r="H38" s="111">
        <v>13</v>
      </c>
      <c r="I38" s="110" t="s">
        <v>131</v>
      </c>
      <c r="J38" s="111">
        <v>0.1</v>
      </c>
      <c r="K38" s="109" t="s">
        <v>123</v>
      </c>
      <c r="L38" s="109" t="s">
        <v>2158</v>
      </c>
      <c r="M38" s="109"/>
      <c r="N38" s="109" t="s">
        <v>162</v>
      </c>
      <c r="O38" s="109" t="str">
        <f t="shared" si="3"/>
        <v>SCABIEUSE SCOOP Blackberry</v>
      </c>
      <c r="P38" s="112">
        <v>38</v>
      </c>
      <c r="Q38" s="112"/>
      <c r="R38" s="20">
        <f t="shared" si="10"/>
        <v>0</v>
      </c>
      <c r="S38" s="20">
        <f t="shared" si="11"/>
        <v>0</v>
      </c>
      <c r="T38" s="20">
        <f t="shared" si="12"/>
        <v>0</v>
      </c>
      <c r="U38" s="303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  <c r="AG38" s="304"/>
      <c r="AH38" s="113"/>
      <c r="AI38" s="113"/>
      <c r="AJ38" s="304"/>
      <c r="AK38" s="304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4"/>
      <c r="BV38" s="14"/>
      <c r="BW38" s="14"/>
      <c r="BX38" s="499" t="s">
        <v>128</v>
      </c>
      <c r="BY38" s="499" t="s">
        <v>128</v>
      </c>
      <c r="BZ38" s="499" t="str">
        <f t="shared" ca="1" si="8"/>
        <v/>
      </c>
      <c r="CA38" s="499" t="str">
        <f t="shared" ca="1" si="9"/>
        <v/>
      </c>
      <c r="CB38" s="49"/>
      <c r="CC38" t="str">
        <f t="shared" si="13"/>
        <v>&gt;s08/2026</v>
      </c>
      <c r="CD38">
        <f t="shared" ref="CD38:CD41" si="14">IF(E38="B",IF(OR(LEFT(D38,2)="&gt;s", LEFT(D38,2)="&lt;s"),MID(D38,3,2)+CF38+1,""),)</f>
        <v>8</v>
      </c>
      <c r="CE38">
        <v>24955</v>
      </c>
      <c r="CF38">
        <v>6</v>
      </c>
      <c r="CH38">
        <v>6</v>
      </c>
    </row>
    <row r="39" spans="1:86" ht="20.100000000000001" customHeight="1" x14ac:dyDescent="0.25">
      <c r="A39" s="114">
        <v>26109</v>
      </c>
      <c r="B39" s="115" t="s">
        <v>142</v>
      </c>
      <c r="C39" s="115" t="s">
        <v>144</v>
      </c>
      <c r="D39" s="115" t="s">
        <v>1641</v>
      </c>
      <c r="E39" s="116" t="s">
        <v>120</v>
      </c>
      <c r="F39" s="116" t="s">
        <v>160</v>
      </c>
      <c r="G39" s="117">
        <v>40</v>
      </c>
      <c r="H39" s="117">
        <v>13</v>
      </c>
      <c r="I39" s="116" t="s">
        <v>131</v>
      </c>
      <c r="J39" s="117">
        <v>0.1</v>
      </c>
      <c r="K39" s="380" t="s">
        <v>123</v>
      </c>
      <c r="L39" s="380" t="s">
        <v>2158</v>
      </c>
      <c r="M39" s="380"/>
      <c r="N39" s="380" t="s">
        <v>162</v>
      </c>
      <c r="O39" s="115" t="str">
        <f t="shared" si="3"/>
        <v>SCABIEUSE SCOOP Marshmallow</v>
      </c>
      <c r="P39" s="119">
        <v>39</v>
      </c>
      <c r="Q39" s="119"/>
      <c r="R39" s="20">
        <f t="shared" si="10"/>
        <v>0</v>
      </c>
      <c r="S39" s="20">
        <f t="shared" si="11"/>
        <v>0</v>
      </c>
      <c r="T39" s="20">
        <f t="shared" si="12"/>
        <v>0</v>
      </c>
      <c r="U39" s="303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120"/>
      <c r="AI39" s="120"/>
      <c r="AJ39" s="304"/>
      <c r="AK39" s="304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4"/>
      <c r="BV39" s="14"/>
      <c r="BW39" s="14"/>
      <c r="BX39" s="499" t="s">
        <v>128</v>
      </c>
      <c r="BY39" s="499" t="s">
        <v>128</v>
      </c>
      <c r="BZ39" s="499" t="str">
        <f t="shared" ca="1" si="8"/>
        <v/>
      </c>
      <c r="CA39" s="499" t="str">
        <f t="shared" ca="1" si="9"/>
        <v/>
      </c>
      <c r="CB39" s="50"/>
      <c r="CC39" t="str">
        <f t="shared" si="13"/>
        <v>&gt;s08/2026</v>
      </c>
      <c r="CD39">
        <f t="shared" si="14"/>
        <v>8</v>
      </c>
      <c r="CE39">
        <v>24953</v>
      </c>
      <c r="CF39">
        <v>6</v>
      </c>
      <c r="CH39">
        <v>6</v>
      </c>
    </row>
    <row r="40" spans="1:86" ht="20.100000000000001" customHeight="1" x14ac:dyDescent="0.25">
      <c r="A40" s="108">
        <v>26106</v>
      </c>
      <c r="B40" s="109" t="s">
        <v>139</v>
      </c>
      <c r="C40" s="109" t="s">
        <v>140</v>
      </c>
      <c r="D40" s="109" t="s">
        <v>1641</v>
      </c>
      <c r="E40" s="110" t="s">
        <v>120</v>
      </c>
      <c r="F40" s="110" t="s">
        <v>160</v>
      </c>
      <c r="G40" s="111">
        <v>40</v>
      </c>
      <c r="H40" s="111">
        <v>13</v>
      </c>
      <c r="I40" s="110" t="s">
        <v>131</v>
      </c>
      <c r="J40" s="111">
        <v>0.1</v>
      </c>
      <c r="K40" s="109" t="s">
        <v>123</v>
      </c>
      <c r="L40" s="109" t="s">
        <v>2158</v>
      </c>
      <c r="M40" s="109"/>
      <c r="N40" s="109" t="s">
        <v>162</v>
      </c>
      <c r="O40" s="109" t="str">
        <f t="shared" si="3"/>
        <v>SCABIEUSE FOCAL SCOOP Dark purple</v>
      </c>
      <c r="P40" s="112">
        <v>40</v>
      </c>
      <c r="Q40" s="112"/>
      <c r="R40" s="20">
        <f t="shared" si="10"/>
        <v>0</v>
      </c>
      <c r="S40" s="20">
        <f t="shared" si="11"/>
        <v>0</v>
      </c>
      <c r="T40" s="20">
        <f t="shared" si="12"/>
        <v>0</v>
      </c>
      <c r="U40" s="303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113"/>
      <c r="AI40" s="113"/>
      <c r="AJ40" s="304"/>
      <c r="AK40" s="304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4"/>
      <c r="BV40" s="14"/>
      <c r="BW40" s="14"/>
      <c r="BX40" s="499" t="s">
        <v>128</v>
      </c>
      <c r="BY40" s="499" t="s">
        <v>128</v>
      </c>
      <c r="BZ40" s="499" t="str">
        <f t="shared" ca="1" si="8"/>
        <v/>
      </c>
      <c r="CA40" s="499" t="str">
        <f t="shared" ca="1" si="9"/>
        <v/>
      </c>
      <c r="CB40" s="47"/>
      <c r="CC40" t="str">
        <f t="shared" si="13"/>
        <v>&gt;s08/2026</v>
      </c>
      <c r="CD40">
        <f t="shared" si="14"/>
        <v>8</v>
      </c>
      <c r="CE40">
        <v>24951</v>
      </c>
      <c r="CF40">
        <v>6</v>
      </c>
      <c r="CH40">
        <v>6</v>
      </c>
    </row>
    <row r="41" spans="1:86" ht="20.100000000000001" customHeight="1" x14ac:dyDescent="0.25">
      <c r="A41" s="114">
        <v>26107</v>
      </c>
      <c r="B41" s="115" t="s">
        <v>139</v>
      </c>
      <c r="C41" s="115" t="s">
        <v>141</v>
      </c>
      <c r="D41" s="115" t="s">
        <v>1641</v>
      </c>
      <c r="E41" s="116" t="s">
        <v>120</v>
      </c>
      <c r="F41" s="116" t="s">
        <v>160</v>
      </c>
      <c r="G41" s="117">
        <v>40</v>
      </c>
      <c r="H41" s="117">
        <v>13</v>
      </c>
      <c r="I41" s="116" t="s">
        <v>131</v>
      </c>
      <c r="J41" s="117">
        <v>0.1</v>
      </c>
      <c r="K41" s="380" t="s">
        <v>123</v>
      </c>
      <c r="L41" s="380" t="s">
        <v>2158</v>
      </c>
      <c r="M41" s="380"/>
      <c r="N41" s="380" t="s">
        <v>162</v>
      </c>
      <c r="O41" s="115" t="str">
        <f t="shared" si="3"/>
        <v>SCABIEUSE FOCAL SCOOP Lilac</v>
      </c>
      <c r="P41" s="119">
        <v>41</v>
      </c>
      <c r="Q41" s="119"/>
      <c r="R41" s="20">
        <f t="shared" si="10"/>
        <v>0</v>
      </c>
      <c r="S41" s="20">
        <f t="shared" si="11"/>
        <v>0</v>
      </c>
      <c r="T41" s="20">
        <f t="shared" si="12"/>
        <v>0</v>
      </c>
      <c r="U41" s="303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120"/>
      <c r="AI41" s="120"/>
      <c r="AJ41" s="304"/>
      <c r="AK41" s="304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4"/>
      <c r="BV41" s="14"/>
      <c r="BW41" s="14"/>
      <c r="BX41" s="499" t="s">
        <v>128</v>
      </c>
      <c r="BY41" s="499" t="s">
        <v>128</v>
      </c>
      <c r="BZ41" s="499" t="str">
        <f t="shared" ca="1" si="8"/>
        <v/>
      </c>
      <c r="CA41" s="499" t="str">
        <f t="shared" ca="1" si="9"/>
        <v/>
      </c>
      <c r="CB41" s="48"/>
      <c r="CC41" t="str">
        <f t="shared" si="13"/>
        <v>&gt;s08/2026</v>
      </c>
      <c r="CD41">
        <f t="shared" si="14"/>
        <v>8</v>
      </c>
      <c r="CE41">
        <v>24952</v>
      </c>
      <c r="CF41">
        <v>6</v>
      </c>
      <c r="CH41">
        <v>6</v>
      </c>
    </row>
    <row r="42" spans="1:86" ht="20.100000000000001" customHeight="1" x14ac:dyDescent="0.25">
      <c r="A42" s="436">
        <v>26188</v>
      </c>
      <c r="B42" s="439" t="s">
        <v>126</v>
      </c>
      <c r="C42" s="438" t="s">
        <v>145</v>
      </c>
      <c r="D42" s="439" t="s">
        <v>128</v>
      </c>
      <c r="E42" s="440" t="s">
        <v>205</v>
      </c>
      <c r="F42" s="440" t="s">
        <v>128</v>
      </c>
      <c r="G42" s="441">
        <v>40</v>
      </c>
      <c r="H42" s="441"/>
      <c r="I42" s="441">
        <v>0.1</v>
      </c>
      <c r="J42" s="446" t="s">
        <v>205</v>
      </c>
      <c r="K42" s="439" t="s">
        <v>126</v>
      </c>
      <c r="L42" s="439" t="s">
        <v>122</v>
      </c>
      <c r="M42" s="439"/>
      <c r="N42" s="439" t="s">
        <v>205</v>
      </c>
      <c r="O42" s="439" t="str">
        <f t="shared" si="3"/>
        <v>CHROMO Scabieuse - Variés</v>
      </c>
      <c r="P42" s="443">
        <v>42</v>
      </c>
      <c r="Q42" s="443"/>
      <c r="R42" s="20">
        <f t="shared" si="10"/>
        <v>0</v>
      </c>
      <c r="S42" s="20">
        <f t="shared" si="11"/>
        <v>0</v>
      </c>
      <c r="T42" s="20">
        <f t="shared" si="12"/>
        <v>0</v>
      </c>
      <c r="U42" s="444"/>
      <c r="V42" s="445"/>
      <c r="W42" s="445"/>
      <c r="X42" s="445"/>
      <c r="Y42" s="445"/>
      <c r="Z42" s="445"/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445"/>
      <c r="AO42" s="445"/>
      <c r="AP42" s="445"/>
      <c r="AQ42" s="445"/>
      <c r="AR42" s="445"/>
      <c r="AS42" s="445"/>
      <c r="AT42" s="445"/>
      <c r="AU42" s="445"/>
      <c r="AV42" s="445"/>
      <c r="AW42" s="445"/>
      <c r="AX42" s="445"/>
      <c r="AY42" s="445"/>
      <c r="AZ42" s="445"/>
      <c r="BA42" s="445"/>
      <c r="BB42" s="445"/>
      <c r="BC42" s="445"/>
      <c r="BD42" s="445"/>
      <c r="BE42" s="445"/>
      <c r="BF42" s="445"/>
      <c r="BG42" s="445"/>
      <c r="BH42" s="445"/>
      <c r="BI42" s="445"/>
      <c r="BJ42" s="445"/>
      <c r="BK42" s="445"/>
      <c r="BL42" s="445"/>
      <c r="BM42" s="445"/>
      <c r="BN42" s="445"/>
      <c r="BO42" s="445"/>
      <c r="BP42" s="445"/>
      <c r="BQ42" s="445"/>
      <c r="BR42" s="445"/>
      <c r="BS42" s="445"/>
      <c r="BT42" s="445"/>
      <c r="BU42" s="14"/>
      <c r="BV42" s="14"/>
      <c r="BW42" s="14"/>
      <c r="BX42" s="499" t="s">
        <v>128</v>
      </c>
      <c r="BY42" s="499" t="s">
        <v>128</v>
      </c>
      <c r="BZ42" s="499" t="str">
        <f t="shared" ca="1" si="8"/>
        <v/>
      </c>
      <c r="CA42" s="499" t="str">
        <f t="shared" ca="1" si="9"/>
        <v/>
      </c>
      <c r="CB42" s="50"/>
      <c r="CC42" t="str">
        <f t="shared" si="13"/>
        <v/>
      </c>
      <c r="CE42">
        <v>26188</v>
      </c>
      <c r="CH42" t="s">
        <v>205</v>
      </c>
    </row>
    <row r="43" spans="1:86" ht="20.100000000000001" customHeight="1" x14ac:dyDescent="0.25">
      <c r="A43" s="108">
        <v>26110</v>
      </c>
      <c r="B43" s="109" t="s">
        <v>146</v>
      </c>
      <c r="C43" s="109" t="s">
        <v>147</v>
      </c>
      <c r="D43" s="109" t="s">
        <v>1641</v>
      </c>
      <c r="E43" s="110" t="s">
        <v>120</v>
      </c>
      <c r="F43" s="110" t="s">
        <v>160</v>
      </c>
      <c r="G43" s="111">
        <v>40</v>
      </c>
      <c r="H43" s="111">
        <v>13</v>
      </c>
      <c r="I43" s="110" t="s">
        <v>131</v>
      </c>
      <c r="J43" s="111">
        <v>0.1</v>
      </c>
      <c r="K43" s="109" t="s">
        <v>123</v>
      </c>
      <c r="L43" s="109" t="s">
        <v>2158</v>
      </c>
      <c r="M43" s="109"/>
      <c r="N43" s="109" t="s">
        <v>162</v>
      </c>
      <c r="O43" s="109" t="str">
        <f t="shared" si="3"/>
        <v>SOLIDAGO Solar Glory</v>
      </c>
      <c r="P43" s="112">
        <v>43</v>
      </c>
      <c r="Q43" s="112"/>
      <c r="R43" s="20">
        <f t="shared" si="10"/>
        <v>0</v>
      </c>
      <c r="S43" s="20">
        <f t="shared" si="11"/>
        <v>0</v>
      </c>
      <c r="T43" s="20">
        <f t="shared" si="12"/>
        <v>0</v>
      </c>
      <c r="U43" s="303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113"/>
      <c r="AI43" s="113"/>
      <c r="AJ43" s="304"/>
      <c r="AK43" s="304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4"/>
      <c r="BV43" s="14"/>
      <c r="BW43" s="14"/>
      <c r="BX43" s="499" t="s">
        <v>128</v>
      </c>
      <c r="BY43" s="499" t="s">
        <v>128</v>
      </c>
      <c r="BZ43" s="499" t="str">
        <f t="shared" ca="1" si="8"/>
        <v/>
      </c>
      <c r="CA43" s="499" t="str">
        <f t="shared" ca="1" si="9"/>
        <v/>
      </c>
      <c r="CB43" s="50"/>
      <c r="CC43" t="str">
        <f t="shared" si="13"/>
        <v>&gt;s08/2026</v>
      </c>
      <c r="CD43">
        <f>IF(E43="B",IF(OR(LEFT(D43,2)="&gt;s", LEFT(D43,2)="&lt;s"),MID(D43,3,2)+CF43+1,""),)</f>
        <v>8</v>
      </c>
      <c r="CE43">
        <v>24956</v>
      </c>
      <c r="CF43">
        <v>6</v>
      </c>
      <c r="CH43">
        <v>6</v>
      </c>
    </row>
    <row r="44" spans="1:86" ht="20.100000000000001" customHeight="1" x14ac:dyDescent="0.25">
      <c r="A44" s="436">
        <v>26192</v>
      </c>
      <c r="B44" s="439" t="s">
        <v>126</v>
      </c>
      <c r="C44" s="438" t="s">
        <v>148</v>
      </c>
      <c r="D44" s="439" t="s">
        <v>128</v>
      </c>
      <c r="E44" s="440" t="s">
        <v>205</v>
      </c>
      <c r="F44" s="440" t="s">
        <v>128</v>
      </c>
      <c r="G44" s="441">
        <v>40</v>
      </c>
      <c r="H44" s="441"/>
      <c r="I44" s="441">
        <v>0.1</v>
      </c>
      <c r="J44" s="446" t="s">
        <v>205</v>
      </c>
      <c r="K44" s="439" t="s">
        <v>126</v>
      </c>
      <c r="L44" s="439" t="s">
        <v>122</v>
      </c>
      <c r="M44" s="439"/>
      <c r="N44" s="439" t="s">
        <v>205</v>
      </c>
      <c r="O44" s="439" t="str">
        <f t="shared" si="3"/>
        <v>CHROMO Solidago - Solar Glory</v>
      </c>
      <c r="P44" s="443">
        <v>44</v>
      </c>
      <c r="Q44" s="443"/>
      <c r="R44" s="20">
        <f t="shared" si="10"/>
        <v>0</v>
      </c>
      <c r="S44" s="20">
        <f t="shared" si="11"/>
        <v>0</v>
      </c>
      <c r="T44" s="20">
        <f t="shared" si="12"/>
        <v>0</v>
      </c>
      <c r="U44" s="444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445"/>
      <c r="AO44" s="445"/>
      <c r="AP44" s="445"/>
      <c r="AQ44" s="445"/>
      <c r="AR44" s="445"/>
      <c r="AS44" s="445"/>
      <c r="AT44" s="445"/>
      <c r="AU44" s="445"/>
      <c r="AV44" s="445"/>
      <c r="AW44" s="445"/>
      <c r="AX44" s="445"/>
      <c r="AY44" s="445"/>
      <c r="AZ44" s="445"/>
      <c r="BA44" s="445"/>
      <c r="BB44" s="445"/>
      <c r="BC44" s="445"/>
      <c r="BD44" s="445"/>
      <c r="BE44" s="445"/>
      <c r="BF44" s="445"/>
      <c r="BG44" s="445"/>
      <c r="BH44" s="445"/>
      <c r="BI44" s="445"/>
      <c r="BJ44" s="445"/>
      <c r="BK44" s="445"/>
      <c r="BL44" s="445"/>
      <c r="BM44" s="445"/>
      <c r="BN44" s="445"/>
      <c r="BO44" s="445"/>
      <c r="BP44" s="445"/>
      <c r="BQ44" s="445"/>
      <c r="BR44" s="445"/>
      <c r="BS44" s="445"/>
      <c r="BT44" s="445"/>
      <c r="BU44" s="14"/>
      <c r="BV44" s="14"/>
      <c r="BW44" s="14"/>
      <c r="BX44" s="499" t="s">
        <v>128</v>
      </c>
      <c r="BY44" s="499" t="s">
        <v>128</v>
      </c>
      <c r="BZ44" s="499" t="str">
        <f t="shared" ca="1" si="8"/>
        <v/>
      </c>
      <c r="CA44" s="499" t="str">
        <f t="shared" ref="CA44:CA70" ca="1" si="15">IFERROR(IF($C$2&lt;&gt;"",MATCH("*"&amp;$C$2&amp;"*",INDIRECT("$O"&amp;CA43+1&amp;":$O1342"),0)+CA43,""),"")</f>
        <v/>
      </c>
      <c r="CB44" s="50"/>
      <c r="CC44" t="str">
        <f t="shared" si="13"/>
        <v/>
      </c>
      <c r="CE44">
        <v>26192</v>
      </c>
      <c r="CH44" t="s">
        <v>205</v>
      </c>
    </row>
    <row r="45" spans="1:86" ht="20.100000000000001" customHeight="1" x14ac:dyDescent="0.25">
      <c r="A45" s="108">
        <v>26111</v>
      </c>
      <c r="B45" s="109" t="s">
        <v>149</v>
      </c>
      <c r="C45" s="109" t="s">
        <v>150</v>
      </c>
      <c r="D45" s="109" t="s">
        <v>1641</v>
      </c>
      <c r="E45" s="110" t="s">
        <v>120</v>
      </c>
      <c r="F45" s="110" t="s">
        <v>160</v>
      </c>
      <c r="G45" s="111">
        <v>40</v>
      </c>
      <c r="H45" s="111">
        <v>13</v>
      </c>
      <c r="I45" s="110" t="s">
        <v>131</v>
      </c>
      <c r="J45" s="111">
        <v>0.1</v>
      </c>
      <c r="K45" s="377" t="s">
        <v>123</v>
      </c>
      <c r="L45" s="377" t="s">
        <v>2158</v>
      </c>
      <c r="M45" s="377"/>
      <c r="N45" s="377" t="s">
        <v>162</v>
      </c>
      <c r="O45" s="109" t="str">
        <f t="shared" si="3"/>
        <v>VERONIQUE SKYLER Blue</v>
      </c>
      <c r="P45" s="112">
        <v>45</v>
      </c>
      <c r="Q45" s="112"/>
      <c r="R45" s="20">
        <f t="shared" si="10"/>
        <v>0</v>
      </c>
      <c r="S45" s="20">
        <f t="shared" si="11"/>
        <v>0</v>
      </c>
      <c r="T45" s="20">
        <f t="shared" si="12"/>
        <v>0</v>
      </c>
      <c r="U45" s="303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113"/>
      <c r="AI45" s="113"/>
      <c r="AJ45" s="304"/>
      <c r="AK45" s="304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4"/>
      <c r="BV45" s="14"/>
      <c r="BW45" s="14"/>
      <c r="BX45" s="499" t="s">
        <v>128</v>
      </c>
      <c r="BY45" s="499" t="s">
        <v>128</v>
      </c>
      <c r="BZ45" s="499" t="str">
        <f t="shared" ca="1" si="8"/>
        <v/>
      </c>
      <c r="CA45" s="499" t="str">
        <f t="shared" ca="1" si="15"/>
        <v/>
      </c>
      <c r="CB45" s="50"/>
      <c r="CC45" t="str">
        <f t="shared" si="13"/>
        <v>&gt;s08/2026</v>
      </c>
      <c r="CD45">
        <f t="shared" ref="CD45:CD46" si="16">IF(E45="B",IF(OR(LEFT(D45,2)="&gt;s", LEFT(D45,2)="&lt;s"),MID(D45,3,2)+CF45+1,""),)</f>
        <v>8</v>
      </c>
      <c r="CE45">
        <v>24957</v>
      </c>
      <c r="CF45">
        <v>6</v>
      </c>
      <c r="CH45">
        <v>6</v>
      </c>
    </row>
    <row r="46" spans="1:86" ht="20.100000000000001" customHeight="1" x14ac:dyDescent="0.25">
      <c r="A46" s="114">
        <v>26112</v>
      </c>
      <c r="B46" s="115" t="s">
        <v>149</v>
      </c>
      <c r="C46" s="115" t="s">
        <v>151</v>
      </c>
      <c r="D46" s="115" t="s">
        <v>1641</v>
      </c>
      <c r="E46" s="116" t="s">
        <v>120</v>
      </c>
      <c r="F46" s="116" t="s">
        <v>160</v>
      </c>
      <c r="G46" s="117">
        <v>40</v>
      </c>
      <c r="H46" s="117">
        <v>13</v>
      </c>
      <c r="I46" s="116" t="s">
        <v>131</v>
      </c>
      <c r="J46" s="117">
        <v>0.1</v>
      </c>
      <c r="K46" s="115" t="s">
        <v>123</v>
      </c>
      <c r="L46" s="115" t="s">
        <v>2158</v>
      </c>
      <c r="M46" s="115"/>
      <c r="N46" s="115" t="s">
        <v>162</v>
      </c>
      <c r="O46" s="115" t="str">
        <f t="shared" si="3"/>
        <v>VERONIQUE SKYLER White improved</v>
      </c>
      <c r="P46" s="119">
        <v>46</v>
      </c>
      <c r="Q46" s="119"/>
      <c r="R46" s="20">
        <f t="shared" si="10"/>
        <v>0</v>
      </c>
      <c r="S46" s="20">
        <f t="shared" si="11"/>
        <v>0</v>
      </c>
      <c r="T46" s="20">
        <f t="shared" si="12"/>
        <v>0</v>
      </c>
      <c r="U46" s="303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120"/>
      <c r="AI46" s="120"/>
      <c r="AJ46" s="304"/>
      <c r="AK46" s="304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4"/>
      <c r="BV46" s="14"/>
      <c r="BW46" s="14"/>
      <c r="BX46" s="499" t="s">
        <v>128</v>
      </c>
      <c r="BY46" s="499" t="s">
        <v>128</v>
      </c>
      <c r="BZ46" s="499" t="str">
        <f t="shared" ca="1" si="8"/>
        <v/>
      </c>
      <c r="CA46" s="499" t="str">
        <f t="shared" ca="1" si="15"/>
        <v/>
      </c>
      <c r="CB46" s="50"/>
      <c r="CC46" t="str">
        <f t="shared" si="13"/>
        <v>&gt;s08/2026</v>
      </c>
      <c r="CD46">
        <f t="shared" si="16"/>
        <v>8</v>
      </c>
      <c r="CE46">
        <v>24958</v>
      </c>
      <c r="CF46">
        <v>6</v>
      </c>
      <c r="CH46">
        <v>6</v>
      </c>
    </row>
    <row r="47" spans="1:86" ht="20.100000000000001" customHeight="1" x14ac:dyDescent="0.25">
      <c r="A47" s="436">
        <v>26193</v>
      </c>
      <c r="B47" s="439" t="s">
        <v>126</v>
      </c>
      <c r="C47" s="438" t="s">
        <v>152</v>
      </c>
      <c r="D47" s="439" t="s">
        <v>128</v>
      </c>
      <c r="E47" s="440" t="s">
        <v>205</v>
      </c>
      <c r="F47" s="440" t="s">
        <v>128</v>
      </c>
      <c r="G47" s="441">
        <v>40</v>
      </c>
      <c r="H47" s="441"/>
      <c r="I47" s="441">
        <v>0.1</v>
      </c>
      <c r="J47" s="446" t="s">
        <v>205</v>
      </c>
      <c r="K47" s="439" t="s">
        <v>126</v>
      </c>
      <c r="L47" s="439" t="s">
        <v>122</v>
      </c>
      <c r="M47" s="439"/>
      <c r="N47" s="439" t="s">
        <v>205</v>
      </c>
      <c r="O47" s="439" t="str">
        <f t="shared" si="3"/>
        <v>CHROMO Veronique Skyler - Variés</v>
      </c>
      <c r="P47" s="443">
        <v>47</v>
      </c>
      <c r="Q47" s="443"/>
      <c r="R47" s="20">
        <f t="shared" si="10"/>
        <v>0</v>
      </c>
      <c r="S47" s="20">
        <f t="shared" si="11"/>
        <v>0</v>
      </c>
      <c r="T47" s="20">
        <f t="shared" si="12"/>
        <v>0</v>
      </c>
      <c r="U47" s="444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445"/>
      <c r="AO47" s="445"/>
      <c r="AP47" s="445"/>
      <c r="AQ47" s="445"/>
      <c r="AR47" s="445"/>
      <c r="AS47" s="445"/>
      <c r="AT47" s="445"/>
      <c r="AU47" s="445"/>
      <c r="AV47" s="445"/>
      <c r="AW47" s="445"/>
      <c r="AX47" s="445"/>
      <c r="AY47" s="445"/>
      <c r="AZ47" s="445"/>
      <c r="BA47" s="445"/>
      <c r="BB47" s="445"/>
      <c r="BC47" s="445"/>
      <c r="BD47" s="445"/>
      <c r="BE47" s="445"/>
      <c r="BF47" s="445"/>
      <c r="BG47" s="445"/>
      <c r="BH47" s="445"/>
      <c r="BI47" s="445"/>
      <c r="BJ47" s="445"/>
      <c r="BK47" s="445"/>
      <c r="BL47" s="445"/>
      <c r="BM47" s="445"/>
      <c r="BN47" s="445"/>
      <c r="BO47" s="445"/>
      <c r="BP47" s="445"/>
      <c r="BQ47" s="445"/>
      <c r="BR47" s="445"/>
      <c r="BS47" s="445"/>
      <c r="BT47" s="445"/>
      <c r="BU47" s="14"/>
      <c r="BV47" s="14"/>
      <c r="BW47" s="14"/>
      <c r="BX47" s="499" t="s">
        <v>128</v>
      </c>
      <c r="BY47" s="499" t="s">
        <v>128</v>
      </c>
      <c r="BZ47" s="499" t="str">
        <f t="shared" ca="1" si="8"/>
        <v/>
      </c>
      <c r="CA47" s="499" t="str">
        <f t="shared" ca="1" si="15"/>
        <v/>
      </c>
      <c r="CB47" s="50"/>
      <c r="CC47" t="str">
        <f t="shared" si="13"/>
        <v/>
      </c>
      <c r="CE47">
        <v>26193</v>
      </c>
      <c r="CH47" t="s">
        <v>205</v>
      </c>
    </row>
    <row r="48" spans="1:86" ht="20.100000000000001" customHeight="1" x14ac:dyDescent="0.25">
      <c r="A48" s="436">
        <v>26184</v>
      </c>
      <c r="B48" s="437" t="s">
        <v>153</v>
      </c>
      <c r="C48" s="438" t="s">
        <v>1610</v>
      </c>
      <c r="D48" s="439" t="s">
        <v>128</v>
      </c>
      <c r="E48" s="440" t="s">
        <v>205</v>
      </c>
      <c r="F48" s="440" t="s">
        <v>128</v>
      </c>
      <c r="G48" s="440">
        <v>1</v>
      </c>
      <c r="H48" s="441"/>
      <c r="I48" s="440" t="s">
        <v>205</v>
      </c>
      <c r="J48" s="446" t="s">
        <v>205</v>
      </c>
      <c r="K48" s="439" t="s">
        <v>154</v>
      </c>
      <c r="L48" s="439" t="s">
        <v>122</v>
      </c>
      <c r="M48" s="439"/>
      <c r="N48" s="439" t="s">
        <v>205</v>
      </c>
      <c r="O48" s="439" t="str">
        <f t="shared" si="3"/>
        <v>AFFICHE PLANTES A BOUQUET ACHETÉ</v>
      </c>
      <c r="P48" s="443">
        <v>48</v>
      </c>
      <c r="Q48" s="443"/>
      <c r="R48" s="20">
        <f t="shared" si="10"/>
        <v>0</v>
      </c>
      <c r="S48" s="20">
        <f t="shared" si="11"/>
        <v>0</v>
      </c>
      <c r="T48" s="20">
        <f t="shared" si="12"/>
        <v>0</v>
      </c>
      <c r="U48" s="444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445"/>
      <c r="AU48" s="445"/>
      <c r="AV48" s="445"/>
      <c r="AW48" s="445"/>
      <c r="AX48" s="445"/>
      <c r="AY48" s="445"/>
      <c r="AZ48" s="445"/>
      <c r="BA48" s="445"/>
      <c r="BB48" s="445"/>
      <c r="BC48" s="445"/>
      <c r="BD48" s="445"/>
      <c r="BE48" s="445"/>
      <c r="BF48" s="445"/>
      <c r="BG48" s="445"/>
      <c r="BH48" s="445"/>
      <c r="BI48" s="445"/>
      <c r="BJ48" s="445"/>
      <c r="BK48" s="445"/>
      <c r="BL48" s="445"/>
      <c r="BM48" s="445"/>
      <c r="BN48" s="445"/>
      <c r="BO48" s="445"/>
      <c r="BP48" s="445"/>
      <c r="BQ48" s="445"/>
      <c r="BR48" s="445"/>
      <c r="BS48" s="445"/>
      <c r="BT48" s="445"/>
      <c r="BU48" s="14"/>
      <c r="BV48" s="14"/>
      <c r="BW48" s="14"/>
      <c r="BX48" s="499" t="s">
        <v>128</v>
      </c>
      <c r="BY48" s="499" t="s">
        <v>128</v>
      </c>
      <c r="BZ48" s="499" t="str">
        <f t="shared" ca="1" si="8"/>
        <v/>
      </c>
      <c r="CA48" s="499" t="str">
        <f t="shared" ca="1" si="15"/>
        <v/>
      </c>
      <c r="CB48" s="50"/>
      <c r="CC48" t="str">
        <f t="shared" si="13"/>
        <v/>
      </c>
      <c r="CE48">
        <v>26184</v>
      </c>
      <c r="CH48" t="s">
        <v>205</v>
      </c>
    </row>
    <row r="49" spans="1:86" ht="20.100000000000001" customHeight="1" x14ac:dyDescent="0.25">
      <c r="A49" s="436">
        <v>26202</v>
      </c>
      <c r="B49" s="437" t="s">
        <v>1446</v>
      </c>
      <c r="C49" s="438" t="s">
        <v>1610</v>
      </c>
      <c r="D49" s="439" t="s">
        <v>128</v>
      </c>
      <c r="E49" s="440" t="s">
        <v>205</v>
      </c>
      <c r="F49" s="440" t="s">
        <v>128</v>
      </c>
      <c r="G49" s="441">
        <v>10</v>
      </c>
      <c r="H49" s="441"/>
      <c r="I49" s="440" t="s">
        <v>205</v>
      </c>
      <c r="J49" s="446" t="s">
        <v>205</v>
      </c>
      <c r="K49" s="439" t="s">
        <v>155</v>
      </c>
      <c r="L49" s="439" t="s">
        <v>122</v>
      </c>
      <c r="M49" s="439"/>
      <c r="N49" s="439" t="s">
        <v>205</v>
      </c>
      <c r="O49" s="439" t="str">
        <f t="shared" si="3"/>
        <v>DÉPLIANT PLANTES A BOUQUET ACHETÉ</v>
      </c>
      <c r="P49" s="443">
        <v>49</v>
      </c>
      <c r="Q49" s="443"/>
      <c r="R49" s="20">
        <f t="shared" si="10"/>
        <v>0</v>
      </c>
      <c r="S49" s="20">
        <f t="shared" si="11"/>
        <v>0</v>
      </c>
      <c r="T49" s="20">
        <f t="shared" si="12"/>
        <v>0</v>
      </c>
      <c r="U49" s="444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445"/>
      <c r="AO49" s="445"/>
      <c r="AP49" s="445"/>
      <c r="AQ49" s="445"/>
      <c r="AR49" s="445"/>
      <c r="AS49" s="445"/>
      <c r="AT49" s="445"/>
      <c r="AU49" s="445"/>
      <c r="AV49" s="445"/>
      <c r="AW49" s="445"/>
      <c r="AX49" s="445"/>
      <c r="AY49" s="445"/>
      <c r="AZ49" s="445"/>
      <c r="BA49" s="445"/>
      <c r="BB49" s="445"/>
      <c r="BC49" s="445"/>
      <c r="BD49" s="445"/>
      <c r="BE49" s="445"/>
      <c r="BF49" s="445"/>
      <c r="BG49" s="445"/>
      <c r="BH49" s="445"/>
      <c r="BI49" s="445"/>
      <c r="BJ49" s="445"/>
      <c r="BK49" s="445"/>
      <c r="BL49" s="445"/>
      <c r="BM49" s="445"/>
      <c r="BN49" s="445"/>
      <c r="BO49" s="445"/>
      <c r="BP49" s="445"/>
      <c r="BQ49" s="445"/>
      <c r="BR49" s="445"/>
      <c r="BS49" s="445"/>
      <c r="BT49" s="445"/>
      <c r="BU49" s="14"/>
      <c r="BV49" s="14"/>
      <c r="BW49" s="14"/>
      <c r="BX49" s="499" t="s">
        <v>128</v>
      </c>
      <c r="BY49" s="499" t="s">
        <v>128</v>
      </c>
      <c r="BZ49" s="499" t="str">
        <f t="shared" ca="1" si="8"/>
        <v/>
      </c>
      <c r="CA49" s="499" t="str">
        <f t="shared" ca="1" si="15"/>
        <v/>
      </c>
      <c r="CB49" s="50"/>
      <c r="CC49" t="str">
        <f t="shared" si="13"/>
        <v/>
      </c>
      <c r="CE49">
        <v>26202</v>
      </c>
      <c r="CH49" t="s">
        <v>205</v>
      </c>
    </row>
    <row r="50" spans="1:86" ht="20.100000000000001" customHeight="1" x14ac:dyDescent="0.25">
      <c r="A50" s="131"/>
      <c r="B50" s="187" t="s">
        <v>156</v>
      </c>
      <c r="C50" s="132"/>
      <c r="D50" s="132" t="s">
        <v>128</v>
      </c>
      <c r="E50" s="133"/>
      <c r="F50" s="133"/>
      <c r="G50" s="133"/>
      <c r="H50" s="265"/>
      <c r="I50" s="133"/>
      <c r="J50" s="134"/>
      <c r="K50" s="132"/>
      <c r="L50" s="132" t="s">
        <v>461</v>
      </c>
      <c r="M50" s="132"/>
      <c r="N50" s="132"/>
      <c r="O50" s="141" t="str">
        <f t="shared" si="3"/>
        <v xml:space="preserve">ESPRIT D'INTERIEUR Plantes vertes maison et patio </v>
      </c>
      <c r="P50" s="132">
        <v>50</v>
      </c>
      <c r="Q50" s="132"/>
      <c r="R50" s="20"/>
      <c r="S50" s="20"/>
      <c r="T50" s="20"/>
      <c r="U50" s="503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  <c r="AM50" s="504"/>
      <c r="AN50" s="504"/>
      <c r="AO50" s="504"/>
      <c r="AP50" s="504"/>
      <c r="AQ50" s="504"/>
      <c r="AR50" s="504"/>
      <c r="AS50" s="504"/>
      <c r="AT50" s="504"/>
      <c r="AU50" s="504"/>
      <c r="AV50" s="504"/>
      <c r="AW50" s="504"/>
      <c r="AX50" s="504"/>
      <c r="AY50" s="504"/>
      <c r="AZ50" s="504"/>
      <c r="BA50" s="504"/>
      <c r="BB50" s="504"/>
      <c r="BC50" s="504"/>
      <c r="BD50" s="504"/>
      <c r="BE50" s="504"/>
      <c r="BF50" s="504"/>
      <c r="BG50" s="504"/>
      <c r="BH50" s="504"/>
      <c r="BI50" s="504"/>
      <c r="BJ50" s="504"/>
      <c r="BK50" s="504"/>
      <c r="BL50" s="504"/>
      <c r="BM50" s="504"/>
      <c r="BN50" s="504"/>
      <c r="BO50" s="504"/>
      <c r="BP50" s="504"/>
      <c r="BQ50" s="504"/>
      <c r="BR50" s="504"/>
      <c r="BS50" s="504"/>
      <c r="BT50" s="504"/>
      <c r="BU50" s="14"/>
      <c r="BV50" s="14"/>
      <c r="BW50" s="14"/>
      <c r="BX50" s="499" t="s">
        <v>128</v>
      </c>
      <c r="BY50" s="499" t="s">
        <v>128</v>
      </c>
      <c r="BZ50" s="499" t="str">
        <f t="shared" ca="1" si="8"/>
        <v/>
      </c>
      <c r="CA50" s="499" t="str">
        <f t="shared" ca="1" si="15"/>
        <v/>
      </c>
      <c r="CC50" t="str">
        <f t="shared" si="13"/>
        <v/>
      </c>
    </row>
    <row r="51" spans="1:86" ht="20.100000000000001" customHeight="1" x14ac:dyDescent="0.25">
      <c r="A51" s="108">
        <v>25132</v>
      </c>
      <c r="B51" s="109" t="s">
        <v>158</v>
      </c>
      <c r="C51" s="109" t="s">
        <v>159</v>
      </c>
      <c r="D51" s="109" t="s">
        <v>1625</v>
      </c>
      <c r="E51" s="110" t="s">
        <v>120</v>
      </c>
      <c r="F51" s="110" t="s">
        <v>160</v>
      </c>
      <c r="G51" s="110">
        <v>40</v>
      </c>
      <c r="H51" s="111">
        <v>6</v>
      </c>
      <c r="I51" s="110" t="s">
        <v>122</v>
      </c>
      <c r="J51" s="121"/>
      <c r="K51" s="109" t="s">
        <v>157</v>
      </c>
      <c r="L51" s="109" t="s">
        <v>2158</v>
      </c>
      <c r="M51" s="109"/>
      <c r="N51" s="109" t="s">
        <v>162</v>
      </c>
      <c r="O51" s="109" t="str">
        <f t="shared" si="3"/>
        <v>Gamme "Style" Variées</v>
      </c>
      <c r="P51" s="112">
        <v>51</v>
      </c>
      <c r="Q51" s="112"/>
      <c r="R51" s="20">
        <f t="shared" si="10"/>
        <v>0</v>
      </c>
      <c r="S51" s="20">
        <f t="shared" si="11"/>
        <v>0</v>
      </c>
      <c r="T51" s="20">
        <f t="shared" si="12"/>
        <v>0</v>
      </c>
      <c r="U51" s="303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113"/>
      <c r="AI51" s="113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304"/>
      <c r="BQ51" s="304"/>
      <c r="BR51" s="304"/>
      <c r="BS51" s="304"/>
      <c r="BT51" s="304"/>
      <c r="BU51" s="14"/>
      <c r="BV51" s="14"/>
      <c r="BW51" s="14"/>
      <c r="BX51" s="499" t="s">
        <v>128</v>
      </c>
      <c r="BY51" s="499" t="s">
        <v>128</v>
      </c>
      <c r="BZ51" s="499" t="str">
        <f t="shared" ca="1" si="8"/>
        <v/>
      </c>
      <c r="CA51" s="499" t="str">
        <f t="shared" ca="1" si="15"/>
        <v/>
      </c>
      <c r="CB51" s="50"/>
      <c r="CC51" s="497" t="str">
        <f>D51</f>
        <v>s13-&gt;30/2026</v>
      </c>
      <c r="CD51" t="str">
        <f t="shared" ref="CD51:CD52" si="17">IF(E51="B",IF(OR(LEFT(D51,2)="&gt;s", LEFT(D51,2)="&lt;s"),MID(D51,3,2)+CF51+1,""),)</f>
        <v/>
      </c>
      <c r="CE51">
        <v>25132</v>
      </c>
      <c r="CH51">
        <v>5</v>
      </c>
    </row>
    <row r="52" spans="1:86" ht="20.100000000000001" customHeight="1" x14ac:dyDescent="0.25">
      <c r="A52" s="114">
        <v>25133</v>
      </c>
      <c r="B52" s="115" t="s">
        <v>163</v>
      </c>
      <c r="C52" s="115" t="s">
        <v>159</v>
      </c>
      <c r="D52" s="115" t="s">
        <v>1625</v>
      </c>
      <c r="E52" s="116" t="s">
        <v>120</v>
      </c>
      <c r="F52" s="116" t="s">
        <v>160</v>
      </c>
      <c r="G52" s="116">
        <v>40</v>
      </c>
      <c r="H52" s="117">
        <v>6</v>
      </c>
      <c r="I52" s="116" t="s">
        <v>164</v>
      </c>
      <c r="J52" s="118"/>
      <c r="K52" s="115" t="s">
        <v>157</v>
      </c>
      <c r="L52" s="115" t="s">
        <v>2158</v>
      </c>
      <c r="M52" s="115"/>
      <c r="N52" s="115" t="s">
        <v>162</v>
      </c>
      <c r="O52" s="115" t="str">
        <f t="shared" si="3"/>
        <v>Gamme "Elégance" Variées</v>
      </c>
      <c r="P52" s="119">
        <v>52</v>
      </c>
      <c r="Q52" s="119"/>
      <c r="R52" s="20">
        <f t="shared" si="10"/>
        <v>0</v>
      </c>
      <c r="S52" s="20">
        <f t="shared" si="11"/>
        <v>0</v>
      </c>
      <c r="T52" s="20">
        <f t="shared" si="12"/>
        <v>0</v>
      </c>
      <c r="U52" s="303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120"/>
      <c r="AI52" s="120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304"/>
      <c r="BQ52" s="304"/>
      <c r="BR52" s="304"/>
      <c r="BS52" s="304"/>
      <c r="BT52" s="304"/>
      <c r="BU52" s="14"/>
      <c r="BV52" s="14"/>
      <c r="BW52" s="14"/>
      <c r="BX52" s="499" t="s">
        <v>128</v>
      </c>
      <c r="BY52" s="499" t="s">
        <v>128</v>
      </c>
      <c r="BZ52" s="499" t="str">
        <f t="shared" ca="1" si="8"/>
        <v/>
      </c>
      <c r="CA52" s="499" t="str">
        <f t="shared" ca="1" si="15"/>
        <v/>
      </c>
      <c r="CB52" s="50"/>
      <c r="CC52" s="497" t="str">
        <f>D52</f>
        <v>s13-&gt;30/2026</v>
      </c>
      <c r="CD52" t="str">
        <f t="shared" si="17"/>
        <v/>
      </c>
      <c r="CE52">
        <v>25133</v>
      </c>
      <c r="CH52">
        <v>5</v>
      </c>
    </row>
    <row r="53" spans="1:86" ht="20.100000000000001" customHeight="1" x14ac:dyDescent="0.25">
      <c r="A53" s="131"/>
      <c r="B53" s="187" t="s">
        <v>165</v>
      </c>
      <c r="C53" s="132"/>
      <c r="D53" s="132" t="s">
        <v>128</v>
      </c>
      <c r="E53" s="133"/>
      <c r="F53" s="133"/>
      <c r="G53" s="133"/>
      <c r="H53" s="265"/>
      <c r="I53" s="133"/>
      <c r="J53" s="134"/>
      <c r="K53" s="132"/>
      <c r="L53" s="132" t="s">
        <v>461</v>
      </c>
      <c r="M53" s="132"/>
      <c r="N53" s="132"/>
      <c r="O53" s="141" t="str">
        <f t="shared" si="3"/>
        <v xml:space="preserve">ESPRIT D'INTERIEUR Les Succulentes </v>
      </c>
      <c r="P53" s="132">
        <v>53</v>
      </c>
      <c r="Q53" s="132"/>
      <c r="R53" s="20"/>
      <c r="S53" s="20"/>
      <c r="T53" s="20"/>
      <c r="U53" s="503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  <c r="AI53" s="504"/>
      <c r="AJ53" s="504"/>
      <c r="AK53" s="504"/>
      <c r="AL53" s="504"/>
      <c r="AM53" s="504"/>
      <c r="AN53" s="504"/>
      <c r="AO53" s="504"/>
      <c r="AP53" s="504"/>
      <c r="AQ53" s="504"/>
      <c r="AR53" s="504"/>
      <c r="AS53" s="504"/>
      <c r="AT53" s="504"/>
      <c r="AU53" s="504"/>
      <c r="AV53" s="504"/>
      <c r="AW53" s="504"/>
      <c r="AX53" s="504"/>
      <c r="AY53" s="504"/>
      <c r="AZ53" s="504"/>
      <c r="BA53" s="504"/>
      <c r="BB53" s="504"/>
      <c r="BC53" s="504"/>
      <c r="BD53" s="504"/>
      <c r="BE53" s="504"/>
      <c r="BF53" s="504"/>
      <c r="BG53" s="504"/>
      <c r="BH53" s="504"/>
      <c r="BI53" s="504"/>
      <c r="BJ53" s="504"/>
      <c r="BK53" s="504"/>
      <c r="BL53" s="504"/>
      <c r="BM53" s="504"/>
      <c r="BN53" s="504"/>
      <c r="BO53" s="504"/>
      <c r="BP53" s="504"/>
      <c r="BQ53" s="504"/>
      <c r="BR53" s="504"/>
      <c r="BS53" s="504"/>
      <c r="BT53" s="504"/>
      <c r="BU53" s="14"/>
      <c r="BV53" s="14"/>
      <c r="BW53" s="14"/>
      <c r="BX53" s="499" t="s">
        <v>128</v>
      </c>
      <c r="BY53" s="499" t="s">
        <v>128</v>
      </c>
      <c r="BZ53" s="499" t="str">
        <f t="shared" ca="1" si="8"/>
        <v/>
      </c>
      <c r="CA53" s="499" t="str">
        <f t="shared" ca="1" si="15"/>
        <v/>
      </c>
      <c r="CC53" t="str">
        <f t="shared" si="13"/>
        <v/>
      </c>
    </row>
    <row r="54" spans="1:86" ht="20.100000000000001" customHeight="1" x14ac:dyDescent="0.25">
      <c r="A54" s="108">
        <v>26733</v>
      </c>
      <c r="B54" s="109" t="s">
        <v>167</v>
      </c>
      <c r="C54" s="109" t="s">
        <v>1094</v>
      </c>
      <c r="D54" s="109" t="s">
        <v>2151</v>
      </c>
      <c r="E54" s="110" t="s">
        <v>120</v>
      </c>
      <c r="F54" s="110" t="s">
        <v>160</v>
      </c>
      <c r="G54" s="111">
        <v>40</v>
      </c>
      <c r="H54" s="111">
        <v>12</v>
      </c>
      <c r="I54" s="110" t="s">
        <v>122</v>
      </c>
      <c r="J54" s="121"/>
      <c r="K54" s="109" t="s">
        <v>166</v>
      </c>
      <c r="L54" s="109" t="s">
        <v>2158</v>
      </c>
      <c r="M54" s="109" t="s">
        <v>137</v>
      </c>
      <c r="N54" s="109" t="s">
        <v>162</v>
      </c>
      <c r="O54" s="109" t="str">
        <f t="shared" si="3"/>
        <v>AEONIUM HAWORTHII Kiwi</v>
      </c>
      <c r="P54" s="112">
        <v>54</v>
      </c>
      <c r="Q54" s="112"/>
      <c r="R54" s="20">
        <f t="shared" si="10"/>
        <v>0</v>
      </c>
      <c r="S54" s="20">
        <f t="shared" si="11"/>
        <v>0</v>
      </c>
      <c r="T54" s="20">
        <f t="shared" si="12"/>
        <v>0</v>
      </c>
      <c r="U54" s="303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113"/>
      <c r="AI54" s="113"/>
      <c r="AJ54" s="304"/>
      <c r="AK54" s="304"/>
      <c r="AL54" s="304"/>
      <c r="AM54" s="304"/>
      <c r="AN54" s="304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4"/>
      <c r="BV54" s="14"/>
      <c r="BW54" s="14"/>
      <c r="BX54" s="499" t="s">
        <v>128</v>
      </c>
      <c r="BY54" s="499" t="s">
        <v>128</v>
      </c>
      <c r="BZ54" s="499" t="str">
        <f t="shared" ca="1" si="8"/>
        <v/>
      </c>
      <c r="CA54" s="499" t="str">
        <f t="shared" ca="1" si="15"/>
        <v/>
      </c>
      <c r="CB54" s="50"/>
      <c r="CC54" t="str">
        <f t="shared" si="13"/>
        <v>&gt;s11/2026</v>
      </c>
      <c r="CD54">
        <f t="shared" ref="CD54:CD60" si="18">IF(E54="B",IF(OR(LEFT(D54,2)="&gt;s", LEFT(D54,2)="&lt;s"),MID(D54,3,2)+CF54+1,""),)</f>
        <v>11</v>
      </c>
      <c r="CE54">
        <v>26732</v>
      </c>
      <c r="CF54">
        <v>6</v>
      </c>
      <c r="CH54">
        <v>5</v>
      </c>
    </row>
    <row r="55" spans="1:86" ht="20.100000000000001" customHeight="1" x14ac:dyDescent="0.25">
      <c r="A55" s="114">
        <v>25248</v>
      </c>
      <c r="B55" s="115" t="s">
        <v>168</v>
      </c>
      <c r="C55" s="115" t="s">
        <v>169</v>
      </c>
      <c r="D55" s="115" t="s">
        <v>2151</v>
      </c>
      <c r="E55" s="116" t="s">
        <v>120</v>
      </c>
      <c r="F55" s="116" t="s">
        <v>160</v>
      </c>
      <c r="G55" s="117">
        <v>40</v>
      </c>
      <c r="H55" s="117">
        <v>12</v>
      </c>
      <c r="I55" s="116" t="s">
        <v>164</v>
      </c>
      <c r="J55" s="118"/>
      <c r="K55" s="115" t="s">
        <v>166</v>
      </c>
      <c r="L55" s="115" t="s">
        <v>2158</v>
      </c>
      <c r="M55" s="115"/>
      <c r="N55" s="115" t="s">
        <v>162</v>
      </c>
      <c r="O55" s="115" t="str">
        <f t="shared" si="3"/>
        <v>ALOE ARISTATA .</v>
      </c>
      <c r="P55" s="119">
        <v>55</v>
      </c>
      <c r="Q55" s="119"/>
      <c r="R55" s="20">
        <f t="shared" si="10"/>
        <v>0</v>
      </c>
      <c r="S55" s="20">
        <f t="shared" si="11"/>
        <v>0</v>
      </c>
      <c r="T55" s="20">
        <f t="shared" si="12"/>
        <v>0</v>
      </c>
      <c r="U55" s="303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120"/>
      <c r="AI55" s="120"/>
      <c r="AJ55" s="304"/>
      <c r="AK55" s="304"/>
      <c r="AL55" s="304"/>
      <c r="AM55" s="304"/>
      <c r="AN55" s="304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4"/>
      <c r="BV55" s="14"/>
      <c r="BW55" s="14"/>
      <c r="BX55" s="499" t="s">
        <v>128</v>
      </c>
      <c r="BY55" s="499" t="s">
        <v>128</v>
      </c>
      <c r="BZ55" s="499" t="str">
        <f t="shared" ca="1" si="8"/>
        <v/>
      </c>
      <c r="CA55" s="499" t="str">
        <f t="shared" ca="1" si="15"/>
        <v/>
      </c>
      <c r="CB55" s="50"/>
      <c r="CC55" t="str">
        <f t="shared" si="13"/>
        <v>&gt;s11/2026</v>
      </c>
      <c r="CD55">
        <f t="shared" si="18"/>
        <v>11</v>
      </c>
      <c r="CE55">
        <v>25134</v>
      </c>
      <c r="CF55">
        <v>6</v>
      </c>
      <c r="CH55">
        <v>5</v>
      </c>
    </row>
    <row r="56" spans="1:86" ht="20.100000000000001" customHeight="1" x14ac:dyDescent="0.25">
      <c r="A56" s="108">
        <v>20029</v>
      </c>
      <c r="B56" s="109" t="s">
        <v>170</v>
      </c>
      <c r="C56" s="109" t="s">
        <v>169</v>
      </c>
      <c r="D56" s="109" t="s">
        <v>2151</v>
      </c>
      <c r="E56" s="110" t="s">
        <v>120</v>
      </c>
      <c r="F56" s="110" t="s">
        <v>160</v>
      </c>
      <c r="G56" s="111">
        <v>40</v>
      </c>
      <c r="H56" s="111">
        <v>12</v>
      </c>
      <c r="I56" s="110" t="s">
        <v>171</v>
      </c>
      <c r="J56" s="121"/>
      <c r="K56" s="109" t="s">
        <v>166</v>
      </c>
      <c r="L56" s="109" t="s">
        <v>2158</v>
      </c>
      <c r="M56" s="109"/>
      <c r="N56" s="109" t="s">
        <v>162</v>
      </c>
      <c r="O56" s="109" t="str">
        <f t="shared" si="3"/>
        <v>ALOE VERA .</v>
      </c>
      <c r="P56" s="112">
        <v>56</v>
      </c>
      <c r="Q56" s="112"/>
      <c r="R56" s="20">
        <f t="shared" si="10"/>
        <v>0</v>
      </c>
      <c r="S56" s="20">
        <f t="shared" si="11"/>
        <v>0</v>
      </c>
      <c r="T56" s="20">
        <f t="shared" si="12"/>
        <v>0</v>
      </c>
      <c r="U56" s="303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113"/>
      <c r="AI56" s="113"/>
      <c r="AJ56" s="304"/>
      <c r="AK56" s="304"/>
      <c r="AL56" s="304"/>
      <c r="AM56" s="304"/>
      <c r="AN56" s="304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4"/>
      <c r="BV56" s="14"/>
      <c r="BW56" s="14"/>
      <c r="BX56" s="499" t="s">
        <v>128</v>
      </c>
      <c r="BY56" s="499" t="s">
        <v>128</v>
      </c>
      <c r="BZ56" s="499" t="str">
        <f t="shared" ca="1" si="8"/>
        <v/>
      </c>
      <c r="CA56" s="499" t="str">
        <f t="shared" ca="1" si="15"/>
        <v/>
      </c>
      <c r="CB56" s="50"/>
      <c r="CC56" t="str">
        <f t="shared" si="13"/>
        <v>&gt;s11/2026</v>
      </c>
      <c r="CD56">
        <f t="shared" si="18"/>
        <v>11</v>
      </c>
      <c r="CE56">
        <v>14126</v>
      </c>
      <c r="CF56">
        <v>6</v>
      </c>
      <c r="CH56">
        <v>5</v>
      </c>
    </row>
    <row r="57" spans="1:86" ht="20.100000000000001" customHeight="1" x14ac:dyDescent="0.25">
      <c r="A57" s="114">
        <v>20412</v>
      </c>
      <c r="B57" s="115" t="s">
        <v>172</v>
      </c>
      <c r="C57" s="115" t="s">
        <v>233</v>
      </c>
      <c r="D57" s="115" t="s">
        <v>1633</v>
      </c>
      <c r="E57" s="116" t="s">
        <v>120</v>
      </c>
      <c r="F57" s="116" t="s">
        <v>160</v>
      </c>
      <c r="G57" s="117">
        <v>40</v>
      </c>
      <c r="H57" s="117">
        <v>14</v>
      </c>
      <c r="I57" s="116" t="s">
        <v>131</v>
      </c>
      <c r="J57" s="118"/>
      <c r="K57" s="115" t="s">
        <v>166</v>
      </c>
      <c r="L57" s="115" t="s">
        <v>2158</v>
      </c>
      <c r="M57" s="115"/>
      <c r="N57" s="115" t="s">
        <v>162</v>
      </c>
      <c r="O57" s="115" t="str">
        <f t="shared" si="3"/>
        <v>CRASSULA Variés</v>
      </c>
      <c r="P57" s="119">
        <v>57</v>
      </c>
      <c r="Q57" s="119"/>
      <c r="R57" s="20">
        <f t="shared" si="10"/>
        <v>0</v>
      </c>
      <c r="S57" s="20">
        <f t="shared" si="11"/>
        <v>0</v>
      </c>
      <c r="T57" s="20">
        <f t="shared" si="12"/>
        <v>0</v>
      </c>
      <c r="U57" s="303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120"/>
      <c r="AI57" s="120"/>
      <c r="AJ57" s="304"/>
      <c r="AK57" s="304"/>
      <c r="AL57" s="304"/>
      <c r="AM57" s="304"/>
      <c r="AN57" s="304"/>
      <c r="AO57" s="304"/>
      <c r="AP57" s="304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4"/>
      <c r="BV57" s="14"/>
      <c r="BW57" s="14"/>
      <c r="BX57" s="499" t="s">
        <v>128</v>
      </c>
      <c r="BY57" s="499" t="s">
        <v>128</v>
      </c>
      <c r="BZ57" s="499" t="str">
        <f t="shared" ca="1" si="8"/>
        <v/>
      </c>
      <c r="CA57" s="499" t="str">
        <f t="shared" ca="1" si="15"/>
        <v/>
      </c>
      <c r="CB57" s="50"/>
      <c r="CC57" t="str">
        <f t="shared" si="13"/>
        <v>&gt;s15/2026</v>
      </c>
      <c r="CD57">
        <f t="shared" si="18"/>
        <v>15</v>
      </c>
      <c r="CE57">
        <v>14350</v>
      </c>
      <c r="CF57">
        <v>8</v>
      </c>
      <c r="CH57">
        <v>5</v>
      </c>
    </row>
    <row r="58" spans="1:86" ht="20.100000000000001" customHeight="1" x14ac:dyDescent="0.25">
      <c r="A58" s="108">
        <v>20560</v>
      </c>
      <c r="B58" s="109" t="s">
        <v>173</v>
      </c>
      <c r="C58" s="109" t="s">
        <v>233</v>
      </c>
      <c r="D58" s="109" t="s">
        <v>2151</v>
      </c>
      <c r="E58" s="110" t="s">
        <v>120</v>
      </c>
      <c r="F58" s="110" t="s">
        <v>160</v>
      </c>
      <c r="G58" s="111">
        <v>40</v>
      </c>
      <c r="H58" s="111">
        <v>12</v>
      </c>
      <c r="I58" s="110" t="s">
        <v>122</v>
      </c>
      <c r="J58" s="121"/>
      <c r="K58" s="109" t="s">
        <v>166</v>
      </c>
      <c r="L58" s="109" t="s">
        <v>2158</v>
      </c>
      <c r="M58" s="109"/>
      <c r="N58" s="109" t="s">
        <v>162</v>
      </c>
      <c r="O58" s="109" t="str">
        <f t="shared" si="3"/>
        <v>ECHEVERIA Variés</v>
      </c>
      <c r="P58" s="112">
        <v>58</v>
      </c>
      <c r="Q58" s="112"/>
      <c r="R58" s="20">
        <f t="shared" si="10"/>
        <v>0</v>
      </c>
      <c r="S58" s="20">
        <f t="shared" si="11"/>
        <v>0</v>
      </c>
      <c r="T58" s="20">
        <f t="shared" si="12"/>
        <v>0</v>
      </c>
      <c r="U58" s="303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113"/>
      <c r="AI58" s="113"/>
      <c r="AJ58" s="304"/>
      <c r="AK58" s="304"/>
      <c r="AL58" s="304"/>
      <c r="AM58" s="304"/>
      <c r="AN58" s="304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4"/>
      <c r="BV58" s="14"/>
      <c r="BW58" s="14"/>
      <c r="BX58" s="499" t="s">
        <v>128</v>
      </c>
      <c r="BY58" s="499" t="s">
        <v>128</v>
      </c>
      <c r="BZ58" s="499" t="str">
        <f t="shared" ca="1" si="8"/>
        <v/>
      </c>
      <c r="CA58" s="499" t="str">
        <f t="shared" ca="1" si="15"/>
        <v/>
      </c>
      <c r="CB58" s="50"/>
      <c r="CC58" t="str">
        <f t="shared" si="13"/>
        <v>&gt;s11/2026</v>
      </c>
      <c r="CD58">
        <f t="shared" si="18"/>
        <v>11</v>
      </c>
      <c r="CE58">
        <v>11117</v>
      </c>
      <c r="CF58">
        <v>6</v>
      </c>
      <c r="CH58">
        <v>5</v>
      </c>
    </row>
    <row r="59" spans="1:86" ht="20.100000000000001" customHeight="1" x14ac:dyDescent="0.25">
      <c r="A59" s="114">
        <v>20969</v>
      </c>
      <c r="B59" s="115" t="s">
        <v>174</v>
      </c>
      <c r="C59" s="115" t="s">
        <v>233</v>
      </c>
      <c r="D59" s="115" t="s">
        <v>2151</v>
      </c>
      <c r="E59" s="116" t="s">
        <v>120</v>
      </c>
      <c r="F59" s="116" t="s">
        <v>160</v>
      </c>
      <c r="G59" s="117">
        <v>40</v>
      </c>
      <c r="H59" s="117">
        <v>12</v>
      </c>
      <c r="I59" s="116" t="s">
        <v>122</v>
      </c>
      <c r="J59" s="118"/>
      <c r="K59" s="115" t="s">
        <v>166</v>
      </c>
      <c r="L59" s="115" t="s">
        <v>2158</v>
      </c>
      <c r="M59" s="115"/>
      <c r="N59" s="115" t="s">
        <v>162</v>
      </c>
      <c r="O59" s="115" t="str">
        <f t="shared" si="3"/>
        <v>HAWORTHIA Variés</v>
      </c>
      <c r="P59" s="119">
        <v>59</v>
      </c>
      <c r="Q59" s="119"/>
      <c r="R59" s="20">
        <f t="shared" si="10"/>
        <v>0</v>
      </c>
      <c r="S59" s="20">
        <f t="shared" si="11"/>
        <v>0</v>
      </c>
      <c r="T59" s="20">
        <f t="shared" si="12"/>
        <v>0</v>
      </c>
      <c r="U59" s="303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120"/>
      <c r="AI59" s="120"/>
      <c r="AJ59" s="304"/>
      <c r="AK59" s="304"/>
      <c r="AL59" s="304"/>
      <c r="AM59" s="304"/>
      <c r="AN59" s="304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4"/>
      <c r="BV59" s="14"/>
      <c r="BW59" s="14"/>
      <c r="BX59" s="499" t="s">
        <v>128</v>
      </c>
      <c r="BY59" s="499" t="s">
        <v>128</v>
      </c>
      <c r="BZ59" s="499" t="str">
        <f t="shared" ca="1" si="8"/>
        <v/>
      </c>
      <c r="CA59" s="499" t="str">
        <f t="shared" ca="1" si="15"/>
        <v/>
      </c>
      <c r="CB59" s="50"/>
      <c r="CC59" t="str">
        <f t="shared" si="13"/>
        <v>&gt;s11/2026</v>
      </c>
      <c r="CD59">
        <f t="shared" si="18"/>
        <v>11</v>
      </c>
      <c r="CE59">
        <v>14353</v>
      </c>
      <c r="CF59">
        <v>6</v>
      </c>
      <c r="CH59">
        <v>5</v>
      </c>
    </row>
    <row r="60" spans="1:86" ht="20.100000000000001" customHeight="1" x14ac:dyDescent="0.25">
      <c r="A60" s="379">
        <v>23884</v>
      </c>
      <c r="B60" s="109" t="s">
        <v>175</v>
      </c>
      <c r="C60" s="109" t="s">
        <v>233</v>
      </c>
      <c r="D60" s="109" t="s">
        <v>2151</v>
      </c>
      <c r="E60" s="110" t="s">
        <v>120</v>
      </c>
      <c r="F60" s="110" t="s">
        <v>160</v>
      </c>
      <c r="G60" s="111">
        <v>40</v>
      </c>
      <c r="H60" s="111">
        <v>12</v>
      </c>
      <c r="I60" s="110" t="s">
        <v>176</v>
      </c>
      <c r="J60" s="121"/>
      <c r="K60" s="109" t="s">
        <v>166</v>
      </c>
      <c r="L60" s="109" t="s">
        <v>2158</v>
      </c>
      <c r="M60" s="109"/>
      <c r="N60" s="109" t="s">
        <v>162</v>
      </c>
      <c r="O60" s="109" t="str">
        <f t="shared" si="3"/>
        <v>KALANCHOE Variés</v>
      </c>
      <c r="P60" s="112">
        <v>60</v>
      </c>
      <c r="Q60" s="112"/>
      <c r="R60" s="20">
        <f t="shared" si="10"/>
        <v>0</v>
      </c>
      <c r="S60" s="20">
        <f t="shared" si="11"/>
        <v>0</v>
      </c>
      <c r="T60" s="20">
        <f t="shared" si="12"/>
        <v>0</v>
      </c>
      <c r="U60" s="303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113"/>
      <c r="AI60" s="113"/>
      <c r="AJ60" s="304"/>
      <c r="AK60" s="304"/>
      <c r="AL60" s="304"/>
      <c r="AM60" s="304"/>
      <c r="AN60" s="304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4"/>
      <c r="BV60" s="14"/>
      <c r="BW60" s="14"/>
      <c r="BX60" s="499" t="s">
        <v>128</v>
      </c>
      <c r="BY60" s="499" t="s">
        <v>128</v>
      </c>
      <c r="BZ60" s="499" t="str">
        <f t="shared" ca="1" si="8"/>
        <v/>
      </c>
      <c r="CA60" s="499" t="str">
        <f t="shared" ca="1" si="15"/>
        <v/>
      </c>
      <c r="CB60" s="50"/>
      <c r="CC60" t="str">
        <f t="shared" si="13"/>
        <v>&gt;s11/2026</v>
      </c>
      <c r="CD60">
        <f t="shared" si="18"/>
        <v>11</v>
      </c>
      <c r="CE60">
        <v>23754</v>
      </c>
      <c r="CF60">
        <v>6</v>
      </c>
      <c r="CH60">
        <v>5</v>
      </c>
    </row>
    <row r="61" spans="1:86" ht="20.100000000000001" customHeight="1" x14ac:dyDescent="0.25">
      <c r="A61" s="114">
        <v>12992</v>
      </c>
      <c r="B61" s="115" t="s">
        <v>177</v>
      </c>
      <c r="C61" s="115" t="s">
        <v>178</v>
      </c>
      <c r="D61" s="115" t="s">
        <v>128</v>
      </c>
      <c r="E61" s="116" t="s">
        <v>120</v>
      </c>
      <c r="F61" s="116" t="s">
        <v>160</v>
      </c>
      <c r="G61" s="117">
        <v>40</v>
      </c>
      <c r="H61" s="117">
        <v>12</v>
      </c>
      <c r="I61" s="116" t="s">
        <v>120</v>
      </c>
      <c r="J61" s="118"/>
      <c r="K61" s="115" t="s">
        <v>166</v>
      </c>
      <c r="L61" s="115" t="s">
        <v>2158</v>
      </c>
      <c r="M61" s="115"/>
      <c r="N61" s="115" t="s">
        <v>162</v>
      </c>
      <c r="O61" s="115" t="str">
        <f t="shared" si="3"/>
        <v>SEDUM Lemon ball</v>
      </c>
      <c r="P61" s="119">
        <v>61</v>
      </c>
      <c r="Q61" s="119"/>
      <c r="R61" s="20">
        <f t="shared" si="10"/>
        <v>0</v>
      </c>
      <c r="S61" s="20">
        <f t="shared" si="11"/>
        <v>0</v>
      </c>
      <c r="T61" s="20">
        <f t="shared" si="12"/>
        <v>0</v>
      </c>
      <c r="U61" s="301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304"/>
      <c r="AG61" s="304"/>
      <c r="AH61" s="120"/>
      <c r="AI61" s="120"/>
      <c r="AJ61" s="304"/>
      <c r="AK61" s="304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4"/>
      <c r="BV61" s="14"/>
      <c r="BW61" s="14"/>
      <c r="BX61" s="499" t="s">
        <v>128</v>
      </c>
      <c r="BY61" s="499" t="s">
        <v>128</v>
      </c>
      <c r="BZ61" s="499" t="str">
        <f t="shared" ca="1" si="8"/>
        <v/>
      </c>
      <c r="CA61" s="499" t="str">
        <f t="shared" ca="1" si="15"/>
        <v/>
      </c>
      <c r="CB61" s="50"/>
      <c r="CC61" t="str">
        <f t="shared" si="13"/>
        <v/>
      </c>
      <c r="CE61">
        <v>11087</v>
      </c>
      <c r="CF61">
        <v>6</v>
      </c>
      <c r="CH61">
        <v>5</v>
      </c>
    </row>
    <row r="62" spans="1:86" ht="20.100000000000001" customHeight="1" x14ac:dyDescent="0.25">
      <c r="A62" s="108">
        <v>26045</v>
      </c>
      <c r="B62" s="109" t="s">
        <v>177</v>
      </c>
      <c r="C62" s="109" t="s">
        <v>180</v>
      </c>
      <c r="D62" s="109" t="s">
        <v>128</v>
      </c>
      <c r="E62" s="110" t="s">
        <v>120</v>
      </c>
      <c r="F62" s="110" t="s">
        <v>160</v>
      </c>
      <c r="G62" s="111">
        <v>40</v>
      </c>
      <c r="H62" s="111">
        <v>12</v>
      </c>
      <c r="I62" s="110" t="s">
        <v>176</v>
      </c>
      <c r="J62" s="121"/>
      <c r="K62" s="377" t="s">
        <v>166</v>
      </c>
      <c r="L62" s="377" t="s">
        <v>2158</v>
      </c>
      <c r="M62" s="377"/>
      <c r="N62" s="377" t="s">
        <v>162</v>
      </c>
      <c r="O62" s="109" t="str">
        <f t="shared" si="3"/>
        <v>SEDUM Kamtshaticum Variegata</v>
      </c>
      <c r="P62" s="112">
        <v>62</v>
      </c>
      <c r="Q62" s="112"/>
      <c r="R62" s="20">
        <f t="shared" si="10"/>
        <v>0</v>
      </c>
      <c r="S62" s="20">
        <f t="shared" si="11"/>
        <v>0</v>
      </c>
      <c r="T62" s="20">
        <f t="shared" si="12"/>
        <v>0</v>
      </c>
      <c r="U62" s="378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304"/>
      <c r="AG62" s="304"/>
      <c r="AH62" s="113"/>
      <c r="AI62" s="113"/>
      <c r="AJ62" s="304"/>
      <c r="AK62" s="304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4"/>
      <c r="BV62" s="14"/>
      <c r="BW62" s="14"/>
      <c r="BX62" s="499" t="s">
        <v>128</v>
      </c>
      <c r="BY62" s="499" t="s">
        <v>128</v>
      </c>
      <c r="BZ62" s="499" t="str">
        <f t="shared" ca="1" si="8"/>
        <v/>
      </c>
      <c r="CA62" s="499" t="str">
        <f t="shared" ca="1" si="15"/>
        <v/>
      </c>
      <c r="CB62" s="50"/>
      <c r="CC62" t="str">
        <f t="shared" si="13"/>
        <v/>
      </c>
      <c r="CE62">
        <v>25976</v>
      </c>
      <c r="CF62">
        <v>6</v>
      </c>
      <c r="CH62">
        <v>5</v>
      </c>
    </row>
    <row r="63" spans="1:86" ht="20.100000000000001" customHeight="1" x14ac:dyDescent="0.25">
      <c r="A63" s="114">
        <v>21540</v>
      </c>
      <c r="B63" s="115" t="s">
        <v>177</v>
      </c>
      <c r="C63" s="115" t="s">
        <v>233</v>
      </c>
      <c r="D63" s="115" t="s">
        <v>128</v>
      </c>
      <c r="E63" s="116" t="s">
        <v>120</v>
      </c>
      <c r="F63" s="116" t="s">
        <v>160</v>
      </c>
      <c r="G63" s="117">
        <v>40</v>
      </c>
      <c r="H63" s="117">
        <v>12</v>
      </c>
      <c r="I63" s="116" t="s">
        <v>176</v>
      </c>
      <c r="J63" s="118"/>
      <c r="K63" s="115" t="s">
        <v>166</v>
      </c>
      <c r="L63" s="115" t="s">
        <v>2158</v>
      </c>
      <c r="M63" s="115"/>
      <c r="N63" s="115" t="s">
        <v>162</v>
      </c>
      <c r="O63" s="115" t="str">
        <f t="shared" si="3"/>
        <v>SEDUM Variés</v>
      </c>
      <c r="P63" s="119">
        <v>63</v>
      </c>
      <c r="Q63" s="119"/>
      <c r="R63" s="20">
        <f t="shared" si="10"/>
        <v>0</v>
      </c>
      <c r="S63" s="20">
        <f t="shared" si="11"/>
        <v>0</v>
      </c>
      <c r="T63" s="20">
        <f t="shared" si="12"/>
        <v>0</v>
      </c>
      <c r="U63" s="301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304"/>
      <c r="AG63" s="304"/>
      <c r="AH63" s="120"/>
      <c r="AI63" s="120"/>
      <c r="AJ63" s="304"/>
      <c r="AK63" s="304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4"/>
      <c r="BV63" s="14"/>
      <c r="BW63" s="14"/>
      <c r="BX63" s="499" t="s">
        <v>128</v>
      </c>
      <c r="BY63" s="499" t="s">
        <v>128</v>
      </c>
      <c r="BZ63" s="499" t="str">
        <f t="shared" ca="1" si="8"/>
        <v/>
      </c>
      <c r="CA63" s="499" t="str">
        <f t="shared" ca="1" si="15"/>
        <v/>
      </c>
      <c r="CB63" s="50"/>
      <c r="CC63" t="str">
        <f t="shared" si="13"/>
        <v/>
      </c>
      <c r="CE63">
        <v>11766</v>
      </c>
      <c r="CF63">
        <v>6</v>
      </c>
      <c r="CH63">
        <v>5</v>
      </c>
    </row>
    <row r="64" spans="1:86" ht="20.100000000000001" customHeight="1" x14ac:dyDescent="0.25">
      <c r="A64" s="108">
        <v>26046</v>
      </c>
      <c r="B64" s="109" t="s">
        <v>181</v>
      </c>
      <c r="C64" s="109" t="s">
        <v>182</v>
      </c>
      <c r="D64" s="109" t="s">
        <v>128</v>
      </c>
      <c r="E64" s="110" t="s">
        <v>120</v>
      </c>
      <c r="F64" s="110" t="s">
        <v>160</v>
      </c>
      <c r="G64" s="111">
        <v>40</v>
      </c>
      <c r="H64" s="111">
        <v>12</v>
      </c>
      <c r="I64" s="110" t="s">
        <v>131</v>
      </c>
      <c r="J64" s="121">
        <v>0.12</v>
      </c>
      <c r="K64" s="377" t="s">
        <v>166</v>
      </c>
      <c r="L64" s="377" t="s">
        <v>2158</v>
      </c>
      <c r="M64" s="377"/>
      <c r="N64" s="377" t="s">
        <v>162</v>
      </c>
      <c r="O64" s="109" t="str">
        <f t="shared" si="3"/>
        <v>SEDUM TELEPHIUM Mr Goodbud</v>
      </c>
      <c r="P64" s="112">
        <v>64</v>
      </c>
      <c r="Q64" s="112"/>
      <c r="R64" s="20">
        <f t="shared" si="10"/>
        <v>0</v>
      </c>
      <c r="S64" s="20">
        <f t="shared" si="11"/>
        <v>0</v>
      </c>
      <c r="T64" s="20">
        <f t="shared" si="12"/>
        <v>0</v>
      </c>
      <c r="U64" s="378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304"/>
      <c r="AG64" s="304"/>
      <c r="AH64" s="113"/>
      <c r="AI64" s="113"/>
      <c r="AJ64" s="304"/>
      <c r="AK64" s="304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4"/>
      <c r="BV64" s="14"/>
      <c r="BW64" s="14"/>
      <c r="BX64" s="499" t="s">
        <v>128</v>
      </c>
      <c r="BY64" s="499" t="s">
        <v>128</v>
      </c>
      <c r="BZ64" s="499" t="str">
        <f t="shared" ca="1" si="8"/>
        <v/>
      </c>
      <c r="CA64" s="499" t="str">
        <f t="shared" ca="1" si="15"/>
        <v/>
      </c>
      <c r="CB64" s="50"/>
      <c r="CC64" t="str">
        <f t="shared" si="13"/>
        <v/>
      </c>
      <c r="CE64">
        <v>25977</v>
      </c>
      <c r="CF64">
        <v>6</v>
      </c>
      <c r="CH64">
        <v>5</v>
      </c>
    </row>
    <row r="65" spans="1:86" ht="20.100000000000001" customHeight="1" x14ac:dyDescent="0.25">
      <c r="A65" s="114">
        <v>26734</v>
      </c>
      <c r="B65" s="115" t="s">
        <v>181</v>
      </c>
      <c r="C65" s="115" t="s">
        <v>1095</v>
      </c>
      <c r="D65" s="115" t="s">
        <v>128</v>
      </c>
      <c r="E65" s="116" t="s">
        <v>120</v>
      </c>
      <c r="F65" s="116" t="s">
        <v>160</v>
      </c>
      <c r="G65" s="117">
        <v>40</v>
      </c>
      <c r="H65" s="117">
        <v>12</v>
      </c>
      <c r="I65" s="116" t="s">
        <v>131</v>
      </c>
      <c r="J65" s="118">
        <v>0.12</v>
      </c>
      <c r="K65" s="115" t="s">
        <v>166</v>
      </c>
      <c r="L65" s="115" t="s">
        <v>2158</v>
      </c>
      <c r="M65" s="115" t="s">
        <v>137</v>
      </c>
      <c r="N65" s="115" t="s">
        <v>162</v>
      </c>
      <c r="O65" s="115" t="str">
        <f t="shared" si="3"/>
        <v>SEDUM TELEPHIUM Nova Cherry Fizz</v>
      </c>
      <c r="P65" s="119">
        <v>65</v>
      </c>
      <c r="Q65" s="119"/>
      <c r="R65" s="20">
        <f t="shared" si="10"/>
        <v>0</v>
      </c>
      <c r="S65" s="20">
        <f t="shared" si="11"/>
        <v>0</v>
      </c>
      <c r="T65" s="20">
        <f t="shared" si="12"/>
        <v>0</v>
      </c>
      <c r="U65" s="301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304"/>
      <c r="AG65" s="304"/>
      <c r="AH65" s="120"/>
      <c r="AI65" s="120"/>
      <c r="AJ65" s="304"/>
      <c r="AK65" s="304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4"/>
      <c r="BV65" s="14"/>
      <c r="BW65" s="14"/>
      <c r="BX65" s="499" t="s">
        <v>128</v>
      </c>
      <c r="BY65" s="499" t="s">
        <v>128</v>
      </c>
      <c r="BZ65" s="499" t="str">
        <f t="shared" ca="1" si="8"/>
        <v/>
      </c>
      <c r="CA65" s="499" t="str">
        <f t="shared" ca="1" si="15"/>
        <v/>
      </c>
      <c r="CB65" s="50"/>
      <c r="CC65" t="str">
        <f t="shared" si="13"/>
        <v/>
      </c>
      <c r="CE65">
        <v>25821</v>
      </c>
      <c r="CF65">
        <v>6</v>
      </c>
      <c r="CH65">
        <v>5</v>
      </c>
    </row>
    <row r="66" spans="1:86" ht="20.100000000000001" customHeight="1" x14ac:dyDescent="0.25">
      <c r="A66" s="108">
        <v>26736</v>
      </c>
      <c r="B66" s="109" t="s">
        <v>1096</v>
      </c>
      <c r="C66" s="109" t="s">
        <v>1097</v>
      </c>
      <c r="D66" s="109" t="s">
        <v>2153</v>
      </c>
      <c r="E66" s="110" t="s">
        <v>120</v>
      </c>
      <c r="F66" s="110" t="s">
        <v>160</v>
      </c>
      <c r="G66" s="111">
        <v>40</v>
      </c>
      <c r="H66" s="111">
        <v>12</v>
      </c>
      <c r="I66" s="110" t="s">
        <v>131</v>
      </c>
      <c r="J66" s="121">
        <v>0.15</v>
      </c>
      <c r="K66" s="109" t="s">
        <v>166</v>
      </c>
      <c r="L66" s="109" t="s">
        <v>2158</v>
      </c>
      <c r="M66" s="109" t="s">
        <v>137</v>
      </c>
      <c r="N66" s="109" t="s">
        <v>162</v>
      </c>
      <c r="O66" s="109" t="str">
        <f t="shared" si="3"/>
        <v>SEDUM SUNSPARKLER Dazzleberry</v>
      </c>
      <c r="P66" s="112">
        <v>66</v>
      </c>
      <c r="Q66" s="112"/>
      <c r="R66" s="20">
        <f t="shared" si="10"/>
        <v>0</v>
      </c>
      <c r="S66" s="20">
        <f t="shared" si="11"/>
        <v>0</v>
      </c>
      <c r="T66" s="20">
        <f t="shared" si="12"/>
        <v>0</v>
      </c>
      <c r="U66" s="303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113"/>
      <c r="AI66" s="113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4"/>
      <c r="BV66" s="14"/>
      <c r="BW66" s="14"/>
      <c r="BX66" s="499" t="s">
        <v>128</v>
      </c>
      <c r="BY66" s="499" t="s">
        <v>128</v>
      </c>
      <c r="BZ66" s="499" t="str">
        <f t="shared" ca="1" si="8"/>
        <v/>
      </c>
      <c r="CA66" s="499" t="str">
        <f t="shared" ca="1" si="15"/>
        <v/>
      </c>
      <c r="CB66" s="50"/>
      <c r="CC66" t="str">
        <f t="shared" si="13"/>
        <v>&gt;s19/2026</v>
      </c>
      <c r="CD66">
        <f t="shared" ref="CD66:CD70" si="19">IF(E66="B",IF(OR(LEFT(D66,2)="&gt;s", LEFT(D66,2)="&lt;s"),MID(D66,3,2)+CF66+1,""),)</f>
        <v>19</v>
      </c>
      <c r="CE66">
        <v>26735</v>
      </c>
      <c r="CF66">
        <v>6</v>
      </c>
      <c r="CH66">
        <v>5</v>
      </c>
    </row>
    <row r="67" spans="1:86" ht="20.100000000000001" customHeight="1" x14ac:dyDescent="0.25">
      <c r="A67" s="114">
        <v>26738</v>
      </c>
      <c r="B67" s="115" t="s">
        <v>1096</v>
      </c>
      <c r="C67" s="115" t="s">
        <v>1098</v>
      </c>
      <c r="D67" s="115" t="s">
        <v>2153</v>
      </c>
      <c r="E67" s="116" t="s">
        <v>120</v>
      </c>
      <c r="F67" s="116" t="s">
        <v>160</v>
      </c>
      <c r="G67" s="117">
        <v>40</v>
      </c>
      <c r="H67" s="117">
        <v>12</v>
      </c>
      <c r="I67" s="116" t="s">
        <v>131</v>
      </c>
      <c r="J67" s="118">
        <v>0.15</v>
      </c>
      <c r="K67" s="115" t="s">
        <v>166</v>
      </c>
      <c r="L67" s="115" t="s">
        <v>2158</v>
      </c>
      <c r="M67" s="115" t="s">
        <v>137</v>
      </c>
      <c r="N67" s="115" t="s">
        <v>162</v>
      </c>
      <c r="O67" s="115" t="str">
        <f t="shared" si="3"/>
        <v>SEDUM SUNSPARKLER Firecracker</v>
      </c>
      <c r="P67" s="119">
        <v>67</v>
      </c>
      <c r="Q67" s="119"/>
      <c r="R67" s="20">
        <f t="shared" si="10"/>
        <v>0</v>
      </c>
      <c r="S67" s="20">
        <f t="shared" si="11"/>
        <v>0</v>
      </c>
      <c r="T67" s="20">
        <f t="shared" si="12"/>
        <v>0</v>
      </c>
      <c r="U67" s="303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120"/>
      <c r="AI67" s="120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4"/>
      <c r="BV67" s="14"/>
      <c r="BW67" s="14"/>
      <c r="BX67" s="499" t="s">
        <v>128</v>
      </c>
      <c r="BY67" s="499" t="s">
        <v>128</v>
      </c>
      <c r="BZ67" s="499" t="str">
        <f t="shared" ca="1" si="8"/>
        <v/>
      </c>
      <c r="CA67" s="499" t="str">
        <f t="shared" ca="1" si="15"/>
        <v/>
      </c>
      <c r="CB67" s="50"/>
      <c r="CC67" t="str">
        <f t="shared" si="13"/>
        <v>&gt;s19/2026</v>
      </c>
      <c r="CD67">
        <f t="shared" si="19"/>
        <v>19</v>
      </c>
      <c r="CE67">
        <v>26737</v>
      </c>
      <c r="CF67">
        <v>6</v>
      </c>
      <c r="CH67">
        <v>5</v>
      </c>
    </row>
    <row r="68" spans="1:86" ht="20.100000000000001" customHeight="1" x14ac:dyDescent="0.25">
      <c r="A68" s="108">
        <v>26740</v>
      </c>
      <c r="B68" s="109" t="s">
        <v>1096</v>
      </c>
      <c r="C68" s="109" t="s">
        <v>1099</v>
      </c>
      <c r="D68" s="109" t="s">
        <v>2153</v>
      </c>
      <c r="E68" s="110" t="s">
        <v>120</v>
      </c>
      <c r="F68" s="110" t="s">
        <v>160</v>
      </c>
      <c r="G68" s="111">
        <v>40</v>
      </c>
      <c r="H68" s="111">
        <v>12</v>
      </c>
      <c r="I68" s="110" t="s">
        <v>131</v>
      </c>
      <c r="J68" s="121">
        <v>0.15</v>
      </c>
      <c r="K68" s="109" t="s">
        <v>166</v>
      </c>
      <c r="L68" s="109" t="s">
        <v>2158</v>
      </c>
      <c r="M68" s="109" t="s">
        <v>137</v>
      </c>
      <c r="N68" s="109" t="s">
        <v>162</v>
      </c>
      <c r="O68" s="109" t="str">
        <f t="shared" si="3"/>
        <v>SEDUM SUNSPARKLER Lime Zinger</v>
      </c>
      <c r="P68" s="112">
        <v>68</v>
      </c>
      <c r="Q68" s="112"/>
      <c r="R68" s="20">
        <f t="shared" si="10"/>
        <v>0</v>
      </c>
      <c r="S68" s="20">
        <f t="shared" si="11"/>
        <v>0</v>
      </c>
      <c r="T68" s="20">
        <f t="shared" si="12"/>
        <v>0</v>
      </c>
      <c r="U68" s="303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113"/>
      <c r="AI68" s="113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4"/>
      <c r="BV68" s="14"/>
      <c r="BW68" s="14"/>
      <c r="BX68" s="499" t="s">
        <v>128</v>
      </c>
      <c r="BY68" s="499" t="s">
        <v>128</v>
      </c>
      <c r="BZ68" s="499" t="str">
        <f t="shared" ca="1" si="8"/>
        <v/>
      </c>
      <c r="CA68" s="499" t="str">
        <f t="shared" ca="1" si="15"/>
        <v/>
      </c>
      <c r="CB68" s="50"/>
      <c r="CC68" t="str">
        <f t="shared" si="13"/>
        <v>&gt;s19/2026</v>
      </c>
      <c r="CD68">
        <f t="shared" si="19"/>
        <v>19</v>
      </c>
      <c r="CE68">
        <v>26739</v>
      </c>
      <c r="CF68">
        <v>6</v>
      </c>
      <c r="CH68">
        <v>5</v>
      </c>
    </row>
    <row r="69" spans="1:86" ht="20.100000000000001" customHeight="1" x14ac:dyDescent="0.25">
      <c r="A69" s="114">
        <v>26047</v>
      </c>
      <c r="B69" s="115" t="s">
        <v>183</v>
      </c>
      <c r="C69" s="115" t="s">
        <v>233</v>
      </c>
      <c r="D69" s="115" t="s">
        <v>1633</v>
      </c>
      <c r="E69" s="116" t="s">
        <v>120</v>
      </c>
      <c r="F69" s="116" t="s">
        <v>160</v>
      </c>
      <c r="G69" s="117">
        <v>40</v>
      </c>
      <c r="H69" s="117">
        <v>14</v>
      </c>
      <c r="I69" s="116" t="s">
        <v>131</v>
      </c>
      <c r="J69" s="118">
        <v>0.1</v>
      </c>
      <c r="K69" s="380" t="s">
        <v>166</v>
      </c>
      <c r="L69" s="380" t="s">
        <v>2158</v>
      </c>
      <c r="M69" s="380"/>
      <c r="N69" s="380" t="s">
        <v>162</v>
      </c>
      <c r="O69" s="115" t="str">
        <f t="shared" si="3"/>
        <v>SEMPERVIVUM COLOROCKZ Variés</v>
      </c>
      <c r="P69" s="119">
        <v>69</v>
      </c>
      <c r="Q69" s="119"/>
      <c r="R69" s="20">
        <f t="shared" si="10"/>
        <v>0</v>
      </c>
      <c r="S69" s="20">
        <f t="shared" si="11"/>
        <v>0</v>
      </c>
      <c r="T69" s="20">
        <f t="shared" si="12"/>
        <v>0</v>
      </c>
      <c r="U69" s="303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304"/>
      <c r="AH69" s="120"/>
      <c r="AI69" s="120"/>
      <c r="AJ69" s="304"/>
      <c r="AK69" s="304"/>
      <c r="AL69" s="304"/>
      <c r="AM69" s="304"/>
      <c r="AN69" s="304"/>
      <c r="AO69" s="304"/>
      <c r="AP69" s="304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4"/>
      <c r="BV69" s="14"/>
      <c r="BW69" s="14"/>
      <c r="BX69" s="499" t="s">
        <v>128</v>
      </c>
      <c r="BY69" s="499" t="s">
        <v>128</v>
      </c>
      <c r="BZ69" s="499" t="str">
        <f t="shared" ca="1" si="8"/>
        <v/>
      </c>
      <c r="CA69" s="499" t="str">
        <f t="shared" ca="1" si="15"/>
        <v/>
      </c>
      <c r="CB69" s="50"/>
      <c r="CC69" t="str">
        <f t="shared" si="13"/>
        <v>&gt;s15/2026</v>
      </c>
      <c r="CD69">
        <f t="shared" si="19"/>
        <v>15</v>
      </c>
      <c r="CE69">
        <v>25978</v>
      </c>
      <c r="CF69">
        <v>8</v>
      </c>
      <c r="CH69">
        <v>5</v>
      </c>
    </row>
    <row r="70" spans="1:86" ht="20.100000000000001" customHeight="1" x14ac:dyDescent="0.25">
      <c r="A70" s="108">
        <v>25251</v>
      </c>
      <c r="B70" s="109" t="s">
        <v>184</v>
      </c>
      <c r="C70" s="109" t="s">
        <v>150</v>
      </c>
      <c r="D70" s="109" t="s">
        <v>2151</v>
      </c>
      <c r="E70" s="110" t="s">
        <v>120</v>
      </c>
      <c r="F70" s="110" t="s">
        <v>160</v>
      </c>
      <c r="G70" s="111">
        <v>40</v>
      </c>
      <c r="H70" s="111">
        <v>12</v>
      </c>
      <c r="I70" s="110" t="s">
        <v>122</v>
      </c>
      <c r="J70" s="121"/>
      <c r="K70" s="109" t="s">
        <v>166</v>
      </c>
      <c r="L70" s="109" t="s">
        <v>2158</v>
      </c>
      <c r="M70" s="109"/>
      <c r="N70" s="109" t="s">
        <v>162</v>
      </c>
      <c r="O70" s="109" t="str">
        <f t="shared" ref="O70:O133" si="20">_xlfn.CONCAT(B70," ", C70)</f>
        <v>SENECIO Blue</v>
      </c>
      <c r="P70" s="112">
        <v>70</v>
      </c>
      <c r="Q70" s="112"/>
      <c r="R70" s="20">
        <f t="shared" si="10"/>
        <v>0</v>
      </c>
      <c r="S70" s="20">
        <f t="shared" si="11"/>
        <v>0</v>
      </c>
      <c r="T70" s="20">
        <f t="shared" si="12"/>
        <v>0</v>
      </c>
      <c r="U70" s="303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113"/>
      <c r="AI70" s="113"/>
      <c r="AJ70" s="304"/>
      <c r="AK70" s="304"/>
      <c r="AL70" s="304"/>
      <c r="AM70" s="304"/>
      <c r="AN70" s="304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4"/>
      <c r="BV70" s="14"/>
      <c r="BW70" s="14"/>
      <c r="BX70" s="499" t="s">
        <v>128</v>
      </c>
      <c r="BY70" s="499" t="s">
        <v>128</v>
      </c>
      <c r="BZ70" s="499" t="str">
        <f t="shared" ca="1" si="8"/>
        <v/>
      </c>
      <c r="CA70" s="499" t="str">
        <f t="shared" ca="1" si="15"/>
        <v/>
      </c>
      <c r="CB70" s="50"/>
      <c r="CC70" t="str">
        <f t="shared" si="13"/>
        <v>&gt;s11/2026</v>
      </c>
      <c r="CD70">
        <f t="shared" si="19"/>
        <v>11</v>
      </c>
      <c r="CE70">
        <v>25137</v>
      </c>
      <c r="CF70">
        <v>6</v>
      </c>
      <c r="CH70">
        <v>5</v>
      </c>
    </row>
    <row r="71" spans="1:86" ht="20.100000000000001" customHeight="1" x14ac:dyDescent="0.25">
      <c r="A71" s="232"/>
      <c r="B71" s="188" t="s">
        <v>256</v>
      </c>
      <c r="C71" s="132"/>
      <c r="D71" s="132" t="s">
        <v>128</v>
      </c>
      <c r="E71" s="133"/>
      <c r="F71" s="133"/>
      <c r="G71" s="133"/>
      <c r="H71" s="265"/>
      <c r="I71" s="133"/>
      <c r="J71" s="134"/>
      <c r="K71" s="132"/>
      <c r="L71" s="132" t="s">
        <v>461</v>
      </c>
      <c r="M71" s="132"/>
      <c r="N71" s="132"/>
      <c r="O71" s="141" t="str">
        <f t="shared" si="20"/>
        <v xml:space="preserve">FLEURS de A à Z </v>
      </c>
      <c r="P71" s="132">
        <v>71</v>
      </c>
      <c r="Q71" s="132"/>
      <c r="R71" s="20"/>
      <c r="S71" s="20"/>
      <c r="T71" s="20"/>
      <c r="U71" s="503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504"/>
      <c r="AK71" s="504"/>
      <c r="AL71" s="504"/>
      <c r="AM71" s="504"/>
      <c r="AN71" s="504"/>
      <c r="AO71" s="504"/>
      <c r="AP71" s="504"/>
      <c r="AQ71" s="504"/>
      <c r="AR71" s="504"/>
      <c r="AS71" s="504"/>
      <c r="AT71" s="504"/>
      <c r="AU71" s="504"/>
      <c r="AV71" s="504"/>
      <c r="AW71" s="504"/>
      <c r="AX71" s="504"/>
      <c r="AY71" s="504"/>
      <c r="AZ71" s="504"/>
      <c r="BA71" s="504"/>
      <c r="BB71" s="504"/>
      <c r="BC71" s="504"/>
      <c r="BD71" s="504"/>
      <c r="BE71" s="504"/>
      <c r="BF71" s="504"/>
      <c r="BG71" s="504"/>
      <c r="BH71" s="504"/>
      <c r="BI71" s="504"/>
      <c r="BJ71" s="504"/>
      <c r="BK71" s="504"/>
      <c r="BL71" s="504"/>
      <c r="BM71" s="504"/>
      <c r="BN71" s="504"/>
      <c r="BO71" s="504"/>
      <c r="BP71" s="504"/>
      <c r="BQ71" s="504"/>
      <c r="BR71" s="504"/>
      <c r="BS71" s="504"/>
      <c r="BT71" s="504"/>
      <c r="BU71" s="14"/>
      <c r="BV71" s="14"/>
      <c r="BW71" s="14"/>
      <c r="BX71" s="477"/>
      <c r="BY71" s="477"/>
      <c r="BZ71" s="477"/>
      <c r="CA71" s="477"/>
      <c r="CB71" s="14"/>
      <c r="CC71" t="str">
        <f t="shared" si="13"/>
        <v/>
      </c>
    </row>
    <row r="72" spans="1:86" ht="20.100000000000001" customHeight="1" x14ac:dyDescent="0.25">
      <c r="A72" s="381"/>
      <c r="B72" s="382" t="s">
        <v>176</v>
      </c>
      <c r="C72" s="383"/>
      <c r="D72" s="383" t="s">
        <v>128</v>
      </c>
      <c r="E72" s="384"/>
      <c r="F72" s="384"/>
      <c r="G72" s="384"/>
      <c r="H72" s="385"/>
      <c r="I72" s="384"/>
      <c r="J72" s="386"/>
      <c r="K72" s="383"/>
      <c r="L72" s="383" t="s">
        <v>593</v>
      </c>
      <c r="M72" s="383"/>
      <c r="N72" s="383"/>
      <c r="O72" s="383" t="str">
        <f t="shared" si="20"/>
        <v xml:space="preserve">A </v>
      </c>
      <c r="P72" s="387">
        <v>72</v>
      </c>
      <c r="Q72" s="387"/>
      <c r="R72" s="20"/>
      <c r="S72" s="20"/>
      <c r="T72" s="20"/>
      <c r="U72" s="512"/>
      <c r="V72" s="513"/>
      <c r="W72" s="513"/>
      <c r="X72" s="513"/>
      <c r="Y72" s="513"/>
      <c r="Z72" s="513"/>
      <c r="AA72" s="513"/>
      <c r="AB72" s="513"/>
      <c r="AC72" s="513"/>
      <c r="AD72" s="513"/>
      <c r="AE72" s="513"/>
      <c r="AF72" s="513"/>
      <c r="AG72" s="513"/>
      <c r="AH72" s="513"/>
      <c r="AI72" s="513"/>
      <c r="AJ72" s="513"/>
      <c r="AK72" s="513"/>
      <c r="AL72" s="513"/>
      <c r="AM72" s="513"/>
      <c r="AN72" s="513"/>
      <c r="AO72" s="513"/>
      <c r="AP72" s="513"/>
      <c r="AQ72" s="513"/>
      <c r="AR72" s="513"/>
      <c r="AS72" s="513"/>
      <c r="AT72" s="513"/>
      <c r="AU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  <c r="BG72" s="513"/>
      <c r="BH72" s="513"/>
      <c r="BI72" s="513"/>
      <c r="BJ72" s="513"/>
      <c r="BK72" s="513"/>
      <c r="BL72" s="513"/>
      <c r="BM72" s="513"/>
      <c r="BN72" s="513"/>
      <c r="BO72" s="513"/>
      <c r="BP72" s="513"/>
      <c r="BQ72" s="513"/>
      <c r="BR72" s="513"/>
      <c r="BS72" s="513"/>
      <c r="BT72" s="513"/>
      <c r="BU72" s="14"/>
      <c r="BV72" s="14"/>
      <c r="BW72" s="14"/>
      <c r="BX72" s="477"/>
      <c r="BY72" s="477"/>
      <c r="BZ72" s="477"/>
      <c r="CA72" s="477"/>
      <c r="CB72" s="14"/>
      <c r="CC72" t="str">
        <f t="shared" si="13"/>
        <v/>
      </c>
    </row>
    <row r="73" spans="1:86" ht="20.100000000000001" customHeight="1" x14ac:dyDescent="0.25">
      <c r="A73" s="108">
        <v>20004</v>
      </c>
      <c r="B73" s="109" t="s">
        <v>258</v>
      </c>
      <c r="C73" s="109" t="s">
        <v>1138</v>
      </c>
      <c r="D73" s="109" t="s">
        <v>128</v>
      </c>
      <c r="E73" s="110" t="s">
        <v>120</v>
      </c>
      <c r="F73" s="110" t="s">
        <v>160</v>
      </c>
      <c r="G73" s="111">
        <v>40</v>
      </c>
      <c r="H73" s="111">
        <v>13</v>
      </c>
      <c r="I73" s="110" t="s">
        <v>176</v>
      </c>
      <c r="J73" s="121"/>
      <c r="K73" s="109" t="s">
        <v>257</v>
      </c>
      <c r="L73" s="109" t="s">
        <v>2158</v>
      </c>
      <c r="M73" s="109"/>
      <c r="N73" s="109" t="s">
        <v>162</v>
      </c>
      <c r="O73" s="109" t="str">
        <f t="shared" si="20"/>
        <v>ABUTILON megapotanicum Variegatum</v>
      </c>
      <c r="P73" s="112">
        <v>73</v>
      </c>
      <c r="Q73" s="112"/>
      <c r="R73" s="20">
        <f t="shared" ref="R73:R136" si="21">IF(INT(S73)*10=S73*10,,"ERREUR")</f>
        <v>0</v>
      </c>
      <c r="S73" s="20">
        <f t="shared" ref="S73:S136" si="22">T73/G73</f>
        <v>0</v>
      </c>
      <c r="T73" s="20">
        <f t="shared" ref="T73:T136" si="23">SUM(U73:BT73)</f>
        <v>0</v>
      </c>
      <c r="U73" s="378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304"/>
      <c r="AG73" s="304"/>
      <c r="AH73" s="113"/>
      <c r="AI73" s="113"/>
      <c r="AJ73" s="304"/>
      <c r="AK73" s="304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4"/>
      <c r="BV73" s="14"/>
      <c r="BW73" s="14"/>
      <c r="BX73" s="477"/>
      <c r="BY73" s="477"/>
      <c r="BZ73" s="477"/>
      <c r="CA73" s="477"/>
      <c r="CB73" s="14"/>
      <c r="CC73" t="str">
        <f t="shared" si="13"/>
        <v/>
      </c>
      <c r="CE73">
        <v>3635</v>
      </c>
      <c r="CF73">
        <v>7</v>
      </c>
      <c r="CH73">
        <v>5</v>
      </c>
    </row>
    <row r="74" spans="1:86" ht="20.100000000000001" customHeight="1" x14ac:dyDescent="0.25">
      <c r="A74" s="114">
        <v>20002</v>
      </c>
      <c r="B74" s="115" t="s">
        <v>258</v>
      </c>
      <c r="C74" s="115" t="s">
        <v>259</v>
      </c>
      <c r="D74" s="115" t="s">
        <v>128</v>
      </c>
      <c r="E74" s="116" t="s">
        <v>120</v>
      </c>
      <c r="F74" s="116" t="s">
        <v>160</v>
      </c>
      <c r="G74" s="117">
        <v>40</v>
      </c>
      <c r="H74" s="117">
        <v>13</v>
      </c>
      <c r="I74" s="116" t="s">
        <v>176</v>
      </c>
      <c r="J74" s="118"/>
      <c r="K74" s="115" t="s">
        <v>257</v>
      </c>
      <c r="L74" s="115" t="s">
        <v>2158</v>
      </c>
      <c r="M74" s="115"/>
      <c r="N74" s="115" t="s">
        <v>162</v>
      </c>
      <c r="O74" s="115" t="str">
        <f t="shared" si="20"/>
        <v>ABUTILON Canary bird</v>
      </c>
      <c r="P74" s="119">
        <v>74</v>
      </c>
      <c r="Q74" s="119"/>
      <c r="R74" s="20">
        <f t="shared" si="21"/>
        <v>0</v>
      </c>
      <c r="S74" s="20">
        <f t="shared" si="22"/>
        <v>0</v>
      </c>
      <c r="T74" s="20">
        <f t="shared" si="23"/>
        <v>0</v>
      </c>
      <c r="U74" s="301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304"/>
      <c r="AG74" s="304"/>
      <c r="AH74" s="120"/>
      <c r="AI74" s="120"/>
      <c r="AJ74" s="304"/>
      <c r="AK74" s="304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4"/>
      <c r="BV74" s="14"/>
      <c r="BW74" s="14"/>
      <c r="BX74" s="477"/>
      <c r="BY74" s="477"/>
      <c r="BZ74" s="477"/>
      <c r="CA74" s="477"/>
      <c r="CB74" s="14"/>
      <c r="CC74" t="str">
        <f t="shared" si="13"/>
        <v/>
      </c>
      <c r="CE74">
        <v>3634</v>
      </c>
      <c r="CF74">
        <v>7</v>
      </c>
      <c r="CH74">
        <v>5</v>
      </c>
    </row>
    <row r="75" spans="1:86" ht="20.100000000000001" customHeight="1" x14ac:dyDescent="0.25">
      <c r="A75" s="108">
        <v>20005</v>
      </c>
      <c r="B75" s="109" t="s">
        <v>258</v>
      </c>
      <c r="C75" s="109" t="s">
        <v>1139</v>
      </c>
      <c r="D75" s="109" t="s">
        <v>128</v>
      </c>
      <c r="E75" s="110" t="s">
        <v>120</v>
      </c>
      <c r="F75" s="110" t="s">
        <v>160</v>
      </c>
      <c r="G75" s="111">
        <v>40</v>
      </c>
      <c r="H75" s="111">
        <v>13</v>
      </c>
      <c r="I75" s="110" t="s">
        <v>176</v>
      </c>
      <c r="J75" s="121"/>
      <c r="K75" s="109" t="s">
        <v>257</v>
      </c>
      <c r="L75" s="109" t="s">
        <v>2158</v>
      </c>
      <c r="M75" s="109"/>
      <c r="N75" s="109" t="s">
        <v>162</v>
      </c>
      <c r="O75" s="109" t="str">
        <f t="shared" si="20"/>
        <v>ABUTILON Red Princess</v>
      </c>
      <c r="P75" s="112">
        <v>75</v>
      </c>
      <c r="Q75" s="112"/>
      <c r="R75" s="20">
        <f t="shared" si="21"/>
        <v>0</v>
      </c>
      <c r="S75" s="20">
        <f t="shared" si="22"/>
        <v>0</v>
      </c>
      <c r="T75" s="20">
        <f t="shared" si="23"/>
        <v>0</v>
      </c>
      <c r="U75" s="378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304"/>
      <c r="AG75" s="304"/>
      <c r="AH75" s="113"/>
      <c r="AI75" s="113"/>
      <c r="AJ75" s="304"/>
      <c r="AK75" s="304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4"/>
      <c r="BV75" s="14"/>
      <c r="BW75" s="14"/>
      <c r="BX75" s="477"/>
      <c r="BY75" s="477"/>
      <c r="BZ75" s="477"/>
      <c r="CA75" s="477"/>
      <c r="CB75" s="14"/>
      <c r="CC75" t="str">
        <f t="shared" si="13"/>
        <v/>
      </c>
      <c r="CE75">
        <v>3636</v>
      </c>
      <c r="CF75">
        <v>7</v>
      </c>
      <c r="CH75">
        <v>5</v>
      </c>
    </row>
    <row r="76" spans="1:86" ht="20.100000000000001" customHeight="1" x14ac:dyDescent="0.25">
      <c r="A76" s="114">
        <v>15215</v>
      </c>
      <c r="B76" s="115" t="s">
        <v>258</v>
      </c>
      <c r="C76" s="115" t="s">
        <v>260</v>
      </c>
      <c r="D76" s="115" t="s">
        <v>128</v>
      </c>
      <c r="E76" s="116" t="s">
        <v>120</v>
      </c>
      <c r="F76" s="116" t="s">
        <v>160</v>
      </c>
      <c r="G76" s="117">
        <v>40</v>
      </c>
      <c r="H76" s="117">
        <v>13</v>
      </c>
      <c r="I76" s="116" t="s">
        <v>176</v>
      </c>
      <c r="J76" s="118"/>
      <c r="K76" s="115" t="s">
        <v>257</v>
      </c>
      <c r="L76" s="115" t="s">
        <v>2158</v>
      </c>
      <c r="M76" s="115"/>
      <c r="N76" s="115" t="s">
        <v>162</v>
      </c>
      <c r="O76" s="115" t="str">
        <f t="shared" si="20"/>
        <v>ABUTILON Thompsonii</v>
      </c>
      <c r="P76" s="119">
        <v>76</v>
      </c>
      <c r="Q76" s="119"/>
      <c r="R76" s="20">
        <f t="shared" si="21"/>
        <v>0</v>
      </c>
      <c r="S76" s="20">
        <f t="shared" si="22"/>
        <v>0</v>
      </c>
      <c r="T76" s="20">
        <f t="shared" si="23"/>
        <v>0</v>
      </c>
      <c r="U76" s="301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304"/>
      <c r="AG76" s="304"/>
      <c r="AH76" s="120"/>
      <c r="AI76" s="120"/>
      <c r="AJ76" s="304"/>
      <c r="AK76" s="304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4"/>
      <c r="BV76" s="14"/>
      <c r="BW76" s="14"/>
      <c r="BX76" s="477"/>
      <c r="BY76" s="477"/>
      <c r="BZ76" s="477"/>
      <c r="CA76" s="477"/>
      <c r="CB76" s="14"/>
      <c r="CC76" t="str">
        <f t="shared" si="13"/>
        <v/>
      </c>
      <c r="CE76">
        <v>3637</v>
      </c>
      <c r="CF76">
        <v>7</v>
      </c>
      <c r="CH76">
        <v>5</v>
      </c>
    </row>
    <row r="77" spans="1:86" ht="20.100000000000001" customHeight="1" x14ac:dyDescent="0.25">
      <c r="A77" s="108">
        <v>20008</v>
      </c>
      <c r="B77" s="109" t="s">
        <v>261</v>
      </c>
      <c r="C77" s="109" t="s">
        <v>1140</v>
      </c>
      <c r="D77" s="109" t="s">
        <v>128</v>
      </c>
      <c r="E77" s="110" t="s">
        <v>120</v>
      </c>
      <c r="F77" s="110" t="s">
        <v>160</v>
      </c>
      <c r="G77" s="111">
        <v>40</v>
      </c>
      <c r="H77" s="111">
        <v>13</v>
      </c>
      <c r="I77" s="110" t="s">
        <v>131</v>
      </c>
      <c r="J77" s="121"/>
      <c r="K77" s="109" t="s">
        <v>257</v>
      </c>
      <c r="L77" s="109" t="s">
        <v>2158</v>
      </c>
      <c r="M77" s="109"/>
      <c r="N77" s="109" t="s">
        <v>162</v>
      </c>
      <c r="O77" s="109" t="str">
        <f t="shared" si="20"/>
        <v>ACALYPHA pendula Cat's Tails</v>
      </c>
      <c r="P77" s="112">
        <v>77</v>
      </c>
      <c r="Q77" s="112"/>
      <c r="R77" s="20">
        <f t="shared" si="21"/>
        <v>0</v>
      </c>
      <c r="S77" s="20">
        <f t="shared" si="22"/>
        <v>0</v>
      </c>
      <c r="T77" s="20">
        <f t="shared" si="23"/>
        <v>0</v>
      </c>
      <c r="U77" s="378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304"/>
      <c r="AG77" s="304"/>
      <c r="AH77" s="113"/>
      <c r="AI77" s="113"/>
      <c r="AJ77" s="304"/>
      <c r="AK77" s="304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4"/>
      <c r="BV77" s="14"/>
      <c r="BW77" s="14"/>
      <c r="BX77" s="477"/>
      <c r="BY77" s="477"/>
      <c r="BZ77" s="477"/>
      <c r="CA77" s="477"/>
      <c r="CB77" s="14"/>
      <c r="CC77" t="str">
        <f t="shared" si="13"/>
        <v/>
      </c>
      <c r="CE77">
        <v>3644</v>
      </c>
      <c r="CF77">
        <v>7</v>
      </c>
      <c r="CH77">
        <v>5</v>
      </c>
    </row>
    <row r="78" spans="1:86" ht="20.100000000000001" customHeight="1" x14ac:dyDescent="0.25">
      <c r="A78" s="114">
        <v>26136</v>
      </c>
      <c r="B78" s="115" t="s">
        <v>262</v>
      </c>
      <c r="C78" s="115" t="s">
        <v>263</v>
      </c>
      <c r="D78" s="115" t="s">
        <v>128</v>
      </c>
      <c r="E78" s="116" t="s">
        <v>120</v>
      </c>
      <c r="F78" s="116" t="s">
        <v>160</v>
      </c>
      <c r="G78" s="117">
        <v>40</v>
      </c>
      <c r="H78" s="117">
        <v>11</v>
      </c>
      <c r="I78" s="116" t="s">
        <v>176</v>
      </c>
      <c r="J78" s="118">
        <v>4.2000000000000003E-2</v>
      </c>
      <c r="K78" s="115" t="s">
        <v>257</v>
      </c>
      <c r="L78" s="115" t="s">
        <v>2158</v>
      </c>
      <c r="M78" s="115"/>
      <c r="N78" s="115" t="s">
        <v>162</v>
      </c>
      <c r="O78" s="115" t="str">
        <f t="shared" si="20"/>
        <v>ACHILLEE DESERT EVE Red</v>
      </c>
      <c r="P78" s="119">
        <v>78</v>
      </c>
      <c r="Q78" s="119"/>
      <c r="R78" s="20">
        <f t="shared" si="21"/>
        <v>0</v>
      </c>
      <c r="S78" s="20">
        <f t="shared" si="22"/>
        <v>0</v>
      </c>
      <c r="T78" s="20">
        <f t="shared" si="23"/>
        <v>0</v>
      </c>
      <c r="U78" s="301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304"/>
      <c r="AG78" s="304"/>
      <c r="AH78" s="120"/>
      <c r="AI78" s="120"/>
      <c r="AJ78" s="304"/>
      <c r="AK78" s="304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4"/>
      <c r="BV78" s="14"/>
      <c r="BW78" s="14"/>
      <c r="BX78" s="477"/>
      <c r="BY78" s="477"/>
      <c r="BZ78" s="477"/>
      <c r="CA78" s="477"/>
      <c r="CB78" s="14"/>
      <c r="CC78" t="str">
        <f t="shared" si="13"/>
        <v/>
      </c>
      <c r="CE78">
        <v>26135</v>
      </c>
      <c r="CF78">
        <v>4</v>
      </c>
      <c r="CH78">
        <v>6</v>
      </c>
    </row>
    <row r="79" spans="1:86" ht="20.100000000000001" customHeight="1" x14ac:dyDescent="0.25">
      <c r="A79" s="108">
        <v>25308</v>
      </c>
      <c r="B79" s="109" t="s">
        <v>262</v>
      </c>
      <c r="C79" s="109" t="s">
        <v>265</v>
      </c>
      <c r="D79" s="109" t="s">
        <v>128</v>
      </c>
      <c r="E79" s="110" t="s">
        <v>120</v>
      </c>
      <c r="F79" s="110" t="s">
        <v>160</v>
      </c>
      <c r="G79" s="111">
        <v>40</v>
      </c>
      <c r="H79" s="111">
        <v>11</v>
      </c>
      <c r="I79" s="110" t="s">
        <v>176</v>
      </c>
      <c r="J79" s="121">
        <v>4.2000000000000003E-2</v>
      </c>
      <c r="K79" s="109" t="s">
        <v>257</v>
      </c>
      <c r="L79" s="109" t="s">
        <v>2158</v>
      </c>
      <c r="M79" s="109"/>
      <c r="N79" s="109" t="s">
        <v>162</v>
      </c>
      <c r="O79" s="109" t="str">
        <f t="shared" si="20"/>
        <v>ACHILLEE DESERT EVE Yellow</v>
      </c>
      <c r="P79" s="112">
        <v>79</v>
      </c>
      <c r="Q79" s="112"/>
      <c r="R79" s="20">
        <f t="shared" si="21"/>
        <v>0</v>
      </c>
      <c r="S79" s="20">
        <f t="shared" si="22"/>
        <v>0</v>
      </c>
      <c r="T79" s="20">
        <f t="shared" si="23"/>
        <v>0</v>
      </c>
      <c r="U79" s="378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304"/>
      <c r="AG79" s="304"/>
      <c r="AH79" s="113"/>
      <c r="AI79" s="113"/>
      <c r="AJ79" s="304"/>
      <c r="AK79" s="304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4"/>
      <c r="BV79" s="14"/>
      <c r="BW79" s="14"/>
      <c r="BX79" s="477"/>
      <c r="BY79" s="477"/>
      <c r="BZ79" s="477"/>
      <c r="CA79" s="477"/>
      <c r="CB79" s="14"/>
      <c r="CC79" t="str">
        <f t="shared" si="13"/>
        <v/>
      </c>
      <c r="CE79">
        <v>25214</v>
      </c>
      <c r="CF79">
        <v>4</v>
      </c>
      <c r="CH79">
        <v>6</v>
      </c>
    </row>
    <row r="80" spans="1:86" ht="20.100000000000001" customHeight="1" x14ac:dyDescent="0.25">
      <c r="A80" s="114">
        <v>20015</v>
      </c>
      <c r="B80" s="115" t="s">
        <v>266</v>
      </c>
      <c r="C80" s="115" t="s">
        <v>1141</v>
      </c>
      <c r="D80" s="115" t="s">
        <v>128</v>
      </c>
      <c r="E80" s="116" t="s">
        <v>120</v>
      </c>
      <c r="F80" s="116" t="s">
        <v>160</v>
      </c>
      <c r="G80" s="117">
        <v>40</v>
      </c>
      <c r="H80" s="117">
        <v>12</v>
      </c>
      <c r="I80" s="116" t="s">
        <v>122</v>
      </c>
      <c r="J80" s="118"/>
      <c r="K80" s="115" t="s">
        <v>257</v>
      </c>
      <c r="L80" s="115" t="s">
        <v>2158</v>
      </c>
      <c r="M80" s="115"/>
      <c r="N80" s="115" t="s">
        <v>162</v>
      </c>
      <c r="O80" s="115" t="str">
        <f t="shared" si="20"/>
        <v>ACHYRANTHES Blazin Rose</v>
      </c>
      <c r="P80" s="119">
        <v>80</v>
      </c>
      <c r="Q80" s="119"/>
      <c r="R80" s="20">
        <f t="shared" si="21"/>
        <v>0</v>
      </c>
      <c r="S80" s="20">
        <f t="shared" si="22"/>
        <v>0</v>
      </c>
      <c r="T80" s="20">
        <f t="shared" si="23"/>
        <v>0</v>
      </c>
      <c r="U80" s="301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304"/>
      <c r="AG80" s="304"/>
      <c r="AH80" s="120"/>
      <c r="AI80" s="120"/>
      <c r="AJ80" s="304"/>
      <c r="AK80" s="304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4"/>
      <c r="BV80" s="14"/>
      <c r="BW80" s="14"/>
      <c r="BX80" s="477"/>
      <c r="BY80" s="477"/>
      <c r="BZ80" s="477"/>
      <c r="CA80" s="477"/>
      <c r="CB80" s="14"/>
      <c r="CC80" t="str">
        <f t="shared" si="13"/>
        <v/>
      </c>
      <c r="CE80">
        <v>12301</v>
      </c>
      <c r="CF80">
        <v>5</v>
      </c>
      <c r="CH80">
        <v>6</v>
      </c>
    </row>
    <row r="81" spans="1:86" ht="20.100000000000001" customHeight="1" x14ac:dyDescent="0.25">
      <c r="A81" s="108">
        <v>20016</v>
      </c>
      <c r="B81" s="109" t="s">
        <v>266</v>
      </c>
      <c r="C81" s="109" t="s">
        <v>267</v>
      </c>
      <c r="D81" s="109" t="s">
        <v>128</v>
      </c>
      <c r="E81" s="110" t="s">
        <v>120</v>
      </c>
      <c r="F81" s="110" t="s">
        <v>160</v>
      </c>
      <c r="G81" s="111">
        <v>40</v>
      </c>
      <c r="H81" s="111">
        <v>12</v>
      </c>
      <c r="I81" s="110" t="s">
        <v>120</v>
      </c>
      <c r="J81" s="121"/>
      <c r="K81" s="109" t="s">
        <v>257</v>
      </c>
      <c r="L81" s="109" t="s">
        <v>2158</v>
      </c>
      <c r="M81" s="109"/>
      <c r="N81" s="109" t="s">
        <v>162</v>
      </c>
      <c r="O81" s="109" t="str">
        <f t="shared" si="20"/>
        <v>ACHYRANTHES Carminata</v>
      </c>
      <c r="P81" s="112">
        <v>81</v>
      </c>
      <c r="Q81" s="112"/>
      <c r="R81" s="20">
        <f t="shared" si="21"/>
        <v>0</v>
      </c>
      <c r="S81" s="20">
        <f t="shared" si="22"/>
        <v>0</v>
      </c>
      <c r="T81" s="20">
        <f t="shared" si="23"/>
        <v>0</v>
      </c>
      <c r="U81" s="378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304"/>
      <c r="AG81" s="304"/>
      <c r="AH81" s="113"/>
      <c r="AI81" s="113"/>
      <c r="AJ81" s="304"/>
      <c r="AK81" s="304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4"/>
      <c r="BV81" s="14"/>
      <c r="BW81" s="14"/>
      <c r="BX81" s="477"/>
      <c r="BY81" s="477"/>
      <c r="BZ81" s="477"/>
      <c r="CA81" s="477"/>
      <c r="CB81" s="14"/>
      <c r="CC81" t="str">
        <f t="shared" si="13"/>
        <v/>
      </c>
      <c r="CE81">
        <v>3645</v>
      </c>
      <c r="CF81">
        <v>5</v>
      </c>
      <c r="CH81">
        <v>6</v>
      </c>
    </row>
    <row r="82" spans="1:86" ht="20.100000000000001" customHeight="1" x14ac:dyDescent="0.25">
      <c r="A82" s="114">
        <v>20018</v>
      </c>
      <c r="B82" s="115" t="s">
        <v>266</v>
      </c>
      <c r="C82" s="115" t="s">
        <v>268</v>
      </c>
      <c r="D82" s="115" t="s">
        <v>128</v>
      </c>
      <c r="E82" s="116" t="s">
        <v>120</v>
      </c>
      <c r="F82" s="116" t="s">
        <v>160</v>
      </c>
      <c r="G82" s="117">
        <v>40</v>
      </c>
      <c r="H82" s="117">
        <v>12</v>
      </c>
      <c r="I82" s="116" t="s">
        <v>120</v>
      </c>
      <c r="J82" s="118"/>
      <c r="K82" s="115" t="s">
        <v>257</v>
      </c>
      <c r="L82" s="115" t="s">
        <v>2158</v>
      </c>
      <c r="M82" s="115"/>
      <c r="N82" s="115" t="s">
        <v>162</v>
      </c>
      <c r="O82" s="115" t="str">
        <f t="shared" si="20"/>
        <v>ACHYRANTHES Panaché de Bailly</v>
      </c>
      <c r="P82" s="119">
        <v>82</v>
      </c>
      <c r="Q82" s="119"/>
      <c r="R82" s="20">
        <f t="shared" si="21"/>
        <v>0</v>
      </c>
      <c r="S82" s="20">
        <f t="shared" si="22"/>
        <v>0</v>
      </c>
      <c r="T82" s="20">
        <f t="shared" si="23"/>
        <v>0</v>
      </c>
      <c r="U82" s="301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304"/>
      <c r="AG82" s="304"/>
      <c r="AH82" s="120"/>
      <c r="AI82" s="120"/>
      <c r="AJ82" s="304"/>
      <c r="AK82" s="304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4"/>
      <c r="BV82" s="14"/>
      <c r="BW82" s="14"/>
      <c r="BX82" s="477"/>
      <c r="BY82" s="477"/>
      <c r="BZ82" s="477"/>
      <c r="CA82" s="477"/>
      <c r="CB82" s="14"/>
      <c r="CC82" t="str">
        <f t="shared" si="13"/>
        <v/>
      </c>
      <c r="CE82">
        <v>3646</v>
      </c>
      <c r="CF82">
        <v>5</v>
      </c>
      <c r="CH82">
        <v>6</v>
      </c>
    </row>
    <row r="83" spans="1:86" ht="20.100000000000001" customHeight="1" x14ac:dyDescent="0.25">
      <c r="A83" s="108">
        <v>25252</v>
      </c>
      <c r="B83" s="109" t="s">
        <v>266</v>
      </c>
      <c r="C83" s="109" t="s">
        <v>269</v>
      </c>
      <c r="D83" s="109" t="s">
        <v>128</v>
      </c>
      <c r="E83" s="110" t="s">
        <v>120</v>
      </c>
      <c r="F83" s="110" t="s">
        <v>160</v>
      </c>
      <c r="G83" s="111">
        <v>40</v>
      </c>
      <c r="H83" s="111">
        <v>12</v>
      </c>
      <c r="I83" s="110" t="s">
        <v>122</v>
      </c>
      <c r="J83" s="121"/>
      <c r="K83" s="109" t="s">
        <v>257</v>
      </c>
      <c r="L83" s="109" t="s">
        <v>2158</v>
      </c>
      <c r="M83" s="109"/>
      <c r="N83" s="109" t="s">
        <v>162</v>
      </c>
      <c r="O83" s="109" t="str">
        <f t="shared" si="20"/>
        <v>ACHYRANTHES Party time</v>
      </c>
      <c r="P83" s="112">
        <v>83</v>
      </c>
      <c r="Q83" s="112"/>
      <c r="R83" s="20">
        <f t="shared" si="21"/>
        <v>0</v>
      </c>
      <c r="S83" s="20">
        <f t="shared" si="22"/>
        <v>0</v>
      </c>
      <c r="T83" s="20">
        <f t="shared" si="23"/>
        <v>0</v>
      </c>
      <c r="U83" s="378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304"/>
      <c r="AG83" s="304"/>
      <c r="AH83" s="113"/>
      <c r="AI83" s="113"/>
      <c r="AJ83" s="304"/>
      <c r="AK83" s="304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4"/>
      <c r="BV83" s="14"/>
      <c r="BW83" s="14"/>
      <c r="BX83" s="477"/>
      <c r="BY83" s="477"/>
      <c r="BZ83" s="477"/>
      <c r="CA83" s="477"/>
      <c r="CB83" s="14"/>
      <c r="CC83" t="str">
        <f t="shared" si="13"/>
        <v/>
      </c>
      <c r="CE83">
        <v>25146</v>
      </c>
      <c r="CF83">
        <v>5</v>
      </c>
      <c r="CH83">
        <v>6</v>
      </c>
    </row>
    <row r="84" spans="1:86" ht="20.100000000000001" customHeight="1" x14ac:dyDescent="0.25">
      <c r="A84" s="114">
        <v>20019</v>
      </c>
      <c r="B84" s="115" t="s">
        <v>266</v>
      </c>
      <c r="C84" s="115" t="s">
        <v>233</v>
      </c>
      <c r="D84" s="115" t="s">
        <v>128</v>
      </c>
      <c r="E84" s="116" t="s">
        <v>120</v>
      </c>
      <c r="F84" s="116" t="s">
        <v>160</v>
      </c>
      <c r="G84" s="117">
        <v>40</v>
      </c>
      <c r="H84" s="117">
        <v>12</v>
      </c>
      <c r="I84" s="116" t="s">
        <v>120</v>
      </c>
      <c r="J84" s="118"/>
      <c r="K84" s="115" t="s">
        <v>257</v>
      </c>
      <c r="L84" s="115" t="s">
        <v>2158</v>
      </c>
      <c r="M84" s="115"/>
      <c r="N84" s="115" t="s">
        <v>162</v>
      </c>
      <c r="O84" s="115" t="str">
        <f t="shared" si="20"/>
        <v>ACHYRANTHES Variés</v>
      </c>
      <c r="P84" s="119">
        <v>84</v>
      </c>
      <c r="Q84" s="119"/>
      <c r="R84" s="20">
        <f t="shared" si="21"/>
        <v>0</v>
      </c>
      <c r="S84" s="20">
        <f t="shared" si="22"/>
        <v>0</v>
      </c>
      <c r="T84" s="20">
        <f t="shared" si="23"/>
        <v>0</v>
      </c>
      <c r="U84" s="301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304"/>
      <c r="AG84" s="304"/>
      <c r="AH84" s="120"/>
      <c r="AI84" s="120"/>
      <c r="AJ84" s="304"/>
      <c r="AK84" s="304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4"/>
      <c r="BV84" s="14"/>
      <c r="BW84" s="14"/>
      <c r="BX84" s="477"/>
      <c r="BY84" s="477"/>
      <c r="BZ84" s="477"/>
      <c r="CA84" s="477"/>
      <c r="CB84" s="14"/>
      <c r="CC84" t="str">
        <f t="shared" ref="CC84:CC97" si="24">IF(AND(E84="B",D84&lt;&gt;""),IF(CD84&gt;52,"&gt;s0" &amp; CD84-52 &amp; "/2026",IF(CD84&lt;30,IF(CD84&lt;10,"&gt;s0"&amp;CD84&amp;"/2026","&gt;s"&amp;CD84&amp;"/2026"),"&gt;s"&amp;CD84&amp;"/2025")),IF(D84&lt;&gt;"",D84,""))</f>
        <v/>
      </c>
      <c r="CE84">
        <v>11153</v>
      </c>
      <c r="CF84">
        <v>5</v>
      </c>
      <c r="CH84">
        <v>6</v>
      </c>
    </row>
    <row r="85" spans="1:86" ht="20.100000000000001" customHeight="1" x14ac:dyDescent="0.25">
      <c r="A85" s="108">
        <v>24103</v>
      </c>
      <c r="B85" s="109" t="s">
        <v>270</v>
      </c>
      <c r="C85" s="109" t="s">
        <v>766</v>
      </c>
      <c r="D85" s="109" t="s">
        <v>128</v>
      </c>
      <c r="E85" s="110" t="s">
        <v>120</v>
      </c>
      <c r="F85" s="110" t="s">
        <v>160</v>
      </c>
      <c r="G85" s="111">
        <v>40</v>
      </c>
      <c r="H85" s="111">
        <v>12</v>
      </c>
      <c r="I85" s="110" t="s">
        <v>176</v>
      </c>
      <c r="J85" s="121">
        <v>0.1</v>
      </c>
      <c r="K85" s="109" t="s">
        <v>257</v>
      </c>
      <c r="L85" s="109" t="s">
        <v>2158</v>
      </c>
      <c r="M85" s="109"/>
      <c r="N85" s="109" t="s">
        <v>162</v>
      </c>
      <c r="O85" s="109" t="str">
        <f t="shared" si="20"/>
        <v>AGASTACHE AURANTIACA Kudos Mandarin</v>
      </c>
      <c r="P85" s="112">
        <v>85</v>
      </c>
      <c r="Q85" s="112"/>
      <c r="R85" s="20">
        <f t="shared" si="21"/>
        <v>0</v>
      </c>
      <c r="S85" s="20">
        <f t="shared" si="22"/>
        <v>0</v>
      </c>
      <c r="T85" s="20">
        <f t="shared" si="23"/>
        <v>0</v>
      </c>
      <c r="U85" s="378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304"/>
      <c r="AG85" s="304"/>
      <c r="AH85" s="113"/>
      <c r="AI85" s="113"/>
      <c r="AJ85" s="304"/>
      <c r="AK85" s="304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4"/>
      <c r="BV85" s="14"/>
      <c r="BW85" s="14"/>
      <c r="BX85" s="477"/>
      <c r="BY85" s="477"/>
      <c r="BZ85" s="477"/>
      <c r="CA85" s="477"/>
      <c r="CB85" s="14"/>
      <c r="CC85" t="str">
        <f t="shared" si="24"/>
        <v/>
      </c>
      <c r="CE85">
        <v>15752</v>
      </c>
      <c r="CF85">
        <v>6</v>
      </c>
      <c r="CH85">
        <v>5</v>
      </c>
    </row>
    <row r="86" spans="1:86" ht="20.100000000000001" customHeight="1" x14ac:dyDescent="0.25">
      <c r="A86" s="114">
        <v>26048</v>
      </c>
      <c r="B86" s="115" t="s">
        <v>270</v>
      </c>
      <c r="C86" s="115" t="s">
        <v>1142</v>
      </c>
      <c r="D86" s="115" t="s">
        <v>128</v>
      </c>
      <c r="E86" s="116" t="s">
        <v>120</v>
      </c>
      <c r="F86" s="116" t="s">
        <v>160</v>
      </c>
      <c r="G86" s="117">
        <v>40</v>
      </c>
      <c r="H86" s="117">
        <v>12</v>
      </c>
      <c r="I86" s="116" t="s">
        <v>176</v>
      </c>
      <c r="J86" s="118">
        <v>0.1</v>
      </c>
      <c r="K86" s="115" t="s">
        <v>257</v>
      </c>
      <c r="L86" s="115" t="s">
        <v>2158</v>
      </c>
      <c r="M86" s="115"/>
      <c r="N86" s="115" t="s">
        <v>162</v>
      </c>
      <c r="O86" s="115" t="str">
        <f t="shared" si="20"/>
        <v>AGASTACHE AURANTIACA Kudos Red</v>
      </c>
      <c r="P86" s="119">
        <v>86</v>
      </c>
      <c r="Q86" s="119"/>
      <c r="R86" s="20">
        <f t="shared" si="21"/>
        <v>0</v>
      </c>
      <c r="S86" s="20">
        <f t="shared" si="22"/>
        <v>0</v>
      </c>
      <c r="T86" s="20">
        <f t="shared" si="23"/>
        <v>0</v>
      </c>
      <c r="U86" s="301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304"/>
      <c r="AG86" s="304"/>
      <c r="AH86" s="120"/>
      <c r="AI86" s="120"/>
      <c r="AJ86" s="304"/>
      <c r="AK86" s="304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4"/>
      <c r="BV86" s="14"/>
      <c r="BW86" s="14"/>
      <c r="BX86" s="477"/>
      <c r="BY86" s="477"/>
      <c r="BZ86" s="477"/>
      <c r="CA86" s="477"/>
      <c r="CB86" s="14"/>
      <c r="CC86" t="str">
        <f t="shared" si="24"/>
        <v/>
      </c>
      <c r="CE86">
        <v>25989</v>
      </c>
      <c r="CF86">
        <v>6</v>
      </c>
      <c r="CH86">
        <v>5</v>
      </c>
    </row>
    <row r="87" spans="1:86" ht="20.100000000000001" customHeight="1" x14ac:dyDescent="0.25">
      <c r="A87" s="108">
        <v>24105</v>
      </c>
      <c r="B87" s="109" t="s">
        <v>270</v>
      </c>
      <c r="C87" s="109" t="s">
        <v>767</v>
      </c>
      <c r="D87" s="109" t="s">
        <v>128</v>
      </c>
      <c r="E87" s="110" t="s">
        <v>120</v>
      </c>
      <c r="F87" s="110" t="s">
        <v>160</v>
      </c>
      <c r="G87" s="111">
        <v>40</v>
      </c>
      <c r="H87" s="111">
        <v>12</v>
      </c>
      <c r="I87" s="110" t="s">
        <v>176</v>
      </c>
      <c r="J87" s="121">
        <v>0.1</v>
      </c>
      <c r="K87" s="109" t="s">
        <v>257</v>
      </c>
      <c r="L87" s="109" t="s">
        <v>2158</v>
      </c>
      <c r="M87" s="109"/>
      <c r="N87" s="109" t="s">
        <v>162</v>
      </c>
      <c r="O87" s="109" t="str">
        <f t="shared" si="20"/>
        <v>AGASTACHE AURANTIACA Kudos Yellow</v>
      </c>
      <c r="P87" s="112">
        <v>87</v>
      </c>
      <c r="Q87" s="112"/>
      <c r="R87" s="20">
        <f t="shared" si="21"/>
        <v>0</v>
      </c>
      <c r="S87" s="20">
        <f t="shared" si="22"/>
        <v>0</v>
      </c>
      <c r="T87" s="20">
        <f t="shared" si="23"/>
        <v>0</v>
      </c>
      <c r="U87" s="378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304"/>
      <c r="AG87" s="304"/>
      <c r="AH87" s="113"/>
      <c r="AI87" s="113"/>
      <c r="AJ87" s="304"/>
      <c r="AK87" s="304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4"/>
      <c r="BV87" s="14"/>
      <c r="BW87" s="14"/>
      <c r="BX87" s="477"/>
      <c r="BY87" s="477"/>
      <c r="BZ87" s="477"/>
      <c r="CA87" s="477"/>
      <c r="CB87" s="14"/>
      <c r="CC87" t="str">
        <f t="shared" si="24"/>
        <v/>
      </c>
      <c r="CE87">
        <v>22870</v>
      </c>
      <c r="CF87">
        <v>6</v>
      </c>
      <c r="CH87">
        <v>5</v>
      </c>
    </row>
    <row r="88" spans="1:86" ht="20.100000000000001" customHeight="1" x14ac:dyDescent="0.25">
      <c r="A88" s="114">
        <v>14055</v>
      </c>
      <c r="B88" s="115" t="s">
        <v>271</v>
      </c>
      <c r="C88" s="115" t="s">
        <v>272</v>
      </c>
      <c r="D88" s="115" t="s">
        <v>128</v>
      </c>
      <c r="E88" s="116" t="s">
        <v>120</v>
      </c>
      <c r="F88" s="116" t="s">
        <v>160</v>
      </c>
      <c r="G88" s="117">
        <v>40</v>
      </c>
      <c r="H88" s="117">
        <v>12</v>
      </c>
      <c r="I88" s="116" t="s">
        <v>176</v>
      </c>
      <c r="J88" s="118">
        <v>4.4999999999999998E-2</v>
      </c>
      <c r="K88" s="115" t="s">
        <v>257</v>
      </c>
      <c r="L88" s="115" t="s">
        <v>2158</v>
      </c>
      <c r="M88" s="115"/>
      <c r="N88" s="115" t="s">
        <v>162</v>
      </c>
      <c r="O88" s="115" t="str">
        <f t="shared" si="20"/>
        <v>AGATHEA Felicia classique</v>
      </c>
      <c r="P88" s="119">
        <v>88</v>
      </c>
      <c r="Q88" s="119"/>
      <c r="R88" s="20">
        <f t="shared" si="21"/>
        <v>0</v>
      </c>
      <c r="S88" s="20">
        <f t="shared" si="22"/>
        <v>0</v>
      </c>
      <c r="T88" s="20">
        <f t="shared" si="23"/>
        <v>0</v>
      </c>
      <c r="U88" s="301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304"/>
      <c r="AG88" s="304"/>
      <c r="AH88" s="120"/>
      <c r="AI88" s="120"/>
      <c r="AJ88" s="304"/>
      <c r="AK88" s="304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4"/>
      <c r="BV88" s="14"/>
      <c r="BW88" s="14"/>
      <c r="BX88" s="477"/>
      <c r="BY88" s="477"/>
      <c r="BZ88" s="477"/>
      <c r="CA88" s="477"/>
      <c r="CB88" s="14"/>
      <c r="CC88" t="str">
        <f t="shared" si="24"/>
        <v/>
      </c>
      <c r="CE88">
        <v>2236</v>
      </c>
      <c r="CF88">
        <v>6</v>
      </c>
      <c r="CH88">
        <v>5</v>
      </c>
    </row>
    <row r="89" spans="1:86" ht="20.100000000000001" customHeight="1" x14ac:dyDescent="0.25">
      <c r="A89" s="108">
        <v>20028</v>
      </c>
      <c r="B89" s="109" t="s">
        <v>273</v>
      </c>
      <c r="C89" s="109" t="s">
        <v>274</v>
      </c>
      <c r="D89" s="109" t="s">
        <v>128</v>
      </c>
      <c r="E89" s="110" t="s">
        <v>120</v>
      </c>
      <c r="F89" s="110" t="s">
        <v>160</v>
      </c>
      <c r="G89" s="111">
        <v>40</v>
      </c>
      <c r="H89" s="111">
        <v>11</v>
      </c>
      <c r="I89" s="110" t="s">
        <v>120</v>
      </c>
      <c r="J89" s="121"/>
      <c r="K89" s="109" t="s">
        <v>257</v>
      </c>
      <c r="L89" s="109" t="s">
        <v>2158</v>
      </c>
      <c r="M89" s="109"/>
      <c r="N89" s="109" t="s">
        <v>162</v>
      </c>
      <c r="O89" s="109" t="str">
        <f t="shared" si="20"/>
        <v>AGERATUM Ville de mer</v>
      </c>
      <c r="P89" s="112">
        <v>89</v>
      </c>
      <c r="Q89" s="112"/>
      <c r="R89" s="20">
        <f t="shared" si="21"/>
        <v>0</v>
      </c>
      <c r="S89" s="20">
        <f t="shared" si="22"/>
        <v>0</v>
      </c>
      <c r="T89" s="20">
        <f t="shared" si="23"/>
        <v>0</v>
      </c>
      <c r="U89" s="378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304"/>
      <c r="AG89" s="304"/>
      <c r="AH89" s="113"/>
      <c r="AI89" s="113"/>
      <c r="AJ89" s="304"/>
      <c r="AK89" s="304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4"/>
      <c r="BV89" s="14"/>
      <c r="BW89" s="14"/>
      <c r="BX89" s="477"/>
      <c r="BY89" s="477"/>
      <c r="BZ89" s="477"/>
      <c r="CA89" s="477"/>
      <c r="CB89" s="14"/>
      <c r="CC89" t="str">
        <f t="shared" si="24"/>
        <v/>
      </c>
      <c r="CE89">
        <v>2353</v>
      </c>
      <c r="CF89">
        <v>4</v>
      </c>
      <c r="CH89">
        <v>6</v>
      </c>
    </row>
    <row r="90" spans="1:86" ht="20.100000000000001" customHeight="1" x14ac:dyDescent="0.25">
      <c r="A90" s="114">
        <v>20032</v>
      </c>
      <c r="B90" s="115" t="s">
        <v>275</v>
      </c>
      <c r="C90" s="115" t="s">
        <v>276</v>
      </c>
      <c r="D90" s="115" t="s">
        <v>128</v>
      </c>
      <c r="E90" s="116" t="s">
        <v>120</v>
      </c>
      <c r="F90" s="116" t="s">
        <v>160</v>
      </c>
      <c r="G90" s="117">
        <v>40</v>
      </c>
      <c r="H90" s="117">
        <v>13</v>
      </c>
      <c r="I90" s="116" t="s">
        <v>120</v>
      </c>
      <c r="J90" s="118"/>
      <c r="K90" s="115" t="s">
        <v>257</v>
      </c>
      <c r="L90" s="115" t="s">
        <v>2158</v>
      </c>
      <c r="M90" s="115"/>
      <c r="N90" s="115" t="s">
        <v>162</v>
      </c>
      <c r="O90" s="115" t="str">
        <f t="shared" si="20"/>
        <v>ALTERNANTHERA PARONYCHIOÏDES Aurea</v>
      </c>
      <c r="P90" s="119">
        <v>90</v>
      </c>
      <c r="Q90" s="119"/>
      <c r="R90" s="20">
        <f t="shared" si="21"/>
        <v>0</v>
      </c>
      <c r="S90" s="20">
        <f t="shared" si="22"/>
        <v>0</v>
      </c>
      <c r="T90" s="20">
        <f t="shared" si="23"/>
        <v>0</v>
      </c>
      <c r="U90" s="301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304"/>
      <c r="AG90" s="304"/>
      <c r="AH90" s="120"/>
      <c r="AI90" s="120"/>
      <c r="AJ90" s="304"/>
      <c r="AK90" s="304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4"/>
      <c r="BV90" s="14"/>
      <c r="BW90" s="14"/>
      <c r="BX90" s="477"/>
      <c r="BY90" s="477"/>
      <c r="BZ90" s="477"/>
      <c r="CA90" s="477"/>
      <c r="CB90" s="14"/>
      <c r="CC90" t="str">
        <f t="shared" si="24"/>
        <v/>
      </c>
      <c r="CE90">
        <v>3284</v>
      </c>
      <c r="CF90">
        <v>4</v>
      </c>
      <c r="CH90">
        <v>8</v>
      </c>
    </row>
    <row r="91" spans="1:86" ht="20.100000000000001" customHeight="1" x14ac:dyDescent="0.25">
      <c r="A91" s="108">
        <v>20034</v>
      </c>
      <c r="B91" s="109" t="s">
        <v>275</v>
      </c>
      <c r="C91" s="109" t="s">
        <v>277</v>
      </c>
      <c r="D91" s="109" t="s">
        <v>128</v>
      </c>
      <c r="E91" s="110" t="s">
        <v>120</v>
      </c>
      <c r="F91" s="110" t="s">
        <v>160</v>
      </c>
      <c r="G91" s="111">
        <v>40</v>
      </c>
      <c r="H91" s="111">
        <v>11</v>
      </c>
      <c r="I91" s="110" t="s">
        <v>120</v>
      </c>
      <c r="J91" s="121">
        <v>0.06</v>
      </c>
      <c r="K91" s="109" t="s">
        <v>257</v>
      </c>
      <c r="L91" s="109" t="s">
        <v>2158</v>
      </c>
      <c r="M91" s="109"/>
      <c r="N91" s="109" t="s">
        <v>162</v>
      </c>
      <c r="O91" s="109" t="str">
        <f t="shared" si="20"/>
        <v>ALTERNANTHERA PARONYCHIOÏDES Little romance</v>
      </c>
      <c r="P91" s="112">
        <v>91</v>
      </c>
      <c r="Q91" s="112"/>
      <c r="R91" s="20">
        <f t="shared" si="21"/>
        <v>0</v>
      </c>
      <c r="S91" s="20">
        <f t="shared" si="22"/>
        <v>0</v>
      </c>
      <c r="T91" s="20">
        <f t="shared" si="23"/>
        <v>0</v>
      </c>
      <c r="U91" s="378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304"/>
      <c r="AG91" s="304"/>
      <c r="AH91" s="113"/>
      <c r="AI91" s="113"/>
      <c r="AJ91" s="304"/>
      <c r="AK91" s="304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4"/>
      <c r="BV91" s="14"/>
      <c r="BW91" s="14"/>
      <c r="BX91" s="477"/>
      <c r="BY91" s="477"/>
      <c r="BZ91" s="477"/>
      <c r="CA91" s="477"/>
      <c r="CB91" s="14"/>
      <c r="CC91" t="str">
        <f t="shared" si="24"/>
        <v/>
      </c>
      <c r="CE91">
        <v>14189</v>
      </c>
      <c r="CF91">
        <v>4</v>
      </c>
      <c r="CH91">
        <v>6</v>
      </c>
    </row>
    <row r="92" spans="1:86" ht="20.100000000000001" customHeight="1" x14ac:dyDescent="0.25">
      <c r="A92" s="114">
        <v>20036</v>
      </c>
      <c r="B92" s="115" t="s">
        <v>275</v>
      </c>
      <c r="C92" s="115" t="s">
        <v>278</v>
      </c>
      <c r="D92" s="115" t="s">
        <v>128</v>
      </c>
      <c r="E92" s="116" t="s">
        <v>120</v>
      </c>
      <c r="F92" s="116" t="s">
        <v>160</v>
      </c>
      <c r="G92" s="117">
        <v>40</v>
      </c>
      <c r="H92" s="117">
        <v>13</v>
      </c>
      <c r="I92" s="116" t="s">
        <v>120</v>
      </c>
      <c r="J92" s="118"/>
      <c r="K92" s="115" t="s">
        <v>257</v>
      </c>
      <c r="L92" s="115" t="s">
        <v>2158</v>
      </c>
      <c r="M92" s="115"/>
      <c r="N92" s="115" t="s">
        <v>162</v>
      </c>
      <c r="O92" s="115" t="str">
        <f t="shared" si="20"/>
        <v>ALTERNANTHERA PARONYCHIOÏDES Rubra</v>
      </c>
      <c r="P92" s="119">
        <v>92</v>
      </c>
      <c r="Q92" s="119"/>
      <c r="R92" s="20">
        <f t="shared" si="21"/>
        <v>0</v>
      </c>
      <c r="S92" s="20">
        <f t="shared" si="22"/>
        <v>0</v>
      </c>
      <c r="T92" s="20">
        <f t="shared" si="23"/>
        <v>0</v>
      </c>
      <c r="U92" s="301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304"/>
      <c r="AG92" s="304"/>
      <c r="AH92" s="120"/>
      <c r="AI92" s="120"/>
      <c r="AJ92" s="304"/>
      <c r="AK92" s="304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4"/>
      <c r="BV92" s="14"/>
      <c r="BW92" s="14"/>
      <c r="BX92" s="477"/>
      <c r="BY92" s="477"/>
      <c r="BZ92" s="477"/>
      <c r="CA92" s="477"/>
      <c r="CB92" s="14"/>
      <c r="CC92" t="str">
        <f t="shared" si="24"/>
        <v/>
      </c>
      <c r="CE92">
        <v>3653</v>
      </c>
      <c r="CF92">
        <v>4</v>
      </c>
      <c r="CH92">
        <v>8</v>
      </c>
    </row>
    <row r="93" spans="1:86" ht="20.100000000000001" customHeight="1" x14ac:dyDescent="0.25">
      <c r="A93" s="108">
        <v>20044</v>
      </c>
      <c r="B93" s="109" t="s">
        <v>279</v>
      </c>
      <c r="C93" s="109" t="s">
        <v>280</v>
      </c>
      <c r="D93" s="109" t="s">
        <v>128</v>
      </c>
      <c r="E93" s="110" t="s">
        <v>120</v>
      </c>
      <c r="F93" s="110" t="s">
        <v>160</v>
      </c>
      <c r="G93" s="111">
        <v>40</v>
      </c>
      <c r="H93" s="111">
        <v>11</v>
      </c>
      <c r="I93" s="110" t="s">
        <v>176</v>
      </c>
      <c r="J93" s="121"/>
      <c r="K93" s="109" t="s">
        <v>257</v>
      </c>
      <c r="L93" s="109" t="s">
        <v>2158</v>
      </c>
      <c r="M93" s="109"/>
      <c r="N93" s="109" t="s">
        <v>162</v>
      </c>
      <c r="O93" s="109" t="str">
        <f t="shared" si="20"/>
        <v>ANAGALIS Skylover</v>
      </c>
      <c r="P93" s="112">
        <v>93</v>
      </c>
      <c r="Q93" s="112"/>
      <c r="R93" s="20">
        <f t="shared" si="21"/>
        <v>0</v>
      </c>
      <c r="S93" s="20">
        <f t="shared" si="22"/>
        <v>0</v>
      </c>
      <c r="T93" s="20">
        <f t="shared" si="23"/>
        <v>0</v>
      </c>
      <c r="U93" s="378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304"/>
      <c r="AG93" s="304"/>
      <c r="AH93" s="113"/>
      <c r="AI93" s="113"/>
      <c r="AJ93" s="304"/>
      <c r="AK93" s="304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4"/>
      <c r="BV93" s="14"/>
      <c r="BW93" s="14"/>
      <c r="BX93" s="477"/>
      <c r="BY93" s="477"/>
      <c r="BZ93" s="477"/>
      <c r="CA93" s="477"/>
      <c r="CB93" s="14"/>
      <c r="CC93" t="str">
        <f t="shared" si="24"/>
        <v/>
      </c>
      <c r="CE93">
        <v>3900</v>
      </c>
      <c r="CF93">
        <v>4</v>
      </c>
      <c r="CH93">
        <v>6</v>
      </c>
    </row>
    <row r="94" spans="1:86" ht="20.100000000000001" customHeight="1" x14ac:dyDescent="0.25">
      <c r="A94" s="114">
        <v>25253</v>
      </c>
      <c r="B94" s="115" t="s">
        <v>281</v>
      </c>
      <c r="C94" s="115" t="s">
        <v>282</v>
      </c>
      <c r="D94" s="115" t="s">
        <v>1634</v>
      </c>
      <c r="E94" s="116" t="s">
        <v>120</v>
      </c>
      <c r="F94" s="116" t="s">
        <v>160</v>
      </c>
      <c r="G94" s="117">
        <v>40</v>
      </c>
      <c r="H94" s="117">
        <v>12</v>
      </c>
      <c r="I94" s="116" t="s">
        <v>176</v>
      </c>
      <c r="J94" s="118">
        <v>0.05</v>
      </c>
      <c r="K94" s="115" t="s">
        <v>257</v>
      </c>
      <c r="L94" s="115" t="s">
        <v>2158</v>
      </c>
      <c r="M94" s="115"/>
      <c r="N94" s="115" t="s">
        <v>162</v>
      </c>
      <c r="O94" s="115" t="str">
        <f t="shared" si="20"/>
        <v>ANGELONIA ALONIA Bicolor pink</v>
      </c>
      <c r="P94" s="119">
        <v>94</v>
      </c>
      <c r="Q94" s="119"/>
      <c r="R94" s="20">
        <f t="shared" si="21"/>
        <v>0</v>
      </c>
      <c r="S94" s="20">
        <f t="shared" si="22"/>
        <v>0</v>
      </c>
      <c r="T94" s="20">
        <f t="shared" si="23"/>
        <v>0</v>
      </c>
      <c r="U94" s="303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120"/>
      <c r="AI94" s="120"/>
      <c r="AJ94" s="304"/>
      <c r="AK94" s="304"/>
      <c r="AL94" s="304"/>
      <c r="AM94" s="304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4"/>
      <c r="BV94" s="14"/>
      <c r="BW94" s="14"/>
      <c r="BX94" s="477"/>
      <c r="BY94" s="477"/>
      <c r="BZ94" s="477"/>
      <c r="CA94" s="477"/>
      <c r="CB94" s="14"/>
      <c r="CC94" t="str">
        <f t="shared" si="24"/>
        <v>&gt;s09/2026</v>
      </c>
      <c r="CD94">
        <f t="shared" ref="CD94:CD98" si="25">IF(E94="B",IF(OR(LEFT(D94,2)="&gt;s", LEFT(D94,2)="&lt;s"),MID(D94,3,2)+CF94+1,""),)</f>
        <v>9</v>
      </c>
      <c r="CE94">
        <v>25147</v>
      </c>
      <c r="CF94">
        <v>5</v>
      </c>
      <c r="CH94">
        <v>6</v>
      </c>
    </row>
    <row r="95" spans="1:86" ht="20.100000000000001" customHeight="1" x14ac:dyDescent="0.25">
      <c r="A95" s="108">
        <v>25254</v>
      </c>
      <c r="B95" s="109" t="s">
        <v>281</v>
      </c>
      <c r="C95" s="109" t="s">
        <v>283</v>
      </c>
      <c r="D95" s="109" t="s">
        <v>1634</v>
      </c>
      <c r="E95" s="110" t="s">
        <v>120</v>
      </c>
      <c r="F95" s="110" t="s">
        <v>160</v>
      </c>
      <c r="G95" s="111">
        <v>40</v>
      </c>
      <c r="H95" s="111">
        <v>12</v>
      </c>
      <c r="I95" s="110" t="s">
        <v>176</v>
      </c>
      <c r="J95" s="121">
        <v>0.05</v>
      </c>
      <c r="K95" s="109" t="s">
        <v>257</v>
      </c>
      <c r="L95" s="109" t="s">
        <v>2158</v>
      </c>
      <c r="M95" s="109"/>
      <c r="N95" s="109" t="s">
        <v>162</v>
      </c>
      <c r="O95" s="109" t="str">
        <f t="shared" si="20"/>
        <v>ANGELONIA ALONIA Cherry</v>
      </c>
      <c r="P95" s="112">
        <v>95</v>
      </c>
      <c r="Q95" s="112"/>
      <c r="R95" s="20">
        <f t="shared" si="21"/>
        <v>0</v>
      </c>
      <c r="S95" s="20">
        <f t="shared" si="22"/>
        <v>0</v>
      </c>
      <c r="T95" s="20">
        <f t="shared" si="23"/>
        <v>0</v>
      </c>
      <c r="U95" s="303"/>
      <c r="V95" s="304"/>
      <c r="W95" s="304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113"/>
      <c r="AI95" s="113"/>
      <c r="AJ95" s="304"/>
      <c r="AK95" s="304"/>
      <c r="AL95" s="304"/>
      <c r="AM95" s="304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4"/>
      <c r="BV95" s="14"/>
      <c r="BW95" s="14"/>
      <c r="BX95" s="477"/>
      <c r="BY95" s="477"/>
      <c r="BZ95" s="477"/>
      <c r="CA95" s="477"/>
      <c r="CB95" s="14"/>
      <c r="CC95" t="str">
        <f t="shared" si="24"/>
        <v>&gt;s09/2026</v>
      </c>
      <c r="CD95">
        <f t="shared" si="25"/>
        <v>9</v>
      </c>
      <c r="CE95">
        <v>25148</v>
      </c>
      <c r="CF95">
        <v>5</v>
      </c>
      <c r="CH95">
        <v>6</v>
      </c>
    </row>
    <row r="96" spans="1:86" ht="20.100000000000001" customHeight="1" x14ac:dyDescent="0.25">
      <c r="A96" s="114">
        <v>15696</v>
      </c>
      <c r="B96" s="115" t="s">
        <v>281</v>
      </c>
      <c r="C96" s="115" t="s">
        <v>284</v>
      </c>
      <c r="D96" s="115" t="s">
        <v>1634</v>
      </c>
      <c r="E96" s="116" t="s">
        <v>120</v>
      </c>
      <c r="F96" s="116" t="s">
        <v>160</v>
      </c>
      <c r="G96" s="117">
        <v>40</v>
      </c>
      <c r="H96" s="117">
        <v>12</v>
      </c>
      <c r="I96" s="116" t="s">
        <v>176</v>
      </c>
      <c r="J96" s="118">
        <v>0.05</v>
      </c>
      <c r="K96" s="115" t="s">
        <v>257</v>
      </c>
      <c r="L96" s="115" t="s">
        <v>2158</v>
      </c>
      <c r="M96" s="115"/>
      <c r="N96" s="115" t="s">
        <v>162</v>
      </c>
      <c r="O96" s="115" t="str">
        <f t="shared" si="20"/>
        <v xml:space="preserve">ANGELONIA ALONIA Indigo </v>
      </c>
      <c r="P96" s="119">
        <v>96</v>
      </c>
      <c r="Q96" s="119"/>
      <c r="R96" s="20">
        <f t="shared" si="21"/>
        <v>0</v>
      </c>
      <c r="S96" s="20">
        <f t="shared" si="22"/>
        <v>0</v>
      </c>
      <c r="T96" s="20">
        <f t="shared" si="23"/>
        <v>0</v>
      </c>
      <c r="U96" s="303"/>
      <c r="V96" s="304"/>
      <c r="W96" s="304"/>
      <c r="X96" s="304"/>
      <c r="Y96" s="304"/>
      <c r="Z96" s="304"/>
      <c r="AA96" s="304"/>
      <c r="AB96" s="304"/>
      <c r="AC96" s="304"/>
      <c r="AD96" s="304"/>
      <c r="AE96" s="304"/>
      <c r="AF96" s="304"/>
      <c r="AG96" s="304"/>
      <c r="AH96" s="120"/>
      <c r="AI96" s="120"/>
      <c r="AJ96" s="304"/>
      <c r="AK96" s="304"/>
      <c r="AL96" s="304"/>
      <c r="AM96" s="304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4"/>
      <c r="BV96" s="14"/>
      <c r="BW96" s="14"/>
      <c r="BX96" s="477"/>
      <c r="BY96" s="477"/>
      <c r="BZ96" s="477"/>
      <c r="CA96" s="477"/>
      <c r="CB96" s="14"/>
      <c r="CC96" t="str">
        <f t="shared" si="24"/>
        <v>&gt;s09/2026</v>
      </c>
      <c r="CD96">
        <f t="shared" si="25"/>
        <v>9</v>
      </c>
      <c r="CE96">
        <v>14376</v>
      </c>
      <c r="CF96">
        <v>5</v>
      </c>
      <c r="CH96">
        <v>6</v>
      </c>
    </row>
    <row r="97" spans="1:86" ht="20.100000000000001" customHeight="1" x14ac:dyDescent="0.25">
      <c r="A97" s="108">
        <v>20052</v>
      </c>
      <c r="B97" s="109" t="s">
        <v>281</v>
      </c>
      <c r="C97" s="109" t="s">
        <v>285</v>
      </c>
      <c r="D97" s="109" t="s">
        <v>1634</v>
      </c>
      <c r="E97" s="110" t="s">
        <v>120</v>
      </c>
      <c r="F97" s="110" t="s">
        <v>160</v>
      </c>
      <c r="G97" s="111">
        <v>40</v>
      </c>
      <c r="H97" s="111">
        <v>12</v>
      </c>
      <c r="I97" s="110" t="s">
        <v>176</v>
      </c>
      <c r="J97" s="121">
        <v>0.05</v>
      </c>
      <c r="K97" s="109" t="s">
        <v>257</v>
      </c>
      <c r="L97" s="109" t="s">
        <v>2158</v>
      </c>
      <c r="M97" s="109"/>
      <c r="N97" s="109" t="s">
        <v>162</v>
      </c>
      <c r="O97" s="109" t="str">
        <f t="shared" si="20"/>
        <v xml:space="preserve">ANGELONIA ALONIA Snow </v>
      </c>
      <c r="P97" s="112">
        <v>97</v>
      </c>
      <c r="Q97" s="112"/>
      <c r="R97" s="20">
        <f t="shared" si="21"/>
        <v>0</v>
      </c>
      <c r="S97" s="20">
        <f t="shared" si="22"/>
        <v>0</v>
      </c>
      <c r="T97" s="20">
        <f t="shared" si="23"/>
        <v>0</v>
      </c>
      <c r="U97" s="303"/>
      <c r="V97" s="304"/>
      <c r="W97" s="304"/>
      <c r="X97" s="304"/>
      <c r="Y97" s="304"/>
      <c r="Z97" s="304"/>
      <c r="AA97" s="304"/>
      <c r="AB97" s="304"/>
      <c r="AC97" s="304"/>
      <c r="AD97" s="304"/>
      <c r="AE97" s="304"/>
      <c r="AF97" s="304"/>
      <c r="AG97" s="304"/>
      <c r="AH97" s="113"/>
      <c r="AI97" s="113"/>
      <c r="AJ97" s="304"/>
      <c r="AK97" s="304"/>
      <c r="AL97" s="304"/>
      <c r="AM97" s="304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4"/>
      <c r="BV97" s="14"/>
      <c r="BW97" s="14"/>
      <c r="BX97" s="477"/>
      <c r="BY97" s="477"/>
      <c r="BZ97" s="477"/>
      <c r="CA97" s="477"/>
      <c r="CB97" s="14"/>
      <c r="CC97" t="str">
        <f t="shared" si="24"/>
        <v>&gt;s09/2026</v>
      </c>
      <c r="CD97">
        <f t="shared" si="25"/>
        <v>9</v>
      </c>
      <c r="CE97">
        <v>14379</v>
      </c>
      <c r="CF97">
        <v>5</v>
      </c>
      <c r="CH97">
        <v>6</v>
      </c>
    </row>
    <row r="98" spans="1:86" ht="20.100000000000001" customHeight="1" x14ac:dyDescent="0.25">
      <c r="A98" s="114">
        <v>20054</v>
      </c>
      <c r="B98" s="115" t="s">
        <v>281</v>
      </c>
      <c r="C98" s="115" t="s">
        <v>233</v>
      </c>
      <c r="D98" s="115" t="s">
        <v>2154</v>
      </c>
      <c r="E98" s="116" t="s">
        <v>120</v>
      </c>
      <c r="F98" s="116" t="s">
        <v>160</v>
      </c>
      <c r="G98" s="117">
        <v>40</v>
      </c>
      <c r="H98" s="117">
        <v>12</v>
      </c>
      <c r="I98" s="116" t="s">
        <v>176</v>
      </c>
      <c r="J98" s="118">
        <v>0.05</v>
      </c>
      <c r="K98" s="115" t="s">
        <v>257</v>
      </c>
      <c r="L98" s="115" t="s">
        <v>2158</v>
      </c>
      <c r="M98" s="115"/>
      <c r="N98" s="115" t="s">
        <v>162</v>
      </c>
      <c r="O98" s="115" t="str">
        <f t="shared" si="20"/>
        <v>ANGELONIA ALONIA Variés</v>
      </c>
      <c r="P98" s="119">
        <v>98</v>
      </c>
      <c r="Q98" s="119"/>
      <c r="R98" s="20">
        <f t="shared" si="21"/>
        <v>0</v>
      </c>
      <c r="S98" s="20">
        <f t="shared" si="22"/>
        <v>0</v>
      </c>
      <c r="T98" s="20">
        <f t="shared" si="23"/>
        <v>0</v>
      </c>
      <c r="U98" s="303"/>
      <c r="V98" s="304"/>
      <c r="W98" s="304"/>
      <c r="X98" s="304"/>
      <c r="Y98" s="304"/>
      <c r="Z98" s="304"/>
      <c r="AA98" s="304"/>
      <c r="AB98" s="304"/>
      <c r="AC98" s="304"/>
      <c r="AD98" s="304"/>
      <c r="AE98" s="304"/>
      <c r="AF98" s="304"/>
      <c r="AG98" s="304"/>
      <c r="AH98" s="120"/>
      <c r="AI98" s="120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04"/>
      <c r="AU98" s="304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4"/>
      <c r="BV98" s="14"/>
      <c r="BW98" s="14"/>
      <c r="BX98" s="477"/>
      <c r="BY98" s="477"/>
      <c r="BZ98" s="477"/>
      <c r="CA98" s="477"/>
      <c r="CB98" s="14"/>
      <c r="CC98" t="str">
        <f>IF(AND(E98="B",D98&lt;&gt;""),IF(CD98&gt;52,"&gt;s0" &amp; CD98-52 &amp; "/2026",IF(CD98&lt;30,IF(CD98&lt;10,"&gt;s0"&amp;CD98&amp;"/2026","&gt;s"&amp;CD98&amp;"/2026"),"&gt;s"&amp;CD98&amp;"/2025")),IF(D98&lt;&gt;"",D98,""))</f>
        <v>&gt;s17/2026</v>
      </c>
      <c r="CD98">
        <f t="shared" si="25"/>
        <v>17</v>
      </c>
      <c r="CE98">
        <v>14382</v>
      </c>
      <c r="CF98">
        <v>5</v>
      </c>
      <c r="CH98">
        <v>6</v>
      </c>
    </row>
    <row r="99" spans="1:86" ht="20.100000000000001" customHeight="1" x14ac:dyDescent="0.25">
      <c r="A99" s="108">
        <v>24106</v>
      </c>
      <c r="B99" s="109" t="s">
        <v>286</v>
      </c>
      <c r="C99" s="109" t="s">
        <v>1143</v>
      </c>
      <c r="D99" s="109" t="s">
        <v>128</v>
      </c>
      <c r="E99" s="110" t="s">
        <v>120</v>
      </c>
      <c r="F99" s="110" t="s">
        <v>160</v>
      </c>
      <c r="G99" s="111">
        <v>40</v>
      </c>
      <c r="H99" s="111">
        <v>11</v>
      </c>
      <c r="I99" s="110" t="s">
        <v>120</v>
      </c>
      <c r="J99" s="121">
        <v>4.2000000000000003E-2</v>
      </c>
      <c r="K99" s="109" t="s">
        <v>257</v>
      </c>
      <c r="L99" s="109" t="s">
        <v>2158</v>
      </c>
      <c r="M99" s="109"/>
      <c r="N99" s="109" t="s">
        <v>162</v>
      </c>
      <c r="O99" s="109" t="str">
        <f t="shared" si="20"/>
        <v>ANTHEMIS LOLLIES Berry Gummy</v>
      </c>
      <c r="P99" s="112">
        <v>99</v>
      </c>
      <c r="Q99" s="112"/>
      <c r="R99" s="20">
        <f t="shared" si="21"/>
        <v>0</v>
      </c>
      <c r="S99" s="20">
        <f t="shared" si="22"/>
        <v>0</v>
      </c>
      <c r="T99" s="20">
        <f t="shared" si="23"/>
        <v>0</v>
      </c>
      <c r="U99" s="378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304"/>
      <c r="AG99" s="304"/>
      <c r="AH99" s="113"/>
      <c r="AI99" s="113"/>
      <c r="AJ99" s="304"/>
      <c r="AK99" s="304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4"/>
      <c r="BV99" s="14"/>
      <c r="BW99" s="14"/>
      <c r="BX99" s="477"/>
      <c r="BY99" s="477"/>
      <c r="BZ99" s="477"/>
      <c r="CA99" s="477"/>
      <c r="CB99" s="14"/>
      <c r="CC99" t="str">
        <f t="shared" ref="CC99:CC162" si="26">IF(AND(E99="B",D99&lt;&gt;""),IF(CD99&gt;52,"&gt;s0" &amp; CD99-52 &amp; "/2026",IF(CD99&lt;30,IF(CD99&lt;10,"&gt;s0"&amp;CD99&amp;"/2026","&gt;s"&amp;CD99&amp;"/2026"),"&gt;s"&amp;CD99&amp;"/2025")),IF(D99&lt;&gt;"",D99,""))</f>
        <v/>
      </c>
      <c r="CE99">
        <v>22871</v>
      </c>
      <c r="CF99">
        <v>4</v>
      </c>
      <c r="CH99">
        <v>6</v>
      </c>
    </row>
    <row r="100" spans="1:86" ht="20.100000000000001" customHeight="1" x14ac:dyDescent="0.25">
      <c r="A100" s="114">
        <v>24107</v>
      </c>
      <c r="B100" s="115" t="s">
        <v>286</v>
      </c>
      <c r="C100" s="115" t="s">
        <v>287</v>
      </c>
      <c r="D100" s="115" t="s">
        <v>128</v>
      </c>
      <c r="E100" s="116" t="s">
        <v>120</v>
      </c>
      <c r="F100" s="116" t="s">
        <v>160</v>
      </c>
      <c r="G100" s="117">
        <v>40</v>
      </c>
      <c r="H100" s="117">
        <v>11</v>
      </c>
      <c r="I100" s="116" t="s">
        <v>120</v>
      </c>
      <c r="J100" s="118">
        <v>4.2000000000000003E-2</v>
      </c>
      <c r="K100" s="115" t="s">
        <v>257</v>
      </c>
      <c r="L100" s="115" t="s">
        <v>2158</v>
      </c>
      <c r="M100" s="115"/>
      <c r="N100" s="115" t="s">
        <v>162</v>
      </c>
      <c r="O100" s="115" t="str">
        <f t="shared" si="20"/>
        <v>ANTHEMIS LOLLIES Buttermint</v>
      </c>
      <c r="P100" s="119">
        <v>100</v>
      </c>
      <c r="Q100" s="119"/>
      <c r="R100" s="20">
        <f t="shared" si="21"/>
        <v>0</v>
      </c>
      <c r="S100" s="20">
        <f t="shared" si="22"/>
        <v>0</v>
      </c>
      <c r="T100" s="20">
        <f t="shared" si="23"/>
        <v>0</v>
      </c>
      <c r="U100" s="301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304"/>
      <c r="AG100" s="304"/>
      <c r="AH100" s="120"/>
      <c r="AI100" s="120"/>
      <c r="AJ100" s="304"/>
      <c r="AK100" s="304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4"/>
      <c r="BV100" s="14"/>
      <c r="BW100" s="14"/>
      <c r="BX100" s="477"/>
      <c r="BY100" s="477"/>
      <c r="BZ100" s="477"/>
      <c r="CA100" s="477"/>
      <c r="CB100" s="14"/>
      <c r="CC100" t="str">
        <f t="shared" si="26"/>
        <v/>
      </c>
      <c r="CE100">
        <v>22872</v>
      </c>
      <c r="CF100">
        <v>4</v>
      </c>
      <c r="CH100">
        <v>6</v>
      </c>
    </row>
    <row r="101" spans="1:86" ht="20.100000000000001" customHeight="1" x14ac:dyDescent="0.25">
      <c r="A101" s="108">
        <v>24108</v>
      </c>
      <c r="B101" s="109" t="s">
        <v>286</v>
      </c>
      <c r="C101" s="109" t="s">
        <v>144</v>
      </c>
      <c r="D101" s="109" t="s">
        <v>128</v>
      </c>
      <c r="E101" s="110" t="s">
        <v>120</v>
      </c>
      <c r="F101" s="110" t="s">
        <v>160</v>
      </c>
      <c r="G101" s="111">
        <v>40</v>
      </c>
      <c r="H101" s="111">
        <v>11</v>
      </c>
      <c r="I101" s="110" t="s">
        <v>120</v>
      </c>
      <c r="J101" s="121">
        <v>4.2000000000000003E-2</v>
      </c>
      <c r="K101" s="109" t="s">
        <v>257</v>
      </c>
      <c r="L101" s="109" t="s">
        <v>2158</v>
      </c>
      <c r="M101" s="109"/>
      <c r="N101" s="109" t="s">
        <v>162</v>
      </c>
      <c r="O101" s="109" t="str">
        <f t="shared" si="20"/>
        <v>ANTHEMIS LOLLIES Marshmallow</v>
      </c>
      <c r="P101" s="112">
        <v>101</v>
      </c>
      <c r="Q101" s="112"/>
      <c r="R101" s="20">
        <f t="shared" si="21"/>
        <v>0</v>
      </c>
      <c r="S101" s="20">
        <f t="shared" si="22"/>
        <v>0</v>
      </c>
      <c r="T101" s="20">
        <f t="shared" si="23"/>
        <v>0</v>
      </c>
      <c r="U101" s="378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304"/>
      <c r="AG101" s="304"/>
      <c r="AH101" s="113"/>
      <c r="AI101" s="113"/>
      <c r="AJ101" s="304"/>
      <c r="AK101" s="304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4"/>
      <c r="BV101" s="14"/>
      <c r="BW101" s="14"/>
      <c r="BX101" s="477"/>
      <c r="BY101" s="477"/>
      <c r="BZ101" s="477"/>
      <c r="CA101" s="477"/>
      <c r="CB101" s="14"/>
      <c r="CC101" t="str">
        <f t="shared" si="26"/>
        <v/>
      </c>
      <c r="CE101">
        <v>23756</v>
      </c>
      <c r="CF101">
        <v>4</v>
      </c>
      <c r="CH101">
        <v>6</v>
      </c>
    </row>
    <row r="102" spans="1:86" ht="20.100000000000001" customHeight="1" x14ac:dyDescent="0.25">
      <c r="A102" s="114">
        <v>24109</v>
      </c>
      <c r="B102" s="115" t="s">
        <v>286</v>
      </c>
      <c r="C102" s="115" t="s">
        <v>1144</v>
      </c>
      <c r="D102" s="115" t="s">
        <v>128</v>
      </c>
      <c r="E102" s="116" t="s">
        <v>120</v>
      </c>
      <c r="F102" s="116" t="s">
        <v>160</v>
      </c>
      <c r="G102" s="117">
        <v>40</v>
      </c>
      <c r="H102" s="117">
        <v>11</v>
      </c>
      <c r="I102" s="116" t="s">
        <v>120</v>
      </c>
      <c r="J102" s="118">
        <v>4.2000000000000003E-2</v>
      </c>
      <c r="K102" s="115" t="s">
        <v>257</v>
      </c>
      <c r="L102" s="115" t="s">
        <v>2158</v>
      </c>
      <c r="M102" s="115"/>
      <c r="N102" s="115" t="s">
        <v>162</v>
      </c>
      <c r="O102" s="115" t="str">
        <f t="shared" si="20"/>
        <v>ANTHEMIS LOLLIES Pink Pez</v>
      </c>
      <c r="P102" s="119">
        <v>102</v>
      </c>
      <c r="Q102" s="119"/>
      <c r="R102" s="20">
        <f t="shared" si="21"/>
        <v>0</v>
      </c>
      <c r="S102" s="20">
        <f t="shared" si="22"/>
        <v>0</v>
      </c>
      <c r="T102" s="20">
        <f t="shared" si="23"/>
        <v>0</v>
      </c>
      <c r="U102" s="301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304"/>
      <c r="AG102" s="304"/>
      <c r="AH102" s="120"/>
      <c r="AI102" s="120"/>
      <c r="AJ102" s="304"/>
      <c r="AK102" s="304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4"/>
      <c r="BV102" s="14"/>
      <c r="BW102" s="14"/>
      <c r="BX102" s="477"/>
      <c r="BY102" s="477"/>
      <c r="BZ102" s="477"/>
      <c r="CA102" s="477"/>
      <c r="CB102" s="14"/>
      <c r="CC102" t="str">
        <f t="shared" si="26"/>
        <v/>
      </c>
      <c r="CE102">
        <v>22873</v>
      </c>
      <c r="CF102">
        <v>4</v>
      </c>
      <c r="CH102">
        <v>6</v>
      </c>
    </row>
    <row r="103" spans="1:86" ht="20.100000000000001" customHeight="1" x14ac:dyDescent="0.25">
      <c r="A103" s="108">
        <v>24110</v>
      </c>
      <c r="B103" s="109" t="s">
        <v>286</v>
      </c>
      <c r="C103" s="109" t="s">
        <v>1145</v>
      </c>
      <c r="D103" s="109" t="s">
        <v>128</v>
      </c>
      <c r="E103" s="110" t="s">
        <v>120</v>
      </c>
      <c r="F103" s="110" t="s">
        <v>160</v>
      </c>
      <c r="G103" s="111">
        <v>40</v>
      </c>
      <c r="H103" s="111">
        <v>11</v>
      </c>
      <c r="I103" s="110" t="s">
        <v>120</v>
      </c>
      <c r="J103" s="121">
        <v>4.2000000000000003E-2</v>
      </c>
      <c r="K103" s="109" t="s">
        <v>257</v>
      </c>
      <c r="L103" s="109" t="s">
        <v>2158</v>
      </c>
      <c r="M103" s="109"/>
      <c r="N103" s="109" t="s">
        <v>162</v>
      </c>
      <c r="O103" s="109" t="str">
        <f t="shared" si="20"/>
        <v>ANTHEMIS LOLLIES White Chocolate</v>
      </c>
      <c r="P103" s="112">
        <v>103</v>
      </c>
      <c r="Q103" s="112"/>
      <c r="R103" s="20">
        <f t="shared" si="21"/>
        <v>0</v>
      </c>
      <c r="S103" s="20">
        <f t="shared" si="22"/>
        <v>0</v>
      </c>
      <c r="T103" s="20">
        <f t="shared" si="23"/>
        <v>0</v>
      </c>
      <c r="U103" s="378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304"/>
      <c r="AG103" s="304"/>
      <c r="AH103" s="113"/>
      <c r="AI103" s="113"/>
      <c r="AJ103" s="304"/>
      <c r="AK103" s="304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4"/>
      <c r="BV103" s="14"/>
      <c r="BW103" s="14"/>
      <c r="BX103" s="477"/>
      <c r="BY103" s="477"/>
      <c r="BZ103" s="477"/>
      <c r="CA103" s="477"/>
      <c r="CB103" s="14"/>
      <c r="CC103" t="str">
        <f t="shared" si="26"/>
        <v/>
      </c>
      <c r="CE103">
        <v>22874</v>
      </c>
      <c r="CF103">
        <v>4</v>
      </c>
      <c r="CH103">
        <v>6</v>
      </c>
    </row>
    <row r="104" spans="1:86" ht="20.100000000000001" customHeight="1" x14ac:dyDescent="0.25">
      <c r="A104" s="114">
        <v>20062</v>
      </c>
      <c r="B104" s="115" t="s">
        <v>288</v>
      </c>
      <c r="C104" s="115" t="s">
        <v>1146</v>
      </c>
      <c r="D104" s="115" t="s">
        <v>128</v>
      </c>
      <c r="E104" s="116" t="s">
        <v>120</v>
      </c>
      <c r="F104" s="116" t="s">
        <v>160</v>
      </c>
      <c r="G104" s="117">
        <v>40</v>
      </c>
      <c r="H104" s="117">
        <v>11</v>
      </c>
      <c r="I104" s="116" t="s">
        <v>120</v>
      </c>
      <c r="J104" s="118">
        <v>4.2000000000000003E-2</v>
      </c>
      <c r="K104" s="115" t="s">
        <v>257</v>
      </c>
      <c r="L104" s="115" t="s">
        <v>2158</v>
      </c>
      <c r="M104" s="115"/>
      <c r="N104" s="115" t="s">
        <v>162</v>
      </c>
      <c r="O104" s="115" t="str">
        <f t="shared" si="20"/>
        <v>ANTHEMIS HONEYBEES Double White</v>
      </c>
      <c r="P104" s="119">
        <v>104</v>
      </c>
      <c r="Q104" s="119"/>
      <c r="R104" s="20">
        <f t="shared" si="21"/>
        <v>0</v>
      </c>
      <c r="S104" s="20">
        <f t="shared" si="22"/>
        <v>0</v>
      </c>
      <c r="T104" s="20">
        <f t="shared" si="23"/>
        <v>0</v>
      </c>
      <c r="U104" s="301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304"/>
      <c r="AG104" s="304"/>
      <c r="AH104" s="120"/>
      <c r="AI104" s="120"/>
      <c r="AJ104" s="304"/>
      <c r="AK104" s="304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4"/>
      <c r="BV104" s="14"/>
      <c r="BW104" s="14"/>
      <c r="BX104" s="477"/>
      <c r="BY104" s="477"/>
      <c r="BZ104" s="477"/>
      <c r="CA104" s="477"/>
      <c r="CB104" s="14"/>
      <c r="CC104" t="str">
        <f t="shared" si="26"/>
        <v/>
      </c>
      <c r="CE104">
        <v>11953</v>
      </c>
      <c r="CF104">
        <v>4</v>
      </c>
      <c r="CH104">
        <v>6</v>
      </c>
    </row>
    <row r="105" spans="1:86" ht="20.100000000000001" customHeight="1" x14ac:dyDescent="0.25">
      <c r="A105" s="108">
        <v>23161</v>
      </c>
      <c r="B105" s="109" t="s">
        <v>289</v>
      </c>
      <c r="C105" s="109" t="s">
        <v>233</v>
      </c>
      <c r="D105" s="109" t="s">
        <v>128</v>
      </c>
      <c r="E105" s="110" t="s">
        <v>120</v>
      </c>
      <c r="F105" s="110" t="s">
        <v>160</v>
      </c>
      <c r="G105" s="111">
        <v>40</v>
      </c>
      <c r="H105" s="111">
        <v>11</v>
      </c>
      <c r="I105" s="110" t="s">
        <v>120</v>
      </c>
      <c r="J105" s="121">
        <v>4.2000000000000003E-2</v>
      </c>
      <c r="K105" s="109" t="s">
        <v>257</v>
      </c>
      <c r="L105" s="109" t="s">
        <v>2158</v>
      </c>
      <c r="M105" s="109"/>
      <c r="N105" s="109" t="s">
        <v>162</v>
      </c>
      <c r="O105" s="109" t="str">
        <f t="shared" si="20"/>
        <v>ANTHEMIS Variés</v>
      </c>
      <c r="P105" s="112">
        <v>105</v>
      </c>
      <c r="Q105" s="112"/>
      <c r="R105" s="20">
        <f t="shared" si="21"/>
        <v>0</v>
      </c>
      <c r="S105" s="20">
        <f t="shared" si="22"/>
        <v>0</v>
      </c>
      <c r="T105" s="20">
        <f t="shared" si="23"/>
        <v>0</v>
      </c>
      <c r="U105" s="378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304"/>
      <c r="AG105" s="304"/>
      <c r="AH105" s="113"/>
      <c r="AI105" s="113"/>
      <c r="AJ105" s="304"/>
      <c r="AK105" s="304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4"/>
      <c r="BV105" s="14"/>
      <c r="BW105" s="14"/>
      <c r="BX105" s="477"/>
      <c r="BY105" s="477"/>
      <c r="BZ105" s="477"/>
      <c r="CA105" s="477"/>
      <c r="CB105" s="14"/>
      <c r="CC105" t="str">
        <f t="shared" si="26"/>
        <v/>
      </c>
      <c r="CE105">
        <v>23031</v>
      </c>
      <c r="CF105">
        <v>4</v>
      </c>
      <c r="CH105">
        <v>6</v>
      </c>
    </row>
    <row r="106" spans="1:86" ht="20.100000000000001" customHeight="1" x14ac:dyDescent="0.25">
      <c r="A106" s="114">
        <v>23087</v>
      </c>
      <c r="B106" s="115" t="s">
        <v>290</v>
      </c>
      <c r="C106" s="115" t="s">
        <v>291</v>
      </c>
      <c r="D106" s="115" t="s">
        <v>128</v>
      </c>
      <c r="E106" s="116" t="s">
        <v>120</v>
      </c>
      <c r="F106" s="116" t="s">
        <v>160</v>
      </c>
      <c r="G106" s="117">
        <v>40</v>
      </c>
      <c r="H106" s="117">
        <v>13</v>
      </c>
      <c r="I106" s="116" t="s">
        <v>176</v>
      </c>
      <c r="J106" s="118"/>
      <c r="K106" s="115" t="s">
        <v>257</v>
      </c>
      <c r="L106" s="115" t="s">
        <v>2158</v>
      </c>
      <c r="M106" s="115"/>
      <c r="N106" s="115" t="s">
        <v>162</v>
      </c>
      <c r="O106" s="115" t="str">
        <f t="shared" si="20"/>
        <v>ANISODONTHEA Pink</v>
      </c>
      <c r="P106" s="119">
        <v>106</v>
      </c>
      <c r="Q106" s="119"/>
      <c r="R106" s="20">
        <f t="shared" si="21"/>
        <v>0</v>
      </c>
      <c r="S106" s="20">
        <f t="shared" si="22"/>
        <v>0</v>
      </c>
      <c r="T106" s="20">
        <f t="shared" si="23"/>
        <v>0</v>
      </c>
      <c r="U106" s="301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304"/>
      <c r="AG106" s="304"/>
      <c r="AH106" s="120"/>
      <c r="AI106" s="120"/>
      <c r="AJ106" s="304"/>
      <c r="AK106" s="304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4"/>
      <c r="BV106" s="14"/>
      <c r="BW106" s="14"/>
      <c r="BX106" s="477"/>
      <c r="BY106" s="477"/>
      <c r="BZ106" s="477"/>
      <c r="CA106" s="477"/>
      <c r="CB106" s="14"/>
      <c r="CC106" t="str">
        <f t="shared" si="26"/>
        <v/>
      </c>
      <c r="CE106">
        <v>15764</v>
      </c>
      <c r="CF106">
        <v>7</v>
      </c>
      <c r="CH106">
        <v>5</v>
      </c>
    </row>
    <row r="107" spans="1:86" ht="20.100000000000001" customHeight="1" x14ac:dyDescent="0.25">
      <c r="A107" s="108">
        <v>25255</v>
      </c>
      <c r="B107" s="109" t="s">
        <v>292</v>
      </c>
      <c r="C107" s="109" t="s">
        <v>293</v>
      </c>
      <c r="D107" s="109" t="s">
        <v>128</v>
      </c>
      <c r="E107" s="110" t="s">
        <v>120</v>
      </c>
      <c r="F107" s="110" t="s">
        <v>160</v>
      </c>
      <c r="G107" s="111">
        <v>40</v>
      </c>
      <c r="H107" s="111">
        <v>13</v>
      </c>
      <c r="I107" s="110" t="s">
        <v>120</v>
      </c>
      <c r="J107" s="121"/>
      <c r="K107" s="109" t="s">
        <v>257</v>
      </c>
      <c r="L107" s="109" t="s">
        <v>2158</v>
      </c>
      <c r="M107" s="109"/>
      <c r="N107" s="109" t="s">
        <v>162</v>
      </c>
      <c r="O107" s="109" t="str">
        <f t="shared" si="20"/>
        <v>APTENIA Variegata</v>
      </c>
      <c r="P107" s="112">
        <v>107</v>
      </c>
      <c r="Q107" s="112"/>
      <c r="R107" s="20">
        <f t="shared" si="21"/>
        <v>0</v>
      </c>
      <c r="S107" s="20">
        <f t="shared" si="22"/>
        <v>0</v>
      </c>
      <c r="T107" s="20">
        <f t="shared" si="23"/>
        <v>0</v>
      </c>
      <c r="U107" s="378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304"/>
      <c r="AG107" s="304"/>
      <c r="AH107" s="113"/>
      <c r="AI107" s="113"/>
      <c r="AJ107" s="304"/>
      <c r="AK107" s="304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4"/>
      <c r="BV107" s="14"/>
      <c r="BW107" s="14"/>
      <c r="BX107" s="477"/>
      <c r="BY107" s="477"/>
      <c r="BZ107" s="477"/>
      <c r="CA107" s="477"/>
      <c r="CB107" s="14"/>
      <c r="CC107" t="str">
        <f t="shared" si="26"/>
        <v/>
      </c>
      <c r="CE107">
        <v>25149</v>
      </c>
      <c r="CF107">
        <v>6</v>
      </c>
      <c r="CH107">
        <v>6</v>
      </c>
    </row>
    <row r="108" spans="1:86" ht="20.100000000000001" customHeight="1" x14ac:dyDescent="0.25">
      <c r="A108" s="114">
        <v>20083</v>
      </c>
      <c r="B108" s="115" t="s">
        <v>294</v>
      </c>
      <c r="C108" s="115" t="s">
        <v>1147</v>
      </c>
      <c r="D108" s="115" t="s">
        <v>128</v>
      </c>
      <c r="E108" s="116" t="s">
        <v>208</v>
      </c>
      <c r="F108" s="116" t="s">
        <v>160</v>
      </c>
      <c r="G108" s="117">
        <v>40</v>
      </c>
      <c r="H108" s="117">
        <v>12</v>
      </c>
      <c r="I108" s="116" t="s">
        <v>131</v>
      </c>
      <c r="J108" s="118"/>
      <c r="K108" s="115" t="s">
        <v>257</v>
      </c>
      <c r="L108" s="115" t="s">
        <v>2158</v>
      </c>
      <c r="M108" s="115"/>
      <c r="N108" s="115" t="s">
        <v>162</v>
      </c>
      <c r="O108" s="115" t="str">
        <f t="shared" si="20"/>
        <v>ASPARAGUS sprengerii</v>
      </c>
      <c r="P108" s="119">
        <v>108</v>
      </c>
      <c r="Q108" s="119"/>
      <c r="R108" s="20">
        <f t="shared" si="21"/>
        <v>0</v>
      </c>
      <c r="S108" s="20">
        <f t="shared" si="22"/>
        <v>0</v>
      </c>
      <c r="T108" s="20">
        <f t="shared" si="23"/>
        <v>0</v>
      </c>
      <c r="U108" s="301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304"/>
      <c r="AG108" s="304"/>
      <c r="AH108" s="120"/>
      <c r="AI108" s="120"/>
      <c r="AJ108" s="304"/>
      <c r="AK108" s="304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4"/>
      <c r="BV108" s="14"/>
      <c r="BW108" s="14"/>
      <c r="BX108" s="477"/>
      <c r="BY108" s="477"/>
      <c r="BZ108" s="477"/>
      <c r="CA108" s="477"/>
      <c r="CB108" s="14"/>
      <c r="CC108" t="str">
        <f t="shared" si="26"/>
        <v/>
      </c>
      <c r="CE108">
        <v>3661</v>
      </c>
      <c r="CF108">
        <v>6</v>
      </c>
      <c r="CH108">
        <v>5</v>
      </c>
    </row>
    <row r="109" spans="1:86" ht="20.100000000000001" customHeight="1" x14ac:dyDescent="0.25">
      <c r="A109" s="108">
        <v>20085</v>
      </c>
      <c r="B109" s="109" t="s">
        <v>295</v>
      </c>
      <c r="C109" s="109" t="s">
        <v>1148</v>
      </c>
      <c r="D109" s="109" t="s">
        <v>128</v>
      </c>
      <c r="E109" s="110" t="s">
        <v>120</v>
      </c>
      <c r="F109" s="110" t="s">
        <v>160</v>
      </c>
      <c r="G109" s="111">
        <v>40</v>
      </c>
      <c r="H109" s="111">
        <v>12</v>
      </c>
      <c r="I109" s="110" t="s">
        <v>176</v>
      </c>
      <c r="J109" s="121"/>
      <c r="K109" s="109" t="s">
        <v>257</v>
      </c>
      <c r="L109" s="109" t="s">
        <v>2158</v>
      </c>
      <c r="M109" s="109"/>
      <c r="N109" s="109" t="s">
        <v>162</v>
      </c>
      <c r="O109" s="109" t="str">
        <f t="shared" si="20"/>
        <v>ASTERICUS Gold Dollar</v>
      </c>
      <c r="P109" s="112">
        <v>109</v>
      </c>
      <c r="Q109" s="112"/>
      <c r="R109" s="20">
        <f t="shared" si="21"/>
        <v>0</v>
      </c>
      <c r="S109" s="20">
        <f t="shared" si="22"/>
        <v>0</v>
      </c>
      <c r="T109" s="20">
        <f t="shared" si="23"/>
        <v>0</v>
      </c>
      <c r="U109" s="378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304"/>
      <c r="AG109" s="304"/>
      <c r="AH109" s="113"/>
      <c r="AI109" s="113"/>
      <c r="AJ109" s="304"/>
      <c r="AK109" s="304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4"/>
      <c r="BV109" s="14"/>
      <c r="BW109" s="14"/>
      <c r="BX109" s="477"/>
      <c r="BY109" s="477"/>
      <c r="BZ109" s="477"/>
      <c r="CA109" s="477"/>
      <c r="CB109" s="14"/>
      <c r="CC109" t="str">
        <f t="shared" si="26"/>
        <v/>
      </c>
      <c r="CE109">
        <v>1027</v>
      </c>
      <c r="CF109">
        <v>6</v>
      </c>
      <c r="CH109">
        <v>5</v>
      </c>
    </row>
    <row r="110" spans="1:86" ht="20.100000000000001" customHeight="1" x14ac:dyDescent="0.25">
      <c r="A110" s="381"/>
      <c r="B110" s="382" t="s">
        <v>120</v>
      </c>
      <c r="C110" s="383"/>
      <c r="D110" s="383" t="s">
        <v>128</v>
      </c>
      <c r="E110" s="384"/>
      <c r="F110" s="384"/>
      <c r="G110" s="384"/>
      <c r="H110" s="385"/>
      <c r="I110" s="384"/>
      <c r="J110" s="386"/>
      <c r="K110" s="383"/>
      <c r="L110" s="383" t="s">
        <v>593</v>
      </c>
      <c r="M110" s="383"/>
      <c r="N110" s="383"/>
      <c r="O110" s="383" t="str">
        <f t="shared" si="20"/>
        <v xml:space="preserve">B </v>
      </c>
      <c r="P110" s="387">
        <v>110</v>
      </c>
      <c r="Q110" s="387"/>
      <c r="R110" s="20"/>
      <c r="S110" s="20"/>
      <c r="T110" s="20"/>
      <c r="U110" s="512"/>
      <c r="V110" s="513"/>
      <c r="W110" s="513"/>
      <c r="X110" s="513"/>
      <c r="Y110" s="513"/>
      <c r="Z110" s="513"/>
      <c r="AA110" s="513"/>
      <c r="AB110" s="513"/>
      <c r="AC110" s="513"/>
      <c r="AD110" s="513"/>
      <c r="AE110" s="513"/>
      <c r="AF110" s="513"/>
      <c r="AG110" s="513"/>
      <c r="AH110" s="513"/>
      <c r="AI110" s="513"/>
      <c r="AJ110" s="513"/>
      <c r="AK110" s="513"/>
      <c r="AL110" s="513"/>
      <c r="AM110" s="513"/>
      <c r="AN110" s="513"/>
      <c r="AO110" s="513"/>
      <c r="AP110" s="513"/>
      <c r="AQ110" s="513"/>
      <c r="AR110" s="513"/>
      <c r="AS110" s="513"/>
      <c r="AT110" s="513"/>
      <c r="AU110" s="513"/>
      <c r="AV110" s="513"/>
      <c r="AW110" s="513"/>
      <c r="AX110" s="513"/>
      <c r="AY110" s="513"/>
      <c r="AZ110" s="513"/>
      <c r="BA110" s="513"/>
      <c r="BB110" s="513"/>
      <c r="BC110" s="513"/>
      <c r="BD110" s="513"/>
      <c r="BE110" s="513"/>
      <c r="BF110" s="513"/>
      <c r="BG110" s="513"/>
      <c r="BH110" s="513"/>
      <c r="BI110" s="513"/>
      <c r="BJ110" s="513"/>
      <c r="BK110" s="513"/>
      <c r="BL110" s="513"/>
      <c r="BM110" s="513"/>
      <c r="BN110" s="513"/>
      <c r="BO110" s="513"/>
      <c r="BP110" s="513"/>
      <c r="BQ110" s="513"/>
      <c r="BR110" s="513"/>
      <c r="BS110" s="513"/>
      <c r="BT110" s="513"/>
      <c r="BU110" s="14"/>
      <c r="BV110" s="14"/>
      <c r="BW110" s="14"/>
      <c r="BX110" s="477"/>
      <c r="BY110" s="477"/>
      <c r="BZ110" s="477"/>
      <c r="CA110" s="477"/>
      <c r="CC110" t="str">
        <f t="shared" si="26"/>
        <v/>
      </c>
    </row>
    <row r="111" spans="1:86" ht="20.100000000000001" customHeight="1" x14ac:dyDescent="0.25">
      <c r="A111" s="108">
        <v>20113</v>
      </c>
      <c r="B111" s="109" t="s">
        <v>296</v>
      </c>
      <c r="C111" s="109" t="s">
        <v>1150</v>
      </c>
      <c r="D111" s="109" t="s">
        <v>1634</v>
      </c>
      <c r="E111" s="110" t="s">
        <v>120</v>
      </c>
      <c r="F111" s="110" t="s">
        <v>160</v>
      </c>
      <c r="G111" s="111">
        <v>40</v>
      </c>
      <c r="H111" s="111">
        <v>12</v>
      </c>
      <c r="I111" s="110" t="s">
        <v>120</v>
      </c>
      <c r="J111" s="121">
        <v>4.4999999999999998E-2</v>
      </c>
      <c r="K111" s="109" t="s">
        <v>257</v>
      </c>
      <c r="L111" s="109" t="s">
        <v>2158</v>
      </c>
      <c r="M111" s="109"/>
      <c r="N111" s="109" t="s">
        <v>162</v>
      </c>
      <c r="O111" s="109" t="str">
        <f t="shared" si="20"/>
        <v>BACOPA SCOPIA Gulliver Blue</v>
      </c>
      <c r="P111" s="112">
        <v>111</v>
      </c>
      <c r="Q111" s="112"/>
      <c r="R111" s="20">
        <f t="shared" si="21"/>
        <v>0</v>
      </c>
      <c r="S111" s="20">
        <f t="shared" si="22"/>
        <v>0</v>
      </c>
      <c r="T111" s="20">
        <f t="shared" si="23"/>
        <v>0</v>
      </c>
      <c r="U111" s="303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113"/>
      <c r="AI111" s="113"/>
      <c r="AJ111" s="304"/>
      <c r="AK111" s="304"/>
      <c r="AL111" s="304"/>
      <c r="AM111" s="304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4"/>
      <c r="BV111" s="14"/>
      <c r="BW111" s="14"/>
      <c r="BX111" s="477"/>
      <c r="BY111" s="477"/>
      <c r="BZ111" s="477"/>
      <c r="CA111" s="477"/>
      <c r="CB111" s="14"/>
      <c r="CC111" t="str">
        <f t="shared" si="26"/>
        <v>&gt;s09/2026</v>
      </c>
      <c r="CD111">
        <f t="shared" ref="CD111:CD115" si="27">IF(E111="B",IF(OR(LEFT(D111,2)="&gt;s", LEFT(D111,2)="&lt;s"),MID(D111,3,2)+CF111+1,""),)</f>
        <v>9</v>
      </c>
      <c r="CE111">
        <v>14388</v>
      </c>
      <c r="CF111">
        <v>5</v>
      </c>
      <c r="CH111">
        <v>6</v>
      </c>
    </row>
    <row r="112" spans="1:86" ht="20.100000000000001" customHeight="1" x14ac:dyDescent="0.25">
      <c r="A112" s="114">
        <v>20119</v>
      </c>
      <c r="B112" s="115" t="s">
        <v>296</v>
      </c>
      <c r="C112" s="115" t="s">
        <v>1151</v>
      </c>
      <c r="D112" s="115" t="s">
        <v>1634</v>
      </c>
      <c r="E112" s="116" t="s">
        <v>120</v>
      </c>
      <c r="F112" s="116" t="s">
        <v>160</v>
      </c>
      <c r="G112" s="117">
        <v>40</v>
      </c>
      <c r="H112" s="117">
        <v>12</v>
      </c>
      <c r="I112" s="116" t="s">
        <v>120</v>
      </c>
      <c r="J112" s="118">
        <v>4.4999999999999998E-2</v>
      </c>
      <c r="K112" s="115" t="s">
        <v>257</v>
      </c>
      <c r="L112" s="115" t="s">
        <v>2158</v>
      </c>
      <c r="M112" s="115"/>
      <c r="N112" s="115" t="s">
        <v>162</v>
      </c>
      <c r="O112" s="115" t="str">
        <f t="shared" si="20"/>
        <v xml:space="preserve">BACOPA SCOPIA Gulliver Pink </v>
      </c>
      <c r="P112" s="119">
        <v>112</v>
      </c>
      <c r="Q112" s="119"/>
      <c r="R112" s="20">
        <f t="shared" si="21"/>
        <v>0</v>
      </c>
      <c r="S112" s="20">
        <f t="shared" si="22"/>
        <v>0</v>
      </c>
      <c r="T112" s="20">
        <f t="shared" si="23"/>
        <v>0</v>
      </c>
      <c r="U112" s="303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120"/>
      <c r="AI112" s="120"/>
      <c r="AJ112" s="304"/>
      <c r="AK112" s="304"/>
      <c r="AL112" s="304"/>
      <c r="AM112" s="304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4"/>
      <c r="BV112" s="14"/>
      <c r="BW112" s="14"/>
      <c r="BX112" s="477"/>
      <c r="BY112" s="477"/>
      <c r="BZ112" s="477"/>
      <c r="CA112" s="477"/>
      <c r="CB112" s="14"/>
      <c r="CC112" t="str">
        <f t="shared" si="26"/>
        <v>&gt;s09/2026</v>
      </c>
      <c r="CD112">
        <f t="shared" si="27"/>
        <v>9</v>
      </c>
      <c r="CE112">
        <v>14391</v>
      </c>
      <c r="CF112">
        <v>5</v>
      </c>
      <c r="CH112">
        <v>6</v>
      </c>
    </row>
    <row r="113" spans="1:86" ht="20.100000000000001" customHeight="1" x14ac:dyDescent="0.25">
      <c r="A113" s="108">
        <v>20122</v>
      </c>
      <c r="B113" s="109" t="s">
        <v>296</v>
      </c>
      <c r="C113" s="109" t="s">
        <v>1152</v>
      </c>
      <c r="D113" s="109" t="s">
        <v>1634</v>
      </c>
      <c r="E113" s="110" t="s">
        <v>120</v>
      </c>
      <c r="F113" s="110" t="s">
        <v>160</v>
      </c>
      <c r="G113" s="111">
        <v>40</v>
      </c>
      <c r="H113" s="111">
        <v>12</v>
      </c>
      <c r="I113" s="110" t="s">
        <v>120</v>
      </c>
      <c r="J113" s="121">
        <v>4.4999999999999998E-2</v>
      </c>
      <c r="K113" s="109" t="s">
        <v>257</v>
      </c>
      <c r="L113" s="109" t="s">
        <v>2158</v>
      </c>
      <c r="M113" s="109"/>
      <c r="N113" s="109" t="s">
        <v>162</v>
      </c>
      <c r="O113" s="109" t="str">
        <f t="shared" si="20"/>
        <v xml:space="preserve">BACOPA SCOPIA Gulliver White </v>
      </c>
      <c r="P113" s="112">
        <v>113</v>
      </c>
      <c r="Q113" s="112"/>
      <c r="R113" s="20">
        <f t="shared" si="21"/>
        <v>0</v>
      </c>
      <c r="S113" s="20">
        <f t="shared" si="22"/>
        <v>0</v>
      </c>
      <c r="T113" s="20">
        <f t="shared" si="23"/>
        <v>0</v>
      </c>
      <c r="U113" s="303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04"/>
      <c r="AF113" s="304"/>
      <c r="AG113" s="304"/>
      <c r="AH113" s="113"/>
      <c r="AI113" s="113"/>
      <c r="AJ113" s="304"/>
      <c r="AK113" s="304"/>
      <c r="AL113" s="304"/>
      <c r="AM113" s="304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4"/>
      <c r="BV113" s="14"/>
      <c r="BW113" s="14"/>
      <c r="BX113" s="477"/>
      <c r="BY113" s="477"/>
      <c r="BZ113" s="477"/>
      <c r="CA113" s="477"/>
      <c r="CB113" s="14"/>
      <c r="CC113" t="str">
        <f t="shared" si="26"/>
        <v>&gt;s09/2026</v>
      </c>
      <c r="CD113">
        <f t="shared" si="27"/>
        <v>9</v>
      </c>
      <c r="CE113">
        <v>14394</v>
      </c>
      <c r="CF113">
        <v>5</v>
      </c>
      <c r="CH113">
        <v>6</v>
      </c>
    </row>
    <row r="114" spans="1:86" ht="20.100000000000001" customHeight="1" x14ac:dyDescent="0.25">
      <c r="A114" s="114">
        <v>20116</v>
      </c>
      <c r="B114" s="115" t="s">
        <v>296</v>
      </c>
      <c r="C114" s="115" t="s">
        <v>1149</v>
      </c>
      <c r="D114" s="115" t="s">
        <v>1634</v>
      </c>
      <c r="E114" s="116" t="s">
        <v>120</v>
      </c>
      <c r="F114" s="116" t="s">
        <v>160</v>
      </c>
      <c r="G114" s="117">
        <v>40</v>
      </c>
      <c r="H114" s="117">
        <v>12</v>
      </c>
      <c r="I114" s="116" t="s">
        <v>120</v>
      </c>
      <c r="J114" s="118">
        <v>4.4999999999999998E-2</v>
      </c>
      <c r="K114" s="115" t="s">
        <v>257</v>
      </c>
      <c r="L114" s="115" t="s">
        <v>2158</v>
      </c>
      <c r="M114" s="115"/>
      <c r="N114" s="115" t="s">
        <v>162</v>
      </c>
      <c r="O114" s="115" t="str">
        <f t="shared" si="20"/>
        <v>BACOPA SCOPIA Gulliver Double Snowball</v>
      </c>
      <c r="P114" s="119">
        <v>114</v>
      </c>
      <c r="Q114" s="119"/>
      <c r="R114" s="20">
        <f t="shared" si="21"/>
        <v>0</v>
      </c>
      <c r="S114" s="20">
        <f t="shared" si="22"/>
        <v>0</v>
      </c>
      <c r="T114" s="20">
        <f t="shared" si="23"/>
        <v>0</v>
      </c>
      <c r="U114" s="303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04"/>
      <c r="AF114" s="304"/>
      <c r="AG114" s="304"/>
      <c r="AH114" s="120"/>
      <c r="AI114" s="120"/>
      <c r="AJ114" s="304"/>
      <c r="AK114" s="304"/>
      <c r="AL114" s="304"/>
      <c r="AM114" s="304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4"/>
      <c r="BV114" s="14"/>
      <c r="BW114" s="14"/>
      <c r="BX114" s="477"/>
      <c r="BY114" s="477"/>
      <c r="BZ114" s="477"/>
      <c r="CA114" s="477"/>
      <c r="CB114" s="14"/>
      <c r="CC114" t="str">
        <f t="shared" si="26"/>
        <v>&gt;s09/2026</v>
      </c>
      <c r="CD114">
        <f t="shared" si="27"/>
        <v>9</v>
      </c>
      <c r="CE114">
        <v>14385</v>
      </c>
      <c r="CF114">
        <v>5</v>
      </c>
      <c r="CH114">
        <v>6</v>
      </c>
    </row>
    <row r="115" spans="1:86" ht="20.100000000000001" customHeight="1" x14ac:dyDescent="0.25">
      <c r="A115" s="108">
        <v>14743</v>
      </c>
      <c r="B115" s="109" t="s">
        <v>296</v>
      </c>
      <c r="C115" s="109" t="s">
        <v>1153</v>
      </c>
      <c r="D115" s="109" t="s">
        <v>1634</v>
      </c>
      <c r="E115" s="110" t="s">
        <v>120</v>
      </c>
      <c r="F115" s="110" t="s">
        <v>160</v>
      </c>
      <c r="G115" s="111">
        <v>40</v>
      </c>
      <c r="H115" s="111">
        <v>12</v>
      </c>
      <c r="I115" s="110" t="s">
        <v>120</v>
      </c>
      <c r="J115" s="121">
        <v>4.4999999999999998E-2</v>
      </c>
      <c r="K115" s="109" t="s">
        <v>257</v>
      </c>
      <c r="L115" s="109" t="s">
        <v>2158</v>
      </c>
      <c r="M115" s="109"/>
      <c r="N115" s="109" t="s">
        <v>162</v>
      </c>
      <c r="O115" s="109" t="str">
        <f t="shared" si="20"/>
        <v xml:space="preserve">BACOPA SCOPIA Gulliver Variés </v>
      </c>
      <c r="P115" s="112">
        <v>115</v>
      </c>
      <c r="Q115" s="112"/>
      <c r="R115" s="20">
        <f t="shared" si="21"/>
        <v>0</v>
      </c>
      <c r="S115" s="20">
        <f t="shared" si="22"/>
        <v>0</v>
      </c>
      <c r="T115" s="20">
        <f t="shared" si="23"/>
        <v>0</v>
      </c>
      <c r="U115" s="303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113"/>
      <c r="AI115" s="113"/>
      <c r="AJ115" s="304"/>
      <c r="AK115" s="304"/>
      <c r="AL115" s="304"/>
      <c r="AM115" s="304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4"/>
      <c r="BV115" s="14"/>
      <c r="BW115" s="14"/>
      <c r="BX115" s="477"/>
      <c r="BY115" s="477"/>
      <c r="BZ115" s="477"/>
      <c r="CA115" s="477"/>
      <c r="CB115" s="14"/>
      <c r="CC115" t="str">
        <f t="shared" si="26"/>
        <v>&gt;s09/2026</v>
      </c>
      <c r="CD115">
        <f t="shared" si="27"/>
        <v>9</v>
      </c>
      <c r="CE115">
        <v>14713</v>
      </c>
      <c r="CF115">
        <v>5</v>
      </c>
      <c r="CH115">
        <v>6</v>
      </c>
    </row>
    <row r="116" spans="1:86" ht="20.100000000000001" customHeight="1" x14ac:dyDescent="0.25">
      <c r="A116" s="114">
        <v>23903</v>
      </c>
      <c r="B116" s="115" t="s">
        <v>297</v>
      </c>
      <c r="C116" s="115" t="s">
        <v>298</v>
      </c>
      <c r="D116" s="115" t="s">
        <v>2157</v>
      </c>
      <c r="E116" s="116" t="s">
        <v>208</v>
      </c>
      <c r="F116" s="116" t="s">
        <v>160</v>
      </c>
      <c r="G116" s="117">
        <v>40</v>
      </c>
      <c r="H116" s="117">
        <v>11</v>
      </c>
      <c r="I116" s="116" t="s">
        <v>120</v>
      </c>
      <c r="J116" s="118"/>
      <c r="K116" s="115" t="s">
        <v>257</v>
      </c>
      <c r="L116" s="115" t="s">
        <v>2158</v>
      </c>
      <c r="M116" s="115"/>
      <c r="N116" s="115" t="s">
        <v>162</v>
      </c>
      <c r="O116" s="115" t="str">
        <f t="shared" si="20"/>
        <v xml:space="preserve">BEGONIA BIG Blanc feuille verte </v>
      </c>
      <c r="P116" s="119">
        <v>116</v>
      </c>
      <c r="Q116" s="119"/>
      <c r="R116" s="20">
        <f t="shared" si="21"/>
        <v>0</v>
      </c>
      <c r="S116" s="20">
        <f t="shared" si="22"/>
        <v>0</v>
      </c>
      <c r="T116" s="20">
        <f t="shared" si="23"/>
        <v>0</v>
      </c>
      <c r="U116" s="303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04"/>
      <c r="AF116" s="304"/>
      <c r="AG116" s="304"/>
      <c r="AH116" s="120"/>
      <c r="AI116" s="120"/>
      <c r="AJ116" s="304"/>
      <c r="AK116" s="304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4"/>
      <c r="BV116" s="14"/>
      <c r="BW116" s="14"/>
      <c r="BX116" s="477"/>
      <c r="BY116" s="477"/>
      <c r="BZ116" s="477"/>
      <c r="CA116" s="477"/>
      <c r="CB116" s="14"/>
      <c r="CC116" t="str">
        <f t="shared" si="26"/>
        <v>&gt;s50/2025</v>
      </c>
      <c r="CE116">
        <v>22879</v>
      </c>
      <c r="CF116">
        <v>5</v>
      </c>
      <c r="CH116">
        <v>5</v>
      </c>
    </row>
    <row r="117" spans="1:86" ht="20.100000000000001" customHeight="1" x14ac:dyDescent="0.25">
      <c r="A117" s="108">
        <v>23903</v>
      </c>
      <c r="B117" s="109" t="s">
        <v>297</v>
      </c>
      <c r="C117" s="109" t="s">
        <v>299</v>
      </c>
      <c r="D117" s="109" t="s">
        <v>2157</v>
      </c>
      <c r="E117" s="110" t="s">
        <v>208</v>
      </c>
      <c r="F117" s="110" t="s">
        <v>160</v>
      </c>
      <c r="G117" s="111">
        <v>40</v>
      </c>
      <c r="H117" s="111">
        <v>11</v>
      </c>
      <c r="I117" s="110" t="s">
        <v>120</v>
      </c>
      <c r="J117" s="121"/>
      <c r="K117" s="109" t="s">
        <v>257</v>
      </c>
      <c r="L117" s="109" t="s">
        <v>2158</v>
      </c>
      <c r="M117" s="109"/>
      <c r="N117" s="109" t="s">
        <v>162</v>
      </c>
      <c r="O117" s="109" t="str">
        <f t="shared" si="20"/>
        <v>BEGONIA BIG Blanc feuille verte</v>
      </c>
      <c r="P117" s="112">
        <v>117</v>
      </c>
      <c r="Q117" s="112"/>
      <c r="R117" s="20">
        <f t="shared" si="21"/>
        <v>0</v>
      </c>
      <c r="S117" s="20">
        <f t="shared" si="22"/>
        <v>0</v>
      </c>
      <c r="T117" s="20">
        <f t="shared" si="23"/>
        <v>0</v>
      </c>
      <c r="U117" s="303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04"/>
      <c r="AF117" s="304"/>
      <c r="AG117" s="304"/>
      <c r="AH117" s="113"/>
      <c r="AI117" s="113"/>
      <c r="AJ117" s="304"/>
      <c r="AK117" s="304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4"/>
      <c r="BV117" s="14"/>
      <c r="BW117" s="14"/>
      <c r="BX117" s="477"/>
      <c r="BY117" s="477"/>
      <c r="BZ117" s="477"/>
      <c r="CA117" s="477"/>
      <c r="CB117" s="14"/>
      <c r="CC117" t="str">
        <f t="shared" si="26"/>
        <v>&gt;s50/2025</v>
      </c>
      <c r="CE117">
        <v>22879</v>
      </c>
      <c r="CF117">
        <v>5</v>
      </c>
      <c r="CH117">
        <v>5</v>
      </c>
    </row>
    <row r="118" spans="1:86" ht="20.100000000000001" customHeight="1" x14ac:dyDescent="0.25">
      <c r="A118" s="114">
        <v>20144</v>
      </c>
      <c r="B118" s="115" t="s">
        <v>297</v>
      </c>
      <c r="C118" s="115" t="s">
        <v>300</v>
      </c>
      <c r="D118" s="115" t="s">
        <v>2157</v>
      </c>
      <c r="E118" s="116" t="s">
        <v>208</v>
      </c>
      <c r="F118" s="116" t="s">
        <v>160</v>
      </c>
      <c r="G118" s="117">
        <v>40</v>
      </c>
      <c r="H118" s="117">
        <v>11</v>
      </c>
      <c r="I118" s="116" t="s">
        <v>120</v>
      </c>
      <c r="J118" s="118"/>
      <c r="K118" s="115" t="s">
        <v>257</v>
      </c>
      <c r="L118" s="115" t="s">
        <v>2158</v>
      </c>
      <c r="M118" s="115"/>
      <c r="N118" s="115" t="s">
        <v>162</v>
      </c>
      <c r="O118" s="115" t="str">
        <f t="shared" si="20"/>
        <v xml:space="preserve">BEGONIA BIG Rouge feuille verte </v>
      </c>
      <c r="P118" s="119">
        <v>118</v>
      </c>
      <c r="Q118" s="119"/>
      <c r="R118" s="20">
        <f t="shared" si="21"/>
        <v>0</v>
      </c>
      <c r="S118" s="20">
        <f t="shared" si="22"/>
        <v>0</v>
      </c>
      <c r="T118" s="20">
        <f t="shared" si="23"/>
        <v>0</v>
      </c>
      <c r="U118" s="303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04"/>
      <c r="AF118" s="304"/>
      <c r="AG118" s="304"/>
      <c r="AH118" s="120"/>
      <c r="AI118" s="120"/>
      <c r="AJ118" s="304"/>
      <c r="AK118" s="304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4"/>
      <c r="BV118" s="14"/>
      <c r="BW118" s="14"/>
      <c r="BX118" s="477"/>
      <c r="BY118" s="477"/>
      <c r="BZ118" s="477"/>
      <c r="CA118" s="477"/>
      <c r="CB118" s="14"/>
      <c r="CC118" t="str">
        <f t="shared" si="26"/>
        <v>&gt;s50/2025</v>
      </c>
      <c r="CE118">
        <v>10439</v>
      </c>
      <c r="CF118">
        <v>5</v>
      </c>
      <c r="CH118">
        <v>5</v>
      </c>
    </row>
    <row r="119" spans="1:86" ht="20.100000000000001" customHeight="1" x14ac:dyDescent="0.25">
      <c r="A119" s="108">
        <v>20144</v>
      </c>
      <c r="B119" s="109" t="s">
        <v>297</v>
      </c>
      <c r="C119" s="109" t="s">
        <v>301</v>
      </c>
      <c r="D119" s="109" t="s">
        <v>2157</v>
      </c>
      <c r="E119" s="110" t="s">
        <v>208</v>
      </c>
      <c r="F119" s="110" t="s">
        <v>160</v>
      </c>
      <c r="G119" s="111">
        <v>40</v>
      </c>
      <c r="H119" s="111">
        <v>11</v>
      </c>
      <c r="I119" s="110" t="s">
        <v>120</v>
      </c>
      <c r="J119" s="121"/>
      <c r="K119" s="109" t="s">
        <v>257</v>
      </c>
      <c r="L119" s="109" t="s">
        <v>2158</v>
      </c>
      <c r="M119" s="109"/>
      <c r="N119" s="109" t="s">
        <v>162</v>
      </c>
      <c r="O119" s="109" t="str">
        <f t="shared" si="20"/>
        <v>BEGONIA BIG Rouge feuille verte</v>
      </c>
      <c r="P119" s="112">
        <v>119</v>
      </c>
      <c r="Q119" s="112"/>
      <c r="R119" s="20">
        <f t="shared" si="21"/>
        <v>0</v>
      </c>
      <c r="S119" s="20">
        <f t="shared" si="22"/>
        <v>0</v>
      </c>
      <c r="T119" s="20">
        <f t="shared" si="23"/>
        <v>0</v>
      </c>
      <c r="U119" s="303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113"/>
      <c r="AI119" s="113"/>
      <c r="AJ119" s="304"/>
      <c r="AK119" s="304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4"/>
      <c r="BV119" s="14"/>
      <c r="BW119" s="14"/>
      <c r="BX119" s="477"/>
      <c r="BY119" s="477"/>
      <c r="BZ119" s="477"/>
      <c r="CA119" s="477"/>
      <c r="CB119" s="14"/>
      <c r="CC119" t="str">
        <f t="shared" si="26"/>
        <v>&gt;s50/2025</v>
      </c>
      <c r="CE119">
        <v>10439</v>
      </c>
      <c r="CF119">
        <v>5</v>
      </c>
      <c r="CH119">
        <v>5</v>
      </c>
    </row>
    <row r="120" spans="1:86" ht="20.100000000000001" customHeight="1" x14ac:dyDescent="0.25">
      <c r="A120" s="114">
        <v>15712</v>
      </c>
      <c r="B120" s="115" t="s">
        <v>297</v>
      </c>
      <c r="C120" s="115" t="s">
        <v>302</v>
      </c>
      <c r="D120" s="115" t="s">
        <v>2157</v>
      </c>
      <c r="E120" s="116" t="s">
        <v>208</v>
      </c>
      <c r="F120" s="116" t="s">
        <v>160</v>
      </c>
      <c r="G120" s="117">
        <v>40</v>
      </c>
      <c r="H120" s="117">
        <v>11</v>
      </c>
      <c r="I120" s="116" t="s">
        <v>120</v>
      </c>
      <c r="J120" s="118"/>
      <c r="K120" s="115" t="s">
        <v>257</v>
      </c>
      <c r="L120" s="115" t="s">
        <v>2158</v>
      </c>
      <c r="M120" s="115"/>
      <c r="N120" s="115" t="s">
        <v>162</v>
      </c>
      <c r="O120" s="115" t="str">
        <f t="shared" si="20"/>
        <v xml:space="preserve">BEGONIA BIG Rose feuille foncee </v>
      </c>
      <c r="P120" s="119">
        <v>120</v>
      </c>
      <c r="Q120" s="119"/>
      <c r="R120" s="20">
        <f t="shared" si="21"/>
        <v>0</v>
      </c>
      <c r="S120" s="20">
        <f t="shared" si="22"/>
        <v>0</v>
      </c>
      <c r="T120" s="20">
        <f t="shared" si="23"/>
        <v>0</v>
      </c>
      <c r="U120" s="303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120"/>
      <c r="AI120" s="120"/>
      <c r="AJ120" s="304"/>
      <c r="AK120" s="304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4"/>
      <c r="BV120" s="14"/>
      <c r="BW120" s="14"/>
      <c r="BX120" s="477"/>
      <c r="BY120" s="477"/>
      <c r="BZ120" s="477"/>
      <c r="CA120" s="477"/>
      <c r="CB120" s="14"/>
      <c r="CC120" t="str">
        <f t="shared" si="26"/>
        <v>&gt;s50/2025</v>
      </c>
      <c r="CE120">
        <v>10440</v>
      </c>
      <c r="CF120">
        <v>5</v>
      </c>
      <c r="CH120">
        <v>5</v>
      </c>
    </row>
    <row r="121" spans="1:86" ht="20.100000000000001" customHeight="1" x14ac:dyDescent="0.25">
      <c r="A121" s="108">
        <v>15712</v>
      </c>
      <c r="B121" s="109" t="s">
        <v>297</v>
      </c>
      <c r="C121" s="109" t="s">
        <v>302</v>
      </c>
      <c r="D121" s="109" t="s">
        <v>2157</v>
      </c>
      <c r="E121" s="110" t="s">
        <v>208</v>
      </c>
      <c r="F121" s="110" t="s">
        <v>160</v>
      </c>
      <c r="G121" s="111">
        <v>40</v>
      </c>
      <c r="H121" s="111">
        <v>11</v>
      </c>
      <c r="I121" s="110" t="s">
        <v>120</v>
      </c>
      <c r="J121" s="121"/>
      <c r="K121" s="109" t="s">
        <v>257</v>
      </c>
      <c r="L121" s="109" t="s">
        <v>2158</v>
      </c>
      <c r="M121" s="109"/>
      <c r="N121" s="109" t="s">
        <v>162</v>
      </c>
      <c r="O121" s="109" t="str">
        <f t="shared" si="20"/>
        <v xml:space="preserve">BEGONIA BIG Rose feuille foncee </v>
      </c>
      <c r="P121" s="112">
        <v>121</v>
      </c>
      <c r="Q121" s="112"/>
      <c r="R121" s="20">
        <f t="shared" si="21"/>
        <v>0</v>
      </c>
      <c r="S121" s="20">
        <f t="shared" si="22"/>
        <v>0</v>
      </c>
      <c r="T121" s="20">
        <f t="shared" si="23"/>
        <v>0</v>
      </c>
      <c r="U121" s="303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04"/>
      <c r="AF121" s="304"/>
      <c r="AG121" s="304"/>
      <c r="AH121" s="113"/>
      <c r="AI121" s="113"/>
      <c r="AJ121" s="304"/>
      <c r="AK121" s="304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4"/>
      <c r="BV121" s="14"/>
      <c r="BW121" s="14"/>
      <c r="BX121" s="477"/>
      <c r="BY121" s="477"/>
      <c r="BZ121" s="477"/>
      <c r="CA121" s="477"/>
      <c r="CB121" s="14"/>
      <c r="CC121" t="str">
        <f t="shared" si="26"/>
        <v>&gt;s50/2025</v>
      </c>
      <c r="CE121">
        <v>10440</v>
      </c>
      <c r="CF121">
        <v>5</v>
      </c>
      <c r="CH121">
        <v>5</v>
      </c>
    </row>
    <row r="122" spans="1:86" ht="20.100000000000001" customHeight="1" x14ac:dyDescent="0.25">
      <c r="A122" s="114">
        <v>15202</v>
      </c>
      <c r="B122" s="115" t="s">
        <v>297</v>
      </c>
      <c r="C122" s="115" t="s">
        <v>303</v>
      </c>
      <c r="D122" s="115" t="s">
        <v>2157</v>
      </c>
      <c r="E122" s="116" t="s">
        <v>208</v>
      </c>
      <c r="F122" s="116" t="s">
        <v>160</v>
      </c>
      <c r="G122" s="117">
        <v>40</v>
      </c>
      <c r="H122" s="117">
        <v>11</v>
      </c>
      <c r="I122" s="116" t="s">
        <v>120</v>
      </c>
      <c r="J122" s="118"/>
      <c r="K122" s="115" t="s">
        <v>257</v>
      </c>
      <c r="L122" s="115" t="s">
        <v>2158</v>
      </c>
      <c r="M122" s="115"/>
      <c r="N122" s="115" t="s">
        <v>162</v>
      </c>
      <c r="O122" s="115" t="str">
        <f t="shared" si="20"/>
        <v xml:space="preserve">BEGONIA BIG Rouge feuille foncee </v>
      </c>
      <c r="P122" s="119">
        <v>122</v>
      </c>
      <c r="Q122" s="119"/>
      <c r="R122" s="20">
        <f t="shared" si="21"/>
        <v>0</v>
      </c>
      <c r="S122" s="20">
        <f t="shared" si="22"/>
        <v>0</v>
      </c>
      <c r="T122" s="20">
        <f t="shared" si="23"/>
        <v>0</v>
      </c>
      <c r="U122" s="303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04"/>
      <c r="AF122" s="304"/>
      <c r="AG122" s="304"/>
      <c r="AH122" s="120"/>
      <c r="AI122" s="120"/>
      <c r="AJ122" s="304"/>
      <c r="AK122" s="304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4"/>
      <c r="BV122" s="14"/>
      <c r="BW122" s="14"/>
      <c r="BX122" s="477"/>
      <c r="BY122" s="477"/>
      <c r="BZ122" s="477"/>
      <c r="CA122" s="477"/>
      <c r="CB122" s="14"/>
      <c r="CC122" t="str">
        <f t="shared" si="26"/>
        <v>&gt;s50/2025</v>
      </c>
      <c r="CE122">
        <v>10441</v>
      </c>
      <c r="CF122">
        <v>5</v>
      </c>
      <c r="CH122">
        <v>5</v>
      </c>
    </row>
    <row r="123" spans="1:86" ht="20.100000000000001" customHeight="1" x14ac:dyDescent="0.25">
      <c r="A123" s="108">
        <v>15202</v>
      </c>
      <c r="B123" s="109" t="s">
        <v>297</v>
      </c>
      <c r="C123" s="109" t="s">
        <v>304</v>
      </c>
      <c r="D123" s="109" t="s">
        <v>2157</v>
      </c>
      <c r="E123" s="110" t="s">
        <v>208</v>
      </c>
      <c r="F123" s="110" t="s">
        <v>160</v>
      </c>
      <c r="G123" s="111">
        <v>40</v>
      </c>
      <c r="H123" s="111">
        <v>11</v>
      </c>
      <c r="I123" s="110" t="s">
        <v>120</v>
      </c>
      <c r="J123" s="121"/>
      <c r="K123" s="109" t="s">
        <v>257</v>
      </c>
      <c r="L123" s="109" t="s">
        <v>2158</v>
      </c>
      <c r="M123" s="109"/>
      <c r="N123" s="109" t="s">
        <v>162</v>
      </c>
      <c r="O123" s="109" t="str">
        <f t="shared" si="20"/>
        <v>BEGONIA BIG Rouge feuille foncee</v>
      </c>
      <c r="P123" s="112">
        <v>123</v>
      </c>
      <c r="Q123" s="112"/>
      <c r="R123" s="20">
        <f t="shared" si="21"/>
        <v>0</v>
      </c>
      <c r="S123" s="20">
        <f t="shared" si="22"/>
        <v>0</v>
      </c>
      <c r="T123" s="20">
        <f t="shared" si="23"/>
        <v>0</v>
      </c>
      <c r="U123" s="303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04"/>
      <c r="AF123" s="304"/>
      <c r="AG123" s="304"/>
      <c r="AH123" s="113"/>
      <c r="AI123" s="113"/>
      <c r="AJ123" s="304"/>
      <c r="AK123" s="304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4"/>
      <c r="BV123" s="14"/>
      <c r="BW123" s="14"/>
      <c r="BX123" s="477"/>
      <c r="BY123" s="477"/>
      <c r="BZ123" s="477"/>
      <c r="CA123" s="477"/>
      <c r="CB123" s="14"/>
      <c r="CC123" t="str">
        <f t="shared" si="26"/>
        <v>&gt;s50/2025</v>
      </c>
      <c r="CE123">
        <v>10441</v>
      </c>
      <c r="CF123">
        <v>5</v>
      </c>
      <c r="CH123">
        <v>5</v>
      </c>
    </row>
    <row r="124" spans="1:86" ht="20.100000000000001" customHeight="1" x14ac:dyDescent="0.25">
      <c r="A124" s="114">
        <v>20161</v>
      </c>
      <c r="B124" s="115" t="s">
        <v>306</v>
      </c>
      <c r="C124" s="115" t="s">
        <v>307</v>
      </c>
      <c r="D124" s="115" t="s">
        <v>128</v>
      </c>
      <c r="E124" s="116" t="s">
        <v>120</v>
      </c>
      <c r="F124" s="116" t="s">
        <v>160</v>
      </c>
      <c r="G124" s="117">
        <v>40</v>
      </c>
      <c r="H124" s="117">
        <v>13</v>
      </c>
      <c r="I124" s="116" t="s">
        <v>131</v>
      </c>
      <c r="J124" s="118">
        <v>0.05</v>
      </c>
      <c r="K124" s="115" t="s">
        <v>257</v>
      </c>
      <c r="L124" s="115" t="s">
        <v>2158</v>
      </c>
      <c r="M124" s="115"/>
      <c r="N124" s="115" t="s">
        <v>162</v>
      </c>
      <c r="O124" s="115" t="str">
        <f t="shared" si="20"/>
        <v>BEGONIA DOUBLET Blanc</v>
      </c>
      <c r="P124" s="119">
        <v>124</v>
      </c>
      <c r="Q124" s="119"/>
      <c r="R124" s="20">
        <f t="shared" si="21"/>
        <v>0</v>
      </c>
      <c r="S124" s="20">
        <f t="shared" si="22"/>
        <v>0</v>
      </c>
      <c r="T124" s="20">
        <f t="shared" si="23"/>
        <v>0</v>
      </c>
      <c r="U124" s="301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304"/>
      <c r="AG124" s="304"/>
      <c r="AH124" s="120"/>
      <c r="AI124" s="120"/>
      <c r="AJ124" s="304"/>
      <c r="AK124" s="304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4"/>
      <c r="BV124" s="14"/>
      <c r="BW124" s="14"/>
      <c r="BX124" s="477"/>
      <c r="BY124" s="477"/>
      <c r="BZ124" s="477"/>
      <c r="CA124" s="477"/>
      <c r="CB124" s="14"/>
      <c r="CC124" t="str">
        <f t="shared" si="26"/>
        <v/>
      </c>
      <c r="CE124">
        <v>2460</v>
      </c>
      <c r="CF124">
        <v>6</v>
      </c>
      <c r="CH124">
        <v>6</v>
      </c>
    </row>
    <row r="125" spans="1:86" ht="20.100000000000001" customHeight="1" x14ac:dyDescent="0.25">
      <c r="A125" s="108">
        <v>14144</v>
      </c>
      <c r="B125" s="109" t="s">
        <v>306</v>
      </c>
      <c r="C125" s="109" t="s">
        <v>308</v>
      </c>
      <c r="D125" s="109" t="s">
        <v>128</v>
      </c>
      <c r="E125" s="110" t="s">
        <v>120</v>
      </c>
      <c r="F125" s="110" t="s">
        <v>160</v>
      </c>
      <c r="G125" s="111">
        <v>40</v>
      </c>
      <c r="H125" s="111">
        <v>13</v>
      </c>
      <c r="I125" s="110" t="s">
        <v>131</v>
      </c>
      <c r="J125" s="121">
        <v>0.05</v>
      </c>
      <c r="K125" s="109" t="s">
        <v>257</v>
      </c>
      <c r="L125" s="109" t="s">
        <v>2158</v>
      </c>
      <c r="M125" s="109"/>
      <c r="N125" s="109" t="s">
        <v>162</v>
      </c>
      <c r="O125" s="109" t="str">
        <f t="shared" si="20"/>
        <v>BEGONIA DOUBLET Rose</v>
      </c>
      <c r="P125" s="112">
        <v>125</v>
      </c>
      <c r="Q125" s="112"/>
      <c r="R125" s="20">
        <f t="shared" si="21"/>
        <v>0</v>
      </c>
      <c r="S125" s="20">
        <f t="shared" si="22"/>
        <v>0</v>
      </c>
      <c r="T125" s="20">
        <f t="shared" si="23"/>
        <v>0</v>
      </c>
      <c r="U125" s="378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304"/>
      <c r="AG125" s="304"/>
      <c r="AH125" s="113"/>
      <c r="AI125" s="113"/>
      <c r="AJ125" s="304"/>
      <c r="AK125" s="304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4"/>
      <c r="BV125" s="14"/>
      <c r="BW125" s="14"/>
      <c r="BX125" s="477"/>
      <c r="BY125" s="477"/>
      <c r="BZ125" s="477"/>
      <c r="CA125" s="477"/>
      <c r="CB125" s="14"/>
      <c r="CC125" t="str">
        <f t="shared" si="26"/>
        <v/>
      </c>
      <c r="CE125">
        <v>2459</v>
      </c>
      <c r="CF125">
        <v>6</v>
      </c>
      <c r="CH125">
        <v>6</v>
      </c>
    </row>
    <row r="126" spans="1:86" ht="20.100000000000001" customHeight="1" x14ac:dyDescent="0.25">
      <c r="A126" s="114">
        <v>14145</v>
      </c>
      <c r="B126" s="115" t="s">
        <v>306</v>
      </c>
      <c r="C126" s="115" t="s">
        <v>309</v>
      </c>
      <c r="D126" s="115" t="s">
        <v>128</v>
      </c>
      <c r="E126" s="116" t="s">
        <v>120</v>
      </c>
      <c r="F126" s="116" t="s">
        <v>160</v>
      </c>
      <c r="G126" s="117">
        <v>40</v>
      </c>
      <c r="H126" s="117">
        <v>13</v>
      </c>
      <c r="I126" s="116" t="s">
        <v>131</v>
      </c>
      <c r="J126" s="118">
        <v>0.05</v>
      </c>
      <c r="K126" s="115" t="s">
        <v>257</v>
      </c>
      <c r="L126" s="115" t="s">
        <v>2158</v>
      </c>
      <c r="M126" s="115"/>
      <c r="N126" s="115" t="s">
        <v>162</v>
      </c>
      <c r="O126" s="115" t="str">
        <f t="shared" si="20"/>
        <v>BEGONIA DOUBLET Rouge</v>
      </c>
      <c r="P126" s="119">
        <v>126</v>
      </c>
      <c r="Q126" s="119"/>
      <c r="R126" s="20">
        <f t="shared" si="21"/>
        <v>0</v>
      </c>
      <c r="S126" s="20">
        <f t="shared" si="22"/>
        <v>0</v>
      </c>
      <c r="T126" s="20">
        <f t="shared" si="23"/>
        <v>0</v>
      </c>
      <c r="U126" s="301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304"/>
      <c r="AG126" s="304"/>
      <c r="AH126" s="120"/>
      <c r="AI126" s="120"/>
      <c r="AJ126" s="304"/>
      <c r="AK126" s="304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4"/>
      <c r="BV126" s="14"/>
      <c r="BW126" s="14"/>
      <c r="BX126" s="477"/>
      <c r="BY126" s="477"/>
      <c r="BZ126" s="477"/>
      <c r="CA126" s="477"/>
      <c r="CB126" s="14"/>
      <c r="CC126" t="str">
        <f t="shared" si="26"/>
        <v/>
      </c>
      <c r="CE126">
        <v>2458</v>
      </c>
      <c r="CF126">
        <v>6</v>
      </c>
      <c r="CH126">
        <v>6</v>
      </c>
    </row>
    <row r="127" spans="1:86" ht="20.100000000000001" customHeight="1" x14ac:dyDescent="0.25">
      <c r="A127" s="108">
        <v>20166</v>
      </c>
      <c r="B127" s="109" t="s">
        <v>306</v>
      </c>
      <c r="C127" s="109" t="s">
        <v>233</v>
      </c>
      <c r="D127" s="109" t="s">
        <v>128</v>
      </c>
      <c r="E127" s="110" t="s">
        <v>120</v>
      </c>
      <c r="F127" s="110" t="s">
        <v>160</v>
      </c>
      <c r="G127" s="111">
        <v>40</v>
      </c>
      <c r="H127" s="111">
        <v>13</v>
      </c>
      <c r="I127" s="110" t="s">
        <v>131</v>
      </c>
      <c r="J127" s="121">
        <v>0.05</v>
      </c>
      <c r="K127" s="109" t="s">
        <v>257</v>
      </c>
      <c r="L127" s="109" t="s">
        <v>2158</v>
      </c>
      <c r="M127" s="109"/>
      <c r="N127" s="109" t="s">
        <v>162</v>
      </c>
      <c r="O127" s="109" t="str">
        <f t="shared" si="20"/>
        <v>BEGONIA DOUBLET Variés</v>
      </c>
      <c r="P127" s="112">
        <v>127</v>
      </c>
      <c r="Q127" s="112"/>
      <c r="R127" s="20">
        <f t="shared" si="21"/>
        <v>0</v>
      </c>
      <c r="S127" s="20">
        <f t="shared" si="22"/>
        <v>0</v>
      </c>
      <c r="T127" s="20">
        <f t="shared" si="23"/>
        <v>0</v>
      </c>
      <c r="U127" s="378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304"/>
      <c r="AG127" s="304"/>
      <c r="AH127" s="113"/>
      <c r="AI127" s="113"/>
      <c r="AJ127" s="304"/>
      <c r="AK127" s="304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4"/>
      <c r="BV127" s="14"/>
      <c r="BW127" s="14"/>
      <c r="BX127" s="477"/>
      <c r="BY127" s="477"/>
      <c r="BZ127" s="477"/>
      <c r="CA127" s="477"/>
      <c r="CB127" s="14"/>
      <c r="CC127" t="str">
        <f t="shared" si="26"/>
        <v/>
      </c>
      <c r="CE127">
        <v>2441</v>
      </c>
      <c r="CF127">
        <v>6</v>
      </c>
      <c r="CH127">
        <v>6</v>
      </c>
    </row>
    <row r="128" spans="1:86" ht="20.100000000000001" customHeight="1" x14ac:dyDescent="0.25">
      <c r="A128" s="114">
        <v>20169</v>
      </c>
      <c r="B128" s="115" t="s">
        <v>316</v>
      </c>
      <c r="C128" s="115" t="s">
        <v>308</v>
      </c>
      <c r="D128" s="115" t="s">
        <v>128</v>
      </c>
      <c r="E128" s="116" t="s">
        <v>120</v>
      </c>
      <c r="F128" s="116" t="s">
        <v>160</v>
      </c>
      <c r="G128" s="117">
        <v>40</v>
      </c>
      <c r="H128" s="117">
        <v>13</v>
      </c>
      <c r="I128" s="116" t="s">
        <v>131</v>
      </c>
      <c r="J128" s="118"/>
      <c r="K128" s="115" t="s">
        <v>257</v>
      </c>
      <c r="L128" s="115" t="s">
        <v>2158</v>
      </c>
      <c r="M128" s="115"/>
      <c r="N128" s="115" t="s">
        <v>162</v>
      </c>
      <c r="O128" s="115" t="str">
        <f t="shared" si="20"/>
        <v>BEGONIA GUSTAVE Rose</v>
      </c>
      <c r="P128" s="119">
        <v>128</v>
      </c>
      <c r="Q128" s="119"/>
      <c r="R128" s="20">
        <f t="shared" si="21"/>
        <v>0</v>
      </c>
      <c r="S128" s="20">
        <f t="shared" si="22"/>
        <v>0</v>
      </c>
      <c r="T128" s="20">
        <f t="shared" si="23"/>
        <v>0</v>
      </c>
      <c r="U128" s="301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304"/>
      <c r="AG128" s="304"/>
      <c r="AH128" s="120"/>
      <c r="AI128" s="120"/>
      <c r="AJ128" s="304"/>
      <c r="AK128" s="304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4"/>
      <c r="BV128" s="14"/>
      <c r="BW128" s="14"/>
      <c r="BX128" s="477"/>
      <c r="BY128" s="477"/>
      <c r="BZ128" s="477"/>
      <c r="CA128" s="477"/>
      <c r="CB128" s="14"/>
      <c r="CC128" t="str">
        <f t="shared" si="26"/>
        <v/>
      </c>
      <c r="CE128">
        <v>318</v>
      </c>
      <c r="CF128">
        <v>6</v>
      </c>
      <c r="CH128">
        <v>6</v>
      </c>
    </row>
    <row r="129" spans="1:86" ht="20.100000000000001" customHeight="1" x14ac:dyDescent="0.25">
      <c r="A129" s="108">
        <v>26753</v>
      </c>
      <c r="B129" s="109" t="s">
        <v>305</v>
      </c>
      <c r="C129" s="109" t="s">
        <v>1154</v>
      </c>
      <c r="D129" s="109" t="s">
        <v>2155</v>
      </c>
      <c r="E129" s="110" t="s">
        <v>120</v>
      </c>
      <c r="F129" s="110" t="s">
        <v>160</v>
      </c>
      <c r="G129" s="111">
        <v>40</v>
      </c>
      <c r="H129" s="111">
        <v>16</v>
      </c>
      <c r="I129" s="110" t="s">
        <v>122</v>
      </c>
      <c r="J129" s="121">
        <v>0.06</v>
      </c>
      <c r="K129" s="109" t="s">
        <v>257</v>
      </c>
      <c r="L129" s="109" t="s">
        <v>2158</v>
      </c>
      <c r="M129" s="109" t="s">
        <v>137</v>
      </c>
      <c r="N129" s="109" t="s">
        <v>162</v>
      </c>
      <c r="O129" s="109" t="str">
        <f t="shared" si="20"/>
        <v>BEGONIA BOLIVIENSIS Shine Bright Orange</v>
      </c>
      <c r="P129" s="112">
        <v>129</v>
      </c>
      <c r="Q129" s="112"/>
      <c r="R129" s="20">
        <f t="shared" si="21"/>
        <v>0</v>
      </c>
      <c r="S129" s="20">
        <f t="shared" si="22"/>
        <v>0</v>
      </c>
      <c r="T129" s="20">
        <f t="shared" si="23"/>
        <v>0</v>
      </c>
      <c r="U129" s="303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04"/>
      <c r="AF129" s="304"/>
      <c r="AG129" s="304"/>
      <c r="AH129" s="113"/>
      <c r="AI129" s="113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4"/>
      <c r="BV129" s="14"/>
      <c r="BW129" s="14"/>
      <c r="BX129" s="477"/>
      <c r="BY129" s="477"/>
      <c r="BZ129" s="477"/>
      <c r="CA129" s="477"/>
      <c r="CB129" s="14"/>
      <c r="CC129" t="str">
        <f t="shared" si="26"/>
        <v>&gt;s22/2026</v>
      </c>
      <c r="CD129">
        <f t="shared" ref="CD129:CD131" si="28">IF(E129="B",IF(OR(LEFT(D129,2)="&gt;s", LEFT(D129,2)="&lt;s"),MID(D129,3,2)+CF129+1,""),)</f>
        <v>22</v>
      </c>
      <c r="CE129">
        <v>26752</v>
      </c>
      <c r="CF129">
        <v>6</v>
      </c>
      <c r="CH129">
        <v>9</v>
      </c>
    </row>
    <row r="130" spans="1:86" ht="20.100000000000001" customHeight="1" x14ac:dyDescent="0.25">
      <c r="A130" s="114">
        <v>26755</v>
      </c>
      <c r="B130" s="115" t="s">
        <v>305</v>
      </c>
      <c r="C130" s="115" t="s">
        <v>1155</v>
      </c>
      <c r="D130" s="115" t="s">
        <v>2155</v>
      </c>
      <c r="E130" s="116" t="s">
        <v>120</v>
      </c>
      <c r="F130" s="116" t="s">
        <v>160</v>
      </c>
      <c r="G130" s="117">
        <v>40</v>
      </c>
      <c r="H130" s="117">
        <v>16</v>
      </c>
      <c r="I130" s="116" t="s">
        <v>122</v>
      </c>
      <c r="J130" s="118">
        <v>0.06</v>
      </c>
      <c r="K130" s="115" t="s">
        <v>257</v>
      </c>
      <c r="L130" s="115" t="s">
        <v>2158</v>
      </c>
      <c r="M130" s="115" t="s">
        <v>137</v>
      </c>
      <c r="N130" s="115" t="s">
        <v>162</v>
      </c>
      <c r="O130" s="115" t="str">
        <f t="shared" si="20"/>
        <v xml:space="preserve">BEGONIA BOLIVIENSIS Shine Bright Pink </v>
      </c>
      <c r="P130" s="119">
        <v>130</v>
      </c>
      <c r="Q130" s="119"/>
      <c r="R130" s="20">
        <f t="shared" si="21"/>
        <v>0</v>
      </c>
      <c r="S130" s="20">
        <f t="shared" si="22"/>
        <v>0</v>
      </c>
      <c r="T130" s="20">
        <f t="shared" si="23"/>
        <v>0</v>
      </c>
      <c r="U130" s="303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04"/>
      <c r="AF130" s="304"/>
      <c r="AG130" s="304"/>
      <c r="AH130" s="120"/>
      <c r="AI130" s="120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4"/>
      <c r="BV130" s="14"/>
      <c r="BW130" s="14"/>
      <c r="BX130" s="477"/>
      <c r="BY130" s="477"/>
      <c r="BZ130" s="477"/>
      <c r="CA130" s="477"/>
      <c r="CB130" s="14"/>
      <c r="CC130" t="str">
        <f t="shared" si="26"/>
        <v>&gt;s22/2026</v>
      </c>
      <c r="CD130">
        <f t="shared" si="28"/>
        <v>22</v>
      </c>
      <c r="CE130">
        <v>26754</v>
      </c>
      <c r="CF130">
        <v>6</v>
      </c>
      <c r="CH130">
        <v>9</v>
      </c>
    </row>
    <row r="131" spans="1:86" ht="20.100000000000001" customHeight="1" x14ac:dyDescent="0.25">
      <c r="A131" s="108">
        <v>26757</v>
      </c>
      <c r="B131" s="109" t="s">
        <v>305</v>
      </c>
      <c r="C131" s="109" t="s">
        <v>1156</v>
      </c>
      <c r="D131" s="109" t="s">
        <v>2155</v>
      </c>
      <c r="E131" s="110" t="s">
        <v>120</v>
      </c>
      <c r="F131" s="110" t="s">
        <v>160</v>
      </c>
      <c r="G131" s="111">
        <v>40</v>
      </c>
      <c r="H131" s="111">
        <v>16</v>
      </c>
      <c r="I131" s="110" t="s">
        <v>122</v>
      </c>
      <c r="J131" s="121">
        <v>0.06</v>
      </c>
      <c r="K131" s="109" t="s">
        <v>257</v>
      </c>
      <c r="L131" s="109" t="s">
        <v>2158</v>
      </c>
      <c r="M131" s="109" t="s">
        <v>137</v>
      </c>
      <c r="N131" s="109" t="s">
        <v>162</v>
      </c>
      <c r="O131" s="109" t="str">
        <f t="shared" si="20"/>
        <v>BEGONIA BOLIVIENSIS Shine Bright White Blush</v>
      </c>
      <c r="P131" s="112">
        <v>131</v>
      </c>
      <c r="Q131" s="112"/>
      <c r="R131" s="20">
        <f t="shared" si="21"/>
        <v>0</v>
      </c>
      <c r="S131" s="20">
        <f t="shared" si="22"/>
        <v>0</v>
      </c>
      <c r="T131" s="20">
        <f t="shared" si="23"/>
        <v>0</v>
      </c>
      <c r="U131" s="303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04"/>
      <c r="AF131" s="304"/>
      <c r="AG131" s="304"/>
      <c r="AH131" s="113"/>
      <c r="AI131" s="113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4"/>
      <c r="BV131" s="14"/>
      <c r="BW131" s="14"/>
      <c r="BX131" s="477"/>
      <c r="BY131" s="477"/>
      <c r="BZ131" s="477"/>
      <c r="CA131" s="477"/>
      <c r="CB131" s="14"/>
      <c r="CC131" t="str">
        <f t="shared" si="26"/>
        <v>&gt;s22/2026</v>
      </c>
      <c r="CD131">
        <f t="shared" si="28"/>
        <v>22</v>
      </c>
      <c r="CE131">
        <v>26756</v>
      </c>
      <c r="CF131">
        <v>6</v>
      </c>
      <c r="CH131">
        <v>9</v>
      </c>
    </row>
    <row r="132" spans="1:86" ht="20.100000000000001" customHeight="1" x14ac:dyDescent="0.25">
      <c r="A132" s="114">
        <v>23902</v>
      </c>
      <c r="B132" s="115" t="s">
        <v>310</v>
      </c>
      <c r="C132" s="115" t="s">
        <v>311</v>
      </c>
      <c r="D132" s="115" t="s">
        <v>2157</v>
      </c>
      <c r="E132" s="116" t="s">
        <v>208</v>
      </c>
      <c r="F132" s="116" t="s">
        <v>160</v>
      </c>
      <c r="G132" s="117">
        <v>40</v>
      </c>
      <c r="H132" s="117">
        <v>11</v>
      </c>
      <c r="I132" s="116" t="s">
        <v>120</v>
      </c>
      <c r="J132" s="118"/>
      <c r="K132" s="115" t="s">
        <v>257</v>
      </c>
      <c r="L132" s="115" t="s">
        <v>2158</v>
      </c>
      <c r="M132" s="115"/>
      <c r="N132" s="115" t="s">
        <v>162</v>
      </c>
      <c r="O132" s="115" t="str">
        <f t="shared" si="20"/>
        <v xml:space="preserve">BEGONIA DRAGON WING Blanc </v>
      </c>
      <c r="P132" s="119">
        <v>132</v>
      </c>
      <c r="Q132" s="119"/>
      <c r="R132" s="20">
        <f t="shared" si="21"/>
        <v>0</v>
      </c>
      <c r="S132" s="20">
        <f t="shared" si="22"/>
        <v>0</v>
      </c>
      <c r="T132" s="20">
        <f t="shared" si="23"/>
        <v>0</v>
      </c>
      <c r="U132" s="303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120"/>
      <c r="AI132" s="120"/>
      <c r="AJ132" s="304"/>
      <c r="AK132" s="304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4"/>
      <c r="BV132" s="14"/>
      <c r="BW132" s="14"/>
      <c r="BX132" s="477"/>
      <c r="BY132" s="477"/>
      <c r="BZ132" s="477"/>
      <c r="CA132" s="477"/>
      <c r="CB132" s="14"/>
      <c r="CC132" t="str">
        <f t="shared" si="26"/>
        <v>&gt;s50/2025</v>
      </c>
      <c r="CE132">
        <v>23757</v>
      </c>
      <c r="CF132">
        <v>5</v>
      </c>
      <c r="CH132">
        <v>5</v>
      </c>
    </row>
    <row r="133" spans="1:86" ht="20.100000000000001" customHeight="1" x14ac:dyDescent="0.25">
      <c r="A133" s="108">
        <v>23902</v>
      </c>
      <c r="B133" s="109" t="s">
        <v>310</v>
      </c>
      <c r="C133" s="109" t="s">
        <v>311</v>
      </c>
      <c r="D133" s="109" t="s">
        <v>2157</v>
      </c>
      <c r="E133" s="110" t="s">
        <v>208</v>
      </c>
      <c r="F133" s="110" t="s">
        <v>160</v>
      </c>
      <c r="G133" s="111">
        <v>40</v>
      </c>
      <c r="H133" s="111">
        <v>11</v>
      </c>
      <c r="I133" s="110" t="s">
        <v>120</v>
      </c>
      <c r="J133" s="121"/>
      <c r="K133" s="109" t="s">
        <v>257</v>
      </c>
      <c r="L133" s="109" t="s">
        <v>2158</v>
      </c>
      <c r="M133" s="109"/>
      <c r="N133" s="109" t="s">
        <v>162</v>
      </c>
      <c r="O133" s="109" t="str">
        <f t="shared" si="20"/>
        <v xml:space="preserve">BEGONIA DRAGON WING Blanc </v>
      </c>
      <c r="P133" s="112">
        <v>133</v>
      </c>
      <c r="Q133" s="112"/>
      <c r="R133" s="20">
        <f t="shared" si="21"/>
        <v>0</v>
      </c>
      <c r="S133" s="20">
        <f t="shared" si="22"/>
        <v>0</v>
      </c>
      <c r="T133" s="20">
        <f t="shared" si="23"/>
        <v>0</v>
      </c>
      <c r="U133" s="303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113"/>
      <c r="AI133" s="113"/>
      <c r="AJ133" s="304"/>
      <c r="AK133" s="304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4"/>
      <c r="BV133" s="14"/>
      <c r="BW133" s="14"/>
      <c r="BX133" s="477"/>
      <c r="BY133" s="477"/>
      <c r="BZ133" s="477"/>
      <c r="CA133" s="477"/>
      <c r="CB133" s="14"/>
      <c r="CC133" t="str">
        <f t="shared" si="26"/>
        <v>&gt;s50/2025</v>
      </c>
      <c r="CE133">
        <v>23757</v>
      </c>
      <c r="CF133">
        <v>5</v>
      </c>
      <c r="CH133">
        <v>5</v>
      </c>
    </row>
    <row r="134" spans="1:86" ht="20.100000000000001" customHeight="1" x14ac:dyDescent="0.25">
      <c r="A134" s="114">
        <v>10970</v>
      </c>
      <c r="B134" s="115" t="s">
        <v>310</v>
      </c>
      <c r="C134" s="115" t="s">
        <v>312</v>
      </c>
      <c r="D134" s="115" t="s">
        <v>2157</v>
      </c>
      <c r="E134" s="116" t="s">
        <v>208</v>
      </c>
      <c r="F134" s="116" t="s">
        <v>160</v>
      </c>
      <c r="G134" s="117">
        <v>40</v>
      </c>
      <c r="H134" s="117">
        <v>11</v>
      </c>
      <c r="I134" s="116" t="s">
        <v>120</v>
      </c>
      <c r="J134" s="118"/>
      <c r="K134" s="115" t="s">
        <v>257</v>
      </c>
      <c r="L134" s="115" t="s">
        <v>2158</v>
      </c>
      <c r="M134" s="115"/>
      <c r="N134" s="115" t="s">
        <v>162</v>
      </c>
      <c r="O134" s="115" t="str">
        <f t="shared" ref="O134:O187" si="29">_xlfn.CONCAT(B134," ", C134)</f>
        <v xml:space="preserve">BEGONIA DRAGON WING Rose </v>
      </c>
      <c r="P134" s="119">
        <v>134</v>
      </c>
      <c r="Q134" s="119"/>
      <c r="R134" s="20">
        <f t="shared" si="21"/>
        <v>0</v>
      </c>
      <c r="S134" s="20">
        <f t="shared" si="22"/>
        <v>0</v>
      </c>
      <c r="T134" s="20">
        <f t="shared" si="23"/>
        <v>0</v>
      </c>
      <c r="U134" s="303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120"/>
      <c r="AI134" s="120"/>
      <c r="AJ134" s="304"/>
      <c r="AK134" s="304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4"/>
      <c r="BV134" s="14"/>
      <c r="BW134" s="14"/>
      <c r="BX134" s="477"/>
      <c r="BY134" s="477"/>
      <c r="BZ134" s="477"/>
      <c r="CA134" s="477"/>
      <c r="CB134" s="14"/>
      <c r="CC134" t="str">
        <f t="shared" si="26"/>
        <v>&gt;s50/2025</v>
      </c>
      <c r="CE134">
        <v>2536</v>
      </c>
      <c r="CF134">
        <v>5</v>
      </c>
      <c r="CH134">
        <v>5</v>
      </c>
    </row>
    <row r="135" spans="1:86" ht="20.100000000000001" customHeight="1" x14ac:dyDescent="0.25">
      <c r="A135" s="108">
        <v>10970</v>
      </c>
      <c r="B135" s="109" t="s">
        <v>310</v>
      </c>
      <c r="C135" s="109" t="s">
        <v>312</v>
      </c>
      <c r="D135" s="109" t="s">
        <v>2157</v>
      </c>
      <c r="E135" s="110" t="s">
        <v>208</v>
      </c>
      <c r="F135" s="110" t="s">
        <v>160</v>
      </c>
      <c r="G135" s="111">
        <v>40</v>
      </c>
      <c r="H135" s="111">
        <v>11</v>
      </c>
      <c r="I135" s="110" t="s">
        <v>120</v>
      </c>
      <c r="J135" s="121"/>
      <c r="K135" s="109" t="s">
        <v>257</v>
      </c>
      <c r="L135" s="109" t="s">
        <v>2158</v>
      </c>
      <c r="M135" s="109"/>
      <c r="N135" s="109" t="s">
        <v>162</v>
      </c>
      <c r="O135" s="109" t="str">
        <f t="shared" si="29"/>
        <v xml:space="preserve">BEGONIA DRAGON WING Rose </v>
      </c>
      <c r="P135" s="112">
        <v>135</v>
      </c>
      <c r="Q135" s="112"/>
      <c r="R135" s="20">
        <f t="shared" si="21"/>
        <v>0</v>
      </c>
      <c r="S135" s="20">
        <f t="shared" si="22"/>
        <v>0</v>
      </c>
      <c r="T135" s="20">
        <f t="shared" si="23"/>
        <v>0</v>
      </c>
      <c r="U135" s="303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04"/>
      <c r="AF135" s="304"/>
      <c r="AG135" s="304"/>
      <c r="AH135" s="113"/>
      <c r="AI135" s="113"/>
      <c r="AJ135" s="304"/>
      <c r="AK135" s="304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4"/>
      <c r="BV135" s="14"/>
      <c r="BW135" s="14"/>
      <c r="BX135" s="477"/>
      <c r="BY135" s="477"/>
      <c r="BZ135" s="477"/>
      <c r="CA135" s="477"/>
      <c r="CB135" s="14"/>
      <c r="CC135" t="str">
        <f t="shared" si="26"/>
        <v>&gt;s50/2025</v>
      </c>
      <c r="CE135">
        <v>2536</v>
      </c>
      <c r="CF135">
        <v>5</v>
      </c>
      <c r="CH135">
        <v>5</v>
      </c>
    </row>
    <row r="136" spans="1:86" ht="20.100000000000001" customHeight="1" x14ac:dyDescent="0.25">
      <c r="A136" s="114">
        <v>10969</v>
      </c>
      <c r="B136" s="115" t="s">
        <v>310</v>
      </c>
      <c r="C136" s="115" t="s">
        <v>313</v>
      </c>
      <c r="D136" s="115" t="s">
        <v>2157</v>
      </c>
      <c r="E136" s="116" t="s">
        <v>208</v>
      </c>
      <c r="F136" s="116" t="s">
        <v>160</v>
      </c>
      <c r="G136" s="117">
        <v>40</v>
      </c>
      <c r="H136" s="117">
        <v>11</v>
      </c>
      <c r="I136" s="116" t="s">
        <v>120</v>
      </c>
      <c r="J136" s="118"/>
      <c r="K136" s="115" t="s">
        <v>257</v>
      </c>
      <c r="L136" s="115" t="s">
        <v>2158</v>
      </c>
      <c r="M136" s="115"/>
      <c r="N136" s="115" t="s">
        <v>162</v>
      </c>
      <c r="O136" s="115" t="str">
        <f t="shared" si="29"/>
        <v xml:space="preserve">BEGONIA DRAGON WING Rouge </v>
      </c>
      <c r="P136" s="119">
        <v>136</v>
      </c>
      <c r="Q136" s="119"/>
      <c r="R136" s="20">
        <f t="shared" si="21"/>
        <v>0</v>
      </c>
      <c r="S136" s="20">
        <f t="shared" si="22"/>
        <v>0</v>
      </c>
      <c r="T136" s="20">
        <f t="shared" si="23"/>
        <v>0</v>
      </c>
      <c r="U136" s="303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304"/>
      <c r="AF136" s="304"/>
      <c r="AG136" s="304"/>
      <c r="AH136" s="120"/>
      <c r="AI136" s="120"/>
      <c r="AJ136" s="304"/>
      <c r="AK136" s="304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4"/>
      <c r="BV136" s="14"/>
      <c r="BW136" s="14"/>
      <c r="BX136" s="477"/>
      <c r="BY136" s="477"/>
      <c r="BZ136" s="477"/>
      <c r="CA136" s="477"/>
      <c r="CB136" s="14"/>
      <c r="CC136" t="str">
        <f t="shared" si="26"/>
        <v>&gt;s50/2025</v>
      </c>
      <c r="CE136">
        <v>3662</v>
      </c>
      <c r="CF136">
        <v>5</v>
      </c>
      <c r="CH136">
        <v>5</v>
      </c>
    </row>
    <row r="137" spans="1:86" ht="20.100000000000001" customHeight="1" x14ac:dyDescent="0.25">
      <c r="A137" s="108">
        <v>10969</v>
      </c>
      <c r="B137" s="109" t="s">
        <v>310</v>
      </c>
      <c r="C137" s="109" t="s">
        <v>313</v>
      </c>
      <c r="D137" s="109" t="s">
        <v>2157</v>
      </c>
      <c r="E137" s="110" t="s">
        <v>208</v>
      </c>
      <c r="F137" s="110" t="s">
        <v>160</v>
      </c>
      <c r="G137" s="111">
        <v>40</v>
      </c>
      <c r="H137" s="111">
        <v>11</v>
      </c>
      <c r="I137" s="110" t="s">
        <v>120</v>
      </c>
      <c r="J137" s="121"/>
      <c r="K137" s="109" t="s">
        <v>257</v>
      </c>
      <c r="L137" s="109" t="s">
        <v>2158</v>
      </c>
      <c r="M137" s="109"/>
      <c r="N137" s="109" t="s">
        <v>162</v>
      </c>
      <c r="O137" s="109" t="str">
        <f t="shared" si="29"/>
        <v xml:space="preserve">BEGONIA DRAGON WING Rouge </v>
      </c>
      <c r="P137" s="112">
        <v>137</v>
      </c>
      <c r="Q137" s="112"/>
      <c r="R137" s="20">
        <f t="shared" ref="R137:R190" si="30">IF(INT(S137)*10=S137*10,,"ERREUR")</f>
        <v>0</v>
      </c>
      <c r="S137" s="20">
        <f t="shared" ref="S137:S190" si="31">T137/G137</f>
        <v>0</v>
      </c>
      <c r="T137" s="20">
        <f t="shared" ref="T137:T190" si="32">SUM(U137:BT137)</f>
        <v>0</v>
      </c>
      <c r="U137" s="303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304"/>
      <c r="AF137" s="304"/>
      <c r="AG137" s="304"/>
      <c r="AH137" s="113"/>
      <c r="AI137" s="113"/>
      <c r="AJ137" s="304"/>
      <c r="AK137" s="304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4"/>
      <c r="BV137" s="14"/>
      <c r="BW137" s="14"/>
      <c r="BX137" s="477"/>
      <c r="BY137" s="477"/>
      <c r="BZ137" s="477"/>
      <c r="CA137" s="477"/>
      <c r="CB137" s="14"/>
      <c r="CC137" t="str">
        <f t="shared" si="26"/>
        <v>&gt;s50/2025</v>
      </c>
      <c r="CE137">
        <v>3662</v>
      </c>
      <c r="CF137">
        <v>5</v>
      </c>
      <c r="CH137">
        <v>5</v>
      </c>
    </row>
    <row r="138" spans="1:86" ht="20.100000000000001" customHeight="1" x14ac:dyDescent="0.25">
      <c r="A138" s="114">
        <v>25256</v>
      </c>
      <c r="B138" s="115" t="s">
        <v>310</v>
      </c>
      <c r="C138" s="115" t="s">
        <v>314</v>
      </c>
      <c r="D138" s="115" t="s">
        <v>2157</v>
      </c>
      <c r="E138" s="116" t="s">
        <v>208</v>
      </c>
      <c r="F138" s="116" t="s">
        <v>160</v>
      </c>
      <c r="G138" s="117">
        <v>40</v>
      </c>
      <c r="H138" s="117">
        <v>11</v>
      </c>
      <c r="I138" s="116" t="s">
        <v>120</v>
      </c>
      <c r="J138" s="118"/>
      <c r="K138" s="115" t="s">
        <v>257</v>
      </c>
      <c r="L138" s="115" t="s">
        <v>2158</v>
      </c>
      <c r="M138" s="115"/>
      <c r="N138" s="115" t="s">
        <v>162</v>
      </c>
      <c r="O138" s="115" t="str">
        <f t="shared" si="29"/>
        <v>BEGONIA DRAGON WING Rose feuille bronze</v>
      </c>
      <c r="P138" s="119">
        <v>138</v>
      </c>
      <c r="Q138" s="119"/>
      <c r="R138" s="20">
        <f t="shared" si="30"/>
        <v>0</v>
      </c>
      <c r="S138" s="20">
        <f t="shared" si="31"/>
        <v>0</v>
      </c>
      <c r="T138" s="20">
        <f t="shared" si="32"/>
        <v>0</v>
      </c>
      <c r="U138" s="303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04"/>
      <c r="AF138" s="304"/>
      <c r="AG138" s="304"/>
      <c r="AH138" s="120"/>
      <c r="AI138" s="120"/>
      <c r="AJ138" s="304"/>
      <c r="AK138" s="304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4"/>
      <c r="BV138" s="14"/>
      <c r="BW138" s="14"/>
      <c r="BX138" s="477"/>
      <c r="BY138" s="477"/>
      <c r="BZ138" s="477"/>
      <c r="CA138" s="477"/>
      <c r="CB138" s="14"/>
      <c r="CC138" t="str">
        <f t="shared" si="26"/>
        <v>&gt;s50/2025</v>
      </c>
      <c r="CE138">
        <v>25152</v>
      </c>
      <c r="CF138">
        <v>5</v>
      </c>
      <c r="CH138">
        <v>5</v>
      </c>
    </row>
    <row r="139" spans="1:86" ht="20.100000000000001" customHeight="1" x14ac:dyDescent="0.25">
      <c r="A139" s="108">
        <v>25256</v>
      </c>
      <c r="B139" s="109" t="s">
        <v>310</v>
      </c>
      <c r="C139" s="109" t="s">
        <v>314</v>
      </c>
      <c r="D139" s="109" t="s">
        <v>2157</v>
      </c>
      <c r="E139" s="110" t="s">
        <v>208</v>
      </c>
      <c r="F139" s="110" t="s">
        <v>160</v>
      </c>
      <c r="G139" s="111">
        <v>40</v>
      </c>
      <c r="H139" s="111">
        <v>11</v>
      </c>
      <c r="I139" s="110" t="s">
        <v>120</v>
      </c>
      <c r="J139" s="121"/>
      <c r="K139" s="109" t="s">
        <v>257</v>
      </c>
      <c r="L139" s="109" t="s">
        <v>2158</v>
      </c>
      <c r="M139" s="109"/>
      <c r="N139" s="109" t="s">
        <v>162</v>
      </c>
      <c r="O139" s="109" t="str">
        <f t="shared" si="29"/>
        <v>BEGONIA DRAGON WING Rose feuille bronze</v>
      </c>
      <c r="P139" s="112">
        <v>139</v>
      </c>
      <c r="Q139" s="112"/>
      <c r="R139" s="20">
        <f t="shared" si="30"/>
        <v>0</v>
      </c>
      <c r="S139" s="20">
        <f t="shared" si="31"/>
        <v>0</v>
      </c>
      <c r="T139" s="20">
        <f t="shared" si="32"/>
        <v>0</v>
      </c>
      <c r="U139" s="303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113"/>
      <c r="AI139" s="113"/>
      <c r="AJ139" s="304"/>
      <c r="AK139" s="304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4"/>
      <c r="BV139" s="14"/>
      <c r="BW139" s="14"/>
      <c r="BX139" s="477"/>
      <c r="BY139" s="477"/>
      <c r="BZ139" s="477"/>
      <c r="CA139" s="477"/>
      <c r="CB139" s="14"/>
      <c r="CC139" t="str">
        <f t="shared" si="26"/>
        <v>&gt;s50/2025</v>
      </c>
      <c r="CE139">
        <v>25152</v>
      </c>
      <c r="CF139">
        <v>5</v>
      </c>
      <c r="CH139">
        <v>5</v>
      </c>
    </row>
    <row r="140" spans="1:86" ht="20.100000000000001" customHeight="1" x14ac:dyDescent="0.25">
      <c r="A140" s="114">
        <v>25257</v>
      </c>
      <c r="B140" s="115" t="s">
        <v>310</v>
      </c>
      <c r="C140" s="115" t="s">
        <v>315</v>
      </c>
      <c r="D140" s="115" t="s">
        <v>2157</v>
      </c>
      <c r="E140" s="116" t="s">
        <v>208</v>
      </c>
      <c r="F140" s="116" t="s">
        <v>160</v>
      </c>
      <c r="G140" s="117">
        <v>40</v>
      </c>
      <c r="H140" s="117">
        <v>11</v>
      </c>
      <c r="I140" s="116" t="s">
        <v>120</v>
      </c>
      <c r="J140" s="118"/>
      <c r="K140" s="115" t="s">
        <v>257</v>
      </c>
      <c r="L140" s="115" t="s">
        <v>2158</v>
      </c>
      <c r="M140" s="115"/>
      <c r="N140" s="115" t="s">
        <v>162</v>
      </c>
      <c r="O140" s="115" t="str">
        <f t="shared" si="29"/>
        <v>BEGONIA DRAGON WING Rouge feuille bronze</v>
      </c>
      <c r="P140" s="119">
        <v>140</v>
      </c>
      <c r="Q140" s="119"/>
      <c r="R140" s="20">
        <f t="shared" si="30"/>
        <v>0</v>
      </c>
      <c r="S140" s="20">
        <f t="shared" si="31"/>
        <v>0</v>
      </c>
      <c r="T140" s="20">
        <f t="shared" si="32"/>
        <v>0</v>
      </c>
      <c r="U140" s="303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120"/>
      <c r="AI140" s="120"/>
      <c r="AJ140" s="304"/>
      <c r="AK140" s="304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4"/>
      <c r="BV140" s="14"/>
      <c r="BW140" s="14"/>
      <c r="BX140" s="477"/>
      <c r="BY140" s="477"/>
      <c r="BZ140" s="477"/>
      <c r="CA140" s="477"/>
      <c r="CB140" s="14"/>
      <c r="CC140" t="str">
        <f t="shared" si="26"/>
        <v>&gt;s50/2025</v>
      </c>
      <c r="CE140">
        <v>25156</v>
      </c>
      <c r="CF140">
        <v>5</v>
      </c>
      <c r="CH140">
        <v>5</v>
      </c>
    </row>
    <row r="141" spans="1:86" ht="20.100000000000001" customHeight="1" x14ac:dyDescent="0.25">
      <c r="A141" s="108">
        <v>25257</v>
      </c>
      <c r="B141" s="109" t="s">
        <v>310</v>
      </c>
      <c r="C141" s="109" t="s">
        <v>315</v>
      </c>
      <c r="D141" s="109" t="s">
        <v>2157</v>
      </c>
      <c r="E141" s="110" t="s">
        <v>208</v>
      </c>
      <c r="F141" s="110" t="s">
        <v>160</v>
      </c>
      <c r="G141" s="111">
        <v>40</v>
      </c>
      <c r="H141" s="111">
        <v>11</v>
      </c>
      <c r="I141" s="110" t="s">
        <v>120</v>
      </c>
      <c r="J141" s="121"/>
      <c r="K141" s="109" t="s">
        <v>257</v>
      </c>
      <c r="L141" s="109" t="s">
        <v>2158</v>
      </c>
      <c r="M141" s="109"/>
      <c r="N141" s="109" t="s">
        <v>162</v>
      </c>
      <c r="O141" s="109" t="str">
        <f t="shared" si="29"/>
        <v>BEGONIA DRAGON WING Rouge feuille bronze</v>
      </c>
      <c r="P141" s="112">
        <v>141</v>
      </c>
      <c r="Q141" s="112"/>
      <c r="R141" s="20">
        <f t="shared" si="30"/>
        <v>0</v>
      </c>
      <c r="S141" s="20">
        <f t="shared" si="31"/>
        <v>0</v>
      </c>
      <c r="T141" s="20">
        <f t="shared" si="32"/>
        <v>0</v>
      </c>
      <c r="U141" s="303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113"/>
      <c r="AI141" s="113"/>
      <c r="AJ141" s="304"/>
      <c r="AK141" s="304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4"/>
      <c r="BV141" s="14"/>
      <c r="BW141" s="14"/>
      <c r="BX141" s="477"/>
      <c r="BY141" s="477"/>
      <c r="BZ141" s="477"/>
      <c r="CA141" s="477"/>
      <c r="CB141" s="14"/>
      <c r="CC141" t="str">
        <f t="shared" si="26"/>
        <v>&gt;s50/2025</v>
      </c>
      <c r="CE141">
        <v>25156</v>
      </c>
      <c r="CF141">
        <v>5</v>
      </c>
      <c r="CH141">
        <v>5</v>
      </c>
    </row>
    <row r="142" spans="1:86" ht="20.100000000000001" customHeight="1" x14ac:dyDescent="0.25">
      <c r="A142" s="114">
        <v>20178</v>
      </c>
      <c r="B142" s="115" t="s">
        <v>321</v>
      </c>
      <c r="C142" s="115" t="s">
        <v>322</v>
      </c>
      <c r="D142" s="115" t="s">
        <v>128</v>
      </c>
      <c r="E142" s="116" t="s">
        <v>120</v>
      </c>
      <c r="F142" s="116" t="s">
        <v>160</v>
      </c>
      <c r="G142" s="117">
        <v>40</v>
      </c>
      <c r="H142" s="117">
        <v>11</v>
      </c>
      <c r="I142" s="116" t="s">
        <v>319</v>
      </c>
      <c r="J142" s="118">
        <v>6.3E-2</v>
      </c>
      <c r="K142" s="115" t="s">
        <v>257</v>
      </c>
      <c r="L142" s="115" t="s">
        <v>2158</v>
      </c>
      <c r="M142" s="115"/>
      <c r="N142" s="115" t="s">
        <v>162</v>
      </c>
      <c r="O142" s="115" t="str">
        <f t="shared" si="29"/>
        <v>BIDENS VIGOUREUX Beedance painted red</v>
      </c>
      <c r="P142" s="119">
        <v>142</v>
      </c>
      <c r="Q142" s="119"/>
      <c r="R142" s="20">
        <f t="shared" si="30"/>
        <v>0</v>
      </c>
      <c r="S142" s="20">
        <f t="shared" si="31"/>
        <v>0</v>
      </c>
      <c r="T142" s="20">
        <f t="shared" si="32"/>
        <v>0</v>
      </c>
      <c r="U142" s="301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304"/>
      <c r="AG142" s="304"/>
      <c r="AH142" s="120"/>
      <c r="AI142" s="120"/>
      <c r="AJ142" s="304"/>
      <c r="AK142" s="304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4"/>
      <c r="BV142" s="14"/>
      <c r="BW142" s="14"/>
      <c r="BX142" s="477"/>
      <c r="BY142" s="477"/>
      <c r="BZ142" s="477"/>
      <c r="CA142" s="477"/>
      <c r="CB142" s="14"/>
      <c r="CC142" t="str">
        <f t="shared" si="26"/>
        <v/>
      </c>
      <c r="CE142">
        <v>13290</v>
      </c>
      <c r="CF142">
        <v>4</v>
      </c>
      <c r="CH142">
        <v>6</v>
      </c>
    </row>
    <row r="143" spans="1:86" ht="20.100000000000001" customHeight="1" x14ac:dyDescent="0.25">
      <c r="A143" s="108">
        <v>11698</v>
      </c>
      <c r="B143" s="109" t="s">
        <v>321</v>
      </c>
      <c r="C143" s="109" t="s">
        <v>323</v>
      </c>
      <c r="D143" s="109" t="s">
        <v>128</v>
      </c>
      <c r="E143" s="110" t="s">
        <v>120</v>
      </c>
      <c r="F143" s="110" t="s">
        <v>160</v>
      </c>
      <c r="G143" s="111">
        <v>40</v>
      </c>
      <c r="H143" s="111">
        <v>11</v>
      </c>
      <c r="I143" s="110" t="s">
        <v>319</v>
      </c>
      <c r="J143" s="121">
        <v>0.04</v>
      </c>
      <c r="K143" s="109" t="s">
        <v>257</v>
      </c>
      <c r="L143" s="109" t="s">
        <v>2158</v>
      </c>
      <c r="M143" s="109"/>
      <c r="N143" s="109" t="s">
        <v>162</v>
      </c>
      <c r="O143" s="109" t="str">
        <f t="shared" si="29"/>
        <v>BIDENS VIGOUREUX Pirate s pearl</v>
      </c>
      <c r="P143" s="112">
        <v>143</v>
      </c>
      <c r="Q143" s="112"/>
      <c r="R143" s="20">
        <f t="shared" si="30"/>
        <v>0</v>
      </c>
      <c r="S143" s="20">
        <f t="shared" si="31"/>
        <v>0</v>
      </c>
      <c r="T143" s="20">
        <f t="shared" si="32"/>
        <v>0</v>
      </c>
      <c r="U143" s="378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304"/>
      <c r="AG143" s="304"/>
      <c r="AH143" s="113"/>
      <c r="AI143" s="113"/>
      <c r="AJ143" s="304"/>
      <c r="AK143" s="304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4"/>
      <c r="BV143" s="14"/>
      <c r="BW143" s="14"/>
      <c r="BX143" s="477"/>
      <c r="BY143" s="477"/>
      <c r="BZ143" s="477"/>
      <c r="CA143" s="477"/>
      <c r="CB143" s="14"/>
      <c r="CC143" t="str">
        <f t="shared" si="26"/>
        <v/>
      </c>
      <c r="CE143">
        <v>10905</v>
      </c>
      <c r="CF143">
        <v>4</v>
      </c>
      <c r="CH143">
        <v>6</v>
      </c>
    </row>
    <row r="144" spans="1:86" ht="20.100000000000001" customHeight="1" x14ac:dyDescent="0.25">
      <c r="A144" s="114">
        <v>26758</v>
      </c>
      <c r="B144" s="115" t="s">
        <v>317</v>
      </c>
      <c r="C144" s="115" t="s">
        <v>1157</v>
      </c>
      <c r="D144" s="115" t="s">
        <v>128</v>
      </c>
      <c r="E144" s="116" t="s">
        <v>120</v>
      </c>
      <c r="F144" s="116" t="s">
        <v>160</v>
      </c>
      <c r="G144" s="117">
        <v>40</v>
      </c>
      <c r="H144" s="117">
        <v>11</v>
      </c>
      <c r="I144" s="116" t="s">
        <v>319</v>
      </c>
      <c r="J144" s="118">
        <v>0.06</v>
      </c>
      <c r="K144" s="115" t="s">
        <v>257</v>
      </c>
      <c r="L144" s="115" t="s">
        <v>2158</v>
      </c>
      <c r="M144" s="115" t="s">
        <v>137</v>
      </c>
      <c r="N144" s="115" t="s">
        <v>162</v>
      </c>
      <c r="O144" s="115" t="str">
        <f t="shared" si="29"/>
        <v>BIDENS COMPACT Blazing Flames</v>
      </c>
      <c r="P144" s="119">
        <v>144</v>
      </c>
      <c r="Q144" s="119"/>
      <c r="R144" s="20">
        <f t="shared" si="30"/>
        <v>0</v>
      </c>
      <c r="S144" s="20">
        <f t="shared" si="31"/>
        <v>0</v>
      </c>
      <c r="T144" s="20">
        <f t="shared" si="32"/>
        <v>0</v>
      </c>
      <c r="U144" s="301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304"/>
      <c r="AG144" s="304"/>
      <c r="AH144" s="120"/>
      <c r="AI144" s="120"/>
      <c r="AJ144" s="304"/>
      <c r="AK144" s="304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4"/>
      <c r="BV144" s="14"/>
      <c r="BW144" s="14"/>
      <c r="BX144" s="477"/>
      <c r="BY144" s="477"/>
      <c r="BZ144" s="477"/>
      <c r="CA144" s="477"/>
      <c r="CB144" s="14"/>
      <c r="CC144" t="str">
        <f t="shared" si="26"/>
        <v/>
      </c>
      <c r="CE144">
        <v>25750</v>
      </c>
      <c r="CF144">
        <v>4</v>
      </c>
      <c r="CH144">
        <v>6</v>
      </c>
    </row>
    <row r="145" spans="1:86" ht="20.100000000000001" customHeight="1" x14ac:dyDescent="0.25">
      <c r="A145" s="108">
        <v>26049</v>
      </c>
      <c r="B145" s="109" t="s">
        <v>317</v>
      </c>
      <c r="C145" s="109" t="s">
        <v>318</v>
      </c>
      <c r="D145" s="109" t="s">
        <v>128</v>
      </c>
      <c r="E145" s="110" t="s">
        <v>120</v>
      </c>
      <c r="F145" s="110" t="s">
        <v>160</v>
      </c>
      <c r="G145" s="111">
        <v>40</v>
      </c>
      <c r="H145" s="111">
        <v>11</v>
      </c>
      <c r="I145" s="110" t="s">
        <v>319</v>
      </c>
      <c r="J145" s="111">
        <v>0.06</v>
      </c>
      <c r="K145" s="109" t="s">
        <v>257</v>
      </c>
      <c r="L145" s="109" t="s">
        <v>2158</v>
      </c>
      <c r="M145" s="109"/>
      <c r="N145" s="109" t="s">
        <v>162</v>
      </c>
      <c r="O145" s="109" t="str">
        <f t="shared" si="29"/>
        <v>BIDENS COMPACT Blazing Ring of Fire</v>
      </c>
      <c r="P145" s="112">
        <v>145</v>
      </c>
      <c r="Q145" s="112"/>
      <c r="R145" s="20">
        <f t="shared" si="30"/>
        <v>0</v>
      </c>
      <c r="S145" s="20">
        <f t="shared" si="31"/>
        <v>0</v>
      </c>
      <c r="T145" s="20">
        <f t="shared" si="32"/>
        <v>0</v>
      </c>
      <c r="U145" s="378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304"/>
      <c r="AG145" s="304"/>
      <c r="AH145" s="113"/>
      <c r="AI145" s="113"/>
      <c r="AJ145" s="304"/>
      <c r="AK145" s="304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4"/>
      <c r="BV145" s="14"/>
      <c r="BW145" s="14"/>
      <c r="BX145" s="477"/>
      <c r="BY145" s="477"/>
      <c r="BZ145" s="477"/>
      <c r="CA145" s="477"/>
      <c r="CB145" s="14"/>
      <c r="CC145" t="str">
        <f t="shared" si="26"/>
        <v/>
      </c>
      <c r="CE145">
        <v>24874</v>
      </c>
      <c r="CF145">
        <v>4</v>
      </c>
      <c r="CH145">
        <v>6</v>
      </c>
    </row>
    <row r="146" spans="1:86" ht="20.100000000000001" customHeight="1" x14ac:dyDescent="0.25">
      <c r="A146" s="114">
        <v>25258</v>
      </c>
      <c r="B146" s="115" t="s">
        <v>317</v>
      </c>
      <c r="C146" s="115" t="s">
        <v>1158</v>
      </c>
      <c r="D146" s="115" t="s">
        <v>128</v>
      </c>
      <c r="E146" s="116" t="s">
        <v>120</v>
      </c>
      <c r="F146" s="116" t="s">
        <v>160</v>
      </c>
      <c r="G146" s="117">
        <v>40</v>
      </c>
      <c r="H146" s="117">
        <v>11</v>
      </c>
      <c r="I146" s="116" t="s">
        <v>319</v>
      </c>
      <c r="J146" s="118">
        <v>0.06</v>
      </c>
      <c r="K146" s="115" t="s">
        <v>257</v>
      </c>
      <c r="L146" s="115" t="s">
        <v>2158</v>
      </c>
      <c r="M146" s="115"/>
      <c r="N146" s="115" t="s">
        <v>162</v>
      </c>
      <c r="O146" s="115" t="str">
        <f t="shared" si="29"/>
        <v>BIDENS COMPACT Blazing Star</v>
      </c>
      <c r="P146" s="119">
        <v>146</v>
      </c>
      <c r="Q146" s="119"/>
      <c r="R146" s="20">
        <f t="shared" si="30"/>
        <v>0</v>
      </c>
      <c r="S146" s="20">
        <f t="shared" si="31"/>
        <v>0</v>
      </c>
      <c r="T146" s="20">
        <f t="shared" si="32"/>
        <v>0</v>
      </c>
      <c r="U146" s="301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304"/>
      <c r="AG146" s="304"/>
      <c r="AH146" s="120"/>
      <c r="AI146" s="120"/>
      <c r="AJ146" s="304"/>
      <c r="AK146" s="304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4"/>
      <c r="BV146" s="14"/>
      <c r="BW146" s="14"/>
      <c r="BX146" s="477"/>
      <c r="BY146" s="477"/>
      <c r="BZ146" s="477"/>
      <c r="CA146" s="477"/>
      <c r="CB146" s="14"/>
      <c r="CC146" t="str">
        <f t="shared" si="26"/>
        <v/>
      </c>
      <c r="CE146">
        <v>24875</v>
      </c>
      <c r="CF146">
        <v>4</v>
      </c>
      <c r="CH146">
        <v>6</v>
      </c>
    </row>
    <row r="147" spans="1:86" ht="20.100000000000001" customHeight="1" x14ac:dyDescent="0.25">
      <c r="A147" s="108">
        <v>14095</v>
      </c>
      <c r="B147" s="109" t="s">
        <v>317</v>
      </c>
      <c r="C147" s="109" t="s">
        <v>1159</v>
      </c>
      <c r="D147" s="109" t="s">
        <v>128</v>
      </c>
      <c r="E147" s="110" t="s">
        <v>120</v>
      </c>
      <c r="F147" s="110" t="s">
        <v>160</v>
      </c>
      <c r="G147" s="111">
        <v>40</v>
      </c>
      <c r="H147" s="111">
        <v>11</v>
      </c>
      <c r="I147" s="110" t="s">
        <v>319</v>
      </c>
      <c r="J147" s="121">
        <v>0.06</v>
      </c>
      <c r="K147" s="109" t="s">
        <v>257</v>
      </c>
      <c r="L147" s="109" t="s">
        <v>2158</v>
      </c>
      <c r="M147" s="109"/>
      <c r="N147" s="109" t="s">
        <v>162</v>
      </c>
      <c r="O147" s="109" t="str">
        <f t="shared" si="29"/>
        <v xml:space="preserve">BIDENS COMPACT Golden Empire </v>
      </c>
      <c r="P147" s="112">
        <v>147</v>
      </c>
      <c r="Q147" s="112"/>
      <c r="R147" s="20">
        <f t="shared" si="30"/>
        <v>0</v>
      </c>
      <c r="S147" s="20">
        <f t="shared" si="31"/>
        <v>0</v>
      </c>
      <c r="T147" s="20">
        <f t="shared" si="32"/>
        <v>0</v>
      </c>
      <c r="U147" s="378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304"/>
      <c r="AG147" s="304"/>
      <c r="AH147" s="113"/>
      <c r="AI147" s="113"/>
      <c r="AJ147" s="304"/>
      <c r="AK147" s="304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4"/>
      <c r="BV147" s="14"/>
      <c r="BW147" s="14"/>
      <c r="BX147" s="477"/>
      <c r="BY147" s="477"/>
      <c r="BZ147" s="477"/>
      <c r="CA147" s="477"/>
      <c r="CB147" s="14"/>
      <c r="CC147" t="str">
        <f t="shared" si="26"/>
        <v/>
      </c>
      <c r="CE147">
        <v>13672</v>
      </c>
      <c r="CF147">
        <v>4</v>
      </c>
      <c r="CH147">
        <v>6</v>
      </c>
    </row>
    <row r="148" spans="1:86" ht="20.100000000000001" customHeight="1" x14ac:dyDescent="0.25">
      <c r="A148" s="114">
        <v>23906</v>
      </c>
      <c r="B148" s="115" t="s">
        <v>317</v>
      </c>
      <c r="C148" s="115" t="s">
        <v>320</v>
      </c>
      <c r="D148" s="115" t="s">
        <v>128</v>
      </c>
      <c r="E148" s="116" t="s">
        <v>120</v>
      </c>
      <c r="F148" s="116" t="s">
        <v>160</v>
      </c>
      <c r="G148" s="117">
        <v>40</v>
      </c>
      <c r="H148" s="117">
        <v>11</v>
      </c>
      <c r="I148" s="116" t="s">
        <v>319</v>
      </c>
      <c r="J148" s="118">
        <v>4.4999999999999998E-2</v>
      </c>
      <c r="K148" s="115" t="s">
        <v>257</v>
      </c>
      <c r="L148" s="115" t="s">
        <v>2158</v>
      </c>
      <c r="M148" s="115"/>
      <c r="N148" s="115" t="s">
        <v>162</v>
      </c>
      <c r="O148" s="115" t="str">
        <f t="shared" si="29"/>
        <v>BIDENS COMPACT Mega charm</v>
      </c>
      <c r="P148" s="119">
        <v>148</v>
      </c>
      <c r="Q148" s="119"/>
      <c r="R148" s="20">
        <f t="shared" si="30"/>
        <v>0</v>
      </c>
      <c r="S148" s="20">
        <f t="shared" si="31"/>
        <v>0</v>
      </c>
      <c r="T148" s="20">
        <f t="shared" si="32"/>
        <v>0</v>
      </c>
      <c r="U148" s="301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304"/>
      <c r="AG148" s="304"/>
      <c r="AH148" s="120"/>
      <c r="AI148" s="120"/>
      <c r="AJ148" s="304"/>
      <c r="AK148" s="304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4"/>
      <c r="BV148" s="14"/>
      <c r="BW148" s="14"/>
      <c r="BX148" s="477"/>
      <c r="BY148" s="477"/>
      <c r="BZ148" s="477"/>
      <c r="CA148" s="477"/>
      <c r="CB148" s="14"/>
      <c r="CC148" t="str">
        <f t="shared" si="26"/>
        <v/>
      </c>
      <c r="CE148">
        <v>22881</v>
      </c>
      <c r="CF148">
        <v>4</v>
      </c>
      <c r="CH148">
        <v>6</v>
      </c>
    </row>
    <row r="149" spans="1:86" ht="20.100000000000001" customHeight="1" x14ac:dyDescent="0.25">
      <c r="A149" s="108">
        <v>20189</v>
      </c>
      <c r="B149" s="109" t="s">
        <v>317</v>
      </c>
      <c r="C149" s="109" t="s">
        <v>1160</v>
      </c>
      <c r="D149" s="109" t="s">
        <v>128</v>
      </c>
      <c r="E149" s="110" t="s">
        <v>120</v>
      </c>
      <c r="F149" s="110" t="s">
        <v>160</v>
      </c>
      <c r="G149" s="111">
        <v>40</v>
      </c>
      <c r="H149" s="111">
        <v>11</v>
      </c>
      <c r="I149" s="110" t="s">
        <v>319</v>
      </c>
      <c r="J149" s="121">
        <v>0.04</v>
      </c>
      <c r="K149" s="109" t="s">
        <v>257</v>
      </c>
      <c r="L149" s="109" t="s">
        <v>2158</v>
      </c>
      <c r="M149" s="109"/>
      <c r="N149" s="109" t="s">
        <v>162</v>
      </c>
      <c r="O149" s="109" t="str">
        <f t="shared" si="29"/>
        <v>BIDENS COMPACT Stop Light</v>
      </c>
      <c r="P149" s="112">
        <v>149</v>
      </c>
      <c r="Q149" s="112"/>
      <c r="R149" s="20">
        <f t="shared" si="30"/>
        <v>0</v>
      </c>
      <c r="S149" s="20">
        <f t="shared" si="31"/>
        <v>0</v>
      </c>
      <c r="T149" s="20">
        <f t="shared" si="32"/>
        <v>0</v>
      </c>
      <c r="U149" s="378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304"/>
      <c r="AG149" s="304"/>
      <c r="AH149" s="113"/>
      <c r="AI149" s="113"/>
      <c r="AJ149" s="304"/>
      <c r="AK149" s="304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4"/>
      <c r="BV149" s="14"/>
      <c r="BW149" s="14"/>
      <c r="BX149" s="477"/>
      <c r="BY149" s="477"/>
      <c r="BZ149" s="477"/>
      <c r="CA149" s="477"/>
      <c r="CB149" s="14"/>
      <c r="CC149" t="str">
        <f t="shared" si="26"/>
        <v/>
      </c>
      <c r="CE149">
        <v>14399</v>
      </c>
      <c r="CF149">
        <v>4</v>
      </c>
      <c r="CH149">
        <v>6</v>
      </c>
    </row>
    <row r="150" spans="1:86" ht="20.100000000000001" customHeight="1" x14ac:dyDescent="0.25">
      <c r="A150" s="114">
        <v>20193</v>
      </c>
      <c r="B150" s="115" t="s">
        <v>317</v>
      </c>
      <c r="C150" s="115" t="s">
        <v>1161</v>
      </c>
      <c r="D150" s="115" t="s">
        <v>128</v>
      </c>
      <c r="E150" s="116" t="s">
        <v>120</v>
      </c>
      <c r="F150" s="116" t="s">
        <v>160</v>
      </c>
      <c r="G150" s="117">
        <v>40</v>
      </c>
      <c r="H150" s="117">
        <v>11</v>
      </c>
      <c r="I150" s="116" t="s">
        <v>319</v>
      </c>
      <c r="J150" s="118">
        <v>0.06</v>
      </c>
      <c r="K150" s="115" t="s">
        <v>257</v>
      </c>
      <c r="L150" s="115" t="s">
        <v>2158</v>
      </c>
      <c r="M150" s="115"/>
      <c r="N150" s="115" t="s">
        <v>162</v>
      </c>
      <c r="O150" s="115" t="str">
        <f t="shared" si="29"/>
        <v>BIDENS COMPACT White Delight</v>
      </c>
      <c r="P150" s="119">
        <v>150</v>
      </c>
      <c r="Q150" s="119"/>
      <c r="R150" s="20">
        <f t="shared" si="30"/>
        <v>0</v>
      </c>
      <c r="S150" s="20">
        <f t="shared" si="31"/>
        <v>0</v>
      </c>
      <c r="T150" s="20">
        <f t="shared" si="32"/>
        <v>0</v>
      </c>
      <c r="U150" s="301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304"/>
      <c r="AG150" s="304"/>
      <c r="AH150" s="120"/>
      <c r="AI150" s="120"/>
      <c r="AJ150" s="304"/>
      <c r="AK150" s="304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4"/>
      <c r="BV150" s="14"/>
      <c r="BW150" s="14"/>
      <c r="BX150" s="477"/>
      <c r="BY150" s="477"/>
      <c r="BZ150" s="477"/>
      <c r="CA150" s="477"/>
      <c r="CB150" s="14"/>
      <c r="CC150" t="str">
        <f t="shared" si="26"/>
        <v/>
      </c>
      <c r="CE150">
        <v>15065</v>
      </c>
      <c r="CF150">
        <v>4</v>
      </c>
      <c r="CH150">
        <v>6</v>
      </c>
    </row>
    <row r="151" spans="1:86" ht="20.100000000000001" customHeight="1" x14ac:dyDescent="0.25">
      <c r="A151" s="108">
        <v>11697</v>
      </c>
      <c r="B151" s="109" t="s">
        <v>317</v>
      </c>
      <c r="C151" s="109" t="s">
        <v>1162</v>
      </c>
      <c r="D151" s="109" t="s">
        <v>128</v>
      </c>
      <c r="E151" s="110" t="s">
        <v>120</v>
      </c>
      <c r="F151" s="110" t="s">
        <v>160</v>
      </c>
      <c r="G151" s="111">
        <v>40</v>
      </c>
      <c r="H151" s="111">
        <v>11</v>
      </c>
      <c r="I151" s="110" t="s">
        <v>319</v>
      </c>
      <c r="J151" s="121">
        <v>4.4999999999999998E-2</v>
      </c>
      <c r="K151" s="109" t="s">
        <v>257</v>
      </c>
      <c r="L151" s="109" t="s">
        <v>2158</v>
      </c>
      <c r="M151" s="109"/>
      <c r="N151" s="109" t="s">
        <v>162</v>
      </c>
      <c r="O151" s="109" t="str">
        <f t="shared" si="29"/>
        <v>BIDENS COMPACT Yellow Charm</v>
      </c>
      <c r="P151" s="112">
        <v>151</v>
      </c>
      <c r="Q151" s="112"/>
      <c r="R151" s="20">
        <f t="shared" si="30"/>
        <v>0</v>
      </c>
      <c r="S151" s="20">
        <f t="shared" si="31"/>
        <v>0</v>
      </c>
      <c r="T151" s="20">
        <f t="shared" si="32"/>
        <v>0</v>
      </c>
      <c r="U151" s="378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304"/>
      <c r="AG151" s="304"/>
      <c r="AH151" s="113"/>
      <c r="AI151" s="113"/>
      <c r="AJ151" s="304"/>
      <c r="AK151" s="304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4"/>
      <c r="BV151" s="14"/>
      <c r="BW151" s="14"/>
      <c r="BX151" s="477"/>
      <c r="BY151" s="477"/>
      <c r="BZ151" s="477"/>
      <c r="CA151" s="477"/>
      <c r="CB151" s="14"/>
      <c r="CC151" t="str">
        <f t="shared" si="26"/>
        <v/>
      </c>
      <c r="CE151">
        <v>10883</v>
      </c>
      <c r="CF151">
        <v>4</v>
      </c>
      <c r="CH151">
        <v>6</v>
      </c>
    </row>
    <row r="152" spans="1:86" ht="20.100000000000001" customHeight="1" x14ac:dyDescent="0.25">
      <c r="A152" s="114">
        <v>23907</v>
      </c>
      <c r="B152" s="115" t="s">
        <v>317</v>
      </c>
      <c r="C152" s="115" t="s">
        <v>1163</v>
      </c>
      <c r="D152" s="115" t="s">
        <v>128</v>
      </c>
      <c r="E152" s="116" t="s">
        <v>120</v>
      </c>
      <c r="F152" s="116" t="s">
        <v>160</v>
      </c>
      <c r="G152" s="117">
        <v>40</v>
      </c>
      <c r="H152" s="117">
        <v>11</v>
      </c>
      <c r="I152" s="116" t="s">
        <v>319</v>
      </c>
      <c r="J152" s="118">
        <v>0.06</v>
      </c>
      <c r="K152" s="115" t="s">
        <v>257</v>
      </c>
      <c r="L152" s="115" t="s">
        <v>2158</v>
      </c>
      <c r="M152" s="115"/>
      <c r="N152" s="115" t="s">
        <v>162</v>
      </c>
      <c r="O152" s="115" t="str">
        <f t="shared" si="29"/>
        <v>BIDENS COMPACT Yellow Splash Improved</v>
      </c>
      <c r="P152" s="119">
        <v>152</v>
      </c>
      <c r="Q152" s="119"/>
      <c r="R152" s="20">
        <f t="shared" si="30"/>
        <v>0</v>
      </c>
      <c r="S152" s="20">
        <f t="shared" si="31"/>
        <v>0</v>
      </c>
      <c r="T152" s="20">
        <f t="shared" si="32"/>
        <v>0</v>
      </c>
      <c r="U152" s="301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304"/>
      <c r="AG152" s="304"/>
      <c r="AH152" s="120"/>
      <c r="AI152" s="120"/>
      <c r="AJ152" s="304"/>
      <c r="AK152" s="304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4"/>
      <c r="BV152" s="14"/>
      <c r="BW152" s="14"/>
      <c r="BX152" s="477"/>
      <c r="BY152" s="477"/>
      <c r="BZ152" s="477"/>
      <c r="CA152" s="477"/>
      <c r="CB152" s="14"/>
      <c r="CC152" t="str">
        <f t="shared" si="26"/>
        <v/>
      </c>
      <c r="CE152">
        <v>25751</v>
      </c>
      <c r="CF152">
        <v>4</v>
      </c>
      <c r="CH152">
        <v>6</v>
      </c>
    </row>
    <row r="153" spans="1:86" ht="20.100000000000001" customHeight="1" x14ac:dyDescent="0.25">
      <c r="A153" s="108">
        <v>26760</v>
      </c>
      <c r="B153" s="109" t="s">
        <v>324</v>
      </c>
      <c r="C153" s="109" t="s">
        <v>1164</v>
      </c>
      <c r="D153" s="109" t="s">
        <v>128</v>
      </c>
      <c r="E153" s="110" t="s">
        <v>120</v>
      </c>
      <c r="F153" s="110" t="s">
        <v>160</v>
      </c>
      <c r="G153" s="111">
        <v>40</v>
      </c>
      <c r="H153" s="111">
        <v>12</v>
      </c>
      <c r="I153" s="110" t="s">
        <v>120</v>
      </c>
      <c r="J153" s="121">
        <v>4.4999999999999998E-2</v>
      </c>
      <c r="K153" s="109" t="s">
        <v>257</v>
      </c>
      <c r="L153" s="109" t="s">
        <v>2158</v>
      </c>
      <c r="M153" s="109" t="s">
        <v>137</v>
      </c>
      <c r="N153" s="109" t="s">
        <v>162</v>
      </c>
      <c r="O153" s="109" t="str">
        <f t="shared" si="29"/>
        <v>BRACHYCOME Fresco Candy</v>
      </c>
      <c r="P153" s="112">
        <v>153</v>
      </c>
      <c r="Q153" s="112"/>
      <c r="R153" s="20">
        <f t="shared" si="30"/>
        <v>0</v>
      </c>
      <c r="S153" s="20">
        <f t="shared" si="31"/>
        <v>0</v>
      </c>
      <c r="T153" s="20">
        <f t="shared" si="32"/>
        <v>0</v>
      </c>
      <c r="U153" s="378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304"/>
      <c r="AG153" s="304"/>
      <c r="AH153" s="113"/>
      <c r="AI153" s="113"/>
      <c r="AJ153" s="304"/>
      <c r="AK153" s="304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4"/>
      <c r="BV153" s="14"/>
      <c r="BW153" s="14"/>
      <c r="BX153" s="477"/>
      <c r="BY153" s="477"/>
      <c r="BZ153" s="477"/>
      <c r="CA153" s="477"/>
      <c r="CB153" s="14"/>
      <c r="CC153" t="str">
        <f t="shared" si="26"/>
        <v/>
      </c>
      <c r="CE153">
        <v>26759</v>
      </c>
      <c r="CF153">
        <v>4</v>
      </c>
      <c r="CH153">
        <v>7</v>
      </c>
    </row>
    <row r="154" spans="1:86" ht="20.100000000000001" customHeight="1" x14ac:dyDescent="0.25">
      <c r="A154" s="114">
        <v>24112</v>
      </c>
      <c r="B154" s="115" t="s">
        <v>324</v>
      </c>
      <c r="C154" s="115" t="s">
        <v>325</v>
      </c>
      <c r="D154" s="115" t="s">
        <v>128</v>
      </c>
      <c r="E154" s="116" t="s">
        <v>120</v>
      </c>
      <c r="F154" s="116" t="s">
        <v>160</v>
      </c>
      <c r="G154" s="117">
        <v>40</v>
      </c>
      <c r="H154" s="117">
        <v>12</v>
      </c>
      <c r="I154" s="116" t="s">
        <v>120</v>
      </c>
      <c r="J154" s="118">
        <v>4.4999999999999998E-2</v>
      </c>
      <c r="K154" s="115" t="s">
        <v>257</v>
      </c>
      <c r="L154" s="115" t="s">
        <v>2158</v>
      </c>
      <c r="M154" s="115"/>
      <c r="N154" s="115" t="s">
        <v>162</v>
      </c>
      <c r="O154" s="115" t="str">
        <f t="shared" si="29"/>
        <v>BRACHYCOME Fresco Purple</v>
      </c>
      <c r="P154" s="119">
        <v>154</v>
      </c>
      <c r="Q154" s="119"/>
      <c r="R154" s="20">
        <f t="shared" si="30"/>
        <v>0</v>
      </c>
      <c r="S154" s="20">
        <f t="shared" si="31"/>
        <v>0</v>
      </c>
      <c r="T154" s="20">
        <f t="shared" si="32"/>
        <v>0</v>
      </c>
      <c r="U154" s="301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304"/>
      <c r="AG154" s="304"/>
      <c r="AH154" s="120"/>
      <c r="AI154" s="120"/>
      <c r="AJ154" s="304"/>
      <c r="AK154" s="304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4"/>
      <c r="BV154" s="14"/>
      <c r="BW154" s="14"/>
      <c r="BX154" s="477"/>
      <c r="BY154" s="477"/>
      <c r="BZ154" s="477"/>
      <c r="CA154" s="477"/>
      <c r="CB154" s="14"/>
      <c r="CC154" t="str">
        <f t="shared" si="26"/>
        <v/>
      </c>
      <c r="CE154">
        <v>23759</v>
      </c>
      <c r="CF154">
        <v>4</v>
      </c>
      <c r="CH154">
        <v>7</v>
      </c>
    </row>
    <row r="155" spans="1:86" ht="20.100000000000001" customHeight="1" x14ac:dyDescent="0.25">
      <c r="A155" s="388"/>
      <c r="B155" s="382" t="s">
        <v>319</v>
      </c>
      <c r="C155" s="383"/>
      <c r="D155" s="383" t="s">
        <v>128</v>
      </c>
      <c r="E155" s="384"/>
      <c r="F155" s="384"/>
      <c r="G155" s="384"/>
      <c r="H155" s="385"/>
      <c r="I155" s="384"/>
      <c r="J155" s="386"/>
      <c r="K155" s="383"/>
      <c r="L155" s="383" t="s">
        <v>593</v>
      </c>
      <c r="M155" s="383"/>
      <c r="N155" s="383"/>
      <c r="O155" s="383" t="str">
        <f t="shared" si="29"/>
        <v xml:space="preserve">C </v>
      </c>
      <c r="P155" s="387">
        <v>155</v>
      </c>
      <c r="Q155" s="387"/>
      <c r="R155" s="20"/>
      <c r="S155" s="20"/>
      <c r="T155" s="20"/>
      <c r="U155" s="512"/>
      <c r="V155" s="513"/>
      <c r="W155" s="513"/>
      <c r="X155" s="513"/>
      <c r="Y155" s="513"/>
      <c r="Z155" s="513"/>
      <c r="AA155" s="513"/>
      <c r="AB155" s="513"/>
      <c r="AC155" s="513"/>
      <c r="AD155" s="513"/>
      <c r="AE155" s="513"/>
      <c r="AF155" s="513"/>
      <c r="AG155" s="513"/>
      <c r="AH155" s="513"/>
      <c r="AI155" s="513"/>
      <c r="AJ155" s="513"/>
      <c r="AK155" s="513"/>
      <c r="AL155" s="513"/>
      <c r="AM155" s="513"/>
      <c r="AN155" s="513"/>
      <c r="AO155" s="513"/>
      <c r="AP155" s="513"/>
      <c r="AQ155" s="513"/>
      <c r="AR155" s="513"/>
      <c r="AS155" s="513"/>
      <c r="AT155" s="513"/>
      <c r="AU155" s="513"/>
      <c r="AV155" s="513"/>
      <c r="AW155" s="513"/>
      <c r="AX155" s="513"/>
      <c r="AY155" s="513"/>
      <c r="AZ155" s="513"/>
      <c r="BA155" s="513"/>
      <c r="BB155" s="513"/>
      <c r="BC155" s="513"/>
      <c r="BD155" s="513"/>
      <c r="BE155" s="513"/>
      <c r="BF155" s="513"/>
      <c r="BG155" s="513"/>
      <c r="BH155" s="513"/>
      <c r="BI155" s="513"/>
      <c r="BJ155" s="513"/>
      <c r="BK155" s="513"/>
      <c r="BL155" s="513"/>
      <c r="BM155" s="513"/>
      <c r="BN155" s="513"/>
      <c r="BO155" s="513"/>
      <c r="BP155" s="513"/>
      <c r="BQ155" s="513"/>
      <c r="BR155" s="513"/>
      <c r="BS155" s="513"/>
      <c r="BT155" s="513"/>
      <c r="BU155" s="14"/>
      <c r="BV155" s="14"/>
      <c r="BW155" s="14"/>
      <c r="BX155" s="477"/>
      <c r="BY155" s="477"/>
      <c r="BZ155" s="477"/>
      <c r="CA155" s="477"/>
      <c r="CC155" t="str">
        <f t="shared" si="26"/>
        <v/>
      </c>
    </row>
    <row r="156" spans="1:86" ht="20.100000000000001" customHeight="1" x14ac:dyDescent="0.25">
      <c r="A156" s="379">
        <v>23908</v>
      </c>
      <c r="B156" s="109" t="s">
        <v>326</v>
      </c>
      <c r="C156" s="109" t="s">
        <v>1168</v>
      </c>
      <c r="D156" s="109" t="s">
        <v>2156</v>
      </c>
      <c r="E156" s="110" t="s">
        <v>120</v>
      </c>
      <c r="F156" s="110" t="s">
        <v>160</v>
      </c>
      <c r="G156" s="111">
        <v>40</v>
      </c>
      <c r="H156" s="111">
        <v>12</v>
      </c>
      <c r="I156" s="110" t="s">
        <v>176</v>
      </c>
      <c r="J156" s="121">
        <v>4.4999999999999998E-2</v>
      </c>
      <c r="K156" s="109" t="s">
        <v>257</v>
      </c>
      <c r="L156" s="109" t="s">
        <v>2158</v>
      </c>
      <c r="M156" s="109"/>
      <c r="N156" s="109" t="s">
        <v>162</v>
      </c>
      <c r="O156" s="109" t="str">
        <f t="shared" si="29"/>
        <v xml:space="preserve">CALIBRACHOA COLIBRI Bright Red </v>
      </c>
      <c r="P156" s="112">
        <v>156</v>
      </c>
      <c r="Q156" s="112"/>
      <c r="R156" s="20">
        <f t="shared" si="30"/>
        <v>0</v>
      </c>
      <c r="S156" s="20">
        <f t="shared" si="31"/>
        <v>0</v>
      </c>
      <c r="T156" s="20">
        <f t="shared" si="32"/>
        <v>0</v>
      </c>
      <c r="U156" s="303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04"/>
      <c r="AF156" s="304"/>
      <c r="AG156" s="304"/>
      <c r="AH156" s="113"/>
      <c r="AI156" s="113"/>
      <c r="AJ156" s="304"/>
      <c r="AK156" s="304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4"/>
      <c r="BV156" s="14"/>
      <c r="BW156" s="14"/>
      <c r="BX156" s="477"/>
      <c r="BY156" s="477"/>
      <c r="BZ156" s="477"/>
      <c r="CA156" s="477"/>
      <c r="CB156" s="14"/>
      <c r="CC156" t="str">
        <f t="shared" si="26"/>
        <v>&gt;s06/2026</v>
      </c>
      <c r="CD156">
        <f t="shared" ref="CD156:CD181" si="33">IF(E156="B",IF(OR(LEFT(D156,2)="&gt;s", LEFT(D156,2)="&lt;s"),MID(D156,3,2)+CF156+1,""),)</f>
        <v>58</v>
      </c>
      <c r="CE156">
        <v>22885</v>
      </c>
      <c r="CF156">
        <v>5</v>
      </c>
      <c r="CH156">
        <v>6</v>
      </c>
    </row>
    <row r="157" spans="1:86" ht="20.100000000000001" customHeight="1" x14ac:dyDescent="0.25">
      <c r="A157" s="389">
        <v>23909</v>
      </c>
      <c r="B157" s="115" t="s">
        <v>326</v>
      </c>
      <c r="C157" s="115" t="s">
        <v>327</v>
      </c>
      <c r="D157" s="115" t="s">
        <v>2156</v>
      </c>
      <c r="E157" s="116" t="s">
        <v>120</v>
      </c>
      <c r="F157" s="116" t="s">
        <v>160</v>
      </c>
      <c r="G157" s="117">
        <v>40</v>
      </c>
      <c r="H157" s="117">
        <v>12</v>
      </c>
      <c r="I157" s="116" t="s">
        <v>176</v>
      </c>
      <c r="J157" s="118">
        <v>0.06</v>
      </c>
      <c r="K157" s="115" t="s">
        <v>257</v>
      </c>
      <c r="L157" s="115" t="s">
        <v>2158</v>
      </c>
      <c r="M157" s="115"/>
      <c r="N157" s="115" t="s">
        <v>162</v>
      </c>
      <c r="O157" s="115" t="str">
        <f t="shared" si="29"/>
        <v xml:space="preserve">CALIBRACHOA COLIBRI Exotic Red Bling </v>
      </c>
      <c r="P157" s="119">
        <v>157</v>
      </c>
      <c r="Q157" s="119"/>
      <c r="R157" s="20">
        <f t="shared" si="30"/>
        <v>0</v>
      </c>
      <c r="S157" s="20">
        <f t="shared" si="31"/>
        <v>0</v>
      </c>
      <c r="T157" s="20">
        <f t="shared" si="32"/>
        <v>0</v>
      </c>
      <c r="U157" s="303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04"/>
      <c r="AF157" s="304"/>
      <c r="AG157" s="304"/>
      <c r="AH157" s="120"/>
      <c r="AI157" s="120"/>
      <c r="AJ157" s="304"/>
      <c r="AK157" s="304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4"/>
      <c r="BV157" s="14"/>
      <c r="BW157" s="14"/>
      <c r="BX157" s="477"/>
      <c r="BY157" s="477"/>
      <c r="BZ157" s="477"/>
      <c r="CA157" s="477"/>
      <c r="CB157" s="14"/>
      <c r="CC157" t="str">
        <f t="shared" si="26"/>
        <v>&gt;s06/2026</v>
      </c>
      <c r="CD157">
        <f t="shared" si="33"/>
        <v>58</v>
      </c>
      <c r="CE157">
        <v>23274</v>
      </c>
      <c r="CF157">
        <v>5</v>
      </c>
      <c r="CH157">
        <v>6</v>
      </c>
    </row>
    <row r="158" spans="1:86" ht="20.100000000000001" customHeight="1" x14ac:dyDescent="0.25">
      <c r="A158" s="379">
        <v>23910</v>
      </c>
      <c r="B158" s="109" t="s">
        <v>326</v>
      </c>
      <c r="C158" s="109" t="s">
        <v>328</v>
      </c>
      <c r="D158" s="109" t="s">
        <v>2156</v>
      </c>
      <c r="E158" s="110" t="s">
        <v>120</v>
      </c>
      <c r="F158" s="110" t="s">
        <v>160</v>
      </c>
      <c r="G158" s="111">
        <v>40</v>
      </c>
      <c r="H158" s="111">
        <v>12</v>
      </c>
      <c r="I158" s="110" t="s">
        <v>176</v>
      </c>
      <c r="J158" s="121">
        <v>4.4999999999999998E-2</v>
      </c>
      <c r="K158" s="109" t="s">
        <v>257</v>
      </c>
      <c r="L158" s="109" t="s">
        <v>2158</v>
      </c>
      <c r="M158" s="109"/>
      <c r="N158" s="109" t="s">
        <v>162</v>
      </c>
      <c r="O158" s="109" t="str">
        <f t="shared" si="29"/>
        <v xml:space="preserve">CALIBRACHOA COLIBRI Fuchsia </v>
      </c>
      <c r="P158" s="112">
        <v>158</v>
      </c>
      <c r="Q158" s="112"/>
      <c r="R158" s="20">
        <f t="shared" si="30"/>
        <v>0</v>
      </c>
      <c r="S158" s="20">
        <f t="shared" si="31"/>
        <v>0</v>
      </c>
      <c r="T158" s="20">
        <f t="shared" si="32"/>
        <v>0</v>
      </c>
      <c r="U158" s="303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113"/>
      <c r="AI158" s="113"/>
      <c r="AJ158" s="304"/>
      <c r="AK158" s="304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4"/>
      <c r="BV158" s="14"/>
      <c r="BW158" s="14"/>
      <c r="BX158" s="477"/>
      <c r="BY158" s="477"/>
      <c r="BZ158" s="477"/>
      <c r="CA158" s="477"/>
      <c r="CB158" s="14"/>
      <c r="CC158" t="str">
        <f t="shared" si="26"/>
        <v>&gt;s06/2026</v>
      </c>
      <c r="CD158">
        <f t="shared" si="33"/>
        <v>58</v>
      </c>
      <c r="CE158">
        <v>22886</v>
      </c>
      <c r="CF158">
        <v>5</v>
      </c>
      <c r="CH158">
        <v>6</v>
      </c>
    </row>
    <row r="159" spans="1:86" ht="20.100000000000001" customHeight="1" x14ac:dyDescent="0.25">
      <c r="A159" s="389">
        <v>23154</v>
      </c>
      <c r="B159" s="115" t="s">
        <v>326</v>
      </c>
      <c r="C159" s="115" t="s">
        <v>1165</v>
      </c>
      <c r="D159" s="115" t="s">
        <v>2156</v>
      </c>
      <c r="E159" s="116" t="s">
        <v>120</v>
      </c>
      <c r="F159" s="116" t="s">
        <v>160</v>
      </c>
      <c r="G159" s="117">
        <v>40</v>
      </c>
      <c r="H159" s="117">
        <v>12</v>
      </c>
      <c r="I159" s="116" t="s">
        <v>176</v>
      </c>
      <c r="J159" s="118">
        <v>4.4999999999999998E-2</v>
      </c>
      <c r="K159" s="115" t="s">
        <v>257</v>
      </c>
      <c r="L159" s="115" t="s">
        <v>2158</v>
      </c>
      <c r="M159" s="115"/>
      <c r="N159" s="115" t="s">
        <v>162</v>
      </c>
      <c r="O159" s="115" t="str">
        <f t="shared" si="29"/>
        <v xml:space="preserve">CALIBRACHOA COLIBRI Malibu Pink </v>
      </c>
      <c r="P159" s="119">
        <v>159</v>
      </c>
      <c r="Q159" s="119"/>
      <c r="R159" s="20">
        <f t="shared" si="30"/>
        <v>0</v>
      </c>
      <c r="S159" s="20">
        <f t="shared" si="31"/>
        <v>0</v>
      </c>
      <c r="T159" s="20">
        <f t="shared" si="32"/>
        <v>0</v>
      </c>
      <c r="U159" s="303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120"/>
      <c r="AI159" s="120"/>
      <c r="AJ159" s="304"/>
      <c r="AK159" s="304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4"/>
      <c r="BV159" s="14"/>
      <c r="BW159" s="14"/>
      <c r="BX159" s="477"/>
      <c r="BY159" s="477"/>
      <c r="BZ159" s="477"/>
      <c r="CA159" s="477"/>
      <c r="CB159" s="14"/>
      <c r="CC159" t="str">
        <f t="shared" si="26"/>
        <v>&gt;s06/2026</v>
      </c>
      <c r="CD159">
        <f t="shared" si="33"/>
        <v>58</v>
      </c>
      <c r="CE159">
        <v>22888</v>
      </c>
      <c r="CF159">
        <v>5</v>
      </c>
      <c r="CH159">
        <v>6</v>
      </c>
    </row>
    <row r="160" spans="1:86" ht="20.100000000000001" customHeight="1" x14ac:dyDescent="0.25">
      <c r="A160" s="379">
        <v>25259</v>
      </c>
      <c r="B160" s="109" t="s">
        <v>326</v>
      </c>
      <c r="C160" s="109" t="s">
        <v>329</v>
      </c>
      <c r="D160" s="109" t="s">
        <v>2156</v>
      </c>
      <c r="E160" s="110" t="s">
        <v>120</v>
      </c>
      <c r="F160" s="110" t="s">
        <v>160</v>
      </c>
      <c r="G160" s="111">
        <v>40</v>
      </c>
      <c r="H160" s="111">
        <v>12</v>
      </c>
      <c r="I160" s="110" t="s">
        <v>176</v>
      </c>
      <c r="J160" s="121">
        <v>4.4999999999999998E-2</v>
      </c>
      <c r="K160" s="109" t="s">
        <v>257</v>
      </c>
      <c r="L160" s="109" t="s">
        <v>2158</v>
      </c>
      <c r="M160" s="109"/>
      <c r="N160" s="109" t="s">
        <v>162</v>
      </c>
      <c r="O160" s="109" t="str">
        <f t="shared" si="29"/>
        <v xml:space="preserve">CALIBRACHOA COLIBRI Tangerine </v>
      </c>
      <c r="P160" s="112">
        <v>160</v>
      </c>
      <c r="Q160" s="112"/>
      <c r="R160" s="20">
        <f t="shared" si="30"/>
        <v>0</v>
      </c>
      <c r="S160" s="20">
        <f t="shared" si="31"/>
        <v>0</v>
      </c>
      <c r="T160" s="20">
        <f t="shared" si="32"/>
        <v>0</v>
      </c>
      <c r="U160" s="303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113"/>
      <c r="AI160" s="113"/>
      <c r="AJ160" s="304"/>
      <c r="AK160" s="304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4"/>
      <c r="BV160" s="14"/>
      <c r="BW160" s="14"/>
      <c r="BX160" s="477"/>
      <c r="BY160" s="477"/>
      <c r="BZ160" s="477"/>
      <c r="CA160" s="477"/>
      <c r="CB160" s="14"/>
      <c r="CC160" t="str">
        <f t="shared" si="26"/>
        <v>&gt;s06/2026</v>
      </c>
      <c r="CD160">
        <f t="shared" si="33"/>
        <v>58</v>
      </c>
      <c r="CE160">
        <v>25044</v>
      </c>
      <c r="CF160">
        <v>5</v>
      </c>
      <c r="CH160">
        <v>6</v>
      </c>
    </row>
    <row r="161" spans="1:86" ht="20.100000000000001" customHeight="1" x14ac:dyDescent="0.25">
      <c r="A161" s="389">
        <v>23156</v>
      </c>
      <c r="B161" s="115" t="s">
        <v>326</v>
      </c>
      <c r="C161" s="115" t="s">
        <v>1166</v>
      </c>
      <c r="D161" s="115" t="s">
        <v>2156</v>
      </c>
      <c r="E161" s="116" t="s">
        <v>120</v>
      </c>
      <c r="F161" s="116" t="s">
        <v>160</v>
      </c>
      <c r="G161" s="117">
        <v>40</v>
      </c>
      <c r="H161" s="117">
        <v>12</v>
      </c>
      <c r="I161" s="116" t="s">
        <v>176</v>
      </c>
      <c r="J161" s="118">
        <v>0.06</v>
      </c>
      <c r="K161" s="115" t="s">
        <v>257</v>
      </c>
      <c r="L161" s="115" t="s">
        <v>2158</v>
      </c>
      <c r="M161" s="115"/>
      <c r="N161" s="115" t="s">
        <v>162</v>
      </c>
      <c r="O161" s="115" t="str">
        <f t="shared" si="29"/>
        <v xml:space="preserve">CALIBRACHOA COLIBRI Pink Bling </v>
      </c>
      <c r="P161" s="119">
        <v>161</v>
      </c>
      <c r="Q161" s="119"/>
      <c r="R161" s="20">
        <f t="shared" si="30"/>
        <v>0</v>
      </c>
      <c r="S161" s="20">
        <f t="shared" si="31"/>
        <v>0</v>
      </c>
      <c r="T161" s="20">
        <f t="shared" si="32"/>
        <v>0</v>
      </c>
      <c r="U161" s="303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04"/>
      <c r="AF161" s="304"/>
      <c r="AG161" s="304"/>
      <c r="AH161" s="120"/>
      <c r="AI161" s="120"/>
      <c r="AJ161" s="304"/>
      <c r="AK161" s="304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4"/>
      <c r="BV161" s="14"/>
      <c r="BW161" s="14"/>
      <c r="BX161" s="477"/>
      <c r="BY161" s="477"/>
      <c r="BZ161" s="477"/>
      <c r="CA161" s="477"/>
      <c r="CB161" s="14"/>
      <c r="CC161" t="str">
        <f t="shared" si="26"/>
        <v>&gt;s06/2026</v>
      </c>
      <c r="CD161">
        <f t="shared" si="33"/>
        <v>58</v>
      </c>
      <c r="CE161">
        <v>22891</v>
      </c>
      <c r="CF161">
        <v>5</v>
      </c>
      <c r="CH161">
        <v>6</v>
      </c>
    </row>
    <row r="162" spans="1:86" ht="20.100000000000001" customHeight="1" x14ac:dyDescent="0.25">
      <c r="A162" s="379">
        <v>23912</v>
      </c>
      <c r="B162" s="109" t="s">
        <v>326</v>
      </c>
      <c r="C162" s="109" t="s">
        <v>1167</v>
      </c>
      <c r="D162" s="109" t="s">
        <v>2156</v>
      </c>
      <c r="E162" s="110" t="s">
        <v>120</v>
      </c>
      <c r="F162" s="110" t="s">
        <v>160</v>
      </c>
      <c r="G162" s="111">
        <v>40</v>
      </c>
      <c r="H162" s="111">
        <v>12</v>
      </c>
      <c r="I162" s="110" t="s">
        <v>176</v>
      </c>
      <c r="J162" s="121">
        <v>4.4999999999999998E-2</v>
      </c>
      <c r="K162" s="109" t="s">
        <v>257</v>
      </c>
      <c r="L162" s="109" t="s">
        <v>2158</v>
      </c>
      <c r="M162" s="109"/>
      <c r="N162" s="109" t="s">
        <v>162</v>
      </c>
      <c r="O162" s="109" t="str">
        <f t="shared" si="29"/>
        <v xml:space="preserve">CALIBRACHOA COLIBRI Pink Flamingo </v>
      </c>
      <c r="P162" s="112">
        <v>162</v>
      </c>
      <c r="Q162" s="112"/>
      <c r="R162" s="20">
        <f t="shared" si="30"/>
        <v>0</v>
      </c>
      <c r="S162" s="20">
        <f t="shared" si="31"/>
        <v>0</v>
      </c>
      <c r="T162" s="20">
        <f t="shared" si="32"/>
        <v>0</v>
      </c>
      <c r="U162" s="303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113"/>
      <c r="AI162" s="113"/>
      <c r="AJ162" s="304"/>
      <c r="AK162" s="304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4"/>
      <c r="BV162" s="14"/>
      <c r="BW162" s="14"/>
      <c r="BX162" s="477"/>
      <c r="BY162" s="477"/>
      <c r="BZ162" s="477"/>
      <c r="CA162" s="477"/>
      <c r="CB162" s="14"/>
      <c r="CC162" t="str">
        <f t="shared" si="26"/>
        <v>&gt;s06/2026</v>
      </c>
      <c r="CD162">
        <f t="shared" si="33"/>
        <v>58</v>
      </c>
      <c r="CE162">
        <v>23761</v>
      </c>
      <c r="CF162">
        <v>5</v>
      </c>
      <c r="CH162">
        <v>6</v>
      </c>
    </row>
    <row r="163" spans="1:86" ht="20.100000000000001" customHeight="1" x14ac:dyDescent="0.25">
      <c r="A163" s="389">
        <v>23157</v>
      </c>
      <c r="B163" s="115" t="s">
        <v>326</v>
      </c>
      <c r="C163" s="115" t="s">
        <v>330</v>
      </c>
      <c r="D163" s="115" t="s">
        <v>2156</v>
      </c>
      <c r="E163" s="116" t="s">
        <v>120</v>
      </c>
      <c r="F163" s="116" t="s">
        <v>160</v>
      </c>
      <c r="G163" s="117">
        <v>40</v>
      </c>
      <c r="H163" s="117">
        <v>12</v>
      </c>
      <c r="I163" s="116" t="s">
        <v>176</v>
      </c>
      <c r="J163" s="118">
        <v>4.4999999999999998E-2</v>
      </c>
      <c r="K163" s="115" t="s">
        <v>257</v>
      </c>
      <c r="L163" s="115" t="s">
        <v>2158</v>
      </c>
      <c r="M163" s="115"/>
      <c r="N163" s="115" t="s">
        <v>162</v>
      </c>
      <c r="O163" s="115" t="str">
        <f t="shared" si="29"/>
        <v xml:space="preserve">CALIBRACHOA COLIBRI Plum </v>
      </c>
      <c r="P163" s="119">
        <v>163</v>
      </c>
      <c r="Q163" s="119"/>
      <c r="R163" s="20">
        <f t="shared" si="30"/>
        <v>0</v>
      </c>
      <c r="S163" s="20">
        <f t="shared" si="31"/>
        <v>0</v>
      </c>
      <c r="T163" s="20">
        <f t="shared" si="32"/>
        <v>0</v>
      </c>
      <c r="U163" s="303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120"/>
      <c r="AI163" s="120"/>
      <c r="AJ163" s="304"/>
      <c r="AK163" s="304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4"/>
      <c r="BV163" s="14"/>
      <c r="BW163" s="14"/>
      <c r="BX163" s="477"/>
      <c r="BY163" s="477"/>
      <c r="BZ163" s="477"/>
      <c r="CA163" s="477"/>
      <c r="CB163" s="14"/>
      <c r="CC163" t="str">
        <f t="shared" ref="CC163:CC226" si="34">IF(AND(E163="B",D163&lt;&gt;""),IF(CD163&gt;52,"&gt;s0" &amp; CD163-52 &amp; "/2026",IF(CD163&lt;30,IF(CD163&lt;10,"&gt;s0"&amp;CD163&amp;"/2026","&gt;s"&amp;CD163&amp;"/2026"),"&gt;s"&amp;CD163&amp;"/2025")),IF(D163&lt;&gt;"",D163,""))</f>
        <v>&gt;s06/2026</v>
      </c>
      <c r="CD163">
        <f t="shared" si="33"/>
        <v>58</v>
      </c>
      <c r="CE163">
        <v>22893</v>
      </c>
      <c r="CF163">
        <v>5</v>
      </c>
      <c r="CH163">
        <v>6</v>
      </c>
    </row>
    <row r="164" spans="1:86" ht="20.100000000000001" customHeight="1" x14ac:dyDescent="0.25">
      <c r="A164" s="379">
        <v>23913</v>
      </c>
      <c r="B164" s="109" t="s">
        <v>326</v>
      </c>
      <c r="C164" s="109" t="s">
        <v>331</v>
      </c>
      <c r="D164" s="109" t="s">
        <v>2156</v>
      </c>
      <c r="E164" s="110" t="s">
        <v>120</v>
      </c>
      <c r="F164" s="110" t="s">
        <v>160</v>
      </c>
      <c r="G164" s="111">
        <v>40</v>
      </c>
      <c r="H164" s="111">
        <v>12</v>
      </c>
      <c r="I164" s="110" t="s">
        <v>176</v>
      </c>
      <c r="J164" s="121">
        <v>4.4999999999999998E-2</v>
      </c>
      <c r="K164" s="109" t="s">
        <v>257</v>
      </c>
      <c r="L164" s="109" t="s">
        <v>2158</v>
      </c>
      <c r="M164" s="109"/>
      <c r="N164" s="109" t="s">
        <v>162</v>
      </c>
      <c r="O164" s="109" t="str">
        <f t="shared" si="29"/>
        <v xml:space="preserve">CALIBRACHOA COLIBRI Pure White </v>
      </c>
      <c r="P164" s="112">
        <v>164</v>
      </c>
      <c r="Q164" s="112"/>
      <c r="R164" s="20">
        <f t="shared" si="30"/>
        <v>0</v>
      </c>
      <c r="S164" s="20">
        <f t="shared" si="31"/>
        <v>0</v>
      </c>
      <c r="T164" s="20">
        <f t="shared" si="32"/>
        <v>0</v>
      </c>
      <c r="U164" s="303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113"/>
      <c r="AI164" s="113"/>
      <c r="AJ164" s="304"/>
      <c r="AK164" s="304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4"/>
      <c r="BV164" s="14"/>
      <c r="BW164" s="14"/>
      <c r="BX164" s="477"/>
      <c r="BY164" s="477"/>
      <c r="BZ164" s="477"/>
      <c r="CA164" s="477"/>
      <c r="CB164" s="14"/>
      <c r="CC164" t="str">
        <f t="shared" si="34"/>
        <v>&gt;s06/2026</v>
      </c>
      <c r="CD164">
        <f t="shared" si="33"/>
        <v>58</v>
      </c>
      <c r="CE164">
        <v>23383</v>
      </c>
      <c r="CF164">
        <v>5</v>
      </c>
      <c r="CH164">
        <v>6</v>
      </c>
    </row>
    <row r="165" spans="1:86" ht="20.100000000000001" customHeight="1" x14ac:dyDescent="0.25">
      <c r="A165" s="389">
        <v>25260</v>
      </c>
      <c r="B165" s="115" t="s">
        <v>326</v>
      </c>
      <c r="C165" s="115" t="s">
        <v>1169</v>
      </c>
      <c r="D165" s="115" t="s">
        <v>2156</v>
      </c>
      <c r="E165" s="116" t="s">
        <v>120</v>
      </c>
      <c r="F165" s="116" t="s">
        <v>160</v>
      </c>
      <c r="G165" s="117">
        <v>40</v>
      </c>
      <c r="H165" s="117">
        <v>12</v>
      </c>
      <c r="I165" s="116" t="s">
        <v>176</v>
      </c>
      <c r="J165" s="118">
        <v>0.06</v>
      </c>
      <c r="K165" s="115" t="s">
        <v>257</v>
      </c>
      <c r="L165" s="115" t="s">
        <v>2158</v>
      </c>
      <c r="M165" s="115"/>
      <c r="N165" s="115" t="s">
        <v>162</v>
      </c>
      <c r="O165" s="115" t="str">
        <f t="shared" si="29"/>
        <v>CALIBRACHOA COLIBRI Purple Bling</v>
      </c>
      <c r="P165" s="119">
        <v>165</v>
      </c>
      <c r="Q165" s="119"/>
      <c r="R165" s="20">
        <f t="shared" si="30"/>
        <v>0</v>
      </c>
      <c r="S165" s="20">
        <f t="shared" si="31"/>
        <v>0</v>
      </c>
      <c r="T165" s="20">
        <f t="shared" si="32"/>
        <v>0</v>
      </c>
      <c r="U165" s="303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120"/>
      <c r="AI165" s="120"/>
      <c r="AJ165" s="304"/>
      <c r="AK165" s="304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4"/>
      <c r="BV165" s="14"/>
      <c r="BW165" s="14"/>
      <c r="BX165" s="477"/>
      <c r="BY165" s="477"/>
      <c r="BZ165" s="477"/>
      <c r="CA165" s="477"/>
      <c r="CB165" s="14"/>
      <c r="CC165" t="str">
        <f t="shared" si="34"/>
        <v>&gt;s06/2026</v>
      </c>
      <c r="CD165">
        <f t="shared" si="33"/>
        <v>58</v>
      </c>
      <c r="CE165">
        <v>23627</v>
      </c>
      <c r="CF165">
        <v>5</v>
      </c>
      <c r="CH165">
        <v>6</v>
      </c>
    </row>
    <row r="166" spans="1:86" ht="20.100000000000001" customHeight="1" x14ac:dyDescent="0.25">
      <c r="A166" s="379">
        <v>23914</v>
      </c>
      <c r="B166" s="109" t="s">
        <v>326</v>
      </c>
      <c r="C166" s="109" t="s">
        <v>332</v>
      </c>
      <c r="D166" s="109" t="s">
        <v>2156</v>
      </c>
      <c r="E166" s="110" t="s">
        <v>120</v>
      </c>
      <c r="F166" s="110" t="s">
        <v>160</v>
      </c>
      <c r="G166" s="111">
        <v>40</v>
      </c>
      <c r="H166" s="111">
        <v>12</v>
      </c>
      <c r="I166" s="110" t="s">
        <v>176</v>
      </c>
      <c r="J166" s="121">
        <v>4.4999999999999998E-2</v>
      </c>
      <c r="K166" s="109" t="s">
        <v>257</v>
      </c>
      <c r="L166" s="109" t="s">
        <v>2158</v>
      </c>
      <c r="M166" s="109"/>
      <c r="N166" s="109" t="s">
        <v>162</v>
      </c>
      <c r="O166" s="109" t="str">
        <f t="shared" si="29"/>
        <v>CALIBRACHOA COLIBRI Yellow Canary</v>
      </c>
      <c r="P166" s="112">
        <v>166</v>
      </c>
      <c r="Q166" s="112"/>
      <c r="R166" s="20">
        <f t="shared" si="30"/>
        <v>0</v>
      </c>
      <c r="S166" s="20">
        <f t="shared" si="31"/>
        <v>0</v>
      </c>
      <c r="T166" s="20">
        <f t="shared" si="32"/>
        <v>0</v>
      </c>
      <c r="U166" s="303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113"/>
      <c r="AI166" s="113"/>
      <c r="AJ166" s="304"/>
      <c r="AK166" s="304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4"/>
      <c r="BV166" s="14"/>
      <c r="BW166" s="14"/>
      <c r="BX166" s="477"/>
      <c r="BY166" s="477"/>
      <c r="BZ166" s="477"/>
      <c r="CA166" s="477"/>
      <c r="CB166" s="14"/>
      <c r="CC166" t="str">
        <f t="shared" si="34"/>
        <v>&gt;s06/2026</v>
      </c>
      <c r="CD166">
        <f t="shared" si="33"/>
        <v>58</v>
      </c>
      <c r="CE166">
        <v>23626</v>
      </c>
      <c r="CF166">
        <v>5</v>
      </c>
      <c r="CH166">
        <v>6</v>
      </c>
    </row>
    <row r="167" spans="1:86" ht="20.100000000000001" customHeight="1" x14ac:dyDescent="0.25">
      <c r="A167" s="389">
        <v>23915</v>
      </c>
      <c r="B167" s="115" t="s">
        <v>326</v>
      </c>
      <c r="C167" s="115" t="s">
        <v>397</v>
      </c>
      <c r="D167" s="115" t="s">
        <v>2154</v>
      </c>
      <c r="E167" s="116" t="s">
        <v>120</v>
      </c>
      <c r="F167" s="116" t="s">
        <v>160</v>
      </c>
      <c r="G167" s="117">
        <v>40</v>
      </c>
      <c r="H167" s="117">
        <v>12</v>
      </c>
      <c r="I167" s="116" t="s">
        <v>176</v>
      </c>
      <c r="J167" s="118">
        <v>4.4999999999999998E-2</v>
      </c>
      <c r="K167" s="115" t="s">
        <v>257</v>
      </c>
      <c r="L167" s="115" t="s">
        <v>2158</v>
      </c>
      <c r="M167" s="115"/>
      <c r="N167" s="115" t="s">
        <v>162</v>
      </c>
      <c r="O167" s="115" t="str">
        <f t="shared" si="29"/>
        <v xml:space="preserve">CALIBRACHOA COLIBRI Variés </v>
      </c>
      <c r="P167" s="119">
        <v>167</v>
      </c>
      <c r="Q167" s="119"/>
      <c r="R167" s="20">
        <f t="shared" si="30"/>
        <v>0</v>
      </c>
      <c r="S167" s="20">
        <f t="shared" si="31"/>
        <v>0</v>
      </c>
      <c r="T167" s="20">
        <f t="shared" si="32"/>
        <v>0</v>
      </c>
      <c r="U167" s="303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120"/>
      <c r="AI167" s="120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4"/>
      <c r="BV167" s="14"/>
      <c r="BW167" s="14"/>
      <c r="BX167" s="477"/>
      <c r="BY167" s="477"/>
      <c r="BZ167" s="477"/>
      <c r="CA167" s="477"/>
      <c r="CB167" s="14"/>
      <c r="CC167" t="str">
        <f t="shared" si="34"/>
        <v>&gt;s17/2026</v>
      </c>
      <c r="CD167">
        <f t="shared" si="33"/>
        <v>17</v>
      </c>
      <c r="CE167">
        <v>22894</v>
      </c>
      <c r="CF167">
        <v>5</v>
      </c>
      <c r="CH167">
        <v>6</v>
      </c>
    </row>
    <row r="168" spans="1:86" ht="20.100000000000001" customHeight="1" x14ac:dyDescent="0.25">
      <c r="A168" s="379">
        <v>23916</v>
      </c>
      <c r="B168" s="109" t="s">
        <v>333</v>
      </c>
      <c r="C168" s="109" t="s">
        <v>150</v>
      </c>
      <c r="D168" s="109" t="s">
        <v>2156</v>
      </c>
      <c r="E168" s="110" t="s">
        <v>120</v>
      </c>
      <c r="F168" s="110" t="s">
        <v>160</v>
      </c>
      <c r="G168" s="111">
        <v>40</v>
      </c>
      <c r="H168" s="111">
        <v>12</v>
      </c>
      <c r="I168" s="110" t="s">
        <v>176</v>
      </c>
      <c r="J168" s="121">
        <v>0.06</v>
      </c>
      <c r="K168" s="109" t="s">
        <v>257</v>
      </c>
      <c r="L168" s="109" t="s">
        <v>2158</v>
      </c>
      <c r="M168" s="109"/>
      <c r="N168" s="109" t="s">
        <v>162</v>
      </c>
      <c r="O168" s="109" t="str">
        <f t="shared" si="29"/>
        <v>CALIBRACHOA OMBRE Blue</v>
      </c>
      <c r="P168" s="112">
        <v>168</v>
      </c>
      <c r="Q168" s="112"/>
      <c r="R168" s="20">
        <f t="shared" si="30"/>
        <v>0</v>
      </c>
      <c r="S168" s="20">
        <f t="shared" si="31"/>
        <v>0</v>
      </c>
      <c r="T168" s="20">
        <f t="shared" si="32"/>
        <v>0</v>
      </c>
      <c r="U168" s="303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113"/>
      <c r="AI168" s="113"/>
      <c r="AJ168" s="304"/>
      <c r="AK168" s="304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4"/>
      <c r="BV168" s="14"/>
      <c r="BW168" s="14"/>
      <c r="BX168" s="477"/>
      <c r="BY168" s="477"/>
      <c r="BZ168" s="477"/>
      <c r="CA168" s="477"/>
      <c r="CB168" s="14"/>
      <c r="CC168" t="str">
        <f t="shared" si="34"/>
        <v>&gt;s06/2026</v>
      </c>
      <c r="CD168">
        <f t="shared" si="33"/>
        <v>58</v>
      </c>
      <c r="CE168">
        <v>22904</v>
      </c>
      <c r="CF168">
        <v>5</v>
      </c>
      <c r="CH168">
        <v>6</v>
      </c>
    </row>
    <row r="169" spans="1:86" ht="20.100000000000001" customHeight="1" x14ac:dyDescent="0.25">
      <c r="A169" s="389">
        <v>23917</v>
      </c>
      <c r="B169" s="115" t="s">
        <v>333</v>
      </c>
      <c r="C169" s="115" t="s">
        <v>334</v>
      </c>
      <c r="D169" s="115" t="s">
        <v>2156</v>
      </c>
      <c r="E169" s="116" t="s">
        <v>120</v>
      </c>
      <c r="F169" s="116" t="s">
        <v>160</v>
      </c>
      <c r="G169" s="117">
        <v>40</v>
      </c>
      <c r="H169" s="117">
        <v>12</v>
      </c>
      <c r="I169" s="116" t="s">
        <v>176</v>
      </c>
      <c r="J169" s="118">
        <v>0.06</v>
      </c>
      <c r="K169" s="115" t="s">
        <v>257</v>
      </c>
      <c r="L169" s="115" t="s">
        <v>2158</v>
      </c>
      <c r="M169" s="115"/>
      <c r="N169" s="115" t="s">
        <v>162</v>
      </c>
      <c r="O169" s="115" t="str">
        <f t="shared" si="29"/>
        <v xml:space="preserve">CALIBRACHOA OMBRE Pink </v>
      </c>
      <c r="P169" s="119">
        <v>169</v>
      </c>
      <c r="Q169" s="119"/>
      <c r="R169" s="20">
        <f t="shared" si="30"/>
        <v>0</v>
      </c>
      <c r="S169" s="20">
        <f t="shared" si="31"/>
        <v>0</v>
      </c>
      <c r="T169" s="20">
        <f t="shared" si="32"/>
        <v>0</v>
      </c>
      <c r="U169" s="303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04"/>
      <c r="AF169" s="304"/>
      <c r="AG169" s="304"/>
      <c r="AH169" s="120"/>
      <c r="AI169" s="120"/>
      <c r="AJ169" s="304"/>
      <c r="AK169" s="304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4"/>
      <c r="BV169" s="14"/>
      <c r="BW169" s="14"/>
      <c r="BX169" s="477"/>
      <c r="BY169" s="477"/>
      <c r="BZ169" s="477"/>
      <c r="CA169" s="477"/>
      <c r="CB169" s="14"/>
      <c r="CC169" t="str">
        <f t="shared" si="34"/>
        <v>&gt;s06/2026</v>
      </c>
      <c r="CD169">
        <f t="shared" si="33"/>
        <v>58</v>
      </c>
      <c r="CE169">
        <v>22905</v>
      </c>
      <c r="CF169">
        <v>5</v>
      </c>
      <c r="CH169">
        <v>6</v>
      </c>
    </row>
    <row r="170" spans="1:86" ht="20.100000000000001" customHeight="1" x14ac:dyDescent="0.25">
      <c r="A170" s="379">
        <v>23918</v>
      </c>
      <c r="B170" s="109" t="s">
        <v>335</v>
      </c>
      <c r="C170" s="109" t="s">
        <v>336</v>
      </c>
      <c r="D170" s="109" t="s">
        <v>2156</v>
      </c>
      <c r="E170" s="110" t="s">
        <v>120</v>
      </c>
      <c r="F170" s="110" t="s">
        <v>160</v>
      </c>
      <c r="G170" s="111">
        <v>40</v>
      </c>
      <c r="H170" s="111">
        <v>12</v>
      </c>
      <c r="I170" s="110" t="s">
        <v>176</v>
      </c>
      <c r="J170" s="121">
        <v>0.06</v>
      </c>
      <c r="K170" s="109" t="s">
        <v>257</v>
      </c>
      <c r="L170" s="109" t="s">
        <v>2158</v>
      </c>
      <c r="M170" s="109"/>
      <c r="N170" s="109" t="s">
        <v>162</v>
      </c>
      <c r="O170" s="109" t="str">
        <f t="shared" si="29"/>
        <v>CALIBRACHOA EYECONIC Apricot</v>
      </c>
      <c r="P170" s="112">
        <v>170</v>
      </c>
      <c r="Q170" s="112"/>
      <c r="R170" s="20">
        <f t="shared" si="30"/>
        <v>0</v>
      </c>
      <c r="S170" s="20">
        <f t="shared" si="31"/>
        <v>0</v>
      </c>
      <c r="T170" s="20">
        <f t="shared" si="32"/>
        <v>0</v>
      </c>
      <c r="U170" s="303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04"/>
      <c r="AF170" s="304"/>
      <c r="AG170" s="304"/>
      <c r="AH170" s="113"/>
      <c r="AI170" s="113"/>
      <c r="AJ170" s="304"/>
      <c r="AK170" s="304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4"/>
      <c r="BV170" s="14"/>
      <c r="BW170" s="14"/>
      <c r="BX170" s="477"/>
      <c r="BY170" s="477"/>
      <c r="BZ170" s="477"/>
      <c r="CA170" s="477"/>
      <c r="CB170" s="14"/>
      <c r="CC170" t="str">
        <f t="shared" si="34"/>
        <v>&gt;s06/2026</v>
      </c>
      <c r="CD170">
        <f t="shared" si="33"/>
        <v>58</v>
      </c>
      <c r="CE170">
        <v>23609</v>
      </c>
      <c r="CF170">
        <v>5</v>
      </c>
      <c r="CH170">
        <v>6</v>
      </c>
    </row>
    <row r="171" spans="1:86" ht="20.100000000000001" customHeight="1" x14ac:dyDescent="0.25">
      <c r="A171" s="389">
        <v>23919</v>
      </c>
      <c r="B171" s="115" t="s">
        <v>335</v>
      </c>
      <c r="C171" s="115" t="s">
        <v>337</v>
      </c>
      <c r="D171" s="115" t="s">
        <v>2156</v>
      </c>
      <c r="E171" s="116" t="s">
        <v>120</v>
      </c>
      <c r="F171" s="116" t="s">
        <v>160</v>
      </c>
      <c r="G171" s="117">
        <v>40</v>
      </c>
      <c r="H171" s="117">
        <v>12</v>
      </c>
      <c r="I171" s="116" t="s">
        <v>176</v>
      </c>
      <c r="J171" s="118">
        <v>0.06</v>
      </c>
      <c r="K171" s="115" t="s">
        <v>257</v>
      </c>
      <c r="L171" s="115" t="s">
        <v>2158</v>
      </c>
      <c r="M171" s="115"/>
      <c r="N171" s="115" t="s">
        <v>162</v>
      </c>
      <c r="O171" s="115" t="str">
        <f t="shared" si="29"/>
        <v>CALIBRACHOA EYECONIC Peach</v>
      </c>
      <c r="P171" s="119">
        <v>171</v>
      </c>
      <c r="Q171" s="119"/>
      <c r="R171" s="20">
        <f t="shared" si="30"/>
        <v>0</v>
      </c>
      <c r="S171" s="20">
        <f t="shared" si="31"/>
        <v>0</v>
      </c>
      <c r="T171" s="20">
        <f t="shared" si="32"/>
        <v>0</v>
      </c>
      <c r="U171" s="303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120"/>
      <c r="AI171" s="120"/>
      <c r="AJ171" s="304"/>
      <c r="AK171" s="304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4"/>
      <c r="BV171" s="14"/>
      <c r="BW171" s="14"/>
      <c r="BX171" s="477"/>
      <c r="BY171" s="477"/>
      <c r="BZ171" s="477"/>
      <c r="CA171" s="477"/>
      <c r="CB171" s="14"/>
      <c r="CC171" t="str">
        <f t="shared" si="34"/>
        <v>&gt;s06/2026</v>
      </c>
      <c r="CD171">
        <f t="shared" si="33"/>
        <v>58</v>
      </c>
      <c r="CE171">
        <v>23631</v>
      </c>
      <c r="CF171">
        <v>5</v>
      </c>
      <c r="CH171">
        <v>6</v>
      </c>
    </row>
    <row r="172" spans="1:86" ht="20.100000000000001" customHeight="1" x14ac:dyDescent="0.25">
      <c r="A172" s="379">
        <v>26052</v>
      </c>
      <c r="B172" s="109" t="s">
        <v>335</v>
      </c>
      <c r="C172" s="109" t="s">
        <v>338</v>
      </c>
      <c r="D172" s="109" t="s">
        <v>2156</v>
      </c>
      <c r="E172" s="110" t="s">
        <v>120</v>
      </c>
      <c r="F172" s="110" t="s">
        <v>160</v>
      </c>
      <c r="G172" s="111">
        <v>40</v>
      </c>
      <c r="H172" s="111">
        <v>12</v>
      </c>
      <c r="I172" s="110" t="s">
        <v>176</v>
      </c>
      <c r="J172" s="111">
        <v>0.06</v>
      </c>
      <c r="K172" s="109" t="s">
        <v>257</v>
      </c>
      <c r="L172" s="109" t="s">
        <v>2158</v>
      </c>
      <c r="M172" s="109"/>
      <c r="N172" s="109" t="s">
        <v>162</v>
      </c>
      <c r="O172" s="109" t="str">
        <f t="shared" si="29"/>
        <v>CALIBRACHOA EYECONIC Lia Abstract Lemon Cherry</v>
      </c>
      <c r="P172" s="112">
        <v>172</v>
      </c>
      <c r="Q172" s="112"/>
      <c r="R172" s="20">
        <f t="shared" si="30"/>
        <v>0</v>
      </c>
      <c r="S172" s="20">
        <f t="shared" si="31"/>
        <v>0</v>
      </c>
      <c r="T172" s="20">
        <f t="shared" si="32"/>
        <v>0</v>
      </c>
      <c r="U172" s="303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113"/>
      <c r="AI172" s="113"/>
      <c r="AJ172" s="304"/>
      <c r="AK172" s="304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4"/>
      <c r="BV172" s="14"/>
      <c r="BW172" s="14"/>
      <c r="BX172" s="477"/>
      <c r="BY172" s="477"/>
      <c r="BZ172" s="477"/>
      <c r="CA172" s="477"/>
      <c r="CB172" s="14"/>
      <c r="CC172" t="str">
        <f t="shared" si="34"/>
        <v>&gt;s06/2026</v>
      </c>
      <c r="CD172">
        <f t="shared" si="33"/>
        <v>58</v>
      </c>
      <c r="CE172">
        <v>25756</v>
      </c>
      <c r="CF172">
        <v>5</v>
      </c>
      <c r="CH172">
        <v>6</v>
      </c>
    </row>
    <row r="173" spans="1:86" ht="20.100000000000001" customHeight="1" x14ac:dyDescent="0.25">
      <c r="A173" s="389">
        <v>25261</v>
      </c>
      <c r="B173" s="115" t="s">
        <v>335</v>
      </c>
      <c r="C173" s="115" t="s">
        <v>339</v>
      </c>
      <c r="D173" s="115" t="s">
        <v>2156</v>
      </c>
      <c r="E173" s="116" t="s">
        <v>120</v>
      </c>
      <c r="F173" s="116" t="s">
        <v>160</v>
      </c>
      <c r="G173" s="117">
        <v>40</v>
      </c>
      <c r="H173" s="117">
        <v>12</v>
      </c>
      <c r="I173" s="116" t="s">
        <v>176</v>
      </c>
      <c r="J173" s="118">
        <v>4.4999999999999998E-2</v>
      </c>
      <c r="K173" s="115" t="s">
        <v>257</v>
      </c>
      <c r="L173" s="115" t="s">
        <v>2158</v>
      </c>
      <c r="M173" s="115"/>
      <c r="N173" s="115" t="s">
        <v>162</v>
      </c>
      <c r="O173" s="115" t="str">
        <f t="shared" si="29"/>
        <v>CALIBRACHOA EYECONIC Lia Spark Pink</v>
      </c>
      <c r="P173" s="119">
        <v>173</v>
      </c>
      <c r="Q173" s="119"/>
      <c r="R173" s="20">
        <f t="shared" si="30"/>
        <v>0</v>
      </c>
      <c r="S173" s="20">
        <f t="shared" si="31"/>
        <v>0</v>
      </c>
      <c r="T173" s="20">
        <f t="shared" si="32"/>
        <v>0</v>
      </c>
      <c r="U173" s="303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04"/>
      <c r="AF173" s="304"/>
      <c r="AG173" s="304"/>
      <c r="AH173" s="120"/>
      <c r="AI173" s="120"/>
      <c r="AJ173" s="304"/>
      <c r="AK173" s="304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4"/>
      <c r="BV173" s="14"/>
      <c r="BW173" s="14"/>
      <c r="BX173" s="477"/>
      <c r="BY173" s="477"/>
      <c r="BZ173" s="477"/>
      <c r="CA173" s="477"/>
      <c r="CB173" s="14"/>
      <c r="CC173" t="str">
        <f t="shared" si="34"/>
        <v>&gt;s06/2026</v>
      </c>
      <c r="CD173">
        <f t="shared" si="33"/>
        <v>58</v>
      </c>
      <c r="CE173">
        <v>25053</v>
      </c>
      <c r="CF173">
        <v>5</v>
      </c>
      <c r="CH173">
        <v>6</v>
      </c>
    </row>
    <row r="174" spans="1:86" ht="20.100000000000001" customHeight="1" x14ac:dyDescent="0.25">
      <c r="A174" s="379">
        <v>23158</v>
      </c>
      <c r="B174" s="109" t="s">
        <v>335</v>
      </c>
      <c r="C174" s="109" t="s">
        <v>340</v>
      </c>
      <c r="D174" s="109" t="s">
        <v>2156</v>
      </c>
      <c r="E174" s="110" t="s">
        <v>120</v>
      </c>
      <c r="F174" s="110" t="s">
        <v>160</v>
      </c>
      <c r="G174" s="111">
        <v>40</v>
      </c>
      <c r="H174" s="111">
        <v>12</v>
      </c>
      <c r="I174" s="110" t="s">
        <v>176</v>
      </c>
      <c r="J174" s="121">
        <v>0.06</v>
      </c>
      <c r="K174" s="109" t="s">
        <v>257</v>
      </c>
      <c r="L174" s="109" t="s">
        <v>2158</v>
      </c>
      <c r="M174" s="109"/>
      <c r="N174" s="109" t="s">
        <v>162</v>
      </c>
      <c r="O174" s="109" t="str">
        <f t="shared" si="29"/>
        <v>CALIBRACHOA EYECONIC Purple</v>
      </c>
      <c r="P174" s="112">
        <v>174</v>
      </c>
      <c r="Q174" s="112"/>
      <c r="R174" s="20">
        <f t="shared" si="30"/>
        <v>0</v>
      </c>
      <c r="S174" s="20">
        <f t="shared" si="31"/>
        <v>0</v>
      </c>
      <c r="T174" s="20">
        <f t="shared" si="32"/>
        <v>0</v>
      </c>
      <c r="U174" s="303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04"/>
      <c r="AF174" s="304"/>
      <c r="AG174" s="304"/>
      <c r="AH174" s="113"/>
      <c r="AI174" s="113"/>
      <c r="AJ174" s="304"/>
      <c r="AK174" s="304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4"/>
      <c r="BV174" s="14"/>
      <c r="BW174" s="14"/>
      <c r="BX174" s="477"/>
      <c r="BY174" s="477"/>
      <c r="BZ174" s="477"/>
      <c r="CA174" s="477"/>
      <c r="CB174" s="14"/>
      <c r="CC174" t="str">
        <f t="shared" si="34"/>
        <v>&gt;s06/2026</v>
      </c>
      <c r="CD174">
        <f t="shared" si="33"/>
        <v>58</v>
      </c>
      <c r="CE174">
        <v>22908</v>
      </c>
      <c r="CF174">
        <v>5</v>
      </c>
      <c r="CH174">
        <v>6</v>
      </c>
    </row>
    <row r="175" spans="1:86" ht="20.100000000000001" customHeight="1" x14ac:dyDescent="0.25">
      <c r="A175" s="389">
        <v>23159</v>
      </c>
      <c r="B175" s="115" t="s">
        <v>335</v>
      </c>
      <c r="C175" s="115" t="s">
        <v>341</v>
      </c>
      <c r="D175" s="115" t="s">
        <v>2156</v>
      </c>
      <c r="E175" s="116" t="s">
        <v>120</v>
      </c>
      <c r="F175" s="116" t="s">
        <v>160</v>
      </c>
      <c r="G175" s="117">
        <v>40</v>
      </c>
      <c r="H175" s="117">
        <v>12</v>
      </c>
      <c r="I175" s="116" t="s">
        <v>176</v>
      </c>
      <c r="J175" s="118">
        <v>0.06</v>
      </c>
      <c r="K175" s="115" t="s">
        <v>257</v>
      </c>
      <c r="L175" s="115" t="s">
        <v>2158</v>
      </c>
      <c r="M175" s="115"/>
      <c r="N175" s="115" t="s">
        <v>162</v>
      </c>
      <c r="O175" s="115" t="str">
        <f t="shared" si="29"/>
        <v>CALIBRACHOA EYECONIC Strawberry</v>
      </c>
      <c r="P175" s="119">
        <v>175</v>
      </c>
      <c r="Q175" s="119"/>
      <c r="R175" s="20">
        <f t="shared" si="30"/>
        <v>0</v>
      </c>
      <c r="S175" s="20">
        <f t="shared" si="31"/>
        <v>0</v>
      </c>
      <c r="T175" s="20">
        <f t="shared" si="32"/>
        <v>0</v>
      </c>
      <c r="U175" s="303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04"/>
      <c r="AF175" s="304"/>
      <c r="AG175" s="304"/>
      <c r="AH175" s="120"/>
      <c r="AI175" s="120"/>
      <c r="AJ175" s="304"/>
      <c r="AK175" s="304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4"/>
      <c r="BV175" s="14"/>
      <c r="BW175" s="14"/>
      <c r="BX175" s="477"/>
      <c r="BY175" s="477"/>
      <c r="BZ175" s="477"/>
      <c r="CA175" s="477"/>
      <c r="CB175" s="14"/>
      <c r="CC175" t="str">
        <f t="shared" si="34"/>
        <v>&gt;s06/2026</v>
      </c>
      <c r="CD175">
        <f t="shared" si="33"/>
        <v>58</v>
      </c>
      <c r="CE175">
        <v>22909</v>
      </c>
      <c r="CF175">
        <v>5</v>
      </c>
      <c r="CH175">
        <v>6</v>
      </c>
    </row>
    <row r="176" spans="1:86" ht="20.100000000000001" customHeight="1" x14ac:dyDescent="0.25">
      <c r="A176" s="379">
        <v>26139</v>
      </c>
      <c r="B176" s="109" t="s">
        <v>335</v>
      </c>
      <c r="C176" s="109" t="s">
        <v>233</v>
      </c>
      <c r="D176" s="109" t="s">
        <v>2154</v>
      </c>
      <c r="E176" s="110" t="s">
        <v>120</v>
      </c>
      <c r="F176" s="110" t="s">
        <v>160</v>
      </c>
      <c r="G176" s="111">
        <v>40</v>
      </c>
      <c r="H176" s="111">
        <v>12</v>
      </c>
      <c r="I176" s="110" t="s">
        <v>176</v>
      </c>
      <c r="J176" s="121">
        <v>0.06</v>
      </c>
      <c r="K176" s="109" t="s">
        <v>257</v>
      </c>
      <c r="L176" s="109" t="s">
        <v>2158</v>
      </c>
      <c r="M176" s="109"/>
      <c r="N176" s="109" t="s">
        <v>162</v>
      </c>
      <c r="O176" s="109" t="str">
        <f t="shared" si="29"/>
        <v>CALIBRACHOA EYECONIC Variés</v>
      </c>
      <c r="P176" s="112">
        <v>176</v>
      </c>
      <c r="Q176" s="112"/>
      <c r="R176" s="20">
        <f t="shared" si="30"/>
        <v>0</v>
      </c>
      <c r="S176" s="20">
        <f t="shared" si="31"/>
        <v>0</v>
      </c>
      <c r="T176" s="20">
        <f t="shared" si="32"/>
        <v>0</v>
      </c>
      <c r="U176" s="303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04"/>
      <c r="AF176" s="304"/>
      <c r="AG176" s="304"/>
      <c r="AH176" s="113"/>
      <c r="AI176" s="113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4"/>
      <c r="BV176" s="14"/>
      <c r="BW176" s="14"/>
      <c r="BX176" s="477"/>
      <c r="BY176" s="477"/>
      <c r="BZ176" s="477"/>
      <c r="CA176" s="477"/>
      <c r="CB176" s="14"/>
      <c r="CC176" t="str">
        <f t="shared" si="34"/>
        <v>&gt;s17/2026</v>
      </c>
      <c r="CD176">
        <f t="shared" si="33"/>
        <v>17</v>
      </c>
      <c r="CE176">
        <v>23167</v>
      </c>
      <c r="CF176">
        <v>5</v>
      </c>
      <c r="CH176">
        <v>6</v>
      </c>
    </row>
    <row r="177" spans="1:86" ht="20.100000000000001" customHeight="1" x14ac:dyDescent="0.25">
      <c r="A177" s="389">
        <v>23920</v>
      </c>
      <c r="B177" s="115" t="s">
        <v>342</v>
      </c>
      <c r="C177" s="115" t="s">
        <v>343</v>
      </c>
      <c r="D177" s="115" t="s">
        <v>2154</v>
      </c>
      <c r="E177" s="116" t="s">
        <v>120</v>
      </c>
      <c r="F177" s="116" t="s">
        <v>160</v>
      </c>
      <c r="G177" s="117">
        <v>40</v>
      </c>
      <c r="H177" s="117">
        <v>12</v>
      </c>
      <c r="I177" s="116" t="s">
        <v>131</v>
      </c>
      <c r="J177" s="118">
        <v>5.1999999999999998E-2</v>
      </c>
      <c r="K177" s="115" t="s">
        <v>257</v>
      </c>
      <c r="L177" s="115" t="s">
        <v>2158</v>
      </c>
      <c r="M177" s="115"/>
      <c r="N177" s="115" t="s">
        <v>162</v>
      </c>
      <c r="O177" s="115" t="str">
        <f t="shared" si="29"/>
        <v xml:space="preserve">CALIBRACHOA SWEET BELLS Double Blue bicolor </v>
      </c>
      <c r="P177" s="119">
        <v>177</v>
      </c>
      <c r="Q177" s="119"/>
      <c r="R177" s="20">
        <f t="shared" si="30"/>
        <v>0</v>
      </c>
      <c r="S177" s="20">
        <f t="shared" si="31"/>
        <v>0</v>
      </c>
      <c r="T177" s="20">
        <f t="shared" si="32"/>
        <v>0</v>
      </c>
      <c r="U177" s="303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120"/>
      <c r="AI177" s="120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4"/>
      <c r="BV177" s="14"/>
      <c r="BW177" s="14"/>
      <c r="BX177" s="477"/>
      <c r="BY177" s="477"/>
      <c r="BZ177" s="477"/>
      <c r="CA177" s="477"/>
      <c r="CB177" s="14"/>
      <c r="CC177" t="str">
        <f t="shared" si="34"/>
        <v>&gt;s17/2026</v>
      </c>
      <c r="CD177">
        <f t="shared" si="33"/>
        <v>17</v>
      </c>
      <c r="CE177">
        <v>23762</v>
      </c>
      <c r="CF177">
        <v>5</v>
      </c>
      <c r="CH177">
        <v>6</v>
      </c>
    </row>
    <row r="178" spans="1:86" ht="20.100000000000001" customHeight="1" x14ac:dyDescent="0.25">
      <c r="A178" s="379">
        <v>23921</v>
      </c>
      <c r="B178" s="109" t="s">
        <v>342</v>
      </c>
      <c r="C178" s="109" t="s">
        <v>1170</v>
      </c>
      <c r="D178" s="109" t="s">
        <v>2154</v>
      </c>
      <c r="E178" s="110" t="s">
        <v>120</v>
      </c>
      <c r="F178" s="110" t="s">
        <v>160</v>
      </c>
      <c r="G178" s="111">
        <v>40</v>
      </c>
      <c r="H178" s="111">
        <v>12</v>
      </c>
      <c r="I178" s="110" t="s">
        <v>131</v>
      </c>
      <c r="J178" s="121">
        <v>5.1999999999999998E-2</v>
      </c>
      <c r="K178" s="109" t="s">
        <v>257</v>
      </c>
      <c r="L178" s="109" t="s">
        <v>2158</v>
      </c>
      <c r="M178" s="109"/>
      <c r="N178" s="109" t="s">
        <v>162</v>
      </c>
      <c r="O178" s="109" t="str">
        <f t="shared" si="29"/>
        <v xml:space="preserve">CALIBRACHOA SWEET BELLS Double Pink bicolor </v>
      </c>
      <c r="P178" s="112">
        <v>178</v>
      </c>
      <c r="Q178" s="112"/>
      <c r="R178" s="20">
        <f t="shared" si="30"/>
        <v>0</v>
      </c>
      <c r="S178" s="20">
        <f t="shared" si="31"/>
        <v>0</v>
      </c>
      <c r="T178" s="20">
        <f t="shared" si="32"/>
        <v>0</v>
      </c>
      <c r="U178" s="303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113"/>
      <c r="AI178" s="113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4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4"/>
      <c r="BV178" s="14"/>
      <c r="BW178" s="14"/>
      <c r="BX178" s="477"/>
      <c r="BY178" s="477"/>
      <c r="BZ178" s="477"/>
      <c r="CA178" s="477"/>
      <c r="CB178" s="14"/>
      <c r="CC178" t="str">
        <f t="shared" si="34"/>
        <v>&gt;s17/2026</v>
      </c>
      <c r="CD178">
        <f t="shared" si="33"/>
        <v>17</v>
      </c>
      <c r="CE178">
        <v>23763</v>
      </c>
      <c r="CF178">
        <v>5</v>
      </c>
      <c r="CH178">
        <v>6</v>
      </c>
    </row>
    <row r="179" spans="1:86" ht="20.100000000000001" customHeight="1" x14ac:dyDescent="0.25">
      <c r="A179" s="389">
        <v>23922</v>
      </c>
      <c r="B179" s="115" t="s">
        <v>342</v>
      </c>
      <c r="C179" s="115" t="s">
        <v>1171</v>
      </c>
      <c r="D179" s="115" t="s">
        <v>2154</v>
      </c>
      <c r="E179" s="116" t="s">
        <v>120</v>
      </c>
      <c r="F179" s="116" t="s">
        <v>160</v>
      </c>
      <c r="G179" s="117">
        <v>40</v>
      </c>
      <c r="H179" s="117">
        <v>12</v>
      </c>
      <c r="I179" s="116" t="s">
        <v>131</v>
      </c>
      <c r="J179" s="118">
        <v>5.1999999999999998E-2</v>
      </c>
      <c r="K179" s="115" t="s">
        <v>257</v>
      </c>
      <c r="L179" s="115" t="s">
        <v>2158</v>
      </c>
      <c r="M179" s="115"/>
      <c r="N179" s="115" t="s">
        <v>162</v>
      </c>
      <c r="O179" s="115" t="str">
        <f t="shared" si="29"/>
        <v>CALIBRACHOA SWEET BELLS Double Sunset bicolor</v>
      </c>
      <c r="P179" s="119">
        <v>179</v>
      </c>
      <c r="Q179" s="119"/>
      <c r="R179" s="20">
        <f t="shared" si="30"/>
        <v>0</v>
      </c>
      <c r="S179" s="20">
        <f t="shared" si="31"/>
        <v>0</v>
      </c>
      <c r="T179" s="20">
        <f t="shared" si="32"/>
        <v>0</v>
      </c>
      <c r="U179" s="303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120"/>
      <c r="AI179" s="120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4"/>
      <c r="BV179" s="14"/>
      <c r="BW179" s="14"/>
      <c r="BX179" s="477"/>
      <c r="BY179" s="477"/>
      <c r="BZ179" s="477"/>
      <c r="CA179" s="477"/>
      <c r="CB179" s="14"/>
      <c r="CC179" t="str">
        <f t="shared" si="34"/>
        <v>&gt;s17/2026</v>
      </c>
      <c r="CD179">
        <f t="shared" si="33"/>
        <v>17</v>
      </c>
      <c r="CE179">
        <v>23764</v>
      </c>
      <c r="CF179">
        <v>5</v>
      </c>
      <c r="CH179">
        <v>6</v>
      </c>
    </row>
    <row r="180" spans="1:86" ht="20.100000000000001" customHeight="1" x14ac:dyDescent="0.25">
      <c r="A180" s="379">
        <v>26050</v>
      </c>
      <c r="B180" s="109" t="s">
        <v>344</v>
      </c>
      <c r="C180" s="109" t="s">
        <v>1680</v>
      </c>
      <c r="D180" s="109" t="s">
        <v>2152</v>
      </c>
      <c r="E180" s="110" t="s">
        <v>120</v>
      </c>
      <c r="F180" s="110" t="s">
        <v>160</v>
      </c>
      <c r="G180" s="111">
        <v>40</v>
      </c>
      <c r="H180" s="111">
        <v>11</v>
      </c>
      <c r="I180" s="110" t="s">
        <v>176</v>
      </c>
      <c r="J180" s="111">
        <v>6.5000000000000002E-2</v>
      </c>
      <c r="K180" s="109" t="s">
        <v>257</v>
      </c>
      <c r="L180" s="109" t="s">
        <v>2158</v>
      </c>
      <c r="M180" s="109"/>
      <c r="N180" s="109" t="s">
        <v>162</v>
      </c>
      <c r="O180" s="109" t="str">
        <f t="shared" si="29"/>
        <v>CALENDULA OFFICINALIS Cheers Tangerine imp.</v>
      </c>
      <c r="P180" s="112">
        <v>180</v>
      </c>
      <c r="Q180" s="112"/>
      <c r="R180" s="20">
        <f t="shared" si="30"/>
        <v>0</v>
      </c>
      <c r="S180" s="20">
        <f t="shared" si="31"/>
        <v>0</v>
      </c>
      <c r="T180" s="20">
        <f t="shared" si="32"/>
        <v>0</v>
      </c>
      <c r="U180" s="303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04"/>
      <c r="AF180" s="304"/>
      <c r="AG180" s="304"/>
      <c r="AH180" s="113"/>
      <c r="AI180" s="113"/>
      <c r="AJ180" s="304"/>
      <c r="AK180" s="304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4"/>
      <c r="BV180" s="14"/>
      <c r="BW180" s="14"/>
      <c r="BX180" s="477"/>
      <c r="BY180" s="477"/>
      <c r="BZ180" s="477"/>
      <c r="CA180" s="477"/>
      <c r="CB180" s="14"/>
      <c r="CC180" t="str">
        <f t="shared" si="34"/>
        <v>&gt;s04/2026</v>
      </c>
      <c r="CD180">
        <f t="shared" si="33"/>
        <v>56</v>
      </c>
      <c r="CE180">
        <v>25752</v>
      </c>
      <c r="CF180">
        <v>4</v>
      </c>
      <c r="CH180">
        <v>6</v>
      </c>
    </row>
    <row r="181" spans="1:86" ht="20.100000000000001" customHeight="1" x14ac:dyDescent="0.25">
      <c r="A181" s="389">
        <v>26051</v>
      </c>
      <c r="B181" s="115" t="s">
        <v>344</v>
      </c>
      <c r="C181" s="115" t="s">
        <v>1681</v>
      </c>
      <c r="D181" s="115" t="s">
        <v>2152</v>
      </c>
      <c r="E181" s="116" t="s">
        <v>120</v>
      </c>
      <c r="F181" s="116" t="s">
        <v>160</v>
      </c>
      <c r="G181" s="117">
        <v>40</v>
      </c>
      <c r="H181" s="117">
        <v>11</v>
      </c>
      <c r="I181" s="116" t="s">
        <v>176</v>
      </c>
      <c r="J181" s="117">
        <v>6.5000000000000002E-2</v>
      </c>
      <c r="K181" s="115" t="s">
        <v>257</v>
      </c>
      <c r="L181" s="115" t="s">
        <v>2158</v>
      </c>
      <c r="M181" s="115"/>
      <c r="N181" s="115" t="s">
        <v>162</v>
      </c>
      <c r="O181" s="115" t="str">
        <f t="shared" si="29"/>
        <v>CALENDULA OFFICINALIS Cheers Yellow imp.</v>
      </c>
      <c r="P181" s="119">
        <v>181</v>
      </c>
      <c r="Q181" s="119"/>
      <c r="R181" s="20">
        <f t="shared" si="30"/>
        <v>0</v>
      </c>
      <c r="S181" s="20">
        <f t="shared" si="31"/>
        <v>0</v>
      </c>
      <c r="T181" s="20">
        <f t="shared" si="32"/>
        <v>0</v>
      </c>
      <c r="U181" s="303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120"/>
      <c r="AI181" s="120"/>
      <c r="AJ181" s="304"/>
      <c r="AK181" s="304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4"/>
      <c r="BV181" s="14"/>
      <c r="BW181" s="14"/>
      <c r="BX181" s="477"/>
      <c r="BY181" s="477"/>
      <c r="BZ181" s="477"/>
      <c r="CA181" s="477"/>
      <c r="CB181" s="14"/>
      <c r="CC181" t="str">
        <f t="shared" si="34"/>
        <v>&gt;s04/2026</v>
      </c>
      <c r="CD181">
        <f t="shared" si="33"/>
        <v>56</v>
      </c>
      <c r="CE181">
        <v>25753</v>
      </c>
      <c r="CF181">
        <v>4</v>
      </c>
      <c r="CH181">
        <v>6</v>
      </c>
    </row>
    <row r="182" spans="1:86" ht="20.100000000000001" customHeight="1" x14ac:dyDescent="0.25">
      <c r="A182" s="379">
        <v>20261</v>
      </c>
      <c r="B182" s="109" t="s">
        <v>345</v>
      </c>
      <c r="C182" s="109" t="s">
        <v>1172</v>
      </c>
      <c r="D182" s="109" t="s">
        <v>128</v>
      </c>
      <c r="E182" s="110" t="s">
        <v>120</v>
      </c>
      <c r="F182" s="110" t="s">
        <v>160</v>
      </c>
      <c r="G182" s="111">
        <v>40</v>
      </c>
      <c r="H182" s="111">
        <v>14</v>
      </c>
      <c r="I182" s="110" t="s">
        <v>131</v>
      </c>
      <c r="J182" s="121"/>
      <c r="K182" s="109" t="s">
        <v>257</v>
      </c>
      <c r="L182" s="109" t="s">
        <v>2158</v>
      </c>
      <c r="M182" s="109"/>
      <c r="N182" s="109" t="s">
        <v>162</v>
      </c>
      <c r="O182" s="109" t="str">
        <f t="shared" si="29"/>
        <v>CALOCEPHALUS brownii</v>
      </c>
      <c r="P182" s="112">
        <v>182</v>
      </c>
      <c r="Q182" s="112"/>
      <c r="R182" s="20">
        <f t="shared" si="30"/>
        <v>0</v>
      </c>
      <c r="S182" s="20">
        <f t="shared" si="31"/>
        <v>0</v>
      </c>
      <c r="T182" s="20">
        <f t="shared" si="32"/>
        <v>0</v>
      </c>
      <c r="U182" s="378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304"/>
      <c r="AG182" s="304"/>
      <c r="AH182" s="113"/>
      <c r="AI182" s="113"/>
      <c r="AJ182" s="304"/>
      <c r="AK182" s="304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4"/>
      <c r="BV182" s="14"/>
      <c r="BW182" s="14"/>
      <c r="BX182" s="477"/>
      <c r="BY182" s="477"/>
      <c r="BZ182" s="477"/>
      <c r="CA182" s="477"/>
      <c r="CB182" s="14"/>
      <c r="CC182" t="str">
        <f t="shared" si="34"/>
        <v/>
      </c>
      <c r="CE182">
        <v>10629</v>
      </c>
      <c r="CF182">
        <v>8</v>
      </c>
      <c r="CH182">
        <v>5</v>
      </c>
    </row>
    <row r="183" spans="1:86" ht="20.100000000000001" customHeight="1" x14ac:dyDescent="0.25">
      <c r="A183" s="389">
        <v>25262</v>
      </c>
      <c r="B183" s="115" t="s">
        <v>346</v>
      </c>
      <c r="C183" s="115" t="s">
        <v>1180</v>
      </c>
      <c r="D183" s="115" t="s">
        <v>128</v>
      </c>
      <c r="E183" s="116" t="s">
        <v>208</v>
      </c>
      <c r="F183" s="116" t="s">
        <v>160</v>
      </c>
      <c r="G183" s="117">
        <v>40</v>
      </c>
      <c r="H183" s="117">
        <v>8</v>
      </c>
      <c r="I183" s="116" t="s">
        <v>176</v>
      </c>
      <c r="J183" s="118"/>
      <c r="K183" s="115" t="s">
        <v>257</v>
      </c>
      <c r="L183" s="115" t="s">
        <v>2158</v>
      </c>
      <c r="M183" s="115"/>
      <c r="N183" s="115" t="s">
        <v>162</v>
      </c>
      <c r="O183" s="115" t="str">
        <f t="shared" si="29"/>
        <v>CAPUCINE Baby Deep Rose</v>
      </c>
      <c r="P183" s="119">
        <v>183</v>
      </c>
      <c r="Q183" s="119"/>
      <c r="R183" s="20">
        <f t="shared" si="30"/>
        <v>0</v>
      </c>
      <c r="S183" s="20">
        <f t="shared" si="31"/>
        <v>0</v>
      </c>
      <c r="T183" s="20">
        <f t="shared" si="32"/>
        <v>0</v>
      </c>
      <c r="U183" s="301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304"/>
      <c r="AG183" s="304"/>
      <c r="AH183" s="120"/>
      <c r="AI183" s="120"/>
      <c r="AJ183" s="304"/>
      <c r="AK183" s="304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4"/>
      <c r="BV183" s="14"/>
      <c r="BW183" s="14"/>
      <c r="BX183" s="477"/>
      <c r="BY183" s="477"/>
      <c r="BZ183" s="477"/>
      <c r="CA183" s="477"/>
      <c r="CB183" s="14"/>
      <c r="CC183" t="str">
        <f t="shared" si="34"/>
        <v/>
      </c>
      <c r="CE183">
        <v>25154</v>
      </c>
      <c r="CF183">
        <v>3</v>
      </c>
      <c r="CH183">
        <v>4</v>
      </c>
    </row>
    <row r="184" spans="1:86" ht="20.100000000000001" customHeight="1" x14ac:dyDescent="0.25">
      <c r="A184" s="108">
        <v>26762</v>
      </c>
      <c r="B184" s="109" t="s">
        <v>346</v>
      </c>
      <c r="C184" s="109" t="s">
        <v>1178</v>
      </c>
      <c r="D184" s="109" t="s">
        <v>128</v>
      </c>
      <c r="E184" s="110" t="s">
        <v>208</v>
      </c>
      <c r="F184" s="110" t="s">
        <v>160</v>
      </c>
      <c r="G184" s="111">
        <v>40</v>
      </c>
      <c r="H184" s="111">
        <v>8</v>
      </c>
      <c r="I184" s="110" t="s">
        <v>176</v>
      </c>
      <c r="J184" s="121"/>
      <c r="K184" s="109" t="s">
        <v>257</v>
      </c>
      <c r="L184" s="109" t="s">
        <v>2158</v>
      </c>
      <c r="M184" s="109" t="s">
        <v>137</v>
      </c>
      <c r="N184" s="109" t="s">
        <v>162</v>
      </c>
      <c r="O184" s="109" t="str">
        <f t="shared" si="29"/>
        <v>CAPUCINE Baby Gold</v>
      </c>
      <c r="P184" s="112">
        <v>184</v>
      </c>
      <c r="Q184" s="112"/>
      <c r="R184" s="20">
        <f t="shared" si="30"/>
        <v>0</v>
      </c>
      <c r="S184" s="20">
        <f t="shared" si="31"/>
        <v>0</v>
      </c>
      <c r="T184" s="20">
        <f t="shared" si="32"/>
        <v>0</v>
      </c>
      <c r="U184" s="378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304"/>
      <c r="AG184" s="304"/>
      <c r="AH184" s="113"/>
      <c r="AI184" s="113"/>
      <c r="AJ184" s="304"/>
      <c r="AK184" s="304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4"/>
      <c r="BV184" s="14"/>
      <c r="BW184" s="14"/>
      <c r="BX184" s="477"/>
      <c r="BY184" s="477"/>
      <c r="BZ184" s="477"/>
      <c r="CA184" s="477"/>
      <c r="CB184" s="14"/>
      <c r="CC184" t="str">
        <f t="shared" si="34"/>
        <v/>
      </c>
      <c r="CE184">
        <v>26761</v>
      </c>
      <c r="CF184">
        <v>3</v>
      </c>
      <c r="CH184">
        <v>4</v>
      </c>
    </row>
    <row r="185" spans="1:86" ht="20.100000000000001" customHeight="1" x14ac:dyDescent="0.25">
      <c r="A185" s="389">
        <v>25263</v>
      </c>
      <c r="B185" s="115" t="s">
        <v>346</v>
      </c>
      <c r="C185" s="115" t="s">
        <v>1181</v>
      </c>
      <c r="D185" s="115" t="s">
        <v>128</v>
      </c>
      <c r="E185" s="116" t="s">
        <v>208</v>
      </c>
      <c r="F185" s="116" t="s">
        <v>160</v>
      </c>
      <c r="G185" s="117">
        <v>40</v>
      </c>
      <c r="H185" s="117">
        <v>8</v>
      </c>
      <c r="I185" s="116" t="s">
        <v>176</v>
      </c>
      <c r="J185" s="118"/>
      <c r="K185" s="115" t="s">
        <v>257</v>
      </c>
      <c r="L185" s="115" t="s">
        <v>2158</v>
      </c>
      <c r="M185" s="115"/>
      <c r="N185" s="115" t="s">
        <v>162</v>
      </c>
      <c r="O185" s="115" t="str">
        <f t="shared" si="29"/>
        <v>CAPUCINE Baby Orange</v>
      </c>
      <c r="P185" s="119">
        <v>185</v>
      </c>
      <c r="Q185" s="119"/>
      <c r="R185" s="20">
        <f t="shared" si="30"/>
        <v>0</v>
      </c>
      <c r="S185" s="20">
        <f t="shared" si="31"/>
        <v>0</v>
      </c>
      <c r="T185" s="20">
        <f t="shared" si="32"/>
        <v>0</v>
      </c>
      <c r="U185" s="301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304"/>
      <c r="AG185" s="304"/>
      <c r="AH185" s="120"/>
      <c r="AI185" s="120"/>
      <c r="AJ185" s="304"/>
      <c r="AK185" s="304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4"/>
      <c r="BV185" s="14"/>
      <c r="BW185" s="14"/>
      <c r="BX185" s="477"/>
      <c r="BY185" s="477"/>
      <c r="BZ185" s="477"/>
      <c r="CA185" s="477"/>
      <c r="CB185" s="14"/>
      <c r="CC185" t="str">
        <f t="shared" si="34"/>
        <v/>
      </c>
      <c r="CE185">
        <v>25157</v>
      </c>
      <c r="CF185">
        <v>3</v>
      </c>
      <c r="CH185">
        <v>4</v>
      </c>
    </row>
    <row r="186" spans="1:86" ht="20.100000000000001" customHeight="1" x14ac:dyDescent="0.25">
      <c r="A186" s="379">
        <v>26053</v>
      </c>
      <c r="B186" s="109" t="s">
        <v>346</v>
      </c>
      <c r="C186" s="109" t="s">
        <v>348</v>
      </c>
      <c r="D186" s="109" t="s">
        <v>128</v>
      </c>
      <c r="E186" s="110" t="s">
        <v>208</v>
      </c>
      <c r="F186" s="110" t="s">
        <v>160</v>
      </c>
      <c r="G186" s="111">
        <v>40</v>
      </c>
      <c r="H186" s="111">
        <v>8</v>
      </c>
      <c r="I186" s="110" t="s">
        <v>176</v>
      </c>
      <c r="J186" s="121"/>
      <c r="K186" s="109" t="s">
        <v>257</v>
      </c>
      <c r="L186" s="109" t="s">
        <v>2158</v>
      </c>
      <c r="M186" s="109"/>
      <c r="N186" s="109" t="s">
        <v>162</v>
      </c>
      <c r="O186" s="109" t="str">
        <f t="shared" si="29"/>
        <v>CAPUCINE Baby Red</v>
      </c>
      <c r="P186" s="112">
        <v>186</v>
      </c>
      <c r="Q186" s="112"/>
      <c r="R186" s="20">
        <f t="shared" si="30"/>
        <v>0</v>
      </c>
      <c r="S186" s="20">
        <f t="shared" si="31"/>
        <v>0</v>
      </c>
      <c r="T186" s="20">
        <f t="shared" si="32"/>
        <v>0</v>
      </c>
      <c r="U186" s="378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304"/>
      <c r="AG186" s="304"/>
      <c r="AH186" s="113"/>
      <c r="AI186" s="113"/>
      <c r="AJ186" s="304"/>
      <c r="AK186" s="304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4"/>
      <c r="BV186" s="14"/>
      <c r="BW186" s="14"/>
      <c r="BX186" s="477"/>
      <c r="BY186" s="477"/>
      <c r="BZ186" s="477"/>
      <c r="CA186" s="477"/>
      <c r="CB186" s="14"/>
      <c r="CC186" t="str">
        <f t="shared" si="34"/>
        <v/>
      </c>
      <c r="CE186">
        <v>25990</v>
      </c>
      <c r="CF186">
        <v>3</v>
      </c>
      <c r="CH186">
        <v>4</v>
      </c>
    </row>
    <row r="187" spans="1:86" ht="20.100000000000001" customHeight="1" x14ac:dyDescent="0.25">
      <c r="A187" s="389">
        <v>24114</v>
      </c>
      <c r="B187" s="115" t="s">
        <v>349</v>
      </c>
      <c r="C187" s="115" t="s">
        <v>350</v>
      </c>
      <c r="D187" s="115" t="s">
        <v>128</v>
      </c>
      <c r="E187" s="116" t="s">
        <v>208</v>
      </c>
      <c r="F187" s="116" t="s">
        <v>160</v>
      </c>
      <c r="G187" s="117">
        <v>40</v>
      </c>
      <c r="H187" s="117">
        <v>10</v>
      </c>
      <c r="I187" s="116" t="s">
        <v>120</v>
      </c>
      <c r="J187" s="118"/>
      <c r="K187" s="115" t="s">
        <v>257</v>
      </c>
      <c r="L187" s="115" t="s">
        <v>2158</v>
      </c>
      <c r="M187" s="115"/>
      <c r="N187" s="115" t="s">
        <v>162</v>
      </c>
      <c r="O187" s="115" t="str">
        <f t="shared" si="29"/>
        <v>CARDON Plein blanc inerme versi</v>
      </c>
      <c r="P187" s="119">
        <v>187</v>
      </c>
      <c r="Q187" s="119"/>
      <c r="R187" s="20">
        <f t="shared" si="30"/>
        <v>0</v>
      </c>
      <c r="S187" s="20">
        <f t="shared" si="31"/>
        <v>0</v>
      </c>
      <c r="T187" s="20">
        <f t="shared" si="32"/>
        <v>0</v>
      </c>
      <c r="U187" s="301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304"/>
      <c r="AG187" s="304"/>
      <c r="AH187" s="120"/>
      <c r="AI187" s="120"/>
      <c r="AJ187" s="304"/>
      <c r="AK187" s="304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4"/>
      <c r="BV187" s="14"/>
      <c r="BW187" s="14"/>
      <c r="BX187" s="477"/>
      <c r="BY187" s="477"/>
      <c r="BZ187" s="477"/>
      <c r="CA187" s="477"/>
      <c r="CB187" s="14"/>
      <c r="CC187" t="str">
        <f t="shared" si="34"/>
        <v/>
      </c>
      <c r="CE187">
        <v>3664</v>
      </c>
      <c r="CF187">
        <v>3</v>
      </c>
      <c r="CH187">
        <v>6</v>
      </c>
    </row>
    <row r="188" spans="1:86" ht="20.100000000000001" customHeight="1" x14ac:dyDescent="0.25">
      <c r="A188" s="379">
        <v>25265</v>
      </c>
      <c r="B188" s="109" t="s">
        <v>351</v>
      </c>
      <c r="C188" s="109" t="s">
        <v>1182</v>
      </c>
      <c r="D188" s="109" t="s">
        <v>128</v>
      </c>
      <c r="E188" s="110" t="s">
        <v>208</v>
      </c>
      <c r="F188" s="110" t="s">
        <v>160</v>
      </c>
      <c r="G188" s="111">
        <v>40</v>
      </c>
      <c r="H188" s="111">
        <v>12</v>
      </c>
      <c r="I188" s="110" t="s">
        <v>176</v>
      </c>
      <c r="J188" s="121"/>
      <c r="K188" s="109" t="s">
        <v>257</v>
      </c>
      <c r="L188" s="109" t="s">
        <v>2158</v>
      </c>
      <c r="M188" s="109"/>
      <c r="N188" s="109" t="s">
        <v>162</v>
      </c>
      <c r="O188" s="109" t="str">
        <f t="shared" ref="O188:O251" si="35">_xlfn.CONCAT(B188," ", C188)</f>
        <v>CAREX Albula Frosted Curls</v>
      </c>
      <c r="P188" s="112">
        <v>188</v>
      </c>
      <c r="Q188" s="112"/>
      <c r="R188" s="20">
        <f t="shared" si="30"/>
        <v>0</v>
      </c>
      <c r="S188" s="20">
        <f t="shared" si="31"/>
        <v>0</v>
      </c>
      <c r="T188" s="20">
        <f t="shared" si="32"/>
        <v>0</v>
      </c>
      <c r="U188" s="378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304"/>
      <c r="AG188" s="304"/>
      <c r="AH188" s="113"/>
      <c r="AI188" s="113"/>
      <c r="AJ188" s="304"/>
      <c r="AK188" s="304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4"/>
      <c r="BV188" s="14"/>
      <c r="BW188" s="14"/>
      <c r="BX188" s="477"/>
      <c r="BY188" s="477"/>
      <c r="BZ188" s="477"/>
      <c r="CA188" s="477"/>
      <c r="CB188" s="14"/>
      <c r="CC188" t="str">
        <f t="shared" si="34"/>
        <v/>
      </c>
      <c r="CE188">
        <v>25161</v>
      </c>
      <c r="CF188">
        <v>6</v>
      </c>
      <c r="CH188">
        <v>5</v>
      </c>
    </row>
    <row r="189" spans="1:86" ht="20.100000000000001" customHeight="1" x14ac:dyDescent="0.25">
      <c r="A189" s="389">
        <v>14716</v>
      </c>
      <c r="B189" s="115" t="s">
        <v>352</v>
      </c>
      <c r="C189" s="115" t="s">
        <v>1183</v>
      </c>
      <c r="D189" s="115" t="s">
        <v>128</v>
      </c>
      <c r="E189" s="116" t="s">
        <v>208</v>
      </c>
      <c r="F189" s="116" t="s">
        <v>160</v>
      </c>
      <c r="G189" s="117">
        <v>40</v>
      </c>
      <c r="H189" s="117">
        <v>12</v>
      </c>
      <c r="I189" s="116" t="s">
        <v>176</v>
      </c>
      <c r="J189" s="118"/>
      <c r="K189" s="115" t="s">
        <v>257</v>
      </c>
      <c r="L189" s="115" t="s">
        <v>2158</v>
      </c>
      <c r="M189" s="115"/>
      <c r="N189" s="115" t="s">
        <v>162</v>
      </c>
      <c r="O189" s="115" t="str">
        <f t="shared" si="35"/>
        <v xml:space="preserve">CAREX Buchananii Red Rooster </v>
      </c>
      <c r="P189" s="119">
        <v>189</v>
      </c>
      <c r="Q189" s="119"/>
      <c r="R189" s="20">
        <f t="shared" si="30"/>
        <v>0</v>
      </c>
      <c r="S189" s="20">
        <f t="shared" si="31"/>
        <v>0</v>
      </c>
      <c r="T189" s="20">
        <f t="shared" si="32"/>
        <v>0</v>
      </c>
      <c r="U189" s="301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304"/>
      <c r="AG189" s="304"/>
      <c r="AH189" s="120"/>
      <c r="AI189" s="120"/>
      <c r="AJ189" s="304"/>
      <c r="AK189" s="304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4"/>
      <c r="BV189" s="14"/>
      <c r="BW189" s="14"/>
      <c r="BX189" s="477"/>
      <c r="BY189" s="477"/>
      <c r="BZ189" s="477"/>
      <c r="CA189" s="477"/>
      <c r="CB189" s="14"/>
      <c r="CC189" t="str">
        <f t="shared" si="34"/>
        <v/>
      </c>
      <c r="CE189">
        <v>13571</v>
      </c>
      <c r="CF189">
        <v>6</v>
      </c>
      <c r="CH189">
        <v>5</v>
      </c>
    </row>
    <row r="190" spans="1:86" ht="20.100000000000001" customHeight="1" x14ac:dyDescent="0.25">
      <c r="A190" s="379">
        <v>15430</v>
      </c>
      <c r="B190" s="109" t="s">
        <v>353</v>
      </c>
      <c r="C190" s="109" t="s">
        <v>1184</v>
      </c>
      <c r="D190" s="109" t="s">
        <v>128</v>
      </c>
      <c r="E190" s="110" t="s">
        <v>208</v>
      </c>
      <c r="F190" s="110" t="s">
        <v>160</v>
      </c>
      <c r="G190" s="111">
        <v>40</v>
      </c>
      <c r="H190" s="111">
        <v>12</v>
      </c>
      <c r="I190" s="110" t="s">
        <v>176</v>
      </c>
      <c r="J190" s="121"/>
      <c r="K190" s="109" t="s">
        <v>257</v>
      </c>
      <c r="L190" s="109" t="s">
        <v>2158</v>
      </c>
      <c r="M190" s="109"/>
      <c r="N190" s="109" t="s">
        <v>162</v>
      </c>
      <c r="O190" s="109" t="str">
        <f t="shared" si="35"/>
        <v xml:space="preserve">CAREX Howardii Phoenix Green </v>
      </c>
      <c r="P190" s="112">
        <v>190</v>
      </c>
      <c r="Q190" s="112"/>
      <c r="R190" s="20">
        <f t="shared" si="30"/>
        <v>0</v>
      </c>
      <c r="S190" s="20">
        <f t="shared" si="31"/>
        <v>0</v>
      </c>
      <c r="T190" s="20">
        <f t="shared" si="32"/>
        <v>0</v>
      </c>
      <c r="U190" s="378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304"/>
      <c r="AG190" s="304"/>
      <c r="AH190" s="113"/>
      <c r="AI190" s="113"/>
      <c r="AJ190" s="304"/>
      <c r="AK190" s="304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4"/>
      <c r="BV190" s="14"/>
      <c r="BW190" s="14"/>
      <c r="BX190" s="477"/>
      <c r="BY190" s="477"/>
      <c r="BZ190" s="477"/>
      <c r="CA190" s="477"/>
      <c r="CB190" s="14"/>
      <c r="CC190" t="str">
        <f t="shared" si="34"/>
        <v/>
      </c>
      <c r="CE190">
        <v>15429</v>
      </c>
      <c r="CF190">
        <v>6</v>
      </c>
      <c r="CH190">
        <v>5</v>
      </c>
    </row>
    <row r="191" spans="1:86" ht="20.100000000000001" customHeight="1" x14ac:dyDescent="0.25">
      <c r="A191" s="389">
        <v>14091</v>
      </c>
      <c r="B191" s="115" t="s">
        <v>354</v>
      </c>
      <c r="C191" s="115" t="s">
        <v>1185</v>
      </c>
      <c r="D191" s="115" t="s">
        <v>128</v>
      </c>
      <c r="E191" s="116" t="s">
        <v>208</v>
      </c>
      <c r="F191" s="116" t="s">
        <v>160</v>
      </c>
      <c r="G191" s="117">
        <v>40</v>
      </c>
      <c r="H191" s="117">
        <v>12</v>
      </c>
      <c r="I191" s="116" t="s">
        <v>122</v>
      </c>
      <c r="J191" s="118"/>
      <c r="K191" s="115" t="s">
        <v>257</v>
      </c>
      <c r="L191" s="115" t="s">
        <v>2158</v>
      </c>
      <c r="M191" s="115"/>
      <c r="N191" s="115" t="s">
        <v>162</v>
      </c>
      <c r="O191" s="115" t="str">
        <f t="shared" si="35"/>
        <v>CAREX Testacea Prairie Fire</v>
      </c>
      <c r="P191" s="119">
        <v>191</v>
      </c>
      <c r="Q191" s="119"/>
      <c r="R191" s="20">
        <f t="shared" ref="R191:R253" si="36">IF(INT(S191)*10=S191*10,,"ERREUR")</f>
        <v>0</v>
      </c>
      <c r="S191" s="20">
        <f t="shared" ref="S191:S253" si="37">T191/G191</f>
        <v>0</v>
      </c>
      <c r="T191" s="20">
        <f t="shared" ref="T191:T253" si="38">SUM(U191:BT191)</f>
        <v>0</v>
      </c>
      <c r="U191" s="301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304"/>
      <c r="AG191" s="304"/>
      <c r="AH191" s="120"/>
      <c r="AI191" s="120"/>
      <c r="AJ191" s="304"/>
      <c r="AK191" s="304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4"/>
      <c r="BV191" s="14"/>
      <c r="BW191" s="14"/>
      <c r="BX191" s="477"/>
      <c r="BY191" s="477"/>
      <c r="BZ191" s="477"/>
      <c r="CA191" s="477"/>
      <c r="CB191" s="14"/>
      <c r="CC191" t="str">
        <f t="shared" si="34"/>
        <v/>
      </c>
      <c r="CE191">
        <v>13673</v>
      </c>
      <c r="CF191">
        <v>6</v>
      </c>
      <c r="CH191">
        <v>5</v>
      </c>
    </row>
    <row r="192" spans="1:86" ht="20.100000000000001" customHeight="1" x14ac:dyDescent="0.25">
      <c r="A192" s="108">
        <v>26764</v>
      </c>
      <c r="B192" s="109" t="s">
        <v>1173</v>
      </c>
      <c r="C192" s="109" t="s">
        <v>1174</v>
      </c>
      <c r="D192" s="109" t="s">
        <v>2151</v>
      </c>
      <c r="E192" s="110" t="s">
        <v>120</v>
      </c>
      <c r="F192" s="110" t="s">
        <v>160</v>
      </c>
      <c r="G192" s="111">
        <v>40</v>
      </c>
      <c r="H192" s="111">
        <v>8</v>
      </c>
      <c r="I192" s="110" t="s">
        <v>122</v>
      </c>
      <c r="J192" s="121"/>
      <c r="K192" s="109" t="s">
        <v>257</v>
      </c>
      <c r="L192" s="109" t="s">
        <v>2158</v>
      </c>
      <c r="M192" s="109" t="s">
        <v>137</v>
      </c>
      <c r="N192" s="109" t="s">
        <v>162</v>
      </c>
      <c r="O192" s="109" t="str">
        <f t="shared" si="35"/>
        <v>CENTAUREA Mercury</v>
      </c>
      <c r="P192" s="112">
        <v>192</v>
      </c>
      <c r="Q192" s="112"/>
      <c r="R192" s="20">
        <f t="shared" si="36"/>
        <v>0</v>
      </c>
      <c r="S192" s="20">
        <f t="shared" si="37"/>
        <v>0</v>
      </c>
      <c r="T192" s="20">
        <f t="shared" si="38"/>
        <v>0</v>
      </c>
      <c r="U192" s="303"/>
      <c r="V192" s="304"/>
      <c r="W192" s="304"/>
      <c r="X192" s="304"/>
      <c r="Y192" s="304"/>
      <c r="Z192" s="304"/>
      <c r="AA192" s="304"/>
      <c r="AB192" s="304"/>
      <c r="AC192" s="304"/>
      <c r="AD192" s="304"/>
      <c r="AE192" s="304"/>
      <c r="AF192" s="304"/>
      <c r="AG192" s="304"/>
      <c r="AH192" s="113"/>
      <c r="AI192" s="113"/>
      <c r="AJ192" s="304"/>
      <c r="AK192" s="304"/>
      <c r="AL192" s="304"/>
      <c r="AM192" s="304"/>
      <c r="AN192" s="304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4"/>
      <c r="BV192" s="14"/>
      <c r="BW192" s="14"/>
      <c r="BX192" s="477"/>
      <c r="BY192" s="477"/>
      <c r="BZ192" s="477"/>
      <c r="CA192" s="477"/>
      <c r="CB192" s="14"/>
      <c r="CC192" t="str">
        <f t="shared" si="34"/>
        <v>&gt;s05/2026</v>
      </c>
      <c r="CD192">
        <f>IF(E192="B",IF(OR(LEFT(D192,2)="&gt;s", LEFT(D192,2)="&lt;s"),MID(D192,3,2)+CF192+1,""),)</f>
        <v>5</v>
      </c>
      <c r="CE192">
        <v>26763</v>
      </c>
      <c r="CH192">
        <v>7</v>
      </c>
    </row>
    <row r="193" spans="1:86" ht="20.100000000000001" customHeight="1" x14ac:dyDescent="0.25">
      <c r="A193" s="389">
        <v>20293</v>
      </c>
      <c r="B193" s="115" t="s">
        <v>355</v>
      </c>
      <c r="C193" s="115" t="s">
        <v>356</v>
      </c>
      <c r="D193" s="115" t="s">
        <v>128</v>
      </c>
      <c r="E193" s="116" t="s">
        <v>120</v>
      </c>
      <c r="F193" s="116" t="s">
        <v>160</v>
      </c>
      <c r="G193" s="117">
        <v>40</v>
      </c>
      <c r="H193" s="117">
        <v>11</v>
      </c>
      <c r="I193" s="116" t="s">
        <v>176</v>
      </c>
      <c r="J193" s="118"/>
      <c r="K193" s="115" t="s">
        <v>257</v>
      </c>
      <c r="L193" s="115" t="s">
        <v>2158</v>
      </c>
      <c r="M193" s="115"/>
      <c r="N193" s="115" t="s">
        <v>162</v>
      </c>
      <c r="O193" s="115" t="str">
        <f t="shared" si="35"/>
        <v>CHLOROPHYTUM Elatum</v>
      </c>
      <c r="P193" s="119">
        <v>193</v>
      </c>
      <c r="Q193" s="119"/>
      <c r="R193" s="20">
        <f t="shared" si="36"/>
        <v>0</v>
      </c>
      <c r="S193" s="20">
        <f t="shared" si="37"/>
        <v>0</v>
      </c>
      <c r="T193" s="20">
        <f t="shared" si="38"/>
        <v>0</v>
      </c>
      <c r="U193" s="301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304"/>
      <c r="AG193" s="304"/>
      <c r="AH193" s="120"/>
      <c r="AI193" s="120"/>
      <c r="AJ193" s="304"/>
      <c r="AK193" s="304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4"/>
      <c r="BV193" s="14"/>
      <c r="BW193" s="14"/>
      <c r="BX193" s="477"/>
      <c r="BY193" s="477"/>
      <c r="BZ193" s="477"/>
      <c r="CA193" s="477"/>
      <c r="CB193" s="14"/>
      <c r="CC193" t="str">
        <f t="shared" si="34"/>
        <v/>
      </c>
      <c r="CE193">
        <v>2361</v>
      </c>
      <c r="CF193">
        <v>5</v>
      </c>
      <c r="CH193">
        <v>5</v>
      </c>
    </row>
    <row r="194" spans="1:86" ht="20.100000000000001" customHeight="1" x14ac:dyDescent="0.25">
      <c r="A194" s="379">
        <v>20294</v>
      </c>
      <c r="B194" s="109" t="s">
        <v>355</v>
      </c>
      <c r="C194" s="109" t="s">
        <v>1186</v>
      </c>
      <c r="D194" s="109" t="s">
        <v>128</v>
      </c>
      <c r="E194" s="110" t="s">
        <v>120</v>
      </c>
      <c r="F194" s="110" t="s">
        <v>160</v>
      </c>
      <c r="G194" s="111">
        <v>40</v>
      </c>
      <c r="H194" s="111">
        <v>11</v>
      </c>
      <c r="I194" s="110" t="s">
        <v>176</v>
      </c>
      <c r="J194" s="121"/>
      <c r="K194" s="109" t="s">
        <v>257</v>
      </c>
      <c r="L194" s="109" t="s">
        <v>2158</v>
      </c>
      <c r="M194" s="109"/>
      <c r="N194" s="109" t="s">
        <v>162</v>
      </c>
      <c r="O194" s="109" t="str">
        <f t="shared" si="35"/>
        <v>CHLOROPHYTUM Giganteum Variegatum</v>
      </c>
      <c r="P194" s="112">
        <v>194</v>
      </c>
      <c r="Q194" s="112"/>
      <c r="R194" s="20">
        <f t="shared" si="36"/>
        <v>0</v>
      </c>
      <c r="S194" s="20">
        <f t="shared" si="37"/>
        <v>0</v>
      </c>
      <c r="T194" s="20">
        <f t="shared" si="38"/>
        <v>0</v>
      </c>
      <c r="U194" s="378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304"/>
      <c r="AG194" s="304"/>
      <c r="AH194" s="113"/>
      <c r="AI194" s="113"/>
      <c r="AJ194" s="304"/>
      <c r="AK194" s="304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4"/>
      <c r="BV194" s="14"/>
      <c r="BW194" s="14"/>
      <c r="BX194" s="477"/>
      <c r="BY194" s="477"/>
      <c r="BZ194" s="477"/>
      <c r="CA194" s="477"/>
      <c r="CB194" s="14"/>
      <c r="CC194" t="str">
        <f t="shared" si="34"/>
        <v/>
      </c>
      <c r="CE194">
        <v>14598</v>
      </c>
      <c r="CF194">
        <v>5</v>
      </c>
      <c r="CH194">
        <v>5</v>
      </c>
    </row>
    <row r="195" spans="1:86" ht="20.100000000000001" customHeight="1" x14ac:dyDescent="0.25">
      <c r="A195" s="389">
        <v>13483</v>
      </c>
      <c r="B195" s="115" t="s">
        <v>357</v>
      </c>
      <c r="C195" s="115" t="s">
        <v>1175</v>
      </c>
      <c r="D195" s="115" t="s">
        <v>2152</v>
      </c>
      <c r="E195" s="116" t="s">
        <v>120</v>
      </c>
      <c r="F195" s="116" t="s">
        <v>160</v>
      </c>
      <c r="G195" s="117">
        <v>40</v>
      </c>
      <c r="H195" s="117">
        <v>10</v>
      </c>
      <c r="I195" s="116" t="s">
        <v>176</v>
      </c>
      <c r="J195" s="118">
        <v>5.5E-2</v>
      </c>
      <c r="K195" s="115" t="s">
        <v>257</v>
      </c>
      <c r="L195" s="115" t="s">
        <v>2158</v>
      </c>
      <c r="M195" s="115"/>
      <c r="N195" s="115" t="s">
        <v>162</v>
      </c>
      <c r="O195" s="115" t="str">
        <f t="shared" si="35"/>
        <v xml:space="preserve">CLEOME DE BOUTURE Clio Magenta </v>
      </c>
      <c r="P195" s="119">
        <v>195</v>
      </c>
      <c r="Q195" s="119"/>
      <c r="R195" s="20">
        <f t="shared" si="36"/>
        <v>0</v>
      </c>
      <c r="S195" s="20">
        <f t="shared" si="37"/>
        <v>0</v>
      </c>
      <c r="T195" s="20">
        <f t="shared" si="38"/>
        <v>0</v>
      </c>
      <c r="U195" s="303"/>
      <c r="V195" s="304"/>
      <c r="W195" s="304"/>
      <c r="X195" s="304"/>
      <c r="Y195" s="304"/>
      <c r="Z195" s="304"/>
      <c r="AA195" s="304"/>
      <c r="AB195" s="304"/>
      <c r="AC195" s="304"/>
      <c r="AD195" s="304"/>
      <c r="AE195" s="304"/>
      <c r="AF195" s="304"/>
      <c r="AG195" s="304"/>
      <c r="AH195" s="120"/>
      <c r="AI195" s="120"/>
      <c r="AJ195" s="304"/>
      <c r="AK195" s="304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4"/>
      <c r="BV195" s="14"/>
      <c r="BW195" s="14"/>
      <c r="BX195" s="477"/>
      <c r="BY195" s="477"/>
      <c r="BZ195" s="477"/>
      <c r="CA195" s="477"/>
      <c r="CB195" s="14"/>
      <c r="CC195" t="str">
        <f t="shared" si="34"/>
        <v>&gt;s04/2026</v>
      </c>
      <c r="CD195">
        <f t="shared" ref="CD195:CD197" si="39">IF(E195="B",IF(OR(LEFT(D195,2)="&gt;s", LEFT(D195,2)="&lt;s"),MID(D195,3,2)+CF195+1,""),)</f>
        <v>56</v>
      </c>
      <c r="CE195">
        <v>3672</v>
      </c>
      <c r="CF195">
        <v>4</v>
      </c>
      <c r="CH195">
        <v>5</v>
      </c>
    </row>
    <row r="196" spans="1:86" ht="20.100000000000001" customHeight="1" x14ac:dyDescent="0.25">
      <c r="A196" s="379">
        <v>26113</v>
      </c>
      <c r="B196" s="109" t="s">
        <v>357</v>
      </c>
      <c r="C196" s="109" t="s">
        <v>1176</v>
      </c>
      <c r="D196" s="109" t="s">
        <v>2152</v>
      </c>
      <c r="E196" s="110" t="s">
        <v>120</v>
      </c>
      <c r="F196" s="110" t="s">
        <v>160</v>
      </c>
      <c r="G196" s="111">
        <v>40</v>
      </c>
      <c r="H196" s="111">
        <v>10</v>
      </c>
      <c r="I196" s="110" t="s">
        <v>176</v>
      </c>
      <c r="J196" s="121">
        <v>5.5E-2</v>
      </c>
      <c r="K196" s="109" t="s">
        <v>257</v>
      </c>
      <c r="L196" s="109" t="s">
        <v>2158</v>
      </c>
      <c r="M196" s="109"/>
      <c r="N196" s="109" t="s">
        <v>162</v>
      </c>
      <c r="O196" s="109" t="str">
        <f t="shared" si="35"/>
        <v>CLEOME DE BOUTURE Clio Pink Lady improved</v>
      </c>
      <c r="P196" s="112">
        <v>196</v>
      </c>
      <c r="Q196" s="112"/>
      <c r="R196" s="20">
        <f t="shared" si="36"/>
        <v>0</v>
      </c>
      <c r="S196" s="20">
        <f t="shared" si="37"/>
        <v>0</v>
      </c>
      <c r="T196" s="20">
        <f t="shared" si="38"/>
        <v>0</v>
      </c>
      <c r="U196" s="303"/>
      <c r="V196" s="304"/>
      <c r="W196" s="304"/>
      <c r="X196" s="304"/>
      <c r="Y196" s="304"/>
      <c r="Z196" s="304"/>
      <c r="AA196" s="304"/>
      <c r="AB196" s="304"/>
      <c r="AC196" s="304"/>
      <c r="AD196" s="304"/>
      <c r="AE196" s="304"/>
      <c r="AF196" s="304"/>
      <c r="AG196" s="304"/>
      <c r="AH196" s="113"/>
      <c r="AI196" s="113"/>
      <c r="AJ196" s="304"/>
      <c r="AK196" s="304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4"/>
      <c r="BV196" s="14"/>
      <c r="BW196" s="14"/>
      <c r="BX196" s="477"/>
      <c r="BY196" s="477"/>
      <c r="BZ196" s="477"/>
      <c r="CA196" s="477"/>
      <c r="CB196" s="14"/>
      <c r="CC196" t="str">
        <f t="shared" si="34"/>
        <v>&gt;s04/2026</v>
      </c>
      <c r="CD196">
        <f t="shared" si="39"/>
        <v>56</v>
      </c>
      <c r="CE196">
        <v>25761</v>
      </c>
      <c r="CF196">
        <v>4</v>
      </c>
      <c r="CH196">
        <v>5</v>
      </c>
    </row>
    <row r="197" spans="1:86" ht="20.100000000000001" customHeight="1" x14ac:dyDescent="0.25">
      <c r="A197" s="114">
        <v>26766</v>
      </c>
      <c r="B197" s="115" t="s">
        <v>357</v>
      </c>
      <c r="C197" s="115" t="s">
        <v>1177</v>
      </c>
      <c r="D197" s="115" t="s">
        <v>1649</v>
      </c>
      <c r="E197" s="116" t="s">
        <v>120</v>
      </c>
      <c r="F197" s="116" t="s">
        <v>160</v>
      </c>
      <c r="G197" s="117">
        <v>40</v>
      </c>
      <c r="H197" s="117">
        <v>10</v>
      </c>
      <c r="I197" s="116" t="s">
        <v>176</v>
      </c>
      <c r="J197" s="118">
        <v>0.08</v>
      </c>
      <c r="K197" s="115" t="s">
        <v>257</v>
      </c>
      <c r="L197" s="115" t="s">
        <v>2158</v>
      </c>
      <c r="M197" s="115" t="s">
        <v>137</v>
      </c>
      <c r="N197" s="115" t="s">
        <v>162</v>
      </c>
      <c r="O197" s="115" t="str">
        <f t="shared" si="35"/>
        <v>CLEOME DE BOUTURE Kelly Compact White</v>
      </c>
      <c r="P197" s="119">
        <v>197</v>
      </c>
      <c r="Q197" s="119"/>
      <c r="R197" s="20">
        <f t="shared" si="36"/>
        <v>0</v>
      </c>
      <c r="S197" s="20">
        <f t="shared" si="37"/>
        <v>0</v>
      </c>
      <c r="T197" s="20">
        <f t="shared" si="38"/>
        <v>0</v>
      </c>
      <c r="U197" s="303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120"/>
      <c r="AI197" s="120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4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4"/>
      <c r="BV197" s="14"/>
      <c r="BW197" s="14"/>
      <c r="BX197" s="477"/>
      <c r="BY197" s="477"/>
      <c r="BZ197" s="477"/>
      <c r="CA197" s="477"/>
      <c r="CB197" s="14"/>
      <c r="CC197" t="str">
        <f t="shared" si="34"/>
        <v>&gt;s15/2026</v>
      </c>
      <c r="CD197">
        <f t="shared" si="39"/>
        <v>15</v>
      </c>
      <c r="CE197">
        <v>26765</v>
      </c>
      <c r="CF197">
        <v>4</v>
      </c>
      <c r="CH197">
        <v>5</v>
      </c>
    </row>
    <row r="198" spans="1:86" ht="20.100000000000001" customHeight="1" x14ac:dyDescent="0.25">
      <c r="A198" s="379">
        <v>23923</v>
      </c>
      <c r="B198" s="109" t="s">
        <v>358</v>
      </c>
      <c r="C198" s="109" t="s">
        <v>1187</v>
      </c>
      <c r="D198" s="109" t="s">
        <v>128</v>
      </c>
      <c r="E198" s="110" t="s">
        <v>120</v>
      </c>
      <c r="F198" s="110" t="s">
        <v>160</v>
      </c>
      <c r="G198" s="111">
        <v>40</v>
      </c>
      <c r="H198" s="111">
        <v>12</v>
      </c>
      <c r="I198" s="110" t="s">
        <v>120</v>
      </c>
      <c r="J198" s="111"/>
      <c r="K198" s="109" t="s">
        <v>257</v>
      </c>
      <c r="L198" s="109" t="s">
        <v>2158</v>
      </c>
      <c r="M198" s="109"/>
      <c r="N198" s="109" t="s">
        <v>162</v>
      </c>
      <c r="O198" s="109" t="str">
        <f t="shared" si="35"/>
        <v>COLEUS DE BOUTURE Alabama Sunset</v>
      </c>
      <c r="P198" s="112">
        <v>198</v>
      </c>
      <c r="Q198" s="112"/>
      <c r="R198" s="20">
        <f t="shared" si="36"/>
        <v>0</v>
      </c>
      <c r="S198" s="20">
        <f t="shared" si="37"/>
        <v>0</v>
      </c>
      <c r="T198" s="20">
        <f t="shared" si="38"/>
        <v>0</v>
      </c>
      <c r="U198" s="378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304"/>
      <c r="AG198" s="304"/>
      <c r="AH198" s="113"/>
      <c r="AI198" s="113"/>
      <c r="AJ198" s="304"/>
      <c r="AK198" s="304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4"/>
      <c r="BV198" s="14"/>
      <c r="BW198" s="14"/>
      <c r="BX198" s="477"/>
      <c r="BY198" s="477"/>
      <c r="BZ198" s="477"/>
      <c r="CA198" s="477"/>
      <c r="CB198" s="14"/>
      <c r="CC198" t="str">
        <f t="shared" si="34"/>
        <v/>
      </c>
      <c r="CE198">
        <v>22919</v>
      </c>
      <c r="CF198">
        <v>6</v>
      </c>
      <c r="CH198">
        <v>5</v>
      </c>
    </row>
    <row r="199" spans="1:86" ht="20.100000000000001" customHeight="1" x14ac:dyDescent="0.25">
      <c r="A199" s="389">
        <v>20348</v>
      </c>
      <c r="B199" s="115" t="s">
        <v>358</v>
      </c>
      <c r="C199" s="115" t="s">
        <v>1188</v>
      </c>
      <c r="D199" s="115" t="s">
        <v>128</v>
      </c>
      <c r="E199" s="116" t="s">
        <v>120</v>
      </c>
      <c r="F199" s="116" t="s">
        <v>160</v>
      </c>
      <c r="G199" s="117">
        <v>40</v>
      </c>
      <c r="H199" s="117">
        <v>12</v>
      </c>
      <c r="I199" s="116" t="s">
        <v>120</v>
      </c>
      <c r="J199" s="118">
        <v>0.04</v>
      </c>
      <c r="K199" s="115" t="s">
        <v>257</v>
      </c>
      <c r="L199" s="115" t="s">
        <v>2158</v>
      </c>
      <c r="M199" s="115"/>
      <c r="N199" s="115" t="s">
        <v>162</v>
      </c>
      <c r="O199" s="115" t="str">
        <f t="shared" si="35"/>
        <v>COLEUS DE BOUTURE Black Prince</v>
      </c>
      <c r="P199" s="119">
        <v>199</v>
      </c>
      <c r="Q199" s="119"/>
      <c r="R199" s="20">
        <f t="shared" si="36"/>
        <v>0</v>
      </c>
      <c r="S199" s="20">
        <f t="shared" si="37"/>
        <v>0</v>
      </c>
      <c r="T199" s="20">
        <f t="shared" si="38"/>
        <v>0</v>
      </c>
      <c r="U199" s="301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304"/>
      <c r="AG199" s="304"/>
      <c r="AH199" s="120"/>
      <c r="AI199" s="120"/>
      <c r="AJ199" s="304"/>
      <c r="AK199" s="304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4"/>
      <c r="BV199" s="14"/>
      <c r="BW199" s="14"/>
      <c r="BX199" s="477"/>
      <c r="BY199" s="477"/>
      <c r="BZ199" s="477"/>
      <c r="CA199" s="477"/>
      <c r="CB199" s="14"/>
      <c r="CC199" t="str">
        <f t="shared" si="34"/>
        <v/>
      </c>
      <c r="CE199">
        <v>3675</v>
      </c>
      <c r="CF199">
        <v>6</v>
      </c>
      <c r="CH199">
        <v>5</v>
      </c>
    </row>
    <row r="200" spans="1:86" ht="20.100000000000001" customHeight="1" x14ac:dyDescent="0.25">
      <c r="A200" s="379">
        <v>26054</v>
      </c>
      <c r="B200" s="109" t="s">
        <v>358</v>
      </c>
      <c r="C200" s="109" t="s">
        <v>359</v>
      </c>
      <c r="D200" s="109" t="s">
        <v>128</v>
      </c>
      <c r="E200" s="110" t="s">
        <v>120</v>
      </c>
      <c r="F200" s="110" t="s">
        <v>160</v>
      </c>
      <c r="G200" s="111">
        <v>40</v>
      </c>
      <c r="H200" s="111">
        <v>10</v>
      </c>
      <c r="I200" s="110" t="s">
        <v>120</v>
      </c>
      <c r="J200" s="111"/>
      <c r="K200" s="109" t="s">
        <v>257</v>
      </c>
      <c r="L200" s="109" t="s">
        <v>2158</v>
      </c>
      <c r="M200" s="109"/>
      <c r="N200" s="109" t="s">
        <v>162</v>
      </c>
      <c r="O200" s="109" t="str">
        <f t="shared" si="35"/>
        <v>COLEUS DE BOUTURE Fireball</v>
      </c>
      <c r="P200" s="112">
        <v>200</v>
      </c>
      <c r="Q200" s="112"/>
      <c r="R200" s="20">
        <f t="shared" si="36"/>
        <v>0</v>
      </c>
      <c r="S200" s="20">
        <f t="shared" si="37"/>
        <v>0</v>
      </c>
      <c r="T200" s="20">
        <f t="shared" si="38"/>
        <v>0</v>
      </c>
      <c r="U200" s="378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304"/>
      <c r="AG200" s="304"/>
      <c r="AH200" s="113"/>
      <c r="AI200" s="113"/>
      <c r="AJ200" s="304"/>
      <c r="AK200" s="304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4"/>
      <c r="BV200" s="14"/>
      <c r="BW200" s="14"/>
      <c r="BX200" s="477"/>
      <c r="BY200" s="477"/>
      <c r="BZ200" s="477"/>
      <c r="CA200" s="477"/>
      <c r="CB200" s="14"/>
      <c r="CC200" t="str">
        <f t="shared" si="34"/>
        <v/>
      </c>
      <c r="CE200">
        <v>25991</v>
      </c>
      <c r="CF200">
        <v>4</v>
      </c>
      <c r="CH200">
        <v>5</v>
      </c>
    </row>
    <row r="201" spans="1:86" ht="20.100000000000001" customHeight="1" x14ac:dyDescent="0.25">
      <c r="A201" s="389">
        <v>23924</v>
      </c>
      <c r="B201" s="115" t="s">
        <v>358</v>
      </c>
      <c r="C201" s="115" t="s">
        <v>1189</v>
      </c>
      <c r="D201" s="115" t="s">
        <v>128</v>
      </c>
      <c r="E201" s="116" t="s">
        <v>120</v>
      </c>
      <c r="F201" s="116" t="s">
        <v>160</v>
      </c>
      <c r="G201" s="117">
        <v>40</v>
      </c>
      <c r="H201" s="117">
        <v>10</v>
      </c>
      <c r="I201" s="116" t="s">
        <v>120</v>
      </c>
      <c r="J201" s="117"/>
      <c r="K201" s="115" t="s">
        <v>257</v>
      </c>
      <c r="L201" s="115" t="s">
        <v>2158</v>
      </c>
      <c r="M201" s="115"/>
      <c r="N201" s="115" t="s">
        <v>162</v>
      </c>
      <c r="O201" s="115" t="str">
        <f t="shared" si="35"/>
        <v>COLEUS DE BOUTURE Gay's Delight</v>
      </c>
      <c r="P201" s="119">
        <v>201</v>
      </c>
      <c r="Q201" s="119"/>
      <c r="R201" s="20">
        <f t="shared" si="36"/>
        <v>0</v>
      </c>
      <c r="S201" s="20">
        <f t="shared" si="37"/>
        <v>0</v>
      </c>
      <c r="T201" s="20">
        <f t="shared" si="38"/>
        <v>0</v>
      </c>
      <c r="U201" s="301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304"/>
      <c r="AG201" s="304"/>
      <c r="AH201" s="120"/>
      <c r="AI201" s="120"/>
      <c r="AJ201" s="304"/>
      <c r="AK201" s="304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4"/>
      <c r="BV201" s="14"/>
      <c r="BW201" s="14"/>
      <c r="BX201" s="477"/>
      <c r="BY201" s="477"/>
      <c r="BZ201" s="477"/>
      <c r="CA201" s="477"/>
      <c r="CB201" s="14"/>
      <c r="CC201" t="str">
        <f t="shared" si="34"/>
        <v/>
      </c>
      <c r="CE201">
        <v>22920</v>
      </c>
      <c r="CF201">
        <v>4</v>
      </c>
      <c r="CH201">
        <v>5</v>
      </c>
    </row>
    <row r="202" spans="1:86" ht="20.100000000000001" customHeight="1" x14ac:dyDescent="0.25">
      <c r="A202" s="379">
        <v>20351</v>
      </c>
      <c r="B202" s="109" t="s">
        <v>358</v>
      </c>
      <c r="C202" s="109" t="s">
        <v>360</v>
      </c>
      <c r="D202" s="109" t="s">
        <v>128</v>
      </c>
      <c r="E202" s="110" t="s">
        <v>120</v>
      </c>
      <c r="F202" s="110" t="s">
        <v>160</v>
      </c>
      <c r="G202" s="111">
        <v>40</v>
      </c>
      <c r="H202" s="111">
        <v>12</v>
      </c>
      <c r="I202" s="110" t="s">
        <v>120</v>
      </c>
      <c r="J202" s="121"/>
      <c r="K202" s="109" t="s">
        <v>257</v>
      </c>
      <c r="L202" s="109" t="s">
        <v>2158</v>
      </c>
      <c r="M202" s="109"/>
      <c r="N202" s="109" t="s">
        <v>162</v>
      </c>
      <c r="O202" s="109" t="str">
        <f t="shared" si="35"/>
        <v>COLEUS DE BOUTURE Henna</v>
      </c>
      <c r="P202" s="112">
        <v>202</v>
      </c>
      <c r="Q202" s="112"/>
      <c r="R202" s="20">
        <f t="shared" si="36"/>
        <v>0</v>
      </c>
      <c r="S202" s="20">
        <f t="shared" si="37"/>
        <v>0</v>
      </c>
      <c r="T202" s="20">
        <f t="shared" si="38"/>
        <v>0</v>
      </c>
      <c r="U202" s="378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304"/>
      <c r="AG202" s="304"/>
      <c r="AH202" s="113"/>
      <c r="AI202" s="113"/>
      <c r="AJ202" s="304"/>
      <c r="AK202" s="304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4"/>
      <c r="BV202" s="14"/>
      <c r="BW202" s="14"/>
      <c r="BX202" s="477"/>
      <c r="BY202" s="477"/>
      <c r="BZ202" s="477"/>
      <c r="CA202" s="477"/>
      <c r="CB202" s="14"/>
      <c r="CC202" t="str">
        <f t="shared" si="34"/>
        <v/>
      </c>
      <c r="CE202">
        <v>11817</v>
      </c>
      <c r="CF202">
        <v>6</v>
      </c>
      <c r="CH202">
        <v>5</v>
      </c>
    </row>
    <row r="203" spans="1:86" ht="20.100000000000001" customHeight="1" x14ac:dyDescent="0.25">
      <c r="A203" s="389">
        <v>20353</v>
      </c>
      <c r="B203" s="115" t="s">
        <v>358</v>
      </c>
      <c r="C203" s="115" t="s">
        <v>1190</v>
      </c>
      <c r="D203" s="115" t="s">
        <v>128</v>
      </c>
      <c r="E203" s="116" t="s">
        <v>120</v>
      </c>
      <c r="F203" s="116" t="s">
        <v>160</v>
      </c>
      <c r="G203" s="117">
        <v>40</v>
      </c>
      <c r="H203" s="117">
        <v>12</v>
      </c>
      <c r="I203" s="116" t="s">
        <v>120</v>
      </c>
      <c r="J203" s="118"/>
      <c r="K203" s="115" t="s">
        <v>257</v>
      </c>
      <c r="L203" s="115" t="s">
        <v>2158</v>
      </c>
      <c r="M203" s="115"/>
      <c r="N203" s="115" t="s">
        <v>162</v>
      </c>
      <c r="O203" s="115" t="str">
        <f t="shared" si="35"/>
        <v>COLEUS DE BOUTURE Keystone Copper</v>
      </c>
      <c r="P203" s="119">
        <v>203</v>
      </c>
      <c r="Q203" s="119"/>
      <c r="R203" s="20">
        <f t="shared" si="36"/>
        <v>0</v>
      </c>
      <c r="S203" s="20">
        <f t="shared" si="37"/>
        <v>0</v>
      </c>
      <c r="T203" s="20">
        <f t="shared" si="38"/>
        <v>0</v>
      </c>
      <c r="U203" s="301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304"/>
      <c r="AG203" s="304"/>
      <c r="AH203" s="120"/>
      <c r="AI203" s="120"/>
      <c r="AJ203" s="304"/>
      <c r="AK203" s="304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4"/>
      <c r="BV203" s="14"/>
      <c r="BW203" s="14"/>
      <c r="BX203" s="477"/>
      <c r="BY203" s="477"/>
      <c r="BZ203" s="477"/>
      <c r="CA203" s="477"/>
      <c r="CB203" s="14"/>
      <c r="CC203" t="str">
        <f t="shared" si="34"/>
        <v/>
      </c>
      <c r="CE203">
        <v>13540</v>
      </c>
      <c r="CF203">
        <v>6</v>
      </c>
      <c r="CH203">
        <v>5</v>
      </c>
    </row>
    <row r="204" spans="1:86" ht="20.100000000000001" customHeight="1" x14ac:dyDescent="0.25">
      <c r="A204" s="379">
        <v>12108</v>
      </c>
      <c r="B204" s="109" t="s">
        <v>358</v>
      </c>
      <c r="C204" s="109" t="s">
        <v>361</v>
      </c>
      <c r="D204" s="109" t="s">
        <v>128</v>
      </c>
      <c r="E204" s="110" t="s">
        <v>120</v>
      </c>
      <c r="F204" s="110" t="s">
        <v>160</v>
      </c>
      <c r="G204" s="111">
        <v>40</v>
      </c>
      <c r="H204" s="111">
        <v>10</v>
      </c>
      <c r="I204" s="110" t="s">
        <v>120</v>
      </c>
      <c r="J204" s="121"/>
      <c r="K204" s="109" t="s">
        <v>257</v>
      </c>
      <c r="L204" s="109" t="s">
        <v>2158</v>
      </c>
      <c r="M204" s="109"/>
      <c r="N204" s="109" t="s">
        <v>162</v>
      </c>
      <c r="O204" s="109" t="str">
        <f t="shared" si="35"/>
        <v>COLEUS DE BOUTURE Lime</v>
      </c>
      <c r="P204" s="112">
        <v>204</v>
      </c>
      <c r="Q204" s="112"/>
      <c r="R204" s="20">
        <f t="shared" si="36"/>
        <v>0</v>
      </c>
      <c r="S204" s="20">
        <f t="shared" si="37"/>
        <v>0</v>
      </c>
      <c r="T204" s="20">
        <f t="shared" si="38"/>
        <v>0</v>
      </c>
      <c r="U204" s="378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304"/>
      <c r="AG204" s="304"/>
      <c r="AH204" s="113"/>
      <c r="AI204" s="113"/>
      <c r="AJ204" s="304"/>
      <c r="AK204" s="304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4"/>
      <c r="BV204" s="14"/>
      <c r="BW204" s="14"/>
      <c r="BX204" s="477"/>
      <c r="BY204" s="477"/>
      <c r="BZ204" s="477"/>
      <c r="CA204" s="477"/>
      <c r="CB204" s="14"/>
      <c r="CC204" t="str">
        <f t="shared" si="34"/>
        <v/>
      </c>
      <c r="CE204">
        <v>10446</v>
      </c>
      <c r="CF204">
        <v>4</v>
      </c>
      <c r="CH204">
        <v>5</v>
      </c>
    </row>
    <row r="205" spans="1:86" ht="20.100000000000001" customHeight="1" x14ac:dyDescent="0.25">
      <c r="A205" s="389">
        <v>23925</v>
      </c>
      <c r="B205" s="115" t="s">
        <v>358</v>
      </c>
      <c r="C205" s="115" t="s">
        <v>1191</v>
      </c>
      <c r="D205" s="115" t="s">
        <v>128</v>
      </c>
      <c r="E205" s="116" t="s">
        <v>120</v>
      </c>
      <c r="F205" s="116" t="s">
        <v>160</v>
      </c>
      <c r="G205" s="117">
        <v>40</v>
      </c>
      <c r="H205" s="117">
        <v>10</v>
      </c>
      <c r="I205" s="116" t="s">
        <v>120</v>
      </c>
      <c r="J205" s="117"/>
      <c r="K205" s="115" t="s">
        <v>257</v>
      </c>
      <c r="L205" s="115" t="s">
        <v>2158</v>
      </c>
      <c r="M205" s="115"/>
      <c r="N205" s="115" t="s">
        <v>162</v>
      </c>
      <c r="O205" s="115" t="str">
        <f t="shared" si="35"/>
        <v>COLEUS DE BOUTURE Peter's Wonder</v>
      </c>
      <c r="P205" s="119">
        <v>205</v>
      </c>
      <c r="Q205" s="119"/>
      <c r="R205" s="20">
        <f t="shared" si="36"/>
        <v>0</v>
      </c>
      <c r="S205" s="20">
        <f t="shared" si="37"/>
        <v>0</v>
      </c>
      <c r="T205" s="20">
        <f t="shared" si="38"/>
        <v>0</v>
      </c>
      <c r="U205" s="301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304"/>
      <c r="AG205" s="304"/>
      <c r="AH205" s="120"/>
      <c r="AI205" s="120"/>
      <c r="AJ205" s="304"/>
      <c r="AK205" s="304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4"/>
      <c r="BV205" s="14"/>
      <c r="BW205" s="14"/>
      <c r="BX205" s="477"/>
      <c r="BY205" s="477"/>
      <c r="BZ205" s="477"/>
      <c r="CA205" s="477"/>
      <c r="CB205" s="14"/>
      <c r="CC205" t="str">
        <f t="shared" si="34"/>
        <v/>
      </c>
      <c r="CE205">
        <v>22921</v>
      </c>
      <c r="CF205">
        <v>4</v>
      </c>
      <c r="CH205">
        <v>5</v>
      </c>
    </row>
    <row r="206" spans="1:86" ht="20.100000000000001" customHeight="1" x14ac:dyDescent="0.25">
      <c r="A206" s="379">
        <v>11712</v>
      </c>
      <c r="B206" s="109" t="s">
        <v>358</v>
      </c>
      <c r="C206" s="109" t="s">
        <v>233</v>
      </c>
      <c r="D206" s="109" t="s">
        <v>128</v>
      </c>
      <c r="E206" s="110" t="s">
        <v>120</v>
      </c>
      <c r="F206" s="110" t="s">
        <v>160</v>
      </c>
      <c r="G206" s="111">
        <v>40</v>
      </c>
      <c r="H206" s="111">
        <v>12</v>
      </c>
      <c r="I206" s="110" t="s">
        <v>120</v>
      </c>
      <c r="J206" s="121"/>
      <c r="K206" s="109" t="s">
        <v>257</v>
      </c>
      <c r="L206" s="109" t="s">
        <v>2158</v>
      </c>
      <c r="M206" s="109"/>
      <c r="N206" s="109" t="s">
        <v>162</v>
      </c>
      <c r="O206" s="109" t="str">
        <f t="shared" si="35"/>
        <v>COLEUS DE BOUTURE Variés</v>
      </c>
      <c r="P206" s="112">
        <v>206</v>
      </c>
      <c r="Q206" s="112"/>
      <c r="R206" s="20">
        <f t="shared" si="36"/>
        <v>0</v>
      </c>
      <c r="S206" s="20">
        <f t="shared" si="37"/>
        <v>0</v>
      </c>
      <c r="T206" s="20">
        <f t="shared" si="38"/>
        <v>0</v>
      </c>
      <c r="U206" s="378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304"/>
      <c r="AG206" s="304"/>
      <c r="AH206" s="113"/>
      <c r="AI206" s="113"/>
      <c r="AJ206" s="304"/>
      <c r="AK206" s="304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4"/>
      <c r="BV206" s="14"/>
      <c r="BW206" s="14"/>
      <c r="BX206" s="477"/>
      <c r="BY206" s="477"/>
      <c r="BZ206" s="477"/>
      <c r="CA206" s="477"/>
      <c r="CB206" s="14"/>
      <c r="CC206" t="str">
        <f t="shared" si="34"/>
        <v/>
      </c>
      <c r="CE206">
        <v>1938</v>
      </c>
      <c r="CF206">
        <v>6</v>
      </c>
      <c r="CH206">
        <v>5</v>
      </c>
    </row>
    <row r="207" spans="1:86" ht="20.100000000000001" customHeight="1" x14ac:dyDescent="0.25">
      <c r="A207" s="389">
        <v>12579</v>
      </c>
      <c r="B207" s="115" t="s">
        <v>362</v>
      </c>
      <c r="C207" s="115" t="s">
        <v>1192</v>
      </c>
      <c r="D207" s="115" t="s">
        <v>128</v>
      </c>
      <c r="E207" s="116" t="s">
        <v>208</v>
      </c>
      <c r="F207" s="116" t="s">
        <v>160</v>
      </c>
      <c r="G207" s="117">
        <v>40</v>
      </c>
      <c r="H207" s="117">
        <v>13</v>
      </c>
      <c r="I207" s="116" t="s">
        <v>120</v>
      </c>
      <c r="J207" s="118"/>
      <c r="K207" s="115" t="s">
        <v>257</v>
      </c>
      <c r="L207" s="115" t="s">
        <v>2158</v>
      </c>
      <c r="M207" s="115"/>
      <c r="N207" s="115" t="s">
        <v>162</v>
      </c>
      <c r="O207" s="115" t="str">
        <f t="shared" si="35"/>
        <v>COLEUS DE SEMIS Kong Mosaic</v>
      </c>
      <c r="P207" s="119">
        <v>207</v>
      </c>
      <c r="Q207" s="119"/>
      <c r="R207" s="20">
        <f t="shared" si="36"/>
        <v>0</v>
      </c>
      <c r="S207" s="20">
        <f t="shared" si="37"/>
        <v>0</v>
      </c>
      <c r="T207" s="20">
        <f t="shared" si="38"/>
        <v>0</v>
      </c>
      <c r="U207" s="301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304"/>
      <c r="AG207" s="304"/>
      <c r="AH207" s="120"/>
      <c r="AI207" s="120"/>
      <c r="AJ207" s="304"/>
      <c r="AK207" s="304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4"/>
      <c r="BV207" s="14"/>
      <c r="BW207" s="14"/>
      <c r="BX207" s="477"/>
      <c r="BY207" s="477"/>
      <c r="BZ207" s="477"/>
      <c r="CA207" s="477"/>
      <c r="CB207" s="14"/>
      <c r="CC207" t="str">
        <f t="shared" si="34"/>
        <v/>
      </c>
      <c r="CE207">
        <v>3673</v>
      </c>
      <c r="CF207">
        <v>4</v>
      </c>
      <c r="CH207">
        <v>8</v>
      </c>
    </row>
    <row r="208" spans="1:86" ht="20.100000000000001" customHeight="1" x14ac:dyDescent="0.25">
      <c r="A208" s="379">
        <v>13424</v>
      </c>
      <c r="B208" s="109" t="s">
        <v>363</v>
      </c>
      <c r="C208" s="109" t="s">
        <v>364</v>
      </c>
      <c r="D208" s="109" t="s">
        <v>128</v>
      </c>
      <c r="E208" s="110" t="s">
        <v>120</v>
      </c>
      <c r="F208" s="110" t="s">
        <v>160</v>
      </c>
      <c r="G208" s="111">
        <v>40</v>
      </c>
      <c r="H208" s="111">
        <v>12</v>
      </c>
      <c r="I208" s="110" t="s">
        <v>120</v>
      </c>
      <c r="J208" s="121"/>
      <c r="K208" s="109" t="s">
        <v>257</v>
      </c>
      <c r="L208" s="109" t="s">
        <v>2158</v>
      </c>
      <c r="M208" s="109"/>
      <c r="N208" s="109" t="s">
        <v>162</v>
      </c>
      <c r="O208" s="109" t="str">
        <f t="shared" si="35"/>
        <v>CONVOLVULUS SABATIUS Compact</v>
      </c>
      <c r="P208" s="112">
        <v>208</v>
      </c>
      <c r="Q208" s="112"/>
      <c r="R208" s="20">
        <f t="shared" si="36"/>
        <v>0</v>
      </c>
      <c r="S208" s="20">
        <f t="shared" si="37"/>
        <v>0</v>
      </c>
      <c r="T208" s="20">
        <f t="shared" si="38"/>
        <v>0</v>
      </c>
      <c r="U208" s="378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304"/>
      <c r="AG208" s="304"/>
      <c r="AH208" s="113"/>
      <c r="AI208" s="113"/>
      <c r="AJ208" s="304"/>
      <c r="AK208" s="304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4"/>
      <c r="BV208" s="14"/>
      <c r="BW208" s="14"/>
      <c r="BX208" s="477"/>
      <c r="BY208" s="477"/>
      <c r="BZ208" s="477"/>
      <c r="CA208" s="477"/>
      <c r="CB208" s="14"/>
      <c r="CC208" t="str">
        <f t="shared" si="34"/>
        <v/>
      </c>
      <c r="CE208">
        <v>2362</v>
      </c>
      <c r="CF208">
        <v>6</v>
      </c>
      <c r="CH208">
        <v>5</v>
      </c>
    </row>
    <row r="209" spans="1:86" ht="20.100000000000001" customHeight="1" x14ac:dyDescent="0.25">
      <c r="A209" s="389">
        <v>14914</v>
      </c>
      <c r="B209" s="115" t="s">
        <v>365</v>
      </c>
      <c r="C209" s="115" t="s">
        <v>1193</v>
      </c>
      <c r="D209" s="115" t="s">
        <v>128</v>
      </c>
      <c r="E209" s="116" t="s">
        <v>208</v>
      </c>
      <c r="F209" s="116" t="s">
        <v>160</v>
      </c>
      <c r="G209" s="117">
        <v>40</v>
      </c>
      <c r="H209" s="117">
        <v>13</v>
      </c>
      <c r="I209" s="116" t="s">
        <v>120</v>
      </c>
      <c r="J209" s="118"/>
      <c r="K209" s="115" t="s">
        <v>257</v>
      </c>
      <c r="L209" s="115" t="s">
        <v>2158</v>
      </c>
      <c r="M209" s="115"/>
      <c r="N209" s="115" t="s">
        <v>162</v>
      </c>
      <c r="O209" s="115" t="str">
        <f t="shared" si="35"/>
        <v>COREOPSIS GRANDIFLORA DE SEMIS Double The Sun</v>
      </c>
      <c r="P209" s="119">
        <v>209</v>
      </c>
      <c r="Q209" s="119"/>
      <c r="R209" s="20">
        <f t="shared" si="36"/>
        <v>0</v>
      </c>
      <c r="S209" s="20">
        <f t="shared" si="37"/>
        <v>0</v>
      </c>
      <c r="T209" s="20">
        <f t="shared" si="38"/>
        <v>0</v>
      </c>
      <c r="U209" s="301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304"/>
      <c r="AG209" s="304"/>
      <c r="AH209" s="120"/>
      <c r="AI209" s="120"/>
      <c r="AJ209" s="304"/>
      <c r="AK209" s="304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4"/>
      <c r="BV209" s="14"/>
      <c r="BW209" s="14"/>
      <c r="BX209" s="477"/>
      <c r="BY209" s="477"/>
      <c r="BZ209" s="477"/>
      <c r="CA209" s="477"/>
      <c r="CB209" s="14"/>
      <c r="CC209" t="str">
        <f t="shared" si="34"/>
        <v/>
      </c>
      <c r="CE209">
        <v>14406</v>
      </c>
      <c r="CF209">
        <v>4</v>
      </c>
      <c r="CH209">
        <v>8</v>
      </c>
    </row>
    <row r="210" spans="1:86" ht="20.100000000000001" customHeight="1" x14ac:dyDescent="0.25">
      <c r="A210" s="379">
        <v>14915</v>
      </c>
      <c r="B210" s="109" t="s">
        <v>365</v>
      </c>
      <c r="C210" s="109" t="s">
        <v>366</v>
      </c>
      <c r="D210" s="109" t="s">
        <v>128</v>
      </c>
      <c r="E210" s="110" t="s">
        <v>208</v>
      </c>
      <c r="F210" s="110" t="s">
        <v>160</v>
      </c>
      <c r="G210" s="111">
        <v>40</v>
      </c>
      <c r="H210" s="111">
        <v>13</v>
      </c>
      <c r="I210" s="110" t="s">
        <v>120</v>
      </c>
      <c r="J210" s="121"/>
      <c r="K210" s="109" t="s">
        <v>257</v>
      </c>
      <c r="L210" s="109" t="s">
        <v>2158</v>
      </c>
      <c r="M210" s="109"/>
      <c r="N210" s="109" t="s">
        <v>162</v>
      </c>
      <c r="O210" s="109" t="str">
        <f t="shared" si="35"/>
        <v>COREOPSIS GRANDIFLORA DE SEMIS Sunkiss</v>
      </c>
      <c r="P210" s="112">
        <v>210</v>
      </c>
      <c r="Q210" s="112"/>
      <c r="R210" s="20">
        <f t="shared" si="36"/>
        <v>0</v>
      </c>
      <c r="S210" s="20">
        <f t="shared" si="37"/>
        <v>0</v>
      </c>
      <c r="T210" s="20">
        <f t="shared" si="38"/>
        <v>0</v>
      </c>
      <c r="U210" s="378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304"/>
      <c r="AG210" s="304"/>
      <c r="AH210" s="113"/>
      <c r="AI210" s="113"/>
      <c r="AJ210" s="304"/>
      <c r="AK210" s="304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4"/>
      <c r="BV210" s="14"/>
      <c r="BW210" s="14"/>
      <c r="BX210" s="477"/>
      <c r="BY210" s="477"/>
      <c r="BZ210" s="477"/>
      <c r="CA210" s="477"/>
      <c r="CB210" s="14"/>
      <c r="CC210" t="str">
        <f t="shared" si="34"/>
        <v/>
      </c>
      <c r="CE210">
        <v>13676</v>
      </c>
      <c r="CF210">
        <v>4</v>
      </c>
      <c r="CH210">
        <v>8</v>
      </c>
    </row>
    <row r="211" spans="1:86" ht="20.100000000000001" customHeight="1" x14ac:dyDescent="0.25">
      <c r="A211" s="389">
        <v>25309</v>
      </c>
      <c r="B211" s="115" t="s">
        <v>367</v>
      </c>
      <c r="C211" s="115" t="s">
        <v>368</v>
      </c>
      <c r="D211" s="115" t="s">
        <v>128</v>
      </c>
      <c r="E211" s="116" t="s">
        <v>120</v>
      </c>
      <c r="F211" s="116" t="s">
        <v>160</v>
      </c>
      <c r="G211" s="117">
        <v>40</v>
      </c>
      <c r="H211" s="117">
        <v>11</v>
      </c>
      <c r="I211" s="116" t="s">
        <v>176</v>
      </c>
      <c r="J211" s="118">
        <v>0.11</v>
      </c>
      <c r="K211" s="115" t="s">
        <v>257</v>
      </c>
      <c r="L211" s="115" t="s">
        <v>2158</v>
      </c>
      <c r="M211" s="115"/>
      <c r="N211" s="115" t="s">
        <v>162</v>
      </c>
      <c r="O211" s="115" t="str">
        <f t="shared" si="35"/>
        <v>COREOPSIS SOLANNA DE BOUTURE Bright Touch</v>
      </c>
      <c r="P211" s="119">
        <v>211</v>
      </c>
      <c r="Q211" s="119"/>
      <c r="R211" s="20">
        <f t="shared" si="36"/>
        <v>0</v>
      </c>
      <c r="S211" s="20">
        <f t="shared" si="37"/>
        <v>0</v>
      </c>
      <c r="T211" s="20">
        <f t="shared" si="38"/>
        <v>0</v>
      </c>
      <c r="U211" s="301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304"/>
      <c r="AG211" s="304"/>
      <c r="AH211" s="120"/>
      <c r="AI211" s="120"/>
      <c r="AJ211" s="304"/>
      <c r="AK211" s="304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4"/>
      <c r="BV211" s="14"/>
      <c r="BW211" s="14"/>
      <c r="BX211" s="477"/>
      <c r="BY211" s="477"/>
      <c r="BZ211" s="477"/>
      <c r="CA211" s="477"/>
      <c r="CB211" s="14"/>
      <c r="CC211" t="str">
        <f t="shared" si="34"/>
        <v/>
      </c>
      <c r="CE211">
        <v>23427</v>
      </c>
      <c r="CF211">
        <v>4</v>
      </c>
      <c r="CH211">
        <v>6</v>
      </c>
    </row>
    <row r="212" spans="1:86" ht="20.100000000000001" customHeight="1" x14ac:dyDescent="0.25">
      <c r="A212" s="379">
        <v>25310</v>
      </c>
      <c r="B212" s="109" t="s">
        <v>367</v>
      </c>
      <c r="C212" s="109" t="s">
        <v>369</v>
      </c>
      <c r="D212" s="109" t="s">
        <v>128</v>
      </c>
      <c r="E212" s="110" t="s">
        <v>120</v>
      </c>
      <c r="F212" s="110" t="s">
        <v>160</v>
      </c>
      <c r="G212" s="111">
        <v>40</v>
      </c>
      <c r="H212" s="111">
        <v>11</v>
      </c>
      <c r="I212" s="110" t="s">
        <v>176</v>
      </c>
      <c r="J212" s="121">
        <v>0.11</v>
      </c>
      <c r="K212" s="109" t="s">
        <v>257</v>
      </c>
      <c r="L212" s="109" t="s">
        <v>2158</v>
      </c>
      <c r="M212" s="109"/>
      <c r="N212" s="109" t="s">
        <v>162</v>
      </c>
      <c r="O212" s="109" t="str">
        <f t="shared" si="35"/>
        <v>COREOPSIS SOLANNA DE BOUTURE Golden Sphere</v>
      </c>
      <c r="P212" s="112">
        <v>212</v>
      </c>
      <c r="Q212" s="112"/>
      <c r="R212" s="20">
        <f t="shared" si="36"/>
        <v>0</v>
      </c>
      <c r="S212" s="20">
        <f t="shared" si="37"/>
        <v>0</v>
      </c>
      <c r="T212" s="20">
        <f t="shared" si="38"/>
        <v>0</v>
      </c>
      <c r="U212" s="378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304"/>
      <c r="AG212" s="304"/>
      <c r="AH212" s="113"/>
      <c r="AI212" s="113"/>
      <c r="AJ212" s="304"/>
      <c r="AK212" s="304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4"/>
      <c r="BV212" s="14"/>
      <c r="BW212" s="14"/>
      <c r="BX212" s="477"/>
      <c r="BY212" s="477"/>
      <c r="BZ212" s="477"/>
      <c r="CA212" s="477"/>
      <c r="CB212" s="14"/>
      <c r="CC212" t="str">
        <f t="shared" si="34"/>
        <v/>
      </c>
      <c r="CE212">
        <v>25241</v>
      </c>
      <c r="CF212">
        <v>4</v>
      </c>
      <c r="CH212">
        <v>6</v>
      </c>
    </row>
    <row r="213" spans="1:86" ht="20.100000000000001" customHeight="1" x14ac:dyDescent="0.25">
      <c r="A213" s="389">
        <v>26767</v>
      </c>
      <c r="B213" s="115" t="s">
        <v>367</v>
      </c>
      <c r="C213" s="115" t="s">
        <v>1179</v>
      </c>
      <c r="D213" s="115" t="s">
        <v>128</v>
      </c>
      <c r="E213" s="116" t="s">
        <v>120</v>
      </c>
      <c r="F213" s="116" t="s">
        <v>160</v>
      </c>
      <c r="G213" s="117">
        <v>40</v>
      </c>
      <c r="H213" s="117">
        <v>11</v>
      </c>
      <c r="I213" s="116" t="s">
        <v>176</v>
      </c>
      <c r="J213" s="118">
        <v>0.11</v>
      </c>
      <c r="K213" s="115"/>
      <c r="L213" s="115" t="s">
        <v>2158</v>
      </c>
      <c r="M213" s="115" t="s">
        <v>137</v>
      </c>
      <c r="N213" s="115" t="s">
        <v>162</v>
      </c>
      <c r="O213" s="115" t="str">
        <f t="shared" si="35"/>
        <v>COREOPSIS SOLANNA DE BOUTURE Sunset Burst</v>
      </c>
      <c r="P213" s="119">
        <v>213</v>
      </c>
      <c r="Q213" s="119"/>
      <c r="R213" s="20">
        <f t="shared" si="36"/>
        <v>0</v>
      </c>
      <c r="S213" s="20">
        <f t="shared" si="37"/>
        <v>0</v>
      </c>
      <c r="T213" s="20">
        <f t="shared" si="38"/>
        <v>0</v>
      </c>
      <c r="U213" s="301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304"/>
      <c r="AG213" s="304"/>
      <c r="AH213" s="120"/>
      <c r="AI213" s="120"/>
      <c r="AJ213" s="304"/>
      <c r="AK213" s="304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4"/>
      <c r="BV213" s="14"/>
      <c r="BW213" s="14"/>
      <c r="BX213" s="477"/>
      <c r="BY213" s="477"/>
      <c r="BZ213" s="477"/>
      <c r="CA213" s="477"/>
      <c r="CB213" s="14"/>
      <c r="CC213" t="str">
        <f t="shared" si="34"/>
        <v/>
      </c>
      <c r="CE213">
        <v>25687</v>
      </c>
      <c r="CF213">
        <v>4</v>
      </c>
      <c r="CH213">
        <v>6</v>
      </c>
    </row>
    <row r="214" spans="1:86" ht="20.100000000000001" customHeight="1" x14ac:dyDescent="0.25">
      <c r="A214" s="379">
        <v>20388</v>
      </c>
      <c r="B214" s="109" t="s">
        <v>371</v>
      </c>
      <c r="C214" s="109" t="s">
        <v>307</v>
      </c>
      <c r="D214" s="109" t="s">
        <v>128</v>
      </c>
      <c r="E214" s="110" t="s">
        <v>208</v>
      </c>
      <c r="F214" s="110" t="s">
        <v>160</v>
      </c>
      <c r="G214" s="111">
        <v>40</v>
      </c>
      <c r="H214" s="111">
        <v>9</v>
      </c>
      <c r="I214" s="110" t="s">
        <v>319</v>
      </c>
      <c r="J214" s="121"/>
      <c r="K214" s="109" t="s">
        <v>257</v>
      </c>
      <c r="L214" s="109" t="s">
        <v>2158</v>
      </c>
      <c r="M214" s="109"/>
      <c r="N214" s="109" t="s">
        <v>162</v>
      </c>
      <c r="O214" s="109" t="str">
        <f t="shared" si="35"/>
        <v>COSMOS BIPINNATUS SONATA Blanc</v>
      </c>
      <c r="P214" s="112">
        <v>214</v>
      </c>
      <c r="Q214" s="112"/>
      <c r="R214" s="20">
        <f t="shared" si="36"/>
        <v>0</v>
      </c>
      <c r="S214" s="20">
        <f t="shared" si="37"/>
        <v>0</v>
      </c>
      <c r="T214" s="20">
        <f t="shared" si="38"/>
        <v>0</v>
      </c>
      <c r="U214" s="378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304"/>
      <c r="AG214" s="304"/>
      <c r="AH214" s="113"/>
      <c r="AI214" s="113"/>
      <c r="AJ214" s="304"/>
      <c r="AK214" s="304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4"/>
      <c r="BV214" s="14"/>
      <c r="BW214" s="14"/>
      <c r="BX214" s="477"/>
      <c r="BY214" s="477"/>
      <c r="BZ214" s="477"/>
      <c r="CA214" s="477"/>
      <c r="CB214" s="14"/>
      <c r="CC214" t="str">
        <f t="shared" si="34"/>
        <v/>
      </c>
      <c r="CE214">
        <v>10029</v>
      </c>
      <c r="CF214">
        <v>3</v>
      </c>
      <c r="CH214">
        <v>5</v>
      </c>
    </row>
    <row r="215" spans="1:86" ht="20.100000000000001" customHeight="1" x14ac:dyDescent="0.25">
      <c r="A215" s="389">
        <v>20391</v>
      </c>
      <c r="B215" s="115" t="s">
        <v>371</v>
      </c>
      <c r="C215" s="115" t="s">
        <v>372</v>
      </c>
      <c r="D215" s="115" t="s">
        <v>128</v>
      </c>
      <c r="E215" s="116" t="s">
        <v>208</v>
      </c>
      <c r="F215" s="116" t="s">
        <v>160</v>
      </c>
      <c r="G215" s="117">
        <v>40</v>
      </c>
      <c r="H215" s="117">
        <v>9</v>
      </c>
      <c r="I215" s="116" t="s">
        <v>319</v>
      </c>
      <c r="J215" s="118"/>
      <c r="K215" s="115" t="s">
        <v>257</v>
      </c>
      <c r="L215" s="115" t="s">
        <v>2158</v>
      </c>
      <c r="M215" s="115"/>
      <c r="N215" s="115" t="s">
        <v>162</v>
      </c>
      <c r="O215" s="115" t="str">
        <f t="shared" si="35"/>
        <v>COSMOS BIPINNATUS SONATA Carmin</v>
      </c>
      <c r="P215" s="119">
        <v>215</v>
      </c>
      <c r="Q215" s="119"/>
      <c r="R215" s="20">
        <f t="shared" si="36"/>
        <v>0</v>
      </c>
      <c r="S215" s="20">
        <f t="shared" si="37"/>
        <v>0</v>
      </c>
      <c r="T215" s="20">
        <f t="shared" si="38"/>
        <v>0</v>
      </c>
      <c r="U215" s="301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304"/>
      <c r="AG215" s="304"/>
      <c r="AH215" s="120"/>
      <c r="AI215" s="120"/>
      <c r="AJ215" s="304"/>
      <c r="AK215" s="304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4"/>
      <c r="BV215" s="14"/>
      <c r="BW215" s="14"/>
      <c r="BX215" s="477"/>
      <c r="BY215" s="477"/>
      <c r="BZ215" s="477"/>
      <c r="CA215" s="477"/>
      <c r="CB215" s="14"/>
      <c r="CC215" t="str">
        <f t="shared" si="34"/>
        <v/>
      </c>
      <c r="CE215">
        <v>3681</v>
      </c>
      <c r="CF215">
        <v>3</v>
      </c>
      <c r="CH215">
        <v>5</v>
      </c>
    </row>
    <row r="216" spans="1:86" ht="20.100000000000001" customHeight="1" x14ac:dyDescent="0.25">
      <c r="A216" s="379">
        <v>20394</v>
      </c>
      <c r="B216" s="109" t="s">
        <v>371</v>
      </c>
      <c r="C216" s="109" t="s">
        <v>308</v>
      </c>
      <c r="D216" s="109" t="s">
        <v>128</v>
      </c>
      <c r="E216" s="110" t="s">
        <v>208</v>
      </c>
      <c r="F216" s="110" t="s">
        <v>160</v>
      </c>
      <c r="G216" s="111">
        <v>40</v>
      </c>
      <c r="H216" s="111">
        <v>9</v>
      </c>
      <c r="I216" s="110" t="s">
        <v>319</v>
      </c>
      <c r="J216" s="121"/>
      <c r="K216" s="109" t="s">
        <v>257</v>
      </c>
      <c r="L216" s="109" t="s">
        <v>2158</v>
      </c>
      <c r="M216" s="109"/>
      <c r="N216" s="109" t="s">
        <v>162</v>
      </c>
      <c r="O216" s="109" t="str">
        <f t="shared" si="35"/>
        <v>COSMOS BIPINNATUS SONATA Rose</v>
      </c>
      <c r="P216" s="112">
        <v>216</v>
      </c>
      <c r="Q216" s="112"/>
      <c r="R216" s="20">
        <f t="shared" si="36"/>
        <v>0</v>
      </c>
      <c r="S216" s="20">
        <f t="shared" si="37"/>
        <v>0</v>
      </c>
      <c r="T216" s="20">
        <f t="shared" si="38"/>
        <v>0</v>
      </c>
      <c r="U216" s="378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304"/>
      <c r="AG216" s="304"/>
      <c r="AH216" s="113"/>
      <c r="AI216" s="113"/>
      <c r="AJ216" s="304"/>
      <c r="AK216" s="304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4"/>
      <c r="BV216" s="14"/>
      <c r="BW216" s="14"/>
      <c r="BX216" s="477"/>
      <c r="BY216" s="477"/>
      <c r="BZ216" s="477"/>
      <c r="CA216" s="477"/>
      <c r="CB216" s="14"/>
      <c r="CC216" t="str">
        <f t="shared" si="34"/>
        <v/>
      </c>
      <c r="CE216">
        <v>3680</v>
      </c>
      <c r="CF216">
        <v>3</v>
      </c>
      <c r="CH216">
        <v>5</v>
      </c>
    </row>
    <row r="217" spans="1:86" ht="20.100000000000001" customHeight="1" x14ac:dyDescent="0.25">
      <c r="A217" s="389">
        <v>11714</v>
      </c>
      <c r="B217" s="115" t="s">
        <v>371</v>
      </c>
      <c r="C217" s="115" t="s">
        <v>233</v>
      </c>
      <c r="D217" s="115" t="s">
        <v>128</v>
      </c>
      <c r="E217" s="116" t="s">
        <v>208</v>
      </c>
      <c r="F217" s="116" t="s">
        <v>160</v>
      </c>
      <c r="G217" s="117">
        <v>40</v>
      </c>
      <c r="H217" s="117">
        <v>9</v>
      </c>
      <c r="I217" s="116" t="s">
        <v>319</v>
      </c>
      <c r="J217" s="118"/>
      <c r="K217" s="115" t="s">
        <v>257</v>
      </c>
      <c r="L217" s="115" t="s">
        <v>2158</v>
      </c>
      <c r="M217" s="115"/>
      <c r="N217" s="115" t="s">
        <v>162</v>
      </c>
      <c r="O217" s="115" t="str">
        <f t="shared" si="35"/>
        <v>COSMOS BIPINNATUS SONATA Variés</v>
      </c>
      <c r="P217" s="119">
        <v>217</v>
      </c>
      <c r="Q217" s="119"/>
      <c r="R217" s="20">
        <f t="shared" si="36"/>
        <v>0</v>
      </c>
      <c r="S217" s="20">
        <f t="shared" si="37"/>
        <v>0</v>
      </c>
      <c r="T217" s="20">
        <f t="shared" si="38"/>
        <v>0</v>
      </c>
      <c r="U217" s="301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304"/>
      <c r="AG217" s="304"/>
      <c r="AH217" s="120"/>
      <c r="AI217" s="120"/>
      <c r="AJ217" s="304"/>
      <c r="AK217" s="304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4"/>
      <c r="BV217" s="14"/>
      <c r="BW217" s="14"/>
      <c r="BX217" s="477"/>
      <c r="BY217" s="477"/>
      <c r="BZ217" s="477"/>
      <c r="CA217" s="477"/>
      <c r="CB217" s="14"/>
      <c r="CC217" t="str">
        <f t="shared" si="34"/>
        <v/>
      </c>
      <c r="CE217">
        <v>3682</v>
      </c>
      <c r="CF217">
        <v>3</v>
      </c>
      <c r="CH217">
        <v>5</v>
      </c>
    </row>
    <row r="218" spans="1:86" ht="20.100000000000001" customHeight="1" x14ac:dyDescent="0.25">
      <c r="A218" s="379">
        <v>20385</v>
      </c>
      <c r="B218" s="109" t="s">
        <v>371</v>
      </c>
      <c r="C218" s="109" t="s">
        <v>373</v>
      </c>
      <c r="D218" s="109" t="s">
        <v>128</v>
      </c>
      <c r="E218" s="110" t="s">
        <v>208</v>
      </c>
      <c r="F218" s="110" t="s">
        <v>160</v>
      </c>
      <c r="G218" s="111">
        <v>40</v>
      </c>
      <c r="H218" s="111">
        <v>9</v>
      </c>
      <c r="I218" s="110" t="s">
        <v>319</v>
      </c>
      <c r="J218" s="121"/>
      <c r="K218" s="109" t="s">
        <v>257</v>
      </c>
      <c r="L218" s="109" t="s">
        <v>2158</v>
      </c>
      <c r="M218" s="109"/>
      <c r="N218" s="109" t="s">
        <v>162</v>
      </c>
      <c r="O218" s="109" t="str">
        <f t="shared" si="35"/>
        <v>COSMOS BIPINNATUS SONATA Xanthos</v>
      </c>
      <c r="P218" s="112">
        <v>218</v>
      </c>
      <c r="Q218" s="112"/>
      <c r="R218" s="20">
        <f t="shared" si="36"/>
        <v>0</v>
      </c>
      <c r="S218" s="20">
        <f t="shared" si="37"/>
        <v>0</v>
      </c>
      <c r="T218" s="20">
        <f t="shared" si="38"/>
        <v>0</v>
      </c>
      <c r="U218" s="378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304"/>
      <c r="AG218" s="304"/>
      <c r="AH218" s="113"/>
      <c r="AI218" s="113"/>
      <c r="AJ218" s="304"/>
      <c r="AK218" s="304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4"/>
      <c r="BV218" s="14"/>
      <c r="BW218" s="14"/>
      <c r="BX218" s="477"/>
      <c r="BY218" s="477"/>
      <c r="BZ218" s="477"/>
      <c r="CA218" s="477"/>
      <c r="CB218" s="14"/>
      <c r="CC218" t="str">
        <f t="shared" si="34"/>
        <v/>
      </c>
      <c r="CE218">
        <v>15559</v>
      </c>
      <c r="CF218">
        <v>3</v>
      </c>
      <c r="CH218">
        <v>5</v>
      </c>
    </row>
    <row r="219" spans="1:86" ht="20.100000000000001" customHeight="1" x14ac:dyDescent="0.25">
      <c r="A219" s="389">
        <v>14744</v>
      </c>
      <c r="B219" s="115" t="s">
        <v>374</v>
      </c>
      <c r="C219" s="115" t="s">
        <v>375</v>
      </c>
      <c r="D219" s="115" t="s">
        <v>128</v>
      </c>
      <c r="E219" s="116" t="s">
        <v>208</v>
      </c>
      <c r="F219" s="116" t="s">
        <v>160</v>
      </c>
      <c r="G219" s="117">
        <v>40</v>
      </c>
      <c r="H219" s="117">
        <v>9</v>
      </c>
      <c r="I219" s="116" t="s">
        <v>319</v>
      </c>
      <c r="J219" s="118"/>
      <c r="K219" s="115" t="s">
        <v>257</v>
      </c>
      <c r="L219" s="115" t="s">
        <v>2158</v>
      </c>
      <c r="M219" s="115"/>
      <c r="N219" s="115" t="s">
        <v>162</v>
      </c>
      <c r="O219" s="115" t="str">
        <f t="shared" si="35"/>
        <v>COSMOS SULFUREUS Cosmic Orange</v>
      </c>
      <c r="P219" s="119">
        <v>219</v>
      </c>
      <c r="Q219" s="119"/>
      <c r="R219" s="20">
        <f t="shared" si="36"/>
        <v>0</v>
      </c>
      <c r="S219" s="20">
        <f t="shared" si="37"/>
        <v>0</v>
      </c>
      <c r="T219" s="20">
        <f t="shared" si="38"/>
        <v>0</v>
      </c>
      <c r="U219" s="301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304"/>
      <c r="AG219" s="304"/>
      <c r="AH219" s="120"/>
      <c r="AI219" s="120"/>
      <c r="AJ219" s="304"/>
      <c r="AK219" s="304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4"/>
      <c r="BV219" s="14"/>
      <c r="BW219" s="14"/>
      <c r="BX219" s="477"/>
      <c r="BY219" s="477"/>
      <c r="BZ219" s="477"/>
      <c r="CA219" s="477"/>
      <c r="CB219" s="14"/>
      <c r="CC219" t="str">
        <f t="shared" si="34"/>
        <v/>
      </c>
      <c r="CE219">
        <v>14408</v>
      </c>
      <c r="CF219">
        <v>3</v>
      </c>
      <c r="CH219">
        <v>5</v>
      </c>
    </row>
    <row r="220" spans="1:86" ht="20.100000000000001" customHeight="1" x14ac:dyDescent="0.25">
      <c r="A220" s="379">
        <v>26055</v>
      </c>
      <c r="B220" s="109" t="s">
        <v>374</v>
      </c>
      <c r="C220" s="109" t="s">
        <v>376</v>
      </c>
      <c r="D220" s="109" t="s">
        <v>128</v>
      </c>
      <c r="E220" s="110" t="s">
        <v>208</v>
      </c>
      <c r="F220" s="110" t="s">
        <v>160</v>
      </c>
      <c r="G220" s="111">
        <v>40</v>
      </c>
      <c r="H220" s="111">
        <v>9</v>
      </c>
      <c r="I220" s="110" t="s">
        <v>319</v>
      </c>
      <c r="J220" s="121"/>
      <c r="K220" s="109" t="s">
        <v>257</v>
      </c>
      <c r="L220" s="109" t="s">
        <v>2158</v>
      </c>
      <c r="M220" s="109"/>
      <c r="N220" s="109" t="s">
        <v>162</v>
      </c>
      <c r="O220" s="109" t="str">
        <f t="shared" si="35"/>
        <v>COSMOS SULFUREUS Cosmic Yellow</v>
      </c>
      <c r="P220" s="112">
        <v>220</v>
      </c>
      <c r="Q220" s="112"/>
      <c r="R220" s="20">
        <f t="shared" si="36"/>
        <v>0</v>
      </c>
      <c r="S220" s="20">
        <f t="shared" si="37"/>
        <v>0</v>
      </c>
      <c r="T220" s="20">
        <f t="shared" si="38"/>
        <v>0</v>
      </c>
      <c r="U220" s="378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304"/>
      <c r="AG220" s="304"/>
      <c r="AH220" s="113"/>
      <c r="AI220" s="113"/>
      <c r="AJ220" s="304"/>
      <c r="AK220" s="304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4"/>
      <c r="BV220" s="14"/>
      <c r="BW220" s="14"/>
      <c r="BX220" s="477"/>
      <c r="BY220" s="477"/>
      <c r="BZ220" s="477"/>
      <c r="CA220" s="477"/>
      <c r="CB220" s="14"/>
      <c r="CC220" t="str">
        <f t="shared" si="34"/>
        <v/>
      </c>
      <c r="CE220">
        <v>25992</v>
      </c>
      <c r="CF220">
        <v>3</v>
      </c>
      <c r="CH220">
        <v>5</v>
      </c>
    </row>
    <row r="221" spans="1:86" ht="20.100000000000001" customHeight="1" x14ac:dyDescent="0.25">
      <c r="A221" s="389">
        <v>11715</v>
      </c>
      <c r="B221" s="115" t="s">
        <v>370</v>
      </c>
      <c r="C221" s="115" t="s">
        <v>1194</v>
      </c>
      <c r="D221" s="115" t="s">
        <v>2156</v>
      </c>
      <c r="E221" s="116" t="s">
        <v>120</v>
      </c>
      <c r="F221" s="116" t="s">
        <v>160</v>
      </c>
      <c r="G221" s="117">
        <v>40</v>
      </c>
      <c r="H221" s="117">
        <v>13</v>
      </c>
      <c r="I221" s="116" t="s">
        <v>176</v>
      </c>
      <c r="J221" s="118">
        <v>7.0000000000000007E-2</v>
      </c>
      <c r="K221" s="115" t="s">
        <v>257</v>
      </c>
      <c r="L221" s="115" t="s">
        <v>2158</v>
      </c>
      <c r="M221" s="115"/>
      <c r="N221" s="115" t="s">
        <v>162</v>
      </c>
      <c r="O221" s="115" t="str">
        <f t="shared" si="35"/>
        <v>COSMOS ATROSANGUINEUS New Choco</v>
      </c>
      <c r="P221" s="119">
        <v>221</v>
      </c>
      <c r="Q221" s="119"/>
      <c r="R221" s="20">
        <f t="shared" si="36"/>
        <v>0</v>
      </c>
      <c r="S221" s="20">
        <f t="shared" si="37"/>
        <v>0</v>
      </c>
      <c r="T221" s="20">
        <f t="shared" si="38"/>
        <v>0</v>
      </c>
      <c r="U221" s="303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04"/>
      <c r="AF221" s="304"/>
      <c r="AG221" s="304"/>
      <c r="AH221" s="120"/>
      <c r="AI221" s="120"/>
      <c r="AJ221" s="304"/>
      <c r="AK221" s="304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4"/>
      <c r="BV221" s="14"/>
      <c r="BW221" s="14"/>
      <c r="BX221" s="477"/>
      <c r="BY221" s="477"/>
      <c r="BZ221" s="477"/>
      <c r="CA221" s="477"/>
      <c r="CB221" s="14"/>
      <c r="CC221" t="str">
        <f t="shared" si="34"/>
        <v>&gt;s06/2026</v>
      </c>
      <c r="CD221">
        <f t="shared" ref="CD221:CD222" si="40">IF(E221="B",IF(OR(LEFT(D221,2)="&gt;s", LEFT(D221,2)="&lt;s"),MID(D221,3,2)+CF221+1,""),)</f>
        <v>58</v>
      </c>
      <c r="CE221">
        <v>12856</v>
      </c>
      <c r="CF221">
        <v>5</v>
      </c>
      <c r="CH221">
        <v>7</v>
      </c>
    </row>
    <row r="222" spans="1:86" ht="20.100000000000001" customHeight="1" x14ac:dyDescent="0.25">
      <c r="A222" s="379">
        <v>14889</v>
      </c>
      <c r="B222" s="109" t="s">
        <v>118</v>
      </c>
      <c r="C222" s="109" t="s">
        <v>1195</v>
      </c>
      <c r="D222" s="109" t="s">
        <v>2151</v>
      </c>
      <c r="E222" s="110" t="s">
        <v>120</v>
      </c>
      <c r="F222" s="110" t="s">
        <v>160</v>
      </c>
      <c r="G222" s="111">
        <v>40</v>
      </c>
      <c r="H222" s="111">
        <v>12</v>
      </c>
      <c r="I222" s="110" t="s">
        <v>122</v>
      </c>
      <c r="J222" s="121">
        <v>0.1</v>
      </c>
      <c r="K222" s="109" t="s">
        <v>257</v>
      </c>
      <c r="L222" s="109" t="s">
        <v>2158</v>
      </c>
      <c r="M222" s="109"/>
      <c r="N222" s="109" t="s">
        <v>162</v>
      </c>
      <c r="O222" s="109" t="str">
        <f t="shared" si="35"/>
        <v>CRASPEDIA GLOBOSA Golf Beauty</v>
      </c>
      <c r="P222" s="112">
        <v>222</v>
      </c>
      <c r="Q222" s="112"/>
      <c r="R222" s="20">
        <f t="shared" si="36"/>
        <v>0</v>
      </c>
      <c r="S222" s="20">
        <f t="shared" si="37"/>
        <v>0</v>
      </c>
      <c r="T222" s="20">
        <f t="shared" si="38"/>
        <v>0</v>
      </c>
      <c r="U222" s="303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04"/>
      <c r="AF222" s="304"/>
      <c r="AG222" s="304"/>
      <c r="AH222" s="113"/>
      <c r="AI222" s="113"/>
      <c r="AJ222" s="304"/>
      <c r="AK222" s="304"/>
      <c r="AL222" s="304"/>
      <c r="AM222" s="304"/>
      <c r="AN222" s="304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4"/>
      <c r="BV222" s="14"/>
      <c r="BW222" s="14"/>
      <c r="BX222" s="477"/>
      <c r="BY222" s="477"/>
      <c r="BZ222" s="477"/>
      <c r="CA222" s="477"/>
      <c r="CB222" s="14"/>
      <c r="CC222" t="str">
        <f t="shared" si="34"/>
        <v>&gt;s11/2026</v>
      </c>
      <c r="CD222">
        <f t="shared" si="40"/>
        <v>11</v>
      </c>
      <c r="CE222">
        <v>22592</v>
      </c>
      <c r="CF222">
        <v>6</v>
      </c>
      <c r="CH222">
        <v>5</v>
      </c>
    </row>
    <row r="223" spans="1:86" ht="20.100000000000001" customHeight="1" x14ac:dyDescent="0.25">
      <c r="A223" s="389">
        <v>14056</v>
      </c>
      <c r="B223" s="115" t="s">
        <v>377</v>
      </c>
      <c r="C223" s="115" t="s">
        <v>378</v>
      </c>
      <c r="D223" s="115" t="s">
        <v>128</v>
      </c>
      <c r="E223" s="116" t="s">
        <v>120</v>
      </c>
      <c r="F223" s="116" t="s">
        <v>160</v>
      </c>
      <c r="G223" s="117">
        <v>40</v>
      </c>
      <c r="H223" s="117">
        <v>13</v>
      </c>
      <c r="I223" s="116" t="s">
        <v>120</v>
      </c>
      <c r="J223" s="118"/>
      <c r="K223" s="115" t="s">
        <v>257</v>
      </c>
      <c r="L223" s="115" t="s">
        <v>2158</v>
      </c>
      <c r="M223" s="115"/>
      <c r="N223" s="115" t="s">
        <v>162</v>
      </c>
      <c r="O223" s="115" t="str">
        <f t="shared" si="35"/>
        <v>CUPHEA HYSSOPIFOLIA Lilas</v>
      </c>
      <c r="P223" s="119">
        <v>223</v>
      </c>
      <c r="Q223" s="119"/>
      <c r="R223" s="20">
        <f t="shared" si="36"/>
        <v>0</v>
      </c>
      <c r="S223" s="20">
        <f t="shared" si="37"/>
        <v>0</v>
      </c>
      <c r="T223" s="20">
        <f t="shared" si="38"/>
        <v>0</v>
      </c>
      <c r="U223" s="301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304"/>
      <c r="AG223" s="304"/>
      <c r="AH223" s="120"/>
      <c r="AI223" s="120"/>
      <c r="AJ223" s="304"/>
      <c r="AK223" s="304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4"/>
      <c r="BV223" s="14"/>
      <c r="BW223" s="14"/>
      <c r="BX223" s="477"/>
      <c r="BY223" s="477"/>
      <c r="BZ223" s="477"/>
      <c r="CA223" s="477"/>
      <c r="CB223" s="14"/>
      <c r="CC223" t="str">
        <f t="shared" si="34"/>
        <v/>
      </c>
      <c r="CE223">
        <v>428</v>
      </c>
      <c r="CF223">
        <v>7</v>
      </c>
      <c r="CH223">
        <v>5</v>
      </c>
    </row>
    <row r="224" spans="1:86" ht="20.100000000000001" customHeight="1" x14ac:dyDescent="0.25">
      <c r="A224" s="379">
        <v>20436</v>
      </c>
      <c r="B224" s="109" t="s">
        <v>379</v>
      </c>
      <c r="C224" s="109" t="s">
        <v>1196</v>
      </c>
      <c r="D224" s="109" t="s">
        <v>128</v>
      </c>
      <c r="E224" s="110" t="s">
        <v>120</v>
      </c>
      <c r="F224" s="110" t="s">
        <v>160</v>
      </c>
      <c r="G224" s="111">
        <v>40</v>
      </c>
      <c r="H224" s="111">
        <v>12</v>
      </c>
      <c r="I224" s="110" t="s">
        <v>120</v>
      </c>
      <c r="J224" s="121"/>
      <c r="K224" s="109" t="s">
        <v>257</v>
      </c>
      <c r="L224" s="109" t="s">
        <v>2158</v>
      </c>
      <c r="M224" s="109"/>
      <c r="N224" s="109" t="s">
        <v>162</v>
      </c>
      <c r="O224" s="109" t="str">
        <f t="shared" si="35"/>
        <v>CUPHEA IGNEA Magine Orange</v>
      </c>
      <c r="P224" s="112">
        <v>224</v>
      </c>
      <c r="Q224" s="112"/>
      <c r="R224" s="20">
        <f t="shared" si="36"/>
        <v>0</v>
      </c>
      <c r="S224" s="20">
        <f t="shared" si="37"/>
        <v>0</v>
      </c>
      <c r="T224" s="20">
        <f t="shared" si="38"/>
        <v>0</v>
      </c>
      <c r="U224" s="378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304"/>
      <c r="AG224" s="304"/>
      <c r="AH224" s="113"/>
      <c r="AI224" s="113"/>
      <c r="AJ224" s="304"/>
      <c r="AK224" s="304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4"/>
      <c r="BV224" s="14"/>
      <c r="BW224" s="14"/>
      <c r="BX224" s="477"/>
      <c r="BY224" s="477"/>
      <c r="BZ224" s="477"/>
      <c r="CA224" s="477"/>
      <c r="CB224" s="14"/>
      <c r="CC224" t="str">
        <f t="shared" si="34"/>
        <v/>
      </c>
      <c r="CE224">
        <v>429</v>
      </c>
      <c r="CF224">
        <v>5</v>
      </c>
      <c r="CH224">
        <v>6</v>
      </c>
    </row>
    <row r="225" spans="1:86" ht="20.100000000000001" customHeight="1" x14ac:dyDescent="0.25">
      <c r="A225" s="389">
        <v>20437</v>
      </c>
      <c r="B225" s="115" t="s">
        <v>380</v>
      </c>
      <c r="C225" s="115" t="s">
        <v>1197</v>
      </c>
      <c r="D225" s="115" t="s">
        <v>128</v>
      </c>
      <c r="E225" s="116" t="s">
        <v>120</v>
      </c>
      <c r="F225" s="116" t="s">
        <v>160</v>
      </c>
      <c r="G225" s="117">
        <v>40</v>
      </c>
      <c r="H225" s="117">
        <v>12</v>
      </c>
      <c r="I225" s="116" t="s">
        <v>120</v>
      </c>
      <c r="J225" s="118"/>
      <c r="K225" s="115" t="s">
        <v>257</v>
      </c>
      <c r="L225" s="115" t="s">
        <v>2158</v>
      </c>
      <c r="M225" s="115"/>
      <c r="N225" s="115" t="s">
        <v>162</v>
      </c>
      <c r="O225" s="115" t="str">
        <f t="shared" si="35"/>
        <v>CUPHEA LLAVEA Tiny Winnie (rouge) ou Torpédo</v>
      </c>
      <c r="P225" s="119">
        <v>225</v>
      </c>
      <c r="Q225" s="119"/>
      <c r="R225" s="20">
        <f t="shared" si="36"/>
        <v>0</v>
      </c>
      <c r="S225" s="20">
        <f t="shared" si="37"/>
        <v>0</v>
      </c>
      <c r="T225" s="20">
        <f t="shared" si="38"/>
        <v>0</v>
      </c>
      <c r="U225" s="301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304"/>
      <c r="AG225" s="304"/>
      <c r="AH225" s="120"/>
      <c r="AI225" s="120"/>
      <c r="AJ225" s="304"/>
      <c r="AK225" s="304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4"/>
      <c r="BV225" s="14"/>
      <c r="BW225" s="14"/>
      <c r="BX225" s="477"/>
      <c r="BY225" s="477"/>
      <c r="BZ225" s="477"/>
      <c r="CA225" s="477"/>
      <c r="CB225" s="14"/>
      <c r="CC225" t="str">
        <f t="shared" si="34"/>
        <v/>
      </c>
      <c r="CE225">
        <v>2363</v>
      </c>
      <c r="CF225">
        <v>5</v>
      </c>
      <c r="CH225">
        <v>6</v>
      </c>
    </row>
    <row r="226" spans="1:86" ht="20.100000000000001" customHeight="1" x14ac:dyDescent="0.25">
      <c r="A226" s="388"/>
      <c r="B226" s="382" t="s">
        <v>122</v>
      </c>
      <c r="C226" s="383"/>
      <c r="D226" s="383" t="s">
        <v>128</v>
      </c>
      <c r="E226" s="384"/>
      <c r="F226" s="384"/>
      <c r="G226" s="384"/>
      <c r="H226" s="385"/>
      <c r="I226" s="384"/>
      <c r="J226" s="386"/>
      <c r="K226" s="383"/>
      <c r="L226" s="383" t="s">
        <v>593</v>
      </c>
      <c r="M226" s="383"/>
      <c r="N226" s="383"/>
      <c r="O226" s="383" t="str">
        <f t="shared" si="35"/>
        <v xml:space="preserve">D </v>
      </c>
      <c r="P226" s="387">
        <v>226</v>
      </c>
      <c r="Q226" s="387"/>
      <c r="R226" s="20"/>
      <c r="S226" s="20"/>
      <c r="T226" s="20"/>
      <c r="U226" s="512"/>
      <c r="V226" s="513"/>
      <c r="W226" s="513"/>
      <c r="X226" s="513"/>
      <c r="Y226" s="513"/>
      <c r="Z226" s="513"/>
      <c r="AA226" s="513"/>
      <c r="AB226" s="513"/>
      <c r="AC226" s="513"/>
      <c r="AD226" s="513"/>
      <c r="AE226" s="513"/>
      <c r="AF226" s="513"/>
      <c r="AG226" s="513"/>
      <c r="AH226" s="513"/>
      <c r="AI226" s="513"/>
      <c r="AJ226" s="513"/>
      <c r="AK226" s="513"/>
      <c r="AL226" s="513"/>
      <c r="AM226" s="513"/>
      <c r="AN226" s="513"/>
      <c r="AO226" s="513"/>
      <c r="AP226" s="513"/>
      <c r="AQ226" s="513"/>
      <c r="AR226" s="513"/>
      <c r="AS226" s="513"/>
      <c r="AT226" s="513"/>
      <c r="AU226" s="513"/>
      <c r="AV226" s="513"/>
      <c r="AW226" s="513"/>
      <c r="AX226" s="513"/>
      <c r="AY226" s="513"/>
      <c r="AZ226" s="513"/>
      <c r="BA226" s="513"/>
      <c r="BB226" s="513"/>
      <c r="BC226" s="513"/>
      <c r="BD226" s="513"/>
      <c r="BE226" s="513"/>
      <c r="BF226" s="513"/>
      <c r="BG226" s="513"/>
      <c r="BH226" s="513"/>
      <c r="BI226" s="513"/>
      <c r="BJ226" s="513"/>
      <c r="BK226" s="513"/>
      <c r="BL226" s="513"/>
      <c r="BM226" s="513"/>
      <c r="BN226" s="513"/>
      <c r="BO226" s="513"/>
      <c r="BP226" s="513"/>
      <c r="BQ226" s="513"/>
      <c r="BR226" s="513"/>
      <c r="BS226" s="513"/>
      <c r="BT226" s="513"/>
      <c r="BU226" s="14"/>
      <c r="BV226" s="14"/>
      <c r="BW226" s="14"/>
      <c r="BX226" s="477"/>
      <c r="BY226" s="477"/>
      <c r="BZ226" s="477"/>
      <c r="CA226" s="477"/>
      <c r="CB226" s="14"/>
      <c r="CC226" t="str">
        <f t="shared" si="34"/>
        <v/>
      </c>
    </row>
    <row r="227" spans="1:86" ht="20.100000000000001" customHeight="1" x14ac:dyDescent="0.25">
      <c r="A227" s="390"/>
      <c r="B227" s="391" t="s">
        <v>388</v>
      </c>
      <c r="C227" s="392"/>
      <c r="D227" s="392" t="s">
        <v>128</v>
      </c>
      <c r="E227" s="393"/>
      <c r="F227" s="393"/>
      <c r="G227" s="393"/>
      <c r="H227" s="394"/>
      <c r="I227" s="393"/>
      <c r="J227" s="395"/>
      <c r="K227" s="392"/>
      <c r="L227" s="392" t="s">
        <v>131</v>
      </c>
      <c r="M227" s="392"/>
      <c r="N227" s="392"/>
      <c r="O227" s="392" t="str">
        <f t="shared" si="35"/>
        <v xml:space="preserve">DAHLIA pour potées fleuries </v>
      </c>
      <c r="P227" s="396">
        <v>227</v>
      </c>
      <c r="Q227" s="396"/>
      <c r="R227" s="20"/>
      <c r="S227" s="20"/>
      <c r="T227" s="20"/>
      <c r="U227" s="514"/>
      <c r="V227" s="515"/>
      <c r="W227" s="515"/>
      <c r="X227" s="515"/>
      <c r="Y227" s="515"/>
      <c r="Z227" s="515"/>
      <c r="AA227" s="515"/>
      <c r="AB227" s="515"/>
      <c r="AC227" s="515"/>
      <c r="AD227" s="515"/>
      <c r="AE227" s="515"/>
      <c r="AF227" s="515"/>
      <c r="AG227" s="515"/>
      <c r="AH227" s="515"/>
      <c r="AI227" s="515"/>
      <c r="AJ227" s="515"/>
      <c r="AK227" s="515"/>
      <c r="AL227" s="515"/>
      <c r="AM227" s="515"/>
      <c r="AN227" s="515"/>
      <c r="AO227" s="515"/>
      <c r="AP227" s="515"/>
      <c r="AQ227" s="515"/>
      <c r="AR227" s="515"/>
      <c r="AS227" s="515"/>
      <c r="AT227" s="515"/>
      <c r="AU227" s="515"/>
      <c r="AV227" s="515"/>
      <c r="AW227" s="515"/>
      <c r="AX227" s="515"/>
      <c r="AY227" s="515"/>
      <c r="AZ227" s="515"/>
      <c r="BA227" s="515"/>
      <c r="BB227" s="515"/>
      <c r="BC227" s="515"/>
      <c r="BD227" s="515"/>
      <c r="BE227" s="515"/>
      <c r="BF227" s="515"/>
      <c r="BG227" s="515"/>
      <c r="BH227" s="515"/>
      <c r="BI227" s="515"/>
      <c r="BJ227" s="515"/>
      <c r="BK227" s="515"/>
      <c r="BL227" s="515"/>
      <c r="BM227" s="515"/>
      <c r="BN227" s="515"/>
      <c r="BO227" s="515"/>
      <c r="BP227" s="515"/>
      <c r="BQ227" s="515"/>
      <c r="BR227" s="515"/>
      <c r="BS227" s="515"/>
      <c r="BT227" s="515"/>
      <c r="BU227" s="14"/>
      <c r="BV227" s="14"/>
      <c r="BW227" s="14"/>
      <c r="BX227" s="477"/>
      <c r="BY227" s="477"/>
      <c r="BZ227" s="477"/>
      <c r="CA227" s="477"/>
      <c r="CB227" s="14"/>
      <c r="CC227" t="str">
        <f t="shared" ref="CC227:CC290" si="41">IF(AND(E227="B",D227&lt;&gt;""),IF(CD227&gt;52,"&gt;s0" &amp; CD227-52 &amp; "/2026",IF(CD227&lt;30,IF(CD227&lt;10,"&gt;s0"&amp;CD227&amp;"/2026","&gt;s"&amp;CD227&amp;"/2026"),"&gt;s"&amp;CD227&amp;"/2025")),IF(D227&lt;&gt;"",D227,""))</f>
        <v/>
      </c>
    </row>
    <row r="228" spans="1:86" ht="20.100000000000001" customHeight="1" x14ac:dyDescent="0.25">
      <c r="A228" s="108">
        <v>20456</v>
      </c>
      <c r="B228" s="109" t="s">
        <v>389</v>
      </c>
      <c r="C228" s="109" t="s">
        <v>1199</v>
      </c>
      <c r="D228" s="109" t="s">
        <v>2154</v>
      </c>
      <c r="E228" s="110" t="s">
        <v>120</v>
      </c>
      <c r="F228" s="110" t="s">
        <v>160</v>
      </c>
      <c r="G228" s="111">
        <v>40</v>
      </c>
      <c r="H228" s="111">
        <v>12</v>
      </c>
      <c r="I228" s="110" t="s">
        <v>176</v>
      </c>
      <c r="J228" s="121">
        <v>4.8000000000000001E-2</v>
      </c>
      <c r="K228" s="109" t="s">
        <v>257</v>
      </c>
      <c r="L228" s="109" t="s">
        <v>2158</v>
      </c>
      <c r="M228" s="109"/>
      <c r="N228" s="109" t="s">
        <v>162</v>
      </c>
      <c r="O228" s="109" t="str">
        <f t="shared" si="35"/>
        <v>DAHLIA DAHLIETTA Select Julia</v>
      </c>
      <c r="P228" s="112">
        <v>228</v>
      </c>
      <c r="Q228" s="112"/>
      <c r="R228" s="20">
        <f t="shared" si="36"/>
        <v>0</v>
      </c>
      <c r="S228" s="20">
        <f t="shared" si="37"/>
        <v>0</v>
      </c>
      <c r="T228" s="20">
        <f t="shared" si="38"/>
        <v>0</v>
      </c>
      <c r="U228" s="303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04"/>
      <c r="AF228" s="304"/>
      <c r="AG228" s="304"/>
      <c r="AH228" s="113"/>
      <c r="AI228" s="113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4"/>
      <c r="BV228" s="14"/>
      <c r="BW228" s="14"/>
      <c r="BX228" s="477"/>
      <c r="BY228" s="477"/>
      <c r="BZ228" s="477"/>
      <c r="CA228" s="477"/>
      <c r="CB228" s="14"/>
      <c r="CC228" t="str">
        <f t="shared" si="41"/>
        <v>&gt;s16/2026</v>
      </c>
      <c r="CD228">
        <f t="shared" ref="CD228:CD246" si="42">IF(E228="B",IF(OR(LEFT(D228,2)="&gt;s", LEFT(D228,2)="&lt;s"),MID(D228,3,2)+CF228+1,""),)</f>
        <v>16</v>
      </c>
      <c r="CE228">
        <v>14410</v>
      </c>
      <c r="CF228">
        <v>4</v>
      </c>
      <c r="CH228">
        <v>7</v>
      </c>
    </row>
    <row r="229" spans="1:86" ht="20.100000000000001" customHeight="1" x14ac:dyDescent="0.25">
      <c r="A229" s="114">
        <v>23926</v>
      </c>
      <c r="B229" s="115" t="s">
        <v>389</v>
      </c>
      <c r="C229" s="115" t="s">
        <v>1202</v>
      </c>
      <c r="D229" s="115" t="s">
        <v>2154</v>
      </c>
      <c r="E229" s="116" t="s">
        <v>120</v>
      </c>
      <c r="F229" s="116" t="s">
        <v>160</v>
      </c>
      <c r="G229" s="117">
        <v>40</v>
      </c>
      <c r="H229" s="117">
        <v>12</v>
      </c>
      <c r="I229" s="116" t="s">
        <v>176</v>
      </c>
      <c r="J229" s="118">
        <v>4.8000000000000001E-2</v>
      </c>
      <c r="K229" s="115" t="s">
        <v>257</v>
      </c>
      <c r="L229" s="115" t="s">
        <v>2158</v>
      </c>
      <c r="M229" s="115"/>
      <c r="N229" s="115" t="s">
        <v>162</v>
      </c>
      <c r="O229" s="115" t="str">
        <f t="shared" si="35"/>
        <v>DAHLIA DAHLIETTA Select Rachel</v>
      </c>
      <c r="P229" s="119">
        <v>229</v>
      </c>
      <c r="Q229" s="119"/>
      <c r="R229" s="20">
        <f t="shared" si="36"/>
        <v>0</v>
      </c>
      <c r="S229" s="20">
        <f t="shared" si="37"/>
        <v>0</v>
      </c>
      <c r="T229" s="20">
        <f t="shared" si="38"/>
        <v>0</v>
      </c>
      <c r="U229" s="303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04"/>
      <c r="AF229" s="304"/>
      <c r="AG229" s="304"/>
      <c r="AH229" s="120"/>
      <c r="AI229" s="120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4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4"/>
      <c r="BV229" s="14"/>
      <c r="BW229" s="14"/>
      <c r="BX229" s="477"/>
      <c r="BY229" s="477"/>
      <c r="BZ229" s="477"/>
      <c r="CA229" s="477"/>
      <c r="CB229" s="14"/>
      <c r="CC229" t="str">
        <f t="shared" si="41"/>
        <v>&gt;s16/2026</v>
      </c>
      <c r="CD229">
        <f t="shared" si="42"/>
        <v>16</v>
      </c>
      <c r="CE229">
        <v>22924</v>
      </c>
      <c r="CF229">
        <v>4</v>
      </c>
      <c r="CH229">
        <v>7</v>
      </c>
    </row>
    <row r="230" spans="1:86" ht="20.100000000000001" customHeight="1" x14ac:dyDescent="0.25">
      <c r="A230" s="108">
        <v>20465</v>
      </c>
      <c r="B230" s="109" t="s">
        <v>389</v>
      </c>
      <c r="C230" s="109" t="s">
        <v>1203</v>
      </c>
      <c r="D230" s="109" t="s">
        <v>2154</v>
      </c>
      <c r="E230" s="110" t="s">
        <v>120</v>
      </c>
      <c r="F230" s="110" t="s">
        <v>160</v>
      </c>
      <c r="G230" s="111">
        <v>40</v>
      </c>
      <c r="H230" s="111">
        <v>12</v>
      </c>
      <c r="I230" s="110" t="s">
        <v>176</v>
      </c>
      <c r="J230" s="121">
        <v>4.8000000000000001E-2</v>
      </c>
      <c r="K230" s="109" t="s">
        <v>257</v>
      </c>
      <c r="L230" s="109" t="s">
        <v>2158</v>
      </c>
      <c r="M230" s="109"/>
      <c r="N230" s="109" t="s">
        <v>162</v>
      </c>
      <c r="O230" s="109" t="str">
        <f t="shared" si="35"/>
        <v>DAHLIA DAHLIETTA Select Tessy</v>
      </c>
      <c r="P230" s="112">
        <v>230</v>
      </c>
      <c r="Q230" s="112"/>
      <c r="R230" s="20">
        <f t="shared" si="36"/>
        <v>0</v>
      </c>
      <c r="S230" s="20">
        <f t="shared" si="37"/>
        <v>0</v>
      </c>
      <c r="T230" s="20">
        <f t="shared" si="38"/>
        <v>0</v>
      </c>
      <c r="U230" s="303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04"/>
      <c r="AF230" s="304"/>
      <c r="AG230" s="304"/>
      <c r="AH230" s="113"/>
      <c r="AI230" s="113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4"/>
      <c r="BV230" s="14"/>
      <c r="BW230" s="14"/>
      <c r="BX230" s="477"/>
      <c r="BY230" s="477"/>
      <c r="BZ230" s="477"/>
      <c r="CA230" s="477"/>
      <c r="CB230" s="14"/>
      <c r="CC230" t="str">
        <f t="shared" si="41"/>
        <v>&gt;s16/2026</v>
      </c>
      <c r="CD230">
        <f t="shared" si="42"/>
        <v>16</v>
      </c>
      <c r="CE230">
        <v>11045</v>
      </c>
      <c r="CF230">
        <v>4</v>
      </c>
      <c r="CH230">
        <v>7</v>
      </c>
    </row>
    <row r="231" spans="1:86" ht="20.100000000000001" customHeight="1" x14ac:dyDescent="0.25">
      <c r="A231" s="114">
        <v>23927</v>
      </c>
      <c r="B231" s="115" t="s">
        <v>389</v>
      </c>
      <c r="C231" s="115" t="s">
        <v>1204</v>
      </c>
      <c r="D231" s="115" t="s">
        <v>2154</v>
      </c>
      <c r="E231" s="116" t="s">
        <v>120</v>
      </c>
      <c r="F231" s="116" t="s">
        <v>160</v>
      </c>
      <c r="G231" s="117">
        <v>40</v>
      </c>
      <c r="H231" s="117">
        <v>12</v>
      </c>
      <c r="I231" s="116" t="s">
        <v>176</v>
      </c>
      <c r="J231" s="118">
        <v>4.8000000000000001E-2</v>
      </c>
      <c r="K231" s="115" t="s">
        <v>257</v>
      </c>
      <c r="L231" s="115" t="s">
        <v>2158</v>
      </c>
      <c r="M231" s="115"/>
      <c r="N231" s="115" t="s">
        <v>162</v>
      </c>
      <c r="O231" s="115" t="str">
        <f t="shared" si="35"/>
        <v>DAHLIA DAHLIETTA Select Whitney</v>
      </c>
      <c r="P231" s="119">
        <v>231</v>
      </c>
      <c r="Q231" s="119"/>
      <c r="R231" s="20">
        <f t="shared" si="36"/>
        <v>0</v>
      </c>
      <c r="S231" s="20">
        <f t="shared" si="37"/>
        <v>0</v>
      </c>
      <c r="T231" s="20">
        <f t="shared" si="38"/>
        <v>0</v>
      </c>
      <c r="U231" s="303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04"/>
      <c r="AF231" s="304"/>
      <c r="AG231" s="304"/>
      <c r="AH231" s="120"/>
      <c r="AI231" s="120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4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4"/>
      <c r="BV231" s="14"/>
      <c r="BW231" s="14"/>
      <c r="BX231" s="477"/>
      <c r="BY231" s="477"/>
      <c r="BZ231" s="477"/>
      <c r="CA231" s="477"/>
      <c r="CB231" s="14"/>
      <c r="CC231" t="str">
        <f t="shared" si="41"/>
        <v>&gt;s16/2026</v>
      </c>
      <c r="CD231">
        <f t="shared" si="42"/>
        <v>16</v>
      </c>
      <c r="CE231">
        <v>15561</v>
      </c>
      <c r="CF231">
        <v>4</v>
      </c>
      <c r="CH231">
        <v>7</v>
      </c>
    </row>
    <row r="232" spans="1:86" ht="20.100000000000001" customHeight="1" x14ac:dyDescent="0.25">
      <c r="A232" s="108">
        <v>20453</v>
      </c>
      <c r="B232" s="109" t="s">
        <v>389</v>
      </c>
      <c r="C232" s="109" t="s">
        <v>1198</v>
      </c>
      <c r="D232" s="109" t="s">
        <v>2154</v>
      </c>
      <c r="E232" s="110" t="s">
        <v>120</v>
      </c>
      <c r="F232" s="110" t="s">
        <v>160</v>
      </c>
      <c r="G232" s="111">
        <v>40</v>
      </c>
      <c r="H232" s="111">
        <v>12</v>
      </c>
      <c r="I232" s="110" t="s">
        <v>176</v>
      </c>
      <c r="J232" s="121">
        <v>4.8000000000000001E-2</v>
      </c>
      <c r="K232" s="109" t="s">
        <v>257</v>
      </c>
      <c r="L232" s="109" t="s">
        <v>2158</v>
      </c>
      <c r="M232" s="109"/>
      <c r="N232" s="109" t="s">
        <v>162</v>
      </c>
      <c r="O232" s="109" t="str">
        <f t="shared" si="35"/>
        <v>DAHLIA DAHLIETTA Suprise Demi</v>
      </c>
      <c r="P232" s="112">
        <v>232</v>
      </c>
      <c r="Q232" s="112"/>
      <c r="R232" s="20">
        <f t="shared" si="36"/>
        <v>0</v>
      </c>
      <c r="S232" s="20">
        <f t="shared" si="37"/>
        <v>0</v>
      </c>
      <c r="T232" s="20">
        <f t="shared" si="38"/>
        <v>0</v>
      </c>
      <c r="U232" s="303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04"/>
      <c r="AF232" s="304"/>
      <c r="AG232" s="304"/>
      <c r="AH232" s="113"/>
      <c r="AI232" s="113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4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4"/>
      <c r="BV232" s="14"/>
      <c r="BW232" s="14"/>
      <c r="BX232" s="477"/>
      <c r="BY232" s="477"/>
      <c r="BZ232" s="477"/>
      <c r="CA232" s="477"/>
      <c r="CB232" s="14"/>
      <c r="CC232" t="str">
        <f t="shared" si="41"/>
        <v>&gt;s16/2026</v>
      </c>
      <c r="CD232">
        <f t="shared" si="42"/>
        <v>16</v>
      </c>
      <c r="CE232">
        <v>15078</v>
      </c>
      <c r="CF232">
        <v>4</v>
      </c>
      <c r="CH232">
        <v>7</v>
      </c>
    </row>
    <row r="233" spans="1:86" ht="20.100000000000001" customHeight="1" x14ac:dyDescent="0.25">
      <c r="A233" s="114">
        <v>26056</v>
      </c>
      <c r="B233" s="115" t="s">
        <v>389</v>
      </c>
      <c r="C233" s="115" t="s">
        <v>1200</v>
      </c>
      <c r="D233" s="115" t="s">
        <v>2154</v>
      </c>
      <c r="E233" s="116" t="s">
        <v>120</v>
      </c>
      <c r="F233" s="116" t="s">
        <v>160</v>
      </c>
      <c r="G233" s="117">
        <v>40</v>
      </c>
      <c r="H233" s="117">
        <v>12</v>
      </c>
      <c r="I233" s="116" t="s">
        <v>176</v>
      </c>
      <c r="J233" s="117">
        <v>4.8000000000000001E-2</v>
      </c>
      <c r="K233" s="115" t="s">
        <v>257</v>
      </c>
      <c r="L233" s="115" t="s">
        <v>2158</v>
      </c>
      <c r="M233" s="115"/>
      <c r="N233" s="115" t="s">
        <v>162</v>
      </c>
      <c r="O233" s="115" t="str">
        <f t="shared" si="35"/>
        <v>DAHLIA DAHLIETTA Surprise Lily</v>
      </c>
      <c r="P233" s="119">
        <v>233</v>
      </c>
      <c r="Q233" s="119"/>
      <c r="R233" s="20">
        <f t="shared" si="36"/>
        <v>0</v>
      </c>
      <c r="S233" s="20">
        <f t="shared" si="37"/>
        <v>0</v>
      </c>
      <c r="T233" s="20">
        <f t="shared" si="38"/>
        <v>0</v>
      </c>
      <c r="U233" s="303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304"/>
      <c r="AF233" s="304"/>
      <c r="AG233" s="304"/>
      <c r="AH233" s="120"/>
      <c r="AI233" s="120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4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4"/>
      <c r="BV233" s="14"/>
      <c r="BW233" s="14"/>
      <c r="BX233" s="477"/>
      <c r="BY233" s="477"/>
      <c r="BZ233" s="477"/>
      <c r="CA233" s="477"/>
      <c r="CB233" s="14"/>
      <c r="CC233" t="str">
        <f t="shared" si="41"/>
        <v>&gt;s16/2026</v>
      </c>
      <c r="CD233">
        <f t="shared" si="42"/>
        <v>16</v>
      </c>
      <c r="CE233">
        <v>25993</v>
      </c>
      <c r="CF233">
        <v>4</v>
      </c>
      <c r="CH233">
        <v>7</v>
      </c>
    </row>
    <row r="234" spans="1:86" ht="20.100000000000001" customHeight="1" x14ac:dyDescent="0.25">
      <c r="A234" s="108">
        <v>20459</v>
      </c>
      <c r="B234" s="109" t="s">
        <v>389</v>
      </c>
      <c r="C234" s="109" t="s">
        <v>1201</v>
      </c>
      <c r="D234" s="109" t="s">
        <v>2154</v>
      </c>
      <c r="E234" s="110" t="s">
        <v>120</v>
      </c>
      <c r="F234" s="110" t="s">
        <v>160</v>
      </c>
      <c r="G234" s="111">
        <v>40</v>
      </c>
      <c r="H234" s="111">
        <v>12</v>
      </c>
      <c r="I234" s="110" t="s">
        <v>176</v>
      </c>
      <c r="J234" s="121">
        <v>4.8000000000000001E-2</v>
      </c>
      <c r="K234" s="109" t="s">
        <v>257</v>
      </c>
      <c r="L234" s="109" t="s">
        <v>2158</v>
      </c>
      <c r="M234" s="109"/>
      <c r="N234" s="109" t="s">
        <v>162</v>
      </c>
      <c r="O234" s="109" t="str">
        <f t="shared" si="35"/>
        <v>DAHLIA DAHLIETTA Surprise Louise</v>
      </c>
      <c r="P234" s="112">
        <v>234</v>
      </c>
      <c r="Q234" s="112"/>
      <c r="R234" s="20">
        <f t="shared" si="36"/>
        <v>0</v>
      </c>
      <c r="S234" s="20">
        <f t="shared" si="37"/>
        <v>0</v>
      </c>
      <c r="T234" s="20">
        <f t="shared" si="38"/>
        <v>0</v>
      </c>
      <c r="U234" s="303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04"/>
      <c r="AF234" s="304"/>
      <c r="AG234" s="304"/>
      <c r="AH234" s="113"/>
      <c r="AI234" s="113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4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4"/>
      <c r="BV234" s="14"/>
      <c r="BW234" s="14"/>
      <c r="BX234" s="477"/>
      <c r="BY234" s="477"/>
      <c r="BZ234" s="477"/>
      <c r="CA234" s="477"/>
      <c r="CB234" s="14"/>
      <c r="CC234" t="str">
        <f t="shared" si="41"/>
        <v>&gt;s16/2026</v>
      </c>
      <c r="CD234">
        <f t="shared" si="42"/>
        <v>16</v>
      </c>
      <c r="CE234">
        <v>11960</v>
      </c>
      <c r="CF234">
        <v>4</v>
      </c>
      <c r="CH234">
        <v>7</v>
      </c>
    </row>
    <row r="235" spans="1:86" ht="20.100000000000001" customHeight="1" x14ac:dyDescent="0.25">
      <c r="A235" s="114">
        <v>11716</v>
      </c>
      <c r="B235" s="115" t="s">
        <v>389</v>
      </c>
      <c r="C235" s="115" t="s">
        <v>233</v>
      </c>
      <c r="D235" s="115" t="s">
        <v>2154</v>
      </c>
      <c r="E235" s="116" t="s">
        <v>120</v>
      </c>
      <c r="F235" s="116" t="s">
        <v>160</v>
      </c>
      <c r="G235" s="117">
        <v>40</v>
      </c>
      <c r="H235" s="117">
        <v>12</v>
      </c>
      <c r="I235" s="116" t="s">
        <v>176</v>
      </c>
      <c r="J235" s="118">
        <v>4.8000000000000001E-2</v>
      </c>
      <c r="K235" s="115" t="s">
        <v>257</v>
      </c>
      <c r="L235" s="115" t="s">
        <v>2158</v>
      </c>
      <c r="M235" s="115"/>
      <c r="N235" s="115" t="s">
        <v>162</v>
      </c>
      <c r="O235" s="115" t="str">
        <f t="shared" si="35"/>
        <v>DAHLIA DAHLIETTA Variés</v>
      </c>
      <c r="P235" s="119">
        <v>235</v>
      </c>
      <c r="Q235" s="119"/>
      <c r="R235" s="20">
        <f t="shared" si="36"/>
        <v>0</v>
      </c>
      <c r="S235" s="20">
        <f t="shared" si="37"/>
        <v>0</v>
      </c>
      <c r="T235" s="20">
        <f t="shared" si="38"/>
        <v>0</v>
      </c>
      <c r="U235" s="303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04"/>
      <c r="AF235" s="304"/>
      <c r="AG235" s="304"/>
      <c r="AH235" s="120"/>
      <c r="AI235" s="120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4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4"/>
      <c r="BV235" s="14"/>
      <c r="BW235" s="14"/>
      <c r="BX235" s="477"/>
      <c r="BY235" s="477"/>
      <c r="BZ235" s="477"/>
      <c r="CA235" s="477"/>
      <c r="CB235" s="14"/>
      <c r="CC235" t="str">
        <f t="shared" si="41"/>
        <v>&gt;s16/2026</v>
      </c>
      <c r="CD235">
        <f t="shared" si="42"/>
        <v>16</v>
      </c>
      <c r="CE235">
        <v>1221</v>
      </c>
      <c r="CF235">
        <v>4</v>
      </c>
      <c r="CH235">
        <v>7</v>
      </c>
    </row>
    <row r="236" spans="1:86" ht="20.100000000000001" customHeight="1" x14ac:dyDescent="0.25">
      <c r="A236" s="379">
        <v>23162</v>
      </c>
      <c r="B236" s="109" t="s">
        <v>390</v>
      </c>
      <c r="C236" s="109" t="s">
        <v>1205</v>
      </c>
      <c r="D236" s="109" t="s">
        <v>2154</v>
      </c>
      <c r="E236" s="110" t="s">
        <v>120</v>
      </c>
      <c r="F236" s="110" t="s">
        <v>160</v>
      </c>
      <c r="G236" s="111">
        <v>40</v>
      </c>
      <c r="H236" s="111">
        <v>12</v>
      </c>
      <c r="I236" s="110" t="s">
        <v>176</v>
      </c>
      <c r="J236" s="121">
        <v>0.05</v>
      </c>
      <c r="K236" s="109" t="s">
        <v>257</v>
      </c>
      <c r="L236" s="109" t="s">
        <v>2158</v>
      </c>
      <c r="M236" s="109"/>
      <c r="N236" s="109" t="s">
        <v>162</v>
      </c>
      <c r="O236" s="109" t="str">
        <f t="shared" si="35"/>
        <v xml:space="preserve">DAHLIA LABELLA MEDIO Fun Pink Blush </v>
      </c>
      <c r="P236" s="112">
        <v>236</v>
      </c>
      <c r="Q236" s="112"/>
      <c r="R236" s="20">
        <f t="shared" si="36"/>
        <v>0</v>
      </c>
      <c r="S236" s="20">
        <f t="shared" si="37"/>
        <v>0</v>
      </c>
      <c r="T236" s="20">
        <f t="shared" si="38"/>
        <v>0</v>
      </c>
      <c r="U236" s="303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113"/>
      <c r="AI236" s="113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4"/>
      <c r="BV236" s="14"/>
      <c r="BW236" s="14"/>
      <c r="BX236" s="477"/>
      <c r="BY236" s="477"/>
      <c r="BZ236" s="477"/>
      <c r="CA236" s="477"/>
      <c r="CB236" s="14"/>
      <c r="CC236" t="str">
        <f t="shared" si="41"/>
        <v>&gt;s16/2026</v>
      </c>
      <c r="CD236">
        <f t="shared" si="42"/>
        <v>16</v>
      </c>
      <c r="CE236">
        <v>23022</v>
      </c>
      <c r="CF236">
        <v>4</v>
      </c>
      <c r="CH236">
        <v>7</v>
      </c>
    </row>
    <row r="237" spans="1:86" ht="20.100000000000001" customHeight="1" x14ac:dyDescent="0.25">
      <c r="A237" s="114">
        <v>20476</v>
      </c>
      <c r="B237" s="115" t="s">
        <v>390</v>
      </c>
      <c r="C237" s="115" t="s">
        <v>1206</v>
      </c>
      <c r="D237" s="115" t="s">
        <v>2154</v>
      </c>
      <c r="E237" s="116" t="s">
        <v>120</v>
      </c>
      <c r="F237" s="116" t="s">
        <v>160</v>
      </c>
      <c r="G237" s="117">
        <v>40</v>
      </c>
      <c r="H237" s="117">
        <v>12</v>
      </c>
      <c r="I237" s="116" t="s">
        <v>176</v>
      </c>
      <c r="J237" s="118">
        <v>0.05</v>
      </c>
      <c r="K237" s="115" t="s">
        <v>257</v>
      </c>
      <c r="L237" s="115" t="s">
        <v>2158</v>
      </c>
      <c r="M237" s="115"/>
      <c r="N237" s="115" t="s">
        <v>162</v>
      </c>
      <c r="O237" s="115" t="str">
        <f t="shared" si="35"/>
        <v xml:space="preserve">DAHLIA LABELLA MEDIO Fun Orange Flame </v>
      </c>
      <c r="P237" s="119">
        <v>237</v>
      </c>
      <c r="Q237" s="119"/>
      <c r="R237" s="20">
        <f t="shared" si="36"/>
        <v>0</v>
      </c>
      <c r="S237" s="20">
        <f t="shared" si="37"/>
        <v>0</v>
      </c>
      <c r="T237" s="20">
        <f t="shared" si="38"/>
        <v>0</v>
      </c>
      <c r="U237" s="303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120"/>
      <c r="AI237" s="120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4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4"/>
      <c r="BV237" s="14"/>
      <c r="BW237" s="14"/>
      <c r="BX237" s="477"/>
      <c r="BY237" s="477"/>
      <c r="BZ237" s="477"/>
      <c r="CA237" s="477"/>
      <c r="CB237" s="14"/>
      <c r="CC237" t="str">
        <f t="shared" si="41"/>
        <v>&gt;s16/2026</v>
      </c>
      <c r="CD237">
        <f t="shared" si="42"/>
        <v>16</v>
      </c>
      <c r="CE237">
        <v>15080</v>
      </c>
      <c r="CF237">
        <v>4</v>
      </c>
      <c r="CH237">
        <v>7</v>
      </c>
    </row>
    <row r="238" spans="1:86" ht="20.100000000000001" customHeight="1" x14ac:dyDescent="0.25">
      <c r="A238" s="108">
        <v>20468</v>
      </c>
      <c r="B238" s="109" t="s">
        <v>391</v>
      </c>
      <c r="C238" s="109" t="s">
        <v>1207</v>
      </c>
      <c r="D238" s="109" t="s">
        <v>2154</v>
      </c>
      <c r="E238" s="110" t="s">
        <v>120</v>
      </c>
      <c r="F238" s="110" t="s">
        <v>160</v>
      </c>
      <c r="G238" s="111">
        <v>40</v>
      </c>
      <c r="H238" s="111">
        <v>12</v>
      </c>
      <c r="I238" s="110" t="s">
        <v>131</v>
      </c>
      <c r="J238" s="121">
        <v>0.12</v>
      </c>
      <c r="K238" s="109" t="s">
        <v>257</v>
      </c>
      <c r="L238" s="109" t="s">
        <v>2158</v>
      </c>
      <c r="M238" s="109"/>
      <c r="N238" s="109" t="s">
        <v>162</v>
      </c>
      <c r="O238" s="109" t="str">
        <f t="shared" si="35"/>
        <v xml:space="preserve">DAHLIA LABELLA MAGGIORE Deep Rose </v>
      </c>
      <c r="P238" s="112">
        <v>238</v>
      </c>
      <c r="Q238" s="112"/>
      <c r="R238" s="20">
        <f t="shared" si="36"/>
        <v>0</v>
      </c>
      <c r="S238" s="20">
        <f t="shared" si="37"/>
        <v>0</v>
      </c>
      <c r="T238" s="20">
        <f t="shared" si="38"/>
        <v>0</v>
      </c>
      <c r="U238" s="303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04"/>
      <c r="AF238" s="304"/>
      <c r="AG238" s="304"/>
      <c r="AH238" s="113"/>
      <c r="AI238" s="113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4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4"/>
      <c r="BV238" s="14"/>
      <c r="BW238" s="14"/>
      <c r="BX238" s="477"/>
      <c r="BY238" s="477"/>
      <c r="BZ238" s="477"/>
      <c r="CA238" s="477"/>
      <c r="CB238" s="14"/>
      <c r="CC238" t="str">
        <f t="shared" si="41"/>
        <v>&gt;s16/2026</v>
      </c>
      <c r="CD238">
        <f t="shared" si="42"/>
        <v>16</v>
      </c>
      <c r="CE238">
        <v>14531</v>
      </c>
      <c r="CF238">
        <v>4</v>
      </c>
      <c r="CH238">
        <v>7</v>
      </c>
    </row>
    <row r="239" spans="1:86" ht="20.100000000000001" customHeight="1" x14ac:dyDescent="0.25">
      <c r="A239" s="114">
        <v>26769</v>
      </c>
      <c r="B239" s="115" t="s">
        <v>391</v>
      </c>
      <c r="C239" s="115" t="s">
        <v>1208</v>
      </c>
      <c r="D239" s="115" t="s">
        <v>2154</v>
      </c>
      <c r="E239" s="116" t="s">
        <v>120</v>
      </c>
      <c r="F239" s="116" t="s">
        <v>160</v>
      </c>
      <c r="G239" s="117">
        <v>40</v>
      </c>
      <c r="H239" s="117">
        <v>12</v>
      </c>
      <c r="I239" s="116" t="s">
        <v>131</v>
      </c>
      <c r="J239" s="118">
        <v>0.12</v>
      </c>
      <c r="K239" s="115" t="s">
        <v>257</v>
      </c>
      <c r="L239" s="115" t="s">
        <v>2158</v>
      </c>
      <c r="M239" s="115" t="s">
        <v>137</v>
      </c>
      <c r="N239" s="115" t="s">
        <v>162</v>
      </c>
      <c r="O239" s="115" t="str">
        <f t="shared" si="35"/>
        <v>DAHLIA LABELLA MAGGIORE Fun Pastel</v>
      </c>
      <c r="P239" s="119">
        <v>239</v>
      </c>
      <c r="Q239" s="119"/>
      <c r="R239" s="20">
        <f t="shared" si="36"/>
        <v>0</v>
      </c>
      <c r="S239" s="20">
        <f t="shared" si="37"/>
        <v>0</v>
      </c>
      <c r="T239" s="20">
        <f t="shared" si="38"/>
        <v>0</v>
      </c>
      <c r="U239" s="303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304"/>
      <c r="AF239" s="304"/>
      <c r="AG239" s="304"/>
      <c r="AH239" s="120"/>
      <c r="AI239" s="120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4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4"/>
      <c r="BV239" s="14"/>
      <c r="BW239" s="14"/>
      <c r="BX239" s="477"/>
      <c r="BY239" s="477"/>
      <c r="BZ239" s="477"/>
      <c r="CA239" s="477"/>
      <c r="CB239" s="14"/>
      <c r="CC239" t="str">
        <f t="shared" si="41"/>
        <v>&gt;s16/2026</v>
      </c>
      <c r="CD239">
        <f t="shared" si="42"/>
        <v>16</v>
      </c>
      <c r="CE239">
        <v>26768</v>
      </c>
      <c r="CF239">
        <v>4</v>
      </c>
      <c r="CH239">
        <v>7</v>
      </c>
    </row>
    <row r="240" spans="1:86" ht="20.100000000000001" customHeight="1" x14ac:dyDescent="0.25">
      <c r="A240" s="108">
        <v>23929</v>
      </c>
      <c r="B240" s="109" t="s">
        <v>391</v>
      </c>
      <c r="C240" s="109" t="s">
        <v>392</v>
      </c>
      <c r="D240" s="109" t="s">
        <v>2154</v>
      </c>
      <c r="E240" s="110" t="s">
        <v>120</v>
      </c>
      <c r="F240" s="110" t="s">
        <v>160</v>
      </c>
      <c r="G240" s="111">
        <v>40</v>
      </c>
      <c r="H240" s="111">
        <v>12</v>
      </c>
      <c r="I240" s="110" t="s">
        <v>131</v>
      </c>
      <c r="J240" s="121">
        <v>0.12</v>
      </c>
      <c r="K240" s="109" t="s">
        <v>257</v>
      </c>
      <c r="L240" s="109" t="s">
        <v>2158</v>
      </c>
      <c r="M240" s="109"/>
      <c r="N240" s="109" t="s">
        <v>162</v>
      </c>
      <c r="O240" s="109" t="str">
        <f t="shared" si="35"/>
        <v xml:space="preserve">DAHLIA LABELLA MAGGIORE Fun Flame </v>
      </c>
      <c r="P240" s="112">
        <v>240</v>
      </c>
      <c r="Q240" s="112"/>
      <c r="R240" s="20">
        <f t="shared" si="36"/>
        <v>0</v>
      </c>
      <c r="S240" s="20">
        <f t="shared" si="37"/>
        <v>0</v>
      </c>
      <c r="T240" s="20">
        <f t="shared" si="38"/>
        <v>0</v>
      </c>
      <c r="U240" s="303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04"/>
      <c r="AF240" s="304"/>
      <c r="AG240" s="304"/>
      <c r="AH240" s="113"/>
      <c r="AI240" s="113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4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4"/>
      <c r="BV240" s="14"/>
      <c r="BW240" s="14"/>
      <c r="BX240" s="477"/>
      <c r="BY240" s="477"/>
      <c r="BZ240" s="477"/>
      <c r="CA240" s="477"/>
      <c r="CB240" s="14"/>
      <c r="CC240" t="str">
        <f t="shared" si="41"/>
        <v>&gt;s16/2026</v>
      </c>
      <c r="CD240">
        <f t="shared" si="42"/>
        <v>16</v>
      </c>
      <c r="CE240">
        <v>23767</v>
      </c>
      <c r="CF240">
        <v>4</v>
      </c>
      <c r="CH240">
        <v>7</v>
      </c>
    </row>
    <row r="241" spans="1:86" ht="20.100000000000001" customHeight="1" x14ac:dyDescent="0.25">
      <c r="A241" s="114">
        <v>26057</v>
      </c>
      <c r="B241" s="115" t="s">
        <v>391</v>
      </c>
      <c r="C241" s="115" t="s">
        <v>393</v>
      </c>
      <c r="D241" s="115" t="s">
        <v>2154</v>
      </c>
      <c r="E241" s="116" t="s">
        <v>120</v>
      </c>
      <c r="F241" s="116" t="s">
        <v>160</v>
      </c>
      <c r="G241" s="117">
        <v>40</v>
      </c>
      <c r="H241" s="117">
        <v>12</v>
      </c>
      <c r="I241" s="116" t="s">
        <v>131</v>
      </c>
      <c r="J241" s="117">
        <v>0.12</v>
      </c>
      <c r="K241" s="115" t="s">
        <v>257</v>
      </c>
      <c r="L241" s="115" t="s">
        <v>2158</v>
      </c>
      <c r="M241" s="115"/>
      <c r="N241" s="115" t="s">
        <v>162</v>
      </c>
      <c r="O241" s="115" t="str">
        <f t="shared" si="35"/>
        <v>DAHLIA LABELLA MAGGIORE Fun Pomegranate</v>
      </c>
      <c r="P241" s="119">
        <v>241</v>
      </c>
      <c r="Q241" s="119"/>
      <c r="R241" s="20">
        <f t="shared" si="36"/>
        <v>0</v>
      </c>
      <c r="S241" s="20">
        <f t="shared" si="37"/>
        <v>0</v>
      </c>
      <c r="T241" s="20">
        <f t="shared" si="38"/>
        <v>0</v>
      </c>
      <c r="U241" s="303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120"/>
      <c r="AI241" s="120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4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4"/>
      <c r="BV241" s="14"/>
      <c r="BW241" s="14"/>
      <c r="BX241" s="477"/>
      <c r="BY241" s="477"/>
      <c r="BZ241" s="477"/>
      <c r="CA241" s="477"/>
      <c r="CB241" s="14"/>
      <c r="CC241" t="str">
        <f t="shared" si="41"/>
        <v>&gt;s16/2026</v>
      </c>
      <c r="CD241">
        <f t="shared" si="42"/>
        <v>16</v>
      </c>
      <c r="CE241">
        <v>25994</v>
      </c>
      <c r="CF241">
        <v>4</v>
      </c>
      <c r="CH241">
        <v>7</v>
      </c>
    </row>
    <row r="242" spans="1:86" ht="20.100000000000001" customHeight="1" x14ac:dyDescent="0.25">
      <c r="A242" s="108">
        <v>20470</v>
      </c>
      <c r="B242" s="109" t="s">
        <v>391</v>
      </c>
      <c r="C242" s="109" t="s">
        <v>394</v>
      </c>
      <c r="D242" s="109" t="s">
        <v>2154</v>
      </c>
      <c r="E242" s="110" t="s">
        <v>120</v>
      </c>
      <c r="F242" s="110" t="s">
        <v>160</v>
      </c>
      <c r="G242" s="111">
        <v>40</v>
      </c>
      <c r="H242" s="111">
        <v>12</v>
      </c>
      <c r="I242" s="110" t="s">
        <v>131</v>
      </c>
      <c r="J242" s="121">
        <v>0.12</v>
      </c>
      <c r="K242" s="109" t="s">
        <v>257</v>
      </c>
      <c r="L242" s="109" t="s">
        <v>2158</v>
      </c>
      <c r="M242" s="109"/>
      <c r="N242" s="109" t="s">
        <v>162</v>
      </c>
      <c r="O242" s="109" t="str">
        <f t="shared" si="35"/>
        <v xml:space="preserve">DAHLIA LABELLA MAGGIORE Purple </v>
      </c>
      <c r="P242" s="112">
        <v>242</v>
      </c>
      <c r="Q242" s="112"/>
      <c r="R242" s="20">
        <f t="shared" si="36"/>
        <v>0</v>
      </c>
      <c r="S242" s="20">
        <f t="shared" si="37"/>
        <v>0</v>
      </c>
      <c r="T242" s="20">
        <f t="shared" si="38"/>
        <v>0</v>
      </c>
      <c r="U242" s="303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113"/>
      <c r="AI242" s="113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4"/>
      <c r="BV242" s="14"/>
      <c r="BW242" s="14"/>
      <c r="BX242" s="477"/>
      <c r="BY242" s="477"/>
      <c r="BZ242" s="477"/>
      <c r="CA242" s="477"/>
      <c r="CB242" s="14"/>
      <c r="CC242" t="str">
        <f t="shared" si="41"/>
        <v>&gt;s16/2026</v>
      </c>
      <c r="CD242">
        <f t="shared" si="42"/>
        <v>16</v>
      </c>
      <c r="CE242">
        <v>14534</v>
      </c>
      <c r="CF242">
        <v>4</v>
      </c>
      <c r="CH242">
        <v>7</v>
      </c>
    </row>
    <row r="243" spans="1:86" ht="20.100000000000001" customHeight="1" x14ac:dyDescent="0.25">
      <c r="A243" s="114">
        <v>15698</v>
      </c>
      <c r="B243" s="115" t="s">
        <v>391</v>
      </c>
      <c r="C243" s="115" t="s">
        <v>1209</v>
      </c>
      <c r="D243" s="115" t="s">
        <v>2154</v>
      </c>
      <c r="E243" s="116" t="s">
        <v>120</v>
      </c>
      <c r="F243" s="116" t="s">
        <v>160</v>
      </c>
      <c r="G243" s="117">
        <v>40</v>
      </c>
      <c r="H243" s="117">
        <v>12</v>
      </c>
      <c r="I243" s="116" t="s">
        <v>131</v>
      </c>
      <c r="J243" s="118">
        <v>0.12</v>
      </c>
      <c r="K243" s="115" t="s">
        <v>257</v>
      </c>
      <c r="L243" s="115" t="s">
        <v>2158</v>
      </c>
      <c r="M243" s="115"/>
      <c r="N243" s="115" t="s">
        <v>162</v>
      </c>
      <c r="O243" s="115" t="str">
        <f t="shared" si="35"/>
        <v>DAHLIA LABELLA MAGGIORE Rose Bicolor</v>
      </c>
      <c r="P243" s="119">
        <v>243</v>
      </c>
      <c r="Q243" s="119"/>
      <c r="R243" s="20">
        <f t="shared" si="36"/>
        <v>0</v>
      </c>
      <c r="S243" s="20">
        <f t="shared" si="37"/>
        <v>0</v>
      </c>
      <c r="T243" s="20">
        <f t="shared" si="38"/>
        <v>0</v>
      </c>
      <c r="U243" s="303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04"/>
      <c r="AF243" s="304"/>
      <c r="AG243" s="304"/>
      <c r="AH243" s="120"/>
      <c r="AI243" s="120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4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4"/>
      <c r="BV243" s="14"/>
      <c r="BW243" s="14"/>
      <c r="BX243" s="477"/>
      <c r="BY243" s="477"/>
      <c r="BZ243" s="477"/>
      <c r="CA243" s="477"/>
      <c r="CB243" s="14"/>
      <c r="CC243" t="str">
        <f t="shared" si="41"/>
        <v>&gt;s16/2026</v>
      </c>
      <c r="CD243">
        <f t="shared" si="42"/>
        <v>16</v>
      </c>
      <c r="CE243">
        <v>14536</v>
      </c>
      <c r="CF243">
        <v>4</v>
      </c>
      <c r="CH243">
        <v>7</v>
      </c>
    </row>
    <row r="244" spans="1:86" ht="20.100000000000001" customHeight="1" x14ac:dyDescent="0.25">
      <c r="A244" s="108">
        <v>23930</v>
      </c>
      <c r="B244" s="109" t="s">
        <v>391</v>
      </c>
      <c r="C244" s="109" t="s">
        <v>395</v>
      </c>
      <c r="D244" s="109" t="s">
        <v>2154</v>
      </c>
      <c r="E244" s="110" t="s">
        <v>120</v>
      </c>
      <c r="F244" s="110" t="s">
        <v>160</v>
      </c>
      <c r="G244" s="111">
        <v>40</v>
      </c>
      <c r="H244" s="111">
        <v>12</v>
      </c>
      <c r="I244" s="110" t="s">
        <v>131</v>
      </c>
      <c r="J244" s="121">
        <v>0.12</v>
      </c>
      <c r="K244" s="109" t="s">
        <v>257</v>
      </c>
      <c r="L244" s="109" t="s">
        <v>2158</v>
      </c>
      <c r="M244" s="109"/>
      <c r="N244" s="109" t="s">
        <v>162</v>
      </c>
      <c r="O244" s="109" t="str">
        <f t="shared" si="35"/>
        <v>DAHLIA LABELLA MAGGIORE White</v>
      </c>
      <c r="P244" s="112">
        <v>244</v>
      </c>
      <c r="Q244" s="112"/>
      <c r="R244" s="20">
        <f t="shared" si="36"/>
        <v>0</v>
      </c>
      <c r="S244" s="20">
        <f t="shared" si="37"/>
        <v>0</v>
      </c>
      <c r="T244" s="20">
        <f t="shared" si="38"/>
        <v>0</v>
      </c>
      <c r="U244" s="303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04"/>
      <c r="AF244" s="304"/>
      <c r="AG244" s="304"/>
      <c r="AH244" s="113"/>
      <c r="AI244" s="113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4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4"/>
      <c r="BV244" s="14"/>
      <c r="BW244" s="14"/>
      <c r="BX244" s="477"/>
      <c r="BY244" s="477"/>
      <c r="BZ244" s="477"/>
      <c r="CA244" s="477"/>
      <c r="CB244" s="14"/>
      <c r="CC244" t="str">
        <f t="shared" si="41"/>
        <v>&gt;s16/2026</v>
      </c>
      <c r="CD244">
        <f t="shared" si="42"/>
        <v>16</v>
      </c>
      <c r="CE244">
        <v>23768</v>
      </c>
      <c r="CF244">
        <v>4</v>
      </c>
      <c r="CH244">
        <v>7</v>
      </c>
    </row>
    <row r="245" spans="1:86" ht="20.100000000000001" customHeight="1" x14ac:dyDescent="0.25">
      <c r="A245" s="114">
        <v>20473</v>
      </c>
      <c r="B245" s="115" t="s">
        <v>391</v>
      </c>
      <c r="C245" s="115" t="s">
        <v>396</v>
      </c>
      <c r="D245" s="115" t="s">
        <v>2154</v>
      </c>
      <c r="E245" s="116" t="s">
        <v>120</v>
      </c>
      <c r="F245" s="116" t="s">
        <v>160</v>
      </c>
      <c r="G245" s="117">
        <v>40</v>
      </c>
      <c r="H245" s="117">
        <v>12</v>
      </c>
      <c r="I245" s="116" t="s">
        <v>131</v>
      </c>
      <c r="J245" s="118">
        <v>0.12</v>
      </c>
      <c r="K245" s="115" t="s">
        <v>257</v>
      </c>
      <c r="L245" s="115" t="s">
        <v>2158</v>
      </c>
      <c r="M245" s="115"/>
      <c r="N245" s="115" t="s">
        <v>162</v>
      </c>
      <c r="O245" s="115" t="str">
        <f t="shared" si="35"/>
        <v xml:space="preserve">DAHLIA LABELLA MAGGIORE Yellow </v>
      </c>
      <c r="P245" s="119">
        <v>245</v>
      </c>
      <c r="Q245" s="119"/>
      <c r="R245" s="20">
        <f t="shared" si="36"/>
        <v>0</v>
      </c>
      <c r="S245" s="20">
        <f t="shared" si="37"/>
        <v>0</v>
      </c>
      <c r="T245" s="20">
        <f t="shared" si="38"/>
        <v>0</v>
      </c>
      <c r="U245" s="303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120"/>
      <c r="AI245" s="120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4"/>
      <c r="BV245" s="14"/>
      <c r="BW245" s="14"/>
      <c r="BX245" s="477"/>
      <c r="BY245" s="477"/>
      <c r="BZ245" s="477"/>
      <c r="CA245" s="477"/>
      <c r="CB245" s="14"/>
      <c r="CC245" t="str">
        <f t="shared" si="41"/>
        <v>&gt;s16/2026</v>
      </c>
      <c r="CD245">
        <f t="shared" si="42"/>
        <v>16</v>
      </c>
      <c r="CE245">
        <v>14538</v>
      </c>
      <c r="CF245">
        <v>4</v>
      </c>
      <c r="CH245">
        <v>7</v>
      </c>
    </row>
    <row r="246" spans="1:86" ht="20.100000000000001" customHeight="1" x14ac:dyDescent="0.25">
      <c r="A246" s="108">
        <v>20472</v>
      </c>
      <c r="B246" s="109" t="s">
        <v>391</v>
      </c>
      <c r="C246" s="109" t="s">
        <v>397</v>
      </c>
      <c r="D246" s="109" t="s">
        <v>2154</v>
      </c>
      <c r="E246" s="110" t="s">
        <v>120</v>
      </c>
      <c r="F246" s="110" t="s">
        <v>160</v>
      </c>
      <c r="G246" s="111">
        <v>40</v>
      </c>
      <c r="H246" s="111">
        <v>12</v>
      </c>
      <c r="I246" s="110" t="s">
        <v>131</v>
      </c>
      <c r="J246" s="121">
        <v>0.12</v>
      </c>
      <c r="K246" s="109" t="s">
        <v>257</v>
      </c>
      <c r="L246" s="109" t="s">
        <v>2158</v>
      </c>
      <c r="M246" s="109"/>
      <c r="N246" s="109" t="s">
        <v>162</v>
      </c>
      <c r="O246" s="109" t="str">
        <f t="shared" si="35"/>
        <v xml:space="preserve">DAHLIA LABELLA MAGGIORE Variés </v>
      </c>
      <c r="P246" s="112">
        <v>246</v>
      </c>
      <c r="Q246" s="112"/>
      <c r="R246" s="20">
        <f t="shared" si="36"/>
        <v>0</v>
      </c>
      <c r="S246" s="20">
        <f t="shared" si="37"/>
        <v>0</v>
      </c>
      <c r="T246" s="20">
        <f t="shared" si="38"/>
        <v>0</v>
      </c>
      <c r="U246" s="303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113"/>
      <c r="AI246" s="113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4"/>
      <c r="BV246" s="14"/>
      <c r="BW246" s="14"/>
      <c r="BX246" s="477"/>
      <c r="BY246" s="477"/>
      <c r="BZ246" s="477"/>
      <c r="CA246" s="477"/>
      <c r="CB246" s="14"/>
      <c r="CC246" t="str">
        <f t="shared" si="41"/>
        <v>&gt;s16/2026</v>
      </c>
      <c r="CD246">
        <f t="shared" si="42"/>
        <v>16</v>
      </c>
      <c r="CE246">
        <v>15082</v>
      </c>
      <c r="CF246">
        <v>4</v>
      </c>
      <c r="CH246">
        <v>7</v>
      </c>
    </row>
    <row r="247" spans="1:86" ht="20.100000000000001" customHeight="1" x14ac:dyDescent="0.25">
      <c r="A247" s="390"/>
      <c r="B247" s="391" t="s">
        <v>381</v>
      </c>
      <c r="C247" s="392"/>
      <c r="D247" s="392" t="s">
        <v>128</v>
      </c>
      <c r="E247" s="393"/>
      <c r="F247" s="393"/>
      <c r="G247" s="393"/>
      <c r="H247" s="394"/>
      <c r="I247" s="393"/>
      <c r="J247" s="395"/>
      <c r="K247" s="392"/>
      <c r="L247" s="392" t="s">
        <v>131</v>
      </c>
      <c r="M247" s="392"/>
      <c r="N247" s="392"/>
      <c r="O247" s="392" t="str">
        <f t="shared" si="35"/>
        <v xml:space="preserve">DAHLIA pour massifs </v>
      </c>
      <c r="P247" s="396">
        <v>247</v>
      </c>
      <c r="Q247" s="396"/>
      <c r="R247" s="20"/>
      <c r="S247" s="20"/>
      <c r="T247" s="20"/>
      <c r="U247" s="514"/>
      <c r="V247" s="515"/>
      <c r="W247" s="515"/>
      <c r="X247" s="515"/>
      <c r="Y247" s="515"/>
      <c r="Z247" s="515"/>
      <c r="AA247" s="515"/>
      <c r="AB247" s="515"/>
      <c r="AC247" s="515"/>
      <c r="AD247" s="515"/>
      <c r="AE247" s="515"/>
      <c r="AF247" s="515"/>
      <c r="AG247" s="515"/>
      <c r="AH247" s="515"/>
      <c r="AI247" s="515"/>
      <c r="AJ247" s="515"/>
      <c r="AK247" s="515"/>
      <c r="AL247" s="515"/>
      <c r="AM247" s="515"/>
      <c r="AN247" s="515"/>
      <c r="AO247" s="515"/>
      <c r="AP247" s="515"/>
      <c r="AQ247" s="515"/>
      <c r="AR247" s="515"/>
      <c r="AS247" s="515"/>
      <c r="AT247" s="515"/>
      <c r="AU247" s="515"/>
      <c r="AV247" s="515"/>
      <c r="AW247" s="515"/>
      <c r="AX247" s="515"/>
      <c r="AY247" s="515"/>
      <c r="AZ247" s="515"/>
      <c r="BA247" s="515"/>
      <c r="BB247" s="515"/>
      <c r="BC247" s="515"/>
      <c r="BD247" s="515"/>
      <c r="BE247" s="515"/>
      <c r="BF247" s="515"/>
      <c r="BG247" s="515"/>
      <c r="BH247" s="515"/>
      <c r="BI247" s="515"/>
      <c r="BJ247" s="515"/>
      <c r="BK247" s="515"/>
      <c r="BL247" s="515"/>
      <c r="BM247" s="515"/>
      <c r="BN247" s="515"/>
      <c r="BO247" s="515"/>
      <c r="BP247" s="515"/>
      <c r="BQ247" s="515"/>
      <c r="BR247" s="515"/>
      <c r="BS247" s="515"/>
      <c r="BT247" s="515"/>
      <c r="BU247" s="14"/>
      <c r="BV247" s="14"/>
      <c r="BW247" s="14"/>
      <c r="BX247" s="477"/>
      <c r="BY247" s="477"/>
      <c r="BZ247" s="477"/>
      <c r="CA247" s="477"/>
      <c r="CC247" t="str">
        <f t="shared" si="41"/>
        <v/>
      </c>
    </row>
    <row r="248" spans="1:86" ht="20.100000000000001" customHeight="1" x14ac:dyDescent="0.25">
      <c r="A248" s="108">
        <v>13139</v>
      </c>
      <c r="B248" s="109" t="s">
        <v>382</v>
      </c>
      <c r="C248" s="109" t="s">
        <v>383</v>
      </c>
      <c r="D248" s="109" t="s">
        <v>1647</v>
      </c>
      <c r="E248" s="110" t="s">
        <v>120</v>
      </c>
      <c r="F248" s="110" t="s">
        <v>160</v>
      </c>
      <c r="G248" s="111">
        <v>40</v>
      </c>
      <c r="H248" s="111">
        <v>12</v>
      </c>
      <c r="I248" s="110" t="s">
        <v>176</v>
      </c>
      <c r="J248" s="121">
        <v>0.1</v>
      </c>
      <c r="K248" s="109" t="s">
        <v>257</v>
      </c>
      <c r="L248" s="109" t="s">
        <v>2158</v>
      </c>
      <c r="M248" s="109"/>
      <c r="N248" s="109" t="s">
        <v>162</v>
      </c>
      <c r="O248" s="109" t="str">
        <f t="shared" si="35"/>
        <v>DAHLIA MYSTIC Dreamer</v>
      </c>
      <c r="P248" s="112">
        <v>248</v>
      </c>
      <c r="Q248" s="112"/>
      <c r="R248" s="20">
        <f t="shared" si="36"/>
        <v>0</v>
      </c>
      <c r="S248" s="20">
        <f t="shared" si="37"/>
        <v>0</v>
      </c>
      <c r="T248" s="20">
        <f t="shared" si="38"/>
        <v>0</v>
      </c>
      <c r="U248" s="303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113"/>
      <c r="AI248" s="113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4"/>
      <c r="BV248" s="14"/>
      <c r="BW248" s="14"/>
      <c r="BX248" s="477"/>
      <c r="BY248" s="477"/>
      <c r="BZ248" s="477"/>
      <c r="CA248" s="477"/>
      <c r="CB248" s="14"/>
      <c r="CC248" t="str">
        <f t="shared" si="41"/>
        <v>&gt;s14/2026</v>
      </c>
      <c r="CD248">
        <f t="shared" ref="CD248:CD253" si="43">IF(E248="B",IF(OR(LEFT(D248,2)="&gt;s", LEFT(D248,2)="&lt;s"),MID(D248,3,2)+CF248+1,""),)</f>
        <v>14</v>
      </c>
      <c r="CE248">
        <v>12339</v>
      </c>
      <c r="CF248">
        <v>5</v>
      </c>
      <c r="CH248">
        <v>6</v>
      </c>
    </row>
    <row r="249" spans="1:86" ht="20.100000000000001" customHeight="1" x14ac:dyDescent="0.25">
      <c r="A249" s="114">
        <v>13140</v>
      </c>
      <c r="B249" s="115" t="s">
        <v>382</v>
      </c>
      <c r="C249" s="115" t="s">
        <v>384</v>
      </c>
      <c r="D249" s="115" t="s">
        <v>1647</v>
      </c>
      <c r="E249" s="116" t="s">
        <v>120</v>
      </c>
      <c r="F249" s="116" t="s">
        <v>160</v>
      </c>
      <c r="G249" s="117">
        <v>40</v>
      </c>
      <c r="H249" s="117">
        <v>12</v>
      </c>
      <c r="I249" s="116" t="s">
        <v>176</v>
      </c>
      <c r="J249" s="118">
        <v>0.1</v>
      </c>
      <c r="K249" s="115" t="s">
        <v>257</v>
      </c>
      <c r="L249" s="115" t="s">
        <v>2158</v>
      </c>
      <c r="M249" s="115"/>
      <c r="N249" s="115" t="s">
        <v>162</v>
      </c>
      <c r="O249" s="115" t="str">
        <f t="shared" si="35"/>
        <v xml:space="preserve">DAHLIA MYSTIC Enchantment </v>
      </c>
      <c r="P249" s="119">
        <v>249</v>
      </c>
      <c r="Q249" s="119"/>
      <c r="R249" s="20">
        <f t="shared" si="36"/>
        <v>0</v>
      </c>
      <c r="S249" s="20">
        <f t="shared" si="37"/>
        <v>0</v>
      </c>
      <c r="T249" s="20">
        <f t="shared" si="38"/>
        <v>0</v>
      </c>
      <c r="U249" s="303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120"/>
      <c r="AI249" s="120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4"/>
      <c r="BV249" s="14"/>
      <c r="BW249" s="14"/>
      <c r="BX249" s="477"/>
      <c r="BY249" s="477"/>
      <c r="BZ249" s="477"/>
      <c r="CA249" s="477"/>
      <c r="CB249" s="14"/>
      <c r="CC249" t="str">
        <f t="shared" si="41"/>
        <v>&gt;s14/2026</v>
      </c>
      <c r="CD249">
        <f t="shared" si="43"/>
        <v>14</v>
      </c>
      <c r="CE249">
        <v>12340</v>
      </c>
      <c r="CF249">
        <v>5</v>
      </c>
      <c r="CH249">
        <v>6</v>
      </c>
    </row>
    <row r="250" spans="1:86" ht="20.100000000000001" customHeight="1" x14ac:dyDescent="0.25">
      <c r="A250" s="108">
        <v>15216</v>
      </c>
      <c r="B250" s="109" t="s">
        <v>382</v>
      </c>
      <c r="C250" s="109" t="s">
        <v>385</v>
      </c>
      <c r="D250" s="109" t="s">
        <v>1647</v>
      </c>
      <c r="E250" s="110" t="s">
        <v>120</v>
      </c>
      <c r="F250" s="110" t="s">
        <v>160</v>
      </c>
      <c r="G250" s="111">
        <v>40</v>
      </c>
      <c r="H250" s="111">
        <v>12</v>
      </c>
      <c r="I250" s="110" t="s">
        <v>176</v>
      </c>
      <c r="J250" s="121">
        <v>0.1</v>
      </c>
      <c r="K250" s="109" t="s">
        <v>257</v>
      </c>
      <c r="L250" s="109" t="s">
        <v>2158</v>
      </c>
      <c r="M250" s="109"/>
      <c r="N250" s="109" t="s">
        <v>162</v>
      </c>
      <c r="O250" s="109" t="str">
        <f t="shared" si="35"/>
        <v xml:space="preserve">DAHLIA MYSTIC Fantasy </v>
      </c>
      <c r="P250" s="112">
        <v>250</v>
      </c>
      <c r="Q250" s="112"/>
      <c r="R250" s="20">
        <f t="shared" si="36"/>
        <v>0</v>
      </c>
      <c r="S250" s="20">
        <f t="shared" si="37"/>
        <v>0</v>
      </c>
      <c r="T250" s="20">
        <f t="shared" si="38"/>
        <v>0</v>
      </c>
      <c r="U250" s="303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113"/>
      <c r="AI250" s="113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4"/>
      <c r="BV250" s="14"/>
      <c r="BW250" s="14"/>
      <c r="BX250" s="477"/>
      <c r="BY250" s="477"/>
      <c r="BZ250" s="477"/>
      <c r="CA250" s="477"/>
      <c r="CB250" s="14"/>
      <c r="CC250" t="str">
        <f t="shared" si="41"/>
        <v>&gt;s14/2026</v>
      </c>
      <c r="CD250">
        <f t="shared" si="43"/>
        <v>14</v>
      </c>
      <c r="CE250">
        <v>13572</v>
      </c>
      <c r="CF250">
        <v>5</v>
      </c>
      <c r="CH250">
        <v>6</v>
      </c>
    </row>
    <row r="251" spans="1:86" ht="20.100000000000001" customHeight="1" x14ac:dyDescent="0.25">
      <c r="A251" s="114">
        <v>13141</v>
      </c>
      <c r="B251" s="115" t="s">
        <v>382</v>
      </c>
      <c r="C251" s="115" t="s">
        <v>386</v>
      </c>
      <c r="D251" s="115" t="s">
        <v>1647</v>
      </c>
      <c r="E251" s="116" t="s">
        <v>120</v>
      </c>
      <c r="F251" s="116" t="s">
        <v>160</v>
      </c>
      <c r="G251" s="117">
        <v>40</v>
      </c>
      <c r="H251" s="117">
        <v>12</v>
      </c>
      <c r="I251" s="116" t="s">
        <v>176</v>
      </c>
      <c r="J251" s="118">
        <v>0.1</v>
      </c>
      <c r="K251" s="115" t="s">
        <v>257</v>
      </c>
      <c r="L251" s="115" t="s">
        <v>2158</v>
      </c>
      <c r="M251" s="115"/>
      <c r="N251" s="115" t="s">
        <v>162</v>
      </c>
      <c r="O251" s="115" t="str">
        <f t="shared" si="35"/>
        <v xml:space="preserve">DAHLIA MYSTIC Illusion </v>
      </c>
      <c r="P251" s="119">
        <v>251</v>
      </c>
      <c r="Q251" s="119"/>
      <c r="R251" s="20">
        <f t="shared" si="36"/>
        <v>0</v>
      </c>
      <c r="S251" s="20">
        <f t="shared" si="37"/>
        <v>0</v>
      </c>
      <c r="T251" s="20">
        <f t="shared" si="38"/>
        <v>0</v>
      </c>
      <c r="U251" s="303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304"/>
      <c r="AF251" s="304"/>
      <c r="AG251" s="304"/>
      <c r="AH251" s="120"/>
      <c r="AI251" s="120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4"/>
      <c r="BV251" s="14"/>
      <c r="BW251" s="14"/>
      <c r="BX251" s="477"/>
      <c r="BY251" s="477"/>
      <c r="BZ251" s="477"/>
      <c r="CA251" s="477"/>
      <c r="CB251" s="14"/>
      <c r="CC251" t="str">
        <f t="shared" si="41"/>
        <v>&gt;s14/2026</v>
      </c>
      <c r="CD251">
        <f t="shared" si="43"/>
        <v>14</v>
      </c>
      <c r="CE251">
        <v>12341</v>
      </c>
      <c r="CF251">
        <v>5</v>
      </c>
      <c r="CH251">
        <v>6</v>
      </c>
    </row>
    <row r="252" spans="1:86" ht="20.100000000000001" customHeight="1" x14ac:dyDescent="0.25">
      <c r="A252" s="108">
        <v>25266</v>
      </c>
      <c r="B252" s="109" t="s">
        <v>382</v>
      </c>
      <c r="C252" s="109" t="s">
        <v>387</v>
      </c>
      <c r="D252" s="109" t="s">
        <v>1647</v>
      </c>
      <c r="E252" s="110" t="s">
        <v>120</v>
      </c>
      <c r="F252" s="110" t="s">
        <v>160</v>
      </c>
      <c r="G252" s="111">
        <v>40</v>
      </c>
      <c r="H252" s="111">
        <v>12</v>
      </c>
      <c r="I252" s="110" t="s">
        <v>176</v>
      </c>
      <c r="J252" s="121">
        <v>0.1</v>
      </c>
      <c r="K252" s="109" t="s">
        <v>257</v>
      </c>
      <c r="L252" s="109" t="s">
        <v>2158</v>
      </c>
      <c r="M252" s="109"/>
      <c r="N252" s="109" t="s">
        <v>162</v>
      </c>
      <c r="O252" s="109" t="str">
        <f t="shared" ref="O252:O317" si="44">_xlfn.CONCAT(B252," ", C252)</f>
        <v>DAHLIA MYSTIC Wizard</v>
      </c>
      <c r="P252" s="112">
        <v>252</v>
      </c>
      <c r="Q252" s="112"/>
      <c r="R252" s="20">
        <f t="shared" si="36"/>
        <v>0</v>
      </c>
      <c r="S252" s="20">
        <f t="shared" si="37"/>
        <v>0</v>
      </c>
      <c r="T252" s="20">
        <f t="shared" si="38"/>
        <v>0</v>
      </c>
      <c r="U252" s="303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04"/>
      <c r="AF252" s="304"/>
      <c r="AG252" s="304"/>
      <c r="AH252" s="113"/>
      <c r="AI252" s="113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4"/>
      <c r="BV252" s="14"/>
      <c r="BW252" s="14"/>
      <c r="BX252" s="477"/>
      <c r="BY252" s="477"/>
      <c r="BZ252" s="477"/>
      <c r="CA252" s="477"/>
      <c r="CB252" s="14"/>
      <c r="CC252" t="str">
        <f t="shared" si="41"/>
        <v>&gt;s14/2026</v>
      </c>
      <c r="CD252">
        <f t="shared" si="43"/>
        <v>14</v>
      </c>
      <c r="CE252">
        <v>25159</v>
      </c>
      <c r="CF252">
        <v>5</v>
      </c>
      <c r="CH252">
        <v>6</v>
      </c>
    </row>
    <row r="253" spans="1:86" ht="20.100000000000001" customHeight="1" x14ac:dyDescent="0.25">
      <c r="A253" s="114">
        <v>13048</v>
      </c>
      <c r="B253" s="115" t="s">
        <v>382</v>
      </c>
      <c r="C253" s="115" t="s">
        <v>233</v>
      </c>
      <c r="D253" s="115" t="s">
        <v>2154</v>
      </c>
      <c r="E253" s="116" t="s">
        <v>120</v>
      </c>
      <c r="F253" s="116" t="s">
        <v>160</v>
      </c>
      <c r="G253" s="117">
        <v>40</v>
      </c>
      <c r="H253" s="117">
        <v>12</v>
      </c>
      <c r="I253" s="116" t="s">
        <v>176</v>
      </c>
      <c r="J253" s="118">
        <v>0.1</v>
      </c>
      <c r="K253" s="115" t="s">
        <v>257</v>
      </c>
      <c r="L253" s="115" t="s">
        <v>2158</v>
      </c>
      <c r="M253" s="115"/>
      <c r="N253" s="115" t="s">
        <v>162</v>
      </c>
      <c r="O253" s="115" t="str">
        <f t="shared" si="44"/>
        <v>DAHLIA MYSTIC Variés</v>
      </c>
      <c r="P253" s="119">
        <v>253</v>
      </c>
      <c r="Q253" s="119"/>
      <c r="R253" s="20">
        <f t="shared" si="36"/>
        <v>0</v>
      </c>
      <c r="S253" s="20">
        <f t="shared" si="37"/>
        <v>0</v>
      </c>
      <c r="T253" s="20">
        <f t="shared" si="38"/>
        <v>0</v>
      </c>
      <c r="U253" s="303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04"/>
      <c r="AF253" s="304"/>
      <c r="AG253" s="304"/>
      <c r="AH253" s="120"/>
      <c r="AI253" s="120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4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4"/>
      <c r="BV253" s="14"/>
      <c r="BW253" s="14"/>
      <c r="BX253" s="477"/>
      <c r="BY253" s="477"/>
      <c r="BZ253" s="477"/>
      <c r="CA253" s="477"/>
      <c r="CB253" s="14"/>
      <c r="CC253" t="str">
        <f t="shared" si="41"/>
        <v>&gt;s17/2026</v>
      </c>
      <c r="CD253">
        <f t="shared" si="43"/>
        <v>17</v>
      </c>
      <c r="CE253">
        <v>12342</v>
      </c>
      <c r="CF253">
        <v>5</v>
      </c>
      <c r="CH253">
        <v>6</v>
      </c>
    </row>
    <row r="254" spans="1:86" ht="20.100000000000001" customHeight="1" x14ac:dyDescent="0.25">
      <c r="A254" s="390"/>
      <c r="B254" s="391" t="s">
        <v>398</v>
      </c>
      <c r="C254" s="392"/>
      <c r="D254" s="392" t="s">
        <v>128</v>
      </c>
      <c r="E254" s="393"/>
      <c r="F254" s="393"/>
      <c r="G254" s="393"/>
      <c r="H254" s="394"/>
      <c r="I254" s="393"/>
      <c r="J254" s="395"/>
      <c r="K254" s="392"/>
      <c r="L254" s="392" t="s">
        <v>131</v>
      </c>
      <c r="M254" s="392"/>
      <c r="N254" s="392"/>
      <c r="O254" s="392" t="str">
        <f t="shared" si="44"/>
        <v xml:space="preserve">DELOSPERMA (Ficoïde classique) </v>
      </c>
      <c r="P254" s="396">
        <v>254</v>
      </c>
      <c r="Q254" s="396"/>
      <c r="R254" s="20"/>
      <c r="S254" s="20"/>
      <c r="T254" s="20"/>
      <c r="U254" s="514"/>
      <c r="V254" s="515"/>
      <c r="W254" s="515"/>
      <c r="X254" s="515"/>
      <c r="Y254" s="515"/>
      <c r="Z254" s="515"/>
      <c r="AA254" s="515"/>
      <c r="AB254" s="515"/>
      <c r="AC254" s="515"/>
      <c r="AD254" s="515"/>
      <c r="AE254" s="515"/>
      <c r="AF254" s="515"/>
      <c r="AG254" s="515"/>
      <c r="AH254" s="515"/>
      <c r="AI254" s="515"/>
      <c r="AJ254" s="515"/>
      <c r="AK254" s="515"/>
      <c r="AL254" s="515"/>
      <c r="AM254" s="515"/>
      <c r="AN254" s="515"/>
      <c r="AO254" s="515"/>
      <c r="AP254" s="515"/>
      <c r="AQ254" s="515"/>
      <c r="AR254" s="515"/>
      <c r="AS254" s="515"/>
      <c r="AT254" s="515"/>
      <c r="AU254" s="515"/>
      <c r="AV254" s="515"/>
      <c r="AW254" s="515"/>
      <c r="AX254" s="515"/>
      <c r="AY254" s="515"/>
      <c r="AZ254" s="515"/>
      <c r="BA254" s="515"/>
      <c r="BB254" s="515"/>
      <c r="BC254" s="515"/>
      <c r="BD254" s="515"/>
      <c r="BE254" s="515"/>
      <c r="BF254" s="515"/>
      <c r="BG254" s="515"/>
      <c r="BH254" s="515"/>
      <c r="BI254" s="515"/>
      <c r="BJ254" s="515"/>
      <c r="BK254" s="515"/>
      <c r="BL254" s="515"/>
      <c r="BM254" s="515"/>
      <c r="BN254" s="515"/>
      <c r="BO254" s="515"/>
      <c r="BP254" s="515"/>
      <c r="BQ254" s="515"/>
      <c r="BR254" s="515"/>
      <c r="BS254" s="515"/>
      <c r="BT254" s="515"/>
      <c r="BU254" s="14"/>
      <c r="BV254" s="14"/>
      <c r="BW254" s="14"/>
      <c r="BX254" s="477"/>
      <c r="BY254" s="477"/>
      <c r="BZ254" s="477"/>
      <c r="CA254" s="477"/>
      <c r="CC254" t="str">
        <f t="shared" si="41"/>
        <v/>
      </c>
    </row>
    <row r="255" spans="1:86" ht="20.100000000000001" customHeight="1" x14ac:dyDescent="0.25">
      <c r="A255" s="108">
        <v>20573</v>
      </c>
      <c r="B255" s="109" t="s">
        <v>399</v>
      </c>
      <c r="C255" s="109" t="s">
        <v>400</v>
      </c>
      <c r="D255" s="109" t="s">
        <v>128</v>
      </c>
      <c r="E255" s="110" t="s">
        <v>120</v>
      </c>
      <c r="F255" s="110" t="s">
        <v>160</v>
      </c>
      <c r="G255" s="111">
        <v>40</v>
      </c>
      <c r="H255" s="111">
        <v>13</v>
      </c>
      <c r="I255" s="110" t="s">
        <v>120</v>
      </c>
      <c r="J255" s="121"/>
      <c r="K255" s="109" t="s">
        <v>257</v>
      </c>
      <c r="L255" s="109" t="s">
        <v>2158</v>
      </c>
      <c r="M255" s="109"/>
      <c r="N255" s="109" t="s">
        <v>162</v>
      </c>
      <c r="O255" s="109" t="str">
        <f t="shared" si="44"/>
        <v>FICOIDE Jaune</v>
      </c>
      <c r="P255" s="112">
        <v>255</v>
      </c>
      <c r="Q255" s="112"/>
      <c r="R255" s="20">
        <f t="shared" ref="R255:R318" si="45">IF(INT(S255)*10=S255*10,,"ERREUR")</f>
        <v>0</v>
      </c>
      <c r="S255" s="20">
        <f t="shared" ref="S255:S318" si="46">T255/G255</f>
        <v>0</v>
      </c>
      <c r="T255" s="20">
        <f t="shared" ref="T255:T318" si="47">SUM(U255:BT255)</f>
        <v>0</v>
      </c>
      <c r="U255" s="378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304"/>
      <c r="AG255" s="304"/>
      <c r="AH255" s="113"/>
      <c r="AI255" s="113"/>
      <c r="AJ255" s="304"/>
      <c r="AK255" s="304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4"/>
      <c r="BV255" s="14"/>
      <c r="BW255" s="14"/>
      <c r="BX255" s="477"/>
      <c r="BY255" s="477"/>
      <c r="BZ255" s="477"/>
      <c r="CA255" s="477"/>
      <c r="CB255" s="14"/>
      <c r="CC255" t="str">
        <f t="shared" si="41"/>
        <v/>
      </c>
      <c r="CE255">
        <v>2364</v>
      </c>
      <c r="CF255">
        <v>6</v>
      </c>
      <c r="CH255">
        <v>6</v>
      </c>
    </row>
    <row r="256" spans="1:86" ht="20.100000000000001" customHeight="1" x14ac:dyDescent="0.25">
      <c r="A256" s="114">
        <v>14916</v>
      </c>
      <c r="B256" s="115" t="s">
        <v>399</v>
      </c>
      <c r="C256" s="115" t="s">
        <v>401</v>
      </c>
      <c r="D256" s="115" t="s">
        <v>128</v>
      </c>
      <c r="E256" s="116" t="s">
        <v>120</v>
      </c>
      <c r="F256" s="116" t="s">
        <v>160</v>
      </c>
      <c r="G256" s="117">
        <v>40</v>
      </c>
      <c r="H256" s="117">
        <v>13</v>
      </c>
      <c r="I256" s="116" t="s">
        <v>120</v>
      </c>
      <c r="J256" s="118"/>
      <c r="K256" s="115" t="s">
        <v>257</v>
      </c>
      <c r="L256" s="115" t="s">
        <v>2158</v>
      </c>
      <c r="M256" s="115"/>
      <c r="N256" s="115" t="s">
        <v>162</v>
      </c>
      <c r="O256" s="115" t="str">
        <f t="shared" si="44"/>
        <v>FICOIDE Orange</v>
      </c>
      <c r="P256" s="119">
        <v>256</v>
      </c>
      <c r="Q256" s="119"/>
      <c r="R256" s="20">
        <f t="shared" si="45"/>
        <v>0</v>
      </c>
      <c r="S256" s="20">
        <f t="shared" si="46"/>
        <v>0</v>
      </c>
      <c r="T256" s="20">
        <f t="shared" si="47"/>
        <v>0</v>
      </c>
      <c r="U256" s="301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304"/>
      <c r="AG256" s="304"/>
      <c r="AH256" s="120"/>
      <c r="AI256" s="120"/>
      <c r="AJ256" s="304"/>
      <c r="AK256" s="304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4"/>
      <c r="BV256" s="14"/>
      <c r="BW256" s="14"/>
      <c r="BX256" s="477"/>
      <c r="BY256" s="477"/>
      <c r="BZ256" s="477"/>
      <c r="CA256" s="477"/>
      <c r="CB256" s="14"/>
      <c r="CC256" t="str">
        <f t="shared" si="41"/>
        <v/>
      </c>
      <c r="CE256">
        <v>2365</v>
      </c>
      <c r="CF256">
        <v>6</v>
      </c>
      <c r="CH256">
        <v>6</v>
      </c>
    </row>
    <row r="257" spans="1:86" ht="20.100000000000001" customHeight="1" x14ac:dyDescent="0.25">
      <c r="A257" s="108">
        <v>20578</v>
      </c>
      <c r="B257" s="109" t="s">
        <v>399</v>
      </c>
      <c r="C257" s="109" t="s">
        <v>308</v>
      </c>
      <c r="D257" s="109" t="s">
        <v>128</v>
      </c>
      <c r="E257" s="110" t="s">
        <v>120</v>
      </c>
      <c r="F257" s="110" t="s">
        <v>160</v>
      </c>
      <c r="G257" s="111">
        <v>40</v>
      </c>
      <c r="H257" s="111">
        <v>13</v>
      </c>
      <c r="I257" s="110" t="s">
        <v>120</v>
      </c>
      <c r="J257" s="121"/>
      <c r="K257" s="109" t="s">
        <v>257</v>
      </c>
      <c r="L257" s="109" t="s">
        <v>2158</v>
      </c>
      <c r="M257" s="109"/>
      <c r="N257" s="109" t="s">
        <v>162</v>
      </c>
      <c r="O257" s="109" t="str">
        <f t="shared" si="44"/>
        <v>FICOIDE Rose</v>
      </c>
      <c r="P257" s="112">
        <v>257</v>
      </c>
      <c r="Q257" s="112"/>
      <c r="R257" s="20">
        <f t="shared" si="45"/>
        <v>0</v>
      </c>
      <c r="S257" s="20">
        <f t="shared" si="46"/>
        <v>0</v>
      </c>
      <c r="T257" s="20">
        <f t="shared" si="47"/>
        <v>0</v>
      </c>
      <c r="U257" s="378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304"/>
      <c r="AG257" s="304"/>
      <c r="AH257" s="113"/>
      <c r="AI257" s="113"/>
      <c r="AJ257" s="304"/>
      <c r="AK257" s="304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4"/>
      <c r="BV257" s="14"/>
      <c r="BW257" s="14"/>
      <c r="BX257" s="477"/>
      <c r="BY257" s="477"/>
      <c r="BZ257" s="477"/>
      <c r="CA257" s="477"/>
      <c r="CB257" s="14"/>
      <c r="CC257" t="str">
        <f t="shared" si="41"/>
        <v/>
      </c>
      <c r="CE257">
        <v>2366</v>
      </c>
      <c r="CF257">
        <v>6</v>
      </c>
      <c r="CH257">
        <v>6</v>
      </c>
    </row>
    <row r="258" spans="1:86" ht="20.100000000000001" customHeight="1" x14ac:dyDescent="0.25">
      <c r="A258" s="114">
        <v>12473</v>
      </c>
      <c r="B258" s="115" t="s">
        <v>399</v>
      </c>
      <c r="C258" s="115" t="s">
        <v>1210</v>
      </c>
      <c r="D258" s="115" t="s">
        <v>128</v>
      </c>
      <c r="E258" s="116" t="s">
        <v>120</v>
      </c>
      <c r="F258" s="116" t="s">
        <v>160</v>
      </c>
      <c r="G258" s="117">
        <v>40</v>
      </c>
      <c r="H258" s="117">
        <v>12</v>
      </c>
      <c r="I258" s="116" t="s">
        <v>120</v>
      </c>
      <c r="J258" s="118"/>
      <c r="K258" s="115" t="s">
        <v>257</v>
      </c>
      <c r="L258" s="115" t="s">
        <v>2158</v>
      </c>
      <c r="M258" s="115"/>
      <c r="N258" s="115" t="s">
        <v>162</v>
      </c>
      <c r="O258" s="115" t="str">
        <f t="shared" si="44"/>
        <v>FICOIDE Violet Vivace</v>
      </c>
      <c r="P258" s="119">
        <v>258</v>
      </c>
      <c r="Q258" s="119"/>
      <c r="R258" s="20">
        <f t="shared" si="45"/>
        <v>0</v>
      </c>
      <c r="S258" s="20">
        <f t="shared" si="46"/>
        <v>0</v>
      </c>
      <c r="T258" s="20">
        <f t="shared" si="47"/>
        <v>0</v>
      </c>
      <c r="U258" s="301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304"/>
      <c r="AG258" s="304"/>
      <c r="AH258" s="120"/>
      <c r="AI258" s="120"/>
      <c r="AJ258" s="304"/>
      <c r="AK258" s="304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4"/>
      <c r="BV258" s="14"/>
      <c r="BW258" s="14"/>
      <c r="BX258" s="477"/>
      <c r="BY258" s="477"/>
      <c r="BZ258" s="477"/>
      <c r="CA258" s="477"/>
      <c r="CB258" s="14"/>
      <c r="CC258" t="str">
        <f t="shared" si="41"/>
        <v/>
      </c>
      <c r="CE258">
        <v>442</v>
      </c>
      <c r="CF258">
        <v>6</v>
      </c>
      <c r="CH258">
        <v>5</v>
      </c>
    </row>
    <row r="259" spans="1:86" ht="20.100000000000001" customHeight="1" x14ac:dyDescent="0.25">
      <c r="A259" s="390"/>
      <c r="B259" s="391" t="s">
        <v>402</v>
      </c>
      <c r="C259" s="392"/>
      <c r="D259" s="392" t="s">
        <v>128</v>
      </c>
      <c r="E259" s="393"/>
      <c r="F259" s="393"/>
      <c r="G259" s="393"/>
      <c r="H259" s="394"/>
      <c r="I259" s="393"/>
      <c r="J259" s="395"/>
      <c r="K259" s="392"/>
      <c r="L259" s="392" t="s">
        <v>131</v>
      </c>
      <c r="M259" s="392"/>
      <c r="N259" s="392"/>
      <c r="O259" s="392" t="str">
        <f t="shared" si="44"/>
        <v xml:space="preserve">DELOSPERMA </v>
      </c>
      <c r="P259" s="396">
        <v>259</v>
      </c>
      <c r="Q259" s="396"/>
      <c r="R259" s="20"/>
      <c r="S259" s="20"/>
      <c r="T259" s="20"/>
      <c r="U259" s="514"/>
      <c r="V259" s="515"/>
      <c r="W259" s="515"/>
      <c r="X259" s="515"/>
      <c r="Y259" s="515"/>
      <c r="Z259" s="515"/>
      <c r="AA259" s="515"/>
      <c r="AB259" s="515"/>
      <c r="AC259" s="515"/>
      <c r="AD259" s="515"/>
      <c r="AE259" s="515"/>
      <c r="AF259" s="515"/>
      <c r="AG259" s="515"/>
      <c r="AH259" s="515"/>
      <c r="AI259" s="515"/>
      <c r="AJ259" s="515"/>
      <c r="AK259" s="515"/>
      <c r="AL259" s="515"/>
      <c r="AM259" s="515"/>
      <c r="AN259" s="515"/>
      <c r="AO259" s="515"/>
      <c r="AP259" s="515"/>
      <c r="AQ259" s="515"/>
      <c r="AR259" s="515"/>
      <c r="AS259" s="515"/>
      <c r="AT259" s="515"/>
      <c r="AU259" s="515"/>
      <c r="AV259" s="515"/>
      <c r="AW259" s="515"/>
      <c r="AX259" s="515"/>
      <c r="AY259" s="515"/>
      <c r="AZ259" s="515"/>
      <c r="BA259" s="515"/>
      <c r="BB259" s="515"/>
      <c r="BC259" s="515"/>
      <c r="BD259" s="515"/>
      <c r="BE259" s="515"/>
      <c r="BF259" s="515"/>
      <c r="BG259" s="515"/>
      <c r="BH259" s="515"/>
      <c r="BI259" s="515"/>
      <c r="BJ259" s="515"/>
      <c r="BK259" s="515"/>
      <c r="BL259" s="515"/>
      <c r="BM259" s="515"/>
      <c r="BN259" s="515"/>
      <c r="BO259" s="515"/>
      <c r="BP259" s="515"/>
      <c r="BQ259" s="515"/>
      <c r="BR259" s="515"/>
      <c r="BS259" s="515"/>
      <c r="BT259" s="515"/>
      <c r="BU259" s="14"/>
      <c r="BV259" s="14"/>
      <c r="BW259" s="14"/>
      <c r="BX259" s="477"/>
      <c r="BY259" s="477"/>
      <c r="BZ259" s="477"/>
      <c r="CA259" s="477"/>
      <c r="CC259" t="str">
        <f t="shared" si="41"/>
        <v/>
      </c>
    </row>
    <row r="260" spans="1:86" ht="20.100000000000001" customHeight="1" x14ac:dyDescent="0.25">
      <c r="A260" s="108">
        <v>23886</v>
      </c>
      <c r="B260" s="109" t="s">
        <v>404</v>
      </c>
      <c r="C260" s="109" t="s">
        <v>340</v>
      </c>
      <c r="D260" s="109" t="s">
        <v>128</v>
      </c>
      <c r="E260" s="110" t="s">
        <v>120</v>
      </c>
      <c r="F260" s="110" t="s">
        <v>160</v>
      </c>
      <c r="G260" s="111">
        <v>40</v>
      </c>
      <c r="H260" s="111">
        <v>12</v>
      </c>
      <c r="I260" s="110" t="s">
        <v>120</v>
      </c>
      <c r="J260" s="121">
        <v>7.0000000000000007E-2</v>
      </c>
      <c r="K260" s="109" t="s">
        <v>257</v>
      </c>
      <c r="L260" s="109" t="s">
        <v>2158</v>
      </c>
      <c r="M260" s="109"/>
      <c r="N260" s="109" t="s">
        <v>162</v>
      </c>
      <c r="O260" s="109" t="str">
        <f t="shared" si="44"/>
        <v>DELOSPERMA EARLY BIRD PRECOCE Purple</v>
      </c>
      <c r="P260" s="112">
        <v>260</v>
      </c>
      <c r="Q260" s="112"/>
      <c r="R260" s="20">
        <f t="shared" si="45"/>
        <v>0</v>
      </c>
      <c r="S260" s="20">
        <f t="shared" si="46"/>
        <v>0</v>
      </c>
      <c r="T260" s="20">
        <f t="shared" si="47"/>
        <v>0</v>
      </c>
      <c r="U260" s="378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304"/>
      <c r="AG260" s="304"/>
      <c r="AH260" s="113"/>
      <c r="AI260" s="113"/>
      <c r="AJ260" s="304"/>
      <c r="AK260" s="304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4"/>
      <c r="BV260" s="14"/>
      <c r="BW260" s="14"/>
      <c r="BX260" s="477"/>
      <c r="BY260" s="477"/>
      <c r="BZ260" s="477"/>
      <c r="CA260" s="477"/>
      <c r="CB260" s="14"/>
      <c r="CC260" t="str">
        <f t="shared" si="41"/>
        <v/>
      </c>
      <c r="CE260">
        <v>23772</v>
      </c>
      <c r="CF260">
        <v>6</v>
      </c>
      <c r="CH260">
        <v>5</v>
      </c>
    </row>
    <row r="261" spans="1:86" ht="20.100000000000001" customHeight="1" x14ac:dyDescent="0.25">
      <c r="A261" s="114">
        <v>14092</v>
      </c>
      <c r="B261" s="115" t="s">
        <v>415</v>
      </c>
      <c r="C261" s="115" t="s">
        <v>416</v>
      </c>
      <c r="D261" s="115" t="s">
        <v>128</v>
      </c>
      <c r="E261" s="116" t="s">
        <v>120</v>
      </c>
      <c r="F261" s="116" t="s">
        <v>160</v>
      </c>
      <c r="G261" s="117">
        <v>40</v>
      </c>
      <c r="H261" s="117">
        <v>12</v>
      </c>
      <c r="I261" s="116" t="s">
        <v>120</v>
      </c>
      <c r="J261" s="118">
        <v>0.15</v>
      </c>
      <c r="K261" s="115" t="s">
        <v>257</v>
      </c>
      <c r="L261" s="115" t="s">
        <v>2158</v>
      </c>
      <c r="M261" s="115"/>
      <c r="N261" s="115" t="s">
        <v>162</v>
      </c>
      <c r="O261" s="115" t="str">
        <f t="shared" si="44"/>
        <v>DELOSPERMA WHEELS OF WONDER Fire</v>
      </c>
      <c r="P261" s="119">
        <v>261</v>
      </c>
      <c r="Q261" s="119"/>
      <c r="R261" s="20">
        <f t="shared" si="45"/>
        <v>0</v>
      </c>
      <c r="S261" s="20">
        <f t="shared" si="46"/>
        <v>0</v>
      </c>
      <c r="T261" s="20">
        <f t="shared" si="47"/>
        <v>0</v>
      </c>
      <c r="U261" s="301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304"/>
      <c r="AG261" s="304"/>
      <c r="AH261" s="120"/>
      <c r="AI261" s="120"/>
      <c r="AJ261" s="304"/>
      <c r="AK261" s="304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4"/>
      <c r="BV261" s="14"/>
      <c r="BW261" s="14"/>
      <c r="BX261" s="477"/>
      <c r="BY261" s="477"/>
      <c r="BZ261" s="477"/>
      <c r="CA261" s="477"/>
      <c r="CB261" s="14"/>
      <c r="CC261" t="str">
        <f t="shared" si="41"/>
        <v/>
      </c>
      <c r="CE261">
        <v>13305</v>
      </c>
      <c r="CF261">
        <v>6</v>
      </c>
      <c r="CH261">
        <v>5</v>
      </c>
    </row>
    <row r="262" spans="1:86" ht="20.100000000000001" customHeight="1" x14ac:dyDescent="0.25">
      <c r="A262" s="108">
        <v>14262</v>
      </c>
      <c r="B262" s="109" t="s">
        <v>415</v>
      </c>
      <c r="C262" s="109" t="s">
        <v>417</v>
      </c>
      <c r="D262" s="109" t="s">
        <v>128</v>
      </c>
      <c r="E262" s="110" t="s">
        <v>120</v>
      </c>
      <c r="F262" s="110" t="s">
        <v>160</v>
      </c>
      <c r="G262" s="111">
        <v>40</v>
      </c>
      <c r="H262" s="111">
        <v>12</v>
      </c>
      <c r="I262" s="110" t="s">
        <v>120</v>
      </c>
      <c r="J262" s="121">
        <v>0.15</v>
      </c>
      <c r="K262" s="109" t="s">
        <v>257</v>
      </c>
      <c r="L262" s="109" t="s">
        <v>2158</v>
      </c>
      <c r="M262" s="109"/>
      <c r="N262" s="109" t="s">
        <v>162</v>
      </c>
      <c r="O262" s="109" t="str">
        <f t="shared" si="44"/>
        <v>DELOSPERMA WHEELS OF WONDER Golden</v>
      </c>
      <c r="P262" s="112">
        <v>262</v>
      </c>
      <c r="Q262" s="112"/>
      <c r="R262" s="20">
        <f t="shared" si="45"/>
        <v>0</v>
      </c>
      <c r="S262" s="20">
        <f t="shared" si="46"/>
        <v>0</v>
      </c>
      <c r="T262" s="20">
        <f t="shared" si="47"/>
        <v>0</v>
      </c>
      <c r="U262" s="378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304"/>
      <c r="AG262" s="304"/>
      <c r="AH262" s="113"/>
      <c r="AI262" s="113"/>
      <c r="AJ262" s="304"/>
      <c r="AK262" s="304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4"/>
      <c r="BV262" s="14"/>
      <c r="BW262" s="14"/>
      <c r="BX262" s="477"/>
      <c r="BY262" s="477"/>
      <c r="BZ262" s="477"/>
      <c r="CA262" s="477"/>
      <c r="CB262" s="14"/>
      <c r="CC262" t="str">
        <f t="shared" si="41"/>
        <v/>
      </c>
      <c r="CE262">
        <v>13307</v>
      </c>
      <c r="CF262">
        <v>6</v>
      </c>
      <c r="CH262">
        <v>5</v>
      </c>
    </row>
    <row r="263" spans="1:86" ht="20.100000000000001" customHeight="1" x14ac:dyDescent="0.25">
      <c r="A263" s="114">
        <v>14093</v>
      </c>
      <c r="B263" s="115" t="s">
        <v>415</v>
      </c>
      <c r="C263" s="115" t="s">
        <v>418</v>
      </c>
      <c r="D263" s="115" t="s">
        <v>128</v>
      </c>
      <c r="E263" s="116" t="s">
        <v>120</v>
      </c>
      <c r="F263" s="116" t="s">
        <v>160</v>
      </c>
      <c r="G263" s="117">
        <v>40</v>
      </c>
      <c r="H263" s="117">
        <v>12</v>
      </c>
      <c r="I263" s="116" t="s">
        <v>120</v>
      </c>
      <c r="J263" s="118">
        <v>0.15</v>
      </c>
      <c r="K263" s="115" t="s">
        <v>257</v>
      </c>
      <c r="L263" s="115" t="s">
        <v>2158</v>
      </c>
      <c r="M263" s="115"/>
      <c r="N263" s="115" t="s">
        <v>162</v>
      </c>
      <c r="O263" s="115" t="str">
        <f t="shared" si="44"/>
        <v>DELOSPERMA WHEELS OF WONDER Hot pink</v>
      </c>
      <c r="P263" s="119">
        <v>263</v>
      </c>
      <c r="Q263" s="119"/>
      <c r="R263" s="20">
        <f t="shared" si="45"/>
        <v>0</v>
      </c>
      <c r="S263" s="20">
        <f t="shared" si="46"/>
        <v>0</v>
      </c>
      <c r="T263" s="20">
        <f t="shared" si="47"/>
        <v>0</v>
      </c>
      <c r="U263" s="301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304"/>
      <c r="AG263" s="304"/>
      <c r="AH263" s="120"/>
      <c r="AI263" s="120"/>
      <c r="AJ263" s="304"/>
      <c r="AK263" s="304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4"/>
      <c r="BV263" s="14"/>
      <c r="BW263" s="14"/>
      <c r="BX263" s="477"/>
      <c r="BY263" s="477"/>
      <c r="BZ263" s="477"/>
      <c r="CA263" s="477"/>
      <c r="CB263" s="14"/>
      <c r="CC263" t="str">
        <f t="shared" si="41"/>
        <v/>
      </c>
      <c r="CE263">
        <v>13306</v>
      </c>
      <c r="CF263">
        <v>6</v>
      </c>
      <c r="CH263">
        <v>5</v>
      </c>
    </row>
    <row r="264" spans="1:86" ht="20.100000000000001" customHeight="1" x14ac:dyDescent="0.25">
      <c r="A264" s="108">
        <v>25268</v>
      </c>
      <c r="B264" s="109" t="s">
        <v>415</v>
      </c>
      <c r="C264" s="109" t="s">
        <v>419</v>
      </c>
      <c r="D264" s="109" t="s">
        <v>128</v>
      </c>
      <c r="E264" s="110" t="s">
        <v>120</v>
      </c>
      <c r="F264" s="110" t="s">
        <v>160</v>
      </c>
      <c r="G264" s="111">
        <v>40</v>
      </c>
      <c r="H264" s="111">
        <v>12</v>
      </c>
      <c r="I264" s="110" t="s">
        <v>120</v>
      </c>
      <c r="J264" s="121">
        <v>0.15</v>
      </c>
      <c r="K264" s="109" t="s">
        <v>257</v>
      </c>
      <c r="L264" s="109" t="s">
        <v>2158</v>
      </c>
      <c r="M264" s="109"/>
      <c r="N264" s="109" t="s">
        <v>162</v>
      </c>
      <c r="O264" s="109" t="str">
        <f t="shared" si="44"/>
        <v>DELOSPERMA WHEELS OF WONDER Limoncello</v>
      </c>
      <c r="P264" s="112">
        <v>264</v>
      </c>
      <c r="Q264" s="112"/>
      <c r="R264" s="20">
        <f t="shared" si="45"/>
        <v>0</v>
      </c>
      <c r="S264" s="20">
        <f t="shared" si="46"/>
        <v>0</v>
      </c>
      <c r="T264" s="20">
        <f t="shared" si="47"/>
        <v>0</v>
      </c>
      <c r="U264" s="378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304"/>
      <c r="AG264" s="304"/>
      <c r="AH264" s="113"/>
      <c r="AI264" s="113"/>
      <c r="AJ264" s="304"/>
      <c r="AK264" s="304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4"/>
      <c r="BV264" s="14"/>
      <c r="BW264" s="14"/>
      <c r="BX264" s="477"/>
      <c r="BY264" s="477"/>
      <c r="BZ264" s="477"/>
      <c r="CA264" s="477"/>
      <c r="CB264" s="14"/>
      <c r="CC264" t="str">
        <f t="shared" si="41"/>
        <v/>
      </c>
      <c r="CE264">
        <v>24279</v>
      </c>
      <c r="CF264">
        <v>6</v>
      </c>
      <c r="CH264">
        <v>5</v>
      </c>
    </row>
    <row r="265" spans="1:86" ht="20.100000000000001" customHeight="1" x14ac:dyDescent="0.25">
      <c r="A265" s="114">
        <v>15434</v>
      </c>
      <c r="B265" s="115" t="s">
        <v>415</v>
      </c>
      <c r="C265" s="115" t="s">
        <v>401</v>
      </c>
      <c r="D265" s="115" t="s">
        <v>128</v>
      </c>
      <c r="E265" s="116" t="s">
        <v>120</v>
      </c>
      <c r="F265" s="116" t="s">
        <v>160</v>
      </c>
      <c r="G265" s="117">
        <v>40</v>
      </c>
      <c r="H265" s="117">
        <v>12</v>
      </c>
      <c r="I265" s="116" t="s">
        <v>120</v>
      </c>
      <c r="J265" s="118">
        <v>0.15</v>
      </c>
      <c r="K265" s="115" t="s">
        <v>257</v>
      </c>
      <c r="L265" s="115" t="s">
        <v>2158</v>
      </c>
      <c r="M265" s="115"/>
      <c r="N265" s="115" t="s">
        <v>162</v>
      </c>
      <c r="O265" s="115" t="str">
        <f t="shared" si="44"/>
        <v>DELOSPERMA WHEELS OF WONDER Orange</v>
      </c>
      <c r="P265" s="119">
        <v>265</v>
      </c>
      <c r="Q265" s="119"/>
      <c r="R265" s="20">
        <f t="shared" si="45"/>
        <v>0</v>
      </c>
      <c r="S265" s="20">
        <f t="shared" si="46"/>
        <v>0</v>
      </c>
      <c r="T265" s="20">
        <f t="shared" si="47"/>
        <v>0</v>
      </c>
      <c r="U265" s="301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304"/>
      <c r="AG265" s="304"/>
      <c r="AH265" s="120"/>
      <c r="AI265" s="120"/>
      <c r="AJ265" s="304"/>
      <c r="AK265" s="304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4"/>
      <c r="BV265" s="14"/>
      <c r="BW265" s="14"/>
      <c r="BX265" s="477"/>
      <c r="BY265" s="477"/>
      <c r="BZ265" s="477"/>
      <c r="CA265" s="477"/>
      <c r="CB265" s="14"/>
      <c r="CC265" t="str">
        <f t="shared" si="41"/>
        <v/>
      </c>
      <c r="CE265">
        <v>15248</v>
      </c>
      <c r="CF265">
        <v>6</v>
      </c>
      <c r="CH265">
        <v>5</v>
      </c>
    </row>
    <row r="266" spans="1:86" ht="20.100000000000001" customHeight="1" x14ac:dyDescent="0.25">
      <c r="A266" s="108">
        <v>23887</v>
      </c>
      <c r="B266" s="109" t="s">
        <v>415</v>
      </c>
      <c r="C266" s="109" t="s">
        <v>340</v>
      </c>
      <c r="D266" s="109" t="s">
        <v>128</v>
      </c>
      <c r="E266" s="110" t="s">
        <v>120</v>
      </c>
      <c r="F266" s="110" t="s">
        <v>160</v>
      </c>
      <c r="G266" s="111">
        <v>40</v>
      </c>
      <c r="H266" s="111">
        <v>12</v>
      </c>
      <c r="I266" s="110" t="s">
        <v>120</v>
      </c>
      <c r="J266" s="121">
        <v>0.15</v>
      </c>
      <c r="K266" s="109" t="s">
        <v>257</v>
      </c>
      <c r="L266" s="109" t="s">
        <v>2158</v>
      </c>
      <c r="M266" s="109"/>
      <c r="N266" s="109" t="s">
        <v>162</v>
      </c>
      <c r="O266" s="109" t="str">
        <f t="shared" si="44"/>
        <v>DELOSPERMA WHEELS OF WONDER Purple</v>
      </c>
      <c r="P266" s="112">
        <v>266</v>
      </c>
      <c r="Q266" s="112"/>
      <c r="R266" s="20">
        <f t="shared" si="45"/>
        <v>0</v>
      </c>
      <c r="S266" s="20">
        <f t="shared" si="46"/>
        <v>0</v>
      </c>
      <c r="T266" s="20">
        <f t="shared" si="47"/>
        <v>0</v>
      </c>
      <c r="U266" s="378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304"/>
      <c r="AG266" s="304"/>
      <c r="AH266" s="113"/>
      <c r="AI266" s="113"/>
      <c r="AJ266" s="304"/>
      <c r="AK266" s="304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4"/>
      <c r="BV266" s="14"/>
      <c r="BW266" s="14"/>
      <c r="BX266" s="477"/>
      <c r="BY266" s="477"/>
      <c r="BZ266" s="477"/>
      <c r="CA266" s="477"/>
      <c r="CB266" s="14"/>
      <c r="CC266" t="str">
        <f t="shared" si="41"/>
        <v/>
      </c>
      <c r="CE266">
        <v>22926</v>
      </c>
      <c r="CF266">
        <v>6</v>
      </c>
      <c r="CH266">
        <v>5</v>
      </c>
    </row>
    <row r="267" spans="1:86" ht="20.100000000000001" customHeight="1" x14ac:dyDescent="0.25">
      <c r="A267" s="114">
        <v>15435</v>
      </c>
      <c r="B267" s="115" t="s">
        <v>415</v>
      </c>
      <c r="C267" s="115" t="s">
        <v>395</v>
      </c>
      <c r="D267" s="115" t="s">
        <v>128</v>
      </c>
      <c r="E267" s="116" t="s">
        <v>120</v>
      </c>
      <c r="F267" s="116" t="s">
        <v>160</v>
      </c>
      <c r="G267" s="117">
        <v>40</v>
      </c>
      <c r="H267" s="117">
        <v>12</v>
      </c>
      <c r="I267" s="116" t="s">
        <v>120</v>
      </c>
      <c r="J267" s="118">
        <v>0.15</v>
      </c>
      <c r="K267" s="115" t="s">
        <v>257</v>
      </c>
      <c r="L267" s="115" t="s">
        <v>2158</v>
      </c>
      <c r="M267" s="115"/>
      <c r="N267" s="115" t="s">
        <v>162</v>
      </c>
      <c r="O267" s="115" t="str">
        <f t="shared" si="44"/>
        <v>DELOSPERMA WHEELS OF WONDER White</v>
      </c>
      <c r="P267" s="119">
        <v>267</v>
      </c>
      <c r="Q267" s="119"/>
      <c r="R267" s="20">
        <f t="shared" si="45"/>
        <v>0</v>
      </c>
      <c r="S267" s="20">
        <f t="shared" si="46"/>
        <v>0</v>
      </c>
      <c r="T267" s="20">
        <f t="shared" si="47"/>
        <v>0</v>
      </c>
      <c r="U267" s="301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304"/>
      <c r="AG267" s="304"/>
      <c r="AH267" s="120"/>
      <c r="AI267" s="120"/>
      <c r="AJ267" s="304"/>
      <c r="AK267" s="304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4"/>
      <c r="BV267" s="14"/>
      <c r="BW267" s="14"/>
      <c r="BX267" s="477"/>
      <c r="BY267" s="477"/>
      <c r="BZ267" s="477"/>
      <c r="CA267" s="477"/>
      <c r="CB267" s="14"/>
      <c r="CC267" t="str">
        <f t="shared" si="41"/>
        <v/>
      </c>
      <c r="CE267">
        <v>15247</v>
      </c>
      <c r="CF267">
        <v>6</v>
      </c>
      <c r="CH267">
        <v>5</v>
      </c>
    </row>
    <row r="268" spans="1:86" ht="20.100000000000001" customHeight="1" x14ac:dyDescent="0.25">
      <c r="A268" s="108">
        <v>20515</v>
      </c>
      <c r="B268" s="109" t="s">
        <v>415</v>
      </c>
      <c r="C268" s="109" t="s">
        <v>233</v>
      </c>
      <c r="D268" s="109" t="s">
        <v>128</v>
      </c>
      <c r="E268" s="110" t="s">
        <v>120</v>
      </c>
      <c r="F268" s="110" t="s">
        <v>160</v>
      </c>
      <c r="G268" s="111">
        <v>40</v>
      </c>
      <c r="H268" s="111">
        <v>12</v>
      </c>
      <c r="I268" s="110" t="s">
        <v>120</v>
      </c>
      <c r="J268" s="121">
        <v>0.15</v>
      </c>
      <c r="K268" s="109" t="s">
        <v>257</v>
      </c>
      <c r="L268" s="109" t="s">
        <v>2158</v>
      </c>
      <c r="M268" s="109"/>
      <c r="N268" s="109" t="s">
        <v>162</v>
      </c>
      <c r="O268" s="109" t="str">
        <f t="shared" si="44"/>
        <v>DELOSPERMA WHEELS OF WONDER Variés</v>
      </c>
      <c r="P268" s="112">
        <v>268</v>
      </c>
      <c r="Q268" s="112"/>
      <c r="R268" s="20">
        <f t="shared" si="45"/>
        <v>0</v>
      </c>
      <c r="S268" s="20">
        <f t="shared" si="46"/>
        <v>0</v>
      </c>
      <c r="T268" s="20">
        <f t="shared" si="47"/>
        <v>0</v>
      </c>
      <c r="U268" s="378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304"/>
      <c r="AG268" s="304"/>
      <c r="AH268" s="113"/>
      <c r="AI268" s="113"/>
      <c r="AJ268" s="304"/>
      <c r="AK268" s="304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4"/>
      <c r="BV268" s="14"/>
      <c r="BW268" s="14"/>
      <c r="BX268" s="477"/>
      <c r="BY268" s="477"/>
      <c r="BZ268" s="477"/>
      <c r="CA268" s="477"/>
      <c r="CB268" s="14"/>
      <c r="CC268" t="str">
        <f t="shared" si="41"/>
        <v/>
      </c>
      <c r="CE268">
        <v>13445</v>
      </c>
      <c r="CF268">
        <v>6</v>
      </c>
      <c r="CH268">
        <v>5</v>
      </c>
    </row>
    <row r="269" spans="1:86" ht="20.100000000000001" customHeight="1" x14ac:dyDescent="0.25">
      <c r="A269" s="114">
        <v>26060</v>
      </c>
      <c r="B269" s="115" t="s">
        <v>411</v>
      </c>
      <c r="C269" s="115" t="s">
        <v>412</v>
      </c>
      <c r="D269" s="115" t="s">
        <v>128</v>
      </c>
      <c r="E269" s="116" t="s">
        <v>120</v>
      </c>
      <c r="F269" s="116" t="s">
        <v>160</v>
      </c>
      <c r="G269" s="117">
        <v>40</v>
      </c>
      <c r="H269" s="117">
        <v>12</v>
      </c>
      <c r="I269" s="116" t="s">
        <v>176</v>
      </c>
      <c r="J269" s="118">
        <v>0.2</v>
      </c>
      <c r="K269" s="115" t="s">
        <v>257</v>
      </c>
      <c r="L269" s="115" t="s">
        <v>2158</v>
      </c>
      <c r="M269" s="115"/>
      <c r="N269" s="115" t="s">
        <v>162</v>
      </c>
      <c r="O269" s="115" t="str">
        <f t="shared" si="44"/>
        <v>DELOSPERMA OCEAN SUNSET Orange glow</v>
      </c>
      <c r="P269" s="119">
        <v>269</v>
      </c>
      <c r="Q269" s="119"/>
      <c r="R269" s="20">
        <f t="shared" si="45"/>
        <v>0</v>
      </c>
      <c r="S269" s="20">
        <f t="shared" si="46"/>
        <v>0</v>
      </c>
      <c r="T269" s="20">
        <f t="shared" si="47"/>
        <v>0</v>
      </c>
      <c r="U269" s="301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304"/>
      <c r="AG269" s="304"/>
      <c r="AH269" s="120"/>
      <c r="AI269" s="120"/>
      <c r="AJ269" s="304"/>
      <c r="AK269" s="304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4"/>
      <c r="BV269" s="14"/>
      <c r="BW269" s="14"/>
      <c r="BX269" s="477"/>
      <c r="BY269" s="477"/>
      <c r="BZ269" s="477"/>
      <c r="CA269" s="477"/>
      <c r="CB269" s="14"/>
      <c r="CC269" t="str">
        <f t="shared" si="41"/>
        <v/>
      </c>
      <c r="CE269">
        <v>25997</v>
      </c>
      <c r="CF269">
        <v>6</v>
      </c>
      <c r="CH269">
        <v>5</v>
      </c>
    </row>
    <row r="270" spans="1:86" ht="20.100000000000001" customHeight="1" x14ac:dyDescent="0.25">
      <c r="A270" s="108">
        <v>26061</v>
      </c>
      <c r="B270" s="109" t="s">
        <v>411</v>
      </c>
      <c r="C270" s="109" t="s">
        <v>413</v>
      </c>
      <c r="D270" s="109" t="s">
        <v>128</v>
      </c>
      <c r="E270" s="110" t="s">
        <v>120</v>
      </c>
      <c r="F270" s="110" t="s">
        <v>160</v>
      </c>
      <c r="G270" s="111">
        <v>40</v>
      </c>
      <c r="H270" s="111">
        <v>12</v>
      </c>
      <c r="I270" s="110" t="s">
        <v>176</v>
      </c>
      <c r="J270" s="121">
        <v>0.2</v>
      </c>
      <c r="K270" s="109" t="s">
        <v>257</v>
      </c>
      <c r="L270" s="109" t="s">
        <v>2158</v>
      </c>
      <c r="M270" s="109"/>
      <c r="N270" s="109" t="s">
        <v>162</v>
      </c>
      <c r="O270" s="109" t="str">
        <f t="shared" si="44"/>
        <v>DELOSPERMA OCEAN SUNSET Orange vibe</v>
      </c>
      <c r="P270" s="112">
        <v>270</v>
      </c>
      <c r="Q270" s="112"/>
      <c r="R270" s="20">
        <f t="shared" si="45"/>
        <v>0</v>
      </c>
      <c r="S270" s="20">
        <f t="shared" si="46"/>
        <v>0</v>
      </c>
      <c r="T270" s="20">
        <f t="shared" si="47"/>
        <v>0</v>
      </c>
      <c r="U270" s="378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304"/>
      <c r="AG270" s="304"/>
      <c r="AH270" s="113"/>
      <c r="AI270" s="113"/>
      <c r="AJ270" s="304"/>
      <c r="AK270" s="304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4"/>
      <c r="BV270" s="14"/>
      <c r="BW270" s="14"/>
      <c r="BX270" s="477"/>
      <c r="BY270" s="477"/>
      <c r="BZ270" s="477"/>
      <c r="CA270" s="477"/>
      <c r="CB270" s="14"/>
      <c r="CC270" t="str">
        <f t="shared" si="41"/>
        <v/>
      </c>
      <c r="CE270">
        <v>25998</v>
      </c>
      <c r="CF270">
        <v>6</v>
      </c>
      <c r="CH270">
        <v>5</v>
      </c>
    </row>
    <row r="271" spans="1:86" ht="20.100000000000001" customHeight="1" x14ac:dyDescent="0.25">
      <c r="A271" s="114">
        <v>26062</v>
      </c>
      <c r="B271" s="115" t="s">
        <v>411</v>
      </c>
      <c r="C271" s="115" t="s">
        <v>414</v>
      </c>
      <c r="D271" s="115" t="s">
        <v>128</v>
      </c>
      <c r="E271" s="116" t="s">
        <v>120</v>
      </c>
      <c r="F271" s="116" t="s">
        <v>160</v>
      </c>
      <c r="G271" s="117">
        <v>40</v>
      </c>
      <c r="H271" s="117">
        <v>12</v>
      </c>
      <c r="I271" s="116" t="s">
        <v>176</v>
      </c>
      <c r="J271" s="118">
        <v>0.2</v>
      </c>
      <c r="K271" s="115" t="s">
        <v>257</v>
      </c>
      <c r="L271" s="115" t="s">
        <v>2158</v>
      </c>
      <c r="M271" s="115"/>
      <c r="N271" s="115" t="s">
        <v>162</v>
      </c>
      <c r="O271" s="115" t="str">
        <f t="shared" si="44"/>
        <v>DELOSPERMA OCEAN SUNSET Violet</v>
      </c>
      <c r="P271" s="119">
        <v>271</v>
      </c>
      <c r="Q271" s="119"/>
      <c r="R271" s="20">
        <f t="shared" si="45"/>
        <v>0</v>
      </c>
      <c r="S271" s="20">
        <f t="shared" si="46"/>
        <v>0</v>
      </c>
      <c r="T271" s="20">
        <f t="shared" si="47"/>
        <v>0</v>
      </c>
      <c r="U271" s="301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304"/>
      <c r="AG271" s="304"/>
      <c r="AH271" s="120"/>
      <c r="AI271" s="120"/>
      <c r="AJ271" s="304"/>
      <c r="AK271" s="304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4"/>
      <c r="BV271" s="14"/>
      <c r="BW271" s="14"/>
      <c r="BX271" s="477"/>
      <c r="BY271" s="477"/>
      <c r="BZ271" s="477"/>
      <c r="CA271" s="477"/>
      <c r="CB271" s="14"/>
      <c r="CC271" t="str">
        <f t="shared" si="41"/>
        <v/>
      </c>
      <c r="CE271">
        <v>25999</v>
      </c>
      <c r="CF271">
        <v>6</v>
      </c>
      <c r="CH271">
        <v>5</v>
      </c>
    </row>
    <row r="272" spans="1:86" ht="20.100000000000001" customHeight="1" x14ac:dyDescent="0.25">
      <c r="A272" s="108">
        <v>26843</v>
      </c>
      <c r="B272" s="109" t="s">
        <v>411</v>
      </c>
      <c r="C272" s="109" t="s">
        <v>233</v>
      </c>
      <c r="D272" s="109" t="s">
        <v>128</v>
      </c>
      <c r="E272" s="110" t="s">
        <v>120</v>
      </c>
      <c r="F272" s="110" t="s">
        <v>160</v>
      </c>
      <c r="G272" s="111">
        <v>40</v>
      </c>
      <c r="H272" s="111">
        <v>12</v>
      </c>
      <c r="I272" s="110" t="s">
        <v>176</v>
      </c>
      <c r="J272" s="121">
        <v>0.2</v>
      </c>
      <c r="K272" s="109" t="s">
        <v>257</v>
      </c>
      <c r="L272" s="109" t="s">
        <v>2158</v>
      </c>
      <c r="M272" s="109"/>
      <c r="N272" s="109" t="s">
        <v>162</v>
      </c>
      <c r="O272" s="109"/>
      <c r="P272" s="112">
        <v>272</v>
      </c>
      <c r="Q272" s="112"/>
      <c r="R272" s="20">
        <f t="shared" si="45"/>
        <v>0</v>
      </c>
      <c r="S272" s="20">
        <f t="shared" si="46"/>
        <v>0</v>
      </c>
      <c r="T272" s="20">
        <f t="shared" si="47"/>
        <v>0</v>
      </c>
      <c r="U272" s="378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304"/>
      <c r="AG272" s="304"/>
      <c r="AH272" s="113"/>
      <c r="AI272" s="113"/>
      <c r="AJ272" s="304"/>
      <c r="AK272" s="304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4"/>
      <c r="BV272" s="14"/>
      <c r="BW272" s="14"/>
      <c r="BX272" s="477"/>
      <c r="BY272" s="477"/>
      <c r="BZ272" s="477"/>
      <c r="CA272" s="477"/>
      <c r="CB272" s="14"/>
      <c r="CC272" t="str">
        <f t="shared" si="41"/>
        <v/>
      </c>
      <c r="CE272">
        <v>26316</v>
      </c>
      <c r="CF272">
        <v>6</v>
      </c>
      <c r="CH272">
        <v>5</v>
      </c>
    </row>
    <row r="273" spans="1:86" ht="20.100000000000001" customHeight="1" x14ac:dyDescent="0.25">
      <c r="A273" s="114">
        <v>26058</v>
      </c>
      <c r="B273" s="115" t="s">
        <v>403</v>
      </c>
      <c r="C273" s="115" t="s">
        <v>340</v>
      </c>
      <c r="D273" s="115" t="s">
        <v>128</v>
      </c>
      <c r="E273" s="116" t="s">
        <v>120</v>
      </c>
      <c r="F273" s="116" t="s">
        <v>160</v>
      </c>
      <c r="G273" s="117">
        <v>40</v>
      </c>
      <c r="H273" s="117">
        <v>12</v>
      </c>
      <c r="I273" s="116" t="s">
        <v>176</v>
      </c>
      <c r="J273" s="118">
        <v>0.2</v>
      </c>
      <c r="K273" s="115" t="s">
        <v>257</v>
      </c>
      <c r="L273" s="115" t="s">
        <v>2158</v>
      </c>
      <c r="M273" s="115"/>
      <c r="N273" s="115" t="s">
        <v>162</v>
      </c>
      <c r="O273" s="115" t="str">
        <f t="shared" si="44"/>
        <v>DELOSPERMA DESERT DANCER Purple</v>
      </c>
      <c r="P273" s="119">
        <v>273</v>
      </c>
      <c r="Q273" s="119"/>
      <c r="R273" s="20">
        <f t="shared" si="45"/>
        <v>0</v>
      </c>
      <c r="S273" s="20">
        <f t="shared" si="46"/>
        <v>0</v>
      </c>
      <c r="T273" s="20">
        <f t="shared" si="47"/>
        <v>0</v>
      </c>
      <c r="U273" s="301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304"/>
      <c r="AG273" s="304"/>
      <c r="AH273" s="120"/>
      <c r="AI273" s="120"/>
      <c r="AJ273" s="304"/>
      <c r="AK273" s="304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4"/>
      <c r="BV273" s="14"/>
      <c r="BW273" s="14"/>
      <c r="BX273" s="477"/>
      <c r="BY273" s="477"/>
      <c r="BZ273" s="477"/>
      <c r="CA273" s="477"/>
      <c r="CB273" s="14"/>
      <c r="CC273" t="str">
        <f t="shared" si="41"/>
        <v/>
      </c>
      <c r="CE273">
        <v>25995</v>
      </c>
      <c r="CF273">
        <v>6</v>
      </c>
      <c r="CH273">
        <v>5</v>
      </c>
    </row>
    <row r="274" spans="1:86" ht="20.100000000000001" customHeight="1" x14ac:dyDescent="0.25">
      <c r="A274" s="108">
        <v>26059</v>
      </c>
      <c r="B274" s="109" t="s">
        <v>403</v>
      </c>
      <c r="C274" s="109" t="s">
        <v>263</v>
      </c>
      <c r="D274" s="109" t="s">
        <v>128</v>
      </c>
      <c r="E274" s="110" t="s">
        <v>120</v>
      </c>
      <c r="F274" s="110" t="s">
        <v>160</v>
      </c>
      <c r="G274" s="111">
        <v>40</v>
      </c>
      <c r="H274" s="111">
        <v>12</v>
      </c>
      <c r="I274" s="110" t="s">
        <v>176</v>
      </c>
      <c r="J274" s="121">
        <v>0.2</v>
      </c>
      <c r="K274" s="109" t="s">
        <v>257</v>
      </c>
      <c r="L274" s="109" t="s">
        <v>2158</v>
      </c>
      <c r="M274" s="109"/>
      <c r="N274" s="109" t="s">
        <v>162</v>
      </c>
      <c r="O274" s="109" t="str">
        <f t="shared" si="44"/>
        <v>DELOSPERMA DESERT DANCER Red</v>
      </c>
      <c r="P274" s="112">
        <v>274</v>
      </c>
      <c r="Q274" s="112"/>
      <c r="R274" s="20">
        <f t="shared" si="45"/>
        <v>0</v>
      </c>
      <c r="S274" s="20">
        <f t="shared" si="46"/>
        <v>0</v>
      </c>
      <c r="T274" s="20">
        <f t="shared" si="47"/>
        <v>0</v>
      </c>
      <c r="U274" s="378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304"/>
      <c r="AG274" s="304"/>
      <c r="AH274" s="113"/>
      <c r="AI274" s="113"/>
      <c r="AJ274" s="304"/>
      <c r="AK274" s="304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4"/>
      <c r="BV274" s="14"/>
      <c r="BW274" s="14"/>
      <c r="BX274" s="477"/>
      <c r="BY274" s="477"/>
      <c r="BZ274" s="477"/>
      <c r="CA274" s="477"/>
      <c r="CB274" s="14"/>
      <c r="CC274" t="str">
        <f t="shared" si="41"/>
        <v/>
      </c>
      <c r="CE274">
        <v>25996</v>
      </c>
      <c r="CF274">
        <v>6</v>
      </c>
      <c r="CH274">
        <v>5</v>
      </c>
    </row>
    <row r="275" spans="1:86" ht="20.100000000000001" customHeight="1" x14ac:dyDescent="0.25">
      <c r="A275" s="114">
        <v>20487</v>
      </c>
      <c r="B275" s="115" t="s">
        <v>405</v>
      </c>
      <c r="C275" s="115" t="s">
        <v>406</v>
      </c>
      <c r="D275" s="115" t="s">
        <v>128</v>
      </c>
      <c r="E275" s="116" t="s">
        <v>120</v>
      </c>
      <c r="F275" s="116" t="s">
        <v>160</v>
      </c>
      <c r="G275" s="117">
        <v>40</v>
      </c>
      <c r="H275" s="117">
        <v>12</v>
      </c>
      <c r="I275" s="116" t="s">
        <v>176</v>
      </c>
      <c r="J275" s="118">
        <v>0.08</v>
      </c>
      <c r="K275" s="115" t="s">
        <v>257</v>
      </c>
      <c r="L275" s="115" t="s">
        <v>2158</v>
      </c>
      <c r="M275" s="115"/>
      <c r="N275" s="115" t="s">
        <v>162</v>
      </c>
      <c r="O275" s="115" t="str">
        <f t="shared" si="44"/>
        <v>DELOSPERMA JEWEL OF DESERT Amethyst</v>
      </c>
      <c r="P275" s="119">
        <v>275</v>
      </c>
      <c r="Q275" s="119"/>
      <c r="R275" s="20">
        <f t="shared" si="45"/>
        <v>0</v>
      </c>
      <c r="S275" s="20">
        <f t="shared" si="46"/>
        <v>0</v>
      </c>
      <c r="T275" s="20">
        <f t="shared" si="47"/>
        <v>0</v>
      </c>
      <c r="U275" s="301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304"/>
      <c r="AG275" s="304"/>
      <c r="AH275" s="120"/>
      <c r="AI275" s="120"/>
      <c r="AJ275" s="304"/>
      <c r="AK275" s="304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4"/>
      <c r="BV275" s="14"/>
      <c r="BW275" s="14"/>
      <c r="BX275" s="477"/>
      <c r="BY275" s="477"/>
      <c r="BZ275" s="477"/>
      <c r="CA275" s="477"/>
      <c r="CB275" s="14"/>
      <c r="CC275" t="str">
        <f t="shared" si="41"/>
        <v/>
      </c>
      <c r="CE275">
        <v>15575</v>
      </c>
      <c r="CF275">
        <v>6</v>
      </c>
      <c r="CH275">
        <v>5</v>
      </c>
    </row>
    <row r="276" spans="1:86" ht="20.100000000000001" customHeight="1" x14ac:dyDescent="0.25">
      <c r="A276" s="108">
        <v>20492</v>
      </c>
      <c r="B276" s="109" t="s">
        <v>405</v>
      </c>
      <c r="C276" s="109" t="s">
        <v>407</v>
      </c>
      <c r="D276" s="109" t="s">
        <v>128</v>
      </c>
      <c r="E276" s="110" t="s">
        <v>120</v>
      </c>
      <c r="F276" s="110" t="s">
        <v>160</v>
      </c>
      <c r="G276" s="111">
        <v>40</v>
      </c>
      <c r="H276" s="111">
        <v>12</v>
      </c>
      <c r="I276" s="110" t="s">
        <v>176</v>
      </c>
      <c r="J276" s="121">
        <v>0.08</v>
      </c>
      <c r="K276" s="109" t="s">
        <v>257</v>
      </c>
      <c r="L276" s="109" t="s">
        <v>2158</v>
      </c>
      <c r="M276" s="109"/>
      <c r="N276" s="109" t="s">
        <v>162</v>
      </c>
      <c r="O276" s="109" t="str">
        <f t="shared" si="44"/>
        <v>DELOSPERMA JEWEL OF DESERT Grenade</v>
      </c>
      <c r="P276" s="112">
        <v>276</v>
      </c>
      <c r="Q276" s="112"/>
      <c r="R276" s="20">
        <f t="shared" si="45"/>
        <v>0</v>
      </c>
      <c r="S276" s="20">
        <f t="shared" si="46"/>
        <v>0</v>
      </c>
      <c r="T276" s="20">
        <f t="shared" si="47"/>
        <v>0</v>
      </c>
      <c r="U276" s="378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304"/>
      <c r="AG276" s="304"/>
      <c r="AH276" s="113"/>
      <c r="AI276" s="113"/>
      <c r="AJ276" s="304"/>
      <c r="AK276" s="304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4"/>
      <c r="BV276" s="14"/>
      <c r="BW276" s="14"/>
      <c r="BX276" s="477"/>
      <c r="BY276" s="477"/>
      <c r="BZ276" s="477"/>
      <c r="CA276" s="477"/>
      <c r="CB276" s="14"/>
      <c r="CC276" t="str">
        <f t="shared" si="41"/>
        <v/>
      </c>
      <c r="CE276">
        <v>15577</v>
      </c>
      <c r="CF276">
        <v>6</v>
      </c>
      <c r="CH276">
        <v>5</v>
      </c>
    </row>
    <row r="277" spans="1:86" ht="20.100000000000001" customHeight="1" x14ac:dyDescent="0.25">
      <c r="A277" s="114">
        <v>20497</v>
      </c>
      <c r="B277" s="115" t="s">
        <v>405</v>
      </c>
      <c r="C277" s="115" t="s">
        <v>408</v>
      </c>
      <c r="D277" s="115" t="s">
        <v>128</v>
      </c>
      <c r="E277" s="116" t="s">
        <v>120</v>
      </c>
      <c r="F277" s="116" t="s">
        <v>160</v>
      </c>
      <c r="G277" s="117">
        <v>40</v>
      </c>
      <c r="H277" s="117">
        <v>12</v>
      </c>
      <c r="I277" s="116" t="s">
        <v>176</v>
      </c>
      <c r="J277" s="118">
        <v>0.08</v>
      </c>
      <c r="K277" s="115" t="s">
        <v>257</v>
      </c>
      <c r="L277" s="115" t="s">
        <v>2158</v>
      </c>
      <c r="M277" s="115"/>
      <c r="N277" s="115" t="s">
        <v>162</v>
      </c>
      <c r="O277" s="115" t="str">
        <f t="shared" si="44"/>
        <v>DELOSPERMA JEWEL OF DESERT Moonstone</v>
      </c>
      <c r="P277" s="119">
        <v>277</v>
      </c>
      <c r="Q277" s="119"/>
      <c r="R277" s="20">
        <f t="shared" si="45"/>
        <v>0</v>
      </c>
      <c r="S277" s="20">
        <f t="shared" si="46"/>
        <v>0</v>
      </c>
      <c r="T277" s="20">
        <f t="shared" si="47"/>
        <v>0</v>
      </c>
      <c r="U277" s="301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304"/>
      <c r="AG277" s="304"/>
      <c r="AH277" s="120"/>
      <c r="AI277" s="120"/>
      <c r="AJ277" s="304"/>
      <c r="AK277" s="304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4"/>
      <c r="BV277" s="14"/>
      <c r="BW277" s="14"/>
      <c r="BX277" s="477"/>
      <c r="BY277" s="477"/>
      <c r="BZ277" s="477"/>
      <c r="CA277" s="477"/>
      <c r="CB277" s="14"/>
      <c r="CC277" t="str">
        <f t="shared" si="41"/>
        <v/>
      </c>
      <c r="CE277">
        <v>15579</v>
      </c>
      <c r="CF277">
        <v>6</v>
      </c>
      <c r="CH277">
        <v>5</v>
      </c>
    </row>
    <row r="278" spans="1:86" ht="20.100000000000001" customHeight="1" x14ac:dyDescent="0.25">
      <c r="A278" s="108">
        <v>20502</v>
      </c>
      <c r="B278" s="109" t="s">
        <v>405</v>
      </c>
      <c r="C278" s="109" t="s">
        <v>409</v>
      </c>
      <c r="D278" s="109" t="s">
        <v>128</v>
      </c>
      <c r="E278" s="110" t="s">
        <v>120</v>
      </c>
      <c r="F278" s="110" t="s">
        <v>160</v>
      </c>
      <c r="G278" s="111">
        <v>40</v>
      </c>
      <c r="H278" s="111">
        <v>12</v>
      </c>
      <c r="I278" s="110" t="s">
        <v>176</v>
      </c>
      <c r="J278" s="121">
        <v>0.08</v>
      </c>
      <c r="K278" s="109" t="s">
        <v>257</v>
      </c>
      <c r="L278" s="109" t="s">
        <v>2158</v>
      </c>
      <c r="M278" s="109"/>
      <c r="N278" s="109" t="s">
        <v>162</v>
      </c>
      <c r="O278" s="109" t="str">
        <f t="shared" si="44"/>
        <v>DELOSPERMA JEWEL OF DESERT Opal</v>
      </c>
      <c r="P278" s="112">
        <v>278</v>
      </c>
      <c r="Q278" s="112"/>
      <c r="R278" s="20">
        <f t="shared" si="45"/>
        <v>0</v>
      </c>
      <c r="S278" s="20">
        <f t="shared" si="46"/>
        <v>0</v>
      </c>
      <c r="T278" s="20">
        <f t="shared" si="47"/>
        <v>0</v>
      </c>
      <c r="U278" s="378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304"/>
      <c r="AG278" s="304"/>
      <c r="AH278" s="113"/>
      <c r="AI278" s="113"/>
      <c r="AJ278" s="304"/>
      <c r="AK278" s="304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4"/>
      <c r="BV278" s="14"/>
      <c r="BW278" s="14"/>
      <c r="BX278" s="477"/>
      <c r="BY278" s="477"/>
      <c r="BZ278" s="477"/>
      <c r="CA278" s="477"/>
      <c r="CB278" s="14"/>
      <c r="CC278" t="str">
        <f t="shared" si="41"/>
        <v/>
      </c>
      <c r="CE278">
        <v>15581</v>
      </c>
      <c r="CF278">
        <v>6</v>
      </c>
      <c r="CH278">
        <v>5</v>
      </c>
    </row>
    <row r="279" spans="1:86" ht="20.100000000000001" customHeight="1" x14ac:dyDescent="0.25">
      <c r="A279" s="114">
        <v>20507</v>
      </c>
      <c r="B279" s="115" t="s">
        <v>405</v>
      </c>
      <c r="C279" s="115" t="s">
        <v>410</v>
      </c>
      <c r="D279" s="115" t="s">
        <v>128</v>
      </c>
      <c r="E279" s="116" t="s">
        <v>120</v>
      </c>
      <c r="F279" s="116" t="s">
        <v>160</v>
      </c>
      <c r="G279" s="117">
        <v>40</v>
      </c>
      <c r="H279" s="117">
        <v>12</v>
      </c>
      <c r="I279" s="116" t="s">
        <v>176</v>
      </c>
      <c r="J279" s="118">
        <v>0.08</v>
      </c>
      <c r="K279" s="115" t="s">
        <v>257</v>
      </c>
      <c r="L279" s="115" t="s">
        <v>2158</v>
      </c>
      <c r="M279" s="115"/>
      <c r="N279" s="115" t="s">
        <v>162</v>
      </c>
      <c r="O279" s="115" t="str">
        <f t="shared" si="44"/>
        <v>DELOSPERMA JEWEL OF DESERT Peridot</v>
      </c>
      <c r="P279" s="119">
        <v>279</v>
      </c>
      <c r="Q279" s="119"/>
      <c r="R279" s="20">
        <f t="shared" si="45"/>
        <v>0</v>
      </c>
      <c r="S279" s="20">
        <f t="shared" si="46"/>
        <v>0</v>
      </c>
      <c r="T279" s="20">
        <f t="shared" si="47"/>
        <v>0</v>
      </c>
      <c r="U279" s="301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304"/>
      <c r="AG279" s="304"/>
      <c r="AH279" s="120"/>
      <c r="AI279" s="120"/>
      <c r="AJ279" s="304"/>
      <c r="AK279" s="304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4"/>
      <c r="BV279" s="14"/>
      <c r="BW279" s="14"/>
      <c r="BX279" s="477"/>
      <c r="BY279" s="477"/>
      <c r="BZ279" s="477"/>
      <c r="CA279" s="477"/>
      <c r="CB279" s="14"/>
      <c r="CC279" t="str">
        <f t="shared" si="41"/>
        <v/>
      </c>
      <c r="CE279">
        <v>15583</v>
      </c>
      <c r="CF279">
        <v>6</v>
      </c>
      <c r="CH279">
        <v>5</v>
      </c>
    </row>
    <row r="280" spans="1:86" ht="20.100000000000001" customHeight="1" x14ac:dyDescent="0.25">
      <c r="A280" s="108">
        <v>22772</v>
      </c>
      <c r="B280" s="109" t="s">
        <v>405</v>
      </c>
      <c r="C280" s="109" t="s">
        <v>233</v>
      </c>
      <c r="D280" s="109" t="s">
        <v>128</v>
      </c>
      <c r="E280" s="110" t="s">
        <v>120</v>
      </c>
      <c r="F280" s="110" t="s">
        <v>160</v>
      </c>
      <c r="G280" s="111">
        <v>40</v>
      </c>
      <c r="H280" s="111">
        <v>12</v>
      </c>
      <c r="I280" s="110" t="s">
        <v>176</v>
      </c>
      <c r="J280" s="121">
        <v>0.08</v>
      </c>
      <c r="K280" s="109" t="s">
        <v>257</v>
      </c>
      <c r="L280" s="109" t="s">
        <v>2158</v>
      </c>
      <c r="M280" s="109"/>
      <c r="N280" s="109" t="s">
        <v>162</v>
      </c>
      <c r="O280" s="109" t="str">
        <f t="shared" si="44"/>
        <v>DELOSPERMA JEWEL OF DESERT Variés</v>
      </c>
      <c r="P280" s="112">
        <v>280</v>
      </c>
      <c r="Q280" s="112"/>
      <c r="R280" s="20">
        <f t="shared" si="45"/>
        <v>0</v>
      </c>
      <c r="S280" s="20">
        <f t="shared" si="46"/>
        <v>0</v>
      </c>
      <c r="T280" s="20">
        <f t="shared" si="47"/>
        <v>0</v>
      </c>
      <c r="U280" s="378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304"/>
      <c r="AG280" s="304"/>
      <c r="AH280" s="113"/>
      <c r="AI280" s="113"/>
      <c r="AJ280" s="304"/>
      <c r="AK280" s="304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4"/>
      <c r="BV280" s="14"/>
      <c r="BW280" s="14"/>
      <c r="BX280" s="477"/>
      <c r="BY280" s="477"/>
      <c r="BZ280" s="477"/>
      <c r="CA280" s="477"/>
      <c r="CB280" s="14"/>
      <c r="CC280" t="str">
        <f t="shared" si="41"/>
        <v/>
      </c>
      <c r="CE280">
        <v>15634</v>
      </c>
      <c r="CF280">
        <v>6</v>
      </c>
      <c r="CH280">
        <v>5</v>
      </c>
    </row>
    <row r="281" spans="1:86" ht="20.100000000000001" customHeight="1" x14ac:dyDescent="0.25">
      <c r="A281" s="390"/>
      <c r="B281" s="391" t="s">
        <v>420</v>
      </c>
      <c r="C281" s="392"/>
      <c r="D281" s="392" t="s">
        <v>128</v>
      </c>
      <c r="E281" s="393"/>
      <c r="F281" s="393"/>
      <c r="G281" s="393"/>
      <c r="H281" s="394"/>
      <c r="I281" s="393"/>
      <c r="J281" s="395"/>
      <c r="K281" s="392"/>
      <c r="L281" s="392" t="s">
        <v>131</v>
      </c>
      <c r="M281" s="392"/>
      <c r="N281" s="392"/>
      <c r="O281" s="392" t="str">
        <f t="shared" si="44"/>
        <v xml:space="preserve">DIANTHUS </v>
      </c>
      <c r="P281" s="396">
        <v>281</v>
      </c>
      <c r="Q281" s="396"/>
      <c r="R281" s="20"/>
      <c r="S281" s="20"/>
      <c r="T281" s="20"/>
      <c r="U281" s="514"/>
      <c r="V281" s="515"/>
      <c r="W281" s="515"/>
      <c r="X281" s="515"/>
      <c r="Y281" s="515"/>
      <c r="Z281" s="515"/>
      <c r="AA281" s="515"/>
      <c r="AB281" s="515"/>
      <c r="AC281" s="515"/>
      <c r="AD281" s="515"/>
      <c r="AE281" s="515"/>
      <c r="AF281" s="515"/>
      <c r="AG281" s="515"/>
      <c r="AH281" s="515"/>
      <c r="AI281" s="515"/>
      <c r="AJ281" s="515"/>
      <c r="AK281" s="515"/>
      <c r="AL281" s="515"/>
      <c r="AM281" s="515"/>
      <c r="AN281" s="515"/>
      <c r="AO281" s="515"/>
      <c r="AP281" s="515"/>
      <c r="AQ281" s="515"/>
      <c r="AR281" s="515"/>
      <c r="AS281" s="515"/>
      <c r="AT281" s="515"/>
      <c r="AU281" s="515"/>
      <c r="AV281" s="515"/>
      <c r="AW281" s="515"/>
      <c r="AX281" s="515"/>
      <c r="AY281" s="515"/>
      <c r="AZ281" s="515"/>
      <c r="BA281" s="515"/>
      <c r="BB281" s="515"/>
      <c r="BC281" s="515"/>
      <c r="BD281" s="515"/>
      <c r="BE281" s="515"/>
      <c r="BF281" s="515"/>
      <c r="BG281" s="515"/>
      <c r="BH281" s="515"/>
      <c r="BI281" s="515"/>
      <c r="BJ281" s="515"/>
      <c r="BK281" s="515"/>
      <c r="BL281" s="515"/>
      <c r="BM281" s="515"/>
      <c r="BN281" s="515"/>
      <c r="BO281" s="515"/>
      <c r="BP281" s="515"/>
      <c r="BQ281" s="515"/>
      <c r="BR281" s="515"/>
      <c r="BS281" s="515"/>
      <c r="BT281" s="515"/>
      <c r="BU281" s="14"/>
      <c r="BV281" s="14"/>
      <c r="BW281" s="14"/>
      <c r="BX281" s="477"/>
      <c r="BY281" s="477"/>
      <c r="BZ281" s="477"/>
      <c r="CA281" s="477"/>
      <c r="CC281" t="str">
        <f t="shared" si="41"/>
        <v/>
      </c>
    </row>
    <row r="282" spans="1:86" ht="20.100000000000001" customHeight="1" x14ac:dyDescent="0.25">
      <c r="A282" s="108">
        <v>26122</v>
      </c>
      <c r="B282" s="109" t="s">
        <v>772</v>
      </c>
      <c r="C282" s="109" t="s">
        <v>283</v>
      </c>
      <c r="D282" s="109" t="s">
        <v>128</v>
      </c>
      <c r="E282" s="110" t="s">
        <v>120</v>
      </c>
      <c r="F282" s="110" t="s">
        <v>160</v>
      </c>
      <c r="G282" s="111">
        <v>40</v>
      </c>
      <c r="H282" s="111">
        <v>12</v>
      </c>
      <c r="I282" s="110" t="s">
        <v>120</v>
      </c>
      <c r="J282" s="121">
        <v>0.04</v>
      </c>
      <c r="K282" s="109" t="s">
        <v>257</v>
      </c>
      <c r="L282" s="109" t="s">
        <v>2158</v>
      </c>
      <c r="M282" s="109"/>
      <c r="N282" s="109" t="s">
        <v>162</v>
      </c>
      <c r="O282" s="109" t="str">
        <f t="shared" si="44"/>
        <v>DIANTHUS OSCAR Cherry</v>
      </c>
      <c r="P282" s="112">
        <v>282</v>
      </c>
      <c r="Q282" s="112"/>
      <c r="R282" s="20">
        <f t="shared" si="45"/>
        <v>0</v>
      </c>
      <c r="S282" s="20">
        <f t="shared" si="46"/>
        <v>0</v>
      </c>
      <c r="T282" s="20">
        <f t="shared" si="47"/>
        <v>0</v>
      </c>
      <c r="U282" s="378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304"/>
      <c r="AG282" s="304"/>
      <c r="AH282" s="113"/>
      <c r="AI282" s="113"/>
      <c r="AJ282" s="304"/>
      <c r="AK282" s="304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4"/>
      <c r="BV282" s="14"/>
      <c r="BW282" s="14"/>
      <c r="BX282" s="477"/>
      <c r="BY282" s="477"/>
      <c r="BZ282" s="477"/>
      <c r="CA282" s="477"/>
      <c r="CB282" s="14"/>
      <c r="CC282" t="str">
        <f t="shared" si="41"/>
        <v/>
      </c>
      <c r="CE282">
        <v>25899</v>
      </c>
      <c r="CF282">
        <v>6</v>
      </c>
      <c r="CH282">
        <v>5</v>
      </c>
    </row>
    <row r="283" spans="1:86" ht="20.100000000000001" customHeight="1" x14ac:dyDescent="0.25">
      <c r="A283" s="114">
        <v>26123</v>
      </c>
      <c r="B283" s="115" t="s">
        <v>772</v>
      </c>
      <c r="C283" s="115" t="s">
        <v>773</v>
      </c>
      <c r="D283" s="115" t="s">
        <v>128</v>
      </c>
      <c r="E283" s="116" t="s">
        <v>120</v>
      </c>
      <c r="F283" s="116" t="s">
        <v>160</v>
      </c>
      <c r="G283" s="117">
        <v>40</v>
      </c>
      <c r="H283" s="117">
        <v>12</v>
      </c>
      <c r="I283" s="116" t="s">
        <v>120</v>
      </c>
      <c r="J283" s="118">
        <v>0.04</v>
      </c>
      <c r="K283" s="115" t="s">
        <v>257</v>
      </c>
      <c r="L283" s="115" t="s">
        <v>2158</v>
      </c>
      <c r="M283" s="115"/>
      <c r="N283" s="115" t="s">
        <v>162</v>
      </c>
      <c r="O283" s="115" t="str">
        <f t="shared" si="44"/>
        <v>DIANTHUS OSCAR Dark Red</v>
      </c>
      <c r="P283" s="119">
        <v>283</v>
      </c>
      <c r="Q283" s="119"/>
      <c r="R283" s="20">
        <f t="shared" si="45"/>
        <v>0</v>
      </c>
      <c r="S283" s="20">
        <f t="shared" si="46"/>
        <v>0</v>
      </c>
      <c r="T283" s="20">
        <f t="shared" si="47"/>
        <v>0</v>
      </c>
      <c r="U283" s="301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304"/>
      <c r="AG283" s="304"/>
      <c r="AH283" s="120"/>
      <c r="AI283" s="120"/>
      <c r="AJ283" s="304"/>
      <c r="AK283" s="304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4"/>
      <c r="BV283" s="14"/>
      <c r="BW283" s="14"/>
      <c r="BX283" s="477"/>
      <c r="BY283" s="477"/>
      <c r="BZ283" s="477"/>
      <c r="CA283" s="477"/>
      <c r="CB283" s="14"/>
      <c r="CC283" t="str">
        <f t="shared" si="41"/>
        <v/>
      </c>
      <c r="CE283">
        <v>25900</v>
      </c>
      <c r="CF283">
        <v>6</v>
      </c>
      <c r="CH283">
        <v>5</v>
      </c>
    </row>
    <row r="284" spans="1:86" ht="20.100000000000001" customHeight="1" x14ac:dyDescent="0.25">
      <c r="A284" s="108">
        <v>26124</v>
      </c>
      <c r="B284" s="109" t="s">
        <v>772</v>
      </c>
      <c r="C284" s="109" t="s">
        <v>774</v>
      </c>
      <c r="D284" s="109" t="s">
        <v>128</v>
      </c>
      <c r="E284" s="110" t="s">
        <v>120</v>
      </c>
      <c r="F284" s="110" t="s">
        <v>160</v>
      </c>
      <c r="G284" s="111">
        <v>40</v>
      </c>
      <c r="H284" s="111">
        <v>12</v>
      </c>
      <c r="I284" s="110" t="s">
        <v>120</v>
      </c>
      <c r="J284" s="121">
        <v>0.04</v>
      </c>
      <c r="K284" s="109" t="s">
        <v>257</v>
      </c>
      <c r="L284" s="109" t="s">
        <v>2158</v>
      </c>
      <c r="M284" s="109"/>
      <c r="N284" s="109" t="s">
        <v>162</v>
      </c>
      <c r="O284" s="109" t="str">
        <f t="shared" si="44"/>
        <v>DIANTHUS OSCAR Oscar</v>
      </c>
      <c r="P284" s="112">
        <v>284</v>
      </c>
      <c r="Q284" s="112"/>
      <c r="R284" s="20">
        <f t="shared" si="45"/>
        <v>0</v>
      </c>
      <c r="S284" s="20">
        <f t="shared" si="46"/>
        <v>0</v>
      </c>
      <c r="T284" s="20">
        <f t="shared" si="47"/>
        <v>0</v>
      </c>
      <c r="U284" s="378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304"/>
      <c r="AG284" s="304"/>
      <c r="AH284" s="113"/>
      <c r="AI284" s="113"/>
      <c r="AJ284" s="304"/>
      <c r="AK284" s="304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4"/>
      <c r="BV284" s="14"/>
      <c r="BW284" s="14"/>
      <c r="BX284" s="477"/>
      <c r="BY284" s="477"/>
      <c r="BZ284" s="477"/>
      <c r="CA284" s="477"/>
      <c r="CB284" s="14"/>
      <c r="CC284" t="str">
        <f t="shared" si="41"/>
        <v/>
      </c>
      <c r="CE284">
        <v>25901</v>
      </c>
      <c r="CF284">
        <v>6</v>
      </c>
      <c r="CH284">
        <v>5</v>
      </c>
    </row>
    <row r="285" spans="1:86" ht="20.100000000000001" customHeight="1" x14ac:dyDescent="0.25">
      <c r="A285" s="114">
        <v>26125</v>
      </c>
      <c r="B285" s="115" t="s">
        <v>772</v>
      </c>
      <c r="C285" s="115" t="s">
        <v>775</v>
      </c>
      <c r="D285" s="115" t="s">
        <v>128</v>
      </c>
      <c r="E285" s="116" t="s">
        <v>120</v>
      </c>
      <c r="F285" s="116" t="s">
        <v>160</v>
      </c>
      <c r="G285" s="117">
        <v>40</v>
      </c>
      <c r="H285" s="117">
        <v>12</v>
      </c>
      <c r="I285" s="116" t="s">
        <v>120</v>
      </c>
      <c r="J285" s="118">
        <v>0.04</v>
      </c>
      <c r="K285" s="115" t="s">
        <v>257</v>
      </c>
      <c r="L285" s="115" t="s">
        <v>2158</v>
      </c>
      <c r="M285" s="115"/>
      <c r="N285" s="115" t="s">
        <v>162</v>
      </c>
      <c r="O285" s="115" t="str">
        <f t="shared" si="44"/>
        <v>DIANTHUS OSCAR Pink and Purple</v>
      </c>
      <c r="P285" s="119">
        <v>285</v>
      </c>
      <c r="Q285" s="119"/>
      <c r="R285" s="20">
        <f t="shared" si="45"/>
        <v>0</v>
      </c>
      <c r="S285" s="20">
        <f t="shared" si="46"/>
        <v>0</v>
      </c>
      <c r="T285" s="20">
        <f t="shared" si="47"/>
        <v>0</v>
      </c>
      <c r="U285" s="301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304"/>
      <c r="AG285" s="304"/>
      <c r="AH285" s="120"/>
      <c r="AI285" s="120"/>
      <c r="AJ285" s="304"/>
      <c r="AK285" s="304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4"/>
      <c r="BV285" s="14"/>
      <c r="BW285" s="14"/>
      <c r="BX285" s="477"/>
      <c r="BY285" s="477"/>
      <c r="BZ285" s="477"/>
      <c r="CA285" s="477"/>
      <c r="CB285" s="14"/>
      <c r="CC285" t="str">
        <f t="shared" si="41"/>
        <v/>
      </c>
      <c r="CE285">
        <v>25902</v>
      </c>
      <c r="CF285">
        <v>6</v>
      </c>
      <c r="CH285">
        <v>5</v>
      </c>
    </row>
    <row r="286" spans="1:86" ht="20.100000000000001" customHeight="1" x14ac:dyDescent="0.25">
      <c r="A286" s="108">
        <v>26126</v>
      </c>
      <c r="B286" s="109" t="s">
        <v>772</v>
      </c>
      <c r="C286" s="109" t="s">
        <v>776</v>
      </c>
      <c r="D286" s="109" t="s">
        <v>128</v>
      </c>
      <c r="E286" s="110" t="s">
        <v>120</v>
      </c>
      <c r="F286" s="110" t="s">
        <v>160</v>
      </c>
      <c r="G286" s="111">
        <v>40</v>
      </c>
      <c r="H286" s="111">
        <v>12</v>
      </c>
      <c r="I286" s="110" t="s">
        <v>120</v>
      </c>
      <c r="J286" s="121">
        <v>0.04</v>
      </c>
      <c r="K286" s="109" t="s">
        <v>257</v>
      </c>
      <c r="L286" s="109" t="s">
        <v>2158</v>
      </c>
      <c r="M286" s="109"/>
      <c r="N286" s="109" t="s">
        <v>162</v>
      </c>
      <c r="O286" s="109" t="str">
        <f t="shared" si="44"/>
        <v>DIANTHUS OSCAR Pink Heart</v>
      </c>
      <c r="P286" s="112">
        <v>286</v>
      </c>
      <c r="Q286" s="112"/>
      <c r="R286" s="20">
        <f t="shared" si="45"/>
        <v>0</v>
      </c>
      <c r="S286" s="20">
        <f t="shared" si="46"/>
        <v>0</v>
      </c>
      <c r="T286" s="20">
        <f t="shared" si="47"/>
        <v>0</v>
      </c>
      <c r="U286" s="378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304"/>
      <c r="AG286" s="304"/>
      <c r="AH286" s="113"/>
      <c r="AI286" s="113"/>
      <c r="AJ286" s="304"/>
      <c r="AK286" s="304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4"/>
      <c r="BV286" s="14"/>
      <c r="BW286" s="14"/>
      <c r="BX286" s="477"/>
      <c r="BY286" s="477"/>
      <c r="BZ286" s="477"/>
      <c r="CA286" s="477"/>
      <c r="CB286" s="14"/>
      <c r="CC286" t="str">
        <f t="shared" si="41"/>
        <v/>
      </c>
      <c r="CE286">
        <v>25903</v>
      </c>
      <c r="CF286">
        <v>6</v>
      </c>
      <c r="CH286">
        <v>5</v>
      </c>
    </row>
    <row r="287" spans="1:86" ht="20.100000000000001" customHeight="1" x14ac:dyDescent="0.25">
      <c r="A287" s="114">
        <v>26127</v>
      </c>
      <c r="B287" s="115" t="s">
        <v>772</v>
      </c>
      <c r="C287" s="115" t="s">
        <v>777</v>
      </c>
      <c r="D287" s="115" t="s">
        <v>128</v>
      </c>
      <c r="E287" s="116" t="s">
        <v>120</v>
      </c>
      <c r="F287" s="116" t="s">
        <v>160</v>
      </c>
      <c r="G287" s="117">
        <v>40</v>
      </c>
      <c r="H287" s="117">
        <v>12</v>
      </c>
      <c r="I287" s="116" t="s">
        <v>120</v>
      </c>
      <c r="J287" s="118">
        <v>0.04</v>
      </c>
      <c r="K287" s="115" t="s">
        <v>257</v>
      </c>
      <c r="L287" s="115" t="s">
        <v>2158</v>
      </c>
      <c r="M287" s="115"/>
      <c r="N287" s="115" t="s">
        <v>162</v>
      </c>
      <c r="O287" s="115" t="str">
        <f t="shared" si="44"/>
        <v>DIANTHUS OSCAR Purple Star</v>
      </c>
      <c r="P287" s="119">
        <v>287</v>
      </c>
      <c r="Q287" s="119"/>
      <c r="R287" s="20">
        <f t="shared" si="45"/>
        <v>0</v>
      </c>
      <c r="S287" s="20">
        <f t="shared" si="46"/>
        <v>0</v>
      </c>
      <c r="T287" s="20">
        <f t="shared" si="47"/>
        <v>0</v>
      </c>
      <c r="U287" s="301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304"/>
      <c r="AG287" s="304"/>
      <c r="AH287" s="120"/>
      <c r="AI287" s="120"/>
      <c r="AJ287" s="304"/>
      <c r="AK287" s="304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4"/>
      <c r="BV287" s="14"/>
      <c r="BW287" s="14"/>
      <c r="BX287" s="477"/>
      <c r="BY287" s="477"/>
      <c r="BZ287" s="477"/>
      <c r="CA287" s="477"/>
      <c r="CB287" s="14"/>
      <c r="CC287" t="str">
        <f t="shared" si="41"/>
        <v/>
      </c>
      <c r="CE287">
        <v>25904</v>
      </c>
      <c r="CF287">
        <v>6</v>
      </c>
      <c r="CH287">
        <v>5</v>
      </c>
    </row>
    <row r="288" spans="1:86" ht="20.100000000000001" customHeight="1" x14ac:dyDescent="0.25">
      <c r="A288" s="108">
        <v>26128</v>
      </c>
      <c r="B288" s="109" t="s">
        <v>772</v>
      </c>
      <c r="C288" s="109" t="s">
        <v>778</v>
      </c>
      <c r="D288" s="109" t="s">
        <v>128</v>
      </c>
      <c r="E288" s="110" t="s">
        <v>120</v>
      </c>
      <c r="F288" s="110" t="s">
        <v>160</v>
      </c>
      <c r="G288" s="111">
        <v>40</v>
      </c>
      <c r="H288" s="111">
        <v>12</v>
      </c>
      <c r="I288" s="110" t="s">
        <v>120</v>
      </c>
      <c r="J288" s="121">
        <v>0.04</v>
      </c>
      <c r="K288" s="109" t="s">
        <v>257</v>
      </c>
      <c r="L288" s="109" t="s">
        <v>2158</v>
      </c>
      <c r="M288" s="109"/>
      <c r="N288" s="109" t="s">
        <v>162</v>
      </c>
      <c r="O288" s="109" t="str">
        <f t="shared" si="44"/>
        <v>DIANTHUS OSCAR Purple Wings</v>
      </c>
      <c r="P288" s="112">
        <v>288</v>
      </c>
      <c r="Q288" s="112"/>
      <c r="R288" s="20">
        <f t="shared" si="45"/>
        <v>0</v>
      </c>
      <c r="S288" s="20">
        <f t="shared" si="46"/>
        <v>0</v>
      </c>
      <c r="T288" s="20">
        <f t="shared" si="47"/>
        <v>0</v>
      </c>
      <c r="U288" s="378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304"/>
      <c r="AG288" s="304"/>
      <c r="AH288" s="113"/>
      <c r="AI288" s="113"/>
      <c r="AJ288" s="304"/>
      <c r="AK288" s="304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4"/>
      <c r="BV288" s="14"/>
      <c r="BW288" s="14"/>
      <c r="BX288" s="477"/>
      <c r="BY288" s="477"/>
      <c r="BZ288" s="477"/>
      <c r="CA288" s="477"/>
      <c r="CB288" s="14"/>
      <c r="CC288" t="str">
        <f t="shared" si="41"/>
        <v/>
      </c>
      <c r="CE288">
        <v>25905</v>
      </c>
      <c r="CF288">
        <v>6</v>
      </c>
      <c r="CH288">
        <v>5</v>
      </c>
    </row>
    <row r="289" spans="1:86" ht="20.100000000000001" customHeight="1" x14ac:dyDescent="0.25">
      <c r="A289" s="114">
        <v>26129</v>
      </c>
      <c r="B289" s="115" t="s">
        <v>772</v>
      </c>
      <c r="C289" s="115" t="s">
        <v>779</v>
      </c>
      <c r="D289" s="115" t="s">
        <v>128</v>
      </c>
      <c r="E289" s="116" t="s">
        <v>120</v>
      </c>
      <c r="F289" s="116" t="s">
        <v>160</v>
      </c>
      <c r="G289" s="117">
        <v>40</v>
      </c>
      <c r="H289" s="117">
        <v>12</v>
      </c>
      <c r="I289" s="116" t="s">
        <v>120</v>
      </c>
      <c r="J289" s="118">
        <v>0.04</v>
      </c>
      <c r="K289" s="115" t="s">
        <v>257</v>
      </c>
      <c r="L289" s="115" t="s">
        <v>2158</v>
      </c>
      <c r="M289" s="115"/>
      <c r="N289" s="115" t="s">
        <v>162</v>
      </c>
      <c r="O289" s="115" t="str">
        <f t="shared" si="44"/>
        <v>DIANTHUS OSCAR Red Star</v>
      </c>
      <c r="P289" s="119">
        <v>289</v>
      </c>
      <c r="Q289" s="119"/>
      <c r="R289" s="20">
        <f t="shared" si="45"/>
        <v>0</v>
      </c>
      <c r="S289" s="20">
        <f t="shared" si="46"/>
        <v>0</v>
      </c>
      <c r="T289" s="20">
        <f t="shared" si="47"/>
        <v>0</v>
      </c>
      <c r="U289" s="301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304"/>
      <c r="AG289" s="304"/>
      <c r="AH289" s="120"/>
      <c r="AI289" s="120"/>
      <c r="AJ289" s="304"/>
      <c r="AK289" s="304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4"/>
      <c r="BV289" s="14"/>
      <c r="BW289" s="14"/>
      <c r="BX289" s="477"/>
      <c r="BY289" s="477"/>
      <c r="BZ289" s="477"/>
      <c r="CA289" s="477"/>
      <c r="CB289" s="14"/>
      <c r="CC289" t="str">
        <f t="shared" si="41"/>
        <v/>
      </c>
      <c r="CE289">
        <v>25906</v>
      </c>
      <c r="CF289">
        <v>6</v>
      </c>
      <c r="CH289">
        <v>5</v>
      </c>
    </row>
    <row r="290" spans="1:86" ht="20.100000000000001" customHeight="1" x14ac:dyDescent="0.25">
      <c r="A290" s="108">
        <v>26130</v>
      </c>
      <c r="B290" s="109" t="s">
        <v>772</v>
      </c>
      <c r="C290" s="109" t="s">
        <v>716</v>
      </c>
      <c r="D290" s="109" t="s">
        <v>128</v>
      </c>
      <c r="E290" s="110" t="s">
        <v>120</v>
      </c>
      <c r="F290" s="110" t="s">
        <v>160</v>
      </c>
      <c r="G290" s="111">
        <v>40</v>
      </c>
      <c r="H290" s="111">
        <v>12</v>
      </c>
      <c r="I290" s="110" t="s">
        <v>120</v>
      </c>
      <c r="J290" s="121">
        <v>0.04</v>
      </c>
      <c r="K290" s="109" t="s">
        <v>257</v>
      </c>
      <c r="L290" s="109" t="s">
        <v>2158</v>
      </c>
      <c r="M290" s="109"/>
      <c r="N290" s="109" t="s">
        <v>162</v>
      </c>
      <c r="O290" s="109" t="str">
        <f t="shared" si="44"/>
        <v>DIANTHUS OSCAR Salmon</v>
      </c>
      <c r="P290" s="112">
        <v>290</v>
      </c>
      <c r="Q290" s="112"/>
      <c r="R290" s="20">
        <f t="shared" si="45"/>
        <v>0</v>
      </c>
      <c r="S290" s="20">
        <f t="shared" si="46"/>
        <v>0</v>
      </c>
      <c r="T290" s="20">
        <f t="shared" si="47"/>
        <v>0</v>
      </c>
      <c r="U290" s="378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304"/>
      <c r="AG290" s="304"/>
      <c r="AH290" s="113"/>
      <c r="AI290" s="113"/>
      <c r="AJ290" s="304"/>
      <c r="AK290" s="304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4"/>
      <c r="BV290" s="14"/>
      <c r="BW290" s="14"/>
      <c r="BX290" s="477"/>
      <c r="BY290" s="477"/>
      <c r="BZ290" s="477"/>
      <c r="CA290" s="477"/>
      <c r="CB290" s="14"/>
      <c r="CC290" t="str">
        <f t="shared" si="41"/>
        <v/>
      </c>
      <c r="CE290">
        <v>25907</v>
      </c>
      <c r="CF290">
        <v>6</v>
      </c>
      <c r="CH290">
        <v>5</v>
      </c>
    </row>
    <row r="291" spans="1:86" ht="20.100000000000001" customHeight="1" x14ac:dyDescent="0.25">
      <c r="A291" s="114">
        <v>26131</v>
      </c>
      <c r="B291" s="115" t="s">
        <v>772</v>
      </c>
      <c r="C291" s="115" t="s">
        <v>395</v>
      </c>
      <c r="D291" s="115" t="s">
        <v>128</v>
      </c>
      <c r="E291" s="116" t="s">
        <v>120</v>
      </c>
      <c r="F291" s="116" t="s">
        <v>160</v>
      </c>
      <c r="G291" s="117">
        <v>40</v>
      </c>
      <c r="H291" s="117">
        <v>12</v>
      </c>
      <c r="I291" s="116" t="s">
        <v>120</v>
      </c>
      <c r="J291" s="118">
        <v>0.04</v>
      </c>
      <c r="K291" s="115" t="s">
        <v>257</v>
      </c>
      <c r="L291" s="115" t="s">
        <v>2158</v>
      </c>
      <c r="M291" s="115"/>
      <c r="N291" s="115" t="s">
        <v>162</v>
      </c>
      <c r="O291" s="115" t="str">
        <f t="shared" si="44"/>
        <v>DIANTHUS OSCAR White</v>
      </c>
      <c r="P291" s="119">
        <v>291</v>
      </c>
      <c r="Q291" s="119"/>
      <c r="R291" s="20">
        <f t="shared" si="45"/>
        <v>0</v>
      </c>
      <c r="S291" s="20">
        <f t="shared" si="46"/>
        <v>0</v>
      </c>
      <c r="T291" s="20">
        <f t="shared" si="47"/>
        <v>0</v>
      </c>
      <c r="U291" s="301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304"/>
      <c r="AG291" s="304"/>
      <c r="AH291" s="120"/>
      <c r="AI291" s="120"/>
      <c r="AJ291" s="304"/>
      <c r="AK291" s="304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4"/>
      <c r="BV291" s="14"/>
      <c r="BW291" s="14"/>
      <c r="BX291" s="477"/>
      <c r="BY291" s="477"/>
      <c r="BZ291" s="477"/>
      <c r="CA291" s="477"/>
      <c r="CB291" s="14"/>
      <c r="CC291" t="str">
        <f t="shared" ref="CC291:CC354" si="48">IF(AND(E291="B",D291&lt;&gt;""),IF(CD291&gt;52,"&gt;s0" &amp; CD291-52 &amp; "/2026",IF(CD291&lt;30,IF(CD291&lt;10,"&gt;s0"&amp;CD291&amp;"/2026","&gt;s"&amp;CD291&amp;"/2026"),"&gt;s"&amp;CD291&amp;"/2025")),IF(D291&lt;&gt;"",D291,""))</f>
        <v/>
      </c>
      <c r="CE291">
        <v>25908</v>
      </c>
      <c r="CF291">
        <v>6</v>
      </c>
      <c r="CH291">
        <v>5</v>
      </c>
    </row>
    <row r="292" spans="1:86" ht="20.100000000000001" customHeight="1" x14ac:dyDescent="0.25">
      <c r="A292" s="108">
        <v>26852</v>
      </c>
      <c r="B292" s="109" t="s">
        <v>772</v>
      </c>
      <c r="C292" s="109" t="s">
        <v>233</v>
      </c>
      <c r="D292" s="109" t="s">
        <v>128</v>
      </c>
      <c r="E292" s="110" t="s">
        <v>120</v>
      </c>
      <c r="F292" s="110" t="s">
        <v>160</v>
      </c>
      <c r="G292" s="111">
        <v>40</v>
      </c>
      <c r="H292" s="111">
        <v>12</v>
      </c>
      <c r="I292" s="110" t="s">
        <v>120</v>
      </c>
      <c r="J292" s="121">
        <v>0.04</v>
      </c>
      <c r="K292" s="109" t="s">
        <v>257</v>
      </c>
      <c r="L292" s="109" t="s">
        <v>2158</v>
      </c>
      <c r="M292" s="109"/>
      <c r="N292" s="109" t="s">
        <v>162</v>
      </c>
      <c r="O292" s="109" t="str">
        <f t="shared" si="44"/>
        <v>DIANTHUS OSCAR Variés</v>
      </c>
      <c r="P292" s="112">
        <v>292</v>
      </c>
      <c r="Q292" s="112"/>
      <c r="R292" s="20">
        <f t="shared" si="45"/>
        <v>0</v>
      </c>
      <c r="S292" s="20">
        <f t="shared" si="46"/>
        <v>0</v>
      </c>
      <c r="T292" s="20">
        <f t="shared" si="47"/>
        <v>0</v>
      </c>
      <c r="U292" s="378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304"/>
      <c r="AG292" s="304"/>
      <c r="AH292" s="113"/>
      <c r="AI292" s="113"/>
      <c r="AJ292" s="304"/>
      <c r="AK292" s="304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4"/>
      <c r="BV292" s="14"/>
      <c r="BW292" s="14"/>
      <c r="BX292" s="477"/>
      <c r="BY292" s="477"/>
      <c r="BZ292" s="477"/>
      <c r="CA292" s="477"/>
      <c r="CB292" s="14"/>
      <c r="CC292" t="str">
        <f t="shared" si="48"/>
        <v/>
      </c>
      <c r="CE292">
        <v>25974</v>
      </c>
      <c r="CF292">
        <v>6</v>
      </c>
      <c r="CH292">
        <v>5</v>
      </c>
    </row>
    <row r="293" spans="1:86" ht="20.100000000000001" customHeight="1" x14ac:dyDescent="0.25">
      <c r="A293" s="114">
        <v>26132</v>
      </c>
      <c r="B293" s="115" t="s">
        <v>420</v>
      </c>
      <c r="C293" s="115" t="s">
        <v>780</v>
      </c>
      <c r="D293" s="115" t="s">
        <v>128</v>
      </c>
      <c r="E293" s="116" t="s">
        <v>120</v>
      </c>
      <c r="F293" s="116" t="s">
        <v>160</v>
      </c>
      <c r="G293" s="117">
        <v>40</v>
      </c>
      <c r="H293" s="117">
        <v>12</v>
      </c>
      <c r="I293" s="116" t="s">
        <v>120</v>
      </c>
      <c r="J293" s="118">
        <v>0.05</v>
      </c>
      <c r="K293" s="115" t="s">
        <v>257</v>
      </c>
      <c r="L293" s="115" t="s">
        <v>2158</v>
      </c>
      <c r="M293" s="115"/>
      <c r="N293" s="115" t="s">
        <v>162</v>
      </c>
      <c r="O293" s="115" t="str">
        <f t="shared" si="44"/>
        <v>DIANTHUS Aura</v>
      </c>
      <c r="P293" s="119">
        <v>293</v>
      </c>
      <c r="Q293" s="119"/>
      <c r="R293" s="20">
        <f t="shared" si="45"/>
        <v>0</v>
      </c>
      <c r="S293" s="20">
        <f t="shared" si="46"/>
        <v>0</v>
      </c>
      <c r="T293" s="20">
        <f t="shared" si="47"/>
        <v>0</v>
      </c>
      <c r="U293" s="301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304"/>
      <c r="AG293" s="304"/>
      <c r="AH293" s="120"/>
      <c r="AI293" s="120"/>
      <c r="AJ293" s="304"/>
      <c r="AK293" s="304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4"/>
      <c r="BV293" s="14"/>
      <c r="BW293" s="14"/>
      <c r="BX293" s="477"/>
      <c r="BY293" s="477"/>
      <c r="BZ293" s="477"/>
      <c r="CA293" s="477"/>
      <c r="CB293" s="14"/>
      <c r="CC293" t="str">
        <f t="shared" si="48"/>
        <v/>
      </c>
      <c r="CE293">
        <v>25909</v>
      </c>
      <c r="CF293">
        <v>6</v>
      </c>
      <c r="CH293">
        <v>5</v>
      </c>
    </row>
    <row r="294" spans="1:86" ht="20.100000000000001" customHeight="1" x14ac:dyDescent="0.25">
      <c r="A294" s="108">
        <v>26133</v>
      </c>
      <c r="B294" s="109" t="s">
        <v>420</v>
      </c>
      <c r="C294" s="109" t="s">
        <v>781</v>
      </c>
      <c r="D294" s="109" t="s">
        <v>128</v>
      </c>
      <c r="E294" s="110" t="s">
        <v>120</v>
      </c>
      <c r="F294" s="110" t="s">
        <v>160</v>
      </c>
      <c r="G294" s="111">
        <v>40</v>
      </c>
      <c r="H294" s="111">
        <v>12</v>
      </c>
      <c r="I294" s="110" t="s">
        <v>120</v>
      </c>
      <c r="J294" s="121">
        <v>0.06</v>
      </c>
      <c r="K294" s="109" t="s">
        <v>257</v>
      </c>
      <c r="L294" s="109" t="s">
        <v>2158</v>
      </c>
      <c r="M294" s="109"/>
      <c r="N294" s="109" t="s">
        <v>162</v>
      </c>
      <c r="O294" s="109" t="str">
        <f t="shared" si="44"/>
        <v>DIANTHUS Pink Kisses</v>
      </c>
      <c r="P294" s="112">
        <v>294</v>
      </c>
      <c r="Q294" s="112"/>
      <c r="R294" s="20">
        <f t="shared" si="45"/>
        <v>0</v>
      </c>
      <c r="S294" s="20">
        <f t="shared" si="46"/>
        <v>0</v>
      </c>
      <c r="T294" s="20">
        <f t="shared" si="47"/>
        <v>0</v>
      </c>
      <c r="U294" s="378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304"/>
      <c r="AG294" s="304"/>
      <c r="AH294" s="113"/>
      <c r="AI294" s="113"/>
      <c r="AJ294" s="304"/>
      <c r="AK294" s="304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4"/>
      <c r="BV294" s="14"/>
      <c r="BW294" s="14"/>
      <c r="BX294" s="477"/>
      <c r="BY294" s="477"/>
      <c r="BZ294" s="477"/>
      <c r="CA294" s="477"/>
      <c r="CB294" s="14"/>
      <c r="CC294" t="str">
        <f t="shared" si="48"/>
        <v/>
      </c>
      <c r="CE294">
        <v>25910</v>
      </c>
      <c r="CF294">
        <v>6</v>
      </c>
      <c r="CH294">
        <v>5</v>
      </c>
    </row>
    <row r="295" spans="1:86" ht="20.100000000000001" customHeight="1" x14ac:dyDescent="0.25">
      <c r="A295" s="114">
        <v>24071</v>
      </c>
      <c r="B295" s="115" t="s">
        <v>420</v>
      </c>
      <c r="C295" s="115" t="s">
        <v>1211</v>
      </c>
      <c r="D295" s="115" t="s">
        <v>128</v>
      </c>
      <c r="E295" s="116" t="s">
        <v>120</v>
      </c>
      <c r="F295" s="116" t="s">
        <v>160</v>
      </c>
      <c r="G295" s="117">
        <v>40</v>
      </c>
      <c r="H295" s="117">
        <v>12</v>
      </c>
      <c r="I295" s="116" t="s">
        <v>176</v>
      </c>
      <c r="J295" s="118">
        <v>0.05</v>
      </c>
      <c r="K295" s="115" t="s">
        <v>257</v>
      </c>
      <c r="L295" s="115" t="s">
        <v>2158</v>
      </c>
      <c r="M295" s="115"/>
      <c r="N295" s="115" t="s">
        <v>162</v>
      </c>
      <c r="O295" s="115" t="str">
        <f t="shared" si="44"/>
        <v>DIANTHUS Tiny Pleasure Rose</v>
      </c>
      <c r="P295" s="119">
        <v>295</v>
      </c>
      <c r="Q295" s="119"/>
      <c r="R295" s="20">
        <f t="shared" si="45"/>
        <v>0</v>
      </c>
      <c r="S295" s="20">
        <f t="shared" si="46"/>
        <v>0</v>
      </c>
      <c r="T295" s="20">
        <f t="shared" si="47"/>
        <v>0</v>
      </c>
      <c r="U295" s="301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304"/>
      <c r="AG295" s="304"/>
      <c r="AH295" s="120"/>
      <c r="AI295" s="120"/>
      <c r="AJ295" s="304"/>
      <c r="AK295" s="304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4"/>
      <c r="BV295" s="14"/>
      <c r="BW295" s="14"/>
      <c r="BX295" s="477"/>
      <c r="BY295" s="477"/>
      <c r="BZ295" s="477"/>
      <c r="CA295" s="477"/>
      <c r="CB295" s="14"/>
      <c r="CC295" t="str">
        <f t="shared" si="48"/>
        <v/>
      </c>
      <c r="CE295">
        <v>12980</v>
      </c>
      <c r="CF295">
        <v>6</v>
      </c>
      <c r="CH295">
        <v>5</v>
      </c>
    </row>
    <row r="296" spans="1:86" ht="20.100000000000001" customHeight="1" x14ac:dyDescent="0.25">
      <c r="A296" s="108">
        <v>24117</v>
      </c>
      <c r="B296" s="109" t="s">
        <v>421</v>
      </c>
      <c r="C296" s="109" t="s">
        <v>422</v>
      </c>
      <c r="D296" s="109" t="s">
        <v>2151</v>
      </c>
      <c r="E296" s="110" t="s">
        <v>120</v>
      </c>
      <c r="F296" s="110" t="s">
        <v>160</v>
      </c>
      <c r="G296" s="111">
        <v>40</v>
      </c>
      <c r="H296" s="111">
        <v>12</v>
      </c>
      <c r="I296" s="110" t="s">
        <v>176</v>
      </c>
      <c r="J296" s="121">
        <v>0.05</v>
      </c>
      <c r="K296" s="109" t="s">
        <v>257</v>
      </c>
      <c r="L296" s="109" t="s">
        <v>2158</v>
      </c>
      <c r="M296" s="109"/>
      <c r="N296" s="109" t="s">
        <v>162</v>
      </c>
      <c r="O296" s="109" t="str">
        <f t="shared" si="44"/>
        <v xml:space="preserve">DIANTHUS DELILAH Bicolor Purple </v>
      </c>
      <c r="P296" s="112">
        <v>296</v>
      </c>
      <c r="Q296" s="112"/>
      <c r="R296" s="20">
        <f t="shared" si="45"/>
        <v>0</v>
      </c>
      <c r="S296" s="20">
        <f t="shared" si="46"/>
        <v>0</v>
      </c>
      <c r="T296" s="20">
        <f t="shared" si="47"/>
        <v>0</v>
      </c>
      <c r="U296" s="303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113"/>
      <c r="AI296" s="113"/>
      <c r="AJ296" s="304"/>
      <c r="AK296" s="304"/>
      <c r="AL296" s="304"/>
      <c r="AM296" s="304"/>
      <c r="AN296" s="304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4"/>
      <c r="BV296" s="14"/>
      <c r="BW296" s="14"/>
      <c r="BX296" s="477"/>
      <c r="BY296" s="477"/>
      <c r="BZ296" s="477"/>
      <c r="CA296" s="477"/>
      <c r="CB296" s="14"/>
      <c r="CC296" t="str">
        <f t="shared" si="48"/>
        <v>&gt;s11/2026</v>
      </c>
      <c r="CD296">
        <f t="shared" ref="CD296:CD302" si="49">IF(E296="B",IF(OR(LEFT(D296,2)="&gt;s", LEFT(D296,2)="&lt;s"),MID(D296,3,2)+CF296+1,""),)</f>
        <v>11</v>
      </c>
      <c r="CE296">
        <v>23769</v>
      </c>
      <c r="CF296">
        <v>6</v>
      </c>
      <c r="CH296">
        <v>5</v>
      </c>
    </row>
    <row r="297" spans="1:86" ht="20.100000000000001" customHeight="1" x14ac:dyDescent="0.25">
      <c r="A297" s="114">
        <v>24118</v>
      </c>
      <c r="B297" s="115" t="s">
        <v>421</v>
      </c>
      <c r="C297" s="115" t="s">
        <v>423</v>
      </c>
      <c r="D297" s="115" t="s">
        <v>2151</v>
      </c>
      <c r="E297" s="116" t="s">
        <v>120</v>
      </c>
      <c r="F297" s="116" t="s">
        <v>160</v>
      </c>
      <c r="G297" s="117">
        <v>40</v>
      </c>
      <c r="H297" s="117">
        <v>12</v>
      </c>
      <c r="I297" s="116" t="s">
        <v>176</v>
      </c>
      <c r="J297" s="118">
        <v>0.05</v>
      </c>
      <c r="K297" s="115" t="s">
        <v>257</v>
      </c>
      <c r="L297" s="115" t="s">
        <v>2158</v>
      </c>
      <c r="M297" s="115"/>
      <c r="N297" s="115" t="s">
        <v>162</v>
      </c>
      <c r="O297" s="115" t="str">
        <f t="shared" si="44"/>
        <v>DIANTHUS DELILAH Bicolor Magenta</v>
      </c>
      <c r="P297" s="119">
        <v>297</v>
      </c>
      <c r="Q297" s="119"/>
      <c r="R297" s="20">
        <f t="shared" si="45"/>
        <v>0</v>
      </c>
      <c r="S297" s="20">
        <f t="shared" si="46"/>
        <v>0</v>
      </c>
      <c r="T297" s="20">
        <f t="shared" si="47"/>
        <v>0</v>
      </c>
      <c r="U297" s="303"/>
      <c r="V297" s="304"/>
      <c r="W297" s="304"/>
      <c r="X297" s="304"/>
      <c r="Y297" s="304"/>
      <c r="Z297" s="304"/>
      <c r="AA297" s="304"/>
      <c r="AB297" s="304"/>
      <c r="AC297" s="304"/>
      <c r="AD297" s="304"/>
      <c r="AE297" s="304"/>
      <c r="AF297" s="304"/>
      <c r="AG297" s="304"/>
      <c r="AH297" s="120"/>
      <c r="AI297" s="120"/>
      <c r="AJ297" s="304"/>
      <c r="AK297" s="304"/>
      <c r="AL297" s="304"/>
      <c r="AM297" s="304"/>
      <c r="AN297" s="304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4"/>
      <c r="BV297" s="14"/>
      <c r="BW297" s="14"/>
      <c r="BX297" s="477"/>
      <c r="BY297" s="477"/>
      <c r="BZ297" s="477"/>
      <c r="CA297" s="477"/>
      <c r="CB297" s="14"/>
      <c r="CC297" t="str">
        <f t="shared" si="48"/>
        <v>&gt;s11/2026</v>
      </c>
      <c r="CD297">
        <f t="shared" si="49"/>
        <v>11</v>
      </c>
      <c r="CE297">
        <v>23770</v>
      </c>
      <c r="CF297">
        <v>6</v>
      </c>
      <c r="CH297">
        <v>5</v>
      </c>
    </row>
    <row r="298" spans="1:86" ht="20.100000000000001" customHeight="1" x14ac:dyDescent="0.25">
      <c r="A298" s="108">
        <v>25269</v>
      </c>
      <c r="B298" s="109" t="s">
        <v>424</v>
      </c>
      <c r="C298" s="109" t="s">
        <v>425</v>
      </c>
      <c r="D298" s="109" t="s">
        <v>2152</v>
      </c>
      <c r="E298" s="110" t="s">
        <v>120</v>
      </c>
      <c r="F298" s="110" t="s">
        <v>160</v>
      </c>
      <c r="G298" s="111">
        <v>40</v>
      </c>
      <c r="H298" s="111">
        <v>11</v>
      </c>
      <c r="I298" s="110" t="s">
        <v>176</v>
      </c>
      <c r="J298" s="121">
        <v>5.7000000000000002E-2</v>
      </c>
      <c r="K298" s="109" t="s">
        <v>257</v>
      </c>
      <c r="L298" s="109" t="s">
        <v>2158</v>
      </c>
      <c r="M298" s="109"/>
      <c r="N298" s="109" t="s">
        <v>162</v>
      </c>
      <c r="O298" s="109" t="str">
        <f t="shared" si="44"/>
        <v>DIASCIA TRINITY Grace</v>
      </c>
      <c r="P298" s="112">
        <v>298</v>
      </c>
      <c r="Q298" s="112"/>
      <c r="R298" s="20">
        <f t="shared" si="45"/>
        <v>0</v>
      </c>
      <c r="S298" s="20">
        <f t="shared" si="46"/>
        <v>0</v>
      </c>
      <c r="T298" s="20">
        <f t="shared" si="47"/>
        <v>0</v>
      </c>
      <c r="U298" s="303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04"/>
      <c r="AF298" s="304"/>
      <c r="AG298" s="304"/>
      <c r="AH298" s="113"/>
      <c r="AI298" s="113"/>
      <c r="AJ298" s="304"/>
      <c r="AK298" s="304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4"/>
      <c r="BV298" s="14"/>
      <c r="BW298" s="14"/>
      <c r="BX298" s="477"/>
      <c r="BY298" s="477"/>
      <c r="BZ298" s="477"/>
      <c r="CA298" s="477"/>
      <c r="CB298" s="14"/>
      <c r="CC298" t="str">
        <f t="shared" si="48"/>
        <v>&gt;s04/2026</v>
      </c>
      <c r="CD298">
        <f t="shared" si="49"/>
        <v>56</v>
      </c>
      <c r="CE298">
        <v>25045</v>
      </c>
      <c r="CF298">
        <v>4</v>
      </c>
      <c r="CH298">
        <v>6</v>
      </c>
    </row>
    <row r="299" spans="1:86" ht="20.100000000000001" customHeight="1" x14ac:dyDescent="0.25">
      <c r="A299" s="114">
        <v>26770</v>
      </c>
      <c r="B299" s="115" t="s">
        <v>424</v>
      </c>
      <c r="C299" s="115" t="s">
        <v>291</v>
      </c>
      <c r="D299" s="115" t="s">
        <v>2152</v>
      </c>
      <c r="E299" s="116" t="s">
        <v>120</v>
      </c>
      <c r="F299" s="116" t="s">
        <v>160</v>
      </c>
      <c r="G299" s="117">
        <v>40</v>
      </c>
      <c r="H299" s="117">
        <v>11</v>
      </c>
      <c r="I299" s="116" t="s">
        <v>176</v>
      </c>
      <c r="J299" s="118">
        <v>5.7000000000000002E-2</v>
      </c>
      <c r="K299" s="115"/>
      <c r="L299" s="115" t="s">
        <v>2158</v>
      </c>
      <c r="M299" s="115" t="s">
        <v>137</v>
      </c>
      <c r="N299" s="115" t="s">
        <v>162</v>
      </c>
      <c r="O299" s="115" t="str">
        <f t="shared" si="44"/>
        <v>DIASCIA TRINITY Pink</v>
      </c>
      <c r="P299" s="119">
        <v>299</v>
      </c>
      <c r="Q299" s="119"/>
      <c r="R299" s="20">
        <f t="shared" si="45"/>
        <v>0</v>
      </c>
      <c r="S299" s="20">
        <f t="shared" si="46"/>
        <v>0</v>
      </c>
      <c r="T299" s="20">
        <f t="shared" si="47"/>
        <v>0</v>
      </c>
      <c r="U299" s="303"/>
      <c r="V299" s="304"/>
      <c r="W299" s="304"/>
      <c r="X299" s="304"/>
      <c r="Y299" s="304"/>
      <c r="Z299" s="304"/>
      <c r="AA299" s="304"/>
      <c r="AB299" s="304"/>
      <c r="AC299" s="304"/>
      <c r="AD299" s="304"/>
      <c r="AE299" s="304"/>
      <c r="AF299" s="304"/>
      <c r="AG299" s="304"/>
      <c r="AH299" s="120"/>
      <c r="AI299" s="120"/>
      <c r="AJ299" s="304"/>
      <c r="AK299" s="304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4"/>
      <c r="BV299" s="14"/>
      <c r="BW299" s="14"/>
      <c r="BX299" s="477"/>
      <c r="BY299" s="477"/>
      <c r="BZ299" s="477"/>
      <c r="CA299" s="477"/>
      <c r="CB299" s="14"/>
      <c r="CC299" t="str">
        <f t="shared" si="48"/>
        <v>&gt;s04/2026</v>
      </c>
      <c r="CD299">
        <f t="shared" si="49"/>
        <v>56</v>
      </c>
      <c r="CE299">
        <v>26429</v>
      </c>
      <c r="CF299">
        <v>4</v>
      </c>
      <c r="CH299">
        <v>6</v>
      </c>
    </row>
    <row r="300" spans="1:86" ht="20.100000000000001" customHeight="1" x14ac:dyDescent="0.25">
      <c r="A300" s="108">
        <v>26771</v>
      </c>
      <c r="B300" s="109" t="s">
        <v>424</v>
      </c>
      <c r="C300" s="109" t="s">
        <v>716</v>
      </c>
      <c r="D300" s="109" t="s">
        <v>2152</v>
      </c>
      <c r="E300" s="110" t="s">
        <v>120</v>
      </c>
      <c r="F300" s="110" t="s">
        <v>160</v>
      </c>
      <c r="G300" s="111">
        <v>40</v>
      </c>
      <c r="H300" s="111">
        <v>11</v>
      </c>
      <c r="I300" s="110" t="s">
        <v>176</v>
      </c>
      <c r="J300" s="121">
        <v>5.7000000000000002E-2</v>
      </c>
      <c r="K300" s="109"/>
      <c r="L300" s="109" t="s">
        <v>2158</v>
      </c>
      <c r="M300" s="109" t="s">
        <v>137</v>
      </c>
      <c r="N300" s="109" t="s">
        <v>162</v>
      </c>
      <c r="O300" s="109" t="str">
        <f t="shared" si="44"/>
        <v>DIASCIA TRINITY Salmon</v>
      </c>
      <c r="P300" s="112">
        <v>300</v>
      </c>
      <c r="Q300" s="112"/>
      <c r="R300" s="20">
        <f t="shared" si="45"/>
        <v>0</v>
      </c>
      <c r="S300" s="20">
        <f t="shared" si="46"/>
        <v>0</v>
      </c>
      <c r="T300" s="20">
        <f t="shared" si="47"/>
        <v>0</v>
      </c>
      <c r="U300" s="303"/>
      <c r="V300" s="304"/>
      <c r="W300" s="304"/>
      <c r="X300" s="304"/>
      <c r="Y300" s="304"/>
      <c r="Z300" s="304"/>
      <c r="AA300" s="304"/>
      <c r="AB300" s="304"/>
      <c r="AC300" s="304"/>
      <c r="AD300" s="304"/>
      <c r="AE300" s="304"/>
      <c r="AF300" s="304"/>
      <c r="AG300" s="304"/>
      <c r="AH300" s="113"/>
      <c r="AI300" s="113"/>
      <c r="AJ300" s="304"/>
      <c r="AK300" s="304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4"/>
      <c r="BV300" s="14"/>
      <c r="BW300" s="14"/>
      <c r="BX300" s="477"/>
      <c r="BY300" s="477"/>
      <c r="BZ300" s="477"/>
      <c r="CA300" s="477"/>
      <c r="CB300" s="14"/>
      <c r="CC300" t="str">
        <f t="shared" si="48"/>
        <v>&gt;s04/2026</v>
      </c>
      <c r="CD300">
        <f t="shared" si="49"/>
        <v>56</v>
      </c>
      <c r="CE300">
        <v>26430</v>
      </c>
      <c r="CF300">
        <v>4</v>
      </c>
      <c r="CH300">
        <v>6</v>
      </c>
    </row>
    <row r="301" spans="1:86" ht="20.100000000000001" customHeight="1" x14ac:dyDescent="0.25">
      <c r="A301" s="114">
        <v>24119</v>
      </c>
      <c r="B301" s="115" t="s">
        <v>424</v>
      </c>
      <c r="C301" s="115" t="s">
        <v>426</v>
      </c>
      <c r="D301" s="115" t="s">
        <v>2152</v>
      </c>
      <c r="E301" s="116" t="s">
        <v>120</v>
      </c>
      <c r="F301" s="116" t="s">
        <v>160</v>
      </c>
      <c r="G301" s="117">
        <v>40</v>
      </c>
      <c r="H301" s="117">
        <v>11</v>
      </c>
      <c r="I301" s="116" t="s">
        <v>176</v>
      </c>
      <c r="J301" s="118">
        <v>5.7000000000000002E-2</v>
      </c>
      <c r="K301" s="115" t="s">
        <v>257</v>
      </c>
      <c r="L301" s="115" t="s">
        <v>2158</v>
      </c>
      <c r="M301" s="115"/>
      <c r="N301" s="115" t="s">
        <v>162</v>
      </c>
      <c r="O301" s="115" t="str">
        <f t="shared" si="44"/>
        <v>DIASCIA TRINITY Sunset</v>
      </c>
      <c r="P301" s="119">
        <v>301</v>
      </c>
      <c r="Q301" s="119"/>
      <c r="R301" s="20">
        <f t="shared" si="45"/>
        <v>0</v>
      </c>
      <c r="S301" s="20">
        <f t="shared" si="46"/>
        <v>0</v>
      </c>
      <c r="T301" s="20">
        <f t="shared" si="47"/>
        <v>0</v>
      </c>
      <c r="U301" s="303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120"/>
      <c r="AI301" s="120"/>
      <c r="AJ301" s="304"/>
      <c r="AK301" s="304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4"/>
      <c r="BV301" s="14"/>
      <c r="BW301" s="14"/>
      <c r="BX301" s="477"/>
      <c r="BY301" s="477"/>
      <c r="BZ301" s="477"/>
      <c r="CA301" s="477"/>
      <c r="CB301" s="14"/>
      <c r="CC301" t="str">
        <f t="shared" si="48"/>
        <v>&gt;s04/2026</v>
      </c>
      <c r="CD301">
        <f t="shared" si="49"/>
        <v>56</v>
      </c>
      <c r="CE301">
        <v>23771</v>
      </c>
      <c r="CF301">
        <v>4</v>
      </c>
      <c r="CH301">
        <v>6</v>
      </c>
    </row>
    <row r="302" spans="1:86" ht="20.100000000000001" customHeight="1" x14ac:dyDescent="0.25">
      <c r="A302" s="108">
        <v>26851</v>
      </c>
      <c r="B302" s="109" t="s">
        <v>424</v>
      </c>
      <c r="C302" s="109" t="s">
        <v>233</v>
      </c>
      <c r="D302" s="109" t="s">
        <v>2152</v>
      </c>
      <c r="E302" s="110" t="s">
        <v>120</v>
      </c>
      <c r="F302" s="110" t="s">
        <v>160</v>
      </c>
      <c r="G302" s="111">
        <v>40</v>
      </c>
      <c r="H302" s="111">
        <v>11</v>
      </c>
      <c r="I302" s="110" t="s">
        <v>176</v>
      </c>
      <c r="J302" s="121">
        <v>5.7000000000000002E-2</v>
      </c>
      <c r="K302" s="109" t="s">
        <v>257</v>
      </c>
      <c r="L302" s="109" t="s">
        <v>2158</v>
      </c>
      <c r="M302" s="109"/>
      <c r="N302" s="109" t="s">
        <v>162</v>
      </c>
      <c r="O302" s="109" t="str">
        <f t="shared" si="44"/>
        <v>DIASCIA TRINITY Variés</v>
      </c>
      <c r="P302" s="112">
        <v>302</v>
      </c>
      <c r="Q302" s="112"/>
      <c r="R302" s="20">
        <f t="shared" ref="R302" si="50">IF(INT(S302)*10=S302*10,,"ERREUR")</f>
        <v>0</v>
      </c>
      <c r="S302" s="20">
        <f t="shared" ref="S302" si="51">T302/G302</f>
        <v>0</v>
      </c>
      <c r="T302" s="20">
        <f t="shared" ref="T302" si="52">SUM(U302:BT302)</f>
        <v>0</v>
      </c>
      <c r="U302" s="303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113"/>
      <c r="AI302" s="113"/>
      <c r="AJ302" s="304"/>
      <c r="AK302" s="304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4"/>
      <c r="BV302" s="14"/>
      <c r="BW302" s="14"/>
      <c r="BX302" s="477"/>
      <c r="BY302" s="477"/>
      <c r="BZ302" s="477"/>
      <c r="CA302" s="477"/>
      <c r="CB302" s="14"/>
      <c r="CC302" t="str">
        <f t="shared" si="48"/>
        <v>&gt;s04/2026</v>
      </c>
      <c r="CD302">
        <f t="shared" si="49"/>
        <v>56</v>
      </c>
      <c r="CE302">
        <v>26850</v>
      </c>
      <c r="CF302">
        <v>4</v>
      </c>
      <c r="CH302">
        <v>6</v>
      </c>
    </row>
    <row r="303" spans="1:86" ht="20.100000000000001" customHeight="1" x14ac:dyDescent="0.25">
      <c r="A303" s="114">
        <v>12646</v>
      </c>
      <c r="B303" s="115" t="s">
        <v>427</v>
      </c>
      <c r="C303" s="115" t="s">
        <v>1637</v>
      </c>
      <c r="D303" s="115" t="s">
        <v>128</v>
      </c>
      <c r="E303" s="116" t="s">
        <v>208</v>
      </c>
      <c r="F303" s="116" t="s">
        <v>160</v>
      </c>
      <c r="G303" s="117">
        <v>40</v>
      </c>
      <c r="H303" s="117">
        <v>13</v>
      </c>
      <c r="I303" s="116" t="s">
        <v>176</v>
      </c>
      <c r="J303" s="118"/>
      <c r="K303" s="115" t="s">
        <v>257</v>
      </c>
      <c r="L303" s="115" t="s">
        <v>2158</v>
      </c>
      <c r="M303" s="115"/>
      <c r="N303" s="115" t="s">
        <v>162</v>
      </c>
      <c r="O303" s="115" t="str">
        <f t="shared" si="44"/>
        <v>DICHONDRA Silver Surfer</v>
      </c>
      <c r="P303" s="119">
        <v>303</v>
      </c>
      <c r="Q303" s="119"/>
      <c r="R303" s="20">
        <f t="shared" si="45"/>
        <v>0</v>
      </c>
      <c r="S303" s="20">
        <f t="shared" si="46"/>
        <v>0</v>
      </c>
      <c r="T303" s="20">
        <f t="shared" si="47"/>
        <v>0</v>
      </c>
      <c r="U303" s="301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304"/>
      <c r="AG303" s="304"/>
      <c r="AH303" s="120"/>
      <c r="AI303" s="120"/>
      <c r="AJ303" s="304"/>
      <c r="AK303" s="304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4"/>
      <c r="BV303" s="14"/>
      <c r="BW303" s="14"/>
      <c r="BX303" s="477"/>
      <c r="BY303" s="477"/>
      <c r="BZ303" s="477"/>
      <c r="CA303" s="477"/>
      <c r="CB303" s="14"/>
      <c r="CC303" t="str">
        <f t="shared" si="48"/>
        <v/>
      </c>
      <c r="CE303">
        <v>3688</v>
      </c>
      <c r="CF303">
        <v>4</v>
      </c>
      <c r="CH303">
        <v>8</v>
      </c>
    </row>
    <row r="304" spans="1:86" ht="20.100000000000001" customHeight="1" x14ac:dyDescent="0.25">
      <c r="A304" s="108">
        <v>26063</v>
      </c>
      <c r="B304" s="109" t="s">
        <v>428</v>
      </c>
      <c r="C304" s="109" t="s">
        <v>291</v>
      </c>
      <c r="D304" s="109" t="s">
        <v>1634</v>
      </c>
      <c r="E304" s="110" t="s">
        <v>120</v>
      </c>
      <c r="F304" s="110" t="s">
        <v>160</v>
      </c>
      <c r="G304" s="111">
        <v>40</v>
      </c>
      <c r="H304" s="111">
        <v>11</v>
      </c>
      <c r="I304" s="110" t="s">
        <v>122</v>
      </c>
      <c r="J304" s="121">
        <v>0.21</v>
      </c>
      <c r="K304" s="109" t="s">
        <v>257</v>
      </c>
      <c r="L304" s="109" t="s">
        <v>2158</v>
      </c>
      <c r="M304" s="109"/>
      <c r="N304" s="109" t="s">
        <v>162</v>
      </c>
      <c r="O304" s="109" t="str">
        <f t="shared" si="44"/>
        <v>DIPLADENIA SUNDAVILLE Pink</v>
      </c>
      <c r="P304" s="112">
        <v>304</v>
      </c>
      <c r="Q304" s="112"/>
      <c r="R304" s="20">
        <f t="shared" si="45"/>
        <v>0</v>
      </c>
      <c r="S304" s="20">
        <f t="shared" si="46"/>
        <v>0</v>
      </c>
      <c r="T304" s="20">
        <f t="shared" si="47"/>
        <v>0</v>
      </c>
      <c r="U304" s="303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04"/>
      <c r="AF304" s="304"/>
      <c r="AG304" s="304"/>
      <c r="AH304" s="113"/>
      <c r="AI304" s="113"/>
      <c r="AJ304" s="304"/>
      <c r="AK304" s="304"/>
      <c r="AL304" s="304"/>
      <c r="AM304" s="304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4"/>
      <c r="BV304" s="14"/>
      <c r="BW304" s="14"/>
      <c r="BX304" s="477"/>
      <c r="BY304" s="477"/>
      <c r="BZ304" s="477"/>
      <c r="CA304" s="477"/>
      <c r="CB304" s="14"/>
      <c r="CC304" t="str">
        <f t="shared" si="48"/>
        <v>&gt;s09/2026</v>
      </c>
      <c r="CD304">
        <f t="shared" ref="CD304:CD306" si="53">IF(E304="B",IF(OR(LEFT(D304,2)="&gt;s", LEFT(D304,2)="&lt;s"),MID(D304,3,2)+CF304+1,""),)</f>
        <v>9</v>
      </c>
      <c r="CE304">
        <v>26033</v>
      </c>
      <c r="CF304">
        <v>5</v>
      </c>
      <c r="CH304">
        <v>5</v>
      </c>
    </row>
    <row r="305" spans="1:86" ht="20.100000000000001" customHeight="1" x14ac:dyDescent="0.25">
      <c r="A305" s="114">
        <v>26064</v>
      </c>
      <c r="B305" s="115" t="s">
        <v>428</v>
      </c>
      <c r="C305" s="115" t="s">
        <v>263</v>
      </c>
      <c r="D305" s="115" t="s">
        <v>1634</v>
      </c>
      <c r="E305" s="116" t="s">
        <v>120</v>
      </c>
      <c r="F305" s="116" t="s">
        <v>160</v>
      </c>
      <c r="G305" s="117">
        <v>40</v>
      </c>
      <c r="H305" s="117">
        <v>11</v>
      </c>
      <c r="I305" s="116" t="s">
        <v>122</v>
      </c>
      <c r="J305" s="118">
        <v>0.21</v>
      </c>
      <c r="K305" s="115" t="s">
        <v>257</v>
      </c>
      <c r="L305" s="115" t="s">
        <v>2158</v>
      </c>
      <c r="M305" s="115"/>
      <c r="N305" s="115" t="s">
        <v>162</v>
      </c>
      <c r="O305" s="115" t="str">
        <f t="shared" si="44"/>
        <v>DIPLADENIA SUNDAVILLE Red</v>
      </c>
      <c r="P305" s="119">
        <v>305</v>
      </c>
      <c r="Q305" s="119"/>
      <c r="R305" s="20">
        <f t="shared" si="45"/>
        <v>0</v>
      </c>
      <c r="S305" s="20">
        <f t="shared" si="46"/>
        <v>0</v>
      </c>
      <c r="T305" s="20">
        <f t="shared" si="47"/>
        <v>0</v>
      </c>
      <c r="U305" s="303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120"/>
      <c r="AI305" s="120"/>
      <c r="AJ305" s="304"/>
      <c r="AK305" s="304"/>
      <c r="AL305" s="304"/>
      <c r="AM305" s="304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4"/>
      <c r="BV305" s="14"/>
      <c r="BW305" s="14"/>
      <c r="BX305" s="477"/>
      <c r="BY305" s="477"/>
      <c r="BZ305" s="477"/>
      <c r="CA305" s="477"/>
      <c r="CB305" s="14"/>
      <c r="CC305" t="str">
        <f t="shared" si="48"/>
        <v>&gt;s09/2026</v>
      </c>
      <c r="CD305">
        <f t="shared" si="53"/>
        <v>9</v>
      </c>
      <c r="CE305">
        <v>26034</v>
      </c>
      <c r="CF305">
        <v>5</v>
      </c>
      <c r="CH305">
        <v>5</v>
      </c>
    </row>
    <row r="306" spans="1:86" ht="20.100000000000001" customHeight="1" x14ac:dyDescent="0.25">
      <c r="A306" s="108">
        <v>26065</v>
      </c>
      <c r="B306" s="109" t="s">
        <v>428</v>
      </c>
      <c r="C306" s="109" t="s">
        <v>395</v>
      </c>
      <c r="D306" s="109" t="s">
        <v>1634</v>
      </c>
      <c r="E306" s="110" t="s">
        <v>120</v>
      </c>
      <c r="F306" s="110" t="s">
        <v>160</v>
      </c>
      <c r="G306" s="111">
        <v>40</v>
      </c>
      <c r="H306" s="111">
        <v>11</v>
      </c>
      <c r="I306" s="110" t="s">
        <v>122</v>
      </c>
      <c r="J306" s="121">
        <v>0.21</v>
      </c>
      <c r="K306" s="109" t="s">
        <v>257</v>
      </c>
      <c r="L306" s="109" t="s">
        <v>2158</v>
      </c>
      <c r="M306" s="109"/>
      <c r="N306" s="109" t="s">
        <v>162</v>
      </c>
      <c r="O306" s="109" t="str">
        <f t="shared" si="44"/>
        <v>DIPLADENIA SUNDAVILLE White</v>
      </c>
      <c r="P306" s="112">
        <v>306</v>
      </c>
      <c r="Q306" s="112"/>
      <c r="R306" s="20">
        <f t="shared" si="45"/>
        <v>0</v>
      </c>
      <c r="S306" s="20">
        <f t="shared" si="46"/>
        <v>0</v>
      </c>
      <c r="T306" s="20">
        <f t="shared" si="47"/>
        <v>0</v>
      </c>
      <c r="U306" s="303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113"/>
      <c r="AI306" s="113"/>
      <c r="AJ306" s="304"/>
      <c r="AK306" s="304"/>
      <c r="AL306" s="304"/>
      <c r="AM306" s="304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4"/>
      <c r="BV306" s="14"/>
      <c r="BW306" s="14"/>
      <c r="BX306" s="477"/>
      <c r="BY306" s="477"/>
      <c r="BZ306" s="477"/>
      <c r="CA306" s="477"/>
      <c r="CB306" s="14"/>
      <c r="CC306" t="str">
        <f t="shared" si="48"/>
        <v>&gt;s09/2026</v>
      </c>
      <c r="CD306">
        <f t="shared" si="53"/>
        <v>9</v>
      </c>
      <c r="CE306">
        <v>26035</v>
      </c>
      <c r="CF306">
        <v>5</v>
      </c>
      <c r="CH306">
        <v>5</v>
      </c>
    </row>
    <row r="307" spans="1:86" ht="20.100000000000001" customHeight="1" x14ac:dyDescent="0.25">
      <c r="A307" s="388"/>
      <c r="B307" s="382" t="s">
        <v>131</v>
      </c>
      <c r="C307" s="383"/>
      <c r="D307" s="383" t="s">
        <v>128</v>
      </c>
      <c r="E307" s="384"/>
      <c r="F307" s="384"/>
      <c r="G307" s="384"/>
      <c r="H307" s="385"/>
      <c r="I307" s="384"/>
      <c r="J307" s="386"/>
      <c r="K307" s="383"/>
      <c r="L307" s="383" t="s">
        <v>593</v>
      </c>
      <c r="M307" s="383"/>
      <c r="N307" s="383"/>
      <c r="O307" s="383" t="str">
        <f t="shared" si="44"/>
        <v xml:space="preserve">E </v>
      </c>
      <c r="P307" s="387">
        <v>307</v>
      </c>
      <c r="Q307" s="387"/>
      <c r="R307" s="20"/>
      <c r="S307" s="20"/>
      <c r="T307" s="20"/>
      <c r="U307" s="512"/>
      <c r="V307" s="513"/>
      <c r="W307" s="513"/>
      <c r="X307" s="513"/>
      <c r="Y307" s="513"/>
      <c r="Z307" s="513"/>
      <c r="AA307" s="513"/>
      <c r="AB307" s="513"/>
      <c r="AC307" s="513"/>
      <c r="AD307" s="513"/>
      <c r="AE307" s="513"/>
      <c r="AF307" s="513"/>
      <c r="AG307" s="513"/>
      <c r="AH307" s="513"/>
      <c r="AI307" s="513"/>
      <c r="AJ307" s="513"/>
      <c r="AK307" s="513"/>
      <c r="AL307" s="513"/>
      <c r="AM307" s="513"/>
      <c r="AN307" s="513"/>
      <c r="AO307" s="513"/>
      <c r="AP307" s="513"/>
      <c r="AQ307" s="513"/>
      <c r="AR307" s="513"/>
      <c r="AS307" s="513"/>
      <c r="AT307" s="513"/>
      <c r="AU307" s="513"/>
      <c r="AV307" s="513"/>
      <c r="AW307" s="513"/>
      <c r="AX307" s="513"/>
      <c r="AY307" s="513"/>
      <c r="AZ307" s="513"/>
      <c r="BA307" s="513"/>
      <c r="BB307" s="513"/>
      <c r="BC307" s="513"/>
      <c r="BD307" s="513"/>
      <c r="BE307" s="513"/>
      <c r="BF307" s="513"/>
      <c r="BG307" s="513"/>
      <c r="BH307" s="513"/>
      <c r="BI307" s="513"/>
      <c r="BJ307" s="513"/>
      <c r="BK307" s="513"/>
      <c r="BL307" s="513"/>
      <c r="BM307" s="513"/>
      <c r="BN307" s="513"/>
      <c r="BO307" s="513"/>
      <c r="BP307" s="513"/>
      <c r="BQ307" s="513"/>
      <c r="BR307" s="513"/>
      <c r="BS307" s="513"/>
      <c r="BT307" s="513"/>
      <c r="BU307" s="14"/>
      <c r="BV307" s="14"/>
      <c r="BW307" s="14"/>
      <c r="BX307" s="477"/>
      <c r="BY307" s="477"/>
      <c r="BZ307" s="477"/>
      <c r="CA307" s="477"/>
      <c r="CC307" t="str">
        <f t="shared" si="48"/>
        <v/>
      </c>
    </row>
    <row r="308" spans="1:86" ht="20.100000000000001" customHeight="1" x14ac:dyDescent="0.25">
      <c r="A308" s="108">
        <v>25311</v>
      </c>
      <c r="B308" s="109" t="s">
        <v>429</v>
      </c>
      <c r="C308" s="109" t="s">
        <v>430</v>
      </c>
      <c r="D308" s="109" t="s">
        <v>128</v>
      </c>
      <c r="E308" s="110" t="s">
        <v>120</v>
      </c>
      <c r="F308" s="110" t="s">
        <v>160</v>
      </c>
      <c r="G308" s="111">
        <v>40</v>
      </c>
      <c r="H308" s="111">
        <v>13</v>
      </c>
      <c r="I308" s="110" t="s">
        <v>122</v>
      </c>
      <c r="J308" s="121">
        <v>0.17</v>
      </c>
      <c r="K308" s="109" t="s">
        <v>257</v>
      </c>
      <c r="L308" s="109" t="s">
        <v>2158</v>
      </c>
      <c r="M308" s="109"/>
      <c r="N308" s="109" t="s">
        <v>162</v>
      </c>
      <c r="O308" s="109" t="str">
        <f t="shared" si="44"/>
        <v>ECHINACEA  Guatemala Gold</v>
      </c>
      <c r="P308" s="112">
        <v>308</v>
      </c>
      <c r="Q308" s="112"/>
      <c r="R308" s="20">
        <f t="shared" si="45"/>
        <v>0</v>
      </c>
      <c r="S308" s="20">
        <f t="shared" si="46"/>
        <v>0</v>
      </c>
      <c r="T308" s="20">
        <f t="shared" si="47"/>
        <v>0</v>
      </c>
      <c r="U308" s="378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304"/>
      <c r="AG308" s="304"/>
      <c r="AH308" s="113"/>
      <c r="AI308" s="113"/>
      <c r="AJ308" s="304"/>
      <c r="AK308" s="304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4"/>
      <c r="BV308" s="14"/>
      <c r="BW308" s="14"/>
      <c r="BX308" s="477"/>
      <c r="BY308" s="477"/>
      <c r="BZ308" s="477"/>
      <c r="CA308" s="477"/>
      <c r="CB308" s="14"/>
      <c r="CC308" t="str">
        <f t="shared" si="48"/>
        <v/>
      </c>
      <c r="CE308">
        <v>24883</v>
      </c>
      <c r="CF308">
        <v>7</v>
      </c>
      <c r="CH308">
        <v>5</v>
      </c>
    </row>
    <row r="309" spans="1:86" ht="20.100000000000001" customHeight="1" x14ac:dyDescent="0.25">
      <c r="A309" s="114">
        <v>26477</v>
      </c>
      <c r="B309" s="115" t="s">
        <v>1212</v>
      </c>
      <c r="C309" s="115" t="s">
        <v>1213</v>
      </c>
      <c r="D309" s="115" t="s">
        <v>128</v>
      </c>
      <c r="E309" s="116" t="s">
        <v>120</v>
      </c>
      <c r="F309" s="116" t="s">
        <v>160</v>
      </c>
      <c r="G309" s="117">
        <v>40</v>
      </c>
      <c r="H309" s="117">
        <v>13</v>
      </c>
      <c r="I309" s="116" t="s">
        <v>122</v>
      </c>
      <c r="J309" s="118">
        <v>0.17</v>
      </c>
      <c r="K309" s="115"/>
      <c r="L309" s="115" t="s">
        <v>2158</v>
      </c>
      <c r="M309" s="115" t="s">
        <v>137</v>
      </c>
      <c r="N309" s="115" t="s">
        <v>162</v>
      </c>
      <c r="O309" s="115" t="str">
        <f t="shared" si="44"/>
        <v>ECHINACEA Guatemala Papaya</v>
      </c>
      <c r="P309" s="119">
        <v>309</v>
      </c>
      <c r="Q309" s="119"/>
      <c r="R309" s="20">
        <f t="shared" si="45"/>
        <v>0</v>
      </c>
      <c r="S309" s="20">
        <f t="shared" si="46"/>
        <v>0</v>
      </c>
      <c r="T309" s="20">
        <f t="shared" si="47"/>
        <v>0</v>
      </c>
      <c r="U309" s="301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304"/>
      <c r="AG309" s="304"/>
      <c r="AH309" s="120"/>
      <c r="AI309" s="120"/>
      <c r="AJ309" s="304"/>
      <c r="AK309" s="304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4"/>
      <c r="BV309" s="14"/>
      <c r="BW309" s="14"/>
      <c r="BX309" s="477"/>
      <c r="BY309" s="477"/>
      <c r="BZ309" s="477"/>
      <c r="CA309" s="477"/>
      <c r="CB309" s="14"/>
      <c r="CC309" t="str">
        <f t="shared" si="48"/>
        <v/>
      </c>
      <c r="CE309">
        <v>25811</v>
      </c>
      <c r="CF309">
        <v>7</v>
      </c>
      <c r="CH309">
        <v>5</v>
      </c>
    </row>
    <row r="310" spans="1:86" ht="20.100000000000001" customHeight="1" x14ac:dyDescent="0.25">
      <c r="A310" s="108">
        <v>24076</v>
      </c>
      <c r="B310" s="109" t="s">
        <v>429</v>
      </c>
      <c r="C310" s="109" t="s">
        <v>431</v>
      </c>
      <c r="D310" s="109" t="s">
        <v>128</v>
      </c>
      <c r="E310" s="110" t="s">
        <v>120</v>
      </c>
      <c r="F310" s="110" t="s">
        <v>160</v>
      </c>
      <c r="G310" s="111">
        <v>40</v>
      </c>
      <c r="H310" s="111">
        <v>13</v>
      </c>
      <c r="I310" s="110" t="s">
        <v>122</v>
      </c>
      <c r="J310" s="121">
        <v>0.17</v>
      </c>
      <c r="K310" s="109" t="s">
        <v>257</v>
      </c>
      <c r="L310" s="109" t="s">
        <v>2158</v>
      </c>
      <c r="M310" s="109"/>
      <c r="N310" s="109" t="s">
        <v>162</v>
      </c>
      <c r="O310" s="109" t="str">
        <f t="shared" si="44"/>
        <v>ECHINACEA  Panama Red</v>
      </c>
      <c r="P310" s="112">
        <v>310</v>
      </c>
      <c r="Q310" s="112"/>
      <c r="R310" s="20">
        <f t="shared" si="45"/>
        <v>0</v>
      </c>
      <c r="S310" s="20">
        <f t="shared" si="46"/>
        <v>0</v>
      </c>
      <c r="T310" s="20">
        <f t="shared" si="47"/>
        <v>0</v>
      </c>
      <c r="U310" s="378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304"/>
      <c r="AG310" s="304"/>
      <c r="AH310" s="113"/>
      <c r="AI310" s="113"/>
      <c r="AJ310" s="304"/>
      <c r="AK310" s="304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4"/>
      <c r="BV310" s="14"/>
      <c r="BW310" s="14"/>
      <c r="BX310" s="477"/>
      <c r="BY310" s="477"/>
      <c r="BZ310" s="477"/>
      <c r="CA310" s="477"/>
      <c r="CB310" s="14"/>
      <c r="CC310" t="str">
        <f t="shared" si="48"/>
        <v/>
      </c>
      <c r="CE310">
        <v>23426</v>
      </c>
      <c r="CF310">
        <v>7</v>
      </c>
      <c r="CH310">
        <v>5</v>
      </c>
    </row>
    <row r="311" spans="1:86" ht="20.100000000000001" customHeight="1" x14ac:dyDescent="0.25">
      <c r="A311" s="114">
        <v>26478</v>
      </c>
      <c r="B311" s="115" t="s">
        <v>1212</v>
      </c>
      <c r="C311" s="115" t="s">
        <v>1214</v>
      </c>
      <c r="D311" s="115" t="s">
        <v>128</v>
      </c>
      <c r="E311" s="116" t="s">
        <v>120</v>
      </c>
      <c r="F311" s="116" t="s">
        <v>160</v>
      </c>
      <c r="G311" s="117">
        <v>40</v>
      </c>
      <c r="H311" s="117">
        <v>13</v>
      </c>
      <c r="I311" s="116" t="s">
        <v>122</v>
      </c>
      <c r="J311" s="118">
        <v>0.17</v>
      </c>
      <c r="K311" s="115"/>
      <c r="L311" s="115" t="s">
        <v>2158</v>
      </c>
      <c r="M311" s="115" t="s">
        <v>137</v>
      </c>
      <c r="N311" s="115" t="s">
        <v>162</v>
      </c>
      <c r="O311" s="115" t="str">
        <f t="shared" si="44"/>
        <v>ECHINACEA Panama Rose</v>
      </c>
      <c r="P311" s="119">
        <v>311</v>
      </c>
      <c r="Q311" s="119"/>
      <c r="R311" s="20">
        <f t="shared" si="45"/>
        <v>0</v>
      </c>
      <c r="S311" s="20">
        <f t="shared" si="46"/>
        <v>0</v>
      </c>
      <c r="T311" s="20">
        <f t="shared" si="47"/>
        <v>0</v>
      </c>
      <c r="U311" s="301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304"/>
      <c r="AG311" s="304"/>
      <c r="AH311" s="120"/>
      <c r="AI311" s="120"/>
      <c r="AJ311" s="304"/>
      <c r="AK311" s="304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4"/>
      <c r="BV311" s="14"/>
      <c r="BW311" s="14"/>
      <c r="BX311" s="477"/>
      <c r="BY311" s="477"/>
      <c r="BZ311" s="477"/>
      <c r="CA311" s="477"/>
      <c r="CB311" s="14"/>
      <c r="CC311" t="str">
        <f t="shared" si="48"/>
        <v/>
      </c>
      <c r="CE311">
        <v>25812</v>
      </c>
      <c r="CF311">
        <v>7</v>
      </c>
      <c r="CH311">
        <v>5</v>
      </c>
    </row>
    <row r="312" spans="1:86" ht="20.100000000000001" customHeight="1" x14ac:dyDescent="0.25">
      <c r="A312" s="108">
        <v>24072</v>
      </c>
      <c r="B312" s="109" t="s">
        <v>432</v>
      </c>
      <c r="C312" s="109" t="s">
        <v>433</v>
      </c>
      <c r="D312" s="109" t="s">
        <v>128</v>
      </c>
      <c r="E312" s="110" t="s">
        <v>120</v>
      </c>
      <c r="F312" s="110" t="s">
        <v>160</v>
      </c>
      <c r="G312" s="111">
        <v>40</v>
      </c>
      <c r="H312" s="111">
        <v>11</v>
      </c>
      <c r="I312" s="110" t="s">
        <v>319</v>
      </c>
      <c r="J312" s="121"/>
      <c r="K312" s="109" t="s">
        <v>257</v>
      </c>
      <c r="L312" s="109" t="s">
        <v>2158</v>
      </c>
      <c r="M312" s="109"/>
      <c r="N312" s="109" t="s">
        <v>162</v>
      </c>
      <c r="O312" s="109" t="str">
        <f t="shared" si="44"/>
        <v>ERIGERON Karvinskianus</v>
      </c>
      <c r="P312" s="112">
        <v>312</v>
      </c>
      <c r="Q312" s="112"/>
      <c r="R312" s="20">
        <f t="shared" si="45"/>
        <v>0</v>
      </c>
      <c r="S312" s="20">
        <f t="shared" si="46"/>
        <v>0</v>
      </c>
      <c r="T312" s="20">
        <f t="shared" si="47"/>
        <v>0</v>
      </c>
      <c r="U312" s="378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304"/>
      <c r="AG312" s="304"/>
      <c r="AH312" s="113"/>
      <c r="AI312" s="113"/>
      <c r="AJ312" s="304"/>
      <c r="AK312" s="304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4"/>
      <c r="BV312" s="14"/>
      <c r="BW312" s="14"/>
      <c r="BX312" s="477"/>
      <c r="BY312" s="477"/>
      <c r="BZ312" s="477"/>
      <c r="CA312" s="477"/>
      <c r="CB312" s="14"/>
      <c r="CC312" t="str">
        <f t="shared" si="48"/>
        <v/>
      </c>
      <c r="CE312">
        <v>23774</v>
      </c>
      <c r="CF312">
        <v>4</v>
      </c>
      <c r="CH312">
        <v>6</v>
      </c>
    </row>
    <row r="313" spans="1:86" ht="20.100000000000001" customHeight="1" x14ac:dyDescent="0.25">
      <c r="A313" s="114">
        <v>24075</v>
      </c>
      <c r="B313" s="115" t="s">
        <v>434</v>
      </c>
      <c r="C313" s="115" t="s">
        <v>435</v>
      </c>
      <c r="D313" s="115" t="s">
        <v>128</v>
      </c>
      <c r="E313" s="116" t="s">
        <v>208</v>
      </c>
      <c r="F313" s="116" t="s">
        <v>160</v>
      </c>
      <c r="G313" s="117">
        <v>40</v>
      </c>
      <c r="H313" s="117">
        <v>12</v>
      </c>
      <c r="I313" s="116" t="s">
        <v>122</v>
      </c>
      <c r="J313" s="118"/>
      <c r="K313" s="115" t="s">
        <v>257</v>
      </c>
      <c r="L313" s="115" t="s">
        <v>2158</v>
      </c>
      <c r="M313" s="115"/>
      <c r="N313" s="115" t="s">
        <v>162</v>
      </c>
      <c r="O313" s="115" t="str">
        <f t="shared" si="44"/>
        <v>EUCALYPTUS Cinerea</v>
      </c>
      <c r="P313" s="119">
        <v>313</v>
      </c>
      <c r="Q313" s="119"/>
      <c r="R313" s="20">
        <f t="shared" si="45"/>
        <v>0</v>
      </c>
      <c r="S313" s="20">
        <f t="shared" si="46"/>
        <v>0</v>
      </c>
      <c r="T313" s="20">
        <f t="shared" si="47"/>
        <v>0</v>
      </c>
      <c r="U313" s="301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304"/>
      <c r="AG313" s="304"/>
      <c r="AH313" s="120"/>
      <c r="AI313" s="120"/>
      <c r="AJ313" s="304"/>
      <c r="AK313" s="304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4"/>
      <c r="BV313" s="14"/>
      <c r="BW313" s="14"/>
      <c r="BX313" s="477"/>
      <c r="BY313" s="477"/>
      <c r="BZ313" s="477"/>
      <c r="CA313" s="477"/>
      <c r="CB313" s="14"/>
      <c r="CC313" t="str">
        <f t="shared" si="48"/>
        <v/>
      </c>
      <c r="CE313">
        <v>25117</v>
      </c>
      <c r="CF313">
        <v>6</v>
      </c>
      <c r="CH313">
        <v>5</v>
      </c>
    </row>
    <row r="314" spans="1:86" ht="20.100000000000001" customHeight="1" x14ac:dyDescent="0.25">
      <c r="A314" s="108">
        <v>23885</v>
      </c>
      <c r="B314" s="109" t="s">
        <v>436</v>
      </c>
      <c r="C314" s="109" t="s">
        <v>437</v>
      </c>
      <c r="D314" s="109" t="s">
        <v>128</v>
      </c>
      <c r="E314" s="110" t="s">
        <v>208</v>
      </c>
      <c r="F314" s="110" t="s">
        <v>160</v>
      </c>
      <c r="G314" s="111">
        <v>40</v>
      </c>
      <c r="H314" s="111">
        <v>12</v>
      </c>
      <c r="I314" s="110" t="s">
        <v>122</v>
      </c>
      <c r="J314" s="121"/>
      <c r="K314" s="109" t="s">
        <v>257</v>
      </c>
      <c r="L314" s="109" t="s">
        <v>2158</v>
      </c>
      <c r="M314" s="109"/>
      <c r="N314" s="109" t="s">
        <v>162</v>
      </c>
      <c r="O314" s="109" t="str">
        <f t="shared" si="44"/>
        <v>EUCALYPTUS PULVERULENTA Baby Blue</v>
      </c>
      <c r="P314" s="112">
        <v>314</v>
      </c>
      <c r="Q314" s="112"/>
      <c r="R314" s="20">
        <f t="shared" si="45"/>
        <v>0</v>
      </c>
      <c r="S314" s="20">
        <f t="shared" si="46"/>
        <v>0</v>
      </c>
      <c r="T314" s="20">
        <f t="shared" si="47"/>
        <v>0</v>
      </c>
      <c r="U314" s="378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304"/>
      <c r="AG314" s="304"/>
      <c r="AH314" s="113"/>
      <c r="AI314" s="113"/>
      <c r="AJ314" s="304"/>
      <c r="AK314" s="304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4"/>
      <c r="BV314" s="14"/>
      <c r="BW314" s="14"/>
      <c r="BX314" s="477"/>
      <c r="BY314" s="477"/>
      <c r="BZ314" s="477"/>
      <c r="CA314" s="477"/>
      <c r="CB314" s="14"/>
      <c r="CC314" t="str">
        <f t="shared" si="48"/>
        <v/>
      </c>
      <c r="CE314">
        <v>23175</v>
      </c>
      <c r="CF314">
        <v>6</v>
      </c>
      <c r="CH314">
        <v>5</v>
      </c>
    </row>
    <row r="315" spans="1:86" ht="20.100000000000001" customHeight="1" x14ac:dyDescent="0.25">
      <c r="A315" s="114">
        <v>26773</v>
      </c>
      <c r="B315" s="115" t="s">
        <v>438</v>
      </c>
      <c r="C315" s="115" t="s">
        <v>1215</v>
      </c>
      <c r="D315" s="115" t="s">
        <v>2151</v>
      </c>
      <c r="E315" s="116" t="s">
        <v>120</v>
      </c>
      <c r="F315" s="116" t="s">
        <v>160</v>
      </c>
      <c r="G315" s="117">
        <v>40</v>
      </c>
      <c r="H315" s="117">
        <v>12</v>
      </c>
      <c r="I315" s="116" t="s">
        <v>131</v>
      </c>
      <c r="J315" s="118">
        <v>4.4999999999999998E-2</v>
      </c>
      <c r="K315" s="115"/>
      <c r="L315" s="115" t="s">
        <v>2158</v>
      </c>
      <c r="M315" s="115" t="s">
        <v>137</v>
      </c>
      <c r="N315" s="115" t="s">
        <v>162</v>
      </c>
      <c r="O315" s="115" t="str">
        <f t="shared" si="44"/>
        <v>EUPHORBE Loreen Compact White</v>
      </c>
      <c r="P315" s="119">
        <v>315</v>
      </c>
      <c r="Q315" s="119"/>
      <c r="R315" s="20">
        <f t="shared" si="45"/>
        <v>0</v>
      </c>
      <c r="S315" s="20">
        <f t="shared" si="46"/>
        <v>0</v>
      </c>
      <c r="T315" s="20">
        <f t="shared" si="47"/>
        <v>0</v>
      </c>
      <c r="U315" s="303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120"/>
      <c r="AI315" s="120"/>
      <c r="AJ315" s="304"/>
      <c r="AK315" s="304"/>
      <c r="AL315" s="304"/>
      <c r="AM315" s="304"/>
      <c r="AN315" s="304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4"/>
      <c r="BV315" s="14"/>
      <c r="BW315" s="14"/>
      <c r="BX315" s="477"/>
      <c r="BY315" s="477"/>
      <c r="BZ315" s="477"/>
      <c r="CA315" s="477"/>
      <c r="CB315" s="14"/>
      <c r="CC315" t="str">
        <f t="shared" si="48"/>
        <v>&gt;s11/2026</v>
      </c>
      <c r="CD315">
        <f>IF(E315="B",IF(OR(LEFT(D315,2)="&gt;s", LEFT(D315,2)="&lt;s"),MID(D315,3,2)+CF315+1,""),)</f>
        <v>11</v>
      </c>
      <c r="CE315">
        <v>26772</v>
      </c>
      <c r="CF315">
        <v>6</v>
      </c>
      <c r="CH315">
        <v>5</v>
      </c>
    </row>
    <row r="316" spans="1:86" ht="20.100000000000001" customHeight="1" x14ac:dyDescent="0.25">
      <c r="A316" s="108">
        <v>25270</v>
      </c>
      <c r="B316" s="109" t="s">
        <v>438</v>
      </c>
      <c r="C316" s="109" t="s">
        <v>1216</v>
      </c>
      <c r="D316" s="109" t="s">
        <v>128</v>
      </c>
      <c r="E316" s="110" t="s">
        <v>120</v>
      </c>
      <c r="F316" s="110" t="s">
        <v>160</v>
      </c>
      <c r="G316" s="111">
        <v>40</v>
      </c>
      <c r="H316" s="111">
        <v>12</v>
      </c>
      <c r="I316" s="110" t="s">
        <v>131</v>
      </c>
      <c r="J316" s="121">
        <v>0.05</v>
      </c>
      <c r="K316" s="109" t="s">
        <v>257</v>
      </c>
      <c r="L316" s="109" t="s">
        <v>2158</v>
      </c>
      <c r="M316" s="109"/>
      <c r="N316" s="109" t="s">
        <v>162</v>
      </c>
      <c r="O316" s="109" t="str">
        <f t="shared" si="44"/>
        <v>EUPHORBE Starblast Pink</v>
      </c>
      <c r="P316" s="112">
        <v>316</v>
      </c>
      <c r="Q316" s="112"/>
      <c r="R316" s="20">
        <f t="shared" si="45"/>
        <v>0</v>
      </c>
      <c r="S316" s="20">
        <f t="shared" si="46"/>
        <v>0</v>
      </c>
      <c r="T316" s="20">
        <f t="shared" si="47"/>
        <v>0</v>
      </c>
      <c r="U316" s="378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304"/>
      <c r="AG316" s="304"/>
      <c r="AH316" s="113"/>
      <c r="AI316" s="113"/>
      <c r="AJ316" s="304"/>
      <c r="AK316" s="304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4"/>
      <c r="BV316" s="14"/>
      <c r="BW316" s="14"/>
      <c r="BX316" s="477"/>
      <c r="BY316" s="477"/>
      <c r="BZ316" s="477"/>
      <c r="CA316" s="477"/>
      <c r="CB316" s="14"/>
      <c r="CC316" t="str">
        <f t="shared" si="48"/>
        <v/>
      </c>
      <c r="CE316">
        <v>25162</v>
      </c>
      <c r="CF316">
        <v>6</v>
      </c>
      <c r="CH316">
        <v>5</v>
      </c>
    </row>
    <row r="317" spans="1:86" ht="20.100000000000001" customHeight="1" x14ac:dyDescent="0.25">
      <c r="A317" s="114">
        <v>13117</v>
      </c>
      <c r="B317" s="115" t="s">
        <v>438</v>
      </c>
      <c r="C317" s="115" t="s">
        <v>1217</v>
      </c>
      <c r="D317" s="115" t="s">
        <v>128</v>
      </c>
      <c r="E317" s="116" t="s">
        <v>120</v>
      </c>
      <c r="F317" s="116" t="s">
        <v>160</v>
      </c>
      <c r="G317" s="117">
        <v>40</v>
      </c>
      <c r="H317" s="117">
        <v>12</v>
      </c>
      <c r="I317" s="116" t="s">
        <v>131</v>
      </c>
      <c r="J317" s="118">
        <v>0.04</v>
      </c>
      <c r="K317" s="115" t="s">
        <v>257</v>
      </c>
      <c r="L317" s="115" t="s">
        <v>2158</v>
      </c>
      <c r="M317" s="115"/>
      <c r="N317" s="115" t="s">
        <v>162</v>
      </c>
      <c r="O317" s="115" t="str">
        <f t="shared" si="44"/>
        <v>EUPHORBE Summer Snow</v>
      </c>
      <c r="P317" s="119">
        <v>317</v>
      </c>
      <c r="Q317" s="119"/>
      <c r="R317" s="20">
        <f t="shared" si="45"/>
        <v>0</v>
      </c>
      <c r="S317" s="20">
        <f t="shared" si="46"/>
        <v>0</v>
      </c>
      <c r="T317" s="20">
        <f t="shared" si="47"/>
        <v>0</v>
      </c>
      <c r="U317" s="301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304"/>
      <c r="AG317" s="304"/>
      <c r="AH317" s="120"/>
      <c r="AI317" s="120"/>
      <c r="AJ317" s="304"/>
      <c r="AK317" s="304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4"/>
      <c r="BV317" s="14"/>
      <c r="BW317" s="14"/>
      <c r="BX317" s="477"/>
      <c r="BY317" s="477"/>
      <c r="BZ317" s="477"/>
      <c r="CA317" s="477"/>
      <c r="CB317" s="14"/>
      <c r="CC317" t="str">
        <f t="shared" si="48"/>
        <v/>
      </c>
      <c r="CE317">
        <v>3893</v>
      </c>
      <c r="CF317">
        <v>6</v>
      </c>
      <c r="CH317">
        <v>5</v>
      </c>
    </row>
    <row r="318" spans="1:86" ht="20.100000000000001" customHeight="1" x14ac:dyDescent="0.25">
      <c r="A318" s="108">
        <v>11703</v>
      </c>
      <c r="B318" s="109" t="s">
        <v>1638</v>
      </c>
      <c r="C318" s="109" t="s">
        <v>1218</v>
      </c>
      <c r="D318" s="109" t="s">
        <v>128</v>
      </c>
      <c r="E318" s="110" t="s">
        <v>120</v>
      </c>
      <c r="F318" s="110" t="s">
        <v>160</v>
      </c>
      <c r="G318" s="111">
        <v>40</v>
      </c>
      <c r="H318" s="111">
        <v>12</v>
      </c>
      <c r="I318" s="110" t="s">
        <v>120</v>
      </c>
      <c r="J318" s="121"/>
      <c r="K318" s="109" t="s">
        <v>257</v>
      </c>
      <c r="L318" s="109" t="s">
        <v>2158</v>
      </c>
      <c r="M318" s="109"/>
      <c r="N318" s="109" t="s">
        <v>162</v>
      </c>
      <c r="O318" s="109" t="str">
        <f t="shared" ref="O318:O381" si="54">_xlfn.CONCAT(B318," ", C318)</f>
        <v>EURYOPS CHYSANTHEMOÏDE Soleil Orange</v>
      </c>
      <c r="P318" s="112">
        <v>318</v>
      </c>
      <c r="Q318" s="112"/>
      <c r="R318" s="20">
        <f t="shared" si="45"/>
        <v>0</v>
      </c>
      <c r="S318" s="20">
        <f t="shared" si="46"/>
        <v>0</v>
      </c>
      <c r="T318" s="20">
        <f t="shared" si="47"/>
        <v>0</v>
      </c>
      <c r="U318" s="378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304"/>
      <c r="AG318" s="304"/>
      <c r="AH318" s="113"/>
      <c r="AI318" s="113"/>
      <c r="AJ318" s="304"/>
      <c r="AK318" s="304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4"/>
      <c r="BV318" s="14"/>
      <c r="BW318" s="14"/>
      <c r="BX318" s="477"/>
      <c r="BY318" s="477"/>
      <c r="BZ318" s="477"/>
      <c r="CA318" s="477"/>
      <c r="CB318" s="14"/>
      <c r="CC318" t="str">
        <f t="shared" si="48"/>
        <v/>
      </c>
      <c r="CE318">
        <v>337</v>
      </c>
      <c r="CF318">
        <v>6</v>
      </c>
      <c r="CH318">
        <v>5</v>
      </c>
    </row>
    <row r="319" spans="1:86" ht="20.100000000000001" customHeight="1" x14ac:dyDescent="0.25">
      <c r="A319" s="114">
        <v>12989</v>
      </c>
      <c r="B319" s="115" t="s">
        <v>1639</v>
      </c>
      <c r="C319" s="115" t="s">
        <v>1219</v>
      </c>
      <c r="D319" s="115" t="s">
        <v>128</v>
      </c>
      <c r="E319" s="116" t="s">
        <v>120</v>
      </c>
      <c r="F319" s="116" t="s">
        <v>160</v>
      </c>
      <c r="G319" s="117">
        <v>40</v>
      </c>
      <c r="H319" s="117">
        <v>12</v>
      </c>
      <c r="I319" s="116" t="s">
        <v>120</v>
      </c>
      <c r="J319" s="118"/>
      <c r="K319" s="115" t="s">
        <v>257</v>
      </c>
      <c r="L319" s="115" t="s">
        <v>2158</v>
      </c>
      <c r="M319" s="115"/>
      <c r="N319" s="115" t="s">
        <v>162</v>
      </c>
      <c r="O319" s="115" t="str">
        <f t="shared" si="54"/>
        <v>EURYOPS PECTINATUS Sunshine Silver</v>
      </c>
      <c r="P319" s="119">
        <v>319</v>
      </c>
      <c r="Q319" s="119"/>
      <c r="R319" s="20">
        <f t="shared" ref="R319:R321" si="55">IF(INT(S319)*10=S319*10,,"ERREUR")</f>
        <v>0</v>
      </c>
      <c r="S319" s="20">
        <f t="shared" ref="S319:S321" si="56">T319/G319</f>
        <v>0</v>
      </c>
      <c r="T319" s="20">
        <f t="shared" ref="T319:T321" si="57">SUM(U319:BT319)</f>
        <v>0</v>
      </c>
      <c r="U319" s="301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304"/>
      <c r="AG319" s="304"/>
      <c r="AH319" s="120"/>
      <c r="AI319" s="120"/>
      <c r="AJ319" s="304"/>
      <c r="AK319" s="304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4"/>
      <c r="BV319" s="14"/>
      <c r="BW319" s="14"/>
      <c r="BX319" s="477"/>
      <c r="BY319" s="477"/>
      <c r="BZ319" s="477"/>
      <c r="CA319" s="477"/>
      <c r="CB319" s="14"/>
      <c r="CC319" t="str">
        <f t="shared" si="48"/>
        <v/>
      </c>
      <c r="CE319">
        <v>12861</v>
      </c>
      <c r="CF319">
        <v>6</v>
      </c>
      <c r="CH319">
        <v>5</v>
      </c>
    </row>
    <row r="320" spans="1:86" ht="20.100000000000001" customHeight="1" x14ac:dyDescent="0.25">
      <c r="A320" s="388"/>
      <c r="B320" s="382" t="s">
        <v>439</v>
      </c>
      <c r="C320" s="383"/>
      <c r="D320" s="383" t="s">
        <v>128</v>
      </c>
      <c r="E320" s="384"/>
      <c r="F320" s="384"/>
      <c r="G320" s="384"/>
      <c r="H320" s="385"/>
      <c r="I320" s="384"/>
      <c r="J320" s="386"/>
      <c r="K320" s="383"/>
      <c r="L320" s="383" t="s">
        <v>593</v>
      </c>
      <c r="M320" s="383"/>
      <c r="N320" s="383"/>
      <c r="O320" s="383" t="str">
        <f t="shared" si="54"/>
        <v xml:space="preserve">F </v>
      </c>
      <c r="P320" s="387">
        <v>320</v>
      </c>
      <c r="Q320" s="387"/>
      <c r="R320" s="20"/>
      <c r="S320" s="20"/>
      <c r="T320" s="20"/>
      <c r="U320" s="512"/>
      <c r="V320" s="513"/>
      <c r="W320" s="513"/>
      <c r="X320" s="513"/>
      <c r="Y320" s="513"/>
      <c r="Z320" s="513"/>
      <c r="AA320" s="513"/>
      <c r="AB320" s="513"/>
      <c r="AC320" s="513"/>
      <c r="AD320" s="513"/>
      <c r="AE320" s="513"/>
      <c r="AF320" s="513"/>
      <c r="AG320" s="513"/>
      <c r="AH320" s="513"/>
      <c r="AI320" s="513"/>
      <c r="AJ320" s="513"/>
      <c r="AK320" s="513"/>
      <c r="AL320" s="513"/>
      <c r="AM320" s="513"/>
      <c r="AN320" s="513"/>
      <c r="AO320" s="513"/>
      <c r="AP320" s="513"/>
      <c r="AQ320" s="513"/>
      <c r="AR320" s="513"/>
      <c r="AS320" s="513"/>
      <c r="AT320" s="513"/>
      <c r="AU320" s="513"/>
      <c r="AV320" s="513"/>
      <c r="AW320" s="513"/>
      <c r="AX320" s="513"/>
      <c r="AY320" s="513"/>
      <c r="AZ320" s="513"/>
      <c r="BA320" s="513"/>
      <c r="BB320" s="513"/>
      <c r="BC320" s="513"/>
      <c r="BD320" s="513"/>
      <c r="BE320" s="513"/>
      <c r="BF320" s="513"/>
      <c r="BG320" s="513"/>
      <c r="BH320" s="513"/>
      <c r="BI320" s="513"/>
      <c r="BJ320" s="513"/>
      <c r="BK320" s="513"/>
      <c r="BL320" s="513"/>
      <c r="BM320" s="513"/>
      <c r="BN320" s="513"/>
      <c r="BO320" s="513"/>
      <c r="BP320" s="513"/>
      <c r="BQ320" s="513"/>
      <c r="BR320" s="513"/>
      <c r="BS320" s="513"/>
      <c r="BT320" s="513"/>
      <c r="BU320" s="14"/>
      <c r="BV320" s="14"/>
      <c r="BW320" s="14"/>
      <c r="BX320" s="477"/>
      <c r="BY320" s="477"/>
      <c r="BZ320" s="477"/>
      <c r="CA320" s="477"/>
      <c r="CB320" s="14"/>
      <c r="CC320" t="str">
        <f t="shared" si="48"/>
        <v/>
      </c>
    </row>
    <row r="321" spans="1:86" ht="20.100000000000001" customHeight="1" x14ac:dyDescent="0.25">
      <c r="A321" s="108">
        <v>13426</v>
      </c>
      <c r="B321" s="109" t="s">
        <v>440</v>
      </c>
      <c r="C321" s="109" t="s">
        <v>1640</v>
      </c>
      <c r="D321" s="109" t="s">
        <v>128</v>
      </c>
      <c r="E321" s="110" t="s">
        <v>208</v>
      </c>
      <c r="F321" s="110" t="s">
        <v>160</v>
      </c>
      <c r="G321" s="111">
        <v>40</v>
      </c>
      <c r="H321" s="111">
        <v>15</v>
      </c>
      <c r="I321" s="110" t="s">
        <v>319</v>
      </c>
      <c r="J321" s="121"/>
      <c r="K321" s="109" t="s">
        <v>257</v>
      </c>
      <c r="L321" s="109" t="s">
        <v>2158</v>
      </c>
      <c r="M321" s="109"/>
      <c r="N321" s="109" t="s">
        <v>162</v>
      </c>
      <c r="O321" s="109" t="str">
        <f t="shared" si="54"/>
        <v>FESTUCA glauca Elijah Blue</v>
      </c>
      <c r="P321" s="112">
        <v>321</v>
      </c>
      <c r="Q321" s="112"/>
      <c r="R321" s="20">
        <f t="shared" si="55"/>
        <v>0</v>
      </c>
      <c r="S321" s="20">
        <f t="shared" si="56"/>
        <v>0</v>
      </c>
      <c r="T321" s="20">
        <f t="shared" si="57"/>
        <v>0</v>
      </c>
      <c r="U321" s="378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304"/>
      <c r="AG321" s="304"/>
      <c r="AH321" s="113"/>
      <c r="AI321" s="113"/>
      <c r="AJ321" s="304"/>
      <c r="AK321" s="304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4"/>
      <c r="BV321" s="14"/>
      <c r="BW321" s="14"/>
      <c r="BX321" s="477"/>
      <c r="BY321" s="477"/>
      <c r="BZ321" s="477"/>
      <c r="CA321" s="477"/>
      <c r="CB321" s="14"/>
      <c r="CC321" t="str">
        <f t="shared" si="48"/>
        <v/>
      </c>
      <c r="CE321">
        <v>3693</v>
      </c>
      <c r="CF321">
        <v>6</v>
      </c>
      <c r="CH321">
        <v>8</v>
      </c>
    </row>
    <row r="322" spans="1:86" ht="20.100000000000001" customHeight="1" x14ac:dyDescent="0.25">
      <c r="A322" s="390"/>
      <c r="B322" s="391" t="s">
        <v>1682</v>
      </c>
      <c r="C322" s="392"/>
      <c r="D322" s="392" t="s">
        <v>128</v>
      </c>
      <c r="E322" s="393"/>
      <c r="F322" s="393"/>
      <c r="G322" s="393"/>
      <c r="H322" s="394"/>
      <c r="I322" s="393"/>
      <c r="J322" s="395"/>
      <c r="K322" s="392"/>
      <c r="L322" s="392" t="s">
        <v>131</v>
      </c>
      <c r="M322" s="392"/>
      <c r="N322" s="392"/>
      <c r="O322" s="392" t="str">
        <f t="shared" si="54"/>
        <v xml:space="preserve">FUCHSIA précoce (pour pot) </v>
      </c>
      <c r="P322" s="396">
        <v>322</v>
      </c>
      <c r="Q322" s="396"/>
      <c r="R322" s="20"/>
      <c r="S322" s="20"/>
      <c r="T322" s="20"/>
      <c r="U322" s="514"/>
      <c r="V322" s="515"/>
      <c r="W322" s="515"/>
      <c r="X322" s="515"/>
      <c r="Y322" s="515"/>
      <c r="Z322" s="515"/>
      <c r="AA322" s="515"/>
      <c r="AB322" s="515"/>
      <c r="AC322" s="515"/>
      <c r="AD322" s="515"/>
      <c r="AE322" s="515"/>
      <c r="AF322" s="515"/>
      <c r="AG322" s="515"/>
      <c r="AH322" s="515"/>
      <c r="AI322" s="515"/>
      <c r="AJ322" s="515"/>
      <c r="AK322" s="515"/>
      <c r="AL322" s="515"/>
      <c r="AM322" s="515"/>
      <c r="AN322" s="515"/>
      <c r="AO322" s="515"/>
      <c r="AP322" s="515"/>
      <c r="AQ322" s="515"/>
      <c r="AR322" s="515"/>
      <c r="AS322" s="515"/>
      <c r="AT322" s="515"/>
      <c r="AU322" s="515"/>
      <c r="AV322" s="515"/>
      <c r="AW322" s="515"/>
      <c r="AX322" s="515"/>
      <c r="AY322" s="515"/>
      <c r="AZ322" s="515"/>
      <c r="BA322" s="515"/>
      <c r="BB322" s="515"/>
      <c r="BC322" s="515"/>
      <c r="BD322" s="515"/>
      <c r="BE322" s="515"/>
      <c r="BF322" s="515"/>
      <c r="BG322" s="515"/>
      <c r="BH322" s="515"/>
      <c r="BI322" s="515"/>
      <c r="BJ322" s="515"/>
      <c r="BK322" s="515"/>
      <c r="BL322" s="515"/>
      <c r="BM322" s="515"/>
      <c r="BN322" s="515"/>
      <c r="BO322" s="515"/>
      <c r="BP322" s="515"/>
      <c r="BQ322" s="515"/>
      <c r="BR322" s="515"/>
      <c r="BS322" s="515"/>
      <c r="BT322" s="515"/>
      <c r="BU322" s="14"/>
      <c r="BV322" s="14"/>
      <c r="BW322" s="14"/>
      <c r="BX322" s="477"/>
      <c r="BY322" s="477"/>
      <c r="BZ322" s="477"/>
      <c r="CA322" s="477"/>
      <c r="CB322" s="14"/>
      <c r="CC322" t="str">
        <f t="shared" si="48"/>
        <v/>
      </c>
    </row>
    <row r="323" spans="1:86" ht="20.100000000000001" customHeight="1" x14ac:dyDescent="0.25">
      <c r="A323" s="108">
        <v>11179</v>
      </c>
      <c r="B323" s="109" t="s">
        <v>441</v>
      </c>
      <c r="C323" s="109" t="s">
        <v>283</v>
      </c>
      <c r="D323" s="109" t="s">
        <v>128</v>
      </c>
      <c r="E323" s="110" t="s">
        <v>120</v>
      </c>
      <c r="F323" s="110" t="s">
        <v>160</v>
      </c>
      <c r="G323" s="111">
        <v>40</v>
      </c>
      <c r="H323" s="111">
        <v>12</v>
      </c>
      <c r="I323" s="110" t="s">
        <v>120</v>
      </c>
      <c r="J323" s="121">
        <v>2.5999999999999999E-2</v>
      </c>
      <c r="K323" s="109" t="s">
        <v>257</v>
      </c>
      <c r="L323" s="109" t="s">
        <v>2158</v>
      </c>
      <c r="M323" s="109"/>
      <c r="N323" s="109" t="s">
        <v>162</v>
      </c>
      <c r="O323" s="109" t="str">
        <f t="shared" si="54"/>
        <v>FUCHSIA PRECOCE SUNBEAM Cherry</v>
      </c>
      <c r="P323" s="112">
        <v>323</v>
      </c>
      <c r="Q323" s="112"/>
      <c r="R323" s="20">
        <f t="shared" ref="R323:R386" si="58">IF(INT(S323)*10=S323*10,,"ERREUR")</f>
        <v>0</v>
      </c>
      <c r="S323" s="20">
        <f t="shared" ref="S323:S386" si="59">T323/G323</f>
        <v>0</v>
      </c>
      <c r="T323" s="20">
        <f t="shared" ref="T323:T386" si="60">SUM(U323:BT323)</f>
        <v>0</v>
      </c>
      <c r="U323" s="378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304"/>
      <c r="AG323" s="304"/>
      <c r="AH323" s="113"/>
      <c r="AI323" s="113"/>
      <c r="AJ323" s="304"/>
      <c r="AK323" s="304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4"/>
      <c r="BV323" s="14"/>
      <c r="BW323" s="14"/>
      <c r="BX323" s="477"/>
      <c r="BY323" s="477"/>
      <c r="BZ323" s="477"/>
      <c r="CA323" s="477"/>
      <c r="CB323" s="14"/>
      <c r="CC323" t="str">
        <f t="shared" si="48"/>
        <v/>
      </c>
      <c r="CE323">
        <v>10703</v>
      </c>
      <c r="CF323">
        <v>5</v>
      </c>
      <c r="CH323">
        <v>6</v>
      </c>
    </row>
    <row r="324" spans="1:86" ht="20.100000000000001" customHeight="1" x14ac:dyDescent="0.25">
      <c r="A324" s="114">
        <v>11180</v>
      </c>
      <c r="B324" s="115" t="s">
        <v>441</v>
      </c>
      <c r="C324" s="115" t="s">
        <v>442</v>
      </c>
      <c r="D324" s="115" t="s">
        <v>128</v>
      </c>
      <c r="E324" s="116" t="s">
        <v>120</v>
      </c>
      <c r="F324" s="116" t="s">
        <v>160</v>
      </c>
      <c r="G324" s="117">
        <v>40</v>
      </c>
      <c r="H324" s="117">
        <v>12</v>
      </c>
      <c r="I324" s="116" t="s">
        <v>120</v>
      </c>
      <c r="J324" s="118">
        <v>2.5999999999999999E-2</v>
      </c>
      <c r="K324" s="115" t="s">
        <v>257</v>
      </c>
      <c r="L324" s="115" t="s">
        <v>2158</v>
      </c>
      <c r="M324" s="115"/>
      <c r="N324" s="115" t="s">
        <v>162</v>
      </c>
      <c r="O324" s="115" t="str">
        <f t="shared" si="54"/>
        <v>FUCHSIA PRECOCE SUNBEAM Ernie</v>
      </c>
      <c r="P324" s="119">
        <v>324</v>
      </c>
      <c r="Q324" s="119"/>
      <c r="R324" s="20">
        <f t="shared" si="58"/>
        <v>0</v>
      </c>
      <c r="S324" s="20">
        <f t="shared" si="59"/>
        <v>0</v>
      </c>
      <c r="T324" s="20">
        <f t="shared" si="60"/>
        <v>0</v>
      </c>
      <c r="U324" s="301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304"/>
      <c r="AG324" s="304"/>
      <c r="AH324" s="120"/>
      <c r="AI324" s="120"/>
      <c r="AJ324" s="304"/>
      <c r="AK324" s="304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4"/>
      <c r="BV324" s="14"/>
      <c r="BW324" s="14"/>
      <c r="BX324" s="477"/>
      <c r="BY324" s="477"/>
      <c r="BZ324" s="477"/>
      <c r="CA324" s="477"/>
      <c r="CB324" s="14"/>
      <c r="CC324" t="str">
        <f t="shared" si="48"/>
        <v/>
      </c>
      <c r="CE324">
        <v>10701</v>
      </c>
      <c r="CF324">
        <v>5</v>
      </c>
      <c r="CH324">
        <v>6</v>
      </c>
    </row>
    <row r="325" spans="1:86" ht="20.100000000000001" customHeight="1" x14ac:dyDescent="0.25">
      <c r="A325" s="108">
        <v>20687</v>
      </c>
      <c r="B325" s="109" t="s">
        <v>441</v>
      </c>
      <c r="C325" s="109" t="s">
        <v>443</v>
      </c>
      <c r="D325" s="109" t="s">
        <v>128</v>
      </c>
      <c r="E325" s="110" t="s">
        <v>120</v>
      </c>
      <c r="F325" s="110" t="s">
        <v>160</v>
      </c>
      <c r="G325" s="111">
        <v>40</v>
      </c>
      <c r="H325" s="111">
        <v>12</v>
      </c>
      <c r="I325" s="110" t="s">
        <v>120</v>
      </c>
      <c r="J325" s="121">
        <v>1.7999999999999999E-2</v>
      </c>
      <c r="K325" s="109" t="s">
        <v>257</v>
      </c>
      <c r="L325" s="109" t="s">
        <v>2158</v>
      </c>
      <c r="M325" s="109"/>
      <c r="N325" s="109" t="s">
        <v>162</v>
      </c>
      <c r="O325" s="109" t="str">
        <f t="shared" si="54"/>
        <v>FUCHSIA PRECOCE SUNBEAM Rocky</v>
      </c>
      <c r="P325" s="112">
        <v>325</v>
      </c>
      <c r="Q325" s="112"/>
      <c r="R325" s="20">
        <f t="shared" si="58"/>
        <v>0</v>
      </c>
      <c r="S325" s="20">
        <f t="shared" si="59"/>
        <v>0</v>
      </c>
      <c r="T325" s="20">
        <f t="shared" si="60"/>
        <v>0</v>
      </c>
      <c r="U325" s="378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304"/>
      <c r="AG325" s="304"/>
      <c r="AH325" s="113"/>
      <c r="AI325" s="113"/>
      <c r="AJ325" s="304"/>
      <c r="AK325" s="304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4"/>
      <c r="BV325" s="14"/>
      <c r="BW325" s="14"/>
      <c r="BX325" s="477"/>
      <c r="BY325" s="477"/>
      <c r="BZ325" s="477"/>
      <c r="CA325" s="477"/>
      <c r="CB325" s="14"/>
      <c r="CC325" t="str">
        <f t="shared" si="48"/>
        <v/>
      </c>
      <c r="CE325">
        <v>15008</v>
      </c>
      <c r="CF325">
        <v>5</v>
      </c>
      <c r="CH325">
        <v>6</v>
      </c>
    </row>
    <row r="326" spans="1:86" ht="20.100000000000001" customHeight="1" x14ac:dyDescent="0.25">
      <c r="A326" s="114">
        <v>11182</v>
      </c>
      <c r="B326" s="115" t="s">
        <v>441</v>
      </c>
      <c r="C326" s="115" t="s">
        <v>444</v>
      </c>
      <c r="D326" s="115" t="s">
        <v>128</v>
      </c>
      <c r="E326" s="116" t="s">
        <v>120</v>
      </c>
      <c r="F326" s="116" t="s">
        <v>160</v>
      </c>
      <c r="G326" s="117">
        <v>40</v>
      </c>
      <c r="H326" s="117">
        <v>12</v>
      </c>
      <c r="I326" s="116" t="s">
        <v>120</v>
      </c>
      <c r="J326" s="118">
        <v>1.7999999999999999E-2</v>
      </c>
      <c r="K326" s="115" t="s">
        <v>257</v>
      </c>
      <c r="L326" s="115" t="s">
        <v>2158</v>
      </c>
      <c r="M326" s="115"/>
      <c r="N326" s="115" t="s">
        <v>162</v>
      </c>
      <c r="O326" s="115" t="str">
        <f t="shared" si="54"/>
        <v>FUCHSIA PRECOCE SUNBEAM Samba</v>
      </c>
      <c r="P326" s="119">
        <v>326</v>
      </c>
      <c r="Q326" s="119"/>
      <c r="R326" s="20">
        <f t="shared" si="58"/>
        <v>0</v>
      </c>
      <c r="S326" s="20">
        <f t="shared" si="59"/>
        <v>0</v>
      </c>
      <c r="T326" s="20">
        <f t="shared" si="60"/>
        <v>0</v>
      </c>
      <c r="U326" s="301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304"/>
      <c r="AG326" s="304"/>
      <c r="AH326" s="120"/>
      <c r="AI326" s="120"/>
      <c r="AJ326" s="304"/>
      <c r="AK326" s="304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4"/>
      <c r="BV326" s="14"/>
      <c r="BW326" s="14"/>
      <c r="BX326" s="477"/>
      <c r="BY326" s="477"/>
      <c r="BZ326" s="477"/>
      <c r="CA326" s="477"/>
      <c r="CB326" s="14"/>
      <c r="CC326" t="str">
        <f t="shared" si="48"/>
        <v/>
      </c>
      <c r="CE326">
        <v>10702</v>
      </c>
      <c r="CF326">
        <v>5</v>
      </c>
      <c r="CH326">
        <v>6</v>
      </c>
    </row>
    <row r="327" spans="1:86" ht="20.100000000000001" customHeight="1" x14ac:dyDescent="0.25">
      <c r="A327" s="108">
        <v>11154</v>
      </c>
      <c r="B327" s="109" t="s">
        <v>441</v>
      </c>
      <c r="C327" s="109" t="s">
        <v>233</v>
      </c>
      <c r="D327" s="109" t="s">
        <v>128</v>
      </c>
      <c r="E327" s="110" t="s">
        <v>120</v>
      </c>
      <c r="F327" s="110" t="s">
        <v>160</v>
      </c>
      <c r="G327" s="111">
        <v>40</v>
      </c>
      <c r="H327" s="111">
        <v>12</v>
      </c>
      <c r="I327" s="110" t="s">
        <v>120</v>
      </c>
      <c r="J327" s="121">
        <v>2.5999999999999999E-2</v>
      </c>
      <c r="K327" s="109" t="s">
        <v>257</v>
      </c>
      <c r="L327" s="109" t="s">
        <v>2158</v>
      </c>
      <c r="M327" s="109"/>
      <c r="N327" s="109" t="s">
        <v>162</v>
      </c>
      <c r="O327" s="109" t="str">
        <f t="shared" si="54"/>
        <v>FUCHSIA PRECOCE SUNBEAM Variés</v>
      </c>
      <c r="P327" s="112">
        <v>327</v>
      </c>
      <c r="Q327" s="112"/>
      <c r="R327" s="20">
        <f t="shared" si="58"/>
        <v>0</v>
      </c>
      <c r="S327" s="20">
        <f t="shared" si="59"/>
        <v>0</v>
      </c>
      <c r="T327" s="20">
        <f t="shared" si="60"/>
        <v>0</v>
      </c>
      <c r="U327" s="378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304"/>
      <c r="AG327" s="304"/>
      <c r="AH327" s="113"/>
      <c r="AI327" s="113"/>
      <c r="AJ327" s="304"/>
      <c r="AK327" s="304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4"/>
      <c r="BV327" s="14"/>
      <c r="BW327" s="14"/>
      <c r="BX327" s="477"/>
      <c r="BY327" s="477"/>
      <c r="BZ327" s="477"/>
      <c r="CA327" s="477"/>
      <c r="CB327" s="14"/>
      <c r="CC327" t="str">
        <f t="shared" si="48"/>
        <v/>
      </c>
      <c r="CE327">
        <v>10842</v>
      </c>
      <c r="CF327">
        <v>5</v>
      </c>
      <c r="CH327">
        <v>6</v>
      </c>
    </row>
    <row r="328" spans="1:86" ht="20.100000000000001" customHeight="1" x14ac:dyDescent="0.25">
      <c r="A328" s="390"/>
      <c r="B328" s="397" t="s">
        <v>1683</v>
      </c>
      <c r="C328" s="392"/>
      <c r="D328" s="392" t="s">
        <v>128</v>
      </c>
      <c r="E328" s="393"/>
      <c r="F328" s="393"/>
      <c r="G328" s="393"/>
      <c r="H328" s="394"/>
      <c r="I328" s="393"/>
      <c r="J328" s="395"/>
      <c r="K328" s="392"/>
      <c r="L328" s="392" t="s">
        <v>131</v>
      </c>
      <c r="M328" s="392"/>
      <c r="N328" s="392"/>
      <c r="O328" s="392" t="str">
        <f t="shared" si="54"/>
        <v xml:space="preserve">FUCHSIA précoce (pour pot et suspension) </v>
      </c>
      <c r="P328" s="396">
        <v>328</v>
      </c>
      <c r="Q328" s="396"/>
      <c r="R328" s="20"/>
      <c r="S328" s="20"/>
      <c r="T328" s="20"/>
      <c r="U328" s="514"/>
      <c r="V328" s="515"/>
      <c r="W328" s="515"/>
      <c r="X328" s="515"/>
      <c r="Y328" s="515"/>
      <c r="Z328" s="515"/>
      <c r="AA328" s="515"/>
      <c r="AB328" s="515"/>
      <c r="AC328" s="515"/>
      <c r="AD328" s="515"/>
      <c r="AE328" s="515"/>
      <c r="AF328" s="515"/>
      <c r="AG328" s="515"/>
      <c r="AH328" s="515"/>
      <c r="AI328" s="515"/>
      <c r="AJ328" s="515"/>
      <c r="AK328" s="515"/>
      <c r="AL328" s="515"/>
      <c r="AM328" s="515"/>
      <c r="AN328" s="515"/>
      <c r="AO328" s="515"/>
      <c r="AP328" s="515"/>
      <c r="AQ328" s="515"/>
      <c r="AR328" s="515"/>
      <c r="AS328" s="515"/>
      <c r="AT328" s="515"/>
      <c r="AU328" s="515"/>
      <c r="AV328" s="515"/>
      <c r="AW328" s="515"/>
      <c r="AX328" s="515"/>
      <c r="AY328" s="515"/>
      <c r="AZ328" s="515"/>
      <c r="BA328" s="515"/>
      <c r="BB328" s="515"/>
      <c r="BC328" s="515"/>
      <c r="BD328" s="515"/>
      <c r="BE328" s="515"/>
      <c r="BF328" s="515"/>
      <c r="BG328" s="515"/>
      <c r="BH328" s="515"/>
      <c r="BI328" s="515"/>
      <c r="BJ328" s="515"/>
      <c r="BK328" s="515"/>
      <c r="BL328" s="515"/>
      <c r="BM328" s="515"/>
      <c r="BN328" s="515"/>
      <c r="BO328" s="515"/>
      <c r="BP328" s="515"/>
      <c r="BQ328" s="515"/>
      <c r="BR328" s="515"/>
      <c r="BS328" s="515"/>
      <c r="BT328" s="515"/>
      <c r="BU328" s="14"/>
      <c r="BV328" s="14"/>
      <c r="BW328" s="14"/>
      <c r="BX328" s="477"/>
      <c r="BY328" s="477"/>
      <c r="BZ328" s="477"/>
      <c r="CA328" s="477"/>
      <c r="CB328" s="14"/>
      <c r="CC328" t="str">
        <f t="shared" si="48"/>
        <v/>
      </c>
    </row>
    <row r="329" spans="1:86" ht="20.100000000000001" customHeight="1" x14ac:dyDescent="0.25">
      <c r="A329" s="108">
        <v>20651</v>
      </c>
      <c r="B329" s="109" t="s">
        <v>445</v>
      </c>
      <c r="C329" s="109" t="s">
        <v>446</v>
      </c>
      <c r="D329" s="109" t="s">
        <v>128</v>
      </c>
      <c r="E329" s="110" t="s">
        <v>120</v>
      </c>
      <c r="F329" s="110" t="s">
        <v>160</v>
      </c>
      <c r="G329" s="111">
        <v>40</v>
      </c>
      <c r="H329" s="111">
        <v>12</v>
      </c>
      <c r="I329" s="110" t="s">
        <v>120</v>
      </c>
      <c r="J329" s="121">
        <v>3.5999999999999997E-2</v>
      </c>
      <c r="K329" s="109" t="s">
        <v>257</v>
      </c>
      <c r="L329" s="109" t="s">
        <v>2158</v>
      </c>
      <c r="M329" s="109"/>
      <c r="N329" s="109" t="s">
        <v>162</v>
      </c>
      <c r="O329" s="109" t="str">
        <f t="shared" si="54"/>
        <v>FUCHSIA PRECOCE JOLLIES Alsace</v>
      </c>
      <c r="P329" s="112">
        <v>329</v>
      </c>
      <c r="Q329" s="112"/>
      <c r="R329" s="20">
        <f t="shared" si="58"/>
        <v>0</v>
      </c>
      <c r="S329" s="20">
        <f t="shared" si="59"/>
        <v>0</v>
      </c>
      <c r="T329" s="20">
        <f t="shared" si="60"/>
        <v>0</v>
      </c>
      <c r="U329" s="378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304"/>
      <c r="AG329" s="304"/>
      <c r="AH329" s="113"/>
      <c r="AI329" s="113"/>
      <c r="AJ329" s="304"/>
      <c r="AK329" s="304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4"/>
      <c r="BV329" s="14"/>
      <c r="BW329" s="14"/>
      <c r="BX329" s="477"/>
      <c r="BY329" s="477"/>
      <c r="BZ329" s="477"/>
      <c r="CA329" s="477"/>
      <c r="CB329" s="14"/>
      <c r="CC329" t="str">
        <f t="shared" si="48"/>
        <v/>
      </c>
      <c r="CE329">
        <v>14003</v>
      </c>
      <c r="CF329">
        <v>5</v>
      </c>
      <c r="CH329">
        <v>6</v>
      </c>
    </row>
    <row r="330" spans="1:86" ht="20.100000000000001" customHeight="1" x14ac:dyDescent="0.25">
      <c r="A330" s="114">
        <v>25271</v>
      </c>
      <c r="B330" s="115" t="s">
        <v>445</v>
      </c>
      <c r="C330" s="115" t="s">
        <v>447</v>
      </c>
      <c r="D330" s="115" t="s">
        <v>128</v>
      </c>
      <c r="E330" s="116" t="s">
        <v>120</v>
      </c>
      <c r="F330" s="116" t="s">
        <v>160</v>
      </c>
      <c r="G330" s="117">
        <v>40</v>
      </c>
      <c r="H330" s="117">
        <v>12</v>
      </c>
      <c r="I330" s="116" t="s">
        <v>120</v>
      </c>
      <c r="J330" s="118">
        <v>3.5999999999999997E-2</v>
      </c>
      <c r="K330" s="115" t="s">
        <v>257</v>
      </c>
      <c r="L330" s="115" t="s">
        <v>2158</v>
      </c>
      <c r="M330" s="115"/>
      <c r="N330" s="115" t="s">
        <v>162</v>
      </c>
      <c r="O330" s="115" t="str">
        <f t="shared" si="54"/>
        <v>FUCHSIA PRECOCE JOLLIES Bretagne</v>
      </c>
      <c r="P330" s="119">
        <v>330</v>
      </c>
      <c r="Q330" s="119"/>
      <c r="R330" s="20">
        <f t="shared" si="58"/>
        <v>0</v>
      </c>
      <c r="S330" s="20">
        <f t="shared" si="59"/>
        <v>0</v>
      </c>
      <c r="T330" s="20">
        <f t="shared" si="60"/>
        <v>0</v>
      </c>
      <c r="U330" s="301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304"/>
      <c r="AG330" s="304"/>
      <c r="AH330" s="120"/>
      <c r="AI330" s="120"/>
      <c r="AJ330" s="304"/>
      <c r="AK330" s="304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4"/>
      <c r="BV330" s="14"/>
      <c r="BW330" s="14"/>
      <c r="BX330" s="477"/>
      <c r="BY330" s="477"/>
      <c r="BZ330" s="477"/>
      <c r="CA330" s="477"/>
      <c r="CB330" s="14"/>
      <c r="CC330" t="str">
        <f t="shared" si="48"/>
        <v/>
      </c>
      <c r="CE330">
        <v>25182</v>
      </c>
      <c r="CF330">
        <v>5</v>
      </c>
      <c r="CH330">
        <v>6</v>
      </c>
    </row>
    <row r="331" spans="1:86" ht="20.100000000000001" customHeight="1" x14ac:dyDescent="0.25">
      <c r="A331" s="108">
        <v>20660</v>
      </c>
      <c r="B331" s="109" t="s">
        <v>445</v>
      </c>
      <c r="C331" s="109" t="s">
        <v>448</v>
      </c>
      <c r="D331" s="109" t="s">
        <v>128</v>
      </c>
      <c r="E331" s="110" t="s">
        <v>120</v>
      </c>
      <c r="F331" s="110" t="s">
        <v>160</v>
      </c>
      <c r="G331" s="111">
        <v>40</v>
      </c>
      <c r="H331" s="111">
        <v>12</v>
      </c>
      <c r="I331" s="110" t="s">
        <v>120</v>
      </c>
      <c r="J331" s="121">
        <v>3.5999999999999997E-2</v>
      </c>
      <c r="K331" s="109" t="s">
        <v>257</v>
      </c>
      <c r="L331" s="109" t="s">
        <v>2158</v>
      </c>
      <c r="M331" s="109"/>
      <c r="N331" s="109" t="s">
        <v>162</v>
      </c>
      <c r="O331" s="109" t="str">
        <f t="shared" si="54"/>
        <v>FUCHSIA PRECOCE JOLLIES Corse</v>
      </c>
      <c r="P331" s="112">
        <v>331</v>
      </c>
      <c r="Q331" s="112"/>
      <c r="R331" s="20">
        <f t="shared" si="58"/>
        <v>0</v>
      </c>
      <c r="S331" s="20">
        <f t="shared" si="59"/>
        <v>0</v>
      </c>
      <c r="T331" s="20">
        <f t="shared" si="60"/>
        <v>0</v>
      </c>
      <c r="U331" s="378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304"/>
      <c r="AG331" s="304"/>
      <c r="AH331" s="113"/>
      <c r="AI331" s="113"/>
      <c r="AJ331" s="304"/>
      <c r="AK331" s="304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4"/>
      <c r="BV331" s="14"/>
      <c r="BW331" s="14"/>
      <c r="BX331" s="477"/>
      <c r="BY331" s="477"/>
      <c r="BZ331" s="477"/>
      <c r="CA331" s="477"/>
      <c r="CB331" s="14"/>
      <c r="CC331" t="str">
        <f t="shared" si="48"/>
        <v/>
      </c>
      <c r="CE331">
        <v>14005</v>
      </c>
      <c r="CF331">
        <v>5</v>
      </c>
      <c r="CH331">
        <v>6</v>
      </c>
    </row>
    <row r="332" spans="1:86" ht="20.100000000000001" customHeight="1" x14ac:dyDescent="0.25">
      <c r="A332" s="114">
        <v>20662</v>
      </c>
      <c r="B332" s="115" t="s">
        <v>445</v>
      </c>
      <c r="C332" s="115" t="s">
        <v>449</v>
      </c>
      <c r="D332" s="115" t="s">
        <v>128</v>
      </c>
      <c r="E332" s="116" t="s">
        <v>120</v>
      </c>
      <c r="F332" s="116" t="s">
        <v>160</v>
      </c>
      <c r="G332" s="117">
        <v>40</v>
      </c>
      <c r="H332" s="117">
        <v>12</v>
      </c>
      <c r="I332" s="116" t="s">
        <v>120</v>
      </c>
      <c r="J332" s="118">
        <v>3.5999999999999997E-2</v>
      </c>
      <c r="K332" s="115" t="s">
        <v>257</v>
      </c>
      <c r="L332" s="115" t="s">
        <v>2158</v>
      </c>
      <c r="M332" s="115"/>
      <c r="N332" s="115" t="s">
        <v>162</v>
      </c>
      <c r="O332" s="115" t="str">
        <f t="shared" si="54"/>
        <v>FUCHSIA PRECOCE JOLLIES Lorraine</v>
      </c>
      <c r="P332" s="119">
        <v>332</v>
      </c>
      <c r="Q332" s="119"/>
      <c r="R332" s="20">
        <f t="shared" si="58"/>
        <v>0</v>
      </c>
      <c r="S332" s="20">
        <f t="shared" si="59"/>
        <v>0</v>
      </c>
      <c r="T332" s="20">
        <f t="shared" si="60"/>
        <v>0</v>
      </c>
      <c r="U332" s="301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304"/>
      <c r="AG332" s="304"/>
      <c r="AH332" s="120"/>
      <c r="AI332" s="120"/>
      <c r="AJ332" s="304"/>
      <c r="AK332" s="304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4"/>
      <c r="BV332" s="14"/>
      <c r="BW332" s="14"/>
      <c r="BX332" s="477"/>
      <c r="BY332" s="477"/>
      <c r="BZ332" s="477"/>
      <c r="CA332" s="477"/>
      <c r="CB332" s="14"/>
      <c r="CC332" t="str">
        <f t="shared" si="48"/>
        <v/>
      </c>
      <c r="CE332">
        <v>14004</v>
      </c>
      <c r="CF332">
        <v>5</v>
      </c>
      <c r="CH332">
        <v>6</v>
      </c>
    </row>
    <row r="333" spans="1:86" ht="20.100000000000001" customHeight="1" x14ac:dyDescent="0.25">
      <c r="A333" s="108">
        <v>20680</v>
      </c>
      <c r="B333" s="109" t="s">
        <v>445</v>
      </c>
      <c r="C333" s="109" t="s">
        <v>233</v>
      </c>
      <c r="D333" s="109" t="s">
        <v>128</v>
      </c>
      <c r="E333" s="110" t="s">
        <v>120</v>
      </c>
      <c r="F333" s="110" t="s">
        <v>160</v>
      </c>
      <c r="G333" s="111">
        <v>40</v>
      </c>
      <c r="H333" s="111">
        <v>12</v>
      </c>
      <c r="I333" s="110" t="s">
        <v>120</v>
      </c>
      <c r="J333" s="121">
        <v>3.5999999999999997E-2</v>
      </c>
      <c r="K333" s="109" t="s">
        <v>257</v>
      </c>
      <c r="L333" s="109" t="s">
        <v>2158</v>
      </c>
      <c r="M333" s="109"/>
      <c r="N333" s="109" t="s">
        <v>162</v>
      </c>
      <c r="O333" s="109" t="str">
        <f t="shared" si="54"/>
        <v>FUCHSIA PRECOCE JOLLIES Variés</v>
      </c>
      <c r="P333" s="112">
        <v>333</v>
      </c>
      <c r="Q333" s="112"/>
      <c r="R333" s="20">
        <f t="shared" si="58"/>
        <v>0</v>
      </c>
      <c r="S333" s="20">
        <f t="shared" si="59"/>
        <v>0</v>
      </c>
      <c r="T333" s="20">
        <f t="shared" si="60"/>
        <v>0</v>
      </c>
      <c r="U333" s="378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304"/>
      <c r="AG333" s="304"/>
      <c r="AH333" s="113"/>
      <c r="AI333" s="113"/>
      <c r="AJ333" s="304"/>
      <c r="AK333" s="304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4"/>
      <c r="BV333" s="14"/>
      <c r="BW333" s="14"/>
      <c r="BX333" s="477"/>
      <c r="BY333" s="477"/>
      <c r="BZ333" s="477"/>
      <c r="CA333" s="477"/>
      <c r="CB333" s="14"/>
      <c r="CC333" t="str">
        <f t="shared" si="48"/>
        <v/>
      </c>
      <c r="CE333">
        <v>14524</v>
      </c>
      <c r="CF333">
        <v>5</v>
      </c>
      <c r="CH333">
        <v>6</v>
      </c>
    </row>
    <row r="334" spans="1:86" ht="20.100000000000001" customHeight="1" x14ac:dyDescent="0.25">
      <c r="A334" s="390"/>
      <c r="B334" s="391" t="s">
        <v>1595</v>
      </c>
      <c r="C334" s="392"/>
      <c r="D334" s="392" t="s">
        <v>128</v>
      </c>
      <c r="E334" s="393"/>
      <c r="F334" s="393"/>
      <c r="G334" s="393"/>
      <c r="H334" s="394"/>
      <c r="I334" s="393"/>
      <c r="J334" s="395"/>
      <c r="K334" s="392"/>
      <c r="L334" s="392" t="s">
        <v>131</v>
      </c>
      <c r="M334" s="392"/>
      <c r="N334" s="392"/>
      <c r="O334" s="392" t="str">
        <f t="shared" si="54"/>
        <v xml:space="preserve">FUCHSIA port droit </v>
      </c>
      <c r="P334" s="396">
        <v>334</v>
      </c>
      <c r="Q334" s="396"/>
      <c r="R334" s="20"/>
      <c r="S334" s="20"/>
      <c r="T334" s="20"/>
      <c r="U334" s="514"/>
      <c r="V334" s="515"/>
      <c r="W334" s="515"/>
      <c r="X334" s="515"/>
      <c r="Y334" s="515"/>
      <c r="Z334" s="515"/>
      <c r="AA334" s="515"/>
      <c r="AB334" s="515"/>
      <c r="AC334" s="515"/>
      <c r="AD334" s="515"/>
      <c r="AE334" s="515"/>
      <c r="AF334" s="515"/>
      <c r="AG334" s="515"/>
      <c r="AH334" s="515"/>
      <c r="AI334" s="515"/>
      <c r="AJ334" s="515"/>
      <c r="AK334" s="515"/>
      <c r="AL334" s="515"/>
      <c r="AM334" s="515"/>
      <c r="AN334" s="515"/>
      <c r="AO334" s="515"/>
      <c r="AP334" s="515"/>
      <c r="AQ334" s="515"/>
      <c r="AR334" s="515"/>
      <c r="AS334" s="515"/>
      <c r="AT334" s="515"/>
      <c r="AU334" s="515"/>
      <c r="AV334" s="515"/>
      <c r="AW334" s="515"/>
      <c r="AX334" s="515"/>
      <c r="AY334" s="515"/>
      <c r="AZ334" s="515"/>
      <c r="BA334" s="515"/>
      <c r="BB334" s="515"/>
      <c r="BC334" s="515"/>
      <c r="BD334" s="515"/>
      <c r="BE334" s="515"/>
      <c r="BF334" s="515"/>
      <c r="BG334" s="515"/>
      <c r="BH334" s="515"/>
      <c r="BI334" s="515"/>
      <c r="BJ334" s="515"/>
      <c r="BK334" s="515"/>
      <c r="BL334" s="515"/>
      <c r="BM334" s="515"/>
      <c r="BN334" s="515"/>
      <c r="BO334" s="515"/>
      <c r="BP334" s="515"/>
      <c r="BQ334" s="515"/>
      <c r="BR334" s="515"/>
      <c r="BS334" s="515"/>
      <c r="BT334" s="515"/>
      <c r="BU334" s="14"/>
      <c r="BV334" s="14"/>
      <c r="BW334" s="14"/>
      <c r="BX334" s="477"/>
      <c r="BY334" s="477"/>
      <c r="BZ334" s="477"/>
      <c r="CA334" s="477"/>
      <c r="CB334" s="14"/>
      <c r="CC334" t="str">
        <f t="shared" si="48"/>
        <v/>
      </c>
    </row>
    <row r="335" spans="1:86" ht="20.100000000000001" customHeight="1" x14ac:dyDescent="0.25">
      <c r="A335" s="108">
        <v>20627</v>
      </c>
      <c r="B335" s="109" t="s">
        <v>1594</v>
      </c>
      <c r="C335" s="109" t="s">
        <v>452</v>
      </c>
      <c r="D335" s="109" t="s">
        <v>128</v>
      </c>
      <c r="E335" s="110" t="s">
        <v>120</v>
      </c>
      <c r="F335" s="110" t="s">
        <v>160</v>
      </c>
      <c r="G335" s="111">
        <v>40</v>
      </c>
      <c r="H335" s="111">
        <v>12</v>
      </c>
      <c r="I335" s="110" t="s">
        <v>120</v>
      </c>
      <c r="J335" s="121"/>
      <c r="K335" s="109" t="s">
        <v>257</v>
      </c>
      <c r="L335" s="109" t="s">
        <v>2158</v>
      </c>
      <c r="M335" s="109"/>
      <c r="N335" s="109" t="s">
        <v>162</v>
      </c>
      <c r="O335" s="109" t="str">
        <f t="shared" si="54"/>
        <v>FUCHSIA FLEURS SIMPLES - P. DROIT Fulgens</v>
      </c>
      <c r="P335" s="112">
        <v>335</v>
      </c>
      <c r="Q335" s="112"/>
      <c r="R335" s="20">
        <f t="shared" si="58"/>
        <v>0</v>
      </c>
      <c r="S335" s="20">
        <f t="shared" si="59"/>
        <v>0</v>
      </c>
      <c r="T335" s="20">
        <f t="shared" si="60"/>
        <v>0</v>
      </c>
      <c r="U335" s="378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304"/>
      <c r="AG335" s="304"/>
      <c r="AH335" s="113"/>
      <c r="AI335" s="113"/>
      <c r="AJ335" s="304"/>
      <c r="AK335" s="304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4"/>
      <c r="BV335" s="14"/>
      <c r="BW335" s="14"/>
      <c r="BX335" s="477"/>
      <c r="BY335" s="477"/>
      <c r="BZ335" s="477"/>
      <c r="CA335" s="477"/>
      <c r="CB335" s="14"/>
      <c r="CC335" t="str">
        <f t="shared" si="48"/>
        <v/>
      </c>
      <c r="CE335">
        <v>361</v>
      </c>
      <c r="CF335">
        <v>5</v>
      </c>
      <c r="CH335">
        <v>6</v>
      </c>
    </row>
    <row r="336" spans="1:86" ht="20.100000000000001" customHeight="1" x14ac:dyDescent="0.25">
      <c r="A336" s="114">
        <v>11172</v>
      </c>
      <c r="B336" s="115" t="s">
        <v>1596</v>
      </c>
      <c r="C336" s="115" t="s">
        <v>450</v>
      </c>
      <c r="D336" s="115" t="s">
        <v>128</v>
      </c>
      <c r="E336" s="116" t="s">
        <v>120</v>
      </c>
      <c r="F336" s="116" t="s">
        <v>160</v>
      </c>
      <c r="G336" s="117">
        <v>40</v>
      </c>
      <c r="H336" s="117">
        <v>12</v>
      </c>
      <c r="I336" s="116" t="s">
        <v>120</v>
      </c>
      <c r="J336" s="118"/>
      <c r="K336" s="115" t="s">
        <v>257</v>
      </c>
      <c r="L336" s="115" t="s">
        <v>2158</v>
      </c>
      <c r="M336" s="115"/>
      <c r="N336" s="115" t="s">
        <v>162</v>
      </c>
      <c r="O336" s="115" t="str">
        <f t="shared" si="54"/>
        <v>FUCHSIA FLEURS DOUBLES - P. DROIT Churchill</v>
      </c>
      <c r="P336" s="119">
        <v>336</v>
      </c>
      <c r="Q336" s="119"/>
      <c r="R336" s="20">
        <f t="shared" si="58"/>
        <v>0</v>
      </c>
      <c r="S336" s="20">
        <f t="shared" si="59"/>
        <v>0</v>
      </c>
      <c r="T336" s="20">
        <f t="shared" si="60"/>
        <v>0</v>
      </c>
      <c r="U336" s="301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304"/>
      <c r="AG336" s="304"/>
      <c r="AH336" s="120"/>
      <c r="AI336" s="120"/>
      <c r="AJ336" s="304"/>
      <c r="AK336" s="304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4"/>
      <c r="BV336" s="14"/>
      <c r="BW336" s="14"/>
      <c r="BX336" s="477"/>
      <c r="BY336" s="477"/>
      <c r="BZ336" s="477"/>
      <c r="CA336" s="477"/>
      <c r="CB336" s="14"/>
      <c r="CC336" t="str">
        <f t="shared" si="48"/>
        <v/>
      </c>
      <c r="CE336">
        <v>347</v>
      </c>
      <c r="CF336">
        <v>5</v>
      </c>
      <c r="CH336">
        <v>6</v>
      </c>
    </row>
    <row r="337" spans="1:86" ht="20.100000000000001" customHeight="1" x14ac:dyDescent="0.25">
      <c r="A337" s="108">
        <v>11188</v>
      </c>
      <c r="B337" s="109" t="s">
        <v>1596</v>
      </c>
      <c r="C337" s="109" t="s">
        <v>1220</v>
      </c>
      <c r="D337" s="109" t="s">
        <v>128</v>
      </c>
      <c r="E337" s="110" t="s">
        <v>120</v>
      </c>
      <c r="F337" s="110" t="s">
        <v>160</v>
      </c>
      <c r="G337" s="111">
        <v>40</v>
      </c>
      <c r="H337" s="111">
        <v>12</v>
      </c>
      <c r="I337" s="110" t="s">
        <v>120</v>
      </c>
      <c r="J337" s="121"/>
      <c r="K337" s="109" t="s">
        <v>257</v>
      </c>
      <c r="L337" s="109" t="s">
        <v>2158</v>
      </c>
      <c r="M337" s="109"/>
      <c r="N337" s="109" t="s">
        <v>162</v>
      </c>
      <c r="O337" s="109" t="str">
        <f t="shared" si="54"/>
        <v>FUCHSIA FLEURS DOUBLES - P. DROIT Dark Eyes</v>
      </c>
      <c r="P337" s="112">
        <v>337</v>
      </c>
      <c r="Q337" s="112"/>
      <c r="R337" s="20">
        <f t="shared" si="58"/>
        <v>0</v>
      </c>
      <c r="S337" s="20">
        <f t="shared" si="59"/>
        <v>0</v>
      </c>
      <c r="T337" s="20">
        <f t="shared" si="60"/>
        <v>0</v>
      </c>
      <c r="U337" s="378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304"/>
      <c r="AG337" s="304"/>
      <c r="AH337" s="113"/>
      <c r="AI337" s="113"/>
      <c r="AJ337" s="304"/>
      <c r="AK337" s="304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4"/>
      <c r="BV337" s="14"/>
      <c r="BW337" s="14"/>
      <c r="BX337" s="477"/>
      <c r="BY337" s="477"/>
      <c r="BZ337" s="477"/>
      <c r="CA337" s="477"/>
      <c r="CB337" s="14"/>
      <c r="CC337" t="str">
        <f t="shared" si="48"/>
        <v/>
      </c>
      <c r="CE337">
        <v>734</v>
      </c>
      <c r="CF337">
        <v>5</v>
      </c>
      <c r="CH337">
        <v>6</v>
      </c>
    </row>
    <row r="338" spans="1:86" ht="20.100000000000001" customHeight="1" x14ac:dyDescent="0.25">
      <c r="A338" s="114">
        <v>11189</v>
      </c>
      <c r="B338" s="115" t="s">
        <v>1596</v>
      </c>
      <c r="C338" s="115" t="s">
        <v>451</v>
      </c>
      <c r="D338" s="115" t="s">
        <v>128</v>
      </c>
      <c r="E338" s="116" t="s">
        <v>120</v>
      </c>
      <c r="F338" s="116" t="s">
        <v>160</v>
      </c>
      <c r="G338" s="117">
        <v>40</v>
      </c>
      <c r="H338" s="117">
        <v>12</v>
      </c>
      <c r="I338" s="116" t="s">
        <v>120</v>
      </c>
      <c r="J338" s="118"/>
      <c r="K338" s="115" t="s">
        <v>257</v>
      </c>
      <c r="L338" s="115" t="s">
        <v>2158</v>
      </c>
      <c r="M338" s="115"/>
      <c r="N338" s="115" t="s">
        <v>162</v>
      </c>
      <c r="O338" s="115" t="str">
        <f t="shared" si="54"/>
        <v>FUCHSIA FLEURS DOUBLES - P. DROIT Tausendschon</v>
      </c>
      <c r="P338" s="119">
        <v>338</v>
      </c>
      <c r="Q338" s="119"/>
      <c r="R338" s="20">
        <f t="shared" si="58"/>
        <v>0</v>
      </c>
      <c r="S338" s="20">
        <f t="shared" si="59"/>
        <v>0</v>
      </c>
      <c r="T338" s="20">
        <f t="shared" si="60"/>
        <v>0</v>
      </c>
      <c r="U338" s="301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304"/>
      <c r="AG338" s="304"/>
      <c r="AH338" s="120"/>
      <c r="AI338" s="120"/>
      <c r="AJ338" s="304"/>
      <c r="AK338" s="304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4"/>
      <c r="BV338" s="14"/>
      <c r="BW338" s="14"/>
      <c r="BX338" s="477"/>
      <c r="BY338" s="477"/>
      <c r="BZ338" s="477"/>
      <c r="CA338" s="477"/>
      <c r="CB338" s="14"/>
      <c r="CC338" t="str">
        <f t="shared" si="48"/>
        <v/>
      </c>
      <c r="CE338">
        <v>354</v>
      </c>
      <c r="CF338">
        <v>5</v>
      </c>
      <c r="CH338">
        <v>6</v>
      </c>
    </row>
    <row r="339" spans="1:86" ht="20.100000000000001" customHeight="1" x14ac:dyDescent="0.25">
      <c r="A339" s="108">
        <v>11717</v>
      </c>
      <c r="B339" s="109" t="s">
        <v>1596</v>
      </c>
      <c r="C339" s="109" t="s">
        <v>1660</v>
      </c>
      <c r="D339" s="109" t="s">
        <v>128</v>
      </c>
      <c r="E339" s="110" t="s">
        <v>120</v>
      </c>
      <c r="F339" s="110" t="s">
        <v>160</v>
      </c>
      <c r="G339" s="111">
        <v>40</v>
      </c>
      <c r="H339" s="111">
        <v>12</v>
      </c>
      <c r="I339" s="110" t="s">
        <v>120</v>
      </c>
      <c r="J339" s="121"/>
      <c r="K339" s="109" t="s">
        <v>257</v>
      </c>
      <c r="L339" s="109" t="s">
        <v>2158</v>
      </c>
      <c r="M339" s="109"/>
      <c r="N339" s="109" t="s">
        <v>162</v>
      </c>
      <c r="O339" s="109" t="str">
        <f t="shared" si="54"/>
        <v>FUCHSIA FLEURS DOUBLES - P. DROIT Variés Droits</v>
      </c>
      <c r="P339" s="112">
        <v>339</v>
      </c>
      <c r="Q339" s="112"/>
      <c r="R339" s="20">
        <f t="shared" si="58"/>
        <v>0</v>
      </c>
      <c r="S339" s="20">
        <f t="shared" si="59"/>
        <v>0</v>
      </c>
      <c r="T339" s="20">
        <f t="shared" si="60"/>
        <v>0</v>
      </c>
      <c r="U339" s="378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304"/>
      <c r="AG339" s="304"/>
      <c r="AH339" s="113"/>
      <c r="AI339" s="113"/>
      <c r="AJ339" s="304"/>
      <c r="AK339" s="304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4"/>
      <c r="BV339" s="14"/>
      <c r="BW339" s="14"/>
      <c r="BX339" s="477"/>
      <c r="BY339" s="477"/>
      <c r="BZ339" s="477"/>
      <c r="CA339" s="477"/>
      <c r="CB339" s="14"/>
      <c r="CC339" t="str">
        <f t="shared" si="48"/>
        <v/>
      </c>
      <c r="CE339">
        <v>2512</v>
      </c>
      <c r="CF339">
        <v>5</v>
      </c>
      <c r="CH339">
        <v>6</v>
      </c>
    </row>
    <row r="340" spans="1:86" ht="20.100000000000001" customHeight="1" x14ac:dyDescent="0.25">
      <c r="A340" s="390"/>
      <c r="B340" s="391" t="s">
        <v>453</v>
      </c>
      <c r="C340" s="392"/>
      <c r="D340" s="392" t="s">
        <v>128</v>
      </c>
      <c r="E340" s="393"/>
      <c r="F340" s="393"/>
      <c r="G340" s="393"/>
      <c r="H340" s="394"/>
      <c r="I340" s="393"/>
      <c r="J340" s="395"/>
      <c r="K340" s="392"/>
      <c r="L340" s="392" t="s">
        <v>131</v>
      </c>
      <c r="M340" s="392"/>
      <c r="N340" s="392"/>
      <c r="O340" s="392" t="str">
        <f t="shared" si="54"/>
        <v xml:space="preserve">FUCHSIA retombant </v>
      </c>
      <c r="P340" s="396">
        <v>340</v>
      </c>
      <c r="Q340" s="396"/>
      <c r="R340" s="20"/>
      <c r="S340" s="20"/>
      <c r="T340" s="20"/>
      <c r="U340" s="514"/>
      <c r="V340" s="515"/>
      <c r="W340" s="515"/>
      <c r="X340" s="515"/>
      <c r="Y340" s="515"/>
      <c r="Z340" s="515"/>
      <c r="AA340" s="515"/>
      <c r="AB340" s="515"/>
      <c r="AC340" s="515"/>
      <c r="AD340" s="515"/>
      <c r="AE340" s="515"/>
      <c r="AF340" s="515"/>
      <c r="AG340" s="515"/>
      <c r="AH340" s="515"/>
      <c r="AI340" s="515"/>
      <c r="AJ340" s="515"/>
      <c r="AK340" s="515"/>
      <c r="AL340" s="515"/>
      <c r="AM340" s="515"/>
      <c r="AN340" s="515"/>
      <c r="AO340" s="515"/>
      <c r="AP340" s="515"/>
      <c r="AQ340" s="515"/>
      <c r="AR340" s="515"/>
      <c r="AS340" s="515"/>
      <c r="AT340" s="515"/>
      <c r="AU340" s="515"/>
      <c r="AV340" s="515"/>
      <c r="AW340" s="515"/>
      <c r="AX340" s="515"/>
      <c r="AY340" s="515"/>
      <c r="AZ340" s="515"/>
      <c r="BA340" s="515"/>
      <c r="BB340" s="515"/>
      <c r="BC340" s="515"/>
      <c r="BD340" s="515"/>
      <c r="BE340" s="515"/>
      <c r="BF340" s="515"/>
      <c r="BG340" s="515"/>
      <c r="BH340" s="515"/>
      <c r="BI340" s="515"/>
      <c r="BJ340" s="515"/>
      <c r="BK340" s="515"/>
      <c r="BL340" s="515"/>
      <c r="BM340" s="515"/>
      <c r="BN340" s="515"/>
      <c r="BO340" s="515"/>
      <c r="BP340" s="515"/>
      <c r="BQ340" s="515"/>
      <c r="BR340" s="515"/>
      <c r="BS340" s="515"/>
      <c r="BT340" s="515"/>
      <c r="BU340" s="14"/>
      <c r="BV340" s="14"/>
      <c r="BW340" s="14"/>
      <c r="BX340" s="477"/>
      <c r="BY340" s="477"/>
      <c r="BZ340" s="477"/>
      <c r="CA340" s="477"/>
      <c r="CB340" s="14"/>
      <c r="CC340" t="str">
        <f t="shared" si="48"/>
        <v/>
      </c>
    </row>
    <row r="341" spans="1:86" ht="20.100000000000001" customHeight="1" x14ac:dyDescent="0.25">
      <c r="A341" s="108">
        <v>11183</v>
      </c>
      <c r="B341" s="109" t="s">
        <v>454</v>
      </c>
      <c r="C341" s="109" t="s">
        <v>1221</v>
      </c>
      <c r="D341" s="109" t="s">
        <v>128</v>
      </c>
      <c r="E341" s="110" t="s">
        <v>120</v>
      </c>
      <c r="F341" s="110" t="s">
        <v>160</v>
      </c>
      <c r="G341" s="111">
        <v>40</v>
      </c>
      <c r="H341" s="111">
        <v>12</v>
      </c>
      <c r="I341" s="110" t="s">
        <v>120</v>
      </c>
      <c r="J341" s="121"/>
      <c r="K341" s="109" t="s">
        <v>257</v>
      </c>
      <c r="L341" s="109" t="s">
        <v>2158</v>
      </c>
      <c r="M341" s="109"/>
      <c r="N341" s="109" t="s">
        <v>162</v>
      </c>
      <c r="O341" s="109" t="str">
        <f t="shared" si="54"/>
        <v>FUCHSIA PORT RETOMBANT Bella Rozella</v>
      </c>
      <c r="P341" s="112">
        <v>341</v>
      </c>
      <c r="Q341" s="112"/>
      <c r="R341" s="20">
        <f t="shared" si="58"/>
        <v>0</v>
      </c>
      <c r="S341" s="20">
        <f t="shared" si="59"/>
        <v>0</v>
      </c>
      <c r="T341" s="20">
        <f t="shared" si="60"/>
        <v>0</v>
      </c>
      <c r="U341" s="378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304"/>
      <c r="AG341" s="304"/>
      <c r="AH341" s="113"/>
      <c r="AI341" s="113"/>
      <c r="AJ341" s="304"/>
      <c r="AK341" s="304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4"/>
      <c r="BV341" s="14"/>
      <c r="BW341" s="14"/>
      <c r="BX341" s="477"/>
      <c r="BY341" s="477"/>
      <c r="BZ341" s="477"/>
      <c r="CA341" s="477"/>
      <c r="CB341" s="14"/>
      <c r="CC341" t="str">
        <f t="shared" si="48"/>
        <v/>
      </c>
      <c r="CE341">
        <v>1927</v>
      </c>
      <c r="CF341">
        <v>5</v>
      </c>
      <c r="CH341">
        <v>6</v>
      </c>
    </row>
    <row r="342" spans="1:86" ht="20.100000000000001" customHeight="1" x14ac:dyDescent="0.25">
      <c r="A342" s="114">
        <v>11184</v>
      </c>
      <c r="B342" s="115" t="s">
        <v>454</v>
      </c>
      <c r="C342" s="115" t="s">
        <v>1222</v>
      </c>
      <c r="D342" s="115" t="s">
        <v>128</v>
      </c>
      <c r="E342" s="116" t="s">
        <v>120</v>
      </c>
      <c r="F342" s="116" t="s">
        <v>160</v>
      </c>
      <c r="G342" s="117">
        <v>40</v>
      </c>
      <c r="H342" s="117">
        <v>12</v>
      </c>
      <c r="I342" s="116" t="s">
        <v>120</v>
      </c>
      <c r="J342" s="118"/>
      <c r="K342" s="115" t="s">
        <v>257</v>
      </c>
      <c r="L342" s="115" t="s">
        <v>2158</v>
      </c>
      <c r="M342" s="115"/>
      <c r="N342" s="115" t="s">
        <v>162</v>
      </c>
      <c r="O342" s="115" t="str">
        <f t="shared" si="54"/>
        <v>FUCHSIA PORT RETOMBANT Deep Purple</v>
      </c>
      <c r="P342" s="119">
        <v>342</v>
      </c>
      <c r="Q342" s="119"/>
      <c r="R342" s="20">
        <f t="shared" si="58"/>
        <v>0</v>
      </c>
      <c r="S342" s="20">
        <f t="shared" si="59"/>
        <v>0</v>
      </c>
      <c r="T342" s="20">
        <f t="shared" si="60"/>
        <v>0</v>
      </c>
      <c r="U342" s="301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304"/>
      <c r="AG342" s="304"/>
      <c r="AH342" s="120"/>
      <c r="AI342" s="120"/>
      <c r="AJ342" s="304"/>
      <c r="AK342" s="304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4"/>
      <c r="BV342" s="14"/>
      <c r="BW342" s="14"/>
      <c r="BX342" s="477"/>
      <c r="BY342" s="477"/>
      <c r="BZ342" s="477"/>
      <c r="CA342" s="477"/>
      <c r="CB342" s="14"/>
      <c r="CC342" t="str">
        <f t="shared" si="48"/>
        <v/>
      </c>
      <c r="CE342">
        <v>1929</v>
      </c>
      <c r="CF342">
        <v>5</v>
      </c>
      <c r="CH342">
        <v>6</v>
      </c>
    </row>
    <row r="343" spans="1:86" ht="20.100000000000001" customHeight="1" x14ac:dyDescent="0.25">
      <c r="A343" s="108">
        <v>11185</v>
      </c>
      <c r="B343" s="109" t="s">
        <v>454</v>
      </c>
      <c r="C343" s="109" t="s">
        <v>1223</v>
      </c>
      <c r="D343" s="109" t="s">
        <v>128</v>
      </c>
      <c r="E343" s="110" t="s">
        <v>120</v>
      </c>
      <c r="F343" s="110" t="s">
        <v>160</v>
      </c>
      <c r="G343" s="111">
        <v>40</v>
      </c>
      <c r="H343" s="111">
        <v>12</v>
      </c>
      <c r="I343" s="110" t="s">
        <v>120</v>
      </c>
      <c r="J343" s="121"/>
      <c r="K343" s="109" t="s">
        <v>257</v>
      </c>
      <c r="L343" s="109" t="s">
        <v>2158</v>
      </c>
      <c r="M343" s="109"/>
      <c r="N343" s="109" t="s">
        <v>162</v>
      </c>
      <c r="O343" s="109" t="str">
        <f t="shared" si="54"/>
        <v>FUCHSIA PORT RETOMBANT La Campanella</v>
      </c>
      <c r="P343" s="112">
        <v>343</v>
      </c>
      <c r="Q343" s="112"/>
      <c r="R343" s="20">
        <f t="shared" si="58"/>
        <v>0</v>
      </c>
      <c r="S343" s="20">
        <f t="shared" si="59"/>
        <v>0</v>
      </c>
      <c r="T343" s="20">
        <f t="shared" si="60"/>
        <v>0</v>
      </c>
      <c r="U343" s="378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304"/>
      <c r="AG343" s="304"/>
      <c r="AH343" s="113"/>
      <c r="AI343" s="113"/>
      <c r="AJ343" s="304"/>
      <c r="AK343" s="304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4"/>
      <c r="BV343" s="14"/>
      <c r="BW343" s="14"/>
      <c r="BX343" s="477"/>
      <c r="BY343" s="477"/>
      <c r="BZ343" s="477"/>
      <c r="CA343" s="477"/>
      <c r="CB343" s="14"/>
      <c r="CC343" t="str">
        <f t="shared" si="48"/>
        <v/>
      </c>
      <c r="CE343">
        <v>368</v>
      </c>
      <c r="CF343">
        <v>5</v>
      </c>
      <c r="CH343">
        <v>6</v>
      </c>
    </row>
    <row r="344" spans="1:86" ht="20.100000000000001" customHeight="1" x14ac:dyDescent="0.25">
      <c r="A344" s="114">
        <v>11186</v>
      </c>
      <c r="B344" s="115" t="s">
        <v>454</v>
      </c>
      <c r="C344" s="115" t="s">
        <v>455</v>
      </c>
      <c r="D344" s="115" t="s">
        <v>128</v>
      </c>
      <c r="E344" s="116" t="s">
        <v>120</v>
      </c>
      <c r="F344" s="116" t="s">
        <v>160</v>
      </c>
      <c r="G344" s="117">
        <v>40</v>
      </c>
      <c r="H344" s="117">
        <v>12</v>
      </c>
      <c r="I344" s="116" t="s">
        <v>120</v>
      </c>
      <c r="J344" s="118"/>
      <c r="K344" s="115" t="s">
        <v>257</v>
      </c>
      <c r="L344" s="115" t="s">
        <v>2158</v>
      </c>
      <c r="M344" s="115"/>
      <c r="N344" s="115" t="s">
        <v>162</v>
      </c>
      <c r="O344" s="115" t="str">
        <f t="shared" si="54"/>
        <v>FUCHSIA PORT RETOMBANT Multa</v>
      </c>
      <c r="P344" s="119">
        <v>344</v>
      </c>
      <c r="Q344" s="119"/>
      <c r="R344" s="20">
        <f t="shared" si="58"/>
        <v>0</v>
      </c>
      <c r="S344" s="20">
        <f t="shared" si="59"/>
        <v>0</v>
      </c>
      <c r="T344" s="20">
        <f t="shared" si="60"/>
        <v>0</v>
      </c>
      <c r="U344" s="301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304"/>
      <c r="AG344" s="304"/>
      <c r="AH344" s="120"/>
      <c r="AI344" s="120"/>
      <c r="AJ344" s="304"/>
      <c r="AK344" s="304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4"/>
      <c r="BV344" s="14"/>
      <c r="BW344" s="14"/>
      <c r="BX344" s="477"/>
      <c r="BY344" s="477"/>
      <c r="BZ344" s="477"/>
      <c r="CA344" s="477"/>
      <c r="CB344" s="14"/>
      <c r="CC344" t="str">
        <f t="shared" si="48"/>
        <v/>
      </c>
      <c r="CE344">
        <v>3695</v>
      </c>
      <c r="CF344">
        <v>5</v>
      </c>
      <c r="CH344">
        <v>6</v>
      </c>
    </row>
    <row r="345" spans="1:86" ht="20.100000000000001" customHeight="1" x14ac:dyDescent="0.25">
      <c r="A345" s="108">
        <v>20639</v>
      </c>
      <c r="B345" s="109" t="s">
        <v>454</v>
      </c>
      <c r="C345" s="109" t="s">
        <v>1224</v>
      </c>
      <c r="D345" s="109" t="s">
        <v>128</v>
      </c>
      <c r="E345" s="110" t="s">
        <v>120</v>
      </c>
      <c r="F345" s="110" t="s">
        <v>160</v>
      </c>
      <c r="G345" s="111">
        <v>40</v>
      </c>
      <c r="H345" s="111">
        <v>12</v>
      </c>
      <c r="I345" s="110" t="s">
        <v>120</v>
      </c>
      <c r="J345" s="121"/>
      <c r="K345" s="109" t="s">
        <v>257</v>
      </c>
      <c r="L345" s="109" t="s">
        <v>2158</v>
      </c>
      <c r="M345" s="109"/>
      <c r="N345" s="109" t="s">
        <v>162</v>
      </c>
      <c r="O345" s="109" t="str">
        <f t="shared" si="54"/>
        <v>FUCHSIA PORT RETOMBANT New Millenium</v>
      </c>
      <c r="P345" s="112">
        <v>345</v>
      </c>
      <c r="Q345" s="112"/>
      <c r="R345" s="20">
        <f t="shared" si="58"/>
        <v>0</v>
      </c>
      <c r="S345" s="20">
        <f t="shared" si="59"/>
        <v>0</v>
      </c>
      <c r="T345" s="20">
        <f t="shared" si="60"/>
        <v>0</v>
      </c>
      <c r="U345" s="378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304"/>
      <c r="AG345" s="304"/>
      <c r="AH345" s="113"/>
      <c r="AI345" s="113"/>
      <c r="AJ345" s="304"/>
      <c r="AK345" s="304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4"/>
      <c r="BV345" s="14"/>
      <c r="BW345" s="14"/>
      <c r="BX345" s="477"/>
      <c r="BY345" s="477"/>
      <c r="BZ345" s="477"/>
      <c r="CA345" s="477"/>
      <c r="CB345" s="14"/>
      <c r="CC345" t="str">
        <f t="shared" si="48"/>
        <v/>
      </c>
      <c r="CE345">
        <v>13680</v>
      </c>
      <c r="CF345">
        <v>5</v>
      </c>
      <c r="CH345">
        <v>6</v>
      </c>
    </row>
    <row r="346" spans="1:86" ht="20.100000000000001" customHeight="1" x14ac:dyDescent="0.25">
      <c r="A346" s="114">
        <v>11174</v>
      </c>
      <c r="B346" s="115" t="s">
        <v>454</v>
      </c>
      <c r="C346" s="115" t="s">
        <v>456</v>
      </c>
      <c r="D346" s="115" t="s">
        <v>128</v>
      </c>
      <c r="E346" s="116" t="s">
        <v>120</v>
      </c>
      <c r="F346" s="116" t="s">
        <v>160</v>
      </c>
      <c r="G346" s="117">
        <v>40</v>
      </c>
      <c r="H346" s="117">
        <v>12</v>
      </c>
      <c r="I346" s="116" t="s">
        <v>120</v>
      </c>
      <c r="J346" s="118"/>
      <c r="K346" s="115" t="s">
        <v>257</v>
      </c>
      <c r="L346" s="115" t="s">
        <v>2158</v>
      </c>
      <c r="M346" s="115"/>
      <c r="N346" s="115" t="s">
        <v>162</v>
      </c>
      <c r="O346" s="115" t="str">
        <f t="shared" si="54"/>
        <v>FUCHSIA PORT RETOMBANT Swingtime</v>
      </c>
      <c r="P346" s="119">
        <v>346</v>
      </c>
      <c r="Q346" s="119"/>
      <c r="R346" s="20">
        <f t="shared" si="58"/>
        <v>0</v>
      </c>
      <c r="S346" s="20">
        <f t="shared" si="59"/>
        <v>0</v>
      </c>
      <c r="T346" s="20">
        <f t="shared" si="60"/>
        <v>0</v>
      </c>
      <c r="U346" s="301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304"/>
      <c r="AG346" s="304"/>
      <c r="AH346" s="120"/>
      <c r="AI346" s="120"/>
      <c r="AJ346" s="304"/>
      <c r="AK346" s="304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4"/>
      <c r="BV346" s="14"/>
      <c r="BW346" s="14"/>
      <c r="BX346" s="477"/>
      <c r="BY346" s="477"/>
      <c r="BZ346" s="477"/>
      <c r="CA346" s="477"/>
      <c r="CB346" s="14"/>
      <c r="CC346" t="str">
        <f t="shared" si="48"/>
        <v/>
      </c>
      <c r="CE346">
        <v>367</v>
      </c>
      <c r="CF346">
        <v>5</v>
      </c>
      <c r="CH346">
        <v>6</v>
      </c>
    </row>
    <row r="347" spans="1:86" ht="20.100000000000001" customHeight="1" x14ac:dyDescent="0.25">
      <c r="A347" s="108">
        <v>10873</v>
      </c>
      <c r="B347" s="109" t="s">
        <v>454</v>
      </c>
      <c r="C347" s="109" t="s">
        <v>1225</v>
      </c>
      <c r="D347" s="109" t="s">
        <v>128</v>
      </c>
      <c r="E347" s="110" t="s">
        <v>120</v>
      </c>
      <c r="F347" s="110" t="s">
        <v>160</v>
      </c>
      <c r="G347" s="111">
        <v>40</v>
      </c>
      <c r="H347" s="111">
        <v>12</v>
      </c>
      <c r="I347" s="110" t="s">
        <v>120</v>
      </c>
      <c r="J347" s="121"/>
      <c r="K347" s="109" t="s">
        <v>257</v>
      </c>
      <c r="L347" s="109" t="s">
        <v>2158</v>
      </c>
      <c r="M347" s="109"/>
      <c r="N347" s="109" t="s">
        <v>162</v>
      </c>
      <c r="O347" s="109" t="str">
        <f t="shared" si="54"/>
        <v>FUCHSIA PORT RETOMBANT Variés Retombants</v>
      </c>
      <c r="P347" s="112">
        <v>347</v>
      </c>
      <c r="Q347" s="112"/>
      <c r="R347" s="20">
        <f t="shared" si="58"/>
        <v>0</v>
      </c>
      <c r="S347" s="20">
        <f t="shared" si="59"/>
        <v>0</v>
      </c>
      <c r="T347" s="20">
        <f t="shared" si="60"/>
        <v>0</v>
      </c>
      <c r="U347" s="378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304"/>
      <c r="AG347" s="304"/>
      <c r="AH347" s="113"/>
      <c r="AI347" s="113"/>
      <c r="AJ347" s="304"/>
      <c r="AK347" s="304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4"/>
      <c r="BV347" s="14"/>
      <c r="BW347" s="14"/>
      <c r="BX347" s="477"/>
      <c r="BY347" s="477"/>
      <c r="BZ347" s="477"/>
      <c r="CA347" s="477"/>
      <c r="CB347" s="14"/>
      <c r="CC347" t="str">
        <f t="shared" si="48"/>
        <v/>
      </c>
      <c r="CE347">
        <v>758</v>
      </c>
      <c r="CF347">
        <v>5</v>
      </c>
      <c r="CH347">
        <v>6</v>
      </c>
    </row>
    <row r="348" spans="1:86" ht="20.100000000000001" customHeight="1" x14ac:dyDescent="0.25">
      <c r="A348" s="390"/>
      <c r="B348" s="391" t="s">
        <v>457</v>
      </c>
      <c r="C348" s="392"/>
      <c r="D348" s="392" t="s">
        <v>128</v>
      </c>
      <c r="E348" s="393"/>
      <c r="F348" s="393"/>
      <c r="G348" s="393"/>
      <c r="H348" s="394"/>
      <c r="I348" s="393"/>
      <c r="J348" s="395"/>
      <c r="K348" s="392"/>
      <c r="L348" s="392" t="s">
        <v>131</v>
      </c>
      <c r="M348" s="392"/>
      <c r="N348" s="392"/>
      <c r="O348" s="392" t="str">
        <f t="shared" si="54"/>
        <v xml:space="preserve">FUCHSIA vivace rustique </v>
      </c>
      <c r="P348" s="396">
        <v>348</v>
      </c>
      <c r="Q348" s="396"/>
      <c r="R348" s="20"/>
      <c r="S348" s="20"/>
      <c r="T348" s="20"/>
      <c r="U348" s="514"/>
      <c r="V348" s="515"/>
      <c r="W348" s="515"/>
      <c r="X348" s="515"/>
      <c r="Y348" s="515"/>
      <c r="Z348" s="515"/>
      <c r="AA348" s="515"/>
      <c r="AB348" s="515"/>
      <c r="AC348" s="515"/>
      <c r="AD348" s="515"/>
      <c r="AE348" s="515"/>
      <c r="AF348" s="515"/>
      <c r="AG348" s="515"/>
      <c r="AH348" s="515"/>
      <c r="AI348" s="515"/>
      <c r="AJ348" s="515"/>
      <c r="AK348" s="515"/>
      <c r="AL348" s="515"/>
      <c r="AM348" s="515"/>
      <c r="AN348" s="515"/>
      <c r="AO348" s="515"/>
      <c r="AP348" s="515"/>
      <c r="AQ348" s="515"/>
      <c r="AR348" s="515"/>
      <c r="AS348" s="515"/>
      <c r="AT348" s="515"/>
      <c r="AU348" s="515"/>
      <c r="AV348" s="515"/>
      <c r="AW348" s="515"/>
      <c r="AX348" s="515"/>
      <c r="AY348" s="515"/>
      <c r="AZ348" s="515"/>
      <c r="BA348" s="515"/>
      <c r="BB348" s="515"/>
      <c r="BC348" s="515"/>
      <c r="BD348" s="515"/>
      <c r="BE348" s="515"/>
      <c r="BF348" s="515"/>
      <c r="BG348" s="515"/>
      <c r="BH348" s="515"/>
      <c r="BI348" s="515"/>
      <c r="BJ348" s="515"/>
      <c r="BK348" s="515"/>
      <c r="BL348" s="515"/>
      <c r="BM348" s="515"/>
      <c r="BN348" s="515"/>
      <c r="BO348" s="515"/>
      <c r="BP348" s="515"/>
      <c r="BQ348" s="515"/>
      <c r="BR348" s="515"/>
      <c r="BS348" s="515"/>
      <c r="BT348" s="515"/>
      <c r="BU348" s="14"/>
      <c r="BV348" s="14"/>
      <c r="BW348" s="14"/>
      <c r="BX348" s="477"/>
      <c r="BY348" s="477"/>
      <c r="BZ348" s="477"/>
      <c r="CA348" s="477"/>
      <c r="CB348" s="14"/>
      <c r="CC348" t="str">
        <f t="shared" si="48"/>
        <v/>
      </c>
    </row>
    <row r="349" spans="1:86" ht="20.100000000000001" customHeight="1" x14ac:dyDescent="0.25">
      <c r="A349" s="108">
        <v>13613</v>
      </c>
      <c r="B349" s="109" t="s">
        <v>458</v>
      </c>
      <c r="C349" s="109" t="s">
        <v>1226</v>
      </c>
      <c r="D349" s="109" t="s">
        <v>128</v>
      </c>
      <c r="E349" s="110" t="s">
        <v>120</v>
      </c>
      <c r="F349" s="110" t="s">
        <v>160</v>
      </c>
      <c r="G349" s="111">
        <v>40</v>
      </c>
      <c r="H349" s="111">
        <v>12</v>
      </c>
      <c r="I349" s="110" t="s">
        <v>120</v>
      </c>
      <c r="J349" s="121"/>
      <c r="K349" s="109" t="s">
        <v>257</v>
      </c>
      <c r="L349" s="109" t="s">
        <v>2158</v>
      </c>
      <c r="M349" s="109"/>
      <c r="N349" s="109" t="s">
        <v>162</v>
      </c>
      <c r="O349" s="109" t="str">
        <f t="shared" si="54"/>
        <v>FUCHSIA VIVACE Blue Sarah</v>
      </c>
      <c r="P349" s="112">
        <v>349</v>
      </c>
      <c r="Q349" s="112"/>
      <c r="R349" s="20">
        <f t="shared" si="58"/>
        <v>0</v>
      </c>
      <c r="S349" s="20">
        <f t="shared" si="59"/>
        <v>0</v>
      </c>
      <c r="T349" s="20">
        <f t="shared" si="60"/>
        <v>0</v>
      </c>
      <c r="U349" s="378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304"/>
      <c r="AG349" s="304"/>
      <c r="AH349" s="113"/>
      <c r="AI349" s="113"/>
      <c r="AJ349" s="304"/>
      <c r="AK349" s="304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4"/>
      <c r="BV349" s="14"/>
      <c r="BW349" s="14"/>
      <c r="BX349" s="477"/>
      <c r="BY349" s="477"/>
      <c r="BZ349" s="477"/>
      <c r="CA349" s="477"/>
      <c r="CB349" s="14"/>
      <c r="CC349" t="str">
        <f t="shared" si="48"/>
        <v/>
      </c>
      <c r="CE349">
        <v>13310</v>
      </c>
      <c r="CF349">
        <v>6</v>
      </c>
      <c r="CH349">
        <v>5</v>
      </c>
    </row>
    <row r="350" spans="1:86" ht="20.100000000000001" customHeight="1" x14ac:dyDescent="0.25">
      <c r="A350" s="114">
        <v>20697</v>
      </c>
      <c r="B350" s="115" t="s">
        <v>458</v>
      </c>
      <c r="C350" s="115" t="s">
        <v>1228</v>
      </c>
      <c r="D350" s="115" t="s">
        <v>128</v>
      </c>
      <c r="E350" s="116" t="s">
        <v>120</v>
      </c>
      <c r="F350" s="116" t="s">
        <v>160</v>
      </c>
      <c r="G350" s="117">
        <v>40</v>
      </c>
      <c r="H350" s="117">
        <v>12</v>
      </c>
      <c r="I350" s="116" t="s">
        <v>120</v>
      </c>
      <c r="J350" s="118"/>
      <c r="K350" s="115" t="s">
        <v>257</v>
      </c>
      <c r="L350" s="115" t="s">
        <v>2158</v>
      </c>
      <c r="M350" s="115"/>
      <c r="N350" s="115" t="s">
        <v>162</v>
      </c>
      <c r="O350" s="115" t="str">
        <f t="shared" si="54"/>
        <v>FUCHSIA VIVACE Genii doré</v>
      </c>
      <c r="P350" s="119">
        <v>350</v>
      </c>
      <c r="Q350" s="119"/>
      <c r="R350" s="20">
        <f t="shared" si="58"/>
        <v>0</v>
      </c>
      <c r="S350" s="20">
        <f t="shared" si="59"/>
        <v>0</v>
      </c>
      <c r="T350" s="20">
        <f t="shared" si="60"/>
        <v>0</v>
      </c>
      <c r="U350" s="301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304"/>
      <c r="AG350" s="304"/>
      <c r="AH350" s="120"/>
      <c r="AI350" s="120"/>
      <c r="AJ350" s="304"/>
      <c r="AK350" s="304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4"/>
      <c r="BV350" s="14"/>
      <c r="BW350" s="14"/>
      <c r="BX350" s="477"/>
      <c r="BY350" s="477"/>
      <c r="BZ350" s="477"/>
      <c r="CA350" s="477"/>
      <c r="CB350" s="14"/>
      <c r="CC350" t="str">
        <f t="shared" si="48"/>
        <v/>
      </c>
      <c r="CE350">
        <v>14246</v>
      </c>
      <c r="CF350">
        <v>6</v>
      </c>
      <c r="CH350">
        <v>5</v>
      </c>
    </row>
    <row r="351" spans="1:86" ht="20.100000000000001" customHeight="1" x14ac:dyDescent="0.25">
      <c r="A351" s="108">
        <v>26066</v>
      </c>
      <c r="B351" s="109" t="s">
        <v>458</v>
      </c>
      <c r="C351" s="109" t="s">
        <v>1227</v>
      </c>
      <c r="D351" s="109" t="s">
        <v>128</v>
      </c>
      <c r="E351" s="110" t="s">
        <v>120</v>
      </c>
      <c r="F351" s="110" t="s">
        <v>160</v>
      </c>
      <c r="G351" s="111">
        <v>40</v>
      </c>
      <c r="H351" s="111">
        <v>12</v>
      </c>
      <c r="I351" s="110" t="s">
        <v>120</v>
      </c>
      <c r="J351" s="121"/>
      <c r="K351" s="109" t="s">
        <v>257</v>
      </c>
      <c r="L351" s="109" t="s">
        <v>2158</v>
      </c>
      <c r="M351" s="109"/>
      <c r="N351" s="109" t="s">
        <v>162</v>
      </c>
      <c r="O351" s="109" t="str">
        <f t="shared" si="54"/>
        <v>FUCHSIA VIVACE magellanica Variegata</v>
      </c>
      <c r="P351" s="112">
        <v>351</v>
      </c>
      <c r="Q351" s="112"/>
      <c r="R351" s="20">
        <f t="shared" si="58"/>
        <v>0</v>
      </c>
      <c r="S351" s="20">
        <f t="shared" si="59"/>
        <v>0</v>
      </c>
      <c r="T351" s="20">
        <f t="shared" si="60"/>
        <v>0</v>
      </c>
      <c r="U351" s="378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304"/>
      <c r="AG351" s="304"/>
      <c r="AH351" s="113"/>
      <c r="AI351" s="113"/>
      <c r="AJ351" s="304"/>
      <c r="AK351" s="304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4"/>
      <c r="BV351" s="14"/>
      <c r="BW351" s="14"/>
      <c r="BX351" s="477"/>
      <c r="BY351" s="477"/>
      <c r="BZ351" s="477"/>
      <c r="CA351" s="477"/>
      <c r="CB351" s="14"/>
      <c r="CC351" t="str">
        <f t="shared" si="48"/>
        <v/>
      </c>
      <c r="CE351">
        <v>26000</v>
      </c>
      <c r="CF351">
        <v>6</v>
      </c>
      <c r="CH351">
        <v>5</v>
      </c>
    </row>
    <row r="352" spans="1:86" ht="20.100000000000001" customHeight="1" x14ac:dyDescent="0.25">
      <c r="A352" s="114">
        <v>13612</v>
      </c>
      <c r="B352" s="115" t="s">
        <v>458</v>
      </c>
      <c r="C352" s="115" t="s">
        <v>459</v>
      </c>
      <c r="D352" s="115" t="s">
        <v>128</v>
      </c>
      <c r="E352" s="116" t="s">
        <v>120</v>
      </c>
      <c r="F352" s="116" t="s">
        <v>160</v>
      </c>
      <c r="G352" s="117">
        <v>40</v>
      </c>
      <c r="H352" s="117">
        <v>12</v>
      </c>
      <c r="I352" s="116" t="s">
        <v>120</v>
      </c>
      <c r="J352" s="118"/>
      <c r="K352" s="115" t="s">
        <v>257</v>
      </c>
      <c r="L352" s="115" t="s">
        <v>2158</v>
      </c>
      <c r="M352" s="115"/>
      <c r="N352" s="115" t="s">
        <v>162</v>
      </c>
      <c r="O352" s="115" t="str">
        <f t="shared" si="54"/>
        <v>FUCHSIA VIVACE Regia Reitzii</v>
      </c>
      <c r="P352" s="119">
        <v>352</v>
      </c>
      <c r="Q352" s="119"/>
      <c r="R352" s="20">
        <f t="shared" si="58"/>
        <v>0</v>
      </c>
      <c r="S352" s="20">
        <f t="shared" si="59"/>
        <v>0</v>
      </c>
      <c r="T352" s="20">
        <f t="shared" si="60"/>
        <v>0</v>
      </c>
      <c r="U352" s="301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304"/>
      <c r="AG352" s="304"/>
      <c r="AH352" s="120"/>
      <c r="AI352" s="120"/>
      <c r="AJ352" s="304"/>
      <c r="AK352" s="304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4"/>
      <c r="BV352" s="14"/>
      <c r="BW352" s="14"/>
      <c r="BX352" s="477"/>
      <c r="BY352" s="477"/>
      <c r="BZ352" s="477"/>
      <c r="CA352" s="477"/>
      <c r="CB352" s="14"/>
      <c r="CC352" t="str">
        <f t="shared" si="48"/>
        <v/>
      </c>
      <c r="CE352">
        <v>13313</v>
      </c>
      <c r="CF352">
        <v>6</v>
      </c>
      <c r="CH352">
        <v>5</v>
      </c>
    </row>
    <row r="353" spans="1:86" ht="20.100000000000001" customHeight="1" x14ac:dyDescent="0.25">
      <c r="A353" s="108">
        <v>13611</v>
      </c>
      <c r="B353" s="109" t="s">
        <v>458</v>
      </c>
      <c r="C353" s="109" t="s">
        <v>460</v>
      </c>
      <c r="D353" s="109" t="s">
        <v>128</v>
      </c>
      <c r="E353" s="110" t="s">
        <v>120</v>
      </c>
      <c r="F353" s="110" t="s">
        <v>160</v>
      </c>
      <c r="G353" s="111">
        <v>40</v>
      </c>
      <c r="H353" s="111">
        <v>12</v>
      </c>
      <c r="I353" s="110" t="s">
        <v>120</v>
      </c>
      <c r="J353" s="121"/>
      <c r="K353" s="109" t="s">
        <v>257</v>
      </c>
      <c r="L353" s="109" t="s">
        <v>2158</v>
      </c>
      <c r="M353" s="109"/>
      <c r="N353" s="109" t="s">
        <v>162</v>
      </c>
      <c r="O353" s="109" t="str">
        <f t="shared" si="54"/>
        <v>FUCHSIA VIVACE Riccartonii</v>
      </c>
      <c r="P353" s="112">
        <v>353</v>
      </c>
      <c r="Q353" s="112"/>
      <c r="R353" s="20">
        <f t="shared" si="58"/>
        <v>0</v>
      </c>
      <c r="S353" s="20">
        <f t="shared" si="59"/>
        <v>0</v>
      </c>
      <c r="T353" s="20">
        <f t="shared" si="60"/>
        <v>0</v>
      </c>
      <c r="U353" s="378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304"/>
      <c r="AG353" s="304"/>
      <c r="AH353" s="113"/>
      <c r="AI353" s="113"/>
      <c r="AJ353" s="304"/>
      <c r="AK353" s="304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4"/>
      <c r="BV353" s="14"/>
      <c r="BW353" s="14"/>
      <c r="BX353" s="477"/>
      <c r="BY353" s="477"/>
      <c r="BZ353" s="477"/>
      <c r="CA353" s="477"/>
      <c r="CB353" s="14"/>
      <c r="CC353" t="str">
        <f t="shared" si="48"/>
        <v/>
      </c>
      <c r="CE353">
        <v>362</v>
      </c>
      <c r="CF353">
        <v>6</v>
      </c>
      <c r="CH353">
        <v>5</v>
      </c>
    </row>
    <row r="354" spans="1:86" ht="20.100000000000001" customHeight="1" x14ac:dyDescent="0.25">
      <c r="A354" s="114">
        <v>20704</v>
      </c>
      <c r="B354" s="115" t="s">
        <v>458</v>
      </c>
      <c r="C354" s="115" t="s">
        <v>233</v>
      </c>
      <c r="D354" s="115" t="s">
        <v>128</v>
      </c>
      <c r="E354" s="116" t="s">
        <v>120</v>
      </c>
      <c r="F354" s="116" t="s">
        <v>160</v>
      </c>
      <c r="G354" s="117">
        <v>40</v>
      </c>
      <c r="H354" s="117">
        <v>12</v>
      </c>
      <c r="I354" s="116" t="s">
        <v>120</v>
      </c>
      <c r="J354" s="118"/>
      <c r="K354" s="115" t="s">
        <v>257</v>
      </c>
      <c r="L354" s="115" t="s">
        <v>2158</v>
      </c>
      <c r="M354" s="115"/>
      <c r="N354" s="115" t="s">
        <v>162</v>
      </c>
      <c r="O354" s="115" t="str">
        <f t="shared" si="54"/>
        <v>FUCHSIA VIVACE Variés</v>
      </c>
      <c r="P354" s="119">
        <v>354</v>
      </c>
      <c r="Q354" s="119"/>
      <c r="R354" s="20">
        <f t="shared" si="58"/>
        <v>0</v>
      </c>
      <c r="S354" s="20">
        <f t="shared" si="59"/>
        <v>0</v>
      </c>
      <c r="T354" s="20">
        <f t="shared" si="60"/>
        <v>0</v>
      </c>
      <c r="U354" s="301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304"/>
      <c r="AG354" s="304"/>
      <c r="AH354" s="120"/>
      <c r="AI354" s="120"/>
      <c r="AJ354" s="304"/>
      <c r="AK354" s="304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4"/>
      <c r="BV354" s="14"/>
      <c r="BW354" s="14"/>
      <c r="BX354" s="477"/>
      <c r="BY354" s="477"/>
      <c r="BZ354" s="477"/>
      <c r="CA354" s="477"/>
      <c r="CB354" s="14"/>
      <c r="CC354" t="str">
        <f t="shared" si="48"/>
        <v/>
      </c>
      <c r="CE354">
        <v>14259</v>
      </c>
      <c r="CF354">
        <v>6</v>
      </c>
      <c r="CH354">
        <v>5</v>
      </c>
    </row>
    <row r="355" spans="1:86" ht="20.100000000000001" customHeight="1" x14ac:dyDescent="0.25">
      <c r="A355" s="388"/>
      <c r="B355" s="382" t="s">
        <v>461</v>
      </c>
      <c r="C355" s="383"/>
      <c r="D355" s="383" t="s">
        <v>128</v>
      </c>
      <c r="E355" s="384"/>
      <c r="F355" s="384"/>
      <c r="G355" s="384"/>
      <c r="H355" s="385"/>
      <c r="I355" s="384"/>
      <c r="J355" s="386"/>
      <c r="K355" s="383"/>
      <c r="L355" s="383" t="s">
        <v>593</v>
      </c>
      <c r="M355" s="383"/>
      <c r="N355" s="383"/>
      <c r="O355" s="383" t="str">
        <f t="shared" si="54"/>
        <v xml:space="preserve">G </v>
      </c>
      <c r="P355" s="387">
        <v>355</v>
      </c>
      <c r="Q355" s="387"/>
      <c r="R355" s="20"/>
      <c r="S355" s="20"/>
      <c r="T355" s="20"/>
      <c r="U355" s="512"/>
      <c r="V355" s="513"/>
      <c r="W355" s="513"/>
      <c r="X355" s="513"/>
      <c r="Y355" s="513"/>
      <c r="Z355" s="513"/>
      <c r="AA355" s="513"/>
      <c r="AB355" s="513"/>
      <c r="AC355" s="513"/>
      <c r="AD355" s="513"/>
      <c r="AE355" s="513"/>
      <c r="AF355" s="513"/>
      <c r="AG355" s="513"/>
      <c r="AH355" s="513"/>
      <c r="AI355" s="513"/>
      <c r="AJ355" s="513"/>
      <c r="AK355" s="513"/>
      <c r="AL355" s="513"/>
      <c r="AM355" s="513"/>
      <c r="AN355" s="513"/>
      <c r="AO355" s="513"/>
      <c r="AP355" s="513"/>
      <c r="AQ355" s="513"/>
      <c r="AR355" s="513"/>
      <c r="AS355" s="513"/>
      <c r="AT355" s="513"/>
      <c r="AU355" s="513"/>
      <c r="AV355" s="513"/>
      <c r="AW355" s="513"/>
      <c r="AX355" s="513"/>
      <c r="AY355" s="513"/>
      <c r="AZ355" s="513"/>
      <c r="BA355" s="513"/>
      <c r="BB355" s="513"/>
      <c r="BC355" s="513"/>
      <c r="BD355" s="513"/>
      <c r="BE355" s="513"/>
      <c r="BF355" s="513"/>
      <c r="BG355" s="513"/>
      <c r="BH355" s="513"/>
      <c r="BI355" s="513"/>
      <c r="BJ355" s="513"/>
      <c r="BK355" s="513"/>
      <c r="BL355" s="513"/>
      <c r="BM355" s="513"/>
      <c r="BN355" s="513"/>
      <c r="BO355" s="513"/>
      <c r="BP355" s="513"/>
      <c r="BQ355" s="513"/>
      <c r="BR355" s="513"/>
      <c r="BS355" s="513"/>
      <c r="BT355" s="513"/>
      <c r="BU355" s="14"/>
      <c r="BV355" s="14"/>
      <c r="BW355" s="14"/>
      <c r="BX355" s="477"/>
      <c r="BY355" s="477"/>
      <c r="BZ355" s="477"/>
      <c r="CA355" s="477"/>
      <c r="CB355" s="14"/>
      <c r="CC355" t="str">
        <f t="shared" ref="CC355:CC418" si="61">IF(AND(E355="B",D355&lt;&gt;""),IF(CD355&gt;52,"&gt;s0" &amp; CD355-52 &amp; "/2026",IF(CD355&lt;30,IF(CD355&lt;10,"&gt;s0"&amp;CD355&amp;"/2026","&gt;s"&amp;CD355&amp;"/2026"),"&gt;s"&amp;CD355&amp;"/2025")),IF(D355&lt;&gt;"",D355,""))</f>
        <v/>
      </c>
    </row>
    <row r="356" spans="1:86" ht="20.100000000000001" customHeight="1" x14ac:dyDescent="0.25">
      <c r="A356" s="108">
        <v>11718</v>
      </c>
      <c r="B356" s="109" t="s">
        <v>462</v>
      </c>
      <c r="C356" s="109" t="s">
        <v>463</v>
      </c>
      <c r="D356" s="109" t="s">
        <v>128</v>
      </c>
      <c r="E356" s="110" t="s">
        <v>208</v>
      </c>
      <c r="F356" s="110" t="s">
        <v>160</v>
      </c>
      <c r="G356" s="111">
        <v>40</v>
      </c>
      <c r="H356" s="111">
        <v>13</v>
      </c>
      <c r="I356" s="110" t="s">
        <v>120</v>
      </c>
      <c r="J356" s="121"/>
      <c r="K356" s="109" t="s">
        <v>257</v>
      </c>
      <c r="L356" s="109" t="s">
        <v>2158</v>
      </c>
      <c r="M356" s="109"/>
      <c r="N356" s="109" t="s">
        <v>162</v>
      </c>
      <c r="O356" s="109" t="str">
        <f t="shared" si="54"/>
        <v>GAILLARDE DE SEMIS Arizona sun</v>
      </c>
      <c r="P356" s="112">
        <v>356</v>
      </c>
      <c r="Q356" s="112"/>
      <c r="R356" s="20">
        <f t="shared" si="58"/>
        <v>0</v>
      </c>
      <c r="S356" s="20">
        <f t="shared" si="59"/>
        <v>0</v>
      </c>
      <c r="T356" s="20">
        <f t="shared" si="60"/>
        <v>0</v>
      </c>
      <c r="U356" s="378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304"/>
      <c r="AG356" s="304"/>
      <c r="AH356" s="113"/>
      <c r="AI356" s="113"/>
      <c r="AJ356" s="304"/>
      <c r="AK356" s="304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4"/>
      <c r="BV356" s="14"/>
      <c r="BW356" s="14"/>
      <c r="BX356" s="477"/>
      <c r="BY356" s="477"/>
      <c r="BZ356" s="477"/>
      <c r="CA356" s="477"/>
      <c r="CB356" s="14"/>
      <c r="CC356" t="str">
        <f t="shared" si="61"/>
        <v/>
      </c>
      <c r="CE356">
        <v>3700</v>
      </c>
      <c r="CF356">
        <v>4</v>
      </c>
      <c r="CH356">
        <v>8</v>
      </c>
    </row>
    <row r="357" spans="1:86" ht="20.100000000000001" customHeight="1" x14ac:dyDescent="0.25">
      <c r="A357" s="114">
        <v>20712</v>
      </c>
      <c r="B357" s="115" t="s">
        <v>462</v>
      </c>
      <c r="C357" s="115" t="s">
        <v>1229</v>
      </c>
      <c r="D357" s="115" t="s">
        <v>128</v>
      </c>
      <c r="E357" s="116" t="s">
        <v>208</v>
      </c>
      <c r="F357" s="116" t="s">
        <v>160</v>
      </c>
      <c r="G357" s="117">
        <v>40</v>
      </c>
      <c r="H357" s="117">
        <v>13</v>
      </c>
      <c r="I357" s="116" t="s">
        <v>120</v>
      </c>
      <c r="J357" s="118"/>
      <c r="K357" s="115" t="s">
        <v>257</v>
      </c>
      <c r="L357" s="115" t="s">
        <v>2158</v>
      </c>
      <c r="M357" s="115"/>
      <c r="N357" s="115" t="s">
        <v>162</v>
      </c>
      <c r="O357" s="115" t="str">
        <f t="shared" si="54"/>
        <v>GAILLARDE DE SEMIS Arizona Variés</v>
      </c>
      <c r="P357" s="119">
        <v>357</v>
      </c>
      <c r="Q357" s="119"/>
      <c r="R357" s="20">
        <f t="shared" si="58"/>
        <v>0</v>
      </c>
      <c r="S357" s="20">
        <f t="shared" si="59"/>
        <v>0</v>
      </c>
      <c r="T357" s="20">
        <f t="shared" si="60"/>
        <v>0</v>
      </c>
      <c r="U357" s="301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304"/>
      <c r="AG357" s="304"/>
      <c r="AH357" s="120"/>
      <c r="AI357" s="120"/>
      <c r="AJ357" s="304"/>
      <c r="AK357" s="304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4"/>
      <c r="BV357" s="14"/>
      <c r="BW357" s="14"/>
      <c r="BX357" s="477"/>
      <c r="BY357" s="477"/>
      <c r="BZ357" s="477"/>
      <c r="CA357" s="477"/>
      <c r="CB357" s="14"/>
      <c r="CC357" t="str">
        <f t="shared" si="61"/>
        <v/>
      </c>
      <c r="CE357">
        <v>12095</v>
      </c>
      <c r="CF357">
        <v>4</v>
      </c>
      <c r="CH357">
        <v>8</v>
      </c>
    </row>
    <row r="358" spans="1:86" ht="20.100000000000001" customHeight="1" x14ac:dyDescent="0.25">
      <c r="A358" s="108">
        <v>25312</v>
      </c>
      <c r="B358" s="109" t="s">
        <v>464</v>
      </c>
      <c r="C358" s="109" t="s">
        <v>465</v>
      </c>
      <c r="D358" s="109" t="s">
        <v>128</v>
      </c>
      <c r="E358" s="110" t="s">
        <v>120</v>
      </c>
      <c r="F358" s="110" t="s">
        <v>160</v>
      </c>
      <c r="G358" s="111">
        <v>40</v>
      </c>
      <c r="H358" s="111">
        <v>11</v>
      </c>
      <c r="I358" s="110" t="s">
        <v>176</v>
      </c>
      <c r="J358" s="121">
        <v>6.5000000000000002E-2</v>
      </c>
      <c r="K358" s="109" t="s">
        <v>257</v>
      </c>
      <c r="L358" s="109" t="s">
        <v>2158</v>
      </c>
      <c r="M358" s="109"/>
      <c r="N358" s="109" t="s">
        <v>162</v>
      </c>
      <c r="O358" s="109" t="str">
        <f t="shared" si="54"/>
        <v>GAILLARDE DE BOUTURE Gusto Sweet Chili</v>
      </c>
      <c r="P358" s="112">
        <v>358</v>
      </c>
      <c r="Q358" s="112"/>
      <c r="R358" s="20">
        <f t="shared" si="58"/>
        <v>0</v>
      </c>
      <c r="S358" s="20">
        <f t="shared" si="59"/>
        <v>0</v>
      </c>
      <c r="T358" s="20">
        <f t="shared" si="60"/>
        <v>0</v>
      </c>
      <c r="U358" s="378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304"/>
      <c r="AG358" s="304"/>
      <c r="AH358" s="113"/>
      <c r="AI358" s="113"/>
      <c r="AJ358" s="304"/>
      <c r="AK358" s="304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4"/>
      <c r="BV358" s="14"/>
      <c r="BW358" s="14"/>
      <c r="BX358" s="477"/>
      <c r="BY358" s="477"/>
      <c r="BZ358" s="477"/>
      <c r="CA358" s="477"/>
      <c r="CB358" s="14"/>
      <c r="CC358" t="str">
        <f t="shared" si="61"/>
        <v/>
      </c>
      <c r="CE358">
        <v>23457</v>
      </c>
      <c r="CF358">
        <v>4</v>
      </c>
      <c r="CH358">
        <v>6</v>
      </c>
    </row>
    <row r="359" spans="1:86" ht="20.100000000000001" customHeight="1" x14ac:dyDescent="0.25">
      <c r="A359" s="114">
        <v>26774</v>
      </c>
      <c r="B359" s="115" t="s">
        <v>464</v>
      </c>
      <c r="C359" s="115" t="s">
        <v>1230</v>
      </c>
      <c r="D359" s="115" t="s">
        <v>128</v>
      </c>
      <c r="E359" s="116" t="s">
        <v>120</v>
      </c>
      <c r="F359" s="116" t="s">
        <v>160</v>
      </c>
      <c r="G359" s="117">
        <v>40</v>
      </c>
      <c r="H359" s="117">
        <v>11</v>
      </c>
      <c r="I359" s="116" t="s">
        <v>176</v>
      </c>
      <c r="J359" s="118">
        <v>6.5000000000000002E-2</v>
      </c>
      <c r="K359" s="115" t="s">
        <v>257</v>
      </c>
      <c r="L359" s="115" t="s">
        <v>2158</v>
      </c>
      <c r="M359" s="115" t="s">
        <v>137</v>
      </c>
      <c r="N359" s="115" t="s">
        <v>162</v>
      </c>
      <c r="O359" s="115" t="str">
        <f t="shared" si="54"/>
        <v>GAILLARDE DE BOUTURE Gusto Orange Zest</v>
      </c>
      <c r="P359" s="119">
        <v>359</v>
      </c>
      <c r="Q359" s="119"/>
      <c r="R359" s="20">
        <f t="shared" si="58"/>
        <v>0</v>
      </c>
      <c r="S359" s="20">
        <f t="shared" si="59"/>
        <v>0</v>
      </c>
      <c r="T359" s="20">
        <f t="shared" si="60"/>
        <v>0</v>
      </c>
      <c r="U359" s="301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304"/>
      <c r="AG359" s="304"/>
      <c r="AH359" s="120"/>
      <c r="AI359" s="120"/>
      <c r="AJ359" s="304"/>
      <c r="AK359" s="304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4"/>
      <c r="BV359" s="14"/>
      <c r="BW359" s="14"/>
      <c r="BX359" s="477"/>
      <c r="BY359" s="477"/>
      <c r="BZ359" s="477"/>
      <c r="CA359" s="477"/>
      <c r="CB359" s="14"/>
      <c r="CC359" t="str">
        <f t="shared" si="61"/>
        <v/>
      </c>
      <c r="CE359">
        <v>26452</v>
      </c>
      <c r="CF359">
        <v>4</v>
      </c>
      <c r="CH359">
        <v>6</v>
      </c>
    </row>
    <row r="360" spans="1:86" ht="20.100000000000001" customHeight="1" x14ac:dyDescent="0.25">
      <c r="A360" s="108">
        <v>25272</v>
      </c>
      <c r="B360" s="109" t="s">
        <v>549</v>
      </c>
      <c r="C360" s="109" t="s">
        <v>1340</v>
      </c>
      <c r="D360" s="109" t="s">
        <v>128</v>
      </c>
      <c r="E360" s="110" t="s">
        <v>208</v>
      </c>
      <c r="F360" s="110" t="s">
        <v>160</v>
      </c>
      <c r="G360" s="111">
        <v>40</v>
      </c>
      <c r="H360" s="111">
        <v>15</v>
      </c>
      <c r="I360" s="110" t="s">
        <v>176</v>
      </c>
      <c r="J360" s="121"/>
      <c r="K360" s="109" t="s">
        <v>257</v>
      </c>
      <c r="L360" s="109" t="s">
        <v>2158</v>
      </c>
      <c r="M360" s="109"/>
      <c r="N360" s="109" t="s">
        <v>162</v>
      </c>
      <c r="O360" s="109" t="str">
        <f t="shared" si="54"/>
        <v>GAZANIA DE SEMIS Zany Variés</v>
      </c>
      <c r="P360" s="112">
        <v>360</v>
      </c>
      <c r="Q360" s="112"/>
      <c r="R360" s="20">
        <f t="shared" si="58"/>
        <v>0</v>
      </c>
      <c r="S360" s="20">
        <f t="shared" si="59"/>
        <v>0</v>
      </c>
      <c r="T360" s="20">
        <f t="shared" si="60"/>
        <v>0</v>
      </c>
      <c r="U360" s="378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304"/>
      <c r="AG360" s="304"/>
      <c r="AH360" s="113"/>
      <c r="AI360" s="113"/>
      <c r="AJ360" s="304"/>
      <c r="AK360" s="304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4"/>
      <c r="BV360" s="14"/>
      <c r="BW360" s="14"/>
      <c r="BX360" s="477"/>
      <c r="BY360" s="477"/>
      <c r="BZ360" s="477"/>
      <c r="CA360" s="477"/>
      <c r="CB360" s="14"/>
      <c r="CC360" t="str">
        <f t="shared" si="61"/>
        <v/>
      </c>
      <c r="CE360">
        <v>25184</v>
      </c>
      <c r="CF360">
        <v>6</v>
      </c>
      <c r="CH360">
        <v>8</v>
      </c>
    </row>
    <row r="361" spans="1:86" ht="20.100000000000001" customHeight="1" x14ac:dyDescent="0.25">
      <c r="A361" s="114">
        <v>14707</v>
      </c>
      <c r="B361" s="115" t="s">
        <v>550</v>
      </c>
      <c r="C361" s="115" t="s">
        <v>1231</v>
      </c>
      <c r="D361" s="115" t="s">
        <v>1633</v>
      </c>
      <c r="E361" s="116" t="s">
        <v>120</v>
      </c>
      <c r="F361" s="116" t="s">
        <v>160</v>
      </c>
      <c r="G361" s="117">
        <v>40</v>
      </c>
      <c r="H361" s="117">
        <v>10</v>
      </c>
      <c r="I361" s="116" t="s">
        <v>164</v>
      </c>
      <c r="J361" s="118">
        <v>0.25</v>
      </c>
      <c r="K361" s="115" t="s">
        <v>257</v>
      </c>
      <c r="L361" s="115" t="s">
        <v>2158</v>
      </c>
      <c r="M361" s="115"/>
      <c r="N361" s="115" t="s">
        <v>162</v>
      </c>
      <c r="O361" s="115" t="str">
        <f t="shared" si="54"/>
        <v>GERANIUM VIVACE Rozanne</v>
      </c>
      <c r="P361" s="119">
        <v>361</v>
      </c>
      <c r="Q361" s="119"/>
      <c r="R361" s="20">
        <f t="shared" si="58"/>
        <v>0</v>
      </c>
      <c r="S361" s="20">
        <f t="shared" si="59"/>
        <v>0</v>
      </c>
      <c r="T361" s="20">
        <f t="shared" si="60"/>
        <v>0</v>
      </c>
      <c r="U361" s="303"/>
      <c r="V361" s="304"/>
      <c r="W361" s="304"/>
      <c r="X361" s="304"/>
      <c r="Y361" s="304"/>
      <c r="Z361" s="304"/>
      <c r="AA361" s="304"/>
      <c r="AB361" s="304"/>
      <c r="AC361" s="304"/>
      <c r="AD361" s="304"/>
      <c r="AE361" s="304"/>
      <c r="AF361" s="304"/>
      <c r="AG361" s="304"/>
      <c r="AH361" s="120"/>
      <c r="AI361" s="120"/>
      <c r="AJ361" s="304"/>
      <c r="AK361" s="304"/>
      <c r="AL361" s="304"/>
      <c r="AM361" s="304"/>
      <c r="AN361" s="304"/>
      <c r="AO361" s="304"/>
      <c r="AP361" s="304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4"/>
      <c r="BV361" s="14"/>
      <c r="BW361" s="14"/>
      <c r="BX361" s="477"/>
      <c r="BY361" s="477"/>
      <c r="BZ361" s="477"/>
      <c r="CA361" s="477"/>
      <c r="CB361" s="14"/>
      <c r="CC361" t="str">
        <f t="shared" si="61"/>
        <v>&gt;s11/2026</v>
      </c>
      <c r="CD361">
        <f t="shared" ref="CD361:CD362" si="62">IF(E361="B",IF(OR(LEFT(D361,2)="&gt;s", LEFT(D361,2)="&lt;s"),MID(D361,3,2)+CF361+1,""),)</f>
        <v>11</v>
      </c>
      <c r="CE361">
        <v>14415</v>
      </c>
      <c r="CF361">
        <v>4</v>
      </c>
      <c r="CH361">
        <v>5</v>
      </c>
    </row>
    <row r="362" spans="1:86" ht="20.100000000000001" customHeight="1" x14ac:dyDescent="0.25">
      <c r="A362" s="108">
        <v>26844</v>
      </c>
      <c r="B362" s="109" t="s">
        <v>550</v>
      </c>
      <c r="C362" s="109" t="s">
        <v>1232</v>
      </c>
      <c r="D362" s="109" t="s">
        <v>1648</v>
      </c>
      <c r="E362" s="110" t="s">
        <v>120</v>
      </c>
      <c r="F362" s="110" t="s">
        <v>160</v>
      </c>
      <c r="G362" s="111">
        <v>40</v>
      </c>
      <c r="H362" s="111">
        <v>6</v>
      </c>
      <c r="I362" s="110" t="s">
        <v>164</v>
      </c>
      <c r="J362" s="121">
        <v>0.19</v>
      </c>
      <c r="K362" s="109" t="s">
        <v>257</v>
      </c>
      <c r="L362" s="109" t="s">
        <v>2158</v>
      </c>
      <c r="M362" s="109" t="s">
        <v>137</v>
      </c>
      <c r="N362" s="109" t="s">
        <v>162</v>
      </c>
      <c r="O362" s="109" t="str">
        <f t="shared" si="54"/>
        <v>GERANIUM VIVACE Kelly Anne</v>
      </c>
      <c r="P362" s="112">
        <v>362</v>
      </c>
      <c r="Q362" s="112"/>
      <c r="R362" s="20">
        <f t="shared" si="58"/>
        <v>0</v>
      </c>
      <c r="S362" s="20">
        <f t="shared" si="59"/>
        <v>0</v>
      </c>
      <c r="T362" s="20">
        <f t="shared" si="60"/>
        <v>0</v>
      </c>
      <c r="U362" s="303"/>
      <c r="V362" s="304"/>
      <c r="W362" s="304"/>
      <c r="X362" s="304"/>
      <c r="Y362" s="304"/>
      <c r="Z362" s="304"/>
      <c r="AA362" s="304"/>
      <c r="AB362" s="304"/>
      <c r="AC362" s="304"/>
      <c r="AD362" s="304"/>
      <c r="AE362" s="304"/>
      <c r="AF362" s="304"/>
      <c r="AG362" s="304"/>
      <c r="AH362" s="113"/>
      <c r="AI362" s="113"/>
      <c r="AJ362" s="304"/>
      <c r="AK362" s="304"/>
      <c r="AL362" s="304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4"/>
      <c r="BV362" s="14"/>
      <c r="BW362" s="14"/>
      <c r="BX362" s="477"/>
      <c r="BY362" s="477"/>
      <c r="BZ362" s="477"/>
      <c r="CA362" s="477"/>
      <c r="CB362" s="14"/>
      <c r="CC362" t="str">
        <f t="shared" si="61"/>
        <v>&gt;s03/2026</v>
      </c>
      <c r="CD362">
        <f t="shared" si="62"/>
        <v>3</v>
      </c>
      <c r="CE362">
        <v>26679</v>
      </c>
      <c r="CH362">
        <v>5</v>
      </c>
    </row>
    <row r="363" spans="1:86" ht="20.100000000000001" customHeight="1" x14ac:dyDescent="0.25">
      <c r="A363" s="390"/>
      <c r="B363" s="391" t="s">
        <v>466</v>
      </c>
      <c r="C363" s="392"/>
      <c r="D363" s="392" t="s">
        <v>128</v>
      </c>
      <c r="E363" s="393"/>
      <c r="F363" s="393"/>
      <c r="G363" s="393"/>
      <c r="H363" s="394"/>
      <c r="I363" s="393"/>
      <c r="J363" s="395"/>
      <c r="K363" s="392"/>
      <c r="L363" s="392" t="s">
        <v>131</v>
      </c>
      <c r="M363" s="392"/>
      <c r="N363" s="392"/>
      <c r="O363" s="392" t="str">
        <f t="shared" si="54"/>
        <v xml:space="preserve">GAURA vigoureux </v>
      </c>
      <c r="P363" s="396">
        <v>363</v>
      </c>
      <c r="Q363" s="396"/>
      <c r="R363" s="20"/>
      <c r="S363" s="20"/>
      <c r="T363" s="20"/>
      <c r="U363" s="514"/>
      <c r="V363" s="515"/>
      <c r="W363" s="515"/>
      <c r="X363" s="515"/>
      <c r="Y363" s="515"/>
      <c r="Z363" s="515"/>
      <c r="AA363" s="515"/>
      <c r="AB363" s="515"/>
      <c r="AC363" s="515"/>
      <c r="AD363" s="515"/>
      <c r="AE363" s="515"/>
      <c r="AF363" s="515"/>
      <c r="AG363" s="515"/>
      <c r="AH363" s="515"/>
      <c r="AI363" s="515"/>
      <c r="AJ363" s="515"/>
      <c r="AK363" s="515"/>
      <c r="AL363" s="515"/>
      <c r="AM363" s="515"/>
      <c r="AN363" s="515"/>
      <c r="AO363" s="515"/>
      <c r="AP363" s="515"/>
      <c r="AQ363" s="515"/>
      <c r="AR363" s="515"/>
      <c r="AS363" s="515"/>
      <c r="AT363" s="515"/>
      <c r="AU363" s="515"/>
      <c r="AV363" s="515"/>
      <c r="AW363" s="515"/>
      <c r="AX363" s="515"/>
      <c r="AY363" s="515"/>
      <c r="AZ363" s="515"/>
      <c r="BA363" s="515"/>
      <c r="BB363" s="515"/>
      <c r="BC363" s="515"/>
      <c r="BD363" s="515"/>
      <c r="BE363" s="515"/>
      <c r="BF363" s="515"/>
      <c r="BG363" s="515"/>
      <c r="BH363" s="515"/>
      <c r="BI363" s="515"/>
      <c r="BJ363" s="515"/>
      <c r="BK363" s="515"/>
      <c r="BL363" s="515"/>
      <c r="BM363" s="515"/>
      <c r="BN363" s="515"/>
      <c r="BO363" s="515"/>
      <c r="BP363" s="515"/>
      <c r="BQ363" s="515"/>
      <c r="BR363" s="515"/>
      <c r="BS363" s="515"/>
      <c r="BT363" s="515"/>
      <c r="BU363" s="14"/>
      <c r="BV363" s="14"/>
      <c r="BW363" s="14"/>
      <c r="BX363" s="477"/>
      <c r="BY363" s="477"/>
      <c r="BZ363" s="477"/>
      <c r="CA363" s="477"/>
      <c r="CB363" s="14"/>
      <c r="CC363" t="str">
        <f t="shared" si="61"/>
        <v/>
      </c>
    </row>
    <row r="364" spans="1:86" ht="20.100000000000001" customHeight="1" x14ac:dyDescent="0.25">
      <c r="A364" s="108">
        <v>26776</v>
      </c>
      <c r="B364" s="109" t="s">
        <v>467</v>
      </c>
      <c r="C364" s="109" t="s">
        <v>1684</v>
      </c>
      <c r="D364" s="109" t="s">
        <v>128</v>
      </c>
      <c r="E364" s="110" t="s">
        <v>120</v>
      </c>
      <c r="F364" s="110" t="s">
        <v>160</v>
      </c>
      <c r="G364" s="111">
        <v>40</v>
      </c>
      <c r="H364" s="111">
        <v>11</v>
      </c>
      <c r="I364" s="110" t="s">
        <v>176</v>
      </c>
      <c r="J364" s="121">
        <v>4.4999999999999998E-2</v>
      </c>
      <c r="K364" s="109" t="s">
        <v>257</v>
      </c>
      <c r="L364" s="109" t="s">
        <v>2158</v>
      </c>
      <c r="M364" s="109" t="s">
        <v>137</v>
      </c>
      <c r="N364" s="109" t="s">
        <v>162</v>
      </c>
      <c r="O364" s="109" t="str">
        <f t="shared" si="54"/>
        <v>GAURA CLASSIQUE Belleza Bicolore</v>
      </c>
      <c r="P364" s="112">
        <v>364</v>
      </c>
      <c r="Q364" s="112"/>
      <c r="R364" s="20">
        <f t="shared" si="58"/>
        <v>0</v>
      </c>
      <c r="S364" s="20">
        <f t="shared" si="59"/>
        <v>0</v>
      </c>
      <c r="T364" s="20">
        <f t="shared" si="60"/>
        <v>0</v>
      </c>
      <c r="U364" s="378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304"/>
      <c r="AG364" s="304"/>
      <c r="AH364" s="113"/>
      <c r="AI364" s="113"/>
      <c r="AJ364" s="304"/>
      <c r="AK364" s="304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4"/>
      <c r="BV364" s="14"/>
      <c r="BW364" s="14"/>
      <c r="BX364" s="477"/>
      <c r="BY364" s="477"/>
      <c r="BZ364" s="477"/>
      <c r="CA364" s="477"/>
      <c r="CB364" s="14"/>
      <c r="CC364" t="str">
        <f t="shared" si="61"/>
        <v/>
      </c>
      <c r="CE364">
        <v>26775</v>
      </c>
      <c r="CF364">
        <v>4</v>
      </c>
      <c r="CH364">
        <v>6</v>
      </c>
    </row>
    <row r="365" spans="1:86" ht="20.100000000000001" customHeight="1" x14ac:dyDescent="0.25">
      <c r="A365" s="114">
        <v>26067</v>
      </c>
      <c r="B365" s="115" t="s">
        <v>467</v>
      </c>
      <c r="C365" s="115" t="s">
        <v>468</v>
      </c>
      <c r="D365" s="115" t="s">
        <v>128</v>
      </c>
      <c r="E365" s="116" t="s">
        <v>120</v>
      </c>
      <c r="F365" s="116" t="s">
        <v>160</v>
      </c>
      <c r="G365" s="117">
        <v>40</v>
      </c>
      <c r="H365" s="117">
        <v>11</v>
      </c>
      <c r="I365" s="116" t="s">
        <v>176</v>
      </c>
      <c r="J365" s="117">
        <v>4.4999999999999998E-2</v>
      </c>
      <c r="K365" s="115" t="s">
        <v>257</v>
      </c>
      <c r="L365" s="115" t="s">
        <v>2158</v>
      </c>
      <c r="M365" s="115"/>
      <c r="N365" s="115" t="s">
        <v>162</v>
      </c>
      <c r="O365" s="115" t="str">
        <f t="shared" si="54"/>
        <v>GAURA CLASSIQUE Gambit Variegata Rose</v>
      </c>
      <c r="P365" s="119">
        <v>365</v>
      </c>
      <c r="Q365" s="119"/>
      <c r="R365" s="20">
        <f t="shared" si="58"/>
        <v>0</v>
      </c>
      <c r="S365" s="20">
        <f t="shared" si="59"/>
        <v>0</v>
      </c>
      <c r="T365" s="20">
        <f t="shared" si="60"/>
        <v>0</v>
      </c>
      <c r="U365" s="301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304"/>
      <c r="AG365" s="304"/>
      <c r="AH365" s="120"/>
      <c r="AI365" s="120"/>
      <c r="AJ365" s="304"/>
      <c r="AK365" s="304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4"/>
      <c r="BV365" s="14"/>
      <c r="BW365" s="14"/>
      <c r="BX365" s="477"/>
      <c r="BY365" s="477"/>
      <c r="BZ365" s="477"/>
      <c r="CA365" s="477"/>
      <c r="CB365" s="14"/>
      <c r="CC365" t="str">
        <f t="shared" si="61"/>
        <v/>
      </c>
      <c r="CE365">
        <v>26002</v>
      </c>
      <c r="CF365">
        <v>4</v>
      </c>
      <c r="CH365">
        <v>6</v>
      </c>
    </row>
    <row r="366" spans="1:86" ht="20.100000000000001" customHeight="1" x14ac:dyDescent="0.25">
      <c r="A366" s="108">
        <v>11442</v>
      </c>
      <c r="B366" s="109" t="s">
        <v>467</v>
      </c>
      <c r="C366" s="109" t="s">
        <v>1233</v>
      </c>
      <c r="D366" s="109" t="s">
        <v>128</v>
      </c>
      <c r="E366" s="110" t="s">
        <v>120</v>
      </c>
      <c r="F366" s="110" t="s">
        <v>160</v>
      </c>
      <c r="G366" s="111">
        <v>40</v>
      </c>
      <c r="H366" s="111">
        <v>11</v>
      </c>
      <c r="I366" s="110" t="s">
        <v>176</v>
      </c>
      <c r="J366" s="121">
        <v>4.2000000000000003E-2</v>
      </c>
      <c r="K366" s="109" t="s">
        <v>257</v>
      </c>
      <c r="L366" s="109" t="s">
        <v>2158</v>
      </c>
      <c r="M366" s="109"/>
      <c r="N366" s="109" t="s">
        <v>162</v>
      </c>
      <c r="O366" s="109" t="str">
        <f t="shared" si="54"/>
        <v>GAURA CLASSIQUE Rose Fonce</v>
      </c>
      <c r="P366" s="112">
        <v>366</v>
      </c>
      <c r="Q366" s="112"/>
      <c r="R366" s="20">
        <f t="shared" si="58"/>
        <v>0</v>
      </c>
      <c r="S366" s="20">
        <f t="shared" si="59"/>
        <v>0</v>
      </c>
      <c r="T366" s="20">
        <f t="shared" si="60"/>
        <v>0</v>
      </c>
      <c r="U366" s="378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304"/>
      <c r="AG366" s="304"/>
      <c r="AH366" s="113"/>
      <c r="AI366" s="113"/>
      <c r="AJ366" s="304"/>
      <c r="AK366" s="304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4"/>
      <c r="BV366" s="14"/>
      <c r="BW366" s="14"/>
      <c r="BX366" s="477"/>
      <c r="BY366" s="477"/>
      <c r="BZ366" s="477"/>
      <c r="CA366" s="477"/>
      <c r="CB366" s="14"/>
      <c r="CC366" t="str">
        <f t="shared" si="61"/>
        <v/>
      </c>
      <c r="CE366">
        <v>11280</v>
      </c>
      <c r="CF366">
        <v>4</v>
      </c>
      <c r="CH366">
        <v>6</v>
      </c>
    </row>
    <row r="367" spans="1:86" ht="20.100000000000001" customHeight="1" x14ac:dyDescent="0.25">
      <c r="A367" s="114">
        <v>11443</v>
      </c>
      <c r="B367" s="115" t="s">
        <v>467</v>
      </c>
      <c r="C367" s="115" t="s">
        <v>1234</v>
      </c>
      <c r="D367" s="115" t="s">
        <v>128</v>
      </c>
      <c r="E367" s="116" t="s">
        <v>120</v>
      </c>
      <c r="F367" s="116" t="s">
        <v>160</v>
      </c>
      <c r="G367" s="117">
        <v>40</v>
      </c>
      <c r="H367" s="117">
        <v>11</v>
      </c>
      <c r="I367" s="116" t="s">
        <v>176</v>
      </c>
      <c r="J367" s="118"/>
      <c r="K367" s="115" t="s">
        <v>257</v>
      </c>
      <c r="L367" s="115" t="s">
        <v>2158</v>
      </c>
      <c r="M367" s="115"/>
      <c r="N367" s="115" t="s">
        <v>162</v>
      </c>
      <c r="O367" s="115" t="str">
        <f t="shared" si="54"/>
        <v>GAURA CLASSIQUE Whirling Butterflies</v>
      </c>
      <c r="P367" s="119">
        <v>367</v>
      </c>
      <c r="Q367" s="119"/>
      <c r="R367" s="20">
        <f t="shared" si="58"/>
        <v>0</v>
      </c>
      <c r="S367" s="20">
        <f t="shared" si="59"/>
        <v>0</v>
      </c>
      <c r="T367" s="20">
        <f t="shared" si="60"/>
        <v>0</v>
      </c>
      <c r="U367" s="301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304"/>
      <c r="AG367" s="304"/>
      <c r="AH367" s="120"/>
      <c r="AI367" s="120"/>
      <c r="AJ367" s="304"/>
      <c r="AK367" s="304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4"/>
      <c r="BV367" s="14"/>
      <c r="BW367" s="14"/>
      <c r="BX367" s="477"/>
      <c r="BY367" s="477"/>
      <c r="BZ367" s="477"/>
      <c r="CA367" s="477"/>
      <c r="CB367" s="14"/>
      <c r="CC367" t="str">
        <f t="shared" si="61"/>
        <v/>
      </c>
      <c r="CE367">
        <v>2840</v>
      </c>
      <c r="CF367">
        <v>4</v>
      </c>
      <c r="CH367">
        <v>6</v>
      </c>
    </row>
    <row r="368" spans="1:86" ht="20.100000000000001" customHeight="1" x14ac:dyDescent="0.25">
      <c r="A368" s="390"/>
      <c r="B368" s="391" t="s">
        <v>469</v>
      </c>
      <c r="C368" s="392"/>
      <c r="D368" s="392" t="s">
        <v>128</v>
      </c>
      <c r="E368" s="393"/>
      <c r="F368" s="393"/>
      <c r="G368" s="393"/>
      <c r="H368" s="394"/>
      <c r="I368" s="393"/>
      <c r="J368" s="395"/>
      <c r="K368" s="392"/>
      <c r="L368" s="392" t="s">
        <v>131</v>
      </c>
      <c r="M368" s="392"/>
      <c r="N368" s="392"/>
      <c r="O368" s="392" t="str">
        <f t="shared" si="54"/>
        <v xml:space="preserve">GAURA compact </v>
      </c>
      <c r="P368" s="396">
        <v>368</v>
      </c>
      <c r="Q368" s="396"/>
      <c r="R368" s="20"/>
      <c r="S368" s="20"/>
      <c r="T368" s="20"/>
      <c r="U368" s="514"/>
      <c r="V368" s="515"/>
      <c r="W368" s="515"/>
      <c r="X368" s="515"/>
      <c r="Y368" s="515"/>
      <c r="Z368" s="515"/>
      <c r="AA368" s="515"/>
      <c r="AB368" s="515"/>
      <c r="AC368" s="515"/>
      <c r="AD368" s="515"/>
      <c r="AE368" s="515"/>
      <c r="AF368" s="515"/>
      <c r="AG368" s="515"/>
      <c r="AH368" s="515"/>
      <c r="AI368" s="515"/>
      <c r="AJ368" s="515"/>
      <c r="AK368" s="515"/>
      <c r="AL368" s="515"/>
      <c r="AM368" s="515"/>
      <c r="AN368" s="515"/>
      <c r="AO368" s="515"/>
      <c r="AP368" s="515"/>
      <c r="AQ368" s="515"/>
      <c r="AR368" s="515"/>
      <c r="AS368" s="515"/>
      <c r="AT368" s="515"/>
      <c r="AU368" s="515"/>
      <c r="AV368" s="515"/>
      <c r="AW368" s="515"/>
      <c r="AX368" s="515"/>
      <c r="AY368" s="515"/>
      <c r="AZ368" s="515"/>
      <c r="BA368" s="515"/>
      <c r="BB368" s="515"/>
      <c r="BC368" s="515"/>
      <c r="BD368" s="515"/>
      <c r="BE368" s="515"/>
      <c r="BF368" s="515"/>
      <c r="BG368" s="515"/>
      <c r="BH368" s="515"/>
      <c r="BI368" s="515"/>
      <c r="BJ368" s="515"/>
      <c r="BK368" s="515"/>
      <c r="BL368" s="515"/>
      <c r="BM368" s="515"/>
      <c r="BN368" s="515"/>
      <c r="BO368" s="515"/>
      <c r="BP368" s="515"/>
      <c r="BQ368" s="515"/>
      <c r="BR368" s="515"/>
      <c r="BS368" s="515"/>
      <c r="BT368" s="515"/>
      <c r="BU368" s="14"/>
      <c r="BV368" s="14"/>
      <c r="BW368" s="14"/>
      <c r="BX368" s="477"/>
      <c r="BY368" s="477"/>
      <c r="BZ368" s="477"/>
      <c r="CA368" s="477"/>
      <c r="CB368" s="14"/>
      <c r="CC368" t="str">
        <f t="shared" si="61"/>
        <v/>
      </c>
    </row>
    <row r="369" spans="1:86" ht="20.100000000000001" customHeight="1" x14ac:dyDescent="0.25">
      <c r="A369" s="108">
        <v>24170</v>
      </c>
      <c r="B369" s="109" t="s">
        <v>470</v>
      </c>
      <c r="C369" s="109" t="s">
        <v>1235</v>
      </c>
      <c r="D369" s="109" t="s">
        <v>128</v>
      </c>
      <c r="E369" s="110" t="s">
        <v>120</v>
      </c>
      <c r="F369" s="110" t="s">
        <v>160</v>
      </c>
      <c r="G369" s="111">
        <v>40</v>
      </c>
      <c r="H369" s="111">
        <v>11</v>
      </c>
      <c r="I369" s="110" t="s">
        <v>176</v>
      </c>
      <c r="J369" s="121">
        <v>0.05</v>
      </c>
      <c r="K369" s="109" t="s">
        <v>257</v>
      </c>
      <c r="L369" s="109" t="s">
        <v>2158</v>
      </c>
      <c r="M369" s="109"/>
      <c r="N369" s="109" t="s">
        <v>162</v>
      </c>
      <c r="O369" s="109" t="str">
        <f t="shared" si="54"/>
        <v>GAURA COMPACT Steffi Blush Pink</v>
      </c>
      <c r="P369" s="112">
        <v>369</v>
      </c>
      <c r="Q369" s="112"/>
      <c r="R369" s="20">
        <f t="shared" si="58"/>
        <v>0</v>
      </c>
      <c r="S369" s="20">
        <f t="shared" si="59"/>
        <v>0</v>
      </c>
      <c r="T369" s="20">
        <f t="shared" si="60"/>
        <v>0</v>
      </c>
      <c r="U369" s="378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304"/>
      <c r="AG369" s="304"/>
      <c r="AH369" s="113"/>
      <c r="AI369" s="113"/>
      <c r="AJ369" s="304"/>
      <c r="AK369" s="304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4"/>
      <c r="BV369" s="14"/>
      <c r="BW369" s="14"/>
      <c r="BX369" s="477"/>
      <c r="BY369" s="477"/>
      <c r="BZ369" s="477"/>
      <c r="CA369" s="477"/>
      <c r="CB369" s="14"/>
      <c r="CC369" t="str">
        <f t="shared" si="61"/>
        <v/>
      </c>
      <c r="CE369">
        <v>23276</v>
      </c>
      <c r="CF369">
        <v>4</v>
      </c>
      <c r="CH369">
        <v>6</v>
      </c>
    </row>
    <row r="370" spans="1:86" ht="20.100000000000001" customHeight="1" x14ac:dyDescent="0.25">
      <c r="A370" s="114">
        <v>20726</v>
      </c>
      <c r="B370" s="115" t="s">
        <v>470</v>
      </c>
      <c r="C370" s="115" t="s">
        <v>1236</v>
      </c>
      <c r="D370" s="115" t="s">
        <v>128</v>
      </c>
      <c r="E370" s="116" t="s">
        <v>120</v>
      </c>
      <c r="F370" s="116" t="s">
        <v>160</v>
      </c>
      <c r="G370" s="117">
        <v>40</v>
      </c>
      <c r="H370" s="117">
        <v>11</v>
      </c>
      <c r="I370" s="116" t="s">
        <v>176</v>
      </c>
      <c r="J370" s="118">
        <v>0.05</v>
      </c>
      <c r="K370" s="115" t="s">
        <v>257</v>
      </c>
      <c r="L370" s="115" t="s">
        <v>2158</v>
      </c>
      <c r="M370" s="115"/>
      <c r="N370" s="115" t="s">
        <v>162</v>
      </c>
      <c r="O370" s="115" t="str">
        <f t="shared" si="54"/>
        <v>GAURA COMPACT Steffi Dark Rose</v>
      </c>
      <c r="P370" s="119">
        <v>370</v>
      </c>
      <c r="Q370" s="119"/>
      <c r="R370" s="20">
        <f t="shared" si="58"/>
        <v>0</v>
      </c>
      <c r="S370" s="20">
        <f t="shared" si="59"/>
        <v>0</v>
      </c>
      <c r="T370" s="20">
        <f t="shared" si="60"/>
        <v>0</v>
      </c>
      <c r="U370" s="301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304"/>
      <c r="AG370" s="304"/>
      <c r="AH370" s="120"/>
      <c r="AI370" s="120"/>
      <c r="AJ370" s="304"/>
      <c r="AK370" s="304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4"/>
      <c r="BV370" s="14"/>
      <c r="BW370" s="14"/>
      <c r="BX370" s="477"/>
      <c r="BY370" s="477"/>
      <c r="BZ370" s="477"/>
      <c r="CA370" s="477"/>
      <c r="CB370" s="14"/>
      <c r="CC370" t="str">
        <f t="shared" si="61"/>
        <v/>
      </c>
      <c r="CE370">
        <v>15432</v>
      </c>
      <c r="CF370">
        <v>4</v>
      </c>
      <c r="CH370">
        <v>6</v>
      </c>
    </row>
    <row r="371" spans="1:86" ht="20.100000000000001" customHeight="1" x14ac:dyDescent="0.25">
      <c r="A371" s="108">
        <v>23888</v>
      </c>
      <c r="B371" s="109" t="s">
        <v>470</v>
      </c>
      <c r="C371" s="109" t="s">
        <v>1237</v>
      </c>
      <c r="D371" s="109" t="s">
        <v>128</v>
      </c>
      <c r="E371" s="110" t="s">
        <v>120</v>
      </c>
      <c r="F371" s="110" t="s">
        <v>160</v>
      </c>
      <c r="G371" s="111">
        <v>40</v>
      </c>
      <c r="H371" s="111">
        <v>11</v>
      </c>
      <c r="I371" s="110" t="s">
        <v>176</v>
      </c>
      <c r="J371" s="121">
        <v>0.05</v>
      </c>
      <c r="K371" s="109" t="s">
        <v>257</v>
      </c>
      <c r="L371" s="109" t="s">
        <v>2158</v>
      </c>
      <c r="M371" s="109"/>
      <c r="N371" s="109" t="s">
        <v>162</v>
      </c>
      <c r="O371" s="109" t="str">
        <f t="shared" si="54"/>
        <v>GAURA COMPACT Steffi White</v>
      </c>
      <c r="P371" s="112">
        <v>371</v>
      </c>
      <c r="Q371" s="112"/>
      <c r="R371" s="20">
        <f t="shared" si="58"/>
        <v>0</v>
      </c>
      <c r="S371" s="20">
        <f t="shared" si="59"/>
        <v>0</v>
      </c>
      <c r="T371" s="20">
        <f t="shared" si="60"/>
        <v>0</v>
      </c>
      <c r="U371" s="378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304"/>
      <c r="AG371" s="304"/>
      <c r="AH371" s="113"/>
      <c r="AI371" s="113"/>
      <c r="AJ371" s="304"/>
      <c r="AK371" s="304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4"/>
      <c r="BV371" s="14"/>
      <c r="BW371" s="14"/>
      <c r="BX371" s="477"/>
      <c r="BY371" s="477"/>
      <c r="BZ371" s="477"/>
      <c r="CA371" s="477"/>
      <c r="CB371" s="14"/>
      <c r="CC371" t="str">
        <f t="shared" si="61"/>
        <v/>
      </c>
      <c r="CE371">
        <v>23611</v>
      </c>
      <c r="CF371">
        <v>4</v>
      </c>
      <c r="CH371">
        <v>6</v>
      </c>
    </row>
    <row r="372" spans="1:86" ht="20.100000000000001" customHeight="1" x14ac:dyDescent="0.25">
      <c r="A372" s="398" t="s">
        <v>1645</v>
      </c>
      <c r="B372" s="398"/>
      <c r="C372" s="399"/>
      <c r="D372" s="399" t="s">
        <v>128</v>
      </c>
      <c r="E372" s="400"/>
      <c r="F372" s="400"/>
      <c r="G372" s="400"/>
      <c r="H372" s="401"/>
      <c r="I372" s="400"/>
      <c r="J372" s="402"/>
      <c r="K372" s="399"/>
      <c r="L372" s="399"/>
      <c r="M372" s="399"/>
      <c r="N372" s="399"/>
      <c r="O372" s="403"/>
      <c r="P372" s="404">
        <v>372</v>
      </c>
      <c r="Q372" s="404"/>
      <c r="R372" s="20"/>
      <c r="S372" s="20"/>
      <c r="T372" s="20"/>
      <c r="U372" s="514"/>
      <c r="V372" s="515"/>
      <c r="W372" s="515"/>
      <c r="X372" s="515"/>
      <c r="Y372" s="515"/>
      <c r="Z372" s="515"/>
      <c r="AA372" s="515"/>
      <c r="AB372" s="515"/>
      <c r="AC372" s="515"/>
      <c r="AD372" s="515"/>
      <c r="AE372" s="515"/>
      <c r="AF372" s="304"/>
      <c r="AG372" s="304"/>
      <c r="AH372" s="515"/>
      <c r="AI372" s="515"/>
      <c r="AJ372" s="304"/>
      <c r="AK372" s="304"/>
      <c r="AL372" s="515"/>
      <c r="AM372" s="515"/>
      <c r="AN372" s="515"/>
      <c r="AO372" s="515"/>
      <c r="AP372" s="515"/>
      <c r="AQ372" s="515"/>
      <c r="AR372" s="515"/>
      <c r="AS372" s="515"/>
      <c r="AT372" s="515"/>
      <c r="AU372" s="515"/>
      <c r="AV372" s="515"/>
      <c r="AW372" s="515"/>
      <c r="AX372" s="515"/>
      <c r="AY372" s="515"/>
      <c r="AZ372" s="515"/>
      <c r="BA372" s="515"/>
      <c r="BB372" s="515"/>
      <c r="BC372" s="515"/>
      <c r="BD372" s="515"/>
      <c r="BE372" s="515"/>
      <c r="BF372" s="515"/>
      <c r="BG372" s="515"/>
      <c r="BH372" s="515"/>
      <c r="BI372" s="515"/>
      <c r="BJ372" s="515"/>
      <c r="BK372" s="515"/>
      <c r="BL372" s="515"/>
      <c r="BM372" s="515"/>
      <c r="BN372" s="515"/>
      <c r="BO372" s="515"/>
      <c r="BP372" s="515"/>
      <c r="BQ372" s="515"/>
      <c r="BR372" s="515"/>
      <c r="BS372" s="515"/>
      <c r="BT372" s="515"/>
      <c r="BU372" s="14"/>
      <c r="BV372" s="14"/>
      <c r="BW372" s="14"/>
      <c r="BX372" s="477"/>
      <c r="BY372" s="477"/>
      <c r="BZ372" s="477"/>
      <c r="CA372" s="477"/>
      <c r="CB372" s="14"/>
      <c r="CC372" t="str">
        <f t="shared" si="61"/>
        <v/>
      </c>
      <c r="CE372" t="s">
        <v>1645</v>
      </c>
    </row>
    <row r="373" spans="1:86" ht="20.100000000000001" customHeight="1" x14ac:dyDescent="0.25">
      <c r="A373" s="405"/>
      <c r="B373" s="406" t="s">
        <v>472</v>
      </c>
      <c r="C373" s="407"/>
      <c r="D373" s="407" t="s">
        <v>128</v>
      </c>
      <c r="E373" s="408"/>
      <c r="F373" s="408"/>
      <c r="G373" s="408"/>
      <c r="H373" s="409"/>
      <c r="I373" s="408"/>
      <c r="J373" s="410"/>
      <c r="K373" s="407"/>
      <c r="L373" s="407" t="s">
        <v>593</v>
      </c>
      <c r="M373" s="407"/>
      <c r="N373" s="407"/>
      <c r="O373" s="407" t="str">
        <f t="shared" si="54"/>
        <v xml:space="preserve">GERANIUM ZONALE FEUILLAGE VERT </v>
      </c>
      <c r="P373" s="411">
        <v>373</v>
      </c>
      <c r="Q373" s="411"/>
      <c r="R373" s="20"/>
      <c r="S373" s="20"/>
      <c r="T373" s="20"/>
      <c r="U373" s="512"/>
      <c r="V373" s="513"/>
      <c r="W373" s="513"/>
      <c r="X373" s="513"/>
      <c r="Y373" s="513"/>
      <c r="Z373" s="513"/>
      <c r="AA373" s="513"/>
      <c r="AB373" s="513"/>
      <c r="AC373" s="513"/>
      <c r="AD373" s="513"/>
      <c r="AE373" s="513"/>
      <c r="AF373" s="513"/>
      <c r="AG373" s="513"/>
      <c r="AH373" s="513"/>
      <c r="AI373" s="513"/>
      <c r="AJ373" s="513"/>
      <c r="AK373" s="513"/>
      <c r="AL373" s="513"/>
      <c r="AM373" s="513"/>
      <c r="AN373" s="513"/>
      <c r="AO373" s="513"/>
      <c r="AP373" s="513"/>
      <c r="AQ373" s="513"/>
      <c r="AR373" s="513"/>
      <c r="AS373" s="513"/>
      <c r="AT373" s="513"/>
      <c r="AU373" s="513"/>
      <c r="AV373" s="513"/>
      <c r="AW373" s="513"/>
      <c r="AX373" s="513"/>
      <c r="AY373" s="513"/>
      <c r="AZ373" s="513"/>
      <c r="BA373" s="513"/>
      <c r="BB373" s="513"/>
      <c r="BC373" s="513"/>
      <c r="BD373" s="513"/>
      <c r="BE373" s="513"/>
      <c r="BF373" s="513"/>
      <c r="BG373" s="513"/>
      <c r="BH373" s="513"/>
      <c r="BI373" s="513"/>
      <c r="BJ373" s="513"/>
      <c r="BK373" s="513"/>
      <c r="BL373" s="513"/>
      <c r="BM373" s="513"/>
      <c r="BN373" s="513"/>
      <c r="BO373" s="513"/>
      <c r="BP373" s="513"/>
      <c r="BQ373" s="513"/>
      <c r="BR373" s="513"/>
      <c r="BS373" s="513"/>
      <c r="BT373" s="513"/>
      <c r="BU373" s="14"/>
      <c r="BV373" s="14"/>
      <c r="BW373" s="14"/>
      <c r="BX373" s="477"/>
      <c r="BY373" s="477"/>
      <c r="BZ373" s="477"/>
      <c r="CA373" s="477"/>
      <c r="CB373" s="14"/>
      <c r="CC373" t="str">
        <f t="shared" si="61"/>
        <v/>
      </c>
    </row>
    <row r="374" spans="1:86" ht="20.100000000000001" customHeight="1" x14ac:dyDescent="0.25">
      <c r="A374" s="412"/>
      <c r="B374" s="413" t="s">
        <v>473</v>
      </c>
      <c r="C374" s="414"/>
      <c r="D374" s="414" t="s">
        <v>128</v>
      </c>
      <c r="E374" s="415"/>
      <c r="F374" s="415"/>
      <c r="G374" s="415"/>
      <c r="H374" s="416"/>
      <c r="I374" s="415"/>
      <c r="J374" s="417"/>
      <c r="K374" s="414"/>
      <c r="L374" s="414" t="s">
        <v>131</v>
      </c>
      <c r="M374" s="414"/>
      <c r="N374" s="414"/>
      <c r="O374" s="414" t="str">
        <f t="shared" si="54"/>
        <v xml:space="preserve">GERANIUM ZONALE BLANC </v>
      </c>
      <c r="P374" s="418">
        <v>374</v>
      </c>
      <c r="Q374" s="418"/>
      <c r="R374" s="20"/>
      <c r="S374" s="20"/>
      <c r="T374" s="20"/>
      <c r="U374" s="514"/>
      <c r="V374" s="515"/>
      <c r="W374" s="515"/>
      <c r="X374" s="515"/>
      <c r="Y374" s="515"/>
      <c r="Z374" s="515"/>
      <c r="AA374" s="515"/>
      <c r="AB374" s="515"/>
      <c r="AC374" s="515"/>
      <c r="AD374" s="515"/>
      <c r="AE374" s="515"/>
      <c r="AF374" s="515"/>
      <c r="AG374" s="515"/>
      <c r="AH374" s="515"/>
      <c r="AI374" s="515"/>
      <c r="AJ374" s="515"/>
      <c r="AK374" s="515"/>
      <c r="AL374" s="515"/>
      <c r="AM374" s="515"/>
      <c r="AN374" s="515"/>
      <c r="AO374" s="515"/>
      <c r="AP374" s="515"/>
      <c r="AQ374" s="515"/>
      <c r="AR374" s="515"/>
      <c r="AS374" s="515"/>
      <c r="AT374" s="515"/>
      <c r="AU374" s="515"/>
      <c r="AV374" s="515"/>
      <c r="AW374" s="515"/>
      <c r="AX374" s="515"/>
      <c r="AY374" s="515"/>
      <c r="AZ374" s="515"/>
      <c r="BA374" s="515"/>
      <c r="BB374" s="515"/>
      <c r="BC374" s="515"/>
      <c r="BD374" s="515"/>
      <c r="BE374" s="515"/>
      <c r="BF374" s="515"/>
      <c r="BG374" s="515"/>
      <c r="BH374" s="515"/>
      <c r="BI374" s="515"/>
      <c r="BJ374" s="515"/>
      <c r="BK374" s="515"/>
      <c r="BL374" s="515"/>
      <c r="BM374" s="515"/>
      <c r="BN374" s="515"/>
      <c r="BO374" s="515"/>
      <c r="BP374" s="515"/>
      <c r="BQ374" s="515"/>
      <c r="BR374" s="515"/>
      <c r="BS374" s="515"/>
      <c r="BT374" s="515"/>
      <c r="BU374" s="14"/>
      <c r="BV374" s="14"/>
      <c r="BW374" s="14"/>
      <c r="BX374" s="477"/>
      <c r="BY374" s="477"/>
      <c r="BZ374" s="477"/>
      <c r="CA374" s="477"/>
      <c r="CB374" s="14"/>
      <c r="CC374" t="str">
        <f t="shared" si="61"/>
        <v/>
      </c>
    </row>
    <row r="375" spans="1:86" ht="20.100000000000001" customHeight="1" x14ac:dyDescent="0.25">
      <c r="A375" s="108">
        <v>23889</v>
      </c>
      <c r="B375" s="109" t="s">
        <v>474</v>
      </c>
      <c r="C375" s="109" t="s">
        <v>475</v>
      </c>
      <c r="D375" s="109" t="s">
        <v>1636</v>
      </c>
      <c r="E375" s="110" t="s">
        <v>120</v>
      </c>
      <c r="F375" s="110" t="s">
        <v>160</v>
      </c>
      <c r="G375" s="111">
        <v>40</v>
      </c>
      <c r="H375" s="111">
        <v>9</v>
      </c>
      <c r="I375" s="110" t="s">
        <v>176</v>
      </c>
      <c r="J375" s="121">
        <v>0.04</v>
      </c>
      <c r="K375" s="109" t="s">
        <v>471</v>
      </c>
      <c r="L375" s="109" t="s">
        <v>2158</v>
      </c>
      <c r="M375" s="109"/>
      <c r="N375" s="109" t="s">
        <v>162</v>
      </c>
      <c r="O375" s="109" t="str">
        <f t="shared" si="54"/>
        <v>GERANIUM ZONALE Iceberg pac</v>
      </c>
      <c r="P375" s="112">
        <v>375</v>
      </c>
      <c r="Q375" s="112"/>
      <c r="R375" s="20">
        <f t="shared" si="58"/>
        <v>0</v>
      </c>
      <c r="S375" s="20">
        <f t="shared" si="59"/>
        <v>0</v>
      </c>
      <c r="T375" s="20">
        <f t="shared" si="60"/>
        <v>0</v>
      </c>
      <c r="U375" s="303"/>
      <c r="V375" s="304"/>
      <c r="W375" s="304"/>
      <c r="X375" s="304"/>
      <c r="Y375" s="304"/>
      <c r="Z375" s="304"/>
      <c r="AA375" s="304"/>
      <c r="AB375" s="304"/>
      <c r="AC375" s="304"/>
      <c r="AD375" s="304"/>
      <c r="AE375" s="113"/>
      <c r="AF375" s="304"/>
      <c r="AG375" s="304"/>
      <c r="AH375" s="113"/>
      <c r="AI375" s="113"/>
      <c r="AJ375" s="304"/>
      <c r="AK375" s="304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4"/>
      <c r="BV375" s="14"/>
      <c r="BW375" s="14"/>
      <c r="BX375" s="477"/>
      <c r="BY375" s="477"/>
      <c r="BZ375" s="477"/>
      <c r="CA375" s="477"/>
      <c r="CB375" s="14"/>
      <c r="CC375" t="str">
        <f t="shared" si="61"/>
        <v>&gt;s47/2025</v>
      </c>
      <c r="CD375">
        <f>IF(E375="B",IF(OR(LEFT(D375,2)="&gt;s", LEFT(D375,2)="&lt;s"),MID(D375,3,2)+CF375+1,""),)</f>
        <v>47</v>
      </c>
      <c r="CE375">
        <v>23775</v>
      </c>
      <c r="CH375">
        <v>8</v>
      </c>
    </row>
    <row r="376" spans="1:86" ht="20.100000000000001" customHeight="1" x14ac:dyDescent="0.25">
      <c r="A376" s="419"/>
      <c r="B376" s="397" t="s">
        <v>477</v>
      </c>
      <c r="C376" s="420"/>
      <c r="D376" s="420" t="s">
        <v>128</v>
      </c>
      <c r="E376" s="421"/>
      <c r="F376" s="421"/>
      <c r="G376" s="393"/>
      <c r="H376" s="394"/>
      <c r="I376" s="393"/>
      <c r="J376" s="395"/>
      <c r="K376" s="392"/>
      <c r="L376" s="392" t="s">
        <v>131</v>
      </c>
      <c r="M376" s="392"/>
      <c r="N376" s="392"/>
      <c r="O376" s="392" t="str">
        <f t="shared" si="54"/>
        <v xml:space="preserve">GERANIUM ZONALE MAUVE ET VIOLET </v>
      </c>
      <c r="P376" s="396">
        <v>376</v>
      </c>
      <c r="Q376" s="396"/>
      <c r="R376" s="20"/>
      <c r="S376" s="20"/>
      <c r="T376" s="20"/>
      <c r="U376" s="514"/>
      <c r="V376" s="515"/>
      <c r="W376" s="515"/>
      <c r="X376" s="515"/>
      <c r="Y376" s="515"/>
      <c r="Z376" s="515"/>
      <c r="AA376" s="515"/>
      <c r="AB376" s="515"/>
      <c r="AC376" s="515"/>
      <c r="AD376" s="515"/>
      <c r="AE376" s="515"/>
      <c r="AF376" s="515"/>
      <c r="AG376" s="515"/>
      <c r="AH376" s="515"/>
      <c r="AI376" s="515"/>
      <c r="AJ376" s="515"/>
      <c r="AK376" s="515"/>
      <c r="AL376" s="515"/>
      <c r="AM376" s="515"/>
      <c r="AN376" s="515"/>
      <c r="AO376" s="515"/>
      <c r="AP376" s="515"/>
      <c r="AQ376" s="515"/>
      <c r="AR376" s="515"/>
      <c r="AS376" s="515"/>
      <c r="AT376" s="515"/>
      <c r="AU376" s="515"/>
      <c r="AV376" s="515"/>
      <c r="AW376" s="515"/>
      <c r="AX376" s="515"/>
      <c r="AY376" s="515"/>
      <c r="AZ376" s="515"/>
      <c r="BA376" s="515"/>
      <c r="BB376" s="515"/>
      <c r="BC376" s="515"/>
      <c r="BD376" s="515"/>
      <c r="BE376" s="515"/>
      <c r="BF376" s="515"/>
      <c r="BG376" s="515"/>
      <c r="BH376" s="515"/>
      <c r="BI376" s="515"/>
      <c r="BJ376" s="515"/>
      <c r="BK376" s="515"/>
      <c r="BL376" s="515"/>
      <c r="BM376" s="515"/>
      <c r="BN376" s="515"/>
      <c r="BO376" s="515"/>
      <c r="BP376" s="515"/>
      <c r="BQ376" s="515"/>
      <c r="BR376" s="515"/>
      <c r="BS376" s="515"/>
      <c r="BT376" s="515"/>
      <c r="BU376" s="14"/>
      <c r="BV376" s="14"/>
      <c r="BW376" s="14"/>
      <c r="BX376" s="477"/>
      <c r="BY376" s="477"/>
      <c r="BZ376" s="477"/>
      <c r="CA376" s="477"/>
      <c r="CB376" s="14"/>
      <c r="CC376" t="str">
        <f t="shared" si="61"/>
        <v/>
      </c>
    </row>
    <row r="377" spans="1:86" ht="20.100000000000001" customHeight="1" x14ac:dyDescent="0.25">
      <c r="A377" s="108">
        <v>23890</v>
      </c>
      <c r="B377" s="109" t="s">
        <v>474</v>
      </c>
      <c r="C377" s="109" t="s">
        <v>478</v>
      </c>
      <c r="D377" s="109" t="s">
        <v>1636</v>
      </c>
      <c r="E377" s="110" t="s">
        <v>120</v>
      </c>
      <c r="F377" s="110" t="s">
        <v>160</v>
      </c>
      <c r="G377" s="111">
        <v>40</v>
      </c>
      <c r="H377" s="111">
        <v>9</v>
      </c>
      <c r="I377" s="110" t="s">
        <v>176</v>
      </c>
      <c r="J377" s="121">
        <v>4.4999999999999998E-2</v>
      </c>
      <c r="K377" s="109" t="s">
        <v>471</v>
      </c>
      <c r="L377" s="109" t="s">
        <v>2158</v>
      </c>
      <c r="M377" s="109"/>
      <c r="N377" s="109" t="s">
        <v>162</v>
      </c>
      <c r="O377" s="109" t="str">
        <f t="shared" si="54"/>
        <v>GERANIUM ZONALE Flower Fairy Berry pac</v>
      </c>
      <c r="P377" s="112">
        <v>377</v>
      </c>
      <c r="Q377" s="112"/>
      <c r="R377" s="20">
        <f t="shared" si="58"/>
        <v>0</v>
      </c>
      <c r="S377" s="20">
        <f t="shared" si="59"/>
        <v>0</v>
      </c>
      <c r="T377" s="20">
        <f t="shared" si="60"/>
        <v>0</v>
      </c>
      <c r="U377" s="303"/>
      <c r="V377" s="304"/>
      <c r="W377" s="304"/>
      <c r="X377" s="304"/>
      <c r="Y377" s="304"/>
      <c r="Z377" s="304"/>
      <c r="AA377" s="304"/>
      <c r="AB377" s="304"/>
      <c r="AC377" s="304"/>
      <c r="AD377" s="304"/>
      <c r="AE377" s="113"/>
      <c r="AF377" s="304"/>
      <c r="AG377" s="304"/>
      <c r="AH377" s="113"/>
      <c r="AI377" s="113"/>
      <c r="AJ377" s="304"/>
      <c r="AK377" s="304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4"/>
      <c r="BV377" s="14"/>
      <c r="BW377" s="14"/>
      <c r="BX377" s="477"/>
      <c r="BY377" s="477"/>
      <c r="BZ377" s="477"/>
      <c r="CA377" s="477"/>
      <c r="CB377" s="14"/>
      <c r="CC377" t="str">
        <f t="shared" si="61"/>
        <v>&gt;s47/2025</v>
      </c>
      <c r="CD377">
        <f t="shared" ref="CD377:CD381" si="63">IF(E377="B",IF(OR(LEFT(D377,2)="&gt;s", LEFT(D377,2)="&lt;s"),MID(D377,3,2)+CF377+1,""),)</f>
        <v>47</v>
      </c>
      <c r="CE377">
        <v>23776</v>
      </c>
      <c r="CH377">
        <v>8</v>
      </c>
    </row>
    <row r="378" spans="1:86" ht="20.100000000000001" customHeight="1" x14ac:dyDescent="0.25">
      <c r="A378" s="114">
        <v>23891</v>
      </c>
      <c r="B378" s="115" t="s">
        <v>474</v>
      </c>
      <c r="C378" s="115" t="s">
        <v>479</v>
      </c>
      <c r="D378" s="115" t="s">
        <v>1636</v>
      </c>
      <c r="E378" s="116" t="s">
        <v>120</v>
      </c>
      <c r="F378" s="116" t="s">
        <v>160</v>
      </c>
      <c r="G378" s="117">
        <v>40</v>
      </c>
      <c r="H378" s="117">
        <v>9</v>
      </c>
      <c r="I378" s="116" t="s">
        <v>176</v>
      </c>
      <c r="J378" s="118">
        <v>0.04</v>
      </c>
      <c r="K378" s="115" t="s">
        <v>471</v>
      </c>
      <c r="L378" s="115" t="s">
        <v>2158</v>
      </c>
      <c r="M378" s="115"/>
      <c r="N378" s="115" t="s">
        <v>162</v>
      </c>
      <c r="O378" s="115" t="str">
        <f t="shared" si="54"/>
        <v>GERANIUM ZONALE Foxy pac</v>
      </c>
      <c r="P378" s="119">
        <v>378</v>
      </c>
      <c r="Q378" s="119"/>
      <c r="R378" s="20">
        <f t="shared" si="58"/>
        <v>0</v>
      </c>
      <c r="S378" s="20">
        <f t="shared" si="59"/>
        <v>0</v>
      </c>
      <c r="T378" s="20">
        <f t="shared" si="60"/>
        <v>0</v>
      </c>
      <c r="U378" s="303"/>
      <c r="V378" s="304"/>
      <c r="W378" s="304"/>
      <c r="X378" s="304"/>
      <c r="Y378" s="304"/>
      <c r="Z378" s="304"/>
      <c r="AA378" s="304"/>
      <c r="AB378" s="304"/>
      <c r="AC378" s="304"/>
      <c r="AD378" s="304"/>
      <c r="AE378" s="120"/>
      <c r="AF378" s="304"/>
      <c r="AG378" s="304"/>
      <c r="AH378" s="120"/>
      <c r="AI378" s="120"/>
      <c r="AJ378" s="304"/>
      <c r="AK378" s="304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4"/>
      <c r="BV378" s="14"/>
      <c r="BW378" s="14"/>
      <c r="BX378" s="477"/>
      <c r="BY378" s="477"/>
      <c r="BZ378" s="477"/>
      <c r="CA378" s="477"/>
      <c r="CB378" s="14"/>
      <c r="CC378" t="str">
        <f t="shared" si="61"/>
        <v>&gt;s47/2025</v>
      </c>
      <c r="CD378">
        <f t="shared" si="63"/>
        <v>47</v>
      </c>
      <c r="CE378">
        <v>13478</v>
      </c>
      <c r="CH378">
        <v>8</v>
      </c>
    </row>
    <row r="379" spans="1:86" ht="20.100000000000001" customHeight="1" x14ac:dyDescent="0.25">
      <c r="A379" s="108">
        <v>3805</v>
      </c>
      <c r="B379" s="109" t="s">
        <v>474</v>
      </c>
      <c r="C379" s="109" t="s">
        <v>480</v>
      </c>
      <c r="D379" s="109" t="s">
        <v>1636</v>
      </c>
      <c r="E379" s="110" t="s">
        <v>120</v>
      </c>
      <c r="F379" s="110" t="s">
        <v>160</v>
      </c>
      <c r="G379" s="111">
        <v>40</v>
      </c>
      <c r="H379" s="111">
        <v>9</v>
      </c>
      <c r="I379" s="110" t="s">
        <v>176</v>
      </c>
      <c r="J379" s="121">
        <v>0.04</v>
      </c>
      <c r="K379" s="109" t="s">
        <v>471</v>
      </c>
      <c r="L379" s="109" t="s">
        <v>2158</v>
      </c>
      <c r="M379" s="109"/>
      <c r="N379" s="109" t="s">
        <v>162</v>
      </c>
      <c r="O379" s="109" t="str">
        <f t="shared" si="54"/>
        <v>GERANIUM ZONALE Icecrystal pac</v>
      </c>
      <c r="P379" s="112">
        <v>379</v>
      </c>
      <c r="Q379" s="112"/>
      <c r="R379" s="20">
        <f t="shared" si="58"/>
        <v>0</v>
      </c>
      <c r="S379" s="20">
        <f t="shared" si="59"/>
        <v>0</v>
      </c>
      <c r="T379" s="20">
        <f t="shared" si="60"/>
        <v>0</v>
      </c>
      <c r="U379" s="303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113"/>
      <c r="AF379" s="304"/>
      <c r="AG379" s="304"/>
      <c r="AH379" s="113"/>
      <c r="AI379" s="113"/>
      <c r="AJ379" s="304"/>
      <c r="AK379" s="304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4"/>
      <c r="BV379" s="14"/>
      <c r="BW379" s="14"/>
      <c r="BX379" s="477"/>
      <c r="BY379" s="477"/>
      <c r="BZ379" s="477"/>
      <c r="CA379" s="477"/>
      <c r="CB379" s="14"/>
      <c r="CC379" t="str">
        <f t="shared" si="61"/>
        <v>&gt;s47/2025</v>
      </c>
      <c r="CD379">
        <f t="shared" si="63"/>
        <v>47</v>
      </c>
      <c r="CE379">
        <v>727</v>
      </c>
      <c r="CH379">
        <v>8</v>
      </c>
    </row>
    <row r="380" spans="1:86" ht="20.100000000000001" customHeight="1" x14ac:dyDescent="0.25">
      <c r="A380" s="114">
        <v>3428</v>
      </c>
      <c r="B380" s="115" t="s">
        <v>474</v>
      </c>
      <c r="C380" s="115" t="s">
        <v>481</v>
      </c>
      <c r="D380" s="115" t="s">
        <v>2157</v>
      </c>
      <c r="E380" s="116" t="s">
        <v>120</v>
      </c>
      <c r="F380" s="116" t="s">
        <v>160</v>
      </c>
      <c r="G380" s="117">
        <v>40</v>
      </c>
      <c r="H380" s="117">
        <v>9</v>
      </c>
      <c r="I380" s="116" t="s">
        <v>176</v>
      </c>
      <c r="J380" s="118">
        <v>0.03</v>
      </c>
      <c r="K380" s="115" t="s">
        <v>471</v>
      </c>
      <c r="L380" s="115" t="s">
        <v>2158</v>
      </c>
      <c r="M380" s="115"/>
      <c r="N380" s="115" t="s">
        <v>162</v>
      </c>
      <c r="O380" s="115" t="str">
        <f t="shared" si="54"/>
        <v>GERANIUM ZONALE Joigny technigera</v>
      </c>
      <c r="P380" s="119">
        <v>380</v>
      </c>
      <c r="Q380" s="119"/>
      <c r="R380" s="20">
        <f t="shared" si="58"/>
        <v>0</v>
      </c>
      <c r="S380" s="20">
        <f t="shared" si="59"/>
        <v>0</v>
      </c>
      <c r="T380" s="20">
        <f t="shared" si="60"/>
        <v>0</v>
      </c>
      <c r="U380" s="303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120"/>
      <c r="AI380" s="120"/>
      <c r="AJ380" s="304"/>
      <c r="AK380" s="304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4"/>
      <c r="BV380" s="14"/>
      <c r="BW380" s="14"/>
      <c r="BX380" s="477"/>
      <c r="BY380" s="477"/>
      <c r="BZ380" s="477"/>
      <c r="CA380" s="477"/>
      <c r="CB380" s="14"/>
      <c r="CC380" t="str">
        <f t="shared" si="61"/>
        <v>&gt;s51/2025</v>
      </c>
      <c r="CD380">
        <f t="shared" si="63"/>
        <v>51</v>
      </c>
      <c r="CE380">
        <v>2059</v>
      </c>
      <c r="CH380">
        <v>8</v>
      </c>
    </row>
    <row r="381" spans="1:86" ht="20.100000000000001" customHeight="1" x14ac:dyDescent="0.25">
      <c r="A381" s="108">
        <v>3417</v>
      </c>
      <c r="B381" s="109" t="s">
        <v>474</v>
      </c>
      <c r="C381" s="109" t="s">
        <v>482</v>
      </c>
      <c r="D381" s="109" t="s">
        <v>1636</v>
      </c>
      <c r="E381" s="110" t="s">
        <v>120</v>
      </c>
      <c r="F381" s="110" t="s">
        <v>160</v>
      </c>
      <c r="G381" s="111">
        <v>40</v>
      </c>
      <c r="H381" s="111">
        <v>9</v>
      </c>
      <c r="I381" s="110" t="s">
        <v>176</v>
      </c>
      <c r="J381" s="121">
        <v>0.04</v>
      </c>
      <c r="K381" s="109" t="s">
        <v>471</v>
      </c>
      <c r="L381" s="109" t="s">
        <v>2158</v>
      </c>
      <c r="M381" s="109"/>
      <c r="N381" s="109" t="s">
        <v>162</v>
      </c>
      <c r="O381" s="109" t="str">
        <f t="shared" si="54"/>
        <v>GERANIUM ZONALE Shocking violet pac</v>
      </c>
      <c r="P381" s="112">
        <v>381</v>
      </c>
      <c r="Q381" s="112"/>
      <c r="R381" s="20">
        <f t="shared" si="58"/>
        <v>0</v>
      </c>
      <c r="S381" s="20">
        <f t="shared" si="59"/>
        <v>0</v>
      </c>
      <c r="T381" s="20">
        <f t="shared" si="60"/>
        <v>0</v>
      </c>
      <c r="U381" s="303"/>
      <c r="V381" s="304"/>
      <c r="W381" s="304"/>
      <c r="X381" s="304"/>
      <c r="Y381" s="304"/>
      <c r="Z381" s="304"/>
      <c r="AA381" s="304"/>
      <c r="AB381" s="304"/>
      <c r="AC381" s="304"/>
      <c r="AD381" s="304"/>
      <c r="AE381" s="113"/>
      <c r="AF381" s="304"/>
      <c r="AG381" s="304"/>
      <c r="AH381" s="113"/>
      <c r="AI381" s="113"/>
      <c r="AJ381" s="304"/>
      <c r="AK381" s="304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4"/>
      <c r="BV381" s="14"/>
      <c r="BW381" s="14"/>
      <c r="BX381" s="477"/>
      <c r="BY381" s="477"/>
      <c r="BZ381" s="477"/>
      <c r="CA381" s="477"/>
      <c r="CB381" s="14"/>
      <c r="CC381" t="str">
        <f t="shared" si="61"/>
        <v>&gt;s47/2025</v>
      </c>
      <c r="CD381">
        <f t="shared" si="63"/>
        <v>47</v>
      </c>
      <c r="CE381">
        <v>2057</v>
      </c>
      <c r="CH381">
        <v>8</v>
      </c>
    </row>
    <row r="382" spans="1:86" ht="20.100000000000001" customHeight="1" x14ac:dyDescent="0.25">
      <c r="A382" s="390"/>
      <c r="B382" s="397" t="s">
        <v>483</v>
      </c>
      <c r="C382" s="392"/>
      <c r="D382" s="392" t="s">
        <v>128</v>
      </c>
      <c r="E382" s="393"/>
      <c r="F382" s="393"/>
      <c r="G382" s="393"/>
      <c r="H382" s="394"/>
      <c r="I382" s="393"/>
      <c r="J382" s="395"/>
      <c r="K382" s="392"/>
      <c r="L382" s="392" t="s">
        <v>131</v>
      </c>
      <c r="M382" s="392"/>
      <c r="N382" s="392"/>
      <c r="O382" s="392" t="str">
        <f t="shared" ref="O382:O445" si="64">_xlfn.CONCAT(B382," ", C382)</f>
        <v xml:space="preserve">GERANIUM ZONALE ROSE ET SAUMON </v>
      </c>
      <c r="P382" s="396">
        <v>382</v>
      </c>
      <c r="Q382" s="396"/>
      <c r="R382" s="20"/>
      <c r="S382" s="20"/>
      <c r="T382" s="20"/>
      <c r="U382" s="514"/>
      <c r="V382" s="515"/>
      <c r="W382" s="515"/>
      <c r="X382" s="515"/>
      <c r="Y382" s="515"/>
      <c r="Z382" s="515"/>
      <c r="AA382" s="515"/>
      <c r="AB382" s="515"/>
      <c r="AC382" s="515"/>
      <c r="AD382" s="515"/>
      <c r="AE382" s="515"/>
      <c r="AF382" s="515"/>
      <c r="AG382" s="515"/>
      <c r="AH382" s="515"/>
      <c r="AI382" s="515"/>
      <c r="AJ382" s="515"/>
      <c r="AK382" s="515"/>
      <c r="AL382" s="515"/>
      <c r="AM382" s="515"/>
      <c r="AN382" s="515"/>
      <c r="AO382" s="515"/>
      <c r="AP382" s="515"/>
      <c r="AQ382" s="515"/>
      <c r="AR382" s="515"/>
      <c r="AS382" s="515"/>
      <c r="AT382" s="515"/>
      <c r="AU382" s="515"/>
      <c r="AV382" s="515"/>
      <c r="AW382" s="515"/>
      <c r="AX382" s="515"/>
      <c r="AY382" s="515"/>
      <c r="AZ382" s="515"/>
      <c r="BA382" s="515"/>
      <c r="BB382" s="515"/>
      <c r="BC382" s="515"/>
      <c r="BD382" s="515"/>
      <c r="BE382" s="515"/>
      <c r="BF382" s="515"/>
      <c r="BG382" s="515"/>
      <c r="BH382" s="515"/>
      <c r="BI382" s="515"/>
      <c r="BJ382" s="515"/>
      <c r="BK382" s="515"/>
      <c r="BL382" s="515"/>
      <c r="BM382" s="515"/>
      <c r="BN382" s="515"/>
      <c r="BO382" s="515"/>
      <c r="BP382" s="515"/>
      <c r="BQ382" s="515"/>
      <c r="BR382" s="515"/>
      <c r="BS382" s="515"/>
      <c r="BT382" s="515"/>
      <c r="BU382" s="14"/>
      <c r="BV382" s="14"/>
      <c r="BW382" s="14"/>
      <c r="BX382" s="477"/>
      <c r="BY382" s="477"/>
      <c r="BZ382" s="477"/>
      <c r="CA382" s="477"/>
      <c r="CB382" s="14"/>
      <c r="CC382" t="str">
        <f t="shared" si="61"/>
        <v/>
      </c>
    </row>
    <row r="383" spans="1:86" ht="20.100000000000001" customHeight="1" x14ac:dyDescent="0.25">
      <c r="A383" s="108">
        <v>3414</v>
      </c>
      <c r="B383" s="109" t="s">
        <v>474</v>
      </c>
      <c r="C383" s="109" t="s">
        <v>484</v>
      </c>
      <c r="D383" s="109" t="s">
        <v>2157</v>
      </c>
      <c r="E383" s="110" t="s">
        <v>120</v>
      </c>
      <c r="F383" s="110" t="s">
        <v>160</v>
      </c>
      <c r="G383" s="111">
        <v>40</v>
      </c>
      <c r="H383" s="111">
        <v>9</v>
      </c>
      <c r="I383" s="110" t="s">
        <v>176</v>
      </c>
      <c r="J383" s="121">
        <v>0.03</v>
      </c>
      <c r="K383" s="109" t="s">
        <v>471</v>
      </c>
      <c r="L383" s="109" t="s">
        <v>2158</v>
      </c>
      <c r="M383" s="109"/>
      <c r="N383" s="109" t="s">
        <v>162</v>
      </c>
      <c r="O383" s="109" t="str">
        <f t="shared" si="64"/>
        <v>GERANIUM ZONALE Evian technigera</v>
      </c>
      <c r="P383" s="112">
        <v>383</v>
      </c>
      <c r="Q383" s="112"/>
      <c r="R383" s="20">
        <f t="shared" si="58"/>
        <v>0</v>
      </c>
      <c r="S383" s="20">
        <f t="shared" si="59"/>
        <v>0</v>
      </c>
      <c r="T383" s="20">
        <f t="shared" si="60"/>
        <v>0</v>
      </c>
      <c r="U383" s="303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113"/>
      <c r="AI383" s="113"/>
      <c r="AJ383" s="304"/>
      <c r="AK383" s="304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4"/>
      <c r="BV383" s="14"/>
      <c r="BW383" s="14"/>
      <c r="BX383" s="477"/>
      <c r="BY383" s="477"/>
      <c r="BZ383" s="477"/>
      <c r="CA383" s="477"/>
      <c r="CB383" s="14"/>
      <c r="CC383" t="str">
        <f t="shared" si="61"/>
        <v>&gt;s51/2025</v>
      </c>
      <c r="CD383">
        <f t="shared" ref="CD383:CD392" si="65">IF(E383="B",IF(OR(LEFT(D383,2)="&gt;s", LEFT(D383,2)="&lt;s"),MID(D383,3,2)+CF383+1,""),)</f>
        <v>51</v>
      </c>
      <c r="CE383">
        <v>1456</v>
      </c>
      <c r="CH383">
        <v>8</v>
      </c>
    </row>
    <row r="384" spans="1:86" ht="20.100000000000001" customHeight="1" x14ac:dyDescent="0.25">
      <c r="A384" s="114">
        <v>3825</v>
      </c>
      <c r="B384" s="115" t="s">
        <v>474</v>
      </c>
      <c r="C384" s="115" t="s">
        <v>1238</v>
      </c>
      <c r="D384" s="115" t="s">
        <v>2157</v>
      </c>
      <c r="E384" s="116" t="s">
        <v>120</v>
      </c>
      <c r="F384" s="116" t="s">
        <v>160</v>
      </c>
      <c r="G384" s="117">
        <v>40</v>
      </c>
      <c r="H384" s="117">
        <v>9</v>
      </c>
      <c r="I384" s="116" t="s">
        <v>176</v>
      </c>
      <c r="J384" s="118">
        <v>0.03</v>
      </c>
      <c r="K384" s="115" t="s">
        <v>471</v>
      </c>
      <c r="L384" s="115" t="s">
        <v>2158</v>
      </c>
      <c r="M384" s="115"/>
      <c r="N384" s="115" t="s">
        <v>162</v>
      </c>
      <c r="O384" s="115" t="str">
        <f t="shared" si="64"/>
        <v>GERANIUM ZONALE Ile de Beauté technigera</v>
      </c>
      <c r="P384" s="119">
        <v>384</v>
      </c>
      <c r="Q384" s="119"/>
      <c r="R384" s="20">
        <f t="shared" si="58"/>
        <v>0</v>
      </c>
      <c r="S384" s="20">
        <f t="shared" si="59"/>
        <v>0</v>
      </c>
      <c r="T384" s="20">
        <f t="shared" si="60"/>
        <v>0</v>
      </c>
      <c r="U384" s="303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120"/>
      <c r="AI384" s="120"/>
      <c r="AJ384" s="304"/>
      <c r="AK384" s="304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4"/>
      <c r="BV384" s="14"/>
      <c r="BW384" s="14"/>
      <c r="BX384" s="477"/>
      <c r="BY384" s="477"/>
      <c r="BZ384" s="477"/>
      <c r="CA384" s="477"/>
      <c r="CB384" s="14"/>
      <c r="CC384" t="str">
        <f t="shared" si="61"/>
        <v>&gt;s51/2025</v>
      </c>
      <c r="CD384">
        <f t="shared" si="65"/>
        <v>51</v>
      </c>
      <c r="CE384">
        <v>2074</v>
      </c>
      <c r="CH384">
        <v>8</v>
      </c>
    </row>
    <row r="385" spans="1:86" ht="20.100000000000001" customHeight="1" x14ac:dyDescent="0.25">
      <c r="A385" s="108">
        <v>3826</v>
      </c>
      <c r="B385" s="109" t="s">
        <v>474</v>
      </c>
      <c r="C385" s="109" t="s">
        <v>485</v>
      </c>
      <c r="D385" s="109" t="s">
        <v>2157</v>
      </c>
      <c r="E385" s="110" t="s">
        <v>120</v>
      </c>
      <c r="F385" s="110" t="s">
        <v>160</v>
      </c>
      <c r="G385" s="111">
        <v>40</v>
      </c>
      <c r="H385" s="111">
        <v>9</v>
      </c>
      <c r="I385" s="110" t="s">
        <v>176</v>
      </c>
      <c r="J385" s="121">
        <v>0.03</v>
      </c>
      <c r="K385" s="109" t="s">
        <v>471</v>
      </c>
      <c r="L385" s="109" t="s">
        <v>2158</v>
      </c>
      <c r="M385" s="109"/>
      <c r="N385" s="109" t="s">
        <v>162</v>
      </c>
      <c r="O385" s="109" t="str">
        <f t="shared" si="64"/>
        <v>GERANIUM ZONALE Moulins technigera</v>
      </c>
      <c r="P385" s="112">
        <v>385</v>
      </c>
      <c r="Q385" s="112"/>
      <c r="R385" s="20">
        <f t="shared" si="58"/>
        <v>0</v>
      </c>
      <c r="S385" s="20">
        <f t="shared" si="59"/>
        <v>0</v>
      </c>
      <c r="T385" s="20">
        <f t="shared" si="60"/>
        <v>0</v>
      </c>
      <c r="U385" s="303"/>
      <c r="V385" s="304"/>
      <c r="W385" s="304"/>
      <c r="X385" s="304"/>
      <c r="Y385" s="304"/>
      <c r="Z385" s="304"/>
      <c r="AA385" s="304"/>
      <c r="AB385" s="304"/>
      <c r="AC385" s="304"/>
      <c r="AD385" s="304"/>
      <c r="AE385" s="304"/>
      <c r="AF385" s="304"/>
      <c r="AG385" s="304"/>
      <c r="AH385" s="113"/>
      <c r="AI385" s="113"/>
      <c r="AJ385" s="304"/>
      <c r="AK385" s="304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4"/>
      <c r="BV385" s="14"/>
      <c r="BW385" s="14"/>
      <c r="BX385" s="477"/>
      <c r="BY385" s="477"/>
      <c r="BZ385" s="477"/>
      <c r="CA385" s="477"/>
      <c r="CB385" s="14"/>
      <c r="CC385" t="str">
        <f t="shared" si="61"/>
        <v>&gt;s51/2025</v>
      </c>
      <c r="CD385">
        <f t="shared" si="65"/>
        <v>51</v>
      </c>
      <c r="CE385">
        <v>2616</v>
      </c>
      <c r="CH385">
        <v>8</v>
      </c>
    </row>
    <row r="386" spans="1:86" ht="20.100000000000001" customHeight="1" x14ac:dyDescent="0.25">
      <c r="A386" s="114">
        <v>3413</v>
      </c>
      <c r="B386" s="115" t="s">
        <v>474</v>
      </c>
      <c r="C386" s="115" t="s">
        <v>486</v>
      </c>
      <c r="D386" s="115" t="s">
        <v>2157</v>
      </c>
      <c r="E386" s="116" t="s">
        <v>120</v>
      </c>
      <c r="F386" s="116" t="s">
        <v>160</v>
      </c>
      <c r="G386" s="117">
        <v>40</v>
      </c>
      <c r="H386" s="117">
        <v>9</v>
      </c>
      <c r="I386" s="116" t="s">
        <v>176</v>
      </c>
      <c r="J386" s="118">
        <v>0.03</v>
      </c>
      <c r="K386" s="115" t="s">
        <v>471</v>
      </c>
      <c r="L386" s="115" t="s">
        <v>2158</v>
      </c>
      <c r="M386" s="115"/>
      <c r="N386" s="115" t="s">
        <v>162</v>
      </c>
      <c r="O386" s="115" t="str">
        <f t="shared" si="64"/>
        <v>GERANIUM ZONALE Narbonne technigera</v>
      </c>
      <c r="P386" s="119">
        <v>386</v>
      </c>
      <c r="Q386" s="119"/>
      <c r="R386" s="20">
        <f t="shared" si="58"/>
        <v>0</v>
      </c>
      <c r="S386" s="20">
        <f t="shared" si="59"/>
        <v>0</v>
      </c>
      <c r="T386" s="20">
        <f t="shared" si="60"/>
        <v>0</v>
      </c>
      <c r="U386" s="303"/>
      <c r="V386" s="304"/>
      <c r="W386" s="304"/>
      <c r="X386" s="304"/>
      <c r="Y386" s="304"/>
      <c r="Z386" s="304"/>
      <c r="AA386" s="304"/>
      <c r="AB386" s="304"/>
      <c r="AC386" s="304"/>
      <c r="AD386" s="304"/>
      <c r="AE386" s="304"/>
      <c r="AF386" s="304"/>
      <c r="AG386" s="304"/>
      <c r="AH386" s="120"/>
      <c r="AI386" s="120"/>
      <c r="AJ386" s="304"/>
      <c r="AK386" s="304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4"/>
      <c r="BV386" s="14"/>
      <c r="BW386" s="14"/>
      <c r="BX386" s="477"/>
      <c r="BY386" s="477"/>
      <c r="BZ386" s="477"/>
      <c r="CA386" s="477"/>
      <c r="CB386" s="14"/>
      <c r="CC386" t="str">
        <f t="shared" si="61"/>
        <v>&gt;s51/2025</v>
      </c>
      <c r="CD386">
        <f t="shared" si="65"/>
        <v>51</v>
      </c>
      <c r="CE386">
        <v>10002</v>
      </c>
      <c r="CH386">
        <v>8</v>
      </c>
    </row>
    <row r="387" spans="1:86" ht="20.100000000000001" customHeight="1" x14ac:dyDescent="0.25">
      <c r="A387" s="108">
        <v>10430</v>
      </c>
      <c r="B387" s="109" t="s">
        <v>474</v>
      </c>
      <c r="C387" s="109" t="s">
        <v>487</v>
      </c>
      <c r="D387" s="109" t="s">
        <v>2157</v>
      </c>
      <c r="E387" s="110" t="s">
        <v>120</v>
      </c>
      <c r="F387" s="110" t="s">
        <v>160</v>
      </c>
      <c r="G387" s="111">
        <v>40</v>
      </c>
      <c r="H387" s="111">
        <v>9</v>
      </c>
      <c r="I387" s="110" t="s">
        <v>176</v>
      </c>
      <c r="J387" s="121">
        <v>0.03</v>
      </c>
      <c r="K387" s="109" t="s">
        <v>471</v>
      </c>
      <c r="L387" s="109" t="s">
        <v>2158</v>
      </c>
      <c r="M387" s="109"/>
      <c r="N387" s="109" t="s">
        <v>162</v>
      </c>
      <c r="O387" s="109" t="str">
        <f t="shared" si="64"/>
        <v>GERANIUM ZONALE Nancy technigera</v>
      </c>
      <c r="P387" s="112">
        <v>387</v>
      </c>
      <c r="Q387" s="112"/>
      <c r="R387" s="20">
        <f t="shared" ref="R387:R449" si="66">IF(INT(S387)*10=S387*10,,"ERREUR")</f>
        <v>0</v>
      </c>
      <c r="S387" s="20">
        <f t="shared" ref="S387:S449" si="67">T387/G387</f>
        <v>0</v>
      </c>
      <c r="T387" s="20">
        <f t="shared" ref="T387:T449" si="68">SUM(U387:BT387)</f>
        <v>0</v>
      </c>
      <c r="U387" s="303"/>
      <c r="V387" s="304"/>
      <c r="W387" s="304"/>
      <c r="X387" s="304"/>
      <c r="Y387" s="304"/>
      <c r="Z387" s="304"/>
      <c r="AA387" s="304"/>
      <c r="AB387" s="304"/>
      <c r="AC387" s="304"/>
      <c r="AD387" s="304"/>
      <c r="AE387" s="304"/>
      <c r="AF387" s="304"/>
      <c r="AG387" s="304"/>
      <c r="AH387" s="113"/>
      <c r="AI387" s="113"/>
      <c r="AJ387" s="304"/>
      <c r="AK387" s="304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4"/>
      <c r="BV387" s="14"/>
      <c r="BW387" s="14"/>
      <c r="BX387" s="477"/>
      <c r="BY387" s="477"/>
      <c r="BZ387" s="477"/>
      <c r="CA387" s="477"/>
      <c r="CB387" s="14"/>
      <c r="CC387" t="str">
        <f t="shared" si="61"/>
        <v>&gt;s51/2025</v>
      </c>
      <c r="CD387">
        <f t="shared" si="65"/>
        <v>51</v>
      </c>
      <c r="CE387">
        <v>10429</v>
      </c>
      <c r="CH387">
        <v>8</v>
      </c>
    </row>
    <row r="388" spans="1:86" ht="20.100000000000001" customHeight="1" x14ac:dyDescent="0.25">
      <c r="A388" s="114">
        <v>10830</v>
      </c>
      <c r="B388" s="115" t="s">
        <v>474</v>
      </c>
      <c r="C388" s="115" t="s">
        <v>488</v>
      </c>
      <c r="D388" s="115" t="s">
        <v>2157</v>
      </c>
      <c r="E388" s="116" t="s">
        <v>120</v>
      </c>
      <c r="F388" s="116" t="s">
        <v>160</v>
      </c>
      <c r="G388" s="117">
        <v>40</v>
      </c>
      <c r="H388" s="117">
        <v>9</v>
      </c>
      <c r="I388" s="116" t="s">
        <v>176</v>
      </c>
      <c r="J388" s="118">
        <v>0.03</v>
      </c>
      <c r="K388" s="115" t="s">
        <v>471</v>
      </c>
      <c r="L388" s="115" t="s">
        <v>2158</v>
      </c>
      <c r="M388" s="115"/>
      <c r="N388" s="115" t="s">
        <v>162</v>
      </c>
      <c r="O388" s="115" t="str">
        <f t="shared" si="64"/>
        <v>GERANIUM ZONALE Paimpol technigera</v>
      </c>
      <c r="P388" s="119">
        <v>388</v>
      </c>
      <c r="Q388" s="119"/>
      <c r="R388" s="20">
        <f t="shared" si="66"/>
        <v>0</v>
      </c>
      <c r="S388" s="20">
        <f t="shared" si="67"/>
        <v>0</v>
      </c>
      <c r="T388" s="20">
        <f t="shared" si="68"/>
        <v>0</v>
      </c>
      <c r="U388" s="303"/>
      <c r="V388" s="304"/>
      <c r="W388" s="304"/>
      <c r="X388" s="304"/>
      <c r="Y388" s="304"/>
      <c r="Z388" s="304"/>
      <c r="AA388" s="304"/>
      <c r="AB388" s="304"/>
      <c r="AC388" s="304"/>
      <c r="AD388" s="304"/>
      <c r="AE388" s="304"/>
      <c r="AF388" s="304"/>
      <c r="AG388" s="304"/>
      <c r="AH388" s="120"/>
      <c r="AI388" s="120"/>
      <c r="AJ388" s="304"/>
      <c r="AK388" s="304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4"/>
      <c r="BV388" s="14"/>
      <c r="BW388" s="14"/>
      <c r="BX388" s="477"/>
      <c r="BY388" s="477"/>
      <c r="BZ388" s="477"/>
      <c r="CA388" s="477"/>
      <c r="CB388" s="14"/>
      <c r="CC388" t="str">
        <f t="shared" si="61"/>
        <v>&gt;s51/2025</v>
      </c>
      <c r="CD388">
        <f t="shared" si="65"/>
        <v>51</v>
      </c>
      <c r="CE388">
        <v>10715</v>
      </c>
      <c r="CH388">
        <v>8</v>
      </c>
    </row>
    <row r="389" spans="1:86" ht="20.100000000000001" customHeight="1" x14ac:dyDescent="0.25">
      <c r="A389" s="108">
        <v>20873</v>
      </c>
      <c r="B389" s="109" t="s">
        <v>474</v>
      </c>
      <c r="C389" s="109" t="s">
        <v>489</v>
      </c>
      <c r="D389" s="109" t="s">
        <v>1636</v>
      </c>
      <c r="E389" s="110" t="s">
        <v>120</v>
      </c>
      <c r="F389" s="110" t="s">
        <v>160</v>
      </c>
      <c r="G389" s="111">
        <v>40</v>
      </c>
      <c r="H389" s="111">
        <v>9</v>
      </c>
      <c r="I389" s="110" t="s">
        <v>176</v>
      </c>
      <c r="J389" s="121">
        <v>4.4999999999999998E-2</v>
      </c>
      <c r="K389" s="109" t="s">
        <v>471</v>
      </c>
      <c r="L389" s="109" t="s">
        <v>2158</v>
      </c>
      <c r="M389" s="109"/>
      <c r="N389" s="109" t="s">
        <v>162</v>
      </c>
      <c r="O389" s="109" t="str">
        <f t="shared" si="64"/>
        <v>GERANIUM ZONALE Glitter pink pac</v>
      </c>
      <c r="P389" s="112">
        <v>389</v>
      </c>
      <c r="Q389" s="112"/>
      <c r="R389" s="20">
        <f t="shared" si="66"/>
        <v>0</v>
      </c>
      <c r="S389" s="20">
        <f t="shared" si="67"/>
        <v>0</v>
      </c>
      <c r="T389" s="20">
        <f t="shared" si="68"/>
        <v>0</v>
      </c>
      <c r="U389" s="303"/>
      <c r="V389" s="304"/>
      <c r="W389" s="304"/>
      <c r="X389" s="304"/>
      <c r="Y389" s="304"/>
      <c r="Z389" s="304"/>
      <c r="AA389" s="304"/>
      <c r="AB389" s="304"/>
      <c r="AC389" s="304"/>
      <c r="AD389" s="304"/>
      <c r="AE389" s="113"/>
      <c r="AF389" s="304"/>
      <c r="AG389" s="304"/>
      <c r="AH389" s="113"/>
      <c r="AI389" s="113"/>
      <c r="AJ389" s="304"/>
      <c r="AK389" s="304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4"/>
      <c r="BV389" s="14"/>
      <c r="BW389" s="14"/>
      <c r="BX389" s="477"/>
      <c r="BY389" s="477"/>
      <c r="BZ389" s="477"/>
      <c r="CA389" s="477"/>
      <c r="CB389" s="14"/>
      <c r="CC389" t="str">
        <f t="shared" si="61"/>
        <v>&gt;s47/2025</v>
      </c>
      <c r="CD389">
        <f t="shared" si="65"/>
        <v>47</v>
      </c>
      <c r="CE389">
        <v>15422</v>
      </c>
      <c r="CH389">
        <v>8</v>
      </c>
    </row>
    <row r="390" spans="1:86" ht="20.100000000000001" customHeight="1" x14ac:dyDescent="0.25">
      <c r="A390" s="114">
        <v>23892</v>
      </c>
      <c r="B390" s="115" t="s">
        <v>474</v>
      </c>
      <c r="C390" s="115" t="s">
        <v>490</v>
      </c>
      <c r="D390" s="115" t="s">
        <v>1636</v>
      </c>
      <c r="E390" s="116" t="s">
        <v>120</v>
      </c>
      <c r="F390" s="116" t="s">
        <v>160</v>
      </c>
      <c r="G390" s="117">
        <v>40</v>
      </c>
      <c r="H390" s="117">
        <v>9</v>
      </c>
      <c r="I390" s="116" t="s">
        <v>176</v>
      </c>
      <c r="J390" s="118">
        <v>4.4999999999999998E-2</v>
      </c>
      <c r="K390" s="115" t="s">
        <v>471</v>
      </c>
      <c r="L390" s="115" t="s">
        <v>2158</v>
      </c>
      <c r="M390" s="115"/>
      <c r="N390" s="115" t="s">
        <v>162</v>
      </c>
      <c r="O390" s="115" t="str">
        <f t="shared" si="64"/>
        <v>GERANIUM ZONALE Flower Fairy White Splash pac</v>
      </c>
      <c r="P390" s="119">
        <v>390</v>
      </c>
      <c r="Q390" s="119"/>
      <c r="R390" s="20">
        <f t="shared" si="66"/>
        <v>0</v>
      </c>
      <c r="S390" s="20">
        <f t="shared" si="67"/>
        <v>0</v>
      </c>
      <c r="T390" s="20">
        <f t="shared" si="68"/>
        <v>0</v>
      </c>
      <c r="U390" s="303"/>
      <c r="V390" s="304"/>
      <c r="W390" s="304"/>
      <c r="X390" s="304"/>
      <c r="Y390" s="304"/>
      <c r="Z390" s="304"/>
      <c r="AA390" s="304"/>
      <c r="AB390" s="304"/>
      <c r="AC390" s="304"/>
      <c r="AD390" s="304"/>
      <c r="AE390" s="120"/>
      <c r="AF390" s="304"/>
      <c r="AG390" s="304"/>
      <c r="AH390" s="120"/>
      <c r="AI390" s="120"/>
      <c r="AJ390" s="304"/>
      <c r="AK390" s="304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4"/>
      <c r="BV390" s="14"/>
      <c r="BW390" s="14"/>
      <c r="BX390" s="477"/>
      <c r="BY390" s="477"/>
      <c r="BZ390" s="477"/>
      <c r="CA390" s="477"/>
      <c r="CB390" s="14"/>
      <c r="CC390" t="str">
        <f t="shared" si="61"/>
        <v>&gt;s47/2025</v>
      </c>
      <c r="CD390">
        <f t="shared" si="65"/>
        <v>47</v>
      </c>
      <c r="CE390">
        <v>23777</v>
      </c>
      <c r="CH390">
        <v>8</v>
      </c>
    </row>
    <row r="391" spans="1:86" ht="20.100000000000001" customHeight="1" x14ac:dyDescent="0.25">
      <c r="A391" s="108">
        <v>23893</v>
      </c>
      <c r="B391" s="109" t="s">
        <v>474</v>
      </c>
      <c r="C391" s="109" t="s">
        <v>491</v>
      </c>
      <c r="D391" s="109" t="s">
        <v>1636</v>
      </c>
      <c r="E391" s="110" t="s">
        <v>120</v>
      </c>
      <c r="F391" s="110" t="s">
        <v>160</v>
      </c>
      <c r="G391" s="111">
        <v>40</v>
      </c>
      <c r="H391" s="111">
        <v>9</v>
      </c>
      <c r="I391" s="110" t="s">
        <v>176</v>
      </c>
      <c r="J391" s="121">
        <v>0.04</v>
      </c>
      <c r="K391" s="109" t="s">
        <v>471</v>
      </c>
      <c r="L391" s="109" t="s">
        <v>2158</v>
      </c>
      <c r="M391" s="109"/>
      <c r="N391" s="109" t="s">
        <v>162</v>
      </c>
      <c r="O391" s="109" t="str">
        <f t="shared" si="64"/>
        <v>GERANIUM ZONALE Calais pac</v>
      </c>
      <c r="P391" s="112">
        <v>391</v>
      </c>
      <c r="Q391" s="112"/>
      <c r="R391" s="20">
        <f t="shared" si="66"/>
        <v>0</v>
      </c>
      <c r="S391" s="20">
        <f t="shared" si="67"/>
        <v>0</v>
      </c>
      <c r="T391" s="20">
        <f t="shared" si="68"/>
        <v>0</v>
      </c>
      <c r="U391" s="303"/>
      <c r="V391" s="304"/>
      <c r="W391" s="304"/>
      <c r="X391" s="304"/>
      <c r="Y391" s="304"/>
      <c r="Z391" s="304"/>
      <c r="AA391" s="304"/>
      <c r="AB391" s="304"/>
      <c r="AC391" s="304"/>
      <c r="AD391" s="304"/>
      <c r="AE391" s="113"/>
      <c r="AF391" s="304"/>
      <c r="AG391" s="304"/>
      <c r="AH391" s="113"/>
      <c r="AI391" s="113"/>
      <c r="AJ391" s="304"/>
      <c r="AK391" s="304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4"/>
      <c r="BV391" s="14"/>
      <c r="BW391" s="14"/>
      <c r="BX391" s="477"/>
      <c r="BY391" s="477"/>
      <c r="BZ391" s="477"/>
      <c r="CA391" s="477"/>
      <c r="CB391" s="14"/>
      <c r="CC391" t="str">
        <f t="shared" si="61"/>
        <v>&gt;s47/2025</v>
      </c>
      <c r="CD391">
        <f t="shared" si="65"/>
        <v>47</v>
      </c>
      <c r="CE391">
        <v>23778</v>
      </c>
      <c r="CH391">
        <v>8</v>
      </c>
    </row>
    <row r="392" spans="1:86" ht="20.100000000000001" customHeight="1" x14ac:dyDescent="0.25">
      <c r="A392" s="114">
        <v>23932</v>
      </c>
      <c r="B392" s="115" t="s">
        <v>474</v>
      </c>
      <c r="C392" s="115" t="s">
        <v>1239</v>
      </c>
      <c r="D392" s="115" t="s">
        <v>1636</v>
      </c>
      <c r="E392" s="116" t="s">
        <v>120</v>
      </c>
      <c r="F392" s="116" t="s">
        <v>160</v>
      </c>
      <c r="G392" s="117">
        <v>40</v>
      </c>
      <c r="H392" s="117">
        <v>9</v>
      </c>
      <c r="I392" s="116" t="s">
        <v>176</v>
      </c>
      <c r="J392" s="118">
        <v>0.04</v>
      </c>
      <c r="K392" s="115" t="s">
        <v>471</v>
      </c>
      <c r="L392" s="115" t="s">
        <v>2158</v>
      </c>
      <c r="M392" s="115"/>
      <c r="N392" s="115" t="s">
        <v>162</v>
      </c>
      <c r="O392" s="115" t="str">
        <f t="shared" si="64"/>
        <v>GERANIUM ZONALE Candy Pink pac</v>
      </c>
      <c r="P392" s="119">
        <v>392</v>
      </c>
      <c r="Q392" s="119"/>
      <c r="R392" s="20">
        <f t="shared" si="66"/>
        <v>0</v>
      </c>
      <c r="S392" s="20">
        <f t="shared" si="67"/>
        <v>0</v>
      </c>
      <c r="T392" s="20">
        <f t="shared" si="68"/>
        <v>0</v>
      </c>
      <c r="U392" s="303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120"/>
      <c r="AF392" s="304"/>
      <c r="AG392" s="304"/>
      <c r="AH392" s="120"/>
      <c r="AI392" s="120"/>
      <c r="AJ392" s="304"/>
      <c r="AK392" s="304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4"/>
      <c r="BV392" s="14"/>
      <c r="BW392" s="14"/>
      <c r="BX392" s="477"/>
      <c r="BY392" s="477"/>
      <c r="BZ392" s="477"/>
      <c r="CA392" s="477"/>
      <c r="CB392" s="14"/>
      <c r="CC392" t="str">
        <f t="shared" si="61"/>
        <v>&gt;s47/2025</v>
      </c>
      <c r="CD392">
        <f t="shared" si="65"/>
        <v>47</v>
      </c>
      <c r="CE392">
        <v>23779</v>
      </c>
      <c r="CH392">
        <v>8</v>
      </c>
    </row>
    <row r="393" spans="1:86" ht="20.100000000000001" customHeight="1" x14ac:dyDescent="0.25">
      <c r="A393" s="390"/>
      <c r="B393" s="397" t="s">
        <v>492</v>
      </c>
      <c r="C393" s="392"/>
      <c r="D393" s="392" t="s">
        <v>128</v>
      </c>
      <c r="E393" s="393"/>
      <c r="F393" s="393"/>
      <c r="G393" s="393"/>
      <c r="H393" s="394"/>
      <c r="I393" s="393"/>
      <c r="J393" s="395"/>
      <c r="K393" s="392"/>
      <c r="L393" s="392" t="s">
        <v>131</v>
      </c>
      <c r="M393" s="392"/>
      <c r="N393" s="392"/>
      <c r="O393" s="392" t="str">
        <f t="shared" si="64"/>
        <v xml:space="preserve">GERANIUM ZONALE ROUGE ET ORANGE </v>
      </c>
      <c r="P393" s="396">
        <v>393</v>
      </c>
      <c r="Q393" s="396"/>
      <c r="R393" s="20"/>
      <c r="S393" s="20"/>
      <c r="T393" s="20"/>
      <c r="U393" s="514"/>
      <c r="V393" s="515"/>
      <c r="W393" s="515"/>
      <c r="X393" s="515"/>
      <c r="Y393" s="515"/>
      <c r="Z393" s="515"/>
      <c r="AA393" s="515"/>
      <c r="AB393" s="515"/>
      <c r="AC393" s="515"/>
      <c r="AD393" s="515"/>
      <c r="AE393" s="515"/>
      <c r="AF393" s="515"/>
      <c r="AG393" s="515"/>
      <c r="AH393" s="515"/>
      <c r="AI393" s="515"/>
      <c r="AJ393" s="515"/>
      <c r="AK393" s="515"/>
      <c r="AL393" s="515"/>
      <c r="AM393" s="515"/>
      <c r="AN393" s="515"/>
      <c r="AO393" s="515"/>
      <c r="AP393" s="515"/>
      <c r="AQ393" s="515"/>
      <c r="AR393" s="515"/>
      <c r="AS393" s="515"/>
      <c r="AT393" s="515"/>
      <c r="AU393" s="515"/>
      <c r="AV393" s="515"/>
      <c r="AW393" s="515"/>
      <c r="AX393" s="515"/>
      <c r="AY393" s="515"/>
      <c r="AZ393" s="515"/>
      <c r="BA393" s="515"/>
      <c r="BB393" s="515"/>
      <c r="BC393" s="515"/>
      <c r="BD393" s="515"/>
      <c r="BE393" s="515"/>
      <c r="BF393" s="515"/>
      <c r="BG393" s="515"/>
      <c r="BH393" s="515"/>
      <c r="BI393" s="515"/>
      <c r="BJ393" s="515"/>
      <c r="BK393" s="515"/>
      <c r="BL393" s="515"/>
      <c r="BM393" s="515"/>
      <c r="BN393" s="515"/>
      <c r="BO393" s="515"/>
      <c r="BP393" s="515"/>
      <c r="BQ393" s="515"/>
      <c r="BR393" s="515"/>
      <c r="BS393" s="515"/>
      <c r="BT393" s="515"/>
      <c r="BU393" s="14"/>
      <c r="BV393" s="14"/>
      <c r="BW393" s="14"/>
      <c r="BX393" s="477"/>
      <c r="BY393" s="477"/>
      <c r="BZ393" s="477"/>
      <c r="CA393" s="477"/>
      <c r="CB393" s="14"/>
      <c r="CC393" t="str">
        <f t="shared" si="61"/>
        <v/>
      </c>
    </row>
    <row r="394" spans="1:86" ht="20.100000000000001" customHeight="1" x14ac:dyDescent="0.25">
      <c r="A394" s="108">
        <v>3421</v>
      </c>
      <c r="B394" s="109" t="s">
        <v>474</v>
      </c>
      <c r="C394" s="109" t="s">
        <v>493</v>
      </c>
      <c r="D394" s="109" t="s">
        <v>1636</v>
      </c>
      <c r="E394" s="110" t="s">
        <v>120</v>
      </c>
      <c r="F394" s="110" t="s">
        <v>160</v>
      </c>
      <c r="G394" s="111">
        <v>40</v>
      </c>
      <c r="H394" s="111">
        <v>9</v>
      </c>
      <c r="I394" s="110" t="s">
        <v>176</v>
      </c>
      <c r="J394" s="121">
        <v>0.04</v>
      </c>
      <c r="K394" s="109" t="s">
        <v>471</v>
      </c>
      <c r="L394" s="109" t="s">
        <v>2158</v>
      </c>
      <c r="M394" s="109"/>
      <c r="N394" s="109" t="s">
        <v>162</v>
      </c>
      <c r="O394" s="109" t="str">
        <f t="shared" si="64"/>
        <v>GERANIUM ZONALE Anthony pac</v>
      </c>
      <c r="P394" s="112">
        <v>394</v>
      </c>
      <c r="Q394" s="112"/>
      <c r="R394" s="20">
        <f t="shared" si="66"/>
        <v>0</v>
      </c>
      <c r="S394" s="20">
        <f t="shared" si="67"/>
        <v>0</v>
      </c>
      <c r="T394" s="20">
        <f t="shared" si="68"/>
        <v>0</v>
      </c>
      <c r="U394" s="303"/>
      <c r="V394" s="304"/>
      <c r="W394" s="304"/>
      <c r="X394" s="304"/>
      <c r="Y394" s="304"/>
      <c r="Z394" s="304"/>
      <c r="AA394" s="304"/>
      <c r="AB394" s="304"/>
      <c r="AC394" s="304"/>
      <c r="AD394" s="304"/>
      <c r="AE394" s="113"/>
      <c r="AF394" s="304"/>
      <c r="AG394" s="304"/>
      <c r="AH394" s="113"/>
      <c r="AI394" s="113"/>
      <c r="AJ394" s="304"/>
      <c r="AK394" s="304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4"/>
      <c r="BV394" s="14"/>
      <c r="BW394" s="14"/>
      <c r="BX394" s="477"/>
      <c r="BY394" s="477"/>
      <c r="BZ394" s="477"/>
      <c r="CA394" s="477"/>
      <c r="CB394" s="14"/>
      <c r="CC394" t="str">
        <f t="shared" si="61"/>
        <v>&gt;s47/2025</v>
      </c>
      <c r="CD394">
        <f t="shared" ref="CD394:CD403" si="69">IF(E394="B",IF(OR(LEFT(D394,2)="&gt;s", LEFT(D394,2)="&lt;s"),MID(D394,3,2)+CF394+1,""),)</f>
        <v>47</v>
      </c>
      <c r="CE394">
        <v>2606</v>
      </c>
      <c r="CH394">
        <v>8</v>
      </c>
    </row>
    <row r="395" spans="1:86" ht="20.100000000000001" customHeight="1" x14ac:dyDescent="0.25">
      <c r="A395" s="114">
        <v>3425</v>
      </c>
      <c r="B395" s="115" t="s">
        <v>474</v>
      </c>
      <c r="C395" s="115" t="s">
        <v>494</v>
      </c>
      <c r="D395" s="115" t="s">
        <v>2157</v>
      </c>
      <c r="E395" s="116" t="s">
        <v>120</v>
      </c>
      <c r="F395" s="116" t="s">
        <v>160</v>
      </c>
      <c r="G395" s="117">
        <v>40</v>
      </c>
      <c r="H395" s="117">
        <v>9</v>
      </c>
      <c r="I395" s="116" t="s">
        <v>176</v>
      </c>
      <c r="J395" s="118">
        <v>0.03</v>
      </c>
      <c r="K395" s="115" t="s">
        <v>471</v>
      </c>
      <c r="L395" s="115" t="s">
        <v>2158</v>
      </c>
      <c r="M395" s="115"/>
      <c r="N395" s="115" t="s">
        <v>162</v>
      </c>
      <c r="O395" s="115" t="str">
        <f t="shared" si="64"/>
        <v>GERANIUM ZONALE Dijon technigera</v>
      </c>
      <c r="P395" s="119">
        <v>395</v>
      </c>
      <c r="Q395" s="119"/>
      <c r="R395" s="20">
        <f t="shared" si="66"/>
        <v>0</v>
      </c>
      <c r="S395" s="20">
        <f t="shared" si="67"/>
        <v>0</v>
      </c>
      <c r="T395" s="20">
        <f t="shared" si="68"/>
        <v>0</v>
      </c>
      <c r="U395" s="303"/>
      <c r="V395" s="304"/>
      <c r="W395" s="304"/>
      <c r="X395" s="304"/>
      <c r="Y395" s="304"/>
      <c r="Z395" s="304"/>
      <c r="AA395" s="304"/>
      <c r="AB395" s="304"/>
      <c r="AC395" s="304"/>
      <c r="AD395" s="304"/>
      <c r="AE395" s="304"/>
      <c r="AF395" s="304"/>
      <c r="AG395" s="304"/>
      <c r="AH395" s="120"/>
      <c r="AI395" s="120"/>
      <c r="AJ395" s="304"/>
      <c r="AK395" s="304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4"/>
      <c r="BV395" s="14"/>
      <c r="BW395" s="14"/>
      <c r="BX395" s="477"/>
      <c r="BY395" s="477"/>
      <c r="BZ395" s="477"/>
      <c r="CA395" s="477"/>
      <c r="CB395" s="14"/>
      <c r="CC395" t="str">
        <f t="shared" si="61"/>
        <v>&gt;s51/2025</v>
      </c>
      <c r="CD395">
        <f t="shared" si="69"/>
        <v>51</v>
      </c>
      <c r="CE395">
        <v>1134</v>
      </c>
      <c r="CH395">
        <v>8</v>
      </c>
    </row>
    <row r="396" spans="1:86" ht="20.100000000000001" customHeight="1" x14ac:dyDescent="0.25">
      <c r="A396" s="108">
        <v>20868</v>
      </c>
      <c r="B396" s="109" t="s">
        <v>474</v>
      </c>
      <c r="C396" s="109" t="s">
        <v>1240</v>
      </c>
      <c r="D396" s="109" t="s">
        <v>1636</v>
      </c>
      <c r="E396" s="110" t="s">
        <v>120</v>
      </c>
      <c r="F396" s="110" t="s">
        <v>160</v>
      </c>
      <c r="G396" s="111">
        <v>40</v>
      </c>
      <c r="H396" s="111">
        <v>9</v>
      </c>
      <c r="I396" s="110" t="s">
        <v>176</v>
      </c>
      <c r="J396" s="121">
        <v>4.4999999999999998E-2</v>
      </c>
      <c r="K396" s="109" t="s">
        <v>471</v>
      </c>
      <c r="L396" s="109" t="s">
        <v>2158</v>
      </c>
      <c r="M396" s="109"/>
      <c r="N396" s="109" t="s">
        <v>162</v>
      </c>
      <c r="O396" s="109" t="str">
        <f t="shared" si="64"/>
        <v>GERANIUM ZONALE Glitter Orange pac</v>
      </c>
      <c r="P396" s="112">
        <v>396</v>
      </c>
      <c r="Q396" s="112"/>
      <c r="R396" s="20">
        <f t="shared" si="66"/>
        <v>0</v>
      </c>
      <c r="S396" s="20">
        <f t="shared" si="67"/>
        <v>0</v>
      </c>
      <c r="T396" s="20">
        <f t="shared" si="68"/>
        <v>0</v>
      </c>
      <c r="U396" s="303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113"/>
      <c r="AF396" s="304"/>
      <c r="AG396" s="304"/>
      <c r="AH396" s="113"/>
      <c r="AI396" s="113"/>
      <c r="AJ396" s="304"/>
      <c r="AK396" s="304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4"/>
      <c r="BV396" s="14"/>
      <c r="BW396" s="14"/>
      <c r="BX396" s="477"/>
      <c r="BY396" s="477"/>
      <c r="BZ396" s="477"/>
      <c r="CA396" s="477"/>
      <c r="CB396" s="14"/>
      <c r="CC396" t="str">
        <f t="shared" si="61"/>
        <v>&gt;s47/2025</v>
      </c>
      <c r="CD396">
        <f t="shared" si="69"/>
        <v>47</v>
      </c>
      <c r="CE396">
        <v>15424</v>
      </c>
      <c r="CH396">
        <v>8</v>
      </c>
    </row>
    <row r="397" spans="1:86" ht="20.100000000000001" customHeight="1" x14ac:dyDescent="0.25">
      <c r="A397" s="114">
        <v>3827</v>
      </c>
      <c r="B397" s="115" t="s">
        <v>474</v>
      </c>
      <c r="C397" s="115" t="s">
        <v>495</v>
      </c>
      <c r="D397" s="115" t="s">
        <v>2157</v>
      </c>
      <c r="E397" s="116" t="s">
        <v>120</v>
      </c>
      <c r="F397" s="116" t="s">
        <v>160</v>
      </c>
      <c r="G397" s="117">
        <v>40</v>
      </c>
      <c r="H397" s="117">
        <v>9</v>
      </c>
      <c r="I397" s="116" t="s">
        <v>176</v>
      </c>
      <c r="J397" s="118">
        <v>0.03</v>
      </c>
      <c r="K397" s="115" t="s">
        <v>471</v>
      </c>
      <c r="L397" s="115" t="s">
        <v>2158</v>
      </c>
      <c r="M397" s="115"/>
      <c r="N397" s="115" t="s">
        <v>162</v>
      </c>
      <c r="O397" s="115" t="str">
        <f t="shared" si="64"/>
        <v>GERANIUM ZONALE Laval technigera</v>
      </c>
      <c r="P397" s="119">
        <v>397</v>
      </c>
      <c r="Q397" s="119"/>
      <c r="R397" s="20">
        <f t="shared" si="66"/>
        <v>0</v>
      </c>
      <c r="S397" s="20">
        <f t="shared" si="67"/>
        <v>0</v>
      </c>
      <c r="T397" s="20">
        <f t="shared" si="68"/>
        <v>0</v>
      </c>
      <c r="U397" s="303"/>
      <c r="V397" s="304"/>
      <c r="W397" s="304"/>
      <c r="X397" s="304"/>
      <c r="Y397" s="304"/>
      <c r="Z397" s="304"/>
      <c r="AA397" s="304"/>
      <c r="AB397" s="304"/>
      <c r="AC397" s="304"/>
      <c r="AD397" s="304"/>
      <c r="AE397" s="304"/>
      <c r="AF397" s="304"/>
      <c r="AG397" s="304"/>
      <c r="AH397" s="120"/>
      <c r="AI397" s="120"/>
      <c r="AJ397" s="304"/>
      <c r="AK397" s="304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4"/>
      <c r="BV397" s="14"/>
      <c r="BW397" s="14"/>
      <c r="BX397" s="477"/>
      <c r="BY397" s="477"/>
      <c r="BZ397" s="477"/>
      <c r="CA397" s="477"/>
      <c r="CB397" s="14"/>
      <c r="CC397" t="str">
        <f t="shared" si="61"/>
        <v>&gt;s51/2025</v>
      </c>
      <c r="CD397">
        <f t="shared" si="69"/>
        <v>51</v>
      </c>
      <c r="CE397">
        <v>2935</v>
      </c>
      <c r="CH397">
        <v>8</v>
      </c>
    </row>
    <row r="398" spans="1:86" ht="20.100000000000001" customHeight="1" x14ac:dyDescent="0.25">
      <c r="A398" s="108">
        <v>3828</v>
      </c>
      <c r="B398" s="109" t="s">
        <v>474</v>
      </c>
      <c r="C398" s="109" t="s">
        <v>496</v>
      </c>
      <c r="D398" s="109" t="s">
        <v>2157</v>
      </c>
      <c r="E398" s="110" t="s">
        <v>120</v>
      </c>
      <c r="F398" s="110" t="s">
        <v>160</v>
      </c>
      <c r="G398" s="111">
        <v>40</v>
      </c>
      <c r="H398" s="111">
        <v>9</v>
      </c>
      <c r="I398" s="110" t="s">
        <v>176</v>
      </c>
      <c r="J398" s="121">
        <v>0.03</v>
      </c>
      <c r="K398" s="109" t="s">
        <v>471</v>
      </c>
      <c r="L398" s="109" t="s">
        <v>2158</v>
      </c>
      <c r="M398" s="109"/>
      <c r="N398" s="109" t="s">
        <v>162</v>
      </c>
      <c r="O398" s="109" t="str">
        <f t="shared" si="64"/>
        <v>GERANIUM ZONALE Libourne technigera</v>
      </c>
      <c r="P398" s="112">
        <v>398</v>
      </c>
      <c r="Q398" s="112"/>
      <c r="R398" s="20">
        <f t="shared" si="66"/>
        <v>0</v>
      </c>
      <c r="S398" s="20">
        <f t="shared" si="67"/>
        <v>0</v>
      </c>
      <c r="T398" s="20">
        <f t="shared" si="68"/>
        <v>0</v>
      </c>
      <c r="U398" s="303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04"/>
      <c r="AF398" s="304"/>
      <c r="AG398" s="304"/>
      <c r="AH398" s="113"/>
      <c r="AI398" s="113"/>
      <c r="AJ398" s="304"/>
      <c r="AK398" s="304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4"/>
      <c r="BV398" s="14"/>
      <c r="BW398" s="14"/>
      <c r="BX398" s="477"/>
      <c r="BY398" s="477"/>
      <c r="BZ398" s="477"/>
      <c r="CA398" s="477"/>
      <c r="CB398" s="14"/>
      <c r="CC398" t="str">
        <f t="shared" si="61"/>
        <v>&gt;s51/2025</v>
      </c>
      <c r="CD398">
        <f t="shared" si="69"/>
        <v>51</v>
      </c>
      <c r="CE398">
        <v>2478</v>
      </c>
      <c r="CH398">
        <v>8</v>
      </c>
    </row>
    <row r="399" spans="1:86" ht="20.100000000000001" customHeight="1" x14ac:dyDescent="0.25">
      <c r="A399" s="114">
        <v>23933</v>
      </c>
      <c r="B399" s="115" t="s">
        <v>474</v>
      </c>
      <c r="C399" s="115" t="s">
        <v>1241</v>
      </c>
      <c r="D399" s="115" t="s">
        <v>1636</v>
      </c>
      <c r="E399" s="116" t="s">
        <v>120</v>
      </c>
      <c r="F399" s="116" t="s">
        <v>160</v>
      </c>
      <c r="G399" s="117">
        <v>40</v>
      </c>
      <c r="H399" s="117">
        <v>9</v>
      </c>
      <c r="I399" s="116" t="s">
        <v>176</v>
      </c>
      <c r="J399" s="118">
        <v>0.04</v>
      </c>
      <c r="K399" s="115" t="s">
        <v>471</v>
      </c>
      <c r="L399" s="115" t="s">
        <v>2158</v>
      </c>
      <c r="M399" s="115"/>
      <c r="N399" s="115" t="s">
        <v>162</v>
      </c>
      <c r="O399" s="115" t="str">
        <f t="shared" si="64"/>
        <v>GERANIUM ZONALE Morning Sun pac</v>
      </c>
      <c r="P399" s="119">
        <v>399</v>
      </c>
      <c r="Q399" s="119"/>
      <c r="R399" s="20">
        <f t="shared" si="66"/>
        <v>0</v>
      </c>
      <c r="S399" s="20">
        <f t="shared" si="67"/>
        <v>0</v>
      </c>
      <c r="T399" s="20">
        <f t="shared" si="68"/>
        <v>0</v>
      </c>
      <c r="U399" s="303"/>
      <c r="V399" s="304"/>
      <c r="W399" s="304"/>
      <c r="X399" s="304"/>
      <c r="Y399" s="304"/>
      <c r="Z399" s="304"/>
      <c r="AA399" s="304"/>
      <c r="AB399" s="304"/>
      <c r="AC399" s="304"/>
      <c r="AD399" s="304"/>
      <c r="AE399" s="120"/>
      <c r="AF399" s="304"/>
      <c r="AG399" s="304"/>
      <c r="AH399" s="120"/>
      <c r="AI399" s="120"/>
      <c r="AJ399" s="304"/>
      <c r="AK399" s="304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4"/>
      <c r="BV399" s="14"/>
      <c r="BW399" s="14"/>
      <c r="BX399" s="477"/>
      <c r="BY399" s="477"/>
      <c r="BZ399" s="477"/>
      <c r="CA399" s="477"/>
      <c r="CB399" s="14"/>
      <c r="CC399" t="str">
        <f t="shared" si="61"/>
        <v>&gt;s47/2025</v>
      </c>
      <c r="CD399">
        <f t="shared" si="69"/>
        <v>47</v>
      </c>
      <c r="CE399">
        <v>11776</v>
      </c>
      <c r="CH399">
        <v>8</v>
      </c>
    </row>
    <row r="400" spans="1:86" ht="20.100000000000001" customHeight="1" x14ac:dyDescent="0.25">
      <c r="A400" s="108">
        <v>10431</v>
      </c>
      <c r="B400" s="109" t="s">
        <v>474</v>
      </c>
      <c r="C400" s="109" t="s">
        <v>497</v>
      </c>
      <c r="D400" s="109" t="s">
        <v>2157</v>
      </c>
      <c r="E400" s="110" t="s">
        <v>120</v>
      </c>
      <c r="F400" s="110" t="s">
        <v>160</v>
      </c>
      <c r="G400" s="111">
        <v>40</v>
      </c>
      <c r="H400" s="111">
        <v>9</v>
      </c>
      <c r="I400" s="110" t="s">
        <v>176</v>
      </c>
      <c r="J400" s="121">
        <v>0.03</v>
      </c>
      <c r="K400" s="109" t="s">
        <v>471</v>
      </c>
      <c r="L400" s="109" t="s">
        <v>2158</v>
      </c>
      <c r="M400" s="109"/>
      <c r="N400" s="109" t="s">
        <v>162</v>
      </c>
      <c r="O400" s="109" t="str">
        <f t="shared" si="64"/>
        <v>GERANIUM ZONALE Oleron technigera</v>
      </c>
      <c r="P400" s="112">
        <v>400</v>
      </c>
      <c r="Q400" s="112"/>
      <c r="R400" s="20">
        <f t="shared" si="66"/>
        <v>0</v>
      </c>
      <c r="S400" s="20">
        <f t="shared" si="67"/>
        <v>0</v>
      </c>
      <c r="T400" s="20">
        <f t="shared" si="68"/>
        <v>0</v>
      </c>
      <c r="U400" s="303"/>
      <c r="V400" s="304"/>
      <c r="W400" s="304"/>
      <c r="X400" s="304"/>
      <c r="Y400" s="304"/>
      <c r="Z400" s="304"/>
      <c r="AA400" s="304"/>
      <c r="AB400" s="304"/>
      <c r="AC400" s="304"/>
      <c r="AD400" s="304"/>
      <c r="AE400" s="304"/>
      <c r="AF400" s="304"/>
      <c r="AG400" s="304"/>
      <c r="AH400" s="113"/>
      <c r="AI400" s="113"/>
      <c r="AJ400" s="304"/>
      <c r="AK400" s="304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4"/>
      <c r="BV400" s="14"/>
      <c r="BW400" s="14"/>
      <c r="BX400" s="477"/>
      <c r="BY400" s="477"/>
      <c r="BZ400" s="477"/>
      <c r="CA400" s="477"/>
      <c r="CB400" s="14"/>
      <c r="CC400" t="str">
        <f t="shared" si="61"/>
        <v>&gt;s51/2025</v>
      </c>
      <c r="CD400">
        <f t="shared" si="69"/>
        <v>51</v>
      </c>
      <c r="CE400">
        <v>10425</v>
      </c>
      <c r="CH400">
        <v>8</v>
      </c>
    </row>
    <row r="401" spans="1:86" ht="20.100000000000001" customHeight="1" x14ac:dyDescent="0.25">
      <c r="A401" s="114">
        <v>11026</v>
      </c>
      <c r="B401" s="115" t="s">
        <v>474</v>
      </c>
      <c r="C401" s="115" t="s">
        <v>498</v>
      </c>
      <c r="D401" s="115" t="s">
        <v>2157</v>
      </c>
      <c r="E401" s="116" t="s">
        <v>120</v>
      </c>
      <c r="F401" s="116" t="s">
        <v>160</v>
      </c>
      <c r="G401" s="117">
        <v>40</v>
      </c>
      <c r="H401" s="117">
        <v>9</v>
      </c>
      <c r="I401" s="116" t="s">
        <v>176</v>
      </c>
      <c r="J401" s="118">
        <v>0.03</v>
      </c>
      <c r="K401" s="115" t="s">
        <v>471</v>
      </c>
      <c r="L401" s="115" t="s">
        <v>2158</v>
      </c>
      <c r="M401" s="115"/>
      <c r="N401" s="115" t="s">
        <v>162</v>
      </c>
      <c r="O401" s="115" t="str">
        <f t="shared" si="64"/>
        <v>GERANIUM ZONALE Orange technigera</v>
      </c>
      <c r="P401" s="119">
        <v>401</v>
      </c>
      <c r="Q401" s="119"/>
      <c r="R401" s="20">
        <f t="shared" si="66"/>
        <v>0</v>
      </c>
      <c r="S401" s="20">
        <f t="shared" si="67"/>
        <v>0</v>
      </c>
      <c r="T401" s="20">
        <f t="shared" si="68"/>
        <v>0</v>
      </c>
      <c r="U401" s="303"/>
      <c r="V401" s="304"/>
      <c r="W401" s="304"/>
      <c r="X401" s="304"/>
      <c r="Y401" s="304"/>
      <c r="Z401" s="304"/>
      <c r="AA401" s="304"/>
      <c r="AB401" s="304"/>
      <c r="AC401" s="304"/>
      <c r="AD401" s="304"/>
      <c r="AE401" s="304"/>
      <c r="AF401" s="304"/>
      <c r="AG401" s="304"/>
      <c r="AH401" s="120"/>
      <c r="AI401" s="120"/>
      <c r="AJ401" s="304"/>
      <c r="AK401" s="304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4"/>
      <c r="BV401" s="14"/>
      <c r="BW401" s="14"/>
      <c r="BX401" s="477"/>
      <c r="BY401" s="477"/>
      <c r="BZ401" s="477"/>
      <c r="CA401" s="477"/>
      <c r="CB401" s="14"/>
      <c r="CC401" t="str">
        <f t="shared" si="61"/>
        <v>&gt;s51/2025</v>
      </c>
      <c r="CD401">
        <f t="shared" si="69"/>
        <v>51</v>
      </c>
      <c r="CE401">
        <v>11025</v>
      </c>
      <c r="CH401">
        <v>8</v>
      </c>
    </row>
    <row r="402" spans="1:86" ht="20.100000000000001" customHeight="1" x14ac:dyDescent="0.25">
      <c r="A402" s="108">
        <v>10831</v>
      </c>
      <c r="B402" s="109" t="s">
        <v>474</v>
      </c>
      <c r="C402" s="109" t="s">
        <v>499</v>
      </c>
      <c r="D402" s="109" t="s">
        <v>2157</v>
      </c>
      <c r="E402" s="110" t="s">
        <v>120</v>
      </c>
      <c r="F402" s="110" t="s">
        <v>160</v>
      </c>
      <c r="G402" s="111">
        <v>40</v>
      </c>
      <c r="H402" s="111">
        <v>9</v>
      </c>
      <c r="I402" s="110" t="s">
        <v>176</v>
      </c>
      <c r="J402" s="121">
        <v>0.03</v>
      </c>
      <c r="K402" s="109" t="s">
        <v>471</v>
      </c>
      <c r="L402" s="109" t="s">
        <v>2158</v>
      </c>
      <c r="M402" s="109"/>
      <c r="N402" s="109" t="s">
        <v>162</v>
      </c>
      <c r="O402" s="109" t="str">
        <f t="shared" si="64"/>
        <v>GERANIUM ZONALE Plougastel technigera</v>
      </c>
      <c r="P402" s="112">
        <v>402</v>
      </c>
      <c r="Q402" s="112"/>
      <c r="R402" s="20">
        <f t="shared" si="66"/>
        <v>0</v>
      </c>
      <c r="S402" s="20">
        <f t="shared" si="67"/>
        <v>0</v>
      </c>
      <c r="T402" s="20">
        <f t="shared" si="68"/>
        <v>0</v>
      </c>
      <c r="U402" s="303"/>
      <c r="V402" s="304"/>
      <c r="W402" s="304"/>
      <c r="X402" s="304"/>
      <c r="Y402" s="304"/>
      <c r="Z402" s="304"/>
      <c r="AA402" s="304"/>
      <c r="AB402" s="304"/>
      <c r="AC402" s="304"/>
      <c r="AD402" s="304"/>
      <c r="AE402" s="304"/>
      <c r="AF402" s="304"/>
      <c r="AG402" s="304"/>
      <c r="AH402" s="113"/>
      <c r="AI402" s="113"/>
      <c r="AJ402" s="304"/>
      <c r="AK402" s="304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4"/>
      <c r="BV402" s="14"/>
      <c r="BW402" s="14"/>
      <c r="BX402" s="477"/>
      <c r="BY402" s="477"/>
      <c r="BZ402" s="477"/>
      <c r="CA402" s="477"/>
      <c r="CB402" s="14"/>
      <c r="CC402" t="str">
        <f t="shared" si="61"/>
        <v>&gt;s51/2025</v>
      </c>
      <c r="CD402">
        <f t="shared" si="69"/>
        <v>51</v>
      </c>
      <c r="CE402">
        <v>10716</v>
      </c>
      <c r="CH402">
        <v>8</v>
      </c>
    </row>
    <row r="403" spans="1:86" ht="20.100000000000001" customHeight="1" x14ac:dyDescent="0.25">
      <c r="A403" s="114">
        <v>3419</v>
      </c>
      <c r="B403" s="115" t="s">
        <v>474</v>
      </c>
      <c r="C403" s="115" t="s">
        <v>500</v>
      </c>
      <c r="D403" s="115" t="s">
        <v>1636</v>
      </c>
      <c r="E403" s="116" t="s">
        <v>120</v>
      </c>
      <c r="F403" s="116" t="s">
        <v>160</v>
      </c>
      <c r="G403" s="117">
        <v>40</v>
      </c>
      <c r="H403" s="117">
        <v>9</v>
      </c>
      <c r="I403" s="116" t="s">
        <v>176</v>
      </c>
      <c r="J403" s="118">
        <v>0.04</v>
      </c>
      <c r="K403" s="115" t="s">
        <v>471</v>
      </c>
      <c r="L403" s="115" t="s">
        <v>2158</v>
      </c>
      <c r="M403" s="115"/>
      <c r="N403" s="115" t="s">
        <v>162</v>
      </c>
      <c r="O403" s="115" t="str">
        <f t="shared" si="64"/>
        <v>GERANIUM ZONALE Victor pac</v>
      </c>
      <c r="P403" s="119">
        <v>403</v>
      </c>
      <c r="Q403" s="119"/>
      <c r="R403" s="20">
        <f t="shared" si="66"/>
        <v>0</v>
      </c>
      <c r="S403" s="20">
        <f t="shared" si="67"/>
        <v>0</v>
      </c>
      <c r="T403" s="20">
        <f t="shared" si="68"/>
        <v>0</v>
      </c>
      <c r="U403" s="303"/>
      <c r="V403" s="304"/>
      <c r="W403" s="304"/>
      <c r="X403" s="304"/>
      <c r="Y403" s="304"/>
      <c r="Z403" s="304"/>
      <c r="AA403" s="304"/>
      <c r="AB403" s="304"/>
      <c r="AC403" s="304"/>
      <c r="AD403" s="304"/>
      <c r="AE403" s="120"/>
      <c r="AF403" s="304"/>
      <c r="AG403" s="304"/>
      <c r="AH403" s="120"/>
      <c r="AI403" s="120"/>
      <c r="AJ403" s="304"/>
      <c r="AK403" s="304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4"/>
      <c r="BV403" s="14"/>
      <c r="BW403" s="14"/>
      <c r="BX403" s="477"/>
      <c r="BY403" s="477"/>
      <c r="BZ403" s="477"/>
      <c r="CA403" s="477"/>
      <c r="CB403" s="14"/>
      <c r="CC403" t="str">
        <f t="shared" si="61"/>
        <v>&gt;s47/2025</v>
      </c>
      <c r="CD403">
        <f t="shared" si="69"/>
        <v>47</v>
      </c>
      <c r="CE403">
        <v>2056</v>
      </c>
      <c r="CH403">
        <v>8</v>
      </c>
    </row>
    <row r="404" spans="1:86" ht="20.100000000000001" customHeight="1" x14ac:dyDescent="0.25">
      <c r="A404" s="388"/>
      <c r="B404" s="422" t="s">
        <v>501</v>
      </c>
      <c r="C404" s="383"/>
      <c r="D404" s="383" t="s">
        <v>128</v>
      </c>
      <c r="E404" s="384"/>
      <c r="F404" s="384"/>
      <c r="G404" s="384"/>
      <c r="H404" s="385"/>
      <c r="I404" s="384"/>
      <c r="J404" s="386"/>
      <c r="K404" s="383"/>
      <c r="L404" s="383" t="s">
        <v>593</v>
      </c>
      <c r="M404" s="383"/>
      <c r="N404" s="383"/>
      <c r="O404" s="383" t="str">
        <f t="shared" si="64"/>
        <v xml:space="preserve">GERANIUM ZONALE FEUILLAGE FONCÉ </v>
      </c>
      <c r="P404" s="387">
        <v>404</v>
      </c>
      <c r="Q404" s="387"/>
      <c r="R404" s="20"/>
      <c r="S404" s="20"/>
      <c r="T404" s="20"/>
      <c r="U404" s="512"/>
      <c r="V404" s="513"/>
      <c r="W404" s="513"/>
      <c r="X404" s="513"/>
      <c r="Y404" s="513"/>
      <c r="Z404" s="513"/>
      <c r="AA404" s="513"/>
      <c r="AB404" s="513"/>
      <c r="AC404" s="513"/>
      <c r="AD404" s="513"/>
      <c r="AE404" s="513"/>
      <c r="AF404" s="513"/>
      <c r="AG404" s="513"/>
      <c r="AH404" s="513"/>
      <c r="AI404" s="513"/>
      <c r="AJ404" s="513"/>
      <c r="AK404" s="513"/>
      <c r="AL404" s="513"/>
      <c r="AM404" s="513"/>
      <c r="AN404" s="513"/>
      <c r="AO404" s="513"/>
      <c r="AP404" s="513"/>
      <c r="AQ404" s="513"/>
      <c r="AR404" s="513"/>
      <c r="AS404" s="513"/>
      <c r="AT404" s="513"/>
      <c r="AU404" s="513"/>
      <c r="AV404" s="513"/>
      <c r="AW404" s="513"/>
      <c r="AX404" s="513"/>
      <c r="AY404" s="513"/>
      <c r="AZ404" s="513"/>
      <c r="BA404" s="513"/>
      <c r="BB404" s="513"/>
      <c r="BC404" s="513"/>
      <c r="BD404" s="513"/>
      <c r="BE404" s="513"/>
      <c r="BF404" s="513"/>
      <c r="BG404" s="513"/>
      <c r="BH404" s="513"/>
      <c r="BI404" s="513"/>
      <c r="BJ404" s="513"/>
      <c r="BK404" s="513"/>
      <c r="BL404" s="513"/>
      <c r="BM404" s="513"/>
      <c r="BN404" s="513"/>
      <c r="BO404" s="513"/>
      <c r="BP404" s="513"/>
      <c r="BQ404" s="513"/>
      <c r="BR404" s="513"/>
      <c r="BS404" s="513"/>
      <c r="BT404" s="513"/>
      <c r="BU404" s="14"/>
      <c r="BV404" s="14"/>
      <c r="BW404" s="14"/>
      <c r="BX404" s="477"/>
      <c r="BY404" s="477"/>
      <c r="BZ404" s="477"/>
      <c r="CA404" s="477"/>
      <c r="CB404" s="14"/>
      <c r="CC404" t="str">
        <f t="shared" si="61"/>
        <v/>
      </c>
    </row>
    <row r="405" spans="1:86" ht="20.100000000000001" customHeight="1" x14ac:dyDescent="0.25">
      <c r="A405" s="108">
        <v>23952</v>
      </c>
      <c r="B405" s="109" t="s">
        <v>474</v>
      </c>
      <c r="C405" s="109" t="s">
        <v>502</v>
      </c>
      <c r="D405" s="109" t="s">
        <v>1636</v>
      </c>
      <c r="E405" s="110" t="s">
        <v>120</v>
      </c>
      <c r="F405" s="110" t="s">
        <v>160</v>
      </c>
      <c r="G405" s="111">
        <v>40</v>
      </c>
      <c r="H405" s="111">
        <v>9</v>
      </c>
      <c r="I405" s="110" t="s">
        <v>176</v>
      </c>
      <c r="J405" s="121">
        <v>0.04</v>
      </c>
      <c r="K405" s="109" t="s">
        <v>471</v>
      </c>
      <c r="L405" s="109" t="s">
        <v>2158</v>
      </c>
      <c r="M405" s="109"/>
      <c r="N405" s="109" t="s">
        <v>162</v>
      </c>
      <c r="O405" s="109" t="str">
        <f t="shared" si="64"/>
        <v>GERANIUM ZONALE Abelina pac</v>
      </c>
      <c r="P405" s="112">
        <v>405</v>
      </c>
      <c r="Q405" s="112"/>
      <c r="R405" s="20">
        <f t="shared" si="66"/>
        <v>0</v>
      </c>
      <c r="S405" s="20">
        <f t="shared" si="67"/>
        <v>0</v>
      </c>
      <c r="T405" s="20">
        <f t="shared" si="68"/>
        <v>0</v>
      </c>
      <c r="U405" s="303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113"/>
      <c r="AF405" s="304"/>
      <c r="AG405" s="304"/>
      <c r="AH405" s="113"/>
      <c r="AI405" s="113"/>
      <c r="AJ405" s="304"/>
      <c r="AK405" s="304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4"/>
      <c r="BV405" s="14"/>
      <c r="BW405" s="14"/>
      <c r="BX405" s="477"/>
      <c r="BY405" s="477"/>
      <c r="BZ405" s="477"/>
      <c r="CA405" s="477"/>
      <c r="CB405" s="14"/>
      <c r="CC405" t="str">
        <f t="shared" si="61"/>
        <v>&gt;s47/2025</v>
      </c>
      <c r="CD405">
        <f t="shared" ref="CD405:CD412" si="70">IF(E405="B",IF(OR(LEFT(D405,2)="&gt;s", LEFT(D405,2)="&lt;s"),MID(D405,3,2)+CF405+1,""),)</f>
        <v>47</v>
      </c>
      <c r="CE405">
        <v>11773</v>
      </c>
      <c r="CH405">
        <v>8</v>
      </c>
    </row>
    <row r="406" spans="1:86" ht="20.100000000000001" customHeight="1" x14ac:dyDescent="0.25">
      <c r="A406" s="114">
        <v>23948</v>
      </c>
      <c r="B406" s="115" t="s">
        <v>474</v>
      </c>
      <c r="C406" s="115" t="s">
        <v>503</v>
      </c>
      <c r="D406" s="115" t="s">
        <v>1636</v>
      </c>
      <c r="E406" s="116" t="s">
        <v>120</v>
      </c>
      <c r="F406" s="116" t="s">
        <v>160</v>
      </c>
      <c r="G406" s="117">
        <v>40</v>
      </c>
      <c r="H406" s="117">
        <v>9</v>
      </c>
      <c r="I406" s="116" t="s">
        <v>176</v>
      </c>
      <c r="J406" s="118">
        <v>0.04</v>
      </c>
      <c r="K406" s="115" t="s">
        <v>471</v>
      </c>
      <c r="L406" s="115" t="s">
        <v>2158</v>
      </c>
      <c r="M406" s="115"/>
      <c r="N406" s="115" t="s">
        <v>162</v>
      </c>
      <c r="O406" s="115" t="str">
        <f t="shared" si="64"/>
        <v>GERANIUM ZONALE Belinda pac</v>
      </c>
      <c r="P406" s="119">
        <v>406</v>
      </c>
      <c r="Q406" s="119"/>
      <c r="R406" s="20">
        <f t="shared" si="66"/>
        <v>0</v>
      </c>
      <c r="S406" s="20">
        <f t="shared" si="67"/>
        <v>0</v>
      </c>
      <c r="T406" s="20">
        <f t="shared" si="68"/>
        <v>0</v>
      </c>
      <c r="U406" s="303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120"/>
      <c r="AF406" s="304"/>
      <c r="AG406" s="304"/>
      <c r="AH406" s="120"/>
      <c r="AI406" s="120"/>
      <c r="AJ406" s="304"/>
      <c r="AK406" s="304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4"/>
      <c r="BV406" s="14"/>
      <c r="BW406" s="14"/>
      <c r="BX406" s="477"/>
      <c r="BY406" s="477"/>
      <c r="BZ406" s="477"/>
      <c r="CA406" s="477"/>
      <c r="CB406" s="14"/>
      <c r="CC406" t="str">
        <f t="shared" si="61"/>
        <v>&gt;s47/2025</v>
      </c>
      <c r="CD406">
        <f t="shared" si="70"/>
        <v>47</v>
      </c>
      <c r="CE406">
        <v>23780</v>
      </c>
      <c r="CH406">
        <v>8</v>
      </c>
    </row>
    <row r="407" spans="1:86" ht="20.100000000000001" customHeight="1" x14ac:dyDescent="0.25">
      <c r="A407" s="108">
        <v>23951</v>
      </c>
      <c r="B407" s="109" t="s">
        <v>474</v>
      </c>
      <c r="C407" s="109" t="s">
        <v>504</v>
      </c>
      <c r="D407" s="109" t="s">
        <v>1636</v>
      </c>
      <c r="E407" s="110" t="s">
        <v>120</v>
      </c>
      <c r="F407" s="110" t="s">
        <v>160</v>
      </c>
      <c r="G407" s="111">
        <v>40</v>
      </c>
      <c r="H407" s="111">
        <v>9</v>
      </c>
      <c r="I407" s="110" t="s">
        <v>176</v>
      </c>
      <c r="J407" s="121">
        <v>5.3999999999999999E-2</v>
      </c>
      <c r="K407" s="109" t="s">
        <v>471</v>
      </c>
      <c r="L407" s="109" t="s">
        <v>2158</v>
      </c>
      <c r="M407" s="109"/>
      <c r="N407" s="109" t="s">
        <v>162</v>
      </c>
      <c r="O407" s="109" t="str">
        <f t="shared" si="64"/>
        <v>GERANIUM ZONALE Chocolate Fire pac</v>
      </c>
      <c r="P407" s="112">
        <v>407</v>
      </c>
      <c r="Q407" s="112"/>
      <c r="R407" s="20">
        <f t="shared" si="66"/>
        <v>0</v>
      </c>
      <c r="S407" s="20">
        <f t="shared" si="67"/>
        <v>0</v>
      </c>
      <c r="T407" s="20">
        <f t="shared" si="68"/>
        <v>0</v>
      </c>
      <c r="U407" s="303"/>
      <c r="V407" s="304"/>
      <c r="W407" s="304"/>
      <c r="X407" s="304"/>
      <c r="Y407" s="304"/>
      <c r="Z407" s="304"/>
      <c r="AA407" s="304"/>
      <c r="AB407" s="304"/>
      <c r="AC407" s="304"/>
      <c r="AD407" s="304"/>
      <c r="AE407" s="113"/>
      <c r="AF407" s="304"/>
      <c r="AG407" s="304"/>
      <c r="AH407" s="113"/>
      <c r="AI407" s="113"/>
      <c r="AJ407" s="304"/>
      <c r="AK407" s="304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4"/>
      <c r="BV407" s="14"/>
      <c r="BW407" s="14"/>
      <c r="BX407" s="477"/>
      <c r="BY407" s="477"/>
      <c r="BZ407" s="477"/>
      <c r="CA407" s="477"/>
      <c r="CB407" s="14"/>
      <c r="CC407" t="str">
        <f t="shared" si="61"/>
        <v>&gt;s47/2025</v>
      </c>
      <c r="CD407">
        <f t="shared" si="70"/>
        <v>47</v>
      </c>
      <c r="CE407">
        <v>23783</v>
      </c>
      <c r="CH407">
        <v>8</v>
      </c>
    </row>
    <row r="408" spans="1:86" ht="20.100000000000001" customHeight="1" x14ac:dyDescent="0.25">
      <c r="A408" s="114">
        <v>23950</v>
      </c>
      <c r="B408" s="115" t="s">
        <v>474</v>
      </c>
      <c r="C408" s="115" t="s">
        <v>505</v>
      </c>
      <c r="D408" s="115" t="s">
        <v>1636</v>
      </c>
      <c r="E408" s="116" t="s">
        <v>120</v>
      </c>
      <c r="F408" s="116" t="s">
        <v>160</v>
      </c>
      <c r="G408" s="117">
        <v>40</v>
      </c>
      <c r="H408" s="117">
        <v>9</v>
      </c>
      <c r="I408" s="116" t="s">
        <v>176</v>
      </c>
      <c r="J408" s="118">
        <v>5.3999999999999999E-2</v>
      </c>
      <c r="K408" s="115" t="s">
        <v>471</v>
      </c>
      <c r="L408" s="115" t="s">
        <v>2158</v>
      </c>
      <c r="M408" s="115"/>
      <c r="N408" s="115" t="s">
        <v>162</v>
      </c>
      <c r="O408" s="115" t="str">
        <f t="shared" si="64"/>
        <v>GERANIUM ZONALE Chocolate Pink pac</v>
      </c>
      <c r="P408" s="119">
        <v>408</v>
      </c>
      <c r="Q408" s="119"/>
      <c r="R408" s="20">
        <f t="shared" si="66"/>
        <v>0</v>
      </c>
      <c r="S408" s="20">
        <f t="shared" si="67"/>
        <v>0</v>
      </c>
      <c r="T408" s="20">
        <f t="shared" si="68"/>
        <v>0</v>
      </c>
      <c r="U408" s="303"/>
      <c r="V408" s="304"/>
      <c r="W408" s="304"/>
      <c r="X408" s="304"/>
      <c r="Y408" s="304"/>
      <c r="Z408" s="304"/>
      <c r="AA408" s="304"/>
      <c r="AB408" s="304"/>
      <c r="AC408" s="304"/>
      <c r="AD408" s="304"/>
      <c r="AE408" s="120"/>
      <c r="AF408" s="304"/>
      <c r="AG408" s="304"/>
      <c r="AH408" s="120"/>
      <c r="AI408" s="120"/>
      <c r="AJ408" s="304"/>
      <c r="AK408" s="304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4"/>
      <c r="BV408" s="14"/>
      <c r="BW408" s="14"/>
      <c r="BX408" s="477"/>
      <c r="BY408" s="477"/>
      <c r="BZ408" s="477"/>
      <c r="CA408" s="477"/>
      <c r="CB408" s="14"/>
      <c r="CC408" t="str">
        <f t="shared" si="61"/>
        <v>&gt;s47/2025</v>
      </c>
      <c r="CD408">
        <f t="shared" si="70"/>
        <v>47</v>
      </c>
      <c r="CE408">
        <v>23782</v>
      </c>
      <c r="CH408">
        <v>8</v>
      </c>
    </row>
    <row r="409" spans="1:86" ht="20.100000000000001" customHeight="1" x14ac:dyDescent="0.25">
      <c r="A409" s="108">
        <v>23949</v>
      </c>
      <c r="B409" s="109" t="s">
        <v>474</v>
      </c>
      <c r="C409" s="109" t="s">
        <v>506</v>
      </c>
      <c r="D409" s="109" t="s">
        <v>1636</v>
      </c>
      <c r="E409" s="110" t="s">
        <v>120</v>
      </c>
      <c r="F409" s="110" t="s">
        <v>160</v>
      </c>
      <c r="G409" s="111">
        <v>40</v>
      </c>
      <c r="H409" s="111">
        <v>9</v>
      </c>
      <c r="I409" s="110" t="s">
        <v>176</v>
      </c>
      <c r="J409" s="121">
        <v>0.04</v>
      </c>
      <c r="K409" s="109" t="s">
        <v>471</v>
      </c>
      <c r="L409" s="109" t="s">
        <v>2158</v>
      </c>
      <c r="M409" s="109"/>
      <c r="N409" s="109" t="s">
        <v>162</v>
      </c>
      <c r="O409" s="109" t="str">
        <f t="shared" si="64"/>
        <v>GERANIUM ZONALE Rosita pac</v>
      </c>
      <c r="P409" s="112">
        <v>409</v>
      </c>
      <c r="Q409" s="112"/>
      <c r="R409" s="20">
        <f t="shared" si="66"/>
        <v>0</v>
      </c>
      <c r="S409" s="20">
        <f t="shared" si="67"/>
        <v>0</v>
      </c>
      <c r="T409" s="20">
        <f t="shared" si="68"/>
        <v>0</v>
      </c>
      <c r="U409" s="303"/>
      <c r="V409" s="304"/>
      <c r="W409" s="304"/>
      <c r="X409" s="304"/>
      <c r="Y409" s="304"/>
      <c r="Z409" s="304"/>
      <c r="AA409" s="304"/>
      <c r="AB409" s="304"/>
      <c r="AC409" s="304"/>
      <c r="AD409" s="304"/>
      <c r="AE409" s="113"/>
      <c r="AF409" s="304"/>
      <c r="AG409" s="304"/>
      <c r="AH409" s="113"/>
      <c r="AI409" s="113"/>
      <c r="AJ409" s="304"/>
      <c r="AK409" s="304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4"/>
      <c r="BV409" s="14"/>
      <c r="BW409" s="14"/>
      <c r="BX409" s="477"/>
      <c r="BY409" s="477"/>
      <c r="BZ409" s="477"/>
      <c r="CA409" s="477"/>
      <c r="CB409" s="14"/>
      <c r="CC409" t="str">
        <f t="shared" si="61"/>
        <v>&gt;s47/2025</v>
      </c>
      <c r="CD409">
        <f t="shared" si="70"/>
        <v>47</v>
      </c>
      <c r="CE409">
        <v>23781</v>
      </c>
      <c r="CH409">
        <v>8</v>
      </c>
    </row>
    <row r="410" spans="1:86" ht="20.100000000000001" customHeight="1" x14ac:dyDescent="0.25">
      <c r="A410" s="114">
        <v>12489</v>
      </c>
      <c r="B410" s="115" t="s">
        <v>474</v>
      </c>
      <c r="C410" s="115" t="s">
        <v>507</v>
      </c>
      <c r="D410" s="115" t="s">
        <v>2157</v>
      </c>
      <c r="E410" s="116" t="s">
        <v>120</v>
      </c>
      <c r="F410" s="116" t="s">
        <v>160</v>
      </c>
      <c r="G410" s="117">
        <v>40</v>
      </c>
      <c r="H410" s="117">
        <v>9</v>
      </c>
      <c r="I410" s="116" t="s">
        <v>176</v>
      </c>
      <c r="J410" s="118">
        <v>0.03</v>
      </c>
      <c r="K410" s="115" t="s">
        <v>471</v>
      </c>
      <c r="L410" s="115" t="s">
        <v>2158</v>
      </c>
      <c r="M410" s="115"/>
      <c r="N410" s="115" t="s">
        <v>162</v>
      </c>
      <c r="O410" s="115" t="str">
        <f t="shared" si="64"/>
        <v>GERANIUM ZONALE Sablé technigera</v>
      </c>
      <c r="P410" s="119">
        <v>410</v>
      </c>
      <c r="Q410" s="119"/>
      <c r="R410" s="20">
        <f t="shared" si="66"/>
        <v>0</v>
      </c>
      <c r="S410" s="20">
        <f t="shared" si="67"/>
        <v>0</v>
      </c>
      <c r="T410" s="20">
        <f t="shared" si="68"/>
        <v>0</v>
      </c>
      <c r="U410" s="303"/>
      <c r="V410" s="304"/>
      <c r="W410" s="304"/>
      <c r="X410" s="304"/>
      <c r="Y410" s="304"/>
      <c r="Z410" s="304"/>
      <c r="AA410" s="304"/>
      <c r="AB410" s="304"/>
      <c r="AC410" s="304"/>
      <c r="AD410" s="304"/>
      <c r="AE410" s="304"/>
      <c r="AF410" s="304"/>
      <c r="AG410" s="304"/>
      <c r="AH410" s="120"/>
      <c r="AI410" s="120"/>
      <c r="AJ410" s="304"/>
      <c r="AK410" s="304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4"/>
      <c r="BV410" s="14"/>
      <c r="BW410" s="14"/>
      <c r="BX410" s="477"/>
      <c r="BY410" s="477"/>
      <c r="BZ410" s="477"/>
      <c r="CA410" s="477"/>
      <c r="CB410" s="14"/>
      <c r="CC410" t="str">
        <f t="shared" si="61"/>
        <v>&gt;s51/2025</v>
      </c>
      <c r="CD410">
        <f t="shared" si="70"/>
        <v>51</v>
      </c>
      <c r="CE410">
        <v>12287</v>
      </c>
      <c r="CH410">
        <v>8</v>
      </c>
    </row>
    <row r="411" spans="1:86" ht="20.100000000000001" customHeight="1" x14ac:dyDescent="0.25">
      <c r="A411" s="108">
        <v>12488</v>
      </c>
      <c r="B411" s="109" t="s">
        <v>474</v>
      </c>
      <c r="C411" s="109" t="s">
        <v>508</v>
      </c>
      <c r="D411" s="109" t="s">
        <v>2157</v>
      </c>
      <c r="E411" s="110" t="s">
        <v>120</v>
      </c>
      <c r="F411" s="110" t="s">
        <v>160</v>
      </c>
      <c r="G411" s="111">
        <v>40</v>
      </c>
      <c r="H411" s="111">
        <v>9</v>
      </c>
      <c r="I411" s="110" t="s">
        <v>176</v>
      </c>
      <c r="J411" s="121">
        <v>0.03</v>
      </c>
      <c r="K411" s="109" t="s">
        <v>471</v>
      </c>
      <c r="L411" s="109" t="s">
        <v>2158</v>
      </c>
      <c r="M411" s="109"/>
      <c r="N411" s="109" t="s">
        <v>162</v>
      </c>
      <c r="O411" s="109" t="str">
        <f t="shared" si="64"/>
        <v>GERANIUM ZONALE Saumur technigera</v>
      </c>
      <c r="P411" s="112">
        <v>411</v>
      </c>
      <c r="Q411" s="112"/>
      <c r="R411" s="20">
        <f t="shared" si="66"/>
        <v>0</v>
      </c>
      <c r="S411" s="20">
        <f t="shared" si="67"/>
        <v>0</v>
      </c>
      <c r="T411" s="20">
        <f t="shared" si="68"/>
        <v>0</v>
      </c>
      <c r="U411" s="303"/>
      <c r="V411" s="304"/>
      <c r="W411" s="304"/>
      <c r="X411" s="304"/>
      <c r="Y411" s="304"/>
      <c r="Z411" s="304"/>
      <c r="AA411" s="304"/>
      <c r="AB411" s="304"/>
      <c r="AC411" s="304"/>
      <c r="AD411" s="304"/>
      <c r="AE411" s="304"/>
      <c r="AF411" s="304"/>
      <c r="AG411" s="304"/>
      <c r="AH411" s="113"/>
      <c r="AI411" s="113"/>
      <c r="AJ411" s="304"/>
      <c r="AK411" s="304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4"/>
      <c r="BV411" s="14"/>
      <c r="BW411" s="14"/>
      <c r="BX411" s="477"/>
      <c r="BY411" s="477"/>
      <c r="BZ411" s="477"/>
      <c r="CA411" s="477"/>
      <c r="CB411" s="14"/>
      <c r="CC411" t="str">
        <f t="shared" si="61"/>
        <v>&gt;s51/2025</v>
      </c>
      <c r="CD411">
        <f t="shared" si="70"/>
        <v>51</v>
      </c>
      <c r="CE411">
        <v>12288</v>
      </c>
      <c r="CH411">
        <v>8</v>
      </c>
    </row>
    <row r="412" spans="1:86" ht="20.100000000000001" customHeight="1" x14ac:dyDescent="0.25">
      <c r="A412" s="114">
        <v>13960</v>
      </c>
      <c r="B412" s="115" t="s">
        <v>474</v>
      </c>
      <c r="C412" s="115" t="s">
        <v>1242</v>
      </c>
      <c r="D412" s="115" t="s">
        <v>1636</v>
      </c>
      <c r="E412" s="116" t="s">
        <v>120</v>
      </c>
      <c r="F412" s="116" t="s">
        <v>160</v>
      </c>
      <c r="G412" s="117">
        <v>40</v>
      </c>
      <c r="H412" s="117">
        <v>9</v>
      </c>
      <c r="I412" s="116" t="s">
        <v>176</v>
      </c>
      <c r="J412" s="118">
        <v>0.04</v>
      </c>
      <c r="K412" s="115" t="s">
        <v>471</v>
      </c>
      <c r="L412" s="115" t="s">
        <v>2158</v>
      </c>
      <c r="M412" s="115"/>
      <c r="N412" s="115" t="s">
        <v>162</v>
      </c>
      <c r="O412" s="115" t="str">
        <f t="shared" si="64"/>
        <v>GERANIUM ZONALE Spanish Wine Burgundy pac</v>
      </c>
      <c r="P412" s="119">
        <v>412</v>
      </c>
      <c r="Q412" s="119"/>
      <c r="R412" s="20">
        <f t="shared" si="66"/>
        <v>0</v>
      </c>
      <c r="S412" s="20">
        <f t="shared" si="67"/>
        <v>0</v>
      </c>
      <c r="T412" s="20">
        <f t="shared" si="68"/>
        <v>0</v>
      </c>
      <c r="U412" s="303"/>
      <c r="V412" s="304"/>
      <c r="W412" s="304"/>
      <c r="X412" s="304"/>
      <c r="Y412" s="304"/>
      <c r="Z412" s="304"/>
      <c r="AA412" s="304"/>
      <c r="AB412" s="304"/>
      <c r="AC412" s="304"/>
      <c r="AD412" s="304"/>
      <c r="AE412" s="120"/>
      <c r="AF412" s="304"/>
      <c r="AG412" s="304"/>
      <c r="AH412" s="120"/>
      <c r="AI412" s="120"/>
      <c r="AJ412" s="304"/>
      <c r="AK412" s="304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4"/>
      <c r="BV412" s="14"/>
      <c r="BW412" s="14"/>
      <c r="BX412" s="477"/>
      <c r="BY412" s="477"/>
      <c r="BZ412" s="477"/>
      <c r="CA412" s="477"/>
      <c r="CB412" s="14"/>
      <c r="CC412" t="str">
        <f t="shared" si="61"/>
        <v>&gt;s47/2025</v>
      </c>
      <c r="CD412">
        <f t="shared" si="70"/>
        <v>47</v>
      </c>
      <c r="CE412">
        <v>13412</v>
      </c>
      <c r="CH412">
        <v>8</v>
      </c>
    </row>
    <row r="413" spans="1:86" ht="20.100000000000001" customHeight="1" x14ac:dyDescent="0.25">
      <c r="A413" s="388"/>
      <c r="B413" s="422" t="s">
        <v>509</v>
      </c>
      <c r="C413" s="383"/>
      <c r="D413" s="383" t="s">
        <v>128</v>
      </c>
      <c r="E413" s="384"/>
      <c r="F413" s="384"/>
      <c r="G413" s="384"/>
      <c r="H413" s="385"/>
      <c r="I413" s="384"/>
      <c r="J413" s="386"/>
      <c r="K413" s="383"/>
      <c r="L413" s="383" t="s">
        <v>593</v>
      </c>
      <c r="M413" s="383"/>
      <c r="N413" s="383"/>
      <c r="O413" s="383" t="str">
        <f t="shared" si="64"/>
        <v xml:space="preserve">GERANIUM ZONALE COLLECTION </v>
      </c>
      <c r="P413" s="387">
        <v>413</v>
      </c>
      <c r="Q413" s="387"/>
      <c r="R413" s="20"/>
      <c r="S413" s="20"/>
      <c r="T413" s="20"/>
      <c r="U413" s="512"/>
      <c r="V413" s="513"/>
      <c r="W413" s="513"/>
      <c r="X413" s="513"/>
      <c r="Y413" s="513"/>
      <c r="Z413" s="513"/>
      <c r="AA413" s="513"/>
      <c r="AB413" s="513"/>
      <c r="AC413" s="513"/>
      <c r="AD413" s="513"/>
      <c r="AE413" s="513"/>
      <c r="AF413" s="513"/>
      <c r="AG413" s="513"/>
      <c r="AH413" s="513"/>
      <c r="AI413" s="513"/>
      <c r="AJ413" s="513"/>
      <c r="AK413" s="513"/>
      <c r="AL413" s="513"/>
      <c r="AM413" s="513"/>
      <c r="AN413" s="513"/>
      <c r="AO413" s="513"/>
      <c r="AP413" s="513"/>
      <c r="AQ413" s="513"/>
      <c r="AR413" s="513"/>
      <c r="AS413" s="513"/>
      <c r="AT413" s="513"/>
      <c r="AU413" s="513"/>
      <c r="AV413" s="513"/>
      <c r="AW413" s="513"/>
      <c r="AX413" s="513"/>
      <c r="AY413" s="513"/>
      <c r="AZ413" s="513"/>
      <c r="BA413" s="513"/>
      <c r="BB413" s="513"/>
      <c r="BC413" s="513"/>
      <c r="BD413" s="513"/>
      <c r="BE413" s="513"/>
      <c r="BF413" s="513"/>
      <c r="BG413" s="513"/>
      <c r="BH413" s="513"/>
      <c r="BI413" s="513"/>
      <c r="BJ413" s="513"/>
      <c r="BK413" s="513"/>
      <c r="BL413" s="513"/>
      <c r="BM413" s="513"/>
      <c r="BN413" s="513"/>
      <c r="BO413" s="513"/>
      <c r="BP413" s="513"/>
      <c r="BQ413" s="513"/>
      <c r="BR413" s="513"/>
      <c r="BS413" s="513"/>
      <c r="BT413" s="513"/>
      <c r="BU413" s="14"/>
      <c r="BV413" s="14"/>
      <c r="BW413" s="14"/>
      <c r="BX413" s="477"/>
      <c r="BY413" s="477"/>
      <c r="BZ413" s="477"/>
      <c r="CA413" s="477"/>
      <c r="CB413" s="14"/>
      <c r="CC413" t="str">
        <f t="shared" si="61"/>
        <v/>
      </c>
    </row>
    <row r="414" spans="1:86" ht="20.100000000000001" customHeight="1" x14ac:dyDescent="0.25">
      <c r="A414" s="108">
        <v>3831</v>
      </c>
      <c r="B414" s="109" t="s">
        <v>510</v>
      </c>
      <c r="C414" s="109" t="s">
        <v>1243</v>
      </c>
      <c r="D414" s="109" t="s">
        <v>1636</v>
      </c>
      <c r="E414" s="110" t="s">
        <v>120</v>
      </c>
      <c r="F414" s="110" t="s">
        <v>160</v>
      </c>
      <c r="G414" s="111">
        <v>40</v>
      </c>
      <c r="H414" s="111">
        <v>9</v>
      </c>
      <c r="I414" s="110" t="s">
        <v>131</v>
      </c>
      <c r="J414" s="121"/>
      <c r="K414" s="109" t="s">
        <v>471</v>
      </c>
      <c r="L414" s="109" t="s">
        <v>2158</v>
      </c>
      <c r="M414" s="109"/>
      <c r="N414" s="109" t="s">
        <v>162</v>
      </c>
      <c r="O414" s="109" t="str">
        <f t="shared" si="64"/>
        <v>GERANIUM ZONALE COLL Mrs Pollock</v>
      </c>
      <c r="P414" s="112">
        <v>414</v>
      </c>
      <c r="Q414" s="112"/>
      <c r="R414" s="20">
        <f t="shared" si="66"/>
        <v>0</v>
      </c>
      <c r="S414" s="20">
        <f t="shared" si="67"/>
        <v>0</v>
      </c>
      <c r="T414" s="20">
        <f t="shared" si="68"/>
        <v>0</v>
      </c>
      <c r="U414" s="303"/>
      <c r="V414" s="304"/>
      <c r="W414" s="304"/>
      <c r="X414" s="304"/>
      <c r="Y414" s="304"/>
      <c r="Z414" s="304"/>
      <c r="AA414" s="304"/>
      <c r="AB414" s="304"/>
      <c r="AC414" s="304"/>
      <c r="AD414" s="304"/>
      <c r="AE414" s="113"/>
      <c r="AF414" s="304"/>
      <c r="AG414" s="304"/>
      <c r="AH414" s="113"/>
      <c r="AI414" s="113"/>
      <c r="AJ414" s="304"/>
      <c r="AK414" s="304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4"/>
      <c r="BV414" s="14"/>
      <c r="BW414" s="14"/>
      <c r="BX414" s="477"/>
      <c r="BY414" s="477"/>
      <c r="BZ414" s="477"/>
      <c r="CA414" s="477"/>
      <c r="CB414" s="14"/>
      <c r="CC414" t="str">
        <f t="shared" si="61"/>
        <v>&gt;s47/2025</v>
      </c>
      <c r="CD414">
        <f t="shared" ref="CD414:CD421" si="71">IF(E414="B",IF(OR(LEFT(D414,2)="&gt;s", LEFT(D414,2)="&lt;s"),MID(D414,3,2)+CF414+1,""),)</f>
        <v>47</v>
      </c>
      <c r="CE414">
        <v>1670</v>
      </c>
      <c r="CH414">
        <v>8</v>
      </c>
    </row>
    <row r="415" spans="1:86" ht="20.100000000000001" customHeight="1" x14ac:dyDescent="0.25">
      <c r="A415" s="114">
        <v>3832</v>
      </c>
      <c r="B415" s="115" t="s">
        <v>510</v>
      </c>
      <c r="C415" s="115" t="s">
        <v>1244</v>
      </c>
      <c r="D415" s="115" t="s">
        <v>1636</v>
      </c>
      <c r="E415" s="116" t="s">
        <v>120</v>
      </c>
      <c r="F415" s="116" t="s">
        <v>160</v>
      </c>
      <c r="G415" s="117">
        <v>40</v>
      </c>
      <c r="H415" s="117">
        <v>9</v>
      </c>
      <c r="I415" s="116" t="s">
        <v>131</v>
      </c>
      <c r="J415" s="118"/>
      <c r="K415" s="115" t="s">
        <v>471</v>
      </c>
      <c r="L415" s="115" t="s">
        <v>2158</v>
      </c>
      <c r="M415" s="115"/>
      <c r="N415" s="115" t="s">
        <v>162</v>
      </c>
      <c r="O415" s="115" t="str">
        <f t="shared" si="64"/>
        <v>GERANIUM ZONALE COLL Occold Shield</v>
      </c>
      <c r="P415" s="119">
        <v>415</v>
      </c>
      <c r="Q415" s="119"/>
      <c r="R415" s="20">
        <f t="shared" si="66"/>
        <v>0</v>
      </c>
      <c r="S415" s="20">
        <f t="shared" si="67"/>
        <v>0</v>
      </c>
      <c r="T415" s="20">
        <f t="shared" si="68"/>
        <v>0</v>
      </c>
      <c r="U415" s="303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120"/>
      <c r="AF415" s="304"/>
      <c r="AG415" s="304"/>
      <c r="AH415" s="120"/>
      <c r="AI415" s="120"/>
      <c r="AJ415" s="304"/>
      <c r="AK415" s="304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4"/>
      <c r="BV415" s="14"/>
      <c r="BW415" s="14"/>
      <c r="BX415" s="477"/>
      <c r="BY415" s="477"/>
      <c r="BZ415" s="477"/>
      <c r="CA415" s="477"/>
      <c r="CB415" s="14"/>
      <c r="CC415" t="str">
        <f t="shared" si="61"/>
        <v>&gt;s47/2025</v>
      </c>
      <c r="CD415">
        <f t="shared" si="71"/>
        <v>47</v>
      </c>
      <c r="CE415">
        <v>1671</v>
      </c>
      <c r="CH415">
        <v>8</v>
      </c>
    </row>
    <row r="416" spans="1:86" ht="20.100000000000001" customHeight="1" x14ac:dyDescent="0.25">
      <c r="A416" s="108">
        <v>3833</v>
      </c>
      <c r="B416" s="109" t="s">
        <v>510</v>
      </c>
      <c r="C416" s="109" t="s">
        <v>1245</v>
      </c>
      <c r="D416" s="109" t="s">
        <v>1636</v>
      </c>
      <c r="E416" s="110" t="s">
        <v>120</v>
      </c>
      <c r="F416" s="110" t="s">
        <v>160</v>
      </c>
      <c r="G416" s="111">
        <v>40</v>
      </c>
      <c r="H416" s="111">
        <v>9</v>
      </c>
      <c r="I416" s="110" t="s">
        <v>131</v>
      </c>
      <c r="J416" s="121"/>
      <c r="K416" s="109" t="s">
        <v>471</v>
      </c>
      <c r="L416" s="109" t="s">
        <v>2158</v>
      </c>
      <c r="M416" s="109"/>
      <c r="N416" s="109" t="s">
        <v>162</v>
      </c>
      <c r="O416" s="109" t="str">
        <f t="shared" si="64"/>
        <v>GERANIUM ZONALE COLL Vancouver Centennial</v>
      </c>
      <c r="P416" s="112">
        <v>416</v>
      </c>
      <c r="Q416" s="112"/>
      <c r="R416" s="20">
        <f t="shared" si="66"/>
        <v>0</v>
      </c>
      <c r="S416" s="20">
        <f t="shared" si="67"/>
        <v>0</v>
      </c>
      <c r="T416" s="20">
        <f t="shared" si="68"/>
        <v>0</v>
      </c>
      <c r="U416" s="303"/>
      <c r="V416" s="304"/>
      <c r="W416" s="304"/>
      <c r="X416" s="304"/>
      <c r="Y416" s="304"/>
      <c r="Z416" s="304"/>
      <c r="AA416" s="304"/>
      <c r="AB416" s="304"/>
      <c r="AC416" s="304"/>
      <c r="AD416" s="304"/>
      <c r="AE416" s="113"/>
      <c r="AF416" s="304"/>
      <c r="AG416" s="304"/>
      <c r="AH416" s="113"/>
      <c r="AI416" s="113"/>
      <c r="AJ416" s="304"/>
      <c r="AK416" s="304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4"/>
      <c r="BV416" s="14"/>
      <c r="BW416" s="14"/>
      <c r="BX416" s="477"/>
      <c r="BY416" s="477"/>
      <c r="BZ416" s="477"/>
      <c r="CA416" s="477"/>
      <c r="CB416" s="14"/>
      <c r="CC416" t="str">
        <f t="shared" si="61"/>
        <v>&gt;s47/2025</v>
      </c>
      <c r="CD416">
        <f t="shared" si="71"/>
        <v>47</v>
      </c>
      <c r="CE416">
        <v>2607</v>
      </c>
      <c r="CH416">
        <v>8</v>
      </c>
    </row>
    <row r="417" spans="1:86" ht="20.100000000000001" customHeight="1" x14ac:dyDescent="0.25">
      <c r="A417" s="114">
        <v>3614</v>
      </c>
      <c r="B417" s="115" t="s">
        <v>510</v>
      </c>
      <c r="C417" s="115" t="s">
        <v>511</v>
      </c>
      <c r="D417" s="115" t="s">
        <v>1636</v>
      </c>
      <c r="E417" s="116" t="s">
        <v>120</v>
      </c>
      <c r="F417" s="116" t="s">
        <v>160</v>
      </c>
      <c r="G417" s="117">
        <v>40</v>
      </c>
      <c r="H417" s="117">
        <v>9</v>
      </c>
      <c r="I417" s="116" t="s">
        <v>131</v>
      </c>
      <c r="J417" s="118"/>
      <c r="K417" s="115" t="s">
        <v>471</v>
      </c>
      <c r="L417" s="115" t="s">
        <v>2158</v>
      </c>
      <c r="M417" s="115"/>
      <c r="N417" s="115" t="s">
        <v>162</v>
      </c>
      <c r="O417" s="115" t="str">
        <f t="shared" si="64"/>
        <v>GERANIUM ZONALE COLL Panachés variés</v>
      </c>
      <c r="P417" s="119">
        <v>417</v>
      </c>
      <c r="Q417" s="119"/>
      <c r="R417" s="20">
        <f t="shared" si="66"/>
        <v>0</v>
      </c>
      <c r="S417" s="20">
        <f t="shared" si="67"/>
        <v>0</v>
      </c>
      <c r="T417" s="20">
        <f t="shared" si="68"/>
        <v>0</v>
      </c>
      <c r="U417" s="303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120"/>
      <c r="AF417" s="304"/>
      <c r="AG417" s="304"/>
      <c r="AH417" s="120"/>
      <c r="AI417" s="120"/>
      <c r="AJ417" s="304"/>
      <c r="AK417" s="304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4"/>
      <c r="BV417" s="14"/>
      <c r="BW417" s="14"/>
      <c r="BX417" s="477"/>
      <c r="BY417" s="477"/>
      <c r="BZ417" s="477"/>
      <c r="CA417" s="477"/>
      <c r="CB417" s="14"/>
      <c r="CC417" t="str">
        <f t="shared" si="61"/>
        <v>&gt;s47/2025</v>
      </c>
      <c r="CD417">
        <f t="shared" si="71"/>
        <v>47</v>
      </c>
      <c r="CE417">
        <v>1399</v>
      </c>
      <c r="CH417">
        <v>8</v>
      </c>
    </row>
    <row r="418" spans="1:86" ht="20.100000000000001" customHeight="1" x14ac:dyDescent="0.25">
      <c r="A418" s="108">
        <v>3834</v>
      </c>
      <c r="B418" s="109" t="s">
        <v>510</v>
      </c>
      <c r="C418" s="109" t="s">
        <v>1246</v>
      </c>
      <c r="D418" s="109" t="s">
        <v>1636</v>
      </c>
      <c r="E418" s="110" t="s">
        <v>120</v>
      </c>
      <c r="F418" s="110" t="s">
        <v>160</v>
      </c>
      <c r="G418" s="111">
        <v>40</v>
      </c>
      <c r="H418" s="111">
        <v>9</v>
      </c>
      <c r="I418" s="110" t="s">
        <v>131</v>
      </c>
      <c r="J418" s="121">
        <v>0.04</v>
      </c>
      <c r="K418" s="109" t="s">
        <v>471</v>
      </c>
      <c r="L418" s="109" t="s">
        <v>2158</v>
      </c>
      <c r="M418" s="109"/>
      <c r="N418" s="109" t="s">
        <v>162</v>
      </c>
      <c r="O418" s="109" t="str">
        <f t="shared" si="64"/>
        <v>GERANIUM ZONALE COLL Fireworks Bicolor pac</v>
      </c>
      <c r="P418" s="112">
        <v>418</v>
      </c>
      <c r="Q418" s="112"/>
      <c r="R418" s="20">
        <f t="shared" si="66"/>
        <v>0</v>
      </c>
      <c r="S418" s="20">
        <f t="shared" si="67"/>
        <v>0</v>
      </c>
      <c r="T418" s="20">
        <f t="shared" si="68"/>
        <v>0</v>
      </c>
      <c r="U418" s="303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113"/>
      <c r="AF418" s="304"/>
      <c r="AG418" s="304"/>
      <c r="AH418" s="113"/>
      <c r="AI418" s="113"/>
      <c r="AJ418" s="304"/>
      <c r="AK418" s="304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4"/>
      <c r="BV418" s="14"/>
      <c r="BW418" s="14"/>
      <c r="BX418" s="477"/>
      <c r="BY418" s="477"/>
      <c r="BZ418" s="477"/>
      <c r="CA418" s="477"/>
      <c r="CB418" s="14"/>
      <c r="CC418" t="str">
        <f t="shared" si="61"/>
        <v>&gt;s47/2025</v>
      </c>
      <c r="CD418">
        <f t="shared" si="71"/>
        <v>47</v>
      </c>
      <c r="CE418">
        <v>3119</v>
      </c>
      <c r="CH418">
        <v>8</v>
      </c>
    </row>
    <row r="419" spans="1:86" ht="20.100000000000001" customHeight="1" x14ac:dyDescent="0.25">
      <c r="A419" s="114">
        <v>3837</v>
      </c>
      <c r="B419" s="115" t="s">
        <v>510</v>
      </c>
      <c r="C419" s="115" t="s">
        <v>1247</v>
      </c>
      <c r="D419" s="115" t="s">
        <v>1636</v>
      </c>
      <c r="E419" s="116" t="s">
        <v>120</v>
      </c>
      <c r="F419" s="116" t="s">
        <v>160</v>
      </c>
      <c r="G419" s="117">
        <v>40</v>
      </c>
      <c r="H419" s="117">
        <v>9</v>
      </c>
      <c r="I419" s="116" t="s">
        <v>131</v>
      </c>
      <c r="J419" s="118">
        <v>0.04</v>
      </c>
      <c r="K419" s="115" t="s">
        <v>471</v>
      </c>
      <c r="L419" s="115" t="s">
        <v>2158</v>
      </c>
      <c r="M419" s="115"/>
      <c r="N419" s="115" t="s">
        <v>162</v>
      </c>
      <c r="O419" s="115" t="str">
        <f t="shared" si="64"/>
        <v>GERANIUM ZONALE COLL Fireworks Pink pac</v>
      </c>
      <c r="P419" s="119">
        <v>419</v>
      </c>
      <c r="Q419" s="119"/>
      <c r="R419" s="20">
        <f t="shared" si="66"/>
        <v>0</v>
      </c>
      <c r="S419" s="20">
        <f t="shared" si="67"/>
        <v>0</v>
      </c>
      <c r="T419" s="20">
        <f t="shared" si="68"/>
        <v>0</v>
      </c>
      <c r="U419" s="303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120"/>
      <c r="AF419" s="304"/>
      <c r="AG419" s="304"/>
      <c r="AH419" s="120"/>
      <c r="AI419" s="120"/>
      <c r="AJ419" s="304"/>
      <c r="AK419" s="304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4"/>
      <c r="BV419" s="14"/>
      <c r="BW419" s="14"/>
      <c r="BX419" s="477"/>
      <c r="BY419" s="477"/>
      <c r="BZ419" s="477"/>
      <c r="CA419" s="477"/>
      <c r="CB419" s="14"/>
      <c r="CC419" t="str">
        <f t="shared" ref="CC419:CC482" si="72">IF(AND(E419="B",D419&lt;&gt;""),IF(CD419&gt;52,"&gt;s0" &amp; CD419-52 &amp; "/2026",IF(CD419&lt;30,IF(CD419&lt;10,"&gt;s0"&amp;CD419&amp;"/2026","&gt;s"&amp;CD419&amp;"/2026"),"&gt;s"&amp;CD419&amp;"/2025")),IF(D419&lt;&gt;"",D419,""))</f>
        <v>&gt;s47/2025</v>
      </c>
      <c r="CD419">
        <f t="shared" si="71"/>
        <v>47</v>
      </c>
      <c r="CE419">
        <v>1803</v>
      </c>
      <c r="CH419">
        <v>8</v>
      </c>
    </row>
    <row r="420" spans="1:86" ht="20.100000000000001" customHeight="1" x14ac:dyDescent="0.25">
      <c r="A420" s="108">
        <v>20951</v>
      </c>
      <c r="B420" s="109" t="s">
        <v>510</v>
      </c>
      <c r="C420" s="109" t="s">
        <v>1248</v>
      </c>
      <c r="D420" s="109" t="s">
        <v>1636</v>
      </c>
      <c r="E420" s="110" t="s">
        <v>120</v>
      </c>
      <c r="F420" s="110" t="s">
        <v>160</v>
      </c>
      <c r="G420" s="111">
        <v>40</v>
      </c>
      <c r="H420" s="111">
        <v>9</v>
      </c>
      <c r="I420" s="110" t="s">
        <v>131</v>
      </c>
      <c r="J420" s="121">
        <v>0.04</v>
      </c>
      <c r="K420" s="109" t="s">
        <v>471</v>
      </c>
      <c r="L420" s="109" t="s">
        <v>2158</v>
      </c>
      <c r="M420" s="109"/>
      <c r="N420" s="109" t="s">
        <v>162</v>
      </c>
      <c r="O420" s="109" t="str">
        <f t="shared" si="64"/>
        <v>GERANIUM ZONALE COLL Fireworks Scarlet pac</v>
      </c>
      <c r="P420" s="112">
        <v>420</v>
      </c>
      <c r="Q420" s="112"/>
      <c r="R420" s="20">
        <f t="shared" si="66"/>
        <v>0</v>
      </c>
      <c r="S420" s="20">
        <f t="shared" si="67"/>
        <v>0</v>
      </c>
      <c r="T420" s="20">
        <f t="shared" si="68"/>
        <v>0</v>
      </c>
      <c r="U420" s="303"/>
      <c r="V420" s="304"/>
      <c r="W420" s="304"/>
      <c r="X420" s="304"/>
      <c r="Y420" s="304"/>
      <c r="Z420" s="304"/>
      <c r="AA420" s="304"/>
      <c r="AB420" s="304"/>
      <c r="AC420" s="304"/>
      <c r="AD420" s="304"/>
      <c r="AE420" s="113"/>
      <c r="AF420" s="304"/>
      <c r="AG420" s="304"/>
      <c r="AH420" s="113"/>
      <c r="AI420" s="113"/>
      <c r="AJ420" s="304"/>
      <c r="AK420" s="304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4"/>
      <c r="BV420" s="14"/>
      <c r="BW420" s="14"/>
      <c r="BX420" s="477"/>
      <c r="BY420" s="477"/>
      <c r="BZ420" s="477"/>
      <c r="CA420" s="477"/>
      <c r="CB420" s="14"/>
      <c r="CC420" t="str">
        <f t="shared" si="72"/>
        <v>&gt;s47/2025</v>
      </c>
      <c r="CD420">
        <f t="shared" si="71"/>
        <v>47</v>
      </c>
      <c r="CE420">
        <v>1801</v>
      </c>
      <c r="CH420">
        <v>8</v>
      </c>
    </row>
    <row r="421" spans="1:86" ht="20.100000000000001" customHeight="1" x14ac:dyDescent="0.25">
      <c r="A421" s="114">
        <v>13419</v>
      </c>
      <c r="B421" s="115" t="s">
        <v>510</v>
      </c>
      <c r="C421" s="115" t="s">
        <v>1249</v>
      </c>
      <c r="D421" s="115" t="s">
        <v>1636</v>
      </c>
      <c r="E421" s="116" t="s">
        <v>120</v>
      </c>
      <c r="F421" s="116" t="s">
        <v>160</v>
      </c>
      <c r="G421" s="117">
        <v>40</v>
      </c>
      <c r="H421" s="117">
        <v>9</v>
      </c>
      <c r="I421" s="116" t="s">
        <v>131</v>
      </c>
      <c r="J421" s="118">
        <v>0.04</v>
      </c>
      <c r="K421" s="115" t="s">
        <v>471</v>
      </c>
      <c r="L421" s="115" t="s">
        <v>2158</v>
      </c>
      <c r="M421" s="115"/>
      <c r="N421" s="115" t="s">
        <v>162</v>
      </c>
      <c r="O421" s="115" t="str">
        <f t="shared" si="64"/>
        <v>GERANIUM ZONALE COLL Fireworks Variés pac</v>
      </c>
      <c r="P421" s="119">
        <v>421</v>
      </c>
      <c r="Q421" s="119"/>
      <c r="R421" s="20">
        <f t="shared" si="66"/>
        <v>0</v>
      </c>
      <c r="S421" s="20">
        <f t="shared" si="67"/>
        <v>0</v>
      </c>
      <c r="T421" s="20">
        <f t="shared" si="68"/>
        <v>0</v>
      </c>
      <c r="U421" s="303"/>
      <c r="V421" s="304"/>
      <c r="W421" s="304"/>
      <c r="X421" s="304"/>
      <c r="Y421" s="304"/>
      <c r="Z421" s="304"/>
      <c r="AA421" s="304"/>
      <c r="AB421" s="304"/>
      <c r="AC421" s="304"/>
      <c r="AD421" s="304"/>
      <c r="AE421" s="120"/>
      <c r="AF421" s="304"/>
      <c r="AG421" s="304"/>
      <c r="AH421" s="120"/>
      <c r="AI421" s="120"/>
      <c r="AJ421" s="304"/>
      <c r="AK421" s="304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4"/>
      <c r="BV421" s="14"/>
      <c r="BW421" s="14"/>
      <c r="BX421" s="477"/>
      <c r="BY421" s="477"/>
      <c r="BZ421" s="477"/>
      <c r="CA421" s="477"/>
      <c r="CB421" s="14"/>
      <c r="CC421" t="str">
        <f t="shared" si="72"/>
        <v>&gt;s47/2025</v>
      </c>
      <c r="CD421">
        <f t="shared" si="71"/>
        <v>47</v>
      </c>
      <c r="CE421">
        <v>1673</v>
      </c>
      <c r="CH421">
        <v>8</v>
      </c>
    </row>
    <row r="422" spans="1:86" ht="20.100000000000001" customHeight="1" x14ac:dyDescent="0.25">
      <c r="A422" s="388"/>
      <c r="B422" s="422" t="s">
        <v>512</v>
      </c>
      <c r="C422" s="383"/>
      <c r="D422" s="383" t="s">
        <v>128</v>
      </c>
      <c r="E422" s="384"/>
      <c r="F422" s="384"/>
      <c r="G422" s="384"/>
      <c r="H422" s="385"/>
      <c r="I422" s="384"/>
      <c r="J422" s="386"/>
      <c r="K422" s="383"/>
      <c r="L422" s="383" t="s">
        <v>593</v>
      </c>
      <c r="M422" s="383"/>
      <c r="N422" s="383"/>
      <c r="O422" s="383" t="str">
        <f t="shared" si="64"/>
        <v xml:space="preserve">GERANIUM LIERRE A GRANDES FLEURS PELLINO </v>
      </c>
      <c r="P422" s="387">
        <v>422</v>
      </c>
      <c r="Q422" s="387"/>
      <c r="R422" s="20"/>
      <c r="S422" s="20"/>
      <c r="T422" s="20"/>
      <c r="U422" s="512"/>
      <c r="V422" s="513"/>
      <c r="W422" s="513"/>
      <c r="X422" s="513"/>
      <c r="Y422" s="513"/>
      <c r="Z422" s="513"/>
      <c r="AA422" s="513"/>
      <c r="AB422" s="513"/>
      <c r="AC422" s="513"/>
      <c r="AD422" s="513"/>
      <c r="AE422" s="513"/>
      <c r="AF422" s="513"/>
      <c r="AG422" s="513"/>
      <c r="AH422" s="513"/>
      <c r="AI422" s="513"/>
      <c r="AJ422" s="513"/>
      <c r="AK422" s="513"/>
      <c r="AL422" s="513"/>
      <c r="AM422" s="513"/>
      <c r="AN422" s="513"/>
      <c r="AO422" s="513"/>
      <c r="AP422" s="513"/>
      <c r="AQ422" s="513"/>
      <c r="AR422" s="513"/>
      <c r="AS422" s="513"/>
      <c r="AT422" s="513"/>
      <c r="AU422" s="513"/>
      <c r="AV422" s="513"/>
      <c r="AW422" s="513"/>
      <c r="AX422" s="513"/>
      <c r="AY422" s="513"/>
      <c r="AZ422" s="513"/>
      <c r="BA422" s="513"/>
      <c r="BB422" s="513"/>
      <c r="BC422" s="513"/>
      <c r="BD422" s="513"/>
      <c r="BE422" s="513"/>
      <c r="BF422" s="513"/>
      <c r="BG422" s="513"/>
      <c r="BH422" s="513"/>
      <c r="BI422" s="513"/>
      <c r="BJ422" s="513"/>
      <c r="BK422" s="513"/>
      <c r="BL422" s="513"/>
      <c r="BM422" s="513"/>
      <c r="BN422" s="513"/>
      <c r="BO422" s="513"/>
      <c r="BP422" s="513"/>
      <c r="BQ422" s="513"/>
      <c r="BR422" s="513"/>
      <c r="BS422" s="513"/>
      <c r="BT422" s="513"/>
      <c r="BU422" s="14"/>
      <c r="BV422" s="14"/>
      <c r="BW422" s="14"/>
      <c r="BX422" s="477"/>
      <c r="BY422" s="477"/>
      <c r="BZ422" s="477"/>
      <c r="CA422" s="477"/>
      <c r="CB422" s="14"/>
      <c r="CC422" t="str">
        <f t="shared" si="72"/>
        <v/>
      </c>
    </row>
    <row r="423" spans="1:86" ht="24" customHeight="1" x14ac:dyDescent="0.25">
      <c r="A423" s="108">
        <v>3621</v>
      </c>
      <c r="B423" s="109" t="s">
        <v>512</v>
      </c>
      <c r="C423" s="109" t="s">
        <v>513</v>
      </c>
      <c r="D423" s="109" t="s">
        <v>2157</v>
      </c>
      <c r="E423" s="110" t="s">
        <v>120</v>
      </c>
      <c r="F423" s="110" t="s">
        <v>160</v>
      </c>
      <c r="G423" s="111">
        <v>40</v>
      </c>
      <c r="H423" s="111">
        <v>9</v>
      </c>
      <c r="I423" s="110" t="s">
        <v>176</v>
      </c>
      <c r="J423" s="121">
        <v>0.03</v>
      </c>
      <c r="K423" s="109" t="s">
        <v>471</v>
      </c>
      <c r="L423" s="109" t="s">
        <v>2158</v>
      </c>
      <c r="M423" s="109"/>
      <c r="N423" s="109" t="s">
        <v>162</v>
      </c>
      <c r="O423" s="109" t="str">
        <f t="shared" si="64"/>
        <v>GERANIUM LIERRE A GRANDES FLEURS PELLINO Blanc technigera</v>
      </c>
      <c r="P423" s="112">
        <v>423</v>
      </c>
      <c r="Q423" s="112"/>
      <c r="R423" s="20">
        <f t="shared" si="66"/>
        <v>0</v>
      </c>
      <c r="S423" s="20">
        <f t="shared" si="67"/>
        <v>0</v>
      </c>
      <c r="T423" s="20">
        <f t="shared" si="68"/>
        <v>0</v>
      </c>
      <c r="U423" s="303"/>
      <c r="V423" s="304"/>
      <c r="W423" s="304"/>
      <c r="X423" s="304"/>
      <c r="Y423" s="304"/>
      <c r="Z423" s="304"/>
      <c r="AA423" s="304"/>
      <c r="AB423" s="304"/>
      <c r="AC423" s="304"/>
      <c r="AD423" s="304"/>
      <c r="AE423" s="304"/>
      <c r="AF423" s="304"/>
      <c r="AG423" s="304"/>
      <c r="AH423" s="113"/>
      <c r="AI423" s="113"/>
      <c r="AJ423" s="304"/>
      <c r="AK423" s="304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4"/>
      <c r="BV423" s="14"/>
      <c r="BW423" s="14"/>
      <c r="BX423" s="477"/>
      <c r="BY423" s="477"/>
      <c r="BZ423" s="477"/>
      <c r="CA423" s="477"/>
      <c r="CB423" s="14"/>
      <c r="CC423" t="str">
        <f t="shared" si="72"/>
        <v>&gt;s51/2025</v>
      </c>
      <c r="CD423">
        <f t="shared" ref="CD423:CD427" si="73">IF(E423="B",IF(OR(LEFT(D423,2)="&gt;s", LEFT(D423,2)="&lt;s"),MID(D423,3,2)+CF423+1,""),)</f>
        <v>51</v>
      </c>
      <c r="CE423">
        <v>2050</v>
      </c>
      <c r="CH423">
        <v>8</v>
      </c>
    </row>
    <row r="424" spans="1:86" ht="24" customHeight="1" x14ac:dyDescent="0.25">
      <c r="A424" s="114">
        <v>3624</v>
      </c>
      <c r="B424" s="115" t="s">
        <v>512</v>
      </c>
      <c r="C424" s="115" t="s">
        <v>514</v>
      </c>
      <c r="D424" s="115" t="s">
        <v>2157</v>
      </c>
      <c r="E424" s="116" t="s">
        <v>120</v>
      </c>
      <c r="F424" s="116" t="s">
        <v>160</v>
      </c>
      <c r="G424" s="117">
        <v>40</v>
      </c>
      <c r="H424" s="117">
        <v>9</v>
      </c>
      <c r="I424" s="116" t="s">
        <v>176</v>
      </c>
      <c r="J424" s="118">
        <v>0.03</v>
      </c>
      <c r="K424" s="115" t="s">
        <v>471</v>
      </c>
      <c r="L424" s="115" t="s">
        <v>2158</v>
      </c>
      <c r="M424" s="115"/>
      <c r="N424" s="115" t="s">
        <v>162</v>
      </c>
      <c r="O424" s="115" t="str">
        <f t="shared" si="64"/>
        <v>GERANIUM LIERRE A GRANDES FLEURS PELLINO Mauve technigera</v>
      </c>
      <c r="P424" s="119">
        <v>424</v>
      </c>
      <c r="Q424" s="119"/>
      <c r="R424" s="20">
        <f t="shared" si="66"/>
        <v>0</v>
      </c>
      <c r="S424" s="20">
        <f t="shared" si="67"/>
        <v>0</v>
      </c>
      <c r="T424" s="20">
        <f t="shared" si="68"/>
        <v>0</v>
      </c>
      <c r="U424" s="303"/>
      <c r="V424" s="304"/>
      <c r="W424" s="304"/>
      <c r="X424" s="304"/>
      <c r="Y424" s="304"/>
      <c r="Z424" s="304"/>
      <c r="AA424" s="304"/>
      <c r="AB424" s="304"/>
      <c r="AC424" s="304"/>
      <c r="AD424" s="304"/>
      <c r="AE424" s="304"/>
      <c r="AF424" s="304"/>
      <c r="AG424" s="304"/>
      <c r="AH424" s="120"/>
      <c r="AI424" s="120"/>
      <c r="AJ424" s="304"/>
      <c r="AK424" s="304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4"/>
      <c r="BV424" s="14"/>
      <c r="BW424" s="14"/>
      <c r="BX424" s="477"/>
      <c r="BY424" s="477"/>
      <c r="BZ424" s="477"/>
      <c r="CA424" s="477"/>
      <c r="CB424" s="14"/>
      <c r="CC424" t="str">
        <f t="shared" si="72"/>
        <v>&gt;s51/2025</v>
      </c>
      <c r="CD424">
        <f t="shared" si="73"/>
        <v>51</v>
      </c>
      <c r="CE424">
        <v>2900</v>
      </c>
      <c r="CH424">
        <v>8</v>
      </c>
    </row>
    <row r="425" spans="1:86" ht="24" customHeight="1" x14ac:dyDescent="0.25">
      <c r="A425" s="108">
        <v>20828</v>
      </c>
      <c r="B425" s="109" t="s">
        <v>512</v>
      </c>
      <c r="C425" s="109" t="s">
        <v>1250</v>
      </c>
      <c r="D425" s="109" t="s">
        <v>2157</v>
      </c>
      <c r="E425" s="110" t="s">
        <v>120</v>
      </c>
      <c r="F425" s="110" t="s">
        <v>160</v>
      </c>
      <c r="G425" s="111">
        <v>40</v>
      </c>
      <c r="H425" s="111">
        <v>9</v>
      </c>
      <c r="I425" s="110" t="s">
        <v>176</v>
      </c>
      <c r="J425" s="121">
        <v>0.03</v>
      </c>
      <c r="K425" s="109" t="s">
        <v>471</v>
      </c>
      <c r="L425" s="109" t="s">
        <v>2158</v>
      </c>
      <c r="M425" s="109"/>
      <c r="N425" s="109" t="s">
        <v>162</v>
      </c>
      <c r="O425" s="109" t="str">
        <f t="shared" si="64"/>
        <v>GERANIUM LIERRE A GRANDES FLEURS PELLINO Rose Bicolore technigera</v>
      </c>
      <c r="P425" s="112">
        <v>425</v>
      </c>
      <c r="Q425" s="112"/>
      <c r="R425" s="20">
        <f t="shared" si="66"/>
        <v>0</v>
      </c>
      <c r="S425" s="20">
        <f t="shared" si="67"/>
        <v>0</v>
      </c>
      <c r="T425" s="20">
        <f t="shared" si="68"/>
        <v>0</v>
      </c>
      <c r="U425" s="303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113"/>
      <c r="AI425" s="113"/>
      <c r="AJ425" s="304"/>
      <c r="AK425" s="304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4"/>
      <c r="BV425" s="14"/>
      <c r="BW425" s="14"/>
      <c r="BX425" s="477"/>
      <c r="BY425" s="477"/>
      <c r="BZ425" s="477"/>
      <c r="CA425" s="477"/>
      <c r="CB425" s="14"/>
      <c r="CC425" t="str">
        <f t="shared" si="72"/>
        <v>&gt;s51/2025</v>
      </c>
      <c r="CD425">
        <f t="shared" si="73"/>
        <v>51</v>
      </c>
      <c r="CE425">
        <v>12289</v>
      </c>
      <c r="CH425">
        <v>8</v>
      </c>
    </row>
    <row r="426" spans="1:86" ht="24" customHeight="1" x14ac:dyDescent="0.25">
      <c r="A426" s="114">
        <v>3626</v>
      </c>
      <c r="B426" s="115" t="s">
        <v>512</v>
      </c>
      <c r="C426" s="115" t="s">
        <v>1251</v>
      </c>
      <c r="D426" s="115" t="s">
        <v>2157</v>
      </c>
      <c r="E426" s="116" t="s">
        <v>120</v>
      </c>
      <c r="F426" s="116" t="s">
        <v>160</v>
      </c>
      <c r="G426" s="117">
        <v>40</v>
      </c>
      <c r="H426" s="117">
        <v>9</v>
      </c>
      <c r="I426" s="116" t="s">
        <v>176</v>
      </c>
      <c r="J426" s="118">
        <v>0.03</v>
      </c>
      <c r="K426" s="115" t="s">
        <v>471</v>
      </c>
      <c r="L426" s="115" t="s">
        <v>2158</v>
      </c>
      <c r="M426" s="115"/>
      <c r="N426" s="115" t="s">
        <v>162</v>
      </c>
      <c r="O426" s="115" t="str">
        <f t="shared" si="64"/>
        <v>GERANIUM LIERRE A GRANDES FLEURS PELLINO Rose Fonce technigera</v>
      </c>
      <c r="P426" s="119">
        <v>426</v>
      </c>
      <c r="Q426" s="119"/>
      <c r="R426" s="20">
        <f t="shared" si="66"/>
        <v>0</v>
      </c>
      <c r="S426" s="20">
        <f t="shared" si="67"/>
        <v>0</v>
      </c>
      <c r="T426" s="20">
        <f t="shared" si="68"/>
        <v>0</v>
      </c>
      <c r="U426" s="303"/>
      <c r="V426" s="304"/>
      <c r="W426" s="304"/>
      <c r="X426" s="304"/>
      <c r="Y426" s="304"/>
      <c r="Z426" s="304"/>
      <c r="AA426" s="304"/>
      <c r="AB426" s="304"/>
      <c r="AC426" s="304"/>
      <c r="AD426" s="304"/>
      <c r="AE426" s="304"/>
      <c r="AF426" s="304"/>
      <c r="AG426" s="304"/>
      <c r="AH426" s="120"/>
      <c r="AI426" s="120"/>
      <c r="AJ426" s="304"/>
      <c r="AK426" s="304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4"/>
      <c r="BV426" s="14"/>
      <c r="BW426" s="14"/>
      <c r="BX426" s="477"/>
      <c r="BY426" s="477"/>
      <c r="BZ426" s="477"/>
      <c r="CA426" s="477"/>
      <c r="CB426" s="14"/>
      <c r="CC426" t="str">
        <f t="shared" si="72"/>
        <v>&gt;s51/2025</v>
      </c>
      <c r="CD426">
        <f t="shared" si="73"/>
        <v>51</v>
      </c>
      <c r="CE426">
        <v>1985</v>
      </c>
      <c r="CH426">
        <v>8</v>
      </c>
    </row>
    <row r="427" spans="1:86" ht="24" customHeight="1" x14ac:dyDescent="0.25">
      <c r="A427" s="108">
        <v>3625</v>
      </c>
      <c r="B427" s="109" t="s">
        <v>512</v>
      </c>
      <c r="C427" s="109" t="s">
        <v>515</v>
      </c>
      <c r="D427" s="109" t="s">
        <v>2157</v>
      </c>
      <c r="E427" s="110" t="s">
        <v>120</v>
      </c>
      <c r="F427" s="110" t="s">
        <v>160</v>
      </c>
      <c r="G427" s="111">
        <v>40</v>
      </c>
      <c r="H427" s="111">
        <v>9</v>
      </c>
      <c r="I427" s="110" t="s">
        <v>176</v>
      </c>
      <c r="J427" s="121">
        <v>0.03</v>
      </c>
      <c r="K427" s="109" t="s">
        <v>471</v>
      </c>
      <c r="L427" s="109" t="s">
        <v>2158</v>
      </c>
      <c r="M427" s="109"/>
      <c r="N427" s="109" t="s">
        <v>162</v>
      </c>
      <c r="O427" s="109" t="str">
        <f t="shared" si="64"/>
        <v>GERANIUM LIERRE A GRANDES FLEURS PELLINO Rouge technigera</v>
      </c>
      <c r="P427" s="112">
        <v>427</v>
      </c>
      <c r="Q427" s="112"/>
      <c r="R427" s="20">
        <f t="shared" si="66"/>
        <v>0</v>
      </c>
      <c r="S427" s="20">
        <f t="shared" si="67"/>
        <v>0</v>
      </c>
      <c r="T427" s="20">
        <f t="shared" si="68"/>
        <v>0</v>
      </c>
      <c r="U427" s="303"/>
      <c r="V427" s="304"/>
      <c r="W427" s="304"/>
      <c r="X427" s="304"/>
      <c r="Y427" s="304"/>
      <c r="Z427" s="304"/>
      <c r="AA427" s="304"/>
      <c r="AB427" s="304"/>
      <c r="AC427" s="304"/>
      <c r="AD427" s="304"/>
      <c r="AE427" s="304"/>
      <c r="AF427" s="304"/>
      <c r="AG427" s="304"/>
      <c r="AH427" s="113"/>
      <c r="AI427" s="113"/>
      <c r="AJ427" s="304"/>
      <c r="AK427" s="304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4"/>
      <c r="BV427" s="14"/>
      <c r="BW427" s="14"/>
      <c r="BX427" s="477"/>
      <c r="BY427" s="477"/>
      <c r="BZ427" s="477"/>
      <c r="CA427" s="477"/>
      <c r="CB427" s="14"/>
      <c r="CC427" t="str">
        <f t="shared" si="72"/>
        <v>&gt;s51/2025</v>
      </c>
      <c r="CD427">
        <f t="shared" si="73"/>
        <v>51</v>
      </c>
      <c r="CE427">
        <v>1986</v>
      </c>
      <c r="CH427">
        <v>8</v>
      </c>
    </row>
    <row r="428" spans="1:86" ht="20.100000000000001" customHeight="1" x14ac:dyDescent="0.25">
      <c r="A428" s="388"/>
      <c r="B428" s="422" t="s">
        <v>516</v>
      </c>
      <c r="C428" s="383"/>
      <c r="D428" s="383" t="s">
        <v>128</v>
      </c>
      <c r="E428" s="384"/>
      <c r="F428" s="384"/>
      <c r="G428" s="384"/>
      <c r="H428" s="385"/>
      <c r="I428" s="384"/>
      <c r="J428" s="386"/>
      <c r="K428" s="383"/>
      <c r="L428" s="383" t="s">
        <v>593</v>
      </c>
      <c r="M428" s="383"/>
      <c r="N428" s="383"/>
      <c r="O428" s="383" t="str">
        <f t="shared" si="64"/>
        <v xml:space="preserve">GERANIUM LIERRE DOUBLE </v>
      </c>
      <c r="P428" s="387">
        <v>428</v>
      </c>
      <c r="Q428" s="387"/>
      <c r="R428" s="20"/>
      <c r="S428" s="20"/>
      <c r="T428" s="20"/>
      <c r="U428" s="512"/>
      <c r="V428" s="513"/>
      <c r="W428" s="513"/>
      <c r="X428" s="513"/>
      <c r="Y428" s="513"/>
      <c r="Z428" s="513"/>
      <c r="AA428" s="513"/>
      <c r="AB428" s="513"/>
      <c r="AC428" s="513"/>
      <c r="AD428" s="513"/>
      <c r="AE428" s="513"/>
      <c r="AF428" s="513"/>
      <c r="AG428" s="513"/>
      <c r="AH428" s="513"/>
      <c r="AI428" s="513"/>
      <c r="AJ428" s="513"/>
      <c r="AK428" s="513"/>
      <c r="AL428" s="513"/>
      <c r="AM428" s="513"/>
      <c r="AN428" s="513"/>
      <c r="AO428" s="513"/>
      <c r="AP428" s="513"/>
      <c r="AQ428" s="513"/>
      <c r="AR428" s="513"/>
      <c r="AS428" s="513"/>
      <c r="AT428" s="513"/>
      <c r="AU428" s="513"/>
      <c r="AV428" s="513"/>
      <c r="AW428" s="513"/>
      <c r="AX428" s="513"/>
      <c r="AY428" s="513"/>
      <c r="AZ428" s="513"/>
      <c r="BA428" s="513"/>
      <c r="BB428" s="513"/>
      <c r="BC428" s="513"/>
      <c r="BD428" s="513"/>
      <c r="BE428" s="513"/>
      <c r="BF428" s="513"/>
      <c r="BG428" s="513"/>
      <c r="BH428" s="513"/>
      <c r="BI428" s="513"/>
      <c r="BJ428" s="513"/>
      <c r="BK428" s="513"/>
      <c r="BL428" s="513"/>
      <c r="BM428" s="513"/>
      <c r="BN428" s="513"/>
      <c r="BO428" s="513"/>
      <c r="BP428" s="513"/>
      <c r="BQ428" s="513"/>
      <c r="BR428" s="513"/>
      <c r="BS428" s="513"/>
      <c r="BT428" s="513"/>
      <c r="BU428" s="14"/>
      <c r="BV428" s="14"/>
      <c r="BW428" s="14"/>
      <c r="BX428" s="477"/>
      <c r="BY428" s="477"/>
      <c r="BZ428" s="477"/>
      <c r="CA428" s="477"/>
      <c r="CB428" s="14"/>
      <c r="CC428" t="str">
        <f t="shared" si="72"/>
        <v/>
      </c>
    </row>
    <row r="429" spans="1:86" ht="20.100000000000001" customHeight="1" x14ac:dyDescent="0.25">
      <c r="A429" s="390"/>
      <c r="B429" s="397" t="s">
        <v>517</v>
      </c>
      <c r="C429" s="392"/>
      <c r="D429" s="392" t="s">
        <v>128</v>
      </c>
      <c r="E429" s="393"/>
      <c r="F429" s="393"/>
      <c r="G429" s="393"/>
      <c r="H429" s="394"/>
      <c r="I429" s="393"/>
      <c r="J429" s="395"/>
      <c r="K429" s="392"/>
      <c r="L429" s="392" t="s">
        <v>131</v>
      </c>
      <c r="M429" s="392"/>
      <c r="N429" s="392"/>
      <c r="O429" s="392" t="str">
        <f t="shared" si="64"/>
        <v xml:space="preserve">GERANIUM LIERRE DOUBLE BLANC </v>
      </c>
      <c r="P429" s="396">
        <v>429</v>
      </c>
      <c r="Q429" s="396"/>
      <c r="R429" s="20"/>
      <c r="S429" s="20"/>
      <c r="T429" s="20"/>
      <c r="U429" s="514"/>
      <c r="V429" s="515"/>
      <c r="W429" s="515"/>
      <c r="X429" s="515"/>
      <c r="Y429" s="515"/>
      <c r="Z429" s="515"/>
      <c r="AA429" s="515"/>
      <c r="AB429" s="515"/>
      <c r="AC429" s="515"/>
      <c r="AD429" s="515"/>
      <c r="AE429" s="515"/>
      <c r="AF429" s="515"/>
      <c r="AG429" s="515"/>
      <c r="AH429" s="515"/>
      <c r="AI429" s="515"/>
      <c r="AJ429" s="515"/>
      <c r="AK429" s="515"/>
      <c r="AL429" s="515"/>
      <c r="AM429" s="515"/>
      <c r="AN429" s="515"/>
      <c r="AO429" s="515"/>
      <c r="AP429" s="515"/>
      <c r="AQ429" s="515"/>
      <c r="AR429" s="515"/>
      <c r="AS429" s="515"/>
      <c r="AT429" s="515"/>
      <c r="AU429" s="515"/>
      <c r="AV429" s="515"/>
      <c r="AW429" s="515"/>
      <c r="AX429" s="515"/>
      <c r="AY429" s="515"/>
      <c r="AZ429" s="515"/>
      <c r="BA429" s="515"/>
      <c r="BB429" s="515"/>
      <c r="BC429" s="515"/>
      <c r="BD429" s="515"/>
      <c r="BE429" s="515"/>
      <c r="BF429" s="515"/>
      <c r="BG429" s="515"/>
      <c r="BH429" s="515"/>
      <c r="BI429" s="515"/>
      <c r="BJ429" s="515"/>
      <c r="BK429" s="515"/>
      <c r="BL429" s="515"/>
      <c r="BM429" s="515"/>
      <c r="BN429" s="515"/>
      <c r="BO429" s="515"/>
      <c r="BP429" s="515"/>
      <c r="BQ429" s="515"/>
      <c r="BR429" s="515"/>
      <c r="BS429" s="515"/>
      <c r="BT429" s="515"/>
      <c r="BU429" s="14"/>
      <c r="BV429" s="14"/>
      <c r="BW429" s="14"/>
      <c r="BX429" s="477"/>
      <c r="BY429" s="477"/>
      <c r="BZ429" s="477"/>
      <c r="CA429" s="477"/>
      <c r="CB429" s="14"/>
      <c r="CC429" t="str">
        <f t="shared" si="72"/>
        <v/>
      </c>
    </row>
    <row r="430" spans="1:86" ht="20.100000000000001" customHeight="1" x14ac:dyDescent="0.25">
      <c r="A430" s="108">
        <v>3838</v>
      </c>
      <c r="B430" s="109" t="s">
        <v>516</v>
      </c>
      <c r="C430" s="109" t="s">
        <v>1252</v>
      </c>
      <c r="D430" s="109" t="s">
        <v>2157</v>
      </c>
      <c r="E430" s="110" t="s">
        <v>120</v>
      </c>
      <c r="F430" s="110" t="s">
        <v>160</v>
      </c>
      <c r="G430" s="111">
        <v>40</v>
      </c>
      <c r="H430" s="111">
        <v>9</v>
      </c>
      <c r="I430" s="110" t="s">
        <v>176</v>
      </c>
      <c r="J430" s="121">
        <v>0.03</v>
      </c>
      <c r="K430" s="109" t="s">
        <v>471</v>
      </c>
      <c r="L430" s="109" t="s">
        <v>2158</v>
      </c>
      <c r="M430" s="109"/>
      <c r="N430" s="109" t="s">
        <v>162</v>
      </c>
      <c r="O430" s="109" t="str">
        <f t="shared" si="64"/>
        <v>GERANIUM LIERRE DOUBLE Doblino® Blanc technigera</v>
      </c>
      <c r="P430" s="112">
        <v>430</v>
      </c>
      <c r="Q430" s="112"/>
      <c r="R430" s="20">
        <f t="shared" si="66"/>
        <v>0</v>
      </c>
      <c r="S430" s="20">
        <f t="shared" si="67"/>
        <v>0</v>
      </c>
      <c r="T430" s="20">
        <f t="shared" si="68"/>
        <v>0</v>
      </c>
      <c r="U430" s="303"/>
      <c r="V430" s="304"/>
      <c r="W430" s="304"/>
      <c r="X430" s="304"/>
      <c r="Y430" s="304"/>
      <c r="Z430" s="304"/>
      <c r="AA430" s="304"/>
      <c r="AB430" s="304"/>
      <c r="AC430" s="304"/>
      <c r="AD430" s="304"/>
      <c r="AE430" s="304"/>
      <c r="AF430" s="304"/>
      <c r="AG430" s="304"/>
      <c r="AH430" s="113"/>
      <c r="AI430" s="113"/>
      <c r="AJ430" s="304"/>
      <c r="AK430" s="304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4"/>
      <c r="BV430" s="14"/>
      <c r="BW430" s="14"/>
      <c r="BX430" s="477"/>
      <c r="BY430" s="477"/>
      <c r="BZ430" s="477"/>
      <c r="CA430" s="477"/>
      <c r="CB430" s="14"/>
      <c r="CC430" t="str">
        <f t="shared" si="72"/>
        <v>&gt;s51/2025</v>
      </c>
      <c r="CD430">
        <f>IF(E430="B",IF(OR(LEFT(D430,2)="&gt;s", LEFT(D430,2)="&lt;s"),MID(D430,3,2)+CF430+1,""),)</f>
        <v>51</v>
      </c>
      <c r="CE430">
        <v>1900</v>
      </c>
      <c r="CH430">
        <v>8</v>
      </c>
    </row>
    <row r="431" spans="1:86" ht="20.100000000000001" customHeight="1" x14ac:dyDescent="0.25">
      <c r="A431" s="419"/>
      <c r="B431" s="397" t="s">
        <v>518</v>
      </c>
      <c r="C431" s="420"/>
      <c r="D431" s="420" t="s">
        <v>128</v>
      </c>
      <c r="E431" s="421"/>
      <c r="F431" s="421"/>
      <c r="G431" s="393"/>
      <c r="H431" s="394"/>
      <c r="I431" s="393"/>
      <c r="J431" s="395"/>
      <c r="K431" s="392"/>
      <c r="L431" s="392" t="s">
        <v>131</v>
      </c>
      <c r="M431" s="392"/>
      <c r="N431" s="392"/>
      <c r="O431" s="392" t="str">
        <f t="shared" si="64"/>
        <v xml:space="preserve">GERANIUM LIERRE DOUBLE MAUVE ET VIOLET </v>
      </c>
      <c r="P431" s="423">
        <v>431</v>
      </c>
      <c r="Q431" s="423"/>
      <c r="R431" s="20"/>
      <c r="S431" s="20"/>
      <c r="T431" s="20"/>
      <c r="U431" s="514"/>
      <c r="V431" s="515"/>
      <c r="W431" s="515"/>
      <c r="X431" s="515"/>
      <c r="Y431" s="515"/>
      <c r="Z431" s="515"/>
      <c r="AA431" s="515"/>
      <c r="AB431" s="515"/>
      <c r="AC431" s="515"/>
      <c r="AD431" s="515"/>
      <c r="AE431" s="515"/>
      <c r="AF431" s="515"/>
      <c r="AG431" s="515"/>
      <c r="AH431" s="515"/>
      <c r="AI431" s="515"/>
      <c r="AJ431" s="515"/>
      <c r="AK431" s="515"/>
      <c r="AL431" s="515"/>
      <c r="AM431" s="515"/>
      <c r="AN431" s="515"/>
      <c r="AO431" s="515"/>
      <c r="AP431" s="515"/>
      <c r="AQ431" s="515"/>
      <c r="AR431" s="515"/>
      <c r="AS431" s="515"/>
      <c r="AT431" s="515"/>
      <c r="AU431" s="515"/>
      <c r="AV431" s="515"/>
      <c r="AW431" s="515"/>
      <c r="AX431" s="515"/>
      <c r="AY431" s="515"/>
      <c r="AZ431" s="515"/>
      <c r="BA431" s="515"/>
      <c r="BB431" s="515"/>
      <c r="BC431" s="515"/>
      <c r="BD431" s="515"/>
      <c r="BE431" s="515"/>
      <c r="BF431" s="515"/>
      <c r="BG431" s="515"/>
      <c r="BH431" s="515"/>
      <c r="BI431" s="515"/>
      <c r="BJ431" s="515"/>
      <c r="BK431" s="515"/>
      <c r="BL431" s="515"/>
      <c r="BM431" s="515"/>
      <c r="BN431" s="515"/>
      <c r="BO431" s="515"/>
      <c r="BP431" s="515"/>
      <c r="BQ431" s="515"/>
      <c r="BR431" s="515"/>
      <c r="BS431" s="515"/>
      <c r="BT431" s="515"/>
      <c r="BU431" s="14"/>
      <c r="BV431" s="14"/>
      <c r="BW431" s="14"/>
      <c r="BX431" s="477"/>
      <c r="BY431" s="477"/>
      <c r="BZ431" s="477"/>
      <c r="CA431" s="477"/>
      <c r="CB431" s="14"/>
      <c r="CC431" t="str">
        <f t="shared" si="72"/>
        <v/>
      </c>
    </row>
    <row r="432" spans="1:86" ht="20.100000000000001" customHeight="1" x14ac:dyDescent="0.25">
      <c r="A432" s="108">
        <v>3479</v>
      </c>
      <c r="B432" s="109" t="s">
        <v>516</v>
      </c>
      <c r="C432" s="109" t="s">
        <v>1253</v>
      </c>
      <c r="D432" s="109" t="s">
        <v>2157</v>
      </c>
      <c r="E432" s="110" t="s">
        <v>120</v>
      </c>
      <c r="F432" s="110" t="s">
        <v>160</v>
      </c>
      <c r="G432" s="111">
        <v>40</v>
      </c>
      <c r="H432" s="111">
        <v>9</v>
      </c>
      <c r="I432" s="110" t="s">
        <v>176</v>
      </c>
      <c r="J432" s="121">
        <v>0.03</v>
      </c>
      <c r="K432" s="109" t="s">
        <v>471</v>
      </c>
      <c r="L432" s="109" t="s">
        <v>2158</v>
      </c>
      <c r="M432" s="109"/>
      <c r="N432" s="109" t="s">
        <v>162</v>
      </c>
      <c r="O432" s="109" t="str">
        <f t="shared" si="64"/>
        <v>GERANIUM LIERRE DOUBLE Doblino® Grenat technigera</v>
      </c>
      <c r="P432" s="112">
        <v>432</v>
      </c>
      <c r="Q432" s="112"/>
      <c r="R432" s="20">
        <f t="shared" si="66"/>
        <v>0</v>
      </c>
      <c r="S432" s="20">
        <f t="shared" si="67"/>
        <v>0</v>
      </c>
      <c r="T432" s="20">
        <f t="shared" si="68"/>
        <v>0</v>
      </c>
      <c r="U432" s="303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113"/>
      <c r="AI432" s="113"/>
      <c r="AJ432" s="304"/>
      <c r="AK432" s="304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4"/>
      <c r="BV432" s="14"/>
      <c r="BW432" s="14"/>
      <c r="BX432" s="477"/>
      <c r="BY432" s="477"/>
      <c r="BZ432" s="477"/>
      <c r="CA432" s="477"/>
      <c r="CB432" s="14"/>
      <c r="CC432" t="str">
        <f t="shared" si="72"/>
        <v>&gt;s51/2025</v>
      </c>
      <c r="CD432">
        <f t="shared" ref="CD432:CD433" si="74">IF(E432="B",IF(OR(LEFT(D432,2)="&gt;s", LEFT(D432,2)="&lt;s"),MID(D432,3,2)+CF432+1,""),)</f>
        <v>51</v>
      </c>
      <c r="CE432">
        <v>2475</v>
      </c>
      <c r="CH432">
        <v>8</v>
      </c>
    </row>
    <row r="433" spans="1:86" ht="20.100000000000001" customHeight="1" x14ac:dyDescent="0.25">
      <c r="A433" s="114">
        <v>3429</v>
      </c>
      <c r="B433" s="115" t="s">
        <v>516</v>
      </c>
      <c r="C433" s="115" t="s">
        <v>1254</v>
      </c>
      <c r="D433" s="115" t="s">
        <v>2157</v>
      </c>
      <c r="E433" s="116" t="s">
        <v>120</v>
      </c>
      <c r="F433" s="116" t="s">
        <v>160</v>
      </c>
      <c r="G433" s="117">
        <v>40</v>
      </c>
      <c r="H433" s="117">
        <v>9</v>
      </c>
      <c r="I433" s="116" t="s">
        <v>176</v>
      </c>
      <c r="J433" s="118">
        <v>0.03</v>
      </c>
      <c r="K433" s="115" t="s">
        <v>471</v>
      </c>
      <c r="L433" s="115" t="s">
        <v>2158</v>
      </c>
      <c r="M433" s="115"/>
      <c r="N433" s="115" t="s">
        <v>162</v>
      </c>
      <c r="O433" s="115" t="str">
        <f t="shared" si="64"/>
        <v>GERANIUM LIERRE DOUBLE Doblino® Mauve technigera</v>
      </c>
      <c r="P433" s="119">
        <v>433</v>
      </c>
      <c r="Q433" s="119"/>
      <c r="R433" s="20">
        <f t="shared" si="66"/>
        <v>0</v>
      </c>
      <c r="S433" s="20">
        <f t="shared" si="67"/>
        <v>0</v>
      </c>
      <c r="T433" s="20">
        <f t="shared" si="68"/>
        <v>0</v>
      </c>
      <c r="U433" s="303"/>
      <c r="V433" s="304"/>
      <c r="W433" s="304"/>
      <c r="X433" s="304"/>
      <c r="Y433" s="304"/>
      <c r="Z433" s="304"/>
      <c r="AA433" s="304"/>
      <c r="AB433" s="304"/>
      <c r="AC433" s="304"/>
      <c r="AD433" s="304"/>
      <c r="AE433" s="304"/>
      <c r="AF433" s="304"/>
      <c r="AG433" s="304"/>
      <c r="AH433" s="120"/>
      <c r="AI433" s="120"/>
      <c r="AJ433" s="304"/>
      <c r="AK433" s="304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4"/>
      <c r="BV433" s="14"/>
      <c r="BW433" s="14"/>
      <c r="BX433" s="477"/>
      <c r="BY433" s="477"/>
      <c r="BZ433" s="477"/>
      <c r="CA433" s="477"/>
      <c r="CB433" s="14"/>
      <c r="CC433" t="str">
        <f t="shared" si="72"/>
        <v>&gt;s51/2025</v>
      </c>
      <c r="CD433">
        <f t="shared" si="74"/>
        <v>51</v>
      </c>
      <c r="CE433">
        <v>1603</v>
      </c>
      <c r="CH433">
        <v>8</v>
      </c>
    </row>
    <row r="434" spans="1:86" ht="20.100000000000001" customHeight="1" x14ac:dyDescent="0.25">
      <c r="A434" s="390"/>
      <c r="B434" s="397" t="s">
        <v>519</v>
      </c>
      <c r="C434" s="392"/>
      <c r="D434" s="392" t="s">
        <v>128</v>
      </c>
      <c r="E434" s="393"/>
      <c r="F434" s="393"/>
      <c r="G434" s="393"/>
      <c r="H434" s="394"/>
      <c r="I434" s="393"/>
      <c r="J434" s="395"/>
      <c r="K434" s="392"/>
      <c r="L434" s="392" t="s">
        <v>131</v>
      </c>
      <c r="M434" s="392"/>
      <c r="N434" s="392"/>
      <c r="O434" s="392" t="str">
        <f t="shared" si="64"/>
        <v xml:space="preserve">GERANIUM LIERRE DOUBLE ROSE </v>
      </c>
      <c r="P434" s="396">
        <v>434</v>
      </c>
      <c r="Q434" s="396"/>
      <c r="R434" s="20"/>
      <c r="S434" s="20"/>
      <c r="T434" s="20"/>
      <c r="U434" s="514"/>
      <c r="V434" s="515"/>
      <c r="W434" s="515"/>
      <c r="X434" s="515"/>
      <c r="Y434" s="515"/>
      <c r="Z434" s="515"/>
      <c r="AA434" s="515"/>
      <c r="AB434" s="515"/>
      <c r="AC434" s="515"/>
      <c r="AD434" s="515"/>
      <c r="AE434" s="515"/>
      <c r="AF434" s="515"/>
      <c r="AG434" s="515"/>
      <c r="AH434" s="515"/>
      <c r="AI434" s="515"/>
      <c r="AJ434" s="515"/>
      <c r="AK434" s="515"/>
      <c r="AL434" s="515"/>
      <c r="AM434" s="515"/>
      <c r="AN434" s="515"/>
      <c r="AO434" s="515"/>
      <c r="AP434" s="515"/>
      <c r="AQ434" s="515"/>
      <c r="AR434" s="515"/>
      <c r="AS434" s="515"/>
      <c r="AT434" s="515"/>
      <c r="AU434" s="515"/>
      <c r="AV434" s="515"/>
      <c r="AW434" s="515"/>
      <c r="AX434" s="515"/>
      <c r="AY434" s="515"/>
      <c r="AZ434" s="515"/>
      <c r="BA434" s="515"/>
      <c r="BB434" s="515"/>
      <c r="BC434" s="515"/>
      <c r="BD434" s="515"/>
      <c r="BE434" s="515"/>
      <c r="BF434" s="515"/>
      <c r="BG434" s="515"/>
      <c r="BH434" s="515"/>
      <c r="BI434" s="515"/>
      <c r="BJ434" s="515"/>
      <c r="BK434" s="515"/>
      <c r="BL434" s="515"/>
      <c r="BM434" s="515"/>
      <c r="BN434" s="515"/>
      <c r="BO434" s="515"/>
      <c r="BP434" s="515"/>
      <c r="BQ434" s="515"/>
      <c r="BR434" s="515"/>
      <c r="BS434" s="515"/>
      <c r="BT434" s="515"/>
      <c r="BU434" s="14"/>
      <c r="BV434" s="14"/>
      <c r="BW434" s="14"/>
      <c r="BX434" s="477"/>
      <c r="BY434" s="477"/>
      <c r="BZ434" s="477"/>
      <c r="CA434" s="477"/>
      <c r="CB434" s="14"/>
      <c r="CC434" t="str">
        <f t="shared" si="72"/>
        <v/>
      </c>
    </row>
    <row r="435" spans="1:86" ht="20.100000000000001" customHeight="1" x14ac:dyDescent="0.25">
      <c r="A435" s="108">
        <v>3488</v>
      </c>
      <c r="B435" s="109" t="s">
        <v>516</v>
      </c>
      <c r="C435" s="109" t="s">
        <v>1255</v>
      </c>
      <c r="D435" s="109" t="s">
        <v>2157</v>
      </c>
      <c r="E435" s="110" t="s">
        <v>120</v>
      </c>
      <c r="F435" s="110" t="s">
        <v>160</v>
      </c>
      <c r="G435" s="111">
        <v>40</v>
      </c>
      <c r="H435" s="111">
        <v>9</v>
      </c>
      <c r="I435" s="110" t="s">
        <v>176</v>
      </c>
      <c r="J435" s="121">
        <v>0.03</v>
      </c>
      <c r="K435" s="109" t="s">
        <v>471</v>
      </c>
      <c r="L435" s="109" t="s">
        <v>2158</v>
      </c>
      <c r="M435" s="109"/>
      <c r="N435" s="109" t="s">
        <v>162</v>
      </c>
      <c r="O435" s="109" t="str">
        <f t="shared" si="64"/>
        <v>GERANIUM LIERRE DOUBLE Doblino® Rose technigera</v>
      </c>
      <c r="P435" s="112">
        <v>435</v>
      </c>
      <c r="Q435" s="112"/>
      <c r="R435" s="20">
        <f t="shared" si="66"/>
        <v>0</v>
      </c>
      <c r="S435" s="20">
        <f t="shared" si="67"/>
        <v>0</v>
      </c>
      <c r="T435" s="20">
        <f t="shared" si="68"/>
        <v>0</v>
      </c>
      <c r="U435" s="303"/>
      <c r="V435" s="304"/>
      <c r="W435" s="304"/>
      <c r="X435" s="304"/>
      <c r="Y435" s="304"/>
      <c r="Z435" s="304"/>
      <c r="AA435" s="304"/>
      <c r="AB435" s="304"/>
      <c r="AC435" s="304"/>
      <c r="AD435" s="304"/>
      <c r="AE435" s="304"/>
      <c r="AF435" s="304"/>
      <c r="AG435" s="304"/>
      <c r="AH435" s="113"/>
      <c r="AI435" s="113"/>
      <c r="AJ435" s="304"/>
      <c r="AK435" s="304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4"/>
      <c r="BV435" s="14"/>
      <c r="BW435" s="14"/>
      <c r="BX435" s="477"/>
      <c r="BY435" s="477"/>
      <c r="BZ435" s="477"/>
      <c r="CA435" s="477"/>
      <c r="CB435" s="14"/>
      <c r="CC435" t="str">
        <f t="shared" si="72"/>
        <v>&gt;s51/2025</v>
      </c>
      <c r="CD435">
        <f t="shared" ref="CD435:CD438" si="75">IF(E435="B",IF(OR(LEFT(D435,2)="&gt;s", LEFT(D435,2)="&lt;s"),MID(D435,3,2)+CF435+1,""),)</f>
        <v>51</v>
      </c>
      <c r="CE435">
        <v>1902</v>
      </c>
      <c r="CH435">
        <v>8</v>
      </c>
    </row>
    <row r="436" spans="1:86" ht="20.100000000000001" customHeight="1" x14ac:dyDescent="0.25">
      <c r="A436" s="114">
        <v>3481</v>
      </c>
      <c r="B436" s="115" t="s">
        <v>516</v>
      </c>
      <c r="C436" s="115" t="s">
        <v>1256</v>
      </c>
      <c r="D436" s="115" t="s">
        <v>2157</v>
      </c>
      <c r="E436" s="116" t="s">
        <v>120</v>
      </c>
      <c r="F436" s="116" t="s">
        <v>160</v>
      </c>
      <c r="G436" s="117">
        <v>40</v>
      </c>
      <c r="H436" s="117">
        <v>9</v>
      </c>
      <c r="I436" s="116" t="s">
        <v>176</v>
      </c>
      <c r="J436" s="118">
        <v>0.03</v>
      </c>
      <c r="K436" s="115" t="s">
        <v>471</v>
      </c>
      <c r="L436" s="115" t="s">
        <v>2158</v>
      </c>
      <c r="M436" s="115"/>
      <c r="N436" s="115" t="s">
        <v>162</v>
      </c>
      <c r="O436" s="115" t="str">
        <f t="shared" si="64"/>
        <v>GERANIUM LIERRE DOUBLE Doblino® Rose Clair technigera</v>
      </c>
      <c r="P436" s="119">
        <v>436</v>
      </c>
      <c r="Q436" s="119"/>
      <c r="R436" s="20">
        <f t="shared" si="66"/>
        <v>0</v>
      </c>
      <c r="S436" s="20">
        <f t="shared" si="67"/>
        <v>0</v>
      </c>
      <c r="T436" s="20">
        <f t="shared" si="68"/>
        <v>0</v>
      </c>
      <c r="U436" s="303"/>
      <c r="V436" s="304"/>
      <c r="W436" s="304"/>
      <c r="X436" s="304"/>
      <c r="Y436" s="304"/>
      <c r="Z436" s="304"/>
      <c r="AA436" s="304"/>
      <c r="AB436" s="304"/>
      <c r="AC436" s="304"/>
      <c r="AD436" s="304"/>
      <c r="AE436" s="304"/>
      <c r="AF436" s="304"/>
      <c r="AG436" s="304"/>
      <c r="AH436" s="120"/>
      <c r="AI436" s="120"/>
      <c r="AJ436" s="304"/>
      <c r="AK436" s="304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4"/>
      <c r="BV436" s="14"/>
      <c r="BW436" s="14"/>
      <c r="BX436" s="477"/>
      <c r="BY436" s="477"/>
      <c r="BZ436" s="477"/>
      <c r="CA436" s="477"/>
      <c r="CB436" s="14"/>
      <c r="CC436" t="str">
        <f t="shared" si="72"/>
        <v>&gt;s51/2025</v>
      </c>
      <c r="CD436">
        <f t="shared" si="75"/>
        <v>51</v>
      </c>
      <c r="CE436">
        <v>2048</v>
      </c>
      <c r="CH436">
        <v>8</v>
      </c>
    </row>
    <row r="437" spans="1:86" ht="20.100000000000001" customHeight="1" x14ac:dyDescent="0.25">
      <c r="A437" s="108">
        <v>3483</v>
      </c>
      <c r="B437" s="109" t="s">
        <v>516</v>
      </c>
      <c r="C437" s="109" t="s">
        <v>1257</v>
      </c>
      <c r="D437" s="109" t="s">
        <v>2157</v>
      </c>
      <c r="E437" s="110" t="s">
        <v>120</v>
      </c>
      <c r="F437" s="110" t="s">
        <v>160</v>
      </c>
      <c r="G437" s="111">
        <v>40</v>
      </c>
      <c r="H437" s="111">
        <v>9</v>
      </c>
      <c r="I437" s="110" t="s">
        <v>176</v>
      </c>
      <c r="J437" s="121">
        <v>0.03</v>
      </c>
      <c r="K437" s="109" t="s">
        <v>471</v>
      </c>
      <c r="L437" s="109" t="s">
        <v>2158</v>
      </c>
      <c r="M437" s="109"/>
      <c r="N437" s="109" t="s">
        <v>162</v>
      </c>
      <c r="O437" s="109" t="str">
        <f t="shared" si="64"/>
        <v>GERANIUM LIERRE DOUBLE Doblino® Framboise technigera</v>
      </c>
      <c r="P437" s="112">
        <v>437</v>
      </c>
      <c r="Q437" s="112"/>
      <c r="R437" s="20">
        <f t="shared" si="66"/>
        <v>0</v>
      </c>
      <c r="S437" s="20">
        <f t="shared" si="67"/>
        <v>0</v>
      </c>
      <c r="T437" s="20">
        <f t="shared" si="68"/>
        <v>0</v>
      </c>
      <c r="U437" s="303"/>
      <c r="V437" s="304"/>
      <c r="W437" s="304"/>
      <c r="X437" s="304"/>
      <c r="Y437" s="304"/>
      <c r="Z437" s="304"/>
      <c r="AA437" s="304"/>
      <c r="AB437" s="304"/>
      <c r="AC437" s="304"/>
      <c r="AD437" s="304"/>
      <c r="AE437" s="304"/>
      <c r="AF437" s="304"/>
      <c r="AG437" s="304"/>
      <c r="AH437" s="113"/>
      <c r="AI437" s="113"/>
      <c r="AJ437" s="304"/>
      <c r="AK437" s="304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4"/>
      <c r="BV437" s="14"/>
      <c r="BW437" s="14"/>
      <c r="BX437" s="477"/>
      <c r="BY437" s="477"/>
      <c r="BZ437" s="477"/>
      <c r="CA437" s="477"/>
      <c r="CB437" s="14"/>
      <c r="CC437" t="str">
        <f t="shared" si="72"/>
        <v>&gt;s51/2025</v>
      </c>
      <c r="CD437">
        <f t="shared" si="75"/>
        <v>51</v>
      </c>
      <c r="CE437">
        <v>1904</v>
      </c>
      <c r="CH437">
        <v>8</v>
      </c>
    </row>
    <row r="438" spans="1:86" ht="20.100000000000001" customHeight="1" x14ac:dyDescent="0.25">
      <c r="A438" s="114">
        <v>3484</v>
      </c>
      <c r="B438" s="115" t="s">
        <v>516</v>
      </c>
      <c r="C438" s="115" t="s">
        <v>1258</v>
      </c>
      <c r="D438" s="115" t="s">
        <v>2157</v>
      </c>
      <c r="E438" s="116" t="s">
        <v>120</v>
      </c>
      <c r="F438" s="116" t="s">
        <v>160</v>
      </c>
      <c r="G438" s="117">
        <v>40</v>
      </c>
      <c r="H438" s="117">
        <v>9</v>
      </c>
      <c r="I438" s="116" t="s">
        <v>176</v>
      </c>
      <c r="J438" s="118">
        <v>0.03</v>
      </c>
      <c r="K438" s="115" t="s">
        <v>471</v>
      </c>
      <c r="L438" s="115" t="s">
        <v>2158</v>
      </c>
      <c r="M438" s="115"/>
      <c r="N438" s="115" t="s">
        <v>162</v>
      </c>
      <c r="O438" s="115" t="str">
        <f t="shared" si="64"/>
        <v>GERANIUM LIERRE DOUBLE Doblino® Rose Foncé technigera</v>
      </c>
      <c r="P438" s="119">
        <v>438</v>
      </c>
      <c r="Q438" s="119"/>
      <c r="R438" s="20">
        <f t="shared" si="66"/>
        <v>0</v>
      </c>
      <c r="S438" s="20">
        <f t="shared" si="67"/>
        <v>0</v>
      </c>
      <c r="T438" s="20">
        <f t="shared" si="68"/>
        <v>0</v>
      </c>
      <c r="U438" s="303"/>
      <c r="V438" s="304"/>
      <c r="W438" s="304"/>
      <c r="X438" s="304"/>
      <c r="Y438" s="304"/>
      <c r="Z438" s="304"/>
      <c r="AA438" s="304"/>
      <c r="AB438" s="304"/>
      <c r="AC438" s="304"/>
      <c r="AD438" s="304"/>
      <c r="AE438" s="304"/>
      <c r="AF438" s="304"/>
      <c r="AG438" s="304"/>
      <c r="AH438" s="120"/>
      <c r="AI438" s="120"/>
      <c r="AJ438" s="304"/>
      <c r="AK438" s="304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4"/>
      <c r="BV438" s="14"/>
      <c r="BW438" s="14"/>
      <c r="BX438" s="477"/>
      <c r="BY438" s="477"/>
      <c r="BZ438" s="477"/>
      <c r="CA438" s="477"/>
      <c r="CB438" s="14"/>
      <c r="CC438" t="str">
        <f t="shared" si="72"/>
        <v>&gt;s51/2025</v>
      </c>
      <c r="CD438">
        <f t="shared" si="75"/>
        <v>51</v>
      </c>
      <c r="CE438">
        <v>2053</v>
      </c>
      <c r="CH438">
        <v>8</v>
      </c>
    </row>
    <row r="439" spans="1:86" ht="20.100000000000001" customHeight="1" x14ac:dyDescent="0.25">
      <c r="A439" s="390"/>
      <c r="B439" s="397" t="s">
        <v>520</v>
      </c>
      <c r="C439" s="392"/>
      <c r="D439" s="392" t="s">
        <v>128</v>
      </c>
      <c r="E439" s="393"/>
      <c r="F439" s="393"/>
      <c r="G439" s="393"/>
      <c r="H439" s="394"/>
      <c r="I439" s="393"/>
      <c r="J439" s="395"/>
      <c r="K439" s="392"/>
      <c r="L439" s="392" t="s">
        <v>131</v>
      </c>
      <c r="M439" s="392"/>
      <c r="N439" s="392"/>
      <c r="O439" s="392" t="str">
        <f t="shared" si="64"/>
        <v xml:space="preserve">GERANIUM LIERRE DOUBLE ROUGE </v>
      </c>
      <c r="P439" s="396">
        <v>439</v>
      </c>
      <c r="Q439" s="396"/>
      <c r="R439" s="20"/>
      <c r="S439" s="20"/>
      <c r="T439" s="20"/>
      <c r="U439" s="514"/>
      <c r="V439" s="515"/>
      <c r="W439" s="515"/>
      <c r="X439" s="515"/>
      <c r="Y439" s="515"/>
      <c r="Z439" s="515"/>
      <c r="AA439" s="515"/>
      <c r="AB439" s="515"/>
      <c r="AC439" s="515"/>
      <c r="AD439" s="515"/>
      <c r="AE439" s="515"/>
      <c r="AF439" s="515"/>
      <c r="AG439" s="515"/>
      <c r="AH439" s="515"/>
      <c r="AI439" s="515"/>
      <c r="AJ439" s="515"/>
      <c r="AK439" s="515"/>
      <c r="AL439" s="515"/>
      <c r="AM439" s="515"/>
      <c r="AN439" s="515"/>
      <c r="AO439" s="515"/>
      <c r="AP439" s="515"/>
      <c r="AQ439" s="515"/>
      <c r="AR439" s="515"/>
      <c r="AS439" s="515"/>
      <c r="AT439" s="515"/>
      <c r="AU439" s="515"/>
      <c r="AV439" s="515"/>
      <c r="AW439" s="515"/>
      <c r="AX439" s="515"/>
      <c r="AY439" s="515"/>
      <c r="AZ439" s="515"/>
      <c r="BA439" s="515"/>
      <c r="BB439" s="515"/>
      <c r="BC439" s="515"/>
      <c r="BD439" s="515"/>
      <c r="BE439" s="515"/>
      <c r="BF439" s="515"/>
      <c r="BG439" s="515"/>
      <c r="BH439" s="515"/>
      <c r="BI439" s="515"/>
      <c r="BJ439" s="515"/>
      <c r="BK439" s="515"/>
      <c r="BL439" s="515"/>
      <c r="BM439" s="515"/>
      <c r="BN439" s="515"/>
      <c r="BO439" s="515"/>
      <c r="BP439" s="515"/>
      <c r="BQ439" s="515"/>
      <c r="BR439" s="515"/>
      <c r="BS439" s="515"/>
      <c r="BT439" s="515"/>
      <c r="BU439" s="14"/>
      <c r="BV439" s="14"/>
      <c r="BW439" s="14"/>
      <c r="BX439" s="477"/>
      <c r="BY439" s="477"/>
      <c r="BZ439" s="477"/>
      <c r="CA439" s="477"/>
      <c r="CB439" s="14"/>
      <c r="CC439" t="str">
        <f t="shared" si="72"/>
        <v/>
      </c>
    </row>
    <row r="440" spans="1:86" ht="20.100000000000001" customHeight="1" x14ac:dyDescent="0.25">
      <c r="A440" s="108">
        <v>23954</v>
      </c>
      <c r="B440" s="109" t="s">
        <v>516</v>
      </c>
      <c r="C440" s="109" t="s">
        <v>521</v>
      </c>
      <c r="D440" s="109" t="s">
        <v>1636</v>
      </c>
      <c r="E440" s="110" t="s">
        <v>120</v>
      </c>
      <c r="F440" s="110" t="s">
        <v>160</v>
      </c>
      <c r="G440" s="111">
        <v>40</v>
      </c>
      <c r="H440" s="111">
        <v>9</v>
      </c>
      <c r="I440" s="110" t="s">
        <v>176</v>
      </c>
      <c r="J440" s="121">
        <v>0.04</v>
      </c>
      <c r="K440" s="109" t="s">
        <v>471</v>
      </c>
      <c r="L440" s="109" t="s">
        <v>2158</v>
      </c>
      <c r="M440" s="109"/>
      <c r="N440" s="109" t="s">
        <v>162</v>
      </c>
      <c r="O440" s="109" t="str">
        <f t="shared" si="64"/>
        <v>GERANIUM LIERRE DOUBLE Polly pac</v>
      </c>
      <c r="P440" s="112">
        <v>440</v>
      </c>
      <c r="Q440" s="112"/>
      <c r="R440" s="20">
        <f t="shared" si="66"/>
        <v>0</v>
      </c>
      <c r="S440" s="20">
        <f t="shared" si="67"/>
        <v>0</v>
      </c>
      <c r="T440" s="20">
        <f t="shared" si="68"/>
        <v>0</v>
      </c>
      <c r="U440" s="303"/>
      <c r="V440" s="304"/>
      <c r="W440" s="304"/>
      <c r="X440" s="304"/>
      <c r="Y440" s="304"/>
      <c r="Z440" s="304"/>
      <c r="AA440" s="304"/>
      <c r="AB440" s="304"/>
      <c r="AC440" s="304"/>
      <c r="AD440" s="304"/>
      <c r="AE440" s="113"/>
      <c r="AF440" s="304"/>
      <c r="AG440" s="304"/>
      <c r="AH440" s="113"/>
      <c r="AI440" s="113"/>
      <c r="AJ440" s="304"/>
      <c r="AK440" s="304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4"/>
      <c r="BV440" s="14"/>
      <c r="BW440" s="14"/>
      <c r="BX440" s="477"/>
      <c r="BY440" s="477"/>
      <c r="BZ440" s="477"/>
      <c r="CA440" s="477"/>
      <c r="CB440" s="14"/>
      <c r="CC440" t="str">
        <f t="shared" si="72"/>
        <v>&gt;s47/2025</v>
      </c>
      <c r="CD440">
        <f t="shared" ref="CD440:CD444" si="76">IF(E440="B",IF(OR(LEFT(D440,2)="&gt;s", LEFT(D440,2)="&lt;s"),MID(D440,3,2)+CF440+1,""),)</f>
        <v>47</v>
      </c>
      <c r="CE440">
        <v>23785</v>
      </c>
      <c r="CH440">
        <v>8</v>
      </c>
    </row>
    <row r="441" spans="1:86" ht="20.100000000000001" customHeight="1" x14ac:dyDescent="0.25">
      <c r="A441" s="114">
        <v>3411</v>
      </c>
      <c r="B441" s="115" t="s">
        <v>516</v>
      </c>
      <c r="C441" s="115" t="s">
        <v>1259</v>
      </c>
      <c r="D441" s="115" t="s">
        <v>2157</v>
      </c>
      <c r="E441" s="116" t="s">
        <v>120</v>
      </c>
      <c r="F441" s="116" t="s">
        <v>160</v>
      </c>
      <c r="G441" s="117">
        <v>40</v>
      </c>
      <c r="H441" s="117">
        <v>9</v>
      </c>
      <c r="I441" s="116" t="s">
        <v>176</v>
      </c>
      <c r="J441" s="118">
        <v>0.03</v>
      </c>
      <c r="K441" s="115" t="s">
        <v>471</v>
      </c>
      <c r="L441" s="115" t="s">
        <v>2158</v>
      </c>
      <c r="M441" s="115"/>
      <c r="N441" s="115" t="s">
        <v>162</v>
      </c>
      <c r="O441" s="115" t="str">
        <f t="shared" si="64"/>
        <v>GERANIUM LIERRE DOUBLE Doblino® Rouge technigera</v>
      </c>
      <c r="P441" s="119">
        <v>441</v>
      </c>
      <c r="Q441" s="119"/>
      <c r="R441" s="20">
        <f t="shared" si="66"/>
        <v>0</v>
      </c>
      <c r="S441" s="20">
        <f t="shared" si="67"/>
        <v>0</v>
      </c>
      <c r="T441" s="20">
        <f t="shared" si="68"/>
        <v>0</v>
      </c>
      <c r="U441" s="303"/>
      <c r="V441" s="304"/>
      <c r="W441" s="304"/>
      <c r="X441" s="304"/>
      <c r="Y441" s="304"/>
      <c r="Z441" s="304"/>
      <c r="AA441" s="304"/>
      <c r="AB441" s="304"/>
      <c r="AC441" s="304"/>
      <c r="AD441" s="304"/>
      <c r="AE441" s="304"/>
      <c r="AF441" s="304"/>
      <c r="AG441" s="304"/>
      <c r="AH441" s="120"/>
      <c r="AI441" s="120"/>
      <c r="AJ441" s="304"/>
      <c r="AK441" s="304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4"/>
      <c r="BV441" s="14"/>
      <c r="BW441" s="14"/>
      <c r="BX441" s="477"/>
      <c r="BY441" s="477"/>
      <c r="BZ441" s="477"/>
      <c r="CA441" s="477"/>
      <c r="CB441" s="14"/>
      <c r="CC441" t="str">
        <f t="shared" si="72"/>
        <v>&gt;s51/2025</v>
      </c>
      <c r="CD441">
        <f t="shared" si="76"/>
        <v>51</v>
      </c>
      <c r="CE441">
        <v>1601</v>
      </c>
      <c r="CH441">
        <v>8</v>
      </c>
    </row>
    <row r="442" spans="1:86" ht="20.100000000000001" customHeight="1" x14ac:dyDescent="0.25">
      <c r="A442" s="108">
        <v>3485</v>
      </c>
      <c r="B442" s="109" t="s">
        <v>516</v>
      </c>
      <c r="C442" s="109" t="s">
        <v>1260</v>
      </c>
      <c r="D442" s="109" t="s">
        <v>2157</v>
      </c>
      <c r="E442" s="110" t="s">
        <v>120</v>
      </c>
      <c r="F442" s="110" t="s">
        <v>160</v>
      </c>
      <c r="G442" s="111">
        <v>40</v>
      </c>
      <c r="H442" s="111">
        <v>9</v>
      </c>
      <c r="I442" s="110" t="s">
        <v>176</v>
      </c>
      <c r="J442" s="121">
        <v>0.03</v>
      </c>
      <c r="K442" s="109" t="s">
        <v>471</v>
      </c>
      <c r="L442" s="109" t="s">
        <v>2158</v>
      </c>
      <c r="M442" s="109"/>
      <c r="N442" s="109" t="s">
        <v>162</v>
      </c>
      <c r="O442" s="109" t="str">
        <f t="shared" si="64"/>
        <v>GERANIUM LIERRE DOUBLE Doblino® Rouge Fonce technigera</v>
      </c>
      <c r="P442" s="112">
        <v>442</v>
      </c>
      <c r="Q442" s="112"/>
      <c r="R442" s="20">
        <f t="shared" si="66"/>
        <v>0</v>
      </c>
      <c r="S442" s="20">
        <f t="shared" si="67"/>
        <v>0</v>
      </c>
      <c r="T442" s="20">
        <f t="shared" si="68"/>
        <v>0</v>
      </c>
      <c r="U442" s="303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04"/>
      <c r="AF442" s="304"/>
      <c r="AG442" s="304"/>
      <c r="AH442" s="113"/>
      <c r="AI442" s="113"/>
      <c r="AJ442" s="304"/>
      <c r="AK442" s="304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4"/>
      <c r="BV442" s="14"/>
      <c r="BW442" s="14"/>
      <c r="BX442" s="477"/>
      <c r="BY442" s="477"/>
      <c r="BZ442" s="477"/>
      <c r="CA442" s="477"/>
      <c r="CB442" s="14"/>
      <c r="CC442" t="str">
        <f t="shared" si="72"/>
        <v>&gt;s51/2025</v>
      </c>
      <c r="CD442">
        <f t="shared" si="76"/>
        <v>51</v>
      </c>
      <c r="CE442">
        <v>2046</v>
      </c>
      <c r="CH442">
        <v>8</v>
      </c>
    </row>
    <row r="443" spans="1:86" ht="20.100000000000001" customHeight="1" x14ac:dyDescent="0.25">
      <c r="A443" s="114">
        <v>23955</v>
      </c>
      <c r="B443" s="115" t="s">
        <v>516</v>
      </c>
      <c r="C443" s="115" t="s">
        <v>522</v>
      </c>
      <c r="D443" s="115" t="s">
        <v>1636</v>
      </c>
      <c r="E443" s="116" t="s">
        <v>120</v>
      </c>
      <c r="F443" s="116" t="s">
        <v>160</v>
      </c>
      <c r="G443" s="117">
        <v>40</v>
      </c>
      <c r="H443" s="117">
        <v>9</v>
      </c>
      <c r="I443" s="116" t="s">
        <v>176</v>
      </c>
      <c r="J443" s="118">
        <v>0.04</v>
      </c>
      <c r="K443" s="115" t="s">
        <v>471</v>
      </c>
      <c r="L443" s="115" t="s">
        <v>2158</v>
      </c>
      <c r="M443" s="115"/>
      <c r="N443" s="115" t="s">
        <v>162</v>
      </c>
      <c r="O443" s="115" t="str">
        <f t="shared" si="64"/>
        <v>GERANIUM LIERRE DOUBLE Ruby pac</v>
      </c>
      <c r="P443" s="119">
        <v>443</v>
      </c>
      <c r="Q443" s="119"/>
      <c r="R443" s="20">
        <f t="shared" si="66"/>
        <v>0</v>
      </c>
      <c r="S443" s="20">
        <f t="shared" si="67"/>
        <v>0</v>
      </c>
      <c r="T443" s="20">
        <f t="shared" si="68"/>
        <v>0</v>
      </c>
      <c r="U443" s="303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120"/>
      <c r="AF443" s="304"/>
      <c r="AG443" s="304"/>
      <c r="AH443" s="120"/>
      <c r="AI443" s="120"/>
      <c r="AJ443" s="304"/>
      <c r="AK443" s="304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4"/>
      <c r="BV443" s="14"/>
      <c r="BW443" s="14"/>
      <c r="BX443" s="477"/>
      <c r="BY443" s="477"/>
      <c r="BZ443" s="477"/>
      <c r="CA443" s="477"/>
      <c r="CB443" s="14"/>
      <c r="CC443" t="str">
        <f t="shared" si="72"/>
        <v>&gt;s47/2025</v>
      </c>
      <c r="CD443">
        <f t="shared" si="76"/>
        <v>47</v>
      </c>
      <c r="CE443">
        <v>13102</v>
      </c>
      <c r="CH443">
        <v>8</v>
      </c>
    </row>
    <row r="444" spans="1:86" ht="20.100000000000001" customHeight="1" x14ac:dyDescent="0.25">
      <c r="A444" s="108">
        <v>3486</v>
      </c>
      <c r="B444" s="109" t="s">
        <v>516</v>
      </c>
      <c r="C444" s="109" t="s">
        <v>1261</v>
      </c>
      <c r="D444" s="109" t="s">
        <v>2157</v>
      </c>
      <c r="E444" s="110" t="s">
        <v>120</v>
      </c>
      <c r="F444" s="110" t="s">
        <v>160</v>
      </c>
      <c r="G444" s="111">
        <v>40</v>
      </c>
      <c r="H444" s="111">
        <v>9</v>
      </c>
      <c r="I444" s="110" t="s">
        <v>176</v>
      </c>
      <c r="J444" s="121">
        <v>0.03</v>
      </c>
      <c r="K444" s="109" t="s">
        <v>471</v>
      </c>
      <c r="L444" s="109" t="s">
        <v>2158</v>
      </c>
      <c r="M444" s="109"/>
      <c r="N444" s="109" t="s">
        <v>162</v>
      </c>
      <c r="O444" s="109" t="str">
        <f t="shared" si="64"/>
        <v>GERANIUM LIERRE DOUBLE Doblino® Magenta technigera</v>
      </c>
      <c r="P444" s="112">
        <v>444</v>
      </c>
      <c r="Q444" s="112"/>
      <c r="R444" s="20">
        <f t="shared" si="66"/>
        <v>0</v>
      </c>
      <c r="S444" s="20">
        <f t="shared" si="67"/>
        <v>0</v>
      </c>
      <c r="T444" s="20">
        <f t="shared" si="68"/>
        <v>0</v>
      </c>
      <c r="U444" s="303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113"/>
      <c r="AI444" s="113"/>
      <c r="AJ444" s="304"/>
      <c r="AK444" s="304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4"/>
      <c r="BV444" s="14"/>
      <c r="BW444" s="14"/>
      <c r="BX444" s="477"/>
      <c r="BY444" s="477"/>
      <c r="BZ444" s="477"/>
      <c r="CA444" s="477"/>
      <c r="CB444" s="14"/>
      <c r="CC444" t="str">
        <f t="shared" si="72"/>
        <v>&gt;s51/2025</v>
      </c>
      <c r="CD444">
        <f t="shared" si="76"/>
        <v>51</v>
      </c>
      <c r="CE444">
        <v>1905</v>
      </c>
      <c r="CH444">
        <v>8</v>
      </c>
    </row>
    <row r="445" spans="1:86" ht="20.100000000000001" customHeight="1" x14ac:dyDescent="0.25">
      <c r="A445" s="390"/>
      <c r="B445" s="397" t="s">
        <v>523</v>
      </c>
      <c r="C445" s="392"/>
      <c r="D445" s="392" t="s">
        <v>128</v>
      </c>
      <c r="E445" s="393"/>
      <c r="F445" s="393"/>
      <c r="G445" s="393"/>
      <c r="H445" s="394"/>
      <c r="I445" s="393"/>
      <c r="J445" s="395"/>
      <c r="K445" s="392"/>
      <c r="L445" s="392" t="s">
        <v>131</v>
      </c>
      <c r="M445" s="392"/>
      <c r="N445" s="392"/>
      <c r="O445" s="392" t="str">
        <f t="shared" si="64"/>
        <v xml:space="preserve">GERANIUM LIERRE DOUBLE PANACHÉ </v>
      </c>
      <c r="P445" s="396">
        <v>445</v>
      </c>
      <c r="Q445" s="396"/>
      <c r="R445" s="20"/>
      <c r="S445" s="20"/>
      <c r="T445" s="20"/>
      <c r="U445" s="514"/>
      <c r="V445" s="515"/>
      <c r="W445" s="515"/>
      <c r="X445" s="515"/>
      <c r="Y445" s="515"/>
      <c r="Z445" s="515"/>
      <c r="AA445" s="515"/>
      <c r="AB445" s="515"/>
      <c r="AC445" s="515"/>
      <c r="AD445" s="515"/>
      <c r="AE445" s="515"/>
      <c r="AF445" s="515"/>
      <c r="AG445" s="515"/>
      <c r="AH445" s="515"/>
      <c r="AI445" s="515"/>
      <c r="AJ445" s="515"/>
      <c r="AK445" s="515"/>
      <c r="AL445" s="515"/>
      <c r="AM445" s="515"/>
      <c r="AN445" s="515"/>
      <c r="AO445" s="515"/>
      <c r="AP445" s="515"/>
      <c r="AQ445" s="515"/>
      <c r="AR445" s="515"/>
      <c r="AS445" s="515"/>
      <c r="AT445" s="515"/>
      <c r="AU445" s="515"/>
      <c r="AV445" s="515"/>
      <c r="AW445" s="515"/>
      <c r="AX445" s="515"/>
      <c r="AY445" s="515"/>
      <c r="AZ445" s="515"/>
      <c r="BA445" s="515"/>
      <c r="BB445" s="515"/>
      <c r="BC445" s="515"/>
      <c r="BD445" s="515"/>
      <c r="BE445" s="515"/>
      <c r="BF445" s="515"/>
      <c r="BG445" s="515"/>
      <c r="BH445" s="515"/>
      <c r="BI445" s="515"/>
      <c r="BJ445" s="515"/>
      <c r="BK445" s="515"/>
      <c r="BL445" s="515"/>
      <c r="BM445" s="515"/>
      <c r="BN445" s="515"/>
      <c r="BO445" s="515"/>
      <c r="BP445" s="515"/>
      <c r="BQ445" s="515"/>
      <c r="BR445" s="515"/>
      <c r="BS445" s="515"/>
      <c r="BT445" s="515"/>
      <c r="BU445" s="14"/>
      <c r="BV445" s="14"/>
      <c r="BW445" s="14"/>
      <c r="BX445" s="477"/>
      <c r="BY445" s="477"/>
      <c r="BZ445" s="477"/>
      <c r="CA445" s="477"/>
      <c r="CB445" s="14"/>
      <c r="CC445" t="str">
        <f t="shared" si="72"/>
        <v/>
      </c>
    </row>
    <row r="446" spans="1:86" ht="20.100000000000001" customHeight="1" x14ac:dyDescent="0.25">
      <c r="A446" s="108">
        <v>3424</v>
      </c>
      <c r="B446" s="109" t="s">
        <v>516</v>
      </c>
      <c r="C446" s="424" t="s">
        <v>1262</v>
      </c>
      <c r="D446" s="109" t="s">
        <v>2157</v>
      </c>
      <c r="E446" s="110" t="s">
        <v>120</v>
      </c>
      <c r="F446" s="110" t="s">
        <v>160</v>
      </c>
      <c r="G446" s="111">
        <v>40</v>
      </c>
      <c r="H446" s="111">
        <v>9</v>
      </c>
      <c r="I446" s="110" t="s">
        <v>176</v>
      </c>
      <c r="J446" s="121">
        <v>0.03</v>
      </c>
      <c r="K446" s="109" t="s">
        <v>471</v>
      </c>
      <c r="L446" s="109" t="s">
        <v>2158</v>
      </c>
      <c r="M446" s="109"/>
      <c r="N446" s="109" t="s">
        <v>162</v>
      </c>
      <c r="O446" s="109" t="str">
        <f t="shared" ref="O446:O509" si="77">_xlfn.CONCAT(B446," ", C446)</f>
        <v>GERANIUM LIERRE DOUBLE Doblino® Magenta Bicolore technigera</v>
      </c>
      <c r="P446" s="112">
        <v>446</v>
      </c>
      <c r="Q446" s="112"/>
      <c r="R446" s="20">
        <f t="shared" si="66"/>
        <v>0</v>
      </c>
      <c r="S446" s="20">
        <f t="shared" si="67"/>
        <v>0</v>
      </c>
      <c r="T446" s="20">
        <f t="shared" si="68"/>
        <v>0</v>
      </c>
      <c r="U446" s="303"/>
      <c r="V446" s="304"/>
      <c r="W446" s="304"/>
      <c r="X446" s="304"/>
      <c r="Y446" s="304"/>
      <c r="Z446" s="304"/>
      <c r="AA446" s="304"/>
      <c r="AB446" s="304"/>
      <c r="AC446" s="304"/>
      <c r="AD446" s="304"/>
      <c r="AE446" s="304"/>
      <c r="AF446" s="304"/>
      <c r="AG446" s="304"/>
      <c r="AH446" s="113"/>
      <c r="AI446" s="113"/>
      <c r="AJ446" s="304"/>
      <c r="AK446" s="304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4"/>
      <c r="BV446" s="14"/>
      <c r="BW446" s="14"/>
      <c r="BX446" s="477"/>
      <c r="BY446" s="477"/>
      <c r="BZ446" s="477"/>
      <c r="CA446" s="477"/>
      <c r="CB446" s="14"/>
      <c r="CC446" t="str">
        <f t="shared" si="72"/>
        <v>&gt;s51/2025</v>
      </c>
      <c r="CD446">
        <f t="shared" ref="CD446:CD449" si="78">IF(E446="B",IF(OR(LEFT(D446,2)="&gt;s", LEFT(D446,2)="&lt;s"),MID(D446,3,2)+CF446+1,""),)</f>
        <v>51</v>
      </c>
      <c r="CE446">
        <v>1901</v>
      </c>
      <c r="CH446">
        <v>8</v>
      </c>
    </row>
    <row r="447" spans="1:86" ht="20.100000000000001" customHeight="1" x14ac:dyDescent="0.25">
      <c r="A447" s="114">
        <v>23934</v>
      </c>
      <c r="B447" s="115" t="s">
        <v>516</v>
      </c>
      <c r="C447" s="115" t="s">
        <v>524</v>
      </c>
      <c r="D447" s="115" t="s">
        <v>1636</v>
      </c>
      <c r="E447" s="116" t="s">
        <v>120</v>
      </c>
      <c r="F447" s="116" t="s">
        <v>160</v>
      </c>
      <c r="G447" s="117">
        <v>40</v>
      </c>
      <c r="H447" s="117">
        <v>9</v>
      </c>
      <c r="I447" s="116" t="s">
        <v>176</v>
      </c>
      <c r="J447" s="118">
        <v>4.4999999999999998E-2</v>
      </c>
      <c r="K447" s="115" t="s">
        <v>471</v>
      </c>
      <c r="L447" s="115" t="s">
        <v>2158</v>
      </c>
      <c r="M447" s="115"/>
      <c r="N447" s="115" t="s">
        <v>162</v>
      </c>
      <c r="O447" s="115" t="str">
        <f t="shared" si="77"/>
        <v>GERANIUM LIERRE DOUBLE Mexica Ruby pac</v>
      </c>
      <c r="P447" s="119">
        <v>447</v>
      </c>
      <c r="Q447" s="119"/>
      <c r="R447" s="20">
        <f t="shared" si="66"/>
        <v>0</v>
      </c>
      <c r="S447" s="20">
        <f t="shared" si="67"/>
        <v>0</v>
      </c>
      <c r="T447" s="20">
        <f t="shared" si="68"/>
        <v>0</v>
      </c>
      <c r="U447" s="303"/>
      <c r="V447" s="304"/>
      <c r="W447" s="304"/>
      <c r="X447" s="304"/>
      <c r="Y447" s="304"/>
      <c r="Z447" s="304"/>
      <c r="AA447" s="304"/>
      <c r="AB447" s="304"/>
      <c r="AC447" s="304"/>
      <c r="AD447" s="304"/>
      <c r="AE447" s="120"/>
      <c r="AF447" s="304"/>
      <c r="AG447" s="304"/>
      <c r="AH447" s="120"/>
      <c r="AI447" s="120"/>
      <c r="AJ447" s="304"/>
      <c r="AK447" s="304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4"/>
      <c r="BV447" s="14"/>
      <c r="BW447" s="14"/>
      <c r="BX447" s="477"/>
      <c r="BY447" s="477"/>
      <c r="BZ447" s="477"/>
      <c r="CA447" s="477"/>
      <c r="CB447" s="14"/>
      <c r="CC447" t="str">
        <f t="shared" si="72"/>
        <v>&gt;s47/2025</v>
      </c>
      <c r="CD447">
        <f t="shared" si="78"/>
        <v>47</v>
      </c>
      <c r="CE447">
        <v>12213</v>
      </c>
      <c r="CH447">
        <v>8</v>
      </c>
    </row>
    <row r="448" spans="1:86" ht="20.100000000000001" customHeight="1" x14ac:dyDescent="0.25">
      <c r="A448" s="108">
        <v>3840</v>
      </c>
      <c r="B448" s="109" t="s">
        <v>516</v>
      </c>
      <c r="C448" s="424" t="s">
        <v>1264</v>
      </c>
      <c r="D448" s="109" t="s">
        <v>2157</v>
      </c>
      <c r="E448" s="110" t="s">
        <v>120</v>
      </c>
      <c r="F448" s="110" t="s">
        <v>160</v>
      </c>
      <c r="G448" s="111">
        <v>40</v>
      </c>
      <c r="H448" s="111">
        <v>9</v>
      </c>
      <c r="I448" s="110" t="s">
        <v>176</v>
      </c>
      <c r="J448" s="121">
        <v>0.03</v>
      </c>
      <c r="K448" s="109" t="s">
        <v>471</v>
      </c>
      <c r="L448" s="109" t="s">
        <v>2158</v>
      </c>
      <c r="M448" s="109"/>
      <c r="N448" s="109" t="s">
        <v>162</v>
      </c>
      <c r="O448" s="109" t="str">
        <f t="shared" si="77"/>
        <v>GERANIUM LIERRE DOUBLE Doblino® Rouge Foncé Bicolore technigera</v>
      </c>
      <c r="P448" s="112">
        <v>448</v>
      </c>
      <c r="Q448" s="112"/>
      <c r="R448" s="20">
        <f t="shared" si="66"/>
        <v>0</v>
      </c>
      <c r="S448" s="20">
        <f t="shared" si="67"/>
        <v>0</v>
      </c>
      <c r="T448" s="20">
        <f t="shared" si="68"/>
        <v>0</v>
      </c>
      <c r="U448" s="303"/>
      <c r="V448" s="304"/>
      <c r="W448" s="304"/>
      <c r="X448" s="304"/>
      <c r="Y448" s="304"/>
      <c r="Z448" s="304"/>
      <c r="AA448" s="304"/>
      <c r="AB448" s="304"/>
      <c r="AC448" s="304"/>
      <c r="AD448" s="304"/>
      <c r="AE448" s="304"/>
      <c r="AF448" s="304"/>
      <c r="AG448" s="304"/>
      <c r="AH448" s="113"/>
      <c r="AI448" s="113"/>
      <c r="AJ448" s="304"/>
      <c r="AK448" s="304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4"/>
      <c r="BV448" s="14"/>
      <c r="BW448" s="14"/>
      <c r="BX448" s="477"/>
      <c r="BY448" s="477"/>
      <c r="BZ448" s="477"/>
      <c r="CA448" s="477"/>
      <c r="CB448" s="14"/>
      <c r="CC448" t="str">
        <f t="shared" si="72"/>
        <v>&gt;s51/2025</v>
      </c>
      <c r="CD448">
        <f t="shared" si="78"/>
        <v>51</v>
      </c>
      <c r="CE448">
        <v>3113</v>
      </c>
      <c r="CH448">
        <v>8</v>
      </c>
    </row>
    <row r="449" spans="1:86" ht="20.100000000000001" customHeight="1" x14ac:dyDescent="0.25">
      <c r="A449" s="114">
        <v>3839</v>
      </c>
      <c r="B449" s="115" t="s">
        <v>516</v>
      </c>
      <c r="C449" s="425" t="s">
        <v>1263</v>
      </c>
      <c r="D449" s="115" t="s">
        <v>2157</v>
      </c>
      <c r="E449" s="116" t="s">
        <v>120</v>
      </c>
      <c r="F449" s="116" t="s">
        <v>160</v>
      </c>
      <c r="G449" s="117">
        <v>40</v>
      </c>
      <c r="H449" s="117">
        <v>9</v>
      </c>
      <c r="I449" s="116" t="s">
        <v>176</v>
      </c>
      <c r="J449" s="118">
        <v>0.03</v>
      </c>
      <c r="K449" s="115" t="s">
        <v>471</v>
      </c>
      <c r="L449" s="115" t="s">
        <v>2158</v>
      </c>
      <c r="M449" s="115"/>
      <c r="N449" s="115" t="s">
        <v>162</v>
      </c>
      <c r="O449" s="115" t="str">
        <f t="shared" si="77"/>
        <v>GERANIUM LIERRE DOUBLE Doblino® Framboise Bicolore technigera</v>
      </c>
      <c r="P449" s="119">
        <v>449</v>
      </c>
      <c r="Q449" s="119"/>
      <c r="R449" s="20">
        <f t="shared" si="66"/>
        <v>0</v>
      </c>
      <c r="S449" s="20">
        <f t="shared" si="67"/>
        <v>0</v>
      </c>
      <c r="T449" s="20">
        <f t="shared" si="68"/>
        <v>0</v>
      </c>
      <c r="U449" s="303"/>
      <c r="V449" s="304"/>
      <c r="W449" s="304"/>
      <c r="X449" s="304"/>
      <c r="Y449" s="304"/>
      <c r="Z449" s="304"/>
      <c r="AA449" s="304"/>
      <c r="AB449" s="304"/>
      <c r="AC449" s="304"/>
      <c r="AD449" s="304"/>
      <c r="AE449" s="304"/>
      <c r="AF449" s="304"/>
      <c r="AG449" s="304"/>
      <c r="AH449" s="120"/>
      <c r="AI449" s="120"/>
      <c r="AJ449" s="304"/>
      <c r="AK449" s="304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4"/>
      <c r="BV449" s="14"/>
      <c r="BW449" s="14"/>
      <c r="BX449" s="477"/>
      <c r="BY449" s="477"/>
      <c r="BZ449" s="477"/>
      <c r="CA449" s="477"/>
      <c r="CB449" s="14"/>
      <c r="CC449" t="str">
        <f t="shared" si="72"/>
        <v>&gt;s51/2025</v>
      </c>
      <c r="CD449">
        <f t="shared" si="78"/>
        <v>51</v>
      </c>
      <c r="CE449">
        <v>3631</v>
      </c>
      <c r="CH449">
        <v>8</v>
      </c>
    </row>
    <row r="450" spans="1:86" ht="20.100000000000001" customHeight="1" x14ac:dyDescent="0.25">
      <c r="A450" s="388"/>
      <c r="B450" s="422" t="s">
        <v>525</v>
      </c>
      <c r="C450" s="383"/>
      <c r="D450" s="383" t="s">
        <v>128</v>
      </c>
      <c r="E450" s="384"/>
      <c r="F450" s="384"/>
      <c r="G450" s="384"/>
      <c r="H450" s="385"/>
      <c r="I450" s="384"/>
      <c r="J450" s="386"/>
      <c r="K450" s="383"/>
      <c r="L450" s="383" t="s">
        <v>593</v>
      </c>
      <c r="M450" s="383"/>
      <c r="N450" s="383"/>
      <c r="O450" s="383" t="str">
        <f t="shared" si="77"/>
        <v xml:space="preserve">GERANIUM INTERSPECIFIQUE </v>
      </c>
      <c r="P450" s="387">
        <v>450</v>
      </c>
      <c r="Q450" s="387"/>
      <c r="R450" s="20"/>
      <c r="S450" s="20"/>
      <c r="T450" s="20"/>
      <c r="U450" s="512"/>
      <c r="V450" s="513"/>
      <c r="W450" s="513"/>
      <c r="X450" s="513"/>
      <c r="Y450" s="513"/>
      <c r="Z450" s="513"/>
      <c r="AA450" s="513"/>
      <c r="AB450" s="513"/>
      <c r="AC450" s="513"/>
      <c r="AD450" s="513"/>
      <c r="AE450" s="513"/>
      <c r="AF450" s="513"/>
      <c r="AG450" s="513"/>
      <c r="AH450" s="513"/>
      <c r="AI450" s="513"/>
      <c r="AJ450" s="513"/>
      <c r="AK450" s="513"/>
      <c r="AL450" s="513"/>
      <c r="AM450" s="513"/>
      <c r="AN450" s="513"/>
      <c r="AO450" s="513"/>
      <c r="AP450" s="513"/>
      <c r="AQ450" s="513"/>
      <c r="AR450" s="513"/>
      <c r="AS450" s="513"/>
      <c r="AT450" s="513"/>
      <c r="AU450" s="513"/>
      <c r="AV450" s="513"/>
      <c r="AW450" s="513"/>
      <c r="AX450" s="513"/>
      <c r="AY450" s="513"/>
      <c r="AZ450" s="513"/>
      <c r="BA450" s="513"/>
      <c r="BB450" s="513"/>
      <c r="BC450" s="513"/>
      <c r="BD450" s="513"/>
      <c r="BE450" s="513"/>
      <c r="BF450" s="513"/>
      <c r="BG450" s="513"/>
      <c r="BH450" s="513"/>
      <c r="BI450" s="513"/>
      <c r="BJ450" s="513"/>
      <c r="BK450" s="513"/>
      <c r="BL450" s="513"/>
      <c r="BM450" s="513"/>
      <c r="BN450" s="513"/>
      <c r="BO450" s="513"/>
      <c r="BP450" s="513"/>
      <c r="BQ450" s="513"/>
      <c r="BR450" s="513"/>
      <c r="BS450" s="513"/>
      <c r="BT450" s="513"/>
      <c r="BU450" s="14"/>
      <c r="BV450" s="14"/>
      <c r="BW450" s="14"/>
      <c r="BX450" s="477"/>
      <c r="BY450" s="477"/>
      <c r="BZ450" s="477"/>
      <c r="CA450" s="477"/>
      <c r="CB450" s="14"/>
      <c r="CC450" t="str">
        <f t="shared" si="72"/>
        <v/>
      </c>
    </row>
    <row r="451" spans="1:86" ht="20.100000000000001" customHeight="1" x14ac:dyDescent="0.25">
      <c r="A451" s="390"/>
      <c r="B451" s="397" t="s">
        <v>526</v>
      </c>
      <c r="C451" s="392"/>
      <c r="D451" s="392" t="s">
        <v>128</v>
      </c>
      <c r="E451" s="393"/>
      <c r="F451" s="393"/>
      <c r="G451" s="393"/>
      <c r="H451" s="394"/>
      <c r="I451" s="393"/>
      <c r="J451" s="395"/>
      <c r="K451" s="392"/>
      <c r="L451" s="392" t="s">
        <v>131</v>
      </c>
      <c r="M451" s="392"/>
      <c r="N451" s="392"/>
      <c r="O451" s="392" t="str">
        <f t="shared" si="77"/>
        <v xml:space="preserve">GERANIUM INTERSPECIFIQUE MARCADA </v>
      </c>
      <c r="P451" s="396">
        <v>451</v>
      </c>
      <c r="Q451" s="396"/>
      <c r="R451" s="20"/>
      <c r="S451" s="20"/>
      <c r="T451" s="20"/>
      <c r="U451" s="514"/>
      <c r="V451" s="515"/>
      <c r="W451" s="515"/>
      <c r="X451" s="515"/>
      <c r="Y451" s="515"/>
      <c r="Z451" s="515"/>
      <c r="AA451" s="515"/>
      <c r="AB451" s="515"/>
      <c r="AC451" s="515"/>
      <c r="AD451" s="515"/>
      <c r="AE451" s="515"/>
      <c r="AF451" s="515"/>
      <c r="AG451" s="515"/>
      <c r="AH451" s="515"/>
      <c r="AI451" s="515"/>
      <c r="AJ451" s="515"/>
      <c r="AK451" s="515"/>
      <c r="AL451" s="515"/>
      <c r="AM451" s="515"/>
      <c r="AN451" s="515"/>
      <c r="AO451" s="515"/>
      <c r="AP451" s="515"/>
      <c r="AQ451" s="515"/>
      <c r="AR451" s="515"/>
      <c r="AS451" s="515"/>
      <c r="AT451" s="515"/>
      <c r="AU451" s="515"/>
      <c r="AV451" s="515"/>
      <c r="AW451" s="515"/>
      <c r="AX451" s="515"/>
      <c r="AY451" s="515"/>
      <c r="AZ451" s="515"/>
      <c r="BA451" s="515"/>
      <c r="BB451" s="515"/>
      <c r="BC451" s="515"/>
      <c r="BD451" s="515"/>
      <c r="BE451" s="515"/>
      <c r="BF451" s="515"/>
      <c r="BG451" s="515"/>
      <c r="BH451" s="515"/>
      <c r="BI451" s="515"/>
      <c r="BJ451" s="515"/>
      <c r="BK451" s="515"/>
      <c r="BL451" s="515"/>
      <c r="BM451" s="515"/>
      <c r="BN451" s="515"/>
      <c r="BO451" s="515"/>
      <c r="BP451" s="515"/>
      <c r="BQ451" s="515"/>
      <c r="BR451" s="515"/>
      <c r="BS451" s="515"/>
      <c r="BT451" s="515"/>
      <c r="BU451" s="14"/>
      <c r="BV451" s="14"/>
      <c r="BW451" s="14"/>
      <c r="BX451" s="477"/>
      <c r="BY451" s="477"/>
      <c r="BZ451" s="477"/>
      <c r="CA451" s="477"/>
      <c r="CB451" s="14"/>
      <c r="CC451" t="str">
        <f t="shared" si="72"/>
        <v/>
      </c>
    </row>
    <row r="452" spans="1:86" ht="20.100000000000001" customHeight="1" x14ac:dyDescent="0.25">
      <c r="A452" s="108">
        <v>23938</v>
      </c>
      <c r="B452" s="109" t="s">
        <v>1597</v>
      </c>
      <c r="C452" s="109" t="s">
        <v>773</v>
      </c>
      <c r="D452" s="109" t="s">
        <v>2157</v>
      </c>
      <c r="E452" s="110" t="s">
        <v>120</v>
      </c>
      <c r="F452" s="110" t="s">
        <v>160</v>
      </c>
      <c r="G452" s="111">
        <v>40</v>
      </c>
      <c r="H452" s="111">
        <v>9</v>
      </c>
      <c r="I452" s="110" t="s">
        <v>176</v>
      </c>
      <c r="J452" s="121">
        <v>4.8000000000000001E-2</v>
      </c>
      <c r="K452" s="109" t="s">
        <v>471</v>
      </c>
      <c r="L452" s="109" t="s">
        <v>2158</v>
      </c>
      <c r="M452" s="109"/>
      <c r="N452" s="109" t="s">
        <v>162</v>
      </c>
      <c r="O452" s="109" t="str">
        <f t="shared" si="77"/>
        <v>GERANIUM INTERSPE. MARCADA Dark Red</v>
      </c>
      <c r="P452" s="112">
        <v>452</v>
      </c>
      <c r="Q452" s="112"/>
      <c r="R452" s="20">
        <f t="shared" ref="R452:R515" si="79">IF(INT(S452)*10=S452*10,,"ERREUR")</f>
        <v>0</v>
      </c>
      <c r="S452" s="20">
        <f t="shared" ref="S452:S515" si="80">T452/G452</f>
        <v>0</v>
      </c>
      <c r="T452" s="20">
        <f t="shared" ref="T452:T515" si="81">SUM(U452:BT452)</f>
        <v>0</v>
      </c>
      <c r="U452" s="303"/>
      <c r="V452" s="304"/>
      <c r="W452" s="304"/>
      <c r="X452" s="304"/>
      <c r="Y452" s="304"/>
      <c r="Z452" s="304"/>
      <c r="AA452" s="304"/>
      <c r="AB452" s="304"/>
      <c r="AC452" s="304"/>
      <c r="AD452" s="304"/>
      <c r="AE452" s="304"/>
      <c r="AF452" s="304"/>
      <c r="AG452" s="304"/>
      <c r="AH452" s="113"/>
      <c r="AI452" s="113"/>
      <c r="AJ452" s="304"/>
      <c r="AK452" s="304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4"/>
      <c r="BV452" s="14"/>
      <c r="BW452" s="14"/>
      <c r="BX452" s="477"/>
      <c r="BY452" s="477"/>
      <c r="BZ452" s="477"/>
      <c r="CA452" s="477"/>
      <c r="CB452" s="14"/>
      <c r="CC452" t="str">
        <f t="shared" si="72"/>
        <v>&gt;s51/2025</v>
      </c>
      <c r="CD452">
        <f t="shared" ref="CD452:CD455" si="82">IF(E452="B",IF(OR(LEFT(D452,2)="&gt;s", LEFT(D452,2)="&lt;s"),MID(D452,3,2)+CF452+1,""),)</f>
        <v>51</v>
      </c>
      <c r="CE452">
        <v>23789</v>
      </c>
      <c r="CH452">
        <v>8</v>
      </c>
    </row>
    <row r="453" spans="1:86" ht="20.100000000000001" customHeight="1" x14ac:dyDescent="0.25">
      <c r="A453" s="114">
        <v>23936</v>
      </c>
      <c r="B453" s="115" t="s">
        <v>1597</v>
      </c>
      <c r="C453" s="115" t="s">
        <v>527</v>
      </c>
      <c r="D453" s="115" t="s">
        <v>2157</v>
      </c>
      <c r="E453" s="116" t="s">
        <v>120</v>
      </c>
      <c r="F453" s="116" t="s">
        <v>160</v>
      </c>
      <c r="G453" s="117">
        <v>40</v>
      </c>
      <c r="H453" s="117">
        <v>9</v>
      </c>
      <c r="I453" s="116" t="s">
        <v>176</v>
      </c>
      <c r="J453" s="118">
        <v>4.8000000000000001E-2</v>
      </c>
      <c r="K453" s="115" t="s">
        <v>471</v>
      </c>
      <c r="L453" s="115" t="s">
        <v>2158</v>
      </c>
      <c r="M453" s="115"/>
      <c r="N453" s="115" t="s">
        <v>162</v>
      </c>
      <c r="O453" s="115" t="str">
        <f t="shared" si="77"/>
        <v>GERANIUM INTERSPE. MARCADA Magenta</v>
      </c>
      <c r="P453" s="119">
        <v>453</v>
      </c>
      <c r="Q453" s="119"/>
      <c r="R453" s="20">
        <f t="shared" si="79"/>
        <v>0</v>
      </c>
      <c r="S453" s="20">
        <f t="shared" si="80"/>
        <v>0</v>
      </c>
      <c r="T453" s="20">
        <f t="shared" si="81"/>
        <v>0</v>
      </c>
      <c r="U453" s="303"/>
      <c r="V453" s="304"/>
      <c r="W453" s="304"/>
      <c r="X453" s="304"/>
      <c r="Y453" s="304"/>
      <c r="Z453" s="304"/>
      <c r="AA453" s="304"/>
      <c r="AB453" s="304"/>
      <c r="AC453" s="304"/>
      <c r="AD453" s="304"/>
      <c r="AE453" s="304"/>
      <c r="AF453" s="304"/>
      <c r="AG453" s="304"/>
      <c r="AH453" s="120"/>
      <c r="AI453" s="120"/>
      <c r="AJ453" s="304"/>
      <c r="AK453" s="304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4"/>
      <c r="BV453" s="14"/>
      <c r="BW453" s="14"/>
      <c r="BX453" s="477"/>
      <c r="BY453" s="477"/>
      <c r="BZ453" s="477"/>
      <c r="CA453" s="477"/>
      <c r="CB453" s="14"/>
      <c r="CC453" t="str">
        <f t="shared" si="72"/>
        <v>&gt;s51/2025</v>
      </c>
      <c r="CD453">
        <f t="shared" si="82"/>
        <v>51</v>
      </c>
      <c r="CE453">
        <v>23787</v>
      </c>
      <c r="CH453">
        <v>8</v>
      </c>
    </row>
    <row r="454" spans="1:86" ht="20.100000000000001" customHeight="1" x14ac:dyDescent="0.25">
      <c r="A454" s="108">
        <v>23937</v>
      </c>
      <c r="B454" s="109" t="s">
        <v>1597</v>
      </c>
      <c r="C454" s="109" t="s">
        <v>291</v>
      </c>
      <c r="D454" s="109" t="s">
        <v>2157</v>
      </c>
      <c r="E454" s="110" t="s">
        <v>120</v>
      </c>
      <c r="F454" s="110" t="s">
        <v>160</v>
      </c>
      <c r="G454" s="111">
        <v>40</v>
      </c>
      <c r="H454" s="111">
        <v>9</v>
      </c>
      <c r="I454" s="110" t="s">
        <v>176</v>
      </c>
      <c r="J454" s="121">
        <v>4.8000000000000001E-2</v>
      </c>
      <c r="K454" s="109" t="s">
        <v>471</v>
      </c>
      <c r="L454" s="109" t="s">
        <v>2158</v>
      </c>
      <c r="M454" s="109"/>
      <c r="N454" s="109" t="s">
        <v>162</v>
      </c>
      <c r="O454" s="109" t="str">
        <f t="shared" si="77"/>
        <v>GERANIUM INTERSPE. MARCADA Pink</v>
      </c>
      <c r="P454" s="112">
        <v>454</v>
      </c>
      <c r="Q454" s="112"/>
      <c r="R454" s="20">
        <f t="shared" si="79"/>
        <v>0</v>
      </c>
      <c r="S454" s="20">
        <f t="shared" si="80"/>
        <v>0</v>
      </c>
      <c r="T454" s="20">
        <f t="shared" si="81"/>
        <v>0</v>
      </c>
      <c r="U454" s="303"/>
      <c r="V454" s="304"/>
      <c r="W454" s="304"/>
      <c r="X454" s="304"/>
      <c r="Y454" s="304"/>
      <c r="Z454" s="304"/>
      <c r="AA454" s="304"/>
      <c r="AB454" s="304"/>
      <c r="AC454" s="304"/>
      <c r="AD454" s="304"/>
      <c r="AE454" s="304"/>
      <c r="AF454" s="304"/>
      <c r="AG454" s="304"/>
      <c r="AH454" s="113"/>
      <c r="AI454" s="113"/>
      <c r="AJ454" s="304"/>
      <c r="AK454" s="304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4"/>
      <c r="BV454" s="14"/>
      <c r="BW454" s="14"/>
      <c r="BX454" s="477"/>
      <c r="BY454" s="477"/>
      <c r="BZ454" s="477"/>
      <c r="CA454" s="477"/>
      <c r="CB454" s="14"/>
      <c r="CC454" t="str">
        <f t="shared" si="72"/>
        <v>&gt;s51/2025</v>
      </c>
      <c r="CD454">
        <f t="shared" si="82"/>
        <v>51</v>
      </c>
      <c r="CE454">
        <v>23788</v>
      </c>
      <c r="CH454">
        <v>8</v>
      </c>
    </row>
    <row r="455" spans="1:86" ht="20.100000000000001" customHeight="1" x14ac:dyDescent="0.25">
      <c r="A455" s="114">
        <v>25273</v>
      </c>
      <c r="B455" s="115" t="s">
        <v>1597</v>
      </c>
      <c r="C455" s="115" t="s">
        <v>395</v>
      </c>
      <c r="D455" s="115" t="s">
        <v>2157</v>
      </c>
      <c r="E455" s="116" t="s">
        <v>120</v>
      </c>
      <c r="F455" s="116" t="s">
        <v>160</v>
      </c>
      <c r="G455" s="117">
        <v>40</v>
      </c>
      <c r="H455" s="117">
        <v>9</v>
      </c>
      <c r="I455" s="116" t="s">
        <v>176</v>
      </c>
      <c r="J455" s="118">
        <v>4.8000000000000001E-2</v>
      </c>
      <c r="K455" s="115" t="s">
        <v>471</v>
      </c>
      <c r="L455" s="115" t="s">
        <v>2158</v>
      </c>
      <c r="M455" s="115"/>
      <c r="N455" s="115" t="s">
        <v>162</v>
      </c>
      <c r="O455" s="115" t="str">
        <f t="shared" si="77"/>
        <v>GERANIUM INTERSPE. MARCADA White</v>
      </c>
      <c r="P455" s="119">
        <v>455</v>
      </c>
      <c r="Q455" s="119"/>
      <c r="R455" s="20">
        <f t="shared" si="79"/>
        <v>0</v>
      </c>
      <c r="S455" s="20">
        <f t="shared" si="80"/>
        <v>0</v>
      </c>
      <c r="T455" s="20">
        <f t="shared" si="81"/>
        <v>0</v>
      </c>
      <c r="U455" s="303"/>
      <c r="V455" s="304"/>
      <c r="W455" s="304"/>
      <c r="X455" s="304"/>
      <c r="Y455" s="304"/>
      <c r="Z455" s="304"/>
      <c r="AA455" s="304"/>
      <c r="AB455" s="304"/>
      <c r="AC455" s="304"/>
      <c r="AD455" s="304"/>
      <c r="AE455" s="304"/>
      <c r="AF455" s="304"/>
      <c r="AG455" s="304"/>
      <c r="AH455" s="120"/>
      <c r="AI455" s="120"/>
      <c r="AJ455" s="304"/>
      <c r="AK455" s="304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4"/>
      <c r="BV455" s="14"/>
      <c r="BW455" s="14"/>
      <c r="BX455" s="477"/>
      <c r="BY455" s="477"/>
      <c r="BZ455" s="477"/>
      <c r="CA455" s="477"/>
      <c r="CB455" s="14"/>
      <c r="CC455" t="str">
        <f t="shared" si="72"/>
        <v>&gt;s51/2025</v>
      </c>
      <c r="CD455">
        <f t="shared" si="82"/>
        <v>51</v>
      </c>
      <c r="CE455">
        <v>25189</v>
      </c>
      <c r="CH455">
        <v>8</v>
      </c>
    </row>
    <row r="456" spans="1:86" ht="20.100000000000001" customHeight="1" x14ac:dyDescent="0.25">
      <c r="A456" s="390"/>
      <c r="B456" s="397" t="s">
        <v>528</v>
      </c>
      <c r="C456" s="392"/>
      <c r="D456" s="392" t="s">
        <v>128</v>
      </c>
      <c r="E456" s="393"/>
      <c r="F456" s="393"/>
      <c r="G456" s="393"/>
      <c r="H456" s="394"/>
      <c r="I456" s="393"/>
      <c r="J456" s="395"/>
      <c r="K456" s="392"/>
      <c r="L456" s="392" t="s">
        <v>131</v>
      </c>
      <c r="M456" s="392"/>
      <c r="N456" s="392"/>
      <c r="O456" s="392" t="str">
        <f t="shared" si="77"/>
        <v xml:space="preserve">GERANIUM INTERSPECIFIQUE ZELLINO </v>
      </c>
      <c r="P456" s="396">
        <v>456</v>
      </c>
      <c r="Q456" s="396"/>
      <c r="R456" s="20"/>
      <c r="S456" s="20"/>
      <c r="T456" s="20"/>
      <c r="U456" s="514"/>
      <c r="V456" s="515"/>
      <c r="W456" s="515"/>
      <c r="X456" s="515"/>
      <c r="Y456" s="515"/>
      <c r="Z456" s="515"/>
      <c r="AA456" s="515"/>
      <c r="AB456" s="515"/>
      <c r="AC456" s="515"/>
      <c r="AD456" s="515"/>
      <c r="AE456" s="515"/>
      <c r="AF456" s="515"/>
      <c r="AG456" s="515"/>
      <c r="AH456" s="515"/>
      <c r="AI456" s="515"/>
      <c r="AJ456" s="515"/>
      <c r="AK456" s="515"/>
      <c r="AL456" s="515"/>
      <c r="AM456" s="515"/>
      <c r="AN456" s="515"/>
      <c r="AO456" s="515"/>
      <c r="AP456" s="515"/>
      <c r="AQ456" s="515"/>
      <c r="AR456" s="515"/>
      <c r="AS456" s="515"/>
      <c r="AT456" s="515"/>
      <c r="AU456" s="515"/>
      <c r="AV456" s="515"/>
      <c r="AW456" s="515"/>
      <c r="AX456" s="515"/>
      <c r="AY456" s="515"/>
      <c r="AZ456" s="515"/>
      <c r="BA456" s="515"/>
      <c r="BB456" s="515"/>
      <c r="BC456" s="515"/>
      <c r="BD456" s="515"/>
      <c r="BE456" s="515"/>
      <c r="BF456" s="515"/>
      <c r="BG456" s="515"/>
      <c r="BH456" s="515"/>
      <c r="BI456" s="515"/>
      <c r="BJ456" s="515"/>
      <c r="BK456" s="515"/>
      <c r="BL456" s="515"/>
      <c r="BM456" s="515"/>
      <c r="BN456" s="515"/>
      <c r="BO456" s="515"/>
      <c r="BP456" s="515"/>
      <c r="BQ456" s="515"/>
      <c r="BR456" s="515"/>
      <c r="BS456" s="515"/>
      <c r="BT456" s="515"/>
      <c r="BU456" s="14"/>
      <c r="BV456" s="14"/>
      <c r="BW456" s="14"/>
      <c r="BX456" s="477"/>
      <c r="BY456" s="477"/>
      <c r="BZ456" s="477"/>
      <c r="CA456" s="477"/>
      <c r="CB456" s="14"/>
      <c r="CC456" t="str">
        <f t="shared" si="72"/>
        <v/>
      </c>
    </row>
    <row r="457" spans="1:86" ht="20.100000000000001" customHeight="1" x14ac:dyDescent="0.25">
      <c r="A457" s="108">
        <v>3624</v>
      </c>
      <c r="B457" s="109" t="s">
        <v>528</v>
      </c>
      <c r="C457" s="109" t="s">
        <v>514</v>
      </c>
      <c r="D457" s="109" t="s">
        <v>2157</v>
      </c>
      <c r="E457" s="110" t="s">
        <v>120</v>
      </c>
      <c r="F457" s="110" t="s">
        <v>160</v>
      </c>
      <c r="G457" s="111">
        <v>40</v>
      </c>
      <c r="H457" s="111">
        <v>9</v>
      </c>
      <c r="I457" s="110" t="s">
        <v>176</v>
      </c>
      <c r="J457" s="121">
        <v>0.03</v>
      </c>
      <c r="K457" s="109" t="s">
        <v>471</v>
      </c>
      <c r="L457" s="109" t="s">
        <v>2158</v>
      </c>
      <c r="M457" s="109"/>
      <c r="N457" s="109" t="s">
        <v>162</v>
      </c>
      <c r="O457" s="109" t="str">
        <f t="shared" si="77"/>
        <v>GERANIUM INTERSPECIFIQUE ZELLINO Mauve technigera</v>
      </c>
      <c r="P457" s="112">
        <v>457</v>
      </c>
      <c r="Q457" s="112"/>
      <c r="R457" s="20">
        <f t="shared" si="79"/>
        <v>0</v>
      </c>
      <c r="S457" s="20">
        <f t="shared" si="80"/>
        <v>0</v>
      </c>
      <c r="T457" s="20">
        <f t="shared" si="81"/>
        <v>0</v>
      </c>
      <c r="U457" s="303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113"/>
      <c r="AI457" s="113"/>
      <c r="AJ457" s="304"/>
      <c r="AK457" s="304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4"/>
      <c r="BV457" s="14"/>
      <c r="BW457" s="14"/>
      <c r="BX457" s="477"/>
      <c r="BY457" s="477"/>
      <c r="BZ457" s="477"/>
      <c r="CA457" s="477"/>
      <c r="CB457" s="14"/>
      <c r="CC457" t="str">
        <f t="shared" si="72"/>
        <v>&gt;s51/2025</v>
      </c>
      <c r="CD457">
        <f t="shared" ref="CD457:CD460" si="83">IF(E457="B",IF(OR(LEFT(D457,2)="&gt;s", LEFT(D457,2)="&lt;s"),MID(D457,3,2)+CF457+1,""),)</f>
        <v>51</v>
      </c>
      <c r="CE457">
        <v>10005</v>
      </c>
      <c r="CH457">
        <v>8</v>
      </c>
    </row>
    <row r="458" spans="1:86" ht="20.100000000000001" customHeight="1" x14ac:dyDescent="0.25">
      <c r="A458" s="114">
        <v>10064</v>
      </c>
      <c r="B458" s="115" t="s">
        <v>528</v>
      </c>
      <c r="C458" s="115" t="s">
        <v>529</v>
      </c>
      <c r="D458" s="115" t="s">
        <v>2157</v>
      </c>
      <c r="E458" s="116" t="s">
        <v>120</v>
      </c>
      <c r="F458" s="116" t="s">
        <v>160</v>
      </c>
      <c r="G458" s="117">
        <v>40</v>
      </c>
      <c r="H458" s="117">
        <v>9</v>
      </c>
      <c r="I458" s="116" t="s">
        <v>176</v>
      </c>
      <c r="J458" s="118">
        <v>0.03</v>
      </c>
      <c r="K458" s="115" t="s">
        <v>471</v>
      </c>
      <c r="L458" s="115" t="s">
        <v>2158</v>
      </c>
      <c r="M458" s="115"/>
      <c r="N458" s="115" t="s">
        <v>162</v>
      </c>
      <c r="O458" s="115" t="str">
        <f t="shared" si="77"/>
        <v>GERANIUM INTERSPECIFIQUE ZELLINO Cerise technigera</v>
      </c>
      <c r="P458" s="119">
        <v>458</v>
      </c>
      <c r="Q458" s="119"/>
      <c r="R458" s="20">
        <f t="shared" si="79"/>
        <v>0</v>
      </c>
      <c r="S458" s="20">
        <f t="shared" si="80"/>
        <v>0</v>
      </c>
      <c r="T458" s="20">
        <f t="shared" si="81"/>
        <v>0</v>
      </c>
      <c r="U458" s="303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120"/>
      <c r="AI458" s="120"/>
      <c r="AJ458" s="304"/>
      <c r="AK458" s="304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4"/>
      <c r="BV458" s="14"/>
      <c r="BW458" s="14"/>
      <c r="BX458" s="477"/>
      <c r="BY458" s="477"/>
      <c r="BZ458" s="477"/>
      <c r="CA458" s="477"/>
      <c r="CB458" s="14"/>
      <c r="CC458" t="str">
        <f t="shared" si="72"/>
        <v>&gt;s51/2025</v>
      </c>
      <c r="CD458">
        <f t="shared" si="83"/>
        <v>51</v>
      </c>
      <c r="CE458">
        <v>10003</v>
      </c>
      <c r="CH458">
        <v>8</v>
      </c>
    </row>
    <row r="459" spans="1:86" ht="20.100000000000001" customHeight="1" x14ac:dyDescent="0.25">
      <c r="A459" s="108">
        <v>10069</v>
      </c>
      <c r="B459" s="109" t="s">
        <v>528</v>
      </c>
      <c r="C459" s="109" t="s">
        <v>530</v>
      </c>
      <c r="D459" s="109" t="s">
        <v>2157</v>
      </c>
      <c r="E459" s="110" t="s">
        <v>120</v>
      </c>
      <c r="F459" s="110" t="s">
        <v>160</v>
      </c>
      <c r="G459" s="111">
        <v>40</v>
      </c>
      <c r="H459" s="111">
        <v>9</v>
      </c>
      <c r="I459" s="110" t="s">
        <v>176</v>
      </c>
      <c r="J459" s="121">
        <v>0.03</v>
      </c>
      <c r="K459" s="109" t="s">
        <v>471</v>
      </c>
      <c r="L459" s="109" t="s">
        <v>2158</v>
      </c>
      <c r="M459" s="109"/>
      <c r="N459" s="109" t="s">
        <v>162</v>
      </c>
      <c r="O459" s="109" t="str">
        <f t="shared" si="77"/>
        <v>GERANIUM INTERSPECIFIQUE ZELLINO Saumon technigera</v>
      </c>
      <c r="P459" s="112">
        <v>459</v>
      </c>
      <c r="Q459" s="112"/>
      <c r="R459" s="20">
        <f t="shared" si="79"/>
        <v>0</v>
      </c>
      <c r="S459" s="20">
        <f t="shared" si="80"/>
        <v>0</v>
      </c>
      <c r="T459" s="20">
        <f t="shared" si="81"/>
        <v>0</v>
      </c>
      <c r="U459" s="303"/>
      <c r="V459" s="304"/>
      <c r="W459" s="304"/>
      <c r="X459" s="304"/>
      <c r="Y459" s="304"/>
      <c r="Z459" s="304"/>
      <c r="AA459" s="304"/>
      <c r="AB459" s="304"/>
      <c r="AC459" s="304"/>
      <c r="AD459" s="304"/>
      <c r="AE459" s="304"/>
      <c r="AF459" s="304"/>
      <c r="AG459" s="304"/>
      <c r="AH459" s="113"/>
      <c r="AI459" s="113"/>
      <c r="AJ459" s="304"/>
      <c r="AK459" s="304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4"/>
      <c r="BV459" s="14"/>
      <c r="BW459" s="14"/>
      <c r="BX459" s="477"/>
      <c r="BY459" s="477"/>
      <c r="BZ459" s="477"/>
      <c r="CA459" s="477"/>
      <c r="CB459" s="14"/>
      <c r="CC459" t="str">
        <f t="shared" si="72"/>
        <v>&gt;s51/2025</v>
      </c>
      <c r="CD459">
        <f t="shared" si="83"/>
        <v>51</v>
      </c>
      <c r="CE459">
        <v>10008</v>
      </c>
      <c r="CH459">
        <v>8</v>
      </c>
    </row>
    <row r="460" spans="1:86" ht="20.100000000000001" customHeight="1" x14ac:dyDescent="0.25">
      <c r="A460" s="114">
        <v>10068</v>
      </c>
      <c r="B460" s="115" t="s">
        <v>528</v>
      </c>
      <c r="C460" s="115" t="s">
        <v>1265</v>
      </c>
      <c r="D460" s="115" t="s">
        <v>2157</v>
      </c>
      <c r="E460" s="116" t="s">
        <v>120</v>
      </c>
      <c r="F460" s="116" t="s">
        <v>160</v>
      </c>
      <c r="G460" s="117">
        <v>40</v>
      </c>
      <c r="H460" s="117">
        <v>9</v>
      </c>
      <c r="I460" s="116" t="s">
        <v>176</v>
      </c>
      <c r="J460" s="118">
        <v>0.03</v>
      </c>
      <c r="K460" s="115" t="s">
        <v>471</v>
      </c>
      <c r="L460" s="115" t="s">
        <v>2158</v>
      </c>
      <c r="M460" s="115"/>
      <c r="N460" s="115" t="s">
        <v>162</v>
      </c>
      <c r="O460" s="115" t="str">
        <f t="shared" si="77"/>
        <v>GERANIUM INTERSPECIFIQUE ZELLINO Rose Fluo technigera</v>
      </c>
      <c r="P460" s="119">
        <v>460</v>
      </c>
      <c r="Q460" s="119"/>
      <c r="R460" s="20">
        <f t="shared" si="79"/>
        <v>0</v>
      </c>
      <c r="S460" s="20">
        <f t="shared" si="80"/>
        <v>0</v>
      </c>
      <c r="T460" s="20">
        <f t="shared" si="81"/>
        <v>0</v>
      </c>
      <c r="U460" s="303"/>
      <c r="V460" s="304"/>
      <c r="W460" s="304"/>
      <c r="X460" s="304"/>
      <c r="Y460" s="304"/>
      <c r="Z460" s="304"/>
      <c r="AA460" s="304"/>
      <c r="AB460" s="304"/>
      <c r="AC460" s="304"/>
      <c r="AD460" s="304"/>
      <c r="AE460" s="304"/>
      <c r="AF460" s="304"/>
      <c r="AG460" s="304"/>
      <c r="AH460" s="120"/>
      <c r="AI460" s="120"/>
      <c r="AJ460" s="304"/>
      <c r="AK460" s="304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4"/>
      <c r="BV460" s="14"/>
      <c r="BW460" s="14"/>
      <c r="BX460" s="477"/>
      <c r="BY460" s="477"/>
      <c r="BZ460" s="477"/>
      <c r="CA460" s="477"/>
      <c r="CB460" s="14"/>
      <c r="CC460" t="str">
        <f t="shared" si="72"/>
        <v>&gt;s51/2025</v>
      </c>
      <c r="CD460">
        <f t="shared" si="83"/>
        <v>51</v>
      </c>
      <c r="CE460">
        <v>10007</v>
      </c>
      <c r="CH460">
        <v>8</v>
      </c>
    </row>
    <row r="461" spans="1:86" ht="20.100000000000001" customHeight="1" x14ac:dyDescent="0.25">
      <c r="A461" s="390"/>
      <c r="B461" s="397" t="s">
        <v>525</v>
      </c>
      <c r="C461" s="392"/>
      <c r="D461" s="392" t="s">
        <v>128</v>
      </c>
      <c r="E461" s="393"/>
      <c r="F461" s="393"/>
      <c r="G461" s="393"/>
      <c r="H461" s="394"/>
      <c r="I461" s="393"/>
      <c r="J461" s="395"/>
      <c r="K461" s="392"/>
      <c r="L461" s="392" t="s">
        <v>131</v>
      </c>
      <c r="M461" s="392"/>
      <c r="N461" s="392"/>
      <c r="O461" s="392" t="str">
        <f t="shared" si="77"/>
        <v xml:space="preserve">GERANIUM INTERSPECIFIQUE </v>
      </c>
      <c r="P461" s="396">
        <v>461</v>
      </c>
      <c r="Q461" s="396"/>
      <c r="R461" s="20"/>
      <c r="S461" s="20"/>
      <c r="T461" s="20"/>
      <c r="U461" s="514"/>
      <c r="V461" s="515"/>
      <c r="W461" s="515"/>
      <c r="X461" s="515"/>
      <c r="Y461" s="515"/>
      <c r="Z461" s="515"/>
      <c r="AA461" s="515"/>
      <c r="AB461" s="515"/>
      <c r="AC461" s="515"/>
      <c r="AD461" s="515"/>
      <c r="AE461" s="515"/>
      <c r="AF461" s="515"/>
      <c r="AG461" s="515"/>
      <c r="AH461" s="515"/>
      <c r="AI461" s="515"/>
      <c r="AJ461" s="515"/>
      <c r="AK461" s="515"/>
      <c r="AL461" s="515"/>
      <c r="AM461" s="515"/>
      <c r="AN461" s="515"/>
      <c r="AO461" s="515"/>
      <c r="AP461" s="515"/>
      <c r="AQ461" s="515"/>
      <c r="AR461" s="515"/>
      <c r="AS461" s="515"/>
      <c r="AT461" s="515"/>
      <c r="AU461" s="515"/>
      <c r="AV461" s="515"/>
      <c r="AW461" s="515"/>
      <c r="AX461" s="515"/>
      <c r="AY461" s="515"/>
      <c r="AZ461" s="515"/>
      <c r="BA461" s="515"/>
      <c r="BB461" s="515"/>
      <c r="BC461" s="515"/>
      <c r="BD461" s="515"/>
      <c r="BE461" s="515"/>
      <c r="BF461" s="515"/>
      <c r="BG461" s="515"/>
      <c r="BH461" s="515"/>
      <c r="BI461" s="515"/>
      <c r="BJ461" s="515"/>
      <c r="BK461" s="515"/>
      <c r="BL461" s="515"/>
      <c r="BM461" s="515"/>
      <c r="BN461" s="515"/>
      <c r="BO461" s="515"/>
      <c r="BP461" s="515"/>
      <c r="BQ461" s="515"/>
      <c r="BR461" s="515"/>
      <c r="BS461" s="515"/>
      <c r="BT461" s="515"/>
      <c r="BU461" s="14"/>
      <c r="BV461" s="14"/>
      <c r="BW461" s="14"/>
      <c r="BX461" s="477"/>
      <c r="BY461" s="477"/>
      <c r="BZ461" s="477"/>
      <c r="CA461" s="477"/>
      <c r="CB461" s="14"/>
      <c r="CC461" t="str">
        <f t="shared" si="72"/>
        <v/>
      </c>
    </row>
    <row r="462" spans="1:86" ht="20.100000000000001" customHeight="1" x14ac:dyDescent="0.25">
      <c r="A462" s="379">
        <v>13961</v>
      </c>
      <c r="B462" s="109" t="s">
        <v>525</v>
      </c>
      <c r="C462" s="109" t="s">
        <v>531</v>
      </c>
      <c r="D462" s="109" t="s">
        <v>1636</v>
      </c>
      <c r="E462" s="110" t="s">
        <v>120</v>
      </c>
      <c r="F462" s="110" t="s">
        <v>160</v>
      </c>
      <c r="G462" s="111">
        <v>40</v>
      </c>
      <c r="H462" s="111">
        <v>9</v>
      </c>
      <c r="I462" s="110" t="s">
        <v>176</v>
      </c>
      <c r="J462" s="121">
        <v>5.3999999999999999E-2</v>
      </c>
      <c r="K462" s="109" t="s">
        <v>471</v>
      </c>
      <c r="L462" s="109" t="s">
        <v>2158</v>
      </c>
      <c r="M462" s="109"/>
      <c r="N462" s="109" t="s">
        <v>162</v>
      </c>
      <c r="O462" s="109" t="str">
        <f t="shared" si="77"/>
        <v>GERANIUM INTERSPECIFIQUE Cassiopeia® pac</v>
      </c>
      <c r="P462" s="112">
        <v>462</v>
      </c>
      <c r="Q462" s="112"/>
      <c r="R462" s="20">
        <f t="shared" si="79"/>
        <v>0</v>
      </c>
      <c r="S462" s="20">
        <f t="shared" si="80"/>
        <v>0</v>
      </c>
      <c r="T462" s="20">
        <f t="shared" si="81"/>
        <v>0</v>
      </c>
      <c r="U462" s="303"/>
      <c r="V462" s="304"/>
      <c r="W462" s="304"/>
      <c r="X462" s="304"/>
      <c r="Y462" s="304"/>
      <c r="Z462" s="304"/>
      <c r="AA462" s="304"/>
      <c r="AB462" s="304"/>
      <c r="AC462" s="304"/>
      <c r="AD462" s="304"/>
      <c r="AE462" s="113"/>
      <c r="AF462" s="304"/>
      <c r="AG462" s="304"/>
      <c r="AH462" s="113"/>
      <c r="AI462" s="113"/>
      <c r="AJ462" s="304"/>
      <c r="AK462" s="304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4"/>
      <c r="BV462" s="14"/>
      <c r="BW462" s="14"/>
      <c r="BX462" s="477"/>
      <c r="BY462" s="477"/>
      <c r="BZ462" s="477"/>
      <c r="CA462" s="477"/>
      <c r="CB462" s="14"/>
      <c r="CC462" t="str">
        <f t="shared" si="72"/>
        <v>&gt;s47/2025</v>
      </c>
      <c r="CD462">
        <f t="shared" ref="CD462:CD464" si="84">IF(E462="B",IF(OR(LEFT(D462,2)="&gt;s", LEFT(D462,2)="&lt;s"),MID(D462,3,2)+CF462+1,""),)</f>
        <v>47</v>
      </c>
      <c r="CE462">
        <v>13728</v>
      </c>
      <c r="CH462">
        <v>8</v>
      </c>
    </row>
    <row r="463" spans="1:86" ht="20.100000000000001" customHeight="1" x14ac:dyDescent="0.25">
      <c r="A463" s="114">
        <v>26777</v>
      </c>
      <c r="B463" s="115" t="s">
        <v>525</v>
      </c>
      <c r="C463" s="115" t="s">
        <v>1266</v>
      </c>
      <c r="D463" s="115" t="s">
        <v>1648</v>
      </c>
      <c r="E463" s="116" t="s">
        <v>120</v>
      </c>
      <c r="F463" s="116" t="s">
        <v>160</v>
      </c>
      <c r="G463" s="117">
        <v>40</v>
      </c>
      <c r="H463" s="117">
        <v>13</v>
      </c>
      <c r="I463" s="116" t="s">
        <v>176</v>
      </c>
      <c r="J463" s="118">
        <v>4.8000000000000001E-2</v>
      </c>
      <c r="K463" s="115" t="s">
        <v>471</v>
      </c>
      <c r="L463" s="115" t="s">
        <v>2158</v>
      </c>
      <c r="M463" s="115" t="s">
        <v>137</v>
      </c>
      <c r="N463" s="115" t="s">
        <v>162</v>
      </c>
      <c r="O463" s="115" t="str">
        <f t="shared" si="77"/>
        <v>GERANIUM INTERSPECIFIQUE Tumbao Extra Pink</v>
      </c>
      <c r="P463" s="119">
        <v>463</v>
      </c>
      <c r="Q463" s="119"/>
      <c r="R463" s="20">
        <f t="shared" si="79"/>
        <v>0</v>
      </c>
      <c r="S463" s="20">
        <f t="shared" si="80"/>
        <v>0</v>
      </c>
      <c r="T463" s="20">
        <f t="shared" si="81"/>
        <v>0</v>
      </c>
      <c r="U463" s="303"/>
      <c r="V463" s="304"/>
      <c r="W463" s="304"/>
      <c r="X463" s="304"/>
      <c r="Y463" s="304"/>
      <c r="Z463" s="304"/>
      <c r="AA463" s="304"/>
      <c r="AB463" s="304"/>
      <c r="AC463" s="304"/>
      <c r="AD463" s="304"/>
      <c r="AE463" s="304"/>
      <c r="AF463" s="304"/>
      <c r="AG463" s="304"/>
      <c r="AH463" s="120"/>
      <c r="AI463" s="120"/>
      <c r="AJ463" s="304"/>
      <c r="AK463" s="304"/>
      <c r="AL463" s="304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4"/>
      <c r="BV463" s="14"/>
      <c r="BW463" s="14"/>
      <c r="BX463" s="477"/>
      <c r="BY463" s="477"/>
      <c r="BZ463" s="477"/>
      <c r="CA463" s="477"/>
      <c r="CB463" s="14"/>
      <c r="CC463" t="str">
        <f t="shared" si="72"/>
        <v>&gt;s07/2026</v>
      </c>
      <c r="CD463">
        <f t="shared" si="84"/>
        <v>7</v>
      </c>
      <c r="CE463">
        <v>26318</v>
      </c>
      <c r="CF463">
        <v>4</v>
      </c>
      <c r="CH463">
        <v>8</v>
      </c>
    </row>
    <row r="464" spans="1:86" ht="20.100000000000001" customHeight="1" x14ac:dyDescent="0.25">
      <c r="A464" s="108">
        <v>23953</v>
      </c>
      <c r="B464" s="109" t="s">
        <v>525</v>
      </c>
      <c r="C464" s="109" t="s">
        <v>1556</v>
      </c>
      <c r="D464" s="109" t="s">
        <v>2157</v>
      </c>
      <c r="E464" s="110" t="s">
        <v>120</v>
      </c>
      <c r="F464" s="110" t="s">
        <v>160</v>
      </c>
      <c r="G464" s="111">
        <v>40</v>
      </c>
      <c r="H464" s="111">
        <v>9</v>
      </c>
      <c r="I464" s="110" t="s">
        <v>176</v>
      </c>
      <c r="J464" s="121">
        <v>4.8000000000000001E-2</v>
      </c>
      <c r="K464" s="109" t="s">
        <v>471</v>
      </c>
      <c r="L464" s="109" t="s">
        <v>2158</v>
      </c>
      <c r="M464" s="109"/>
      <c r="N464" s="109" t="s">
        <v>162</v>
      </c>
      <c r="O464" s="109" t="str">
        <f t="shared" si="77"/>
        <v>GERANIUM INTERSPECIFIQUE Tumbao Rouge (Moon Light)</v>
      </c>
      <c r="P464" s="112">
        <v>464</v>
      </c>
      <c r="Q464" s="112"/>
      <c r="R464" s="20">
        <f t="shared" si="79"/>
        <v>0</v>
      </c>
      <c r="S464" s="20">
        <f t="shared" si="80"/>
        <v>0</v>
      </c>
      <c r="T464" s="20">
        <f t="shared" si="81"/>
        <v>0</v>
      </c>
      <c r="U464" s="303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04"/>
      <c r="AF464" s="304"/>
      <c r="AG464" s="304"/>
      <c r="AH464" s="113"/>
      <c r="AI464" s="113"/>
      <c r="AJ464" s="304"/>
      <c r="AK464" s="304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4"/>
      <c r="BV464" s="14"/>
      <c r="BW464" s="14"/>
      <c r="BX464" s="477"/>
      <c r="BY464" s="477"/>
      <c r="BZ464" s="477"/>
      <c r="CA464" s="477"/>
      <c r="CB464" s="14"/>
      <c r="CC464" t="str">
        <f t="shared" si="72"/>
        <v>&gt;s51/2025</v>
      </c>
      <c r="CD464">
        <f t="shared" si="84"/>
        <v>51</v>
      </c>
      <c r="CE464">
        <v>23784</v>
      </c>
      <c r="CH464">
        <v>8</v>
      </c>
    </row>
    <row r="465" spans="1:86" ht="20.100000000000001" customHeight="1" x14ac:dyDescent="0.25">
      <c r="A465" s="388"/>
      <c r="B465" s="422" t="s">
        <v>532</v>
      </c>
      <c r="C465" s="383"/>
      <c r="D465" s="383" t="s">
        <v>128</v>
      </c>
      <c r="E465" s="384"/>
      <c r="F465" s="384"/>
      <c r="G465" s="384"/>
      <c r="H465" s="385"/>
      <c r="I465" s="384"/>
      <c r="J465" s="386"/>
      <c r="K465" s="383"/>
      <c r="L465" s="383" t="s">
        <v>593</v>
      </c>
      <c r="M465" s="383"/>
      <c r="N465" s="383"/>
      <c r="O465" s="383" t="str">
        <f t="shared" si="77"/>
        <v xml:space="preserve">GERANIUM LIERRE SIMPLE BALCON </v>
      </c>
      <c r="P465" s="387">
        <v>465</v>
      </c>
      <c r="Q465" s="387"/>
      <c r="R465" s="20"/>
      <c r="S465" s="20"/>
      <c r="T465" s="20"/>
      <c r="U465" s="512"/>
      <c r="V465" s="513"/>
      <c r="W465" s="513"/>
      <c r="X465" s="513"/>
      <c r="Y465" s="513"/>
      <c r="Z465" s="513"/>
      <c r="AA465" s="513"/>
      <c r="AB465" s="513"/>
      <c r="AC465" s="513"/>
      <c r="AD465" s="513"/>
      <c r="AE465" s="513"/>
      <c r="AF465" s="513"/>
      <c r="AG465" s="513"/>
      <c r="AH465" s="513"/>
      <c r="AI465" s="513"/>
      <c r="AJ465" s="513"/>
      <c r="AK465" s="513"/>
      <c r="AL465" s="513"/>
      <c r="AM465" s="513"/>
      <c r="AN465" s="513"/>
      <c r="AO465" s="513"/>
      <c r="AP465" s="513"/>
      <c r="AQ465" s="513"/>
      <c r="AR465" s="513"/>
      <c r="AS465" s="513"/>
      <c r="AT465" s="513"/>
      <c r="AU465" s="513"/>
      <c r="AV465" s="513"/>
      <c r="AW465" s="513"/>
      <c r="AX465" s="513"/>
      <c r="AY465" s="513"/>
      <c r="AZ465" s="513"/>
      <c r="BA465" s="513"/>
      <c r="BB465" s="513"/>
      <c r="BC465" s="513"/>
      <c r="BD465" s="513"/>
      <c r="BE465" s="513"/>
      <c r="BF465" s="513"/>
      <c r="BG465" s="513"/>
      <c r="BH465" s="513"/>
      <c r="BI465" s="513"/>
      <c r="BJ465" s="513"/>
      <c r="BK465" s="513"/>
      <c r="BL465" s="513"/>
      <c r="BM465" s="513"/>
      <c r="BN465" s="513"/>
      <c r="BO465" s="513"/>
      <c r="BP465" s="513"/>
      <c r="BQ465" s="513"/>
      <c r="BR465" s="513"/>
      <c r="BS465" s="513"/>
      <c r="BT465" s="513"/>
      <c r="BU465" s="14"/>
      <c r="BV465" s="14"/>
      <c r="BW465" s="14"/>
      <c r="BX465" s="477"/>
      <c r="BY465" s="477"/>
      <c r="BZ465" s="477"/>
      <c r="CA465" s="477"/>
      <c r="CB465" s="14"/>
      <c r="CC465" t="str">
        <f t="shared" si="72"/>
        <v/>
      </c>
    </row>
    <row r="466" spans="1:86" ht="20.100000000000001" customHeight="1" x14ac:dyDescent="0.25">
      <c r="A466" s="390"/>
      <c r="B466" s="397" t="s">
        <v>533</v>
      </c>
      <c r="C466" s="392"/>
      <c r="D466" s="392" t="s">
        <v>128</v>
      </c>
      <c r="E466" s="393"/>
      <c r="F466" s="393"/>
      <c r="G466" s="393"/>
      <c r="H466" s="394"/>
      <c r="I466" s="393"/>
      <c r="J466" s="395"/>
      <c r="K466" s="392"/>
      <c r="L466" s="392" t="s">
        <v>131</v>
      </c>
      <c r="M466" s="392"/>
      <c r="N466" s="392"/>
      <c r="O466" s="392" t="str">
        <f t="shared" si="77"/>
        <v xml:space="preserve">GERANIUM BALCON BOIS VERT </v>
      </c>
      <c r="P466" s="396">
        <v>466</v>
      </c>
      <c r="Q466" s="396"/>
      <c r="R466" s="20"/>
      <c r="S466" s="20"/>
      <c r="T466" s="20"/>
      <c r="U466" s="514"/>
      <c r="V466" s="515"/>
      <c r="W466" s="515"/>
      <c r="X466" s="515"/>
      <c r="Y466" s="515"/>
      <c r="Z466" s="515"/>
      <c r="AA466" s="515"/>
      <c r="AB466" s="515"/>
      <c r="AC466" s="515"/>
      <c r="AD466" s="515"/>
      <c r="AE466" s="515"/>
      <c r="AF466" s="515"/>
      <c r="AG466" s="515"/>
      <c r="AH466" s="515"/>
      <c r="AI466" s="515"/>
      <c r="AJ466" s="515"/>
      <c r="AK466" s="515"/>
      <c r="AL466" s="515"/>
      <c r="AM466" s="515"/>
      <c r="AN466" s="515"/>
      <c r="AO466" s="515"/>
      <c r="AP466" s="515"/>
      <c r="AQ466" s="515"/>
      <c r="AR466" s="515"/>
      <c r="AS466" s="515"/>
      <c r="AT466" s="515"/>
      <c r="AU466" s="515"/>
      <c r="AV466" s="515"/>
      <c r="AW466" s="515"/>
      <c r="AX466" s="515"/>
      <c r="AY466" s="515"/>
      <c r="AZ466" s="515"/>
      <c r="BA466" s="515"/>
      <c r="BB466" s="515"/>
      <c r="BC466" s="515"/>
      <c r="BD466" s="515"/>
      <c r="BE466" s="515"/>
      <c r="BF466" s="515"/>
      <c r="BG466" s="515"/>
      <c r="BH466" s="515"/>
      <c r="BI466" s="515"/>
      <c r="BJ466" s="515"/>
      <c r="BK466" s="515"/>
      <c r="BL466" s="515"/>
      <c r="BM466" s="515"/>
      <c r="BN466" s="515"/>
      <c r="BO466" s="515"/>
      <c r="BP466" s="515"/>
      <c r="BQ466" s="515"/>
      <c r="BR466" s="515"/>
      <c r="BS466" s="515"/>
      <c r="BT466" s="515"/>
      <c r="BU466" s="14"/>
      <c r="BV466" s="14"/>
      <c r="BW466" s="14"/>
      <c r="BX466" s="477"/>
      <c r="BY466" s="477"/>
      <c r="BZ466" s="477"/>
      <c r="CA466" s="477"/>
      <c r="CB466" s="14"/>
      <c r="CC466" t="str">
        <f t="shared" si="72"/>
        <v/>
      </c>
    </row>
    <row r="467" spans="1:86" ht="20.100000000000001" customHeight="1" x14ac:dyDescent="0.25">
      <c r="A467" s="108">
        <v>3498</v>
      </c>
      <c r="B467" s="109" t="s">
        <v>534</v>
      </c>
      <c r="C467" s="109" t="s">
        <v>1267</v>
      </c>
      <c r="D467" s="109" t="s">
        <v>1636</v>
      </c>
      <c r="E467" s="110" t="s">
        <v>120</v>
      </c>
      <c r="F467" s="110" t="s">
        <v>160</v>
      </c>
      <c r="G467" s="111">
        <v>40</v>
      </c>
      <c r="H467" s="111">
        <v>9</v>
      </c>
      <c r="I467" s="110" t="s">
        <v>120</v>
      </c>
      <c r="J467" s="121"/>
      <c r="K467" s="109" t="s">
        <v>471</v>
      </c>
      <c r="L467" s="109" t="s">
        <v>2158</v>
      </c>
      <c r="M467" s="109"/>
      <c r="N467" s="109" t="s">
        <v>162</v>
      </c>
      <c r="O467" s="109" t="str">
        <f t="shared" si="77"/>
        <v>GERANIUM BALCON Balcon Imperial</v>
      </c>
      <c r="P467" s="112">
        <v>467</v>
      </c>
      <c r="Q467" s="112"/>
      <c r="R467" s="20">
        <f t="shared" si="79"/>
        <v>0</v>
      </c>
      <c r="S467" s="20">
        <f t="shared" si="80"/>
        <v>0</v>
      </c>
      <c r="T467" s="20">
        <f t="shared" si="81"/>
        <v>0</v>
      </c>
      <c r="U467" s="303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113"/>
      <c r="AF467" s="304"/>
      <c r="AG467" s="304"/>
      <c r="AH467" s="113"/>
      <c r="AI467" s="113"/>
      <c r="AJ467" s="304"/>
      <c r="AK467" s="304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4"/>
      <c r="BV467" s="14"/>
      <c r="BW467" s="14"/>
      <c r="BX467" s="477"/>
      <c r="BY467" s="477"/>
      <c r="BZ467" s="477"/>
      <c r="CA467" s="477"/>
      <c r="CB467" s="14"/>
      <c r="CC467" t="str">
        <f t="shared" si="72"/>
        <v>&gt;s47/2025</v>
      </c>
      <c r="CD467">
        <f t="shared" ref="CD467:CD471" si="85">IF(E467="B",IF(OR(LEFT(D467,2)="&gt;s", LEFT(D467,2)="&lt;s"),MID(D467,3,2)+CF467+1,""),)</f>
        <v>47</v>
      </c>
      <c r="CE467">
        <v>62</v>
      </c>
      <c r="CH467">
        <v>8</v>
      </c>
    </row>
    <row r="468" spans="1:86" ht="20.100000000000001" customHeight="1" x14ac:dyDescent="0.25">
      <c r="A468" s="114">
        <v>3601</v>
      </c>
      <c r="B468" s="115" t="s">
        <v>534</v>
      </c>
      <c r="C468" s="115" t="s">
        <v>1268</v>
      </c>
      <c r="D468" s="115" t="s">
        <v>1636</v>
      </c>
      <c r="E468" s="116" t="s">
        <v>120</v>
      </c>
      <c r="F468" s="116" t="s">
        <v>160</v>
      </c>
      <c r="G468" s="117">
        <v>40</v>
      </c>
      <c r="H468" s="117">
        <v>9</v>
      </c>
      <c r="I468" s="116" t="s">
        <v>120</v>
      </c>
      <c r="J468" s="118"/>
      <c r="K468" s="115" t="s">
        <v>471</v>
      </c>
      <c r="L468" s="115" t="s">
        <v>2158</v>
      </c>
      <c r="M468" s="115"/>
      <c r="N468" s="115" t="s">
        <v>162</v>
      </c>
      <c r="O468" s="115" t="str">
        <f t="shared" si="77"/>
        <v>GERANIUM BALCON Balcon Lilas</v>
      </c>
      <c r="P468" s="119">
        <v>468</v>
      </c>
      <c r="Q468" s="119"/>
      <c r="R468" s="20">
        <f t="shared" si="79"/>
        <v>0</v>
      </c>
      <c r="S468" s="20">
        <f t="shared" si="80"/>
        <v>0</v>
      </c>
      <c r="T468" s="20">
        <f t="shared" si="81"/>
        <v>0</v>
      </c>
      <c r="U468" s="303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120"/>
      <c r="AF468" s="304"/>
      <c r="AG468" s="304"/>
      <c r="AH468" s="120"/>
      <c r="AI468" s="120"/>
      <c r="AJ468" s="304"/>
      <c r="AK468" s="304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4"/>
      <c r="BV468" s="14"/>
      <c r="BW468" s="14"/>
      <c r="BX468" s="477"/>
      <c r="BY468" s="477"/>
      <c r="BZ468" s="477"/>
      <c r="CA468" s="477"/>
      <c r="CB468" s="14"/>
      <c r="CC468" t="str">
        <f t="shared" si="72"/>
        <v>&gt;s47/2025</v>
      </c>
      <c r="CD468">
        <f t="shared" si="85"/>
        <v>47</v>
      </c>
      <c r="CE468">
        <v>65</v>
      </c>
      <c r="CH468">
        <v>8</v>
      </c>
    </row>
    <row r="469" spans="1:86" ht="20.100000000000001" customHeight="1" x14ac:dyDescent="0.25">
      <c r="A469" s="108">
        <v>3602</v>
      </c>
      <c r="B469" s="109" t="s">
        <v>534</v>
      </c>
      <c r="C469" s="109" t="s">
        <v>1269</v>
      </c>
      <c r="D469" s="109" t="s">
        <v>1636</v>
      </c>
      <c r="E469" s="110" t="s">
        <v>120</v>
      </c>
      <c r="F469" s="110" t="s">
        <v>160</v>
      </c>
      <c r="G469" s="111">
        <v>40</v>
      </c>
      <c r="H469" s="111">
        <v>9</v>
      </c>
      <c r="I469" s="110" t="s">
        <v>120</v>
      </c>
      <c r="J469" s="121"/>
      <c r="K469" s="109" t="s">
        <v>471</v>
      </c>
      <c r="L469" s="109" t="s">
        <v>2158</v>
      </c>
      <c r="M469" s="109"/>
      <c r="N469" s="109" t="s">
        <v>162</v>
      </c>
      <c r="O469" s="109" t="str">
        <f t="shared" si="77"/>
        <v>GERANIUM BALCON Balcon Rose</v>
      </c>
      <c r="P469" s="112">
        <v>469</v>
      </c>
      <c r="Q469" s="112"/>
      <c r="R469" s="20">
        <f t="shared" si="79"/>
        <v>0</v>
      </c>
      <c r="S469" s="20">
        <f t="shared" si="80"/>
        <v>0</v>
      </c>
      <c r="T469" s="20">
        <f t="shared" si="81"/>
        <v>0</v>
      </c>
      <c r="U469" s="303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113"/>
      <c r="AF469" s="304"/>
      <c r="AG469" s="304"/>
      <c r="AH469" s="113"/>
      <c r="AI469" s="113"/>
      <c r="AJ469" s="304"/>
      <c r="AK469" s="304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4"/>
      <c r="BV469" s="14"/>
      <c r="BW469" s="14"/>
      <c r="BX469" s="477"/>
      <c r="BY469" s="477"/>
      <c r="BZ469" s="477"/>
      <c r="CA469" s="477"/>
      <c r="CB469" s="14"/>
      <c r="CC469" t="str">
        <f t="shared" si="72"/>
        <v>&gt;s47/2025</v>
      </c>
      <c r="CD469">
        <f t="shared" si="85"/>
        <v>47</v>
      </c>
      <c r="CE469">
        <v>64</v>
      </c>
      <c r="CH469">
        <v>8</v>
      </c>
    </row>
    <row r="470" spans="1:86" ht="20.100000000000001" customHeight="1" x14ac:dyDescent="0.25">
      <c r="A470" s="114">
        <v>3603</v>
      </c>
      <c r="B470" s="115" t="s">
        <v>534</v>
      </c>
      <c r="C470" s="115" t="s">
        <v>1270</v>
      </c>
      <c r="D470" s="115" t="s">
        <v>1636</v>
      </c>
      <c r="E470" s="116" t="s">
        <v>120</v>
      </c>
      <c r="F470" s="116" t="s">
        <v>160</v>
      </c>
      <c r="G470" s="117">
        <v>40</v>
      </c>
      <c r="H470" s="117">
        <v>9</v>
      </c>
      <c r="I470" s="116" t="s">
        <v>120</v>
      </c>
      <c r="J470" s="118"/>
      <c r="K470" s="115" t="s">
        <v>471</v>
      </c>
      <c r="L470" s="115" t="s">
        <v>2158</v>
      </c>
      <c r="M470" s="115"/>
      <c r="N470" s="115" t="s">
        <v>162</v>
      </c>
      <c r="O470" s="115" t="str">
        <f t="shared" si="77"/>
        <v>GERANIUM BALCON Balcon Rouge Framboise</v>
      </c>
      <c r="P470" s="119">
        <v>470</v>
      </c>
      <c r="Q470" s="119"/>
      <c r="R470" s="20">
        <f t="shared" si="79"/>
        <v>0</v>
      </c>
      <c r="S470" s="20">
        <f t="shared" si="80"/>
        <v>0</v>
      </c>
      <c r="T470" s="20">
        <f t="shared" si="81"/>
        <v>0</v>
      </c>
      <c r="U470" s="303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120"/>
      <c r="AF470" s="304"/>
      <c r="AG470" s="304"/>
      <c r="AH470" s="120"/>
      <c r="AI470" s="120"/>
      <c r="AJ470" s="304"/>
      <c r="AK470" s="304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4"/>
      <c r="BV470" s="14"/>
      <c r="BW470" s="14"/>
      <c r="BX470" s="477"/>
      <c r="BY470" s="477"/>
      <c r="BZ470" s="477"/>
      <c r="CA470" s="477"/>
      <c r="CB470" s="14"/>
      <c r="CC470" t="str">
        <f t="shared" si="72"/>
        <v>&gt;s47/2025</v>
      </c>
      <c r="CD470">
        <f t="shared" si="85"/>
        <v>47</v>
      </c>
      <c r="CE470">
        <v>63</v>
      </c>
      <c r="CH470">
        <v>8</v>
      </c>
    </row>
    <row r="471" spans="1:86" ht="20.100000000000001" customHeight="1" x14ac:dyDescent="0.25">
      <c r="A471" s="108">
        <v>3430</v>
      </c>
      <c r="B471" s="109" t="s">
        <v>534</v>
      </c>
      <c r="C471" s="109" t="s">
        <v>1271</v>
      </c>
      <c r="D471" s="109" t="s">
        <v>1636</v>
      </c>
      <c r="E471" s="110" t="s">
        <v>120</v>
      </c>
      <c r="F471" s="110" t="s">
        <v>160</v>
      </c>
      <c r="G471" s="111">
        <v>40</v>
      </c>
      <c r="H471" s="111">
        <v>9</v>
      </c>
      <c r="I471" s="110" t="s">
        <v>120</v>
      </c>
      <c r="J471" s="121">
        <v>0.04</v>
      </c>
      <c r="K471" s="109" t="s">
        <v>471</v>
      </c>
      <c r="L471" s="109" t="s">
        <v>2158</v>
      </c>
      <c r="M471" s="109"/>
      <c r="N471" s="109" t="s">
        <v>162</v>
      </c>
      <c r="O471" s="109" t="str">
        <f t="shared" si="77"/>
        <v>GERANIUM BALCON Balcon Ville de Dresde pac</v>
      </c>
      <c r="P471" s="112">
        <v>471</v>
      </c>
      <c r="Q471" s="112"/>
      <c r="R471" s="20">
        <f t="shared" si="79"/>
        <v>0</v>
      </c>
      <c r="S471" s="20">
        <f t="shared" si="80"/>
        <v>0</v>
      </c>
      <c r="T471" s="20">
        <f t="shared" si="81"/>
        <v>0</v>
      </c>
      <c r="U471" s="303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113"/>
      <c r="AF471" s="304"/>
      <c r="AG471" s="304"/>
      <c r="AH471" s="113"/>
      <c r="AI471" s="113"/>
      <c r="AJ471" s="304"/>
      <c r="AK471" s="304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4"/>
      <c r="BV471" s="14"/>
      <c r="BW471" s="14"/>
      <c r="BX471" s="477"/>
      <c r="BY471" s="477"/>
      <c r="BZ471" s="477"/>
      <c r="CA471" s="477"/>
      <c r="CB471" s="14"/>
      <c r="CC471" t="str">
        <f t="shared" si="72"/>
        <v>&gt;s47/2025</v>
      </c>
      <c r="CD471">
        <f t="shared" si="85"/>
        <v>47</v>
      </c>
      <c r="CE471">
        <v>1508</v>
      </c>
      <c r="CH471">
        <v>8</v>
      </c>
    </row>
    <row r="472" spans="1:86" ht="20.100000000000001" customHeight="1" x14ac:dyDescent="0.25">
      <c r="A472" s="390"/>
      <c r="B472" s="397" t="s">
        <v>535</v>
      </c>
      <c r="C472" s="392"/>
      <c r="D472" s="392" t="s">
        <v>128</v>
      </c>
      <c r="E472" s="393"/>
      <c r="F472" s="393"/>
      <c r="G472" s="393"/>
      <c r="H472" s="394"/>
      <c r="I472" s="393"/>
      <c r="J472" s="395"/>
      <c r="K472" s="392"/>
      <c r="L472" s="392" t="s">
        <v>131</v>
      </c>
      <c r="M472" s="392"/>
      <c r="N472" s="392"/>
      <c r="O472" s="392" t="str">
        <f t="shared" si="77"/>
        <v xml:space="preserve">GERANIUM BALCON NAIN </v>
      </c>
      <c r="P472" s="396">
        <v>472</v>
      </c>
      <c r="Q472" s="396"/>
      <c r="R472" s="20"/>
      <c r="S472" s="20"/>
      <c r="T472" s="20"/>
      <c r="U472" s="514"/>
      <c r="V472" s="515"/>
      <c r="W472" s="515"/>
      <c r="X472" s="515"/>
      <c r="Y472" s="515"/>
      <c r="Z472" s="515"/>
      <c r="AA472" s="515"/>
      <c r="AB472" s="515"/>
      <c r="AC472" s="515"/>
      <c r="AD472" s="515"/>
      <c r="AE472" s="515"/>
      <c r="AF472" s="515"/>
      <c r="AG472" s="515"/>
      <c r="AH472" s="515"/>
      <c r="AI472" s="515"/>
      <c r="AJ472" s="515"/>
      <c r="AK472" s="515"/>
      <c r="AL472" s="515"/>
      <c r="AM472" s="515"/>
      <c r="AN472" s="515"/>
      <c r="AO472" s="515"/>
      <c r="AP472" s="515"/>
      <c r="AQ472" s="515"/>
      <c r="AR472" s="515"/>
      <c r="AS472" s="515"/>
      <c r="AT472" s="515"/>
      <c r="AU472" s="515"/>
      <c r="AV472" s="515"/>
      <c r="AW472" s="515"/>
      <c r="AX472" s="515"/>
      <c r="AY472" s="515"/>
      <c r="AZ472" s="515"/>
      <c r="BA472" s="515"/>
      <c r="BB472" s="515"/>
      <c r="BC472" s="515"/>
      <c r="BD472" s="515"/>
      <c r="BE472" s="515"/>
      <c r="BF472" s="515"/>
      <c r="BG472" s="515"/>
      <c r="BH472" s="515"/>
      <c r="BI472" s="515"/>
      <c r="BJ472" s="515"/>
      <c r="BK472" s="515"/>
      <c r="BL472" s="515"/>
      <c r="BM472" s="515"/>
      <c r="BN472" s="515"/>
      <c r="BO472" s="515"/>
      <c r="BP472" s="515"/>
      <c r="BQ472" s="515"/>
      <c r="BR472" s="515"/>
      <c r="BS472" s="515"/>
      <c r="BT472" s="515"/>
      <c r="BU472" s="14"/>
      <c r="BV472" s="14"/>
      <c r="BW472" s="14"/>
      <c r="BX472" s="477"/>
      <c r="BY472" s="477"/>
      <c r="BZ472" s="477"/>
      <c r="CA472" s="477"/>
      <c r="CB472" s="14"/>
      <c r="CC472" t="str">
        <f t="shared" si="72"/>
        <v/>
      </c>
    </row>
    <row r="473" spans="1:86" ht="20.100000000000001" customHeight="1" x14ac:dyDescent="0.25">
      <c r="A473" s="108">
        <v>22836</v>
      </c>
      <c r="B473" s="109" t="s">
        <v>534</v>
      </c>
      <c r="C473" s="109" t="s">
        <v>1272</v>
      </c>
      <c r="D473" s="109" t="s">
        <v>2157</v>
      </c>
      <c r="E473" s="110" t="s">
        <v>120</v>
      </c>
      <c r="F473" s="110" t="s">
        <v>160</v>
      </c>
      <c r="G473" s="111">
        <v>40</v>
      </c>
      <c r="H473" s="111">
        <v>9</v>
      </c>
      <c r="I473" s="110" t="s">
        <v>120</v>
      </c>
      <c r="J473" s="121"/>
      <c r="K473" s="109" t="s">
        <v>471</v>
      </c>
      <c r="L473" s="109" t="s">
        <v>2158</v>
      </c>
      <c r="M473" s="109"/>
      <c r="N473" s="109" t="s">
        <v>162</v>
      </c>
      <c r="O473" s="109" t="str">
        <f t="shared" si="77"/>
        <v>GERANIUM BALCON Nain Lilas</v>
      </c>
      <c r="P473" s="112">
        <v>473</v>
      </c>
      <c r="Q473" s="112"/>
      <c r="R473" s="20">
        <f t="shared" si="79"/>
        <v>0</v>
      </c>
      <c r="S473" s="20">
        <f t="shared" si="80"/>
        <v>0</v>
      </c>
      <c r="T473" s="20">
        <f t="shared" si="81"/>
        <v>0</v>
      </c>
      <c r="U473" s="303"/>
      <c r="V473" s="304"/>
      <c r="W473" s="304"/>
      <c r="X473" s="304"/>
      <c r="Y473" s="304"/>
      <c r="Z473" s="304"/>
      <c r="AA473" s="304"/>
      <c r="AB473" s="304"/>
      <c r="AC473" s="304"/>
      <c r="AD473" s="304"/>
      <c r="AE473" s="304"/>
      <c r="AF473" s="304"/>
      <c r="AG473" s="304"/>
      <c r="AH473" s="113"/>
      <c r="AI473" s="113"/>
      <c r="AJ473" s="304"/>
      <c r="AK473" s="304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4"/>
      <c r="BV473" s="14"/>
      <c r="BW473" s="14"/>
      <c r="BX473" s="477"/>
      <c r="BY473" s="477"/>
      <c r="BZ473" s="477"/>
      <c r="CA473" s="477"/>
      <c r="CB473" s="14"/>
      <c r="CC473" t="str">
        <f t="shared" si="72"/>
        <v>&gt;s51/2025</v>
      </c>
      <c r="CD473">
        <f t="shared" ref="CD473:CD475" si="86">IF(E473="B",IF(OR(LEFT(D473,2)="&gt;s", LEFT(D473,2)="&lt;s"),MID(D473,3,2)+CF473+1,""),)</f>
        <v>51</v>
      </c>
      <c r="CE473">
        <v>73</v>
      </c>
      <c r="CH473">
        <v>8</v>
      </c>
    </row>
    <row r="474" spans="1:86" ht="20.100000000000001" customHeight="1" x14ac:dyDescent="0.25">
      <c r="A474" s="114">
        <v>22837</v>
      </c>
      <c r="B474" s="115" t="s">
        <v>534</v>
      </c>
      <c r="C474" s="115" t="s">
        <v>1273</v>
      </c>
      <c r="D474" s="115" t="s">
        <v>2157</v>
      </c>
      <c r="E474" s="116" t="s">
        <v>120</v>
      </c>
      <c r="F474" s="116" t="s">
        <v>160</v>
      </c>
      <c r="G474" s="117">
        <v>40</v>
      </c>
      <c r="H474" s="117">
        <v>9</v>
      </c>
      <c r="I474" s="116" t="s">
        <v>120</v>
      </c>
      <c r="J474" s="118"/>
      <c r="K474" s="115" t="s">
        <v>471</v>
      </c>
      <c r="L474" s="115" t="s">
        <v>2158</v>
      </c>
      <c r="M474" s="115"/>
      <c r="N474" s="115" t="s">
        <v>162</v>
      </c>
      <c r="O474" s="115" t="str">
        <f t="shared" si="77"/>
        <v>GERANIUM BALCON Nain Rouge</v>
      </c>
      <c r="P474" s="119">
        <v>474</v>
      </c>
      <c r="Q474" s="119"/>
      <c r="R474" s="20">
        <f t="shared" si="79"/>
        <v>0</v>
      </c>
      <c r="S474" s="20">
        <f t="shared" si="80"/>
        <v>0</v>
      </c>
      <c r="T474" s="20">
        <f t="shared" si="81"/>
        <v>0</v>
      </c>
      <c r="U474" s="303"/>
      <c r="V474" s="304"/>
      <c r="W474" s="304"/>
      <c r="X474" s="304"/>
      <c r="Y474" s="304"/>
      <c r="Z474" s="304"/>
      <c r="AA474" s="304"/>
      <c r="AB474" s="304"/>
      <c r="AC474" s="304"/>
      <c r="AD474" s="304"/>
      <c r="AE474" s="304"/>
      <c r="AF474" s="304"/>
      <c r="AG474" s="304"/>
      <c r="AH474" s="120"/>
      <c r="AI474" s="120"/>
      <c r="AJ474" s="304"/>
      <c r="AK474" s="304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4"/>
      <c r="BV474" s="14"/>
      <c r="BW474" s="14"/>
      <c r="BX474" s="477"/>
      <c r="BY474" s="477"/>
      <c r="BZ474" s="477"/>
      <c r="CA474" s="477"/>
      <c r="CB474" s="14"/>
      <c r="CC474" t="str">
        <f t="shared" si="72"/>
        <v>&gt;s51/2025</v>
      </c>
      <c r="CD474">
        <f t="shared" si="86"/>
        <v>51</v>
      </c>
      <c r="CE474">
        <v>71</v>
      </c>
      <c r="CH474">
        <v>8</v>
      </c>
    </row>
    <row r="475" spans="1:86" ht="20.100000000000001" customHeight="1" x14ac:dyDescent="0.25">
      <c r="A475" s="108">
        <v>3607</v>
      </c>
      <c r="B475" s="109" t="s">
        <v>534</v>
      </c>
      <c r="C475" s="109" t="s">
        <v>1274</v>
      </c>
      <c r="D475" s="109" t="s">
        <v>1636</v>
      </c>
      <c r="E475" s="110" t="s">
        <v>120</v>
      </c>
      <c r="F475" s="110" t="s">
        <v>160</v>
      </c>
      <c r="G475" s="111">
        <v>40</v>
      </c>
      <c r="H475" s="111">
        <v>9</v>
      </c>
      <c r="I475" s="110" t="s">
        <v>120</v>
      </c>
      <c r="J475" s="121">
        <v>0.04</v>
      </c>
      <c r="K475" s="109" t="s">
        <v>471</v>
      </c>
      <c r="L475" s="109" t="s">
        <v>2158</v>
      </c>
      <c r="M475" s="109"/>
      <c r="N475" s="109" t="s">
        <v>162</v>
      </c>
      <c r="O475" s="109" t="str">
        <f t="shared" si="77"/>
        <v>GERANIUM BALCON Nain Evka pac</v>
      </c>
      <c r="P475" s="112">
        <v>475</v>
      </c>
      <c r="Q475" s="112"/>
      <c r="R475" s="20">
        <f t="shared" si="79"/>
        <v>0</v>
      </c>
      <c r="S475" s="20">
        <f t="shared" si="80"/>
        <v>0</v>
      </c>
      <c r="T475" s="20">
        <f t="shared" si="81"/>
        <v>0</v>
      </c>
      <c r="U475" s="303"/>
      <c r="V475" s="304"/>
      <c r="W475" s="304"/>
      <c r="X475" s="304"/>
      <c r="Y475" s="304"/>
      <c r="Z475" s="304"/>
      <c r="AA475" s="304"/>
      <c r="AB475" s="304"/>
      <c r="AC475" s="304"/>
      <c r="AD475" s="304"/>
      <c r="AE475" s="113"/>
      <c r="AF475" s="304"/>
      <c r="AG475" s="304"/>
      <c r="AH475" s="113"/>
      <c r="AI475" s="113"/>
      <c r="AJ475" s="304"/>
      <c r="AK475" s="304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4"/>
      <c r="BV475" s="14"/>
      <c r="BW475" s="14"/>
      <c r="BX475" s="477"/>
      <c r="BY475" s="477"/>
      <c r="BZ475" s="477"/>
      <c r="CA475" s="477"/>
      <c r="CB475" s="14"/>
      <c r="CC475" t="str">
        <f t="shared" si="72"/>
        <v>&gt;s47/2025</v>
      </c>
      <c r="CD475">
        <f t="shared" si="86"/>
        <v>47</v>
      </c>
      <c r="CE475">
        <v>1976</v>
      </c>
      <c r="CH475">
        <v>8</v>
      </c>
    </row>
    <row r="476" spans="1:86" ht="20.100000000000001" customHeight="1" x14ac:dyDescent="0.25">
      <c r="A476" s="390"/>
      <c r="B476" s="397" t="s">
        <v>536</v>
      </c>
      <c r="C476" s="392"/>
      <c r="D476" s="392" t="s">
        <v>128</v>
      </c>
      <c r="E476" s="393"/>
      <c r="F476" s="393"/>
      <c r="G476" s="393"/>
      <c r="H476" s="394"/>
      <c r="I476" s="393"/>
      <c r="J476" s="395"/>
      <c r="K476" s="392"/>
      <c r="L476" s="392" t="s">
        <v>131</v>
      </c>
      <c r="M476" s="392"/>
      <c r="N476" s="392"/>
      <c r="O476" s="392" t="str">
        <f t="shared" si="77"/>
        <v xml:space="preserve">GERANIUM BALCON BOIS BLANC </v>
      </c>
      <c r="P476" s="396">
        <v>476</v>
      </c>
      <c r="Q476" s="396"/>
      <c r="R476" s="20"/>
      <c r="S476" s="20"/>
      <c r="T476" s="20"/>
      <c r="U476" s="514"/>
      <c r="V476" s="515"/>
      <c r="W476" s="515"/>
      <c r="X476" s="515"/>
      <c r="Y476" s="515"/>
      <c r="Z476" s="515"/>
      <c r="AA476" s="515"/>
      <c r="AB476" s="515"/>
      <c r="AC476" s="515"/>
      <c r="AD476" s="515"/>
      <c r="AE476" s="515"/>
      <c r="AF476" s="515"/>
      <c r="AG476" s="515"/>
      <c r="AH476" s="515"/>
      <c r="AI476" s="515"/>
      <c r="AJ476" s="515"/>
      <c r="AK476" s="515"/>
      <c r="AL476" s="515"/>
      <c r="AM476" s="515"/>
      <c r="AN476" s="515"/>
      <c r="AO476" s="515"/>
      <c r="AP476" s="515"/>
      <c r="AQ476" s="515"/>
      <c r="AR476" s="515"/>
      <c r="AS476" s="515"/>
      <c r="AT476" s="515"/>
      <c r="AU476" s="515"/>
      <c r="AV476" s="515"/>
      <c r="AW476" s="515"/>
      <c r="AX476" s="515"/>
      <c r="AY476" s="515"/>
      <c r="AZ476" s="515"/>
      <c r="BA476" s="515"/>
      <c r="BB476" s="515"/>
      <c r="BC476" s="515"/>
      <c r="BD476" s="515"/>
      <c r="BE476" s="515"/>
      <c r="BF476" s="515"/>
      <c r="BG476" s="515"/>
      <c r="BH476" s="515"/>
      <c r="BI476" s="515"/>
      <c r="BJ476" s="515"/>
      <c r="BK476" s="515"/>
      <c r="BL476" s="515"/>
      <c r="BM476" s="515"/>
      <c r="BN476" s="515"/>
      <c r="BO476" s="515"/>
      <c r="BP476" s="515"/>
      <c r="BQ476" s="515"/>
      <c r="BR476" s="515"/>
      <c r="BS476" s="515"/>
      <c r="BT476" s="515"/>
      <c r="BU476" s="14"/>
      <c r="BV476" s="14"/>
      <c r="BW476" s="14"/>
      <c r="BX476" s="477"/>
      <c r="BY476" s="477"/>
      <c r="BZ476" s="477"/>
      <c r="CA476" s="477"/>
      <c r="CB476" s="14"/>
      <c r="CC476" t="str">
        <f t="shared" si="72"/>
        <v/>
      </c>
    </row>
    <row r="477" spans="1:86" ht="20.100000000000001" customHeight="1" x14ac:dyDescent="0.25">
      <c r="A477" s="108">
        <v>3490</v>
      </c>
      <c r="B477" s="109" t="s">
        <v>534</v>
      </c>
      <c r="C477" s="109" t="s">
        <v>1275</v>
      </c>
      <c r="D477" s="109" t="s">
        <v>1636</v>
      </c>
      <c r="E477" s="110" t="s">
        <v>120</v>
      </c>
      <c r="F477" s="110" t="s">
        <v>160</v>
      </c>
      <c r="G477" s="111">
        <v>40</v>
      </c>
      <c r="H477" s="111">
        <v>9</v>
      </c>
      <c r="I477" s="110" t="s">
        <v>120</v>
      </c>
      <c r="J477" s="121"/>
      <c r="K477" s="109" t="s">
        <v>471</v>
      </c>
      <c r="L477" s="109" t="s">
        <v>2158</v>
      </c>
      <c r="M477" s="109"/>
      <c r="N477" s="109" t="s">
        <v>162</v>
      </c>
      <c r="O477" s="109" t="str">
        <f t="shared" si="77"/>
        <v>GERANIUM BALCON Decora Desrumeaux</v>
      </c>
      <c r="P477" s="112">
        <v>477</v>
      </c>
      <c r="Q477" s="112"/>
      <c r="R477" s="20">
        <f t="shared" si="79"/>
        <v>0</v>
      </c>
      <c r="S477" s="20">
        <f t="shared" si="80"/>
        <v>0</v>
      </c>
      <c r="T477" s="20">
        <f t="shared" si="81"/>
        <v>0</v>
      </c>
      <c r="U477" s="303"/>
      <c r="V477" s="304"/>
      <c r="W477" s="304"/>
      <c r="X477" s="304"/>
      <c r="Y477" s="304"/>
      <c r="Z477" s="304"/>
      <c r="AA477" s="304"/>
      <c r="AB477" s="304"/>
      <c r="AC477" s="304"/>
      <c r="AD477" s="304"/>
      <c r="AE477" s="113"/>
      <c r="AF477" s="304"/>
      <c r="AG477" s="304"/>
      <c r="AH477" s="113"/>
      <c r="AI477" s="113"/>
      <c r="AJ477" s="304"/>
      <c r="AK477" s="304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4"/>
      <c r="BV477" s="14"/>
      <c r="BW477" s="14"/>
      <c r="BX477" s="477"/>
      <c r="BY477" s="477"/>
      <c r="BZ477" s="477"/>
      <c r="CA477" s="477"/>
      <c r="CB477" s="14"/>
      <c r="CC477" t="str">
        <f t="shared" si="72"/>
        <v>&gt;s47/2025</v>
      </c>
      <c r="CD477">
        <f t="shared" ref="CD477:CD481" si="87">IF(E477="B",IF(OR(LEFT(D477,2)="&gt;s", LEFT(D477,2)="&lt;s"),MID(D477,3,2)+CF477+1,""),)</f>
        <v>47</v>
      </c>
      <c r="CE477">
        <v>69</v>
      </c>
      <c r="CH477">
        <v>8</v>
      </c>
    </row>
    <row r="478" spans="1:86" ht="20.100000000000001" customHeight="1" x14ac:dyDescent="0.25">
      <c r="A478" s="114">
        <v>3604</v>
      </c>
      <c r="B478" s="115" t="s">
        <v>534</v>
      </c>
      <c r="C478" s="115" t="s">
        <v>1276</v>
      </c>
      <c r="D478" s="115" t="s">
        <v>1636</v>
      </c>
      <c r="E478" s="116" t="s">
        <v>120</v>
      </c>
      <c r="F478" s="116" t="s">
        <v>160</v>
      </c>
      <c r="G478" s="117">
        <v>40</v>
      </c>
      <c r="H478" s="117">
        <v>9</v>
      </c>
      <c r="I478" s="116" t="s">
        <v>120</v>
      </c>
      <c r="J478" s="118"/>
      <c r="K478" s="115" t="s">
        <v>471</v>
      </c>
      <c r="L478" s="115" t="s">
        <v>2158</v>
      </c>
      <c r="M478" s="115"/>
      <c r="N478" s="115" t="s">
        <v>162</v>
      </c>
      <c r="O478" s="115" t="str">
        <f t="shared" si="77"/>
        <v>GERANIUM BALCON Decora Lilas</v>
      </c>
      <c r="P478" s="119">
        <v>478</v>
      </c>
      <c r="Q478" s="119"/>
      <c r="R478" s="20">
        <f t="shared" si="79"/>
        <v>0</v>
      </c>
      <c r="S478" s="20">
        <f t="shared" si="80"/>
        <v>0</v>
      </c>
      <c r="T478" s="20">
        <f t="shared" si="81"/>
        <v>0</v>
      </c>
      <c r="U478" s="303"/>
      <c r="V478" s="304"/>
      <c r="W478" s="304"/>
      <c r="X478" s="304"/>
      <c r="Y478" s="304"/>
      <c r="Z478" s="304"/>
      <c r="AA478" s="304"/>
      <c r="AB478" s="304"/>
      <c r="AC478" s="304"/>
      <c r="AD478" s="304"/>
      <c r="AE478" s="120"/>
      <c r="AF478" s="304"/>
      <c r="AG478" s="304"/>
      <c r="AH478" s="120"/>
      <c r="AI478" s="120"/>
      <c r="AJ478" s="304"/>
      <c r="AK478" s="304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4"/>
      <c r="BV478" s="14"/>
      <c r="BW478" s="14"/>
      <c r="BX478" s="477"/>
      <c r="BY478" s="477"/>
      <c r="BZ478" s="477"/>
      <c r="CA478" s="477"/>
      <c r="CB478" s="14"/>
      <c r="CC478" t="str">
        <f t="shared" si="72"/>
        <v>&gt;s47/2025</v>
      </c>
      <c r="CD478">
        <f t="shared" si="87"/>
        <v>47</v>
      </c>
      <c r="CE478">
        <v>70</v>
      </c>
      <c r="CH478">
        <v>8</v>
      </c>
    </row>
    <row r="479" spans="1:86" ht="20.100000000000001" customHeight="1" x14ac:dyDescent="0.25">
      <c r="A479" s="108">
        <v>3296</v>
      </c>
      <c r="B479" s="109" t="s">
        <v>534</v>
      </c>
      <c r="C479" s="109" t="s">
        <v>1279</v>
      </c>
      <c r="D479" s="109" t="s">
        <v>1636</v>
      </c>
      <c r="E479" s="110" t="s">
        <v>120</v>
      </c>
      <c r="F479" s="110" t="s">
        <v>160</v>
      </c>
      <c r="G479" s="111">
        <v>40</v>
      </c>
      <c r="H479" s="111">
        <v>9</v>
      </c>
      <c r="I479" s="110" t="s">
        <v>120</v>
      </c>
      <c r="J479" s="121"/>
      <c r="K479" s="109" t="s">
        <v>471</v>
      </c>
      <c r="L479" s="109" t="s">
        <v>2158</v>
      </c>
      <c r="M479" s="109"/>
      <c r="N479" s="109" t="s">
        <v>162</v>
      </c>
      <c r="O479" s="109" t="str">
        <f t="shared" si="77"/>
        <v>GERANIUM BALCON Decora Impérial</v>
      </c>
      <c r="P479" s="112">
        <v>479</v>
      </c>
      <c r="Q479" s="112"/>
      <c r="R479" s="20">
        <f t="shared" si="79"/>
        <v>0</v>
      </c>
      <c r="S479" s="20">
        <f t="shared" si="80"/>
        <v>0</v>
      </c>
      <c r="T479" s="20">
        <f t="shared" si="81"/>
        <v>0</v>
      </c>
      <c r="U479" s="303"/>
      <c r="V479" s="304"/>
      <c r="W479" s="304"/>
      <c r="X479" s="304"/>
      <c r="Y479" s="304"/>
      <c r="Z479" s="304"/>
      <c r="AA479" s="304"/>
      <c r="AB479" s="304"/>
      <c r="AC479" s="304"/>
      <c r="AD479" s="304"/>
      <c r="AE479" s="113"/>
      <c r="AF479" s="304"/>
      <c r="AG479" s="304"/>
      <c r="AH479" s="113"/>
      <c r="AI479" s="113"/>
      <c r="AJ479" s="304"/>
      <c r="AK479" s="304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4"/>
      <c r="BV479" s="14"/>
      <c r="BW479" s="14"/>
      <c r="BX479" s="477"/>
      <c r="BY479" s="477"/>
      <c r="BZ479" s="477"/>
      <c r="CA479" s="477"/>
      <c r="CB479" s="14"/>
      <c r="CC479" t="str">
        <f t="shared" si="72"/>
        <v>&gt;s47/2025</v>
      </c>
      <c r="CD479">
        <f t="shared" si="87"/>
        <v>47</v>
      </c>
      <c r="CE479">
        <v>66</v>
      </c>
      <c r="CH479">
        <v>8</v>
      </c>
    </row>
    <row r="480" spans="1:86" ht="20.100000000000001" customHeight="1" x14ac:dyDescent="0.25">
      <c r="A480" s="114">
        <v>3447</v>
      </c>
      <c r="B480" s="115" t="s">
        <v>534</v>
      </c>
      <c r="C480" s="115" t="s">
        <v>1277</v>
      </c>
      <c r="D480" s="115" t="s">
        <v>1636</v>
      </c>
      <c r="E480" s="116" t="s">
        <v>120</v>
      </c>
      <c r="F480" s="116" t="s">
        <v>160</v>
      </c>
      <c r="G480" s="117">
        <v>40</v>
      </c>
      <c r="H480" s="117">
        <v>9</v>
      </c>
      <c r="I480" s="116" t="s">
        <v>120</v>
      </c>
      <c r="J480" s="118"/>
      <c r="K480" s="115" t="s">
        <v>471</v>
      </c>
      <c r="L480" s="115" t="s">
        <v>2158</v>
      </c>
      <c r="M480" s="115"/>
      <c r="N480" s="115" t="s">
        <v>162</v>
      </c>
      <c r="O480" s="115" t="str">
        <f t="shared" si="77"/>
        <v>GERANIUM BALCON Decora Rose</v>
      </c>
      <c r="P480" s="119">
        <v>480</v>
      </c>
      <c r="Q480" s="119"/>
      <c r="R480" s="20">
        <f t="shared" si="79"/>
        <v>0</v>
      </c>
      <c r="S480" s="20">
        <f t="shared" si="80"/>
        <v>0</v>
      </c>
      <c r="T480" s="20">
        <f t="shared" si="81"/>
        <v>0</v>
      </c>
      <c r="U480" s="303"/>
      <c r="V480" s="304"/>
      <c r="W480" s="304"/>
      <c r="X480" s="304"/>
      <c r="Y480" s="304"/>
      <c r="Z480" s="304"/>
      <c r="AA480" s="304"/>
      <c r="AB480" s="304"/>
      <c r="AC480" s="304"/>
      <c r="AD480" s="304"/>
      <c r="AE480" s="120"/>
      <c r="AF480" s="304"/>
      <c r="AG480" s="304"/>
      <c r="AH480" s="120"/>
      <c r="AI480" s="120"/>
      <c r="AJ480" s="304"/>
      <c r="AK480" s="304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4"/>
      <c r="BV480" s="14"/>
      <c r="BW480" s="14"/>
      <c r="BX480" s="477"/>
      <c r="BY480" s="477"/>
      <c r="BZ480" s="477"/>
      <c r="CA480" s="477"/>
      <c r="CB480" s="14"/>
      <c r="CC480" t="str">
        <f t="shared" si="72"/>
        <v>&gt;s47/2025</v>
      </c>
      <c r="CD480">
        <f t="shared" si="87"/>
        <v>47</v>
      </c>
      <c r="CE480">
        <v>68</v>
      </c>
      <c r="CH480">
        <v>8</v>
      </c>
    </row>
    <row r="481" spans="1:86" ht="20.100000000000001" customHeight="1" x14ac:dyDescent="0.25">
      <c r="A481" s="108">
        <v>3297</v>
      </c>
      <c r="B481" s="109" t="s">
        <v>534</v>
      </c>
      <c r="C481" s="109" t="s">
        <v>1278</v>
      </c>
      <c r="D481" s="109" t="s">
        <v>1636</v>
      </c>
      <c r="E481" s="110" t="s">
        <v>120</v>
      </c>
      <c r="F481" s="110" t="s">
        <v>160</v>
      </c>
      <c r="G481" s="111">
        <v>40</v>
      </c>
      <c r="H481" s="111">
        <v>9</v>
      </c>
      <c r="I481" s="110" t="s">
        <v>120</v>
      </c>
      <c r="J481" s="121"/>
      <c r="K481" s="109" t="s">
        <v>471</v>
      </c>
      <c r="L481" s="109" t="s">
        <v>2158</v>
      </c>
      <c r="M481" s="109"/>
      <c r="N481" s="109" t="s">
        <v>162</v>
      </c>
      <c r="O481" s="109" t="str">
        <f t="shared" si="77"/>
        <v>GERANIUM BALCON Decora Rouge Framboise</v>
      </c>
      <c r="P481" s="112">
        <v>481</v>
      </c>
      <c r="Q481" s="112"/>
      <c r="R481" s="20">
        <f t="shared" si="79"/>
        <v>0</v>
      </c>
      <c r="S481" s="20">
        <f t="shared" si="80"/>
        <v>0</v>
      </c>
      <c r="T481" s="20">
        <f t="shared" si="81"/>
        <v>0</v>
      </c>
      <c r="U481" s="303"/>
      <c r="V481" s="304"/>
      <c r="W481" s="304"/>
      <c r="X481" s="304"/>
      <c r="Y481" s="304"/>
      <c r="Z481" s="304"/>
      <c r="AA481" s="304"/>
      <c r="AB481" s="304"/>
      <c r="AC481" s="304"/>
      <c r="AD481" s="304"/>
      <c r="AE481" s="113"/>
      <c r="AF481" s="304"/>
      <c r="AG481" s="304"/>
      <c r="AH481" s="113"/>
      <c r="AI481" s="113"/>
      <c r="AJ481" s="304"/>
      <c r="AK481" s="304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4"/>
      <c r="BV481" s="14"/>
      <c r="BW481" s="14"/>
      <c r="BX481" s="477"/>
      <c r="BY481" s="477"/>
      <c r="BZ481" s="477"/>
      <c r="CA481" s="477"/>
      <c r="CB481" s="14"/>
      <c r="CC481" t="str">
        <f t="shared" si="72"/>
        <v>&gt;s47/2025</v>
      </c>
      <c r="CD481">
        <f t="shared" si="87"/>
        <v>47</v>
      </c>
      <c r="CE481">
        <v>67</v>
      </c>
      <c r="CH481">
        <v>8</v>
      </c>
    </row>
    <row r="482" spans="1:86" ht="20.100000000000001" customHeight="1" x14ac:dyDescent="0.25">
      <c r="A482" s="388"/>
      <c r="B482" s="422" t="s">
        <v>537</v>
      </c>
      <c r="C482" s="383"/>
      <c r="D482" s="383" t="s">
        <v>128</v>
      </c>
      <c r="E482" s="384"/>
      <c r="F482" s="384"/>
      <c r="G482" s="384"/>
      <c r="H482" s="385"/>
      <c r="I482" s="384"/>
      <c r="J482" s="386"/>
      <c r="K482" s="383"/>
      <c r="L482" s="383" t="s">
        <v>593</v>
      </c>
      <c r="M482" s="383"/>
      <c r="N482" s="383"/>
      <c r="O482" s="383" t="str">
        <f t="shared" si="77"/>
        <v xml:space="preserve">PELARGONIUM </v>
      </c>
      <c r="P482" s="387">
        <v>482</v>
      </c>
      <c r="Q482" s="387"/>
      <c r="R482" s="20"/>
      <c r="S482" s="20"/>
      <c r="T482" s="20"/>
      <c r="U482" s="512"/>
      <c r="V482" s="513"/>
      <c r="W482" s="513"/>
      <c r="X482" s="513"/>
      <c r="Y482" s="513"/>
      <c r="Z482" s="513"/>
      <c r="AA482" s="513"/>
      <c r="AB482" s="513"/>
      <c r="AC482" s="513"/>
      <c r="AD482" s="513"/>
      <c r="AE482" s="513"/>
      <c r="AF482" s="513"/>
      <c r="AG482" s="513"/>
      <c r="AH482" s="513"/>
      <c r="AI482" s="513"/>
      <c r="AJ482" s="513"/>
      <c r="AK482" s="513"/>
      <c r="AL482" s="513"/>
      <c r="AM482" s="513"/>
      <c r="AN482" s="513"/>
      <c r="AO482" s="513"/>
      <c r="AP482" s="513"/>
      <c r="AQ482" s="513"/>
      <c r="AR482" s="513"/>
      <c r="AS482" s="513"/>
      <c r="AT482" s="513"/>
      <c r="AU482" s="513"/>
      <c r="AV482" s="513"/>
      <c r="AW482" s="513"/>
      <c r="AX482" s="513"/>
      <c r="AY482" s="513"/>
      <c r="AZ482" s="513"/>
      <c r="BA482" s="513"/>
      <c r="BB482" s="513"/>
      <c r="BC482" s="513"/>
      <c r="BD482" s="513"/>
      <c r="BE482" s="513"/>
      <c r="BF482" s="513"/>
      <c r="BG482" s="513"/>
      <c r="BH482" s="513"/>
      <c r="BI482" s="513"/>
      <c r="BJ482" s="513"/>
      <c r="BK482" s="513"/>
      <c r="BL482" s="513"/>
      <c r="BM482" s="513"/>
      <c r="BN482" s="513"/>
      <c r="BO482" s="513"/>
      <c r="BP482" s="513"/>
      <c r="BQ482" s="513"/>
      <c r="BR482" s="513"/>
      <c r="BS482" s="513"/>
      <c r="BT482" s="513"/>
      <c r="BU482" s="14"/>
      <c r="BV482" s="14"/>
      <c r="BW482" s="14"/>
      <c r="BX482" s="477"/>
      <c r="BY482" s="477"/>
      <c r="BZ482" s="477"/>
      <c r="CA482" s="477"/>
      <c r="CB482" s="14"/>
      <c r="CC482" t="str">
        <f t="shared" si="72"/>
        <v/>
      </c>
    </row>
    <row r="483" spans="1:86" ht="20.100000000000001" customHeight="1" x14ac:dyDescent="0.25">
      <c r="A483" s="108">
        <v>15015</v>
      </c>
      <c r="B483" s="109" t="s">
        <v>538</v>
      </c>
      <c r="C483" s="109" t="s">
        <v>1280</v>
      </c>
      <c r="D483" s="109" t="s">
        <v>1633</v>
      </c>
      <c r="E483" s="110" t="s">
        <v>120</v>
      </c>
      <c r="F483" s="110" t="s">
        <v>160</v>
      </c>
      <c r="G483" s="111">
        <v>40</v>
      </c>
      <c r="H483" s="111">
        <v>13</v>
      </c>
      <c r="I483" s="110" t="s">
        <v>131</v>
      </c>
      <c r="J483" s="121"/>
      <c r="K483" s="109" t="s">
        <v>471</v>
      </c>
      <c r="L483" s="109" t="s">
        <v>2158</v>
      </c>
      <c r="M483" s="109"/>
      <c r="N483" s="109" t="s">
        <v>162</v>
      </c>
      <c r="O483" s="109" t="str">
        <f t="shared" si="77"/>
        <v>PELARGONIUM PARFUME Attar Of Roses</v>
      </c>
      <c r="P483" s="112">
        <v>483</v>
      </c>
      <c r="Q483" s="112"/>
      <c r="R483" s="20">
        <f t="shared" si="79"/>
        <v>0</v>
      </c>
      <c r="S483" s="20">
        <f t="shared" si="80"/>
        <v>0</v>
      </c>
      <c r="T483" s="20">
        <f t="shared" si="81"/>
        <v>0</v>
      </c>
      <c r="U483" s="303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113"/>
      <c r="AI483" s="113"/>
      <c r="AJ483" s="304"/>
      <c r="AK483" s="304"/>
      <c r="AL483" s="304"/>
      <c r="AM483" s="304"/>
      <c r="AN483" s="304"/>
      <c r="AO483" s="304"/>
      <c r="AP483" s="304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4"/>
      <c r="BV483" s="14"/>
      <c r="BW483" s="14"/>
      <c r="BX483" s="477"/>
      <c r="BY483" s="477"/>
      <c r="BZ483" s="477"/>
      <c r="CA483" s="477"/>
      <c r="CB483" s="14"/>
      <c r="CC483" t="str">
        <f t="shared" ref="CC483:CC546" si="88">IF(AND(E483="B",D483&lt;&gt;""),IF(CD483&gt;52,"&gt;s0" &amp; CD483-52 &amp; "/2026",IF(CD483&lt;30,IF(CD483&lt;10,"&gt;s0"&amp;CD483&amp;"/2026","&gt;s"&amp;CD483&amp;"/2026"),"&gt;s"&amp;CD483&amp;"/2025")),IF(D483&lt;&gt;"",D483,""))</f>
        <v>&gt;s11/2026</v>
      </c>
      <c r="CD483">
        <f t="shared" ref="CD483:CD496" si="89">IF(E483="B",IF(OR(LEFT(D483,2)="&gt;s", LEFT(D483,2)="&lt;s"),MID(D483,3,2)+CF483+1,""),)</f>
        <v>11</v>
      </c>
      <c r="CE483">
        <v>3277</v>
      </c>
      <c r="CF483">
        <v>4</v>
      </c>
      <c r="CH483">
        <v>8</v>
      </c>
    </row>
    <row r="484" spans="1:86" ht="20.100000000000001" customHeight="1" x14ac:dyDescent="0.25">
      <c r="A484" s="114">
        <v>21312</v>
      </c>
      <c r="B484" s="115" t="s">
        <v>538</v>
      </c>
      <c r="C484" s="115" t="s">
        <v>539</v>
      </c>
      <c r="D484" s="115" t="s">
        <v>1633</v>
      </c>
      <c r="E484" s="116" t="s">
        <v>120</v>
      </c>
      <c r="F484" s="116" t="s">
        <v>160</v>
      </c>
      <c r="G484" s="117">
        <v>40</v>
      </c>
      <c r="H484" s="117">
        <v>15</v>
      </c>
      <c r="I484" s="116" t="s">
        <v>131</v>
      </c>
      <c r="J484" s="118"/>
      <c r="K484" s="115" t="s">
        <v>471</v>
      </c>
      <c r="L484" s="115" t="s">
        <v>2158</v>
      </c>
      <c r="M484" s="115"/>
      <c r="N484" s="115" t="s">
        <v>162</v>
      </c>
      <c r="O484" s="115" t="str">
        <f t="shared" si="77"/>
        <v>PELARGONIUM PARFUME Fragrans</v>
      </c>
      <c r="P484" s="119">
        <v>484</v>
      </c>
      <c r="Q484" s="119"/>
      <c r="R484" s="20">
        <f t="shared" si="79"/>
        <v>0</v>
      </c>
      <c r="S484" s="20">
        <f t="shared" si="80"/>
        <v>0</v>
      </c>
      <c r="T484" s="20">
        <f t="shared" si="81"/>
        <v>0</v>
      </c>
      <c r="U484" s="303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120"/>
      <c r="AI484" s="120"/>
      <c r="AJ484" s="304"/>
      <c r="AK484" s="304"/>
      <c r="AL484" s="304"/>
      <c r="AM484" s="304"/>
      <c r="AN484" s="304"/>
      <c r="AO484" s="304"/>
      <c r="AP484" s="304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4"/>
      <c r="BV484" s="14"/>
      <c r="BW484" s="14"/>
      <c r="BX484" s="477"/>
      <c r="BY484" s="477"/>
      <c r="BZ484" s="477"/>
      <c r="CA484" s="477"/>
      <c r="CB484" s="14"/>
      <c r="CC484" t="str">
        <f t="shared" si="88"/>
        <v>&gt;s11/2026</v>
      </c>
      <c r="CD484">
        <f t="shared" si="89"/>
        <v>11</v>
      </c>
      <c r="CE484">
        <v>3278</v>
      </c>
      <c r="CF484">
        <v>4</v>
      </c>
      <c r="CH484">
        <v>10</v>
      </c>
    </row>
    <row r="485" spans="1:86" ht="20.100000000000001" customHeight="1" x14ac:dyDescent="0.25">
      <c r="A485" s="108">
        <v>13448</v>
      </c>
      <c r="B485" s="109" t="s">
        <v>538</v>
      </c>
      <c r="C485" s="109" t="s">
        <v>1281</v>
      </c>
      <c r="D485" s="109" t="s">
        <v>1633</v>
      </c>
      <c r="E485" s="110" t="s">
        <v>120</v>
      </c>
      <c r="F485" s="110" t="s">
        <v>160</v>
      </c>
      <c r="G485" s="111">
        <v>40</v>
      </c>
      <c r="H485" s="111">
        <v>15</v>
      </c>
      <c r="I485" s="110" t="s">
        <v>131</v>
      </c>
      <c r="J485" s="121"/>
      <c r="K485" s="109" t="s">
        <v>471</v>
      </c>
      <c r="L485" s="109" t="s">
        <v>2158</v>
      </c>
      <c r="M485" s="109"/>
      <c r="N485" s="109" t="s">
        <v>162</v>
      </c>
      <c r="O485" s="109" t="str">
        <f t="shared" si="77"/>
        <v>PELARGONIUM PARFUME Lady Plymouth</v>
      </c>
      <c r="P485" s="112">
        <v>485</v>
      </c>
      <c r="Q485" s="112"/>
      <c r="R485" s="20">
        <f t="shared" si="79"/>
        <v>0</v>
      </c>
      <c r="S485" s="20">
        <f t="shared" si="80"/>
        <v>0</v>
      </c>
      <c r="T485" s="20">
        <f t="shared" si="81"/>
        <v>0</v>
      </c>
      <c r="U485" s="303"/>
      <c r="V485" s="304"/>
      <c r="W485" s="304"/>
      <c r="X485" s="304"/>
      <c r="Y485" s="304"/>
      <c r="Z485" s="304"/>
      <c r="AA485" s="304"/>
      <c r="AB485" s="304"/>
      <c r="AC485" s="304"/>
      <c r="AD485" s="304"/>
      <c r="AE485" s="304"/>
      <c r="AF485" s="304"/>
      <c r="AG485" s="304"/>
      <c r="AH485" s="113"/>
      <c r="AI485" s="113"/>
      <c r="AJ485" s="304"/>
      <c r="AK485" s="304"/>
      <c r="AL485" s="304"/>
      <c r="AM485" s="304"/>
      <c r="AN485" s="304"/>
      <c r="AO485" s="304"/>
      <c r="AP485" s="304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4"/>
      <c r="BV485" s="14"/>
      <c r="BW485" s="14"/>
      <c r="BX485" s="477"/>
      <c r="BY485" s="477"/>
      <c r="BZ485" s="477"/>
      <c r="CA485" s="477"/>
      <c r="CB485" s="14"/>
      <c r="CC485" t="str">
        <f t="shared" si="88"/>
        <v>&gt;s11/2026</v>
      </c>
      <c r="CD485">
        <f t="shared" si="89"/>
        <v>11</v>
      </c>
      <c r="CE485">
        <v>3279</v>
      </c>
      <c r="CF485">
        <v>4</v>
      </c>
      <c r="CH485">
        <v>10</v>
      </c>
    </row>
    <row r="486" spans="1:86" ht="20.100000000000001" customHeight="1" x14ac:dyDescent="0.25">
      <c r="A486" s="114">
        <v>13450</v>
      </c>
      <c r="B486" s="115" t="s">
        <v>538</v>
      </c>
      <c r="C486" s="115" t="s">
        <v>540</v>
      </c>
      <c r="D486" s="115" t="s">
        <v>1633</v>
      </c>
      <c r="E486" s="116" t="s">
        <v>120</v>
      </c>
      <c r="F486" s="116" t="s">
        <v>160</v>
      </c>
      <c r="G486" s="117">
        <v>40</v>
      </c>
      <c r="H486" s="117">
        <v>15</v>
      </c>
      <c r="I486" s="116" t="s">
        <v>131</v>
      </c>
      <c r="J486" s="118"/>
      <c r="K486" s="115" t="s">
        <v>471</v>
      </c>
      <c r="L486" s="115" t="s">
        <v>2158</v>
      </c>
      <c r="M486" s="115"/>
      <c r="N486" s="115" t="s">
        <v>162</v>
      </c>
      <c r="O486" s="115" t="str">
        <f t="shared" si="77"/>
        <v>PELARGONIUM PARFUME Torento</v>
      </c>
      <c r="P486" s="119">
        <v>486</v>
      </c>
      <c r="Q486" s="119"/>
      <c r="R486" s="20">
        <f t="shared" si="79"/>
        <v>0</v>
      </c>
      <c r="S486" s="20">
        <f t="shared" si="80"/>
        <v>0</v>
      </c>
      <c r="T486" s="20">
        <f t="shared" si="81"/>
        <v>0</v>
      </c>
      <c r="U486" s="303"/>
      <c r="V486" s="304"/>
      <c r="W486" s="304"/>
      <c r="X486" s="304"/>
      <c r="Y486" s="304"/>
      <c r="Z486" s="304"/>
      <c r="AA486" s="304"/>
      <c r="AB486" s="304"/>
      <c r="AC486" s="304"/>
      <c r="AD486" s="304"/>
      <c r="AE486" s="304"/>
      <c r="AF486" s="304"/>
      <c r="AG486" s="304"/>
      <c r="AH486" s="120"/>
      <c r="AI486" s="120"/>
      <c r="AJ486" s="304"/>
      <c r="AK486" s="304"/>
      <c r="AL486" s="304"/>
      <c r="AM486" s="304"/>
      <c r="AN486" s="304"/>
      <c r="AO486" s="304"/>
      <c r="AP486" s="304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4"/>
      <c r="BV486" s="14"/>
      <c r="BW486" s="14"/>
      <c r="BX486" s="477"/>
      <c r="BY486" s="477"/>
      <c r="BZ486" s="477"/>
      <c r="CA486" s="477"/>
      <c r="CB486" s="14"/>
      <c r="CC486" t="str">
        <f t="shared" si="88"/>
        <v>&gt;s11/2026</v>
      </c>
      <c r="CD486">
        <f t="shared" si="89"/>
        <v>11</v>
      </c>
      <c r="CE486">
        <v>10510</v>
      </c>
      <c r="CF486">
        <v>4</v>
      </c>
      <c r="CH486">
        <v>10</v>
      </c>
    </row>
    <row r="487" spans="1:86" ht="20.100000000000001" customHeight="1" x14ac:dyDescent="0.25">
      <c r="A487" s="108">
        <v>15014</v>
      </c>
      <c r="B487" s="109" t="s">
        <v>538</v>
      </c>
      <c r="C487" s="109" t="s">
        <v>541</v>
      </c>
      <c r="D487" s="109" t="s">
        <v>1633</v>
      </c>
      <c r="E487" s="110" t="s">
        <v>120</v>
      </c>
      <c r="F487" s="110" t="s">
        <v>160</v>
      </c>
      <c r="G487" s="111">
        <v>40</v>
      </c>
      <c r="H487" s="111">
        <v>15</v>
      </c>
      <c r="I487" s="110" t="s">
        <v>131</v>
      </c>
      <c r="J487" s="121"/>
      <c r="K487" s="109" t="s">
        <v>471</v>
      </c>
      <c r="L487" s="109" t="s">
        <v>2158</v>
      </c>
      <c r="M487" s="109"/>
      <c r="N487" s="109" t="s">
        <v>162</v>
      </c>
      <c r="O487" s="109" t="str">
        <f t="shared" si="77"/>
        <v>PELARGONIUM PARFUME Citriodorum</v>
      </c>
      <c r="P487" s="112">
        <v>487</v>
      </c>
      <c r="Q487" s="112"/>
      <c r="R487" s="20">
        <f t="shared" si="79"/>
        <v>0</v>
      </c>
      <c r="S487" s="20">
        <f t="shared" si="80"/>
        <v>0</v>
      </c>
      <c r="T487" s="20">
        <f t="shared" si="81"/>
        <v>0</v>
      </c>
      <c r="U487" s="303"/>
      <c r="V487" s="304"/>
      <c r="W487" s="304"/>
      <c r="X487" s="304"/>
      <c r="Y487" s="304"/>
      <c r="Z487" s="304"/>
      <c r="AA487" s="304"/>
      <c r="AB487" s="304"/>
      <c r="AC487" s="304"/>
      <c r="AD487" s="304"/>
      <c r="AE487" s="304"/>
      <c r="AF487" s="304"/>
      <c r="AG487" s="304"/>
      <c r="AH487" s="113"/>
      <c r="AI487" s="113"/>
      <c r="AJ487" s="304"/>
      <c r="AK487" s="304"/>
      <c r="AL487" s="304"/>
      <c r="AM487" s="304"/>
      <c r="AN487" s="304"/>
      <c r="AO487" s="304"/>
      <c r="AP487" s="304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4"/>
      <c r="BV487" s="14"/>
      <c r="BW487" s="14"/>
      <c r="BX487" s="477"/>
      <c r="BY487" s="477"/>
      <c r="BZ487" s="477"/>
      <c r="CA487" s="477"/>
      <c r="CB487" s="14"/>
      <c r="CC487" t="str">
        <f t="shared" si="88"/>
        <v>&gt;s11/2026</v>
      </c>
      <c r="CD487">
        <f t="shared" si="89"/>
        <v>11</v>
      </c>
      <c r="CE487">
        <v>10596</v>
      </c>
      <c r="CF487">
        <v>4</v>
      </c>
      <c r="CH487">
        <v>10</v>
      </c>
    </row>
    <row r="488" spans="1:86" ht="20.100000000000001" customHeight="1" x14ac:dyDescent="0.25">
      <c r="A488" s="114">
        <v>3615</v>
      </c>
      <c r="B488" s="115" t="s">
        <v>538</v>
      </c>
      <c r="C488" s="115" t="s">
        <v>1282</v>
      </c>
      <c r="D488" s="115" t="s">
        <v>1633</v>
      </c>
      <c r="E488" s="116" t="s">
        <v>120</v>
      </c>
      <c r="F488" s="116" t="s">
        <v>160</v>
      </c>
      <c r="G488" s="117">
        <v>40</v>
      </c>
      <c r="H488" s="117">
        <v>15</v>
      </c>
      <c r="I488" s="116" t="s">
        <v>131</v>
      </c>
      <c r="J488" s="118"/>
      <c r="K488" s="115" t="s">
        <v>471</v>
      </c>
      <c r="L488" s="115" t="s">
        <v>2158</v>
      </c>
      <c r="M488" s="115"/>
      <c r="N488" s="115" t="s">
        <v>162</v>
      </c>
      <c r="O488" s="115" t="str">
        <f t="shared" si="77"/>
        <v>PELARGONIUM PARFUME Parfumes variés</v>
      </c>
      <c r="P488" s="119">
        <v>488</v>
      </c>
      <c r="Q488" s="119"/>
      <c r="R488" s="20">
        <f t="shared" si="79"/>
        <v>0</v>
      </c>
      <c r="S488" s="20">
        <f t="shared" si="80"/>
        <v>0</v>
      </c>
      <c r="T488" s="20">
        <f t="shared" si="81"/>
        <v>0</v>
      </c>
      <c r="U488" s="303"/>
      <c r="V488" s="304"/>
      <c r="W488" s="304"/>
      <c r="X488" s="304"/>
      <c r="Y488" s="304"/>
      <c r="Z488" s="304"/>
      <c r="AA488" s="304"/>
      <c r="AB488" s="304"/>
      <c r="AC488" s="304"/>
      <c r="AD488" s="304"/>
      <c r="AE488" s="304"/>
      <c r="AF488" s="304"/>
      <c r="AG488" s="304"/>
      <c r="AH488" s="120"/>
      <c r="AI488" s="120"/>
      <c r="AJ488" s="304"/>
      <c r="AK488" s="304"/>
      <c r="AL488" s="304"/>
      <c r="AM488" s="304"/>
      <c r="AN488" s="304"/>
      <c r="AO488" s="304"/>
      <c r="AP488" s="304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4"/>
      <c r="BV488" s="14"/>
      <c r="BW488" s="14"/>
      <c r="BX488" s="477"/>
      <c r="BY488" s="477"/>
      <c r="BZ488" s="477"/>
      <c r="CA488" s="477"/>
      <c r="CB488" s="14"/>
      <c r="CC488" t="str">
        <f t="shared" si="88"/>
        <v>&gt;s11/2026</v>
      </c>
      <c r="CD488">
        <f t="shared" si="89"/>
        <v>11</v>
      </c>
      <c r="CE488">
        <v>208</v>
      </c>
      <c r="CF488">
        <v>4</v>
      </c>
      <c r="CH488">
        <v>10</v>
      </c>
    </row>
    <row r="489" spans="1:86" ht="20.100000000000001" customHeight="1" x14ac:dyDescent="0.25">
      <c r="A489" s="108">
        <v>23939</v>
      </c>
      <c r="B489" s="109" t="s">
        <v>542</v>
      </c>
      <c r="C489" s="109" t="s">
        <v>545</v>
      </c>
      <c r="D489" s="109" t="s">
        <v>2157</v>
      </c>
      <c r="E489" s="110" t="s">
        <v>120</v>
      </c>
      <c r="F489" s="110" t="s">
        <v>160</v>
      </c>
      <c r="G489" s="111">
        <v>40</v>
      </c>
      <c r="H489" s="111">
        <v>13</v>
      </c>
      <c r="I489" s="110" t="s">
        <v>131</v>
      </c>
      <c r="J489" s="121">
        <v>5.3999999999999999E-2</v>
      </c>
      <c r="K489" s="109" t="s">
        <v>471</v>
      </c>
      <c r="L489" s="109" t="s">
        <v>2158</v>
      </c>
      <c r="M489" s="109"/>
      <c r="N489" s="109" t="s">
        <v>162</v>
      </c>
      <c r="O489" s="109" t="str">
        <f t="shared" si="77"/>
        <v>PELARGONIUM ANGELEYES Blueberry pac</v>
      </c>
      <c r="P489" s="112">
        <v>489</v>
      </c>
      <c r="Q489" s="112"/>
      <c r="R489" s="20">
        <f t="shared" si="79"/>
        <v>0</v>
      </c>
      <c r="S489" s="20">
        <f t="shared" si="80"/>
        <v>0</v>
      </c>
      <c r="T489" s="20">
        <f t="shared" si="81"/>
        <v>0</v>
      </c>
      <c r="U489" s="303"/>
      <c r="V489" s="304"/>
      <c r="W489" s="304"/>
      <c r="X489" s="304"/>
      <c r="Y489" s="304"/>
      <c r="Z489" s="304"/>
      <c r="AA489" s="304"/>
      <c r="AB489" s="304"/>
      <c r="AC489" s="304"/>
      <c r="AD489" s="304"/>
      <c r="AE489" s="304"/>
      <c r="AF489" s="304"/>
      <c r="AG489" s="304"/>
      <c r="AH489" s="113"/>
      <c r="AI489" s="113"/>
      <c r="AJ489" s="304"/>
      <c r="AK489" s="304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4"/>
      <c r="BV489" s="14"/>
      <c r="BW489" s="14"/>
      <c r="BX489" s="477"/>
      <c r="BY489" s="477"/>
      <c r="BZ489" s="477"/>
      <c r="CA489" s="477"/>
      <c r="CB489" s="14"/>
      <c r="CC489" t="str">
        <f t="shared" si="88"/>
        <v>&gt;s03/2026</v>
      </c>
      <c r="CD489">
        <f t="shared" si="89"/>
        <v>55</v>
      </c>
      <c r="CE489">
        <v>23246</v>
      </c>
      <c r="CF489">
        <v>4</v>
      </c>
      <c r="CH489">
        <v>8</v>
      </c>
    </row>
    <row r="490" spans="1:86" ht="20.100000000000001" customHeight="1" x14ac:dyDescent="0.25">
      <c r="A490" s="114">
        <v>13493</v>
      </c>
      <c r="B490" s="115" t="s">
        <v>542</v>
      </c>
      <c r="C490" s="115" t="s">
        <v>543</v>
      </c>
      <c r="D490" s="115" t="s">
        <v>2157</v>
      </c>
      <c r="E490" s="116" t="s">
        <v>120</v>
      </c>
      <c r="F490" s="116" t="s">
        <v>160</v>
      </c>
      <c r="G490" s="117">
        <v>40</v>
      </c>
      <c r="H490" s="117">
        <v>13</v>
      </c>
      <c r="I490" s="116" t="s">
        <v>131</v>
      </c>
      <c r="J490" s="118">
        <v>5.3999999999999999E-2</v>
      </c>
      <c r="K490" s="115" t="s">
        <v>471</v>
      </c>
      <c r="L490" s="115" t="s">
        <v>2158</v>
      </c>
      <c r="M490" s="115"/>
      <c r="N490" s="115" t="s">
        <v>162</v>
      </c>
      <c r="O490" s="115" t="str">
        <f t="shared" si="77"/>
        <v>PELARGONIUM ANGELEYES Orange pac</v>
      </c>
      <c r="P490" s="119">
        <v>490</v>
      </c>
      <c r="Q490" s="119"/>
      <c r="R490" s="20">
        <f t="shared" si="79"/>
        <v>0</v>
      </c>
      <c r="S490" s="20">
        <f t="shared" si="80"/>
        <v>0</v>
      </c>
      <c r="T490" s="20">
        <f t="shared" si="81"/>
        <v>0</v>
      </c>
      <c r="U490" s="303"/>
      <c r="V490" s="304"/>
      <c r="W490" s="304"/>
      <c r="X490" s="304"/>
      <c r="Y490" s="304"/>
      <c r="Z490" s="304"/>
      <c r="AA490" s="304"/>
      <c r="AB490" s="304"/>
      <c r="AC490" s="304"/>
      <c r="AD490" s="304"/>
      <c r="AE490" s="304"/>
      <c r="AF490" s="304"/>
      <c r="AG490" s="304"/>
      <c r="AH490" s="120"/>
      <c r="AI490" s="120"/>
      <c r="AJ490" s="304"/>
      <c r="AK490" s="304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4"/>
      <c r="BV490" s="14"/>
      <c r="BW490" s="14"/>
      <c r="BX490" s="477"/>
      <c r="BY490" s="477"/>
      <c r="BZ490" s="477"/>
      <c r="CA490" s="477"/>
      <c r="CB490" s="14"/>
      <c r="CC490" t="str">
        <f t="shared" si="88"/>
        <v>&gt;s03/2026</v>
      </c>
      <c r="CD490">
        <f t="shared" si="89"/>
        <v>55</v>
      </c>
      <c r="CE490">
        <v>10717</v>
      </c>
      <c r="CF490">
        <v>4</v>
      </c>
      <c r="CH490">
        <v>8</v>
      </c>
    </row>
    <row r="491" spans="1:86" ht="20.100000000000001" customHeight="1" x14ac:dyDescent="0.25">
      <c r="A491" s="108">
        <v>3611</v>
      </c>
      <c r="B491" s="109" t="s">
        <v>542</v>
      </c>
      <c r="C491" s="109" t="s">
        <v>544</v>
      </c>
      <c r="D491" s="109" t="s">
        <v>2157</v>
      </c>
      <c r="E491" s="110" t="s">
        <v>120</v>
      </c>
      <c r="F491" s="110" t="s">
        <v>160</v>
      </c>
      <c r="G491" s="111">
        <v>40</v>
      </c>
      <c r="H491" s="111">
        <v>13</v>
      </c>
      <c r="I491" s="110" t="s">
        <v>131</v>
      </c>
      <c r="J491" s="121">
        <v>5.3999999999999999E-2</v>
      </c>
      <c r="K491" s="109" t="s">
        <v>471</v>
      </c>
      <c r="L491" s="109" t="s">
        <v>2158</v>
      </c>
      <c r="M491" s="109"/>
      <c r="N491" s="109" t="s">
        <v>162</v>
      </c>
      <c r="O491" s="109" t="str">
        <f t="shared" si="77"/>
        <v>PELARGONIUM ANGELEYES Randy pac</v>
      </c>
      <c r="P491" s="112">
        <v>491</v>
      </c>
      <c r="Q491" s="112"/>
      <c r="R491" s="20">
        <f t="shared" si="79"/>
        <v>0</v>
      </c>
      <c r="S491" s="20">
        <f t="shared" si="80"/>
        <v>0</v>
      </c>
      <c r="T491" s="20">
        <f t="shared" si="81"/>
        <v>0</v>
      </c>
      <c r="U491" s="303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04"/>
      <c r="AF491" s="304"/>
      <c r="AG491" s="304"/>
      <c r="AH491" s="113"/>
      <c r="AI491" s="113"/>
      <c r="AJ491" s="304"/>
      <c r="AK491" s="304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4"/>
      <c r="BV491" s="14"/>
      <c r="BW491" s="14"/>
      <c r="BX491" s="477"/>
      <c r="BY491" s="477"/>
      <c r="BZ491" s="477"/>
      <c r="CA491" s="477"/>
      <c r="CB491" s="14"/>
      <c r="CC491" t="str">
        <f t="shared" si="88"/>
        <v>&gt;s03/2026</v>
      </c>
      <c r="CD491">
        <f t="shared" si="89"/>
        <v>55</v>
      </c>
      <c r="CE491">
        <v>2153</v>
      </c>
      <c r="CF491">
        <v>4</v>
      </c>
      <c r="CH491">
        <v>8</v>
      </c>
    </row>
    <row r="492" spans="1:86" ht="20.100000000000001" customHeight="1" x14ac:dyDescent="0.25">
      <c r="A492" s="114">
        <v>13447</v>
      </c>
      <c r="B492" s="115" t="s">
        <v>546</v>
      </c>
      <c r="C492" s="115" t="s">
        <v>547</v>
      </c>
      <c r="D492" s="115" t="s">
        <v>1648</v>
      </c>
      <c r="E492" s="116" t="s">
        <v>120</v>
      </c>
      <c r="F492" s="116" t="s">
        <v>160</v>
      </c>
      <c r="G492" s="117">
        <v>40</v>
      </c>
      <c r="H492" s="117">
        <v>15</v>
      </c>
      <c r="I492" s="116" t="s">
        <v>131</v>
      </c>
      <c r="J492" s="118">
        <v>5.3999999999999999E-2</v>
      </c>
      <c r="K492" s="115" t="s">
        <v>471</v>
      </c>
      <c r="L492" s="115" t="s">
        <v>2158</v>
      </c>
      <c r="M492" s="115"/>
      <c r="N492" s="115" t="s">
        <v>162</v>
      </c>
      <c r="O492" s="115" t="str">
        <f t="shared" si="77"/>
        <v>PELARGONIUM ANGELS Perfume pac</v>
      </c>
      <c r="P492" s="119">
        <v>492</v>
      </c>
      <c r="Q492" s="119"/>
      <c r="R492" s="20">
        <f t="shared" si="79"/>
        <v>0</v>
      </c>
      <c r="S492" s="20">
        <f t="shared" si="80"/>
        <v>0</v>
      </c>
      <c r="T492" s="20">
        <f t="shared" si="81"/>
        <v>0</v>
      </c>
      <c r="U492" s="303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04"/>
      <c r="AF492" s="304"/>
      <c r="AG492" s="304"/>
      <c r="AH492" s="120"/>
      <c r="AI492" s="120"/>
      <c r="AJ492" s="304"/>
      <c r="AK492" s="304"/>
      <c r="AL492" s="304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4"/>
      <c r="BV492" s="14"/>
      <c r="BW492" s="14"/>
      <c r="BX492" s="477"/>
      <c r="BY492" s="477"/>
      <c r="BZ492" s="477"/>
      <c r="CA492" s="477"/>
      <c r="CB492" s="14"/>
      <c r="CC492" t="str">
        <f t="shared" si="88"/>
        <v>&gt;s07/2026</v>
      </c>
      <c r="CD492">
        <f t="shared" si="89"/>
        <v>7</v>
      </c>
      <c r="CE492">
        <v>13252</v>
      </c>
      <c r="CF492">
        <v>4</v>
      </c>
      <c r="CH492">
        <v>10</v>
      </c>
    </row>
    <row r="493" spans="1:86" ht="20.100000000000001" customHeight="1" x14ac:dyDescent="0.25">
      <c r="A493" s="108">
        <v>26779</v>
      </c>
      <c r="B493" s="109" t="s">
        <v>546</v>
      </c>
      <c r="C493" s="109" t="s">
        <v>1283</v>
      </c>
      <c r="D493" s="109" t="s">
        <v>1648</v>
      </c>
      <c r="E493" s="110" t="s">
        <v>120</v>
      </c>
      <c r="F493" s="110" t="s">
        <v>160</v>
      </c>
      <c r="G493" s="111">
        <v>40</v>
      </c>
      <c r="H493" s="111">
        <v>15</v>
      </c>
      <c r="I493" s="110" t="s">
        <v>131</v>
      </c>
      <c r="J493" s="121">
        <v>5.3999999999999999E-2</v>
      </c>
      <c r="K493" s="109"/>
      <c r="L493" s="109" t="s">
        <v>2158</v>
      </c>
      <c r="M493" s="109" t="s">
        <v>137</v>
      </c>
      <c r="N493" s="109" t="s">
        <v>162</v>
      </c>
      <c r="O493" s="109" t="str">
        <f t="shared" si="77"/>
        <v>PELARGONIUM ANGELS Perfume Lavender pac</v>
      </c>
      <c r="P493" s="112">
        <v>493</v>
      </c>
      <c r="Q493" s="112"/>
      <c r="R493" s="20">
        <f t="shared" si="79"/>
        <v>0</v>
      </c>
      <c r="S493" s="20">
        <f t="shared" si="80"/>
        <v>0</v>
      </c>
      <c r="T493" s="20">
        <f t="shared" si="81"/>
        <v>0</v>
      </c>
      <c r="U493" s="303"/>
      <c r="V493" s="304"/>
      <c r="W493" s="304"/>
      <c r="X493" s="304"/>
      <c r="Y493" s="304"/>
      <c r="Z493" s="304"/>
      <c r="AA493" s="304"/>
      <c r="AB493" s="304"/>
      <c r="AC493" s="304"/>
      <c r="AD493" s="304"/>
      <c r="AE493" s="304"/>
      <c r="AF493" s="304"/>
      <c r="AG493" s="304"/>
      <c r="AH493" s="113"/>
      <c r="AI493" s="113"/>
      <c r="AJ493" s="304"/>
      <c r="AK493" s="304"/>
      <c r="AL493" s="304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4"/>
      <c r="BV493" s="14"/>
      <c r="BW493" s="14"/>
      <c r="BX493" s="477"/>
      <c r="BY493" s="477"/>
      <c r="BZ493" s="477"/>
      <c r="CA493" s="477"/>
      <c r="CB493" s="14"/>
      <c r="CC493" t="str">
        <f t="shared" si="88"/>
        <v>&gt;s07/2026</v>
      </c>
      <c r="CD493">
        <f t="shared" si="89"/>
        <v>7</v>
      </c>
      <c r="CE493">
        <v>26778</v>
      </c>
      <c r="CF493">
        <v>4</v>
      </c>
      <c r="CH493">
        <v>10</v>
      </c>
    </row>
    <row r="494" spans="1:86" ht="20.100000000000001" customHeight="1" x14ac:dyDescent="0.25">
      <c r="A494" s="114">
        <v>26781</v>
      </c>
      <c r="B494" s="115" t="s">
        <v>546</v>
      </c>
      <c r="C494" s="115" t="s">
        <v>1284</v>
      </c>
      <c r="D494" s="115" t="s">
        <v>1648</v>
      </c>
      <c r="E494" s="116" t="s">
        <v>120</v>
      </c>
      <c r="F494" s="116" t="s">
        <v>160</v>
      </c>
      <c r="G494" s="117">
        <v>40</v>
      </c>
      <c r="H494" s="117">
        <v>15</v>
      </c>
      <c r="I494" s="116" t="s">
        <v>131</v>
      </c>
      <c r="J494" s="118">
        <v>5.3999999999999999E-2</v>
      </c>
      <c r="K494" s="115"/>
      <c r="L494" s="115" t="s">
        <v>2158</v>
      </c>
      <c r="M494" s="115" t="s">
        <v>137</v>
      </c>
      <c r="N494" s="115" t="s">
        <v>162</v>
      </c>
      <c r="O494" s="115" t="str">
        <f t="shared" si="77"/>
        <v>PELARGONIUM ANGELS Perfume Bicolor pac</v>
      </c>
      <c r="P494" s="119">
        <v>494</v>
      </c>
      <c r="Q494" s="119"/>
      <c r="R494" s="20">
        <f t="shared" si="79"/>
        <v>0</v>
      </c>
      <c r="S494" s="20">
        <f t="shared" si="80"/>
        <v>0</v>
      </c>
      <c r="T494" s="20">
        <f t="shared" si="81"/>
        <v>0</v>
      </c>
      <c r="U494" s="303"/>
      <c r="V494" s="304"/>
      <c r="W494" s="304"/>
      <c r="X494" s="304"/>
      <c r="Y494" s="304"/>
      <c r="Z494" s="304"/>
      <c r="AA494" s="304"/>
      <c r="AB494" s="304"/>
      <c r="AC494" s="304"/>
      <c r="AD494" s="304"/>
      <c r="AE494" s="304"/>
      <c r="AF494" s="304"/>
      <c r="AG494" s="304"/>
      <c r="AH494" s="120"/>
      <c r="AI494" s="120"/>
      <c r="AJ494" s="304"/>
      <c r="AK494" s="304"/>
      <c r="AL494" s="304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4"/>
      <c r="BV494" s="14"/>
      <c r="BW494" s="14"/>
      <c r="BX494" s="477"/>
      <c r="BY494" s="477"/>
      <c r="BZ494" s="477"/>
      <c r="CA494" s="477"/>
      <c r="CB494" s="14"/>
      <c r="CC494" t="str">
        <f t="shared" si="88"/>
        <v>&gt;s07/2026</v>
      </c>
      <c r="CD494">
        <f t="shared" si="89"/>
        <v>7</v>
      </c>
      <c r="CE494">
        <v>26780</v>
      </c>
      <c r="CF494">
        <v>4</v>
      </c>
      <c r="CH494">
        <v>10</v>
      </c>
    </row>
    <row r="495" spans="1:86" ht="20.100000000000001" customHeight="1" x14ac:dyDescent="0.25">
      <c r="A495" s="108">
        <v>26782</v>
      </c>
      <c r="B495" s="109" t="s">
        <v>537</v>
      </c>
      <c r="C495" s="109" t="s">
        <v>1285</v>
      </c>
      <c r="D495" s="109" t="s">
        <v>1648</v>
      </c>
      <c r="E495" s="110" t="s">
        <v>120</v>
      </c>
      <c r="F495" s="110" t="s">
        <v>160</v>
      </c>
      <c r="G495" s="111">
        <v>40</v>
      </c>
      <c r="H495" s="111">
        <v>15</v>
      </c>
      <c r="I495" s="110" t="s">
        <v>131</v>
      </c>
      <c r="J495" s="121">
        <v>5.3999999999999999E-2</v>
      </c>
      <c r="K495" s="109"/>
      <c r="L495" s="109" t="s">
        <v>2158</v>
      </c>
      <c r="M495" s="109" t="s">
        <v>137</v>
      </c>
      <c r="N495" s="109" t="s">
        <v>162</v>
      </c>
      <c r="O495" s="109" t="str">
        <f t="shared" si="77"/>
        <v>PELARGONIUM Pinkerbell</v>
      </c>
      <c r="P495" s="112">
        <v>495</v>
      </c>
      <c r="Q495" s="112"/>
      <c r="R495" s="20">
        <f t="shared" si="79"/>
        <v>0</v>
      </c>
      <c r="S495" s="20">
        <f t="shared" si="80"/>
        <v>0</v>
      </c>
      <c r="T495" s="20">
        <f t="shared" si="81"/>
        <v>0</v>
      </c>
      <c r="U495" s="303"/>
      <c r="V495" s="304"/>
      <c r="W495" s="304"/>
      <c r="X495" s="304"/>
      <c r="Y495" s="304"/>
      <c r="Z495" s="304"/>
      <c r="AA495" s="304"/>
      <c r="AB495" s="304"/>
      <c r="AC495" s="304"/>
      <c r="AD495" s="304"/>
      <c r="AE495" s="304"/>
      <c r="AF495" s="304"/>
      <c r="AG495" s="304"/>
      <c r="AH495" s="113"/>
      <c r="AI495" s="113"/>
      <c r="AJ495" s="304"/>
      <c r="AK495" s="304"/>
      <c r="AL495" s="304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4"/>
      <c r="BV495" s="14"/>
      <c r="BW495" s="14"/>
      <c r="BX495" s="477"/>
      <c r="BY495" s="477"/>
      <c r="BZ495" s="477"/>
      <c r="CA495" s="477"/>
      <c r="CB495" s="14"/>
      <c r="CC495" t="str">
        <f t="shared" si="88"/>
        <v>&gt;s07/2026</v>
      </c>
      <c r="CD495">
        <f t="shared" si="89"/>
        <v>7</v>
      </c>
      <c r="CE495">
        <v>24189</v>
      </c>
      <c r="CF495">
        <v>4</v>
      </c>
      <c r="CH495">
        <v>10</v>
      </c>
    </row>
    <row r="496" spans="1:86" ht="20.100000000000001" customHeight="1" x14ac:dyDescent="0.25">
      <c r="A496" s="114">
        <v>3616</v>
      </c>
      <c r="B496" s="115" t="s">
        <v>548</v>
      </c>
      <c r="C496" s="115" t="s">
        <v>233</v>
      </c>
      <c r="D496" s="115" t="s">
        <v>2157</v>
      </c>
      <c r="E496" s="116" t="s">
        <v>120</v>
      </c>
      <c r="F496" s="116" t="s">
        <v>160</v>
      </c>
      <c r="G496" s="117">
        <v>40</v>
      </c>
      <c r="H496" s="117">
        <v>10</v>
      </c>
      <c r="I496" s="116" t="s">
        <v>131</v>
      </c>
      <c r="J496" s="118">
        <v>0.04</v>
      </c>
      <c r="K496" s="115" t="s">
        <v>471</v>
      </c>
      <c r="L496" s="115" t="s">
        <v>2158</v>
      </c>
      <c r="M496" s="115"/>
      <c r="N496" s="115" t="s">
        <v>162</v>
      </c>
      <c r="O496" s="115" t="str">
        <f t="shared" si="77"/>
        <v>PELARGONIUM GRANDIFLORUM Variés</v>
      </c>
      <c r="P496" s="119">
        <v>496</v>
      </c>
      <c r="Q496" s="119"/>
      <c r="R496" s="20">
        <f t="shared" si="79"/>
        <v>0</v>
      </c>
      <c r="S496" s="20">
        <f t="shared" si="80"/>
        <v>0</v>
      </c>
      <c r="T496" s="20">
        <f t="shared" si="81"/>
        <v>0</v>
      </c>
      <c r="U496" s="303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120"/>
      <c r="AI496" s="120"/>
      <c r="AJ496" s="304"/>
      <c r="AK496" s="304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4"/>
      <c r="BV496" s="14"/>
      <c r="BW496" s="14"/>
      <c r="BX496" s="477"/>
      <c r="BY496" s="477"/>
      <c r="BZ496" s="477"/>
      <c r="CA496" s="477"/>
      <c r="CB496" s="14"/>
      <c r="CC496" t="str">
        <f t="shared" si="88"/>
        <v>&gt;s03/2026</v>
      </c>
      <c r="CD496">
        <f t="shared" si="89"/>
        <v>55</v>
      </c>
      <c r="CE496">
        <v>209</v>
      </c>
      <c r="CF496">
        <v>4</v>
      </c>
      <c r="CH496">
        <v>5</v>
      </c>
    </row>
    <row r="497" spans="1:86" ht="20.100000000000001" customHeight="1" x14ac:dyDescent="0.25">
      <c r="A497" s="108">
        <v>20961</v>
      </c>
      <c r="B497" s="109" t="s">
        <v>1287</v>
      </c>
      <c r="C497" s="109" t="s">
        <v>1286</v>
      </c>
      <c r="D497" s="109" t="s">
        <v>128</v>
      </c>
      <c r="E497" s="110" t="s">
        <v>120</v>
      </c>
      <c r="F497" s="110" t="s">
        <v>160</v>
      </c>
      <c r="G497" s="111">
        <v>40</v>
      </c>
      <c r="H497" s="111">
        <v>10</v>
      </c>
      <c r="I497" s="110" t="s">
        <v>120</v>
      </c>
      <c r="J497" s="121"/>
      <c r="K497" s="109" t="s">
        <v>257</v>
      </c>
      <c r="L497" s="109" t="s">
        <v>2158</v>
      </c>
      <c r="M497" s="109"/>
      <c r="N497" s="109" t="s">
        <v>162</v>
      </c>
      <c r="O497" s="109" t="str">
        <f t="shared" si="77"/>
        <v>GLECHOMA hederacea Nepeta Variegata</v>
      </c>
      <c r="P497" s="112">
        <v>497</v>
      </c>
      <c r="Q497" s="112"/>
      <c r="R497" s="20">
        <f t="shared" si="79"/>
        <v>0</v>
      </c>
      <c r="S497" s="20">
        <f t="shared" si="80"/>
        <v>0</v>
      </c>
      <c r="T497" s="20">
        <f t="shared" si="81"/>
        <v>0</v>
      </c>
      <c r="U497" s="378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304"/>
      <c r="AG497" s="304"/>
      <c r="AH497" s="113"/>
      <c r="AI497" s="113"/>
      <c r="AJ497" s="304"/>
      <c r="AK497" s="304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4"/>
      <c r="BV497" s="14"/>
      <c r="BW497" s="14"/>
      <c r="BX497" s="477"/>
      <c r="BY497" s="477"/>
      <c r="BZ497" s="477"/>
      <c r="CA497" s="477"/>
      <c r="CB497" s="14"/>
      <c r="CC497" t="str">
        <f t="shared" si="88"/>
        <v/>
      </c>
      <c r="CE497">
        <v>2372</v>
      </c>
      <c r="CF497">
        <v>4</v>
      </c>
      <c r="CH497">
        <v>5</v>
      </c>
    </row>
    <row r="498" spans="1:86" ht="20.100000000000001" customHeight="1" x14ac:dyDescent="0.25">
      <c r="A498" s="114">
        <v>20964</v>
      </c>
      <c r="B498" s="115" t="s">
        <v>551</v>
      </c>
      <c r="C498" s="115" t="s">
        <v>196</v>
      </c>
      <c r="D498" s="115" t="s">
        <v>128</v>
      </c>
      <c r="E498" s="116" t="s">
        <v>208</v>
      </c>
      <c r="F498" s="116" t="s">
        <v>160</v>
      </c>
      <c r="G498" s="117">
        <v>40</v>
      </c>
      <c r="H498" s="117">
        <v>12</v>
      </c>
      <c r="I498" s="116" t="s">
        <v>120</v>
      </c>
      <c r="J498" s="118"/>
      <c r="K498" s="115" t="s">
        <v>257</v>
      </c>
      <c r="L498" s="115" t="s">
        <v>2158</v>
      </c>
      <c r="M498" s="115"/>
      <c r="N498" s="115" t="s">
        <v>162</v>
      </c>
      <c r="O498" s="115" t="str">
        <f t="shared" si="77"/>
        <v>GOMPHRENA Fireworks</v>
      </c>
      <c r="P498" s="119">
        <v>498</v>
      </c>
      <c r="Q498" s="119"/>
      <c r="R498" s="20">
        <f t="shared" si="79"/>
        <v>0</v>
      </c>
      <c r="S498" s="20">
        <f t="shared" si="80"/>
        <v>0</v>
      </c>
      <c r="T498" s="20">
        <f t="shared" si="81"/>
        <v>0</v>
      </c>
      <c r="U498" s="301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304"/>
      <c r="AG498" s="304"/>
      <c r="AH498" s="120"/>
      <c r="AI498" s="120"/>
      <c r="AJ498" s="304"/>
      <c r="AK498" s="304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4"/>
      <c r="BV498" s="14"/>
      <c r="BW498" s="14"/>
      <c r="BX498" s="477"/>
      <c r="BY498" s="477"/>
      <c r="BZ498" s="477"/>
      <c r="CA498" s="477"/>
      <c r="CB498" s="14"/>
      <c r="CC498" t="str">
        <f t="shared" si="88"/>
        <v/>
      </c>
      <c r="CE498">
        <v>11819</v>
      </c>
      <c r="CF498">
        <v>6</v>
      </c>
      <c r="CH498">
        <v>5</v>
      </c>
    </row>
    <row r="499" spans="1:86" ht="20.100000000000001" customHeight="1" x14ac:dyDescent="0.25">
      <c r="A499" s="108">
        <v>26784</v>
      </c>
      <c r="B499" s="109" t="s">
        <v>551</v>
      </c>
      <c r="C499" s="109" t="s">
        <v>1288</v>
      </c>
      <c r="D499" s="109" t="s">
        <v>128</v>
      </c>
      <c r="E499" s="110" t="s">
        <v>208</v>
      </c>
      <c r="F499" s="110" t="s">
        <v>160</v>
      </c>
      <c r="G499" s="111">
        <v>40</v>
      </c>
      <c r="H499" s="111">
        <v>12</v>
      </c>
      <c r="I499" s="110" t="s">
        <v>120</v>
      </c>
      <c r="J499" s="121"/>
      <c r="K499" s="109"/>
      <c r="L499" s="109" t="s">
        <v>2158</v>
      </c>
      <c r="M499" s="109" t="s">
        <v>137</v>
      </c>
      <c r="N499" s="109" t="s">
        <v>162</v>
      </c>
      <c r="O499" s="109" t="str">
        <f t="shared" si="77"/>
        <v>GOMPHRENA Ping Pong</v>
      </c>
      <c r="P499" s="112">
        <v>499</v>
      </c>
      <c r="Q499" s="112"/>
      <c r="R499" s="20">
        <f t="shared" si="79"/>
        <v>0</v>
      </c>
      <c r="S499" s="20">
        <f t="shared" si="80"/>
        <v>0</v>
      </c>
      <c r="T499" s="20">
        <f t="shared" si="81"/>
        <v>0</v>
      </c>
      <c r="U499" s="378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304"/>
      <c r="AG499" s="304"/>
      <c r="AH499" s="113"/>
      <c r="AI499" s="113"/>
      <c r="AJ499" s="304"/>
      <c r="AK499" s="304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4"/>
      <c r="BV499" s="14"/>
      <c r="BW499" s="14"/>
      <c r="BX499" s="477"/>
      <c r="BY499" s="477"/>
      <c r="BZ499" s="477"/>
      <c r="CA499" s="477"/>
      <c r="CB499" s="14"/>
      <c r="CC499" t="str">
        <f t="shared" si="88"/>
        <v/>
      </c>
      <c r="CE499">
        <v>26783</v>
      </c>
      <c r="CF499">
        <v>6</v>
      </c>
      <c r="CH499">
        <v>5</v>
      </c>
    </row>
    <row r="500" spans="1:86" ht="20.100000000000001" customHeight="1" x14ac:dyDescent="0.25">
      <c r="A500" s="114">
        <v>15644</v>
      </c>
      <c r="B500" s="115" t="s">
        <v>552</v>
      </c>
      <c r="C500" s="115" t="s">
        <v>169</v>
      </c>
      <c r="D500" s="115" t="s">
        <v>128</v>
      </c>
      <c r="E500" s="116" t="s">
        <v>208</v>
      </c>
      <c r="F500" s="116" t="s">
        <v>160</v>
      </c>
      <c r="G500" s="117">
        <v>40</v>
      </c>
      <c r="H500" s="117">
        <v>12</v>
      </c>
      <c r="I500" s="116" t="s">
        <v>131</v>
      </c>
      <c r="J500" s="118"/>
      <c r="K500" s="115" t="s">
        <v>257</v>
      </c>
      <c r="L500" s="115" t="s">
        <v>2158</v>
      </c>
      <c r="M500" s="115"/>
      <c r="N500" s="115" t="s">
        <v>162</v>
      </c>
      <c r="O500" s="115" t="str">
        <f t="shared" si="77"/>
        <v>GRAMINEES VARIEES .</v>
      </c>
      <c r="P500" s="119">
        <v>500</v>
      </c>
      <c r="Q500" s="119"/>
      <c r="R500" s="20">
        <f t="shared" si="79"/>
        <v>0</v>
      </c>
      <c r="S500" s="20">
        <f t="shared" si="80"/>
        <v>0</v>
      </c>
      <c r="T500" s="20">
        <f t="shared" si="81"/>
        <v>0</v>
      </c>
      <c r="U500" s="301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304"/>
      <c r="AG500" s="304"/>
      <c r="AH500" s="120"/>
      <c r="AI500" s="120"/>
      <c r="AJ500" s="304"/>
      <c r="AK500" s="304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4"/>
      <c r="BV500" s="14"/>
      <c r="BW500" s="14"/>
      <c r="BX500" s="477"/>
      <c r="BY500" s="477"/>
      <c r="BZ500" s="477"/>
      <c r="CA500" s="477"/>
      <c r="CB500" s="14"/>
      <c r="CC500" t="str">
        <f t="shared" si="88"/>
        <v/>
      </c>
      <c r="CE500">
        <v>15420</v>
      </c>
      <c r="CF500">
        <v>6</v>
      </c>
      <c r="CH500">
        <v>5</v>
      </c>
    </row>
    <row r="501" spans="1:86" ht="20.100000000000001" customHeight="1" x14ac:dyDescent="0.25">
      <c r="A501" s="108">
        <v>25326</v>
      </c>
      <c r="B501" s="109" t="s">
        <v>129</v>
      </c>
      <c r="C501" s="109" t="s">
        <v>130</v>
      </c>
      <c r="D501" s="109" t="s">
        <v>128</v>
      </c>
      <c r="E501" s="110" t="s">
        <v>120</v>
      </c>
      <c r="F501" s="110" t="s">
        <v>160</v>
      </c>
      <c r="G501" s="111">
        <v>40</v>
      </c>
      <c r="H501" s="111">
        <v>13</v>
      </c>
      <c r="I501" s="110" t="s">
        <v>131</v>
      </c>
      <c r="J501" s="121">
        <v>0.11</v>
      </c>
      <c r="K501" s="109" t="s">
        <v>257</v>
      </c>
      <c r="L501" s="109" t="s">
        <v>2158</v>
      </c>
      <c r="M501" s="109"/>
      <c r="N501" s="109" t="s">
        <v>162</v>
      </c>
      <c r="O501" s="109" t="str">
        <f t="shared" si="77"/>
        <v>GYPSOPHILE Festival White</v>
      </c>
      <c r="P501" s="112">
        <v>501</v>
      </c>
      <c r="Q501" s="112"/>
      <c r="R501" s="20">
        <f t="shared" si="79"/>
        <v>0</v>
      </c>
      <c r="S501" s="20">
        <f t="shared" si="80"/>
        <v>0</v>
      </c>
      <c r="T501" s="20">
        <f t="shared" si="81"/>
        <v>0</v>
      </c>
      <c r="U501" s="378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304"/>
      <c r="AG501" s="304"/>
      <c r="AH501" s="113"/>
      <c r="AI501" s="113"/>
      <c r="AJ501" s="304"/>
      <c r="AK501" s="304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4"/>
      <c r="BV501" s="14"/>
      <c r="BW501" s="14"/>
      <c r="BX501" s="477"/>
      <c r="BY501" s="477"/>
      <c r="BZ501" s="477"/>
      <c r="CA501" s="477"/>
      <c r="CB501" s="14"/>
      <c r="CC501" t="str">
        <f t="shared" si="88"/>
        <v/>
      </c>
      <c r="CE501">
        <v>15224</v>
      </c>
      <c r="CF501">
        <v>7</v>
      </c>
      <c r="CH501">
        <v>5</v>
      </c>
    </row>
    <row r="502" spans="1:86" ht="20.100000000000001" customHeight="1" x14ac:dyDescent="0.25">
      <c r="A502" s="388"/>
      <c r="B502" s="382" t="s">
        <v>553</v>
      </c>
      <c r="C502" s="383"/>
      <c r="D502" s="383" t="s">
        <v>128</v>
      </c>
      <c r="E502" s="384"/>
      <c r="F502" s="384"/>
      <c r="G502" s="384"/>
      <c r="H502" s="385"/>
      <c r="I502" s="384"/>
      <c r="J502" s="386"/>
      <c r="K502" s="383"/>
      <c r="L502" s="383" t="s">
        <v>593</v>
      </c>
      <c r="M502" s="383"/>
      <c r="N502" s="383"/>
      <c r="O502" s="383" t="str">
        <f t="shared" si="77"/>
        <v xml:space="preserve">H </v>
      </c>
      <c r="P502" s="387">
        <v>502</v>
      </c>
      <c r="Q502" s="387"/>
      <c r="R502" s="20"/>
      <c r="S502" s="20"/>
      <c r="T502" s="20"/>
      <c r="U502" s="512"/>
      <c r="V502" s="513"/>
      <c r="W502" s="513"/>
      <c r="X502" s="513"/>
      <c r="Y502" s="513"/>
      <c r="Z502" s="513"/>
      <c r="AA502" s="513"/>
      <c r="AB502" s="513"/>
      <c r="AC502" s="513"/>
      <c r="AD502" s="513"/>
      <c r="AE502" s="513"/>
      <c r="AF502" s="513"/>
      <c r="AG502" s="513"/>
      <c r="AH502" s="513"/>
      <c r="AI502" s="513"/>
      <c r="AJ502" s="513"/>
      <c r="AK502" s="513"/>
      <c r="AL502" s="513"/>
      <c r="AM502" s="513"/>
      <c r="AN502" s="513"/>
      <c r="AO502" s="513"/>
      <c r="AP502" s="513"/>
      <c r="AQ502" s="513"/>
      <c r="AR502" s="513"/>
      <c r="AS502" s="513"/>
      <c r="AT502" s="513"/>
      <c r="AU502" s="513"/>
      <c r="AV502" s="513"/>
      <c r="AW502" s="513"/>
      <c r="AX502" s="513"/>
      <c r="AY502" s="513"/>
      <c r="AZ502" s="513"/>
      <c r="BA502" s="513"/>
      <c r="BB502" s="513"/>
      <c r="BC502" s="513"/>
      <c r="BD502" s="513"/>
      <c r="BE502" s="513"/>
      <c r="BF502" s="513"/>
      <c r="BG502" s="513"/>
      <c r="BH502" s="513"/>
      <c r="BI502" s="513"/>
      <c r="BJ502" s="513"/>
      <c r="BK502" s="513"/>
      <c r="BL502" s="513"/>
      <c r="BM502" s="513"/>
      <c r="BN502" s="513"/>
      <c r="BO502" s="513"/>
      <c r="BP502" s="513"/>
      <c r="BQ502" s="513"/>
      <c r="BR502" s="513"/>
      <c r="BS502" s="513"/>
      <c r="BT502" s="513"/>
      <c r="BU502" s="14"/>
      <c r="BV502" s="14"/>
      <c r="BW502" s="14"/>
      <c r="BX502" s="477"/>
      <c r="BY502" s="477"/>
      <c r="BZ502" s="477"/>
      <c r="CA502" s="477"/>
      <c r="CB502" s="14"/>
      <c r="CC502" t="str">
        <f t="shared" si="88"/>
        <v/>
      </c>
    </row>
    <row r="503" spans="1:86" ht="20.100000000000001" customHeight="1" x14ac:dyDescent="0.25">
      <c r="A503" s="108">
        <v>20971</v>
      </c>
      <c r="B503" s="109" t="s">
        <v>554</v>
      </c>
      <c r="C503" s="109" t="s">
        <v>555</v>
      </c>
      <c r="D503" s="109" t="s">
        <v>128</v>
      </c>
      <c r="E503" s="110" t="s">
        <v>120</v>
      </c>
      <c r="F503" s="110" t="s">
        <v>160</v>
      </c>
      <c r="G503" s="111">
        <v>40</v>
      </c>
      <c r="H503" s="111">
        <v>12</v>
      </c>
      <c r="I503" s="110" t="s">
        <v>176</v>
      </c>
      <c r="J503" s="121"/>
      <c r="K503" s="109" t="s">
        <v>257</v>
      </c>
      <c r="L503" s="109" t="s">
        <v>2158</v>
      </c>
      <c r="M503" s="109"/>
      <c r="N503" s="109" t="s">
        <v>162</v>
      </c>
      <c r="O503" s="109" t="str">
        <f t="shared" si="77"/>
        <v>HEDERA HELIX LIERRE Green</v>
      </c>
      <c r="P503" s="112">
        <v>503</v>
      </c>
      <c r="Q503" s="112"/>
      <c r="R503" s="20">
        <f t="shared" si="79"/>
        <v>0</v>
      </c>
      <c r="S503" s="20">
        <f t="shared" si="80"/>
        <v>0</v>
      </c>
      <c r="T503" s="20">
        <f t="shared" si="81"/>
        <v>0</v>
      </c>
      <c r="U503" s="378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304"/>
      <c r="AG503" s="304"/>
      <c r="AH503" s="113"/>
      <c r="AI503" s="113"/>
      <c r="AJ503" s="304"/>
      <c r="AK503" s="304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4"/>
      <c r="BV503" s="14"/>
      <c r="BW503" s="14"/>
      <c r="BX503" s="477"/>
      <c r="BY503" s="477"/>
      <c r="BZ503" s="477"/>
      <c r="CA503" s="477"/>
      <c r="CB503" s="14"/>
      <c r="CC503" t="str">
        <f t="shared" si="88"/>
        <v/>
      </c>
      <c r="CE503">
        <v>15071</v>
      </c>
      <c r="CF503">
        <v>6</v>
      </c>
      <c r="CH503">
        <v>5</v>
      </c>
    </row>
    <row r="504" spans="1:86" ht="20.100000000000001" customHeight="1" x14ac:dyDescent="0.25">
      <c r="A504" s="114">
        <v>20973</v>
      </c>
      <c r="B504" s="115" t="s">
        <v>554</v>
      </c>
      <c r="C504" s="115" t="s">
        <v>1289</v>
      </c>
      <c r="D504" s="115" t="s">
        <v>128</v>
      </c>
      <c r="E504" s="116" t="s">
        <v>120</v>
      </c>
      <c r="F504" s="116" t="s">
        <v>160</v>
      </c>
      <c r="G504" s="117">
        <v>40</v>
      </c>
      <c r="H504" s="117">
        <v>12</v>
      </c>
      <c r="I504" s="116" t="s">
        <v>176</v>
      </c>
      <c r="J504" s="118"/>
      <c r="K504" s="115" t="s">
        <v>257</v>
      </c>
      <c r="L504" s="115" t="s">
        <v>2158</v>
      </c>
      <c r="M504" s="115"/>
      <c r="N504" s="115" t="s">
        <v>162</v>
      </c>
      <c r="O504" s="115" t="str">
        <f t="shared" si="77"/>
        <v>HEDERA HELIX LIERRE Mini White Wonder</v>
      </c>
      <c r="P504" s="119">
        <v>504</v>
      </c>
      <c r="Q504" s="119"/>
      <c r="R504" s="20">
        <f t="shared" si="79"/>
        <v>0</v>
      </c>
      <c r="S504" s="20">
        <f t="shared" si="80"/>
        <v>0</v>
      </c>
      <c r="T504" s="20">
        <f t="shared" si="81"/>
        <v>0</v>
      </c>
      <c r="U504" s="301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304"/>
      <c r="AG504" s="304"/>
      <c r="AH504" s="120"/>
      <c r="AI504" s="120"/>
      <c r="AJ504" s="304"/>
      <c r="AK504" s="304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4"/>
      <c r="BV504" s="14"/>
      <c r="BW504" s="14"/>
      <c r="BX504" s="477"/>
      <c r="BY504" s="477"/>
      <c r="BZ504" s="477"/>
      <c r="CA504" s="477"/>
      <c r="CB504" s="14"/>
      <c r="CC504" t="str">
        <f t="shared" si="88"/>
        <v/>
      </c>
      <c r="CE504">
        <v>15073</v>
      </c>
      <c r="CF504">
        <v>6</v>
      </c>
      <c r="CH504">
        <v>5</v>
      </c>
    </row>
    <row r="505" spans="1:86" ht="20.100000000000001" customHeight="1" x14ac:dyDescent="0.25">
      <c r="A505" s="108">
        <v>25274</v>
      </c>
      <c r="B505" s="109" t="s">
        <v>554</v>
      </c>
      <c r="C505" s="109" t="s">
        <v>556</v>
      </c>
      <c r="D505" s="109" t="s">
        <v>128</v>
      </c>
      <c r="E505" s="110" t="s">
        <v>120</v>
      </c>
      <c r="F505" s="110" t="s">
        <v>160</v>
      </c>
      <c r="G505" s="111">
        <v>40</v>
      </c>
      <c r="H505" s="111">
        <v>12</v>
      </c>
      <c r="I505" s="110" t="s">
        <v>176</v>
      </c>
      <c r="J505" s="121"/>
      <c r="K505" s="109" t="s">
        <v>257</v>
      </c>
      <c r="L505" s="109" t="s">
        <v>2158</v>
      </c>
      <c r="M505" s="109"/>
      <c r="N505" s="109" t="s">
        <v>162</v>
      </c>
      <c r="O505" s="109" t="str">
        <f t="shared" si="77"/>
        <v>HEDERA HELIX LIERRE Goldchild</v>
      </c>
      <c r="P505" s="112">
        <v>505</v>
      </c>
      <c r="Q505" s="112"/>
      <c r="R505" s="20">
        <f t="shared" si="79"/>
        <v>0</v>
      </c>
      <c r="S505" s="20">
        <f t="shared" si="80"/>
        <v>0</v>
      </c>
      <c r="T505" s="20">
        <f t="shared" si="81"/>
        <v>0</v>
      </c>
      <c r="U505" s="378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304"/>
      <c r="AG505" s="304"/>
      <c r="AH505" s="113"/>
      <c r="AI505" s="113"/>
      <c r="AJ505" s="304"/>
      <c r="AK505" s="304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4"/>
      <c r="BV505" s="14"/>
      <c r="BW505" s="14"/>
      <c r="BX505" s="477"/>
      <c r="BY505" s="477"/>
      <c r="BZ505" s="477"/>
      <c r="CA505" s="477"/>
      <c r="CB505" s="14"/>
      <c r="CC505" t="str">
        <f t="shared" si="88"/>
        <v/>
      </c>
      <c r="CE505">
        <v>25191</v>
      </c>
      <c r="CF505">
        <v>6</v>
      </c>
      <c r="CH505">
        <v>5</v>
      </c>
    </row>
    <row r="506" spans="1:86" ht="20.100000000000001" customHeight="1" x14ac:dyDescent="0.25">
      <c r="A506" s="114">
        <v>20980</v>
      </c>
      <c r="B506" s="115" t="s">
        <v>557</v>
      </c>
      <c r="C506" s="115" t="s">
        <v>558</v>
      </c>
      <c r="D506" s="115" t="s">
        <v>128</v>
      </c>
      <c r="E506" s="116" t="s">
        <v>120</v>
      </c>
      <c r="F506" s="116" t="s">
        <v>160</v>
      </c>
      <c r="G506" s="117">
        <v>40</v>
      </c>
      <c r="H506" s="117">
        <v>13</v>
      </c>
      <c r="I506" s="116" t="s">
        <v>176</v>
      </c>
      <c r="J506" s="118"/>
      <c r="K506" s="115" t="s">
        <v>257</v>
      </c>
      <c r="L506" s="115" t="s">
        <v>2158</v>
      </c>
      <c r="M506" s="115"/>
      <c r="N506" s="115" t="s">
        <v>162</v>
      </c>
      <c r="O506" s="115" t="str">
        <f t="shared" si="77"/>
        <v>HELICHRYSUM GNAPHALIUM Gold</v>
      </c>
      <c r="P506" s="119">
        <v>506</v>
      </c>
      <c r="Q506" s="119"/>
      <c r="R506" s="20">
        <f t="shared" si="79"/>
        <v>0</v>
      </c>
      <c r="S506" s="20">
        <f t="shared" si="80"/>
        <v>0</v>
      </c>
      <c r="T506" s="20">
        <f t="shared" si="81"/>
        <v>0</v>
      </c>
      <c r="U506" s="301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304"/>
      <c r="AG506" s="304"/>
      <c r="AH506" s="120"/>
      <c r="AI506" s="120"/>
      <c r="AJ506" s="304"/>
      <c r="AK506" s="304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4"/>
      <c r="BV506" s="14"/>
      <c r="BW506" s="14"/>
      <c r="BX506" s="477"/>
      <c r="BY506" s="477"/>
      <c r="BZ506" s="477"/>
      <c r="CA506" s="477"/>
      <c r="CB506" s="14"/>
      <c r="CC506" t="str">
        <f t="shared" si="88"/>
        <v/>
      </c>
      <c r="CE506">
        <v>2082</v>
      </c>
      <c r="CF506">
        <v>6</v>
      </c>
      <c r="CH506">
        <v>6</v>
      </c>
    </row>
    <row r="507" spans="1:86" ht="20.100000000000001" customHeight="1" x14ac:dyDescent="0.25">
      <c r="A507" s="108">
        <v>20982</v>
      </c>
      <c r="B507" s="109" t="s">
        <v>557</v>
      </c>
      <c r="C507" s="109" t="s">
        <v>559</v>
      </c>
      <c r="D507" s="109" t="s">
        <v>128</v>
      </c>
      <c r="E507" s="110" t="s">
        <v>120</v>
      </c>
      <c r="F507" s="110" t="s">
        <v>160</v>
      </c>
      <c r="G507" s="111">
        <v>40</v>
      </c>
      <c r="H507" s="111">
        <v>13</v>
      </c>
      <c r="I507" s="110" t="s">
        <v>176</v>
      </c>
      <c r="J507" s="121"/>
      <c r="K507" s="109" t="s">
        <v>257</v>
      </c>
      <c r="L507" s="109" t="s">
        <v>2158</v>
      </c>
      <c r="M507" s="109"/>
      <c r="N507" s="109" t="s">
        <v>162</v>
      </c>
      <c r="O507" s="109" t="str">
        <f t="shared" si="77"/>
        <v>HELICHRYSUM GNAPHALIUM Silver</v>
      </c>
      <c r="P507" s="112">
        <v>507</v>
      </c>
      <c r="Q507" s="112"/>
      <c r="R507" s="20">
        <f t="shared" si="79"/>
        <v>0</v>
      </c>
      <c r="S507" s="20">
        <f t="shared" si="80"/>
        <v>0</v>
      </c>
      <c r="T507" s="20">
        <f t="shared" si="81"/>
        <v>0</v>
      </c>
      <c r="U507" s="378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304"/>
      <c r="AG507" s="304"/>
      <c r="AH507" s="113"/>
      <c r="AI507" s="113"/>
      <c r="AJ507" s="304"/>
      <c r="AK507" s="304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4"/>
      <c r="BV507" s="14"/>
      <c r="BW507" s="14"/>
      <c r="BX507" s="477"/>
      <c r="BY507" s="477"/>
      <c r="BZ507" s="477"/>
      <c r="CA507" s="477"/>
      <c r="CB507" s="14"/>
      <c r="CC507" t="str">
        <f t="shared" si="88"/>
        <v/>
      </c>
      <c r="CE507">
        <v>2177</v>
      </c>
      <c r="CF507">
        <v>6</v>
      </c>
      <c r="CH507">
        <v>6</v>
      </c>
    </row>
    <row r="508" spans="1:86" ht="20.100000000000001" customHeight="1" x14ac:dyDescent="0.25">
      <c r="A508" s="114">
        <v>26788</v>
      </c>
      <c r="B508" s="115" t="s">
        <v>782</v>
      </c>
      <c r="C508" s="115" t="s">
        <v>1292</v>
      </c>
      <c r="D508" s="115" t="s">
        <v>128</v>
      </c>
      <c r="E508" s="116" t="s">
        <v>120</v>
      </c>
      <c r="F508" s="116" t="s">
        <v>160</v>
      </c>
      <c r="G508" s="117">
        <v>40</v>
      </c>
      <c r="H508" s="117">
        <v>12</v>
      </c>
      <c r="I508" s="116" t="s">
        <v>176</v>
      </c>
      <c r="J508" s="118"/>
      <c r="K508" s="115" t="s">
        <v>257</v>
      </c>
      <c r="L508" s="115" t="s">
        <v>2158</v>
      </c>
      <c r="M508" s="115" t="s">
        <v>137</v>
      </c>
      <c r="N508" s="115" t="s">
        <v>162</v>
      </c>
      <c r="O508" s="115" t="str">
        <f t="shared" si="77"/>
        <v>HELICHRYSUM ITALICUM Dinero</v>
      </c>
      <c r="P508" s="119">
        <v>508</v>
      </c>
      <c r="Q508" s="119"/>
      <c r="R508" s="20">
        <f t="shared" si="79"/>
        <v>0</v>
      </c>
      <c r="S508" s="20">
        <f t="shared" si="80"/>
        <v>0</v>
      </c>
      <c r="T508" s="20">
        <f t="shared" si="81"/>
        <v>0</v>
      </c>
      <c r="U508" s="301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304"/>
      <c r="AG508" s="304"/>
      <c r="AH508" s="120"/>
      <c r="AI508" s="120"/>
      <c r="AJ508" s="304"/>
      <c r="AK508" s="304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4"/>
      <c r="BV508" s="14"/>
      <c r="BW508" s="14"/>
      <c r="BX508" s="477"/>
      <c r="BY508" s="477"/>
      <c r="BZ508" s="477"/>
      <c r="CA508" s="477"/>
      <c r="CB508" s="14"/>
      <c r="CC508" t="str">
        <f t="shared" si="88"/>
        <v/>
      </c>
      <c r="CE508">
        <v>26787</v>
      </c>
      <c r="CF508">
        <v>6</v>
      </c>
      <c r="CH508">
        <v>5</v>
      </c>
    </row>
    <row r="509" spans="1:86" ht="20.100000000000001" customHeight="1" x14ac:dyDescent="0.25">
      <c r="A509" s="108">
        <v>14913</v>
      </c>
      <c r="B509" s="109" t="s">
        <v>782</v>
      </c>
      <c r="C509" s="109" t="s">
        <v>783</v>
      </c>
      <c r="D509" s="109" t="s">
        <v>128</v>
      </c>
      <c r="E509" s="110" t="s">
        <v>120</v>
      </c>
      <c r="F509" s="110" t="s">
        <v>160</v>
      </c>
      <c r="G509" s="111">
        <v>40</v>
      </c>
      <c r="H509" s="111">
        <v>12</v>
      </c>
      <c r="I509" s="110" t="s">
        <v>176</v>
      </c>
      <c r="J509" s="121"/>
      <c r="K509" s="109" t="s">
        <v>257</v>
      </c>
      <c r="L509" s="109" t="s">
        <v>2158</v>
      </c>
      <c r="M509" s="109"/>
      <c r="N509" s="109" t="s">
        <v>162</v>
      </c>
      <c r="O509" s="109" t="str">
        <f t="shared" si="77"/>
        <v>HELICHRYSUM ITALICUM Iricles</v>
      </c>
      <c r="P509" s="112">
        <v>509</v>
      </c>
      <c r="Q509" s="112"/>
      <c r="R509" s="20">
        <f t="shared" si="79"/>
        <v>0</v>
      </c>
      <c r="S509" s="20">
        <f t="shared" si="80"/>
        <v>0</v>
      </c>
      <c r="T509" s="20">
        <f t="shared" si="81"/>
        <v>0</v>
      </c>
      <c r="U509" s="378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304"/>
      <c r="AG509" s="304"/>
      <c r="AH509" s="113"/>
      <c r="AI509" s="113"/>
      <c r="AJ509" s="304"/>
      <c r="AK509" s="304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4"/>
      <c r="BV509" s="14"/>
      <c r="BW509" s="14"/>
      <c r="BX509" s="477"/>
      <c r="BY509" s="477"/>
      <c r="BZ509" s="477"/>
      <c r="CA509" s="477"/>
      <c r="CB509" s="14"/>
      <c r="CC509" t="str">
        <f t="shared" si="88"/>
        <v/>
      </c>
      <c r="CE509">
        <v>2373</v>
      </c>
      <c r="CF509">
        <v>6</v>
      </c>
      <c r="CH509">
        <v>5</v>
      </c>
    </row>
    <row r="510" spans="1:86" ht="20.100000000000001" customHeight="1" x14ac:dyDescent="0.25">
      <c r="A510" s="114">
        <v>26786</v>
      </c>
      <c r="B510" s="115" t="s">
        <v>782</v>
      </c>
      <c r="C510" s="115" t="s">
        <v>1293</v>
      </c>
      <c r="D510" s="115" t="s">
        <v>128</v>
      </c>
      <c r="E510" s="116" t="s">
        <v>120</v>
      </c>
      <c r="F510" s="116" t="s">
        <v>160</v>
      </c>
      <c r="G510" s="117">
        <v>40</v>
      </c>
      <c r="H510" s="117">
        <v>12</v>
      </c>
      <c r="I510" s="116" t="s">
        <v>176</v>
      </c>
      <c r="J510" s="118"/>
      <c r="K510" s="115" t="s">
        <v>257</v>
      </c>
      <c r="L510" s="115" t="s">
        <v>2158</v>
      </c>
      <c r="M510" s="115" t="s">
        <v>137</v>
      </c>
      <c r="N510" s="115" t="s">
        <v>162</v>
      </c>
      <c r="O510" s="115" t="str">
        <f t="shared" ref="O510:O573" si="90">_xlfn.CONCAT(B510," ", C510)</f>
        <v>HELICHRYSUM ITALICUM Maquis</v>
      </c>
      <c r="P510" s="119">
        <v>510</v>
      </c>
      <c r="Q510" s="119"/>
      <c r="R510" s="20">
        <f t="shared" si="79"/>
        <v>0</v>
      </c>
      <c r="S510" s="20">
        <f t="shared" si="80"/>
        <v>0</v>
      </c>
      <c r="T510" s="20">
        <f t="shared" si="81"/>
        <v>0</v>
      </c>
      <c r="U510" s="301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304"/>
      <c r="AG510" s="304"/>
      <c r="AH510" s="120"/>
      <c r="AI510" s="120"/>
      <c r="AJ510" s="304"/>
      <c r="AK510" s="304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4"/>
      <c r="BV510" s="14"/>
      <c r="BW510" s="14"/>
      <c r="BX510" s="477"/>
      <c r="BY510" s="477"/>
      <c r="BZ510" s="477"/>
      <c r="CA510" s="477"/>
      <c r="CB510" s="14"/>
      <c r="CC510" t="str">
        <f t="shared" si="88"/>
        <v/>
      </c>
      <c r="CE510">
        <v>26785</v>
      </c>
      <c r="CF510">
        <v>6</v>
      </c>
      <c r="CH510">
        <v>5</v>
      </c>
    </row>
    <row r="511" spans="1:86" ht="20.100000000000001" customHeight="1" x14ac:dyDescent="0.25">
      <c r="A511" s="108">
        <v>12110</v>
      </c>
      <c r="B511" s="109" t="s">
        <v>560</v>
      </c>
      <c r="C511" s="109" t="s">
        <v>1291</v>
      </c>
      <c r="D511" s="109" t="s">
        <v>128</v>
      </c>
      <c r="E511" s="110" t="s">
        <v>120</v>
      </c>
      <c r="F511" s="110" t="s">
        <v>160</v>
      </c>
      <c r="G511" s="111">
        <v>40</v>
      </c>
      <c r="H511" s="111">
        <v>12</v>
      </c>
      <c r="I511" s="110" t="s">
        <v>176</v>
      </c>
      <c r="J511" s="111">
        <v>4.2000000000000003E-2</v>
      </c>
      <c r="K511" s="109" t="s">
        <v>257</v>
      </c>
      <c r="L511" s="109" t="s">
        <v>2158</v>
      </c>
      <c r="M511" s="109"/>
      <c r="N511" s="109" t="s">
        <v>162</v>
      </c>
      <c r="O511" s="109" t="str">
        <f t="shared" si="90"/>
        <v>HELIOTROPE Blue Helios</v>
      </c>
      <c r="P511" s="112">
        <v>511</v>
      </c>
      <c r="Q511" s="112"/>
      <c r="R511" s="20">
        <f t="shared" si="79"/>
        <v>0</v>
      </c>
      <c r="S511" s="20">
        <f t="shared" si="80"/>
        <v>0</v>
      </c>
      <c r="T511" s="20">
        <f t="shared" si="81"/>
        <v>0</v>
      </c>
      <c r="U511" s="378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304"/>
      <c r="AG511" s="304"/>
      <c r="AH511" s="113"/>
      <c r="AI511" s="113"/>
      <c r="AJ511" s="304"/>
      <c r="AK511" s="304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4"/>
      <c r="BV511" s="14"/>
      <c r="BW511" s="14"/>
      <c r="BX511" s="477"/>
      <c r="BY511" s="477"/>
      <c r="BZ511" s="477"/>
      <c r="CA511" s="477"/>
      <c r="CB511" s="14"/>
      <c r="CC511" t="str">
        <f t="shared" si="88"/>
        <v/>
      </c>
      <c r="CE511">
        <v>11965</v>
      </c>
      <c r="CF511">
        <v>5</v>
      </c>
      <c r="CH511">
        <v>6</v>
      </c>
    </row>
    <row r="512" spans="1:86" ht="20.100000000000001" customHeight="1" x14ac:dyDescent="0.25">
      <c r="A512" s="114">
        <v>25275</v>
      </c>
      <c r="B512" s="115" t="s">
        <v>561</v>
      </c>
      <c r="C512" s="115" t="s">
        <v>1065</v>
      </c>
      <c r="D512" s="115" t="s">
        <v>1633</v>
      </c>
      <c r="E512" s="116" t="s">
        <v>120</v>
      </c>
      <c r="F512" s="116" t="s">
        <v>160</v>
      </c>
      <c r="G512" s="117">
        <v>40</v>
      </c>
      <c r="H512" s="117">
        <v>10</v>
      </c>
      <c r="I512" s="116" t="s">
        <v>171</v>
      </c>
      <c r="J512" s="118">
        <v>7.0000000000000007E-2</v>
      </c>
      <c r="K512" s="115" t="s">
        <v>257</v>
      </c>
      <c r="L512" s="115" t="s">
        <v>2158</v>
      </c>
      <c r="M512" s="115"/>
      <c r="N512" s="115" t="s">
        <v>162</v>
      </c>
      <c r="O512" s="115" t="str">
        <f t="shared" si="90"/>
        <v>HEUCHERE WORLD CAFFE Arabica</v>
      </c>
      <c r="P512" s="119">
        <v>512</v>
      </c>
      <c r="Q512" s="119"/>
      <c r="R512" s="20">
        <f t="shared" si="79"/>
        <v>0</v>
      </c>
      <c r="S512" s="20">
        <f t="shared" si="80"/>
        <v>0</v>
      </c>
      <c r="T512" s="20">
        <f t="shared" si="81"/>
        <v>0</v>
      </c>
      <c r="U512" s="303"/>
      <c r="V512" s="304"/>
      <c r="W512" s="304"/>
      <c r="X512" s="304"/>
      <c r="Y512" s="304"/>
      <c r="Z512" s="304"/>
      <c r="AA512" s="304"/>
      <c r="AB512" s="304"/>
      <c r="AC512" s="304"/>
      <c r="AD512" s="304"/>
      <c r="AE512" s="304"/>
      <c r="AF512" s="304"/>
      <c r="AG512" s="304"/>
      <c r="AH512" s="120"/>
      <c r="AI512" s="120"/>
      <c r="AJ512" s="304"/>
      <c r="AK512" s="304"/>
      <c r="AL512" s="304"/>
      <c r="AM512" s="304"/>
      <c r="AN512" s="304"/>
      <c r="AO512" s="304"/>
      <c r="AP512" s="304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4"/>
      <c r="BV512" s="14"/>
      <c r="BW512" s="14"/>
      <c r="BX512" s="477"/>
      <c r="BY512" s="477"/>
      <c r="BZ512" s="477"/>
      <c r="CA512" s="477"/>
      <c r="CB512" s="14"/>
      <c r="CC512" t="str">
        <f t="shared" si="88"/>
        <v>&gt;s11/2026</v>
      </c>
      <c r="CD512">
        <f t="shared" ref="CD512:CD517" si="91">IF(E512="B",IF(OR(LEFT(D512,2)="&gt;s", LEFT(D512,2)="&lt;s"),MID(D512,3,2)+CF512+1,""),)</f>
        <v>11</v>
      </c>
      <c r="CE512">
        <v>25192</v>
      </c>
      <c r="CF512">
        <v>4</v>
      </c>
      <c r="CH512">
        <v>5</v>
      </c>
    </row>
    <row r="513" spans="1:86" ht="20.100000000000001" customHeight="1" x14ac:dyDescent="0.25">
      <c r="A513" s="108">
        <v>25276</v>
      </c>
      <c r="B513" s="109" t="s">
        <v>561</v>
      </c>
      <c r="C513" s="109" t="s">
        <v>1066</v>
      </c>
      <c r="D513" s="109" t="s">
        <v>1633</v>
      </c>
      <c r="E513" s="110" t="s">
        <v>120</v>
      </c>
      <c r="F513" s="110" t="s">
        <v>160</v>
      </c>
      <c r="G513" s="111">
        <v>40</v>
      </c>
      <c r="H513" s="111">
        <v>10</v>
      </c>
      <c r="I513" s="110" t="s">
        <v>171</v>
      </c>
      <c r="J513" s="121">
        <v>7.0000000000000007E-2</v>
      </c>
      <c r="K513" s="109" t="s">
        <v>257</v>
      </c>
      <c r="L513" s="109" t="s">
        <v>2158</v>
      </c>
      <c r="M513" s="109"/>
      <c r="N513" s="109" t="s">
        <v>162</v>
      </c>
      <c r="O513" s="109" t="str">
        <f t="shared" si="90"/>
        <v>HEUCHERE WORLD CAFFE Expresso</v>
      </c>
      <c r="P513" s="112">
        <v>513</v>
      </c>
      <c r="Q513" s="112"/>
      <c r="R513" s="20">
        <f t="shared" si="79"/>
        <v>0</v>
      </c>
      <c r="S513" s="20">
        <f t="shared" si="80"/>
        <v>0</v>
      </c>
      <c r="T513" s="20">
        <f t="shared" si="81"/>
        <v>0</v>
      </c>
      <c r="U513" s="303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04"/>
      <c r="AF513" s="304"/>
      <c r="AG513" s="304"/>
      <c r="AH513" s="113"/>
      <c r="AI513" s="113"/>
      <c r="AJ513" s="304"/>
      <c r="AK513" s="304"/>
      <c r="AL513" s="304"/>
      <c r="AM513" s="304"/>
      <c r="AN513" s="304"/>
      <c r="AO513" s="304"/>
      <c r="AP513" s="304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4"/>
      <c r="BV513" s="14"/>
      <c r="BW513" s="14"/>
      <c r="BX513" s="477"/>
      <c r="BY513" s="477"/>
      <c r="BZ513" s="477"/>
      <c r="CA513" s="477"/>
      <c r="CB513" s="14"/>
      <c r="CC513" t="str">
        <f t="shared" si="88"/>
        <v>&gt;s11/2026</v>
      </c>
      <c r="CD513">
        <f t="shared" si="91"/>
        <v>11</v>
      </c>
      <c r="CE513">
        <v>25193</v>
      </c>
      <c r="CF513">
        <v>4</v>
      </c>
      <c r="CH513">
        <v>5</v>
      </c>
    </row>
    <row r="514" spans="1:86" ht="20.100000000000001" customHeight="1" x14ac:dyDescent="0.25">
      <c r="A514" s="114">
        <v>25277</v>
      </c>
      <c r="B514" s="115" t="s">
        <v>561</v>
      </c>
      <c r="C514" s="115" t="s">
        <v>1067</v>
      </c>
      <c r="D514" s="115" t="s">
        <v>1633</v>
      </c>
      <c r="E514" s="116" t="s">
        <v>120</v>
      </c>
      <c r="F514" s="116" t="s">
        <v>160</v>
      </c>
      <c r="G514" s="117">
        <v>40</v>
      </c>
      <c r="H514" s="117">
        <v>10</v>
      </c>
      <c r="I514" s="116" t="s">
        <v>171</v>
      </c>
      <c r="J514" s="118">
        <v>7.0000000000000007E-2</v>
      </c>
      <c r="K514" s="115" t="s">
        <v>257</v>
      </c>
      <c r="L514" s="115" t="s">
        <v>2158</v>
      </c>
      <c r="M514" s="115"/>
      <c r="N514" s="115" t="s">
        <v>162</v>
      </c>
      <c r="O514" s="115" t="str">
        <f t="shared" si="90"/>
        <v>HEUCHERE WORLD CAFFE Frappé</v>
      </c>
      <c r="P514" s="119">
        <v>514</v>
      </c>
      <c r="Q514" s="119"/>
      <c r="R514" s="20">
        <f t="shared" si="79"/>
        <v>0</v>
      </c>
      <c r="S514" s="20">
        <f t="shared" si="80"/>
        <v>0</v>
      </c>
      <c r="T514" s="20">
        <f t="shared" si="81"/>
        <v>0</v>
      </c>
      <c r="U514" s="303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04"/>
      <c r="AF514" s="304"/>
      <c r="AG514" s="304"/>
      <c r="AH514" s="120"/>
      <c r="AI514" s="120"/>
      <c r="AJ514" s="304"/>
      <c r="AK514" s="304"/>
      <c r="AL514" s="304"/>
      <c r="AM514" s="304"/>
      <c r="AN514" s="304"/>
      <c r="AO514" s="304"/>
      <c r="AP514" s="304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4"/>
      <c r="BV514" s="14"/>
      <c r="BW514" s="14"/>
      <c r="BX514" s="477"/>
      <c r="BY514" s="477"/>
      <c r="BZ514" s="477"/>
      <c r="CA514" s="477"/>
      <c r="CB514" s="14"/>
      <c r="CC514" t="str">
        <f t="shared" si="88"/>
        <v>&gt;s11/2026</v>
      </c>
      <c r="CD514">
        <f t="shared" si="91"/>
        <v>11</v>
      </c>
      <c r="CE514">
        <v>25194</v>
      </c>
      <c r="CF514">
        <v>4</v>
      </c>
      <c r="CH514">
        <v>5</v>
      </c>
    </row>
    <row r="515" spans="1:86" ht="20.100000000000001" customHeight="1" x14ac:dyDescent="0.25">
      <c r="A515" s="108">
        <v>25278</v>
      </c>
      <c r="B515" s="109" t="s">
        <v>561</v>
      </c>
      <c r="C515" s="109" t="s">
        <v>1290</v>
      </c>
      <c r="D515" s="109" t="s">
        <v>1633</v>
      </c>
      <c r="E515" s="110" t="s">
        <v>120</v>
      </c>
      <c r="F515" s="110" t="s">
        <v>160</v>
      </c>
      <c r="G515" s="111">
        <v>40</v>
      </c>
      <c r="H515" s="111">
        <v>10</v>
      </c>
      <c r="I515" s="110" t="s">
        <v>171</v>
      </c>
      <c r="J515" s="121">
        <v>7.0000000000000007E-2</v>
      </c>
      <c r="K515" s="109" t="s">
        <v>257</v>
      </c>
      <c r="L515" s="109" t="s">
        <v>2158</v>
      </c>
      <c r="M515" s="109"/>
      <c r="N515" s="109" t="s">
        <v>162</v>
      </c>
      <c r="O515" s="109" t="str">
        <f t="shared" si="90"/>
        <v>HEUCHERE WORLD CAFFE Lime Americano</v>
      </c>
      <c r="P515" s="112">
        <v>515</v>
      </c>
      <c r="Q515" s="112"/>
      <c r="R515" s="20">
        <f t="shared" si="79"/>
        <v>0</v>
      </c>
      <c r="S515" s="20">
        <f t="shared" si="80"/>
        <v>0</v>
      </c>
      <c r="T515" s="20">
        <f t="shared" si="81"/>
        <v>0</v>
      </c>
      <c r="U515" s="303"/>
      <c r="V515" s="304"/>
      <c r="W515" s="304"/>
      <c r="X515" s="304"/>
      <c r="Y515" s="304"/>
      <c r="Z515" s="304"/>
      <c r="AA515" s="304"/>
      <c r="AB515" s="304"/>
      <c r="AC515" s="304"/>
      <c r="AD515" s="304"/>
      <c r="AE515" s="304"/>
      <c r="AF515" s="304"/>
      <c r="AG515" s="304"/>
      <c r="AH515" s="113"/>
      <c r="AI515" s="113"/>
      <c r="AJ515" s="304"/>
      <c r="AK515" s="304"/>
      <c r="AL515" s="304"/>
      <c r="AM515" s="304"/>
      <c r="AN515" s="304"/>
      <c r="AO515" s="304"/>
      <c r="AP515" s="304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4"/>
      <c r="BV515" s="14"/>
      <c r="BW515" s="14"/>
      <c r="BX515" s="477"/>
      <c r="BY515" s="477"/>
      <c r="BZ515" s="477"/>
      <c r="CA515" s="477"/>
      <c r="CB515" s="14"/>
      <c r="CC515" t="str">
        <f t="shared" si="88"/>
        <v>&gt;s11/2026</v>
      </c>
      <c r="CD515">
        <f t="shared" si="91"/>
        <v>11</v>
      </c>
      <c r="CE515">
        <v>25195</v>
      </c>
      <c r="CF515">
        <v>4</v>
      </c>
      <c r="CH515">
        <v>5</v>
      </c>
    </row>
    <row r="516" spans="1:86" ht="20.100000000000001" customHeight="1" x14ac:dyDescent="0.25">
      <c r="A516" s="114">
        <v>25279</v>
      </c>
      <c r="B516" s="115" t="s">
        <v>561</v>
      </c>
      <c r="C516" s="115" t="s">
        <v>1068</v>
      </c>
      <c r="D516" s="115" t="s">
        <v>1633</v>
      </c>
      <c r="E516" s="116" t="s">
        <v>120</v>
      </c>
      <c r="F516" s="116" t="s">
        <v>160</v>
      </c>
      <c r="G516" s="117">
        <v>40</v>
      </c>
      <c r="H516" s="117">
        <v>10</v>
      </c>
      <c r="I516" s="116" t="s">
        <v>171</v>
      </c>
      <c r="J516" s="118">
        <v>7.0000000000000007E-2</v>
      </c>
      <c r="K516" s="115" t="s">
        <v>257</v>
      </c>
      <c r="L516" s="115" t="s">
        <v>2158</v>
      </c>
      <c r="M516" s="115"/>
      <c r="N516" s="115" t="s">
        <v>162</v>
      </c>
      <c r="O516" s="115" t="str">
        <f t="shared" si="90"/>
        <v>HEUCHERE WORLD CAFFE Vienna</v>
      </c>
      <c r="P516" s="119">
        <v>516</v>
      </c>
      <c r="Q516" s="119"/>
      <c r="R516" s="20">
        <f t="shared" ref="R516:R579" si="92">IF(INT(S516)*10=S516*10,,"ERREUR")</f>
        <v>0</v>
      </c>
      <c r="S516" s="20">
        <f t="shared" ref="S516:S579" si="93">T516/G516</f>
        <v>0</v>
      </c>
      <c r="T516" s="20">
        <f t="shared" ref="T516:T579" si="94">SUM(U516:BT516)</f>
        <v>0</v>
      </c>
      <c r="U516" s="303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04"/>
      <c r="AF516" s="304"/>
      <c r="AG516" s="304"/>
      <c r="AH516" s="120"/>
      <c r="AI516" s="120"/>
      <c r="AJ516" s="304"/>
      <c r="AK516" s="304"/>
      <c r="AL516" s="304"/>
      <c r="AM516" s="304"/>
      <c r="AN516" s="304"/>
      <c r="AO516" s="304"/>
      <c r="AP516" s="304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4"/>
      <c r="BV516" s="14"/>
      <c r="BW516" s="14"/>
      <c r="BX516" s="477"/>
      <c r="BY516" s="477"/>
      <c r="BZ516" s="477"/>
      <c r="CA516" s="477"/>
      <c r="CB516" s="14"/>
      <c r="CC516" t="str">
        <f t="shared" si="88"/>
        <v>&gt;s11/2026</v>
      </c>
      <c r="CD516">
        <f t="shared" si="91"/>
        <v>11</v>
      </c>
      <c r="CE516">
        <v>25196</v>
      </c>
      <c r="CF516">
        <v>4</v>
      </c>
      <c r="CH516">
        <v>5</v>
      </c>
    </row>
    <row r="517" spans="1:86" ht="20.100000000000001" customHeight="1" x14ac:dyDescent="0.25">
      <c r="A517" s="108">
        <v>25280</v>
      </c>
      <c r="B517" s="109" t="s">
        <v>561</v>
      </c>
      <c r="C517" s="109" t="s">
        <v>397</v>
      </c>
      <c r="D517" s="109" t="s">
        <v>1633</v>
      </c>
      <c r="E517" s="110" t="s">
        <v>120</v>
      </c>
      <c r="F517" s="110" t="s">
        <v>160</v>
      </c>
      <c r="G517" s="111">
        <v>40</v>
      </c>
      <c r="H517" s="111">
        <v>10</v>
      </c>
      <c r="I517" s="110" t="s">
        <v>171</v>
      </c>
      <c r="J517" s="121">
        <v>7.0000000000000007E-2</v>
      </c>
      <c r="K517" s="109" t="s">
        <v>257</v>
      </c>
      <c r="L517" s="109" t="s">
        <v>2158</v>
      </c>
      <c r="M517" s="109"/>
      <c r="N517" s="109" t="s">
        <v>162</v>
      </c>
      <c r="O517" s="109" t="str">
        <f t="shared" si="90"/>
        <v xml:space="preserve">HEUCHERE WORLD CAFFE Variés </v>
      </c>
      <c r="P517" s="112">
        <v>517</v>
      </c>
      <c r="Q517" s="112"/>
      <c r="R517" s="20">
        <f t="shared" si="92"/>
        <v>0</v>
      </c>
      <c r="S517" s="20">
        <f t="shared" si="93"/>
        <v>0</v>
      </c>
      <c r="T517" s="20">
        <f t="shared" si="94"/>
        <v>0</v>
      </c>
      <c r="U517" s="303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04"/>
      <c r="AF517" s="304"/>
      <c r="AG517" s="304"/>
      <c r="AH517" s="113"/>
      <c r="AI517" s="113"/>
      <c r="AJ517" s="304"/>
      <c r="AK517" s="304"/>
      <c r="AL517" s="304"/>
      <c r="AM517" s="304"/>
      <c r="AN517" s="304"/>
      <c r="AO517" s="304"/>
      <c r="AP517" s="304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4"/>
      <c r="BV517" s="14"/>
      <c r="BW517" s="14"/>
      <c r="BX517" s="477"/>
      <c r="BY517" s="477"/>
      <c r="BZ517" s="477"/>
      <c r="CA517" s="477"/>
      <c r="CB517" s="14"/>
      <c r="CC517" t="str">
        <f t="shared" si="88"/>
        <v>&gt;s11/2026</v>
      </c>
      <c r="CD517">
        <f t="shared" si="91"/>
        <v>11</v>
      </c>
      <c r="CE517">
        <v>25197</v>
      </c>
      <c r="CF517">
        <v>4</v>
      </c>
      <c r="CH517">
        <v>5</v>
      </c>
    </row>
    <row r="518" spans="1:86" ht="20.100000000000001" customHeight="1" x14ac:dyDescent="0.25">
      <c r="A518" s="114">
        <v>21001</v>
      </c>
      <c r="B518" s="115" t="s">
        <v>562</v>
      </c>
      <c r="C518" s="115" t="s">
        <v>563</v>
      </c>
      <c r="D518" s="115" t="s">
        <v>128</v>
      </c>
      <c r="E518" s="116" t="s">
        <v>208</v>
      </c>
      <c r="F518" s="116" t="s">
        <v>160</v>
      </c>
      <c r="G518" s="117">
        <v>40</v>
      </c>
      <c r="H518" s="117">
        <v>11</v>
      </c>
      <c r="I518" s="116" t="s">
        <v>131</v>
      </c>
      <c r="J518" s="118"/>
      <c r="K518" s="115" t="s">
        <v>257</v>
      </c>
      <c r="L518" s="115" t="s">
        <v>2158</v>
      </c>
      <c r="M518" s="115"/>
      <c r="N518" s="115" t="s">
        <v>162</v>
      </c>
      <c r="O518" s="115" t="str">
        <f t="shared" si="90"/>
        <v>HIBISCUS MAHOGANY Splendor</v>
      </c>
      <c r="P518" s="119">
        <v>518</v>
      </c>
      <c r="Q518" s="119"/>
      <c r="R518" s="20">
        <f t="shared" si="92"/>
        <v>0</v>
      </c>
      <c r="S518" s="20">
        <f t="shared" si="93"/>
        <v>0</v>
      </c>
      <c r="T518" s="20">
        <f t="shared" si="94"/>
        <v>0</v>
      </c>
      <c r="U518" s="301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304"/>
      <c r="AG518" s="304"/>
      <c r="AH518" s="120"/>
      <c r="AI518" s="120"/>
      <c r="AJ518" s="304"/>
      <c r="AK518" s="304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4"/>
      <c r="BV518" s="14"/>
      <c r="BW518" s="14"/>
      <c r="BX518" s="477"/>
      <c r="BY518" s="477"/>
      <c r="BZ518" s="477"/>
      <c r="CA518" s="477"/>
      <c r="CB518" s="14"/>
      <c r="CC518" t="str">
        <f t="shared" si="88"/>
        <v/>
      </c>
      <c r="CE518">
        <v>13129</v>
      </c>
      <c r="CF518">
        <v>4</v>
      </c>
      <c r="CH518">
        <v>6</v>
      </c>
    </row>
    <row r="519" spans="1:86" ht="20.100000000000001" customHeight="1" x14ac:dyDescent="0.25">
      <c r="A519" s="108">
        <v>26068</v>
      </c>
      <c r="B519" s="109" t="s">
        <v>564</v>
      </c>
      <c r="C519" s="109" t="s">
        <v>307</v>
      </c>
      <c r="D519" s="109" t="s">
        <v>128</v>
      </c>
      <c r="E519" s="110" t="s">
        <v>208</v>
      </c>
      <c r="F519" s="110" t="s">
        <v>160</v>
      </c>
      <c r="G519" s="111">
        <v>40</v>
      </c>
      <c r="H519" s="111">
        <v>13</v>
      </c>
      <c r="I519" s="110" t="s">
        <v>120</v>
      </c>
      <c r="J519" s="121"/>
      <c r="K519" s="109" t="s">
        <v>257</v>
      </c>
      <c r="L519" s="109" t="s">
        <v>2158</v>
      </c>
      <c r="M519" s="109"/>
      <c r="N519" s="109" t="s">
        <v>162</v>
      </c>
      <c r="O519" s="109" t="str">
        <f t="shared" si="90"/>
        <v>HYPOESTES CONFETTI Blanc</v>
      </c>
      <c r="P519" s="112">
        <v>519</v>
      </c>
      <c r="Q519" s="112"/>
      <c r="R519" s="20">
        <f t="shared" si="92"/>
        <v>0</v>
      </c>
      <c r="S519" s="20">
        <f t="shared" si="93"/>
        <v>0</v>
      </c>
      <c r="T519" s="20">
        <f t="shared" si="94"/>
        <v>0</v>
      </c>
      <c r="U519" s="378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304"/>
      <c r="AG519" s="304"/>
      <c r="AH519" s="113"/>
      <c r="AI519" s="113"/>
      <c r="AJ519" s="304"/>
      <c r="AK519" s="304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4"/>
      <c r="BV519" s="14"/>
      <c r="BW519" s="14"/>
      <c r="BX519" s="477"/>
      <c r="BY519" s="477"/>
      <c r="BZ519" s="477"/>
      <c r="CA519" s="477"/>
      <c r="CB519" s="14"/>
      <c r="CC519" t="str">
        <f t="shared" si="88"/>
        <v/>
      </c>
      <c r="CE519">
        <v>26003</v>
      </c>
      <c r="CF519">
        <v>4</v>
      </c>
      <c r="CH519">
        <v>8</v>
      </c>
    </row>
    <row r="520" spans="1:86" ht="20.100000000000001" customHeight="1" x14ac:dyDescent="0.25">
      <c r="A520" s="114">
        <v>26069</v>
      </c>
      <c r="B520" s="115" t="s">
        <v>564</v>
      </c>
      <c r="C520" s="115" t="s">
        <v>308</v>
      </c>
      <c r="D520" s="115" t="s">
        <v>128</v>
      </c>
      <c r="E520" s="116" t="s">
        <v>208</v>
      </c>
      <c r="F520" s="116" t="s">
        <v>160</v>
      </c>
      <c r="G520" s="117">
        <v>40</v>
      </c>
      <c r="H520" s="117">
        <v>13</v>
      </c>
      <c r="I520" s="116" t="s">
        <v>120</v>
      </c>
      <c r="J520" s="118"/>
      <c r="K520" s="115" t="s">
        <v>257</v>
      </c>
      <c r="L520" s="115" t="s">
        <v>2158</v>
      </c>
      <c r="M520" s="115"/>
      <c r="N520" s="115" t="s">
        <v>162</v>
      </c>
      <c r="O520" s="115" t="str">
        <f t="shared" si="90"/>
        <v>HYPOESTES CONFETTI Rose</v>
      </c>
      <c r="P520" s="119">
        <v>520</v>
      </c>
      <c r="Q520" s="119"/>
      <c r="R520" s="20">
        <f t="shared" si="92"/>
        <v>0</v>
      </c>
      <c r="S520" s="20">
        <f t="shared" si="93"/>
        <v>0</v>
      </c>
      <c r="T520" s="20">
        <f t="shared" si="94"/>
        <v>0</v>
      </c>
      <c r="U520" s="301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304"/>
      <c r="AG520" s="304"/>
      <c r="AH520" s="120"/>
      <c r="AI520" s="120"/>
      <c r="AJ520" s="304"/>
      <c r="AK520" s="304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4"/>
      <c r="BV520" s="14"/>
      <c r="BW520" s="14"/>
      <c r="BX520" s="477"/>
      <c r="BY520" s="477"/>
      <c r="BZ520" s="477"/>
      <c r="CA520" s="477"/>
      <c r="CB520" s="14"/>
      <c r="CC520" t="str">
        <f t="shared" si="88"/>
        <v/>
      </c>
      <c r="CE520">
        <v>26004</v>
      </c>
      <c r="CF520">
        <v>4</v>
      </c>
      <c r="CH520">
        <v>8</v>
      </c>
    </row>
    <row r="521" spans="1:86" ht="20.100000000000001" customHeight="1" x14ac:dyDescent="0.25">
      <c r="A521" s="108">
        <v>26070</v>
      </c>
      <c r="B521" s="109" t="s">
        <v>564</v>
      </c>
      <c r="C521" s="109" t="s">
        <v>313</v>
      </c>
      <c r="D521" s="109" t="s">
        <v>128</v>
      </c>
      <c r="E521" s="110" t="s">
        <v>208</v>
      </c>
      <c r="F521" s="110" t="s">
        <v>160</v>
      </c>
      <c r="G521" s="111">
        <v>40</v>
      </c>
      <c r="H521" s="111">
        <v>13</v>
      </c>
      <c r="I521" s="110" t="s">
        <v>120</v>
      </c>
      <c r="J521" s="121"/>
      <c r="K521" s="109" t="s">
        <v>257</v>
      </c>
      <c r="L521" s="109" t="s">
        <v>2158</v>
      </c>
      <c r="M521" s="109"/>
      <c r="N521" s="109" t="s">
        <v>162</v>
      </c>
      <c r="O521" s="109" t="str">
        <f t="shared" si="90"/>
        <v xml:space="preserve">HYPOESTES CONFETTI Rouge </v>
      </c>
      <c r="P521" s="112">
        <v>521</v>
      </c>
      <c r="Q521" s="112"/>
      <c r="R521" s="20">
        <f t="shared" si="92"/>
        <v>0</v>
      </c>
      <c r="S521" s="20">
        <f t="shared" si="93"/>
        <v>0</v>
      </c>
      <c r="T521" s="20">
        <f t="shared" si="94"/>
        <v>0</v>
      </c>
      <c r="U521" s="378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304"/>
      <c r="AG521" s="304"/>
      <c r="AH521" s="113"/>
      <c r="AI521" s="113"/>
      <c r="AJ521" s="304"/>
      <c r="AK521" s="304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4"/>
      <c r="BV521" s="14"/>
      <c r="BW521" s="14"/>
      <c r="BX521" s="477"/>
      <c r="BY521" s="477"/>
      <c r="BZ521" s="477"/>
      <c r="CA521" s="477"/>
      <c r="CB521" s="14"/>
      <c r="CC521" t="str">
        <f t="shared" si="88"/>
        <v/>
      </c>
      <c r="CE521">
        <v>26005</v>
      </c>
      <c r="CF521">
        <v>4</v>
      </c>
      <c r="CH521">
        <v>8</v>
      </c>
    </row>
    <row r="522" spans="1:86" ht="20.100000000000001" customHeight="1" x14ac:dyDescent="0.25">
      <c r="A522" s="388"/>
      <c r="B522" s="382" t="s">
        <v>565</v>
      </c>
      <c r="C522" s="383"/>
      <c r="D522" s="383" t="s">
        <v>128</v>
      </c>
      <c r="E522" s="384"/>
      <c r="F522" s="384"/>
      <c r="G522" s="384"/>
      <c r="H522" s="385"/>
      <c r="I522" s="384"/>
      <c r="J522" s="386"/>
      <c r="K522" s="383"/>
      <c r="L522" s="383" t="s">
        <v>593</v>
      </c>
      <c r="M522" s="383"/>
      <c r="N522" s="383"/>
      <c r="O522" s="383" t="str">
        <f t="shared" si="90"/>
        <v xml:space="preserve">I </v>
      </c>
      <c r="P522" s="387">
        <v>522</v>
      </c>
      <c r="Q522" s="387"/>
      <c r="R522" s="20"/>
      <c r="S522" s="20"/>
      <c r="T522" s="20"/>
      <c r="U522" s="512"/>
      <c r="V522" s="513"/>
      <c r="W522" s="513"/>
      <c r="X522" s="513"/>
      <c r="Y522" s="513"/>
      <c r="Z522" s="513"/>
      <c r="AA522" s="513"/>
      <c r="AB522" s="513"/>
      <c r="AC522" s="513"/>
      <c r="AD522" s="513"/>
      <c r="AE522" s="513"/>
      <c r="AF522" s="513"/>
      <c r="AG522" s="513"/>
      <c r="AH522" s="513"/>
      <c r="AI522" s="513"/>
      <c r="AJ522" s="513"/>
      <c r="AK522" s="513"/>
      <c r="AL522" s="513"/>
      <c r="AM522" s="513"/>
      <c r="AN522" s="513"/>
      <c r="AO522" s="513"/>
      <c r="AP522" s="513"/>
      <c r="AQ522" s="513"/>
      <c r="AR522" s="513"/>
      <c r="AS522" s="513"/>
      <c r="AT522" s="513"/>
      <c r="AU522" s="513"/>
      <c r="AV522" s="513"/>
      <c r="AW522" s="513"/>
      <c r="AX522" s="513"/>
      <c r="AY522" s="513"/>
      <c r="AZ522" s="513"/>
      <c r="BA522" s="513"/>
      <c r="BB522" s="513"/>
      <c r="BC522" s="513"/>
      <c r="BD522" s="513"/>
      <c r="BE522" s="513"/>
      <c r="BF522" s="513"/>
      <c r="BG522" s="513"/>
      <c r="BH522" s="513"/>
      <c r="BI522" s="513"/>
      <c r="BJ522" s="513"/>
      <c r="BK522" s="513"/>
      <c r="BL522" s="513"/>
      <c r="BM522" s="513"/>
      <c r="BN522" s="513"/>
      <c r="BO522" s="513"/>
      <c r="BP522" s="513"/>
      <c r="BQ522" s="513"/>
      <c r="BR522" s="513"/>
      <c r="BS522" s="513"/>
      <c r="BT522" s="513"/>
      <c r="BU522" s="14"/>
      <c r="BV522" s="14"/>
      <c r="BW522" s="14"/>
      <c r="BX522" s="477"/>
      <c r="BY522" s="477"/>
      <c r="BZ522" s="477"/>
      <c r="CA522" s="477"/>
      <c r="CB522" s="14"/>
      <c r="CC522" t="str">
        <f t="shared" si="88"/>
        <v/>
      </c>
    </row>
    <row r="523" spans="1:86" ht="20.100000000000001" customHeight="1" x14ac:dyDescent="0.25">
      <c r="A523" s="108">
        <v>21048</v>
      </c>
      <c r="B523" s="109" t="s">
        <v>586</v>
      </c>
      <c r="C523" s="109" t="s">
        <v>1294</v>
      </c>
      <c r="D523" s="109" t="s">
        <v>128</v>
      </c>
      <c r="E523" s="110" t="s">
        <v>120</v>
      </c>
      <c r="F523" s="110" t="s">
        <v>160</v>
      </c>
      <c r="G523" s="111">
        <v>40</v>
      </c>
      <c r="H523" s="111">
        <v>13</v>
      </c>
      <c r="I523" s="110" t="s">
        <v>176</v>
      </c>
      <c r="J523" s="121">
        <v>0.05</v>
      </c>
      <c r="K523" s="109" t="s">
        <v>257</v>
      </c>
      <c r="L523" s="109" t="s">
        <v>2158</v>
      </c>
      <c r="M523" s="109"/>
      <c r="N523" s="109" t="s">
        <v>162</v>
      </c>
      <c r="O523" s="109" t="str">
        <f t="shared" si="90"/>
        <v>IPOMEE Black Heart</v>
      </c>
      <c r="P523" s="112">
        <v>523</v>
      </c>
      <c r="Q523" s="112"/>
      <c r="R523" s="20">
        <f t="shared" si="92"/>
        <v>0</v>
      </c>
      <c r="S523" s="20">
        <f t="shared" si="93"/>
        <v>0</v>
      </c>
      <c r="T523" s="20">
        <f t="shared" si="94"/>
        <v>0</v>
      </c>
      <c r="U523" s="378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304"/>
      <c r="AG523" s="304"/>
      <c r="AH523" s="113"/>
      <c r="AI523" s="113"/>
      <c r="AJ523" s="304"/>
      <c r="AK523" s="304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4"/>
      <c r="BV523" s="14"/>
      <c r="BW523" s="14"/>
      <c r="BX523" s="477"/>
      <c r="BY523" s="477"/>
      <c r="BZ523" s="477"/>
      <c r="CA523" s="477"/>
      <c r="CB523" s="14"/>
      <c r="CC523" t="str">
        <f t="shared" si="88"/>
        <v/>
      </c>
      <c r="CE523">
        <v>10133</v>
      </c>
      <c r="CF523">
        <v>4</v>
      </c>
      <c r="CH523">
        <v>8</v>
      </c>
    </row>
    <row r="524" spans="1:86" ht="20.100000000000001" customHeight="1" x14ac:dyDescent="0.25">
      <c r="A524" s="114">
        <v>21050</v>
      </c>
      <c r="B524" s="115" t="s">
        <v>586</v>
      </c>
      <c r="C524" s="115" t="s">
        <v>587</v>
      </c>
      <c r="D524" s="115" t="s">
        <v>128</v>
      </c>
      <c r="E524" s="116" t="s">
        <v>120</v>
      </c>
      <c r="F524" s="116" t="s">
        <v>160</v>
      </c>
      <c r="G524" s="117">
        <v>40</v>
      </c>
      <c r="H524" s="117">
        <v>13</v>
      </c>
      <c r="I524" s="116" t="s">
        <v>176</v>
      </c>
      <c r="J524" s="118">
        <v>0.05</v>
      </c>
      <c r="K524" s="115" t="s">
        <v>257</v>
      </c>
      <c r="L524" s="115" t="s">
        <v>2158</v>
      </c>
      <c r="M524" s="115"/>
      <c r="N524" s="115" t="s">
        <v>162</v>
      </c>
      <c r="O524" s="115" t="str">
        <f t="shared" si="90"/>
        <v>IPOMEE Blacky</v>
      </c>
      <c r="P524" s="119">
        <v>524</v>
      </c>
      <c r="Q524" s="119"/>
      <c r="R524" s="20">
        <f t="shared" si="92"/>
        <v>0</v>
      </c>
      <c r="S524" s="20">
        <f t="shared" si="93"/>
        <v>0</v>
      </c>
      <c r="T524" s="20">
        <f t="shared" si="94"/>
        <v>0</v>
      </c>
      <c r="U524" s="301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304"/>
      <c r="AG524" s="304"/>
      <c r="AH524" s="120"/>
      <c r="AI524" s="120"/>
      <c r="AJ524" s="304"/>
      <c r="AK524" s="304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4"/>
      <c r="BV524" s="14"/>
      <c r="BW524" s="14"/>
      <c r="BX524" s="477"/>
      <c r="BY524" s="477"/>
      <c r="BZ524" s="477"/>
      <c r="CA524" s="477"/>
      <c r="CB524" s="14"/>
      <c r="CC524" t="str">
        <f t="shared" si="88"/>
        <v/>
      </c>
      <c r="CE524">
        <v>2375</v>
      </c>
      <c r="CF524">
        <v>4</v>
      </c>
      <c r="CH524">
        <v>8</v>
      </c>
    </row>
    <row r="525" spans="1:86" ht="20.100000000000001" customHeight="1" x14ac:dyDescent="0.25">
      <c r="A525" s="108">
        <v>21052</v>
      </c>
      <c r="B525" s="109" t="s">
        <v>586</v>
      </c>
      <c r="C525" s="109" t="s">
        <v>588</v>
      </c>
      <c r="D525" s="109" t="s">
        <v>128</v>
      </c>
      <c r="E525" s="110" t="s">
        <v>120</v>
      </c>
      <c r="F525" s="110" t="s">
        <v>160</v>
      </c>
      <c r="G525" s="111">
        <v>40</v>
      </c>
      <c r="H525" s="111">
        <v>13</v>
      </c>
      <c r="I525" s="110" t="s">
        <v>176</v>
      </c>
      <c r="J525" s="121">
        <v>0.05</v>
      </c>
      <c r="K525" s="109" t="s">
        <v>257</v>
      </c>
      <c r="L525" s="109" t="s">
        <v>2158</v>
      </c>
      <c r="M525" s="109"/>
      <c r="N525" s="109" t="s">
        <v>162</v>
      </c>
      <c r="O525" s="109" t="str">
        <f t="shared" si="90"/>
        <v>IPOMEE Bronze</v>
      </c>
      <c r="P525" s="112">
        <v>525</v>
      </c>
      <c r="Q525" s="112"/>
      <c r="R525" s="20">
        <f t="shared" si="92"/>
        <v>0</v>
      </c>
      <c r="S525" s="20">
        <f t="shared" si="93"/>
        <v>0</v>
      </c>
      <c r="T525" s="20">
        <f t="shared" si="94"/>
        <v>0</v>
      </c>
      <c r="U525" s="378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304"/>
      <c r="AG525" s="304"/>
      <c r="AH525" s="113"/>
      <c r="AI525" s="113"/>
      <c r="AJ525" s="304"/>
      <c r="AK525" s="304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4"/>
      <c r="BV525" s="14"/>
      <c r="BW525" s="14"/>
      <c r="BX525" s="477"/>
      <c r="BY525" s="477"/>
      <c r="BZ525" s="477"/>
      <c r="CA525" s="477"/>
      <c r="CB525" s="14"/>
      <c r="CC525" t="str">
        <f t="shared" si="88"/>
        <v/>
      </c>
      <c r="CE525">
        <v>3887</v>
      </c>
      <c r="CF525">
        <v>4</v>
      </c>
      <c r="CH525">
        <v>8</v>
      </c>
    </row>
    <row r="526" spans="1:86" ht="20.100000000000001" customHeight="1" x14ac:dyDescent="0.25">
      <c r="A526" s="114">
        <v>21056</v>
      </c>
      <c r="B526" s="115" t="s">
        <v>586</v>
      </c>
      <c r="C526" s="115" t="s">
        <v>1295</v>
      </c>
      <c r="D526" s="115" t="s">
        <v>128</v>
      </c>
      <c r="E526" s="116" t="s">
        <v>120</v>
      </c>
      <c r="F526" s="116" t="s">
        <v>160</v>
      </c>
      <c r="G526" s="117">
        <v>40</v>
      </c>
      <c r="H526" s="117">
        <v>13</v>
      </c>
      <c r="I526" s="116" t="s">
        <v>176</v>
      </c>
      <c r="J526" s="118">
        <v>0.05</v>
      </c>
      <c r="K526" s="115" t="s">
        <v>257</v>
      </c>
      <c r="L526" s="115" t="s">
        <v>2158</v>
      </c>
      <c r="M526" s="115"/>
      <c r="N526" s="115" t="s">
        <v>162</v>
      </c>
      <c r="O526" s="115" t="str">
        <f t="shared" si="90"/>
        <v>IPOMEE Terrace Lime / Marguerite</v>
      </c>
      <c r="P526" s="119">
        <v>526</v>
      </c>
      <c r="Q526" s="119"/>
      <c r="R526" s="20">
        <f t="shared" si="92"/>
        <v>0</v>
      </c>
      <c r="S526" s="20">
        <f t="shared" si="93"/>
        <v>0</v>
      </c>
      <c r="T526" s="20">
        <f t="shared" si="94"/>
        <v>0</v>
      </c>
      <c r="U526" s="301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304"/>
      <c r="AG526" s="304"/>
      <c r="AH526" s="120"/>
      <c r="AI526" s="120"/>
      <c r="AJ526" s="304"/>
      <c r="AK526" s="304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4"/>
      <c r="BV526" s="14"/>
      <c r="BW526" s="14"/>
      <c r="BX526" s="477"/>
      <c r="BY526" s="477"/>
      <c r="BZ526" s="477"/>
      <c r="CA526" s="477"/>
      <c r="CB526" s="14"/>
      <c r="CC526" t="str">
        <f t="shared" si="88"/>
        <v/>
      </c>
      <c r="CE526">
        <v>2374</v>
      </c>
      <c r="CF526">
        <v>4</v>
      </c>
      <c r="CH526">
        <v>8</v>
      </c>
    </row>
    <row r="527" spans="1:86" ht="20.100000000000001" customHeight="1" x14ac:dyDescent="0.25">
      <c r="A527" s="108">
        <v>21058</v>
      </c>
      <c r="B527" s="109" t="s">
        <v>586</v>
      </c>
      <c r="C527" s="109" t="s">
        <v>589</v>
      </c>
      <c r="D527" s="109" t="s">
        <v>128</v>
      </c>
      <c r="E527" s="110" t="s">
        <v>120</v>
      </c>
      <c r="F527" s="110" t="s">
        <v>160</v>
      </c>
      <c r="G527" s="111">
        <v>40</v>
      </c>
      <c r="H527" s="111">
        <v>13</v>
      </c>
      <c r="I527" s="110" t="s">
        <v>176</v>
      </c>
      <c r="J527" s="121">
        <v>0.05</v>
      </c>
      <c r="K527" s="109" t="s">
        <v>257</v>
      </c>
      <c r="L527" s="109" t="s">
        <v>2158</v>
      </c>
      <c r="M527" s="109"/>
      <c r="N527" s="109" t="s">
        <v>162</v>
      </c>
      <c r="O527" s="109" t="str">
        <f t="shared" si="90"/>
        <v>IPOMEE Tricolor</v>
      </c>
      <c r="P527" s="112">
        <v>527</v>
      </c>
      <c r="Q527" s="112"/>
      <c r="R527" s="20">
        <f t="shared" si="92"/>
        <v>0</v>
      </c>
      <c r="S527" s="20">
        <f t="shared" si="93"/>
        <v>0</v>
      </c>
      <c r="T527" s="20">
        <f t="shared" si="94"/>
        <v>0</v>
      </c>
      <c r="U527" s="378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304"/>
      <c r="AG527" s="304"/>
      <c r="AH527" s="113"/>
      <c r="AI527" s="113"/>
      <c r="AJ527" s="304"/>
      <c r="AK527" s="304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4"/>
      <c r="BV527" s="14"/>
      <c r="BW527" s="14"/>
      <c r="BX527" s="477"/>
      <c r="BY527" s="477"/>
      <c r="BZ527" s="477"/>
      <c r="CA527" s="477"/>
      <c r="CB527" s="14"/>
      <c r="CC527" t="str">
        <f t="shared" si="88"/>
        <v/>
      </c>
      <c r="CE527">
        <v>2376</v>
      </c>
      <c r="CF527">
        <v>4</v>
      </c>
      <c r="CH527">
        <v>8</v>
      </c>
    </row>
    <row r="528" spans="1:86" ht="20.100000000000001" customHeight="1" x14ac:dyDescent="0.25">
      <c r="A528" s="114">
        <v>21054</v>
      </c>
      <c r="B528" s="115" t="s">
        <v>586</v>
      </c>
      <c r="C528" s="115" t="s">
        <v>1296</v>
      </c>
      <c r="D528" s="115" t="s">
        <v>128</v>
      </c>
      <c r="E528" s="116" t="s">
        <v>120</v>
      </c>
      <c r="F528" s="116" t="s">
        <v>160</v>
      </c>
      <c r="G528" s="117">
        <v>40</v>
      </c>
      <c r="H528" s="117">
        <v>13</v>
      </c>
      <c r="I528" s="116" t="s">
        <v>176</v>
      </c>
      <c r="J528" s="118">
        <v>0.05</v>
      </c>
      <c r="K528" s="115" t="s">
        <v>257</v>
      </c>
      <c r="L528" s="115" t="s">
        <v>2158</v>
      </c>
      <c r="M528" s="115"/>
      <c r="N528" s="115" t="s">
        <v>162</v>
      </c>
      <c r="O528" s="115" t="str">
        <f t="shared" si="90"/>
        <v>IPOMEE Marguerite Compact</v>
      </c>
      <c r="P528" s="119">
        <v>528</v>
      </c>
      <c r="Q528" s="119"/>
      <c r="R528" s="20">
        <f t="shared" si="92"/>
        <v>0</v>
      </c>
      <c r="S528" s="20">
        <f t="shared" si="93"/>
        <v>0</v>
      </c>
      <c r="T528" s="20">
        <f t="shared" si="94"/>
        <v>0</v>
      </c>
      <c r="U528" s="301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304"/>
      <c r="AG528" s="304"/>
      <c r="AH528" s="120"/>
      <c r="AI528" s="120"/>
      <c r="AJ528" s="304"/>
      <c r="AK528" s="304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4"/>
      <c r="BV528" s="14"/>
      <c r="BW528" s="14"/>
      <c r="BX528" s="477"/>
      <c r="BY528" s="477"/>
      <c r="BZ528" s="477"/>
      <c r="CA528" s="477"/>
      <c r="CB528" s="14"/>
      <c r="CC528" t="str">
        <f t="shared" si="88"/>
        <v/>
      </c>
      <c r="CE528">
        <v>11970</v>
      </c>
      <c r="CF528">
        <v>4</v>
      </c>
      <c r="CH528">
        <v>8</v>
      </c>
    </row>
    <row r="529" spans="1:86" ht="20.100000000000001" customHeight="1" x14ac:dyDescent="0.25">
      <c r="A529" s="108">
        <v>14142</v>
      </c>
      <c r="B529" s="109" t="s">
        <v>586</v>
      </c>
      <c r="C529" s="109" t="s">
        <v>233</v>
      </c>
      <c r="D529" s="109" t="s">
        <v>128</v>
      </c>
      <c r="E529" s="110" t="s">
        <v>120</v>
      </c>
      <c r="F529" s="110" t="s">
        <v>160</v>
      </c>
      <c r="G529" s="111">
        <v>40</v>
      </c>
      <c r="H529" s="111">
        <v>13</v>
      </c>
      <c r="I529" s="110" t="s">
        <v>176</v>
      </c>
      <c r="J529" s="121">
        <v>0.05</v>
      </c>
      <c r="K529" s="109" t="s">
        <v>257</v>
      </c>
      <c r="L529" s="109" t="s">
        <v>2158</v>
      </c>
      <c r="M529" s="109"/>
      <c r="N529" s="109" t="s">
        <v>162</v>
      </c>
      <c r="O529" s="109" t="str">
        <f t="shared" si="90"/>
        <v>IPOMEE Variés</v>
      </c>
      <c r="P529" s="112">
        <v>529</v>
      </c>
      <c r="Q529" s="112"/>
      <c r="R529" s="20">
        <f t="shared" si="92"/>
        <v>0</v>
      </c>
      <c r="S529" s="20">
        <f t="shared" si="93"/>
        <v>0</v>
      </c>
      <c r="T529" s="20">
        <f t="shared" si="94"/>
        <v>0</v>
      </c>
      <c r="U529" s="378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304"/>
      <c r="AG529" s="304"/>
      <c r="AH529" s="113"/>
      <c r="AI529" s="113"/>
      <c r="AJ529" s="304"/>
      <c r="AK529" s="304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4"/>
      <c r="BV529" s="14"/>
      <c r="BW529" s="14"/>
      <c r="BX529" s="477"/>
      <c r="BY529" s="477"/>
      <c r="BZ529" s="477"/>
      <c r="CA529" s="477"/>
      <c r="CB529" s="14"/>
      <c r="CC529" t="str">
        <f t="shared" si="88"/>
        <v/>
      </c>
      <c r="CE529">
        <v>2522</v>
      </c>
      <c r="CF529">
        <v>4</v>
      </c>
      <c r="CH529">
        <v>8</v>
      </c>
    </row>
    <row r="530" spans="1:86" ht="20.100000000000001" customHeight="1" x14ac:dyDescent="0.25">
      <c r="A530" s="114">
        <v>15437</v>
      </c>
      <c r="B530" s="115" t="s">
        <v>590</v>
      </c>
      <c r="C530" s="115" t="s">
        <v>591</v>
      </c>
      <c r="D530" s="115" t="s">
        <v>128</v>
      </c>
      <c r="E530" s="116" t="s">
        <v>120</v>
      </c>
      <c r="F530" s="116" t="s">
        <v>160</v>
      </c>
      <c r="G530" s="117">
        <v>40</v>
      </c>
      <c r="H530" s="117">
        <v>12</v>
      </c>
      <c r="I530" s="116" t="s">
        <v>176</v>
      </c>
      <c r="J530" s="118"/>
      <c r="K530" s="115" t="s">
        <v>257</v>
      </c>
      <c r="L530" s="115" t="s">
        <v>2158</v>
      </c>
      <c r="M530" s="115"/>
      <c r="N530" s="115" t="s">
        <v>162</v>
      </c>
      <c r="O530" s="115" t="str">
        <f t="shared" si="90"/>
        <v>IPOMEE GRIMPANTE Edith Piaf</v>
      </c>
      <c r="P530" s="119">
        <v>530</v>
      </c>
      <c r="Q530" s="119"/>
      <c r="R530" s="20">
        <f t="shared" si="92"/>
        <v>0</v>
      </c>
      <c r="S530" s="20">
        <f t="shared" si="93"/>
        <v>0</v>
      </c>
      <c r="T530" s="20">
        <f t="shared" si="94"/>
        <v>0</v>
      </c>
      <c r="U530" s="301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304"/>
      <c r="AG530" s="304"/>
      <c r="AH530" s="120"/>
      <c r="AI530" s="120"/>
      <c r="AJ530" s="304"/>
      <c r="AK530" s="304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4"/>
      <c r="BV530" s="14"/>
      <c r="BW530" s="14"/>
      <c r="BX530" s="477"/>
      <c r="BY530" s="477"/>
      <c r="BZ530" s="477"/>
      <c r="CA530" s="477"/>
      <c r="CB530" s="14"/>
      <c r="CC530" t="str">
        <f t="shared" si="88"/>
        <v/>
      </c>
      <c r="CE530">
        <v>2664</v>
      </c>
      <c r="CF530">
        <v>5</v>
      </c>
      <c r="CH530">
        <v>6</v>
      </c>
    </row>
    <row r="531" spans="1:86" ht="20.100000000000001" customHeight="1" x14ac:dyDescent="0.25">
      <c r="A531" s="108">
        <v>15254</v>
      </c>
      <c r="B531" s="109" t="s">
        <v>590</v>
      </c>
      <c r="C531" s="109" t="s">
        <v>1297</v>
      </c>
      <c r="D531" s="109" t="s">
        <v>128</v>
      </c>
      <c r="E531" s="110" t="s">
        <v>120</v>
      </c>
      <c r="F531" s="110" t="s">
        <v>160</v>
      </c>
      <c r="G531" s="111">
        <v>40</v>
      </c>
      <c r="H531" s="111">
        <v>12</v>
      </c>
      <c r="I531" s="110" t="s">
        <v>176</v>
      </c>
      <c r="J531" s="121">
        <v>0.05</v>
      </c>
      <c r="K531" s="109" t="s">
        <v>257</v>
      </c>
      <c r="L531" s="109" t="s">
        <v>2158</v>
      </c>
      <c r="M531" s="109"/>
      <c r="N531" s="109" t="s">
        <v>162</v>
      </c>
      <c r="O531" s="109" t="str">
        <f t="shared" si="90"/>
        <v>IPOMEE GRIMPANTE Sunpuma Purple Princess</v>
      </c>
      <c r="P531" s="112">
        <v>531</v>
      </c>
      <c r="Q531" s="112"/>
      <c r="R531" s="20">
        <f t="shared" si="92"/>
        <v>0</v>
      </c>
      <c r="S531" s="20">
        <f t="shared" si="93"/>
        <v>0</v>
      </c>
      <c r="T531" s="20">
        <f t="shared" si="94"/>
        <v>0</v>
      </c>
      <c r="U531" s="378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304"/>
      <c r="AG531" s="304"/>
      <c r="AH531" s="113"/>
      <c r="AI531" s="113"/>
      <c r="AJ531" s="304"/>
      <c r="AK531" s="304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4"/>
      <c r="BV531" s="14"/>
      <c r="BW531" s="14"/>
      <c r="BX531" s="477"/>
      <c r="BY531" s="477"/>
      <c r="BZ531" s="477"/>
      <c r="CA531" s="477"/>
      <c r="CB531" s="14"/>
      <c r="CC531" t="str">
        <f t="shared" si="88"/>
        <v/>
      </c>
      <c r="CE531">
        <v>15097</v>
      </c>
      <c r="CF531">
        <v>5</v>
      </c>
      <c r="CH531">
        <v>6</v>
      </c>
    </row>
    <row r="532" spans="1:86" ht="20.100000000000001" customHeight="1" x14ac:dyDescent="0.25">
      <c r="A532" s="114">
        <v>26790</v>
      </c>
      <c r="B532" s="115" t="s">
        <v>592</v>
      </c>
      <c r="C532" s="115" t="s">
        <v>1298</v>
      </c>
      <c r="D532" s="115" t="s">
        <v>128</v>
      </c>
      <c r="E532" s="116" t="s">
        <v>120</v>
      </c>
      <c r="F532" s="116" t="s">
        <v>160</v>
      </c>
      <c r="G532" s="117">
        <v>40</v>
      </c>
      <c r="H532" s="117">
        <v>12</v>
      </c>
      <c r="I532" s="116" t="s">
        <v>120</v>
      </c>
      <c r="J532" s="118">
        <v>0.05</v>
      </c>
      <c r="K532" s="115" t="s">
        <v>257</v>
      </c>
      <c r="L532" s="115" t="s">
        <v>2158</v>
      </c>
      <c r="M532" s="115" t="s">
        <v>137</v>
      </c>
      <c r="N532" s="115" t="s">
        <v>162</v>
      </c>
      <c r="O532" s="115" t="str">
        <f t="shared" si="90"/>
        <v>ISOTOMA AXILLARIS Bottle Rocket Blue</v>
      </c>
      <c r="P532" s="119">
        <v>532</v>
      </c>
      <c r="Q532" s="119"/>
      <c r="R532" s="20">
        <f t="shared" si="92"/>
        <v>0</v>
      </c>
      <c r="S532" s="20">
        <f t="shared" si="93"/>
        <v>0</v>
      </c>
      <c r="T532" s="20">
        <f t="shared" si="94"/>
        <v>0</v>
      </c>
      <c r="U532" s="301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304"/>
      <c r="AG532" s="304"/>
      <c r="AH532" s="120"/>
      <c r="AI532" s="120"/>
      <c r="AJ532" s="304"/>
      <c r="AK532" s="304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4"/>
      <c r="BV532" s="14"/>
      <c r="BW532" s="14"/>
      <c r="BX532" s="477"/>
      <c r="BY532" s="477"/>
      <c r="BZ532" s="477"/>
      <c r="CA532" s="477"/>
      <c r="CB532" s="14"/>
      <c r="CC532" t="str">
        <f t="shared" si="88"/>
        <v/>
      </c>
      <c r="CE532">
        <v>26789</v>
      </c>
      <c r="CF532">
        <v>5</v>
      </c>
      <c r="CH532">
        <v>6</v>
      </c>
    </row>
    <row r="533" spans="1:86" ht="20.100000000000001" customHeight="1" x14ac:dyDescent="0.25">
      <c r="A533" s="108">
        <v>26792</v>
      </c>
      <c r="B533" s="109" t="s">
        <v>592</v>
      </c>
      <c r="C533" s="109" t="s">
        <v>1299</v>
      </c>
      <c r="D533" s="109" t="s">
        <v>128</v>
      </c>
      <c r="E533" s="110" t="s">
        <v>120</v>
      </c>
      <c r="F533" s="110" t="s">
        <v>160</v>
      </c>
      <c r="G533" s="111">
        <v>40</v>
      </c>
      <c r="H533" s="111">
        <v>12</v>
      </c>
      <c r="I533" s="110" t="s">
        <v>120</v>
      </c>
      <c r="J533" s="121">
        <v>0.05</v>
      </c>
      <c r="K533" s="109" t="s">
        <v>257</v>
      </c>
      <c r="L533" s="109" t="s">
        <v>2158</v>
      </c>
      <c r="M533" s="109" t="s">
        <v>137</v>
      </c>
      <c r="N533" s="109" t="s">
        <v>162</v>
      </c>
      <c r="O533" s="109" t="str">
        <f t="shared" si="90"/>
        <v>ISOTOMA AXILLARIS Bottle Rocket Pink</v>
      </c>
      <c r="P533" s="112">
        <v>533</v>
      </c>
      <c r="Q533" s="112"/>
      <c r="R533" s="20">
        <f t="shared" si="92"/>
        <v>0</v>
      </c>
      <c r="S533" s="20">
        <f t="shared" si="93"/>
        <v>0</v>
      </c>
      <c r="T533" s="20">
        <f t="shared" si="94"/>
        <v>0</v>
      </c>
      <c r="U533" s="378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304"/>
      <c r="AG533" s="304"/>
      <c r="AH533" s="113"/>
      <c r="AI533" s="113"/>
      <c r="AJ533" s="304"/>
      <c r="AK533" s="304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4"/>
      <c r="BV533" s="14"/>
      <c r="BW533" s="14"/>
      <c r="BX533" s="477"/>
      <c r="BY533" s="477"/>
      <c r="BZ533" s="477"/>
      <c r="CA533" s="477"/>
      <c r="CB533" s="14"/>
      <c r="CC533" t="str">
        <f t="shared" si="88"/>
        <v/>
      </c>
      <c r="CE533">
        <v>26791</v>
      </c>
      <c r="CF533">
        <v>5</v>
      </c>
      <c r="CH533">
        <v>6</v>
      </c>
    </row>
    <row r="534" spans="1:86" ht="20.100000000000001" customHeight="1" x14ac:dyDescent="0.25">
      <c r="A534" s="114">
        <v>12146</v>
      </c>
      <c r="B534" s="115" t="s">
        <v>569</v>
      </c>
      <c r="C534" s="115" t="s">
        <v>570</v>
      </c>
      <c r="D534" s="115" t="s">
        <v>2157</v>
      </c>
      <c r="E534" s="116" t="s">
        <v>120</v>
      </c>
      <c r="F534" s="116" t="s">
        <v>160</v>
      </c>
      <c r="G534" s="117">
        <v>40</v>
      </c>
      <c r="H534" s="117">
        <v>11</v>
      </c>
      <c r="I534" s="116" t="s">
        <v>131</v>
      </c>
      <c r="J534" s="118">
        <v>8.5000000000000006E-2</v>
      </c>
      <c r="K534" s="115" t="s">
        <v>257</v>
      </c>
      <c r="L534" s="115" t="s">
        <v>2158</v>
      </c>
      <c r="M534" s="115"/>
      <c r="N534" s="115" t="s">
        <v>162</v>
      </c>
      <c r="O534" s="115" t="str">
        <f t="shared" si="90"/>
        <v xml:space="preserve">IMPATIENS SUN HARMONY Deep orange </v>
      </c>
      <c r="P534" s="119">
        <v>534</v>
      </c>
      <c r="Q534" s="119"/>
      <c r="R534" s="20">
        <f t="shared" si="92"/>
        <v>0</v>
      </c>
      <c r="S534" s="20">
        <f t="shared" si="93"/>
        <v>0</v>
      </c>
      <c r="T534" s="20">
        <f t="shared" si="94"/>
        <v>0</v>
      </c>
      <c r="U534" s="303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04"/>
      <c r="AF534" s="304"/>
      <c r="AG534" s="304"/>
      <c r="AH534" s="120"/>
      <c r="AI534" s="120"/>
      <c r="AJ534" s="304"/>
      <c r="AK534" s="304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4"/>
      <c r="BV534" s="14"/>
      <c r="BW534" s="14"/>
      <c r="BX534" s="477"/>
      <c r="BY534" s="477"/>
      <c r="BZ534" s="477"/>
      <c r="CA534" s="477"/>
      <c r="CB534" s="14"/>
      <c r="CC534" t="str">
        <f t="shared" si="88"/>
        <v>&gt;s03/2026</v>
      </c>
      <c r="CD534">
        <f t="shared" ref="CD534:CD556" si="95">IF(E534="B",IF(OR(LEFT(D534,2)="&gt;s", LEFT(D534,2)="&lt;s"),MID(D534,3,2)+CF534+1,""),)</f>
        <v>55</v>
      </c>
      <c r="CE534">
        <v>11966</v>
      </c>
      <c r="CF534">
        <v>4</v>
      </c>
      <c r="CH534">
        <v>6</v>
      </c>
    </row>
    <row r="535" spans="1:86" ht="20.100000000000001" customHeight="1" x14ac:dyDescent="0.25">
      <c r="A535" s="108">
        <v>14796</v>
      </c>
      <c r="B535" s="109" t="s">
        <v>569</v>
      </c>
      <c r="C535" s="109" t="s">
        <v>571</v>
      </c>
      <c r="D535" s="109" t="s">
        <v>2157</v>
      </c>
      <c r="E535" s="110" t="s">
        <v>120</v>
      </c>
      <c r="F535" s="110" t="s">
        <v>160</v>
      </c>
      <c r="G535" s="111">
        <v>40</v>
      </c>
      <c r="H535" s="111">
        <v>11</v>
      </c>
      <c r="I535" s="110" t="s">
        <v>131</v>
      </c>
      <c r="J535" s="121">
        <v>8.5000000000000006E-2</v>
      </c>
      <c r="K535" s="109" t="s">
        <v>257</v>
      </c>
      <c r="L535" s="109" t="s">
        <v>2158</v>
      </c>
      <c r="M535" s="109"/>
      <c r="N535" s="109" t="s">
        <v>162</v>
      </c>
      <c r="O535" s="109" t="str">
        <f t="shared" si="90"/>
        <v xml:space="preserve">IMPATIENS SUN HARMONY Deep pink </v>
      </c>
      <c r="P535" s="112">
        <v>535</v>
      </c>
      <c r="Q535" s="112"/>
      <c r="R535" s="20">
        <f t="shared" si="92"/>
        <v>0</v>
      </c>
      <c r="S535" s="20">
        <f t="shared" si="93"/>
        <v>0</v>
      </c>
      <c r="T535" s="20">
        <f t="shared" si="94"/>
        <v>0</v>
      </c>
      <c r="U535" s="303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113"/>
      <c r="AI535" s="113"/>
      <c r="AJ535" s="304"/>
      <c r="AK535" s="304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4"/>
      <c r="BV535" s="14"/>
      <c r="BW535" s="14"/>
      <c r="BX535" s="477"/>
      <c r="BY535" s="477"/>
      <c r="BZ535" s="477"/>
      <c r="CA535" s="477"/>
      <c r="CB535" s="14"/>
      <c r="CC535" t="str">
        <f t="shared" si="88"/>
        <v>&gt;s03/2026</v>
      </c>
      <c r="CD535">
        <f t="shared" si="95"/>
        <v>55</v>
      </c>
      <c r="CE535">
        <v>12327</v>
      </c>
      <c r="CF535">
        <v>4</v>
      </c>
      <c r="CH535">
        <v>6</v>
      </c>
    </row>
    <row r="536" spans="1:86" ht="20.100000000000001" customHeight="1" x14ac:dyDescent="0.25">
      <c r="A536" s="114">
        <v>15329</v>
      </c>
      <c r="B536" s="115" t="s">
        <v>569</v>
      </c>
      <c r="C536" s="115" t="s">
        <v>572</v>
      </c>
      <c r="D536" s="115" t="s">
        <v>2157</v>
      </c>
      <c r="E536" s="116" t="s">
        <v>120</v>
      </c>
      <c r="F536" s="116" t="s">
        <v>160</v>
      </c>
      <c r="G536" s="117">
        <v>40</v>
      </c>
      <c r="H536" s="117">
        <v>11</v>
      </c>
      <c r="I536" s="116" t="s">
        <v>131</v>
      </c>
      <c r="J536" s="118">
        <v>8.5000000000000006E-2</v>
      </c>
      <c r="K536" s="115" t="s">
        <v>257</v>
      </c>
      <c r="L536" s="115" t="s">
        <v>2158</v>
      </c>
      <c r="M536" s="115"/>
      <c r="N536" s="115" t="s">
        <v>162</v>
      </c>
      <c r="O536" s="115" t="str">
        <f t="shared" si="90"/>
        <v xml:space="preserve">IMPATIENS SUN HARMONY Red </v>
      </c>
      <c r="P536" s="119">
        <v>536</v>
      </c>
      <c r="Q536" s="119"/>
      <c r="R536" s="20">
        <f t="shared" si="92"/>
        <v>0</v>
      </c>
      <c r="S536" s="20">
        <f t="shared" si="93"/>
        <v>0</v>
      </c>
      <c r="T536" s="20">
        <f t="shared" si="94"/>
        <v>0</v>
      </c>
      <c r="U536" s="303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120"/>
      <c r="AI536" s="120"/>
      <c r="AJ536" s="304"/>
      <c r="AK536" s="304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4"/>
      <c r="BV536" s="14"/>
      <c r="BW536" s="14"/>
      <c r="BX536" s="477"/>
      <c r="BY536" s="477"/>
      <c r="BZ536" s="477"/>
      <c r="CA536" s="477"/>
      <c r="CB536" s="14"/>
      <c r="CC536" t="str">
        <f t="shared" si="88"/>
        <v>&gt;s03/2026</v>
      </c>
      <c r="CD536">
        <f t="shared" si="95"/>
        <v>55</v>
      </c>
      <c r="CE536">
        <v>13682</v>
      </c>
      <c r="CF536">
        <v>4</v>
      </c>
      <c r="CH536">
        <v>6</v>
      </c>
    </row>
    <row r="537" spans="1:86" ht="20.100000000000001" customHeight="1" x14ac:dyDescent="0.25">
      <c r="A537" s="108">
        <v>26114</v>
      </c>
      <c r="B537" s="109" t="s">
        <v>566</v>
      </c>
      <c r="C537" s="109" t="s">
        <v>567</v>
      </c>
      <c r="D537" s="109" t="s">
        <v>2157</v>
      </c>
      <c r="E537" s="110" t="s">
        <v>120</v>
      </c>
      <c r="F537" s="110" t="s">
        <v>160</v>
      </c>
      <c r="G537" s="111">
        <v>40</v>
      </c>
      <c r="H537" s="111">
        <v>11</v>
      </c>
      <c r="I537" s="110" t="s">
        <v>131</v>
      </c>
      <c r="J537" s="111">
        <v>7.4999999999999997E-2</v>
      </c>
      <c r="K537" s="109" t="s">
        <v>257</v>
      </c>
      <c r="L537" s="109" t="s">
        <v>2158</v>
      </c>
      <c r="M537" s="109"/>
      <c r="N537" s="109" t="s">
        <v>162</v>
      </c>
      <c r="O537" s="109" t="str">
        <f t="shared" si="90"/>
        <v>IMPATIENS SOL LUNA PRIME Light Salmon</v>
      </c>
      <c r="P537" s="112">
        <v>537</v>
      </c>
      <c r="Q537" s="112"/>
      <c r="R537" s="20">
        <f t="shared" si="92"/>
        <v>0</v>
      </c>
      <c r="S537" s="20">
        <f t="shared" si="93"/>
        <v>0</v>
      </c>
      <c r="T537" s="20">
        <f t="shared" si="94"/>
        <v>0</v>
      </c>
      <c r="U537" s="303"/>
      <c r="V537" s="304"/>
      <c r="W537" s="304"/>
      <c r="X537" s="304"/>
      <c r="Y537" s="304"/>
      <c r="Z537" s="304"/>
      <c r="AA537" s="304"/>
      <c r="AB537" s="304"/>
      <c r="AC537" s="304"/>
      <c r="AD537" s="304"/>
      <c r="AE537" s="304"/>
      <c r="AF537" s="304"/>
      <c r="AG537" s="304"/>
      <c r="AH537" s="113"/>
      <c r="AI537" s="113"/>
      <c r="AJ537" s="304"/>
      <c r="AK537" s="304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4"/>
      <c r="BV537" s="14"/>
      <c r="BW537" s="14"/>
      <c r="BX537" s="477"/>
      <c r="BY537" s="477"/>
      <c r="BZ537" s="477"/>
      <c r="CA537" s="477"/>
      <c r="CB537" s="14"/>
      <c r="CC537" t="str">
        <f t="shared" si="88"/>
        <v>&gt;s03/2026</v>
      </c>
      <c r="CD537">
        <f t="shared" si="95"/>
        <v>55</v>
      </c>
      <c r="CE537">
        <v>24878</v>
      </c>
      <c r="CF537">
        <v>4</v>
      </c>
      <c r="CH537">
        <v>6</v>
      </c>
    </row>
    <row r="538" spans="1:86" ht="20.100000000000001" customHeight="1" x14ac:dyDescent="0.25">
      <c r="A538" s="114">
        <v>26115</v>
      </c>
      <c r="B538" s="115" t="s">
        <v>566</v>
      </c>
      <c r="C538" s="115" t="s">
        <v>568</v>
      </c>
      <c r="D538" s="115" t="s">
        <v>2157</v>
      </c>
      <c r="E538" s="116" t="s">
        <v>120</v>
      </c>
      <c r="F538" s="116" t="s">
        <v>160</v>
      </c>
      <c r="G538" s="117">
        <v>40</v>
      </c>
      <c r="H538" s="117">
        <v>11</v>
      </c>
      <c r="I538" s="116" t="s">
        <v>131</v>
      </c>
      <c r="J538" s="117">
        <v>7.4999999999999997E-2</v>
      </c>
      <c r="K538" s="115" t="s">
        <v>257</v>
      </c>
      <c r="L538" s="115" t="s">
        <v>2158</v>
      </c>
      <c r="M538" s="115"/>
      <c r="N538" s="115" t="s">
        <v>162</v>
      </c>
      <c r="O538" s="115" t="str">
        <f t="shared" si="90"/>
        <v>IMPATIENS SOL LUNA PRIME Orchid</v>
      </c>
      <c r="P538" s="119">
        <v>538</v>
      </c>
      <c r="Q538" s="119"/>
      <c r="R538" s="20">
        <f t="shared" si="92"/>
        <v>0</v>
      </c>
      <c r="S538" s="20">
        <f t="shared" si="93"/>
        <v>0</v>
      </c>
      <c r="T538" s="20">
        <f t="shared" si="94"/>
        <v>0</v>
      </c>
      <c r="U538" s="303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04"/>
      <c r="AF538" s="304"/>
      <c r="AG538" s="304"/>
      <c r="AH538" s="120"/>
      <c r="AI538" s="120"/>
      <c r="AJ538" s="304"/>
      <c r="AK538" s="304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4"/>
      <c r="BV538" s="14"/>
      <c r="BW538" s="14"/>
      <c r="BX538" s="477"/>
      <c r="BY538" s="477"/>
      <c r="BZ538" s="477"/>
      <c r="CA538" s="477"/>
      <c r="CB538" s="14"/>
      <c r="CC538" t="str">
        <f t="shared" si="88"/>
        <v>&gt;s03/2026</v>
      </c>
      <c r="CD538">
        <f t="shared" si="95"/>
        <v>55</v>
      </c>
      <c r="CE538">
        <v>25745</v>
      </c>
      <c r="CF538">
        <v>4</v>
      </c>
      <c r="CH538">
        <v>6</v>
      </c>
    </row>
    <row r="539" spans="1:86" ht="20.100000000000001" customHeight="1" x14ac:dyDescent="0.25">
      <c r="A539" s="108">
        <v>26116</v>
      </c>
      <c r="B539" s="109" t="s">
        <v>566</v>
      </c>
      <c r="C539" s="109" t="s">
        <v>337</v>
      </c>
      <c r="D539" s="109" t="s">
        <v>2157</v>
      </c>
      <c r="E539" s="110" t="s">
        <v>120</v>
      </c>
      <c r="F539" s="110" t="s">
        <v>160</v>
      </c>
      <c r="G539" s="111">
        <v>40</v>
      </c>
      <c r="H539" s="111">
        <v>11</v>
      </c>
      <c r="I539" s="110" t="s">
        <v>131</v>
      </c>
      <c r="J539" s="111">
        <v>7.4999999999999997E-2</v>
      </c>
      <c r="K539" s="109" t="s">
        <v>257</v>
      </c>
      <c r="L539" s="109" t="s">
        <v>2158</v>
      </c>
      <c r="M539" s="109"/>
      <c r="N539" s="109" t="s">
        <v>162</v>
      </c>
      <c r="O539" s="109" t="str">
        <f t="shared" si="90"/>
        <v>IMPATIENS SOL LUNA PRIME Peach</v>
      </c>
      <c r="P539" s="112">
        <v>539</v>
      </c>
      <c r="Q539" s="112"/>
      <c r="R539" s="20">
        <f t="shared" si="92"/>
        <v>0</v>
      </c>
      <c r="S539" s="20">
        <f t="shared" si="93"/>
        <v>0</v>
      </c>
      <c r="T539" s="20">
        <f t="shared" si="94"/>
        <v>0</v>
      </c>
      <c r="U539" s="303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04"/>
      <c r="AF539" s="304"/>
      <c r="AG539" s="304"/>
      <c r="AH539" s="113"/>
      <c r="AI539" s="113"/>
      <c r="AJ539" s="304"/>
      <c r="AK539" s="304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4"/>
      <c r="BV539" s="14"/>
      <c r="BW539" s="14"/>
      <c r="BX539" s="477"/>
      <c r="BY539" s="477"/>
      <c r="BZ539" s="477"/>
      <c r="CA539" s="477"/>
      <c r="CB539" s="14"/>
      <c r="CC539" t="str">
        <f t="shared" si="88"/>
        <v>&gt;s03/2026</v>
      </c>
      <c r="CD539">
        <f t="shared" si="95"/>
        <v>55</v>
      </c>
      <c r="CE539">
        <v>24879</v>
      </c>
      <c r="CF539">
        <v>4</v>
      </c>
      <c r="CH539">
        <v>6</v>
      </c>
    </row>
    <row r="540" spans="1:86" ht="20.100000000000001" customHeight="1" x14ac:dyDescent="0.25">
      <c r="A540" s="114">
        <v>26117</v>
      </c>
      <c r="B540" s="115" t="s">
        <v>566</v>
      </c>
      <c r="C540" s="115" t="s">
        <v>263</v>
      </c>
      <c r="D540" s="115" t="s">
        <v>2157</v>
      </c>
      <c r="E540" s="116" t="s">
        <v>120</v>
      </c>
      <c r="F540" s="116" t="s">
        <v>160</v>
      </c>
      <c r="G540" s="117">
        <v>40</v>
      </c>
      <c r="H540" s="117">
        <v>11</v>
      </c>
      <c r="I540" s="116" t="s">
        <v>131</v>
      </c>
      <c r="J540" s="117">
        <v>7.4999999999999997E-2</v>
      </c>
      <c r="K540" s="115" t="s">
        <v>257</v>
      </c>
      <c r="L540" s="115" t="s">
        <v>2158</v>
      </c>
      <c r="M540" s="115"/>
      <c r="N540" s="115" t="s">
        <v>162</v>
      </c>
      <c r="O540" s="115" t="str">
        <f t="shared" si="90"/>
        <v>IMPATIENS SOL LUNA PRIME Red</v>
      </c>
      <c r="P540" s="119">
        <v>540</v>
      </c>
      <c r="Q540" s="119"/>
      <c r="R540" s="20">
        <f t="shared" si="92"/>
        <v>0</v>
      </c>
      <c r="S540" s="20">
        <f t="shared" si="93"/>
        <v>0</v>
      </c>
      <c r="T540" s="20">
        <f t="shared" si="94"/>
        <v>0</v>
      </c>
      <c r="U540" s="303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04"/>
      <c r="AF540" s="304"/>
      <c r="AG540" s="304"/>
      <c r="AH540" s="120"/>
      <c r="AI540" s="120"/>
      <c r="AJ540" s="304"/>
      <c r="AK540" s="304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4"/>
      <c r="BV540" s="14"/>
      <c r="BW540" s="14"/>
      <c r="BX540" s="477"/>
      <c r="BY540" s="477"/>
      <c r="BZ540" s="477"/>
      <c r="CA540" s="477"/>
      <c r="CB540" s="14"/>
      <c r="CC540" t="str">
        <f t="shared" si="88"/>
        <v>&gt;s03/2026</v>
      </c>
      <c r="CD540">
        <f t="shared" si="95"/>
        <v>55</v>
      </c>
      <c r="CE540">
        <v>25787</v>
      </c>
      <c r="CF540">
        <v>4</v>
      </c>
      <c r="CH540">
        <v>6</v>
      </c>
    </row>
    <row r="541" spans="1:86" ht="20.100000000000001" customHeight="1" x14ac:dyDescent="0.25">
      <c r="A541" s="108">
        <v>26118</v>
      </c>
      <c r="B541" s="109" t="s">
        <v>566</v>
      </c>
      <c r="C541" s="109" t="s">
        <v>395</v>
      </c>
      <c r="D541" s="109" t="s">
        <v>2157</v>
      </c>
      <c r="E541" s="110" t="s">
        <v>120</v>
      </c>
      <c r="F541" s="110" t="s">
        <v>160</v>
      </c>
      <c r="G541" s="111">
        <v>40</v>
      </c>
      <c r="H541" s="111">
        <v>11</v>
      </c>
      <c r="I541" s="110" t="s">
        <v>131</v>
      </c>
      <c r="J541" s="111">
        <v>7.4999999999999997E-2</v>
      </c>
      <c r="K541" s="109" t="s">
        <v>257</v>
      </c>
      <c r="L541" s="109" t="s">
        <v>2158</v>
      </c>
      <c r="M541" s="109"/>
      <c r="N541" s="109" t="s">
        <v>162</v>
      </c>
      <c r="O541" s="109" t="str">
        <f t="shared" si="90"/>
        <v>IMPATIENS SOL LUNA PRIME White</v>
      </c>
      <c r="P541" s="112">
        <v>541</v>
      </c>
      <c r="Q541" s="112"/>
      <c r="R541" s="20">
        <f t="shared" si="92"/>
        <v>0</v>
      </c>
      <c r="S541" s="20">
        <f t="shared" si="93"/>
        <v>0</v>
      </c>
      <c r="T541" s="20">
        <f t="shared" si="94"/>
        <v>0</v>
      </c>
      <c r="U541" s="303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04"/>
      <c r="AF541" s="304"/>
      <c r="AG541" s="304"/>
      <c r="AH541" s="113"/>
      <c r="AI541" s="113"/>
      <c r="AJ541" s="304"/>
      <c r="AK541" s="304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4"/>
      <c r="BV541" s="14"/>
      <c r="BW541" s="14"/>
      <c r="BX541" s="477"/>
      <c r="BY541" s="477"/>
      <c r="BZ541" s="477"/>
      <c r="CA541" s="477"/>
      <c r="CB541" s="14"/>
      <c r="CC541" t="str">
        <f t="shared" si="88"/>
        <v>&gt;s03/2026</v>
      </c>
      <c r="CD541">
        <f t="shared" si="95"/>
        <v>55</v>
      </c>
      <c r="CE541">
        <v>25788</v>
      </c>
      <c r="CF541">
        <v>4</v>
      </c>
      <c r="CH541">
        <v>6</v>
      </c>
    </row>
    <row r="542" spans="1:86" ht="20.100000000000001" customHeight="1" x14ac:dyDescent="0.25">
      <c r="A542" s="114">
        <v>26071</v>
      </c>
      <c r="B542" s="115" t="s">
        <v>574</v>
      </c>
      <c r="C542" s="115" t="s">
        <v>575</v>
      </c>
      <c r="D542" s="115" t="s">
        <v>1649</v>
      </c>
      <c r="E542" s="116" t="s">
        <v>120</v>
      </c>
      <c r="F542" s="116" t="s">
        <v>160</v>
      </c>
      <c r="G542" s="117">
        <v>40</v>
      </c>
      <c r="H542" s="117">
        <v>11</v>
      </c>
      <c r="I542" s="116" t="s">
        <v>131</v>
      </c>
      <c r="J542" s="118">
        <v>8.5000000000000006E-2</v>
      </c>
      <c r="K542" s="115" t="s">
        <v>257</v>
      </c>
      <c r="L542" s="115" t="s">
        <v>2158</v>
      </c>
      <c r="M542" s="115"/>
      <c r="N542" s="115" t="s">
        <v>162</v>
      </c>
      <c r="O542" s="115" t="str">
        <f t="shared" si="90"/>
        <v xml:space="preserve">IMPATIENS Sol Luna Sun Harmony Variés </v>
      </c>
      <c r="P542" s="119">
        <v>542</v>
      </c>
      <c r="Q542" s="119"/>
      <c r="R542" s="20">
        <f t="shared" si="92"/>
        <v>0</v>
      </c>
      <c r="S542" s="20">
        <f t="shared" si="93"/>
        <v>0</v>
      </c>
      <c r="T542" s="20">
        <f t="shared" si="94"/>
        <v>0</v>
      </c>
      <c r="U542" s="303"/>
      <c r="V542" s="304"/>
      <c r="W542" s="304"/>
      <c r="X542" s="304"/>
      <c r="Y542" s="304"/>
      <c r="Z542" s="304"/>
      <c r="AA542" s="304"/>
      <c r="AB542" s="304"/>
      <c r="AC542" s="304"/>
      <c r="AD542" s="304"/>
      <c r="AE542" s="304"/>
      <c r="AF542" s="304"/>
      <c r="AG542" s="304"/>
      <c r="AH542" s="120"/>
      <c r="AI542" s="120"/>
      <c r="AJ542" s="304"/>
      <c r="AK542" s="304"/>
      <c r="AL542" s="304"/>
      <c r="AM542" s="304"/>
      <c r="AN542" s="304"/>
      <c r="AO542" s="304"/>
      <c r="AP542" s="304"/>
      <c r="AQ542" s="304"/>
      <c r="AR542" s="304"/>
      <c r="AS542" s="304"/>
      <c r="AT542" s="304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4"/>
      <c r="BV542" s="14"/>
      <c r="BW542" s="14"/>
      <c r="BX542" s="477"/>
      <c r="BY542" s="477"/>
      <c r="BZ542" s="477"/>
      <c r="CA542" s="477"/>
      <c r="CB542" s="14"/>
      <c r="CC542" t="str">
        <f t="shared" si="88"/>
        <v>&gt;s15/2026</v>
      </c>
      <c r="CD542">
        <f t="shared" si="95"/>
        <v>15</v>
      </c>
      <c r="CE542">
        <v>26006</v>
      </c>
      <c r="CF542">
        <v>4</v>
      </c>
      <c r="CH542">
        <v>6</v>
      </c>
    </row>
    <row r="543" spans="1:86" ht="20.100000000000001" customHeight="1" x14ac:dyDescent="0.25">
      <c r="A543" s="108">
        <v>26794</v>
      </c>
      <c r="B543" s="109" t="s">
        <v>576</v>
      </c>
      <c r="C543" s="109" t="s">
        <v>1300</v>
      </c>
      <c r="D543" s="109" t="s">
        <v>2157</v>
      </c>
      <c r="E543" s="110" t="s">
        <v>120</v>
      </c>
      <c r="F543" s="110" t="s">
        <v>160</v>
      </c>
      <c r="G543" s="111">
        <v>40</v>
      </c>
      <c r="H543" s="111">
        <v>11</v>
      </c>
      <c r="I543" s="110" t="s">
        <v>176</v>
      </c>
      <c r="J543" s="121">
        <v>3.5999999999999997E-2</v>
      </c>
      <c r="K543" s="109" t="s">
        <v>257</v>
      </c>
      <c r="L543" s="109" t="s">
        <v>2158</v>
      </c>
      <c r="M543" s="109" t="s">
        <v>137</v>
      </c>
      <c r="N543" s="109" t="s">
        <v>162</v>
      </c>
      <c r="O543" s="109" t="str">
        <f t="shared" si="90"/>
        <v>IMPATIENS NELLE GUINEE PARADISE Amuna</v>
      </c>
      <c r="P543" s="112">
        <v>543</v>
      </c>
      <c r="Q543" s="112"/>
      <c r="R543" s="20">
        <f t="shared" si="92"/>
        <v>0</v>
      </c>
      <c r="S543" s="20">
        <f t="shared" si="93"/>
        <v>0</v>
      </c>
      <c r="T543" s="20">
        <f t="shared" si="94"/>
        <v>0</v>
      </c>
      <c r="U543" s="303"/>
      <c r="V543" s="304"/>
      <c r="W543" s="304"/>
      <c r="X543" s="304"/>
      <c r="Y543" s="304"/>
      <c r="Z543" s="304"/>
      <c r="AA543" s="304"/>
      <c r="AB543" s="304"/>
      <c r="AC543" s="304"/>
      <c r="AD543" s="304"/>
      <c r="AE543" s="304"/>
      <c r="AF543" s="304"/>
      <c r="AG543" s="304"/>
      <c r="AH543" s="113"/>
      <c r="AI543" s="113"/>
      <c r="AJ543" s="304"/>
      <c r="AK543" s="304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4"/>
      <c r="BV543" s="14"/>
      <c r="BW543" s="14"/>
      <c r="BX543" s="477"/>
      <c r="BY543" s="477"/>
      <c r="BZ543" s="477"/>
      <c r="CA543" s="477"/>
      <c r="CB543" s="14"/>
      <c r="CC543" t="str">
        <f t="shared" si="88"/>
        <v>&gt;s03/2026</v>
      </c>
      <c r="CD543">
        <f t="shared" si="95"/>
        <v>55</v>
      </c>
      <c r="CE543">
        <v>26793</v>
      </c>
      <c r="CF543">
        <v>4</v>
      </c>
      <c r="CH543">
        <v>6</v>
      </c>
    </row>
    <row r="544" spans="1:86" ht="20.100000000000001" customHeight="1" x14ac:dyDescent="0.25">
      <c r="A544" s="114">
        <v>26796</v>
      </c>
      <c r="B544" s="115" t="s">
        <v>576</v>
      </c>
      <c r="C544" s="115" t="s">
        <v>1301</v>
      </c>
      <c r="D544" s="115" t="s">
        <v>2157</v>
      </c>
      <c r="E544" s="116" t="s">
        <v>120</v>
      </c>
      <c r="F544" s="116" t="s">
        <v>160</v>
      </c>
      <c r="G544" s="117">
        <v>40</v>
      </c>
      <c r="H544" s="117">
        <v>11</v>
      </c>
      <c r="I544" s="116" t="s">
        <v>176</v>
      </c>
      <c r="J544" s="118">
        <v>3.5999999999999997E-2</v>
      </c>
      <c r="K544" s="115" t="s">
        <v>257</v>
      </c>
      <c r="L544" s="115" t="s">
        <v>2158</v>
      </c>
      <c r="M544" s="115" t="s">
        <v>137</v>
      </c>
      <c r="N544" s="115" t="s">
        <v>162</v>
      </c>
      <c r="O544" s="115" t="str">
        <f t="shared" si="90"/>
        <v>IMPATIENS NELLE GUINEE PARADISE Dark Moyo</v>
      </c>
      <c r="P544" s="119">
        <v>544</v>
      </c>
      <c r="Q544" s="119"/>
      <c r="R544" s="20">
        <f t="shared" si="92"/>
        <v>0</v>
      </c>
      <c r="S544" s="20">
        <f t="shared" si="93"/>
        <v>0</v>
      </c>
      <c r="T544" s="20">
        <f t="shared" si="94"/>
        <v>0</v>
      </c>
      <c r="U544" s="303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04"/>
      <c r="AF544" s="304"/>
      <c r="AG544" s="304"/>
      <c r="AH544" s="120"/>
      <c r="AI544" s="120"/>
      <c r="AJ544" s="304"/>
      <c r="AK544" s="304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4"/>
      <c r="BV544" s="14"/>
      <c r="BW544" s="14"/>
      <c r="BX544" s="477"/>
      <c r="BY544" s="477"/>
      <c r="BZ544" s="477"/>
      <c r="CA544" s="477"/>
      <c r="CB544" s="14"/>
      <c r="CC544" t="str">
        <f t="shared" si="88"/>
        <v>&gt;s03/2026</v>
      </c>
      <c r="CD544">
        <f t="shared" si="95"/>
        <v>55</v>
      </c>
      <c r="CE544">
        <v>26795</v>
      </c>
      <c r="CF544">
        <v>4</v>
      </c>
      <c r="CH544">
        <v>6</v>
      </c>
    </row>
    <row r="545" spans="1:86" ht="20.100000000000001" customHeight="1" x14ac:dyDescent="0.25">
      <c r="A545" s="108">
        <v>12154</v>
      </c>
      <c r="B545" s="109" t="s">
        <v>576</v>
      </c>
      <c r="C545" s="109" t="s">
        <v>577</v>
      </c>
      <c r="D545" s="109" t="s">
        <v>2157</v>
      </c>
      <c r="E545" s="110" t="s">
        <v>120</v>
      </c>
      <c r="F545" s="110" t="s">
        <v>160</v>
      </c>
      <c r="G545" s="111">
        <v>40</v>
      </c>
      <c r="H545" s="111">
        <v>11</v>
      </c>
      <c r="I545" s="110" t="s">
        <v>176</v>
      </c>
      <c r="J545" s="121">
        <v>3.5999999999999997E-2</v>
      </c>
      <c r="K545" s="109" t="s">
        <v>257</v>
      </c>
      <c r="L545" s="109" t="s">
        <v>2158</v>
      </c>
      <c r="M545" s="109"/>
      <c r="N545" s="109" t="s">
        <v>162</v>
      </c>
      <c r="O545" s="109" t="str">
        <f t="shared" si="90"/>
        <v xml:space="preserve">IMPATIENS NELLE GUINEE PARADISE Delias </v>
      </c>
      <c r="P545" s="112">
        <v>545</v>
      </c>
      <c r="Q545" s="112"/>
      <c r="R545" s="20">
        <f t="shared" si="92"/>
        <v>0</v>
      </c>
      <c r="S545" s="20">
        <f t="shared" si="93"/>
        <v>0</v>
      </c>
      <c r="T545" s="20">
        <f t="shared" si="94"/>
        <v>0</v>
      </c>
      <c r="U545" s="303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04"/>
      <c r="AF545" s="304"/>
      <c r="AG545" s="304"/>
      <c r="AH545" s="113"/>
      <c r="AI545" s="113"/>
      <c r="AJ545" s="304"/>
      <c r="AK545" s="304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4"/>
      <c r="BV545" s="14"/>
      <c r="BW545" s="14"/>
      <c r="BX545" s="477"/>
      <c r="BY545" s="477"/>
      <c r="BZ545" s="477"/>
      <c r="CA545" s="477"/>
      <c r="CB545" s="14"/>
      <c r="CC545" t="str">
        <f t="shared" si="88"/>
        <v>&gt;s03/2026</v>
      </c>
      <c r="CD545">
        <f t="shared" si="95"/>
        <v>55</v>
      </c>
      <c r="CE545">
        <v>11065</v>
      </c>
      <c r="CF545">
        <v>4</v>
      </c>
      <c r="CH545">
        <v>6</v>
      </c>
    </row>
    <row r="546" spans="1:86" ht="20.100000000000001" customHeight="1" x14ac:dyDescent="0.25">
      <c r="A546" s="114">
        <v>21011</v>
      </c>
      <c r="B546" s="115" t="s">
        <v>576</v>
      </c>
      <c r="C546" s="115" t="s">
        <v>578</v>
      </c>
      <c r="D546" s="115" t="s">
        <v>2157</v>
      </c>
      <c r="E546" s="116" t="s">
        <v>120</v>
      </c>
      <c r="F546" s="116" t="s">
        <v>160</v>
      </c>
      <c r="G546" s="117">
        <v>40</v>
      </c>
      <c r="H546" s="117">
        <v>11</v>
      </c>
      <c r="I546" s="116" t="s">
        <v>176</v>
      </c>
      <c r="J546" s="118">
        <v>3.5999999999999997E-2</v>
      </c>
      <c r="K546" s="115" t="s">
        <v>257</v>
      </c>
      <c r="L546" s="115" t="s">
        <v>2158</v>
      </c>
      <c r="M546" s="115"/>
      <c r="N546" s="115" t="s">
        <v>162</v>
      </c>
      <c r="O546" s="115" t="str">
        <f t="shared" si="90"/>
        <v>IMPATIENS NELLE GUINEE PARADISE Fancy</v>
      </c>
      <c r="P546" s="119">
        <v>546</v>
      </c>
      <c r="Q546" s="119"/>
      <c r="R546" s="20">
        <f t="shared" si="92"/>
        <v>0</v>
      </c>
      <c r="S546" s="20">
        <f t="shared" si="93"/>
        <v>0</v>
      </c>
      <c r="T546" s="20">
        <f t="shared" si="94"/>
        <v>0</v>
      </c>
      <c r="U546" s="303"/>
      <c r="V546" s="304"/>
      <c r="W546" s="304"/>
      <c r="X546" s="304"/>
      <c r="Y546" s="304"/>
      <c r="Z546" s="304"/>
      <c r="AA546" s="304"/>
      <c r="AB546" s="304"/>
      <c r="AC546" s="304"/>
      <c r="AD546" s="304"/>
      <c r="AE546" s="304"/>
      <c r="AF546" s="304"/>
      <c r="AG546" s="304"/>
      <c r="AH546" s="120"/>
      <c r="AI546" s="120"/>
      <c r="AJ546" s="304"/>
      <c r="AK546" s="304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4"/>
      <c r="BV546" s="14"/>
      <c r="BW546" s="14"/>
      <c r="BX546" s="477"/>
      <c r="BY546" s="477"/>
      <c r="BZ546" s="477"/>
      <c r="CA546" s="477"/>
      <c r="CB546" s="14"/>
      <c r="CC546" t="str">
        <f t="shared" si="88"/>
        <v>&gt;s03/2026</v>
      </c>
      <c r="CD546">
        <f t="shared" si="95"/>
        <v>55</v>
      </c>
      <c r="CE546">
        <v>12329</v>
      </c>
      <c r="CF546">
        <v>4</v>
      </c>
      <c r="CH546">
        <v>6</v>
      </c>
    </row>
    <row r="547" spans="1:86" ht="20.100000000000001" customHeight="1" x14ac:dyDescent="0.25">
      <c r="A547" s="108">
        <v>12156</v>
      </c>
      <c r="B547" s="109" t="s">
        <v>576</v>
      </c>
      <c r="C547" s="109" t="s">
        <v>579</v>
      </c>
      <c r="D547" s="109" t="s">
        <v>2157</v>
      </c>
      <c r="E547" s="110" t="s">
        <v>120</v>
      </c>
      <c r="F547" s="110" t="s">
        <v>160</v>
      </c>
      <c r="G547" s="111">
        <v>40</v>
      </c>
      <c r="H547" s="111">
        <v>11</v>
      </c>
      <c r="I547" s="110" t="s">
        <v>176</v>
      </c>
      <c r="J547" s="121">
        <v>3.5999999999999997E-2</v>
      </c>
      <c r="K547" s="109" t="s">
        <v>257</v>
      </c>
      <c r="L547" s="109" t="s">
        <v>2158</v>
      </c>
      <c r="M547" s="109"/>
      <c r="N547" s="109" t="s">
        <v>162</v>
      </c>
      <c r="O547" s="109" t="str">
        <f t="shared" si="90"/>
        <v>IMPATIENS NELLE GUINEE PARADISE Logia</v>
      </c>
      <c r="P547" s="112">
        <v>547</v>
      </c>
      <c r="Q547" s="112"/>
      <c r="R547" s="20">
        <f t="shared" si="92"/>
        <v>0</v>
      </c>
      <c r="S547" s="20">
        <f t="shared" si="93"/>
        <v>0</v>
      </c>
      <c r="T547" s="20">
        <f t="shared" si="94"/>
        <v>0</v>
      </c>
      <c r="U547" s="303"/>
      <c r="V547" s="304"/>
      <c r="W547" s="304"/>
      <c r="X547" s="304"/>
      <c r="Y547" s="304"/>
      <c r="Z547" s="304"/>
      <c r="AA547" s="304"/>
      <c r="AB547" s="304"/>
      <c r="AC547" s="304"/>
      <c r="AD547" s="304"/>
      <c r="AE547" s="304"/>
      <c r="AF547" s="304"/>
      <c r="AG547" s="304"/>
      <c r="AH547" s="113"/>
      <c r="AI547" s="113"/>
      <c r="AJ547" s="304"/>
      <c r="AK547" s="304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4"/>
      <c r="BV547" s="14"/>
      <c r="BW547" s="14"/>
      <c r="BX547" s="477"/>
      <c r="BY547" s="477"/>
      <c r="BZ547" s="477"/>
      <c r="CA547" s="477"/>
      <c r="CB547" s="14"/>
      <c r="CC547" t="str">
        <f t="shared" ref="CC547:CC610" si="96">IF(AND(E547="B",D547&lt;&gt;""),IF(CD547&gt;52,"&gt;s0" &amp; CD547-52 &amp; "/2026",IF(CD547&lt;30,IF(CD547&lt;10,"&gt;s0"&amp;CD547&amp;"/2026","&gt;s"&amp;CD547&amp;"/2026"),"&gt;s"&amp;CD547&amp;"/2025")),IF(D547&lt;&gt;"",D547,""))</f>
        <v>&gt;s03/2026</v>
      </c>
      <c r="CD547">
        <f t="shared" si="95"/>
        <v>55</v>
      </c>
      <c r="CE547">
        <v>10456</v>
      </c>
      <c r="CF547">
        <v>4</v>
      </c>
      <c r="CH547">
        <v>6</v>
      </c>
    </row>
    <row r="548" spans="1:86" ht="20.100000000000001" customHeight="1" x14ac:dyDescent="0.25">
      <c r="A548" s="114">
        <v>12157</v>
      </c>
      <c r="B548" s="115" t="s">
        <v>576</v>
      </c>
      <c r="C548" s="115" t="s">
        <v>580</v>
      </c>
      <c r="D548" s="115" t="s">
        <v>2157</v>
      </c>
      <c r="E548" s="116" t="s">
        <v>120</v>
      </c>
      <c r="F548" s="116" t="s">
        <v>160</v>
      </c>
      <c r="G548" s="117">
        <v>40</v>
      </c>
      <c r="H548" s="117">
        <v>11</v>
      </c>
      <c r="I548" s="116" t="s">
        <v>176</v>
      </c>
      <c r="J548" s="118">
        <v>3.5999999999999997E-2</v>
      </c>
      <c r="K548" s="115" t="s">
        <v>257</v>
      </c>
      <c r="L548" s="115" t="s">
        <v>2158</v>
      </c>
      <c r="M548" s="115"/>
      <c r="N548" s="115" t="s">
        <v>162</v>
      </c>
      <c r="O548" s="115" t="str">
        <f t="shared" si="90"/>
        <v>IMPATIENS NELLE GUINEE PARADISE Malita</v>
      </c>
      <c r="P548" s="119">
        <v>548</v>
      </c>
      <c r="Q548" s="119"/>
      <c r="R548" s="20">
        <f t="shared" si="92"/>
        <v>0</v>
      </c>
      <c r="S548" s="20">
        <f t="shared" si="93"/>
        <v>0</v>
      </c>
      <c r="T548" s="20">
        <f t="shared" si="94"/>
        <v>0</v>
      </c>
      <c r="U548" s="303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120"/>
      <c r="AI548" s="120"/>
      <c r="AJ548" s="304"/>
      <c r="AK548" s="304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4"/>
      <c r="BV548" s="14"/>
      <c r="BW548" s="14"/>
      <c r="BX548" s="477"/>
      <c r="BY548" s="477"/>
      <c r="BZ548" s="477"/>
      <c r="CA548" s="477"/>
      <c r="CB548" s="14"/>
      <c r="CC548" t="str">
        <f t="shared" si="96"/>
        <v>&gt;s03/2026</v>
      </c>
      <c r="CD548">
        <f t="shared" si="95"/>
        <v>55</v>
      </c>
      <c r="CE548">
        <v>1714</v>
      </c>
      <c r="CF548">
        <v>4</v>
      </c>
      <c r="CH548">
        <v>6</v>
      </c>
    </row>
    <row r="549" spans="1:86" ht="20.100000000000001" customHeight="1" x14ac:dyDescent="0.25">
      <c r="A549" s="108">
        <v>12158</v>
      </c>
      <c r="B549" s="109" t="s">
        <v>576</v>
      </c>
      <c r="C549" s="109" t="s">
        <v>1302</v>
      </c>
      <c r="D549" s="109" t="s">
        <v>2157</v>
      </c>
      <c r="E549" s="110" t="s">
        <v>120</v>
      </c>
      <c r="F549" s="110" t="s">
        <v>160</v>
      </c>
      <c r="G549" s="111">
        <v>40</v>
      </c>
      <c r="H549" s="111">
        <v>11</v>
      </c>
      <c r="I549" s="110" t="s">
        <v>176</v>
      </c>
      <c r="J549" s="121">
        <v>3.5999999999999997E-2</v>
      </c>
      <c r="K549" s="109" t="s">
        <v>257</v>
      </c>
      <c r="L549" s="109" t="s">
        <v>2158</v>
      </c>
      <c r="M549" s="109"/>
      <c r="N549" s="109" t="s">
        <v>162</v>
      </c>
      <c r="O549" s="109" t="str">
        <f t="shared" si="90"/>
        <v xml:space="preserve">IMPATIENS NELLE GUINEE PARADISE Martinique Grande </v>
      </c>
      <c r="P549" s="112">
        <v>549</v>
      </c>
      <c r="Q549" s="112"/>
      <c r="R549" s="20">
        <f t="shared" si="92"/>
        <v>0</v>
      </c>
      <c r="S549" s="20">
        <f t="shared" si="93"/>
        <v>0</v>
      </c>
      <c r="T549" s="20">
        <f t="shared" si="94"/>
        <v>0</v>
      </c>
      <c r="U549" s="303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113"/>
      <c r="AI549" s="113"/>
      <c r="AJ549" s="304"/>
      <c r="AK549" s="304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4"/>
      <c r="BV549" s="14"/>
      <c r="BW549" s="14"/>
      <c r="BX549" s="477"/>
      <c r="BY549" s="477"/>
      <c r="BZ549" s="477"/>
      <c r="CA549" s="477"/>
      <c r="CB549" s="14"/>
      <c r="CC549" t="str">
        <f t="shared" si="96"/>
        <v>&gt;s03/2026</v>
      </c>
      <c r="CD549">
        <f t="shared" si="95"/>
        <v>55</v>
      </c>
      <c r="CE549">
        <v>14428</v>
      </c>
      <c r="CF549">
        <v>4</v>
      </c>
      <c r="CH549">
        <v>6</v>
      </c>
    </row>
    <row r="550" spans="1:86" ht="20.100000000000001" customHeight="1" x14ac:dyDescent="0.25">
      <c r="A550" s="114">
        <v>23941</v>
      </c>
      <c r="B550" s="115" t="s">
        <v>576</v>
      </c>
      <c r="C550" s="115" t="s">
        <v>581</v>
      </c>
      <c r="D550" s="115" t="s">
        <v>2157</v>
      </c>
      <c r="E550" s="116" t="s">
        <v>120</v>
      </c>
      <c r="F550" s="116" t="s">
        <v>160</v>
      </c>
      <c r="G550" s="117">
        <v>40</v>
      </c>
      <c r="H550" s="117">
        <v>11</v>
      </c>
      <c r="I550" s="116" t="s">
        <v>176</v>
      </c>
      <c r="J550" s="118">
        <v>3.5999999999999997E-2</v>
      </c>
      <c r="K550" s="115" t="s">
        <v>257</v>
      </c>
      <c r="L550" s="115" t="s">
        <v>2158</v>
      </c>
      <c r="M550" s="115"/>
      <c r="N550" s="115" t="s">
        <v>162</v>
      </c>
      <c r="O550" s="115" t="str">
        <f t="shared" si="90"/>
        <v xml:space="preserve">IMPATIENS NELLE GUINEE PARADISE Moorea </v>
      </c>
      <c r="P550" s="119">
        <v>550</v>
      </c>
      <c r="Q550" s="119"/>
      <c r="R550" s="20">
        <f t="shared" si="92"/>
        <v>0</v>
      </c>
      <c r="S550" s="20">
        <f t="shared" si="93"/>
        <v>0</v>
      </c>
      <c r="T550" s="20">
        <f t="shared" si="94"/>
        <v>0</v>
      </c>
      <c r="U550" s="303"/>
      <c r="V550" s="304"/>
      <c r="W550" s="304"/>
      <c r="X550" s="304"/>
      <c r="Y550" s="304"/>
      <c r="Z550" s="304"/>
      <c r="AA550" s="304"/>
      <c r="AB550" s="304"/>
      <c r="AC550" s="304"/>
      <c r="AD550" s="304"/>
      <c r="AE550" s="304"/>
      <c r="AF550" s="304"/>
      <c r="AG550" s="304"/>
      <c r="AH550" s="120"/>
      <c r="AI550" s="120"/>
      <c r="AJ550" s="304"/>
      <c r="AK550" s="304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4"/>
      <c r="BV550" s="14"/>
      <c r="BW550" s="14"/>
      <c r="BX550" s="477"/>
      <c r="BY550" s="477"/>
      <c r="BZ550" s="477"/>
      <c r="CA550" s="477"/>
      <c r="CB550" s="14"/>
      <c r="CC550" t="str">
        <f t="shared" si="96"/>
        <v>&gt;s03/2026</v>
      </c>
      <c r="CD550">
        <f t="shared" si="95"/>
        <v>55</v>
      </c>
      <c r="CE550">
        <v>23790</v>
      </c>
      <c r="CF550">
        <v>4</v>
      </c>
      <c r="CH550">
        <v>6</v>
      </c>
    </row>
    <row r="551" spans="1:86" ht="20.100000000000001" customHeight="1" x14ac:dyDescent="0.25">
      <c r="A551" s="108">
        <v>12161</v>
      </c>
      <c r="B551" s="109" t="s">
        <v>576</v>
      </c>
      <c r="C551" s="109" t="s">
        <v>1303</v>
      </c>
      <c r="D551" s="109" t="s">
        <v>2157</v>
      </c>
      <c r="E551" s="110" t="s">
        <v>120</v>
      </c>
      <c r="F551" s="110" t="s">
        <v>160</v>
      </c>
      <c r="G551" s="111">
        <v>40</v>
      </c>
      <c r="H551" s="111">
        <v>11</v>
      </c>
      <c r="I551" s="110" t="s">
        <v>176</v>
      </c>
      <c r="J551" s="121">
        <v>3.5999999999999997E-2</v>
      </c>
      <c r="K551" s="109" t="s">
        <v>257</v>
      </c>
      <c r="L551" s="109" t="s">
        <v>2158</v>
      </c>
      <c r="M551" s="109"/>
      <c r="N551" s="109" t="s">
        <v>162</v>
      </c>
      <c r="O551" s="109" t="str">
        <f t="shared" si="90"/>
        <v>IMPATIENS NELLE GUINEE PARADISE Neptis Orange</v>
      </c>
      <c r="P551" s="112">
        <v>551</v>
      </c>
      <c r="Q551" s="112"/>
      <c r="R551" s="20">
        <f t="shared" si="92"/>
        <v>0</v>
      </c>
      <c r="S551" s="20">
        <f t="shared" si="93"/>
        <v>0</v>
      </c>
      <c r="T551" s="20">
        <f t="shared" si="94"/>
        <v>0</v>
      </c>
      <c r="U551" s="303"/>
      <c r="V551" s="304"/>
      <c r="W551" s="304"/>
      <c r="X551" s="304"/>
      <c r="Y551" s="304"/>
      <c r="Z551" s="304"/>
      <c r="AA551" s="304"/>
      <c r="AB551" s="304"/>
      <c r="AC551" s="304"/>
      <c r="AD551" s="304"/>
      <c r="AE551" s="304"/>
      <c r="AF551" s="304"/>
      <c r="AG551" s="304"/>
      <c r="AH551" s="113"/>
      <c r="AI551" s="113"/>
      <c r="AJ551" s="304"/>
      <c r="AK551" s="304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4"/>
      <c r="BV551" s="14"/>
      <c r="BW551" s="14"/>
      <c r="BX551" s="477"/>
      <c r="BY551" s="477"/>
      <c r="BZ551" s="477"/>
      <c r="CA551" s="477"/>
      <c r="CB551" s="14"/>
      <c r="CC551" t="str">
        <f t="shared" si="96"/>
        <v>&gt;s03/2026</v>
      </c>
      <c r="CD551">
        <f t="shared" si="95"/>
        <v>55</v>
      </c>
      <c r="CE551">
        <v>1715</v>
      </c>
      <c r="CF551">
        <v>4</v>
      </c>
      <c r="CH551">
        <v>6</v>
      </c>
    </row>
    <row r="552" spans="1:86" ht="20.100000000000001" customHeight="1" x14ac:dyDescent="0.25">
      <c r="A552" s="114">
        <v>15199</v>
      </c>
      <c r="B552" s="115" t="s">
        <v>576</v>
      </c>
      <c r="C552" s="115" t="s">
        <v>582</v>
      </c>
      <c r="D552" s="115" t="s">
        <v>2157</v>
      </c>
      <c r="E552" s="116" t="s">
        <v>120</v>
      </c>
      <c r="F552" s="116" t="s">
        <v>160</v>
      </c>
      <c r="G552" s="117">
        <v>40</v>
      </c>
      <c r="H552" s="117">
        <v>11</v>
      </c>
      <c r="I552" s="116" t="s">
        <v>176</v>
      </c>
      <c r="J552" s="118">
        <v>3.5999999999999997E-2</v>
      </c>
      <c r="K552" s="115" t="s">
        <v>257</v>
      </c>
      <c r="L552" s="115" t="s">
        <v>2158</v>
      </c>
      <c r="M552" s="115"/>
      <c r="N552" s="115" t="s">
        <v>162</v>
      </c>
      <c r="O552" s="115" t="str">
        <f t="shared" si="90"/>
        <v>IMPATIENS NELLE GUINEE PARADISE Orotina</v>
      </c>
      <c r="P552" s="119">
        <v>552</v>
      </c>
      <c r="Q552" s="119"/>
      <c r="R552" s="20">
        <f t="shared" si="92"/>
        <v>0</v>
      </c>
      <c r="S552" s="20">
        <f t="shared" si="93"/>
        <v>0</v>
      </c>
      <c r="T552" s="20">
        <f t="shared" si="94"/>
        <v>0</v>
      </c>
      <c r="U552" s="303"/>
      <c r="V552" s="304"/>
      <c r="W552" s="304"/>
      <c r="X552" s="304"/>
      <c r="Y552" s="304"/>
      <c r="Z552" s="304"/>
      <c r="AA552" s="304"/>
      <c r="AB552" s="304"/>
      <c r="AC552" s="304"/>
      <c r="AD552" s="304"/>
      <c r="AE552" s="304"/>
      <c r="AF552" s="304"/>
      <c r="AG552" s="304"/>
      <c r="AH552" s="120"/>
      <c r="AI552" s="120"/>
      <c r="AJ552" s="304"/>
      <c r="AK552" s="304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4"/>
      <c r="BV552" s="14"/>
      <c r="BW552" s="14"/>
      <c r="BX552" s="477"/>
      <c r="BY552" s="477"/>
      <c r="BZ552" s="477"/>
      <c r="CA552" s="477"/>
      <c r="CB552" s="14"/>
      <c r="CC552" t="str">
        <f t="shared" si="96"/>
        <v>&gt;s03/2026</v>
      </c>
      <c r="CD552">
        <f t="shared" si="95"/>
        <v>55</v>
      </c>
      <c r="CE552">
        <v>14430</v>
      </c>
      <c r="CF552">
        <v>4</v>
      </c>
      <c r="CH552">
        <v>6</v>
      </c>
    </row>
    <row r="553" spans="1:86" ht="20.100000000000001" customHeight="1" x14ac:dyDescent="0.25">
      <c r="A553" s="108">
        <v>12689</v>
      </c>
      <c r="B553" s="109" t="s">
        <v>576</v>
      </c>
      <c r="C553" s="109" t="s">
        <v>583</v>
      </c>
      <c r="D553" s="109" t="s">
        <v>2157</v>
      </c>
      <c r="E553" s="110" t="s">
        <v>120</v>
      </c>
      <c r="F553" s="110" t="s">
        <v>160</v>
      </c>
      <c r="G553" s="111">
        <v>40</v>
      </c>
      <c r="H553" s="111">
        <v>11</v>
      </c>
      <c r="I553" s="110" t="s">
        <v>176</v>
      </c>
      <c r="J553" s="121">
        <v>3.5999999999999997E-2</v>
      </c>
      <c r="K553" s="109" t="s">
        <v>257</v>
      </c>
      <c r="L553" s="109" t="s">
        <v>2158</v>
      </c>
      <c r="M553" s="109"/>
      <c r="N553" s="109" t="s">
        <v>162</v>
      </c>
      <c r="O553" s="109" t="str">
        <f t="shared" si="90"/>
        <v xml:space="preserve">IMPATIENS NELLE GUINEE PARADISE Timor </v>
      </c>
      <c r="P553" s="112">
        <v>553</v>
      </c>
      <c r="Q553" s="112"/>
      <c r="R553" s="20">
        <f t="shared" si="92"/>
        <v>0</v>
      </c>
      <c r="S553" s="20">
        <f t="shared" si="93"/>
        <v>0</v>
      </c>
      <c r="T553" s="20">
        <f t="shared" si="94"/>
        <v>0</v>
      </c>
      <c r="U553" s="303"/>
      <c r="V553" s="304"/>
      <c r="W553" s="304"/>
      <c r="X553" s="304"/>
      <c r="Y553" s="304"/>
      <c r="Z553" s="304"/>
      <c r="AA553" s="304"/>
      <c r="AB553" s="304"/>
      <c r="AC553" s="304"/>
      <c r="AD553" s="304"/>
      <c r="AE553" s="304"/>
      <c r="AF553" s="304"/>
      <c r="AG553" s="304"/>
      <c r="AH553" s="113"/>
      <c r="AI553" s="113"/>
      <c r="AJ553" s="304"/>
      <c r="AK553" s="304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4"/>
      <c r="BV553" s="14"/>
      <c r="BW553" s="14"/>
      <c r="BX553" s="477"/>
      <c r="BY553" s="477"/>
      <c r="BZ553" s="477"/>
      <c r="CA553" s="477"/>
      <c r="CB553" s="14"/>
      <c r="CC553" t="str">
        <f t="shared" si="96"/>
        <v>&gt;s03/2026</v>
      </c>
      <c r="CD553">
        <f t="shared" si="95"/>
        <v>55</v>
      </c>
      <c r="CE553">
        <v>1001</v>
      </c>
      <c r="CF553">
        <v>4</v>
      </c>
      <c r="CH553">
        <v>6</v>
      </c>
    </row>
    <row r="554" spans="1:86" ht="20.100000000000001" customHeight="1" x14ac:dyDescent="0.25">
      <c r="A554" s="114">
        <v>12165</v>
      </c>
      <c r="B554" s="115" t="s">
        <v>576</v>
      </c>
      <c r="C554" s="115" t="s">
        <v>584</v>
      </c>
      <c r="D554" s="115" t="s">
        <v>2157</v>
      </c>
      <c r="E554" s="116" t="s">
        <v>120</v>
      </c>
      <c r="F554" s="116" t="s">
        <v>160</v>
      </c>
      <c r="G554" s="117">
        <v>40</v>
      </c>
      <c r="H554" s="117">
        <v>11</v>
      </c>
      <c r="I554" s="116" t="s">
        <v>176</v>
      </c>
      <c r="J554" s="118">
        <v>3.5999999999999997E-2</v>
      </c>
      <c r="K554" s="115" t="s">
        <v>257</v>
      </c>
      <c r="L554" s="115" t="s">
        <v>2158</v>
      </c>
      <c r="M554" s="115"/>
      <c r="N554" s="115" t="s">
        <v>162</v>
      </c>
      <c r="O554" s="115" t="str">
        <f t="shared" si="90"/>
        <v xml:space="preserve">IMPATIENS NELLE GUINEE PARADISE Tomini </v>
      </c>
      <c r="P554" s="119">
        <v>554</v>
      </c>
      <c r="Q554" s="119"/>
      <c r="R554" s="20">
        <f t="shared" si="92"/>
        <v>0</v>
      </c>
      <c r="S554" s="20">
        <f t="shared" si="93"/>
        <v>0</v>
      </c>
      <c r="T554" s="20">
        <f t="shared" si="94"/>
        <v>0</v>
      </c>
      <c r="U554" s="303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04"/>
      <c r="AF554" s="304"/>
      <c r="AG554" s="304"/>
      <c r="AH554" s="120"/>
      <c r="AI554" s="120"/>
      <c r="AJ554" s="304"/>
      <c r="AK554" s="304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4"/>
      <c r="BV554" s="14"/>
      <c r="BW554" s="14"/>
      <c r="BX554" s="477"/>
      <c r="BY554" s="477"/>
      <c r="BZ554" s="477"/>
      <c r="CA554" s="477"/>
      <c r="CB554" s="14"/>
      <c r="CC554" t="str">
        <f t="shared" si="96"/>
        <v>&gt;s03/2026</v>
      </c>
      <c r="CD554">
        <f t="shared" si="95"/>
        <v>55</v>
      </c>
      <c r="CE554">
        <v>10731</v>
      </c>
      <c r="CF554">
        <v>4</v>
      </c>
      <c r="CH554">
        <v>6</v>
      </c>
    </row>
    <row r="555" spans="1:86" ht="20.100000000000001" customHeight="1" x14ac:dyDescent="0.25">
      <c r="A555" s="108">
        <v>21078</v>
      </c>
      <c r="B555" s="109" t="s">
        <v>576</v>
      </c>
      <c r="C555" s="109" t="s">
        <v>585</v>
      </c>
      <c r="D555" s="109" t="s">
        <v>2157</v>
      </c>
      <c r="E555" s="110" t="s">
        <v>120</v>
      </c>
      <c r="F555" s="110" t="s">
        <v>160</v>
      </c>
      <c r="G555" s="111">
        <v>40</v>
      </c>
      <c r="H555" s="111">
        <v>11</v>
      </c>
      <c r="I555" s="110" t="s">
        <v>176</v>
      </c>
      <c r="J555" s="121">
        <v>3.5999999999999997E-2</v>
      </c>
      <c r="K555" s="109" t="s">
        <v>257</v>
      </c>
      <c r="L555" s="109" t="s">
        <v>2158</v>
      </c>
      <c r="M555" s="109"/>
      <c r="N555" s="109" t="s">
        <v>162</v>
      </c>
      <c r="O555" s="109" t="str">
        <f t="shared" si="90"/>
        <v>IMPATIENS NELLE GUINEE PARADISE Totoya</v>
      </c>
      <c r="P555" s="112">
        <v>555</v>
      </c>
      <c r="Q555" s="112"/>
      <c r="R555" s="20">
        <f t="shared" si="92"/>
        <v>0</v>
      </c>
      <c r="S555" s="20">
        <f t="shared" si="93"/>
        <v>0</v>
      </c>
      <c r="T555" s="20">
        <f t="shared" si="94"/>
        <v>0</v>
      </c>
      <c r="U555" s="303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04"/>
      <c r="AF555" s="304"/>
      <c r="AG555" s="304"/>
      <c r="AH555" s="113"/>
      <c r="AI555" s="113"/>
      <c r="AJ555" s="304"/>
      <c r="AK555" s="304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4"/>
      <c r="BV555" s="14"/>
      <c r="BW555" s="14"/>
      <c r="BX555" s="477"/>
      <c r="BY555" s="477"/>
      <c r="BZ555" s="477"/>
      <c r="CA555" s="477"/>
      <c r="CB555" s="14"/>
      <c r="CC555" t="str">
        <f t="shared" si="96"/>
        <v>&gt;s03/2026</v>
      </c>
      <c r="CD555">
        <f t="shared" si="95"/>
        <v>55</v>
      </c>
      <c r="CE555">
        <v>12330</v>
      </c>
      <c r="CF555">
        <v>4</v>
      </c>
      <c r="CH555">
        <v>6</v>
      </c>
    </row>
    <row r="556" spans="1:86" ht="20.100000000000001" customHeight="1" x14ac:dyDescent="0.25">
      <c r="A556" s="114">
        <v>11793</v>
      </c>
      <c r="B556" s="115" t="s">
        <v>576</v>
      </c>
      <c r="C556" s="115" t="s">
        <v>397</v>
      </c>
      <c r="D556" s="115" t="s">
        <v>1649</v>
      </c>
      <c r="E556" s="116" t="s">
        <v>120</v>
      </c>
      <c r="F556" s="116" t="s">
        <v>160</v>
      </c>
      <c r="G556" s="117">
        <v>40</v>
      </c>
      <c r="H556" s="117">
        <v>11</v>
      </c>
      <c r="I556" s="116" t="s">
        <v>176</v>
      </c>
      <c r="J556" s="118">
        <v>3.5999999999999997E-2</v>
      </c>
      <c r="K556" s="115" t="s">
        <v>257</v>
      </c>
      <c r="L556" s="115" t="s">
        <v>2158</v>
      </c>
      <c r="M556" s="115"/>
      <c r="N556" s="115" t="s">
        <v>162</v>
      </c>
      <c r="O556" s="115" t="str">
        <f t="shared" si="90"/>
        <v xml:space="preserve">IMPATIENS NELLE GUINEE PARADISE Variés </v>
      </c>
      <c r="P556" s="119">
        <v>556</v>
      </c>
      <c r="Q556" s="119"/>
      <c r="R556" s="20">
        <f t="shared" si="92"/>
        <v>0</v>
      </c>
      <c r="S556" s="20">
        <f t="shared" si="93"/>
        <v>0</v>
      </c>
      <c r="T556" s="20">
        <f t="shared" si="94"/>
        <v>0</v>
      </c>
      <c r="U556" s="303"/>
      <c r="V556" s="304"/>
      <c r="W556" s="304"/>
      <c r="X556" s="304"/>
      <c r="Y556" s="304"/>
      <c r="Z556" s="304"/>
      <c r="AA556" s="304"/>
      <c r="AB556" s="304"/>
      <c r="AC556" s="304"/>
      <c r="AD556" s="304"/>
      <c r="AE556" s="304"/>
      <c r="AF556" s="304"/>
      <c r="AG556" s="304"/>
      <c r="AH556" s="120"/>
      <c r="AI556" s="120"/>
      <c r="AJ556" s="304"/>
      <c r="AK556" s="304"/>
      <c r="AL556" s="304"/>
      <c r="AM556" s="304"/>
      <c r="AN556" s="304"/>
      <c r="AO556" s="304"/>
      <c r="AP556" s="304"/>
      <c r="AQ556" s="304"/>
      <c r="AR556" s="304"/>
      <c r="AS556" s="304"/>
      <c r="AT556" s="304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4"/>
      <c r="BV556" s="14"/>
      <c r="BW556" s="14"/>
      <c r="BX556" s="477"/>
      <c r="BY556" s="477"/>
      <c r="BZ556" s="477"/>
      <c r="CA556" s="477"/>
      <c r="CB556" s="14"/>
      <c r="CC556" t="str">
        <f t="shared" si="96"/>
        <v>&gt;s15/2026</v>
      </c>
      <c r="CD556">
        <f t="shared" si="95"/>
        <v>15</v>
      </c>
      <c r="CE556">
        <v>520</v>
      </c>
      <c r="CF556">
        <v>4</v>
      </c>
      <c r="CH556">
        <v>6</v>
      </c>
    </row>
    <row r="557" spans="1:86" ht="20.100000000000001" customHeight="1" x14ac:dyDescent="0.25">
      <c r="A557" s="388"/>
      <c r="B557" s="382" t="s">
        <v>593</v>
      </c>
      <c r="C557" s="383"/>
      <c r="D557" s="383" t="s">
        <v>128</v>
      </c>
      <c r="E557" s="384"/>
      <c r="F557" s="384"/>
      <c r="G557" s="384"/>
      <c r="H557" s="385"/>
      <c r="I557" s="384"/>
      <c r="J557" s="386"/>
      <c r="K557" s="383"/>
      <c r="L557" s="383" t="s">
        <v>593</v>
      </c>
      <c r="M557" s="383"/>
      <c r="N557" s="383"/>
      <c r="O557" s="383" t="str">
        <f t="shared" si="90"/>
        <v xml:space="preserve">L </v>
      </c>
      <c r="P557" s="387">
        <v>557</v>
      </c>
      <c r="Q557" s="387"/>
      <c r="R557" s="20"/>
      <c r="S557" s="20"/>
      <c r="T557" s="20"/>
      <c r="U557" s="512"/>
      <c r="V557" s="513"/>
      <c r="W557" s="513"/>
      <c r="X557" s="513"/>
      <c r="Y557" s="513"/>
      <c r="Z557" s="513"/>
      <c r="AA557" s="513"/>
      <c r="AB557" s="513"/>
      <c r="AC557" s="513"/>
      <c r="AD557" s="513"/>
      <c r="AE557" s="513"/>
      <c r="AF557" s="513"/>
      <c r="AG557" s="513"/>
      <c r="AH557" s="513"/>
      <c r="AI557" s="513"/>
      <c r="AJ557" s="513"/>
      <c r="AK557" s="513"/>
      <c r="AL557" s="513"/>
      <c r="AM557" s="513"/>
      <c r="AN557" s="513"/>
      <c r="AO557" s="513"/>
      <c r="AP557" s="513"/>
      <c r="AQ557" s="513"/>
      <c r="AR557" s="513"/>
      <c r="AS557" s="513"/>
      <c r="AT557" s="513"/>
      <c r="AU557" s="513"/>
      <c r="AV557" s="513"/>
      <c r="AW557" s="513"/>
      <c r="AX557" s="513"/>
      <c r="AY557" s="513"/>
      <c r="AZ557" s="513"/>
      <c r="BA557" s="513"/>
      <c r="BB557" s="513"/>
      <c r="BC557" s="513"/>
      <c r="BD557" s="513"/>
      <c r="BE557" s="513"/>
      <c r="BF557" s="513"/>
      <c r="BG557" s="513"/>
      <c r="BH557" s="513"/>
      <c r="BI557" s="513"/>
      <c r="BJ557" s="513"/>
      <c r="BK557" s="513"/>
      <c r="BL557" s="513"/>
      <c r="BM557" s="513"/>
      <c r="BN557" s="513"/>
      <c r="BO557" s="513"/>
      <c r="BP557" s="513"/>
      <c r="BQ557" s="513"/>
      <c r="BR557" s="513"/>
      <c r="BS557" s="513"/>
      <c r="BT557" s="513"/>
      <c r="BU557" s="14"/>
      <c r="BV557" s="14"/>
      <c r="BW557" s="14"/>
      <c r="BX557" s="477"/>
      <c r="BY557" s="477"/>
      <c r="BZ557" s="477"/>
      <c r="CA557" s="477"/>
      <c r="CB557" s="14"/>
      <c r="CC557" t="str">
        <f t="shared" si="96"/>
        <v/>
      </c>
    </row>
    <row r="558" spans="1:86" ht="20.100000000000001" customHeight="1" x14ac:dyDescent="0.25">
      <c r="A558" s="108">
        <v>23945</v>
      </c>
      <c r="B558" s="109" t="s">
        <v>594</v>
      </c>
      <c r="C558" s="109" t="s">
        <v>595</v>
      </c>
      <c r="D558" s="109" t="s">
        <v>128</v>
      </c>
      <c r="E558" s="110" t="s">
        <v>120</v>
      </c>
      <c r="F558" s="110" t="s">
        <v>160</v>
      </c>
      <c r="G558" s="111">
        <v>40</v>
      </c>
      <c r="H558" s="111">
        <v>12</v>
      </c>
      <c r="I558" s="110" t="s">
        <v>176</v>
      </c>
      <c r="J558" s="121">
        <v>0.05</v>
      </c>
      <c r="K558" s="109" t="s">
        <v>257</v>
      </c>
      <c r="L558" s="109" t="s">
        <v>2158</v>
      </c>
      <c r="M558" s="109"/>
      <c r="N558" s="109" t="s">
        <v>162</v>
      </c>
      <c r="O558" s="109" t="str">
        <f t="shared" si="90"/>
        <v>LANTANA CAMARA GEM COMPACT Orange Fire</v>
      </c>
      <c r="P558" s="112">
        <v>558</v>
      </c>
      <c r="Q558" s="112"/>
      <c r="R558" s="20">
        <f t="shared" si="92"/>
        <v>0</v>
      </c>
      <c r="S558" s="20">
        <f t="shared" si="93"/>
        <v>0</v>
      </c>
      <c r="T558" s="20">
        <f t="shared" si="94"/>
        <v>0</v>
      </c>
      <c r="U558" s="378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304"/>
      <c r="AG558" s="304"/>
      <c r="AH558" s="113"/>
      <c r="AI558" s="113"/>
      <c r="AJ558" s="304"/>
      <c r="AK558" s="304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4"/>
      <c r="BV558" s="14"/>
      <c r="BW558" s="14"/>
      <c r="BX558" s="477"/>
      <c r="BY558" s="477"/>
      <c r="BZ558" s="477"/>
      <c r="CA558" s="477"/>
      <c r="CB558" s="14"/>
      <c r="CC558" t="str">
        <f t="shared" si="96"/>
        <v/>
      </c>
      <c r="CE558">
        <v>23791</v>
      </c>
      <c r="CF558">
        <v>5</v>
      </c>
      <c r="CH558">
        <v>6</v>
      </c>
    </row>
    <row r="559" spans="1:86" ht="20.100000000000001" customHeight="1" x14ac:dyDescent="0.25">
      <c r="A559" s="114">
        <v>21112</v>
      </c>
      <c r="B559" s="115" t="s">
        <v>594</v>
      </c>
      <c r="C559" s="115" t="s">
        <v>596</v>
      </c>
      <c r="D559" s="115" t="s">
        <v>128</v>
      </c>
      <c r="E559" s="116" t="s">
        <v>120</v>
      </c>
      <c r="F559" s="116" t="s">
        <v>160</v>
      </c>
      <c r="G559" s="117">
        <v>40</v>
      </c>
      <c r="H559" s="117">
        <v>12</v>
      </c>
      <c r="I559" s="116" t="s">
        <v>176</v>
      </c>
      <c r="J559" s="118">
        <v>0.05</v>
      </c>
      <c r="K559" s="115" t="s">
        <v>257</v>
      </c>
      <c r="L559" s="115" t="s">
        <v>2158</v>
      </c>
      <c r="M559" s="115"/>
      <c r="N559" s="115" t="s">
        <v>162</v>
      </c>
      <c r="O559" s="115" t="str">
        <f t="shared" si="90"/>
        <v>LANTANA CAMARA GEM COMPACT Pink Opal</v>
      </c>
      <c r="P559" s="119">
        <v>559</v>
      </c>
      <c r="Q559" s="119"/>
      <c r="R559" s="20">
        <f t="shared" si="92"/>
        <v>0</v>
      </c>
      <c r="S559" s="20">
        <f t="shared" si="93"/>
        <v>0</v>
      </c>
      <c r="T559" s="20">
        <f t="shared" si="94"/>
        <v>0</v>
      </c>
      <c r="U559" s="301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304"/>
      <c r="AG559" s="304"/>
      <c r="AH559" s="120"/>
      <c r="AI559" s="120"/>
      <c r="AJ559" s="304"/>
      <c r="AK559" s="304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4"/>
      <c r="BV559" s="14"/>
      <c r="BW559" s="14"/>
      <c r="BX559" s="477"/>
      <c r="BY559" s="477"/>
      <c r="BZ559" s="477"/>
      <c r="CA559" s="477"/>
      <c r="CB559" s="14"/>
      <c r="CC559" t="str">
        <f t="shared" si="96"/>
        <v/>
      </c>
      <c r="CE559">
        <v>26007</v>
      </c>
      <c r="CF559">
        <v>5</v>
      </c>
      <c r="CH559">
        <v>6</v>
      </c>
    </row>
    <row r="560" spans="1:86" ht="20.100000000000001" customHeight="1" x14ac:dyDescent="0.25">
      <c r="A560" s="108">
        <v>25283</v>
      </c>
      <c r="B560" s="109" t="s">
        <v>594</v>
      </c>
      <c r="C560" s="109" t="s">
        <v>597</v>
      </c>
      <c r="D560" s="109" t="s">
        <v>128</v>
      </c>
      <c r="E560" s="110" t="s">
        <v>120</v>
      </c>
      <c r="F560" s="110" t="s">
        <v>160</v>
      </c>
      <c r="G560" s="111">
        <v>40</v>
      </c>
      <c r="H560" s="111">
        <v>12</v>
      </c>
      <c r="I560" s="110" t="s">
        <v>176</v>
      </c>
      <c r="J560" s="121">
        <v>0.05</v>
      </c>
      <c r="K560" s="109" t="s">
        <v>257</v>
      </c>
      <c r="L560" s="109" t="s">
        <v>2158</v>
      </c>
      <c r="M560" s="109"/>
      <c r="N560" s="109" t="s">
        <v>162</v>
      </c>
      <c r="O560" s="109" t="str">
        <f t="shared" si="90"/>
        <v>LANTANA CAMARA GEM COMPACT Rose Quartz</v>
      </c>
      <c r="P560" s="112">
        <v>560</v>
      </c>
      <c r="Q560" s="112"/>
      <c r="R560" s="20">
        <f t="shared" si="92"/>
        <v>0</v>
      </c>
      <c r="S560" s="20">
        <f t="shared" si="93"/>
        <v>0</v>
      </c>
      <c r="T560" s="20">
        <f t="shared" si="94"/>
        <v>0</v>
      </c>
      <c r="U560" s="378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304"/>
      <c r="AG560" s="304"/>
      <c r="AH560" s="113"/>
      <c r="AI560" s="113"/>
      <c r="AJ560" s="304"/>
      <c r="AK560" s="304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4"/>
      <c r="BV560" s="14"/>
      <c r="BW560" s="14"/>
      <c r="BX560" s="477"/>
      <c r="BY560" s="477"/>
      <c r="BZ560" s="477"/>
      <c r="CA560" s="477"/>
      <c r="CB560" s="14"/>
      <c r="CC560" t="str">
        <f t="shared" si="96"/>
        <v/>
      </c>
      <c r="CE560">
        <v>25201</v>
      </c>
      <c r="CF560">
        <v>5</v>
      </c>
      <c r="CH560">
        <v>6</v>
      </c>
    </row>
    <row r="561" spans="1:86" ht="20.100000000000001" customHeight="1" x14ac:dyDescent="0.25">
      <c r="A561" s="114">
        <v>25285</v>
      </c>
      <c r="B561" s="115" t="s">
        <v>594</v>
      </c>
      <c r="C561" s="115" t="s">
        <v>598</v>
      </c>
      <c r="D561" s="115" t="s">
        <v>128</v>
      </c>
      <c r="E561" s="116" t="s">
        <v>120</v>
      </c>
      <c r="F561" s="116" t="s">
        <v>160</v>
      </c>
      <c r="G561" s="117">
        <v>40</v>
      </c>
      <c r="H561" s="117">
        <v>12</v>
      </c>
      <c r="I561" s="116" t="s">
        <v>176</v>
      </c>
      <c r="J561" s="118">
        <v>0.05</v>
      </c>
      <c r="K561" s="115" t="s">
        <v>257</v>
      </c>
      <c r="L561" s="115" t="s">
        <v>2158</v>
      </c>
      <c r="M561" s="115"/>
      <c r="N561" s="115" t="s">
        <v>162</v>
      </c>
      <c r="O561" s="115" t="str">
        <f t="shared" si="90"/>
        <v>LANTANA CAMARA GEM COMPACT Yellow Topaz</v>
      </c>
      <c r="P561" s="119">
        <v>561</v>
      </c>
      <c r="Q561" s="119"/>
      <c r="R561" s="20">
        <f t="shared" si="92"/>
        <v>0</v>
      </c>
      <c r="S561" s="20">
        <f t="shared" si="93"/>
        <v>0</v>
      </c>
      <c r="T561" s="20">
        <f t="shared" si="94"/>
        <v>0</v>
      </c>
      <c r="U561" s="301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304"/>
      <c r="AG561" s="304"/>
      <c r="AH561" s="120"/>
      <c r="AI561" s="120"/>
      <c r="AJ561" s="304"/>
      <c r="AK561" s="304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4"/>
      <c r="BV561" s="14"/>
      <c r="BW561" s="14"/>
      <c r="BX561" s="477"/>
      <c r="BY561" s="477"/>
      <c r="BZ561" s="477"/>
      <c r="CA561" s="477"/>
      <c r="CB561" s="14"/>
      <c r="CC561" t="str">
        <f t="shared" si="96"/>
        <v/>
      </c>
      <c r="CE561">
        <v>23582</v>
      </c>
      <c r="CF561">
        <v>5</v>
      </c>
      <c r="CH561">
        <v>6</v>
      </c>
    </row>
    <row r="562" spans="1:86" ht="20.100000000000001" customHeight="1" x14ac:dyDescent="0.25">
      <c r="A562" s="108">
        <v>23946</v>
      </c>
      <c r="B562" s="109" t="s">
        <v>594</v>
      </c>
      <c r="C562" s="109" t="s">
        <v>1304</v>
      </c>
      <c r="D562" s="109" t="s">
        <v>128</v>
      </c>
      <c r="E562" s="110" t="s">
        <v>120</v>
      </c>
      <c r="F562" s="110" t="s">
        <v>160</v>
      </c>
      <c r="G562" s="111">
        <v>40</v>
      </c>
      <c r="H562" s="111">
        <v>12</v>
      </c>
      <c r="I562" s="110" t="s">
        <v>176</v>
      </c>
      <c r="J562" s="121">
        <v>0.05</v>
      </c>
      <c r="K562" s="109" t="s">
        <v>257</v>
      </c>
      <c r="L562" s="109" t="s">
        <v>2158</v>
      </c>
      <c r="M562" s="109"/>
      <c r="N562" s="109" t="s">
        <v>162</v>
      </c>
      <c r="O562" s="109" t="str">
        <f t="shared" si="90"/>
        <v>LANTANA CAMARA GEM COMPACT White Sapphire</v>
      </c>
      <c r="P562" s="112">
        <v>562</v>
      </c>
      <c r="Q562" s="112"/>
      <c r="R562" s="20">
        <f t="shared" si="92"/>
        <v>0</v>
      </c>
      <c r="S562" s="20">
        <f t="shared" si="93"/>
        <v>0</v>
      </c>
      <c r="T562" s="20">
        <f t="shared" si="94"/>
        <v>0</v>
      </c>
      <c r="U562" s="378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304"/>
      <c r="AG562" s="304"/>
      <c r="AH562" s="113"/>
      <c r="AI562" s="113"/>
      <c r="AJ562" s="304"/>
      <c r="AK562" s="304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4"/>
      <c r="BV562" s="14"/>
      <c r="BW562" s="14"/>
      <c r="BX562" s="477"/>
      <c r="BY562" s="477"/>
      <c r="BZ562" s="477"/>
      <c r="CA562" s="477"/>
      <c r="CB562" s="14"/>
      <c r="CC562" t="str">
        <f t="shared" si="96"/>
        <v/>
      </c>
      <c r="CE562">
        <v>22947</v>
      </c>
      <c r="CF562">
        <v>5</v>
      </c>
      <c r="CH562">
        <v>6</v>
      </c>
    </row>
    <row r="563" spans="1:86" ht="20.100000000000001" customHeight="1" x14ac:dyDescent="0.25">
      <c r="A563" s="114">
        <v>25420</v>
      </c>
      <c r="B563" s="115" t="s">
        <v>594</v>
      </c>
      <c r="C563" s="115" t="s">
        <v>1685</v>
      </c>
      <c r="D563" s="115" t="s">
        <v>128</v>
      </c>
      <c r="E563" s="116" t="s">
        <v>120</v>
      </c>
      <c r="F563" s="116" t="s">
        <v>160</v>
      </c>
      <c r="G563" s="117">
        <v>40</v>
      </c>
      <c r="H563" s="117">
        <v>12</v>
      </c>
      <c r="I563" s="116" t="s">
        <v>176</v>
      </c>
      <c r="J563" s="118">
        <v>0.05</v>
      </c>
      <c r="K563" s="115" t="s">
        <v>257</v>
      </c>
      <c r="L563" s="115" t="s">
        <v>2158</v>
      </c>
      <c r="M563" s="115"/>
      <c r="N563" s="115" t="s">
        <v>162</v>
      </c>
      <c r="O563" s="115" t="str">
        <f t="shared" si="90"/>
        <v>LANTANA CAMARA GEM COMPACT Variés Compact</v>
      </c>
      <c r="P563" s="119">
        <v>563</v>
      </c>
      <c r="Q563" s="119"/>
      <c r="R563" s="20">
        <f t="shared" si="92"/>
        <v>0</v>
      </c>
      <c r="S563" s="20">
        <f t="shared" si="93"/>
        <v>0</v>
      </c>
      <c r="T563" s="20">
        <f t="shared" si="94"/>
        <v>0</v>
      </c>
      <c r="U563" s="301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304"/>
      <c r="AG563" s="304"/>
      <c r="AH563" s="120"/>
      <c r="AI563" s="120"/>
      <c r="AJ563" s="304"/>
      <c r="AK563" s="304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4"/>
      <c r="BV563" s="14"/>
      <c r="BW563" s="14"/>
      <c r="BX563" s="477"/>
      <c r="BY563" s="477"/>
      <c r="BZ563" s="477"/>
      <c r="CA563" s="477"/>
      <c r="CB563" s="14"/>
      <c r="CC563" t="str">
        <f t="shared" si="96"/>
        <v/>
      </c>
      <c r="CE563">
        <v>25202</v>
      </c>
      <c r="CF563">
        <v>5</v>
      </c>
      <c r="CH563">
        <v>6</v>
      </c>
    </row>
    <row r="564" spans="1:86" ht="20.100000000000001" customHeight="1" x14ac:dyDescent="0.25">
      <c r="A564" s="108">
        <v>23943</v>
      </c>
      <c r="B564" s="109" t="s">
        <v>599</v>
      </c>
      <c r="C564" s="109" t="s">
        <v>600</v>
      </c>
      <c r="D564" s="109" t="s">
        <v>128</v>
      </c>
      <c r="E564" s="110" t="s">
        <v>120</v>
      </c>
      <c r="F564" s="110" t="s">
        <v>160</v>
      </c>
      <c r="G564" s="111">
        <v>40</v>
      </c>
      <c r="H564" s="111">
        <v>12</v>
      </c>
      <c r="I564" s="110" t="s">
        <v>176</v>
      </c>
      <c r="J564" s="121">
        <v>0.05</v>
      </c>
      <c r="K564" s="109" t="s">
        <v>257</v>
      </c>
      <c r="L564" s="109" t="s">
        <v>2158</v>
      </c>
      <c r="M564" s="109"/>
      <c r="N564" s="109" t="s">
        <v>162</v>
      </c>
      <c r="O564" s="109" t="str">
        <f t="shared" si="90"/>
        <v>LANTANA CAMARA GEM Citrine</v>
      </c>
      <c r="P564" s="112">
        <v>564</v>
      </c>
      <c r="Q564" s="112"/>
      <c r="R564" s="20">
        <f t="shared" si="92"/>
        <v>0</v>
      </c>
      <c r="S564" s="20">
        <f t="shared" si="93"/>
        <v>0</v>
      </c>
      <c r="T564" s="20">
        <f t="shared" si="94"/>
        <v>0</v>
      </c>
      <c r="U564" s="378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304"/>
      <c r="AG564" s="304"/>
      <c r="AH564" s="113"/>
      <c r="AI564" s="113"/>
      <c r="AJ564" s="304"/>
      <c r="AK564" s="304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4"/>
      <c r="BV564" s="14"/>
      <c r="BW564" s="14"/>
      <c r="BX564" s="477"/>
      <c r="BY564" s="477"/>
      <c r="BZ564" s="477"/>
      <c r="CA564" s="477"/>
      <c r="CB564" s="14"/>
      <c r="CC564" t="str">
        <f t="shared" si="96"/>
        <v/>
      </c>
      <c r="CE564">
        <v>23581</v>
      </c>
      <c r="CF564">
        <v>5</v>
      </c>
      <c r="CH564">
        <v>6</v>
      </c>
    </row>
    <row r="565" spans="1:86" ht="20.100000000000001" customHeight="1" x14ac:dyDescent="0.25">
      <c r="A565" s="114">
        <v>23944</v>
      </c>
      <c r="B565" s="115" t="s">
        <v>599</v>
      </c>
      <c r="C565" s="115" t="s">
        <v>601</v>
      </c>
      <c r="D565" s="115" t="s">
        <v>128</v>
      </c>
      <c r="E565" s="116" t="s">
        <v>120</v>
      </c>
      <c r="F565" s="116" t="s">
        <v>160</v>
      </c>
      <c r="G565" s="117">
        <v>40</v>
      </c>
      <c r="H565" s="117">
        <v>12</v>
      </c>
      <c r="I565" s="116" t="s">
        <v>176</v>
      </c>
      <c r="J565" s="118">
        <v>0.05</v>
      </c>
      <c r="K565" s="115" t="s">
        <v>257</v>
      </c>
      <c r="L565" s="115" t="s">
        <v>2158</v>
      </c>
      <c r="M565" s="115"/>
      <c r="N565" s="115" t="s">
        <v>162</v>
      </c>
      <c r="O565" s="115" t="str">
        <f t="shared" si="90"/>
        <v xml:space="preserve">LANTANA CAMARA GEM Diva Pink </v>
      </c>
      <c r="P565" s="119">
        <v>565</v>
      </c>
      <c r="Q565" s="119"/>
      <c r="R565" s="20">
        <f t="shared" si="92"/>
        <v>0</v>
      </c>
      <c r="S565" s="20">
        <f t="shared" si="93"/>
        <v>0</v>
      </c>
      <c r="T565" s="20">
        <f t="shared" si="94"/>
        <v>0</v>
      </c>
      <c r="U565" s="301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304"/>
      <c r="AG565" s="304"/>
      <c r="AH565" s="120"/>
      <c r="AI565" s="120"/>
      <c r="AJ565" s="304"/>
      <c r="AK565" s="304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4"/>
      <c r="BV565" s="14"/>
      <c r="BW565" s="14"/>
      <c r="BX565" s="477"/>
      <c r="BY565" s="477"/>
      <c r="BZ565" s="477"/>
      <c r="CA565" s="477"/>
      <c r="CB565" s="14"/>
      <c r="CC565" t="str">
        <f t="shared" si="96"/>
        <v/>
      </c>
      <c r="CE565">
        <v>23583</v>
      </c>
      <c r="CF565">
        <v>5</v>
      </c>
      <c r="CH565">
        <v>6</v>
      </c>
    </row>
    <row r="566" spans="1:86" ht="20.100000000000001" customHeight="1" x14ac:dyDescent="0.25">
      <c r="A566" s="108">
        <v>15220</v>
      </c>
      <c r="B566" s="109" t="s">
        <v>599</v>
      </c>
      <c r="C566" s="109" t="s">
        <v>558</v>
      </c>
      <c r="D566" s="109" t="s">
        <v>128</v>
      </c>
      <c r="E566" s="110" t="s">
        <v>120</v>
      </c>
      <c r="F566" s="110" t="s">
        <v>160</v>
      </c>
      <c r="G566" s="111">
        <v>40</v>
      </c>
      <c r="H566" s="111">
        <v>12</v>
      </c>
      <c r="I566" s="110" t="s">
        <v>176</v>
      </c>
      <c r="J566" s="121">
        <v>0.05</v>
      </c>
      <c r="K566" s="109" t="s">
        <v>257</v>
      </c>
      <c r="L566" s="109" t="s">
        <v>2158</v>
      </c>
      <c r="M566" s="109"/>
      <c r="N566" s="109" t="s">
        <v>162</v>
      </c>
      <c r="O566" s="109" t="str">
        <f t="shared" si="90"/>
        <v>LANTANA CAMARA GEM Gold</v>
      </c>
      <c r="P566" s="112">
        <v>566</v>
      </c>
      <c r="Q566" s="112"/>
      <c r="R566" s="20">
        <f t="shared" si="92"/>
        <v>0</v>
      </c>
      <c r="S566" s="20">
        <f t="shared" si="93"/>
        <v>0</v>
      </c>
      <c r="T566" s="20">
        <f t="shared" si="94"/>
        <v>0</v>
      </c>
      <c r="U566" s="378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304"/>
      <c r="AG566" s="304"/>
      <c r="AH566" s="113"/>
      <c r="AI566" s="113"/>
      <c r="AJ566" s="304"/>
      <c r="AK566" s="304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4"/>
      <c r="BV566" s="14"/>
      <c r="BW566" s="14"/>
      <c r="BX566" s="477"/>
      <c r="BY566" s="477"/>
      <c r="BZ566" s="477"/>
      <c r="CA566" s="477"/>
      <c r="CB566" s="14"/>
      <c r="CC566" t="str">
        <f t="shared" si="96"/>
        <v/>
      </c>
      <c r="CE566">
        <v>15109</v>
      </c>
      <c r="CF566">
        <v>5</v>
      </c>
      <c r="CH566">
        <v>6</v>
      </c>
    </row>
    <row r="567" spans="1:86" ht="20.100000000000001" customHeight="1" x14ac:dyDescent="0.25">
      <c r="A567" s="114">
        <v>26797</v>
      </c>
      <c r="B567" s="115" t="s">
        <v>599</v>
      </c>
      <c r="C567" s="115" t="s">
        <v>1305</v>
      </c>
      <c r="D567" s="115" t="s">
        <v>128</v>
      </c>
      <c r="E567" s="116" t="s">
        <v>120</v>
      </c>
      <c r="F567" s="116" t="s">
        <v>160</v>
      </c>
      <c r="G567" s="117">
        <v>40</v>
      </c>
      <c r="H567" s="117">
        <v>12</v>
      </c>
      <c r="I567" s="116" t="s">
        <v>176</v>
      </c>
      <c r="J567" s="118">
        <v>0.05</v>
      </c>
      <c r="K567" s="115" t="s">
        <v>257</v>
      </c>
      <c r="L567" s="115" t="s">
        <v>2158</v>
      </c>
      <c r="M567" s="115" t="s">
        <v>137</v>
      </c>
      <c r="N567" s="115" t="s">
        <v>162</v>
      </c>
      <c r="O567" s="115" t="str">
        <f t="shared" si="90"/>
        <v>LANTANA CAMARA GEM Red Topaz</v>
      </c>
      <c r="P567" s="119">
        <v>567</v>
      </c>
      <c r="Q567" s="119"/>
      <c r="R567" s="20">
        <f t="shared" si="92"/>
        <v>0</v>
      </c>
      <c r="S567" s="20">
        <f t="shared" si="93"/>
        <v>0</v>
      </c>
      <c r="T567" s="20">
        <f t="shared" si="94"/>
        <v>0</v>
      </c>
      <c r="U567" s="301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304"/>
      <c r="AG567" s="304"/>
      <c r="AH567" s="120"/>
      <c r="AI567" s="120"/>
      <c r="AJ567" s="304"/>
      <c r="AK567" s="304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4"/>
      <c r="BV567" s="14"/>
      <c r="BW567" s="14"/>
      <c r="BX567" s="477"/>
      <c r="BY567" s="477"/>
      <c r="BZ567" s="477"/>
      <c r="CA567" s="477"/>
      <c r="CB567" s="14"/>
      <c r="CC567" t="str">
        <f t="shared" si="96"/>
        <v/>
      </c>
      <c r="CE567">
        <v>26677</v>
      </c>
      <c r="CF567">
        <v>5</v>
      </c>
      <c r="CH567">
        <v>6</v>
      </c>
    </row>
    <row r="568" spans="1:86" ht="20.100000000000001" customHeight="1" x14ac:dyDescent="0.25">
      <c r="A568" s="108">
        <v>21113</v>
      </c>
      <c r="B568" s="109" t="s">
        <v>599</v>
      </c>
      <c r="C568" s="109" t="s">
        <v>602</v>
      </c>
      <c r="D568" s="109" t="s">
        <v>128</v>
      </c>
      <c r="E568" s="110" t="s">
        <v>120</v>
      </c>
      <c r="F568" s="110" t="s">
        <v>160</v>
      </c>
      <c r="G568" s="111">
        <v>40</v>
      </c>
      <c r="H568" s="111">
        <v>12</v>
      </c>
      <c r="I568" s="110" t="s">
        <v>176</v>
      </c>
      <c r="J568" s="121">
        <v>0.05</v>
      </c>
      <c r="K568" s="109" t="s">
        <v>257</v>
      </c>
      <c r="L568" s="109" t="s">
        <v>2158</v>
      </c>
      <c r="M568" s="109"/>
      <c r="N568" s="109" t="s">
        <v>162</v>
      </c>
      <c r="O568" s="109" t="str">
        <f t="shared" si="90"/>
        <v>LANTANA CAMARA GEM Ruby</v>
      </c>
      <c r="P568" s="112">
        <v>568</v>
      </c>
      <c r="Q568" s="112"/>
      <c r="R568" s="20">
        <f t="shared" si="92"/>
        <v>0</v>
      </c>
      <c r="S568" s="20">
        <f t="shared" si="93"/>
        <v>0</v>
      </c>
      <c r="T568" s="20">
        <f t="shared" si="94"/>
        <v>0</v>
      </c>
      <c r="U568" s="378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304"/>
      <c r="AG568" s="304"/>
      <c r="AH568" s="113"/>
      <c r="AI568" s="113"/>
      <c r="AJ568" s="304"/>
      <c r="AK568" s="304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4"/>
      <c r="BV568" s="14"/>
      <c r="BW568" s="14"/>
      <c r="BX568" s="477"/>
      <c r="BY568" s="477"/>
      <c r="BZ568" s="477"/>
      <c r="CA568" s="477"/>
      <c r="CB568" s="14"/>
      <c r="CC568" t="str">
        <f t="shared" si="96"/>
        <v/>
      </c>
      <c r="CE568">
        <v>15106</v>
      </c>
      <c r="CF568">
        <v>5</v>
      </c>
      <c r="CH568">
        <v>6</v>
      </c>
    </row>
    <row r="569" spans="1:86" ht="20.100000000000001" customHeight="1" x14ac:dyDescent="0.25">
      <c r="A569" s="114">
        <v>21116</v>
      </c>
      <c r="B569" s="115" t="s">
        <v>599</v>
      </c>
      <c r="C569" s="115" t="s">
        <v>233</v>
      </c>
      <c r="D569" s="115" t="s">
        <v>128</v>
      </c>
      <c r="E569" s="116" t="s">
        <v>120</v>
      </c>
      <c r="F569" s="116" t="s">
        <v>160</v>
      </c>
      <c r="G569" s="117">
        <v>40</v>
      </c>
      <c r="H569" s="117">
        <v>12</v>
      </c>
      <c r="I569" s="116" t="s">
        <v>176</v>
      </c>
      <c r="J569" s="118">
        <v>0.05</v>
      </c>
      <c r="K569" s="115" t="s">
        <v>257</v>
      </c>
      <c r="L569" s="115" t="s">
        <v>2158</v>
      </c>
      <c r="M569" s="115"/>
      <c r="N569" s="115" t="s">
        <v>162</v>
      </c>
      <c r="O569" s="115" t="str">
        <f t="shared" si="90"/>
        <v>LANTANA CAMARA GEM Variés</v>
      </c>
      <c r="P569" s="119">
        <v>569</v>
      </c>
      <c r="Q569" s="119"/>
      <c r="R569" s="20">
        <f t="shared" si="92"/>
        <v>0</v>
      </c>
      <c r="S569" s="20">
        <f t="shared" si="93"/>
        <v>0</v>
      </c>
      <c r="T569" s="20">
        <f t="shared" si="94"/>
        <v>0</v>
      </c>
      <c r="U569" s="301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304"/>
      <c r="AG569" s="304"/>
      <c r="AH569" s="120"/>
      <c r="AI569" s="120"/>
      <c r="AJ569" s="304"/>
      <c r="AK569" s="304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4"/>
      <c r="BV569" s="14"/>
      <c r="BW569" s="14"/>
      <c r="BX569" s="477"/>
      <c r="BY569" s="477"/>
      <c r="BZ569" s="477"/>
      <c r="CA569" s="477"/>
      <c r="CB569" s="14"/>
      <c r="CC569" t="str">
        <f t="shared" si="96"/>
        <v/>
      </c>
      <c r="CE569">
        <v>15112</v>
      </c>
      <c r="CF569">
        <v>5</v>
      </c>
      <c r="CH569">
        <v>6</v>
      </c>
    </row>
    <row r="570" spans="1:86" ht="20.100000000000001" customHeight="1" x14ac:dyDescent="0.25">
      <c r="A570" s="108">
        <v>13427</v>
      </c>
      <c r="B570" s="109" t="s">
        <v>603</v>
      </c>
      <c r="C570" s="109" t="s">
        <v>604</v>
      </c>
      <c r="D570" s="109" t="s">
        <v>128</v>
      </c>
      <c r="E570" s="110" t="s">
        <v>120</v>
      </c>
      <c r="F570" s="110" t="s">
        <v>160</v>
      </c>
      <c r="G570" s="111">
        <v>40</v>
      </c>
      <c r="H570" s="111">
        <v>11</v>
      </c>
      <c r="I570" s="110" t="s">
        <v>176</v>
      </c>
      <c r="J570" s="121"/>
      <c r="K570" s="109" t="s">
        <v>257</v>
      </c>
      <c r="L570" s="109" t="s">
        <v>2158</v>
      </c>
      <c r="M570" s="109"/>
      <c r="N570" s="109" t="s">
        <v>162</v>
      </c>
      <c r="O570" s="109" t="str">
        <f t="shared" si="90"/>
        <v>LANTANA CAMARA ARBUSTIF Goldsonne</v>
      </c>
      <c r="P570" s="112">
        <v>570</v>
      </c>
      <c r="Q570" s="112"/>
      <c r="R570" s="20">
        <f t="shared" si="92"/>
        <v>0</v>
      </c>
      <c r="S570" s="20">
        <f t="shared" si="93"/>
        <v>0</v>
      </c>
      <c r="T570" s="20">
        <f t="shared" si="94"/>
        <v>0</v>
      </c>
      <c r="U570" s="378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304"/>
      <c r="AG570" s="304"/>
      <c r="AH570" s="113"/>
      <c r="AI570" s="113"/>
      <c r="AJ570" s="304"/>
      <c r="AK570" s="304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4"/>
      <c r="BV570" s="14"/>
      <c r="BW570" s="14"/>
      <c r="BX570" s="477"/>
      <c r="BY570" s="477"/>
      <c r="BZ570" s="477"/>
      <c r="CA570" s="477"/>
      <c r="CB570" s="14"/>
      <c r="CC570" t="str">
        <f t="shared" si="96"/>
        <v/>
      </c>
      <c r="CE570">
        <v>437</v>
      </c>
      <c r="CF570">
        <v>4</v>
      </c>
      <c r="CH570">
        <v>6</v>
      </c>
    </row>
    <row r="571" spans="1:86" ht="20.100000000000001" customHeight="1" x14ac:dyDescent="0.25">
      <c r="A571" s="114">
        <v>11445</v>
      </c>
      <c r="B571" s="115" t="s">
        <v>603</v>
      </c>
      <c r="C571" s="115" t="s">
        <v>605</v>
      </c>
      <c r="D571" s="115" t="s">
        <v>128</v>
      </c>
      <c r="E571" s="116" t="s">
        <v>120</v>
      </c>
      <c r="F571" s="116" t="s">
        <v>160</v>
      </c>
      <c r="G571" s="117">
        <v>40</v>
      </c>
      <c r="H571" s="117">
        <v>11</v>
      </c>
      <c r="I571" s="116" t="s">
        <v>176</v>
      </c>
      <c r="J571" s="118"/>
      <c r="K571" s="115" t="s">
        <v>257</v>
      </c>
      <c r="L571" s="115" t="s">
        <v>2158</v>
      </c>
      <c r="M571" s="115"/>
      <c r="N571" s="115" t="s">
        <v>162</v>
      </c>
      <c r="O571" s="115" t="str">
        <f t="shared" si="90"/>
        <v>LANTANA CAMARA ARBUSTIF Ingelsheim</v>
      </c>
      <c r="P571" s="119">
        <v>571</v>
      </c>
      <c r="Q571" s="119"/>
      <c r="R571" s="20">
        <f t="shared" si="92"/>
        <v>0</v>
      </c>
      <c r="S571" s="20">
        <f t="shared" si="93"/>
        <v>0</v>
      </c>
      <c r="T571" s="20">
        <f t="shared" si="94"/>
        <v>0</v>
      </c>
      <c r="U571" s="301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304"/>
      <c r="AG571" s="304"/>
      <c r="AH571" s="120"/>
      <c r="AI571" s="120"/>
      <c r="AJ571" s="304"/>
      <c r="AK571" s="304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4"/>
      <c r="BV571" s="14"/>
      <c r="BW571" s="14"/>
      <c r="BX571" s="477"/>
      <c r="BY571" s="477"/>
      <c r="BZ571" s="477"/>
      <c r="CA571" s="477"/>
      <c r="CB571" s="14"/>
      <c r="CC571" t="str">
        <f t="shared" si="96"/>
        <v/>
      </c>
      <c r="CE571">
        <v>2077</v>
      </c>
      <c r="CF571">
        <v>4</v>
      </c>
      <c r="CH571">
        <v>6</v>
      </c>
    </row>
    <row r="572" spans="1:86" ht="20.100000000000001" customHeight="1" x14ac:dyDescent="0.25">
      <c r="A572" s="108">
        <v>11446</v>
      </c>
      <c r="B572" s="109" t="s">
        <v>603</v>
      </c>
      <c r="C572" s="109" t="s">
        <v>1306</v>
      </c>
      <c r="D572" s="109" t="s">
        <v>128</v>
      </c>
      <c r="E572" s="110" t="s">
        <v>120</v>
      </c>
      <c r="F572" s="110" t="s">
        <v>160</v>
      </c>
      <c r="G572" s="111">
        <v>40</v>
      </c>
      <c r="H572" s="111">
        <v>11</v>
      </c>
      <c r="I572" s="110" t="s">
        <v>176</v>
      </c>
      <c r="J572" s="121"/>
      <c r="K572" s="109" t="s">
        <v>257</v>
      </c>
      <c r="L572" s="109" t="s">
        <v>2158</v>
      </c>
      <c r="M572" s="109"/>
      <c r="N572" s="109" t="s">
        <v>162</v>
      </c>
      <c r="O572" s="109" t="str">
        <f t="shared" si="90"/>
        <v>LANTANA CAMARA ARBUSTIF Professeur Raoux</v>
      </c>
      <c r="P572" s="112">
        <v>572</v>
      </c>
      <c r="Q572" s="112"/>
      <c r="R572" s="20">
        <f t="shared" si="92"/>
        <v>0</v>
      </c>
      <c r="S572" s="20">
        <f t="shared" si="93"/>
        <v>0</v>
      </c>
      <c r="T572" s="20">
        <f t="shared" si="94"/>
        <v>0</v>
      </c>
      <c r="U572" s="378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304"/>
      <c r="AG572" s="304"/>
      <c r="AH572" s="113"/>
      <c r="AI572" s="113"/>
      <c r="AJ572" s="304"/>
      <c r="AK572" s="304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4"/>
      <c r="BV572" s="14"/>
      <c r="BW572" s="14"/>
      <c r="BX572" s="477"/>
      <c r="BY572" s="477"/>
      <c r="BZ572" s="477"/>
      <c r="CA572" s="477"/>
      <c r="CB572" s="14"/>
      <c r="CC572" t="str">
        <f t="shared" si="96"/>
        <v/>
      </c>
      <c r="CE572">
        <v>434</v>
      </c>
      <c r="CF572">
        <v>4</v>
      </c>
      <c r="CH572">
        <v>6</v>
      </c>
    </row>
    <row r="573" spans="1:86" ht="20.100000000000001" customHeight="1" x14ac:dyDescent="0.25">
      <c r="A573" s="114">
        <v>13428</v>
      </c>
      <c r="B573" s="115" t="s">
        <v>603</v>
      </c>
      <c r="C573" s="115" t="s">
        <v>1307</v>
      </c>
      <c r="D573" s="115" t="s">
        <v>128</v>
      </c>
      <c r="E573" s="116" t="s">
        <v>120</v>
      </c>
      <c r="F573" s="116" t="s">
        <v>160</v>
      </c>
      <c r="G573" s="117">
        <v>40</v>
      </c>
      <c r="H573" s="117">
        <v>11</v>
      </c>
      <c r="I573" s="116" t="s">
        <v>176</v>
      </c>
      <c r="J573" s="118"/>
      <c r="K573" s="115" t="s">
        <v>257</v>
      </c>
      <c r="L573" s="115" t="s">
        <v>2158</v>
      </c>
      <c r="M573" s="115"/>
      <c r="N573" s="115" t="s">
        <v>162</v>
      </c>
      <c r="O573" s="115" t="str">
        <f t="shared" si="90"/>
        <v>LANTANA CAMARA ARBUSTIF Snow White</v>
      </c>
      <c r="P573" s="119">
        <v>573</v>
      </c>
      <c r="Q573" s="119"/>
      <c r="R573" s="20">
        <f t="shared" si="92"/>
        <v>0</v>
      </c>
      <c r="S573" s="20">
        <f t="shared" si="93"/>
        <v>0</v>
      </c>
      <c r="T573" s="20">
        <f t="shared" si="94"/>
        <v>0</v>
      </c>
      <c r="U573" s="301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304"/>
      <c r="AG573" s="304"/>
      <c r="AH573" s="120"/>
      <c r="AI573" s="120"/>
      <c r="AJ573" s="304"/>
      <c r="AK573" s="304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4"/>
      <c r="BV573" s="14"/>
      <c r="BW573" s="14"/>
      <c r="BX573" s="477"/>
      <c r="BY573" s="477"/>
      <c r="BZ573" s="477"/>
      <c r="CA573" s="477"/>
      <c r="CB573" s="14"/>
      <c r="CC573" t="str">
        <f t="shared" si="96"/>
        <v/>
      </c>
      <c r="CE573">
        <v>439</v>
      </c>
      <c r="CF573">
        <v>4</v>
      </c>
      <c r="CH573">
        <v>6</v>
      </c>
    </row>
    <row r="574" spans="1:86" ht="20.100000000000001" customHeight="1" x14ac:dyDescent="0.25">
      <c r="A574" s="108">
        <v>11722</v>
      </c>
      <c r="B574" s="109" t="s">
        <v>603</v>
      </c>
      <c r="C574" s="109" t="s">
        <v>606</v>
      </c>
      <c r="D574" s="109" t="s">
        <v>128</v>
      </c>
      <c r="E574" s="110" t="s">
        <v>120</v>
      </c>
      <c r="F574" s="110" t="s">
        <v>160</v>
      </c>
      <c r="G574" s="111">
        <v>40</v>
      </c>
      <c r="H574" s="111">
        <v>11</v>
      </c>
      <c r="I574" s="110" t="s">
        <v>176</v>
      </c>
      <c r="J574" s="121"/>
      <c r="K574" s="109" t="s">
        <v>257</v>
      </c>
      <c r="L574" s="109" t="s">
        <v>2158</v>
      </c>
      <c r="M574" s="109"/>
      <c r="N574" s="109" t="s">
        <v>162</v>
      </c>
      <c r="O574" s="109" t="str">
        <f t="shared" ref="O574:O644" si="97">_xlfn.CONCAT(B574," ", C574)</f>
        <v>LANTANA CAMARA ARBUSTIF Sonja</v>
      </c>
      <c r="P574" s="112">
        <v>574</v>
      </c>
      <c r="Q574" s="112"/>
      <c r="R574" s="20">
        <f t="shared" si="92"/>
        <v>0</v>
      </c>
      <c r="S574" s="20">
        <f t="shared" si="93"/>
        <v>0</v>
      </c>
      <c r="T574" s="20">
        <f t="shared" si="94"/>
        <v>0</v>
      </c>
      <c r="U574" s="378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304"/>
      <c r="AG574" s="304"/>
      <c r="AH574" s="113"/>
      <c r="AI574" s="113"/>
      <c r="AJ574" s="304"/>
      <c r="AK574" s="304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4"/>
      <c r="BV574" s="14"/>
      <c r="BW574" s="14"/>
      <c r="BX574" s="477"/>
      <c r="BY574" s="477"/>
      <c r="BZ574" s="477"/>
      <c r="CA574" s="477"/>
      <c r="CB574" s="14"/>
      <c r="CC574" t="str">
        <f t="shared" si="96"/>
        <v/>
      </c>
      <c r="CE574">
        <v>436</v>
      </c>
      <c r="CF574">
        <v>4</v>
      </c>
      <c r="CH574">
        <v>6</v>
      </c>
    </row>
    <row r="575" spans="1:86" ht="20.100000000000001" customHeight="1" x14ac:dyDescent="0.25">
      <c r="A575" s="114">
        <v>21103</v>
      </c>
      <c r="B575" s="115" t="s">
        <v>603</v>
      </c>
      <c r="C575" s="115" t="s">
        <v>233</v>
      </c>
      <c r="D575" s="115" t="s">
        <v>128</v>
      </c>
      <c r="E575" s="116" t="s">
        <v>120</v>
      </c>
      <c r="F575" s="116" t="s">
        <v>160</v>
      </c>
      <c r="G575" s="117">
        <v>40</v>
      </c>
      <c r="H575" s="117">
        <v>11</v>
      </c>
      <c r="I575" s="116" t="s">
        <v>176</v>
      </c>
      <c r="J575" s="118"/>
      <c r="K575" s="115" t="s">
        <v>257</v>
      </c>
      <c r="L575" s="115" t="s">
        <v>2158</v>
      </c>
      <c r="M575" s="115"/>
      <c r="N575" s="115" t="s">
        <v>162</v>
      </c>
      <c r="O575" s="115" t="str">
        <f t="shared" si="97"/>
        <v>LANTANA CAMARA ARBUSTIF Variés</v>
      </c>
      <c r="P575" s="119">
        <v>575</v>
      </c>
      <c r="Q575" s="119"/>
      <c r="R575" s="20">
        <f t="shared" si="92"/>
        <v>0</v>
      </c>
      <c r="S575" s="20">
        <f t="shared" si="93"/>
        <v>0</v>
      </c>
      <c r="T575" s="20">
        <f t="shared" si="94"/>
        <v>0</v>
      </c>
      <c r="U575" s="301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304"/>
      <c r="AG575" s="304"/>
      <c r="AH575" s="120"/>
      <c r="AI575" s="120"/>
      <c r="AJ575" s="304"/>
      <c r="AK575" s="304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4"/>
      <c r="BV575" s="14"/>
      <c r="BW575" s="14"/>
      <c r="BX575" s="477"/>
      <c r="BY575" s="477"/>
      <c r="BZ575" s="477"/>
      <c r="CA575" s="477"/>
      <c r="CB575" s="14"/>
      <c r="CC575" t="str">
        <f t="shared" si="96"/>
        <v/>
      </c>
      <c r="CE575">
        <v>503</v>
      </c>
      <c r="CF575">
        <v>4</v>
      </c>
      <c r="CH575">
        <v>6</v>
      </c>
    </row>
    <row r="576" spans="1:86" ht="20.100000000000001" customHeight="1" x14ac:dyDescent="0.25">
      <c r="A576" s="108">
        <v>11191</v>
      </c>
      <c r="B576" s="109" t="s">
        <v>607</v>
      </c>
      <c r="C576" s="109" t="s">
        <v>400</v>
      </c>
      <c r="D576" s="109" t="s">
        <v>128</v>
      </c>
      <c r="E576" s="110" t="s">
        <v>120</v>
      </c>
      <c r="F576" s="110" t="s">
        <v>160</v>
      </c>
      <c r="G576" s="111">
        <v>40</v>
      </c>
      <c r="H576" s="111">
        <v>12</v>
      </c>
      <c r="I576" s="110" t="s">
        <v>176</v>
      </c>
      <c r="J576" s="121"/>
      <c r="K576" s="109" t="s">
        <v>257</v>
      </c>
      <c r="L576" s="109" t="s">
        <v>2158</v>
      </c>
      <c r="M576" s="109"/>
      <c r="N576" s="109" t="s">
        <v>162</v>
      </c>
      <c r="O576" s="109" t="str">
        <f t="shared" si="97"/>
        <v>LANTANA MONTEVIDENSIS Jaune</v>
      </c>
      <c r="P576" s="112">
        <v>576</v>
      </c>
      <c r="Q576" s="112"/>
      <c r="R576" s="20">
        <f t="shared" si="92"/>
        <v>0</v>
      </c>
      <c r="S576" s="20">
        <f t="shared" si="93"/>
        <v>0</v>
      </c>
      <c r="T576" s="20">
        <f t="shared" si="94"/>
        <v>0</v>
      </c>
      <c r="U576" s="378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304"/>
      <c r="AG576" s="304"/>
      <c r="AH576" s="113"/>
      <c r="AI576" s="113"/>
      <c r="AJ576" s="304"/>
      <c r="AK576" s="304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4"/>
      <c r="BV576" s="14"/>
      <c r="BW576" s="14"/>
      <c r="BX576" s="477"/>
      <c r="BY576" s="477"/>
      <c r="BZ576" s="477"/>
      <c r="CA576" s="477"/>
      <c r="CB576" s="14"/>
      <c r="CC576" t="str">
        <f t="shared" si="96"/>
        <v/>
      </c>
      <c r="CE576">
        <v>3852</v>
      </c>
      <c r="CF576">
        <v>5</v>
      </c>
      <c r="CH576">
        <v>6</v>
      </c>
    </row>
    <row r="577" spans="1:86" ht="20.100000000000001" customHeight="1" x14ac:dyDescent="0.25">
      <c r="A577" s="114">
        <v>26799</v>
      </c>
      <c r="B577" s="115" t="s">
        <v>607</v>
      </c>
      <c r="C577" s="115" t="s">
        <v>1308</v>
      </c>
      <c r="D577" s="115" t="s">
        <v>128</v>
      </c>
      <c r="E577" s="116" t="s">
        <v>120</v>
      </c>
      <c r="F577" s="116" t="s">
        <v>160</v>
      </c>
      <c r="G577" s="117">
        <v>40</v>
      </c>
      <c r="H577" s="117">
        <v>12</v>
      </c>
      <c r="I577" s="116" t="s">
        <v>176</v>
      </c>
      <c r="J577" s="118"/>
      <c r="K577" s="115" t="s">
        <v>257</v>
      </c>
      <c r="L577" s="115" t="s">
        <v>2158</v>
      </c>
      <c r="M577" s="115" t="s">
        <v>137</v>
      </c>
      <c r="N577" s="115" t="s">
        <v>162</v>
      </c>
      <c r="O577" s="115" t="str">
        <f t="shared" si="97"/>
        <v>LANTANA MONTEVIDENSIS Mauve</v>
      </c>
      <c r="P577" s="119">
        <v>577</v>
      </c>
      <c r="Q577" s="119"/>
      <c r="R577" s="20">
        <f t="shared" si="92"/>
        <v>0</v>
      </c>
      <c r="S577" s="20">
        <f t="shared" si="93"/>
        <v>0</v>
      </c>
      <c r="T577" s="20">
        <f t="shared" si="94"/>
        <v>0</v>
      </c>
      <c r="U577" s="301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304"/>
      <c r="AG577" s="304"/>
      <c r="AH577" s="120"/>
      <c r="AI577" s="120"/>
      <c r="AJ577" s="304"/>
      <c r="AK577" s="304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4"/>
      <c r="BV577" s="14"/>
      <c r="BW577" s="14"/>
      <c r="BX577" s="477"/>
      <c r="BY577" s="477"/>
      <c r="BZ577" s="477"/>
      <c r="CA577" s="477"/>
      <c r="CB577" s="14"/>
      <c r="CC577" t="str">
        <f t="shared" si="96"/>
        <v/>
      </c>
      <c r="CE577">
        <v>26798</v>
      </c>
      <c r="CF577">
        <v>5</v>
      </c>
      <c r="CH577">
        <v>6</v>
      </c>
    </row>
    <row r="578" spans="1:86" ht="20.100000000000001" customHeight="1" x14ac:dyDescent="0.25">
      <c r="A578" s="108">
        <v>15221</v>
      </c>
      <c r="B578" s="109" t="s">
        <v>608</v>
      </c>
      <c r="C578" s="109" t="s">
        <v>169</v>
      </c>
      <c r="D578" s="109" t="s">
        <v>128</v>
      </c>
      <c r="E578" s="110" t="s">
        <v>120</v>
      </c>
      <c r="F578" s="110" t="s">
        <v>160</v>
      </c>
      <c r="G578" s="111">
        <v>40</v>
      </c>
      <c r="H578" s="111">
        <v>12</v>
      </c>
      <c r="I578" s="110" t="s">
        <v>176</v>
      </c>
      <c r="J578" s="121"/>
      <c r="K578" s="109" t="s">
        <v>257</v>
      </c>
      <c r="L578" s="109" t="s">
        <v>2158</v>
      </c>
      <c r="M578" s="109"/>
      <c r="N578" s="109" t="s">
        <v>162</v>
      </c>
      <c r="O578" s="109" t="str">
        <f t="shared" si="97"/>
        <v>LAVANDE GROSSO .</v>
      </c>
      <c r="P578" s="112">
        <v>578</v>
      </c>
      <c r="Q578" s="112"/>
      <c r="R578" s="20">
        <f t="shared" si="92"/>
        <v>0</v>
      </c>
      <c r="S578" s="20">
        <f t="shared" si="93"/>
        <v>0</v>
      </c>
      <c r="T578" s="20">
        <f t="shared" si="94"/>
        <v>0</v>
      </c>
      <c r="U578" s="378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304"/>
      <c r="AG578" s="304"/>
      <c r="AH578" s="113"/>
      <c r="AI578" s="113"/>
      <c r="AJ578" s="304"/>
      <c r="AK578" s="304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4"/>
      <c r="BV578" s="14"/>
      <c r="BW578" s="14"/>
      <c r="BX578" s="477"/>
      <c r="BY578" s="477"/>
      <c r="BZ578" s="477"/>
      <c r="CA578" s="477"/>
      <c r="CB578" s="14"/>
      <c r="CC578" t="str">
        <f t="shared" si="96"/>
        <v/>
      </c>
      <c r="CE578">
        <v>2230</v>
      </c>
      <c r="CF578">
        <v>6</v>
      </c>
      <c r="CH578">
        <v>5</v>
      </c>
    </row>
    <row r="579" spans="1:86" ht="20.100000000000001" customHeight="1" x14ac:dyDescent="0.25">
      <c r="A579" s="114">
        <v>23947</v>
      </c>
      <c r="B579" s="115" t="s">
        <v>609</v>
      </c>
      <c r="C579" s="115" t="s">
        <v>610</v>
      </c>
      <c r="D579" s="115" t="s">
        <v>128</v>
      </c>
      <c r="E579" s="116" t="s">
        <v>120</v>
      </c>
      <c r="F579" s="116" t="s">
        <v>160</v>
      </c>
      <c r="G579" s="117">
        <v>40</v>
      </c>
      <c r="H579" s="117">
        <v>12</v>
      </c>
      <c r="I579" s="116" t="s">
        <v>176</v>
      </c>
      <c r="J579" s="118">
        <v>5.5E-2</v>
      </c>
      <c r="K579" s="115" t="s">
        <v>257</v>
      </c>
      <c r="L579" s="115" t="s">
        <v>2158</v>
      </c>
      <c r="M579" s="115"/>
      <c r="N579" s="115" t="s">
        <v>162</v>
      </c>
      <c r="O579" s="115" t="str">
        <f t="shared" si="97"/>
        <v>LAVANDE STOECHAS Laveanna violet</v>
      </c>
      <c r="P579" s="119">
        <v>579</v>
      </c>
      <c r="Q579" s="119"/>
      <c r="R579" s="20">
        <f t="shared" si="92"/>
        <v>0</v>
      </c>
      <c r="S579" s="20">
        <f t="shared" si="93"/>
        <v>0</v>
      </c>
      <c r="T579" s="20">
        <f t="shared" si="94"/>
        <v>0</v>
      </c>
      <c r="U579" s="301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304"/>
      <c r="AG579" s="304"/>
      <c r="AH579" s="120"/>
      <c r="AI579" s="120"/>
      <c r="AJ579" s="304"/>
      <c r="AK579" s="304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4"/>
      <c r="BV579" s="14"/>
      <c r="BW579" s="14"/>
      <c r="BX579" s="477"/>
      <c r="BY579" s="477"/>
      <c r="BZ579" s="477"/>
      <c r="CA579" s="477"/>
      <c r="CB579" s="14"/>
      <c r="CC579" t="str">
        <f t="shared" si="96"/>
        <v/>
      </c>
      <c r="CE579">
        <v>23434</v>
      </c>
      <c r="CF579">
        <v>6</v>
      </c>
      <c r="CH579">
        <v>5</v>
      </c>
    </row>
    <row r="580" spans="1:86" ht="20.100000000000001" customHeight="1" x14ac:dyDescent="0.25">
      <c r="A580" s="108">
        <v>13429</v>
      </c>
      <c r="B580" s="109" t="s">
        <v>611</v>
      </c>
      <c r="C580" s="109" t="s">
        <v>401</v>
      </c>
      <c r="D580" s="109" t="s">
        <v>128</v>
      </c>
      <c r="E580" s="110" t="s">
        <v>120</v>
      </c>
      <c r="F580" s="110" t="s">
        <v>160</v>
      </c>
      <c r="G580" s="111">
        <v>40</v>
      </c>
      <c r="H580" s="111">
        <v>12</v>
      </c>
      <c r="I580" s="110" t="s">
        <v>176</v>
      </c>
      <c r="J580" s="121"/>
      <c r="K580" s="109" t="s">
        <v>257</v>
      </c>
      <c r="L580" s="109" t="s">
        <v>2158</v>
      </c>
      <c r="M580" s="109"/>
      <c r="N580" s="109" t="s">
        <v>162</v>
      </c>
      <c r="O580" s="109" t="str">
        <f t="shared" si="97"/>
        <v>LEONOTIS Orange</v>
      </c>
      <c r="P580" s="112">
        <v>580</v>
      </c>
      <c r="Q580" s="112"/>
      <c r="R580" s="20">
        <f t="shared" ref="R580:R643" si="98">IF(INT(S580)*10=S580*10,,"ERREUR")</f>
        <v>0</v>
      </c>
      <c r="S580" s="20">
        <f t="shared" ref="S580:S643" si="99">T580/G580</f>
        <v>0</v>
      </c>
      <c r="T580" s="20">
        <f t="shared" ref="T580:T643" si="100">SUM(U580:BT580)</f>
        <v>0</v>
      </c>
      <c r="U580" s="378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304"/>
      <c r="AG580" s="304"/>
      <c r="AH580" s="113"/>
      <c r="AI580" s="113"/>
      <c r="AJ580" s="304"/>
      <c r="AK580" s="304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4"/>
      <c r="BV580" s="14"/>
      <c r="BW580" s="14"/>
      <c r="BX580" s="477"/>
      <c r="BY580" s="477"/>
      <c r="BZ580" s="477"/>
      <c r="CA580" s="477"/>
      <c r="CB580" s="14"/>
      <c r="CC580" t="str">
        <f t="shared" si="96"/>
        <v/>
      </c>
      <c r="CE580">
        <v>3890</v>
      </c>
      <c r="CF580">
        <v>5</v>
      </c>
      <c r="CH580">
        <v>6</v>
      </c>
    </row>
    <row r="581" spans="1:86" ht="20.100000000000001" customHeight="1" x14ac:dyDescent="0.25">
      <c r="A581" s="114">
        <v>24023</v>
      </c>
      <c r="B581" s="115" t="s">
        <v>612</v>
      </c>
      <c r="C581" s="115" t="s">
        <v>613</v>
      </c>
      <c r="D581" s="115" t="s">
        <v>128</v>
      </c>
      <c r="E581" s="116" t="s">
        <v>208</v>
      </c>
      <c r="F581" s="116" t="s">
        <v>160</v>
      </c>
      <c r="G581" s="117">
        <v>40</v>
      </c>
      <c r="H581" s="117">
        <v>15</v>
      </c>
      <c r="I581" s="116" t="s">
        <v>319</v>
      </c>
      <c r="J581" s="118"/>
      <c r="K581" s="115" t="s">
        <v>257</v>
      </c>
      <c r="L581" s="115" t="s">
        <v>2158</v>
      </c>
      <c r="M581" s="115"/>
      <c r="N581" s="115" t="s">
        <v>162</v>
      </c>
      <c r="O581" s="115" t="str">
        <f t="shared" si="97"/>
        <v>LIMONIUM  Perezii</v>
      </c>
      <c r="P581" s="119">
        <v>581</v>
      </c>
      <c r="Q581" s="119"/>
      <c r="R581" s="20">
        <f t="shared" si="98"/>
        <v>0</v>
      </c>
      <c r="S581" s="20">
        <f t="shared" si="99"/>
        <v>0</v>
      </c>
      <c r="T581" s="20">
        <f t="shared" si="100"/>
        <v>0</v>
      </c>
      <c r="U581" s="301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304"/>
      <c r="AG581" s="304"/>
      <c r="AH581" s="120"/>
      <c r="AI581" s="120"/>
      <c r="AJ581" s="304"/>
      <c r="AK581" s="304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4"/>
      <c r="BV581" s="14"/>
      <c r="BW581" s="14"/>
      <c r="BX581" s="477"/>
      <c r="BY581" s="477"/>
      <c r="BZ581" s="477"/>
      <c r="CA581" s="477"/>
      <c r="CB581" s="14"/>
      <c r="CC581" t="str">
        <f t="shared" si="96"/>
        <v/>
      </c>
      <c r="CE581">
        <v>23019</v>
      </c>
      <c r="CF581">
        <v>6</v>
      </c>
      <c r="CH581">
        <v>8</v>
      </c>
    </row>
    <row r="582" spans="1:86" ht="20.100000000000001" customHeight="1" x14ac:dyDescent="0.25">
      <c r="A582" s="108">
        <v>26845</v>
      </c>
      <c r="B582" s="109" t="s">
        <v>615</v>
      </c>
      <c r="C582" s="109" t="s">
        <v>1657</v>
      </c>
      <c r="D582" s="109" t="s">
        <v>2157</v>
      </c>
      <c r="E582" s="110" t="s">
        <v>120</v>
      </c>
      <c r="F582" s="110" t="s">
        <v>160</v>
      </c>
      <c r="G582" s="111">
        <v>40</v>
      </c>
      <c r="H582" s="111">
        <v>11</v>
      </c>
      <c r="I582" s="110" t="s">
        <v>120</v>
      </c>
      <c r="J582" s="121">
        <v>0.06</v>
      </c>
      <c r="K582" s="109" t="s">
        <v>257</v>
      </c>
      <c r="L582" s="109" t="s">
        <v>2158</v>
      </c>
      <c r="M582" s="109" t="s">
        <v>137</v>
      </c>
      <c r="N582" s="109" t="s">
        <v>162</v>
      </c>
      <c r="O582" s="109" t="str">
        <f t="shared" si="97"/>
        <v>LOBELIA RICHARDII Glow Azure</v>
      </c>
      <c r="P582" s="112">
        <v>582</v>
      </c>
      <c r="Q582" s="112"/>
      <c r="R582" s="20">
        <f t="shared" si="98"/>
        <v>0</v>
      </c>
      <c r="S582" s="20">
        <f t="shared" si="99"/>
        <v>0</v>
      </c>
      <c r="T582" s="20">
        <f t="shared" si="100"/>
        <v>0</v>
      </c>
      <c r="U582" s="303"/>
      <c r="V582" s="304"/>
      <c r="W582" s="304"/>
      <c r="X582" s="304"/>
      <c r="Y582" s="304"/>
      <c r="Z582" s="304"/>
      <c r="AA582" s="304"/>
      <c r="AB582" s="304"/>
      <c r="AC582" s="304"/>
      <c r="AD582" s="304"/>
      <c r="AE582" s="304"/>
      <c r="AF582" s="304"/>
      <c r="AG582" s="304"/>
      <c r="AH582" s="113"/>
      <c r="AI582" s="113"/>
      <c r="AJ582" s="304"/>
      <c r="AK582" s="304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4"/>
      <c r="BV582" s="14"/>
      <c r="BW582" s="14"/>
      <c r="BX582" s="477"/>
      <c r="BY582" s="477"/>
      <c r="BZ582" s="477"/>
      <c r="CA582" s="477"/>
      <c r="CB582" s="14"/>
      <c r="CC582" t="str">
        <f t="shared" si="96"/>
        <v>&gt;s03/2026</v>
      </c>
      <c r="CD582">
        <f t="shared" ref="CD582:CD588" si="101">IF(E582="B",IF(OR(LEFT(D582,2)="&gt;s", LEFT(D582,2)="&lt;s"),MID(D582,3,2)+CF582+1,""),)</f>
        <v>55</v>
      </c>
      <c r="CE582">
        <v>26432</v>
      </c>
      <c r="CF582">
        <v>4</v>
      </c>
      <c r="CH582">
        <v>6</v>
      </c>
    </row>
    <row r="583" spans="1:86" ht="20.100000000000001" customHeight="1" x14ac:dyDescent="0.25">
      <c r="A583" s="114">
        <v>21137</v>
      </c>
      <c r="B583" s="115" t="s">
        <v>615</v>
      </c>
      <c r="C583" s="115" t="s">
        <v>1309</v>
      </c>
      <c r="D583" s="115" t="s">
        <v>2157</v>
      </c>
      <c r="E583" s="116" t="s">
        <v>120</v>
      </c>
      <c r="F583" s="116" t="s">
        <v>160</v>
      </c>
      <c r="G583" s="117">
        <v>40</v>
      </c>
      <c r="H583" s="117">
        <v>11</v>
      </c>
      <c r="I583" s="116" t="s">
        <v>120</v>
      </c>
      <c r="J583" s="118">
        <v>4.1000000000000002E-2</v>
      </c>
      <c r="K583" s="115" t="s">
        <v>257</v>
      </c>
      <c r="L583" s="115" t="s">
        <v>2158</v>
      </c>
      <c r="M583" s="115"/>
      <c r="N583" s="115" t="s">
        <v>162</v>
      </c>
      <c r="O583" s="115" t="str">
        <f t="shared" si="97"/>
        <v xml:space="preserve">LOBELIA RICHARDII Star Deep Blue </v>
      </c>
      <c r="P583" s="119">
        <v>583</v>
      </c>
      <c r="Q583" s="119"/>
      <c r="R583" s="20">
        <f t="shared" si="98"/>
        <v>0</v>
      </c>
      <c r="S583" s="20">
        <f t="shared" si="99"/>
        <v>0</v>
      </c>
      <c r="T583" s="20">
        <f t="shared" si="100"/>
        <v>0</v>
      </c>
      <c r="U583" s="303"/>
      <c r="V583" s="304"/>
      <c r="W583" s="304"/>
      <c r="X583" s="304"/>
      <c r="Y583" s="304"/>
      <c r="Z583" s="304"/>
      <c r="AA583" s="304"/>
      <c r="AB583" s="304"/>
      <c r="AC583" s="304"/>
      <c r="AD583" s="304"/>
      <c r="AE583" s="304"/>
      <c r="AF583" s="304"/>
      <c r="AG583" s="304"/>
      <c r="AH583" s="120"/>
      <c r="AI583" s="120"/>
      <c r="AJ583" s="304"/>
      <c r="AK583" s="304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4"/>
      <c r="BV583" s="14"/>
      <c r="BW583" s="14"/>
      <c r="BX583" s="477"/>
      <c r="BY583" s="477"/>
      <c r="BZ583" s="477"/>
      <c r="CA583" s="477"/>
      <c r="CB583" s="14"/>
      <c r="CC583" t="str">
        <f t="shared" si="96"/>
        <v>&gt;s03/2026</v>
      </c>
      <c r="CD583">
        <f t="shared" si="101"/>
        <v>55</v>
      </c>
      <c r="CE583">
        <v>14449</v>
      </c>
      <c r="CF583">
        <v>4</v>
      </c>
      <c r="CH583">
        <v>6</v>
      </c>
    </row>
    <row r="584" spans="1:86" ht="20.100000000000001" customHeight="1" x14ac:dyDescent="0.25">
      <c r="A584" s="108">
        <v>26847</v>
      </c>
      <c r="B584" s="109" t="s">
        <v>615</v>
      </c>
      <c r="C584" s="109" t="s">
        <v>1310</v>
      </c>
      <c r="D584" s="109" t="s">
        <v>2157</v>
      </c>
      <c r="E584" s="110" t="s">
        <v>120</v>
      </c>
      <c r="F584" s="110" t="s">
        <v>160</v>
      </c>
      <c r="G584" s="111">
        <v>40</v>
      </c>
      <c r="H584" s="111">
        <v>11</v>
      </c>
      <c r="I584" s="110" t="s">
        <v>120</v>
      </c>
      <c r="J584" s="121">
        <v>0.05</v>
      </c>
      <c r="K584" s="109" t="s">
        <v>257</v>
      </c>
      <c r="L584" s="109" t="s">
        <v>2158</v>
      </c>
      <c r="M584" s="109" t="s">
        <v>137</v>
      </c>
      <c r="N584" s="109" t="s">
        <v>162</v>
      </c>
      <c r="O584" s="109" t="str">
        <f t="shared" si="97"/>
        <v>LOBELIA RICHARDII Star Firefly Pink</v>
      </c>
      <c r="P584" s="112">
        <v>584</v>
      </c>
      <c r="Q584" s="112"/>
      <c r="R584" s="20">
        <f t="shared" si="98"/>
        <v>0</v>
      </c>
      <c r="S584" s="20">
        <f t="shared" si="99"/>
        <v>0</v>
      </c>
      <c r="T584" s="20">
        <f t="shared" si="100"/>
        <v>0</v>
      </c>
      <c r="U584" s="303"/>
      <c r="V584" s="304"/>
      <c r="W584" s="304"/>
      <c r="X584" s="304"/>
      <c r="Y584" s="304"/>
      <c r="Z584" s="304"/>
      <c r="AA584" s="304"/>
      <c r="AB584" s="304"/>
      <c r="AC584" s="304"/>
      <c r="AD584" s="304"/>
      <c r="AE584" s="304"/>
      <c r="AF584" s="304"/>
      <c r="AG584" s="304"/>
      <c r="AH584" s="113"/>
      <c r="AI584" s="113"/>
      <c r="AJ584" s="304"/>
      <c r="AK584" s="304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4"/>
      <c r="BV584" s="14"/>
      <c r="BW584" s="14"/>
      <c r="BX584" s="477"/>
      <c r="BY584" s="477"/>
      <c r="BZ584" s="477"/>
      <c r="CA584" s="477"/>
      <c r="CB584" s="14"/>
      <c r="CC584" t="str">
        <f t="shared" si="96"/>
        <v>&gt;s03/2026</v>
      </c>
      <c r="CD584">
        <f t="shared" si="101"/>
        <v>55</v>
      </c>
      <c r="CE584">
        <v>26846</v>
      </c>
      <c r="CF584">
        <v>4</v>
      </c>
      <c r="CH584">
        <v>6</v>
      </c>
    </row>
    <row r="585" spans="1:86" ht="20.100000000000001" customHeight="1" x14ac:dyDescent="0.25">
      <c r="A585" s="114">
        <v>21142</v>
      </c>
      <c r="B585" s="115" t="s">
        <v>615</v>
      </c>
      <c r="C585" s="115" t="s">
        <v>1311</v>
      </c>
      <c r="D585" s="115" t="s">
        <v>2157</v>
      </c>
      <c r="E585" s="116" t="s">
        <v>120</v>
      </c>
      <c r="F585" s="116" t="s">
        <v>160</v>
      </c>
      <c r="G585" s="117">
        <v>40</v>
      </c>
      <c r="H585" s="117">
        <v>11</v>
      </c>
      <c r="I585" s="116" t="s">
        <v>120</v>
      </c>
      <c r="J585" s="118">
        <v>4.1000000000000002E-2</v>
      </c>
      <c r="K585" s="115" t="s">
        <v>257</v>
      </c>
      <c r="L585" s="115" t="s">
        <v>2158</v>
      </c>
      <c r="M585" s="115"/>
      <c r="N585" s="115" t="s">
        <v>162</v>
      </c>
      <c r="O585" s="115" t="str">
        <f t="shared" si="97"/>
        <v xml:space="preserve">LOBELIA RICHARDII Star White </v>
      </c>
      <c r="P585" s="119">
        <v>585</v>
      </c>
      <c r="Q585" s="119"/>
      <c r="R585" s="20">
        <f t="shared" si="98"/>
        <v>0</v>
      </c>
      <c r="S585" s="20">
        <f t="shared" si="99"/>
        <v>0</v>
      </c>
      <c r="T585" s="20">
        <f t="shared" si="100"/>
        <v>0</v>
      </c>
      <c r="U585" s="303"/>
      <c r="V585" s="304"/>
      <c r="W585" s="304"/>
      <c r="X585" s="304"/>
      <c r="Y585" s="304"/>
      <c r="Z585" s="304"/>
      <c r="AA585" s="304"/>
      <c r="AB585" s="304"/>
      <c r="AC585" s="304"/>
      <c r="AD585" s="304"/>
      <c r="AE585" s="304"/>
      <c r="AF585" s="304"/>
      <c r="AG585" s="304"/>
      <c r="AH585" s="120"/>
      <c r="AI585" s="120"/>
      <c r="AJ585" s="304"/>
      <c r="AK585" s="304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4"/>
      <c r="BV585" s="14"/>
      <c r="BW585" s="14"/>
      <c r="BX585" s="477"/>
      <c r="BY585" s="477"/>
      <c r="BZ585" s="477"/>
      <c r="CA585" s="477"/>
      <c r="CB585" s="14"/>
      <c r="CC585" t="str">
        <f t="shared" si="96"/>
        <v>&gt;s03/2026</v>
      </c>
      <c r="CD585">
        <f t="shared" si="101"/>
        <v>55</v>
      </c>
      <c r="CE585">
        <v>14452</v>
      </c>
      <c r="CF585">
        <v>4</v>
      </c>
      <c r="CH585">
        <v>6</v>
      </c>
    </row>
    <row r="586" spans="1:86" ht="20.100000000000001" customHeight="1" x14ac:dyDescent="0.25">
      <c r="A586" s="108">
        <v>14746</v>
      </c>
      <c r="B586" s="109" t="s">
        <v>615</v>
      </c>
      <c r="C586" s="109" t="s">
        <v>1312</v>
      </c>
      <c r="D586" s="109" t="s">
        <v>2157</v>
      </c>
      <c r="E586" s="110" t="s">
        <v>120</v>
      </c>
      <c r="F586" s="110" t="s">
        <v>160</v>
      </c>
      <c r="G586" s="111">
        <v>40</v>
      </c>
      <c r="H586" s="111">
        <v>11</v>
      </c>
      <c r="I586" s="110" t="s">
        <v>120</v>
      </c>
      <c r="J586" s="121">
        <v>0.05</v>
      </c>
      <c r="K586" s="109" t="s">
        <v>257</v>
      </c>
      <c r="L586" s="109" t="s">
        <v>2158</v>
      </c>
      <c r="M586" s="109" t="s">
        <v>137</v>
      </c>
      <c r="N586" s="109" t="s">
        <v>162</v>
      </c>
      <c r="O586" s="109" t="str">
        <f t="shared" si="97"/>
        <v>LOBELIA RICHARDII Hot Royal Blue</v>
      </c>
      <c r="P586" s="112">
        <v>586</v>
      </c>
      <c r="Q586" s="112"/>
      <c r="R586" s="20">
        <f t="shared" si="98"/>
        <v>0</v>
      </c>
      <c r="S586" s="20">
        <f t="shared" si="99"/>
        <v>0</v>
      </c>
      <c r="T586" s="20">
        <f t="shared" si="100"/>
        <v>0</v>
      </c>
      <c r="U586" s="303"/>
      <c r="V586" s="304"/>
      <c r="W586" s="304"/>
      <c r="X586" s="304"/>
      <c r="Y586" s="304"/>
      <c r="Z586" s="304"/>
      <c r="AA586" s="304"/>
      <c r="AB586" s="304"/>
      <c r="AC586" s="304"/>
      <c r="AD586" s="304"/>
      <c r="AE586" s="304"/>
      <c r="AF586" s="304"/>
      <c r="AG586" s="304"/>
      <c r="AH586" s="113"/>
      <c r="AI586" s="113"/>
      <c r="AJ586" s="304"/>
      <c r="AK586" s="304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4"/>
      <c r="BV586" s="14"/>
      <c r="BW586" s="14"/>
      <c r="BX586" s="477"/>
      <c r="BY586" s="477"/>
      <c r="BZ586" s="477"/>
      <c r="CA586" s="477"/>
      <c r="CB586" s="14"/>
      <c r="CC586" t="str">
        <f t="shared" si="96"/>
        <v>&gt;s03/2026</v>
      </c>
      <c r="CD586">
        <f t="shared" si="101"/>
        <v>55</v>
      </c>
      <c r="CE586">
        <v>14443</v>
      </c>
      <c r="CF586">
        <v>4</v>
      </c>
      <c r="CH586">
        <v>6</v>
      </c>
    </row>
    <row r="587" spans="1:86" ht="20.100000000000001" customHeight="1" x14ac:dyDescent="0.25">
      <c r="A587" s="114">
        <v>21132</v>
      </c>
      <c r="B587" s="115" t="s">
        <v>615</v>
      </c>
      <c r="C587" s="115" t="s">
        <v>1313</v>
      </c>
      <c r="D587" s="115" t="s">
        <v>2157</v>
      </c>
      <c r="E587" s="116" t="s">
        <v>120</v>
      </c>
      <c r="F587" s="116" t="s">
        <v>160</v>
      </c>
      <c r="G587" s="117">
        <v>40</v>
      </c>
      <c r="H587" s="117">
        <v>11</v>
      </c>
      <c r="I587" s="116" t="s">
        <v>120</v>
      </c>
      <c r="J587" s="118">
        <v>0.05</v>
      </c>
      <c r="K587" s="115" t="s">
        <v>257</v>
      </c>
      <c r="L587" s="115" t="s">
        <v>2158</v>
      </c>
      <c r="M587" s="115" t="s">
        <v>137</v>
      </c>
      <c r="N587" s="115" t="s">
        <v>162</v>
      </c>
      <c r="O587" s="115" t="str">
        <f t="shared" si="97"/>
        <v>LOBELIA RICHARDII Hot Snow White</v>
      </c>
      <c r="P587" s="119">
        <v>587</v>
      </c>
      <c r="Q587" s="119"/>
      <c r="R587" s="20">
        <f t="shared" si="98"/>
        <v>0</v>
      </c>
      <c r="S587" s="20">
        <f t="shared" si="99"/>
        <v>0</v>
      </c>
      <c r="T587" s="20">
        <f t="shared" si="100"/>
        <v>0</v>
      </c>
      <c r="U587" s="303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120"/>
      <c r="AI587" s="120"/>
      <c r="AJ587" s="304"/>
      <c r="AK587" s="304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4"/>
      <c r="BV587" s="14"/>
      <c r="BW587" s="14"/>
      <c r="BX587" s="477"/>
      <c r="BY587" s="477"/>
      <c r="BZ587" s="477"/>
      <c r="CA587" s="477"/>
      <c r="CB587" s="14"/>
      <c r="CC587" t="str">
        <f t="shared" si="96"/>
        <v>&gt;s03/2026</v>
      </c>
      <c r="CD587">
        <f t="shared" si="101"/>
        <v>55</v>
      </c>
      <c r="CE587">
        <v>15117</v>
      </c>
      <c r="CF587">
        <v>4</v>
      </c>
      <c r="CH587">
        <v>6</v>
      </c>
    </row>
    <row r="588" spans="1:86" ht="20.100000000000001" customHeight="1" x14ac:dyDescent="0.25">
      <c r="A588" s="108">
        <v>21135</v>
      </c>
      <c r="B588" s="109" t="s">
        <v>615</v>
      </c>
      <c r="C588" s="109" t="s">
        <v>1314</v>
      </c>
      <c r="D588" s="109" t="s">
        <v>2157</v>
      </c>
      <c r="E588" s="110" t="s">
        <v>120</v>
      </c>
      <c r="F588" s="110" t="s">
        <v>160</v>
      </c>
      <c r="G588" s="111">
        <v>40</v>
      </c>
      <c r="H588" s="111">
        <v>11</v>
      </c>
      <c r="I588" s="110" t="s">
        <v>120</v>
      </c>
      <c r="J588" s="121">
        <v>0.05</v>
      </c>
      <c r="K588" s="109" t="s">
        <v>257</v>
      </c>
      <c r="L588" s="109" t="s">
        <v>2158</v>
      </c>
      <c r="M588" s="109" t="s">
        <v>137</v>
      </c>
      <c r="N588" s="109" t="s">
        <v>162</v>
      </c>
      <c r="O588" s="109" t="str">
        <f t="shared" si="97"/>
        <v>LOBELIA RICHARDII Hot Water Blue</v>
      </c>
      <c r="P588" s="112">
        <v>588</v>
      </c>
      <c r="Q588" s="112"/>
      <c r="R588" s="20">
        <f t="shared" si="98"/>
        <v>0</v>
      </c>
      <c r="S588" s="20">
        <f t="shared" si="99"/>
        <v>0</v>
      </c>
      <c r="T588" s="20">
        <f t="shared" si="100"/>
        <v>0</v>
      </c>
      <c r="U588" s="303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113"/>
      <c r="AI588" s="113"/>
      <c r="AJ588" s="304"/>
      <c r="AK588" s="304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4"/>
      <c r="BV588" s="14"/>
      <c r="BW588" s="14"/>
      <c r="BX588" s="477"/>
      <c r="BY588" s="477"/>
      <c r="BZ588" s="477"/>
      <c r="CA588" s="477"/>
      <c r="CB588" s="14"/>
      <c r="CC588" t="str">
        <f t="shared" si="96"/>
        <v>&gt;s03/2026</v>
      </c>
      <c r="CD588">
        <f t="shared" si="101"/>
        <v>55</v>
      </c>
      <c r="CE588">
        <v>14446</v>
      </c>
      <c r="CF588">
        <v>4</v>
      </c>
      <c r="CH588">
        <v>6</v>
      </c>
    </row>
    <row r="589" spans="1:86" ht="20.100000000000001" customHeight="1" x14ac:dyDescent="0.25">
      <c r="A589" s="114">
        <v>15710</v>
      </c>
      <c r="B589" s="115" t="s">
        <v>616</v>
      </c>
      <c r="C589" s="115" t="s">
        <v>1315</v>
      </c>
      <c r="D589" s="115" t="s">
        <v>128</v>
      </c>
      <c r="E589" s="116" t="s">
        <v>208</v>
      </c>
      <c r="F589" s="116" t="s">
        <v>160</v>
      </c>
      <c r="G589" s="117">
        <v>40</v>
      </c>
      <c r="H589" s="117">
        <v>12</v>
      </c>
      <c r="I589" s="116" t="s">
        <v>176</v>
      </c>
      <c r="J589" s="118"/>
      <c r="K589" s="115" t="s">
        <v>257</v>
      </c>
      <c r="L589" s="115" t="s">
        <v>2158</v>
      </c>
      <c r="M589" s="115"/>
      <c r="N589" s="115" t="s">
        <v>162</v>
      </c>
      <c r="O589" s="115" t="str">
        <f t="shared" si="97"/>
        <v>LOBELIA SPECIOSA Starship Blue</v>
      </c>
      <c r="P589" s="119">
        <v>589</v>
      </c>
      <c r="Q589" s="119"/>
      <c r="R589" s="20">
        <f t="shared" si="98"/>
        <v>0</v>
      </c>
      <c r="S589" s="20">
        <f t="shared" si="99"/>
        <v>0</v>
      </c>
      <c r="T589" s="20">
        <f t="shared" si="100"/>
        <v>0</v>
      </c>
      <c r="U589" s="301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304"/>
      <c r="AG589" s="304"/>
      <c r="AH589" s="120"/>
      <c r="AI589" s="120"/>
      <c r="AJ589" s="304"/>
      <c r="AK589" s="304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4"/>
      <c r="BV589" s="14"/>
      <c r="BW589" s="14"/>
      <c r="BX589" s="477"/>
      <c r="BY589" s="477"/>
      <c r="BZ589" s="477"/>
      <c r="CA589" s="477"/>
      <c r="CB589" s="14"/>
      <c r="CC589" t="str">
        <f t="shared" si="96"/>
        <v/>
      </c>
      <c r="CE589">
        <v>15599</v>
      </c>
      <c r="CF589">
        <v>6</v>
      </c>
      <c r="CH589">
        <v>5</v>
      </c>
    </row>
    <row r="590" spans="1:86" ht="20.100000000000001" customHeight="1" x14ac:dyDescent="0.25">
      <c r="A590" s="108">
        <v>15219</v>
      </c>
      <c r="B590" s="109" t="s">
        <v>616</v>
      </c>
      <c r="C590" s="109" t="s">
        <v>1316</v>
      </c>
      <c r="D590" s="109" t="s">
        <v>128</v>
      </c>
      <c r="E590" s="110" t="s">
        <v>208</v>
      </c>
      <c r="F590" s="110" t="s">
        <v>160</v>
      </c>
      <c r="G590" s="111">
        <v>40</v>
      </c>
      <c r="H590" s="111">
        <v>12</v>
      </c>
      <c r="I590" s="110" t="s">
        <v>176</v>
      </c>
      <c r="J590" s="121"/>
      <c r="K590" s="109" t="s">
        <v>257</v>
      </c>
      <c r="L590" s="109" t="s">
        <v>2158</v>
      </c>
      <c r="M590" s="109"/>
      <c r="N590" s="109" t="s">
        <v>162</v>
      </c>
      <c r="O590" s="109" t="str">
        <f t="shared" si="97"/>
        <v>LOBELIA SPECIOSA Starship Scarlet</v>
      </c>
      <c r="P590" s="112">
        <v>590</v>
      </c>
      <c r="Q590" s="112"/>
      <c r="R590" s="20">
        <f t="shared" si="98"/>
        <v>0</v>
      </c>
      <c r="S590" s="20">
        <f t="shared" si="99"/>
        <v>0</v>
      </c>
      <c r="T590" s="20">
        <f t="shared" si="100"/>
        <v>0</v>
      </c>
      <c r="U590" s="378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304"/>
      <c r="AG590" s="304"/>
      <c r="AH590" s="113"/>
      <c r="AI590" s="113"/>
      <c r="AJ590" s="304"/>
      <c r="AK590" s="304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4"/>
      <c r="BV590" s="14"/>
      <c r="BW590" s="14"/>
      <c r="BX590" s="477"/>
      <c r="BY590" s="477"/>
      <c r="BZ590" s="477"/>
      <c r="CA590" s="477"/>
      <c r="CB590" s="14"/>
      <c r="CC590" t="str">
        <f t="shared" si="96"/>
        <v/>
      </c>
      <c r="CE590">
        <v>14456</v>
      </c>
      <c r="CF590">
        <v>6</v>
      </c>
      <c r="CH590">
        <v>5</v>
      </c>
    </row>
    <row r="591" spans="1:86" ht="20.100000000000001" customHeight="1" x14ac:dyDescent="0.25">
      <c r="A591" s="114">
        <v>25286</v>
      </c>
      <c r="B591" s="115" t="s">
        <v>617</v>
      </c>
      <c r="C591" s="115" t="s">
        <v>1317</v>
      </c>
      <c r="D591" s="115" t="s">
        <v>1634</v>
      </c>
      <c r="E591" s="116" t="s">
        <v>120</v>
      </c>
      <c r="F591" s="116" t="s">
        <v>160</v>
      </c>
      <c r="G591" s="117">
        <v>40</v>
      </c>
      <c r="H591" s="117">
        <v>12</v>
      </c>
      <c r="I591" s="116" t="s">
        <v>131</v>
      </c>
      <c r="J591" s="118">
        <v>0.06</v>
      </c>
      <c r="K591" s="115" t="s">
        <v>257</v>
      </c>
      <c r="L591" s="115" t="s">
        <v>2158</v>
      </c>
      <c r="M591" s="115"/>
      <c r="N591" s="115" t="s">
        <v>162</v>
      </c>
      <c r="O591" s="115" t="str">
        <f t="shared" si="97"/>
        <v>LOBULARIA Stream Compact White</v>
      </c>
      <c r="P591" s="119">
        <v>591</v>
      </c>
      <c r="Q591" s="119"/>
      <c r="R591" s="20">
        <f t="shared" si="98"/>
        <v>0</v>
      </c>
      <c r="S591" s="20">
        <f t="shared" si="99"/>
        <v>0</v>
      </c>
      <c r="T591" s="20">
        <f t="shared" si="100"/>
        <v>0</v>
      </c>
      <c r="U591" s="303"/>
      <c r="V591" s="304"/>
      <c r="W591" s="304"/>
      <c r="X591" s="304"/>
      <c r="Y591" s="304"/>
      <c r="Z591" s="304"/>
      <c r="AA591" s="304"/>
      <c r="AB591" s="304"/>
      <c r="AC591" s="304"/>
      <c r="AD591" s="304"/>
      <c r="AE591" s="304"/>
      <c r="AF591" s="304"/>
      <c r="AG591" s="304"/>
      <c r="AH591" s="120"/>
      <c r="AI591" s="120"/>
      <c r="AJ591" s="304"/>
      <c r="AK591" s="304"/>
      <c r="AL591" s="304"/>
      <c r="AM591" s="304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4"/>
      <c r="BV591" s="14"/>
      <c r="BW591" s="14"/>
      <c r="BX591" s="477"/>
      <c r="BY591" s="477"/>
      <c r="BZ591" s="477"/>
      <c r="CA591" s="477"/>
      <c r="CB591" s="14"/>
      <c r="CC591" t="str">
        <f t="shared" si="96"/>
        <v>&gt;s09/2026</v>
      </c>
      <c r="CD591">
        <f t="shared" ref="CD591:CD595" si="102">IF(E591="B",IF(OR(LEFT(D591,2)="&gt;s", LEFT(D591,2)="&lt;s"),MID(D591,3,2)+CF591+1,""),)</f>
        <v>9</v>
      </c>
      <c r="CE591">
        <v>25059</v>
      </c>
      <c r="CF591">
        <v>5</v>
      </c>
      <c r="CH591">
        <v>6</v>
      </c>
    </row>
    <row r="592" spans="1:86" ht="20.100000000000001" customHeight="1" x14ac:dyDescent="0.25">
      <c r="A592" s="108">
        <v>21147</v>
      </c>
      <c r="B592" s="109" t="s">
        <v>617</v>
      </c>
      <c r="C592" s="109" t="s">
        <v>1318</v>
      </c>
      <c r="D592" s="109" t="s">
        <v>1634</v>
      </c>
      <c r="E592" s="110" t="s">
        <v>120</v>
      </c>
      <c r="F592" s="110" t="s">
        <v>160</v>
      </c>
      <c r="G592" s="111">
        <v>40</v>
      </c>
      <c r="H592" s="111">
        <v>12</v>
      </c>
      <c r="I592" s="110" t="s">
        <v>131</v>
      </c>
      <c r="J592" s="121">
        <v>0.06</v>
      </c>
      <c r="K592" s="109" t="s">
        <v>257</v>
      </c>
      <c r="L592" s="109" t="s">
        <v>2158</v>
      </c>
      <c r="M592" s="109"/>
      <c r="N592" s="109" t="s">
        <v>162</v>
      </c>
      <c r="O592" s="109" t="str">
        <f t="shared" si="97"/>
        <v xml:space="preserve">LOBULARIA Purple Stream </v>
      </c>
      <c r="P592" s="112">
        <v>592</v>
      </c>
      <c r="Q592" s="112"/>
      <c r="R592" s="20">
        <f t="shared" si="98"/>
        <v>0</v>
      </c>
      <c r="S592" s="20">
        <f t="shared" si="99"/>
        <v>0</v>
      </c>
      <c r="T592" s="20">
        <f t="shared" si="100"/>
        <v>0</v>
      </c>
      <c r="U592" s="303"/>
      <c r="V592" s="304"/>
      <c r="W592" s="304"/>
      <c r="X592" s="304"/>
      <c r="Y592" s="304"/>
      <c r="Z592" s="304"/>
      <c r="AA592" s="304"/>
      <c r="AB592" s="304"/>
      <c r="AC592" s="304"/>
      <c r="AD592" s="304"/>
      <c r="AE592" s="304"/>
      <c r="AF592" s="304"/>
      <c r="AG592" s="304"/>
      <c r="AH592" s="113"/>
      <c r="AI592" s="113"/>
      <c r="AJ592" s="304"/>
      <c r="AK592" s="304"/>
      <c r="AL592" s="304"/>
      <c r="AM592" s="304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4"/>
      <c r="BV592" s="14"/>
      <c r="BW592" s="14"/>
      <c r="BX592" s="477"/>
      <c r="BY592" s="477"/>
      <c r="BZ592" s="477"/>
      <c r="CA592" s="477"/>
      <c r="CB592" s="14"/>
      <c r="CC592" t="str">
        <f t="shared" si="96"/>
        <v>&gt;s09/2026</v>
      </c>
      <c r="CD592">
        <f t="shared" si="102"/>
        <v>9</v>
      </c>
      <c r="CE592">
        <v>11975</v>
      </c>
      <c r="CF592">
        <v>5</v>
      </c>
      <c r="CH592">
        <v>6</v>
      </c>
    </row>
    <row r="593" spans="1:86" ht="20.100000000000001" customHeight="1" x14ac:dyDescent="0.25">
      <c r="A593" s="114">
        <v>21151</v>
      </c>
      <c r="B593" s="115" t="s">
        <v>617</v>
      </c>
      <c r="C593" s="115" t="s">
        <v>1319</v>
      </c>
      <c r="D593" s="115" t="s">
        <v>1634</v>
      </c>
      <c r="E593" s="116" t="s">
        <v>120</v>
      </c>
      <c r="F593" s="116" t="s">
        <v>160</v>
      </c>
      <c r="G593" s="117">
        <v>40</v>
      </c>
      <c r="H593" s="117">
        <v>12</v>
      </c>
      <c r="I593" s="116" t="s">
        <v>131</v>
      </c>
      <c r="J593" s="118">
        <v>0.06</v>
      </c>
      <c r="K593" s="115" t="s">
        <v>257</v>
      </c>
      <c r="L593" s="115" t="s">
        <v>2158</v>
      </c>
      <c r="M593" s="115"/>
      <c r="N593" s="115" t="s">
        <v>162</v>
      </c>
      <c r="O593" s="115" t="str">
        <f t="shared" si="97"/>
        <v>LOBULARIA Raspberry Stream</v>
      </c>
      <c r="P593" s="119">
        <v>593</v>
      </c>
      <c r="Q593" s="119"/>
      <c r="R593" s="20">
        <f t="shared" si="98"/>
        <v>0</v>
      </c>
      <c r="S593" s="20">
        <f t="shared" si="99"/>
        <v>0</v>
      </c>
      <c r="T593" s="20">
        <f t="shared" si="100"/>
        <v>0</v>
      </c>
      <c r="U593" s="303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04"/>
      <c r="AF593" s="304"/>
      <c r="AG593" s="304"/>
      <c r="AH593" s="120"/>
      <c r="AI593" s="120"/>
      <c r="AJ593" s="304"/>
      <c r="AK593" s="304"/>
      <c r="AL593" s="304"/>
      <c r="AM593" s="304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4"/>
      <c r="BV593" s="14"/>
      <c r="BW593" s="14"/>
      <c r="BX593" s="477"/>
      <c r="BY593" s="477"/>
      <c r="BZ593" s="477"/>
      <c r="CA593" s="477"/>
      <c r="CB593" s="14"/>
      <c r="CC593" t="str">
        <f t="shared" si="96"/>
        <v>&gt;s09/2026</v>
      </c>
      <c r="CD593">
        <f t="shared" si="102"/>
        <v>9</v>
      </c>
      <c r="CE593">
        <v>15344</v>
      </c>
      <c r="CF593">
        <v>5</v>
      </c>
      <c r="CH593">
        <v>6</v>
      </c>
    </row>
    <row r="594" spans="1:86" ht="20.100000000000001" customHeight="1" x14ac:dyDescent="0.25">
      <c r="A594" s="108">
        <v>21152</v>
      </c>
      <c r="B594" s="109" t="s">
        <v>617</v>
      </c>
      <c r="C594" s="109" t="s">
        <v>1320</v>
      </c>
      <c r="D594" s="109" t="s">
        <v>1634</v>
      </c>
      <c r="E594" s="110" t="s">
        <v>120</v>
      </c>
      <c r="F594" s="110" t="s">
        <v>160</v>
      </c>
      <c r="G594" s="111">
        <v>40</v>
      </c>
      <c r="H594" s="111">
        <v>12</v>
      </c>
      <c r="I594" s="110" t="s">
        <v>131</v>
      </c>
      <c r="J594" s="121">
        <v>0.06</v>
      </c>
      <c r="K594" s="109" t="s">
        <v>257</v>
      </c>
      <c r="L594" s="109" t="s">
        <v>2158</v>
      </c>
      <c r="M594" s="109"/>
      <c r="N594" s="109" t="s">
        <v>162</v>
      </c>
      <c r="O594" s="109" t="str">
        <f t="shared" si="97"/>
        <v>LOBULARIA White Stream</v>
      </c>
      <c r="P594" s="112">
        <v>594</v>
      </c>
      <c r="Q594" s="112"/>
      <c r="R594" s="20">
        <f t="shared" si="98"/>
        <v>0</v>
      </c>
      <c r="S594" s="20">
        <f t="shared" si="99"/>
        <v>0</v>
      </c>
      <c r="T594" s="20">
        <f t="shared" si="100"/>
        <v>0</v>
      </c>
      <c r="U594" s="303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04"/>
      <c r="AF594" s="304"/>
      <c r="AG594" s="304"/>
      <c r="AH594" s="113"/>
      <c r="AI594" s="113"/>
      <c r="AJ594" s="304"/>
      <c r="AK594" s="304"/>
      <c r="AL594" s="304"/>
      <c r="AM594" s="304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4"/>
      <c r="BV594" s="14"/>
      <c r="BW594" s="14"/>
      <c r="BX594" s="477"/>
      <c r="BY594" s="477"/>
      <c r="BZ594" s="477"/>
      <c r="CA594" s="477"/>
      <c r="CB594" s="14"/>
      <c r="CC594" t="str">
        <f t="shared" si="96"/>
        <v>&gt;s09/2026</v>
      </c>
      <c r="CD594">
        <f t="shared" si="102"/>
        <v>9</v>
      </c>
      <c r="CE594">
        <v>11976</v>
      </c>
      <c r="CF594">
        <v>5</v>
      </c>
      <c r="CH594">
        <v>6</v>
      </c>
    </row>
    <row r="595" spans="1:86" ht="20.100000000000001" customHeight="1" x14ac:dyDescent="0.25">
      <c r="A595" s="114">
        <v>21154</v>
      </c>
      <c r="B595" s="115" t="s">
        <v>618</v>
      </c>
      <c r="C595" s="115" t="s">
        <v>1321</v>
      </c>
      <c r="D595" s="115" t="s">
        <v>1648</v>
      </c>
      <c r="E595" s="116" t="s">
        <v>120</v>
      </c>
      <c r="F595" s="116" t="s">
        <v>160</v>
      </c>
      <c r="G595" s="117">
        <v>40</v>
      </c>
      <c r="H595" s="117">
        <v>11</v>
      </c>
      <c r="I595" s="116" t="s">
        <v>176</v>
      </c>
      <c r="J595" s="117">
        <v>0.11</v>
      </c>
      <c r="K595" s="115" t="s">
        <v>257</v>
      </c>
      <c r="L595" s="115" t="s">
        <v>2158</v>
      </c>
      <c r="M595" s="115"/>
      <c r="N595" s="115" t="s">
        <v>162</v>
      </c>
      <c r="O595" s="115" t="str">
        <f t="shared" si="97"/>
        <v>LOFOS Compact Pink</v>
      </c>
      <c r="P595" s="119">
        <v>595</v>
      </c>
      <c r="Q595" s="119"/>
      <c r="R595" s="20">
        <f t="shared" si="98"/>
        <v>0</v>
      </c>
      <c r="S595" s="20">
        <f t="shared" si="99"/>
        <v>0</v>
      </c>
      <c r="T595" s="20">
        <f t="shared" si="100"/>
        <v>0</v>
      </c>
      <c r="U595" s="303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04"/>
      <c r="AF595" s="304"/>
      <c r="AG595" s="304"/>
      <c r="AH595" s="120"/>
      <c r="AI595" s="120"/>
      <c r="AJ595" s="304"/>
      <c r="AK595" s="304"/>
      <c r="AL595" s="304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4"/>
      <c r="BV595" s="14"/>
      <c r="BW595" s="14"/>
      <c r="BX595" s="477"/>
      <c r="BY595" s="477"/>
      <c r="BZ595" s="477"/>
      <c r="CA595" s="477"/>
      <c r="CB595" s="14"/>
      <c r="CC595" t="str">
        <f t="shared" si="96"/>
        <v>&gt;s07/2026</v>
      </c>
      <c r="CD595">
        <f t="shared" si="102"/>
        <v>7</v>
      </c>
      <c r="CE595">
        <v>12891</v>
      </c>
      <c r="CF595">
        <v>4</v>
      </c>
      <c r="CH595">
        <v>6</v>
      </c>
    </row>
    <row r="596" spans="1:86" ht="20.100000000000001" customHeight="1" x14ac:dyDescent="0.25">
      <c r="A596" s="108">
        <v>21155</v>
      </c>
      <c r="B596" s="109" t="s">
        <v>619</v>
      </c>
      <c r="C596" s="109" t="s">
        <v>1322</v>
      </c>
      <c r="D596" s="109" t="s">
        <v>128</v>
      </c>
      <c r="E596" s="110" t="s">
        <v>120</v>
      </c>
      <c r="F596" s="110" t="s">
        <v>160</v>
      </c>
      <c r="G596" s="111">
        <v>40</v>
      </c>
      <c r="H596" s="111">
        <v>12</v>
      </c>
      <c r="I596" s="110" t="s">
        <v>176</v>
      </c>
      <c r="J596" s="121"/>
      <c r="K596" s="109" t="s">
        <v>257</v>
      </c>
      <c r="L596" s="109" t="s">
        <v>2158</v>
      </c>
      <c r="M596" s="109"/>
      <c r="N596" s="109" t="s">
        <v>162</v>
      </c>
      <c r="O596" s="109" t="str">
        <f t="shared" si="97"/>
        <v>LOTUS Gold Flash</v>
      </c>
      <c r="P596" s="112">
        <v>596</v>
      </c>
      <c r="Q596" s="112"/>
      <c r="R596" s="20">
        <f t="shared" si="98"/>
        <v>0</v>
      </c>
      <c r="S596" s="20">
        <f t="shared" si="99"/>
        <v>0</v>
      </c>
      <c r="T596" s="20">
        <f t="shared" si="100"/>
        <v>0</v>
      </c>
      <c r="U596" s="378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304"/>
      <c r="AG596" s="304"/>
      <c r="AH596" s="113"/>
      <c r="AI596" s="113"/>
      <c r="AJ596" s="304"/>
      <c r="AK596" s="304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4"/>
      <c r="BV596" s="14"/>
      <c r="BW596" s="14"/>
      <c r="BX596" s="477"/>
      <c r="BY596" s="477"/>
      <c r="BZ596" s="477"/>
      <c r="CA596" s="477"/>
      <c r="CB596" s="14"/>
      <c r="CC596" t="str">
        <f t="shared" si="96"/>
        <v/>
      </c>
      <c r="CE596">
        <v>2234</v>
      </c>
      <c r="CF596">
        <v>6</v>
      </c>
      <c r="CH596">
        <v>5</v>
      </c>
    </row>
    <row r="597" spans="1:86" ht="20.100000000000001" customHeight="1" x14ac:dyDescent="0.25">
      <c r="A597" s="114">
        <v>12113</v>
      </c>
      <c r="B597" s="115" t="s">
        <v>620</v>
      </c>
      <c r="C597" s="115" t="s">
        <v>1323</v>
      </c>
      <c r="D597" s="115" t="s">
        <v>128</v>
      </c>
      <c r="E597" s="116" t="s">
        <v>120</v>
      </c>
      <c r="F597" s="116" t="s">
        <v>160</v>
      </c>
      <c r="G597" s="117">
        <v>40</v>
      </c>
      <c r="H597" s="117">
        <v>11</v>
      </c>
      <c r="I597" s="116" t="s">
        <v>120</v>
      </c>
      <c r="J597" s="118"/>
      <c r="K597" s="115" t="s">
        <v>257</v>
      </c>
      <c r="L597" s="115" t="s">
        <v>2158</v>
      </c>
      <c r="M597" s="115"/>
      <c r="N597" s="115" t="s">
        <v>162</v>
      </c>
      <c r="O597" s="115" t="str">
        <f t="shared" si="97"/>
        <v>LYSIMACHIA nummularia Goldilocks</v>
      </c>
      <c r="P597" s="119">
        <v>597</v>
      </c>
      <c r="Q597" s="119"/>
      <c r="R597" s="20">
        <f t="shared" si="98"/>
        <v>0</v>
      </c>
      <c r="S597" s="20">
        <f t="shared" si="99"/>
        <v>0</v>
      </c>
      <c r="T597" s="20">
        <f t="shared" si="100"/>
        <v>0</v>
      </c>
      <c r="U597" s="301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304"/>
      <c r="AG597" s="304"/>
      <c r="AH597" s="120"/>
      <c r="AI597" s="120"/>
      <c r="AJ597" s="304"/>
      <c r="AK597" s="304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4"/>
      <c r="BV597" s="14"/>
      <c r="BW597" s="14"/>
      <c r="BX597" s="477"/>
      <c r="BY597" s="477"/>
      <c r="BZ597" s="477"/>
      <c r="CA597" s="477"/>
      <c r="CB597" s="14"/>
      <c r="CC597" t="str">
        <f t="shared" si="96"/>
        <v/>
      </c>
      <c r="CE597">
        <v>2183</v>
      </c>
      <c r="CF597">
        <v>4</v>
      </c>
      <c r="CH597">
        <v>6</v>
      </c>
    </row>
    <row r="598" spans="1:86" ht="20.100000000000001" customHeight="1" x14ac:dyDescent="0.25">
      <c r="A598" s="108">
        <v>21157</v>
      </c>
      <c r="B598" s="109" t="s">
        <v>620</v>
      </c>
      <c r="C598" s="109" t="s">
        <v>1324</v>
      </c>
      <c r="D598" s="109" t="s">
        <v>128</v>
      </c>
      <c r="E598" s="110" t="s">
        <v>120</v>
      </c>
      <c r="F598" s="110" t="s">
        <v>160</v>
      </c>
      <c r="G598" s="111">
        <v>40</v>
      </c>
      <c r="H598" s="111">
        <v>11</v>
      </c>
      <c r="I598" s="110" t="s">
        <v>120</v>
      </c>
      <c r="J598" s="121"/>
      <c r="K598" s="109" t="s">
        <v>257</v>
      </c>
      <c r="L598" s="109" t="s">
        <v>2158</v>
      </c>
      <c r="M598" s="109"/>
      <c r="N598" s="109" t="s">
        <v>162</v>
      </c>
      <c r="O598" s="109" t="str">
        <f t="shared" si="97"/>
        <v>LYSIMACHIA congestiflora</v>
      </c>
      <c r="P598" s="112">
        <v>598</v>
      </c>
      <c r="Q598" s="112"/>
      <c r="R598" s="20">
        <f t="shared" si="98"/>
        <v>0</v>
      </c>
      <c r="S598" s="20">
        <f t="shared" si="99"/>
        <v>0</v>
      </c>
      <c r="T598" s="20">
        <f t="shared" si="100"/>
        <v>0</v>
      </c>
      <c r="U598" s="378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304"/>
      <c r="AG598" s="304"/>
      <c r="AH598" s="113"/>
      <c r="AI598" s="113"/>
      <c r="AJ598" s="304"/>
      <c r="AK598" s="304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4"/>
      <c r="BV598" s="14"/>
      <c r="BW598" s="14"/>
      <c r="BX598" s="477"/>
      <c r="BY598" s="477"/>
      <c r="BZ598" s="477"/>
      <c r="CA598" s="477"/>
      <c r="CB598" s="14"/>
      <c r="CC598" t="str">
        <f t="shared" si="96"/>
        <v/>
      </c>
      <c r="CE598">
        <v>443</v>
      </c>
      <c r="CF598">
        <v>4</v>
      </c>
      <c r="CH598">
        <v>6</v>
      </c>
    </row>
    <row r="599" spans="1:86" ht="20.100000000000001" customHeight="1" x14ac:dyDescent="0.25">
      <c r="A599" s="388"/>
      <c r="B599" s="382" t="s">
        <v>621</v>
      </c>
      <c r="C599" s="383"/>
      <c r="D599" s="383" t="s">
        <v>128</v>
      </c>
      <c r="E599" s="384"/>
      <c r="F599" s="384"/>
      <c r="G599" s="384"/>
      <c r="H599" s="385"/>
      <c r="I599" s="384"/>
      <c r="J599" s="386"/>
      <c r="K599" s="383"/>
      <c r="L599" s="383" t="s">
        <v>593</v>
      </c>
      <c r="M599" s="383"/>
      <c r="N599" s="383"/>
      <c r="O599" s="383" t="str">
        <f t="shared" si="97"/>
        <v xml:space="preserve">M </v>
      </c>
      <c r="P599" s="387">
        <v>599</v>
      </c>
      <c r="Q599" s="387"/>
      <c r="R599" s="20"/>
      <c r="S599" s="20"/>
      <c r="T599" s="20"/>
      <c r="U599" s="512"/>
      <c r="V599" s="513"/>
      <c r="W599" s="513"/>
      <c r="X599" s="513"/>
      <c r="Y599" s="513"/>
      <c r="Z599" s="513"/>
      <c r="AA599" s="513"/>
      <c r="AB599" s="513"/>
      <c r="AC599" s="513"/>
      <c r="AD599" s="513"/>
      <c r="AE599" s="513"/>
      <c r="AF599" s="513"/>
      <c r="AG599" s="513"/>
      <c r="AH599" s="513"/>
      <c r="AI599" s="513"/>
      <c r="AJ599" s="513"/>
      <c r="AK599" s="513"/>
      <c r="AL599" s="513"/>
      <c r="AM599" s="513"/>
      <c r="AN599" s="513"/>
      <c r="AO599" s="513"/>
      <c r="AP599" s="513"/>
      <c r="AQ599" s="513"/>
      <c r="AR599" s="513"/>
      <c r="AS599" s="513"/>
      <c r="AT599" s="513"/>
      <c r="AU599" s="513"/>
      <c r="AV599" s="513"/>
      <c r="AW599" s="513"/>
      <c r="AX599" s="513"/>
      <c r="AY599" s="513"/>
      <c r="AZ599" s="513"/>
      <c r="BA599" s="513"/>
      <c r="BB599" s="513"/>
      <c r="BC599" s="513"/>
      <c r="BD599" s="513"/>
      <c r="BE599" s="513"/>
      <c r="BF599" s="513"/>
      <c r="BG599" s="513"/>
      <c r="BH599" s="513"/>
      <c r="BI599" s="513"/>
      <c r="BJ599" s="513"/>
      <c r="BK599" s="513"/>
      <c r="BL599" s="513"/>
      <c r="BM599" s="513"/>
      <c r="BN599" s="513"/>
      <c r="BO599" s="513"/>
      <c r="BP599" s="513"/>
      <c r="BQ599" s="513"/>
      <c r="BR599" s="513"/>
      <c r="BS599" s="513"/>
      <c r="BT599" s="513"/>
      <c r="BU599" s="14"/>
      <c r="BV599" s="14"/>
      <c r="BW599" s="14"/>
      <c r="BX599" s="477"/>
      <c r="BY599" s="477"/>
      <c r="BZ599" s="477"/>
      <c r="CA599" s="477"/>
      <c r="CB599" s="14"/>
      <c r="CC599" t="str">
        <f t="shared" si="96"/>
        <v/>
      </c>
    </row>
    <row r="600" spans="1:86" ht="20.100000000000001" customHeight="1" x14ac:dyDescent="0.25">
      <c r="A600" s="108">
        <v>26801</v>
      </c>
      <c r="B600" s="109" t="s">
        <v>1603</v>
      </c>
      <c r="C600" s="109" t="s">
        <v>1325</v>
      </c>
      <c r="D600" s="109" t="s">
        <v>2157</v>
      </c>
      <c r="E600" s="110" t="s">
        <v>120</v>
      </c>
      <c r="F600" s="110" t="s">
        <v>160</v>
      </c>
      <c r="G600" s="111">
        <v>40</v>
      </c>
      <c r="H600" s="111">
        <v>11</v>
      </c>
      <c r="I600" s="110" t="s">
        <v>120</v>
      </c>
      <c r="J600" s="121">
        <v>4.4999999999999998E-2</v>
      </c>
      <c r="K600" s="109"/>
      <c r="L600" s="109" t="s">
        <v>2158</v>
      </c>
      <c r="M600" s="109" t="s">
        <v>137</v>
      </c>
      <c r="N600" s="109" t="s">
        <v>162</v>
      </c>
      <c r="O600" s="109" t="str">
        <f t="shared" si="97"/>
        <v>MECARDONIA Garden Freckles</v>
      </c>
      <c r="P600" s="112">
        <v>600</v>
      </c>
      <c r="Q600" s="112"/>
      <c r="R600" s="20">
        <f t="shared" si="98"/>
        <v>0</v>
      </c>
      <c r="S600" s="20">
        <f t="shared" si="99"/>
        <v>0</v>
      </c>
      <c r="T600" s="20">
        <f t="shared" si="100"/>
        <v>0</v>
      </c>
      <c r="U600" s="303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113"/>
      <c r="AI600" s="113"/>
      <c r="AJ600" s="304"/>
      <c r="AK600" s="304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4"/>
      <c r="BV600" s="14"/>
      <c r="BW600" s="14"/>
      <c r="BX600" s="477"/>
      <c r="BY600" s="477"/>
      <c r="BZ600" s="477"/>
      <c r="CA600" s="477"/>
      <c r="CB600" s="14"/>
      <c r="CC600" t="str">
        <f t="shared" si="96"/>
        <v>&gt;s03/2026</v>
      </c>
      <c r="CD600">
        <f>IF(E600="B",IF(OR(LEFT(D600,2)="&gt;s", LEFT(D600,2)="&lt;s"),MID(D600,3,2)+CF600+1,""),)</f>
        <v>55</v>
      </c>
      <c r="CE600">
        <v>26800</v>
      </c>
      <c r="CF600">
        <v>4</v>
      </c>
      <c r="CH600">
        <v>6</v>
      </c>
    </row>
    <row r="601" spans="1:86" ht="20.100000000000001" customHeight="1" x14ac:dyDescent="0.25">
      <c r="A601" s="114">
        <v>12114</v>
      </c>
      <c r="B601" s="115" t="s">
        <v>622</v>
      </c>
      <c r="C601" s="115" t="s">
        <v>1326</v>
      </c>
      <c r="D601" s="115" t="s">
        <v>128</v>
      </c>
      <c r="E601" s="116" t="s">
        <v>208</v>
      </c>
      <c r="F601" s="116" t="s">
        <v>160</v>
      </c>
      <c r="G601" s="117">
        <v>40</v>
      </c>
      <c r="H601" s="117">
        <v>11</v>
      </c>
      <c r="I601" s="116" t="s">
        <v>131</v>
      </c>
      <c r="J601" s="118"/>
      <c r="K601" s="115" t="s">
        <v>257</v>
      </c>
      <c r="L601" s="115" t="s">
        <v>2158</v>
      </c>
      <c r="M601" s="115"/>
      <c r="N601" s="115" t="s">
        <v>162</v>
      </c>
      <c r="O601" s="115" t="str">
        <f t="shared" si="97"/>
        <v>MILLET Purple Majesty</v>
      </c>
      <c r="P601" s="119">
        <v>601</v>
      </c>
      <c r="Q601" s="119"/>
      <c r="R601" s="20">
        <f t="shared" si="98"/>
        <v>0</v>
      </c>
      <c r="S601" s="20">
        <f t="shared" si="99"/>
        <v>0</v>
      </c>
      <c r="T601" s="20">
        <f t="shared" si="100"/>
        <v>0</v>
      </c>
      <c r="U601" s="301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304"/>
      <c r="AG601" s="304"/>
      <c r="AH601" s="120"/>
      <c r="AI601" s="120"/>
      <c r="AJ601" s="304"/>
      <c r="AK601" s="304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4"/>
      <c r="BV601" s="14"/>
      <c r="BW601" s="14"/>
      <c r="BX601" s="477"/>
      <c r="BY601" s="477"/>
      <c r="BZ601" s="477"/>
      <c r="CA601" s="477"/>
      <c r="CB601" s="14"/>
      <c r="CC601" t="str">
        <f t="shared" si="96"/>
        <v/>
      </c>
      <c r="CE601">
        <v>10464</v>
      </c>
      <c r="CF601">
        <v>4</v>
      </c>
      <c r="CH601">
        <v>6</v>
      </c>
    </row>
    <row r="602" spans="1:86" ht="20.100000000000001" customHeight="1" x14ac:dyDescent="0.25">
      <c r="A602" s="108">
        <v>21201</v>
      </c>
      <c r="B602" s="109" t="s">
        <v>623</v>
      </c>
      <c r="C602" s="109" t="s">
        <v>1327</v>
      </c>
      <c r="D602" s="109" t="s">
        <v>128</v>
      </c>
      <c r="E602" s="110" t="s">
        <v>208</v>
      </c>
      <c r="F602" s="110" t="s">
        <v>160</v>
      </c>
      <c r="G602" s="111">
        <v>40</v>
      </c>
      <c r="H602" s="111">
        <v>9</v>
      </c>
      <c r="I602" s="110" t="s">
        <v>120</v>
      </c>
      <c r="J602" s="121"/>
      <c r="K602" s="109" t="s">
        <v>257</v>
      </c>
      <c r="L602" s="109" t="s">
        <v>2158</v>
      </c>
      <c r="M602" s="109"/>
      <c r="N602" s="109" t="s">
        <v>162</v>
      </c>
      <c r="O602" s="109" t="str">
        <f t="shared" si="97"/>
        <v>MINA LOBATA Jaune et Rouge</v>
      </c>
      <c r="P602" s="112">
        <v>602</v>
      </c>
      <c r="Q602" s="112"/>
      <c r="R602" s="20">
        <f t="shared" si="98"/>
        <v>0</v>
      </c>
      <c r="S602" s="20">
        <f t="shared" si="99"/>
        <v>0</v>
      </c>
      <c r="T602" s="20">
        <f t="shared" si="100"/>
        <v>0</v>
      </c>
      <c r="U602" s="378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304"/>
      <c r="AG602" s="304"/>
      <c r="AH602" s="113"/>
      <c r="AI602" s="113"/>
      <c r="AJ602" s="304"/>
      <c r="AK602" s="304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4"/>
      <c r="BV602" s="14"/>
      <c r="BW602" s="14"/>
      <c r="BX602" s="477"/>
      <c r="BY602" s="477"/>
      <c r="BZ602" s="477"/>
      <c r="CA602" s="477"/>
      <c r="CB602" s="14"/>
      <c r="CC602" t="str">
        <f t="shared" si="96"/>
        <v/>
      </c>
      <c r="CE602">
        <v>3720</v>
      </c>
      <c r="CF602">
        <v>3</v>
      </c>
      <c r="CH602">
        <v>5</v>
      </c>
    </row>
    <row r="603" spans="1:86" ht="20.100000000000001" customHeight="1" x14ac:dyDescent="0.25">
      <c r="A603" s="114">
        <v>25313</v>
      </c>
      <c r="B603" s="115" t="s">
        <v>768</v>
      </c>
      <c r="C603" s="115" t="s">
        <v>769</v>
      </c>
      <c r="D603" s="115" t="s">
        <v>1708</v>
      </c>
      <c r="E603" s="116" t="s">
        <v>120</v>
      </c>
      <c r="F603" s="116" t="s">
        <v>160</v>
      </c>
      <c r="G603" s="117">
        <v>40</v>
      </c>
      <c r="H603" s="117">
        <v>13</v>
      </c>
      <c r="I603" s="116" t="s">
        <v>176</v>
      </c>
      <c r="J603" s="118">
        <v>0.15</v>
      </c>
      <c r="K603" s="115" t="s">
        <v>257</v>
      </c>
      <c r="L603" s="115" t="s">
        <v>2158</v>
      </c>
      <c r="M603" s="115"/>
      <c r="N603" s="115" t="s">
        <v>162</v>
      </c>
      <c r="O603" s="115" t="str">
        <f t="shared" si="97"/>
        <v xml:space="preserve">MONARDE Electric Neon Pink </v>
      </c>
      <c r="P603" s="119">
        <v>603</v>
      </c>
      <c r="Q603" s="119"/>
      <c r="R603" s="20">
        <f t="shared" si="98"/>
        <v>0</v>
      </c>
      <c r="S603" s="20">
        <f t="shared" si="99"/>
        <v>0</v>
      </c>
      <c r="T603" s="20">
        <f t="shared" si="100"/>
        <v>0</v>
      </c>
      <c r="U603" s="303"/>
      <c r="V603" s="304"/>
      <c r="W603" s="304"/>
      <c r="X603" s="304"/>
      <c r="Y603" s="304"/>
      <c r="Z603" s="304"/>
      <c r="AA603" s="304"/>
      <c r="AB603" s="304"/>
      <c r="AC603" s="304"/>
      <c r="AD603" s="304"/>
      <c r="AE603" s="304"/>
      <c r="AF603" s="304"/>
      <c r="AG603" s="304"/>
      <c r="AH603" s="120"/>
      <c r="AI603" s="120"/>
      <c r="AJ603" s="304"/>
      <c r="AK603" s="304"/>
      <c r="AL603" s="304"/>
      <c r="AM603" s="304"/>
      <c r="AN603" s="304"/>
      <c r="AO603" s="304"/>
      <c r="AP603" s="304"/>
      <c r="AQ603" s="304"/>
      <c r="AR603" s="304"/>
      <c r="AS603" s="304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4"/>
      <c r="BV603" s="14"/>
      <c r="BW603" s="14"/>
      <c r="BX603" s="477"/>
      <c r="BY603" s="477"/>
      <c r="BZ603" s="477"/>
      <c r="CA603" s="477"/>
      <c r="CB603" s="14"/>
      <c r="CC603" t="str">
        <f t="shared" si="96"/>
        <v>&gt;s17/2026</v>
      </c>
      <c r="CD603">
        <f>IF(E603="B",IF(OR(LEFT(D603,2)="&gt;s", LEFT(D603,2)="&lt;s"),MID(D603,3,2)+CF603+1,""),)</f>
        <v>17</v>
      </c>
      <c r="CE603">
        <v>23491</v>
      </c>
      <c r="CF603">
        <v>7</v>
      </c>
      <c r="CH603">
        <v>5</v>
      </c>
    </row>
    <row r="604" spans="1:86" ht="20.100000000000001" customHeight="1" x14ac:dyDescent="0.25">
      <c r="A604" s="108">
        <v>14113</v>
      </c>
      <c r="B604" s="109" t="s">
        <v>624</v>
      </c>
      <c r="C604" s="109" t="s">
        <v>1328</v>
      </c>
      <c r="D604" s="109" t="s">
        <v>128</v>
      </c>
      <c r="E604" s="110" t="s">
        <v>120</v>
      </c>
      <c r="F604" s="110" t="s">
        <v>160</v>
      </c>
      <c r="G604" s="111">
        <v>40</v>
      </c>
      <c r="H604" s="111">
        <v>12</v>
      </c>
      <c r="I604" s="110" t="s">
        <v>131</v>
      </c>
      <c r="J604" s="121"/>
      <c r="K604" s="109" t="s">
        <v>257</v>
      </c>
      <c r="L604" s="109" t="s">
        <v>2158</v>
      </c>
      <c r="M604" s="109"/>
      <c r="N604" s="109" t="s">
        <v>162</v>
      </c>
      <c r="O604" s="109" t="str">
        <f t="shared" si="97"/>
        <v>MUEHLENBECKIA Sealand Compact</v>
      </c>
      <c r="P604" s="112">
        <v>604</v>
      </c>
      <c r="Q604" s="112"/>
      <c r="R604" s="20">
        <f t="shared" si="98"/>
        <v>0</v>
      </c>
      <c r="S604" s="20">
        <f t="shared" si="99"/>
        <v>0</v>
      </c>
      <c r="T604" s="20">
        <f t="shared" si="100"/>
        <v>0</v>
      </c>
      <c r="U604" s="378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304"/>
      <c r="AG604" s="304"/>
      <c r="AH604" s="113"/>
      <c r="AI604" s="113"/>
      <c r="AJ604" s="304"/>
      <c r="AK604" s="304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4"/>
      <c r="BV604" s="14"/>
      <c r="BW604" s="14"/>
      <c r="BX604" s="477"/>
      <c r="BY604" s="477"/>
      <c r="BZ604" s="477"/>
      <c r="CA604" s="477"/>
      <c r="CB604" s="14"/>
      <c r="CC604" t="str">
        <f t="shared" si="96"/>
        <v/>
      </c>
      <c r="CE604">
        <v>2380</v>
      </c>
      <c r="CF604">
        <v>6</v>
      </c>
      <c r="CH604">
        <v>5</v>
      </c>
    </row>
    <row r="605" spans="1:86" ht="20.100000000000001" customHeight="1" x14ac:dyDescent="0.25">
      <c r="A605" s="114">
        <v>26803</v>
      </c>
      <c r="B605" s="115" t="s">
        <v>624</v>
      </c>
      <c r="C605" s="115" t="s">
        <v>558</v>
      </c>
      <c r="D605" s="115" t="s">
        <v>128</v>
      </c>
      <c r="E605" s="116"/>
      <c r="F605" s="116" t="s">
        <v>160</v>
      </c>
      <c r="G605" s="117">
        <v>40</v>
      </c>
      <c r="H605" s="117">
        <v>12</v>
      </c>
      <c r="I605" s="116" t="s">
        <v>131</v>
      </c>
      <c r="J605" s="118"/>
      <c r="K605" s="115"/>
      <c r="L605" s="115" t="s">
        <v>2158</v>
      </c>
      <c r="M605" s="115" t="s">
        <v>137</v>
      </c>
      <c r="N605" s="115" t="s">
        <v>162</v>
      </c>
      <c r="O605" s="115" t="str">
        <f t="shared" si="97"/>
        <v>MUEHLENBECKIA Gold</v>
      </c>
      <c r="P605" s="119">
        <v>605</v>
      </c>
      <c r="Q605" s="119"/>
      <c r="R605" s="20">
        <f t="shared" si="98"/>
        <v>0</v>
      </c>
      <c r="S605" s="20">
        <f t="shared" si="99"/>
        <v>0</v>
      </c>
      <c r="T605" s="20">
        <f t="shared" si="100"/>
        <v>0</v>
      </c>
      <c r="U605" s="301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304"/>
      <c r="AG605" s="304"/>
      <c r="AH605" s="120"/>
      <c r="AI605" s="120"/>
      <c r="AJ605" s="304"/>
      <c r="AK605" s="304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4"/>
      <c r="BV605" s="14"/>
      <c r="BW605" s="14"/>
      <c r="BX605" s="477"/>
      <c r="BY605" s="477"/>
      <c r="BZ605" s="477"/>
      <c r="CA605" s="477"/>
      <c r="CB605" s="14"/>
      <c r="CC605" t="str">
        <f t="shared" si="96"/>
        <v/>
      </c>
      <c r="CE605">
        <v>26802</v>
      </c>
      <c r="CF605">
        <v>6</v>
      </c>
      <c r="CH605">
        <v>5</v>
      </c>
    </row>
    <row r="606" spans="1:86" ht="20.100000000000001" customHeight="1" x14ac:dyDescent="0.25">
      <c r="A606" s="108">
        <v>14741</v>
      </c>
      <c r="B606" s="109" t="s">
        <v>625</v>
      </c>
      <c r="C606" s="109" t="s">
        <v>233</v>
      </c>
      <c r="D606" s="109" t="s">
        <v>128</v>
      </c>
      <c r="E606" s="110" t="s">
        <v>208</v>
      </c>
      <c r="F606" s="110" t="s">
        <v>160</v>
      </c>
      <c r="G606" s="111">
        <v>40</v>
      </c>
      <c r="H606" s="111">
        <v>12</v>
      </c>
      <c r="I606" s="110" t="s">
        <v>319</v>
      </c>
      <c r="J606" s="121"/>
      <c r="K606" s="109" t="s">
        <v>257</v>
      </c>
      <c r="L606" s="109" t="s">
        <v>2158</v>
      </c>
      <c r="M606" s="109"/>
      <c r="N606" s="109" t="s">
        <v>162</v>
      </c>
      <c r="O606" s="109" t="str">
        <f t="shared" si="97"/>
        <v>MUFLIER TWINNY DE SEMIS Variés</v>
      </c>
      <c r="P606" s="112">
        <v>606</v>
      </c>
      <c r="Q606" s="112"/>
      <c r="R606" s="20">
        <f t="shared" si="98"/>
        <v>0</v>
      </c>
      <c r="S606" s="20">
        <f t="shared" si="99"/>
        <v>0</v>
      </c>
      <c r="T606" s="20">
        <f t="shared" si="100"/>
        <v>0</v>
      </c>
      <c r="U606" s="378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304"/>
      <c r="AG606" s="304"/>
      <c r="AH606" s="113"/>
      <c r="AI606" s="113"/>
      <c r="AJ606" s="304"/>
      <c r="AK606" s="304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4"/>
      <c r="BV606" s="14"/>
      <c r="BW606" s="14"/>
      <c r="BX606" s="477"/>
      <c r="BY606" s="477"/>
      <c r="BZ606" s="477"/>
      <c r="CA606" s="477"/>
      <c r="CB606" s="14"/>
      <c r="CC606" t="str">
        <f t="shared" si="96"/>
        <v/>
      </c>
      <c r="CE606">
        <v>14460</v>
      </c>
      <c r="CF606">
        <v>4</v>
      </c>
      <c r="CH606">
        <v>7</v>
      </c>
    </row>
    <row r="607" spans="1:86" ht="20.100000000000001" customHeight="1" x14ac:dyDescent="0.25">
      <c r="A607" s="388"/>
      <c r="B607" s="382" t="s">
        <v>171</v>
      </c>
      <c r="C607" s="383"/>
      <c r="D607" s="383" t="s">
        <v>128</v>
      </c>
      <c r="E607" s="384"/>
      <c r="F607" s="384"/>
      <c r="G607" s="384"/>
      <c r="H607" s="385"/>
      <c r="I607" s="384"/>
      <c r="J607" s="386"/>
      <c r="K607" s="383"/>
      <c r="L607" s="383" t="s">
        <v>593</v>
      </c>
      <c r="M607" s="383"/>
      <c r="N607" s="383"/>
      <c r="O607" s="383" t="str">
        <f t="shared" si="97"/>
        <v xml:space="preserve">N </v>
      </c>
      <c r="P607" s="387">
        <v>607</v>
      </c>
      <c r="Q607" s="387"/>
      <c r="R607" s="20"/>
      <c r="S607" s="20"/>
      <c r="T607" s="20"/>
      <c r="U607" s="512"/>
      <c r="V607" s="513"/>
      <c r="W607" s="513"/>
      <c r="X607" s="513"/>
      <c r="Y607" s="513"/>
      <c r="Z607" s="513"/>
      <c r="AA607" s="513"/>
      <c r="AB607" s="513"/>
      <c r="AC607" s="513"/>
      <c r="AD607" s="513"/>
      <c r="AE607" s="513"/>
      <c r="AF607" s="513"/>
      <c r="AG607" s="513"/>
      <c r="AH607" s="513"/>
      <c r="AI607" s="513"/>
      <c r="AJ607" s="513"/>
      <c r="AK607" s="513"/>
      <c r="AL607" s="513"/>
      <c r="AM607" s="513"/>
      <c r="AN607" s="513"/>
      <c r="AO607" s="513"/>
      <c r="AP607" s="513"/>
      <c r="AQ607" s="513"/>
      <c r="AR607" s="513"/>
      <c r="AS607" s="513"/>
      <c r="AT607" s="513"/>
      <c r="AU607" s="513"/>
      <c r="AV607" s="513"/>
      <c r="AW607" s="513"/>
      <c r="AX607" s="513"/>
      <c r="AY607" s="513"/>
      <c r="AZ607" s="513"/>
      <c r="BA607" s="513"/>
      <c r="BB607" s="513"/>
      <c r="BC607" s="513"/>
      <c r="BD607" s="513"/>
      <c r="BE607" s="513"/>
      <c r="BF607" s="513"/>
      <c r="BG607" s="513"/>
      <c r="BH607" s="513"/>
      <c r="BI607" s="513"/>
      <c r="BJ607" s="513"/>
      <c r="BK607" s="513"/>
      <c r="BL607" s="513"/>
      <c r="BM607" s="513"/>
      <c r="BN607" s="513"/>
      <c r="BO607" s="513"/>
      <c r="BP607" s="513"/>
      <c r="BQ607" s="513"/>
      <c r="BR607" s="513"/>
      <c r="BS607" s="513"/>
      <c r="BT607" s="513"/>
      <c r="BU607" s="14"/>
      <c r="BV607" s="14"/>
      <c r="BW607" s="14"/>
      <c r="BX607" s="477"/>
      <c r="BY607" s="477"/>
      <c r="BZ607" s="477"/>
      <c r="CA607" s="477"/>
      <c r="CB607" s="14"/>
      <c r="CC607" t="str">
        <f t="shared" si="96"/>
        <v/>
      </c>
    </row>
    <row r="608" spans="1:86" ht="20.100000000000001" customHeight="1" x14ac:dyDescent="0.25">
      <c r="A608" s="108">
        <v>23963</v>
      </c>
      <c r="B608" s="109" t="s">
        <v>636</v>
      </c>
      <c r="C608" s="109" t="s">
        <v>637</v>
      </c>
      <c r="D608" s="109" t="s">
        <v>128</v>
      </c>
      <c r="E608" s="110" t="s">
        <v>120</v>
      </c>
      <c r="F608" s="110" t="s">
        <v>160</v>
      </c>
      <c r="G608" s="111">
        <v>40</v>
      </c>
      <c r="H608" s="111">
        <v>11</v>
      </c>
      <c r="I608" s="110" t="s">
        <v>176</v>
      </c>
      <c r="J608" s="121">
        <v>0.08</v>
      </c>
      <c r="K608" s="109" t="s">
        <v>257</v>
      </c>
      <c r="L608" s="109" t="s">
        <v>2158</v>
      </c>
      <c r="M608" s="109"/>
      <c r="N608" s="109" t="s">
        <v>162</v>
      </c>
      <c r="O608" s="109" t="str">
        <f t="shared" si="97"/>
        <v>NEPETA Cat's Meow</v>
      </c>
      <c r="P608" s="112">
        <v>608</v>
      </c>
      <c r="Q608" s="112"/>
      <c r="R608" s="20">
        <f t="shared" si="98"/>
        <v>0</v>
      </c>
      <c r="S608" s="20">
        <f t="shared" si="99"/>
        <v>0</v>
      </c>
      <c r="T608" s="20">
        <f t="shared" si="100"/>
        <v>0</v>
      </c>
      <c r="U608" s="378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304"/>
      <c r="AG608" s="304"/>
      <c r="AH608" s="113"/>
      <c r="AI608" s="113"/>
      <c r="AJ608" s="304"/>
      <c r="AK608" s="304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4"/>
      <c r="BV608" s="14"/>
      <c r="BW608" s="14"/>
      <c r="BX608" s="477"/>
      <c r="BY608" s="477"/>
      <c r="BZ608" s="477"/>
      <c r="CA608" s="477"/>
      <c r="CB608" s="14"/>
      <c r="CC608" t="str">
        <f t="shared" si="96"/>
        <v/>
      </c>
      <c r="CE608">
        <v>23283</v>
      </c>
      <c r="CF608">
        <v>4</v>
      </c>
      <c r="CH608">
        <v>6</v>
      </c>
    </row>
    <row r="609" spans="1:86" ht="20.100000000000001" customHeight="1" x14ac:dyDescent="0.25">
      <c r="A609" s="114">
        <v>25287</v>
      </c>
      <c r="B609" s="115" t="s">
        <v>626</v>
      </c>
      <c r="C609" s="115" t="s">
        <v>627</v>
      </c>
      <c r="D609" s="115" t="s">
        <v>2157</v>
      </c>
      <c r="E609" s="116" t="s">
        <v>120</v>
      </c>
      <c r="F609" s="116" t="s">
        <v>160</v>
      </c>
      <c r="G609" s="117">
        <v>40</v>
      </c>
      <c r="H609" s="117">
        <v>11</v>
      </c>
      <c r="I609" s="116" t="s">
        <v>120</v>
      </c>
      <c r="J609" s="118">
        <v>4.4999999999999998E-2</v>
      </c>
      <c r="K609" s="115" t="s">
        <v>257</v>
      </c>
      <c r="L609" s="115" t="s">
        <v>2158</v>
      </c>
      <c r="M609" s="115"/>
      <c r="N609" s="115" t="s">
        <v>162</v>
      </c>
      <c r="O609" s="115" t="str">
        <f t="shared" si="97"/>
        <v>NEMESIA MENOR Dual Bordeaux</v>
      </c>
      <c r="P609" s="119">
        <v>609</v>
      </c>
      <c r="Q609" s="119"/>
      <c r="R609" s="20">
        <f t="shared" si="98"/>
        <v>0</v>
      </c>
      <c r="S609" s="20">
        <f t="shared" si="99"/>
        <v>0</v>
      </c>
      <c r="T609" s="20">
        <f t="shared" si="100"/>
        <v>0</v>
      </c>
      <c r="U609" s="303"/>
      <c r="V609" s="304"/>
      <c r="W609" s="304"/>
      <c r="X609" s="304"/>
      <c r="Y609" s="304"/>
      <c r="Z609" s="304"/>
      <c r="AA609" s="304"/>
      <c r="AB609" s="304"/>
      <c r="AC609" s="304"/>
      <c r="AD609" s="304"/>
      <c r="AE609" s="304"/>
      <c r="AF609" s="304"/>
      <c r="AG609" s="304"/>
      <c r="AH609" s="120"/>
      <c r="AI609" s="120"/>
      <c r="AJ609" s="304"/>
      <c r="AK609" s="304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4"/>
      <c r="BV609" s="14"/>
      <c r="BW609" s="14"/>
      <c r="BX609" s="477"/>
      <c r="BY609" s="477"/>
      <c r="BZ609" s="477"/>
      <c r="CA609" s="477"/>
      <c r="CB609" s="14"/>
      <c r="CC609" t="str">
        <f t="shared" si="96"/>
        <v>&gt;s03/2026</v>
      </c>
      <c r="CD609">
        <f t="shared" ref="CD609:CD618" si="103">IF(E609="B",IF(OR(LEFT(D609,2)="&gt;s", LEFT(D609,2)="&lt;s"),MID(D609,3,2)+CF609+1,""),)</f>
        <v>55</v>
      </c>
      <c r="CE609">
        <v>23586</v>
      </c>
      <c r="CF609">
        <v>4</v>
      </c>
      <c r="CH609">
        <v>6</v>
      </c>
    </row>
    <row r="610" spans="1:86" ht="20.100000000000001" customHeight="1" x14ac:dyDescent="0.25">
      <c r="A610" s="108">
        <v>25288</v>
      </c>
      <c r="B610" s="109" t="s">
        <v>626</v>
      </c>
      <c r="C610" s="109" t="s">
        <v>628</v>
      </c>
      <c r="D610" s="109" t="s">
        <v>2157</v>
      </c>
      <c r="E610" s="110" t="s">
        <v>120</v>
      </c>
      <c r="F610" s="110" t="s">
        <v>160</v>
      </c>
      <c r="G610" s="111">
        <v>40</v>
      </c>
      <c r="H610" s="111">
        <v>11</v>
      </c>
      <c r="I610" s="110" t="s">
        <v>120</v>
      </c>
      <c r="J610" s="121">
        <v>4.4999999999999998E-2</v>
      </c>
      <c r="K610" s="109" t="s">
        <v>257</v>
      </c>
      <c r="L610" s="109" t="s">
        <v>2158</v>
      </c>
      <c r="M610" s="109"/>
      <c r="N610" s="109" t="s">
        <v>162</v>
      </c>
      <c r="O610" s="109" t="str">
        <f t="shared" si="97"/>
        <v>NEMESIA MENOR Dual Magenta</v>
      </c>
      <c r="P610" s="112">
        <v>610</v>
      </c>
      <c r="Q610" s="112"/>
      <c r="R610" s="20">
        <f t="shared" si="98"/>
        <v>0</v>
      </c>
      <c r="S610" s="20">
        <f t="shared" si="99"/>
        <v>0</v>
      </c>
      <c r="T610" s="20">
        <f t="shared" si="100"/>
        <v>0</v>
      </c>
      <c r="U610" s="303"/>
      <c r="V610" s="304"/>
      <c r="W610" s="304"/>
      <c r="X610" s="304"/>
      <c r="Y610" s="304"/>
      <c r="Z610" s="304"/>
      <c r="AA610" s="304"/>
      <c r="AB610" s="304"/>
      <c r="AC610" s="304"/>
      <c r="AD610" s="304"/>
      <c r="AE610" s="304"/>
      <c r="AF610" s="304"/>
      <c r="AG610" s="304"/>
      <c r="AH610" s="113"/>
      <c r="AI610" s="113"/>
      <c r="AJ610" s="304"/>
      <c r="AK610" s="304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4"/>
      <c r="BV610" s="14"/>
      <c r="BW610" s="14"/>
      <c r="BX610" s="477"/>
      <c r="BY610" s="477"/>
      <c r="BZ610" s="477"/>
      <c r="CA610" s="477"/>
      <c r="CB610" s="14"/>
      <c r="CC610" t="str">
        <f t="shared" si="96"/>
        <v>&gt;s03/2026</v>
      </c>
      <c r="CD610">
        <f t="shared" si="103"/>
        <v>55</v>
      </c>
      <c r="CE610">
        <v>24877</v>
      </c>
      <c r="CF610">
        <v>4</v>
      </c>
      <c r="CH610">
        <v>6</v>
      </c>
    </row>
    <row r="611" spans="1:86" ht="20.100000000000001" customHeight="1" x14ac:dyDescent="0.25">
      <c r="A611" s="114">
        <v>15228</v>
      </c>
      <c r="B611" s="115" t="s">
        <v>629</v>
      </c>
      <c r="C611" s="115" t="s">
        <v>630</v>
      </c>
      <c r="D611" s="115" t="s">
        <v>2157</v>
      </c>
      <c r="E611" s="116" t="s">
        <v>120</v>
      </c>
      <c r="F611" s="116" t="s">
        <v>160</v>
      </c>
      <c r="G611" s="117">
        <v>40</v>
      </c>
      <c r="H611" s="117">
        <v>11</v>
      </c>
      <c r="I611" s="116" t="s">
        <v>120</v>
      </c>
      <c r="J611" s="118">
        <v>0.05</v>
      </c>
      <c r="K611" s="115" t="s">
        <v>257</v>
      </c>
      <c r="L611" s="115" t="s">
        <v>2158</v>
      </c>
      <c r="M611" s="115"/>
      <c r="N611" s="115" t="s">
        <v>162</v>
      </c>
      <c r="O611" s="115" t="str">
        <f t="shared" si="97"/>
        <v xml:space="preserve">NEMESIA NESIA Burgundy </v>
      </c>
      <c r="P611" s="119">
        <v>611</v>
      </c>
      <c r="Q611" s="119"/>
      <c r="R611" s="20">
        <f t="shared" si="98"/>
        <v>0</v>
      </c>
      <c r="S611" s="20">
        <f t="shared" si="99"/>
        <v>0</v>
      </c>
      <c r="T611" s="20">
        <f t="shared" si="100"/>
        <v>0</v>
      </c>
      <c r="U611" s="303"/>
      <c r="V611" s="304"/>
      <c r="W611" s="304"/>
      <c r="X611" s="304"/>
      <c r="Y611" s="304"/>
      <c r="Z611" s="304"/>
      <c r="AA611" s="304"/>
      <c r="AB611" s="304"/>
      <c r="AC611" s="304"/>
      <c r="AD611" s="304"/>
      <c r="AE611" s="304"/>
      <c r="AF611" s="304"/>
      <c r="AG611" s="304"/>
      <c r="AH611" s="120"/>
      <c r="AI611" s="120"/>
      <c r="AJ611" s="304"/>
      <c r="AK611" s="304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4"/>
      <c r="BV611" s="14"/>
      <c r="BW611" s="14"/>
      <c r="BX611" s="477"/>
      <c r="BY611" s="477"/>
      <c r="BZ611" s="477"/>
      <c r="CA611" s="477"/>
      <c r="CB611" s="14"/>
      <c r="CC611" t="str">
        <f t="shared" ref="CC611:CC674" si="104">IF(AND(E611="B",D611&lt;&gt;""),IF(CD611&gt;52,"&gt;s0" &amp; CD611-52 &amp; "/2026",IF(CD611&lt;30,IF(CD611&lt;10,"&gt;s0"&amp;CD611&amp;"/2026","&gt;s"&amp;CD611&amp;"/2026"),"&gt;s"&amp;CD611&amp;"/2025")),IF(D611&lt;&gt;"",D611,""))</f>
        <v>&gt;s03/2026</v>
      </c>
      <c r="CD611">
        <f t="shared" si="103"/>
        <v>55</v>
      </c>
      <c r="CE611">
        <v>15129</v>
      </c>
      <c r="CF611">
        <v>4</v>
      </c>
      <c r="CH611">
        <v>6</v>
      </c>
    </row>
    <row r="612" spans="1:86" ht="20.100000000000001" customHeight="1" x14ac:dyDescent="0.25">
      <c r="A612" s="108">
        <v>21213</v>
      </c>
      <c r="B612" s="109" t="s">
        <v>629</v>
      </c>
      <c r="C612" s="109" t="s">
        <v>631</v>
      </c>
      <c r="D612" s="109" t="s">
        <v>2157</v>
      </c>
      <c r="E612" s="110" t="s">
        <v>120</v>
      </c>
      <c r="F612" s="110" t="s">
        <v>160</v>
      </c>
      <c r="G612" s="111">
        <v>40</v>
      </c>
      <c r="H612" s="111">
        <v>11</v>
      </c>
      <c r="I612" s="110" t="s">
        <v>120</v>
      </c>
      <c r="J612" s="121">
        <v>0.05</v>
      </c>
      <c r="K612" s="109" t="s">
        <v>257</v>
      </c>
      <c r="L612" s="109" t="s">
        <v>2158</v>
      </c>
      <c r="M612" s="109"/>
      <c r="N612" s="109" t="s">
        <v>162</v>
      </c>
      <c r="O612" s="109" t="str">
        <f t="shared" si="97"/>
        <v>NEMESIA NESIA Denim</v>
      </c>
      <c r="P612" s="112">
        <v>612</v>
      </c>
      <c r="Q612" s="112"/>
      <c r="R612" s="20">
        <f t="shared" si="98"/>
        <v>0</v>
      </c>
      <c r="S612" s="20">
        <f t="shared" si="99"/>
        <v>0</v>
      </c>
      <c r="T612" s="20">
        <f t="shared" si="100"/>
        <v>0</v>
      </c>
      <c r="U612" s="303"/>
      <c r="V612" s="304"/>
      <c r="W612" s="304"/>
      <c r="X612" s="304"/>
      <c r="Y612" s="304"/>
      <c r="Z612" s="304"/>
      <c r="AA612" s="304"/>
      <c r="AB612" s="304"/>
      <c r="AC612" s="304"/>
      <c r="AD612" s="304"/>
      <c r="AE612" s="304"/>
      <c r="AF612" s="304"/>
      <c r="AG612" s="304"/>
      <c r="AH612" s="113"/>
      <c r="AI612" s="113"/>
      <c r="AJ612" s="304"/>
      <c r="AK612" s="304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4"/>
      <c r="BV612" s="14"/>
      <c r="BW612" s="14"/>
      <c r="BX612" s="477"/>
      <c r="BY612" s="477"/>
      <c r="BZ612" s="477"/>
      <c r="CA612" s="477"/>
      <c r="CB612" s="14"/>
      <c r="CC612" t="str">
        <f t="shared" si="104"/>
        <v>&gt;s03/2026</v>
      </c>
      <c r="CD612">
        <f t="shared" si="103"/>
        <v>55</v>
      </c>
      <c r="CE612">
        <v>15131</v>
      </c>
      <c r="CF612">
        <v>4</v>
      </c>
      <c r="CH612">
        <v>6</v>
      </c>
    </row>
    <row r="613" spans="1:86" ht="20.100000000000001" customHeight="1" x14ac:dyDescent="0.25">
      <c r="A613" s="114">
        <v>23961</v>
      </c>
      <c r="B613" s="115" t="s">
        <v>629</v>
      </c>
      <c r="C613" s="115" t="s">
        <v>632</v>
      </c>
      <c r="D613" s="115" t="s">
        <v>2157</v>
      </c>
      <c r="E613" s="116" t="s">
        <v>120</v>
      </c>
      <c r="F613" s="116" t="s">
        <v>160</v>
      </c>
      <c r="G613" s="117">
        <v>40</v>
      </c>
      <c r="H613" s="117">
        <v>11</v>
      </c>
      <c r="I613" s="116" t="s">
        <v>120</v>
      </c>
      <c r="J613" s="118">
        <v>0.05</v>
      </c>
      <c r="K613" s="115" t="s">
        <v>257</v>
      </c>
      <c r="L613" s="115" t="s">
        <v>2158</v>
      </c>
      <c r="M613" s="115"/>
      <c r="N613" s="115" t="s">
        <v>162</v>
      </c>
      <c r="O613" s="115" t="str">
        <f t="shared" si="97"/>
        <v xml:space="preserve">NEMESIA NESIA Inca </v>
      </c>
      <c r="P613" s="119">
        <v>613</v>
      </c>
      <c r="Q613" s="119"/>
      <c r="R613" s="20">
        <f t="shared" si="98"/>
        <v>0</v>
      </c>
      <c r="S613" s="20">
        <f t="shared" si="99"/>
        <v>0</v>
      </c>
      <c r="T613" s="20">
        <f t="shared" si="100"/>
        <v>0</v>
      </c>
      <c r="U613" s="303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120"/>
      <c r="AI613" s="120"/>
      <c r="AJ613" s="304"/>
      <c r="AK613" s="304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4"/>
      <c r="BV613" s="14"/>
      <c r="BW613" s="14"/>
      <c r="BX613" s="477"/>
      <c r="BY613" s="477"/>
      <c r="BZ613" s="477"/>
      <c r="CA613" s="477"/>
      <c r="CB613" s="14"/>
      <c r="CC613" t="str">
        <f t="shared" si="104"/>
        <v>&gt;s03/2026</v>
      </c>
      <c r="CD613">
        <f t="shared" si="103"/>
        <v>55</v>
      </c>
      <c r="CE613">
        <v>22957</v>
      </c>
      <c r="CF613">
        <v>4</v>
      </c>
      <c r="CH613">
        <v>6</v>
      </c>
    </row>
    <row r="614" spans="1:86" ht="20.100000000000001" customHeight="1" x14ac:dyDescent="0.25">
      <c r="A614" s="108">
        <v>26804</v>
      </c>
      <c r="B614" s="109" t="s">
        <v>629</v>
      </c>
      <c r="C614" s="109" t="s">
        <v>1331</v>
      </c>
      <c r="D614" s="109" t="s">
        <v>2157</v>
      </c>
      <c r="E614" s="110" t="s">
        <v>120</v>
      </c>
      <c r="F614" s="110" t="s">
        <v>160</v>
      </c>
      <c r="G614" s="111">
        <v>40</v>
      </c>
      <c r="H614" s="111">
        <v>11</v>
      </c>
      <c r="I614" s="110" t="s">
        <v>120</v>
      </c>
      <c r="J614" s="121">
        <v>0.05</v>
      </c>
      <c r="K614" s="109"/>
      <c r="L614" s="109" t="s">
        <v>2158</v>
      </c>
      <c r="M614" s="109" t="s">
        <v>137</v>
      </c>
      <c r="N614" s="109" t="s">
        <v>162</v>
      </c>
      <c r="O614" s="109" t="str">
        <f t="shared" si="97"/>
        <v>NEMESIA NESIA Pink Crush</v>
      </c>
      <c r="P614" s="112">
        <v>614</v>
      </c>
      <c r="Q614" s="112"/>
      <c r="R614" s="20">
        <f t="shared" si="98"/>
        <v>0</v>
      </c>
      <c r="S614" s="20">
        <f t="shared" si="99"/>
        <v>0</v>
      </c>
      <c r="T614" s="20">
        <f t="shared" si="100"/>
        <v>0</v>
      </c>
      <c r="U614" s="303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113"/>
      <c r="AI614" s="113"/>
      <c r="AJ614" s="304"/>
      <c r="AK614" s="304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4"/>
      <c r="BV614" s="14"/>
      <c r="BW614" s="14"/>
      <c r="BX614" s="477"/>
      <c r="BY614" s="477"/>
      <c r="BZ614" s="477"/>
      <c r="CA614" s="477"/>
      <c r="CB614" s="14"/>
      <c r="CC614" t="str">
        <f t="shared" si="104"/>
        <v>&gt;s03/2026</v>
      </c>
      <c r="CD614">
        <f t="shared" si="103"/>
        <v>55</v>
      </c>
      <c r="CE614">
        <v>26433</v>
      </c>
      <c r="CF614">
        <v>4</v>
      </c>
      <c r="CH614">
        <v>6</v>
      </c>
    </row>
    <row r="615" spans="1:86" ht="20.100000000000001" customHeight="1" x14ac:dyDescent="0.25">
      <c r="A615" s="114">
        <v>26072</v>
      </c>
      <c r="B615" s="115" t="s">
        <v>629</v>
      </c>
      <c r="C615" s="115" t="s">
        <v>633</v>
      </c>
      <c r="D615" s="115" t="s">
        <v>2157</v>
      </c>
      <c r="E615" s="116" t="s">
        <v>120</v>
      </c>
      <c r="F615" s="116" t="s">
        <v>160</v>
      </c>
      <c r="G615" s="117">
        <v>40</v>
      </c>
      <c r="H615" s="117">
        <v>11</v>
      </c>
      <c r="I615" s="116" t="s">
        <v>120</v>
      </c>
      <c r="J615" s="118">
        <v>0.05</v>
      </c>
      <c r="K615" s="115" t="s">
        <v>257</v>
      </c>
      <c r="L615" s="115" t="s">
        <v>2158</v>
      </c>
      <c r="M615" s="115"/>
      <c r="N615" s="115" t="s">
        <v>162</v>
      </c>
      <c r="O615" s="115" t="str">
        <f t="shared" si="97"/>
        <v>NEMESIA NESIA Tangerine</v>
      </c>
      <c r="P615" s="119">
        <v>615</v>
      </c>
      <c r="Q615" s="119"/>
      <c r="R615" s="20">
        <f t="shared" si="98"/>
        <v>0</v>
      </c>
      <c r="S615" s="20">
        <f t="shared" si="99"/>
        <v>0</v>
      </c>
      <c r="T615" s="20">
        <f t="shared" si="100"/>
        <v>0</v>
      </c>
      <c r="U615" s="303"/>
      <c r="V615" s="304"/>
      <c r="W615" s="304"/>
      <c r="X615" s="304"/>
      <c r="Y615" s="304"/>
      <c r="Z615" s="304"/>
      <c r="AA615" s="304"/>
      <c r="AB615" s="304"/>
      <c r="AC615" s="304"/>
      <c r="AD615" s="304"/>
      <c r="AE615" s="304"/>
      <c r="AF615" s="304"/>
      <c r="AG615" s="304"/>
      <c r="AH615" s="120"/>
      <c r="AI615" s="120"/>
      <c r="AJ615" s="304"/>
      <c r="AK615" s="304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4"/>
      <c r="BV615" s="14"/>
      <c r="BW615" s="14"/>
      <c r="BX615" s="477"/>
      <c r="BY615" s="477"/>
      <c r="BZ615" s="477"/>
      <c r="CA615" s="477"/>
      <c r="CB615" s="14"/>
      <c r="CC615" t="str">
        <f t="shared" si="104"/>
        <v>&gt;s03/2026</v>
      </c>
      <c r="CD615">
        <f t="shared" si="103"/>
        <v>55</v>
      </c>
      <c r="CE615">
        <v>25784</v>
      </c>
      <c r="CF615">
        <v>4</v>
      </c>
      <c r="CH615">
        <v>6</v>
      </c>
    </row>
    <row r="616" spans="1:86" ht="20.100000000000001" customHeight="1" x14ac:dyDescent="0.25">
      <c r="A616" s="108">
        <v>21219</v>
      </c>
      <c r="B616" s="109" t="s">
        <v>629</v>
      </c>
      <c r="C616" s="109" t="s">
        <v>634</v>
      </c>
      <c r="D616" s="109" t="s">
        <v>2157</v>
      </c>
      <c r="E616" s="110" t="s">
        <v>120</v>
      </c>
      <c r="F616" s="110" t="s">
        <v>160</v>
      </c>
      <c r="G616" s="111">
        <v>40</v>
      </c>
      <c r="H616" s="111">
        <v>11</v>
      </c>
      <c r="I616" s="110" t="s">
        <v>120</v>
      </c>
      <c r="J616" s="121">
        <v>0.05</v>
      </c>
      <c r="K616" s="109" t="s">
        <v>257</v>
      </c>
      <c r="L616" s="109" t="s">
        <v>2158</v>
      </c>
      <c r="M616" s="109"/>
      <c r="N616" s="109" t="s">
        <v>162</v>
      </c>
      <c r="O616" s="109" t="str">
        <f t="shared" si="97"/>
        <v xml:space="preserve">NEMESIA NESIA Tropical </v>
      </c>
      <c r="P616" s="112">
        <v>616</v>
      </c>
      <c r="Q616" s="112"/>
      <c r="R616" s="20">
        <f t="shared" si="98"/>
        <v>0</v>
      </c>
      <c r="S616" s="20">
        <f t="shared" si="99"/>
        <v>0</v>
      </c>
      <c r="T616" s="20">
        <f t="shared" si="100"/>
        <v>0</v>
      </c>
      <c r="U616" s="303"/>
      <c r="V616" s="304"/>
      <c r="W616" s="304"/>
      <c r="X616" s="304"/>
      <c r="Y616" s="304"/>
      <c r="Z616" s="304"/>
      <c r="AA616" s="304"/>
      <c r="AB616" s="304"/>
      <c r="AC616" s="304"/>
      <c r="AD616" s="304"/>
      <c r="AE616" s="304"/>
      <c r="AF616" s="304"/>
      <c r="AG616" s="304"/>
      <c r="AH616" s="113"/>
      <c r="AI616" s="113"/>
      <c r="AJ616" s="304"/>
      <c r="AK616" s="304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4"/>
      <c r="BV616" s="14"/>
      <c r="BW616" s="14"/>
      <c r="BX616" s="477"/>
      <c r="BY616" s="477"/>
      <c r="BZ616" s="477"/>
      <c r="CA616" s="477"/>
      <c r="CB616" s="14"/>
      <c r="CC616" t="str">
        <f t="shared" si="104"/>
        <v>&gt;s03/2026</v>
      </c>
      <c r="CD616">
        <f t="shared" si="103"/>
        <v>55</v>
      </c>
      <c r="CE616">
        <v>14468</v>
      </c>
      <c r="CF616">
        <v>4</v>
      </c>
      <c r="CH616">
        <v>6</v>
      </c>
    </row>
    <row r="617" spans="1:86" ht="20.100000000000001" customHeight="1" x14ac:dyDescent="0.25">
      <c r="A617" s="114">
        <v>23962</v>
      </c>
      <c r="B617" s="115" t="s">
        <v>629</v>
      </c>
      <c r="C617" s="115" t="s">
        <v>1329</v>
      </c>
      <c r="D617" s="115" t="s">
        <v>2157</v>
      </c>
      <c r="E617" s="116" t="s">
        <v>120</v>
      </c>
      <c r="F617" s="116" t="s">
        <v>160</v>
      </c>
      <c r="G617" s="117">
        <v>40</v>
      </c>
      <c r="H617" s="117">
        <v>11</v>
      </c>
      <c r="I617" s="116" t="s">
        <v>120</v>
      </c>
      <c r="J617" s="118">
        <v>0.05</v>
      </c>
      <c r="K617" s="115" t="s">
        <v>257</v>
      </c>
      <c r="L617" s="115" t="s">
        <v>2158</v>
      </c>
      <c r="M617" s="115"/>
      <c r="N617" s="115" t="s">
        <v>162</v>
      </c>
      <c r="O617" s="115" t="str">
        <f t="shared" si="97"/>
        <v xml:space="preserve">NEMESIA NESIA Tutti Frutti </v>
      </c>
      <c r="P617" s="119">
        <v>617</v>
      </c>
      <c r="Q617" s="119"/>
      <c r="R617" s="20">
        <f t="shared" si="98"/>
        <v>0</v>
      </c>
      <c r="S617" s="20">
        <f t="shared" si="99"/>
        <v>0</v>
      </c>
      <c r="T617" s="20">
        <f t="shared" si="100"/>
        <v>0</v>
      </c>
      <c r="U617" s="303"/>
      <c r="V617" s="304"/>
      <c r="W617" s="304"/>
      <c r="X617" s="304"/>
      <c r="Y617" s="304"/>
      <c r="Z617" s="304"/>
      <c r="AA617" s="304"/>
      <c r="AB617" s="304"/>
      <c r="AC617" s="304"/>
      <c r="AD617" s="304"/>
      <c r="AE617" s="304"/>
      <c r="AF617" s="304"/>
      <c r="AG617" s="304"/>
      <c r="AH617" s="120"/>
      <c r="AI617" s="120"/>
      <c r="AJ617" s="304"/>
      <c r="AK617" s="304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4"/>
      <c r="BV617" s="14"/>
      <c r="BW617" s="14"/>
      <c r="BX617" s="477"/>
      <c r="BY617" s="477"/>
      <c r="BZ617" s="477"/>
      <c r="CA617" s="477"/>
      <c r="CB617" s="14"/>
      <c r="CC617" t="str">
        <f t="shared" si="104"/>
        <v>&gt;s03/2026</v>
      </c>
      <c r="CD617">
        <f t="shared" si="103"/>
        <v>55</v>
      </c>
      <c r="CE617">
        <v>23793</v>
      </c>
      <c r="CF617">
        <v>4</v>
      </c>
      <c r="CH617">
        <v>6</v>
      </c>
    </row>
    <row r="618" spans="1:86" ht="20.100000000000001" customHeight="1" x14ac:dyDescent="0.25">
      <c r="A618" s="108">
        <v>12991</v>
      </c>
      <c r="B618" s="109" t="s">
        <v>635</v>
      </c>
      <c r="C618" s="109" t="s">
        <v>1330</v>
      </c>
      <c r="D618" s="109" t="s">
        <v>2157</v>
      </c>
      <c r="E618" s="110" t="s">
        <v>120</v>
      </c>
      <c r="F618" s="110" t="s">
        <v>160</v>
      </c>
      <c r="G618" s="111">
        <v>40</v>
      </c>
      <c r="H618" s="111">
        <v>11</v>
      </c>
      <c r="I618" s="110" t="s">
        <v>120</v>
      </c>
      <c r="J618" s="121">
        <v>4.8000000000000001E-2</v>
      </c>
      <c r="K618" s="109" t="s">
        <v>257</v>
      </c>
      <c r="L618" s="109" t="s">
        <v>2158</v>
      </c>
      <c r="M618" s="109"/>
      <c r="N618" s="109" t="s">
        <v>162</v>
      </c>
      <c r="O618" s="109" t="str">
        <f t="shared" si="97"/>
        <v>NEMESIA SUNPEDDLE White Perfume</v>
      </c>
      <c r="P618" s="112">
        <v>618</v>
      </c>
      <c r="Q618" s="112"/>
      <c r="R618" s="20">
        <f t="shared" si="98"/>
        <v>0</v>
      </c>
      <c r="S618" s="20">
        <f t="shared" si="99"/>
        <v>0</v>
      </c>
      <c r="T618" s="20">
        <f t="shared" si="100"/>
        <v>0</v>
      </c>
      <c r="U618" s="303"/>
      <c r="V618" s="304"/>
      <c r="W618" s="304"/>
      <c r="X618" s="304"/>
      <c r="Y618" s="304"/>
      <c r="Z618" s="304"/>
      <c r="AA618" s="304"/>
      <c r="AB618" s="304"/>
      <c r="AC618" s="304"/>
      <c r="AD618" s="304"/>
      <c r="AE618" s="304"/>
      <c r="AF618" s="304"/>
      <c r="AG618" s="304"/>
      <c r="AH618" s="113"/>
      <c r="AI618" s="113"/>
      <c r="AJ618" s="304"/>
      <c r="AK618" s="304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4"/>
      <c r="BV618" s="14"/>
      <c r="BW618" s="14"/>
      <c r="BX618" s="477"/>
      <c r="BY618" s="477"/>
      <c r="BZ618" s="477"/>
      <c r="CA618" s="477"/>
      <c r="CB618" s="14"/>
      <c r="CC618" t="str">
        <f t="shared" si="104"/>
        <v>&gt;s03/2026</v>
      </c>
      <c r="CD618">
        <f t="shared" si="103"/>
        <v>55</v>
      </c>
      <c r="CE618">
        <v>12897</v>
      </c>
      <c r="CF618">
        <v>4</v>
      </c>
      <c r="CH618">
        <v>6</v>
      </c>
    </row>
    <row r="619" spans="1:86" ht="20.100000000000001" customHeight="1" x14ac:dyDescent="0.25">
      <c r="A619" s="388"/>
      <c r="B619" s="382" t="s">
        <v>638</v>
      </c>
      <c r="C619" s="383"/>
      <c r="D619" s="383" t="s">
        <v>128</v>
      </c>
      <c r="E619" s="384"/>
      <c r="F619" s="384"/>
      <c r="G619" s="384"/>
      <c r="H619" s="385"/>
      <c r="I619" s="384"/>
      <c r="J619" s="386"/>
      <c r="K619" s="383"/>
      <c r="L619" s="383" t="s">
        <v>593</v>
      </c>
      <c r="M619" s="383"/>
      <c r="N619" s="383"/>
      <c r="O619" s="383" t="str">
        <f t="shared" si="97"/>
        <v xml:space="preserve">O </v>
      </c>
      <c r="P619" s="387">
        <v>619</v>
      </c>
      <c r="Q619" s="387"/>
      <c r="R619" s="20"/>
      <c r="S619" s="20"/>
      <c r="T619" s="20"/>
      <c r="U619" s="512"/>
      <c r="V619" s="513"/>
      <c r="W619" s="513"/>
      <c r="X619" s="513"/>
      <c r="Y619" s="513"/>
      <c r="Z619" s="513"/>
      <c r="AA619" s="513"/>
      <c r="AB619" s="513"/>
      <c r="AC619" s="513"/>
      <c r="AD619" s="513"/>
      <c r="AE619" s="513"/>
      <c r="AF619" s="513"/>
      <c r="AG619" s="513"/>
      <c r="AH619" s="513"/>
      <c r="AI619" s="513"/>
      <c r="AJ619" s="513"/>
      <c r="AK619" s="513"/>
      <c r="AL619" s="513"/>
      <c r="AM619" s="513"/>
      <c r="AN619" s="513"/>
      <c r="AO619" s="513"/>
      <c r="AP619" s="513"/>
      <c r="AQ619" s="513"/>
      <c r="AR619" s="513"/>
      <c r="AS619" s="513"/>
      <c r="AT619" s="513"/>
      <c r="AU619" s="513"/>
      <c r="AV619" s="513"/>
      <c r="AW619" s="513"/>
      <c r="AX619" s="513"/>
      <c r="AY619" s="513"/>
      <c r="AZ619" s="513"/>
      <c r="BA619" s="513"/>
      <c r="BB619" s="513"/>
      <c r="BC619" s="513"/>
      <c r="BD619" s="513"/>
      <c r="BE619" s="513"/>
      <c r="BF619" s="513"/>
      <c r="BG619" s="513"/>
      <c r="BH619" s="513"/>
      <c r="BI619" s="513"/>
      <c r="BJ619" s="513"/>
      <c r="BK619" s="513"/>
      <c r="BL619" s="513"/>
      <c r="BM619" s="513"/>
      <c r="BN619" s="513"/>
      <c r="BO619" s="513"/>
      <c r="BP619" s="513"/>
      <c r="BQ619" s="513"/>
      <c r="BR619" s="513"/>
      <c r="BS619" s="513"/>
      <c r="BT619" s="513"/>
      <c r="BU619" s="14"/>
      <c r="BV619" s="14"/>
      <c r="BW619" s="14"/>
      <c r="BX619" s="477"/>
      <c r="BY619" s="477"/>
      <c r="BZ619" s="477"/>
      <c r="CA619" s="477"/>
      <c r="CB619" s="14"/>
      <c r="CC619" t="str">
        <f t="shared" si="104"/>
        <v/>
      </c>
    </row>
    <row r="620" spans="1:86" ht="20.100000000000001" customHeight="1" x14ac:dyDescent="0.25">
      <c r="A620" s="108">
        <v>26806</v>
      </c>
      <c r="B620" s="109" t="s">
        <v>1332</v>
      </c>
      <c r="C620" s="109" t="s">
        <v>1333</v>
      </c>
      <c r="D620" s="109" t="s">
        <v>1648</v>
      </c>
      <c r="E620" s="110" t="s">
        <v>120</v>
      </c>
      <c r="F620" s="110" t="s">
        <v>160</v>
      </c>
      <c r="G620" s="111">
        <v>40</v>
      </c>
      <c r="H620" s="111">
        <v>11</v>
      </c>
      <c r="I620" s="110" t="s">
        <v>176</v>
      </c>
      <c r="J620" s="121">
        <v>0.04</v>
      </c>
      <c r="K620" s="109" t="s">
        <v>257</v>
      </c>
      <c r="L620" s="109" t="s">
        <v>2158</v>
      </c>
      <c r="M620" s="109" t="s">
        <v>137</v>
      </c>
      <c r="N620" s="109" t="s">
        <v>162</v>
      </c>
      <c r="O620" s="109" t="str">
        <f t="shared" si="97"/>
        <v>OSTEOSPERMUM BESTIES Devoted Purple</v>
      </c>
      <c r="P620" s="112">
        <v>620</v>
      </c>
      <c r="Q620" s="112"/>
      <c r="R620" s="20">
        <f t="shared" si="98"/>
        <v>0</v>
      </c>
      <c r="S620" s="20">
        <f t="shared" si="99"/>
        <v>0</v>
      </c>
      <c r="T620" s="20">
        <f t="shared" si="100"/>
        <v>0</v>
      </c>
      <c r="U620" s="303"/>
      <c r="V620" s="304"/>
      <c r="W620" s="304"/>
      <c r="X620" s="304"/>
      <c r="Y620" s="304"/>
      <c r="Z620" s="304"/>
      <c r="AA620" s="304"/>
      <c r="AB620" s="304"/>
      <c r="AC620" s="304"/>
      <c r="AD620" s="304"/>
      <c r="AE620" s="304"/>
      <c r="AF620" s="304"/>
      <c r="AG620" s="304"/>
      <c r="AH620" s="113"/>
      <c r="AI620" s="113"/>
      <c r="AJ620" s="304"/>
      <c r="AK620" s="304"/>
      <c r="AL620" s="304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4"/>
      <c r="BV620" s="14"/>
      <c r="BW620" s="14"/>
      <c r="BX620" s="477"/>
      <c r="BY620" s="477"/>
      <c r="BZ620" s="477"/>
      <c r="CA620" s="477"/>
      <c r="CB620" s="14"/>
      <c r="CC620" t="str">
        <f t="shared" si="104"/>
        <v>&gt;s07/2026</v>
      </c>
      <c r="CD620">
        <f t="shared" ref="CD620:CD632" si="105">IF(E620="B",IF(OR(LEFT(D620,2)="&gt;s", LEFT(D620,2)="&lt;s"),MID(D620,3,2)+CF620+1,""),)</f>
        <v>7</v>
      </c>
      <c r="CE620">
        <v>26436</v>
      </c>
      <c r="CF620">
        <v>4</v>
      </c>
      <c r="CH620">
        <v>6</v>
      </c>
    </row>
    <row r="621" spans="1:86" ht="20.100000000000001" customHeight="1" x14ac:dyDescent="0.25">
      <c r="A621" s="114">
        <v>26807</v>
      </c>
      <c r="B621" s="115" t="s">
        <v>1332</v>
      </c>
      <c r="C621" s="115" t="s">
        <v>1334</v>
      </c>
      <c r="D621" s="115" t="s">
        <v>1648</v>
      </c>
      <c r="E621" s="116" t="s">
        <v>120</v>
      </c>
      <c r="F621" s="116" t="s">
        <v>160</v>
      </c>
      <c r="G621" s="117">
        <v>40</v>
      </c>
      <c r="H621" s="117">
        <v>11</v>
      </c>
      <c r="I621" s="116" t="s">
        <v>176</v>
      </c>
      <c r="J621" s="118">
        <v>0.04</v>
      </c>
      <c r="K621" s="115" t="s">
        <v>257</v>
      </c>
      <c r="L621" s="115" t="s">
        <v>2158</v>
      </c>
      <c r="M621" s="115" t="s">
        <v>137</v>
      </c>
      <c r="N621" s="115" t="s">
        <v>162</v>
      </c>
      <c r="O621" s="115" t="str">
        <f t="shared" si="97"/>
        <v>OSTEOSPERMUM BESTIES Dynamic Bicolor</v>
      </c>
      <c r="P621" s="119">
        <v>621</v>
      </c>
      <c r="Q621" s="119"/>
      <c r="R621" s="20">
        <f t="shared" si="98"/>
        <v>0</v>
      </c>
      <c r="S621" s="20">
        <f t="shared" si="99"/>
        <v>0</v>
      </c>
      <c r="T621" s="20">
        <f t="shared" si="100"/>
        <v>0</v>
      </c>
      <c r="U621" s="303"/>
      <c r="V621" s="304"/>
      <c r="W621" s="304"/>
      <c r="X621" s="304"/>
      <c r="Y621" s="304"/>
      <c r="Z621" s="304"/>
      <c r="AA621" s="304"/>
      <c r="AB621" s="304"/>
      <c r="AC621" s="304"/>
      <c r="AD621" s="304"/>
      <c r="AE621" s="304"/>
      <c r="AF621" s="304"/>
      <c r="AG621" s="304"/>
      <c r="AH621" s="120"/>
      <c r="AI621" s="120"/>
      <c r="AJ621" s="304"/>
      <c r="AK621" s="304"/>
      <c r="AL621" s="304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4"/>
      <c r="BV621" s="14"/>
      <c r="BW621" s="14"/>
      <c r="BX621" s="477"/>
      <c r="BY621" s="477"/>
      <c r="BZ621" s="477"/>
      <c r="CA621" s="477"/>
      <c r="CB621" s="14"/>
      <c r="CC621" t="str">
        <f t="shared" si="104"/>
        <v>&gt;s07/2026</v>
      </c>
      <c r="CD621">
        <f t="shared" si="105"/>
        <v>7</v>
      </c>
      <c r="CE621">
        <v>26437</v>
      </c>
      <c r="CF621">
        <v>4</v>
      </c>
      <c r="CH621">
        <v>6</v>
      </c>
    </row>
    <row r="622" spans="1:86" ht="20.100000000000001" customHeight="1" x14ac:dyDescent="0.25">
      <c r="A622" s="108">
        <v>26808</v>
      </c>
      <c r="B622" s="109" t="s">
        <v>1332</v>
      </c>
      <c r="C622" s="109" t="s">
        <v>1335</v>
      </c>
      <c r="D622" s="109" t="s">
        <v>1648</v>
      </c>
      <c r="E622" s="110" t="s">
        <v>120</v>
      </c>
      <c r="F622" s="110" t="s">
        <v>160</v>
      </c>
      <c r="G622" s="111">
        <v>40</v>
      </c>
      <c r="H622" s="111">
        <v>11</v>
      </c>
      <c r="I622" s="110" t="s">
        <v>176</v>
      </c>
      <c r="J622" s="121">
        <v>0.04</v>
      </c>
      <c r="K622" s="109" t="s">
        <v>257</v>
      </c>
      <c r="L622" s="109" t="s">
        <v>2158</v>
      </c>
      <c r="M622" s="109" t="s">
        <v>137</v>
      </c>
      <c r="N622" s="109" t="s">
        <v>162</v>
      </c>
      <c r="O622" s="109" t="str">
        <f t="shared" si="97"/>
        <v>OSTEOSPERMUM BESTIES Inspiring Orange</v>
      </c>
      <c r="P622" s="112">
        <v>622</v>
      </c>
      <c r="Q622" s="112"/>
      <c r="R622" s="20">
        <f t="shared" si="98"/>
        <v>0</v>
      </c>
      <c r="S622" s="20">
        <f t="shared" si="99"/>
        <v>0</v>
      </c>
      <c r="T622" s="20">
        <f t="shared" si="100"/>
        <v>0</v>
      </c>
      <c r="U622" s="303"/>
      <c r="V622" s="304"/>
      <c r="W622" s="304"/>
      <c r="X622" s="304"/>
      <c r="Y622" s="304"/>
      <c r="Z622" s="304"/>
      <c r="AA622" s="304"/>
      <c r="AB622" s="304"/>
      <c r="AC622" s="304"/>
      <c r="AD622" s="304"/>
      <c r="AE622" s="304"/>
      <c r="AF622" s="304"/>
      <c r="AG622" s="304"/>
      <c r="AH622" s="113"/>
      <c r="AI622" s="113"/>
      <c r="AJ622" s="304"/>
      <c r="AK622" s="304"/>
      <c r="AL622" s="304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4"/>
      <c r="BV622" s="14"/>
      <c r="BW622" s="14"/>
      <c r="BX622" s="477"/>
      <c r="BY622" s="477"/>
      <c r="BZ622" s="477"/>
      <c r="CA622" s="477"/>
      <c r="CB622" s="14"/>
      <c r="CC622" t="str">
        <f t="shared" si="104"/>
        <v>&gt;s07/2026</v>
      </c>
      <c r="CD622">
        <f t="shared" si="105"/>
        <v>7</v>
      </c>
      <c r="CE622">
        <v>26438</v>
      </c>
      <c r="CF622">
        <v>4</v>
      </c>
      <c r="CH622">
        <v>6</v>
      </c>
    </row>
    <row r="623" spans="1:86" ht="20.100000000000001" customHeight="1" x14ac:dyDescent="0.25">
      <c r="A623" s="114">
        <v>26809</v>
      </c>
      <c r="B623" s="115" t="s">
        <v>1332</v>
      </c>
      <c r="C623" s="115" t="s">
        <v>1336</v>
      </c>
      <c r="D623" s="115" t="s">
        <v>1648</v>
      </c>
      <c r="E623" s="116" t="s">
        <v>120</v>
      </c>
      <c r="F623" s="116" t="s">
        <v>160</v>
      </c>
      <c r="G623" s="117">
        <v>40</v>
      </c>
      <c r="H623" s="117">
        <v>11</v>
      </c>
      <c r="I623" s="116" t="s">
        <v>176</v>
      </c>
      <c r="J623" s="118">
        <v>0.04</v>
      </c>
      <c r="K623" s="115" t="s">
        <v>257</v>
      </c>
      <c r="L623" s="115" t="s">
        <v>2158</v>
      </c>
      <c r="M623" s="115" t="s">
        <v>137</v>
      </c>
      <c r="N623" s="115" t="s">
        <v>162</v>
      </c>
      <c r="O623" s="115" t="str">
        <f t="shared" si="97"/>
        <v>OSTEOSPERMUM BESTIES Optimistic Pink</v>
      </c>
      <c r="P623" s="119">
        <v>623</v>
      </c>
      <c r="Q623" s="119"/>
      <c r="R623" s="20">
        <f t="shared" si="98"/>
        <v>0</v>
      </c>
      <c r="S623" s="20">
        <f t="shared" si="99"/>
        <v>0</v>
      </c>
      <c r="T623" s="20">
        <f t="shared" si="100"/>
        <v>0</v>
      </c>
      <c r="U623" s="303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04"/>
      <c r="AF623" s="304"/>
      <c r="AG623" s="304"/>
      <c r="AH623" s="120"/>
      <c r="AI623" s="120"/>
      <c r="AJ623" s="304"/>
      <c r="AK623" s="304"/>
      <c r="AL623" s="304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4"/>
      <c r="BV623" s="14"/>
      <c r="BW623" s="14"/>
      <c r="BX623" s="477"/>
      <c r="BY623" s="477"/>
      <c r="BZ623" s="477"/>
      <c r="CA623" s="477"/>
      <c r="CB623" s="14"/>
      <c r="CC623" t="str">
        <f t="shared" si="104"/>
        <v>&gt;s07/2026</v>
      </c>
      <c r="CD623">
        <f t="shared" si="105"/>
        <v>7</v>
      </c>
      <c r="CE623">
        <v>26439</v>
      </c>
      <c r="CF623">
        <v>4</v>
      </c>
      <c r="CH623">
        <v>6</v>
      </c>
    </row>
    <row r="624" spans="1:86" ht="20.100000000000001" customHeight="1" x14ac:dyDescent="0.25">
      <c r="A624" s="108">
        <v>26810</v>
      </c>
      <c r="B624" s="109" t="s">
        <v>1332</v>
      </c>
      <c r="C624" s="109" t="s">
        <v>1337</v>
      </c>
      <c r="D624" s="109" t="s">
        <v>1648</v>
      </c>
      <c r="E624" s="110" t="s">
        <v>120</v>
      </c>
      <c r="F624" s="110" t="s">
        <v>160</v>
      </c>
      <c r="G624" s="111">
        <v>40</v>
      </c>
      <c r="H624" s="111">
        <v>11</v>
      </c>
      <c r="I624" s="110" t="s">
        <v>176</v>
      </c>
      <c r="J624" s="121">
        <v>0.04</v>
      </c>
      <c r="K624" s="109" t="s">
        <v>257</v>
      </c>
      <c r="L624" s="109" t="s">
        <v>2158</v>
      </c>
      <c r="M624" s="109" t="s">
        <v>137</v>
      </c>
      <c r="N624" s="109" t="s">
        <v>162</v>
      </c>
      <c r="O624" s="109" t="str">
        <f t="shared" si="97"/>
        <v>OSTEOSPERMUM BESTIES Positive Yellow</v>
      </c>
      <c r="P624" s="112">
        <v>624</v>
      </c>
      <c r="Q624" s="112"/>
      <c r="R624" s="20">
        <f t="shared" si="98"/>
        <v>0</v>
      </c>
      <c r="S624" s="20">
        <f t="shared" si="99"/>
        <v>0</v>
      </c>
      <c r="T624" s="20">
        <f t="shared" si="100"/>
        <v>0</v>
      </c>
      <c r="U624" s="303"/>
      <c r="V624" s="304"/>
      <c r="W624" s="304"/>
      <c r="X624" s="304"/>
      <c r="Y624" s="304"/>
      <c r="Z624" s="304"/>
      <c r="AA624" s="304"/>
      <c r="AB624" s="304"/>
      <c r="AC624" s="304"/>
      <c r="AD624" s="304"/>
      <c r="AE624" s="304"/>
      <c r="AF624" s="304"/>
      <c r="AG624" s="304"/>
      <c r="AH624" s="113"/>
      <c r="AI624" s="113"/>
      <c r="AJ624" s="304"/>
      <c r="AK624" s="304"/>
      <c r="AL624" s="304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4"/>
      <c r="BV624" s="14"/>
      <c r="BW624" s="14"/>
      <c r="BX624" s="477"/>
      <c r="BY624" s="477"/>
      <c r="BZ624" s="477"/>
      <c r="CA624" s="477"/>
      <c r="CB624" s="14"/>
      <c r="CC624" t="str">
        <f t="shared" si="104"/>
        <v>&gt;s07/2026</v>
      </c>
      <c r="CD624">
        <f t="shared" si="105"/>
        <v>7</v>
      </c>
      <c r="CE624">
        <v>26440</v>
      </c>
      <c r="CF624">
        <v>4</v>
      </c>
      <c r="CH624">
        <v>6</v>
      </c>
    </row>
    <row r="625" spans="1:86" ht="20.100000000000001" customHeight="1" x14ac:dyDescent="0.25">
      <c r="A625" s="114">
        <v>26811</v>
      </c>
      <c r="B625" s="115" t="s">
        <v>1332</v>
      </c>
      <c r="C625" s="115" t="s">
        <v>1338</v>
      </c>
      <c r="D625" s="115" t="s">
        <v>1648</v>
      </c>
      <c r="E625" s="116" t="s">
        <v>120</v>
      </c>
      <c r="F625" s="116" t="s">
        <v>160</v>
      </c>
      <c r="G625" s="117">
        <v>40</v>
      </c>
      <c r="H625" s="117">
        <v>11</v>
      </c>
      <c r="I625" s="116" t="s">
        <v>176</v>
      </c>
      <c r="J625" s="118">
        <v>0.04</v>
      </c>
      <c r="K625" s="115" t="s">
        <v>257</v>
      </c>
      <c r="L625" s="115" t="s">
        <v>2158</v>
      </c>
      <c r="M625" s="115" t="s">
        <v>137</v>
      </c>
      <c r="N625" s="115" t="s">
        <v>162</v>
      </c>
      <c r="O625" s="115" t="str">
        <f t="shared" si="97"/>
        <v>OSTEOSPERMUM BESTIES Trusty Amethyst</v>
      </c>
      <c r="P625" s="119">
        <v>625</v>
      </c>
      <c r="Q625" s="119"/>
      <c r="R625" s="20">
        <f t="shared" si="98"/>
        <v>0</v>
      </c>
      <c r="S625" s="20">
        <f t="shared" si="99"/>
        <v>0</v>
      </c>
      <c r="T625" s="20">
        <f t="shared" si="100"/>
        <v>0</v>
      </c>
      <c r="U625" s="303"/>
      <c r="V625" s="304"/>
      <c r="W625" s="304"/>
      <c r="X625" s="304"/>
      <c r="Y625" s="304"/>
      <c r="Z625" s="304"/>
      <c r="AA625" s="304"/>
      <c r="AB625" s="304"/>
      <c r="AC625" s="304"/>
      <c r="AD625" s="304"/>
      <c r="AE625" s="304"/>
      <c r="AF625" s="304"/>
      <c r="AG625" s="304"/>
      <c r="AH625" s="120"/>
      <c r="AI625" s="120"/>
      <c r="AJ625" s="304"/>
      <c r="AK625" s="304"/>
      <c r="AL625" s="304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4"/>
      <c r="BV625" s="14"/>
      <c r="BW625" s="14"/>
      <c r="BX625" s="477"/>
      <c r="BY625" s="477"/>
      <c r="BZ625" s="477"/>
      <c r="CA625" s="477"/>
      <c r="CB625" s="14"/>
      <c r="CC625" t="str">
        <f t="shared" si="104"/>
        <v>&gt;s07/2026</v>
      </c>
      <c r="CD625">
        <f t="shared" si="105"/>
        <v>7</v>
      </c>
      <c r="CE625">
        <v>26441</v>
      </c>
      <c r="CF625">
        <v>4</v>
      </c>
      <c r="CH625">
        <v>6</v>
      </c>
    </row>
    <row r="626" spans="1:86" ht="20.100000000000001" customHeight="1" x14ac:dyDescent="0.25">
      <c r="A626" s="108">
        <v>26813</v>
      </c>
      <c r="B626" s="109" t="s">
        <v>1332</v>
      </c>
      <c r="C626" s="109" t="s">
        <v>233</v>
      </c>
      <c r="D626" s="109" t="s">
        <v>1648</v>
      </c>
      <c r="E626" s="110" t="s">
        <v>120</v>
      </c>
      <c r="F626" s="110" t="s">
        <v>160</v>
      </c>
      <c r="G626" s="111">
        <v>40</v>
      </c>
      <c r="H626" s="111">
        <v>11</v>
      </c>
      <c r="I626" s="110" t="s">
        <v>176</v>
      </c>
      <c r="J626" s="121">
        <v>0.04</v>
      </c>
      <c r="K626" s="109"/>
      <c r="L626" s="109" t="s">
        <v>2158</v>
      </c>
      <c r="M626" s="109" t="s">
        <v>137</v>
      </c>
      <c r="N626" s="109" t="s">
        <v>162</v>
      </c>
      <c r="O626" s="109" t="str">
        <f t="shared" si="97"/>
        <v>OSTEOSPERMUM BESTIES Variés</v>
      </c>
      <c r="P626" s="112">
        <v>626</v>
      </c>
      <c r="Q626" s="112"/>
      <c r="R626" s="20">
        <f t="shared" si="98"/>
        <v>0</v>
      </c>
      <c r="S626" s="20">
        <f t="shared" si="99"/>
        <v>0</v>
      </c>
      <c r="T626" s="20">
        <f t="shared" si="100"/>
        <v>0</v>
      </c>
      <c r="U626" s="303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113"/>
      <c r="AI626" s="113"/>
      <c r="AJ626" s="304"/>
      <c r="AK626" s="304"/>
      <c r="AL626" s="304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4"/>
      <c r="BV626" s="14"/>
      <c r="BW626" s="14"/>
      <c r="BX626" s="477"/>
      <c r="BY626" s="477"/>
      <c r="BZ626" s="477"/>
      <c r="CA626" s="477"/>
      <c r="CB626" s="14"/>
      <c r="CC626" t="str">
        <f t="shared" si="104"/>
        <v>&gt;s07/2026</v>
      </c>
      <c r="CD626">
        <f t="shared" si="105"/>
        <v>7</v>
      </c>
      <c r="CE626">
        <v>26812</v>
      </c>
      <c r="CF626">
        <v>4</v>
      </c>
      <c r="CH626">
        <v>6</v>
      </c>
    </row>
    <row r="627" spans="1:86" ht="20.100000000000001" customHeight="1" x14ac:dyDescent="0.25">
      <c r="A627" s="114">
        <v>21251</v>
      </c>
      <c r="B627" s="115" t="s">
        <v>639</v>
      </c>
      <c r="C627" s="115" t="s">
        <v>1650</v>
      </c>
      <c r="D627" s="115" t="s">
        <v>2150</v>
      </c>
      <c r="E627" s="116" t="s">
        <v>120</v>
      </c>
      <c r="F627" s="116" t="s">
        <v>160</v>
      </c>
      <c r="G627" s="117">
        <v>40</v>
      </c>
      <c r="H627" s="117">
        <v>12</v>
      </c>
      <c r="I627" s="116" t="s">
        <v>176</v>
      </c>
      <c r="J627" s="118">
        <v>0.04</v>
      </c>
      <c r="K627" s="115"/>
      <c r="L627" s="115" t="s">
        <v>2158</v>
      </c>
      <c r="M627" s="115"/>
      <c r="N627" s="115" t="s">
        <v>162</v>
      </c>
      <c r="O627" s="115"/>
      <c r="P627" s="119">
        <v>627</v>
      </c>
      <c r="Q627" s="119"/>
      <c r="R627" s="20">
        <f t="shared" si="98"/>
        <v>0</v>
      </c>
      <c r="S627" s="20">
        <f t="shared" si="99"/>
        <v>0</v>
      </c>
      <c r="T627" s="20">
        <f t="shared" si="100"/>
        <v>0</v>
      </c>
      <c r="U627" s="301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304"/>
      <c r="AG627" s="304"/>
      <c r="AH627" s="120"/>
      <c r="AI627" s="120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4"/>
      <c r="AU627" s="304"/>
      <c r="AV627" s="304"/>
      <c r="AW627" s="304"/>
      <c r="AX627" s="304"/>
      <c r="AY627" s="304"/>
      <c r="AZ627" s="304"/>
      <c r="BA627" s="304"/>
      <c r="BB627" s="304"/>
      <c r="BC627" s="304"/>
      <c r="BD627" s="304"/>
      <c r="BE627" s="304"/>
      <c r="BF627" s="304"/>
      <c r="BG627" s="304"/>
      <c r="BH627" s="304"/>
      <c r="BI627" s="304"/>
      <c r="BJ627" s="304"/>
      <c r="BK627" s="304"/>
      <c r="BL627" s="304"/>
      <c r="BM627" s="304"/>
      <c r="BN627" s="304"/>
      <c r="BO627" s="304"/>
      <c r="BP627" s="304"/>
      <c r="BQ627" s="304"/>
      <c r="BR627" s="304"/>
      <c r="BS627" s="304"/>
      <c r="BT627" s="304"/>
      <c r="BU627" s="14"/>
      <c r="BV627" s="14"/>
      <c r="BW627" s="14"/>
      <c r="BX627" s="477"/>
      <c r="BY627" s="477"/>
      <c r="BZ627" s="477"/>
      <c r="CA627" s="477"/>
      <c r="CB627" s="14"/>
      <c r="CC627" t="s">
        <v>2150</v>
      </c>
      <c r="CD627">
        <f t="shared" si="105"/>
        <v>56</v>
      </c>
      <c r="CE627">
        <v>14854</v>
      </c>
      <c r="CF627">
        <v>5</v>
      </c>
      <c r="CH627">
        <v>6</v>
      </c>
    </row>
    <row r="628" spans="1:86" ht="20.100000000000001" customHeight="1" x14ac:dyDescent="0.25">
      <c r="A628" s="108">
        <v>21260</v>
      </c>
      <c r="B628" s="109" t="s">
        <v>639</v>
      </c>
      <c r="C628" s="109" t="s">
        <v>1651</v>
      </c>
      <c r="D628" s="109" t="s">
        <v>2150</v>
      </c>
      <c r="E628" s="110" t="s">
        <v>120</v>
      </c>
      <c r="F628" s="110" t="s">
        <v>160</v>
      </c>
      <c r="G628" s="111">
        <v>40</v>
      </c>
      <c r="H628" s="111">
        <v>12</v>
      </c>
      <c r="I628" s="110" t="s">
        <v>176</v>
      </c>
      <c r="J628" s="121">
        <v>0.04</v>
      </c>
      <c r="K628" s="109"/>
      <c r="L628" s="109" t="s">
        <v>2158</v>
      </c>
      <c r="M628" s="109"/>
      <c r="N628" s="109" t="s">
        <v>162</v>
      </c>
      <c r="O628" s="109"/>
      <c r="P628" s="112">
        <v>628</v>
      </c>
      <c r="Q628" s="112"/>
      <c r="R628" s="20">
        <f t="shared" si="98"/>
        <v>0</v>
      </c>
      <c r="S628" s="20">
        <f t="shared" si="99"/>
        <v>0</v>
      </c>
      <c r="T628" s="20">
        <f t="shared" si="100"/>
        <v>0</v>
      </c>
      <c r="U628" s="378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304"/>
      <c r="AG628" s="304"/>
      <c r="AH628" s="113"/>
      <c r="AI628" s="113"/>
      <c r="AJ628" s="30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4"/>
      <c r="AV628" s="304"/>
      <c r="AW628" s="304"/>
      <c r="AX628" s="304"/>
      <c r="AY628" s="304"/>
      <c r="AZ628" s="304"/>
      <c r="BA628" s="304"/>
      <c r="BB628" s="304"/>
      <c r="BC628" s="304"/>
      <c r="BD628" s="304"/>
      <c r="BE628" s="304"/>
      <c r="BF628" s="304"/>
      <c r="BG628" s="304"/>
      <c r="BH628" s="304"/>
      <c r="BI628" s="304"/>
      <c r="BJ628" s="304"/>
      <c r="BK628" s="304"/>
      <c r="BL628" s="304"/>
      <c r="BM628" s="304"/>
      <c r="BN628" s="304"/>
      <c r="BO628" s="304"/>
      <c r="BP628" s="304"/>
      <c r="BQ628" s="304"/>
      <c r="BR628" s="304"/>
      <c r="BS628" s="304"/>
      <c r="BT628" s="304"/>
      <c r="BU628" s="14"/>
      <c r="BV628" s="14"/>
      <c r="BW628" s="14"/>
      <c r="BX628" s="477"/>
      <c r="BY628" s="477"/>
      <c r="BZ628" s="477"/>
      <c r="CA628" s="477"/>
      <c r="CB628" s="14"/>
      <c r="CC628" t="s">
        <v>2150</v>
      </c>
      <c r="CD628">
        <f t="shared" si="105"/>
        <v>56</v>
      </c>
      <c r="CE628">
        <v>14849</v>
      </c>
      <c r="CF628">
        <v>5</v>
      </c>
      <c r="CH628">
        <v>6</v>
      </c>
    </row>
    <row r="629" spans="1:86" ht="20.100000000000001" customHeight="1" x14ac:dyDescent="0.25">
      <c r="A629" s="114">
        <v>23965</v>
      </c>
      <c r="B629" s="115" t="s">
        <v>639</v>
      </c>
      <c r="C629" s="115" t="s">
        <v>1652</v>
      </c>
      <c r="D629" s="115" t="s">
        <v>2150</v>
      </c>
      <c r="E629" s="116" t="s">
        <v>120</v>
      </c>
      <c r="F629" s="116" t="s">
        <v>160</v>
      </c>
      <c r="G629" s="117">
        <v>40</v>
      </c>
      <c r="H629" s="117">
        <v>12</v>
      </c>
      <c r="I629" s="116" t="s">
        <v>176</v>
      </c>
      <c r="J629" s="118">
        <v>0.04</v>
      </c>
      <c r="K629" s="115"/>
      <c r="L629" s="115" t="s">
        <v>2158</v>
      </c>
      <c r="M629" s="115"/>
      <c r="N629" s="115" t="s">
        <v>162</v>
      </c>
      <c r="O629" s="115"/>
      <c r="P629" s="119">
        <v>629</v>
      </c>
      <c r="Q629" s="119"/>
      <c r="R629" s="20">
        <f t="shared" si="98"/>
        <v>0</v>
      </c>
      <c r="S629" s="20">
        <f t="shared" si="99"/>
        <v>0</v>
      </c>
      <c r="T629" s="20">
        <f t="shared" si="100"/>
        <v>0</v>
      </c>
      <c r="U629" s="301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304"/>
      <c r="AG629" s="304"/>
      <c r="AH629" s="120"/>
      <c r="AI629" s="120"/>
      <c r="AJ629" s="30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4"/>
      <c r="AV629" s="304"/>
      <c r="AW629" s="304"/>
      <c r="AX629" s="304"/>
      <c r="AY629" s="304"/>
      <c r="AZ629" s="304"/>
      <c r="BA629" s="304"/>
      <c r="BB629" s="304"/>
      <c r="BC629" s="304"/>
      <c r="BD629" s="304"/>
      <c r="BE629" s="304"/>
      <c r="BF629" s="304"/>
      <c r="BG629" s="304"/>
      <c r="BH629" s="304"/>
      <c r="BI629" s="304"/>
      <c r="BJ629" s="304"/>
      <c r="BK629" s="304"/>
      <c r="BL629" s="304"/>
      <c r="BM629" s="304"/>
      <c r="BN629" s="304"/>
      <c r="BO629" s="304"/>
      <c r="BP629" s="304"/>
      <c r="BQ629" s="304"/>
      <c r="BR629" s="304"/>
      <c r="BS629" s="304"/>
      <c r="BT629" s="304"/>
      <c r="BU629" s="14"/>
      <c r="BV629" s="14"/>
      <c r="BW629" s="14"/>
      <c r="BX629" s="477"/>
      <c r="BY629" s="477"/>
      <c r="BZ629" s="477"/>
      <c r="CA629" s="477"/>
      <c r="CB629" s="14"/>
      <c r="CC629" t="s">
        <v>2150</v>
      </c>
      <c r="CD629">
        <f t="shared" si="105"/>
        <v>56</v>
      </c>
      <c r="CE629">
        <v>22938</v>
      </c>
      <c r="CF629">
        <v>5</v>
      </c>
      <c r="CH629">
        <v>6</v>
      </c>
    </row>
    <row r="630" spans="1:86" ht="20.100000000000001" customHeight="1" x14ac:dyDescent="0.25">
      <c r="A630" s="108">
        <v>26073</v>
      </c>
      <c r="B630" s="109" t="s">
        <v>639</v>
      </c>
      <c r="C630" s="109" t="s">
        <v>1653</v>
      </c>
      <c r="D630" s="109" t="s">
        <v>2150</v>
      </c>
      <c r="E630" s="110" t="s">
        <v>120</v>
      </c>
      <c r="F630" s="110" t="s">
        <v>160</v>
      </c>
      <c r="G630" s="111">
        <v>40</v>
      </c>
      <c r="H630" s="111">
        <v>12</v>
      </c>
      <c r="I630" s="110" t="s">
        <v>176</v>
      </c>
      <c r="J630" s="121">
        <v>0.04</v>
      </c>
      <c r="K630" s="109"/>
      <c r="L630" s="109" t="s">
        <v>2158</v>
      </c>
      <c r="M630" s="109"/>
      <c r="N630" s="109" t="s">
        <v>162</v>
      </c>
      <c r="O630" s="109"/>
      <c r="P630" s="112">
        <v>630</v>
      </c>
      <c r="Q630" s="112"/>
      <c r="R630" s="20">
        <f t="shared" si="98"/>
        <v>0</v>
      </c>
      <c r="S630" s="20">
        <f t="shared" si="99"/>
        <v>0</v>
      </c>
      <c r="T630" s="20">
        <f t="shared" si="100"/>
        <v>0</v>
      </c>
      <c r="U630" s="378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304"/>
      <c r="AG630" s="304"/>
      <c r="AH630" s="113"/>
      <c r="AI630" s="113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4"/>
      <c r="AV630" s="304"/>
      <c r="AW630" s="304"/>
      <c r="AX630" s="304"/>
      <c r="AY630" s="304"/>
      <c r="AZ630" s="304"/>
      <c r="BA630" s="304"/>
      <c r="BB630" s="304"/>
      <c r="BC630" s="304"/>
      <c r="BD630" s="304"/>
      <c r="BE630" s="304"/>
      <c r="BF630" s="304"/>
      <c r="BG630" s="304"/>
      <c r="BH630" s="304"/>
      <c r="BI630" s="304"/>
      <c r="BJ630" s="304"/>
      <c r="BK630" s="304"/>
      <c r="BL630" s="304"/>
      <c r="BM630" s="304"/>
      <c r="BN630" s="304"/>
      <c r="BO630" s="304"/>
      <c r="BP630" s="304"/>
      <c r="BQ630" s="304"/>
      <c r="BR630" s="304"/>
      <c r="BS630" s="304"/>
      <c r="BT630" s="304"/>
      <c r="BU630" s="14"/>
      <c r="BV630" s="14"/>
      <c r="BW630" s="14"/>
      <c r="BX630" s="477"/>
      <c r="BY630" s="477"/>
      <c r="BZ630" s="477"/>
      <c r="CA630" s="477"/>
      <c r="CB630" s="14"/>
      <c r="CC630" t="s">
        <v>2150</v>
      </c>
      <c r="CD630">
        <f t="shared" si="105"/>
        <v>56</v>
      </c>
      <c r="CE630">
        <v>26008</v>
      </c>
      <c r="CF630">
        <v>5</v>
      </c>
      <c r="CH630">
        <v>6</v>
      </c>
    </row>
    <row r="631" spans="1:86" ht="20.100000000000001" customHeight="1" x14ac:dyDescent="0.25">
      <c r="A631" s="114">
        <v>23966</v>
      </c>
      <c r="B631" s="115" t="s">
        <v>639</v>
      </c>
      <c r="C631" s="115" t="s">
        <v>1654</v>
      </c>
      <c r="D631" s="115" t="s">
        <v>2150</v>
      </c>
      <c r="E631" s="116" t="s">
        <v>120</v>
      </c>
      <c r="F631" s="116" t="s">
        <v>160</v>
      </c>
      <c r="G631" s="117">
        <v>40</v>
      </c>
      <c r="H631" s="117">
        <v>12</v>
      </c>
      <c r="I631" s="116" t="s">
        <v>176</v>
      </c>
      <c r="J631" s="118">
        <v>0.04</v>
      </c>
      <c r="K631" s="115"/>
      <c r="L631" s="115" t="s">
        <v>2158</v>
      </c>
      <c r="M631" s="115"/>
      <c r="N631" s="115" t="s">
        <v>162</v>
      </c>
      <c r="O631" s="115"/>
      <c r="P631" s="119">
        <v>631</v>
      </c>
      <c r="Q631" s="119"/>
      <c r="R631" s="20">
        <f t="shared" si="98"/>
        <v>0</v>
      </c>
      <c r="S631" s="20">
        <f t="shared" si="99"/>
        <v>0</v>
      </c>
      <c r="T631" s="20">
        <f t="shared" si="100"/>
        <v>0</v>
      </c>
      <c r="U631" s="301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304"/>
      <c r="AG631" s="304"/>
      <c r="AH631" s="120"/>
      <c r="AI631" s="120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4"/>
      <c r="AV631" s="304"/>
      <c r="AW631" s="304"/>
      <c r="AX631" s="304"/>
      <c r="AY631" s="304"/>
      <c r="AZ631" s="304"/>
      <c r="BA631" s="304"/>
      <c r="BB631" s="304"/>
      <c r="BC631" s="304"/>
      <c r="BD631" s="304"/>
      <c r="BE631" s="304"/>
      <c r="BF631" s="304"/>
      <c r="BG631" s="304"/>
      <c r="BH631" s="304"/>
      <c r="BI631" s="304"/>
      <c r="BJ631" s="304"/>
      <c r="BK631" s="304"/>
      <c r="BL631" s="304"/>
      <c r="BM631" s="304"/>
      <c r="BN631" s="304"/>
      <c r="BO631" s="304"/>
      <c r="BP631" s="304"/>
      <c r="BQ631" s="304"/>
      <c r="BR631" s="304"/>
      <c r="BS631" s="304"/>
      <c r="BT631" s="304"/>
      <c r="BU631" s="14"/>
      <c r="BV631" s="14"/>
      <c r="BW631" s="14"/>
      <c r="BX631" s="477"/>
      <c r="BY631" s="477"/>
      <c r="BZ631" s="477"/>
      <c r="CA631" s="477"/>
      <c r="CB631" s="14"/>
      <c r="CC631" t="s">
        <v>2150</v>
      </c>
      <c r="CD631">
        <f t="shared" si="105"/>
        <v>56</v>
      </c>
      <c r="CE631">
        <v>22940</v>
      </c>
      <c r="CF631">
        <v>5</v>
      </c>
      <c r="CH631">
        <v>6</v>
      </c>
    </row>
    <row r="632" spans="1:86" ht="20.100000000000001" customHeight="1" x14ac:dyDescent="0.25">
      <c r="A632" s="108">
        <v>26074</v>
      </c>
      <c r="B632" s="109" t="s">
        <v>639</v>
      </c>
      <c r="C632" s="109" t="s">
        <v>1655</v>
      </c>
      <c r="D632" s="109" t="s">
        <v>2150</v>
      </c>
      <c r="E632" s="110" t="s">
        <v>120</v>
      </c>
      <c r="F632" s="110" t="s">
        <v>160</v>
      </c>
      <c r="G632" s="111">
        <v>40</v>
      </c>
      <c r="H632" s="111">
        <v>12</v>
      </c>
      <c r="I632" s="110" t="s">
        <v>176</v>
      </c>
      <c r="J632" s="121">
        <v>0.04</v>
      </c>
      <c r="K632" s="109"/>
      <c r="L632" s="109" t="s">
        <v>2158</v>
      </c>
      <c r="M632" s="109"/>
      <c r="N632" s="109" t="s">
        <v>162</v>
      </c>
      <c r="O632" s="109"/>
      <c r="P632" s="112">
        <v>632</v>
      </c>
      <c r="Q632" s="112"/>
      <c r="R632" s="20">
        <f t="shared" si="98"/>
        <v>0</v>
      </c>
      <c r="S632" s="20">
        <f t="shared" si="99"/>
        <v>0</v>
      </c>
      <c r="T632" s="20">
        <f t="shared" si="100"/>
        <v>0</v>
      </c>
      <c r="U632" s="378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304"/>
      <c r="AG632" s="304"/>
      <c r="AH632" s="113"/>
      <c r="AI632" s="113"/>
      <c r="AJ632" s="30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4"/>
      <c r="AV632" s="304"/>
      <c r="AW632" s="304"/>
      <c r="AX632" s="304"/>
      <c r="AY632" s="304"/>
      <c r="AZ632" s="304"/>
      <c r="BA632" s="304"/>
      <c r="BB632" s="304"/>
      <c r="BC632" s="304"/>
      <c r="BD632" s="304"/>
      <c r="BE632" s="304"/>
      <c r="BF632" s="304"/>
      <c r="BG632" s="304"/>
      <c r="BH632" s="304"/>
      <c r="BI632" s="304"/>
      <c r="BJ632" s="304"/>
      <c r="BK632" s="304"/>
      <c r="BL632" s="304"/>
      <c r="BM632" s="304"/>
      <c r="BN632" s="304"/>
      <c r="BO632" s="304"/>
      <c r="BP632" s="304"/>
      <c r="BQ632" s="304"/>
      <c r="BR632" s="304"/>
      <c r="BS632" s="304"/>
      <c r="BT632" s="304"/>
      <c r="BU632" s="14"/>
      <c r="BV632" s="14"/>
      <c r="BW632" s="14"/>
      <c r="BX632" s="477"/>
      <c r="BY632" s="477"/>
      <c r="BZ632" s="477"/>
      <c r="CA632" s="477"/>
      <c r="CB632" s="14"/>
      <c r="CC632" t="s">
        <v>2150</v>
      </c>
      <c r="CD632">
        <f t="shared" si="105"/>
        <v>56</v>
      </c>
      <c r="CE632">
        <v>26009</v>
      </c>
      <c r="CF632">
        <v>5</v>
      </c>
      <c r="CH632">
        <v>6</v>
      </c>
    </row>
    <row r="633" spans="1:86" ht="20.100000000000001" customHeight="1" x14ac:dyDescent="0.25">
      <c r="A633" s="114">
        <v>23967</v>
      </c>
      <c r="B633" s="115" t="s">
        <v>639</v>
      </c>
      <c r="C633" s="115" t="s">
        <v>640</v>
      </c>
      <c r="D633" s="115" t="s">
        <v>128</v>
      </c>
      <c r="E633" s="116" t="s">
        <v>120</v>
      </c>
      <c r="F633" s="116" t="s">
        <v>160</v>
      </c>
      <c r="G633" s="117">
        <v>40</v>
      </c>
      <c r="H633" s="117">
        <v>12</v>
      </c>
      <c r="I633" s="116" t="s">
        <v>176</v>
      </c>
      <c r="J633" s="118">
        <v>0.04</v>
      </c>
      <c r="K633" s="115" t="s">
        <v>257</v>
      </c>
      <c r="L633" s="115" t="s">
        <v>2158</v>
      </c>
      <c r="M633" s="115"/>
      <c r="N633" s="115" t="s">
        <v>162</v>
      </c>
      <c r="O633" s="115" t="str">
        <f t="shared" si="97"/>
        <v>OSTEOSPERMUM SUNNY Philip</v>
      </c>
      <c r="P633" s="119">
        <v>633</v>
      </c>
      <c r="Q633" s="119"/>
      <c r="R633" s="20">
        <f t="shared" si="98"/>
        <v>0</v>
      </c>
      <c r="S633" s="20">
        <f t="shared" si="99"/>
        <v>0</v>
      </c>
      <c r="T633" s="20">
        <f t="shared" si="100"/>
        <v>0</v>
      </c>
      <c r="U633" s="301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304"/>
      <c r="AG633" s="304"/>
      <c r="AH633" s="120"/>
      <c r="AI633" s="120"/>
      <c r="AJ633" s="304"/>
      <c r="AK633" s="304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4"/>
      <c r="BV633" s="14"/>
      <c r="BW633" s="14"/>
      <c r="BX633" s="477"/>
      <c r="BY633" s="477"/>
      <c r="BZ633" s="477"/>
      <c r="CA633" s="477"/>
      <c r="CB633" s="14"/>
      <c r="CC633" t="str">
        <f t="shared" si="104"/>
        <v/>
      </c>
      <c r="CE633">
        <v>22942</v>
      </c>
      <c r="CF633">
        <v>5</v>
      </c>
      <c r="CH633">
        <v>6</v>
      </c>
    </row>
    <row r="634" spans="1:86" ht="20.100000000000001" customHeight="1" x14ac:dyDescent="0.25">
      <c r="A634" s="108">
        <v>15231</v>
      </c>
      <c r="B634" s="109" t="s">
        <v>639</v>
      </c>
      <c r="C634" s="109" t="s">
        <v>233</v>
      </c>
      <c r="D634" s="109" t="s">
        <v>2150</v>
      </c>
      <c r="E634" s="110" t="s">
        <v>120</v>
      </c>
      <c r="F634" s="110" t="s">
        <v>160</v>
      </c>
      <c r="G634" s="111">
        <v>40</v>
      </c>
      <c r="H634" s="111">
        <v>12</v>
      </c>
      <c r="I634" s="110" t="s">
        <v>176</v>
      </c>
      <c r="J634" s="121">
        <v>0.04</v>
      </c>
      <c r="K634" s="109"/>
      <c r="L634" s="109" t="s">
        <v>2158</v>
      </c>
      <c r="M634" s="109"/>
      <c r="N634" s="109" t="s">
        <v>162</v>
      </c>
      <c r="O634" s="109"/>
      <c r="P634" s="112">
        <v>634</v>
      </c>
      <c r="Q634" s="112"/>
      <c r="R634" s="20">
        <f t="shared" si="98"/>
        <v>0</v>
      </c>
      <c r="S634" s="20">
        <f t="shared" si="99"/>
        <v>0</v>
      </c>
      <c r="T634" s="20">
        <f t="shared" si="100"/>
        <v>0</v>
      </c>
      <c r="U634" s="378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304"/>
      <c r="AG634" s="304"/>
      <c r="AH634" s="113"/>
      <c r="AI634" s="113"/>
      <c r="AJ634" s="304"/>
      <c r="AK634" s="304"/>
      <c r="AL634" s="304"/>
      <c r="AM634" s="304"/>
      <c r="AN634" s="304"/>
      <c r="AO634" s="304"/>
      <c r="AP634" s="304"/>
      <c r="AQ634" s="304"/>
      <c r="AR634" s="304"/>
      <c r="AS634" s="304"/>
      <c r="AT634" s="304"/>
      <c r="AU634" s="304"/>
      <c r="AV634" s="304"/>
      <c r="AW634" s="304"/>
      <c r="AX634" s="304"/>
      <c r="AY634" s="304"/>
      <c r="AZ634" s="304"/>
      <c r="BA634" s="304"/>
      <c r="BB634" s="304"/>
      <c r="BC634" s="304"/>
      <c r="BD634" s="304"/>
      <c r="BE634" s="304"/>
      <c r="BF634" s="304"/>
      <c r="BG634" s="304"/>
      <c r="BH634" s="304"/>
      <c r="BI634" s="304"/>
      <c r="BJ634" s="304"/>
      <c r="BK634" s="304"/>
      <c r="BL634" s="304"/>
      <c r="BM634" s="304"/>
      <c r="BN634" s="304"/>
      <c r="BO634" s="304"/>
      <c r="BP634" s="304"/>
      <c r="BQ634" s="304"/>
      <c r="BR634" s="304"/>
      <c r="BS634" s="304"/>
      <c r="BT634" s="304"/>
      <c r="BU634" s="14"/>
      <c r="BV634" s="14"/>
      <c r="BW634" s="14"/>
      <c r="BX634" s="477"/>
      <c r="BY634" s="477"/>
      <c r="BZ634" s="477"/>
      <c r="CA634" s="477"/>
      <c r="CB634" s="14"/>
      <c r="CC634" t="s">
        <v>2150</v>
      </c>
      <c r="CD634">
        <f t="shared" ref="CD634:CD638" si="106">IF(E634="B",IF(OR(LEFT(D634,2)="&gt;s", LEFT(D634,2)="&lt;s"),MID(D634,3,2)+CF634+1,""),)</f>
        <v>56</v>
      </c>
      <c r="CE634">
        <v>15183</v>
      </c>
      <c r="CF634">
        <v>5</v>
      </c>
      <c r="CH634">
        <v>6</v>
      </c>
    </row>
    <row r="635" spans="1:86" ht="20.100000000000001" customHeight="1" x14ac:dyDescent="0.25">
      <c r="A635" s="114">
        <v>25289</v>
      </c>
      <c r="B635" s="115" t="s">
        <v>641</v>
      </c>
      <c r="C635" s="115" t="s">
        <v>642</v>
      </c>
      <c r="D635" s="115" t="s">
        <v>2157</v>
      </c>
      <c r="E635" s="116" t="s">
        <v>120</v>
      </c>
      <c r="F635" s="116" t="s">
        <v>160</v>
      </c>
      <c r="G635" s="117">
        <v>40</v>
      </c>
      <c r="H635" s="117">
        <v>11</v>
      </c>
      <c r="I635" s="116" t="s">
        <v>176</v>
      </c>
      <c r="J635" s="118">
        <v>4.3999999999999997E-2</v>
      </c>
      <c r="K635" s="115" t="s">
        <v>257</v>
      </c>
      <c r="L635" s="115" t="s">
        <v>2158</v>
      </c>
      <c r="M635" s="115"/>
      <c r="N635" s="115" t="s">
        <v>162</v>
      </c>
      <c r="O635" s="115" t="str">
        <f t="shared" si="97"/>
        <v>OSTEOSPERMUM OSTICADE Daybreak</v>
      </c>
      <c r="P635" s="119">
        <v>635</v>
      </c>
      <c r="Q635" s="119"/>
      <c r="R635" s="20">
        <f t="shared" si="98"/>
        <v>0</v>
      </c>
      <c r="S635" s="20">
        <f t="shared" si="99"/>
        <v>0</v>
      </c>
      <c r="T635" s="20">
        <f t="shared" si="100"/>
        <v>0</v>
      </c>
      <c r="U635" s="303"/>
      <c r="V635" s="304"/>
      <c r="W635" s="304"/>
      <c r="X635" s="304"/>
      <c r="Y635" s="304"/>
      <c r="Z635" s="304"/>
      <c r="AA635" s="304"/>
      <c r="AB635" s="304"/>
      <c r="AC635" s="304"/>
      <c r="AD635" s="304"/>
      <c r="AE635" s="304"/>
      <c r="AF635" s="304"/>
      <c r="AG635" s="304"/>
      <c r="AH635" s="120"/>
      <c r="AI635" s="120"/>
      <c r="AJ635" s="304"/>
      <c r="AK635" s="304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4"/>
      <c r="BV635" s="14"/>
      <c r="BW635" s="14"/>
      <c r="BX635" s="477"/>
      <c r="BY635" s="477"/>
      <c r="BZ635" s="477"/>
      <c r="CA635" s="477"/>
      <c r="CB635" s="14"/>
      <c r="CC635" t="str">
        <f t="shared" si="104"/>
        <v>&gt;s03/2026</v>
      </c>
      <c r="CD635">
        <f t="shared" si="106"/>
        <v>55</v>
      </c>
      <c r="CE635">
        <v>24909</v>
      </c>
      <c r="CF635">
        <v>4</v>
      </c>
      <c r="CH635">
        <v>6</v>
      </c>
    </row>
    <row r="636" spans="1:86" ht="20.100000000000001" customHeight="1" x14ac:dyDescent="0.25">
      <c r="A636" s="108">
        <v>25290</v>
      </c>
      <c r="B636" s="109" t="s">
        <v>641</v>
      </c>
      <c r="C636" s="109" t="s">
        <v>331</v>
      </c>
      <c r="D636" s="109" t="s">
        <v>2157</v>
      </c>
      <c r="E636" s="110" t="s">
        <v>120</v>
      </c>
      <c r="F636" s="110" t="s">
        <v>160</v>
      </c>
      <c r="G636" s="111">
        <v>40</v>
      </c>
      <c r="H636" s="111">
        <v>11</v>
      </c>
      <c r="I636" s="110" t="s">
        <v>176</v>
      </c>
      <c r="J636" s="121">
        <v>4.3999999999999997E-2</v>
      </c>
      <c r="K636" s="109" t="s">
        <v>257</v>
      </c>
      <c r="L636" s="109" t="s">
        <v>2158</v>
      </c>
      <c r="M636" s="109"/>
      <c r="N636" s="109" t="s">
        <v>162</v>
      </c>
      <c r="O636" s="109" t="str">
        <f t="shared" si="97"/>
        <v xml:space="preserve">OSTEOSPERMUM OSTICADE Pure White </v>
      </c>
      <c r="P636" s="112">
        <v>636</v>
      </c>
      <c r="Q636" s="112"/>
      <c r="R636" s="20">
        <f t="shared" si="98"/>
        <v>0</v>
      </c>
      <c r="S636" s="20">
        <f t="shared" si="99"/>
        <v>0</v>
      </c>
      <c r="T636" s="20">
        <f t="shared" si="100"/>
        <v>0</v>
      </c>
      <c r="U636" s="303"/>
      <c r="V636" s="304"/>
      <c r="W636" s="304"/>
      <c r="X636" s="304"/>
      <c r="Y636" s="304"/>
      <c r="Z636" s="304"/>
      <c r="AA636" s="304"/>
      <c r="AB636" s="304"/>
      <c r="AC636" s="304"/>
      <c r="AD636" s="304"/>
      <c r="AE636" s="304"/>
      <c r="AF636" s="304"/>
      <c r="AG636" s="304"/>
      <c r="AH636" s="113"/>
      <c r="AI636" s="113"/>
      <c r="AJ636" s="304"/>
      <c r="AK636" s="304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4"/>
      <c r="BV636" s="14"/>
      <c r="BW636" s="14"/>
      <c r="BX636" s="477"/>
      <c r="BY636" s="477"/>
      <c r="BZ636" s="477"/>
      <c r="CA636" s="477"/>
      <c r="CB636" s="14"/>
      <c r="CC636" t="str">
        <f t="shared" si="104"/>
        <v>&gt;s03/2026</v>
      </c>
      <c r="CD636">
        <f t="shared" si="106"/>
        <v>55</v>
      </c>
      <c r="CE636">
        <v>14607</v>
      </c>
      <c r="CF636">
        <v>4</v>
      </c>
      <c r="CH636">
        <v>6</v>
      </c>
    </row>
    <row r="637" spans="1:86" ht="20.100000000000001" customHeight="1" x14ac:dyDescent="0.25">
      <c r="A637" s="114">
        <v>25291</v>
      </c>
      <c r="B637" s="115" t="s">
        <v>641</v>
      </c>
      <c r="C637" s="115" t="s">
        <v>340</v>
      </c>
      <c r="D637" s="115" t="s">
        <v>2157</v>
      </c>
      <c r="E637" s="116" t="s">
        <v>120</v>
      </c>
      <c r="F637" s="116" t="s">
        <v>160</v>
      </c>
      <c r="G637" s="117">
        <v>40</v>
      </c>
      <c r="H637" s="117">
        <v>11</v>
      </c>
      <c r="I637" s="116" t="s">
        <v>176</v>
      </c>
      <c r="J637" s="118">
        <v>4.3999999999999997E-2</v>
      </c>
      <c r="K637" s="115" t="s">
        <v>257</v>
      </c>
      <c r="L637" s="115" t="s">
        <v>2158</v>
      </c>
      <c r="M637" s="115"/>
      <c r="N637" s="115" t="s">
        <v>162</v>
      </c>
      <c r="O637" s="115" t="str">
        <f t="shared" si="97"/>
        <v>OSTEOSPERMUM OSTICADE Purple</v>
      </c>
      <c r="P637" s="119">
        <v>637</v>
      </c>
      <c r="Q637" s="119"/>
      <c r="R637" s="20">
        <f t="shared" si="98"/>
        <v>0</v>
      </c>
      <c r="S637" s="20">
        <f t="shared" si="99"/>
        <v>0</v>
      </c>
      <c r="T637" s="20">
        <f t="shared" si="100"/>
        <v>0</v>
      </c>
      <c r="U637" s="303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04"/>
      <c r="AF637" s="304"/>
      <c r="AG637" s="304"/>
      <c r="AH637" s="120"/>
      <c r="AI637" s="120"/>
      <c r="AJ637" s="304"/>
      <c r="AK637" s="304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4"/>
      <c r="BV637" s="14"/>
      <c r="BW637" s="14"/>
      <c r="BX637" s="477"/>
      <c r="BY637" s="477"/>
      <c r="BZ637" s="477"/>
      <c r="CA637" s="477"/>
      <c r="CB637" s="14"/>
      <c r="CC637" t="str">
        <f t="shared" si="104"/>
        <v>&gt;s03/2026</v>
      </c>
      <c r="CD637">
        <f t="shared" si="106"/>
        <v>55</v>
      </c>
      <c r="CE637">
        <v>14603</v>
      </c>
      <c r="CF637">
        <v>4</v>
      </c>
      <c r="CH637">
        <v>6</v>
      </c>
    </row>
    <row r="638" spans="1:86" ht="20.100000000000001" customHeight="1" x14ac:dyDescent="0.25">
      <c r="A638" s="108">
        <v>25292</v>
      </c>
      <c r="B638" s="109" t="s">
        <v>641</v>
      </c>
      <c r="C638" s="109" t="s">
        <v>265</v>
      </c>
      <c r="D638" s="109" t="s">
        <v>2157</v>
      </c>
      <c r="E638" s="110" t="s">
        <v>120</v>
      </c>
      <c r="F638" s="110" t="s">
        <v>160</v>
      </c>
      <c r="G638" s="111">
        <v>40</v>
      </c>
      <c r="H638" s="111">
        <v>11</v>
      </c>
      <c r="I638" s="110" t="s">
        <v>176</v>
      </c>
      <c r="J638" s="121">
        <v>4.3999999999999997E-2</v>
      </c>
      <c r="K638" s="109" t="s">
        <v>257</v>
      </c>
      <c r="L638" s="109" t="s">
        <v>2158</v>
      </c>
      <c r="M638" s="109"/>
      <c r="N638" s="109" t="s">
        <v>162</v>
      </c>
      <c r="O638" s="109" t="str">
        <f t="shared" si="97"/>
        <v>OSTEOSPERMUM OSTICADE Yellow</v>
      </c>
      <c r="P638" s="112">
        <v>638</v>
      </c>
      <c r="Q638" s="112"/>
      <c r="R638" s="20">
        <f t="shared" si="98"/>
        <v>0</v>
      </c>
      <c r="S638" s="20">
        <f t="shared" si="99"/>
        <v>0</v>
      </c>
      <c r="T638" s="20">
        <f t="shared" si="100"/>
        <v>0</v>
      </c>
      <c r="U638" s="303"/>
      <c r="V638" s="304"/>
      <c r="W638" s="304"/>
      <c r="X638" s="304"/>
      <c r="Y638" s="304"/>
      <c r="Z638" s="304"/>
      <c r="AA638" s="304"/>
      <c r="AB638" s="304"/>
      <c r="AC638" s="304"/>
      <c r="AD638" s="304"/>
      <c r="AE638" s="304"/>
      <c r="AF638" s="304"/>
      <c r="AG638" s="304"/>
      <c r="AH638" s="113"/>
      <c r="AI638" s="113"/>
      <c r="AJ638" s="304"/>
      <c r="AK638" s="304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4"/>
      <c r="BV638" s="14"/>
      <c r="BW638" s="14"/>
      <c r="BX638" s="477"/>
      <c r="BY638" s="477"/>
      <c r="BZ638" s="477"/>
      <c r="CA638" s="477"/>
      <c r="CB638" s="14"/>
      <c r="CC638" t="str">
        <f t="shared" si="104"/>
        <v>&gt;s03/2026</v>
      </c>
      <c r="CD638">
        <f t="shared" si="106"/>
        <v>55</v>
      </c>
      <c r="CE638">
        <v>14609</v>
      </c>
      <c r="CF638">
        <v>4</v>
      </c>
      <c r="CH638">
        <v>6</v>
      </c>
    </row>
    <row r="639" spans="1:86" ht="20.100000000000001" customHeight="1" x14ac:dyDescent="0.25">
      <c r="A639" s="388"/>
      <c r="B639" s="382" t="s">
        <v>193</v>
      </c>
      <c r="C639" s="383"/>
      <c r="D639" s="383" t="s">
        <v>128</v>
      </c>
      <c r="E639" s="384"/>
      <c r="F639" s="384"/>
      <c r="G639" s="384"/>
      <c r="H639" s="385"/>
      <c r="I639" s="384"/>
      <c r="J639" s="386"/>
      <c r="K639" s="383"/>
      <c r="L639" s="383" t="s">
        <v>593</v>
      </c>
      <c r="M639" s="383"/>
      <c r="N639" s="383"/>
      <c r="O639" s="383" t="str">
        <f t="shared" si="97"/>
        <v xml:space="preserve">P </v>
      </c>
      <c r="P639" s="387">
        <v>639</v>
      </c>
      <c r="Q639" s="387"/>
      <c r="R639" s="20"/>
      <c r="S639" s="20"/>
      <c r="T639" s="20"/>
      <c r="U639" s="512"/>
      <c r="V639" s="513"/>
      <c r="W639" s="513"/>
      <c r="X639" s="513"/>
      <c r="Y639" s="513"/>
      <c r="Z639" s="513"/>
      <c r="AA639" s="513"/>
      <c r="AB639" s="513"/>
      <c r="AC639" s="513"/>
      <c r="AD639" s="513"/>
      <c r="AE639" s="513"/>
      <c r="AF639" s="513"/>
      <c r="AG639" s="513"/>
      <c r="AH639" s="513"/>
      <c r="AI639" s="513"/>
      <c r="AJ639" s="513"/>
      <c r="AK639" s="513"/>
      <c r="AL639" s="513"/>
      <c r="AM639" s="513"/>
      <c r="AN639" s="513"/>
      <c r="AO639" s="513"/>
      <c r="AP639" s="513"/>
      <c r="AQ639" s="513"/>
      <c r="AR639" s="513"/>
      <c r="AS639" s="513"/>
      <c r="AT639" s="513"/>
      <c r="AU639" s="513"/>
      <c r="AV639" s="513"/>
      <c r="AW639" s="513"/>
      <c r="AX639" s="513"/>
      <c r="AY639" s="513"/>
      <c r="AZ639" s="513"/>
      <c r="BA639" s="513"/>
      <c r="BB639" s="513"/>
      <c r="BC639" s="513"/>
      <c r="BD639" s="513"/>
      <c r="BE639" s="513"/>
      <c r="BF639" s="513"/>
      <c r="BG639" s="513"/>
      <c r="BH639" s="513"/>
      <c r="BI639" s="513"/>
      <c r="BJ639" s="513"/>
      <c r="BK639" s="513"/>
      <c r="BL639" s="513"/>
      <c r="BM639" s="513"/>
      <c r="BN639" s="513"/>
      <c r="BO639" s="513"/>
      <c r="BP639" s="513"/>
      <c r="BQ639" s="513"/>
      <c r="BR639" s="513"/>
      <c r="BS639" s="513"/>
      <c r="BT639" s="513"/>
      <c r="BU639" s="14"/>
      <c r="BV639" s="14"/>
      <c r="BW639" s="14"/>
      <c r="BX639" s="477"/>
      <c r="BY639" s="477"/>
      <c r="BZ639" s="477"/>
      <c r="CA639" s="477"/>
      <c r="CB639" s="14"/>
      <c r="CC639" t="str">
        <f t="shared" si="104"/>
        <v/>
      </c>
    </row>
    <row r="640" spans="1:86" ht="20.100000000000001" customHeight="1" x14ac:dyDescent="0.25">
      <c r="A640" s="108">
        <v>12518</v>
      </c>
      <c r="B640" s="109" t="s">
        <v>643</v>
      </c>
      <c r="C640" s="109" t="s">
        <v>1344</v>
      </c>
      <c r="D640" s="109" t="s">
        <v>128</v>
      </c>
      <c r="E640" s="110" t="s">
        <v>208</v>
      </c>
      <c r="F640" s="110" t="s">
        <v>160</v>
      </c>
      <c r="G640" s="111">
        <v>40</v>
      </c>
      <c r="H640" s="111">
        <v>12</v>
      </c>
      <c r="I640" s="110" t="s">
        <v>171</v>
      </c>
      <c r="J640" s="121"/>
      <c r="K640" s="109" t="s">
        <v>257</v>
      </c>
      <c r="L640" s="109" t="s">
        <v>2158</v>
      </c>
      <c r="M640" s="109"/>
      <c r="N640" s="109" t="s">
        <v>162</v>
      </c>
      <c r="O640" s="109" t="str">
        <f t="shared" si="97"/>
        <v>PAPYRUS CYPERUS Du Nil</v>
      </c>
      <c r="P640" s="112">
        <v>640</v>
      </c>
      <c r="Q640" s="112"/>
      <c r="R640" s="20">
        <f t="shared" si="98"/>
        <v>0</v>
      </c>
      <c r="S640" s="20">
        <f t="shared" si="99"/>
        <v>0</v>
      </c>
      <c r="T640" s="20">
        <f t="shared" si="100"/>
        <v>0</v>
      </c>
      <c r="U640" s="378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304"/>
      <c r="AG640" s="304"/>
      <c r="AH640" s="113"/>
      <c r="AI640" s="113"/>
      <c r="AJ640" s="304"/>
      <c r="AK640" s="304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4"/>
      <c r="BV640" s="14"/>
      <c r="BW640" s="14"/>
      <c r="BX640" s="477"/>
      <c r="BY640" s="477"/>
      <c r="BZ640" s="477"/>
      <c r="CA640" s="477"/>
      <c r="CB640" s="14"/>
      <c r="CC640" t="str">
        <f t="shared" si="104"/>
        <v/>
      </c>
      <c r="CE640">
        <v>3723</v>
      </c>
      <c r="CF640">
        <v>6</v>
      </c>
      <c r="CH640">
        <v>5</v>
      </c>
    </row>
    <row r="641" spans="1:86" ht="20.100000000000001" customHeight="1" x14ac:dyDescent="0.25">
      <c r="A641" s="114">
        <v>14060</v>
      </c>
      <c r="B641" s="115" t="s">
        <v>643</v>
      </c>
      <c r="C641" s="115" t="s">
        <v>1345</v>
      </c>
      <c r="D641" s="115" t="s">
        <v>128</v>
      </c>
      <c r="E641" s="116" t="s">
        <v>120</v>
      </c>
      <c r="F641" s="116" t="s">
        <v>160</v>
      </c>
      <c r="G641" s="117">
        <v>40</v>
      </c>
      <c r="H641" s="117">
        <v>13</v>
      </c>
      <c r="I641" s="116" t="s">
        <v>171</v>
      </c>
      <c r="J641" s="118"/>
      <c r="K641" s="115" t="s">
        <v>257</v>
      </c>
      <c r="L641" s="115" t="s">
        <v>2158</v>
      </c>
      <c r="M641" s="115"/>
      <c r="N641" s="115" t="s">
        <v>162</v>
      </c>
      <c r="O641" s="115" t="str">
        <f t="shared" si="97"/>
        <v>PAPYRUS CYPERUS Profiler Little Prince</v>
      </c>
      <c r="P641" s="119">
        <v>641</v>
      </c>
      <c r="Q641" s="119"/>
      <c r="R641" s="20">
        <f t="shared" si="98"/>
        <v>0</v>
      </c>
      <c r="S641" s="20">
        <f t="shared" si="99"/>
        <v>0</v>
      </c>
      <c r="T641" s="20">
        <f t="shared" si="100"/>
        <v>0</v>
      </c>
      <c r="U641" s="301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304"/>
      <c r="AG641" s="304"/>
      <c r="AH641" s="120"/>
      <c r="AI641" s="120"/>
      <c r="AJ641" s="304"/>
      <c r="AK641" s="304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4"/>
      <c r="BV641" s="14"/>
      <c r="BW641" s="14"/>
      <c r="BX641" s="477"/>
      <c r="BY641" s="477"/>
      <c r="BZ641" s="477"/>
      <c r="CA641" s="477"/>
      <c r="CB641" s="14"/>
      <c r="CC641" t="str">
        <f t="shared" si="104"/>
        <v/>
      </c>
      <c r="CE641">
        <v>13689</v>
      </c>
      <c r="CF641">
        <v>6</v>
      </c>
      <c r="CH641">
        <v>6</v>
      </c>
    </row>
    <row r="642" spans="1:86" ht="20.100000000000001" customHeight="1" x14ac:dyDescent="0.25">
      <c r="A642" s="108">
        <v>11759</v>
      </c>
      <c r="B642" s="109" t="s">
        <v>644</v>
      </c>
      <c r="C642" s="109" t="s">
        <v>645</v>
      </c>
      <c r="D642" s="109" t="s">
        <v>2154</v>
      </c>
      <c r="E642" s="110" t="s">
        <v>120</v>
      </c>
      <c r="F642" s="110" t="s">
        <v>160</v>
      </c>
      <c r="G642" s="111">
        <v>40</v>
      </c>
      <c r="H642" s="111">
        <v>11</v>
      </c>
      <c r="I642" s="110" t="s">
        <v>122</v>
      </c>
      <c r="J642" s="121"/>
      <c r="K642" s="109" t="s">
        <v>257</v>
      </c>
      <c r="L642" s="109" t="s">
        <v>2158</v>
      </c>
      <c r="M642" s="109"/>
      <c r="N642" s="109" t="s">
        <v>162</v>
      </c>
      <c r="O642" s="109" t="str">
        <f t="shared" si="97"/>
        <v xml:space="preserve">PENNISETUM X advena rubrum </v>
      </c>
      <c r="P642" s="112">
        <v>642</v>
      </c>
      <c r="Q642" s="112"/>
      <c r="R642" s="20">
        <f t="shared" si="98"/>
        <v>0</v>
      </c>
      <c r="S642" s="20">
        <f t="shared" si="99"/>
        <v>0</v>
      </c>
      <c r="T642" s="20">
        <f t="shared" si="100"/>
        <v>0</v>
      </c>
      <c r="U642" s="303"/>
      <c r="V642" s="304"/>
      <c r="W642" s="304"/>
      <c r="X642" s="304"/>
      <c r="Y642" s="304"/>
      <c r="Z642" s="304"/>
      <c r="AA642" s="304"/>
      <c r="AB642" s="304"/>
      <c r="AC642" s="304"/>
      <c r="AD642" s="304"/>
      <c r="AE642" s="304"/>
      <c r="AF642" s="304"/>
      <c r="AG642" s="304"/>
      <c r="AH642" s="113"/>
      <c r="AI642" s="113"/>
      <c r="AJ642" s="304"/>
      <c r="AK642" s="304"/>
      <c r="AL642" s="304"/>
      <c r="AM642" s="304"/>
      <c r="AN642" s="304"/>
      <c r="AO642" s="304"/>
      <c r="AP642" s="304"/>
      <c r="AQ642" s="304"/>
      <c r="AR642" s="304"/>
      <c r="AS642" s="304"/>
      <c r="AT642" s="304"/>
      <c r="AU642" s="304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4"/>
      <c r="BV642" s="14"/>
      <c r="BW642" s="14"/>
      <c r="BX642" s="477"/>
      <c r="BY642" s="477"/>
      <c r="BZ642" s="477"/>
      <c r="CA642" s="477"/>
      <c r="CB642" s="14"/>
      <c r="CC642" t="str">
        <f t="shared" si="104"/>
        <v>&gt;s17/2026</v>
      </c>
      <c r="CD642">
        <f>IF(E642="B",IF(OR(LEFT(D642,2)="&gt;s", LEFT(D642,2)="&lt;s"),MID(D642,3,2)+CF642+1,""),)</f>
        <v>17</v>
      </c>
      <c r="CE642">
        <v>3725</v>
      </c>
      <c r="CF642">
        <v>5</v>
      </c>
      <c r="CH642">
        <v>5</v>
      </c>
    </row>
    <row r="643" spans="1:86" ht="20.100000000000001" customHeight="1" x14ac:dyDescent="0.25">
      <c r="A643" s="114">
        <v>13143</v>
      </c>
      <c r="B643" s="115" t="s">
        <v>644</v>
      </c>
      <c r="C643" s="115" t="s">
        <v>1346</v>
      </c>
      <c r="D643" s="115" t="s">
        <v>128</v>
      </c>
      <c r="E643" s="116" t="s">
        <v>208</v>
      </c>
      <c r="F643" s="116" t="s">
        <v>160</v>
      </c>
      <c r="G643" s="117">
        <v>40</v>
      </c>
      <c r="H643" s="117">
        <v>11</v>
      </c>
      <c r="I643" s="116" t="s">
        <v>131</v>
      </c>
      <c r="J643" s="118"/>
      <c r="K643" s="115" t="s">
        <v>257</v>
      </c>
      <c r="L643" s="115" t="s">
        <v>2158</v>
      </c>
      <c r="M643" s="115"/>
      <c r="N643" s="115" t="s">
        <v>162</v>
      </c>
      <c r="O643" s="115" t="str">
        <f t="shared" si="97"/>
        <v>PENNISETUM macrourum Queue d'or</v>
      </c>
      <c r="P643" s="119">
        <v>643</v>
      </c>
      <c r="Q643" s="119"/>
      <c r="R643" s="20">
        <f t="shared" si="98"/>
        <v>0</v>
      </c>
      <c r="S643" s="20">
        <f t="shared" si="99"/>
        <v>0</v>
      </c>
      <c r="T643" s="20">
        <f t="shared" si="100"/>
        <v>0</v>
      </c>
      <c r="U643" s="301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304"/>
      <c r="AG643" s="304"/>
      <c r="AH643" s="120"/>
      <c r="AI643" s="120"/>
      <c r="AJ643" s="304"/>
      <c r="AK643" s="304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4"/>
      <c r="BV643" s="14"/>
      <c r="BW643" s="14"/>
      <c r="BX643" s="477"/>
      <c r="BY643" s="477"/>
      <c r="BZ643" s="477"/>
      <c r="CA643" s="477"/>
      <c r="CB643" s="14"/>
      <c r="CC643" t="str">
        <f t="shared" si="104"/>
        <v/>
      </c>
      <c r="CE643">
        <v>12176</v>
      </c>
      <c r="CF643">
        <v>4</v>
      </c>
      <c r="CH643">
        <v>6</v>
      </c>
    </row>
    <row r="644" spans="1:86" ht="20.100000000000001" customHeight="1" x14ac:dyDescent="0.25">
      <c r="A644" s="108">
        <v>11761</v>
      </c>
      <c r="B644" s="109" t="s">
        <v>644</v>
      </c>
      <c r="C644" s="109" t="s">
        <v>1347</v>
      </c>
      <c r="D644" s="109" t="s">
        <v>128</v>
      </c>
      <c r="E644" s="110" t="s">
        <v>208</v>
      </c>
      <c r="F644" s="110" t="s">
        <v>160</v>
      </c>
      <c r="G644" s="111">
        <v>40</v>
      </c>
      <c r="H644" s="111">
        <v>11</v>
      </c>
      <c r="I644" s="110" t="s">
        <v>176</v>
      </c>
      <c r="J644" s="121"/>
      <c r="K644" s="109" t="s">
        <v>257</v>
      </c>
      <c r="L644" s="109" t="s">
        <v>2158</v>
      </c>
      <c r="M644" s="109"/>
      <c r="N644" s="109" t="s">
        <v>162</v>
      </c>
      <c r="O644" s="109" t="str">
        <f t="shared" si="97"/>
        <v>PENNISETUM villosum</v>
      </c>
      <c r="P644" s="112">
        <v>644</v>
      </c>
      <c r="Q644" s="112"/>
      <c r="R644" s="20">
        <f t="shared" ref="R644:R707" si="107">IF(INT(S644)*10=S644*10,,"ERREUR")</f>
        <v>0</v>
      </c>
      <c r="S644" s="20">
        <f t="shared" ref="S644:S707" si="108">T644/G644</f>
        <v>0</v>
      </c>
      <c r="T644" s="20">
        <f t="shared" ref="T644:T707" si="109">SUM(U644:BT644)</f>
        <v>0</v>
      </c>
      <c r="U644" s="378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304"/>
      <c r="AG644" s="304"/>
      <c r="AH644" s="113"/>
      <c r="AI644" s="113"/>
      <c r="AJ644" s="304"/>
      <c r="AK644" s="304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4"/>
      <c r="BV644" s="14"/>
      <c r="BW644" s="14"/>
      <c r="BX644" s="477"/>
      <c r="BY644" s="477"/>
      <c r="BZ644" s="477"/>
      <c r="CA644" s="477"/>
      <c r="CB644" s="14"/>
      <c r="CC644" t="str">
        <f t="shared" si="104"/>
        <v/>
      </c>
      <c r="CE644">
        <v>10216</v>
      </c>
      <c r="CF644">
        <v>4</v>
      </c>
      <c r="CH644">
        <v>6</v>
      </c>
    </row>
    <row r="645" spans="1:86" ht="20.100000000000001" customHeight="1" x14ac:dyDescent="0.25">
      <c r="A645" s="114">
        <v>26274</v>
      </c>
      <c r="B645" s="115" t="s">
        <v>644</v>
      </c>
      <c r="C645" s="115" t="s">
        <v>1643</v>
      </c>
      <c r="D645" s="115" t="s">
        <v>128</v>
      </c>
      <c r="E645" s="116" t="s">
        <v>208</v>
      </c>
      <c r="F645" s="116" t="s">
        <v>160</v>
      </c>
      <c r="G645" s="117">
        <v>40</v>
      </c>
      <c r="H645" s="117">
        <v>13</v>
      </c>
      <c r="I645" s="116" t="s">
        <v>131</v>
      </c>
      <c r="J645" s="118"/>
      <c r="K645" s="115"/>
      <c r="L645" s="115" t="s">
        <v>2158</v>
      </c>
      <c r="M645" s="115" t="s">
        <v>137</v>
      </c>
      <c r="N645" s="115" t="s">
        <v>162</v>
      </c>
      <c r="O645" s="115" t="str">
        <f t="shared" ref="O645:O708" si="110">_xlfn.CONCAT(B645," ", C645)</f>
        <v>PENNISETUM Orientale</v>
      </c>
      <c r="P645" s="119">
        <v>645</v>
      </c>
      <c r="Q645" s="119"/>
      <c r="R645" s="20">
        <f t="shared" si="107"/>
        <v>0</v>
      </c>
      <c r="S645" s="20">
        <f t="shared" si="108"/>
        <v>0</v>
      </c>
      <c r="T645" s="20">
        <f t="shared" si="109"/>
        <v>0</v>
      </c>
      <c r="U645" s="301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304"/>
      <c r="AG645" s="304"/>
      <c r="AH645" s="120"/>
      <c r="AI645" s="120"/>
      <c r="AJ645" s="304"/>
      <c r="AK645" s="304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4"/>
      <c r="BV645" s="14"/>
      <c r="BW645" s="14"/>
      <c r="BX645" s="477"/>
      <c r="BY645" s="477"/>
      <c r="BZ645" s="477"/>
      <c r="CA645" s="477"/>
      <c r="CB645" s="14"/>
      <c r="CC645" t="str">
        <f t="shared" si="104"/>
        <v/>
      </c>
      <c r="CE645">
        <v>26288</v>
      </c>
      <c r="CF645">
        <v>6</v>
      </c>
      <c r="CH645">
        <v>6</v>
      </c>
    </row>
    <row r="646" spans="1:86" ht="20.100000000000001" customHeight="1" x14ac:dyDescent="0.25">
      <c r="A646" s="108">
        <v>26603</v>
      </c>
      <c r="B646" s="109" t="s">
        <v>644</v>
      </c>
      <c r="C646" s="109" t="s">
        <v>1348</v>
      </c>
      <c r="D646" s="109" t="s">
        <v>128</v>
      </c>
      <c r="E646" s="110" t="s">
        <v>208</v>
      </c>
      <c r="F646" s="110" t="s">
        <v>160</v>
      </c>
      <c r="G646" s="111">
        <v>40</v>
      </c>
      <c r="H646" s="111">
        <v>13</v>
      </c>
      <c r="I646" s="110" t="s">
        <v>176</v>
      </c>
      <c r="J646" s="121"/>
      <c r="K646" s="109"/>
      <c r="L646" s="109" t="s">
        <v>2158</v>
      </c>
      <c r="M646" s="109" t="s">
        <v>137</v>
      </c>
      <c r="N646" s="109" t="s">
        <v>162</v>
      </c>
      <c r="O646" s="109" t="str">
        <f t="shared" si="110"/>
        <v>PENNISETUM alopecuroides Viridecens</v>
      </c>
      <c r="P646" s="112">
        <v>646</v>
      </c>
      <c r="Q646" s="112"/>
      <c r="R646" s="20">
        <f t="shared" si="107"/>
        <v>0</v>
      </c>
      <c r="S646" s="20">
        <f t="shared" si="108"/>
        <v>0</v>
      </c>
      <c r="T646" s="20">
        <f t="shared" si="109"/>
        <v>0</v>
      </c>
      <c r="U646" s="378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304"/>
      <c r="AG646" s="304"/>
      <c r="AH646" s="113"/>
      <c r="AI646" s="113"/>
      <c r="AJ646" s="304"/>
      <c r="AK646" s="304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4"/>
      <c r="BV646" s="14"/>
      <c r="BW646" s="14"/>
      <c r="BX646" s="477"/>
      <c r="BY646" s="477"/>
      <c r="BZ646" s="477"/>
      <c r="CA646" s="477"/>
      <c r="CB646" s="14"/>
      <c r="CC646" t="str">
        <f t="shared" si="104"/>
        <v/>
      </c>
      <c r="CE646">
        <v>26290</v>
      </c>
      <c r="CF646">
        <v>6</v>
      </c>
      <c r="CH646">
        <v>6</v>
      </c>
    </row>
    <row r="647" spans="1:86" ht="20.100000000000001" customHeight="1" x14ac:dyDescent="0.25">
      <c r="A647" s="114">
        <v>25314</v>
      </c>
      <c r="B647" s="115" t="s">
        <v>770</v>
      </c>
      <c r="C647" s="115" t="s">
        <v>771</v>
      </c>
      <c r="D647" s="115" t="s">
        <v>1647</v>
      </c>
      <c r="E647" s="116" t="s">
        <v>120</v>
      </c>
      <c r="F647" s="116" t="s">
        <v>160</v>
      </c>
      <c r="G647" s="117">
        <v>40</v>
      </c>
      <c r="H647" s="117">
        <v>12</v>
      </c>
      <c r="I647" s="116" t="s">
        <v>176</v>
      </c>
      <c r="J647" s="118">
        <v>0.17</v>
      </c>
      <c r="K647" s="115" t="s">
        <v>257</v>
      </c>
      <c r="L647" s="115" t="s">
        <v>2158</v>
      </c>
      <c r="M647" s="115"/>
      <c r="N647" s="115" t="s">
        <v>162</v>
      </c>
      <c r="O647" s="115" t="str">
        <f t="shared" si="110"/>
        <v>PENSTEMON Harlequin Pink</v>
      </c>
      <c r="P647" s="119">
        <v>647</v>
      </c>
      <c r="Q647" s="119"/>
      <c r="R647" s="20">
        <f t="shared" si="107"/>
        <v>0</v>
      </c>
      <c r="S647" s="20">
        <f t="shared" si="108"/>
        <v>0</v>
      </c>
      <c r="T647" s="20">
        <f t="shared" si="109"/>
        <v>0</v>
      </c>
      <c r="U647" s="303"/>
      <c r="V647" s="304"/>
      <c r="W647" s="304"/>
      <c r="X647" s="304"/>
      <c r="Y647" s="304"/>
      <c r="Z647" s="304"/>
      <c r="AA647" s="304"/>
      <c r="AB647" s="304"/>
      <c r="AC647" s="304"/>
      <c r="AD647" s="304"/>
      <c r="AE647" s="304"/>
      <c r="AF647" s="304"/>
      <c r="AG647" s="304"/>
      <c r="AH647" s="120"/>
      <c r="AI647" s="120"/>
      <c r="AJ647" s="304"/>
      <c r="AK647" s="304"/>
      <c r="AL647" s="304"/>
      <c r="AM647" s="304"/>
      <c r="AN647" s="304"/>
      <c r="AO647" s="304"/>
      <c r="AP647" s="304"/>
      <c r="AQ647" s="304"/>
      <c r="AR647" s="304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4"/>
      <c r="BV647" s="14"/>
      <c r="BW647" s="14"/>
      <c r="BX647" s="477"/>
      <c r="BY647" s="477"/>
      <c r="BZ647" s="477"/>
      <c r="CA647" s="477"/>
      <c r="CB647" s="14"/>
      <c r="CC647" t="str">
        <f t="shared" si="104"/>
        <v>&gt;s15/2026</v>
      </c>
      <c r="CD647">
        <f>IF(E647="B",IF(OR(LEFT(D647,2)="&gt;s", LEFT(D647,2)="&lt;s"),MID(D647,3,2)+CF647+1,""),)</f>
        <v>15</v>
      </c>
      <c r="CE647">
        <v>23291</v>
      </c>
      <c r="CF647">
        <v>6</v>
      </c>
      <c r="CH647">
        <v>5</v>
      </c>
    </row>
    <row r="648" spans="1:86" ht="20.100000000000001" customHeight="1" x14ac:dyDescent="0.25">
      <c r="A648" s="108">
        <v>21342</v>
      </c>
      <c r="B648" s="109" t="s">
        <v>646</v>
      </c>
      <c r="C648" s="109" t="s">
        <v>233</v>
      </c>
      <c r="D648" s="109" t="s">
        <v>128</v>
      </c>
      <c r="E648" s="110" t="s">
        <v>208</v>
      </c>
      <c r="F648" s="110" t="s">
        <v>160</v>
      </c>
      <c r="G648" s="111">
        <v>40</v>
      </c>
      <c r="H648" s="111">
        <v>12</v>
      </c>
      <c r="I648" s="110" t="s">
        <v>176</v>
      </c>
      <c r="J648" s="121"/>
      <c r="K648" s="109" t="s">
        <v>257</v>
      </c>
      <c r="L648" s="109" t="s">
        <v>2158</v>
      </c>
      <c r="M648" s="109"/>
      <c r="N648" s="109" t="s">
        <v>162</v>
      </c>
      <c r="O648" s="109" t="str">
        <f t="shared" si="110"/>
        <v>PENTAS GRAFFITTI Variés</v>
      </c>
      <c r="P648" s="112">
        <v>648</v>
      </c>
      <c r="Q648" s="112"/>
      <c r="R648" s="20">
        <f t="shared" si="107"/>
        <v>0</v>
      </c>
      <c r="S648" s="20">
        <f t="shared" si="108"/>
        <v>0</v>
      </c>
      <c r="T648" s="20">
        <f t="shared" si="109"/>
        <v>0</v>
      </c>
      <c r="U648" s="378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304"/>
      <c r="AG648" s="304"/>
      <c r="AH648" s="113"/>
      <c r="AI648" s="113"/>
      <c r="AJ648" s="304"/>
      <c r="AK648" s="304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4"/>
      <c r="BV648" s="14"/>
      <c r="BW648" s="14"/>
      <c r="BX648" s="477"/>
      <c r="BY648" s="477"/>
      <c r="BZ648" s="477"/>
      <c r="CA648" s="477"/>
      <c r="CB648" s="14"/>
      <c r="CC648" t="str">
        <f t="shared" si="104"/>
        <v/>
      </c>
      <c r="CE648">
        <v>13954</v>
      </c>
      <c r="CF648">
        <v>6</v>
      </c>
      <c r="CH648">
        <v>5</v>
      </c>
    </row>
    <row r="649" spans="1:86" ht="20.100000000000001" customHeight="1" x14ac:dyDescent="0.25">
      <c r="A649" s="114">
        <v>25315</v>
      </c>
      <c r="B649" s="115" t="s">
        <v>647</v>
      </c>
      <c r="C649" s="115" t="s">
        <v>1349</v>
      </c>
      <c r="D649" s="115" t="s">
        <v>128</v>
      </c>
      <c r="E649" s="116" t="s">
        <v>208</v>
      </c>
      <c r="F649" s="116" t="s">
        <v>160</v>
      </c>
      <c r="G649" s="117">
        <v>40</v>
      </c>
      <c r="H649" s="117">
        <v>12</v>
      </c>
      <c r="I649" s="116" t="s">
        <v>176</v>
      </c>
      <c r="J649" s="118"/>
      <c r="K649" s="115" t="s">
        <v>257</v>
      </c>
      <c r="L649" s="115" t="s">
        <v>2158</v>
      </c>
      <c r="M649" s="115"/>
      <c r="N649" s="115" t="s">
        <v>162</v>
      </c>
      <c r="O649" s="115" t="str">
        <f t="shared" si="110"/>
        <v xml:space="preserve">PENTAS GLITTERATI Red Star </v>
      </c>
      <c r="P649" s="119">
        <v>649</v>
      </c>
      <c r="Q649" s="119"/>
      <c r="R649" s="20">
        <f t="shared" si="107"/>
        <v>0</v>
      </c>
      <c r="S649" s="20">
        <f t="shared" si="108"/>
        <v>0</v>
      </c>
      <c r="T649" s="20">
        <f t="shared" si="109"/>
        <v>0</v>
      </c>
      <c r="U649" s="301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304"/>
      <c r="AG649" s="304"/>
      <c r="AH649" s="120"/>
      <c r="AI649" s="120"/>
      <c r="AJ649" s="304"/>
      <c r="AK649" s="304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4"/>
      <c r="BV649" s="14"/>
      <c r="BW649" s="14"/>
      <c r="BX649" s="477"/>
      <c r="BY649" s="477"/>
      <c r="BZ649" s="477"/>
      <c r="CA649" s="477"/>
      <c r="CB649" s="14"/>
      <c r="CC649" t="str">
        <f t="shared" si="104"/>
        <v/>
      </c>
      <c r="CE649">
        <v>25215</v>
      </c>
      <c r="CF649">
        <v>6</v>
      </c>
      <c r="CH649">
        <v>5</v>
      </c>
    </row>
    <row r="650" spans="1:86" ht="20.100000000000001" customHeight="1" x14ac:dyDescent="0.25">
      <c r="A650" s="108">
        <v>13014</v>
      </c>
      <c r="B650" s="109" t="s">
        <v>648</v>
      </c>
      <c r="C650" s="109" t="s">
        <v>1350</v>
      </c>
      <c r="D650" s="109" t="s">
        <v>128</v>
      </c>
      <c r="E650" s="110" t="s">
        <v>120</v>
      </c>
      <c r="F650" s="110" t="s">
        <v>160</v>
      </c>
      <c r="G650" s="111">
        <v>40</v>
      </c>
      <c r="H650" s="111">
        <v>12</v>
      </c>
      <c r="I650" s="110" t="s">
        <v>131</v>
      </c>
      <c r="J650" s="121">
        <v>0.1</v>
      </c>
      <c r="K650" s="109" t="s">
        <v>257</v>
      </c>
      <c r="L650" s="109" t="s">
        <v>2158</v>
      </c>
      <c r="M650" s="109"/>
      <c r="N650" s="109" t="s">
        <v>162</v>
      </c>
      <c r="O650" s="109" t="str">
        <f t="shared" si="110"/>
        <v>PEROVSKIA Little Spire</v>
      </c>
      <c r="P650" s="112">
        <v>650</v>
      </c>
      <c r="Q650" s="112"/>
      <c r="R650" s="20">
        <f t="shared" si="107"/>
        <v>0</v>
      </c>
      <c r="S650" s="20">
        <f t="shared" si="108"/>
        <v>0</v>
      </c>
      <c r="T650" s="20">
        <f t="shared" si="109"/>
        <v>0</v>
      </c>
      <c r="U650" s="378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304"/>
      <c r="AG650" s="304"/>
      <c r="AH650" s="113"/>
      <c r="AI650" s="113"/>
      <c r="AJ650" s="304"/>
      <c r="AK650" s="304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4"/>
      <c r="BV650" s="14"/>
      <c r="BW650" s="14"/>
      <c r="BX650" s="477"/>
      <c r="BY650" s="477"/>
      <c r="BZ650" s="477"/>
      <c r="CA650" s="477"/>
      <c r="CB650" s="14"/>
      <c r="CC650" t="str">
        <f t="shared" si="104"/>
        <v/>
      </c>
      <c r="CE650">
        <v>12132</v>
      </c>
      <c r="CF650">
        <v>6</v>
      </c>
      <c r="CH650">
        <v>5</v>
      </c>
    </row>
    <row r="651" spans="1:86" ht="20.100000000000001" customHeight="1" x14ac:dyDescent="0.25">
      <c r="A651" s="114">
        <v>26075</v>
      </c>
      <c r="B651" s="115" t="s">
        <v>649</v>
      </c>
      <c r="C651" s="115" t="s">
        <v>1351</v>
      </c>
      <c r="D651" s="115" t="s">
        <v>1647</v>
      </c>
      <c r="E651" s="116" t="s">
        <v>208</v>
      </c>
      <c r="F651" s="116" t="s">
        <v>160</v>
      </c>
      <c r="G651" s="117">
        <v>40</v>
      </c>
      <c r="H651" s="117">
        <v>12</v>
      </c>
      <c r="I651" s="116" t="s">
        <v>120</v>
      </c>
      <c r="J651" s="118"/>
      <c r="K651" s="115" t="s">
        <v>257</v>
      </c>
      <c r="L651" s="115" t="s">
        <v>2158</v>
      </c>
      <c r="M651" s="115"/>
      <c r="N651" s="115" t="s">
        <v>162</v>
      </c>
      <c r="O651" s="115" t="str">
        <f t="shared" si="110"/>
        <v>PERVENCHE DE MADAGASCAR Mediterranean XP Mix</v>
      </c>
      <c r="P651" s="119">
        <v>651</v>
      </c>
      <c r="Q651" s="119"/>
      <c r="R651" s="20">
        <f t="shared" si="107"/>
        <v>0</v>
      </c>
      <c r="S651" s="20">
        <f t="shared" si="108"/>
        <v>0</v>
      </c>
      <c r="T651" s="20">
        <f t="shared" si="109"/>
        <v>0</v>
      </c>
      <c r="U651" s="303"/>
      <c r="V651" s="304"/>
      <c r="W651" s="304"/>
      <c r="X651" s="304"/>
      <c r="Y651" s="304"/>
      <c r="Z651" s="304"/>
      <c r="AA651" s="304"/>
      <c r="AB651" s="304"/>
      <c r="AC651" s="304"/>
      <c r="AD651" s="304"/>
      <c r="AE651" s="304"/>
      <c r="AF651" s="304"/>
      <c r="AG651" s="304"/>
      <c r="AH651" s="120"/>
      <c r="AI651" s="120"/>
      <c r="AJ651" s="304"/>
      <c r="AK651" s="304"/>
      <c r="AL651" s="304"/>
      <c r="AM651" s="304"/>
      <c r="AN651" s="304"/>
      <c r="AO651" s="304"/>
      <c r="AP651" s="304"/>
      <c r="AQ651" s="304"/>
      <c r="AR651" s="304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4"/>
      <c r="BV651" s="14"/>
      <c r="BW651" s="14"/>
      <c r="BX651" s="477"/>
      <c r="BY651" s="477"/>
      <c r="BZ651" s="477"/>
      <c r="CA651" s="477"/>
      <c r="CB651" s="14"/>
      <c r="CC651" t="str">
        <f t="shared" si="104"/>
        <v>&gt;s08/2026</v>
      </c>
      <c r="CE651">
        <v>26010</v>
      </c>
      <c r="CF651">
        <v>6</v>
      </c>
      <c r="CH651">
        <v>5</v>
      </c>
    </row>
    <row r="652" spans="1:86" ht="20.100000000000001" customHeight="1" x14ac:dyDescent="0.25">
      <c r="A652" s="108">
        <v>23969</v>
      </c>
      <c r="B652" s="109" t="s">
        <v>649</v>
      </c>
      <c r="C652" s="109" t="s">
        <v>1352</v>
      </c>
      <c r="D652" s="109" t="s">
        <v>1647</v>
      </c>
      <c r="E652" s="110" t="s">
        <v>208</v>
      </c>
      <c r="F652" s="110" t="s">
        <v>160</v>
      </c>
      <c r="G652" s="111">
        <v>40</v>
      </c>
      <c r="H652" s="111">
        <v>12</v>
      </c>
      <c r="I652" s="110" t="s">
        <v>120</v>
      </c>
      <c r="J652" s="121"/>
      <c r="K652" s="109" t="s">
        <v>257</v>
      </c>
      <c r="L652" s="109" t="s">
        <v>2158</v>
      </c>
      <c r="M652" s="109"/>
      <c r="N652" s="109" t="s">
        <v>162</v>
      </c>
      <c r="O652" s="109" t="str">
        <f t="shared" si="110"/>
        <v xml:space="preserve">PERVENCHE DE MADAGASCAR Valiant Mix </v>
      </c>
      <c r="P652" s="112">
        <v>652</v>
      </c>
      <c r="Q652" s="112"/>
      <c r="R652" s="20">
        <f t="shared" si="107"/>
        <v>0</v>
      </c>
      <c r="S652" s="20">
        <f t="shared" si="108"/>
        <v>0</v>
      </c>
      <c r="T652" s="20">
        <f t="shared" si="109"/>
        <v>0</v>
      </c>
      <c r="U652" s="303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113"/>
      <c r="AI652" s="113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4"/>
      <c r="BV652" s="14"/>
      <c r="BW652" s="14"/>
      <c r="BX652" s="477"/>
      <c r="BY652" s="477"/>
      <c r="BZ652" s="477"/>
      <c r="CA652" s="477"/>
      <c r="CB652" s="14"/>
      <c r="CC652" t="str">
        <f t="shared" si="104"/>
        <v>&gt;s08/2026</v>
      </c>
      <c r="CE652">
        <v>23801</v>
      </c>
      <c r="CF652">
        <v>6</v>
      </c>
      <c r="CH652">
        <v>5</v>
      </c>
    </row>
    <row r="653" spans="1:86" ht="20.100000000000001" customHeight="1" x14ac:dyDescent="0.25">
      <c r="A653" s="390"/>
      <c r="B653" s="397" t="s">
        <v>671</v>
      </c>
      <c r="C653" s="392"/>
      <c r="D653" s="392" t="s">
        <v>128</v>
      </c>
      <c r="E653" s="393"/>
      <c r="F653" s="393"/>
      <c r="G653" s="393"/>
      <c r="H653" s="394"/>
      <c r="I653" s="393"/>
      <c r="J653" s="395"/>
      <c r="K653" s="392"/>
      <c r="L653" s="392" t="s">
        <v>131</v>
      </c>
      <c r="M653" s="392"/>
      <c r="N653" s="392"/>
      <c r="O653" s="392" t="str">
        <f t="shared" si="110"/>
        <v xml:space="preserve">PETUNIA LITTLETUNIA </v>
      </c>
      <c r="P653" s="396">
        <v>653</v>
      </c>
      <c r="Q653" s="396"/>
      <c r="R653" s="20"/>
      <c r="S653" s="20"/>
      <c r="T653" s="20"/>
      <c r="U653" s="514"/>
      <c r="V653" s="515"/>
      <c r="W653" s="515"/>
      <c r="X653" s="515"/>
      <c r="Y653" s="515"/>
      <c r="Z653" s="515"/>
      <c r="AA653" s="515"/>
      <c r="AB653" s="515"/>
      <c r="AC653" s="515"/>
      <c r="AD653" s="515"/>
      <c r="AE653" s="515"/>
      <c r="AF653" s="515"/>
      <c r="AG653" s="515"/>
      <c r="AH653" s="515"/>
      <c r="AI653" s="515"/>
      <c r="AJ653" s="515"/>
      <c r="AK653" s="515"/>
      <c r="AL653" s="515"/>
      <c r="AM653" s="515"/>
      <c r="AN653" s="515"/>
      <c r="AO653" s="515"/>
      <c r="AP653" s="515"/>
      <c r="AQ653" s="515"/>
      <c r="AR653" s="515"/>
      <c r="AS653" s="515"/>
      <c r="AT653" s="515"/>
      <c r="AU653" s="515"/>
      <c r="AV653" s="515"/>
      <c r="AW653" s="515"/>
      <c r="AX653" s="515"/>
      <c r="AY653" s="515"/>
      <c r="AZ653" s="515"/>
      <c r="BA653" s="515"/>
      <c r="BB653" s="515"/>
      <c r="BC653" s="515"/>
      <c r="BD653" s="515"/>
      <c r="BE653" s="515"/>
      <c r="BF653" s="515"/>
      <c r="BG653" s="515"/>
      <c r="BH653" s="515"/>
      <c r="BI653" s="515"/>
      <c r="BJ653" s="515"/>
      <c r="BK653" s="515"/>
      <c r="BL653" s="515"/>
      <c r="BM653" s="515"/>
      <c r="BN653" s="515"/>
      <c r="BO653" s="515"/>
      <c r="BP653" s="515"/>
      <c r="BQ653" s="515"/>
      <c r="BR653" s="515"/>
      <c r="BS653" s="515"/>
      <c r="BT653" s="515"/>
      <c r="BU653" s="14"/>
      <c r="BV653" s="14"/>
      <c r="BW653" s="14"/>
      <c r="BX653" s="477"/>
      <c r="BY653" s="477"/>
      <c r="BZ653" s="477"/>
      <c r="CA653" s="477"/>
      <c r="CB653" s="14"/>
      <c r="CC653" t="str">
        <f t="shared" si="104"/>
        <v/>
      </c>
    </row>
    <row r="654" spans="1:86" ht="20.100000000000001" customHeight="1" x14ac:dyDescent="0.25">
      <c r="A654" s="108">
        <v>26120</v>
      </c>
      <c r="B654" s="109" t="s">
        <v>671</v>
      </c>
      <c r="C654" s="109" t="s">
        <v>672</v>
      </c>
      <c r="D654" s="109" t="s">
        <v>2157</v>
      </c>
      <c r="E654" s="110" t="s">
        <v>120</v>
      </c>
      <c r="F654" s="110" t="s">
        <v>160</v>
      </c>
      <c r="G654" s="111">
        <v>40</v>
      </c>
      <c r="H654" s="111">
        <v>11</v>
      </c>
      <c r="I654" s="110" t="s">
        <v>176</v>
      </c>
      <c r="J654" s="111">
        <v>4.4999999999999998E-2</v>
      </c>
      <c r="K654" s="109" t="s">
        <v>257</v>
      </c>
      <c r="L654" s="109" t="s">
        <v>2158</v>
      </c>
      <c r="M654" s="109"/>
      <c r="N654" s="109" t="s">
        <v>162</v>
      </c>
      <c r="O654" s="109" t="str">
        <f t="shared" si="110"/>
        <v>PETUNIA LITTLETUNIA Blue Vein</v>
      </c>
      <c r="P654" s="112">
        <v>654</v>
      </c>
      <c r="Q654" s="112"/>
      <c r="R654" s="20">
        <f t="shared" si="107"/>
        <v>0</v>
      </c>
      <c r="S654" s="20">
        <f t="shared" si="108"/>
        <v>0</v>
      </c>
      <c r="T654" s="20">
        <f t="shared" si="109"/>
        <v>0</v>
      </c>
      <c r="U654" s="303"/>
      <c r="V654" s="304"/>
      <c r="W654" s="304"/>
      <c r="X654" s="304"/>
      <c r="Y654" s="304"/>
      <c r="Z654" s="304"/>
      <c r="AA654" s="304"/>
      <c r="AB654" s="304"/>
      <c r="AC654" s="304"/>
      <c r="AD654" s="304"/>
      <c r="AE654" s="304"/>
      <c r="AF654" s="304"/>
      <c r="AG654" s="304"/>
      <c r="AH654" s="113"/>
      <c r="AI654" s="113"/>
      <c r="AJ654" s="304"/>
      <c r="AK654" s="304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4"/>
      <c r="BV654" s="14"/>
      <c r="BW654" s="14"/>
      <c r="BX654" s="477"/>
      <c r="BY654" s="477"/>
      <c r="BZ654" s="477"/>
      <c r="CA654" s="477"/>
      <c r="CB654" s="14"/>
      <c r="CC654" t="str">
        <f t="shared" si="104"/>
        <v>&gt;s03/2026</v>
      </c>
      <c r="CD654">
        <f t="shared" ref="CD654:CD660" si="111">IF(E654="B",IF(OR(LEFT(D654,2)="&gt;s", LEFT(D654,2)="&lt;s"),MID(D654,3,2)+CF654+1,""),)</f>
        <v>55</v>
      </c>
      <c r="CE654">
        <v>23095</v>
      </c>
      <c r="CF654">
        <v>4</v>
      </c>
      <c r="CH654">
        <v>6</v>
      </c>
    </row>
    <row r="655" spans="1:86" ht="20.100000000000001" customHeight="1" x14ac:dyDescent="0.25">
      <c r="A655" s="114">
        <v>26121</v>
      </c>
      <c r="B655" s="115" t="s">
        <v>671</v>
      </c>
      <c r="C655" s="115" t="s">
        <v>673</v>
      </c>
      <c r="D655" s="115" t="s">
        <v>2157</v>
      </c>
      <c r="E655" s="116" t="s">
        <v>120</v>
      </c>
      <c r="F655" s="116" t="s">
        <v>160</v>
      </c>
      <c r="G655" s="117">
        <v>40</v>
      </c>
      <c r="H655" s="117">
        <v>11</v>
      </c>
      <c r="I655" s="116" t="s">
        <v>176</v>
      </c>
      <c r="J655" s="117">
        <v>4.4999999999999998E-2</v>
      </c>
      <c r="K655" s="115" t="s">
        <v>257</v>
      </c>
      <c r="L655" s="115" t="s">
        <v>2158</v>
      </c>
      <c r="M655" s="115"/>
      <c r="N655" s="115" t="s">
        <v>162</v>
      </c>
      <c r="O655" s="115" t="str">
        <f t="shared" si="110"/>
        <v>PETUNIA LITTLETUNIA Pink Splash</v>
      </c>
      <c r="P655" s="119">
        <v>655</v>
      </c>
      <c r="Q655" s="119"/>
      <c r="R655" s="20">
        <f t="shared" si="107"/>
        <v>0</v>
      </c>
      <c r="S655" s="20">
        <f t="shared" si="108"/>
        <v>0</v>
      </c>
      <c r="T655" s="20">
        <f t="shared" si="109"/>
        <v>0</v>
      </c>
      <c r="U655" s="303"/>
      <c r="V655" s="304"/>
      <c r="W655" s="304"/>
      <c r="X655" s="304"/>
      <c r="Y655" s="304"/>
      <c r="Z655" s="304"/>
      <c r="AA655" s="304"/>
      <c r="AB655" s="304"/>
      <c r="AC655" s="304"/>
      <c r="AD655" s="304"/>
      <c r="AE655" s="304"/>
      <c r="AF655" s="304"/>
      <c r="AG655" s="304"/>
      <c r="AH655" s="120"/>
      <c r="AI655" s="120"/>
      <c r="AJ655" s="304"/>
      <c r="AK655" s="304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4"/>
      <c r="BV655" s="14"/>
      <c r="BW655" s="14"/>
      <c r="BX655" s="477"/>
      <c r="BY655" s="477"/>
      <c r="BZ655" s="477"/>
      <c r="CA655" s="477"/>
      <c r="CB655" s="14"/>
      <c r="CC655" t="str">
        <f t="shared" si="104"/>
        <v>&gt;s03/2026</v>
      </c>
      <c r="CD655">
        <f t="shared" si="111"/>
        <v>55</v>
      </c>
      <c r="CE655">
        <v>15724</v>
      </c>
      <c r="CF655">
        <v>4</v>
      </c>
      <c r="CH655">
        <v>6</v>
      </c>
    </row>
    <row r="656" spans="1:86" ht="20.100000000000001" customHeight="1" x14ac:dyDescent="0.25">
      <c r="A656" s="108">
        <v>26078</v>
      </c>
      <c r="B656" s="109" t="s">
        <v>671</v>
      </c>
      <c r="C656" s="109" t="s">
        <v>674</v>
      </c>
      <c r="D656" s="109" t="s">
        <v>2157</v>
      </c>
      <c r="E656" s="110" t="s">
        <v>120</v>
      </c>
      <c r="F656" s="110" t="s">
        <v>160</v>
      </c>
      <c r="G656" s="111">
        <v>40</v>
      </c>
      <c r="H656" s="111">
        <v>11</v>
      </c>
      <c r="I656" s="110" t="s">
        <v>176</v>
      </c>
      <c r="J656" s="111">
        <v>4.4999999999999998E-2</v>
      </c>
      <c r="K656" s="109" t="s">
        <v>257</v>
      </c>
      <c r="L656" s="109" t="s">
        <v>2158</v>
      </c>
      <c r="M656" s="109"/>
      <c r="N656" s="109" t="s">
        <v>162</v>
      </c>
      <c r="O656" s="109" t="str">
        <f t="shared" si="110"/>
        <v>PETUNIA LITTLETUNIA Purple Blue</v>
      </c>
      <c r="P656" s="112">
        <v>656</v>
      </c>
      <c r="Q656" s="112"/>
      <c r="R656" s="20">
        <f t="shared" si="107"/>
        <v>0</v>
      </c>
      <c r="S656" s="20">
        <f t="shared" si="108"/>
        <v>0</v>
      </c>
      <c r="T656" s="20">
        <f t="shared" si="109"/>
        <v>0</v>
      </c>
      <c r="U656" s="303"/>
      <c r="V656" s="304"/>
      <c r="W656" s="304"/>
      <c r="X656" s="304"/>
      <c r="Y656" s="304"/>
      <c r="Z656" s="304"/>
      <c r="AA656" s="304"/>
      <c r="AB656" s="304"/>
      <c r="AC656" s="304"/>
      <c r="AD656" s="304"/>
      <c r="AE656" s="304"/>
      <c r="AF656" s="304"/>
      <c r="AG656" s="304"/>
      <c r="AH656" s="113"/>
      <c r="AI656" s="113"/>
      <c r="AJ656" s="304"/>
      <c r="AK656" s="304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4"/>
      <c r="BV656" s="14"/>
      <c r="BW656" s="14"/>
      <c r="BX656" s="477"/>
      <c r="BY656" s="477"/>
      <c r="BZ656" s="477"/>
      <c r="CA656" s="477"/>
      <c r="CB656" s="14"/>
      <c r="CC656" t="str">
        <f t="shared" si="104"/>
        <v>&gt;s03/2026</v>
      </c>
      <c r="CD656">
        <f t="shared" si="111"/>
        <v>55</v>
      </c>
      <c r="CE656">
        <v>26012</v>
      </c>
      <c r="CF656">
        <v>4</v>
      </c>
      <c r="CH656">
        <v>6</v>
      </c>
    </row>
    <row r="657" spans="1:86" ht="20.100000000000001" customHeight="1" x14ac:dyDescent="0.25">
      <c r="A657" s="114">
        <v>26079</v>
      </c>
      <c r="B657" s="115" t="s">
        <v>671</v>
      </c>
      <c r="C657" s="115" t="s">
        <v>308</v>
      </c>
      <c r="D657" s="115" t="s">
        <v>2157</v>
      </c>
      <c r="E657" s="116" t="s">
        <v>120</v>
      </c>
      <c r="F657" s="116" t="s">
        <v>160</v>
      </c>
      <c r="G657" s="117">
        <v>40</v>
      </c>
      <c r="H657" s="117">
        <v>11</v>
      </c>
      <c r="I657" s="116" t="s">
        <v>176</v>
      </c>
      <c r="J657" s="117">
        <v>4.4999999999999998E-2</v>
      </c>
      <c r="K657" s="115" t="s">
        <v>257</v>
      </c>
      <c r="L657" s="115" t="s">
        <v>2158</v>
      </c>
      <c r="M657" s="115"/>
      <c r="N657" s="115" t="s">
        <v>162</v>
      </c>
      <c r="O657" s="115" t="str">
        <f t="shared" si="110"/>
        <v>PETUNIA LITTLETUNIA Rose</v>
      </c>
      <c r="P657" s="119">
        <v>657</v>
      </c>
      <c r="Q657" s="119"/>
      <c r="R657" s="20">
        <f t="shared" si="107"/>
        <v>0</v>
      </c>
      <c r="S657" s="20">
        <f t="shared" si="108"/>
        <v>0</v>
      </c>
      <c r="T657" s="20">
        <f t="shared" si="109"/>
        <v>0</v>
      </c>
      <c r="U657" s="303"/>
      <c r="V657" s="304"/>
      <c r="W657" s="304"/>
      <c r="X657" s="304"/>
      <c r="Y657" s="304"/>
      <c r="Z657" s="304"/>
      <c r="AA657" s="304"/>
      <c r="AB657" s="304"/>
      <c r="AC657" s="304"/>
      <c r="AD657" s="304"/>
      <c r="AE657" s="304"/>
      <c r="AF657" s="304"/>
      <c r="AG657" s="304"/>
      <c r="AH657" s="120"/>
      <c r="AI657" s="120"/>
      <c r="AJ657" s="304"/>
      <c r="AK657" s="304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4"/>
      <c r="BV657" s="14"/>
      <c r="BW657" s="14"/>
      <c r="BX657" s="477"/>
      <c r="BY657" s="477"/>
      <c r="BZ657" s="477"/>
      <c r="CA657" s="477"/>
      <c r="CB657" s="14"/>
      <c r="CC657" t="str">
        <f t="shared" si="104"/>
        <v>&gt;s03/2026</v>
      </c>
      <c r="CD657">
        <f t="shared" si="111"/>
        <v>55</v>
      </c>
      <c r="CE657">
        <v>26013</v>
      </c>
      <c r="CF657">
        <v>4</v>
      </c>
      <c r="CH657">
        <v>6</v>
      </c>
    </row>
    <row r="658" spans="1:86" ht="20.100000000000001" customHeight="1" x14ac:dyDescent="0.25">
      <c r="A658" s="108">
        <v>26080</v>
      </c>
      <c r="B658" s="109" t="s">
        <v>671</v>
      </c>
      <c r="C658" s="109" t="s">
        <v>675</v>
      </c>
      <c r="D658" s="109" t="s">
        <v>2157</v>
      </c>
      <c r="E658" s="110" t="s">
        <v>120</v>
      </c>
      <c r="F658" s="110" t="s">
        <v>160</v>
      </c>
      <c r="G658" s="111">
        <v>40</v>
      </c>
      <c r="H658" s="111">
        <v>11</v>
      </c>
      <c r="I658" s="110" t="s">
        <v>176</v>
      </c>
      <c r="J658" s="111">
        <v>4.4999999999999998E-2</v>
      </c>
      <c r="K658" s="109" t="s">
        <v>257</v>
      </c>
      <c r="L658" s="109" t="s">
        <v>2158</v>
      </c>
      <c r="M658" s="109"/>
      <c r="N658" s="109" t="s">
        <v>162</v>
      </c>
      <c r="O658" s="109" t="str">
        <f t="shared" si="110"/>
        <v>PETUNIA LITTLETUNIA Shiraz</v>
      </c>
      <c r="P658" s="112">
        <v>658</v>
      </c>
      <c r="Q658" s="112"/>
      <c r="R658" s="20">
        <f t="shared" si="107"/>
        <v>0</v>
      </c>
      <c r="S658" s="20">
        <f t="shared" si="108"/>
        <v>0</v>
      </c>
      <c r="T658" s="20">
        <f t="shared" si="109"/>
        <v>0</v>
      </c>
      <c r="U658" s="303"/>
      <c r="V658" s="304"/>
      <c r="W658" s="304"/>
      <c r="X658" s="304"/>
      <c r="Y658" s="304"/>
      <c r="Z658" s="304"/>
      <c r="AA658" s="304"/>
      <c r="AB658" s="304"/>
      <c r="AC658" s="304"/>
      <c r="AD658" s="304"/>
      <c r="AE658" s="304"/>
      <c r="AF658" s="304"/>
      <c r="AG658" s="304"/>
      <c r="AH658" s="113"/>
      <c r="AI658" s="113"/>
      <c r="AJ658" s="304"/>
      <c r="AK658" s="304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4"/>
      <c r="BV658" s="14"/>
      <c r="BW658" s="14"/>
      <c r="BX658" s="477"/>
      <c r="BY658" s="477"/>
      <c r="BZ658" s="477"/>
      <c r="CA658" s="477"/>
      <c r="CB658" s="14"/>
      <c r="CC658" t="str">
        <f t="shared" si="104"/>
        <v>&gt;s03/2026</v>
      </c>
      <c r="CD658">
        <f t="shared" si="111"/>
        <v>55</v>
      </c>
      <c r="CE658">
        <v>26014</v>
      </c>
      <c r="CF658">
        <v>4</v>
      </c>
      <c r="CH658">
        <v>6</v>
      </c>
    </row>
    <row r="659" spans="1:86" ht="20.100000000000001" customHeight="1" x14ac:dyDescent="0.25">
      <c r="A659" s="114">
        <v>26081</v>
      </c>
      <c r="B659" s="115" t="s">
        <v>671</v>
      </c>
      <c r="C659" s="115" t="s">
        <v>676</v>
      </c>
      <c r="D659" s="115" t="s">
        <v>2157</v>
      </c>
      <c r="E659" s="116" t="s">
        <v>120</v>
      </c>
      <c r="F659" s="116" t="s">
        <v>160</v>
      </c>
      <c r="G659" s="117">
        <v>40</v>
      </c>
      <c r="H659" s="117">
        <v>11</v>
      </c>
      <c r="I659" s="116" t="s">
        <v>176</v>
      </c>
      <c r="J659" s="117">
        <v>4.4999999999999998E-2</v>
      </c>
      <c r="K659" s="115" t="s">
        <v>257</v>
      </c>
      <c r="L659" s="115" t="s">
        <v>2158</v>
      </c>
      <c r="M659" s="115"/>
      <c r="N659" s="115" t="s">
        <v>162</v>
      </c>
      <c r="O659" s="115" t="str">
        <f t="shared" si="110"/>
        <v>PETUNIA LITTLETUNIA White Grace</v>
      </c>
      <c r="P659" s="119">
        <v>659</v>
      </c>
      <c r="Q659" s="119"/>
      <c r="R659" s="20">
        <f t="shared" si="107"/>
        <v>0</v>
      </c>
      <c r="S659" s="20">
        <f t="shared" si="108"/>
        <v>0</v>
      </c>
      <c r="T659" s="20">
        <f t="shared" si="109"/>
        <v>0</v>
      </c>
      <c r="U659" s="303"/>
      <c r="V659" s="304"/>
      <c r="W659" s="304"/>
      <c r="X659" s="304"/>
      <c r="Y659" s="304"/>
      <c r="Z659" s="304"/>
      <c r="AA659" s="304"/>
      <c r="AB659" s="304"/>
      <c r="AC659" s="304"/>
      <c r="AD659" s="304"/>
      <c r="AE659" s="304"/>
      <c r="AF659" s="304"/>
      <c r="AG659" s="304"/>
      <c r="AH659" s="120"/>
      <c r="AI659" s="120"/>
      <c r="AJ659" s="304"/>
      <c r="AK659" s="304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4"/>
      <c r="BV659" s="14"/>
      <c r="BW659" s="14"/>
      <c r="BX659" s="477"/>
      <c r="BY659" s="477"/>
      <c r="BZ659" s="477"/>
      <c r="CA659" s="477"/>
      <c r="CB659" s="14"/>
      <c r="CC659" t="str">
        <f t="shared" si="104"/>
        <v>&gt;s03/2026</v>
      </c>
      <c r="CD659">
        <f t="shared" si="111"/>
        <v>55</v>
      </c>
      <c r="CE659">
        <v>23114</v>
      </c>
      <c r="CF659">
        <v>4</v>
      </c>
      <c r="CH659">
        <v>6</v>
      </c>
    </row>
    <row r="660" spans="1:86" ht="20.100000000000001" customHeight="1" x14ac:dyDescent="0.25">
      <c r="A660" s="108">
        <v>26140</v>
      </c>
      <c r="B660" s="109" t="s">
        <v>671</v>
      </c>
      <c r="C660" s="109" t="s">
        <v>233</v>
      </c>
      <c r="D660" s="109" t="s">
        <v>1649</v>
      </c>
      <c r="E660" s="110" t="s">
        <v>120</v>
      </c>
      <c r="F660" s="110" t="s">
        <v>160</v>
      </c>
      <c r="G660" s="111">
        <v>40</v>
      </c>
      <c r="H660" s="111">
        <v>11</v>
      </c>
      <c r="I660" s="110" t="s">
        <v>176</v>
      </c>
      <c r="J660" s="111">
        <v>4.4999999999999998E-2</v>
      </c>
      <c r="K660" s="109" t="s">
        <v>257</v>
      </c>
      <c r="L660" s="109" t="s">
        <v>2158</v>
      </c>
      <c r="M660" s="109"/>
      <c r="N660" s="109" t="s">
        <v>162</v>
      </c>
      <c r="O660" s="109" t="str">
        <f t="shared" si="110"/>
        <v>PETUNIA LITTLETUNIA Variés</v>
      </c>
      <c r="P660" s="112">
        <v>660</v>
      </c>
      <c r="Q660" s="112"/>
      <c r="R660" s="20">
        <f t="shared" si="107"/>
        <v>0</v>
      </c>
      <c r="S660" s="20">
        <f t="shared" si="108"/>
        <v>0</v>
      </c>
      <c r="T660" s="20">
        <f t="shared" si="109"/>
        <v>0</v>
      </c>
      <c r="U660" s="303"/>
      <c r="V660" s="304"/>
      <c r="W660" s="304"/>
      <c r="X660" s="304"/>
      <c r="Y660" s="304"/>
      <c r="Z660" s="304"/>
      <c r="AA660" s="304"/>
      <c r="AB660" s="304"/>
      <c r="AC660" s="304"/>
      <c r="AD660" s="304"/>
      <c r="AE660" s="304"/>
      <c r="AF660" s="304"/>
      <c r="AG660" s="304"/>
      <c r="AH660" s="113"/>
      <c r="AI660" s="113"/>
      <c r="AJ660" s="304"/>
      <c r="AK660" s="304"/>
      <c r="AL660" s="304"/>
      <c r="AM660" s="304"/>
      <c r="AN660" s="304"/>
      <c r="AO660" s="304"/>
      <c r="AP660" s="304"/>
      <c r="AQ660" s="304"/>
      <c r="AR660" s="304"/>
      <c r="AS660" s="304"/>
      <c r="AT660" s="304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4"/>
      <c r="BV660" s="14"/>
      <c r="BW660" s="14"/>
      <c r="BX660" s="477"/>
      <c r="BY660" s="477"/>
      <c r="BZ660" s="477"/>
      <c r="CA660" s="477"/>
      <c r="CB660" s="14"/>
      <c r="CC660" t="str">
        <f t="shared" si="104"/>
        <v>&gt;s15/2026</v>
      </c>
      <c r="CD660">
        <f t="shared" si="111"/>
        <v>15</v>
      </c>
      <c r="CE660">
        <v>24044</v>
      </c>
      <c r="CF660">
        <v>4</v>
      </c>
      <c r="CH660">
        <v>6</v>
      </c>
    </row>
    <row r="661" spans="1:86" ht="20.100000000000001" customHeight="1" x14ac:dyDescent="0.25">
      <c r="A661" s="390"/>
      <c r="B661" s="397" t="s">
        <v>652</v>
      </c>
      <c r="C661" s="392"/>
      <c r="D661" s="392" t="s">
        <v>128</v>
      </c>
      <c r="E661" s="393"/>
      <c r="F661" s="393"/>
      <c r="G661" s="393"/>
      <c r="H661" s="394"/>
      <c r="I661" s="393"/>
      <c r="J661" s="395"/>
      <c r="K661" s="392"/>
      <c r="L661" s="392" t="s">
        <v>131</v>
      </c>
      <c r="M661" s="392"/>
      <c r="N661" s="392"/>
      <c r="O661" s="392" t="str">
        <f t="shared" si="110"/>
        <v xml:space="preserve">PETUNIA CAPELLA </v>
      </c>
      <c r="P661" s="396">
        <v>661</v>
      </c>
      <c r="Q661" s="396"/>
      <c r="R661" s="20"/>
      <c r="S661" s="20"/>
      <c r="T661" s="20"/>
      <c r="U661" s="514"/>
      <c r="V661" s="515"/>
      <c r="W661" s="515"/>
      <c r="X661" s="515"/>
      <c r="Y661" s="515"/>
      <c r="Z661" s="515"/>
      <c r="AA661" s="515"/>
      <c r="AB661" s="515"/>
      <c r="AC661" s="515"/>
      <c r="AD661" s="515"/>
      <c r="AE661" s="515"/>
      <c r="AF661" s="515"/>
      <c r="AG661" s="515"/>
      <c r="AH661" s="515"/>
      <c r="AI661" s="515"/>
      <c r="AJ661" s="515"/>
      <c r="AK661" s="515"/>
      <c r="AL661" s="515"/>
      <c r="AM661" s="515"/>
      <c r="AN661" s="515"/>
      <c r="AO661" s="515"/>
      <c r="AP661" s="515"/>
      <c r="AQ661" s="515"/>
      <c r="AR661" s="515"/>
      <c r="AS661" s="515"/>
      <c r="AT661" s="515"/>
      <c r="AU661" s="515"/>
      <c r="AV661" s="515"/>
      <c r="AW661" s="515"/>
      <c r="AX661" s="515"/>
      <c r="AY661" s="515"/>
      <c r="AZ661" s="515"/>
      <c r="BA661" s="515"/>
      <c r="BB661" s="515"/>
      <c r="BC661" s="515"/>
      <c r="BD661" s="515"/>
      <c r="BE661" s="515"/>
      <c r="BF661" s="515"/>
      <c r="BG661" s="515"/>
      <c r="BH661" s="515"/>
      <c r="BI661" s="515"/>
      <c r="BJ661" s="515"/>
      <c r="BK661" s="515"/>
      <c r="BL661" s="515"/>
      <c r="BM661" s="515"/>
      <c r="BN661" s="515"/>
      <c r="BO661" s="515"/>
      <c r="BP661" s="515"/>
      <c r="BQ661" s="515"/>
      <c r="BR661" s="515"/>
      <c r="BS661" s="515"/>
      <c r="BT661" s="515"/>
      <c r="BU661" s="14"/>
      <c r="BV661" s="14"/>
      <c r="BW661" s="14"/>
      <c r="BX661" s="477"/>
      <c r="BY661" s="477"/>
      <c r="BZ661" s="477"/>
      <c r="CA661" s="477"/>
      <c r="CB661" s="14"/>
      <c r="CC661" t="str">
        <f t="shared" si="104"/>
        <v/>
      </c>
    </row>
    <row r="662" spans="1:86" ht="20.100000000000001" customHeight="1" x14ac:dyDescent="0.25">
      <c r="A662" s="108">
        <v>26815</v>
      </c>
      <c r="B662" s="109" t="s">
        <v>652</v>
      </c>
      <c r="C662" s="109" t="s">
        <v>1353</v>
      </c>
      <c r="D662" s="109" t="s">
        <v>2157</v>
      </c>
      <c r="E662" s="110" t="s">
        <v>120</v>
      </c>
      <c r="F662" s="110" t="s">
        <v>160</v>
      </c>
      <c r="G662" s="111">
        <v>40</v>
      </c>
      <c r="H662" s="111">
        <v>11</v>
      </c>
      <c r="I662" s="110" t="s">
        <v>176</v>
      </c>
      <c r="J662" s="121">
        <v>4.4999999999999998E-2</v>
      </c>
      <c r="K662" s="109"/>
      <c r="L662" s="109" t="s">
        <v>2158</v>
      </c>
      <c r="M662" s="109" t="s">
        <v>137</v>
      </c>
      <c r="N662" s="109" t="s">
        <v>162</v>
      </c>
      <c r="O662" s="109" t="str">
        <f t="shared" si="110"/>
        <v>PETUNIA CAPELLA Berry Lace</v>
      </c>
      <c r="P662" s="112">
        <v>662</v>
      </c>
      <c r="Q662" s="112"/>
      <c r="R662" s="20">
        <f t="shared" si="107"/>
        <v>0</v>
      </c>
      <c r="S662" s="20">
        <f t="shared" si="108"/>
        <v>0</v>
      </c>
      <c r="T662" s="20">
        <f t="shared" si="109"/>
        <v>0</v>
      </c>
      <c r="U662" s="303"/>
      <c r="V662" s="304"/>
      <c r="W662" s="304"/>
      <c r="X662" s="304"/>
      <c r="Y662" s="304"/>
      <c r="Z662" s="304"/>
      <c r="AA662" s="304"/>
      <c r="AB662" s="304"/>
      <c r="AC662" s="304"/>
      <c r="AD662" s="304"/>
      <c r="AE662" s="304"/>
      <c r="AF662" s="304"/>
      <c r="AG662" s="304"/>
      <c r="AH662" s="113"/>
      <c r="AI662" s="113"/>
      <c r="AJ662" s="304"/>
      <c r="AK662" s="304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4"/>
      <c r="BV662" s="14"/>
      <c r="BW662" s="14"/>
      <c r="BX662" s="477"/>
      <c r="BY662" s="477"/>
      <c r="BZ662" s="477"/>
      <c r="CA662" s="477"/>
      <c r="CB662" s="14"/>
      <c r="CC662" t="str">
        <f t="shared" si="104"/>
        <v>&gt;s03/2026</v>
      </c>
      <c r="CD662">
        <f t="shared" ref="CD662:CD674" si="112">IF(E662="B",IF(OR(LEFT(D662,2)="&gt;s", LEFT(D662,2)="&lt;s"),MID(D662,3,2)+CF662+1,""),)</f>
        <v>55</v>
      </c>
      <c r="CE662">
        <v>26442</v>
      </c>
      <c r="CF662">
        <v>4</v>
      </c>
      <c r="CH662">
        <v>6</v>
      </c>
    </row>
    <row r="663" spans="1:86" ht="20.100000000000001" customHeight="1" x14ac:dyDescent="0.25">
      <c r="A663" s="114">
        <v>23974</v>
      </c>
      <c r="B663" s="115" t="s">
        <v>652</v>
      </c>
      <c r="C663" s="115" t="s">
        <v>653</v>
      </c>
      <c r="D663" s="115" t="s">
        <v>2157</v>
      </c>
      <c r="E663" s="116" t="s">
        <v>120</v>
      </c>
      <c r="F663" s="116" t="s">
        <v>160</v>
      </c>
      <c r="G663" s="117">
        <v>40</v>
      </c>
      <c r="H663" s="117">
        <v>11</v>
      </c>
      <c r="I663" s="116" t="s">
        <v>176</v>
      </c>
      <c r="J663" s="118">
        <v>4.4999999999999998E-2</v>
      </c>
      <c r="K663" s="115" t="s">
        <v>257</v>
      </c>
      <c r="L663" s="115" t="s">
        <v>2158</v>
      </c>
      <c r="M663" s="115"/>
      <c r="N663" s="115" t="s">
        <v>162</v>
      </c>
      <c r="O663" s="115" t="str">
        <f t="shared" si="110"/>
        <v xml:space="preserve">PETUNIA CAPELLA Cherry Vanilla </v>
      </c>
      <c r="P663" s="119">
        <v>663</v>
      </c>
      <c r="Q663" s="119"/>
      <c r="R663" s="20">
        <f t="shared" si="107"/>
        <v>0</v>
      </c>
      <c r="S663" s="20">
        <f t="shared" si="108"/>
        <v>0</v>
      </c>
      <c r="T663" s="20">
        <f t="shared" si="109"/>
        <v>0</v>
      </c>
      <c r="U663" s="303"/>
      <c r="V663" s="304"/>
      <c r="W663" s="304"/>
      <c r="X663" s="304"/>
      <c r="Y663" s="304"/>
      <c r="Z663" s="304"/>
      <c r="AA663" s="304"/>
      <c r="AB663" s="304"/>
      <c r="AC663" s="304"/>
      <c r="AD663" s="304"/>
      <c r="AE663" s="304"/>
      <c r="AF663" s="304"/>
      <c r="AG663" s="304"/>
      <c r="AH663" s="120"/>
      <c r="AI663" s="120"/>
      <c r="AJ663" s="304"/>
      <c r="AK663" s="304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4"/>
      <c r="BV663" s="14"/>
      <c r="BW663" s="14"/>
      <c r="BX663" s="477"/>
      <c r="BY663" s="477"/>
      <c r="BZ663" s="477"/>
      <c r="CA663" s="477"/>
      <c r="CB663" s="14"/>
      <c r="CC663" t="str">
        <f t="shared" si="104"/>
        <v>&gt;s03/2026</v>
      </c>
      <c r="CD663">
        <f t="shared" si="112"/>
        <v>55</v>
      </c>
      <c r="CE663">
        <v>23794</v>
      </c>
      <c r="CF663">
        <v>4</v>
      </c>
      <c r="CH663">
        <v>6</v>
      </c>
    </row>
    <row r="664" spans="1:86" ht="20.100000000000001" customHeight="1" x14ac:dyDescent="0.25">
      <c r="A664" s="108">
        <v>26076</v>
      </c>
      <c r="B664" s="109" t="s">
        <v>652</v>
      </c>
      <c r="C664" s="109" t="s">
        <v>654</v>
      </c>
      <c r="D664" s="109" t="s">
        <v>2157</v>
      </c>
      <c r="E664" s="110" t="s">
        <v>120</v>
      </c>
      <c r="F664" s="110" t="s">
        <v>160</v>
      </c>
      <c r="G664" s="111">
        <v>40</v>
      </c>
      <c r="H664" s="111">
        <v>11</v>
      </c>
      <c r="I664" s="110" t="s">
        <v>176</v>
      </c>
      <c r="J664" s="121">
        <v>4.4999999999999998E-2</v>
      </c>
      <c r="K664" s="109" t="s">
        <v>257</v>
      </c>
      <c r="L664" s="109" t="s">
        <v>2158</v>
      </c>
      <c r="M664" s="109"/>
      <c r="N664" s="109" t="s">
        <v>162</v>
      </c>
      <c r="O664" s="109" t="str">
        <f t="shared" si="110"/>
        <v>PETUNIA CAPELLA Fuchsia Lace</v>
      </c>
      <c r="P664" s="112">
        <v>664</v>
      </c>
      <c r="Q664" s="112"/>
      <c r="R664" s="20">
        <f t="shared" si="107"/>
        <v>0</v>
      </c>
      <c r="S664" s="20">
        <f t="shared" si="108"/>
        <v>0</v>
      </c>
      <c r="T664" s="20">
        <f t="shared" si="109"/>
        <v>0</v>
      </c>
      <c r="U664" s="303"/>
      <c r="V664" s="304"/>
      <c r="W664" s="304"/>
      <c r="X664" s="304"/>
      <c r="Y664" s="304"/>
      <c r="Z664" s="304"/>
      <c r="AA664" s="304"/>
      <c r="AB664" s="304"/>
      <c r="AC664" s="304"/>
      <c r="AD664" s="304"/>
      <c r="AE664" s="304"/>
      <c r="AF664" s="304"/>
      <c r="AG664" s="304"/>
      <c r="AH664" s="113"/>
      <c r="AI664" s="113"/>
      <c r="AJ664" s="304"/>
      <c r="AK664" s="304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4"/>
      <c r="BV664" s="14"/>
      <c r="BW664" s="14"/>
      <c r="BX664" s="477"/>
      <c r="BY664" s="477"/>
      <c r="BZ664" s="477"/>
      <c r="CA664" s="477"/>
      <c r="CB664" s="14"/>
      <c r="CC664" t="str">
        <f t="shared" si="104"/>
        <v>&gt;s03/2026</v>
      </c>
      <c r="CD664">
        <f t="shared" si="112"/>
        <v>55</v>
      </c>
      <c r="CE664">
        <v>25794</v>
      </c>
      <c r="CF664">
        <v>4</v>
      </c>
      <c r="CH664">
        <v>6</v>
      </c>
    </row>
    <row r="665" spans="1:86" ht="20.100000000000001" customHeight="1" x14ac:dyDescent="0.25">
      <c r="A665" s="114">
        <v>23975</v>
      </c>
      <c r="B665" s="115" t="s">
        <v>652</v>
      </c>
      <c r="C665" s="115" t="s">
        <v>1354</v>
      </c>
      <c r="D665" s="115" t="s">
        <v>2157</v>
      </c>
      <c r="E665" s="116" t="s">
        <v>120</v>
      </c>
      <c r="F665" s="116" t="s">
        <v>160</v>
      </c>
      <c r="G665" s="117">
        <v>40</v>
      </c>
      <c r="H665" s="117">
        <v>11</v>
      </c>
      <c r="I665" s="116" t="s">
        <v>176</v>
      </c>
      <c r="J665" s="118">
        <v>7.0000000000000007E-2</v>
      </c>
      <c r="K665" s="115" t="s">
        <v>257</v>
      </c>
      <c r="L665" s="115" t="s">
        <v>2158</v>
      </c>
      <c r="M665" s="115"/>
      <c r="N665" s="115" t="s">
        <v>162</v>
      </c>
      <c r="O665" s="115" t="str">
        <f t="shared" si="110"/>
        <v xml:space="preserve">PETUNIA CAPELLA Hello Yellow </v>
      </c>
      <c r="P665" s="119">
        <v>665</v>
      </c>
      <c r="Q665" s="119"/>
      <c r="R665" s="20">
        <f t="shared" si="107"/>
        <v>0</v>
      </c>
      <c r="S665" s="20">
        <f t="shared" si="108"/>
        <v>0</v>
      </c>
      <c r="T665" s="20">
        <f t="shared" si="109"/>
        <v>0</v>
      </c>
      <c r="U665" s="303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120"/>
      <c r="AI665" s="120"/>
      <c r="AJ665" s="304"/>
      <c r="AK665" s="304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4"/>
      <c r="BV665" s="14"/>
      <c r="BW665" s="14"/>
      <c r="BX665" s="477"/>
      <c r="BY665" s="477"/>
      <c r="BZ665" s="477"/>
      <c r="CA665" s="477"/>
      <c r="CB665" s="14"/>
      <c r="CC665" t="str">
        <f t="shared" si="104"/>
        <v>&gt;s03/2026</v>
      </c>
      <c r="CD665">
        <f t="shared" si="112"/>
        <v>55</v>
      </c>
      <c r="CE665">
        <v>22963</v>
      </c>
      <c r="CF665">
        <v>4</v>
      </c>
      <c r="CH665">
        <v>6</v>
      </c>
    </row>
    <row r="666" spans="1:86" ht="20.100000000000001" customHeight="1" x14ac:dyDescent="0.25">
      <c r="A666" s="108">
        <v>23976</v>
      </c>
      <c r="B666" s="109" t="s">
        <v>652</v>
      </c>
      <c r="C666" s="109" t="s">
        <v>655</v>
      </c>
      <c r="D666" s="109" t="s">
        <v>2157</v>
      </c>
      <c r="E666" s="110" t="s">
        <v>120</v>
      </c>
      <c r="F666" s="110" t="s">
        <v>160</v>
      </c>
      <c r="G666" s="111">
        <v>40</v>
      </c>
      <c r="H666" s="111">
        <v>11</v>
      </c>
      <c r="I666" s="110" t="s">
        <v>176</v>
      </c>
      <c r="J666" s="121">
        <v>4.4999999999999998E-2</v>
      </c>
      <c r="K666" s="109" t="s">
        <v>257</v>
      </c>
      <c r="L666" s="109" t="s">
        <v>2158</v>
      </c>
      <c r="M666" s="109"/>
      <c r="N666" s="109" t="s">
        <v>162</v>
      </c>
      <c r="O666" s="109" t="str">
        <f t="shared" si="110"/>
        <v xml:space="preserve">PETUNIA CAPELLA Indigo improved </v>
      </c>
      <c r="P666" s="112">
        <v>666</v>
      </c>
      <c r="Q666" s="112"/>
      <c r="R666" s="20">
        <f t="shared" si="107"/>
        <v>0</v>
      </c>
      <c r="S666" s="20">
        <f t="shared" si="108"/>
        <v>0</v>
      </c>
      <c r="T666" s="20">
        <f t="shared" si="109"/>
        <v>0</v>
      </c>
      <c r="U666" s="303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113"/>
      <c r="AI666" s="113"/>
      <c r="AJ666" s="304"/>
      <c r="AK666" s="304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4"/>
      <c r="BV666" s="14"/>
      <c r="BW666" s="14"/>
      <c r="BX666" s="477"/>
      <c r="BY666" s="477"/>
      <c r="BZ666" s="477"/>
      <c r="CA666" s="477"/>
      <c r="CB666" s="14"/>
      <c r="CC666" t="str">
        <f t="shared" si="104"/>
        <v>&gt;s03/2026</v>
      </c>
      <c r="CD666">
        <f t="shared" si="112"/>
        <v>55</v>
      </c>
      <c r="CE666">
        <v>23436</v>
      </c>
      <c r="CF666">
        <v>4</v>
      </c>
      <c r="CH666">
        <v>6</v>
      </c>
    </row>
    <row r="667" spans="1:86" ht="20.100000000000001" customHeight="1" x14ac:dyDescent="0.25">
      <c r="A667" s="114">
        <v>23977</v>
      </c>
      <c r="B667" s="115" t="s">
        <v>652</v>
      </c>
      <c r="C667" s="115" t="s">
        <v>656</v>
      </c>
      <c r="D667" s="115" t="s">
        <v>2157</v>
      </c>
      <c r="E667" s="116" t="s">
        <v>120</v>
      </c>
      <c r="F667" s="116" t="s">
        <v>160</v>
      </c>
      <c r="G667" s="117">
        <v>40</v>
      </c>
      <c r="H667" s="117">
        <v>11</v>
      </c>
      <c r="I667" s="116" t="s">
        <v>176</v>
      </c>
      <c r="J667" s="118">
        <v>0.06</v>
      </c>
      <c r="K667" s="115" t="s">
        <v>257</v>
      </c>
      <c r="L667" s="115" t="s">
        <v>2158</v>
      </c>
      <c r="M667" s="115"/>
      <c r="N667" s="115" t="s">
        <v>162</v>
      </c>
      <c r="O667" s="115" t="str">
        <f t="shared" si="110"/>
        <v xml:space="preserve">PETUNIA CAPELLA Mulberry </v>
      </c>
      <c r="P667" s="119">
        <v>667</v>
      </c>
      <c r="Q667" s="119"/>
      <c r="R667" s="20">
        <f t="shared" si="107"/>
        <v>0</v>
      </c>
      <c r="S667" s="20">
        <f t="shared" si="108"/>
        <v>0</v>
      </c>
      <c r="T667" s="20">
        <f t="shared" si="109"/>
        <v>0</v>
      </c>
      <c r="U667" s="303"/>
      <c r="V667" s="304"/>
      <c r="W667" s="304"/>
      <c r="X667" s="304"/>
      <c r="Y667" s="304"/>
      <c r="Z667" s="304"/>
      <c r="AA667" s="304"/>
      <c r="AB667" s="304"/>
      <c r="AC667" s="304"/>
      <c r="AD667" s="304"/>
      <c r="AE667" s="304"/>
      <c r="AF667" s="304"/>
      <c r="AG667" s="304"/>
      <c r="AH667" s="120"/>
      <c r="AI667" s="120"/>
      <c r="AJ667" s="304"/>
      <c r="AK667" s="304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4"/>
      <c r="BV667" s="14"/>
      <c r="BW667" s="14"/>
      <c r="BX667" s="477"/>
      <c r="BY667" s="477"/>
      <c r="BZ667" s="477"/>
      <c r="CA667" s="477"/>
      <c r="CB667" s="14"/>
      <c r="CC667" t="str">
        <f t="shared" si="104"/>
        <v>&gt;s03/2026</v>
      </c>
      <c r="CD667">
        <f t="shared" si="112"/>
        <v>55</v>
      </c>
      <c r="CE667">
        <v>23272</v>
      </c>
      <c r="CF667">
        <v>4</v>
      </c>
      <c r="CH667">
        <v>6</v>
      </c>
    </row>
    <row r="668" spans="1:86" ht="20.100000000000001" customHeight="1" x14ac:dyDescent="0.25">
      <c r="A668" s="108">
        <v>26119</v>
      </c>
      <c r="B668" s="109" t="s">
        <v>652</v>
      </c>
      <c r="C668" s="109" t="s">
        <v>657</v>
      </c>
      <c r="D668" s="109" t="s">
        <v>2157</v>
      </c>
      <c r="E668" s="110" t="s">
        <v>120</v>
      </c>
      <c r="F668" s="110" t="s">
        <v>160</v>
      </c>
      <c r="G668" s="111">
        <v>40</v>
      </c>
      <c r="H668" s="111">
        <v>11</v>
      </c>
      <c r="I668" s="110" t="s">
        <v>176</v>
      </c>
      <c r="J668" s="111">
        <v>4.4999999999999998E-2</v>
      </c>
      <c r="K668" s="109" t="s">
        <v>257</v>
      </c>
      <c r="L668" s="109" t="s">
        <v>2158</v>
      </c>
      <c r="M668" s="109"/>
      <c r="N668" s="109" t="s">
        <v>162</v>
      </c>
      <c r="O668" s="109" t="str">
        <f t="shared" si="110"/>
        <v>PETUNIA CAPELLA Pink Morn</v>
      </c>
      <c r="P668" s="112">
        <v>668</v>
      </c>
      <c r="Q668" s="112"/>
      <c r="R668" s="20">
        <f t="shared" si="107"/>
        <v>0</v>
      </c>
      <c r="S668" s="20">
        <f t="shared" si="108"/>
        <v>0</v>
      </c>
      <c r="T668" s="20">
        <f t="shared" si="109"/>
        <v>0</v>
      </c>
      <c r="U668" s="303"/>
      <c r="V668" s="304"/>
      <c r="W668" s="304"/>
      <c r="X668" s="304"/>
      <c r="Y668" s="304"/>
      <c r="Z668" s="304"/>
      <c r="AA668" s="304"/>
      <c r="AB668" s="304"/>
      <c r="AC668" s="304"/>
      <c r="AD668" s="304"/>
      <c r="AE668" s="304"/>
      <c r="AF668" s="304"/>
      <c r="AG668" s="304"/>
      <c r="AH668" s="113"/>
      <c r="AI668" s="113"/>
      <c r="AJ668" s="304"/>
      <c r="AK668" s="304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4"/>
      <c r="BV668" s="14"/>
      <c r="BW668" s="14"/>
      <c r="BX668" s="477"/>
      <c r="BY668" s="477"/>
      <c r="BZ668" s="477"/>
      <c r="CA668" s="477"/>
      <c r="CB668" s="14"/>
      <c r="CC668" t="str">
        <f t="shared" si="104"/>
        <v>&gt;s03/2026</v>
      </c>
      <c r="CD668">
        <f t="shared" si="112"/>
        <v>55</v>
      </c>
      <c r="CE668">
        <v>25795</v>
      </c>
      <c r="CF668">
        <v>4</v>
      </c>
      <c r="CH668">
        <v>6</v>
      </c>
    </row>
    <row r="669" spans="1:86" ht="20.100000000000001" customHeight="1" x14ac:dyDescent="0.25">
      <c r="A669" s="114">
        <v>25295</v>
      </c>
      <c r="B669" s="115" t="s">
        <v>652</v>
      </c>
      <c r="C669" s="115" t="s">
        <v>308</v>
      </c>
      <c r="D669" s="115" t="s">
        <v>2157</v>
      </c>
      <c r="E669" s="116" t="s">
        <v>120</v>
      </c>
      <c r="F669" s="116" t="s">
        <v>160</v>
      </c>
      <c r="G669" s="117">
        <v>40</v>
      </c>
      <c r="H669" s="117">
        <v>11</v>
      </c>
      <c r="I669" s="116" t="s">
        <v>176</v>
      </c>
      <c r="J669" s="118">
        <v>4.4999999999999998E-2</v>
      </c>
      <c r="K669" s="115" t="s">
        <v>257</v>
      </c>
      <c r="L669" s="115" t="s">
        <v>2158</v>
      </c>
      <c r="M669" s="115"/>
      <c r="N669" s="115" t="s">
        <v>162</v>
      </c>
      <c r="O669" s="115" t="str">
        <f t="shared" si="110"/>
        <v>PETUNIA CAPELLA Rose</v>
      </c>
      <c r="P669" s="119">
        <v>669</v>
      </c>
      <c r="Q669" s="119"/>
      <c r="R669" s="20">
        <f t="shared" si="107"/>
        <v>0</v>
      </c>
      <c r="S669" s="20">
        <f t="shared" si="108"/>
        <v>0</v>
      </c>
      <c r="T669" s="20">
        <f t="shared" si="109"/>
        <v>0</v>
      </c>
      <c r="U669" s="303"/>
      <c r="V669" s="304"/>
      <c r="W669" s="304"/>
      <c r="X669" s="304"/>
      <c r="Y669" s="304"/>
      <c r="Z669" s="304"/>
      <c r="AA669" s="304"/>
      <c r="AB669" s="304"/>
      <c r="AC669" s="304"/>
      <c r="AD669" s="304"/>
      <c r="AE669" s="304"/>
      <c r="AF669" s="304"/>
      <c r="AG669" s="304"/>
      <c r="AH669" s="120"/>
      <c r="AI669" s="120"/>
      <c r="AJ669" s="304"/>
      <c r="AK669" s="304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4"/>
      <c r="BV669" s="14"/>
      <c r="BW669" s="14"/>
      <c r="BX669" s="477"/>
      <c r="BY669" s="477"/>
      <c r="BZ669" s="477"/>
      <c r="CA669" s="477"/>
      <c r="CB669" s="14"/>
      <c r="CC669" t="str">
        <f t="shared" si="104"/>
        <v>&gt;s03/2026</v>
      </c>
      <c r="CD669">
        <f t="shared" si="112"/>
        <v>55</v>
      </c>
      <c r="CE669">
        <v>23637</v>
      </c>
      <c r="CF669">
        <v>4</v>
      </c>
      <c r="CH669">
        <v>6</v>
      </c>
    </row>
    <row r="670" spans="1:86" ht="20.100000000000001" customHeight="1" x14ac:dyDescent="0.25">
      <c r="A670" s="108">
        <v>23980</v>
      </c>
      <c r="B670" s="109" t="s">
        <v>652</v>
      </c>
      <c r="C670" s="109" t="s">
        <v>1355</v>
      </c>
      <c r="D670" s="109" t="s">
        <v>2157</v>
      </c>
      <c r="E670" s="110" t="s">
        <v>120</v>
      </c>
      <c r="F670" s="110" t="s">
        <v>160</v>
      </c>
      <c r="G670" s="111">
        <v>40</v>
      </c>
      <c r="H670" s="111">
        <v>11</v>
      </c>
      <c r="I670" s="110" t="s">
        <v>176</v>
      </c>
      <c r="J670" s="121">
        <v>4.4999999999999998E-2</v>
      </c>
      <c r="K670" s="109" t="s">
        <v>257</v>
      </c>
      <c r="L670" s="109" t="s">
        <v>2158</v>
      </c>
      <c r="M670" s="109"/>
      <c r="N670" s="109" t="s">
        <v>162</v>
      </c>
      <c r="O670" s="109" t="str">
        <f t="shared" si="110"/>
        <v xml:space="preserve">PETUNIA CAPELLA Ruby Red improved </v>
      </c>
      <c r="P670" s="112">
        <v>670</v>
      </c>
      <c r="Q670" s="112"/>
      <c r="R670" s="20">
        <f t="shared" si="107"/>
        <v>0</v>
      </c>
      <c r="S670" s="20">
        <f t="shared" si="108"/>
        <v>0</v>
      </c>
      <c r="T670" s="20">
        <f t="shared" si="109"/>
        <v>0</v>
      </c>
      <c r="U670" s="303"/>
      <c r="V670" s="304"/>
      <c r="W670" s="304"/>
      <c r="X670" s="304"/>
      <c r="Y670" s="304"/>
      <c r="Z670" s="304"/>
      <c r="AA670" s="304"/>
      <c r="AB670" s="304"/>
      <c r="AC670" s="304"/>
      <c r="AD670" s="304"/>
      <c r="AE670" s="304"/>
      <c r="AF670" s="304"/>
      <c r="AG670" s="304"/>
      <c r="AH670" s="113"/>
      <c r="AI670" s="113"/>
      <c r="AJ670" s="304"/>
      <c r="AK670" s="304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4"/>
      <c r="BV670" s="14"/>
      <c r="BW670" s="14"/>
      <c r="BX670" s="477"/>
      <c r="BY670" s="477"/>
      <c r="BZ670" s="477"/>
      <c r="CA670" s="477"/>
      <c r="CB670" s="14"/>
      <c r="CC670" t="str">
        <f t="shared" si="104"/>
        <v>&gt;s03/2026</v>
      </c>
      <c r="CD670">
        <f t="shared" si="112"/>
        <v>55</v>
      </c>
      <c r="CE670">
        <v>23437</v>
      </c>
      <c r="CF670">
        <v>4</v>
      </c>
      <c r="CH670">
        <v>6</v>
      </c>
    </row>
    <row r="671" spans="1:86" ht="20.100000000000001" customHeight="1" x14ac:dyDescent="0.25">
      <c r="A671" s="114">
        <v>23981</v>
      </c>
      <c r="B671" s="115" t="s">
        <v>652</v>
      </c>
      <c r="C671" s="115" t="s">
        <v>658</v>
      </c>
      <c r="D671" s="115" t="s">
        <v>2157</v>
      </c>
      <c r="E671" s="116" t="s">
        <v>120</v>
      </c>
      <c r="F671" s="116" t="s">
        <v>160</v>
      </c>
      <c r="G671" s="117">
        <v>40</v>
      </c>
      <c r="H671" s="117">
        <v>11</v>
      </c>
      <c r="I671" s="116" t="s">
        <v>176</v>
      </c>
      <c r="J671" s="118">
        <v>4.4999999999999998E-2</v>
      </c>
      <c r="K671" s="115" t="s">
        <v>257</v>
      </c>
      <c r="L671" s="115" t="s">
        <v>2158</v>
      </c>
      <c r="M671" s="115"/>
      <c r="N671" s="115" t="s">
        <v>162</v>
      </c>
      <c r="O671" s="115" t="str">
        <f t="shared" si="110"/>
        <v>PETUNIA CAPELLA Salmon improved</v>
      </c>
      <c r="P671" s="119">
        <v>671</v>
      </c>
      <c r="Q671" s="119"/>
      <c r="R671" s="20">
        <f t="shared" si="107"/>
        <v>0</v>
      </c>
      <c r="S671" s="20">
        <f t="shared" si="108"/>
        <v>0</v>
      </c>
      <c r="T671" s="20">
        <f t="shared" si="109"/>
        <v>0</v>
      </c>
      <c r="U671" s="303"/>
      <c r="V671" s="304"/>
      <c r="W671" s="304"/>
      <c r="X671" s="304"/>
      <c r="Y671" s="304"/>
      <c r="Z671" s="304"/>
      <c r="AA671" s="304"/>
      <c r="AB671" s="304"/>
      <c r="AC671" s="304"/>
      <c r="AD671" s="304"/>
      <c r="AE671" s="304"/>
      <c r="AF671" s="304"/>
      <c r="AG671" s="304"/>
      <c r="AH671" s="120"/>
      <c r="AI671" s="120"/>
      <c r="AJ671" s="304"/>
      <c r="AK671" s="304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4"/>
      <c r="BV671" s="14"/>
      <c r="BW671" s="14"/>
      <c r="BX671" s="477"/>
      <c r="BY671" s="477"/>
      <c r="BZ671" s="477"/>
      <c r="CA671" s="477"/>
      <c r="CB671" s="14"/>
      <c r="CC671" t="str">
        <f t="shared" si="104"/>
        <v>&gt;s03/2026</v>
      </c>
      <c r="CD671">
        <f t="shared" si="112"/>
        <v>55</v>
      </c>
      <c r="CE671">
        <v>25797</v>
      </c>
      <c r="CF671">
        <v>4</v>
      </c>
      <c r="CH671">
        <v>6</v>
      </c>
    </row>
    <row r="672" spans="1:86" ht="20.100000000000001" customHeight="1" x14ac:dyDescent="0.25">
      <c r="A672" s="108">
        <v>23982</v>
      </c>
      <c r="B672" s="109" t="s">
        <v>652</v>
      </c>
      <c r="C672" s="109" t="s">
        <v>659</v>
      </c>
      <c r="D672" s="109" t="s">
        <v>2157</v>
      </c>
      <c r="E672" s="110" t="s">
        <v>120</v>
      </c>
      <c r="F672" s="110" t="s">
        <v>160</v>
      </c>
      <c r="G672" s="111">
        <v>40</v>
      </c>
      <c r="H672" s="111">
        <v>11</v>
      </c>
      <c r="I672" s="110" t="s">
        <v>176</v>
      </c>
      <c r="J672" s="121">
        <v>0.06</v>
      </c>
      <c r="K672" s="109" t="s">
        <v>257</v>
      </c>
      <c r="L672" s="109" t="s">
        <v>2158</v>
      </c>
      <c r="M672" s="109"/>
      <c r="N672" s="109" t="s">
        <v>162</v>
      </c>
      <c r="O672" s="109" t="str">
        <f t="shared" si="110"/>
        <v xml:space="preserve">PETUNIA CAPELLA Sangria </v>
      </c>
      <c r="P672" s="112">
        <v>672</v>
      </c>
      <c r="Q672" s="112"/>
      <c r="R672" s="20">
        <f t="shared" si="107"/>
        <v>0</v>
      </c>
      <c r="S672" s="20">
        <f t="shared" si="108"/>
        <v>0</v>
      </c>
      <c r="T672" s="20">
        <f t="shared" si="109"/>
        <v>0</v>
      </c>
      <c r="U672" s="303"/>
      <c r="V672" s="304"/>
      <c r="W672" s="304"/>
      <c r="X672" s="304"/>
      <c r="Y672" s="304"/>
      <c r="Z672" s="304"/>
      <c r="AA672" s="304"/>
      <c r="AB672" s="304"/>
      <c r="AC672" s="304"/>
      <c r="AD672" s="304"/>
      <c r="AE672" s="304"/>
      <c r="AF672" s="304"/>
      <c r="AG672" s="304"/>
      <c r="AH672" s="113"/>
      <c r="AI672" s="113"/>
      <c r="AJ672" s="304"/>
      <c r="AK672" s="304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4"/>
      <c r="BV672" s="14"/>
      <c r="BW672" s="14"/>
      <c r="BX672" s="477"/>
      <c r="BY672" s="477"/>
      <c r="BZ672" s="477"/>
      <c r="CA672" s="477"/>
      <c r="CB672" s="14"/>
      <c r="CC672" t="str">
        <f t="shared" si="104"/>
        <v>&gt;s03/2026</v>
      </c>
      <c r="CD672">
        <f t="shared" si="112"/>
        <v>55</v>
      </c>
      <c r="CE672">
        <v>22973</v>
      </c>
      <c r="CF672">
        <v>4</v>
      </c>
      <c r="CH672">
        <v>6</v>
      </c>
    </row>
    <row r="673" spans="1:86" ht="20.100000000000001" customHeight="1" x14ac:dyDescent="0.25">
      <c r="A673" s="114">
        <v>23983</v>
      </c>
      <c r="B673" s="115" t="s">
        <v>652</v>
      </c>
      <c r="C673" s="115" t="s">
        <v>660</v>
      </c>
      <c r="D673" s="115" t="s">
        <v>2157</v>
      </c>
      <c r="E673" s="116" t="s">
        <v>120</v>
      </c>
      <c r="F673" s="116" t="s">
        <v>160</v>
      </c>
      <c r="G673" s="117">
        <v>40</v>
      </c>
      <c r="H673" s="117">
        <v>11</v>
      </c>
      <c r="I673" s="116" t="s">
        <v>176</v>
      </c>
      <c r="J673" s="118">
        <v>4.4999999999999998E-2</v>
      </c>
      <c r="K673" s="115" t="s">
        <v>257</v>
      </c>
      <c r="L673" s="115" t="s">
        <v>2158</v>
      </c>
      <c r="M673" s="115"/>
      <c r="N673" s="115" t="s">
        <v>162</v>
      </c>
      <c r="O673" s="115" t="str">
        <f t="shared" si="110"/>
        <v xml:space="preserve">PETUNIA CAPELLA White improved </v>
      </c>
      <c r="P673" s="119">
        <v>673</v>
      </c>
      <c r="Q673" s="119"/>
      <c r="R673" s="20">
        <f t="shared" si="107"/>
        <v>0</v>
      </c>
      <c r="S673" s="20">
        <f t="shared" si="108"/>
        <v>0</v>
      </c>
      <c r="T673" s="20">
        <f t="shared" si="109"/>
        <v>0</v>
      </c>
      <c r="U673" s="303"/>
      <c r="V673" s="304"/>
      <c r="W673" s="304"/>
      <c r="X673" s="304"/>
      <c r="Y673" s="304"/>
      <c r="Z673" s="304"/>
      <c r="AA673" s="304"/>
      <c r="AB673" s="304"/>
      <c r="AC673" s="304"/>
      <c r="AD673" s="304"/>
      <c r="AE673" s="304"/>
      <c r="AF673" s="304"/>
      <c r="AG673" s="304"/>
      <c r="AH673" s="120"/>
      <c r="AI673" s="120"/>
      <c r="AJ673" s="304"/>
      <c r="AK673" s="304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4"/>
      <c r="BV673" s="14"/>
      <c r="BW673" s="14"/>
      <c r="BX673" s="477"/>
      <c r="BY673" s="477"/>
      <c r="BZ673" s="477"/>
      <c r="CA673" s="477"/>
      <c r="CB673" s="14"/>
      <c r="CC673" t="str">
        <f t="shared" si="104"/>
        <v>&gt;s03/2026</v>
      </c>
      <c r="CD673">
        <f t="shared" si="112"/>
        <v>55</v>
      </c>
      <c r="CE673">
        <v>23438</v>
      </c>
      <c r="CF673">
        <v>4</v>
      </c>
      <c r="CH673">
        <v>6</v>
      </c>
    </row>
    <row r="674" spans="1:86" ht="20.100000000000001" customHeight="1" x14ac:dyDescent="0.25">
      <c r="A674" s="108">
        <v>23984</v>
      </c>
      <c r="B674" s="109" t="s">
        <v>652</v>
      </c>
      <c r="C674" s="109" t="s">
        <v>233</v>
      </c>
      <c r="D674" s="109" t="s">
        <v>2157</v>
      </c>
      <c r="E674" s="110" t="s">
        <v>120</v>
      </c>
      <c r="F674" s="110" t="s">
        <v>160</v>
      </c>
      <c r="G674" s="111">
        <v>40</v>
      </c>
      <c r="H674" s="111">
        <v>11</v>
      </c>
      <c r="I674" s="110" t="s">
        <v>176</v>
      </c>
      <c r="J674" s="121">
        <v>0.05</v>
      </c>
      <c r="K674" s="109" t="s">
        <v>257</v>
      </c>
      <c r="L674" s="109" t="s">
        <v>2158</v>
      </c>
      <c r="M674" s="109"/>
      <c r="N674" s="109" t="s">
        <v>162</v>
      </c>
      <c r="O674" s="109" t="str">
        <f t="shared" si="110"/>
        <v>PETUNIA CAPELLA Variés</v>
      </c>
      <c r="P674" s="112">
        <v>674</v>
      </c>
      <c r="Q674" s="112"/>
      <c r="R674" s="20">
        <f t="shared" si="107"/>
        <v>0</v>
      </c>
      <c r="S674" s="20">
        <f t="shared" si="108"/>
        <v>0</v>
      </c>
      <c r="T674" s="20">
        <f t="shared" si="109"/>
        <v>0</v>
      </c>
      <c r="U674" s="303"/>
      <c r="V674" s="304"/>
      <c r="W674" s="304"/>
      <c r="X674" s="304"/>
      <c r="Y674" s="304"/>
      <c r="Z674" s="304"/>
      <c r="AA674" s="304"/>
      <c r="AB674" s="304"/>
      <c r="AC674" s="304"/>
      <c r="AD674" s="304"/>
      <c r="AE674" s="304"/>
      <c r="AF674" s="304"/>
      <c r="AG674" s="304"/>
      <c r="AH674" s="113"/>
      <c r="AI674" s="113"/>
      <c r="AJ674" s="304"/>
      <c r="AK674" s="304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4"/>
      <c r="BV674" s="14"/>
      <c r="BW674" s="14"/>
      <c r="BX674" s="477"/>
      <c r="BY674" s="477"/>
      <c r="BZ674" s="477"/>
      <c r="CA674" s="477"/>
      <c r="CB674" s="14"/>
      <c r="CC674" t="str">
        <f t="shared" si="104"/>
        <v>&gt;s03/2026</v>
      </c>
      <c r="CD674">
        <f t="shared" si="112"/>
        <v>55</v>
      </c>
      <c r="CE674">
        <v>22977</v>
      </c>
      <c r="CF674">
        <v>4</v>
      </c>
      <c r="CH674">
        <v>6</v>
      </c>
    </row>
    <row r="675" spans="1:86" ht="20.100000000000001" customHeight="1" x14ac:dyDescent="0.25">
      <c r="A675" s="390"/>
      <c r="B675" s="397" t="s">
        <v>650</v>
      </c>
      <c r="C675" s="392"/>
      <c r="D675" s="392" t="s">
        <v>128</v>
      </c>
      <c r="E675" s="393"/>
      <c r="F675" s="393"/>
      <c r="G675" s="393"/>
      <c r="H675" s="394"/>
      <c r="I675" s="393"/>
      <c r="J675" s="395"/>
      <c r="K675" s="392"/>
      <c r="L675" s="392" t="s">
        <v>131</v>
      </c>
      <c r="M675" s="392"/>
      <c r="N675" s="392"/>
      <c r="O675" s="392" t="str">
        <f t="shared" si="110"/>
        <v xml:space="preserve">PETUNIA AMORE </v>
      </c>
      <c r="P675" s="396">
        <v>675</v>
      </c>
      <c r="Q675" s="396"/>
      <c r="R675" s="20"/>
      <c r="S675" s="20"/>
      <c r="T675" s="20"/>
      <c r="U675" s="514"/>
      <c r="V675" s="515"/>
      <c r="W675" s="515"/>
      <c r="X675" s="515"/>
      <c r="Y675" s="515"/>
      <c r="Z675" s="515"/>
      <c r="AA675" s="515"/>
      <c r="AB675" s="515"/>
      <c r="AC675" s="515"/>
      <c r="AD675" s="515"/>
      <c r="AE675" s="515"/>
      <c r="AF675" s="515"/>
      <c r="AG675" s="515"/>
      <c r="AH675" s="515"/>
      <c r="AI675" s="515"/>
      <c r="AJ675" s="515"/>
      <c r="AK675" s="515"/>
      <c r="AL675" s="515"/>
      <c r="AM675" s="515"/>
      <c r="AN675" s="515"/>
      <c r="AO675" s="515"/>
      <c r="AP675" s="515"/>
      <c r="AQ675" s="515"/>
      <c r="AR675" s="515"/>
      <c r="AS675" s="515"/>
      <c r="AT675" s="515"/>
      <c r="AU675" s="515"/>
      <c r="AV675" s="515"/>
      <c r="AW675" s="515"/>
      <c r="AX675" s="515"/>
      <c r="AY675" s="515"/>
      <c r="AZ675" s="515"/>
      <c r="BA675" s="515"/>
      <c r="BB675" s="515"/>
      <c r="BC675" s="515"/>
      <c r="BD675" s="515"/>
      <c r="BE675" s="515"/>
      <c r="BF675" s="515"/>
      <c r="BG675" s="515"/>
      <c r="BH675" s="515"/>
      <c r="BI675" s="515"/>
      <c r="BJ675" s="515"/>
      <c r="BK675" s="515"/>
      <c r="BL675" s="515"/>
      <c r="BM675" s="515"/>
      <c r="BN675" s="515"/>
      <c r="BO675" s="515"/>
      <c r="BP675" s="515"/>
      <c r="BQ675" s="515"/>
      <c r="BR675" s="515"/>
      <c r="BS675" s="515"/>
      <c r="BT675" s="515"/>
      <c r="BU675" s="14"/>
      <c r="BV675" s="14"/>
      <c r="BW675" s="14"/>
      <c r="BX675" s="477"/>
      <c r="BY675" s="477"/>
      <c r="BZ675" s="477"/>
      <c r="CA675" s="477"/>
      <c r="CB675" s="14"/>
      <c r="CC675" t="str">
        <f t="shared" ref="CC675:CC738" si="113">IF(AND(E675="B",D675&lt;&gt;""),IF(CD675&gt;52,"&gt;s0" &amp; CD675-52 &amp; "/2026",IF(CD675&lt;30,IF(CD675&lt;10,"&gt;s0"&amp;CD675&amp;"/2026","&gt;s"&amp;CD675&amp;"/2026"),"&gt;s"&amp;CD675&amp;"/2025")),IF(D675&lt;&gt;"",D675,""))</f>
        <v/>
      </c>
    </row>
    <row r="676" spans="1:86" ht="20.100000000000001" customHeight="1" x14ac:dyDescent="0.25">
      <c r="A676" s="108">
        <v>23970</v>
      </c>
      <c r="B676" s="109" t="s">
        <v>650</v>
      </c>
      <c r="C676" s="109" t="s">
        <v>1356</v>
      </c>
      <c r="D676" s="109" t="s">
        <v>2157</v>
      </c>
      <c r="E676" s="110" t="s">
        <v>120</v>
      </c>
      <c r="F676" s="110" t="s">
        <v>160</v>
      </c>
      <c r="G676" s="111">
        <v>40</v>
      </c>
      <c r="H676" s="111">
        <v>11</v>
      </c>
      <c r="I676" s="110" t="s">
        <v>176</v>
      </c>
      <c r="J676" s="121">
        <v>6.5000000000000002E-2</v>
      </c>
      <c r="K676" s="109" t="s">
        <v>257</v>
      </c>
      <c r="L676" s="109" t="s">
        <v>2158</v>
      </c>
      <c r="M676" s="109"/>
      <c r="N676" s="109" t="s">
        <v>162</v>
      </c>
      <c r="O676" s="109" t="str">
        <f t="shared" si="110"/>
        <v>PETUNIA AMORE Heart and Soul</v>
      </c>
      <c r="P676" s="112">
        <v>676</v>
      </c>
      <c r="Q676" s="112"/>
      <c r="R676" s="20">
        <f t="shared" si="107"/>
        <v>0</v>
      </c>
      <c r="S676" s="20">
        <f t="shared" si="108"/>
        <v>0</v>
      </c>
      <c r="T676" s="20">
        <f t="shared" si="109"/>
        <v>0</v>
      </c>
      <c r="U676" s="303"/>
      <c r="V676" s="304"/>
      <c r="W676" s="304"/>
      <c r="X676" s="304"/>
      <c r="Y676" s="304"/>
      <c r="Z676" s="304"/>
      <c r="AA676" s="304"/>
      <c r="AB676" s="304"/>
      <c r="AC676" s="304"/>
      <c r="AD676" s="304"/>
      <c r="AE676" s="304"/>
      <c r="AF676" s="304"/>
      <c r="AG676" s="304"/>
      <c r="AH676" s="113"/>
      <c r="AI676" s="113"/>
      <c r="AJ676" s="304"/>
      <c r="AK676" s="304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4"/>
      <c r="BV676" s="14"/>
      <c r="BW676" s="14"/>
      <c r="BX676" s="477"/>
      <c r="BY676" s="477"/>
      <c r="BZ676" s="477"/>
      <c r="CA676" s="477"/>
      <c r="CB676" s="14"/>
      <c r="CC676" t="str">
        <f t="shared" si="113"/>
        <v>&gt;s03/2026</v>
      </c>
      <c r="CD676">
        <f t="shared" ref="CD676:CD682" si="114">IF(E676="B",IF(OR(LEFT(D676,2)="&gt;s", LEFT(D676,2)="&lt;s"),MID(D676,3,2)+CF676+1,""),)</f>
        <v>55</v>
      </c>
      <c r="CE676">
        <v>22979</v>
      </c>
      <c r="CF676">
        <v>4</v>
      </c>
      <c r="CH676">
        <v>6</v>
      </c>
    </row>
    <row r="677" spans="1:86" ht="20.100000000000001" customHeight="1" x14ac:dyDescent="0.25">
      <c r="A677" s="114">
        <v>26816</v>
      </c>
      <c r="B677" s="115" t="s">
        <v>650</v>
      </c>
      <c r="C677" s="115" t="s">
        <v>712</v>
      </c>
      <c r="D677" s="115" t="s">
        <v>2157</v>
      </c>
      <c r="E677" s="116" t="s">
        <v>120</v>
      </c>
      <c r="F677" s="116" t="s">
        <v>160</v>
      </c>
      <c r="G677" s="117">
        <v>40</v>
      </c>
      <c r="H677" s="117">
        <v>11</v>
      </c>
      <c r="I677" s="116" t="s">
        <v>176</v>
      </c>
      <c r="J677" s="118">
        <v>6.5000000000000002E-2</v>
      </c>
      <c r="K677" s="115"/>
      <c r="L677" s="115" t="s">
        <v>2158</v>
      </c>
      <c r="M677" s="115" t="s">
        <v>137</v>
      </c>
      <c r="N677" s="115" t="s">
        <v>162</v>
      </c>
      <c r="O677" s="115" t="str">
        <f t="shared" si="110"/>
        <v>PETUNIA AMORE Joy</v>
      </c>
      <c r="P677" s="119">
        <v>677</v>
      </c>
      <c r="Q677" s="119"/>
      <c r="R677" s="20">
        <f t="shared" si="107"/>
        <v>0</v>
      </c>
      <c r="S677" s="20">
        <f t="shared" si="108"/>
        <v>0</v>
      </c>
      <c r="T677" s="20">
        <f t="shared" si="109"/>
        <v>0</v>
      </c>
      <c r="U677" s="303"/>
      <c r="V677" s="304"/>
      <c r="W677" s="304"/>
      <c r="X677" s="304"/>
      <c r="Y677" s="304"/>
      <c r="Z677" s="304"/>
      <c r="AA677" s="304"/>
      <c r="AB677" s="304"/>
      <c r="AC677" s="304"/>
      <c r="AD677" s="304"/>
      <c r="AE677" s="304"/>
      <c r="AF677" s="304"/>
      <c r="AG677" s="304"/>
      <c r="AH677" s="120"/>
      <c r="AI677" s="120"/>
      <c r="AJ677" s="304"/>
      <c r="AK677" s="304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4"/>
      <c r="BV677" s="14"/>
      <c r="BW677" s="14"/>
      <c r="BX677" s="477"/>
      <c r="BY677" s="477"/>
      <c r="BZ677" s="477"/>
      <c r="CA677" s="477"/>
      <c r="CB677" s="14"/>
      <c r="CC677" t="str">
        <f t="shared" si="113"/>
        <v>&gt;s03/2026</v>
      </c>
      <c r="CD677">
        <f t="shared" si="114"/>
        <v>55</v>
      </c>
      <c r="CE677">
        <v>26483</v>
      </c>
      <c r="CF677">
        <v>4</v>
      </c>
      <c r="CH677">
        <v>6</v>
      </c>
    </row>
    <row r="678" spans="1:86" ht="20.100000000000001" customHeight="1" x14ac:dyDescent="0.25">
      <c r="A678" s="108">
        <v>20040</v>
      </c>
      <c r="B678" s="109" t="s">
        <v>650</v>
      </c>
      <c r="C678" s="109" t="s">
        <v>1357</v>
      </c>
      <c r="D678" s="109" t="s">
        <v>2157</v>
      </c>
      <c r="E678" s="110" t="s">
        <v>120</v>
      </c>
      <c r="F678" s="110" t="s">
        <v>160</v>
      </c>
      <c r="G678" s="111">
        <v>40</v>
      </c>
      <c r="H678" s="111">
        <v>11</v>
      </c>
      <c r="I678" s="110" t="s">
        <v>176</v>
      </c>
      <c r="J678" s="121">
        <v>6.5000000000000002E-2</v>
      </c>
      <c r="K678" s="109" t="s">
        <v>257</v>
      </c>
      <c r="L678" s="109" t="s">
        <v>2158</v>
      </c>
      <c r="M678" s="109"/>
      <c r="N678" s="109" t="s">
        <v>162</v>
      </c>
      <c r="O678" s="109" t="str">
        <f t="shared" si="110"/>
        <v xml:space="preserve">PETUNIA AMORE King of Hearts </v>
      </c>
      <c r="P678" s="112">
        <v>678</v>
      </c>
      <c r="Q678" s="112"/>
      <c r="R678" s="20">
        <f t="shared" si="107"/>
        <v>0</v>
      </c>
      <c r="S678" s="20">
        <f t="shared" si="108"/>
        <v>0</v>
      </c>
      <c r="T678" s="20">
        <f t="shared" si="109"/>
        <v>0</v>
      </c>
      <c r="U678" s="303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113"/>
      <c r="AI678" s="113"/>
      <c r="AJ678" s="304"/>
      <c r="AK678" s="304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4"/>
      <c r="BV678" s="14"/>
      <c r="BW678" s="14"/>
      <c r="BX678" s="477"/>
      <c r="BY678" s="477"/>
      <c r="BZ678" s="477"/>
      <c r="CA678" s="477"/>
      <c r="CB678" s="14"/>
      <c r="CC678" t="str">
        <f t="shared" si="113"/>
        <v>&gt;s03/2026</v>
      </c>
      <c r="CD678">
        <f t="shared" si="114"/>
        <v>55</v>
      </c>
      <c r="CE678">
        <v>15603</v>
      </c>
      <c r="CF678">
        <v>4</v>
      </c>
      <c r="CH678">
        <v>6</v>
      </c>
    </row>
    <row r="679" spans="1:86" ht="20.100000000000001" customHeight="1" x14ac:dyDescent="0.25">
      <c r="A679" s="114">
        <v>20042</v>
      </c>
      <c r="B679" s="115" t="s">
        <v>650</v>
      </c>
      <c r="C679" s="115" t="s">
        <v>1358</v>
      </c>
      <c r="D679" s="115" t="s">
        <v>2157</v>
      </c>
      <c r="E679" s="116" t="s">
        <v>120</v>
      </c>
      <c r="F679" s="116" t="s">
        <v>160</v>
      </c>
      <c r="G679" s="117">
        <v>40</v>
      </c>
      <c r="H679" s="117">
        <v>11</v>
      </c>
      <c r="I679" s="116" t="s">
        <v>176</v>
      </c>
      <c r="J679" s="118">
        <v>6.5000000000000002E-2</v>
      </c>
      <c r="K679" s="115" t="s">
        <v>257</v>
      </c>
      <c r="L679" s="115" t="s">
        <v>2158</v>
      </c>
      <c r="M679" s="115"/>
      <c r="N679" s="115" t="s">
        <v>162</v>
      </c>
      <c r="O679" s="115" t="str">
        <f t="shared" si="110"/>
        <v>PETUNIA AMORE Queen of Hearts</v>
      </c>
      <c r="P679" s="119">
        <v>679</v>
      </c>
      <c r="Q679" s="119"/>
      <c r="R679" s="20">
        <f t="shared" si="107"/>
        <v>0</v>
      </c>
      <c r="S679" s="20">
        <f t="shared" si="108"/>
        <v>0</v>
      </c>
      <c r="T679" s="20">
        <f t="shared" si="109"/>
        <v>0</v>
      </c>
      <c r="U679" s="303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120"/>
      <c r="AI679" s="120"/>
      <c r="AJ679" s="304"/>
      <c r="AK679" s="304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4"/>
      <c r="BV679" s="14"/>
      <c r="BW679" s="14"/>
      <c r="BX679" s="477"/>
      <c r="BY679" s="477"/>
      <c r="BZ679" s="477"/>
      <c r="CA679" s="477"/>
      <c r="CB679" s="14"/>
      <c r="CC679" t="str">
        <f t="shared" si="113"/>
        <v>&gt;s03/2026</v>
      </c>
      <c r="CD679">
        <f t="shared" si="114"/>
        <v>55</v>
      </c>
      <c r="CE679">
        <v>13337</v>
      </c>
      <c r="CF679">
        <v>4</v>
      </c>
      <c r="CH679">
        <v>6</v>
      </c>
    </row>
    <row r="680" spans="1:86" ht="20.100000000000001" customHeight="1" x14ac:dyDescent="0.25">
      <c r="A680" s="108">
        <v>23971</v>
      </c>
      <c r="B680" s="109" t="s">
        <v>650</v>
      </c>
      <c r="C680" s="109" t="s">
        <v>1359</v>
      </c>
      <c r="D680" s="109" t="s">
        <v>2157</v>
      </c>
      <c r="E680" s="110" t="s">
        <v>120</v>
      </c>
      <c r="F680" s="110" t="s">
        <v>160</v>
      </c>
      <c r="G680" s="111">
        <v>40</v>
      </c>
      <c r="H680" s="111">
        <v>11</v>
      </c>
      <c r="I680" s="110" t="s">
        <v>176</v>
      </c>
      <c r="J680" s="121">
        <v>6.5000000000000002E-2</v>
      </c>
      <c r="K680" s="109" t="s">
        <v>257</v>
      </c>
      <c r="L680" s="109" t="s">
        <v>2158</v>
      </c>
      <c r="M680" s="109"/>
      <c r="N680" s="109" t="s">
        <v>162</v>
      </c>
      <c r="O680" s="109" t="str">
        <f t="shared" si="110"/>
        <v xml:space="preserve">PETUNIA AMORE Pink Hearts </v>
      </c>
      <c r="P680" s="112">
        <v>680</v>
      </c>
      <c r="Q680" s="112"/>
      <c r="R680" s="20">
        <f t="shared" si="107"/>
        <v>0</v>
      </c>
      <c r="S680" s="20">
        <f t="shared" si="108"/>
        <v>0</v>
      </c>
      <c r="T680" s="20">
        <f t="shared" si="109"/>
        <v>0</v>
      </c>
      <c r="U680" s="303"/>
      <c r="V680" s="304"/>
      <c r="W680" s="304"/>
      <c r="X680" s="304"/>
      <c r="Y680" s="304"/>
      <c r="Z680" s="304"/>
      <c r="AA680" s="304"/>
      <c r="AB680" s="304"/>
      <c r="AC680" s="304"/>
      <c r="AD680" s="304"/>
      <c r="AE680" s="304"/>
      <c r="AF680" s="304"/>
      <c r="AG680" s="304"/>
      <c r="AH680" s="113"/>
      <c r="AI680" s="113"/>
      <c r="AJ680" s="304"/>
      <c r="AK680" s="304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4"/>
      <c r="BV680" s="14"/>
      <c r="BW680" s="14"/>
      <c r="BX680" s="477"/>
      <c r="BY680" s="477"/>
      <c r="BZ680" s="477"/>
      <c r="CA680" s="477"/>
      <c r="CB680" s="14"/>
      <c r="CC680" t="str">
        <f t="shared" si="113"/>
        <v>&gt;s03/2026</v>
      </c>
      <c r="CD680">
        <f t="shared" si="114"/>
        <v>55</v>
      </c>
      <c r="CE680">
        <v>22981</v>
      </c>
      <c r="CF680">
        <v>4</v>
      </c>
      <c r="CH680">
        <v>6</v>
      </c>
    </row>
    <row r="681" spans="1:86" ht="20.100000000000001" customHeight="1" x14ac:dyDescent="0.25">
      <c r="A681" s="114">
        <v>25296</v>
      </c>
      <c r="B681" s="115" t="s">
        <v>650</v>
      </c>
      <c r="C681" s="115" t="s">
        <v>651</v>
      </c>
      <c r="D681" s="115" t="s">
        <v>2157</v>
      </c>
      <c r="E681" s="116" t="s">
        <v>120</v>
      </c>
      <c r="F681" s="116" t="s">
        <v>160</v>
      </c>
      <c r="G681" s="117">
        <v>40</v>
      </c>
      <c r="H681" s="117">
        <v>11</v>
      </c>
      <c r="I681" s="116" t="s">
        <v>176</v>
      </c>
      <c r="J681" s="118">
        <v>6.5000000000000002E-2</v>
      </c>
      <c r="K681" s="115" t="s">
        <v>257</v>
      </c>
      <c r="L681" s="115" t="s">
        <v>2158</v>
      </c>
      <c r="M681" s="115"/>
      <c r="N681" s="115" t="s">
        <v>162</v>
      </c>
      <c r="O681" s="115" t="str">
        <f t="shared" si="110"/>
        <v>PETUNIA AMORE Princess Pink</v>
      </c>
      <c r="P681" s="119">
        <v>681</v>
      </c>
      <c r="Q681" s="119"/>
      <c r="R681" s="20">
        <f t="shared" si="107"/>
        <v>0</v>
      </c>
      <c r="S681" s="20">
        <f t="shared" si="108"/>
        <v>0</v>
      </c>
      <c r="T681" s="20">
        <f t="shared" si="109"/>
        <v>0</v>
      </c>
      <c r="U681" s="303"/>
      <c r="V681" s="304"/>
      <c r="W681" s="304"/>
      <c r="X681" s="304"/>
      <c r="Y681" s="304"/>
      <c r="Z681" s="304"/>
      <c r="AA681" s="304"/>
      <c r="AB681" s="304"/>
      <c r="AC681" s="304"/>
      <c r="AD681" s="304"/>
      <c r="AE681" s="304"/>
      <c r="AF681" s="304"/>
      <c r="AG681" s="304"/>
      <c r="AH681" s="120"/>
      <c r="AI681" s="120"/>
      <c r="AJ681" s="304"/>
      <c r="AK681" s="304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4"/>
      <c r="BV681" s="14"/>
      <c r="BW681" s="14"/>
      <c r="BX681" s="477"/>
      <c r="BY681" s="477"/>
      <c r="BZ681" s="477"/>
      <c r="CA681" s="477"/>
      <c r="CB681" s="14"/>
      <c r="CC681" t="str">
        <f t="shared" si="113"/>
        <v>&gt;s03/2026</v>
      </c>
      <c r="CD681">
        <f t="shared" si="114"/>
        <v>55</v>
      </c>
      <c r="CE681">
        <v>25055</v>
      </c>
      <c r="CF681">
        <v>4</v>
      </c>
      <c r="CH681">
        <v>6</v>
      </c>
    </row>
    <row r="682" spans="1:86" ht="20.100000000000001" customHeight="1" x14ac:dyDescent="0.25">
      <c r="A682" s="108">
        <v>23972</v>
      </c>
      <c r="B682" s="109" t="s">
        <v>650</v>
      </c>
      <c r="C682" s="109" t="s">
        <v>397</v>
      </c>
      <c r="D682" s="109" t="s">
        <v>2157</v>
      </c>
      <c r="E682" s="110" t="s">
        <v>120</v>
      </c>
      <c r="F682" s="110" t="s">
        <v>160</v>
      </c>
      <c r="G682" s="111">
        <v>40</v>
      </c>
      <c r="H682" s="111">
        <v>11</v>
      </c>
      <c r="I682" s="110" t="s">
        <v>176</v>
      </c>
      <c r="J682" s="121">
        <v>6.5000000000000002E-2</v>
      </c>
      <c r="K682" s="109" t="s">
        <v>257</v>
      </c>
      <c r="L682" s="109" t="s">
        <v>2158</v>
      </c>
      <c r="M682" s="109"/>
      <c r="N682" s="109" t="s">
        <v>162</v>
      </c>
      <c r="O682" s="109" t="str">
        <f t="shared" si="110"/>
        <v xml:space="preserve">PETUNIA AMORE Variés </v>
      </c>
      <c r="P682" s="112">
        <v>682</v>
      </c>
      <c r="Q682" s="112"/>
      <c r="R682" s="20">
        <f t="shared" si="107"/>
        <v>0</v>
      </c>
      <c r="S682" s="20">
        <f t="shared" si="108"/>
        <v>0</v>
      </c>
      <c r="T682" s="20">
        <f t="shared" si="109"/>
        <v>0</v>
      </c>
      <c r="U682" s="303"/>
      <c r="V682" s="304"/>
      <c r="W682" s="304"/>
      <c r="X682" s="304"/>
      <c r="Y682" s="304"/>
      <c r="Z682" s="304"/>
      <c r="AA682" s="304"/>
      <c r="AB682" s="304"/>
      <c r="AC682" s="304"/>
      <c r="AD682" s="304"/>
      <c r="AE682" s="304"/>
      <c r="AF682" s="304"/>
      <c r="AG682" s="304"/>
      <c r="AH682" s="113"/>
      <c r="AI682" s="113"/>
      <c r="AJ682" s="304"/>
      <c r="AK682" s="304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4"/>
      <c r="BV682" s="14"/>
      <c r="BW682" s="14"/>
      <c r="BX682" s="477"/>
      <c r="BY682" s="477"/>
      <c r="BZ682" s="477"/>
      <c r="CA682" s="477"/>
      <c r="CB682" s="14"/>
      <c r="CC682" t="str">
        <f t="shared" si="113"/>
        <v>&gt;s03/2026</v>
      </c>
      <c r="CD682">
        <f t="shared" si="114"/>
        <v>55</v>
      </c>
      <c r="CE682">
        <v>23032</v>
      </c>
      <c r="CF682">
        <v>4</v>
      </c>
      <c r="CH682">
        <v>6</v>
      </c>
    </row>
    <row r="683" spans="1:86" ht="20.100000000000001" customHeight="1" x14ac:dyDescent="0.25">
      <c r="A683" s="390"/>
      <c r="B683" s="397" t="s">
        <v>1668</v>
      </c>
      <c r="C683" s="392"/>
      <c r="D683" s="392" t="s">
        <v>128</v>
      </c>
      <c r="E683" s="393"/>
      <c r="F683" s="393"/>
      <c r="G683" s="393"/>
      <c r="H683" s="394"/>
      <c r="I683" s="393"/>
      <c r="J683" s="395"/>
      <c r="K683" s="392"/>
      <c r="L683" s="392" t="s">
        <v>131</v>
      </c>
      <c r="M683" s="392"/>
      <c r="N683" s="392"/>
      <c r="O683" s="392" t="str">
        <f t="shared" si="110"/>
        <v xml:space="preserve">PETUNIA CONSTELLATION ET SPLASH DANCE </v>
      </c>
      <c r="P683" s="396">
        <v>683</v>
      </c>
      <c r="Q683" s="396"/>
      <c r="R683" s="20"/>
      <c r="S683" s="20"/>
      <c r="T683" s="20"/>
      <c r="U683" s="514"/>
      <c r="V683" s="515"/>
      <c r="W683" s="515"/>
      <c r="X683" s="515"/>
      <c r="Y683" s="515"/>
      <c r="Z683" s="515"/>
      <c r="AA683" s="515"/>
      <c r="AB683" s="515"/>
      <c r="AC683" s="515"/>
      <c r="AD683" s="515"/>
      <c r="AE683" s="515"/>
      <c r="AF683" s="515"/>
      <c r="AG683" s="515"/>
      <c r="AH683" s="515"/>
      <c r="AI683" s="515"/>
      <c r="AJ683" s="515"/>
      <c r="AK683" s="515"/>
      <c r="AL683" s="515"/>
      <c r="AM683" s="515"/>
      <c r="AN683" s="515"/>
      <c r="AO683" s="515"/>
      <c r="AP683" s="515"/>
      <c r="AQ683" s="515"/>
      <c r="AR683" s="515"/>
      <c r="AS683" s="515"/>
      <c r="AT683" s="515"/>
      <c r="AU683" s="515"/>
      <c r="AV683" s="515"/>
      <c r="AW683" s="515"/>
      <c r="AX683" s="515"/>
      <c r="AY683" s="515"/>
      <c r="AZ683" s="515"/>
      <c r="BA683" s="515"/>
      <c r="BB683" s="515"/>
      <c r="BC683" s="515"/>
      <c r="BD683" s="515"/>
      <c r="BE683" s="515"/>
      <c r="BF683" s="515"/>
      <c r="BG683" s="515"/>
      <c r="BH683" s="515"/>
      <c r="BI683" s="515"/>
      <c r="BJ683" s="515"/>
      <c r="BK683" s="515"/>
      <c r="BL683" s="515"/>
      <c r="BM683" s="515"/>
      <c r="BN683" s="515"/>
      <c r="BO683" s="515"/>
      <c r="BP683" s="515"/>
      <c r="BQ683" s="515"/>
      <c r="BR683" s="515"/>
      <c r="BS683" s="515"/>
      <c r="BT683" s="515"/>
      <c r="BU683" s="14"/>
      <c r="BV683" s="14"/>
      <c r="BW683" s="14"/>
      <c r="BX683" s="477"/>
      <c r="BY683" s="477"/>
      <c r="BZ683" s="477"/>
      <c r="CA683" s="477"/>
      <c r="CB683" s="14"/>
      <c r="CC683" t="str">
        <f t="shared" si="113"/>
        <v/>
      </c>
    </row>
    <row r="684" spans="1:86" ht="20.100000000000001" customHeight="1" x14ac:dyDescent="0.25">
      <c r="A684" s="108">
        <v>23988</v>
      </c>
      <c r="B684" s="109" t="s">
        <v>665</v>
      </c>
      <c r="C684" s="109" t="s">
        <v>666</v>
      </c>
      <c r="D684" s="109" t="s">
        <v>2157</v>
      </c>
      <c r="E684" s="110" t="s">
        <v>120</v>
      </c>
      <c r="F684" s="110" t="s">
        <v>160</v>
      </c>
      <c r="G684" s="111">
        <v>40</v>
      </c>
      <c r="H684" s="111">
        <v>11</v>
      </c>
      <c r="I684" s="110" t="s">
        <v>176</v>
      </c>
      <c r="J684" s="121">
        <v>0.06</v>
      </c>
      <c r="K684" s="109" t="s">
        <v>257</v>
      </c>
      <c r="L684" s="109" t="s">
        <v>2158</v>
      </c>
      <c r="M684" s="109"/>
      <c r="N684" s="109" t="s">
        <v>162</v>
      </c>
      <c r="O684" s="109" t="str">
        <f t="shared" si="110"/>
        <v xml:space="preserve">PETUNIA CONSTELLATION Supernova </v>
      </c>
      <c r="P684" s="112">
        <v>684</v>
      </c>
      <c r="Q684" s="112"/>
      <c r="R684" s="20">
        <f t="shared" si="107"/>
        <v>0</v>
      </c>
      <c r="S684" s="20">
        <f t="shared" si="108"/>
        <v>0</v>
      </c>
      <c r="T684" s="20">
        <f t="shared" si="109"/>
        <v>0</v>
      </c>
      <c r="U684" s="303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04"/>
      <c r="AF684" s="304"/>
      <c r="AG684" s="304"/>
      <c r="AH684" s="113"/>
      <c r="AI684" s="113"/>
      <c r="AJ684" s="304"/>
      <c r="AK684" s="304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4"/>
      <c r="BV684" s="14"/>
      <c r="BW684" s="14"/>
      <c r="BX684" s="477"/>
      <c r="BY684" s="477"/>
      <c r="BZ684" s="477"/>
      <c r="CA684" s="477"/>
      <c r="CB684" s="14"/>
      <c r="CC684" t="str">
        <f t="shared" si="113"/>
        <v>&gt;s03/2026</v>
      </c>
      <c r="CD684">
        <f t="shared" ref="CD684:CD688" si="115">IF(E684="B",IF(OR(LEFT(D684,2)="&gt;s", LEFT(D684,2)="&lt;s"),MID(D684,3,2)+CF684+1,""),)</f>
        <v>55</v>
      </c>
      <c r="CE684">
        <v>22985</v>
      </c>
      <c r="CF684">
        <v>4</v>
      </c>
      <c r="CH684">
        <v>6</v>
      </c>
    </row>
    <row r="685" spans="1:86" ht="20.100000000000001" customHeight="1" x14ac:dyDescent="0.25">
      <c r="A685" s="114">
        <v>20373</v>
      </c>
      <c r="B685" s="115" t="s">
        <v>665</v>
      </c>
      <c r="C685" s="115" t="s">
        <v>667</v>
      </c>
      <c r="D685" s="115" t="s">
        <v>2157</v>
      </c>
      <c r="E685" s="116" t="s">
        <v>120</v>
      </c>
      <c r="F685" s="116" t="s">
        <v>160</v>
      </c>
      <c r="G685" s="117">
        <v>40</v>
      </c>
      <c r="H685" s="117">
        <v>11</v>
      </c>
      <c r="I685" s="116" t="s">
        <v>176</v>
      </c>
      <c r="J685" s="118">
        <v>0.06</v>
      </c>
      <c r="K685" s="115" t="s">
        <v>257</v>
      </c>
      <c r="L685" s="115" t="s">
        <v>2158</v>
      </c>
      <c r="M685" s="115"/>
      <c r="N685" s="115" t="s">
        <v>162</v>
      </c>
      <c r="O685" s="115" t="str">
        <f t="shared" si="110"/>
        <v xml:space="preserve">PETUNIA CONSTELLATION Virgo </v>
      </c>
      <c r="P685" s="119">
        <v>685</v>
      </c>
      <c r="Q685" s="119"/>
      <c r="R685" s="20">
        <f t="shared" si="107"/>
        <v>0</v>
      </c>
      <c r="S685" s="20">
        <f t="shared" si="108"/>
        <v>0</v>
      </c>
      <c r="T685" s="20">
        <f t="shared" si="109"/>
        <v>0</v>
      </c>
      <c r="U685" s="303"/>
      <c r="V685" s="304"/>
      <c r="W685" s="304"/>
      <c r="X685" s="304"/>
      <c r="Y685" s="304"/>
      <c r="Z685" s="304"/>
      <c r="AA685" s="304"/>
      <c r="AB685" s="304"/>
      <c r="AC685" s="304"/>
      <c r="AD685" s="304"/>
      <c r="AE685" s="304"/>
      <c r="AF685" s="304"/>
      <c r="AG685" s="304"/>
      <c r="AH685" s="120"/>
      <c r="AI685" s="120"/>
      <c r="AJ685" s="304"/>
      <c r="AK685" s="304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4"/>
      <c r="BV685" s="14"/>
      <c r="BW685" s="14"/>
      <c r="BX685" s="477"/>
      <c r="BY685" s="477"/>
      <c r="BZ685" s="477"/>
      <c r="CA685" s="477"/>
      <c r="CB685" s="14"/>
      <c r="CC685" t="str">
        <f t="shared" si="113"/>
        <v>&gt;s03/2026</v>
      </c>
      <c r="CD685">
        <f t="shared" si="115"/>
        <v>55</v>
      </c>
      <c r="CE685">
        <v>13693</v>
      </c>
      <c r="CF685">
        <v>4</v>
      </c>
      <c r="CH685">
        <v>6</v>
      </c>
    </row>
    <row r="686" spans="1:86" ht="20.100000000000001" customHeight="1" x14ac:dyDescent="0.25">
      <c r="A686" s="108">
        <v>21381</v>
      </c>
      <c r="B686" s="109" t="s">
        <v>677</v>
      </c>
      <c r="C686" s="109" t="s">
        <v>1360</v>
      </c>
      <c r="D686" s="109" t="s">
        <v>2157</v>
      </c>
      <c r="E686" s="110" t="s">
        <v>120</v>
      </c>
      <c r="F686" s="110" t="s">
        <v>160</v>
      </c>
      <c r="G686" s="111">
        <v>40</v>
      </c>
      <c r="H686" s="111">
        <v>11</v>
      </c>
      <c r="I686" s="110" t="s">
        <v>176</v>
      </c>
      <c r="J686" s="121">
        <v>0.06</v>
      </c>
      <c r="K686" s="109" t="s">
        <v>257</v>
      </c>
      <c r="L686" s="109" t="s">
        <v>2158</v>
      </c>
      <c r="M686" s="109"/>
      <c r="N686" s="109" t="s">
        <v>162</v>
      </c>
      <c r="O686" s="109" t="str">
        <f t="shared" si="110"/>
        <v xml:space="preserve">PETUNIA SPLASH DANCE Magenta Mambo improved </v>
      </c>
      <c r="P686" s="112">
        <v>686</v>
      </c>
      <c r="Q686" s="112"/>
      <c r="R686" s="20">
        <f t="shared" si="107"/>
        <v>0</v>
      </c>
      <c r="S686" s="20">
        <f t="shared" si="108"/>
        <v>0</v>
      </c>
      <c r="T686" s="20">
        <f t="shared" si="109"/>
        <v>0</v>
      </c>
      <c r="U686" s="303"/>
      <c r="V686" s="304"/>
      <c r="W686" s="304"/>
      <c r="X686" s="304"/>
      <c r="Y686" s="304"/>
      <c r="Z686" s="304"/>
      <c r="AA686" s="304"/>
      <c r="AB686" s="304"/>
      <c r="AC686" s="304"/>
      <c r="AD686" s="304"/>
      <c r="AE686" s="304"/>
      <c r="AF686" s="304"/>
      <c r="AG686" s="304"/>
      <c r="AH686" s="113"/>
      <c r="AI686" s="113"/>
      <c r="AJ686" s="304"/>
      <c r="AK686" s="304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4"/>
      <c r="BV686" s="14"/>
      <c r="BW686" s="14"/>
      <c r="BX686" s="477"/>
      <c r="BY686" s="477"/>
      <c r="BZ686" s="477"/>
      <c r="CA686" s="477"/>
      <c r="CB686" s="14"/>
      <c r="CC686" t="str">
        <f t="shared" si="113"/>
        <v>&gt;s03/2026</v>
      </c>
      <c r="CD686">
        <f t="shared" si="115"/>
        <v>55</v>
      </c>
      <c r="CE686">
        <v>23440</v>
      </c>
      <c r="CF686">
        <v>4</v>
      </c>
      <c r="CH686">
        <v>6</v>
      </c>
    </row>
    <row r="687" spans="1:86" ht="20.100000000000001" customHeight="1" x14ac:dyDescent="0.25">
      <c r="A687" s="114">
        <v>26818</v>
      </c>
      <c r="B687" s="115" t="s">
        <v>677</v>
      </c>
      <c r="C687" s="115" t="s">
        <v>1361</v>
      </c>
      <c r="D687" s="115" t="s">
        <v>2157</v>
      </c>
      <c r="E687" s="116" t="s">
        <v>120</v>
      </c>
      <c r="F687" s="116" t="s">
        <v>160</v>
      </c>
      <c r="G687" s="117">
        <v>40</v>
      </c>
      <c r="H687" s="117">
        <v>11</v>
      </c>
      <c r="I687" s="116" t="s">
        <v>176</v>
      </c>
      <c r="J687" s="118">
        <v>0.06</v>
      </c>
      <c r="K687" s="115"/>
      <c r="L687" s="115" t="s">
        <v>2158</v>
      </c>
      <c r="M687" s="115" t="s">
        <v>137</v>
      </c>
      <c r="N687" s="115" t="s">
        <v>162</v>
      </c>
      <c r="O687" s="115" t="str">
        <f t="shared" si="110"/>
        <v>PETUNIA SPLASH DANCE Purple Polka</v>
      </c>
      <c r="P687" s="119">
        <v>687</v>
      </c>
      <c r="Q687" s="119"/>
      <c r="R687" s="20">
        <f t="shared" si="107"/>
        <v>0</v>
      </c>
      <c r="S687" s="20">
        <f t="shared" si="108"/>
        <v>0</v>
      </c>
      <c r="T687" s="20">
        <f t="shared" si="109"/>
        <v>0</v>
      </c>
      <c r="U687" s="303"/>
      <c r="V687" s="304"/>
      <c r="W687" s="304"/>
      <c r="X687" s="304"/>
      <c r="Y687" s="304"/>
      <c r="Z687" s="304"/>
      <c r="AA687" s="304"/>
      <c r="AB687" s="304"/>
      <c r="AC687" s="304"/>
      <c r="AD687" s="304"/>
      <c r="AE687" s="304"/>
      <c r="AF687" s="304"/>
      <c r="AG687" s="304"/>
      <c r="AH687" s="120"/>
      <c r="AI687" s="120"/>
      <c r="AJ687" s="304"/>
      <c r="AK687" s="304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4"/>
      <c r="BV687" s="14"/>
      <c r="BW687" s="14"/>
      <c r="BX687" s="477"/>
      <c r="BY687" s="477"/>
      <c r="BZ687" s="477"/>
      <c r="CA687" s="477"/>
      <c r="CB687" s="14"/>
      <c r="CC687" t="str">
        <f t="shared" si="113"/>
        <v>&gt;s03/2026</v>
      </c>
      <c r="CD687">
        <f t="shared" si="115"/>
        <v>55</v>
      </c>
      <c r="CE687">
        <v>26817</v>
      </c>
      <c r="CF687">
        <v>4</v>
      </c>
      <c r="CH687">
        <v>6</v>
      </c>
    </row>
    <row r="688" spans="1:86" ht="20.100000000000001" customHeight="1" x14ac:dyDescent="0.25">
      <c r="A688" s="108">
        <v>23989</v>
      </c>
      <c r="B688" s="109" t="s">
        <v>1668</v>
      </c>
      <c r="C688" s="109" t="s">
        <v>397</v>
      </c>
      <c r="D688" s="109" t="s">
        <v>2157</v>
      </c>
      <c r="E688" s="110" t="s">
        <v>120</v>
      </c>
      <c r="F688" s="110" t="s">
        <v>160</v>
      </c>
      <c r="G688" s="111">
        <v>40</v>
      </c>
      <c r="H688" s="111">
        <v>11</v>
      </c>
      <c r="I688" s="110" t="s">
        <v>176</v>
      </c>
      <c r="J688" s="121">
        <v>0.06</v>
      </c>
      <c r="K688" s="109" t="s">
        <v>257</v>
      </c>
      <c r="L688" s="109" t="s">
        <v>2158</v>
      </c>
      <c r="M688" s="109"/>
      <c r="N688" s="109" t="s">
        <v>162</v>
      </c>
      <c r="O688" s="109" t="str">
        <f>_xlfn.CONCAT(B688," ", C688)</f>
        <v xml:space="preserve">PETUNIA CONSTELLATION ET SPLASH DANCE Variés </v>
      </c>
      <c r="P688" s="112">
        <v>688</v>
      </c>
      <c r="Q688" s="112"/>
      <c r="R688" s="20">
        <f t="shared" si="107"/>
        <v>0</v>
      </c>
      <c r="S688" s="20">
        <f t="shared" si="108"/>
        <v>0</v>
      </c>
      <c r="T688" s="20">
        <f t="shared" si="109"/>
        <v>0</v>
      </c>
      <c r="U688" s="303"/>
      <c r="V688" s="304"/>
      <c r="W688" s="304"/>
      <c r="X688" s="304"/>
      <c r="Y688" s="304"/>
      <c r="Z688" s="304"/>
      <c r="AA688" s="304"/>
      <c r="AB688" s="304"/>
      <c r="AC688" s="304"/>
      <c r="AD688" s="304"/>
      <c r="AE688" s="304"/>
      <c r="AF688" s="304"/>
      <c r="AG688" s="304"/>
      <c r="AH688" s="113"/>
      <c r="AI688" s="113"/>
      <c r="AJ688" s="304"/>
      <c r="AK688" s="304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4"/>
      <c r="BV688" s="14"/>
      <c r="BW688" s="14"/>
      <c r="BX688" s="477"/>
      <c r="BY688" s="477"/>
      <c r="BZ688" s="477"/>
      <c r="CA688" s="477"/>
      <c r="CB688" s="14"/>
      <c r="CC688" t="str">
        <f t="shared" si="113"/>
        <v>&gt;s03/2026</v>
      </c>
      <c r="CD688">
        <f t="shared" si="115"/>
        <v>55</v>
      </c>
      <c r="CE688">
        <v>23033</v>
      </c>
      <c r="CF688">
        <v>4</v>
      </c>
      <c r="CH688">
        <v>6</v>
      </c>
    </row>
    <row r="689" spans="1:86" ht="20.100000000000001" customHeight="1" x14ac:dyDescent="0.25">
      <c r="A689" s="426"/>
      <c r="B689" s="397" t="s">
        <v>668</v>
      </c>
      <c r="C689" s="427"/>
      <c r="D689" s="427" t="s">
        <v>128</v>
      </c>
      <c r="E689" s="428"/>
      <c r="F689" s="428"/>
      <c r="G689" s="428"/>
      <c r="H689" s="429"/>
      <c r="I689" s="428"/>
      <c r="J689" s="430"/>
      <c r="K689" s="392"/>
      <c r="L689" s="392" t="s">
        <v>131</v>
      </c>
      <c r="M689" s="392"/>
      <c r="N689" s="392"/>
      <c r="O689" s="392" t="str">
        <f t="shared" si="110"/>
        <v xml:space="preserve">PETUNIA CRAZYTUNIA </v>
      </c>
      <c r="P689" s="396">
        <v>689</v>
      </c>
      <c r="Q689" s="396"/>
      <c r="R689" s="20"/>
      <c r="S689" s="20"/>
      <c r="T689" s="20"/>
      <c r="U689" s="516"/>
      <c r="V689" s="517"/>
      <c r="W689" s="517"/>
      <c r="X689" s="517"/>
      <c r="Y689" s="517"/>
      <c r="Z689" s="517"/>
      <c r="AA689" s="517"/>
      <c r="AB689" s="517"/>
      <c r="AC689" s="517"/>
      <c r="AD689" s="517"/>
      <c r="AE689" s="517"/>
      <c r="AF689" s="517"/>
      <c r="AG689" s="517"/>
      <c r="AH689" s="517"/>
      <c r="AI689" s="517"/>
      <c r="AJ689" s="517"/>
      <c r="AK689" s="517"/>
      <c r="AL689" s="517"/>
      <c r="AM689" s="517"/>
      <c r="AN689" s="517"/>
      <c r="AO689" s="517"/>
      <c r="AP689" s="517"/>
      <c r="AQ689" s="517"/>
      <c r="AR689" s="517"/>
      <c r="AS689" s="517"/>
      <c r="AT689" s="517"/>
      <c r="AU689" s="517"/>
      <c r="AV689" s="517"/>
      <c r="AW689" s="517"/>
      <c r="AX689" s="517"/>
      <c r="AY689" s="517"/>
      <c r="AZ689" s="517"/>
      <c r="BA689" s="517"/>
      <c r="BB689" s="517"/>
      <c r="BC689" s="517"/>
      <c r="BD689" s="517"/>
      <c r="BE689" s="517"/>
      <c r="BF689" s="517"/>
      <c r="BG689" s="517"/>
      <c r="BH689" s="517"/>
      <c r="BI689" s="517"/>
      <c r="BJ689" s="517"/>
      <c r="BK689" s="517"/>
      <c r="BL689" s="517"/>
      <c r="BM689" s="517"/>
      <c r="BN689" s="517"/>
      <c r="BO689" s="517"/>
      <c r="BP689" s="517"/>
      <c r="BQ689" s="517"/>
      <c r="BR689" s="517"/>
      <c r="BS689" s="517"/>
      <c r="BT689" s="517"/>
      <c r="BU689" s="14"/>
      <c r="BV689" s="14"/>
      <c r="BW689" s="14"/>
      <c r="BX689" s="477"/>
      <c r="BY689" s="477"/>
      <c r="BZ689" s="477"/>
      <c r="CA689" s="477"/>
      <c r="CB689" s="14"/>
      <c r="CC689" t="str">
        <f t="shared" si="113"/>
        <v/>
      </c>
    </row>
    <row r="690" spans="1:86" ht="20.100000000000001" customHeight="1" x14ac:dyDescent="0.25">
      <c r="A690" s="108">
        <v>26822</v>
      </c>
      <c r="B690" s="109" t="s">
        <v>668</v>
      </c>
      <c r="C690" s="109" t="s">
        <v>1367</v>
      </c>
      <c r="D690" s="109" t="s">
        <v>2157</v>
      </c>
      <c r="E690" s="110" t="s">
        <v>120</v>
      </c>
      <c r="F690" s="110" t="s">
        <v>160</v>
      </c>
      <c r="G690" s="111">
        <v>40</v>
      </c>
      <c r="H690" s="111">
        <v>11</v>
      </c>
      <c r="I690" s="110" t="s">
        <v>176</v>
      </c>
      <c r="J690" s="121">
        <v>0.05</v>
      </c>
      <c r="K690" s="109"/>
      <c r="L690" s="109" t="s">
        <v>2158</v>
      </c>
      <c r="M690" s="109" t="s">
        <v>137</v>
      </c>
      <c r="N690" s="109" t="s">
        <v>162</v>
      </c>
      <c r="O690" s="109" t="str">
        <f t="shared" si="110"/>
        <v>PETUNIA CRAZYTUNIA Bananarama</v>
      </c>
      <c r="P690" s="112">
        <v>690</v>
      </c>
      <c r="Q690" s="112"/>
      <c r="R690" s="20">
        <f t="shared" si="107"/>
        <v>0</v>
      </c>
      <c r="S690" s="20">
        <f t="shared" si="108"/>
        <v>0</v>
      </c>
      <c r="T690" s="20">
        <f t="shared" si="109"/>
        <v>0</v>
      </c>
      <c r="U690" s="303"/>
      <c r="V690" s="304"/>
      <c r="W690" s="304"/>
      <c r="X690" s="304"/>
      <c r="Y690" s="304"/>
      <c r="Z690" s="304"/>
      <c r="AA690" s="304"/>
      <c r="AB690" s="304"/>
      <c r="AC690" s="304"/>
      <c r="AD690" s="304"/>
      <c r="AE690" s="304"/>
      <c r="AF690" s="304"/>
      <c r="AG690" s="304"/>
      <c r="AH690" s="113"/>
      <c r="AI690" s="113"/>
      <c r="AJ690" s="304"/>
      <c r="AK690" s="304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4"/>
      <c r="BV690" s="14"/>
      <c r="BW690" s="14"/>
      <c r="BX690" s="477"/>
      <c r="BY690" s="477"/>
      <c r="BZ690" s="477"/>
      <c r="CA690" s="477"/>
      <c r="CB690" s="14"/>
      <c r="CC690" t="str">
        <f t="shared" si="113"/>
        <v>&gt;s03/2026</v>
      </c>
      <c r="CD690">
        <f t="shared" ref="CD690:CD699" si="116">IF(E690="B",IF(OR(LEFT(D690,2)="&gt;s", LEFT(D690,2)="&lt;s"),MID(D690,3,2)+CF690+1,""),)</f>
        <v>55</v>
      </c>
      <c r="CE690">
        <v>26821</v>
      </c>
      <c r="CF690">
        <v>4</v>
      </c>
      <c r="CH690">
        <v>6</v>
      </c>
    </row>
    <row r="691" spans="1:86" ht="20.100000000000001" customHeight="1" x14ac:dyDescent="0.25">
      <c r="A691" s="114">
        <v>23990</v>
      </c>
      <c r="B691" s="115" t="s">
        <v>668</v>
      </c>
      <c r="C691" s="115" t="s">
        <v>1362</v>
      </c>
      <c r="D691" s="115" t="s">
        <v>2157</v>
      </c>
      <c r="E691" s="116" t="s">
        <v>120</v>
      </c>
      <c r="F691" s="116" t="s">
        <v>160</v>
      </c>
      <c r="G691" s="117">
        <v>40</v>
      </c>
      <c r="H691" s="117">
        <v>11</v>
      </c>
      <c r="I691" s="116" t="s">
        <v>176</v>
      </c>
      <c r="J691" s="118">
        <v>0.05</v>
      </c>
      <c r="K691" s="115" t="s">
        <v>257</v>
      </c>
      <c r="L691" s="115" t="s">
        <v>2158</v>
      </c>
      <c r="M691" s="115"/>
      <c r="N691" s="115" t="s">
        <v>162</v>
      </c>
      <c r="O691" s="115" t="str">
        <f t="shared" si="110"/>
        <v>PETUNIA CRAZYTUNIA Black &amp; White</v>
      </c>
      <c r="P691" s="119">
        <v>691</v>
      </c>
      <c r="Q691" s="119"/>
      <c r="R691" s="20">
        <f t="shared" si="107"/>
        <v>0</v>
      </c>
      <c r="S691" s="20">
        <f t="shared" si="108"/>
        <v>0</v>
      </c>
      <c r="T691" s="20">
        <f t="shared" si="109"/>
        <v>0</v>
      </c>
      <c r="U691" s="303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120"/>
      <c r="AI691" s="120"/>
      <c r="AJ691" s="304"/>
      <c r="AK691" s="304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4"/>
      <c r="BV691" s="14"/>
      <c r="BW691" s="14"/>
      <c r="BX691" s="477"/>
      <c r="BY691" s="477"/>
      <c r="BZ691" s="477"/>
      <c r="CA691" s="477"/>
      <c r="CB691" s="14"/>
      <c r="CC691" t="str">
        <f t="shared" si="113"/>
        <v>&gt;s03/2026</v>
      </c>
      <c r="CD691">
        <f t="shared" si="116"/>
        <v>55</v>
      </c>
      <c r="CE691">
        <v>22987</v>
      </c>
      <c r="CF691">
        <v>4</v>
      </c>
      <c r="CH691">
        <v>6</v>
      </c>
    </row>
    <row r="692" spans="1:86" ht="20.100000000000001" customHeight="1" x14ac:dyDescent="0.25">
      <c r="A692" s="108">
        <v>20413</v>
      </c>
      <c r="B692" s="109" t="s">
        <v>668</v>
      </c>
      <c r="C692" s="109" t="s">
        <v>1363</v>
      </c>
      <c r="D692" s="109" t="s">
        <v>2157</v>
      </c>
      <c r="E692" s="110" t="s">
        <v>120</v>
      </c>
      <c r="F692" s="110" t="s">
        <v>160</v>
      </c>
      <c r="G692" s="111">
        <v>40</v>
      </c>
      <c r="H692" s="111">
        <v>11</v>
      </c>
      <c r="I692" s="110" t="s">
        <v>176</v>
      </c>
      <c r="J692" s="121">
        <v>0.05</v>
      </c>
      <c r="K692" s="109" t="s">
        <v>257</v>
      </c>
      <c r="L692" s="109" t="s">
        <v>2158</v>
      </c>
      <c r="M692" s="109"/>
      <c r="N692" s="109" t="s">
        <v>162</v>
      </c>
      <c r="O692" s="109" t="str">
        <f t="shared" si="110"/>
        <v>PETUNIA CRAZYTUNIA Black Mamba</v>
      </c>
      <c r="P692" s="112">
        <v>692</v>
      </c>
      <c r="Q692" s="112"/>
      <c r="R692" s="20">
        <f t="shared" si="107"/>
        <v>0</v>
      </c>
      <c r="S692" s="20">
        <f t="shared" si="108"/>
        <v>0</v>
      </c>
      <c r="T692" s="20">
        <f t="shared" si="109"/>
        <v>0</v>
      </c>
      <c r="U692" s="303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113"/>
      <c r="AI692" s="113"/>
      <c r="AJ692" s="304"/>
      <c r="AK692" s="304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4"/>
      <c r="BV692" s="14"/>
      <c r="BW692" s="14"/>
      <c r="BX692" s="477"/>
      <c r="BY692" s="477"/>
      <c r="BZ692" s="477"/>
      <c r="CA692" s="477"/>
      <c r="CB692" s="14"/>
      <c r="CC692" t="str">
        <f t="shared" si="113"/>
        <v>&gt;s03/2026</v>
      </c>
      <c r="CD692">
        <f t="shared" si="116"/>
        <v>55</v>
      </c>
      <c r="CE692">
        <v>11988</v>
      </c>
      <c r="CF692">
        <v>4</v>
      </c>
      <c r="CH692">
        <v>6</v>
      </c>
    </row>
    <row r="693" spans="1:86" ht="20.100000000000001" customHeight="1" x14ac:dyDescent="0.25">
      <c r="A693" s="114">
        <v>20417</v>
      </c>
      <c r="B693" s="115" t="s">
        <v>668</v>
      </c>
      <c r="C693" s="115" t="s">
        <v>1364</v>
      </c>
      <c r="D693" s="115" t="s">
        <v>2157</v>
      </c>
      <c r="E693" s="116" t="s">
        <v>120</v>
      </c>
      <c r="F693" s="116" t="s">
        <v>160</v>
      </c>
      <c r="G693" s="117">
        <v>40</v>
      </c>
      <c r="H693" s="117">
        <v>11</v>
      </c>
      <c r="I693" s="116" t="s">
        <v>176</v>
      </c>
      <c r="J693" s="118">
        <v>0.05</v>
      </c>
      <c r="K693" s="115" t="s">
        <v>257</v>
      </c>
      <c r="L693" s="115" t="s">
        <v>2158</v>
      </c>
      <c r="M693" s="115"/>
      <c r="N693" s="115" t="s">
        <v>162</v>
      </c>
      <c r="O693" s="115" t="str">
        <f t="shared" si="110"/>
        <v xml:space="preserve">PETUNIA CRAZYTUNIA Cosmic Pink </v>
      </c>
      <c r="P693" s="119">
        <v>693</v>
      </c>
      <c r="Q693" s="119"/>
      <c r="R693" s="20">
        <f t="shared" si="107"/>
        <v>0</v>
      </c>
      <c r="S693" s="20">
        <f t="shared" si="108"/>
        <v>0</v>
      </c>
      <c r="T693" s="20">
        <f t="shared" si="109"/>
        <v>0</v>
      </c>
      <c r="U693" s="303"/>
      <c r="V693" s="304"/>
      <c r="W693" s="304"/>
      <c r="X693" s="304"/>
      <c r="Y693" s="304"/>
      <c r="Z693" s="304"/>
      <c r="AA693" s="304"/>
      <c r="AB693" s="304"/>
      <c r="AC693" s="304"/>
      <c r="AD693" s="304"/>
      <c r="AE693" s="304"/>
      <c r="AF693" s="304"/>
      <c r="AG693" s="304"/>
      <c r="AH693" s="120"/>
      <c r="AI693" s="120"/>
      <c r="AJ693" s="304"/>
      <c r="AK693" s="304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4"/>
      <c r="BV693" s="14"/>
      <c r="BW693" s="14"/>
      <c r="BX693" s="477"/>
      <c r="BY693" s="477"/>
      <c r="BZ693" s="477"/>
      <c r="CA693" s="477"/>
      <c r="CB693" s="14"/>
      <c r="CC693" t="str">
        <f t="shared" si="113"/>
        <v>&gt;s03/2026</v>
      </c>
      <c r="CD693">
        <f t="shared" si="116"/>
        <v>55</v>
      </c>
      <c r="CE693">
        <v>15606</v>
      </c>
      <c r="CF693">
        <v>4</v>
      </c>
      <c r="CH693">
        <v>6</v>
      </c>
    </row>
    <row r="694" spans="1:86" ht="20.100000000000001" customHeight="1" x14ac:dyDescent="0.25">
      <c r="A694" s="108">
        <v>20418</v>
      </c>
      <c r="B694" s="109" t="s">
        <v>668</v>
      </c>
      <c r="C694" s="109" t="s">
        <v>1365</v>
      </c>
      <c r="D694" s="109" t="s">
        <v>2157</v>
      </c>
      <c r="E694" s="110" t="s">
        <v>120</v>
      </c>
      <c r="F694" s="110" t="s">
        <v>160</v>
      </c>
      <c r="G694" s="111">
        <v>40</v>
      </c>
      <c r="H694" s="111">
        <v>11</v>
      </c>
      <c r="I694" s="110" t="s">
        <v>176</v>
      </c>
      <c r="J694" s="121">
        <v>0.05</v>
      </c>
      <c r="K694" s="109" t="s">
        <v>257</v>
      </c>
      <c r="L694" s="109" t="s">
        <v>2158</v>
      </c>
      <c r="M694" s="109"/>
      <c r="N694" s="109" t="s">
        <v>162</v>
      </c>
      <c r="O694" s="109" t="str">
        <f t="shared" si="110"/>
        <v>PETUNIA CRAZYTUNIA Cosmic Purple</v>
      </c>
      <c r="P694" s="112">
        <v>694</v>
      </c>
      <c r="Q694" s="112"/>
      <c r="R694" s="20">
        <f t="shared" si="107"/>
        <v>0</v>
      </c>
      <c r="S694" s="20">
        <f t="shared" si="108"/>
        <v>0</v>
      </c>
      <c r="T694" s="20">
        <f t="shared" si="109"/>
        <v>0</v>
      </c>
      <c r="U694" s="303"/>
      <c r="V694" s="304"/>
      <c r="W694" s="304"/>
      <c r="X694" s="304"/>
      <c r="Y694" s="304"/>
      <c r="Z694" s="304"/>
      <c r="AA694" s="304"/>
      <c r="AB694" s="304"/>
      <c r="AC694" s="304"/>
      <c r="AD694" s="304"/>
      <c r="AE694" s="304"/>
      <c r="AF694" s="304"/>
      <c r="AG694" s="304"/>
      <c r="AH694" s="113"/>
      <c r="AI694" s="113"/>
      <c r="AJ694" s="304"/>
      <c r="AK694" s="304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4"/>
      <c r="BV694" s="14"/>
      <c r="BW694" s="14"/>
      <c r="BX694" s="477"/>
      <c r="BY694" s="477"/>
      <c r="BZ694" s="477"/>
      <c r="CA694" s="477"/>
      <c r="CB694" s="14"/>
      <c r="CC694" t="str">
        <f t="shared" si="113"/>
        <v>&gt;s03/2026</v>
      </c>
      <c r="CD694">
        <f t="shared" si="116"/>
        <v>55</v>
      </c>
      <c r="CE694">
        <v>14486</v>
      </c>
      <c r="CF694">
        <v>4</v>
      </c>
      <c r="CH694">
        <v>6</v>
      </c>
    </row>
    <row r="695" spans="1:86" ht="20.100000000000001" customHeight="1" x14ac:dyDescent="0.25">
      <c r="A695" s="114">
        <v>26820</v>
      </c>
      <c r="B695" s="115" t="s">
        <v>668</v>
      </c>
      <c r="C695" s="115" t="s">
        <v>1366</v>
      </c>
      <c r="D695" s="115" t="s">
        <v>2157</v>
      </c>
      <c r="E695" s="116" t="s">
        <v>120</v>
      </c>
      <c r="F695" s="116" t="s">
        <v>160</v>
      </c>
      <c r="G695" s="117">
        <v>40</v>
      </c>
      <c r="H695" s="117">
        <v>11</v>
      </c>
      <c r="I695" s="116" t="s">
        <v>176</v>
      </c>
      <c r="J695" s="118">
        <v>0.05</v>
      </c>
      <c r="K695" s="115"/>
      <c r="L695" s="115" t="s">
        <v>2158</v>
      </c>
      <c r="M695" s="115" t="s">
        <v>137</v>
      </c>
      <c r="N695" s="115" t="s">
        <v>162</v>
      </c>
      <c r="O695" s="115" t="str">
        <f t="shared" si="110"/>
        <v>PETUNIA CRAZYTUNIA Cosmic Violet</v>
      </c>
      <c r="P695" s="119">
        <v>695</v>
      </c>
      <c r="Q695" s="119"/>
      <c r="R695" s="20">
        <f t="shared" si="107"/>
        <v>0</v>
      </c>
      <c r="S695" s="20">
        <f t="shared" si="108"/>
        <v>0</v>
      </c>
      <c r="T695" s="20">
        <f t="shared" si="109"/>
        <v>0</v>
      </c>
      <c r="U695" s="303"/>
      <c r="V695" s="304"/>
      <c r="W695" s="304"/>
      <c r="X695" s="304"/>
      <c r="Y695" s="304"/>
      <c r="Z695" s="304"/>
      <c r="AA695" s="304"/>
      <c r="AB695" s="304"/>
      <c r="AC695" s="304"/>
      <c r="AD695" s="304"/>
      <c r="AE695" s="304"/>
      <c r="AF695" s="304"/>
      <c r="AG695" s="304"/>
      <c r="AH695" s="120"/>
      <c r="AI695" s="120"/>
      <c r="AJ695" s="304"/>
      <c r="AK695" s="304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4"/>
      <c r="BV695" s="14"/>
      <c r="BW695" s="14"/>
      <c r="BX695" s="477"/>
      <c r="BY695" s="477"/>
      <c r="BZ695" s="477"/>
      <c r="CA695" s="477"/>
      <c r="CB695" s="14"/>
      <c r="CC695" t="str">
        <f t="shared" si="113"/>
        <v>&gt;s03/2026</v>
      </c>
      <c r="CD695">
        <f t="shared" si="116"/>
        <v>55</v>
      </c>
      <c r="CE695">
        <v>26819</v>
      </c>
      <c r="CF695">
        <v>4</v>
      </c>
      <c r="CH695">
        <v>6</v>
      </c>
    </row>
    <row r="696" spans="1:86" ht="20.100000000000001" customHeight="1" x14ac:dyDescent="0.25">
      <c r="A696" s="108">
        <v>20420</v>
      </c>
      <c r="B696" s="109" t="s">
        <v>668</v>
      </c>
      <c r="C696" s="109" t="s">
        <v>1368</v>
      </c>
      <c r="D696" s="109" t="s">
        <v>2157</v>
      </c>
      <c r="E696" s="110" t="s">
        <v>120</v>
      </c>
      <c r="F696" s="110" t="s">
        <v>160</v>
      </c>
      <c r="G696" s="111">
        <v>40</v>
      </c>
      <c r="H696" s="111">
        <v>11</v>
      </c>
      <c r="I696" s="110" t="s">
        <v>176</v>
      </c>
      <c r="J696" s="121">
        <v>0.05</v>
      </c>
      <c r="K696" s="109" t="s">
        <v>257</v>
      </c>
      <c r="L696" s="109" t="s">
        <v>2158</v>
      </c>
      <c r="M696" s="109"/>
      <c r="N696" s="109" t="s">
        <v>162</v>
      </c>
      <c r="O696" s="109" t="str">
        <f t="shared" si="110"/>
        <v>PETUNIA CRAZYTUNIA Lucky Lilac</v>
      </c>
      <c r="P696" s="112">
        <v>696</v>
      </c>
      <c r="Q696" s="112"/>
      <c r="R696" s="20">
        <f t="shared" si="107"/>
        <v>0</v>
      </c>
      <c r="S696" s="20">
        <f t="shared" si="108"/>
        <v>0</v>
      </c>
      <c r="T696" s="20">
        <f t="shared" si="109"/>
        <v>0</v>
      </c>
      <c r="U696" s="303"/>
      <c r="V696" s="304"/>
      <c r="W696" s="304"/>
      <c r="X696" s="304"/>
      <c r="Y696" s="304"/>
      <c r="Z696" s="304"/>
      <c r="AA696" s="304"/>
      <c r="AB696" s="304"/>
      <c r="AC696" s="304"/>
      <c r="AD696" s="304"/>
      <c r="AE696" s="304"/>
      <c r="AF696" s="304"/>
      <c r="AG696" s="304"/>
      <c r="AH696" s="113"/>
      <c r="AI696" s="113"/>
      <c r="AJ696" s="304"/>
      <c r="AK696" s="304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4"/>
      <c r="BV696" s="14"/>
      <c r="BW696" s="14"/>
      <c r="BX696" s="477"/>
      <c r="BY696" s="477"/>
      <c r="BZ696" s="477"/>
      <c r="CA696" s="477"/>
      <c r="CB696" s="14"/>
      <c r="CC696" t="str">
        <f t="shared" si="113"/>
        <v>&gt;s03/2026</v>
      </c>
      <c r="CD696">
        <f t="shared" si="116"/>
        <v>55</v>
      </c>
      <c r="CE696">
        <v>14488</v>
      </c>
      <c r="CF696">
        <v>4</v>
      </c>
      <c r="CH696">
        <v>6</v>
      </c>
    </row>
    <row r="697" spans="1:86" ht="20.100000000000001" customHeight="1" x14ac:dyDescent="0.25">
      <c r="A697" s="114">
        <v>20422</v>
      </c>
      <c r="B697" s="115" t="s">
        <v>668</v>
      </c>
      <c r="C697" s="115" t="s">
        <v>669</v>
      </c>
      <c r="D697" s="115" t="s">
        <v>2157</v>
      </c>
      <c r="E697" s="116" t="s">
        <v>120</v>
      </c>
      <c r="F697" s="116" t="s">
        <v>160</v>
      </c>
      <c r="G697" s="117">
        <v>40</v>
      </c>
      <c r="H697" s="117">
        <v>11</v>
      </c>
      <c r="I697" s="116" t="s">
        <v>176</v>
      </c>
      <c r="J697" s="118">
        <v>0.05</v>
      </c>
      <c r="K697" s="115" t="s">
        <v>257</v>
      </c>
      <c r="L697" s="115" t="s">
        <v>2158</v>
      </c>
      <c r="M697" s="115"/>
      <c r="N697" s="115" t="s">
        <v>162</v>
      </c>
      <c r="O697" s="115" t="str">
        <f t="shared" si="110"/>
        <v>PETUNIA CRAZYTUNIA Mandeville</v>
      </c>
      <c r="P697" s="119">
        <v>697</v>
      </c>
      <c r="Q697" s="119"/>
      <c r="R697" s="20">
        <f t="shared" si="107"/>
        <v>0</v>
      </c>
      <c r="S697" s="20">
        <f t="shared" si="108"/>
        <v>0</v>
      </c>
      <c r="T697" s="20">
        <f t="shared" si="109"/>
        <v>0</v>
      </c>
      <c r="U697" s="303"/>
      <c r="V697" s="304"/>
      <c r="W697" s="304"/>
      <c r="X697" s="304"/>
      <c r="Y697" s="304"/>
      <c r="Z697" s="304"/>
      <c r="AA697" s="304"/>
      <c r="AB697" s="304"/>
      <c r="AC697" s="304"/>
      <c r="AD697" s="304"/>
      <c r="AE697" s="304"/>
      <c r="AF697" s="304"/>
      <c r="AG697" s="304"/>
      <c r="AH697" s="120"/>
      <c r="AI697" s="120"/>
      <c r="AJ697" s="304"/>
      <c r="AK697" s="304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4"/>
      <c r="BV697" s="14"/>
      <c r="BW697" s="14"/>
      <c r="BX697" s="477"/>
      <c r="BY697" s="477"/>
      <c r="BZ697" s="477"/>
      <c r="CA697" s="477"/>
      <c r="CB697" s="14"/>
      <c r="CC697" t="str">
        <f t="shared" si="113"/>
        <v>&gt;s03/2026</v>
      </c>
      <c r="CD697">
        <f t="shared" si="116"/>
        <v>55</v>
      </c>
      <c r="CE697">
        <v>12133</v>
      </c>
      <c r="CF697">
        <v>4</v>
      </c>
      <c r="CH697">
        <v>6</v>
      </c>
    </row>
    <row r="698" spans="1:86" ht="20.100000000000001" customHeight="1" x14ac:dyDescent="0.25">
      <c r="A698" s="108">
        <v>23991</v>
      </c>
      <c r="B698" s="109" t="s">
        <v>668</v>
      </c>
      <c r="C698" s="109" t="s">
        <v>670</v>
      </c>
      <c r="D698" s="109" t="s">
        <v>2157</v>
      </c>
      <c r="E698" s="110" t="s">
        <v>120</v>
      </c>
      <c r="F698" s="110" t="s">
        <v>160</v>
      </c>
      <c r="G698" s="111">
        <v>40</v>
      </c>
      <c r="H698" s="111">
        <v>11</v>
      </c>
      <c r="I698" s="110" t="s">
        <v>176</v>
      </c>
      <c r="J698" s="121">
        <v>0.05</v>
      </c>
      <c r="K698" s="109" t="s">
        <v>257</v>
      </c>
      <c r="L698" s="109" t="s">
        <v>2158</v>
      </c>
      <c r="M698" s="109"/>
      <c r="N698" s="109" t="s">
        <v>162</v>
      </c>
      <c r="O698" s="109" t="str">
        <f t="shared" si="110"/>
        <v xml:space="preserve">PETUNIA CRAZYTUNIA Mayan Sunset </v>
      </c>
      <c r="P698" s="112">
        <v>698</v>
      </c>
      <c r="Q698" s="112"/>
      <c r="R698" s="20">
        <f t="shared" si="107"/>
        <v>0</v>
      </c>
      <c r="S698" s="20">
        <f t="shared" si="108"/>
        <v>0</v>
      </c>
      <c r="T698" s="20">
        <f t="shared" si="109"/>
        <v>0</v>
      </c>
      <c r="U698" s="303"/>
      <c r="V698" s="304"/>
      <c r="W698" s="304"/>
      <c r="X698" s="304"/>
      <c r="Y698" s="304"/>
      <c r="Z698" s="304"/>
      <c r="AA698" s="304"/>
      <c r="AB698" s="304"/>
      <c r="AC698" s="304"/>
      <c r="AD698" s="304"/>
      <c r="AE698" s="304"/>
      <c r="AF698" s="304"/>
      <c r="AG698" s="304"/>
      <c r="AH698" s="113"/>
      <c r="AI698" s="113"/>
      <c r="AJ698" s="304"/>
      <c r="AK698" s="304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4"/>
      <c r="BV698" s="14"/>
      <c r="BW698" s="14"/>
      <c r="BX698" s="477"/>
      <c r="BY698" s="477"/>
      <c r="BZ698" s="477"/>
      <c r="CA698" s="477"/>
      <c r="CB698" s="14"/>
      <c r="CC698" t="str">
        <f t="shared" si="113"/>
        <v>&gt;s03/2026</v>
      </c>
      <c r="CD698">
        <f t="shared" si="116"/>
        <v>55</v>
      </c>
      <c r="CE698">
        <v>23796</v>
      </c>
      <c r="CF698">
        <v>4</v>
      </c>
      <c r="CH698">
        <v>6</v>
      </c>
    </row>
    <row r="699" spans="1:86" ht="20.100000000000001" customHeight="1" x14ac:dyDescent="0.25">
      <c r="A699" s="114">
        <v>12125</v>
      </c>
      <c r="B699" s="115" t="s">
        <v>668</v>
      </c>
      <c r="C699" s="115" t="s">
        <v>397</v>
      </c>
      <c r="D699" s="115" t="s">
        <v>2157</v>
      </c>
      <c r="E699" s="116" t="s">
        <v>120</v>
      </c>
      <c r="F699" s="116" t="s">
        <v>160</v>
      </c>
      <c r="G699" s="117">
        <v>40</v>
      </c>
      <c r="H699" s="117">
        <v>11</v>
      </c>
      <c r="I699" s="116" t="s">
        <v>176</v>
      </c>
      <c r="J699" s="118">
        <v>0.05</v>
      </c>
      <c r="K699" s="115" t="s">
        <v>257</v>
      </c>
      <c r="L699" s="115" t="s">
        <v>2158</v>
      </c>
      <c r="M699" s="115"/>
      <c r="N699" s="115" t="s">
        <v>162</v>
      </c>
      <c r="O699" s="115" t="str">
        <f t="shared" si="110"/>
        <v xml:space="preserve">PETUNIA CRAZYTUNIA Variés </v>
      </c>
      <c r="P699" s="119">
        <v>699</v>
      </c>
      <c r="Q699" s="119"/>
      <c r="R699" s="20">
        <f t="shared" si="107"/>
        <v>0</v>
      </c>
      <c r="S699" s="20">
        <f t="shared" si="108"/>
        <v>0</v>
      </c>
      <c r="T699" s="20">
        <f t="shared" si="109"/>
        <v>0</v>
      </c>
      <c r="U699" s="303"/>
      <c r="V699" s="304"/>
      <c r="W699" s="304"/>
      <c r="X699" s="304"/>
      <c r="Y699" s="304"/>
      <c r="Z699" s="304"/>
      <c r="AA699" s="304"/>
      <c r="AB699" s="304"/>
      <c r="AC699" s="304"/>
      <c r="AD699" s="304"/>
      <c r="AE699" s="304"/>
      <c r="AF699" s="304"/>
      <c r="AG699" s="304"/>
      <c r="AH699" s="120"/>
      <c r="AI699" s="120"/>
      <c r="AJ699" s="304"/>
      <c r="AK699" s="304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4"/>
      <c r="BV699" s="14"/>
      <c r="BW699" s="14"/>
      <c r="BX699" s="477"/>
      <c r="BY699" s="477"/>
      <c r="BZ699" s="477"/>
      <c r="CA699" s="477"/>
      <c r="CB699" s="14"/>
      <c r="CC699" t="str">
        <f t="shared" si="113"/>
        <v>&gt;s03/2026</v>
      </c>
      <c r="CD699">
        <f t="shared" si="116"/>
        <v>55</v>
      </c>
      <c r="CE699">
        <v>11987</v>
      </c>
      <c r="CF699">
        <v>4</v>
      </c>
      <c r="CH699">
        <v>6</v>
      </c>
    </row>
    <row r="700" spans="1:86" ht="20.100000000000001" customHeight="1" x14ac:dyDescent="0.25">
      <c r="A700" s="390"/>
      <c r="B700" s="397" t="s">
        <v>678</v>
      </c>
      <c r="C700" s="392"/>
      <c r="D700" s="392" t="s">
        <v>128</v>
      </c>
      <c r="E700" s="393"/>
      <c r="F700" s="393"/>
      <c r="G700" s="393"/>
      <c r="H700" s="394"/>
      <c r="I700" s="393"/>
      <c r="J700" s="395"/>
      <c r="K700" s="392"/>
      <c r="L700" s="392" t="s">
        <v>131</v>
      </c>
      <c r="M700" s="392"/>
      <c r="N700" s="392"/>
      <c r="O700" s="392" t="str">
        <f t="shared" si="110"/>
        <v xml:space="preserve">PETUNIA SURFINIA </v>
      </c>
      <c r="P700" s="396">
        <v>700</v>
      </c>
      <c r="Q700" s="396"/>
      <c r="R700" s="20"/>
      <c r="S700" s="20"/>
      <c r="T700" s="20"/>
      <c r="U700" s="514"/>
      <c r="V700" s="515"/>
      <c r="W700" s="515"/>
      <c r="X700" s="515"/>
      <c r="Y700" s="515"/>
      <c r="Z700" s="515"/>
      <c r="AA700" s="515"/>
      <c r="AB700" s="515"/>
      <c r="AC700" s="515"/>
      <c r="AD700" s="515"/>
      <c r="AE700" s="515"/>
      <c r="AF700" s="515"/>
      <c r="AG700" s="515"/>
      <c r="AH700" s="515"/>
      <c r="AI700" s="515"/>
      <c r="AJ700" s="515"/>
      <c r="AK700" s="515"/>
      <c r="AL700" s="515"/>
      <c r="AM700" s="515"/>
      <c r="AN700" s="515"/>
      <c r="AO700" s="515"/>
      <c r="AP700" s="515"/>
      <c r="AQ700" s="515"/>
      <c r="AR700" s="515"/>
      <c r="AS700" s="515"/>
      <c r="AT700" s="515"/>
      <c r="AU700" s="515"/>
      <c r="AV700" s="515"/>
      <c r="AW700" s="515"/>
      <c r="AX700" s="515"/>
      <c r="AY700" s="515"/>
      <c r="AZ700" s="515"/>
      <c r="BA700" s="515"/>
      <c r="BB700" s="515"/>
      <c r="BC700" s="515"/>
      <c r="BD700" s="515"/>
      <c r="BE700" s="515"/>
      <c r="BF700" s="515"/>
      <c r="BG700" s="515"/>
      <c r="BH700" s="515"/>
      <c r="BI700" s="515"/>
      <c r="BJ700" s="515"/>
      <c r="BK700" s="515"/>
      <c r="BL700" s="515"/>
      <c r="BM700" s="515"/>
      <c r="BN700" s="515"/>
      <c r="BO700" s="515"/>
      <c r="BP700" s="515"/>
      <c r="BQ700" s="515"/>
      <c r="BR700" s="515"/>
      <c r="BS700" s="515"/>
      <c r="BT700" s="515"/>
      <c r="BU700" s="14"/>
      <c r="BV700" s="14"/>
      <c r="BW700" s="14"/>
      <c r="BX700" s="477"/>
      <c r="BY700" s="477"/>
      <c r="BZ700" s="477"/>
      <c r="CA700" s="477"/>
      <c r="CB700" s="14"/>
      <c r="CC700" t="str">
        <f t="shared" si="113"/>
        <v/>
      </c>
    </row>
    <row r="701" spans="1:86" ht="20.100000000000001" customHeight="1" x14ac:dyDescent="0.25">
      <c r="A701" s="108">
        <v>25298</v>
      </c>
      <c r="B701" s="109" t="s">
        <v>678</v>
      </c>
      <c r="C701" s="109" t="s">
        <v>1369</v>
      </c>
      <c r="D701" s="109" t="s">
        <v>2157</v>
      </c>
      <c r="E701" s="110" t="s">
        <v>120</v>
      </c>
      <c r="F701" s="110" t="s">
        <v>160</v>
      </c>
      <c r="G701" s="111">
        <v>40</v>
      </c>
      <c r="H701" s="111">
        <v>11</v>
      </c>
      <c r="I701" s="110" t="s">
        <v>176</v>
      </c>
      <c r="J701" s="121">
        <v>0.06</v>
      </c>
      <c r="K701" s="109" t="s">
        <v>257</v>
      </c>
      <c r="L701" s="109" t="s">
        <v>2158</v>
      </c>
      <c r="M701" s="109"/>
      <c r="N701" s="109" t="s">
        <v>162</v>
      </c>
      <c r="O701" s="109" t="str">
        <f t="shared" si="110"/>
        <v>PETUNIA SURFINIA Big Pink</v>
      </c>
      <c r="P701" s="112">
        <v>701</v>
      </c>
      <c r="Q701" s="112"/>
      <c r="R701" s="20">
        <f t="shared" si="107"/>
        <v>0</v>
      </c>
      <c r="S701" s="20">
        <f t="shared" si="108"/>
        <v>0</v>
      </c>
      <c r="T701" s="20">
        <f t="shared" si="109"/>
        <v>0</v>
      </c>
      <c r="U701" s="303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04"/>
      <c r="AF701" s="304"/>
      <c r="AG701" s="304"/>
      <c r="AH701" s="113"/>
      <c r="AI701" s="113"/>
      <c r="AJ701" s="304"/>
      <c r="AK701" s="304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4"/>
      <c r="BV701" s="14"/>
      <c r="BW701" s="14"/>
      <c r="BX701" s="477"/>
      <c r="BY701" s="477"/>
      <c r="BZ701" s="477"/>
      <c r="CA701" s="477"/>
      <c r="CB701" s="14"/>
      <c r="CC701" t="str">
        <f t="shared" si="113"/>
        <v>&gt;s03/2026</v>
      </c>
      <c r="CD701">
        <f t="shared" ref="CD701:CD719" si="117">IF(E701="B",IF(OR(LEFT(D701,2)="&gt;s", LEFT(D701,2)="&lt;s"),MID(D701,3,2)+CF701+1,""),)</f>
        <v>55</v>
      </c>
      <c r="CE701">
        <v>25205</v>
      </c>
      <c r="CF701">
        <v>4</v>
      </c>
      <c r="CH701">
        <v>6</v>
      </c>
    </row>
    <row r="702" spans="1:86" ht="20.100000000000001" customHeight="1" x14ac:dyDescent="0.25">
      <c r="A702" s="114">
        <v>25299</v>
      </c>
      <c r="B702" s="115" t="s">
        <v>678</v>
      </c>
      <c r="C702" s="115" t="s">
        <v>1069</v>
      </c>
      <c r="D702" s="115" t="s">
        <v>2157</v>
      </c>
      <c r="E702" s="116" t="s">
        <v>120</v>
      </c>
      <c r="F702" s="116" t="s">
        <v>160</v>
      </c>
      <c r="G702" s="117">
        <v>40</v>
      </c>
      <c r="H702" s="117">
        <v>11</v>
      </c>
      <c r="I702" s="116" t="s">
        <v>176</v>
      </c>
      <c r="J702" s="118">
        <v>0.06</v>
      </c>
      <c r="K702" s="115" t="s">
        <v>257</v>
      </c>
      <c r="L702" s="115" t="s">
        <v>2158</v>
      </c>
      <c r="M702" s="115"/>
      <c r="N702" s="115" t="s">
        <v>162</v>
      </c>
      <c r="O702" s="115" t="str">
        <f t="shared" si="110"/>
        <v>PETUNIA SURFINIA Big Red</v>
      </c>
      <c r="P702" s="119">
        <v>702</v>
      </c>
      <c r="Q702" s="119"/>
      <c r="R702" s="20">
        <f t="shared" si="107"/>
        <v>0</v>
      </c>
      <c r="S702" s="20">
        <f t="shared" si="108"/>
        <v>0</v>
      </c>
      <c r="T702" s="20">
        <f t="shared" si="109"/>
        <v>0</v>
      </c>
      <c r="U702" s="303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04"/>
      <c r="AF702" s="304"/>
      <c r="AG702" s="304"/>
      <c r="AH702" s="120"/>
      <c r="AI702" s="120"/>
      <c r="AJ702" s="304"/>
      <c r="AK702" s="304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4"/>
      <c r="BV702" s="14"/>
      <c r="BW702" s="14"/>
      <c r="BX702" s="477"/>
      <c r="BY702" s="477"/>
      <c r="BZ702" s="477"/>
      <c r="CA702" s="477"/>
      <c r="CB702" s="14"/>
      <c r="CC702" t="str">
        <f t="shared" si="113"/>
        <v>&gt;s03/2026</v>
      </c>
      <c r="CD702">
        <f t="shared" si="117"/>
        <v>55</v>
      </c>
      <c r="CE702">
        <v>25206</v>
      </c>
      <c r="CF702">
        <v>4</v>
      </c>
      <c r="CH702">
        <v>6</v>
      </c>
    </row>
    <row r="703" spans="1:86" ht="20.100000000000001" customHeight="1" x14ac:dyDescent="0.25">
      <c r="A703" s="108">
        <v>11725</v>
      </c>
      <c r="B703" s="109" t="s">
        <v>678</v>
      </c>
      <c r="C703" s="109" t="s">
        <v>630</v>
      </c>
      <c r="D703" s="109" t="s">
        <v>2157</v>
      </c>
      <c r="E703" s="110" t="s">
        <v>120</v>
      </c>
      <c r="F703" s="110" t="s">
        <v>160</v>
      </c>
      <c r="G703" s="111">
        <v>40</v>
      </c>
      <c r="H703" s="111">
        <v>11</v>
      </c>
      <c r="I703" s="110" t="s">
        <v>176</v>
      </c>
      <c r="J703" s="121">
        <v>0.06</v>
      </c>
      <c r="K703" s="109" t="s">
        <v>257</v>
      </c>
      <c r="L703" s="109" t="s">
        <v>2158</v>
      </c>
      <c r="M703" s="109"/>
      <c r="N703" s="109" t="s">
        <v>162</v>
      </c>
      <c r="O703" s="109" t="str">
        <f t="shared" si="110"/>
        <v xml:space="preserve">PETUNIA SURFINIA Burgundy </v>
      </c>
      <c r="P703" s="112">
        <v>703</v>
      </c>
      <c r="Q703" s="112"/>
      <c r="R703" s="20">
        <f t="shared" si="107"/>
        <v>0</v>
      </c>
      <c r="S703" s="20">
        <f t="shared" si="108"/>
        <v>0</v>
      </c>
      <c r="T703" s="20">
        <f t="shared" si="109"/>
        <v>0</v>
      </c>
      <c r="U703" s="303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04"/>
      <c r="AF703" s="304"/>
      <c r="AG703" s="304"/>
      <c r="AH703" s="113"/>
      <c r="AI703" s="113"/>
      <c r="AJ703" s="304"/>
      <c r="AK703" s="304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4"/>
      <c r="BV703" s="14"/>
      <c r="BW703" s="14"/>
      <c r="BX703" s="477"/>
      <c r="BY703" s="477"/>
      <c r="BZ703" s="477"/>
      <c r="CA703" s="477"/>
      <c r="CB703" s="14"/>
      <c r="CC703" t="str">
        <f t="shared" si="113"/>
        <v>&gt;s03/2026</v>
      </c>
      <c r="CD703">
        <f t="shared" si="117"/>
        <v>55</v>
      </c>
      <c r="CE703">
        <v>2672</v>
      </c>
      <c r="CF703">
        <v>4</v>
      </c>
      <c r="CH703">
        <v>6</v>
      </c>
    </row>
    <row r="704" spans="1:86" ht="20.100000000000001" customHeight="1" x14ac:dyDescent="0.25">
      <c r="A704" s="114">
        <v>25300</v>
      </c>
      <c r="B704" s="115" t="s">
        <v>678</v>
      </c>
      <c r="C704" s="115" t="s">
        <v>679</v>
      </c>
      <c r="D704" s="115" t="s">
        <v>2157</v>
      </c>
      <c r="E704" s="116" t="s">
        <v>120</v>
      </c>
      <c r="F704" s="116" t="s">
        <v>160</v>
      </c>
      <c r="G704" s="117">
        <v>40</v>
      </c>
      <c r="H704" s="117">
        <v>11</v>
      </c>
      <c r="I704" s="116" t="s">
        <v>176</v>
      </c>
      <c r="J704" s="118">
        <v>0.06</v>
      </c>
      <c r="K704" s="115" t="s">
        <v>257</v>
      </c>
      <c r="L704" s="115" t="s">
        <v>2158</v>
      </c>
      <c r="M704" s="115"/>
      <c r="N704" s="115" t="s">
        <v>162</v>
      </c>
      <c r="O704" s="115" t="str">
        <f t="shared" si="110"/>
        <v>PETUNIA SURFINIA Burgundy Yellow Picotee</v>
      </c>
      <c r="P704" s="119">
        <v>704</v>
      </c>
      <c r="Q704" s="119"/>
      <c r="R704" s="20">
        <f t="shared" si="107"/>
        <v>0</v>
      </c>
      <c r="S704" s="20">
        <f t="shared" si="108"/>
        <v>0</v>
      </c>
      <c r="T704" s="20">
        <f t="shared" si="109"/>
        <v>0</v>
      </c>
      <c r="U704" s="303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120"/>
      <c r="AI704" s="120"/>
      <c r="AJ704" s="304"/>
      <c r="AK704" s="304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4"/>
      <c r="BV704" s="14"/>
      <c r="BW704" s="14"/>
      <c r="BX704" s="477"/>
      <c r="BY704" s="477"/>
      <c r="BZ704" s="477"/>
      <c r="CA704" s="477"/>
      <c r="CB704" s="14"/>
      <c r="CC704" t="str">
        <f t="shared" si="113"/>
        <v>&gt;s03/2026</v>
      </c>
      <c r="CD704">
        <f t="shared" si="117"/>
        <v>55</v>
      </c>
      <c r="CE704">
        <v>25207</v>
      </c>
      <c r="CF704">
        <v>4</v>
      </c>
      <c r="CH704">
        <v>6</v>
      </c>
    </row>
    <row r="705" spans="1:86" ht="20.100000000000001" customHeight="1" x14ac:dyDescent="0.25">
      <c r="A705" s="108">
        <v>21560</v>
      </c>
      <c r="B705" s="109" t="s">
        <v>678</v>
      </c>
      <c r="C705" s="109" t="s">
        <v>1370</v>
      </c>
      <c r="D705" s="109" t="s">
        <v>2157</v>
      </c>
      <c r="E705" s="110" t="s">
        <v>120</v>
      </c>
      <c r="F705" s="110" t="s">
        <v>160</v>
      </c>
      <c r="G705" s="111">
        <v>40</v>
      </c>
      <c r="H705" s="111">
        <v>11</v>
      </c>
      <c r="I705" s="110" t="s">
        <v>176</v>
      </c>
      <c r="J705" s="121">
        <v>0.06</v>
      </c>
      <c r="K705" s="109" t="s">
        <v>257</v>
      </c>
      <c r="L705" s="109" t="s">
        <v>2158</v>
      </c>
      <c r="M705" s="109"/>
      <c r="N705" s="109" t="s">
        <v>162</v>
      </c>
      <c r="O705" s="109" t="str">
        <f t="shared" si="110"/>
        <v xml:space="preserve">PETUNIA SURFINIA Coral Morn </v>
      </c>
      <c r="P705" s="112">
        <v>705</v>
      </c>
      <c r="Q705" s="112"/>
      <c r="R705" s="20">
        <f t="shared" si="107"/>
        <v>0</v>
      </c>
      <c r="S705" s="20">
        <f t="shared" si="108"/>
        <v>0</v>
      </c>
      <c r="T705" s="20">
        <f t="shared" si="109"/>
        <v>0</v>
      </c>
      <c r="U705" s="303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113"/>
      <c r="AI705" s="113"/>
      <c r="AJ705" s="304"/>
      <c r="AK705" s="304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4"/>
      <c r="BV705" s="14"/>
      <c r="BW705" s="14"/>
      <c r="BX705" s="477"/>
      <c r="BY705" s="477"/>
      <c r="BZ705" s="477"/>
      <c r="CA705" s="477"/>
      <c r="CB705" s="14"/>
      <c r="CC705" t="str">
        <f t="shared" si="113"/>
        <v>&gt;s03/2026</v>
      </c>
      <c r="CD705">
        <f t="shared" si="117"/>
        <v>55</v>
      </c>
      <c r="CE705">
        <v>13699</v>
      </c>
      <c r="CF705">
        <v>4</v>
      </c>
      <c r="CH705">
        <v>6</v>
      </c>
    </row>
    <row r="706" spans="1:86" ht="20.100000000000001" customHeight="1" x14ac:dyDescent="0.25">
      <c r="A706" s="114">
        <v>12584</v>
      </c>
      <c r="B706" s="115" t="s">
        <v>678</v>
      </c>
      <c r="C706" s="115" t="s">
        <v>1371</v>
      </c>
      <c r="D706" s="115" t="s">
        <v>2157</v>
      </c>
      <c r="E706" s="116" t="s">
        <v>120</v>
      </c>
      <c r="F706" s="116" t="s">
        <v>160</v>
      </c>
      <c r="G706" s="117">
        <v>40</v>
      </c>
      <c r="H706" s="117">
        <v>11</v>
      </c>
      <c r="I706" s="116" t="s">
        <v>176</v>
      </c>
      <c r="J706" s="118">
        <v>0.06</v>
      </c>
      <c r="K706" s="115" t="s">
        <v>257</v>
      </c>
      <c r="L706" s="115" t="s">
        <v>2158</v>
      </c>
      <c r="M706" s="115"/>
      <c r="N706" s="115" t="s">
        <v>162</v>
      </c>
      <c r="O706" s="115" t="str">
        <f t="shared" si="110"/>
        <v xml:space="preserve">PETUNIA SURFINIA Deep Red </v>
      </c>
      <c r="P706" s="119">
        <v>706</v>
      </c>
      <c r="Q706" s="119"/>
      <c r="R706" s="20">
        <f t="shared" si="107"/>
        <v>0</v>
      </c>
      <c r="S706" s="20">
        <f t="shared" si="108"/>
        <v>0</v>
      </c>
      <c r="T706" s="20">
        <f t="shared" si="109"/>
        <v>0</v>
      </c>
      <c r="U706" s="303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04"/>
      <c r="AF706" s="304"/>
      <c r="AG706" s="304"/>
      <c r="AH706" s="120"/>
      <c r="AI706" s="120"/>
      <c r="AJ706" s="304"/>
      <c r="AK706" s="304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4"/>
      <c r="BV706" s="14"/>
      <c r="BW706" s="14"/>
      <c r="BX706" s="477"/>
      <c r="BY706" s="477"/>
      <c r="BZ706" s="477"/>
      <c r="CA706" s="477"/>
      <c r="CB706" s="14"/>
      <c r="CC706" t="str">
        <f t="shared" si="113"/>
        <v>&gt;s03/2026</v>
      </c>
      <c r="CD706">
        <f t="shared" si="117"/>
        <v>55</v>
      </c>
      <c r="CE706">
        <v>11619</v>
      </c>
      <c r="CF706">
        <v>4</v>
      </c>
      <c r="CH706">
        <v>6</v>
      </c>
    </row>
    <row r="707" spans="1:86" ht="20.100000000000001" customHeight="1" x14ac:dyDescent="0.25">
      <c r="A707" s="108">
        <v>11726</v>
      </c>
      <c r="B707" s="109" t="s">
        <v>678</v>
      </c>
      <c r="C707" s="109" t="s">
        <v>1372</v>
      </c>
      <c r="D707" s="109" t="s">
        <v>2157</v>
      </c>
      <c r="E707" s="110" t="s">
        <v>120</v>
      </c>
      <c r="F707" s="110" t="s">
        <v>160</v>
      </c>
      <c r="G707" s="111">
        <v>40</v>
      </c>
      <c r="H707" s="111">
        <v>11</v>
      </c>
      <c r="I707" s="110" t="s">
        <v>176</v>
      </c>
      <c r="J707" s="121">
        <v>0.06</v>
      </c>
      <c r="K707" s="109" t="s">
        <v>257</v>
      </c>
      <c r="L707" s="109" t="s">
        <v>2158</v>
      </c>
      <c r="M707" s="109"/>
      <c r="N707" s="109" t="s">
        <v>162</v>
      </c>
      <c r="O707" s="109" t="str">
        <f t="shared" si="110"/>
        <v xml:space="preserve">PETUNIA SURFINIA Giant Blue </v>
      </c>
      <c r="P707" s="112">
        <v>707</v>
      </c>
      <c r="Q707" s="112"/>
      <c r="R707" s="20">
        <f t="shared" si="107"/>
        <v>0</v>
      </c>
      <c r="S707" s="20">
        <f t="shared" si="108"/>
        <v>0</v>
      </c>
      <c r="T707" s="20">
        <f t="shared" si="109"/>
        <v>0</v>
      </c>
      <c r="U707" s="303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04"/>
      <c r="AF707" s="304"/>
      <c r="AG707" s="304"/>
      <c r="AH707" s="113"/>
      <c r="AI707" s="113"/>
      <c r="AJ707" s="304"/>
      <c r="AK707" s="304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4"/>
      <c r="BV707" s="14"/>
      <c r="BW707" s="14"/>
      <c r="BX707" s="477"/>
      <c r="BY707" s="477"/>
      <c r="BZ707" s="477"/>
      <c r="CA707" s="477"/>
      <c r="CB707" s="14"/>
      <c r="CC707" t="str">
        <f t="shared" si="113"/>
        <v>&gt;s03/2026</v>
      </c>
      <c r="CD707">
        <f t="shared" si="117"/>
        <v>55</v>
      </c>
      <c r="CE707">
        <v>2972</v>
      </c>
      <c r="CF707">
        <v>4</v>
      </c>
      <c r="CH707">
        <v>6</v>
      </c>
    </row>
    <row r="708" spans="1:86" ht="20.100000000000001" customHeight="1" x14ac:dyDescent="0.25">
      <c r="A708" s="114">
        <v>11727</v>
      </c>
      <c r="B708" s="115" t="s">
        <v>678</v>
      </c>
      <c r="C708" s="115" t="s">
        <v>1373</v>
      </c>
      <c r="D708" s="115" t="s">
        <v>2157</v>
      </c>
      <c r="E708" s="116" t="s">
        <v>120</v>
      </c>
      <c r="F708" s="116" t="s">
        <v>160</v>
      </c>
      <c r="G708" s="117">
        <v>40</v>
      </c>
      <c r="H708" s="117">
        <v>11</v>
      </c>
      <c r="I708" s="116" t="s">
        <v>176</v>
      </c>
      <c r="J708" s="118">
        <v>0.06</v>
      </c>
      <c r="K708" s="115" t="s">
        <v>257</v>
      </c>
      <c r="L708" s="115" t="s">
        <v>2158</v>
      </c>
      <c r="M708" s="115"/>
      <c r="N708" s="115" t="s">
        <v>162</v>
      </c>
      <c r="O708" s="115" t="str">
        <f t="shared" si="110"/>
        <v>PETUNIA SURFINIA Giant Purple</v>
      </c>
      <c r="P708" s="119">
        <v>708</v>
      </c>
      <c r="Q708" s="119"/>
      <c r="R708" s="20">
        <f t="shared" ref="R708:R771" si="118">IF(INT(S708)*10=S708*10,,"ERREUR")</f>
        <v>0</v>
      </c>
      <c r="S708" s="20">
        <f t="shared" ref="S708:S771" si="119">T708/G708</f>
        <v>0</v>
      </c>
      <c r="T708" s="20">
        <f t="shared" ref="T708:T771" si="120">SUM(U708:BT708)</f>
        <v>0</v>
      </c>
      <c r="U708" s="303"/>
      <c r="V708" s="304"/>
      <c r="W708" s="304"/>
      <c r="X708" s="304"/>
      <c r="Y708" s="304"/>
      <c r="Z708" s="304"/>
      <c r="AA708" s="304"/>
      <c r="AB708" s="304"/>
      <c r="AC708" s="304"/>
      <c r="AD708" s="304"/>
      <c r="AE708" s="304"/>
      <c r="AF708" s="304"/>
      <c r="AG708" s="304"/>
      <c r="AH708" s="120"/>
      <c r="AI708" s="120"/>
      <c r="AJ708" s="304"/>
      <c r="AK708" s="304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4"/>
      <c r="BV708" s="14"/>
      <c r="BW708" s="14"/>
      <c r="BX708" s="477"/>
      <c r="BY708" s="477"/>
      <c r="BZ708" s="477"/>
      <c r="CA708" s="477"/>
      <c r="CB708" s="14"/>
      <c r="CC708" t="str">
        <f t="shared" si="113"/>
        <v>&gt;s03/2026</v>
      </c>
      <c r="CD708">
        <f t="shared" si="117"/>
        <v>55</v>
      </c>
      <c r="CE708">
        <v>1693</v>
      </c>
      <c r="CF708">
        <v>4</v>
      </c>
      <c r="CH708">
        <v>6</v>
      </c>
    </row>
    <row r="709" spans="1:86" ht="20.100000000000001" customHeight="1" x14ac:dyDescent="0.25">
      <c r="A709" s="108">
        <v>21569</v>
      </c>
      <c r="B709" s="109" t="s">
        <v>678</v>
      </c>
      <c r="C709" s="109" t="s">
        <v>1374</v>
      </c>
      <c r="D709" s="109" t="s">
        <v>2157</v>
      </c>
      <c r="E709" s="110" t="s">
        <v>120</v>
      </c>
      <c r="F709" s="110" t="s">
        <v>160</v>
      </c>
      <c r="G709" s="111">
        <v>40</v>
      </c>
      <c r="H709" s="111">
        <v>11</v>
      </c>
      <c r="I709" s="110" t="s">
        <v>176</v>
      </c>
      <c r="J709" s="121">
        <v>0.06</v>
      </c>
      <c r="K709" s="109" t="s">
        <v>257</v>
      </c>
      <c r="L709" s="109" t="s">
        <v>2158</v>
      </c>
      <c r="M709" s="109"/>
      <c r="N709" s="109" t="s">
        <v>162</v>
      </c>
      <c r="O709" s="109" t="str">
        <f t="shared" ref="O709:O772" si="121">_xlfn.CONCAT(B709," ", C709)</f>
        <v>PETUNIA SURFINIA Heavenly Blue</v>
      </c>
      <c r="P709" s="112">
        <v>709</v>
      </c>
      <c r="Q709" s="112"/>
      <c r="R709" s="20">
        <f t="shared" si="118"/>
        <v>0</v>
      </c>
      <c r="S709" s="20">
        <f t="shared" si="119"/>
        <v>0</v>
      </c>
      <c r="T709" s="20">
        <f t="shared" si="120"/>
        <v>0</v>
      </c>
      <c r="U709" s="303"/>
      <c r="V709" s="304"/>
      <c r="W709" s="304"/>
      <c r="X709" s="304"/>
      <c r="Y709" s="304"/>
      <c r="Z709" s="304"/>
      <c r="AA709" s="304"/>
      <c r="AB709" s="304"/>
      <c r="AC709" s="304"/>
      <c r="AD709" s="304"/>
      <c r="AE709" s="304"/>
      <c r="AF709" s="304"/>
      <c r="AG709" s="304"/>
      <c r="AH709" s="113"/>
      <c r="AI709" s="113"/>
      <c r="AJ709" s="304"/>
      <c r="AK709" s="304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4"/>
      <c r="BV709" s="14"/>
      <c r="BW709" s="14"/>
      <c r="BX709" s="477"/>
      <c r="BY709" s="477"/>
      <c r="BZ709" s="477"/>
      <c r="CA709" s="477"/>
      <c r="CB709" s="14"/>
      <c r="CC709" t="str">
        <f t="shared" si="113"/>
        <v>&gt;s03/2026</v>
      </c>
      <c r="CD709">
        <f t="shared" si="117"/>
        <v>55</v>
      </c>
      <c r="CE709">
        <v>12321</v>
      </c>
      <c r="CF709">
        <v>4</v>
      </c>
      <c r="CH709">
        <v>6</v>
      </c>
    </row>
    <row r="710" spans="1:86" ht="20.100000000000001" customHeight="1" x14ac:dyDescent="0.25">
      <c r="A710" s="114">
        <v>26082</v>
      </c>
      <c r="B710" s="115" t="s">
        <v>678</v>
      </c>
      <c r="C710" s="115" t="s">
        <v>680</v>
      </c>
      <c r="D710" s="115" t="s">
        <v>2157</v>
      </c>
      <c r="E710" s="116" t="s">
        <v>120</v>
      </c>
      <c r="F710" s="116" t="s">
        <v>160</v>
      </c>
      <c r="G710" s="117">
        <v>40</v>
      </c>
      <c r="H710" s="117">
        <v>11</v>
      </c>
      <c r="I710" s="116" t="s">
        <v>176</v>
      </c>
      <c r="J710" s="118">
        <v>0.06</v>
      </c>
      <c r="K710" s="115" t="s">
        <v>257</v>
      </c>
      <c r="L710" s="115" t="s">
        <v>2158</v>
      </c>
      <c r="M710" s="115"/>
      <c r="N710" s="115" t="s">
        <v>162</v>
      </c>
      <c r="O710" s="115" t="str">
        <f t="shared" si="121"/>
        <v>PETUNIA SURFINIA Hot Cherry</v>
      </c>
      <c r="P710" s="119">
        <v>710</v>
      </c>
      <c r="Q710" s="119"/>
      <c r="R710" s="20">
        <f t="shared" si="118"/>
        <v>0</v>
      </c>
      <c r="S710" s="20">
        <f t="shared" si="119"/>
        <v>0</v>
      </c>
      <c r="T710" s="20">
        <f t="shared" si="120"/>
        <v>0</v>
      </c>
      <c r="U710" s="303"/>
      <c r="V710" s="304"/>
      <c r="W710" s="304"/>
      <c r="X710" s="304"/>
      <c r="Y710" s="304"/>
      <c r="Z710" s="304"/>
      <c r="AA710" s="304"/>
      <c r="AB710" s="304"/>
      <c r="AC710" s="304"/>
      <c r="AD710" s="304"/>
      <c r="AE710" s="304"/>
      <c r="AF710" s="304"/>
      <c r="AG710" s="304"/>
      <c r="AH710" s="120"/>
      <c r="AI710" s="120"/>
      <c r="AJ710" s="304"/>
      <c r="AK710" s="304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4"/>
      <c r="BV710" s="14"/>
      <c r="BW710" s="14"/>
      <c r="BX710" s="477"/>
      <c r="BY710" s="477"/>
      <c r="BZ710" s="477"/>
      <c r="CA710" s="477"/>
      <c r="CB710" s="14"/>
      <c r="CC710" t="str">
        <f t="shared" si="113"/>
        <v>&gt;s03/2026</v>
      </c>
      <c r="CD710">
        <f t="shared" si="117"/>
        <v>55</v>
      </c>
      <c r="CE710">
        <v>26015</v>
      </c>
      <c r="CF710">
        <v>4</v>
      </c>
      <c r="CH710">
        <v>6</v>
      </c>
    </row>
    <row r="711" spans="1:86" ht="20.100000000000001" customHeight="1" x14ac:dyDescent="0.25">
      <c r="A711" s="108">
        <v>11728</v>
      </c>
      <c r="B711" s="109" t="s">
        <v>678</v>
      </c>
      <c r="C711" s="109" t="s">
        <v>1375</v>
      </c>
      <c r="D711" s="109" t="s">
        <v>2157</v>
      </c>
      <c r="E711" s="110" t="s">
        <v>120</v>
      </c>
      <c r="F711" s="110" t="s">
        <v>160</v>
      </c>
      <c r="G711" s="111">
        <v>40</v>
      </c>
      <c r="H711" s="111">
        <v>11</v>
      </c>
      <c r="I711" s="110" t="s">
        <v>176</v>
      </c>
      <c r="J711" s="121">
        <v>0.06</v>
      </c>
      <c r="K711" s="109" t="s">
        <v>257</v>
      </c>
      <c r="L711" s="109" t="s">
        <v>2158</v>
      </c>
      <c r="M711" s="109"/>
      <c r="N711" s="109" t="s">
        <v>162</v>
      </c>
      <c r="O711" s="109" t="str">
        <f t="shared" si="121"/>
        <v>PETUNIA SURFINIA Hot Pink</v>
      </c>
      <c r="P711" s="112">
        <v>711</v>
      </c>
      <c r="Q711" s="112"/>
      <c r="R711" s="20">
        <f t="shared" si="118"/>
        <v>0</v>
      </c>
      <c r="S711" s="20">
        <f t="shared" si="119"/>
        <v>0</v>
      </c>
      <c r="T711" s="20">
        <f t="shared" si="120"/>
        <v>0</v>
      </c>
      <c r="U711" s="303"/>
      <c r="V711" s="304"/>
      <c r="W711" s="304"/>
      <c r="X711" s="304"/>
      <c r="Y711" s="304"/>
      <c r="Z711" s="304"/>
      <c r="AA711" s="304"/>
      <c r="AB711" s="304"/>
      <c r="AC711" s="304"/>
      <c r="AD711" s="304"/>
      <c r="AE711" s="304"/>
      <c r="AF711" s="304"/>
      <c r="AG711" s="304"/>
      <c r="AH711" s="113"/>
      <c r="AI711" s="113"/>
      <c r="AJ711" s="304"/>
      <c r="AK711" s="304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4"/>
      <c r="BV711" s="14"/>
      <c r="BW711" s="14"/>
      <c r="BX711" s="477"/>
      <c r="BY711" s="477"/>
      <c r="BZ711" s="477"/>
      <c r="CA711" s="477"/>
      <c r="CB711" s="14"/>
      <c r="CC711" t="str">
        <f t="shared" si="113"/>
        <v>&gt;s03/2026</v>
      </c>
      <c r="CD711">
        <f t="shared" si="117"/>
        <v>55</v>
      </c>
      <c r="CE711">
        <v>1641</v>
      </c>
      <c r="CF711">
        <v>4</v>
      </c>
      <c r="CH711">
        <v>6</v>
      </c>
    </row>
    <row r="712" spans="1:86" ht="20.100000000000001" customHeight="1" x14ac:dyDescent="0.25">
      <c r="A712" s="114">
        <v>11730</v>
      </c>
      <c r="B712" s="115" t="s">
        <v>678</v>
      </c>
      <c r="C712" s="115" t="s">
        <v>394</v>
      </c>
      <c r="D712" s="115" t="s">
        <v>2157</v>
      </c>
      <c r="E712" s="116" t="s">
        <v>120</v>
      </c>
      <c r="F712" s="116" t="s">
        <v>160</v>
      </c>
      <c r="G712" s="117">
        <v>40</v>
      </c>
      <c r="H712" s="117">
        <v>11</v>
      </c>
      <c r="I712" s="116" t="s">
        <v>176</v>
      </c>
      <c r="J712" s="118">
        <v>0.06</v>
      </c>
      <c r="K712" s="115" t="s">
        <v>257</v>
      </c>
      <c r="L712" s="115" t="s">
        <v>2158</v>
      </c>
      <c r="M712" s="115"/>
      <c r="N712" s="115" t="s">
        <v>162</v>
      </c>
      <c r="O712" s="115" t="str">
        <f t="shared" si="121"/>
        <v xml:space="preserve">PETUNIA SURFINIA Purple </v>
      </c>
      <c r="P712" s="119">
        <v>712</v>
      </c>
      <c r="Q712" s="119"/>
      <c r="R712" s="20">
        <f t="shared" si="118"/>
        <v>0</v>
      </c>
      <c r="S712" s="20">
        <f t="shared" si="119"/>
        <v>0</v>
      </c>
      <c r="T712" s="20">
        <f t="shared" si="120"/>
        <v>0</v>
      </c>
      <c r="U712" s="303"/>
      <c r="V712" s="304"/>
      <c r="W712" s="304"/>
      <c r="X712" s="304"/>
      <c r="Y712" s="304"/>
      <c r="Z712" s="304"/>
      <c r="AA712" s="304"/>
      <c r="AB712" s="304"/>
      <c r="AC712" s="304"/>
      <c r="AD712" s="304"/>
      <c r="AE712" s="304"/>
      <c r="AF712" s="304"/>
      <c r="AG712" s="304"/>
      <c r="AH712" s="120"/>
      <c r="AI712" s="120"/>
      <c r="AJ712" s="304"/>
      <c r="AK712" s="304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4"/>
      <c r="BV712" s="14"/>
      <c r="BW712" s="14"/>
      <c r="BX712" s="477"/>
      <c r="BY712" s="477"/>
      <c r="BZ712" s="477"/>
      <c r="CA712" s="477"/>
      <c r="CB712" s="14"/>
      <c r="CC712" t="str">
        <f t="shared" si="113"/>
        <v>&gt;s03/2026</v>
      </c>
      <c r="CD712">
        <f t="shared" si="117"/>
        <v>55</v>
      </c>
      <c r="CE712">
        <v>1633</v>
      </c>
      <c r="CF712">
        <v>4</v>
      </c>
      <c r="CH712">
        <v>6</v>
      </c>
    </row>
    <row r="713" spans="1:86" ht="20.100000000000001" customHeight="1" x14ac:dyDescent="0.25">
      <c r="A713" s="108">
        <v>21584</v>
      </c>
      <c r="B713" s="109" t="s">
        <v>678</v>
      </c>
      <c r="C713" s="109" t="s">
        <v>1376</v>
      </c>
      <c r="D713" s="109" t="s">
        <v>2157</v>
      </c>
      <c r="E713" s="110" t="s">
        <v>120</v>
      </c>
      <c r="F713" s="110" t="s">
        <v>160</v>
      </c>
      <c r="G713" s="111">
        <v>40</v>
      </c>
      <c r="H713" s="111">
        <v>11</v>
      </c>
      <c r="I713" s="110" t="s">
        <v>176</v>
      </c>
      <c r="J713" s="121">
        <v>0.06</v>
      </c>
      <c r="K713" s="109" t="s">
        <v>257</v>
      </c>
      <c r="L713" s="109" t="s">
        <v>2158</v>
      </c>
      <c r="M713" s="109"/>
      <c r="N713" s="109" t="s">
        <v>162</v>
      </c>
      <c r="O713" s="109" t="str">
        <f t="shared" si="121"/>
        <v xml:space="preserve">PETUNIA SURFINIA Purple Vein Compact </v>
      </c>
      <c r="P713" s="112">
        <v>713</v>
      </c>
      <c r="Q713" s="112"/>
      <c r="R713" s="20">
        <f t="shared" si="118"/>
        <v>0</v>
      </c>
      <c r="S713" s="20">
        <f t="shared" si="119"/>
        <v>0</v>
      </c>
      <c r="T713" s="20">
        <f t="shared" si="120"/>
        <v>0</v>
      </c>
      <c r="U713" s="303"/>
      <c r="V713" s="304"/>
      <c r="W713" s="304"/>
      <c r="X713" s="304"/>
      <c r="Y713" s="304"/>
      <c r="Z713" s="304"/>
      <c r="AA713" s="304"/>
      <c r="AB713" s="304"/>
      <c r="AC713" s="304"/>
      <c r="AD713" s="304"/>
      <c r="AE713" s="304"/>
      <c r="AF713" s="304"/>
      <c r="AG713" s="304"/>
      <c r="AH713" s="113"/>
      <c r="AI713" s="113"/>
      <c r="AJ713" s="304"/>
      <c r="AK713" s="304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4"/>
      <c r="BV713" s="14"/>
      <c r="BW713" s="14"/>
      <c r="BX713" s="477"/>
      <c r="BY713" s="477"/>
      <c r="BZ713" s="477"/>
      <c r="CA713" s="477"/>
      <c r="CB713" s="14"/>
      <c r="CC713" t="str">
        <f t="shared" si="113"/>
        <v>&gt;s03/2026</v>
      </c>
      <c r="CD713">
        <f t="shared" si="117"/>
        <v>55</v>
      </c>
      <c r="CE713">
        <v>10987</v>
      </c>
      <c r="CF713">
        <v>4</v>
      </c>
      <c r="CH713">
        <v>6</v>
      </c>
    </row>
    <row r="714" spans="1:86" ht="20.100000000000001" customHeight="1" x14ac:dyDescent="0.25">
      <c r="A714" s="114">
        <v>21587</v>
      </c>
      <c r="B714" s="115" t="s">
        <v>678</v>
      </c>
      <c r="C714" s="115" t="s">
        <v>1377</v>
      </c>
      <c r="D714" s="115" t="s">
        <v>2157</v>
      </c>
      <c r="E714" s="116" t="s">
        <v>120</v>
      </c>
      <c r="F714" s="116" t="s">
        <v>160</v>
      </c>
      <c r="G714" s="117">
        <v>40</v>
      </c>
      <c r="H714" s="117">
        <v>11</v>
      </c>
      <c r="I714" s="116" t="s">
        <v>176</v>
      </c>
      <c r="J714" s="118">
        <v>0.06</v>
      </c>
      <c r="K714" s="115" t="s">
        <v>257</v>
      </c>
      <c r="L714" s="115" t="s">
        <v>2158</v>
      </c>
      <c r="M714" s="115"/>
      <c r="N714" s="115" t="s">
        <v>162</v>
      </c>
      <c r="O714" s="115" t="str">
        <f t="shared" si="121"/>
        <v xml:space="preserve">PETUNIA SURFINIA Rose Vein </v>
      </c>
      <c r="P714" s="119">
        <v>714</v>
      </c>
      <c r="Q714" s="119"/>
      <c r="R714" s="20">
        <f t="shared" si="118"/>
        <v>0</v>
      </c>
      <c r="S714" s="20">
        <f t="shared" si="119"/>
        <v>0</v>
      </c>
      <c r="T714" s="20">
        <f t="shared" si="120"/>
        <v>0</v>
      </c>
      <c r="U714" s="303"/>
      <c r="V714" s="304"/>
      <c r="W714" s="304"/>
      <c r="X714" s="304"/>
      <c r="Y714" s="304"/>
      <c r="Z714" s="304"/>
      <c r="AA714" s="304"/>
      <c r="AB714" s="304"/>
      <c r="AC714" s="304"/>
      <c r="AD714" s="304"/>
      <c r="AE714" s="304"/>
      <c r="AF714" s="304"/>
      <c r="AG714" s="304"/>
      <c r="AH714" s="120"/>
      <c r="AI714" s="120"/>
      <c r="AJ714" s="304"/>
      <c r="AK714" s="304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4"/>
      <c r="BV714" s="14"/>
      <c r="BW714" s="14"/>
      <c r="BX714" s="477"/>
      <c r="BY714" s="477"/>
      <c r="BZ714" s="477"/>
      <c r="CA714" s="477"/>
      <c r="CB714" s="14"/>
      <c r="CC714" t="str">
        <f t="shared" si="113"/>
        <v>&gt;s03/2026</v>
      </c>
      <c r="CD714">
        <f t="shared" si="117"/>
        <v>55</v>
      </c>
      <c r="CE714">
        <v>1953</v>
      </c>
      <c r="CF714">
        <v>4</v>
      </c>
      <c r="CH714">
        <v>6</v>
      </c>
    </row>
    <row r="715" spans="1:86" ht="20.100000000000001" customHeight="1" x14ac:dyDescent="0.25">
      <c r="A715" s="108">
        <v>12693</v>
      </c>
      <c r="B715" s="109" t="s">
        <v>678</v>
      </c>
      <c r="C715" s="109" t="s">
        <v>285</v>
      </c>
      <c r="D715" s="109" t="s">
        <v>2157</v>
      </c>
      <c r="E715" s="110" t="s">
        <v>120</v>
      </c>
      <c r="F715" s="110" t="s">
        <v>160</v>
      </c>
      <c r="G715" s="111">
        <v>40</v>
      </c>
      <c r="H715" s="111">
        <v>11</v>
      </c>
      <c r="I715" s="110" t="s">
        <v>176</v>
      </c>
      <c r="J715" s="121">
        <v>0.06</v>
      </c>
      <c r="K715" s="109" t="s">
        <v>257</v>
      </c>
      <c r="L715" s="109" t="s">
        <v>2158</v>
      </c>
      <c r="M715" s="109"/>
      <c r="N715" s="109" t="s">
        <v>162</v>
      </c>
      <c r="O715" s="109" t="str">
        <f t="shared" si="121"/>
        <v xml:space="preserve">PETUNIA SURFINIA Snow </v>
      </c>
      <c r="P715" s="112">
        <v>715</v>
      </c>
      <c r="Q715" s="112"/>
      <c r="R715" s="20">
        <f t="shared" si="118"/>
        <v>0</v>
      </c>
      <c r="S715" s="20">
        <f t="shared" si="119"/>
        <v>0</v>
      </c>
      <c r="T715" s="20">
        <f t="shared" si="120"/>
        <v>0</v>
      </c>
      <c r="U715" s="303"/>
      <c r="V715" s="304"/>
      <c r="W715" s="304"/>
      <c r="X715" s="304"/>
      <c r="Y715" s="304"/>
      <c r="Z715" s="304"/>
      <c r="AA715" s="304"/>
      <c r="AB715" s="304"/>
      <c r="AC715" s="304"/>
      <c r="AD715" s="304"/>
      <c r="AE715" s="304"/>
      <c r="AF715" s="304"/>
      <c r="AG715" s="304"/>
      <c r="AH715" s="113"/>
      <c r="AI715" s="113"/>
      <c r="AJ715" s="304"/>
      <c r="AK715" s="304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4"/>
      <c r="BV715" s="14"/>
      <c r="BW715" s="14"/>
      <c r="BX715" s="477"/>
      <c r="BY715" s="477"/>
      <c r="BZ715" s="477"/>
      <c r="CA715" s="477"/>
      <c r="CB715" s="14"/>
      <c r="CC715" t="str">
        <f t="shared" si="113"/>
        <v>&gt;s03/2026</v>
      </c>
      <c r="CD715">
        <f t="shared" si="117"/>
        <v>55</v>
      </c>
      <c r="CE715">
        <v>11355</v>
      </c>
      <c r="CF715">
        <v>4</v>
      </c>
      <c r="CH715">
        <v>6</v>
      </c>
    </row>
    <row r="716" spans="1:86" ht="20.100000000000001" customHeight="1" x14ac:dyDescent="0.25">
      <c r="A716" s="114">
        <v>21593</v>
      </c>
      <c r="B716" s="115" t="s">
        <v>678</v>
      </c>
      <c r="C716" s="115" t="s">
        <v>681</v>
      </c>
      <c r="D716" s="115" t="s">
        <v>2157</v>
      </c>
      <c r="E716" s="116" t="s">
        <v>120</v>
      </c>
      <c r="F716" s="116" t="s">
        <v>160</v>
      </c>
      <c r="G716" s="117">
        <v>40</v>
      </c>
      <c r="H716" s="117">
        <v>11</v>
      </c>
      <c r="I716" s="116" t="s">
        <v>176</v>
      </c>
      <c r="J716" s="118">
        <v>0.06</v>
      </c>
      <c r="K716" s="115" t="s">
        <v>257</v>
      </c>
      <c r="L716" s="115" t="s">
        <v>2158</v>
      </c>
      <c r="M716" s="115"/>
      <c r="N716" s="115" t="s">
        <v>162</v>
      </c>
      <c r="O716" s="115" t="str">
        <f t="shared" si="121"/>
        <v>PETUNIA SURFINIA Velvet blue</v>
      </c>
      <c r="P716" s="119">
        <v>716</v>
      </c>
      <c r="Q716" s="119"/>
      <c r="R716" s="20">
        <f t="shared" si="118"/>
        <v>0</v>
      </c>
      <c r="S716" s="20">
        <f t="shared" si="119"/>
        <v>0</v>
      </c>
      <c r="T716" s="20">
        <f t="shared" si="120"/>
        <v>0</v>
      </c>
      <c r="U716" s="303"/>
      <c r="V716" s="304"/>
      <c r="W716" s="304"/>
      <c r="X716" s="304"/>
      <c r="Y716" s="304"/>
      <c r="Z716" s="304"/>
      <c r="AA716" s="304"/>
      <c r="AB716" s="304"/>
      <c r="AC716" s="304"/>
      <c r="AD716" s="304"/>
      <c r="AE716" s="304"/>
      <c r="AF716" s="304"/>
      <c r="AG716" s="304"/>
      <c r="AH716" s="120"/>
      <c r="AI716" s="120"/>
      <c r="AJ716" s="304"/>
      <c r="AK716" s="304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4"/>
      <c r="BV716" s="14"/>
      <c r="BW716" s="14"/>
      <c r="BX716" s="477"/>
      <c r="BY716" s="477"/>
      <c r="BZ716" s="477"/>
      <c r="CA716" s="477"/>
      <c r="CB716" s="14"/>
      <c r="CC716" t="str">
        <f t="shared" si="113"/>
        <v>&gt;s03/2026</v>
      </c>
      <c r="CD716">
        <f t="shared" si="117"/>
        <v>55</v>
      </c>
      <c r="CE716">
        <v>12964</v>
      </c>
      <c r="CF716">
        <v>4</v>
      </c>
      <c r="CH716">
        <v>6</v>
      </c>
    </row>
    <row r="717" spans="1:86" ht="20.100000000000001" customHeight="1" x14ac:dyDescent="0.25">
      <c r="A717" s="108">
        <v>11733</v>
      </c>
      <c r="B717" s="109" t="s">
        <v>678</v>
      </c>
      <c r="C717" s="109" t="s">
        <v>395</v>
      </c>
      <c r="D717" s="109" t="s">
        <v>2157</v>
      </c>
      <c r="E717" s="110" t="s">
        <v>120</v>
      </c>
      <c r="F717" s="110" t="s">
        <v>160</v>
      </c>
      <c r="G717" s="111">
        <v>40</v>
      </c>
      <c r="H717" s="111">
        <v>11</v>
      </c>
      <c r="I717" s="110" t="s">
        <v>176</v>
      </c>
      <c r="J717" s="121">
        <v>0.06</v>
      </c>
      <c r="K717" s="109" t="s">
        <v>257</v>
      </c>
      <c r="L717" s="109" t="s">
        <v>2158</v>
      </c>
      <c r="M717" s="109"/>
      <c r="N717" s="109" t="s">
        <v>162</v>
      </c>
      <c r="O717" s="109" t="str">
        <f t="shared" si="121"/>
        <v>PETUNIA SURFINIA White</v>
      </c>
      <c r="P717" s="112">
        <v>717</v>
      </c>
      <c r="Q717" s="112"/>
      <c r="R717" s="20">
        <f t="shared" si="118"/>
        <v>0</v>
      </c>
      <c r="S717" s="20">
        <f t="shared" si="119"/>
        <v>0</v>
      </c>
      <c r="T717" s="20">
        <f t="shared" si="120"/>
        <v>0</v>
      </c>
      <c r="U717" s="303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113"/>
      <c r="AI717" s="113"/>
      <c r="AJ717" s="304"/>
      <c r="AK717" s="304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4"/>
      <c r="BV717" s="14"/>
      <c r="BW717" s="14"/>
      <c r="BX717" s="477"/>
      <c r="BY717" s="477"/>
      <c r="BZ717" s="477"/>
      <c r="CA717" s="477"/>
      <c r="CB717" s="14"/>
      <c r="CC717" t="str">
        <f t="shared" si="113"/>
        <v>&gt;s03/2026</v>
      </c>
      <c r="CD717">
        <f t="shared" si="117"/>
        <v>55</v>
      </c>
      <c r="CE717">
        <v>1636</v>
      </c>
      <c r="CF717">
        <v>4</v>
      </c>
      <c r="CH717">
        <v>6</v>
      </c>
    </row>
    <row r="718" spans="1:86" ht="20.100000000000001" customHeight="1" x14ac:dyDescent="0.25">
      <c r="A718" s="114">
        <v>11732</v>
      </c>
      <c r="B718" s="115" t="s">
        <v>678</v>
      </c>
      <c r="C718" s="115" t="s">
        <v>396</v>
      </c>
      <c r="D718" s="115" t="s">
        <v>2157</v>
      </c>
      <c r="E718" s="116" t="s">
        <v>120</v>
      </c>
      <c r="F718" s="116" t="s">
        <v>160</v>
      </c>
      <c r="G718" s="117">
        <v>40</v>
      </c>
      <c r="H718" s="117">
        <v>11</v>
      </c>
      <c r="I718" s="116" t="s">
        <v>176</v>
      </c>
      <c r="J718" s="118">
        <v>0.06</v>
      </c>
      <c r="K718" s="115" t="s">
        <v>257</v>
      </c>
      <c r="L718" s="115" t="s">
        <v>2158</v>
      </c>
      <c r="M718" s="115"/>
      <c r="N718" s="115" t="s">
        <v>162</v>
      </c>
      <c r="O718" s="115" t="str">
        <f t="shared" si="121"/>
        <v xml:space="preserve">PETUNIA SURFINIA Yellow </v>
      </c>
      <c r="P718" s="119">
        <v>718</v>
      </c>
      <c r="Q718" s="119"/>
      <c r="R718" s="20">
        <f t="shared" si="118"/>
        <v>0</v>
      </c>
      <c r="S718" s="20">
        <f t="shared" si="119"/>
        <v>0</v>
      </c>
      <c r="T718" s="20">
        <f t="shared" si="120"/>
        <v>0</v>
      </c>
      <c r="U718" s="303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120"/>
      <c r="AI718" s="120"/>
      <c r="AJ718" s="304"/>
      <c r="AK718" s="304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4"/>
      <c r="BV718" s="14"/>
      <c r="BW718" s="14"/>
      <c r="BX718" s="477"/>
      <c r="BY718" s="477"/>
      <c r="BZ718" s="477"/>
      <c r="CA718" s="477"/>
      <c r="CB718" s="14"/>
      <c r="CC718" t="str">
        <f t="shared" si="113"/>
        <v>&gt;s03/2026</v>
      </c>
      <c r="CD718">
        <f t="shared" si="117"/>
        <v>55</v>
      </c>
      <c r="CE718">
        <v>3472</v>
      </c>
      <c r="CF718">
        <v>4</v>
      </c>
      <c r="CH718">
        <v>6</v>
      </c>
    </row>
    <row r="719" spans="1:86" ht="20.100000000000001" customHeight="1" x14ac:dyDescent="0.25">
      <c r="A719" s="108">
        <v>21592</v>
      </c>
      <c r="B719" s="109" t="s">
        <v>678</v>
      </c>
      <c r="C719" s="109" t="s">
        <v>397</v>
      </c>
      <c r="D719" s="109" t="s">
        <v>2157</v>
      </c>
      <c r="E719" s="110" t="s">
        <v>120</v>
      </c>
      <c r="F719" s="110" t="s">
        <v>160</v>
      </c>
      <c r="G719" s="111">
        <v>40</v>
      </c>
      <c r="H719" s="111">
        <v>11</v>
      </c>
      <c r="I719" s="110" t="s">
        <v>176</v>
      </c>
      <c r="J719" s="121">
        <v>0.06</v>
      </c>
      <c r="K719" s="109" t="s">
        <v>257</v>
      </c>
      <c r="L719" s="109" t="s">
        <v>2158</v>
      </c>
      <c r="M719" s="109"/>
      <c r="N719" s="109" t="s">
        <v>162</v>
      </c>
      <c r="O719" s="109" t="str">
        <f t="shared" si="121"/>
        <v xml:space="preserve">PETUNIA SURFINIA Variés </v>
      </c>
      <c r="P719" s="112">
        <v>719</v>
      </c>
      <c r="Q719" s="112"/>
      <c r="R719" s="20">
        <f t="shared" si="118"/>
        <v>0</v>
      </c>
      <c r="S719" s="20">
        <f t="shared" si="119"/>
        <v>0</v>
      </c>
      <c r="T719" s="20">
        <f t="shared" si="120"/>
        <v>0</v>
      </c>
      <c r="U719" s="303"/>
      <c r="V719" s="304"/>
      <c r="W719" s="304"/>
      <c r="X719" s="304"/>
      <c r="Y719" s="304"/>
      <c r="Z719" s="304"/>
      <c r="AA719" s="304"/>
      <c r="AB719" s="304"/>
      <c r="AC719" s="304"/>
      <c r="AD719" s="304"/>
      <c r="AE719" s="304"/>
      <c r="AF719" s="304"/>
      <c r="AG719" s="304"/>
      <c r="AH719" s="113"/>
      <c r="AI719" s="113"/>
      <c r="AJ719" s="304"/>
      <c r="AK719" s="304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4"/>
      <c r="BV719" s="14"/>
      <c r="BW719" s="14"/>
      <c r="BX719" s="477"/>
      <c r="BY719" s="477"/>
      <c r="BZ719" s="477"/>
      <c r="CA719" s="477"/>
      <c r="CB719" s="14"/>
      <c r="CC719" t="str">
        <f t="shared" si="113"/>
        <v>&gt;s03/2026</v>
      </c>
      <c r="CD719">
        <f t="shared" si="117"/>
        <v>55</v>
      </c>
      <c r="CE719">
        <v>1997</v>
      </c>
      <c r="CF719">
        <v>4</v>
      </c>
      <c r="CH719">
        <v>6</v>
      </c>
    </row>
    <row r="720" spans="1:86" ht="20.100000000000001" customHeight="1" x14ac:dyDescent="0.25">
      <c r="A720" s="390"/>
      <c r="B720" s="397" t="s">
        <v>661</v>
      </c>
      <c r="C720" s="392"/>
      <c r="D720" s="392" t="s">
        <v>128</v>
      </c>
      <c r="E720" s="393"/>
      <c r="F720" s="393"/>
      <c r="G720" s="393"/>
      <c r="H720" s="394"/>
      <c r="I720" s="393"/>
      <c r="J720" s="395"/>
      <c r="K720" s="392"/>
      <c r="L720" s="392" t="s">
        <v>131</v>
      </c>
      <c r="M720" s="392"/>
      <c r="N720" s="392"/>
      <c r="O720" s="392" t="str">
        <f t="shared" si="121"/>
        <v xml:space="preserve">PETUNIA CASCADIAS </v>
      </c>
      <c r="P720" s="396">
        <v>720</v>
      </c>
      <c r="Q720" s="396"/>
      <c r="R720" s="20"/>
      <c r="S720" s="20"/>
      <c r="T720" s="20"/>
      <c r="U720" s="514"/>
      <c r="V720" s="515"/>
      <c r="W720" s="515"/>
      <c r="X720" s="515"/>
      <c r="Y720" s="515"/>
      <c r="Z720" s="515"/>
      <c r="AA720" s="515"/>
      <c r="AB720" s="515"/>
      <c r="AC720" s="515"/>
      <c r="AD720" s="515"/>
      <c r="AE720" s="515"/>
      <c r="AF720" s="515"/>
      <c r="AG720" s="515"/>
      <c r="AH720" s="515"/>
      <c r="AI720" s="515"/>
      <c r="AJ720" s="515"/>
      <c r="AK720" s="515"/>
      <c r="AL720" s="515"/>
      <c r="AM720" s="515"/>
      <c r="AN720" s="515"/>
      <c r="AO720" s="515"/>
      <c r="AP720" s="515"/>
      <c r="AQ720" s="515"/>
      <c r="AR720" s="515"/>
      <c r="AS720" s="515"/>
      <c r="AT720" s="515"/>
      <c r="AU720" s="515"/>
      <c r="AV720" s="515"/>
      <c r="AW720" s="515"/>
      <c r="AX720" s="515"/>
      <c r="AY720" s="515"/>
      <c r="AZ720" s="515"/>
      <c r="BA720" s="515"/>
      <c r="BB720" s="515"/>
      <c r="BC720" s="515"/>
      <c r="BD720" s="515"/>
      <c r="BE720" s="515"/>
      <c r="BF720" s="515"/>
      <c r="BG720" s="515"/>
      <c r="BH720" s="515"/>
      <c r="BI720" s="515"/>
      <c r="BJ720" s="515"/>
      <c r="BK720" s="515"/>
      <c r="BL720" s="515"/>
      <c r="BM720" s="515"/>
      <c r="BN720" s="515"/>
      <c r="BO720" s="515"/>
      <c r="BP720" s="515"/>
      <c r="BQ720" s="515"/>
      <c r="BR720" s="515"/>
      <c r="BS720" s="515"/>
      <c r="BT720" s="515"/>
      <c r="BU720" s="14"/>
      <c r="BV720" s="14"/>
      <c r="BW720" s="14"/>
      <c r="BX720" s="477"/>
      <c r="BY720" s="477"/>
      <c r="BZ720" s="477"/>
      <c r="CA720" s="477"/>
      <c r="CB720" s="14"/>
      <c r="CC720" t="str">
        <f t="shared" si="113"/>
        <v/>
      </c>
    </row>
    <row r="721" spans="1:86" ht="20.100000000000001" customHeight="1" x14ac:dyDescent="0.25">
      <c r="A721" s="108">
        <v>25301</v>
      </c>
      <c r="B721" s="109" t="s">
        <v>661</v>
      </c>
      <c r="C721" s="109" t="s">
        <v>662</v>
      </c>
      <c r="D721" s="109" t="s">
        <v>2157</v>
      </c>
      <c r="E721" s="110" t="s">
        <v>120</v>
      </c>
      <c r="F721" s="110" t="s">
        <v>160</v>
      </c>
      <c r="G721" s="111">
        <v>40</v>
      </c>
      <c r="H721" s="111">
        <v>11</v>
      </c>
      <c r="I721" s="110" t="s">
        <v>176</v>
      </c>
      <c r="J721" s="121">
        <v>0.06</v>
      </c>
      <c r="K721" s="109" t="s">
        <v>257</v>
      </c>
      <c r="L721" s="109" t="s">
        <v>2158</v>
      </c>
      <c r="M721" s="109"/>
      <c r="N721" s="109" t="s">
        <v>162</v>
      </c>
      <c r="O721" s="109" t="str">
        <f t="shared" si="121"/>
        <v>PETUNIA CASCADIAS Arizona Sky</v>
      </c>
      <c r="P721" s="112">
        <v>721</v>
      </c>
      <c r="Q721" s="112"/>
      <c r="R721" s="20">
        <f t="shared" si="118"/>
        <v>0</v>
      </c>
      <c r="S721" s="20">
        <f t="shared" si="119"/>
        <v>0</v>
      </c>
      <c r="T721" s="20">
        <f t="shared" si="120"/>
        <v>0</v>
      </c>
      <c r="U721" s="303"/>
      <c r="V721" s="304"/>
      <c r="W721" s="304"/>
      <c r="X721" s="304"/>
      <c r="Y721" s="304"/>
      <c r="Z721" s="304"/>
      <c r="AA721" s="304"/>
      <c r="AB721" s="304"/>
      <c r="AC721" s="304"/>
      <c r="AD721" s="304"/>
      <c r="AE721" s="304"/>
      <c r="AF721" s="304"/>
      <c r="AG721" s="304"/>
      <c r="AH721" s="113"/>
      <c r="AI721" s="113"/>
      <c r="AJ721" s="304"/>
      <c r="AK721" s="304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4"/>
      <c r="BV721" s="14"/>
      <c r="BW721" s="14"/>
      <c r="BX721" s="477"/>
      <c r="BY721" s="477"/>
      <c r="BZ721" s="477"/>
      <c r="CA721" s="477"/>
      <c r="CB721" s="14"/>
      <c r="CC721" t="str">
        <f t="shared" si="113"/>
        <v>&gt;s03/2026</v>
      </c>
      <c r="CD721">
        <f t="shared" ref="CD721:CD726" si="122">IF(E721="B",IF(OR(LEFT(D721,2)="&gt;s", LEFT(D721,2)="&lt;s"),MID(D721,3,2)+CF721+1,""),)</f>
        <v>55</v>
      </c>
      <c r="CE721">
        <v>25056</v>
      </c>
      <c r="CF721">
        <v>4</v>
      </c>
      <c r="CH721">
        <v>6</v>
      </c>
    </row>
    <row r="722" spans="1:86" ht="20.100000000000001" customHeight="1" x14ac:dyDescent="0.25">
      <c r="A722" s="114">
        <v>20269</v>
      </c>
      <c r="B722" s="115" t="s">
        <v>661</v>
      </c>
      <c r="C722" s="115" t="s">
        <v>1378</v>
      </c>
      <c r="D722" s="115" t="s">
        <v>2157</v>
      </c>
      <c r="E722" s="116" t="s">
        <v>120</v>
      </c>
      <c r="F722" s="116" t="s">
        <v>160</v>
      </c>
      <c r="G722" s="117">
        <v>40</v>
      </c>
      <c r="H722" s="117">
        <v>11</v>
      </c>
      <c r="I722" s="116" t="s">
        <v>176</v>
      </c>
      <c r="J722" s="118">
        <v>0.06</v>
      </c>
      <c r="K722" s="115" t="s">
        <v>257</v>
      </c>
      <c r="L722" s="115" t="s">
        <v>2158</v>
      </c>
      <c r="M722" s="115"/>
      <c r="N722" s="115" t="s">
        <v>162</v>
      </c>
      <c r="O722" s="115" t="str">
        <f t="shared" si="121"/>
        <v xml:space="preserve">PETUNIA CASCADIAS Indian Summer </v>
      </c>
      <c r="P722" s="119">
        <v>722</v>
      </c>
      <c r="Q722" s="119"/>
      <c r="R722" s="20">
        <f t="shared" si="118"/>
        <v>0</v>
      </c>
      <c r="S722" s="20">
        <f t="shared" si="119"/>
        <v>0</v>
      </c>
      <c r="T722" s="20">
        <f t="shared" si="120"/>
        <v>0</v>
      </c>
      <c r="U722" s="303"/>
      <c r="V722" s="304"/>
      <c r="W722" s="304"/>
      <c r="X722" s="304"/>
      <c r="Y722" s="304"/>
      <c r="Z722" s="304"/>
      <c r="AA722" s="304"/>
      <c r="AB722" s="304"/>
      <c r="AC722" s="304"/>
      <c r="AD722" s="304"/>
      <c r="AE722" s="304"/>
      <c r="AF722" s="304"/>
      <c r="AG722" s="304"/>
      <c r="AH722" s="120"/>
      <c r="AI722" s="120"/>
      <c r="AJ722" s="304"/>
      <c r="AK722" s="304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4"/>
      <c r="BV722" s="14"/>
      <c r="BW722" s="14"/>
      <c r="BX722" s="477"/>
      <c r="BY722" s="477"/>
      <c r="BZ722" s="477"/>
      <c r="CA722" s="477"/>
      <c r="CB722" s="14"/>
      <c r="CC722" t="str">
        <f t="shared" si="113"/>
        <v>&gt;s03/2026</v>
      </c>
      <c r="CD722">
        <f t="shared" si="122"/>
        <v>55</v>
      </c>
      <c r="CE722">
        <v>13342</v>
      </c>
      <c r="CF722">
        <v>4</v>
      </c>
      <c r="CH722">
        <v>6</v>
      </c>
    </row>
    <row r="723" spans="1:86" ht="20.100000000000001" customHeight="1" x14ac:dyDescent="0.25">
      <c r="A723" s="108">
        <v>26077</v>
      </c>
      <c r="B723" s="109" t="s">
        <v>661</v>
      </c>
      <c r="C723" s="109" t="s">
        <v>663</v>
      </c>
      <c r="D723" s="109" t="s">
        <v>2157</v>
      </c>
      <c r="E723" s="110" t="s">
        <v>120</v>
      </c>
      <c r="F723" s="110" t="s">
        <v>160</v>
      </c>
      <c r="G723" s="111">
        <v>40</v>
      </c>
      <c r="H723" s="111">
        <v>11</v>
      </c>
      <c r="I723" s="110" t="s">
        <v>176</v>
      </c>
      <c r="J723" s="111">
        <v>4.4999999999999998E-2</v>
      </c>
      <c r="K723" s="109" t="s">
        <v>257</v>
      </c>
      <c r="L723" s="109" t="s">
        <v>2158</v>
      </c>
      <c r="M723" s="109"/>
      <c r="N723" s="109" t="s">
        <v>162</v>
      </c>
      <c r="O723" s="109" t="str">
        <f t="shared" si="121"/>
        <v>PETUNIA CASCADIAS Fuchsia</v>
      </c>
      <c r="P723" s="112">
        <v>723</v>
      </c>
      <c r="Q723" s="112"/>
      <c r="R723" s="20">
        <f t="shared" si="118"/>
        <v>0</v>
      </c>
      <c r="S723" s="20">
        <f t="shared" si="119"/>
        <v>0</v>
      </c>
      <c r="T723" s="20">
        <f t="shared" si="120"/>
        <v>0</v>
      </c>
      <c r="U723" s="303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04"/>
      <c r="AF723" s="304"/>
      <c r="AG723" s="304"/>
      <c r="AH723" s="113"/>
      <c r="AI723" s="113"/>
      <c r="AJ723" s="304"/>
      <c r="AK723" s="304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4"/>
      <c r="BV723" s="14"/>
      <c r="BW723" s="14"/>
      <c r="BX723" s="477"/>
      <c r="BY723" s="477"/>
      <c r="BZ723" s="477"/>
      <c r="CA723" s="477"/>
      <c r="CB723" s="14"/>
      <c r="CC723" t="str">
        <f t="shared" si="113"/>
        <v>&gt;s03/2026</v>
      </c>
      <c r="CD723">
        <f t="shared" si="122"/>
        <v>55</v>
      </c>
      <c r="CE723">
        <v>26011</v>
      </c>
      <c r="CF723">
        <v>4</v>
      </c>
      <c r="CH723">
        <v>6</v>
      </c>
    </row>
    <row r="724" spans="1:86" ht="20.100000000000001" customHeight="1" x14ac:dyDescent="0.25">
      <c r="A724" s="114">
        <v>23986</v>
      </c>
      <c r="B724" s="115" t="s">
        <v>661</v>
      </c>
      <c r="C724" s="115" t="s">
        <v>664</v>
      </c>
      <c r="D724" s="115" t="s">
        <v>2157</v>
      </c>
      <c r="E724" s="116" t="s">
        <v>120</v>
      </c>
      <c r="F724" s="116" t="s">
        <v>160</v>
      </c>
      <c r="G724" s="117">
        <v>40</v>
      </c>
      <c r="H724" s="117">
        <v>11</v>
      </c>
      <c r="I724" s="116" t="s">
        <v>176</v>
      </c>
      <c r="J724" s="118">
        <v>0.06</v>
      </c>
      <c r="K724" s="115" t="s">
        <v>257</v>
      </c>
      <c r="L724" s="115" t="s">
        <v>2158</v>
      </c>
      <c r="M724" s="115"/>
      <c r="N724" s="115" t="s">
        <v>162</v>
      </c>
      <c r="O724" s="115" t="str">
        <f t="shared" si="121"/>
        <v xml:space="preserve">PETUNIA CASCADIAS RIMarkable </v>
      </c>
      <c r="P724" s="119">
        <v>724</v>
      </c>
      <c r="Q724" s="119"/>
      <c r="R724" s="20">
        <f t="shared" si="118"/>
        <v>0</v>
      </c>
      <c r="S724" s="20">
        <f t="shared" si="119"/>
        <v>0</v>
      </c>
      <c r="T724" s="20">
        <f t="shared" si="120"/>
        <v>0</v>
      </c>
      <c r="U724" s="303"/>
      <c r="V724" s="304"/>
      <c r="W724" s="304"/>
      <c r="X724" s="304"/>
      <c r="Y724" s="304"/>
      <c r="Z724" s="304"/>
      <c r="AA724" s="304"/>
      <c r="AB724" s="304"/>
      <c r="AC724" s="304"/>
      <c r="AD724" s="304"/>
      <c r="AE724" s="304"/>
      <c r="AF724" s="304"/>
      <c r="AG724" s="304"/>
      <c r="AH724" s="120"/>
      <c r="AI724" s="120"/>
      <c r="AJ724" s="304"/>
      <c r="AK724" s="304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4"/>
      <c r="BV724" s="14"/>
      <c r="BW724" s="14"/>
      <c r="BX724" s="477"/>
      <c r="BY724" s="477"/>
      <c r="BZ724" s="477"/>
      <c r="CA724" s="477"/>
      <c r="CB724" s="14"/>
      <c r="CC724" t="str">
        <f t="shared" si="113"/>
        <v>&gt;s03/2026</v>
      </c>
      <c r="CD724">
        <f t="shared" si="122"/>
        <v>55</v>
      </c>
      <c r="CE724">
        <v>23795</v>
      </c>
      <c r="CF724">
        <v>4</v>
      </c>
      <c r="CH724">
        <v>6</v>
      </c>
    </row>
    <row r="725" spans="1:86" ht="20.100000000000001" customHeight="1" x14ac:dyDescent="0.25">
      <c r="A725" s="108">
        <v>20273</v>
      </c>
      <c r="B725" s="109" t="s">
        <v>661</v>
      </c>
      <c r="C725" s="109" t="s">
        <v>1379</v>
      </c>
      <c r="D725" s="109" t="s">
        <v>2157</v>
      </c>
      <c r="E725" s="110" t="s">
        <v>120</v>
      </c>
      <c r="F725" s="110" t="s">
        <v>160</v>
      </c>
      <c r="G725" s="111">
        <v>40</v>
      </c>
      <c r="H725" s="111">
        <v>11</v>
      </c>
      <c r="I725" s="110" t="s">
        <v>176</v>
      </c>
      <c r="J725" s="121">
        <v>0.06</v>
      </c>
      <c r="K725" s="109" t="s">
        <v>257</v>
      </c>
      <c r="L725" s="109" t="s">
        <v>2158</v>
      </c>
      <c r="M725" s="109"/>
      <c r="N725" s="109" t="s">
        <v>162</v>
      </c>
      <c r="O725" s="109" t="str">
        <f t="shared" si="121"/>
        <v xml:space="preserve">PETUNIA CASCADIAS Rim Magenta </v>
      </c>
      <c r="P725" s="112">
        <v>725</v>
      </c>
      <c r="Q725" s="112"/>
      <c r="R725" s="20">
        <f t="shared" si="118"/>
        <v>0</v>
      </c>
      <c r="S725" s="20">
        <f t="shared" si="119"/>
        <v>0</v>
      </c>
      <c r="T725" s="20">
        <f t="shared" si="120"/>
        <v>0</v>
      </c>
      <c r="U725" s="303"/>
      <c r="V725" s="304"/>
      <c r="W725" s="304"/>
      <c r="X725" s="304"/>
      <c r="Y725" s="304"/>
      <c r="Z725" s="304"/>
      <c r="AA725" s="304"/>
      <c r="AB725" s="304"/>
      <c r="AC725" s="304"/>
      <c r="AD725" s="304"/>
      <c r="AE725" s="304"/>
      <c r="AF725" s="304"/>
      <c r="AG725" s="304"/>
      <c r="AH725" s="113"/>
      <c r="AI725" s="113"/>
      <c r="AJ725" s="304"/>
      <c r="AK725" s="304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4"/>
      <c r="BV725" s="14"/>
      <c r="BW725" s="14"/>
      <c r="BX725" s="477"/>
      <c r="BY725" s="477"/>
      <c r="BZ725" s="477"/>
      <c r="CA725" s="477"/>
      <c r="CB725" s="14"/>
      <c r="CC725" t="str">
        <f t="shared" si="113"/>
        <v>&gt;s03/2026</v>
      </c>
      <c r="CD725">
        <f t="shared" si="122"/>
        <v>55</v>
      </c>
      <c r="CE725">
        <v>14484</v>
      </c>
      <c r="CF725">
        <v>4</v>
      </c>
      <c r="CH725">
        <v>6</v>
      </c>
    </row>
    <row r="726" spans="1:86" ht="20.100000000000001" customHeight="1" x14ac:dyDescent="0.25">
      <c r="A726" s="114">
        <v>23987</v>
      </c>
      <c r="B726" s="115" t="s">
        <v>661</v>
      </c>
      <c r="C726" s="115" t="s">
        <v>397</v>
      </c>
      <c r="D726" s="115" t="s">
        <v>2157</v>
      </c>
      <c r="E726" s="116" t="s">
        <v>120</v>
      </c>
      <c r="F726" s="116" t="s">
        <v>160</v>
      </c>
      <c r="G726" s="117">
        <v>40</v>
      </c>
      <c r="H726" s="117">
        <v>11</v>
      </c>
      <c r="I726" s="116" t="s">
        <v>176</v>
      </c>
      <c r="J726" s="118">
        <v>0.06</v>
      </c>
      <c r="K726" s="115" t="s">
        <v>257</v>
      </c>
      <c r="L726" s="115" t="s">
        <v>2158</v>
      </c>
      <c r="M726" s="115"/>
      <c r="N726" s="115" t="s">
        <v>162</v>
      </c>
      <c r="O726" s="115" t="str">
        <f t="shared" si="121"/>
        <v xml:space="preserve">PETUNIA CASCADIAS Variés </v>
      </c>
      <c r="P726" s="119">
        <v>726</v>
      </c>
      <c r="Q726" s="119"/>
      <c r="R726" s="20">
        <f t="shared" si="118"/>
        <v>0</v>
      </c>
      <c r="S726" s="20">
        <f t="shared" si="119"/>
        <v>0</v>
      </c>
      <c r="T726" s="20">
        <f t="shared" si="120"/>
        <v>0</v>
      </c>
      <c r="U726" s="303"/>
      <c r="V726" s="304"/>
      <c r="W726" s="304"/>
      <c r="X726" s="304"/>
      <c r="Y726" s="304"/>
      <c r="Z726" s="304"/>
      <c r="AA726" s="304"/>
      <c r="AB726" s="304"/>
      <c r="AC726" s="304"/>
      <c r="AD726" s="304"/>
      <c r="AE726" s="304"/>
      <c r="AF726" s="304"/>
      <c r="AG726" s="304"/>
      <c r="AH726" s="120"/>
      <c r="AI726" s="120"/>
      <c r="AJ726" s="304"/>
      <c r="AK726" s="304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4"/>
      <c r="BV726" s="14"/>
      <c r="BW726" s="14"/>
      <c r="BX726" s="477"/>
      <c r="BY726" s="477"/>
      <c r="BZ726" s="477"/>
      <c r="CA726" s="477"/>
      <c r="CB726" s="14"/>
      <c r="CC726" t="str">
        <f t="shared" si="113"/>
        <v>&gt;s03/2026</v>
      </c>
      <c r="CD726">
        <f t="shared" si="122"/>
        <v>55</v>
      </c>
      <c r="CE726">
        <v>15635</v>
      </c>
      <c r="CF726">
        <v>4</v>
      </c>
      <c r="CH726">
        <v>6</v>
      </c>
    </row>
    <row r="727" spans="1:86" ht="20.100000000000001" customHeight="1" x14ac:dyDescent="0.25">
      <c r="A727" s="390"/>
      <c r="B727" s="397" t="s">
        <v>682</v>
      </c>
      <c r="C727" s="392"/>
      <c r="D727" s="392" t="s">
        <v>128</v>
      </c>
      <c r="E727" s="393"/>
      <c r="F727" s="393"/>
      <c r="G727" s="393"/>
      <c r="H727" s="394"/>
      <c r="I727" s="393"/>
      <c r="J727" s="395"/>
      <c r="K727" s="392"/>
      <c r="L727" s="392" t="s">
        <v>131</v>
      </c>
      <c r="M727" s="392"/>
      <c r="N727" s="392"/>
      <c r="O727" s="392" t="str">
        <f t="shared" si="121"/>
        <v xml:space="preserve">PETUNIA TUMBELINA </v>
      </c>
      <c r="P727" s="396">
        <v>727</v>
      </c>
      <c r="Q727" s="396"/>
      <c r="R727" s="20"/>
      <c r="S727" s="20"/>
      <c r="T727" s="20"/>
      <c r="U727" s="514"/>
      <c r="V727" s="515"/>
      <c r="W727" s="515"/>
      <c r="X727" s="515"/>
      <c r="Y727" s="515"/>
      <c r="Z727" s="515"/>
      <c r="AA727" s="515"/>
      <c r="AB727" s="515"/>
      <c r="AC727" s="515"/>
      <c r="AD727" s="515"/>
      <c r="AE727" s="515"/>
      <c r="AF727" s="515"/>
      <c r="AG727" s="515"/>
      <c r="AH727" s="515"/>
      <c r="AI727" s="515"/>
      <c r="AJ727" s="515"/>
      <c r="AK727" s="515"/>
      <c r="AL727" s="515"/>
      <c r="AM727" s="515"/>
      <c r="AN727" s="515"/>
      <c r="AO727" s="515"/>
      <c r="AP727" s="515"/>
      <c r="AQ727" s="515"/>
      <c r="AR727" s="515"/>
      <c r="AS727" s="515"/>
      <c r="AT727" s="515"/>
      <c r="AU727" s="515"/>
      <c r="AV727" s="515"/>
      <c r="AW727" s="515"/>
      <c r="AX727" s="515"/>
      <c r="AY727" s="515"/>
      <c r="AZ727" s="515"/>
      <c r="BA727" s="515"/>
      <c r="BB727" s="515"/>
      <c r="BC727" s="515"/>
      <c r="BD727" s="515"/>
      <c r="BE727" s="515"/>
      <c r="BF727" s="515"/>
      <c r="BG727" s="515"/>
      <c r="BH727" s="515"/>
      <c r="BI727" s="515"/>
      <c r="BJ727" s="515"/>
      <c r="BK727" s="515"/>
      <c r="BL727" s="515"/>
      <c r="BM727" s="515"/>
      <c r="BN727" s="515"/>
      <c r="BO727" s="515"/>
      <c r="BP727" s="515"/>
      <c r="BQ727" s="515"/>
      <c r="BR727" s="515"/>
      <c r="BS727" s="515"/>
      <c r="BT727" s="515"/>
      <c r="BU727" s="14"/>
      <c r="BV727" s="14"/>
      <c r="BW727" s="14"/>
      <c r="BX727" s="477"/>
      <c r="BY727" s="477"/>
      <c r="BZ727" s="477"/>
      <c r="CA727" s="477"/>
      <c r="CB727" s="14"/>
      <c r="CC727" t="str">
        <f t="shared" si="113"/>
        <v/>
      </c>
    </row>
    <row r="728" spans="1:86" ht="20.100000000000001" customHeight="1" x14ac:dyDescent="0.25">
      <c r="A728" s="108">
        <v>26083</v>
      </c>
      <c r="B728" s="109" t="s">
        <v>682</v>
      </c>
      <c r="C728" s="109" t="s">
        <v>683</v>
      </c>
      <c r="D728" s="109" t="s">
        <v>2157</v>
      </c>
      <c r="E728" s="110" t="s">
        <v>120</v>
      </c>
      <c r="F728" s="110" t="s">
        <v>160</v>
      </c>
      <c r="G728" s="111">
        <v>40</v>
      </c>
      <c r="H728" s="111">
        <v>11</v>
      </c>
      <c r="I728" s="110" t="s">
        <v>176</v>
      </c>
      <c r="J728" s="111">
        <v>7.4999999999999997E-2</v>
      </c>
      <c r="K728" s="109" t="s">
        <v>257</v>
      </c>
      <c r="L728" s="109" t="s">
        <v>2158</v>
      </c>
      <c r="M728" s="109"/>
      <c r="N728" s="109" t="s">
        <v>162</v>
      </c>
      <c r="O728" s="109" t="str">
        <f t="shared" si="121"/>
        <v>PETUNIA TUMBELINA Bella</v>
      </c>
      <c r="P728" s="112">
        <v>728</v>
      </c>
      <c r="Q728" s="112"/>
      <c r="R728" s="20">
        <f t="shared" si="118"/>
        <v>0</v>
      </c>
      <c r="S728" s="20">
        <f t="shared" si="119"/>
        <v>0</v>
      </c>
      <c r="T728" s="20">
        <f t="shared" si="120"/>
        <v>0</v>
      </c>
      <c r="U728" s="303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04"/>
      <c r="AF728" s="304"/>
      <c r="AG728" s="304"/>
      <c r="AH728" s="113"/>
      <c r="AI728" s="113"/>
      <c r="AJ728" s="304"/>
      <c r="AK728" s="304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4"/>
      <c r="BV728" s="14"/>
      <c r="BW728" s="14"/>
      <c r="BX728" s="477"/>
      <c r="BY728" s="477"/>
      <c r="BZ728" s="477"/>
      <c r="CA728" s="477"/>
      <c r="CB728" s="14"/>
      <c r="CC728" t="str">
        <f t="shared" si="113"/>
        <v>&gt;s03/2026</v>
      </c>
      <c r="CD728">
        <f t="shared" ref="CD728:CD730" si="123">IF(E728="B",IF(OR(LEFT(D728,2)="&gt;s", LEFT(D728,2)="&lt;s"),MID(D728,3,2)+CF728+1,""),)</f>
        <v>55</v>
      </c>
      <c r="CE728">
        <v>26016</v>
      </c>
      <c r="CF728">
        <v>4</v>
      </c>
      <c r="CH728">
        <v>6</v>
      </c>
    </row>
    <row r="729" spans="1:86" ht="20.100000000000001" customHeight="1" x14ac:dyDescent="0.25">
      <c r="A729" s="114">
        <v>26824</v>
      </c>
      <c r="B729" s="115" t="s">
        <v>682</v>
      </c>
      <c r="C729" s="115" t="s">
        <v>1380</v>
      </c>
      <c r="D729" s="115" t="s">
        <v>2157</v>
      </c>
      <c r="E729" s="116" t="s">
        <v>120</v>
      </c>
      <c r="F729" s="116" t="s">
        <v>160</v>
      </c>
      <c r="G729" s="117">
        <v>40</v>
      </c>
      <c r="H729" s="117">
        <v>11</v>
      </c>
      <c r="I729" s="116" t="s">
        <v>176</v>
      </c>
      <c r="J729" s="117">
        <v>7.4999999999999997E-2</v>
      </c>
      <c r="K729" s="115" t="s">
        <v>257</v>
      </c>
      <c r="L729" s="115" t="s">
        <v>2158</v>
      </c>
      <c r="M729" s="115" t="s">
        <v>137</v>
      </c>
      <c r="N729" s="115" t="s">
        <v>162</v>
      </c>
      <c r="O729" s="115" t="str">
        <f t="shared" si="121"/>
        <v>PETUNIA TUMBELINA Helena</v>
      </c>
      <c r="P729" s="119">
        <v>729</v>
      </c>
      <c r="Q729" s="119"/>
      <c r="R729" s="20">
        <f t="shared" si="118"/>
        <v>0</v>
      </c>
      <c r="S729" s="20">
        <f t="shared" si="119"/>
        <v>0</v>
      </c>
      <c r="T729" s="20">
        <f t="shared" si="120"/>
        <v>0</v>
      </c>
      <c r="U729" s="303"/>
      <c r="V729" s="304"/>
      <c r="W729" s="304"/>
      <c r="X729" s="304"/>
      <c r="Y729" s="304"/>
      <c r="Z729" s="304"/>
      <c r="AA729" s="304"/>
      <c r="AB729" s="304"/>
      <c r="AC729" s="304"/>
      <c r="AD729" s="304"/>
      <c r="AE729" s="304"/>
      <c r="AF729" s="304"/>
      <c r="AG729" s="304"/>
      <c r="AH729" s="120"/>
      <c r="AI729" s="120"/>
      <c r="AJ729" s="304"/>
      <c r="AK729" s="304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4"/>
      <c r="BV729" s="14"/>
      <c r="BW729" s="14"/>
      <c r="BX729" s="477"/>
      <c r="BY729" s="477"/>
      <c r="BZ729" s="477"/>
      <c r="CA729" s="477"/>
      <c r="CB729" s="14"/>
      <c r="CC729" t="str">
        <f t="shared" si="113"/>
        <v>&gt;s03/2026</v>
      </c>
      <c r="CD729">
        <f t="shared" si="123"/>
        <v>55</v>
      </c>
      <c r="CE729">
        <v>26823</v>
      </c>
      <c r="CF729">
        <v>4</v>
      </c>
      <c r="CH729">
        <v>6</v>
      </c>
    </row>
    <row r="730" spans="1:86" ht="20.100000000000001" customHeight="1" x14ac:dyDescent="0.25">
      <c r="A730" s="108">
        <v>26085</v>
      </c>
      <c r="B730" s="109" t="s">
        <v>682</v>
      </c>
      <c r="C730" s="109" t="s">
        <v>684</v>
      </c>
      <c r="D730" s="109" t="s">
        <v>2157</v>
      </c>
      <c r="E730" s="110" t="s">
        <v>120</v>
      </c>
      <c r="F730" s="110" t="s">
        <v>160</v>
      </c>
      <c r="G730" s="111">
        <v>40</v>
      </c>
      <c r="H730" s="111">
        <v>11</v>
      </c>
      <c r="I730" s="110" t="s">
        <v>176</v>
      </c>
      <c r="J730" s="111">
        <v>7.4999999999999997E-2</v>
      </c>
      <c r="K730" s="109" t="s">
        <v>257</v>
      </c>
      <c r="L730" s="109" t="s">
        <v>2158</v>
      </c>
      <c r="M730" s="109"/>
      <c r="N730" s="109" t="s">
        <v>162</v>
      </c>
      <c r="O730" s="109" t="str">
        <f t="shared" si="121"/>
        <v>PETUNIA TUMBELINA Priscilla</v>
      </c>
      <c r="P730" s="112">
        <v>730</v>
      </c>
      <c r="Q730" s="112"/>
      <c r="R730" s="20">
        <f t="shared" si="118"/>
        <v>0</v>
      </c>
      <c r="S730" s="20">
        <f t="shared" si="119"/>
        <v>0</v>
      </c>
      <c r="T730" s="20">
        <f t="shared" si="120"/>
        <v>0</v>
      </c>
      <c r="U730" s="303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113"/>
      <c r="AI730" s="113"/>
      <c r="AJ730" s="304"/>
      <c r="AK730" s="304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4"/>
      <c r="BV730" s="14"/>
      <c r="BW730" s="14"/>
      <c r="BX730" s="477"/>
      <c r="BY730" s="477"/>
      <c r="BZ730" s="477"/>
      <c r="CA730" s="477"/>
      <c r="CB730" s="14"/>
      <c r="CC730" t="str">
        <f t="shared" si="113"/>
        <v>&gt;s03/2026</v>
      </c>
      <c r="CD730">
        <f t="shared" si="123"/>
        <v>55</v>
      </c>
      <c r="CE730">
        <v>26018</v>
      </c>
      <c r="CF730">
        <v>4</v>
      </c>
      <c r="CH730">
        <v>6</v>
      </c>
    </row>
    <row r="731" spans="1:86" ht="20.100000000000001" customHeight="1" x14ac:dyDescent="0.25">
      <c r="A731" s="114">
        <v>12475</v>
      </c>
      <c r="B731" s="115" t="s">
        <v>685</v>
      </c>
      <c r="C731" s="115" t="s">
        <v>401</v>
      </c>
      <c r="D731" s="115" t="s">
        <v>128</v>
      </c>
      <c r="E731" s="116" t="s">
        <v>120</v>
      </c>
      <c r="F731" s="116" t="s">
        <v>160</v>
      </c>
      <c r="G731" s="117">
        <v>40</v>
      </c>
      <c r="H731" s="117">
        <v>12</v>
      </c>
      <c r="I731" s="116" t="s">
        <v>176</v>
      </c>
      <c r="J731" s="117">
        <v>0.14000000000000001</v>
      </c>
      <c r="K731" s="115" t="s">
        <v>257</v>
      </c>
      <c r="L731" s="115" t="s">
        <v>2158</v>
      </c>
      <c r="M731" s="115"/>
      <c r="N731" s="115" t="s">
        <v>162</v>
      </c>
      <c r="O731" s="115" t="str">
        <f t="shared" si="121"/>
        <v>PHYGELIUS FUCHSIA DU CAP Orange</v>
      </c>
      <c r="P731" s="119">
        <v>731</v>
      </c>
      <c r="Q731" s="119"/>
      <c r="R731" s="20">
        <f t="shared" si="118"/>
        <v>0</v>
      </c>
      <c r="S731" s="20">
        <f t="shared" si="119"/>
        <v>0</v>
      </c>
      <c r="T731" s="20">
        <f t="shared" si="120"/>
        <v>0</v>
      </c>
      <c r="U731" s="301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304"/>
      <c r="AG731" s="304"/>
      <c r="AH731" s="120"/>
      <c r="AI731" s="120"/>
      <c r="AJ731" s="304"/>
      <c r="AK731" s="304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4"/>
      <c r="BV731" s="14"/>
      <c r="BW731" s="14"/>
      <c r="BX731" s="477"/>
      <c r="BY731" s="477"/>
      <c r="BZ731" s="477"/>
      <c r="CA731" s="477"/>
      <c r="CB731" s="14"/>
      <c r="CC731" t="str">
        <f t="shared" si="113"/>
        <v/>
      </c>
      <c r="CE731">
        <v>345</v>
      </c>
      <c r="CF731">
        <v>6</v>
      </c>
      <c r="CH731">
        <v>5</v>
      </c>
    </row>
    <row r="732" spans="1:86" ht="20.100000000000001" customHeight="1" x14ac:dyDescent="0.25">
      <c r="A732" s="108">
        <v>12476</v>
      </c>
      <c r="B732" s="109" t="s">
        <v>685</v>
      </c>
      <c r="C732" s="109" t="s">
        <v>1381</v>
      </c>
      <c r="D732" s="109" t="s">
        <v>128</v>
      </c>
      <c r="E732" s="110" t="s">
        <v>120</v>
      </c>
      <c r="F732" s="110" t="s">
        <v>160</v>
      </c>
      <c r="G732" s="111">
        <v>40</v>
      </c>
      <c r="H732" s="111">
        <v>12</v>
      </c>
      <c r="I732" s="110" t="s">
        <v>176</v>
      </c>
      <c r="J732" s="111">
        <v>0.14000000000000001</v>
      </c>
      <c r="K732" s="109" t="s">
        <v>257</v>
      </c>
      <c r="L732" s="109" t="s">
        <v>2158</v>
      </c>
      <c r="M732" s="109"/>
      <c r="N732" s="109" t="s">
        <v>162</v>
      </c>
      <c r="O732" s="109" t="str">
        <f t="shared" si="121"/>
        <v>PHYGELIUS FUCHSIA DU CAP Rouge Foncé</v>
      </c>
      <c r="P732" s="112">
        <v>732</v>
      </c>
      <c r="Q732" s="112"/>
      <c r="R732" s="20">
        <f t="shared" si="118"/>
        <v>0</v>
      </c>
      <c r="S732" s="20">
        <f t="shared" si="119"/>
        <v>0</v>
      </c>
      <c r="T732" s="20">
        <f t="shared" si="120"/>
        <v>0</v>
      </c>
      <c r="U732" s="378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304"/>
      <c r="AG732" s="304"/>
      <c r="AH732" s="113"/>
      <c r="AI732" s="113"/>
      <c r="AJ732" s="304"/>
      <c r="AK732" s="304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4"/>
      <c r="BV732" s="14"/>
      <c r="BW732" s="14"/>
      <c r="BX732" s="477"/>
      <c r="BY732" s="477"/>
      <c r="BZ732" s="477"/>
      <c r="CA732" s="477"/>
      <c r="CB732" s="14"/>
      <c r="CC732" t="str">
        <f t="shared" si="113"/>
        <v/>
      </c>
      <c r="CE732">
        <v>2951</v>
      </c>
      <c r="CF732">
        <v>6</v>
      </c>
      <c r="CH732">
        <v>5</v>
      </c>
    </row>
    <row r="733" spans="1:86" ht="20.100000000000001" customHeight="1" x14ac:dyDescent="0.25">
      <c r="A733" s="114">
        <v>21395</v>
      </c>
      <c r="B733" s="115" t="s">
        <v>686</v>
      </c>
      <c r="C733" s="115" t="s">
        <v>1382</v>
      </c>
      <c r="D733" s="115" t="s">
        <v>128</v>
      </c>
      <c r="E733" s="116" t="s">
        <v>120</v>
      </c>
      <c r="F733" s="116" t="s">
        <v>160</v>
      </c>
      <c r="G733" s="117">
        <v>40</v>
      </c>
      <c r="H733" s="117">
        <v>12</v>
      </c>
      <c r="I733" s="116" t="s">
        <v>120</v>
      </c>
      <c r="J733" s="117"/>
      <c r="K733" s="115" t="s">
        <v>257</v>
      </c>
      <c r="L733" s="115" t="s">
        <v>2158</v>
      </c>
      <c r="M733" s="115"/>
      <c r="N733" s="115" t="s">
        <v>162</v>
      </c>
      <c r="O733" s="115" t="str">
        <f t="shared" si="121"/>
        <v>PLECTRANTHUS Mona Lavander</v>
      </c>
      <c r="P733" s="119">
        <v>733</v>
      </c>
      <c r="Q733" s="119"/>
      <c r="R733" s="20">
        <f t="shared" si="118"/>
        <v>0</v>
      </c>
      <c r="S733" s="20">
        <f t="shared" si="119"/>
        <v>0</v>
      </c>
      <c r="T733" s="20">
        <f t="shared" si="120"/>
        <v>0</v>
      </c>
      <c r="U733" s="301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304"/>
      <c r="AG733" s="304"/>
      <c r="AH733" s="120"/>
      <c r="AI733" s="120"/>
      <c r="AJ733" s="304"/>
      <c r="AK733" s="304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4"/>
      <c r="BV733" s="14"/>
      <c r="BW733" s="14"/>
      <c r="BX733" s="477"/>
      <c r="BY733" s="477"/>
      <c r="BZ733" s="477"/>
      <c r="CA733" s="477"/>
      <c r="CB733" s="14"/>
      <c r="CC733" t="str">
        <f t="shared" si="113"/>
        <v/>
      </c>
      <c r="CE733">
        <v>11084</v>
      </c>
      <c r="CF733">
        <v>5</v>
      </c>
      <c r="CH733">
        <v>6</v>
      </c>
    </row>
    <row r="734" spans="1:86" ht="20.100000000000001" customHeight="1" x14ac:dyDescent="0.25">
      <c r="A734" s="108">
        <v>21396</v>
      </c>
      <c r="B734" s="109" t="s">
        <v>686</v>
      </c>
      <c r="C734" s="109" t="s">
        <v>1383</v>
      </c>
      <c r="D734" s="109" t="s">
        <v>128</v>
      </c>
      <c r="E734" s="110" t="s">
        <v>120</v>
      </c>
      <c r="F734" s="110" t="s">
        <v>160</v>
      </c>
      <c r="G734" s="111">
        <v>40</v>
      </c>
      <c r="H734" s="111">
        <v>12</v>
      </c>
      <c r="I734" s="110" t="s">
        <v>120</v>
      </c>
      <c r="J734" s="111"/>
      <c r="K734" s="109" t="s">
        <v>257</v>
      </c>
      <c r="L734" s="109" t="s">
        <v>2158</v>
      </c>
      <c r="M734" s="109"/>
      <c r="N734" s="109" t="s">
        <v>162</v>
      </c>
      <c r="O734" s="109" t="str">
        <f t="shared" si="121"/>
        <v>PLECTRANTHUS purpurea Nico</v>
      </c>
      <c r="P734" s="112">
        <v>734</v>
      </c>
      <c r="Q734" s="112"/>
      <c r="R734" s="20">
        <f t="shared" si="118"/>
        <v>0</v>
      </c>
      <c r="S734" s="20">
        <f t="shared" si="119"/>
        <v>0</v>
      </c>
      <c r="T734" s="20">
        <f t="shared" si="120"/>
        <v>0</v>
      </c>
      <c r="U734" s="378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304"/>
      <c r="AG734" s="304"/>
      <c r="AH734" s="113"/>
      <c r="AI734" s="113"/>
      <c r="AJ734" s="304"/>
      <c r="AK734" s="304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4"/>
      <c r="BV734" s="14"/>
      <c r="BW734" s="14"/>
      <c r="BX734" s="477"/>
      <c r="BY734" s="477"/>
      <c r="BZ734" s="477"/>
      <c r="CA734" s="477"/>
      <c r="CB734" s="14"/>
      <c r="CC734" t="str">
        <f t="shared" si="113"/>
        <v/>
      </c>
      <c r="CE734">
        <v>3443</v>
      </c>
      <c r="CF734">
        <v>5</v>
      </c>
      <c r="CH734">
        <v>6</v>
      </c>
    </row>
    <row r="735" spans="1:86" ht="20.100000000000001" customHeight="1" x14ac:dyDescent="0.25">
      <c r="A735" s="114">
        <v>21398</v>
      </c>
      <c r="B735" s="115" t="s">
        <v>686</v>
      </c>
      <c r="C735" s="115" t="s">
        <v>1384</v>
      </c>
      <c r="D735" s="115" t="s">
        <v>128</v>
      </c>
      <c r="E735" s="116" t="s">
        <v>120</v>
      </c>
      <c r="F735" s="116" t="s">
        <v>160</v>
      </c>
      <c r="G735" s="117">
        <v>40</v>
      </c>
      <c r="H735" s="117">
        <v>9</v>
      </c>
      <c r="I735" s="116" t="s">
        <v>120</v>
      </c>
      <c r="J735" s="117"/>
      <c r="K735" s="115" t="s">
        <v>257</v>
      </c>
      <c r="L735" s="115" t="s">
        <v>2158</v>
      </c>
      <c r="M735" s="115"/>
      <c r="N735" s="115" t="s">
        <v>162</v>
      </c>
      <c r="O735" s="115" t="str">
        <f t="shared" si="121"/>
        <v>PLECTRANTHUS argentatus Silver shield</v>
      </c>
      <c r="P735" s="119">
        <v>735</v>
      </c>
      <c r="Q735" s="119"/>
      <c r="R735" s="20">
        <f t="shared" si="118"/>
        <v>0</v>
      </c>
      <c r="S735" s="20">
        <f t="shared" si="119"/>
        <v>0</v>
      </c>
      <c r="T735" s="20">
        <f t="shared" si="120"/>
        <v>0</v>
      </c>
      <c r="U735" s="301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304"/>
      <c r="AG735" s="304"/>
      <c r="AH735" s="120"/>
      <c r="AI735" s="120"/>
      <c r="AJ735" s="304"/>
      <c r="AK735" s="304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4"/>
      <c r="BV735" s="14"/>
      <c r="BW735" s="14"/>
      <c r="BX735" s="477"/>
      <c r="BY735" s="477"/>
      <c r="BZ735" s="477"/>
      <c r="CA735" s="477"/>
      <c r="CB735" s="14"/>
      <c r="CC735" t="str">
        <f t="shared" si="113"/>
        <v/>
      </c>
      <c r="CE735">
        <v>14493</v>
      </c>
      <c r="CF735">
        <v>4</v>
      </c>
      <c r="CH735">
        <v>4</v>
      </c>
    </row>
    <row r="736" spans="1:86" ht="20.100000000000001" customHeight="1" x14ac:dyDescent="0.25">
      <c r="A736" s="108">
        <v>14267</v>
      </c>
      <c r="B736" s="109" t="s">
        <v>686</v>
      </c>
      <c r="C736" s="109" t="s">
        <v>293</v>
      </c>
      <c r="D736" s="109" t="s">
        <v>128</v>
      </c>
      <c r="E736" s="110" t="s">
        <v>120</v>
      </c>
      <c r="F736" s="110" t="s">
        <v>160</v>
      </c>
      <c r="G736" s="111">
        <v>40</v>
      </c>
      <c r="H736" s="111">
        <v>11</v>
      </c>
      <c r="I736" s="110" t="s">
        <v>120</v>
      </c>
      <c r="J736" s="111"/>
      <c r="K736" s="109" t="s">
        <v>257</v>
      </c>
      <c r="L736" s="109" t="s">
        <v>2158</v>
      </c>
      <c r="M736" s="109"/>
      <c r="N736" s="109" t="s">
        <v>162</v>
      </c>
      <c r="O736" s="109" t="str">
        <f t="shared" si="121"/>
        <v>PLECTRANTHUS Variegata</v>
      </c>
      <c r="P736" s="112">
        <v>736</v>
      </c>
      <c r="Q736" s="112"/>
      <c r="R736" s="20">
        <f t="shared" si="118"/>
        <v>0</v>
      </c>
      <c r="S736" s="20">
        <f t="shared" si="119"/>
        <v>0</v>
      </c>
      <c r="T736" s="20">
        <f t="shared" si="120"/>
        <v>0</v>
      </c>
      <c r="U736" s="378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304"/>
      <c r="AG736" s="304"/>
      <c r="AH736" s="113"/>
      <c r="AI736" s="113"/>
      <c r="AJ736" s="304"/>
      <c r="AK736" s="304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4"/>
      <c r="BV736" s="14"/>
      <c r="BW736" s="14"/>
      <c r="BX736" s="477"/>
      <c r="BY736" s="477"/>
      <c r="BZ736" s="477"/>
      <c r="CA736" s="477"/>
      <c r="CB736" s="14"/>
      <c r="CC736" t="str">
        <f t="shared" si="113"/>
        <v/>
      </c>
      <c r="CE736">
        <v>1057</v>
      </c>
      <c r="CF736">
        <v>4</v>
      </c>
      <c r="CH736">
        <v>6</v>
      </c>
    </row>
    <row r="737" spans="1:86" ht="20.100000000000001" customHeight="1" x14ac:dyDescent="0.25">
      <c r="A737" s="114">
        <v>21399</v>
      </c>
      <c r="B737" s="115" t="s">
        <v>687</v>
      </c>
      <c r="C737" s="115" t="s">
        <v>307</v>
      </c>
      <c r="D737" s="115" t="s">
        <v>128</v>
      </c>
      <c r="E737" s="116" t="s">
        <v>120</v>
      </c>
      <c r="F737" s="116" t="s">
        <v>160</v>
      </c>
      <c r="G737" s="117">
        <v>40</v>
      </c>
      <c r="H737" s="117">
        <v>13</v>
      </c>
      <c r="I737" s="116" t="s">
        <v>131</v>
      </c>
      <c r="J737" s="117"/>
      <c r="K737" s="115" t="s">
        <v>257</v>
      </c>
      <c r="L737" s="115" t="s">
        <v>2158</v>
      </c>
      <c r="M737" s="115"/>
      <c r="N737" s="115" t="s">
        <v>162</v>
      </c>
      <c r="O737" s="115" t="str">
        <f t="shared" si="121"/>
        <v>PLUMBAGO AURICULATA Blanc</v>
      </c>
      <c r="P737" s="119">
        <v>737</v>
      </c>
      <c r="Q737" s="119"/>
      <c r="R737" s="20">
        <f t="shared" si="118"/>
        <v>0</v>
      </c>
      <c r="S737" s="20">
        <f t="shared" si="119"/>
        <v>0</v>
      </c>
      <c r="T737" s="20">
        <f t="shared" si="120"/>
        <v>0</v>
      </c>
      <c r="U737" s="301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304"/>
      <c r="AG737" s="304"/>
      <c r="AH737" s="120"/>
      <c r="AI737" s="120"/>
      <c r="AJ737" s="304"/>
      <c r="AK737" s="304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4"/>
      <c r="BV737" s="14"/>
      <c r="BW737" s="14"/>
      <c r="BX737" s="477"/>
      <c r="BY737" s="477"/>
      <c r="BZ737" s="477"/>
      <c r="CA737" s="477"/>
      <c r="CB737" s="14"/>
      <c r="CC737" t="str">
        <f t="shared" si="113"/>
        <v/>
      </c>
      <c r="CE737">
        <v>10132</v>
      </c>
      <c r="CF737">
        <v>7</v>
      </c>
      <c r="CH737">
        <v>5</v>
      </c>
    </row>
    <row r="738" spans="1:86" ht="20.100000000000001" customHeight="1" x14ac:dyDescent="0.25">
      <c r="A738" s="108">
        <v>12585</v>
      </c>
      <c r="B738" s="109" t="s">
        <v>687</v>
      </c>
      <c r="C738" s="109" t="s">
        <v>688</v>
      </c>
      <c r="D738" s="109" t="s">
        <v>128</v>
      </c>
      <c r="E738" s="110" t="s">
        <v>120</v>
      </c>
      <c r="F738" s="110" t="s">
        <v>160</v>
      </c>
      <c r="G738" s="111">
        <v>40</v>
      </c>
      <c r="H738" s="111">
        <v>13</v>
      </c>
      <c r="I738" s="110" t="s">
        <v>131</v>
      </c>
      <c r="J738" s="111"/>
      <c r="K738" s="109" t="s">
        <v>257</v>
      </c>
      <c r="L738" s="109" t="s">
        <v>2158</v>
      </c>
      <c r="M738" s="109"/>
      <c r="N738" s="109" t="s">
        <v>162</v>
      </c>
      <c r="O738" s="109" t="str">
        <f t="shared" si="121"/>
        <v>PLUMBAGO AURICULATA Bleu</v>
      </c>
      <c r="P738" s="112">
        <v>738</v>
      </c>
      <c r="Q738" s="112"/>
      <c r="R738" s="20">
        <f t="shared" si="118"/>
        <v>0</v>
      </c>
      <c r="S738" s="20">
        <f t="shared" si="119"/>
        <v>0</v>
      </c>
      <c r="T738" s="20">
        <f t="shared" si="120"/>
        <v>0</v>
      </c>
      <c r="U738" s="378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304"/>
      <c r="AG738" s="304"/>
      <c r="AH738" s="113"/>
      <c r="AI738" s="113"/>
      <c r="AJ738" s="304"/>
      <c r="AK738" s="304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4"/>
      <c r="BV738" s="14"/>
      <c r="BW738" s="14"/>
      <c r="BX738" s="477"/>
      <c r="BY738" s="477"/>
      <c r="BZ738" s="477"/>
      <c r="CA738" s="477"/>
      <c r="CB738" s="14"/>
      <c r="CC738" t="str">
        <f t="shared" si="113"/>
        <v/>
      </c>
      <c r="CE738">
        <v>2788</v>
      </c>
      <c r="CF738">
        <v>7</v>
      </c>
      <c r="CH738">
        <v>5</v>
      </c>
    </row>
    <row r="739" spans="1:86" ht="20.100000000000001" customHeight="1" x14ac:dyDescent="0.25">
      <c r="A739" s="114">
        <v>12519</v>
      </c>
      <c r="B739" s="115" t="s">
        <v>1669</v>
      </c>
      <c r="C739" s="115" t="s">
        <v>233</v>
      </c>
      <c r="D739" s="115" t="s">
        <v>128</v>
      </c>
      <c r="E739" s="116" t="s">
        <v>208</v>
      </c>
      <c r="F739" s="116" t="s">
        <v>160</v>
      </c>
      <c r="G739" s="117">
        <v>40</v>
      </c>
      <c r="H739" s="117">
        <v>10</v>
      </c>
      <c r="I739" s="116" t="s">
        <v>319</v>
      </c>
      <c r="J739" s="117"/>
      <c r="K739" s="115" t="s">
        <v>257</v>
      </c>
      <c r="L739" s="115" t="s">
        <v>2158</v>
      </c>
      <c r="M739" s="115"/>
      <c r="N739" s="115" t="s">
        <v>162</v>
      </c>
      <c r="O739" s="115" t="str">
        <f t="shared" si="121"/>
        <v>POIREE À CARDE COLOREE Variés</v>
      </c>
      <c r="P739" s="119">
        <v>739</v>
      </c>
      <c r="Q739" s="119"/>
      <c r="R739" s="20">
        <f t="shared" si="118"/>
        <v>0</v>
      </c>
      <c r="S739" s="20">
        <f t="shared" si="119"/>
        <v>0</v>
      </c>
      <c r="T739" s="20">
        <f t="shared" si="120"/>
        <v>0</v>
      </c>
      <c r="U739" s="301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304"/>
      <c r="AG739" s="304"/>
      <c r="AH739" s="120"/>
      <c r="AI739" s="120"/>
      <c r="AJ739" s="304"/>
      <c r="AK739" s="304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4"/>
      <c r="BV739" s="14"/>
      <c r="BW739" s="14"/>
      <c r="BX739" s="477"/>
      <c r="BY739" s="477"/>
      <c r="BZ739" s="477"/>
      <c r="CA739" s="477"/>
      <c r="CB739" s="14"/>
      <c r="CC739" t="str">
        <f t="shared" ref="CC739:CC802" si="124">IF(AND(E739="B",D739&lt;&gt;""),IF(CD739&gt;52,"&gt;s0" &amp; CD739-52 &amp; "/2026",IF(CD739&lt;30,IF(CD739&lt;10,"&gt;s0"&amp;CD739&amp;"/2026","&gt;s"&amp;CD739&amp;"/2026"),"&gt;s"&amp;CD739&amp;"/2025")),IF(D739&lt;&gt;"",D739,""))</f>
        <v/>
      </c>
      <c r="CE739">
        <v>3763</v>
      </c>
      <c r="CF739">
        <v>3</v>
      </c>
      <c r="CH739">
        <v>6</v>
      </c>
    </row>
    <row r="740" spans="1:86" ht="20.100000000000001" customHeight="1" x14ac:dyDescent="0.25">
      <c r="A740" s="108">
        <v>26825</v>
      </c>
      <c r="B740" s="109" t="s">
        <v>689</v>
      </c>
      <c r="C740" s="109" t="s">
        <v>1385</v>
      </c>
      <c r="D740" s="109" t="s">
        <v>128</v>
      </c>
      <c r="E740" s="110" t="s">
        <v>120</v>
      </c>
      <c r="F740" s="110" t="s">
        <v>160</v>
      </c>
      <c r="G740" s="111">
        <v>40</v>
      </c>
      <c r="H740" s="111">
        <v>9</v>
      </c>
      <c r="I740" s="110" t="s">
        <v>319</v>
      </c>
      <c r="J740" s="111">
        <v>0.05</v>
      </c>
      <c r="K740" s="109"/>
      <c r="L740" s="109" t="s">
        <v>2158</v>
      </c>
      <c r="M740" s="109" t="s">
        <v>137</v>
      </c>
      <c r="N740" s="109" t="s">
        <v>162</v>
      </c>
      <c r="O740" s="109" t="str">
        <f t="shared" si="121"/>
        <v>PORTULACA PAZZAZ NANO Candy Pink</v>
      </c>
      <c r="P740" s="112">
        <v>740</v>
      </c>
      <c r="Q740" s="112"/>
      <c r="R740" s="20">
        <f t="shared" si="118"/>
        <v>0</v>
      </c>
      <c r="S740" s="20">
        <f t="shared" si="119"/>
        <v>0</v>
      </c>
      <c r="T740" s="20">
        <f t="shared" si="120"/>
        <v>0</v>
      </c>
      <c r="U740" s="378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304"/>
      <c r="AG740" s="304"/>
      <c r="AH740" s="113"/>
      <c r="AI740" s="113"/>
      <c r="AJ740" s="304"/>
      <c r="AK740" s="304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4"/>
      <c r="BV740" s="14"/>
      <c r="BW740" s="14"/>
      <c r="BX740" s="477"/>
      <c r="BY740" s="477"/>
      <c r="BZ740" s="477"/>
      <c r="CA740" s="477"/>
      <c r="CB740" s="14"/>
      <c r="CC740" t="str">
        <f t="shared" si="124"/>
        <v/>
      </c>
      <c r="CE740">
        <v>24968</v>
      </c>
      <c r="CF740">
        <v>4</v>
      </c>
      <c r="CH740">
        <v>4</v>
      </c>
    </row>
    <row r="741" spans="1:86" ht="20.100000000000001" customHeight="1" x14ac:dyDescent="0.25">
      <c r="A741" s="114">
        <v>23993</v>
      </c>
      <c r="B741" s="115" t="s">
        <v>689</v>
      </c>
      <c r="C741" s="115" t="s">
        <v>690</v>
      </c>
      <c r="D741" s="115" t="s">
        <v>128</v>
      </c>
      <c r="E741" s="116" t="s">
        <v>120</v>
      </c>
      <c r="F741" s="116" t="s">
        <v>160</v>
      </c>
      <c r="G741" s="117">
        <v>40</v>
      </c>
      <c r="H741" s="117">
        <v>9</v>
      </c>
      <c r="I741" s="116" t="s">
        <v>319</v>
      </c>
      <c r="J741" s="117">
        <v>0.05</v>
      </c>
      <c r="K741" s="115" t="s">
        <v>257</v>
      </c>
      <c r="L741" s="115" t="s">
        <v>2158</v>
      </c>
      <c r="M741" s="115"/>
      <c r="N741" s="115" t="s">
        <v>162</v>
      </c>
      <c r="O741" s="115" t="str">
        <f t="shared" si="121"/>
        <v>PORTULACA PAZZAZ NANO Fuchsia improved</v>
      </c>
      <c r="P741" s="119">
        <v>741</v>
      </c>
      <c r="Q741" s="119"/>
      <c r="R741" s="20">
        <f t="shared" si="118"/>
        <v>0</v>
      </c>
      <c r="S741" s="20">
        <f t="shared" si="119"/>
        <v>0</v>
      </c>
      <c r="T741" s="20">
        <f t="shared" si="120"/>
        <v>0</v>
      </c>
      <c r="U741" s="301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304"/>
      <c r="AG741" s="304"/>
      <c r="AH741" s="120"/>
      <c r="AI741" s="120"/>
      <c r="AJ741" s="304"/>
      <c r="AK741" s="304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4"/>
      <c r="BV741" s="14"/>
      <c r="BW741" s="14"/>
      <c r="BX741" s="477"/>
      <c r="BY741" s="477"/>
      <c r="BZ741" s="477"/>
      <c r="CA741" s="477"/>
      <c r="CB741" s="14"/>
      <c r="CC741" t="str">
        <f t="shared" si="124"/>
        <v/>
      </c>
      <c r="CE741">
        <v>23402</v>
      </c>
      <c r="CF741">
        <v>4</v>
      </c>
      <c r="CH741">
        <v>4</v>
      </c>
    </row>
    <row r="742" spans="1:86" ht="20.100000000000001" customHeight="1" x14ac:dyDescent="0.25">
      <c r="A742" s="108">
        <v>23994</v>
      </c>
      <c r="B742" s="109" t="s">
        <v>689</v>
      </c>
      <c r="C742" s="109" t="s">
        <v>691</v>
      </c>
      <c r="D742" s="109" t="s">
        <v>128</v>
      </c>
      <c r="E742" s="110" t="s">
        <v>120</v>
      </c>
      <c r="F742" s="110" t="s">
        <v>160</v>
      </c>
      <c r="G742" s="111">
        <v>40</v>
      </c>
      <c r="H742" s="111">
        <v>9</v>
      </c>
      <c r="I742" s="110" t="s">
        <v>319</v>
      </c>
      <c r="J742" s="111">
        <v>0.05</v>
      </c>
      <c r="K742" s="109" t="s">
        <v>257</v>
      </c>
      <c r="L742" s="109" t="s">
        <v>2158</v>
      </c>
      <c r="M742" s="109"/>
      <c r="N742" s="109" t="s">
        <v>162</v>
      </c>
      <c r="O742" s="109" t="str">
        <f t="shared" si="121"/>
        <v xml:space="preserve">PORTULACA PAZZAZ NANO Gold </v>
      </c>
      <c r="P742" s="112">
        <v>742</v>
      </c>
      <c r="Q742" s="112"/>
      <c r="R742" s="20">
        <f t="shared" si="118"/>
        <v>0</v>
      </c>
      <c r="S742" s="20">
        <f t="shared" si="119"/>
        <v>0</v>
      </c>
      <c r="T742" s="20">
        <f t="shared" si="120"/>
        <v>0</v>
      </c>
      <c r="U742" s="378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304"/>
      <c r="AG742" s="304"/>
      <c r="AH742" s="113"/>
      <c r="AI742" s="113"/>
      <c r="AJ742" s="304"/>
      <c r="AK742" s="304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4"/>
      <c r="BV742" s="14"/>
      <c r="BW742" s="14"/>
      <c r="BX742" s="477"/>
      <c r="BY742" s="477"/>
      <c r="BZ742" s="477"/>
      <c r="CA742" s="477"/>
      <c r="CB742" s="14"/>
      <c r="CC742" t="str">
        <f t="shared" si="124"/>
        <v/>
      </c>
      <c r="CE742">
        <v>23404</v>
      </c>
      <c r="CF742">
        <v>4</v>
      </c>
      <c r="CH742">
        <v>4</v>
      </c>
    </row>
    <row r="743" spans="1:86" ht="20.100000000000001" customHeight="1" x14ac:dyDescent="0.25">
      <c r="A743" s="114">
        <v>26086</v>
      </c>
      <c r="B743" s="115" t="s">
        <v>689</v>
      </c>
      <c r="C743" s="115" t="s">
        <v>692</v>
      </c>
      <c r="D743" s="115" t="s">
        <v>128</v>
      </c>
      <c r="E743" s="116" t="s">
        <v>120</v>
      </c>
      <c r="F743" s="116" t="s">
        <v>160</v>
      </c>
      <c r="G743" s="117">
        <v>40</v>
      </c>
      <c r="H743" s="117">
        <v>9</v>
      </c>
      <c r="I743" s="116" t="s">
        <v>319</v>
      </c>
      <c r="J743" s="117">
        <v>0.05</v>
      </c>
      <c r="K743" s="115" t="s">
        <v>257</v>
      </c>
      <c r="L743" s="115" t="s">
        <v>2158</v>
      </c>
      <c r="M743" s="115"/>
      <c r="N743" s="115" t="s">
        <v>162</v>
      </c>
      <c r="O743" s="115" t="str">
        <f t="shared" si="121"/>
        <v>PORTULACA PAZZAZ NANO Mango</v>
      </c>
      <c r="P743" s="119">
        <v>743</v>
      </c>
      <c r="Q743" s="119"/>
      <c r="R743" s="20">
        <f t="shared" si="118"/>
        <v>0</v>
      </c>
      <c r="S743" s="20">
        <f t="shared" si="119"/>
        <v>0</v>
      </c>
      <c r="T743" s="20">
        <f t="shared" si="120"/>
        <v>0</v>
      </c>
      <c r="U743" s="301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304"/>
      <c r="AG743" s="304"/>
      <c r="AH743" s="120"/>
      <c r="AI743" s="120"/>
      <c r="AJ743" s="304"/>
      <c r="AK743" s="304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4"/>
      <c r="BV743" s="14"/>
      <c r="BW743" s="14"/>
      <c r="BX743" s="477"/>
      <c r="BY743" s="477"/>
      <c r="BZ743" s="477"/>
      <c r="CA743" s="477"/>
      <c r="CB743" s="14"/>
      <c r="CC743" t="str">
        <f t="shared" si="124"/>
        <v/>
      </c>
      <c r="CE743">
        <v>25805</v>
      </c>
      <c r="CF743">
        <v>4</v>
      </c>
      <c r="CH743">
        <v>4</v>
      </c>
    </row>
    <row r="744" spans="1:86" ht="20.100000000000001" customHeight="1" x14ac:dyDescent="0.25">
      <c r="A744" s="108">
        <v>23995</v>
      </c>
      <c r="B744" s="109" t="s">
        <v>689</v>
      </c>
      <c r="C744" s="109" t="s">
        <v>693</v>
      </c>
      <c r="D744" s="109" t="s">
        <v>128</v>
      </c>
      <c r="E744" s="110" t="s">
        <v>120</v>
      </c>
      <c r="F744" s="110" t="s">
        <v>160</v>
      </c>
      <c r="G744" s="111">
        <v>40</v>
      </c>
      <c r="H744" s="111">
        <v>9</v>
      </c>
      <c r="I744" s="110" t="s">
        <v>319</v>
      </c>
      <c r="J744" s="111">
        <v>0.05</v>
      </c>
      <c r="K744" s="109" t="s">
        <v>257</v>
      </c>
      <c r="L744" s="109" t="s">
        <v>2158</v>
      </c>
      <c r="M744" s="109"/>
      <c r="N744" s="109" t="s">
        <v>162</v>
      </c>
      <c r="O744" s="109" t="str">
        <f t="shared" si="121"/>
        <v xml:space="preserve">PORTULACA PAZZAZ NANO Orange </v>
      </c>
      <c r="P744" s="112">
        <v>744</v>
      </c>
      <c r="Q744" s="112"/>
      <c r="R744" s="20">
        <f t="shared" si="118"/>
        <v>0</v>
      </c>
      <c r="S744" s="20">
        <f t="shared" si="119"/>
        <v>0</v>
      </c>
      <c r="T744" s="20">
        <f t="shared" si="120"/>
        <v>0</v>
      </c>
      <c r="U744" s="378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304"/>
      <c r="AG744" s="304"/>
      <c r="AH744" s="113"/>
      <c r="AI744" s="113"/>
      <c r="AJ744" s="304"/>
      <c r="AK744" s="304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4"/>
      <c r="BV744" s="14"/>
      <c r="BW744" s="14"/>
      <c r="BX744" s="477"/>
      <c r="BY744" s="477"/>
      <c r="BZ744" s="477"/>
      <c r="CA744" s="477"/>
      <c r="CB744" s="14"/>
      <c r="CC744" t="str">
        <f t="shared" si="124"/>
        <v/>
      </c>
      <c r="CE744">
        <v>23797</v>
      </c>
      <c r="CF744">
        <v>4</v>
      </c>
      <c r="CH744">
        <v>4</v>
      </c>
    </row>
    <row r="745" spans="1:86" ht="20.100000000000001" customHeight="1" x14ac:dyDescent="0.25">
      <c r="A745" s="114">
        <v>23996</v>
      </c>
      <c r="B745" s="115" t="s">
        <v>689</v>
      </c>
      <c r="C745" s="115" t="s">
        <v>1386</v>
      </c>
      <c r="D745" s="115" t="s">
        <v>128</v>
      </c>
      <c r="E745" s="116" t="s">
        <v>120</v>
      </c>
      <c r="F745" s="116" t="s">
        <v>160</v>
      </c>
      <c r="G745" s="117">
        <v>40</v>
      </c>
      <c r="H745" s="117">
        <v>9</v>
      </c>
      <c r="I745" s="116" t="s">
        <v>319</v>
      </c>
      <c r="J745" s="117">
        <v>0.05</v>
      </c>
      <c r="K745" s="115" t="s">
        <v>257</v>
      </c>
      <c r="L745" s="115" t="s">
        <v>2158</v>
      </c>
      <c r="M745" s="115"/>
      <c r="N745" s="115" t="s">
        <v>162</v>
      </c>
      <c r="O745" s="115" t="str">
        <f t="shared" si="121"/>
        <v xml:space="preserve">PORTULACA PAZZAZ NANO Orange Twist </v>
      </c>
      <c r="P745" s="119">
        <v>745</v>
      </c>
      <c r="Q745" s="119"/>
      <c r="R745" s="20">
        <f t="shared" si="118"/>
        <v>0</v>
      </c>
      <c r="S745" s="20">
        <f t="shared" si="119"/>
        <v>0</v>
      </c>
      <c r="T745" s="20">
        <f t="shared" si="120"/>
        <v>0</v>
      </c>
      <c r="U745" s="301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304"/>
      <c r="AG745" s="304"/>
      <c r="AH745" s="120"/>
      <c r="AI745" s="120"/>
      <c r="AJ745" s="304"/>
      <c r="AK745" s="304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4"/>
      <c r="BV745" s="14"/>
      <c r="BW745" s="14"/>
      <c r="BX745" s="477"/>
      <c r="BY745" s="477"/>
      <c r="BZ745" s="477"/>
      <c r="CA745" s="477"/>
      <c r="CB745" s="14"/>
      <c r="CC745" t="str">
        <f t="shared" si="124"/>
        <v/>
      </c>
      <c r="CE745">
        <v>23406</v>
      </c>
      <c r="CF745">
        <v>4</v>
      </c>
      <c r="CH745">
        <v>4</v>
      </c>
    </row>
    <row r="746" spans="1:86" ht="20.100000000000001" customHeight="1" x14ac:dyDescent="0.25">
      <c r="A746" s="108">
        <v>26826</v>
      </c>
      <c r="B746" s="109" t="s">
        <v>689</v>
      </c>
      <c r="C746" s="109" t="s">
        <v>340</v>
      </c>
      <c r="D746" s="109" t="s">
        <v>128</v>
      </c>
      <c r="E746" s="110" t="s">
        <v>120</v>
      </c>
      <c r="F746" s="110" t="s">
        <v>160</v>
      </c>
      <c r="G746" s="111">
        <v>40</v>
      </c>
      <c r="H746" s="111">
        <v>9</v>
      </c>
      <c r="I746" s="110" t="s">
        <v>319</v>
      </c>
      <c r="J746" s="111">
        <v>0.05</v>
      </c>
      <c r="K746" s="109"/>
      <c r="L746" s="109" t="s">
        <v>2158</v>
      </c>
      <c r="M746" s="109" t="s">
        <v>137</v>
      </c>
      <c r="N746" s="109" t="s">
        <v>162</v>
      </c>
      <c r="O746" s="109" t="str">
        <f t="shared" si="121"/>
        <v>PORTULACA PAZZAZ NANO Purple</v>
      </c>
      <c r="P746" s="112">
        <v>746</v>
      </c>
      <c r="Q746" s="112"/>
      <c r="R746" s="20">
        <f t="shared" si="118"/>
        <v>0</v>
      </c>
      <c r="S746" s="20">
        <f t="shared" si="119"/>
        <v>0</v>
      </c>
      <c r="T746" s="20">
        <f t="shared" si="120"/>
        <v>0</v>
      </c>
      <c r="U746" s="378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304"/>
      <c r="AG746" s="304"/>
      <c r="AH746" s="113"/>
      <c r="AI746" s="113"/>
      <c r="AJ746" s="304"/>
      <c r="AK746" s="304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4"/>
      <c r="BV746" s="14"/>
      <c r="BW746" s="14"/>
      <c r="BX746" s="477"/>
      <c r="BY746" s="477"/>
      <c r="BZ746" s="477"/>
      <c r="CA746" s="477"/>
      <c r="CB746" s="14"/>
      <c r="CC746" t="str">
        <f t="shared" si="124"/>
        <v/>
      </c>
      <c r="CE746">
        <v>26500</v>
      </c>
      <c r="CF746">
        <v>4</v>
      </c>
      <c r="CH746">
        <v>4</v>
      </c>
    </row>
    <row r="747" spans="1:86" ht="20.100000000000001" customHeight="1" x14ac:dyDescent="0.25">
      <c r="A747" s="114">
        <v>26827</v>
      </c>
      <c r="B747" s="115" t="s">
        <v>689</v>
      </c>
      <c r="C747" s="115" t="s">
        <v>1387</v>
      </c>
      <c r="D747" s="115" t="s">
        <v>128</v>
      </c>
      <c r="E747" s="116" t="s">
        <v>120</v>
      </c>
      <c r="F747" s="116" t="s">
        <v>160</v>
      </c>
      <c r="G747" s="117">
        <v>40</v>
      </c>
      <c r="H747" s="117">
        <v>9</v>
      </c>
      <c r="I747" s="116" t="s">
        <v>319</v>
      </c>
      <c r="J747" s="117">
        <v>0.05</v>
      </c>
      <c r="K747" s="115"/>
      <c r="L747" s="115" t="s">
        <v>2158</v>
      </c>
      <c r="M747" s="115" t="s">
        <v>137</v>
      </c>
      <c r="N747" s="115" t="s">
        <v>162</v>
      </c>
      <c r="O747" s="115" t="str">
        <f t="shared" si="121"/>
        <v>PORTULACA PAZZAZ NANO Scarlet Twist</v>
      </c>
      <c r="P747" s="119">
        <v>747</v>
      </c>
      <c r="Q747" s="119"/>
      <c r="R747" s="20">
        <f t="shared" si="118"/>
        <v>0</v>
      </c>
      <c r="S747" s="20">
        <f t="shared" si="119"/>
        <v>0</v>
      </c>
      <c r="T747" s="20">
        <f t="shared" si="120"/>
        <v>0</v>
      </c>
      <c r="U747" s="301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304"/>
      <c r="AG747" s="304"/>
      <c r="AH747" s="120"/>
      <c r="AI747" s="120"/>
      <c r="AJ747" s="304"/>
      <c r="AK747" s="304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4"/>
      <c r="BV747" s="14"/>
      <c r="BW747" s="14"/>
      <c r="BX747" s="477"/>
      <c r="BY747" s="477"/>
      <c r="BZ747" s="477"/>
      <c r="CA747" s="477"/>
      <c r="CB747" s="14"/>
      <c r="CC747" t="str">
        <f t="shared" si="124"/>
        <v/>
      </c>
      <c r="CE747">
        <v>26446</v>
      </c>
      <c r="CF747">
        <v>4</v>
      </c>
      <c r="CH747">
        <v>4</v>
      </c>
    </row>
    <row r="748" spans="1:86" ht="20.100000000000001" customHeight="1" x14ac:dyDescent="0.25">
      <c r="A748" s="108">
        <v>23997</v>
      </c>
      <c r="B748" s="109" t="s">
        <v>689</v>
      </c>
      <c r="C748" s="109" t="s">
        <v>1388</v>
      </c>
      <c r="D748" s="109" t="s">
        <v>128</v>
      </c>
      <c r="E748" s="110" t="s">
        <v>120</v>
      </c>
      <c r="F748" s="110" t="s">
        <v>160</v>
      </c>
      <c r="G748" s="111">
        <v>40</v>
      </c>
      <c r="H748" s="111">
        <v>9</v>
      </c>
      <c r="I748" s="110" t="s">
        <v>319</v>
      </c>
      <c r="J748" s="111">
        <v>0.05</v>
      </c>
      <c r="K748" s="109" t="s">
        <v>257</v>
      </c>
      <c r="L748" s="109" t="s">
        <v>2158</v>
      </c>
      <c r="M748" s="109"/>
      <c r="N748" s="109" t="s">
        <v>162</v>
      </c>
      <c r="O748" s="109" t="str">
        <f t="shared" si="121"/>
        <v xml:space="preserve">PORTULACA PAZZAZ NANO Tropical Punch </v>
      </c>
      <c r="P748" s="112">
        <v>748</v>
      </c>
      <c r="Q748" s="112"/>
      <c r="R748" s="20">
        <f t="shared" si="118"/>
        <v>0</v>
      </c>
      <c r="S748" s="20">
        <f t="shared" si="119"/>
        <v>0</v>
      </c>
      <c r="T748" s="20">
        <f t="shared" si="120"/>
        <v>0</v>
      </c>
      <c r="U748" s="378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304"/>
      <c r="AG748" s="304"/>
      <c r="AH748" s="113"/>
      <c r="AI748" s="113"/>
      <c r="AJ748" s="304"/>
      <c r="AK748" s="304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4"/>
      <c r="BV748" s="14"/>
      <c r="BW748" s="14"/>
      <c r="BX748" s="477"/>
      <c r="BY748" s="477"/>
      <c r="BZ748" s="477"/>
      <c r="CA748" s="477"/>
      <c r="CB748" s="14"/>
      <c r="CC748" t="str">
        <f t="shared" si="124"/>
        <v/>
      </c>
      <c r="CE748">
        <v>23408</v>
      </c>
      <c r="CF748">
        <v>4</v>
      </c>
      <c r="CH748">
        <v>4</v>
      </c>
    </row>
    <row r="749" spans="1:86" ht="20.100000000000001" customHeight="1" x14ac:dyDescent="0.25">
      <c r="A749" s="114">
        <v>23998</v>
      </c>
      <c r="B749" s="115" t="s">
        <v>689</v>
      </c>
      <c r="C749" s="115" t="s">
        <v>694</v>
      </c>
      <c r="D749" s="115" t="s">
        <v>128</v>
      </c>
      <c r="E749" s="116" t="s">
        <v>120</v>
      </c>
      <c r="F749" s="116" t="s">
        <v>160</v>
      </c>
      <c r="G749" s="117">
        <v>40</v>
      </c>
      <c r="H749" s="117">
        <v>9</v>
      </c>
      <c r="I749" s="116" t="s">
        <v>319</v>
      </c>
      <c r="J749" s="117">
        <v>4.4999999999999998E-2</v>
      </c>
      <c r="K749" s="115" t="s">
        <v>257</v>
      </c>
      <c r="L749" s="115" t="s">
        <v>2158</v>
      </c>
      <c r="M749" s="115"/>
      <c r="N749" s="115" t="s">
        <v>162</v>
      </c>
      <c r="O749" s="115" t="str">
        <f t="shared" si="121"/>
        <v xml:space="preserve">PORTULACA PAZZAZ NANO White </v>
      </c>
      <c r="P749" s="119">
        <v>749</v>
      </c>
      <c r="Q749" s="119"/>
      <c r="R749" s="20">
        <f t="shared" si="118"/>
        <v>0</v>
      </c>
      <c r="S749" s="20">
        <f t="shared" si="119"/>
        <v>0</v>
      </c>
      <c r="T749" s="20">
        <f t="shared" si="120"/>
        <v>0</v>
      </c>
      <c r="U749" s="301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304"/>
      <c r="AG749" s="304"/>
      <c r="AH749" s="120"/>
      <c r="AI749" s="120"/>
      <c r="AJ749" s="304"/>
      <c r="AK749" s="304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4"/>
      <c r="BV749" s="14"/>
      <c r="BW749" s="14"/>
      <c r="BX749" s="477"/>
      <c r="BY749" s="477"/>
      <c r="BZ749" s="477"/>
      <c r="CA749" s="477"/>
      <c r="CB749" s="14"/>
      <c r="CC749" t="str">
        <f t="shared" si="124"/>
        <v/>
      </c>
      <c r="CE749">
        <v>23798</v>
      </c>
      <c r="CF749">
        <v>4</v>
      </c>
      <c r="CH749">
        <v>4</v>
      </c>
    </row>
    <row r="750" spans="1:86" ht="20.100000000000001" customHeight="1" x14ac:dyDescent="0.25">
      <c r="A750" s="108">
        <v>23999</v>
      </c>
      <c r="B750" s="109" t="s">
        <v>689</v>
      </c>
      <c r="C750" s="109" t="s">
        <v>1389</v>
      </c>
      <c r="D750" s="109" t="s">
        <v>128</v>
      </c>
      <c r="E750" s="110" t="s">
        <v>120</v>
      </c>
      <c r="F750" s="110" t="s">
        <v>160</v>
      </c>
      <c r="G750" s="111">
        <v>40</v>
      </c>
      <c r="H750" s="111">
        <v>9</v>
      </c>
      <c r="I750" s="110" t="s">
        <v>319</v>
      </c>
      <c r="J750" s="111">
        <v>0.05</v>
      </c>
      <c r="K750" s="109" t="s">
        <v>257</v>
      </c>
      <c r="L750" s="109" t="s">
        <v>2158</v>
      </c>
      <c r="M750" s="109"/>
      <c r="N750" s="109" t="s">
        <v>162</v>
      </c>
      <c r="O750" s="109" t="str">
        <f t="shared" si="121"/>
        <v xml:space="preserve">PORTULACA PAZZAZ NANO Yellow Twist </v>
      </c>
      <c r="P750" s="112">
        <v>750</v>
      </c>
      <c r="Q750" s="112"/>
      <c r="R750" s="20">
        <f t="shared" si="118"/>
        <v>0</v>
      </c>
      <c r="S750" s="20">
        <f t="shared" si="119"/>
        <v>0</v>
      </c>
      <c r="T750" s="20">
        <f t="shared" si="120"/>
        <v>0</v>
      </c>
      <c r="U750" s="378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304"/>
      <c r="AG750" s="304"/>
      <c r="AH750" s="113"/>
      <c r="AI750" s="113"/>
      <c r="AJ750" s="304"/>
      <c r="AK750" s="304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4"/>
      <c r="BV750" s="14"/>
      <c r="BW750" s="14"/>
      <c r="BX750" s="477"/>
      <c r="BY750" s="477"/>
      <c r="BZ750" s="477"/>
      <c r="CA750" s="477"/>
      <c r="CB750" s="14"/>
      <c r="CC750" t="str">
        <f t="shared" si="124"/>
        <v/>
      </c>
      <c r="CE750">
        <v>23444</v>
      </c>
      <c r="CF750">
        <v>4</v>
      </c>
      <c r="CH750">
        <v>4</v>
      </c>
    </row>
    <row r="751" spans="1:86" ht="20.100000000000001" customHeight="1" x14ac:dyDescent="0.25">
      <c r="A751" s="114">
        <v>24000</v>
      </c>
      <c r="B751" s="115" t="s">
        <v>689</v>
      </c>
      <c r="C751" s="115" t="s">
        <v>397</v>
      </c>
      <c r="D751" s="115" t="s">
        <v>128</v>
      </c>
      <c r="E751" s="116" t="s">
        <v>120</v>
      </c>
      <c r="F751" s="116" t="s">
        <v>160</v>
      </c>
      <c r="G751" s="117">
        <v>40</v>
      </c>
      <c r="H751" s="117">
        <v>9</v>
      </c>
      <c r="I751" s="116" t="s">
        <v>319</v>
      </c>
      <c r="J751" s="117">
        <v>0.05</v>
      </c>
      <c r="K751" s="115" t="s">
        <v>257</v>
      </c>
      <c r="L751" s="115" t="s">
        <v>2158</v>
      </c>
      <c r="M751" s="115"/>
      <c r="N751" s="115" t="s">
        <v>162</v>
      </c>
      <c r="O751" s="115" t="str">
        <f t="shared" si="121"/>
        <v xml:space="preserve">PORTULACA PAZZAZ NANO Variés </v>
      </c>
      <c r="P751" s="119">
        <v>751</v>
      </c>
      <c r="Q751" s="119"/>
      <c r="R751" s="20">
        <f t="shared" si="118"/>
        <v>0</v>
      </c>
      <c r="S751" s="20">
        <f t="shared" si="119"/>
        <v>0</v>
      </c>
      <c r="T751" s="20">
        <f t="shared" si="120"/>
        <v>0</v>
      </c>
      <c r="U751" s="301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304"/>
      <c r="AG751" s="304"/>
      <c r="AH751" s="120"/>
      <c r="AI751" s="120"/>
      <c r="AJ751" s="304"/>
      <c r="AK751" s="304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4"/>
      <c r="BV751" s="14"/>
      <c r="BW751" s="14"/>
      <c r="BX751" s="477"/>
      <c r="BY751" s="477"/>
      <c r="BZ751" s="477"/>
      <c r="CA751" s="477"/>
      <c r="CB751" s="14"/>
      <c r="CC751" t="str">
        <f t="shared" si="124"/>
        <v/>
      </c>
      <c r="CE751">
        <v>23799</v>
      </c>
      <c r="CF751">
        <v>4</v>
      </c>
      <c r="CH751">
        <v>4</v>
      </c>
    </row>
    <row r="752" spans="1:86" ht="20.100000000000001" customHeight="1" x14ac:dyDescent="0.25">
      <c r="A752" s="108">
        <v>21437</v>
      </c>
      <c r="B752" s="109" t="s">
        <v>695</v>
      </c>
      <c r="C752" s="109" t="s">
        <v>444</v>
      </c>
      <c r="D752" s="109" t="s">
        <v>128</v>
      </c>
      <c r="E752" s="110" t="s">
        <v>120</v>
      </c>
      <c r="F752" s="110" t="s">
        <v>160</v>
      </c>
      <c r="G752" s="111">
        <v>40</v>
      </c>
      <c r="H752" s="111">
        <v>9</v>
      </c>
      <c r="I752" s="110" t="s">
        <v>319</v>
      </c>
      <c r="J752" s="111"/>
      <c r="K752" s="109" t="s">
        <v>257</v>
      </c>
      <c r="L752" s="109" t="s">
        <v>2158</v>
      </c>
      <c r="M752" s="109"/>
      <c r="N752" s="109" t="s">
        <v>162</v>
      </c>
      <c r="O752" s="109" t="str">
        <f t="shared" si="121"/>
        <v>PORTULACA Samba</v>
      </c>
      <c r="P752" s="112">
        <v>752</v>
      </c>
      <c r="Q752" s="112"/>
      <c r="R752" s="20">
        <f t="shared" si="118"/>
        <v>0</v>
      </c>
      <c r="S752" s="20">
        <f t="shared" si="119"/>
        <v>0</v>
      </c>
      <c r="T752" s="20">
        <f t="shared" si="120"/>
        <v>0</v>
      </c>
      <c r="U752" s="378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304"/>
      <c r="AG752" s="304"/>
      <c r="AH752" s="113"/>
      <c r="AI752" s="113"/>
      <c r="AJ752" s="304"/>
      <c r="AK752" s="304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4"/>
      <c r="BV752" s="14"/>
      <c r="BW752" s="14"/>
      <c r="BX752" s="477"/>
      <c r="BY752" s="477"/>
      <c r="BZ752" s="477"/>
      <c r="CA752" s="477"/>
      <c r="CB752" s="14"/>
      <c r="CC752" t="str">
        <f t="shared" si="124"/>
        <v/>
      </c>
      <c r="CE752">
        <v>444</v>
      </c>
      <c r="CF752">
        <v>4</v>
      </c>
      <c r="CH752">
        <v>4</v>
      </c>
    </row>
    <row r="753" spans="1:86" ht="20.100000000000001" customHeight="1" x14ac:dyDescent="0.25">
      <c r="A753" s="388"/>
      <c r="B753" s="382" t="s">
        <v>236</v>
      </c>
      <c r="C753" s="383"/>
      <c r="D753" s="383" t="s">
        <v>128</v>
      </c>
      <c r="E753" s="384"/>
      <c r="F753" s="384"/>
      <c r="G753" s="384"/>
      <c r="H753" s="385"/>
      <c r="I753" s="384"/>
      <c r="J753" s="386"/>
      <c r="K753" s="383"/>
      <c r="L753" s="383" t="s">
        <v>593</v>
      </c>
      <c r="M753" s="383"/>
      <c r="N753" s="383"/>
      <c r="O753" s="383" t="str">
        <f t="shared" si="121"/>
        <v xml:space="preserve">R </v>
      </c>
      <c r="P753" s="387">
        <v>753</v>
      </c>
      <c r="Q753" s="387"/>
      <c r="R753" s="20"/>
      <c r="S753" s="20"/>
      <c r="T753" s="20"/>
      <c r="U753" s="512"/>
      <c r="V753" s="513"/>
      <c r="W753" s="513"/>
      <c r="X753" s="513"/>
      <c r="Y753" s="513"/>
      <c r="Z753" s="513"/>
      <c r="AA753" s="513"/>
      <c r="AB753" s="513"/>
      <c r="AC753" s="513"/>
      <c r="AD753" s="513"/>
      <c r="AE753" s="513"/>
      <c r="AF753" s="513"/>
      <c r="AG753" s="513"/>
      <c r="AH753" s="513"/>
      <c r="AI753" s="513"/>
      <c r="AJ753" s="513"/>
      <c r="AK753" s="513"/>
      <c r="AL753" s="513"/>
      <c r="AM753" s="513"/>
      <c r="AN753" s="513"/>
      <c r="AO753" s="513"/>
      <c r="AP753" s="513"/>
      <c r="AQ753" s="513"/>
      <c r="AR753" s="513"/>
      <c r="AS753" s="513"/>
      <c r="AT753" s="513"/>
      <c r="AU753" s="513"/>
      <c r="AV753" s="513"/>
      <c r="AW753" s="513"/>
      <c r="AX753" s="513"/>
      <c r="AY753" s="513"/>
      <c r="AZ753" s="513"/>
      <c r="BA753" s="513"/>
      <c r="BB753" s="513"/>
      <c r="BC753" s="513"/>
      <c r="BD753" s="513"/>
      <c r="BE753" s="513"/>
      <c r="BF753" s="513"/>
      <c r="BG753" s="513"/>
      <c r="BH753" s="513"/>
      <c r="BI753" s="513"/>
      <c r="BJ753" s="513"/>
      <c r="BK753" s="513"/>
      <c r="BL753" s="513"/>
      <c r="BM753" s="513"/>
      <c r="BN753" s="513"/>
      <c r="BO753" s="513"/>
      <c r="BP753" s="513"/>
      <c r="BQ753" s="513"/>
      <c r="BR753" s="513"/>
      <c r="BS753" s="513"/>
      <c r="BT753" s="513"/>
      <c r="BU753" s="14"/>
      <c r="BV753" s="14"/>
      <c r="BW753" s="14"/>
      <c r="BX753" s="477"/>
      <c r="BY753" s="477"/>
      <c r="BZ753" s="477"/>
      <c r="CA753" s="477"/>
      <c r="CB753" s="14"/>
      <c r="CC753" t="str">
        <f t="shared" si="124"/>
        <v/>
      </c>
    </row>
    <row r="754" spans="1:86" ht="20.100000000000001" customHeight="1" x14ac:dyDescent="0.25">
      <c r="A754" s="108">
        <v>12520</v>
      </c>
      <c r="B754" s="109" t="s">
        <v>696</v>
      </c>
      <c r="C754" s="109" t="s">
        <v>697</v>
      </c>
      <c r="D754" s="109" t="s">
        <v>128</v>
      </c>
      <c r="E754" s="110" t="s">
        <v>208</v>
      </c>
      <c r="F754" s="110" t="s">
        <v>160</v>
      </c>
      <c r="G754" s="111">
        <v>40</v>
      </c>
      <c r="H754" s="111">
        <v>10</v>
      </c>
      <c r="I754" s="110" t="s">
        <v>131</v>
      </c>
      <c r="J754" s="121"/>
      <c r="K754" s="109" t="s">
        <v>257</v>
      </c>
      <c r="L754" s="109" t="s">
        <v>2158</v>
      </c>
      <c r="M754" s="109"/>
      <c r="N754" s="109" t="s">
        <v>162</v>
      </c>
      <c r="O754" s="109" t="str">
        <f t="shared" si="121"/>
        <v>RICIN Carmencita</v>
      </c>
      <c r="P754" s="112">
        <v>754</v>
      </c>
      <c r="Q754" s="112"/>
      <c r="R754" s="20">
        <f t="shared" si="118"/>
        <v>0</v>
      </c>
      <c r="S754" s="20">
        <f t="shared" si="119"/>
        <v>0</v>
      </c>
      <c r="T754" s="20">
        <f t="shared" si="120"/>
        <v>0</v>
      </c>
      <c r="U754" s="378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304"/>
      <c r="AG754" s="304"/>
      <c r="AH754" s="113"/>
      <c r="AI754" s="113"/>
      <c r="AJ754" s="304"/>
      <c r="AK754" s="304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4"/>
      <c r="BV754" s="14"/>
      <c r="BW754" s="14"/>
      <c r="BX754" s="477"/>
      <c r="BY754" s="477"/>
      <c r="BZ754" s="477"/>
      <c r="CA754" s="477"/>
      <c r="CB754" s="14"/>
      <c r="CC754" t="str">
        <f t="shared" si="124"/>
        <v/>
      </c>
      <c r="CE754">
        <v>3764</v>
      </c>
      <c r="CF754">
        <v>4</v>
      </c>
      <c r="CH754">
        <v>5</v>
      </c>
    </row>
    <row r="755" spans="1:86" ht="20.100000000000001" customHeight="1" x14ac:dyDescent="0.25">
      <c r="A755" s="114">
        <v>25302</v>
      </c>
      <c r="B755" s="115" t="s">
        <v>698</v>
      </c>
      <c r="C755" s="115" t="s">
        <v>699</v>
      </c>
      <c r="D755" s="115" t="s">
        <v>128</v>
      </c>
      <c r="E755" s="116" t="s">
        <v>208</v>
      </c>
      <c r="F755" s="116" t="s">
        <v>160</v>
      </c>
      <c r="G755" s="117">
        <v>40</v>
      </c>
      <c r="H755" s="117">
        <v>13</v>
      </c>
      <c r="I755" s="116" t="s">
        <v>120</v>
      </c>
      <c r="J755" s="118"/>
      <c r="K755" s="115" t="s">
        <v>257</v>
      </c>
      <c r="L755" s="115" t="s">
        <v>2158</v>
      </c>
      <c r="M755" s="115"/>
      <c r="N755" s="115" t="s">
        <v>162</v>
      </c>
      <c r="O755" s="115" t="str">
        <f t="shared" si="121"/>
        <v>RUDBECKIA Amarillo Gold</v>
      </c>
      <c r="P755" s="119">
        <v>755</v>
      </c>
      <c r="Q755" s="119"/>
      <c r="R755" s="20">
        <f t="shared" si="118"/>
        <v>0</v>
      </c>
      <c r="S755" s="20">
        <f t="shared" si="119"/>
        <v>0</v>
      </c>
      <c r="T755" s="20">
        <f t="shared" si="120"/>
        <v>0</v>
      </c>
      <c r="U755" s="301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304"/>
      <c r="AG755" s="304"/>
      <c r="AH755" s="120"/>
      <c r="AI755" s="120"/>
      <c r="AJ755" s="304"/>
      <c r="AK755" s="304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4"/>
      <c r="BV755" s="14"/>
      <c r="BW755" s="14"/>
      <c r="BX755" s="477"/>
      <c r="BY755" s="477"/>
      <c r="BZ755" s="477"/>
      <c r="CA755" s="477"/>
      <c r="CB755" s="14"/>
      <c r="CC755" t="str">
        <f t="shared" si="124"/>
        <v/>
      </c>
      <c r="CE755">
        <v>25209</v>
      </c>
      <c r="CF755">
        <v>4</v>
      </c>
      <c r="CH755">
        <v>8</v>
      </c>
    </row>
    <row r="756" spans="1:86" ht="20.100000000000001" customHeight="1" x14ac:dyDescent="0.25">
      <c r="A756" s="108">
        <v>21461</v>
      </c>
      <c r="B756" s="109" t="s">
        <v>698</v>
      </c>
      <c r="C756" s="109" t="s">
        <v>1390</v>
      </c>
      <c r="D756" s="109" t="s">
        <v>128</v>
      </c>
      <c r="E756" s="110" t="s">
        <v>208</v>
      </c>
      <c r="F756" s="110" t="s">
        <v>160</v>
      </c>
      <c r="G756" s="111">
        <v>40</v>
      </c>
      <c r="H756" s="111">
        <v>13</v>
      </c>
      <c r="I756" s="110" t="s">
        <v>120</v>
      </c>
      <c r="J756" s="121"/>
      <c r="K756" s="109" t="s">
        <v>257</v>
      </c>
      <c r="L756" s="109" t="s">
        <v>2158</v>
      </c>
      <c r="M756" s="109"/>
      <c r="N756" s="109" t="s">
        <v>162</v>
      </c>
      <c r="O756" s="109" t="str">
        <f t="shared" si="121"/>
        <v>RUDBECKIA Autumn Colors</v>
      </c>
      <c r="P756" s="112">
        <v>756</v>
      </c>
      <c r="Q756" s="112"/>
      <c r="R756" s="20">
        <f t="shared" si="118"/>
        <v>0</v>
      </c>
      <c r="S756" s="20">
        <f t="shared" si="119"/>
        <v>0</v>
      </c>
      <c r="T756" s="20">
        <f t="shared" si="120"/>
        <v>0</v>
      </c>
      <c r="U756" s="378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304"/>
      <c r="AG756" s="304"/>
      <c r="AH756" s="113"/>
      <c r="AI756" s="113"/>
      <c r="AJ756" s="304"/>
      <c r="AK756" s="304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4"/>
      <c r="BV756" s="14"/>
      <c r="BW756" s="14"/>
      <c r="BX756" s="477"/>
      <c r="BY756" s="477"/>
      <c r="BZ756" s="477"/>
      <c r="CA756" s="477"/>
      <c r="CB756" s="14"/>
      <c r="CC756" t="str">
        <f t="shared" si="124"/>
        <v/>
      </c>
      <c r="CE756">
        <v>3765</v>
      </c>
      <c r="CF756">
        <v>4</v>
      </c>
      <c r="CH756">
        <v>8</v>
      </c>
    </row>
    <row r="757" spans="1:86" ht="20.100000000000001" customHeight="1" x14ac:dyDescent="0.25">
      <c r="A757" s="114">
        <v>15301</v>
      </c>
      <c r="B757" s="115" t="s">
        <v>698</v>
      </c>
      <c r="C757" s="115" t="s">
        <v>700</v>
      </c>
      <c r="D757" s="115" t="s">
        <v>128</v>
      </c>
      <c r="E757" s="116" t="s">
        <v>208</v>
      </c>
      <c r="F757" s="116" t="s">
        <v>160</v>
      </c>
      <c r="G757" s="117">
        <v>40</v>
      </c>
      <c r="H757" s="117">
        <v>13</v>
      </c>
      <c r="I757" s="116" t="s">
        <v>120</v>
      </c>
      <c r="J757" s="118"/>
      <c r="K757" s="115" t="s">
        <v>257</v>
      </c>
      <c r="L757" s="115" t="s">
        <v>2158</v>
      </c>
      <c r="M757" s="115"/>
      <c r="N757" s="115" t="s">
        <v>162</v>
      </c>
      <c r="O757" s="115" t="str">
        <f t="shared" si="121"/>
        <v>RUDBECKIA Marmelade</v>
      </c>
      <c r="P757" s="119">
        <v>757</v>
      </c>
      <c r="Q757" s="119"/>
      <c r="R757" s="20">
        <f t="shared" si="118"/>
        <v>0</v>
      </c>
      <c r="S757" s="20">
        <f t="shared" si="119"/>
        <v>0</v>
      </c>
      <c r="T757" s="20">
        <f t="shared" si="120"/>
        <v>0</v>
      </c>
      <c r="U757" s="301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304"/>
      <c r="AG757" s="304"/>
      <c r="AH757" s="120"/>
      <c r="AI757" s="120"/>
      <c r="AJ757" s="304"/>
      <c r="AK757" s="304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4"/>
      <c r="BV757" s="14"/>
      <c r="BW757" s="14"/>
      <c r="BX757" s="477"/>
      <c r="BY757" s="477"/>
      <c r="BZ757" s="477"/>
      <c r="CA757" s="477"/>
      <c r="CB757" s="14"/>
      <c r="CC757" t="str">
        <f t="shared" si="124"/>
        <v/>
      </c>
      <c r="CE757">
        <v>10479</v>
      </c>
      <c r="CF757">
        <v>4</v>
      </c>
      <c r="CH757">
        <v>8</v>
      </c>
    </row>
    <row r="758" spans="1:86" ht="20.100000000000001" customHeight="1" x14ac:dyDescent="0.25">
      <c r="A758" s="108">
        <v>26087</v>
      </c>
      <c r="B758" s="109" t="s">
        <v>698</v>
      </c>
      <c r="C758" s="109" t="s">
        <v>701</v>
      </c>
      <c r="D758" s="109" t="s">
        <v>128</v>
      </c>
      <c r="E758" s="110" t="s">
        <v>208</v>
      </c>
      <c r="F758" s="110" t="s">
        <v>160</v>
      </c>
      <c r="G758" s="111">
        <v>40</v>
      </c>
      <c r="H758" s="111">
        <v>13</v>
      </c>
      <c r="I758" s="110" t="s">
        <v>120</v>
      </c>
      <c r="J758" s="121"/>
      <c r="K758" s="109" t="s">
        <v>257</v>
      </c>
      <c r="L758" s="109" t="s">
        <v>2158</v>
      </c>
      <c r="M758" s="109"/>
      <c r="N758" s="109" t="s">
        <v>162</v>
      </c>
      <c r="O758" s="109" t="str">
        <f t="shared" si="121"/>
        <v>RUDBECKIA Pawnee Spirit</v>
      </c>
      <c r="P758" s="112">
        <v>758</v>
      </c>
      <c r="Q758" s="112"/>
      <c r="R758" s="20">
        <f t="shared" si="118"/>
        <v>0</v>
      </c>
      <c r="S758" s="20">
        <f t="shared" si="119"/>
        <v>0</v>
      </c>
      <c r="T758" s="20">
        <f t="shared" si="120"/>
        <v>0</v>
      </c>
      <c r="U758" s="378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304"/>
      <c r="AG758" s="304"/>
      <c r="AH758" s="113"/>
      <c r="AI758" s="113"/>
      <c r="AJ758" s="304"/>
      <c r="AK758" s="304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4"/>
      <c r="BV758" s="14"/>
      <c r="BW758" s="14"/>
      <c r="BX758" s="477"/>
      <c r="BY758" s="477"/>
      <c r="BZ758" s="477"/>
      <c r="CA758" s="477"/>
      <c r="CB758" s="14"/>
      <c r="CC758" t="str">
        <f t="shared" si="124"/>
        <v/>
      </c>
      <c r="CE758">
        <v>26019</v>
      </c>
      <c r="CF758">
        <v>4</v>
      </c>
      <c r="CH758">
        <v>8</v>
      </c>
    </row>
    <row r="759" spans="1:86" ht="20.100000000000001" customHeight="1" x14ac:dyDescent="0.25">
      <c r="A759" s="114">
        <v>15322</v>
      </c>
      <c r="B759" s="115" t="s">
        <v>698</v>
      </c>
      <c r="C759" s="115" t="s">
        <v>1391</v>
      </c>
      <c r="D759" s="115" t="s">
        <v>128</v>
      </c>
      <c r="E759" s="116" t="s">
        <v>208</v>
      </c>
      <c r="F759" s="116" t="s">
        <v>160</v>
      </c>
      <c r="G759" s="117">
        <v>40</v>
      </c>
      <c r="H759" s="117">
        <v>13</v>
      </c>
      <c r="I759" s="116" t="s">
        <v>120</v>
      </c>
      <c r="J759" s="118"/>
      <c r="K759" s="115" t="s">
        <v>257</v>
      </c>
      <c r="L759" s="115" t="s">
        <v>2158</v>
      </c>
      <c r="M759" s="115"/>
      <c r="N759" s="115" t="s">
        <v>162</v>
      </c>
      <c r="O759" s="115" t="str">
        <f t="shared" si="121"/>
        <v>RUDBECKIA Prairie Sun</v>
      </c>
      <c r="P759" s="119">
        <v>759</v>
      </c>
      <c r="Q759" s="119"/>
      <c r="R759" s="20">
        <f t="shared" si="118"/>
        <v>0</v>
      </c>
      <c r="S759" s="20">
        <f t="shared" si="119"/>
        <v>0</v>
      </c>
      <c r="T759" s="20">
        <f t="shared" si="120"/>
        <v>0</v>
      </c>
      <c r="U759" s="301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304"/>
      <c r="AG759" s="304"/>
      <c r="AH759" s="120"/>
      <c r="AI759" s="120"/>
      <c r="AJ759" s="304"/>
      <c r="AK759" s="304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4"/>
      <c r="BV759" s="14"/>
      <c r="BW759" s="14"/>
      <c r="BX759" s="477"/>
      <c r="BY759" s="477"/>
      <c r="BZ759" s="477"/>
      <c r="CA759" s="477"/>
      <c r="CB759" s="14"/>
      <c r="CC759" t="str">
        <f t="shared" si="124"/>
        <v/>
      </c>
      <c r="CE759">
        <v>12967</v>
      </c>
      <c r="CF759">
        <v>4</v>
      </c>
      <c r="CH759">
        <v>8</v>
      </c>
    </row>
    <row r="760" spans="1:86" ht="20.100000000000001" customHeight="1" x14ac:dyDescent="0.25">
      <c r="A760" s="388"/>
      <c r="B760" s="382" t="s">
        <v>208</v>
      </c>
      <c r="C760" s="383"/>
      <c r="D760" s="383" t="s">
        <v>128</v>
      </c>
      <c r="E760" s="384"/>
      <c r="F760" s="384"/>
      <c r="G760" s="384"/>
      <c r="H760" s="385"/>
      <c r="I760" s="384"/>
      <c r="J760" s="386"/>
      <c r="K760" s="383"/>
      <c r="L760" s="383" t="s">
        <v>593</v>
      </c>
      <c r="M760" s="383"/>
      <c r="N760" s="383"/>
      <c r="O760" s="383" t="str">
        <f t="shared" si="121"/>
        <v xml:space="preserve">S </v>
      </c>
      <c r="P760" s="387">
        <v>760</v>
      </c>
      <c r="Q760" s="387"/>
      <c r="R760" s="20"/>
      <c r="S760" s="20"/>
      <c r="T760" s="20"/>
      <c r="U760" s="512"/>
      <c r="V760" s="513"/>
      <c r="W760" s="513"/>
      <c r="X760" s="513"/>
      <c r="Y760" s="513"/>
      <c r="Z760" s="513"/>
      <c r="AA760" s="513"/>
      <c r="AB760" s="513"/>
      <c r="AC760" s="513"/>
      <c r="AD760" s="513"/>
      <c r="AE760" s="513"/>
      <c r="AF760" s="513"/>
      <c r="AG760" s="513"/>
      <c r="AH760" s="513"/>
      <c r="AI760" s="513"/>
      <c r="AJ760" s="513"/>
      <c r="AK760" s="513"/>
      <c r="AL760" s="513"/>
      <c r="AM760" s="513"/>
      <c r="AN760" s="513"/>
      <c r="AO760" s="513"/>
      <c r="AP760" s="513"/>
      <c r="AQ760" s="513"/>
      <c r="AR760" s="513"/>
      <c r="AS760" s="513"/>
      <c r="AT760" s="513"/>
      <c r="AU760" s="513"/>
      <c r="AV760" s="513"/>
      <c r="AW760" s="513"/>
      <c r="AX760" s="513"/>
      <c r="AY760" s="513"/>
      <c r="AZ760" s="513"/>
      <c r="BA760" s="513"/>
      <c r="BB760" s="513"/>
      <c r="BC760" s="513"/>
      <c r="BD760" s="513"/>
      <c r="BE760" s="513"/>
      <c r="BF760" s="513"/>
      <c r="BG760" s="513"/>
      <c r="BH760" s="513"/>
      <c r="BI760" s="513"/>
      <c r="BJ760" s="513"/>
      <c r="BK760" s="513"/>
      <c r="BL760" s="513"/>
      <c r="BM760" s="513"/>
      <c r="BN760" s="513"/>
      <c r="BO760" s="513"/>
      <c r="BP760" s="513"/>
      <c r="BQ760" s="513"/>
      <c r="BR760" s="513"/>
      <c r="BS760" s="513"/>
      <c r="BT760" s="513"/>
      <c r="BU760" s="14"/>
      <c r="BV760" s="14"/>
      <c r="BW760" s="14"/>
      <c r="BX760" s="477"/>
      <c r="BY760" s="477"/>
      <c r="BZ760" s="477"/>
      <c r="CA760" s="477"/>
      <c r="CB760" s="14"/>
      <c r="CC760" t="str">
        <f t="shared" si="124"/>
        <v/>
      </c>
    </row>
    <row r="761" spans="1:86" ht="20.100000000000001" customHeight="1" x14ac:dyDescent="0.25">
      <c r="A761" s="108">
        <v>12586</v>
      </c>
      <c r="B761" s="109" t="s">
        <v>702</v>
      </c>
      <c r="C761" s="109" t="s">
        <v>703</v>
      </c>
      <c r="D761" s="109" t="s">
        <v>128</v>
      </c>
      <c r="E761" s="110" t="s">
        <v>120</v>
      </c>
      <c r="F761" s="110" t="s">
        <v>160</v>
      </c>
      <c r="G761" s="111">
        <v>40</v>
      </c>
      <c r="H761" s="111">
        <v>11</v>
      </c>
      <c r="I761" s="110" t="s">
        <v>120</v>
      </c>
      <c r="J761" s="121">
        <v>4.2000000000000003E-2</v>
      </c>
      <c r="K761" s="109" t="s">
        <v>257</v>
      </c>
      <c r="L761" s="109" t="s">
        <v>2158</v>
      </c>
      <c r="M761" s="109"/>
      <c r="N761" s="109" t="s">
        <v>162</v>
      </c>
      <c r="O761" s="109" t="str">
        <f t="shared" si="121"/>
        <v>SANVITALIA Sweet penny</v>
      </c>
      <c r="P761" s="112">
        <v>761</v>
      </c>
      <c r="Q761" s="112"/>
      <c r="R761" s="20">
        <f t="shared" si="118"/>
        <v>0</v>
      </c>
      <c r="S761" s="20">
        <f t="shared" si="119"/>
        <v>0</v>
      </c>
      <c r="T761" s="20">
        <f t="shared" si="120"/>
        <v>0</v>
      </c>
      <c r="U761" s="378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304"/>
      <c r="AG761" s="304"/>
      <c r="AH761" s="113"/>
      <c r="AI761" s="113"/>
      <c r="AJ761" s="304"/>
      <c r="AK761" s="304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4"/>
      <c r="BV761" s="14"/>
      <c r="BW761" s="14"/>
      <c r="BX761" s="477"/>
      <c r="BY761" s="477"/>
      <c r="BZ761" s="477"/>
      <c r="CA761" s="477"/>
      <c r="CB761" s="14"/>
      <c r="CC761" t="str">
        <f t="shared" si="124"/>
        <v/>
      </c>
      <c r="CE761">
        <v>12349</v>
      </c>
      <c r="CF761">
        <v>4</v>
      </c>
      <c r="CH761">
        <v>6</v>
      </c>
    </row>
    <row r="762" spans="1:86" ht="20.100000000000001" customHeight="1" x14ac:dyDescent="0.25">
      <c r="A762" s="426"/>
      <c r="B762" s="397" t="s">
        <v>704</v>
      </c>
      <c r="C762" s="427"/>
      <c r="D762" s="427" t="s">
        <v>128</v>
      </c>
      <c r="E762" s="428"/>
      <c r="F762" s="428"/>
      <c r="G762" s="393"/>
      <c r="H762" s="394"/>
      <c r="I762" s="393"/>
      <c r="J762" s="395"/>
      <c r="K762" s="392"/>
      <c r="L762" s="392" t="s">
        <v>131</v>
      </c>
      <c r="M762" s="392"/>
      <c r="N762" s="392"/>
      <c r="O762" s="392" t="str">
        <f t="shared" si="121"/>
        <v xml:space="preserve">SAUGE GRAHAMII </v>
      </c>
      <c r="P762" s="396">
        <v>762</v>
      </c>
      <c r="Q762" s="396"/>
      <c r="R762" s="20"/>
      <c r="S762" s="20"/>
      <c r="T762" s="20"/>
      <c r="U762" s="516"/>
      <c r="V762" s="517"/>
      <c r="W762" s="517"/>
      <c r="X762" s="517"/>
      <c r="Y762" s="517"/>
      <c r="Z762" s="517"/>
      <c r="AA762" s="517"/>
      <c r="AB762" s="517"/>
      <c r="AC762" s="517"/>
      <c r="AD762" s="517"/>
      <c r="AE762" s="517"/>
      <c r="AF762" s="517"/>
      <c r="AG762" s="517"/>
      <c r="AH762" s="517"/>
      <c r="AI762" s="517"/>
      <c r="AJ762" s="517"/>
      <c r="AK762" s="517"/>
      <c r="AL762" s="517"/>
      <c r="AM762" s="517"/>
      <c r="AN762" s="517"/>
      <c r="AO762" s="517"/>
      <c r="AP762" s="517"/>
      <c r="AQ762" s="517"/>
      <c r="AR762" s="517"/>
      <c r="AS762" s="517"/>
      <c r="AT762" s="517"/>
      <c r="AU762" s="517"/>
      <c r="AV762" s="517"/>
      <c r="AW762" s="517"/>
      <c r="AX762" s="517"/>
      <c r="AY762" s="517"/>
      <c r="AZ762" s="517"/>
      <c r="BA762" s="517"/>
      <c r="BB762" s="517"/>
      <c r="BC762" s="517"/>
      <c r="BD762" s="517"/>
      <c r="BE762" s="517"/>
      <c r="BF762" s="517"/>
      <c r="BG762" s="517"/>
      <c r="BH762" s="517"/>
      <c r="BI762" s="517"/>
      <c r="BJ762" s="517"/>
      <c r="BK762" s="517"/>
      <c r="BL762" s="517"/>
      <c r="BM762" s="517"/>
      <c r="BN762" s="517"/>
      <c r="BO762" s="517"/>
      <c r="BP762" s="517"/>
      <c r="BQ762" s="517"/>
      <c r="BR762" s="517"/>
      <c r="BS762" s="517"/>
      <c r="BT762" s="517"/>
      <c r="BU762" s="14"/>
      <c r="BV762" s="14"/>
      <c r="BW762" s="14"/>
      <c r="BX762" s="477"/>
      <c r="BY762" s="477"/>
      <c r="BZ762" s="477"/>
      <c r="CA762" s="477"/>
      <c r="CB762" s="14"/>
      <c r="CC762" t="str">
        <f t="shared" si="124"/>
        <v/>
      </c>
    </row>
    <row r="763" spans="1:86" ht="20.100000000000001" customHeight="1" x14ac:dyDescent="0.25">
      <c r="A763" s="108">
        <v>26088</v>
      </c>
      <c r="B763" s="109" t="s">
        <v>704</v>
      </c>
      <c r="C763" s="109" t="s">
        <v>705</v>
      </c>
      <c r="D763" s="109" t="s">
        <v>128</v>
      </c>
      <c r="E763" s="110" t="s">
        <v>120</v>
      </c>
      <c r="F763" s="110" t="s">
        <v>160</v>
      </c>
      <c r="G763" s="111">
        <v>40</v>
      </c>
      <c r="H763" s="111">
        <v>12</v>
      </c>
      <c r="I763" s="110" t="s">
        <v>120</v>
      </c>
      <c r="J763" s="121"/>
      <c r="K763" s="109" t="s">
        <v>257</v>
      </c>
      <c r="L763" s="109" t="s">
        <v>2158</v>
      </c>
      <c r="M763" s="109"/>
      <c r="N763" s="109" t="s">
        <v>162</v>
      </c>
      <c r="O763" s="109" t="str">
        <f t="shared" si="121"/>
        <v>SAUGE GRAHAMII Angel Wings</v>
      </c>
      <c r="P763" s="112">
        <v>763</v>
      </c>
      <c r="Q763" s="112"/>
      <c r="R763" s="20">
        <f t="shared" si="118"/>
        <v>0</v>
      </c>
      <c r="S763" s="20">
        <f t="shared" si="119"/>
        <v>0</v>
      </c>
      <c r="T763" s="20">
        <f t="shared" si="120"/>
        <v>0</v>
      </c>
      <c r="U763" s="378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304"/>
      <c r="AG763" s="304"/>
      <c r="AH763" s="113"/>
      <c r="AI763" s="113"/>
      <c r="AJ763" s="304"/>
      <c r="AK763" s="304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4"/>
      <c r="BV763" s="14"/>
      <c r="BW763" s="14"/>
      <c r="BX763" s="477"/>
      <c r="BY763" s="477"/>
      <c r="BZ763" s="477"/>
      <c r="CA763" s="477"/>
      <c r="CB763" s="14"/>
      <c r="CC763" t="str">
        <f t="shared" si="124"/>
        <v/>
      </c>
      <c r="CE763">
        <v>26020</v>
      </c>
      <c r="CF763">
        <v>6</v>
      </c>
      <c r="CH763">
        <v>5</v>
      </c>
    </row>
    <row r="764" spans="1:86" ht="20.100000000000001" customHeight="1" x14ac:dyDescent="0.25">
      <c r="A764" s="114">
        <v>13608</v>
      </c>
      <c r="B764" s="115" t="s">
        <v>704</v>
      </c>
      <c r="C764" s="115" t="s">
        <v>1395</v>
      </c>
      <c r="D764" s="115" t="s">
        <v>128</v>
      </c>
      <c r="E764" s="116" t="s">
        <v>120</v>
      </c>
      <c r="F764" s="116" t="s">
        <v>160</v>
      </c>
      <c r="G764" s="117">
        <v>40</v>
      </c>
      <c r="H764" s="117">
        <v>12</v>
      </c>
      <c r="I764" s="116" t="s">
        <v>120</v>
      </c>
      <c r="J764" s="118"/>
      <c r="K764" s="115" t="s">
        <v>257</v>
      </c>
      <c r="L764" s="115" t="s">
        <v>2158</v>
      </c>
      <c r="M764" s="115"/>
      <c r="N764" s="115" t="s">
        <v>162</v>
      </c>
      <c r="O764" s="115" t="str">
        <f t="shared" si="121"/>
        <v>SAUGE GRAHAMII Cera Potosi</v>
      </c>
      <c r="P764" s="119">
        <v>764</v>
      </c>
      <c r="Q764" s="119"/>
      <c r="R764" s="20">
        <f t="shared" si="118"/>
        <v>0</v>
      </c>
      <c r="S764" s="20">
        <f t="shared" si="119"/>
        <v>0</v>
      </c>
      <c r="T764" s="20">
        <f t="shared" si="120"/>
        <v>0</v>
      </c>
      <c r="U764" s="301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304"/>
      <c r="AG764" s="304"/>
      <c r="AH764" s="120"/>
      <c r="AI764" s="120"/>
      <c r="AJ764" s="304"/>
      <c r="AK764" s="304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4"/>
      <c r="BV764" s="14"/>
      <c r="BW764" s="14"/>
      <c r="BX764" s="477"/>
      <c r="BY764" s="477"/>
      <c r="BZ764" s="477"/>
      <c r="CA764" s="477"/>
      <c r="CB764" s="14"/>
      <c r="CC764" t="str">
        <f t="shared" si="124"/>
        <v/>
      </c>
      <c r="CE764">
        <v>13418</v>
      </c>
      <c r="CF764">
        <v>6</v>
      </c>
      <c r="CH764">
        <v>5</v>
      </c>
    </row>
    <row r="765" spans="1:86" ht="20.100000000000001" customHeight="1" x14ac:dyDescent="0.25">
      <c r="A765" s="108">
        <v>12480</v>
      </c>
      <c r="B765" s="109" t="s">
        <v>704</v>
      </c>
      <c r="C765" s="109" t="s">
        <v>1396</v>
      </c>
      <c r="D765" s="109" t="s">
        <v>128</v>
      </c>
      <c r="E765" s="110" t="s">
        <v>120</v>
      </c>
      <c r="F765" s="110" t="s">
        <v>160</v>
      </c>
      <c r="G765" s="111">
        <v>40</v>
      </c>
      <c r="H765" s="111">
        <v>12</v>
      </c>
      <c r="I765" s="110" t="s">
        <v>120</v>
      </c>
      <c r="J765" s="121"/>
      <c r="K765" s="109" t="s">
        <v>257</v>
      </c>
      <c r="L765" s="109" t="s">
        <v>2158</v>
      </c>
      <c r="M765" s="109"/>
      <c r="N765" s="109" t="s">
        <v>162</v>
      </c>
      <c r="O765" s="109" t="str">
        <f t="shared" si="121"/>
        <v>SAUGE GRAHAMII Hot Lips</v>
      </c>
      <c r="P765" s="112">
        <v>765</v>
      </c>
      <c r="Q765" s="112"/>
      <c r="R765" s="20">
        <f t="shared" si="118"/>
        <v>0</v>
      </c>
      <c r="S765" s="20">
        <f t="shared" si="119"/>
        <v>0</v>
      </c>
      <c r="T765" s="20">
        <f t="shared" si="120"/>
        <v>0</v>
      </c>
      <c r="U765" s="378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304"/>
      <c r="AG765" s="304"/>
      <c r="AH765" s="113"/>
      <c r="AI765" s="113"/>
      <c r="AJ765" s="304"/>
      <c r="AK765" s="304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4"/>
      <c r="BV765" s="14"/>
      <c r="BW765" s="14"/>
      <c r="BX765" s="477"/>
      <c r="BY765" s="477"/>
      <c r="BZ765" s="477"/>
      <c r="CA765" s="477"/>
      <c r="CB765" s="14"/>
      <c r="CC765" t="str">
        <f t="shared" si="124"/>
        <v/>
      </c>
      <c r="CE765">
        <v>10711</v>
      </c>
      <c r="CF765">
        <v>6</v>
      </c>
      <c r="CH765">
        <v>5</v>
      </c>
    </row>
    <row r="766" spans="1:86" ht="20.100000000000001" customHeight="1" x14ac:dyDescent="0.25">
      <c r="A766" s="114">
        <v>23083</v>
      </c>
      <c r="B766" s="115" t="s">
        <v>704</v>
      </c>
      <c r="C766" s="115" t="s">
        <v>1397</v>
      </c>
      <c r="D766" s="115" t="s">
        <v>128</v>
      </c>
      <c r="E766" s="116" t="s">
        <v>120</v>
      </c>
      <c r="F766" s="116" t="s">
        <v>160</v>
      </c>
      <c r="G766" s="117">
        <v>40</v>
      </c>
      <c r="H766" s="117">
        <v>11</v>
      </c>
      <c r="I766" s="116" t="s">
        <v>120</v>
      </c>
      <c r="J766" s="118"/>
      <c r="K766" s="115" t="s">
        <v>257</v>
      </c>
      <c r="L766" s="115" t="s">
        <v>2158</v>
      </c>
      <c r="M766" s="115"/>
      <c r="N766" s="115" t="s">
        <v>162</v>
      </c>
      <c r="O766" s="115" t="str">
        <f t="shared" si="121"/>
        <v>SAUGE GRAHAMII Pink Pong</v>
      </c>
      <c r="P766" s="119">
        <v>766</v>
      </c>
      <c r="Q766" s="119"/>
      <c r="R766" s="20">
        <f t="shared" si="118"/>
        <v>0</v>
      </c>
      <c r="S766" s="20">
        <f t="shared" si="119"/>
        <v>0</v>
      </c>
      <c r="T766" s="20">
        <f t="shared" si="120"/>
        <v>0</v>
      </c>
      <c r="U766" s="301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304"/>
      <c r="AG766" s="304"/>
      <c r="AH766" s="120"/>
      <c r="AI766" s="120"/>
      <c r="AJ766" s="304"/>
      <c r="AK766" s="304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4"/>
      <c r="BV766" s="14"/>
      <c r="BW766" s="14"/>
      <c r="BX766" s="477"/>
      <c r="BY766" s="477"/>
      <c r="BZ766" s="477"/>
      <c r="CA766" s="477"/>
      <c r="CB766" s="14"/>
      <c r="CC766" t="str">
        <f t="shared" si="124"/>
        <v/>
      </c>
      <c r="CE766">
        <v>22930</v>
      </c>
      <c r="CF766">
        <v>4</v>
      </c>
      <c r="CH766">
        <v>6</v>
      </c>
    </row>
    <row r="767" spans="1:86" ht="20.100000000000001" customHeight="1" x14ac:dyDescent="0.25">
      <c r="A767" s="108">
        <v>12478</v>
      </c>
      <c r="B767" s="109" t="s">
        <v>704</v>
      </c>
      <c r="C767" s="109" t="s">
        <v>309</v>
      </c>
      <c r="D767" s="109" t="s">
        <v>128</v>
      </c>
      <c r="E767" s="110" t="s">
        <v>120</v>
      </c>
      <c r="F767" s="110" t="s">
        <v>160</v>
      </c>
      <c r="G767" s="111">
        <v>40</v>
      </c>
      <c r="H767" s="111">
        <v>12</v>
      </c>
      <c r="I767" s="110" t="s">
        <v>120</v>
      </c>
      <c r="J767" s="121"/>
      <c r="K767" s="109" t="s">
        <v>257</v>
      </c>
      <c r="L767" s="109" t="s">
        <v>2158</v>
      </c>
      <c r="M767" s="109"/>
      <c r="N767" s="109" t="s">
        <v>162</v>
      </c>
      <c r="O767" s="109" t="str">
        <f t="shared" si="121"/>
        <v>SAUGE GRAHAMII Rouge</v>
      </c>
      <c r="P767" s="112">
        <v>767</v>
      </c>
      <c r="Q767" s="112"/>
      <c r="R767" s="20">
        <f t="shared" si="118"/>
        <v>0</v>
      </c>
      <c r="S767" s="20">
        <f t="shared" si="119"/>
        <v>0</v>
      </c>
      <c r="T767" s="20">
        <f t="shared" si="120"/>
        <v>0</v>
      </c>
      <c r="U767" s="378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304"/>
      <c r="AG767" s="304"/>
      <c r="AH767" s="113"/>
      <c r="AI767" s="113"/>
      <c r="AJ767" s="304"/>
      <c r="AK767" s="304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4"/>
      <c r="BV767" s="14"/>
      <c r="BW767" s="14"/>
      <c r="BX767" s="477"/>
      <c r="BY767" s="477"/>
      <c r="BZ767" s="477"/>
      <c r="CA767" s="477"/>
      <c r="CB767" s="14"/>
      <c r="CC767" t="str">
        <f t="shared" si="124"/>
        <v/>
      </c>
      <c r="CE767">
        <v>3769</v>
      </c>
      <c r="CF767">
        <v>6</v>
      </c>
      <c r="CH767">
        <v>5</v>
      </c>
    </row>
    <row r="768" spans="1:86" ht="20.100000000000001" customHeight="1" x14ac:dyDescent="0.25">
      <c r="A768" s="114">
        <v>12479</v>
      </c>
      <c r="B768" s="115" t="s">
        <v>704</v>
      </c>
      <c r="C768" s="115" t="s">
        <v>1398</v>
      </c>
      <c r="D768" s="115" t="s">
        <v>128</v>
      </c>
      <c r="E768" s="116" t="s">
        <v>120</v>
      </c>
      <c r="F768" s="116" t="s">
        <v>160</v>
      </c>
      <c r="G768" s="117">
        <v>40</v>
      </c>
      <c r="H768" s="117">
        <v>12</v>
      </c>
      <c r="I768" s="116" t="s">
        <v>120</v>
      </c>
      <c r="J768" s="118"/>
      <c r="K768" s="115" t="s">
        <v>257</v>
      </c>
      <c r="L768" s="115" t="s">
        <v>2158</v>
      </c>
      <c r="M768" s="115"/>
      <c r="N768" s="115" t="s">
        <v>162</v>
      </c>
      <c r="O768" s="115" t="str">
        <f t="shared" si="121"/>
        <v>SAUGE GRAHAMII Royal Bumble</v>
      </c>
      <c r="P768" s="119">
        <v>768</v>
      </c>
      <c r="Q768" s="119"/>
      <c r="R768" s="20">
        <f t="shared" si="118"/>
        <v>0</v>
      </c>
      <c r="S768" s="20">
        <f t="shared" si="119"/>
        <v>0</v>
      </c>
      <c r="T768" s="20">
        <f t="shared" si="120"/>
        <v>0</v>
      </c>
      <c r="U768" s="301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304"/>
      <c r="AG768" s="304"/>
      <c r="AH768" s="120"/>
      <c r="AI768" s="120"/>
      <c r="AJ768" s="304"/>
      <c r="AK768" s="304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4"/>
      <c r="BV768" s="14"/>
      <c r="BW768" s="14"/>
      <c r="BX768" s="477"/>
      <c r="BY768" s="477"/>
      <c r="BZ768" s="477"/>
      <c r="CA768" s="477"/>
      <c r="CB768" s="14"/>
      <c r="CC768" t="str">
        <f t="shared" si="124"/>
        <v/>
      </c>
      <c r="CE768">
        <v>11032</v>
      </c>
      <c r="CF768">
        <v>6</v>
      </c>
      <c r="CH768">
        <v>5</v>
      </c>
    </row>
    <row r="769" spans="1:86" ht="20.100000000000001" customHeight="1" x14ac:dyDescent="0.25">
      <c r="A769" s="108">
        <v>15323</v>
      </c>
      <c r="B769" s="109" t="s">
        <v>704</v>
      </c>
      <c r="C769" s="109" t="s">
        <v>1392</v>
      </c>
      <c r="D769" s="109" t="s">
        <v>128</v>
      </c>
      <c r="E769" s="110" t="s">
        <v>120</v>
      </c>
      <c r="F769" s="110" t="s">
        <v>160</v>
      </c>
      <c r="G769" s="111">
        <v>40</v>
      </c>
      <c r="H769" s="111">
        <v>12</v>
      </c>
      <c r="I769" s="110" t="s">
        <v>120</v>
      </c>
      <c r="J769" s="121">
        <v>0.11</v>
      </c>
      <c r="K769" s="109" t="s">
        <v>257</v>
      </c>
      <c r="L769" s="109" t="s">
        <v>2158</v>
      </c>
      <c r="M769" s="109"/>
      <c r="N769" s="109" t="s">
        <v>162</v>
      </c>
      <c r="O769" s="109" t="str">
        <f t="shared" si="121"/>
        <v>SAUGE GRAHAMII So Cool Pale Blue</v>
      </c>
      <c r="P769" s="112">
        <v>769</v>
      </c>
      <c r="Q769" s="112"/>
      <c r="R769" s="20">
        <f t="shared" si="118"/>
        <v>0</v>
      </c>
      <c r="S769" s="20">
        <f t="shared" si="119"/>
        <v>0</v>
      </c>
      <c r="T769" s="20">
        <f t="shared" si="120"/>
        <v>0</v>
      </c>
      <c r="U769" s="378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304"/>
      <c r="AG769" s="304"/>
      <c r="AH769" s="113"/>
      <c r="AI769" s="113"/>
      <c r="AJ769" s="304"/>
      <c r="AK769" s="304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4"/>
      <c r="BV769" s="14"/>
      <c r="BW769" s="14"/>
      <c r="BX769" s="477"/>
      <c r="BY769" s="477"/>
      <c r="BZ769" s="477"/>
      <c r="CA769" s="477"/>
      <c r="CB769" s="14"/>
      <c r="CC769" t="str">
        <f t="shared" si="124"/>
        <v/>
      </c>
      <c r="CE769">
        <v>15123</v>
      </c>
      <c r="CF769">
        <v>6</v>
      </c>
      <c r="CH769">
        <v>5</v>
      </c>
    </row>
    <row r="770" spans="1:86" ht="20.100000000000001" customHeight="1" x14ac:dyDescent="0.25">
      <c r="A770" s="114">
        <v>23135</v>
      </c>
      <c r="B770" s="115" t="s">
        <v>704</v>
      </c>
      <c r="C770" s="115" t="s">
        <v>1393</v>
      </c>
      <c r="D770" s="115" t="s">
        <v>128</v>
      </c>
      <c r="E770" s="116" t="s">
        <v>120</v>
      </c>
      <c r="F770" s="116" t="s">
        <v>160</v>
      </c>
      <c r="G770" s="117">
        <v>40</v>
      </c>
      <c r="H770" s="117">
        <v>12</v>
      </c>
      <c r="I770" s="116" t="s">
        <v>120</v>
      </c>
      <c r="J770" s="118">
        <v>0.11</v>
      </c>
      <c r="K770" s="115" t="s">
        <v>257</v>
      </c>
      <c r="L770" s="115" t="s">
        <v>2158</v>
      </c>
      <c r="M770" s="115"/>
      <c r="N770" s="115" t="s">
        <v>162</v>
      </c>
      <c r="O770" s="115" t="str">
        <f t="shared" si="121"/>
        <v>SAUGE GRAHAMII So Cool Purple</v>
      </c>
      <c r="P770" s="119">
        <v>770</v>
      </c>
      <c r="Q770" s="119"/>
      <c r="R770" s="20">
        <f t="shared" si="118"/>
        <v>0</v>
      </c>
      <c r="S770" s="20">
        <f t="shared" si="119"/>
        <v>0</v>
      </c>
      <c r="T770" s="20">
        <f t="shared" si="120"/>
        <v>0</v>
      </c>
      <c r="U770" s="301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304"/>
      <c r="AG770" s="304"/>
      <c r="AH770" s="120"/>
      <c r="AI770" s="120"/>
      <c r="AJ770" s="304"/>
      <c r="AK770" s="304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4"/>
      <c r="BV770" s="14"/>
      <c r="BW770" s="14"/>
      <c r="BX770" s="477"/>
      <c r="BY770" s="477"/>
      <c r="BZ770" s="477"/>
      <c r="CA770" s="477"/>
      <c r="CB770" s="14"/>
      <c r="CC770" t="str">
        <f t="shared" si="124"/>
        <v/>
      </c>
      <c r="CE770">
        <v>22932</v>
      </c>
      <c r="CF770">
        <v>6</v>
      </c>
      <c r="CH770">
        <v>5</v>
      </c>
    </row>
    <row r="771" spans="1:86" ht="20.100000000000001" customHeight="1" x14ac:dyDescent="0.25">
      <c r="A771" s="108">
        <v>21498</v>
      </c>
      <c r="B771" s="109" t="s">
        <v>704</v>
      </c>
      <c r="C771" s="109" t="s">
        <v>706</v>
      </c>
      <c r="D771" s="109" t="s">
        <v>128</v>
      </c>
      <c r="E771" s="110" t="s">
        <v>120</v>
      </c>
      <c r="F771" s="110" t="s">
        <v>160</v>
      </c>
      <c r="G771" s="111">
        <v>40</v>
      </c>
      <c r="H771" s="111">
        <v>12</v>
      </c>
      <c r="I771" s="110" t="s">
        <v>120</v>
      </c>
      <c r="J771" s="121"/>
      <c r="K771" s="109" t="s">
        <v>257</v>
      </c>
      <c r="L771" s="109" t="s">
        <v>2158</v>
      </c>
      <c r="M771" s="109"/>
      <c r="N771" s="109" t="s">
        <v>162</v>
      </c>
      <c r="O771" s="109" t="str">
        <f t="shared" si="121"/>
        <v>SAUGE GRAHAMII Trenance</v>
      </c>
      <c r="P771" s="112">
        <v>771</v>
      </c>
      <c r="Q771" s="112"/>
      <c r="R771" s="20">
        <f t="shared" si="118"/>
        <v>0</v>
      </c>
      <c r="S771" s="20">
        <f t="shared" si="119"/>
        <v>0</v>
      </c>
      <c r="T771" s="20">
        <f t="shared" si="120"/>
        <v>0</v>
      </c>
      <c r="U771" s="378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304"/>
      <c r="AG771" s="304"/>
      <c r="AH771" s="113"/>
      <c r="AI771" s="113"/>
      <c r="AJ771" s="304"/>
      <c r="AK771" s="304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4"/>
      <c r="BV771" s="14"/>
      <c r="BW771" s="14"/>
      <c r="BX771" s="477"/>
      <c r="BY771" s="477"/>
      <c r="BZ771" s="477"/>
      <c r="CA771" s="477"/>
      <c r="CB771" s="14"/>
      <c r="CC771" t="str">
        <f t="shared" si="124"/>
        <v/>
      </c>
      <c r="CE771">
        <v>15002</v>
      </c>
      <c r="CF771">
        <v>6</v>
      </c>
      <c r="CH771">
        <v>5</v>
      </c>
    </row>
    <row r="772" spans="1:86" ht="20.100000000000001" customHeight="1" x14ac:dyDescent="0.25">
      <c r="A772" s="114"/>
      <c r="B772" s="115" t="s">
        <v>704</v>
      </c>
      <c r="C772" s="115" t="s">
        <v>159</v>
      </c>
      <c r="D772" s="115" t="s">
        <v>128</v>
      </c>
      <c r="E772" s="116" t="s">
        <v>120</v>
      </c>
      <c r="F772" s="116" t="s">
        <v>160</v>
      </c>
      <c r="G772" s="117">
        <v>40</v>
      </c>
      <c r="H772" s="117">
        <v>6</v>
      </c>
      <c r="I772" s="116" t="s">
        <v>120</v>
      </c>
      <c r="J772" s="118"/>
      <c r="K772" s="115"/>
      <c r="L772" s="115" t="s">
        <v>2158</v>
      </c>
      <c r="M772" s="115"/>
      <c r="N772" s="115" t="s">
        <v>162</v>
      </c>
      <c r="O772" s="115" t="str">
        <f t="shared" si="121"/>
        <v>SAUGE GRAHAMII Variées</v>
      </c>
      <c r="P772" s="119">
        <v>772</v>
      </c>
      <c r="Q772" s="119"/>
      <c r="R772" s="20">
        <f t="shared" ref="R772:R835" si="125">IF(INT(S772)*10=S772*10,,"ERREUR")</f>
        <v>0</v>
      </c>
      <c r="S772" s="20">
        <f t="shared" ref="S772:S835" si="126">T772/G772</f>
        <v>0</v>
      </c>
      <c r="T772" s="20">
        <f t="shared" ref="T772:T835" si="127">SUM(U772:BT772)</f>
        <v>0</v>
      </c>
      <c r="U772" s="301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304"/>
      <c r="AG772" s="304"/>
      <c r="AH772" s="120"/>
      <c r="AI772" s="120"/>
      <c r="AJ772" s="304"/>
      <c r="AK772" s="304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4"/>
      <c r="BV772" s="14"/>
      <c r="BW772" s="14"/>
      <c r="BX772" s="477"/>
      <c r="BY772" s="477"/>
      <c r="BZ772" s="477"/>
      <c r="CA772" s="477"/>
      <c r="CB772" s="14"/>
      <c r="CC772" t="str">
        <f t="shared" si="124"/>
        <v/>
      </c>
      <c r="CE772">
        <v>23245</v>
      </c>
      <c r="CH772">
        <v>5</v>
      </c>
    </row>
    <row r="773" spans="1:86" ht="20.100000000000001" customHeight="1" x14ac:dyDescent="0.25">
      <c r="A773" s="419"/>
      <c r="B773" s="397" t="s">
        <v>715</v>
      </c>
      <c r="C773" s="420"/>
      <c r="D773" s="420" t="s">
        <v>128</v>
      </c>
      <c r="E773" s="421"/>
      <c r="F773" s="421"/>
      <c r="G773" s="393"/>
      <c r="H773" s="394"/>
      <c r="I773" s="393"/>
      <c r="J773" s="395"/>
      <c r="K773" s="392"/>
      <c r="L773" s="392" t="s">
        <v>131</v>
      </c>
      <c r="M773" s="392"/>
      <c r="N773" s="392"/>
      <c r="O773" s="392" t="str">
        <f t="shared" ref="O773:O837" si="128">_xlfn.CONCAT(B773," ", C773)</f>
        <v xml:space="preserve">SAUGE GREGGI COMPTACT TANAMI </v>
      </c>
      <c r="P773" s="396">
        <v>773</v>
      </c>
      <c r="Q773" s="396"/>
      <c r="R773" s="20"/>
      <c r="S773" s="20"/>
      <c r="T773" s="20"/>
      <c r="U773" s="514"/>
      <c r="V773" s="515"/>
      <c r="W773" s="515"/>
      <c r="X773" s="515"/>
      <c r="Y773" s="515"/>
      <c r="Z773" s="515"/>
      <c r="AA773" s="515"/>
      <c r="AB773" s="515"/>
      <c r="AC773" s="515"/>
      <c r="AD773" s="515"/>
      <c r="AE773" s="515"/>
      <c r="AF773" s="515"/>
      <c r="AG773" s="515"/>
      <c r="AH773" s="515"/>
      <c r="AI773" s="515"/>
      <c r="AJ773" s="515"/>
      <c r="AK773" s="515"/>
      <c r="AL773" s="515"/>
      <c r="AM773" s="515"/>
      <c r="AN773" s="515"/>
      <c r="AO773" s="515"/>
      <c r="AP773" s="515"/>
      <c r="AQ773" s="515"/>
      <c r="AR773" s="515"/>
      <c r="AS773" s="515"/>
      <c r="AT773" s="515"/>
      <c r="AU773" s="515"/>
      <c r="AV773" s="515"/>
      <c r="AW773" s="515"/>
      <c r="AX773" s="515"/>
      <c r="AY773" s="515"/>
      <c r="AZ773" s="515"/>
      <c r="BA773" s="515"/>
      <c r="BB773" s="515"/>
      <c r="BC773" s="515"/>
      <c r="BD773" s="515"/>
      <c r="BE773" s="515"/>
      <c r="BF773" s="515"/>
      <c r="BG773" s="515"/>
      <c r="BH773" s="515"/>
      <c r="BI773" s="515"/>
      <c r="BJ773" s="515"/>
      <c r="BK773" s="515"/>
      <c r="BL773" s="515"/>
      <c r="BM773" s="515"/>
      <c r="BN773" s="515"/>
      <c r="BO773" s="515"/>
      <c r="BP773" s="515"/>
      <c r="BQ773" s="515"/>
      <c r="BR773" s="515"/>
      <c r="BS773" s="515"/>
      <c r="BT773" s="515"/>
      <c r="BU773" s="14"/>
      <c r="BV773" s="14"/>
      <c r="BW773" s="14"/>
      <c r="BX773" s="477"/>
      <c r="BY773" s="477"/>
      <c r="BZ773" s="477"/>
      <c r="CA773" s="477"/>
      <c r="CB773" s="14"/>
      <c r="CC773" t="str">
        <f t="shared" si="124"/>
        <v/>
      </c>
    </row>
    <row r="774" spans="1:86" ht="20.100000000000001" customHeight="1" x14ac:dyDescent="0.25">
      <c r="A774" s="108">
        <v>26828</v>
      </c>
      <c r="B774" s="109" t="s">
        <v>715</v>
      </c>
      <c r="C774" s="109" t="s">
        <v>150</v>
      </c>
      <c r="D774" s="109" t="s">
        <v>128</v>
      </c>
      <c r="E774" s="110" t="s">
        <v>120</v>
      </c>
      <c r="F774" s="110" t="s">
        <v>160</v>
      </c>
      <c r="G774" s="111">
        <v>40</v>
      </c>
      <c r="H774" s="111">
        <v>12</v>
      </c>
      <c r="I774" s="110" t="s">
        <v>120</v>
      </c>
      <c r="J774" s="121">
        <v>0.05</v>
      </c>
      <c r="K774" s="109"/>
      <c r="L774" s="109" t="s">
        <v>2158</v>
      </c>
      <c r="M774" s="109" t="s">
        <v>137</v>
      </c>
      <c r="N774" s="109" t="s">
        <v>162</v>
      </c>
      <c r="O774" s="109" t="str">
        <f t="shared" si="128"/>
        <v>SAUGE GREGGI COMPTACT TANAMI Blue</v>
      </c>
      <c r="P774" s="112">
        <v>774</v>
      </c>
      <c r="Q774" s="112"/>
      <c r="R774" s="20">
        <f t="shared" si="125"/>
        <v>0</v>
      </c>
      <c r="S774" s="20">
        <f t="shared" si="126"/>
        <v>0</v>
      </c>
      <c r="T774" s="20">
        <f t="shared" si="127"/>
        <v>0</v>
      </c>
      <c r="U774" s="378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304"/>
      <c r="AG774" s="304"/>
      <c r="AH774" s="113"/>
      <c r="AI774" s="113"/>
      <c r="AJ774" s="304"/>
      <c r="AK774" s="304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4"/>
      <c r="BV774" s="14"/>
      <c r="BW774" s="14"/>
      <c r="BX774" s="477"/>
      <c r="BY774" s="477"/>
      <c r="BZ774" s="477"/>
      <c r="CA774" s="477"/>
      <c r="CB774" s="14"/>
      <c r="CC774" t="str">
        <f t="shared" si="124"/>
        <v/>
      </c>
      <c r="CE774">
        <v>26322</v>
      </c>
      <c r="CF774">
        <v>6</v>
      </c>
      <c r="CH774">
        <v>5</v>
      </c>
    </row>
    <row r="775" spans="1:86" ht="20.100000000000001" customHeight="1" x14ac:dyDescent="0.25">
      <c r="A775" s="389">
        <v>26100</v>
      </c>
      <c r="B775" s="115" t="s">
        <v>715</v>
      </c>
      <c r="C775" s="115" t="s">
        <v>340</v>
      </c>
      <c r="D775" s="115" t="s">
        <v>128</v>
      </c>
      <c r="E775" s="116" t="s">
        <v>120</v>
      </c>
      <c r="F775" s="116" t="s">
        <v>160</v>
      </c>
      <c r="G775" s="117">
        <v>40</v>
      </c>
      <c r="H775" s="117">
        <v>12</v>
      </c>
      <c r="I775" s="116" t="s">
        <v>120</v>
      </c>
      <c r="J775" s="118">
        <v>0.05</v>
      </c>
      <c r="K775" s="115" t="s">
        <v>257</v>
      </c>
      <c r="L775" s="115" t="s">
        <v>2158</v>
      </c>
      <c r="M775" s="115"/>
      <c r="N775" s="115" t="s">
        <v>162</v>
      </c>
      <c r="O775" s="115" t="str">
        <f t="shared" si="128"/>
        <v>SAUGE GREGGI COMPTACT TANAMI Purple</v>
      </c>
      <c r="P775" s="119">
        <v>775</v>
      </c>
      <c r="Q775" s="119"/>
      <c r="R775" s="20">
        <f t="shared" si="125"/>
        <v>0</v>
      </c>
      <c r="S775" s="20">
        <f t="shared" si="126"/>
        <v>0</v>
      </c>
      <c r="T775" s="20">
        <f t="shared" si="127"/>
        <v>0</v>
      </c>
      <c r="U775" s="301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304"/>
      <c r="AG775" s="304"/>
      <c r="AH775" s="120"/>
      <c r="AI775" s="120"/>
      <c r="AJ775" s="304"/>
      <c r="AK775" s="304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4"/>
      <c r="BV775" s="14"/>
      <c r="BW775" s="14"/>
      <c r="BX775" s="477"/>
      <c r="BY775" s="477"/>
      <c r="BZ775" s="477"/>
      <c r="CA775" s="477"/>
      <c r="CB775" s="14"/>
      <c r="CC775" t="str">
        <f t="shared" si="124"/>
        <v/>
      </c>
      <c r="CE775">
        <v>26095</v>
      </c>
      <c r="CF775">
        <v>6</v>
      </c>
      <c r="CH775">
        <v>5</v>
      </c>
    </row>
    <row r="776" spans="1:86" ht="20.100000000000001" customHeight="1" x14ac:dyDescent="0.25">
      <c r="A776" s="379">
        <v>26101</v>
      </c>
      <c r="B776" s="109" t="s">
        <v>715</v>
      </c>
      <c r="C776" s="109" t="s">
        <v>263</v>
      </c>
      <c r="D776" s="109" t="s">
        <v>128</v>
      </c>
      <c r="E776" s="110" t="s">
        <v>120</v>
      </c>
      <c r="F776" s="110" t="s">
        <v>160</v>
      </c>
      <c r="G776" s="111">
        <v>40</v>
      </c>
      <c r="H776" s="111">
        <v>12</v>
      </c>
      <c r="I776" s="110" t="s">
        <v>120</v>
      </c>
      <c r="J776" s="121">
        <v>0.05</v>
      </c>
      <c r="K776" s="109" t="s">
        <v>257</v>
      </c>
      <c r="L776" s="109" t="s">
        <v>2158</v>
      </c>
      <c r="M776" s="109"/>
      <c r="N776" s="109" t="s">
        <v>162</v>
      </c>
      <c r="O776" s="109" t="str">
        <f t="shared" si="128"/>
        <v>SAUGE GREGGI COMPTACT TANAMI Red</v>
      </c>
      <c r="P776" s="112">
        <v>776</v>
      </c>
      <c r="Q776" s="112"/>
      <c r="R776" s="20">
        <f t="shared" si="125"/>
        <v>0</v>
      </c>
      <c r="S776" s="20">
        <f t="shared" si="126"/>
        <v>0</v>
      </c>
      <c r="T776" s="20">
        <f t="shared" si="127"/>
        <v>0</v>
      </c>
      <c r="U776" s="378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304"/>
      <c r="AG776" s="304"/>
      <c r="AH776" s="113"/>
      <c r="AI776" s="113"/>
      <c r="AJ776" s="304"/>
      <c r="AK776" s="304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4"/>
      <c r="BV776" s="14"/>
      <c r="BW776" s="14"/>
      <c r="BX776" s="477"/>
      <c r="BY776" s="477"/>
      <c r="BZ776" s="477"/>
      <c r="CA776" s="477"/>
      <c r="CB776" s="14"/>
      <c r="CC776" t="str">
        <f t="shared" si="124"/>
        <v/>
      </c>
      <c r="CE776">
        <v>26097</v>
      </c>
      <c r="CF776">
        <v>6</v>
      </c>
      <c r="CH776">
        <v>5</v>
      </c>
    </row>
    <row r="777" spans="1:86" ht="20.100000000000001" customHeight="1" x14ac:dyDescent="0.25">
      <c r="A777" s="114">
        <v>26829</v>
      </c>
      <c r="B777" s="115" t="s">
        <v>715</v>
      </c>
      <c r="C777" s="115" t="s">
        <v>308</v>
      </c>
      <c r="D777" s="115" t="s">
        <v>128</v>
      </c>
      <c r="E777" s="116" t="s">
        <v>120</v>
      </c>
      <c r="F777" s="116" t="s">
        <v>160</v>
      </c>
      <c r="G777" s="117">
        <v>40</v>
      </c>
      <c r="H777" s="117">
        <v>12</v>
      </c>
      <c r="I777" s="116" t="s">
        <v>120</v>
      </c>
      <c r="J777" s="118">
        <v>0.05</v>
      </c>
      <c r="K777" s="115"/>
      <c r="L777" s="115" t="s">
        <v>2158</v>
      </c>
      <c r="M777" s="115" t="s">
        <v>137</v>
      </c>
      <c r="N777" s="115" t="s">
        <v>162</v>
      </c>
      <c r="O777" s="115" t="str">
        <f t="shared" si="128"/>
        <v>SAUGE GREGGI COMPTACT TANAMI Rose</v>
      </c>
      <c r="P777" s="119">
        <v>777</v>
      </c>
      <c r="Q777" s="119"/>
      <c r="R777" s="20">
        <f t="shared" si="125"/>
        <v>0</v>
      </c>
      <c r="S777" s="20">
        <f t="shared" si="126"/>
        <v>0</v>
      </c>
      <c r="T777" s="20">
        <f t="shared" si="127"/>
        <v>0</v>
      </c>
      <c r="U777" s="301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304"/>
      <c r="AG777" s="304"/>
      <c r="AH777" s="120"/>
      <c r="AI777" s="120"/>
      <c r="AJ777" s="304"/>
      <c r="AK777" s="304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4"/>
      <c r="BV777" s="14"/>
      <c r="BW777" s="14"/>
      <c r="BX777" s="477"/>
      <c r="BY777" s="477"/>
      <c r="BZ777" s="477"/>
      <c r="CA777" s="477"/>
      <c r="CB777" s="14"/>
      <c r="CC777" t="str">
        <f t="shared" si="124"/>
        <v/>
      </c>
      <c r="CE777">
        <v>26323</v>
      </c>
      <c r="CF777">
        <v>6</v>
      </c>
      <c r="CH777">
        <v>5</v>
      </c>
    </row>
    <row r="778" spans="1:86" ht="20.100000000000001" customHeight="1" x14ac:dyDescent="0.25">
      <c r="A778" s="379">
        <v>26102</v>
      </c>
      <c r="B778" s="109" t="s">
        <v>715</v>
      </c>
      <c r="C778" s="109" t="s">
        <v>716</v>
      </c>
      <c r="D778" s="109" t="s">
        <v>128</v>
      </c>
      <c r="E778" s="110" t="s">
        <v>120</v>
      </c>
      <c r="F778" s="110" t="s">
        <v>160</v>
      </c>
      <c r="G778" s="111">
        <v>40</v>
      </c>
      <c r="H778" s="111">
        <v>12</v>
      </c>
      <c r="I778" s="110" t="s">
        <v>120</v>
      </c>
      <c r="J778" s="121">
        <v>0.05</v>
      </c>
      <c r="K778" s="109" t="s">
        <v>257</v>
      </c>
      <c r="L778" s="109" t="s">
        <v>2158</v>
      </c>
      <c r="M778" s="109"/>
      <c r="N778" s="109" t="s">
        <v>162</v>
      </c>
      <c r="O778" s="109" t="str">
        <f t="shared" si="128"/>
        <v>SAUGE GREGGI COMPTACT TANAMI Salmon</v>
      </c>
      <c r="P778" s="112">
        <v>778</v>
      </c>
      <c r="Q778" s="112"/>
      <c r="R778" s="20">
        <f t="shared" si="125"/>
        <v>0</v>
      </c>
      <c r="S778" s="20">
        <f t="shared" si="126"/>
        <v>0</v>
      </c>
      <c r="T778" s="20">
        <f t="shared" si="127"/>
        <v>0</v>
      </c>
      <c r="U778" s="378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304"/>
      <c r="AG778" s="304"/>
      <c r="AH778" s="113"/>
      <c r="AI778" s="113"/>
      <c r="AJ778" s="304"/>
      <c r="AK778" s="304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4"/>
      <c r="BV778" s="14"/>
      <c r="BW778" s="14"/>
      <c r="BX778" s="477"/>
      <c r="BY778" s="477"/>
      <c r="BZ778" s="477"/>
      <c r="CA778" s="477"/>
      <c r="CB778" s="14"/>
      <c r="CC778" t="str">
        <f t="shared" si="124"/>
        <v/>
      </c>
      <c r="CE778">
        <v>26098</v>
      </c>
      <c r="CF778">
        <v>6</v>
      </c>
      <c r="CH778">
        <v>5</v>
      </c>
    </row>
    <row r="779" spans="1:86" ht="20.100000000000001" customHeight="1" x14ac:dyDescent="0.25">
      <c r="A779" s="389">
        <v>26103</v>
      </c>
      <c r="B779" s="115" t="s">
        <v>715</v>
      </c>
      <c r="C779" s="115" t="s">
        <v>395</v>
      </c>
      <c r="D779" s="115" t="s">
        <v>128</v>
      </c>
      <c r="E779" s="116" t="s">
        <v>120</v>
      </c>
      <c r="F779" s="116" t="s">
        <v>160</v>
      </c>
      <c r="G779" s="117">
        <v>40</v>
      </c>
      <c r="H779" s="117">
        <v>12</v>
      </c>
      <c r="I779" s="116" t="s">
        <v>120</v>
      </c>
      <c r="J779" s="118">
        <v>0.05</v>
      </c>
      <c r="K779" s="115" t="s">
        <v>257</v>
      </c>
      <c r="L779" s="115" t="s">
        <v>2158</v>
      </c>
      <c r="M779" s="115"/>
      <c r="N779" s="115" t="s">
        <v>162</v>
      </c>
      <c r="O779" s="115" t="str">
        <f t="shared" si="128"/>
        <v>SAUGE GREGGI COMPTACT TANAMI White</v>
      </c>
      <c r="P779" s="119">
        <v>779</v>
      </c>
      <c r="Q779" s="119"/>
      <c r="R779" s="20">
        <f t="shared" si="125"/>
        <v>0</v>
      </c>
      <c r="S779" s="20">
        <f t="shared" si="126"/>
        <v>0</v>
      </c>
      <c r="T779" s="20">
        <f t="shared" si="127"/>
        <v>0</v>
      </c>
      <c r="U779" s="301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304"/>
      <c r="AG779" s="304"/>
      <c r="AH779" s="120"/>
      <c r="AI779" s="120"/>
      <c r="AJ779" s="304"/>
      <c r="AK779" s="304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4"/>
      <c r="BV779" s="14"/>
      <c r="BW779" s="14"/>
      <c r="BX779" s="477"/>
      <c r="BY779" s="477"/>
      <c r="BZ779" s="477"/>
      <c r="CA779" s="477"/>
      <c r="CB779" s="14"/>
      <c r="CC779" t="str">
        <f t="shared" si="124"/>
        <v/>
      </c>
      <c r="CE779">
        <v>26099</v>
      </c>
      <c r="CF779">
        <v>6</v>
      </c>
      <c r="CH779">
        <v>5</v>
      </c>
    </row>
    <row r="780" spans="1:86" ht="20.100000000000001" customHeight="1" x14ac:dyDescent="0.25">
      <c r="A780" s="108">
        <v>26141</v>
      </c>
      <c r="B780" s="109" t="s">
        <v>715</v>
      </c>
      <c r="C780" s="109" t="s">
        <v>233</v>
      </c>
      <c r="D780" s="109" t="s">
        <v>128</v>
      </c>
      <c r="E780" s="110" t="s">
        <v>120</v>
      </c>
      <c r="F780" s="110" t="s">
        <v>160</v>
      </c>
      <c r="G780" s="111">
        <v>40</v>
      </c>
      <c r="H780" s="111">
        <v>12</v>
      </c>
      <c r="I780" s="110" t="s">
        <v>120</v>
      </c>
      <c r="J780" s="121">
        <v>0.05</v>
      </c>
      <c r="K780" s="109" t="s">
        <v>257</v>
      </c>
      <c r="L780" s="109" t="s">
        <v>2158</v>
      </c>
      <c r="M780" s="109"/>
      <c r="N780" s="109" t="s">
        <v>162</v>
      </c>
      <c r="O780" s="109" t="str">
        <f t="shared" si="128"/>
        <v>SAUGE GREGGI COMPTACT TANAMI Variés</v>
      </c>
      <c r="P780" s="112">
        <v>780</v>
      </c>
      <c r="Q780" s="112"/>
      <c r="R780" s="20">
        <f t="shared" si="125"/>
        <v>0</v>
      </c>
      <c r="S780" s="20">
        <f t="shared" si="126"/>
        <v>0</v>
      </c>
      <c r="T780" s="20">
        <f t="shared" si="127"/>
        <v>0</v>
      </c>
      <c r="U780" s="378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304"/>
      <c r="AG780" s="304"/>
      <c r="AH780" s="113"/>
      <c r="AI780" s="113"/>
      <c r="AJ780" s="304"/>
      <c r="AK780" s="304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4"/>
      <c r="BV780" s="14"/>
      <c r="BW780" s="14"/>
      <c r="BX780" s="477"/>
      <c r="BY780" s="477"/>
      <c r="BZ780" s="477"/>
      <c r="CA780" s="477"/>
      <c r="CB780" s="14"/>
      <c r="CC780" t="str">
        <f t="shared" si="124"/>
        <v/>
      </c>
      <c r="CE780">
        <v>26137</v>
      </c>
      <c r="CF780">
        <v>6</v>
      </c>
      <c r="CH780">
        <v>5</v>
      </c>
    </row>
    <row r="781" spans="1:86" ht="20.100000000000001" customHeight="1" x14ac:dyDescent="0.25">
      <c r="A781" s="419"/>
      <c r="B781" s="397" t="s">
        <v>707</v>
      </c>
      <c r="C781" s="420"/>
      <c r="D781" s="420" t="s">
        <v>128</v>
      </c>
      <c r="E781" s="421"/>
      <c r="F781" s="421"/>
      <c r="G781" s="393"/>
      <c r="H781" s="394"/>
      <c r="I781" s="393"/>
      <c r="J781" s="395"/>
      <c r="K781" s="392"/>
      <c r="L781" s="392" t="s">
        <v>131</v>
      </c>
      <c r="M781" s="392"/>
      <c r="N781" s="392"/>
      <c r="O781" s="392" t="str">
        <f t="shared" si="128"/>
        <v xml:space="preserve">SAUGE GREGGI </v>
      </c>
      <c r="P781" s="396">
        <v>781</v>
      </c>
      <c r="Q781" s="396"/>
      <c r="R781" s="20"/>
      <c r="S781" s="20"/>
      <c r="T781" s="20"/>
      <c r="U781" s="514"/>
      <c r="V781" s="515"/>
      <c r="W781" s="515"/>
      <c r="X781" s="515"/>
      <c r="Y781" s="515"/>
      <c r="Z781" s="515"/>
      <c r="AA781" s="515"/>
      <c r="AB781" s="515"/>
      <c r="AC781" s="515"/>
      <c r="AD781" s="515"/>
      <c r="AE781" s="515"/>
      <c r="AF781" s="515"/>
      <c r="AG781" s="515"/>
      <c r="AH781" s="515"/>
      <c r="AI781" s="515"/>
      <c r="AJ781" s="515"/>
      <c r="AK781" s="515"/>
      <c r="AL781" s="515"/>
      <c r="AM781" s="515"/>
      <c r="AN781" s="515"/>
      <c r="AO781" s="515"/>
      <c r="AP781" s="515"/>
      <c r="AQ781" s="515"/>
      <c r="AR781" s="515"/>
      <c r="AS781" s="515"/>
      <c r="AT781" s="515"/>
      <c r="AU781" s="515"/>
      <c r="AV781" s="515"/>
      <c r="AW781" s="515"/>
      <c r="AX781" s="515"/>
      <c r="AY781" s="515"/>
      <c r="AZ781" s="515"/>
      <c r="BA781" s="515"/>
      <c r="BB781" s="515"/>
      <c r="BC781" s="515"/>
      <c r="BD781" s="515"/>
      <c r="BE781" s="515"/>
      <c r="BF781" s="515"/>
      <c r="BG781" s="515"/>
      <c r="BH781" s="515"/>
      <c r="BI781" s="515"/>
      <c r="BJ781" s="515"/>
      <c r="BK781" s="515"/>
      <c r="BL781" s="515"/>
      <c r="BM781" s="515"/>
      <c r="BN781" s="515"/>
      <c r="BO781" s="515"/>
      <c r="BP781" s="515"/>
      <c r="BQ781" s="515"/>
      <c r="BR781" s="515"/>
      <c r="BS781" s="515"/>
      <c r="BT781" s="515"/>
      <c r="BU781" s="14"/>
      <c r="BV781" s="14"/>
      <c r="BW781" s="14"/>
      <c r="BX781" s="477"/>
      <c r="BY781" s="477"/>
      <c r="BZ781" s="477"/>
      <c r="CA781" s="477"/>
      <c r="CB781" s="14"/>
      <c r="CC781" t="str">
        <f t="shared" si="124"/>
        <v/>
      </c>
    </row>
    <row r="782" spans="1:86" ht="20.100000000000001" customHeight="1" x14ac:dyDescent="0.25">
      <c r="A782" s="108">
        <v>15255</v>
      </c>
      <c r="B782" s="109" t="s">
        <v>707</v>
      </c>
      <c r="C782" s="109" t="s">
        <v>1399</v>
      </c>
      <c r="D782" s="109" t="s">
        <v>128</v>
      </c>
      <c r="E782" s="110" t="s">
        <v>120</v>
      </c>
      <c r="F782" s="110" t="s">
        <v>160</v>
      </c>
      <c r="G782" s="111">
        <v>40</v>
      </c>
      <c r="H782" s="111">
        <v>12</v>
      </c>
      <c r="I782" s="110" t="s">
        <v>120</v>
      </c>
      <c r="J782" s="121">
        <v>0.09</v>
      </c>
      <c r="K782" s="109" t="s">
        <v>257</v>
      </c>
      <c r="L782" s="109" t="s">
        <v>2158</v>
      </c>
      <c r="M782" s="109"/>
      <c r="N782" s="109" t="s">
        <v>162</v>
      </c>
      <c r="O782" s="109" t="str">
        <f t="shared" si="128"/>
        <v>SAUGE GREGGI Amethyst Lips</v>
      </c>
      <c r="P782" s="112">
        <v>782</v>
      </c>
      <c r="Q782" s="112"/>
      <c r="R782" s="20">
        <f t="shared" si="125"/>
        <v>0</v>
      </c>
      <c r="S782" s="20">
        <f t="shared" si="126"/>
        <v>0</v>
      </c>
      <c r="T782" s="20">
        <f t="shared" si="127"/>
        <v>0</v>
      </c>
      <c r="U782" s="378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304"/>
      <c r="AG782" s="304"/>
      <c r="AH782" s="113"/>
      <c r="AI782" s="113"/>
      <c r="AJ782" s="304"/>
      <c r="AK782" s="304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4"/>
      <c r="BV782" s="14"/>
      <c r="BW782" s="14"/>
      <c r="BX782" s="477"/>
      <c r="BY782" s="477"/>
      <c r="BZ782" s="477"/>
      <c r="CA782" s="477"/>
      <c r="CB782" s="14"/>
      <c r="CC782" t="str">
        <f t="shared" si="124"/>
        <v/>
      </c>
      <c r="CE782">
        <v>15127</v>
      </c>
      <c r="CF782">
        <v>6</v>
      </c>
      <c r="CH782">
        <v>5</v>
      </c>
    </row>
    <row r="783" spans="1:86" ht="20.100000000000001" customHeight="1" x14ac:dyDescent="0.25">
      <c r="A783" s="114">
        <v>24001</v>
      </c>
      <c r="B783" s="115" t="s">
        <v>707</v>
      </c>
      <c r="C783" s="115" t="s">
        <v>708</v>
      </c>
      <c r="D783" s="115" t="s">
        <v>128</v>
      </c>
      <c r="E783" s="116" t="s">
        <v>120</v>
      </c>
      <c r="F783" s="116" t="s">
        <v>160</v>
      </c>
      <c r="G783" s="117">
        <v>40</v>
      </c>
      <c r="H783" s="117">
        <v>12</v>
      </c>
      <c r="I783" s="116" t="s">
        <v>120</v>
      </c>
      <c r="J783" s="118">
        <v>0.12</v>
      </c>
      <c r="K783" s="115" t="s">
        <v>257</v>
      </c>
      <c r="L783" s="115" t="s">
        <v>2158</v>
      </c>
      <c r="M783" s="115"/>
      <c r="N783" s="115" t="s">
        <v>162</v>
      </c>
      <c r="O783" s="115" t="str">
        <f t="shared" si="128"/>
        <v>SAUGE GREGGI Belle de Loire</v>
      </c>
      <c r="P783" s="119">
        <v>783</v>
      </c>
      <c r="Q783" s="119"/>
      <c r="R783" s="20">
        <f t="shared" si="125"/>
        <v>0</v>
      </c>
      <c r="S783" s="20">
        <f t="shared" si="126"/>
        <v>0</v>
      </c>
      <c r="T783" s="20">
        <f t="shared" si="127"/>
        <v>0</v>
      </c>
      <c r="U783" s="301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304"/>
      <c r="AG783" s="304"/>
      <c r="AH783" s="120"/>
      <c r="AI783" s="120"/>
      <c r="AJ783" s="304"/>
      <c r="AK783" s="304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4"/>
      <c r="BV783" s="14"/>
      <c r="BW783" s="14"/>
      <c r="BX783" s="477"/>
      <c r="BY783" s="477"/>
      <c r="BZ783" s="477"/>
      <c r="CA783" s="477"/>
      <c r="CB783" s="14"/>
      <c r="CC783" t="str">
        <f t="shared" si="124"/>
        <v/>
      </c>
      <c r="CE783">
        <v>23800</v>
      </c>
      <c r="CF783">
        <v>6</v>
      </c>
      <c r="CH783">
        <v>5</v>
      </c>
    </row>
    <row r="784" spans="1:86" ht="20.100000000000001" customHeight="1" x14ac:dyDescent="0.25">
      <c r="A784" s="108">
        <v>13606</v>
      </c>
      <c r="B784" s="109" t="s">
        <v>707</v>
      </c>
      <c r="C784" s="109" t="s">
        <v>709</v>
      </c>
      <c r="D784" s="109" t="s">
        <v>128</v>
      </c>
      <c r="E784" s="110" t="s">
        <v>120</v>
      </c>
      <c r="F784" s="110" t="s">
        <v>160</v>
      </c>
      <c r="G784" s="111">
        <v>40</v>
      </c>
      <c r="H784" s="111">
        <v>12</v>
      </c>
      <c r="I784" s="110" t="s">
        <v>120</v>
      </c>
      <c r="J784" s="121"/>
      <c r="K784" s="109" t="s">
        <v>257</v>
      </c>
      <c r="L784" s="109" t="s">
        <v>2158</v>
      </c>
      <c r="M784" s="109"/>
      <c r="N784" s="109" t="s">
        <v>162</v>
      </c>
      <c r="O784" s="109" t="str">
        <f t="shared" si="128"/>
        <v>SAUGE GREGGI Blanche</v>
      </c>
      <c r="P784" s="112">
        <v>784</v>
      </c>
      <c r="Q784" s="112"/>
      <c r="R784" s="20">
        <f t="shared" si="125"/>
        <v>0</v>
      </c>
      <c r="S784" s="20">
        <f t="shared" si="126"/>
        <v>0</v>
      </c>
      <c r="T784" s="20">
        <f t="shared" si="127"/>
        <v>0</v>
      </c>
      <c r="U784" s="378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304"/>
      <c r="AG784" s="304"/>
      <c r="AH784" s="113"/>
      <c r="AI784" s="113"/>
      <c r="AJ784" s="304"/>
      <c r="AK784" s="304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4"/>
      <c r="BV784" s="14"/>
      <c r="BW784" s="14"/>
      <c r="BX784" s="477"/>
      <c r="BY784" s="477"/>
      <c r="BZ784" s="477"/>
      <c r="CA784" s="477"/>
      <c r="CB784" s="14"/>
      <c r="CC784" t="str">
        <f t="shared" si="124"/>
        <v/>
      </c>
      <c r="CE784">
        <v>10919</v>
      </c>
      <c r="CF784">
        <v>6</v>
      </c>
      <c r="CH784">
        <v>5</v>
      </c>
    </row>
    <row r="785" spans="1:86" ht="20.100000000000001" customHeight="1" x14ac:dyDescent="0.25">
      <c r="A785" s="114">
        <v>13415</v>
      </c>
      <c r="B785" s="115" t="s">
        <v>707</v>
      </c>
      <c r="C785" s="115" t="s">
        <v>688</v>
      </c>
      <c r="D785" s="115" t="s">
        <v>128</v>
      </c>
      <c r="E785" s="116" t="s">
        <v>120</v>
      </c>
      <c r="F785" s="116" t="s">
        <v>160</v>
      </c>
      <c r="G785" s="117">
        <v>40</v>
      </c>
      <c r="H785" s="117">
        <v>12</v>
      </c>
      <c r="I785" s="116" t="s">
        <v>120</v>
      </c>
      <c r="J785" s="118"/>
      <c r="K785" s="115" t="s">
        <v>257</v>
      </c>
      <c r="L785" s="115" t="s">
        <v>2158</v>
      </c>
      <c r="M785" s="115"/>
      <c r="N785" s="115" t="s">
        <v>162</v>
      </c>
      <c r="O785" s="115" t="str">
        <f t="shared" si="128"/>
        <v>SAUGE GREGGI Bleu</v>
      </c>
      <c r="P785" s="119">
        <v>785</v>
      </c>
      <c r="Q785" s="119"/>
      <c r="R785" s="20">
        <f t="shared" si="125"/>
        <v>0</v>
      </c>
      <c r="S785" s="20">
        <f t="shared" si="126"/>
        <v>0</v>
      </c>
      <c r="T785" s="20">
        <f t="shared" si="127"/>
        <v>0</v>
      </c>
      <c r="U785" s="301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304"/>
      <c r="AG785" s="304"/>
      <c r="AH785" s="120"/>
      <c r="AI785" s="120"/>
      <c r="AJ785" s="304"/>
      <c r="AK785" s="304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4"/>
      <c r="BV785" s="14"/>
      <c r="BW785" s="14"/>
      <c r="BX785" s="477"/>
      <c r="BY785" s="477"/>
      <c r="BZ785" s="477"/>
      <c r="CA785" s="477"/>
      <c r="CB785" s="14"/>
      <c r="CC785" t="str">
        <f t="shared" si="124"/>
        <v/>
      </c>
      <c r="CE785">
        <v>10937</v>
      </c>
      <c r="CF785">
        <v>6</v>
      </c>
      <c r="CH785">
        <v>5</v>
      </c>
    </row>
    <row r="786" spans="1:86" ht="20.100000000000001" customHeight="1" x14ac:dyDescent="0.25">
      <c r="A786" s="108">
        <v>14516</v>
      </c>
      <c r="B786" s="109" t="s">
        <v>707</v>
      </c>
      <c r="C786" s="109" t="s">
        <v>710</v>
      </c>
      <c r="D786" s="109" t="s">
        <v>128</v>
      </c>
      <c r="E786" s="110" t="s">
        <v>120</v>
      </c>
      <c r="F786" s="110" t="s">
        <v>160</v>
      </c>
      <c r="G786" s="111">
        <v>40</v>
      </c>
      <c r="H786" s="111">
        <v>12</v>
      </c>
      <c r="I786" s="110" t="s">
        <v>120</v>
      </c>
      <c r="J786" s="121"/>
      <c r="K786" s="109" t="s">
        <v>257</v>
      </c>
      <c r="L786" s="109" t="s">
        <v>2158</v>
      </c>
      <c r="M786" s="109"/>
      <c r="N786" s="109" t="s">
        <v>162</v>
      </c>
      <c r="O786" s="109" t="str">
        <f t="shared" si="128"/>
        <v>SAUGE GREGGI Bordeaux</v>
      </c>
      <c r="P786" s="112">
        <v>786</v>
      </c>
      <c r="Q786" s="112"/>
      <c r="R786" s="20">
        <f t="shared" si="125"/>
        <v>0</v>
      </c>
      <c r="S786" s="20">
        <f t="shared" si="126"/>
        <v>0</v>
      </c>
      <c r="T786" s="20">
        <f t="shared" si="127"/>
        <v>0</v>
      </c>
      <c r="U786" s="378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304"/>
      <c r="AG786" s="304"/>
      <c r="AH786" s="113"/>
      <c r="AI786" s="113"/>
      <c r="AJ786" s="304"/>
      <c r="AK786" s="304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4"/>
      <c r="BV786" s="14"/>
      <c r="BW786" s="14"/>
      <c r="BX786" s="477"/>
      <c r="BY786" s="477"/>
      <c r="BZ786" s="477"/>
      <c r="CA786" s="477"/>
      <c r="CB786" s="14"/>
      <c r="CC786" t="str">
        <f t="shared" si="124"/>
        <v/>
      </c>
      <c r="CE786">
        <v>15302</v>
      </c>
      <c r="CF786">
        <v>6</v>
      </c>
      <c r="CH786">
        <v>5</v>
      </c>
    </row>
    <row r="787" spans="1:86" ht="20.100000000000001" customHeight="1" x14ac:dyDescent="0.25">
      <c r="A787" s="114">
        <v>23126</v>
      </c>
      <c r="B787" s="115" t="s">
        <v>707</v>
      </c>
      <c r="C787" s="115" t="s">
        <v>1400</v>
      </c>
      <c r="D787" s="115" t="s">
        <v>128</v>
      </c>
      <c r="E787" s="116" t="s">
        <v>120</v>
      </c>
      <c r="F787" s="116" t="s">
        <v>160</v>
      </c>
      <c r="G787" s="117">
        <v>40</v>
      </c>
      <c r="H787" s="117">
        <v>12</v>
      </c>
      <c r="I787" s="116" t="s">
        <v>120</v>
      </c>
      <c r="J787" s="118">
        <v>0.09</v>
      </c>
      <c r="K787" s="115" t="s">
        <v>257</v>
      </c>
      <c r="L787" s="115" t="s">
        <v>2158</v>
      </c>
      <c r="M787" s="115"/>
      <c r="N787" s="115" t="s">
        <v>162</v>
      </c>
      <c r="O787" s="115" t="str">
        <f t="shared" si="128"/>
        <v>SAUGE GREGGI Cherry Lips</v>
      </c>
      <c r="P787" s="119">
        <v>787</v>
      </c>
      <c r="Q787" s="119"/>
      <c r="R787" s="20">
        <f t="shared" si="125"/>
        <v>0</v>
      </c>
      <c r="S787" s="20">
        <f t="shared" si="126"/>
        <v>0</v>
      </c>
      <c r="T787" s="20">
        <f t="shared" si="127"/>
        <v>0</v>
      </c>
      <c r="U787" s="301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304"/>
      <c r="AG787" s="304"/>
      <c r="AH787" s="120"/>
      <c r="AI787" s="120"/>
      <c r="AJ787" s="304"/>
      <c r="AK787" s="304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4"/>
      <c r="BV787" s="14"/>
      <c r="BW787" s="14"/>
      <c r="BX787" s="477"/>
      <c r="BY787" s="477"/>
      <c r="BZ787" s="477"/>
      <c r="CA787" s="477"/>
      <c r="CB787" s="14"/>
      <c r="CC787" t="str">
        <f t="shared" si="124"/>
        <v/>
      </c>
      <c r="CE787">
        <v>22935</v>
      </c>
      <c r="CF787">
        <v>6</v>
      </c>
      <c r="CH787">
        <v>5</v>
      </c>
    </row>
    <row r="788" spans="1:86" ht="20.100000000000001" customHeight="1" x14ac:dyDescent="0.25">
      <c r="A788" s="108">
        <v>25303</v>
      </c>
      <c r="B788" s="109" t="s">
        <v>707</v>
      </c>
      <c r="C788" s="109" t="s">
        <v>711</v>
      </c>
      <c r="D788" s="109" t="s">
        <v>128</v>
      </c>
      <c r="E788" s="110" t="s">
        <v>120</v>
      </c>
      <c r="F788" s="110" t="s">
        <v>160</v>
      </c>
      <c r="G788" s="111">
        <v>40</v>
      </c>
      <c r="H788" s="111">
        <v>12</v>
      </c>
      <c r="I788" s="110" t="s">
        <v>120</v>
      </c>
      <c r="J788" s="121"/>
      <c r="K788" s="109" t="s">
        <v>257</v>
      </c>
      <c r="L788" s="109" t="s">
        <v>2158</v>
      </c>
      <c r="M788" s="109"/>
      <c r="N788" s="109" t="s">
        <v>162</v>
      </c>
      <c r="O788" s="109" t="str">
        <f t="shared" si="128"/>
        <v>SAUGE GREGGI Desert Blaze</v>
      </c>
      <c r="P788" s="112">
        <v>788</v>
      </c>
      <c r="Q788" s="112"/>
      <c r="R788" s="20">
        <f t="shared" si="125"/>
        <v>0</v>
      </c>
      <c r="S788" s="20">
        <f t="shared" si="126"/>
        <v>0</v>
      </c>
      <c r="T788" s="20">
        <f t="shared" si="127"/>
        <v>0</v>
      </c>
      <c r="U788" s="378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304"/>
      <c r="AG788" s="304"/>
      <c r="AH788" s="113"/>
      <c r="AI788" s="113"/>
      <c r="AJ788" s="304"/>
      <c r="AK788" s="304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4"/>
      <c r="BV788" s="14"/>
      <c r="BW788" s="14"/>
      <c r="BX788" s="477"/>
      <c r="BY788" s="477"/>
      <c r="BZ788" s="477"/>
      <c r="CA788" s="477"/>
      <c r="CB788" s="14"/>
      <c r="CC788" t="str">
        <f t="shared" si="124"/>
        <v/>
      </c>
      <c r="CE788">
        <v>25210</v>
      </c>
      <c r="CF788">
        <v>6</v>
      </c>
      <c r="CH788">
        <v>5</v>
      </c>
    </row>
    <row r="789" spans="1:86" ht="20.100000000000001" customHeight="1" x14ac:dyDescent="0.25">
      <c r="A789" s="114">
        <v>13417</v>
      </c>
      <c r="B789" s="115" t="s">
        <v>707</v>
      </c>
      <c r="C789" s="115" t="s">
        <v>400</v>
      </c>
      <c r="D789" s="115" t="s">
        <v>128</v>
      </c>
      <c r="E789" s="116" t="s">
        <v>120</v>
      </c>
      <c r="F789" s="116" t="s">
        <v>160</v>
      </c>
      <c r="G789" s="117">
        <v>40</v>
      </c>
      <c r="H789" s="117">
        <v>12</v>
      </c>
      <c r="I789" s="116" t="s">
        <v>120</v>
      </c>
      <c r="J789" s="118"/>
      <c r="K789" s="115" t="s">
        <v>257</v>
      </c>
      <c r="L789" s="115" t="s">
        <v>2158</v>
      </c>
      <c r="M789" s="115"/>
      <c r="N789" s="115" t="s">
        <v>162</v>
      </c>
      <c r="O789" s="115" t="str">
        <f t="shared" si="128"/>
        <v>SAUGE GREGGI Jaune</v>
      </c>
      <c r="P789" s="119">
        <v>789</v>
      </c>
      <c r="Q789" s="119"/>
      <c r="R789" s="20">
        <f t="shared" si="125"/>
        <v>0</v>
      </c>
      <c r="S789" s="20">
        <f t="shared" si="126"/>
        <v>0</v>
      </c>
      <c r="T789" s="20">
        <f t="shared" si="127"/>
        <v>0</v>
      </c>
      <c r="U789" s="301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304"/>
      <c r="AG789" s="304"/>
      <c r="AH789" s="120"/>
      <c r="AI789" s="120"/>
      <c r="AJ789" s="304"/>
      <c r="AK789" s="304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4"/>
      <c r="BV789" s="14"/>
      <c r="BW789" s="14"/>
      <c r="BX789" s="477"/>
      <c r="BY789" s="477"/>
      <c r="BZ789" s="477"/>
      <c r="CA789" s="477"/>
      <c r="CB789" s="14"/>
      <c r="CC789" t="str">
        <f t="shared" si="124"/>
        <v/>
      </c>
      <c r="CE789">
        <v>10022</v>
      </c>
      <c r="CF789">
        <v>6</v>
      </c>
      <c r="CH789">
        <v>5</v>
      </c>
    </row>
    <row r="790" spans="1:86" ht="20.100000000000001" customHeight="1" x14ac:dyDescent="0.25">
      <c r="A790" s="108">
        <v>14708</v>
      </c>
      <c r="B790" s="109" t="s">
        <v>707</v>
      </c>
      <c r="C790" s="109" t="s">
        <v>712</v>
      </c>
      <c r="D790" s="109" t="s">
        <v>128</v>
      </c>
      <c r="E790" s="110" t="s">
        <v>120</v>
      </c>
      <c r="F790" s="110" t="s">
        <v>160</v>
      </c>
      <c r="G790" s="111">
        <v>40</v>
      </c>
      <c r="H790" s="111">
        <v>12</v>
      </c>
      <c r="I790" s="110" t="s">
        <v>120</v>
      </c>
      <c r="J790" s="121"/>
      <c r="K790" s="109" t="s">
        <v>257</v>
      </c>
      <c r="L790" s="109" t="s">
        <v>2158</v>
      </c>
      <c r="M790" s="109"/>
      <c r="N790" s="109" t="s">
        <v>162</v>
      </c>
      <c r="O790" s="109" t="str">
        <f t="shared" si="128"/>
        <v>SAUGE GREGGI Joy</v>
      </c>
      <c r="P790" s="112">
        <v>790</v>
      </c>
      <c r="Q790" s="112"/>
      <c r="R790" s="20">
        <f t="shared" si="125"/>
        <v>0</v>
      </c>
      <c r="S790" s="20">
        <f t="shared" si="126"/>
        <v>0</v>
      </c>
      <c r="T790" s="20">
        <f t="shared" si="127"/>
        <v>0</v>
      </c>
      <c r="U790" s="378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304"/>
      <c r="AG790" s="304"/>
      <c r="AH790" s="113"/>
      <c r="AI790" s="113"/>
      <c r="AJ790" s="304"/>
      <c r="AK790" s="304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4"/>
      <c r="BV790" s="14"/>
      <c r="BW790" s="14"/>
      <c r="BX790" s="477"/>
      <c r="BY790" s="477"/>
      <c r="BZ790" s="477"/>
      <c r="CA790" s="477"/>
      <c r="CB790" s="14"/>
      <c r="CC790" t="str">
        <f t="shared" si="124"/>
        <v/>
      </c>
      <c r="CE790">
        <v>14499</v>
      </c>
      <c r="CF790">
        <v>6</v>
      </c>
      <c r="CH790">
        <v>5</v>
      </c>
    </row>
    <row r="791" spans="1:86" ht="20.100000000000001" customHeight="1" x14ac:dyDescent="0.25">
      <c r="A791" s="114">
        <v>26089</v>
      </c>
      <c r="B791" s="115" t="s">
        <v>707</v>
      </c>
      <c r="C791" s="115" t="s">
        <v>713</v>
      </c>
      <c r="D791" s="115" t="s">
        <v>128</v>
      </c>
      <c r="E791" s="116" t="s">
        <v>120</v>
      </c>
      <c r="F791" s="116" t="s">
        <v>160</v>
      </c>
      <c r="G791" s="117">
        <v>40</v>
      </c>
      <c r="H791" s="117">
        <v>12</v>
      </c>
      <c r="I791" s="116" t="s">
        <v>120</v>
      </c>
      <c r="J791" s="118"/>
      <c r="K791" s="115" t="s">
        <v>257</v>
      </c>
      <c r="L791" s="115" t="s">
        <v>2158</v>
      </c>
      <c r="M791" s="115"/>
      <c r="N791" s="115" t="s">
        <v>162</v>
      </c>
      <c r="O791" s="115" t="str">
        <f t="shared" si="128"/>
        <v>SAUGE GREGGI Lipstick</v>
      </c>
      <c r="P791" s="119">
        <v>791</v>
      </c>
      <c r="Q791" s="119"/>
      <c r="R791" s="20">
        <f t="shared" si="125"/>
        <v>0</v>
      </c>
      <c r="S791" s="20">
        <f t="shared" si="126"/>
        <v>0</v>
      </c>
      <c r="T791" s="20">
        <f t="shared" si="127"/>
        <v>0</v>
      </c>
      <c r="U791" s="301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304"/>
      <c r="AG791" s="304"/>
      <c r="AH791" s="120"/>
      <c r="AI791" s="120"/>
      <c r="AJ791" s="304"/>
      <c r="AK791" s="304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4"/>
      <c r="BV791" s="14"/>
      <c r="BW791" s="14"/>
      <c r="BX791" s="477"/>
      <c r="BY791" s="477"/>
      <c r="BZ791" s="477"/>
      <c r="CA791" s="477"/>
      <c r="CB791" s="14"/>
      <c r="CC791" t="str">
        <f t="shared" si="124"/>
        <v/>
      </c>
      <c r="CE791">
        <v>26021</v>
      </c>
      <c r="CF791">
        <v>6</v>
      </c>
      <c r="CH791">
        <v>5</v>
      </c>
    </row>
    <row r="792" spans="1:86" ht="20.100000000000001" customHeight="1" x14ac:dyDescent="0.25">
      <c r="A792" s="108">
        <v>12648</v>
      </c>
      <c r="B792" s="109" t="s">
        <v>707</v>
      </c>
      <c r="C792" s="109" t="s">
        <v>1401</v>
      </c>
      <c r="D792" s="109" t="s">
        <v>128</v>
      </c>
      <c r="E792" s="110" t="s">
        <v>120</v>
      </c>
      <c r="F792" s="110" t="s">
        <v>160</v>
      </c>
      <c r="G792" s="111">
        <v>40</v>
      </c>
      <c r="H792" s="111">
        <v>12</v>
      </c>
      <c r="I792" s="110" t="s">
        <v>120</v>
      </c>
      <c r="J792" s="121"/>
      <c r="K792" s="109" t="s">
        <v>257</v>
      </c>
      <c r="L792" s="109" t="s">
        <v>2158</v>
      </c>
      <c r="M792" s="109"/>
      <c r="N792" s="109" t="s">
        <v>162</v>
      </c>
      <c r="O792" s="109" t="str">
        <f t="shared" si="128"/>
        <v>SAUGE GREGGI Rose Intense</v>
      </c>
      <c r="P792" s="112">
        <v>792</v>
      </c>
      <c r="Q792" s="112"/>
      <c r="R792" s="20">
        <f t="shared" si="125"/>
        <v>0</v>
      </c>
      <c r="S792" s="20">
        <f t="shared" si="126"/>
        <v>0</v>
      </c>
      <c r="T792" s="20">
        <f t="shared" si="127"/>
        <v>0</v>
      </c>
      <c r="U792" s="378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304"/>
      <c r="AG792" s="304"/>
      <c r="AH792" s="113"/>
      <c r="AI792" s="113"/>
      <c r="AJ792" s="304"/>
      <c r="AK792" s="304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4"/>
      <c r="BV792" s="14"/>
      <c r="BW792" s="14"/>
      <c r="BX792" s="477"/>
      <c r="BY792" s="477"/>
      <c r="BZ792" s="477"/>
      <c r="CA792" s="477"/>
      <c r="CB792" s="14"/>
      <c r="CC792" t="str">
        <f t="shared" si="124"/>
        <v/>
      </c>
      <c r="CE792">
        <v>3770</v>
      </c>
      <c r="CF792">
        <v>6</v>
      </c>
      <c r="CH792">
        <v>5</v>
      </c>
    </row>
    <row r="793" spans="1:86" ht="20.100000000000001" customHeight="1" x14ac:dyDescent="0.25">
      <c r="A793" s="114">
        <v>13607</v>
      </c>
      <c r="B793" s="115" t="s">
        <v>707</v>
      </c>
      <c r="C793" s="115" t="s">
        <v>714</v>
      </c>
      <c r="D793" s="115" t="s">
        <v>128</v>
      </c>
      <c r="E793" s="116" t="s">
        <v>120</v>
      </c>
      <c r="F793" s="116" t="s">
        <v>160</v>
      </c>
      <c r="G793" s="117">
        <v>40</v>
      </c>
      <c r="H793" s="117">
        <v>12</v>
      </c>
      <c r="I793" s="116" t="s">
        <v>120</v>
      </c>
      <c r="J793" s="118"/>
      <c r="K793" s="115" t="s">
        <v>257</v>
      </c>
      <c r="L793" s="115" t="s">
        <v>2158</v>
      </c>
      <c r="M793" s="115"/>
      <c r="N793" s="115" t="s">
        <v>162</v>
      </c>
      <c r="O793" s="115" t="str">
        <f t="shared" si="128"/>
        <v>SAUGE GREGGI Saumon</v>
      </c>
      <c r="P793" s="119">
        <v>793</v>
      </c>
      <c r="Q793" s="119"/>
      <c r="R793" s="20">
        <f t="shared" si="125"/>
        <v>0</v>
      </c>
      <c r="S793" s="20">
        <f t="shared" si="126"/>
        <v>0</v>
      </c>
      <c r="T793" s="20">
        <f t="shared" si="127"/>
        <v>0</v>
      </c>
      <c r="U793" s="301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304"/>
      <c r="AG793" s="304"/>
      <c r="AH793" s="120"/>
      <c r="AI793" s="120"/>
      <c r="AJ793" s="304"/>
      <c r="AK793" s="304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4"/>
      <c r="BV793" s="14"/>
      <c r="BW793" s="14"/>
      <c r="BX793" s="477"/>
      <c r="BY793" s="477"/>
      <c r="BZ793" s="477"/>
      <c r="CA793" s="477"/>
      <c r="CB793" s="14"/>
      <c r="CC793" t="str">
        <f t="shared" si="124"/>
        <v/>
      </c>
      <c r="CE793">
        <v>10023</v>
      </c>
      <c r="CF793">
        <v>6</v>
      </c>
      <c r="CH793">
        <v>5</v>
      </c>
    </row>
    <row r="794" spans="1:86" ht="20.100000000000001" customHeight="1" x14ac:dyDescent="0.25">
      <c r="A794" s="108">
        <v>21512</v>
      </c>
      <c r="B794" s="109" t="s">
        <v>707</v>
      </c>
      <c r="C794" s="109" t="s">
        <v>159</v>
      </c>
      <c r="D794" s="109" t="s">
        <v>128</v>
      </c>
      <c r="E794" s="110" t="s">
        <v>120</v>
      </c>
      <c r="F794" s="110" t="s">
        <v>160</v>
      </c>
      <c r="G794" s="111">
        <v>40</v>
      </c>
      <c r="H794" s="111">
        <v>12</v>
      </c>
      <c r="I794" s="110" t="s">
        <v>120</v>
      </c>
      <c r="J794" s="121"/>
      <c r="K794" s="109" t="s">
        <v>257</v>
      </c>
      <c r="L794" s="109" t="s">
        <v>2158</v>
      </c>
      <c r="M794" s="109"/>
      <c r="N794" s="109" t="s">
        <v>162</v>
      </c>
      <c r="O794" s="109" t="str">
        <f t="shared" si="128"/>
        <v>SAUGE GREGGI Variées</v>
      </c>
      <c r="P794" s="112">
        <v>794</v>
      </c>
      <c r="Q794" s="112"/>
      <c r="R794" s="20">
        <f t="shared" si="125"/>
        <v>0</v>
      </c>
      <c r="S794" s="20">
        <f t="shared" si="126"/>
        <v>0</v>
      </c>
      <c r="T794" s="20">
        <f t="shared" si="127"/>
        <v>0</v>
      </c>
      <c r="U794" s="378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304"/>
      <c r="AG794" s="304"/>
      <c r="AH794" s="113"/>
      <c r="AI794" s="113"/>
      <c r="AJ794" s="304"/>
      <c r="AK794" s="304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4"/>
      <c r="BV794" s="14"/>
      <c r="BW794" s="14"/>
      <c r="BX794" s="477"/>
      <c r="BY794" s="477"/>
      <c r="BZ794" s="477"/>
      <c r="CA794" s="477"/>
      <c r="CB794" s="14"/>
      <c r="CC794" t="str">
        <f t="shared" si="124"/>
        <v/>
      </c>
      <c r="CE794">
        <v>10024</v>
      </c>
      <c r="CF794">
        <v>6</v>
      </c>
      <c r="CH794">
        <v>5</v>
      </c>
    </row>
    <row r="795" spans="1:86" ht="20.100000000000001" customHeight="1" x14ac:dyDescent="0.25">
      <c r="A795" s="419"/>
      <c r="B795" s="397" t="s">
        <v>717</v>
      </c>
      <c r="C795" s="420"/>
      <c r="D795" s="420" t="s">
        <v>128</v>
      </c>
      <c r="E795" s="421"/>
      <c r="F795" s="421"/>
      <c r="G795" s="431"/>
      <c r="H795" s="432"/>
      <c r="I795" s="431"/>
      <c r="J795" s="433"/>
      <c r="K795" s="434"/>
      <c r="L795" s="434" t="s">
        <v>131</v>
      </c>
      <c r="M795" s="434"/>
      <c r="N795" s="434"/>
      <c r="O795" s="392" t="str">
        <f t="shared" si="128"/>
        <v xml:space="preserve">SAUGE </v>
      </c>
      <c r="P795" s="435">
        <v>795</v>
      </c>
      <c r="Q795" s="435"/>
      <c r="R795" s="20"/>
      <c r="S795" s="20"/>
      <c r="T795" s="20"/>
      <c r="U795" s="514"/>
      <c r="V795" s="515"/>
      <c r="W795" s="515"/>
      <c r="X795" s="515"/>
      <c r="Y795" s="515"/>
      <c r="Z795" s="515"/>
      <c r="AA795" s="515"/>
      <c r="AB795" s="515"/>
      <c r="AC795" s="515"/>
      <c r="AD795" s="515"/>
      <c r="AE795" s="515"/>
      <c r="AF795" s="515"/>
      <c r="AG795" s="515"/>
      <c r="AH795" s="515"/>
      <c r="AI795" s="515"/>
      <c r="AJ795" s="515"/>
      <c r="AK795" s="515"/>
      <c r="AL795" s="515"/>
      <c r="AM795" s="515"/>
      <c r="AN795" s="515"/>
      <c r="AO795" s="515"/>
      <c r="AP795" s="515"/>
      <c r="AQ795" s="515"/>
      <c r="AR795" s="515"/>
      <c r="AS795" s="515"/>
      <c r="AT795" s="515"/>
      <c r="AU795" s="515"/>
      <c r="AV795" s="515"/>
      <c r="AW795" s="515"/>
      <c r="AX795" s="515"/>
      <c r="AY795" s="515"/>
      <c r="AZ795" s="515"/>
      <c r="BA795" s="515"/>
      <c r="BB795" s="515"/>
      <c r="BC795" s="515"/>
      <c r="BD795" s="515"/>
      <c r="BE795" s="515"/>
      <c r="BF795" s="515"/>
      <c r="BG795" s="515"/>
      <c r="BH795" s="515"/>
      <c r="BI795" s="515"/>
      <c r="BJ795" s="515"/>
      <c r="BK795" s="515"/>
      <c r="BL795" s="515"/>
      <c r="BM795" s="515"/>
      <c r="BN795" s="515"/>
      <c r="BO795" s="515"/>
      <c r="BP795" s="515"/>
      <c r="BQ795" s="515"/>
      <c r="BR795" s="515"/>
      <c r="BS795" s="515"/>
      <c r="BT795" s="515"/>
      <c r="BU795" s="14"/>
      <c r="BV795" s="14"/>
      <c r="BW795" s="14"/>
      <c r="BX795" s="477"/>
      <c r="BY795" s="477"/>
      <c r="BZ795" s="477"/>
      <c r="CA795" s="477"/>
      <c r="CB795" s="14"/>
      <c r="CC795" t="str">
        <f t="shared" si="124"/>
        <v/>
      </c>
    </row>
    <row r="796" spans="1:86" ht="20.100000000000001" customHeight="1" x14ac:dyDescent="0.25">
      <c r="A796" s="108">
        <v>12588</v>
      </c>
      <c r="B796" s="109" t="s">
        <v>717</v>
      </c>
      <c r="C796" s="109" t="s">
        <v>718</v>
      </c>
      <c r="D796" s="109" t="s">
        <v>128</v>
      </c>
      <c r="E796" s="110" t="s">
        <v>120</v>
      </c>
      <c r="F796" s="110" t="s">
        <v>160</v>
      </c>
      <c r="G796" s="111">
        <v>40</v>
      </c>
      <c r="H796" s="111">
        <v>13</v>
      </c>
      <c r="I796" s="110" t="s">
        <v>176</v>
      </c>
      <c r="J796" s="121"/>
      <c r="K796" s="109" t="s">
        <v>257</v>
      </c>
      <c r="L796" s="109" t="s">
        <v>2158</v>
      </c>
      <c r="M796" s="109"/>
      <c r="N796" s="109" t="s">
        <v>162</v>
      </c>
      <c r="O796" s="109" t="str">
        <f t="shared" si="128"/>
        <v>SAUGE Longispicata</v>
      </c>
      <c r="P796" s="112">
        <v>796</v>
      </c>
      <c r="Q796" s="112"/>
      <c r="R796" s="20">
        <f t="shared" si="125"/>
        <v>0</v>
      </c>
      <c r="S796" s="20">
        <f t="shared" si="126"/>
        <v>0</v>
      </c>
      <c r="T796" s="20">
        <f t="shared" si="127"/>
        <v>0</v>
      </c>
      <c r="U796" s="378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304"/>
      <c r="AG796" s="304"/>
      <c r="AH796" s="113"/>
      <c r="AI796" s="113"/>
      <c r="AJ796" s="304"/>
      <c r="AK796" s="304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4"/>
      <c r="BV796" s="14"/>
      <c r="BW796" s="14"/>
      <c r="BX796" s="477"/>
      <c r="BY796" s="477"/>
      <c r="BZ796" s="477"/>
      <c r="CA796" s="477"/>
      <c r="CB796" s="14"/>
      <c r="CC796" t="str">
        <f t="shared" si="124"/>
        <v/>
      </c>
      <c r="CE796">
        <v>11365</v>
      </c>
      <c r="CF796">
        <v>6</v>
      </c>
      <c r="CH796">
        <v>6</v>
      </c>
    </row>
    <row r="797" spans="1:86" ht="20.100000000000001" customHeight="1" x14ac:dyDescent="0.25">
      <c r="A797" s="114">
        <v>26831</v>
      </c>
      <c r="B797" s="115" t="s">
        <v>719</v>
      </c>
      <c r="C797" s="115" t="s">
        <v>1394</v>
      </c>
      <c r="D797" s="115" t="s">
        <v>2157</v>
      </c>
      <c r="E797" s="116" t="s">
        <v>120</v>
      </c>
      <c r="F797" s="116" t="s">
        <v>160</v>
      </c>
      <c r="G797" s="117">
        <v>40</v>
      </c>
      <c r="H797" s="117">
        <v>11</v>
      </c>
      <c r="I797" s="116" t="s">
        <v>176</v>
      </c>
      <c r="J797" s="118">
        <v>7.0000000000000007E-2</v>
      </c>
      <c r="K797" s="115"/>
      <c r="L797" s="115" t="s">
        <v>2158</v>
      </c>
      <c r="M797" s="115" t="s">
        <v>137</v>
      </c>
      <c r="N797" s="115" t="s">
        <v>162</v>
      </c>
      <c r="O797" s="115" t="str">
        <f t="shared" si="128"/>
        <v>SAUGE FARINACEA Sallyfun Blue Ice</v>
      </c>
      <c r="P797" s="119">
        <v>797</v>
      </c>
      <c r="Q797" s="119"/>
      <c r="R797" s="20">
        <f t="shared" si="125"/>
        <v>0</v>
      </c>
      <c r="S797" s="20">
        <f t="shared" si="126"/>
        <v>0</v>
      </c>
      <c r="T797" s="20">
        <f t="shared" si="127"/>
        <v>0</v>
      </c>
      <c r="U797" s="303"/>
      <c r="V797" s="304"/>
      <c r="W797" s="304"/>
      <c r="X797" s="304"/>
      <c r="Y797" s="304"/>
      <c r="Z797" s="304"/>
      <c r="AA797" s="304"/>
      <c r="AB797" s="304"/>
      <c r="AC797" s="304"/>
      <c r="AD797" s="304"/>
      <c r="AE797" s="304"/>
      <c r="AF797" s="304"/>
      <c r="AG797" s="304"/>
      <c r="AH797" s="120"/>
      <c r="AI797" s="120"/>
      <c r="AJ797" s="304"/>
      <c r="AK797" s="304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4"/>
      <c r="BV797" s="14"/>
      <c r="BW797" s="14"/>
      <c r="BX797" s="477"/>
      <c r="BY797" s="477"/>
      <c r="BZ797" s="477"/>
      <c r="CA797" s="477"/>
      <c r="CB797" s="14"/>
      <c r="CC797" t="str">
        <f t="shared" si="124"/>
        <v>&gt;s03/2026</v>
      </c>
      <c r="CD797">
        <f t="shared" ref="CD797:CD798" si="129">IF(E797="B",IF(OR(LEFT(D797,2)="&gt;s", LEFT(D797,2)="&lt;s"),MID(D797,3,2)+CF797+1,""),)</f>
        <v>55</v>
      </c>
      <c r="CE797">
        <v>26830</v>
      </c>
      <c r="CF797">
        <v>4</v>
      </c>
      <c r="CH797">
        <v>6</v>
      </c>
    </row>
    <row r="798" spans="1:86" ht="20.100000000000001" customHeight="1" x14ac:dyDescent="0.25">
      <c r="A798" s="108">
        <v>24002</v>
      </c>
      <c r="B798" s="109" t="s">
        <v>719</v>
      </c>
      <c r="C798" s="109" t="s">
        <v>720</v>
      </c>
      <c r="D798" s="109" t="s">
        <v>2157</v>
      </c>
      <c r="E798" s="110" t="s">
        <v>120</v>
      </c>
      <c r="F798" s="110" t="s">
        <v>160</v>
      </c>
      <c r="G798" s="111">
        <v>40</v>
      </c>
      <c r="H798" s="111">
        <v>11</v>
      </c>
      <c r="I798" s="110" t="s">
        <v>176</v>
      </c>
      <c r="J798" s="121">
        <v>7.0000000000000007E-2</v>
      </c>
      <c r="K798" s="109" t="s">
        <v>257</v>
      </c>
      <c r="L798" s="109" t="s">
        <v>2158</v>
      </c>
      <c r="M798" s="109"/>
      <c r="N798" s="109" t="s">
        <v>162</v>
      </c>
      <c r="O798" s="109" t="str">
        <f t="shared" si="128"/>
        <v>SAUGE FARINACEA Sallyfun Blue Lagoon</v>
      </c>
      <c r="P798" s="112">
        <v>798</v>
      </c>
      <c r="Q798" s="112"/>
      <c r="R798" s="20">
        <f t="shared" si="125"/>
        <v>0</v>
      </c>
      <c r="S798" s="20">
        <f t="shared" si="126"/>
        <v>0</v>
      </c>
      <c r="T798" s="20">
        <f t="shared" si="127"/>
        <v>0</v>
      </c>
      <c r="U798" s="303"/>
      <c r="V798" s="304"/>
      <c r="W798" s="304"/>
      <c r="X798" s="304"/>
      <c r="Y798" s="304"/>
      <c r="Z798" s="304"/>
      <c r="AA798" s="304"/>
      <c r="AB798" s="304"/>
      <c r="AC798" s="304"/>
      <c r="AD798" s="304"/>
      <c r="AE798" s="304"/>
      <c r="AF798" s="304"/>
      <c r="AG798" s="304"/>
      <c r="AH798" s="113"/>
      <c r="AI798" s="113"/>
      <c r="AJ798" s="304"/>
      <c r="AK798" s="304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4"/>
      <c r="BV798" s="14"/>
      <c r="BW798" s="14"/>
      <c r="BX798" s="477"/>
      <c r="BY798" s="477"/>
      <c r="BZ798" s="477"/>
      <c r="CA798" s="477"/>
      <c r="CB798" s="14"/>
      <c r="CC798" t="str">
        <f t="shared" si="124"/>
        <v>&gt;s03/2026</v>
      </c>
      <c r="CD798">
        <f t="shared" si="129"/>
        <v>55</v>
      </c>
      <c r="CE798">
        <v>23445</v>
      </c>
      <c r="CF798">
        <v>4</v>
      </c>
      <c r="CH798">
        <v>6</v>
      </c>
    </row>
    <row r="799" spans="1:86" ht="20.100000000000001" customHeight="1" x14ac:dyDescent="0.25">
      <c r="A799" s="114">
        <v>12990</v>
      </c>
      <c r="B799" s="115" t="s">
        <v>717</v>
      </c>
      <c r="C799" s="115" t="s">
        <v>721</v>
      </c>
      <c r="D799" s="115" t="s">
        <v>128</v>
      </c>
      <c r="E799" s="116" t="s">
        <v>120</v>
      </c>
      <c r="F799" s="116" t="s">
        <v>160</v>
      </c>
      <c r="G799" s="117">
        <v>40</v>
      </c>
      <c r="H799" s="117">
        <v>11</v>
      </c>
      <c r="I799" s="116" t="s">
        <v>176</v>
      </c>
      <c r="J799" s="118">
        <v>0.125</v>
      </c>
      <c r="K799" s="115" t="s">
        <v>257</v>
      </c>
      <c r="L799" s="115" t="s">
        <v>2158</v>
      </c>
      <c r="M799" s="115"/>
      <c r="N799" s="115" t="s">
        <v>162</v>
      </c>
      <c r="O799" s="115" t="str">
        <f t="shared" si="128"/>
        <v>SAUGE Amistad</v>
      </c>
      <c r="P799" s="119">
        <v>799</v>
      </c>
      <c r="Q799" s="119"/>
      <c r="R799" s="20">
        <f t="shared" si="125"/>
        <v>0</v>
      </c>
      <c r="S799" s="20">
        <f t="shared" si="126"/>
        <v>0</v>
      </c>
      <c r="T799" s="20">
        <f t="shared" si="127"/>
        <v>0</v>
      </c>
      <c r="U799" s="301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304"/>
      <c r="AG799" s="304"/>
      <c r="AH799" s="120"/>
      <c r="AI799" s="120"/>
      <c r="AJ799" s="304"/>
      <c r="AK799" s="304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4"/>
      <c r="BV799" s="14"/>
      <c r="BW799" s="14"/>
      <c r="BX799" s="477"/>
      <c r="BY799" s="477"/>
      <c r="BZ799" s="477"/>
      <c r="CA799" s="477"/>
      <c r="CB799" s="14"/>
      <c r="CC799" t="str">
        <f t="shared" si="124"/>
        <v/>
      </c>
      <c r="CE799">
        <v>11621</v>
      </c>
      <c r="CF799">
        <v>4</v>
      </c>
      <c r="CH799">
        <v>6</v>
      </c>
    </row>
    <row r="800" spans="1:86" ht="20.100000000000001" customHeight="1" x14ac:dyDescent="0.25">
      <c r="A800" s="108">
        <v>13007</v>
      </c>
      <c r="B800" s="109" t="s">
        <v>717</v>
      </c>
      <c r="C800" s="109" t="s">
        <v>1402</v>
      </c>
      <c r="D800" s="109" t="s">
        <v>128</v>
      </c>
      <c r="E800" s="110" t="s">
        <v>120</v>
      </c>
      <c r="F800" s="110" t="s">
        <v>160</v>
      </c>
      <c r="G800" s="111">
        <v>40</v>
      </c>
      <c r="H800" s="111">
        <v>11</v>
      </c>
      <c r="I800" s="110" t="s">
        <v>176</v>
      </c>
      <c r="J800" s="121">
        <v>0.11</v>
      </c>
      <c r="K800" s="109" t="s">
        <v>257</v>
      </c>
      <c r="L800" s="109" t="s">
        <v>2158</v>
      </c>
      <c r="M800" s="109"/>
      <c r="N800" s="109" t="s">
        <v>162</v>
      </c>
      <c r="O800" s="109" t="str">
        <f t="shared" si="128"/>
        <v>SAUGE Ember's Wish</v>
      </c>
      <c r="P800" s="112">
        <v>800</v>
      </c>
      <c r="Q800" s="112"/>
      <c r="R800" s="20">
        <f t="shared" si="125"/>
        <v>0</v>
      </c>
      <c r="S800" s="20">
        <f t="shared" si="126"/>
        <v>0</v>
      </c>
      <c r="T800" s="20">
        <f t="shared" si="127"/>
        <v>0</v>
      </c>
      <c r="U800" s="378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304"/>
      <c r="AG800" s="304"/>
      <c r="AH800" s="113"/>
      <c r="AI800" s="113"/>
      <c r="AJ800" s="304"/>
      <c r="AK800" s="304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4"/>
      <c r="BV800" s="14"/>
      <c r="BW800" s="14"/>
      <c r="BX800" s="477"/>
      <c r="BY800" s="477"/>
      <c r="BZ800" s="477"/>
      <c r="CA800" s="477"/>
      <c r="CB800" s="14"/>
      <c r="CC800" t="str">
        <f t="shared" si="124"/>
        <v/>
      </c>
      <c r="CE800">
        <v>12350</v>
      </c>
      <c r="CF800">
        <v>4</v>
      </c>
      <c r="CH800">
        <v>6</v>
      </c>
    </row>
    <row r="801" spans="1:86" ht="20.100000000000001" customHeight="1" x14ac:dyDescent="0.25">
      <c r="A801" s="114">
        <v>14725</v>
      </c>
      <c r="B801" s="115" t="s">
        <v>717</v>
      </c>
      <c r="C801" s="115" t="s">
        <v>1403</v>
      </c>
      <c r="D801" s="115" t="s">
        <v>128</v>
      </c>
      <c r="E801" s="116" t="s">
        <v>120</v>
      </c>
      <c r="F801" s="116" t="s">
        <v>160</v>
      </c>
      <c r="G801" s="117">
        <v>40</v>
      </c>
      <c r="H801" s="117">
        <v>11</v>
      </c>
      <c r="I801" s="116" t="s">
        <v>176</v>
      </c>
      <c r="J801" s="118">
        <v>0.11</v>
      </c>
      <c r="K801" s="115" t="s">
        <v>257</v>
      </c>
      <c r="L801" s="115" t="s">
        <v>2158</v>
      </c>
      <c r="M801" s="115"/>
      <c r="N801" s="115" t="s">
        <v>162</v>
      </c>
      <c r="O801" s="115" t="str">
        <f t="shared" si="128"/>
        <v>SAUGE Kisses and Wishes</v>
      </c>
      <c r="P801" s="119">
        <v>801</v>
      </c>
      <c r="Q801" s="119"/>
      <c r="R801" s="20">
        <f t="shared" si="125"/>
        <v>0</v>
      </c>
      <c r="S801" s="20">
        <f t="shared" si="126"/>
        <v>0</v>
      </c>
      <c r="T801" s="20">
        <f t="shared" si="127"/>
        <v>0</v>
      </c>
      <c r="U801" s="301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304"/>
      <c r="AG801" s="304"/>
      <c r="AH801" s="120"/>
      <c r="AI801" s="120"/>
      <c r="AJ801" s="304"/>
      <c r="AK801" s="304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4"/>
      <c r="BV801" s="14"/>
      <c r="BW801" s="14"/>
      <c r="BX801" s="477"/>
      <c r="BY801" s="477"/>
      <c r="BZ801" s="477"/>
      <c r="CA801" s="477"/>
      <c r="CB801" s="14"/>
      <c r="CC801" t="str">
        <f t="shared" si="124"/>
        <v/>
      </c>
      <c r="CE801">
        <v>14496</v>
      </c>
      <c r="CF801">
        <v>4</v>
      </c>
      <c r="CH801">
        <v>6</v>
      </c>
    </row>
    <row r="802" spans="1:86" ht="20.100000000000001" customHeight="1" x14ac:dyDescent="0.25">
      <c r="A802" s="108">
        <v>13431</v>
      </c>
      <c r="B802" s="109" t="s">
        <v>717</v>
      </c>
      <c r="C802" s="109" t="s">
        <v>1404</v>
      </c>
      <c r="D802" s="109" t="s">
        <v>128</v>
      </c>
      <c r="E802" s="110" t="s">
        <v>120</v>
      </c>
      <c r="F802" s="110" t="s">
        <v>160</v>
      </c>
      <c r="G802" s="111">
        <v>40</v>
      </c>
      <c r="H802" s="111">
        <v>11</v>
      </c>
      <c r="I802" s="110" t="s">
        <v>176</v>
      </c>
      <c r="J802" s="121">
        <v>0.11</v>
      </c>
      <c r="K802" s="109" t="s">
        <v>257</v>
      </c>
      <c r="L802" s="109" t="s">
        <v>2158</v>
      </c>
      <c r="M802" s="109"/>
      <c r="N802" s="109" t="s">
        <v>162</v>
      </c>
      <c r="O802" s="109" t="str">
        <f t="shared" si="128"/>
        <v>SAUGE Love and Wishes</v>
      </c>
      <c r="P802" s="112">
        <v>802</v>
      </c>
      <c r="Q802" s="112"/>
      <c r="R802" s="20">
        <f t="shared" si="125"/>
        <v>0</v>
      </c>
      <c r="S802" s="20">
        <f t="shared" si="126"/>
        <v>0</v>
      </c>
      <c r="T802" s="20">
        <f t="shared" si="127"/>
        <v>0</v>
      </c>
      <c r="U802" s="378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304"/>
      <c r="AG802" s="304"/>
      <c r="AH802" s="113"/>
      <c r="AI802" s="113"/>
      <c r="AJ802" s="304"/>
      <c r="AK802" s="304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4"/>
      <c r="BV802" s="14"/>
      <c r="BW802" s="14"/>
      <c r="BX802" s="477"/>
      <c r="BY802" s="477"/>
      <c r="BZ802" s="477"/>
      <c r="CA802" s="477"/>
      <c r="CB802" s="14"/>
      <c r="CC802" t="str">
        <f t="shared" si="124"/>
        <v/>
      </c>
      <c r="CE802">
        <v>13700</v>
      </c>
      <c r="CF802">
        <v>4</v>
      </c>
      <c r="CH802">
        <v>6</v>
      </c>
    </row>
    <row r="803" spans="1:86" ht="20.100000000000001" customHeight="1" x14ac:dyDescent="0.25">
      <c r="A803" s="114">
        <v>21487</v>
      </c>
      <c r="B803" s="115" t="s">
        <v>722</v>
      </c>
      <c r="C803" s="115" t="s">
        <v>1405</v>
      </c>
      <c r="D803" s="115" t="s">
        <v>1633</v>
      </c>
      <c r="E803" s="116" t="s">
        <v>208</v>
      </c>
      <c r="F803" s="116" t="s">
        <v>160</v>
      </c>
      <c r="G803" s="117">
        <v>40</v>
      </c>
      <c r="H803" s="117">
        <v>11</v>
      </c>
      <c r="I803" s="116" t="s">
        <v>319</v>
      </c>
      <c r="J803" s="118"/>
      <c r="K803" s="115" t="s">
        <v>257</v>
      </c>
      <c r="L803" s="115" t="s">
        <v>2158</v>
      </c>
      <c r="M803" s="115"/>
      <c r="N803" s="115" t="s">
        <v>162</v>
      </c>
      <c r="O803" s="115" t="str">
        <f t="shared" si="128"/>
        <v>SAUGE COCCINEA Summer Jewel Éclarlate</v>
      </c>
      <c r="P803" s="119">
        <v>803</v>
      </c>
      <c r="Q803" s="119"/>
      <c r="R803" s="20">
        <f t="shared" si="125"/>
        <v>0</v>
      </c>
      <c r="S803" s="20">
        <f t="shared" si="126"/>
        <v>0</v>
      </c>
      <c r="T803" s="20">
        <f t="shared" si="127"/>
        <v>0</v>
      </c>
      <c r="U803" s="303"/>
      <c r="V803" s="304"/>
      <c r="W803" s="304"/>
      <c r="X803" s="304"/>
      <c r="Y803" s="304"/>
      <c r="Z803" s="304"/>
      <c r="AA803" s="304"/>
      <c r="AB803" s="304"/>
      <c r="AC803" s="304"/>
      <c r="AD803" s="304"/>
      <c r="AE803" s="304"/>
      <c r="AF803" s="304"/>
      <c r="AG803" s="304"/>
      <c r="AH803" s="120"/>
      <c r="AI803" s="120"/>
      <c r="AJ803" s="304"/>
      <c r="AK803" s="304"/>
      <c r="AL803" s="304"/>
      <c r="AM803" s="304"/>
      <c r="AN803" s="304"/>
      <c r="AO803" s="304"/>
      <c r="AP803" s="304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4"/>
      <c r="BV803" s="14"/>
      <c r="BW803" s="14"/>
      <c r="BX803" s="477"/>
      <c r="BY803" s="477"/>
      <c r="BZ803" s="477"/>
      <c r="CA803" s="477"/>
      <c r="CB803" s="14"/>
      <c r="CC803" t="str">
        <f t="shared" ref="CC803:CC866" si="130">IF(AND(E803="B",D803&lt;&gt;""),IF(CD803&gt;52,"&gt;s0" &amp; CD803-52 &amp; "/2026",IF(CD803&lt;30,IF(CD803&lt;10,"&gt;s0"&amp;CD803&amp;"/2026","&gt;s"&amp;CD803&amp;"/2026"),"&gt;s"&amp;CD803&amp;"/2025")),IF(D803&lt;&gt;"",D803,""))</f>
        <v>&gt;s06/2026</v>
      </c>
      <c r="CE803">
        <v>12353</v>
      </c>
      <c r="CF803">
        <v>4</v>
      </c>
      <c r="CH803">
        <v>6</v>
      </c>
    </row>
    <row r="804" spans="1:86" ht="20.100000000000001" customHeight="1" x14ac:dyDescent="0.25">
      <c r="A804" s="108">
        <v>12647</v>
      </c>
      <c r="B804" s="109" t="s">
        <v>722</v>
      </c>
      <c r="C804" s="109" t="s">
        <v>1406</v>
      </c>
      <c r="D804" s="109" t="s">
        <v>1633</v>
      </c>
      <c r="E804" s="110" t="s">
        <v>208</v>
      </c>
      <c r="F804" s="110" t="s">
        <v>160</v>
      </c>
      <c r="G804" s="111">
        <v>40</v>
      </c>
      <c r="H804" s="111">
        <v>11</v>
      </c>
      <c r="I804" s="110" t="s">
        <v>319</v>
      </c>
      <c r="J804" s="121"/>
      <c r="K804" s="109" t="s">
        <v>257</v>
      </c>
      <c r="L804" s="109" t="s">
        <v>2158</v>
      </c>
      <c r="M804" s="109"/>
      <c r="N804" s="109" t="s">
        <v>162</v>
      </c>
      <c r="O804" s="109" t="str">
        <f t="shared" si="128"/>
        <v>SAUGE COCCINEA Snow Nymph (blanche)</v>
      </c>
      <c r="P804" s="112">
        <v>804</v>
      </c>
      <c r="Q804" s="112"/>
      <c r="R804" s="20">
        <f t="shared" si="125"/>
        <v>0</v>
      </c>
      <c r="S804" s="20">
        <f t="shared" si="126"/>
        <v>0</v>
      </c>
      <c r="T804" s="20">
        <f t="shared" si="127"/>
        <v>0</v>
      </c>
      <c r="U804" s="303"/>
      <c r="V804" s="304"/>
      <c r="W804" s="304"/>
      <c r="X804" s="304"/>
      <c r="Y804" s="304"/>
      <c r="Z804" s="304"/>
      <c r="AA804" s="304"/>
      <c r="AB804" s="304"/>
      <c r="AC804" s="304"/>
      <c r="AD804" s="304"/>
      <c r="AE804" s="304"/>
      <c r="AF804" s="304"/>
      <c r="AG804" s="304"/>
      <c r="AH804" s="113"/>
      <c r="AI804" s="113"/>
      <c r="AJ804" s="304"/>
      <c r="AK804" s="304"/>
      <c r="AL804" s="304"/>
      <c r="AM804" s="304"/>
      <c r="AN804" s="304"/>
      <c r="AO804" s="304"/>
      <c r="AP804" s="304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4"/>
      <c r="BV804" s="14"/>
      <c r="BW804" s="14"/>
      <c r="BX804" s="477"/>
      <c r="BY804" s="477"/>
      <c r="BZ804" s="477"/>
      <c r="CA804" s="477"/>
      <c r="CB804" s="14"/>
      <c r="CC804" t="str">
        <f t="shared" si="130"/>
        <v>&gt;s06/2026</v>
      </c>
      <c r="CE804">
        <v>12352</v>
      </c>
      <c r="CF804">
        <v>4</v>
      </c>
      <c r="CH804">
        <v>6</v>
      </c>
    </row>
    <row r="805" spans="1:86" ht="20.100000000000001" customHeight="1" x14ac:dyDescent="0.25">
      <c r="A805" s="114">
        <v>25304</v>
      </c>
      <c r="B805" s="115" t="s">
        <v>729</v>
      </c>
      <c r="C805" s="115" t="s">
        <v>730</v>
      </c>
      <c r="D805" s="115" t="s">
        <v>128</v>
      </c>
      <c r="E805" s="116" t="s">
        <v>120</v>
      </c>
      <c r="F805" s="116" t="s">
        <v>160</v>
      </c>
      <c r="G805" s="117">
        <v>40</v>
      </c>
      <c r="H805" s="117">
        <v>13</v>
      </c>
      <c r="I805" s="116" t="s">
        <v>176</v>
      </c>
      <c r="J805" s="118"/>
      <c r="K805" s="115" t="s">
        <v>257</v>
      </c>
      <c r="L805" s="115" t="s">
        <v>2158</v>
      </c>
      <c r="M805" s="115"/>
      <c r="N805" s="115" t="s">
        <v>162</v>
      </c>
      <c r="O805" s="115" t="str">
        <f t="shared" si="128"/>
        <v>SAUGE CHAMELAEAGNA African Skies</v>
      </c>
      <c r="P805" s="119">
        <v>805</v>
      </c>
      <c r="Q805" s="119"/>
      <c r="R805" s="20">
        <f t="shared" si="125"/>
        <v>0</v>
      </c>
      <c r="S805" s="20">
        <f t="shared" si="126"/>
        <v>0</v>
      </c>
      <c r="T805" s="20">
        <f t="shared" si="127"/>
        <v>0</v>
      </c>
      <c r="U805" s="301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304"/>
      <c r="AG805" s="304"/>
      <c r="AH805" s="120"/>
      <c r="AI805" s="120"/>
      <c r="AJ805" s="304"/>
      <c r="AK805" s="304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4"/>
      <c r="BV805" s="14"/>
      <c r="BW805" s="14"/>
      <c r="BX805" s="477"/>
      <c r="BY805" s="477"/>
      <c r="BZ805" s="477"/>
      <c r="CA805" s="477"/>
      <c r="CB805" s="14"/>
      <c r="CC805" t="str">
        <f t="shared" si="130"/>
        <v/>
      </c>
      <c r="CE805">
        <v>25211</v>
      </c>
      <c r="CF805">
        <v>6</v>
      </c>
      <c r="CH805">
        <v>6</v>
      </c>
    </row>
    <row r="806" spans="1:86" ht="20.100000000000001" customHeight="1" x14ac:dyDescent="0.25">
      <c r="A806" s="108">
        <v>24003</v>
      </c>
      <c r="B806" s="109" t="s">
        <v>723</v>
      </c>
      <c r="C806" s="109" t="s">
        <v>1407</v>
      </c>
      <c r="D806" s="109" t="s">
        <v>128</v>
      </c>
      <c r="E806" s="110" t="s">
        <v>120</v>
      </c>
      <c r="F806" s="110" t="s">
        <v>160</v>
      </c>
      <c r="G806" s="111">
        <v>40</v>
      </c>
      <c r="H806" s="111">
        <v>11</v>
      </c>
      <c r="I806" s="110" t="s">
        <v>176</v>
      </c>
      <c r="J806" s="121">
        <v>0.08</v>
      </c>
      <c r="K806" s="109" t="s">
        <v>257</v>
      </c>
      <c r="L806" s="109" t="s">
        <v>2158</v>
      </c>
      <c r="M806" s="109"/>
      <c r="N806" s="109" t="s">
        <v>162</v>
      </c>
      <c r="O806" s="109" t="str">
        <f t="shared" si="128"/>
        <v>SAUGE NEMOROSA Apex Blue</v>
      </c>
      <c r="P806" s="112">
        <v>806</v>
      </c>
      <c r="Q806" s="112"/>
      <c r="R806" s="20">
        <f t="shared" si="125"/>
        <v>0</v>
      </c>
      <c r="S806" s="20">
        <f t="shared" si="126"/>
        <v>0</v>
      </c>
      <c r="T806" s="20">
        <f t="shared" si="127"/>
        <v>0</v>
      </c>
      <c r="U806" s="378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304"/>
      <c r="AG806" s="304"/>
      <c r="AH806" s="113"/>
      <c r="AI806" s="113"/>
      <c r="AJ806" s="304"/>
      <c r="AK806" s="304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4"/>
      <c r="BV806" s="14"/>
      <c r="BW806" s="14"/>
      <c r="BX806" s="477"/>
      <c r="BY806" s="477"/>
      <c r="BZ806" s="477"/>
      <c r="CA806" s="477"/>
      <c r="CB806" s="14"/>
      <c r="CC806" t="str">
        <f t="shared" si="130"/>
        <v/>
      </c>
      <c r="CE806">
        <v>23417</v>
      </c>
      <c r="CF806">
        <v>5</v>
      </c>
      <c r="CH806">
        <v>5</v>
      </c>
    </row>
    <row r="807" spans="1:86" ht="20.100000000000001" customHeight="1" x14ac:dyDescent="0.25">
      <c r="A807" s="114">
        <v>24004</v>
      </c>
      <c r="B807" s="115" t="s">
        <v>723</v>
      </c>
      <c r="C807" s="115" t="s">
        <v>1408</v>
      </c>
      <c r="D807" s="115" t="s">
        <v>128</v>
      </c>
      <c r="E807" s="116" t="s">
        <v>120</v>
      </c>
      <c r="F807" s="116" t="s">
        <v>160</v>
      </c>
      <c r="G807" s="117">
        <v>40</v>
      </c>
      <c r="H807" s="117">
        <v>11</v>
      </c>
      <c r="I807" s="116" t="s">
        <v>176</v>
      </c>
      <c r="J807" s="118">
        <v>0.08</v>
      </c>
      <c r="K807" s="115" t="s">
        <v>257</v>
      </c>
      <c r="L807" s="115" t="s">
        <v>2158</v>
      </c>
      <c r="M807" s="115"/>
      <c r="N807" s="115" t="s">
        <v>162</v>
      </c>
      <c r="O807" s="115" t="str">
        <f t="shared" si="128"/>
        <v>SAUGE NEMOROSA Apex Pink</v>
      </c>
      <c r="P807" s="119">
        <v>807</v>
      </c>
      <c r="Q807" s="119"/>
      <c r="R807" s="20">
        <f t="shared" si="125"/>
        <v>0</v>
      </c>
      <c r="S807" s="20">
        <f t="shared" si="126"/>
        <v>0</v>
      </c>
      <c r="T807" s="20">
        <f t="shared" si="127"/>
        <v>0</v>
      </c>
      <c r="U807" s="301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304"/>
      <c r="AG807" s="304"/>
      <c r="AH807" s="120"/>
      <c r="AI807" s="120"/>
      <c r="AJ807" s="304"/>
      <c r="AK807" s="304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4"/>
      <c r="BV807" s="14"/>
      <c r="BW807" s="14"/>
      <c r="BX807" s="477"/>
      <c r="BY807" s="477"/>
      <c r="BZ807" s="477"/>
      <c r="CA807" s="477"/>
      <c r="CB807" s="14"/>
      <c r="CC807" t="str">
        <f t="shared" si="130"/>
        <v/>
      </c>
      <c r="CE807">
        <v>23418</v>
      </c>
      <c r="CF807">
        <v>5</v>
      </c>
      <c r="CH807">
        <v>5</v>
      </c>
    </row>
    <row r="808" spans="1:86" ht="20.100000000000001" customHeight="1" x14ac:dyDescent="0.25">
      <c r="A808" s="108">
        <v>13432</v>
      </c>
      <c r="B808" s="109" t="s">
        <v>724</v>
      </c>
      <c r="C808" s="109" t="s">
        <v>1409</v>
      </c>
      <c r="D808" s="109" t="s">
        <v>128</v>
      </c>
      <c r="E808" s="110" t="s">
        <v>208</v>
      </c>
      <c r="F808" s="110" t="s">
        <v>160</v>
      </c>
      <c r="G808" s="111">
        <v>40</v>
      </c>
      <c r="H808" s="111">
        <v>15</v>
      </c>
      <c r="I808" s="110" t="s">
        <v>120</v>
      </c>
      <c r="J808" s="121"/>
      <c r="K808" s="109" t="s">
        <v>257</v>
      </c>
      <c r="L808" s="109" t="s">
        <v>2158</v>
      </c>
      <c r="M808" s="109"/>
      <c r="N808" s="109" t="s">
        <v>162</v>
      </c>
      <c r="O808" s="109" t="str">
        <f t="shared" si="128"/>
        <v>SAUGE PATENS Bleu Gentiane</v>
      </c>
      <c r="P808" s="112">
        <v>808</v>
      </c>
      <c r="Q808" s="112"/>
      <c r="R808" s="20">
        <f t="shared" si="125"/>
        <v>0</v>
      </c>
      <c r="S808" s="20">
        <f t="shared" si="126"/>
        <v>0</v>
      </c>
      <c r="T808" s="20">
        <f t="shared" si="127"/>
        <v>0</v>
      </c>
      <c r="U808" s="378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304"/>
      <c r="AG808" s="304"/>
      <c r="AH808" s="113"/>
      <c r="AI808" s="113"/>
      <c r="AJ808" s="304"/>
      <c r="AK808" s="304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4"/>
      <c r="BV808" s="14"/>
      <c r="BW808" s="14"/>
      <c r="BX808" s="477"/>
      <c r="BY808" s="477"/>
      <c r="BZ808" s="477"/>
      <c r="CA808" s="477"/>
      <c r="CB808" s="14"/>
      <c r="CC808" t="str">
        <f t="shared" si="130"/>
        <v/>
      </c>
      <c r="CE808">
        <v>3771</v>
      </c>
      <c r="CF808">
        <v>6</v>
      </c>
      <c r="CH808">
        <v>8</v>
      </c>
    </row>
    <row r="809" spans="1:86" ht="20.100000000000001" customHeight="1" x14ac:dyDescent="0.25">
      <c r="A809" s="114">
        <v>15324</v>
      </c>
      <c r="B809" s="115" t="s">
        <v>725</v>
      </c>
      <c r="C809" s="115" t="s">
        <v>726</v>
      </c>
      <c r="D809" s="115" t="s">
        <v>128</v>
      </c>
      <c r="E809" s="116" t="s">
        <v>120</v>
      </c>
      <c r="F809" s="116" t="s">
        <v>160</v>
      </c>
      <c r="G809" s="117">
        <v>40</v>
      </c>
      <c r="H809" s="117">
        <v>13</v>
      </c>
      <c r="I809" s="116" t="s">
        <v>131</v>
      </c>
      <c r="J809" s="118"/>
      <c r="K809" s="115" t="s">
        <v>257</v>
      </c>
      <c r="L809" s="115" t="s">
        <v>2158</v>
      </c>
      <c r="M809" s="115"/>
      <c r="N809" s="115" t="s">
        <v>162</v>
      </c>
      <c r="O809" s="115" t="str">
        <f t="shared" si="128"/>
        <v>SAUGE PERUVIENNE Salvia discolor</v>
      </c>
      <c r="P809" s="119">
        <v>809</v>
      </c>
      <c r="Q809" s="119"/>
      <c r="R809" s="20">
        <f t="shared" si="125"/>
        <v>0</v>
      </c>
      <c r="S809" s="20">
        <f t="shared" si="126"/>
        <v>0</v>
      </c>
      <c r="T809" s="20">
        <f t="shared" si="127"/>
        <v>0</v>
      </c>
      <c r="U809" s="301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304"/>
      <c r="AG809" s="304"/>
      <c r="AH809" s="120"/>
      <c r="AI809" s="120"/>
      <c r="AJ809" s="304"/>
      <c r="AK809" s="304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4"/>
      <c r="BV809" s="14"/>
      <c r="BW809" s="14"/>
      <c r="BX809" s="477"/>
      <c r="BY809" s="477"/>
      <c r="BZ809" s="477"/>
      <c r="CA809" s="477"/>
      <c r="CB809" s="14"/>
      <c r="CC809" t="str">
        <f t="shared" si="130"/>
        <v/>
      </c>
      <c r="CE809">
        <v>15053</v>
      </c>
      <c r="CF809">
        <v>6</v>
      </c>
      <c r="CH809">
        <v>6</v>
      </c>
    </row>
    <row r="810" spans="1:86" ht="20.100000000000001" customHeight="1" x14ac:dyDescent="0.25">
      <c r="A810" s="108">
        <v>13733</v>
      </c>
      <c r="B810" s="109" t="s">
        <v>727</v>
      </c>
      <c r="C810" s="109" t="s">
        <v>728</v>
      </c>
      <c r="D810" s="109" t="s">
        <v>128</v>
      </c>
      <c r="E810" s="110" t="s">
        <v>120</v>
      </c>
      <c r="F810" s="110" t="s">
        <v>160</v>
      </c>
      <c r="G810" s="111">
        <v>40</v>
      </c>
      <c r="H810" s="111">
        <v>10</v>
      </c>
      <c r="I810" s="110" t="s">
        <v>120</v>
      </c>
      <c r="J810" s="121"/>
      <c r="K810" s="109" t="s">
        <v>257</v>
      </c>
      <c r="L810" s="109" t="s">
        <v>2158</v>
      </c>
      <c r="M810" s="109"/>
      <c r="N810" s="109" t="s">
        <v>162</v>
      </c>
      <c r="O810" s="109" t="str">
        <f t="shared" si="128"/>
        <v>SAUGE RUTILANS Ananas</v>
      </c>
      <c r="P810" s="112">
        <v>810</v>
      </c>
      <c r="Q810" s="112"/>
      <c r="R810" s="20">
        <f t="shared" si="125"/>
        <v>0</v>
      </c>
      <c r="S810" s="20">
        <f t="shared" si="126"/>
        <v>0</v>
      </c>
      <c r="T810" s="20">
        <f t="shared" si="127"/>
        <v>0</v>
      </c>
      <c r="U810" s="378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304"/>
      <c r="AG810" s="304"/>
      <c r="AH810" s="113"/>
      <c r="AI810" s="113"/>
      <c r="AJ810" s="304"/>
      <c r="AK810" s="304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4"/>
      <c r="BV810" s="14"/>
      <c r="BW810" s="14"/>
      <c r="BX810" s="477"/>
      <c r="BY810" s="477"/>
      <c r="BZ810" s="477"/>
      <c r="CA810" s="477"/>
      <c r="CB810" s="14"/>
      <c r="CC810" t="str">
        <f t="shared" si="130"/>
        <v/>
      </c>
      <c r="CE810">
        <v>10249</v>
      </c>
      <c r="CF810">
        <v>4</v>
      </c>
      <c r="CH810">
        <v>5</v>
      </c>
    </row>
    <row r="811" spans="1:86" ht="20.100000000000001" customHeight="1" x14ac:dyDescent="0.25">
      <c r="A811" s="114">
        <v>10876</v>
      </c>
      <c r="B811" s="115" t="s">
        <v>731</v>
      </c>
      <c r="C811" s="115" t="s">
        <v>732</v>
      </c>
      <c r="D811" s="115" t="s">
        <v>128</v>
      </c>
      <c r="E811" s="116" t="s">
        <v>120</v>
      </c>
      <c r="F811" s="116" t="s">
        <v>160</v>
      </c>
      <c r="G811" s="117">
        <v>40</v>
      </c>
      <c r="H811" s="117">
        <v>12</v>
      </c>
      <c r="I811" s="116" t="s">
        <v>176</v>
      </c>
      <c r="J811" s="118">
        <v>4.1000000000000002E-2</v>
      </c>
      <c r="K811" s="115" t="s">
        <v>257</v>
      </c>
      <c r="L811" s="115" t="s">
        <v>2158</v>
      </c>
      <c r="M811" s="115"/>
      <c r="N811" s="115" t="s">
        <v>162</v>
      </c>
      <c r="O811" s="115" t="str">
        <f t="shared" si="128"/>
        <v>SCAEVOLA Saphira</v>
      </c>
      <c r="P811" s="119">
        <v>811</v>
      </c>
      <c r="Q811" s="119"/>
      <c r="R811" s="20">
        <f t="shared" si="125"/>
        <v>0</v>
      </c>
      <c r="S811" s="20">
        <f t="shared" si="126"/>
        <v>0</v>
      </c>
      <c r="T811" s="20">
        <f t="shared" si="127"/>
        <v>0</v>
      </c>
      <c r="U811" s="301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304"/>
      <c r="AG811" s="304"/>
      <c r="AH811" s="120"/>
      <c r="AI811" s="120"/>
      <c r="AJ811" s="304"/>
      <c r="AK811" s="304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4"/>
      <c r="BV811" s="14"/>
      <c r="BW811" s="14"/>
      <c r="BX811" s="477"/>
      <c r="BY811" s="477"/>
      <c r="BZ811" s="477"/>
      <c r="CA811" s="477"/>
      <c r="CB811" s="14"/>
      <c r="CC811" t="str">
        <f t="shared" si="130"/>
        <v/>
      </c>
      <c r="CE811">
        <v>446</v>
      </c>
      <c r="CF811">
        <v>4</v>
      </c>
      <c r="CH811">
        <v>7</v>
      </c>
    </row>
    <row r="812" spans="1:86" ht="20.100000000000001" customHeight="1" x14ac:dyDescent="0.25">
      <c r="A812" s="108">
        <v>21536</v>
      </c>
      <c r="B812" s="109" t="s">
        <v>731</v>
      </c>
      <c r="C812" s="109" t="s">
        <v>1410</v>
      </c>
      <c r="D812" s="109" t="s">
        <v>128</v>
      </c>
      <c r="E812" s="110" t="s">
        <v>120</v>
      </c>
      <c r="F812" s="110" t="s">
        <v>160</v>
      </c>
      <c r="G812" s="111">
        <v>40</v>
      </c>
      <c r="H812" s="111">
        <v>13</v>
      </c>
      <c r="I812" s="110" t="s">
        <v>176</v>
      </c>
      <c r="J812" s="111">
        <v>6.5000000000000002E-2</v>
      </c>
      <c r="K812" s="109" t="s">
        <v>257</v>
      </c>
      <c r="L812" s="109" t="s">
        <v>2158</v>
      </c>
      <c r="M812" s="109"/>
      <c r="N812" s="109" t="s">
        <v>162</v>
      </c>
      <c r="O812" s="109" t="str">
        <f t="shared" si="128"/>
        <v>SCAEVOLA Surdiva Deep Violet Blue</v>
      </c>
      <c r="P812" s="112">
        <v>812</v>
      </c>
      <c r="Q812" s="112"/>
      <c r="R812" s="20">
        <f t="shared" si="125"/>
        <v>0</v>
      </c>
      <c r="S812" s="20">
        <f t="shared" si="126"/>
        <v>0</v>
      </c>
      <c r="T812" s="20">
        <f t="shared" si="127"/>
        <v>0</v>
      </c>
      <c r="U812" s="378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304"/>
      <c r="AG812" s="304"/>
      <c r="AH812" s="113"/>
      <c r="AI812" s="113"/>
      <c r="AJ812" s="304"/>
      <c r="AK812" s="304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4"/>
      <c r="BV812" s="14"/>
      <c r="BW812" s="14"/>
      <c r="BX812" s="477"/>
      <c r="BY812" s="477"/>
      <c r="BZ812" s="477"/>
      <c r="CA812" s="477"/>
      <c r="CB812" s="14"/>
      <c r="CC812" t="str">
        <f t="shared" si="130"/>
        <v/>
      </c>
      <c r="CE812">
        <v>15616</v>
      </c>
      <c r="CF812">
        <v>5</v>
      </c>
      <c r="CH812">
        <v>7</v>
      </c>
    </row>
    <row r="813" spans="1:86" ht="20.100000000000001" customHeight="1" x14ac:dyDescent="0.25">
      <c r="A813" s="114">
        <v>24005</v>
      </c>
      <c r="B813" s="115" t="s">
        <v>731</v>
      </c>
      <c r="C813" s="115" t="s">
        <v>1411</v>
      </c>
      <c r="D813" s="115" t="s">
        <v>128</v>
      </c>
      <c r="E813" s="116" t="s">
        <v>120</v>
      </c>
      <c r="F813" s="116" t="s">
        <v>160</v>
      </c>
      <c r="G813" s="117">
        <v>40</v>
      </c>
      <c r="H813" s="117">
        <v>13</v>
      </c>
      <c r="I813" s="116" t="s">
        <v>176</v>
      </c>
      <c r="J813" s="117">
        <v>6.5000000000000002E-2</v>
      </c>
      <c r="K813" s="115" t="s">
        <v>257</v>
      </c>
      <c r="L813" s="115" t="s">
        <v>2158</v>
      </c>
      <c r="M813" s="115"/>
      <c r="N813" s="115" t="s">
        <v>162</v>
      </c>
      <c r="O813" s="115" t="str">
        <f t="shared" si="128"/>
        <v>SCAEVOLA Surdiva Fashion Pink</v>
      </c>
      <c r="P813" s="119">
        <v>813</v>
      </c>
      <c r="Q813" s="119"/>
      <c r="R813" s="20">
        <f t="shared" si="125"/>
        <v>0</v>
      </c>
      <c r="S813" s="20">
        <f t="shared" si="126"/>
        <v>0</v>
      </c>
      <c r="T813" s="20">
        <f t="shared" si="127"/>
        <v>0</v>
      </c>
      <c r="U813" s="301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304"/>
      <c r="AG813" s="304"/>
      <c r="AH813" s="120"/>
      <c r="AI813" s="120"/>
      <c r="AJ813" s="304"/>
      <c r="AK813" s="304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4"/>
      <c r="BV813" s="14"/>
      <c r="BW813" s="14"/>
      <c r="BX813" s="477"/>
      <c r="BY813" s="477"/>
      <c r="BZ813" s="477"/>
      <c r="CA813" s="477"/>
      <c r="CB813" s="14"/>
      <c r="CC813" t="str">
        <f t="shared" si="130"/>
        <v/>
      </c>
      <c r="CE813">
        <v>22989</v>
      </c>
      <c r="CF813">
        <v>5</v>
      </c>
      <c r="CH813">
        <v>7</v>
      </c>
    </row>
    <row r="814" spans="1:86" ht="20.100000000000001" customHeight="1" x14ac:dyDescent="0.25">
      <c r="A814" s="108">
        <v>24006</v>
      </c>
      <c r="B814" s="109" t="s">
        <v>731</v>
      </c>
      <c r="C814" s="109" t="s">
        <v>1412</v>
      </c>
      <c r="D814" s="109" t="s">
        <v>128</v>
      </c>
      <c r="E814" s="110" t="s">
        <v>120</v>
      </c>
      <c r="F814" s="110" t="s">
        <v>160</v>
      </c>
      <c r="G814" s="111">
        <v>40</v>
      </c>
      <c r="H814" s="111">
        <v>13</v>
      </c>
      <c r="I814" s="110" t="s">
        <v>176</v>
      </c>
      <c r="J814" s="111">
        <v>6.5000000000000002E-2</v>
      </c>
      <c r="K814" s="109" t="s">
        <v>257</v>
      </c>
      <c r="L814" s="109" t="s">
        <v>2158</v>
      </c>
      <c r="M814" s="109"/>
      <c r="N814" s="109" t="s">
        <v>162</v>
      </c>
      <c r="O814" s="109" t="str">
        <f t="shared" si="128"/>
        <v>SCAEVOLA Surdiva Snow Blanket</v>
      </c>
      <c r="P814" s="112">
        <v>814</v>
      </c>
      <c r="Q814" s="112"/>
      <c r="R814" s="20">
        <f t="shared" si="125"/>
        <v>0</v>
      </c>
      <c r="S814" s="20">
        <f t="shared" si="126"/>
        <v>0</v>
      </c>
      <c r="T814" s="20">
        <f t="shared" si="127"/>
        <v>0</v>
      </c>
      <c r="U814" s="378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304"/>
      <c r="AG814" s="304"/>
      <c r="AH814" s="113"/>
      <c r="AI814" s="113"/>
      <c r="AJ814" s="304"/>
      <c r="AK814" s="304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4"/>
      <c r="BV814" s="14"/>
      <c r="BW814" s="14"/>
      <c r="BX814" s="477"/>
      <c r="BY814" s="477"/>
      <c r="BZ814" s="477"/>
      <c r="CA814" s="477"/>
      <c r="CB814" s="14"/>
      <c r="CC814" t="str">
        <f t="shared" si="130"/>
        <v/>
      </c>
      <c r="CE814">
        <v>23802</v>
      </c>
      <c r="CF814">
        <v>5</v>
      </c>
      <c r="CH814">
        <v>7</v>
      </c>
    </row>
    <row r="815" spans="1:86" ht="20.100000000000001" customHeight="1" x14ac:dyDescent="0.25">
      <c r="A815" s="114">
        <v>12992</v>
      </c>
      <c r="B815" s="115" t="s">
        <v>177</v>
      </c>
      <c r="C815" s="115" t="s">
        <v>1413</v>
      </c>
      <c r="D815" s="115" t="s">
        <v>128</v>
      </c>
      <c r="E815" s="116" t="s">
        <v>120</v>
      </c>
      <c r="F815" s="116" t="s">
        <v>160</v>
      </c>
      <c r="G815" s="117">
        <v>40</v>
      </c>
      <c r="H815" s="117">
        <v>12</v>
      </c>
      <c r="I815" s="116" t="s">
        <v>120</v>
      </c>
      <c r="J815" s="118"/>
      <c r="K815" s="115" t="s">
        <v>166</v>
      </c>
      <c r="L815" s="115" t="s">
        <v>2158</v>
      </c>
      <c r="M815" s="115"/>
      <c r="N815" s="115" t="s">
        <v>162</v>
      </c>
      <c r="O815" s="115" t="str">
        <f t="shared" si="128"/>
        <v>SEDUM Lemon Ball</v>
      </c>
      <c r="P815" s="119">
        <v>815</v>
      </c>
      <c r="Q815" s="119"/>
      <c r="R815" s="20">
        <f t="shared" si="125"/>
        <v>0</v>
      </c>
      <c r="S815" s="20">
        <f t="shared" si="126"/>
        <v>0</v>
      </c>
      <c r="T815" s="20">
        <f t="shared" si="127"/>
        <v>0</v>
      </c>
      <c r="U815" s="301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304"/>
      <c r="AG815" s="304"/>
      <c r="AH815" s="120"/>
      <c r="AI815" s="120"/>
      <c r="AJ815" s="304"/>
      <c r="AK815" s="304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4"/>
      <c r="BV815" s="14"/>
      <c r="BW815" s="14"/>
      <c r="BX815" s="477"/>
      <c r="BY815" s="477"/>
      <c r="BZ815" s="477"/>
      <c r="CA815" s="477"/>
      <c r="CB815" s="14"/>
      <c r="CC815" t="str">
        <f t="shared" si="130"/>
        <v/>
      </c>
      <c r="CE815">
        <v>11087</v>
      </c>
      <c r="CF815">
        <v>6</v>
      </c>
      <c r="CH815">
        <v>5</v>
      </c>
    </row>
    <row r="816" spans="1:86" ht="20.100000000000001" customHeight="1" x14ac:dyDescent="0.25">
      <c r="A816" s="108">
        <v>26045</v>
      </c>
      <c r="B816" s="109" t="s">
        <v>177</v>
      </c>
      <c r="C816" s="109" t="s">
        <v>180</v>
      </c>
      <c r="D816" s="109" t="s">
        <v>128</v>
      </c>
      <c r="E816" s="110" t="s">
        <v>120</v>
      </c>
      <c r="F816" s="110" t="s">
        <v>160</v>
      </c>
      <c r="G816" s="111">
        <v>40</v>
      </c>
      <c r="H816" s="111">
        <v>12</v>
      </c>
      <c r="I816" s="110" t="s">
        <v>176</v>
      </c>
      <c r="J816" s="121"/>
      <c r="K816" s="109" t="s">
        <v>166</v>
      </c>
      <c r="L816" s="109" t="s">
        <v>2158</v>
      </c>
      <c r="M816" s="109"/>
      <c r="N816" s="109" t="s">
        <v>162</v>
      </c>
      <c r="O816" s="109" t="str">
        <f t="shared" si="128"/>
        <v>SEDUM Kamtshaticum Variegata</v>
      </c>
      <c r="P816" s="112">
        <v>816</v>
      </c>
      <c r="Q816" s="112"/>
      <c r="R816" s="20">
        <f t="shared" si="125"/>
        <v>0</v>
      </c>
      <c r="S816" s="20">
        <f t="shared" si="126"/>
        <v>0</v>
      </c>
      <c r="T816" s="20">
        <f t="shared" si="127"/>
        <v>0</v>
      </c>
      <c r="U816" s="378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304"/>
      <c r="AG816" s="304"/>
      <c r="AH816" s="113"/>
      <c r="AI816" s="113"/>
      <c r="AJ816" s="304"/>
      <c r="AK816" s="304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4"/>
      <c r="BV816" s="14"/>
      <c r="BW816" s="14"/>
      <c r="BX816" s="477"/>
      <c r="BY816" s="477"/>
      <c r="BZ816" s="477"/>
      <c r="CA816" s="477"/>
      <c r="CB816" s="14"/>
      <c r="CC816" t="str">
        <f t="shared" si="130"/>
        <v/>
      </c>
      <c r="CE816">
        <v>25976</v>
      </c>
      <c r="CF816">
        <v>6</v>
      </c>
      <c r="CH816">
        <v>5</v>
      </c>
    </row>
    <row r="817" spans="1:86" ht="20.100000000000001" customHeight="1" x14ac:dyDescent="0.25">
      <c r="A817" s="114">
        <v>21540</v>
      </c>
      <c r="B817" s="115" t="s">
        <v>177</v>
      </c>
      <c r="C817" s="115" t="s">
        <v>233</v>
      </c>
      <c r="D817" s="115" t="s">
        <v>128</v>
      </c>
      <c r="E817" s="116" t="s">
        <v>120</v>
      </c>
      <c r="F817" s="116" t="s">
        <v>160</v>
      </c>
      <c r="G817" s="117">
        <v>40</v>
      </c>
      <c r="H817" s="117">
        <v>12</v>
      </c>
      <c r="I817" s="116" t="s">
        <v>176</v>
      </c>
      <c r="J817" s="118"/>
      <c r="K817" s="115" t="s">
        <v>166</v>
      </c>
      <c r="L817" s="115" t="s">
        <v>2158</v>
      </c>
      <c r="M817" s="115"/>
      <c r="N817" s="115" t="s">
        <v>162</v>
      </c>
      <c r="O817" s="115" t="str">
        <f t="shared" si="128"/>
        <v>SEDUM Variés</v>
      </c>
      <c r="P817" s="119">
        <v>817</v>
      </c>
      <c r="Q817" s="119"/>
      <c r="R817" s="20">
        <f t="shared" si="125"/>
        <v>0</v>
      </c>
      <c r="S817" s="20">
        <f t="shared" si="126"/>
        <v>0</v>
      </c>
      <c r="T817" s="20">
        <f t="shared" si="127"/>
        <v>0</v>
      </c>
      <c r="U817" s="301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304"/>
      <c r="AG817" s="304"/>
      <c r="AH817" s="120"/>
      <c r="AI817" s="120"/>
      <c r="AJ817" s="304"/>
      <c r="AK817" s="304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4"/>
      <c r="BV817" s="14"/>
      <c r="BW817" s="14"/>
      <c r="BX817" s="477"/>
      <c r="BY817" s="477"/>
      <c r="BZ817" s="477"/>
      <c r="CA817" s="477"/>
      <c r="CB817" s="14"/>
      <c r="CC817" t="str">
        <f t="shared" si="130"/>
        <v/>
      </c>
      <c r="CE817">
        <v>11766</v>
      </c>
      <c r="CF817">
        <v>6</v>
      </c>
      <c r="CH817">
        <v>5</v>
      </c>
    </row>
    <row r="818" spans="1:86" ht="20.100000000000001" customHeight="1" x14ac:dyDescent="0.25">
      <c r="A818" s="108">
        <v>26046</v>
      </c>
      <c r="B818" s="109" t="s">
        <v>181</v>
      </c>
      <c r="C818" s="109" t="s">
        <v>182</v>
      </c>
      <c r="D818" s="109" t="s">
        <v>128</v>
      </c>
      <c r="E818" s="110" t="s">
        <v>120</v>
      </c>
      <c r="F818" s="110" t="s">
        <v>160</v>
      </c>
      <c r="G818" s="111">
        <v>40</v>
      </c>
      <c r="H818" s="111">
        <v>12</v>
      </c>
      <c r="I818" s="110" t="s">
        <v>131</v>
      </c>
      <c r="J818" s="121">
        <v>0.12</v>
      </c>
      <c r="K818" s="109" t="s">
        <v>166</v>
      </c>
      <c r="L818" s="109" t="s">
        <v>2158</v>
      </c>
      <c r="M818" s="109"/>
      <c r="N818" s="109" t="s">
        <v>162</v>
      </c>
      <c r="O818" s="109" t="str">
        <f t="shared" si="128"/>
        <v>SEDUM TELEPHIUM Mr Goodbud</v>
      </c>
      <c r="P818" s="112">
        <v>818</v>
      </c>
      <c r="Q818" s="112"/>
      <c r="R818" s="20">
        <f t="shared" si="125"/>
        <v>0</v>
      </c>
      <c r="S818" s="20">
        <f t="shared" si="126"/>
        <v>0</v>
      </c>
      <c r="T818" s="20">
        <f t="shared" si="127"/>
        <v>0</v>
      </c>
      <c r="U818" s="378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304"/>
      <c r="AG818" s="304"/>
      <c r="AH818" s="113"/>
      <c r="AI818" s="113"/>
      <c r="AJ818" s="304"/>
      <c r="AK818" s="304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4"/>
      <c r="BV818" s="14"/>
      <c r="BW818" s="14"/>
      <c r="BX818" s="477"/>
      <c r="BY818" s="477"/>
      <c r="BZ818" s="477"/>
      <c r="CA818" s="477"/>
      <c r="CB818" s="14"/>
      <c r="CC818" t="str">
        <f t="shared" si="130"/>
        <v/>
      </c>
      <c r="CE818">
        <v>25977</v>
      </c>
      <c r="CF818">
        <v>6</v>
      </c>
      <c r="CH818">
        <v>5</v>
      </c>
    </row>
    <row r="819" spans="1:86" ht="20.100000000000001" customHeight="1" x14ac:dyDescent="0.25">
      <c r="A819" s="114">
        <v>26734</v>
      </c>
      <c r="B819" s="115" t="s">
        <v>181</v>
      </c>
      <c r="C819" s="115" t="s">
        <v>1095</v>
      </c>
      <c r="D819" s="115" t="s">
        <v>128</v>
      </c>
      <c r="E819" s="116" t="s">
        <v>120</v>
      </c>
      <c r="F819" s="116" t="s">
        <v>160</v>
      </c>
      <c r="G819" s="117">
        <v>40</v>
      </c>
      <c r="H819" s="117">
        <v>12</v>
      </c>
      <c r="I819" s="116" t="s">
        <v>131</v>
      </c>
      <c r="J819" s="118">
        <v>0.12</v>
      </c>
      <c r="K819" s="115" t="s">
        <v>166</v>
      </c>
      <c r="L819" s="115" t="s">
        <v>2158</v>
      </c>
      <c r="M819" s="115" t="s">
        <v>137</v>
      </c>
      <c r="N819" s="115" t="s">
        <v>162</v>
      </c>
      <c r="O819" s="115" t="str">
        <f t="shared" si="128"/>
        <v>SEDUM TELEPHIUM Nova Cherry Fizz</v>
      </c>
      <c r="P819" s="119">
        <v>819</v>
      </c>
      <c r="Q819" s="119"/>
      <c r="R819" s="20">
        <f t="shared" si="125"/>
        <v>0</v>
      </c>
      <c r="S819" s="20">
        <f t="shared" si="126"/>
        <v>0</v>
      </c>
      <c r="T819" s="20">
        <f t="shared" si="127"/>
        <v>0</v>
      </c>
      <c r="U819" s="301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304"/>
      <c r="AG819" s="304"/>
      <c r="AH819" s="120"/>
      <c r="AI819" s="120"/>
      <c r="AJ819" s="304"/>
      <c r="AK819" s="304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4"/>
      <c r="BV819" s="14"/>
      <c r="BW819" s="14"/>
      <c r="BX819" s="477"/>
      <c r="BY819" s="477"/>
      <c r="BZ819" s="477"/>
      <c r="CA819" s="477"/>
      <c r="CB819" s="14"/>
      <c r="CC819" t="str">
        <f t="shared" si="130"/>
        <v/>
      </c>
      <c r="CE819">
        <v>25821</v>
      </c>
      <c r="CF819">
        <v>6</v>
      </c>
      <c r="CH819">
        <v>5</v>
      </c>
    </row>
    <row r="820" spans="1:86" ht="20.100000000000001" customHeight="1" x14ac:dyDescent="0.25">
      <c r="A820" s="108">
        <v>26736</v>
      </c>
      <c r="B820" s="109" t="s">
        <v>1096</v>
      </c>
      <c r="C820" s="109" t="s">
        <v>1097</v>
      </c>
      <c r="D820" s="109" t="s">
        <v>2153</v>
      </c>
      <c r="E820" s="110" t="s">
        <v>120</v>
      </c>
      <c r="F820" s="110" t="s">
        <v>160</v>
      </c>
      <c r="G820" s="111">
        <v>40</v>
      </c>
      <c r="H820" s="111">
        <v>12</v>
      </c>
      <c r="I820" s="110" t="s">
        <v>131</v>
      </c>
      <c r="J820" s="121">
        <v>0.15</v>
      </c>
      <c r="K820" s="109"/>
      <c r="L820" s="109" t="s">
        <v>2158</v>
      </c>
      <c r="M820" s="109" t="s">
        <v>137</v>
      </c>
      <c r="N820" s="109" t="s">
        <v>162</v>
      </c>
      <c r="O820" s="109" t="str">
        <f t="shared" si="128"/>
        <v>SEDUM SUNSPARKLER Dazzleberry</v>
      </c>
      <c r="P820" s="112">
        <v>820</v>
      </c>
      <c r="Q820" s="112"/>
      <c r="R820" s="20">
        <f t="shared" si="125"/>
        <v>0</v>
      </c>
      <c r="S820" s="20">
        <f t="shared" si="126"/>
        <v>0</v>
      </c>
      <c r="T820" s="20">
        <f t="shared" si="127"/>
        <v>0</v>
      </c>
      <c r="U820" s="303"/>
      <c r="V820" s="304"/>
      <c r="W820" s="304"/>
      <c r="X820" s="304"/>
      <c r="Y820" s="304"/>
      <c r="Z820" s="304"/>
      <c r="AA820" s="304"/>
      <c r="AB820" s="304"/>
      <c r="AC820" s="304"/>
      <c r="AD820" s="304"/>
      <c r="AE820" s="304"/>
      <c r="AF820" s="304"/>
      <c r="AG820" s="304"/>
      <c r="AH820" s="113"/>
      <c r="AI820" s="113"/>
      <c r="AJ820" s="304"/>
      <c r="AK820" s="304"/>
      <c r="AL820" s="304"/>
      <c r="AM820" s="304"/>
      <c r="AN820" s="304"/>
      <c r="AO820" s="304"/>
      <c r="AP820" s="304"/>
      <c r="AQ820" s="304"/>
      <c r="AR820" s="304"/>
      <c r="AS820" s="304"/>
      <c r="AT820" s="304"/>
      <c r="AU820" s="304"/>
      <c r="AV820" s="304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4"/>
      <c r="BV820" s="14"/>
      <c r="BW820" s="14"/>
      <c r="BX820" s="477"/>
      <c r="BY820" s="477"/>
      <c r="BZ820" s="477"/>
      <c r="CA820" s="477"/>
      <c r="CB820" s="14"/>
      <c r="CC820" t="str">
        <f t="shared" si="130"/>
        <v>&gt;s19/2026</v>
      </c>
      <c r="CD820">
        <f t="shared" ref="CD820:CD822" si="131">IF(E820="B",IF(OR(LEFT(D820,2)="&gt;s", LEFT(D820,2)="&lt;s"),MID(D820,3,2)+CF820+1,""),)</f>
        <v>19</v>
      </c>
      <c r="CE820">
        <v>26735</v>
      </c>
      <c r="CF820">
        <v>6</v>
      </c>
      <c r="CH820">
        <v>5</v>
      </c>
    </row>
    <row r="821" spans="1:86" ht="20.100000000000001" customHeight="1" x14ac:dyDescent="0.25">
      <c r="A821" s="114">
        <v>26738</v>
      </c>
      <c r="B821" s="115" t="s">
        <v>1096</v>
      </c>
      <c r="C821" s="115" t="s">
        <v>1098</v>
      </c>
      <c r="D821" s="115" t="s">
        <v>2153</v>
      </c>
      <c r="E821" s="116" t="s">
        <v>120</v>
      </c>
      <c r="F821" s="116" t="s">
        <v>160</v>
      </c>
      <c r="G821" s="117">
        <v>40</v>
      </c>
      <c r="H821" s="117">
        <v>12</v>
      </c>
      <c r="I821" s="116" t="s">
        <v>131</v>
      </c>
      <c r="J821" s="118">
        <v>0.15</v>
      </c>
      <c r="K821" s="115"/>
      <c r="L821" s="115" t="s">
        <v>2158</v>
      </c>
      <c r="M821" s="115" t="s">
        <v>137</v>
      </c>
      <c r="N821" s="115" t="s">
        <v>162</v>
      </c>
      <c r="O821" s="115" t="str">
        <f t="shared" si="128"/>
        <v>SEDUM SUNSPARKLER Firecracker</v>
      </c>
      <c r="P821" s="119">
        <v>821</v>
      </c>
      <c r="Q821" s="119"/>
      <c r="R821" s="20">
        <f t="shared" si="125"/>
        <v>0</v>
      </c>
      <c r="S821" s="20">
        <f t="shared" si="126"/>
        <v>0</v>
      </c>
      <c r="T821" s="20">
        <f t="shared" si="127"/>
        <v>0</v>
      </c>
      <c r="U821" s="303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120"/>
      <c r="AI821" s="120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4"/>
      <c r="AU821" s="304"/>
      <c r="AV821" s="304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4"/>
      <c r="BV821" s="14"/>
      <c r="BW821" s="14"/>
      <c r="BX821" s="477"/>
      <c r="BY821" s="477"/>
      <c r="BZ821" s="477"/>
      <c r="CA821" s="477"/>
      <c r="CB821" s="14"/>
      <c r="CC821" t="str">
        <f t="shared" si="130"/>
        <v>&gt;s19/2026</v>
      </c>
      <c r="CD821">
        <f t="shared" si="131"/>
        <v>19</v>
      </c>
      <c r="CE821">
        <v>26737</v>
      </c>
      <c r="CF821">
        <v>6</v>
      </c>
      <c r="CH821">
        <v>5</v>
      </c>
    </row>
    <row r="822" spans="1:86" ht="20.100000000000001" customHeight="1" x14ac:dyDescent="0.25">
      <c r="A822" s="108">
        <v>26740</v>
      </c>
      <c r="B822" s="109" t="s">
        <v>1096</v>
      </c>
      <c r="C822" s="109" t="s">
        <v>1099</v>
      </c>
      <c r="D822" s="109" t="s">
        <v>2153</v>
      </c>
      <c r="E822" s="110" t="s">
        <v>120</v>
      </c>
      <c r="F822" s="110" t="s">
        <v>160</v>
      </c>
      <c r="G822" s="111">
        <v>40</v>
      </c>
      <c r="H822" s="111">
        <v>12</v>
      </c>
      <c r="I822" s="110" t="s">
        <v>131</v>
      </c>
      <c r="J822" s="121">
        <v>0.15</v>
      </c>
      <c r="K822" s="109"/>
      <c r="L822" s="109" t="s">
        <v>2158</v>
      </c>
      <c r="M822" s="109" t="s">
        <v>137</v>
      </c>
      <c r="N822" s="109" t="s">
        <v>162</v>
      </c>
      <c r="O822" s="109" t="str">
        <f t="shared" si="128"/>
        <v>SEDUM SUNSPARKLER Lime Zinger</v>
      </c>
      <c r="P822" s="112">
        <v>822</v>
      </c>
      <c r="Q822" s="112"/>
      <c r="R822" s="20">
        <f t="shared" si="125"/>
        <v>0</v>
      </c>
      <c r="S822" s="20">
        <f t="shared" si="126"/>
        <v>0</v>
      </c>
      <c r="T822" s="20">
        <f t="shared" si="127"/>
        <v>0</v>
      </c>
      <c r="U822" s="303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113"/>
      <c r="AI822" s="113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4"/>
      <c r="AV822" s="304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4"/>
      <c r="BV822" s="14"/>
      <c r="BW822" s="14"/>
      <c r="BX822" s="477"/>
      <c r="BY822" s="477"/>
      <c r="BZ822" s="477"/>
      <c r="CA822" s="477"/>
      <c r="CB822" s="14"/>
      <c r="CC822" t="str">
        <f t="shared" si="130"/>
        <v>&gt;s19/2026</v>
      </c>
      <c r="CD822">
        <f t="shared" si="131"/>
        <v>19</v>
      </c>
      <c r="CE822">
        <v>26739</v>
      </c>
      <c r="CF822">
        <v>6</v>
      </c>
      <c r="CH822">
        <v>5</v>
      </c>
    </row>
    <row r="823" spans="1:86" ht="20.100000000000001" customHeight="1" x14ac:dyDescent="0.25">
      <c r="A823" s="114">
        <v>21544</v>
      </c>
      <c r="B823" s="115" t="s">
        <v>184</v>
      </c>
      <c r="C823" s="115" t="s">
        <v>733</v>
      </c>
      <c r="D823" s="115" t="s">
        <v>128</v>
      </c>
      <c r="E823" s="116" t="s">
        <v>120</v>
      </c>
      <c r="F823" s="116" t="s">
        <v>160</v>
      </c>
      <c r="G823" s="117">
        <v>40</v>
      </c>
      <c r="H823" s="117">
        <v>11</v>
      </c>
      <c r="I823" s="116" t="s">
        <v>176</v>
      </c>
      <c r="J823" s="118"/>
      <c r="K823" s="115" t="s">
        <v>257</v>
      </c>
      <c r="L823" s="115" t="s">
        <v>2158</v>
      </c>
      <c r="M823" s="115"/>
      <c r="N823" s="115" t="s">
        <v>162</v>
      </c>
      <c r="O823" s="115" t="str">
        <f t="shared" si="128"/>
        <v>SENECIO Vira vira</v>
      </c>
      <c r="P823" s="119">
        <v>823</v>
      </c>
      <c r="Q823" s="119"/>
      <c r="R823" s="20">
        <f t="shared" si="125"/>
        <v>0</v>
      </c>
      <c r="S823" s="20">
        <f t="shared" si="126"/>
        <v>0</v>
      </c>
      <c r="T823" s="20">
        <f t="shared" si="127"/>
        <v>0</v>
      </c>
      <c r="U823" s="301"/>
      <c r="V823" s="120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304"/>
      <c r="AG823" s="304"/>
      <c r="AH823" s="120"/>
      <c r="AI823" s="120"/>
      <c r="AJ823" s="304"/>
      <c r="AK823" s="304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4"/>
      <c r="BV823" s="14"/>
      <c r="BW823" s="14"/>
      <c r="BX823" s="477"/>
      <c r="BY823" s="477"/>
      <c r="BZ823" s="477"/>
      <c r="CA823" s="477"/>
      <c r="CB823" s="14"/>
      <c r="CC823" t="str">
        <f t="shared" si="130"/>
        <v/>
      </c>
      <c r="CE823">
        <v>13547</v>
      </c>
      <c r="CF823">
        <v>4</v>
      </c>
      <c r="CH823">
        <v>6</v>
      </c>
    </row>
    <row r="824" spans="1:86" ht="20.100000000000001" customHeight="1" x14ac:dyDescent="0.25">
      <c r="A824" s="379">
        <v>12649</v>
      </c>
      <c r="B824" s="109" t="s">
        <v>734</v>
      </c>
      <c r="C824" s="109" t="s">
        <v>1414</v>
      </c>
      <c r="D824" s="109" t="s">
        <v>128</v>
      </c>
      <c r="E824" s="110" t="s">
        <v>120</v>
      </c>
      <c r="F824" s="110" t="s">
        <v>160</v>
      </c>
      <c r="G824" s="111">
        <v>40</v>
      </c>
      <c r="H824" s="111">
        <v>13</v>
      </c>
      <c r="I824" s="110" t="s">
        <v>131</v>
      </c>
      <c r="J824" s="121"/>
      <c r="K824" s="109" t="s">
        <v>257</v>
      </c>
      <c r="L824" s="109" t="s">
        <v>2158</v>
      </c>
      <c r="M824" s="109"/>
      <c r="N824" s="109" t="s">
        <v>162</v>
      </c>
      <c r="O824" s="109" t="str">
        <f t="shared" si="128"/>
        <v>SOLANUM Jasminoïdes Alba</v>
      </c>
      <c r="P824" s="112">
        <v>824</v>
      </c>
      <c r="Q824" s="112"/>
      <c r="R824" s="20">
        <f t="shared" si="125"/>
        <v>0</v>
      </c>
      <c r="S824" s="20">
        <f t="shared" si="126"/>
        <v>0</v>
      </c>
      <c r="T824" s="20">
        <f t="shared" si="127"/>
        <v>0</v>
      </c>
      <c r="U824" s="378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304"/>
      <c r="AG824" s="304"/>
      <c r="AH824" s="113"/>
      <c r="AI824" s="113"/>
      <c r="AJ824" s="304"/>
      <c r="AK824" s="304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4"/>
      <c r="BV824" s="14"/>
      <c r="BW824" s="14"/>
      <c r="BX824" s="477"/>
      <c r="BY824" s="477"/>
      <c r="BZ824" s="477"/>
      <c r="CA824" s="477"/>
      <c r="CB824" s="14"/>
      <c r="CC824" t="str">
        <f t="shared" si="130"/>
        <v/>
      </c>
      <c r="CE824">
        <v>2759</v>
      </c>
      <c r="CF824">
        <v>7</v>
      </c>
      <c r="CH824">
        <v>5</v>
      </c>
    </row>
    <row r="825" spans="1:86" ht="20.100000000000001" customHeight="1" x14ac:dyDescent="0.25">
      <c r="A825" s="114">
        <v>24007</v>
      </c>
      <c r="B825" s="115" t="s">
        <v>734</v>
      </c>
      <c r="C825" s="115" t="s">
        <v>1415</v>
      </c>
      <c r="D825" s="115" t="s">
        <v>128</v>
      </c>
      <c r="E825" s="116" t="s">
        <v>120</v>
      </c>
      <c r="F825" s="116" t="s">
        <v>160</v>
      </c>
      <c r="G825" s="117">
        <v>40</v>
      </c>
      <c r="H825" s="117">
        <v>13</v>
      </c>
      <c r="I825" s="116" t="s">
        <v>131</v>
      </c>
      <c r="J825" s="118"/>
      <c r="K825" s="115" t="s">
        <v>257</v>
      </c>
      <c r="L825" s="115" t="s">
        <v>2158</v>
      </c>
      <c r="M825" s="115"/>
      <c r="N825" s="115" t="s">
        <v>162</v>
      </c>
      <c r="O825" s="115" t="str">
        <f t="shared" si="128"/>
        <v>SOLANUM Jasminoïdes Bleu Parme</v>
      </c>
      <c r="P825" s="119">
        <v>825</v>
      </c>
      <c r="Q825" s="119"/>
      <c r="R825" s="20">
        <f t="shared" si="125"/>
        <v>0</v>
      </c>
      <c r="S825" s="20">
        <f t="shared" si="126"/>
        <v>0</v>
      </c>
      <c r="T825" s="20">
        <f t="shared" si="127"/>
        <v>0</v>
      </c>
      <c r="U825" s="301"/>
      <c r="V825" s="120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304"/>
      <c r="AG825" s="304"/>
      <c r="AH825" s="120"/>
      <c r="AI825" s="120"/>
      <c r="AJ825" s="304"/>
      <c r="AK825" s="304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4"/>
      <c r="BV825" s="14"/>
      <c r="BW825" s="14"/>
      <c r="BX825" s="477"/>
      <c r="BY825" s="477"/>
      <c r="BZ825" s="477"/>
      <c r="CA825" s="477"/>
      <c r="CB825" s="14"/>
      <c r="CC825" t="str">
        <f t="shared" si="130"/>
        <v/>
      </c>
      <c r="CE825">
        <v>23803</v>
      </c>
      <c r="CF825">
        <v>7</v>
      </c>
      <c r="CH825">
        <v>5</v>
      </c>
    </row>
    <row r="826" spans="1:86" ht="20.100000000000001" customHeight="1" x14ac:dyDescent="0.25">
      <c r="A826" s="379">
        <v>13734</v>
      </c>
      <c r="B826" s="109" t="s">
        <v>734</v>
      </c>
      <c r="C826" s="109" t="s">
        <v>735</v>
      </c>
      <c r="D826" s="109" t="s">
        <v>128</v>
      </c>
      <c r="E826" s="110" t="s">
        <v>120</v>
      </c>
      <c r="F826" s="110" t="s">
        <v>160</v>
      </c>
      <c r="G826" s="111">
        <v>40</v>
      </c>
      <c r="H826" s="111">
        <v>13</v>
      </c>
      <c r="I826" s="110" t="s">
        <v>131</v>
      </c>
      <c r="J826" s="121"/>
      <c r="K826" s="109" t="s">
        <v>736</v>
      </c>
      <c r="L826" s="109" t="s">
        <v>2158</v>
      </c>
      <c r="M826" s="109"/>
      <c r="N826" s="109" t="s">
        <v>162</v>
      </c>
      <c r="O826" s="109" t="str">
        <f t="shared" si="128"/>
        <v>SOLANUM Rantonnetii</v>
      </c>
      <c r="P826" s="112">
        <v>826</v>
      </c>
      <c r="Q826" s="112"/>
      <c r="R826" s="20">
        <f t="shared" si="125"/>
        <v>0</v>
      </c>
      <c r="S826" s="20">
        <f t="shared" si="126"/>
        <v>0</v>
      </c>
      <c r="T826" s="20">
        <f t="shared" si="127"/>
        <v>0</v>
      </c>
      <c r="U826" s="378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304"/>
      <c r="AG826" s="304"/>
      <c r="AH826" s="113"/>
      <c r="AI826" s="113"/>
      <c r="AJ826" s="304"/>
      <c r="AK826" s="304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4"/>
      <c r="BV826" s="14"/>
      <c r="BW826" s="14"/>
      <c r="BX826" s="477"/>
      <c r="BY826" s="477"/>
      <c r="BZ826" s="477"/>
      <c r="CA826" s="477"/>
      <c r="CB826" s="14"/>
      <c r="CC826" t="str">
        <f t="shared" si="130"/>
        <v/>
      </c>
      <c r="CE826">
        <v>2760</v>
      </c>
      <c r="CF826">
        <v>7</v>
      </c>
      <c r="CH826">
        <v>5</v>
      </c>
    </row>
    <row r="827" spans="1:86" ht="20.100000000000001" customHeight="1" x14ac:dyDescent="0.25">
      <c r="A827" s="114">
        <v>13433</v>
      </c>
      <c r="B827" s="115" t="s">
        <v>737</v>
      </c>
      <c r="C827" s="115" t="s">
        <v>1416</v>
      </c>
      <c r="D827" s="115" t="s">
        <v>128</v>
      </c>
      <c r="E827" s="116" t="s">
        <v>208</v>
      </c>
      <c r="F827" s="116" t="s">
        <v>160</v>
      </c>
      <c r="G827" s="117">
        <v>40</v>
      </c>
      <c r="H827" s="117">
        <v>15</v>
      </c>
      <c r="I827" s="116" t="s">
        <v>176</v>
      </c>
      <c r="J827" s="118"/>
      <c r="K827" s="115" t="s">
        <v>257</v>
      </c>
      <c r="L827" s="115" t="s">
        <v>2158</v>
      </c>
      <c r="M827" s="115"/>
      <c r="N827" s="115" t="s">
        <v>162</v>
      </c>
      <c r="O827" s="115" t="str">
        <f t="shared" si="128"/>
        <v>STIPA Pheasant Tails</v>
      </c>
      <c r="P827" s="119">
        <v>827</v>
      </c>
      <c r="Q827" s="119"/>
      <c r="R827" s="20">
        <f t="shared" si="125"/>
        <v>0</v>
      </c>
      <c r="S827" s="20">
        <f t="shared" si="126"/>
        <v>0</v>
      </c>
      <c r="T827" s="20">
        <f t="shared" si="127"/>
        <v>0</v>
      </c>
      <c r="U827" s="301"/>
      <c r="V827" s="120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304"/>
      <c r="AG827" s="304"/>
      <c r="AH827" s="120"/>
      <c r="AI827" s="120"/>
      <c r="AJ827" s="304"/>
      <c r="AK827" s="304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4"/>
      <c r="BV827" s="14"/>
      <c r="BW827" s="14"/>
      <c r="BX827" s="477"/>
      <c r="BY827" s="477"/>
      <c r="BZ827" s="477"/>
      <c r="CA827" s="477"/>
      <c r="CB827" s="14"/>
      <c r="CC827" t="str">
        <f t="shared" si="130"/>
        <v/>
      </c>
      <c r="CE827">
        <v>12970</v>
      </c>
      <c r="CF827">
        <v>6</v>
      </c>
      <c r="CH827">
        <v>8</v>
      </c>
    </row>
    <row r="828" spans="1:86" ht="20.100000000000001" customHeight="1" x14ac:dyDescent="0.25">
      <c r="A828" s="108">
        <v>11760</v>
      </c>
      <c r="B828" s="109" t="s">
        <v>737</v>
      </c>
      <c r="C828" s="109" t="s">
        <v>1417</v>
      </c>
      <c r="D828" s="109" t="s">
        <v>128</v>
      </c>
      <c r="E828" s="110" t="s">
        <v>208</v>
      </c>
      <c r="F828" s="110" t="s">
        <v>160</v>
      </c>
      <c r="G828" s="111">
        <v>40</v>
      </c>
      <c r="H828" s="111">
        <v>15</v>
      </c>
      <c r="I828" s="110" t="s">
        <v>176</v>
      </c>
      <c r="J828" s="121"/>
      <c r="K828" s="109" t="s">
        <v>257</v>
      </c>
      <c r="L828" s="109" t="s">
        <v>2158</v>
      </c>
      <c r="M828" s="109"/>
      <c r="N828" s="109" t="s">
        <v>162</v>
      </c>
      <c r="O828" s="109" t="str">
        <f t="shared" si="128"/>
        <v>STIPA Pony Tails</v>
      </c>
      <c r="P828" s="112">
        <v>828</v>
      </c>
      <c r="Q828" s="112"/>
      <c r="R828" s="20">
        <f t="shared" si="125"/>
        <v>0</v>
      </c>
      <c r="S828" s="20">
        <f t="shared" si="126"/>
        <v>0</v>
      </c>
      <c r="T828" s="20">
        <f t="shared" si="127"/>
        <v>0</v>
      </c>
      <c r="U828" s="378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304"/>
      <c r="AG828" s="304"/>
      <c r="AH828" s="113"/>
      <c r="AI828" s="113"/>
      <c r="AJ828" s="304"/>
      <c r="AK828" s="304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4"/>
      <c r="BV828" s="14"/>
      <c r="BW828" s="14"/>
      <c r="BX828" s="477"/>
      <c r="BY828" s="477"/>
      <c r="BZ828" s="477"/>
      <c r="CA828" s="477"/>
      <c r="CB828" s="14"/>
      <c r="CC828" t="str">
        <f t="shared" si="130"/>
        <v/>
      </c>
      <c r="CE828">
        <v>3776</v>
      </c>
      <c r="CF828">
        <v>6</v>
      </c>
      <c r="CH828">
        <v>8</v>
      </c>
    </row>
    <row r="829" spans="1:86" ht="20.100000000000001" customHeight="1" x14ac:dyDescent="0.25">
      <c r="A829" s="114">
        <v>21549</v>
      </c>
      <c r="B829" s="115" t="s">
        <v>738</v>
      </c>
      <c r="C829" s="115" t="s">
        <v>688</v>
      </c>
      <c r="D829" s="115" t="s">
        <v>128</v>
      </c>
      <c r="E829" s="116" t="s">
        <v>120</v>
      </c>
      <c r="F829" s="116" t="s">
        <v>160</v>
      </c>
      <c r="G829" s="117">
        <v>40</v>
      </c>
      <c r="H829" s="117">
        <v>13</v>
      </c>
      <c r="I829" s="116" t="s">
        <v>131</v>
      </c>
      <c r="J829" s="118"/>
      <c r="K829" s="115" t="s">
        <v>257</v>
      </c>
      <c r="L829" s="115" t="s">
        <v>2158</v>
      </c>
      <c r="M829" s="115"/>
      <c r="N829" s="115" t="s">
        <v>162</v>
      </c>
      <c r="O829" s="115" t="str">
        <f t="shared" si="128"/>
        <v>STREPTOCARPUS Bleu</v>
      </c>
      <c r="P829" s="119">
        <v>829</v>
      </c>
      <c r="Q829" s="119"/>
      <c r="R829" s="20">
        <f t="shared" si="125"/>
        <v>0</v>
      </c>
      <c r="S829" s="20">
        <f t="shared" si="126"/>
        <v>0</v>
      </c>
      <c r="T829" s="20">
        <f t="shared" si="127"/>
        <v>0</v>
      </c>
      <c r="U829" s="301"/>
      <c r="V829" s="120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304"/>
      <c r="AG829" s="304"/>
      <c r="AH829" s="120"/>
      <c r="AI829" s="120"/>
      <c r="AJ829" s="304"/>
      <c r="AK829" s="304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4"/>
      <c r="BV829" s="14"/>
      <c r="BW829" s="14"/>
      <c r="BX829" s="477"/>
      <c r="BY829" s="477"/>
      <c r="BZ829" s="477"/>
      <c r="CA829" s="477"/>
      <c r="CB829" s="14"/>
      <c r="CC829" t="str">
        <f t="shared" si="130"/>
        <v/>
      </c>
      <c r="CE829">
        <v>3263</v>
      </c>
      <c r="CF829">
        <v>6</v>
      </c>
      <c r="CH829">
        <v>6</v>
      </c>
    </row>
    <row r="830" spans="1:86" ht="20.100000000000001" customHeight="1" x14ac:dyDescent="0.25">
      <c r="A830" s="388"/>
      <c r="B830" s="382" t="s">
        <v>739</v>
      </c>
      <c r="C830" s="383"/>
      <c r="D830" s="383" t="s">
        <v>128</v>
      </c>
      <c r="E830" s="384"/>
      <c r="F830" s="384"/>
      <c r="G830" s="384"/>
      <c r="H830" s="385"/>
      <c r="I830" s="384"/>
      <c r="J830" s="386"/>
      <c r="K830" s="383"/>
      <c r="L830" s="383" t="s">
        <v>593</v>
      </c>
      <c r="M830" s="383"/>
      <c r="N830" s="383"/>
      <c r="O830" s="383" t="str">
        <f t="shared" si="128"/>
        <v xml:space="preserve">T </v>
      </c>
      <c r="P830" s="387">
        <v>830</v>
      </c>
      <c r="Q830" s="387"/>
      <c r="R830" s="20"/>
      <c r="S830" s="20"/>
      <c r="T830" s="20"/>
      <c r="U830" s="512"/>
      <c r="V830" s="513"/>
      <c r="W830" s="513"/>
      <c r="X830" s="513"/>
      <c r="Y830" s="513"/>
      <c r="Z830" s="513"/>
      <c r="AA830" s="513"/>
      <c r="AB830" s="513"/>
      <c r="AC830" s="513"/>
      <c r="AD830" s="513"/>
      <c r="AE830" s="513"/>
      <c r="AF830" s="513"/>
      <c r="AG830" s="513"/>
      <c r="AH830" s="513"/>
      <c r="AI830" s="513"/>
      <c r="AJ830" s="513"/>
      <c r="AK830" s="513"/>
      <c r="AL830" s="513"/>
      <c r="AM830" s="513"/>
      <c r="AN830" s="513"/>
      <c r="AO830" s="513"/>
      <c r="AP830" s="513"/>
      <c r="AQ830" s="513"/>
      <c r="AR830" s="513"/>
      <c r="AS830" s="513"/>
      <c r="AT830" s="513"/>
      <c r="AU830" s="513"/>
      <c r="AV830" s="513"/>
      <c r="AW830" s="513"/>
      <c r="AX830" s="513"/>
      <c r="AY830" s="513"/>
      <c r="AZ830" s="513"/>
      <c r="BA830" s="513"/>
      <c r="BB830" s="513"/>
      <c r="BC830" s="513"/>
      <c r="BD830" s="513"/>
      <c r="BE830" s="513"/>
      <c r="BF830" s="513"/>
      <c r="BG830" s="513"/>
      <c r="BH830" s="513"/>
      <c r="BI830" s="513"/>
      <c r="BJ830" s="513"/>
      <c r="BK830" s="513"/>
      <c r="BL830" s="513"/>
      <c r="BM830" s="513"/>
      <c r="BN830" s="513"/>
      <c r="BO830" s="513"/>
      <c r="BP830" s="513"/>
      <c r="BQ830" s="513"/>
      <c r="BR830" s="513"/>
      <c r="BS830" s="513"/>
      <c r="BT830" s="513"/>
      <c r="BU830" s="14"/>
      <c r="BV830" s="14"/>
      <c r="BW830" s="14"/>
      <c r="BX830" s="477"/>
      <c r="BY830" s="477"/>
      <c r="BZ830" s="477"/>
      <c r="CA830" s="477"/>
      <c r="CB830" s="14"/>
      <c r="CC830" t="str">
        <f t="shared" si="130"/>
        <v/>
      </c>
    </row>
    <row r="831" spans="1:86" ht="20.100000000000001" customHeight="1" x14ac:dyDescent="0.25">
      <c r="A831" s="108">
        <v>21604</v>
      </c>
      <c r="B831" s="109" t="s">
        <v>740</v>
      </c>
      <c r="C831" s="109" t="s">
        <v>1341</v>
      </c>
      <c r="D831" s="109" t="s">
        <v>128</v>
      </c>
      <c r="E831" s="110" t="s">
        <v>208</v>
      </c>
      <c r="F831" s="110" t="s">
        <v>160</v>
      </c>
      <c r="G831" s="111">
        <v>40</v>
      </c>
      <c r="H831" s="111">
        <v>13</v>
      </c>
      <c r="I831" s="110" t="s">
        <v>319</v>
      </c>
      <c r="J831" s="121"/>
      <c r="K831" s="109" t="s">
        <v>257</v>
      </c>
      <c r="L831" s="109" t="s">
        <v>2158</v>
      </c>
      <c r="M831" s="109"/>
      <c r="N831" s="109" t="s">
        <v>162</v>
      </c>
      <c r="O831" s="109" t="str">
        <f t="shared" si="128"/>
        <v>TABAC NICOTIANA ALATA Variés perfume</v>
      </c>
      <c r="P831" s="112">
        <v>831</v>
      </c>
      <c r="Q831" s="112"/>
      <c r="R831" s="20">
        <f t="shared" si="125"/>
        <v>0</v>
      </c>
      <c r="S831" s="20">
        <f t="shared" si="126"/>
        <v>0</v>
      </c>
      <c r="T831" s="20">
        <f t="shared" si="127"/>
        <v>0</v>
      </c>
      <c r="U831" s="378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304"/>
      <c r="AG831" s="304"/>
      <c r="AH831" s="113"/>
      <c r="AI831" s="113"/>
      <c r="AJ831" s="304"/>
      <c r="AK831" s="304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4"/>
      <c r="BV831" s="14"/>
      <c r="BW831" s="14"/>
      <c r="BX831" s="477"/>
      <c r="BY831" s="477"/>
      <c r="BZ831" s="477"/>
      <c r="CA831" s="477"/>
      <c r="CB831" s="14"/>
      <c r="CC831" t="str">
        <f t="shared" si="130"/>
        <v/>
      </c>
      <c r="CE831">
        <v>12605</v>
      </c>
      <c r="CF831">
        <v>4</v>
      </c>
      <c r="CH831">
        <v>8</v>
      </c>
    </row>
    <row r="832" spans="1:86" ht="20.100000000000001" customHeight="1" x14ac:dyDescent="0.25">
      <c r="A832" s="114">
        <v>12521</v>
      </c>
      <c r="B832" s="115" t="s">
        <v>741</v>
      </c>
      <c r="C832" s="115" t="s">
        <v>307</v>
      </c>
      <c r="D832" s="115" t="s">
        <v>128</v>
      </c>
      <c r="E832" s="116" t="s">
        <v>208</v>
      </c>
      <c r="F832" s="116" t="s">
        <v>160</v>
      </c>
      <c r="G832" s="117">
        <v>40</v>
      </c>
      <c r="H832" s="117">
        <v>12</v>
      </c>
      <c r="I832" s="116" t="s">
        <v>131</v>
      </c>
      <c r="J832" s="118"/>
      <c r="K832" s="115" t="s">
        <v>257</v>
      </c>
      <c r="L832" s="115" t="s">
        <v>2158</v>
      </c>
      <c r="M832" s="115"/>
      <c r="N832" s="115" t="s">
        <v>162</v>
      </c>
      <c r="O832" s="115" t="str">
        <f t="shared" si="128"/>
        <v>TABAC SYLVESTRIS Blanc</v>
      </c>
      <c r="P832" s="119">
        <v>832</v>
      </c>
      <c r="Q832" s="119"/>
      <c r="R832" s="20">
        <f t="shared" si="125"/>
        <v>0</v>
      </c>
      <c r="S832" s="20">
        <f t="shared" si="126"/>
        <v>0</v>
      </c>
      <c r="T832" s="20">
        <f t="shared" si="127"/>
        <v>0</v>
      </c>
      <c r="U832" s="301"/>
      <c r="V832" s="120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304"/>
      <c r="AG832" s="304"/>
      <c r="AH832" s="120"/>
      <c r="AI832" s="120"/>
      <c r="AJ832" s="304"/>
      <c r="AK832" s="304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4"/>
      <c r="BV832" s="14"/>
      <c r="BW832" s="14"/>
      <c r="BX832" s="477"/>
      <c r="BY832" s="477"/>
      <c r="BZ832" s="477"/>
      <c r="CA832" s="477"/>
      <c r="CB832" s="14"/>
      <c r="CC832" t="str">
        <f t="shared" si="130"/>
        <v/>
      </c>
      <c r="CE832">
        <v>3783</v>
      </c>
      <c r="CF832">
        <v>6</v>
      </c>
      <c r="CH832">
        <v>5</v>
      </c>
    </row>
    <row r="833" spans="1:86" ht="20.100000000000001" customHeight="1" x14ac:dyDescent="0.25">
      <c r="A833" s="108">
        <v>13058</v>
      </c>
      <c r="B833" s="109" t="s">
        <v>742</v>
      </c>
      <c r="C833" s="109" t="s">
        <v>1418</v>
      </c>
      <c r="D833" s="109" t="s">
        <v>128</v>
      </c>
      <c r="E833" s="110" t="s">
        <v>120</v>
      </c>
      <c r="F833" s="110" t="s">
        <v>160</v>
      </c>
      <c r="G833" s="111">
        <v>40</v>
      </c>
      <c r="H833" s="111">
        <v>11</v>
      </c>
      <c r="I833" s="110" t="s">
        <v>176</v>
      </c>
      <c r="J833" s="121">
        <v>0.04</v>
      </c>
      <c r="K833" s="109" t="s">
        <v>257</v>
      </c>
      <c r="L833" s="109" t="s">
        <v>2158</v>
      </c>
      <c r="M833" s="109"/>
      <c r="N833" s="109" t="s">
        <v>162</v>
      </c>
      <c r="O833" s="109" t="str">
        <f t="shared" si="128"/>
        <v>TAGETES LEMONII Tangerine Marigold</v>
      </c>
      <c r="P833" s="112">
        <v>833</v>
      </c>
      <c r="Q833" s="112"/>
      <c r="R833" s="20">
        <f t="shared" si="125"/>
        <v>0</v>
      </c>
      <c r="S833" s="20">
        <f t="shared" si="126"/>
        <v>0</v>
      </c>
      <c r="T833" s="20">
        <f t="shared" si="127"/>
        <v>0</v>
      </c>
      <c r="U833" s="378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304"/>
      <c r="AG833" s="304"/>
      <c r="AH833" s="113"/>
      <c r="AI833" s="113"/>
      <c r="AJ833" s="304"/>
      <c r="AK833" s="304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4"/>
      <c r="BV833" s="14"/>
      <c r="BW833" s="14"/>
      <c r="BX833" s="477"/>
      <c r="BY833" s="477"/>
      <c r="BZ833" s="477"/>
      <c r="CA833" s="477"/>
      <c r="CB833" s="14"/>
      <c r="CC833" t="str">
        <f t="shared" si="130"/>
        <v/>
      </c>
      <c r="CE833">
        <v>12973</v>
      </c>
      <c r="CF833">
        <v>4</v>
      </c>
      <c r="CH833">
        <v>6</v>
      </c>
    </row>
    <row r="834" spans="1:86" ht="20.100000000000001" customHeight="1" x14ac:dyDescent="0.25">
      <c r="A834" s="114">
        <v>11193</v>
      </c>
      <c r="B834" s="115" t="s">
        <v>743</v>
      </c>
      <c r="C834" s="115" t="s">
        <v>744</v>
      </c>
      <c r="D834" s="115" t="s">
        <v>128</v>
      </c>
      <c r="E834" s="116" t="s">
        <v>120</v>
      </c>
      <c r="F834" s="116" t="s">
        <v>160</v>
      </c>
      <c r="G834" s="117">
        <v>40</v>
      </c>
      <c r="H834" s="117">
        <v>12</v>
      </c>
      <c r="I834" s="116" t="s">
        <v>176</v>
      </c>
      <c r="J834" s="118"/>
      <c r="K834" s="115" t="s">
        <v>257</v>
      </c>
      <c r="L834" s="115" t="s">
        <v>2158</v>
      </c>
      <c r="M834" s="115"/>
      <c r="N834" s="115" t="s">
        <v>162</v>
      </c>
      <c r="O834" s="115" t="str">
        <f t="shared" si="128"/>
        <v>THUNBERGIA ALATA Lemon</v>
      </c>
      <c r="P834" s="119">
        <v>834</v>
      </c>
      <c r="Q834" s="119"/>
      <c r="R834" s="20">
        <f t="shared" si="125"/>
        <v>0</v>
      </c>
      <c r="S834" s="20">
        <f t="shared" si="126"/>
        <v>0</v>
      </c>
      <c r="T834" s="20">
        <f t="shared" si="127"/>
        <v>0</v>
      </c>
      <c r="U834" s="301"/>
      <c r="V834" s="120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304"/>
      <c r="AG834" s="304"/>
      <c r="AH834" s="120"/>
      <c r="AI834" s="120"/>
      <c r="AJ834" s="304"/>
      <c r="AK834" s="304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4"/>
      <c r="BV834" s="14"/>
      <c r="BW834" s="14"/>
      <c r="BX834" s="477"/>
      <c r="BY834" s="477"/>
      <c r="BZ834" s="477"/>
      <c r="CA834" s="477"/>
      <c r="CB834" s="14"/>
      <c r="CC834" t="str">
        <f t="shared" si="130"/>
        <v/>
      </c>
      <c r="CE834">
        <v>2976</v>
      </c>
      <c r="CF834">
        <v>5</v>
      </c>
      <c r="CH834">
        <v>6</v>
      </c>
    </row>
    <row r="835" spans="1:86" ht="20.100000000000001" customHeight="1" x14ac:dyDescent="0.25">
      <c r="A835" s="108">
        <v>11194</v>
      </c>
      <c r="B835" s="109" t="s">
        <v>743</v>
      </c>
      <c r="C835" s="109" t="s">
        <v>1419</v>
      </c>
      <c r="D835" s="109" t="s">
        <v>128</v>
      </c>
      <c r="E835" s="110" t="s">
        <v>120</v>
      </c>
      <c r="F835" s="110" t="s">
        <v>160</v>
      </c>
      <c r="G835" s="111">
        <v>40</v>
      </c>
      <c r="H835" s="111">
        <v>12</v>
      </c>
      <c r="I835" s="110" t="s">
        <v>176</v>
      </c>
      <c r="J835" s="121"/>
      <c r="K835" s="109" t="s">
        <v>257</v>
      </c>
      <c r="L835" s="109" t="s">
        <v>2158</v>
      </c>
      <c r="M835" s="109"/>
      <c r="N835" s="109" t="s">
        <v>162</v>
      </c>
      <c r="O835" s="109" t="str">
        <f t="shared" si="128"/>
        <v>THUNBERGIA ALATA Orange Beauty</v>
      </c>
      <c r="P835" s="112">
        <v>835</v>
      </c>
      <c r="Q835" s="112"/>
      <c r="R835" s="20">
        <f t="shared" si="125"/>
        <v>0</v>
      </c>
      <c r="S835" s="20">
        <f t="shared" si="126"/>
        <v>0</v>
      </c>
      <c r="T835" s="20">
        <f t="shared" si="127"/>
        <v>0</v>
      </c>
      <c r="U835" s="378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304"/>
      <c r="AG835" s="304"/>
      <c r="AH835" s="113"/>
      <c r="AI835" s="113"/>
      <c r="AJ835" s="304"/>
      <c r="AK835" s="304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4"/>
      <c r="BV835" s="14"/>
      <c r="BW835" s="14"/>
      <c r="BX835" s="477"/>
      <c r="BY835" s="477"/>
      <c r="BZ835" s="477"/>
      <c r="CA835" s="477"/>
      <c r="CB835" s="14"/>
      <c r="CC835" t="str">
        <f t="shared" si="130"/>
        <v/>
      </c>
      <c r="CE835">
        <v>2842</v>
      </c>
      <c r="CF835">
        <v>5</v>
      </c>
      <c r="CH835">
        <v>6</v>
      </c>
    </row>
    <row r="836" spans="1:86" ht="20.100000000000001" customHeight="1" x14ac:dyDescent="0.25">
      <c r="A836" s="114">
        <v>25305</v>
      </c>
      <c r="B836" s="115" t="s">
        <v>743</v>
      </c>
      <c r="C836" s="115" t="s">
        <v>1420</v>
      </c>
      <c r="D836" s="115" t="s">
        <v>128</v>
      </c>
      <c r="E836" s="116" t="s">
        <v>120</v>
      </c>
      <c r="F836" s="116" t="s">
        <v>160</v>
      </c>
      <c r="G836" s="117">
        <v>40</v>
      </c>
      <c r="H836" s="117">
        <v>12</v>
      </c>
      <c r="I836" s="116" t="s">
        <v>176</v>
      </c>
      <c r="J836" s="118">
        <v>6.5000000000000002E-2</v>
      </c>
      <c r="K836" s="115" t="s">
        <v>257</v>
      </c>
      <c r="L836" s="115" t="s">
        <v>2158</v>
      </c>
      <c r="M836" s="115"/>
      <c r="N836" s="115" t="s">
        <v>162</v>
      </c>
      <c r="O836" s="115" t="str">
        <f t="shared" si="128"/>
        <v>THUNBERGIA ALATA Sunny Susy Amber Stripe</v>
      </c>
      <c r="P836" s="119">
        <v>836</v>
      </c>
      <c r="Q836" s="119"/>
      <c r="R836" s="20">
        <f t="shared" ref="R836:R900" si="132">IF(INT(S836)*10=S836*10,,"ERREUR")</f>
        <v>0</v>
      </c>
      <c r="S836" s="20">
        <f t="shared" ref="S836:S900" si="133">T836/G836</f>
        <v>0</v>
      </c>
      <c r="T836" s="20">
        <f t="shared" ref="T836:T900" si="134">SUM(U836:BT836)</f>
        <v>0</v>
      </c>
      <c r="U836" s="301"/>
      <c r="V836" s="120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304"/>
      <c r="AG836" s="304"/>
      <c r="AH836" s="120"/>
      <c r="AI836" s="120"/>
      <c r="AJ836" s="304"/>
      <c r="AK836" s="304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4"/>
      <c r="BV836" s="14"/>
      <c r="BW836" s="14"/>
      <c r="BX836" s="477"/>
      <c r="BY836" s="477"/>
      <c r="BZ836" s="477"/>
      <c r="CA836" s="477"/>
      <c r="CB836" s="14"/>
      <c r="CC836" t="str">
        <f t="shared" si="130"/>
        <v/>
      </c>
      <c r="CE836">
        <v>25212</v>
      </c>
      <c r="CF836">
        <v>5</v>
      </c>
      <c r="CH836">
        <v>6</v>
      </c>
    </row>
    <row r="837" spans="1:86" ht="20.100000000000001" customHeight="1" x14ac:dyDescent="0.25">
      <c r="A837" s="108">
        <v>24008</v>
      </c>
      <c r="B837" s="109" t="s">
        <v>743</v>
      </c>
      <c r="C837" s="109" t="s">
        <v>1421</v>
      </c>
      <c r="D837" s="109" t="s">
        <v>128</v>
      </c>
      <c r="E837" s="110" t="s">
        <v>120</v>
      </c>
      <c r="F837" s="110" t="s">
        <v>160</v>
      </c>
      <c r="G837" s="111">
        <v>40</v>
      </c>
      <c r="H837" s="111">
        <v>12</v>
      </c>
      <c r="I837" s="110" t="s">
        <v>176</v>
      </c>
      <c r="J837" s="121">
        <v>6.5000000000000002E-2</v>
      </c>
      <c r="K837" s="109" t="s">
        <v>257</v>
      </c>
      <c r="L837" s="109" t="s">
        <v>2158</v>
      </c>
      <c r="M837" s="109"/>
      <c r="N837" s="109" t="s">
        <v>162</v>
      </c>
      <c r="O837" s="109" t="str">
        <f t="shared" si="128"/>
        <v>THUNBERGIA ALATA Sunny Susy Rose Sensation</v>
      </c>
      <c r="P837" s="112">
        <v>837</v>
      </c>
      <c r="Q837" s="112"/>
      <c r="R837" s="20">
        <f t="shared" si="132"/>
        <v>0</v>
      </c>
      <c r="S837" s="20">
        <f t="shared" si="133"/>
        <v>0</v>
      </c>
      <c r="T837" s="20">
        <f t="shared" si="134"/>
        <v>0</v>
      </c>
      <c r="U837" s="378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304"/>
      <c r="AG837" s="304"/>
      <c r="AH837" s="113"/>
      <c r="AI837" s="113"/>
      <c r="AJ837" s="304"/>
      <c r="AK837" s="304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4"/>
      <c r="BV837" s="14"/>
      <c r="BW837" s="14"/>
      <c r="BX837" s="477"/>
      <c r="BY837" s="477"/>
      <c r="BZ837" s="477"/>
      <c r="CA837" s="477"/>
      <c r="CB837" s="14"/>
      <c r="CC837" t="str">
        <f t="shared" si="130"/>
        <v/>
      </c>
      <c r="CE837">
        <v>22991</v>
      </c>
      <c r="CF837">
        <v>5</v>
      </c>
      <c r="CH837">
        <v>6</v>
      </c>
    </row>
    <row r="838" spans="1:86" ht="20.100000000000001" customHeight="1" x14ac:dyDescent="0.25">
      <c r="A838" s="114">
        <v>11155</v>
      </c>
      <c r="B838" s="115" t="s">
        <v>743</v>
      </c>
      <c r="C838" s="115" t="s">
        <v>233</v>
      </c>
      <c r="D838" s="115" t="s">
        <v>128</v>
      </c>
      <c r="E838" s="116" t="s">
        <v>120</v>
      </c>
      <c r="F838" s="116" t="s">
        <v>160</v>
      </c>
      <c r="G838" s="117">
        <v>40</v>
      </c>
      <c r="H838" s="117">
        <v>7</v>
      </c>
      <c r="I838" s="116" t="s">
        <v>176</v>
      </c>
      <c r="J838" s="118">
        <v>3.3000000000000002E-2</v>
      </c>
      <c r="K838" s="115"/>
      <c r="L838" s="115" t="s">
        <v>2158</v>
      </c>
      <c r="M838" s="115"/>
      <c r="N838" s="115" t="s">
        <v>162</v>
      </c>
      <c r="O838" s="115" t="str">
        <f t="shared" ref="O838:O902" si="135">_xlfn.CONCAT(B838," ", C838)</f>
        <v>THUNBERGIA ALATA Variés</v>
      </c>
      <c r="P838" s="119">
        <v>838</v>
      </c>
      <c r="Q838" s="119"/>
      <c r="R838" s="20">
        <f t="shared" ref="R838" si="136">IF(INT(S838)*10=S838*10,,"ERREUR")</f>
        <v>0</v>
      </c>
      <c r="S838" s="20">
        <f t="shared" ref="S838" si="137">T838/G838</f>
        <v>0</v>
      </c>
      <c r="T838" s="20">
        <f t="shared" ref="T838" si="138">SUM(U838:BT838)</f>
        <v>0</v>
      </c>
      <c r="U838" s="301"/>
      <c r="V838" s="120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304"/>
      <c r="AG838" s="304"/>
      <c r="AH838" s="120"/>
      <c r="AI838" s="120"/>
      <c r="AJ838" s="304"/>
      <c r="AK838" s="304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4"/>
      <c r="BV838" s="14"/>
      <c r="BW838" s="14"/>
      <c r="BX838" s="477"/>
      <c r="BY838" s="477"/>
      <c r="BZ838" s="477"/>
      <c r="CA838" s="477"/>
      <c r="CB838" s="14"/>
      <c r="CC838" t="str">
        <f t="shared" si="130"/>
        <v/>
      </c>
      <c r="CE838">
        <v>14067</v>
      </c>
      <c r="CH838">
        <v>6</v>
      </c>
    </row>
    <row r="839" spans="1:86" ht="20.100000000000001" customHeight="1" x14ac:dyDescent="0.25">
      <c r="A839" s="108">
        <v>21717</v>
      </c>
      <c r="B839" s="109" t="s">
        <v>745</v>
      </c>
      <c r="C839" s="109" t="s">
        <v>746</v>
      </c>
      <c r="D839" s="109" t="s">
        <v>1670</v>
      </c>
      <c r="E839" s="110" t="s">
        <v>120</v>
      </c>
      <c r="F839" s="110" t="s">
        <v>160</v>
      </c>
      <c r="G839" s="111">
        <v>40</v>
      </c>
      <c r="H839" s="111">
        <v>12</v>
      </c>
      <c r="I839" s="110" t="s">
        <v>131</v>
      </c>
      <c r="J839" s="121">
        <v>4.4999999999999998E-2</v>
      </c>
      <c r="K839" s="109" t="s">
        <v>257</v>
      </c>
      <c r="L839" s="109" t="s">
        <v>2158</v>
      </c>
      <c r="M839" s="109"/>
      <c r="N839" s="109" t="s">
        <v>162</v>
      </c>
      <c r="O839" s="109" t="str">
        <f t="shared" si="135"/>
        <v xml:space="preserve">TORENIA MOON Blue moon dan </v>
      </c>
      <c r="P839" s="112">
        <v>839</v>
      </c>
      <c r="Q839" s="112"/>
      <c r="R839" s="20">
        <f t="shared" si="132"/>
        <v>0</v>
      </c>
      <c r="S839" s="20">
        <f t="shared" si="133"/>
        <v>0</v>
      </c>
      <c r="T839" s="20">
        <f t="shared" si="134"/>
        <v>0</v>
      </c>
      <c r="U839" s="303"/>
      <c r="V839" s="304"/>
      <c r="W839" s="304"/>
      <c r="X839" s="304"/>
      <c r="Y839" s="304"/>
      <c r="Z839" s="304"/>
      <c r="AA839" s="304"/>
      <c r="AB839" s="304"/>
      <c r="AC839" s="304"/>
      <c r="AD839" s="304"/>
      <c r="AE839" s="304"/>
      <c r="AF839" s="304"/>
      <c r="AG839" s="304"/>
      <c r="AH839" s="113"/>
      <c r="AI839" s="113"/>
      <c r="AJ839" s="304"/>
      <c r="AK839" s="304"/>
      <c r="AL839" s="304"/>
      <c r="AM839" s="304"/>
      <c r="AN839" s="304"/>
      <c r="AO839" s="304"/>
      <c r="AP839" s="304"/>
      <c r="AQ839" s="304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4"/>
      <c r="BV839" s="14"/>
      <c r="BW839" s="14"/>
      <c r="BX839" s="477"/>
      <c r="BY839" s="477"/>
      <c r="BZ839" s="477"/>
      <c r="CA839" s="477"/>
      <c r="CB839" s="14"/>
      <c r="CC839" t="str">
        <f t="shared" si="130"/>
        <v>&gt;s13/2026</v>
      </c>
      <c r="CD839">
        <f t="shared" ref="CD839:CD840" si="139">IF(E839="B",IF(OR(LEFT(D839,2)="&gt;s", LEFT(D839,2)="&lt;s"),MID(D839,3,2)+CF839+1,""),)</f>
        <v>13</v>
      </c>
      <c r="CE839">
        <v>3896</v>
      </c>
      <c r="CF839">
        <v>5</v>
      </c>
      <c r="CH839">
        <v>6</v>
      </c>
    </row>
    <row r="840" spans="1:86" ht="20.100000000000001" customHeight="1" x14ac:dyDescent="0.25">
      <c r="A840" s="114">
        <v>21719</v>
      </c>
      <c r="B840" s="115" t="s">
        <v>745</v>
      </c>
      <c r="C840" s="115" t="s">
        <v>747</v>
      </c>
      <c r="D840" s="115" t="s">
        <v>1670</v>
      </c>
      <c r="E840" s="116" t="s">
        <v>120</v>
      </c>
      <c r="F840" s="116" t="s">
        <v>160</v>
      </c>
      <c r="G840" s="117">
        <v>40</v>
      </c>
      <c r="H840" s="117">
        <v>12</v>
      </c>
      <c r="I840" s="116" t="s">
        <v>131</v>
      </c>
      <c r="J840" s="118">
        <v>0.05</v>
      </c>
      <c r="K840" s="115" t="s">
        <v>257</v>
      </c>
      <c r="L840" s="115" t="s">
        <v>2158</v>
      </c>
      <c r="M840" s="115"/>
      <c r="N840" s="115" t="s">
        <v>162</v>
      </c>
      <c r="O840" s="115" t="str">
        <f t="shared" si="135"/>
        <v xml:space="preserve">TORENIA MOON Yellow moon dan </v>
      </c>
      <c r="P840" s="119">
        <v>840</v>
      </c>
      <c r="Q840" s="119"/>
      <c r="R840" s="20">
        <f t="shared" si="132"/>
        <v>0</v>
      </c>
      <c r="S840" s="20">
        <f t="shared" si="133"/>
        <v>0</v>
      </c>
      <c r="T840" s="20">
        <f t="shared" si="134"/>
        <v>0</v>
      </c>
      <c r="U840" s="303"/>
      <c r="V840" s="304"/>
      <c r="W840" s="304"/>
      <c r="X840" s="304"/>
      <c r="Y840" s="304"/>
      <c r="Z840" s="304"/>
      <c r="AA840" s="304"/>
      <c r="AB840" s="304"/>
      <c r="AC840" s="304"/>
      <c r="AD840" s="304"/>
      <c r="AE840" s="304"/>
      <c r="AF840" s="304"/>
      <c r="AG840" s="304"/>
      <c r="AH840" s="120"/>
      <c r="AI840" s="120"/>
      <c r="AJ840" s="304"/>
      <c r="AK840" s="304"/>
      <c r="AL840" s="304"/>
      <c r="AM840" s="304"/>
      <c r="AN840" s="304"/>
      <c r="AO840" s="304"/>
      <c r="AP840" s="304"/>
      <c r="AQ840" s="304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4"/>
      <c r="BV840" s="14"/>
      <c r="BW840" s="14"/>
      <c r="BX840" s="477"/>
      <c r="BY840" s="477"/>
      <c r="BZ840" s="477"/>
      <c r="CA840" s="477"/>
      <c r="CB840" s="14"/>
      <c r="CC840" t="str">
        <f t="shared" si="130"/>
        <v>&gt;s13/2026</v>
      </c>
      <c r="CD840">
        <f t="shared" si="139"/>
        <v>13</v>
      </c>
      <c r="CE840">
        <v>3886</v>
      </c>
      <c r="CF840">
        <v>5</v>
      </c>
      <c r="CH840">
        <v>6</v>
      </c>
    </row>
    <row r="841" spans="1:86" ht="20.100000000000001" customHeight="1" x14ac:dyDescent="0.25">
      <c r="A841" s="108">
        <v>21721</v>
      </c>
      <c r="B841" s="109" t="s">
        <v>748</v>
      </c>
      <c r="C841" s="109" t="s">
        <v>1422</v>
      </c>
      <c r="D841" s="109" t="s">
        <v>128</v>
      </c>
      <c r="E841" s="110" t="s">
        <v>120</v>
      </c>
      <c r="F841" s="110" t="s">
        <v>160</v>
      </c>
      <c r="G841" s="111">
        <v>40</v>
      </c>
      <c r="H841" s="111">
        <v>11</v>
      </c>
      <c r="I841" s="110" t="s">
        <v>122</v>
      </c>
      <c r="J841" s="121"/>
      <c r="K841" s="109" t="s">
        <v>257</v>
      </c>
      <c r="L841" s="109" t="s">
        <v>2158</v>
      </c>
      <c r="M841" s="109"/>
      <c r="N841" s="109" t="s">
        <v>162</v>
      </c>
      <c r="O841" s="109" t="str">
        <f t="shared" si="135"/>
        <v>TRADESCANTIA fluminensis Quicksilver</v>
      </c>
      <c r="P841" s="112">
        <v>841</v>
      </c>
      <c r="Q841" s="112"/>
      <c r="R841" s="20">
        <f t="shared" si="132"/>
        <v>0</v>
      </c>
      <c r="S841" s="20">
        <f t="shared" si="133"/>
        <v>0</v>
      </c>
      <c r="T841" s="20">
        <f t="shared" si="134"/>
        <v>0</v>
      </c>
      <c r="U841" s="378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304"/>
      <c r="AG841" s="304"/>
      <c r="AH841" s="113"/>
      <c r="AI841" s="113"/>
      <c r="AJ841" s="304"/>
      <c r="AK841" s="304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4"/>
      <c r="BV841" s="14"/>
      <c r="BW841" s="14"/>
      <c r="BX841" s="477"/>
      <c r="BY841" s="477"/>
      <c r="BZ841" s="477"/>
      <c r="CA841" s="477"/>
      <c r="CB841" s="14"/>
      <c r="CC841" t="str">
        <f t="shared" si="130"/>
        <v/>
      </c>
      <c r="CE841">
        <v>10572</v>
      </c>
      <c r="CF841">
        <v>4</v>
      </c>
      <c r="CH841">
        <v>6</v>
      </c>
    </row>
    <row r="842" spans="1:86" ht="20.100000000000001" customHeight="1" x14ac:dyDescent="0.25">
      <c r="A842" s="114">
        <v>21720</v>
      </c>
      <c r="B842" s="115" t="s">
        <v>748</v>
      </c>
      <c r="C842" s="115" t="s">
        <v>1423</v>
      </c>
      <c r="D842" s="115" t="s">
        <v>128</v>
      </c>
      <c r="E842" s="116" t="s">
        <v>120</v>
      </c>
      <c r="F842" s="116" t="s">
        <v>160</v>
      </c>
      <c r="G842" s="117">
        <v>40</v>
      </c>
      <c r="H842" s="117">
        <v>12</v>
      </c>
      <c r="I842" s="116" t="s">
        <v>122</v>
      </c>
      <c r="J842" s="118"/>
      <c r="K842" s="115" t="s">
        <v>257</v>
      </c>
      <c r="L842" s="115" t="s">
        <v>2158</v>
      </c>
      <c r="M842" s="115"/>
      <c r="N842" s="115" t="s">
        <v>162</v>
      </c>
      <c r="O842" s="115" t="str">
        <f t="shared" si="135"/>
        <v>TRADESCANTIA pallida Purple</v>
      </c>
      <c r="P842" s="119">
        <v>842</v>
      </c>
      <c r="Q842" s="119"/>
      <c r="R842" s="20">
        <f t="shared" si="132"/>
        <v>0</v>
      </c>
      <c r="S842" s="20">
        <f t="shared" si="133"/>
        <v>0</v>
      </c>
      <c r="T842" s="20">
        <f t="shared" si="134"/>
        <v>0</v>
      </c>
      <c r="U842" s="301"/>
      <c r="V842" s="120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304"/>
      <c r="AG842" s="304"/>
      <c r="AH842" s="120"/>
      <c r="AI842" s="120"/>
      <c r="AJ842" s="304"/>
      <c r="AK842" s="304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4"/>
      <c r="BV842" s="14"/>
      <c r="BW842" s="14"/>
      <c r="BX842" s="477"/>
      <c r="BY842" s="477"/>
      <c r="BZ842" s="477"/>
      <c r="CA842" s="477"/>
      <c r="CB842" s="14"/>
      <c r="CC842" t="str">
        <f t="shared" si="130"/>
        <v/>
      </c>
      <c r="CE842">
        <v>10571</v>
      </c>
      <c r="CF842">
        <v>4</v>
      </c>
      <c r="CH842">
        <v>7</v>
      </c>
    </row>
    <row r="843" spans="1:86" ht="20.100000000000001" customHeight="1" x14ac:dyDescent="0.25">
      <c r="A843" s="108">
        <v>24009</v>
      </c>
      <c r="B843" s="109" t="s">
        <v>748</v>
      </c>
      <c r="C843" s="109" t="s">
        <v>1424</v>
      </c>
      <c r="D843" s="109" t="s">
        <v>128</v>
      </c>
      <c r="E843" s="110" t="s">
        <v>120</v>
      </c>
      <c r="F843" s="110" t="s">
        <v>160</v>
      </c>
      <c r="G843" s="111">
        <v>40</v>
      </c>
      <c r="H843" s="111">
        <v>11</v>
      </c>
      <c r="I843" s="110" t="s">
        <v>120</v>
      </c>
      <c r="J843" s="121"/>
      <c r="K843" s="109" t="s">
        <v>257</v>
      </c>
      <c r="L843" s="109" t="s">
        <v>2158</v>
      </c>
      <c r="M843" s="109"/>
      <c r="N843" s="109" t="s">
        <v>162</v>
      </c>
      <c r="O843" s="109" t="str">
        <f t="shared" si="135"/>
        <v>TRADESCANTIA zebrina Pendula</v>
      </c>
      <c r="P843" s="112">
        <v>843</v>
      </c>
      <c r="Q843" s="112"/>
      <c r="R843" s="20">
        <f t="shared" si="132"/>
        <v>0</v>
      </c>
      <c r="S843" s="20">
        <f t="shared" si="133"/>
        <v>0</v>
      </c>
      <c r="T843" s="20">
        <f t="shared" si="134"/>
        <v>0</v>
      </c>
      <c r="U843" s="378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304"/>
      <c r="AG843" s="304"/>
      <c r="AH843" s="113"/>
      <c r="AI843" s="113"/>
      <c r="AJ843" s="304"/>
      <c r="AK843" s="304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4"/>
      <c r="BV843" s="14"/>
      <c r="BW843" s="14"/>
      <c r="BX843" s="477"/>
      <c r="BY843" s="477"/>
      <c r="BZ843" s="477"/>
      <c r="CA843" s="477"/>
      <c r="CB843" s="14"/>
      <c r="CC843" t="str">
        <f t="shared" si="130"/>
        <v/>
      </c>
      <c r="CE843">
        <v>23804</v>
      </c>
      <c r="CF843">
        <v>4</v>
      </c>
      <c r="CH843">
        <v>6</v>
      </c>
    </row>
    <row r="844" spans="1:86" ht="20.100000000000001" customHeight="1" x14ac:dyDescent="0.25">
      <c r="A844" s="388"/>
      <c r="B844" s="382" t="s">
        <v>749</v>
      </c>
      <c r="C844" s="383"/>
      <c r="D844" s="383" t="s">
        <v>128</v>
      </c>
      <c r="E844" s="384"/>
      <c r="F844" s="384"/>
      <c r="G844" s="384"/>
      <c r="H844" s="385"/>
      <c r="I844" s="384"/>
      <c r="J844" s="386"/>
      <c r="K844" s="383"/>
      <c r="L844" s="383" t="s">
        <v>593</v>
      </c>
      <c r="M844" s="383"/>
      <c r="N844" s="383"/>
      <c r="O844" s="383" t="str">
        <f t="shared" si="135"/>
        <v xml:space="preserve">V </v>
      </c>
      <c r="P844" s="387">
        <v>844</v>
      </c>
      <c r="Q844" s="387"/>
      <c r="R844" s="20"/>
      <c r="S844" s="20"/>
      <c r="T844" s="20"/>
      <c r="U844" s="512"/>
      <c r="V844" s="513"/>
      <c r="W844" s="513"/>
      <c r="X844" s="513"/>
      <c r="Y844" s="513"/>
      <c r="Z844" s="513"/>
      <c r="AA844" s="513"/>
      <c r="AB844" s="513"/>
      <c r="AC844" s="513"/>
      <c r="AD844" s="513"/>
      <c r="AE844" s="513"/>
      <c r="AF844" s="513"/>
      <c r="AG844" s="513"/>
      <c r="AH844" s="513"/>
      <c r="AI844" s="513"/>
      <c r="AJ844" s="513"/>
      <c r="AK844" s="513"/>
      <c r="AL844" s="513"/>
      <c r="AM844" s="513"/>
      <c r="AN844" s="513"/>
      <c r="AO844" s="513"/>
      <c r="AP844" s="513"/>
      <c r="AQ844" s="513"/>
      <c r="AR844" s="513"/>
      <c r="AS844" s="513"/>
      <c r="AT844" s="513"/>
      <c r="AU844" s="513"/>
      <c r="AV844" s="513"/>
      <c r="AW844" s="513"/>
      <c r="AX844" s="513"/>
      <c r="AY844" s="513"/>
      <c r="AZ844" s="513"/>
      <c r="BA844" s="513"/>
      <c r="BB844" s="513"/>
      <c r="BC844" s="513"/>
      <c r="BD844" s="513"/>
      <c r="BE844" s="513"/>
      <c r="BF844" s="513"/>
      <c r="BG844" s="513"/>
      <c r="BH844" s="513"/>
      <c r="BI844" s="513"/>
      <c r="BJ844" s="513"/>
      <c r="BK844" s="513"/>
      <c r="BL844" s="513"/>
      <c r="BM844" s="513"/>
      <c r="BN844" s="513"/>
      <c r="BO844" s="513"/>
      <c r="BP844" s="513"/>
      <c r="BQ844" s="513"/>
      <c r="BR844" s="513"/>
      <c r="BS844" s="513"/>
      <c r="BT844" s="513"/>
      <c r="BU844" s="14"/>
      <c r="BV844" s="14"/>
      <c r="BW844" s="14"/>
      <c r="BX844" s="477"/>
      <c r="BY844" s="477"/>
      <c r="BZ844" s="477"/>
      <c r="CA844" s="477"/>
      <c r="CB844" s="14"/>
      <c r="CC844" t="str">
        <f t="shared" si="130"/>
        <v/>
      </c>
    </row>
    <row r="845" spans="1:86" ht="20.100000000000001" customHeight="1" x14ac:dyDescent="0.25">
      <c r="A845" s="108">
        <v>11739</v>
      </c>
      <c r="B845" s="109" t="s">
        <v>750</v>
      </c>
      <c r="C845" s="109" t="s">
        <v>1686</v>
      </c>
      <c r="D845" s="109" t="s">
        <v>128</v>
      </c>
      <c r="E845" s="110" t="s">
        <v>120</v>
      </c>
      <c r="F845" s="110" t="s">
        <v>160</v>
      </c>
      <c r="G845" s="111">
        <v>40</v>
      </c>
      <c r="H845" s="111">
        <v>11</v>
      </c>
      <c r="I845" s="110" t="s">
        <v>319</v>
      </c>
      <c r="J845" s="121"/>
      <c r="K845" s="109" t="s">
        <v>257</v>
      </c>
      <c r="L845" s="109" t="s">
        <v>2158</v>
      </c>
      <c r="M845" s="109"/>
      <c r="N845" s="109" t="s">
        <v>162</v>
      </c>
      <c r="O845" s="109" t="str">
        <f t="shared" si="135"/>
        <v>VERVEINE VIVACE Bleue</v>
      </c>
      <c r="P845" s="112">
        <v>845</v>
      </c>
      <c r="Q845" s="112"/>
      <c r="R845" s="20">
        <f t="shared" si="132"/>
        <v>0</v>
      </c>
      <c r="S845" s="20">
        <f t="shared" si="133"/>
        <v>0</v>
      </c>
      <c r="T845" s="20">
        <f t="shared" si="134"/>
        <v>0</v>
      </c>
      <c r="U845" s="378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304"/>
      <c r="AG845" s="304"/>
      <c r="AH845" s="113"/>
      <c r="AI845" s="113"/>
      <c r="AJ845" s="304"/>
      <c r="AK845" s="304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4"/>
      <c r="BV845" s="14"/>
      <c r="BW845" s="14"/>
      <c r="BX845" s="477"/>
      <c r="BY845" s="477"/>
      <c r="BZ845" s="477"/>
      <c r="CA845" s="477"/>
      <c r="CB845" s="14"/>
      <c r="CC845" t="str">
        <f t="shared" si="130"/>
        <v/>
      </c>
      <c r="CE845">
        <v>325</v>
      </c>
      <c r="CF845">
        <v>4</v>
      </c>
      <c r="CH845">
        <v>6</v>
      </c>
    </row>
    <row r="846" spans="1:86" ht="20.100000000000001" customHeight="1" x14ac:dyDescent="0.25">
      <c r="A846" s="114">
        <v>11740</v>
      </c>
      <c r="B846" s="115" t="s">
        <v>750</v>
      </c>
      <c r="C846" s="115" t="s">
        <v>1425</v>
      </c>
      <c r="D846" s="115" t="s">
        <v>128</v>
      </c>
      <c r="E846" s="116" t="s">
        <v>120</v>
      </c>
      <c r="F846" s="116" t="s">
        <v>160</v>
      </c>
      <c r="G846" s="117">
        <v>40</v>
      </c>
      <c r="H846" s="117">
        <v>11</v>
      </c>
      <c r="I846" s="116" t="s">
        <v>319</v>
      </c>
      <c r="J846" s="118"/>
      <c r="K846" s="115" t="s">
        <v>257</v>
      </c>
      <c r="L846" s="115" t="s">
        <v>2158</v>
      </c>
      <c r="M846" s="115"/>
      <c r="N846" s="115" t="s">
        <v>162</v>
      </c>
      <c r="O846" s="115" t="str">
        <f t="shared" si="135"/>
        <v>VERVEINE VIVACE Cléopatre Blanc</v>
      </c>
      <c r="P846" s="119">
        <v>846</v>
      </c>
      <c r="Q846" s="119"/>
      <c r="R846" s="20">
        <f t="shared" si="132"/>
        <v>0</v>
      </c>
      <c r="S846" s="20">
        <f t="shared" si="133"/>
        <v>0</v>
      </c>
      <c r="T846" s="20">
        <f t="shared" si="134"/>
        <v>0</v>
      </c>
      <c r="U846" s="301"/>
      <c r="V846" s="120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304"/>
      <c r="AG846" s="304"/>
      <c r="AH846" s="120"/>
      <c r="AI846" s="120"/>
      <c r="AJ846" s="304"/>
      <c r="AK846" s="304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4"/>
      <c r="BV846" s="14"/>
      <c r="BW846" s="14"/>
      <c r="BX846" s="477"/>
      <c r="BY846" s="477"/>
      <c r="BZ846" s="477"/>
      <c r="CA846" s="477"/>
      <c r="CB846" s="14"/>
      <c r="CC846" t="str">
        <f t="shared" si="130"/>
        <v/>
      </c>
      <c r="CE846">
        <v>2321</v>
      </c>
      <c r="CF846">
        <v>4</v>
      </c>
      <c r="CH846">
        <v>6</v>
      </c>
    </row>
    <row r="847" spans="1:86" ht="20.100000000000001" customHeight="1" x14ac:dyDescent="0.25">
      <c r="A847" s="108">
        <v>11741</v>
      </c>
      <c r="B847" s="109" t="s">
        <v>750</v>
      </c>
      <c r="C847" s="109" t="s">
        <v>1426</v>
      </c>
      <c r="D847" s="109" t="s">
        <v>128</v>
      </c>
      <c r="E847" s="110" t="s">
        <v>120</v>
      </c>
      <c r="F847" s="110" t="s">
        <v>160</v>
      </c>
      <c r="G847" s="111">
        <v>40</v>
      </c>
      <c r="H847" s="111">
        <v>11</v>
      </c>
      <c r="I847" s="110" t="s">
        <v>319</v>
      </c>
      <c r="J847" s="121"/>
      <c r="K847" s="109" t="s">
        <v>257</v>
      </c>
      <c r="L847" s="109" t="s">
        <v>2158</v>
      </c>
      <c r="M847" s="109"/>
      <c r="N847" s="109" t="s">
        <v>162</v>
      </c>
      <c r="O847" s="109" t="str">
        <f t="shared" si="135"/>
        <v>VERVEINE VIVACE Cléopatre Saumon</v>
      </c>
      <c r="P847" s="112">
        <v>847</v>
      </c>
      <c r="Q847" s="112"/>
      <c r="R847" s="20">
        <f t="shared" si="132"/>
        <v>0</v>
      </c>
      <c r="S847" s="20">
        <f t="shared" si="133"/>
        <v>0</v>
      </c>
      <c r="T847" s="20">
        <f t="shared" si="134"/>
        <v>0</v>
      </c>
      <c r="U847" s="378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304"/>
      <c r="AG847" s="304"/>
      <c r="AH847" s="113"/>
      <c r="AI847" s="113"/>
      <c r="AJ847" s="304"/>
      <c r="AK847" s="304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4"/>
      <c r="BV847" s="14"/>
      <c r="BW847" s="14"/>
      <c r="BX847" s="477"/>
      <c r="BY847" s="477"/>
      <c r="BZ847" s="477"/>
      <c r="CA847" s="477"/>
      <c r="CB847" s="14"/>
      <c r="CC847" t="str">
        <f t="shared" si="130"/>
        <v/>
      </c>
      <c r="CE847">
        <v>327</v>
      </c>
      <c r="CF847">
        <v>4</v>
      </c>
      <c r="CH847">
        <v>6</v>
      </c>
    </row>
    <row r="848" spans="1:86" ht="20.100000000000001" customHeight="1" x14ac:dyDescent="0.25">
      <c r="A848" s="114">
        <v>11742</v>
      </c>
      <c r="B848" s="115" t="s">
        <v>750</v>
      </c>
      <c r="C848" s="115" t="s">
        <v>751</v>
      </c>
      <c r="D848" s="115" t="s">
        <v>2157</v>
      </c>
      <c r="E848" s="116" t="s">
        <v>120</v>
      </c>
      <c r="F848" s="116" t="s">
        <v>160</v>
      </c>
      <c r="G848" s="117">
        <v>40</v>
      </c>
      <c r="H848" s="117">
        <v>11</v>
      </c>
      <c r="I848" s="116" t="s">
        <v>319</v>
      </c>
      <c r="J848" s="118"/>
      <c r="K848" s="115" t="s">
        <v>257</v>
      </c>
      <c r="L848" s="115" t="s">
        <v>2158</v>
      </c>
      <c r="M848" s="115"/>
      <c r="N848" s="115" t="s">
        <v>162</v>
      </c>
      <c r="O848" s="115" t="str">
        <f t="shared" si="135"/>
        <v xml:space="preserve">VERVEINE VIVACE Scarlett </v>
      </c>
      <c r="P848" s="119">
        <v>848</v>
      </c>
      <c r="Q848" s="119"/>
      <c r="R848" s="20">
        <f t="shared" si="132"/>
        <v>0</v>
      </c>
      <c r="S848" s="20">
        <f t="shared" si="133"/>
        <v>0</v>
      </c>
      <c r="T848" s="20">
        <f t="shared" si="134"/>
        <v>0</v>
      </c>
      <c r="U848" s="303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120"/>
      <c r="AI848" s="120"/>
      <c r="AJ848" s="304"/>
      <c r="AK848" s="304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4"/>
      <c r="BV848" s="14"/>
      <c r="BW848" s="14"/>
      <c r="BX848" s="477"/>
      <c r="BY848" s="477"/>
      <c r="BZ848" s="477"/>
      <c r="CA848" s="477"/>
      <c r="CB848" s="14"/>
      <c r="CC848" t="str">
        <f t="shared" si="130"/>
        <v>&gt;s03/2026</v>
      </c>
      <c r="CD848">
        <f t="shared" ref="CD848:CD867" si="140">IF(E848="B",IF(OR(LEFT(D848,2)="&gt;s", LEFT(D848,2)="&lt;s"),MID(D848,3,2)+CF848+1,""),)</f>
        <v>55</v>
      </c>
      <c r="CE848">
        <v>1544</v>
      </c>
      <c r="CF848">
        <v>4</v>
      </c>
      <c r="CH848">
        <v>6</v>
      </c>
    </row>
    <row r="849" spans="1:86" ht="20.100000000000001" customHeight="1" x14ac:dyDescent="0.25">
      <c r="A849" s="108">
        <v>21768</v>
      </c>
      <c r="B849" s="109" t="s">
        <v>750</v>
      </c>
      <c r="C849" s="109" t="s">
        <v>233</v>
      </c>
      <c r="D849" s="109" t="s">
        <v>2157</v>
      </c>
      <c r="E849" s="110" t="s">
        <v>120</v>
      </c>
      <c r="F849" s="110" t="s">
        <v>160</v>
      </c>
      <c r="G849" s="111">
        <v>40</v>
      </c>
      <c r="H849" s="111">
        <v>11</v>
      </c>
      <c r="I849" s="110" t="s">
        <v>319</v>
      </c>
      <c r="J849" s="121"/>
      <c r="K849" s="109" t="s">
        <v>257</v>
      </c>
      <c r="L849" s="109" t="s">
        <v>2158</v>
      </c>
      <c r="M849" s="109"/>
      <c r="N849" s="109" t="s">
        <v>162</v>
      </c>
      <c r="O849" s="109" t="str">
        <f t="shared" si="135"/>
        <v>VERVEINE VIVACE Variés</v>
      </c>
      <c r="P849" s="112">
        <v>849</v>
      </c>
      <c r="Q849" s="112"/>
      <c r="R849" s="20">
        <f t="shared" si="132"/>
        <v>0</v>
      </c>
      <c r="S849" s="20">
        <f t="shared" si="133"/>
        <v>0</v>
      </c>
      <c r="T849" s="20">
        <f t="shared" si="134"/>
        <v>0</v>
      </c>
      <c r="U849" s="303"/>
      <c r="V849" s="304"/>
      <c r="W849" s="304"/>
      <c r="X849" s="304"/>
      <c r="Y849" s="304"/>
      <c r="Z849" s="304"/>
      <c r="AA849" s="304"/>
      <c r="AB849" s="304"/>
      <c r="AC849" s="304"/>
      <c r="AD849" s="304"/>
      <c r="AE849" s="304"/>
      <c r="AF849" s="304"/>
      <c r="AG849" s="304"/>
      <c r="AH849" s="113"/>
      <c r="AI849" s="113"/>
      <c r="AJ849" s="304"/>
      <c r="AK849" s="304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4"/>
      <c r="BV849" s="14"/>
      <c r="BW849" s="14"/>
      <c r="BX849" s="477"/>
      <c r="BY849" s="477"/>
      <c r="BZ849" s="477"/>
      <c r="CA849" s="477"/>
      <c r="CB849" s="14"/>
      <c r="CC849" t="str">
        <f t="shared" si="130"/>
        <v>&gt;s03/2026</v>
      </c>
      <c r="CD849">
        <f t="shared" si="140"/>
        <v>55</v>
      </c>
      <c r="CE849">
        <v>501</v>
      </c>
      <c r="CF849">
        <v>4</v>
      </c>
      <c r="CH849">
        <v>6</v>
      </c>
    </row>
    <row r="850" spans="1:86" ht="20.100000000000001" customHeight="1" x14ac:dyDescent="0.25">
      <c r="A850" s="114">
        <v>21757</v>
      </c>
      <c r="B850" s="115" t="s">
        <v>752</v>
      </c>
      <c r="C850" s="115" t="s">
        <v>753</v>
      </c>
      <c r="D850" s="115" t="s">
        <v>2157</v>
      </c>
      <c r="E850" s="116" t="s">
        <v>120</v>
      </c>
      <c r="F850" s="116" t="s">
        <v>160</v>
      </c>
      <c r="G850" s="117">
        <v>40</v>
      </c>
      <c r="H850" s="117">
        <v>11</v>
      </c>
      <c r="I850" s="116" t="s">
        <v>319</v>
      </c>
      <c r="J850" s="118">
        <v>0.05</v>
      </c>
      <c r="K850" s="115" t="s">
        <v>257</v>
      </c>
      <c r="L850" s="115" t="s">
        <v>2158</v>
      </c>
      <c r="M850" s="115"/>
      <c r="N850" s="115" t="s">
        <v>162</v>
      </c>
      <c r="O850" s="115" t="str">
        <f t="shared" si="135"/>
        <v xml:space="preserve">VERVEINE TAPIEN Saumon </v>
      </c>
      <c r="P850" s="119">
        <v>850</v>
      </c>
      <c r="Q850" s="119"/>
      <c r="R850" s="20">
        <f t="shared" si="132"/>
        <v>0</v>
      </c>
      <c r="S850" s="20">
        <f t="shared" si="133"/>
        <v>0</v>
      </c>
      <c r="T850" s="20">
        <f t="shared" si="134"/>
        <v>0</v>
      </c>
      <c r="U850" s="303"/>
      <c r="V850" s="304"/>
      <c r="W850" s="304"/>
      <c r="X850" s="304"/>
      <c r="Y850" s="304"/>
      <c r="Z850" s="304"/>
      <c r="AA850" s="304"/>
      <c r="AB850" s="304"/>
      <c r="AC850" s="304"/>
      <c r="AD850" s="304"/>
      <c r="AE850" s="304"/>
      <c r="AF850" s="304"/>
      <c r="AG850" s="304"/>
      <c r="AH850" s="120"/>
      <c r="AI850" s="120"/>
      <c r="AJ850" s="304"/>
      <c r="AK850" s="304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4"/>
      <c r="BV850" s="14"/>
      <c r="BW850" s="14"/>
      <c r="BX850" s="477"/>
      <c r="BY850" s="477"/>
      <c r="BZ850" s="477"/>
      <c r="CA850" s="477"/>
      <c r="CB850" s="14"/>
      <c r="CC850" t="str">
        <f t="shared" si="130"/>
        <v>&gt;s03/2026</v>
      </c>
      <c r="CD850">
        <f t="shared" si="140"/>
        <v>55</v>
      </c>
      <c r="CE850">
        <v>1204</v>
      </c>
      <c r="CF850">
        <v>4</v>
      </c>
      <c r="CH850">
        <v>6</v>
      </c>
    </row>
    <row r="851" spans="1:86" ht="20.100000000000001" customHeight="1" x14ac:dyDescent="0.25">
      <c r="A851" s="108">
        <v>21759</v>
      </c>
      <c r="B851" s="109" t="s">
        <v>752</v>
      </c>
      <c r="C851" s="109" t="s">
        <v>754</v>
      </c>
      <c r="D851" s="109" t="s">
        <v>2157</v>
      </c>
      <c r="E851" s="110" t="s">
        <v>120</v>
      </c>
      <c r="F851" s="110" t="s">
        <v>160</v>
      </c>
      <c r="G851" s="111">
        <v>40</v>
      </c>
      <c r="H851" s="111">
        <v>11</v>
      </c>
      <c r="I851" s="110" t="s">
        <v>319</v>
      </c>
      <c r="J851" s="121">
        <v>0.05</v>
      </c>
      <c r="K851" s="109" t="s">
        <v>257</v>
      </c>
      <c r="L851" s="109" t="s">
        <v>2158</v>
      </c>
      <c r="M851" s="109"/>
      <c r="N851" s="109" t="s">
        <v>162</v>
      </c>
      <c r="O851" s="109" t="str">
        <f t="shared" si="135"/>
        <v>VERVEINE TAPIEN Sky blue</v>
      </c>
      <c r="P851" s="112">
        <v>851</v>
      </c>
      <c r="Q851" s="112"/>
      <c r="R851" s="20">
        <f t="shared" si="132"/>
        <v>0</v>
      </c>
      <c r="S851" s="20">
        <f t="shared" si="133"/>
        <v>0</v>
      </c>
      <c r="T851" s="20">
        <f t="shared" si="134"/>
        <v>0</v>
      </c>
      <c r="U851" s="303"/>
      <c r="V851" s="304"/>
      <c r="W851" s="304"/>
      <c r="X851" s="304"/>
      <c r="Y851" s="304"/>
      <c r="Z851" s="304"/>
      <c r="AA851" s="304"/>
      <c r="AB851" s="304"/>
      <c r="AC851" s="304"/>
      <c r="AD851" s="304"/>
      <c r="AE851" s="304"/>
      <c r="AF851" s="304"/>
      <c r="AG851" s="304"/>
      <c r="AH851" s="113"/>
      <c r="AI851" s="113"/>
      <c r="AJ851" s="304"/>
      <c r="AK851" s="304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4"/>
      <c r="BV851" s="14"/>
      <c r="BW851" s="14"/>
      <c r="BX851" s="477"/>
      <c r="BY851" s="477"/>
      <c r="BZ851" s="477"/>
      <c r="CA851" s="477"/>
      <c r="CB851" s="14"/>
      <c r="CC851" t="str">
        <f t="shared" si="130"/>
        <v>&gt;s03/2026</v>
      </c>
      <c r="CD851">
        <f t="shared" si="140"/>
        <v>55</v>
      </c>
      <c r="CE851">
        <v>2668</v>
      </c>
      <c r="CF851">
        <v>4</v>
      </c>
      <c r="CH851">
        <v>6</v>
      </c>
    </row>
    <row r="852" spans="1:86" ht="20.100000000000001" customHeight="1" x14ac:dyDescent="0.25">
      <c r="A852" s="114">
        <v>21761</v>
      </c>
      <c r="B852" s="115" t="s">
        <v>752</v>
      </c>
      <c r="C852" s="115" t="s">
        <v>573</v>
      </c>
      <c r="D852" s="115" t="s">
        <v>2157</v>
      </c>
      <c r="E852" s="116" t="s">
        <v>120</v>
      </c>
      <c r="F852" s="116" t="s">
        <v>160</v>
      </c>
      <c r="G852" s="117">
        <v>40</v>
      </c>
      <c r="H852" s="117">
        <v>11</v>
      </c>
      <c r="I852" s="116" t="s">
        <v>319</v>
      </c>
      <c r="J852" s="118">
        <v>0.05</v>
      </c>
      <c r="K852" s="115" t="s">
        <v>257</v>
      </c>
      <c r="L852" s="115" t="s">
        <v>2158</v>
      </c>
      <c r="M852" s="115"/>
      <c r="N852" s="115" t="s">
        <v>162</v>
      </c>
      <c r="O852" s="115" t="str">
        <f t="shared" si="135"/>
        <v xml:space="preserve">VERVEINE TAPIEN Violet </v>
      </c>
      <c r="P852" s="119">
        <v>852</v>
      </c>
      <c r="Q852" s="119"/>
      <c r="R852" s="20">
        <f t="shared" si="132"/>
        <v>0</v>
      </c>
      <c r="S852" s="20">
        <f t="shared" si="133"/>
        <v>0</v>
      </c>
      <c r="T852" s="20">
        <f t="shared" si="134"/>
        <v>0</v>
      </c>
      <c r="U852" s="303"/>
      <c r="V852" s="304"/>
      <c r="W852" s="304"/>
      <c r="X852" s="304"/>
      <c r="Y852" s="304"/>
      <c r="Z852" s="304"/>
      <c r="AA852" s="304"/>
      <c r="AB852" s="304"/>
      <c r="AC852" s="304"/>
      <c r="AD852" s="304"/>
      <c r="AE852" s="304"/>
      <c r="AF852" s="304"/>
      <c r="AG852" s="304"/>
      <c r="AH852" s="120"/>
      <c r="AI852" s="120"/>
      <c r="AJ852" s="304"/>
      <c r="AK852" s="304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4"/>
      <c r="BV852" s="14"/>
      <c r="BW852" s="14"/>
      <c r="BX852" s="477"/>
      <c r="BY852" s="477"/>
      <c r="BZ852" s="477"/>
      <c r="CA852" s="477"/>
      <c r="CB852" s="14"/>
      <c r="CC852" t="str">
        <f t="shared" si="130"/>
        <v>&gt;s03/2026</v>
      </c>
      <c r="CD852">
        <f t="shared" si="140"/>
        <v>55</v>
      </c>
      <c r="CE852">
        <v>1203</v>
      </c>
      <c r="CF852">
        <v>4</v>
      </c>
      <c r="CH852">
        <v>6</v>
      </c>
    </row>
    <row r="853" spans="1:86" ht="20.100000000000001" customHeight="1" x14ac:dyDescent="0.25">
      <c r="A853" s="108">
        <v>21737</v>
      </c>
      <c r="B853" s="109" t="s">
        <v>755</v>
      </c>
      <c r="C853" s="109" t="s">
        <v>756</v>
      </c>
      <c r="D853" s="109" t="s">
        <v>2157</v>
      </c>
      <c r="E853" s="110" t="s">
        <v>120</v>
      </c>
      <c r="F853" s="110" t="s">
        <v>160</v>
      </c>
      <c r="G853" s="111">
        <v>40</v>
      </c>
      <c r="H853" s="111">
        <v>11</v>
      </c>
      <c r="I853" s="110" t="s">
        <v>319</v>
      </c>
      <c r="J853" s="121">
        <v>4.1000000000000002E-2</v>
      </c>
      <c r="K853" s="109" t="s">
        <v>257</v>
      </c>
      <c r="L853" s="109" t="s">
        <v>2158</v>
      </c>
      <c r="M853" s="109"/>
      <c r="N853" s="109" t="s">
        <v>162</v>
      </c>
      <c r="O853" s="109" t="str">
        <f t="shared" si="135"/>
        <v xml:space="preserve">VERVEINE ESTRELLA Lobsterfest </v>
      </c>
      <c r="P853" s="112">
        <v>853</v>
      </c>
      <c r="Q853" s="112"/>
      <c r="R853" s="20">
        <f t="shared" si="132"/>
        <v>0</v>
      </c>
      <c r="S853" s="20">
        <f t="shared" si="133"/>
        <v>0</v>
      </c>
      <c r="T853" s="20">
        <f t="shared" si="134"/>
        <v>0</v>
      </c>
      <c r="U853" s="303"/>
      <c r="V853" s="304"/>
      <c r="W853" s="304"/>
      <c r="X853" s="304"/>
      <c r="Y853" s="304"/>
      <c r="Z853" s="304"/>
      <c r="AA853" s="304"/>
      <c r="AB853" s="304"/>
      <c r="AC853" s="304"/>
      <c r="AD853" s="304"/>
      <c r="AE853" s="304"/>
      <c r="AF853" s="304"/>
      <c r="AG853" s="304"/>
      <c r="AH853" s="113"/>
      <c r="AI853" s="113"/>
      <c r="AJ853" s="304"/>
      <c r="AK853" s="304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4"/>
      <c r="BV853" s="14"/>
      <c r="BW853" s="14"/>
      <c r="BX853" s="477"/>
      <c r="BY853" s="477"/>
      <c r="BZ853" s="477"/>
      <c r="CA853" s="477"/>
      <c r="CB853" s="14"/>
      <c r="CC853" t="str">
        <f t="shared" si="130"/>
        <v>&gt;s03/2026</v>
      </c>
      <c r="CD853">
        <f t="shared" si="140"/>
        <v>55</v>
      </c>
      <c r="CE853">
        <v>15154</v>
      </c>
      <c r="CF853">
        <v>4</v>
      </c>
      <c r="CH853">
        <v>6</v>
      </c>
    </row>
    <row r="854" spans="1:86" ht="20.100000000000001" customHeight="1" x14ac:dyDescent="0.25">
      <c r="A854" s="114">
        <v>21747</v>
      </c>
      <c r="B854" s="115" t="s">
        <v>755</v>
      </c>
      <c r="C854" s="115" t="s">
        <v>1427</v>
      </c>
      <c r="D854" s="115" t="s">
        <v>2157</v>
      </c>
      <c r="E854" s="116" t="s">
        <v>120</v>
      </c>
      <c r="F854" s="116" t="s">
        <v>160</v>
      </c>
      <c r="G854" s="117">
        <v>40</v>
      </c>
      <c r="H854" s="117">
        <v>11</v>
      </c>
      <c r="I854" s="116" t="s">
        <v>319</v>
      </c>
      <c r="J854" s="118">
        <v>0.05</v>
      </c>
      <c r="K854" s="115" t="s">
        <v>257</v>
      </c>
      <c r="L854" s="115" t="s">
        <v>2158</v>
      </c>
      <c r="M854" s="115"/>
      <c r="N854" s="115" t="s">
        <v>162</v>
      </c>
      <c r="O854" s="115" t="str">
        <f t="shared" si="135"/>
        <v xml:space="preserve">VERVEINE ESTRELLA Voodoo Burgundy Star </v>
      </c>
      <c r="P854" s="119">
        <v>854</v>
      </c>
      <c r="Q854" s="119"/>
      <c r="R854" s="20">
        <f t="shared" si="132"/>
        <v>0</v>
      </c>
      <c r="S854" s="20">
        <f t="shared" si="133"/>
        <v>0</v>
      </c>
      <c r="T854" s="20">
        <f t="shared" si="134"/>
        <v>0</v>
      </c>
      <c r="U854" s="303"/>
      <c r="V854" s="304"/>
      <c r="W854" s="304"/>
      <c r="X854" s="304"/>
      <c r="Y854" s="304"/>
      <c r="Z854" s="304"/>
      <c r="AA854" s="304"/>
      <c r="AB854" s="304"/>
      <c r="AC854" s="304"/>
      <c r="AD854" s="304"/>
      <c r="AE854" s="304"/>
      <c r="AF854" s="304"/>
      <c r="AG854" s="304"/>
      <c r="AH854" s="120"/>
      <c r="AI854" s="120"/>
      <c r="AJ854" s="304"/>
      <c r="AK854" s="304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4"/>
      <c r="BV854" s="14"/>
      <c r="BW854" s="14"/>
      <c r="BX854" s="477"/>
      <c r="BY854" s="477"/>
      <c r="BZ854" s="477"/>
      <c r="CA854" s="477"/>
      <c r="CB854" s="14"/>
      <c r="CC854" t="str">
        <f t="shared" si="130"/>
        <v>&gt;s03/2026</v>
      </c>
      <c r="CD854">
        <f t="shared" si="140"/>
        <v>55</v>
      </c>
      <c r="CE854">
        <v>15157</v>
      </c>
      <c r="CF854">
        <v>4</v>
      </c>
      <c r="CH854">
        <v>6</v>
      </c>
    </row>
    <row r="855" spans="1:86" ht="20.100000000000001" customHeight="1" x14ac:dyDescent="0.25">
      <c r="A855" s="108">
        <v>11746</v>
      </c>
      <c r="B855" s="109" t="s">
        <v>755</v>
      </c>
      <c r="C855" s="109" t="s">
        <v>1428</v>
      </c>
      <c r="D855" s="109" t="s">
        <v>2157</v>
      </c>
      <c r="E855" s="110" t="s">
        <v>120</v>
      </c>
      <c r="F855" s="110" t="s">
        <v>160</v>
      </c>
      <c r="G855" s="111">
        <v>40</v>
      </c>
      <c r="H855" s="111">
        <v>11</v>
      </c>
      <c r="I855" s="110" t="s">
        <v>319</v>
      </c>
      <c r="J855" s="121">
        <v>0.05</v>
      </c>
      <c r="K855" s="109" t="s">
        <v>257</v>
      </c>
      <c r="L855" s="109" t="s">
        <v>2158</v>
      </c>
      <c r="M855" s="109"/>
      <c r="N855" s="109" t="s">
        <v>162</v>
      </c>
      <c r="O855" s="109" t="str">
        <f t="shared" si="135"/>
        <v xml:space="preserve">VERVEINE ESTRELLA Voodoo Pink Star </v>
      </c>
      <c r="P855" s="112">
        <v>855</v>
      </c>
      <c r="Q855" s="112"/>
      <c r="R855" s="20">
        <f t="shared" si="132"/>
        <v>0</v>
      </c>
      <c r="S855" s="20">
        <f t="shared" si="133"/>
        <v>0</v>
      </c>
      <c r="T855" s="20">
        <f t="shared" si="134"/>
        <v>0</v>
      </c>
      <c r="U855" s="303"/>
      <c r="V855" s="304"/>
      <c r="W855" s="304"/>
      <c r="X855" s="304"/>
      <c r="Y855" s="304"/>
      <c r="Z855" s="304"/>
      <c r="AA855" s="304"/>
      <c r="AB855" s="304"/>
      <c r="AC855" s="304"/>
      <c r="AD855" s="304"/>
      <c r="AE855" s="304"/>
      <c r="AF855" s="304"/>
      <c r="AG855" s="304"/>
      <c r="AH855" s="113"/>
      <c r="AI855" s="113"/>
      <c r="AJ855" s="304"/>
      <c r="AK855" s="304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4"/>
      <c r="BV855" s="14"/>
      <c r="BW855" s="14"/>
      <c r="BX855" s="477"/>
      <c r="BY855" s="477"/>
      <c r="BZ855" s="477"/>
      <c r="CA855" s="477"/>
      <c r="CB855" s="14"/>
      <c r="CC855" t="str">
        <f t="shared" si="130"/>
        <v>&gt;s03/2026</v>
      </c>
      <c r="CD855">
        <f t="shared" si="140"/>
        <v>55</v>
      </c>
      <c r="CE855">
        <v>11631</v>
      </c>
      <c r="CF855">
        <v>4</v>
      </c>
      <c r="CH855">
        <v>6</v>
      </c>
    </row>
    <row r="856" spans="1:86" ht="20.100000000000001" customHeight="1" x14ac:dyDescent="0.25">
      <c r="A856" s="114">
        <v>11748</v>
      </c>
      <c r="B856" s="115" t="s">
        <v>755</v>
      </c>
      <c r="C856" s="115" t="s">
        <v>1429</v>
      </c>
      <c r="D856" s="115" t="s">
        <v>2157</v>
      </c>
      <c r="E856" s="116" t="s">
        <v>120</v>
      </c>
      <c r="F856" s="116" t="s">
        <v>160</v>
      </c>
      <c r="G856" s="117">
        <v>40</v>
      </c>
      <c r="H856" s="117">
        <v>11</v>
      </c>
      <c r="I856" s="116" t="s">
        <v>319</v>
      </c>
      <c r="J856" s="118">
        <v>0.05</v>
      </c>
      <c r="K856" s="115" t="s">
        <v>257</v>
      </c>
      <c r="L856" s="115" t="s">
        <v>2158</v>
      </c>
      <c r="M856" s="115"/>
      <c r="N856" s="115" t="s">
        <v>162</v>
      </c>
      <c r="O856" s="115" t="str">
        <f t="shared" si="135"/>
        <v xml:space="preserve">VERVEINE ESTRELLA Voodoo Red Star </v>
      </c>
      <c r="P856" s="119">
        <v>856</v>
      </c>
      <c r="Q856" s="119"/>
      <c r="R856" s="20">
        <f t="shared" si="132"/>
        <v>0</v>
      </c>
      <c r="S856" s="20">
        <f t="shared" si="133"/>
        <v>0</v>
      </c>
      <c r="T856" s="20">
        <f t="shared" si="134"/>
        <v>0</v>
      </c>
      <c r="U856" s="303"/>
      <c r="V856" s="304"/>
      <c r="W856" s="304"/>
      <c r="X856" s="304"/>
      <c r="Y856" s="304"/>
      <c r="Z856" s="304"/>
      <c r="AA856" s="304"/>
      <c r="AB856" s="304"/>
      <c r="AC856" s="304"/>
      <c r="AD856" s="304"/>
      <c r="AE856" s="304"/>
      <c r="AF856" s="304"/>
      <c r="AG856" s="304"/>
      <c r="AH856" s="120"/>
      <c r="AI856" s="120"/>
      <c r="AJ856" s="304"/>
      <c r="AK856" s="304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4"/>
      <c r="BV856" s="14"/>
      <c r="BW856" s="14"/>
      <c r="BX856" s="477"/>
      <c r="BY856" s="477"/>
      <c r="BZ856" s="477"/>
      <c r="CA856" s="477"/>
      <c r="CB856" s="14"/>
      <c r="CC856" t="str">
        <f t="shared" si="130"/>
        <v>&gt;s03/2026</v>
      </c>
      <c r="CD856">
        <f t="shared" si="140"/>
        <v>55</v>
      </c>
      <c r="CE856">
        <v>11380</v>
      </c>
      <c r="CF856">
        <v>4</v>
      </c>
      <c r="CH856">
        <v>6</v>
      </c>
    </row>
    <row r="857" spans="1:86" ht="20.100000000000001" customHeight="1" x14ac:dyDescent="0.25">
      <c r="A857" s="108">
        <v>26833</v>
      </c>
      <c r="B857" s="109" t="s">
        <v>757</v>
      </c>
      <c r="C857" s="109" t="s">
        <v>1432</v>
      </c>
      <c r="D857" s="109" t="s">
        <v>2157</v>
      </c>
      <c r="E857" s="110" t="s">
        <v>120</v>
      </c>
      <c r="F857" s="110" t="s">
        <v>160</v>
      </c>
      <c r="G857" s="111">
        <v>40</v>
      </c>
      <c r="H857" s="111">
        <v>11</v>
      </c>
      <c r="I857" s="110" t="s">
        <v>319</v>
      </c>
      <c r="J857" s="121">
        <v>5.5E-2</v>
      </c>
      <c r="K857" s="109"/>
      <c r="L857" s="109" t="s">
        <v>2158</v>
      </c>
      <c r="M857" s="109" t="s">
        <v>137</v>
      </c>
      <c r="N857" s="109" t="s">
        <v>162</v>
      </c>
      <c r="O857" s="109" t="str">
        <f t="shared" si="135"/>
        <v>VERVEINE VANESSA COMPACT Bicolor Marshmallow</v>
      </c>
      <c r="P857" s="112">
        <v>857</v>
      </c>
      <c r="Q857" s="112"/>
      <c r="R857" s="20">
        <f t="shared" si="132"/>
        <v>0</v>
      </c>
      <c r="S857" s="20">
        <f t="shared" si="133"/>
        <v>0</v>
      </c>
      <c r="T857" s="20">
        <f t="shared" si="134"/>
        <v>0</v>
      </c>
      <c r="U857" s="303"/>
      <c r="V857" s="304"/>
      <c r="W857" s="304"/>
      <c r="X857" s="304"/>
      <c r="Y857" s="304"/>
      <c r="Z857" s="304"/>
      <c r="AA857" s="304"/>
      <c r="AB857" s="304"/>
      <c r="AC857" s="304"/>
      <c r="AD857" s="304"/>
      <c r="AE857" s="304"/>
      <c r="AF857" s="304"/>
      <c r="AG857" s="304"/>
      <c r="AH857" s="113"/>
      <c r="AI857" s="113"/>
      <c r="AJ857" s="304"/>
      <c r="AK857" s="304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4"/>
      <c r="BV857" s="14"/>
      <c r="BW857" s="14"/>
      <c r="BX857" s="477"/>
      <c r="BY857" s="477"/>
      <c r="BZ857" s="477"/>
      <c r="CA857" s="477"/>
      <c r="CB857" s="14"/>
      <c r="CC857" t="str">
        <f t="shared" si="130"/>
        <v>&gt;s03/2026</v>
      </c>
      <c r="CD857">
        <f t="shared" si="140"/>
        <v>55</v>
      </c>
      <c r="CE857">
        <v>26448</v>
      </c>
      <c r="CF857">
        <v>4</v>
      </c>
      <c r="CH857">
        <v>6</v>
      </c>
    </row>
    <row r="858" spans="1:86" ht="20.100000000000001" customHeight="1" x14ac:dyDescent="0.25">
      <c r="A858" s="114">
        <v>24010</v>
      </c>
      <c r="B858" s="115" t="s">
        <v>757</v>
      </c>
      <c r="C858" s="115" t="s">
        <v>422</v>
      </c>
      <c r="D858" s="115" t="s">
        <v>2157</v>
      </c>
      <c r="E858" s="116" t="s">
        <v>120</v>
      </c>
      <c r="F858" s="116" t="s">
        <v>160</v>
      </c>
      <c r="G858" s="117">
        <v>40</v>
      </c>
      <c r="H858" s="117">
        <v>11</v>
      </c>
      <c r="I858" s="116" t="s">
        <v>319</v>
      </c>
      <c r="J858" s="118">
        <v>5.5E-2</v>
      </c>
      <c r="K858" s="115" t="s">
        <v>257</v>
      </c>
      <c r="L858" s="115" t="s">
        <v>2158</v>
      </c>
      <c r="M858" s="115"/>
      <c r="N858" s="115" t="s">
        <v>162</v>
      </c>
      <c r="O858" s="115" t="str">
        <f t="shared" si="135"/>
        <v xml:space="preserve">VERVEINE VANESSA COMPACT Bicolor Purple </v>
      </c>
      <c r="P858" s="119">
        <v>858</v>
      </c>
      <c r="Q858" s="119"/>
      <c r="R858" s="20">
        <f t="shared" si="132"/>
        <v>0</v>
      </c>
      <c r="S858" s="20">
        <f t="shared" si="133"/>
        <v>0</v>
      </c>
      <c r="T858" s="20">
        <f t="shared" si="134"/>
        <v>0</v>
      </c>
      <c r="U858" s="303"/>
      <c r="V858" s="304"/>
      <c r="W858" s="304"/>
      <c r="X858" s="304"/>
      <c r="Y858" s="304"/>
      <c r="Z858" s="304"/>
      <c r="AA858" s="304"/>
      <c r="AB858" s="304"/>
      <c r="AC858" s="304"/>
      <c r="AD858" s="304"/>
      <c r="AE858" s="304"/>
      <c r="AF858" s="304"/>
      <c r="AG858" s="304"/>
      <c r="AH858" s="120"/>
      <c r="AI858" s="120"/>
      <c r="AJ858" s="304"/>
      <c r="AK858" s="304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4"/>
      <c r="BV858" s="14"/>
      <c r="BW858" s="14"/>
      <c r="BX858" s="477"/>
      <c r="BY858" s="477"/>
      <c r="BZ858" s="477"/>
      <c r="CA858" s="477"/>
      <c r="CB858" s="14"/>
      <c r="CC858" t="str">
        <f t="shared" si="130"/>
        <v>&gt;s03/2026</v>
      </c>
      <c r="CD858">
        <f t="shared" si="140"/>
        <v>55</v>
      </c>
      <c r="CE858">
        <v>22996</v>
      </c>
      <c r="CF858">
        <v>4</v>
      </c>
      <c r="CH858">
        <v>6</v>
      </c>
    </row>
    <row r="859" spans="1:86" ht="20.100000000000001" customHeight="1" x14ac:dyDescent="0.25">
      <c r="A859" s="108">
        <v>24011</v>
      </c>
      <c r="B859" s="109" t="s">
        <v>757</v>
      </c>
      <c r="C859" s="109" t="s">
        <v>1430</v>
      </c>
      <c r="D859" s="109" t="s">
        <v>2157</v>
      </c>
      <c r="E859" s="110" t="s">
        <v>120</v>
      </c>
      <c r="F859" s="110" t="s">
        <v>160</v>
      </c>
      <c r="G859" s="111">
        <v>40</v>
      </c>
      <c r="H859" s="111">
        <v>11</v>
      </c>
      <c r="I859" s="110" t="s">
        <v>319</v>
      </c>
      <c r="J859" s="121">
        <v>5.5E-2</v>
      </c>
      <c r="K859" s="109" t="s">
        <v>257</v>
      </c>
      <c r="L859" s="109" t="s">
        <v>2158</v>
      </c>
      <c r="M859" s="109"/>
      <c r="N859" s="109" t="s">
        <v>162</v>
      </c>
      <c r="O859" s="109" t="str">
        <f t="shared" si="135"/>
        <v xml:space="preserve">VERVEINE VANESSA COMPACT Bicolor Rose </v>
      </c>
      <c r="P859" s="112">
        <v>859</v>
      </c>
      <c r="Q859" s="112"/>
      <c r="R859" s="20">
        <f t="shared" si="132"/>
        <v>0</v>
      </c>
      <c r="S859" s="20">
        <f t="shared" si="133"/>
        <v>0</v>
      </c>
      <c r="T859" s="20">
        <f t="shared" si="134"/>
        <v>0</v>
      </c>
      <c r="U859" s="303"/>
      <c r="V859" s="304"/>
      <c r="W859" s="304"/>
      <c r="X859" s="304"/>
      <c r="Y859" s="304"/>
      <c r="Z859" s="304"/>
      <c r="AA859" s="304"/>
      <c r="AB859" s="304"/>
      <c r="AC859" s="304"/>
      <c r="AD859" s="304"/>
      <c r="AE859" s="304"/>
      <c r="AF859" s="304"/>
      <c r="AG859" s="304"/>
      <c r="AH859" s="113"/>
      <c r="AI859" s="113"/>
      <c r="AJ859" s="304"/>
      <c r="AK859" s="304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4"/>
      <c r="BV859" s="14"/>
      <c r="BW859" s="14"/>
      <c r="BX859" s="477"/>
      <c r="BY859" s="477"/>
      <c r="BZ859" s="477"/>
      <c r="CA859" s="477"/>
      <c r="CB859" s="14"/>
      <c r="CC859" t="str">
        <f t="shared" si="130"/>
        <v>&gt;s03/2026</v>
      </c>
      <c r="CD859">
        <f t="shared" si="140"/>
        <v>55</v>
      </c>
      <c r="CE859">
        <v>22994</v>
      </c>
      <c r="CF859">
        <v>4</v>
      </c>
      <c r="CH859">
        <v>6</v>
      </c>
    </row>
    <row r="860" spans="1:86" ht="20.100000000000001" customHeight="1" x14ac:dyDescent="0.25">
      <c r="A860" s="114">
        <v>24012</v>
      </c>
      <c r="B860" s="115" t="s">
        <v>757</v>
      </c>
      <c r="C860" s="115" t="s">
        <v>758</v>
      </c>
      <c r="D860" s="115" t="s">
        <v>2157</v>
      </c>
      <c r="E860" s="116" t="s">
        <v>120</v>
      </c>
      <c r="F860" s="116" t="s">
        <v>160</v>
      </c>
      <c r="G860" s="117">
        <v>40</v>
      </c>
      <c r="H860" s="117">
        <v>11</v>
      </c>
      <c r="I860" s="116" t="s">
        <v>319</v>
      </c>
      <c r="J860" s="118">
        <v>5.5E-2</v>
      </c>
      <c r="K860" s="115" t="s">
        <v>257</v>
      </c>
      <c r="L860" s="115" t="s">
        <v>2158</v>
      </c>
      <c r="M860" s="115"/>
      <c r="N860" s="115" t="s">
        <v>162</v>
      </c>
      <c r="O860" s="115" t="str">
        <f t="shared" si="135"/>
        <v xml:space="preserve">VERVEINE VANESSA COMPACT Bordeaux </v>
      </c>
      <c r="P860" s="119">
        <v>860</v>
      </c>
      <c r="Q860" s="119"/>
      <c r="R860" s="20">
        <f t="shared" si="132"/>
        <v>0</v>
      </c>
      <c r="S860" s="20">
        <f t="shared" si="133"/>
        <v>0</v>
      </c>
      <c r="T860" s="20">
        <f t="shared" si="134"/>
        <v>0</v>
      </c>
      <c r="U860" s="303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120"/>
      <c r="AI860" s="120"/>
      <c r="AJ860" s="304"/>
      <c r="AK860" s="304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4"/>
      <c r="BV860" s="14"/>
      <c r="BW860" s="14"/>
      <c r="BX860" s="477"/>
      <c r="BY860" s="477"/>
      <c r="BZ860" s="477"/>
      <c r="CA860" s="477"/>
      <c r="CB860" s="14"/>
      <c r="CC860" t="str">
        <f t="shared" si="130"/>
        <v>&gt;s03/2026</v>
      </c>
      <c r="CD860">
        <f t="shared" si="140"/>
        <v>55</v>
      </c>
      <c r="CE860">
        <v>23468</v>
      </c>
      <c r="CF860">
        <v>4</v>
      </c>
      <c r="CH860">
        <v>6</v>
      </c>
    </row>
    <row r="861" spans="1:86" ht="20.100000000000001" customHeight="1" x14ac:dyDescent="0.25">
      <c r="A861" s="108">
        <v>26832</v>
      </c>
      <c r="B861" s="109" t="s">
        <v>757</v>
      </c>
      <c r="C861" s="109" t="s">
        <v>1431</v>
      </c>
      <c r="D861" s="109" t="s">
        <v>2157</v>
      </c>
      <c r="E861" s="110" t="s">
        <v>120</v>
      </c>
      <c r="F861" s="110" t="s">
        <v>160</v>
      </c>
      <c r="G861" s="111">
        <v>40</v>
      </c>
      <c r="H861" s="111">
        <v>11</v>
      </c>
      <c r="I861" s="110" t="s">
        <v>319</v>
      </c>
      <c r="J861" s="121">
        <v>5.5E-2</v>
      </c>
      <c r="K861" s="109"/>
      <c r="L861" s="109" t="s">
        <v>2158</v>
      </c>
      <c r="M861" s="109" t="s">
        <v>137</v>
      </c>
      <c r="N861" s="109" t="s">
        <v>162</v>
      </c>
      <c r="O861" s="109" t="str">
        <f t="shared" si="135"/>
        <v>VERVEINE VANESSA COMPACT Hot Red</v>
      </c>
      <c r="P861" s="112">
        <v>861</v>
      </c>
      <c r="Q861" s="112"/>
      <c r="R861" s="20">
        <f t="shared" si="132"/>
        <v>0</v>
      </c>
      <c r="S861" s="20">
        <f t="shared" si="133"/>
        <v>0</v>
      </c>
      <c r="T861" s="20">
        <f t="shared" si="134"/>
        <v>0</v>
      </c>
      <c r="U861" s="303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113"/>
      <c r="AI861" s="113"/>
      <c r="AJ861" s="304"/>
      <c r="AK861" s="304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4"/>
      <c r="BV861" s="14"/>
      <c r="BW861" s="14"/>
      <c r="BX861" s="477"/>
      <c r="BY861" s="477"/>
      <c r="BZ861" s="477"/>
      <c r="CA861" s="477"/>
      <c r="CB861" s="14"/>
      <c r="CC861" t="str">
        <f t="shared" si="130"/>
        <v>&gt;s03/2026</v>
      </c>
      <c r="CD861">
        <f t="shared" si="140"/>
        <v>55</v>
      </c>
      <c r="CE861">
        <v>26449</v>
      </c>
      <c r="CF861">
        <v>4</v>
      </c>
      <c r="CH861">
        <v>6</v>
      </c>
    </row>
    <row r="862" spans="1:86" ht="20.100000000000001" customHeight="1" x14ac:dyDescent="0.25">
      <c r="A862" s="114">
        <v>24013</v>
      </c>
      <c r="B862" s="115" t="s">
        <v>757</v>
      </c>
      <c r="C862" s="115" t="s">
        <v>1433</v>
      </c>
      <c r="D862" s="115" t="s">
        <v>2157</v>
      </c>
      <c r="E862" s="116" t="s">
        <v>120</v>
      </c>
      <c r="F862" s="116" t="s">
        <v>160</v>
      </c>
      <c r="G862" s="117">
        <v>40</v>
      </c>
      <c r="H862" s="117">
        <v>11</v>
      </c>
      <c r="I862" s="116" t="s">
        <v>319</v>
      </c>
      <c r="J862" s="118">
        <v>5.5E-2</v>
      </c>
      <c r="K862" s="115" t="s">
        <v>257</v>
      </c>
      <c r="L862" s="115" t="s">
        <v>2158</v>
      </c>
      <c r="M862" s="115"/>
      <c r="N862" s="115" t="s">
        <v>162</v>
      </c>
      <c r="O862" s="115" t="str">
        <f t="shared" si="135"/>
        <v xml:space="preserve">VERVEINE VANESSA COMPACT Neon Pink </v>
      </c>
      <c r="P862" s="119">
        <v>862</v>
      </c>
      <c r="Q862" s="119"/>
      <c r="R862" s="20">
        <f t="shared" si="132"/>
        <v>0</v>
      </c>
      <c r="S862" s="20">
        <f t="shared" si="133"/>
        <v>0</v>
      </c>
      <c r="T862" s="20">
        <f t="shared" si="134"/>
        <v>0</v>
      </c>
      <c r="U862" s="303"/>
      <c r="V862" s="304"/>
      <c r="W862" s="304"/>
      <c r="X862" s="304"/>
      <c r="Y862" s="304"/>
      <c r="Z862" s="304"/>
      <c r="AA862" s="304"/>
      <c r="AB862" s="304"/>
      <c r="AC862" s="304"/>
      <c r="AD862" s="304"/>
      <c r="AE862" s="304"/>
      <c r="AF862" s="304"/>
      <c r="AG862" s="304"/>
      <c r="AH862" s="120"/>
      <c r="AI862" s="120"/>
      <c r="AJ862" s="304"/>
      <c r="AK862" s="304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4"/>
      <c r="BV862" s="14"/>
      <c r="BW862" s="14"/>
      <c r="BX862" s="477"/>
      <c r="BY862" s="477"/>
      <c r="BZ862" s="477"/>
      <c r="CA862" s="477"/>
      <c r="CB862" s="14"/>
      <c r="CC862" t="str">
        <f t="shared" si="130"/>
        <v>&gt;s03/2026</v>
      </c>
      <c r="CD862">
        <f t="shared" si="140"/>
        <v>55</v>
      </c>
      <c r="CE862">
        <v>23000</v>
      </c>
      <c r="CF862">
        <v>4</v>
      </c>
      <c r="CH862">
        <v>6</v>
      </c>
    </row>
    <row r="863" spans="1:86" ht="20.100000000000001" customHeight="1" x14ac:dyDescent="0.25">
      <c r="A863" s="108">
        <v>24014</v>
      </c>
      <c r="B863" s="109" t="s">
        <v>757</v>
      </c>
      <c r="C863" s="109" t="s">
        <v>1434</v>
      </c>
      <c r="D863" s="109" t="s">
        <v>2157</v>
      </c>
      <c r="E863" s="110" t="s">
        <v>120</v>
      </c>
      <c r="F863" s="110" t="s">
        <v>160</v>
      </c>
      <c r="G863" s="111">
        <v>40</v>
      </c>
      <c r="H863" s="111">
        <v>11</v>
      </c>
      <c r="I863" s="110" t="s">
        <v>319</v>
      </c>
      <c r="J863" s="121">
        <v>5.5E-2</v>
      </c>
      <c r="K863" s="109" t="s">
        <v>257</v>
      </c>
      <c r="L863" s="109" t="s">
        <v>2158</v>
      </c>
      <c r="M863" s="109"/>
      <c r="N863" s="109" t="s">
        <v>162</v>
      </c>
      <c r="O863" s="109" t="str">
        <f t="shared" si="135"/>
        <v xml:space="preserve">VERVEINE VANESSA COMPACT Optik Lavender </v>
      </c>
      <c r="P863" s="112">
        <v>863</v>
      </c>
      <c r="Q863" s="112"/>
      <c r="R863" s="20">
        <f t="shared" si="132"/>
        <v>0</v>
      </c>
      <c r="S863" s="20">
        <f t="shared" si="133"/>
        <v>0</v>
      </c>
      <c r="T863" s="20">
        <f t="shared" si="134"/>
        <v>0</v>
      </c>
      <c r="U863" s="303"/>
      <c r="V863" s="304"/>
      <c r="W863" s="304"/>
      <c r="X863" s="304"/>
      <c r="Y863" s="304"/>
      <c r="Z863" s="304"/>
      <c r="AA863" s="304"/>
      <c r="AB863" s="304"/>
      <c r="AC863" s="304"/>
      <c r="AD863" s="304"/>
      <c r="AE863" s="304"/>
      <c r="AF863" s="304"/>
      <c r="AG863" s="304"/>
      <c r="AH863" s="113"/>
      <c r="AI863" s="113"/>
      <c r="AJ863" s="304"/>
      <c r="AK863" s="304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4"/>
      <c r="BV863" s="14"/>
      <c r="BW863" s="14"/>
      <c r="BX863" s="477"/>
      <c r="BY863" s="477"/>
      <c r="BZ863" s="477"/>
      <c r="CA863" s="477"/>
      <c r="CB863" s="14"/>
      <c r="CC863" t="str">
        <f t="shared" si="130"/>
        <v>&gt;s03/2026</v>
      </c>
      <c r="CD863">
        <f t="shared" si="140"/>
        <v>55</v>
      </c>
      <c r="CE863">
        <v>22998</v>
      </c>
      <c r="CF863">
        <v>4</v>
      </c>
      <c r="CH863">
        <v>6</v>
      </c>
    </row>
    <row r="864" spans="1:86" ht="20.100000000000001" customHeight="1" x14ac:dyDescent="0.25">
      <c r="A864" s="114">
        <v>24015</v>
      </c>
      <c r="B864" s="115" t="s">
        <v>757</v>
      </c>
      <c r="C864" s="115" t="s">
        <v>334</v>
      </c>
      <c r="D864" s="115" t="s">
        <v>2157</v>
      </c>
      <c r="E864" s="116" t="s">
        <v>120</v>
      </c>
      <c r="F864" s="116" t="s">
        <v>160</v>
      </c>
      <c r="G864" s="117">
        <v>40</v>
      </c>
      <c r="H864" s="117">
        <v>11</v>
      </c>
      <c r="I864" s="116" t="s">
        <v>319</v>
      </c>
      <c r="J864" s="118">
        <v>5.5E-2</v>
      </c>
      <c r="K864" s="115" t="s">
        <v>257</v>
      </c>
      <c r="L864" s="115" t="s">
        <v>2158</v>
      </c>
      <c r="M864" s="115"/>
      <c r="N864" s="115" t="s">
        <v>162</v>
      </c>
      <c r="O864" s="115" t="str">
        <f t="shared" si="135"/>
        <v xml:space="preserve">VERVEINE VANESSA COMPACT Pink </v>
      </c>
      <c r="P864" s="119">
        <v>864</v>
      </c>
      <c r="Q864" s="119"/>
      <c r="R864" s="20">
        <f t="shared" si="132"/>
        <v>0</v>
      </c>
      <c r="S864" s="20">
        <f t="shared" si="133"/>
        <v>0</v>
      </c>
      <c r="T864" s="20">
        <f t="shared" si="134"/>
        <v>0</v>
      </c>
      <c r="U864" s="303"/>
      <c r="V864" s="304"/>
      <c r="W864" s="304"/>
      <c r="X864" s="304"/>
      <c r="Y864" s="304"/>
      <c r="Z864" s="304"/>
      <c r="AA864" s="304"/>
      <c r="AB864" s="304"/>
      <c r="AC864" s="304"/>
      <c r="AD864" s="304"/>
      <c r="AE864" s="304"/>
      <c r="AF864" s="304"/>
      <c r="AG864" s="304"/>
      <c r="AH864" s="120"/>
      <c r="AI864" s="120"/>
      <c r="AJ864" s="304"/>
      <c r="AK864" s="304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4"/>
      <c r="BV864" s="14"/>
      <c r="BW864" s="14"/>
      <c r="BX864" s="477"/>
      <c r="BY864" s="477"/>
      <c r="BZ864" s="477"/>
      <c r="CA864" s="477"/>
      <c r="CB864" s="14"/>
      <c r="CC864" t="str">
        <f t="shared" si="130"/>
        <v>&gt;s03/2026</v>
      </c>
      <c r="CD864">
        <f t="shared" si="140"/>
        <v>55</v>
      </c>
      <c r="CE864">
        <v>23002</v>
      </c>
      <c r="CF864">
        <v>4</v>
      </c>
      <c r="CH864">
        <v>6</v>
      </c>
    </row>
    <row r="865" spans="1:86" ht="20.100000000000001" customHeight="1" x14ac:dyDescent="0.25">
      <c r="A865" s="108">
        <v>24016</v>
      </c>
      <c r="B865" s="109" t="s">
        <v>757</v>
      </c>
      <c r="C865" s="109" t="s">
        <v>394</v>
      </c>
      <c r="D865" s="109" t="s">
        <v>2157</v>
      </c>
      <c r="E865" s="110" t="s">
        <v>120</v>
      </c>
      <c r="F865" s="110" t="s">
        <v>160</v>
      </c>
      <c r="G865" s="111">
        <v>40</v>
      </c>
      <c r="H865" s="111">
        <v>11</v>
      </c>
      <c r="I865" s="110" t="s">
        <v>319</v>
      </c>
      <c r="J865" s="121">
        <v>0.05</v>
      </c>
      <c r="K865" s="109" t="s">
        <v>257</v>
      </c>
      <c r="L865" s="109" t="s">
        <v>2158</v>
      </c>
      <c r="M865" s="109"/>
      <c r="N865" s="109" t="s">
        <v>162</v>
      </c>
      <c r="O865" s="109" t="str">
        <f t="shared" si="135"/>
        <v xml:space="preserve">VERVEINE VANESSA COMPACT Purple </v>
      </c>
      <c r="P865" s="112">
        <v>865</v>
      </c>
      <c r="Q865" s="112"/>
      <c r="R865" s="20">
        <f t="shared" si="132"/>
        <v>0</v>
      </c>
      <c r="S865" s="20">
        <f t="shared" si="133"/>
        <v>0</v>
      </c>
      <c r="T865" s="20">
        <f t="shared" si="134"/>
        <v>0</v>
      </c>
      <c r="U865" s="303"/>
      <c r="V865" s="304"/>
      <c r="W865" s="304"/>
      <c r="X865" s="304"/>
      <c r="Y865" s="304"/>
      <c r="Z865" s="304"/>
      <c r="AA865" s="304"/>
      <c r="AB865" s="304"/>
      <c r="AC865" s="304"/>
      <c r="AD865" s="304"/>
      <c r="AE865" s="304"/>
      <c r="AF865" s="304"/>
      <c r="AG865" s="304"/>
      <c r="AH865" s="113"/>
      <c r="AI865" s="113"/>
      <c r="AJ865" s="304"/>
      <c r="AK865" s="304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4"/>
      <c r="BV865" s="14"/>
      <c r="BW865" s="14"/>
      <c r="BX865" s="477"/>
      <c r="BY865" s="477"/>
      <c r="BZ865" s="477"/>
      <c r="CA865" s="477"/>
      <c r="CB865" s="14"/>
      <c r="CC865" t="str">
        <f t="shared" si="130"/>
        <v>&gt;s03/2026</v>
      </c>
      <c r="CD865">
        <f t="shared" si="140"/>
        <v>55</v>
      </c>
      <c r="CE865">
        <v>23805</v>
      </c>
      <c r="CF865">
        <v>4</v>
      </c>
      <c r="CH865">
        <v>6</v>
      </c>
    </row>
    <row r="866" spans="1:86" ht="20.100000000000001" customHeight="1" x14ac:dyDescent="0.25">
      <c r="A866" s="114">
        <v>24018</v>
      </c>
      <c r="B866" s="115" t="s">
        <v>757</v>
      </c>
      <c r="C866" s="115" t="s">
        <v>395</v>
      </c>
      <c r="D866" s="115" t="s">
        <v>2157</v>
      </c>
      <c r="E866" s="116" t="s">
        <v>120</v>
      </c>
      <c r="F866" s="116" t="s">
        <v>160</v>
      </c>
      <c r="G866" s="117">
        <v>40</v>
      </c>
      <c r="H866" s="117">
        <v>11</v>
      </c>
      <c r="I866" s="116" t="s">
        <v>319</v>
      </c>
      <c r="J866" s="118">
        <v>5.5E-2</v>
      </c>
      <c r="K866" s="115" t="s">
        <v>257</v>
      </c>
      <c r="L866" s="115" t="s">
        <v>2158</v>
      </c>
      <c r="M866" s="115"/>
      <c r="N866" s="115" t="s">
        <v>162</v>
      </c>
      <c r="O866" s="115" t="str">
        <f t="shared" si="135"/>
        <v>VERVEINE VANESSA COMPACT White</v>
      </c>
      <c r="P866" s="119">
        <v>866</v>
      </c>
      <c r="Q866" s="119"/>
      <c r="R866" s="20">
        <f t="shared" si="132"/>
        <v>0</v>
      </c>
      <c r="S866" s="20">
        <f t="shared" si="133"/>
        <v>0</v>
      </c>
      <c r="T866" s="20">
        <f t="shared" si="134"/>
        <v>0</v>
      </c>
      <c r="U866" s="303"/>
      <c r="V866" s="304"/>
      <c r="W866" s="304"/>
      <c r="X866" s="304"/>
      <c r="Y866" s="304"/>
      <c r="Z866" s="304"/>
      <c r="AA866" s="304"/>
      <c r="AB866" s="304"/>
      <c r="AC866" s="304"/>
      <c r="AD866" s="304"/>
      <c r="AE866" s="304"/>
      <c r="AF866" s="304"/>
      <c r="AG866" s="304"/>
      <c r="AH866" s="120"/>
      <c r="AI866" s="120"/>
      <c r="AJ866" s="304"/>
      <c r="AK866" s="304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4"/>
      <c r="BV866" s="14"/>
      <c r="BW866" s="14"/>
      <c r="BX866" s="477"/>
      <c r="BY866" s="477"/>
      <c r="BZ866" s="477"/>
      <c r="CA866" s="477"/>
      <c r="CB866" s="14"/>
      <c r="CC866" t="str">
        <f t="shared" si="130"/>
        <v>&gt;s03/2026</v>
      </c>
      <c r="CD866">
        <f t="shared" si="140"/>
        <v>55</v>
      </c>
      <c r="CE866">
        <v>23006</v>
      </c>
      <c r="CF866">
        <v>4</v>
      </c>
      <c r="CH866">
        <v>6</v>
      </c>
    </row>
    <row r="867" spans="1:86" ht="20.100000000000001" customHeight="1" x14ac:dyDescent="0.25">
      <c r="A867" s="108">
        <v>24019</v>
      </c>
      <c r="B867" s="109" t="s">
        <v>757</v>
      </c>
      <c r="C867" s="109" t="s">
        <v>233</v>
      </c>
      <c r="D867" s="109" t="s">
        <v>2157</v>
      </c>
      <c r="E867" s="110" t="s">
        <v>120</v>
      </c>
      <c r="F867" s="110" t="s">
        <v>160</v>
      </c>
      <c r="G867" s="111">
        <v>40</v>
      </c>
      <c r="H867" s="111">
        <v>11</v>
      </c>
      <c r="I867" s="110" t="s">
        <v>319</v>
      </c>
      <c r="J867" s="121">
        <v>5.5E-2</v>
      </c>
      <c r="K867" s="109" t="s">
        <v>257</v>
      </c>
      <c r="L867" s="109" t="s">
        <v>2158</v>
      </c>
      <c r="M867" s="109"/>
      <c r="N867" s="109" t="s">
        <v>162</v>
      </c>
      <c r="O867" s="109" t="str">
        <f t="shared" si="135"/>
        <v>VERVEINE VANESSA COMPACT Variés</v>
      </c>
      <c r="P867" s="112">
        <v>867</v>
      </c>
      <c r="Q867" s="112"/>
      <c r="R867" s="20">
        <f t="shared" si="132"/>
        <v>0</v>
      </c>
      <c r="S867" s="20">
        <f t="shared" si="133"/>
        <v>0</v>
      </c>
      <c r="T867" s="20">
        <f t="shared" si="134"/>
        <v>0</v>
      </c>
      <c r="U867" s="303"/>
      <c r="V867" s="304"/>
      <c r="W867" s="304"/>
      <c r="X867" s="304"/>
      <c r="Y867" s="304"/>
      <c r="Z867" s="304"/>
      <c r="AA867" s="304"/>
      <c r="AB867" s="304"/>
      <c r="AC867" s="304"/>
      <c r="AD867" s="304"/>
      <c r="AE867" s="304"/>
      <c r="AF867" s="304"/>
      <c r="AG867" s="304"/>
      <c r="AH867" s="113"/>
      <c r="AI867" s="113"/>
      <c r="AJ867" s="304"/>
      <c r="AK867" s="304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4"/>
      <c r="BV867" s="14"/>
      <c r="BW867" s="14"/>
      <c r="BX867" s="477"/>
      <c r="BY867" s="477"/>
      <c r="BZ867" s="477"/>
      <c r="CA867" s="477"/>
      <c r="CB867" s="14"/>
      <c r="CC867" t="str">
        <f t="shared" ref="CC867:CC930" si="141">IF(AND(E867="B",D867&lt;&gt;""),IF(CD867&gt;52,"&gt;s0" &amp; CD867-52 &amp; "/2026",IF(CD867&lt;30,IF(CD867&lt;10,"&gt;s0"&amp;CD867&amp;"/2026","&gt;s"&amp;CD867&amp;"/2026"),"&gt;s"&amp;CD867&amp;"/2025")),IF(D867&lt;&gt;"",D867,""))</f>
        <v>&gt;s03/2026</v>
      </c>
      <c r="CD867">
        <f t="shared" si="140"/>
        <v>55</v>
      </c>
      <c r="CE867">
        <v>23008</v>
      </c>
      <c r="CF867">
        <v>4</v>
      </c>
      <c r="CH867">
        <v>6</v>
      </c>
    </row>
    <row r="868" spans="1:86" ht="20.100000000000001" customHeight="1" x14ac:dyDescent="0.25">
      <c r="A868" s="114">
        <v>21763</v>
      </c>
      <c r="B868" s="115" t="s">
        <v>750</v>
      </c>
      <c r="C868" s="115" t="s">
        <v>1435</v>
      </c>
      <c r="D868" s="115" t="s">
        <v>128</v>
      </c>
      <c r="E868" s="116" t="s">
        <v>120</v>
      </c>
      <c r="F868" s="116" t="s">
        <v>160</v>
      </c>
      <c r="G868" s="117">
        <v>40</v>
      </c>
      <c r="H868" s="117">
        <v>12</v>
      </c>
      <c r="I868" s="116" t="s">
        <v>120</v>
      </c>
      <c r="J868" s="118"/>
      <c r="K868" s="115" t="s">
        <v>257</v>
      </c>
      <c r="L868" s="115" t="s">
        <v>2158</v>
      </c>
      <c r="M868" s="115"/>
      <c r="N868" s="115" t="s">
        <v>162</v>
      </c>
      <c r="O868" s="115" t="str">
        <f t="shared" si="135"/>
        <v>VERVEINE VIVACE Venosa</v>
      </c>
      <c r="P868" s="119">
        <v>868</v>
      </c>
      <c r="Q868" s="119"/>
      <c r="R868" s="20">
        <f t="shared" si="132"/>
        <v>0</v>
      </c>
      <c r="S868" s="20">
        <f t="shared" si="133"/>
        <v>0</v>
      </c>
      <c r="T868" s="20">
        <f t="shared" si="134"/>
        <v>0</v>
      </c>
      <c r="U868" s="301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304"/>
      <c r="AG868" s="304"/>
      <c r="AH868" s="120"/>
      <c r="AI868" s="120"/>
      <c r="AJ868" s="304"/>
      <c r="AK868" s="304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4"/>
      <c r="BV868" s="14"/>
      <c r="BW868" s="14"/>
      <c r="BX868" s="477"/>
      <c r="BY868" s="477"/>
      <c r="BZ868" s="477"/>
      <c r="CA868" s="477"/>
      <c r="CB868" s="14"/>
      <c r="CC868" t="str">
        <f t="shared" si="141"/>
        <v/>
      </c>
      <c r="CE868">
        <v>3787</v>
      </c>
      <c r="CF868">
        <v>6</v>
      </c>
      <c r="CH868">
        <v>5</v>
      </c>
    </row>
    <row r="869" spans="1:86" ht="20.100000000000001" customHeight="1" x14ac:dyDescent="0.25">
      <c r="A869" s="108">
        <v>13434</v>
      </c>
      <c r="B869" s="109" t="s">
        <v>759</v>
      </c>
      <c r="C869" s="109" t="s">
        <v>1436</v>
      </c>
      <c r="D869" s="109" t="s">
        <v>128</v>
      </c>
      <c r="E869" s="110" t="s">
        <v>208</v>
      </c>
      <c r="F869" s="110" t="s">
        <v>160</v>
      </c>
      <c r="G869" s="111">
        <v>40</v>
      </c>
      <c r="H869" s="111">
        <v>12</v>
      </c>
      <c r="I869" s="110" t="s">
        <v>120</v>
      </c>
      <c r="J869" s="121"/>
      <c r="K869" s="109" t="s">
        <v>257</v>
      </c>
      <c r="L869" s="109" t="s">
        <v>2158</v>
      </c>
      <c r="M869" s="109"/>
      <c r="N869" s="109" t="s">
        <v>162</v>
      </c>
      <c r="O869" s="109" t="str">
        <f t="shared" si="135"/>
        <v>VERVEINE DE BUENOS AIRES bonariensis (de semis)</v>
      </c>
      <c r="P869" s="112">
        <v>869</v>
      </c>
      <c r="Q869" s="112"/>
      <c r="R869" s="20">
        <f t="shared" si="132"/>
        <v>0</v>
      </c>
      <c r="S869" s="20">
        <f t="shared" si="133"/>
        <v>0</v>
      </c>
      <c r="T869" s="20">
        <f t="shared" si="134"/>
        <v>0</v>
      </c>
      <c r="U869" s="378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304"/>
      <c r="AG869" s="304"/>
      <c r="AH869" s="113"/>
      <c r="AI869" s="113"/>
      <c r="AJ869" s="304"/>
      <c r="AK869" s="304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4"/>
      <c r="BV869" s="14"/>
      <c r="BW869" s="14"/>
      <c r="BX869" s="477"/>
      <c r="BY869" s="477"/>
      <c r="BZ869" s="477"/>
      <c r="CA869" s="477"/>
      <c r="CB869" s="14"/>
      <c r="CC869" t="str">
        <f t="shared" si="141"/>
        <v/>
      </c>
      <c r="CE869">
        <v>3785</v>
      </c>
      <c r="CF869">
        <v>6</v>
      </c>
      <c r="CH869">
        <v>5</v>
      </c>
    </row>
    <row r="870" spans="1:86" ht="20.100000000000001" customHeight="1" x14ac:dyDescent="0.25">
      <c r="A870" s="114">
        <v>13144</v>
      </c>
      <c r="B870" s="115" t="s">
        <v>759</v>
      </c>
      <c r="C870" s="115" t="s">
        <v>760</v>
      </c>
      <c r="D870" s="115" t="s">
        <v>128</v>
      </c>
      <c r="E870" s="116" t="s">
        <v>120</v>
      </c>
      <c r="F870" s="116" t="s">
        <v>160</v>
      </c>
      <c r="G870" s="117">
        <v>40</v>
      </c>
      <c r="H870" s="117">
        <v>12</v>
      </c>
      <c r="I870" s="116" t="s">
        <v>120</v>
      </c>
      <c r="J870" s="118"/>
      <c r="K870" s="115" t="s">
        <v>257</v>
      </c>
      <c r="L870" s="115" t="s">
        <v>2158</v>
      </c>
      <c r="M870" s="115"/>
      <c r="N870" s="115" t="s">
        <v>162</v>
      </c>
      <c r="O870" s="115" t="str">
        <f t="shared" si="135"/>
        <v>VERVEINE DE BUENOS AIRES Lollipop</v>
      </c>
      <c r="P870" s="119">
        <v>870</v>
      </c>
      <c r="Q870" s="119"/>
      <c r="R870" s="20">
        <f t="shared" si="132"/>
        <v>0</v>
      </c>
      <c r="S870" s="20">
        <f t="shared" si="133"/>
        <v>0</v>
      </c>
      <c r="T870" s="20">
        <f t="shared" si="134"/>
        <v>0</v>
      </c>
      <c r="U870" s="301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304"/>
      <c r="AG870" s="304"/>
      <c r="AH870" s="120"/>
      <c r="AI870" s="120"/>
      <c r="AJ870" s="304"/>
      <c r="AK870" s="304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4"/>
      <c r="BV870" s="14"/>
      <c r="BW870" s="14"/>
      <c r="BX870" s="477"/>
      <c r="BY870" s="477"/>
      <c r="BZ870" s="477"/>
      <c r="CA870" s="477"/>
      <c r="CB870" s="14"/>
      <c r="CC870" t="str">
        <f t="shared" si="141"/>
        <v/>
      </c>
      <c r="CE870">
        <v>12331</v>
      </c>
      <c r="CF870">
        <v>6</v>
      </c>
      <c r="CH870">
        <v>5</v>
      </c>
    </row>
    <row r="871" spans="1:86" ht="20.100000000000001" customHeight="1" x14ac:dyDescent="0.25">
      <c r="A871" s="108">
        <v>25306</v>
      </c>
      <c r="B871" s="109" t="s">
        <v>761</v>
      </c>
      <c r="C871" s="109" t="s">
        <v>762</v>
      </c>
      <c r="D871" s="109" t="s">
        <v>128</v>
      </c>
      <c r="E871" s="110" t="s">
        <v>120</v>
      </c>
      <c r="F871" s="110" t="s">
        <v>160</v>
      </c>
      <c r="G871" s="111">
        <v>40</v>
      </c>
      <c r="H871" s="111">
        <v>13</v>
      </c>
      <c r="I871" s="110" t="s">
        <v>176</v>
      </c>
      <c r="J871" s="121">
        <v>0.05</v>
      </c>
      <c r="K871" s="109" t="s">
        <v>257</v>
      </c>
      <c r="L871" s="109" t="s">
        <v>2158</v>
      </c>
      <c r="M871" s="109"/>
      <c r="N871" s="109" t="s">
        <v>162</v>
      </c>
      <c r="O871" s="109" t="str">
        <f t="shared" si="135"/>
        <v>VINCA MINOR (Pervenche) Illumination</v>
      </c>
      <c r="P871" s="112">
        <v>871</v>
      </c>
      <c r="Q871" s="112"/>
      <c r="R871" s="20">
        <f t="shared" si="132"/>
        <v>0</v>
      </c>
      <c r="S871" s="20">
        <f t="shared" si="133"/>
        <v>0</v>
      </c>
      <c r="T871" s="20">
        <f t="shared" si="134"/>
        <v>0</v>
      </c>
      <c r="U871" s="378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304"/>
      <c r="AG871" s="304"/>
      <c r="AH871" s="113"/>
      <c r="AI871" s="113"/>
      <c r="AJ871" s="304"/>
      <c r="AK871" s="304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4"/>
      <c r="BV871" s="14"/>
      <c r="BW871" s="14"/>
      <c r="BX871" s="477"/>
      <c r="BY871" s="477"/>
      <c r="BZ871" s="477"/>
      <c r="CA871" s="477"/>
      <c r="CB871" s="14"/>
      <c r="CC871" t="str">
        <f t="shared" si="141"/>
        <v/>
      </c>
      <c r="CE871">
        <v>25242</v>
      </c>
      <c r="CF871">
        <v>7</v>
      </c>
      <c r="CH871">
        <v>5</v>
      </c>
    </row>
    <row r="872" spans="1:86" ht="20.100000000000001" customHeight="1" x14ac:dyDescent="0.25">
      <c r="A872" s="388"/>
      <c r="B872" s="382" t="s">
        <v>763</v>
      </c>
      <c r="C872" s="383"/>
      <c r="D872" s="383" t="s">
        <v>128</v>
      </c>
      <c r="E872" s="384"/>
      <c r="F872" s="384"/>
      <c r="G872" s="384"/>
      <c r="H872" s="385"/>
      <c r="I872" s="384"/>
      <c r="J872" s="386"/>
      <c r="K872" s="383"/>
      <c r="L872" s="383" t="s">
        <v>593</v>
      </c>
      <c r="M872" s="383"/>
      <c r="N872" s="383"/>
      <c r="O872" s="383" t="str">
        <f t="shared" si="135"/>
        <v xml:space="preserve">Z </v>
      </c>
      <c r="P872" s="387">
        <v>872</v>
      </c>
      <c r="Q872" s="387"/>
      <c r="R872" s="20"/>
      <c r="S872" s="20"/>
      <c r="T872" s="20"/>
      <c r="U872" s="512"/>
      <c r="V872" s="513"/>
      <c r="W872" s="513"/>
      <c r="X872" s="513"/>
      <c r="Y872" s="513"/>
      <c r="Z872" s="513"/>
      <c r="AA872" s="513"/>
      <c r="AB872" s="513"/>
      <c r="AC872" s="513"/>
      <c r="AD872" s="513"/>
      <c r="AE872" s="513"/>
      <c r="AF872" s="513"/>
      <c r="AG872" s="513"/>
      <c r="AH872" s="513"/>
      <c r="AI872" s="513"/>
      <c r="AJ872" s="513"/>
      <c r="AK872" s="513"/>
      <c r="AL872" s="513"/>
      <c r="AM872" s="513"/>
      <c r="AN872" s="513"/>
      <c r="AO872" s="513"/>
      <c r="AP872" s="513"/>
      <c r="AQ872" s="513"/>
      <c r="AR872" s="513"/>
      <c r="AS872" s="513"/>
      <c r="AT872" s="513"/>
      <c r="AU872" s="513"/>
      <c r="AV872" s="513"/>
      <c r="AW872" s="513"/>
      <c r="AX872" s="513"/>
      <c r="AY872" s="513"/>
      <c r="AZ872" s="513"/>
      <c r="BA872" s="513"/>
      <c r="BB872" s="513"/>
      <c r="BC872" s="513"/>
      <c r="BD872" s="513"/>
      <c r="BE872" s="513"/>
      <c r="BF872" s="513"/>
      <c r="BG872" s="513"/>
      <c r="BH872" s="513"/>
      <c r="BI872" s="513"/>
      <c r="BJ872" s="513"/>
      <c r="BK872" s="513"/>
      <c r="BL872" s="513"/>
      <c r="BM872" s="513"/>
      <c r="BN872" s="513"/>
      <c r="BO872" s="513"/>
      <c r="BP872" s="513"/>
      <c r="BQ872" s="513"/>
      <c r="BR872" s="513"/>
      <c r="BS872" s="513"/>
      <c r="BT872" s="513"/>
      <c r="BU872" s="14"/>
      <c r="BV872" s="14"/>
      <c r="BW872" s="14"/>
      <c r="BX872" s="477"/>
      <c r="BY872" s="477"/>
      <c r="BZ872" s="477"/>
      <c r="CA872" s="477"/>
      <c r="CB872" s="14"/>
      <c r="CC872" t="str">
        <f t="shared" si="141"/>
        <v/>
      </c>
    </row>
    <row r="873" spans="1:86" ht="20.100000000000001" customHeight="1" x14ac:dyDescent="0.25">
      <c r="A873" s="108">
        <v>12592</v>
      </c>
      <c r="B873" s="109" t="s">
        <v>764</v>
      </c>
      <c r="C873" s="109" t="s">
        <v>1342</v>
      </c>
      <c r="D873" s="109" t="s">
        <v>128</v>
      </c>
      <c r="E873" s="110" t="s">
        <v>208</v>
      </c>
      <c r="F873" s="110" t="s">
        <v>160</v>
      </c>
      <c r="G873" s="111">
        <v>40</v>
      </c>
      <c r="H873" s="111">
        <v>11</v>
      </c>
      <c r="I873" s="110" t="s">
        <v>319</v>
      </c>
      <c r="J873" s="121"/>
      <c r="K873" s="109" t="s">
        <v>257</v>
      </c>
      <c r="L873" s="109" t="s">
        <v>2158</v>
      </c>
      <c r="M873" s="109"/>
      <c r="N873" s="109" t="s">
        <v>162</v>
      </c>
      <c r="O873" s="109" t="str">
        <f t="shared" si="135"/>
        <v>ZINNIA Magellan Variés</v>
      </c>
      <c r="P873" s="112">
        <v>873</v>
      </c>
      <c r="Q873" s="112"/>
      <c r="R873" s="20">
        <f t="shared" si="132"/>
        <v>0</v>
      </c>
      <c r="S873" s="20">
        <f t="shared" si="133"/>
        <v>0</v>
      </c>
      <c r="T873" s="20">
        <f t="shared" si="134"/>
        <v>0</v>
      </c>
      <c r="U873" s="378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304"/>
      <c r="AG873" s="304"/>
      <c r="AH873" s="113"/>
      <c r="AI873" s="113"/>
      <c r="AJ873" s="304"/>
      <c r="AK873" s="304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4"/>
      <c r="BV873" s="14"/>
      <c r="BW873" s="14"/>
      <c r="BX873" s="477"/>
      <c r="BY873" s="477"/>
      <c r="BZ873" s="477"/>
      <c r="CA873" s="477"/>
      <c r="CB873" s="14"/>
      <c r="CC873" t="str">
        <f t="shared" si="141"/>
        <v/>
      </c>
      <c r="CE873">
        <v>11636</v>
      </c>
      <c r="CF873">
        <v>4</v>
      </c>
      <c r="CH873">
        <v>6</v>
      </c>
    </row>
    <row r="874" spans="1:86" ht="20.100000000000001" customHeight="1" x14ac:dyDescent="0.25">
      <c r="A874" s="114">
        <v>12126</v>
      </c>
      <c r="B874" s="115" t="s">
        <v>764</v>
      </c>
      <c r="C874" s="115" t="s">
        <v>1343</v>
      </c>
      <c r="D874" s="115" t="s">
        <v>128</v>
      </c>
      <c r="E874" s="116" t="s">
        <v>208</v>
      </c>
      <c r="F874" s="116" t="s">
        <v>160</v>
      </c>
      <c r="G874" s="117">
        <v>40</v>
      </c>
      <c r="H874" s="117">
        <v>12</v>
      </c>
      <c r="I874" s="116" t="s">
        <v>319</v>
      </c>
      <c r="J874" s="118"/>
      <c r="K874" s="115" t="s">
        <v>257</v>
      </c>
      <c r="L874" s="115" t="s">
        <v>2158</v>
      </c>
      <c r="M874" s="115"/>
      <c r="N874" s="115" t="s">
        <v>162</v>
      </c>
      <c r="O874" s="115" t="str">
        <f t="shared" si="135"/>
        <v>ZINNIA Profusion Variés</v>
      </c>
      <c r="P874" s="119">
        <v>874</v>
      </c>
      <c r="Q874" s="119"/>
      <c r="R874" s="20">
        <f t="shared" si="132"/>
        <v>0</v>
      </c>
      <c r="S874" s="20">
        <f t="shared" si="133"/>
        <v>0</v>
      </c>
      <c r="T874" s="20">
        <f t="shared" si="134"/>
        <v>0</v>
      </c>
      <c r="U874" s="301"/>
      <c r="V874" s="120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304"/>
      <c r="AG874" s="304"/>
      <c r="AH874" s="120"/>
      <c r="AI874" s="120"/>
      <c r="AJ874" s="304"/>
      <c r="AK874" s="304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4"/>
      <c r="BV874" s="14"/>
      <c r="BW874" s="14"/>
      <c r="BX874" s="477"/>
      <c r="BY874" s="477"/>
      <c r="BZ874" s="477"/>
      <c r="CA874" s="477"/>
      <c r="CB874" s="14"/>
      <c r="CC874" t="str">
        <f t="shared" si="141"/>
        <v/>
      </c>
      <c r="CE874">
        <v>3798</v>
      </c>
      <c r="CF874">
        <v>4</v>
      </c>
      <c r="CH874">
        <v>7</v>
      </c>
    </row>
    <row r="875" spans="1:86" ht="20.100000000000001" customHeight="1" x14ac:dyDescent="0.25">
      <c r="A875" s="140"/>
      <c r="B875" s="187" t="s">
        <v>787</v>
      </c>
      <c r="C875" s="141"/>
      <c r="D875" s="141" t="s">
        <v>128</v>
      </c>
      <c r="E875" s="142"/>
      <c r="F875" s="142"/>
      <c r="G875" s="142"/>
      <c r="H875" s="273"/>
      <c r="I875" s="142"/>
      <c r="J875" s="143"/>
      <c r="K875" s="141"/>
      <c r="L875" s="141" t="s">
        <v>461</v>
      </c>
      <c r="M875" s="141"/>
      <c r="N875" s="141"/>
      <c r="O875" s="141" t="str">
        <f t="shared" si="135"/>
        <v xml:space="preserve">PLANTES COUVRE SOL </v>
      </c>
      <c r="P875" s="144">
        <v>875</v>
      </c>
      <c r="Q875" s="144"/>
      <c r="R875" s="20"/>
      <c r="S875" s="20"/>
      <c r="T875" s="20"/>
      <c r="U875" s="503"/>
      <c r="V875" s="504"/>
      <c r="W875" s="504"/>
      <c r="X875" s="504"/>
      <c r="Y875" s="504"/>
      <c r="Z875" s="504"/>
      <c r="AA875" s="504"/>
      <c r="AB875" s="504"/>
      <c r="AC875" s="504"/>
      <c r="AD875" s="504"/>
      <c r="AE875" s="504"/>
      <c r="AF875" s="504"/>
      <c r="AG875" s="504"/>
      <c r="AH875" s="504"/>
      <c r="AI875" s="504"/>
      <c r="AJ875" s="504"/>
      <c r="AK875" s="504"/>
      <c r="AL875" s="504"/>
      <c r="AM875" s="504"/>
      <c r="AN875" s="504"/>
      <c r="AO875" s="504"/>
      <c r="AP875" s="504"/>
      <c r="AQ875" s="504"/>
      <c r="AR875" s="504"/>
      <c r="AS875" s="504"/>
      <c r="AT875" s="504"/>
      <c r="AU875" s="504"/>
      <c r="AV875" s="504"/>
      <c r="AW875" s="504"/>
      <c r="AX875" s="504"/>
      <c r="AY875" s="504"/>
      <c r="AZ875" s="504"/>
      <c r="BA875" s="504"/>
      <c r="BB875" s="504"/>
      <c r="BC875" s="504"/>
      <c r="BD875" s="504"/>
      <c r="BE875" s="504"/>
      <c r="BF875" s="504"/>
      <c r="BG875" s="504"/>
      <c r="BH875" s="504"/>
      <c r="BI875" s="504"/>
      <c r="BJ875" s="504"/>
      <c r="BK875" s="504"/>
      <c r="BL875" s="504"/>
      <c r="BM875" s="504"/>
      <c r="BN875" s="504"/>
      <c r="BO875" s="504"/>
      <c r="BP875" s="504"/>
      <c r="BQ875" s="504"/>
      <c r="BR875" s="504"/>
      <c r="BS875" s="504"/>
      <c r="BT875" s="504"/>
      <c r="BU875" s="14"/>
      <c r="BV875" s="14"/>
      <c r="BW875" s="14"/>
      <c r="BX875" s="477"/>
      <c r="BY875" s="477"/>
      <c r="BZ875" s="477"/>
      <c r="CA875" s="477"/>
      <c r="CB875" s="14"/>
      <c r="CC875" t="str">
        <f t="shared" si="141"/>
        <v/>
      </c>
    </row>
    <row r="876" spans="1:86" ht="20.100000000000001" customHeight="1" x14ac:dyDescent="0.25">
      <c r="A876" s="108">
        <v>20609</v>
      </c>
      <c r="B876" s="109" t="s">
        <v>788</v>
      </c>
      <c r="C876" s="109" t="s">
        <v>789</v>
      </c>
      <c r="D876" s="109" t="s">
        <v>128</v>
      </c>
      <c r="E876" s="110" t="s">
        <v>120</v>
      </c>
      <c r="F876" s="110" t="s">
        <v>160</v>
      </c>
      <c r="G876" s="111">
        <v>40</v>
      </c>
      <c r="H876" s="111">
        <v>12</v>
      </c>
      <c r="I876" s="110" t="s">
        <v>176</v>
      </c>
      <c r="J876" s="121"/>
      <c r="K876" s="109" t="s">
        <v>790</v>
      </c>
      <c r="L876" s="109" t="s">
        <v>2158</v>
      </c>
      <c r="M876" s="109"/>
      <c r="N876" s="109" t="s">
        <v>162</v>
      </c>
      <c r="O876" s="109" t="str">
        <f t="shared" si="135"/>
        <v>FRANKENIA laevis</v>
      </c>
      <c r="P876" s="112">
        <v>876</v>
      </c>
      <c r="Q876" s="112"/>
      <c r="R876" s="20">
        <f t="shared" si="132"/>
        <v>0</v>
      </c>
      <c r="S876" s="20">
        <f t="shared" si="133"/>
        <v>0</v>
      </c>
      <c r="T876" s="20">
        <f t="shared" si="134"/>
        <v>0</v>
      </c>
      <c r="U876" s="378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304"/>
      <c r="AG876" s="304"/>
      <c r="AH876" s="113"/>
      <c r="AI876" s="113"/>
      <c r="AJ876" s="304"/>
      <c r="AK876" s="304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4"/>
      <c r="BV876" s="14"/>
      <c r="BW876" s="14"/>
      <c r="BX876" s="477"/>
      <c r="BY876" s="477"/>
      <c r="BZ876" s="477"/>
      <c r="CA876" s="477"/>
      <c r="CB876" s="14"/>
      <c r="CC876" t="str">
        <f t="shared" si="141"/>
        <v/>
      </c>
      <c r="CE876">
        <v>15362</v>
      </c>
      <c r="CF876">
        <v>6</v>
      </c>
      <c r="CH876">
        <v>5</v>
      </c>
    </row>
    <row r="877" spans="1:86" ht="20.100000000000001" customHeight="1" x14ac:dyDescent="0.25">
      <c r="A877" s="114">
        <v>20988</v>
      </c>
      <c r="B877" s="115" t="s">
        <v>791</v>
      </c>
      <c r="C877" s="115" t="s">
        <v>792</v>
      </c>
      <c r="D877" s="115" t="s">
        <v>128</v>
      </c>
      <c r="E877" s="116" t="s">
        <v>120</v>
      </c>
      <c r="F877" s="116" t="s">
        <v>160</v>
      </c>
      <c r="G877" s="117">
        <v>40</v>
      </c>
      <c r="H877" s="117">
        <v>12</v>
      </c>
      <c r="I877" s="116" t="s">
        <v>176</v>
      </c>
      <c r="J877" s="118"/>
      <c r="K877" s="115" t="s">
        <v>790</v>
      </c>
      <c r="L877" s="115" t="s">
        <v>2158</v>
      </c>
      <c r="M877" s="115"/>
      <c r="N877" s="115" t="s">
        <v>162</v>
      </c>
      <c r="O877" s="115" t="str">
        <f t="shared" si="135"/>
        <v>HERNIARIA glabra</v>
      </c>
      <c r="P877" s="119">
        <v>877</v>
      </c>
      <c r="Q877" s="119"/>
      <c r="R877" s="20">
        <f t="shared" si="132"/>
        <v>0</v>
      </c>
      <c r="S877" s="20">
        <f t="shared" si="133"/>
        <v>0</v>
      </c>
      <c r="T877" s="20">
        <f t="shared" si="134"/>
        <v>0</v>
      </c>
      <c r="U877" s="301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304"/>
      <c r="AG877" s="304"/>
      <c r="AH877" s="120"/>
      <c r="AI877" s="120"/>
      <c r="AJ877" s="304"/>
      <c r="AK877" s="304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4"/>
      <c r="BV877" s="14"/>
      <c r="BW877" s="14"/>
      <c r="BX877" s="477"/>
      <c r="BY877" s="477"/>
      <c r="BZ877" s="477"/>
      <c r="CA877" s="477"/>
      <c r="CB877" s="14"/>
      <c r="CC877" t="str">
        <f t="shared" si="141"/>
        <v/>
      </c>
      <c r="CE877">
        <v>15354</v>
      </c>
      <c r="CF877">
        <v>6</v>
      </c>
      <c r="CH877">
        <v>5</v>
      </c>
    </row>
    <row r="878" spans="1:86" ht="20.100000000000001" customHeight="1" x14ac:dyDescent="0.25">
      <c r="A878" s="108">
        <v>21239</v>
      </c>
      <c r="B878" s="109" t="s">
        <v>793</v>
      </c>
      <c r="C878" s="109" t="s">
        <v>794</v>
      </c>
      <c r="D878" s="109" t="s">
        <v>128</v>
      </c>
      <c r="E878" s="110" t="s">
        <v>120</v>
      </c>
      <c r="F878" s="110" t="s">
        <v>160</v>
      </c>
      <c r="G878" s="111">
        <v>40</v>
      </c>
      <c r="H878" s="111">
        <v>12</v>
      </c>
      <c r="I878" s="110" t="s">
        <v>120</v>
      </c>
      <c r="J878" s="121"/>
      <c r="K878" s="109" t="s">
        <v>790</v>
      </c>
      <c r="L878" s="109" t="s">
        <v>2158</v>
      </c>
      <c r="M878" s="109"/>
      <c r="N878" s="109" t="s">
        <v>162</v>
      </c>
      <c r="O878" s="109" t="str">
        <f t="shared" si="135"/>
        <v>ORIGAN compactum</v>
      </c>
      <c r="P878" s="112">
        <v>878</v>
      </c>
      <c r="Q878" s="112"/>
      <c r="R878" s="20">
        <f t="shared" si="132"/>
        <v>0</v>
      </c>
      <c r="S878" s="20">
        <f t="shared" si="133"/>
        <v>0</v>
      </c>
      <c r="T878" s="20">
        <f t="shared" si="134"/>
        <v>0</v>
      </c>
      <c r="U878" s="378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304"/>
      <c r="AG878" s="304"/>
      <c r="AH878" s="113"/>
      <c r="AI878" s="113"/>
      <c r="AJ878" s="304"/>
      <c r="AK878" s="304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4"/>
      <c r="BV878" s="14"/>
      <c r="BW878" s="14"/>
      <c r="BX878" s="477"/>
      <c r="BY878" s="477"/>
      <c r="BZ878" s="477"/>
      <c r="CA878" s="477"/>
      <c r="CB878" s="14"/>
      <c r="CC878" t="str">
        <f t="shared" si="141"/>
        <v/>
      </c>
      <c r="CE878">
        <v>15347</v>
      </c>
      <c r="CF878">
        <v>6</v>
      </c>
      <c r="CH878">
        <v>5</v>
      </c>
    </row>
    <row r="879" spans="1:86" ht="20.100000000000001" customHeight="1" x14ac:dyDescent="0.25">
      <c r="A879" s="114">
        <v>21617</v>
      </c>
      <c r="B879" s="115" t="s">
        <v>795</v>
      </c>
      <c r="C879" s="115" t="s">
        <v>169</v>
      </c>
      <c r="D879" s="115" t="s">
        <v>128</v>
      </c>
      <c r="E879" s="116" t="s">
        <v>120</v>
      </c>
      <c r="F879" s="116" t="s">
        <v>160</v>
      </c>
      <c r="G879" s="117">
        <v>40</v>
      </c>
      <c r="H879" s="117">
        <v>14</v>
      </c>
      <c r="I879" s="116" t="s">
        <v>176</v>
      </c>
      <c r="J879" s="118"/>
      <c r="K879" s="115" t="s">
        <v>790</v>
      </c>
      <c r="L879" s="115" t="s">
        <v>2158</v>
      </c>
      <c r="M879" s="115"/>
      <c r="N879" s="115" t="s">
        <v>162</v>
      </c>
      <c r="O879" s="115" t="str">
        <f t="shared" si="135"/>
        <v>THYM POLYTRICHUS .</v>
      </c>
      <c r="P879" s="119">
        <v>879</v>
      </c>
      <c r="Q879" s="119"/>
      <c r="R879" s="20">
        <f t="shared" si="132"/>
        <v>0</v>
      </c>
      <c r="S879" s="20">
        <f t="shared" si="133"/>
        <v>0</v>
      </c>
      <c r="T879" s="20">
        <f t="shared" si="134"/>
        <v>0</v>
      </c>
      <c r="U879" s="301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304"/>
      <c r="AG879" s="304"/>
      <c r="AH879" s="120"/>
      <c r="AI879" s="120"/>
      <c r="AJ879" s="304"/>
      <c r="AK879" s="304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4"/>
      <c r="BV879" s="14"/>
      <c r="BW879" s="14"/>
      <c r="BX879" s="477"/>
      <c r="BY879" s="477"/>
      <c r="BZ879" s="477"/>
      <c r="CA879" s="477"/>
      <c r="CB879" s="14"/>
      <c r="CC879" t="str">
        <f t="shared" si="141"/>
        <v/>
      </c>
      <c r="CE879">
        <v>15536</v>
      </c>
      <c r="CF879">
        <v>8</v>
      </c>
      <c r="CH879">
        <v>5</v>
      </c>
    </row>
    <row r="880" spans="1:86" ht="20.100000000000001" customHeight="1" x14ac:dyDescent="0.25">
      <c r="A880" s="108">
        <v>15653</v>
      </c>
      <c r="B880" s="109" t="s">
        <v>796</v>
      </c>
      <c r="C880" s="109" t="s">
        <v>797</v>
      </c>
      <c r="D880" s="109" t="s">
        <v>128</v>
      </c>
      <c r="E880" s="110" t="s">
        <v>120</v>
      </c>
      <c r="F880" s="110" t="s">
        <v>160</v>
      </c>
      <c r="G880" s="111">
        <v>40</v>
      </c>
      <c r="H880" s="111">
        <v>14</v>
      </c>
      <c r="I880" s="110" t="s">
        <v>176</v>
      </c>
      <c r="J880" s="121"/>
      <c r="K880" s="109" t="s">
        <v>790</v>
      </c>
      <c r="L880" s="109" t="s">
        <v>2158</v>
      </c>
      <c r="M880" s="109"/>
      <c r="N880" s="109" t="s">
        <v>162</v>
      </c>
      <c r="O880" s="109" t="str">
        <f t="shared" si="135"/>
        <v>THYM PRAECOX COCCINEUS serpolet</v>
      </c>
      <c r="P880" s="112">
        <v>880</v>
      </c>
      <c r="Q880" s="112"/>
      <c r="R880" s="20">
        <f t="shared" si="132"/>
        <v>0</v>
      </c>
      <c r="S880" s="20">
        <f t="shared" si="133"/>
        <v>0</v>
      </c>
      <c r="T880" s="20">
        <f t="shared" si="134"/>
        <v>0</v>
      </c>
      <c r="U880" s="378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304"/>
      <c r="AG880" s="304"/>
      <c r="AH880" s="113"/>
      <c r="AI880" s="113"/>
      <c r="AJ880" s="304"/>
      <c r="AK880" s="304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4"/>
      <c r="BV880" s="14"/>
      <c r="BW880" s="14"/>
      <c r="BX880" s="477"/>
      <c r="BY880" s="477"/>
      <c r="BZ880" s="477"/>
      <c r="CA880" s="477"/>
      <c r="CB880" s="14"/>
      <c r="CC880" t="str">
        <f t="shared" si="141"/>
        <v/>
      </c>
      <c r="CE880">
        <v>15538</v>
      </c>
      <c r="CF880">
        <v>8</v>
      </c>
      <c r="CH880">
        <v>5</v>
      </c>
    </row>
    <row r="881" spans="1:86" ht="20.100000000000001" customHeight="1" x14ac:dyDescent="0.25">
      <c r="A881" s="436">
        <v>21792</v>
      </c>
      <c r="B881" s="437" t="s">
        <v>1447</v>
      </c>
      <c r="C881" s="438" t="s">
        <v>1610</v>
      </c>
      <c r="D881" s="439" t="s">
        <v>128</v>
      </c>
      <c r="E881" s="440" t="s">
        <v>205</v>
      </c>
      <c r="F881" s="440" t="s">
        <v>128</v>
      </c>
      <c r="G881" s="441">
        <v>10</v>
      </c>
      <c r="H881" s="441"/>
      <c r="I881" s="440" t="s">
        <v>205</v>
      </c>
      <c r="J881" s="446" t="s">
        <v>205</v>
      </c>
      <c r="K881" s="439" t="s">
        <v>155</v>
      </c>
      <c r="L881" s="439" t="s">
        <v>122</v>
      </c>
      <c r="M881" s="439"/>
      <c r="N881" s="439" t="s">
        <v>205</v>
      </c>
      <c r="O881" s="439" t="str">
        <f t="shared" si="135"/>
        <v>DÉPLIANT COUVRE SOL ACHETÉ</v>
      </c>
      <c r="P881" s="443">
        <v>881</v>
      </c>
      <c r="Q881" s="443"/>
      <c r="R881" s="20">
        <f t="shared" si="132"/>
        <v>0</v>
      </c>
      <c r="S881" s="20">
        <f t="shared" si="133"/>
        <v>0</v>
      </c>
      <c r="T881" s="20">
        <f t="shared" si="134"/>
        <v>0</v>
      </c>
      <c r="U881" s="444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  <c r="AQ881" s="445"/>
      <c r="AR881" s="445"/>
      <c r="AS881" s="445"/>
      <c r="AT881" s="445"/>
      <c r="AU881" s="445"/>
      <c r="AV881" s="445"/>
      <c r="AW881" s="445"/>
      <c r="AX881" s="445"/>
      <c r="AY881" s="445"/>
      <c r="AZ881" s="445"/>
      <c r="BA881" s="445"/>
      <c r="BB881" s="445"/>
      <c r="BC881" s="445"/>
      <c r="BD881" s="445"/>
      <c r="BE881" s="445"/>
      <c r="BF881" s="445"/>
      <c r="BG881" s="445"/>
      <c r="BH881" s="445"/>
      <c r="BI881" s="445"/>
      <c r="BJ881" s="445"/>
      <c r="BK881" s="445"/>
      <c r="BL881" s="445"/>
      <c r="BM881" s="445"/>
      <c r="BN881" s="445"/>
      <c r="BO881" s="445"/>
      <c r="BP881" s="445"/>
      <c r="BQ881" s="445"/>
      <c r="BR881" s="445"/>
      <c r="BS881" s="445"/>
      <c r="BT881" s="445"/>
      <c r="BU881" s="14"/>
      <c r="BV881" s="14"/>
      <c r="BW881" s="14"/>
      <c r="BX881" s="477"/>
      <c r="BY881" s="477"/>
      <c r="BZ881" s="477"/>
      <c r="CA881" s="477"/>
      <c r="CB881" s="14"/>
      <c r="CC881" t="str">
        <f t="shared" si="141"/>
        <v/>
      </c>
      <c r="CE881">
        <v>21792</v>
      </c>
      <c r="CH881" t="s">
        <v>205</v>
      </c>
    </row>
    <row r="882" spans="1:86" ht="20.100000000000001" customHeight="1" x14ac:dyDescent="0.25">
      <c r="A882" s="436">
        <v>21793</v>
      </c>
      <c r="B882" s="437" t="s">
        <v>798</v>
      </c>
      <c r="C882" s="438" t="s">
        <v>1610</v>
      </c>
      <c r="D882" s="439" t="s">
        <v>128</v>
      </c>
      <c r="E882" s="440" t="s">
        <v>205</v>
      </c>
      <c r="F882" s="440" t="s">
        <v>128</v>
      </c>
      <c r="G882" s="441">
        <v>1</v>
      </c>
      <c r="H882" s="441"/>
      <c r="I882" s="440" t="s">
        <v>205</v>
      </c>
      <c r="J882" s="446" t="s">
        <v>205</v>
      </c>
      <c r="K882" s="439" t="s">
        <v>154</v>
      </c>
      <c r="L882" s="439" t="s">
        <v>122</v>
      </c>
      <c r="M882" s="439"/>
      <c r="N882" s="439" t="s">
        <v>205</v>
      </c>
      <c r="O882" s="439" t="str">
        <f t="shared" si="135"/>
        <v>AFFICHE COUVRE SOL ACHETÉ</v>
      </c>
      <c r="P882" s="443">
        <v>882</v>
      </c>
      <c r="Q882" s="443"/>
      <c r="R882" s="20">
        <f t="shared" si="132"/>
        <v>0</v>
      </c>
      <c r="S882" s="20">
        <f t="shared" si="133"/>
        <v>0</v>
      </c>
      <c r="T882" s="20">
        <f t="shared" si="134"/>
        <v>0</v>
      </c>
      <c r="U882" s="444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  <c r="AQ882" s="445"/>
      <c r="AR882" s="445"/>
      <c r="AS882" s="445"/>
      <c r="AT882" s="445"/>
      <c r="AU882" s="445"/>
      <c r="AV882" s="445"/>
      <c r="AW882" s="445"/>
      <c r="AX882" s="445"/>
      <c r="AY882" s="445"/>
      <c r="AZ882" s="445"/>
      <c r="BA882" s="445"/>
      <c r="BB882" s="445"/>
      <c r="BC882" s="445"/>
      <c r="BD882" s="445"/>
      <c r="BE882" s="445"/>
      <c r="BF882" s="445"/>
      <c r="BG882" s="445"/>
      <c r="BH882" s="445"/>
      <c r="BI882" s="445"/>
      <c r="BJ882" s="445"/>
      <c r="BK882" s="445"/>
      <c r="BL882" s="445"/>
      <c r="BM882" s="445"/>
      <c r="BN882" s="445"/>
      <c r="BO882" s="445"/>
      <c r="BP882" s="445"/>
      <c r="BQ882" s="445"/>
      <c r="BR882" s="445"/>
      <c r="BS882" s="445"/>
      <c r="BT882" s="445"/>
      <c r="BU882" s="14"/>
      <c r="BV882" s="14"/>
      <c r="BW882" s="14"/>
      <c r="BX882" s="477"/>
      <c r="BY882" s="477"/>
      <c r="BZ882" s="477"/>
      <c r="CA882" s="477"/>
      <c r="CB882" s="14"/>
      <c r="CC882" t="str">
        <f t="shared" si="141"/>
        <v/>
      </c>
      <c r="CE882">
        <v>21793</v>
      </c>
      <c r="CH882" t="s">
        <v>205</v>
      </c>
    </row>
    <row r="883" spans="1:86" ht="20.100000000000001" customHeight="1" x14ac:dyDescent="0.25">
      <c r="A883" s="140"/>
      <c r="B883" s="187" t="s">
        <v>809</v>
      </c>
      <c r="C883" s="141"/>
      <c r="D883" s="141" t="s">
        <v>128</v>
      </c>
      <c r="E883" s="142"/>
      <c r="F883" s="142"/>
      <c r="G883" s="142"/>
      <c r="H883" s="273"/>
      <c r="I883" s="142"/>
      <c r="J883" s="143"/>
      <c r="K883" s="141"/>
      <c r="L883" s="141" t="s">
        <v>461</v>
      </c>
      <c r="M883" s="141"/>
      <c r="N883" s="141"/>
      <c r="O883" s="141" t="str">
        <f t="shared" si="135"/>
        <v xml:space="preserve">PLANTES AMIES DES ANIMAUX </v>
      </c>
      <c r="P883" s="144">
        <v>883</v>
      </c>
      <c r="Q883" s="144"/>
      <c r="R883" s="20"/>
      <c r="S883" s="20"/>
      <c r="T883" s="20"/>
      <c r="U883" s="503"/>
      <c r="V883" s="504"/>
      <c r="W883" s="504"/>
      <c r="X883" s="504"/>
      <c r="Y883" s="504"/>
      <c r="Z883" s="504"/>
      <c r="AA883" s="504"/>
      <c r="AB883" s="504"/>
      <c r="AC883" s="504"/>
      <c r="AD883" s="504"/>
      <c r="AE883" s="504"/>
      <c r="AF883" s="504"/>
      <c r="AG883" s="504"/>
      <c r="AH883" s="504"/>
      <c r="AI883" s="504"/>
      <c r="AJ883" s="504"/>
      <c r="AK883" s="504"/>
      <c r="AL883" s="504"/>
      <c r="AM883" s="504"/>
      <c r="AN883" s="504"/>
      <c r="AO883" s="504"/>
      <c r="AP883" s="504"/>
      <c r="AQ883" s="504"/>
      <c r="AR883" s="504"/>
      <c r="AS883" s="504"/>
      <c r="AT883" s="504"/>
      <c r="AU883" s="504"/>
      <c r="AV883" s="504"/>
      <c r="AW883" s="504"/>
      <c r="AX883" s="504"/>
      <c r="AY883" s="504"/>
      <c r="AZ883" s="504"/>
      <c r="BA883" s="504"/>
      <c r="BB883" s="504"/>
      <c r="BC883" s="504"/>
      <c r="BD883" s="504"/>
      <c r="BE883" s="504"/>
      <c r="BF883" s="504"/>
      <c r="BG883" s="504"/>
      <c r="BH883" s="504"/>
      <c r="BI883" s="504"/>
      <c r="BJ883" s="504"/>
      <c r="BK883" s="504"/>
      <c r="BL883" s="504"/>
      <c r="BM883" s="504"/>
      <c r="BN883" s="504"/>
      <c r="BO883" s="504"/>
      <c r="BP883" s="504"/>
      <c r="BQ883" s="504"/>
      <c r="BR883" s="504"/>
      <c r="BS883" s="504"/>
      <c r="BT883" s="504"/>
      <c r="BU883" s="14"/>
      <c r="BV883" s="14"/>
      <c r="BW883" s="14"/>
      <c r="BX883" s="477"/>
      <c r="BY883" s="477"/>
      <c r="BZ883" s="477"/>
      <c r="CA883" s="477"/>
      <c r="CB883" s="14"/>
      <c r="CC883" t="str">
        <f t="shared" si="141"/>
        <v/>
      </c>
    </row>
    <row r="884" spans="1:86" ht="20.100000000000001" customHeight="1" x14ac:dyDescent="0.25">
      <c r="A884" s="379">
        <v>20248</v>
      </c>
      <c r="B884" s="109" t="s">
        <v>811</v>
      </c>
      <c r="C884" s="109" t="s">
        <v>812</v>
      </c>
      <c r="D884" s="109" t="s">
        <v>128</v>
      </c>
      <c r="E884" s="110" t="s">
        <v>120</v>
      </c>
      <c r="F884" s="110" t="s">
        <v>160</v>
      </c>
      <c r="G884" s="111">
        <v>40</v>
      </c>
      <c r="H884" s="111">
        <v>11</v>
      </c>
      <c r="I884" s="110" t="s">
        <v>131</v>
      </c>
      <c r="J884" s="121"/>
      <c r="K884" s="109" t="s">
        <v>810</v>
      </c>
      <c r="L884" s="109" t="s">
        <v>2158</v>
      </c>
      <c r="M884" s="109"/>
      <c r="N884" s="109" t="s">
        <v>162</v>
      </c>
      <c r="O884" s="109" t="str">
        <f t="shared" si="135"/>
        <v>CALLISIA Turtle</v>
      </c>
      <c r="P884" s="112">
        <v>884</v>
      </c>
      <c r="Q884" s="112"/>
      <c r="R884" s="20">
        <f t="shared" si="132"/>
        <v>0</v>
      </c>
      <c r="S884" s="20">
        <f t="shared" si="133"/>
        <v>0</v>
      </c>
      <c r="T884" s="20">
        <f t="shared" si="134"/>
        <v>0</v>
      </c>
      <c r="U884" s="378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304"/>
      <c r="AG884" s="304"/>
      <c r="AH884" s="113"/>
      <c r="AI884" s="113"/>
      <c r="AJ884" s="304"/>
      <c r="AK884" s="304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4"/>
      <c r="BV884" s="14"/>
      <c r="BW884" s="14"/>
      <c r="BX884" s="477"/>
      <c r="BY884" s="477"/>
      <c r="BZ884" s="477"/>
      <c r="CA884" s="477"/>
      <c r="CB884" s="14"/>
      <c r="CC884" t="str">
        <f t="shared" si="141"/>
        <v/>
      </c>
      <c r="CE884">
        <v>13661</v>
      </c>
      <c r="CF884">
        <v>4</v>
      </c>
      <c r="CH884">
        <v>6</v>
      </c>
    </row>
    <row r="885" spans="1:86" ht="20.100000000000001" customHeight="1" x14ac:dyDescent="0.25">
      <c r="A885" s="389">
        <v>20293</v>
      </c>
      <c r="B885" s="115" t="s">
        <v>355</v>
      </c>
      <c r="C885" s="115" t="s">
        <v>356</v>
      </c>
      <c r="D885" s="115" t="s">
        <v>128</v>
      </c>
      <c r="E885" s="116" t="s">
        <v>120</v>
      </c>
      <c r="F885" s="116" t="s">
        <v>160</v>
      </c>
      <c r="G885" s="117">
        <v>40</v>
      </c>
      <c r="H885" s="117">
        <v>11</v>
      </c>
      <c r="I885" s="116" t="s">
        <v>176</v>
      </c>
      <c r="J885" s="118"/>
      <c r="K885" s="115" t="s">
        <v>810</v>
      </c>
      <c r="L885" s="115" t="s">
        <v>2158</v>
      </c>
      <c r="M885" s="115"/>
      <c r="N885" s="115" t="s">
        <v>162</v>
      </c>
      <c r="O885" s="115" t="str">
        <f t="shared" si="135"/>
        <v>CHLOROPHYTUM Elatum</v>
      </c>
      <c r="P885" s="119">
        <v>885</v>
      </c>
      <c r="Q885" s="119"/>
      <c r="R885" s="20">
        <f t="shared" si="132"/>
        <v>0</v>
      </c>
      <c r="S885" s="20">
        <f t="shared" si="133"/>
        <v>0</v>
      </c>
      <c r="T885" s="20">
        <f t="shared" si="134"/>
        <v>0</v>
      </c>
      <c r="U885" s="301"/>
      <c r="V885" s="120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304"/>
      <c r="AG885" s="304"/>
      <c r="AH885" s="120"/>
      <c r="AI885" s="120"/>
      <c r="AJ885" s="304"/>
      <c r="AK885" s="304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4"/>
      <c r="BV885" s="14"/>
      <c r="BW885" s="14"/>
      <c r="BX885" s="477"/>
      <c r="BY885" s="477"/>
      <c r="BZ885" s="477"/>
      <c r="CA885" s="477"/>
      <c r="CB885" s="14"/>
      <c r="CC885" t="str">
        <f t="shared" si="141"/>
        <v/>
      </c>
      <c r="CE885">
        <v>2361</v>
      </c>
      <c r="CF885">
        <v>5</v>
      </c>
      <c r="CH885" t="s">
        <v>801</v>
      </c>
    </row>
    <row r="886" spans="1:86" ht="20.100000000000001" customHeight="1" x14ac:dyDescent="0.25">
      <c r="A886" s="379">
        <v>20446</v>
      </c>
      <c r="B886" s="109" t="s">
        <v>813</v>
      </c>
      <c r="C886" s="109" t="s">
        <v>814</v>
      </c>
      <c r="D886" s="109" t="s">
        <v>128</v>
      </c>
      <c r="E886" s="110" t="s">
        <v>208</v>
      </c>
      <c r="F886" s="110" t="s">
        <v>160</v>
      </c>
      <c r="G886" s="111">
        <v>40</v>
      </c>
      <c r="H886" s="111">
        <v>12</v>
      </c>
      <c r="I886" s="110" t="s">
        <v>131</v>
      </c>
      <c r="J886" s="121"/>
      <c r="K886" s="109" t="s">
        <v>810</v>
      </c>
      <c r="L886" s="109" t="s">
        <v>2158</v>
      </c>
      <c r="M886" s="109"/>
      <c r="N886" s="109" t="s">
        <v>162</v>
      </c>
      <c r="O886" s="109" t="str">
        <f t="shared" si="135"/>
        <v>CYPERUS Zumula</v>
      </c>
      <c r="P886" s="112">
        <v>886</v>
      </c>
      <c r="Q886" s="112"/>
      <c r="R886" s="20">
        <f t="shared" si="132"/>
        <v>0</v>
      </c>
      <c r="S886" s="20">
        <f t="shared" si="133"/>
        <v>0</v>
      </c>
      <c r="T886" s="20">
        <f t="shared" si="134"/>
        <v>0</v>
      </c>
      <c r="U886" s="378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304"/>
      <c r="AG886" s="304"/>
      <c r="AH886" s="113"/>
      <c r="AI886" s="113"/>
      <c r="AJ886" s="304"/>
      <c r="AK886" s="304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4"/>
      <c r="BV886" s="14"/>
      <c r="BW886" s="14"/>
      <c r="BX886" s="477"/>
      <c r="BY886" s="477"/>
      <c r="BZ886" s="477"/>
      <c r="CA886" s="477"/>
      <c r="CB886" s="14"/>
      <c r="CC886" t="str">
        <f t="shared" si="141"/>
        <v/>
      </c>
      <c r="CE886">
        <v>13662</v>
      </c>
      <c r="CF886">
        <v>6</v>
      </c>
      <c r="CH886">
        <v>5</v>
      </c>
    </row>
    <row r="887" spans="1:86" ht="20.100000000000001" customHeight="1" x14ac:dyDescent="0.25">
      <c r="A887" s="389">
        <v>23963</v>
      </c>
      <c r="B887" s="115" t="s">
        <v>815</v>
      </c>
      <c r="C887" s="115" t="s">
        <v>637</v>
      </c>
      <c r="D887" s="115" t="s">
        <v>128</v>
      </c>
      <c r="E887" s="116" t="s">
        <v>120</v>
      </c>
      <c r="F887" s="116" t="s">
        <v>160</v>
      </c>
      <c r="G887" s="117">
        <v>40</v>
      </c>
      <c r="H887" s="117">
        <v>11</v>
      </c>
      <c r="I887" s="116" t="s">
        <v>176</v>
      </c>
      <c r="J887" s="118">
        <v>0.08</v>
      </c>
      <c r="K887" s="115" t="s">
        <v>810</v>
      </c>
      <c r="L887" s="115" t="s">
        <v>2158</v>
      </c>
      <c r="M887" s="115"/>
      <c r="N887" s="115" t="s">
        <v>162</v>
      </c>
      <c r="O887" s="115" t="str">
        <f t="shared" si="135"/>
        <v>NEPETA X FAASSENII (Cataire) Cat's Meow</v>
      </c>
      <c r="P887" s="119">
        <v>887</v>
      </c>
      <c r="Q887" s="119"/>
      <c r="R887" s="20">
        <f t="shared" si="132"/>
        <v>0</v>
      </c>
      <c r="S887" s="20">
        <f t="shared" si="133"/>
        <v>0</v>
      </c>
      <c r="T887" s="20">
        <f t="shared" si="134"/>
        <v>0</v>
      </c>
      <c r="U887" s="301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304"/>
      <c r="AG887" s="304"/>
      <c r="AH887" s="120"/>
      <c r="AI887" s="120"/>
      <c r="AJ887" s="304"/>
      <c r="AK887" s="304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4"/>
      <c r="BV887" s="14"/>
      <c r="BW887" s="14"/>
      <c r="BX887" s="477"/>
      <c r="BY887" s="477"/>
      <c r="BZ887" s="477"/>
      <c r="CA887" s="477"/>
      <c r="CB887" s="14"/>
      <c r="CC887" t="str">
        <f t="shared" si="141"/>
        <v/>
      </c>
      <c r="CE887">
        <v>22865</v>
      </c>
      <c r="CF887">
        <v>4</v>
      </c>
      <c r="CH887">
        <v>6</v>
      </c>
    </row>
    <row r="888" spans="1:86" ht="20.100000000000001" customHeight="1" x14ac:dyDescent="0.25">
      <c r="A888" s="436">
        <v>13990</v>
      </c>
      <c r="B888" s="437" t="s">
        <v>1448</v>
      </c>
      <c r="C888" s="438" t="s">
        <v>1610</v>
      </c>
      <c r="D888" s="439" t="s">
        <v>128</v>
      </c>
      <c r="E888" s="440" t="s">
        <v>205</v>
      </c>
      <c r="F888" s="440" t="s">
        <v>128</v>
      </c>
      <c r="G888" s="441">
        <v>10</v>
      </c>
      <c r="H888" s="441"/>
      <c r="I888" s="440" t="s">
        <v>205</v>
      </c>
      <c r="J888" s="446" t="s">
        <v>205</v>
      </c>
      <c r="K888" s="439" t="s">
        <v>155</v>
      </c>
      <c r="L888" s="439" t="s">
        <v>122</v>
      </c>
      <c r="M888" s="439"/>
      <c r="N888" s="439" t="s">
        <v>205</v>
      </c>
      <c r="O888" s="439" t="str">
        <f t="shared" si="135"/>
        <v>DÉPLIANT PLANTES AMIES DES ANIMAUX ACHETÉ</v>
      </c>
      <c r="P888" s="443">
        <v>888</v>
      </c>
      <c r="Q888" s="443"/>
      <c r="R888" s="20">
        <f t="shared" si="132"/>
        <v>0</v>
      </c>
      <c r="S888" s="20">
        <f t="shared" si="133"/>
        <v>0</v>
      </c>
      <c r="T888" s="20">
        <f t="shared" si="134"/>
        <v>0</v>
      </c>
      <c r="U888" s="444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  <c r="AQ888" s="445"/>
      <c r="AR888" s="445"/>
      <c r="AS888" s="445"/>
      <c r="AT888" s="445"/>
      <c r="AU888" s="445"/>
      <c r="AV888" s="445"/>
      <c r="AW888" s="445"/>
      <c r="AX888" s="445"/>
      <c r="AY888" s="445"/>
      <c r="AZ888" s="445"/>
      <c r="BA888" s="445"/>
      <c r="BB888" s="445"/>
      <c r="BC888" s="445"/>
      <c r="BD888" s="445"/>
      <c r="BE888" s="445"/>
      <c r="BF888" s="445"/>
      <c r="BG888" s="445"/>
      <c r="BH888" s="445"/>
      <c r="BI888" s="445"/>
      <c r="BJ888" s="445"/>
      <c r="BK888" s="445"/>
      <c r="BL888" s="445"/>
      <c r="BM888" s="445"/>
      <c r="BN888" s="445"/>
      <c r="BO888" s="445"/>
      <c r="BP888" s="445"/>
      <c r="BQ888" s="445"/>
      <c r="BR888" s="445"/>
      <c r="BS888" s="445"/>
      <c r="BT888" s="445"/>
      <c r="BU888" s="14"/>
      <c r="BV888" s="14"/>
      <c r="BW888" s="14"/>
      <c r="BX888" s="477"/>
      <c r="BY888" s="477"/>
      <c r="BZ888" s="477"/>
      <c r="CA888" s="477"/>
      <c r="CB888" s="14"/>
      <c r="CC888" t="str">
        <f t="shared" si="141"/>
        <v/>
      </c>
      <c r="CE888">
        <v>13990</v>
      </c>
      <c r="CH888" t="s">
        <v>205</v>
      </c>
    </row>
    <row r="889" spans="1:86" ht="20.100000000000001" customHeight="1" x14ac:dyDescent="0.25">
      <c r="A889" s="436">
        <v>13995</v>
      </c>
      <c r="B889" s="437" t="s">
        <v>816</v>
      </c>
      <c r="C889" s="438" t="s">
        <v>1610</v>
      </c>
      <c r="D889" s="439" t="s">
        <v>128</v>
      </c>
      <c r="E889" s="440" t="s">
        <v>205</v>
      </c>
      <c r="F889" s="440" t="s">
        <v>128</v>
      </c>
      <c r="G889" s="441">
        <v>1</v>
      </c>
      <c r="H889" s="441"/>
      <c r="I889" s="440" t="s">
        <v>205</v>
      </c>
      <c r="J889" s="446" t="s">
        <v>205</v>
      </c>
      <c r="K889" s="439" t="s">
        <v>154</v>
      </c>
      <c r="L889" s="439" t="s">
        <v>122</v>
      </c>
      <c r="M889" s="439"/>
      <c r="N889" s="439" t="s">
        <v>205</v>
      </c>
      <c r="O889" s="439" t="str">
        <f t="shared" si="135"/>
        <v>AFFICHE PLANTES AMIES DES ANIMAUX ACHETÉ</v>
      </c>
      <c r="P889" s="443">
        <v>889</v>
      </c>
      <c r="Q889" s="443"/>
      <c r="R889" s="20">
        <f t="shared" si="132"/>
        <v>0</v>
      </c>
      <c r="S889" s="20">
        <f t="shared" si="133"/>
        <v>0</v>
      </c>
      <c r="T889" s="20">
        <f t="shared" si="134"/>
        <v>0</v>
      </c>
      <c r="U889" s="444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  <c r="AQ889" s="445"/>
      <c r="AR889" s="445"/>
      <c r="AS889" s="445"/>
      <c r="AT889" s="445"/>
      <c r="AU889" s="445"/>
      <c r="AV889" s="445"/>
      <c r="AW889" s="445"/>
      <c r="AX889" s="445"/>
      <c r="AY889" s="445"/>
      <c r="AZ889" s="445"/>
      <c r="BA889" s="445"/>
      <c r="BB889" s="445"/>
      <c r="BC889" s="445"/>
      <c r="BD889" s="445"/>
      <c r="BE889" s="445"/>
      <c r="BF889" s="445"/>
      <c r="BG889" s="445"/>
      <c r="BH889" s="445"/>
      <c r="BI889" s="445"/>
      <c r="BJ889" s="445"/>
      <c r="BK889" s="445"/>
      <c r="BL889" s="445"/>
      <c r="BM889" s="445"/>
      <c r="BN889" s="445"/>
      <c r="BO889" s="445"/>
      <c r="BP889" s="445"/>
      <c r="BQ889" s="445"/>
      <c r="BR889" s="445"/>
      <c r="BS889" s="445"/>
      <c r="BT889" s="445"/>
      <c r="BU889" s="14"/>
      <c r="BV889" s="14"/>
      <c r="BW889" s="14"/>
      <c r="BX889" s="477"/>
      <c r="BY889" s="477"/>
      <c r="BZ889" s="477"/>
      <c r="CA889" s="477"/>
      <c r="CB889" s="14"/>
      <c r="CC889" t="str">
        <f t="shared" si="141"/>
        <v/>
      </c>
      <c r="CE889">
        <v>13995</v>
      </c>
      <c r="CH889" t="s">
        <v>205</v>
      </c>
    </row>
    <row r="890" spans="1:86" ht="20.100000000000001" customHeight="1" x14ac:dyDescent="0.25">
      <c r="A890" s="140"/>
      <c r="B890" s="187" t="s">
        <v>817</v>
      </c>
      <c r="C890" s="141"/>
      <c r="D890" s="141" t="s">
        <v>128</v>
      </c>
      <c r="E890" s="142"/>
      <c r="F890" s="142"/>
      <c r="G890" s="142"/>
      <c r="H890" s="273"/>
      <c r="I890" s="142"/>
      <c r="J890" s="143"/>
      <c r="K890" s="141"/>
      <c r="L890" s="141" t="s">
        <v>461</v>
      </c>
      <c r="M890" s="141"/>
      <c r="N890" s="141"/>
      <c r="O890" s="141" t="str">
        <f t="shared" si="135"/>
        <v xml:space="preserve">PLANTES BIEN-ÊTRE </v>
      </c>
      <c r="P890" s="144">
        <v>890</v>
      </c>
      <c r="Q890" s="144"/>
      <c r="R890" s="20"/>
      <c r="S890" s="20"/>
      <c r="T890" s="20"/>
      <c r="U890" s="503"/>
      <c r="V890" s="504"/>
      <c r="W890" s="504"/>
      <c r="X890" s="504"/>
      <c r="Y890" s="504"/>
      <c r="Z890" s="504"/>
      <c r="AA890" s="504"/>
      <c r="AB890" s="504"/>
      <c r="AC890" s="504"/>
      <c r="AD890" s="504"/>
      <c r="AE890" s="504"/>
      <c r="AF890" s="504"/>
      <c r="AG890" s="504"/>
      <c r="AH890" s="504"/>
      <c r="AI890" s="504"/>
      <c r="AJ890" s="504"/>
      <c r="AK890" s="504"/>
      <c r="AL890" s="504"/>
      <c r="AM890" s="504"/>
      <c r="AN890" s="504"/>
      <c r="AO890" s="504"/>
      <c r="AP890" s="504"/>
      <c r="AQ890" s="504"/>
      <c r="AR890" s="504"/>
      <c r="AS890" s="504"/>
      <c r="AT890" s="504"/>
      <c r="AU890" s="504"/>
      <c r="AV890" s="504"/>
      <c r="AW890" s="504"/>
      <c r="AX890" s="504"/>
      <c r="AY890" s="504"/>
      <c r="AZ890" s="504"/>
      <c r="BA890" s="504"/>
      <c r="BB890" s="504"/>
      <c r="BC890" s="504"/>
      <c r="BD890" s="504"/>
      <c r="BE890" s="504"/>
      <c r="BF890" s="504"/>
      <c r="BG890" s="504"/>
      <c r="BH890" s="504"/>
      <c r="BI890" s="504"/>
      <c r="BJ890" s="504"/>
      <c r="BK890" s="504"/>
      <c r="BL890" s="504"/>
      <c r="BM890" s="504"/>
      <c r="BN890" s="504"/>
      <c r="BO890" s="504"/>
      <c r="BP890" s="504"/>
      <c r="BQ890" s="504"/>
      <c r="BR890" s="504"/>
      <c r="BS890" s="504"/>
      <c r="BT890" s="504"/>
      <c r="BU890" s="14"/>
      <c r="BV890" s="14"/>
      <c r="BW890" s="14"/>
      <c r="BX890" s="477"/>
      <c r="BY890" s="477"/>
      <c r="BZ890" s="477"/>
      <c r="CA890" s="477"/>
      <c r="CB890" s="14"/>
      <c r="CC890" t="str">
        <f t="shared" si="141"/>
        <v/>
      </c>
    </row>
    <row r="891" spans="1:86" ht="20.100000000000001" customHeight="1" x14ac:dyDescent="0.25">
      <c r="A891" s="108">
        <v>20029</v>
      </c>
      <c r="B891" s="109" t="s">
        <v>170</v>
      </c>
      <c r="C891" s="109" t="s">
        <v>169</v>
      </c>
      <c r="D891" s="109" t="s">
        <v>1648</v>
      </c>
      <c r="E891" s="110" t="s">
        <v>120</v>
      </c>
      <c r="F891" s="110" t="s">
        <v>160</v>
      </c>
      <c r="G891" s="111">
        <v>40</v>
      </c>
      <c r="H891" s="111">
        <v>12</v>
      </c>
      <c r="I891" s="110" t="s">
        <v>171</v>
      </c>
      <c r="J891" s="121"/>
      <c r="K891" s="109" t="s">
        <v>818</v>
      </c>
      <c r="L891" s="109" t="s">
        <v>2158</v>
      </c>
      <c r="M891" s="109"/>
      <c r="N891" s="109" t="s">
        <v>162</v>
      </c>
      <c r="O891" s="109" t="str">
        <f t="shared" si="135"/>
        <v>ALOE VERA .</v>
      </c>
      <c r="P891" s="112">
        <v>891</v>
      </c>
      <c r="Q891" s="112"/>
      <c r="R891" s="20">
        <f t="shared" si="132"/>
        <v>0</v>
      </c>
      <c r="S891" s="20">
        <f t="shared" si="133"/>
        <v>0</v>
      </c>
      <c r="T891" s="20">
        <f t="shared" si="134"/>
        <v>0</v>
      </c>
      <c r="U891" s="303"/>
      <c r="V891" s="304"/>
      <c r="W891" s="304"/>
      <c r="X891" s="304"/>
      <c r="Y891" s="304"/>
      <c r="Z891" s="304"/>
      <c r="AA891" s="304"/>
      <c r="AB891" s="304"/>
      <c r="AC891" s="304"/>
      <c r="AD891" s="304"/>
      <c r="AE891" s="304"/>
      <c r="AF891" s="304"/>
      <c r="AG891" s="304"/>
      <c r="AH891" s="113"/>
      <c r="AI891" s="113"/>
      <c r="AJ891" s="304"/>
      <c r="AK891" s="304"/>
      <c r="AL891" s="304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4"/>
      <c r="BV891" s="14"/>
      <c r="BW891" s="14"/>
      <c r="BX891" s="477"/>
      <c r="BY891" s="477"/>
      <c r="BZ891" s="477"/>
      <c r="CA891" s="477"/>
      <c r="CB891" s="14"/>
      <c r="CC891" t="str">
        <f t="shared" si="141"/>
        <v>&gt;s09/2026</v>
      </c>
      <c r="CD891">
        <f>IF(E891="B",IF(OR(LEFT(D891,2)="&gt;s", LEFT(D891,2)="&lt;s"),MID(D891,3,2)+CF891+1,""),)</f>
        <v>9</v>
      </c>
      <c r="CE891">
        <v>14126</v>
      </c>
      <c r="CF891">
        <v>6</v>
      </c>
      <c r="CH891" t="s">
        <v>189</v>
      </c>
    </row>
    <row r="892" spans="1:86" ht="20.100000000000001" customHeight="1" x14ac:dyDescent="0.25">
      <c r="A892" s="114">
        <v>20077</v>
      </c>
      <c r="B892" s="115" t="s">
        <v>819</v>
      </c>
      <c r="C892" s="115" t="s">
        <v>169</v>
      </c>
      <c r="D892" s="115" t="s">
        <v>128</v>
      </c>
      <c r="E892" s="116" t="s">
        <v>208</v>
      </c>
      <c r="F892" s="116" t="s">
        <v>160</v>
      </c>
      <c r="G892" s="117">
        <v>40</v>
      </c>
      <c r="H892" s="117">
        <v>12</v>
      </c>
      <c r="I892" s="116" t="s">
        <v>176</v>
      </c>
      <c r="J892" s="118"/>
      <c r="K892" s="115" t="s">
        <v>818</v>
      </c>
      <c r="L892" s="115" t="s">
        <v>2158</v>
      </c>
      <c r="M892" s="115"/>
      <c r="N892" s="115" t="s">
        <v>162</v>
      </c>
      <c r="O892" s="115" t="str">
        <f t="shared" si="135"/>
        <v>ARNICA MONTANA .</v>
      </c>
      <c r="P892" s="119">
        <v>892</v>
      </c>
      <c r="Q892" s="119"/>
      <c r="R892" s="20">
        <f t="shared" si="132"/>
        <v>0</v>
      </c>
      <c r="S892" s="20">
        <f t="shared" si="133"/>
        <v>0</v>
      </c>
      <c r="T892" s="20">
        <f t="shared" si="134"/>
        <v>0</v>
      </c>
      <c r="U892" s="301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304"/>
      <c r="AG892" s="304"/>
      <c r="AH892" s="120"/>
      <c r="AI892" s="120"/>
      <c r="AJ892" s="304"/>
      <c r="AK892" s="304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4"/>
      <c r="BV892" s="14"/>
      <c r="BW892" s="14"/>
      <c r="BX892" s="477"/>
      <c r="BY892" s="477"/>
      <c r="BZ892" s="477"/>
      <c r="CA892" s="477"/>
      <c r="CB892" s="14"/>
      <c r="CC892" t="str">
        <f t="shared" si="141"/>
        <v/>
      </c>
      <c r="CE892">
        <v>15057</v>
      </c>
      <c r="CF892">
        <v>6</v>
      </c>
      <c r="CH892">
        <v>5</v>
      </c>
    </row>
    <row r="893" spans="1:86" ht="20.100000000000001" customHeight="1" x14ac:dyDescent="0.25">
      <c r="A893" s="108">
        <v>20210</v>
      </c>
      <c r="B893" s="109" t="s">
        <v>344</v>
      </c>
      <c r="C893" s="109" t="s">
        <v>820</v>
      </c>
      <c r="D893" s="109" t="s">
        <v>128</v>
      </c>
      <c r="E893" s="110" t="s">
        <v>208</v>
      </c>
      <c r="F893" s="110" t="s">
        <v>160</v>
      </c>
      <c r="G893" s="111">
        <v>40</v>
      </c>
      <c r="H893" s="111">
        <v>11</v>
      </c>
      <c r="I893" s="110" t="s">
        <v>120</v>
      </c>
      <c r="J893" s="121"/>
      <c r="K893" s="109" t="s">
        <v>818</v>
      </c>
      <c r="L893" s="109" t="s">
        <v>2158</v>
      </c>
      <c r="M893" s="109"/>
      <c r="N893" s="109" t="s">
        <v>162</v>
      </c>
      <c r="O893" s="109" t="str">
        <f t="shared" si="135"/>
        <v>CALENDULA OFFICINALIS Simplicity</v>
      </c>
      <c r="P893" s="112">
        <v>893</v>
      </c>
      <c r="Q893" s="112"/>
      <c r="R893" s="20">
        <f t="shared" si="132"/>
        <v>0</v>
      </c>
      <c r="S893" s="20">
        <f t="shared" si="133"/>
        <v>0</v>
      </c>
      <c r="T893" s="20">
        <f t="shared" si="134"/>
        <v>0</v>
      </c>
      <c r="U893" s="378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304"/>
      <c r="AG893" s="304"/>
      <c r="AH893" s="113"/>
      <c r="AI893" s="113"/>
      <c r="AJ893" s="304"/>
      <c r="AK893" s="304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4"/>
      <c r="BV893" s="14"/>
      <c r="BW893" s="14"/>
      <c r="BX893" s="477"/>
      <c r="BY893" s="477"/>
      <c r="BZ893" s="477"/>
      <c r="CA893" s="477"/>
      <c r="CB893" s="14"/>
      <c r="CC893" t="str">
        <f t="shared" si="141"/>
        <v/>
      </c>
      <c r="CE893">
        <v>15060</v>
      </c>
      <c r="CF893">
        <v>4</v>
      </c>
      <c r="CH893">
        <v>6</v>
      </c>
    </row>
    <row r="894" spans="1:86" ht="20.100000000000001" customHeight="1" x14ac:dyDescent="0.25">
      <c r="A894" s="114">
        <v>15200</v>
      </c>
      <c r="B894" s="115" t="s">
        <v>1438</v>
      </c>
      <c r="C894" s="115" t="s">
        <v>1437</v>
      </c>
      <c r="D894" s="115" t="s">
        <v>128</v>
      </c>
      <c r="E894" s="116" t="s">
        <v>208</v>
      </c>
      <c r="F894" s="116" t="s">
        <v>160</v>
      </c>
      <c r="G894" s="117">
        <v>40</v>
      </c>
      <c r="H894" s="117">
        <v>11</v>
      </c>
      <c r="I894" s="116" t="s">
        <v>120</v>
      </c>
      <c r="J894" s="118"/>
      <c r="K894" s="115" t="s">
        <v>818</v>
      </c>
      <c r="L894" s="115" t="s">
        <v>2158</v>
      </c>
      <c r="M894" s="115"/>
      <c r="N894" s="115" t="s">
        <v>162</v>
      </c>
      <c r="O894" s="115" t="str">
        <f t="shared" si="135"/>
        <v>PETITE CAMOMILLE Matricaria recutita</v>
      </c>
      <c r="P894" s="119">
        <v>894</v>
      </c>
      <c r="Q894" s="119"/>
      <c r="R894" s="20">
        <f t="shared" si="132"/>
        <v>0</v>
      </c>
      <c r="S894" s="20">
        <f t="shared" si="133"/>
        <v>0</v>
      </c>
      <c r="T894" s="20">
        <f t="shared" si="134"/>
        <v>0</v>
      </c>
      <c r="U894" s="301"/>
      <c r="V894" s="120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304"/>
      <c r="AG894" s="304"/>
      <c r="AH894" s="120"/>
      <c r="AI894" s="120"/>
      <c r="AJ894" s="304"/>
      <c r="AK894" s="304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4"/>
      <c r="BV894" s="14"/>
      <c r="BW894" s="14"/>
      <c r="BX894" s="477"/>
      <c r="BY894" s="477"/>
      <c r="BZ894" s="477"/>
      <c r="CA894" s="477"/>
      <c r="CB894" s="14"/>
      <c r="CC894" t="str">
        <f t="shared" si="141"/>
        <v/>
      </c>
      <c r="CE894">
        <v>13279</v>
      </c>
      <c r="CF894">
        <v>4</v>
      </c>
      <c r="CH894">
        <v>6</v>
      </c>
    </row>
    <row r="895" spans="1:86" ht="20.100000000000001" customHeight="1" x14ac:dyDescent="0.25">
      <c r="A895" s="108">
        <v>14106</v>
      </c>
      <c r="B895" s="109" t="s">
        <v>822</v>
      </c>
      <c r="C895" s="109" t="s">
        <v>823</v>
      </c>
      <c r="D895" s="109" t="s">
        <v>128</v>
      </c>
      <c r="E895" s="110" t="s">
        <v>208</v>
      </c>
      <c r="F895" s="110" t="s">
        <v>160</v>
      </c>
      <c r="G895" s="111">
        <v>40</v>
      </c>
      <c r="H895" s="111">
        <v>15</v>
      </c>
      <c r="I895" s="110" t="s">
        <v>120</v>
      </c>
      <c r="J895" s="121"/>
      <c r="K895" s="109" t="s">
        <v>818</v>
      </c>
      <c r="L895" s="109" t="s">
        <v>2158</v>
      </c>
      <c r="M895" s="109"/>
      <c r="N895" s="109" t="s">
        <v>162</v>
      </c>
      <c r="O895" s="109" t="str">
        <f t="shared" si="135"/>
        <v>HYSOPE ANISEE Agastache foeniculum</v>
      </c>
      <c r="P895" s="112">
        <v>895</v>
      </c>
      <c r="Q895" s="112"/>
      <c r="R895" s="20">
        <f t="shared" si="132"/>
        <v>0</v>
      </c>
      <c r="S895" s="20">
        <f t="shared" si="133"/>
        <v>0</v>
      </c>
      <c r="T895" s="20">
        <f t="shared" si="134"/>
        <v>0</v>
      </c>
      <c r="U895" s="378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304"/>
      <c r="AG895" s="304"/>
      <c r="AH895" s="113"/>
      <c r="AI895" s="113"/>
      <c r="AJ895" s="304"/>
      <c r="AK895" s="304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4"/>
      <c r="BV895" s="14"/>
      <c r="BW895" s="14"/>
      <c r="BX895" s="477"/>
      <c r="BY895" s="477"/>
      <c r="BZ895" s="477"/>
      <c r="CA895" s="477"/>
      <c r="CB895" s="14"/>
      <c r="CC895" t="str">
        <f t="shared" si="141"/>
        <v/>
      </c>
      <c r="CE895">
        <v>13274</v>
      </c>
      <c r="CF895">
        <v>6</v>
      </c>
      <c r="CH895">
        <v>8</v>
      </c>
    </row>
    <row r="896" spans="1:86" ht="20.100000000000001" customHeight="1" x14ac:dyDescent="0.25">
      <c r="A896" s="114">
        <v>15647</v>
      </c>
      <c r="B896" s="115" t="s">
        <v>824</v>
      </c>
      <c r="C896" s="115" t="s">
        <v>825</v>
      </c>
      <c r="D896" s="115" t="s">
        <v>128</v>
      </c>
      <c r="E896" s="116" t="s">
        <v>208</v>
      </c>
      <c r="F896" s="116" t="s">
        <v>160</v>
      </c>
      <c r="G896" s="117">
        <v>40</v>
      </c>
      <c r="H896" s="117">
        <v>15</v>
      </c>
      <c r="I896" s="116" t="s">
        <v>120</v>
      </c>
      <c r="J896" s="118"/>
      <c r="K896" s="115" t="s">
        <v>818</v>
      </c>
      <c r="L896" s="115" t="s">
        <v>2158</v>
      </c>
      <c r="M896" s="115"/>
      <c r="N896" s="115" t="s">
        <v>162</v>
      </c>
      <c r="O896" s="115" t="str">
        <f t="shared" si="135"/>
        <v>HYSOPE OFFICINALE Hysopus officinalis</v>
      </c>
      <c r="P896" s="119">
        <v>896</v>
      </c>
      <c r="Q896" s="119"/>
      <c r="R896" s="20">
        <f t="shared" si="132"/>
        <v>0</v>
      </c>
      <c r="S896" s="20">
        <f t="shared" si="133"/>
        <v>0</v>
      </c>
      <c r="T896" s="20">
        <f t="shared" si="134"/>
        <v>0</v>
      </c>
      <c r="U896" s="301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304"/>
      <c r="AG896" s="304"/>
      <c r="AH896" s="120"/>
      <c r="AI896" s="120"/>
      <c r="AJ896" s="304"/>
      <c r="AK896" s="304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4"/>
      <c r="BV896" s="14"/>
      <c r="BW896" s="14"/>
      <c r="BX896" s="477"/>
      <c r="BY896" s="477"/>
      <c r="BZ896" s="477"/>
      <c r="CA896" s="477"/>
      <c r="CB896" s="14"/>
      <c r="CC896" t="str">
        <f t="shared" si="141"/>
        <v/>
      </c>
      <c r="CE896">
        <v>13280</v>
      </c>
      <c r="CF896">
        <v>6</v>
      </c>
      <c r="CH896">
        <v>8</v>
      </c>
    </row>
    <row r="897" spans="1:86" ht="20.100000000000001" customHeight="1" x14ac:dyDescent="0.25">
      <c r="A897" s="108">
        <v>14112</v>
      </c>
      <c r="B897" s="109" t="s">
        <v>826</v>
      </c>
      <c r="C897" s="109" t="s">
        <v>827</v>
      </c>
      <c r="D897" s="109" t="s">
        <v>128</v>
      </c>
      <c r="E897" s="110" t="s">
        <v>208</v>
      </c>
      <c r="F897" s="110" t="s">
        <v>160</v>
      </c>
      <c r="G897" s="111">
        <v>40</v>
      </c>
      <c r="H897" s="111">
        <v>12</v>
      </c>
      <c r="I897" s="110" t="s">
        <v>176</v>
      </c>
      <c r="J897" s="121"/>
      <c r="K897" s="109" t="s">
        <v>818</v>
      </c>
      <c r="L897" s="109" t="s">
        <v>2158</v>
      </c>
      <c r="M897" s="109"/>
      <c r="N897" s="109" t="s">
        <v>162</v>
      </c>
      <c r="O897" s="109" t="str">
        <f t="shared" si="135"/>
        <v>MONARDE BERGAMOTE Monarda didyma</v>
      </c>
      <c r="P897" s="112">
        <v>897</v>
      </c>
      <c r="Q897" s="112"/>
      <c r="R897" s="20">
        <f t="shared" si="132"/>
        <v>0</v>
      </c>
      <c r="S897" s="20">
        <f t="shared" si="133"/>
        <v>0</v>
      </c>
      <c r="T897" s="20">
        <f t="shared" si="134"/>
        <v>0</v>
      </c>
      <c r="U897" s="378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304"/>
      <c r="AG897" s="304"/>
      <c r="AH897" s="113"/>
      <c r="AI897" s="113"/>
      <c r="AJ897" s="304"/>
      <c r="AK897" s="304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4"/>
      <c r="BV897" s="14"/>
      <c r="BW897" s="14"/>
      <c r="BX897" s="477"/>
      <c r="BY897" s="477"/>
      <c r="BZ897" s="477"/>
      <c r="CA897" s="477"/>
      <c r="CB897" s="14"/>
      <c r="CC897" t="str">
        <f t="shared" si="141"/>
        <v/>
      </c>
      <c r="CE897">
        <v>13281</v>
      </c>
      <c r="CF897">
        <v>6</v>
      </c>
      <c r="CH897">
        <v>5</v>
      </c>
    </row>
    <row r="898" spans="1:86" ht="20.100000000000001" customHeight="1" x14ac:dyDescent="0.25">
      <c r="A898" s="114">
        <v>21291</v>
      </c>
      <c r="B898" s="115" t="s">
        <v>828</v>
      </c>
      <c r="C898" s="115" t="s">
        <v>829</v>
      </c>
      <c r="D898" s="115" t="s">
        <v>128</v>
      </c>
      <c r="E898" s="116" t="s">
        <v>120</v>
      </c>
      <c r="F898" s="116" t="s">
        <v>160</v>
      </c>
      <c r="G898" s="117">
        <v>40</v>
      </c>
      <c r="H898" s="117">
        <v>10</v>
      </c>
      <c r="I898" s="116" t="s">
        <v>176</v>
      </c>
      <c r="J898" s="118"/>
      <c r="K898" s="115" t="s">
        <v>818</v>
      </c>
      <c r="L898" s="115" t="s">
        <v>2158</v>
      </c>
      <c r="M898" s="115"/>
      <c r="N898" s="115" t="s">
        <v>162</v>
      </c>
      <c r="O898" s="115" t="str">
        <f t="shared" si="135"/>
        <v>PATCHOULI Pogostemon cablin</v>
      </c>
      <c r="P898" s="119">
        <v>898</v>
      </c>
      <c r="Q898" s="119"/>
      <c r="R898" s="20">
        <f t="shared" si="132"/>
        <v>0</v>
      </c>
      <c r="S898" s="20">
        <f t="shared" si="133"/>
        <v>0</v>
      </c>
      <c r="T898" s="20">
        <f t="shared" si="134"/>
        <v>0</v>
      </c>
      <c r="U898" s="301"/>
      <c r="V898" s="120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304"/>
      <c r="AG898" s="304"/>
      <c r="AH898" s="120"/>
      <c r="AI898" s="120"/>
      <c r="AJ898" s="304"/>
      <c r="AK898" s="304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4"/>
      <c r="BV898" s="14"/>
      <c r="BW898" s="14"/>
      <c r="BX898" s="477"/>
      <c r="BY898" s="477"/>
      <c r="BZ898" s="477"/>
      <c r="CA898" s="477"/>
      <c r="CB898" s="14"/>
      <c r="CC898" t="str">
        <f t="shared" si="141"/>
        <v/>
      </c>
      <c r="CE898">
        <v>13732</v>
      </c>
      <c r="CF898">
        <v>4</v>
      </c>
      <c r="CH898">
        <v>5</v>
      </c>
    </row>
    <row r="899" spans="1:86" ht="20.100000000000001" customHeight="1" x14ac:dyDescent="0.25">
      <c r="A899" s="108">
        <v>14115</v>
      </c>
      <c r="B899" s="109" t="s">
        <v>830</v>
      </c>
      <c r="C899" s="109" t="s">
        <v>831</v>
      </c>
      <c r="D899" s="109" t="s">
        <v>128</v>
      </c>
      <c r="E899" s="110" t="s">
        <v>208</v>
      </c>
      <c r="F899" s="110" t="s">
        <v>160</v>
      </c>
      <c r="G899" s="111">
        <v>40</v>
      </c>
      <c r="H899" s="111">
        <v>12</v>
      </c>
      <c r="I899" s="110" t="s">
        <v>120</v>
      </c>
      <c r="J899" s="121"/>
      <c r="K899" s="109" t="s">
        <v>818</v>
      </c>
      <c r="L899" s="109" t="s">
        <v>2158</v>
      </c>
      <c r="M899" s="109"/>
      <c r="N899" s="109" t="s">
        <v>162</v>
      </c>
      <c r="O899" s="109" t="str">
        <f t="shared" si="135"/>
        <v>PIMPRENELLE Sanguisorba minor</v>
      </c>
      <c r="P899" s="112">
        <v>899</v>
      </c>
      <c r="Q899" s="112"/>
      <c r="R899" s="20">
        <f t="shared" si="132"/>
        <v>0</v>
      </c>
      <c r="S899" s="20">
        <f t="shared" si="133"/>
        <v>0</v>
      </c>
      <c r="T899" s="20">
        <f t="shared" si="134"/>
        <v>0</v>
      </c>
      <c r="U899" s="378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304"/>
      <c r="AG899" s="304"/>
      <c r="AH899" s="113"/>
      <c r="AI899" s="113"/>
      <c r="AJ899" s="304"/>
      <c r="AK899" s="304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4"/>
      <c r="BV899" s="14"/>
      <c r="BW899" s="14"/>
      <c r="BX899" s="477"/>
      <c r="BY899" s="477"/>
      <c r="BZ899" s="477"/>
      <c r="CA899" s="477"/>
      <c r="CB899" s="14"/>
      <c r="CC899" t="str">
        <f t="shared" si="141"/>
        <v/>
      </c>
      <c r="CE899">
        <v>13276</v>
      </c>
      <c r="CF899">
        <v>4</v>
      </c>
      <c r="CH899">
        <v>7</v>
      </c>
    </row>
    <row r="900" spans="1:86" ht="20.100000000000001" customHeight="1" x14ac:dyDescent="0.25">
      <c r="A900" s="114">
        <v>15664</v>
      </c>
      <c r="B900" s="115" t="s">
        <v>717</v>
      </c>
      <c r="C900" s="115" t="s">
        <v>1439</v>
      </c>
      <c r="D900" s="115" t="s">
        <v>128</v>
      </c>
      <c r="E900" s="116" t="s">
        <v>208</v>
      </c>
      <c r="F900" s="116" t="s">
        <v>160</v>
      </c>
      <c r="G900" s="117">
        <v>40</v>
      </c>
      <c r="H900" s="117">
        <v>12</v>
      </c>
      <c r="I900" s="116" t="s">
        <v>131</v>
      </c>
      <c r="J900" s="118"/>
      <c r="K900" s="115" t="s">
        <v>818</v>
      </c>
      <c r="L900" s="115" t="s">
        <v>2158</v>
      </c>
      <c r="M900" s="115"/>
      <c r="N900" s="115" t="s">
        <v>162</v>
      </c>
      <c r="O900" s="115" t="str">
        <f t="shared" si="135"/>
        <v>SAUGE apiana Blanche</v>
      </c>
      <c r="P900" s="119">
        <v>900</v>
      </c>
      <c r="Q900" s="119"/>
      <c r="R900" s="20">
        <f t="shared" si="132"/>
        <v>0</v>
      </c>
      <c r="S900" s="20">
        <f t="shared" si="133"/>
        <v>0</v>
      </c>
      <c r="T900" s="20">
        <f t="shared" si="134"/>
        <v>0</v>
      </c>
      <c r="U900" s="301"/>
      <c r="V900" s="120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304"/>
      <c r="AG900" s="304"/>
      <c r="AH900" s="120"/>
      <c r="AI900" s="120"/>
      <c r="AJ900" s="304"/>
      <c r="AK900" s="304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4"/>
      <c r="BV900" s="14"/>
      <c r="BW900" s="14"/>
      <c r="BX900" s="477"/>
      <c r="BY900" s="477"/>
      <c r="BZ900" s="477"/>
      <c r="CA900" s="477"/>
      <c r="CB900" s="14"/>
      <c r="CC900" t="str">
        <f t="shared" si="141"/>
        <v/>
      </c>
      <c r="CE900">
        <v>15532</v>
      </c>
      <c r="CF900">
        <v>6</v>
      </c>
      <c r="CH900">
        <v>5</v>
      </c>
    </row>
    <row r="901" spans="1:86" ht="20.100000000000001" customHeight="1" x14ac:dyDescent="0.25">
      <c r="A901" s="108">
        <v>23133</v>
      </c>
      <c r="B901" s="109" t="s">
        <v>1440</v>
      </c>
      <c r="C901" s="109" t="s">
        <v>832</v>
      </c>
      <c r="D901" s="109" t="s">
        <v>128</v>
      </c>
      <c r="E901" s="110" t="s">
        <v>120</v>
      </c>
      <c r="F901" s="110" t="s">
        <v>160</v>
      </c>
      <c r="G901" s="111">
        <v>40</v>
      </c>
      <c r="H901" s="111">
        <v>12</v>
      </c>
      <c r="I901" s="110" t="s">
        <v>131</v>
      </c>
      <c r="J901" s="121"/>
      <c r="K901" s="109" t="s">
        <v>818</v>
      </c>
      <c r="L901" s="109" t="s">
        <v>2158</v>
      </c>
      <c r="M901" s="109"/>
      <c r="N901" s="109" t="s">
        <v>162</v>
      </c>
      <c r="O901" s="109" t="str">
        <f t="shared" si="135"/>
        <v>THE DE L'IMMORTALITE Gymnostemma</v>
      </c>
      <c r="P901" s="112">
        <v>901</v>
      </c>
      <c r="Q901" s="112"/>
      <c r="R901" s="20">
        <f t="shared" ref="R901:R964" si="142">IF(INT(S901)*10=S901*10,,"ERREUR")</f>
        <v>0</v>
      </c>
      <c r="S901" s="20">
        <f t="shared" ref="S901:S964" si="143">T901/G901</f>
        <v>0</v>
      </c>
      <c r="T901" s="20">
        <f t="shared" ref="T901:T964" si="144">SUM(U901:BT901)</f>
        <v>0</v>
      </c>
      <c r="U901" s="378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304"/>
      <c r="AG901" s="304"/>
      <c r="AH901" s="113"/>
      <c r="AI901" s="113"/>
      <c r="AJ901" s="304"/>
      <c r="AK901" s="304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4"/>
      <c r="BV901" s="14"/>
      <c r="BW901" s="14"/>
      <c r="BX901" s="477"/>
      <c r="BY901" s="477"/>
      <c r="BZ901" s="477"/>
      <c r="CA901" s="477"/>
      <c r="CB901" s="14"/>
      <c r="CC901" t="str">
        <f t="shared" si="141"/>
        <v/>
      </c>
      <c r="CE901">
        <v>15534</v>
      </c>
      <c r="CF901">
        <v>5</v>
      </c>
      <c r="CH901">
        <v>6</v>
      </c>
    </row>
    <row r="902" spans="1:86" ht="20.100000000000001" customHeight="1" x14ac:dyDescent="0.25">
      <c r="A902" s="436">
        <v>15062</v>
      </c>
      <c r="B902" s="437" t="s">
        <v>1608</v>
      </c>
      <c r="C902" s="438" t="s">
        <v>1610</v>
      </c>
      <c r="D902" s="439" t="s">
        <v>128</v>
      </c>
      <c r="E902" s="440" t="s">
        <v>205</v>
      </c>
      <c r="F902" s="440" t="s">
        <v>128</v>
      </c>
      <c r="G902" s="441">
        <v>10</v>
      </c>
      <c r="H902" s="441"/>
      <c r="I902" s="440" t="s">
        <v>205</v>
      </c>
      <c r="J902" s="446" t="s">
        <v>205</v>
      </c>
      <c r="K902" s="439" t="s">
        <v>155</v>
      </c>
      <c r="L902" s="439" t="s">
        <v>122</v>
      </c>
      <c r="M902" s="439"/>
      <c r="N902" s="439" t="s">
        <v>205</v>
      </c>
      <c r="O902" s="439" t="str">
        <f t="shared" si="135"/>
        <v>DÉPLIANT PLANTES BIEN-ÊTRE ACHETÉ</v>
      </c>
      <c r="P902" s="443">
        <v>902</v>
      </c>
      <c r="Q902" s="443"/>
      <c r="R902" s="20">
        <f t="shared" si="142"/>
        <v>0</v>
      </c>
      <c r="S902" s="20">
        <f t="shared" si="143"/>
        <v>0</v>
      </c>
      <c r="T902" s="20">
        <f t="shared" si="144"/>
        <v>0</v>
      </c>
      <c r="U902" s="444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  <c r="AQ902" s="445"/>
      <c r="AR902" s="445"/>
      <c r="AS902" s="445"/>
      <c r="AT902" s="445"/>
      <c r="AU902" s="445"/>
      <c r="AV902" s="445"/>
      <c r="AW902" s="445"/>
      <c r="AX902" s="445"/>
      <c r="AY902" s="445"/>
      <c r="AZ902" s="445"/>
      <c r="BA902" s="445"/>
      <c r="BB902" s="445"/>
      <c r="BC902" s="445"/>
      <c r="BD902" s="445"/>
      <c r="BE902" s="445"/>
      <c r="BF902" s="445"/>
      <c r="BG902" s="445"/>
      <c r="BH902" s="445"/>
      <c r="BI902" s="445"/>
      <c r="BJ902" s="445"/>
      <c r="BK902" s="445"/>
      <c r="BL902" s="445"/>
      <c r="BM902" s="445"/>
      <c r="BN902" s="445"/>
      <c r="BO902" s="445"/>
      <c r="BP902" s="445"/>
      <c r="BQ902" s="445"/>
      <c r="BR902" s="445"/>
      <c r="BS902" s="445"/>
      <c r="BT902" s="445"/>
      <c r="BU902" s="14"/>
      <c r="BV902" s="14"/>
      <c r="BW902" s="14"/>
      <c r="BX902" s="477"/>
      <c r="BY902" s="477"/>
      <c r="BZ902" s="477"/>
      <c r="CA902" s="477"/>
      <c r="CB902" s="14"/>
      <c r="CC902" t="str">
        <f t="shared" si="141"/>
        <v/>
      </c>
      <c r="CE902">
        <v>15062</v>
      </c>
      <c r="CH902" t="s">
        <v>205</v>
      </c>
    </row>
    <row r="903" spans="1:86" ht="20.100000000000001" customHeight="1" x14ac:dyDescent="0.25">
      <c r="A903" s="436">
        <v>15063</v>
      </c>
      <c r="B903" s="437" t="s">
        <v>1609</v>
      </c>
      <c r="C903" s="438" t="s">
        <v>1610</v>
      </c>
      <c r="D903" s="439" t="s">
        <v>128</v>
      </c>
      <c r="E903" s="440" t="s">
        <v>205</v>
      </c>
      <c r="F903" s="440" t="s">
        <v>128</v>
      </c>
      <c r="G903" s="441">
        <v>1</v>
      </c>
      <c r="H903" s="441"/>
      <c r="I903" s="440" t="s">
        <v>205</v>
      </c>
      <c r="J903" s="446" t="s">
        <v>205</v>
      </c>
      <c r="K903" s="439" t="s">
        <v>154</v>
      </c>
      <c r="L903" s="439" t="s">
        <v>122</v>
      </c>
      <c r="M903" s="439"/>
      <c r="N903" s="439" t="s">
        <v>205</v>
      </c>
      <c r="O903" s="439" t="str">
        <f t="shared" ref="O903:O966" si="145">_xlfn.CONCAT(B903," ", C903)</f>
        <v>AFFICHE PLANTES BIEN-ÊTRE ACHETÉ</v>
      </c>
      <c r="P903" s="443">
        <v>903</v>
      </c>
      <c r="Q903" s="443"/>
      <c r="R903" s="20">
        <f t="shared" si="142"/>
        <v>0</v>
      </c>
      <c r="S903" s="20">
        <f t="shared" si="143"/>
        <v>0</v>
      </c>
      <c r="T903" s="20">
        <f t="shared" si="144"/>
        <v>0</v>
      </c>
      <c r="U903" s="444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  <c r="AQ903" s="445"/>
      <c r="AR903" s="445"/>
      <c r="AS903" s="445"/>
      <c r="AT903" s="445"/>
      <c r="AU903" s="445"/>
      <c r="AV903" s="445"/>
      <c r="AW903" s="445"/>
      <c r="AX903" s="445"/>
      <c r="AY903" s="445"/>
      <c r="AZ903" s="445"/>
      <c r="BA903" s="445"/>
      <c r="BB903" s="445"/>
      <c r="BC903" s="445"/>
      <c r="BD903" s="445"/>
      <c r="BE903" s="445"/>
      <c r="BF903" s="445"/>
      <c r="BG903" s="445"/>
      <c r="BH903" s="445"/>
      <c r="BI903" s="445"/>
      <c r="BJ903" s="445"/>
      <c r="BK903" s="445"/>
      <c r="BL903" s="445"/>
      <c r="BM903" s="445"/>
      <c r="BN903" s="445"/>
      <c r="BO903" s="445"/>
      <c r="BP903" s="445"/>
      <c r="BQ903" s="445"/>
      <c r="BR903" s="445"/>
      <c r="BS903" s="445"/>
      <c r="BT903" s="445"/>
      <c r="BU903" s="14"/>
      <c r="BV903" s="14"/>
      <c r="BW903" s="14"/>
      <c r="BX903" s="477"/>
      <c r="BY903" s="477"/>
      <c r="BZ903" s="477"/>
      <c r="CA903" s="477"/>
      <c r="CB903" s="14"/>
      <c r="CC903" t="str">
        <f t="shared" si="141"/>
        <v/>
      </c>
      <c r="CE903">
        <v>15063</v>
      </c>
      <c r="CH903" t="s">
        <v>205</v>
      </c>
    </row>
    <row r="904" spans="1:86" ht="20.100000000000001" customHeight="1" x14ac:dyDescent="0.25">
      <c r="A904" s="140"/>
      <c r="B904" s="187" t="s">
        <v>1441</v>
      </c>
      <c r="C904" s="141"/>
      <c r="D904" s="141" t="s">
        <v>128</v>
      </c>
      <c r="E904" s="142"/>
      <c r="F904" s="142"/>
      <c r="G904" s="142"/>
      <c r="H904" s="273"/>
      <c r="I904" s="142"/>
      <c r="J904" s="143"/>
      <c r="K904" s="141"/>
      <c r="L904" s="141" t="s">
        <v>461</v>
      </c>
      <c r="M904" s="141"/>
      <c r="N904" s="141"/>
      <c r="O904" s="141" t="str">
        <f t="shared" si="145"/>
        <v xml:space="preserve">PLANTES ANTI-MOUSTIQUES </v>
      </c>
      <c r="P904" s="144">
        <v>904</v>
      </c>
      <c r="Q904" s="144"/>
      <c r="R904" s="20"/>
      <c r="S904" s="20"/>
      <c r="T904" s="20"/>
      <c r="U904" s="503"/>
      <c r="V904" s="504"/>
      <c r="W904" s="504"/>
      <c r="X904" s="504"/>
      <c r="Y904" s="504"/>
      <c r="Z904" s="504"/>
      <c r="AA904" s="504"/>
      <c r="AB904" s="504"/>
      <c r="AC904" s="504"/>
      <c r="AD904" s="504"/>
      <c r="AE904" s="504"/>
      <c r="AF904" s="504"/>
      <c r="AG904" s="504"/>
      <c r="AH904" s="504"/>
      <c r="AI904" s="504"/>
      <c r="AJ904" s="504"/>
      <c r="AK904" s="504"/>
      <c r="AL904" s="504"/>
      <c r="AM904" s="504"/>
      <c r="AN904" s="504"/>
      <c r="AO904" s="504"/>
      <c r="AP904" s="504"/>
      <c r="AQ904" s="504"/>
      <c r="AR904" s="504"/>
      <c r="AS904" s="504"/>
      <c r="AT904" s="504"/>
      <c r="AU904" s="504"/>
      <c r="AV904" s="504"/>
      <c r="AW904" s="504"/>
      <c r="AX904" s="504"/>
      <c r="AY904" s="504"/>
      <c r="AZ904" s="504"/>
      <c r="BA904" s="504"/>
      <c r="BB904" s="504"/>
      <c r="BC904" s="504"/>
      <c r="BD904" s="504"/>
      <c r="BE904" s="504"/>
      <c r="BF904" s="504"/>
      <c r="BG904" s="504"/>
      <c r="BH904" s="504"/>
      <c r="BI904" s="504"/>
      <c r="BJ904" s="504"/>
      <c r="BK904" s="504"/>
      <c r="BL904" s="504"/>
      <c r="BM904" s="504"/>
      <c r="BN904" s="504"/>
      <c r="BO904" s="504"/>
      <c r="BP904" s="504"/>
      <c r="BQ904" s="504"/>
      <c r="BR904" s="504"/>
      <c r="BS904" s="504"/>
      <c r="BT904" s="504"/>
      <c r="BU904" s="14"/>
      <c r="BV904" s="14"/>
      <c r="BW904" s="14"/>
      <c r="BX904" s="477"/>
      <c r="BY904" s="477"/>
      <c r="BZ904" s="477"/>
      <c r="CA904" s="477"/>
      <c r="CB904" s="14"/>
      <c r="CC904" t="str">
        <f t="shared" si="141"/>
        <v/>
      </c>
    </row>
    <row r="905" spans="1:86" ht="20.100000000000001" customHeight="1" x14ac:dyDescent="0.25">
      <c r="A905" s="108">
        <v>15253</v>
      </c>
      <c r="B905" s="109" t="s">
        <v>888</v>
      </c>
      <c r="C905" s="109" t="s">
        <v>1455</v>
      </c>
      <c r="D905" s="109" t="s">
        <v>1670</v>
      </c>
      <c r="E905" s="110" t="s">
        <v>208</v>
      </c>
      <c r="F905" s="110" t="s">
        <v>160</v>
      </c>
      <c r="G905" s="111">
        <v>40</v>
      </c>
      <c r="H905" s="111">
        <v>12</v>
      </c>
      <c r="I905" s="110" t="s">
        <v>122</v>
      </c>
      <c r="J905" s="121"/>
      <c r="K905" s="109"/>
      <c r="L905" s="109" t="s">
        <v>2158</v>
      </c>
      <c r="M905" s="109"/>
      <c r="N905" s="109" t="s">
        <v>162</v>
      </c>
      <c r="O905" s="109" t="str">
        <f t="shared" si="145"/>
        <v>CITRONNELLE DE MADAGASCAR Cymbopogon flexuosus</v>
      </c>
      <c r="P905" s="112">
        <v>905</v>
      </c>
      <c r="Q905" s="112"/>
      <c r="R905" s="20">
        <f t="shared" si="142"/>
        <v>0</v>
      </c>
      <c r="S905" s="20">
        <f t="shared" si="143"/>
        <v>0</v>
      </c>
      <c r="T905" s="20">
        <f t="shared" si="144"/>
        <v>0</v>
      </c>
      <c r="U905" s="303"/>
      <c r="V905" s="304"/>
      <c r="W905" s="304"/>
      <c r="X905" s="304"/>
      <c r="Y905" s="304"/>
      <c r="Z905" s="304"/>
      <c r="AA905" s="304"/>
      <c r="AB905" s="304"/>
      <c r="AC905" s="304"/>
      <c r="AD905" s="304"/>
      <c r="AE905" s="304"/>
      <c r="AF905" s="304"/>
      <c r="AG905" s="304"/>
      <c r="AH905" s="113"/>
      <c r="AI905" s="113"/>
      <c r="AJ905" s="304"/>
      <c r="AK905" s="304"/>
      <c r="AL905" s="304"/>
      <c r="AM905" s="304"/>
      <c r="AN905" s="304"/>
      <c r="AO905" s="304"/>
      <c r="AP905" s="304"/>
      <c r="AQ905" s="304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4"/>
      <c r="BV905" s="14"/>
      <c r="BW905" s="14"/>
      <c r="BX905" s="477"/>
      <c r="BY905" s="477"/>
      <c r="BZ905" s="477"/>
      <c r="CA905" s="477"/>
      <c r="CB905" s="14"/>
      <c r="CC905" t="str">
        <f>IF(AND(E905="B",D905&lt;&gt;""),IF(CD905&gt;52,"&gt;s0" &amp; CD905-52 &amp; "/2026",IF(CD905&lt;30,IF(CD905&lt;10,"&gt;s0"&amp;CD905&amp;"/2026","&gt;s"&amp;CD905&amp;"/2026"),"&gt;s"&amp;CD905&amp;"/2025")),IF(D905&lt;&gt;"",D905,""))</f>
        <v>&gt;s07/2026</v>
      </c>
      <c r="CE905">
        <v>12829</v>
      </c>
      <c r="CF905">
        <v>6</v>
      </c>
      <c r="CH905">
        <v>5</v>
      </c>
    </row>
    <row r="906" spans="1:86" ht="20.100000000000001" customHeight="1" x14ac:dyDescent="0.25">
      <c r="A906" s="114">
        <v>25217</v>
      </c>
      <c r="B906" s="115" t="s">
        <v>888</v>
      </c>
      <c r="C906" s="115" t="s">
        <v>1456</v>
      </c>
      <c r="D906" s="115" t="s">
        <v>1647</v>
      </c>
      <c r="E906" s="116" t="s">
        <v>120</v>
      </c>
      <c r="F906" s="116" t="s">
        <v>160</v>
      </c>
      <c r="G906" s="117">
        <v>40</v>
      </c>
      <c r="H906" s="117">
        <v>6</v>
      </c>
      <c r="I906" s="116" t="s">
        <v>171</v>
      </c>
      <c r="J906" s="118"/>
      <c r="K906" s="115"/>
      <c r="L906" s="115" t="s">
        <v>2158</v>
      </c>
      <c r="M906" s="115"/>
      <c r="N906" s="115" t="s">
        <v>162</v>
      </c>
      <c r="O906" s="115" t="str">
        <f t="shared" si="145"/>
        <v>CITRONNELLE DE MADAGASCAR Cymbopogon citratus</v>
      </c>
      <c r="P906" s="119">
        <v>906</v>
      </c>
      <c r="Q906" s="119"/>
      <c r="R906" s="20">
        <f t="shared" si="142"/>
        <v>0</v>
      </c>
      <c r="S906" s="20">
        <f t="shared" si="143"/>
        <v>0</v>
      </c>
      <c r="T906" s="20">
        <f t="shared" si="144"/>
        <v>0</v>
      </c>
      <c r="U906" s="303"/>
      <c r="V906" s="304"/>
      <c r="W906" s="304"/>
      <c r="X906" s="304"/>
      <c r="Y906" s="304"/>
      <c r="Z906" s="304"/>
      <c r="AA906" s="304"/>
      <c r="AB906" s="304"/>
      <c r="AC906" s="304"/>
      <c r="AD906" s="304"/>
      <c r="AE906" s="304"/>
      <c r="AF906" s="304"/>
      <c r="AG906" s="304"/>
      <c r="AH906" s="120"/>
      <c r="AI906" s="120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4"/>
      <c r="BV906" s="14"/>
      <c r="BW906" s="14"/>
      <c r="BX906" s="477"/>
      <c r="BY906" s="477"/>
      <c r="BZ906" s="477"/>
      <c r="CA906" s="477"/>
      <c r="CB906" s="14"/>
      <c r="CC906" t="str">
        <f t="shared" si="141"/>
        <v>&gt;s08/2026</v>
      </c>
      <c r="CD906">
        <v>8</v>
      </c>
      <c r="CE906">
        <v>25217</v>
      </c>
      <c r="CH906">
        <v>5</v>
      </c>
    </row>
    <row r="907" spans="1:86" ht="20.100000000000001" customHeight="1" x14ac:dyDescent="0.25">
      <c r="A907" s="108">
        <v>26849</v>
      </c>
      <c r="B907" s="109" t="s">
        <v>1604</v>
      </c>
      <c r="C907" s="109" t="s">
        <v>1671</v>
      </c>
      <c r="D907" s="109" t="s">
        <v>128</v>
      </c>
      <c r="E907" s="110" t="s">
        <v>208</v>
      </c>
      <c r="F907" s="110" t="s">
        <v>160</v>
      </c>
      <c r="G907" s="111">
        <v>40</v>
      </c>
      <c r="H907" s="111">
        <v>12</v>
      </c>
      <c r="I907" s="110" t="s">
        <v>122</v>
      </c>
      <c r="J907" s="121"/>
      <c r="K907" s="109"/>
      <c r="L907" s="109" t="s">
        <v>2158</v>
      </c>
      <c r="M907" s="109" t="s">
        <v>137</v>
      </c>
      <c r="N907" s="109" t="s">
        <v>162</v>
      </c>
      <c r="O907" s="109" t="str">
        <f t="shared" si="145"/>
        <v>EUCALYPTUS CITRONNÉ Corymbia citriodora</v>
      </c>
      <c r="P907" s="112">
        <v>907</v>
      </c>
      <c r="Q907" s="112"/>
      <c r="R907" s="20">
        <f t="shared" si="142"/>
        <v>0</v>
      </c>
      <c r="S907" s="20">
        <f t="shared" si="143"/>
        <v>0</v>
      </c>
      <c r="T907" s="20">
        <f t="shared" si="144"/>
        <v>0</v>
      </c>
      <c r="U907" s="378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304"/>
      <c r="AG907" s="304"/>
      <c r="AH907" s="113"/>
      <c r="AI907" s="113"/>
      <c r="AJ907" s="304"/>
      <c r="AK907" s="304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4"/>
      <c r="BV907" s="14"/>
      <c r="BW907" s="14"/>
      <c r="BX907" s="477"/>
      <c r="BY907" s="477"/>
      <c r="BZ907" s="477"/>
      <c r="CA907" s="477"/>
      <c r="CB907" s="14"/>
      <c r="CC907" t="str">
        <f t="shared" si="141"/>
        <v/>
      </c>
      <c r="CE907">
        <v>26848</v>
      </c>
      <c r="CF907">
        <v>6</v>
      </c>
      <c r="CH907" t="s">
        <v>1672</v>
      </c>
    </row>
    <row r="908" spans="1:86" ht="20.100000000000001" customHeight="1" x14ac:dyDescent="0.25">
      <c r="A908" s="114">
        <v>15014</v>
      </c>
      <c r="B908" s="115" t="s">
        <v>843</v>
      </c>
      <c r="C908" s="115" t="s">
        <v>541</v>
      </c>
      <c r="D908" s="115" t="s">
        <v>128</v>
      </c>
      <c r="E908" s="116" t="s">
        <v>120</v>
      </c>
      <c r="F908" s="116" t="s">
        <v>160</v>
      </c>
      <c r="G908" s="117">
        <v>40</v>
      </c>
      <c r="H908" s="117">
        <v>15</v>
      </c>
      <c r="I908" s="116" t="s">
        <v>131</v>
      </c>
      <c r="J908" s="118"/>
      <c r="K908" s="115"/>
      <c r="L908" s="115" t="s">
        <v>2158</v>
      </c>
      <c r="M908" s="115"/>
      <c r="N908" s="115" t="s">
        <v>162</v>
      </c>
      <c r="O908" s="115" t="str">
        <f t="shared" si="145"/>
        <v>GERANIUM ODORANT Citriodorum</v>
      </c>
      <c r="P908" s="119">
        <v>908</v>
      </c>
      <c r="Q908" s="119"/>
      <c r="R908" s="20">
        <f t="shared" si="142"/>
        <v>0</v>
      </c>
      <c r="S908" s="20">
        <f t="shared" si="143"/>
        <v>0</v>
      </c>
      <c r="T908" s="20">
        <f t="shared" si="144"/>
        <v>0</v>
      </c>
      <c r="U908" s="301"/>
      <c r="V908" s="120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304"/>
      <c r="AG908" s="304"/>
      <c r="AH908" s="120"/>
      <c r="AI908" s="120"/>
      <c r="AJ908" s="304"/>
      <c r="AK908" s="304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4"/>
      <c r="BV908" s="14"/>
      <c r="BW908" s="14"/>
      <c r="BX908" s="477"/>
      <c r="BY908" s="477"/>
      <c r="BZ908" s="477"/>
      <c r="CA908" s="477"/>
      <c r="CB908" s="14"/>
      <c r="CC908" t="str">
        <f t="shared" si="141"/>
        <v/>
      </c>
      <c r="CE908">
        <v>10596</v>
      </c>
      <c r="CF908">
        <v>4</v>
      </c>
      <c r="CH908">
        <v>10</v>
      </c>
    </row>
    <row r="909" spans="1:86" ht="20.100000000000001" customHeight="1" x14ac:dyDescent="0.25">
      <c r="A909" s="108">
        <v>26781</v>
      </c>
      <c r="B909" s="109" t="s">
        <v>546</v>
      </c>
      <c r="C909" s="109" t="s">
        <v>1284</v>
      </c>
      <c r="D909" s="109" t="s">
        <v>128</v>
      </c>
      <c r="E909" s="110" t="s">
        <v>120</v>
      </c>
      <c r="F909" s="110" t="s">
        <v>160</v>
      </c>
      <c r="G909" s="111">
        <v>40</v>
      </c>
      <c r="H909" s="111">
        <v>15</v>
      </c>
      <c r="I909" s="110" t="s">
        <v>131</v>
      </c>
      <c r="J909" s="121">
        <v>5.3999999999999999E-2</v>
      </c>
      <c r="K909" s="109"/>
      <c r="L909" s="109" t="s">
        <v>2158</v>
      </c>
      <c r="M909" s="109" t="s">
        <v>137</v>
      </c>
      <c r="N909" s="109" t="s">
        <v>162</v>
      </c>
      <c r="O909" s="109" t="str">
        <f t="shared" si="145"/>
        <v>PELARGONIUM ANGELS Perfume Bicolor pac</v>
      </c>
      <c r="P909" s="112">
        <v>909</v>
      </c>
      <c r="Q909" s="112"/>
      <c r="R909" s="20">
        <f t="shared" si="142"/>
        <v>0</v>
      </c>
      <c r="S909" s="20">
        <f t="shared" si="143"/>
        <v>0</v>
      </c>
      <c r="T909" s="20">
        <f t="shared" si="144"/>
        <v>0</v>
      </c>
      <c r="U909" s="378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304"/>
      <c r="AG909" s="304"/>
      <c r="AH909" s="113"/>
      <c r="AI909" s="113"/>
      <c r="AJ909" s="304"/>
      <c r="AK909" s="304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4"/>
      <c r="BV909" s="14"/>
      <c r="BW909" s="14"/>
      <c r="BX909" s="477"/>
      <c r="BY909" s="477"/>
      <c r="BZ909" s="477"/>
      <c r="CA909" s="477"/>
      <c r="CB909" s="14"/>
      <c r="CC909" t="str">
        <f t="shared" si="141"/>
        <v/>
      </c>
      <c r="CE909">
        <v>26780</v>
      </c>
      <c r="CF909">
        <v>4</v>
      </c>
      <c r="CH909">
        <v>10</v>
      </c>
    </row>
    <row r="910" spans="1:86" ht="20.100000000000001" customHeight="1" x14ac:dyDescent="0.25">
      <c r="A910" s="114">
        <v>21227</v>
      </c>
      <c r="B910" s="115" t="s">
        <v>636</v>
      </c>
      <c r="C910" s="115" t="s">
        <v>845</v>
      </c>
      <c r="D910" s="115" t="s">
        <v>128</v>
      </c>
      <c r="E910" s="116" t="s">
        <v>208</v>
      </c>
      <c r="F910" s="116" t="s">
        <v>160</v>
      </c>
      <c r="G910" s="117">
        <v>40</v>
      </c>
      <c r="H910" s="117">
        <v>15</v>
      </c>
      <c r="I910" s="116" t="s">
        <v>176</v>
      </c>
      <c r="J910" s="118"/>
      <c r="K910" s="115"/>
      <c r="L910" s="115" t="s">
        <v>2158</v>
      </c>
      <c r="M910" s="115"/>
      <c r="N910" s="115" t="s">
        <v>162</v>
      </c>
      <c r="O910" s="115" t="str">
        <f t="shared" si="145"/>
        <v>NEPETA Nervosa</v>
      </c>
      <c r="P910" s="119">
        <v>910</v>
      </c>
      <c r="Q910" s="119"/>
      <c r="R910" s="20">
        <f t="shared" si="142"/>
        <v>0</v>
      </c>
      <c r="S910" s="20">
        <f t="shared" si="143"/>
        <v>0</v>
      </c>
      <c r="T910" s="20">
        <f t="shared" si="144"/>
        <v>0</v>
      </c>
      <c r="U910" s="301"/>
      <c r="V910" s="120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304"/>
      <c r="AG910" s="304"/>
      <c r="AH910" s="120"/>
      <c r="AI910" s="120"/>
      <c r="AJ910" s="304"/>
      <c r="AK910" s="304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4"/>
      <c r="BV910" s="14"/>
      <c r="BW910" s="14"/>
      <c r="BX910" s="477"/>
      <c r="BY910" s="477"/>
      <c r="BZ910" s="477"/>
      <c r="CA910" s="477"/>
      <c r="CB910" s="14"/>
      <c r="CC910" t="str">
        <f t="shared" si="141"/>
        <v/>
      </c>
      <c r="CE910">
        <v>13267</v>
      </c>
      <c r="CF910">
        <v>6</v>
      </c>
      <c r="CH910">
        <v>8</v>
      </c>
    </row>
    <row r="911" spans="1:86" ht="20.100000000000001" customHeight="1" x14ac:dyDescent="0.25">
      <c r="A911" s="108">
        <v>12671</v>
      </c>
      <c r="B911" s="109" t="s">
        <v>926</v>
      </c>
      <c r="C911" s="109" t="s">
        <v>927</v>
      </c>
      <c r="D911" s="109" t="s">
        <v>128</v>
      </c>
      <c r="E911" s="110" t="s">
        <v>120</v>
      </c>
      <c r="F911" s="110" t="s">
        <v>160</v>
      </c>
      <c r="G911" s="111">
        <v>40</v>
      </c>
      <c r="H911" s="111">
        <v>11</v>
      </c>
      <c r="I911" s="110" t="s">
        <v>176</v>
      </c>
      <c r="J911" s="121"/>
      <c r="K911" s="109" t="s">
        <v>784</v>
      </c>
      <c r="L911" s="109" t="s">
        <v>2158</v>
      </c>
      <c r="M911" s="109"/>
      <c r="N911" s="109" t="s">
        <v>162</v>
      </c>
      <c r="O911" s="109" t="str">
        <f t="shared" si="145"/>
        <v>VERVEINE CITRONNELLE Aloysia citrodora</v>
      </c>
      <c r="P911" s="112">
        <v>911</v>
      </c>
      <c r="Q911" s="112"/>
      <c r="R911" s="20">
        <f t="shared" si="142"/>
        <v>0</v>
      </c>
      <c r="S911" s="20">
        <f t="shared" si="143"/>
        <v>0</v>
      </c>
      <c r="T911" s="20">
        <f t="shared" si="144"/>
        <v>0</v>
      </c>
      <c r="U911" s="378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304"/>
      <c r="AG911" s="304"/>
      <c r="AH911" s="113"/>
      <c r="AI911" s="113"/>
      <c r="AJ911" s="304"/>
      <c r="AK911" s="304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4"/>
      <c r="BV911" s="14"/>
      <c r="BW911" s="14"/>
      <c r="BX911" s="477"/>
      <c r="BY911" s="477"/>
      <c r="BZ911" s="477"/>
      <c r="CA911" s="477"/>
      <c r="CB911" s="14"/>
      <c r="CC911" t="str">
        <f t="shared" si="141"/>
        <v/>
      </c>
      <c r="CE911">
        <v>10693</v>
      </c>
      <c r="CF911">
        <v>5</v>
      </c>
      <c r="CH911">
        <v>5</v>
      </c>
    </row>
    <row r="912" spans="1:86" ht="20.100000000000001" customHeight="1" x14ac:dyDescent="0.25">
      <c r="A912" s="436">
        <v>26716</v>
      </c>
      <c r="B912" s="437" t="s">
        <v>1605</v>
      </c>
      <c r="C912" s="438" t="s">
        <v>1610</v>
      </c>
      <c r="D912" s="439" t="s">
        <v>128</v>
      </c>
      <c r="E912" s="440" t="s">
        <v>205</v>
      </c>
      <c r="F912" s="440"/>
      <c r="G912" s="441">
        <v>10</v>
      </c>
      <c r="H912" s="441"/>
      <c r="I912" s="440" t="s">
        <v>205</v>
      </c>
      <c r="J912" s="446" t="s">
        <v>205</v>
      </c>
      <c r="K912" s="439" t="s">
        <v>155</v>
      </c>
      <c r="L912" s="439" t="s">
        <v>122</v>
      </c>
      <c r="M912" s="439" t="s">
        <v>137</v>
      </c>
      <c r="N912" s="439" t="s">
        <v>205</v>
      </c>
      <c r="O912" s="439" t="str">
        <f t="shared" si="145"/>
        <v>DÉPLIANT PLANTES ANTI-MOUSTIQUE ACHETÉ</v>
      </c>
      <c r="P912" s="443">
        <v>912</v>
      </c>
      <c r="Q912" s="443"/>
      <c r="R912" s="20">
        <f t="shared" si="142"/>
        <v>0</v>
      </c>
      <c r="S912" s="20">
        <f t="shared" si="143"/>
        <v>0</v>
      </c>
      <c r="T912" s="20">
        <f t="shared" si="144"/>
        <v>0</v>
      </c>
      <c r="U912" s="444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  <c r="AQ912" s="445"/>
      <c r="AR912" s="445"/>
      <c r="AS912" s="445"/>
      <c r="AT912" s="445"/>
      <c r="AU912" s="445"/>
      <c r="AV912" s="445"/>
      <c r="AW912" s="445"/>
      <c r="AX912" s="445"/>
      <c r="AY912" s="445"/>
      <c r="AZ912" s="445"/>
      <c r="BA912" s="445"/>
      <c r="BB912" s="445"/>
      <c r="BC912" s="445"/>
      <c r="BD912" s="445"/>
      <c r="BE912" s="445"/>
      <c r="BF912" s="445"/>
      <c r="BG912" s="445"/>
      <c r="BH912" s="445"/>
      <c r="BI912" s="445"/>
      <c r="BJ912" s="445"/>
      <c r="BK912" s="445"/>
      <c r="BL912" s="445"/>
      <c r="BM912" s="445"/>
      <c r="BN912" s="445"/>
      <c r="BO912" s="445"/>
      <c r="BP912" s="445"/>
      <c r="BQ912" s="445"/>
      <c r="BR912" s="445"/>
      <c r="BS912" s="445"/>
      <c r="BT912" s="445"/>
      <c r="BU912" s="14"/>
      <c r="BV912" s="14"/>
      <c r="BW912" s="14"/>
      <c r="BX912" s="477"/>
      <c r="BY912" s="477"/>
      <c r="BZ912" s="477"/>
      <c r="CA912" s="477"/>
      <c r="CB912" s="14"/>
      <c r="CC912" t="str">
        <f t="shared" si="141"/>
        <v/>
      </c>
      <c r="CE912">
        <v>26716</v>
      </c>
      <c r="CH912" t="s">
        <v>205</v>
      </c>
    </row>
    <row r="913" spans="1:86" ht="20.100000000000001" customHeight="1" x14ac:dyDescent="0.25">
      <c r="A913" s="436">
        <v>26717</v>
      </c>
      <c r="B913" s="437" t="s">
        <v>1606</v>
      </c>
      <c r="C913" s="438" t="s">
        <v>1610</v>
      </c>
      <c r="D913" s="439" t="s">
        <v>128</v>
      </c>
      <c r="E913" s="440" t="s">
        <v>205</v>
      </c>
      <c r="F913" s="440"/>
      <c r="G913" s="441">
        <v>1</v>
      </c>
      <c r="H913" s="441"/>
      <c r="I913" s="440" t="s">
        <v>205</v>
      </c>
      <c r="J913" s="446" t="s">
        <v>205</v>
      </c>
      <c r="K913" s="439" t="s">
        <v>154</v>
      </c>
      <c r="L913" s="439" t="s">
        <v>122</v>
      </c>
      <c r="M913" s="439" t="s">
        <v>137</v>
      </c>
      <c r="N913" s="439" t="s">
        <v>205</v>
      </c>
      <c r="O913" s="439" t="str">
        <f t="shared" si="145"/>
        <v>AFFICHE PLANTES ANTI-MOUSTIQUE ACHETÉ</v>
      </c>
      <c r="P913" s="443">
        <v>913</v>
      </c>
      <c r="Q913" s="443"/>
      <c r="R913" s="20">
        <f t="shared" si="142"/>
        <v>0</v>
      </c>
      <c r="S913" s="20">
        <f t="shared" si="143"/>
        <v>0</v>
      </c>
      <c r="T913" s="20">
        <f t="shared" si="144"/>
        <v>0</v>
      </c>
      <c r="U913" s="444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  <c r="AQ913" s="445"/>
      <c r="AR913" s="445"/>
      <c r="AS913" s="445"/>
      <c r="AT913" s="445"/>
      <c r="AU913" s="445"/>
      <c r="AV913" s="445"/>
      <c r="AW913" s="445"/>
      <c r="AX913" s="445"/>
      <c r="AY913" s="445"/>
      <c r="AZ913" s="445"/>
      <c r="BA913" s="445"/>
      <c r="BB913" s="445"/>
      <c r="BC913" s="445"/>
      <c r="BD913" s="445"/>
      <c r="BE913" s="445"/>
      <c r="BF913" s="445"/>
      <c r="BG913" s="445"/>
      <c r="BH913" s="445"/>
      <c r="BI913" s="445"/>
      <c r="BJ913" s="445"/>
      <c r="BK913" s="445"/>
      <c r="BL913" s="445"/>
      <c r="BM913" s="445"/>
      <c r="BN913" s="445"/>
      <c r="BO913" s="445"/>
      <c r="BP913" s="445"/>
      <c r="BQ913" s="445"/>
      <c r="BR913" s="445"/>
      <c r="BS913" s="445"/>
      <c r="BT913" s="445"/>
      <c r="BU913" s="14"/>
      <c r="BV913" s="14"/>
      <c r="BW913" s="14"/>
      <c r="BX913" s="477"/>
      <c r="BY913" s="477"/>
      <c r="BZ913" s="477"/>
      <c r="CA913" s="477"/>
      <c r="CB913" s="14"/>
      <c r="CC913" t="str">
        <f t="shared" si="141"/>
        <v/>
      </c>
      <c r="CE913">
        <v>26717</v>
      </c>
      <c r="CH913" t="s">
        <v>205</v>
      </c>
    </row>
    <row r="914" spans="1:86" ht="20.100000000000001" customHeight="1" x14ac:dyDescent="0.25">
      <c r="A914" s="140"/>
      <c r="B914" s="187" t="s">
        <v>833</v>
      </c>
      <c r="C914" s="141"/>
      <c r="D914" s="141" t="s">
        <v>128</v>
      </c>
      <c r="E914" s="142"/>
      <c r="F914" s="142"/>
      <c r="G914" s="142"/>
      <c r="H914" s="273"/>
      <c r="I914" s="142"/>
      <c r="J914" s="143"/>
      <c r="K914" s="141"/>
      <c r="L914" s="141" t="s">
        <v>461</v>
      </c>
      <c r="M914" s="141"/>
      <c r="N914" s="141"/>
      <c r="O914" s="141" t="str">
        <f t="shared" si="145"/>
        <v xml:space="preserve">PLANTES UTILES AU JARDIN </v>
      </c>
      <c r="P914" s="144">
        <v>914</v>
      </c>
      <c r="Q914" s="144"/>
      <c r="R914" s="20"/>
      <c r="S914" s="20"/>
      <c r="T914" s="20"/>
      <c r="U914" s="503"/>
      <c r="V914" s="504"/>
      <c r="W914" s="504"/>
      <c r="X914" s="504"/>
      <c r="Y914" s="504"/>
      <c r="Z914" s="504"/>
      <c r="AA914" s="504"/>
      <c r="AB914" s="504"/>
      <c r="AC914" s="504"/>
      <c r="AD914" s="504"/>
      <c r="AE914" s="504"/>
      <c r="AF914" s="504"/>
      <c r="AG914" s="504"/>
      <c r="AH914" s="504"/>
      <c r="AI914" s="504"/>
      <c r="AJ914" s="504"/>
      <c r="AK914" s="504"/>
      <c r="AL914" s="504"/>
      <c r="AM914" s="504"/>
      <c r="AN914" s="504"/>
      <c r="AO914" s="504"/>
      <c r="AP914" s="504"/>
      <c r="AQ914" s="504"/>
      <c r="AR914" s="504"/>
      <c r="AS914" s="504"/>
      <c r="AT914" s="504"/>
      <c r="AU914" s="504"/>
      <c r="AV914" s="504"/>
      <c r="AW914" s="504"/>
      <c r="AX914" s="504"/>
      <c r="AY914" s="504"/>
      <c r="AZ914" s="504"/>
      <c r="BA914" s="504"/>
      <c r="BB914" s="504"/>
      <c r="BC914" s="504"/>
      <c r="BD914" s="504"/>
      <c r="BE914" s="504"/>
      <c r="BF914" s="504"/>
      <c r="BG914" s="504"/>
      <c r="BH914" s="504"/>
      <c r="BI914" s="504"/>
      <c r="BJ914" s="504"/>
      <c r="BK914" s="504"/>
      <c r="BL914" s="504"/>
      <c r="BM914" s="504"/>
      <c r="BN914" s="504"/>
      <c r="BO914" s="504"/>
      <c r="BP914" s="504"/>
      <c r="BQ914" s="504"/>
      <c r="BR914" s="504"/>
      <c r="BS914" s="504"/>
      <c r="BT914" s="504"/>
      <c r="BU914" s="14"/>
      <c r="BV914" s="14"/>
      <c r="BW914" s="14"/>
      <c r="BX914" s="477"/>
      <c r="BY914" s="477"/>
      <c r="BZ914" s="477"/>
      <c r="CA914" s="477"/>
      <c r="CB914" s="14"/>
      <c r="CC914" t="str">
        <f t="shared" si="141"/>
        <v/>
      </c>
    </row>
    <row r="915" spans="1:86" ht="20.100000000000001" customHeight="1" x14ac:dyDescent="0.25">
      <c r="A915" s="108">
        <v>24025</v>
      </c>
      <c r="B915" s="109" t="s">
        <v>835</v>
      </c>
      <c r="C915" s="109" t="s">
        <v>836</v>
      </c>
      <c r="D915" s="109" t="s">
        <v>128</v>
      </c>
      <c r="E915" s="110" t="s">
        <v>208</v>
      </c>
      <c r="F915" s="110" t="s">
        <v>160</v>
      </c>
      <c r="G915" s="111">
        <v>40</v>
      </c>
      <c r="H915" s="111">
        <v>10</v>
      </c>
      <c r="I915" s="110" t="s">
        <v>319</v>
      </c>
      <c r="J915" s="121"/>
      <c r="K915" s="109" t="s">
        <v>834</v>
      </c>
      <c r="L915" s="109" t="s">
        <v>2158</v>
      </c>
      <c r="M915" s="109"/>
      <c r="N915" s="109" t="s">
        <v>162</v>
      </c>
      <c r="O915" s="109" t="str">
        <f t="shared" si="145"/>
        <v>ANETH Tedik</v>
      </c>
      <c r="P915" s="112">
        <v>915</v>
      </c>
      <c r="Q915" s="112"/>
      <c r="R915" s="20">
        <f t="shared" si="142"/>
        <v>0</v>
      </c>
      <c r="S915" s="20">
        <f t="shared" si="143"/>
        <v>0</v>
      </c>
      <c r="T915" s="20">
        <f t="shared" si="144"/>
        <v>0</v>
      </c>
      <c r="U915" s="378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304"/>
      <c r="AG915" s="304"/>
      <c r="AH915" s="113"/>
      <c r="AI915" s="113"/>
      <c r="AJ915" s="304"/>
      <c r="AK915" s="304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4"/>
      <c r="BV915" s="14"/>
      <c r="BW915" s="14"/>
      <c r="BX915" s="477"/>
      <c r="BY915" s="477"/>
      <c r="BZ915" s="477"/>
      <c r="CA915" s="477"/>
      <c r="CB915" s="14"/>
      <c r="CC915" t="str">
        <f t="shared" si="141"/>
        <v/>
      </c>
      <c r="CE915">
        <v>22856</v>
      </c>
      <c r="CF915">
        <v>4</v>
      </c>
      <c r="CH915">
        <v>5</v>
      </c>
    </row>
    <row r="916" spans="1:86" ht="20.100000000000001" customHeight="1" x14ac:dyDescent="0.25">
      <c r="A916" s="114">
        <v>14108</v>
      </c>
      <c r="B916" s="115" t="s">
        <v>837</v>
      </c>
      <c r="C916" s="115" t="s">
        <v>838</v>
      </c>
      <c r="D916" s="115" t="s">
        <v>128</v>
      </c>
      <c r="E916" s="116" t="s">
        <v>208</v>
      </c>
      <c r="F916" s="116" t="s">
        <v>160</v>
      </c>
      <c r="G916" s="117">
        <v>40</v>
      </c>
      <c r="H916" s="117">
        <v>10</v>
      </c>
      <c r="I916" s="116" t="s">
        <v>319</v>
      </c>
      <c r="J916" s="118"/>
      <c r="K916" s="115" t="s">
        <v>834</v>
      </c>
      <c r="L916" s="115" t="s">
        <v>2158</v>
      </c>
      <c r="M916" s="115"/>
      <c r="N916" s="115" t="s">
        <v>162</v>
      </c>
      <c r="O916" s="115" t="str">
        <f t="shared" si="145"/>
        <v>BOURRACHE Officinale</v>
      </c>
      <c r="P916" s="119">
        <v>916</v>
      </c>
      <c r="Q916" s="119"/>
      <c r="R916" s="20">
        <f t="shared" si="142"/>
        <v>0</v>
      </c>
      <c r="S916" s="20">
        <f t="shared" si="143"/>
        <v>0</v>
      </c>
      <c r="T916" s="20">
        <f t="shared" si="144"/>
        <v>0</v>
      </c>
      <c r="U916" s="301"/>
      <c r="V916" s="120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304"/>
      <c r="AG916" s="304"/>
      <c r="AH916" s="120"/>
      <c r="AI916" s="120"/>
      <c r="AJ916" s="304"/>
      <c r="AK916" s="304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4"/>
      <c r="BV916" s="14"/>
      <c r="BW916" s="14"/>
      <c r="BX916" s="477"/>
      <c r="BY916" s="477"/>
      <c r="BZ916" s="477"/>
      <c r="CA916" s="477"/>
      <c r="CB916" s="14"/>
      <c r="CC916" t="str">
        <f t="shared" si="141"/>
        <v/>
      </c>
      <c r="CE916">
        <v>12837</v>
      </c>
      <c r="CF916">
        <v>4</v>
      </c>
      <c r="CH916">
        <v>5</v>
      </c>
    </row>
    <row r="917" spans="1:86" ht="20.100000000000001" customHeight="1" x14ac:dyDescent="0.25">
      <c r="A917" s="108">
        <v>15200</v>
      </c>
      <c r="B917" s="109" t="s">
        <v>1438</v>
      </c>
      <c r="C917" s="109" t="s">
        <v>1453</v>
      </c>
      <c r="D917" s="109" t="s">
        <v>128</v>
      </c>
      <c r="E917" s="110" t="s">
        <v>208</v>
      </c>
      <c r="F917" s="110" t="s">
        <v>160</v>
      </c>
      <c r="G917" s="111">
        <v>40</v>
      </c>
      <c r="H917" s="111">
        <v>11</v>
      </c>
      <c r="I917" s="110" t="s">
        <v>120</v>
      </c>
      <c r="J917" s="121"/>
      <c r="K917" s="109" t="s">
        <v>834</v>
      </c>
      <c r="L917" s="109" t="s">
        <v>2158</v>
      </c>
      <c r="M917" s="109"/>
      <c r="N917" s="109" t="s">
        <v>162</v>
      </c>
      <c r="O917" s="109" t="str">
        <f t="shared" si="145"/>
        <v>PETITE CAMOMILLE Matricaria Recutita</v>
      </c>
      <c r="P917" s="112">
        <v>917</v>
      </c>
      <c r="Q917" s="112"/>
      <c r="R917" s="20">
        <f t="shared" si="142"/>
        <v>0</v>
      </c>
      <c r="S917" s="20">
        <f t="shared" si="143"/>
        <v>0</v>
      </c>
      <c r="T917" s="20">
        <f t="shared" si="144"/>
        <v>0</v>
      </c>
      <c r="U917" s="378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304"/>
      <c r="AG917" s="304"/>
      <c r="AH917" s="113"/>
      <c r="AI917" s="113"/>
      <c r="AJ917" s="304"/>
      <c r="AK917" s="304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4"/>
      <c r="BV917" s="14"/>
      <c r="BW917" s="14"/>
      <c r="BX917" s="477"/>
      <c r="BY917" s="477"/>
      <c r="BZ917" s="477"/>
      <c r="CA917" s="477"/>
      <c r="CB917" s="14"/>
      <c r="CC917" t="str">
        <f t="shared" si="141"/>
        <v/>
      </c>
      <c r="CE917">
        <v>13279</v>
      </c>
      <c r="CF917">
        <v>4</v>
      </c>
      <c r="CH917">
        <v>6</v>
      </c>
    </row>
    <row r="918" spans="1:86" ht="20.100000000000001" customHeight="1" x14ac:dyDescent="0.25">
      <c r="A918" s="114">
        <v>25263</v>
      </c>
      <c r="B918" s="115" t="s">
        <v>346</v>
      </c>
      <c r="C918" s="115" t="s">
        <v>1181</v>
      </c>
      <c r="D918" s="115" t="s">
        <v>128</v>
      </c>
      <c r="E918" s="116" t="s">
        <v>208</v>
      </c>
      <c r="F918" s="116" t="s">
        <v>160</v>
      </c>
      <c r="G918" s="117">
        <v>40</v>
      </c>
      <c r="H918" s="117">
        <v>8</v>
      </c>
      <c r="I918" s="116" t="s">
        <v>176</v>
      </c>
      <c r="J918" s="118"/>
      <c r="K918" s="115" t="s">
        <v>834</v>
      </c>
      <c r="L918" s="115" t="s">
        <v>2158</v>
      </c>
      <c r="M918" s="115"/>
      <c r="N918" s="115" t="s">
        <v>162</v>
      </c>
      <c r="O918" s="115" t="str">
        <f t="shared" si="145"/>
        <v>CAPUCINE Baby Orange</v>
      </c>
      <c r="P918" s="119">
        <v>918</v>
      </c>
      <c r="Q918" s="119"/>
      <c r="R918" s="20">
        <f t="shared" si="142"/>
        <v>0</v>
      </c>
      <c r="S918" s="20">
        <f t="shared" si="143"/>
        <v>0</v>
      </c>
      <c r="T918" s="20">
        <f t="shared" si="144"/>
        <v>0</v>
      </c>
      <c r="U918" s="301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304"/>
      <c r="AG918" s="304"/>
      <c r="AH918" s="120"/>
      <c r="AI918" s="120"/>
      <c r="AJ918" s="304"/>
      <c r="AK918" s="304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4"/>
      <c r="BV918" s="14"/>
      <c r="BW918" s="14"/>
      <c r="BX918" s="477"/>
      <c r="BY918" s="477"/>
      <c r="BZ918" s="477"/>
      <c r="CA918" s="477"/>
      <c r="CB918" s="14"/>
      <c r="CC918" t="str">
        <f t="shared" si="141"/>
        <v/>
      </c>
      <c r="CE918">
        <v>25157</v>
      </c>
      <c r="CF918">
        <v>3</v>
      </c>
      <c r="CH918">
        <v>4</v>
      </c>
    </row>
    <row r="919" spans="1:86" ht="20.100000000000001" customHeight="1" x14ac:dyDescent="0.25">
      <c r="A919" s="108">
        <v>13138</v>
      </c>
      <c r="B919" s="109" t="s">
        <v>839</v>
      </c>
      <c r="C919" s="109" t="s">
        <v>840</v>
      </c>
      <c r="D919" s="109" t="s">
        <v>128</v>
      </c>
      <c r="E919" s="110" t="s">
        <v>120</v>
      </c>
      <c r="F919" s="110" t="s">
        <v>160</v>
      </c>
      <c r="G919" s="111">
        <v>40</v>
      </c>
      <c r="H919" s="111">
        <v>9</v>
      </c>
      <c r="I919" s="110" t="s">
        <v>176</v>
      </c>
      <c r="J919" s="121">
        <v>0.05</v>
      </c>
      <c r="K919" s="109" t="s">
        <v>834</v>
      </c>
      <c r="L919" s="109" t="s">
        <v>2158</v>
      </c>
      <c r="M919" s="109"/>
      <c r="N919" s="109" t="s">
        <v>162</v>
      </c>
      <c r="O919" s="109" t="str">
        <f t="shared" si="145"/>
        <v>COLEUS CANINA Vert</v>
      </c>
      <c r="P919" s="112">
        <v>919</v>
      </c>
      <c r="Q919" s="112"/>
      <c r="R919" s="20">
        <f t="shared" si="142"/>
        <v>0</v>
      </c>
      <c r="S919" s="20">
        <f t="shared" si="143"/>
        <v>0</v>
      </c>
      <c r="T919" s="20">
        <f t="shared" si="144"/>
        <v>0</v>
      </c>
      <c r="U919" s="378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304"/>
      <c r="AG919" s="304"/>
      <c r="AH919" s="113"/>
      <c r="AI919" s="113"/>
      <c r="AJ919" s="304"/>
      <c r="AK919" s="304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4"/>
      <c r="BV919" s="14"/>
      <c r="BW919" s="14"/>
      <c r="BX919" s="477"/>
      <c r="BY919" s="477"/>
      <c r="BZ919" s="477"/>
      <c r="CA919" s="477"/>
      <c r="CB919" s="14"/>
      <c r="CC919" t="str">
        <f t="shared" si="141"/>
        <v/>
      </c>
      <c r="CE919">
        <v>12854</v>
      </c>
      <c r="CF919">
        <v>4</v>
      </c>
      <c r="CH919">
        <v>4</v>
      </c>
    </row>
    <row r="920" spans="1:86" ht="20.100000000000001" customHeight="1" x14ac:dyDescent="0.25">
      <c r="A920" s="114">
        <v>20370</v>
      </c>
      <c r="B920" s="115" t="s">
        <v>841</v>
      </c>
      <c r="C920" s="115" t="s">
        <v>838</v>
      </c>
      <c r="D920" s="115" t="s">
        <v>128</v>
      </c>
      <c r="E920" s="116" t="s">
        <v>208</v>
      </c>
      <c r="F920" s="116" t="s">
        <v>160</v>
      </c>
      <c r="G920" s="117">
        <v>40</v>
      </c>
      <c r="H920" s="117">
        <v>12</v>
      </c>
      <c r="I920" s="116" t="s">
        <v>176</v>
      </c>
      <c r="J920" s="118"/>
      <c r="K920" s="115" t="s">
        <v>834</v>
      </c>
      <c r="L920" s="115" t="s">
        <v>2158</v>
      </c>
      <c r="M920" s="115"/>
      <c r="N920" s="115" t="s">
        <v>162</v>
      </c>
      <c r="O920" s="115" t="str">
        <f t="shared" si="145"/>
        <v>CONSOUDE Officinale</v>
      </c>
      <c r="P920" s="119">
        <v>920</v>
      </c>
      <c r="Q920" s="119"/>
      <c r="R920" s="20">
        <f t="shared" si="142"/>
        <v>0</v>
      </c>
      <c r="S920" s="20">
        <f t="shared" si="143"/>
        <v>0</v>
      </c>
      <c r="T920" s="20">
        <f t="shared" si="144"/>
        <v>0</v>
      </c>
      <c r="U920" s="301"/>
      <c r="V920" s="120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304"/>
      <c r="AG920" s="304"/>
      <c r="AH920" s="120"/>
      <c r="AI920" s="120"/>
      <c r="AJ920" s="304"/>
      <c r="AK920" s="304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4"/>
      <c r="BV920" s="14"/>
      <c r="BW920" s="14"/>
      <c r="BX920" s="477"/>
      <c r="BY920" s="477"/>
      <c r="BZ920" s="477"/>
      <c r="CA920" s="477"/>
      <c r="CB920" s="14"/>
      <c r="CC920" t="str">
        <f t="shared" si="141"/>
        <v/>
      </c>
      <c r="CE920">
        <v>13268</v>
      </c>
      <c r="CF920">
        <v>6</v>
      </c>
      <c r="CH920">
        <v>5</v>
      </c>
    </row>
    <row r="921" spans="1:86" ht="20.100000000000001" customHeight="1" x14ac:dyDescent="0.25">
      <c r="A921" s="108">
        <v>20388</v>
      </c>
      <c r="B921" s="109" t="s">
        <v>371</v>
      </c>
      <c r="C921" s="109" t="s">
        <v>307</v>
      </c>
      <c r="D921" s="109" t="s">
        <v>128</v>
      </c>
      <c r="E921" s="110" t="s">
        <v>208</v>
      </c>
      <c r="F921" s="110" t="s">
        <v>160</v>
      </c>
      <c r="G921" s="111">
        <v>40</v>
      </c>
      <c r="H921" s="111">
        <v>9</v>
      </c>
      <c r="I921" s="110" t="s">
        <v>319</v>
      </c>
      <c r="J921" s="121"/>
      <c r="K921" s="109" t="s">
        <v>257</v>
      </c>
      <c r="L921" s="109" t="s">
        <v>2158</v>
      </c>
      <c r="M921" s="109"/>
      <c r="N921" s="109" t="s">
        <v>162</v>
      </c>
      <c r="O921" s="109" t="str">
        <f t="shared" si="145"/>
        <v>COSMOS BIPINNATUS SONATA Blanc</v>
      </c>
      <c r="P921" s="112">
        <v>921</v>
      </c>
      <c r="Q921" s="112"/>
      <c r="R921" s="20">
        <f t="shared" si="142"/>
        <v>0</v>
      </c>
      <c r="S921" s="20">
        <f t="shared" si="143"/>
        <v>0</v>
      </c>
      <c r="T921" s="20">
        <f t="shared" si="144"/>
        <v>0</v>
      </c>
      <c r="U921" s="378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304"/>
      <c r="AG921" s="304"/>
      <c r="AH921" s="113"/>
      <c r="AI921" s="113"/>
      <c r="AJ921" s="304"/>
      <c r="AK921" s="304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4"/>
      <c r="BV921" s="14"/>
      <c r="BW921" s="14"/>
      <c r="BX921" s="477"/>
      <c r="BY921" s="477"/>
      <c r="BZ921" s="477"/>
      <c r="CA921" s="477"/>
      <c r="CB921" s="14"/>
      <c r="CC921" t="str">
        <f t="shared" si="141"/>
        <v/>
      </c>
      <c r="CE921">
        <v>10029</v>
      </c>
      <c r="CF921">
        <v>3</v>
      </c>
      <c r="CH921">
        <v>5</v>
      </c>
    </row>
    <row r="922" spans="1:86" ht="20.100000000000001" customHeight="1" x14ac:dyDescent="0.25">
      <c r="A922" s="114">
        <v>20391</v>
      </c>
      <c r="B922" s="115" t="s">
        <v>371</v>
      </c>
      <c r="C922" s="115" t="s">
        <v>372</v>
      </c>
      <c r="D922" s="115" t="s">
        <v>128</v>
      </c>
      <c r="E922" s="116" t="s">
        <v>208</v>
      </c>
      <c r="F922" s="116" t="s">
        <v>160</v>
      </c>
      <c r="G922" s="117">
        <v>40</v>
      </c>
      <c r="H922" s="117">
        <v>9</v>
      </c>
      <c r="I922" s="116" t="s">
        <v>319</v>
      </c>
      <c r="J922" s="118"/>
      <c r="K922" s="115" t="s">
        <v>257</v>
      </c>
      <c r="L922" s="115" t="s">
        <v>2158</v>
      </c>
      <c r="M922" s="115"/>
      <c r="N922" s="115" t="s">
        <v>162</v>
      </c>
      <c r="O922" s="115" t="str">
        <f t="shared" si="145"/>
        <v>COSMOS BIPINNATUS SONATA Carmin</v>
      </c>
      <c r="P922" s="119">
        <v>922</v>
      </c>
      <c r="Q922" s="119"/>
      <c r="R922" s="20">
        <f t="shared" si="142"/>
        <v>0</v>
      </c>
      <c r="S922" s="20">
        <f t="shared" si="143"/>
        <v>0</v>
      </c>
      <c r="T922" s="20">
        <f t="shared" si="144"/>
        <v>0</v>
      </c>
      <c r="U922" s="301"/>
      <c r="V922" s="120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304"/>
      <c r="AG922" s="304"/>
      <c r="AH922" s="120"/>
      <c r="AI922" s="120"/>
      <c r="AJ922" s="304"/>
      <c r="AK922" s="304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4"/>
      <c r="BV922" s="14"/>
      <c r="BW922" s="14"/>
      <c r="BX922" s="477"/>
      <c r="BY922" s="477"/>
      <c r="BZ922" s="477"/>
      <c r="CA922" s="477"/>
      <c r="CB922" s="14"/>
      <c r="CC922" t="str">
        <f t="shared" si="141"/>
        <v/>
      </c>
      <c r="CE922">
        <v>3681</v>
      </c>
      <c r="CF922">
        <v>3</v>
      </c>
      <c r="CH922">
        <v>5</v>
      </c>
    </row>
    <row r="923" spans="1:86" ht="20.100000000000001" customHeight="1" x14ac:dyDescent="0.25">
      <c r="A923" s="108">
        <v>20394</v>
      </c>
      <c r="B923" s="109" t="s">
        <v>371</v>
      </c>
      <c r="C923" s="109" t="s">
        <v>308</v>
      </c>
      <c r="D923" s="109" t="s">
        <v>128</v>
      </c>
      <c r="E923" s="110" t="s">
        <v>208</v>
      </c>
      <c r="F923" s="110" t="s">
        <v>160</v>
      </c>
      <c r="G923" s="111">
        <v>40</v>
      </c>
      <c r="H923" s="111">
        <v>9</v>
      </c>
      <c r="I923" s="110" t="s">
        <v>319</v>
      </c>
      <c r="J923" s="121"/>
      <c r="K923" s="109" t="s">
        <v>257</v>
      </c>
      <c r="L923" s="109" t="s">
        <v>2158</v>
      </c>
      <c r="M923" s="109"/>
      <c r="N923" s="109" t="s">
        <v>162</v>
      </c>
      <c r="O923" s="109" t="str">
        <f t="shared" si="145"/>
        <v>COSMOS BIPINNATUS SONATA Rose</v>
      </c>
      <c r="P923" s="112">
        <v>923</v>
      </c>
      <c r="Q923" s="112"/>
      <c r="R923" s="20">
        <f t="shared" si="142"/>
        <v>0</v>
      </c>
      <c r="S923" s="20">
        <f t="shared" si="143"/>
        <v>0</v>
      </c>
      <c r="T923" s="20">
        <f t="shared" si="144"/>
        <v>0</v>
      </c>
      <c r="U923" s="378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304"/>
      <c r="AG923" s="304"/>
      <c r="AH923" s="113"/>
      <c r="AI923" s="113"/>
      <c r="AJ923" s="304"/>
      <c r="AK923" s="304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4"/>
      <c r="BV923" s="14"/>
      <c r="BW923" s="14"/>
      <c r="BX923" s="477"/>
      <c r="BY923" s="477"/>
      <c r="BZ923" s="477"/>
      <c r="CA923" s="477"/>
      <c r="CB923" s="14"/>
      <c r="CC923" t="str">
        <f t="shared" si="141"/>
        <v/>
      </c>
      <c r="CE923">
        <v>3680</v>
      </c>
      <c r="CF923">
        <v>3</v>
      </c>
      <c r="CH923">
        <v>5</v>
      </c>
    </row>
    <row r="924" spans="1:86" ht="20.100000000000001" customHeight="1" x14ac:dyDescent="0.25">
      <c r="A924" s="114">
        <v>11714</v>
      </c>
      <c r="B924" s="115" t="s">
        <v>371</v>
      </c>
      <c r="C924" s="115" t="s">
        <v>233</v>
      </c>
      <c r="D924" s="115" t="s">
        <v>128</v>
      </c>
      <c r="E924" s="116" t="s">
        <v>208</v>
      </c>
      <c r="F924" s="116" t="s">
        <v>160</v>
      </c>
      <c r="G924" s="117">
        <v>40</v>
      </c>
      <c r="H924" s="117">
        <v>9</v>
      </c>
      <c r="I924" s="116" t="s">
        <v>319</v>
      </c>
      <c r="J924" s="118"/>
      <c r="K924" s="115" t="s">
        <v>834</v>
      </c>
      <c r="L924" s="115" t="s">
        <v>2158</v>
      </c>
      <c r="M924" s="115"/>
      <c r="N924" s="115" t="s">
        <v>162</v>
      </c>
      <c r="O924" s="115" t="str">
        <f t="shared" si="145"/>
        <v>COSMOS BIPINNATUS SONATA Variés</v>
      </c>
      <c r="P924" s="119">
        <v>924</v>
      </c>
      <c r="Q924" s="119"/>
      <c r="R924" s="20">
        <f t="shared" si="142"/>
        <v>0</v>
      </c>
      <c r="S924" s="20">
        <f t="shared" si="143"/>
        <v>0</v>
      </c>
      <c r="T924" s="20">
        <f t="shared" si="144"/>
        <v>0</v>
      </c>
      <c r="U924" s="301"/>
      <c r="V924" s="120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304"/>
      <c r="AG924" s="304"/>
      <c r="AH924" s="120"/>
      <c r="AI924" s="120"/>
      <c r="AJ924" s="304"/>
      <c r="AK924" s="304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4"/>
      <c r="BV924" s="14"/>
      <c r="BW924" s="14"/>
      <c r="BX924" s="477"/>
      <c r="BY924" s="477"/>
      <c r="BZ924" s="477"/>
      <c r="CA924" s="477"/>
      <c r="CB924" s="14"/>
      <c r="CC924" t="str">
        <f t="shared" si="141"/>
        <v/>
      </c>
      <c r="CE924">
        <v>3682</v>
      </c>
      <c r="CF924">
        <v>3</v>
      </c>
      <c r="CH924">
        <v>5</v>
      </c>
    </row>
    <row r="925" spans="1:86" ht="20.100000000000001" customHeight="1" x14ac:dyDescent="0.25">
      <c r="A925" s="108">
        <v>26134</v>
      </c>
      <c r="B925" s="109" t="s">
        <v>842</v>
      </c>
      <c r="C925" s="109" t="s">
        <v>169</v>
      </c>
      <c r="D925" s="109" t="s">
        <v>128</v>
      </c>
      <c r="E925" s="110" t="s">
        <v>208</v>
      </c>
      <c r="F925" s="110" t="s">
        <v>160</v>
      </c>
      <c r="G925" s="111">
        <v>40</v>
      </c>
      <c r="H925" s="111">
        <v>12</v>
      </c>
      <c r="I925" s="110" t="s">
        <v>131</v>
      </c>
      <c r="J925" s="121"/>
      <c r="K925" s="109" t="s">
        <v>834</v>
      </c>
      <c r="L925" s="109" t="s">
        <v>2158</v>
      </c>
      <c r="M925" s="109"/>
      <c r="N925" s="109" t="s">
        <v>162</v>
      </c>
      <c r="O925" s="109" t="str">
        <f t="shared" si="145"/>
        <v>EUPHORBE EPURGE .</v>
      </c>
      <c r="P925" s="112">
        <v>925</v>
      </c>
      <c r="Q925" s="112"/>
      <c r="R925" s="20">
        <f t="shared" si="142"/>
        <v>0</v>
      </c>
      <c r="S925" s="20">
        <f t="shared" si="143"/>
        <v>0</v>
      </c>
      <c r="T925" s="20">
        <f t="shared" si="144"/>
        <v>0</v>
      </c>
      <c r="U925" s="378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304"/>
      <c r="AG925" s="304"/>
      <c r="AH925" s="113"/>
      <c r="AI925" s="113"/>
      <c r="AJ925" s="304"/>
      <c r="AK925" s="304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4"/>
      <c r="BV925" s="14"/>
      <c r="BW925" s="14"/>
      <c r="BX925" s="477"/>
      <c r="BY925" s="477"/>
      <c r="BZ925" s="477"/>
      <c r="CA925" s="477"/>
      <c r="CB925" s="14"/>
      <c r="CC925" t="str">
        <f t="shared" si="141"/>
        <v/>
      </c>
      <c r="CE925">
        <v>25458</v>
      </c>
      <c r="CF925">
        <v>6</v>
      </c>
      <c r="CH925">
        <v>5</v>
      </c>
    </row>
    <row r="926" spans="1:86" ht="20.100000000000001" customHeight="1" x14ac:dyDescent="0.25">
      <c r="A926" s="114">
        <v>15014</v>
      </c>
      <c r="B926" s="115" t="s">
        <v>843</v>
      </c>
      <c r="C926" s="115" t="s">
        <v>541</v>
      </c>
      <c r="D926" s="115" t="s">
        <v>128</v>
      </c>
      <c r="E926" s="116" t="s">
        <v>120</v>
      </c>
      <c r="F926" s="116" t="s">
        <v>160</v>
      </c>
      <c r="G926" s="117">
        <v>40</v>
      </c>
      <c r="H926" s="117">
        <v>15</v>
      </c>
      <c r="I926" s="116" t="s">
        <v>131</v>
      </c>
      <c r="J926" s="118"/>
      <c r="K926" s="115" t="s">
        <v>834</v>
      </c>
      <c r="L926" s="115" t="s">
        <v>2158</v>
      </c>
      <c r="M926" s="115"/>
      <c r="N926" s="115" t="s">
        <v>162</v>
      </c>
      <c r="O926" s="115" t="str">
        <f t="shared" si="145"/>
        <v>GERANIUM ODORANT Citriodorum</v>
      </c>
      <c r="P926" s="119">
        <v>926</v>
      </c>
      <c r="Q926" s="119"/>
      <c r="R926" s="20">
        <f t="shared" si="142"/>
        <v>0</v>
      </c>
      <c r="S926" s="20">
        <f t="shared" si="143"/>
        <v>0</v>
      </c>
      <c r="T926" s="20">
        <f t="shared" si="144"/>
        <v>0</v>
      </c>
      <c r="U926" s="301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304"/>
      <c r="AG926" s="304"/>
      <c r="AH926" s="120"/>
      <c r="AI926" s="120"/>
      <c r="AJ926" s="304"/>
      <c r="AK926" s="304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4"/>
      <c r="BV926" s="14"/>
      <c r="BW926" s="14"/>
      <c r="BX926" s="477"/>
      <c r="BY926" s="477"/>
      <c r="BZ926" s="477"/>
      <c r="CA926" s="477"/>
      <c r="CB926" s="14"/>
      <c r="CC926" t="str">
        <f t="shared" si="141"/>
        <v/>
      </c>
      <c r="CE926">
        <v>10596</v>
      </c>
      <c r="CF926">
        <v>4</v>
      </c>
      <c r="CH926">
        <v>10</v>
      </c>
    </row>
    <row r="927" spans="1:86" ht="20.100000000000001" customHeight="1" x14ac:dyDescent="0.25">
      <c r="A927" s="108">
        <v>15647</v>
      </c>
      <c r="B927" s="109" t="s">
        <v>824</v>
      </c>
      <c r="C927" s="109" t="s">
        <v>825</v>
      </c>
      <c r="D927" s="109" t="s">
        <v>128</v>
      </c>
      <c r="E927" s="110" t="s">
        <v>208</v>
      </c>
      <c r="F927" s="110" t="s">
        <v>160</v>
      </c>
      <c r="G927" s="111">
        <v>40</v>
      </c>
      <c r="H927" s="111">
        <v>15</v>
      </c>
      <c r="I927" s="110" t="s">
        <v>120</v>
      </c>
      <c r="J927" s="121"/>
      <c r="K927" s="109" t="s">
        <v>834</v>
      </c>
      <c r="L927" s="109" t="s">
        <v>2158</v>
      </c>
      <c r="M927" s="109"/>
      <c r="N927" s="109" t="s">
        <v>162</v>
      </c>
      <c r="O927" s="109" t="str">
        <f t="shared" si="145"/>
        <v>HYSOPE OFFICINALE Hysopus officinalis</v>
      </c>
      <c r="P927" s="112">
        <v>927</v>
      </c>
      <c r="Q927" s="112"/>
      <c r="R927" s="20">
        <f t="shared" si="142"/>
        <v>0</v>
      </c>
      <c r="S927" s="20">
        <f t="shared" si="143"/>
        <v>0</v>
      </c>
      <c r="T927" s="20">
        <f t="shared" si="144"/>
        <v>0</v>
      </c>
      <c r="U927" s="378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304"/>
      <c r="AG927" s="304"/>
      <c r="AH927" s="113"/>
      <c r="AI927" s="113"/>
      <c r="AJ927" s="304"/>
      <c r="AK927" s="304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4"/>
      <c r="BV927" s="14"/>
      <c r="BW927" s="14"/>
      <c r="BX927" s="477"/>
      <c r="BY927" s="477"/>
      <c r="BZ927" s="477"/>
      <c r="CA927" s="477"/>
      <c r="CB927" s="14"/>
      <c r="CC927" t="str">
        <f t="shared" si="141"/>
        <v/>
      </c>
      <c r="CE927">
        <v>13280</v>
      </c>
      <c r="CF927">
        <v>6</v>
      </c>
      <c r="CH927">
        <v>8</v>
      </c>
    </row>
    <row r="928" spans="1:86" ht="20.100000000000001" customHeight="1" x14ac:dyDescent="0.25">
      <c r="A928" s="114">
        <v>15630</v>
      </c>
      <c r="B928" s="115" t="s">
        <v>844</v>
      </c>
      <c r="C928" s="115" t="s">
        <v>838</v>
      </c>
      <c r="D928" s="115" t="s">
        <v>128</v>
      </c>
      <c r="E928" s="116" t="s">
        <v>208</v>
      </c>
      <c r="F928" s="116" t="s">
        <v>160</v>
      </c>
      <c r="G928" s="117">
        <v>40</v>
      </c>
      <c r="H928" s="117">
        <v>15</v>
      </c>
      <c r="I928" s="116" t="s">
        <v>319</v>
      </c>
      <c r="J928" s="118"/>
      <c r="K928" s="115" t="s">
        <v>834</v>
      </c>
      <c r="L928" s="115" t="s">
        <v>2158</v>
      </c>
      <c r="M928" s="115"/>
      <c r="N928" s="115" t="s">
        <v>162</v>
      </c>
      <c r="O928" s="115" t="str">
        <f t="shared" si="145"/>
        <v>MELISSE Officinale</v>
      </c>
      <c r="P928" s="119">
        <v>928</v>
      </c>
      <c r="Q928" s="119"/>
      <c r="R928" s="20">
        <f t="shared" si="142"/>
        <v>0</v>
      </c>
      <c r="S928" s="20">
        <f t="shared" si="143"/>
        <v>0</v>
      </c>
      <c r="T928" s="20">
        <f t="shared" si="144"/>
        <v>0</v>
      </c>
      <c r="U928" s="301"/>
      <c r="V928" s="120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304"/>
      <c r="AG928" s="304"/>
      <c r="AH928" s="120"/>
      <c r="AI928" s="120"/>
      <c r="AJ928" s="304"/>
      <c r="AK928" s="304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4"/>
      <c r="BV928" s="14"/>
      <c r="BW928" s="14"/>
      <c r="BX928" s="477"/>
      <c r="BY928" s="477"/>
      <c r="BZ928" s="477"/>
      <c r="CA928" s="477"/>
      <c r="CB928" s="14"/>
      <c r="CC928" t="str">
        <f t="shared" si="141"/>
        <v/>
      </c>
      <c r="CE928">
        <v>12841</v>
      </c>
      <c r="CF928">
        <v>6</v>
      </c>
      <c r="CH928">
        <v>8</v>
      </c>
    </row>
    <row r="929" spans="1:86" ht="20.100000000000001" customHeight="1" x14ac:dyDescent="0.25">
      <c r="A929" s="108">
        <v>21227</v>
      </c>
      <c r="B929" s="109" t="s">
        <v>636</v>
      </c>
      <c r="C929" s="109" t="s">
        <v>845</v>
      </c>
      <c r="D929" s="109" t="s">
        <v>128</v>
      </c>
      <c r="E929" s="110" t="s">
        <v>208</v>
      </c>
      <c r="F929" s="110" t="s">
        <v>160</v>
      </c>
      <c r="G929" s="111">
        <v>40</v>
      </c>
      <c r="H929" s="111">
        <v>15</v>
      </c>
      <c r="I929" s="110" t="s">
        <v>176</v>
      </c>
      <c r="J929" s="121"/>
      <c r="K929" s="109" t="s">
        <v>834</v>
      </c>
      <c r="L929" s="109" t="s">
        <v>2158</v>
      </c>
      <c r="M929" s="109"/>
      <c r="N929" s="109" t="s">
        <v>162</v>
      </c>
      <c r="O929" s="109" t="str">
        <f t="shared" si="145"/>
        <v>NEPETA Nervosa</v>
      </c>
      <c r="P929" s="112">
        <v>929</v>
      </c>
      <c r="Q929" s="112"/>
      <c r="R929" s="20">
        <f t="shared" si="142"/>
        <v>0</v>
      </c>
      <c r="S929" s="20">
        <f t="shared" si="143"/>
        <v>0</v>
      </c>
      <c r="T929" s="20">
        <f t="shared" si="144"/>
        <v>0</v>
      </c>
      <c r="U929" s="378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304"/>
      <c r="AG929" s="304"/>
      <c r="AH929" s="113"/>
      <c r="AI929" s="113"/>
      <c r="AJ929" s="304"/>
      <c r="AK929" s="304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4"/>
      <c r="BV929" s="14"/>
      <c r="BW929" s="14"/>
      <c r="BX929" s="477"/>
      <c r="BY929" s="477"/>
      <c r="BZ929" s="477"/>
      <c r="CA929" s="477"/>
      <c r="CB929" s="14"/>
      <c r="CC929" t="str">
        <f t="shared" si="141"/>
        <v/>
      </c>
      <c r="CE929">
        <v>13267</v>
      </c>
      <c r="CF929">
        <v>6</v>
      </c>
      <c r="CH929">
        <v>8</v>
      </c>
    </row>
    <row r="930" spans="1:86" ht="20.100000000000001" customHeight="1" x14ac:dyDescent="0.25">
      <c r="A930" s="114">
        <v>24027</v>
      </c>
      <c r="B930" s="115" t="s">
        <v>846</v>
      </c>
      <c r="C930" s="115" t="s">
        <v>1457</v>
      </c>
      <c r="D930" s="115" t="s">
        <v>128</v>
      </c>
      <c r="E930" s="116" t="s">
        <v>208</v>
      </c>
      <c r="F930" s="116" t="s">
        <v>160</v>
      </c>
      <c r="G930" s="117">
        <v>40</v>
      </c>
      <c r="H930" s="117">
        <v>11</v>
      </c>
      <c r="I930" s="116" t="s">
        <v>461</v>
      </c>
      <c r="J930" s="118"/>
      <c r="K930" s="115" t="s">
        <v>834</v>
      </c>
      <c r="L930" s="115" t="s">
        <v>2158</v>
      </c>
      <c r="M930" s="115"/>
      <c r="N930" s="115" t="s">
        <v>162</v>
      </c>
      <c r="O930" s="115" t="str">
        <f t="shared" si="145"/>
        <v>OEILLET D'INDE Super Hero Variés</v>
      </c>
      <c r="P930" s="119">
        <v>930</v>
      </c>
      <c r="Q930" s="119"/>
      <c r="R930" s="20">
        <f t="shared" si="142"/>
        <v>0</v>
      </c>
      <c r="S930" s="20">
        <f t="shared" si="143"/>
        <v>0</v>
      </c>
      <c r="T930" s="20">
        <f t="shared" si="144"/>
        <v>0</v>
      </c>
      <c r="U930" s="301"/>
      <c r="V930" s="120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304"/>
      <c r="AG930" s="304"/>
      <c r="AH930" s="120"/>
      <c r="AI930" s="120"/>
      <c r="AJ930" s="304"/>
      <c r="AK930" s="304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4"/>
      <c r="BV930" s="14"/>
      <c r="BW930" s="14"/>
      <c r="BX930" s="477"/>
      <c r="BY930" s="477"/>
      <c r="BZ930" s="477"/>
      <c r="CA930" s="477"/>
      <c r="CB930" s="14"/>
      <c r="CC930" t="str">
        <f t="shared" si="141"/>
        <v/>
      </c>
      <c r="CE930">
        <v>23021</v>
      </c>
      <c r="CF930">
        <v>4</v>
      </c>
      <c r="CH930">
        <v>6</v>
      </c>
    </row>
    <row r="931" spans="1:86" ht="20.100000000000001" customHeight="1" x14ac:dyDescent="0.25">
      <c r="A931" s="108">
        <v>21453</v>
      </c>
      <c r="B931" s="109" t="s">
        <v>847</v>
      </c>
      <c r="C931" s="109" t="s">
        <v>848</v>
      </c>
      <c r="D931" s="109" t="s">
        <v>128</v>
      </c>
      <c r="E931" s="110" t="s">
        <v>208</v>
      </c>
      <c r="F931" s="110" t="s">
        <v>160</v>
      </c>
      <c r="G931" s="111">
        <v>40</v>
      </c>
      <c r="H931" s="111">
        <v>15</v>
      </c>
      <c r="I931" s="110" t="s">
        <v>176</v>
      </c>
      <c r="J931" s="121"/>
      <c r="K931" s="109" t="s">
        <v>834</v>
      </c>
      <c r="L931" s="109" t="s">
        <v>2158</v>
      </c>
      <c r="M931" s="109"/>
      <c r="N931" s="109" t="s">
        <v>162</v>
      </c>
      <c r="O931" s="109" t="str">
        <f t="shared" si="145"/>
        <v>PYRETHRE De Dalmatie</v>
      </c>
      <c r="P931" s="112">
        <v>931</v>
      </c>
      <c r="Q931" s="112"/>
      <c r="R931" s="20">
        <f t="shared" si="142"/>
        <v>0</v>
      </c>
      <c r="S931" s="20">
        <f t="shared" si="143"/>
        <v>0</v>
      </c>
      <c r="T931" s="20">
        <f t="shared" si="144"/>
        <v>0</v>
      </c>
      <c r="U931" s="378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304"/>
      <c r="AG931" s="304"/>
      <c r="AH931" s="113"/>
      <c r="AI931" s="113"/>
      <c r="AJ931" s="304"/>
      <c r="AK931" s="304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4"/>
      <c r="BV931" s="14"/>
      <c r="BW931" s="14"/>
      <c r="BX931" s="477"/>
      <c r="BY931" s="477"/>
      <c r="BZ931" s="477"/>
      <c r="CA931" s="477"/>
      <c r="CB931" s="14"/>
      <c r="CC931" t="str">
        <f t="shared" ref="CC931:CC994" si="146">IF(AND(E931="B",D931&lt;&gt;""),IF(CD931&gt;52,"&gt;s0" &amp; CD931-52 &amp; "/2026",IF(CD931&lt;30,IF(CD931&lt;10,"&gt;s0"&amp;CD931&amp;"/2026","&gt;s"&amp;CD931&amp;"/2026"),"&gt;s"&amp;CD931&amp;"/2025")),IF(D931&lt;&gt;"",D931,""))</f>
        <v/>
      </c>
      <c r="CE931">
        <v>15047</v>
      </c>
      <c r="CF931">
        <v>6</v>
      </c>
      <c r="CH931">
        <v>8</v>
      </c>
    </row>
    <row r="932" spans="1:86" ht="20.100000000000001" customHeight="1" x14ac:dyDescent="0.25">
      <c r="A932" s="114">
        <v>13451</v>
      </c>
      <c r="B932" s="115" t="s">
        <v>849</v>
      </c>
      <c r="C932" s="115" t="s">
        <v>850</v>
      </c>
      <c r="D932" s="115" t="s">
        <v>128</v>
      </c>
      <c r="E932" s="116" t="s">
        <v>208</v>
      </c>
      <c r="F932" s="116" t="s">
        <v>160</v>
      </c>
      <c r="G932" s="117">
        <v>40</v>
      </c>
      <c r="H932" s="117">
        <v>13</v>
      </c>
      <c r="I932" s="116" t="s">
        <v>319</v>
      </c>
      <c r="J932" s="118"/>
      <c r="K932" s="115" t="s">
        <v>834</v>
      </c>
      <c r="L932" s="115" t="s">
        <v>2158</v>
      </c>
      <c r="M932" s="115"/>
      <c r="N932" s="115" t="s">
        <v>162</v>
      </c>
      <c r="O932" s="115" t="str">
        <f t="shared" si="145"/>
        <v>RHUBARBE Victoria</v>
      </c>
      <c r="P932" s="119">
        <v>932</v>
      </c>
      <c r="Q932" s="119"/>
      <c r="R932" s="20">
        <f t="shared" si="142"/>
        <v>0</v>
      </c>
      <c r="S932" s="20">
        <f t="shared" si="143"/>
        <v>0</v>
      </c>
      <c r="T932" s="20">
        <f t="shared" si="144"/>
        <v>0</v>
      </c>
      <c r="U932" s="301"/>
      <c r="V932" s="120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304"/>
      <c r="AG932" s="304"/>
      <c r="AH932" s="120"/>
      <c r="AI932" s="120"/>
      <c r="AJ932" s="304"/>
      <c r="AK932" s="304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4"/>
      <c r="BV932" s="14"/>
      <c r="BW932" s="14"/>
      <c r="BX932" s="477"/>
      <c r="BY932" s="477"/>
      <c r="BZ932" s="477"/>
      <c r="CA932" s="477"/>
      <c r="CB932" s="14"/>
      <c r="CC932" t="str">
        <f t="shared" si="146"/>
        <v/>
      </c>
      <c r="CE932">
        <v>10946</v>
      </c>
      <c r="CF932">
        <v>4</v>
      </c>
      <c r="CH932">
        <v>8</v>
      </c>
    </row>
    <row r="933" spans="1:86" ht="20.100000000000001" customHeight="1" x14ac:dyDescent="0.25">
      <c r="A933" s="108">
        <v>12520</v>
      </c>
      <c r="B933" s="109" t="s">
        <v>696</v>
      </c>
      <c r="C933" s="109" t="s">
        <v>697</v>
      </c>
      <c r="D933" s="109" t="s">
        <v>128</v>
      </c>
      <c r="E933" s="110" t="s">
        <v>208</v>
      </c>
      <c r="F933" s="110" t="s">
        <v>160</v>
      </c>
      <c r="G933" s="111">
        <v>40</v>
      </c>
      <c r="H933" s="111">
        <v>10</v>
      </c>
      <c r="I933" s="110" t="s">
        <v>131</v>
      </c>
      <c r="J933" s="121"/>
      <c r="K933" s="109" t="s">
        <v>834</v>
      </c>
      <c r="L933" s="109" t="s">
        <v>2158</v>
      </c>
      <c r="M933" s="109"/>
      <c r="N933" s="109" t="s">
        <v>162</v>
      </c>
      <c r="O933" s="109" t="str">
        <f t="shared" si="145"/>
        <v>RICIN Carmencita</v>
      </c>
      <c r="P933" s="112">
        <v>933</v>
      </c>
      <c r="Q933" s="112"/>
      <c r="R933" s="20">
        <f t="shared" si="142"/>
        <v>0</v>
      </c>
      <c r="S933" s="20">
        <f t="shared" si="143"/>
        <v>0</v>
      </c>
      <c r="T933" s="20">
        <f t="shared" si="144"/>
        <v>0</v>
      </c>
      <c r="U933" s="378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304"/>
      <c r="AG933" s="304"/>
      <c r="AH933" s="113"/>
      <c r="AI933" s="113"/>
      <c r="AJ933" s="304"/>
      <c r="AK933" s="304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4"/>
      <c r="BV933" s="14"/>
      <c r="BW933" s="14"/>
      <c r="BX933" s="477"/>
      <c r="BY933" s="477"/>
      <c r="BZ933" s="477"/>
      <c r="CA933" s="477"/>
      <c r="CB933" s="14"/>
      <c r="CC933" t="str">
        <f t="shared" si="146"/>
        <v/>
      </c>
      <c r="CE933">
        <v>3764</v>
      </c>
      <c r="CF933">
        <v>4</v>
      </c>
      <c r="CH933">
        <v>5</v>
      </c>
    </row>
    <row r="934" spans="1:86" ht="20.100000000000001" customHeight="1" x14ac:dyDescent="0.25">
      <c r="A934" s="114">
        <v>15646</v>
      </c>
      <c r="B934" s="115" t="s">
        <v>851</v>
      </c>
      <c r="C934" s="115" t="s">
        <v>852</v>
      </c>
      <c r="D934" s="115" t="s">
        <v>128</v>
      </c>
      <c r="E934" s="116" t="s">
        <v>208</v>
      </c>
      <c r="F934" s="116" t="s">
        <v>160</v>
      </c>
      <c r="G934" s="117">
        <v>40</v>
      </c>
      <c r="H934" s="117">
        <v>15</v>
      </c>
      <c r="I934" s="116" t="s">
        <v>319</v>
      </c>
      <c r="J934" s="118"/>
      <c r="K934" s="115" t="s">
        <v>834</v>
      </c>
      <c r="L934" s="115" t="s">
        <v>2158</v>
      </c>
      <c r="M934" s="115"/>
      <c r="N934" s="115" t="s">
        <v>162</v>
      </c>
      <c r="O934" s="115" t="str">
        <f t="shared" si="145"/>
        <v>RUE graveolens</v>
      </c>
      <c r="P934" s="119">
        <v>934</v>
      </c>
      <c r="Q934" s="119"/>
      <c r="R934" s="20">
        <f t="shared" si="142"/>
        <v>0</v>
      </c>
      <c r="S934" s="20">
        <f t="shared" si="143"/>
        <v>0</v>
      </c>
      <c r="T934" s="20">
        <f t="shared" si="144"/>
        <v>0</v>
      </c>
      <c r="U934" s="301"/>
      <c r="V934" s="120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304"/>
      <c r="AG934" s="304"/>
      <c r="AH934" s="120"/>
      <c r="AI934" s="120"/>
      <c r="AJ934" s="304"/>
      <c r="AK934" s="304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4"/>
      <c r="BV934" s="14"/>
      <c r="BW934" s="14"/>
      <c r="BX934" s="477"/>
      <c r="BY934" s="477"/>
      <c r="BZ934" s="477"/>
      <c r="CA934" s="477"/>
      <c r="CB934" s="14"/>
      <c r="CC934" t="str">
        <f t="shared" si="146"/>
        <v/>
      </c>
      <c r="CE934">
        <v>13270</v>
      </c>
      <c r="CF934">
        <v>6</v>
      </c>
      <c r="CH934">
        <v>8</v>
      </c>
    </row>
    <row r="935" spans="1:86" ht="20.100000000000001" customHeight="1" x14ac:dyDescent="0.25">
      <c r="A935" s="108">
        <v>15017</v>
      </c>
      <c r="B935" s="109" t="s">
        <v>853</v>
      </c>
      <c r="C935" s="109" t="s">
        <v>854</v>
      </c>
      <c r="D935" s="109" t="s">
        <v>128</v>
      </c>
      <c r="E935" s="110" t="s">
        <v>120</v>
      </c>
      <c r="F935" s="110" t="s">
        <v>160</v>
      </c>
      <c r="G935" s="111">
        <v>40</v>
      </c>
      <c r="H935" s="111">
        <v>12</v>
      </c>
      <c r="I935" s="110" t="s">
        <v>176</v>
      </c>
      <c r="J935" s="121"/>
      <c r="K935" s="109" t="s">
        <v>834</v>
      </c>
      <c r="L935" s="109" t="s">
        <v>2158</v>
      </c>
      <c r="M935" s="109"/>
      <c r="N935" s="109" t="s">
        <v>162</v>
      </c>
      <c r="O935" s="109" t="str">
        <f t="shared" si="145"/>
        <v>SARRIETTE VIVACE Satureja</v>
      </c>
      <c r="P935" s="112">
        <v>935</v>
      </c>
      <c r="Q935" s="112"/>
      <c r="R935" s="20">
        <f t="shared" si="142"/>
        <v>0</v>
      </c>
      <c r="S935" s="20">
        <f t="shared" si="143"/>
        <v>0</v>
      </c>
      <c r="T935" s="20">
        <f t="shared" si="144"/>
        <v>0</v>
      </c>
      <c r="U935" s="378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304"/>
      <c r="AG935" s="304"/>
      <c r="AH935" s="113"/>
      <c r="AI935" s="113"/>
      <c r="AJ935" s="304"/>
      <c r="AK935" s="304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4"/>
      <c r="BV935" s="14"/>
      <c r="BW935" s="14"/>
      <c r="BX935" s="477"/>
      <c r="BY935" s="477"/>
      <c r="BZ935" s="477"/>
      <c r="CA935" s="477"/>
      <c r="CB935" s="14"/>
      <c r="CC935" t="str">
        <f t="shared" si="146"/>
        <v/>
      </c>
      <c r="CE935">
        <v>10947</v>
      </c>
      <c r="CF935">
        <v>6</v>
      </c>
      <c r="CH935">
        <v>5</v>
      </c>
    </row>
    <row r="936" spans="1:86" ht="20.100000000000001" customHeight="1" x14ac:dyDescent="0.25">
      <c r="A936" s="114">
        <v>21609</v>
      </c>
      <c r="B936" s="115" t="s">
        <v>855</v>
      </c>
      <c r="C936" s="115" t="s">
        <v>856</v>
      </c>
      <c r="D936" s="115" t="s">
        <v>128</v>
      </c>
      <c r="E936" s="116" t="s">
        <v>208</v>
      </c>
      <c r="F936" s="116" t="s">
        <v>160</v>
      </c>
      <c r="G936" s="117">
        <v>40</v>
      </c>
      <c r="H936" s="117">
        <v>15</v>
      </c>
      <c r="I936" s="116" t="s">
        <v>176</v>
      </c>
      <c r="J936" s="118"/>
      <c r="K936" s="115" t="s">
        <v>834</v>
      </c>
      <c r="L936" s="115" t="s">
        <v>2158</v>
      </c>
      <c r="M936" s="115"/>
      <c r="N936" s="115" t="s">
        <v>162</v>
      </c>
      <c r="O936" s="115" t="str">
        <f t="shared" si="145"/>
        <v>TANAISIE Tanacetum officinalis</v>
      </c>
      <c r="P936" s="119">
        <v>936</v>
      </c>
      <c r="Q936" s="119"/>
      <c r="R936" s="20">
        <f t="shared" si="142"/>
        <v>0</v>
      </c>
      <c r="S936" s="20">
        <f t="shared" si="143"/>
        <v>0</v>
      </c>
      <c r="T936" s="20">
        <f t="shared" si="144"/>
        <v>0</v>
      </c>
      <c r="U936" s="301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304"/>
      <c r="AG936" s="304"/>
      <c r="AH936" s="120"/>
      <c r="AI936" s="120"/>
      <c r="AJ936" s="304"/>
      <c r="AK936" s="304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4"/>
      <c r="BV936" s="14"/>
      <c r="BW936" s="14"/>
      <c r="BX936" s="477"/>
      <c r="BY936" s="477"/>
      <c r="BZ936" s="477"/>
      <c r="CA936" s="477"/>
      <c r="CB936" s="14"/>
      <c r="CC936" t="str">
        <f t="shared" si="146"/>
        <v/>
      </c>
      <c r="CE936">
        <v>15049</v>
      </c>
      <c r="CF936">
        <v>6</v>
      </c>
      <c r="CH936">
        <v>8</v>
      </c>
    </row>
    <row r="937" spans="1:86" ht="20.100000000000001" customHeight="1" x14ac:dyDescent="0.25">
      <c r="A937" s="436">
        <v>13392</v>
      </c>
      <c r="B937" s="437" t="s">
        <v>1449</v>
      </c>
      <c r="C937" s="438" t="s">
        <v>1610</v>
      </c>
      <c r="D937" s="439" t="s">
        <v>128</v>
      </c>
      <c r="E937" s="440" t="s">
        <v>205</v>
      </c>
      <c r="F937" s="440"/>
      <c r="G937" s="440">
        <v>10</v>
      </c>
      <c r="H937" s="441"/>
      <c r="I937" s="440" t="s">
        <v>205</v>
      </c>
      <c r="J937" s="446" t="s">
        <v>205</v>
      </c>
      <c r="K937" s="439" t="s">
        <v>155</v>
      </c>
      <c r="L937" s="439" t="s">
        <v>122</v>
      </c>
      <c r="M937" s="439"/>
      <c r="N937" s="439" t="s">
        <v>205</v>
      </c>
      <c r="O937" s="439" t="str">
        <f t="shared" si="145"/>
        <v>DÉPLIANT PLANTES UTILES AU JARDIN ACHETÉ</v>
      </c>
      <c r="P937" s="443">
        <v>937</v>
      </c>
      <c r="Q937" s="443"/>
      <c r="R937" s="20">
        <f t="shared" si="142"/>
        <v>0</v>
      </c>
      <c r="S937" s="20">
        <f t="shared" si="143"/>
        <v>0</v>
      </c>
      <c r="T937" s="20">
        <f t="shared" si="144"/>
        <v>0</v>
      </c>
      <c r="U937" s="444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  <c r="AQ937" s="445"/>
      <c r="AR937" s="445"/>
      <c r="AS937" s="445"/>
      <c r="AT937" s="445"/>
      <c r="AU937" s="445"/>
      <c r="AV937" s="445"/>
      <c r="AW937" s="445"/>
      <c r="AX937" s="445"/>
      <c r="AY937" s="445"/>
      <c r="AZ937" s="445"/>
      <c r="BA937" s="445"/>
      <c r="BB937" s="445"/>
      <c r="BC937" s="445"/>
      <c r="BD937" s="445"/>
      <c r="BE937" s="445"/>
      <c r="BF937" s="445"/>
      <c r="BG937" s="445"/>
      <c r="BH937" s="445"/>
      <c r="BI937" s="445"/>
      <c r="BJ937" s="445"/>
      <c r="BK937" s="445"/>
      <c r="BL937" s="445"/>
      <c r="BM937" s="445"/>
      <c r="BN937" s="445"/>
      <c r="BO937" s="445"/>
      <c r="BP937" s="445"/>
      <c r="BQ937" s="445"/>
      <c r="BR937" s="445"/>
      <c r="BS937" s="445"/>
      <c r="BT937" s="445"/>
      <c r="BU937" s="14"/>
      <c r="BV937" s="14"/>
      <c r="BW937" s="14"/>
      <c r="BX937" s="477"/>
      <c r="BY937" s="477"/>
      <c r="BZ937" s="477"/>
      <c r="CA937" s="477"/>
      <c r="CB937" s="14"/>
      <c r="CC937" t="str">
        <f t="shared" si="146"/>
        <v/>
      </c>
      <c r="CE937">
        <v>13392</v>
      </c>
      <c r="CH937" t="s">
        <v>205</v>
      </c>
    </row>
    <row r="938" spans="1:86" ht="20.100000000000001" customHeight="1" x14ac:dyDescent="0.25">
      <c r="A938" s="436">
        <v>13994</v>
      </c>
      <c r="B938" s="437" t="s">
        <v>857</v>
      </c>
      <c r="C938" s="438" t="s">
        <v>1610</v>
      </c>
      <c r="D938" s="439" t="s">
        <v>128</v>
      </c>
      <c r="E938" s="440" t="s">
        <v>205</v>
      </c>
      <c r="F938" s="440"/>
      <c r="G938" s="440">
        <v>1</v>
      </c>
      <c r="H938" s="441"/>
      <c r="I938" s="440" t="s">
        <v>205</v>
      </c>
      <c r="J938" s="446" t="s">
        <v>205</v>
      </c>
      <c r="K938" s="439" t="s">
        <v>154</v>
      </c>
      <c r="L938" s="439" t="s">
        <v>122</v>
      </c>
      <c r="M938" s="439"/>
      <c r="N938" s="439" t="s">
        <v>205</v>
      </c>
      <c r="O938" s="439" t="str">
        <f t="shared" si="145"/>
        <v>AFFICHE PLANTES UTILES AU JARDIN ACHETÉ</v>
      </c>
      <c r="P938" s="443">
        <v>938</v>
      </c>
      <c r="Q938" s="443"/>
      <c r="R938" s="20">
        <f t="shared" si="142"/>
        <v>0</v>
      </c>
      <c r="S938" s="20">
        <f t="shared" si="143"/>
        <v>0</v>
      </c>
      <c r="T938" s="20">
        <f t="shared" si="144"/>
        <v>0</v>
      </c>
      <c r="U938" s="444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  <c r="AQ938" s="445"/>
      <c r="AR938" s="445"/>
      <c r="AS938" s="445"/>
      <c r="AT938" s="445"/>
      <c r="AU938" s="445"/>
      <c r="AV938" s="445"/>
      <c r="AW938" s="445"/>
      <c r="AX938" s="445"/>
      <c r="AY938" s="445"/>
      <c r="AZ938" s="445"/>
      <c r="BA938" s="445"/>
      <c r="BB938" s="445"/>
      <c r="BC938" s="445"/>
      <c r="BD938" s="445"/>
      <c r="BE938" s="445"/>
      <c r="BF938" s="445"/>
      <c r="BG938" s="445"/>
      <c r="BH938" s="445"/>
      <c r="BI938" s="445"/>
      <c r="BJ938" s="445"/>
      <c r="BK938" s="445"/>
      <c r="BL938" s="445"/>
      <c r="BM938" s="445"/>
      <c r="BN938" s="445"/>
      <c r="BO938" s="445"/>
      <c r="BP938" s="445"/>
      <c r="BQ938" s="445"/>
      <c r="BR938" s="445"/>
      <c r="BS938" s="445"/>
      <c r="BT938" s="445"/>
      <c r="BU938" s="14"/>
      <c r="BV938" s="14"/>
      <c r="BW938" s="14"/>
      <c r="BX938" s="477"/>
      <c r="BY938" s="477"/>
      <c r="BZ938" s="477"/>
      <c r="CA938" s="477"/>
      <c r="CB938" s="14"/>
      <c r="CC938" t="str">
        <f t="shared" si="146"/>
        <v/>
      </c>
      <c r="CE938">
        <v>13994</v>
      </c>
      <c r="CH938" t="s">
        <v>205</v>
      </c>
    </row>
    <row r="939" spans="1:86" ht="20.100000000000001" customHeight="1" x14ac:dyDescent="0.25">
      <c r="A939" s="140"/>
      <c r="B939" s="187" t="s">
        <v>858</v>
      </c>
      <c r="C939" s="141"/>
      <c r="D939" s="141" t="s">
        <v>128</v>
      </c>
      <c r="E939" s="142"/>
      <c r="F939" s="142"/>
      <c r="G939" s="142"/>
      <c r="H939" s="273"/>
      <c r="I939" s="142"/>
      <c r="J939" s="143"/>
      <c r="K939" s="141"/>
      <c r="L939" s="141" t="s">
        <v>461</v>
      </c>
      <c r="M939" s="141"/>
      <c r="N939" s="141"/>
      <c r="O939" s="141" t="str">
        <f t="shared" si="145"/>
        <v xml:space="preserve">PLANTES AUX SAVEURS SURPRENANTES </v>
      </c>
      <c r="P939" s="144">
        <v>939</v>
      </c>
      <c r="Q939" s="144"/>
      <c r="R939" s="20"/>
      <c r="S939" s="20"/>
      <c r="T939" s="20"/>
      <c r="U939" s="503"/>
      <c r="V939" s="504"/>
      <c r="W939" s="504"/>
      <c r="X939" s="504"/>
      <c r="Y939" s="504"/>
      <c r="Z939" s="504"/>
      <c r="AA939" s="504"/>
      <c r="AB939" s="504"/>
      <c r="AC939" s="504"/>
      <c r="AD939" s="504"/>
      <c r="AE939" s="504"/>
      <c r="AF939" s="504"/>
      <c r="AG939" s="504"/>
      <c r="AH939" s="504"/>
      <c r="AI939" s="504"/>
      <c r="AJ939" s="504"/>
      <c r="AK939" s="504"/>
      <c r="AL939" s="504"/>
      <c r="AM939" s="504"/>
      <c r="AN939" s="504"/>
      <c r="AO939" s="504"/>
      <c r="AP939" s="504"/>
      <c r="AQ939" s="504"/>
      <c r="AR939" s="504"/>
      <c r="AS939" s="504"/>
      <c r="AT939" s="504"/>
      <c r="AU939" s="504"/>
      <c r="AV939" s="504"/>
      <c r="AW939" s="504"/>
      <c r="AX939" s="504"/>
      <c r="AY939" s="504"/>
      <c r="AZ939" s="504"/>
      <c r="BA939" s="504"/>
      <c r="BB939" s="504"/>
      <c r="BC939" s="504"/>
      <c r="BD939" s="504"/>
      <c r="BE939" s="504"/>
      <c r="BF939" s="504"/>
      <c r="BG939" s="504"/>
      <c r="BH939" s="504"/>
      <c r="BI939" s="504"/>
      <c r="BJ939" s="504"/>
      <c r="BK939" s="504"/>
      <c r="BL939" s="504"/>
      <c r="BM939" s="504"/>
      <c r="BN939" s="504"/>
      <c r="BO939" s="504"/>
      <c r="BP939" s="504"/>
      <c r="BQ939" s="504"/>
      <c r="BR939" s="504"/>
      <c r="BS939" s="504"/>
      <c r="BT939" s="504"/>
      <c r="BU939" s="14"/>
      <c r="BV939" s="14"/>
      <c r="BW939" s="14"/>
      <c r="BX939" s="477"/>
      <c r="BY939" s="477"/>
      <c r="BZ939" s="477"/>
      <c r="CA939" s="477"/>
      <c r="CB939" s="14"/>
      <c r="CC939" t="str">
        <f t="shared" si="146"/>
        <v/>
      </c>
    </row>
    <row r="940" spans="1:86" ht="20.100000000000001" customHeight="1" x14ac:dyDescent="0.25">
      <c r="A940" s="108">
        <v>14107</v>
      </c>
      <c r="B940" s="109" t="s">
        <v>860</v>
      </c>
      <c r="C940" s="109" t="s">
        <v>861</v>
      </c>
      <c r="D940" s="109" t="s">
        <v>128</v>
      </c>
      <c r="E940" s="110" t="s">
        <v>120</v>
      </c>
      <c r="F940" s="110" t="s">
        <v>160</v>
      </c>
      <c r="G940" s="111">
        <v>40</v>
      </c>
      <c r="H940" s="111">
        <v>12</v>
      </c>
      <c r="I940" s="110" t="s">
        <v>120</v>
      </c>
      <c r="J940" s="121"/>
      <c r="K940" s="109" t="s">
        <v>859</v>
      </c>
      <c r="L940" s="109" t="s">
        <v>2158</v>
      </c>
      <c r="M940" s="109"/>
      <c r="N940" s="109" t="s">
        <v>162</v>
      </c>
      <c r="O940" s="109" t="str">
        <f t="shared" si="145"/>
        <v>AURONE Cola</v>
      </c>
      <c r="P940" s="112">
        <v>940</v>
      </c>
      <c r="Q940" s="112"/>
      <c r="R940" s="20">
        <f t="shared" si="142"/>
        <v>0</v>
      </c>
      <c r="S940" s="20">
        <f t="shared" si="143"/>
        <v>0</v>
      </c>
      <c r="T940" s="20">
        <f t="shared" si="144"/>
        <v>0</v>
      </c>
      <c r="U940" s="378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304"/>
      <c r="AG940" s="304"/>
      <c r="AH940" s="113"/>
      <c r="AI940" s="113"/>
      <c r="AJ940" s="304"/>
      <c r="AK940" s="304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4"/>
      <c r="BV940" s="14"/>
      <c r="BW940" s="14"/>
      <c r="BX940" s="477"/>
      <c r="BY940" s="477"/>
      <c r="BZ940" s="477"/>
      <c r="CA940" s="477"/>
      <c r="CB940" s="14"/>
      <c r="CC940" t="str">
        <f t="shared" si="146"/>
        <v/>
      </c>
      <c r="CE940">
        <v>13272</v>
      </c>
      <c r="CF940">
        <v>6</v>
      </c>
      <c r="CH940">
        <v>5</v>
      </c>
    </row>
    <row r="941" spans="1:86" ht="20.100000000000001" customHeight="1" x14ac:dyDescent="0.25">
      <c r="A941" s="114">
        <v>14108</v>
      </c>
      <c r="B941" s="115" t="s">
        <v>837</v>
      </c>
      <c r="C941" s="115" t="s">
        <v>838</v>
      </c>
      <c r="D941" s="115" t="s">
        <v>128</v>
      </c>
      <c r="E941" s="116" t="s">
        <v>208</v>
      </c>
      <c r="F941" s="116" t="s">
        <v>160</v>
      </c>
      <c r="G941" s="117">
        <v>40</v>
      </c>
      <c r="H941" s="117">
        <v>10</v>
      </c>
      <c r="I941" s="116" t="s">
        <v>319</v>
      </c>
      <c r="J941" s="118"/>
      <c r="K941" s="115" t="s">
        <v>859</v>
      </c>
      <c r="L941" s="115" t="s">
        <v>2158</v>
      </c>
      <c r="M941" s="115"/>
      <c r="N941" s="115" t="s">
        <v>162</v>
      </c>
      <c r="O941" s="115" t="str">
        <f t="shared" si="145"/>
        <v>BOURRACHE Officinale</v>
      </c>
      <c r="P941" s="119">
        <v>941</v>
      </c>
      <c r="Q941" s="119"/>
      <c r="R941" s="20">
        <f t="shared" si="142"/>
        <v>0</v>
      </c>
      <c r="S941" s="20">
        <f t="shared" si="143"/>
        <v>0</v>
      </c>
      <c r="T941" s="20">
        <f t="shared" si="144"/>
        <v>0</v>
      </c>
      <c r="U941" s="301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304"/>
      <c r="AG941" s="304"/>
      <c r="AH941" s="120"/>
      <c r="AI941" s="120"/>
      <c r="AJ941" s="304"/>
      <c r="AK941" s="304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4"/>
      <c r="BV941" s="14"/>
      <c r="BW941" s="14"/>
      <c r="BX941" s="477"/>
      <c r="BY941" s="477"/>
      <c r="BZ941" s="477"/>
      <c r="CA941" s="477"/>
      <c r="CB941" s="14"/>
      <c r="CC941" t="str">
        <f t="shared" si="146"/>
        <v/>
      </c>
      <c r="CE941">
        <v>12837</v>
      </c>
      <c r="CF941">
        <v>4</v>
      </c>
      <c r="CH941">
        <v>5</v>
      </c>
    </row>
    <row r="942" spans="1:86" ht="20.100000000000001" customHeight="1" x14ac:dyDescent="0.25">
      <c r="A942" s="108">
        <v>14116</v>
      </c>
      <c r="B942" s="109" t="s">
        <v>862</v>
      </c>
      <c r="C942" s="109" t="s">
        <v>863</v>
      </c>
      <c r="D942" s="109" t="s">
        <v>128</v>
      </c>
      <c r="E942" s="110" t="s">
        <v>208</v>
      </c>
      <c r="F942" s="110" t="s">
        <v>160</v>
      </c>
      <c r="G942" s="111">
        <v>40</v>
      </c>
      <c r="H942" s="111">
        <v>12</v>
      </c>
      <c r="I942" s="110" t="s">
        <v>319</v>
      </c>
      <c r="J942" s="121"/>
      <c r="K942" s="109" t="s">
        <v>859</v>
      </c>
      <c r="L942" s="109" t="s">
        <v>2158</v>
      </c>
      <c r="M942" s="109"/>
      <c r="N942" s="109" t="s">
        <v>162</v>
      </c>
      <c r="O942" s="109" t="str">
        <f t="shared" si="145"/>
        <v>BREDE Mafane</v>
      </c>
      <c r="P942" s="112">
        <v>942</v>
      </c>
      <c r="Q942" s="112"/>
      <c r="R942" s="20">
        <f t="shared" si="142"/>
        <v>0</v>
      </c>
      <c r="S942" s="20">
        <f t="shared" si="143"/>
        <v>0</v>
      </c>
      <c r="T942" s="20">
        <f t="shared" si="144"/>
        <v>0</v>
      </c>
      <c r="U942" s="378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304"/>
      <c r="AG942" s="304"/>
      <c r="AH942" s="113"/>
      <c r="AI942" s="113"/>
      <c r="AJ942" s="304"/>
      <c r="AK942" s="304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4"/>
      <c r="BV942" s="14"/>
      <c r="BW942" s="14"/>
      <c r="BX942" s="477"/>
      <c r="BY942" s="477"/>
      <c r="BZ942" s="477"/>
      <c r="CA942" s="477"/>
      <c r="CB942" s="14"/>
      <c r="CC942" t="str">
        <f t="shared" si="146"/>
        <v/>
      </c>
      <c r="CE942">
        <v>13273</v>
      </c>
      <c r="CF942">
        <v>4</v>
      </c>
      <c r="CH942">
        <v>7</v>
      </c>
    </row>
    <row r="943" spans="1:86" ht="20.100000000000001" customHeight="1" x14ac:dyDescent="0.25">
      <c r="A943" s="114">
        <v>14106</v>
      </c>
      <c r="B943" s="115" t="s">
        <v>822</v>
      </c>
      <c r="C943" s="115" t="s">
        <v>823</v>
      </c>
      <c r="D943" s="115" t="s">
        <v>128</v>
      </c>
      <c r="E943" s="116" t="s">
        <v>208</v>
      </c>
      <c r="F943" s="116" t="s">
        <v>160</v>
      </c>
      <c r="G943" s="117">
        <v>40</v>
      </c>
      <c r="H943" s="117">
        <v>15</v>
      </c>
      <c r="I943" s="116" t="s">
        <v>120</v>
      </c>
      <c r="J943" s="118"/>
      <c r="K943" s="115" t="s">
        <v>859</v>
      </c>
      <c r="L943" s="115" t="s">
        <v>2158</v>
      </c>
      <c r="M943" s="115"/>
      <c r="N943" s="115" t="s">
        <v>162</v>
      </c>
      <c r="O943" s="115" t="str">
        <f t="shared" si="145"/>
        <v>HYSOPE ANISEE Agastache foeniculum</v>
      </c>
      <c r="P943" s="119">
        <v>943</v>
      </c>
      <c r="Q943" s="119"/>
      <c r="R943" s="20">
        <f t="shared" si="142"/>
        <v>0</v>
      </c>
      <c r="S943" s="20">
        <f t="shared" si="143"/>
        <v>0</v>
      </c>
      <c r="T943" s="20">
        <f t="shared" si="144"/>
        <v>0</v>
      </c>
      <c r="U943" s="301"/>
      <c r="V943" s="120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304"/>
      <c r="AG943" s="304"/>
      <c r="AH943" s="120"/>
      <c r="AI943" s="120"/>
      <c r="AJ943" s="304"/>
      <c r="AK943" s="304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4"/>
      <c r="BV943" s="14"/>
      <c r="BW943" s="14"/>
      <c r="BX943" s="477"/>
      <c r="BY943" s="477"/>
      <c r="BZ943" s="477"/>
      <c r="CA943" s="477"/>
      <c r="CB943" s="14"/>
      <c r="CC943" t="str">
        <f t="shared" si="146"/>
        <v/>
      </c>
      <c r="CE943">
        <v>13274</v>
      </c>
      <c r="CF943">
        <v>6</v>
      </c>
      <c r="CH943">
        <v>8</v>
      </c>
    </row>
    <row r="944" spans="1:86" ht="20.100000000000001" customHeight="1" x14ac:dyDescent="0.25">
      <c r="A944" s="108">
        <v>14110</v>
      </c>
      <c r="B944" s="109" t="s">
        <v>864</v>
      </c>
      <c r="C944" s="109" t="s">
        <v>1458</v>
      </c>
      <c r="D944" s="109" t="s">
        <v>128</v>
      </c>
      <c r="E944" s="110" t="s">
        <v>208</v>
      </c>
      <c r="F944" s="110" t="s">
        <v>160</v>
      </c>
      <c r="G944" s="111">
        <v>40</v>
      </c>
      <c r="H944" s="111">
        <v>12</v>
      </c>
      <c r="I944" s="110" t="s">
        <v>120</v>
      </c>
      <c r="J944" s="121"/>
      <c r="K944" s="109" t="s">
        <v>859</v>
      </c>
      <c r="L944" s="109" t="s">
        <v>2158</v>
      </c>
      <c r="M944" s="109"/>
      <c r="N944" s="109" t="s">
        <v>162</v>
      </c>
      <c r="O944" s="109" t="str">
        <f t="shared" si="145"/>
        <v>LIVECHE Ache des Montagnes</v>
      </c>
      <c r="P944" s="112">
        <v>944</v>
      </c>
      <c r="Q944" s="112"/>
      <c r="R944" s="20">
        <f t="shared" si="142"/>
        <v>0</v>
      </c>
      <c r="S944" s="20">
        <f t="shared" si="143"/>
        <v>0</v>
      </c>
      <c r="T944" s="20">
        <f t="shared" si="144"/>
        <v>0</v>
      </c>
      <c r="U944" s="378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304"/>
      <c r="AG944" s="304"/>
      <c r="AH944" s="113"/>
      <c r="AI944" s="113"/>
      <c r="AJ944" s="304"/>
      <c r="AK944" s="304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4"/>
      <c r="BV944" s="14"/>
      <c r="BW944" s="14"/>
      <c r="BX944" s="477"/>
      <c r="BY944" s="477"/>
      <c r="BZ944" s="477"/>
      <c r="CA944" s="477"/>
      <c r="CB944" s="14"/>
      <c r="CC944" t="str">
        <f t="shared" si="146"/>
        <v/>
      </c>
      <c r="CE944">
        <v>13275</v>
      </c>
      <c r="CF944">
        <v>4</v>
      </c>
      <c r="CH944">
        <v>7</v>
      </c>
    </row>
    <row r="945" spans="1:86" ht="20.100000000000001" customHeight="1" x14ac:dyDescent="0.25">
      <c r="A945" s="114">
        <v>14111</v>
      </c>
      <c r="B945" s="115" t="s">
        <v>865</v>
      </c>
      <c r="C945" s="115" t="s">
        <v>1557</v>
      </c>
      <c r="D945" s="115" t="s">
        <v>128</v>
      </c>
      <c r="E945" s="116" t="s">
        <v>208</v>
      </c>
      <c r="F945" s="116" t="s">
        <v>160</v>
      </c>
      <c r="G945" s="117">
        <v>40</v>
      </c>
      <c r="H945" s="117">
        <v>12</v>
      </c>
      <c r="I945" s="116" t="s">
        <v>122</v>
      </c>
      <c r="J945" s="118"/>
      <c r="K945" s="115" t="s">
        <v>859</v>
      </c>
      <c r="L945" s="115" t="s">
        <v>2158</v>
      </c>
      <c r="M945" s="115"/>
      <c r="N945" s="115" t="s">
        <v>162</v>
      </c>
      <c r="O945" s="115" t="str">
        <f t="shared" si="145"/>
        <v>MERTENSIA Silver Ocean</v>
      </c>
      <c r="P945" s="119">
        <v>945</v>
      </c>
      <c r="Q945" s="119"/>
      <c r="R945" s="20">
        <f t="shared" si="142"/>
        <v>0</v>
      </c>
      <c r="S945" s="20">
        <f t="shared" si="143"/>
        <v>0</v>
      </c>
      <c r="T945" s="20">
        <f t="shared" si="144"/>
        <v>0</v>
      </c>
      <c r="U945" s="301"/>
      <c r="V945" s="120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304"/>
      <c r="AG945" s="304"/>
      <c r="AH945" s="120"/>
      <c r="AI945" s="120"/>
      <c r="AJ945" s="304"/>
      <c r="AK945" s="304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4"/>
      <c r="BV945" s="14"/>
      <c r="BW945" s="14"/>
      <c r="BX945" s="477"/>
      <c r="BY945" s="477"/>
      <c r="BZ945" s="477"/>
      <c r="CA945" s="477"/>
      <c r="CB945" s="14"/>
      <c r="CC945" t="str">
        <f t="shared" si="146"/>
        <v/>
      </c>
      <c r="CE945">
        <v>12614</v>
      </c>
      <c r="CF945">
        <v>4</v>
      </c>
      <c r="CH945">
        <v>7</v>
      </c>
    </row>
    <row r="946" spans="1:86" ht="20.100000000000001" customHeight="1" x14ac:dyDescent="0.25">
      <c r="A946" s="108">
        <v>14115</v>
      </c>
      <c r="B946" s="109" t="s">
        <v>830</v>
      </c>
      <c r="C946" s="109" t="s">
        <v>831</v>
      </c>
      <c r="D946" s="109" t="s">
        <v>128</v>
      </c>
      <c r="E946" s="110" t="s">
        <v>208</v>
      </c>
      <c r="F946" s="110" t="s">
        <v>160</v>
      </c>
      <c r="G946" s="111">
        <v>40</v>
      </c>
      <c r="H946" s="111">
        <v>12</v>
      </c>
      <c r="I946" s="110" t="s">
        <v>120</v>
      </c>
      <c r="J946" s="121"/>
      <c r="K946" s="109" t="s">
        <v>859</v>
      </c>
      <c r="L946" s="109" t="s">
        <v>2158</v>
      </c>
      <c r="M946" s="109"/>
      <c r="N946" s="109" t="s">
        <v>162</v>
      </c>
      <c r="O946" s="109" t="str">
        <f t="shared" si="145"/>
        <v>PIMPRENELLE Sanguisorba minor</v>
      </c>
      <c r="P946" s="112">
        <v>946</v>
      </c>
      <c r="Q946" s="112"/>
      <c r="R946" s="20">
        <f t="shared" si="142"/>
        <v>0</v>
      </c>
      <c r="S946" s="20">
        <f t="shared" si="143"/>
        <v>0</v>
      </c>
      <c r="T946" s="20">
        <f t="shared" si="144"/>
        <v>0</v>
      </c>
      <c r="U946" s="378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304"/>
      <c r="AG946" s="304"/>
      <c r="AH946" s="113"/>
      <c r="AI946" s="113"/>
      <c r="AJ946" s="304"/>
      <c r="AK946" s="304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4"/>
      <c r="BV946" s="14"/>
      <c r="BW946" s="14"/>
      <c r="BX946" s="477"/>
      <c r="BY946" s="477"/>
      <c r="BZ946" s="477"/>
      <c r="CA946" s="477"/>
      <c r="CB946" s="14"/>
      <c r="CC946" t="str">
        <f t="shared" si="146"/>
        <v/>
      </c>
      <c r="CE946">
        <v>13276</v>
      </c>
      <c r="CF946">
        <v>4</v>
      </c>
      <c r="CH946">
        <v>7</v>
      </c>
    </row>
    <row r="947" spans="1:86" ht="20.100000000000001" customHeight="1" x14ac:dyDescent="0.25">
      <c r="A947" s="114">
        <v>26836</v>
      </c>
      <c r="B947" s="115" t="s">
        <v>1600</v>
      </c>
      <c r="C947" s="115" t="s">
        <v>1601</v>
      </c>
      <c r="D947" s="115" t="s">
        <v>128</v>
      </c>
      <c r="E947" s="116" t="s">
        <v>120</v>
      </c>
      <c r="F947" s="116" t="s">
        <v>160</v>
      </c>
      <c r="G947" s="117">
        <v>40</v>
      </c>
      <c r="H947" s="117">
        <v>15</v>
      </c>
      <c r="I947" s="116" t="s">
        <v>122</v>
      </c>
      <c r="J947" s="118"/>
      <c r="K947" s="115" t="s">
        <v>859</v>
      </c>
      <c r="L947" s="115" t="s">
        <v>2158</v>
      </c>
      <c r="M947" s="115"/>
      <c r="N947" s="115" t="s">
        <v>162</v>
      </c>
      <c r="O947" s="115" t="str">
        <f t="shared" si="145"/>
        <v>PLANTE À FROMAGE Paederia lanuginosa</v>
      </c>
      <c r="P947" s="119">
        <v>947</v>
      </c>
      <c r="Q947" s="119"/>
      <c r="R947" s="20">
        <f t="shared" si="142"/>
        <v>0</v>
      </c>
      <c r="S947" s="20">
        <f t="shared" si="143"/>
        <v>0</v>
      </c>
      <c r="T947" s="20">
        <f t="shared" si="144"/>
        <v>0</v>
      </c>
      <c r="U947" s="301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304"/>
      <c r="AG947" s="304"/>
      <c r="AH947" s="120"/>
      <c r="AI947" s="120"/>
      <c r="AJ947" s="304"/>
      <c r="AK947" s="304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4"/>
      <c r="BV947" s="14"/>
      <c r="BW947" s="14"/>
      <c r="BX947" s="477"/>
      <c r="BY947" s="477"/>
      <c r="BZ947" s="477"/>
      <c r="CA947" s="477"/>
      <c r="CB947" s="14"/>
      <c r="CC947" t="str">
        <f t="shared" si="146"/>
        <v/>
      </c>
      <c r="CE947">
        <v>15235</v>
      </c>
      <c r="CF947">
        <v>6</v>
      </c>
      <c r="CH947">
        <v>8</v>
      </c>
    </row>
    <row r="948" spans="1:86" ht="20.100000000000001" customHeight="1" x14ac:dyDescent="0.25">
      <c r="A948" s="108">
        <v>14114</v>
      </c>
      <c r="B948" s="109" t="s">
        <v>866</v>
      </c>
      <c r="C948" s="109" t="s">
        <v>867</v>
      </c>
      <c r="D948" s="109" t="s">
        <v>128</v>
      </c>
      <c r="E948" s="110" t="s">
        <v>120</v>
      </c>
      <c r="F948" s="110" t="s">
        <v>160</v>
      </c>
      <c r="G948" s="111">
        <v>40</v>
      </c>
      <c r="H948" s="111">
        <v>10</v>
      </c>
      <c r="I948" s="110" t="s">
        <v>131</v>
      </c>
      <c r="J948" s="121"/>
      <c r="K948" s="109" t="s">
        <v>859</v>
      </c>
      <c r="L948" s="109" t="s">
        <v>2158</v>
      </c>
      <c r="M948" s="109"/>
      <c r="N948" s="109" t="s">
        <v>162</v>
      </c>
      <c r="O948" s="109" t="str">
        <f t="shared" si="145"/>
        <v>RUNGIA Klossii</v>
      </c>
      <c r="P948" s="112">
        <v>948</v>
      </c>
      <c r="Q948" s="112"/>
      <c r="R948" s="20">
        <f t="shared" si="142"/>
        <v>0</v>
      </c>
      <c r="S948" s="20">
        <f t="shared" si="143"/>
        <v>0</v>
      </c>
      <c r="T948" s="20">
        <f t="shared" si="144"/>
        <v>0</v>
      </c>
      <c r="U948" s="378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304"/>
      <c r="AG948" s="304"/>
      <c r="AH948" s="113"/>
      <c r="AI948" s="113"/>
      <c r="AJ948" s="304"/>
      <c r="AK948" s="304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4"/>
      <c r="BV948" s="14"/>
      <c r="BW948" s="14"/>
      <c r="BX948" s="477"/>
      <c r="BY948" s="477"/>
      <c r="BZ948" s="477"/>
      <c r="CA948" s="477"/>
      <c r="CB948" s="14"/>
      <c r="CC948" t="str">
        <f t="shared" si="146"/>
        <v/>
      </c>
      <c r="CE948">
        <v>13030</v>
      </c>
      <c r="CF948">
        <v>4</v>
      </c>
      <c r="CH948">
        <v>5</v>
      </c>
    </row>
    <row r="949" spans="1:86" ht="20.100000000000001" customHeight="1" x14ac:dyDescent="0.25">
      <c r="A949" s="114">
        <v>15324</v>
      </c>
      <c r="B949" s="115" t="s">
        <v>725</v>
      </c>
      <c r="C949" s="115" t="s">
        <v>726</v>
      </c>
      <c r="D949" s="115" t="s">
        <v>128</v>
      </c>
      <c r="E949" s="116" t="s">
        <v>120</v>
      </c>
      <c r="F949" s="116" t="s">
        <v>160</v>
      </c>
      <c r="G949" s="117">
        <v>40</v>
      </c>
      <c r="H949" s="117">
        <v>13</v>
      </c>
      <c r="I949" s="116" t="s">
        <v>131</v>
      </c>
      <c r="J949" s="118"/>
      <c r="K949" s="115" t="s">
        <v>859</v>
      </c>
      <c r="L949" s="115" t="s">
        <v>2158</v>
      </c>
      <c r="M949" s="115"/>
      <c r="N949" s="115" t="s">
        <v>162</v>
      </c>
      <c r="O949" s="115" t="str">
        <f t="shared" si="145"/>
        <v>SAUGE PERUVIENNE Salvia discolor</v>
      </c>
      <c r="P949" s="119">
        <v>949</v>
      </c>
      <c r="Q949" s="119"/>
      <c r="R949" s="20">
        <f t="shared" si="142"/>
        <v>0</v>
      </c>
      <c r="S949" s="20">
        <f t="shared" si="143"/>
        <v>0</v>
      </c>
      <c r="T949" s="20">
        <f t="shared" si="144"/>
        <v>0</v>
      </c>
      <c r="U949" s="301"/>
      <c r="V949" s="120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304"/>
      <c r="AG949" s="304"/>
      <c r="AH949" s="120"/>
      <c r="AI949" s="120"/>
      <c r="AJ949" s="304"/>
      <c r="AK949" s="304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4"/>
      <c r="BV949" s="14"/>
      <c r="BW949" s="14"/>
      <c r="BX949" s="477"/>
      <c r="BY949" s="477"/>
      <c r="BZ949" s="477"/>
      <c r="CA949" s="477"/>
      <c r="CB949" s="14"/>
      <c r="CC949" t="str">
        <f t="shared" si="146"/>
        <v/>
      </c>
      <c r="CE949">
        <v>15053</v>
      </c>
      <c r="CF949">
        <v>6</v>
      </c>
      <c r="CH949">
        <v>6</v>
      </c>
    </row>
    <row r="950" spans="1:86" ht="20.100000000000001" customHeight="1" x14ac:dyDescent="0.25">
      <c r="A950" s="108">
        <v>21605</v>
      </c>
      <c r="B950" s="109" t="s">
        <v>868</v>
      </c>
      <c r="C950" s="109" t="s">
        <v>869</v>
      </c>
      <c r="D950" s="109" t="s">
        <v>128</v>
      </c>
      <c r="E950" s="110" t="s">
        <v>208</v>
      </c>
      <c r="F950" s="110" t="s">
        <v>160</v>
      </c>
      <c r="G950" s="111">
        <v>40</v>
      </c>
      <c r="H950" s="111">
        <v>11</v>
      </c>
      <c r="I950" s="110" t="s">
        <v>120</v>
      </c>
      <c r="J950" s="121"/>
      <c r="K950" s="109" t="s">
        <v>859</v>
      </c>
      <c r="L950" s="109" t="s">
        <v>2158</v>
      </c>
      <c r="M950" s="109"/>
      <c r="N950" s="109" t="s">
        <v>162</v>
      </c>
      <c r="O950" s="109" t="str">
        <f t="shared" si="145"/>
        <v>TAGETES FILIFOLIA Dropshot</v>
      </c>
      <c r="P950" s="112">
        <v>950</v>
      </c>
      <c r="Q950" s="112"/>
      <c r="R950" s="20">
        <f t="shared" si="142"/>
        <v>0</v>
      </c>
      <c r="S950" s="20">
        <f t="shared" si="143"/>
        <v>0</v>
      </c>
      <c r="T950" s="20">
        <f t="shared" si="144"/>
        <v>0</v>
      </c>
      <c r="U950" s="378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304"/>
      <c r="AG950" s="304"/>
      <c r="AH950" s="113"/>
      <c r="AI950" s="113"/>
      <c r="AJ950" s="304"/>
      <c r="AK950" s="304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4"/>
      <c r="BV950" s="14"/>
      <c r="BW950" s="14"/>
      <c r="BX950" s="477"/>
      <c r="BY950" s="477"/>
      <c r="BZ950" s="477"/>
      <c r="CA950" s="477"/>
      <c r="CB950" s="14"/>
      <c r="CC950" t="str">
        <f t="shared" si="146"/>
        <v/>
      </c>
      <c r="CE950">
        <v>15055</v>
      </c>
      <c r="CF950">
        <v>4</v>
      </c>
      <c r="CH950">
        <v>6</v>
      </c>
    </row>
    <row r="951" spans="1:86" ht="20.100000000000001" customHeight="1" x14ac:dyDescent="0.25">
      <c r="A951" s="114">
        <v>14117</v>
      </c>
      <c r="B951" s="115" t="s">
        <v>870</v>
      </c>
      <c r="C951" s="115" t="s">
        <v>1454</v>
      </c>
      <c r="D951" s="115" t="s">
        <v>128</v>
      </c>
      <c r="E951" s="116" t="s">
        <v>208</v>
      </c>
      <c r="F951" s="116" t="s">
        <v>160</v>
      </c>
      <c r="G951" s="117">
        <v>40</v>
      </c>
      <c r="H951" s="117">
        <v>12</v>
      </c>
      <c r="I951" s="116" t="s">
        <v>120</v>
      </c>
      <c r="J951" s="118"/>
      <c r="K951" s="115" t="s">
        <v>859</v>
      </c>
      <c r="L951" s="115" t="s">
        <v>2158</v>
      </c>
      <c r="M951" s="115"/>
      <c r="N951" s="115" t="s">
        <v>162</v>
      </c>
      <c r="O951" s="115" t="str">
        <f t="shared" si="145"/>
        <v>TAGETES LUCIDA Estragon du Mexique</v>
      </c>
      <c r="P951" s="119">
        <v>951</v>
      </c>
      <c r="Q951" s="119"/>
      <c r="R951" s="20">
        <f t="shared" si="142"/>
        <v>0</v>
      </c>
      <c r="S951" s="20">
        <f t="shared" si="143"/>
        <v>0</v>
      </c>
      <c r="T951" s="20">
        <f t="shared" si="144"/>
        <v>0</v>
      </c>
      <c r="U951" s="301"/>
      <c r="V951" s="120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304"/>
      <c r="AG951" s="304"/>
      <c r="AH951" s="120"/>
      <c r="AI951" s="120"/>
      <c r="AJ951" s="304"/>
      <c r="AK951" s="304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4"/>
      <c r="BV951" s="14"/>
      <c r="BW951" s="14"/>
      <c r="BX951" s="477"/>
      <c r="BY951" s="477"/>
      <c r="BZ951" s="477"/>
      <c r="CA951" s="477"/>
      <c r="CB951" s="14"/>
      <c r="CC951" t="str">
        <f t="shared" si="146"/>
        <v/>
      </c>
      <c r="CE951">
        <v>13202</v>
      </c>
      <c r="CF951">
        <v>4</v>
      </c>
      <c r="CH951">
        <v>7</v>
      </c>
    </row>
    <row r="952" spans="1:86" ht="20.100000000000001" customHeight="1" x14ac:dyDescent="0.25">
      <c r="A952" s="436">
        <v>13394</v>
      </c>
      <c r="B952" s="437" t="s">
        <v>1450</v>
      </c>
      <c r="C952" s="438" t="s">
        <v>1610</v>
      </c>
      <c r="D952" s="439" t="s">
        <v>128</v>
      </c>
      <c r="E952" s="440" t="s">
        <v>205</v>
      </c>
      <c r="F952" s="440" t="s">
        <v>128</v>
      </c>
      <c r="G952" s="440">
        <v>10</v>
      </c>
      <c r="H952" s="441"/>
      <c r="I952" s="440" t="s">
        <v>205</v>
      </c>
      <c r="J952" s="446" t="s">
        <v>205</v>
      </c>
      <c r="K952" s="439" t="s">
        <v>155</v>
      </c>
      <c r="L952" s="439" t="s">
        <v>122</v>
      </c>
      <c r="M952" s="439"/>
      <c r="N952" s="439" t="s">
        <v>205</v>
      </c>
      <c r="O952" s="439" t="str">
        <f t="shared" si="145"/>
        <v>DÉPLIANT SAVEURS SURPRENANTES ACHETÉ</v>
      </c>
      <c r="P952" s="443">
        <v>952</v>
      </c>
      <c r="Q952" s="443"/>
      <c r="R952" s="20">
        <f t="shared" si="142"/>
        <v>0</v>
      </c>
      <c r="S952" s="20">
        <f t="shared" si="143"/>
        <v>0</v>
      </c>
      <c r="T952" s="20">
        <f t="shared" si="144"/>
        <v>0</v>
      </c>
      <c r="U952" s="444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  <c r="AQ952" s="445"/>
      <c r="AR952" s="445"/>
      <c r="AS952" s="445"/>
      <c r="AT952" s="445"/>
      <c r="AU952" s="445"/>
      <c r="AV952" s="445"/>
      <c r="AW952" s="445"/>
      <c r="AX952" s="445"/>
      <c r="AY952" s="445"/>
      <c r="AZ952" s="445"/>
      <c r="BA952" s="445"/>
      <c r="BB952" s="445"/>
      <c r="BC952" s="445"/>
      <c r="BD952" s="445"/>
      <c r="BE952" s="445"/>
      <c r="BF952" s="445"/>
      <c r="BG952" s="445"/>
      <c r="BH952" s="445"/>
      <c r="BI952" s="445"/>
      <c r="BJ952" s="445"/>
      <c r="BK952" s="445"/>
      <c r="BL952" s="445"/>
      <c r="BM952" s="445"/>
      <c r="BN952" s="445"/>
      <c r="BO952" s="445"/>
      <c r="BP952" s="445"/>
      <c r="BQ952" s="445"/>
      <c r="BR952" s="445"/>
      <c r="BS952" s="445"/>
      <c r="BT952" s="445"/>
      <c r="BU952" s="14"/>
      <c r="BV952" s="14"/>
      <c r="BW952" s="14"/>
      <c r="BX952" s="477"/>
      <c r="BY952" s="477"/>
      <c r="BZ952" s="477"/>
      <c r="CA952" s="477"/>
      <c r="CB952" s="14"/>
      <c r="CC952" t="str">
        <f t="shared" si="146"/>
        <v/>
      </c>
      <c r="CE952">
        <v>13394</v>
      </c>
      <c r="CH952" t="s">
        <v>205</v>
      </c>
    </row>
    <row r="953" spans="1:86" ht="20.100000000000001" customHeight="1" x14ac:dyDescent="0.25">
      <c r="A953" s="436">
        <v>13993</v>
      </c>
      <c r="B953" s="437" t="s">
        <v>871</v>
      </c>
      <c r="C953" s="438" t="s">
        <v>1610</v>
      </c>
      <c r="D953" s="439" t="s">
        <v>128</v>
      </c>
      <c r="E953" s="440" t="s">
        <v>205</v>
      </c>
      <c r="F953" s="440" t="s">
        <v>128</v>
      </c>
      <c r="G953" s="440">
        <v>1</v>
      </c>
      <c r="H953" s="441"/>
      <c r="I953" s="440" t="s">
        <v>205</v>
      </c>
      <c r="J953" s="446" t="s">
        <v>205</v>
      </c>
      <c r="K953" s="439" t="s">
        <v>154</v>
      </c>
      <c r="L953" s="439" t="s">
        <v>122</v>
      </c>
      <c r="M953" s="439"/>
      <c r="N953" s="439" t="s">
        <v>205</v>
      </c>
      <c r="O953" s="439" t="str">
        <f t="shared" si="145"/>
        <v>AFFICHE SAVEURS SURPRENANTES ACHETÉ</v>
      </c>
      <c r="P953" s="443">
        <v>953</v>
      </c>
      <c r="Q953" s="443"/>
      <c r="R953" s="20">
        <f t="shared" si="142"/>
        <v>0</v>
      </c>
      <c r="S953" s="20">
        <f t="shared" si="143"/>
        <v>0</v>
      </c>
      <c r="T953" s="20">
        <f t="shared" si="144"/>
        <v>0</v>
      </c>
      <c r="U953" s="444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  <c r="AQ953" s="445"/>
      <c r="AR953" s="445"/>
      <c r="AS953" s="445"/>
      <c r="AT953" s="445"/>
      <c r="AU953" s="445"/>
      <c r="AV953" s="445"/>
      <c r="AW953" s="445"/>
      <c r="AX953" s="445"/>
      <c r="AY953" s="445"/>
      <c r="AZ953" s="445"/>
      <c r="BA953" s="445"/>
      <c r="BB953" s="445"/>
      <c r="BC953" s="445"/>
      <c r="BD953" s="445"/>
      <c r="BE953" s="445"/>
      <c r="BF953" s="445"/>
      <c r="BG953" s="445"/>
      <c r="BH953" s="445"/>
      <c r="BI953" s="445"/>
      <c r="BJ953" s="445"/>
      <c r="BK953" s="445"/>
      <c r="BL953" s="445"/>
      <c r="BM953" s="445"/>
      <c r="BN953" s="445"/>
      <c r="BO953" s="445"/>
      <c r="BP953" s="445"/>
      <c r="BQ953" s="445"/>
      <c r="BR953" s="445"/>
      <c r="BS953" s="445"/>
      <c r="BT953" s="445"/>
      <c r="BU953" s="14"/>
      <c r="BV953" s="14"/>
      <c r="BW953" s="14"/>
      <c r="BX953" s="477"/>
      <c r="BY953" s="477"/>
      <c r="BZ953" s="477"/>
      <c r="CA953" s="477"/>
      <c r="CB953" s="14"/>
      <c r="CC953" t="str">
        <f t="shared" si="146"/>
        <v/>
      </c>
      <c r="CE953">
        <v>13993</v>
      </c>
      <c r="CH953" t="s">
        <v>205</v>
      </c>
    </row>
    <row r="954" spans="1:86" ht="20.100000000000001" customHeight="1" x14ac:dyDescent="0.25">
      <c r="A954" s="140"/>
      <c r="B954" s="188" t="s">
        <v>872</v>
      </c>
      <c r="C954" s="141"/>
      <c r="D954" s="141" t="s">
        <v>128</v>
      </c>
      <c r="E954" s="142"/>
      <c r="F954" s="142"/>
      <c r="G954" s="142"/>
      <c r="H954" s="273"/>
      <c r="I954" s="142"/>
      <c r="J954" s="143"/>
      <c r="K954" s="141"/>
      <c r="L954" s="141" t="s">
        <v>461</v>
      </c>
      <c r="M954" s="141"/>
      <c r="N954" s="141"/>
      <c r="O954" s="141" t="str">
        <f t="shared" si="145"/>
        <v xml:space="preserve">AROMATIQUES </v>
      </c>
      <c r="P954" s="144">
        <v>954</v>
      </c>
      <c r="Q954" s="144"/>
      <c r="R954" s="20"/>
      <c r="S954" s="20"/>
      <c r="T954" s="20"/>
      <c r="U954" s="503"/>
      <c r="V954" s="504"/>
      <c r="W954" s="504"/>
      <c r="X954" s="504"/>
      <c r="Y954" s="504"/>
      <c r="Z954" s="504"/>
      <c r="AA954" s="504"/>
      <c r="AB954" s="504"/>
      <c r="AC954" s="504"/>
      <c r="AD954" s="504"/>
      <c r="AE954" s="504"/>
      <c r="AF954" s="504"/>
      <c r="AG954" s="504"/>
      <c r="AH954" s="504"/>
      <c r="AI954" s="504"/>
      <c r="AJ954" s="504"/>
      <c r="AK954" s="504"/>
      <c r="AL954" s="504"/>
      <c r="AM954" s="504"/>
      <c r="AN954" s="504"/>
      <c r="AO954" s="504"/>
      <c r="AP954" s="504"/>
      <c r="AQ954" s="504"/>
      <c r="AR954" s="504"/>
      <c r="AS954" s="504"/>
      <c r="AT954" s="504"/>
      <c r="AU954" s="504"/>
      <c r="AV954" s="504"/>
      <c r="AW954" s="504"/>
      <c r="AX954" s="504"/>
      <c r="AY954" s="504"/>
      <c r="AZ954" s="504"/>
      <c r="BA954" s="504"/>
      <c r="BB954" s="504"/>
      <c r="BC954" s="504"/>
      <c r="BD954" s="504"/>
      <c r="BE954" s="504"/>
      <c r="BF954" s="504"/>
      <c r="BG954" s="504"/>
      <c r="BH954" s="504"/>
      <c r="BI954" s="504"/>
      <c r="BJ954" s="504"/>
      <c r="BK954" s="504"/>
      <c r="BL954" s="504"/>
      <c r="BM954" s="504"/>
      <c r="BN954" s="504"/>
      <c r="BO954" s="504"/>
      <c r="BP954" s="504"/>
      <c r="BQ954" s="504"/>
      <c r="BR954" s="504"/>
      <c r="BS954" s="504"/>
      <c r="BT954" s="504"/>
      <c r="BU954" s="14"/>
      <c r="BV954" s="14"/>
      <c r="BW954" s="14"/>
      <c r="BX954" s="477"/>
      <c r="BY954" s="477"/>
      <c r="BZ954" s="477"/>
      <c r="CA954" s="477"/>
      <c r="CB954" s="14"/>
      <c r="CC954" t="str">
        <f t="shared" si="146"/>
        <v/>
      </c>
    </row>
    <row r="955" spans="1:86" ht="20.100000000000001" customHeight="1" x14ac:dyDescent="0.25">
      <c r="A955" s="108">
        <v>20001</v>
      </c>
      <c r="B955" s="109" t="s">
        <v>873</v>
      </c>
      <c r="C955" s="109" t="s">
        <v>874</v>
      </c>
      <c r="D955" s="109" t="s">
        <v>128</v>
      </c>
      <c r="E955" s="110" t="s">
        <v>208</v>
      </c>
      <c r="F955" s="110" t="s">
        <v>160</v>
      </c>
      <c r="G955" s="111">
        <v>40</v>
      </c>
      <c r="H955" s="111">
        <v>15</v>
      </c>
      <c r="I955" s="110" t="s">
        <v>176</v>
      </c>
      <c r="J955" s="121"/>
      <c r="K955" s="109" t="s">
        <v>784</v>
      </c>
      <c r="L955" s="109" t="s">
        <v>2158</v>
      </c>
      <c r="M955" s="109"/>
      <c r="N955" s="109" t="s">
        <v>162</v>
      </c>
      <c r="O955" s="109" t="str">
        <f t="shared" si="145"/>
        <v>ABSINTHE Artemisia absinthum</v>
      </c>
      <c r="P955" s="112">
        <v>955</v>
      </c>
      <c r="Q955" s="112"/>
      <c r="R955" s="20">
        <f t="shared" si="142"/>
        <v>0</v>
      </c>
      <c r="S955" s="20">
        <f t="shared" si="143"/>
        <v>0</v>
      </c>
      <c r="T955" s="20">
        <f t="shared" si="144"/>
        <v>0</v>
      </c>
      <c r="U955" s="378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304"/>
      <c r="AG955" s="304"/>
      <c r="AH955" s="113"/>
      <c r="AI955" s="113"/>
      <c r="AJ955" s="304"/>
      <c r="AK955" s="304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4"/>
      <c r="BV955" s="14"/>
      <c r="BW955" s="14"/>
      <c r="BX955" s="477"/>
      <c r="BY955" s="477"/>
      <c r="BZ955" s="477"/>
      <c r="CA955" s="477"/>
      <c r="CB955" s="14"/>
      <c r="CC955" t="str">
        <f t="shared" si="146"/>
        <v/>
      </c>
      <c r="CE955">
        <v>13278</v>
      </c>
      <c r="CF955">
        <v>6</v>
      </c>
      <c r="CH955">
        <v>8</v>
      </c>
    </row>
    <row r="956" spans="1:86" ht="20.100000000000001" customHeight="1" x14ac:dyDescent="0.25">
      <c r="A956" s="114">
        <v>24025</v>
      </c>
      <c r="B956" s="115" t="s">
        <v>835</v>
      </c>
      <c r="C956" s="115" t="s">
        <v>836</v>
      </c>
      <c r="D956" s="115" t="s">
        <v>128</v>
      </c>
      <c r="E956" s="116" t="s">
        <v>208</v>
      </c>
      <c r="F956" s="116" t="s">
        <v>160</v>
      </c>
      <c r="G956" s="117">
        <v>40</v>
      </c>
      <c r="H956" s="117">
        <v>10</v>
      </c>
      <c r="I956" s="116" t="s">
        <v>319</v>
      </c>
      <c r="J956" s="118"/>
      <c r="K956" s="115" t="s">
        <v>784</v>
      </c>
      <c r="L956" s="115" t="s">
        <v>2158</v>
      </c>
      <c r="M956" s="115"/>
      <c r="N956" s="115" t="s">
        <v>162</v>
      </c>
      <c r="O956" s="115" t="str">
        <f t="shared" si="145"/>
        <v>ANETH Tedik</v>
      </c>
      <c r="P956" s="119">
        <v>956</v>
      </c>
      <c r="Q956" s="119"/>
      <c r="R956" s="20">
        <f t="shared" si="142"/>
        <v>0</v>
      </c>
      <c r="S956" s="20">
        <f t="shared" si="143"/>
        <v>0</v>
      </c>
      <c r="T956" s="20">
        <f t="shared" si="144"/>
        <v>0</v>
      </c>
      <c r="U956" s="301"/>
      <c r="V956" s="120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304"/>
      <c r="AG956" s="304"/>
      <c r="AH956" s="120"/>
      <c r="AI956" s="120"/>
      <c r="AJ956" s="304"/>
      <c r="AK956" s="304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4"/>
      <c r="BV956" s="14"/>
      <c r="BW956" s="14"/>
      <c r="BX956" s="477"/>
      <c r="BY956" s="477"/>
      <c r="BZ956" s="477"/>
      <c r="CA956" s="477"/>
      <c r="CB956" s="14"/>
      <c r="CC956" t="str">
        <f t="shared" si="146"/>
        <v/>
      </c>
      <c r="CE956">
        <v>22856</v>
      </c>
      <c r="CF956">
        <v>4</v>
      </c>
      <c r="CH956">
        <v>5</v>
      </c>
    </row>
    <row r="957" spans="1:86" ht="20.100000000000001" customHeight="1" x14ac:dyDescent="0.25">
      <c r="A957" s="108">
        <v>20078</v>
      </c>
      <c r="B957" s="109" t="s">
        <v>875</v>
      </c>
      <c r="C957" s="109" t="s">
        <v>876</v>
      </c>
      <c r="D957" s="109" t="s">
        <v>128</v>
      </c>
      <c r="E957" s="110" t="s">
        <v>120</v>
      </c>
      <c r="F957" s="110" t="s">
        <v>160</v>
      </c>
      <c r="G957" s="111">
        <v>40</v>
      </c>
      <c r="H957" s="111">
        <v>11</v>
      </c>
      <c r="I957" s="110" t="s">
        <v>120</v>
      </c>
      <c r="J957" s="121"/>
      <c r="K957" s="109" t="s">
        <v>784</v>
      </c>
      <c r="L957" s="109" t="s">
        <v>2158</v>
      </c>
      <c r="M957" s="109"/>
      <c r="N957" s="109" t="s">
        <v>162</v>
      </c>
      <c r="O957" s="109" t="str">
        <f t="shared" si="145"/>
        <v>ARTEMISE Powis castle</v>
      </c>
      <c r="P957" s="112">
        <v>957</v>
      </c>
      <c r="Q957" s="112"/>
      <c r="R957" s="20">
        <f t="shared" si="142"/>
        <v>0</v>
      </c>
      <c r="S957" s="20">
        <f t="shared" si="143"/>
        <v>0</v>
      </c>
      <c r="T957" s="20">
        <f t="shared" si="144"/>
        <v>0</v>
      </c>
      <c r="U957" s="378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304"/>
      <c r="AG957" s="304"/>
      <c r="AH957" s="113"/>
      <c r="AI957" s="113"/>
      <c r="AJ957" s="304"/>
      <c r="AK957" s="304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4"/>
      <c r="BV957" s="14"/>
      <c r="BW957" s="14"/>
      <c r="BX957" s="477"/>
      <c r="BY957" s="477"/>
      <c r="BZ957" s="477"/>
      <c r="CA957" s="477"/>
      <c r="CB957" s="14"/>
      <c r="CC957" t="str">
        <f t="shared" si="146"/>
        <v/>
      </c>
      <c r="CE957">
        <v>2785</v>
      </c>
      <c r="CF957">
        <v>4</v>
      </c>
      <c r="CH957">
        <v>6</v>
      </c>
    </row>
    <row r="958" spans="1:86" ht="20.100000000000001" customHeight="1" x14ac:dyDescent="0.25">
      <c r="A958" s="114">
        <v>15648</v>
      </c>
      <c r="B958" s="115" t="s">
        <v>877</v>
      </c>
      <c r="C958" s="115" t="s">
        <v>169</v>
      </c>
      <c r="D958" s="115" t="s">
        <v>128</v>
      </c>
      <c r="E958" s="116" t="s">
        <v>120</v>
      </c>
      <c r="F958" s="116" t="s">
        <v>160</v>
      </c>
      <c r="G958" s="117">
        <v>40</v>
      </c>
      <c r="H958" s="117">
        <v>12</v>
      </c>
      <c r="I958" s="116" t="s">
        <v>176</v>
      </c>
      <c r="J958" s="118"/>
      <c r="K958" s="115" t="s">
        <v>784</v>
      </c>
      <c r="L958" s="115" t="s">
        <v>2158</v>
      </c>
      <c r="M958" s="115"/>
      <c r="N958" s="115" t="s">
        <v>162</v>
      </c>
      <c r="O958" s="115" t="str">
        <f t="shared" si="145"/>
        <v>ASPERULE ODORANTE .</v>
      </c>
      <c r="P958" s="119">
        <v>958</v>
      </c>
      <c r="Q958" s="119"/>
      <c r="R958" s="20">
        <f t="shared" si="142"/>
        <v>0</v>
      </c>
      <c r="S958" s="20">
        <f t="shared" si="143"/>
        <v>0</v>
      </c>
      <c r="T958" s="20">
        <f t="shared" si="144"/>
        <v>0</v>
      </c>
      <c r="U958" s="301"/>
      <c r="V958" s="120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304"/>
      <c r="AG958" s="304"/>
      <c r="AH958" s="120"/>
      <c r="AI958" s="120"/>
      <c r="AJ958" s="304"/>
      <c r="AK958" s="304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4"/>
      <c r="BV958" s="14"/>
      <c r="BW958" s="14"/>
      <c r="BX958" s="477"/>
      <c r="BY958" s="477"/>
      <c r="BZ958" s="477"/>
      <c r="CA958" s="477"/>
      <c r="CB958" s="14"/>
      <c r="CC958" t="str">
        <f t="shared" si="146"/>
        <v/>
      </c>
      <c r="CE958">
        <v>15542</v>
      </c>
      <c r="CF958">
        <v>6</v>
      </c>
      <c r="CH958">
        <v>5</v>
      </c>
    </row>
    <row r="959" spans="1:86" ht="20.100000000000001" customHeight="1" x14ac:dyDescent="0.25">
      <c r="A959" s="108">
        <v>20128</v>
      </c>
      <c r="B959" s="109" t="s">
        <v>878</v>
      </c>
      <c r="C959" s="109" t="s">
        <v>1459</v>
      </c>
      <c r="D959" s="109" t="s">
        <v>128</v>
      </c>
      <c r="E959" s="110" t="s">
        <v>208</v>
      </c>
      <c r="F959" s="110" t="s">
        <v>160</v>
      </c>
      <c r="G959" s="111">
        <v>40</v>
      </c>
      <c r="H959" s="111">
        <v>8</v>
      </c>
      <c r="I959" s="110" t="s">
        <v>439</v>
      </c>
      <c r="J959" s="121"/>
      <c r="K959" s="109" t="s">
        <v>784</v>
      </c>
      <c r="L959" s="109" t="s">
        <v>2158</v>
      </c>
      <c r="M959" s="109"/>
      <c r="N959" s="109" t="s">
        <v>162</v>
      </c>
      <c r="O959" s="109" t="str">
        <f t="shared" si="145"/>
        <v>BASILIC Fin Vert</v>
      </c>
      <c r="P959" s="112">
        <v>959</v>
      </c>
      <c r="Q959" s="112"/>
      <c r="R959" s="20">
        <f t="shared" si="142"/>
        <v>0</v>
      </c>
      <c r="S959" s="20">
        <f t="shared" si="143"/>
        <v>0</v>
      </c>
      <c r="T959" s="20">
        <f t="shared" si="144"/>
        <v>0</v>
      </c>
      <c r="U959" s="378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304"/>
      <c r="AG959" s="304"/>
      <c r="AH959" s="113"/>
      <c r="AI959" s="113"/>
      <c r="AJ959" s="304"/>
      <c r="AK959" s="304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4"/>
      <c r="BV959" s="14"/>
      <c r="BW959" s="14"/>
      <c r="BX959" s="477"/>
      <c r="BY959" s="477"/>
      <c r="BZ959" s="477"/>
      <c r="CA959" s="477"/>
      <c r="CB959" s="14"/>
      <c r="CC959" t="str">
        <f t="shared" si="146"/>
        <v/>
      </c>
      <c r="CE959">
        <v>12294</v>
      </c>
      <c r="CF959">
        <v>3</v>
      </c>
      <c r="CH959">
        <v>4</v>
      </c>
    </row>
    <row r="960" spans="1:86" ht="20.100000000000001" customHeight="1" x14ac:dyDescent="0.25">
      <c r="A960" s="114">
        <v>20129</v>
      </c>
      <c r="B960" s="115" t="s">
        <v>878</v>
      </c>
      <c r="C960" s="115" t="s">
        <v>1460</v>
      </c>
      <c r="D960" s="115" t="s">
        <v>128</v>
      </c>
      <c r="E960" s="116" t="s">
        <v>208</v>
      </c>
      <c r="F960" s="116" t="s">
        <v>160</v>
      </c>
      <c r="G960" s="117">
        <v>40</v>
      </c>
      <c r="H960" s="117">
        <v>8</v>
      </c>
      <c r="I960" s="116" t="s">
        <v>439</v>
      </c>
      <c r="J960" s="118"/>
      <c r="K960" s="115" t="s">
        <v>784</v>
      </c>
      <c r="L960" s="115" t="s">
        <v>2158</v>
      </c>
      <c r="M960" s="115"/>
      <c r="N960" s="115" t="s">
        <v>162</v>
      </c>
      <c r="O960" s="115" t="str">
        <f t="shared" si="145"/>
        <v>BASILIC Grand Vert Prospera</v>
      </c>
      <c r="P960" s="119">
        <v>960</v>
      </c>
      <c r="Q960" s="119"/>
      <c r="R960" s="20">
        <f t="shared" si="142"/>
        <v>0</v>
      </c>
      <c r="S960" s="20">
        <f t="shared" si="143"/>
        <v>0</v>
      </c>
      <c r="T960" s="20">
        <f t="shared" si="144"/>
        <v>0</v>
      </c>
      <c r="U960" s="301"/>
      <c r="V960" s="120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304"/>
      <c r="AG960" s="304"/>
      <c r="AH960" s="120"/>
      <c r="AI960" s="120"/>
      <c r="AJ960" s="304"/>
      <c r="AK960" s="304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4"/>
      <c r="BV960" s="14"/>
      <c r="BW960" s="14"/>
      <c r="BX960" s="477"/>
      <c r="BY960" s="477"/>
      <c r="BZ960" s="477"/>
      <c r="CA960" s="477"/>
      <c r="CB960" s="14"/>
      <c r="CC960" t="str">
        <f t="shared" si="146"/>
        <v/>
      </c>
      <c r="CE960">
        <v>12295</v>
      </c>
      <c r="CF960">
        <v>3</v>
      </c>
      <c r="CH960">
        <v>4</v>
      </c>
    </row>
    <row r="961" spans="1:86" ht="20.100000000000001" customHeight="1" x14ac:dyDescent="0.25">
      <c r="A961" s="108">
        <v>20130</v>
      </c>
      <c r="B961" s="109" t="s">
        <v>878</v>
      </c>
      <c r="C961" s="109" t="s">
        <v>1461</v>
      </c>
      <c r="D961" s="109" t="s">
        <v>128</v>
      </c>
      <c r="E961" s="110" t="s">
        <v>120</v>
      </c>
      <c r="F961" s="110" t="s">
        <v>160</v>
      </c>
      <c r="G961" s="111">
        <v>40</v>
      </c>
      <c r="H961" s="111">
        <v>9</v>
      </c>
      <c r="I961" s="110" t="s">
        <v>176</v>
      </c>
      <c r="J961" s="121"/>
      <c r="K961" s="109" t="s">
        <v>784</v>
      </c>
      <c r="L961" s="109" t="s">
        <v>2158</v>
      </c>
      <c r="M961" s="109"/>
      <c r="N961" s="109" t="s">
        <v>162</v>
      </c>
      <c r="O961" s="109" t="str">
        <f t="shared" si="145"/>
        <v>BASILIC Magic Mountain</v>
      </c>
      <c r="P961" s="112">
        <v>961</v>
      </c>
      <c r="Q961" s="112"/>
      <c r="R961" s="20">
        <f t="shared" si="142"/>
        <v>0</v>
      </c>
      <c r="S961" s="20">
        <f t="shared" si="143"/>
        <v>0</v>
      </c>
      <c r="T961" s="20">
        <f t="shared" si="144"/>
        <v>0</v>
      </c>
      <c r="U961" s="378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304"/>
      <c r="AG961" s="304"/>
      <c r="AH961" s="113"/>
      <c r="AI961" s="113"/>
      <c r="AJ961" s="304"/>
      <c r="AK961" s="304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4"/>
      <c r="BV961" s="14"/>
      <c r="BW961" s="14"/>
      <c r="BX961" s="477"/>
      <c r="BY961" s="477"/>
      <c r="BZ961" s="477"/>
      <c r="CA961" s="477"/>
      <c r="CB961" s="14"/>
      <c r="CC961" t="str">
        <f t="shared" si="146"/>
        <v/>
      </c>
      <c r="CE961">
        <v>13282</v>
      </c>
      <c r="CF961">
        <v>4</v>
      </c>
      <c r="CH961">
        <v>4</v>
      </c>
    </row>
    <row r="962" spans="1:86" ht="20.100000000000001" customHeight="1" x14ac:dyDescent="0.25">
      <c r="A962" s="114">
        <v>26091</v>
      </c>
      <c r="B962" s="115" t="s">
        <v>878</v>
      </c>
      <c r="C962" s="115" t="s">
        <v>879</v>
      </c>
      <c r="D962" s="115" t="s">
        <v>128</v>
      </c>
      <c r="E962" s="116" t="s">
        <v>120</v>
      </c>
      <c r="F962" s="116" t="s">
        <v>160</v>
      </c>
      <c r="G962" s="117">
        <v>40</v>
      </c>
      <c r="H962" s="117">
        <v>9</v>
      </c>
      <c r="I962" s="116" t="s">
        <v>176</v>
      </c>
      <c r="J962" s="118"/>
      <c r="K962" s="115" t="s">
        <v>784</v>
      </c>
      <c r="L962" s="115" t="s">
        <v>2158</v>
      </c>
      <c r="M962" s="115"/>
      <c r="N962" s="115" t="s">
        <v>162</v>
      </c>
      <c r="O962" s="115" t="str">
        <f t="shared" si="145"/>
        <v>BASILIC Magic White</v>
      </c>
      <c r="P962" s="119">
        <v>962</v>
      </c>
      <c r="Q962" s="119"/>
      <c r="R962" s="20">
        <f t="shared" si="142"/>
        <v>0</v>
      </c>
      <c r="S962" s="20">
        <f t="shared" si="143"/>
        <v>0</v>
      </c>
      <c r="T962" s="20">
        <f t="shared" si="144"/>
        <v>0</v>
      </c>
      <c r="U962" s="301"/>
      <c r="V962" s="120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304"/>
      <c r="AG962" s="304"/>
      <c r="AH962" s="120"/>
      <c r="AI962" s="120"/>
      <c r="AJ962" s="304"/>
      <c r="AK962" s="304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4"/>
      <c r="BV962" s="14"/>
      <c r="BW962" s="14"/>
      <c r="BX962" s="477"/>
      <c r="BY962" s="477"/>
      <c r="BZ962" s="477"/>
      <c r="CA962" s="477"/>
      <c r="CB962" s="14"/>
      <c r="CC962" t="str">
        <f t="shared" si="146"/>
        <v/>
      </c>
      <c r="CE962">
        <v>26022</v>
      </c>
      <c r="CF962">
        <v>4</v>
      </c>
      <c r="CH962">
        <v>4</v>
      </c>
    </row>
    <row r="963" spans="1:86" ht="20.100000000000001" customHeight="1" x14ac:dyDescent="0.25">
      <c r="A963" s="379">
        <v>20131</v>
      </c>
      <c r="B963" s="109" t="s">
        <v>878</v>
      </c>
      <c r="C963" s="109" t="s">
        <v>880</v>
      </c>
      <c r="D963" s="109" t="s">
        <v>128</v>
      </c>
      <c r="E963" s="110" t="s">
        <v>208</v>
      </c>
      <c r="F963" s="110" t="s">
        <v>160</v>
      </c>
      <c r="G963" s="111">
        <v>40</v>
      </c>
      <c r="H963" s="111">
        <v>7</v>
      </c>
      <c r="I963" s="110" t="s">
        <v>439</v>
      </c>
      <c r="J963" s="121"/>
      <c r="K963" s="109" t="s">
        <v>784</v>
      </c>
      <c r="L963" s="109" t="s">
        <v>2158</v>
      </c>
      <c r="M963" s="109"/>
      <c r="N963" s="109" t="s">
        <v>162</v>
      </c>
      <c r="O963" s="109" t="str">
        <f t="shared" si="145"/>
        <v>BASILIC Marseillais</v>
      </c>
      <c r="P963" s="112">
        <v>963</v>
      </c>
      <c r="Q963" s="112"/>
      <c r="R963" s="20">
        <f t="shared" si="142"/>
        <v>0</v>
      </c>
      <c r="S963" s="20">
        <f t="shared" si="143"/>
        <v>0</v>
      </c>
      <c r="T963" s="20">
        <f t="shared" si="144"/>
        <v>0</v>
      </c>
      <c r="U963" s="378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304"/>
      <c r="AG963" s="304"/>
      <c r="AH963" s="113"/>
      <c r="AI963" s="113"/>
      <c r="AJ963" s="304"/>
      <c r="AK963" s="304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4"/>
      <c r="BV963" s="14"/>
      <c r="BW963" s="14"/>
      <c r="BX963" s="477"/>
      <c r="BY963" s="477"/>
      <c r="BZ963" s="477"/>
      <c r="CA963" s="477"/>
      <c r="CB963" s="14"/>
      <c r="CC963" t="str">
        <f t="shared" si="146"/>
        <v/>
      </c>
      <c r="CE963">
        <v>12836</v>
      </c>
      <c r="CF963">
        <v>3</v>
      </c>
      <c r="CH963">
        <v>3</v>
      </c>
    </row>
    <row r="964" spans="1:86" ht="20.100000000000001" customHeight="1" x14ac:dyDescent="0.25">
      <c r="A964" s="114">
        <v>26835</v>
      </c>
      <c r="B964" s="115" t="s">
        <v>878</v>
      </c>
      <c r="C964" s="115" t="s">
        <v>1673</v>
      </c>
      <c r="D964" s="115" t="s">
        <v>128</v>
      </c>
      <c r="E964" s="116" t="s">
        <v>208</v>
      </c>
      <c r="F964" s="116" t="s">
        <v>160</v>
      </c>
      <c r="G964" s="117">
        <v>40</v>
      </c>
      <c r="H964" s="117">
        <v>7</v>
      </c>
      <c r="I964" s="116" t="s">
        <v>439</v>
      </c>
      <c r="J964" s="118"/>
      <c r="K964" s="115" t="s">
        <v>784</v>
      </c>
      <c r="L964" s="115" t="s">
        <v>2158</v>
      </c>
      <c r="M964" s="115"/>
      <c r="N964" s="115" t="s">
        <v>162</v>
      </c>
      <c r="O964" s="115" t="str">
        <f t="shared" si="145"/>
        <v>BASILIC Rouge Prospera</v>
      </c>
      <c r="P964" s="119">
        <v>964</v>
      </c>
      <c r="Q964" s="119"/>
      <c r="R964" s="20">
        <f t="shared" si="142"/>
        <v>0</v>
      </c>
      <c r="S964" s="20">
        <f t="shared" si="143"/>
        <v>0</v>
      </c>
      <c r="T964" s="20">
        <f t="shared" si="144"/>
        <v>0</v>
      </c>
      <c r="U964" s="301"/>
      <c r="V964" s="120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304"/>
      <c r="AG964" s="304"/>
      <c r="AH964" s="120"/>
      <c r="AI964" s="120"/>
      <c r="AJ964" s="304"/>
      <c r="AK964" s="304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4"/>
      <c r="BV964" s="14"/>
      <c r="BW964" s="14"/>
      <c r="BX964" s="477"/>
      <c r="BY964" s="477"/>
      <c r="BZ964" s="477"/>
      <c r="CA964" s="477"/>
      <c r="CB964" s="14"/>
      <c r="CC964" t="str">
        <f t="shared" si="146"/>
        <v/>
      </c>
      <c r="CE964">
        <v>26834</v>
      </c>
      <c r="CF964">
        <v>3</v>
      </c>
      <c r="CH964">
        <v>3</v>
      </c>
    </row>
    <row r="965" spans="1:86" ht="20.100000000000001" customHeight="1" x14ac:dyDescent="0.25">
      <c r="A965" s="108">
        <v>14108</v>
      </c>
      <c r="B965" s="109" t="s">
        <v>837</v>
      </c>
      <c r="C965" s="109" t="s">
        <v>838</v>
      </c>
      <c r="D965" s="109" t="s">
        <v>128</v>
      </c>
      <c r="E965" s="110" t="s">
        <v>208</v>
      </c>
      <c r="F965" s="110" t="s">
        <v>160</v>
      </c>
      <c r="G965" s="111">
        <v>40</v>
      </c>
      <c r="H965" s="111">
        <v>10</v>
      </c>
      <c r="I965" s="110" t="s">
        <v>319</v>
      </c>
      <c r="J965" s="121"/>
      <c r="K965" s="109" t="s">
        <v>784</v>
      </c>
      <c r="L965" s="109" t="s">
        <v>2158</v>
      </c>
      <c r="M965" s="109"/>
      <c r="N965" s="109" t="s">
        <v>162</v>
      </c>
      <c r="O965" s="109" t="str">
        <f t="shared" si="145"/>
        <v>BOURRACHE Officinale</v>
      </c>
      <c r="P965" s="112">
        <v>965</v>
      </c>
      <c r="Q965" s="112"/>
      <c r="R965" s="20">
        <f t="shared" ref="R965:R1024" si="147">IF(INT(S965)*10=S965*10,,"ERREUR")</f>
        <v>0</v>
      </c>
      <c r="S965" s="20">
        <f t="shared" ref="S965:S1024" si="148">T965/G965</f>
        <v>0</v>
      </c>
      <c r="T965" s="20">
        <f t="shared" ref="T965:T1024" si="149">SUM(U965:BT965)</f>
        <v>0</v>
      </c>
      <c r="U965" s="378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304"/>
      <c r="AG965" s="304"/>
      <c r="AH965" s="113"/>
      <c r="AI965" s="113"/>
      <c r="AJ965" s="304"/>
      <c r="AK965" s="304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4"/>
      <c r="BV965" s="14"/>
      <c r="BW965" s="14"/>
      <c r="BX965" s="477"/>
      <c r="BY965" s="477"/>
      <c r="BZ965" s="477"/>
      <c r="CA965" s="477"/>
      <c r="CB965" s="14"/>
      <c r="CC965" t="str">
        <f t="shared" si="146"/>
        <v/>
      </c>
      <c r="CE965">
        <v>12837</v>
      </c>
      <c r="CF965">
        <v>4</v>
      </c>
      <c r="CH965">
        <v>5</v>
      </c>
    </row>
    <row r="966" spans="1:86" ht="20.100000000000001" customHeight="1" x14ac:dyDescent="0.25">
      <c r="A966" s="114">
        <v>15201</v>
      </c>
      <c r="B966" s="115" t="s">
        <v>1464</v>
      </c>
      <c r="C966" s="115" t="s">
        <v>881</v>
      </c>
      <c r="D966" s="115" t="s">
        <v>128</v>
      </c>
      <c r="E966" s="116" t="s">
        <v>208</v>
      </c>
      <c r="F966" s="116" t="s">
        <v>160</v>
      </c>
      <c r="G966" s="117">
        <v>40</v>
      </c>
      <c r="H966" s="117">
        <v>13</v>
      </c>
      <c r="I966" s="116" t="s">
        <v>461</v>
      </c>
      <c r="J966" s="118"/>
      <c r="K966" s="115" t="s">
        <v>784</v>
      </c>
      <c r="L966" s="115" t="s">
        <v>2158</v>
      </c>
      <c r="M966" s="115"/>
      <c r="N966" s="115" t="s">
        <v>162</v>
      </c>
      <c r="O966" s="115" t="str">
        <f t="shared" si="145"/>
        <v>CÉLERI A COUPER Per-cel</v>
      </c>
      <c r="P966" s="119">
        <v>966</v>
      </c>
      <c r="Q966" s="119"/>
      <c r="R966" s="20">
        <f t="shared" si="147"/>
        <v>0</v>
      </c>
      <c r="S966" s="20">
        <f t="shared" si="148"/>
        <v>0</v>
      </c>
      <c r="T966" s="20">
        <f t="shared" si="149"/>
        <v>0</v>
      </c>
      <c r="U966" s="301"/>
      <c r="V966" s="120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304"/>
      <c r="AG966" s="304"/>
      <c r="AH966" s="120"/>
      <c r="AI966" s="120"/>
      <c r="AJ966" s="304"/>
      <c r="AK966" s="304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4"/>
      <c r="BV966" s="14"/>
      <c r="BW966" s="14"/>
      <c r="BX966" s="477"/>
      <c r="BY966" s="477"/>
      <c r="BZ966" s="477"/>
      <c r="CA966" s="477"/>
      <c r="CB966" s="14"/>
      <c r="CC966" t="str">
        <f t="shared" si="146"/>
        <v/>
      </c>
      <c r="CE966">
        <v>12296</v>
      </c>
      <c r="CF966">
        <v>4</v>
      </c>
      <c r="CH966">
        <v>8</v>
      </c>
    </row>
    <row r="967" spans="1:86" ht="20.100000000000001" customHeight="1" x14ac:dyDescent="0.25">
      <c r="A967" s="108">
        <v>20287</v>
      </c>
      <c r="B967" s="109" t="s">
        <v>882</v>
      </c>
      <c r="C967" s="109" t="s">
        <v>883</v>
      </c>
      <c r="D967" s="109" t="s">
        <v>128</v>
      </c>
      <c r="E967" s="110" t="s">
        <v>208</v>
      </c>
      <c r="F967" s="110" t="s">
        <v>160</v>
      </c>
      <c r="G967" s="111">
        <v>40</v>
      </c>
      <c r="H967" s="111">
        <v>10</v>
      </c>
      <c r="I967" s="110" t="s">
        <v>461</v>
      </c>
      <c r="J967" s="121"/>
      <c r="K967" s="109" t="s">
        <v>784</v>
      </c>
      <c r="L967" s="109" t="s">
        <v>2158</v>
      </c>
      <c r="M967" s="109"/>
      <c r="N967" s="109" t="s">
        <v>162</v>
      </c>
      <c r="O967" s="109" t="str">
        <f t="shared" ref="O967:O1024" si="150">_xlfn.CONCAT(B967," ", C967)</f>
        <v>CERFEUIL Commun</v>
      </c>
      <c r="P967" s="112">
        <v>967</v>
      </c>
      <c r="Q967" s="112"/>
      <c r="R967" s="20">
        <f t="shared" si="147"/>
        <v>0</v>
      </c>
      <c r="S967" s="20">
        <f t="shared" si="148"/>
        <v>0</v>
      </c>
      <c r="T967" s="20">
        <f t="shared" si="149"/>
        <v>0</v>
      </c>
      <c r="U967" s="378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304"/>
      <c r="AG967" s="304"/>
      <c r="AH967" s="113"/>
      <c r="AI967" s="113"/>
      <c r="AJ967" s="304"/>
      <c r="AK967" s="304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4"/>
      <c r="BV967" s="14"/>
      <c r="BW967" s="14"/>
      <c r="BX967" s="477"/>
      <c r="BY967" s="477"/>
      <c r="BZ967" s="477"/>
      <c r="CA967" s="477"/>
      <c r="CB967" s="14"/>
      <c r="CC967" t="str">
        <f t="shared" si="146"/>
        <v/>
      </c>
      <c r="CE967">
        <v>12297</v>
      </c>
      <c r="CF967">
        <v>4</v>
      </c>
      <c r="CH967">
        <v>5</v>
      </c>
    </row>
    <row r="968" spans="1:86" ht="20.100000000000001" customHeight="1" x14ac:dyDescent="0.25">
      <c r="A968" s="114">
        <v>23106</v>
      </c>
      <c r="B968" s="115" t="s">
        <v>884</v>
      </c>
      <c r="C968" s="115" t="s">
        <v>1462</v>
      </c>
      <c r="D968" s="115" t="s">
        <v>128</v>
      </c>
      <c r="E968" s="116" t="s">
        <v>208</v>
      </c>
      <c r="F968" s="116" t="s">
        <v>160</v>
      </c>
      <c r="G968" s="117">
        <v>40</v>
      </c>
      <c r="H968" s="117">
        <v>11</v>
      </c>
      <c r="I968" s="116" t="s">
        <v>439</v>
      </c>
      <c r="J968" s="118"/>
      <c r="K968" s="115" t="s">
        <v>784</v>
      </c>
      <c r="L968" s="115" t="s">
        <v>2158</v>
      </c>
      <c r="M968" s="115"/>
      <c r="N968" s="115" t="s">
        <v>162</v>
      </c>
      <c r="O968" s="115" t="str">
        <f t="shared" si="150"/>
        <v>CIBOULAIL Allium tuberosum - Ciboulette de Chine</v>
      </c>
      <c r="P968" s="119">
        <v>968</v>
      </c>
      <c r="Q968" s="119"/>
      <c r="R968" s="20">
        <f t="shared" si="147"/>
        <v>0</v>
      </c>
      <c r="S968" s="20">
        <f t="shared" si="148"/>
        <v>0</v>
      </c>
      <c r="T968" s="20">
        <f t="shared" si="149"/>
        <v>0</v>
      </c>
      <c r="U968" s="301"/>
      <c r="V968" s="120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304"/>
      <c r="AG968" s="304"/>
      <c r="AH968" s="120"/>
      <c r="AI968" s="120"/>
      <c r="AJ968" s="304"/>
      <c r="AK968" s="304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4"/>
      <c r="BV968" s="14"/>
      <c r="BW968" s="14"/>
      <c r="BX968" s="477"/>
      <c r="BY968" s="477"/>
      <c r="BZ968" s="477"/>
      <c r="CA968" s="477"/>
      <c r="CB968" s="14"/>
      <c r="CC968" t="str">
        <f t="shared" si="146"/>
        <v/>
      </c>
      <c r="CE968">
        <v>22867</v>
      </c>
      <c r="CF968">
        <v>4</v>
      </c>
      <c r="CH968">
        <v>6</v>
      </c>
    </row>
    <row r="969" spans="1:86" ht="20.100000000000001" customHeight="1" x14ac:dyDescent="0.25">
      <c r="A969" s="108">
        <v>15649</v>
      </c>
      <c r="B969" s="109" t="s">
        <v>885</v>
      </c>
      <c r="C969" s="109" t="s">
        <v>309</v>
      </c>
      <c r="D969" s="109" t="s">
        <v>128</v>
      </c>
      <c r="E969" s="110" t="s">
        <v>208</v>
      </c>
      <c r="F969" s="110" t="s">
        <v>160</v>
      </c>
      <c r="G969" s="111">
        <v>40</v>
      </c>
      <c r="H969" s="111">
        <v>11</v>
      </c>
      <c r="I969" s="110" t="s">
        <v>439</v>
      </c>
      <c r="J969" s="121"/>
      <c r="K969" s="109" t="s">
        <v>784</v>
      </c>
      <c r="L969" s="109" t="s">
        <v>2158</v>
      </c>
      <c r="M969" s="109"/>
      <c r="N969" s="109" t="s">
        <v>162</v>
      </c>
      <c r="O969" s="109" t="str">
        <f t="shared" si="150"/>
        <v>CIBOULE Rouge</v>
      </c>
      <c r="P969" s="112">
        <v>969</v>
      </c>
      <c r="Q969" s="112"/>
      <c r="R969" s="20">
        <f t="shared" si="147"/>
        <v>0</v>
      </c>
      <c r="S969" s="20">
        <f t="shared" si="148"/>
        <v>0</v>
      </c>
      <c r="T969" s="20">
        <f t="shared" si="149"/>
        <v>0</v>
      </c>
      <c r="U969" s="378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304"/>
      <c r="AG969" s="304"/>
      <c r="AH969" s="113"/>
      <c r="AI969" s="113"/>
      <c r="AJ969" s="304"/>
      <c r="AK969" s="304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4"/>
      <c r="BV969" s="14"/>
      <c r="BW969" s="14"/>
      <c r="BX969" s="477"/>
      <c r="BY969" s="477"/>
      <c r="BZ969" s="477"/>
      <c r="CA969" s="477"/>
      <c r="CB969" s="14"/>
      <c r="CC969" t="str">
        <f t="shared" si="146"/>
        <v/>
      </c>
      <c r="CE969">
        <v>13283</v>
      </c>
      <c r="CF969">
        <v>4</v>
      </c>
      <c r="CH969">
        <v>6</v>
      </c>
    </row>
    <row r="970" spans="1:86" ht="20.100000000000001" customHeight="1" x14ac:dyDescent="0.25">
      <c r="A970" s="114">
        <v>12666</v>
      </c>
      <c r="B970" s="115" t="s">
        <v>886</v>
      </c>
      <c r="C970" s="115" t="s">
        <v>887</v>
      </c>
      <c r="D970" s="115" t="s">
        <v>128</v>
      </c>
      <c r="E970" s="116" t="s">
        <v>208</v>
      </c>
      <c r="F970" s="116" t="s">
        <v>160</v>
      </c>
      <c r="G970" s="117">
        <v>40</v>
      </c>
      <c r="H970" s="117">
        <v>11</v>
      </c>
      <c r="I970" s="116" t="s">
        <v>439</v>
      </c>
      <c r="J970" s="118"/>
      <c r="K970" s="115" t="s">
        <v>784</v>
      </c>
      <c r="L970" s="115" t="s">
        <v>2158</v>
      </c>
      <c r="M970" s="115"/>
      <c r="N970" s="115" t="s">
        <v>162</v>
      </c>
      <c r="O970" s="115" t="str">
        <f t="shared" si="150"/>
        <v>CIBOULETTE Commune</v>
      </c>
      <c r="P970" s="119">
        <v>970</v>
      </c>
      <c r="Q970" s="119"/>
      <c r="R970" s="20">
        <f t="shared" si="147"/>
        <v>0</v>
      </c>
      <c r="S970" s="20">
        <f t="shared" si="148"/>
        <v>0</v>
      </c>
      <c r="T970" s="20">
        <f t="shared" si="149"/>
        <v>0</v>
      </c>
      <c r="U970" s="301"/>
      <c r="V970" s="120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304"/>
      <c r="AG970" s="304"/>
      <c r="AH970" s="120"/>
      <c r="AI970" s="120"/>
      <c r="AJ970" s="304"/>
      <c r="AK970" s="304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4"/>
      <c r="BV970" s="14"/>
      <c r="BW970" s="14"/>
      <c r="BX970" s="477"/>
      <c r="BY970" s="477"/>
      <c r="BZ970" s="477"/>
      <c r="CA970" s="477"/>
      <c r="CB970" s="14"/>
      <c r="CC970" t="str">
        <f t="shared" si="146"/>
        <v/>
      </c>
      <c r="CE970">
        <v>12298</v>
      </c>
      <c r="CF970">
        <v>4</v>
      </c>
      <c r="CH970">
        <v>6</v>
      </c>
    </row>
    <row r="971" spans="1:86" ht="20.100000000000001" customHeight="1" x14ac:dyDescent="0.25">
      <c r="A971" s="108">
        <v>15253</v>
      </c>
      <c r="B971" s="109" t="s">
        <v>888</v>
      </c>
      <c r="C971" s="109" t="s">
        <v>1455</v>
      </c>
      <c r="D971" s="109" t="s">
        <v>1670</v>
      </c>
      <c r="E971" s="110" t="s">
        <v>208</v>
      </c>
      <c r="F971" s="110" t="s">
        <v>160</v>
      </c>
      <c r="G971" s="111">
        <v>40</v>
      </c>
      <c r="H971" s="111">
        <v>12</v>
      </c>
      <c r="I971" s="110" t="s">
        <v>122</v>
      </c>
      <c r="J971" s="121"/>
      <c r="K971" s="109" t="s">
        <v>784</v>
      </c>
      <c r="L971" s="109" t="s">
        <v>2158</v>
      </c>
      <c r="M971" s="109"/>
      <c r="N971" s="109" t="s">
        <v>162</v>
      </c>
      <c r="O971" s="109" t="str">
        <f t="shared" si="150"/>
        <v>CITRONNELLE DE MADAGASCAR Cymbopogon flexuosus</v>
      </c>
      <c r="P971" s="112">
        <v>971</v>
      </c>
      <c r="Q971" s="112"/>
      <c r="R971" s="20">
        <f t="shared" si="147"/>
        <v>0</v>
      </c>
      <c r="S971" s="20">
        <f t="shared" si="148"/>
        <v>0</v>
      </c>
      <c r="T971" s="20">
        <f t="shared" si="149"/>
        <v>0</v>
      </c>
      <c r="U971" s="303"/>
      <c r="V971" s="304"/>
      <c r="W971" s="304"/>
      <c r="X971" s="304"/>
      <c r="Y971" s="304"/>
      <c r="Z971" s="304"/>
      <c r="AA971" s="304"/>
      <c r="AB971" s="304"/>
      <c r="AC971" s="304"/>
      <c r="AD971" s="304"/>
      <c r="AE971" s="304"/>
      <c r="AF971" s="304"/>
      <c r="AG971" s="304"/>
      <c r="AH971" s="113"/>
      <c r="AI971" s="113"/>
      <c r="AJ971" s="304"/>
      <c r="AK971" s="304"/>
      <c r="AL971" s="304"/>
      <c r="AM971" s="304"/>
      <c r="AN971" s="304"/>
      <c r="AO971" s="304"/>
      <c r="AP971" s="304"/>
      <c r="AQ971" s="304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4"/>
      <c r="BV971" s="14"/>
      <c r="BW971" s="14"/>
      <c r="BX971" s="477"/>
      <c r="BY971" s="477"/>
      <c r="BZ971" s="477"/>
      <c r="CA971" s="477"/>
      <c r="CB971" s="14"/>
      <c r="CC971" t="str">
        <f t="shared" si="146"/>
        <v>&gt;s07/2026</v>
      </c>
      <c r="CE971">
        <v>12829</v>
      </c>
      <c r="CF971">
        <v>6</v>
      </c>
      <c r="CH971">
        <v>5</v>
      </c>
    </row>
    <row r="972" spans="1:86" ht="20.100000000000001" customHeight="1" x14ac:dyDescent="0.25">
      <c r="A972" s="114">
        <v>25217</v>
      </c>
      <c r="B972" s="115" t="s">
        <v>888</v>
      </c>
      <c r="C972" s="115" t="s">
        <v>889</v>
      </c>
      <c r="D972" s="115" t="s">
        <v>1647</v>
      </c>
      <c r="E972" s="116" t="s">
        <v>120</v>
      </c>
      <c r="F972" s="116" t="s">
        <v>160</v>
      </c>
      <c r="G972" s="117">
        <v>40</v>
      </c>
      <c r="H972" s="117">
        <v>6</v>
      </c>
      <c r="I972" s="116" t="s">
        <v>171</v>
      </c>
      <c r="J972" s="118"/>
      <c r="K972" s="115" t="s">
        <v>784</v>
      </c>
      <c r="L972" s="115" t="s">
        <v>2158</v>
      </c>
      <c r="M972" s="115"/>
      <c r="N972" s="115" t="s">
        <v>162</v>
      </c>
      <c r="O972" s="115" t="str">
        <f t="shared" si="150"/>
        <v>CITRONNELLE DE MADAGASCAR Cymbopogon Citratus</v>
      </c>
      <c r="P972" s="119">
        <v>972</v>
      </c>
      <c r="Q972" s="119"/>
      <c r="R972" s="20">
        <f t="shared" si="147"/>
        <v>0</v>
      </c>
      <c r="S972" s="20">
        <f t="shared" si="148"/>
        <v>0</v>
      </c>
      <c r="T972" s="20">
        <f t="shared" si="149"/>
        <v>0</v>
      </c>
      <c r="U972" s="303"/>
      <c r="V972" s="304"/>
      <c r="W972" s="304"/>
      <c r="X972" s="304"/>
      <c r="Y972" s="304"/>
      <c r="Z972" s="304"/>
      <c r="AA972" s="304"/>
      <c r="AB972" s="304"/>
      <c r="AC972" s="304"/>
      <c r="AD972" s="304"/>
      <c r="AE972" s="304"/>
      <c r="AF972" s="304"/>
      <c r="AG972" s="304"/>
      <c r="AH972" s="120"/>
      <c r="AI972" s="120"/>
      <c r="AJ972" s="304"/>
      <c r="AK972" s="304"/>
      <c r="AL972" s="304"/>
      <c r="AM972" s="304"/>
      <c r="AN972" s="304"/>
      <c r="AO972" s="304"/>
      <c r="AP972" s="304"/>
      <c r="AQ972" s="304"/>
      <c r="AR972" s="304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4"/>
      <c r="BV972" s="14"/>
      <c r="BW972" s="14"/>
      <c r="BX972" s="477"/>
      <c r="BY972" s="477"/>
      <c r="BZ972" s="477"/>
      <c r="CA972" s="477"/>
      <c r="CB972" s="14"/>
      <c r="CC972" t="str">
        <f t="shared" si="146"/>
        <v>&gt;s08/2026</v>
      </c>
      <c r="CD972">
        <v>8</v>
      </c>
      <c r="CE972">
        <v>25217</v>
      </c>
      <c r="CH972">
        <v>5</v>
      </c>
    </row>
    <row r="973" spans="1:86" ht="20.100000000000001" customHeight="1" x14ac:dyDescent="0.25">
      <c r="A973" s="379">
        <v>24073</v>
      </c>
      <c r="B973" s="109" t="s">
        <v>890</v>
      </c>
      <c r="C973" s="109" t="s">
        <v>891</v>
      </c>
      <c r="D973" s="109" t="s">
        <v>128</v>
      </c>
      <c r="E973" s="110" t="s">
        <v>208</v>
      </c>
      <c r="F973" s="110" t="s">
        <v>160</v>
      </c>
      <c r="G973" s="111">
        <v>40</v>
      </c>
      <c r="H973" s="111">
        <v>10</v>
      </c>
      <c r="I973" s="110" t="s">
        <v>461</v>
      </c>
      <c r="J973" s="121"/>
      <c r="K973" s="109" t="s">
        <v>784</v>
      </c>
      <c r="L973" s="109" t="s">
        <v>2158</v>
      </c>
      <c r="M973" s="109"/>
      <c r="N973" s="109" t="s">
        <v>162</v>
      </c>
      <c r="O973" s="109" t="str">
        <f t="shared" si="150"/>
        <v>CORIANDRE Estik</v>
      </c>
      <c r="P973" s="112">
        <v>973</v>
      </c>
      <c r="Q973" s="112"/>
      <c r="R973" s="20">
        <f t="shared" si="147"/>
        <v>0</v>
      </c>
      <c r="S973" s="20">
        <f t="shared" si="148"/>
        <v>0</v>
      </c>
      <c r="T973" s="20">
        <f t="shared" si="149"/>
        <v>0</v>
      </c>
      <c r="U973" s="378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304"/>
      <c r="AG973" s="304"/>
      <c r="AH973" s="113"/>
      <c r="AI973" s="113"/>
      <c r="AJ973" s="304"/>
      <c r="AK973" s="304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4"/>
      <c r="BV973" s="14"/>
      <c r="BW973" s="14"/>
      <c r="BX973" s="477"/>
      <c r="BY973" s="477"/>
      <c r="BZ973" s="477"/>
      <c r="CA973" s="477"/>
      <c r="CB973" s="14"/>
      <c r="CC973" t="str">
        <f t="shared" si="146"/>
        <v/>
      </c>
      <c r="CE973">
        <v>22868</v>
      </c>
      <c r="CF973">
        <v>4</v>
      </c>
      <c r="CH973">
        <v>5</v>
      </c>
    </row>
    <row r="974" spans="1:86" ht="20.100000000000001" customHeight="1" x14ac:dyDescent="0.25">
      <c r="A974" s="114">
        <v>20381</v>
      </c>
      <c r="B974" s="115" t="s">
        <v>892</v>
      </c>
      <c r="C974" s="115" t="s">
        <v>893</v>
      </c>
      <c r="D974" s="115" t="s">
        <v>128</v>
      </c>
      <c r="E974" s="116" t="s">
        <v>120</v>
      </c>
      <c r="F974" s="116" t="s">
        <v>160</v>
      </c>
      <c r="G974" s="117">
        <v>40</v>
      </c>
      <c r="H974" s="117">
        <v>10</v>
      </c>
      <c r="I974" s="116" t="s">
        <v>176</v>
      </c>
      <c r="J974" s="118"/>
      <c r="K974" s="115" t="s">
        <v>784</v>
      </c>
      <c r="L974" s="115" t="s">
        <v>2158</v>
      </c>
      <c r="M974" s="115"/>
      <c r="N974" s="115" t="s">
        <v>162</v>
      </c>
      <c r="O974" s="115" t="str">
        <f t="shared" si="150"/>
        <v>CORIANDRE VIETNAMIENNE Rau ram</v>
      </c>
      <c r="P974" s="119">
        <v>974</v>
      </c>
      <c r="Q974" s="119"/>
      <c r="R974" s="20">
        <f t="shared" si="147"/>
        <v>0</v>
      </c>
      <c r="S974" s="20">
        <f t="shared" si="148"/>
        <v>0</v>
      </c>
      <c r="T974" s="20">
        <f t="shared" si="149"/>
        <v>0</v>
      </c>
      <c r="U974" s="301"/>
      <c r="V974" s="120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304"/>
      <c r="AG974" s="304"/>
      <c r="AH974" s="120"/>
      <c r="AI974" s="120"/>
      <c r="AJ974" s="304"/>
      <c r="AK974" s="304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4"/>
      <c r="BV974" s="14"/>
      <c r="BW974" s="14"/>
      <c r="BX974" s="477"/>
      <c r="BY974" s="477"/>
      <c r="BZ974" s="477"/>
      <c r="CA974" s="477"/>
      <c r="CB974" s="14"/>
      <c r="CC974" t="str">
        <f t="shared" si="146"/>
        <v/>
      </c>
      <c r="CE974">
        <v>15051</v>
      </c>
      <c r="CF974">
        <v>4</v>
      </c>
      <c r="CH974">
        <v>5</v>
      </c>
    </row>
    <row r="975" spans="1:86" ht="20.100000000000001" customHeight="1" x14ac:dyDescent="0.25">
      <c r="A975" s="108">
        <v>24074</v>
      </c>
      <c r="B975" s="109" t="s">
        <v>1463</v>
      </c>
      <c r="C975" s="109" t="s">
        <v>169</v>
      </c>
      <c r="D975" s="109" t="s">
        <v>128</v>
      </c>
      <c r="E975" s="110" t="s">
        <v>208</v>
      </c>
      <c r="F975" s="110" t="s">
        <v>160</v>
      </c>
      <c r="G975" s="111">
        <v>40</v>
      </c>
      <c r="H975" s="111">
        <v>13</v>
      </c>
      <c r="I975" s="110" t="s">
        <v>176</v>
      </c>
      <c r="J975" s="121"/>
      <c r="K975" s="109" t="s">
        <v>784</v>
      </c>
      <c r="L975" s="109" t="s">
        <v>2158</v>
      </c>
      <c r="M975" s="109"/>
      <c r="N975" s="109" t="s">
        <v>162</v>
      </c>
      <c r="O975" s="109" t="str">
        <f t="shared" si="150"/>
        <v>ÉPINARD FRAISE .</v>
      </c>
      <c r="P975" s="112">
        <v>975</v>
      </c>
      <c r="Q975" s="112"/>
      <c r="R975" s="20">
        <f t="shared" si="147"/>
        <v>0</v>
      </c>
      <c r="S975" s="20">
        <f t="shared" si="148"/>
        <v>0</v>
      </c>
      <c r="T975" s="20">
        <f t="shared" si="149"/>
        <v>0</v>
      </c>
      <c r="U975" s="378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304"/>
      <c r="AG975" s="304"/>
      <c r="AH975" s="113"/>
      <c r="AI975" s="113"/>
      <c r="AJ975" s="304"/>
      <c r="AK975" s="304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4"/>
      <c r="BV975" s="14"/>
      <c r="BW975" s="14"/>
      <c r="BX975" s="477"/>
      <c r="BY975" s="477"/>
      <c r="BZ975" s="477"/>
      <c r="CA975" s="477"/>
      <c r="CB975" s="14"/>
      <c r="CC975" t="str">
        <f t="shared" si="146"/>
        <v/>
      </c>
      <c r="CE975">
        <v>15544</v>
      </c>
      <c r="CF975">
        <v>4</v>
      </c>
      <c r="CH975">
        <v>8</v>
      </c>
    </row>
    <row r="976" spans="1:86" ht="20.100000000000001" customHeight="1" x14ac:dyDescent="0.25">
      <c r="A976" s="114">
        <v>12667</v>
      </c>
      <c r="B976" s="115" t="s">
        <v>894</v>
      </c>
      <c r="C976" s="115" t="s">
        <v>1465</v>
      </c>
      <c r="D976" s="115" t="s">
        <v>128</v>
      </c>
      <c r="E976" s="116" t="s">
        <v>120</v>
      </c>
      <c r="F976" s="116" t="s">
        <v>160</v>
      </c>
      <c r="G976" s="117">
        <v>40</v>
      </c>
      <c r="H976" s="117">
        <v>12</v>
      </c>
      <c r="I976" s="116" t="s">
        <v>176</v>
      </c>
      <c r="J976" s="118"/>
      <c r="K976" s="115" t="s">
        <v>784</v>
      </c>
      <c r="L976" s="115" t="s">
        <v>2158</v>
      </c>
      <c r="M976" s="115"/>
      <c r="N976" s="115" t="s">
        <v>162</v>
      </c>
      <c r="O976" s="115" t="str">
        <f t="shared" si="150"/>
        <v>ESTRAGON Français</v>
      </c>
      <c r="P976" s="119">
        <v>976</v>
      </c>
      <c r="Q976" s="119"/>
      <c r="R976" s="20">
        <f t="shared" si="147"/>
        <v>0</v>
      </c>
      <c r="S976" s="20">
        <f t="shared" si="148"/>
        <v>0</v>
      </c>
      <c r="T976" s="20">
        <f t="shared" si="149"/>
        <v>0</v>
      </c>
      <c r="U976" s="301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304"/>
      <c r="AG976" s="304"/>
      <c r="AH976" s="120"/>
      <c r="AI976" s="120"/>
      <c r="AJ976" s="304"/>
      <c r="AK976" s="304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4"/>
      <c r="BV976" s="14"/>
      <c r="BW976" s="14"/>
      <c r="BX976" s="477"/>
      <c r="BY976" s="477"/>
      <c r="BZ976" s="477"/>
      <c r="CA976" s="477"/>
      <c r="CB976" s="14"/>
      <c r="CC976" t="str">
        <f t="shared" si="146"/>
        <v/>
      </c>
      <c r="CE976">
        <v>10686</v>
      </c>
      <c r="CF976">
        <v>6</v>
      </c>
      <c r="CH976">
        <v>5</v>
      </c>
    </row>
    <row r="977" spans="1:86" ht="20.100000000000001" customHeight="1" x14ac:dyDescent="0.25">
      <c r="A977" s="108">
        <v>15650</v>
      </c>
      <c r="B977" s="109" t="s">
        <v>895</v>
      </c>
      <c r="C977" s="109" t="s">
        <v>1466</v>
      </c>
      <c r="D977" s="109" t="s">
        <v>128</v>
      </c>
      <c r="E977" s="110" t="s">
        <v>208</v>
      </c>
      <c r="F977" s="110" t="s">
        <v>160</v>
      </c>
      <c r="G977" s="111">
        <v>40</v>
      </c>
      <c r="H977" s="111">
        <v>10</v>
      </c>
      <c r="I977" s="110" t="s">
        <v>461</v>
      </c>
      <c r="J977" s="121"/>
      <c r="K977" s="109" t="s">
        <v>784</v>
      </c>
      <c r="L977" s="109" t="s">
        <v>2158</v>
      </c>
      <c r="M977" s="109"/>
      <c r="N977" s="109" t="s">
        <v>162</v>
      </c>
      <c r="O977" s="109" t="str">
        <f t="shared" si="150"/>
        <v>FENOUIL Vert Vivace</v>
      </c>
      <c r="P977" s="112">
        <v>977</v>
      </c>
      <c r="Q977" s="112"/>
      <c r="R977" s="20">
        <f t="shared" si="147"/>
        <v>0</v>
      </c>
      <c r="S977" s="20">
        <f t="shared" si="148"/>
        <v>0</v>
      </c>
      <c r="T977" s="20">
        <f t="shared" si="149"/>
        <v>0</v>
      </c>
      <c r="U977" s="378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304"/>
      <c r="AG977" s="304"/>
      <c r="AH977" s="113"/>
      <c r="AI977" s="113"/>
      <c r="AJ977" s="304"/>
      <c r="AK977" s="304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4"/>
      <c r="BV977" s="14"/>
      <c r="BW977" s="14"/>
      <c r="BX977" s="477"/>
      <c r="BY977" s="477"/>
      <c r="BZ977" s="477"/>
      <c r="CA977" s="477"/>
      <c r="CB977" s="14"/>
      <c r="CC977" t="str">
        <f t="shared" si="146"/>
        <v/>
      </c>
      <c r="CE977">
        <v>10545</v>
      </c>
      <c r="CF977">
        <v>4</v>
      </c>
      <c r="CH977">
        <v>5</v>
      </c>
    </row>
    <row r="978" spans="1:86" ht="20.100000000000001" customHeight="1" x14ac:dyDescent="0.25">
      <c r="A978" s="114">
        <v>24100</v>
      </c>
      <c r="B978" s="115" t="s">
        <v>896</v>
      </c>
      <c r="C978" s="115" t="s">
        <v>897</v>
      </c>
      <c r="D978" s="115" t="s">
        <v>128</v>
      </c>
      <c r="E978" s="116" t="s">
        <v>208</v>
      </c>
      <c r="F978" s="116" t="s">
        <v>160</v>
      </c>
      <c r="G978" s="117">
        <v>40</v>
      </c>
      <c r="H978" s="117">
        <v>12</v>
      </c>
      <c r="I978" s="116" t="s">
        <v>122</v>
      </c>
      <c r="J978" s="118"/>
      <c r="K978" s="115" t="s">
        <v>784</v>
      </c>
      <c r="L978" s="115" t="s">
        <v>2158</v>
      </c>
      <c r="M978" s="115"/>
      <c r="N978" s="115" t="s">
        <v>162</v>
      </c>
      <c r="O978" s="115" t="str">
        <f t="shared" si="150"/>
        <v>GENEPI Artemisia laxa</v>
      </c>
      <c r="P978" s="119">
        <v>978</v>
      </c>
      <c r="Q978" s="119"/>
      <c r="R978" s="20">
        <f t="shared" si="147"/>
        <v>0</v>
      </c>
      <c r="S978" s="20">
        <f t="shared" si="148"/>
        <v>0</v>
      </c>
      <c r="T978" s="20">
        <f t="shared" si="149"/>
        <v>0</v>
      </c>
      <c r="U978" s="301"/>
      <c r="V978" s="120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304"/>
      <c r="AG978" s="304"/>
      <c r="AH978" s="120"/>
      <c r="AI978" s="120"/>
      <c r="AJ978" s="304"/>
      <c r="AK978" s="304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4"/>
      <c r="BV978" s="14"/>
      <c r="BW978" s="14"/>
      <c r="BX978" s="477"/>
      <c r="BY978" s="477"/>
      <c r="BZ978" s="477"/>
      <c r="CA978" s="477"/>
      <c r="CB978" s="14"/>
      <c r="CC978" t="str">
        <f t="shared" si="146"/>
        <v/>
      </c>
      <c r="CE978">
        <v>15740</v>
      </c>
      <c r="CF978">
        <v>6</v>
      </c>
      <c r="CH978">
        <v>5</v>
      </c>
    </row>
    <row r="979" spans="1:86" ht="20.100000000000001" customHeight="1" x14ac:dyDescent="0.25">
      <c r="A979" s="108">
        <v>26788</v>
      </c>
      <c r="B979" s="109" t="s">
        <v>782</v>
      </c>
      <c r="C979" s="109" t="s">
        <v>1292</v>
      </c>
      <c r="D979" s="109" t="s">
        <v>128</v>
      </c>
      <c r="E979" s="110" t="s">
        <v>120</v>
      </c>
      <c r="F979" s="110" t="s">
        <v>160</v>
      </c>
      <c r="G979" s="111">
        <v>40</v>
      </c>
      <c r="H979" s="111">
        <v>12</v>
      </c>
      <c r="I979" s="110" t="s">
        <v>176</v>
      </c>
      <c r="J979" s="121"/>
      <c r="K979" s="109"/>
      <c r="L979" s="109" t="s">
        <v>2158</v>
      </c>
      <c r="M979" s="109" t="s">
        <v>137</v>
      </c>
      <c r="N979" s="109" t="s">
        <v>162</v>
      </c>
      <c r="O979" s="109" t="str">
        <f t="shared" si="150"/>
        <v>HELICHRYSUM ITALICUM Dinero</v>
      </c>
      <c r="P979" s="112">
        <v>979</v>
      </c>
      <c r="Q979" s="112"/>
      <c r="R979" s="20">
        <f t="shared" si="147"/>
        <v>0</v>
      </c>
      <c r="S979" s="20">
        <f t="shared" si="148"/>
        <v>0</v>
      </c>
      <c r="T979" s="20">
        <f t="shared" si="149"/>
        <v>0</v>
      </c>
      <c r="U979" s="378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304"/>
      <c r="AG979" s="304"/>
      <c r="AH979" s="113"/>
      <c r="AI979" s="113"/>
      <c r="AJ979" s="304"/>
      <c r="AK979" s="304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4"/>
      <c r="BV979" s="14"/>
      <c r="BW979" s="14"/>
      <c r="BX979" s="477"/>
      <c r="BY979" s="477"/>
      <c r="BZ979" s="477"/>
      <c r="CA979" s="477"/>
      <c r="CB979" s="14"/>
      <c r="CC979" t="str">
        <f t="shared" si="146"/>
        <v/>
      </c>
      <c r="CE979">
        <v>26787</v>
      </c>
      <c r="CF979">
        <v>6</v>
      </c>
      <c r="CH979">
        <v>5</v>
      </c>
    </row>
    <row r="980" spans="1:86" ht="20.100000000000001" customHeight="1" x14ac:dyDescent="0.25">
      <c r="A980" s="114">
        <v>14913</v>
      </c>
      <c r="B980" s="115" t="s">
        <v>782</v>
      </c>
      <c r="C980" s="115" t="s">
        <v>783</v>
      </c>
      <c r="D980" s="115" t="s">
        <v>128</v>
      </c>
      <c r="E980" s="116" t="s">
        <v>120</v>
      </c>
      <c r="F980" s="116" t="s">
        <v>160</v>
      </c>
      <c r="G980" s="117">
        <v>40</v>
      </c>
      <c r="H980" s="117">
        <v>12</v>
      </c>
      <c r="I980" s="116" t="s">
        <v>176</v>
      </c>
      <c r="J980" s="118"/>
      <c r="K980" s="115" t="s">
        <v>784</v>
      </c>
      <c r="L980" s="115" t="s">
        <v>2158</v>
      </c>
      <c r="M980" s="115"/>
      <c r="N980" s="115" t="s">
        <v>162</v>
      </c>
      <c r="O980" s="115" t="str">
        <f t="shared" si="150"/>
        <v>HELICHRYSUM ITALICUM Iricles</v>
      </c>
      <c r="P980" s="119">
        <v>980</v>
      </c>
      <c r="Q980" s="119"/>
      <c r="R980" s="20">
        <f t="shared" si="147"/>
        <v>0</v>
      </c>
      <c r="S980" s="20">
        <f t="shared" si="148"/>
        <v>0</v>
      </c>
      <c r="T980" s="20">
        <f t="shared" si="149"/>
        <v>0</v>
      </c>
      <c r="U980" s="301"/>
      <c r="V980" s="120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304"/>
      <c r="AG980" s="304"/>
      <c r="AH980" s="120"/>
      <c r="AI980" s="120"/>
      <c r="AJ980" s="304"/>
      <c r="AK980" s="304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4"/>
      <c r="BV980" s="14"/>
      <c r="BW980" s="14"/>
      <c r="BX980" s="477"/>
      <c r="BY980" s="477"/>
      <c r="BZ980" s="477"/>
      <c r="CA980" s="477"/>
      <c r="CB980" s="14"/>
      <c r="CC980" t="str">
        <f t="shared" si="146"/>
        <v/>
      </c>
      <c r="CE980">
        <v>2373</v>
      </c>
      <c r="CF980">
        <v>6</v>
      </c>
      <c r="CH980">
        <v>5</v>
      </c>
    </row>
    <row r="981" spans="1:86" ht="20.100000000000001" customHeight="1" x14ac:dyDescent="0.25">
      <c r="A981" s="108">
        <v>26786</v>
      </c>
      <c r="B981" s="109" t="s">
        <v>782</v>
      </c>
      <c r="C981" s="109" t="s">
        <v>1293</v>
      </c>
      <c r="D981" s="109" t="s">
        <v>128</v>
      </c>
      <c r="E981" s="110" t="s">
        <v>120</v>
      </c>
      <c r="F981" s="110" t="s">
        <v>160</v>
      </c>
      <c r="G981" s="111">
        <v>40</v>
      </c>
      <c r="H981" s="111">
        <v>12</v>
      </c>
      <c r="I981" s="110" t="s">
        <v>176</v>
      </c>
      <c r="J981" s="121"/>
      <c r="K981" s="109"/>
      <c r="L981" s="109" t="s">
        <v>2158</v>
      </c>
      <c r="M981" s="109" t="s">
        <v>137</v>
      </c>
      <c r="N981" s="109" t="s">
        <v>162</v>
      </c>
      <c r="O981" s="109" t="str">
        <f t="shared" si="150"/>
        <v>HELICHRYSUM ITALICUM Maquis</v>
      </c>
      <c r="P981" s="112">
        <v>981</v>
      </c>
      <c r="Q981" s="112"/>
      <c r="R981" s="20">
        <f t="shared" si="147"/>
        <v>0</v>
      </c>
      <c r="S981" s="20">
        <f t="shared" si="148"/>
        <v>0</v>
      </c>
      <c r="T981" s="20">
        <f t="shared" si="149"/>
        <v>0</v>
      </c>
      <c r="U981" s="378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304"/>
      <c r="AG981" s="304"/>
      <c r="AH981" s="113"/>
      <c r="AI981" s="113"/>
      <c r="AJ981" s="304"/>
      <c r="AK981" s="304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4"/>
      <c r="BV981" s="14"/>
      <c r="BW981" s="14"/>
      <c r="BX981" s="477"/>
      <c r="BY981" s="477"/>
      <c r="BZ981" s="477"/>
      <c r="CA981" s="477"/>
      <c r="CB981" s="14"/>
      <c r="CC981" t="str">
        <f t="shared" si="146"/>
        <v/>
      </c>
      <c r="CE981">
        <v>26785</v>
      </c>
      <c r="CF981">
        <v>6</v>
      </c>
      <c r="CH981">
        <v>5</v>
      </c>
    </row>
    <row r="982" spans="1:86" ht="20.100000000000001" customHeight="1" x14ac:dyDescent="0.25">
      <c r="A982" s="114">
        <v>15221</v>
      </c>
      <c r="B982" s="115" t="s">
        <v>898</v>
      </c>
      <c r="C982" s="115" t="s">
        <v>899</v>
      </c>
      <c r="D982" s="115" t="s">
        <v>128</v>
      </c>
      <c r="E982" s="116" t="s">
        <v>120</v>
      </c>
      <c r="F982" s="116" t="s">
        <v>160</v>
      </c>
      <c r="G982" s="117">
        <v>40</v>
      </c>
      <c r="H982" s="117">
        <v>12</v>
      </c>
      <c r="I982" s="116" t="s">
        <v>176</v>
      </c>
      <c r="J982" s="118"/>
      <c r="K982" s="115" t="s">
        <v>784</v>
      </c>
      <c r="L982" s="115" t="s">
        <v>2158</v>
      </c>
      <c r="M982" s="115"/>
      <c r="N982" s="115" t="s">
        <v>162</v>
      </c>
      <c r="O982" s="115" t="str">
        <f t="shared" si="150"/>
        <v>LAVANDE Grosso</v>
      </c>
      <c r="P982" s="119">
        <v>982</v>
      </c>
      <c r="Q982" s="119"/>
      <c r="R982" s="20">
        <f t="shared" si="147"/>
        <v>0</v>
      </c>
      <c r="S982" s="20">
        <f t="shared" si="148"/>
        <v>0</v>
      </c>
      <c r="T982" s="20">
        <f t="shared" si="149"/>
        <v>0</v>
      </c>
      <c r="U982" s="301"/>
      <c r="V982" s="120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304"/>
      <c r="AG982" s="304"/>
      <c r="AH982" s="120"/>
      <c r="AI982" s="120"/>
      <c r="AJ982" s="304"/>
      <c r="AK982" s="304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4"/>
      <c r="BV982" s="14"/>
      <c r="BW982" s="14"/>
      <c r="BX982" s="477"/>
      <c r="BY982" s="477"/>
      <c r="BZ982" s="477"/>
      <c r="CA982" s="477"/>
      <c r="CB982" s="14"/>
      <c r="CC982" t="str">
        <f t="shared" si="146"/>
        <v/>
      </c>
      <c r="CE982">
        <v>2230</v>
      </c>
      <c r="CF982">
        <v>6</v>
      </c>
      <c r="CH982">
        <v>5</v>
      </c>
    </row>
    <row r="983" spans="1:86" ht="20.100000000000001" customHeight="1" x14ac:dyDescent="0.25">
      <c r="A983" s="108">
        <v>15643</v>
      </c>
      <c r="B983" s="109" t="s">
        <v>900</v>
      </c>
      <c r="C983" s="109" t="s">
        <v>169</v>
      </c>
      <c r="D983" s="109" t="s">
        <v>128</v>
      </c>
      <c r="E983" s="110" t="s">
        <v>120</v>
      </c>
      <c r="F983" s="110" t="s">
        <v>160</v>
      </c>
      <c r="G983" s="111">
        <v>40</v>
      </c>
      <c r="H983" s="111">
        <v>11</v>
      </c>
      <c r="I983" s="110" t="s">
        <v>176</v>
      </c>
      <c r="J983" s="121"/>
      <c r="K983" s="109" t="s">
        <v>784</v>
      </c>
      <c r="L983" s="109" t="s">
        <v>2158</v>
      </c>
      <c r="M983" s="109"/>
      <c r="N983" s="109" t="s">
        <v>162</v>
      </c>
      <c r="O983" s="109" t="str">
        <f t="shared" si="150"/>
        <v>LIPPIA DULCIS .</v>
      </c>
      <c r="P983" s="112">
        <v>983</v>
      </c>
      <c r="Q983" s="112"/>
      <c r="R983" s="20">
        <f t="shared" si="147"/>
        <v>0</v>
      </c>
      <c r="S983" s="20">
        <f t="shared" si="148"/>
        <v>0</v>
      </c>
      <c r="T983" s="20">
        <f t="shared" si="149"/>
        <v>0</v>
      </c>
      <c r="U983" s="378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304"/>
      <c r="AG983" s="304"/>
      <c r="AH983" s="113"/>
      <c r="AI983" s="113"/>
      <c r="AJ983" s="304"/>
      <c r="AK983" s="304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4"/>
      <c r="BV983" s="14"/>
      <c r="BW983" s="14"/>
      <c r="BX983" s="477"/>
      <c r="BY983" s="477"/>
      <c r="BZ983" s="477"/>
      <c r="CA983" s="477"/>
      <c r="CB983" s="14"/>
      <c r="CC983" t="str">
        <f t="shared" si="146"/>
        <v/>
      </c>
      <c r="CE983">
        <v>15546</v>
      </c>
      <c r="CF983">
        <v>4</v>
      </c>
      <c r="CH983">
        <v>6</v>
      </c>
    </row>
    <row r="984" spans="1:86" ht="20.100000000000001" customHeight="1" x14ac:dyDescent="0.25">
      <c r="A984" s="114">
        <v>25327</v>
      </c>
      <c r="B984" s="115" t="s">
        <v>901</v>
      </c>
      <c r="C984" s="115" t="s">
        <v>1687</v>
      </c>
      <c r="D984" s="115" t="s">
        <v>128</v>
      </c>
      <c r="E984" s="116" t="s">
        <v>208</v>
      </c>
      <c r="F984" s="116" t="s">
        <v>160</v>
      </c>
      <c r="G984" s="117">
        <v>40</v>
      </c>
      <c r="H984" s="117">
        <v>15</v>
      </c>
      <c r="I984" s="116" t="s">
        <v>461</v>
      </c>
      <c r="J984" s="118"/>
      <c r="K984" s="115" t="s">
        <v>784</v>
      </c>
      <c r="L984" s="115" t="s">
        <v>2158</v>
      </c>
      <c r="M984" s="115"/>
      <c r="N984" s="115" t="s">
        <v>162</v>
      </c>
      <c r="O984" s="115" t="str">
        <f t="shared" si="150"/>
        <v>MARJOLAINE COMMUNE Origanum majorana</v>
      </c>
      <c r="P984" s="119">
        <v>984</v>
      </c>
      <c r="Q984" s="119"/>
      <c r="R984" s="20">
        <f t="shared" si="147"/>
        <v>0</v>
      </c>
      <c r="S984" s="20">
        <f t="shared" si="148"/>
        <v>0</v>
      </c>
      <c r="T984" s="20">
        <f t="shared" si="149"/>
        <v>0</v>
      </c>
      <c r="U984" s="301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304"/>
      <c r="AG984" s="304"/>
      <c r="AH984" s="120"/>
      <c r="AI984" s="120"/>
      <c r="AJ984" s="304"/>
      <c r="AK984" s="304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4"/>
      <c r="BV984" s="14"/>
      <c r="BW984" s="14"/>
      <c r="BX984" s="477"/>
      <c r="BY984" s="477"/>
      <c r="BZ984" s="477"/>
      <c r="CA984" s="477"/>
      <c r="CB984" s="14"/>
      <c r="CC984" t="str">
        <f t="shared" si="146"/>
        <v/>
      </c>
      <c r="CE984">
        <v>25218</v>
      </c>
      <c r="CF984">
        <v>6</v>
      </c>
      <c r="CH984">
        <v>8</v>
      </c>
    </row>
    <row r="985" spans="1:86" ht="20.100000000000001" customHeight="1" x14ac:dyDescent="0.25">
      <c r="A985" s="108">
        <v>15630</v>
      </c>
      <c r="B985" s="109" t="s">
        <v>844</v>
      </c>
      <c r="C985" s="109" t="s">
        <v>838</v>
      </c>
      <c r="D985" s="109" t="s">
        <v>128</v>
      </c>
      <c r="E985" s="110" t="s">
        <v>208</v>
      </c>
      <c r="F985" s="110" t="s">
        <v>160</v>
      </c>
      <c r="G985" s="111">
        <v>40</v>
      </c>
      <c r="H985" s="111">
        <v>15</v>
      </c>
      <c r="I985" s="110" t="s">
        <v>319</v>
      </c>
      <c r="J985" s="121"/>
      <c r="K985" s="109" t="s">
        <v>784</v>
      </c>
      <c r="L985" s="109" t="s">
        <v>2158</v>
      </c>
      <c r="M985" s="109"/>
      <c r="N985" s="109" t="s">
        <v>162</v>
      </c>
      <c r="O985" s="109" t="str">
        <f t="shared" si="150"/>
        <v>MELISSE Officinale</v>
      </c>
      <c r="P985" s="112">
        <v>985</v>
      </c>
      <c r="Q985" s="112"/>
      <c r="R985" s="20">
        <f t="shared" si="147"/>
        <v>0</v>
      </c>
      <c r="S985" s="20">
        <f t="shared" si="148"/>
        <v>0</v>
      </c>
      <c r="T985" s="20">
        <f t="shared" si="149"/>
        <v>0</v>
      </c>
      <c r="U985" s="378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304"/>
      <c r="AG985" s="304"/>
      <c r="AH985" s="113"/>
      <c r="AI985" s="113"/>
      <c r="AJ985" s="304"/>
      <c r="AK985" s="304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4"/>
      <c r="BV985" s="14"/>
      <c r="BW985" s="14"/>
      <c r="BX985" s="477"/>
      <c r="BY985" s="477"/>
      <c r="BZ985" s="477"/>
      <c r="CA985" s="477"/>
      <c r="CB985" s="14"/>
      <c r="CC985" t="str">
        <f t="shared" si="146"/>
        <v/>
      </c>
      <c r="CE985">
        <v>12841</v>
      </c>
      <c r="CF985">
        <v>6</v>
      </c>
      <c r="CH985">
        <v>8</v>
      </c>
    </row>
    <row r="986" spans="1:86" ht="20.100000000000001" customHeight="1" x14ac:dyDescent="0.25">
      <c r="A986" s="114">
        <v>21180</v>
      </c>
      <c r="B986" s="115" t="s">
        <v>902</v>
      </c>
      <c r="C986" s="115" t="s">
        <v>728</v>
      </c>
      <c r="D986" s="115" t="s">
        <v>128</v>
      </c>
      <c r="E986" s="116" t="s">
        <v>120</v>
      </c>
      <c r="F986" s="116" t="s">
        <v>160</v>
      </c>
      <c r="G986" s="117">
        <v>40</v>
      </c>
      <c r="H986" s="117">
        <v>10</v>
      </c>
      <c r="I986" s="116" t="s">
        <v>120</v>
      </c>
      <c r="J986" s="118"/>
      <c r="K986" s="115" t="s">
        <v>784</v>
      </c>
      <c r="L986" s="115" t="s">
        <v>2158</v>
      </c>
      <c r="M986" s="115"/>
      <c r="N986" s="115" t="s">
        <v>162</v>
      </c>
      <c r="O986" s="115" t="str">
        <f t="shared" si="150"/>
        <v>MENTHE Ananas</v>
      </c>
      <c r="P986" s="119">
        <v>986</v>
      </c>
      <c r="Q986" s="119"/>
      <c r="R986" s="20">
        <f t="shared" si="147"/>
        <v>0</v>
      </c>
      <c r="S986" s="20">
        <f t="shared" si="148"/>
        <v>0</v>
      </c>
      <c r="T986" s="20">
        <f t="shared" si="149"/>
        <v>0</v>
      </c>
      <c r="U986" s="301"/>
      <c r="V986" s="120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304"/>
      <c r="AG986" s="304"/>
      <c r="AH986" s="120"/>
      <c r="AI986" s="120"/>
      <c r="AJ986" s="304"/>
      <c r="AK986" s="304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4"/>
      <c r="BV986" s="14"/>
      <c r="BW986" s="14"/>
      <c r="BX986" s="477"/>
      <c r="BY986" s="477"/>
      <c r="BZ986" s="477"/>
      <c r="CA986" s="477"/>
      <c r="CB986" s="14"/>
      <c r="CC986" t="str">
        <f t="shared" si="146"/>
        <v/>
      </c>
      <c r="CE986">
        <v>13399</v>
      </c>
      <c r="CF986">
        <v>4</v>
      </c>
      <c r="CH986">
        <v>5</v>
      </c>
    </row>
    <row r="987" spans="1:86" ht="20.100000000000001" customHeight="1" x14ac:dyDescent="0.25">
      <c r="A987" s="108">
        <v>21184</v>
      </c>
      <c r="B987" s="109" t="s">
        <v>902</v>
      </c>
      <c r="C987" s="109" t="s">
        <v>1467</v>
      </c>
      <c r="D987" s="109" t="s">
        <v>128</v>
      </c>
      <c r="E987" s="110" t="s">
        <v>120</v>
      </c>
      <c r="F987" s="110" t="s">
        <v>160</v>
      </c>
      <c r="G987" s="111">
        <v>40</v>
      </c>
      <c r="H987" s="111">
        <v>10</v>
      </c>
      <c r="I987" s="110" t="s">
        <v>120</v>
      </c>
      <c r="J987" s="121"/>
      <c r="K987" s="109" t="s">
        <v>784</v>
      </c>
      <c r="L987" s="109" t="s">
        <v>2158</v>
      </c>
      <c r="M987" s="109"/>
      <c r="N987" s="109" t="s">
        <v>162</v>
      </c>
      <c r="O987" s="109" t="str">
        <f t="shared" si="150"/>
        <v>MENTHE Bergamote</v>
      </c>
      <c r="P987" s="112">
        <v>987</v>
      </c>
      <c r="Q987" s="112"/>
      <c r="R987" s="20">
        <f t="shared" si="147"/>
        <v>0</v>
      </c>
      <c r="S987" s="20">
        <f t="shared" si="148"/>
        <v>0</v>
      </c>
      <c r="T987" s="20">
        <f t="shared" si="149"/>
        <v>0</v>
      </c>
      <c r="U987" s="378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304"/>
      <c r="AG987" s="304"/>
      <c r="AH987" s="113"/>
      <c r="AI987" s="113"/>
      <c r="AJ987" s="304"/>
      <c r="AK987" s="304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4"/>
      <c r="BV987" s="14"/>
      <c r="BW987" s="14"/>
      <c r="BX987" s="477"/>
      <c r="BY987" s="477"/>
      <c r="BZ987" s="477"/>
      <c r="CA987" s="477"/>
      <c r="CB987" s="14"/>
      <c r="CC987" t="str">
        <f t="shared" si="146"/>
        <v/>
      </c>
      <c r="CE987">
        <v>14363</v>
      </c>
      <c r="CF987">
        <v>4</v>
      </c>
      <c r="CH987">
        <v>5</v>
      </c>
    </row>
    <row r="988" spans="1:86" ht="20.100000000000001" customHeight="1" x14ac:dyDescent="0.25">
      <c r="A988" s="114">
        <v>21186</v>
      </c>
      <c r="B988" s="115" t="s">
        <v>902</v>
      </c>
      <c r="C988" s="115" t="s">
        <v>903</v>
      </c>
      <c r="D988" s="115" t="s">
        <v>128</v>
      </c>
      <c r="E988" s="116" t="s">
        <v>120</v>
      </c>
      <c r="F988" s="116" t="s">
        <v>160</v>
      </c>
      <c r="G988" s="117">
        <v>40</v>
      </c>
      <c r="H988" s="117">
        <v>10</v>
      </c>
      <c r="I988" s="116" t="s">
        <v>120</v>
      </c>
      <c r="J988" s="118"/>
      <c r="K988" s="115" t="s">
        <v>784</v>
      </c>
      <c r="L988" s="115" t="s">
        <v>2158</v>
      </c>
      <c r="M988" s="115"/>
      <c r="N988" s="115" t="s">
        <v>162</v>
      </c>
      <c r="O988" s="115" t="str">
        <f t="shared" si="150"/>
        <v>MENTHE Chocolat</v>
      </c>
      <c r="P988" s="119">
        <v>988</v>
      </c>
      <c r="Q988" s="119"/>
      <c r="R988" s="20">
        <f t="shared" si="147"/>
        <v>0</v>
      </c>
      <c r="S988" s="20">
        <f t="shared" si="148"/>
        <v>0</v>
      </c>
      <c r="T988" s="20">
        <f t="shared" si="149"/>
        <v>0</v>
      </c>
      <c r="U988" s="301"/>
      <c r="V988" s="120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304"/>
      <c r="AG988" s="304"/>
      <c r="AH988" s="120"/>
      <c r="AI988" s="120"/>
      <c r="AJ988" s="304"/>
      <c r="AK988" s="304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4"/>
      <c r="BV988" s="14"/>
      <c r="BW988" s="14"/>
      <c r="BX988" s="477"/>
      <c r="BY988" s="477"/>
      <c r="BZ988" s="477"/>
      <c r="CA988" s="477"/>
      <c r="CB988" s="14"/>
      <c r="CC988" t="str">
        <f t="shared" si="146"/>
        <v/>
      </c>
      <c r="CE988">
        <v>11128</v>
      </c>
      <c r="CF988">
        <v>4</v>
      </c>
      <c r="CH988">
        <v>5</v>
      </c>
    </row>
    <row r="989" spans="1:86" ht="20.100000000000001" customHeight="1" x14ac:dyDescent="0.25">
      <c r="A989" s="379">
        <v>24101</v>
      </c>
      <c r="B989" s="109" t="s">
        <v>902</v>
      </c>
      <c r="C989" s="109" t="s">
        <v>910</v>
      </c>
      <c r="D989" s="109" t="s">
        <v>128</v>
      </c>
      <c r="E989" s="110" t="s">
        <v>208</v>
      </c>
      <c r="F989" s="110" t="s">
        <v>160</v>
      </c>
      <c r="G989" s="111">
        <v>40</v>
      </c>
      <c r="H989" s="111">
        <v>12</v>
      </c>
      <c r="I989" s="110" t="s">
        <v>120</v>
      </c>
      <c r="J989" s="121"/>
      <c r="K989" s="109" t="s">
        <v>784</v>
      </c>
      <c r="L989" s="109" t="s">
        <v>2158</v>
      </c>
      <c r="M989" s="109"/>
      <c r="N989" s="109" t="s">
        <v>162</v>
      </c>
      <c r="O989" s="109" t="str">
        <f t="shared" si="150"/>
        <v xml:space="preserve">MENTHE De Corse </v>
      </c>
      <c r="P989" s="112">
        <v>989</v>
      </c>
      <c r="Q989" s="112"/>
      <c r="R989" s="20">
        <f t="shared" si="147"/>
        <v>0</v>
      </c>
      <c r="S989" s="20">
        <f t="shared" si="148"/>
        <v>0</v>
      </c>
      <c r="T989" s="20">
        <f t="shared" si="149"/>
        <v>0</v>
      </c>
      <c r="U989" s="378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304"/>
      <c r="AG989" s="304"/>
      <c r="AH989" s="113"/>
      <c r="AI989" s="113"/>
      <c r="AJ989" s="304"/>
      <c r="AK989" s="304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4"/>
      <c r="BV989" s="14"/>
      <c r="BW989" s="14"/>
      <c r="BX989" s="477"/>
      <c r="BY989" s="477"/>
      <c r="BZ989" s="477"/>
      <c r="CA989" s="477"/>
      <c r="CB989" s="14"/>
      <c r="CC989" t="str">
        <f t="shared" si="146"/>
        <v/>
      </c>
      <c r="CE989">
        <v>23755</v>
      </c>
      <c r="CF989">
        <v>6</v>
      </c>
      <c r="CH989">
        <v>5</v>
      </c>
    </row>
    <row r="990" spans="1:86" ht="20.100000000000001" customHeight="1" x14ac:dyDescent="0.25">
      <c r="A990" s="114">
        <v>21188</v>
      </c>
      <c r="B990" s="115" t="s">
        <v>902</v>
      </c>
      <c r="C990" s="115" t="s">
        <v>904</v>
      </c>
      <c r="D990" s="115" t="s">
        <v>128</v>
      </c>
      <c r="E990" s="116" t="s">
        <v>120</v>
      </c>
      <c r="F990" s="116" t="s">
        <v>160</v>
      </c>
      <c r="G990" s="117">
        <v>40</v>
      </c>
      <c r="H990" s="117">
        <v>10</v>
      </c>
      <c r="I990" s="116" t="s">
        <v>120</v>
      </c>
      <c r="J990" s="118"/>
      <c r="K990" s="115" t="s">
        <v>784</v>
      </c>
      <c r="L990" s="115" t="s">
        <v>2158</v>
      </c>
      <c r="M990" s="115"/>
      <c r="N990" s="115" t="s">
        <v>162</v>
      </c>
      <c r="O990" s="115" t="str">
        <f t="shared" si="150"/>
        <v>MENTHE Fraise</v>
      </c>
      <c r="P990" s="119">
        <v>990</v>
      </c>
      <c r="Q990" s="119"/>
      <c r="R990" s="20">
        <f t="shared" si="147"/>
        <v>0</v>
      </c>
      <c r="S990" s="20">
        <f t="shared" si="148"/>
        <v>0</v>
      </c>
      <c r="T990" s="20">
        <f t="shared" si="149"/>
        <v>0</v>
      </c>
      <c r="U990" s="301"/>
      <c r="V990" s="120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304"/>
      <c r="AG990" s="304"/>
      <c r="AH990" s="120"/>
      <c r="AI990" s="120"/>
      <c r="AJ990" s="304"/>
      <c r="AK990" s="304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4"/>
      <c r="BV990" s="14"/>
      <c r="BW990" s="14"/>
      <c r="BX990" s="477"/>
      <c r="BY990" s="477"/>
      <c r="BZ990" s="477"/>
      <c r="CA990" s="477"/>
      <c r="CB990" s="14"/>
      <c r="CC990" t="str">
        <f t="shared" si="146"/>
        <v/>
      </c>
      <c r="CE990">
        <v>13671</v>
      </c>
      <c r="CF990">
        <v>4</v>
      </c>
      <c r="CH990">
        <v>5</v>
      </c>
    </row>
    <row r="991" spans="1:86" ht="20.100000000000001" customHeight="1" x14ac:dyDescent="0.25">
      <c r="A991" s="108">
        <v>21190</v>
      </c>
      <c r="B991" s="109" t="s">
        <v>902</v>
      </c>
      <c r="C991" s="109" t="s">
        <v>905</v>
      </c>
      <c r="D991" s="109" t="s">
        <v>128</v>
      </c>
      <c r="E991" s="110" t="s">
        <v>120</v>
      </c>
      <c r="F991" s="110" t="s">
        <v>160</v>
      </c>
      <c r="G991" s="111">
        <v>40</v>
      </c>
      <c r="H991" s="111">
        <v>10</v>
      </c>
      <c r="I991" s="110" t="s">
        <v>120</v>
      </c>
      <c r="J991" s="121"/>
      <c r="K991" s="109" t="s">
        <v>784</v>
      </c>
      <c r="L991" s="109" t="s">
        <v>2158</v>
      </c>
      <c r="M991" s="109"/>
      <c r="N991" s="109" t="s">
        <v>162</v>
      </c>
      <c r="O991" s="109" t="str">
        <f t="shared" si="150"/>
        <v>MENTHE Hollywood</v>
      </c>
      <c r="P991" s="112">
        <v>991</v>
      </c>
      <c r="Q991" s="112"/>
      <c r="R991" s="20">
        <f t="shared" si="147"/>
        <v>0</v>
      </c>
      <c r="S991" s="20">
        <f t="shared" si="148"/>
        <v>0</v>
      </c>
      <c r="T991" s="20">
        <f t="shared" si="149"/>
        <v>0</v>
      </c>
      <c r="U991" s="378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304"/>
      <c r="AG991" s="304"/>
      <c r="AH991" s="113"/>
      <c r="AI991" s="113"/>
      <c r="AJ991" s="304"/>
      <c r="AK991" s="304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4"/>
      <c r="BV991" s="14"/>
      <c r="BW991" s="14"/>
      <c r="BX991" s="477"/>
      <c r="BY991" s="477"/>
      <c r="BZ991" s="477"/>
      <c r="CA991" s="477"/>
      <c r="CB991" s="14"/>
      <c r="CC991" t="str">
        <f t="shared" si="146"/>
        <v/>
      </c>
      <c r="CE991">
        <v>14365</v>
      </c>
      <c r="CF991">
        <v>4</v>
      </c>
      <c r="CH991">
        <v>5</v>
      </c>
    </row>
    <row r="992" spans="1:86" ht="20.100000000000001" customHeight="1" x14ac:dyDescent="0.25">
      <c r="A992" s="114">
        <v>15651</v>
      </c>
      <c r="B992" s="115" t="s">
        <v>902</v>
      </c>
      <c r="C992" s="115" t="s">
        <v>906</v>
      </c>
      <c r="D992" s="115" t="s">
        <v>128</v>
      </c>
      <c r="E992" s="116" t="s">
        <v>120</v>
      </c>
      <c r="F992" s="116" t="s">
        <v>160</v>
      </c>
      <c r="G992" s="117">
        <v>40</v>
      </c>
      <c r="H992" s="117">
        <v>10</v>
      </c>
      <c r="I992" s="116" t="s">
        <v>120</v>
      </c>
      <c r="J992" s="118"/>
      <c r="K992" s="115" t="s">
        <v>784</v>
      </c>
      <c r="L992" s="115" t="s">
        <v>2158</v>
      </c>
      <c r="M992" s="115"/>
      <c r="N992" s="115" t="s">
        <v>162</v>
      </c>
      <c r="O992" s="115" t="str">
        <f t="shared" si="150"/>
        <v>MENTHE Marocaine</v>
      </c>
      <c r="P992" s="119">
        <v>992</v>
      </c>
      <c r="Q992" s="119"/>
      <c r="R992" s="20">
        <f t="shared" si="147"/>
        <v>0</v>
      </c>
      <c r="S992" s="20">
        <f t="shared" si="148"/>
        <v>0</v>
      </c>
      <c r="T992" s="20">
        <f t="shared" si="149"/>
        <v>0</v>
      </c>
      <c r="U992" s="301"/>
      <c r="V992" s="120"/>
      <c r="W992" s="120"/>
      <c r="X992" s="120"/>
      <c r="Y992" s="120"/>
      <c r="Z992" s="120"/>
      <c r="AA992" s="120"/>
      <c r="AB992" s="120"/>
      <c r="AC992" s="120"/>
      <c r="AD992" s="120"/>
      <c r="AE992" s="120"/>
      <c r="AF992" s="304"/>
      <c r="AG992" s="304"/>
      <c r="AH992" s="120"/>
      <c r="AI992" s="120"/>
      <c r="AJ992" s="304"/>
      <c r="AK992" s="304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4"/>
      <c r="BV992" s="14"/>
      <c r="BW992" s="14"/>
      <c r="BX992" s="477"/>
      <c r="BY992" s="477"/>
      <c r="BZ992" s="477"/>
      <c r="CA992" s="477"/>
      <c r="CB992" s="14"/>
      <c r="CC992" t="str">
        <f t="shared" si="146"/>
        <v/>
      </c>
      <c r="CE992">
        <v>11170</v>
      </c>
      <c r="CF992">
        <v>4</v>
      </c>
      <c r="CH992">
        <v>5</v>
      </c>
    </row>
    <row r="993" spans="1:86" ht="20.100000000000001" customHeight="1" x14ac:dyDescent="0.25">
      <c r="A993" s="108">
        <v>15222</v>
      </c>
      <c r="B993" s="109" t="s">
        <v>902</v>
      </c>
      <c r="C993" s="109" t="s">
        <v>907</v>
      </c>
      <c r="D993" s="109" t="s">
        <v>128</v>
      </c>
      <c r="E993" s="110" t="s">
        <v>120</v>
      </c>
      <c r="F993" s="110" t="s">
        <v>160</v>
      </c>
      <c r="G993" s="111">
        <v>40</v>
      </c>
      <c r="H993" s="111">
        <v>10</v>
      </c>
      <c r="I993" s="110" t="s">
        <v>120</v>
      </c>
      <c r="J993" s="121"/>
      <c r="K993" s="109" t="s">
        <v>784</v>
      </c>
      <c r="L993" s="109" t="s">
        <v>2158</v>
      </c>
      <c r="M993" s="109"/>
      <c r="N993" s="109" t="s">
        <v>162</v>
      </c>
      <c r="O993" s="109" t="str">
        <f t="shared" si="150"/>
        <v>MENTHE Mojito</v>
      </c>
      <c r="P993" s="112">
        <v>993</v>
      </c>
      <c r="Q993" s="112"/>
      <c r="R993" s="20">
        <f t="shared" si="147"/>
        <v>0</v>
      </c>
      <c r="S993" s="20">
        <f t="shared" si="148"/>
        <v>0</v>
      </c>
      <c r="T993" s="20">
        <f t="shared" si="149"/>
        <v>0</v>
      </c>
      <c r="U993" s="378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304"/>
      <c r="AG993" s="304"/>
      <c r="AH993" s="113"/>
      <c r="AI993" s="113"/>
      <c r="AJ993" s="304"/>
      <c r="AK993" s="304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4"/>
      <c r="BV993" s="14"/>
      <c r="BW993" s="14"/>
      <c r="BX993" s="477"/>
      <c r="BY993" s="477"/>
      <c r="BZ993" s="477"/>
      <c r="CA993" s="477"/>
      <c r="CB993" s="14"/>
      <c r="CC993" t="str">
        <f t="shared" si="146"/>
        <v/>
      </c>
      <c r="CE993">
        <v>10687</v>
      </c>
      <c r="CF993">
        <v>4</v>
      </c>
      <c r="CH993">
        <v>5</v>
      </c>
    </row>
    <row r="994" spans="1:86" ht="20.100000000000001" customHeight="1" x14ac:dyDescent="0.25">
      <c r="A994" s="114">
        <v>21194</v>
      </c>
      <c r="B994" s="115" t="s">
        <v>902</v>
      </c>
      <c r="C994" s="115" t="s">
        <v>401</v>
      </c>
      <c r="D994" s="115" t="s">
        <v>128</v>
      </c>
      <c r="E994" s="116" t="s">
        <v>120</v>
      </c>
      <c r="F994" s="116" t="s">
        <v>160</v>
      </c>
      <c r="G994" s="117">
        <v>40</v>
      </c>
      <c r="H994" s="117">
        <v>10</v>
      </c>
      <c r="I994" s="116" t="s">
        <v>120</v>
      </c>
      <c r="J994" s="118"/>
      <c r="K994" s="115" t="s">
        <v>784</v>
      </c>
      <c r="L994" s="115" t="s">
        <v>2158</v>
      </c>
      <c r="M994" s="115"/>
      <c r="N994" s="115" t="s">
        <v>162</v>
      </c>
      <c r="O994" s="115" t="str">
        <f t="shared" si="150"/>
        <v>MENTHE Orange</v>
      </c>
      <c r="P994" s="119">
        <v>994</v>
      </c>
      <c r="Q994" s="119"/>
      <c r="R994" s="20">
        <f t="shared" si="147"/>
        <v>0</v>
      </c>
      <c r="S994" s="20">
        <f t="shared" si="148"/>
        <v>0</v>
      </c>
      <c r="T994" s="20">
        <f t="shared" si="149"/>
        <v>0</v>
      </c>
      <c r="U994" s="301"/>
      <c r="V994" s="120"/>
      <c r="W994" s="120"/>
      <c r="X994" s="120"/>
      <c r="Y994" s="120"/>
      <c r="Z994" s="120"/>
      <c r="AA994" s="120"/>
      <c r="AB994" s="120"/>
      <c r="AC994" s="120"/>
      <c r="AD994" s="120"/>
      <c r="AE994" s="120"/>
      <c r="AF994" s="304"/>
      <c r="AG994" s="304"/>
      <c r="AH994" s="120"/>
      <c r="AI994" s="120"/>
      <c r="AJ994" s="304"/>
      <c r="AK994" s="304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4"/>
      <c r="BV994" s="14"/>
      <c r="BW994" s="14"/>
      <c r="BX994" s="477"/>
      <c r="BY994" s="477"/>
      <c r="BZ994" s="477"/>
      <c r="CA994" s="477"/>
      <c r="CB994" s="14"/>
      <c r="CC994" t="str">
        <f t="shared" si="146"/>
        <v/>
      </c>
      <c r="CE994">
        <v>13158</v>
      </c>
      <c r="CF994">
        <v>4</v>
      </c>
      <c r="CH994">
        <v>5</v>
      </c>
    </row>
    <row r="995" spans="1:86" ht="20.100000000000001" customHeight="1" x14ac:dyDescent="0.25">
      <c r="A995" s="108">
        <v>15652</v>
      </c>
      <c r="B995" s="109" t="s">
        <v>902</v>
      </c>
      <c r="C995" s="109" t="s">
        <v>1468</v>
      </c>
      <c r="D995" s="109" t="s">
        <v>128</v>
      </c>
      <c r="E995" s="110" t="s">
        <v>120</v>
      </c>
      <c r="F995" s="110" t="s">
        <v>160</v>
      </c>
      <c r="G995" s="111">
        <v>40</v>
      </c>
      <c r="H995" s="111">
        <v>10</v>
      </c>
      <c r="I995" s="110" t="s">
        <v>120</v>
      </c>
      <c r="J995" s="121"/>
      <c r="K995" s="109" t="s">
        <v>784</v>
      </c>
      <c r="L995" s="109" t="s">
        <v>2158</v>
      </c>
      <c r="M995" s="109"/>
      <c r="N995" s="109" t="s">
        <v>162</v>
      </c>
      <c r="O995" s="109" t="str">
        <f t="shared" si="150"/>
        <v>MENTHE Poivrée</v>
      </c>
      <c r="P995" s="112">
        <v>995</v>
      </c>
      <c r="Q995" s="112"/>
      <c r="R995" s="20">
        <f t="shared" si="147"/>
        <v>0</v>
      </c>
      <c r="S995" s="20">
        <f t="shared" si="148"/>
        <v>0</v>
      </c>
      <c r="T995" s="20">
        <f t="shared" si="149"/>
        <v>0</v>
      </c>
      <c r="U995" s="378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304"/>
      <c r="AG995" s="304"/>
      <c r="AH995" s="113"/>
      <c r="AI995" s="113"/>
      <c r="AJ995" s="304"/>
      <c r="AK995" s="304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4"/>
      <c r="BV995" s="14"/>
      <c r="BW995" s="14"/>
      <c r="BX995" s="477"/>
      <c r="BY995" s="477"/>
      <c r="BZ995" s="477"/>
      <c r="CA995" s="477"/>
      <c r="CB995" s="14"/>
      <c r="CC995" t="str">
        <f t="shared" ref="CC995:CC1024" si="151">IF(AND(E995="B",D995&lt;&gt;""),IF(CD995&gt;52,"&gt;s0" &amp; CD995-52 &amp; "/2026",IF(CD995&lt;30,IF(CD995&lt;10,"&gt;s0"&amp;CD995&amp;"/2026","&gt;s"&amp;CD995&amp;"/2026"),"&gt;s"&amp;CD995&amp;"/2025")),IF(D995&lt;&gt;"",D995,""))</f>
        <v/>
      </c>
      <c r="CE995">
        <v>10688</v>
      </c>
      <c r="CF995">
        <v>4</v>
      </c>
      <c r="CH995">
        <v>5</v>
      </c>
    </row>
    <row r="996" spans="1:86" ht="20.100000000000001" customHeight="1" x14ac:dyDescent="0.25">
      <c r="A996" s="114">
        <v>21198</v>
      </c>
      <c r="B996" s="115" t="s">
        <v>902</v>
      </c>
      <c r="C996" s="115" t="s">
        <v>908</v>
      </c>
      <c r="D996" s="115" t="s">
        <v>128</v>
      </c>
      <c r="E996" s="116" t="s">
        <v>120</v>
      </c>
      <c r="F996" s="116" t="s">
        <v>160</v>
      </c>
      <c r="G996" s="117">
        <v>40</v>
      </c>
      <c r="H996" s="117">
        <v>10</v>
      </c>
      <c r="I996" s="116" t="s">
        <v>120</v>
      </c>
      <c r="J996" s="118"/>
      <c r="K996" s="115" t="s">
        <v>784</v>
      </c>
      <c r="L996" s="115" t="s">
        <v>2158</v>
      </c>
      <c r="M996" s="115"/>
      <c r="N996" s="115" t="s">
        <v>162</v>
      </c>
      <c r="O996" s="115" t="str">
        <f t="shared" si="150"/>
        <v>MENTHE Réglisse</v>
      </c>
      <c r="P996" s="119">
        <v>996</v>
      </c>
      <c r="Q996" s="119"/>
      <c r="R996" s="20">
        <f t="shared" si="147"/>
        <v>0</v>
      </c>
      <c r="S996" s="20">
        <f t="shared" si="148"/>
        <v>0</v>
      </c>
      <c r="T996" s="20">
        <f t="shared" si="149"/>
        <v>0</v>
      </c>
      <c r="U996" s="301"/>
      <c r="V996" s="120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304"/>
      <c r="AG996" s="304"/>
      <c r="AH996" s="120"/>
      <c r="AI996" s="120"/>
      <c r="AJ996" s="304"/>
      <c r="AK996" s="304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4"/>
      <c r="BV996" s="14"/>
      <c r="BW996" s="14"/>
      <c r="BX996" s="477"/>
      <c r="BY996" s="477"/>
      <c r="BZ996" s="477"/>
      <c r="CA996" s="477"/>
      <c r="CB996" s="14"/>
      <c r="CC996" t="str">
        <f t="shared" si="151"/>
        <v/>
      </c>
      <c r="CE996">
        <v>14368</v>
      </c>
      <c r="CF996">
        <v>4</v>
      </c>
      <c r="CH996">
        <v>5</v>
      </c>
    </row>
    <row r="997" spans="1:86" ht="20.100000000000001" customHeight="1" x14ac:dyDescent="0.25">
      <c r="A997" s="108">
        <v>25329</v>
      </c>
      <c r="B997" s="109" t="s">
        <v>902</v>
      </c>
      <c r="C997" s="109" t="s">
        <v>909</v>
      </c>
      <c r="D997" s="109" t="s">
        <v>128</v>
      </c>
      <c r="E997" s="110" t="s">
        <v>120</v>
      </c>
      <c r="F997" s="110" t="s">
        <v>160</v>
      </c>
      <c r="G997" s="111">
        <v>40</v>
      </c>
      <c r="H997" s="111">
        <v>10</v>
      </c>
      <c r="I997" s="110" t="s">
        <v>120</v>
      </c>
      <c r="J997" s="121"/>
      <c r="K997" s="109" t="s">
        <v>784</v>
      </c>
      <c r="L997" s="109" t="s">
        <v>2158</v>
      </c>
      <c r="M997" s="109"/>
      <c r="N997" s="109" t="s">
        <v>162</v>
      </c>
      <c r="O997" s="109" t="str">
        <f t="shared" si="150"/>
        <v>MENTHE Spanish</v>
      </c>
      <c r="P997" s="112">
        <v>997</v>
      </c>
      <c r="Q997" s="112"/>
      <c r="R997" s="20">
        <f t="shared" si="147"/>
        <v>0</v>
      </c>
      <c r="S997" s="20">
        <f t="shared" si="148"/>
        <v>0</v>
      </c>
      <c r="T997" s="20">
        <f t="shared" si="149"/>
        <v>0</v>
      </c>
      <c r="U997" s="378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304"/>
      <c r="AG997" s="304"/>
      <c r="AH997" s="113"/>
      <c r="AI997" s="113"/>
      <c r="AJ997" s="304"/>
      <c r="AK997" s="304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4"/>
      <c r="BV997" s="14"/>
      <c r="BW997" s="14"/>
      <c r="BX997" s="477"/>
      <c r="BY997" s="477"/>
      <c r="BZ997" s="477"/>
      <c r="CA997" s="477"/>
      <c r="CB997" s="14"/>
      <c r="CC997" t="str">
        <f t="shared" si="151"/>
        <v/>
      </c>
      <c r="CE997">
        <v>25130</v>
      </c>
      <c r="CF997">
        <v>4</v>
      </c>
      <c r="CH997">
        <v>5</v>
      </c>
    </row>
    <row r="998" spans="1:86" ht="20.100000000000001" customHeight="1" x14ac:dyDescent="0.25">
      <c r="A998" s="114">
        <v>23875</v>
      </c>
      <c r="B998" s="115" t="s">
        <v>902</v>
      </c>
      <c r="C998" s="115" t="s">
        <v>1469</v>
      </c>
      <c r="D998" s="115" t="s">
        <v>128</v>
      </c>
      <c r="E998" s="116" t="s">
        <v>120</v>
      </c>
      <c r="F998" s="116" t="s">
        <v>160</v>
      </c>
      <c r="G998" s="117">
        <v>40</v>
      </c>
      <c r="H998" s="117">
        <v>10</v>
      </c>
      <c r="I998" s="116" t="s">
        <v>120</v>
      </c>
      <c r="J998" s="118"/>
      <c r="K998" s="115" t="s">
        <v>784</v>
      </c>
      <c r="L998" s="115" t="s">
        <v>2158</v>
      </c>
      <c r="M998" s="115"/>
      <c r="N998" s="115" t="s">
        <v>162</v>
      </c>
      <c r="O998" s="115" t="str">
        <f t="shared" si="150"/>
        <v>MENTHE Verte Classique</v>
      </c>
      <c r="P998" s="119">
        <v>998</v>
      </c>
      <c r="Q998" s="119"/>
      <c r="R998" s="20">
        <f t="shared" si="147"/>
        <v>0</v>
      </c>
      <c r="S998" s="20">
        <f t="shared" si="148"/>
        <v>0</v>
      </c>
      <c r="T998" s="20">
        <f t="shared" si="149"/>
        <v>0</v>
      </c>
      <c r="U998" s="301"/>
      <c r="V998" s="120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304"/>
      <c r="AG998" s="304"/>
      <c r="AH998" s="120"/>
      <c r="AI998" s="120"/>
      <c r="AJ998" s="304"/>
      <c r="AK998" s="304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4"/>
      <c r="BV998" s="14"/>
      <c r="BW998" s="14"/>
      <c r="BX998" s="477"/>
      <c r="BY998" s="477"/>
      <c r="BZ998" s="477"/>
      <c r="CA998" s="477"/>
      <c r="CB998" s="14"/>
      <c r="CC998" t="str">
        <f t="shared" si="151"/>
        <v/>
      </c>
      <c r="CE998">
        <v>22866</v>
      </c>
      <c r="CF998">
        <v>4</v>
      </c>
      <c r="CH998">
        <v>5</v>
      </c>
    </row>
    <row r="999" spans="1:86" ht="20.100000000000001" customHeight="1" x14ac:dyDescent="0.25">
      <c r="A999" s="108">
        <v>21241</v>
      </c>
      <c r="B999" s="109" t="s">
        <v>793</v>
      </c>
      <c r="C999" s="109" t="s">
        <v>1470</v>
      </c>
      <c r="D999" s="109" t="s">
        <v>128</v>
      </c>
      <c r="E999" s="110" t="s">
        <v>120</v>
      </c>
      <c r="F999" s="110" t="s">
        <v>160</v>
      </c>
      <c r="G999" s="111">
        <v>40</v>
      </c>
      <c r="H999" s="111">
        <v>10</v>
      </c>
      <c r="I999" s="110" t="s">
        <v>176</v>
      </c>
      <c r="J999" s="121"/>
      <c r="K999" s="109" t="s">
        <v>784</v>
      </c>
      <c r="L999" s="109" t="s">
        <v>2158</v>
      </c>
      <c r="M999" s="109"/>
      <c r="N999" s="109" t="s">
        <v>162</v>
      </c>
      <c r="O999" s="109" t="str">
        <f t="shared" si="150"/>
        <v>ORIGAN Cubain</v>
      </c>
      <c r="P999" s="112">
        <v>999</v>
      </c>
      <c r="Q999" s="112"/>
      <c r="R999" s="20">
        <f t="shared" si="147"/>
        <v>0</v>
      </c>
      <c r="S999" s="20">
        <f t="shared" si="148"/>
        <v>0</v>
      </c>
      <c r="T999" s="20">
        <f t="shared" si="149"/>
        <v>0</v>
      </c>
      <c r="U999" s="378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304"/>
      <c r="AG999" s="304"/>
      <c r="AH999" s="113"/>
      <c r="AI999" s="113"/>
      <c r="AJ999" s="304"/>
      <c r="AK999" s="304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4"/>
      <c r="BV999" s="14"/>
      <c r="BW999" s="14"/>
      <c r="BX999" s="477"/>
      <c r="BY999" s="477"/>
      <c r="BZ999" s="477"/>
      <c r="CA999" s="477"/>
      <c r="CB999" s="14"/>
      <c r="CC999" t="str">
        <f t="shared" si="151"/>
        <v/>
      </c>
      <c r="CE999">
        <v>15242</v>
      </c>
      <c r="CF999">
        <v>4</v>
      </c>
      <c r="CH999">
        <v>5</v>
      </c>
    </row>
    <row r="1000" spans="1:86" ht="20.100000000000001" customHeight="1" x14ac:dyDescent="0.25">
      <c r="A1000" s="114">
        <v>15016</v>
      </c>
      <c r="B1000" s="115" t="s">
        <v>793</v>
      </c>
      <c r="C1000" s="115" t="s">
        <v>911</v>
      </c>
      <c r="D1000" s="115" t="s">
        <v>128</v>
      </c>
      <c r="E1000" s="116" t="s">
        <v>120</v>
      </c>
      <c r="F1000" s="116" t="s">
        <v>160</v>
      </c>
      <c r="G1000" s="117">
        <v>40</v>
      </c>
      <c r="H1000" s="117">
        <v>12</v>
      </c>
      <c r="I1000" s="116" t="s">
        <v>120</v>
      </c>
      <c r="J1000" s="118"/>
      <c r="K1000" s="115" t="s">
        <v>784</v>
      </c>
      <c r="L1000" s="115" t="s">
        <v>2158</v>
      </c>
      <c r="M1000" s="115"/>
      <c r="N1000" s="115" t="s">
        <v>162</v>
      </c>
      <c r="O1000" s="115" t="str">
        <f t="shared" si="150"/>
        <v>ORIGAN Origanum vulgare</v>
      </c>
      <c r="P1000" s="119">
        <v>1000</v>
      </c>
      <c r="Q1000" s="119"/>
      <c r="R1000" s="20">
        <f t="shared" si="147"/>
        <v>0</v>
      </c>
      <c r="S1000" s="20">
        <f t="shared" si="148"/>
        <v>0</v>
      </c>
      <c r="T1000" s="20">
        <f t="shared" si="149"/>
        <v>0</v>
      </c>
      <c r="U1000" s="301"/>
      <c r="V1000" s="120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304"/>
      <c r="AG1000" s="304"/>
      <c r="AH1000" s="120"/>
      <c r="AI1000" s="120"/>
      <c r="AJ1000" s="304"/>
      <c r="AK1000" s="304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4"/>
      <c r="BV1000" s="14"/>
      <c r="BW1000" s="14"/>
      <c r="BX1000" s="477"/>
      <c r="BY1000" s="477"/>
      <c r="BZ1000" s="477"/>
      <c r="CA1000" s="477"/>
      <c r="CB1000" s="14"/>
      <c r="CC1000" t="str">
        <f t="shared" si="151"/>
        <v/>
      </c>
      <c r="CE1000">
        <v>25199</v>
      </c>
      <c r="CF1000">
        <v>6</v>
      </c>
      <c r="CH1000">
        <v>5</v>
      </c>
    </row>
    <row r="1001" spans="1:86" ht="20.100000000000001" customHeight="1" x14ac:dyDescent="0.25">
      <c r="A1001" s="108">
        <v>13161</v>
      </c>
      <c r="B1001" s="109" t="s">
        <v>912</v>
      </c>
      <c r="C1001" s="109" t="s">
        <v>1471</v>
      </c>
      <c r="D1001" s="109" t="s">
        <v>128</v>
      </c>
      <c r="E1001" s="110" t="s">
        <v>208</v>
      </c>
      <c r="F1001" s="110" t="s">
        <v>160</v>
      </c>
      <c r="G1001" s="111">
        <v>40</v>
      </c>
      <c r="H1001" s="111">
        <v>11</v>
      </c>
      <c r="I1001" s="110" t="s">
        <v>553</v>
      </c>
      <c r="J1001" s="121"/>
      <c r="K1001" s="109" t="s">
        <v>784</v>
      </c>
      <c r="L1001" s="109" t="s">
        <v>2158</v>
      </c>
      <c r="M1001" s="109"/>
      <c r="N1001" s="109" t="s">
        <v>162</v>
      </c>
      <c r="O1001" s="109" t="str">
        <f t="shared" si="150"/>
        <v>OSEILLE Large de Belleville</v>
      </c>
      <c r="P1001" s="112">
        <v>1001</v>
      </c>
      <c r="Q1001" s="112"/>
      <c r="R1001" s="20">
        <f t="shared" si="147"/>
        <v>0</v>
      </c>
      <c r="S1001" s="20">
        <f t="shared" si="148"/>
        <v>0</v>
      </c>
      <c r="T1001" s="20">
        <f t="shared" si="149"/>
        <v>0</v>
      </c>
      <c r="U1001" s="378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304"/>
      <c r="AG1001" s="304"/>
      <c r="AH1001" s="113"/>
      <c r="AI1001" s="113"/>
      <c r="AJ1001" s="304"/>
      <c r="AK1001" s="304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4"/>
      <c r="BV1001" s="14"/>
      <c r="BW1001" s="14"/>
      <c r="BX1001" s="477"/>
      <c r="BY1001" s="477"/>
      <c r="BZ1001" s="477"/>
      <c r="CA1001" s="477"/>
      <c r="CB1001" s="14"/>
      <c r="CC1001" t="str">
        <f t="shared" si="151"/>
        <v/>
      </c>
      <c r="CE1001">
        <v>12843</v>
      </c>
      <c r="CF1001">
        <v>4</v>
      </c>
      <c r="CH1001">
        <v>6</v>
      </c>
    </row>
    <row r="1002" spans="1:86" ht="20.100000000000001" customHeight="1" x14ac:dyDescent="0.25">
      <c r="A1002" s="114">
        <v>21247</v>
      </c>
      <c r="B1002" s="115" t="s">
        <v>912</v>
      </c>
      <c r="C1002" s="115" t="s">
        <v>913</v>
      </c>
      <c r="D1002" s="115" t="s">
        <v>128</v>
      </c>
      <c r="E1002" s="116" t="s">
        <v>208</v>
      </c>
      <c r="F1002" s="116" t="s">
        <v>160</v>
      </c>
      <c r="G1002" s="117">
        <v>40</v>
      </c>
      <c r="H1002" s="117">
        <v>12</v>
      </c>
      <c r="I1002" s="116" t="s">
        <v>553</v>
      </c>
      <c r="J1002" s="118"/>
      <c r="K1002" s="115" t="s">
        <v>784</v>
      </c>
      <c r="L1002" s="115" t="s">
        <v>2158</v>
      </c>
      <c r="M1002" s="115"/>
      <c r="N1002" s="115" t="s">
        <v>162</v>
      </c>
      <c r="O1002" s="115" t="str">
        <f t="shared" si="150"/>
        <v>OSEILLE Sanguine</v>
      </c>
      <c r="P1002" s="119">
        <v>1002</v>
      </c>
      <c r="Q1002" s="119"/>
      <c r="R1002" s="20">
        <f t="shared" si="147"/>
        <v>0</v>
      </c>
      <c r="S1002" s="20">
        <f t="shared" si="148"/>
        <v>0</v>
      </c>
      <c r="T1002" s="20">
        <f t="shared" si="149"/>
        <v>0</v>
      </c>
      <c r="U1002" s="301"/>
      <c r="V1002" s="120"/>
      <c r="W1002" s="120"/>
      <c r="X1002" s="120"/>
      <c r="Y1002" s="120"/>
      <c r="Z1002" s="120"/>
      <c r="AA1002" s="120"/>
      <c r="AB1002" s="120"/>
      <c r="AC1002" s="120"/>
      <c r="AD1002" s="120"/>
      <c r="AE1002" s="120"/>
      <c r="AF1002" s="304"/>
      <c r="AG1002" s="304"/>
      <c r="AH1002" s="120"/>
      <c r="AI1002" s="120"/>
      <c r="AJ1002" s="304"/>
      <c r="AK1002" s="304"/>
      <c r="AL1002" s="120"/>
      <c r="AM1002" s="120"/>
      <c r="AN1002" s="120"/>
      <c r="AO1002" s="120"/>
      <c r="AP1002" s="120"/>
      <c r="AQ1002" s="120"/>
      <c r="AR1002" s="120"/>
      <c r="AS1002" s="120"/>
      <c r="AT1002" s="120"/>
      <c r="AU1002" s="120"/>
      <c r="AV1002" s="120"/>
      <c r="AW1002" s="120"/>
      <c r="AX1002" s="120"/>
      <c r="AY1002" s="120"/>
      <c r="AZ1002" s="120"/>
      <c r="BA1002" s="120"/>
      <c r="BB1002" s="120"/>
      <c r="BC1002" s="120"/>
      <c r="BD1002" s="120"/>
      <c r="BE1002" s="120"/>
      <c r="BF1002" s="120"/>
      <c r="BG1002" s="120"/>
      <c r="BH1002" s="120"/>
      <c r="BI1002" s="120"/>
      <c r="BJ1002" s="120"/>
      <c r="BK1002" s="120"/>
      <c r="BL1002" s="120"/>
      <c r="BM1002" s="120"/>
      <c r="BN1002" s="120"/>
      <c r="BO1002" s="120"/>
      <c r="BP1002" s="120"/>
      <c r="BQ1002" s="120"/>
      <c r="BR1002" s="120"/>
      <c r="BS1002" s="120"/>
      <c r="BT1002" s="120"/>
      <c r="BU1002" s="14"/>
      <c r="BV1002" s="14"/>
      <c r="BW1002" s="14"/>
      <c r="BX1002" s="477"/>
      <c r="BY1002" s="477"/>
      <c r="BZ1002" s="477"/>
      <c r="CA1002" s="477"/>
      <c r="CB1002" s="14"/>
      <c r="CC1002" t="str">
        <f t="shared" si="151"/>
        <v/>
      </c>
      <c r="CE1002">
        <v>13285</v>
      </c>
      <c r="CF1002">
        <v>4</v>
      </c>
      <c r="CH1002">
        <v>7</v>
      </c>
    </row>
    <row r="1003" spans="1:86" ht="20.100000000000001" customHeight="1" x14ac:dyDescent="0.25">
      <c r="A1003" s="108">
        <v>12668</v>
      </c>
      <c r="B1003" s="109" t="s">
        <v>914</v>
      </c>
      <c r="C1003" s="109" t="s">
        <v>915</v>
      </c>
      <c r="D1003" s="109" t="s">
        <v>128</v>
      </c>
      <c r="E1003" s="110" t="s">
        <v>208</v>
      </c>
      <c r="F1003" s="110" t="s">
        <v>160</v>
      </c>
      <c r="G1003" s="111">
        <v>40</v>
      </c>
      <c r="H1003" s="111">
        <v>11</v>
      </c>
      <c r="I1003" s="110" t="s">
        <v>439</v>
      </c>
      <c r="J1003" s="121"/>
      <c r="K1003" s="109" t="s">
        <v>784</v>
      </c>
      <c r="L1003" s="109" t="s">
        <v>2158</v>
      </c>
      <c r="M1003" s="109"/>
      <c r="N1003" s="109" t="s">
        <v>162</v>
      </c>
      <c r="O1003" s="109" t="str">
        <f t="shared" si="150"/>
        <v>PERSIL Frisé robust</v>
      </c>
      <c r="P1003" s="112">
        <v>1003</v>
      </c>
      <c r="Q1003" s="112"/>
      <c r="R1003" s="20">
        <f t="shared" si="147"/>
        <v>0</v>
      </c>
      <c r="S1003" s="20">
        <f t="shared" si="148"/>
        <v>0</v>
      </c>
      <c r="T1003" s="20">
        <f t="shared" si="149"/>
        <v>0</v>
      </c>
      <c r="U1003" s="378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304"/>
      <c r="AG1003" s="304"/>
      <c r="AH1003" s="113"/>
      <c r="AI1003" s="113"/>
      <c r="AJ1003" s="304"/>
      <c r="AK1003" s="304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4"/>
      <c r="BV1003" s="14"/>
      <c r="BW1003" s="14"/>
      <c r="BX1003" s="477"/>
      <c r="BY1003" s="477"/>
      <c r="BZ1003" s="477"/>
      <c r="CA1003" s="477"/>
      <c r="CB1003" s="14"/>
      <c r="CC1003" t="str">
        <f t="shared" si="151"/>
        <v/>
      </c>
      <c r="CE1003">
        <v>12299</v>
      </c>
      <c r="CF1003">
        <v>4</v>
      </c>
      <c r="CH1003">
        <v>6</v>
      </c>
    </row>
    <row r="1004" spans="1:86" ht="20.100000000000001" customHeight="1" x14ac:dyDescent="0.25">
      <c r="A1004" s="114">
        <v>12669</v>
      </c>
      <c r="B1004" s="115" t="s">
        <v>914</v>
      </c>
      <c r="C1004" s="115" t="s">
        <v>1472</v>
      </c>
      <c r="D1004" s="115" t="s">
        <v>128</v>
      </c>
      <c r="E1004" s="116" t="s">
        <v>208</v>
      </c>
      <c r="F1004" s="116" t="s">
        <v>160</v>
      </c>
      <c r="G1004" s="117">
        <v>40</v>
      </c>
      <c r="H1004" s="117">
        <v>11</v>
      </c>
      <c r="I1004" s="116" t="s">
        <v>439</v>
      </c>
      <c r="J1004" s="118"/>
      <c r="K1004" s="115" t="s">
        <v>784</v>
      </c>
      <c r="L1004" s="115" t="s">
        <v>2158</v>
      </c>
      <c r="M1004" s="115"/>
      <c r="N1004" s="115" t="s">
        <v>162</v>
      </c>
      <c r="O1004" s="115" t="str">
        <f t="shared" si="150"/>
        <v>PERSIL Plat Géant d'Italie</v>
      </c>
      <c r="P1004" s="119">
        <v>1004</v>
      </c>
      <c r="Q1004" s="119"/>
      <c r="R1004" s="20">
        <f t="shared" si="147"/>
        <v>0</v>
      </c>
      <c r="S1004" s="20">
        <f t="shared" si="148"/>
        <v>0</v>
      </c>
      <c r="T1004" s="20">
        <f t="shared" si="149"/>
        <v>0</v>
      </c>
      <c r="U1004" s="301"/>
      <c r="V1004" s="120"/>
      <c r="W1004" s="120"/>
      <c r="X1004" s="120"/>
      <c r="Y1004" s="120"/>
      <c r="Z1004" s="120"/>
      <c r="AA1004" s="120"/>
      <c r="AB1004" s="120"/>
      <c r="AC1004" s="120"/>
      <c r="AD1004" s="120"/>
      <c r="AE1004" s="120"/>
      <c r="AF1004" s="304"/>
      <c r="AG1004" s="304"/>
      <c r="AH1004" s="120"/>
      <c r="AI1004" s="120"/>
      <c r="AJ1004" s="304"/>
      <c r="AK1004" s="304"/>
      <c r="AL1004" s="120"/>
      <c r="AM1004" s="120"/>
      <c r="AN1004" s="120"/>
      <c r="AO1004" s="120"/>
      <c r="AP1004" s="120"/>
      <c r="AQ1004" s="120"/>
      <c r="AR1004" s="120"/>
      <c r="AS1004" s="120"/>
      <c r="AT1004" s="120"/>
      <c r="AU1004" s="120"/>
      <c r="AV1004" s="120"/>
      <c r="AW1004" s="120"/>
      <c r="AX1004" s="120"/>
      <c r="AY1004" s="120"/>
      <c r="AZ1004" s="120"/>
      <c r="BA1004" s="120"/>
      <c r="BB1004" s="120"/>
      <c r="BC1004" s="120"/>
      <c r="BD1004" s="120"/>
      <c r="BE1004" s="120"/>
      <c r="BF1004" s="120"/>
      <c r="BG1004" s="120"/>
      <c r="BH1004" s="120"/>
      <c r="BI1004" s="120"/>
      <c r="BJ1004" s="120"/>
      <c r="BK1004" s="120"/>
      <c r="BL1004" s="120"/>
      <c r="BM1004" s="120"/>
      <c r="BN1004" s="120"/>
      <c r="BO1004" s="120"/>
      <c r="BP1004" s="120"/>
      <c r="BQ1004" s="120"/>
      <c r="BR1004" s="120"/>
      <c r="BS1004" s="120"/>
      <c r="BT1004" s="120"/>
      <c r="BU1004" s="14"/>
      <c r="BV1004" s="14"/>
      <c r="BW1004" s="14"/>
      <c r="BX1004" s="477"/>
      <c r="BY1004" s="477"/>
      <c r="BZ1004" s="477"/>
      <c r="CA1004" s="477"/>
      <c r="CB1004" s="14"/>
      <c r="CC1004" t="str">
        <f t="shared" si="151"/>
        <v/>
      </c>
      <c r="CE1004">
        <v>12300</v>
      </c>
      <c r="CF1004">
        <v>4</v>
      </c>
      <c r="CH1004">
        <v>6</v>
      </c>
    </row>
    <row r="1005" spans="1:86" ht="20.100000000000001" customHeight="1" x14ac:dyDescent="0.25">
      <c r="A1005" s="108">
        <v>13451</v>
      </c>
      <c r="B1005" s="109" t="s">
        <v>849</v>
      </c>
      <c r="C1005" s="109" t="s">
        <v>850</v>
      </c>
      <c r="D1005" s="109" t="s">
        <v>128</v>
      </c>
      <c r="E1005" s="110" t="s">
        <v>208</v>
      </c>
      <c r="F1005" s="110" t="s">
        <v>160</v>
      </c>
      <c r="G1005" s="111">
        <v>40</v>
      </c>
      <c r="H1005" s="111">
        <v>13</v>
      </c>
      <c r="I1005" s="110" t="s">
        <v>319</v>
      </c>
      <c r="J1005" s="121"/>
      <c r="K1005" s="109" t="s">
        <v>784</v>
      </c>
      <c r="L1005" s="109" t="s">
        <v>2158</v>
      </c>
      <c r="M1005" s="109"/>
      <c r="N1005" s="109" t="s">
        <v>162</v>
      </c>
      <c r="O1005" s="109" t="str">
        <f t="shared" si="150"/>
        <v>RHUBARBE Victoria</v>
      </c>
      <c r="P1005" s="112">
        <v>1005</v>
      </c>
      <c r="Q1005" s="112"/>
      <c r="R1005" s="20">
        <f t="shared" si="147"/>
        <v>0</v>
      </c>
      <c r="S1005" s="20">
        <f t="shared" si="148"/>
        <v>0</v>
      </c>
      <c r="T1005" s="20">
        <f t="shared" si="149"/>
        <v>0</v>
      </c>
      <c r="U1005" s="378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304"/>
      <c r="AG1005" s="304"/>
      <c r="AH1005" s="113"/>
      <c r="AI1005" s="113"/>
      <c r="AJ1005" s="304"/>
      <c r="AK1005" s="304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4"/>
      <c r="BV1005" s="14"/>
      <c r="BW1005" s="14"/>
      <c r="BX1005" s="477"/>
      <c r="BY1005" s="477"/>
      <c r="BZ1005" s="477"/>
      <c r="CA1005" s="477"/>
      <c r="CB1005" s="14"/>
      <c r="CC1005" t="str">
        <f t="shared" si="151"/>
        <v/>
      </c>
      <c r="CE1005">
        <v>10946</v>
      </c>
      <c r="CF1005">
        <v>4</v>
      </c>
      <c r="CH1005">
        <v>8</v>
      </c>
    </row>
    <row r="1006" spans="1:86" ht="20.100000000000001" customHeight="1" x14ac:dyDescent="0.25">
      <c r="A1006" s="114">
        <v>12670</v>
      </c>
      <c r="B1006" s="115" t="s">
        <v>916</v>
      </c>
      <c r="C1006" s="115" t="s">
        <v>917</v>
      </c>
      <c r="D1006" s="115" t="s">
        <v>128</v>
      </c>
      <c r="E1006" s="116" t="s">
        <v>120</v>
      </c>
      <c r="F1006" s="116" t="s">
        <v>160</v>
      </c>
      <c r="G1006" s="117">
        <v>40</v>
      </c>
      <c r="H1006" s="117">
        <v>14</v>
      </c>
      <c r="I1006" s="116" t="s">
        <v>176</v>
      </c>
      <c r="J1006" s="118"/>
      <c r="K1006" s="115" t="s">
        <v>784</v>
      </c>
      <c r="L1006" s="115" t="s">
        <v>2158</v>
      </c>
      <c r="M1006" s="115"/>
      <c r="N1006" s="115" t="s">
        <v>162</v>
      </c>
      <c r="O1006" s="115" t="str">
        <f t="shared" si="150"/>
        <v>ROMARIN OFFICINAL Erige</v>
      </c>
      <c r="P1006" s="119">
        <v>1006</v>
      </c>
      <c r="Q1006" s="119"/>
      <c r="R1006" s="20">
        <f t="shared" si="147"/>
        <v>0</v>
      </c>
      <c r="S1006" s="20">
        <f t="shared" si="148"/>
        <v>0</v>
      </c>
      <c r="T1006" s="20">
        <f t="shared" si="149"/>
        <v>0</v>
      </c>
      <c r="U1006" s="301"/>
      <c r="V1006" s="120"/>
      <c r="W1006" s="120"/>
      <c r="X1006" s="120"/>
      <c r="Y1006" s="120"/>
      <c r="Z1006" s="120"/>
      <c r="AA1006" s="120"/>
      <c r="AB1006" s="120"/>
      <c r="AC1006" s="120"/>
      <c r="AD1006" s="120"/>
      <c r="AE1006" s="120"/>
      <c r="AF1006" s="304"/>
      <c r="AG1006" s="304"/>
      <c r="AH1006" s="120"/>
      <c r="AI1006" s="120"/>
      <c r="AJ1006" s="304"/>
      <c r="AK1006" s="304"/>
      <c r="AL1006" s="120"/>
      <c r="AM1006" s="120"/>
      <c r="AN1006" s="120"/>
      <c r="AO1006" s="120"/>
      <c r="AP1006" s="120"/>
      <c r="AQ1006" s="120"/>
      <c r="AR1006" s="120"/>
      <c r="AS1006" s="120"/>
      <c r="AT1006" s="120"/>
      <c r="AU1006" s="120"/>
      <c r="AV1006" s="120"/>
      <c r="AW1006" s="120"/>
      <c r="AX1006" s="120"/>
      <c r="AY1006" s="120"/>
      <c r="AZ1006" s="120"/>
      <c r="BA1006" s="120"/>
      <c r="BB1006" s="120"/>
      <c r="BC1006" s="120"/>
      <c r="BD1006" s="120"/>
      <c r="BE1006" s="120"/>
      <c r="BF1006" s="120"/>
      <c r="BG1006" s="120"/>
      <c r="BH1006" s="120"/>
      <c r="BI1006" s="120"/>
      <c r="BJ1006" s="120"/>
      <c r="BK1006" s="120"/>
      <c r="BL1006" s="120"/>
      <c r="BM1006" s="120"/>
      <c r="BN1006" s="120"/>
      <c r="BO1006" s="120"/>
      <c r="BP1006" s="120"/>
      <c r="BQ1006" s="120"/>
      <c r="BR1006" s="120"/>
      <c r="BS1006" s="120"/>
      <c r="BT1006" s="120"/>
      <c r="BU1006" s="14"/>
      <c r="BV1006" s="14"/>
      <c r="BW1006" s="14"/>
      <c r="BX1006" s="477"/>
      <c r="BY1006" s="477"/>
      <c r="BZ1006" s="477"/>
      <c r="CA1006" s="477"/>
      <c r="CB1006" s="14"/>
      <c r="CC1006" t="str">
        <f t="shared" si="151"/>
        <v/>
      </c>
      <c r="CE1006">
        <v>10689</v>
      </c>
      <c r="CF1006">
        <v>8</v>
      </c>
      <c r="CH1006">
        <v>5</v>
      </c>
    </row>
    <row r="1007" spans="1:86" ht="20.100000000000001" customHeight="1" x14ac:dyDescent="0.25">
      <c r="A1007" s="108">
        <v>15186</v>
      </c>
      <c r="B1007" s="109" t="s">
        <v>916</v>
      </c>
      <c r="C1007" s="109" t="s">
        <v>1473</v>
      </c>
      <c r="D1007" s="109" t="s">
        <v>128</v>
      </c>
      <c r="E1007" s="110" t="s">
        <v>120</v>
      </c>
      <c r="F1007" s="110" t="s">
        <v>160</v>
      </c>
      <c r="G1007" s="111">
        <v>40</v>
      </c>
      <c r="H1007" s="111">
        <v>14</v>
      </c>
      <c r="I1007" s="110" t="s">
        <v>176</v>
      </c>
      <c r="J1007" s="121"/>
      <c r="K1007" s="109" t="s">
        <v>784</v>
      </c>
      <c r="L1007" s="109" t="s">
        <v>2158</v>
      </c>
      <c r="M1007" s="109"/>
      <c r="N1007" s="109" t="s">
        <v>162</v>
      </c>
      <c r="O1007" s="109" t="str">
        <f t="shared" si="150"/>
        <v>ROMARIN OFFICINAL Rampant Pointe du Raz</v>
      </c>
      <c r="P1007" s="112">
        <v>1007</v>
      </c>
      <c r="Q1007" s="112"/>
      <c r="R1007" s="20">
        <f t="shared" si="147"/>
        <v>0</v>
      </c>
      <c r="S1007" s="20">
        <f t="shared" si="148"/>
        <v>0</v>
      </c>
      <c r="T1007" s="20">
        <f t="shared" si="149"/>
        <v>0</v>
      </c>
      <c r="U1007" s="378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304"/>
      <c r="AG1007" s="304"/>
      <c r="AH1007" s="113"/>
      <c r="AI1007" s="113"/>
      <c r="AJ1007" s="304"/>
      <c r="AK1007" s="304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4"/>
      <c r="BV1007" s="14"/>
      <c r="BW1007" s="14"/>
      <c r="BX1007" s="477"/>
      <c r="BY1007" s="477"/>
      <c r="BZ1007" s="477"/>
      <c r="CA1007" s="477"/>
      <c r="CB1007" s="14"/>
      <c r="CC1007" t="str">
        <f t="shared" si="151"/>
        <v/>
      </c>
      <c r="CE1007">
        <v>11690</v>
      </c>
      <c r="CF1007">
        <v>8</v>
      </c>
      <c r="CH1007">
        <v>5</v>
      </c>
    </row>
    <row r="1008" spans="1:86" ht="20.100000000000001" customHeight="1" x14ac:dyDescent="0.25">
      <c r="A1008" s="114">
        <v>21473</v>
      </c>
      <c r="B1008" s="115" t="s">
        <v>785</v>
      </c>
      <c r="C1008" s="115" t="s">
        <v>786</v>
      </c>
      <c r="D1008" s="115" t="s">
        <v>128</v>
      </c>
      <c r="E1008" s="116" t="s">
        <v>120</v>
      </c>
      <c r="F1008" s="116" t="s">
        <v>160</v>
      </c>
      <c r="G1008" s="117">
        <v>40</v>
      </c>
      <c r="H1008" s="117">
        <v>12</v>
      </c>
      <c r="I1008" s="116" t="s">
        <v>131</v>
      </c>
      <c r="J1008" s="118"/>
      <c r="K1008" s="115" t="s">
        <v>784</v>
      </c>
      <c r="L1008" s="115" t="s">
        <v>2158</v>
      </c>
      <c r="M1008" s="115"/>
      <c r="N1008" s="115" t="s">
        <v>162</v>
      </c>
      <c r="O1008" s="115" t="str">
        <f t="shared" si="150"/>
        <v>SANTOLINE Grise</v>
      </c>
      <c r="P1008" s="119">
        <v>1008</v>
      </c>
      <c r="Q1008" s="119"/>
      <c r="R1008" s="20">
        <f t="shared" si="147"/>
        <v>0</v>
      </c>
      <c r="S1008" s="20">
        <f t="shared" si="148"/>
        <v>0</v>
      </c>
      <c r="T1008" s="20">
        <f t="shared" si="149"/>
        <v>0</v>
      </c>
      <c r="U1008" s="301"/>
      <c r="V1008" s="120"/>
      <c r="W1008" s="120"/>
      <c r="X1008" s="120"/>
      <c r="Y1008" s="120"/>
      <c r="Z1008" s="120"/>
      <c r="AA1008" s="120"/>
      <c r="AB1008" s="120"/>
      <c r="AC1008" s="120"/>
      <c r="AD1008" s="120"/>
      <c r="AE1008" s="120"/>
      <c r="AF1008" s="304"/>
      <c r="AG1008" s="304"/>
      <c r="AH1008" s="120"/>
      <c r="AI1008" s="120"/>
      <c r="AJ1008" s="304"/>
      <c r="AK1008" s="304"/>
      <c r="AL1008" s="120"/>
      <c r="AM1008" s="120"/>
      <c r="AN1008" s="120"/>
      <c r="AO1008" s="120"/>
      <c r="AP1008" s="120"/>
      <c r="AQ1008" s="120"/>
      <c r="AR1008" s="120"/>
      <c r="AS1008" s="120"/>
      <c r="AT1008" s="120"/>
      <c r="AU1008" s="120"/>
      <c r="AV1008" s="120"/>
      <c r="AW1008" s="120"/>
      <c r="AX1008" s="120"/>
      <c r="AY1008" s="120"/>
      <c r="AZ1008" s="120"/>
      <c r="BA1008" s="120"/>
      <c r="BB1008" s="120"/>
      <c r="BC1008" s="120"/>
      <c r="BD1008" s="120"/>
      <c r="BE1008" s="120"/>
      <c r="BF1008" s="120"/>
      <c r="BG1008" s="120"/>
      <c r="BH1008" s="120"/>
      <c r="BI1008" s="120"/>
      <c r="BJ1008" s="120"/>
      <c r="BK1008" s="120"/>
      <c r="BL1008" s="120"/>
      <c r="BM1008" s="120"/>
      <c r="BN1008" s="120"/>
      <c r="BO1008" s="120"/>
      <c r="BP1008" s="120"/>
      <c r="BQ1008" s="120"/>
      <c r="BR1008" s="120"/>
      <c r="BS1008" s="120"/>
      <c r="BT1008" s="120"/>
      <c r="BU1008" s="14"/>
      <c r="BV1008" s="14"/>
      <c r="BW1008" s="14"/>
      <c r="BX1008" s="477"/>
      <c r="BY1008" s="477"/>
      <c r="BZ1008" s="477"/>
      <c r="CA1008" s="477"/>
      <c r="CB1008" s="14"/>
      <c r="CC1008" t="str">
        <f t="shared" si="151"/>
        <v/>
      </c>
      <c r="CE1008">
        <v>2881</v>
      </c>
      <c r="CF1008">
        <v>6</v>
      </c>
      <c r="CH1008">
        <v>5</v>
      </c>
    </row>
    <row r="1009" spans="1:86" ht="20.100000000000001" customHeight="1" x14ac:dyDescent="0.25">
      <c r="A1009" s="108">
        <v>23876</v>
      </c>
      <c r="B1009" s="109" t="s">
        <v>785</v>
      </c>
      <c r="C1009" s="109" t="s">
        <v>1474</v>
      </c>
      <c r="D1009" s="109" t="s">
        <v>128</v>
      </c>
      <c r="E1009" s="110" t="s">
        <v>120</v>
      </c>
      <c r="F1009" s="110" t="s">
        <v>160</v>
      </c>
      <c r="G1009" s="111">
        <v>40</v>
      </c>
      <c r="H1009" s="111">
        <v>12</v>
      </c>
      <c r="I1009" s="110" t="s">
        <v>131</v>
      </c>
      <c r="J1009" s="121"/>
      <c r="K1009" s="109" t="s">
        <v>784</v>
      </c>
      <c r="L1009" s="109" t="s">
        <v>2158</v>
      </c>
      <c r="M1009" s="109"/>
      <c r="N1009" s="109" t="s">
        <v>162</v>
      </c>
      <c r="O1009" s="109" t="str">
        <f t="shared" si="150"/>
        <v>SANTOLINE Vert Olive</v>
      </c>
      <c r="P1009" s="112">
        <v>1009</v>
      </c>
      <c r="Q1009" s="112"/>
      <c r="R1009" s="20">
        <f t="shared" si="147"/>
        <v>0</v>
      </c>
      <c r="S1009" s="20">
        <f t="shared" si="148"/>
        <v>0</v>
      </c>
      <c r="T1009" s="20">
        <f t="shared" si="149"/>
        <v>0</v>
      </c>
      <c r="U1009" s="378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304"/>
      <c r="AG1009" s="304"/>
      <c r="AH1009" s="113"/>
      <c r="AI1009" s="113"/>
      <c r="AJ1009" s="304"/>
      <c r="AK1009" s="304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4"/>
      <c r="BV1009" s="14"/>
      <c r="BW1009" s="14"/>
      <c r="BX1009" s="477"/>
      <c r="BY1009" s="477"/>
      <c r="BZ1009" s="477"/>
      <c r="CA1009" s="477"/>
      <c r="CB1009" s="14"/>
      <c r="CC1009" t="str">
        <f t="shared" si="151"/>
        <v/>
      </c>
      <c r="CE1009">
        <v>15548</v>
      </c>
      <c r="CF1009">
        <v>6</v>
      </c>
      <c r="CH1009">
        <v>5</v>
      </c>
    </row>
    <row r="1010" spans="1:86" ht="20.100000000000001" customHeight="1" x14ac:dyDescent="0.25">
      <c r="A1010" s="114">
        <v>15017</v>
      </c>
      <c r="B1010" s="115" t="s">
        <v>853</v>
      </c>
      <c r="C1010" s="115" t="s">
        <v>1475</v>
      </c>
      <c r="D1010" s="115" t="s">
        <v>128</v>
      </c>
      <c r="E1010" s="116" t="s">
        <v>120</v>
      </c>
      <c r="F1010" s="116" t="s">
        <v>160</v>
      </c>
      <c r="G1010" s="117">
        <v>40</v>
      </c>
      <c r="H1010" s="117">
        <v>12</v>
      </c>
      <c r="I1010" s="116" t="s">
        <v>176</v>
      </c>
      <c r="J1010" s="118"/>
      <c r="K1010" s="115" t="s">
        <v>784</v>
      </c>
      <c r="L1010" s="115" t="s">
        <v>2158</v>
      </c>
      <c r="M1010" s="115"/>
      <c r="N1010" s="115" t="s">
        <v>162</v>
      </c>
      <c r="O1010" s="115" t="str">
        <f t="shared" si="150"/>
        <v>SARRIETTE VIVACE Satureja montana</v>
      </c>
      <c r="P1010" s="119">
        <v>1010</v>
      </c>
      <c r="Q1010" s="119"/>
      <c r="R1010" s="20">
        <f t="shared" si="147"/>
        <v>0</v>
      </c>
      <c r="S1010" s="20">
        <f t="shared" si="148"/>
        <v>0</v>
      </c>
      <c r="T1010" s="20">
        <f t="shared" si="149"/>
        <v>0</v>
      </c>
      <c r="U1010" s="301"/>
      <c r="V1010" s="120"/>
      <c r="W1010" s="120"/>
      <c r="X1010" s="120"/>
      <c r="Y1010" s="120"/>
      <c r="Z1010" s="120"/>
      <c r="AA1010" s="120"/>
      <c r="AB1010" s="120"/>
      <c r="AC1010" s="120"/>
      <c r="AD1010" s="120"/>
      <c r="AE1010" s="120"/>
      <c r="AF1010" s="304"/>
      <c r="AG1010" s="304"/>
      <c r="AH1010" s="120"/>
      <c r="AI1010" s="120"/>
      <c r="AJ1010" s="304"/>
      <c r="AK1010" s="304"/>
      <c r="AL1010" s="120"/>
      <c r="AM1010" s="120"/>
      <c r="AN1010" s="120"/>
      <c r="AO1010" s="120"/>
      <c r="AP1010" s="120"/>
      <c r="AQ1010" s="120"/>
      <c r="AR1010" s="120"/>
      <c r="AS1010" s="120"/>
      <c r="AT1010" s="120"/>
      <c r="AU1010" s="120"/>
      <c r="AV1010" s="120"/>
      <c r="AW1010" s="120"/>
      <c r="AX1010" s="120"/>
      <c r="AY1010" s="120"/>
      <c r="AZ1010" s="120"/>
      <c r="BA1010" s="120"/>
      <c r="BB1010" s="120"/>
      <c r="BC1010" s="120"/>
      <c r="BD1010" s="120"/>
      <c r="BE1010" s="120"/>
      <c r="BF1010" s="120"/>
      <c r="BG1010" s="120"/>
      <c r="BH1010" s="120"/>
      <c r="BI1010" s="120"/>
      <c r="BJ1010" s="120"/>
      <c r="BK1010" s="120"/>
      <c r="BL1010" s="120"/>
      <c r="BM1010" s="120"/>
      <c r="BN1010" s="120"/>
      <c r="BO1010" s="120"/>
      <c r="BP1010" s="120"/>
      <c r="BQ1010" s="120"/>
      <c r="BR1010" s="120"/>
      <c r="BS1010" s="120"/>
      <c r="BT1010" s="120"/>
      <c r="BU1010" s="14"/>
      <c r="BV1010" s="14"/>
      <c r="BW1010" s="14"/>
      <c r="BX1010" s="477"/>
      <c r="BY1010" s="477"/>
      <c r="BZ1010" s="477"/>
      <c r="CA1010" s="477"/>
      <c r="CB1010" s="14"/>
      <c r="CC1010" t="str">
        <f t="shared" si="151"/>
        <v/>
      </c>
      <c r="CE1010">
        <v>10947</v>
      </c>
      <c r="CF1010">
        <v>6</v>
      </c>
      <c r="CH1010">
        <v>5</v>
      </c>
    </row>
    <row r="1011" spans="1:86" ht="20.100000000000001" customHeight="1" x14ac:dyDescent="0.25">
      <c r="A1011" s="108">
        <v>13733</v>
      </c>
      <c r="B1011" s="109" t="s">
        <v>727</v>
      </c>
      <c r="C1011" s="109" t="s">
        <v>728</v>
      </c>
      <c r="D1011" s="109" t="s">
        <v>128</v>
      </c>
      <c r="E1011" s="110" t="s">
        <v>120</v>
      </c>
      <c r="F1011" s="110" t="s">
        <v>160</v>
      </c>
      <c r="G1011" s="111">
        <v>40</v>
      </c>
      <c r="H1011" s="111">
        <v>10</v>
      </c>
      <c r="I1011" s="110" t="s">
        <v>120</v>
      </c>
      <c r="J1011" s="121"/>
      <c r="K1011" s="109" t="s">
        <v>784</v>
      </c>
      <c r="L1011" s="109" t="s">
        <v>2158</v>
      </c>
      <c r="M1011" s="109"/>
      <c r="N1011" s="109" t="s">
        <v>162</v>
      </c>
      <c r="O1011" s="109" t="str">
        <f t="shared" si="150"/>
        <v>SAUGE RUTILANS Ananas</v>
      </c>
      <c r="P1011" s="112">
        <v>1011</v>
      </c>
      <c r="Q1011" s="112"/>
      <c r="R1011" s="20">
        <f t="shared" si="147"/>
        <v>0</v>
      </c>
      <c r="S1011" s="20">
        <f t="shared" si="148"/>
        <v>0</v>
      </c>
      <c r="T1011" s="20">
        <f t="shared" si="149"/>
        <v>0</v>
      </c>
      <c r="U1011" s="378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304"/>
      <c r="AG1011" s="304"/>
      <c r="AH1011" s="113"/>
      <c r="AI1011" s="113"/>
      <c r="AJ1011" s="304"/>
      <c r="AK1011" s="304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4"/>
      <c r="BV1011" s="14"/>
      <c r="BW1011" s="14"/>
      <c r="BX1011" s="477"/>
      <c r="BY1011" s="477"/>
      <c r="BZ1011" s="477"/>
      <c r="CA1011" s="477"/>
      <c r="CB1011" s="14"/>
      <c r="CC1011" t="str">
        <f t="shared" si="151"/>
        <v/>
      </c>
      <c r="CE1011">
        <v>10249</v>
      </c>
      <c r="CF1011">
        <v>4</v>
      </c>
      <c r="CH1011">
        <v>5</v>
      </c>
    </row>
    <row r="1012" spans="1:86" ht="20.100000000000001" customHeight="1" x14ac:dyDescent="0.25">
      <c r="A1012" s="114">
        <v>15645</v>
      </c>
      <c r="B1012" s="115" t="s">
        <v>918</v>
      </c>
      <c r="C1012" s="115" t="s">
        <v>919</v>
      </c>
      <c r="D1012" s="115" t="s">
        <v>128</v>
      </c>
      <c r="E1012" s="116" t="s">
        <v>120</v>
      </c>
      <c r="F1012" s="116" t="s">
        <v>160</v>
      </c>
      <c r="G1012" s="117">
        <v>40</v>
      </c>
      <c r="H1012" s="117">
        <v>13</v>
      </c>
      <c r="I1012" s="116" t="s">
        <v>176</v>
      </c>
      <c r="J1012" s="118"/>
      <c r="K1012" s="115" t="s">
        <v>784</v>
      </c>
      <c r="L1012" s="115" t="s">
        <v>2158</v>
      </c>
      <c r="M1012" s="115"/>
      <c r="N1012" s="115" t="s">
        <v>162</v>
      </c>
      <c r="O1012" s="115" t="str">
        <f t="shared" si="150"/>
        <v>SAUGE OFFICINALE Tricolore</v>
      </c>
      <c r="P1012" s="119">
        <v>1012</v>
      </c>
      <c r="Q1012" s="119"/>
      <c r="R1012" s="20">
        <f t="shared" si="147"/>
        <v>0</v>
      </c>
      <c r="S1012" s="20">
        <f t="shared" si="148"/>
        <v>0</v>
      </c>
      <c r="T1012" s="20">
        <f t="shared" si="149"/>
        <v>0</v>
      </c>
      <c r="U1012" s="301"/>
      <c r="V1012" s="120"/>
      <c r="W1012" s="120"/>
      <c r="X1012" s="120"/>
      <c r="Y1012" s="120"/>
      <c r="Z1012" s="120"/>
      <c r="AA1012" s="120"/>
      <c r="AB1012" s="120"/>
      <c r="AC1012" s="120"/>
      <c r="AD1012" s="120"/>
      <c r="AE1012" s="120"/>
      <c r="AF1012" s="304"/>
      <c r="AG1012" s="304"/>
      <c r="AH1012" s="120"/>
      <c r="AI1012" s="120"/>
      <c r="AJ1012" s="304"/>
      <c r="AK1012" s="304"/>
      <c r="AL1012" s="120"/>
      <c r="AM1012" s="120"/>
      <c r="AN1012" s="120"/>
      <c r="AO1012" s="120"/>
      <c r="AP1012" s="120"/>
      <c r="AQ1012" s="120"/>
      <c r="AR1012" s="120"/>
      <c r="AS1012" s="120"/>
      <c r="AT1012" s="120"/>
      <c r="AU1012" s="120"/>
      <c r="AV1012" s="120"/>
      <c r="AW1012" s="120"/>
      <c r="AX1012" s="120"/>
      <c r="AY1012" s="120"/>
      <c r="AZ1012" s="120"/>
      <c r="BA1012" s="120"/>
      <c r="BB1012" s="120"/>
      <c r="BC1012" s="120"/>
      <c r="BD1012" s="120"/>
      <c r="BE1012" s="120"/>
      <c r="BF1012" s="120"/>
      <c r="BG1012" s="120"/>
      <c r="BH1012" s="120"/>
      <c r="BI1012" s="120"/>
      <c r="BJ1012" s="120"/>
      <c r="BK1012" s="120"/>
      <c r="BL1012" s="120"/>
      <c r="BM1012" s="120"/>
      <c r="BN1012" s="120"/>
      <c r="BO1012" s="120"/>
      <c r="BP1012" s="120"/>
      <c r="BQ1012" s="120"/>
      <c r="BR1012" s="120"/>
      <c r="BS1012" s="120"/>
      <c r="BT1012" s="120"/>
      <c r="BU1012" s="14"/>
      <c r="BV1012" s="14"/>
      <c r="BW1012" s="14"/>
      <c r="BX1012" s="477"/>
      <c r="BY1012" s="477"/>
      <c r="BZ1012" s="477"/>
      <c r="CA1012" s="477"/>
      <c r="CB1012" s="14"/>
      <c r="CC1012" t="str">
        <f t="shared" si="151"/>
        <v/>
      </c>
      <c r="CE1012">
        <v>2383</v>
      </c>
      <c r="CF1012">
        <v>6</v>
      </c>
      <c r="CH1012">
        <v>6</v>
      </c>
    </row>
    <row r="1013" spans="1:86" ht="20.100000000000001" customHeight="1" x14ac:dyDescent="0.25">
      <c r="A1013" s="108">
        <v>13162</v>
      </c>
      <c r="B1013" s="109" t="s">
        <v>918</v>
      </c>
      <c r="C1013" s="109" t="s">
        <v>920</v>
      </c>
      <c r="D1013" s="109" t="s">
        <v>128</v>
      </c>
      <c r="E1013" s="110" t="s">
        <v>120</v>
      </c>
      <c r="F1013" s="110" t="s">
        <v>160</v>
      </c>
      <c r="G1013" s="111">
        <v>40</v>
      </c>
      <c r="H1013" s="111">
        <v>13</v>
      </c>
      <c r="I1013" s="110" t="s">
        <v>120</v>
      </c>
      <c r="J1013" s="121"/>
      <c r="K1013" s="109" t="s">
        <v>784</v>
      </c>
      <c r="L1013" s="109" t="s">
        <v>2158</v>
      </c>
      <c r="M1013" s="109"/>
      <c r="N1013" s="109" t="s">
        <v>162</v>
      </c>
      <c r="O1013" s="109" t="str">
        <f t="shared" si="150"/>
        <v>SAUGE OFFICINALE Verte</v>
      </c>
      <c r="P1013" s="112">
        <v>1013</v>
      </c>
      <c r="Q1013" s="112"/>
      <c r="R1013" s="20">
        <f t="shared" si="147"/>
        <v>0</v>
      </c>
      <c r="S1013" s="20">
        <f t="shared" si="148"/>
        <v>0</v>
      </c>
      <c r="T1013" s="20">
        <f t="shared" si="149"/>
        <v>0</v>
      </c>
      <c r="U1013" s="378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304"/>
      <c r="AG1013" s="304"/>
      <c r="AH1013" s="113"/>
      <c r="AI1013" s="113"/>
      <c r="AJ1013" s="304"/>
      <c r="AK1013" s="304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4"/>
      <c r="BV1013" s="14"/>
      <c r="BW1013" s="14"/>
      <c r="BX1013" s="477"/>
      <c r="BY1013" s="477"/>
      <c r="BZ1013" s="477"/>
      <c r="CA1013" s="477"/>
      <c r="CB1013" s="14"/>
      <c r="CC1013" t="str">
        <f t="shared" si="151"/>
        <v/>
      </c>
      <c r="CE1013">
        <v>10690</v>
      </c>
      <c r="CF1013">
        <v>6</v>
      </c>
      <c r="CH1013">
        <v>6</v>
      </c>
    </row>
    <row r="1014" spans="1:86" ht="20.100000000000001" customHeight="1" x14ac:dyDescent="0.25">
      <c r="A1014" s="114">
        <v>24102</v>
      </c>
      <c r="B1014" s="115" t="s">
        <v>921</v>
      </c>
      <c r="C1014" s="115" t="s">
        <v>840</v>
      </c>
      <c r="D1014" s="115" t="s">
        <v>128</v>
      </c>
      <c r="E1014" s="116" t="s">
        <v>208</v>
      </c>
      <c r="F1014" s="116" t="s">
        <v>160</v>
      </c>
      <c r="G1014" s="117">
        <v>40</v>
      </c>
      <c r="H1014" s="117">
        <v>8</v>
      </c>
      <c r="I1014" s="116" t="s">
        <v>319</v>
      </c>
      <c r="J1014" s="118"/>
      <c r="K1014" s="115" t="s">
        <v>784</v>
      </c>
      <c r="L1014" s="115" t="s">
        <v>2158</v>
      </c>
      <c r="M1014" s="115"/>
      <c r="N1014" s="115" t="s">
        <v>162</v>
      </c>
      <c r="O1014" s="115" t="str">
        <f t="shared" si="150"/>
        <v>SHISO (Persil japonnais) Vert</v>
      </c>
      <c r="P1014" s="119">
        <v>1014</v>
      </c>
      <c r="Q1014" s="119"/>
      <c r="R1014" s="20">
        <f t="shared" si="147"/>
        <v>0</v>
      </c>
      <c r="S1014" s="20">
        <f t="shared" si="148"/>
        <v>0</v>
      </c>
      <c r="T1014" s="20">
        <f t="shared" si="149"/>
        <v>0</v>
      </c>
      <c r="U1014" s="301"/>
      <c r="V1014" s="120"/>
      <c r="W1014" s="120"/>
      <c r="X1014" s="120"/>
      <c r="Y1014" s="120"/>
      <c r="Z1014" s="120"/>
      <c r="AA1014" s="120"/>
      <c r="AB1014" s="120"/>
      <c r="AC1014" s="120"/>
      <c r="AD1014" s="120"/>
      <c r="AE1014" s="120"/>
      <c r="AF1014" s="304"/>
      <c r="AG1014" s="304"/>
      <c r="AH1014" s="120"/>
      <c r="AI1014" s="120"/>
      <c r="AJ1014" s="304"/>
      <c r="AK1014" s="304"/>
      <c r="AL1014" s="120"/>
      <c r="AM1014" s="120"/>
      <c r="AN1014" s="120"/>
      <c r="AO1014" s="120"/>
      <c r="AP1014" s="120"/>
      <c r="AQ1014" s="120"/>
      <c r="AR1014" s="120"/>
      <c r="AS1014" s="120"/>
      <c r="AT1014" s="120"/>
      <c r="AU1014" s="120"/>
      <c r="AV1014" s="120"/>
      <c r="AW1014" s="120"/>
      <c r="AX1014" s="120"/>
      <c r="AY1014" s="120"/>
      <c r="AZ1014" s="120"/>
      <c r="BA1014" s="120"/>
      <c r="BB1014" s="120"/>
      <c r="BC1014" s="120"/>
      <c r="BD1014" s="120"/>
      <c r="BE1014" s="120"/>
      <c r="BF1014" s="120"/>
      <c r="BG1014" s="120"/>
      <c r="BH1014" s="120"/>
      <c r="BI1014" s="120"/>
      <c r="BJ1014" s="120"/>
      <c r="BK1014" s="120"/>
      <c r="BL1014" s="120"/>
      <c r="BM1014" s="120"/>
      <c r="BN1014" s="120"/>
      <c r="BO1014" s="120"/>
      <c r="BP1014" s="120"/>
      <c r="BQ1014" s="120"/>
      <c r="BR1014" s="120"/>
      <c r="BS1014" s="120"/>
      <c r="BT1014" s="120"/>
      <c r="BU1014" s="14"/>
      <c r="BV1014" s="14"/>
      <c r="BW1014" s="14"/>
      <c r="BX1014" s="477"/>
      <c r="BY1014" s="477"/>
      <c r="BZ1014" s="477"/>
      <c r="CA1014" s="477"/>
      <c r="CB1014" s="14"/>
      <c r="CC1014" t="str">
        <f t="shared" si="151"/>
        <v/>
      </c>
      <c r="CE1014">
        <v>23760</v>
      </c>
      <c r="CF1014">
        <v>3</v>
      </c>
      <c r="CH1014">
        <v>4</v>
      </c>
    </row>
    <row r="1015" spans="1:86" ht="20.100000000000001" customHeight="1" x14ac:dyDescent="0.25">
      <c r="A1015" s="108">
        <v>25328</v>
      </c>
      <c r="B1015" s="109" t="s">
        <v>921</v>
      </c>
      <c r="C1015" s="109" t="s">
        <v>217</v>
      </c>
      <c r="D1015" s="109" t="s">
        <v>128</v>
      </c>
      <c r="E1015" s="110" t="s">
        <v>208</v>
      </c>
      <c r="F1015" s="110" t="s">
        <v>160</v>
      </c>
      <c r="G1015" s="111">
        <v>40</v>
      </c>
      <c r="H1015" s="111">
        <v>10</v>
      </c>
      <c r="I1015" s="110" t="s">
        <v>319</v>
      </c>
      <c r="J1015" s="121"/>
      <c r="K1015" s="109" t="s">
        <v>784</v>
      </c>
      <c r="L1015" s="109" t="s">
        <v>2158</v>
      </c>
      <c r="M1015" s="109"/>
      <c r="N1015" s="109" t="s">
        <v>162</v>
      </c>
      <c r="O1015" s="109" t="str">
        <f t="shared" si="150"/>
        <v>SHISO (Persil japonnais) Pourpre</v>
      </c>
      <c r="P1015" s="112">
        <v>1015</v>
      </c>
      <c r="Q1015" s="112"/>
      <c r="R1015" s="20">
        <f t="shared" si="147"/>
        <v>0</v>
      </c>
      <c r="S1015" s="20">
        <f t="shared" si="148"/>
        <v>0</v>
      </c>
      <c r="T1015" s="20">
        <f t="shared" si="149"/>
        <v>0</v>
      </c>
      <c r="U1015" s="378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304"/>
      <c r="AG1015" s="304"/>
      <c r="AH1015" s="113"/>
      <c r="AI1015" s="113"/>
      <c r="AJ1015" s="304"/>
      <c r="AK1015" s="304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4"/>
      <c r="BV1015" s="14"/>
      <c r="BW1015" s="14"/>
      <c r="BX1015" s="477"/>
      <c r="BY1015" s="477"/>
      <c r="BZ1015" s="477"/>
      <c r="CA1015" s="477"/>
      <c r="CB1015" s="14"/>
      <c r="CC1015" t="str">
        <f t="shared" si="151"/>
        <v/>
      </c>
      <c r="CE1015">
        <v>25219</v>
      </c>
      <c r="CF1015">
        <v>4</v>
      </c>
      <c r="CH1015">
        <v>5</v>
      </c>
    </row>
    <row r="1016" spans="1:86" ht="20.100000000000001" customHeight="1" x14ac:dyDescent="0.25">
      <c r="A1016" s="114">
        <v>12590</v>
      </c>
      <c r="B1016" s="115" t="s">
        <v>922</v>
      </c>
      <c r="C1016" s="115" t="s">
        <v>169</v>
      </c>
      <c r="D1016" s="115" t="s">
        <v>128</v>
      </c>
      <c r="E1016" s="116" t="s">
        <v>120</v>
      </c>
      <c r="F1016" s="116" t="s">
        <v>160</v>
      </c>
      <c r="G1016" s="117">
        <v>40</v>
      </c>
      <c r="H1016" s="117">
        <v>11</v>
      </c>
      <c r="I1016" s="116" t="s">
        <v>176</v>
      </c>
      <c r="J1016" s="118"/>
      <c r="K1016" s="115" t="s">
        <v>784</v>
      </c>
      <c r="L1016" s="115" t="s">
        <v>2158</v>
      </c>
      <c r="M1016" s="115"/>
      <c r="N1016" s="115" t="s">
        <v>162</v>
      </c>
      <c r="O1016" s="115" t="str">
        <f t="shared" si="150"/>
        <v>STEVIA REBAUDIANA .</v>
      </c>
      <c r="P1016" s="119">
        <v>1016</v>
      </c>
      <c r="Q1016" s="119"/>
      <c r="R1016" s="20">
        <f t="shared" si="147"/>
        <v>0</v>
      </c>
      <c r="S1016" s="20">
        <f t="shared" si="148"/>
        <v>0</v>
      </c>
      <c r="T1016" s="20">
        <f t="shared" si="149"/>
        <v>0</v>
      </c>
      <c r="U1016" s="301"/>
      <c r="V1016" s="120"/>
      <c r="W1016" s="120"/>
      <c r="X1016" s="120"/>
      <c r="Y1016" s="120"/>
      <c r="Z1016" s="120"/>
      <c r="AA1016" s="120"/>
      <c r="AB1016" s="120"/>
      <c r="AC1016" s="120"/>
      <c r="AD1016" s="120"/>
      <c r="AE1016" s="120"/>
      <c r="AF1016" s="304"/>
      <c r="AG1016" s="304"/>
      <c r="AH1016" s="120"/>
      <c r="AI1016" s="120"/>
      <c r="AJ1016" s="304"/>
      <c r="AK1016" s="304"/>
      <c r="AL1016" s="120"/>
      <c r="AM1016" s="120"/>
      <c r="AN1016" s="120"/>
      <c r="AO1016" s="120"/>
      <c r="AP1016" s="120"/>
      <c r="AQ1016" s="120"/>
      <c r="AR1016" s="120"/>
      <c r="AS1016" s="120"/>
      <c r="AT1016" s="120"/>
      <c r="AU1016" s="120"/>
      <c r="AV1016" s="120"/>
      <c r="AW1016" s="120"/>
      <c r="AX1016" s="120"/>
      <c r="AY1016" s="120"/>
      <c r="AZ1016" s="120"/>
      <c r="BA1016" s="120"/>
      <c r="BB1016" s="120"/>
      <c r="BC1016" s="120"/>
      <c r="BD1016" s="120"/>
      <c r="BE1016" s="120"/>
      <c r="BF1016" s="120"/>
      <c r="BG1016" s="120"/>
      <c r="BH1016" s="120"/>
      <c r="BI1016" s="120"/>
      <c r="BJ1016" s="120"/>
      <c r="BK1016" s="120"/>
      <c r="BL1016" s="120"/>
      <c r="BM1016" s="120"/>
      <c r="BN1016" s="120"/>
      <c r="BO1016" s="120"/>
      <c r="BP1016" s="120"/>
      <c r="BQ1016" s="120"/>
      <c r="BR1016" s="120"/>
      <c r="BS1016" s="120"/>
      <c r="BT1016" s="120"/>
      <c r="BU1016" s="14"/>
      <c r="BV1016" s="14"/>
      <c r="BW1016" s="14"/>
      <c r="BX1016" s="477"/>
      <c r="BY1016" s="477"/>
      <c r="BZ1016" s="477"/>
      <c r="CA1016" s="477"/>
      <c r="CB1016" s="14"/>
      <c r="CC1016" t="str">
        <f t="shared" si="151"/>
        <v/>
      </c>
      <c r="CE1016">
        <v>11088</v>
      </c>
      <c r="CF1016">
        <v>4</v>
      </c>
      <c r="CH1016">
        <v>6</v>
      </c>
    </row>
    <row r="1017" spans="1:86" ht="20.100000000000001" customHeight="1" x14ac:dyDescent="0.25">
      <c r="A1017" s="379">
        <v>13058</v>
      </c>
      <c r="B1017" s="109" t="s">
        <v>742</v>
      </c>
      <c r="C1017" s="109" t="s">
        <v>1418</v>
      </c>
      <c r="D1017" s="109" t="s">
        <v>128</v>
      </c>
      <c r="E1017" s="110" t="s">
        <v>120</v>
      </c>
      <c r="F1017" s="110" t="s">
        <v>160</v>
      </c>
      <c r="G1017" s="111">
        <v>40</v>
      </c>
      <c r="H1017" s="111">
        <v>11</v>
      </c>
      <c r="I1017" s="110" t="s">
        <v>176</v>
      </c>
      <c r="J1017" s="121">
        <v>0.04</v>
      </c>
      <c r="K1017" s="109" t="s">
        <v>784</v>
      </c>
      <c r="L1017" s="109" t="s">
        <v>2158</v>
      </c>
      <c r="M1017" s="109"/>
      <c r="N1017" s="109" t="s">
        <v>162</v>
      </c>
      <c r="O1017" s="109" t="str">
        <f t="shared" si="150"/>
        <v>TAGETES LEMONII Tangerine Marigold</v>
      </c>
      <c r="P1017" s="112">
        <v>1017</v>
      </c>
      <c r="Q1017" s="112"/>
      <c r="R1017" s="20">
        <f t="shared" si="147"/>
        <v>0</v>
      </c>
      <c r="S1017" s="20">
        <f t="shared" si="148"/>
        <v>0</v>
      </c>
      <c r="T1017" s="20">
        <f t="shared" si="149"/>
        <v>0</v>
      </c>
      <c r="U1017" s="378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304"/>
      <c r="AG1017" s="304"/>
      <c r="AH1017" s="113"/>
      <c r="AI1017" s="113"/>
      <c r="AJ1017" s="304"/>
      <c r="AK1017" s="304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4"/>
      <c r="BV1017" s="14"/>
      <c r="BW1017" s="14"/>
      <c r="BX1017" s="477"/>
      <c r="BY1017" s="477"/>
      <c r="BZ1017" s="477"/>
      <c r="CA1017" s="477"/>
      <c r="CB1017" s="14"/>
      <c r="CC1017" t="str">
        <f t="shared" si="151"/>
        <v/>
      </c>
      <c r="CE1017">
        <v>12973</v>
      </c>
      <c r="CF1017">
        <v>4</v>
      </c>
      <c r="CH1017">
        <v>6</v>
      </c>
    </row>
    <row r="1018" spans="1:86" ht="20.100000000000001" customHeight="1" x14ac:dyDescent="0.25">
      <c r="A1018" s="114">
        <v>13163</v>
      </c>
      <c r="B1018" s="115" t="s">
        <v>923</v>
      </c>
      <c r="C1018" s="115" t="s">
        <v>924</v>
      </c>
      <c r="D1018" s="115" t="s">
        <v>128</v>
      </c>
      <c r="E1018" s="116" t="s">
        <v>120</v>
      </c>
      <c r="F1018" s="116" t="s">
        <v>160</v>
      </c>
      <c r="G1018" s="117">
        <v>40</v>
      </c>
      <c r="H1018" s="117">
        <v>12</v>
      </c>
      <c r="I1018" s="116" t="s">
        <v>176</v>
      </c>
      <c r="J1018" s="118"/>
      <c r="K1018" s="115" t="s">
        <v>784</v>
      </c>
      <c r="L1018" s="115" t="s">
        <v>2158</v>
      </c>
      <c r="M1018" s="115"/>
      <c r="N1018" s="115" t="s">
        <v>162</v>
      </c>
      <c r="O1018" s="115" t="str">
        <f t="shared" si="150"/>
        <v>THYM Citron</v>
      </c>
      <c r="P1018" s="119">
        <v>1018</v>
      </c>
      <c r="Q1018" s="119"/>
      <c r="R1018" s="20">
        <f t="shared" si="147"/>
        <v>0</v>
      </c>
      <c r="S1018" s="20">
        <f t="shared" si="148"/>
        <v>0</v>
      </c>
      <c r="T1018" s="20">
        <f t="shared" si="149"/>
        <v>0</v>
      </c>
      <c r="U1018" s="301"/>
      <c r="V1018" s="120"/>
      <c r="W1018" s="120"/>
      <c r="X1018" s="120"/>
      <c r="Y1018" s="120"/>
      <c r="Z1018" s="120"/>
      <c r="AA1018" s="120"/>
      <c r="AB1018" s="120"/>
      <c r="AC1018" s="120"/>
      <c r="AD1018" s="120"/>
      <c r="AE1018" s="120"/>
      <c r="AF1018" s="304"/>
      <c r="AG1018" s="304"/>
      <c r="AH1018" s="120"/>
      <c r="AI1018" s="120"/>
      <c r="AJ1018" s="304"/>
      <c r="AK1018" s="304"/>
      <c r="AL1018" s="120"/>
      <c r="AM1018" s="120"/>
      <c r="AN1018" s="120"/>
      <c r="AO1018" s="120"/>
      <c r="AP1018" s="120"/>
      <c r="AQ1018" s="120"/>
      <c r="AR1018" s="120"/>
      <c r="AS1018" s="120"/>
      <c r="AT1018" s="120"/>
      <c r="AU1018" s="120"/>
      <c r="AV1018" s="120"/>
      <c r="AW1018" s="120"/>
      <c r="AX1018" s="120"/>
      <c r="AY1018" s="120"/>
      <c r="AZ1018" s="120"/>
      <c r="BA1018" s="120"/>
      <c r="BB1018" s="120"/>
      <c r="BC1018" s="120"/>
      <c r="BD1018" s="120"/>
      <c r="BE1018" s="120"/>
      <c r="BF1018" s="120"/>
      <c r="BG1018" s="120"/>
      <c r="BH1018" s="120"/>
      <c r="BI1018" s="120"/>
      <c r="BJ1018" s="120"/>
      <c r="BK1018" s="120"/>
      <c r="BL1018" s="120"/>
      <c r="BM1018" s="120"/>
      <c r="BN1018" s="120"/>
      <c r="BO1018" s="120"/>
      <c r="BP1018" s="120"/>
      <c r="BQ1018" s="120"/>
      <c r="BR1018" s="120"/>
      <c r="BS1018" s="120"/>
      <c r="BT1018" s="120"/>
      <c r="BU1018" s="14"/>
      <c r="BV1018" s="14"/>
      <c r="BW1018" s="14"/>
      <c r="BX1018" s="477"/>
      <c r="BY1018" s="477"/>
      <c r="BZ1018" s="477"/>
      <c r="CA1018" s="477"/>
      <c r="CB1018" s="14"/>
      <c r="CC1018" t="str">
        <f t="shared" si="151"/>
        <v/>
      </c>
      <c r="CE1018">
        <v>10692</v>
      </c>
      <c r="CF1018">
        <v>6</v>
      </c>
      <c r="CH1018">
        <v>5</v>
      </c>
    </row>
    <row r="1019" spans="1:86" ht="20.100000000000001" customHeight="1" x14ac:dyDescent="0.25">
      <c r="A1019" s="108">
        <v>23673</v>
      </c>
      <c r="B1019" s="109" t="s">
        <v>923</v>
      </c>
      <c r="C1019" s="109" t="s">
        <v>1476</v>
      </c>
      <c r="D1019" s="109" t="s">
        <v>128</v>
      </c>
      <c r="E1019" s="110" t="s">
        <v>120</v>
      </c>
      <c r="F1019" s="110" t="s">
        <v>160</v>
      </c>
      <c r="G1019" s="111">
        <v>40</v>
      </c>
      <c r="H1019" s="111">
        <v>12</v>
      </c>
      <c r="I1019" s="110" t="s">
        <v>176</v>
      </c>
      <c r="J1019" s="121"/>
      <c r="K1019" s="109" t="s">
        <v>784</v>
      </c>
      <c r="L1019" s="109" t="s">
        <v>2158</v>
      </c>
      <c r="M1019" s="109"/>
      <c r="N1019" s="109" t="s">
        <v>162</v>
      </c>
      <c r="O1019" s="109" t="str">
        <f t="shared" si="150"/>
        <v>THYM Citron Panaché Jaune</v>
      </c>
      <c r="P1019" s="112">
        <v>1019</v>
      </c>
      <c r="Q1019" s="112"/>
      <c r="R1019" s="20">
        <f t="shared" si="147"/>
        <v>0</v>
      </c>
      <c r="S1019" s="20">
        <f t="shared" si="148"/>
        <v>0</v>
      </c>
      <c r="T1019" s="20">
        <f t="shared" si="149"/>
        <v>0</v>
      </c>
      <c r="U1019" s="378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304"/>
      <c r="AG1019" s="304"/>
      <c r="AH1019" s="113"/>
      <c r="AI1019" s="113"/>
      <c r="AJ1019" s="304"/>
      <c r="AK1019" s="304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4"/>
      <c r="BV1019" s="14"/>
      <c r="BW1019" s="14"/>
      <c r="BX1019" s="477"/>
      <c r="BY1019" s="477"/>
      <c r="BZ1019" s="477"/>
      <c r="CA1019" s="477"/>
      <c r="CB1019" s="14"/>
      <c r="CC1019" t="str">
        <f t="shared" si="151"/>
        <v/>
      </c>
      <c r="CE1019">
        <v>22833</v>
      </c>
      <c r="CF1019">
        <v>6</v>
      </c>
      <c r="CH1019">
        <v>5</v>
      </c>
    </row>
    <row r="1020" spans="1:86" ht="20.100000000000001" customHeight="1" x14ac:dyDescent="0.25">
      <c r="A1020" s="114">
        <v>12672</v>
      </c>
      <c r="B1020" s="115" t="s">
        <v>923</v>
      </c>
      <c r="C1020" s="115" t="s">
        <v>925</v>
      </c>
      <c r="D1020" s="115" t="s">
        <v>128</v>
      </c>
      <c r="E1020" s="116" t="s">
        <v>120</v>
      </c>
      <c r="F1020" s="116" t="s">
        <v>160</v>
      </c>
      <c r="G1020" s="117">
        <v>40</v>
      </c>
      <c r="H1020" s="117">
        <v>12</v>
      </c>
      <c r="I1020" s="116" t="s">
        <v>176</v>
      </c>
      <c r="J1020" s="118"/>
      <c r="K1020" s="115" t="s">
        <v>784</v>
      </c>
      <c r="L1020" s="115" t="s">
        <v>2158</v>
      </c>
      <c r="M1020" s="115"/>
      <c r="N1020" s="115" t="s">
        <v>162</v>
      </c>
      <c r="O1020" s="115" t="str">
        <f t="shared" si="150"/>
        <v>THYM Commun d hiver</v>
      </c>
      <c r="P1020" s="119">
        <v>1020</v>
      </c>
      <c r="Q1020" s="119"/>
      <c r="R1020" s="20">
        <f t="shared" si="147"/>
        <v>0</v>
      </c>
      <c r="S1020" s="20">
        <f t="shared" si="148"/>
        <v>0</v>
      </c>
      <c r="T1020" s="20">
        <f t="shared" si="149"/>
        <v>0</v>
      </c>
      <c r="U1020" s="301"/>
      <c r="V1020" s="120"/>
      <c r="W1020" s="120"/>
      <c r="X1020" s="120"/>
      <c r="Y1020" s="120"/>
      <c r="Z1020" s="120"/>
      <c r="AA1020" s="120"/>
      <c r="AB1020" s="120"/>
      <c r="AC1020" s="120"/>
      <c r="AD1020" s="120"/>
      <c r="AE1020" s="120"/>
      <c r="AF1020" s="304"/>
      <c r="AG1020" s="304"/>
      <c r="AH1020" s="120"/>
      <c r="AI1020" s="120"/>
      <c r="AJ1020" s="304"/>
      <c r="AK1020" s="304"/>
      <c r="AL1020" s="120"/>
      <c r="AM1020" s="120"/>
      <c r="AN1020" s="120"/>
      <c r="AO1020" s="120"/>
      <c r="AP1020" s="120"/>
      <c r="AQ1020" s="120"/>
      <c r="AR1020" s="120"/>
      <c r="AS1020" s="120"/>
      <c r="AT1020" s="120"/>
      <c r="AU1020" s="120"/>
      <c r="AV1020" s="120"/>
      <c r="AW1020" s="120"/>
      <c r="AX1020" s="120"/>
      <c r="AY1020" s="120"/>
      <c r="AZ1020" s="120"/>
      <c r="BA1020" s="120"/>
      <c r="BB1020" s="120"/>
      <c r="BC1020" s="120"/>
      <c r="BD1020" s="120"/>
      <c r="BE1020" s="120"/>
      <c r="BF1020" s="120"/>
      <c r="BG1020" s="120"/>
      <c r="BH1020" s="120"/>
      <c r="BI1020" s="120"/>
      <c r="BJ1020" s="120"/>
      <c r="BK1020" s="120"/>
      <c r="BL1020" s="120"/>
      <c r="BM1020" s="120"/>
      <c r="BN1020" s="120"/>
      <c r="BO1020" s="120"/>
      <c r="BP1020" s="120"/>
      <c r="BQ1020" s="120"/>
      <c r="BR1020" s="120"/>
      <c r="BS1020" s="120"/>
      <c r="BT1020" s="120"/>
      <c r="BU1020" s="14"/>
      <c r="BV1020" s="14"/>
      <c r="BW1020" s="14"/>
      <c r="BX1020" s="477"/>
      <c r="BY1020" s="477"/>
      <c r="BZ1020" s="477"/>
      <c r="CA1020" s="477"/>
      <c r="CB1020" s="14"/>
      <c r="CC1020" t="str">
        <f t="shared" si="151"/>
        <v/>
      </c>
      <c r="CE1020">
        <v>10691</v>
      </c>
      <c r="CF1020">
        <v>6</v>
      </c>
      <c r="CH1020">
        <v>5</v>
      </c>
    </row>
    <row r="1021" spans="1:86" ht="20.100000000000001" customHeight="1" x14ac:dyDescent="0.25">
      <c r="A1021" s="108">
        <v>26838</v>
      </c>
      <c r="B1021" s="109" t="s">
        <v>923</v>
      </c>
      <c r="C1021" s="109" t="s">
        <v>1477</v>
      </c>
      <c r="D1021" s="109" t="s">
        <v>128</v>
      </c>
      <c r="E1021" s="110" t="s">
        <v>120</v>
      </c>
      <c r="F1021" s="110" t="s">
        <v>160</v>
      </c>
      <c r="G1021" s="111">
        <v>40</v>
      </c>
      <c r="H1021" s="111">
        <v>12</v>
      </c>
      <c r="I1021" s="110" t="s">
        <v>176</v>
      </c>
      <c r="J1021" s="121"/>
      <c r="K1021" s="109" t="s">
        <v>784</v>
      </c>
      <c r="L1021" s="109" t="s">
        <v>2158</v>
      </c>
      <c r="M1021" s="109" t="s">
        <v>137</v>
      </c>
      <c r="N1021" s="109" t="s">
        <v>162</v>
      </c>
      <c r="O1021" s="109" t="str">
        <f t="shared" si="150"/>
        <v>THYM Faustino</v>
      </c>
      <c r="P1021" s="112">
        <v>1021</v>
      </c>
      <c r="Q1021" s="112"/>
      <c r="R1021" s="20">
        <f t="shared" si="147"/>
        <v>0</v>
      </c>
      <c r="S1021" s="20">
        <f t="shared" si="148"/>
        <v>0</v>
      </c>
      <c r="T1021" s="20">
        <f t="shared" si="149"/>
        <v>0</v>
      </c>
      <c r="U1021" s="378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304"/>
      <c r="AG1021" s="304"/>
      <c r="AH1021" s="113"/>
      <c r="AI1021" s="113"/>
      <c r="AJ1021" s="304"/>
      <c r="AK1021" s="304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4"/>
      <c r="BV1021" s="14"/>
      <c r="BW1021" s="14"/>
      <c r="BX1021" s="477"/>
      <c r="BY1021" s="477"/>
      <c r="BZ1021" s="477"/>
      <c r="CA1021" s="477"/>
      <c r="CB1021" s="14"/>
      <c r="CC1021" t="str">
        <f t="shared" si="151"/>
        <v/>
      </c>
      <c r="CE1021">
        <v>26837</v>
      </c>
      <c r="CF1021">
        <v>6</v>
      </c>
      <c r="CH1021">
        <v>5</v>
      </c>
    </row>
    <row r="1022" spans="1:86" ht="20.100000000000001" customHeight="1" x14ac:dyDescent="0.25">
      <c r="A1022" s="114">
        <v>15653</v>
      </c>
      <c r="B1022" s="115" t="s">
        <v>796</v>
      </c>
      <c r="C1022" s="115" t="s">
        <v>797</v>
      </c>
      <c r="D1022" s="115" t="s">
        <v>128</v>
      </c>
      <c r="E1022" s="116" t="s">
        <v>120</v>
      </c>
      <c r="F1022" s="116" t="s">
        <v>160</v>
      </c>
      <c r="G1022" s="117">
        <v>40</v>
      </c>
      <c r="H1022" s="117">
        <v>14</v>
      </c>
      <c r="I1022" s="116" t="s">
        <v>176</v>
      </c>
      <c r="J1022" s="118"/>
      <c r="K1022" s="115" t="s">
        <v>784</v>
      </c>
      <c r="L1022" s="115" t="s">
        <v>2158</v>
      </c>
      <c r="M1022" s="115"/>
      <c r="N1022" s="115" t="s">
        <v>162</v>
      </c>
      <c r="O1022" s="115" t="str">
        <f t="shared" si="150"/>
        <v>THYM PRAECOX COCCINEUS serpolet</v>
      </c>
      <c r="P1022" s="119">
        <v>1022</v>
      </c>
      <c r="Q1022" s="119"/>
      <c r="R1022" s="20">
        <f t="shared" si="147"/>
        <v>0</v>
      </c>
      <c r="S1022" s="20">
        <f t="shared" si="148"/>
        <v>0</v>
      </c>
      <c r="T1022" s="20">
        <f t="shared" si="149"/>
        <v>0</v>
      </c>
      <c r="U1022" s="301"/>
      <c r="V1022" s="120"/>
      <c r="W1022" s="120"/>
      <c r="X1022" s="120"/>
      <c r="Y1022" s="120"/>
      <c r="Z1022" s="120"/>
      <c r="AA1022" s="120"/>
      <c r="AB1022" s="120"/>
      <c r="AC1022" s="120"/>
      <c r="AD1022" s="120"/>
      <c r="AE1022" s="120"/>
      <c r="AF1022" s="304"/>
      <c r="AG1022" s="304"/>
      <c r="AH1022" s="120"/>
      <c r="AI1022" s="120"/>
      <c r="AJ1022" s="304"/>
      <c r="AK1022" s="304"/>
      <c r="AL1022" s="120"/>
      <c r="AM1022" s="120"/>
      <c r="AN1022" s="120"/>
      <c r="AO1022" s="120"/>
      <c r="AP1022" s="120"/>
      <c r="AQ1022" s="120"/>
      <c r="AR1022" s="120"/>
      <c r="AS1022" s="120"/>
      <c r="AT1022" s="120"/>
      <c r="AU1022" s="120"/>
      <c r="AV1022" s="120"/>
      <c r="AW1022" s="120"/>
      <c r="AX1022" s="120"/>
      <c r="AY1022" s="120"/>
      <c r="AZ1022" s="120"/>
      <c r="BA1022" s="120"/>
      <c r="BB1022" s="120"/>
      <c r="BC1022" s="120"/>
      <c r="BD1022" s="120"/>
      <c r="BE1022" s="120"/>
      <c r="BF1022" s="120"/>
      <c r="BG1022" s="120"/>
      <c r="BH1022" s="120"/>
      <c r="BI1022" s="120"/>
      <c r="BJ1022" s="120"/>
      <c r="BK1022" s="120"/>
      <c r="BL1022" s="120"/>
      <c r="BM1022" s="120"/>
      <c r="BN1022" s="120"/>
      <c r="BO1022" s="120"/>
      <c r="BP1022" s="120"/>
      <c r="BQ1022" s="120"/>
      <c r="BR1022" s="120"/>
      <c r="BS1022" s="120"/>
      <c r="BT1022" s="120"/>
      <c r="BU1022" s="14"/>
      <c r="BV1022" s="14"/>
      <c r="BW1022" s="14"/>
      <c r="BX1022" s="477"/>
      <c r="BY1022" s="477"/>
      <c r="BZ1022" s="477"/>
      <c r="CA1022" s="477"/>
      <c r="CB1022" s="14"/>
      <c r="CC1022" t="str">
        <f t="shared" si="151"/>
        <v/>
      </c>
      <c r="CE1022">
        <v>15538</v>
      </c>
      <c r="CF1022">
        <v>8</v>
      </c>
      <c r="CH1022">
        <v>5</v>
      </c>
    </row>
    <row r="1023" spans="1:86" ht="20.100000000000001" customHeight="1" x14ac:dyDescent="0.25">
      <c r="A1023" s="108">
        <v>12671</v>
      </c>
      <c r="B1023" s="109" t="s">
        <v>926</v>
      </c>
      <c r="C1023" s="109" t="s">
        <v>927</v>
      </c>
      <c r="D1023" s="109" t="s">
        <v>128</v>
      </c>
      <c r="E1023" s="110" t="s">
        <v>120</v>
      </c>
      <c r="F1023" s="110" t="s">
        <v>160</v>
      </c>
      <c r="G1023" s="111">
        <v>40</v>
      </c>
      <c r="H1023" s="111">
        <v>11</v>
      </c>
      <c r="I1023" s="110" t="s">
        <v>176</v>
      </c>
      <c r="J1023" s="121"/>
      <c r="K1023" s="109" t="s">
        <v>784</v>
      </c>
      <c r="L1023" s="109" t="s">
        <v>2158</v>
      </c>
      <c r="M1023" s="109"/>
      <c r="N1023" s="109" t="s">
        <v>162</v>
      </c>
      <c r="O1023" s="109" t="str">
        <f t="shared" si="150"/>
        <v>VERVEINE CITRONNELLE Aloysia citrodora</v>
      </c>
      <c r="P1023" s="112">
        <v>1023</v>
      </c>
      <c r="Q1023" s="112"/>
      <c r="R1023" s="20">
        <f t="shared" si="147"/>
        <v>0</v>
      </c>
      <c r="S1023" s="20">
        <f t="shared" si="148"/>
        <v>0</v>
      </c>
      <c r="T1023" s="20">
        <f t="shared" si="149"/>
        <v>0</v>
      </c>
      <c r="U1023" s="378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304"/>
      <c r="AG1023" s="304"/>
      <c r="AH1023" s="113"/>
      <c r="AI1023" s="113"/>
      <c r="AJ1023" s="304"/>
      <c r="AK1023" s="304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4"/>
      <c r="BV1023" s="14"/>
      <c r="BW1023" s="14"/>
      <c r="BX1023" s="477"/>
      <c r="BY1023" s="477"/>
      <c r="BZ1023" s="477"/>
      <c r="CA1023" s="477"/>
      <c r="CB1023" s="14"/>
      <c r="CC1023" t="str">
        <f t="shared" si="151"/>
        <v/>
      </c>
      <c r="CE1023">
        <v>10693</v>
      </c>
      <c r="CF1023">
        <v>5</v>
      </c>
      <c r="CH1023">
        <v>5</v>
      </c>
    </row>
    <row r="1024" spans="1:86" ht="20.100000000000001" customHeight="1" x14ac:dyDescent="0.25">
      <c r="A1024" s="114">
        <v>23134</v>
      </c>
      <c r="B1024" s="115" t="s">
        <v>928</v>
      </c>
      <c r="C1024" s="115" t="s">
        <v>929</v>
      </c>
      <c r="D1024" s="115" t="s">
        <v>128</v>
      </c>
      <c r="E1024" s="116" t="s">
        <v>120</v>
      </c>
      <c r="F1024" s="116" t="s">
        <v>160</v>
      </c>
      <c r="G1024" s="117">
        <v>40</v>
      </c>
      <c r="H1024" s="117">
        <v>12</v>
      </c>
      <c r="I1024" s="116" t="s">
        <v>131</v>
      </c>
      <c r="J1024" s="118"/>
      <c r="K1024" s="115" t="s">
        <v>784</v>
      </c>
      <c r="L1024" s="115" t="s">
        <v>2158</v>
      </c>
      <c r="M1024" s="115"/>
      <c r="N1024" s="115" t="s">
        <v>162</v>
      </c>
      <c r="O1024" s="115" t="str">
        <f t="shared" si="150"/>
        <v>VERVEINE D ARGENTINE Aloysia polystachia</v>
      </c>
      <c r="P1024" s="119">
        <v>1024</v>
      </c>
      <c r="Q1024" s="119"/>
      <c r="R1024" s="20">
        <f t="shared" si="147"/>
        <v>0</v>
      </c>
      <c r="S1024" s="20">
        <f t="shared" si="148"/>
        <v>0</v>
      </c>
      <c r="T1024" s="20">
        <f t="shared" si="149"/>
        <v>0</v>
      </c>
      <c r="U1024" s="301"/>
      <c r="V1024" s="120"/>
      <c r="W1024" s="120"/>
      <c r="X1024" s="120"/>
      <c r="Y1024" s="120"/>
      <c r="Z1024" s="120"/>
      <c r="AA1024" s="120"/>
      <c r="AB1024" s="120"/>
      <c r="AC1024" s="120"/>
      <c r="AD1024" s="120"/>
      <c r="AE1024" s="120"/>
      <c r="AF1024" s="304"/>
      <c r="AG1024" s="304"/>
      <c r="AH1024" s="120"/>
      <c r="AI1024" s="120"/>
      <c r="AJ1024" s="304"/>
      <c r="AK1024" s="304"/>
      <c r="AL1024" s="120"/>
      <c r="AM1024" s="120"/>
      <c r="AN1024" s="120"/>
      <c r="AO1024" s="120"/>
      <c r="AP1024" s="120"/>
      <c r="AQ1024" s="120"/>
      <c r="AR1024" s="120"/>
      <c r="AS1024" s="120"/>
      <c r="AT1024" s="120"/>
      <c r="AU1024" s="120"/>
      <c r="AV1024" s="120"/>
      <c r="AW1024" s="120"/>
      <c r="AX1024" s="120"/>
      <c r="AY1024" s="120"/>
      <c r="AZ1024" s="120"/>
      <c r="BA1024" s="120"/>
      <c r="BB1024" s="120"/>
      <c r="BC1024" s="120"/>
      <c r="BD1024" s="120"/>
      <c r="BE1024" s="120"/>
      <c r="BF1024" s="120"/>
      <c r="BG1024" s="120"/>
      <c r="BH1024" s="120"/>
      <c r="BI1024" s="120"/>
      <c r="BJ1024" s="120"/>
      <c r="BK1024" s="120"/>
      <c r="BL1024" s="120"/>
      <c r="BM1024" s="120"/>
      <c r="BN1024" s="120"/>
      <c r="BO1024" s="120"/>
      <c r="BP1024" s="120"/>
      <c r="BQ1024" s="120"/>
      <c r="BR1024" s="120"/>
      <c r="BS1024" s="120"/>
      <c r="BT1024" s="120"/>
      <c r="BU1024" s="14"/>
      <c r="BV1024" s="14"/>
      <c r="BW1024" s="14"/>
      <c r="BX1024" s="477"/>
      <c r="BY1024" s="477"/>
      <c r="BZ1024" s="477"/>
      <c r="CA1024" s="477"/>
      <c r="CB1024" s="14"/>
      <c r="CC1024" t="str">
        <f t="shared" si="151"/>
        <v/>
      </c>
      <c r="CE1024">
        <v>22332</v>
      </c>
      <c r="CF1024">
        <v>6</v>
      </c>
      <c r="CH1024">
        <v>5</v>
      </c>
    </row>
    <row r="1025" spans="1:80" ht="20.100000000000001" customHeight="1" x14ac:dyDescent="0.25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477"/>
      <c r="BY1025" s="477"/>
      <c r="BZ1025" s="477"/>
      <c r="CA1025" s="477"/>
      <c r="CB1025" s="14"/>
    </row>
    <row r="1026" spans="1:80" ht="20.100000000000001" customHeight="1" x14ac:dyDescent="0.25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477"/>
      <c r="BY1026" s="477"/>
      <c r="BZ1026" s="477"/>
      <c r="CA1026" s="477"/>
      <c r="CB1026" s="14"/>
    </row>
    <row r="1027" spans="1:80" ht="20.100000000000001" customHeight="1" x14ac:dyDescent="0.25"/>
    <row r="1028" spans="1:80" ht="20.100000000000001" customHeight="1" x14ac:dyDescent="0.25"/>
    <row r="1029" spans="1:80" ht="20.100000000000001" customHeight="1" x14ac:dyDescent="0.25"/>
    <row r="1030" spans="1:80" ht="20.100000000000001" customHeight="1" x14ac:dyDescent="0.25"/>
    <row r="1031" spans="1:80" ht="20.100000000000001" customHeight="1" x14ac:dyDescent="0.25"/>
    <row r="1032" spans="1:80" ht="20.100000000000001" customHeight="1" x14ac:dyDescent="0.25"/>
    <row r="1033" spans="1:80" ht="20.100000000000001" customHeight="1" x14ac:dyDescent="0.25"/>
    <row r="1034" spans="1:80" ht="20.100000000000001" customHeight="1" x14ac:dyDescent="0.25"/>
    <row r="1035" spans="1:80" ht="20.100000000000001" customHeight="1" x14ac:dyDescent="0.25"/>
    <row r="1036" spans="1:80" ht="20.100000000000001" customHeight="1" x14ac:dyDescent="0.25"/>
    <row r="1037" spans="1:80" ht="20.100000000000001" customHeight="1" x14ac:dyDescent="0.25"/>
  </sheetData>
  <sheetProtection algorithmName="SHA-512" hashValue="lE8xXnvJALhbT8DVigwH7tKsWB69ubmzN7n0aFPF34f+jPIrzMrOktlR/FgiQzAXYdgHh/U/lmYqBraIiVaLSg==" saltValue="N3m+Yfd3Rx0IdZc5cgQGsA==" spinCount="100000" sheet="1" objects="1" scenarios="1" autoFilter="0"/>
  <autoFilter ref="A5:BT1037" xr:uid="{FAD2D191-EEC2-413E-992A-F990CE73362D}"/>
  <sortState xmlns:xlrd2="http://schemas.microsoft.com/office/spreadsheetml/2017/richdata2" ref="A11:CF15">
    <sortCondition ref="B11:B15"/>
  </sortState>
  <mergeCells count="1">
    <mergeCell ref="G4:T4"/>
  </mergeCells>
  <phoneticPr fontId="41" type="noConversion"/>
  <conditionalFormatting sqref="A8:C1024">
    <cfRule type="expression" dxfId="50" priority="5">
      <formula>OR(R8&gt;0)</formula>
    </cfRule>
  </conditionalFormatting>
  <conditionalFormatting sqref="D4:E4 G4:T4">
    <cfRule type="expression" dxfId="49" priority="10">
      <formula>IF($F$4="0",1,)</formula>
    </cfRule>
  </conditionalFormatting>
  <conditionalFormatting sqref="E5">
    <cfRule type="cellIs" dxfId="48" priority="11" operator="equal">
      <formula>"X60"</formula>
    </cfRule>
    <cfRule type="cellIs" dxfId="47" priority="12" operator="equal">
      <formula>"M2"</formula>
    </cfRule>
    <cfRule type="containsText" dxfId="46" priority="13" operator="containsText" text="M1">
      <formula>NOT(ISERROR(SEARCH("M1",E5)))</formula>
    </cfRule>
  </conditionalFormatting>
  <conditionalFormatting sqref="R6:R1024">
    <cfRule type="cellIs" dxfId="45" priority="4" operator="equal">
      <formula>"ERREUR"</formula>
    </cfRule>
  </conditionalFormatting>
  <conditionalFormatting sqref="U5 W5 Y5 AA5 AC5 AE5 AG5 AI5 AK5 AM5 AO5 AQ5 AS5 AU5 AW5 AY5 BA5 BC5 BE5 BG5 BI5 BK5 BM5 BO5 BQ5 BS5">
    <cfRule type="expression" dxfId="44" priority="31">
      <formula>IF($D$3=1,1,)</formula>
    </cfRule>
  </conditionalFormatting>
  <conditionalFormatting sqref="U5:BT5">
    <cfRule type="expression" dxfId="43" priority="1">
      <formula>IF(MOD(U$5,2)=0,IF($B$1=2,,1),IF($B$1=1,,1))</formula>
    </cfRule>
    <cfRule type="expression" dxfId="42" priority="29">
      <formula>IF(U4&gt;0,1,)</formula>
    </cfRule>
  </conditionalFormatting>
  <conditionalFormatting sqref="V5 X5 Z5 AB5 AD5 AF5 AH5 AJ5 AL5 AN5 AP5 AR5 AT5 AV5 AX5 AZ5 BB5 BD5 BF5 BH5 BJ5 BL5 BN5 BP5 BR5 BT5">
    <cfRule type="expression" dxfId="41" priority="30">
      <formula>IF($D$3=2,1,)</formula>
    </cfRule>
  </conditionalFormatting>
  <dataValidations count="3">
    <dataValidation type="custom" errorStyle="warning" showInputMessage="1" showErrorMessage="1" errorTitle="Unité ou délai non disponible" error="Veuillez saisir votre jour de saisie dans l'onglet Informations_x000a_Veuillez vérifier l'unité de conditionnement (G) et le délai (H)" sqref="AX51:BO52 AH228:AI246 AH255:AI258 AH260:AI280 AL321:BT321 AL323:BT327 AL329:BT333 AL335:BT339 AH341:AI347 AH349:AI354 AH364:AI367 AH369:AI372 AL375:BT375 AE377:AE379 AL383:BT392 AE399 AE405:AE409 AL414:BT421 AL423:BT427 AL430:BT430 AL432:BT433 AL435:BT438 AE440 AE447 AL452:BT455 AL457:BT460 AE462 AL467:BT471 AL473:BT475 AL477:BT481 AQ503:BT521 AL596:AL598 AL662:BT674 AL676:BT682 AL684:BT688 AL690:BT699 AL701:BT719 AL721:BT726 AH754:AI759 AL761:BT761 AH763:AI772 AH774:AI780 AH782:AI794 AL873:BT874 BP17:BT18 AU8:BO18 U17:AT18 AF29:AG30 AJ29:AK30 U22:AE30 U20:AE20 AH22:AI30 AH20:AI20 AL22:AN30 AO20:BT30 AL20:AN20 AL35:AL49 AJ47:AK49 AH32:AI49 U47:AG49 AM33:AN49 AO32:BT49 U33:AG33 AJ33:AL33 U35:AG35 AJ35:AK35 U37:AG37 AJ37:AK37 U42:AG42 AJ42:AK42 U44:AG44 AJ44:AK44 AH51:AI52 AO70:AP70 AW54:BT70 AH54:AI70 AQ54:AV65 AQ69:AV70 AO58:AP65 AL61:AN65 AO54:AP56 U61:AE65 AH73:AI109 AV73:BT109 U99:AE109 U73:AE93 AL73:AM93 AL99:AU109 AN73:AU97 AZ111:BT154 AH111:AI154 U142:AE154 U124:AE128 AL116:AM128 AL132:AY154 AN111:AY128 AU180:AU225 AH156:AI225 U223:AE225 AL198:AN221 AL223:AN225 AO198:AT225 AV156:BT225 AL156:AU166 AL168:AU175 U182:AE191 AL180:AN191 U193:AE194 AL193:AN196 AO180:AT196 U198:AE220 AV228:BT246 AH248:AI253 AS248:AU252 AV248:BT253 U255:AE258 AL255:BT258 U260:AE280 AL260:BT280 AH282:AI306 AN298:AN306 AO282:BT306 AL298:AM303 U282:AE295 U303:AE303 AL282:AN295 AO308:BT319 AH308:AI319 U316:AE319 U308:AE314 AL316:AN319 AL308:AN314 U321:AE321 AH321:AI321 U323:AE327 AH323:AI327 U329:AE333 AH329:AI333 U335:AE339 AH335:AI339 U341:AE347 AL341:BT347 U349:AE354 AL349:BT354 AH356:AI362 AQ356:BT362 AM362:AP362 U356:AE360 AL356:AP360 U364:AE367 AL364:BT367 U369:AE372 AL369:BT372 AE375 AH375:AI375 AH377:AI381 AE381 AL377:BT381 AH383:AI392 AE389:AE392 AE394 AH394:AI403 AL394:BT403 AE396 AE403 AH405:AI412 AL405:BT412 AE412 AH414:AI421 AE414:AE421 AH423:AI427 AH430:AI430 AH432:AI433 AH435:AI438 AE443 AH440:AI444 AL440:BT444 AH446:AI449 AL446:BT449 AH452:AI455 AH457:AI460 AH462:AI464 AL464 AL462 AM462:BT464 AH467:AI471 AE467:AE471 AH473:AI475 AE475 AH477:AI481 AE477:AE481 AM489:AP501 AQ483:BT501 AL489:AL491 AL496:AL501 AH483:AI501 U497:AE501 AH503:AI521 U503:AE511 U518:AE521 AL518:AP521 AL503:AP511 AH523:AI556 AU523:BT556 U523:AE533 AL523:AT541 AL543:AT555 AH558:AI598 AM595:AM598 U596:AE598 AN558:BT598 AL558:AM590 U558:AE581 U589:AE590 AT600:BT606 AH600:AI606 U604:AE606 U601:AE602 AL604:AS606 AL600:AS602 AH608:AI618 AL608:BT618 U608:AE608 AH620:AI638 U627:AE634 AL635:BT638 AM620:BT626 AL633:BT633 AH640:AI652 AL648:AR650 U640:AE641 U648:AE650 AS643:AU652 AV640:BT652 AL640:AU641 U643:AE646 AL643:AR646 AH654:AI660 AL654:AT659 AU654:BT660 AH662:AI674 AH676:AI682 AH684:AI688 AH690:AI699 AH701:AI719 AH721:AI726 AL728:BT752 AH728:AI752 U731:AE752 U754:AE759 AL754:BT759 U761:AE761 AH761:AI761 U763:AE772 AL763:BT772 U774:AE780 AL774:BT780 U782:AE794 AL782:BT794 AH796:AI829 U796:AE796 U799:AE802 U823:AE829 AW796:BT829 AL796:AP802 U805:AE819 AL805:AP819 AL823:AV829 AQ796:AV819 AR831:BT843 AH831:AI843 U841:AE843 U831:AE838 AL841:AQ843 AL831:AQ838 AH845:AI871 AL845:BT871 U845:AE847 U868:AE871 U873:AE874 AH873:AI874 U876:AE882 AJ881:AK882 AH876:AI882 AF881:AG882 AL876:BT882 U884:AE889 AF888:AG889 AH884:AI889 AJ888:AK889 AL884:BT889 U892:AE903 AL892:AL903 AH891:AI903 AF902:AG903 AJ902:AK903 AM891:BT903 U907:AE913 AH905:AI913 AJ912:AK913 AF912:AG913 AL907:AR913 AS905:BT913 AR905 U915:AE938 AF937:AG938 AH915:AI938 AJ937:AK938 AL915:BT938 U940:AE953 AJ952:AK953 AH940:AI953 AF952:AG953 AL940:BT953 AR955:AR971 AH955:AI1024 AS955:BT1024 U973:AE1024 U955:AE970 AL955:AQ970 AL973:AR1024" xr:uid="{8B1D11B9-C296-4B28-AC59-B1775798B010}">
      <formula1>AND(ISNUMBER($A$1),IF(ISNUMBER($H8),U$3&gt;=$H8,""),MOD(U8,$G8)=0)</formula1>
    </dataValidation>
    <dataValidation type="decimal" operator="equal" allowBlank="1" showInputMessage="1" showErrorMessage="1" errorTitle="Ligne de Titre" error="Vous ne pouvez pas saisir ici" promptTitle="Ligne de Titre" prompt="Saisie impossible" sqref="U954:BT954 U939:BT939 U914:BT914 U904:BT904 U890:BT890 U883:BT883 U875:BT875 U872:BT872 U844:BT844 U830:BT830 U795:BT795 U781:BT781 U773:BT773 U762:BT762 U760:BT760 U753:BT753 U727:BT727 U720:BT720 U700:BT700 U689:BT689 U683:BT683 U675:BT675 U661:BT661 U653:BT653 U639:BT639 U619:BT619 U607:BT607 U599:BT599 U557:BT557 U522:BT522 U502:BT502 U482:BT482 U476:BT476 U472:BT472 U465:BT466 U461:BT461 U456:BT456 U450:BT451 U445:BT445 U439:BT439 U434:BT434 U431:BT431 U428:BT429 U422:BT422 U413:BT413 U404:BT404 U393:BT393 U382:BT382 U376:BT376 U373:BT374 U368:BT368 U363:BT363 U355:BT355 U348:BT348 U340:BT340 U334:BT334 U328:BT328 U322:BT322 U320:BT320 U307:BT307 U281:BT281 U259:BT259 U254:BT254 U247:BT247 U226:BT227 U155:BT155 U110:BT110 U71:BT72 U53:BT53 U50:BT50 U31:BT31 U19:BT19 U6:BT7" xr:uid="{512C03A9-ED32-4E4E-B19C-28939F1DCECF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AJ955:AK1024 AF973:AG1024 AR972 AL971:AQ972 U971:AG972 AF955:AG970 AJ940:AK951 AF940:AG951 AJ915:AK936 AF915:AG936 AJ907:AK911 AF907:AG911 AR906 AJ905:AQ906 U905:AG906 AJ892:AK901 AF892:AG901 AJ891:AL891 U891:AG891 AJ884:AK887 AF884:AG887 AJ876:AK880 AF876:AG880 AJ873:AK874 AF873:AG874 AJ845:AK871 AF868:AG871 U848:AG867 AF845:AG847 AJ831:AK843 AF841:AG843 AL839:AQ840 U839:AG840 AF831:AG838 AJ796:AK829 AF823:AG829 AL820:AV822 U820:AG822 AF805:AG819 AL803:AP804 U803:AG804 AF799:AG802 U797:AG798 AF796:AG796 AJ782:AK794 AF782:AG794 AJ774:AK780 AF774:AG780 AJ763:AK772 AF763:AG772 AJ761:AK761 AF761:AG761 AJ754:AK759 AF754:AG759 AJ728:AK752 AF731:AG752 U728:AG730 AJ721:AK726 U721:AG726 AJ701:AK719 U701:AG719 AJ690:AK699 U690:AG699 AJ684:AK688 U684:AG688 AJ676:AK682 U676:AG682 AJ662:AK674 U662:AG674 AL660:AT660 AJ654:AK660 U654:AG660 AL651:AR652 AJ640:AK652 U651:AG652 AF648:AG650 AL647:AR647 U647:AG647 AF643:AG646 AL642:AU642 U642:AG642 AF640:AG641 AJ633:AK638 U635:AG638 AL634:BT634 AF627:AG634 AM627:BT632 AJ620:AL632 U620:AG626 AJ608:AK618 U609:AG618 AF608:AG608 AJ600:AK606 AF604:AG606 AL603:AS603 U603:AG603 AF601:AG602 U600:AG600 AJ558:AK598 AF596:AG598 AL595 U591:AG595 AL591:AM594 AF589:AG590 U582:AG588 AF558:AG581 AL556:AT556 AJ523:AK556 U534:AG556 AL542:AT542 AF523:AG533 AJ503:AK521 AF518:AG521 AL512:AP517 U512:AG517 AF503:AG511 AJ489:AK501 AF497:AG501 U483:AG496 AL492:AL495 AJ483:AP488 AJ477:AK481 AF477:AG481 U477:AD481 AJ473:AK475 AF475:AG475 U475:AD475 U473:AG474 AJ467:AK471 AF467:AG471 U467:AD471 AJ462:AK464 AE463:AG464 U462:AD464 AL463 AF462:AG462 AJ457:AK460 U457:AG460 AJ452:AK455 U452:AG455 AJ446:AK449 AE448:AG449 U447:AD449 AF447:AG447 U446:AG446 AJ440:AK444 AE444:AG444 U440:AD444 AF443:AG443 AE441:AG442 AF440:AG440 AJ435:AK438 U435:AG438 AJ432:AK433 U432:AG433 AJ430:AK430 U430:AG430 AJ423:AK427 U423:AG427 AJ414:AK421 AF414:AG421 U414:AD421 AJ405:AK412 AF412:AG412 U405:AD412 AE410:AG411 AF405:AG409 AJ394:AK403 AF403:AG403 U394:AD403 AE400:AG402 AF399:AG399 AE397:AG398 AF396:AG396 AE395:AG395 AF394:AG394 AJ383:AK392 AF389:AG392 U389:AD392 U383:AG388 AJ377:AK381 AF381:AG381 U377:AD381 AE380:AG380 AF377:AG379 AJ375:AK375 AF375:AG375 U375:AD375 AJ369:AK372 AF369:AG372 AJ364:AK367 AF364:AG367 AL362 AJ356:AK362 U361:AG362 AL361:AP361 AF356:AG360 AJ349:AK354 AF349:AG354 AJ341:AK347 AF341:AG347 AJ335:AK339 AF335:AG339 AJ329:AK333 AF329:AG333 AJ323:AK327 AF323:AG327 AJ321:AK321 AF321:AG321 AJ308:AK319 AF316:AG319 AL315:AN315 U315:AG315 AF308:AG314 AL304:AM306 AJ282:AK306 U304:AG306 AF303:AG303 U296:AG302 AL296:AN297 AF282:AG295 AJ260:AK280 AF260:AG280 AJ255:AK258 AF255:AG258 AS253:AU253 AJ248:AR253 U248:AG253 AJ228:AU246 U228:AG246 AJ156:AK225 AF223:AG225 AL222:AN222 U221:AG222 AF198:AG220 AL197:AT197 U195:AG197 AF193:AG194 AL192:AN192 U192:AG192 AF182:AG191 U156:AG181 AL176:AU179 AL167:AU167 AJ116:AK154 AF142:AG154 U129:AG141 AL129:AY131 AF124:AG128 U111:AG123 AJ111:AM115 AJ73:AK109 AF99:AG109 AN98:AU98 AL94:AM98 U94:AG98 AF73:AG93 AL70:AN70 AJ61:AK70 U66:AG70 AL69:AP69 AL66:AV68 AF61:AG65 AJ54:AN60 U54:AG60 AO57:AP57 BP51:BT52 AJ51:AW52 U51:AG52 AJ45:AK46 U45:AG46 AJ43:AK43 U43:AG43 AJ38:AK41 U38:AG41 AJ36:AK36 U36:AG36 AJ34:AL34 U34:AG34 AJ32:AN32 U32:AG32 AJ22:AK28 AF22:AG28 U21:AN21 AJ20:AK20 AF20:AG20 BP8:BT16 U8:AT16" xr:uid="{0E2083FB-9EFC-4E3B-A900-62F960A727CA}">
      <formula1>0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0DDD4-886A-4FB3-BAB9-B4B181E7F580}">
  <sheetPr codeName="Feuil6"/>
  <dimension ref="A1"/>
  <sheetViews>
    <sheetView workbookViewId="0">
      <selection activeCell="A2" sqref="A2"/>
    </sheetView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198AA-A804-4FC7-9DAF-868BF6F68F72}">
  <sheetPr codeName="Feuil7"/>
  <dimension ref="A2:BR190"/>
  <sheetViews>
    <sheetView workbookViewId="0">
      <selection activeCell="A21" sqref="A17:XFD21"/>
    </sheetView>
  </sheetViews>
  <sheetFormatPr baseColWidth="10" defaultRowHeight="15" x14ac:dyDescent="0.25"/>
  <cols>
    <col min="1" max="1" width="5.28515625" customWidth="1"/>
    <col min="2" max="2" width="29.140625" customWidth="1"/>
    <col min="3" max="3" width="36.140625" customWidth="1"/>
    <col min="4" max="4" width="12.28515625" customWidth="1"/>
    <col min="5" max="5" width="3.85546875" customWidth="1"/>
    <col min="7" max="7" width="3.85546875" customWidth="1"/>
    <col min="8" max="8" width="3.7109375" customWidth="1"/>
    <col min="9" max="9" width="3.28515625" customWidth="1"/>
    <col min="10" max="10" width="5.42578125" customWidth="1"/>
    <col min="12" max="12" width="4.7109375" customWidth="1"/>
    <col min="13" max="13" width="5.7109375" customWidth="1"/>
    <col min="14" max="14" width="4.42578125" customWidth="1"/>
    <col min="15" max="15" width="8" customWidth="1"/>
    <col min="16" max="16" width="8.5703125" customWidth="1"/>
    <col min="17" max="17" width="8.28515625" customWidth="1"/>
    <col min="18" max="69" width="8.7109375" customWidth="1"/>
  </cols>
  <sheetData>
    <row r="2" spans="1:70" hidden="1" x14ac:dyDescent="0.25"/>
    <row r="3" spans="1:70" hidden="1" x14ac:dyDescent="0.25"/>
    <row r="4" spans="1:70" hidden="1" x14ac:dyDescent="0.25"/>
    <row r="5" spans="1:70" x14ac:dyDescent="0.25">
      <c r="B5" s="58" t="s">
        <v>1560</v>
      </c>
      <c r="C5" s="102">
        <f>'Informations Client'!C12</f>
        <v>0</v>
      </c>
    </row>
    <row r="6" spans="1:70" x14ac:dyDescent="0.25">
      <c r="B6" s="58" t="s">
        <v>1561</v>
      </c>
      <c r="C6" s="102">
        <f>'Informations Client'!G13</f>
        <v>0</v>
      </c>
    </row>
    <row r="7" spans="1:70" x14ac:dyDescent="0.25">
      <c r="B7" s="58" t="s">
        <v>1664</v>
      </c>
      <c r="C7" s="102"/>
    </row>
    <row r="8" spans="1:70" hidden="1" x14ac:dyDescent="0.25">
      <c r="B8" s="58"/>
      <c r="C8" s="102"/>
    </row>
    <row r="9" spans="1:70" hidden="1" x14ac:dyDescent="0.25">
      <c r="B9" s="58"/>
      <c r="C9" s="102"/>
    </row>
    <row r="10" spans="1:70" hidden="1" x14ac:dyDescent="0.25">
      <c r="B10" s="58"/>
      <c r="C10" s="102"/>
    </row>
    <row r="11" spans="1:70" x14ac:dyDescent="0.25">
      <c r="B11" s="58" t="s">
        <v>1559</v>
      </c>
      <c r="C11" s="102">
        <f>'Informations Client'!C19</f>
        <v>0</v>
      </c>
    </row>
    <row r="12" spans="1:70" ht="21.75" customHeight="1" x14ac:dyDescent="0.25">
      <c r="R12" s="40">
        <f t="shared" ref="R12:AW12" si="0">SUM(R15:R1411)</f>
        <v>0</v>
      </c>
      <c r="S12" s="40">
        <f t="shared" si="0"/>
        <v>0</v>
      </c>
      <c r="T12" s="40">
        <f t="shared" si="0"/>
        <v>0</v>
      </c>
      <c r="U12" s="40">
        <f t="shared" si="0"/>
        <v>0</v>
      </c>
      <c r="V12" s="40">
        <f t="shared" si="0"/>
        <v>0</v>
      </c>
      <c r="W12" s="40">
        <f t="shared" si="0"/>
        <v>0</v>
      </c>
      <c r="X12" s="40">
        <f t="shared" si="0"/>
        <v>0</v>
      </c>
      <c r="Y12" s="40">
        <f t="shared" si="0"/>
        <v>0</v>
      </c>
      <c r="Z12" s="40">
        <f t="shared" si="0"/>
        <v>0</v>
      </c>
      <c r="AA12" s="40">
        <f t="shared" si="0"/>
        <v>0</v>
      </c>
      <c r="AB12" s="40">
        <f t="shared" si="0"/>
        <v>0</v>
      </c>
      <c r="AC12" s="40">
        <f t="shared" si="0"/>
        <v>0</v>
      </c>
      <c r="AD12" s="40">
        <f t="shared" si="0"/>
        <v>0</v>
      </c>
      <c r="AE12" s="40">
        <f t="shared" si="0"/>
        <v>0</v>
      </c>
      <c r="AF12" s="40">
        <f t="shared" si="0"/>
        <v>0</v>
      </c>
      <c r="AG12" s="40">
        <f t="shared" si="0"/>
        <v>0</v>
      </c>
      <c r="AH12" s="40">
        <f t="shared" si="0"/>
        <v>0</v>
      </c>
      <c r="AI12" s="40">
        <f t="shared" si="0"/>
        <v>0</v>
      </c>
      <c r="AJ12" s="40">
        <f t="shared" si="0"/>
        <v>0</v>
      </c>
      <c r="AK12" s="40">
        <f t="shared" si="0"/>
        <v>0</v>
      </c>
      <c r="AL12" s="40">
        <f t="shared" si="0"/>
        <v>0</v>
      </c>
      <c r="AM12" s="40">
        <f t="shared" si="0"/>
        <v>0</v>
      </c>
      <c r="AN12" s="40">
        <f t="shared" si="0"/>
        <v>0</v>
      </c>
      <c r="AO12" s="40">
        <f t="shared" si="0"/>
        <v>0</v>
      </c>
      <c r="AP12" s="40">
        <f t="shared" si="0"/>
        <v>0</v>
      </c>
      <c r="AQ12" s="40">
        <f t="shared" si="0"/>
        <v>0</v>
      </c>
      <c r="AR12" s="40">
        <f t="shared" si="0"/>
        <v>0</v>
      </c>
      <c r="AS12" s="40">
        <f t="shared" si="0"/>
        <v>0</v>
      </c>
      <c r="AT12" s="40">
        <f t="shared" si="0"/>
        <v>0</v>
      </c>
      <c r="AU12" s="40">
        <f t="shared" si="0"/>
        <v>0</v>
      </c>
      <c r="AV12" s="40">
        <f t="shared" si="0"/>
        <v>0</v>
      </c>
      <c r="AW12" s="40">
        <f t="shared" si="0"/>
        <v>0</v>
      </c>
      <c r="AX12" s="40">
        <f t="shared" ref="AX12:BQ12" si="1">SUM(AX15:AX1411)</f>
        <v>0</v>
      </c>
      <c r="AY12" s="40">
        <f t="shared" si="1"/>
        <v>0</v>
      </c>
      <c r="AZ12" s="40">
        <f t="shared" si="1"/>
        <v>0</v>
      </c>
      <c r="BA12" s="40">
        <f t="shared" si="1"/>
        <v>0</v>
      </c>
      <c r="BB12" s="40">
        <f t="shared" si="1"/>
        <v>0</v>
      </c>
      <c r="BC12" s="40">
        <f t="shared" si="1"/>
        <v>0</v>
      </c>
      <c r="BD12" s="40">
        <f t="shared" si="1"/>
        <v>0</v>
      </c>
      <c r="BE12" s="40">
        <f t="shared" si="1"/>
        <v>0</v>
      </c>
      <c r="BF12" s="40">
        <f t="shared" si="1"/>
        <v>0</v>
      </c>
      <c r="BG12" s="40">
        <f t="shared" si="1"/>
        <v>0</v>
      </c>
      <c r="BH12" s="40">
        <f t="shared" si="1"/>
        <v>0</v>
      </c>
      <c r="BI12" s="40">
        <f t="shared" si="1"/>
        <v>0</v>
      </c>
      <c r="BJ12" s="40">
        <f t="shared" si="1"/>
        <v>0</v>
      </c>
      <c r="BK12" s="40">
        <f t="shared" si="1"/>
        <v>0</v>
      </c>
      <c r="BL12" s="40">
        <f t="shared" si="1"/>
        <v>0</v>
      </c>
      <c r="BM12" s="40">
        <f t="shared" si="1"/>
        <v>0</v>
      </c>
      <c r="BN12" s="40">
        <f t="shared" si="1"/>
        <v>0</v>
      </c>
      <c r="BO12" s="40">
        <f t="shared" si="1"/>
        <v>0</v>
      </c>
      <c r="BP12" s="40">
        <f t="shared" si="1"/>
        <v>0</v>
      </c>
      <c r="BQ12" s="40">
        <f t="shared" si="1"/>
        <v>0</v>
      </c>
    </row>
    <row r="13" spans="1:70" ht="8.25" hidden="1" customHeight="1" x14ac:dyDescent="0.25">
      <c r="Q13" s="100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</row>
    <row r="14" spans="1:70" s="56" customFormat="1" ht="52.5" customHeight="1" x14ac:dyDescent="0.25">
      <c r="A14" s="31" t="s">
        <v>989</v>
      </c>
      <c r="B14" s="32" t="s">
        <v>990</v>
      </c>
      <c r="C14" s="33" t="s">
        <v>991</v>
      </c>
      <c r="D14" s="34" t="s">
        <v>992</v>
      </c>
      <c r="E14" s="101" t="s">
        <v>993</v>
      </c>
      <c r="F14" s="34" t="s">
        <v>994</v>
      </c>
      <c r="G14" s="35" t="s">
        <v>995</v>
      </c>
      <c r="H14" s="35" t="s">
        <v>996</v>
      </c>
      <c r="I14" s="35" t="s">
        <v>997</v>
      </c>
      <c r="J14" s="36" t="s">
        <v>998</v>
      </c>
      <c r="K14" s="37" t="s">
        <v>999</v>
      </c>
      <c r="L14" s="37" t="s">
        <v>1000</v>
      </c>
      <c r="M14" s="37" t="s">
        <v>137</v>
      </c>
      <c r="N14" s="37" t="s">
        <v>1001</v>
      </c>
      <c r="O14" s="38" t="s">
        <v>1002</v>
      </c>
      <c r="P14" s="38" t="s">
        <v>1003</v>
      </c>
      <c r="Q14" s="75" t="s">
        <v>1004</v>
      </c>
      <c r="R14" s="76">
        <v>36</v>
      </c>
      <c r="S14" s="41">
        <v>37</v>
      </c>
      <c r="T14" s="41">
        <v>38</v>
      </c>
      <c r="U14" s="41">
        <v>39</v>
      </c>
      <c r="V14" s="41">
        <v>40</v>
      </c>
      <c r="W14" s="41">
        <v>41</v>
      </c>
      <c r="X14" s="41">
        <v>42</v>
      </c>
      <c r="Y14" s="41">
        <v>43</v>
      </c>
      <c r="Z14" s="41">
        <v>44</v>
      </c>
      <c r="AA14" s="41">
        <v>45</v>
      </c>
      <c r="AB14" s="41">
        <v>46</v>
      </c>
      <c r="AC14" s="41">
        <v>47</v>
      </c>
      <c r="AD14" s="41">
        <v>48</v>
      </c>
      <c r="AE14" s="41">
        <v>49</v>
      </c>
      <c r="AF14" s="41">
        <v>50</v>
      </c>
      <c r="AG14" s="41">
        <v>51</v>
      </c>
      <c r="AH14" s="41">
        <v>52</v>
      </c>
      <c r="AI14" s="41">
        <v>1</v>
      </c>
      <c r="AJ14" s="41">
        <v>2</v>
      </c>
      <c r="AK14" s="41">
        <v>3</v>
      </c>
      <c r="AL14" s="41">
        <v>4</v>
      </c>
      <c r="AM14" s="41">
        <v>5</v>
      </c>
      <c r="AN14" s="41">
        <v>6</v>
      </c>
      <c r="AO14" s="41">
        <v>7</v>
      </c>
      <c r="AP14" s="41">
        <v>8</v>
      </c>
      <c r="AQ14" s="41">
        <v>9</v>
      </c>
      <c r="AR14" s="41">
        <v>10</v>
      </c>
      <c r="AS14" s="41">
        <v>11</v>
      </c>
      <c r="AT14" s="41">
        <v>12</v>
      </c>
      <c r="AU14" s="41">
        <v>13</v>
      </c>
      <c r="AV14" s="41">
        <v>14</v>
      </c>
      <c r="AW14" s="41">
        <v>15</v>
      </c>
      <c r="AX14" s="41">
        <v>16</v>
      </c>
      <c r="AY14" s="41">
        <v>17</v>
      </c>
      <c r="AZ14" s="41">
        <v>18</v>
      </c>
      <c r="BA14" s="41">
        <v>19</v>
      </c>
      <c r="BB14" s="41">
        <v>20</v>
      </c>
      <c r="BC14" s="41">
        <v>21</v>
      </c>
      <c r="BD14" s="41">
        <v>22</v>
      </c>
      <c r="BE14" s="41">
        <v>23</v>
      </c>
      <c r="BF14" s="41">
        <v>24</v>
      </c>
      <c r="BG14" s="41">
        <v>25</v>
      </c>
      <c r="BH14" s="41">
        <v>26</v>
      </c>
      <c r="BI14" s="41">
        <v>27</v>
      </c>
      <c r="BJ14" s="41">
        <v>28</v>
      </c>
      <c r="BK14" s="41">
        <v>29</v>
      </c>
      <c r="BL14" s="41">
        <v>30</v>
      </c>
      <c r="BM14" s="41">
        <v>31</v>
      </c>
      <c r="BN14" s="41">
        <v>32</v>
      </c>
      <c r="BO14" s="41">
        <v>33</v>
      </c>
      <c r="BP14" s="41">
        <v>34</v>
      </c>
      <c r="BQ14" s="41">
        <v>35</v>
      </c>
      <c r="BR14"/>
    </row>
    <row r="15" spans="1:70" hidden="1" x14ac:dyDescent="0.25"/>
    <row r="16" spans="1:70" ht="20.100000000000001" hidden="1" customHeight="1" x14ac:dyDescent="0.25"/>
    <row r="17" ht="20.100000000000001" customHeight="1" x14ac:dyDescent="0.25"/>
    <row r="18" ht="20.100000000000001" customHeight="1" x14ac:dyDescent="0.25"/>
    <row r="19" ht="20.100000000000001" customHeight="1" x14ac:dyDescent="0.25"/>
    <row r="20" ht="20.100000000000001" customHeight="1" x14ac:dyDescent="0.25"/>
    <row r="21" ht="20.100000000000001" customHeight="1" x14ac:dyDescent="0.25"/>
    <row r="22" ht="20.100000000000001" customHeight="1" x14ac:dyDescent="0.25"/>
    <row r="23" ht="20.100000000000001" customHeight="1" x14ac:dyDescent="0.25"/>
    <row r="24" ht="20.100000000000001" customHeight="1" x14ac:dyDescent="0.25"/>
    <row r="25" ht="20.100000000000001" customHeight="1" x14ac:dyDescent="0.25"/>
    <row r="26" ht="20.100000000000001" customHeight="1" x14ac:dyDescent="0.25"/>
    <row r="27" ht="20.100000000000001" customHeight="1" x14ac:dyDescent="0.25"/>
    <row r="28" ht="20.100000000000001" customHeight="1" x14ac:dyDescent="0.25"/>
    <row r="29" ht="20.100000000000001" customHeight="1" x14ac:dyDescent="0.25"/>
    <row r="30" ht="20.100000000000001" customHeight="1" x14ac:dyDescent="0.25"/>
    <row r="31" ht="20.100000000000001" customHeight="1" x14ac:dyDescent="0.25"/>
    <row r="32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20.100000000000001" customHeight="1" x14ac:dyDescent="0.25"/>
    <row r="49" ht="20.100000000000001" customHeight="1" x14ac:dyDescent="0.25"/>
    <row r="50" ht="20.100000000000001" customHeight="1" x14ac:dyDescent="0.25"/>
    <row r="51" ht="20.100000000000001" customHeight="1" x14ac:dyDescent="0.25"/>
    <row r="52" ht="20.100000000000001" customHeight="1" x14ac:dyDescent="0.25"/>
    <row r="53" ht="20.100000000000001" customHeight="1" x14ac:dyDescent="0.25"/>
    <row r="54" ht="20.100000000000001" customHeight="1" x14ac:dyDescent="0.25"/>
    <row r="55" ht="20.100000000000001" customHeight="1" x14ac:dyDescent="0.25"/>
    <row r="56" ht="20.100000000000001" customHeight="1" x14ac:dyDescent="0.25"/>
    <row r="57" ht="20.100000000000001" customHeight="1" x14ac:dyDescent="0.25"/>
    <row r="58" ht="20.100000000000001" customHeight="1" x14ac:dyDescent="0.25"/>
    <row r="59" ht="20.100000000000001" customHeight="1" x14ac:dyDescent="0.25"/>
    <row r="60" ht="20.100000000000001" customHeight="1" x14ac:dyDescent="0.25"/>
    <row r="61" ht="20.100000000000001" customHeight="1" x14ac:dyDescent="0.25"/>
    <row r="62" ht="20.100000000000001" customHeight="1" x14ac:dyDescent="0.25"/>
    <row r="63" ht="20.100000000000001" customHeight="1" x14ac:dyDescent="0.25"/>
    <row r="64" ht="20.100000000000001" customHeight="1" x14ac:dyDescent="0.25"/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1" ht="20.100000000000001" customHeight="1" x14ac:dyDescent="0.25"/>
    <row r="82" ht="20.100000000000001" customHeight="1" x14ac:dyDescent="0.25"/>
    <row r="83" ht="20.100000000000001" customHeight="1" x14ac:dyDescent="0.25"/>
    <row r="84" ht="20.100000000000001" customHeight="1" x14ac:dyDescent="0.25"/>
    <row r="85" ht="20.100000000000001" customHeight="1" x14ac:dyDescent="0.25"/>
    <row r="86" ht="20.100000000000001" customHeight="1" x14ac:dyDescent="0.25"/>
    <row r="87" ht="20.100000000000001" customHeight="1" x14ac:dyDescent="0.25"/>
    <row r="88" ht="20.100000000000001" customHeight="1" x14ac:dyDescent="0.25"/>
    <row r="89" ht="20.100000000000001" customHeight="1" x14ac:dyDescent="0.25"/>
    <row r="90" ht="20.100000000000001" customHeight="1" x14ac:dyDescent="0.25"/>
    <row r="91" ht="20.100000000000001" customHeight="1" x14ac:dyDescent="0.25"/>
    <row r="92" ht="20.100000000000001" customHeight="1" x14ac:dyDescent="0.25"/>
    <row r="93" ht="20.100000000000001" customHeight="1" x14ac:dyDescent="0.25"/>
    <row r="94" ht="20.100000000000001" customHeight="1" x14ac:dyDescent="0.25"/>
    <row r="95" ht="20.100000000000001" customHeight="1" x14ac:dyDescent="0.25"/>
    <row r="96" ht="20.100000000000001" customHeight="1" x14ac:dyDescent="0.25"/>
    <row r="97" ht="20.100000000000001" customHeight="1" x14ac:dyDescent="0.25"/>
    <row r="98" ht="20.100000000000001" customHeight="1" x14ac:dyDescent="0.25"/>
    <row r="99" ht="20.100000000000001" customHeight="1" x14ac:dyDescent="0.25"/>
    <row r="100" ht="20.100000000000001" customHeight="1" x14ac:dyDescent="0.25"/>
    <row r="101" ht="20.100000000000001" customHeight="1" x14ac:dyDescent="0.25"/>
    <row r="102" ht="20.100000000000001" customHeight="1" x14ac:dyDescent="0.25"/>
    <row r="103" ht="20.100000000000001" customHeight="1" x14ac:dyDescent="0.25"/>
    <row r="104" ht="20.100000000000001" customHeight="1" x14ac:dyDescent="0.25"/>
    <row r="105" ht="20.100000000000001" customHeight="1" x14ac:dyDescent="0.25"/>
    <row r="106" ht="20.100000000000001" customHeight="1" x14ac:dyDescent="0.25"/>
    <row r="107" ht="20.100000000000001" customHeight="1" x14ac:dyDescent="0.25"/>
    <row r="108" ht="20.100000000000001" customHeight="1" x14ac:dyDescent="0.25"/>
    <row r="109" ht="20.100000000000001" customHeight="1" x14ac:dyDescent="0.25"/>
    <row r="110" ht="20.100000000000001" customHeight="1" x14ac:dyDescent="0.25"/>
    <row r="111" ht="20.100000000000001" customHeight="1" x14ac:dyDescent="0.25"/>
    <row r="112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  <row r="119" ht="20.100000000000001" customHeight="1" x14ac:dyDescent="0.25"/>
    <row r="120" ht="20.100000000000001" customHeight="1" x14ac:dyDescent="0.25"/>
    <row r="121" ht="20.100000000000001" customHeight="1" x14ac:dyDescent="0.25"/>
    <row r="122" ht="20.100000000000001" customHeight="1" x14ac:dyDescent="0.25"/>
    <row r="123" ht="20.100000000000001" customHeight="1" x14ac:dyDescent="0.25"/>
    <row r="124" ht="20.100000000000001" customHeight="1" x14ac:dyDescent="0.25"/>
    <row r="125" ht="20.100000000000001" customHeight="1" x14ac:dyDescent="0.25"/>
    <row r="126" ht="20.100000000000001" customHeight="1" x14ac:dyDescent="0.25"/>
    <row r="127" ht="20.100000000000001" customHeight="1" x14ac:dyDescent="0.25"/>
    <row r="128" ht="20.100000000000001" customHeight="1" x14ac:dyDescent="0.25"/>
    <row r="129" ht="20.100000000000001" customHeight="1" x14ac:dyDescent="0.25"/>
    <row r="130" ht="20.100000000000001" customHeight="1" x14ac:dyDescent="0.25"/>
    <row r="131" ht="20.100000000000001" customHeight="1" x14ac:dyDescent="0.25"/>
    <row r="132" ht="20.100000000000001" customHeight="1" x14ac:dyDescent="0.25"/>
    <row r="133" ht="20.100000000000001" customHeight="1" x14ac:dyDescent="0.25"/>
    <row r="134" ht="20.100000000000001" customHeight="1" x14ac:dyDescent="0.25"/>
    <row r="135" ht="20.100000000000001" customHeight="1" x14ac:dyDescent="0.25"/>
    <row r="136" ht="20.100000000000001" customHeight="1" x14ac:dyDescent="0.25"/>
    <row r="137" ht="20.100000000000001" customHeight="1" x14ac:dyDescent="0.25"/>
    <row r="138" ht="20.100000000000001" customHeight="1" x14ac:dyDescent="0.25"/>
    <row r="139" ht="20.100000000000001" customHeight="1" x14ac:dyDescent="0.25"/>
    <row r="140" ht="20.100000000000001" customHeight="1" x14ac:dyDescent="0.25"/>
    <row r="141" ht="20.100000000000001" customHeight="1" x14ac:dyDescent="0.25"/>
    <row r="142" ht="20.100000000000001" customHeight="1" x14ac:dyDescent="0.25"/>
    <row r="143" ht="20.100000000000001" customHeight="1" x14ac:dyDescent="0.25"/>
    <row r="144" ht="20.100000000000001" customHeight="1" x14ac:dyDescent="0.25"/>
    <row r="145" ht="20.100000000000001" customHeight="1" x14ac:dyDescent="0.25"/>
    <row r="146" ht="20.100000000000001" customHeight="1" x14ac:dyDescent="0.25"/>
    <row r="147" ht="20.100000000000001" customHeight="1" x14ac:dyDescent="0.25"/>
    <row r="148" ht="20.100000000000001" customHeight="1" x14ac:dyDescent="0.25"/>
    <row r="149" ht="20.100000000000001" customHeight="1" x14ac:dyDescent="0.25"/>
    <row r="150" ht="20.100000000000001" customHeight="1" x14ac:dyDescent="0.25"/>
    <row r="151" ht="20.100000000000001" customHeight="1" x14ac:dyDescent="0.25"/>
    <row r="152" ht="20.100000000000001" customHeight="1" x14ac:dyDescent="0.25"/>
    <row r="153" ht="20.100000000000001" customHeight="1" x14ac:dyDescent="0.25"/>
    <row r="154" ht="20.100000000000001" customHeight="1" x14ac:dyDescent="0.25"/>
    <row r="155" ht="20.100000000000001" customHeight="1" x14ac:dyDescent="0.25"/>
    <row r="156" ht="20.100000000000001" customHeight="1" x14ac:dyDescent="0.25"/>
    <row r="157" ht="20.100000000000001" customHeight="1" x14ac:dyDescent="0.25"/>
    <row r="158" ht="20.100000000000001" customHeight="1" x14ac:dyDescent="0.25"/>
    <row r="159" ht="20.100000000000001" customHeight="1" x14ac:dyDescent="0.25"/>
    <row r="160" ht="20.100000000000001" customHeight="1" x14ac:dyDescent="0.25"/>
    <row r="161" ht="20.100000000000001" customHeight="1" x14ac:dyDescent="0.25"/>
    <row r="162" ht="20.100000000000001" customHeight="1" x14ac:dyDescent="0.25"/>
    <row r="163" ht="20.100000000000001" customHeight="1" x14ac:dyDescent="0.25"/>
    <row r="164" ht="20.100000000000001" customHeight="1" x14ac:dyDescent="0.25"/>
    <row r="165" ht="20.100000000000001" customHeight="1" x14ac:dyDescent="0.25"/>
    <row r="166" ht="20.100000000000001" customHeight="1" x14ac:dyDescent="0.25"/>
    <row r="167" ht="20.100000000000001" customHeight="1" x14ac:dyDescent="0.25"/>
    <row r="168" ht="20.100000000000001" customHeight="1" x14ac:dyDescent="0.25"/>
    <row r="169" ht="20.100000000000001" customHeight="1" x14ac:dyDescent="0.25"/>
    <row r="170" ht="20.100000000000001" customHeight="1" x14ac:dyDescent="0.25"/>
    <row r="171" ht="20.100000000000001" customHeight="1" x14ac:dyDescent="0.25"/>
    <row r="172" ht="20.100000000000001" customHeight="1" x14ac:dyDescent="0.25"/>
    <row r="173" ht="20.100000000000001" customHeight="1" x14ac:dyDescent="0.25"/>
    <row r="174" ht="20.100000000000001" customHeight="1" x14ac:dyDescent="0.25"/>
    <row r="175" ht="20.100000000000001" customHeight="1" x14ac:dyDescent="0.25"/>
    <row r="176" ht="20.100000000000001" customHeight="1" x14ac:dyDescent="0.25"/>
    <row r="177" ht="20.100000000000001" customHeight="1" x14ac:dyDescent="0.25"/>
    <row r="178" ht="20.100000000000001" customHeight="1" x14ac:dyDescent="0.25"/>
    <row r="179" ht="20.100000000000001" customHeight="1" x14ac:dyDescent="0.25"/>
    <row r="180" ht="20.100000000000001" customHeight="1" x14ac:dyDescent="0.25"/>
    <row r="181" ht="20.100000000000001" customHeight="1" x14ac:dyDescent="0.25"/>
    <row r="182" ht="20.100000000000001" customHeight="1" x14ac:dyDescent="0.25"/>
    <row r="183" ht="20.100000000000001" customHeight="1" x14ac:dyDescent="0.25"/>
    <row r="184" ht="20.100000000000001" customHeight="1" x14ac:dyDescent="0.25"/>
    <row r="185" ht="20.100000000000001" customHeight="1" x14ac:dyDescent="0.25"/>
    <row r="186" ht="20.100000000000001" customHeight="1" x14ac:dyDescent="0.25"/>
    <row r="187" ht="20.100000000000001" customHeight="1" x14ac:dyDescent="0.25"/>
    <row r="188" ht="20.100000000000001" customHeight="1" x14ac:dyDescent="0.25"/>
    <row r="189" ht="20.100000000000001" customHeight="1" x14ac:dyDescent="0.25"/>
    <row r="190" ht="20.100000000000001" customHeight="1" x14ac:dyDescent="0.25"/>
  </sheetData>
  <conditionalFormatting sqref="E14">
    <cfRule type="cellIs" dxfId="40" priority="748" operator="equal">
      <formula>"X60"</formula>
    </cfRule>
    <cfRule type="cellIs" dxfId="39" priority="749" operator="equal">
      <formula>"M2"</formula>
    </cfRule>
    <cfRule type="containsText" dxfId="38" priority="750" operator="containsText" text="M1">
      <formula>NOT(ISERROR(SEARCH("M1",E14)))</formula>
    </cfRule>
  </conditionalFormatting>
  <conditionalFormatting sqref="R14 T14 V14 X14 Z14 AB14 AD14 AF14 AH14 AJ14 AL14 AN14 AP14 AR14 AT14 AV14 AX14 AZ14 BB14 BD14 BF14 BH14 BJ14 BL14 BN14 BP14">
    <cfRule type="expression" dxfId="37" priority="746">
      <formula>IF($D$3=1,1,)</formula>
    </cfRule>
  </conditionalFormatting>
  <conditionalFormatting sqref="R14:S14">
    <cfRule type="expression" dxfId="36" priority="744">
      <formula>IF(R12&gt;0,1,)</formula>
    </cfRule>
  </conditionalFormatting>
  <conditionalFormatting sqref="S14 U14 W14 Y14 AA14 AC14 AE14 AG14 AI14 AK14 AM14 AO14 AQ14 AS14 AU14 AW14 AY14 BA14 BC14 BE14 BG14 BI14 BK14 BM14 BO14 BQ14">
    <cfRule type="expression" dxfId="35" priority="745">
      <formula>IF($D$3=2,1,)</formula>
    </cfRule>
  </conditionalFormatting>
  <conditionalFormatting sqref="T14:BQ14">
    <cfRule type="expression" dxfId="34" priority="747">
      <formula>IF(T12&gt;0,1,)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FDA26-2879-4BC3-AF66-8161B3CBBB42}">
  <sheetPr codeName="Feuil9">
    <tabColor rgb="FF00B050"/>
  </sheetPr>
  <dimension ref="A1:CB180"/>
  <sheetViews>
    <sheetView workbookViewId="0">
      <pane xSplit="20" ySplit="6" topLeftCell="U7" activePane="bottomRight" state="frozen"/>
      <selection pane="topRight" activeCell="U1" sqref="U1"/>
      <selection pane="bottomLeft" activeCell="A7" sqref="A7"/>
      <selection pane="bottomRight" activeCell="U8" sqref="U8"/>
    </sheetView>
  </sheetViews>
  <sheetFormatPr baseColWidth="10" defaultRowHeight="15" x14ac:dyDescent="0.25"/>
  <cols>
    <col min="1" max="1" width="5.5703125" customWidth="1"/>
    <col min="2" max="2" width="31.28515625" customWidth="1"/>
    <col min="3" max="3" width="36.85546875" customWidth="1"/>
    <col min="4" max="4" width="9.28515625" customWidth="1"/>
    <col min="5" max="5" width="2.5703125" customWidth="1"/>
    <col min="6" max="6" width="10.28515625" customWidth="1"/>
    <col min="7" max="7" width="4.5703125" customWidth="1"/>
    <col min="8" max="8" width="3.42578125" customWidth="1"/>
    <col min="9" max="9" width="4" customWidth="1"/>
    <col min="10" max="10" width="5.28515625" customWidth="1"/>
    <col min="11" max="11" width="11.42578125" hidden="1" customWidth="1"/>
    <col min="12" max="12" width="6.5703125" hidden="1" customWidth="1"/>
    <col min="13" max="13" width="4.7109375" hidden="1" customWidth="1"/>
    <col min="14" max="14" width="5.42578125" hidden="1" customWidth="1"/>
    <col min="15" max="15" width="11.42578125" hidden="1" customWidth="1"/>
    <col min="16" max="16" width="4.5703125" hidden="1" customWidth="1"/>
    <col min="17" max="17" width="5.7109375" hidden="1" customWidth="1"/>
    <col min="18" max="20" width="7.7109375" customWidth="1"/>
    <col min="21" max="72" width="6.28515625" customWidth="1"/>
    <col min="73" max="73" width="121.7109375" customWidth="1"/>
    <col min="74" max="74" width="4.7109375" customWidth="1"/>
    <col min="75" max="75" width="3.5703125" customWidth="1"/>
    <col min="76" max="76" width="42.28515625" hidden="1" customWidth="1"/>
    <col min="77" max="77" width="11.42578125" hidden="1" customWidth="1"/>
    <col min="78" max="78" width="53" hidden="1" customWidth="1"/>
    <col min="79" max="79" width="11.42578125" hidden="1" customWidth="1"/>
  </cols>
  <sheetData>
    <row r="1" spans="1:80" ht="0.95" customHeight="1" x14ac:dyDescent="0.25">
      <c r="A1" s="51">
        <f>WEEKNUM('Informations Client'!C13,2)</f>
        <v>1</v>
      </c>
      <c r="B1" s="51">
        <f>'Informations Client'!K12</f>
        <v>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</row>
    <row r="2" spans="1:80" ht="0.95" customHeight="1" x14ac:dyDescent="0.25">
      <c r="A2" s="230"/>
      <c r="B2" s="16"/>
      <c r="C2" s="527"/>
      <c r="D2" s="17"/>
      <c r="E2" s="18"/>
      <c r="F2" s="19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</row>
    <row r="3" spans="1:80" ht="0.95" customHeight="1" x14ac:dyDescent="0.25">
      <c r="A3" s="16"/>
      <c r="B3" s="16"/>
      <c r="C3" s="498"/>
      <c r="D3" s="17"/>
      <c r="E3" s="18"/>
      <c r="F3" s="1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494">
        <f>U5-$A$1</f>
        <v>35</v>
      </c>
      <c r="V3" s="494">
        <f t="shared" ref="V3:AK3" si="0">V5-$A$1</f>
        <v>36</v>
      </c>
      <c r="W3" s="494">
        <f t="shared" si="0"/>
        <v>37</v>
      </c>
      <c r="X3" s="494">
        <f t="shared" si="0"/>
        <v>38</v>
      </c>
      <c r="Y3" s="494">
        <f t="shared" si="0"/>
        <v>39</v>
      </c>
      <c r="Z3" s="494">
        <f t="shared" si="0"/>
        <v>40</v>
      </c>
      <c r="AA3" s="494">
        <f t="shared" si="0"/>
        <v>41</v>
      </c>
      <c r="AB3" s="494">
        <f t="shared" si="0"/>
        <v>42</v>
      </c>
      <c r="AC3" s="494">
        <f t="shared" si="0"/>
        <v>43</v>
      </c>
      <c r="AD3" s="494">
        <f t="shared" si="0"/>
        <v>44</v>
      </c>
      <c r="AE3" s="494">
        <f t="shared" si="0"/>
        <v>45</v>
      </c>
      <c r="AF3" s="494">
        <f t="shared" si="0"/>
        <v>46</v>
      </c>
      <c r="AG3" s="494">
        <f t="shared" si="0"/>
        <v>47</v>
      </c>
      <c r="AH3" s="494">
        <f t="shared" si="0"/>
        <v>48</v>
      </c>
      <c r="AI3" s="494">
        <f t="shared" si="0"/>
        <v>49</v>
      </c>
      <c r="AJ3" s="494">
        <f t="shared" si="0"/>
        <v>50</v>
      </c>
      <c r="AK3" s="494">
        <f t="shared" si="0"/>
        <v>51</v>
      </c>
      <c r="AL3" s="46">
        <f>(AL5+52)-$A$1</f>
        <v>52</v>
      </c>
      <c r="AM3" s="46">
        <f t="shared" ref="AM3:BT3" si="1">(AM5+52)-$A$1</f>
        <v>53</v>
      </c>
      <c r="AN3" s="46">
        <f t="shared" si="1"/>
        <v>54</v>
      </c>
      <c r="AO3" s="46">
        <f t="shared" si="1"/>
        <v>55</v>
      </c>
      <c r="AP3" s="46">
        <f t="shared" si="1"/>
        <v>56</v>
      </c>
      <c r="AQ3" s="46">
        <f t="shared" si="1"/>
        <v>57</v>
      </c>
      <c r="AR3" s="46">
        <f t="shared" si="1"/>
        <v>58</v>
      </c>
      <c r="AS3" s="46">
        <f t="shared" si="1"/>
        <v>59</v>
      </c>
      <c r="AT3" s="46">
        <f t="shared" si="1"/>
        <v>60</v>
      </c>
      <c r="AU3" s="46">
        <f t="shared" si="1"/>
        <v>61</v>
      </c>
      <c r="AV3" s="46">
        <f t="shared" si="1"/>
        <v>62</v>
      </c>
      <c r="AW3" s="46">
        <f t="shared" si="1"/>
        <v>63</v>
      </c>
      <c r="AX3" s="46">
        <f t="shared" si="1"/>
        <v>64</v>
      </c>
      <c r="AY3" s="46">
        <f t="shared" si="1"/>
        <v>65</v>
      </c>
      <c r="AZ3" s="46">
        <f t="shared" si="1"/>
        <v>66</v>
      </c>
      <c r="BA3" s="46">
        <f t="shared" si="1"/>
        <v>67</v>
      </c>
      <c r="BB3" s="46">
        <f t="shared" si="1"/>
        <v>68</v>
      </c>
      <c r="BC3" s="46">
        <f t="shared" si="1"/>
        <v>69</v>
      </c>
      <c r="BD3" s="46">
        <f t="shared" si="1"/>
        <v>70</v>
      </c>
      <c r="BE3" s="46">
        <f t="shared" si="1"/>
        <v>71</v>
      </c>
      <c r="BF3" s="46">
        <f t="shared" si="1"/>
        <v>72</v>
      </c>
      <c r="BG3" s="46">
        <f t="shared" si="1"/>
        <v>73</v>
      </c>
      <c r="BH3" s="46">
        <f t="shared" si="1"/>
        <v>74</v>
      </c>
      <c r="BI3" s="46">
        <f t="shared" si="1"/>
        <v>75</v>
      </c>
      <c r="BJ3" s="46">
        <f t="shared" si="1"/>
        <v>76</v>
      </c>
      <c r="BK3" s="46">
        <f t="shared" si="1"/>
        <v>77</v>
      </c>
      <c r="BL3" s="46">
        <f t="shared" si="1"/>
        <v>78</v>
      </c>
      <c r="BM3" s="46">
        <f t="shared" si="1"/>
        <v>79</v>
      </c>
      <c r="BN3" s="46">
        <f t="shared" si="1"/>
        <v>80</v>
      </c>
      <c r="BO3" s="46">
        <f t="shared" si="1"/>
        <v>81</v>
      </c>
      <c r="BP3" s="46">
        <f t="shared" si="1"/>
        <v>82</v>
      </c>
      <c r="BQ3" s="46">
        <f t="shared" si="1"/>
        <v>83</v>
      </c>
      <c r="BR3" s="46">
        <f t="shared" si="1"/>
        <v>84</v>
      </c>
      <c r="BS3" s="46">
        <f t="shared" si="1"/>
        <v>85</v>
      </c>
      <c r="BT3" s="46">
        <f t="shared" si="1"/>
        <v>86</v>
      </c>
      <c r="BU3" s="14"/>
      <c r="BV3" s="14"/>
      <c r="BW3" s="14"/>
      <c r="BX3" s="14"/>
      <c r="BY3" s="14"/>
      <c r="BZ3" s="14"/>
      <c r="CA3" s="14"/>
      <c r="CB3" s="14"/>
    </row>
    <row r="4" spans="1:80" ht="30.75" customHeight="1" x14ac:dyDescent="0.25">
      <c r="A4" s="59" t="s">
        <v>1071</v>
      </c>
      <c r="B4" s="16"/>
      <c r="C4" s="61" t="s">
        <v>1072</v>
      </c>
      <c r="D4" s="447">
        <f>IF(Traitement!E8&lt;10000,10000-Traitement!E8,"0")</f>
        <v>10000</v>
      </c>
      <c r="E4" s="538" t="s">
        <v>2269</v>
      </c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40">
        <f t="shared" ref="U4:AZ4" si="2">SUM(U9:U182)</f>
        <v>0</v>
      </c>
      <c r="V4" s="40">
        <f t="shared" si="2"/>
        <v>0</v>
      </c>
      <c r="W4" s="40">
        <f t="shared" si="2"/>
        <v>0</v>
      </c>
      <c r="X4" s="40">
        <f t="shared" si="2"/>
        <v>0</v>
      </c>
      <c r="Y4" s="40">
        <f t="shared" si="2"/>
        <v>0</v>
      </c>
      <c r="Z4" s="40">
        <f t="shared" si="2"/>
        <v>0</v>
      </c>
      <c r="AA4" s="40">
        <f t="shared" si="2"/>
        <v>0</v>
      </c>
      <c r="AB4" s="40">
        <f t="shared" si="2"/>
        <v>0</v>
      </c>
      <c r="AC4" s="40">
        <f t="shared" si="2"/>
        <v>0</v>
      </c>
      <c r="AD4" s="40">
        <f t="shared" si="2"/>
        <v>0</v>
      </c>
      <c r="AE4" s="40">
        <f t="shared" si="2"/>
        <v>0</v>
      </c>
      <c r="AF4" s="40">
        <f t="shared" si="2"/>
        <v>0</v>
      </c>
      <c r="AG4" s="40">
        <f t="shared" si="2"/>
        <v>0</v>
      </c>
      <c r="AH4" s="40">
        <f t="shared" si="2"/>
        <v>0</v>
      </c>
      <c r="AI4" s="40">
        <f t="shared" si="2"/>
        <v>0</v>
      </c>
      <c r="AJ4" s="40">
        <f t="shared" si="2"/>
        <v>0</v>
      </c>
      <c r="AK4" s="40">
        <f t="shared" si="2"/>
        <v>0</v>
      </c>
      <c r="AL4" s="40">
        <f t="shared" si="2"/>
        <v>0</v>
      </c>
      <c r="AM4" s="40">
        <f t="shared" si="2"/>
        <v>0</v>
      </c>
      <c r="AN4" s="40">
        <f t="shared" si="2"/>
        <v>0</v>
      </c>
      <c r="AO4" s="40">
        <f t="shared" si="2"/>
        <v>0</v>
      </c>
      <c r="AP4" s="40">
        <f t="shared" si="2"/>
        <v>0</v>
      </c>
      <c r="AQ4" s="40">
        <f t="shared" si="2"/>
        <v>0</v>
      </c>
      <c r="AR4" s="40">
        <f t="shared" si="2"/>
        <v>0</v>
      </c>
      <c r="AS4" s="40">
        <f t="shared" si="2"/>
        <v>0</v>
      </c>
      <c r="AT4" s="40">
        <f t="shared" si="2"/>
        <v>0</v>
      </c>
      <c r="AU4" s="40">
        <f t="shared" si="2"/>
        <v>0</v>
      </c>
      <c r="AV4" s="40">
        <f t="shared" si="2"/>
        <v>0</v>
      </c>
      <c r="AW4" s="40">
        <f t="shared" si="2"/>
        <v>0</v>
      </c>
      <c r="AX4" s="40">
        <f t="shared" si="2"/>
        <v>0</v>
      </c>
      <c r="AY4" s="40">
        <f t="shared" si="2"/>
        <v>0</v>
      </c>
      <c r="AZ4" s="40">
        <f t="shared" si="2"/>
        <v>0</v>
      </c>
      <c r="BA4" s="40">
        <f t="shared" ref="BA4:BT4" si="3">SUM(BA9:BA182)</f>
        <v>0</v>
      </c>
      <c r="BB4" s="40">
        <f t="shared" si="3"/>
        <v>0</v>
      </c>
      <c r="BC4" s="40">
        <f t="shared" si="3"/>
        <v>0</v>
      </c>
      <c r="BD4" s="40">
        <f t="shared" si="3"/>
        <v>0</v>
      </c>
      <c r="BE4" s="40">
        <f t="shared" si="3"/>
        <v>0</v>
      </c>
      <c r="BF4" s="40">
        <f t="shared" si="3"/>
        <v>0</v>
      </c>
      <c r="BG4" s="40">
        <f t="shared" si="3"/>
        <v>0</v>
      </c>
      <c r="BH4" s="40">
        <f t="shared" si="3"/>
        <v>0</v>
      </c>
      <c r="BI4" s="40">
        <f t="shared" si="3"/>
        <v>0</v>
      </c>
      <c r="BJ4" s="40">
        <f t="shared" si="3"/>
        <v>0</v>
      </c>
      <c r="BK4" s="40">
        <f t="shared" si="3"/>
        <v>0</v>
      </c>
      <c r="BL4" s="40">
        <f t="shared" si="3"/>
        <v>0</v>
      </c>
      <c r="BM4" s="40">
        <f t="shared" si="3"/>
        <v>0</v>
      </c>
      <c r="BN4" s="40">
        <f t="shared" si="3"/>
        <v>0</v>
      </c>
      <c r="BO4" s="40">
        <f t="shared" si="3"/>
        <v>0</v>
      </c>
      <c r="BP4" s="40">
        <f t="shared" si="3"/>
        <v>0</v>
      </c>
      <c r="BQ4" s="40">
        <f t="shared" si="3"/>
        <v>0</v>
      </c>
      <c r="BR4" s="40">
        <f t="shared" si="3"/>
        <v>0</v>
      </c>
      <c r="BS4" s="40">
        <f t="shared" si="3"/>
        <v>0</v>
      </c>
      <c r="BT4" s="40">
        <f t="shared" si="3"/>
        <v>0</v>
      </c>
      <c r="BU4" s="14"/>
      <c r="BV4" s="14"/>
      <c r="BW4" s="14"/>
      <c r="BX4" s="14"/>
      <c r="BY4" s="14"/>
      <c r="BZ4" s="14"/>
      <c r="CA4" s="14"/>
      <c r="CB4" s="14"/>
    </row>
    <row r="5" spans="1:80" ht="34.5" customHeight="1" x14ac:dyDescent="0.25">
      <c r="A5" s="31" t="s">
        <v>989</v>
      </c>
      <c r="B5" s="223" t="s">
        <v>990</v>
      </c>
      <c r="C5" s="224" t="s">
        <v>991</v>
      </c>
      <c r="D5" s="222" t="s">
        <v>1614</v>
      </c>
      <c r="E5" s="225" t="s">
        <v>993</v>
      </c>
      <c r="F5" s="228" t="s">
        <v>994</v>
      </c>
      <c r="G5" s="226" t="s">
        <v>995</v>
      </c>
      <c r="H5" s="226" t="s">
        <v>996</v>
      </c>
      <c r="I5" s="226" t="s">
        <v>997</v>
      </c>
      <c r="J5" s="227" t="s">
        <v>998</v>
      </c>
      <c r="K5" s="221" t="s">
        <v>999</v>
      </c>
      <c r="L5" s="221" t="s">
        <v>1000</v>
      </c>
      <c r="M5" s="221" t="s">
        <v>137</v>
      </c>
      <c r="N5" s="221" t="s">
        <v>1001</v>
      </c>
      <c r="O5" s="221" t="s">
        <v>1006</v>
      </c>
      <c r="P5" s="221" t="s">
        <v>1007</v>
      </c>
      <c r="Q5" s="221" t="s">
        <v>1661</v>
      </c>
      <c r="R5" s="228" t="s">
        <v>1002</v>
      </c>
      <c r="S5" s="228" t="s">
        <v>1003</v>
      </c>
      <c r="T5" s="229" t="s">
        <v>1004</v>
      </c>
      <c r="U5" s="76">
        <v>36</v>
      </c>
      <c r="V5" s="41">
        <v>37</v>
      </c>
      <c r="W5" s="41">
        <v>38</v>
      </c>
      <c r="X5" s="41">
        <v>39</v>
      </c>
      <c r="Y5" s="41">
        <v>40</v>
      </c>
      <c r="Z5" s="41">
        <v>41</v>
      </c>
      <c r="AA5" s="41">
        <v>42</v>
      </c>
      <c r="AB5" s="41">
        <v>43</v>
      </c>
      <c r="AC5" s="41">
        <v>44</v>
      </c>
      <c r="AD5" s="41">
        <v>45</v>
      </c>
      <c r="AE5" s="41">
        <v>46</v>
      </c>
      <c r="AF5" s="41">
        <v>47</v>
      </c>
      <c r="AG5" s="41">
        <v>48</v>
      </c>
      <c r="AH5" s="41">
        <v>49</v>
      </c>
      <c r="AI5" s="41">
        <v>50</v>
      </c>
      <c r="AJ5" s="41">
        <v>51</v>
      </c>
      <c r="AK5" s="41">
        <v>52</v>
      </c>
      <c r="AL5" s="41">
        <v>1</v>
      </c>
      <c r="AM5" s="41">
        <v>2</v>
      </c>
      <c r="AN5" s="41">
        <v>3</v>
      </c>
      <c r="AO5" s="41">
        <v>4</v>
      </c>
      <c r="AP5" s="41">
        <v>5</v>
      </c>
      <c r="AQ5" s="41">
        <v>6</v>
      </c>
      <c r="AR5" s="41">
        <v>7</v>
      </c>
      <c r="AS5" s="41">
        <v>8</v>
      </c>
      <c r="AT5" s="41">
        <v>9</v>
      </c>
      <c r="AU5" s="41">
        <v>10</v>
      </c>
      <c r="AV5" s="41">
        <v>11</v>
      </c>
      <c r="AW5" s="41">
        <v>12</v>
      </c>
      <c r="AX5" s="41">
        <v>13</v>
      </c>
      <c r="AY5" s="41">
        <v>14</v>
      </c>
      <c r="AZ5" s="41">
        <v>15</v>
      </c>
      <c r="BA5" s="41">
        <v>16</v>
      </c>
      <c r="BB5" s="41">
        <v>17</v>
      </c>
      <c r="BC5" s="41">
        <v>18</v>
      </c>
      <c r="BD5" s="41">
        <v>19</v>
      </c>
      <c r="BE5" s="41">
        <v>20</v>
      </c>
      <c r="BF5" s="41">
        <v>21</v>
      </c>
      <c r="BG5" s="41">
        <v>22</v>
      </c>
      <c r="BH5" s="41">
        <v>23</v>
      </c>
      <c r="BI5" s="41">
        <v>24</v>
      </c>
      <c r="BJ5" s="41">
        <v>25</v>
      </c>
      <c r="BK5" s="41">
        <v>26</v>
      </c>
      <c r="BL5" s="41">
        <v>27</v>
      </c>
      <c r="BM5" s="41">
        <v>28</v>
      </c>
      <c r="BN5" s="41">
        <v>29</v>
      </c>
      <c r="BO5" s="41">
        <v>30</v>
      </c>
      <c r="BP5" s="41">
        <v>31</v>
      </c>
      <c r="BQ5" s="41">
        <v>32</v>
      </c>
      <c r="BR5" s="41">
        <v>33</v>
      </c>
      <c r="BS5" s="41">
        <v>34</v>
      </c>
      <c r="BT5" s="41">
        <v>35</v>
      </c>
      <c r="BU5" s="14"/>
      <c r="BV5" s="14"/>
      <c r="BW5" s="14"/>
      <c r="BX5" s="14"/>
      <c r="BY5" s="14"/>
      <c r="BZ5" s="14"/>
      <c r="CA5" s="14"/>
      <c r="CB5" s="14"/>
    </row>
    <row r="6" spans="1:80" ht="0.95" customHeight="1" x14ac:dyDescent="0.25">
      <c r="A6" s="31"/>
      <c r="B6" s="223"/>
      <c r="C6" s="224"/>
      <c r="D6" s="222"/>
      <c r="E6" s="225"/>
      <c r="F6" s="228"/>
      <c r="G6" s="226"/>
      <c r="H6" s="226"/>
      <c r="I6" s="226"/>
      <c r="J6" s="227"/>
      <c r="K6" s="221"/>
      <c r="L6" s="221"/>
      <c r="M6" s="221"/>
      <c r="N6" s="221"/>
      <c r="O6" s="221"/>
      <c r="P6" s="221"/>
      <c r="Q6" s="221"/>
      <c r="R6" s="228"/>
      <c r="S6" s="228"/>
      <c r="T6" s="229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14"/>
      <c r="BV6" s="14"/>
      <c r="BW6" s="14"/>
      <c r="BX6" s="14"/>
      <c r="BY6" s="14"/>
      <c r="BZ6" s="14"/>
      <c r="CA6" s="14"/>
      <c r="CB6" s="14"/>
    </row>
    <row r="7" spans="1:80" ht="20.100000000000001" customHeight="1" x14ac:dyDescent="0.25">
      <c r="A7" s="320"/>
      <c r="B7" s="330" t="s">
        <v>2160</v>
      </c>
      <c r="C7" s="321"/>
      <c r="D7" s="321"/>
      <c r="E7" s="321"/>
      <c r="F7" s="321"/>
      <c r="G7" s="321"/>
      <c r="H7" s="321"/>
      <c r="I7" s="321"/>
      <c r="J7" s="322"/>
      <c r="K7" s="321"/>
      <c r="L7" s="321" t="s">
        <v>461</v>
      </c>
      <c r="M7" s="321"/>
      <c r="N7" s="321"/>
      <c r="O7" s="321" t="str">
        <f t="shared" ref="O7" si="4">_xlfn.CONCAT(B7," ", C7)</f>
        <v xml:space="preserve">Pot 0,5 litre (en vert) </v>
      </c>
      <c r="P7" s="321">
        <v>7</v>
      </c>
      <c r="Q7" s="321"/>
      <c r="R7" s="39"/>
      <c r="S7" s="39"/>
      <c r="T7" s="39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14"/>
      <c r="BV7" s="14"/>
      <c r="BW7" s="14"/>
      <c r="BX7" s="14"/>
      <c r="BY7" s="14"/>
      <c r="BZ7" s="14"/>
      <c r="CA7" s="14"/>
      <c r="CB7" s="14"/>
    </row>
    <row r="8" spans="1:80" ht="20.100000000000001" customHeight="1" x14ac:dyDescent="0.25">
      <c r="A8" s="274">
        <v>22024</v>
      </c>
      <c r="B8" s="275" t="s">
        <v>297</v>
      </c>
      <c r="C8" s="275" t="s">
        <v>1706</v>
      </c>
      <c r="D8" s="275" t="s">
        <v>1647</v>
      </c>
      <c r="E8" s="276" t="s">
        <v>208</v>
      </c>
      <c r="F8" s="276" t="s">
        <v>188</v>
      </c>
      <c r="G8" s="277">
        <v>15</v>
      </c>
      <c r="H8" s="277" t="s">
        <v>189</v>
      </c>
      <c r="I8" s="276" t="s">
        <v>120</v>
      </c>
      <c r="J8" s="277"/>
      <c r="K8" s="315" t="s">
        <v>257</v>
      </c>
      <c r="L8" s="315" t="s">
        <v>2159</v>
      </c>
      <c r="M8" s="315"/>
      <c r="N8" s="315" t="s">
        <v>2265</v>
      </c>
      <c r="O8" s="275" t="str">
        <f t="shared" ref="O8:O23" si="5">_xlfn.CONCAT(B8," ", C8)</f>
        <v xml:space="preserve">BEGONIA BIG Rose feuille foncée </v>
      </c>
      <c r="P8" s="278">
        <v>8</v>
      </c>
      <c r="Q8" s="278"/>
      <c r="R8" s="20">
        <f t="shared" ref="R8:R11" si="6">IF(INT(S8)*10=S8*10,,"ERREUR")</f>
        <v>0</v>
      </c>
      <c r="S8" s="20">
        <f t="shared" ref="S8:S11" si="7">T8/G8</f>
        <v>0</v>
      </c>
      <c r="T8" s="20">
        <f t="shared" ref="T8:T11" si="8">SUM(U8:BT8)</f>
        <v>0</v>
      </c>
      <c r="U8" s="303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14"/>
      <c r="BV8" s="14"/>
      <c r="BW8" s="14"/>
      <c r="BX8" s="47"/>
      <c r="BY8" s="47"/>
      <c r="BZ8" s="14"/>
      <c r="CA8" s="14"/>
      <c r="CB8" s="50"/>
    </row>
    <row r="9" spans="1:80" ht="20.100000000000001" customHeight="1" x14ac:dyDescent="0.25">
      <c r="A9" s="280">
        <v>22025</v>
      </c>
      <c r="B9" s="281" t="s">
        <v>297</v>
      </c>
      <c r="C9" s="281" t="s">
        <v>1705</v>
      </c>
      <c r="D9" s="281" t="s">
        <v>1647</v>
      </c>
      <c r="E9" s="282" t="s">
        <v>208</v>
      </c>
      <c r="F9" s="282" t="s">
        <v>188</v>
      </c>
      <c r="G9" s="283">
        <v>15</v>
      </c>
      <c r="H9" s="283" t="s">
        <v>189</v>
      </c>
      <c r="I9" s="282" t="s">
        <v>120</v>
      </c>
      <c r="J9" s="283"/>
      <c r="K9" s="281" t="s">
        <v>257</v>
      </c>
      <c r="L9" s="281" t="s">
        <v>2159</v>
      </c>
      <c r="M9" s="281"/>
      <c r="N9" s="281" t="s">
        <v>2265</v>
      </c>
      <c r="O9" s="281" t="str">
        <f t="shared" si="5"/>
        <v xml:space="preserve">BEGONIA BIG Rouge feuille foncée </v>
      </c>
      <c r="P9" s="285">
        <v>9</v>
      </c>
      <c r="Q9" s="285"/>
      <c r="R9" s="20">
        <f t="shared" si="6"/>
        <v>0</v>
      </c>
      <c r="S9" s="20">
        <f t="shared" si="7"/>
        <v>0</v>
      </c>
      <c r="T9" s="20">
        <f t="shared" si="8"/>
        <v>0</v>
      </c>
      <c r="U9" s="303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14"/>
      <c r="BV9" s="14"/>
      <c r="BW9" s="14"/>
      <c r="BX9" s="47"/>
      <c r="BY9" s="47"/>
      <c r="BZ9" s="14"/>
      <c r="CA9" s="14"/>
      <c r="CB9" s="50"/>
    </row>
    <row r="10" spans="1:80" ht="20.100000000000001" customHeight="1" x14ac:dyDescent="0.25">
      <c r="A10" s="274">
        <v>13070</v>
      </c>
      <c r="B10" s="275" t="s">
        <v>310</v>
      </c>
      <c r="C10" s="275" t="s">
        <v>312</v>
      </c>
      <c r="D10" s="275" t="s">
        <v>1647</v>
      </c>
      <c r="E10" s="276" t="s">
        <v>208</v>
      </c>
      <c r="F10" s="276" t="s">
        <v>188</v>
      </c>
      <c r="G10" s="277">
        <v>15</v>
      </c>
      <c r="H10" s="277" t="s">
        <v>189</v>
      </c>
      <c r="I10" s="276" t="s">
        <v>120</v>
      </c>
      <c r="J10" s="277"/>
      <c r="K10" s="315" t="s">
        <v>257</v>
      </c>
      <c r="L10" s="315" t="s">
        <v>2159</v>
      </c>
      <c r="M10" s="315"/>
      <c r="N10" s="315" t="s">
        <v>2265</v>
      </c>
      <c r="O10" s="275" t="str">
        <f t="shared" si="5"/>
        <v xml:space="preserve">BEGONIA DRAGON WING Rose </v>
      </c>
      <c r="P10" s="278">
        <v>10</v>
      </c>
      <c r="Q10" s="278"/>
      <c r="R10" s="20">
        <f t="shared" si="6"/>
        <v>0</v>
      </c>
      <c r="S10" s="20">
        <f t="shared" si="7"/>
        <v>0</v>
      </c>
      <c r="T10" s="20">
        <f t="shared" si="8"/>
        <v>0</v>
      </c>
      <c r="U10" s="303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14"/>
      <c r="BV10" s="14"/>
      <c r="BW10" s="14"/>
      <c r="BX10" s="47"/>
      <c r="BY10" s="47"/>
      <c r="BZ10" s="14"/>
      <c r="CA10" s="14"/>
      <c r="CB10" s="50"/>
    </row>
    <row r="11" spans="1:80" ht="20.100000000000001" customHeight="1" x14ac:dyDescent="0.25">
      <c r="A11" s="280">
        <v>3906</v>
      </c>
      <c r="B11" s="281" t="s">
        <v>310</v>
      </c>
      <c r="C11" s="281" t="s">
        <v>313</v>
      </c>
      <c r="D11" s="281" t="s">
        <v>1647</v>
      </c>
      <c r="E11" s="282" t="s">
        <v>208</v>
      </c>
      <c r="F11" s="282" t="s">
        <v>188</v>
      </c>
      <c r="G11" s="283">
        <v>15</v>
      </c>
      <c r="H11" s="283" t="s">
        <v>189</v>
      </c>
      <c r="I11" s="282" t="s">
        <v>120</v>
      </c>
      <c r="J11" s="283"/>
      <c r="K11" s="281" t="s">
        <v>257</v>
      </c>
      <c r="L11" s="281" t="s">
        <v>2159</v>
      </c>
      <c r="M11" s="281"/>
      <c r="N11" s="281" t="s">
        <v>2265</v>
      </c>
      <c r="O11" s="281" t="str">
        <f t="shared" si="5"/>
        <v xml:space="preserve">BEGONIA DRAGON WING Rouge </v>
      </c>
      <c r="P11" s="285">
        <v>11</v>
      </c>
      <c r="Q11" s="285"/>
      <c r="R11" s="20">
        <f t="shared" si="6"/>
        <v>0</v>
      </c>
      <c r="S11" s="20">
        <f t="shared" si="7"/>
        <v>0</v>
      </c>
      <c r="T11" s="20">
        <f t="shared" si="8"/>
        <v>0</v>
      </c>
      <c r="U11" s="303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14"/>
      <c r="BV11" s="14"/>
      <c r="BW11" s="14"/>
      <c r="BX11" s="47" t="s">
        <v>2272</v>
      </c>
      <c r="BY11" s="47">
        <v>12</v>
      </c>
      <c r="BZ11" s="47" t="str">
        <f>IFERROR(IF($C$2&lt;&gt;"",INDEX($O$8:$P$1320,MATCH("*"&amp;$C$2&amp;"*",$O$8:$O$1320,0),1),""),"")</f>
        <v/>
      </c>
      <c r="CA11" s="47" t="str">
        <f>IFERROR(IF($C$2&lt;&gt;"",INDEX($O$8:$P$1320,MATCH("*"&amp;$C$2&amp;"*",$O$8:$O$1320,0),2),""),"")</f>
        <v/>
      </c>
      <c r="CB11" s="50"/>
    </row>
    <row r="12" spans="1:80" ht="20.100000000000001" customHeight="1" x14ac:dyDescent="0.25">
      <c r="A12" s="274">
        <v>14042</v>
      </c>
      <c r="B12" s="275" t="s">
        <v>765</v>
      </c>
      <c r="C12" s="275" t="s">
        <v>2161</v>
      </c>
      <c r="D12" s="275" t="s">
        <v>1708</v>
      </c>
      <c r="E12" s="276" t="s">
        <v>120</v>
      </c>
      <c r="F12" s="276" t="s">
        <v>188</v>
      </c>
      <c r="G12" s="277">
        <v>15</v>
      </c>
      <c r="H12" s="277" t="s">
        <v>189</v>
      </c>
      <c r="I12" s="276"/>
      <c r="J12" s="277">
        <v>0.2</v>
      </c>
      <c r="K12" s="315" t="s">
        <v>257</v>
      </c>
      <c r="L12" s="315" t="s">
        <v>2159</v>
      </c>
      <c r="M12" s="315"/>
      <c r="N12" s="315" t="s">
        <v>2265</v>
      </c>
      <c r="O12" s="275" t="str">
        <f t="shared" si="5"/>
        <v xml:space="preserve">DIPLADENIA DIAMANTINA Jade pink </v>
      </c>
      <c r="P12" s="278">
        <v>12</v>
      </c>
      <c r="Q12" s="278"/>
      <c r="R12" s="20">
        <f t="shared" ref="R12:R39" si="9">IF(INT(S12)*10=S12*10,,"ERREUR")</f>
        <v>0</v>
      </c>
      <c r="S12" s="20">
        <f t="shared" ref="S12:S39" si="10">T12/G12</f>
        <v>0</v>
      </c>
      <c r="T12" s="20">
        <f t="shared" ref="T12:T39" si="11">SUM(U12:BT12)</f>
        <v>0</v>
      </c>
      <c r="U12" s="303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14"/>
      <c r="BV12" s="14"/>
      <c r="BW12" s="14"/>
      <c r="BX12" s="47" t="s">
        <v>2273</v>
      </c>
      <c r="BY12" s="47">
        <v>13</v>
      </c>
      <c r="BZ12" s="47" t="str">
        <f t="shared" ref="BZ12:BZ43" ca="1" si="12">IFERROR(IF($C$2&lt;&gt;"",INDEX(INDIRECT("$O"&amp;CA11+1&amp;":$P$190"),MATCH("*"&amp;$C$2&amp;"*",INDIRECT("$O"&amp;CA11+1&amp;":$O$190"),0),1),""),"")</f>
        <v/>
      </c>
      <c r="CA12" s="47" t="str">
        <f t="shared" ref="CA12:CA43" ca="1" si="13">IFERROR(IF($C$2&lt;&gt;"",MATCH("*"&amp;$C$2&amp;"*",INDIRECT("$O"&amp;CA11+1&amp;":$O190"),0)+CA11,""),"")</f>
        <v/>
      </c>
      <c r="CB12" s="50"/>
    </row>
    <row r="13" spans="1:80" ht="20.100000000000001" customHeight="1" x14ac:dyDescent="0.25">
      <c r="A13" s="280">
        <v>13170</v>
      </c>
      <c r="B13" s="281" t="s">
        <v>765</v>
      </c>
      <c r="C13" s="281" t="s">
        <v>2162</v>
      </c>
      <c r="D13" s="281" t="s">
        <v>1708</v>
      </c>
      <c r="E13" s="282" t="s">
        <v>120</v>
      </c>
      <c r="F13" s="282" t="s">
        <v>188</v>
      </c>
      <c r="G13" s="283">
        <v>15</v>
      </c>
      <c r="H13" s="283" t="s">
        <v>189</v>
      </c>
      <c r="I13" s="282"/>
      <c r="J13" s="283">
        <v>0.2</v>
      </c>
      <c r="K13" s="281" t="s">
        <v>257</v>
      </c>
      <c r="L13" s="281" t="s">
        <v>2159</v>
      </c>
      <c r="M13" s="281"/>
      <c r="N13" s="281" t="s">
        <v>2265</v>
      </c>
      <c r="O13" s="281" t="str">
        <f t="shared" si="5"/>
        <v xml:space="preserve">DIPLADENIA DIAMANTINA Jade scarlet </v>
      </c>
      <c r="P13" s="285">
        <v>13</v>
      </c>
      <c r="Q13" s="285"/>
      <c r="R13" s="20">
        <f t="shared" si="9"/>
        <v>0</v>
      </c>
      <c r="S13" s="20">
        <f t="shared" si="10"/>
        <v>0</v>
      </c>
      <c r="T13" s="20">
        <f t="shared" si="11"/>
        <v>0</v>
      </c>
      <c r="U13" s="303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14"/>
      <c r="BV13" s="14"/>
      <c r="BW13" s="14"/>
      <c r="BX13" s="47" t="s">
        <v>2274</v>
      </c>
      <c r="BY13" s="47">
        <v>14</v>
      </c>
      <c r="BZ13" s="47" t="str">
        <f t="shared" ca="1" si="12"/>
        <v/>
      </c>
      <c r="CA13" s="47" t="str">
        <f t="shared" ca="1" si="13"/>
        <v/>
      </c>
      <c r="CB13" s="50"/>
    </row>
    <row r="14" spans="1:80" ht="20.100000000000001" customHeight="1" x14ac:dyDescent="0.25">
      <c r="A14" s="274">
        <v>14043</v>
      </c>
      <c r="B14" s="275" t="s">
        <v>765</v>
      </c>
      <c r="C14" s="275" t="s">
        <v>2163</v>
      </c>
      <c r="D14" s="275" t="s">
        <v>1708</v>
      </c>
      <c r="E14" s="276" t="s">
        <v>120</v>
      </c>
      <c r="F14" s="276" t="s">
        <v>188</v>
      </c>
      <c r="G14" s="277">
        <v>15</v>
      </c>
      <c r="H14" s="277" t="s">
        <v>189</v>
      </c>
      <c r="I14" s="276"/>
      <c r="J14" s="277">
        <v>0.2</v>
      </c>
      <c r="K14" s="315" t="s">
        <v>257</v>
      </c>
      <c r="L14" s="315" t="s">
        <v>2159</v>
      </c>
      <c r="M14" s="315"/>
      <c r="N14" s="315" t="s">
        <v>2265</v>
      </c>
      <c r="O14" s="275" t="str">
        <f t="shared" si="5"/>
        <v xml:space="preserve">DIPLADENIA DIAMANTINA Jade white  </v>
      </c>
      <c r="P14" s="278">
        <v>14</v>
      </c>
      <c r="Q14" s="278"/>
      <c r="R14" s="20">
        <f t="shared" si="9"/>
        <v>0</v>
      </c>
      <c r="S14" s="20">
        <f t="shared" si="10"/>
        <v>0</v>
      </c>
      <c r="T14" s="20">
        <f t="shared" si="11"/>
        <v>0</v>
      </c>
      <c r="U14" s="303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14"/>
      <c r="BV14" s="14"/>
      <c r="BW14" s="14"/>
      <c r="BX14" s="47" t="s">
        <v>128</v>
      </c>
      <c r="BY14" s="47" t="s">
        <v>128</v>
      </c>
      <c r="BZ14" s="47" t="str">
        <f t="shared" ca="1" si="12"/>
        <v/>
      </c>
      <c r="CA14" s="47" t="str">
        <f t="shared" ca="1" si="13"/>
        <v/>
      </c>
      <c r="CB14" s="50"/>
    </row>
    <row r="15" spans="1:80" ht="20.100000000000001" customHeight="1" x14ac:dyDescent="0.25">
      <c r="A15" s="280">
        <v>26859</v>
      </c>
      <c r="B15" s="281" t="s">
        <v>576</v>
      </c>
      <c r="C15" s="281" t="s">
        <v>2164</v>
      </c>
      <c r="D15" s="281" t="s">
        <v>1647</v>
      </c>
      <c r="E15" s="282" t="s">
        <v>120</v>
      </c>
      <c r="F15" s="282" t="s">
        <v>188</v>
      </c>
      <c r="G15" s="283">
        <v>15</v>
      </c>
      <c r="H15" s="283" t="s">
        <v>189</v>
      </c>
      <c r="I15" s="282" t="s">
        <v>176</v>
      </c>
      <c r="J15" s="283"/>
      <c r="K15" s="281" t="s">
        <v>257</v>
      </c>
      <c r="L15" s="281" t="s">
        <v>2159</v>
      </c>
      <c r="M15" s="281"/>
      <c r="N15" s="281" t="s">
        <v>2265</v>
      </c>
      <c r="O15" s="281" t="str">
        <f t="shared" si="5"/>
        <v xml:space="preserve">IMPATIENS NELLE GUINEE PARADISE Amuna </v>
      </c>
      <c r="P15" s="285">
        <v>15</v>
      </c>
      <c r="Q15" s="285"/>
      <c r="R15" s="20">
        <f t="shared" si="9"/>
        <v>0</v>
      </c>
      <c r="S15" s="20">
        <f t="shared" si="10"/>
        <v>0</v>
      </c>
      <c r="T15" s="20">
        <f t="shared" si="11"/>
        <v>0</v>
      </c>
      <c r="U15" s="303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14"/>
      <c r="BV15" s="14"/>
      <c r="BW15" s="14"/>
      <c r="BX15" s="47" t="s">
        <v>128</v>
      </c>
      <c r="BY15" s="47" t="s">
        <v>128</v>
      </c>
      <c r="BZ15" s="47" t="str">
        <f t="shared" ca="1" si="12"/>
        <v/>
      </c>
      <c r="CA15" s="47" t="str">
        <f t="shared" ca="1" si="13"/>
        <v/>
      </c>
      <c r="CB15" s="50"/>
    </row>
    <row r="16" spans="1:80" ht="20.100000000000001" customHeight="1" x14ac:dyDescent="0.25">
      <c r="A16" s="274">
        <v>26861</v>
      </c>
      <c r="B16" s="275" t="s">
        <v>576</v>
      </c>
      <c r="C16" s="275" t="s">
        <v>2165</v>
      </c>
      <c r="D16" s="275" t="s">
        <v>1647</v>
      </c>
      <c r="E16" s="276" t="s">
        <v>120</v>
      </c>
      <c r="F16" s="276" t="s">
        <v>188</v>
      </c>
      <c r="G16" s="277">
        <v>15</v>
      </c>
      <c r="H16" s="277" t="s">
        <v>189</v>
      </c>
      <c r="I16" s="276" t="s">
        <v>176</v>
      </c>
      <c r="J16" s="277"/>
      <c r="K16" s="315" t="s">
        <v>257</v>
      </c>
      <c r="L16" s="315" t="s">
        <v>2159</v>
      </c>
      <c r="M16" s="315"/>
      <c r="N16" s="315" t="s">
        <v>2265</v>
      </c>
      <c r="O16" s="275" t="str">
        <f t="shared" si="5"/>
        <v xml:space="preserve">IMPATIENS NELLE GUINEE PARADISE Dark Moyo </v>
      </c>
      <c r="P16" s="278">
        <v>16</v>
      </c>
      <c r="Q16" s="278"/>
      <c r="R16" s="20">
        <f t="shared" si="9"/>
        <v>0</v>
      </c>
      <c r="S16" s="20">
        <f t="shared" si="10"/>
        <v>0</v>
      </c>
      <c r="T16" s="20">
        <f t="shared" si="11"/>
        <v>0</v>
      </c>
      <c r="U16" s="303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14"/>
      <c r="BV16" s="14"/>
      <c r="BW16" s="14"/>
      <c r="BX16" s="47" t="s">
        <v>128</v>
      </c>
      <c r="BY16" s="47" t="s">
        <v>128</v>
      </c>
      <c r="BZ16" s="47" t="str">
        <f t="shared" ca="1" si="12"/>
        <v/>
      </c>
      <c r="CA16" s="47" t="str">
        <f t="shared" ca="1" si="13"/>
        <v/>
      </c>
      <c r="CB16" s="50"/>
    </row>
    <row r="17" spans="1:80" ht="20.100000000000001" customHeight="1" x14ac:dyDescent="0.25">
      <c r="A17" s="280">
        <v>12014</v>
      </c>
      <c r="B17" s="281" t="s">
        <v>576</v>
      </c>
      <c r="C17" s="281" t="s">
        <v>577</v>
      </c>
      <c r="D17" s="281" t="s">
        <v>1647</v>
      </c>
      <c r="E17" s="282" t="s">
        <v>120</v>
      </c>
      <c r="F17" s="282" t="s">
        <v>188</v>
      </c>
      <c r="G17" s="283">
        <v>15</v>
      </c>
      <c r="H17" s="283" t="s">
        <v>189</v>
      </c>
      <c r="I17" s="282" t="s">
        <v>176</v>
      </c>
      <c r="J17" s="283"/>
      <c r="K17" s="281" t="s">
        <v>257</v>
      </c>
      <c r="L17" s="281" t="s">
        <v>2159</v>
      </c>
      <c r="M17" s="281"/>
      <c r="N17" s="281" t="s">
        <v>2265</v>
      </c>
      <c r="O17" s="281" t="str">
        <f t="shared" si="5"/>
        <v xml:space="preserve">IMPATIENS NELLE GUINEE PARADISE Delias </v>
      </c>
      <c r="P17" s="285">
        <v>17</v>
      </c>
      <c r="Q17" s="285"/>
      <c r="R17" s="20">
        <f t="shared" si="9"/>
        <v>0</v>
      </c>
      <c r="S17" s="20">
        <f t="shared" si="10"/>
        <v>0</v>
      </c>
      <c r="T17" s="20">
        <f t="shared" si="11"/>
        <v>0</v>
      </c>
      <c r="U17" s="303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14"/>
      <c r="BV17" s="14"/>
      <c r="BW17" s="14"/>
      <c r="BX17" s="47" t="s">
        <v>128</v>
      </c>
      <c r="BY17" s="47" t="s">
        <v>128</v>
      </c>
      <c r="BZ17" s="47" t="str">
        <f t="shared" ca="1" si="12"/>
        <v/>
      </c>
      <c r="CA17" s="47" t="str">
        <f t="shared" ca="1" si="13"/>
        <v/>
      </c>
      <c r="CB17" s="50"/>
    </row>
    <row r="18" spans="1:80" ht="20.100000000000001" customHeight="1" x14ac:dyDescent="0.25">
      <c r="A18" s="274">
        <v>12484</v>
      </c>
      <c r="B18" s="275" t="s">
        <v>576</v>
      </c>
      <c r="C18" s="275" t="s">
        <v>2166</v>
      </c>
      <c r="D18" s="275" t="s">
        <v>1647</v>
      </c>
      <c r="E18" s="276" t="s">
        <v>120</v>
      </c>
      <c r="F18" s="276" t="s">
        <v>188</v>
      </c>
      <c r="G18" s="277">
        <v>15</v>
      </c>
      <c r="H18" s="277" t="s">
        <v>189</v>
      </c>
      <c r="I18" s="276" t="s">
        <v>176</v>
      </c>
      <c r="J18" s="277"/>
      <c r="K18" s="315" t="s">
        <v>257</v>
      </c>
      <c r="L18" s="315" t="s">
        <v>2159</v>
      </c>
      <c r="M18" s="315"/>
      <c r="N18" s="315" t="s">
        <v>2265</v>
      </c>
      <c r="O18" s="275" t="str">
        <f t="shared" si="5"/>
        <v xml:space="preserve">IMPATIENS NELLE GUINEE PARADISE Fancy </v>
      </c>
      <c r="P18" s="278">
        <v>18</v>
      </c>
      <c r="Q18" s="278"/>
      <c r="R18" s="20">
        <f t="shared" si="9"/>
        <v>0</v>
      </c>
      <c r="S18" s="20">
        <f t="shared" si="10"/>
        <v>0</v>
      </c>
      <c r="T18" s="20">
        <f t="shared" si="11"/>
        <v>0</v>
      </c>
      <c r="U18" s="303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9"/>
      <c r="BU18" s="14"/>
      <c r="BV18" s="14"/>
      <c r="BW18" s="14"/>
      <c r="BX18" s="47" t="s">
        <v>128</v>
      </c>
      <c r="BY18" s="47" t="s">
        <v>128</v>
      </c>
      <c r="BZ18" s="47" t="str">
        <f t="shared" ca="1" si="12"/>
        <v/>
      </c>
      <c r="CA18" s="47" t="str">
        <f t="shared" ca="1" si="13"/>
        <v/>
      </c>
      <c r="CB18" s="50"/>
    </row>
    <row r="19" spans="1:80" ht="20.100000000000001" customHeight="1" x14ac:dyDescent="0.25">
      <c r="A19" s="280">
        <v>12016</v>
      </c>
      <c r="B19" s="281" t="s">
        <v>576</v>
      </c>
      <c r="C19" s="281" t="s">
        <v>2167</v>
      </c>
      <c r="D19" s="281" t="s">
        <v>1647</v>
      </c>
      <c r="E19" s="282" t="s">
        <v>120</v>
      </c>
      <c r="F19" s="282" t="s">
        <v>188</v>
      </c>
      <c r="G19" s="283">
        <v>15</v>
      </c>
      <c r="H19" s="283" t="s">
        <v>189</v>
      </c>
      <c r="I19" s="282" t="s">
        <v>176</v>
      </c>
      <c r="J19" s="283"/>
      <c r="K19" s="281" t="s">
        <v>257</v>
      </c>
      <c r="L19" s="281" t="s">
        <v>2159</v>
      </c>
      <c r="M19" s="281"/>
      <c r="N19" s="281" t="s">
        <v>2265</v>
      </c>
      <c r="O19" s="281" t="str">
        <f t="shared" si="5"/>
        <v xml:space="preserve">IMPATIENS NELLE GUINEE PARADISE Logia </v>
      </c>
      <c r="P19" s="285">
        <v>19</v>
      </c>
      <c r="Q19" s="285"/>
      <c r="R19" s="20">
        <f t="shared" si="9"/>
        <v>0</v>
      </c>
      <c r="S19" s="20">
        <f t="shared" si="10"/>
        <v>0</v>
      </c>
      <c r="T19" s="20">
        <f t="shared" si="11"/>
        <v>0</v>
      </c>
      <c r="U19" s="303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14"/>
      <c r="BV19" s="14"/>
      <c r="BW19" s="14"/>
      <c r="BX19" s="47" t="s">
        <v>128</v>
      </c>
      <c r="BY19" s="47" t="s">
        <v>128</v>
      </c>
      <c r="BZ19" s="47" t="str">
        <f t="shared" ca="1" si="12"/>
        <v/>
      </c>
      <c r="CA19" s="47" t="str">
        <f t="shared" ca="1" si="13"/>
        <v/>
      </c>
      <c r="CB19" s="50"/>
    </row>
    <row r="20" spans="1:80" ht="20.100000000000001" customHeight="1" x14ac:dyDescent="0.25">
      <c r="A20" s="274">
        <v>12017</v>
      </c>
      <c r="B20" s="275" t="s">
        <v>576</v>
      </c>
      <c r="C20" s="275" t="s">
        <v>2168</v>
      </c>
      <c r="D20" s="275" t="s">
        <v>1647</v>
      </c>
      <c r="E20" s="276" t="s">
        <v>120</v>
      </c>
      <c r="F20" s="276" t="s">
        <v>188</v>
      </c>
      <c r="G20" s="277">
        <v>15</v>
      </c>
      <c r="H20" s="277" t="s">
        <v>189</v>
      </c>
      <c r="I20" s="276" t="s">
        <v>176</v>
      </c>
      <c r="J20" s="277"/>
      <c r="K20" s="315" t="s">
        <v>257</v>
      </c>
      <c r="L20" s="315" t="s">
        <v>2159</v>
      </c>
      <c r="M20" s="315"/>
      <c r="N20" s="315" t="s">
        <v>2265</v>
      </c>
      <c r="O20" s="275" t="str">
        <f t="shared" si="5"/>
        <v xml:space="preserve">IMPATIENS NELLE GUINEE PARADISE Malita </v>
      </c>
      <c r="P20" s="278">
        <v>20</v>
      </c>
      <c r="Q20" s="278"/>
      <c r="R20" s="20">
        <f t="shared" si="9"/>
        <v>0</v>
      </c>
      <c r="S20" s="20">
        <f t="shared" si="10"/>
        <v>0</v>
      </c>
      <c r="T20" s="20">
        <f t="shared" si="11"/>
        <v>0</v>
      </c>
      <c r="U20" s="303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279"/>
      <c r="BE20" s="279"/>
      <c r="BF20" s="279"/>
      <c r="BG20" s="279"/>
      <c r="BH20" s="279"/>
      <c r="BI20" s="279"/>
      <c r="BJ20" s="279"/>
      <c r="BK20" s="279"/>
      <c r="BL20" s="279"/>
      <c r="BM20" s="279"/>
      <c r="BN20" s="279"/>
      <c r="BO20" s="279"/>
      <c r="BP20" s="279"/>
      <c r="BQ20" s="279"/>
      <c r="BR20" s="279"/>
      <c r="BS20" s="279"/>
      <c r="BT20" s="279"/>
      <c r="BU20" s="14"/>
      <c r="BV20" s="14"/>
      <c r="BW20" s="14"/>
      <c r="BX20" s="47" t="s">
        <v>128</v>
      </c>
      <c r="BY20" s="47" t="s">
        <v>128</v>
      </c>
      <c r="BZ20" s="47" t="str">
        <f t="shared" ca="1" si="12"/>
        <v/>
      </c>
      <c r="CA20" s="47" t="str">
        <f t="shared" ca="1" si="13"/>
        <v/>
      </c>
      <c r="CB20" s="50"/>
    </row>
    <row r="21" spans="1:80" ht="20.100000000000001" customHeight="1" x14ac:dyDescent="0.25">
      <c r="A21" s="280">
        <v>14690</v>
      </c>
      <c r="B21" s="281" t="s">
        <v>576</v>
      </c>
      <c r="C21" s="281" t="s">
        <v>1302</v>
      </c>
      <c r="D21" s="281" t="s">
        <v>1647</v>
      </c>
      <c r="E21" s="282" t="s">
        <v>120</v>
      </c>
      <c r="F21" s="282" t="s">
        <v>188</v>
      </c>
      <c r="G21" s="283">
        <v>15</v>
      </c>
      <c r="H21" s="283" t="s">
        <v>189</v>
      </c>
      <c r="I21" s="282" t="s">
        <v>176</v>
      </c>
      <c r="J21" s="283"/>
      <c r="K21" s="281" t="s">
        <v>257</v>
      </c>
      <c r="L21" s="281" t="s">
        <v>2159</v>
      </c>
      <c r="M21" s="281"/>
      <c r="N21" s="281" t="s">
        <v>2265</v>
      </c>
      <c r="O21" s="281" t="str">
        <f t="shared" si="5"/>
        <v xml:space="preserve">IMPATIENS NELLE GUINEE PARADISE Martinique Grande </v>
      </c>
      <c r="P21" s="285">
        <v>21</v>
      </c>
      <c r="Q21" s="285"/>
      <c r="R21" s="20">
        <f t="shared" si="9"/>
        <v>0</v>
      </c>
      <c r="S21" s="20">
        <f t="shared" si="10"/>
        <v>0</v>
      </c>
      <c r="T21" s="20">
        <f t="shared" si="11"/>
        <v>0</v>
      </c>
      <c r="U21" s="303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14"/>
      <c r="BV21" s="14"/>
      <c r="BW21" s="14"/>
      <c r="BX21" s="47" t="s">
        <v>128</v>
      </c>
      <c r="BY21" s="47" t="s">
        <v>128</v>
      </c>
      <c r="BZ21" s="47" t="str">
        <f t="shared" ca="1" si="12"/>
        <v/>
      </c>
      <c r="CA21" s="47" t="str">
        <f t="shared" ca="1" si="13"/>
        <v/>
      </c>
      <c r="CB21" s="50"/>
    </row>
    <row r="22" spans="1:80" ht="20.100000000000001" customHeight="1" x14ac:dyDescent="0.25">
      <c r="A22" s="274">
        <v>24887</v>
      </c>
      <c r="B22" s="275" t="s">
        <v>576</v>
      </c>
      <c r="C22" s="275" t="s">
        <v>581</v>
      </c>
      <c r="D22" s="275" t="s">
        <v>1647</v>
      </c>
      <c r="E22" s="276" t="s">
        <v>120</v>
      </c>
      <c r="F22" s="276" t="s">
        <v>188</v>
      </c>
      <c r="G22" s="277">
        <v>15</v>
      </c>
      <c r="H22" s="277" t="s">
        <v>189</v>
      </c>
      <c r="I22" s="276" t="s">
        <v>176</v>
      </c>
      <c r="J22" s="277"/>
      <c r="K22" s="315" t="s">
        <v>257</v>
      </c>
      <c r="L22" s="315" t="s">
        <v>2159</v>
      </c>
      <c r="M22" s="315"/>
      <c r="N22" s="315" t="s">
        <v>2265</v>
      </c>
      <c r="O22" s="275" t="str">
        <f t="shared" si="5"/>
        <v xml:space="preserve">IMPATIENS NELLE GUINEE PARADISE Moorea </v>
      </c>
      <c r="P22" s="278">
        <v>22</v>
      </c>
      <c r="Q22" s="278"/>
      <c r="R22" s="20">
        <f t="shared" si="9"/>
        <v>0</v>
      </c>
      <c r="S22" s="20">
        <f t="shared" si="10"/>
        <v>0</v>
      </c>
      <c r="T22" s="20">
        <f t="shared" si="11"/>
        <v>0</v>
      </c>
      <c r="U22" s="303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  <c r="BD22" s="279"/>
      <c r="BE22" s="279"/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79"/>
      <c r="BU22" s="14"/>
      <c r="BV22" s="14"/>
      <c r="BW22" s="14"/>
      <c r="BX22" s="47" t="s">
        <v>128</v>
      </c>
      <c r="BY22" s="47" t="s">
        <v>128</v>
      </c>
      <c r="BZ22" s="47" t="str">
        <f t="shared" ca="1" si="12"/>
        <v/>
      </c>
      <c r="CA22" s="47" t="str">
        <f t="shared" ca="1" si="13"/>
        <v/>
      </c>
      <c r="CB22" s="50"/>
    </row>
    <row r="23" spans="1:80" ht="20.100000000000001" customHeight="1" x14ac:dyDescent="0.25">
      <c r="A23" s="280">
        <v>12021</v>
      </c>
      <c r="B23" s="281" t="s">
        <v>576</v>
      </c>
      <c r="C23" s="281" t="s">
        <v>2169</v>
      </c>
      <c r="D23" s="281" t="s">
        <v>1647</v>
      </c>
      <c r="E23" s="282" t="s">
        <v>120</v>
      </c>
      <c r="F23" s="282" t="s">
        <v>188</v>
      </c>
      <c r="G23" s="283">
        <v>15</v>
      </c>
      <c r="H23" s="283" t="s">
        <v>189</v>
      </c>
      <c r="I23" s="282" t="s">
        <v>176</v>
      </c>
      <c r="J23" s="283"/>
      <c r="K23" s="281" t="s">
        <v>257</v>
      </c>
      <c r="L23" s="281" t="s">
        <v>2159</v>
      </c>
      <c r="M23" s="281"/>
      <c r="N23" s="281" t="s">
        <v>2265</v>
      </c>
      <c r="O23" s="281" t="str">
        <f t="shared" si="5"/>
        <v xml:space="preserve">IMPATIENS NELLE GUINEE PARADISE Neptis Orange </v>
      </c>
      <c r="P23" s="285">
        <v>23</v>
      </c>
      <c r="Q23" s="285"/>
      <c r="R23" s="20">
        <f t="shared" si="9"/>
        <v>0</v>
      </c>
      <c r="S23" s="20">
        <f t="shared" si="10"/>
        <v>0</v>
      </c>
      <c r="T23" s="20">
        <f t="shared" si="11"/>
        <v>0</v>
      </c>
      <c r="U23" s="303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6"/>
      <c r="BR23" s="286"/>
      <c r="BS23" s="286"/>
      <c r="BT23" s="286"/>
      <c r="BU23" s="14"/>
      <c r="BV23" s="14"/>
      <c r="BW23" s="14"/>
      <c r="BX23" s="47" t="s">
        <v>128</v>
      </c>
      <c r="BY23" s="47" t="s">
        <v>128</v>
      </c>
      <c r="BZ23" s="47" t="str">
        <f t="shared" ca="1" si="12"/>
        <v/>
      </c>
      <c r="CA23" s="47" t="str">
        <f t="shared" ca="1" si="13"/>
        <v/>
      </c>
      <c r="CB23" s="50"/>
    </row>
    <row r="24" spans="1:80" ht="20.100000000000001" customHeight="1" x14ac:dyDescent="0.25">
      <c r="A24" s="274">
        <v>14958</v>
      </c>
      <c r="B24" s="275" t="s">
        <v>576</v>
      </c>
      <c r="C24" s="275" t="s">
        <v>2170</v>
      </c>
      <c r="D24" s="275" t="s">
        <v>1647</v>
      </c>
      <c r="E24" s="276" t="s">
        <v>120</v>
      </c>
      <c r="F24" s="276" t="s">
        <v>188</v>
      </c>
      <c r="G24" s="277">
        <v>15</v>
      </c>
      <c r="H24" s="277" t="s">
        <v>189</v>
      </c>
      <c r="I24" s="276" t="s">
        <v>176</v>
      </c>
      <c r="J24" s="277"/>
      <c r="K24" s="315" t="s">
        <v>257</v>
      </c>
      <c r="L24" s="315" t="s">
        <v>2159</v>
      </c>
      <c r="M24" s="315"/>
      <c r="N24" s="315" t="s">
        <v>2265</v>
      </c>
      <c r="O24" s="275" t="str">
        <f t="shared" ref="O24:O39" si="14">_xlfn.CONCAT(B24," ", C24)</f>
        <v xml:space="preserve">IMPATIENS NELLE GUINEE PARADISE Orotina </v>
      </c>
      <c r="P24" s="278">
        <v>24</v>
      </c>
      <c r="Q24" s="278"/>
      <c r="R24" s="20">
        <f t="shared" si="9"/>
        <v>0</v>
      </c>
      <c r="S24" s="20">
        <f t="shared" si="10"/>
        <v>0</v>
      </c>
      <c r="T24" s="20">
        <f t="shared" si="11"/>
        <v>0</v>
      </c>
      <c r="U24" s="303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  <c r="BD24" s="279"/>
      <c r="BE24" s="279"/>
      <c r="BF24" s="279"/>
      <c r="BG24" s="279"/>
      <c r="BH24" s="279"/>
      <c r="BI24" s="279"/>
      <c r="BJ24" s="279"/>
      <c r="BK24" s="279"/>
      <c r="BL24" s="279"/>
      <c r="BM24" s="279"/>
      <c r="BN24" s="279"/>
      <c r="BO24" s="279"/>
      <c r="BP24" s="279"/>
      <c r="BQ24" s="279"/>
      <c r="BR24" s="279"/>
      <c r="BS24" s="279"/>
      <c r="BT24" s="279"/>
      <c r="BU24" s="14"/>
      <c r="BV24" s="14"/>
      <c r="BW24" s="14"/>
      <c r="BX24" s="47" t="s">
        <v>128</v>
      </c>
      <c r="BY24" s="47" t="s">
        <v>128</v>
      </c>
      <c r="BZ24" s="47" t="str">
        <f t="shared" ca="1" si="12"/>
        <v/>
      </c>
      <c r="CA24" s="47" t="str">
        <f t="shared" ca="1" si="13"/>
        <v/>
      </c>
      <c r="CB24" s="50"/>
    </row>
    <row r="25" spans="1:80" ht="20.100000000000001" customHeight="1" x14ac:dyDescent="0.25">
      <c r="A25" s="280">
        <v>12486</v>
      </c>
      <c r="B25" s="281" t="s">
        <v>576</v>
      </c>
      <c r="C25" s="281" t="s">
        <v>583</v>
      </c>
      <c r="D25" s="281" t="s">
        <v>1647</v>
      </c>
      <c r="E25" s="282" t="s">
        <v>120</v>
      </c>
      <c r="F25" s="282" t="s">
        <v>188</v>
      </c>
      <c r="G25" s="283">
        <v>15</v>
      </c>
      <c r="H25" s="283" t="s">
        <v>189</v>
      </c>
      <c r="I25" s="282" t="s">
        <v>176</v>
      </c>
      <c r="J25" s="283"/>
      <c r="K25" s="281" t="s">
        <v>257</v>
      </c>
      <c r="L25" s="281" t="s">
        <v>2159</v>
      </c>
      <c r="M25" s="281"/>
      <c r="N25" s="281" t="s">
        <v>2265</v>
      </c>
      <c r="O25" s="281" t="str">
        <f t="shared" si="14"/>
        <v xml:space="preserve">IMPATIENS NELLE GUINEE PARADISE Timor </v>
      </c>
      <c r="P25" s="285">
        <v>25</v>
      </c>
      <c r="Q25" s="285"/>
      <c r="R25" s="20">
        <f t="shared" si="9"/>
        <v>0</v>
      </c>
      <c r="S25" s="20">
        <f t="shared" si="10"/>
        <v>0</v>
      </c>
      <c r="T25" s="20">
        <f t="shared" si="11"/>
        <v>0</v>
      </c>
      <c r="U25" s="303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  <c r="BH25" s="286"/>
      <c r="BI25" s="286"/>
      <c r="BJ25" s="286"/>
      <c r="BK25" s="286"/>
      <c r="BL25" s="286"/>
      <c r="BM25" s="286"/>
      <c r="BN25" s="286"/>
      <c r="BO25" s="286"/>
      <c r="BP25" s="286"/>
      <c r="BQ25" s="286"/>
      <c r="BR25" s="286"/>
      <c r="BS25" s="286"/>
      <c r="BT25" s="286"/>
      <c r="BU25" s="14"/>
      <c r="BV25" s="14"/>
      <c r="BW25" s="14"/>
      <c r="BX25" s="47" t="s">
        <v>128</v>
      </c>
      <c r="BY25" s="47" t="s">
        <v>128</v>
      </c>
      <c r="BZ25" s="47" t="str">
        <f t="shared" ca="1" si="12"/>
        <v/>
      </c>
      <c r="CA25" s="47" t="str">
        <f t="shared" ca="1" si="13"/>
        <v/>
      </c>
      <c r="CB25" s="50"/>
    </row>
    <row r="26" spans="1:80" ht="20.100000000000001" customHeight="1" x14ac:dyDescent="0.25">
      <c r="A26" s="274">
        <v>12025</v>
      </c>
      <c r="B26" s="275" t="s">
        <v>576</v>
      </c>
      <c r="C26" s="275" t="s">
        <v>584</v>
      </c>
      <c r="D26" s="275" t="s">
        <v>1647</v>
      </c>
      <c r="E26" s="276" t="s">
        <v>120</v>
      </c>
      <c r="F26" s="276" t="s">
        <v>188</v>
      </c>
      <c r="G26" s="277">
        <v>15</v>
      </c>
      <c r="H26" s="277" t="s">
        <v>189</v>
      </c>
      <c r="I26" s="276" t="s">
        <v>176</v>
      </c>
      <c r="J26" s="277"/>
      <c r="K26" s="315" t="s">
        <v>257</v>
      </c>
      <c r="L26" s="315" t="s">
        <v>2159</v>
      </c>
      <c r="M26" s="315"/>
      <c r="N26" s="315" t="s">
        <v>2265</v>
      </c>
      <c r="O26" s="275" t="str">
        <f t="shared" si="14"/>
        <v xml:space="preserve">IMPATIENS NELLE GUINEE PARADISE Tomini </v>
      </c>
      <c r="P26" s="278">
        <v>26</v>
      </c>
      <c r="Q26" s="278"/>
      <c r="R26" s="20">
        <f t="shared" si="9"/>
        <v>0</v>
      </c>
      <c r="S26" s="20">
        <f t="shared" si="10"/>
        <v>0</v>
      </c>
      <c r="T26" s="20">
        <f t="shared" si="11"/>
        <v>0</v>
      </c>
      <c r="U26" s="303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14"/>
      <c r="BV26" s="14"/>
      <c r="BW26" s="14"/>
      <c r="BX26" s="47" t="s">
        <v>128</v>
      </c>
      <c r="BY26" s="47" t="s">
        <v>128</v>
      </c>
      <c r="BZ26" s="47" t="str">
        <f t="shared" ca="1" si="12"/>
        <v/>
      </c>
      <c r="CA26" s="47" t="str">
        <f t="shared" ca="1" si="13"/>
        <v/>
      </c>
      <c r="CB26" s="50"/>
    </row>
    <row r="27" spans="1:80" ht="20.100000000000001" customHeight="1" x14ac:dyDescent="0.25">
      <c r="A27" s="280">
        <v>12524</v>
      </c>
      <c r="B27" s="281" t="s">
        <v>576</v>
      </c>
      <c r="C27" s="281" t="s">
        <v>2171</v>
      </c>
      <c r="D27" s="281" t="s">
        <v>1647</v>
      </c>
      <c r="E27" s="282" t="s">
        <v>120</v>
      </c>
      <c r="F27" s="282" t="s">
        <v>188</v>
      </c>
      <c r="G27" s="283">
        <v>15</v>
      </c>
      <c r="H27" s="283" t="s">
        <v>189</v>
      </c>
      <c r="I27" s="282" t="s">
        <v>176</v>
      </c>
      <c r="J27" s="283"/>
      <c r="K27" s="281" t="s">
        <v>257</v>
      </c>
      <c r="L27" s="281" t="s">
        <v>2159</v>
      </c>
      <c r="M27" s="281"/>
      <c r="N27" s="281" t="s">
        <v>2265</v>
      </c>
      <c r="O27" s="281" t="str">
        <f t="shared" si="14"/>
        <v xml:space="preserve">IMPATIENS NELLE GUINEE PARADISE Totoya </v>
      </c>
      <c r="P27" s="285">
        <v>27</v>
      </c>
      <c r="Q27" s="285"/>
      <c r="R27" s="20">
        <f t="shared" si="9"/>
        <v>0</v>
      </c>
      <c r="S27" s="20">
        <f t="shared" si="10"/>
        <v>0</v>
      </c>
      <c r="T27" s="20">
        <f t="shared" si="11"/>
        <v>0</v>
      </c>
      <c r="U27" s="303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6"/>
      <c r="BE27" s="286"/>
      <c r="BF27" s="286"/>
      <c r="BG27" s="286"/>
      <c r="BH27" s="286"/>
      <c r="BI27" s="286"/>
      <c r="BJ27" s="286"/>
      <c r="BK27" s="286"/>
      <c r="BL27" s="286"/>
      <c r="BM27" s="286"/>
      <c r="BN27" s="286"/>
      <c r="BO27" s="286"/>
      <c r="BP27" s="286"/>
      <c r="BQ27" s="286"/>
      <c r="BR27" s="286"/>
      <c r="BS27" s="286"/>
      <c r="BT27" s="286"/>
      <c r="BU27" s="14"/>
      <c r="BV27" s="14"/>
      <c r="BW27" s="14"/>
      <c r="BX27" s="47" t="s">
        <v>128</v>
      </c>
      <c r="BY27" s="47" t="s">
        <v>128</v>
      </c>
      <c r="BZ27" s="47" t="str">
        <f t="shared" ca="1" si="12"/>
        <v/>
      </c>
      <c r="CA27" s="47" t="str">
        <f t="shared" ca="1" si="13"/>
        <v/>
      </c>
      <c r="CB27" s="50"/>
    </row>
    <row r="28" spans="1:80" ht="20.100000000000001" customHeight="1" x14ac:dyDescent="0.25">
      <c r="A28" s="274">
        <v>2540</v>
      </c>
      <c r="B28" s="275" t="s">
        <v>576</v>
      </c>
      <c r="C28" s="275" t="s">
        <v>397</v>
      </c>
      <c r="D28" s="275" t="s">
        <v>1647</v>
      </c>
      <c r="E28" s="276" t="s">
        <v>120</v>
      </c>
      <c r="F28" s="276" t="s">
        <v>188</v>
      </c>
      <c r="G28" s="277">
        <v>15</v>
      </c>
      <c r="H28" s="277" t="s">
        <v>189</v>
      </c>
      <c r="I28" s="276" t="s">
        <v>176</v>
      </c>
      <c r="J28" s="277"/>
      <c r="K28" s="315" t="s">
        <v>257</v>
      </c>
      <c r="L28" s="315" t="s">
        <v>2159</v>
      </c>
      <c r="M28" s="315"/>
      <c r="N28" s="315" t="s">
        <v>2265</v>
      </c>
      <c r="O28" s="275" t="str">
        <f t="shared" si="14"/>
        <v xml:space="preserve">IMPATIENS NELLE GUINEE PARADISE Variés </v>
      </c>
      <c r="P28" s="278">
        <v>28</v>
      </c>
      <c r="Q28" s="278"/>
      <c r="R28" s="20">
        <f t="shared" si="9"/>
        <v>0</v>
      </c>
      <c r="S28" s="20">
        <f t="shared" si="10"/>
        <v>0</v>
      </c>
      <c r="T28" s="20">
        <f t="shared" si="11"/>
        <v>0</v>
      </c>
      <c r="U28" s="303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  <c r="BD28" s="279"/>
      <c r="BE28" s="279"/>
      <c r="BF28" s="279"/>
      <c r="BG28" s="279"/>
      <c r="BH28" s="279"/>
      <c r="BI28" s="279"/>
      <c r="BJ28" s="279"/>
      <c r="BK28" s="279"/>
      <c r="BL28" s="279"/>
      <c r="BM28" s="279"/>
      <c r="BN28" s="279"/>
      <c r="BO28" s="279"/>
      <c r="BP28" s="279"/>
      <c r="BQ28" s="279"/>
      <c r="BR28" s="279"/>
      <c r="BS28" s="279"/>
      <c r="BT28" s="279"/>
      <c r="BU28" s="14"/>
      <c r="BV28" s="14"/>
      <c r="BW28" s="14"/>
      <c r="BX28" s="47" t="s">
        <v>128</v>
      </c>
      <c r="BY28" s="47" t="s">
        <v>128</v>
      </c>
      <c r="BZ28" s="47" t="str">
        <f t="shared" ca="1" si="12"/>
        <v/>
      </c>
      <c r="CA28" s="47" t="str">
        <f t="shared" ca="1" si="13"/>
        <v/>
      </c>
      <c r="CB28" s="50"/>
    </row>
    <row r="29" spans="1:80" ht="20.100000000000001" customHeight="1" x14ac:dyDescent="0.25">
      <c r="A29" s="280">
        <v>26497</v>
      </c>
      <c r="B29" s="281" t="s">
        <v>566</v>
      </c>
      <c r="C29" s="281" t="s">
        <v>2172</v>
      </c>
      <c r="D29" s="281" t="s">
        <v>1647</v>
      </c>
      <c r="E29" s="282" t="s">
        <v>120</v>
      </c>
      <c r="F29" s="282" t="s">
        <v>188</v>
      </c>
      <c r="G29" s="283">
        <v>15</v>
      </c>
      <c r="H29" s="283" t="s">
        <v>189</v>
      </c>
      <c r="I29" s="282" t="s">
        <v>131</v>
      </c>
      <c r="J29" s="283"/>
      <c r="K29" s="281" t="s">
        <v>257</v>
      </c>
      <c r="L29" s="281" t="s">
        <v>2159</v>
      </c>
      <c r="M29" s="281"/>
      <c r="N29" s="281" t="s">
        <v>2265</v>
      </c>
      <c r="O29" s="281" t="str">
        <f t="shared" si="14"/>
        <v xml:space="preserve">IMPATIENS SOL LUNA PRIME Light Salmon </v>
      </c>
      <c r="P29" s="285">
        <v>29</v>
      </c>
      <c r="Q29" s="285"/>
      <c r="R29" s="20">
        <f t="shared" si="9"/>
        <v>0</v>
      </c>
      <c r="S29" s="20">
        <f t="shared" si="10"/>
        <v>0</v>
      </c>
      <c r="T29" s="20">
        <f t="shared" si="11"/>
        <v>0</v>
      </c>
      <c r="U29" s="303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14"/>
      <c r="BV29" s="14"/>
      <c r="BW29" s="14"/>
      <c r="BX29" s="47" t="s">
        <v>128</v>
      </c>
      <c r="BY29" s="47" t="s">
        <v>128</v>
      </c>
      <c r="BZ29" s="47" t="str">
        <f t="shared" ca="1" si="12"/>
        <v/>
      </c>
      <c r="CA29" s="47" t="str">
        <f t="shared" ca="1" si="13"/>
        <v/>
      </c>
      <c r="CB29" s="50"/>
    </row>
    <row r="30" spans="1:80" ht="20.100000000000001" customHeight="1" x14ac:dyDescent="0.25">
      <c r="A30" s="274">
        <v>26311</v>
      </c>
      <c r="B30" s="275" t="s">
        <v>566</v>
      </c>
      <c r="C30" s="275" t="s">
        <v>2173</v>
      </c>
      <c r="D30" s="275" t="s">
        <v>1647</v>
      </c>
      <c r="E30" s="276" t="s">
        <v>120</v>
      </c>
      <c r="F30" s="276" t="s">
        <v>188</v>
      </c>
      <c r="G30" s="277">
        <v>15</v>
      </c>
      <c r="H30" s="277" t="s">
        <v>189</v>
      </c>
      <c r="I30" s="276" t="s">
        <v>131</v>
      </c>
      <c r="J30" s="277"/>
      <c r="K30" s="315" t="s">
        <v>257</v>
      </c>
      <c r="L30" s="315" t="s">
        <v>2159</v>
      </c>
      <c r="M30" s="315"/>
      <c r="N30" s="315" t="s">
        <v>2265</v>
      </c>
      <c r="O30" s="275" t="str">
        <f t="shared" si="14"/>
        <v xml:space="preserve">IMPATIENS SOL LUNA PRIME Orchid </v>
      </c>
      <c r="P30" s="278">
        <v>30</v>
      </c>
      <c r="Q30" s="278"/>
      <c r="R30" s="20">
        <f t="shared" si="9"/>
        <v>0</v>
      </c>
      <c r="S30" s="20">
        <f t="shared" si="10"/>
        <v>0</v>
      </c>
      <c r="T30" s="20">
        <f t="shared" si="11"/>
        <v>0</v>
      </c>
      <c r="U30" s="303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14"/>
      <c r="BV30" s="14"/>
      <c r="BW30" s="14"/>
      <c r="BX30" s="47" t="s">
        <v>128</v>
      </c>
      <c r="BY30" s="47" t="s">
        <v>128</v>
      </c>
      <c r="BZ30" s="47" t="str">
        <f t="shared" ca="1" si="12"/>
        <v/>
      </c>
      <c r="CA30" s="47" t="str">
        <f t="shared" ca="1" si="13"/>
        <v/>
      </c>
      <c r="CB30" s="50"/>
    </row>
    <row r="31" spans="1:80" ht="20.100000000000001" customHeight="1" x14ac:dyDescent="0.25">
      <c r="A31" s="280">
        <v>26498</v>
      </c>
      <c r="B31" s="281" t="s">
        <v>566</v>
      </c>
      <c r="C31" s="281" t="s">
        <v>2174</v>
      </c>
      <c r="D31" s="281" t="s">
        <v>1647</v>
      </c>
      <c r="E31" s="282" t="s">
        <v>120</v>
      </c>
      <c r="F31" s="282" t="s">
        <v>188</v>
      </c>
      <c r="G31" s="283">
        <v>15</v>
      </c>
      <c r="H31" s="283" t="s">
        <v>189</v>
      </c>
      <c r="I31" s="282" t="s">
        <v>131</v>
      </c>
      <c r="J31" s="283"/>
      <c r="K31" s="281" t="s">
        <v>257</v>
      </c>
      <c r="L31" s="281" t="s">
        <v>2159</v>
      </c>
      <c r="M31" s="281"/>
      <c r="N31" s="281" t="s">
        <v>2265</v>
      </c>
      <c r="O31" s="281" t="str">
        <f t="shared" si="14"/>
        <v xml:space="preserve">IMPATIENS SOL LUNA PRIME Peach </v>
      </c>
      <c r="P31" s="285">
        <v>31</v>
      </c>
      <c r="Q31" s="285"/>
      <c r="R31" s="20">
        <f t="shared" si="9"/>
        <v>0</v>
      </c>
      <c r="S31" s="20">
        <f t="shared" si="10"/>
        <v>0</v>
      </c>
      <c r="T31" s="20">
        <f t="shared" si="11"/>
        <v>0</v>
      </c>
      <c r="U31" s="303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6"/>
      <c r="BR31" s="286"/>
      <c r="BS31" s="286"/>
      <c r="BT31" s="286"/>
      <c r="BU31" s="14"/>
      <c r="BV31" s="14"/>
      <c r="BW31" s="14"/>
      <c r="BX31" s="47" t="s">
        <v>128</v>
      </c>
      <c r="BY31" s="47" t="s">
        <v>128</v>
      </c>
      <c r="BZ31" s="47" t="str">
        <f t="shared" ca="1" si="12"/>
        <v/>
      </c>
      <c r="CA31" s="47" t="str">
        <f t="shared" ca="1" si="13"/>
        <v/>
      </c>
      <c r="CB31" s="50"/>
    </row>
    <row r="32" spans="1:80" ht="20.100000000000001" customHeight="1" x14ac:dyDescent="0.25">
      <c r="A32" s="274">
        <v>26312</v>
      </c>
      <c r="B32" s="275" t="s">
        <v>566</v>
      </c>
      <c r="C32" s="275" t="s">
        <v>572</v>
      </c>
      <c r="D32" s="275" t="s">
        <v>1647</v>
      </c>
      <c r="E32" s="276" t="s">
        <v>120</v>
      </c>
      <c r="F32" s="276" t="s">
        <v>188</v>
      </c>
      <c r="G32" s="277">
        <v>15</v>
      </c>
      <c r="H32" s="277" t="s">
        <v>189</v>
      </c>
      <c r="I32" s="276" t="s">
        <v>131</v>
      </c>
      <c r="J32" s="277"/>
      <c r="K32" s="315" t="s">
        <v>257</v>
      </c>
      <c r="L32" s="315" t="s">
        <v>2159</v>
      </c>
      <c r="M32" s="315"/>
      <c r="N32" s="315" t="s">
        <v>2265</v>
      </c>
      <c r="O32" s="275" t="str">
        <f t="shared" si="14"/>
        <v xml:space="preserve">IMPATIENS SOL LUNA PRIME Red </v>
      </c>
      <c r="P32" s="278">
        <v>32</v>
      </c>
      <c r="Q32" s="278"/>
      <c r="R32" s="20">
        <f t="shared" si="9"/>
        <v>0</v>
      </c>
      <c r="S32" s="20">
        <f t="shared" si="10"/>
        <v>0</v>
      </c>
      <c r="T32" s="20">
        <f t="shared" si="11"/>
        <v>0</v>
      </c>
      <c r="U32" s="303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14"/>
      <c r="BV32" s="14"/>
      <c r="BW32" s="14"/>
      <c r="BX32" s="47" t="s">
        <v>128</v>
      </c>
      <c r="BY32" s="47" t="s">
        <v>128</v>
      </c>
      <c r="BZ32" s="47" t="str">
        <f t="shared" ca="1" si="12"/>
        <v/>
      </c>
      <c r="CA32" s="47" t="str">
        <f t="shared" ca="1" si="13"/>
        <v/>
      </c>
      <c r="CB32" s="50"/>
    </row>
    <row r="33" spans="1:80" ht="20.100000000000001" customHeight="1" x14ac:dyDescent="0.25">
      <c r="A33" s="280">
        <v>26310</v>
      </c>
      <c r="B33" s="281" t="s">
        <v>566</v>
      </c>
      <c r="C33" s="281" t="s">
        <v>694</v>
      </c>
      <c r="D33" s="281" t="s">
        <v>1647</v>
      </c>
      <c r="E33" s="282" t="s">
        <v>120</v>
      </c>
      <c r="F33" s="282" t="s">
        <v>188</v>
      </c>
      <c r="G33" s="283">
        <v>15</v>
      </c>
      <c r="H33" s="283" t="s">
        <v>189</v>
      </c>
      <c r="I33" s="282" t="s">
        <v>131</v>
      </c>
      <c r="J33" s="283"/>
      <c r="K33" s="281" t="s">
        <v>257</v>
      </c>
      <c r="L33" s="281" t="s">
        <v>2159</v>
      </c>
      <c r="M33" s="281"/>
      <c r="N33" s="281" t="s">
        <v>2265</v>
      </c>
      <c r="O33" s="281" t="str">
        <f t="shared" si="14"/>
        <v xml:space="preserve">IMPATIENS SOL LUNA PRIME White </v>
      </c>
      <c r="P33" s="285">
        <v>33</v>
      </c>
      <c r="Q33" s="285"/>
      <c r="R33" s="20">
        <f t="shared" si="9"/>
        <v>0</v>
      </c>
      <c r="S33" s="20">
        <f t="shared" si="10"/>
        <v>0</v>
      </c>
      <c r="T33" s="20">
        <f t="shared" si="11"/>
        <v>0</v>
      </c>
      <c r="U33" s="303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6"/>
      <c r="BR33" s="286"/>
      <c r="BS33" s="286"/>
      <c r="BT33" s="286"/>
      <c r="BU33" s="14"/>
      <c r="BV33" s="14"/>
      <c r="BW33" s="14"/>
      <c r="BX33" s="47" t="s">
        <v>128</v>
      </c>
      <c r="BY33" s="47" t="s">
        <v>128</v>
      </c>
      <c r="BZ33" s="47" t="str">
        <f t="shared" ca="1" si="12"/>
        <v/>
      </c>
      <c r="CA33" s="47" t="str">
        <f t="shared" ca="1" si="13"/>
        <v/>
      </c>
      <c r="CB33" s="50"/>
    </row>
    <row r="34" spans="1:80" ht="20.100000000000001" customHeight="1" x14ac:dyDescent="0.25">
      <c r="A34" s="274">
        <v>21027</v>
      </c>
      <c r="B34" s="275" t="s">
        <v>569</v>
      </c>
      <c r="C34" s="275" t="s">
        <v>570</v>
      </c>
      <c r="D34" s="275" t="s">
        <v>1647</v>
      </c>
      <c r="E34" s="276" t="s">
        <v>120</v>
      </c>
      <c r="F34" s="276" t="s">
        <v>188</v>
      </c>
      <c r="G34" s="277">
        <v>15</v>
      </c>
      <c r="H34" s="277" t="s">
        <v>189</v>
      </c>
      <c r="I34" s="276" t="s">
        <v>131</v>
      </c>
      <c r="J34" s="277"/>
      <c r="K34" s="315" t="s">
        <v>257</v>
      </c>
      <c r="L34" s="315" t="s">
        <v>2159</v>
      </c>
      <c r="M34" s="315"/>
      <c r="N34" s="315" t="s">
        <v>2265</v>
      </c>
      <c r="O34" s="275" t="str">
        <f t="shared" si="14"/>
        <v xml:space="preserve">IMPATIENS SUN HARMONY Deep orange </v>
      </c>
      <c r="P34" s="278">
        <v>34</v>
      </c>
      <c r="Q34" s="278"/>
      <c r="R34" s="20">
        <f t="shared" si="9"/>
        <v>0</v>
      </c>
      <c r="S34" s="20">
        <f t="shared" si="10"/>
        <v>0</v>
      </c>
      <c r="T34" s="20">
        <f t="shared" si="11"/>
        <v>0</v>
      </c>
      <c r="U34" s="303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14"/>
      <c r="BV34" s="14"/>
      <c r="BW34" s="14"/>
      <c r="BX34" s="47" t="s">
        <v>128</v>
      </c>
      <c r="BY34" s="47" t="s">
        <v>128</v>
      </c>
      <c r="BZ34" s="47" t="str">
        <f t="shared" ca="1" si="12"/>
        <v/>
      </c>
      <c r="CA34" s="47" t="str">
        <f t="shared" ca="1" si="13"/>
        <v/>
      </c>
      <c r="CB34" s="50"/>
    </row>
    <row r="35" spans="1:80" ht="20.100000000000001" customHeight="1" x14ac:dyDescent="0.25">
      <c r="A35" s="280">
        <v>21029</v>
      </c>
      <c r="B35" s="281" t="s">
        <v>569</v>
      </c>
      <c r="C35" s="281" t="s">
        <v>571</v>
      </c>
      <c r="D35" s="281" t="s">
        <v>1647</v>
      </c>
      <c r="E35" s="282" t="s">
        <v>120</v>
      </c>
      <c r="F35" s="282" t="s">
        <v>188</v>
      </c>
      <c r="G35" s="283">
        <v>15</v>
      </c>
      <c r="H35" s="283" t="s">
        <v>189</v>
      </c>
      <c r="I35" s="282" t="s">
        <v>131</v>
      </c>
      <c r="J35" s="283"/>
      <c r="K35" s="281" t="s">
        <v>257</v>
      </c>
      <c r="L35" s="281" t="s">
        <v>2159</v>
      </c>
      <c r="M35" s="281"/>
      <c r="N35" s="281" t="s">
        <v>2265</v>
      </c>
      <c r="O35" s="281" t="str">
        <f t="shared" si="14"/>
        <v xml:space="preserve">IMPATIENS SUN HARMONY Deep pink </v>
      </c>
      <c r="P35" s="285">
        <v>35</v>
      </c>
      <c r="Q35" s="285"/>
      <c r="R35" s="20">
        <f t="shared" si="9"/>
        <v>0</v>
      </c>
      <c r="S35" s="20">
        <f t="shared" si="10"/>
        <v>0</v>
      </c>
      <c r="T35" s="20">
        <f t="shared" si="11"/>
        <v>0</v>
      </c>
      <c r="U35" s="303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14"/>
      <c r="BV35" s="14"/>
      <c r="BW35" s="14"/>
      <c r="BX35" s="47" t="s">
        <v>128</v>
      </c>
      <c r="BY35" s="47" t="s">
        <v>128</v>
      </c>
      <c r="BZ35" s="47" t="str">
        <f t="shared" ca="1" si="12"/>
        <v/>
      </c>
      <c r="CA35" s="47" t="str">
        <f t="shared" ca="1" si="13"/>
        <v/>
      </c>
      <c r="CB35" s="50"/>
    </row>
    <row r="36" spans="1:80" ht="20.100000000000001" customHeight="1" x14ac:dyDescent="0.25">
      <c r="A36" s="274">
        <v>21036</v>
      </c>
      <c r="B36" s="275" t="s">
        <v>569</v>
      </c>
      <c r="C36" s="275" t="s">
        <v>572</v>
      </c>
      <c r="D36" s="275" t="s">
        <v>1647</v>
      </c>
      <c r="E36" s="276" t="s">
        <v>120</v>
      </c>
      <c r="F36" s="276" t="s">
        <v>188</v>
      </c>
      <c r="G36" s="277">
        <v>15</v>
      </c>
      <c r="H36" s="277" t="s">
        <v>189</v>
      </c>
      <c r="I36" s="276" t="s">
        <v>131</v>
      </c>
      <c r="J36" s="277"/>
      <c r="K36" s="315" t="s">
        <v>257</v>
      </c>
      <c r="L36" s="315" t="s">
        <v>2159</v>
      </c>
      <c r="M36" s="315"/>
      <c r="N36" s="315" t="s">
        <v>2265</v>
      </c>
      <c r="O36" s="275" t="str">
        <f t="shared" si="14"/>
        <v xml:space="preserve">IMPATIENS SUN HARMONY Red </v>
      </c>
      <c r="P36" s="278">
        <v>36</v>
      </c>
      <c r="Q36" s="278"/>
      <c r="R36" s="20">
        <f t="shared" si="9"/>
        <v>0</v>
      </c>
      <c r="S36" s="20">
        <f t="shared" si="10"/>
        <v>0</v>
      </c>
      <c r="T36" s="20">
        <f t="shared" si="11"/>
        <v>0</v>
      </c>
      <c r="U36" s="303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14"/>
      <c r="BV36" s="14"/>
      <c r="BW36" s="14"/>
      <c r="BX36" s="47" t="s">
        <v>128</v>
      </c>
      <c r="BY36" s="47" t="s">
        <v>128</v>
      </c>
      <c r="BZ36" s="47" t="str">
        <f t="shared" ca="1" si="12"/>
        <v/>
      </c>
      <c r="CA36" s="47" t="str">
        <f t="shared" ca="1" si="13"/>
        <v/>
      </c>
      <c r="CB36" s="50"/>
    </row>
    <row r="37" spans="1:80" ht="20.100000000000001" customHeight="1" x14ac:dyDescent="0.25">
      <c r="A37" s="280">
        <v>26428</v>
      </c>
      <c r="B37" s="281" t="s">
        <v>574</v>
      </c>
      <c r="C37" s="281" t="s">
        <v>575</v>
      </c>
      <c r="D37" s="281" t="s">
        <v>1647</v>
      </c>
      <c r="E37" s="282" t="s">
        <v>120</v>
      </c>
      <c r="F37" s="282" t="s">
        <v>188</v>
      </c>
      <c r="G37" s="283">
        <v>15</v>
      </c>
      <c r="H37" s="283" t="s">
        <v>189</v>
      </c>
      <c r="I37" s="282" t="s">
        <v>131</v>
      </c>
      <c r="J37" s="283"/>
      <c r="K37" s="281" t="s">
        <v>257</v>
      </c>
      <c r="L37" s="281" t="s">
        <v>2159</v>
      </c>
      <c r="M37" s="281"/>
      <c r="N37" s="281" t="s">
        <v>2265</v>
      </c>
      <c r="O37" s="281" t="str">
        <f t="shared" si="14"/>
        <v xml:space="preserve">IMPATIENS Sol Luna Sun Harmony Variés </v>
      </c>
      <c r="P37" s="285">
        <v>37</v>
      </c>
      <c r="Q37" s="285"/>
      <c r="R37" s="20">
        <f t="shared" si="9"/>
        <v>0</v>
      </c>
      <c r="S37" s="20">
        <f t="shared" si="10"/>
        <v>0</v>
      </c>
      <c r="T37" s="20">
        <f t="shared" si="11"/>
        <v>0</v>
      </c>
      <c r="U37" s="303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  <c r="BF37" s="286"/>
      <c r="BG37" s="286"/>
      <c r="BH37" s="286"/>
      <c r="BI37" s="286"/>
      <c r="BJ37" s="286"/>
      <c r="BK37" s="286"/>
      <c r="BL37" s="286"/>
      <c r="BM37" s="286"/>
      <c r="BN37" s="286"/>
      <c r="BO37" s="286"/>
      <c r="BP37" s="286"/>
      <c r="BQ37" s="286"/>
      <c r="BR37" s="286"/>
      <c r="BS37" s="286"/>
      <c r="BT37" s="286"/>
      <c r="BU37" s="14"/>
      <c r="BV37" s="14"/>
      <c r="BW37" s="14"/>
      <c r="BX37" s="47" t="s">
        <v>128</v>
      </c>
      <c r="BY37" s="47" t="s">
        <v>128</v>
      </c>
      <c r="BZ37" s="47" t="str">
        <f t="shared" ca="1" si="12"/>
        <v/>
      </c>
      <c r="CA37" s="47" t="str">
        <f t="shared" ca="1" si="13"/>
        <v/>
      </c>
      <c r="CB37" s="50"/>
    </row>
    <row r="38" spans="1:80" ht="20.100000000000001" customHeight="1" x14ac:dyDescent="0.25">
      <c r="A38" s="274">
        <v>21118</v>
      </c>
      <c r="B38" s="275" t="s">
        <v>599</v>
      </c>
      <c r="C38" s="275" t="s">
        <v>397</v>
      </c>
      <c r="D38" s="275" t="s">
        <v>1647</v>
      </c>
      <c r="E38" s="276" t="s">
        <v>120</v>
      </c>
      <c r="F38" s="276" t="s">
        <v>188</v>
      </c>
      <c r="G38" s="277">
        <v>15</v>
      </c>
      <c r="H38" s="277" t="s">
        <v>189</v>
      </c>
      <c r="I38" s="276" t="s">
        <v>176</v>
      </c>
      <c r="J38" s="277"/>
      <c r="K38" s="315" t="s">
        <v>257</v>
      </c>
      <c r="L38" s="315" t="s">
        <v>2159</v>
      </c>
      <c r="M38" s="315"/>
      <c r="N38" s="315" t="s">
        <v>2265</v>
      </c>
      <c r="O38" s="275" t="str">
        <f t="shared" si="14"/>
        <v xml:space="preserve">LANTANA CAMARA GEM Variés </v>
      </c>
      <c r="P38" s="278">
        <v>38</v>
      </c>
      <c r="Q38" s="278"/>
      <c r="R38" s="20">
        <f t="shared" si="9"/>
        <v>0</v>
      </c>
      <c r="S38" s="20">
        <f t="shared" si="10"/>
        <v>0</v>
      </c>
      <c r="T38" s="20">
        <f t="shared" si="11"/>
        <v>0</v>
      </c>
      <c r="U38" s="303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14"/>
      <c r="BV38" s="14"/>
      <c r="BW38" s="14"/>
      <c r="BX38" s="47" t="s">
        <v>128</v>
      </c>
      <c r="BY38" s="47" t="s">
        <v>128</v>
      </c>
      <c r="BZ38" s="47" t="str">
        <f t="shared" ca="1" si="12"/>
        <v/>
      </c>
      <c r="CA38" s="47" t="str">
        <f t="shared" ca="1" si="13"/>
        <v/>
      </c>
      <c r="CB38" s="50"/>
    </row>
    <row r="39" spans="1:80" ht="20.100000000000001" customHeight="1" x14ac:dyDescent="0.25">
      <c r="A39" s="280">
        <v>2898</v>
      </c>
      <c r="B39" s="281" t="s">
        <v>687</v>
      </c>
      <c r="C39" s="281" t="s">
        <v>2175</v>
      </c>
      <c r="D39" s="281" t="s">
        <v>1647</v>
      </c>
      <c r="E39" s="282" t="s">
        <v>120</v>
      </c>
      <c r="F39" s="282" t="s">
        <v>188</v>
      </c>
      <c r="G39" s="283">
        <v>15</v>
      </c>
      <c r="H39" s="283" t="s">
        <v>189</v>
      </c>
      <c r="I39" s="282" t="s">
        <v>131</v>
      </c>
      <c r="J39" s="283"/>
      <c r="K39" s="281" t="s">
        <v>257</v>
      </c>
      <c r="L39" s="281" t="s">
        <v>2159</v>
      </c>
      <c r="M39" s="281"/>
      <c r="N39" s="281" t="s">
        <v>2265</v>
      </c>
      <c r="O39" s="281" t="str">
        <f t="shared" si="14"/>
        <v xml:space="preserve">PLUMBAGO AURICULATA Bleu </v>
      </c>
      <c r="P39" s="285">
        <v>39</v>
      </c>
      <c r="Q39" s="285"/>
      <c r="R39" s="20">
        <f t="shared" si="9"/>
        <v>0</v>
      </c>
      <c r="S39" s="20">
        <f t="shared" si="10"/>
        <v>0</v>
      </c>
      <c r="T39" s="20">
        <f t="shared" si="11"/>
        <v>0</v>
      </c>
      <c r="U39" s="303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6"/>
      <c r="BR39" s="286"/>
      <c r="BS39" s="286"/>
      <c r="BT39" s="286"/>
      <c r="BU39" s="14"/>
      <c r="BV39" s="14"/>
      <c r="BW39" s="14"/>
      <c r="BX39" s="47" t="s">
        <v>128</v>
      </c>
      <c r="BY39" s="47" t="s">
        <v>128</v>
      </c>
      <c r="BZ39" s="47" t="str">
        <f t="shared" ca="1" si="12"/>
        <v/>
      </c>
      <c r="CA39" s="47" t="str">
        <f t="shared" ca="1" si="13"/>
        <v/>
      </c>
      <c r="CB39" s="50"/>
    </row>
    <row r="40" spans="1:80" ht="20.100000000000001" customHeight="1" x14ac:dyDescent="0.25">
      <c r="A40" s="320"/>
      <c r="B40" s="330" t="s">
        <v>2260</v>
      </c>
      <c r="C40" s="321"/>
      <c r="D40" s="321"/>
      <c r="E40" s="321"/>
      <c r="F40" s="321"/>
      <c r="G40" s="321"/>
      <c r="H40" s="321"/>
      <c r="I40" s="321"/>
      <c r="J40" s="322"/>
      <c r="K40" s="321"/>
      <c r="L40" s="321" t="s">
        <v>461</v>
      </c>
      <c r="M40" s="321"/>
      <c r="N40" s="321"/>
      <c r="O40" s="321" t="str">
        <f t="shared" ref="O40" si="15">_xlfn.CONCAT(B40," ", C40)</f>
        <v xml:space="preserve">Pot 1 litre (en vert) </v>
      </c>
      <c r="P40" s="321">
        <v>40</v>
      </c>
      <c r="Q40" s="321"/>
      <c r="R40" s="39"/>
      <c r="S40" s="39"/>
      <c r="T40" s="39"/>
      <c r="U40" s="518"/>
      <c r="V40" s="518"/>
      <c r="W40" s="518"/>
      <c r="X40" s="518"/>
      <c r="Y40" s="518"/>
      <c r="Z40" s="518"/>
      <c r="AA40" s="518"/>
      <c r="AB40" s="518"/>
      <c r="AC40" s="518"/>
      <c r="AD40" s="518"/>
      <c r="AE40" s="518"/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  <c r="AQ40" s="518"/>
      <c r="AR40" s="518"/>
      <c r="AS40" s="518"/>
      <c r="AT40" s="518"/>
      <c r="AU40" s="518"/>
      <c r="AV40" s="518"/>
      <c r="AW40" s="518"/>
      <c r="AX40" s="518"/>
      <c r="AY40" s="518"/>
      <c r="AZ40" s="518"/>
      <c r="BA40" s="518"/>
      <c r="BB40" s="518"/>
      <c r="BC40" s="518"/>
      <c r="BD40" s="518"/>
      <c r="BE40" s="518"/>
      <c r="BF40" s="518"/>
      <c r="BG40" s="518"/>
      <c r="BH40" s="518"/>
      <c r="BI40" s="518"/>
      <c r="BJ40" s="518"/>
      <c r="BK40" s="518"/>
      <c r="BL40" s="518"/>
      <c r="BM40" s="518"/>
      <c r="BN40" s="518"/>
      <c r="BO40" s="518"/>
      <c r="BP40" s="518"/>
      <c r="BQ40" s="518"/>
      <c r="BR40" s="518"/>
      <c r="BS40" s="518"/>
      <c r="BT40" s="518"/>
      <c r="BU40" s="14"/>
      <c r="BV40" s="14"/>
      <c r="BW40" s="14"/>
      <c r="BX40" s="14" t="s">
        <v>128</v>
      </c>
      <c r="BY40" s="14" t="s">
        <v>128</v>
      </c>
      <c r="BZ40" s="47" t="str">
        <f t="shared" ca="1" si="12"/>
        <v/>
      </c>
      <c r="CA40" s="47" t="str">
        <f t="shared" ca="1" si="13"/>
        <v/>
      </c>
      <c r="CB40" s="14"/>
    </row>
    <row r="41" spans="1:80" ht="20.100000000000001" customHeight="1" x14ac:dyDescent="0.25">
      <c r="A41" s="305">
        <v>24895</v>
      </c>
      <c r="B41" s="306" t="s">
        <v>297</v>
      </c>
      <c r="C41" s="306" t="s">
        <v>1706</v>
      </c>
      <c r="D41" s="306" t="s">
        <v>1649</v>
      </c>
      <c r="E41" s="307" t="s">
        <v>208</v>
      </c>
      <c r="F41" s="307" t="s">
        <v>1101</v>
      </c>
      <c r="G41" s="308">
        <v>10</v>
      </c>
      <c r="H41" s="308" t="s">
        <v>189</v>
      </c>
      <c r="I41" s="307" t="s">
        <v>120</v>
      </c>
      <c r="J41" s="308"/>
      <c r="K41" s="316" t="s">
        <v>257</v>
      </c>
      <c r="L41" s="316" t="s">
        <v>2159</v>
      </c>
      <c r="M41" s="316"/>
      <c r="N41" s="316" t="s">
        <v>1709</v>
      </c>
      <c r="O41" s="306" t="str">
        <f t="shared" ref="O41:O44" si="16">_xlfn.CONCAT(B41," ", C41)</f>
        <v xml:space="preserve">BEGONIA BIG Rose feuille foncée </v>
      </c>
      <c r="P41" s="309">
        <v>41</v>
      </c>
      <c r="Q41" s="309"/>
      <c r="R41" s="20">
        <f t="shared" ref="R41:R176" si="17">IF(INT(S41)*10=S41*10,,"ERREUR")</f>
        <v>0</v>
      </c>
      <c r="S41" s="20">
        <f t="shared" ref="S41:S176" si="18">T41/G41</f>
        <v>0</v>
      </c>
      <c r="T41" s="20">
        <f t="shared" ref="T41:T176" si="19">SUM(U41:BT41)</f>
        <v>0</v>
      </c>
      <c r="U41" s="303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17"/>
      <c r="AV41" s="317"/>
      <c r="AW41" s="317"/>
      <c r="AX41" s="317"/>
      <c r="AY41" s="317"/>
      <c r="AZ41" s="317"/>
      <c r="BA41" s="317"/>
      <c r="BB41" s="317"/>
      <c r="BC41" s="317"/>
      <c r="BD41" s="317"/>
      <c r="BE41" s="317"/>
      <c r="BF41" s="317"/>
      <c r="BG41" s="317"/>
      <c r="BH41" s="317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14"/>
      <c r="BV41" s="14"/>
      <c r="BW41" s="14"/>
      <c r="BX41" s="47" t="s">
        <v>128</v>
      </c>
      <c r="BY41" s="47" t="s">
        <v>128</v>
      </c>
      <c r="BZ41" s="47" t="str">
        <f t="shared" ca="1" si="12"/>
        <v/>
      </c>
      <c r="CA41" s="47" t="str">
        <f t="shared" ca="1" si="13"/>
        <v/>
      </c>
      <c r="CB41" s="50"/>
    </row>
    <row r="42" spans="1:80" ht="20.100000000000001" customHeight="1" x14ac:dyDescent="0.25">
      <c r="A42" s="310">
        <v>25033</v>
      </c>
      <c r="B42" s="311" t="s">
        <v>297</v>
      </c>
      <c r="C42" s="311" t="s">
        <v>1705</v>
      </c>
      <c r="D42" s="311" t="s">
        <v>1649</v>
      </c>
      <c r="E42" s="312" t="s">
        <v>208</v>
      </c>
      <c r="F42" s="312" t="s">
        <v>1101</v>
      </c>
      <c r="G42" s="313">
        <v>10</v>
      </c>
      <c r="H42" s="313" t="s">
        <v>189</v>
      </c>
      <c r="I42" s="312" t="s">
        <v>120</v>
      </c>
      <c r="J42" s="313"/>
      <c r="K42" s="311" t="s">
        <v>257</v>
      </c>
      <c r="L42" s="311" t="s">
        <v>2159</v>
      </c>
      <c r="M42" s="311"/>
      <c r="N42" s="311" t="s">
        <v>1709</v>
      </c>
      <c r="O42" s="311" t="str">
        <f t="shared" si="16"/>
        <v xml:space="preserve">BEGONIA BIG Rouge feuille foncée </v>
      </c>
      <c r="P42" s="314">
        <v>42</v>
      </c>
      <c r="Q42" s="314"/>
      <c r="R42" s="20">
        <f t="shared" si="17"/>
        <v>0</v>
      </c>
      <c r="S42" s="20">
        <f t="shared" si="18"/>
        <v>0</v>
      </c>
      <c r="T42" s="20">
        <f t="shared" si="19"/>
        <v>0</v>
      </c>
      <c r="U42" s="303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18"/>
      <c r="AV42" s="318"/>
      <c r="AW42" s="318"/>
      <c r="AX42" s="318"/>
      <c r="AY42" s="318"/>
      <c r="AZ42" s="318"/>
      <c r="BA42" s="318"/>
      <c r="BB42" s="318"/>
      <c r="BC42" s="318"/>
      <c r="BD42" s="318"/>
      <c r="BE42" s="318"/>
      <c r="BF42" s="318"/>
      <c r="BG42" s="318"/>
      <c r="BH42" s="318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14"/>
      <c r="BV42" s="14"/>
      <c r="BW42" s="14"/>
      <c r="BX42" s="47" t="s">
        <v>128</v>
      </c>
      <c r="BY42" s="47" t="s">
        <v>128</v>
      </c>
      <c r="BZ42" s="47" t="str">
        <f t="shared" ca="1" si="12"/>
        <v/>
      </c>
      <c r="CA42" s="47" t="str">
        <f t="shared" ca="1" si="13"/>
        <v/>
      </c>
      <c r="CB42" s="50"/>
    </row>
    <row r="43" spans="1:80" ht="20.100000000000001" customHeight="1" x14ac:dyDescent="0.25">
      <c r="A43" s="305">
        <v>22030</v>
      </c>
      <c r="B43" s="306" t="s">
        <v>310</v>
      </c>
      <c r="C43" s="306" t="s">
        <v>312</v>
      </c>
      <c r="D43" s="306" t="s">
        <v>1649</v>
      </c>
      <c r="E43" s="307" t="s">
        <v>208</v>
      </c>
      <c r="F43" s="307" t="s">
        <v>1101</v>
      </c>
      <c r="G43" s="308">
        <v>10</v>
      </c>
      <c r="H43" s="308" t="s">
        <v>189</v>
      </c>
      <c r="I43" s="307" t="s">
        <v>120</v>
      </c>
      <c r="J43" s="308"/>
      <c r="K43" s="316" t="s">
        <v>257</v>
      </c>
      <c r="L43" s="316" t="s">
        <v>2159</v>
      </c>
      <c r="M43" s="316"/>
      <c r="N43" s="316" t="s">
        <v>1709</v>
      </c>
      <c r="O43" s="306" t="str">
        <f t="shared" si="16"/>
        <v xml:space="preserve">BEGONIA DRAGON WING Rose </v>
      </c>
      <c r="P43" s="309">
        <v>43</v>
      </c>
      <c r="Q43" s="309"/>
      <c r="R43" s="20">
        <f t="shared" si="17"/>
        <v>0</v>
      </c>
      <c r="S43" s="20">
        <f t="shared" si="18"/>
        <v>0</v>
      </c>
      <c r="T43" s="20">
        <f t="shared" si="19"/>
        <v>0</v>
      </c>
      <c r="U43" s="303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17"/>
      <c r="AV43" s="317"/>
      <c r="AW43" s="317"/>
      <c r="AX43" s="317"/>
      <c r="AY43" s="317"/>
      <c r="AZ43" s="317"/>
      <c r="BA43" s="317"/>
      <c r="BB43" s="317"/>
      <c r="BC43" s="317"/>
      <c r="BD43" s="317"/>
      <c r="BE43" s="317"/>
      <c r="BF43" s="317"/>
      <c r="BG43" s="317"/>
      <c r="BH43" s="317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14"/>
      <c r="BV43" s="14"/>
      <c r="BW43" s="14"/>
      <c r="BX43" s="47" t="s">
        <v>128</v>
      </c>
      <c r="BY43" s="47" t="s">
        <v>128</v>
      </c>
      <c r="BZ43" s="47" t="str">
        <f t="shared" ca="1" si="12"/>
        <v/>
      </c>
      <c r="CA43" s="47" t="str">
        <f t="shared" ca="1" si="13"/>
        <v/>
      </c>
      <c r="CB43" s="50"/>
    </row>
    <row r="44" spans="1:80" ht="20.100000000000001" customHeight="1" x14ac:dyDescent="0.25">
      <c r="A44" s="310">
        <v>2028</v>
      </c>
      <c r="B44" s="311" t="s">
        <v>310</v>
      </c>
      <c r="C44" s="311" t="s">
        <v>313</v>
      </c>
      <c r="D44" s="311" t="s">
        <v>1649</v>
      </c>
      <c r="E44" s="312" t="s">
        <v>208</v>
      </c>
      <c r="F44" s="312" t="s">
        <v>1101</v>
      </c>
      <c r="G44" s="313">
        <v>10</v>
      </c>
      <c r="H44" s="313" t="s">
        <v>189</v>
      </c>
      <c r="I44" s="312" t="s">
        <v>120</v>
      </c>
      <c r="J44" s="313"/>
      <c r="K44" s="311" t="s">
        <v>257</v>
      </c>
      <c r="L44" s="311" t="s">
        <v>2159</v>
      </c>
      <c r="M44" s="311"/>
      <c r="N44" s="311" t="s">
        <v>1709</v>
      </c>
      <c r="O44" s="311" t="str">
        <f t="shared" si="16"/>
        <v xml:space="preserve">BEGONIA DRAGON WING Rouge </v>
      </c>
      <c r="P44" s="314">
        <v>44</v>
      </c>
      <c r="Q44" s="314"/>
      <c r="R44" s="20">
        <f t="shared" si="17"/>
        <v>0</v>
      </c>
      <c r="S44" s="20">
        <f t="shared" si="18"/>
        <v>0</v>
      </c>
      <c r="T44" s="20">
        <f t="shared" si="19"/>
        <v>0</v>
      </c>
      <c r="U44" s="303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14"/>
      <c r="BV44" s="14"/>
      <c r="BW44" s="14"/>
      <c r="BX44" s="47" t="s">
        <v>128</v>
      </c>
      <c r="BY44" s="47" t="s">
        <v>128</v>
      </c>
      <c r="BZ44" s="47" t="str">
        <f t="shared" ref="BZ44:BZ72" ca="1" si="20">IFERROR(IF($C$2&lt;&gt;"",INDEX(INDIRECT("$O"&amp;CA43+1&amp;":$P$190"),MATCH("*"&amp;$C$2&amp;"*",INDIRECT("$O"&amp;CA43+1&amp;":$O$190"),0),1),""),"")</f>
        <v/>
      </c>
      <c r="CA44" s="47" t="str">
        <f t="shared" ref="CA44:CA72" ca="1" si="21">IFERROR(IF($C$2&lt;&gt;"",MATCH("*"&amp;$C$2&amp;"*",INDIRECT("$O"&amp;CA43+1&amp;":$O190"),0)+CA43,""),"")</f>
        <v/>
      </c>
      <c r="CB44" s="50"/>
    </row>
    <row r="45" spans="1:80" ht="20.100000000000001" customHeight="1" x14ac:dyDescent="0.25">
      <c r="A45" s="332"/>
      <c r="B45" s="333" t="s">
        <v>473</v>
      </c>
      <c r="C45" s="334"/>
      <c r="D45" s="334"/>
      <c r="E45" s="335"/>
      <c r="F45" s="335"/>
      <c r="G45" s="335"/>
      <c r="H45" s="336"/>
      <c r="I45" s="335"/>
      <c r="J45" s="337"/>
      <c r="K45" s="334"/>
      <c r="L45" s="334" t="s">
        <v>131</v>
      </c>
      <c r="M45" s="334"/>
      <c r="N45" s="334"/>
      <c r="O45" s="334" t="str">
        <f t="shared" ref="O45:O87" si="22">_xlfn.CONCAT(B45," ", C45)</f>
        <v xml:space="preserve">GERANIUM ZONALE BLANC </v>
      </c>
      <c r="P45" s="338">
        <v>48</v>
      </c>
      <c r="Q45" s="338"/>
      <c r="R45" s="20"/>
      <c r="S45" s="20"/>
      <c r="T45" s="20"/>
      <c r="U45" s="519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0"/>
      <c r="BB45" s="520"/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0"/>
      <c r="BQ45" s="520"/>
      <c r="BR45" s="520"/>
      <c r="BS45" s="520"/>
      <c r="BT45" s="520"/>
      <c r="BU45" s="14"/>
      <c r="BV45" s="14"/>
      <c r="BW45" s="14"/>
      <c r="BX45" s="14" t="s">
        <v>128</v>
      </c>
      <c r="BY45" s="14" t="s">
        <v>128</v>
      </c>
      <c r="BZ45" s="47" t="str">
        <f ca="1">IFERROR(IF($C$2&lt;&gt;"",INDEX(INDIRECT("$O"&amp;#REF!+1&amp;":$P$190"),MATCH("*"&amp;$C$2&amp;"*",INDIRECT("$O"&amp;#REF!+1&amp;":$O$190"),0),1),""),"")</f>
        <v/>
      </c>
      <c r="CA45" s="47" t="str">
        <f ca="1">IFERROR(IF($C$2&lt;&gt;"",MATCH("*"&amp;$C$2&amp;"*",INDIRECT("$O"&amp;#REF!+1&amp;":$O190"),0)+#REF!,""),"")</f>
        <v/>
      </c>
      <c r="CB45" s="14"/>
    </row>
    <row r="46" spans="1:80" ht="20.100000000000001" customHeight="1" x14ac:dyDescent="0.25">
      <c r="A46" s="305">
        <v>24061</v>
      </c>
      <c r="B46" s="306" t="s">
        <v>474</v>
      </c>
      <c r="C46" s="306" t="s">
        <v>2176</v>
      </c>
      <c r="D46" s="306" t="s">
        <v>1633</v>
      </c>
      <c r="E46" s="307" t="s">
        <v>120</v>
      </c>
      <c r="F46" s="307" t="s">
        <v>1101</v>
      </c>
      <c r="G46" s="308">
        <v>10</v>
      </c>
      <c r="H46" s="308" t="s">
        <v>189</v>
      </c>
      <c r="I46" s="307"/>
      <c r="J46" s="319"/>
      <c r="K46" s="306" t="s">
        <v>471</v>
      </c>
      <c r="L46" s="306" t="s">
        <v>2159</v>
      </c>
      <c r="M46" s="306"/>
      <c r="N46" s="306" t="s">
        <v>1709</v>
      </c>
      <c r="O46" s="306" t="str">
        <f t="shared" si="22"/>
        <v xml:space="preserve">GERANIUM ZONALE Iceberg pac </v>
      </c>
      <c r="P46" s="309">
        <v>49</v>
      </c>
      <c r="Q46" s="309"/>
      <c r="R46" s="20">
        <f t="shared" ref="R46:R106" si="23">IF(INT(S46)*10=S46*10,,"ERREUR")</f>
        <v>0</v>
      </c>
      <c r="S46" s="20">
        <f t="shared" ref="S46:S106" si="24">T46/G46</f>
        <v>0</v>
      </c>
      <c r="T46" s="20">
        <f t="shared" ref="T46:T106" si="25">SUM(U46:BT46)</f>
        <v>0</v>
      </c>
      <c r="U46" s="303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17"/>
      <c r="AR46" s="317"/>
      <c r="AS46" s="317"/>
      <c r="AT46" s="317"/>
      <c r="AU46" s="317"/>
      <c r="AV46" s="317"/>
      <c r="AW46" s="317"/>
      <c r="AX46" s="317"/>
      <c r="AY46" s="317"/>
      <c r="AZ46" s="317"/>
      <c r="BA46" s="317"/>
      <c r="BB46" s="317"/>
      <c r="BC46" s="317"/>
      <c r="BD46" s="317"/>
      <c r="BE46" s="317"/>
      <c r="BF46" s="317"/>
      <c r="BG46" s="317"/>
      <c r="BH46" s="317"/>
      <c r="BI46" s="317"/>
      <c r="BJ46" s="317"/>
      <c r="BK46" s="317"/>
      <c r="BL46" s="317"/>
      <c r="BM46" s="317"/>
      <c r="BN46" s="317"/>
      <c r="BO46" s="317"/>
      <c r="BP46" s="317"/>
      <c r="BQ46" s="317"/>
      <c r="BR46" s="317"/>
      <c r="BS46" s="317"/>
      <c r="BT46" s="317"/>
      <c r="BU46" s="14"/>
      <c r="BV46" s="14"/>
      <c r="BW46" s="14"/>
      <c r="BX46" s="14" t="s">
        <v>128</v>
      </c>
      <c r="BY46" s="14" t="s">
        <v>128</v>
      </c>
      <c r="BZ46" s="47" t="str">
        <f t="shared" ca="1" si="20"/>
        <v/>
      </c>
      <c r="CA46" s="47" t="str">
        <f t="shared" ca="1" si="21"/>
        <v/>
      </c>
      <c r="CB46" s="14"/>
    </row>
    <row r="47" spans="1:80" ht="20.100000000000001" customHeight="1" x14ac:dyDescent="0.25">
      <c r="A47" s="339"/>
      <c r="B47" s="324" t="s">
        <v>477</v>
      </c>
      <c r="C47" s="340"/>
      <c r="D47" s="340"/>
      <c r="E47" s="341"/>
      <c r="F47" s="341"/>
      <c r="G47" s="327"/>
      <c r="H47" s="328"/>
      <c r="I47" s="327"/>
      <c r="J47" s="329"/>
      <c r="K47" s="325"/>
      <c r="L47" s="325" t="s">
        <v>131</v>
      </c>
      <c r="M47" s="325"/>
      <c r="N47" s="325"/>
      <c r="O47" s="325" t="str">
        <f t="shared" si="22"/>
        <v xml:space="preserve">GERANIUM ZONALE MAUVE ET VIOLET </v>
      </c>
      <c r="P47" s="326">
        <v>50</v>
      </c>
      <c r="Q47" s="326"/>
      <c r="R47" s="20"/>
      <c r="S47" s="20"/>
      <c r="T47" s="20"/>
      <c r="U47" s="519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0"/>
      <c r="BB47" s="520"/>
      <c r="BC47" s="520"/>
      <c r="BD47" s="520"/>
      <c r="BE47" s="520"/>
      <c r="BF47" s="520"/>
      <c r="BG47" s="520"/>
      <c r="BH47" s="520"/>
      <c r="BI47" s="520"/>
      <c r="BJ47" s="520"/>
      <c r="BK47" s="520"/>
      <c r="BL47" s="520"/>
      <c r="BM47" s="520"/>
      <c r="BN47" s="520"/>
      <c r="BO47" s="520"/>
      <c r="BP47" s="520"/>
      <c r="BQ47" s="520"/>
      <c r="BR47" s="520"/>
      <c r="BS47" s="520"/>
      <c r="BT47" s="520"/>
      <c r="BU47" s="14"/>
      <c r="BV47" s="14"/>
      <c r="BW47" s="14"/>
      <c r="BX47" s="14" t="s">
        <v>128</v>
      </c>
      <c r="BY47" s="14" t="s">
        <v>128</v>
      </c>
      <c r="BZ47" s="47" t="str">
        <f t="shared" ca="1" si="20"/>
        <v/>
      </c>
      <c r="CA47" s="47" t="str">
        <f t="shared" ca="1" si="21"/>
        <v/>
      </c>
      <c r="CB47" s="14"/>
    </row>
    <row r="48" spans="1:80" ht="20.100000000000001" customHeight="1" x14ac:dyDescent="0.25">
      <c r="A48" s="305">
        <v>24093</v>
      </c>
      <c r="B48" s="306" t="s">
        <v>474</v>
      </c>
      <c r="C48" s="306" t="s">
        <v>2177</v>
      </c>
      <c r="D48" s="306" t="s">
        <v>1633</v>
      </c>
      <c r="E48" s="307" t="s">
        <v>120</v>
      </c>
      <c r="F48" s="307" t="s">
        <v>1101</v>
      </c>
      <c r="G48" s="308">
        <v>10</v>
      </c>
      <c r="H48" s="308" t="s">
        <v>189</v>
      </c>
      <c r="I48" s="307"/>
      <c r="J48" s="308"/>
      <c r="K48" s="316" t="s">
        <v>471</v>
      </c>
      <c r="L48" s="316" t="s">
        <v>2159</v>
      </c>
      <c r="M48" s="316"/>
      <c r="N48" s="316" t="s">
        <v>1709</v>
      </c>
      <c r="O48" s="306" t="str">
        <f t="shared" si="22"/>
        <v xml:space="preserve">GERANIUM ZONALE Flower Fairy Berry pac </v>
      </c>
      <c r="P48" s="309">
        <v>51</v>
      </c>
      <c r="Q48" s="309"/>
      <c r="R48" s="20">
        <f t="shared" si="23"/>
        <v>0</v>
      </c>
      <c r="S48" s="20">
        <f t="shared" si="24"/>
        <v>0</v>
      </c>
      <c r="T48" s="20">
        <f t="shared" si="25"/>
        <v>0</v>
      </c>
      <c r="U48" s="303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14"/>
      <c r="BV48" s="14"/>
      <c r="BW48" s="14"/>
      <c r="BX48" s="47" t="s">
        <v>128</v>
      </c>
      <c r="BY48" s="47" t="s">
        <v>128</v>
      </c>
      <c r="BZ48" s="47" t="str">
        <f t="shared" ca="1" si="20"/>
        <v/>
      </c>
      <c r="CA48" s="47" t="str">
        <f t="shared" ca="1" si="21"/>
        <v/>
      </c>
      <c r="CB48" s="50"/>
    </row>
    <row r="49" spans="1:80" ht="20.100000000000001" customHeight="1" x14ac:dyDescent="0.25">
      <c r="A49" s="310">
        <v>24091</v>
      </c>
      <c r="B49" s="311" t="s">
        <v>474</v>
      </c>
      <c r="C49" s="311" t="s">
        <v>2178</v>
      </c>
      <c r="D49" s="311" t="s">
        <v>1633</v>
      </c>
      <c r="E49" s="312" t="s">
        <v>120</v>
      </c>
      <c r="F49" s="312" t="s">
        <v>1101</v>
      </c>
      <c r="G49" s="313">
        <v>10</v>
      </c>
      <c r="H49" s="313" t="s">
        <v>189</v>
      </c>
      <c r="I49" s="312"/>
      <c r="J49" s="313"/>
      <c r="K49" s="311" t="s">
        <v>471</v>
      </c>
      <c r="L49" s="311" t="s">
        <v>2159</v>
      </c>
      <c r="M49" s="311"/>
      <c r="N49" s="311" t="s">
        <v>1709</v>
      </c>
      <c r="O49" s="311" t="str">
        <f t="shared" si="22"/>
        <v xml:space="preserve">GERANIUM ZONALE Foxy pac </v>
      </c>
      <c r="P49" s="314">
        <v>52</v>
      </c>
      <c r="Q49" s="314"/>
      <c r="R49" s="20">
        <f t="shared" ref="R49:R52" si="26">IF(INT(S49)*10=S49*10,,"ERREUR")</f>
        <v>0</v>
      </c>
      <c r="S49" s="20">
        <f t="shared" ref="S49:S52" si="27">T49/G49</f>
        <v>0</v>
      </c>
      <c r="T49" s="20">
        <f t="shared" ref="T49:T52" si="28">SUM(U49:BT49)</f>
        <v>0</v>
      </c>
      <c r="U49" s="303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18"/>
      <c r="AR49" s="318"/>
      <c r="AS49" s="318"/>
      <c r="AT49" s="318"/>
      <c r="AU49" s="318"/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8"/>
      <c r="BG49" s="318"/>
      <c r="BH49" s="318"/>
      <c r="BI49" s="318"/>
      <c r="BJ49" s="318"/>
      <c r="BK49" s="318"/>
      <c r="BL49" s="318"/>
      <c r="BM49" s="318"/>
      <c r="BN49" s="318"/>
      <c r="BO49" s="318"/>
      <c r="BP49" s="318"/>
      <c r="BQ49" s="318"/>
      <c r="BR49" s="318"/>
      <c r="BS49" s="318"/>
      <c r="BT49" s="318"/>
      <c r="BU49" s="14"/>
      <c r="BV49" s="14"/>
      <c r="BW49" s="14"/>
      <c r="BX49" s="47" t="s">
        <v>128</v>
      </c>
      <c r="BY49" s="47" t="s">
        <v>128</v>
      </c>
      <c r="BZ49" s="47" t="str">
        <f t="shared" ca="1" si="20"/>
        <v/>
      </c>
      <c r="CA49" s="47" t="str">
        <f t="shared" ca="1" si="21"/>
        <v/>
      </c>
      <c r="CB49" s="50"/>
    </row>
    <row r="50" spans="1:80" ht="20.100000000000001" customHeight="1" x14ac:dyDescent="0.25">
      <c r="A50" s="305">
        <v>21817</v>
      </c>
      <c r="B50" s="306" t="s">
        <v>474</v>
      </c>
      <c r="C50" s="306" t="s">
        <v>2179</v>
      </c>
      <c r="D50" s="306" t="s">
        <v>1633</v>
      </c>
      <c r="E50" s="307" t="s">
        <v>120</v>
      </c>
      <c r="F50" s="307" t="s">
        <v>1101</v>
      </c>
      <c r="G50" s="308">
        <v>10</v>
      </c>
      <c r="H50" s="308" t="s">
        <v>189</v>
      </c>
      <c r="I50" s="307"/>
      <c r="J50" s="308"/>
      <c r="K50" s="316" t="s">
        <v>471</v>
      </c>
      <c r="L50" s="316" t="s">
        <v>2159</v>
      </c>
      <c r="M50" s="316"/>
      <c r="N50" s="316" t="s">
        <v>1709</v>
      </c>
      <c r="O50" s="306" t="str">
        <f t="shared" si="22"/>
        <v xml:space="preserve">GERANIUM ZONALE Icecrystal pac </v>
      </c>
      <c r="P50" s="309">
        <v>53</v>
      </c>
      <c r="Q50" s="309"/>
      <c r="R50" s="20">
        <f t="shared" si="26"/>
        <v>0</v>
      </c>
      <c r="S50" s="20">
        <f t="shared" si="27"/>
        <v>0</v>
      </c>
      <c r="T50" s="20">
        <f t="shared" si="28"/>
        <v>0</v>
      </c>
      <c r="U50" s="303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17"/>
      <c r="AR50" s="317"/>
      <c r="AS50" s="317"/>
      <c r="AT50" s="317"/>
      <c r="AU50" s="317"/>
      <c r="AV50" s="317"/>
      <c r="AW50" s="317"/>
      <c r="AX50" s="317"/>
      <c r="AY50" s="317"/>
      <c r="AZ50" s="317"/>
      <c r="BA50" s="317"/>
      <c r="BB50" s="317"/>
      <c r="BC50" s="317"/>
      <c r="BD50" s="317"/>
      <c r="BE50" s="317"/>
      <c r="BF50" s="317"/>
      <c r="BG50" s="317"/>
      <c r="BH50" s="317"/>
      <c r="BI50" s="317"/>
      <c r="BJ50" s="317"/>
      <c r="BK50" s="317"/>
      <c r="BL50" s="317"/>
      <c r="BM50" s="317"/>
      <c r="BN50" s="317"/>
      <c r="BO50" s="317"/>
      <c r="BP50" s="317"/>
      <c r="BQ50" s="317"/>
      <c r="BR50" s="317"/>
      <c r="BS50" s="317"/>
      <c r="BT50" s="317"/>
      <c r="BU50" s="14"/>
      <c r="BV50" s="14"/>
      <c r="BW50" s="14"/>
      <c r="BX50" s="47" t="s">
        <v>128</v>
      </c>
      <c r="BY50" s="47" t="s">
        <v>128</v>
      </c>
      <c r="BZ50" s="47" t="str">
        <f t="shared" ca="1" si="20"/>
        <v/>
      </c>
      <c r="CA50" s="47" t="str">
        <f t="shared" ca="1" si="21"/>
        <v/>
      </c>
      <c r="CB50" s="50"/>
    </row>
    <row r="51" spans="1:80" ht="20.100000000000001" customHeight="1" x14ac:dyDescent="0.25">
      <c r="A51" s="310">
        <v>21808</v>
      </c>
      <c r="B51" s="311" t="s">
        <v>474</v>
      </c>
      <c r="C51" s="311" t="s">
        <v>2180</v>
      </c>
      <c r="D51" s="311" t="s">
        <v>1633</v>
      </c>
      <c r="E51" s="312" t="s">
        <v>120</v>
      </c>
      <c r="F51" s="312" t="s">
        <v>1101</v>
      </c>
      <c r="G51" s="313">
        <v>10</v>
      </c>
      <c r="H51" s="313" t="s">
        <v>189</v>
      </c>
      <c r="I51" s="312"/>
      <c r="J51" s="313"/>
      <c r="K51" s="311" t="s">
        <v>471</v>
      </c>
      <c r="L51" s="311" t="s">
        <v>2159</v>
      </c>
      <c r="M51" s="311"/>
      <c r="N51" s="311" t="s">
        <v>1709</v>
      </c>
      <c r="O51" s="311" t="str">
        <f t="shared" si="22"/>
        <v xml:space="preserve">GERANIUM ZONALE Joigny technigera </v>
      </c>
      <c r="P51" s="314">
        <v>54</v>
      </c>
      <c r="Q51" s="314"/>
      <c r="R51" s="20">
        <f t="shared" si="26"/>
        <v>0</v>
      </c>
      <c r="S51" s="20">
        <f t="shared" si="27"/>
        <v>0</v>
      </c>
      <c r="T51" s="20">
        <f t="shared" si="28"/>
        <v>0</v>
      </c>
      <c r="U51" s="303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18"/>
      <c r="AR51" s="318"/>
      <c r="AS51" s="318"/>
      <c r="AT51" s="318"/>
      <c r="AU51" s="318"/>
      <c r="AV51" s="318"/>
      <c r="AW51" s="318"/>
      <c r="AX51" s="318"/>
      <c r="AY51" s="318"/>
      <c r="AZ51" s="318"/>
      <c r="BA51" s="318"/>
      <c r="BB51" s="318"/>
      <c r="BC51" s="318"/>
      <c r="BD51" s="318"/>
      <c r="BE51" s="318"/>
      <c r="BF51" s="318"/>
      <c r="BG51" s="318"/>
      <c r="BH51" s="318"/>
      <c r="BI51" s="318"/>
      <c r="BJ51" s="318"/>
      <c r="BK51" s="318"/>
      <c r="BL51" s="318"/>
      <c r="BM51" s="318"/>
      <c r="BN51" s="318"/>
      <c r="BO51" s="318"/>
      <c r="BP51" s="318"/>
      <c r="BQ51" s="318"/>
      <c r="BR51" s="318"/>
      <c r="BS51" s="318"/>
      <c r="BT51" s="318"/>
      <c r="BU51" s="14"/>
      <c r="BV51" s="14"/>
      <c r="BW51" s="14"/>
      <c r="BX51" s="47" t="s">
        <v>128</v>
      </c>
      <c r="BY51" s="47" t="s">
        <v>128</v>
      </c>
      <c r="BZ51" s="47" t="str">
        <f t="shared" ca="1" si="20"/>
        <v/>
      </c>
      <c r="CA51" s="47" t="str">
        <f t="shared" ca="1" si="21"/>
        <v/>
      </c>
      <c r="CB51" s="50"/>
    </row>
    <row r="52" spans="1:80" ht="20.100000000000001" customHeight="1" x14ac:dyDescent="0.25">
      <c r="A52" s="305">
        <v>21821</v>
      </c>
      <c r="B52" s="306" t="s">
        <v>474</v>
      </c>
      <c r="C52" s="306" t="s">
        <v>2181</v>
      </c>
      <c r="D52" s="306" t="s">
        <v>1633</v>
      </c>
      <c r="E52" s="307" t="s">
        <v>120</v>
      </c>
      <c r="F52" s="307" t="s">
        <v>1101</v>
      </c>
      <c r="G52" s="308">
        <v>10</v>
      </c>
      <c r="H52" s="308" t="s">
        <v>189</v>
      </c>
      <c r="I52" s="307"/>
      <c r="J52" s="308"/>
      <c r="K52" s="316" t="s">
        <v>471</v>
      </c>
      <c r="L52" s="316" t="s">
        <v>2159</v>
      </c>
      <c r="M52" s="316"/>
      <c r="N52" s="316" t="s">
        <v>1709</v>
      </c>
      <c r="O52" s="306" t="str">
        <f t="shared" si="22"/>
        <v xml:space="preserve">GERANIUM ZONALE Shocking violet pac </v>
      </c>
      <c r="P52" s="309">
        <v>55</v>
      </c>
      <c r="Q52" s="309"/>
      <c r="R52" s="20">
        <f t="shared" si="26"/>
        <v>0</v>
      </c>
      <c r="S52" s="20">
        <f t="shared" si="27"/>
        <v>0</v>
      </c>
      <c r="T52" s="20">
        <f t="shared" si="28"/>
        <v>0</v>
      </c>
      <c r="U52" s="303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17"/>
      <c r="AR52" s="317"/>
      <c r="AS52" s="317"/>
      <c r="AT52" s="317"/>
      <c r="AU52" s="317"/>
      <c r="AV52" s="317"/>
      <c r="AW52" s="317"/>
      <c r="AX52" s="317"/>
      <c r="AY52" s="317"/>
      <c r="AZ52" s="317"/>
      <c r="BA52" s="317"/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7"/>
      <c r="BR52" s="317"/>
      <c r="BS52" s="317"/>
      <c r="BT52" s="317"/>
      <c r="BU52" s="14"/>
      <c r="BV52" s="14"/>
      <c r="BW52" s="14"/>
      <c r="BX52" s="47" t="s">
        <v>128</v>
      </c>
      <c r="BY52" s="47" t="s">
        <v>128</v>
      </c>
      <c r="BZ52" s="47" t="str">
        <f t="shared" ca="1" si="20"/>
        <v/>
      </c>
      <c r="CA52" s="47" t="str">
        <f t="shared" ca="1" si="21"/>
        <v/>
      </c>
      <c r="CB52" s="50"/>
    </row>
    <row r="53" spans="1:80" ht="20.100000000000001" customHeight="1" x14ac:dyDescent="0.25">
      <c r="A53" s="323"/>
      <c r="B53" s="324" t="s">
        <v>483</v>
      </c>
      <c r="C53" s="325"/>
      <c r="D53" s="326"/>
      <c r="E53" s="327"/>
      <c r="F53" s="327"/>
      <c r="G53" s="327"/>
      <c r="H53" s="328"/>
      <c r="I53" s="327"/>
      <c r="J53" s="329"/>
      <c r="K53" s="325"/>
      <c r="L53" s="325" t="s">
        <v>131</v>
      </c>
      <c r="M53" s="325"/>
      <c r="N53" s="325"/>
      <c r="O53" s="325" t="str">
        <f t="shared" si="22"/>
        <v xml:space="preserve">GERANIUM ZONALE ROSE ET SAUMON </v>
      </c>
      <c r="P53" s="326">
        <v>56</v>
      </c>
      <c r="Q53" s="326"/>
      <c r="R53" s="20"/>
      <c r="S53" s="20"/>
      <c r="T53" s="20"/>
      <c r="U53" s="519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0"/>
      <c r="AL53" s="520"/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0"/>
      <c r="AX53" s="520"/>
      <c r="AY53" s="520"/>
      <c r="AZ53" s="520"/>
      <c r="BA53" s="520"/>
      <c r="BB53" s="520"/>
      <c r="BC53" s="520"/>
      <c r="BD53" s="520"/>
      <c r="BE53" s="520"/>
      <c r="BF53" s="520"/>
      <c r="BG53" s="520"/>
      <c r="BH53" s="520"/>
      <c r="BI53" s="520"/>
      <c r="BJ53" s="520"/>
      <c r="BK53" s="520"/>
      <c r="BL53" s="520"/>
      <c r="BM53" s="520"/>
      <c r="BN53" s="520"/>
      <c r="BO53" s="520"/>
      <c r="BP53" s="520"/>
      <c r="BQ53" s="520"/>
      <c r="BR53" s="520"/>
      <c r="BS53" s="520"/>
      <c r="BT53" s="520"/>
      <c r="BU53" s="14"/>
      <c r="BV53" s="14"/>
      <c r="BW53" s="14"/>
      <c r="BX53" s="14" t="s">
        <v>128</v>
      </c>
      <c r="BY53" s="14" t="s">
        <v>128</v>
      </c>
      <c r="BZ53" s="47" t="str">
        <f t="shared" ca="1" si="20"/>
        <v/>
      </c>
      <c r="CA53" s="47" t="str">
        <f t="shared" ca="1" si="21"/>
        <v/>
      </c>
      <c r="CB53" s="14"/>
    </row>
    <row r="54" spans="1:80" ht="20.100000000000001" customHeight="1" x14ac:dyDescent="0.25">
      <c r="A54" s="305">
        <v>21823</v>
      </c>
      <c r="B54" s="306" t="s">
        <v>474</v>
      </c>
      <c r="C54" s="306" t="s">
        <v>2182</v>
      </c>
      <c r="D54" s="306" t="s">
        <v>1633</v>
      </c>
      <c r="E54" s="307" t="s">
        <v>120</v>
      </c>
      <c r="F54" s="307" t="s">
        <v>1101</v>
      </c>
      <c r="G54" s="308">
        <v>10</v>
      </c>
      <c r="H54" s="308" t="s">
        <v>189</v>
      </c>
      <c r="I54" s="307"/>
      <c r="J54" s="308"/>
      <c r="K54" s="316" t="s">
        <v>471</v>
      </c>
      <c r="L54" s="316" t="s">
        <v>2159</v>
      </c>
      <c r="M54" s="316"/>
      <c r="N54" s="316" t="s">
        <v>1709</v>
      </c>
      <c r="O54" s="306" t="str">
        <f t="shared" si="22"/>
        <v xml:space="preserve">GERANIUM ZONALE Evian technigera </v>
      </c>
      <c r="P54" s="309">
        <v>57</v>
      </c>
      <c r="Q54" s="309"/>
      <c r="R54" s="20">
        <f t="shared" si="23"/>
        <v>0</v>
      </c>
      <c r="S54" s="20">
        <f t="shared" si="24"/>
        <v>0</v>
      </c>
      <c r="T54" s="20">
        <f t="shared" si="25"/>
        <v>0</v>
      </c>
      <c r="U54" s="303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14"/>
      <c r="BV54" s="14"/>
      <c r="BW54" s="14"/>
      <c r="BX54" s="47" t="s">
        <v>128</v>
      </c>
      <c r="BY54" s="47" t="s">
        <v>128</v>
      </c>
      <c r="BZ54" s="47" t="str">
        <f t="shared" ca="1" si="20"/>
        <v/>
      </c>
      <c r="CA54" s="47" t="str">
        <f t="shared" ca="1" si="21"/>
        <v/>
      </c>
      <c r="CB54" s="50"/>
    </row>
    <row r="55" spans="1:80" ht="20.100000000000001" customHeight="1" x14ac:dyDescent="0.25">
      <c r="A55" s="310">
        <v>21819</v>
      </c>
      <c r="B55" s="311" t="s">
        <v>474</v>
      </c>
      <c r="C55" s="311" t="s">
        <v>2183</v>
      </c>
      <c r="D55" s="311" t="s">
        <v>1633</v>
      </c>
      <c r="E55" s="312" t="s">
        <v>120</v>
      </c>
      <c r="F55" s="312" t="s">
        <v>1101</v>
      </c>
      <c r="G55" s="313">
        <v>10</v>
      </c>
      <c r="H55" s="313" t="s">
        <v>189</v>
      </c>
      <c r="I55" s="312"/>
      <c r="J55" s="313"/>
      <c r="K55" s="311" t="s">
        <v>471</v>
      </c>
      <c r="L55" s="311" t="s">
        <v>2159</v>
      </c>
      <c r="M55" s="311"/>
      <c r="N55" s="311" t="s">
        <v>1709</v>
      </c>
      <c r="O55" s="311" t="str">
        <f t="shared" si="22"/>
        <v xml:space="preserve">GERANIUM ZONALE Ile de Beauté technigera </v>
      </c>
      <c r="P55" s="314">
        <v>58</v>
      </c>
      <c r="Q55" s="314"/>
      <c r="R55" s="20">
        <f t="shared" ref="R55:R63" si="29">IF(INT(S55)*10=S55*10,,"ERREUR")</f>
        <v>0</v>
      </c>
      <c r="S55" s="20">
        <f t="shared" ref="S55:S63" si="30">T55/G55</f>
        <v>0</v>
      </c>
      <c r="T55" s="20">
        <f t="shared" ref="T55:T63" si="31">SUM(U55:BT55)</f>
        <v>0</v>
      </c>
      <c r="U55" s="303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18"/>
      <c r="AR55" s="318"/>
      <c r="AS55" s="318"/>
      <c r="AT55" s="318"/>
      <c r="AU55" s="318"/>
      <c r="AV55" s="318"/>
      <c r="AW55" s="318"/>
      <c r="AX55" s="318"/>
      <c r="AY55" s="318"/>
      <c r="AZ55" s="318"/>
      <c r="BA55" s="318"/>
      <c r="BB55" s="318"/>
      <c r="BC55" s="318"/>
      <c r="BD55" s="318"/>
      <c r="BE55" s="318"/>
      <c r="BF55" s="318"/>
      <c r="BG55" s="318"/>
      <c r="BH55" s="318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14"/>
      <c r="BV55" s="14"/>
      <c r="BW55" s="14"/>
      <c r="BX55" s="47" t="s">
        <v>128</v>
      </c>
      <c r="BY55" s="47" t="s">
        <v>128</v>
      </c>
      <c r="BZ55" s="47" t="str">
        <f t="shared" ca="1" si="20"/>
        <v/>
      </c>
      <c r="CA55" s="47" t="str">
        <f t="shared" ca="1" si="21"/>
        <v/>
      </c>
      <c r="CB55" s="50"/>
    </row>
    <row r="56" spans="1:80" ht="20.100000000000001" customHeight="1" x14ac:dyDescent="0.25">
      <c r="A56" s="305">
        <v>21829</v>
      </c>
      <c r="B56" s="306" t="s">
        <v>474</v>
      </c>
      <c r="C56" s="306" t="s">
        <v>2184</v>
      </c>
      <c r="D56" s="306" t="s">
        <v>1633</v>
      </c>
      <c r="E56" s="307" t="s">
        <v>120</v>
      </c>
      <c r="F56" s="307" t="s">
        <v>1101</v>
      </c>
      <c r="G56" s="308">
        <v>10</v>
      </c>
      <c r="H56" s="308" t="s">
        <v>189</v>
      </c>
      <c r="I56" s="307"/>
      <c r="J56" s="308"/>
      <c r="K56" s="316" t="s">
        <v>471</v>
      </c>
      <c r="L56" s="316" t="s">
        <v>2159</v>
      </c>
      <c r="M56" s="316"/>
      <c r="N56" s="316" t="s">
        <v>1709</v>
      </c>
      <c r="O56" s="306" t="str">
        <f t="shared" si="22"/>
        <v xml:space="preserve">GERANIUM ZONALE Moulins technigera </v>
      </c>
      <c r="P56" s="309">
        <v>59</v>
      </c>
      <c r="Q56" s="309"/>
      <c r="R56" s="20">
        <f t="shared" si="29"/>
        <v>0</v>
      </c>
      <c r="S56" s="20">
        <f t="shared" si="30"/>
        <v>0</v>
      </c>
      <c r="T56" s="20">
        <f t="shared" si="31"/>
        <v>0</v>
      </c>
      <c r="U56" s="303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17"/>
      <c r="AR56" s="317"/>
      <c r="AS56" s="317"/>
      <c r="AT56" s="317"/>
      <c r="AU56" s="317"/>
      <c r="AV56" s="317"/>
      <c r="AW56" s="317"/>
      <c r="AX56" s="317"/>
      <c r="AY56" s="317"/>
      <c r="AZ56" s="317"/>
      <c r="BA56" s="317"/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14"/>
      <c r="BV56" s="14"/>
      <c r="BW56" s="14"/>
      <c r="BX56" s="47" t="s">
        <v>128</v>
      </c>
      <c r="BY56" s="47" t="s">
        <v>128</v>
      </c>
      <c r="BZ56" s="47" t="str">
        <f t="shared" ca="1" si="20"/>
        <v/>
      </c>
      <c r="CA56" s="47" t="str">
        <f t="shared" ca="1" si="21"/>
        <v/>
      </c>
      <c r="CB56" s="50"/>
    </row>
    <row r="57" spans="1:80" ht="20.100000000000001" customHeight="1" x14ac:dyDescent="0.25">
      <c r="A57" s="310">
        <v>21831</v>
      </c>
      <c r="B57" s="311" t="s">
        <v>474</v>
      </c>
      <c r="C57" s="311" t="s">
        <v>2185</v>
      </c>
      <c r="D57" s="311" t="s">
        <v>1633</v>
      </c>
      <c r="E57" s="312" t="s">
        <v>120</v>
      </c>
      <c r="F57" s="312" t="s">
        <v>1101</v>
      </c>
      <c r="G57" s="313">
        <v>10</v>
      </c>
      <c r="H57" s="313" t="s">
        <v>189</v>
      </c>
      <c r="I57" s="312"/>
      <c r="J57" s="313"/>
      <c r="K57" s="311" t="s">
        <v>471</v>
      </c>
      <c r="L57" s="311" t="s">
        <v>2159</v>
      </c>
      <c r="M57" s="311"/>
      <c r="N57" s="311" t="s">
        <v>1709</v>
      </c>
      <c r="O57" s="311" t="str">
        <f t="shared" si="22"/>
        <v xml:space="preserve">GERANIUM ZONALE Narbonne technigera </v>
      </c>
      <c r="P57" s="314">
        <v>60</v>
      </c>
      <c r="Q57" s="314"/>
      <c r="R57" s="20">
        <f t="shared" si="29"/>
        <v>0</v>
      </c>
      <c r="S57" s="20">
        <f t="shared" si="30"/>
        <v>0</v>
      </c>
      <c r="T57" s="20">
        <f t="shared" si="31"/>
        <v>0</v>
      </c>
      <c r="U57" s="303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18"/>
      <c r="AR57" s="318"/>
      <c r="AS57" s="318"/>
      <c r="AT57" s="318"/>
      <c r="AU57" s="318"/>
      <c r="AV57" s="318"/>
      <c r="AW57" s="318"/>
      <c r="AX57" s="318"/>
      <c r="AY57" s="318"/>
      <c r="AZ57" s="318"/>
      <c r="BA57" s="318"/>
      <c r="BB57" s="318"/>
      <c r="BC57" s="318"/>
      <c r="BD57" s="318"/>
      <c r="BE57" s="318"/>
      <c r="BF57" s="318"/>
      <c r="BG57" s="318"/>
      <c r="BH57" s="318"/>
      <c r="BI57" s="318"/>
      <c r="BJ57" s="318"/>
      <c r="BK57" s="318"/>
      <c r="BL57" s="318"/>
      <c r="BM57" s="318"/>
      <c r="BN57" s="318"/>
      <c r="BO57" s="318"/>
      <c r="BP57" s="318"/>
      <c r="BQ57" s="318"/>
      <c r="BR57" s="318"/>
      <c r="BS57" s="318"/>
      <c r="BT57" s="318"/>
      <c r="BU57" s="14"/>
      <c r="BV57" s="14"/>
      <c r="BW57" s="14"/>
      <c r="BX57" s="47" t="s">
        <v>128</v>
      </c>
      <c r="BY57" s="47" t="s">
        <v>128</v>
      </c>
      <c r="BZ57" s="47" t="str">
        <f t="shared" ca="1" si="20"/>
        <v/>
      </c>
      <c r="CA57" s="47" t="str">
        <f t="shared" ca="1" si="21"/>
        <v/>
      </c>
      <c r="CB57" s="50"/>
    </row>
    <row r="58" spans="1:80" ht="20.100000000000001" customHeight="1" x14ac:dyDescent="0.25">
      <c r="A58" s="305">
        <v>21811</v>
      </c>
      <c r="B58" s="306" t="s">
        <v>474</v>
      </c>
      <c r="C58" s="306" t="s">
        <v>2186</v>
      </c>
      <c r="D58" s="306" t="s">
        <v>1633</v>
      </c>
      <c r="E58" s="307" t="s">
        <v>120</v>
      </c>
      <c r="F58" s="307" t="s">
        <v>1101</v>
      </c>
      <c r="G58" s="308">
        <v>10</v>
      </c>
      <c r="H58" s="308" t="s">
        <v>189</v>
      </c>
      <c r="I58" s="307"/>
      <c r="J58" s="308"/>
      <c r="K58" s="316" t="s">
        <v>471</v>
      </c>
      <c r="L58" s="316" t="s">
        <v>2159</v>
      </c>
      <c r="M58" s="316"/>
      <c r="N58" s="316" t="s">
        <v>1709</v>
      </c>
      <c r="O58" s="306" t="str">
        <f t="shared" si="22"/>
        <v xml:space="preserve">GERANIUM ZONALE Nancy technigera </v>
      </c>
      <c r="P58" s="309">
        <v>61</v>
      </c>
      <c r="Q58" s="309"/>
      <c r="R58" s="20">
        <f t="shared" si="29"/>
        <v>0</v>
      </c>
      <c r="S58" s="20">
        <f t="shared" si="30"/>
        <v>0</v>
      </c>
      <c r="T58" s="20">
        <f t="shared" si="31"/>
        <v>0</v>
      </c>
      <c r="U58" s="303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17"/>
      <c r="AR58" s="317"/>
      <c r="AS58" s="317"/>
      <c r="AT58" s="317"/>
      <c r="AU58" s="317"/>
      <c r="AV58" s="317"/>
      <c r="AW58" s="317"/>
      <c r="AX58" s="317"/>
      <c r="AY58" s="317"/>
      <c r="AZ58" s="317"/>
      <c r="BA58" s="317"/>
      <c r="BB58" s="317"/>
      <c r="BC58" s="317"/>
      <c r="BD58" s="317"/>
      <c r="BE58" s="317"/>
      <c r="BF58" s="317"/>
      <c r="BG58" s="317"/>
      <c r="BH58" s="317"/>
      <c r="BI58" s="317"/>
      <c r="BJ58" s="317"/>
      <c r="BK58" s="317"/>
      <c r="BL58" s="317"/>
      <c r="BM58" s="317"/>
      <c r="BN58" s="317"/>
      <c r="BO58" s="317"/>
      <c r="BP58" s="317"/>
      <c r="BQ58" s="317"/>
      <c r="BR58" s="317"/>
      <c r="BS58" s="317"/>
      <c r="BT58" s="317"/>
      <c r="BU58" s="14"/>
      <c r="BV58" s="14"/>
      <c r="BW58" s="14"/>
      <c r="BX58" s="47" t="s">
        <v>128</v>
      </c>
      <c r="BY58" s="47" t="s">
        <v>128</v>
      </c>
      <c r="BZ58" s="47" t="str">
        <f t="shared" ca="1" si="20"/>
        <v/>
      </c>
      <c r="CA58" s="47" t="str">
        <f t="shared" ca="1" si="21"/>
        <v/>
      </c>
      <c r="CB58" s="50"/>
    </row>
    <row r="59" spans="1:80" ht="20.100000000000001" customHeight="1" x14ac:dyDescent="0.25">
      <c r="A59" s="310">
        <v>21833</v>
      </c>
      <c r="B59" s="311" t="s">
        <v>474</v>
      </c>
      <c r="C59" s="311" t="s">
        <v>2187</v>
      </c>
      <c r="D59" s="311" t="s">
        <v>1633</v>
      </c>
      <c r="E59" s="312" t="s">
        <v>120</v>
      </c>
      <c r="F59" s="312" t="s">
        <v>1101</v>
      </c>
      <c r="G59" s="313">
        <v>10</v>
      </c>
      <c r="H59" s="313" t="s">
        <v>189</v>
      </c>
      <c r="I59" s="312"/>
      <c r="J59" s="313"/>
      <c r="K59" s="311" t="s">
        <v>471</v>
      </c>
      <c r="L59" s="311" t="s">
        <v>2159</v>
      </c>
      <c r="M59" s="311"/>
      <c r="N59" s="311" t="s">
        <v>1709</v>
      </c>
      <c r="O59" s="311" t="str">
        <f t="shared" si="22"/>
        <v xml:space="preserve">GERANIUM ZONALE Paimpol technigera </v>
      </c>
      <c r="P59" s="314">
        <v>62</v>
      </c>
      <c r="Q59" s="314"/>
      <c r="R59" s="20">
        <f t="shared" si="29"/>
        <v>0</v>
      </c>
      <c r="S59" s="20">
        <f t="shared" si="30"/>
        <v>0</v>
      </c>
      <c r="T59" s="20">
        <f t="shared" si="31"/>
        <v>0</v>
      </c>
      <c r="U59" s="303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18"/>
      <c r="AR59" s="318"/>
      <c r="AS59" s="318"/>
      <c r="AT59" s="318"/>
      <c r="AU59" s="318"/>
      <c r="AV59" s="318"/>
      <c r="AW59" s="318"/>
      <c r="AX59" s="318"/>
      <c r="AY59" s="318"/>
      <c r="AZ59" s="318"/>
      <c r="BA59" s="318"/>
      <c r="BB59" s="318"/>
      <c r="BC59" s="318"/>
      <c r="BD59" s="318"/>
      <c r="BE59" s="318"/>
      <c r="BF59" s="318"/>
      <c r="BG59" s="318"/>
      <c r="BH59" s="318"/>
      <c r="BI59" s="318"/>
      <c r="BJ59" s="318"/>
      <c r="BK59" s="318"/>
      <c r="BL59" s="318"/>
      <c r="BM59" s="318"/>
      <c r="BN59" s="318"/>
      <c r="BO59" s="318"/>
      <c r="BP59" s="318"/>
      <c r="BQ59" s="318"/>
      <c r="BR59" s="318"/>
      <c r="BS59" s="318"/>
      <c r="BT59" s="318"/>
      <c r="BU59" s="14"/>
      <c r="BV59" s="14"/>
      <c r="BW59" s="14"/>
      <c r="BX59" s="47" t="s">
        <v>128</v>
      </c>
      <c r="BY59" s="47" t="s">
        <v>128</v>
      </c>
      <c r="BZ59" s="47" t="str">
        <f t="shared" ca="1" si="20"/>
        <v/>
      </c>
      <c r="CA59" s="47" t="str">
        <f t="shared" ca="1" si="21"/>
        <v/>
      </c>
      <c r="CB59" s="50"/>
    </row>
    <row r="60" spans="1:80" ht="20.100000000000001" customHeight="1" x14ac:dyDescent="0.25">
      <c r="A60" s="305">
        <v>21825</v>
      </c>
      <c r="B60" s="306" t="s">
        <v>474</v>
      </c>
      <c r="C60" s="306" t="s">
        <v>2188</v>
      </c>
      <c r="D60" s="306" t="s">
        <v>1633</v>
      </c>
      <c r="E60" s="307" t="s">
        <v>120</v>
      </c>
      <c r="F60" s="307" t="s">
        <v>1101</v>
      </c>
      <c r="G60" s="308">
        <v>10</v>
      </c>
      <c r="H60" s="308" t="s">
        <v>189</v>
      </c>
      <c r="I60" s="307"/>
      <c r="J60" s="308"/>
      <c r="K60" s="316" t="s">
        <v>471</v>
      </c>
      <c r="L60" s="316" t="s">
        <v>2159</v>
      </c>
      <c r="M60" s="316"/>
      <c r="N60" s="316" t="s">
        <v>1709</v>
      </c>
      <c r="O60" s="306" t="str">
        <f t="shared" si="22"/>
        <v xml:space="preserve">GERANIUM ZONALE Glitter pink pac </v>
      </c>
      <c r="P60" s="309">
        <v>63</v>
      </c>
      <c r="Q60" s="309"/>
      <c r="R60" s="20">
        <f t="shared" si="29"/>
        <v>0</v>
      </c>
      <c r="S60" s="20">
        <f t="shared" si="30"/>
        <v>0</v>
      </c>
      <c r="T60" s="20">
        <f t="shared" si="31"/>
        <v>0</v>
      </c>
      <c r="U60" s="303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17"/>
      <c r="AR60" s="317"/>
      <c r="AS60" s="317"/>
      <c r="AT60" s="317"/>
      <c r="AU60" s="317"/>
      <c r="AV60" s="317"/>
      <c r="AW60" s="317"/>
      <c r="AX60" s="317"/>
      <c r="AY60" s="317"/>
      <c r="AZ60" s="317"/>
      <c r="BA60" s="317"/>
      <c r="BB60" s="317"/>
      <c r="BC60" s="317"/>
      <c r="BD60" s="317"/>
      <c r="BE60" s="317"/>
      <c r="BF60" s="317"/>
      <c r="BG60" s="317"/>
      <c r="BH60" s="317"/>
      <c r="BI60" s="317"/>
      <c r="BJ60" s="317"/>
      <c r="BK60" s="317"/>
      <c r="BL60" s="317"/>
      <c r="BM60" s="317"/>
      <c r="BN60" s="317"/>
      <c r="BO60" s="317"/>
      <c r="BP60" s="317"/>
      <c r="BQ60" s="317"/>
      <c r="BR60" s="317"/>
      <c r="BS60" s="317"/>
      <c r="BT60" s="317"/>
      <c r="BU60" s="14"/>
      <c r="BV60" s="14"/>
      <c r="BW60" s="14"/>
      <c r="BX60" s="47" t="s">
        <v>128</v>
      </c>
      <c r="BY60" s="47" t="s">
        <v>128</v>
      </c>
      <c r="BZ60" s="47" t="str">
        <f t="shared" ca="1" si="20"/>
        <v/>
      </c>
      <c r="CA60" s="47" t="str">
        <f t="shared" ca="1" si="21"/>
        <v/>
      </c>
      <c r="CB60" s="50"/>
    </row>
    <row r="61" spans="1:80" ht="20.100000000000001" customHeight="1" x14ac:dyDescent="0.25">
      <c r="A61" s="310">
        <v>24095</v>
      </c>
      <c r="B61" s="311" t="s">
        <v>474</v>
      </c>
      <c r="C61" s="311" t="s">
        <v>2189</v>
      </c>
      <c r="D61" s="311" t="s">
        <v>1633</v>
      </c>
      <c r="E61" s="312" t="s">
        <v>120</v>
      </c>
      <c r="F61" s="312" t="s">
        <v>1101</v>
      </c>
      <c r="G61" s="313">
        <v>10</v>
      </c>
      <c r="H61" s="313" t="s">
        <v>189</v>
      </c>
      <c r="I61" s="312"/>
      <c r="J61" s="313"/>
      <c r="K61" s="311" t="s">
        <v>471</v>
      </c>
      <c r="L61" s="311" t="s">
        <v>2159</v>
      </c>
      <c r="M61" s="311"/>
      <c r="N61" s="311" t="s">
        <v>1709</v>
      </c>
      <c r="O61" s="311" t="str">
        <f t="shared" si="22"/>
        <v xml:space="preserve">GERANIUM ZONALE Flower Fairy White Splash pac </v>
      </c>
      <c r="P61" s="314">
        <v>64</v>
      </c>
      <c r="Q61" s="314"/>
      <c r="R61" s="20">
        <f t="shared" si="29"/>
        <v>0</v>
      </c>
      <c r="S61" s="20">
        <f t="shared" si="30"/>
        <v>0</v>
      </c>
      <c r="T61" s="20">
        <f t="shared" si="31"/>
        <v>0</v>
      </c>
      <c r="U61" s="303"/>
      <c r="V61" s="304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18"/>
      <c r="AR61" s="318"/>
      <c r="AS61" s="318"/>
      <c r="AT61" s="318"/>
      <c r="AU61" s="318"/>
      <c r="AV61" s="318"/>
      <c r="AW61" s="318"/>
      <c r="AX61" s="318"/>
      <c r="AY61" s="318"/>
      <c r="AZ61" s="318"/>
      <c r="BA61" s="318"/>
      <c r="BB61" s="318"/>
      <c r="BC61" s="318"/>
      <c r="BD61" s="318"/>
      <c r="BE61" s="318"/>
      <c r="BF61" s="318"/>
      <c r="BG61" s="318"/>
      <c r="BH61" s="318"/>
      <c r="BI61" s="318"/>
      <c r="BJ61" s="318"/>
      <c r="BK61" s="318"/>
      <c r="BL61" s="318"/>
      <c r="BM61" s="318"/>
      <c r="BN61" s="318"/>
      <c r="BO61" s="318"/>
      <c r="BP61" s="318"/>
      <c r="BQ61" s="318"/>
      <c r="BR61" s="318"/>
      <c r="BS61" s="318"/>
      <c r="BT61" s="318"/>
      <c r="BU61" s="14"/>
      <c r="BV61" s="14"/>
      <c r="BW61" s="14"/>
      <c r="BX61" s="47" t="s">
        <v>128</v>
      </c>
      <c r="BY61" s="47" t="s">
        <v>128</v>
      </c>
      <c r="BZ61" s="47" t="str">
        <f t="shared" ca="1" si="20"/>
        <v/>
      </c>
      <c r="CA61" s="47" t="str">
        <f t="shared" ca="1" si="21"/>
        <v/>
      </c>
      <c r="CB61" s="50"/>
    </row>
    <row r="62" spans="1:80" ht="20.100000000000001" customHeight="1" x14ac:dyDescent="0.25">
      <c r="A62" s="305">
        <v>26882</v>
      </c>
      <c r="B62" s="306" t="s">
        <v>474</v>
      </c>
      <c r="C62" s="306" t="s">
        <v>2190</v>
      </c>
      <c r="D62" s="306" t="s">
        <v>1633</v>
      </c>
      <c r="E62" s="307" t="s">
        <v>120</v>
      </c>
      <c r="F62" s="307" t="s">
        <v>1101</v>
      </c>
      <c r="G62" s="308">
        <v>10</v>
      </c>
      <c r="H62" s="308" t="s">
        <v>189</v>
      </c>
      <c r="I62" s="307"/>
      <c r="J62" s="308"/>
      <c r="K62" s="316" t="s">
        <v>471</v>
      </c>
      <c r="L62" s="316" t="s">
        <v>2159</v>
      </c>
      <c r="M62" s="316"/>
      <c r="N62" s="316" t="s">
        <v>1709</v>
      </c>
      <c r="O62" s="306" t="str">
        <f t="shared" si="22"/>
        <v xml:space="preserve">GERANIUM ZONALE Calais pac </v>
      </c>
      <c r="P62" s="309">
        <v>65</v>
      </c>
      <c r="Q62" s="309"/>
      <c r="R62" s="20">
        <f t="shared" si="29"/>
        <v>0</v>
      </c>
      <c r="S62" s="20">
        <f t="shared" si="30"/>
        <v>0</v>
      </c>
      <c r="T62" s="20">
        <f t="shared" si="31"/>
        <v>0</v>
      </c>
      <c r="U62" s="303"/>
      <c r="V62" s="304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17"/>
      <c r="AR62" s="317"/>
      <c r="AS62" s="317"/>
      <c r="AT62" s="317"/>
      <c r="AU62" s="317"/>
      <c r="AV62" s="317"/>
      <c r="AW62" s="317"/>
      <c r="AX62" s="317"/>
      <c r="AY62" s="317"/>
      <c r="AZ62" s="317"/>
      <c r="BA62" s="317"/>
      <c r="BB62" s="317"/>
      <c r="BC62" s="317"/>
      <c r="BD62" s="317"/>
      <c r="BE62" s="317"/>
      <c r="BF62" s="317"/>
      <c r="BG62" s="317"/>
      <c r="BH62" s="317"/>
      <c r="BI62" s="317"/>
      <c r="BJ62" s="317"/>
      <c r="BK62" s="317"/>
      <c r="BL62" s="317"/>
      <c r="BM62" s="317"/>
      <c r="BN62" s="317"/>
      <c r="BO62" s="317"/>
      <c r="BP62" s="317"/>
      <c r="BQ62" s="317"/>
      <c r="BR62" s="317"/>
      <c r="BS62" s="317"/>
      <c r="BT62" s="317"/>
      <c r="BU62" s="14"/>
      <c r="BV62" s="14"/>
      <c r="BW62" s="14"/>
      <c r="BX62" s="47" t="s">
        <v>128</v>
      </c>
      <c r="BY62" s="47" t="s">
        <v>128</v>
      </c>
      <c r="BZ62" s="47" t="str">
        <f t="shared" ca="1" si="20"/>
        <v/>
      </c>
      <c r="CA62" s="47" t="str">
        <f t="shared" ca="1" si="21"/>
        <v/>
      </c>
      <c r="CB62" s="50"/>
    </row>
    <row r="63" spans="1:80" ht="20.100000000000001" customHeight="1" x14ac:dyDescent="0.25">
      <c r="A63" s="310">
        <v>25701</v>
      </c>
      <c r="B63" s="311" t="s">
        <v>474</v>
      </c>
      <c r="C63" s="311" t="s">
        <v>2191</v>
      </c>
      <c r="D63" s="311" t="s">
        <v>1633</v>
      </c>
      <c r="E63" s="312" t="s">
        <v>120</v>
      </c>
      <c r="F63" s="312" t="s">
        <v>1101</v>
      </c>
      <c r="G63" s="313">
        <v>10</v>
      </c>
      <c r="H63" s="313" t="s">
        <v>189</v>
      </c>
      <c r="I63" s="312"/>
      <c r="J63" s="313"/>
      <c r="K63" s="311" t="s">
        <v>471</v>
      </c>
      <c r="L63" s="311" t="s">
        <v>2159</v>
      </c>
      <c r="M63" s="311"/>
      <c r="N63" s="311" t="s">
        <v>1709</v>
      </c>
      <c r="O63" s="311" t="str">
        <f t="shared" si="22"/>
        <v xml:space="preserve">GERANIUM ZONALE Candy Pink pac </v>
      </c>
      <c r="P63" s="314">
        <v>66</v>
      </c>
      <c r="Q63" s="314"/>
      <c r="R63" s="20">
        <f t="shared" si="29"/>
        <v>0</v>
      </c>
      <c r="S63" s="20">
        <f t="shared" si="30"/>
        <v>0</v>
      </c>
      <c r="T63" s="20">
        <f t="shared" si="31"/>
        <v>0</v>
      </c>
      <c r="U63" s="303"/>
      <c r="V63" s="304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18"/>
      <c r="AR63" s="318"/>
      <c r="AS63" s="318"/>
      <c r="AT63" s="318"/>
      <c r="AU63" s="318"/>
      <c r="AV63" s="318"/>
      <c r="AW63" s="318"/>
      <c r="AX63" s="318"/>
      <c r="AY63" s="318"/>
      <c r="AZ63" s="318"/>
      <c r="BA63" s="318"/>
      <c r="BB63" s="318"/>
      <c r="BC63" s="318"/>
      <c r="BD63" s="318"/>
      <c r="BE63" s="318"/>
      <c r="BF63" s="318"/>
      <c r="BG63" s="318"/>
      <c r="BH63" s="318"/>
      <c r="BI63" s="318"/>
      <c r="BJ63" s="318"/>
      <c r="BK63" s="318"/>
      <c r="BL63" s="318"/>
      <c r="BM63" s="318"/>
      <c r="BN63" s="318"/>
      <c r="BO63" s="318"/>
      <c r="BP63" s="318"/>
      <c r="BQ63" s="318"/>
      <c r="BR63" s="318"/>
      <c r="BS63" s="318"/>
      <c r="BT63" s="318"/>
      <c r="BU63" s="14"/>
      <c r="BV63" s="14"/>
      <c r="BW63" s="14"/>
      <c r="BX63" s="47" t="s">
        <v>128</v>
      </c>
      <c r="BY63" s="47" t="s">
        <v>128</v>
      </c>
      <c r="BZ63" s="47" t="str">
        <f t="shared" ca="1" si="20"/>
        <v/>
      </c>
      <c r="CA63" s="47" t="str">
        <f t="shared" ca="1" si="21"/>
        <v/>
      </c>
      <c r="CB63" s="50"/>
    </row>
    <row r="64" spans="1:80" ht="20.100000000000001" customHeight="1" x14ac:dyDescent="0.25">
      <c r="A64" s="323"/>
      <c r="B64" s="324" t="s">
        <v>492</v>
      </c>
      <c r="C64" s="325"/>
      <c r="D64" s="326"/>
      <c r="E64" s="327"/>
      <c r="F64" s="327"/>
      <c r="G64" s="327"/>
      <c r="H64" s="328"/>
      <c r="I64" s="327"/>
      <c r="J64" s="329"/>
      <c r="K64" s="325"/>
      <c r="L64" s="325" t="s">
        <v>131</v>
      </c>
      <c r="M64" s="325"/>
      <c r="N64" s="325"/>
      <c r="O64" s="325" t="str">
        <f t="shared" si="22"/>
        <v xml:space="preserve">GERANIUM ZONALE ROUGE ET ORANGE </v>
      </c>
      <c r="P64" s="326">
        <v>67</v>
      </c>
      <c r="Q64" s="326"/>
      <c r="R64" s="20"/>
      <c r="S64" s="20"/>
      <c r="T64" s="20"/>
      <c r="U64" s="519"/>
      <c r="V64" s="520"/>
      <c r="W64" s="520"/>
      <c r="X64" s="520"/>
      <c r="Y64" s="520"/>
      <c r="Z64" s="520"/>
      <c r="AA64" s="520"/>
      <c r="AB64" s="520"/>
      <c r="AC64" s="520"/>
      <c r="AD64" s="520"/>
      <c r="AE64" s="520"/>
      <c r="AF64" s="520"/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  <c r="BD64" s="520"/>
      <c r="BE64" s="520"/>
      <c r="BF64" s="520"/>
      <c r="BG64" s="520"/>
      <c r="BH64" s="520"/>
      <c r="BI64" s="520"/>
      <c r="BJ64" s="520"/>
      <c r="BK64" s="520"/>
      <c r="BL64" s="520"/>
      <c r="BM64" s="520"/>
      <c r="BN64" s="520"/>
      <c r="BO64" s="520"/>
      <c r="BP64" s="520"/>
      <c r="BQ64" s="520"/>
      <c r="BR64" s="520"/>
      <c r="BS64" s="520"/>
      <c r="BT64" s="520"/>
      <c r="BU64" s="14"/>
      <c r="BV64" s="14"/>
      <c r="BW64" s="14"/>
      <c r="BX64" s="14" t="s">
        <v>128</v>
      </c>
      <c r="BY64" s="14" t="s">
        <v>128</v>
      </c>
      <c r="BZ64" s="47" t="str">
        <f t="shared" ca="1" si="20"/>
        <v/>
      </c>
      <c r="CA64" s="47" t="str">
        <f t="shared" ca="1" si="21"/>
        <v/>
      </c>
      <c r="CB64" s="14"/>
    </row>
    <row r="65" spans="1:80" ht="20.100000000000001" customHeight="1" x14ac:dyDescent="0.25">
      <c r="A65" s="305">
        <v>21804</v>
      </c>
      <c r="B65" s="306" t="s">
        <v>474</v>
      </c>
      <c r="C65" s="306" t="s">
        <v>2192</v>
      </c>
      <c r="D65" s="306" t="s">
        <v>1633</v>
      </c>
      <c r="E65" s="307" t="s">
        <v>120</v>
      </c>
      <c r="F65" s="307" t="s">
        <v>1101</v>
      </c>
      <c r="G65" s="308">
        <v>10</v>
      </c>
      <c r="H65" s="308" t="s">
        <v>189</v>
      </c>
      <c r="I65" s="307"/>
      <c r="J65" s="308"/>
      <c r="K65" s="316" t="s">
        <v>471</v>
      </c>
      <c r="L65" s="316" t="s">
        <v>2159</v>
      </c>
      <c r="M65" s="316"/>
      <c r="N65" s="316" t="s">
        <v>1709</v>
      </c>
      <c r="O65" s="306" t="str">
        <f t="shared" si="22"/>
        <v xml:space="preserve">GERANIUM ZONALE Anthony pac </v>
      </c>
      <c r="P65" s="309">
        <v>68</v>
      </c>
      <c r="Q65" s="309"/>
      <c r="R65" s="20">
        <f t="shared" si="23"/>
        <v>0</v>
      </c>
      <c r="S65" s="20">
        <f t="shared" si="24"/>
        <v>0</v>
      </c>
      <c r="T65" s="20">
        <f t="shared" si="25"/>
        <v>0</v>
      </c>
      <c r="U65" s="303"/>
      <c r="V65" s="304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17"/>
      <c r="AR65" s="317"/>
      <c r="AS65" s="317"/>
      <c r="AT65" s="317"/>
      <c r="AU65" s="317"/>
      <c r="AV65" s="317"/>
      <c r="AW65" s="317"/>
      <c r="AX65" s="317"/>
      <c r="AY65" s="317"/>
      <c r="AZ65" s="317"/>
      <c r="BA65" s="317"/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7"/>
      <c r="BR65" s="317"/>
      <c r="BS65" s="317"/>
      <c r="BT65" s="317"/>
      <c r="BU65" s="14"/>
      <c r="BV65" s="14"/>
      <c r="BW65" s="14"/>
      <c r="BX65" s="47" t="s">
        <v>128</v>
      </c>
      <c r="BY65" s="47" t="s">
        <v>128</v>
      </c>
      <c r="BZ65" s="47" t="str">
        <f t="shared" ca="1" si="20"/>
        <v/>
      </c>
      <c r="CA65" s="47" t="str">
        <f t="shared" ca="1" si="21"/>
        <v/>
      </c>
      <c r="CB65" s="50"/>
    </row>
    <row r="66" spans="1:80" ht="20.100000000000001" customHeight="1" x14ac:dyDescent="0.25">
      <c r="A66" s="310">
        <v>21841</v>
      </c>
      <c r="B66" s="311" t="s">
        <v>474</v>
      </c>
      <c r="C66" s="311" t="s">
        <v>2193</v>
      </c>
      <c r="D66" s="311" t="s">
        <v>1633</v>
      </c>
      <c r="E66" s="312" t="s">
        <v>120</v>
      </c>
      <c r="F66" s="312" t="s">
        <v>1101</v>
      </c>
      <c r="G66" s="313">
        <v>10</v>
      </c>
      <c r="H66" s="313" t="s">
        <v>189</v>
      </c>
      <c r="I66" s="312"/>
      <c r="J66" s="313"/>
      <c r="K66" s="311" t="s">
        <v>471</v>
      </c>
      <c r="L66" s="311" t="s">
        <v>2159</v>
      </c>
      <c r="M66" s="311"/>
      <c r="N66" s="311" t="s">
        <v>1709</v>
      </c>
      <c r="O66" s="311" t="str">
        <f t="shared" si="22"/>
        <v xml:space="preserve">GERANIUM ZONALE Dijon technigera </v>
      </c>
      <c r="P66" s="314">
        <v>69</v>
      </c>
      <c r="Q66" s="314"/>
      <c r="R66" s="20">
        <f t="shared" ref="R66:R74" si="32">IF(INT(S66)*10=S66*10,,"ERREUR")</f>
        <v>0</v>
      </c>
      <c r="S66" s="20">
        <f t="shared" ref="S66:S74" si="33">T66/G66</f>
        <v>0</v>
      </c>
      <c r="T66" s="20">
        <f t="shared" ref="T66:T74" si="34">SUM(U66:BT66)</f>
        <v>0</v>
      </c>
      <c r="U66" s="303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  <c r="BB66" s="318"/>
      <c r="BC66" s="318"/>
      <c r="BD66" s="318"/>
      <c r="BE66" s="318"/>
      <c r="BF66" s="318"/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14"/>
      <c r="BV66" s="14"/>
      <c r="BW66" s="14"/>
      <c r="BX66" s="47" t="s">
        <v>128</v>
      </c>
      <c r="BY66" s="47" t="s">
        <v>128</v>
      </c>
      <c r="BZ66" s="47" t="str">
        <f t="shared" ca="1" si="20"/>
        <v/>
      </c>
      <c r="CA66" s="47" t="str">
        <f t="shared" ca="1" si="21"/>
        <v/>
      </c>
      <c r="CB66" s="50"/>
    </row>
    <row r="67" spans="1:80" ht="20.100000000000001" customHeight="1" x14ac:dyDescent="0.25">
      <c r="A67" s="305">
        <v>21827</v>
      </c>
      <c r="B67" s="306" t="s">
        <v>474</v>
      </c>
      <c r="C67" s="306" t="s">
        <v>2194</v>
      </c>
      <c r="D67" s="306" t="s">
        <v>1633</v>
      </c>
      <c r="E67" s="307" t="s">
        <v>120</v>
      </c>
      <c r="F67" s="307" t="s">
        <v>1101</v>
      </c>
      <c r="G67" s="308">
        <v>10</v>
      </c>
      <c r="H67" s="308" t="s">
        <v>189</v>
      </c>
      <c r="I67" s="307"/>
      <c r="J67" s="308"/>
      <c r="K67" s="316" t="s">
        <v>471</v>
      </c>
      <c r="L67" s="316" t="s">
        <v>2159</v>
      </c>
      <c r="M67" s="316"/>
      <c r="N67" s="316" t="s">
        <v>1709</v>
      </c>
      <c r="O67" s="306" t="str">
        <f t="shared" si="22"/>
        <v xml:space="preserve">GERANIUM ZONALE Glitter Orange pac </v>
      </c>
      <c r="P67" s="309">
        <v>70</v>
      </c>
      <c r="Q67" s="309"/>
      <c r="R67" s="20">
        <f t="shared" si="32"/>
        <v>0</v>
      </c>
      <c r="S67" s="20">
        <f t="shared" si="33"/>
        <v>0</v>
      </c>
      <c r="T67" s="20">
        <f t="shared" si="34"/>
        <v>0</v>
      </c>
      <c r="U67" s="303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17"/>
      <c r="AR67" s="317"/>
      <c r="AS67" s="317"/>
      <c r="AT67" s="317"/>
      <c r="AU67" s="317"/>
      <c r="AV67" s="317"/>
      <c r="AW67" s="317"/>
      <c r="AX67" s="317"/>
      <c r="AY67" s="317"/>
      <c r="AZ67" s="317"/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14"/>
      <c r="BV67" s="14"/>
      <c r="BW67" s="14"/>
      <c r="BX67" s="47" t="s">
        <v>128</v>
      </c>
      <c r="BY67" s="47" t="s">
        <v>128</v>
      </c>
      <c r="BZ67" s="47" t="str">
        <f t="shared" ca="1" si="20"/>
        <v/>
      </c>
      <c r="CA67" s="47" t="str">
        <f t="shared" ca="1" si="21"/>
        <v/>
      </c>
      <c r="CB67" s="50"/>
    </row>
    <row r="68" spans="1:80" ht="20.100000000000001" customHeight="1" x14ac:dyDescent="0.25">
      <c r="A68" s="310">
        <v>21843</v>
      </c>
      <c r="B68" s="311" t="s">
        <v>474</v>
      </c>
      <c r="C68" s="311" t="s">
        <v>2195</v>
      </c>
      <c r="D68" s="311" t="s">
        <v>1633</v>
      </c>
      <c r="E68" s="312" t="s">
        <v>120</v>
      </c>
      <c r="F68" s="312" t="s">
        <v>1101</v>
      </c>
      <c r="G68" s="313">
        <v>10</v>
      </c>
      <c r="H68" s="313" t="s">
        <v>189</v>
      </c>
      <c r="I68" s="312"/>
      <c r="J68" s="313"/>
      <c r="K68" s="311" t="s">
        <v>471</v>
      </c>
      <c r="L68" s="311" t="s">
        <v>2159</v>
      </c>
      <c r="M68" s="311"/>
      <c r="N68" s="311" t="s">
        <v>1709</v>
      </c>
      <c r="O68" s="311" t="str">
        <f t="shared" si="22"/>
        <v xml:space="preserve">GERANIUM ZONALE Laval technigera </v>
      </c>
      <c r="P68" s="314">
        <v>71</v>
      </c>
      <c r="Q68" s="314"/>
      <c r="R68" s="20">
        <f t="shared" si="32"/>
        <v>0</v>
      </c>
      <c r="S68" s="20">
        <f t="shared" si="33"/>
        <v>0</v>
      </c>
      <c r="T68" s="20">
        <f t="shared" si="34"/>
        <v>0</v>
      </c>
      <c r="U68" s="303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18"/>
      <c r="AR68" s="318"/>
      <c r="AS68" s="318"/>
      <c r="AT68" s="318"/>
      <c r="AU68" s="318"/>
      <c r="AV68" s="318"/>
      <c r="AW68" s="318"/>
      <c r="AX68" s="318"/>
      <c r="AY68" s="318"/>
      <c r="AZ68" s="318"/>
      <c r="BA68" s="318"/>
      <c r="BB68" s="318"/>
      <c r="BC68" s="318"/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14"/>
      <c r="BV68" s="14"/>
      <c r="BW68" s="14"/>
      <c r="BX68" s="47" t="s">
        <v>128</v>
      </c>
      <c r="BY68" s="47" t="s">
        <v>128</v>
      </c>
      <c r="BZ68" s="47" t="str">
        <f t="shared" ca="1" si="20"/>
        <v/>
      </c>
      <c r="CA68" s="47" t="str">
        <f t="shared" ca="1" si="21"/>
        <v/>
      </c>
      <c r="CB68" s="50"/>
    </row>
    <row r="69" spans="1:80" ht="20.100000000000001" customHeight="1" x14ac:dyDescent="0.25">
      <c r="A69" s="305">
        <v>21845</v>
      </c>
      <c r="B69" s="306" t="s">
        <v>474</v>
      </c>
      <c r="C69" s="306" t="s">
        <v>2196</v>
      </c>
      <c r="D69" s="306" t="s">
        <v>1633</v>
      </c>
      <c r="E69" s="307" t="s">
        <v>120</v>
      </c>
      <c r="F69" s="307" t="s">
        <v>1101</v>
      </c>
      <c r="G69" s="308">
        <v>10</v>
      </c>
      <c r="H69" s="308" t="s">
        <v>189</v>
      </c>
      <c r="I69" s="307"/>
      <c r="J69" s="308"/>
      <c r="K69" s="316" t="s">
        <v>471</v>
      </c>
      <c r="L69" s="316" t="s">
        <v>2159</v>
      </c>
      <c r="M69" s="316"/>
      <c r="N69" s="316" t="s">
        <v>1709</v>
      </c>
      <c r="O69" s="306" t="str">
        <f t="shared" si="22"/>
        <v xml:space="preserve">GERANIUM ZONALE Libourne technigera </v>
      </c>
      <c r="P69" s="309">
        <v>72</v>
      </c>
      <c r="Q69" s="309"/>
      <c r="R69" s="20">
        <f t="shared" si="32"/>
        <v>0</v>
      </c>
      <c r="S69" s="20">
        <f t="shared" si="33"/>
        <v>0</v>
      </c>
      <c r="T69" s="20">
        <f t="shared" si="34"/>
        <v>0</v>
      </c>
      <c r="U69" s="303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17"/>
      <c r="AR69" s="317"/>
      <c r="AS69" s="317"/>
      <c r="AT69" s="317"/>
      <c r="AU69" s="317"/>
      <c r="AV69" s="317"/>
      <c r="AW69" s="317"/>
      <c r="AX69" s="317"/>
      <c r="AY69" s="317"/>
      <c r="AZ69" s="317"/>
      <c r="BA69" s="317"/>
      <c r="BB69" s="317"/>
      <c r="BC69" s="317"/>
      <c r="BD69" s="317"/>
      <c r="BE69" s="317"/>
      <c r="BF69" s="317"/>
      <c r="BG69" s="317"/>
      <c r="BH69" s="317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14"/>
      <c r="BV69" s="14"/>
      <c r="BW69" s="14"/>
      <c r="BX69" s="47" t="s">
        <v>128</v>
      </c>
      <c r="BY69" s="47" t="s">
        <v>128</v>
      </c>
      <c r="BZ69" s="47" t="str">
        <f t="shared" ca="1" si="20"/>
        <v/>
      </c>
      <c r="CA69" s="47" t="str">
        <f t="shared" ca="1" si="21"/>
        <v/>
      </c>
      <c r="CB69" s="50"/>
    </row>
    <row r="70" spans="1:80" ht="20.100000000000001" customHeight="1" x14ac:dyDescent="0.25">
      <c r="A70" s="310">
        <v>24092</v>
      </c>
      <c r="B70" s="311" t="s">
        <v>474</v>
      </c>
      <c r="C70" s="311" t="s">
        <v>2197</v>
      </c>
      <c r="D70" s="311" t="s">
        <v>1633</v>
      </c>
      <c r="E70" s="312" t="s">
        <v>120</v>
      </c>
      <c r="F70" s="312" t="s">
        <v>1101</v>
      </c>
      <c r="G70" s="313">
        <v>10</v>
      </c>
      <c r="H70" s="313" t="s">
        <v>189</v>
      </c>
      <c r="I70" s="312"/>
      <c r="J70" s="313"/>
      <c r="K70" s="311" t="s">
        <v>471</v>
      </c>
      <c r="L70" s="311" t="s">
        <v>2159</v>
      </c>
      <c r="M70" s="311"/>
      <c r="N70" s="311" t="s">
        <v>1709</v>
      </c>
      <c r="O70" s="311" t="str">
        <f t="shared" si="22"/>
        <v xml:space="preserve">GERANIUM ZONALE Morning Sun pac </v>
      </c>
      <c r="P70" s="314">
        <v>73</v>
      </c>
      <c r="Q70" s="314"/>
      <c r="R70" s="20">
        <f t="shared" si="32"/>
        <v>0</v>
      </c>
      <c r="S70" s="20">
        <f t="shared" si="33"/>
        <v>0</v>
      </c>
      <c r="T70" s="20">
        <f t="shared" si="34"/>
        <v>0</v>
      </c>
      <c r="U70" s="303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18"/>
      <c r="AR70" s="318"/>
      <c r="AS70" s="318"/>
      <c r="AT70" s="318"/>
      <c r="AU70" s="318"/>
      <c r="AV70" s="318"/>
      <c r="AW70" s="318"/>
      <c r="AX70" s="318"/>
      <c r="AY70" s="318"/>
      <c r="AZ70" s="318"/>
      <c r="BA70" s="318"/>
      <c r="BB70" s="318"/>
      <c r="BC70" s="318"/>
      <c r="BD70" s="318"/>
      <c r="BE70" s="318"/>
      <c r="BF70" s="318"/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  <c r="BU70" s="14"/>
      <c r="BV70" s="14"/>
      <c r="BW70" s="14"/>
      <c r="BX70" s="47" t="s">
        <v>128</v>
      </c>
      <c r="BY70" s="47" t="s">
        <v>128</v>
      </c>
      <c r="BZ70" s="47" t="str">
        <f t="shared" ca="1" si="20"/>
        <v/>
      </c>
      <c r="CA70" s="47" t="str">
        <f t="shared" ca="1" si="21"/>
        <v/>
      </c>
      <c r="CB70" s="50"/>
    </row>
    <row r="71" spans="1:80" ht="20.100000000000001" customHeight="1" x14ac:dyDescent="0.25">
      <c r="A71" s="305">
        <v>21813</v>
      </c>
      <c r="B71" s="306" t="s">
        <v>474</v>
      </c>
      <c r="C71" s="306" t="s">
        <v>2198</v>
      </c>
      <c r="D71" s="306" t="s">
        <v>1633</v>
      </c>
      <c r="E71" s="307" t="s">
        <v>120</v>
      </c>
      <c r="F71" s="307" t="s">
        <v>1101</v>
      </c>
      <c r="G71" s="308">
        <v>10</v>
      </c>
      <c r="H71" s="308" t="s">
        <v>189</v>
      </c>
      <c r="I71" s="307"/>
      <c r="J71" s="308"/>
      <c r="K71" s="316" t="s">
        <v>471</v>
      </c>
      <c r="L71" s="316" t="s">
        <v>2159</v>
      </c>
      <c r="M71" s="316"/>
      <c r="N71" s="316" t="s">
        <v>1709</v>
      </c>
      <c r="O71" s="306" t="str">
        <f t="shared" si="22"/>
        <v xml:space="preserve">GERANIUM ZONALE Oleron technigera </v>
      </c>
      <c r="P71" s="309">
        <v>74</v>
      </c>
      <c r="Q71" s="309"/>
      <c r="R71" s="20">
        <f t="shared" si="32"/>
        <v>0</v>
      </c>
      <c r="S71" s="20">
        <f t="shared" si="33"/>
        <v>0</v>
      </c>
      <c r="T71" s="20">
        <f t="shared" si="34"/>
        <v>0</v>
      </c>
      <c r="U71" s="303"/>
      <c r="V71" s="304"/>
      <c r="W71" s="304"/>
      <c r="X71" s="304"/>
      <c r="Y71" s="304"/>
      <c r="Z71" s="304"/>
      <c r="AA71" s="304"/>
      <c r="AB71" s="304"/>
      <c r="AC71" s="304"/>
      <c r="AD71" s="304"/>
      <c r="AE71" s="304"/>
      <c r="AF71" s="304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17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7"/>
      <c r="BN71" s="317"/>
      <c r="BO71" s="317"/>
      <c r="BP71" s="317"/>
      <c r="BQ71" s="317"/>
      <c r="BR71" s="317"/>
      <c r="BS71" s="317"/>
      <c r="BT71" s="317"/>
      <c r="BU71" s="14"/>
      <c r="BV71" s="14"/>
      <c r="BW71" s="14"/>
      <c r="BX71" s="47" t="s">
        <v>128</v>
      </c>
      <c r="BY71" s="47" t="s">
        <v>128</v>
      </c>
      <c r="BZ71" s="47" t="str">
        <f t="shared" ca="1" si="20"/>
        <v/>
      </c>
      <c r="CA71" s="47" t="str">
        <f t="shared" ca="1" si="21"/>
        <v/>
      </c>
      <c r="CB71" s="50"/>
    </row>
    <row r="72" spans="1:80" ht="20.100000000000001" customHeight="1" x14ac:dyDescent="0.25">
      <c r="A72" s="310">
        <v>21847</v>
      </c>
      <c r="B72" s="311" t="s">
        <v>474</v>
      </c>
      <c r="C72" s="311" t="s">
        <v>2199</v>
      </c>
      <c r="D72" s="311" t="s">
        <v>1633</v>
      </c>
      <c r="E72" s="312" t="s">
        <v>120</v>
      </c>
      <c r="F72" s="312" t="s">
        <v>1101</v>
      </c>
      <c r="G72" s="313">
        <v>10</v>
      </c>
      <c r="H72" s="313" t="s">
        <v>189</v>
      </c>
      <c r="I72" s="312"/>
      <c r="J72" s="313"/>
      <c r="K72" s="311" t="s">
        <v>471</v>
      </c>
      <c r="L72" s="311" t="s">
        <v>2159</v>
      </c>
      <c r="M72" s="311"/>
      <c r="N72" s="311" t="s">
        <v>1709</v>
      </c>
      <c r="O72" s="311" t="str">
        <f t="shared" si="22"/>
        <v xml:space="preserve">GERANIUM ZONALE Orange technigera </v>
      </c>
      <c r="P72" s="314">
        <v>75</v>
      </c>
      <c r="Q72" s="314"/>
      <c r="R72" s="20">
        <f t="shared" si="32"/>
        <v>0</v>
      </c>
      <c r="S72" s="20">
        <f t="shared" si="33"/>
        <v>0</v>
      </c>
      <c r="T72" s="20">
        <f t="shared" si="34"/>
        <v>0</v>
      </c>
      <c r="U72" s="303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18"/>
      <c r="AR72" s="318"/>
      <c r="AS72" s="318"/>
      <c r="AT72" s="318"/>
      <c r="AU72" s="318"/>
      <c r="AV72" s="318"/>
      <c r="AW72" s="318"/>
      <c r="AX72" s="318"/>
      <c r="AY72" s="318"/>
      <c r="AZ72" s="318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14"/>
      <c r="BV72" s="14"/>
      <c r="BW72" s="14"/>
      <c r="BX72" s="47" t="s">
        <v>128</v>
      </c>
      <c r="BY72" s="47" t="s">
        <v>128</v>
      </c>
      <c r="BZ72" s="47" t="str">
        <f t="shared" ca="1" si="20"/>
        <v/>
      </c>
      <c r="CA72" s="47" t="str">
        <f t="shared" ca="1" si="21"/>
        <v/>
      </c>
      <c r="CB72" s="50"/>
    </row>
    <row r="73" spans="1:80" ht="20.100000000000001" customHeight="1" x14ac:dyDescent="0.25">
      <c r="A73" s="305">
        <v>21849</v>
      </c>
      <c r="B73" s="306" t="s">
        <v>474</v>
      </c>
      <c r="C73" s="306" t="s">
        <v>2200</v>
      </c>
      <c r="D73" s="306" t="s">
        <v>1633</v>
      </c>
      <c r="E73" s="307" t="s">
        <v>120</v>
      </c>
      <c r="F73" s="307" t="s">
        <v>1101</v>
      </c>
      <c r="G73" s="308">
        <v>10</v>
      </c>
      <c r="H73" s="308" t="s">
        <v>189</v>
      </c>
      <c r="I73" s="307"/>
      <c r="J73" s="308"/>
      <c r="K73" s="316" t="s">
        <v>471</v>
      </c>
      <c r="L73" s="316" t="s">
        <v>2159</v>
      </c>
      <c r="M73" s="316"/>
      <c r="N73" s="316" t="s">
        <v>1709</v>
      </c>
      <c r="O73" s="306" t="str">
        <f t="shared" si="22"/>
        <v xml:space="preserve">GERANIUM ZONALE Plougastel technigera </v>
      </c>
      <c r="P73" s="309">
        <v>76</v>
      </c>
      <c r="Q73" s="309"/>
      <c r="R73" s="20">
        <f t="shared" si="32"/>
        <v>0</v>
      </c>
      <c r="S73" s="20">
        <f t="shared" si="33"/>
        <v>0</v>
      </c>
      <c r="T73" s="20">
        <f t="shared" si="34"/>
        <v>0</v>
      </c>
      <c r="U73" s="303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17"/>
      <c r="AR73" s="317"/>
      <c r="AS73" s="317"/>
      <c r="AT73" s="317"/>
      <c r="AU73" s="317"/>
      <c r="AV73" s="317"/>
      <c r="AW73" s="317"/>
      <c r="AX73" s="317"/>
      <c r="AY73" s="317"/>
      <c r="AZ73" s="317"/>
      <c r="BA73" s="317"/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7"/>
      <c r="BR73" s="317"/>
      <c r="BS73" s="317"/>
      <c r="BT73" s="317"/>
      <c r="BU73" s="14"/>
      <c r="BV73" s="14"/>
      <c r="BW73" s="14"/>
      <c r="BX73" s="47" t="s">
        <v>128</v>
      </c>
      <c r="BY73" s="47" t="s">
        <v>128</v>
      </c>
      <c r="BZ73" s="47" t="str">
        <f t="shared" ref="BZ73:BZ98" ca="1" si="35">IFERROR(IF($C$2&lt;&gt;"",INDEX(INDIRECT("$O"&amp;CA72+1&amp;":$P$190"),MATCH("*"&amp;$C$2&amp;"*",INDIRECT("$O"&amp;CA72+1&amp;":$O$190"),0),1),""),"")</f>
        <v/>
      </c>
      <c r="CA73" s="47" t="str">
        <f t="shared" ref="CA73:CA98" ca="1" si="36">IFERROR(IF($C$2&lt;&gt;"",MATCH("*"&amp;$C$2&amp;"*",INDIRECT("$O"&amp;CA72+1&amp;":$O190"),0)+CA72,""),"")</f>
        <v/>
      </c>
      <c r="CB73" s="50"/>
    </row>
    <row r="74" spans="1:80" ht="20.100000000000001" customHeight="1" x14ac:dyDescent="0.25">
      <c r="A74" s="310">
        <v>21806</v>
      </c>
      <c r="B74" s="311" t="s">
        <v>474</v>
      </c>
      <c r="C74" s="311" t="s">
        <v>2201</v>
      </c>
      <c r="D74" s="311" t="s">
        <v>1633</v>
      </c>
      <c r="E74" s="312" t="s">
        <v>120</v>
      </c>
      <c r="F74" s="312" t="s">
        <v>1101</v>
      </c>
      <c r="G74" s="313">
        <v>10</v>
      </c>
      <c r="H74" s="313" t="s">
        <v>189</v>
      </c>
      <c r="I74" s="312"/>
      <c r="J74" s="313"/>
      <c r="K74" s="311" t="s">
        <v>471</v>
      </c>
      <c r="L74" s="311" t="s">
        <v>2159</v>
      </c>
      <c r="M74" s="311"/>
      <c r="N74" s="311" t="s">
        <v>1709</v>
      </c>
      <c r="O74" s="311" t="str">
        <f t="shared" si="22"/>
        <v xml:space="preserve">GERANIUM ZONALE Victor pac </v>
      </c>
      <c r="P74" s="314">
        <v>77</v>
      </c>
      <c r="Q74" s="314"/>
      <c r="R74" s="20">
        <f t="shared" si="32"/>
        <v>0</v>
      </c>
      <c r="S74" s="20">
        <f t="shared" si="33"/>
        <v>0</v>
      </c>
      <c r="T74" s="20">
        <f t="shared" si="34"/>
        <v>0</v>
      </c>
      <c r="U74" s="303"/>
      <c r="V74" s="304"/>
      <c r="W74" s="304"/>
      <c r="X74" s="304"/>
      <c r="Y74" s="304"/>
      <c r="Z74" s="304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18"/>
      <c r="AR74" s="318"/>
      <c r="AS74" s="318"/>
      <c r="AT74" s="318"/>
      <c r="AU74" s="318"/>
      <c r="AV74" s="318"/>
      <c r="AW74" s="318"/>
      <c r="AX74" s="318"/>
      <c r="AY74" s="318"/>
      <c r="AZ74" s="318"/>
      <c r="BA74" s="318"/>
      <c r="BB74" s="318"/>
      <c r="BC74" s="318"/>
      <c r="BD74" s="318"/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14"/>
      <c r="BV74" s="14"/>
      <c r="BW74" s="14"/>
      <c r="BX74" s="47" t="s">
        <v>128</v>
      </c>
      <c r="BY74" s="47" t="s">
        <v>128</v>
      </c>
      <c r="BZ74" s="47" t="str">
        <f t="shared" ca="1" si="35"/>
        <v/>
      </c>
      <c r="CA74" s="47" t="str">
        <f t="shared" ca="1" si="36"/>
        <v/>
      </c>
      <c r="CB74" s="50"/>
    </row>
    <row r="75" spans="1:80" ht="20.100000000000001" customHeight="1" x14ac:dyDescent="0.25">
      <c r="A75" s="342"/>
      <c r="B75" s="343" t="s">
        <v>501</v>
      </c>
      <c r="C75" s="344"/>
      <c r="D75" s="345"/>
      <c r="E75" s="346"/>
      <c r="F75" s="346"/>
      <c r="G75" s="346"/>
      <c r="H75" s="347"/>
      <c r="I75" s="346"/>
      <c r="J75" s="348"/>
      <c r="K75" s="344"/>
      <c r="L75" s="344" t="s">
        <v>593</v>
      </c>
      <c r="M75" s="344"/>
      <c r="N75" s="344"/>
      <c r="O75" s="344" t="str">
        <f t="shared" si="22"/>
        <v xml:space="preserve">GERANIUM ZONALE FEUILLAGE FONCÉ </v>
      </c>
      <c r="P75" s="345">
        <v>78</v>
      </c>
      <c r="Q75" s="345"/>
      <c r="R75" s="20"/>
      <c r="S75" s="20"/>
      <c r="T75" s="20"/>
      <c r="U75" s="521"/>
      <c r="V75" s="522"/>
      <c r="W75" s="522"/>
      <c r="X75" s="522"/>
      <c r="Y75" s="522"/>
      <c r="Z75" s="522"/>
      <c r="AA75" s="522"/>
      <c r="AB75" s="522"/>
      <c r="AC75" s="522"/>
      <c r="AD75" s="522"/>
      <c r="AE75" s="522"/>
      <c r="AF75" s="522"/>
      <c r="AG75" s="522"/>
      <c r="AH75" s="522"/>
      <c r="AI75" s="522"/>
      <c r="AJ75" s="522"/>
      <c r="AK75" s="522"/>
      <c r="AL75" s="522"/>
      <c r="AM75" s="522"/>
      <c r="AN75" s="522"/>
      <c r="AO75" s="522"/>
      <c r="AP75" s="522"/>
      <c r="AQ75" s="522"/>
      <c r="AR75" s="522"/>
      <c r="AS75" s="522"/>
      <c r="AT75" s="522"/>
      <c r="AU75" s="522"/>
      <c r="AV75" s="522"/>
      <c r="AW75" s="522"/>
      <c r="AX75" s="522"/>
      <c r="AY75" s="522"/>
      <c r="AZ75" s="522"/>
      <c r="BA75" s="522"/>
      <c r="BB75" s="522"/>
      <c r="BC75" s="522"/>
      <c r="BD75" s="522"/>
      <c r="BE75" s="522"/>
      <c r="BF75" s="522"/>
      <c r="BG75" s="522"/>
      <c r="BH75" s="522"/>
      <c r="BI75" s="522"/>
      <c r="BJ75" s="522"/>
      <c r="BK75" s="522"/>
      <c r="BL75" s="522"/>
      <c r="BM75" s="522"/>
      <c r="BN75" s="522"/>
      <c r="BO75" s="522"/>
      <c r="BP75" s="522"/>
      <c r="BQ75" s="522"/>
      <c r="BR75" s="522"/>
      <c r="BS75" s="522"/>
      <c r="BT75" s="522"/>
      <c r="BU75" s="14"/>
      <c r="BV75" s="14"/>
      <c r="BW75" s="14"/>
      <c r="BX75" s="14" t="s">
        <v>128</v>
      </c>
      <c r="BY75" s="14" t="s">
        <v>128</v>
      </c>
      <c r="BZ75" s="47" t="str">
        <f t="shared" ca="1" si="35"/>
        <v/>
      </c>
      <c r="CA75" s="47" t="str">
        <f t="shared" ca="1" si="36"/>
        <v/>
      </c>
      <c r="CB75" s="14"/>
    </row>
    <row r="76" spans="1:80" ht="20.100000000000001" customHeight="1" x14ac:dyDescent="0.25">
      <c r="A76" s="305">
        <v>24094</v>
      </c>
      <c r="B76" s="306" t="s">
        <v>474</v>
      </c>
      <c r="C76" s="306" t="s">
        <v>2202</v>
      </c>
      <c r="D76" s="306" t="s">
        <v>1633</v>
      </c>
      <c r="E76" s="307" t="s">
        <v>120</v>
      </c>
      <c r="F76" s="307" t="s">
        <v>1101</v>
      </c>
      <c r="G76" s="308">
        <v>10</v>
      </c>
      <c r="H76" s="308" t="s">
        <v>189</v>
      </c>
      <c r="I76" s="307"/>
      <c r="J76" s="308"/>
      <c r="K76" s="316" t="s">
        <v>471</v>
      </c>
      <c r="L76" s="316" t="s">
        <v>2159</v>
      </c>
      <c r="M76" s="316"/>
      <c r="N76" s="316" t="s">
        <v>1709</v>
      </c>
      <c r="O76" s="306" t="str">
        <f t="shared" si="22"/>
        <v xml:space="preserve">GERANIUM ZONALE Abelina pac </v>
      </c>
      <c r="P76" s="309">
        <v>79</v>
      </c>
      <c r="Q76" s="309"/>
      <c r="R76" s="20">
        <f t="shared" si="23"/>
        <v>0</v>
      </c>
      <c r="S76" s="20">
        <f t="shared" si="24"/>
        <v>0</v>
      </c>
      <c r="T76" s="20">
        <f t="shared" si="25"/>
        <v>0</v>
      </c>
      <c r="U76" s="303"/>
      <c r="V76" s="304"/>
      <c r="W76" s="304"/>
      <c r="X76" s="304"/>
      <c r="Y76" s="304"/>
      <c r="Z76" s="304"/>
      <c r="AA76" s="304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17"/>
      <c r="AR76" s="317"/>
      <c r="AS76" s="317"/>
      <c r="AT76" s="317"/>
      <c r="AU76" s="317"/>
      <c r="AV76" s="317"/>
      <c r="AW76" s="317"/>
      <c r="AX76" s="317"/>
      <c r="AY76" s="317"/>
      <c r="AZ76" s="317"/>
      <c r="BA76" s="317"/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17"/>
      <c r="BM76" s="317"/>
      <c r="BN76" s="317"/>
      <c r="BO76" s="317"/>
      <c r="BP76" s="317"/>
      <c r="BQ76" s="317"/>
      <c r="BR76" s="317"/>
      <c r="BS76" s="317"/>
      <c r="BT76" s="317"/>
      <c r="BU76" s="14"/>
      <c r="BV76" s="14"/>
      <c r="BW76" s="14"/>
      <c r="BX76" s="47" t="s">
        <v>128</v>
      </c>
      <c r="BY76" s="47" t="s">
        <v>128</v>
      </c>
      <c r="BZ76" s="47" t="str">
        <f t="shared" ca="1" si="35"/>
        <v/>
      </c>
      <c r="CA76" s="47" t="str">
        <f t="shared" ca="1" si="36"/>
        <v/>
      </c>
      <c r="CB76" s="50"/>
    </row>
    <row r="77" spans="1:80" ht="20.100000000000001" customHeight="1" x14ac:dyDescent="0.25">
      <c r="A77" s="310">
        <v>25884</v>
      </c>
      <c r="B77" s="311" t="s">
        <v>474</v>
      </c>
      <c r="C77" s="311" t="s">
        <v>2203</v>
      </c>
      <c r="D77" s="311" t="s">
        <v>1633</v>
      </c>
      <c r="E77" s="312" t="s">
        <v>120</v>
      </c>
      <c r="F77" s="312" t="s">
        <v>1101</v>
      </c>
      <c r="G77" s="313">
        <v>10</v>
      </c>
      <c r="H77" s="313" t="s">
        <v>189</v>
      </c>
      <c r="I77" s="312"/>
      <c r="J77" s="313"/>
      <c r="K77" s="311" t="s">
        <v>471</v>
      </c>
      <c r="L77" s="311" t="s">
        <v>2159</v>
      </c>
      <c r="M77" s="311"/>
      <c r="N77" s="311" t="s">
        <v>1709</v>
      </c>
      <c r="O77" s="311" t="str">
        <f t="shared" si="22"/>
        <v xml:space="preserve">GERANIUM ZONALE Belinda pac </v>
      </c>
      <c r="P77" s="314">
        <v>80</v>
      </c>
      <c r="Q77" s="314"/>
      <c r="R77" s="20">
        <f t="shared" ref="R77:R83" si="37">IF(INT(S77)*10=S77*10,,"ERREUR")</f>
        <v>0</v>
      </c>
      <c r="S77" s="20">
        <f t="shared" ref="S77:S83" si="38">T77/G77</f>
        <v>0</v>
      </c>
      <c r="T77" s="20">
        <f t="shared" ref="T77:T83" si="39">SUM(U77:BT77)</f>
        <v>0</v>
      </c>
      <c r="U77" s="303"/>
      <c r="V77" s="304"/>
      <c r="W77" s="304"/>
      <c r="X77" s="304"/>
      <c r="Y77" s="304"/>
      <c r="Z77" s="304"/>
      <c r="AA77" s="304"/>
      <c r="AB77" s="304"/>
      <c r="AC77" s="304"/>
      <c r="AD77" s="304"/>
      <c r="AE77" s="304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18"/>
      <c r="AR77" s="318"/>
      <c r="AS77" s="318"/>
      <c r="AT77" s="318"/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  <c r="BF77" s="318"/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  <c r="BU77" s="14"/>
      <c r="BV77" s="14"/>
      <c r="BW77" s="14"/>
      <c r="BX77" s="47" t="s">
        <v>128</v>
      </c>
      <c r="BY77" s="47" t="s">
        <v>128</v>
      </c>
      <c r="BZ77" s="47" t="str">
        <f t="shared" ca="1" si="35"/>
        <v/>
      </c>
      <c r="CA77" s="47" t="str">
        <f t="shared" ca="1" si="36"/>
        <v/>
      </c>
      <c r="CB77" s="50"/>
    </row>
    <row r="78" spans="1:80" ht="20.100000000000001" customHeight="1" x14ac:dyDescent="0.25">
      <c r="A78" s="305">
        <v>24272</v>
      </c>
      <c r="B78" s="306" t="s">
        <v>474</v>
      </c>
      <c r="C78" s="306" t="s">
        <v>2204</v>
      </c>
      <c r="D78" s="306" t="s">
        <v>1633</v>
      </c>
      <c r="E78" s="307" t="s">
        <v>120</v>
      </c>
      <c r="F78" s="307" t="s">
        <v>1101</v>
      </c>
      <c r="G78" s="308">
        <v>10</v>
      </c>
      <c r="H78" s="308" t="s">
        <v>189</v>
      </c>
      <c r="I78" s="307"/>
      <c r="J78" s="308"/>
      <c r="K78" s="316" t="s">
        <v>471</v>
      </c>
      <c r="L78" s="316" t="s">
        <v>2159</v>
      </c>
      <c r="M78" s="316"/>
      <c r="N78" s="316" t="s">
        <v>1709</v>
      </c>
      <c r="O78" s="306" t="str">
        <f t="shared" si="22"/>
        <v xml:space="preserve">GERANIUM ZONALE Chocolate Fire pac </v>
      </c>
      <c r="P78" s="309">
        <v>81</v>
      </c>
      <c r="Q78" s="309"/>
      <c r="R78" s="20">
        <f t="shared" si="37"/>
        <v>0</v>
      </c>
      <c r="S78" s="20">
        <f t="shared" si="38"/>
        <v>0</v>
      </c>
      <c r="T78" s="20">
        <f t="shared" si="39"/>
        <v>0</v>
      </c>
      <c r="U78" s="303"/>
      <c r="V78" s="304"/>
      <c r="W78" s="304"/>
      <c r="X78" s="304"/>
      <c r="Y78" s="304"/>
      <c r="Z78" s="304"/>
      <c r="AA78" s="304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17"/>
      <c r="AR78" s="317"/>
      <c r="AS78" s="317"/>
      <c r="AT78" s="317"/>
      <c r="AU78" s="317"/>
      <c r="AV78" s="317"/>
      <c r="AW78" s="317"/>
      <c r="AX78" s="317"/>
      <c r="AY78" s="317"/>
      <c r="AZ78" s="317"/>
      <c r="BA78" s="317"/>
      <c r="BB78" s="317"/>
      <c r="BC78" s="317"/>
      <c r="BD78" s="317"/>
      <c r="BE78" s="317"/>
      <c r="BF78" s="317"/>
      <c r="BG78" s="317"/>
      <c r="BH78" s="317"/>
      <c r="BI78" s="317"/>
      <c r="BJ78" s="317"/>
      <c r="BK78" s="317"/>
      <c r="BL78" s="317"/>
      <c r="BM78" s="317"/>
      <c r="BN78" s="317"/>
      <c r="BO78" s="317"/>
      <c r="BP78" s="317"/>
      <c r="BQ78" s="317"/>
      <c r="BR78" s="317"/>
      <c r="BS78" s="317"/>
      <c r="BT78" s="317"/>
      <c r="BU78" s="14"/>
      <c r="BV78" s="14"/>
      <c r="BW78" s="14"/>
      <c r="BX78" s="47" t="s">
        <v>128</v>
      </c>
      <c r="BY78" s="47" t="s">
        <v>128</v>
      </c>
      <c r="BZ78" s="47" t="str">
        <f t="shared" ca="1" si="35"/>
        <v/>
      </c>
      <c r="CA78" s="47" t="str">
        <f t="shared" ca="1" si="36"/>
        <v/>
      </c>
      <c r="CB78" s="50"/>
    </row>
    <row r="79" spans="1:80" ht="20.100000000000001" customHeight="1" x14ac:dyDescent="0.25">
      <c r="A79" s="310">
        <v>24271</v>
      </c>
      <c r="B79" s="311" t="s">
        <v>474</v>
      </c>
      <c r="C79" s="311" t="s">
        <v>2205</v>
      </c>
      <c r="D79" s="311" t="s">
        <v>1633</v>
      </c>
      <c r="E79" s="312" t="s">
        <v>120</v>
      </c>
      <c r="F79" s="312" t="s">
        <v>1101</v>
      </c>
      <c r="G79" s="313">
        <v>10</v>
      </c>
      <c r="H79" s="313" t="s">
        <v>189</v>
      </c>
      <c r="I79" s="312"/>
      <c r="J79" s="313"/>
      <c r="K79" s="311" t="s">
        <v>471</v>
      </c>
      <c r="L79" s="311" t="s">
        <v>2159</v>
      </c>
      <c r="M79" s="311"/>
      <c r="N79" s="311" t="s">
        <v>1709</v>
      </c>
      <c r="O79" s="311" t="str">
        <f t="shared" si="22"/>
        <v xml:space="preserve">GERANIUM ZONALE Chocolate Pink pac </v>
      </c>
      <c r="P79" s="314">
        <v>82</v>
      </c>
      <c r="Q79" s="314"/>
      <c r="R79" s="20">
        <f t="shared" si="37"/>
        <v>0</v>
      </c>
      <c r="S79" s="20">
        <f t="shared" si="38"/>
        <v>0</v>
      </c>
      <c r="T79" s="20">
        <f t="shared" si="39"/>
        <v>0</v>
      </c>
      <c r="U79" s="303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18"/>
      <c r="AR79" s="318"/>
      <c r="AS79" s="318"/>
      <c r="AT79" s="318"/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318"/>
      <c r="BG79" s="318"/>
      <c r="BH79" s="318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14"/>
      <c r="BV79" s="14"/>
      <c r="BW79" s="14"/>
      <c r="BX79" s="47" t="s">
        <v>128</v>
      </c>
      <c r="BY79" s="47" t="s">
        <v>128</v>
      </c>
      <c r="BZ79" s="47" t="str">
        <f t="shared" ca="1" si="35"/>
        <v/>
      </c>
      <c r="CA79" s="47" t="str">
        <f t="shared" ca="1" si="36"/>
        <v/>
      </c>
      <c r="CB79" s="50"/>
    </row>
    <row r="80" spans="1:80" ht="20.100000000000001" customHeight="1" x14ac:dyDescent="0.25">
      <c r="A80" s="305">
        <v>26314</v>
      </c>
      <c r="B80" s="306" t="s">
        <v>474</v>
      </c>
      <c r="C80" s="306" t="s">
        <v>2206</v>
      </c>
      <c r="D80" s="306" t="s">
        <v>1633</v>
      </c>
      <c r="E80" s="307" t="s">
        <v>120</v>
      </c>
      <c r="F80" s="307" t="s">
        <v>1101</v>
      </c>
      <c r="G80" s="308">
        <v>10</v>
      </c>
      <c r="H80" s="308" t="s">
        <v>189</v>
      </c>
      <c r="I80" s="307"/>
      <c r="J80" s="308"/>
      <c r="K80" s="316" t="s">
        <v>471</v>
      </c>
      <c r="L80" s="316" t="s">
        <v>2159</v>
      </c>
      <c r="M80" s="316"/>
      <c r="N80" s="316" t="s">
        <v>1709</v>
      </c>
      <c r="O80" s="306" t="str">
        <f t="shared" si="22"/>
        <v xml:space="preserve">GERANIUM ZONALE Rosita pac </v>
      </c>
      <c r="P80" s="309">
        <v>83</v>
      </c>
      <c r="Q80" s="309"/>
      <c r="R80" s="20">
        <f t="shared" si="37"/>
        <v>0</v>
      </c>
      <c r="S80" s="20">
        <f t="shared" si="38"/>
        <v>0</v>
      </c>
      <c r="T80" s="20">
        <f t="shared" si="39"/>
        <v>0</v>
      </c>
      <c r="U80" s="303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17"/>
      <c r="AR80" s="317"/>
      <c r="AS80" s="317"/>
      <c r="AT80" s="317"/>
      <c r="AU80" s="317"/>
      <c r="AV80" s="317"/>
      <c r="AW80" s="317"/>
      <c r="AX80" s="317"/>
      <c r="AY80" s="317"/>
      <c r="AZ80" s="317"/>
      <c r="BA80" s="317"/>
      <c r="BB80" s="317"/>
      <c r="BC80" s="317"/>
      <c r="BD80" s="317"/>
      <c r="BE80" s="317"/>
      <c r="BF80" s="317"/>
      <c r="BG80" s="317"/>
      <c r="BH80" s="317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14"/>
      <c r="BV80" s="14"/>
      <c r="BW80" s="14"/>
      <c r="BX80" s="47" t="s">
        <v>128</v>
      </c>
      <c r="BY80" s="47" t="s">
        <v>128</v>
      </c>
      <c r="BZ80" s="47" t="str">
        <f t="shared" ca="1" si="35"/>
        <v/>
      </c>
      <c r="CA80" s="47" t="str">
        <f t="shared" ca="1" si="36"/>
        <v/>
      </c>
      <c r="CB80" s="50"/>
    </row>
    <row r="81" spans="1:80" ht="20.100000000000001" customHeight="1" x14ac:dyDescent="0.25">
      <c r="A81" s="310">
        <v>21835</v>
      </c>
      <c r="B81" s="311" t="s">
        <v>474</v>
      </c>
      <c r="C81" s="311" t="s">
        <v>2207</v>
      </c>
      <c r="D81" s="311" t="s">
        <v>1633</v>
      </c>
      <c r="E81" s="312" t="s">
        <v>120</v>
      </c>
      <c r="F81" s="312" t="s">
        <v>1101</v>
      </c>
      <c r="G81" s="313">
        <v>10</v>
      </c>
      <c r="H81" s="313" t="s">
        <v>189</v>
      </c>
      <c r="I81" s="312"/>
      <c r="J81" s="313"/>
      <c r="K81" s="311" t="s">
        <v>471</v>
      </c>
      <c r="L81" s="311" t="s">
        <v>2159</v>
      </c>
      <c r="M81" s="311"/>
      <c r="N81" s="311" t="s">
        <v>1709</v>
      </c>
      <c r="O81" s="311" t="str">
        <f t="shared" si="22"/>
        <v xml:space="preserve">GERANIUM ZONALE Sablé technigera </v>
      </c>
      <c r="P81" s="314">
        <v>84</v>
      </c>
      <c r="Q81" s="314"/>
      <c r="R81" s="20">
        <f t="shared" si="37"/>
        <v>0</v>
      </c>
      <c r="S81" s="20">
        <f t="shared" si="38"/>
        <v>0</v>
      </c>
      <c r="T81" s="20">
        <f t="shared" si="39"/>
        <v>0</v>
      </c>
      <c r="U81" s="303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18"/>
      <c r="AR81" s="318"/>
      <c r="AS81" s="318"/>
      <c r="AT81" s="318"/>
      <c r="AU81" s="318"/>
      <c r="AV81" s="318"/>
      <c r="AW81" s="318"/>
      <c r="AX81" s="318"/>
      <c r="AY81" s="318"/>
      <c r="AZ81" s="318"/>
      <c r="BA81" s="318"/>
      <c r="BB81" s="318"/>
      <c r="BC81" s="318"/>
      <c r="BD81" s="318"/>
      <c r="BE81" s="318"/>
      <c r="BF81" s="318"/>
      <c r="BG81" s="318"/>
      <c r="BH81" s="318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  <c r="BU81" s="14"/>
      <c r="BV81" s="14"/>
      <c r="BW81" s="14"/>
      <c r="BX81" s="47" t="s">
        <v>128</v>
      </c>
      <c r="BY81" s="47" t="s">
        <v>128</v>
      </c>
      <c r="BZ81" s="47" t="str">
        <f t="shared" ca="1" si="35"/>
        <v/>
      </c>
      <c r="CA81" s="47" t="str">
        <f t="shared" ca="1" si="36"/>
        <v/>
      </c>
      <c r="CB81" s="50"/>
    </row>
    <row r="82" spans="1:80" ht="20.100000000000001" customHeight="1" x14ac:dyDescent="0.25">
      <c r="A82" s="305">
        <v>21852</v>
      </c>
      <c r="B82" s="306" t="s">
        <v>474</v>
      </c>
      <c r="C82" s="306" t="s">
        <v>2208</v>
      </c>
      <c r="D82" s="306" t="s">
        <v>1633</v>
      </c>
      <c r="E82" s="307" t="s">
        <v>120</v>
      </c>
      <c r="F82" s="307" t="s">
        <v>1101</v>
      </c>
      <c r="G82" s="308">
        <v>10</v>
      </c>
      <c r="H82" s="308" t="s">
        <v>189</v>
      </c>
      <c r="I82" s="307"/>
      <c r="J82" s="308"/>
      <c r="K82" s="316" t="s">
        <v>471</v>
      </c>
      <c r="L82" s="316" t="s">
        <v>2159</v>
      </c>
      <c r="M82" s="316"/>
      <c r="N82" s="316" t="s">
        <v>1709</v>
      </c>
      <c r="O82" s="306" t="str">
        <f t="shared" si="22"/>
        <v xml:space="preserve">GERANIUM ZONALE Saumur technigera </v>
      </c>
      <c r="P82" s="309">
        <v>85</v>
      </c>
      <c r="Q82" s="309"/>
      <c r="R82" s="20">
        <f t="shared" si="37"/>
        <v>0</v>
      </c>
      <c r="S82" s="20">
        <f t="shared" si="38"/>
        <v>0</v>
      </c>
      <c r="T82" s="20">
        <f t="shared" si="39"/>
        <v>0</v>
      </c>
      <c r="U82" s="303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17"/>
      <c r="AR82" s="317"/>
      <c r="AS82" s="317"/>
      <c r="AT82" s="317"/>
      <c r="AU82" s="317"/>
      <c r="AV82" s="317"/>
      <c r="AW82" s="317"/>
      <c r="AX82" s="317"/>
      <c r="AY82" s="317"/>
      <c r="AZ82" s="317"/>
      <c r="BA82" s="317"/>
      <c r="BB82" s="317"/>
      <c r="BC82" s="317"/>
      <c r="BD82" s="317"/>
      <c r="BE82" s="317"/>
      <c r="BF82" s="317"/>
      <c r="BG82" s="317"/>
      <c r="BH82" s="317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14"/>
      <c r="BV82" s="14"/>
      <c r="BW82" s="14"/>
      <c r="BX82" s="47" t="s">
        <v>128</v>
      </c>
      <c r="BY82" s="47" t="s">
        <v>128</v>
      </c>
      <c r="BZ82" s="47" t="str">
        <f t="shared" ca="1" si="35"/>
        <v/>
      </c>
      <c r="CA82" s="47" t="str">
        <f t="shared" ca="1" si="36"/>
        <v/>
      </c>
      <c r="CB82" s="50"/>
    </row>
    <row r="83" spans="1:80" ht="20.100000000000001" customHeight="1" x14ac:dyDescent="0.25">
      <c r="A83" s="310">
        <v>21837</v>
      </c>
      <c r="B83" s="311" t="s">
        <v>474</v>
      </c>
      <c r="C83" s="311" t="s">
        <v>2209</v>
      </c>
      <c r="D83" s="311" t="s">
        <v>1633</v>
      </c>
      <c r="E83" s="312" t="s">
        <v>120</v>
      </c>
      <c r="F83" s="312" t="s">
        <v>1101</v>
      </c>
      <c r="G83" s="313">
        <v>10</v>
      </c>
      <c r="H83" s="313" t="s">
        <v>189</v>
      </c>
      <c r="I83" s="312"/>
      <c r="J83" s="313"/>
      <c r="K83" s="311" t="s">
        <v>471</v>
      </c>
      <c r="L83" s="311" t="s">
        <v>2159</v>
      </c>
      <c r="M83" s="311"/>
      <c r="N83" s="311" t="s">
        <v>1709</v>
      </c>
      <c r="O83" s="311" t="str">
        <f t="shared" si="22"/>
        <v xml:space="preserve">GERANIUM ZONALE Spanish Wine Burgundy pac </v>
      </c>
      <c r="P83" s="314">
        <v>86</v>
      </c>
      <c r="Q83" s="314"/>
      <c r="R83" s="20">
        <f t="shared" si="37"/>
        <v>0</v>
      </c>
      <c r="S83" s="20">
        <f t="shared" si="38"/>
        <v>0</v>
      </c>
      <c r="T83" s="20">
        <f t="shared" si="39"/>
        <v>0</v>
      </c>
      <c r="U83" s="303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18"/>
      <c r="AR83" s="318"/>
      <c r="AS83" s="318"/>
      <c r="AT83" s="318"/>
      <c r="AU83" s="318"/>
      <c r="AV83" s="318"/>
      <c r="AW83" s="318"/>
      <c r="AX83" s="318"/>
      <c r="AY83" s="318"/>
      <c r="AZ83" s="318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/>
      <c r="BK83" s="318"/>
      <c r="BL83" s="318"/>
      <c r="BM83" s="318"/>
      <c r="BN83" s="318"/>
      <c r="BO83" s="318"/>
      <c r="BP83" s="318"/>
      <c r="BQ83" s="318"/>
      <c r="BR83" s="318"/>
      <c r="BS83" s="318"/>
      <c r="BT83" s="318"/>
      <c r="BU83" s="14"/>
      <c r="BV83" s="14"/>
      <c r="BW83" s="14"/>
      <c r="BX83" s="47" t="s">
        <v>128</v>
      </c>
      <c r="BY83" s="47" t="s">
        <v>128</v>
      </c>
      <c r="BZ83" s="47" t="str">
        <f t="shared" ca="1" si="35"/>
        <v/>
      </c>
      <c r="CA83" s="47" t="str">
        <f t="shared" ca="1" si="36"/>
        <v/>
      </c>
      <c r="CB83" s="50"/>
    </row>
    <row r="84" spans="1:80" ht="20.100000000000001" customHeight="1" x14ac:dyDescent="0.25">
      <c r="A84" s="342"/>
      <c r="B84" s="343" t="s">
        <v>509</v>
      </c>
      <c r="C84" s="344"/>
      <c r="D84" s="345"/>
      <c r="E84" s="346"/>
      <c r="F84" s="346"/>
      <c r="G84" s="346"/>
      <c r="H84" s="347"/>
      <c r="I84" s="346"/>
      <c r="J84" s="348"/>
      <c r="K84" s="344"/>
      <c r="L84" s="344" t="s">
        <v>593</v>
      </c>
      <c r="M84" s="344"/>
      <c r="N84" s="344"/>
      <c r="O84" s="344" t="str">
        <f t="shared" si="22"/>
        <v xml:space="preserve">GERANIUM ZONALE COLLECTION </v>
      </c>
      <c r="P84" s="345">
        <v>87</v>
      </c>
      <c r="Q84" s="345"/>
      <c r="R84" s="20"/>
      <c r="S84" s="20"/>
      <c r="T84" s="20"/>
      <c r="U84" s="521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22"/>
      <c r="AG84" s="522"/>
      <c r="AH84" s="522"/>
      <c r="AI84" s="522"/>
      <c r="AJ84" s="522"/>
      <c r="AK84" s="522"/>
      <c r="AL84" s="522"/>
      <c r="AM84" s="522"/>
      <c r="AN84" s="522"/>
      <c r="AO84" s="522"/>
      <c r="AP84" s="522"/>
      <c r="AQ84" s="522"/>
      <c r="AR84" s="522"/>
      <c r="AS84" s="522"/>
      <c r="AT84" s="522"/>
      <c r="AU84" s="522"/>
      <c r="AV84" s="522"/>
      <c r="AW84" s="522"/>
      <c r="AX84" s="522"/>
      <c r="AY84" s="522"/>
      <c r="AZ84" s="522"/>
      <c r="BA84" s="522"/>
      <c r="BB84" s="522"/>
      <c r="BC84" s="522"/>
      <c r="BD84" s="522"/>
      <c r="BE84" s="522"/>
      <c r="BF84" s="522"/>
      <c r="BG84" s="522"/>
      <c r="BH84" s="522"/>
      <c r="BI84" s="522"/>
      <c r="BJ84" s="522"/>
      <c r="BK84" s="522"/>
      <c r="BL84" s="522"/>
      <c r="BM84" s="522"/>
      <c r="BN84" s="522"/>
      <c r="BO84" s="522"/>
      <c r="BP84" s="522"/>
      <c r="BQ84" s="522"/>
      <c r="BR84" s="522"/>
      <c r="BS84" s="522"/>
      <c r="BT84" s="522"/>
      <c r="BU84" s="14"/>
      <c r="BV84" s="14"/>
      <c r="BW84" s="14"/>
      <c r="BX84" s="14" t="s">
        <v>128</v>
      </c>
      <c r="BY84" s="14" t="s">
        <v>128</v>
      </c>
      <c r="BZ84" s="47" t="str">
        <f t="shared" ca="1" si="35"/>
        <v/>
      </c>
      <c r="CA84" s="47" t="str">
        <f t="shared" ca="1" si="36"/>
        <v/>
      </c>
      <c r="CB84" s="14"/>
    </row>
    <row r="85" spans="1:80" ht="20.100000000000001" customHeight="1" x14ac:dyDescent="0.25">
      <c r="A85" s="305">
        <v>25868</v>
      </c>
      <c r="B85" s="306" t="s">
        <v>510</v>
      </c>
      <c r="C85" s="306" t="s">
        <v>2210</v>
      </c>
      <c r="D85" s="306" t="s">
        <v>1633</v>
      </c>
      <c r="E85" s="307" t="s">
        <v>120</v>
      </c>
      <c r="F85" s="307" t="s">
        <v>1101</v>
      </c>
      <c r="G85" s="308">
        <v>10</v>
      </c>
      <c r="H85" s="308" t="s">
        <v>189</v>
      </c>
      <c r="I85" s="307"/>
      <c r="J85" s="308"/>
      <c r="K85" s="316" t="s">
        <v>471</v>
      </c>
      <c r="L85" s="316" t="s">
        <v>2159</v>
      </c>
      <c r="M85" s="316"/>
      <c r="N85" s="316" t="s">
        <v>1709</v>
      </c>
      <c r="O85" s="306" t="str">
        <f t="shared" si="22"/>
        <v xml:space="preserve">GERANIUM ZONALE COLL Mrs Pollock </v>
      </c>
      <c r="P85" s="309">
        <v>88</v>
      </c>
      <c r="Q85" s="309"/>
      <c r="R85" s="20">
        <f t="shared" si="23"/>
        <v>0</v>
      </c>
      <c r="S85" s="20">
        <f t="shared" si="24"/>
        <v>0</v>
      </c>
      <c r="T85" s="20">
        <f t="shared" si="25"/>
        <v>0</v>
      </c>
      <c r="U85" s="303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17"/>
      <c r="AR85" s="317"/>
      <c r="AS85" s="317"/>
      <c r="AT85" s="317"/>
      <c r="AU85" s="317"/>
      <c r="AV85" s="317"/>
      <c r="AW85" s="317"/>
      <c r="AX85" s="317"/>
      <c r="AY85" s="317"/>
      <c r="AZ85" s="317"/>
      <c r="BA85" s="317"/>
      <c r="BB85" s="317"/>
      <c r="BC85" s="317"/>
      <c r="BD85" s="317"/>
      <c r="BE85" s="317"/>
      <c r="BF85" s="317"/>
      <c r="BG85" s="317"/>
      <c r="BH85" s="317"/>
      <c r="BI85" s="317"/>
      <c r="BJ85" s="317"/>
      <c r="BK85" s="317"/>
      <c r="BL85" s="317"/>
      <c r="BM85" s="317"/>
      <c r="BN85" s="317"/>
      <c r="BO85" s="317"/>
      <c r="BP85" s="317"/>
      <c r="BQ85" s="317"/>
      <c r="BR85" s="317"/>
      <c r="BS85" s="317"/>
      <c r="BT85" s="317"/>
      <c r="BU85" s="14"/>
      <c r="BV85" s="14"/>
      <c r="BW85" s="14"/>
      <c r="BX85" s="47" t="s">
        <v>128</v>
      </c>
      <c r="BY85" s="47" t="s">
        <v>128</v>
      </c>
      <c r="BZ85" s="47" t="str">
        <f t="shared" ca="1" si="35"/>
        <v/>
      </c>
      <c r="CA85" s="47" t="str">
        <f t="shared" ca="1" si="36"/>
        <v/>
      </c>
      <c r="CB85" s="50"/>
    </row>
    <row r="86" spans="1:80" ht="20.100000000000001" customHeight="1" x14ac:dyDescent="0.25">
      <c r="A86" s="310">
        <v>25934</v>
      </c>
      <c r="B86" s="311" t="s">
        <v>510</v>
      </c>
      <c r="C86" s="311" t="s">
        <v>2211</v>
      </c>
      <c r="D86" s="311" t="s">
        <v>1633</v>
      </c>
      <c r="E86" s="312" t="s">
        <v>120</v>
      </c>
      <c r="F86" s="312" t="s">
        <v>1101</v>
      </c>
      <c r="G86" s="313">
        <v>10</v>
      </c>
      <c r="H86" s="313" t="s">
        <v>189</v>
      </c>
      <c r="I86" s="312"/>
      <c r="J86" s="313"/>
      <c r="K86" s="311" t="s">
        <v>471</v>
      </c>
      <c r="L86" s="311" t="s">
        <v>2159</v>
      </c>
      <c r="M86" s="311"/>
      <c r="N86" s="311" t="s">
        <v>1709</v>
      </c>
      <c r="O86" s="311" t="str">
        <f t="shared" si="22"/>
        <v xml:space="preserve">GERANIUM ZONALE COLL Occold Shield </v>
      </c>
      <c r="P86" s="314">
        <v>89</v>
      </c>
      <c r="Q86" s="314"/>
      <c r="R86" s="20">
        <f t="shared" ref="R86:R92" si="40">IF(INT(S86)*10=S86*10,,"ERREUR")</f>
        <v>0</v>
      </c>
      <c r="S86" s="20">
        <f t="shared" ref="S86:S92" si="41">T86/G86</f>
        <v>0</v>
      </c>
      <c r="T86" s="20">
        <f t="shared" ref="T86:T92" si="42">SUM(U86:BT86)</f>
        <v>0</v>
      </c>
      <c r="U86" s="303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18"/>
      <c r="AR86" s="318"/>
      <c r="AS86" s="318"/>
      <c r="AT86" s="318"/>
      <c r="AU86" s="318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  <c r="BU86" s="14"/>
      <c r="BV86" s="14"/>
      <c r="BW86" s="14"/>
      <c r="BX86" s="47" t="s">
        <v>128</v>
      </c>
      <c r="BY86" s="47" t="s">
        <v>128</v>
      </c>
      <c r="BZ86" s="47" t="str">
        <f t="shared" ca="1" si="35"/>
        <v/>
      </c>
      <c r="CA86" s="47" t="str">
        <f t="shared" ca="1" si="36"/>
        <v/>
      </c>
      <c r="CB86" s="50"/>
    </row>
    <row r="87" spans="1:80" ht="20.100000000000001" customHeight="1" x14ac:dyDescent="0.25">
      <c r="A87" s="305">
        <v>25935</v>
      </c>
      <c r="B87" s="306" t="s">
        <v>510</v>
      </c>
      <c r="C87" s="306" t="s">
        <v>2212</v>
      </c>
      <c r="D87" s="306" t="s">
        <v>1633</v>
      </c>
      <c r="E87" s="307" t="s">
        <v>120</v>
      </c>
      <c r="F87" s="307" t="s">
        <v>1101</v>
      </c>
      <c r="G87" s="308">
        <v>10</v>
      </c>
      <c r="H87" s="308" t="s">
        <v>189</v>
      </c>
      <c r="I87" s="307"/>
      <c r="J87" s="308"/>
      <c r="K87" s="316" t="s">
        <v>471</v>
      </c>
      <c r="L87" s="316" t="s">
        <v>2159</v>
      </c>
      <c r="M87" s="316"/>
      <c r="N87" s="316" t="s">
        <v>1709</v>
      </c>
      <c r="O87" s="306" t="str">
        <f t="shared" si="22"/>
        <v xml:space="preserve">GERANIUM ZONALE COLL Vancouver Centennial </v>
      </c>
      <c r="P87" s="309">
        <v>90</v>
      </c>
      <c r="Q87" s="309"/>
      <c r="R87" s="20">
        <f t="shared" si="40"/>
        <v>0</v>
      </c>
      <c r="S87" s="20">
        <f t="shared" si="41"/>
        <v>0</v>
      </c>
      <c r="T87" s="20">
        <f t="shared" si="42"/>
        <v>0</v>
      </c>
      <c r="U87" s="303"/>
      <c r="V87" s="304"/>
      <c r="W87" s="304"/>
      <c r="X87" s="304"/>
      <c r="Y87" s="304"/>
      <c r="Z87" s="304"/>
      <c r="AA87" s="304"/>
      <c r="AB87" s="304"/>
      <c r="AC87" s="304"/>
      <c r="AD87" s="304"/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17"/>
      <c r="AR87" s="317"/>
      <c r="AS87" s="317"/>
      <c r="AT87" s="317"/>
      <c r="AU87" s="317"/>
      <c r="AV87" s="317"/>
      <c r="AW87" s="317"/>
      <c r="AX87" s="317"/>
      <c r="AY87" s="317"/>
      <c r="AZ87" s="317"/>
      <c r="BA87" s="317"/>
      <c r="BB87" s="317"/>
      <c r="BC87" s="317"/>
      <c r="BD87" s="317"/>
      <c r="BE87" s="317"/>
      <c r="BF87" s="317"/>
      <c r="BG87" s="317"/>
      <c r="BH87" s="317"/>
      <c r="BI87" s="317"/>
      <c r="BJ87" s="317"/>
      <c r="BK87" s="317"/>
      <c r="BL87" s="317"/>
      <c r="BM87" s="317"/>
      <c r="BN87" s="317"/>
      <c r="BO87" s="317"/>
      <c r="BP87" s="317"/>
      <c r="BQ87" s="317"/>
      <c r="BR87" s="317"/>
      <c r="BS87" s="317"/>
      <c r="BT87" s="317"/>
      <c r="BU87" s="14"/>
      <c r="BV87" s="14"/>
      <c r="BW87" s="14"/>
      <c r="BX87" s="47" t="s">
        <v>128</v>
      </c>
      <c r="BY87" s="47" t="s">
        <v>128</v>
      </c>
      <c r="BZ87" s="47" t="str">
        <f t="shared" ca="1" si="35"/>
        <v/>
      </c>
      <c r="CA87" s="47" t="str">
        <f t="shared" ca="1" si="36"/>
        <v/>
      </c>
      <c r="CB87" s="50"/>
    </row>
    <row r="88" spans="1:80" ht="20.100000000000001" customHeight="1" x14ac:dyDescent="0.25">
      <c r="A88" s="310">
        <v>26889</v>
      </c>
      <c r="B88" s="311" t="s">
        <v>510</v>
      </c>
      <c r="C88" s="311" t="s">
        <v>2213</v>
      </c>
      <c r="D88" s="311" t="s">
        <v>1633</v>
      </c>
      <c r="E88" s="312" t="s">
        <v>120</v>
      </c>
      <c r="F88" s="312" t="s">
        <v>1101</v>
      </c>
      <c r="G88" s="313">
        <v>10</v>
      </c>
      <c r="H88" s="313" t="s">
        <v>189</v>
      </c>
      <c r="I88" s="312"/>
      <c r="J88" s="313"/>
      <c r="K88" s="311" t="s">
        <v>471</v>
      </c>
      <c r="L88" s="311" t="s">
        <v>2159</v>
      </c>
      <c r="M88" s="311"/>
      <c r="N88" s="311" t="s">
        <v>1709</v>
      </c>
      <c r="O88" s="311" t="str">
        <f t="shared" ref="O88:O123" si="43">_xlfn.CONCAT(B88," ", C88)</f>
        <v xml:space="preserve">GERANIUM ZONALE COLL Panachés variés </v>
      </c>
      <c r="P88" s="314">
        <v>91</v>
      </c>
      <c r="Q88" s="314"/>
      <c r="R88" s="20">
        <f t="shared" si="40"/>
        <v>0</v>
      </c>
      <c r="S88" s="20">
        <f t="shared" si="41"/>
        <v>0</v>
      </c>
      <c r="T88" s="20">
        <f t="shared" si="42"/>
        <v>0</v>
      </c>
      <c r="U88" s="303"/>
      <c r="V88" s="304"/>
      <c r="W88" s="304"/>
      <c r="X88" s="304"/>
      <c r="Y88" s="304"/>
      <c r="Z88" s="304"/>
      <c r="AA88" s="304"/>
      <c r="AB88" s="304"/>
      <c r="AC88" s="304"/>
      <c r="AD88" s="304"/>
      <c r="AE88" s="304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14"/>
      <c r="BV88" s="14"/>
      <c r="BW88" s="14"/>
      <c r="BX88" s="47" t="s">
        <v>128</v>
      </c>
      <c r="BY88" s="47" t="s">
        <v>128</v>
      </c>
      <c r="BZ88" s="47" t="str">
        <f t="shared" ca="1" si="35"/>
        <v/>
      </c>
      <c r="CA88" s="47" t="str">
        <f t="shared" ca="1" si="36"/>
        <v/>
      </c>
      <c r="CB88" s="50"/>
    </row>
    <row r="89" spans="1:80" ht="20.100000000000001" customHeight="1" x14ac:dyDescent="0.25">
      <c r="A89" s="305">
        <v>26892</v>
      </c>
      <c r="B89" s="306" t="s">
        <v>510</v>
      </c>
      <c r="C89" s="306" t="s">
        <v>2214</v>
      </c>
      <c r="D89" s="306" t="s">
        <v>1633</v>
      </c>
      <c r="E89" s="307" t="s">
        <v>120</v>
      </c>
      <c r="F89" s="307" t="s">
        <v>1101</v>
      </c>
      <c r="G89" s="308">
        <v>10</v>
      </c>
      <c r="H89" s="308" t="s">
        <v>189</v>
      </c>
      <c r="I89" s="307"/>
      <c r="J89" s="308"/>
      <c r="K89" s="316" t="s">
        <v>471</v>
      </c>
      <c r="L89" s="316" t="s">
        <v>2159</v>
      </c>
      <c r="M89" s="316"/>
      <c r="N89" s="316" t="s">
        <v>1709</v>
      </c>
      <c r="O89" s="306" t="str">
        <f t="shared" si="43"/>
        <v xml:space="preserve">GERANIUM ZONALE COLL Fireworks Bicolor pac </v>
      </c>
      <c r="P89" s="309">
        <v>92</v>
      </c>
      <c r="Q89" s="309"/>
      <c r="R89" s="20">
        <f t="shared" si="40"/>
        <v>0</v>
      </c>
      <c r="S89" s="20">
        <f t="shared" si="41"/>
        <v>0</v>
      </c>
      <c r="T89" s="20">
        <f t="shared" si="42"/>
        <v>0</v>
      </c>
      <c r="U89" s="303"/>
      <c r="V89" s="304"/>
      <c r="W89" s="304"/>
      <c r="X89" s="304"/>
      <c r="Y89" s="304"/>
      <c r="Z89" s="304"/>
      <c r="AA89" s="304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17"/>
      <c r="AR89" s="317"/>
      <c r="AS89" s="317"/>
      <c r="AT89" s="317"/>
      <c r="AU89" s="317"/>
      <c r="AV89" s="317"/>
      <c r="AW89" s="317"/>
      <c r="AX89" s="317"/>
      <c r="AY89" s="317"/>
      <c r="AZ89" s="317"/>
      <c r="BA89" s="317"/>
      <c r="BB89" s="317"/>
      <c r="BC89" s="317"/>
      <c r="BD89" s="317"/>
      <c r="BE89" s="317"/>
      <c r="BF89" s="317"/>
      <c r="BG89" s="317"/>
      <c r="BH89" s="317"/>
      <c r="BI89" s="317"/>
      <c r="BJ89" s="317"/>
      <c r="BK89" s="317"/>
      <c r="BL89" s="317"/>
      <c r="BM89" s="317"/>
      <c r="BN89" s="317"/>
      <c r="BO89" s="317"/>
      <c r="BP89" s="317"/>
      <c r="BQ89" s="317"/>
      <c r="BR89" s="317"/>
      <c r="BS89" s="317"/>
      <c r="BT89" s="317"/>
      <c r="BU89" s="14"/>
      <c r="BV89" s="14"/>
      <c r="BW89" s="14"/>
      <c r="BX89" s="47" t="s">
        <v>128</v>
      </c>
      <c r="BY89" s="47" t="s">
        <v>128</v>
      </c>
      <c r="BZ89" s="47" t="str">
        <f t="shared" ca="1" si="35"/>
        <v/>
      </c>
      <c r="CA89" s="47" t="str">
        <f t="shared" ca="1" si="36"/>
        <v/>
      </c>
      <c r="CB89" s="50"/>
    </row>
    <row r="90" spans="1:80" ht="20.100000000000001" customHeight="1" x14ac:dyDescent="0.25">
      <c r="A90" s="310">
        <v>26894</v>
      </c>
      <c r="B90" s="311" t="s">
        <v>510</v>
      </c>
      <c r="C90" s="311" t="s">
        <v>2215</v>
      </c>
      <c r="D90" s="311" t="s">
        <v>1633</v>
      </c>
      <c r="E90" s="312" t="s">
        <v>120</v>
      </c>
      <c r="F90" s="312" t="s">
        <v>1101</v>
      </c>
      <c r="G90" s="313">
        <v>10</v>
      </c>
      <c r="H90" s="313" t="s">
        <v>189</v>
      </c>
      <c r="I90" s="312"/>
      <c r="J90" s="313"/>
      <c r="K90" s="311" t="s">
        <v>471</v>
      </c>
      <c r="L90" s="311" t="s">
        <v>2159</v>
      </c>
      <c r="M90" s="311"/>
      <c r="N90" s="311" t="s">
        <v>1709</v>
      </c>
      <c r="O90" s="311" t="str">
        <f t="shared" si="43"/>
        <v xml:space="preserve">GERANIUM ZONALE COLL Fireworks Pink pac </v>
      </c>
      <c r="P90" s="314">
        <v>93</v>
      </c>
      <c r="Q90" s="314"/>
      <c r="R90" s="20">
        <f t="shared" si="40"/>
        <v>0</v>
      </c>
      <c r="S90" s="20">
        <f t="shared" si="41"/>
        <v>0</v>
      </c>
      <c r="T90" s="20">
        <f t="shared" si="42"/>
        <v>0</v>
      </c>
      <c r="U90" s="303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14"/>
      <c r="BV90" s="14"/>
      <c r="BW90" s="14"/>
      <c r="BX90" s="47" t="s">
        <v>128</v>
      </c>
      <c r="BY90" s="47" t="s">
        <v>128</v>
      </c>
      <c r="BZ90" s="47" t="str">
        <f t="shared" ca="1" si="35"/>
        <v/>
      </c>
      <c r="CA90" s="47" t="str">
        <f t="shared" ca="1" si="36"/>
        <v/>
      </c>
      <c r="CB90" s="50"/>
    </row>
    <row r="91" spans="1:80" ht="20.100000000000001" customHeight="1" x14ac:dyDescent="0.25">
      <c r="A91" s="305">
        <v>26896</v>
      </c>
      <c r="B91" s="306" t="s">
        <v>510</v>
      </c>
      <c r="C91" s="306" t="s">
        <v>2216</v>
      </c>
      <c r="D91" s="306" t="s">
        <v>1633</v>
      </c>
      <c r="E91" s="307" t="s">
        <v>120</v>
      </c>
      <c r="F91" s="307" t="s">
        <v>1101</v>
      </c>
      <c r="G91" s="308">
        <v>10</v>
      </c>
      <c r="H91" s="308" t="s">
        <v>189</v>
      </c>
      <c r="I91" s="307"/>
      <c r="J91" s="308"/>
      <c r="K91" s="316" t="s">
        <v>471</v>
      </c>
      <c r="L91" s="316" t="s">
        <v>2159</v>
      </c>
      <c r="M91" s="316"/>
      <c r="N91" s="316" t="s">
        <v>1709</v>
      </c>
      <c r="O91" s="306" t="str">
        <f t="shared" si="43"/>
        <v xml:space="preserve">GERANIUM ZONALE COLL Fireworks Scarlet pac </v>
      </c>
      <c r="P91" s="309">
        <v>94</v>
      </c>
      <c r="Q91" s="309"/>
      <c r="R91" s="20">
        <f t="shared" si="40"/>
        <v>0</v>
      </c>
      <c r="S91" s="20">
        <f t="shared" si="41"/>
        <v>0</v>
      </c>
      <c r="T91" s="20">
        <f t="shared" si="42"/>
        <v>0</v>
      </c>
      <c r="U91" s="303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17"/>
      <c r="AR91" s="317"/>
      <c r="AS91" s="317"/>
      <c r="AT91" s="317"/>
      <c r="AU91" s="317"/>
      <c r="AV91" s="317"/>
      <c r="AW91" s="317"/>
      <c r="AX91" s="317"/>
      <c r="AY91" s="317"/>
      <c r="AZ91" s="317"/>
      <c r="BA91" s="317"/>
      <c r="BB91" s="317"/>
      <c r="BC91" s="317"/>
      <c r="BD91" s="317"/>
      <c r="BE91" s="317"/>
      <c r="BF91" s="317"/>
      <c r="BG91" s="317"/>
      <c r="BH91" s="317"/>
      <c r="BI91" s="317"/>
      <c r="BJ91" s="317"/>
      <c r="BK91" s="317"/>
      <c r="BL91" s="317"/>
      <c r="BM91" s="317"/>
      <c r="BN91" s="317"/>
      <c r="BO91" s="317"/>
      <c r="BP91" s="317"/>
      <c r="BQ91" s="317"/>
      <c r="BR91" s="317"/>
      <c r="BS91" s="317"/>
      <c r="BT91" s="317"/>
      <c r="BU91" s="14"/>
      <c r="BV91" s="14"/>
      <c r="BW91" s="14"/>
      <c r="BX91" s="47" t="s">
        <v>128</v>
      </c>
      <c r="BY91" s="47" t="s">
        <v>128</v>
      </c>
      <c r="BZ91" s="47" t="str">
        <f t="shared" ca="1" si="35"/>
        <v/>
      </c>
      <c r="CA91" s="47" t="str">
        <f t="shared" ca="1" si="36"/>
        <v/>
      </c>
      <c r="CB91" s="50"/>
    </row>
    <row r="92" spans="1:80" ht="20.100000000000001" customHeight="1" x14ac:dyDescent="0.25">
      <c r="A92" s="310">
        <v>24062</v>
      </c>
      <c r="B92" s="311" t="s">
        <v>510</v>
      </c>
      <c r="C92" s="311" t="s">
        <v>2217</v>
      </c>
      <c r="D92" s="311" t="s">
        <v>1633</v>
      </c>
      <c r="E92" s="312" t="s">
        <v>120</v>
      </c>
      <c r="F92" s="312" t="s">
        <v>1101</v>
      </c>
      <c r="G92" s="313">
        <v>10</v>
      </c>
      <c r="H92" s="313" t="s">
        <v>189</v>
      </c>
      <c r="I92" s="312"/>
      <c r="J92" s="313"/>
      <c r="K92" s="311" t="s">
        <v>471</v>
      </c>
      <c r="L92" s="311" t="s">
        <v>2159</v>
      </c>
      <c r="M92" s="311"/>
      <c r="N92" s="311" t="s">
        <v>1709</v>
      </c>
      <c r="O92" s="311" t="str">
        <f t="shared" si="43"/>
        <v xml:space="preserve">GERANIUM ZONALE COLL Fireworks Variés pac </v>
      </c>
      <c r="P92" s="314">
        <v>95</v>
      </c>
      <c r="Q92" s="314"/>
      <c r="R92" s="20">
        <f t="shared" si="40"/>
        <v>0</v>
      </c>
      <c r="S92" s="20">
        <f t="shared" si="41"/>
        <v>0</v>
      </c>
      <c r="T92" s="20">
        <f t="shared" si="42"/>
        <v>0</v>
      </c>
      <c r="U92" s="303"/>
      <c r="V92" s="304"/>
      <c r="W92" s="304"/>
      <c r="X92" s="304"/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18"/>
      <c r="AR92" s="318"/>
      <c r="AS92" s="318"/>
      <c r="AT92" s="318"/>
      <c r="AU92" s="318"/>
      <c r="AV92" s="318"/>
      <c r="AW92" s="318"/>
      <c r="AX92" s="318"/>
      <c r="AY92" s="318"/>
      <c r="AZ92" s="318"/>
      <c r="BA92" s="318"/>
      <c r="BB92" s="318"/>
      <c r="BC92" s="318"/>
      <c r="BD92" s="318"/>
      <c r="BE92" s="318"/>
      <c r="BF92" s="318"/>
      <c r="BG92" s="318"/>
      <c r="BH92" s="318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  <c r="BU92" s="14"/>
      <c r="BV92" s="14"/>
      <c r="BW92" s="14"/>
      <c r="BX92" s="47" t="s">
        <v>128</v>
      </c>
      <c r="BY92" s="47" t="s">
        <v>128</v>
      </c>
      <c r="BZ92" s="47" t="str">
        <f t="shared" ca="1" si="35"/>
        <v/>
      </c>
      <c r="CA92" s="47" t="str">
        <f t="shared" ca="1" si="36"/>
        <v/>
      </c>
      <c r="CB92" s="50"/>
    </row>
    <row r="93" spans="1:80" ht="20.100000000000001" customHeight="1" x14ac:dyDescent="0.25">
      <c r="A93" s="342"/>
      <c r="B93" s="343" t="s">
        <v>512</v>
      </c>
      <c r="C93" s="344"/>
      <c r="D93" s="345"/>
      <c r="E93" s="346"/>
      <c r="F93" s="346"/>
      <c r="G93" s="346"/>
      <c r="H93" s="347"/>
      <c r="I93" s="346"/>
      <c r="J93" s="348"/>
      <c r="K93" s="344"/>
      <c r="L93" s="344" t="s">
        <v>593</v>
      </c>
      <c r="M93" s="344"/>
      <c r="N93" s="344"/>
      <c r="O93" s="344" t="str">
        <f t="shared" si="43"/>
        <v xml:space="preserve">GERANIUM LIERRE A GRANDES FLEURS PELLINO </v>
      </c>
      <c r="P93" s="345">
        <v>96</v>
      </c>
      <c r="Q93" s="345"/>
      <c r="R93" s="20"/>
      <c r="S93" s="20"/>
      <c r="T93" s="20"/>
      <c r="U93" s="521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/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22"/>
      <c r="AY93" s="522"/>
      <c r="AZ93" s="522"/>
      <c r="BA93" s="522"/>
      <c r="BB93" s="522"/>
      <c r="BC93" s="522"/>
      <c r="BD93" s="522"/>
      <c r="BE93" s="522"/>
      <c r="BF93" s="522"/>
      <c r="BG93" s="522"/>
      <c r="BH93" s="522"/>
      <c r="BI93" s="522"/>
      <c r="BJ93" s="522"/>
      <c r="BK93" s="522"/>
      <c r="BL93" s="522"/>
      <c r="BM93" s="522"/>
      <c r="BN93" s="522"/>
      <c r="BO93" s="522"/>
      <c r="BP93" s="522"/>
      <c r="BQ93" s="522"/>
      <c r="BR93" s="522"/>
      <c r="BS93" s="522"/>
      <c r="BT93" s="522"/>
      <c r="BU93" s="14"/>
      <c r="BV93" s="14"/>
      <c r="BW93" s="14"/>
      <c r="BX93" s="14" t="s">
        <v>128</v>
      </c>
      <c r="BY93" s="14" t="s">
        <v>128</v>
      </c>
      <c r="BZ93" s="47" t="str">
        <f t="shared" ca="1" si="35"/>
        <v/>
      </c>
      <c r="CA93" s="47" t="str">
        <f t="shared" ca="1" si="36"/>
        <v/>
      </c>
      <c r="CB93" s="14"/>
    </row>
    <row r="94" spans="1:80" ht="20.100000000000001" customHeight="1" x14ac:dyDescent="0.25">
      <c r="A94" s="305">
        <v>23163</v>
      </c>
      <c r="B94" s="306" t="s">
        <v>1715</v>
      </c>
      <c r="C94" s="306" t="s">
        <v>2218</v>
      </c>
      <c r="D94" s="306" t="s">
        <v>1633</v>
      </c>
      <c r="E94" s="307" t="s">
        <v>120</v>
      </c>
      <c r="F94" s="307" t="s">
        <v>1101</v>
      </c>
      <c r="G94" s="308">
        <v>10</v>
      </c>
      <c r="H94" s="308" t="s">
        <v>189</v>
      </c>
      <c r="I94" s="307"/>
      <c r="J94" s="308"/>
      <c r="K94" s="316" t="s">
        <v>471</v>
      </c>
      <c r="L94" s="316" t="s">
        <v>2159</v>
      </c>
      <c r="M94" s="316"/>
      <c r="N94" s="316" t="s">
        <v>1709</v>
      </c>
      <c r="O94" s="306" t="str">
        <f t="shared" si="43"/>
        <v xml:space="preserve">GERANIUM LIERRE A G. FLEURS PELLINO Blanc technigera </v>
      </c>
      <c r="P94" s="309">
        <v>97</v>
      </c>
      <c r="Q94" s="309"/>
      <c r="R94" s="20">
        <f t="shared" si="23"/>
        <v>0</v>
      </c>
      <c r="S94" s="20">
        <f t="shared" si="24"/>
        <v>0</v>
      </c>
      <c r="T94" s="20">
        <f t="shared" si="25"/>
        <v>0</v>
      </c>
      <c r="U94" s="303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17"/>
      <c r="AR94" s="317"/>
      <c r="AS94" s="317"/>
      <c r="AT94" s="317"/>
      <c r="AU94" s="317"/>
      <c r="AV94" s="317"/>
      <c r="AW94" s="317"/>
      <c r="AX94" s="317"/>
      <c r="AY94" s="317"/>
      <c r="AZ94" s="317"/>
      <c r="BA94" s="317"/>
      <c r="BB94" s="317"/>
      <c r="BC94" s="317"/>
      <c r="BD94" s="317"/>
      <c r="BE94" s="317"/>
      <c r="BF94" s="317"/>
      <c r="BG94" s="317"/>
      <c r="BH94" s="317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14"/>
      <c r="BV94" s="14"/>
      <c r="BW94" s="14"/>
      <c r="BX94" s="47" t="s">
        <v>128</v>
      </c>
      <c r="BY94" s="47" t="s">
        <v>128</v>
      </c>
      <c r="BZ94" s="47" t="str">
        <f t="shared" ca="1" si="35"/>
        <v/>
      </c>
      <c r="CA94" s="47" t="str">
        <f t="shared" ca="1" si="36"/>
        <v/>
      </c>
      <c r="CB94" s="50"/>
    </row>
    <row r="95" spans="1:80" ht="20.100000000000001" customHeight="1" x14ac:dyDescent="0.25">
      <c r="A95" s="310">
        <v>23164</v>
      </c>
      <c r="B95" s="311" t="s">
        <v>1715</v>
      </c>
      <c r="C95" s="311" t="s">
        <v>2219</v>
      </c>
      <c r="D95" s="311" t="s">
        <v>1633</v>
      </c>
      <c r="E95" s="312" t="s">
        <v>120</v>
      </c>
      <c r="F95" s="312" t="s">
        <v>1101</v>
      </c>
      <c r="G95" s="313">
        <v>10</v>
      </c>
      <c r="H95" s="313" t="s">
        <v>189</v>
      </c>
      <c r="I95" s="312"/>
      <c r="J95" s="313"/>
      <c r="K95" s="311" t="s">
        <v>471</v>
      </c>
      <c r="L95" s="311" t="s">
        <v>2159</v>
      </c>
      <c r="M95" s="311"/>
      <c r="N95" s="311" t="s">
        <v>1709</v>
      </c>
      <c r="O95" s="311" t="str">
        <f t="shared" si="43"/>
        <v xml:space="preserve">GERANIUM LIERRE A G. FLEURS PELLINO Mauve technigera </v>
      </c>
      <c r="P95" s="314">
        <v>98</v>
      </c>
      <c r="Q95" s="314"/>
      <c r="R95" s="20">
        <f t="shared" ref="R95:R98" si="44">IF(INT(S95)*10=S95*10,,"ERREUR")</f>
        <v>0</v>
      </c>
      <c r="S95" s="20">
        <f t="shared" ref="S95:S98" si="45">T95/G95</f>
        <v>0</v>
      </c>
      <c r="T95" s="20">
        <f t="shared" ref="T95:T98" si="46">SUM(U95:BT95)</f>
        <v>0</v>
      </c>
      <c r="U95" s="303"/>
      <c r="V95" s="304"/>
      <c r="W95" s="304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18"/>
      <c r="AR95" s="318"/>
      <c r="AS95" s="318"/>
      <c r="AT95" s="318"/>
      <c r="AU95" s="318"/>
      <c r="AV95" s="318"/>
      <c r="AW95" s="318"/>
      <c r="AX95" s="318"/>
      <c r="AY95" s="318"/>
      <c r="AZ95" s="318"/>
      <c r="BA95" s="318"/>
      <c r="BB95" s="318"/>
      <c r="BC95" s="318"/>
      <c r="BD95" s="318"/>
      <c r="BE95" s="318"/>
      <c r="BF95" s="318"/>
      <c r="BG95" s="318"/>
      <c r="BH95" s="318"/>
      <c r="BI95" s="318"/>
      <c r="BJ95" s="318"/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  <c r="BU95" s="14"/>
      <c r="BV95" s="14"/>
      <c r="BW95" s="14"/>
      <c r="BX95" s="47" t="s">
        <v>128</v>
      </c>
      <c r="BY95" s="47" t="s">
        <v>128</v>
      </c>
      <c r="BZ95" s="47" t="str">
        <f t="shared" ca="1" si="35"/>
        <v/>
      </c>
      <c r="CA95" s="47" t="str">
        <f t="shared" ca="1" si="36"/>
        <v/>
      </c>
      <c r="CB95" s="50"/>
    </row>
    <row r="96" spans="1:80" ht="20.100000000000001" customHeight="1" x14ac:dyDescent="0.25">
      <c r="A96" s="305">
        <v>26900</v>
      </c>
      <c r="B96" s="306" t="s">
        <v>1715</v>
      </c>
      <c r="C96" s="306" t="s">
        <v>2220</v>
      </c>
      <c r="D96" s="306" t="s">
        <v>1633</v>
      </c>
      <c r="E96" s="307" t="s">
        <v>120</v>
      </c>
      <c r="F96" s="307" t="s">
        <v>1101</v>
      </c>
      <c r="G96" s="308">
        <v>10</v>
      </c>
      <c r="H96" s="308" t="s">
        <v>189</v>
      </c>
      <c r="I96" s="307"/>
      <c r="J96" s="308"/>
      <c r="K96" s="316" t="s">
        <v>471</v>
      </c>
      <c r="L96" s="316" t="s">
        <v>2159</v>
      </c>
      <c r="M96" s="316"/>
      <c r="N96" s="316" t="s">
        <v>1709</v>
      </c>
      <c r="O96" s="306" t="str">
        <f t="shared" si="43"/>
        <v xml:space="preserve">GERANIUM LIERRE A G. FLEURS PELLINO Rose Bicolore technigera </v>
      </c>
      <c r="P96" s="309">
        <v>99</v>
      </c>
      <c r="Q96" s="309"/>
      <c r="R96" s="20">
        <f t="shared" si="44"/>
        <v>0</v>
      </c>
      <c r="S96" s="20">
        <f t="shared" si="45"/>
        <v>0</v>
      </c>
      <c r="T96" s="20">
        <f t="shared" si="46"/>
        <v>0</v>
      </c>
      <c r="U96" s="303"/>
      <c r="V96" s="304"/>
      <c r="W96" s="304"/>
      <c r="X96" s="304"/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17"/>
      <c r="AR96" s="317"/>
      <c r="AS96" s="317"/>
      <c r="AT96" s="317"/>
      <c r="AU96" s="317"/>
      <c r="AV96" s="317"/>
      <c r="AW96" s="317"/>
      <c r="AX96" s="317"/>
      <c r="AY96" s="317"/>
      <c r="AZ96" s="317"/>
      <c r="BA96" s="317"/>
      <c r="BB96" s="317"/>
      <c r="BC96" s="317"/>
      <c r="BD96" s="317"/>
      <c r="BE96" s="317"/>
      <c r="BF96" s="317"/>
      <c r="BG96" s="317"/>
      <c r="BH96" s="317"/>
      <c r="BI96" s="317"/>
      <c r="BJ96" s="317"/>
      <c r="BK96" s="317"/>
      <c r="BL96" s="317"/>
      <c r="BM96" s="317"/>
      <c r="BN96" s="317"/>
      <c r="BO96" s="317"/>
      <c r="BP96" s="317"/>
      <c r="BQ96" s="317"/>
      <c r="BR96" s="317"/>
      <c r="BS96" s="317"/>
      <c r="BT96" s="317"/>
      <c r="BU96" s="14"/>
      <c r="BV96" s="14"/>
      <c r="BW96" s="14"/>
      <c r="BX96" s="47" t="s">
        <v>128</v>
      </c>
      <c r="BY96" s="47" t="s">
        <v>128</v>
      </c>
      <c r="BZ96" s="47" t="str">
        <f t="shared" ca="1" si="35"/>
        <v/>
      </c>
      <c r="CA96" s="47" t="str">
        <f t="shared" ca="1" si="36"/>
        <v/>
      </c>
      <c r="CB96" s="50"/>
    </row>
    <row r="97" spans="1:80" ht="20.100000000000001" customHeight="1" x14ac:dyDescent="0.25">
      <c r="A97" s="310">
        <v>23165</v>
      </c>
      <c r="B97" s="311" t="s">
        <v>1715</v>
      </c>
      <c r="C97" s="311" t="s">
        <v>2221</v>
      </c>
      <c r="D97" s="311" t="s">
        <v>1633</v>
      </c>
      <c r="E97" s="312" t="s">
        <v>120</v>
      </c>
      <c r="F97" s="312" t="s">
        <v>1101</v>
      </c>
      <c r="G97" s="313">
        <v>10</v>
      </c>
      <c r="H97" s="313" t="s">
        <v>189</v>
      </c>
      <c r="I97" s="312"/>
      <c r="J97" s="313"/>
      <c r="K97" s="311" t="s">
        <v>471</v>
      </c>
      <c r="L97" s="311" t="s">
        <v>2159</v>
      </c>
      <c r="M97" s="311"/>
      <c r="N97" s="311" t="s">
        <v>1709</v>
      </c>
      <c r="O97" s="311" t="str">
        <f t="shared" si="43"/>
        <v xml:space="preserve">GERANIUM LIERRE A G. FLEURS PELLINO Rose Foncé technigera </v>
      </c>
      <c r="P97" s="314">
        <v>100</v>
      </c>
      <c r="Q97" s="314"/>
      <c r="R97" s="20">
        <f t="shared" si="44"/>
        <v>0</v>
      </c>
      <c r="S97" s="20">
        <f t="shared" si="45"/>
        <v>0</v>
      </c>
      <c r="T97" s="20">
        <f t="shared" si="46"/>
        <v>0</v>
      </c>
      <c r="U97" s="303"/>
      <c r="V97" s="304"/>
      <c r="W97" s="304"/>
      <c r="X97" s="304"/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14"/>
      <c r="BV97" s="14"/>
      <c r="BW97" s="14"/>
      <c r="BX97" s="47" t="s">
        <v>128</v>
      </c>
      <c r="BY97" s="47" t="s">
        <v>128</v>
      </c>
      <c r="BZ97" s="47" t="str">
        <f t="shared" ca="1" si="35"/>
        <v/>
      </c>
      <c r="CA97" s="47" t="str">
        <f t="shared" ca="1" si="36"/>
        <v/>
      </c>
      <c r="CB97" s="50"/>
    </row>
    <row r="98" spans="1:80" ht="20.100000000000001" customHeight="1" x14ac:dyDescent="0.25">
      <c r="A98" s="305">
        <v>24892</v>
      </c>
      <c r="B98" s="306" t="s">
        <v>1715</v>
      </c>
      <c r="C98" s="306" t="s">
        <v>2222</v>
      </c>
      <c r="D98" s="306" t="s">
        <v>1633</v>
      </c>
      <c r="E98" s="307" t="s">
        <v>120</v>
      </c>
      <c r="F98" s="307" t="s">
        <v>1101</v>
      </c>
      <c r="G98" s="308">
        <v>10</v>
      </c>
      <c r="H98" s="308" t="s">
        <v>189</v>
      </c>
      <c r="I98" s="307"/>
      <c r="J98" s="308"/>
      <c r="K98" s="316" t="s">
        <v>471</v>
      </c>
      <c r="L98" s="316" t="s">
        <v>2159</v>
      </c>
      <c r="M98" s="316"/>
      <c r="N98" s="316" t="s">
        <v>1709</v>
      </c>
      <c r="O98" s="306" t="str">
        <f t="shared" si="43"/>
        <v xml:space="preserve">GERANIUM LIERRE A G. FLEURS PELLINO Rouge technigera </v>
      </c>
      <c r="P98" s="309">
        <v>101</v>
      </c>
      <c r="Q98" s="309"/>
      <c r="R98" s="20">
        <f t="shared" si="44"/>
        <v>0</v>
      </c>
      <c r="S98" s="20">
        <f t="shared" si="45"/>
        <v>0</v>
      </c>
      <c r="T98" s="20">
        <f t="shared" si="46"/>
        <v>0</v>
      </c>
      <c r="U98" s="303"/>
      <c r="V98" s="304"/>
      <c r="W98" s="304"/>
      <c r="X98" s="304"/>
      <c r="Y98" s="304"/>
      <c r="Z98" s="304"/>
      <c r="AA98" s="304"/>
      <c r="AB98" s="304"/>
      <c r="AC98" s="304"/>
      <c r="AD98" s="304"/>
      <c r="AE98" s="304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17"/>
      <c r="AR98" s="317"/>
      <c r="AS98" s="317"/>
      <c r="AT98" s="317"/>
      <c r="AU98" s="317"/>
      <c r="AV98" s="317"/>
      <c r="AW98" s="317"/>
      <c r="AX98" s="317"/>
      <c r="AY98" s="317"/>
      <c r="AZ98" s="317"/>
      <c r="BA98" s="317"/>
      <c r="BB98" s="317"/>
      <c r="BC98" s="317"/>
      <c r="BD98" s="317"/>
      <c r="BE98" s="317"/>
      <c r="BF98" s="317"/>
      <c r="BG98" s="317"/>
      <c r="BH98" s="317"/>
      <c r="BI98" s="317"/>
      <c r="BJ98" s="317"/>
      <c r="BK98" s="317"/>
      <c r="BL98" s="317"/>
      <c r="BM98" s="317"/>
      <c r="BN98" s="317"/>
      <c r="BO98" s="317"/>
      <c r="BP98" s="317"/>
      <c r="BQ98" s="317"/>
      <c r="BR98" s="317"/>
      <c r="BS98" s="317"/>
      <c r="BT98" s="317"/>
      <c r="BU98" s="14"/>
      <c r="BV98" s="14"/>
      <c r="BW98" s="14"/>
      <c r="BX98" s="47" t="s">
        <v>128</v>
      </c>
      <c r="BY98" s="47" t="s">
        <v>128</v>
      </c>
      <c r="BZ98" s="47" t="str">
        <f t="shared" ca="1" si="35"/>
        <v/>
      </c>
      <c r="CA98" s="47" t="str">
        <f t="shared" ca="1" si="36"/>
        <v/>
      </c>
      <c r="CB98" s="50"/>
    </row>
    <row r="99" spans="1:80" ht="20.100000000000001" customHeight="1" x14ac:dyDescent="0.25">
      <c r="A99" s="342"/>
      <c r="B99" s="343" t="s">
        <v>516</v>
      </c>
      <c r="C99" s="344"/>
      <c r="D99" s="345"/>
      <c r="E99" s="346"/>
      <c r="F99" s="346"/>
      <c r="G99" s="346"/>
      <c r="H99" s="347"/>
      <c r="I99" s="346"/>
      <c r="J99" s="348"/>
      <c r="K99" s="344"/>
      <c r="L99" s="344" t="s">
        <v>593</v>
      </c>
      <c r="M99" s="344"/>
      <c r="N99" s="344"/>
      <c r="O99" s="344" t="str">
        <f t="shared" si="43"/>
        <v xml:space="preserve">GERANIUM LIERRE DOUBLE </v>
      </c>
      <c r="P99" s="345">
        <v>102</v>
      </c>
      <c r="Q99" s="345"/>
      <c r="R99" s="20"/>
      <c r="S99" s="20"/>
      <c r="T99" s="20"/>
      <c r="U99" s="521"/>
      <c r="V99" s="522"/>
      <c r="W99" s="522"/>
      <c r="X99" s="522"/>
      <c r="Y99" s="522"/>
      <c r="Z99" s="522"/>
      <c r="AA99" s="522"/>
      <c r="AB99" s="522"/>
      <c r="AC99" s="522"/>
      <c r="AD99" s="522"/>
      <c r="AE99" s="522"/>
      <c r="AF99" s="522"/>
      <c r="AG99" s="522"/>
      <c r="AH99" s="522"/>
      <c r="AI99" s="522"/>
      <c r="AJ99" s="522"/>
      <c r="AK99" s="522"/>
      <c r="AL99" s="522"/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22"/>
      <c r="AZ99" s="522"/>
      <c r="BA99" s="522"/>
      <c r="BB99" s="522"/>
      <c r="BC99" s="522"/>
      <c r="BD99" s="522"/>
      <c r="BE99" s="522"/>
      <c r="BF99" s="522"/>
      <c r="BG99" s="522"/>
      <c r="BH99" s="522"/>
      <c r="BI99" s="522"/>
      <c r="BJ99" s="522"/>
      <c r="BK99" s="522"/>
      <c r="BL99" s="522"/>
      <c r="BM99" s="522"/>
      <c r="BN99" s="522"/>
      <c r="BO99" s="522"/>
      <c r="BP99" s="522"/>
      <c r="BQ99" s="522"/>
      <c r="BR99" s="522"/>
      <c r="BS99" s="522"/>
      <c r="BT99" s="522"/>
      <c r="BU99" s="14"/>
      <c r="BV99" s="14"/>
      <c r="BW99" s="14"/>
      <c r="BX99" s="14"/>
      <c r="BY99" s="14"/>
      <c r="BZ99" s="47"/>
      <c r="CA99" s="47"/>
      <c r="CB99" s="14"/>
    </row>
    <row r="100" spans="1:80" ht="20.100000000000001" customHeight="1" x14ac:dyDescent="0.25">
      <c r="A100" s="323"/>
      <c r="B100" s="324" t="s">
        <v>517</v>
      </c>
      <c r="C100" s="325"/>
      <c r="D100" s="326"/>
      <c r="E100" s="327"/>
      <c r="F100" s="327"/>
      <c r="G100" s="327"/>
      <c r="H100" s="328"/>
      <c r="I100" s="327"/>
      <c r="J100" s="329"/>
      <c r="K100" s="325"/>
      <c r="L100" s="325" t="s">
        <v>131</v>
      </c>
      <c r="M100" s="325"/>
      <c r="N100" s="325"/>
      <c r="O100" s="325" t="str">
        <f t="shared" si="43"/>
        <v xml:space="preserve">GERANIUM LIERRE DOUBLE BLANC </v>
      </c>
      <c r="P100" s="326">
        <v>103</v>
      </c>
      <c r="Q100" s="326"/>
      <c r="R100" s="20"/>
      <c r="S100" s="20"/>
      <c r="T100" s="20"/>
      <c r="U100" s="519"/>
      <c r="V100" s="520"/>
      <c r="W100" s="520"/>
      <c r="X100" s="520"/>
      <c r="Y100" s="520"/>
      <c r="Z100" s="520"/>
      <c r="AA100" s="520"/>
      <c r="AB100" s="520"/>
      <c r="AC100" s="520"/>
      <c r="AD100" s="520"/>
      <c r="AE100" s="520"/>
      <c r="AF100" s="520"/>
      <c r="AG100" s="520"/>
      <c r="AH100" s="520"/>
      <c r="AI100" s="520"/>
      <c r="AJ100" s="520"/>
      <c r="AK100" s="520"/>
      <c r="AL100" s="520"/>
      <c r="AM100" s="520"/>
      <c r="AN100" s="520"/>
      <c r="AO100" s="520"/>
      <c r="AP100" s="520"/>
      <c r="AQ100" s="520"/>
      <c r="AR100" s="520"/>
      <c r="AS100" s="520"/>
      <c r="AT100" s="520"/>
      <c r="AU100" s="520"/>
      <c r="AV100" s="520"/>
      <c r="AW100" s="520"/>
      <c r="AX100" s="520"/>
      <c r="AY100" s="520"/>
      <c r="AZ100" s="520"/>
      <c r="BA100" s="520"/>
      <c r="BB100" s="520"/>
      <c r="BC100" s="520"/>
      <c r="BD100" s="520"/>
      <c r="BE100" s="520"/>
      <c r="BF100" s="520"/>
      <c r="BG100" s="520"/>
      <c r="BH100" s="520"/>
      <c r="BI100" s="520"/>
      <c r="BJ100" s="520"/>
      <c r="BK100" s="520"/>
      <c r="BL100" s="520"/>
      <c r="BM100" s="520"/>
      <c r="BN100" s="520"/>
      <c r="BO100" s="520"/>
      <c r="BP100" s="520"/>
      <c r="BQ100" s="520"/>
      <c r="BR100" s="520"/>
      <c r="BS100" s="520"/>
      <c r="BT100" s="520"/>
      <c r="BU100" s="14"/>
      <c r="BV100" s="14"/>
      <c r="BW100" s="14"/>
      <c r="BX100" s="14"/>
      <c r="BY100" s="14"/>
      <c r="BZ100" s="47"/>
      <c r="CA100" s="47"/>
      <c r="CB100" s="14"/>
    </row>
    <row r="101" spans="1:80" ht="20.100000000000001" customHeight="1" x14ac:dyDescent="0.25">
      <c r="A101" s="305">
        <v>21917</v>
      </c>
      <c r="B101" s="306" t="s">
        <v>516</v>
      </c>
      <c r="C101" s="306" t="s">
        <v>2223</v>
      </c>
      <c r="D101" s="309" t="s">
        <v>1633</v>
      </c>
      <c r="E101" s="307" t="s">
        <v>120</v>
      </c>
      <c r="F101" s="307" t="s">
        <v>1101</v>
      </c>
      <c r="G101" s="308">
        <v>10</v>
      </c>
      <c r="H101" s="308" t="s">
        <v>189</v>
      </c>
      <c r="I101" s="307"/>
      <c r="J101" s="319"/>
      <c r="K101" s="306" t="s">
        <v>471</v>
      </c>
      <c r="L101" s="306" t="s">
        <v>2159</v>
      </c>
      <c r="M101" s="306"/>
      <c r="N101" s="306" t="s">
        <v>1709</v>
      </c>
      <c r="O101" s="306" t="str">
        <f t="shared" si="43"/>
        <v xml:space="preserve">GERANIUM LIERRE DOUBLE Doblino® Blanc technigera </v>
      </c>
      <c r="P101" s="309">
        <v>104</v>
      </c>
      <c r="Q101" s="309"/>
      <c r="R101" s="20">
        <f t="shared" si="23"/>
        <v>0</v>
      </c>
      <c r="S101" s="20">
        <f t="shared" si="24"/>
        <v>0</v>
      </c>
      <c r="T101" s="20">
        <f t="shared" si="25"/>
        <v>0</v>
      </c>
      <c r="U101" s="303"/>
      <c r="V101" s="304"/>
      <c r="W101" s="304"/>
      <c r="X101" s="304"/>
      <c r="Y101" s="304"/>
      <c r="Z101" s="304"/>
      <c r="AA101" s="304"/>
      <c r="AB101" s="304"/>
      <c r="AC101" s="304"/>
      <c r="AD101" s="304"/>
      <c r="AE101" s="304"/>
      <c r="AF101" s="304"/>
      <c r="AG101" s="304"/>
      <c r="AH101" s="304"/>
      <c r="AI101" s="304"/>
      <c r="AJ101" s="304"/>
      <c r="AK101" s="304"/>
      <c r="AL101" s="304"/>
      <c r="AM101" s="304"/>
      <c r="AN101" s="304"/>
      <c r="AO101" s="304"/>
      <c r="AP101" s="304"/>
      <c r="AQ101" s="317"/>
      <c r="AR101" s="317"/>
      <c r="AS101" s="317"/>
      <c r="AT101" s="317"/>
      <c r="AU101" s="317"/>
      <c r="AV101" s="317"/>
      <c r="AW101" s="317"/>
      <c r="AX101" s="317"/>
      <c r="AY101" s="317"/>
      <c r="AZ101" s="317"/>
      <c r="BA101" s="317"/>
      <c r="BB101" s="317"/>
      <c r="BC101" s="317"/>
      <c r="BD101" s="317"/>
      <c r="BE101" s="317"/>
      <c r="BF101" s="317"/>
      <c r="BG101" s="317"/>
      <c r="BH101" s="317"/>
      <c r="BI101" s="317"/>
      <c r="BJ101" s="317"/>
      <c r="BK101" s="317"/>
      <c r="BL101" s="317"/>
      <c r="BM101" s="317"/>
      <c r="BN101" s="317"/>
      <c r="BO101" s="317"/>
      <c r="BP101" s="317"/>
      <c r="BQ101" s="317"/>
      <c r="BR101" s="317"/>
      <c r="BS101" s="317"/>
      <c r="BT101" s="317"/>
      <c r="BU101" s="14"/>
      <c r="BV101" s="14"/>
      <c r="BW101" s="14"/>
      <c r="BX101" s="14"/>
      <c r="BY101" s="14"/>
      <c r="BZ101" s="47"/>
      <c r="CA101" s="47"/>
      <c r="CB101" s="14"/>
    </row>
    <row r="102" spans="1:80" ht="20.100000000000001" customHeight="1" x14ac:dyDescent="0.25">
      <c r="A102" s="339"/>
      <c r="B102" s="324" t="s">
        <v>518</v>
      </c>
      <c r="C102" s="340"/>
      <c r="D102" s="349"/>
      <c r="E102" s="341"/>
      <c r="F102" s="341"/>
      <c r="G102" s="327"/>
      <c r="H102" s="328"/>
      <c r="I102" s="327"/>
      <c r="J102" s="329"/>
      <c r="K102" s="325"/>
      <c r="L102" s="325" t="s">
        <v>131</v>
      </c>
      <c r="M102" s="325"/>
      <c r="N102" s="325"/>
      <c r="O102" s="325" t="str">
        <f t="shared" si="43"/>
        <v xml:space="preserve">GERANIUM LIERRE DOUBLE MAUVE ET VIOLET </v>
      </c>
      <c r="P102" s="349">
        <v>105</v>
      </c>
      <c r="Q102" s="349"/>
      <c r="R102" s="20"/>
      <c r="S102" s="20"/>
      <c r="T102" s="20"/>
      <c r="U102" s="519"/>
      <c r="V102" s="520"/>
      <c r="W102" s="520"/>
      <c r="X102" s="520"/>
      <c r="Y102" s="520"/>
      <c r="Z102" s="520"/>
      <c r="AA102" s="520"/>
      <c r="AB102" s="520"/>
      <c r="AC102" s="520"/>
      <c r="AD102" s="520"/>
      <c r="AE102" s="520"/>
      <c r="AF102" s="520"/>
      <c r="AG102" s="520"/>
      <c r="AH102" s="520"/>
      <c r="AI102" s="520"/>
      <c r="AJ102" s="520"/>
      <c r="AK102" s="520"/>
      <c r="AL102" s="520"/>
      <c r="AM102" s="520"/>
      <c r="AN102" s="520"/>
      <c r="AO102" s="520"/>
      <c r="AP102" s="520"/>
      <c r="AQ102" s="520"/>
      <c r="AR102" s="520"/>
      <c r="AS102" s="520"/>
      <c r="AT102" s="520"/>
      <c r="AU102" s="520"/>
      <c r="AV102" s="520"/>
      <c r="AW102" s="520"/>
      <c r="AX102" s="520"/>
      <c r="AY102" s="520"/>
      <c r="AZ102" s="520"/>
      <c r="BA102" s="520"/>
      <c r="BB102" s="520"/>
      <c r="BC102" s="520"/>
      <c r="BD102" s="520"/>
      <c r="BE102" s="520"/>
      <c r="BF102" s="520"/>
      <c r="BG102" s="520"/>
      <c r="BH102" s="520"/>
      <c r="BI102" s="520"/>
      <c r="BJ102" s="520"/>
      <c r="BK102" s="520"/>
      <c r="BL102" s="520"/>
      <c r="BM102" s="520"/>
      <c r="BN102" s="520"/>
      <c r="BO102" s="520"/>
      <c r="BP102" s="520"/>
      <c r="BQ102" s="520"/>
      <c r="BR102" s="520"/>
      <c r="BS102" s="520"/>
      <c r="BT102" s="520"/>
      <c r="BU102" s="14"/>
      <c r="BV102" s="14"/>
      <c r="BW102" s="14"/>
      <c r="BX102" s="14"/>
      <c r="BY102" s="14"/>
      <c r="BZ102" s="47"/>
      <c r="CA102" s="47"/>
      <c r="CB102" s="14"/>
    </row>
    <row r="103" spans="1:80" ht="20.100000000000001" customHeight="1" x14ac:dyDescent="0.25">
      <c r="A103" s="305">
        <v>21919</v>
      </c>
      <c r="B103" s="306" t="s">
        <v>516</v>
      </c>
      <c r="C103" s="306" t="s">
        <v>2224</v>
      </c>
      <c r="D103" s="306" t="s">
        <v>1633</v>
      </c>
      <c r="E103" s="307" t="s">
        <v>120</v>
      </c>
      <c r="F103" s="307" t="s">
        <v>1101</v>
      </c>
      <c r="G103" s="308">
        <v>10</v>
      </c>
      <c r="H103" s="308" t="s">
        <v>189</v>
      </c>
      <c r="I103" s="307"/>
      <c r="J103" s="308"/>
      <c r="K103" s="316" t="s">
        <v>471</v>
      </c>
      <c r="L103" s="316" t="s">
        <v>2159</v>
      </c>
      <c r="M103" s="316"/>
      <c r="N103" s="316" t="s">
        <v>1709</v>
      </c>
      <c r="O103" s="306" t="str">
        <f t="shared" si="43"/>
        <v xml:space="preserve">GERANIUM LIERRE DOUBLE Doblino® Grenat technigera </v>
      </c>
      <c r="P103" s="309">
        <v>106</v>
      </c>
      <c r="Q103" s="309"/>
      <c r="R103" s="20">
        <f t="shared" si="23"/>
        <v>0</v>
      </c>
      <c r="S103" s="20">
        <f t="shared" si="24"/>
        <v>0</v>
      </c>
      <c r="T103" s="20">
        <f t="shared" si="25"/>
        <v>0</v>
      </c>
      <c r="U103" s="303"/>
      <c r="V103" s="304"/>
      <c r="W103" s="304"/>
      <c r="X103" s="304"/>
      <c r="Y103" s="304"/>
      <c r="Z103" s="304"/>
      <c r="AA103" s="304"/>
      <c r="AB103" s="304"/>
      <c r="AC103" s="304"/>
      <c r="AD103" s="304"/>
      <c r="AE103" s="304"/>
      <c r="AF103" s="304"/>
      <c r="AG103" s="304"/>
      <c r="AH103" s="304"/>
      <c r="AI103" s="304"/>
      <c r="AJ103" s="304"/>
      <c r="AK103" s="304"/>
      <c r="AL103" s="304"/>
      <c r="AM103" s="304"/>
      <c r="AN103" s="304"/>
      <c r="AO103" s="304"/>
      <c r="AP103" s="304"/>
      <c r="AQ103" s="317"/>
      <c r="AR103" s="317"/>
      <c r="AS103" s="317"/>
      <c r="AT103" s="317"/>
      <c r="AU103" s="317"/>
      <c r="AV103" s="317"/>
      <c r="AW103" s="317"/>
      <c r="AX103" s="317"/>
      <c r="AY103" s="317"/>
      <c r="AZ103" s="317"/>
      <c r="BA103" s="317"/>
      <c r="BB103" s="317"/>
      <c r="BC103" s="317"/>
      <c r="BD103" s="317"/>
      <c r="BE103" s="317"/>
      <c r="BF103" s="317"/>
      <c r="BG103" s="317"/>
      <c r="BH103" s="317"/>
      <c r="BI103" s="317"/>
      <c r="BJ103" s="317"/>
      <c r="BK103" s="317"/>
      <c r="BL103" s="317"/>
      <c r="BM103" s="317"/>
      <c r="BN103" s="317"/>
      <c r="BO103" s="317"/>
      <c r="BP103" s="317"/>
      <c r="BQ103" s="317"/>
      <c r="BR103" s="317"/>
      <c r="BS103" s="317"/>
      <c r="BT103" s="317"/>
      <c r="BU103" s="14"/>
      <c r="BV103" s="14"/>
      <c r="BW103" s="14"/>
      <c r="BX103" s="47"/>
      <c r="BY103" s="47"/>
      <c r="BZ103" s="47"/>
      <c r="CA103" s="47"/>
      <c r="CB103" s="50"/>
    </row>
    <row r="104" spans="1:80" ht="20.100000000000001" customHeight="1" x14ac:dyDescent="0.25">
      <c r="A104" s="310">
        <v>21921</v>
      </c>
      <c r="B104" s="311" t="s">
        <v>516</v>
      </c>
      <c r="C104" s="311" t="s">
        <v>2225</v>
      </c>
      <c r="D104" s="311" t="s">
        <v>1633</v>
      </c>
      <c r="E104" s="312" t="s">
        <v>120</v>
      </c>
      <c r="F104" s="312" t="s">
        <v>1101</v>
      </c>
      <c r="G104" s="313">
        <v>10</v>
      </c>
      <c r="H104" s="313" t="s">
        <v>189</v>
      </c>
      <c r="I104" s="312"/>
      <c r="J104" s="313"/>
      <c r="K104" s="311" t="s">
        <v>471</v>
      </c>
      <c r="L104" s="311" t="s">
        <v>2159</v>
      </c>
      <c r="M104" s="311"/>
      <c r="N104" s="311" t="s">
        <v>1709</v>
      </c>
      <c r="O104" s="311" t="str">
        <f t="shared" si="43"/>
        <v xml:space="preserve">GERANIUM LIERRE DOUBLE Doblino® Mauve technigera </v>
      </c>
      <c r="P104" s="314">
        <v>107</v>
      </c>
      <c r="Q104" s="314"/>
      <c r="R104" s="20">
        <f t="shared" ref="R104" si="47">IF(INT(S104)*10=S104*10,,"ERREUR")</f>
        <v>0</v>
      </c>
      <c r="S104" s="20">
        <f t="shared" ref="S104" si="48">T104/G104</f>
        <v>0</v>
      </c>
      <c r="T104" s="20">
        <f t="shared" ref="T104" si="49">SUM(U104:BT104)</f>
        <v>0</v>
      </c>
      <c r="U104" s="303"/>
      <c r="V104" s="304"/>
      <c r="W104" s="304"/>
      <c r="X104" s="304"/>
      <c r="Y104" s="304"/>
      <c r="Z104" s="304"/>
      <c r="AA104" s="304"/>
      <c r="AB104" s="304"/>
      <c r="AC104" s="304"/>
      <c r="AD104" s="304"/>
      <c r="AE104" s="304"/>
      <c r="AF104" s="304"/>
      <c r="AG104" s="304"/>
      <c r="AH104" s="304"/>
      <c r="AI104" s="304"/>
      <c r="AJ104" s="304"/>
      <c r="AK104" s="304"/>
      <c r="AL104" s="304"/>
      <c r="AM104" s="304"/>
      <c r="AN104" s="304"/>
      <c r="AO104" s="304"/>
      <c r="AP104" s="304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14"/>
      <c r="BV104" s="14"/>
      <c r="BW104" s="14"/>
      <c r="BX104" s="47"/>
      <c r="BY104" s="47"/>
      <c r="BZ104" s="47"/>
      <c r="CA104" s="47"/>
      <c r="CB104" s="50"/>
    </row>
    <row r="105" spans="1:80" ht="20.100000000000001" customHeight="1" x14ac:dyDescent="0.25">
      <c r="A105" s="323"/>
      <c r="B105" s="324" t="s">
        <v>519</v>
      </c>
      <c r="C105" s="325"/>
      <c r="D105" s="326"/>
      <c r="E105" s="327"/>
      <c r="F105" s="327"/>
      <c r="G105" s="327"/>
      <c r="H105" s="328"/>
      <c r="I105" s="327"/>
      <c r="J105" s="329"/>
      <c r="K105" s="325"/>
      <c r="L105" s="325" t="s">
        <v>131</v>
      </c>
      <c r="M105" s="325"/>
      <c r="N105" s="325"/>
      <c r="O105" s="325" t="str">
        <f t="shared" si="43"/>
        <v xml:space="preserve">GERANIUM LIERRE DOUBLE ROSE </v>
      </c>
      <c r="P105" s="326">
        <v>108</v>
      </c>
      <c r="Q105" s="326"/>
      <c r="R105" s="20"/>
      <c r="S105" s="20"/>
      <c r="T105" s="20"/>
      <c r="U105" s="519"/>
      <c r="V105" s="520"/>
      <c r="W105" s="520"/>
      <c r="X105" s="520"/>
      <c r="Y105" s="520"/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0"/>
      <c r="BM105" s="520"/>
      <c r="BN105" s="520"/>
      <c r="BO105" s="520"/>
      <c r="BP105" s="520"/>
      <c r="BQ105" s="520"/>
      <c r="BR105" s="520"/>
      <c r="BS105" s="520"/>
      <c r="BT105" s="520"/>
      <c r="BU105" s="14"/>
      <c r="BV105" s="14"/>
      <c r="BW105" s="14"/>
      <c r="BX105" s="14"/>
      <c r="BY105" s="14"/>
      <c r="BZ105" s="47"/>
      <c r="CA105" s="47"/>
      <c r="CB105" s="14"/>
    </row>
    <row r="106" spans="1:80" ht="20.100000000000001" customHeight="1" x14ac:dyDescent="0.25">
      <c r="A106" s="305">
        <v>21925</v>
      </c>
      <c r="B106" s="306" t="s">
        <v>516</v>
      </c>
      <c r="C106" s="306" t="s">
        <v>2226</v>
      </c>
      <c r="D106" s="306" t="s">
        <v>1633</v>
      </c>
      <c r="E106" s="307" t="s">
        <v>120</v>
      </c>
      <c r="F106" s="307" t="s">
        <v>1101</v>
      </c>
      <c r="G106" s="308">
        <v>10</v>
      </c>
      <c r="H106" s="308" t="s">
        <v>189</v>
      </c>
      <c r="I106" s="307"/>
      <c r="J106" s="308"/>
      <c r="K106" s="316" t="s">
        <v>471</v>
      </c>
      <c r="L106" s="316" t="s">
        <v>2159</v>
      </c>
      <c r="M106" s="316"/>
      <c r="N106" s="316" t="s">
        <v>1709</v>
      </c>
      <c r="O106" s="306" t="str">
        <f t="shared" si="43"/>
        <v xml:space="preserve">GERANIUM LIERRE DOUBLE Doblino® Rose technigera </v>
      </c>
      <c r="P106" s="309">
        <v>109</v>
      </c>
      <c r="Q106" s="309"/>
      <c r="R106" s="20">
        <f t="shared" si="23"/>
        <v>0</v>
      </c>
      <c r="S106" s="20">
        <f t="shared" si="24"/>
        <v>0</v>
      </c>
      <c r="T106" s="20">
        <f t="shared" si="25"/>
        <v>0</v>
      </c>
      <c r="U106" s="303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17"/>
      <c r="AR106" s="317"/>
      <c r="AS106" s="317"/>
      <c r="AT106" s="317"/>
      <c r="AU106" s="317"/>
      <c r="AV106" s="317"/>
      <c r="AW106" s="317"/>
      <c r="AX106" s="317"/>
      <c r="AY106" s="317"/>
      <c r="AZ106" s="317"/>
      <c r="BA106" s="317"/>
      <c r="BB106" s="317"/>
      <c r="BC106" s="317"/>
      <c r="BD106" s="317"/>
      <c r="BE106" s="317"/>
      <c r="BF106" s="317"/>
      <c r="BG106" s="317"/>
      <c r="BH106" s="317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14"/>
      <c r="BV106" s="14"/>
      <c r="BW106" s="14"/>
      <c r="BX106" s="47"/>
      <c r="BY106" s="47"/>
      <c r="BZ106" s="47"/>
      <c r="CA106" s="47"/>
      <c r="CB106" s="50"/>
    </row>
    <row r="107" spans="1:80" ht="20.100000000000001" customHeight="1" x14ac:dyDescent="0.25">
      <c r="A107" s="310">
        <v>21927</v>
      </c>
      <c r="B107" s="311" t="s">
        <v>516</v>
      </c>
      <c r="C107" s="311" t="s">
        <v>2227</v>
      </c>
      <c r="D107" s="311" t="s">
        <v>1633</v>
      </c>
      <c r="E107" s="312" t="s">
        <v>120</v>
      </c>
      <c r="F107" s="312" t="s">
        <v>1101</v>
      </c>
      <c r="G107" s="313">
        <v>10</v>
      </c>
      <c r="H107" s="313" t="s">
        <v>189</v>
      </c>
      <c r="I107" s="312"/>
      <c r="J107" s="313"/>
      <c r="K107" s="311" t="s">
        <v>471</v>
      </c>
      <c r="L107" s="311" t="s">
        <v>2159</v>
      </c>
      <c r="M107" s="311"/>
      <c r="N107" s="311" t="s">
        <v>1709</v>
      </c>
      <c r="O107" s="311" t="str">
        <f t="shared" si="43"/>
        <v xml:space="preserve">GERANIUM LIERRE DOUBLE Doblino® Rose Clair technigera </v>
      </c>
      <c r="P107" s="314">
        <v>110</v>
      </c>
      <c r="Q107" s="314"/>
      <c r="R107" s="20">
        <f t="shared" ref="R107:R109" si="50">IF(INT(S107)*10=S107*10,,"ERREUR")</f>
        <v>0</v>
      </c>
      <c r="S107" s="20">
        <f t="shared" ref="S107:S109" si="51">T107/G107</f>
        <v>0</v>
      </c>
      <c r="T107" s="20">
        <f t="shared" ref="T107:T109" si="52">SUM(U107:BT107)</f>
        <v>0</v>
      </c>
      <c r="U107" s="303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18"/>
      <c r="AR107" s="318"/>
      <c r="AS107" s="318"/>
      <c r="AT107" s="318"/>
      <c r="AU107" s="318"/>
      <c r="AV107" s="318"/>
      <c r="AW107" s="318"/>
      <c r="AX107" s="318"/>
      <c r="AY107" s="318"/>
      <c r="AZ107" s="318"/>
      <c r="BA107" s="318"/>
      <c r="BB107" s="318"/>
      <c r="BC107" s="318"/>
      <c r="BD107" s="318"/>
      <c r="BE107" s="318"/>
      <c r="BF107" s="318"/>
      <c r="BG107" s="318"/>
      <c r="BH107" s="318"/>
      <c r="BI107" s="318"/>
      <c r="BJ107" s="318"/>
      <c r="BK107" s="318"/>
      <c r="BL107" s="318"/>
      <c r="BM107" s="318"/>
      <c r="BN107" s="318"/>
      <c r="BO107" s="318"/>
      <c r="BP107" s="318"/>
      <c r="BQ107" s="318"/>
      <c r="BR107" s="318"/>
      <c r="BS107" s="318"/>
      <c r="BT107" s="318"/>
      <c r="BU107" s="14"/>
      <c r="BV107" s="14"/>
      <c r="BW107" s="14"/>
      <c r="BX107" s="47"/>
      <c r="BY107" s="47"/>
      <c r="BZ107" s="47"/>
      <c r="CA107" s="47"/>
      <c r="CB107" s="50"/>
    </row>
    <row r="108" spans="1:80" ht="20.100000000000001" customHeight="1" x14ac:dyDescent="0.25">
      <c r="A108" s="305">
        <v>21923</v>
      </c>
      <c r="B108" s="306" t="s">
        <v>516</v>
      </c>
      <c r="C108" s="306" t="s">
        <v>2228</v>
      </c>
      <c r="D108" s="306" t="s">
        <v>1633</v>
      </c>
      <c r="E108" s="307" t="s">
        <v>120</v>
      </c>
      <c r="F108" s="307" t="s">
        <v>1101</v>
      </c>
      <c r="G108" s="308">
        <v>10</v>
      </c>
      <c r="H108" s="308" t="s">
        <v>189</v>
      </c>
      <c r="I108" s="307"/>
      <c r="J108" s="308"/>
      <c r="K108" s="316" t="s">
        <v>471</v>
      </c>
      <c r="L108" s="316" t="s">
        <v>2159</v>
      </c>
      <c r="M108" s="316"/>
      <c r="N108" s="316" t="s">
        <v>1709</v>
      </c>
      <c r="O108" s="306" t="str">
        <f t="shared" si="43"/>
        <v xml:space="preserve">GERANIUM LIERRE DOUBLE Doblino® Framboise technigera </v>
      </c>
      <c r="P108" s="309">
        <v>111</v>
      </c>
      <c r="Q108" s="309"/>
      <c r="R108" s="20">
        <f t="shared" si="50"/>
        <v>0</v>
      </c>
      <c r="S108" s="20">
        <f t="shared" si="51"/>
        <v>0</v>
      </c>
      <c r="T108" s="20">
        <f t="shared" si="52"/>
        <v>0</v>
      </c>
      <c r="U108" s="303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04"/>
      <c r="AF108" s="304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17"/>
      <c r="AR108" s="317"/>
      <c r="AS108" s="317"/>
      <c r="AT108" s="317"/>
      <c r="AU108" s="317"/>
      <c r="AV108" s="317"/>
      <c r="AW108" s="317"/>
      <c r="AX108" s="317"/>
      <c r="AY108" s="317"/>
      <c r="AZ108" s="317"/>
      <c r="BA108" s="317"/>
      <c r="BB108" s="317"/>
      <c r="BC108" s="317"/>
      <c r="BD108" s="317"/>
      <c r="BE108" s="317"/>
      <c r="BF108" s="317"/>
      <c r="BG108" s="317"/>
      <c r="BH108" s="317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14"/>
      <c r="BV108" s="14"/>
      <c r="BW108" s="14"/>
      <c r="BX108" s="47"/>
      <c r="BY108" s="47"/>
      <c r="BZ108" s="47"/>
      <c r="CA108" s="47"/>
      <c r="CB108" s="50"/>
    </row>
    <row r="109" spans="1:80" ht="20.100000000000001" customHeight="1" x14ac:dyDescent="0.25">
      <c r="A109" s="310">
        <v>21929</v>
      </c>
      <c r="B109" s="311" t="s">
        <v>516</v>
      </c>
      <c r="C109" s="311" t="s">
        <v>2229</v>
      </c>
      <c r="D109" s="311" t="s">
        <v>1633</v>
      </c>
      <c r="E109" s="312" t="s">
        <v>120</v>
      </c>
      <c r="F109" s="312" t="s">
        <v>1101</v>
      </c>
      <c r="G109" s="313">
        <v>10</v>
      </c>
      <c r="H109" s="313" t="s">
        <v>189</v>
      </c>
      <c r="I109" s="312"/>
      <c r="J109" s="313"/>
      <c r="K109" s="311" t="s">
        <v>471</v>
      </c>
      <c r="L109" s="311" t="s">
        <v>2159</v>
      </c>
      <c r="M109" s="311"/>
      <c r="N109" s="311" t="s">
        <v>1709</v>
      </c>
      <c r="O109" s="311" t="str">
        <f t="shared" si="43"/>
        <v xml:space="preserve">GERANIUM LIERRE DOUBLE Doblino® Rose Foncé technigera </v>
      </c>
      <c r="P109" s="314">
        <v>112</v>
      </c>
      <c r="Q109" s="314"/>
      <c r="R109" s="20">
        <f t="shared" si="50"/>
        <v>0</v>
      </c>
      <c r="S109" s="20">
        <f t="shared" si="51"/>
        <v>0</v>
      </c>
      <c r="T109" s="20">
        <f t="shared" si="52"/>
        <v>0</v>
      </c>
      <c r="U109" s="303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18"/>
      <c r="AR109" s="318"/>
      <c r="AS109" s="318"/>
      <c r="AT109" s="318"/>
      <c r="AU109" s="318"/>
      <c r="AV109" s="318"/>
      <c r="AW109" s="318"/>
      <c r="AX109" s="318"/>
      <c r="AY109" s="318"/>
      <c r="AZ109" s="318"/>
      <c r="BA109" s="318"/>
      <c r="BB109" s="318"/>
      <c r="BC109" s="318"/>
      <c r="BD109" s="318"/>
      <c r="BE109" s="318"/>
      <c r="BF109" s="318"/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  <c r="BU109" s="14"/>
      <c r="BV109" s="14"/>
      <c r="BW109" s="14"/>
      <c r="BX109" s="47"/>
      <c r="BY109" s="47"/>
      <c r="BZ109" s="47"/>
      <c r="CA109" s="47"/>
      <c r="CB109" s="50"/>
    </row>
    <row r="110" spans="1:80" ht="20.100000000000001" customHeight="1" x14ac:dyDescent="0.25">
      <c r="A110" s="323"/>
      <c r="B110" s="324" t="s">
        <v>520</v>
      </c>
      <c r="C110" s="325"/>
      <c r="D110" s="326"/>
      <c r="E110" s="327"/>
      <c r="F110" s="327"/>
      <c r="G110" s="327"/>
      <c r="H110" s="328"/>
      <c r="I110" s="327"/>
      <c r="J110" s="329"/>
      <c r="K110" s="325"/>
      <c r="L110" s="325" t="s">
        <v>131</v>
      </c>
      <c r="M110" s="325"/>
      <c r="N110" s="325"/>
      <c r="O110" s="325" t="str">
        <f t="shared" si="43"/>
        <v xml:space="preserve">GERANIUM LIERRE DOUBLE ROUGE </v>
      </c>
      <c r="P110" s="326">
        <v>113</v>
      </c>
      <c r="Q110" s="326"/>
      <c r="R110" s="20"/>
      <c r="S110" s="20"/>
      <c r="T110" s="20"/>
      <c r="U110" s="519"/>
      <c r="V110" s="520"/>
      <c r="W110" s="520"/>
      <c r="X110" s="520"/>
      <c r="Y110" s="520"/>
      <c r="Z110" s="520"/>
      <c r="AA110" s="520"/>
      <c r="AB110" s="520"/>
      <c r="AC110" s="520"/>
      <c r="AD110" s="520"/>
      <c r="AE110" s="520"/>
      <c r="AF110" s="520"/>
      <c r="AG110" s="520"/>
      <c r="AH110" s="520"/>
      <c r="AI110" s="520"/>
      <c r="AJ110" s="520"/>
      <c r="AK110" s="520"/>
      <c r="AL110" s="520"/>
      <c r="AM110" s="520"/>
      <c r="AN110" s="520"/>
      <c r="AO110" s="520"/>
      <c r="AP110" s="520"/>
      <c r="AQ110" s="520"/>
      <c r="AR110" s="520"/>
      <c r="AS110" s="520"/>
      <c r="AT110" s="520"/>
      <c r="AU110" s="520"/>
      <c r="AV110" s="520"/>
      <c r="AW110" s="520"/>
      <c r="AX110" s="520"/>
      <c r="AY110" s="520"/>
      <c r="AZ110" s="520"/>
      <c r="BA110" s="520"/>
      <c r="BB110" s="520"/>
      <c r="BC110" s="520"/>
      <c r="BD110" s="520"/>
      <c r="BE110" s="520"/>
      <c r="BF110" s="520"/>
      <c r="BG110" s="520"/>
      <c r="BH110" s="520"/>
      <c r="BI110" s="520"/>
      <c r="BJ110" s="520"/>
      <c r="BK110" s="520"/>
      <c r="BL110" s="520"/>
      <c r="BM110" s="520"/>
      <c r="BN110" s="520"/>
      <c r="BO110" s="520"/>
      <c r="BP110" s="520"/>
      <c r="BQ110" s="520"/>
      <c r="BR110" s="520"/>
      <c r="BS110" s="520"/>
      <c r="BT110" s="520"/>
      <c r="BU110" s="14"/>
      <c r="BV110" s="14"/>
      <c r="BW110" s="14"/>
      <c r="BX110" s="14"/>
      <c r="BY110" s="14"/>
      <c r="BZ110" s="47"/>
      <c r="CA110" s="47"/>
      <c r="CB110" s="14"/>
    </row>
    <row r="111" spans="1:80" ht="20.100000000000001" customHeight="1" x14ac:dyDescent="0.25">
      <c r="A111" s="305">
        <v>26904</v>
      </c>
      <c r="B111" s="306" t="s">
        <v>516</v>
      </c>
      <c r="C111" s="306" t="s">
        <v>2230</v>
      </c>
      <c r="D111" s="306" t="s">
        <v>1633</v>
      </c>
      <c r="E111" s="307" t="s">
        <v>120</v>
      </c>
      <c r="F111" s="307" t="s">
        <v>1101</v>
      </c>
      <c r="G111" s="308">
        <v>10</v>
      </c>
      <c r="H111" s="308" t="s">
        <v>189</v>
      </c>
      <c r="I111" s="307"/>
      <c r="J111" s="308"/>
      <c r="K111" s="316" t="s">
        <v>471</v>
      </c>
      <c r="L111" s="316" t="s">
        <v>2159</v>
      </c>
      <c r="M111" s="316"/>
      <c r="N111" s="316" t="s">
        <v>1709</v>
      </c>
      <c r="O111" s="306" t="str">
        <f t="shared" si="43"/>
        <v xml:space="preserve">GERANIUM LIERRE DOUBLE Polly pac </v>
      </c>
      <c r="P111" s="309">
        <v>114</v>
      </c>
      <c r="Q111" s="309"/>
      <c r="R111" s="20">
        <f t="shared" ref="R111:R117" si="53">IF(INT(S111)*10=S111*10,,"ERREUR")</f>
        <v>0</v>
      </c>
      <c r="S111" s="20">
        <f t="shared" ref="S111:S117" si="54">T111/G111</f>
        <v>0</v>
      </c>
      <c r="T111" s="20">
        <f t="shared" ref="T111:T117" si="55">SUM(U111:BT111)</f>
        <v>0</v>
      </c>
      <c r="U111" s="303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17"/>
      <c r="AR111" s="317"/>
      <c r="AS111" s="317"/>
      <c r="AT111" s="317"/>
      <c r="AU111" s="317"/>
      <c r="AV111" s="317"/>
      <c r="AW111" s="317"/>
      <c r="AX111" s="317"/>
      <c r="AY111" s="317"/>
      <c r="AZ111" s="317"/>
      <c r="BA111" s="317"/>
      <c r="BB111" s="317"/>
      <c r="BC111" s="317"/>
      <c r="BD111" s="317"/>
      <c r="BE111" s="317"/>
      <c r="BF111" s="317"/>
      <c r="BG111" s="317"/>
      <c r="BH111" s="317"/>
      <c r="BI111" s="317"/>
      <c r="BJ111" s="317"/>
      <c r="BK111" s="317"/>
      <c r="BL111" s="317"/>
      <c r="BM111" s="317"/>
      <c r="BN111" s="317"/>
      <c r="BO111" s="317"/>
      <c r="BP111" s="317"/>
      <c r="BQ111" s="317"/>
      <c r="BR111" s="317"/>
      <c r="BS111" s="317"/>
      <c r="BT111" s="317"/>
      <c r="BU111" s="14"/>
      <c r="BV111" s="14"/>
      <c r="BW111" s="14"/>
      <c r="BX111" s="47"/>
      <c r="BY111" s="47"/>
      <c r="BZ111" s="47"/>
      <c r="CA111" s="47"/>
      <c r="CB111" s="50"/>
    </row>
    <row r="112" spans="1:80" ht="20.100000000000001" customHeight="1" x14ac:dyDescent="0.25">
      <c r="A112" s="310">
        <v>21931</v>
      </c>
      <c r="B112" s="311" t="s">
        <v>516</v>
      </c>
      <c r="C112" s="311" t="s">
        <v>2231</v>
      </c>
      <c r="D112" s="311" t="s">
        <v>1633</v>
      </c>
      <c r="E112" s="312" t="s">
        <v>120</v>
      </c>
      <c r="F112" s="312" t="s">
        <v>1101</v>
      </c>
      <c r="G112" s="313">
        <v>10</v>
      </c>
      <c r="H112" s="313" t="s">
        <v>189</v>
      </c>
      <c r="I112" s="312"/>
      <c r="J112" s="313"/>
      <c r="K112" s="311" t="s">
        <v>471</v>
      </c>
      <c r="L112" s="311" t="s">
        <v>2159</v>
      </c>
      <c r="M112" s="311"/>
      <c r="N112" s="311" t="s">
        <v>1709</v>
      </c>
      <c r="O112" s="311" t="str">
        <f t="shared" si="43"/>
        <v xml:space="preserve">GERANIUM LIERRE DOUBLE Doblino® Rouge technigera </v>
      </c>
      <c r="P112" s="314">
        <v>115</v>
      </c>
      <c r="Q112" s="314"/>
      <c r="R112" s="20">
        <f t="shared" ref="R112:R115" si="56">IF(INT(S112)*10=S112*10,,"ERREUR")</f>
        <v>0</v>
      </c>
      <c r="S112" s="20">
        <f t="shared" ref="S112:S115" si="57">T112/G112</f>
        <v>0</v>
      </c>
      <c r="T112" s="20">
        <f t="shared" ref="T112:T115" si="58">SUM(U112:BT112)</f>
        <v>0</v>
      </c>
      <c r="U112" s="303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18"/>
      <c r="AR112" s="318"/>
      <c r="AS112" s="318"/>
      <c r="AT112" s="318"/>
      <c r="AU112" s="318"/>
      <c r="AV112" s="318"/>
      <c r="AW112" s="318"/>
      <c r="AX112" s="318"/>
      <c r="AY112" s="318"/>
      <c r="AZ112" s="318"/>
      <c r="BA112" s="318"/>
      <c r="BB112" s="318"/>
      <c r="BC112" s="318"/>
      <c r="BD112" s="318"/>
      <c r="BE112" s="318"/>
      <c r="BF112" s="318"/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14"/>
      <c r="BV112" s="14"/>
      <c r="BW112" s="14"/>
      <c r="BX112" s="47"/>
      <c r="BY112" s="47"/>
      <c r="BZ112" s="47"/>
      <c r="CA112" s="47"/>
      <c r="CB112" s="50"/>
    </row>
    <row r="113" spans="1:80" ht="20.100000000000001" customHeight="1" x14ac:dyDescent="0.25">
      <c r="A113" s="305">
        <v>21933</v>
      </c>
      <c r="B113" s="306" t="s">
        <v>516</v>
      </c>
      <c r="C113" s="306" t="s">
        <v>2232</v>
      </c>
      <c r="D113" s="306" t="s">
        <v>1633</v>
      </c>
      <c r="E113" s="307" t="s">
        <v>120</v>
      </c>
      <c r="F113" s="307" t="s">
        <v>1101</v>
      </c>
      <c r="G113" s="308">
        <v>10</v>
      </c>
      <c r="H113" s="308" t="s">
        <v>189</v>
      </c>
      <c r="I113" s="307"/>
      <c r="J113" s="308"/>
      <c r="K113" s="316" t="s">
        <v>471</v>
      </c>
      <c r="L113" s="316" t="s">
        <v>2159</v>
      </c>
      <c r="M113" s="316"/>
      <c r="N113" s="316" t="s">
        <v>1709</v>
      </c>
      <c r="O113" s="306" t="str">
        <f t="shared" si="43"/>
        <v xml:space="preserve">GERANIUM LIERRE DOUBLE Doblino® Rouge Fonce technigera </v>
      </c>
      <c r="P113" s="309">
        <v>116</v>
      </c>
      <c r="Q113" s="309"/>
      <c r="R113" s="20">
        <f t="shared" si="56"/>
        <v>0</v>
      </c>
      <c r="S113" s="20">
        <f t="shared" si="57"/>
        <v>0</v>
      </c>
      <c r="T113" s="20">
        <f t="shared" si="58"/>
        <v>0</v>
      </c>
      <c r="U113" s="303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04"/>
      <c r="AF113" s="304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17"/>
      <c r="AR113" s="317"/>
      <c r="AS113" s="317"/>
      <c r="AT113" s="317"/>
      <c r="AU113" s="317"/>
      <c r="AV113" s="317"/>
      <c r="AW113" s="317"/>
      <c r="AX113" s="317"/>
      <c r="AY113" s="317"/>
      <c r="AZ113" s="317"/>
      <c r="BA113" s="317"/>
      <c r="BB113" s="317"/>
      <c r="BC113" s="317"/>
      <c r="BD113" s="317"/>
      <c r="BE113" s="317"/>
      <c r="BF113" s="317"/>
      <c r="BG113" s="317"/>
      <c r="BH113" s="317"/>
      <c r="BI113" s="317"/>
      <c r="BJ113" s="317"/>
      <c r="BK113" s="317"/>
      <c r="BL113" s="317"/>
      <c r="BM113" s="317"/>
      <c r="BN113" s="317"/>
      <c r="BO113" s="317"/>
      <c r="BP113" s="317"/>
      <c r="BQ113" s="317"/>
      <c r="BR113" s="317"/>
      <c r="BS113" s="317"/>
      <c r="BT113" s="317"/>
      <c r="BU113" s="14"/>
      <c r="BV113" s="14"/>
      <c r="BW113" s="14"/>
      <c r="BX113" s="47"/>
      <c r="BY113" s="47"/>
      <c r="BZ113" s="47"/>
      <c r="CA113" s="47"/>
      <c r="CB113" s="50"/>
    </row>
    <row r="114" spans="1:80" ht="20.100000000000001" customHeight="1" x14ac:dyDescent="0.25">
      <c r="A114" s="310">
        <v>24063</v>
      </c>
      <c r="B114" s="311" t="s">
        <v>516</v>
      </c>
      <c r="C114" s="311" t="s">
        <v>2233</v>
      </c>
      <c r="D114" s="311" t="s">
        <v>1633</v>
      </c>
      <c r="E114" s="312" t="s">
        <v>120</v>
      </c>
      <c r="F114" s="312" t="s">
        <v>1101</v>
      </c>
      <c r="G114" s="313">
        <v>10</v>
      </c>
      <c r="H114" s="313" t="s">
        <v>189</v>
      </c>
      <c r="I114" s="312"/>
      <c r="J114" s="313"/>
      <c r="K114" s="311" t="s">
        <v>471</v>
      </c>
      <c r="L114" s="311" t="s">
        <v>2159</v>
      </c>
      <c r="M114" s="311"/>
      <c r="N114" s="311" t="s">
        <v>1709</v>
      </c>
      <c r="O114" s="311" t="str">
        <f t="shared" si="43"/>
        <v xml:space="preserve">GERANIUM LIERRE DOUBLE Ruby pac </v>
      </c>
      <c r="P114" s="314">
        <v>117</v>
      </c>
      <c r="Q114" s="314"/>
      <c r="R114" s="20">
        <f t="shared" si="56"/>
        <v>0</v>
      </c>
      <c r="S114" s="20">
        <f t="shared" si="57"/>
        <v>0</v>
      </c>
      <c r="T114" s="20">
        <f t="shared" si="58"/>
        <v>0</v>
      </c>
      <c r="U114" s="303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04"/>
      <c r="AF114" s="304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18"/>
      <c r="AR114" s="318"/>
      <c r="AS114" s="318"/>
      <c r="AT114" s="318"/>
      <c r="AU114" s="318"/>
      <c r="AV114" s="318"/>
      <c r="AW114" s="318"/>
      <c r="AX114" s="318"/>
      <c r="AY114" s="318"/>
      <c r="AZ114" s="318"/>
      <c r="BA114" s="318"/>
      <c r="BB114" s="318"/>
      <c r="BC114" s="318"/>
      <c r="BD114" s="318"/>
      <c r="BE114" s="318"/>
      <c r="BF114" s="318"/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  <c r="BU114" s="14"/>
      <c r="BV114" s="14"/>
      <c r="BW114" s="14"/>
      <c r="BX114" s="47"/>
      <c r="BY114" s="47"/>
      <c r="BZ114" s="47"/>
      <c r="CA114" s="47"/>
      <c r="CB114" s="50"/>
    </row>
    <row r="115" spans="1:80" ht="20.100000000000001" customHeight="1" x14ac:dyDescent="0.25">
      <c r="A115" s="305">
        <v>21935</v>
      </c>
      <c r="B115" s="306" t="s">
        <v>516</v>
      </c>
      <c r="C115" s="306" t="s">
        <v>2234</v>
      </c>
      <c r="D115" s="306" t="s">
        <v>1633</v>
      </c>
      <c r="E115" s="307" t="s">
        <v>120</v>
      </c>
      <c r="F115" s="307" t="s">
        <v>1101</v>
      </c>
      <c r="G115" s="308">
        <v>10</v>
      </c>
      <c r="H115" s="308" t="s">
        <v>189</v>
      </c>
      <c r="I115" s="307"/>
      <c r="J115" s="308"/>
      <c r="K115" s="316" t="s">
        <v>471</v>
      </c>
      <c r="L115" s="316" t="s">
        <v>2159</v>
      </c>
      <c r="M115" s="316"/>
      <c r="N115" s="316" t="s">
        <v>1709</v>
      </c>
      <c r="O115" s="306" t="str">
        <f t="shared" si="43"/>
        <v xml:space="preserve">GERANIUM LIERRE DOUBLE Doblino® Magenta technigera </v>
      </c>
      <c r="P115" s="309">
        <v>118</v>
      </c>
      <c r="Q115" s="309"/>
      <c r="R115" s="20">
        <f t="shared" si="56"/>
        <v>0</v>
      </c>
      <c r="S115" s="20">
        <f t="shared" si="57"/>
        <v>0</v>
      </c>
      <c r="T115" s="20">
        <f t="shared" si="58"/>
        <v>0</v>
      </c>
      <c r="U115" s="303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17"/>
      <c r="AR115" s="317"/>
      <c r="AS115" s="317"/>
      <c r="AT115" s="317"/>
      <c r="AU115" s="317"/>
      <c r="AV115" s="317"/>
      <c r="AW115" s="317"/>
      <c r="AX115" s="317"/>
      <c r="AY115" s="317"/>
      <c r="AZ115" s="317"/>
      <c r="BA115" s="317"/>
      <c r="BB115" s="317"/>
      <c r="BC115" s="317"/>
      <c r="BD115" s="317"/>
      <c r="BE115" s="317"/>
      <c r="BF115" s="317"/>
      <c r="BG115" s="317"/>
      <c r="BH115" s="317"/>
      <c r="BI115" s="317"/>
      <c r="BJ115" s="317"/>
      <c r="BK115" s="317"/>
      <c r="BL115" s="317"/>
      <c r="BM115" s="317"/>
      <c r="BN115" s="317"/>
      <c r="BO115" s="317"/>
      <c r="BP115" s="317"/>
      <c r="BQ115" s="317"/>
      <c r="BR115" s="317"/>
      <c r="BS115" s="317"/>
      <c r="BT115" s="317"/>
      <c r="BU115" s="14"/>
      <c r="BV115" s="14"/>
      <c r="BW115" s="14"/>
      <c r="BX115" s="47"/>
      <c r="BY115" s="47"/>
      <c r="BZ115" s="47"/>
      <c r="CA115" s="47"/>
      <c r="CB115" s="50"/>
    </row>
    <row r="116" spans="1:80" ht="20.100000000000001" customHeight="1" x14ac:dyDescent="0.25">
      <c r="A116" s="323"/>
      <c r="B116" s="324" t="s">
        <v>523</v>
      </c>
      <c r="C116" s="325"/>
      <c r="D116" s="326"/>
      <c r="E116" s="327"/>
      <c r="F116" s="327"/>
      <c r="G116" s="327"/>
      <c r="H116" s="328"/>
      <c r="I116" s="327"/>
      <c r="J116" s="329"/>
      <c r="K116" s="325"/>
      <c r="L116" s="325" t="s">
        <v>131</v>
      </c>
      <c r="M116" s="325"/>
      <c r="N116" s="325"/>
      <c r="O116" s="325" t="str">
        <f t="shared" si="43"/>
        <v xml:space="preserve">GERANIUM LIERRE DOUBLE PANACHÉ </v>
      </c>
      <c r="P116" s="326">
        <v>119</v>
      </c>
      <c r="Q116" s="326"/>
      <c r="R116" s="20"/>
      <c r="S116" s="20"/>
      <c r="T116" s="20"/>
      <c r="U116" s="519"/>
      <c r="V116" s="520"/>
      <c r="W116" s="520"/>
      <c r="X116" s="520"/>
      <c r="Y116" s="520"/>
      <c r="Z116" s="520"/>
      <c r="AA116" s="520"/>
      <c r="AB116" s="520"/>
      <c r="AC116" s="520"/>
      <c r="AD116" s="520"/>
      <c r="AE116" s="520"/>
      <c r="AF116" s="520"/>
      <c r="AG116" s="520"/>
      <c r="AH116" s="520"/>
      <c r="AI116" s="520"/>
      <c r="AJ116" s="520"/>
      <c r="AK116" s="520"/>
      <c r="AL116" s="520"/>
      <c r="AM116" s="520"/>
      <c r="AN116" s="520"/>
      <c r="AO116" s="520"/>
      <c r="AP116" s="520"/>
      <c r="AQ116" s="520"/>
      <c r="AR116" s="520"/>
      <c r="AS116" s="520"/>
      <c r="AT116" s="520"/>
      <c r="AU116" s="520"/>
      <c r="AV116" s="520"/>
      <c r="AW116" s="520"/>
      <c r="AX116" s="520"/>
      <c r="AY116" s="520"/>
      <c r="AZ116" s="520"/>
      <c r="BA116" s="520"/>
      <c r="BB116" s="520"/>
      <c r="BC116" s="520"/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0"/>
      <c r="BN116" s="520"/>
      <c r="BO116" s="520"/>
      <c r="BP116" s="520"/>
      <c r="BQ116" s="520"/>
      <c r="BR116" s="520"/>
      <c r="BS116" s="520"/>
      <c r="BT116" s="520"/>
      <c r="BU116" s="14"/>
      <c r="BV116" s="14"/>
      <c r="BW116" s="14"/>
      <c r="BX116" s="14"/>
      <c r="BY116" s="14"/>
      <c r="BZ116" s="47"/>
      <c r="CA116" s="47"/>
      <c r="CB116" s="14"/>
    </row>
    <row r="117" spans="1:80" ht="20.100000000000001" customHeight="1" x14ac:dyDescent="0.25">
      <c r="A117" s="305">
        <v>21939</v>
      </c>
      <c r="B117" s="306" t="s">
        <v>516</v>
      </c>
      <c r="C117" s="306" t="s">
        <v>2235</v>
      </c>
      <c r="D117" s="306" t="s">
        <v>1633</v>
      </c>
      <c r="E117" s="307" t="s">
        <v>120</v>
      </c>
      <c r="F117" s="307" t="s">
        <v>1101</v>
      </c>
      <c r="G117" s="308">
        <v>10</v>
      </c>
      <c r="H117" s="308" t="s">
        <v>189</v>
      </c>
      <c r="I117" s="307"/>
      <c r="J117" s="308"/>
      <c r="K117" s="316" t="s">
        <v>471</v>
      </c>
      <c r="L117" s="316" t="s">
        <v>2159</v>
      </c>
      <c r="M117" s="316"/>
      <c r="N117" s="316" t="s">
        <v>1709</v>
      </c>
      <c r="O117" s="306" t="str">
        <f t="shared" si="43"/>
        <v xml:space="preserve">GERANIUM LIERRE DOUBLE Doblino® Magenta Bicolore technigera </v>
      </c>
      <c r="P117" s="309">
        <v>120</v>
      </c>
      <c r="Q117" s="309"/>
      <c r="R117" s="20">
        <f t="shared" si="53"/>
        <v>0</v>
      </c>
      <c r="S117" s="20">
        <f t="shared" si="54"/>
        <v>0</v>
      </c>
      <c r="T117" s="20">
        <f t="shared" si="55"/>
        <v>0</v>
      </c>
      <c r="U117" s="303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04"/>
      <c r="AF117" s="304"/>
      <c r="AG117" s="304"/>
      <c r="AH117" s="304"/>
      <c r="AI117" s="304"/>
      <c r="AJ117" s="304"/>
      <c r="AK117" s="304"/>
      <c r="AL117" s="304"/>
      <c r="AM117" s="304"/>
      <c r="AN117" s="304"/>
      <c r="AO117" s="304"/>
      <c r="AP117" s="304"/>
      <c r="AQ117" s="317"/>
      <c r="AR117" s="317"/>
      <c r="AS117" s="317"/>
      <c r="AT117" s="317"/>
      <c r="AU117" s="317"/>
      <c r="AV117" s="317"/>
      <c r="AW117" s="317"/>
      <c r="AX117" s="317"/>
      <c r="AY117" s="317"/>
      <c r="AZ117" s="317"/>
      <c r="BA117" s="317"/>
      <c r="BB117" s="317"/>
      <c r="BC117" s="317"/>
      <c r="BD117" s="317"/>
      <c r="BE117" s="317"/>
      <c r="BF117" s="317"/>
      <c r="BG117" s="317"/>
      <c r="BH117" s="317"/>
      <c r="BI117" s="317"/>
      <c r="BJ117" s="317"/>
      <c r="BK117" s="317"/>
      <c r="BL117" s="317"/>
      <c r="BM117" s="317"/>
      <c r="BN117" s="317"/>
      <c r="BO117" s="317"/>
      <c r="BP117" s="317"/>
      <c r="BQ117" s="317"/>
      <c r="BR117" s="317"/>
      <c r="BS117" s="317"/>
      <c r="BT117" s="317"/>
      <c r="BU117" s="14"/>
      <c r="BV117" s="14"/>
      <c r="BW117" s="14"/>
      <c r="BX117" s="47"/>
      <c r="BY117" s="47"/>
      <c r="BZ117" s="47"/>
      <c r="CA117" s="47"/>
      <c r="CB117" s="50"/>
    </row>
    <row r="118" spans="1:80" ht="20.100000000000001" customHeight="1" x14ac:dyDescent="0.25">
      <c r="A118" s="310">
        <v>25891</v>
      </c>
      <c r="B118" s="311" t="s">
        <v>516</v>
      </c>
      <c r="C118" s="311" t="s">
        <v>2236</v>
      </c>
      <c r="D118" s="311" t="s">
        <v>1633</v>
      </c>
      <c r="E118" s="312" t="s">
        <v>120</v>
      </c>
      <c r="F118" s="312" t="s">
        <v>1101</v>
      </c>
      <c r="G118" s="313">
        <v>10</v>
      </c>
      <c r="H118" s="313" t="s">
        <v>189</v>
      </c>
      <c r="I118" s="312"/>
      <c r="J118" s="313"/>
      <c r="K118" s="311" t="s">
        <v>471</v>
      </c>
      <c r="L118" s="311" t="s">
        <v>2159</v>
      </c>
      <c r="M118" s="311"/>
      <c r="N118" s="311" t="s">
        <v>1709</v>
      </c>
      <c r="O118" s="311" t="str">
        <f t="shared" si="43"/>
        <v xml:space="preserve">GERANIUM LIERRE DOUBLE Mexica Ruby pac </v>
      </c>
      <c r="P118" s="314">
        <v>121</v>
      </c>
      <c r="Q118" s="314"/>
      <c r="R118" s="20">
        <f t="shared" ref="R118:R120" si="59">IF(INT(S118)*10=S118*10,,"ERREUR")</f>
        <v>0</v>
      </c>
      <c r="S118" s="20">
        <f t="shared" ref="S118:S120" si="60">T118/G118</f>
        <v>0</v>
      </c>
      <c r="T118" s="20">
        <f t="shared" ref="T118:T120" si="61">SUM(U118:BT118)</f>
        <v>0</v>
      </c>
      <c r="U118" s="303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04"/>
      <c r="AF118" s="304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18"/>
      <c r="AR118" s="318"/>
      <c r="AS118" s="318"/>
      <c r="AT118" s="318"/>
      <c r="AU118" s="318"/>
      <c r="AV118" s="318"/>
      <c r="AW118" s="318"/>
      <c r="AX118" s="318"/>
      <c r="AY118" s="318"/>
      <c r="AZ118" s="318"/>
      <c r="BA118" s="318"/>
      <c r="BB118" s="318"/>
      <c r="BC118" s="318"/>
      <c r="BD118" s="318"/>
      <c r="BE118" s="318"/>
      <c r="BF118" s="318"/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14"/>
      <c r="BV118" s="14"/>
      <c r="BW118" s="14"/>
      <c r="BX118" s="47"/>
      <c r="BY118" s="47"/>
      <c r="BZ118" s="47"/>
      <c r="CA118" s="47"/>
      <c r="CB118" s="50"/>
    </row>
    <row r="119" spans="1:80" ht="20.100000000000001" customHeight="1" x14ac:dyDescent="0.25">
      <c r="A119" s="305">
        <v>21941</v>
      </c>
      <c r="B119" s="306" t="s">
        <v>516</v>
      </c>
      <c r="C119" s="306" t="s">
        <v>2237</v>
      </c>
      <c r="D119" s="306" t="s">
        <v>1633</v>
      </c>
      <c r="E119" s="307" t="s">
        <v>120</v>
      </c>
      <c r="F119" s="307" t="s">
        <v>1101</v>
      </c>
      <c r="G119" s="308">
        <v>10</v>
      </c>
      <c r="H119" s="308" t="s">
        <v>189</v>
      </c>
      <c r="I119" s="307"/>
      <c r="J119" s="308"/>
      <c r="K119" s="316" t="s">
        <v>471</v>
      </c>
      <c r="L119" s="316" t="s">
        <v>2159</v>
      </c>
      <c r="M119" s="316"/>
      <c r="N119" s="316" t="s">
        <v>1709</v>
      </c>
      <c r="O119" s="306" t="str">
        <f t="shared" si="43"/>
        <v xml:space="preserve">GERANIUM LIERRE DOUBLE Doblino® Rouge Foncé Bicolore technigera </v>
      </c>
      <c r="P119" s="309">
        <v>122</v>
      </c>
      <c r="Q119" s="309"/>
      <c r="R119" s="20">
        <f t="shared" si="59"/>
        <v>0</v>
      </c>
      <c r="S119" s="20">
        <f t="shared" si="60"/>
        <v>0</v>
      </c>
      <c r="T119" s="20">
        <f t="shared" si="61"/>
        <v>0</v>
      </c>
      <c r="U119" s="303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17"/>
      <c r="AR119" s="317"/>
      <c r="AS119" s="317"/>
      <c r="AT119" s="317"/>
      <c r="AU119" s="317"/>
      <c r="AV119" s="317"/>
      <c r="AW119" s="317"/>
      <c r="AX119" s="317"/>
      <c r="AY119" s="317"/>
      <c r="AZ119" s="317"/>
      <c r="BA119" s="317"/>
      <c r="BB119" s="317"/>
      <c r="BC119" s="317"/>
      <c r="BD119" s="317"/>
      <c r="BE119" s="317"/>
      <c r="BF119" s="317"/>
      <c r="BG119" s="317"/>
      <c r="BH119" s="317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14"/>
      <c r="BV119" s="14"/>
      <c r="BW119" s="14"/>
      <c r="BX119" s="47"/>
      <c r="BY119" s="47"/>
      <c r="BZ119" s="47"/>
      <c r="CA119" s="47"/>
      <c r="CB119" s="50"/>
    </row>
    <row r="120" spans="1:80" ht="20.100000000000001" customHeight="1" x14ac:dyDescent="0.25">
      <c r="A120" s="310">
        <v>21937</v>
      </c>
      <c r="B120" s="311" t="s">
        <v>516</v>
      </c>
      <c r="C120" s="311" t="s">
        <v>2238</v>
      </c>
      <c r="D120" s="311" t="s">
        <v>1633</v>
      </c>
      <c r="E120" s="312" t="s">
        <v>120</v>
      </c>
      <c r="F120" s="312" t="s">
        <v>1101</v>
      </c>
      <c r="G120" s="313">
        <v>10</v>
      </c>
      <c r="H120" s="313" t="s">
        <v>189</v>
      </c>
      <c r="I120" s="312"/>
      <c r="J120" s="313"/>
      <c r="K120" s="311" t="s">
        <v>471</v>
      </c>
      <c r="L120" s="311" t="s">
        <v>2159</v>
      </c>
      <c r="M120" s="311"/>
      <c r="N120" s="311" t="s">
        <v>1709</v>
      </c>
      <c r="O120" s="311" t="str">
        <f t="shared" si="43"/>
        <v xml:space="preserve">GERANIUM LIERRE DOUBLE Doblino® Framboise Bicolore technigera </v>
      </c>
      <c r="P120" s="314">
        <v>123</v>
      </c>
      <c r="Q120" s="314"/>
      <c r="R120" s="20">
        <f t="shared" si="59"/>
        <v>0</v>
      </c>
      <c r="S120" s="20">
        <f t="shared" si="60"/>
        <v>0</v>
      </c>
      <c r="T120" s="20">
        <f t="shared" si="61"/>
        <v>0</v>
      </c>
      <c r="U120" s="303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18"/>
      <c r="AR120" s="318"/>
      <c r="AS120" s="318"/>
      <c r="AT120" s="318"/>
      <c r="AU120" s="318"/>
      <c r="AV120" s="318"/>
      <c r="AW120" s="318"/>
      <c r="AX120" s="318"/>
      <c r="AY120" s="318"/>
      <c r="AZ120" s="318"/>
      <c r="BA120" s="318"/>
      <c r="BB120" s="318"/>
      <c r="BC120" s="318"/>
      <c r="BD120" s="318"/>
      <c r="BE120" s="318"/>
      <c r="BF120" s="318"/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14"/>
      <c r="BV120" s="14"/>
      <c r="BW120" s="14"/>
      <c r="BX120" s="47"/>
      <c r="BY120" s="47"/>
      <c r="BZ120" s="14"/>
      <c r="CA120" s="14"/>
      <c r="CB120" s="50"/>
    </row>
    <row r="121" spans="1:80" ht="20.100000000000001" customHeight="1" x14ac:dyDescent="0.25">
      <c r="A121" s="342"/>
      <c r="B121" s="343" t="s">
        <v>525</v>
      </c>
      <c r="C121" s="344"/>
      <c r="D121" s="345"/>
      <c r="E121" s="346"/>
      <c r="F121" s="346"/>
      <c r="G121" s="346"/>
      <c r="H121" s="347"/>
      <c r="I121" s="346"/>
      <c r="J121" s="348"/>
      <c r="K121" s="344"/>
      <c r="L121" s="344" t="s">
        <v>593</v>
      </c>
      <c r="M121" s="344"/>
      <c r="N121" s="344"/>
      <c r="O121" s="344" t="str">
        <f t="shared" si="43"/>
        <v xml:space="preserve">GERANIUM INTERSPECIFIQUE </v>
      </c>
      <c r="P121" s="345">
        <v>124</v>
      </c>
      <c r="Q121" s="345"/>
      <c r="R121" s="20"/>
      <c r="S121" s="20"/>
      <c r="T121" s="20"/>
      <c r="U121" s="521"/>
      <c r="V121" s="522"/>
      <c r="W121" s="522"/>
      <c r="X121" s="522"/>
      <c r="Y121" s="522"/>
      <c r="Z121" s="522"/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22"/>
      <c r="AY121" s="522"/>
      <c r="AZ121" s="522"/>
      <c r="BA121" s="522"/>
      <c r="BB121" s="522"/>
      <c r="BC121" s="522"/>
      <c r="BD121" s="522"/>
      <c r="BE121" s="522"/>
      <c r="BF121" s="522"/>
      <c r="BG121" s="522"/>
      <c r="BH121" s="522"/>
      <c r="BI121" s="522"/>
      <c r="BJ121" s="522"/>
      <c r="BK121" s="522"/>
      <c r="BL121" s="522"/>
      <c r="BM121" s="522"/>
      <c r="BN121" s="522"/>
      <c r="BO121" s="522"/>
      <c r="BP121" s="522"/>
      <c r="BQ121" s="522"/>
      <c r="BR121" s="522"/>
      <c r="BS121" s="522"/>
      <c r="BT121" s="522"/>
      <c r="BU121" s="14"/>
      <c r="BV121" s="14"/>
      <c r="BW121" s="14"/>
      <c r="BX121" s="14"/>
      <c r="BY121" s="14"/>
      <c r="BZ121" s="14"/>
      <c r="CA121" s="14"/>
      <c r="CB121" s="14"/>
    </row>
    <row r="122" spans="1:80" ht="20.100000000000001" customHeight="1" x14ac:dyDescent="0.25">
      <c r="A122" s="323"/>
      <c r="B122" s="324" t="s">
        <v>526</v>
      </c>
      <c r="C122" s="325"/>
      <c r="D122" s="326"/>
      <c r="E122" s="327"/>
      <c r="F122" s="327"/>
      <c r="G122" s="327"/>
      <c r="H122" s="328"/>
      <c r="I122" s="327"/>
      <c r="J122" s="329"/>
      <c r="K122" s="325"/>
      <c r="L122" s="325" t="s">
        <v>131</v>
      </c>
      <c r="M122" s="325"/>
      <c r="N122" s="325"/>
      <c r="O122" s="325" t="str">
        <f t="shared" si="43"/>
        <v xml:space="preserve">GERANIUM INTERSPECIFIQUE MARCADA </v>
      </c>
      <c r="P122" s="326">
        <v>125</v>
      </c>
      <c r="Q122" s="326"/>
      <c r="R122" s="20"/>
      <c r="S122" s="20"/>
      <c r="T122" s="20"/>
      <c r="U122" s="519"/>
      <c r="V122" s="520"/>
      <c r="W122" s="520"/>
      <c r="X122" s="520"/>
      <c r="Y122" s="520"/>
      <c r="Z122" s="520"/>
      <c r="AA122" s="520"/>
      <c r="AB122" s="520"/>
      <c r="AC122" s="520"/>
      <c r="AD122" s="520"/>
      <c r="AE122" s="520"/>
      <c r="AF122" s="520"/>
      <c r="AG122" s="520"/>
      <c r="AH122" s="520"/>
      <c r="AI122" s="520"/>
      <c r="AJ122" s="520"/>
      <c r="AK122" s="520"/>
      <c r="AL122" s="520"/>
      <c r="AM122" s="520"/>
      <c r="AN122" s="520"/>
      <c r="AO122" s="520"/>
      <c r="AP122" s="520"/>
      <c r="AQ122" s="520"/>
      <c r="AR122" s="520"/>
      <c r="AS122" s="520"/>
      <c r="AT122" s="520"/>
      <c r="AU122" s="520"/>
      <c r="AV122" s="520"/>
      <c r="AW122" s="520"/>
      <c r="AX122" s="520"/>
      <c r="AY122" s="520"/>
      <c r="AZ122" s="520"/>
      <c r="BA122" s="520"/>
      <c r="BB122" s="520"/>
      <c r="BC122" s="520"/>
      <c r="BD122" s="520"/>
      <c r="BE122" s="520"/>
      <c r="BF122" s="520"/>
      <c r="BG122" s="520"/>
      <c r="BH122" s="520"/>
      <c r="BI122" s="520"/>
      <c r="BJ122" s="520"/>
      <c r="BK122" s="520"/>
      <c r="BL122" s="520"/>
      <c r="BM122" s="520"/>
      <c r="BN122" s="520"/>
      <c r="BO122" s="520"/>
      <c r="BP122" s="520"/>
      <c r="BQ122" s="520"/>
      <c r="BR122" s="520"/>
      <c r="BS122" s="520"/>
      <c r="BT122" s="520"/>
      <c r="BU122" s="14"/>
      <c r="BV122" s="14"/>
      <c r="BW122" s="14"/>
      <c r="BX122" s="14"/>
      <c r="BY122" s="14"/>
      <c r="BZ122" s="14"/>
      <c r="CA122" s="14"/>
      <c r="CB122" s="14"/>
    </row>
    <row r="123" spans="1:80" ht="20.100000000000001" customHeight="1" x14ac:dyDescent="0.25">
      <c r="A123" s="305">
        <v>24890</v>
      </c>
      <c r="B123" s="306" t="s">
        <v>1597</v>
      </c>
      <c r="C123" s="306" t="s">
        <v>2239</v>
      </c>
      <c r="D123" s="306" t="s">
        <v>1633</v>
      </c>
      <c r="E123" s="307" t="s">
        <v>120</v>
      </c>
      <c r="F123" s="307" t="s">
        <v>1101</v>
      </c>
      <c r="G123" s="308">
        <v>10</v>
      </c>
      <c r="H123" s="308" t="s">
        <v>189</v>
      </c>
      <c r="I123" s="307"/>
      <c r="J123" s="308"/>
      <c r="K123" s="316" t="s">
        <v>471</v>
      </c>
      <c r="L123" s="316" t="s">
        <v>2159</v>
      </c>
      <c r="M123" s="316"/>
      <c r="N123" s="316" t="s">
        <v>1709</v>
      </c>
      <c r="O123" s="306" t="str">
        <f t="shared" si="43"/>
        <v xml:space="preserve">GERANIUM INTERSPE. MARCADA Dark Red </v>
      </c>
      <c r="P123" s="309">
        <v>126</v>
      </c>
      <c r="Q123" s="309"/>
      <c r="R123" s="20">
        <f t="shared" ref="R123:R148" si="62">IF(INT(S123)*10=S123*10,,"ERREUR")</f>
        <v>0</v>
      </c>
      <c r="S123" s="20">
        <f t="shared" ref="S123:S148" si="63">T123/G123</f>
        <v>0</v>
      </c>
      <c r="T123" s="20">
        <f t="shared" ref="T123:T148" si="64">SUM(U123:BT123)</f>
        <v>0</v>
      </c>
      <c r="U123" s="303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04"/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17"/>
      <c r="AR123" s="317"/>
      <c r="AS123" s="317"/>
      <c r="AT123" s="317"/>
      <c r="AU123" s="317"/>
      <c r="AV123" s="317"/>
      <c r="AW123" s="317"/>
      <c r="AX123" s="317"/>
      <c r="AY123" s="317"/>
      <c r="AZ123" s="317"/>
      <c r="BA123" s="317"/>
      <c r="BB123" s="317"/>
      <c r="BC123" s="317"/>
      <c r="BD123" s="317"/>
      <c r="BE123" s="317"/>
      <c r="BF123" s="317"/>
      <c r="BG123" s="317"/>
      <c r="BH123" s="317"/>
      <c r="BI123" s="317"/>
      <c r="BJ123" s="317"/>
      <c r="BK123" s="317"/>
      <c r="BL123" s="317"/>
      <c r="BM123" s="317"/>
      <c r="BN123" s="317"/>
      <c r="BO123" s="317"/>
      <c r="BP123" s="317"/>
      <c r="BQ123" s="317"/>
      <c r="BR123" s="317"/>
      <c r="BS123" s="317"/>
      <c r="BT123" s="317"/>
      <c r="BU123" s="14"/>
      <c r="BV123" s="14"/>
      <c r="BW123" s="14"/>
      <c r="BX123" s="47"/>
      <c r="BY123" s="47"/>
      <c r="BZ123" s="14"/>
      <c r="CA123" s="14"/>
      <c r="CB123" s="50"/>
    </row>
    <row r="124" spans="1:80" ht="20.100000000000001" customHeight="1" x14ac:dyDescent="0.25">
      <c r="A124" s="310">
        <v>26909</v>
      </c>
      <c r="B124" s="311" t="s">
        <v>1597</v>
      </c>
      <c r="C124" s="311" t="s">
        <v>2240</v>
      </c>
      <c r="D124" s="311" t="s">
        <v>1633</v>
      </c>
      <c r="E124" s="312" t="s">
        <v>120</v>
      </c>
      <c r="F124" s="312" t="s">
        <v>1101</v>
      </c>
      <c r="G124" s="313">
        <v>10</v>
      </c>
      <c r="H124" s="313" t="s">
        <v>189</v>
      </c>
      <c r="I124" s="312"/>
      <c r="J124" s="313"/>
      <c r="K124" s="311" t="s">
        <v>471</v>
      </c>
      <c r="L124" s="311" t="s">
        <v>2159</v>
      </c>
      <c r="M124" s="311"/>
      <c r="N124" s="311" t="s">
        <v>1709</v>
      </c>
      <c r="O124" s="311" t="str">
        <f t="shared" ref="O124:O152" si="65">_xlfn.CONCAT(B124," ", C124)</f>
        <v xml:space="preserve">GERANIUM INTERSPE. MARCADA Magenta </v>
      </c>
      <c r="P124" s="314">
        <v>127</v>
      </c>
      <c r="Q124" s="314"/>
      <c r="R124" s="20">
        <f t="shared" ref="R124:R126" si="66">IF(INT(S124)*10=S124*10,,"ERREUR")</f>
        <v>0</v>
      </c>
      <c r="S124" s="20">
        <f t="shared" ref="S124:S126" si="67">T124/G124</f>
        <v>0</v>
      </c>
      <c r="T124" s="20">
        <f t="shared" ref="T124:T126" si="68">SUM(U124:BT124)</f>
        <v>0</v>
      </c>
      <c r="U124" s="303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304"/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18"/>
      <c r="AR124" s="318"/>
      <c r="AS124" s="318"/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318"/>
      <c r="BE124" s="318"/>
      <c r="BF124" s="318"/>
      <c r="BG124" s="318"/>
      <c r="BH124" s="318"/>
      <c r="BI124" s="318"/>
      <c r="BJ124" s="318"/>
      <c r="BK124" s="318"/>
      <c r="BL124" s="318"/>
      <c r="BM124" s="318"/>
      <c r="BN124" s="318"/>
      <c r="BO124" s="318"/>
      <c r="BP124" s="318"/>
      <c r="BQ124" s="318"/>
      <c r="BR124" s="318"/>
      <c r="BS124" s="318"/>
      <c r="BT124" s="318"/>
      <c r="BU124" s="14"/>
      <c r="BV124" s="14"/>
      <c r="BW124" s="14"/>
      <c r="BX124" s="47"/>
      <c r="BY124" s="47"/>
      <c r="BZ124" s="14"/>
      <c r="CA124" s="14"/>
      <c r="CB124" s="50"/>
    </row>
    <row r="125" spans="1:80" ht="20.100000000000001" customHeight="1" x14ac:dyDescent="0.25">
      <c r="A125" s="305">
        <v>26911</v>
      </c>
      <c r="B125" s="306" t="s">
        <v>1597</v>
      </c>
      <c r="C125" s="306" t="s">
        <v>334</v>
      </c>
      <c r="D125" s="306" t="s">
        <v>1633</v>
      </c>
      <c r="E125" s="307" t="s">
        <v>120</v>
      </c>
      <c r="F125" s="307" t="s">
        <v>1101</v>
      </c>
      <c r="G125" s="308">
        <v>10</v>
      </c>
      <c r="H125" s="308" t="s">
        <v>189</v>
      </c>
      <c r="I125" s="307"/>
      <c r="J125" s="308"/>
      <c r="K125" s="316" t="s">
        <v>471</v>
      </c>
      <c r="L125" s="316" t="s">
        <v>2159</v>
      </c>
      <c r="M125" s="316"/>
      <c r="N125" s="316" t="s">
        <v>1709</v>
      </c>
      <c r="O125" s="306" t="str">
        <f t="shared" si="65"/>
        <v xml:space="preserve">GERANIUM INTERSPE. MARCADA Pink </v>
      </c>
      <c r="P125" s="309">
        <v>128</v>
      </c>
      <c r="Q125" s="309"/>
      <c r="R125" s="20">
        <f t="shared" si="66"/>
        <v>0</v>
      </c>
      <c r="S125" s="20">
        <f t="shared" si="67"/>
        <v>0</v>
      </c>
      <c r="T125" s="20">
        <f t="shared" si="68"/>
        <v>0</v>
      </c>
      <c r="U125" s="303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304"/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17"/>
      <c r="AR125" s="317"/>
      <c r="AS125" s="317"/>
      <c r="AT125" s="317"/>
      <c r="AU125" s="317"/>
      <c r="AV125" s="317"/>
      <c r="AW125" s="317"/>
      <c r="AX125" s="317"/>
      <c r="AY125" s="317"/>
      <c r="AZ125" s="317"/>
      <c r="BA125" s="317"/>
      <c r="BB125" s="317"/>
      <c r="BC125" s="317"/>
      <c r="BD125" s="317"/>
      <c r="BE125" s="317"/>
      <c r="BF125" s="317"/>
      <c r="BG125" s="317"/>
      <c r="BH125" s="317"/>
      <c r="BI125" s="317"/>
      <c r="BJ125" s="317"/>
      <c r="BK125" s="317"/>
      <c r="BL125" s="317"/>
      <c r="BM125" s="317"/>
      <c r="BN125" s="317"/>
      <c r="BO125" s="317"/>
      <c r="BP125" s="317"/>
      <c r="BQ125" s="317"/>
      <c r="BR125" s="317"/>
      <c r="BS125" s="317"/>
      <c r="BT125" s="317"/>
      <c r="BU125" s="14"/>
      <c r="BV125" s="14"/>
      <c r="BW125" s="14"/>
      <c r="BX125" s="47"/>
      <c r="BY125" s="47"/>
      <c r="BZ125" s="14"/>
      <c r="CA125" s="14"/>
      <c r="CB125" s="50"/>
    </row>
    <row r="126" spans="1:80" ht="20.100000000000001" customHeight="1" x14ac:dyDescent="0.25">
      <c r="A126" s="310">
        <v>26913</v>
      </c>
      <c r="B126" s="311" t="s">
        <v>1597</v>
      </c>
      <c r="C126" s="311" t="s">
        <v>694</v>
      </c>
      <c r="D126" s="311" t="s">
        <v>1633</v>
      </c>
      <c r="E126" s="312" t="s">
        <v>120</v>
      </c>
      <c r="F126" s="312" t="s">
        <v>1101</v>
      </c>
      <c r="G126" s="313">
        <v>10</v>
      </c>
      <c r="H126" s="313" t="s">
        <v>189</v>
      </c>
      <c r="I126" s="312"/>
      <c r="J126" s="313"/>
      <c r="K126" s="311" t="s">
        <v>471</v>
      </c>
      <c r="L126" s="311" t="s">
        <v>2159</v>
      </c>
      <c r="M126" s="311"/>
      <c r="N126" s="311" t="s">
        <v>1709</v>
      </c>
      <c r="O126" s="311" t="str">
        <f t="shared" si="65"/>
        <v xml:space="preserve">GERANIUM INTERSPE. MARCADA White </v>
      </c>
      <c r="P126" s="314">
        <v>129</v>
      </c>
      <c r="Q126" s="314"/>
      <c r="R126" s="20">
        <f t="shared" si="66"/>
        <v>0</v>
      </c>
      <c r="S126" s="20">
        <f t="shared" si="67"/>
        <v>0</v>
      </c>
      <c r="T126" s="20">
        <f t="shared" si="68"/>
        <v>0</v>
      </c>
      <c r="U126" s="303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304"/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18"/>
      <c r="AR126" s="318"/>
      <c r="AS126" s="318"/>
      <c r="AT126" s="318"/>
      <c r="AU126" s="318"/>
      <c r="AV126" s="318"/>
      <c r="AW126" s="318"/>
      <c r="AX126" s="318"/>
      <c r="AY126" s="318"/>
      <c r="AZ126" s="318"/>
      <c r="BA126" s="318"/>
      <c r="BB126" s="318"/>
      <c r="BC126" s="318"/>
      <c r="BD126" s="318"/>
      <c r="BE126" s="318"/>
      <c r="BF126" s="318"/>
      <c r="BG126" s="318"/>
      <c r="BH126" s="318"/>
      <c r="BI126" s="318"/>
      <c r="BJ126" s="318"/>
      <c r="BK126" s="318"/>
      <c r="BL126" s="318"/>
      <c r="BM126" s="318"/>
      <c r="BN126" s="318"/>
      <c r="BO126" s="318"/>
      <c r="BP126" s="318"/>
      <c r="BQ126" s="318"/>
      <c r="BR126" s="318"/>
      <c r="BS126" s="318"/>
      <c r="BT126" s="318"/>
      <c r="BU126" s="14"/>
      <c r="BV126" s="14"/>
      <c r="BW126" s="14"/>
      <c r="BX126" s="47"/>
      <c r="BY126" s="47"/>
      <c r="BZ126" s="14"/>
      <c r="CA126" s="14"/>
      <c r="CB126" s="50"/>
    </row>
    <row r="127" spans="1:80" ht="20.100000000000001" customHeight="1" x14ac:dyDescent="0.25">
      <c r="A127" s="323"/>
      <c r="B127" s="324" t="s">
        <v>528</v>
      </c>
      <c r="C127" s="325"/>
      <c r="D127" s="326"/>
      <c r="E127" s="327"/>
      <c r="F127" s="327"/>
      <c r="G127" s="327"/>
      <c r="H127" s="328"/>
      <c r="I127" s="327"/>
      <c r="J127" s="329"/>
      <c r="K127" s="325"/>
      <c r="L127" s="325" t="s">
        <v>131</v>
      </c>
      <c r="M127" s="325"/>
      <c r="N127" s="325"/>
      <c r="O127" s="325" t="str">
        <f t="shared" si="65"/>
        <v xml:space="preserve">GERANIUM INTERSPECIFIQUE ZELLINO </v>
      </c>
      <c r="P127" s="326">
        <v>130</v>
      </c>
      <c r="Q127" s="326"/>
      <c r="R127" s="20"/>
      <c r="S127" s="20"/>
      <c r="T127" s="20"/>
      <c r="U127" s="519"/>
      <c r="V127" s="520"/>
      <c r="W127" s="520"/>
      <c r="X127" s="520"/>
      <c r="Y127" s="520"/>
      <c r="Z127" s="520"/>
      <c r="AA127" s="520"/>
      <c r="AB127" s="520"/>
      <c r="AC127" s="520"/>
      <c r="AD127" s="520"/>
      <c r="AE127" s="520"/>
      <c r="AF127" s="520"/>
      <c r="AG127" s="520"/>
      <c r="AH127" s="520"/>
      <c r="AI127" s="520"/>
      <c r="AJ127" s="520"/>
      <c r="AK127" s="520"/>
      <c r="AL127" s="520"/>
      <c r="AM127" s="520"/>
      <c r="AN127" s="520"/>
      <c r="AO127" s="520"/>
      <c r="AP127" s="520"/>
      <c r="AQ127" s="520"/>
      <c r="AR127" s="520"/>
      <c r="AS127" s="520"/>
      <c r="AT127" s="520"/>
      <c r="AU127" s="520"/>
      <c r="AV127" s="520"/>
      <c r="AW127" s="520"/>
      <c r="AX127" s="520"/>
      <c r="AY127" s="520"/>
      <c r="AZ127" s="520"/>
      <c r="BA127" s="520"/>
      <c r="BB127" s="520"/>
      <c r="BC127" s="520"/>
      <c r="BD127" s="520"/>
      <c r="BE127" s="520"/>
      <c r="BF127" s="520"/>
      <c r="BG127" s="520"/>
      <c r="BH127" s="520"/>
      <c r="BI127" s="520"/>
      <c r="BJ127" s="520"/>
      <c r="BK127" s="520"/>
      <c r="BL127" s="520"/>
      <c r="BM127" s="520"/>
      <c r="BN127" s="520"/>
      <c r="BO127" s="520"/>
      <c r="BP127" s="520"/>
      <c r="BQ127" s="520"/>
      <c r="BR127" s="520"/>
      <c r="BS127" s="520"/>
      <c r="BT127" s="520"/>
      <c r="BU127" s="14"/>
      <c r="BV127" s="14"/>
      <c r="BW127" s="14"/>
      <c r="BX127" s="14"/>
      <c r="BY127" s="14"/>
      <c r="BZ127" s="14"/>
      <c r="CA127" s="14"/>
      <c r="CB127" s="14"/>
    </row>
    <row r="128" spans="1:80" ht="20.100000000000001" customHeight="1" x14ac:dyDescent="0.25">
      <c r="A128" s="305">
        <v>22315</v>
      </c>
      <c r="B128" s="306" t="s">
        <v>528</v>
      </c>
      <c r="C128" s="306" t="s">
        <v>2219</v>
      </c>
      <c r="D128" s="306" t="s">
        <v>1633</v>
      </c>
      <c r="E128" s="307" t="s">
        <v>120</v>
      </c>
      <c r="F128" s="307" t="s">
        <v>1101</v>
      </c>
      <c r="G128" s="308">
        <v>10</v>
      </c>
      <c r="H128" s="308" t="s">
        <v>189</v>
      </c>
      <c r="I128" s="307"/>
      <c r="J128" s="308"/>
      <c r="K128" s="316" t="s">
        <v>471</v>
      </c>
      <c r="L128" s="316" t="s">
        <v>2159</v>
      </c>
      <c r="M128" s="316"/>
      <c r="N128" s="316" t="s">
        <v>1709</v>
      </c>
      <c r="O128" s="306" t="str">
        <f t="shared" si="65"/>
        <v xml:space="preserve">GERANIUM INTERSPECIFIQUE ZELLINO Mauve technigera </v>
      </c>
      <c r="P128" s="309">
        <v>131</v>
      </c>
      <c r="Q128" s="309"/>
      <c r="R128" s="20">
        <f t="shared" si="62"/>
        <v>0</v>
      </c>
      <c r="S128" s="20">
        <f t="shared" si="63"/>
        <v>0</v>
      </c>
      <c r="T128" s="20">
        <f t="shared" si="64"/>
        <v>0</v>
      </c>
      <c r="U128" s="303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04"/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17"/>
      <c r="AR128" s="317"/>
      <c r="AS128" s="317"/>
      <c r="AT128" s="317"/>
      <c r="AU128" s="317"/>
      <c r="AV128" s="317"/>
      <c r="AW128" s="317"/>
      <c r="AX128" s="317"/>
      <c r="AY128" s="317"/>
      <c r="AZ128" s="317"/>
      <c r="BA128" s="317"/>
      <c r="BB128" s="317"/>
      <c r="BC128" s="317"/>
      <c r="BD128" s="317"/>
      <c r="BE128" s="317"/>
      <c r="BF128" s="317"/>
      <c r="BG128" s="317"/>
      <c r="BH128" s="317"/>
      <c r="BI128" s="317"/>
      <c r="BJ128" s="317"/>
      <c r="BK128" s="317"/>
      <c r="BL128" s="317"/>
      <c r="BM128" s="317"/>
      <c r="BN128" s="317"/>
      <c r="BO128" s="317"/>
      <c r="BP128" s="317"/>
      <c r="BQ128" s="317"/>
      <c r="BR128" s="317"/>
      <c r="BS128" s="317"/>
      <c r="BT128" s="317"/>
      <c r="BU128" s="14"/>
      <c r="BV128" s="14"/>
      <c r="BW128" s="14"/>
      <c r="BX128" s="47"/>
      <c r="BY128" s="47"/>
      <c r="BZ128" s="14"/>
      <c r="CA128" s="14"/>
      <c r="CB128" s="50"/>
    </row>
    <row r="129" spans="1:80" ht="20.100000000000001" customHeight="1" x14ac:dyDescent="0.25">
      <c r="A129" s="310">
        <v>26915</v>
      </c>
      <c r="B129" s="311" t="s">
        <v>528</v>
      </c>
      <c r="C129" s="311" t="s">
        <v>2241</v>
      </c>
      <c r="D129" s="311" t="s">
        <v>1633</v>
      </c>
      <c r="E129" s="312" t="s">
        <v>120</v>
      </c>
      <c r="F129" s="312" t="s">
        <v>1101</v>
      </c>
      <c r="G129" s="313">
        <v>10</v>
      </c>
      <c r="H129" s="313" t="s">
        <v>189</v>
      </c>
      <c r="I129" s="312"/>
      <c r="J129" s="313"/>
      <c r="K129" s="311" t="s">
        <v>471</v>
      </c>
      <c r="L129" s="311" t="s">
        <v>2159</v>
      </c>
      <c r="M129" s="311"/>
      <c r="N129" s="311" t="s">
        <v>1709</v>
      </c>
      <c r="O129" s="311" t="str">
        <f t="shared" si="65"/>
        <v xml:space="preserve">GERANIUM INTERSPECIFIQUE ZELLINO Cerise technigera </v>
      </c>
      <c r="P129" s="314">
        <v>132</v>
      </c>
      <c r="Q129" s="314"/>
      <c r="R129" s="20">
        <f t="shared" ref="R129:R131" si="69">IF(INT(S129)*10=S129*10,,"ERREUR")</f>
        <v>0</v>
      </c>
      <c r="S129" s="20">
        <f t="shared" ref="S129:S131" si="70">T129/G129</f>
        <v>0</v>
      </c>
      <c r="T129" s="20">
        <f t="shared" ref="T129:T131" si="71">SUM(U129:BT129)</f>
        <v>0</v>
      </c>
      <c r="U129" s="303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04"/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18"/>
      <c r="AR129" s="318"/>
      <c r="AS129" s="318"/>
      <c r="AT129" s="318"/>
      <c r="AU129" s="318"/>
      <c r="AV129" s="318"/>
      <c r="AW129" s="318"/>
      <c r="AX129" s="318"/>
      <c r="AY129" s="318"/>
      <c r="AZ129" s="318"/>
      <c r="BA129" s="318"/>
      <c r="BB129" s="318"/>
      <c r="BC129" s="318"/>
      <c r="BD129" s="318"/>
      <c r="BE129" s="318"/>
      <c r="BF129" s="318"/>
      <c r="BG129" s="318"/>
      <c r="BH129" s="318"/>
      <c r="BI129" s="318"/>
      <c r="BJ129" s="318"/>
      <c r="BK129" s="318"/>
      <c r="BL129" s="318"/>
      <c r="BM129" s="318"/>
      <c r="BN129" s="318"/>
      <c r="BO129" s="318"/>
      <c r="BP129" s="318"/>
      <c r="BQ129" s="318"/>
      <c r="BR129" s="318"/>
      <c r="BS129" s="318"/>
      <c r="BT129" s="318"/>
      <c r="BU129" s="14"/>
      <c r="BV129" s="14"/>
      <c r="BW129" s="14"/>
      <c r="BX129" s="47"/>
      <c r="BY129" s="47"/>
      <c r="BZ129" s="14"/>
      <c r="CA129" s="14"/>
      <c r="CB129" s="50"/>
    </row>
    <row r="130" spans="1:80" ht="20.100000000000001" customHeight="1" x14ac:dyDescent="0.25">
      <c r="A130" s="305">
        <v>25936</v>
      </c>
      <c r="B130" s="306" t="s">
        <v>528</v>
      </c>
      <c r="C130" s="306" t="s">
        <v>2242</v>
      </c>
      <c r="D130" s="306" t="s">
        <v>1633</v>
      </c>
      <c r="E130" s="307" t="s">
        <v>120</v>
      </c>
      <c r="F130" s="307" t="s">
        <v>1101</v>
      </c>
      <c r="G130" s="308">
        <v>10</v>
      </c>
      <c r="H130" s="308" t="s">
        <v>189</v>
      </c>
      <c r="I130" s="307"/>
      <c r="J130" s="308"/>
      <c r="K130" s="316" t="s">
        <v>471</v>
      </c>
      <c r="L130" s="316" t="s">
        <v>2159</v>
      </c>
      <c r="M130" s="316"/>
      <c r="N130" s="316" t="s">
        <v>1709</v>
      </c>
      <c r="O130" s="306" t="str">
        <f t="shared" si="65"/>
        <v xml:space="preserve">GERANIUM INTERSPECIFIQUE ZELLINO Saumon technigera </v>
      </c>
      <c r="P130" s="309">
        <v>133</v>
      </c>
      <c r="Q130" s="309"/>
      <c r="R130" s="20">
        <f t="shared" si="69"/>
        <v>0</v>
      </c>
      <c r="S130" s="20">
        <f t="shared" si="70"/>
        <v>0</v>
      </c>
      <c r="T130" s="20">
        <f t="shared" si="71"/>
        <v>0</v>
      </c>
      <c r="U130" s="303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04"/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17"/>
      <c r="AR130" s="317"/>
      <c r="AS130" s="317"/>
      <c r="AT130" s="317"/>
      <c r="AU130" s="317"/>
      <c r="AV130" s="317"/>
      <c r="AW130" s="317"/>
      <c r="AX130" s="317"/>
      <c r="AY130" s="317"/>
      <c r="AZ130" s="317"/>
      <c r="BA130" s="317"/>
      <c r="BB130" s="317"/>
      <c r="BC130" s="317"/>
      <c r="BD130" s="317"/>
      <c r="BE130" s="317"/>
      <c r="BF130" s="317"/>
      <c r="BG130" s="317"/>
      <c r="BH130" s="317"/>
      <c r="BI130" s="317"/>
      <c r="BJ130" s="317"/>
      <c r="BK130" s="317"/>
      <c r="BL130" s="317"/>
      <c r="BM130" s="317"/>
      <c r="BN130" s="317"/>
      <c r="BO130" s="317"/>
      <c r="BP130" s="317"/>
      <c r="BQ130" s="317"/>
      <c r="BR130" s="317"/>
      <c r="BS130" s="317"/>
      <c r="BT130" s="317"/>
      <c r="BU130" s="14"/>
      <c r="BV130" s="14"/>
      <c r="BW130" s="14"/>
      <c r="BX130" s="47"/>
      <c r="BY130" s="47"/>
      <c r="BZ130" s="14"/>
      <c r="CA130" s="14"/>
      <c r="CB130" s="50"/>
    </row>
    <row r="131" spans="1:80" ht="20.100000000000001" customHeight="1" x14ac:dyDescent="0.25">
      <c r="A131" s="310">
        <v>25937</v>
      </c>
      <c r="B131" s="311" t="s">
        <v>528</v>
      </c>
      <c r="C131" s="311" t="s">
        <v>2243</v>
      </c>
      <c r="D131" s="311" t="s">
        <v>1633</v>
      </c>
      <c r="E131" s="312" t="s">
        <v>120</v>
      </c>
      <c r="F131" s="312" t="s">
        <v>1101</v>
      </c>
      <c r="G131" s="313">
        <v>10</v>
      </c>
      <c r="H131" s="313" t="s">
        <v>189</v>
      </c>
      <c r="I131" s="312"/>
      <c r="J131" s="313"/>
      <c r="K131" s="311" t="s">
        <v>471</v>
      </c>
      <c r="L131" s="311" t="s">
        <v>2159</v>
      </c>
      <c r="M131" s="311"/>
      <c r="N131" s="311" t="s">
        <v>1709</v>
      </c>
      <c r="O131" s="311" t="str">
        <f t="shared" si="65"/>
        <v xml:space="preserve">GERANIUM INTERSPECIFIQUE ZELLINO Rose Fluo technigera </v>
      </c>
      <c r="P131" s="314">
        <v>134</v>
      </c>
      <c r="Q131" s="314"/>
      <c r="R131" s="20">
        <f t="shared" si="69"/>
        <v>0</v>
      </c>
      <c r="S131" s="20">
        <f t="shared" si="70"/>
        <v>0</v>
      </c>
      <c r="T131" s="20">
        <f t="shared" si="71"/>
        <v>0</v>
      </c>
      <c r="U131" s="303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04"/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18"/>
      <c r="AR131" s="318"/>
      <c r="AS131" s="318"/>
      <c r="AT131" s="318"/>
      <c r="AU131" s="318"/>
      <c r="AV131" s="318"/>
      <c r="AW131" s="318"/>
      <c r="AX131" s="318"/>
      <c r="AY131" s="318"/>
      <c r="AZ131" s="318"/>
      <c r="BA131" s="318"/>
      <c r="BB131" s="318"/>
      <c r="BC131" s="318"/>
      <c r="BD131" s="318"/>
      <c r="BE131" s="318"/>
      <c r="BF131" s="318"/>
      <c r="BG131" s="318"/>
      <c r="BH131" s="318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  <c r="BU131" s="14"/>
      <c r="BV131" s="14"/>
      <c r="BW131" s="14"/>
      <c r="BX131" s="47"/>
      <c r="BY131" s="47"/>
      <c r="BZ131" s="14"/>
      <c r="CA131" s="14"/>
      <c r="CB131" s="50"/>
    </row>
    <row r="132" spans="1:80" ht="20.100000000000001" customHeight="1" x14ac:dyDescent="0.25">
      <c r="A132" s="323"/>
      <c r="B132" s="324" t="s">
        <v>525</v>
      </c>
      <c r="C132" s="325"/>
      <c r="D132" s="326"/>
      <c r="E132" s="327"/>
      <c r="F132" s="327"/>
      <c r="G132" s="327"/>
      <c r="H132" s="328"/>
      <c r="I132" s="327"/>
      <c r="J132" s="329"/>
      <c r="K132" s="325"/>
      <c r="L132" s="325" t="s">
        <v>131</v>
      </c>
      <c r="M132" s="325"/>
      <c r="N132" s="325"/>
      <c r="O132" s="325" t="str">
        <f t="shared" si="65"/>
        <v xml:space="preserve">GERANIUM INTERSPECIFIQUE </v>
      </c>
      <c r="P132" s="326">
        <v>135</v>
      </c>
      <c r="Q132" s="326"/>
      <c r="R132" s="20"/>
      <c r="S132" s="20"/>
      <c r="T132" s="20"/>
      <c r="U132" s="519"/>
      <c r="V132" s="520"/>
      <c r="W132" s="520"/>
      <c r="X132" s="520"/>
      <c r="Y132" s="520"/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520"/>
      <c r="AL132" s="520"/>
      <c r="AM132" s="520"/>
      <c r="AN132" s="520"/>
      <c r="AO132" s="520"/>
      <c r="AP132" s="520"/>
      <c r="AQ132" s="520"/>
      <c r="AR132" s="520"/>
      <c r="AS132" s="520"/>
      <c r="AT132" s="520"/>
      <c r="AU132" s="520"/>
      <c r="AV132" s="520"/>
      <c r="AW132" s="520"/>
      <c r="AX132" s="520"/>
      <c r="AY132" s="520"/>
      <c r="AZ132" s="520"/>
      <c r="BA132" s="520"/>
      <c r="BB132" s="520"/>
      <c r="BC132" s="520"/>
      <c r="BD132" s="520"/>
      <c r="BE132" s="520"/>
      <c r="BF132" s="520"/>
      <c r="BG132" s="520"/>
      <c r="BH132" s="520"/>
      <c r="BI132" s="520"/>
      <c r="BJ132" s="520"/>
      <c r="BK132" s="520"/>
      <c r="BL132" s="520"/>
      <c r="BM132" s="520"/>
      <c r="BN132" s="520"/>
      <c r="BO132" s="520"/>
      <c r="BP132" s="520"/>
      <c r="BQ132" s="520"/>
      <c r="BR132" s="520"/>
      <c r="BS132" s="520"/>
      <c r="BT132" s="520"/>
      <c r="BU132" s="14"/>
      <c r="BV132" s="14"/>
      <c r="BW132" s="14"/>
      <c r="BX132" s="14"/>
      <c r="BY132" s="14"/>
      <c r="BZ132" s="14"/>
      <c r="CA132" s="14"/>
      <c r="CB132" s="14"/>
    </row>
    <row r="133" spans="1:80" ht="20.100000000000001" customHeight="1" x14ac:dyDescent="0.25">
      <c r="A133" s="305">
        <v>21839</v>
      </c>
      <c r="B133" s="306" t="s">
        <v>525</v>
      </c>
      <c r="C133" s="306" t="s">
        <v>2244</v>
      </c>
      <c r="D133" s="306" t="s">
        <v>1633</v>
      </c>
      <c r="E133" s="307" t="s">
        <v>120</v>
      </c>
      <c r="F133" s="307" t="s">
        <v>1101</v>
      </c>
      <c r="G133" s="308">
        <v>10</v>
      </c>
      <c r="H133" s="308" t="s">
        <v>189</v>
      </c>
      <c r="I133" s="307"/>
      <c r="J133" s="308"/>
      <c r="K133" s="316" t="s">
        <v>471</v>
      </c>
      <c r="L133" s="316" t="s">
        <v>2159</v>
      </c>
      <c r="M133" s="316"/>
      <c r="N133" s="316" t="s">
        <v>1709</v>
      </c>
      <c r="O133" s="306" t="str">
        <f t="shared" si="65"/>
        <v xml:space="preserve">GERANIUM INTERSPECIFIQUE Cassiopeia® pac </v>
      </c>
      <c r="P133" s="309">
        <v>136</v>
      </c>
      <c r="Q133" s="309"/>
      <c r="R133" s="20">
        <f t="shared" si="62"/>
        <v>0</v>
      </c>
      <c r="S133" s="20">
        <f t="shared" si="63"/>
        <v>0</v>
      </c>
      <c r="T133" s="20">
        <f t="shared" si="64"/>
        <v>0</v>
      </c>
      <c r="U133" s="303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17"/>
      <c r="AR133" s="317"/>
      <c r="AS133" s="317"/>
      <c r="AT133" s="317"/>
      <c r="AU133" s="317"/>
      <c r="AV133" s="317"/>
      <c r="AW133" s="317"/>
      <c r="AX133" s="317"/>
      <c r="AY133" s="317"/>
      <c r="AZ133" s="317"/>
      <c r="BA133" s="317"/>
      <c r="BB133" s="317"/>
      <c r="BC133" s="317"/>
      <c r="BD133" s="317"/>
      <c r="BE133" s="317"/>
      <c r="BF133" s="317"/>
      <c r="BG133" s="317"/>
      <c r="BH133" s="317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14"/>
      <c r="BV133" s="14"/>
      <c r="BW133" s="14"/>
      <c r="BX133" s="47"/>
      <c r="BY133" s="47"/>
      <c r="BZ133" s="14"/>
      <c r="CA133" s="14"/>
      <c r="CB133" s="50"/>
    </row>
    <row r="134" spans="1:80" ht="20.100000000000001" customHeight="1" x14ac:dyDescent="0.25">
      <c r="A134" s="310">
        <v>26919</v>
      </c>
      <c r="B134" s="311" t="s">
        <v>525</v>
      </c>
      <c r="C134" s="311" t="s">
        <v>2245</v>
      </c>
      <c r="D134" s="311" t="s">
        <v>1633</v>
      </c>
      <c r="E134" s="312" t="s">
        <v>120</v>
      </c>
      <c r="F134" s="312" t="s">
        <v>1101</v>
      </c>
      <c r="G134" s="313">
        <v>10</v>
      </c>
      <c r="H134" s="313" t="s">
        <v>189</v>
      </c>
      <c r="I134" s="312"/>
      <c r="J134" s="313"/>
      <c r="K134" s="311" t="s">
        <v>471</v>
      </c>
      <c r="L134" s="311" t="s">
        <v>2159</v>
      </c>
      <c r="M134" s="311" t="s">
        <v>137</v>
      </c>
      <c r="N134" s="311" t="s">
        <v>1709</v>
      </c>
      <c r="O134" s="311" t="str">
        <f t="shared" si="65"/>
        <v xml:space="preserve">GERANIUM INTERSPECIFIQUE Tumbao Extra Pink </v>
      </c>
      <c r="P134" s="314">
        <v>137</v>
      </c>
      <c r="Q134" s="314"/>
      <c r="R134" s="20">
        <f t="shared" ref="R134:R135" si="72">IF(INT(S134)*10=S134*10,,"ERREUR")</f>
        <v>0</v>
      </c>
      <c r="S134" s="20">
        <f t="shared" ref="S134:S135" si="73">T134/G134</f>
        <v>0</v>
      </c>
      <c r="T134" s="20">
        <f t="shared" ref="T134:T135" si="74">SUM(U134:BT134)</f>
        <v>0</v>
      </c>
      <c r="U134" s="303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14"/>
      <c r="BV134" s="14"/>
      <c r="BW134" s="14"/>
      <c r="BX134" s="47"/>
      <c r="BY134" s="47"/>
      <c r="BZ134" s="14"/>
      <c r="CA134" s="14"/>
      <c r="CB134" s="50"/>
    </row>
    <row r="135" spans="1:80" ht="20.100000000000001" customHeight="1" x14ac:dyDescent="0.25">
      <c r="A135" s="305">
        <v>26921</v>
      </c>
      <c r="B135" s="306" t="s">
        <v>525</v>
      </c>
      <c r="C135" s="306" t="s">
        <v>2246</v>
      </c>
      <c r="D135" s="306" t="s">
        <v>1633</v>
      </c>
      <c r="E135" s="307" t="s">
        <v>120</v>
      </c>
      <c r="F135" s="307" t="s">
        <v>1101</v>
      </c>
      <c r="G135" s="308">
        <v>10</v>
      </c>
      <c r="H135" s="308" t="s">
        <v>189</v>
      </c>
      <c r="I135" s="307"/>
      <c r="J135" s="308"/>
      <c r="K135" s="316" t="s">
        <v>471</v>
      </c>
      <c r="L135" s="316" t="s">
        <v>2159</v>
      </c>
      <c r="M135" s="316"/>
      <c r="N135" s="316" t="s">
        <v>1709</v>
      </c>
      <c r="O135" s="306" t="str">
        <f t="shared" si="65"/>
        <v xml:space="preserve">GERANIUM INTERSPECIFIQUE Tumbao Rouge (Moon Light) </v>
      </c>
      <c r="P135" s="309">
        <v>138</v>
      </c>
      <c r="Q135" s="309"/>
      <c r="R135" s="20">
        <f t="shared" si="72"/>
        <v>0</v>
      </c>
      <c r="S135" s="20">
        <f t="shared" si="73"/>
        <v>0</v>
      </c>
      <c r="T135" s="20">
        <f t="shared" si="74"/>
        <v>0</v>
      </c>
      <c r="U135" s="303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04"/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17"/>
      <c r="AR135" s="317"/>
      <c r="AS135" s="317"/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7"/>
      <c r="BF135" s="317"/>
      <c r="BG135" s="317"/>
      <c r="BH135" s="317"/>
      <c r="BI135" s="317"/>
      <c r="BJ135" s="317"/>
      <c r="BK135" s="317"/>
      <c r="BL135" s="317"/>
      <c r="BM135" s="317"/>
      <c r="BN135" s="317"/>
      <c r="BO135" s="317"/>
      <c r="BP135" s="317"/>
      <c r="BQ135" s="317"/>
      <c r="BR135" s="317"/>
      <c r="BS135" s="317"/>
      <c r="BT135" s="317"/>
      <c r="BU135" s="14"/>
      <c r="BV135" s="14"/>
      <c r="BW135" s="14"/>
      <c r="BX135" s="47"/>
      <c r="BY135" s="47"/>
      <c r="BZ135" s="14"/>
      <c r="CA135" s="14"/>
      <c r="CB135" s="50"/>
    </row>
    <row r="136" spans="1:80" ht="20.100000000000001" customHeight="1" x14ac:dyDescent="0.25">
      <c r="A136" s="342"/>
      <c r="B136" s="343" t="s">
        <v>532</v>
      </c>
      <c r="C136" s="344"/>
      <c r="D136" s="345"/>
      <c r="E136" s="346"/>
      <c r="F136" s="346"/>
      <c r="G136" s="346"/>
      <c r="H136" s="347"/>
      <c r="I136" s="346"/>
      <c r="J136" s="348"/>
      <c r="K136" s="344"/>
      <c r="L136" s="344" t="s">
        <v>593</v>
      </c>
      <c r="M136" s="344"/>
      <c r="N136" s="344"/>
      <c r="O136" s="344" t="str">
        <f t="shared" si="65"/>
        <v xml:space="preserve">GERANIUM LIERRE SIMPLE BALCON </v>
      </c>
      <c r="P136" s="345">
        <v>139</v>
      </c>
      <c r="Q136" s="345"/>
      <c r="R136" s="20"/>
      <c r="S136" s="20"/>
      <c r="T136" s="20"/>
      <c r="U136" s="521"/>
      <c r="V136" s="522"/>
      <c r="W136" s="522"/>
      <c r="X136" s="522"/>
      <c r="Y136" s="522"/>
      <c r="Z136" s="522"/>
      <c r="AA136" s="522"/>
      <c r="AB136" s="522"/>
      <c r="AC136" s="522"/>
      <c r="AD136" s="522"/>
      <c r="AE136" s="522"/>
      <c r="AF136" s="522"/>
      <c r="AG136" s="522"/>
      <c r="AH136" s="522"/>
      <c r="AI136" s="522"/>
      <c r="AJ136" s="522"/>
      <c r="AK136" s="522"/>
      <c r="AL136" s="522"/>
      <c r="AM136" s="522"/>
      <c r="AN136" s="522"/>
      <c r="AO136" s="522"/>
      <c r="AP136" s="522"/>
      <c r="AQ136" s="522"/>
      <c r="AR136" s="522"/>
      <c r="AS136" s="522"/>
      <c r="AT136" s="522"/>
      <c r="AU136" s="522"/>
      <c r="AV136" s="522"/>
      <c r="AW136" s="522"/>
      <c r="AX136" s="522"/>
      <c r="AY136" s="522"/>
      <c r="AZ136" s="522"/>
      <c r="BA136" s="522"/>
      <c r="BB136" s="522"/>
      <c r="BC136" s="522"/>
      <c r="BD136" s="522"/>
      <c r="BE136" s="522"/>
      <c r="BF136" s="522"/>
      <c r="BG136" s="522"/>
      <c r="BH136" s="522"/>
      <c r="BI136" s="522"/>
      <c r="BJ136" s="522"/>
      <c r="BK136" s="522"/>
      <c r="BL136" s="522"/>
      <c r="BM136" s="522"/>
      <c r="BN136" s="522"/>
      <c r="BO136" s="522"/>
      <c r="BP136" s="522"/>
      <c r="BQ136" s="522"/>
      <c r="BR136" s="522"/>
      <c r="BS136" s="522"/>
      <c r="BT136" s="522"/>
      <c r="BU136" s="14"/>
      <c r="BV136" s="14"/>
      <c r="BW136" s="14"/>
      <c r="BX136" s="14"/>
      <c r="BY136" s="14"/>
      <c r="BZ136" s="14"/>
      <c r="CA136" s="14"/>
      <c r="CB136" s="14"/>
    </row>
    <row r="137" spans="1:80" ht="20.100000000000001" customHeight="1" x14ac:dyDescent="0.25">
      <c r="A137" s="323"/>
      <c r="B137" s="324" t="s">
        <v>533</v>
      </c>
      <c r="C137" s="325"/>
      <c r="D137" s="326"/>
      <c r="E137" s="327"/>
      <c r="F137" s="327"/>
      <c r="G137" s="327"/>
      <c r="H137" s="328"/>
      <c r="I137" s="327"/>
      <c r="J137" s="329"/>
      <c r="K137" s="325"/>
      <c r="L137" s="325" t="s">
        <v>131</v>
      </c>
      <c r="M137" s="325"/>
      <c r="N137" s="325"/>
      <c r="O137" s="325" t="str">
        <f t="shared" si="65"/>
        <v xml:space="preserve">GERANIUM BALCON BOIS VERT </v>
      </c>
      <c r="P137" s="326">
        <v>140</v>
      </c>
      <c r="Q137" s="326"/>
      <c r="R137" s="20"/>
      <c r="S137" s="20"/>
      <c r="T137" s="20"/>
      <c r="U137" s="519"/>
      <c r="V137" s="520"/>
      <c r="W137" s="520"/>
      <c r="X137" s="520"/>
      <c r="Y137" s="520"/>
      <c r="Z137" s="520"/>
      <c r="AA137" s="520"/>
      <c r="AB137" s="520"/>
      <c r="AC137" s="520"/>
      <c r="AD137" s="520"/>
      <c r="AE137" s="520"/>
      <c r="AF137" s="520"/>
      <c r="AG137" s="520"/>
      <c r="AH137" s="520"/>
      <c r="AI137" s="520"/>
      <c r="AJ137" s="520"/>
      <c r="AK137" s="520"/>
      <c r="AL137" s="520"/>
      <c r="AM137" s="520"/>
      <c r="AN137" s="520"/>
      <c r="AO137" s="520"/>
      <c r="AP137" s="520"/>
      <c r="AQ137" s="520"/>
      <c r="AR137" s="520"/>
      <c r="AS137" s="520"/>
      <c r="AT137" s="520"/>
      <c r="AU137" s="520"/>
      <c r="AV137" s="520"/>
      <c r="AW137" s="520"/>
      <c r="AX137" s="520"/>
      <c r="AY137" s="520"/>
      <c r="AZ137" s="520"/>
      <c r="BA137" s="520"/>
      <c r="BB137" s="520"/>
      <c r="BC137" s="520"/>
      <c r="BD137" s="520"/>
      <c r="BE137" s="520"/>
      <c r="BF137" s="520"/>
      <c r="BG137" s="520"/>
      <c r="BH137" s="520"/>
      <c r="BI137" s="520"/>
      <c r="BJ137" s="520"/>
      <c r="BK137" s="520"/>
      <c r="BL137" s="520"/>
      <c r="BM137" s="520"/>
      <c r="BN137" s="520"/>
      <c r="BO137" s="520"/>
      <c r="BP137" s="520"/>
      <c r="BQ137" s="520"/>
      <c r="BR137" s="520"/>
      <c r="BS137" s="520"/>
      <c r="BT137" s="520"/>
      <c r="BU137" s="14"/>
      <c r="BV137" s="14"/>
      <c r="BW137" s="14"/>
      <c r="BX137" s="14"/>
      <c r="BY137" s="14"/>
      <c r="BZ137" s="14"/>
      <c r="CA137" s="14"/>
      <c r="CB137" s="14"/>
    </row>
    <row r="138" spans="1:80" ht="20.100000000000001" customHeight="1" x14ac:dyDescent="0.25">
      <c r="A138" s="305">
        <v>21853</v>
      </c>
      <c r="B138" s="306" t="s">
        <v>534</v>
      </c>
      <c r="C138" s="306" t="s">
        <v>2247</v>
      </c>
      <c r="D138" s="306" t="s">
        <v>1633</v>
      </c>
      <c r="E138" s="307" t="s">
        <v>120</v>
      </c>
      <c r="F138" s="307" t="s">
        <v>1101</v>
      </c>
      <c r="G138" s="308">
        <v>10</v>
      </c>
      <c r="H138" s="308" t="s">
        <v>189</v>
      </c>
      <c r="I138" s="307"/>
      <c r="J138" s="308"/>
      <c r="K138" s="316" t="s">
        <v>471</v>
      </c>
      <c r="L138" s="316" t="s">
        <v>2159</v>
      </c>
      <c r="M138" s="316"/>
      <c r="N138" s="316" t="s">
        <v>1709</v>
      </c>
      <c r="O138" s="306" t="str">
        <f t="shared" si="65"/>
        <v xml:space="preserve">GERANIUM BALCON Balcon Imperial </v>
      </c>
      <c r="P138" s="309">
        <v>141</v>
      </c>
      <c r="Q138" s="309"/>
      <c r="R138" s="20">
        <f t="shared" si="62"/>
        <v>0</v>
      </c>
      <c r="S138" s="20">
        <f t="shared" si="63"/>
        <v>0</v>
      </c>
      <c r="T138" s="20">
        <f t="shared" si="64"/>
        <v>0</v>
      </c>
      <c r="U138" s="303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17"/>
      <c r="AR138" s="317"/>
      <c r="AS138" s="317"/>
      <c r="AT138" s="317"/>
      <c r="AU138" s="317"/>
      <c r="AV138" s="317"/>
      <c r="AW138" s="317"/>
      <c r="AX138" s="317"/>
      <c r="AY138" s="317"/>
      <c r="AZ138" s="317"/>
      <c r="BA138" s="317"/>
      <c r="BB138" s="317"/>
      <c r="BC138" s="317"/>
      <c r="BD138" s="317"/>
      <c r="BE138" s="317"/>
      <c r="BF138" s="317"/>
      <c r="BG138" s="317"/>
      <c r="BH138" s="317"/>
      <c r="BI138" s="317"/>
      <c r="BJ138" s="317"/>
      <c r="BK138" s="317"/>
      <c r="BL138" s="317"/>
      <c r="BM138" s="317"/>
      <c r="BN138" s="317"/>
      <c r="BO138" s="317"/>
      <c r="BP138" s="317"/>
      <c r="BQ138" s="317"/>
      <c r="BR138" s="317"/>
      <c r="BS138" s="317"/>
      <c r="BT138" s="317"/>
      <c r="BU138" s="14"/>
      <c r="BV138" s="14"/>
      <c r="BW138" s="14"/>
      <c r="BX138" s="47"/>
      <c r="BY138" s="47"/>
      <c r="BZ138" s="14"/>
      <c r="CA138" s="14"/>
      <c r="CB138" s="50"/>
    </row>
    <row r="139" spans="1:80" ht="20.100000000000001" customHeight="1" x14ac:dyDescent="0.25">
      <c r="A139" s="310">
        <v>21855</v>
      </c>
      <c r="B139" s="311" t="s">
        <v>534</v>
      </c>
      <c r="C139" s="311" t="s">
        <v>2248</v>
      </c>
      <c r="D139" s="311" t="s">
        <v>1633</v>
      </c>
      <c r="E139" s="312" t="s">
        <v>120</v>
      </c>
      <c r="F139" s="312" t="s">
        <v>1101</v>
      </c>
      <c r="G139" s="313">
        <v>10</v>
      </c>
      <c r="H139" s="313" t="s">
        <v>189</v>
      </c>
      <c r="I139" s="312"/>
      <c r="J139" s="313"/>
      <c r="K139" s="311" t="s">
        <v>471</v>
      </c>
      <c r="L139" s="311" t="s">
        <v>2159</v>
      </c>
      <c r="M139" s="311"/>
      <c r="N139" s="311" t="s">
        <v>1709</v>
      </c>
      <c r="O139" s="311" t="str">
        <f t="shared" si="65"/>
        <v xml:space="preserve">GERANIUM BALCON Balcon Lilas </v>
      </c>
      <c r="P139" s="314">
        <v>142</v>
      </c>
      <c r="Q139" s="314"/>
      <c r="R139" s="20">
        <f t="shared" ref="R139:R142" si="75">IF(INT(S139)*10=S139*10,,"ERREUR")</f>
        <v>0</v>
      </c>
      <c r="S139" s="20">
        <f t="shared" ref="S139:S142" si="76">T139/G139</f>
        <v>0</v>
      </c>
      <c r="T139" s="20">
        <f t="shared" ref="T139:T142" si="77">SUM(U139:BT139)</f>
        <v>0</v>
      </c>
      <c r="U139" s="303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18"/>
      <c r="AR139" s="318"/>
      <c r="AS139" s="318"/>
      <c r="AT139" s="318"/>
      <c r="AU139" s="318"/>
      <c r="AV139" s="318"/>
      <c r="AW139" s="318"/>
      <c r="AX139" s="318"/>
      <c r="AY139" s="318"/>
      <c r="AZ139" s="318"/>
      <c r="BA139" s="318"/>
      <c r="BB139" s="318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8"/>
      <c r="BQ139" s="318"/>
      <c r="BR139" s="318"/>
      <c r="BS139" s="318"/>
      <c r="BT139" s="318"/>
      <c r="BU139" s="14"/>
      <c r="BV139" s="14"/>
      <c r="BW139" s="14"/>
      <c r="BX139" s="47"/>
      <c r="BY139" s="47"/>
      <c r="BZ139" s="14"/>
      <c r="CA139" s="14"/>
      <c r="CB139" s="50"/>
    </row>
    <row r="140" spans="1:80" ht="20.100000000000001" customHeight="1" x14ac:dyDescent="0.25">
      <c r="A140" s="305">
        <v>21857</v>
      </c>
      <c r="B140" s="306" t="s">
        <v>534</v>
      </c>
      <c r="C140" s="306" t="s">
        <v>2249</v>
      </c>
      <c r="D140" s="306" t="s">
        <v>1633</v>
      </c>
      <c r="E140" s="307" t="s">
        <v>120</v>
      </c>
      <c r="F140" s="307" t="s">
        <v>1101</v>
      </c>
      <c r="G140" s="308">
        <v>10</v>
      </c>
      <c r="H140" s="308" t="s">
        <v>189</v>
      </c>
      <c r="I140" s="307"/>
      <c r="J140" s="308"/>
      <c r="K140" s="316" t="s">
        <v>471</v>
      </c>
      <c r="L140" s="316" t="s">
        <v>2159</v>
      </c>
      <c r="M140" s="316"/>
      <c r="N140" s="316" t="s">
        <v>1709</v>
      </c>
      <c r="O140" s="306" t="str">
        <f t="shared" si="65"/>
        <v xml:space="preserve">GERANIUM BALCON Balcon Rose </v>
      </c>
      <c r="P140" s="309">
        <v>143</v>
      </c>
      <c r="Q140" s="309"/>
      <c r="R140" s="20">
        <f t="shared" si="75"/>
        <v>0</v>
      </c>
      <c r="S140" s="20">
        <f t="shared" si="76"/>
        <v>0</v>
      </c>
      <c r="T140" s="20">
        <f t="shared" si="77"/>
        <v>0</v>
      </c>
      <c r="U140" s="303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17"/>
      <c r="AR140" s="317"/>
      <c r="AS140" s="317"/>
      <c r="AT140" s="317"/>
      <c r="AU140" s="317"/>
      <c r="AV140" s="317"/>
      <c r="AW140" s="317"/>
      <c r="AX140" s="317"/>
      <c r="AY140" s="317"/>
      <c r="AZ140" s="317"/>
      <c r="BA140" s="317"/>
      <c r="BB140" s="317"/>
      <c r="BC140" s="317"/>
      <c r="BD140" s="317"/>
      <c r="BE140" s="317"/>
      <c r="BF140" s="317"/>
      <c r="BG140" s="317"/>
      <c r="BH140" s="317"/>
      <c r="BI140" s="317"/>
      <c r="BJ140" s="317"/>
      <c r="BK140" s="317"/>
      <c r="BL140" s="317"/>
      <c r="BM140" s="317"/>
      <c r="BN140" s="317"/>
      <c r="BO140" s="317"/>
      <c r="BP140" s="317"/>
      <c r="BQ140" s="317"/>
      <c r="BR140" s="317"/>
      <c r="BS140" s="317"/>
      <c r="BT140" s="317"/>
      <c r="BU140" s="14"/>
      <c r="BV140" s="14"/>
      <c r="BW140" s="14"/>
      <c r="BX140" s="47"/>
      <c r="BY140" s="47"/>
      <c r="BZ140" s="14"/>
      <c r="CA140" s="14"/>
      <c r="CB140" s="50"/>
    </row>
    <row r="141" spans="1:80" ht="20.100000000000001" customHeight="1" x14ac:dyDescent="0.25">
      <c r="A141" s="310">
        <v>21859</v>
      </c>
      <c r="B141" s="311" t="s">
        <v>534</v>
      </c>
      <c r="C141" s="311" t="s">
        <v>2250</v>
      </c>
      <c r="D141" s="311" t="s">
        <v>1633</v>
      </c>
      <c r="E141" s="312" t="s">
        <v>120</v>
      </c>
      <c r="F141" s="312" t="s">
        <v>1101</v>
      </c>
      <c r="G141" s="313">
        <v>10</v>
      </c>
      <c r="H141" s="313" t="s">
        <v>189</v>
      </c>
      <c r="I141" s="312"/>
      <c r="J141" s="313"/>
      <c r="K141" s="311" t="s">
        <v>471</v>
      </c>
      <c r="L141" s="311" t="s">
        <v>2159</v>
      </c>
      <c r="M141" s="311"/>
      <c r="N141" s="311" t="s">
        <v>1709</v>
      </c>
      <c r="O141" s="311" t="str">
        <f t="shared" si="65"/>
        <v xml:space="preserve">GERANIUM BALCON Balcon Rouge Framboise </v>
      </c>
      <c r="P141" s="314">
        <v>144</v>
      </c>
      <c r="Q141" s="314"/>
      <c r="R141" s="20">
        <f t="shared" si="75"/>
        <v>0</v>
      </c>
      <c r="S141" s="20">
        <f t="shared" si="76"/>
        <v>0</v>
      </c>
      <c r="T141" s="20">
        <f t="shared" si="77"/>
        <v>0</v>
      </c>
      <c r="U141" s="303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18"/>
      <c r="AR141" s="318"/>
      <c r="AS141" s="318"/>
      <c r="AT141" s="318"/>
      <c r="AU141" s="318"/>
      <c r="AV141" s="318"/>
      <c r="AW141" s="318"/>
      <c r="AX141" s="318"/>
      <c r="AY141" s="318"/>
      <c r="AZ141" s="318"/>
      <c r="BA141" s="318"/>
      <c r="BB141" s="318"/>
      <c r="BC141" s="318"/>
      <c r="BD141" s="318"/>
      <c r="BE141" s="318"/>
      <c r="BF141" s="318"/>
      <c r="BG141" s="318"/>
      <c r="BH141" s="318"/>
      <c r="BI141" s="318"/>
      <c r="BJ141" s="318"/>
      <c r="BK141" s="318"/>
      <c r="BL141" s="318"/>
      <c r="BM141" s="318"/>
      <c r="BN141" s="318"/>
      <c r="BO141" s="318"/>
      <c r="BP141" s="318"/>
      <c r="BQ141" s="318"/>
      <c r="BR141" s="318"/>
      <c r="BS141" s="318"/>
      <c r="BT141" s="318"/>
      <c r="BU141" s="14"/>
      <c r="BV141" s="14"/>
      <c r="BW141" s="14"/>
      <c r="BX141" s="47"/>
      <c r="BY141" s="47"/>
      <c r="BZ141" s="14"/>
      <c r="CA141" s="14"/>
      <c r="CB141" s="50"/>
    </row>
    <row r="142" spans="1:80" ht="20.100000000000001" customHeight="1" x14ac:dyDescent="0.25">
      <c r="A142" s="305">
        <v>21861</v>
      </c>
      <c r="B142" s="306" t="s">
        <v>534</v>
      </c>
      <c r="C142" s="306" t="s">
        <v>2251</v>
      </c>
      <c r="D142" s="306" t="s">
        <v>1633</v>
      </c>
      <c r="E142" s="307" t="s">
        <v>120</v>
      </c>
      <c r="F142" s="307" t="s">
        <v>1101</v>
      </c>
      <c r="G142" s="308">
        <v>10</v>
      </c>
      <c r="H142" s="308" t="s">
        <v>189</v>
      </c>
      <c r="I142" s="307"/>
      <c r="J142" s="308"/>
      <c r="K142" s="316" t="s">
        <v>471</v>
      </c>
      <c r="L142" s="316" t="s">
        <v>2159</v>
      </c>
      <c r="M142" s="316"/>
      <c r="N142" s="316" t="s">
        <v>1709</v>
      </c>
      <c r="O142" s="306" t="str">
        <f t="shared" si="65"/>
        <v xml:space="preserve">GERANIUM BALCON Balcon Ville de Dresde pac </v>
      </c>
      <c r="P142" s="309">
        <v>145</v>
      </c>
      <c r="Q142" s="309"/>
      <c r="R142" s="20">
        <f t="shared" si="75"/>
        <v>0</v>
      </c>
      <c r="S142" s="20">
        <f t="shared" si="76"/>
        <v>0</v>
      </c>
      <c r="T142" s="20">
        <f t="shared" si="77"/>
        <v>0</v>
      </c>
      <c r="U142" s="303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17"/>
      <c r="AR142" s="317"/>
      <c r="AS142" s="317"/>
      <c r="AT142" s="317"/>
      <c r="AU142" s="317"/>
      <c r="AV142" s="317"/>
      <c r="AW142" s="317"/>
      <c r="AX142" s="317"/>
      <c r="AY142" s="317"/>
      <c r="AZ142" s="317"/>
      <c r="BA142" s="317"/>
      <c r="BB142" s="317"/>
      <c r="BC142" s="317"/>
      <c r="BD142" s="317"/>
      <c r="BE142" s="317"/>
      <c r="BF142" s="317"/>
      <c r="BG142" s="317"/>
      <c r="BH142" s="317"/>
      <c r="BI142" s="317"/>
      <c r="BJ142" s="317"/>
      <c r="BK142" s="317"/>
      <c r="BL142" s="317"/>
      <c r="BM142" s="317"/>
      <c r="BN142" s="317"/>
      <c r="BO142" s="317"/>
      <c r="BP142" s="317"/>
      <c r="BQ142" s="317"/>
      <c r="BR142" s="317"/>
      <c r="BS142" s="317"/>
      <c r="BT142" s="317"/>
      <c r="BU142" s="14"/>
      <c r="BV142" s="14"/>
      <c r="BW142" s="14"/>
      <c r="BX142" s="47"/>
      <c r="BY142" s="47"/>
      <c r="BZ142" s="14"/>
      <c r="CA142" s="14"/>
      <c r="CB142" s="50"/>
    </row>
    <row r="143" spans="1:80" ht="20.100000000000001" customHeight="1" x14ac:dyDescent="0.25">
      <c r="A143" s="323"/>
      <c r="B143" s="324" t="s">
        <v>535</v>
      </c>
      <c r="C143" s="325"/>
      <c r="D143" s="326"/>
      <c r="E143" s="327"/>
      <c r="F143" s="327"/>
      <c r="G143" s="327"/>
      <c r="H143" s="328"/>
      <c r="I143" s="327"/>
      <c r="J143" s="329"/>
      <c r="K143" s="325"/>
      <c r="L143" s="325" t="s">
        <v>131</v>
      </c>
      <c r="M143" s="325"/>
      <c r="N143" s="325"/>
      <c r="O143" s="325" t="str">
        <f t="shared" si="65"/>
        <v xml:space="preserve">GERANIUM BALCON NAIN </v>
      </c>
      <c r="P143" s="326">
        <v>146</v>
      </c>
      <c r="Q143" s="326"/>
      <c r="R143" s="20"/>
      <c r="S143" s="20"/>
      <c r="T143" s="20"/>
      <c r="U143" s="519"/>
      <c r="V143" s="520"/>
      <c r="W143" s="520"/>
      <c r="X143" s="520"/>
      <c r="Y143" s="520"/>
      <c r="Z143" s="520"/>
      <c r="AA143" s="520"/>
      <c r="AB143" s="520"/>
      <c r="AC143" s="520"/>
      <c r="AD143" s="520"/>
      <c r="AE143" s="520"/>
      <c r="AF143" s="520"/>
      <c r="AG143" s="520"/>
      <c r="AH143" s="520"/>
      <c r="AI143" s="520"/>
      <c r="AJ143" s="520"/>
      <c r="AK143" s="520"/>
      <c r="AL143" s="520"/>
      <c r="AM143" s="520"/>
      <c r="AN143" s="520"/>
      <c r="AO143" s="520"/>
      <c r="AP143" s="520"/>
      <c r="AQ143" s="520"/>
      <c r="AR143" s="520"/>
      <c r="AS143" s="520"/>
      <c r="AT143" s="520"/>
      <c r="AU143" s="520"/>
      <c r="AV143" s="520"/>
      <c r="AW143" s="520"/>
      <c r="AX143" s="520"/>
      <c r="AY143" s="520"/>
      <c r="AZ143" s="520"/>
      <c r="BA143" s="520"/>
      <c r="BB143" s="520"/>
      <c r="BC143" s="520"/>
      <c r="BD143" s="520"/>
      <c r="BE143" s="520"/>
      <c r="BF143" s="520"/>
      <c r="BG143" s="520"/>
      <c r="BH143" s="520"/>
      <c r="BI143" s="520"/>
      <c r="BJ143" s="520"/>
      <c r="BK143" s="520"/>
      <c r="BL143" s="520"/>
      <c r="BM143" s="520"/>
      <c r="BN143" s="520"/>
      <c r="BO143" s="520"/>
      <c r="BP143" s="520"/>
      <c r="BQ143" s="520"/>
      <c r="BR143" s="520"/>
      <c r="BS143" s="520"/>
      <c r="BT143" s="520"/>
      <c r="BU143" s="14"/>
      <c r="BV143" s="14"/>
      <c r="BW143" s="14"/>
      <c r="BX143" s="14"/>
      <c r="BY143" s="14"/>
      <c r="BZ143" s="14"/>
      <c r="CA143" s="14"/>
      <c r="CB143" s="14"/>
    </row>
    <row r="144" spans="1:80" ht="20.100000000000001" customHeight="1" x14ac:dyDescent="0.25">
      <c r="A144" s="305">
        <v>25518</v>
      </c>
      <c r="B144" s="306" t="s">
        <v>534</v>
      </c>
      <c r="C144" s="306" t="s">
        <v>2252</v>
      </c>
      <c r="D144" s="306" t="s">
        <v>1633</v>
      </c>
      <c r="E144" s="307" t="s">
        <v>120</v>
      </c>
      <c r="F144" s="307" t="s">
        <v>1101</v>
      </c>
      <c r="G144" s="308">
        <v>10</v>
      </c>
      <c r="H144" s="308" t="s">
        <v>189</v>
      </c>
      <c r="I144" s="307"/>
      <c r="J144" s="308"/>
      <c r="K144" s="316" t="s">
        <v>471</v>
      </c>
      <c r="L144" s="316" t="s">
        <v>2159</v>
      </c>
      <c r="M144" s="316"/>
      <c r="N144" s="316" t="s">
        <v>1709</v>
      </c>
      <c r="O144" s="306" t="str">
        <f t="shared" si="65"/>
        <v xml:space="preserve">GERANIUM BALCON Nain Lilas </v>
      </c>
      <c r="P144" s="309">
        <v>147</v>
      </c>
      <c r="Q144" s="309"/>
      <c r="R144" s="20">
        <f t="shared" si="62"/>
        <v>0</v>
      </c>
      <c r="S144" s="20">
        <f t="shared" si="63"/>
        <v>0</v>
      </c>
      <c r="T144" s="20">
        <f t="shared" si="64"/>
        <v>0</v>
      </c>
      <c r="U144" s="303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317"/>
      <c r="AR144" s="317"/>
      <c r="AS144" s="317"/>
      <c r="AT144" s="317"/>
      <c r="AU144" s="317"/>
      <c r="AV144" s="317"/>
      <c r="AW144" s="317"/>
      <c r="AX144" s="317"/>
      <c r="AY144" s="317"/>
      <c r="AZ144" s="317"/>
      <c r="BA144" s="317"/>
      <c r="BB144" s="317"/>
      <c r="BC144" s="317"/>
      <c r="BD144" s="317"/>
      <c r="BE144" s="317"/>
      <c r="BF144" s="317"/>
      <c r="BG144" s="317"/>
      <c r="BH144" s="317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14"/>
      <c r="BV144" s="14"/>
      <c r="BW144" s="14"/>
      <c r="BX144" s="47"/>
      <c r="BY144" s="47"/>
      <c r="BZ144" s="14"/>
      <c r="CA144" s="14"/>
      <c r="CB144" s="50"/>
    </row>
    <row r="145" spans="1:80" ht="20.100000000000001" customHeight="1" x14ac:dyDescent="0.25">
      <c r="A145" s="310">
        <v>23675</v>
      </c>
      <c r="B145" s="311" t="s">
        <v>534</v>
      </c>
      <c r="C145" s="311" t="s">
        <v>2253</v>
      </c>
      <c r="D145" s="311" t="s">
        <v>1633</v>
      </c>
      <c r="E145" s="312" t="s">
        <v>120</v>
      </c>
      <c r="F145" s="312" t="s">
        <v>1101</v>
      </c>
      <c r="G145" s="313">
        <v>10</v>
      </c>
      <c r="H145" s="313" t="s">
        <v>189</v>
      </c>
      <c r="I145" s="312"/>
      <c r="J145" s="313"/>
      <c r="K145" s="311" t="s">
        <v>471</v>
      </c>
      <c r="L145" s="311" t="s">
        <v>2159</v>
      </c>
      <c r="M145" s="311"/>
      <c r="N145" s="311" t="s">
        <v>1709</v>
      </c>
      <c r="O145" s="311" t="str">
        <f t="shared" si="65"/>
        <v xml:space="preserve">GERANIUM BALCON Nain Rouge </v>
      </c>
      <c r="P145" s="314">
        <v>148</v>
      </c>
      <c r="Q145" s="314"/>
      <c r="R145" s="20">
        <f t="shared" ref="R145:R146" si="78">IF(INT(S145)*10=S145*10,,"ERREUR")</f>
        <v>0</v>
      </c>
      <c r="S145" s="20">
        <f t="shared" ref="S145:S146" si="79">T145/G145</f>
        <v>0</v>
      </c>
      <c r="T145" s="20">
        <f t="shared" ref="T145:T146" si="80">SUM(U145:BT145)</f>
        <v>0</v>
      </c>
      <c r="U145" s="303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18"/>
      <c r="AR145" s="318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18"/>
      <c r="BD145" s="318"/>
      <c r="BE145" s="318"/>
      <c r="BF145" s="318"/>
      <c r="BG145" s="318"/>
      <c r="BH145" s="318"/>
      <c r="BI145" s="318"/>
      <c r="BJ145" s="318"/>
      <c r="BK145" s="318"/>
      <c r="BL145" s="318"/>
      <c r="BM145" s="318"/>
      <c r="BN145" s="318"/>
      <c r="BO145" s="318"/>
      <c r="BP145" s="318"/>
      <c r="BQ145" s="318"/>
      <c r="BR145" s="318"/>
      <c r="BS145" s="318"/>
      <c r="BT145" s="318"/>
      <c r="BU145" s="14"/>
      <c r="BV145" s="14"/>
      <c r="BW145" s="14"/>
      <c r="BX145" s="47"/>
      <c r="BY145" s="47"/>
      <c r="BZ145" s="14"/>
      <c r="CA145" s="14"/>
      <c r="CB145" s="50"/>
    </row>
    <row r="146" spans="1:80" ht="20.100000000000001" customHeight="1" x14ac:dyDescent="0.25">
      <c r="A146" s="305">
        <v>21873</v>
      </c>
      <c r="B146" s="306" t="s">
        <v>534</v>
      </c>
      <c r="C146" s="306" t="s">
        <v>2254</v>
      </c>
      <c r="D146" s="306" t="s">
        <v>1633</v>
      </c>
      <c r="E146" s="307" t="s">
        <v>120</v>
      </c>
      <c r="F146" s="307" t="s">
        <v>1101</v>
      </c>
      <c r="G146" s="308">
        <v>10</v>
      </c>
      <c r="H146" s="308" t="s">
        <v>189</v>
      </c>
      <c r="I146" s="307"/>
      <c r="J146" s="308"/>
      <c r="K146" s="316" t="s">
        <v>471</v>
      </c>
      <c r="L146" s="316" t="s">
        <v>2159</v>
      </c>
      <c r="M146" s="316"/>
      <c r="N146" s="316" t="s">
        <v>1709</v>
      </c>
      <c r="O146" s="306" t="str">
        <f t="shared" si="65"/>
        <v xml:space="preserve">GERANIUM BALCON Nain Evka pac </v>
      </c>
      <c r="P146" s="309">
        <v>149</v>
      </c>
      <c r="Q146" s="309"/>
      <c r="R146" s="20">
        <f t="shared" si="78"/>
        <v>0</v>
      </c>
      <c r="S146" s="20">
        <f t="shared" si="79"/>
        <v>0</v>
      </c>
      <c r="T146" s="20">
        <f t="shared" si="80"/>
        <v>0</v>
      </c>
      <c r="U146" s="303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17"/>
      <c r="AR146" s="317"/>
      <c r="AS146" s="317"/>
      <c r="AT146" s="317"/>
      <c r="AU146" s="317"/>
      <c r="AV146" s="317"/>
      <c r="AW146" s="317"/>
      <c r="AX146" s="317"/>
      <c r="AY146" s="317"/>
      <c r="AZ146" s="317"/>
      <c r="BA146" s="317"/>
      <c r="BB146" s="317"/>
      <c r="BC146" s="317"/>
      <c r="BD146" s="317"/>
      <c r="BE146" s="317"/>
      <c r="BF146" s="317"/>
      <c r="BG146" s="317"/>
      <c r="BH146" s="317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14"/>
      <c r="BV146" s="14"/>
      <c r="BW146" s="14"/>
      <c r="BX146" s="47"/>
      <c r="BY146" s="47"/>
      <c r="BZ146" s="14"/>
      <c r="CA146" s="14"/>
      <c r="CB146" s="50"/>
    </row>
    <row r="147" spans="1:80" ht="20.100000000000001" customHeight="1" x14ac:dyDescent="0.25">
      <c r="A147" s="323"/>
      <c r="B147" s="324" t="s">
        <v>536</v>
      </c>
      <c r="C147" s="325"/>
      <c r="D147" s="326"/>
      <c r="E147" s="327"/>
      <c r="F147" s="327"/>
      <c r="G147" s="327"/>
      <c r="H147" s="328"/>
      <c r="I147" s="327"/>
      <c r="J147" s="329"/>
      <c r="K147" s="325"/>
      <c r="L147" s="325" t="s">
        <v>131</v>
      </c>
      <c r="M147" s="325"/>
      <c r="N147" s="325"/>
      <c r="O147" s="325" t="str">
        <f t="shared" si="65"/>
        <v xml:space="preserve">GERANIUM BALCON BOIS BLANC </v>
      </c>
      <c r="P147" s="326">
        <v>150</v>
      </c>
      <c r="Q147" s="326"/>
      <c r="R147" s="20"/>
      <c r="S147" s="20"/>
      <c r="T147" s="20"/>
      <c r="U147" s="519"/>
      <c r="V147" s="520"/>
      <c r="W147" s="520"/>
      <c r="X147" s="520"/>
      <c r="Y147" s="520"/>
      <c r="Z147" s="520"/>
      <c r="AA147" s="520"/>
      <c r="AB147" s="520"/>
      <c r="AC147" s="520"/>
      <c r="AD147" s="520"/>
      <c r="AE147" s="520"/>
      <c r="AF147" s="520"/>
      <c r="AG147" s="520"/>
      <c r="AH147" s="520"/>
      <c r="AI147" s="520"/>
      <c r="AJ147" s="520"/>
      <c r="AK147" s="520"/>
      <c r="AL147" s="520"/>
      <c r="AM147" s="520"/>
      <c r="AN147" s="520"/>
      <c r="AO147" s="520"/>
      <c r="AP147" s="520"/>
      <c r="AQ147" s="520"/>
      <c r="AR147" s="520"/>
      <c r="AS147" s="520"/>
      <c r="AT147" s="520"/>
      <c r="AU147" s="520"/>
      <c r="AV147" s="520"/>
      <c r="AW147" s="520"/>
      <c r="AX147" s="520"/>
      <c r="AY147" s="520"/>
      <c r="AZ147" s="520"/>
      <c r="BA147" s="520"/>
      <c r="BB147" s="520"/>
      <c r="BC147" s="520"/>
      <c r="BD147" s="520"/>
      <c r="BE147" s="520"/>
      <c r="BF147" s="520"/>
      <c r="BG147" s="520"/>
      <c r="BH147" s="520"/>
      <c r="BI147" s="520"/>
      <c r="BJ147" s="520"/>
      <c r="BK147" s="520"/>
      <c r="BL147" s="520"/>
      <c r="BM147" s="520"/>
      <c r="BN147" s="520"/>
      <c r="BO147" s="520"/>
      <c r="BP147" s="520"/>
      <c r="BQ147" s="520"/>
      <c r="BR147" s="520"/>
      <c r="BS147" s="520"/>
      <c r="BT147" s="520"/>
      <c r="BU147" s="14"/>
      <c r="BV147" s="14"/>
      <c r="BW147" s="14"/>
      <c r="BX147" s="14"/>
      <c r="BY147" s="14"/>
      <c r="BZ147" s="14"/>
      <c r="CA147" s="14"/>
      <c r="CB147" s="14"/>
    </row>
    <row r="148" spans="1:80" ht="20.100000000000001" customHeight="1" x14ac:dyDescent="0.25">
      <c r="A148" s="305">
        <v>21863</v>
      </c>
      <c r="B148" s="306" t="s">
        <v>534</v>
      </c>
      <c r="C148" s="306" t="s">
        <v>2255</v>
      </c>
      <c r="D148" s="306" t="s">
        <v>1633</v>
      </c>
      <c r="E148" s="307" t="s">
        <v>120</v>
      </c>
      <c r="F148" s="307" t="s">
        <v>1101</v>
      </c>
      <c r="G148" s="308">
        <v>10</v>
      </c>
      <c r="H148" s="308" t="s">
        <v>189</v>
      </c>
      <c r="I148" s="307"/>
      <c r="J148" s="308"/>
      <c r="K148" s="316" t="s">
        <v>471</v>
      </c>
      <c r="L148" s="316" t="s">
        <v>2159</v>
      </c>
      <c r="M148" s="316"/>
      <c r="N148" s="316" t="s">
        <v>1709</v>
      </c>
      <c r="O148" s="306" t="str">
        <f t="shared" si="65"/>
        <v xml:space="preserve">GERANIUM BALCON Decora Desrumeaux </v>
      </c>
      <c r="P148" s="309">
        <v>151</v>
      </c>
      <c r="Q148" s="309"/>
      <c r="R148" s="20">
        <f t="shared" si="62"/>
        <v>0</v>
      </c>
      <c r="S148" s="20">
        <f t="shared" si="63"/>
        <v>0</v>
      </c>
      <c r="T148" s="20">
        <f t="shared" si="64"/>
        <v>0</v>
      </c>
      <c r="U148" s="303"/>
      <c r="V148" s="304"/>
      <c r="W148" s="304"/>
      <c r="X148" s="304"/>
      <c r="Y148" s="304"/>
      <c r="Z148" s="304"/>
      <c r="AA148" s="304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17"/>
      <c r="AR148" s="317"/>
      <c r="AS148" s="317"/>
      <c r="AT148" s="317"/>
      <c r="AU148" s="317"/>
      <c r="AV148" s="317"/>
      <c r="AW148" s="317"/>
      <c r="AX148" s="317"/>
      <c r="AY148" s="317"/>
      <c r="AZ148" s="317"/>
      <c r="BA148" s="317"/>
      <c r="BB148" s="317"/>
      <c r="BC148" s="317"/>
      <c r="BD148" s="317"/>
      <c r="BE148" s="317"/>
      <c r="BF148" s="317"/>
      <c r="BG148" s="317"/>
      <c r="BH148" s="317"/>
      <c r="BI148" s="317"/>
      <c r="BJ148" s="317"/>
      <c r="BK148" s="317"/>
      <c r="BL148" s="317"/>
      <c r="BM148" s="317"/>
      <c r="BN148" s="317"/>
      <c r="BO148" s="317"/>
      <c r="BP148" s="317"/>
      <c r="BQ148" s="317"/>
      <c r="BR148" s="317"/>
      <c r="BS148" s="317"/>
      <c r="BT148" s="317"/>
      <c r="BU148" s="14"/>
      <c r="BV148" s="14"/>
      <c r="BW148" s="14"/>
      <c r="BX148" s="47"/>
      <c r="BY148" s="47"/>
      <c r="BZ148" s="14"/>
      <c r="CA148" s="14"/>
      <c r="CB148" s="50"/>
    </row>
    <row r="149" spans="1:80" ht="20.100000000000001" customHeight="1" x14ac:dyDescent="0.25">
      <c r="A149" s="310">
        <v>21867</v>
      </c>
      <c r="B149" s="311" t="s">
        <v>534</v>
      </c>
      <c r="C149" s="311" t="s">
        <v>2256</v>
      </c>
      <c r="D149" s="311" t="s">
        <v>1633</v>
      </c>
      <c r="E149" s="312" t="s">
        <v>120</v>
      </c>
      <c r="F149" s="312" t="s">
        <v>1101</v>
      </c>
      <c r="G149" s="313">
        <v>10</v>
      </c>
      <c r="H149" s="313" t="s">
        <v>189</v>
      </c>
      <c r="I149" s="312"/>
      <c r="J149" s="313"/>
      <c r="K149" s="311" t="s">
        <v>471</v>
      </c>
      <c r="L149" s="311" t="s">
        <v>2159</v>
      </c>
      <c r="M149" s="311"/>
      <c r="N149" s="311" t="s">
        <v>1709</v>
      </c>
      <c r="O149" s="311" t="str">
        <f t="shared" si="65"/>
        <v xml:space="preserve">GERANIUM BALCON Decora Lilas </v>
      </c>
      <c r="P149" s="314">
        <v>152</v>
      </c>
      <c r="Q149" s="314"/>
      <c r="R149" s="20">
        <f t="shared" ref="R149:R153" si="81">IF(INT(S149)*10=S149*10,,"ERREUR")</f>
        <v>0</v>
      </c>
      <c r="S149" s="20">
        <f t="shared" ref="S149:S153" si="82">T149/G149</f>
        <v>0</v>
      </c>
      <c r="T149" s="20">
        <f t="shared" ref="T149:T153" si="83">SUM(U149:BT149)</f>
        <v>0</v>
      </c>
      <c r="U149" s="303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18"/>
      <c r="AR149" s="318"/>
      <c r="AS149" s="318"/>
      <c r="AT149" s="318"/>
      <c r="AU149" s="318"/>
      <c r="AV149" s="318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18"/>
      <c r="BM149" s="318"/>
      <c r="BN149" s="318"/>
      <c r="BO149" s="318"/>
      <c r="BP149" s="318"/>
      <c r="BQ149" s="318"/>
      <c r="BR149" s="318"/>
      <c r="BS149" s="318"/>
      <c r="BT149" s="318"/>
      <c r="BU149" s="14"/>
      <c r="BV149" s="14"/>
      <c r="BW149" s="14"/>
      <c r="BX149" s="47"/>
      <c r="BY149" s="47"/>
      <c r="BZ149" s="14"/>
      <c r="CA149" s="14"/>
      <c r="CB149" s="50"/>
    </row>
    <row r="150" spans="1:80" ht="20.100000000000001" customHeight="1" x14ac:dyDescent="0.25">
      <c r="A150" s="305">
        <v>21865</v>
      </c>
      <c r="B150" s="306" t="s">
        <v>534</v>
      </c>
      <c r="C150" s="306" t="s">
        <v>2257</v>
      </c>
      <c r="D150" s="306" t="s">
        <v>1633</v>
      </c>
      <c r="E150" s="307" t="s">
        <v>120</v>
      </c>
      <c r="F150" s="307" t="s">
        <v>1101</v>
      </c>
      <c r="G150" s="308">
        <v>10</v>
      </c>
      <c r="H150" s="308" t="s">
        <v>189</v>
      </c>
      <c r="I150" s="307"/>
      <c r="J150" s="308"/>
      <c r="K150" s="316" t="s">
        <v>471</v>
      </c>
      <c r="L150" s="316" t="s">
        <v>2159</v>
      </c>
      <c r="M150" s="316"/>
      <c r="N150" s="316" t="s">
        <v>1709</v>
      </c>
      <c r="O150" s="306" t="str">
        <f t="shared" si="65"/>
        <v xml:space="preserve">GERANIUM BALCON Decora Impérial </v>
      </c>
      <c r="P150" s="309">
        <v>153</v>
      </c>
      <c r="Q150" s="309"/>
      <c r="R150" s="20">
        <f t="shared" si="81"/>
        <v>0</v>
      </c>
      <c r="S150" s="20">
        <f t="shared" si="82"/>
        <v>0</v>
      </c>
      <c r="T150" s="20">
        <f t="shared" si="83"/>
        <v>0</v>
      </c>
      <c r="U150" s="303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17"/>
      <c r="AR150" s="317"/>
      <c r="AS150" s="317"/>
      <c r="AT150" s="317"/>
      <c r="AU150" s="317"/>
      <c r="AV150" s="317"/>
      <c r="AW150" s="317"/>
      <c r="AX150" s="317"/>
      <c r="AY150" s="317"/>
      <c r="AZ150" s="317"/>
      <c r="BA150" s="317"/>
      <c r="BB150" s="317"/>
      <c r="BC150" s="317"/>
      <c r="BD150" s="317"/>
      <c r="BE150" s="317"/>
      <c r="BF150" s="317"/>
      <c r="BG150" s="317"/>
      <c r="BH150" s="317"/>
      <c r="BI150" s="317"/>
      <c r="BJ150" s="317"/>
      <c r="BK150" s="317"/>
      <c r="BL150" s="317"/>
      <c r="BM150" s="317"/>
      <c r="BN150" s="317"/>
      <c r="BO150" s="317"/>
      <c r="BP150" s="317"/>
      <c r="BQ150" s="317"/>
      <c r="BR150" s="317"/>
      <c r="BS150" s="317"/>
      <c r="BT150" s="317"/>
      <c r="BU150" s="14"/>
      <c r="BV150" s="14"/>
      <c r="BW150" s="14"/>
      <c r="BX150" s="47"/>
      <c r="BY150" s="47"/>
      <c r="BZ150" s="14"/>
      <c r="CA150" s="14"/>
      <c r="CB150" s="50"/>
    </row>
    <row r="151" spans="1:80" ht="20.100000000000001" customHeight="1" x14ac:dyDescent="0.25">
      <c r="A151" s="310">
        <v>21869</v>
      </c>
      <c r="B151" s="311" t="s">
        <v>534</v>
      </c>
      <c r="C151" s="311" t="s">
        <v>2258</v>
      </c>
      <c r="D151" s="311" t="s">
        <v>1633</v>
      </c>
      <c r="E151" s="312" t="s">
        <v>120</v>
      </c>
      <c r="F151" s="312" t="s">
        <v>1101</v>
      </c>
      <c r="G151" s="313">
        <v>10</v>
      </c>
      <c r="H151" s="313" t="s">
        <v>189</v>
      </c>
      <c r="I151" s="312"/>
      <c r="J151" s="313"/>
      <c r="K151" s="311" t="s">
        <v>471</v>
      </c>
      <c r="L151" s="311" t="s">
        <v>2159</v>
      </c>
      <c r="M151" s="311"/>
      <c r="N151" s="311" t="s">
        <v>1709</v>
      </c>
      <c r="O151" s="311" t="str">
        <f t="shared" si="65"/>
        <v xml:space="preserve">GERANIUM BALCON Decora Rose </v>
      </c>
      <c r="P151" s="314">
        <v>154</v>
      </c>
      <c r="Q151" s="314"/>
      <c r="R151" s="20">
        <f t="shared" si="81"/>
        <v>0</v>
      </c>
      <c r="S151" s="20">
        <f t="shared" si="82"/>
        <v>0</v>
      </c>
      <c r="T151" s="20">
        <f t="shared" si="83"/>
        <v>0</v>
      </c>
      <c r="U151" s="303"/>
      <c r="V151" s="304"/>
      <c r="W151" s="304"/>
      <c r="X151" s="304"/>
      <c r="Y151" s="304"/>
      <c r="Z151" s="304"/>
      <c r="AA151" s="304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14"/>
      <c r="BV151" s="14"/>
      <c r="BW151" s="14"/>
      <c r="BX151" s="47"/>
      <c r="BY151" s="47"/>
      <c r="BZ151" s="14"/>
      <c r="CA151" s="14"/>
      <c r="CB151" s="50"/>
    </row>
    <row r="152" spans="1:80" ht="20.100000000000001" customHeight="1" x14ac:dyDescent="0.25">
      <c r="A152" s="305">
        <v>21871</v>
      </c>
      <c r="B152" s="306" t="s">
        <v>534</v>
      </c>
      <c r="C152" s="306" t="s">
        <v>2259</v>
      </c>
      <c r="D152" s="306" t="s">
        <v>1633</v>
      </c>
      <c r="E152" s="307" t="s">
        <v>120</v>
      </c>
      <c r="F152" s="307" t="s">
        <v>1101</v>
      </c>
      <c r="G152" s="308">
        <v>10</v>
      </c>
      <c r="H152" s="308" t="s">
        <v>189</v>
      </c>
      <c r="I152" s="307"/>
      <c r="J152" s="308"/>
      <c r="K152" s="316" t="s">
        <v>471</v>
      </c>
      <c r="L152" s="316" t="s">
        <v>2159</v>
      </c>
      <c r="M152" s="316"/>
      <c r="N152" s="316" t="s">
        <v>1709</v>
      </c>
      <c r="O152" s="306" t="str">
        <f t="shared" si="65"/>
        <v xml:space="preserve">GERANIUM BALCON Decora Rouge Framboise </v>
      </c>
      <c r="P152" s="309">
        <v>155</v>
      </c>
      <c r="Q152" s="309"/>
      <c r="R152" s="20">
        <f t="shared" si="81"/>
        <v>0</v>
      </c>
      <c r="S152" s="20">
        <f t="shared" si="82"/>
        <v>0</v>
      </c>
      <c r="T152" s="20">
        <f t="shared" si="83"/>
        <v>0</v>
      </c>
      <c r="U152" s="303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17"/>
      <c r="AR152" s="317"/>
      <c r="AS152" s="317"/>
      <c r="AT152" s="317"/>
      <c r="AU152" s="317"/>
      <c r="AV152" s="317"/>
      <c r="AW152" s="317"/>
      <c r="AX152" s="317"/>
      <c r="AY152" s="317"/>
      <c r="AZ152" s="317"/>
      <c r="BA152" s="317"/>
      <c r="BB152" s="317"/>
      <c r="BC152" s="317"/>
      <c r="BD152" s="317"/>
      <c r="BE152" s="317"/>
      <c r="BF152" s="317"/>
      <c r="BG152" s="317"/>
      <c r="BH152" s="317"/>
      <c r="BI152" s="317"/>
      <c r="BJ152" s="317"/>
      <c r="BK152" s="317"/>
      <c r="BL152" s="317"/>
      <c r="BM152" s="317"/>
      <c r="BN152" s="317"/>
      <c r="BO152" s="317"/>
      <c r="BP152" s="317"/>
      <c r="BQ152" s="317"/>
      <c r="BR152" s="317"/>
      <c r="BS152" s="317"/>
      <c r="BT152" s="317"/>
      <c r="BU152" s="14"/>
      <c r="BV152" s="14"/>
      <c r="BW152" s="14"/>
      <c r="BX152" s="47"/>
      <c r="BY152" s="47"/>
      <c r="BZ152" s="14"/>
      <c r="CA152" s="14"/>
      <c r="CB152" s="50"/>
    </row>
    <row r="153" spans="1:80" ht="20.100000000000001" customHeight="1" x14ac:dyDescent="0.25">
      <c r="A153" s="310">
        <v>26870</v>
      </c>
      <c r="B153" s="311" t="s">
        <v>576</v>
      </c>
      <c r="C153" s="311" t="s">
        <v>2164</v>
      </c>
      <c r="D153" s="311" t="s">
        <v>1649</v>
      </c>
      <c r="E153" s="312" t="s">
        <v>120</v>
      </c>
      <c r="F153" s="312" t="s">
        <v>1101</v>
      </c>
      <c r="G153" s="313">
        <v>10</v>
      </c>
      <c r="H153" s="313" t="s">
        <v>189</v>
      </c>
      <c r="I153" s="312" t="s">
        <v>176</v>
      </c>
      <c r="J153" s="313"/>
      <c r="K153" s="311" t="s">
        <v>257</v>
      </c>
      <c r="L153" s="311" t="s">
        <v>2159</v>
      </c>
      <c r="M153" s="311"/>
      <c r="N153" s="311" t="s">
        <v>1709</v>
      </c>
      <c r="O153" s="311" t="str">
        <f t="shared" ref="O153:O168" si="84">_xlfn.CONCAT(B153," ", C153)</f>
        <v xml:space="preserve">IMPATIENS NELLE GUINEE PARADISE Amuna </v>
      </c>
      <c r="P153" s="314">
        <v>156</v>
      </c>
      <c r="Q153" s="314"/>
      <c r="R153" s="20">
        <f t="shared" si="81"/>
        <v>0</v>
      </c>
      <c r="S153" s="20">
        <f t="shared" si="82"/>
        <v>0</v>
      </c>
      <c r="T153" s="20">
        <f t="shared" si="83"/>
        <v>0</v>
      </c>
      <c r="U153" s="303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04"/>
      <c r="AS153" s="304"/>
      <c r="AT153" s="304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14"/>
      <c r="BV153" s="14"/>
      <c r="BW153" s="14"/>
      <c r="BX153" s="47"/>
      <c r="BY153" s="47"/>
      <c r="BZ153" s="14"/>
      <c r="CA153" s="14"/>
      <c r="CB153" s="50"/>
    </row>
    <row r="154" spans="1:80" ht="20.100000000000001" customHeight="1" x14ac:dyDescent="0.25">
      <c r="A154" s="305">
        <v>26872</v>
      </c>
      <c r="B154" s="306" t="s">
        <v>576</v>
      </c>
      <c r="C154" s="306" t="s">
        <v>2165</v>
      </c>
      <c r="D154" s="306" t="s">
        <v>1649</v>
      </c>
      <c r="E154" s="307" t="s">
        <v>120</v>
      </c>
      <c r="F154" s="307" t="s">
        <v>1101</v>
      </c>
      <c r="G154" s="308">
        <v>10</v>
      </c>
      <c r="H154" s="308" t="s">
        <v>189</v>
      </c>
      <c r="I154" s="307" t="s">
        <v>176</v>
      </c>
      <c r="J154" s="308"/>
      <c r="K154" s="316" t="s">
        <v>257</v>
      </c>
      <c r="L154" s="316" t="s">
        <v>2159</v>
      </c>
      <c r="M154" s="316"/>
      <c r="N154" s="316" t="s">
        <v>1709</v>
      </c>
      <c r="O154" s="306" t="str">
        <f t="shared" si="84"/>
        <v xml:space="preserve">IMPATIENS NELLE GUINEE PARADISE Dark Moyo </v>
      </c>
      <c r="P154" s="309">
        <v>157</v>
      </c>
      <c r="Q154" s="309"/>
      <c r="R154" s="20">
        <f t="shared" si="17"/>
        <v>0</v>
      </c>
      <c r="S154" s="20">
        <f t="shared" si="18"/>
        <v>0</v>
      </c>
      <c r="T154" s="20">
        <f t="shared" si="19"/>
        <v>0</v>
      </c>
      <c r="U154" s="303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04"/>
      <c r="AS154" s="304"/>
      <c r="AT154" s="304"/>
      <c r="AU154" s="317"/>
      <c r="AV154" s="317"/>
      <c r="AW154" s="317"/>
      <c r="AX154" s="317"/>
      <c r="AY154" s="317"/>
      <c r="AZ154" s="317"/>
      <c r="BA154" s="317"/>
      <c r="BB154" s="317"/>
      <c r="BC154" s="317"/>
      <c r="BD154" s="317"/>
      <c r="BE154" s="317"/>
      <c r="BF154" s="317"/>
      <c r="BG154" s="317"/>
      <c r="BH154" s="317"/>
      <c r="BI154" s="317"/>
      <c r="BJ154" s="317"/>
      <c r="BK154" s="317"/>
      <c r="BL154" s="317"/>
      <c r="BM154" s="317"/>
      <c r="BN154" s="317"/>
      <c r="BO154" s="317"/>
      <c r="BP154" s="317"/>
      <c r="BQ154" s="317"/>
      <c r="BR154" s="317"/>
      <c r="BS154" s="317"/>
      <c r="BT154" s="317"/>
      <c r="BU154" s="14"/>
      <c r="BV154" s="14"/>
      <c r="BW154" s="14"/>
      <c r="BX154" s="47"/>
      <c r="BY154" s="47"/>
      <c r="BZ154" s="14"/>
      <c r="CA154" s="14"/>
      <c r="CB154" s="50"/>
    </row>
    <row r="155" spans="1:80" ht="20.100000000000001" customHeight="1" x14ac:dyDescent="0.25">
      <c r="A155" s="310">
        <v>12030</v>
      </c>
      <c r="B155" s="311" t="s">
        <v>576</v>
      </c>
      <c r="C155" s="311" t="s">
        <v>577</v>
      </c>
      <c r="D155" s="311" t="s">
        <v>1649</v>
      </c>
      <c r="E155" s="312" t="s">
        <v>120</v>
      </c>
      <c r="F155" s="312" t="s">
        <v>1101</v>
      </c>
      <c r="G155" s="313">
        <v>10</v>
      </c>
      <c r="H155" s="313" t="s">
        <v>189</v>
      </c>
      <c r="I155" s="312" t="s">
        <v>176</v>
      </c>
      <c r="J155" s="313"/>
      <c r="K155" s="311" t="s">
        <v>257</v>
      </c>
      <c r="L155" s="311" t="s">
        <v>2159</v>
      </c>
      <c r="M155" s="311"/>
      <c r="N155" s="311" t="s">
        <v>1709</v>
      </c>
      <c r="O155" s="311" t="str">
        <f t="shared" si="84"/>
        <v xml:space="preserve">IMPATIENS NELLE GUINEE PARADISE Delias </v>
      </c>
      <c r="P155" s="314">
        <v>158</v>
      </c>
      <c r="Q155" s="314"/>
      <c r="R155" s="20">
        <f t="shared" si="17"/>
        <v>0</v>
      </c>
      <c r="S155" s="20">
        <f t="shared" si="18"/>
        <v>0</v>
      </c>
      <c r="T155" s="20">
        <f t="shared" si="19"/>
        <v>0</v>
      </c>
      <c r="U155" s="303"/>
      <c r="V155" s="304"/>
      <c r="W155" s="304"/>
      <c r="X155" s="304"/>
      <c r="Y155" s="304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4"/>
      <c r="AT155" s="304"/>
      <c r="AU155" s="318"/>
      <c r="AV155" s="318"/>
      <c r="AW155" s="318"/>
      <c r="AX155" s="318"/>
      <c r="AY155" s="318"/>
      <c r="AZ155" s="318"/>
      <c r="BA155" s="318"/>
      <c r="BB155" s="318"/>
      <c r="BC155" s="318"/>
      <c r="BD155" s="318"/>
      <c r="BE155" s="318"/>
      <c r="BF155" s="318"/>
      <c r="BG155" s="318"/>
      <c r="BH155" s="318"/>
      <c r="BI155" s="318"/>
      <c r="BJ155" s="318"/>
      <c r="BK155" s="318"/>
      <c r="BL155" s="318"/>
      <c r="BM155" s="318"/>
      <c r="BN155" s="318"/>
      <c r="BO155" s="318"/>
      <c r="BP155" s="318"/>
      <c r="BQ155" s="318"/>
      <c r="BR155" s="318"/>
      <c r="BS155" s="318"/>
      <c r="BT155" s="318"/>
      <c r="BU155" s="14"/>
      <c r="BV155" s="14"/>
      <c r="BW155" s="14"/>
      <c r="BX155" s="47"/>
      <c r="BY155" s="47"/>
      <c r="BZ155" s="14"/>
      <c r="CA155" s="14"/>
      <c r="CB155" s="50"/>
    </row>
    <row r="156" spans="1:80" ht="20.100000000000001" customHeight="1" x14ac:dyDescent="0.25">
      <c r="A156" s="305">
        <v>15631</v>
      </c>
      <c r="B156" s="306" t="s">
        <v>576</v>
      </c>
      <c r="C156" s="306" t="s">
        <v>2166</v>
      </c>
      <c r="D156" s="306" t="s">
        <v>1649</v>
      </c>
      <c r="E156" s="307" t="s">
        <v>120</v>
      </c>
      <c r="F156" s="307" t="s">
        <v>1101</v>
      </c>
      <c r="G156" s="308">
        <v>10</v>
      </c>
      <c r="H156" s="308" t="s">
        <v>189</v>
      </c>
      <c r="I156" s="307" t="s">
        <v>176</v>
      </c>
      <c r="J156" s="308"/>
      <c r="K156" s="316" t="s">
        <v>257</v>
      </c>
      <c r="L156" s="316" t="s">
        <v>2159</v>
      </c>
      <c r="M156" s="316"/>
      <c r="N156" s="316" t="s">
        <v>1709</v>
      </c>
      <c r="O156" s="306" t="str">
        <f t="shared" si="84"/>
        <v xml:space="preserve">IMPATIENS NELLE GUINEE PARADISE Fancy </v>
      </c>
      <c r="P156" s="309">
        <v>159</v>
      </c>
      <c r="Q156" s="309"/>
      <c r="R156" s="20">
        <f t="shared" si="17"/>
        <v>0</v>
      </c>
      <c r="S156" s="20">
        <f t="shared" si="18"/>
        <v>0</v>
      </c>
      <c r="T156" s="20">
        <f t="shared" si="19"/>
        <v>0</v>
      </c>
      <c r="U156" s="303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04"/>
      <c r="AS156" s="304"/>
      <c r="AT156" s="304"/>
      <c r="AU156" s="317"/>
      <c r="AV156" s="317"/>
      <c r="AW156" s="317"/>
      <c r="AX156" s="317"/>
      <c r="AY156" s="317"/>
      <c r="AZ156" s="317"/>
      <c r="BA156" s="317"/>
      <c r="BB156" s="317"/>
      <c r="BC156" s="317"/>
      <c r="BD156" s="317"/>
      <c r="BE156" s="317"/>
      <c r="BF156" s="317"/>
      <c r="BG156" s="317"/>
      <c r="BH156" s="317"/>
      <c r="BI156" s="317"/>
      <c r="BJ156" s="317"/>
      <c r="BK156" s="317"/>
      <c r="BL156" s="317"/>
      <c r="BM156" s="317"/>
      <c r="BN156" s="317"/>
      <c r="BO156" s="317"/>
      <c r="BP156" s="317"/>
      <c r="BQ156" s="317"/>
      <c r="BR156" s="317"/>
      <c r="BS156" s="317"/>
      <c r="BT156" s="317"/>
      <c r="BU156" s="14"/>
      <c r="BV156" s="14"/>
      <c r="BW156" s="14"/>
      <c r="BX156" s="47"/>
      <c r="BY156" s="47"/>
      <c r="BZ156" s="14"/>
      <c r="CA156" s="14"/>
      <c r="CB156" s="50"/>
    </row>
    <row r="157" spans="1:80" ht="20.100000000000001" customHeight="1" x14ac:dyDescent="0.25">
      <c r="A157" s="310">
        <v>12032</v>
      </c>
      <c r="B157" s="311" t="s">
        <v>576</v>
      </c>
      <c r="C157" s="311" t="s">
        <v>2167</v>
      </c>
      <c r="D157" s="311" t="s">
        <v>1649</v>
      </c>
      <c r="E157" s="312" t="s">
        <v>120</v>
      </c>
      <c r="F157" s="312" t="s">
        <v>1101</v>
      </c>
      <c r="G157" s="313">
        <v>10</v>
      </c>
      <c r="H157" s="313" t="s">
        <v>189</v>
      </c>
      <c r="I157" s="312" t="s">
        <v>176</v>
      </c>
      <c r="J157" s="313"/>
      <c r="K157" s="311" t="s">
        <v>257</v>
      </c>
      <c r="L157" s="311" t="s">
        <v>2159</v>
      </c>
      <c r="M157" s="311"/>
      <c r="N157" s="311" t="s">
        <v>1709</v>
      </c>
      <c r="O157" s="311" t="str">
        <f t="shared" si="84"/>
        <v xml:space="preserve">IMPATIENS NELLE GUINEE PARADISE Logia </v>
      </c>
      <c r="P157" s="314">
        <v>160</v>
      </c>
      <c r="Q157" s="314"/>
      <c r="R157" s="20">
        <f t="shared" si="17"/>
        <v>0</v>
      </c>
      <c r="S157" s="20">
        <f t="shared" si="18"/>
        <v>0</v>
      </c>
      <c r="T157" s="20">
        <f t="shared" si="19"/>
        <v>0</v>
      </c>
      <c r="U157" s="303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18"/>
      <c r="AV157" s="318"/>
      <c r="AW157" s="318"/>
      <c r="AX157" s="318"/>
      <c r="AY157" s="318"/>
      <c r="AZ157" s="318"/>
      <c r="BA157" s="318"/>
      <c r="BB157" s="318"/>
      <c r="BC157" s="318"/>
      <c r="BD157" s="318"/>
      <c r="BE157" s="318"/>
      <c r="BF157" s="318"/>
      <c r="BG157" s="318"/>
      <c r="BH157" s="318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8"/>
      <c r="BS157" s="318"/>
      <c r="BT157" s="318"/>
      <c r="BU157" s="14"/>
      <c r="BV157" s="14"/>
      <c r="BW157" s="14"/>
      <c r="BX157" s="47"/>
      <c r="BY157" s="47"/>
      <c r="BZ157" s="14"/>
      <c r="CA157" s="14"/>
      <c r="CB157" s="50"/>
    </row>
    <row r="158" spans="1:80" ht="20.100000000000001" customHeight="1" x14ac:dyDescent="0.25">
      <c r="A158" s="305">
        <v>12033</v>
      </c>
      <c r="B158" s="306" t="s">
        <v>576</v>
      </c>
      <c r="C158" s="306" t="s">
        <v>2168</v>
      </c>
      <c r="D158" s="306" t="s">
        <v>1649</v>
      </c>
      <c r="E158" s="307" t="s">
        <v>120</v>
      </c>
      <c r="F158" s="307" t="s">
        <v>1101</v>
      </c>
      <c r="G158" s="308">
        <v>10</v>
      </c>
      <c r="H158" s="308" t="s">
        <v>189</v>
      </c>
      <c r="I158" s="307" t="s">
        <v>176</v>
      </c>
      <c r="J158" s="308"/>
      <c r="K158" s="316" t="s">
        <v>257</v>
      </c>
      <c r="L158" s="316" t="s">
        <v>2159</v>
      </c>
      <c r="M158" s="316"/>
      <c r="N158" s="316" t="s">
        <v>1709</v>
      </c>
      <c r="O158" s="306" t="str">
        <f t="shared" si="84"/>
        <v xml:space="preserve">IMPATIENS NELLE GUINEE PARADISE Malita </v>
      </c>
      <c r="P158" s="309">
        <v>161</v>
      </c>
      <c r="Q158" s="309"/>
      <c r="R158" s="20">
        <f t="shared" si="17"/>
        <v>0</v>
      </c>
      <c r="S158" s="20">
        <f t="shared" si="18"/>
        <v>0</v>
      </c>
      <c r="T158" s="20">
        <f t="shared" si="19"/>
        <v>0</v>
      </c>
      <c r="U158" s="303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17"/>
      <c r="AV158" s="317"/>
      <c r="AW158" s="317"/>
      <c r="AX158" s="317"/>
      <c r="AY158" s="317"/>
      <c r="AZ158" s="317"/>
      <c r="BA158" s="317"/>
      <c r="BB158" s="317"/>
      <c r="BC158" s="317"/>
      <c r="BD158" s="317"/>
      <c r="BE158" s="317"/>
      <c r="BF158" s="317"/>
      <c r="BG158" s="317"/>
      <c r="BH158" s="317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14"/>
      <c r="BV158" s="14"/>
      <c r="BW158" s="14"/>
      <c r="BX158" s="47"/>
      <c r="BY158" s="47"/>
      <c r="BZ158" s="14"/>
      <c r="CA158" s="14"/>
      <c r="CB158" s="50"/>
    </row>
    <row r="159" spans="1:80" ht="20.100000000000001" customHeight="1" x14ac:dyDescent="0.25">
      <c r="A159" s="310">
        <v>12034</v>
      </c>
      <c r="B159" s="311" t="s">
        <v>576</v>
      </c>
      <c r="C159" s="311" t="s">
        <v>1302</v>
      </c>
      <c r="D159" s="311" t="s">
        <v>1649</v>
      </c>
      <c r="E159" s="312" t="s">
        <v>120</v>
      </c>
      <c r="F159" s="312" t="s">
        <v>1101</v>
      </c>
      <c r="G159" s="313">
        <v>10</v>
      </c>
      <c r="H159" s="313" t="s">
        <v>189</v>
      </c>
      <c r="I159" s="312" t="s">
        <v>176</v>
      </c>
      <c r="J159" s="313"/>
      <c r="K159" s="311" t="s">
        <v>257</v>
      </c>
      <c r="L159" s="311" t="s">
        <v>2159</v>
      </c>
      <c r="M159" s="311"/>
      <c r="N159" s="311" t="s">
        <v>1709</v>
      </c>
      <c r="O159" s="311" t="str">
        <f t="shared" si="84"/>
        <v xml:space="preserve">IMPATIENS NELLE GUINEE PARADISE Martinique Grande </v>
      </c>
      <c r="P159" s="314">
        <v>162</v>
      </c>
      <c r="Q159" s="314"/>
      <c r="R159" s="20">
        <f t="shared" si="17"/>
        <v>0</v>
      </c>
      <c r="S159" s="20">
        <f t="shared" si="18"/>
        <v>0</v>
      </c>
      <c r="T159" s="20">
        <f t="shared" si="19"/>
        <v>0</v>
      </c>
      <c r="U159" s="303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18"/>
      <c r="AV159" s="318"/>
      <c r="AW159" s="318"/>
      <c r="AX159" s="318"/>
      <c r="AY159" s="318"/>
      <c r="AZ159" s="318"/>
      <c r="BA159" s="318"/>
      <c r="BB159" s="318"/>
      <c r="BC159" s="318"/>
      <c r="BD159" s="318"/>
      <c r="BE159" s="318"/>
      <c r="BF159" s="318"/>
      <c r="BG159" s="318"/>
      <c r="BH159" s="318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  <c r="BU159" s="14"/>
      <c r="BV159" s="14"/>
      <c r="BW159" s="14"/>
      <c r="BX159" s="47"/>
      <c r="BY159" s="47"/>
      <c r="BZ159" s="14"/>
      <c r="CA159" s="14"/>
      <c r="CB159" s="50"/>
    </row>
    <row r="160" spans="1:80" ht="20.100000000000001" customHeight="1" x14ac:dyDescent="0.25">
      <c r="A160" s="305">
        <v>24069</v>
      </c>
      <c r="B160" s="306" t="s">
        <v>576</v>
      </c>
      <c r="C160" s="306" t="s">
        <v>581</v>
      </c>
      <c r="D160" s="306" t="s">
        <v>1649</v>
      </c>
      <c r="E160" s="307" t="s">
        <v>120</v>
      </c>
      <c r="F160" s="307" t="s">
        <v>1101</v>
      </c>
      <c r="G160" s="308">
        <v>10</v>
      </c>
      <c r="H160" s="308" t="s">
        <v>189</v>
      </c>
      <c r="I160" s="307" t="s">
        <v>176</v>
      </c>
      <c r="J160" s="308"/>
      <c r="K160" s="316" t="s">
        <v>257</v>
      </c>
      <c r="L160" s="316" t="s">
        <v>2159</v>
      </c>
      <c r="M160" s="316"/>
      <c r="N160" s="316" t="s">
        <v>1709</v>
      </c>
      <c r="O160" s="306" t="str">
        <f t="shared" si="84"/>
        <v xml:space="preserve">IMPATIENS NELLE GUINEE PARADISE Moorea </v>
      </c>
      <c r="P160" s="309">
        <v>163</v>
      </c>
      <c r="Q160" s="309"/>
      <c r="R160" s="20">
        <f t="shared" si="17"/>
        <v>0</v>
      </c>
      <c r="S160" s="20">
        <f t="shared" si="18"/>
        <v>0</v>
      </c>
      <c r="T160" s="20">
        <f t="shared" si="19"/>
        <v>0</v>
      </c>
      <c r="U160" s="303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17"/>
      <c r="AV160" s="317"/>
      <c r="AW160" s="317"/>
      <c r="AX160" s="317"/>
      <c r="AY160" s="317"/>
      <c r="AZ160" s="317"/>
      <c r="BA160" s="317"/>
      <c r="BB160" s="317"/>
      <c r="BC160" s="317"/>
      <c r="BD160" s="317"/>
      <c r="BE160" s="317"/>
      <c r="BF160" s="317"/>
      <c r="BG160" s="317"/>
      <c r="BH160" s="317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14"/>
      <c r="BV160" s="14"/>
      <c r="BW160" s="14"/>
      <c r="BX160" s="47"/>
      <c r="BY160" s="47"/>
      <c r="BZ160" s="14"/>
      <c r="CA160" s="14"/>
      <c r="CB160" s="50"/>
    </row>
    <row r="161" spans="1:80" ht="20.100000000000001" customHeight="1" x14ac:dyDescent="0.25">
      <c r="A161" s="310">
        <v>12037</v>
      </c>
      <c r="B161" s="311" t="s">
        <v>576</v>
      </c>
      <c r="C161" s="311" t="s">
        <v>2169</v>
      </c>
      <c r="D161" s="311" t="s">
        <v>1649</v>
      </c>
      <c r="E161" s="312" t="s">
        <v>120</v>
      </c>
      <c r="F161" s="312" t="s">
        <v>1101</v>
      </c>
      <c r="G161" s="313">
        <v>10</v>
      </c>
      <c r="H161" s="313" t="s">
        <v>189</v>
      </c>
      <c r="I161" s="312" t="s">
        <v>176</v>
      </c>
      <c r="J161" s="313"/>
      <c r="K161" s="311" t="s">
        <v>257</v>
      </c>
      <c r="L161" s="311" t="s">
        <v>2159</v>
      </c>
      <c r="M161" s="311"/>
      <c r="N161" s="311" t="s">
        <v>1709</v>
      </c>
      <c r="O161" s="311" t="str">
        <f t="shared" si="84"/>
        <v xml:space="preserve">IMPATIENS NELLE GUINEE PARADISE Neptis Orange </v>
      </c>
      <c r="P161" s="314">
        <v>164</v>
      </c>
      <c r="Q161" s="314"/>
      <c r="R161" s="20">
        <f t="shared" si="17"/>
        <v>0</v>
      </c>
      <c r="S161" s="20">
        <f t="shared" si="18"/>
        <v>0</v>
      </c>
      <c r="T161" s="20">
        <f t="shared" si="19"/>
        <v>0</v>
      </c>
      <c r="U161" s="303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04"/>
      <c r="AS161" s="304"/>
      <c r="AT161" s="304"/>
      <c r="AU161" s="318"/>
      <c r="AV161" s="318"/>
      <c r="AW161" s="318"/>
      <c r="AX161" s="318"/>
      <c r="AY161" s="318"/>
      <c r="AZ161" s="318"/>
      <c r="BA161" s="318"/>
      <c r="BB161" s="318"/>
      <c r="BC161" s="318"/>
      <c r="BD161" s="318"/>
      <c r="BE161" s="318"/>
      <c r="BF161" s="318"/>
      <c r="BG161" s="318"/>
      <c r="BH161" s="318"/>
      <c r="BI161" s="318"/>
      <c r="BJ161" s="318"/>
      <c r="BK161" s="318"/>
      <c r="BL161" s="318"/>
      <c r="BM161" s="318"/>
      <c r="BN161" s="318"/>
      <c r="BO161" s="318"/>
      <c r="BP161" s="318"/>
      <c r="BQ161" s="318"/>
      <c r="BR161" s="318"/>
      <c r="BS161" s="318"/>
      <c r="BT161" s="318"/>
      <c r="BU161" s="14"/>
      <c r="BV161" s="14"/>
      <c r="BW161" s="14"/>
      <c r="BX161" s="47"/>
      <c r="BY161" s="47"/>
      <c r="BZ161" s="14"/>
      <c r="CA161" s="14"/>
      <c r="CB161" s="50"/>
    </row>
    <row r="162" spans="1:80" ht="20.100000000000001" customHeight="1" x14ac:dyDescent="0.25">
      <c r="A162" s="305">
        <v>15350</v>
      </c>
      <c r="B162" s="306" t="s">
        <v>576</v>
      </c>
      <c r="C162" s="306" t="s">
        <v>2170</v>
      </c>
      <c r="D162" s="306" t="s">
        <v>1649</v>
      </c>
      <c r="E162" s="307" t="s">
        <v>120</v>
      </c>
      <c r="F162" s="307" t="s">
        <v>1101</v>
      </c>
      <c r="G162" s="308">
        <v>10</v>
      </c>
      <c r="H162" s="308" t="s">
        <v>189</v>
      </c>
      <c r="I162" s="307" t="s">
        <v>176</v>
      </c>
      <c r="J162" s="308"/>
      <c r="K162" s="316" t="s">
        <v>257</v>
      </c>
      <c r="L162" s="316" t="s">
        <v>2159</v>
      </c>
      <c r="M162" s="316"/>
      <c r="N162" s="316" t="s">
        <v>1709</v>
      </c>
      <c r="O162" s="306" t="str">
        <f t="shared" si="84"/>
        <v xml:space="preserve">IMPATIENS NELLE GUINEE PARADISE Orotina </v>
      </c>
      <c r="P162" s="309">
        <v>165</v>
      </c>
      <c r="Q162" s="309"/>
      <c r="R162" s="20">
        <f t="shared" si="17"/>
        <v>0</v>
      </c>
      <c r="S162" s="20">
        <f t="shared" si="18"/>
        <v>0</v>
      </c>
      <c r="T162" s="20">
        <f t="shared" si="19"/>
        <v>0</v>
      </c>
      <c r="U162" s="303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17"/>
      <c r="AV162" s="317"/>
      <c r="AW162" s="317"/>
      <c r="AX162" s="317"/>
      <c r="AY162" s="317"/>
      <c r="AZ162" s="317"/>
      <c r="BA162" s="317"/>
      <c r="BB162" s="317"/>
      <c r="BC162" s="317"/>
      <c r="BD162" s="317"/>
      <c r="BE162" s="317"/>
      <c r="BF162" s="317"/>
      <c r="BG162" s="317"/>
      <c r="BH162" s="317"/>
      <c r="BI162" s="317"/>
      <c r="BJ162" s="317"/>
      <c r="BK162" s="317"/>
      <c r="BL162" s="317"/>
      <c r="BM162" s="317"/>
      <c r="BN162" s="317"/>
      <c r="BO162" s="317"/>
      <c r="BP162" s="317"/>
      <c r="BQ162" s="317"/>
      <c r="BR162" s="317"/>
      <c r="BS162" s="317"/>
      <c r="BT162" s="317"/>
      <c r="BU162" s="14"/>
      <c r="BV162" s="14"/>
      <c r="BW162" s="14"/>
      <c r="BX162" s="47"/>
      <c r="BY162" s="47"/>
      <c r="BZ162" s="14"/>
      <c r="CA162" s="14"/>
      <c r="CB162" s="50"/>
    </row>
    <row r="163" spans="1:80" ht="20.100000000000001" customHeight="1" x14ac:dyDescent="0.25">
      <c r="A163" s="310">
        <v>15351</v>
      </c>
      <c r="B163" s="311" t="s">
        <v>576</v>
      </c>
      <c r="C163" s="311" t="s">
        <v>583</v>
      </c>
      <c r="D163" s="311" t="s">
        <v>1649</v>
      </c>
      <c r="E163" s="312" t="s">
        <v>120</v>
      </c>
      <c r="F163" s="312" t="s">
        <v>1101</v>
      </c>
      <c r="G163" s="313">
        <v>10</v>
      </c>
      <c r="H163" s="313" t="s">
        <v>189</v>
      </c>
      <c r="I163" s="312" t="s">
        <v>176</v>
      </c>
      <c r="J163" s="313"/>
      <c r="K163" s="311" t="s">
        <v>257</v>
      </c>
      <c r="L163" s="311" t="s">
        <v>2159</v>
      </c>
      <c r="M163" s="311"/>
      <c r="N163" s="311" t="s">
        <v>1709</v>
      </c>
      <c r="O163" s="311" t="str">
        <f t="shared" si="84"/>
        <v xml:space="preserve">IMPATIENS NELLE GUINEE PARADISE Timor </v>
      </c>
      <c r="P163" s="314">
        <v>166</v>
      </c>
      <c r="Q163" s="314"/>
      <c r="R163" s="20">
        <f t="shared" si="17"/>
        <v>0</v>
      </c>
      <c r="S163" s="20">
        <f t="shared" si="18"/>
        <v>0</v>
      </c>
      <c r="T163" s="20">
        <f t="shared" si="19"/>
        <v>0</v>
      </c>
      <c r="U163" s="303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18"/>
      <c r="AV163" s="318"/>
      <c r="AW163" s="318"/>
      <c r="AX163" s="318"/>
      <c r="AY163" s="318"/>
      <c r="AZ163" s="318"/>
      <c r="BA163" s="318"/>
      <c r="BB163" s="318"/>
      <c r="BC163" s="318"/>
      <c r="BD163" s="318"/>
      <c r="BE163" s="318"/>
      <c r="BF163" s="318"/>
      <c r="BG163" s="318"/>
      <c r="BH163" s="318"/>
      <c r="BI163" s="318"/>
      <c r="BJ163" s="318"/>
      <c r="BK163" s="318"/>
      <c r="BL163" s="318"/>
      <c r="BM163" s="318"/>
      <c r="BN163" s="318"/>
      <c r="BO163" s="318"/>
      <c r="BP163" s="318"/>
      <c r="BQ163" s="318"/>
      <c r="BR163" s="318"/>
      <c r="BS163" s="318"/>
      <c r="BT163" s="318"/>
      <c r="BU163" s="14"/>
      <c r="BV163" s="14"/>
      <c r="BW163" s="14"/>
      <c r="BX163" s="47"/>
      <c r="BY163" s="47"/>
      <c r="BZ163" s="14"/>
      <c r="CA163" s="14"/>
      <c r="CB163" s="50"/>
    </row>
    <row r="164" spans="1:80" ht="20.100000000000001" customHeight="1" x14ac:dyDescent="0.25">
      <c r="A164" s="305">
        <v>12041</v>
      </c>
      <c r="B164" s="306" t="s">
        <v>576</v>
      </c>
      <c r="C164" s="306" t="s">
        <v>584</v>
      </c>
      <c r="D164" s="306" t="s">
        <v>1649</v>
      </c>
      <c r="E164" s="307" t="s">
        <v>120</v>
      </c>
      <c r="F164" s="307" t="s">
        <v>1101</v>
      </c>
      <c r="G164" s="308">
        <v>10</v>
      </c>
      <c r="H164" s="308" t="s">
        <v>189</v>
      </c>
      <c r="I164" s="307" t="s">
        <v>176</v>
      </c>
      <c r="J164" s="308"/>
      <c r="K164" s="316" t="s">
        <v>257</v>
      </c>
      <c r="L164" s="316" t="s">
        <v>2159</v>
      </c>
      <c r="M164" s="316"/>
      <c r="N164" s="316" t="s">
        <v>1709</v>
      </c>
      <c r="O164" s="306" t="str">
        <f t="shared" si="84"/>
        <v xml:space="preserve">IMPATIENS NELLE GUINEE PARADISE Tomini </v>
      </c>
      <c r="P164" s="309">
        <v>167</v>
      </c>
      <c r="Q164" s="309"/>
      <c r="R164" s="20">
        <f t="shared" si="17"/>
        <v>0</v>
      </c>
      <c r="S164" s="20">
        <f t="shared" si="18"/>
        <v>0</v>
      </c>
      <c r="T164" s="20">
        <f t="shared" si="19"/>
        <v>0</v>
      </c>
      <c r="U164" s="303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17"/>
      <c r="AV164" s="317"/>
      <c r="AW164" s="317"/>
      <c r="AX164" s="317"/>
      <c r="AY164" s="317"/>
      <c r="AZ164" s="317"/>
      <c r="BA164" s="317"/>
      <c r="BB164" s="317"/>
      <c r="BC164" s="317"/>
      <c r="BD164" s="317"/>
      <c r="BE164" s="317"/>
      <c r="BF164" s="317"/>
      <c r="BG164" s="317"/>
      <c r="BH164" s="317"/>
      <c r="BI164" s="317"/>
      <c r="BJ164" s="317"/>
      <c r="BK164" s="317"/>
      <c r="BL164" s="317"/>
      <c r="BM164" s="317"/>
      <c r="BN164" s="317"/>
      <c r="BO164" s="317"/>
      <c r="BP164" s="317"/>
      <c r="BQ164" s="317"/>
      <c r="BR164" s="317"/>
      <c r="BS164" s="317"/>
      <c r="BT164" s="317"/>
      <c r="BU164" s="14"/>
      <c r="BV164" s="14"/>
      <c r="BW164" s="14"/>
      <c r="BX164" s="47"/>
      <c r="BY164" s="47"/>
      <c r="BZ164" s="14"/>
      <c r="CA164" s="14"/>
      <c r="CB164" s="50"/>
    </row>
    <row r="165" spans="1:80" ht="20.100000000000001" customHeight="1" x14ac:dyDescent="0.25">
      <c r="A165" s="310">
        <v>15352</v>
      </c>
      <c r="B165" s="311" t="s">
        <v>576</v>
      </c>
      <c r="C165" s="311" t="s">
        <v>2171</v>
      </c>
      <c r="D165" s="311" t="s">
        <v>1649</v>
      </c>
      <c r="E165" s="312" t="s">
        <v>120</v>
      </c>
      <c r="F165" s="312" t="s">
        <v>1101</v>
      </c>
      <c r="G165" s="313">
        <v>10</v>
      </c>
      <c r="H165" s="313" t="s">
        <v>189</v>
      </c>
      <c r="I165" s="312" t="s">
        <v>176</v>
      </c>
      <c r="J165" s="313"/>
      <c r="K165" s="311" t="s">
        <v>257</v>
      </c>
      <c r="L165" s="311" t="s">
        <v>2159</v>
      </c>
      <c r="M165" s="311"/>
      <c r="N165" s="311" t="s">
        <v>1709</v>
      </c>
      <c r="O165" s="311" t="str">
        <f t="shared" si="84"/>
        <v xml:space="preserve">IMPATIENS NELLE GUINEE PARADISE Totoya </v>
      </c>
      <c r="P165" s="314">
        <v>168</v>
      </c>
      <c r="Q165" s="314"/>
      <c r="R165" s="20">
        <f t="shared" si="17"/>
        <v>0</v>
      </c>
      <c r="S165" s="20">
        <f t="shared" si="18"/>
        <v>0</v>
      </c>
      <c r="T165" s="20">
        <f t="shared" si="19"/>
        <v>0</v>
      </c>
      <c r="U165" s="303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18"/>
      <c r="AV165" s="318"/>
      <c r="AW165" s="318"/>
      <c r="AX165" s="318"/>
      <c r="AY165" s="318"/>
      <c r="AZ165" s="318"/>
      <c r="BA165" s="318"/>
      <c r="BB165" s="318"/>
      <c r="BC165" s="318"/>
      <c r="BD165" s="318"/>
      <c r="BE165" s="318"/>
      <c r="BF165" s="318"/>
      <c r="BG165" s="318"/>
      <c r="BH165" s="318"/>
      <c r="BI165" s="318"/>
      <c r="BJ165" s="318"/>
      <c r="BK165" s="318"/>
      <c r="BL165" s="318"/>
      <c r="BM165" s="318"/>
      <c r="BN165" s="318"/>
      <c r="BO165" s="318"/>
      <c r="BP165" s="318"/>
      <c r="BQ165" s="318"/>
      <c r="BR165" s="318"/>
      <c r="BS165" s="318"/>
      <c r="BT165" s="318"/>
      <c r="BU165" s="14"/>
      <c r="BV165" s="14"/>
      <c r="BW165" s="14"/>
      <c r="BX165" s="47"/>
      <c r="BY165" s="47"/>
      <c r="BZ165" s="14"/>
      <c r="CA165" s="14"/>
      <c r="CB165" s="50"/>
    </row>
    <row r="166" spans="1:80" ht="20.100000000000001" customHeight="1" x14ac:dyDescent="0.25">
      <c r="A166" s="305">
        <v>3393</v>
      </c>
      <c r="B166" s="306" t="s">
        <v>576</v>
      </c>
      <c r="C166" s="306" t="s">
        <v>397</v>
      </c>
      <c r="D166" s="306" t="s">
        <v>1649</v>
      </c>
      <c r="E166" s="307" t="s">
        <v>120</v>
      </c>
      <c r="F166" s="307" t="s">
        <v>1101</v>
      </c>
      <c r="G166" s="308">
        <v>10</v>
      </c>
      <c r="H166" s="308" t="s">
        <v>189</v>
      </c>
      <c r="I166" s="307" t="s">
        <v>176</v>
      </c>
      <c r="J166" s="308"/>
      <c r="K166" s="316" t="s">
        <v>257</v>
      </c>
      <c r="L166" s="316" t="s">
        <v>2159</v>
      </c>
      <c r="M166" s="316"/>
      <c r="N166" s="316" t="s">
        <v>1709</v>
      </c>
      <c r="O166" s="306" t="str">
        <f t="shared" si="84"/>
        <v xml:space="preserve">IMPATIENS NELLE GUINEE PARADISE Variés </v>
      </c>
      <c r="P166" s="309">
        <v>169</v>
      </c>
      <c r="Q166" s="309"/>
      <c r="R166" s="20">
        <f t="shared" si="17"/>
        <v>0</v>
      </c>
      <c r="S166" s="20">
        <f t="shared" si="18"/>
        <v>0</v>
      </c>
      <c r="T166" s="20">
        <f t="shared" si="19"/>
        <v>0</v>
      </c>
      <c r="U166" s="303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17"/>
      <c r="AV166" s="317"/>
      <c r="AW166" s="317"/>
      <c r="AX166" s="317"/>
      <c r="AY166" s="317"/>
      <c r="AZ166" s="317"/>
      <c r="BA166" s="317"/>
      <c r="BB166" s="317"/>
      <c r="BC166" s="317"/>
      <c r="BD166" s="317"/>
      <c r="BE166" s="317"/>
      <c r="BF166" s="317"/>
      <c r="BG166" s="317"/>
      <c r="BH166" s="317"/>
      <c r="BI166" s="317"/>
      <c r="BJ166" s="317"/>
      <c r="BK166" s="317"/>
      <c r="BL166" s="317"/>
      <c r="BM166" s="317"/>
      <c r="BN166" s="317"/>
      <c r="BO166" s="317"/>
      <c r="BP166" s="317"/>
      <c r="BQ166" s="317"/>
      <c r="BR166" s="317"/>
      <c r="BS166" s="317"/>
      <c r="BT166" s="317"/>
      <c r="BU166" s="14"/>
      <c r="BV166" s="14"/>
      <c r="BW166" s="14"/>
      <c r="BX166" s="47"/>
      <c r="BY166" s="47"/>
      <c r="BZ166" s="14"/>
      <c r="CA166" s="14"/>
      <c r="CB166" s="50"/>
    </row>
    <row r="167" spans="1:80" ht="20.100000000000001" customHeight="1" x14ac:dyDescent="0.25">
      <c r="A167" s="310">
        <v>26258</v>
      </c>
      <c r="B167" s="311" t="s">
        <v>566</v>
      </c>
      <c r="C167" s="311" t="s">
        <v>2172</v>
      </c>
      <c r="D167" s="311" t="s">
        <v>1649</v>
      </c>
      <c r="E167" s="312" t="s">
        <v>120</v>
      </c>
      <c r="F167" s="312" t="s">
        <v>1101</v>
      </c>
      <c r="G167" s="313">
        <v>10</v>
      </c>
      <c r="H167" s="313" t="s">
        <v>189</v>
      </c>
      <c r="I167" s="312" t="s">
        <v>131</v>
      </c>
      <c r="J167" s="313"/>
      <c r="K167" s="311" t="s">
        <v>257</v>
      </c>
      <c r="L167" s="311" t="s">
        <v>2159</v>
      </c>
      <c r="M167" s="311"/>
      <c r="N167" s="311" t="s">
        <v>1709</v>
      </c>
      <c r="O167" s="311" t="str">
        <f t="shared" si="84"/>
        <v xml:space="preserve">IMPATIENS SOL LUNA PRIME Light Salmon </v>
      </c>
      <c r="P167" s="314">
        <v>170</v>
      </c>
      <c r="Q167" s="314"/>
      <c r="R167" s="20">
        <f t="shared" si="17"/>
        <v>0</v>
      </c>
      <c r="S167" s="20">
        <f t="shared" si="18"/>
        <v>0</v>
      </c>
      <c r="T167" s="20">
        <f t="shared" si="19"/>
        <v>0</v>
      </c>
      <c r="U167" s="303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18"/>
      <c r="AV167" s="318"/>
      <c r="AW167" s="318"/>
      <c r="AX167" s="318"/>
      <c r="AY167" s="318"/>
      <c r="AZ167" s="318"/>
      <c r="BA167" s="318"/>
      <c r="BB167" s="318"/>
      <c r="BC167" s="318"/>
      <c r="BD167" s="318"/>
      <c r="BE167" s="318"/>
      <c r="BF167" s="318"/>
      <c r="BG167" s="318"/>
      <c r="BH167" s="318"/>
      <c r="BI167" s="318"/>
      <c r="BJ167" s="318"/>
      <c r="BK167" s="318"/>
      <c r="BL167" s="318"/>
      <c r="BM167" s="318"/>
      <c r="BN167" s="318"/>
      <c r="BO167" s="318"/>
      <c r="BP167" s="318"/>
      <c r="BQ167" s="318"/>
      <c r="BR167" s="318"/>
      <c r="BS167" s="318"/>
      <c r="BT167" s="318"/>
      <c r="BU167" s="14"/>
      <c r="BV167" s="14"/>
      <c r="BW167" s="14"/>
      <c r="BX167" s="47"/>
      <c r="BY167" s="47"/>
      <c r="BZ167" s="14"/>
      <c r="CA167" s="14"/>
      <c r="CB167" s="50"/>
    </row>
    <row r="168" spans="1:80" ht="20.100000000000001" customHeight="1" x14ac:dyDescent="0.25">
      <c r="A168" s="305">
        <v>26259</v>
      </c>
      <c r="B168" s="306" t="s">
        <v>566</v>
      </c>
      <c r="C168" s="306" t="s">
        <v>2173</v>
      </c>
      <c r="D168" s="306" t="s">
        <v>1649</v>
      </c>
      <c r="E168" s="307" t="s">
        <v>120</v>
      </c>
      <c r="F168" s="307" t="s">
        <v>1101</v>
      </c>
      <c r="G168" s="308">
        <v>10</v>
      </c>
      <c r="H168" s="308" t="s">
        <v>189</v>
      </c>
      <c r="I168" s="307" t="s">
        <v>131</v>
      </c>
      <c r="J168" s="308"/>
      <c r="K168" s="316" t="s">
        <v>257</v>
      </c>
      <c r="L168" s="316" t="s">
        <v>2159</v>
      </c>
      <c r="M168" s="316"/>
      <c r="N168" s="316" t="s">
        <v>1709</v>
      </c>
      <c r="O168" s="306" t="str">
        <f t="shared" si="84"/>
        <v xml:space="preserve">IMPATIENS SOL LUNA PRIME Orchid </v>
      </c>
      <c r="P168" s="309">
        <v>171</v>
      </c>
      <c r="Q168" s="309"/>
      <c r="R168" s="20">
        <f t="shared" si="17"/>
        <v>0</v>
      </c>
      <c r="S168" s="20">
        <f t="shared" si="18"/>
        <v>0</v>
      </c>
      <c r="T168" s="20">
        <f t="shared" si="19"/>
        <v>0</v>
      </c>
      <c r="U168" s="303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17"/>
      <c r="AV168" s="317"/>
      <c r="AW168" s="317"/>
      <c r="AX168" s="317"/>
      <c r="AY168" s="317"/>
      <c r="AZ168" s="317"/>
      <c r="BA168" s="317"/>
      <c r="BB168" s="317"/>
      <c r="BC168" s="317"/>
      <c r="BD168" s="317"/>
      <c r="BE168" s="317"/>
      <c r="BF168" s="317"/>
      <c r="BG168" s="317"/>
      <c r="BH168" s="317"/>
      <c r="BI168" s="317"/>
      <c r="BJ168" s="317"/>
      <c r="BK168" s="317"/>
      <c r="BL168" s="317"/>
      <c r="BM168" s="317"/>
      <c r="BN168" s="317"/>
      <c r="BO168" s="317"/>
      <c r="BP168" s="317"/>
      <c r="BQ168" s="317"/>
      <c r="BR168" s="317"/>
      <c r="BS168" s="317"/>
      <c r="BT168" s="317"/>
      <c r="BU168" s="14"/>
      <c r="BV168" s="14"/>
      <c r="BW168" s="14"/>
      <c r="BX168" s="47"/>
      <c r="BY168" s="47"/>
      <c r="BZ168" s="14"/>
      <c r="CA168" s="14"/>
      <c r="CB168" s="50"/>
    </row>
    <row r="169" spans="1:80" ht="20.100000000000001" customHeight="1" x14ac:dyDescent="0.25">
      <c r="A169" s="310">
        <v>26260</v>
      </c>
      <c r="B169" s="311" t="s">
        <v>566</v>
      </c>
      <c r="C169" s="311" t="s">
        <v>2174</v>
      </c>
      <c r="D169" s="311" t="s">
        <v>1649</v>
      </c>
      <c r="E169" s="312" t="s">
        <v>120</v>
      </c>
      <c r="F169" s="312" t="s">
        <v>1101</v>
      </c>
      <c r="G169" s="313">
        <v>10</v>
      </c>
      <c r="H169" s="313" t="s">
        <v>189</v>
      </c>
      <c r="I169" s="312" t="s">
        <v>131</v>
      </c>
      <c r="J169" s="313"/>
      <c r="K169" s="311" t="s">
        <v>257</v>
      </c>
      <c r="L169" s="311" t="s">
        <v>2159</v>
      </c>
      <c r="M169" s="311"/>
      <c r="N169" s="311" t="s">
        <v>1709</v>
      </c>
      <c r="O169" s="311" t="str">
        <f t="shared" ref="O169:O178" si="85">_xlfn.CONCAT(B169," ", C169)</f>
        <v xml:space="preserve">IMPATIENS SOL LUNA PRIME Peach </v>
      </c>
      <c r="P169" s="314">
        <v>172</v>
      </c>
      <c r="Q169" s="314"/>
      <c r="R169" s="20">
        <f t="shared" si="17"/>
        <v>0</v>
      </c>
      <c r="S169" s="20">
        <f t="shared" si="18"/>
        <v>0</v>
      </c>
      <c r="T169" s="20">
        <f t="shared" si="19"/>
        <v>0</v>
      </c>
      <c r="U169" s="303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04"/>
      <c r="AF169" s="304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304"/>
      <c r="AQ169" s="304"/>
      <c r="AR169" s="304"/>
      <c r="AS169" s="304"/>
      <c r="AT169" s="304"/>
      <c r="AU169" s="318"/>
      <c r="AV169" s="318"/>
      <c r="AW169" s="318"/>
      <c r="AX169" s="318"/>
      <c r="AY169" s="318"/>
      <c r="AZ169" s="318"/>
      <c r="BA169" s="318"/>
      <c r="BB169" s="318"/>
      <c r="BC169" s="318"/>
      <c r="BD169" s="318"/>
      <c r="BE169" s="318"/>
      <c r="BF169" s="318"/>
      <c r="BG169" s="318"/>
      <c r="BH169" s="318"/>
      <c r="BI169" s="318"/>
      <c r="BJ169" s="318"/>
      <c r="BK169" s="318"/>
      <c r="BL169" s="318"/>
      <c r="BM169" s="318"/>
      <c r="BN169" s="318"/>
      <c r="BO169" s="318"/>
      <c r="BP169" s="318"/>
      <c r="BQ169" s="318"/>
      <c r="BR169" s="318"/>
      <c r="BS169" s="318"/>
      <c r="BT169" s="318"/>
      <c r="BU169" s="14"/>
      <c r="BV169" s="14"/>
      <c r="BW169" s="14"/>
      <c r="BX169" s="47"/>
      <c r="BY169" s="47"/>
      <c r="BZ169" s="14"/>
      <c r="CA169" s="14"/>
      <c r="CB169" s="50"/>
    </row>
    <row r="170" spans="1:80" ht="20.100000000000001" customHeight="1" x14ac:dyDescent="0.25">
      <c r="A170" s="305">
        <v>26261</v>
      </c>
      <c r="B170" s="306" t="s">
        <v>566</v>
      </c>
      <c r="C170" s="306" t="s">
        <v>572</v>
      </c>
      <c r="D170" s="306" t="s">
        <v>1649</v>
      </c>
      <c r="E170" s="307" t="s">
        <v>120</v>
      </c>
      <c r="F170" s="307" t="s">
        <v>1101</v>
      </c>
      <c r="G170" s="308">
        <v>10</v>
      </c>
      <c r="H170" s="308" t="s">
        <v>189</v>
      </c>
      <c r="I170" s="307" t="s">
        <v>131</v>
      </c>
      <c r="J170" s="308"/>
      <c r="K170" s="316" t="s">
        <v>257</v>
      </c>
      <c r="L170" s="316" t="s">
        <v>2159</v>
      </c>
      <c r="M170" s="316"/>
      <c r="N170" s="316" t="s">
        <v>1709</v>
      </c>
      <c r="O170" s="306" t="str">
        <f t="shared" si="85"/>
        <v xml:space="preserve">IMPATIENS SOL LUNA PRIME Red </v>
      </c>
      <c r="P170" s="309">
        <v>173</v>
      </c>
      <c r="Q170" s="309"/>
      <c r="R170" s="20">
        <f t="shared" si="17"/>
        <v>0</v>
      </c>
      <c r="S170" s="20">
        <f t="shared" si="18"/>
        <v>0</v>
      </c>
      <c r="T170" s="20">
        <f t="shared" si="19"/>
        <v>0</v>
      </c>
      <c r="U170" s="303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04"/>
      <c r="AF170" s="304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4"/>
      <c r="AT170" s="304"/>
      <c r="AU170" s="317"/>
      <c r="AV170" s="317"/>
      <c r="AW170" s="317"/>
      <c r="AX170" s="317"/>
      <c r="AY170" s="317"/>
      <c r="AZ170" s="317"/>
      <c r="BA170" s="317"/>
      <c r="BB170" s="317"/>
      <c r="BC170" s="317"/>
      <c r="BD170" s="317"/>
      <c r="BE170" s="317"/>
      <c r="BF170" s="317"/>
      <c r="BG170" s="317"/>
      <c r="BH170" s="317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14"/>
      <c r="BV170" s="14"/>
      <c r="BW170" s="14"/>
      <c r="BX170" s="47"/>
      <c r="BY170" s="47"/>
      <c r="BZ170" s="14"/>
      <c r="CA170" s="14"/>
      <c r="CB170" s="50"/>
    </row>
    <row r="171" spans="1:80" ht="20.100000000000001" customHeight="1" x14ac:dyDescent="0.25">
      <c r="A171" s="310">
        <v>26262</v>
      </c>
      <c r="B171" s="311" t="s">
        <v>566</v>
      </c>
      <c r="C171" s="311" t="s">
        <v>694</v>
      </c>
      <c r="D171" s="311" t="s">
        <v>1649</v>
      </c>
      <c r="E171" s="312" t="s">
        <v>120</v>
      </c>
      <c r="F171" s="312" t="s">
        <v>1101</v>
      </c>
      <c r="G171" s="313">
        <v>10</v>
      </c>
      <c r="H171" s="313" t="s">
        <v>189</v>
      </c>
      <c r="I171" s="312" t="s">
        <v>131</v>
      </c>
      <c r="J171" s="313"/>
      <c r="K171" s="311" t="s">
        <v>257</v>
      </c>
      <c r="L171" s="311" t="s">
        <v>2159</v>
      </c>
      <c r="M171" s="311"/>
      <c r="N171" s="311" t="s">
        <v>1709</v>
      </c>
      <c r="O171" s="311" t="str">
        <f t="shared" si="85"/>
        <v xml:space="preserve">IMPATIENS SOL LUNA PRIME White </v>
      </c>
      <c r="P171" s="314">
        <v>174</v>
      </c>
      <c r="Q171" s="314"/>
      <c r="R171" s="20">
        <f t="shared" si="17"/>
        <v>0</v>
      </c>
      <c r="S171" s="20">
        <f t="shared" si="18"/>
        <v>0</v>
      </c>
      <c r="T171" s="20">
        <f t="shared" si="19"/>
        <v>0</v>
      </c>
      <c r="U171" s="303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4"/>
      <c r="AU171" s="318"/>
      <c r="AV171" s="318"/>
      <c r="AW171" s="318"/>
      <c r="AX171" s="318"/>
      <c r="AY171" s="318"/>
      <c r="AZ171" s="318"/>
      <c r="BA171" s="318"/>
      <c r="BB171" s="318"/>
      <c r="BC171" s="318"/>
      <c r="BD171" s="318"/>
      <c r="BE171" s="318"/>
      <c r="BF171" s="318"/>
      <c r="BG171" s="318"/>
      <c r="BH171" s="318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  <c r="BU171" s="14"/>
      <c r="BV171" s="14"/>
      <c r="BW171" s="14"/>
      <c r="BX171" s="47"/>
      <c r="BY171" s="47"/>
      <c r="BZ171" s="14"/>
      <c r="CA171" s="14"/>
      <c r="CB171" s="50"/>
    </row>
    <row r="172" spans="1:80" ht="20.100000000000001" customHeight="1" x14ac:dyDescent="0.25">
      <c r="A172" s="305">
        <v>21949</v>
      </c>
      <c r="B172" s="306" t="s">
        <v>569</v>
      </c>
      <c r="C172" s="306" t="s">
        <v>570</v>
      </c>
      <c r="D172" s="306" t="s">
        <v>1649</v>
      </c>
      <c r="E172" s="307" t="s">
        <v>120</v>
      </c>
      <c r="F172" s="307" t="s">
        <v>1101</v>
      </c>
      <c r="G172" s="308">
        <v>10</v>
      </c>
      <c r="H172" s="308" t="s">
        <v>189</v>
      </c>
      <c r="I172" s="307" t="s">
        <v>131</v>
      </c>
      <c r="J172" s="308"/>
      <c r="K172" s="316" t="s">
        <v>257</v>
      </c>
      <c r="L172" s="316" t="s">
        <v>2159</v>
      </c>
      <c r="M172" s="316"/>
      <c r="N172" s="316" t="s">
        <v>1709</v>
      </c>
      <c r="O172" s="306" t="str">
        <f t="shared" si="85"/>
        <v xml:space="preserve">IMPATIENS SUN HARMONY Deep orange </v>
      </c>
      <c r="P172" s="309">
        <v>175</v>
      </c>
      <c r="Q172" s="309"/>
      <c r="R172" s="20">
        <f t="shared" si="17"/>
        <v>0</v>
      </c>
      <c r="S172" s="20">
        <f t="shared" si="18"/>
        <v>0</v>
      </c>
      <c r="T172" s="20">
        <f t="shared" si="19"/>
        <v>0</v>
      </c>
      <c r="U172" s="303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4"/>
      <c r="AU172" s="317"/>
      <c r="AV172" s="317"/>
      <c r="AW172" s="317"/>
      <c r="AX172" s="317"/>
      <c r="AY172" s="317"/>
      <c r="AZ172" s="317"/>
      <c r="BA172" s="317"/>
      <c r="BB172" s="317"/>
      <c r="BC172" s="317"/>
      <c r="BD172" s="317"/>
      <c r="BE172" s="317"/>
      <c r="BF172" s="317"/>
      <c r="BG172" s="317"/>
      <c r="BH172" s="317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14"/>
      <c r="BV172" s="14"/>
      <c r="BW172" s="14"/>
      <c r="BX172" s="47"/>
      <c r="BY172" s="47"/>
      <c r="BZ172" s="14"/>
      <c r="CA172" s="14"/>
      <c r="CB172" s="50"/>
    </row>
    <row r="173" spans="1:80" ht="20.100000000000001" customHeight="1" x14ac:dyDescent="0.25">
      <c r="A173" s="310">
        <v>21951</v>
      </c>
      <c r="B173" s="311" t="s">
        <v>569</v>
      </c>
      <c r="C173" s="311" t="s">
        <v>571</v>
      </c>
      <c r="D173" s="311" t="s">
        <v>1649</v>
      </c>
      <c r="E173" s="312" t="s">
        <v>120</v>
      </c>
      <c r="F173" s="312" t="s">
        <v>1101</v>
      </c>
      <c r="G173" s="313">
        <v>10</v>
      </c>
      <c r="H173" s="313" t="s">
        <v>189</v>
      </c>
      <c r="I173" s="312" t="s">
        <v>131</v>
      </c>
      <c r="J173" s="313"/>
      <c r="K173" s="311" t="s">
        <v>257</v>
      </c>
      <c r="L173" s="311" t="s">
        <v>2159</v>
      </c>
      <c r="M173" s="311"/>
      <c r="N173" s="311" t="s">
        <v>1709</v>
      </c>
      <c r="O173" s="311" t="str">
        <f t="shared" si="85"/>
        <v xml:space="preserve">IMPATIENS SUN HARMONY Deep pink </v>
      </c>
      <c r="P173" s="314">
        <v>176</v>
      </c>
      <c r="Q173" s="314"/>
      <c r="R173" s="20">
        <f t="shared" si="17"/>
        <v>0</v>
      </c>
      <c r="S173" s="20">
        <f t="shared" si="18"/>
        <v>0</v>
      </c>
      <c r="T173" s="20">
        <f t="shared" si="19"/>
        <v>0</v>
      </c>
      <c r="U173" s="303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04"/>
      <c r="AF173" s="304"/>
      <c r="AG173" s="304"/>
      <c r="AH173" s="304"/>
      <c r="AI173" s="304"/>
      <c r="AJ173" s="304"/>
      <c r="AK173" s="304"/>
      <c r="AL173" s="304"/>
      <c r="AM173" s="304"/>
      <c r="AN173" s="304"/>
      <c r="AO173" s="304"/>
      <c r="AP173" s="304"/>
      <c r="AQ173" s="304"/>
      <c r="AR173" s="304"/>
      <c r="AS173" s="304"/>
      <c r="AT173" s="304"/>
      <c r="AU173" s="318"/>
      <c r="AV173" s="318"/>
      <c r="AW173" s="318"/>
      <c r="AX173" s="318"/>
      <c r="AY173" s="318"/>
      <c r="AZ173" s="318"/>
      <c r="BA173" s="318"/>
      <c r="BB173" s="318"/>
      <c r="BC173" s="318"/>
      <c r="BD173" s="318"/>
      <c r="BE173" s="318"/>
      <c r="BF173" s="318"/>
      <c r="BG173" s="318"/>
      <c r="BH173" s="318"/>
      <c r="BI173" s="318"/>
      <c r="BJ173" s="318"/>
      <c r="BK173" s="318"/>
      <c r="BL173" s="318"/>
      <c r="BM173" s="318"/>
      <c r="BN173" s="318"/>
      <c r="BO173" s="318"/>
      <c r="BP173" s="318"/>
      <c r="BQ173" s="318"/>
      <c r="BR173" s="318"/>
      <c r="BS173" s="318"/>
      <c r="BT173" s="318"/>
      <c r="BU173" s="14"/>
      <c r="BV173" s="14"/>
      <c r="BW173" s="14"/>
      <c r="BX173" s="47"/>
      <c r="BY173" s="47"/>
      <c r="BZ173" s="14"/>
      <c r="CA173" s="14"/>
      <c r="CB173" s="50"/>
    </row>
    <row r="174" spans="1:80" ht="20.100000000000001" customHeight="1" x14ac:dyDescent="0.25">
      <c r="A174" s="305">
        <v>21957</v>
      </c>
      <c r="B174" s="306" t="s">
        <v>569</v>
      </c>
      <c r="C174" s="306" t="s">
        <v>572</v>
      </c>
      <c r="D174" s="306" t="s">
        <v>1649</v>
      </c>
      <c r="E174" s="307" t="s">
        <v>120</v>
      </c>
      <c r="F174" s="307" t="s">
        <v>1101</v>
      </c>
      <c r="G174" s="308">
        <v>10</v>
      </c>
      <c r="H174" s="308" t="s">
        <v>189</v>
      </c>
      <c r="I174" s="307" t="s">
        <v>131</v>
      </c>
      <c r="J174" s="308"/>
      <c r="K174" s="316" t="s">
        <v>257</v>
      </c>
      <c r="L174" s="316" t="s">
        <v>2159</v>
      </c>
      <c r="M174" s="316"/>
      <c r="N174" s="316" t="s">
        <v>1709</v>
      </c>
      <c r="O174" s="306" t="str">
        <f t="shared" si="85"/>
        <v xml:space="preserve">IMPATIENS SUN HARMONY Red </v>
      </c>
      <c r="P174" s="309">
        <v>177</v>
      </c>
      <c r="Q174" s="309"/>
      <c r="R174" s="20">
        <f t="shared" si="17"/>
        <v>0</v>
      </c>
      <c r="S174" s="20">
        <f t="shared" si="18"/>
        <v>0</v>
      </c>
      <c r="T174" s="20">
        <f t="shared" si="19"/>
        <v>0</v>
      </c>
      <c r="U174" s="303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04"/>
      <c r="AF174" s="304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17"/>
      <c r="AV174" s="317"/>
      <c r="AW174" s="317"/>
      <c r="AX174" s="317"/>
      <c r="AY174" s="317"/>
      <c r="AZ174" s="317"/>
      <c r="BA174" s="317"/>
      <c r="BB174" s="317"/>
      <c r="BC174" s="317"/>
      <c r="BD174" s="317"/>
      <c r="BE174" s="317"/>
      <c r="BF174" s="317"/>
      <c r="BG174" s="317"/>
      <c r="BH174" s="317"/>
      <c r="BI174" s="317"/>
      <c r="BJ174" s="317"/>
      <c r="BK174" s="317"/>
      <c r="BL174" s="317"/>
      <c r="BM174" s="317"/>
      <c r="BN174" s="317"/>
      <c r="BO174" s="317"/>
      <c r="BP174" s="317"/>
      <c r="BQ174" s="317"/>
      <c r="BR174" s="317"/>
      <c r="BS174" s="317"/>
      <c r="BT174" s="317"/>
      <c r="BU174" s="14"/>
      <c r="BV174" s="14"/>
      <c r="BW174" s="14"/>
      <c r="BX174" s="47"/>
      <c r="BY174" s="47"/>
      <c r="BZ174" s="14"/>
      <c r="CA174" s="14"/>
      <c r="CB174" s="50"/>
    </row>
    <row r="175" spans="1:80" ht="20.100000000000001" customHeight="1" x14ac:dyDescent="0.25">
      <c r="A175" s="310">
        <v>26266</v>
      </c>
      <c r="B175" s="311" t="s">
        <v>574</v>
      </c>
      <c r="C175" s="311" t="s">
        <v>575</v>
      </c>
      <c r="D175" s="311" t="s">
        <v>1649</v>
      </c>
      <c r="E175" s="312" t="s">
        <v>120</v>
      </c>
      <c r="F175" s="312" t="s">
        <v>1101</v>
      </c>
      <c r="G175" s="313">
        <v>10</v>
      </c>
      <c r="H175" s="313" t="s">
        <v>189</v>
      </c>
      <c r="I175" s="312" t="s">
        <v>131</v>
      </c>
      <c r="J175" s="313"/>
      <c r="K175" s="311" t="s">
        <v>257</v>
      </c>
      <c r="L175" s="311" t="s">
        <v>2159</v>
      </c>
      <c r="M175" s="311"/>
      <c r="N175" s="311" t="s">
        <v>1709</v>
      </c>
      <c r="O175" s="311" t="str">
        <f t="shared" si="85"/>
        <v xml:space="preserve">IMPATIENS Sol Luna Sun Harmony Variés </v>
      </c>
      <c r="P175" s="314">
        <v>178</v>
      </c>
      <c r="Q175" s="314"/>
      <c r="R175" s="20">
        <f t="shared" si="17"/>
        <v>0</v>
      </c>
      <c r="S175" s="20">
        <f t="shared" si="18"/>
        <v>0</v>
      </c>
      <c r="T175" s="20">
        <f t="shared" si="19"/>
        <v>0</v>
      </c>
      <c r="U175" s="303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04"/>
      <c r="AF175" s="304"/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18"/>
      <c r="AV175" s="318"/>
      <c r="AW175" s="318"/>
      <c r="AX175" s="318"/>
      <c r="AY175" s="318"/>
      <c r="AZ175" s="318"/>
      <c r="BA175" s="318"/>
      <c r="BB175" s="318"/>
      <c r="BC175" s="318"/>
      <c r="BD175" s="318"/>
      <c r="BE175" s="318"/>
      <c r="BF175" s="318"/>
      <c r="BG175" s="318"/>
      <c r="BH175" s="318"/>
      <c r="BI175" s="318"/>
      <c r="BJ175" s="318"/>
      <c r="BK175" s="318"/>
      <c r="BL175" s="318"/>
      <c r="BM175" s="318"/>
      <c r="BN175" s="318"/>
      <c r="BO175" s="318"/>
      <c r="BP175" s="318"/>
      <c r="BQ175" s="318"/>
      <c r="BR175" s="318"/>
      <c r="BS175" s="318"/>
      <c r="BT175" s="318"/>
      <c r="BU175" s="14"/>
      <c r="BV175" s="14"/>
      <c r="BW175" s="14"/>
      <c r="BX175" s="47"/>
      <c r="BY175" s="47"/>
      <c r="BZ175" s="14"/>
      <c r="CA175" s="14"/>
      <c r="CB175" s="50"/>
    </row>
    <row r="176" spans="1:80" ht="20.100000000000001" customHeight="1" x14ac:dyDescent="0.25">
      <c r="A176" s="305">
        <v>24147</v>
      </c>
      <c r="B176" s="306" t="s">
        <v>599</v>
      </c>
      <c r="C176" s="306" t="s">
        <v>397</v>
      </c>
      <c r="D176" s="306" t="s">
        <v>1649</v>
      </c>
      <c r="E176" s="307" t="s">
        <v>120</v>
      </c>
      <c r="F176" s="307" t="s">
        <v>1101</v>
      </c>
      <c r="G176" s="308">
        <v>10</v>
      </c>
      <c r="H176" s="308" t="s">
        <v>189</v>
      </c>
      <c r="I176" s="307" t="s">
        <v>176</v>
      </c>
      <c r="J176" s="308"/>
      <c r="K176" s="316" t="s">
        <v>257</v>
      </c>
      <c r="L176" s="316" t="s">
        <v>2159</v>
      </c>
      <c r="M176" s="316"/>
      <c r="N176" s="316" t="s">
        <v>1709</v>
      </c>
      <c r="O176" s="306" t="str">
        <f t="shared" si="85"/>
        <v xml:space="preserve">LANTANA CAMARA GEM Variés </v>
      </c>
      <c r="P176" s="309">
        <v>179</v>
      </c>
      <c r="Q176" s="309"/>
      <c r="R176" s="20">
        <f t="shared" si="17"/>
        <v>0</v>
      </c>
      <c r="S176" s="20">
        <f t="shared" si="18"/>
        <v>0</v>
      </c>
      <c r="T176" s="20">
        <f t="shared" si="19"/>
        <v>0</v>
      </c>
      <c r="U176" s="303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04"/>
      <c r="AF176" s="304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17"/>
      <c r="AV176" s="317"/>
      <c r="AW176" s="317"/>
      <c r="AX176" s="317"/>
      <c r="AY176" s="317"/>
      <c r="AZ176" s="317"/>
      <c r="BA176" s="317"/>
      <c r="BB176" s="317"/>
      <c r="BC176" s="317"/>
      <c r="BD176" s="317"/>
      <c r="BE176" s="317"/>
      <c r="BF176" s="317"/>
      <c r="BG176" s="317"/>
      <c r="BH176" s="317"/>
      <c r="BI176" s="317"/>
      <c r="BJ176" s="317"/>
      <c r="BK176" s="317"/>
      <c r="BL176" s="317"/>
      <c r="BM176" s="317"/>
      <c r="BN176" s="317"/>
      <c r="BO176" s="317"/>
      <c r="BP176" s="317"/>
      <c r="BQ176" s="317"/>
      <c r="BR176" s="317"/>
      <c r="BS176" s="317"/>
      <c r="BT176" s="317"/>
      <c r="BU176" s="14"/>
      <c r="BV176" s="14"/>
      <c r="BW176" s="14"/>
      <c r="BX176" s="47"/>
      <c r="BY176" s="47"/>
      <c r="BZ176" s="14"/>
      <c r="CA176" s="14"/>
      <c r="CB176" s="50"/>
    </row>
    <row r="177" spans="1:80" ht="20.100000000000001" customHeight="1" x14ac:dyDescent="0.25">
      <c r="A177" s="310">
        <v>24902</v>
      </c>
      <c r="B177" s="311" t="s">
        <v>687</v>
      </c>
      <c r="C177" s="311" t="s">
        <v>2175</v>
      </c>
      <c r="D177" s="311" t="s">
        <v>1649</v>
      </c>
      <c r="E177" s="312" t="s">
        <v>120</v>
      </c>
      <c r="F177" s="312" t="s">
        <v>1101</v>
      </c>
      <c r="G177" s="313">
        <v>10</v>
      </c>
      <c r="H177" s="313" t="s">
        <v>189</v>
      </c>
      <c r="I177" s="312" t="s">
        <v>131</v>
      </c>
      <c r="J177" s="313"/>
      <c r="K177" s="311" t="s">
        <v>257</v>
      </c>
      <c r="L177" s="311" t="s">
        <v>2159</v>
      </c>
      <c r="M177" s="311"/>
      <c r="N177" s="311" t="s">
        <v>1709</v>
      </c>
      <c r="O177" s="311" t="str">
        <f t="shared" si="85"/>
        <v xml:space="preserve">PLUMBAGO AURICULATA Bleu </v>
      </c>
      <c r="P177" s="314">
        <v>180</v>
      </c>
      <c r="Q177" s="314"/>
      <c r="R177" s="20">
        <f t="shared" ref="R177" si="86">IF(INT(S177)*10=S177*10,,"ERREUR")</f>
        <v>0</v>
      </c>
      <c r="S177" s="20">
        <f t="shared" ref="S177" si="87">T177/G177</f>
        <v>0</v>
      </c>
      <c r="T177" s="20">
        <f t="shared" ref="T177" si="88">SUM(U177:BT177)</f>
        <v>0</v>
      </c>
      <c r="U177" s="303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18"/>
      <c r="AV177" s="318"/>
      <c r="AW177" s="318"/>
      <c r="AX177" s="318"/>
      <c r="AY177" s="318"/>
      <c r="AZ177" s="318"/>
      <c r="BA177" s="318"/>
      <c r="BB177" s="318"/>
      <c r="BC177" s="318"/>
      <c r="BD177" s="318"/>
      <c r="BE177" s="318"/>
      <c r="BF177" s="318"/>
      <c r="BG177" s="318"/>
      <c r="BH177" s="318"/>
      <c r="BI177" s="318"/>
      <c r="BJ177" s="318"/>
      <c r="BK177" s="318"/>
      <c r="BL177" s="318"/>
      <c r="BM177" s="318"/>
      <c r="BN177" s="318"/>
      <c r="BO177" s="318"/>
      <c r="BP177" s="318"/>
      <c r="BQ177" s="318"/>
      <c r="BR177" s="318"/>
      <c r="BS177" s="318"/>
      <c r="BT177" s="318"/>
      <c r="BU177" s="14"/>
      <c r="BV177" s="14"/>
      <c r="BW177" s="14"/>
      <c r="BX177" s="47"/>
      <c r="BY177" s="47"/>
      <c r="BZ177" s="14"/>
      <c r="CA177" s="14"/>
      <c r="CB177" s="50"/>
    </row>
    <row r="178" spans="1:80" ht="20.100000000000001" customHeight="1" x14ac:dyDescent="0.25">
      <c r="A178" s="305">
        <v>12997</v>
      </c>
      <c r="B178" s="306" t="s">
        <v>548</v>
      </c>
      <c r="C178" s="306" t="s">
        <v>233</v>
      </c>
      <c r="D178" s="306" t="s">
        <v>1649</v>
      </c>
      <c r="E178" s="307" t="s">
        <v>120</v>
      </c>
      <c r="F178" s="307" t="s">
        <v>1101</v>
      </c>
      <c r="G178" s="308">
        <v>10</v>
      </c>
      <c r="H178" s="308" t="s">
        <v>189</v>
      </c>
      <c r="I178" s="307"/>
      <c r="J178" s="308"/>
      <c r="K178" s="316" t="s">
        <v>257</v>
      </c>
      <c r="L178" s="316" t="s">
        <v>2159</v>
      </c>
      <c r="M178" s="316"/>
      <c r="N178" s="316" t="s">
        <v>1709</v>
      </c>
      <c r="O178" s="306" t="str">
        <f t="shared" si="85"/>
        <v>PELARGONIUM GRANDIFLORUM Variés</v>
      </c>
      <c r="P178" s="309">
        <v>181</v>
      </c>
      <c r="Q178" s="309"/>
      <c r="R178" s="20">
        <f t="shared" ref="R178" si="89">IF(INT(S178)*10=S178*10,,"ERREUR")</f>
        <v>0</v>
      </c>
      <c r="S178" s="20">
        <f t="shared" ref="S178" si="90">T178/G178</f>
        <v>0</v>
      </c>
      <c r="T178" s="20">
        <f t="shared" ref="T178" si="91">SUM(U178:BT178)</f>
        <v>0</v>
      </c>
      <c r="U178" s="303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17"/>
      <c r="AV178" s="317"/>
      <c r="AW178" s="317"/>
      <c r="AX178" s="317"/>
      <c r="AY178" s="317"/>
      <c r="AZ178" s="317"/>
      <c r="BA178" s="317"/>
      <c r="BB178" s="317"/>
      <c r="BC178" s="317"/>
      <c r="BD178" s="317"/>
      <c r="BE178" s="317"/>
      <c r="BF178" s="317"/>
      <c r="BG178" s="317"/>
      <c r="BH178" s="317"/>
      <c r="BI178" s="317"/>
      <c r="BJ178" s="317"/>
      <c r="BK178" s="317"/>
      <c r="BL178" s="317"/>
      <c r="BM178" s="317"/>
      <c r="BN178" s="317"/>
      <c r="BO178" s="317"/>
      <c r="BP178" s="317"/>
      <c r="BQ178" s="317"/>
      <c r="BR178" s="317"/>
      <c r="BS178" s="317"/>
      <c r="BT178" s="317"/>
      <c r="BU178" s="14"/>
      <c r="BV178" s="14"/>
      <c r="BW178" s="14"/>
      <c r="BX178" s="47"/>
      <c r="BY178" s="47"/>
      <c r="BZ178" s="14"/>
      <c r="CA178" s="14"/>
      <c r="CB178" s="50"/>
    </row>
    <row r="179" spans="1:80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</row>
    <row r="180" spans="1:80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</row>
  </sheetData>
  <sheetProtection algorithmName="SHA-512" hashValue="KPPYLlND3DWAFq2judf6mgSSrl2zOdqNrMTiU1MpTXIFC70FAPNfuymQuy+78ke4/alhb8k/zCz5O9q+lO4e6w==" saltValue="O7FeFH6LKgAUeWQyLlBaWQ==" spinCount="100000" sheet="1" objects="1" scenarios="1" autoFilter="0"/>
  <autoFilter ref="A5:BT178" xr:uid="{CBBFDA26-2879-4BC3-AF66-8161B3CBBB42}"/>
  <sortState xmlns:xlrd2="http://schemas.microsoft.com/office/spreadsheetml/2017/richdata2" ref="A8:Q39">
    <sortCondition ref="B8:B39"/>
    <sortCondition ref="C8:C39"/>
  </sortState>
  <mergeCells count="1">
    <mergeCell ref="E4:T4"/>
  </mergeCells>
  <conditionalFormatting sqref="A7:C7">
    <cfRule type="expression" dxfId="33" priority="3">
      <formula>OR($T7&gt;0)</formula>
    </cfRule>
  </conditionalFormatting>
  <conditionalFormatting sqref="A8:C39 A41:C178">
    <cfRule type="expression" dxfId="32" priority="13">
      <formula>OR(R8&gt;0)</formula>
    </cfRule>
  </conditionalFormatting>
  <conditionalFormatting sqref="A40:C40">
    <cfRule type="expression" dxfId="31" priority="11">
      <formula>OR($T40&gt;0)</formula>
    </cfRule>
  </conditionalFormatting>
  <conditionalFormatting sqref="C4 E4">
    <cfRule type="expression" dxfId="30" priority="1464">
      <formula>IF($D$4="0",1,)</formula>
    </cfRule>
  </conditionalFormatting>
  <conditionalFormatting sqref="E5:E6">
    <cfRule type="cellIs" dxfId="29" priority="33" operator="equal">
      <formula>"X60"</formula>
    </cfRule>
    <cfRule type="cellIs" dxfId="28" priority="34" operator="equal">
      <formula>"M2"</formula>
    </cfRule>
    <cfRule type="containsText" dxfId="27" priority="35" operator="containsText" text="M1">
      <formula>NOT(ISERROR(SEARCH("M1",E5)))</formula>
    </cfRule>
  </conditionalFormatting>
  <conditionalFormatting sqref="R7:R178">
    <cfRule type="cellIs" dxfId="26" priority="4" operator="equal">
      <formula>"ERREUR"</formula>
    </cfRule>
  </conditionalFormatting>
  <conditionalFormatting sqref="U5 W5:W6 Y5:Y6 AA5:AA6 AC5:AC6 AE5:AE6 AG5:AG6 AI5:AI6 AK5:AK6 AM5:AM6 AO5:AO6 AQ5:AQ6 AS5:AS6 AU5:AU6 AW5:AW6 AY5:AY6 BA5:BA6 BC5:BC6 BE5:BE6 BG5:BG6 BI5:BI6 BK5:BK6 BM5:BM6 BO5:BO6 BQ5:BQ6 BS5:BS6">
    <cfRule type="expression" dxfId="25" priority="38">
      <formula>IF($D$3=1,1,)</formula>
    </cfRule>
  </conditionalFormatting>
  <conditionalFormatting sqref="U6">
    <cfRule type="expression" dxfId="24" priority="2">
      <formula>IF($D$3=2,1,)</formula>
    </cfRule>
  </conditionalFormatting>
  <conditionalFormatting sqref="U5:BT5">
    <cfRule type="expression" dxfId="23" priority="1">
      <formula>IF(MOD(U$5,2)=0,IF($B$1=2,,1),IF($B$1=1,,1))</formula>
    </cfRule>
    <cfRule type="expression" dxfId="22" priority="36">
      <formula>IF(U4&gt;0,1,)</formula>
    </cfRule>
  </conditionalFormatting>
  <conditionalFormatting sqref="V5:V6 X5:X6 Z5:Z6 AB5:AB6 AD5:AD6 AF5:AF6 AH5:AH6 AJ5:AJ6 AL5:AL6 AN5:AN6 AP5:AP6 AR5:AR6 AT5:AT6 AV5:AV6 AX5:AX6 AZ5:AZ6 BB5:BB6 BD5:BD6 BF5:BF6 BH5:BH6 BJ5:BJ6 BL5:BL6 BN5:BN6 BP5:BP6 BR5:BR6 BT5:BT6">
    <cfRule type="expression" dxfId="21" priority="37">
      <formula>IF($D$3=2,1,)</formula>
    </cfRule>
  </conditionalFormatting>
  <dataValidations count="3">
    <dataValidation type="custom" errorStyle="warning" showInputMessage="1" showErrorMessage="1" errorTitle="Unité ou délai non disponible" error="Veuillez saisir votre jour de saisie dans l'onglet Informations_x000a_Veuillez vérifier l'unité de conditionnement (G) et le délai (H)" sqref="AS8:AS11 AS15:AS39 AT8:BT39 AU148:BT178 AQ148:AT152 AQ138:BT142 AQ133:BT135 AQ128:BT131 AQ123:BT126 AQ117:BT120 AQ111:BT115 AQ106:BT109 AQ103:BT104 AQ101:BT101 AQ94:BT98 AQ85:BT92 AQ76:BT83 AQ65:BT74 AQ54:BT63 AQ48:BT52 AQ46:BT46 AU41:BT44 AQ144:BT146" xr:uid="{A75A2820-1DEE-45B3-BBC6-38184FB3F91D}">
      <formula1>AND(ISNUMBER($A$1),IF(ISNUMBER($H8),AQ$3&gt;=$H8,""),MOD(AQ8,$G8)=0)</formula1>
    </dataValidation>
    <dataValidation type="decimal" operator="equal" allowBlank="1" showInputMessage="1" showErrorMessage="1" errorTitle="Ligne de Titre" error="Vous ne pouvez pas saisir ici" promptTitle="Ligne de Titre" prompt="Saisie impossible" sqref="U7:BT7 U147:BT147 U143:BT143 U136:BT137 U132:BT132 U127:BT127 U121:BT122 U116:BT116 U110:BT110 U105:BT105 U102:BT102 U99:BT100 U93:BT93 U84:BT84 U75:BT75 U64:BT64 U53:BT53 U47:BT47 U45:BT45 U40:BT40" xr:uid="{FCCF08A6-1E2F-4AB1-8C1B-D52C8D42332D}">
      <formula1>0</formula1>
    </dataValidation>
    <dataValidation type="decimal" operator="equal" allowBlank="1" showInputMessage="1" showErrorMessage="1" errorTitle="Semaine non disponible" error="Vous ne pouvez pas saisir ici, consultez la colonne D pour plus d'informations" promptTitle="Semaine non disponible" prompt="Saisie impossible" sqref="AQ153:AT178 U148:AP178 U144:AP146 U138:AP142 U133:AP135 U128:AP131 U123:AP126 U117:AP120 U111:AP115 U106:AP109 U103:AP104 U101:AP101 U94:AP98 U85:AP92 U76:AP83 U65:AP74 U54:AP63 U48:AP52 U46:AP46 U41:AT44 U8:AR39 AS12:AS14" xr:uid="{08A6A0EF-CA87-4528-8430-710AD01F34CF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C7CF1-5F32-4650-9CE0-79FB47C8879E}">
  <sheetPr codeName="Feuil8">
    <tabColor rgb="FF7030A0"/>
    <pageSetUpPr fitToPage="1"/>
  </sheetPr>
  <dimension ref="A1:L3485"/>
  <sheetViews>
    <sheetView view="pageBreakPreview" zoomScaleNormal="100" zoomScaleSheetLayoutView="100" workbookViewId="0">
      <selection activeCell="J9" sqref="J9:J10"/>
    </sheetView>
  </sheetViews>
  <sheetFormatPr baseColWidth="10" defaultRowHeight="15" x14ac:dyDescent="0.25"/>
  <cols>
    <col min="1" max="1" width="6" customWidth="1"/>
    <col min="2" max="2" width="4.5703125" customWidth="1"/>
    <col min="3" max="3" width="32.42578125" customWidth="1"/>
    <col min="4" max="4" width="21" customWidth="1"/>
    <col min="5" max="5" width="4.140625" customWidth="1"/>
    <col min="6" max="6" width="2.5703125" customWidth="1"/>
    <col min="7" max="8" width="4.5703125" customWidth="1"/>
    <col min="9" max="9" width="6.28515625" customWidth="1"/>
    <col min="10" max="10" width="8" customWidth="1"/>
    <col min="11" max="11" width="10.28515625" customWidth="1"/>
  </cols>
  <sheetData>
    <row r="1" spans="1:12" x14ac:dyDescent="0.25">
      <c r="A1" t="s">
        <v>1574</v>
      </c>
      <c r="B1" t="s">
        <v>1575</v>
      </c>
      <c r="I1" t="s">
        <v>1577</v>
      </c>
    </row>
    <row r="2" spans="1:12" s="80" customFormat="1" ht="30.6" customHeight="1" x14ac:dyDescent="0.25">
      <c r="A2" s="542" t="s">
        <v>1573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/>
    </row>
    <row r="3" spans="1:12" s="83" customFormat="1" ht="25.15" customHeight="1" x14ac:dyDescent="0.35">
      <c r="A3" s="81"/>
      <c r="B3" s="82"/>
      <c r="C3" s="82"/>
      <c r="E3" s="84" t="s">
        <v>1565</v>
      </c>
      <c r="F3" s="548"/>
      <c r="G3" s="549"/>
      <c r="H3" s="549"/>
      <c r="I3" s="549"/>
      <c r="J3" s="550"/>
      <c r="K3" s="82"/>
      <c r="L3"/>
    </row>
    <row r="4" spans="1:12" s="83" customFormat="1" ht="25.15" customHeight="1" x14ac:dyDescent="0.35">
      <c r="A4" s="81"/>
      <c r="B4" s="82"/>
      <c r="C4" s="82"/>
      <c r="E4" s="84" t="s">
        <v>1576</v>
      </c>
      <c r="F4" s="548"/>
      <c r="G4" s="549"/>
      <c r="H4" s="549"/>
      <c r="I4" s="549"/>
      <c r="J4" s="550"/>
      <c r="K4" s="82"/>
      <c r="L4"/>
    </row>
    <row r="5" spans="1:12" s="83" customFormat="1" ht="25.15" customHeight="1" x14ac:dyDescent="0.35">
      <c r="A5" s="81"/>
      <c r="B5" s="82"/>
      <c r="C5" s="82"/>
      <c r="E5" s="84" t="s">
        <v>1566</v>
      </c>
      <c r="F5" s="548"/>
      <c r="G5" s="549"/>
      <c r="H5" s="549"/>
      <c r="I5" s="549"/>
      <c r="J5" s="550"/>
      <c r="K5" s="82"/>
      <c r="L5"/>
    </row>
    <row r="6" spans="1:12" s="83" customFormat="1" ht="7.15" customHeight="1" thickBot="1" x14ac:dyDescent="0.4">
      <c r="A6" s="81"/>
      <c r="B6" s="82"/>
      <c r="C6" s="82"/>
      <c r="D6" s="82"/>
      <c r="E6" s="82"/>
      <c r="F6" s="82"/>
      <c r="G6" s="82"/>
      <c r="H6" s="82"/>
      <c r="I6" s="82"/>
      <c r="J6" s="82"/>
      <c r="K6" s="82"/>
      <c r="L6"/>
    </row>
    <row r="7" spans="1:12" s="83" customFormat="1" ht="19.5" customHeight="1" thickBot="1" x14ac:dyDescent="0.3">
      <c r="B7" s="86" t="s">
        <v>1567</v>
      </c>
      <c r="C7" s="551">
        <f>'Informations Client'!C12</f>
        <v>0</v>
      </c>
      <c r="D7" s="552"/>
      <c r="E7" s="552"/>
      <c r="F7" s="552"/>
      <c r="G7" s="552"/>
      <c r="H7" s="552"/>
      <c r="I7" s="552"/>
      <c r="J7" s="553"/>
      <c r="K7" s="87"/>
      <c r="L7"/>
    </row>
    <row r="8" spans="1:12" s="83" customFormat="1" ht="15" customHeight="1" thickBot="1" x14ac:dyDescent="0.3">
      <c r="B8" s="86" t="s">
        <v>1568</v>
      </c>
      <c r="C8" s="97" t="str">
        <f>_xlfn.CONCAT('Informations Client'!C16," ",'Informations Client'!C15:G15)</f>
        <v xml:space="preserve"> </v>
      </c>
      <c r="D8" s="88"/>
      <c r="F8" s="87"/>
      <c r="G8" s="87"/>
      <c r="H8" s="87"/>
      <c r="I8" s="87"/>
      <c r="J8" s="89"/>
      <c r="K8" s="87"/>
      <c r="L8"/>
    </row>
    <row r="9" spans="1:12" s="83" customFormat="1" ht="15" customHeight="1" x14ac:dyDescent="0.25">
      <c r="B9" s="86" t="s">
        <v>1570</v>
      </c>
      <c r="C9" s="97">
        <f>'Informations Client'!G13</f>
        <v>0</v>
      </c>
      <c r="D9" s="88"/>
      <c r="E9" s="543" t="s">
        <v>1569</v>
      </c>
      <c r="F9" s="544"/>
      <c r="G9" s="544"/>
      <c r="H9" s="544"/>
      <c r="I9" s="544"/>
      <c r="J9" s="554"/>
      <c r="K9" s="87"/>
      <c r="L9"/>
    </row>
    <row r="10" spans="1:12" s="83" customFormat="1" ht="28.5" customHeight="1" thickBot="1" x14ac:dyDescent="0.3">
      <c r="A10" s="556" t="s">
        <v>1579</v>
      </c>
      <c r="B10" s="556"/>
      <c r="C10" s="547">
        <f>'Informations Client'!C18</f>
        <v>0</v>
      </c>
      <c r="D10" s="547"/>
      <c r="E10" s="545"/>
      <c r="F10" s="546"/>
      <c r="G10" s="546"/>
      <c r="H10" s="546"/>
      <c r="I10" s="546"/>
      <c r="J10" s="555"/>
      <c r="K10" s="87"/>
      <c r="L10"/>
    </row>
    <row r="11" spans="1:12" s="83" customFormat="1" ht="27.75" customHeight="1" x14ac:dyDescent="0.25">
      <c r="B11" s="85"/>
      <c r="C11" s="547"/>
      <c r="D11" s="547"/>
      <c r="E11" s="87"/>
      <c r="F11" s="87"/>
      <c r="G11" s="87"/>
      <c r="H11" s="87"/>
      <c r="I11" s="87"/>
      <c r="J11" s="89"/>
      <c r="K11" s="87"/>
      <c r="L11"/>
    </row>
    <row r="12" spans="1:12" s="83" customFormat="1" ht="15" customHeight="1" x14ac:dyDescent="0.25">
      <c r="B12" s="85"/>
      <c r="J12" s="90"/>
      <c r="K12" s="91" t="s">
        <v>1571</v>
      </c>
      <c r="L12"/>
    </row>
    <row r="13" spans="1:12" s="95" customFormat="1" ht="38.25" customHeight="1" x14ac:dyDescent="0.25">
      <c r="A13" s="92" t="s">
        <v>989</v>
      </c>
      <c r="B13" s="92" t="s">
        <v>1578</v>
      </c>
      <c r="C13" s="92" t="s">
        <v>990</v>
      </c>
      <c r="D13" s="92" t="s">
        <v>991</v>
      </c>
      <c r="E13" s="93" t="s">
        <v>996</v>
      </c>
      <c r="F13" s="93" t="s">
        <v>993</v>
      </c>
      <c r="G13" s="93" t="s">
        <v>1001</v>
      </c>
      <c r="H13" s="93" t="s">
        <v>997</v>
      </c>
      <c r="I13" s="96" t="s">
        <v>998</v>
      </c>
      <c r="J13" s="94">
        <v>0</v>
      </c>
      <c r="K13" s="92" t="s">
        <v>1572</v>
      </c>
      <c r="L13"/>
    </row>
    <row r="14" spans="1:12" x14ac:dyDescent="0.25">
      <c r="A14" s="103" t="str">
        <f>IF('Jeunes Plants'!A6&lt;&gt;"",'Jeunes Plants'!A6,"")</f>
        <v/>
      </c>
      <c r="B14" s="103" t="str">
        <f>IF('Jeunes Plants'!L6&lt;&gt;"",'Jeunes Plants'!L6,"")</f>
        <v>GT</v>
      </c>
      <c r="C14" s="107" t="str">
        <f>IF('Jeunes Plants'!B6&lt;&gt;"",'Jeunes Plants'!B6,"")</f>
        <v>Mottes de fleurs, légumes, aromatiques et pots de ville</v>
      </c>
      <c r="D14" s="107" t="str">
        <f>IF('Jeunes Plants'!C6&lt;&gt;"",'Jeunes Plants'!C6,"")</f>
        <v/>
      </c>
      <c r="E14" s="103" t="str">
        <f>IF('Jeunes Plants'!H6&lt;&gt;"",'Jeunes Plants'!H6,"")</f>
        <v/>
      </c>
      <c r="F14" s="103" t="str">
        <f>IF('Jeunes Plants'!E6&lt;&gt;"",'Jeunes Plants'!E6,"")</f>
        <v/>
      </c>
      <c r="G14" s="103" t="str">
        <f>IF('Jeunes Plants'!N6&lt;&gt;"",'Jeunes Plants'!N6,"")</f>
        <v/>
      </c>
      <c r="H14" s="103" t="str">
        <f>IF('Jeunes Plants'!I6&lt;&gt;"",'Jeunes Plants'!I6,"")</f>
        <v/>
      </c>
      <c r="I14" s="103" t="str">
        <f>IF('Jeunes Plants'!J6&lt;&gt;"",'Jeunes Plants'!J6,"")</f>
        <v/>
      </c>
      <c r="J14" s="103">
        <f>IF($J$9=36,'Jeunes Plants'!U6,IF($J$9=37,'Jeunes Plants'!V6,IF($J$9=38,'Jeunes Plants'!W6,IF($J$9=39,'Jeunes Plants'!X6,IF($J$9=40,'Jeunes Plants'!Y6,IF($J$9=41,'Jeunes Plants'!Z6,IF($J$9=42,'Jeunes Plants'!AA6,IF($J$9=43,'Jeunes Plants'!AB6,IF($J$9=44,'Jeunes Plants'!AC6,IF($J$9=45,'Jeunes Plants'!AD6,IF($J$9=46,'Jeunes Plants'!AE6,IF($J$9=47,'Jeunes Plants'!AF6,IF($J$9=48,'Jeunes Plants'!AG6,IF($J$9=49,'Jeunes Plants'!AH6,IF($J$9=50,'Jeunes Plants'!AI6,IF($J$9=51,'Jeunes Plants'!AJ6,IF($J$9=52,'Jeunes Plants'!AK6,IF($J$9=1,'Jeunes Plants'!AL6,IF($J$9=2,'Jeunes Plants'!AM6,IF($J$9=3,'Jeunes Plants'!AN6,IF($J$9=4,'Jeunes Plants'!AO6,IF($J$9=5,'Jeunes Plants'!AP6,IF($J$9=6,'Jeunes Plants'!AQ6,IF($J$9=7,'Jeunes Plants'!AR6,IF($J$9=8,'Jeunes Plants'!AS6,IF($J$9=9,'Jeunes Plants'!AT6,IF($J$9=10,'Jeunes Plants'!AU6,IF($J$9=11,'Jeunes Plants'!AV6,IF($J$9=12,'Jeunes Plants'!AW6,IF($J$9=13,'Jeunes Plants'!AX6,IF($J$9=14,'Jeunes Plants'!AY6,IF($J$9=15,'Jeunes Plants'!AZ6,IF($J$9=16,'Jeunes Plants'!BA6,IF($J$9=17,'Jeunes Plants'!BB6,IF($J$9=18,'Jeunes Plants'!BC6,IF($J$9=19,'Jeunes Plants'!BD6,IF($J$9=20,'Jeunes Plants'!BE6,IF($J$9=21,'Jeunes Plants'!BF6,IF($J$9=22,'Jeunes Plants'!BG6,IF($J$9=23,'Jeunes Plants'!BH6,IF($J$9=24,'Jeunes Plants'!BI6,IF($J$9=25,'Jeunes Plants'!BJ6,IF($J$9=26,'Jeunes Plants'!BK6,IF($J$9=27,'Jeunes Plants'!BL6,IF($J$9=28,'Jeunes Plants'!BM6,IF($J$9=29,'Jeunes Plants'!BN6,IF($J$9=30,'Jeunes Plants'!BO6,IF($J$9=31,'Jeunes Plants'!BP6,IF($J$9=32,'Jeunes Plants'!BQ6,IF($J$9=33,'Jeunes Plants'!BR6,IF($J$9=34,'Jeunes Plants'!BS6,IF($J$9=35,'Jeunes Plants'!B11909,))))))))))))))))))))))))))))))))))))))))))))))))))))</f>
        <v>0</v>
      </c>
      <c r="K14" s="103" t="str">
        <f>IF('Jeunes Plants'!R6=0,"","Erreur")</f>
        <v/>
      </c>
    </row>
    <row r="15" spans="1:12" x14ac:dyDescent="0.25">
      <c r="A15" s="103" t="str">
        <f>IF('Jeunes Plants'!A7&lt;&gt;"",'Jeunes Plants'!A7,"")</f>
        <v/>
      </c>
      <c r="B15" s="103" t="str">
        <f>IF('Jeunes Plants'!L7&lt;&gt;"",'Jeunes Plants'!L7,"")</f>
        <v>G</v>
      </c>
      <c r="C15" s="107" t="str">
        <f>IF('Jeunes Plants'!B7&lt;&gt;"",'Jeunes Plants'!B7,"")</f>
        <v>MA FERME FLORALE</v>
      </c>
      <c r="D15" s="107" t="str">
        <f>IF('Jeunes Plants'!C7&lt;&gt;"",'Jeunes Plants'!C7,"")</f>
        <v/>
      </c>
      <c r="E15" s="103" t="str">
        <f>IF('Jeunes Plants'!H7&lt;&gt;"",'Jeunes Plants'!H7,"")</f>
        <v/>
      </c>
      <c r="F15" s="103" t="str">
        <f>IF('Jeunes Plants'!E7&lt;&gt;"",'Jeunes Plants'!E7,"")</f>
        <v/>
      </c>
      <c r="G15" s="103" t="str">
        <f>IF('Jeunes Plants'!N7&lt;&gt;"",'Jeunes Plants'!N7,"")</f>
        <v/>
      </c>
      <c r="H15" s="103" t="str">
        <f>IF('Jeunes Plants'!I7&lt;&gt;"",'Jeunes Plants'!I7,"")</f>
        <v/>
      </c>
      <c r="I15" s="103" t="str">
        <f>IF('Jeunes Plants'!J7&lt;&gt;"",'Jeunes Plants'!J7,"")</f>
        <v/>
      </c>
      <c r="J15" s="103">
        <f>IF($J$9=36,'Jeunes Plants'!U7,IF($J$9=37,'Jeunes Plants'!V7,IF($J$9=38,'Jeunes Plants'!W7,IF($J$9=39,'Jeunes Plants'!X7,IF($J$9=40,'Jeunes Plants'!Y7,IF($J$9=41,'Jeunes Plants'!Z7,IF($J$9=42,'Jeunes Plants'!AA7,IF($J$9=43,'Jeunes Plants'!AB7,IF($J$9=44,'Jeunes Plants'!AC7,IF($J$9=45,'Jeunes Plants'!AD7,IF($J$9=46,'Jeunes Plants'!AE7,IF($J$9=47,'Jeunes Plants'!AF7,IF($J$9=48,'Jeunes Plants'!AG7,IF($J$9=49,'Jeunes Plants'!AH7,IF($J$9=50,'Jeunes Plants'!AI7,IF($J$9=51,'Jeunes Plants'!AJ7,IF($J$9=52,'Jeunes Plants'!AK7,IF($J$9=1,'Jeunes Plants'!AL7,IF($J$9=2,'Jeunes Plants'!AM7,IF($J$9=3,'Jeunes Plants'!AN7,IF($J$9=4,'Jeunes Plants'!AO7,IF($J$9=5,'Jeunes Plants'!AP7,IF($J$9=6,'Jeunes Plants'!AQ7,IF($J$9=7,'Jeunes Plants'!AR7,IF($J$9=8,'Jeunes Plants'!AS7,IF($J$9=9,'Jeunes Plants'!AT7,IF($J$9=10,'Jeunes Plants'!AU7,IF($J$9=11,'Jeunes Plants'!AV7,IF($J$9=12,'Jeunes Plants'!AW7,IF($J$9=13,'Jeunes Plants'!AX7,IF($J$9=14,'Jeunes Plants'!AY7,IF($J$9=15,'Jeunes Plants'!AZ7,IF($J$9=16,'Jeunes Plants'!BA7,IF($J$9=17,'Jeunes Plants'!BB7,IF($J$9=18,'Jeunes Plants'!BC7,IF($J$9=19,'Jeunes Plants'!BD7,IF($J$9=20,'Jeunes Plants'!BE7,IF($J$9=21,'Jeunes Plants'!BF7,IF($J$9=22,'Jeunes Plants'!BG7,IF($J$9=23,'Jeunes Plants'!BH7,IF($J$9=24,'Jeunes Plants'!BI7,IF($J$9=25,'Jeunes Plants'!BJ7,IF($J$9=26,'Jeunes Plants'!BK7,IF($J$9=27,'Jeunes Plants'!BL7,IF($J$9=28,'Jeunes Plants'!BM7,IF($J$9=29,'Jeunes Plants'!BN7,IF($J$9=30,'Jeunes Plants'!BO7,IF($J$9=31,'Jeunes Plants'!BP7,IF($J$9=32,'Jeunes Plants'!BQ7,IF($J$9=33,'Jeunes Plants'!BR7,IF($J$9=34,'Jeunes Plants'!BS7,IF($J$9=35,'Jeunes Plants'!B11910,))))))))))))))))))))))))))))))))))))))))))))))))))))</f>
        <v>0</v>
      </c>
      <c r="K15" s="103" t="str">
        <f>IF('Jeunes Plants'!R7=0,"","Erreur")</f>
        <v/>
      </c>
    </row>
    <row r="16" spans="1:12" x14ac:dyDescent="0.25">
      <c r="A16" s="103">
        <f>IF('Jeunes Plants'!A8&lt;&gt;"",'Jeunes Plants'!A8,"")</f>
        <v>26718</v>
      </c>
      <c r="B16" s="103" t="str">
        <f>IF('Jeunes Plants'!L8&lt;&gt;"",'Jeunes Plants'!L8,"")</f>
        <v>S4</v>
      </c>
      <c r="C16" s="107" t="str">
        <f>IF('Jeunes Plants'!B8&lt;&gt;"",'Jeunes Plants'!B8,"")</f>
        <v>COSMOS BIPINNATUS</v>
      </c>
      <c r="D16" s="107" t="str">
        <f>IF('Jeunes Plants'!C8&lt;&gt;"",'Jeunes Plants'!C8,"")</f>
        <v>Versailles Mix</v>
      </c>
      <c r="E16" s="103">
        <f>IF('Jeunes Plants'!H8&lt;&gt;"",'Jeunes Plants'!H8,"")</f>
        <v>6</v>
      </c>
      <c r="F16" s="103" t="str">
        <f>IF('Jeunes Plants'!E8&lt;&gt;"",'Jeunes Plants'!E8,"")</f>
        <v>S</v>
      </c>
      <c r="G16" s="103" t="str">
        <f>IF('Jeunes Plants'!N8&lt;&gt;"",'Jeunes Plants'!N8,"")</f>
        <v>M3</v>
      </c>
      <c r="H16" s="103" t="str">
        <f>IF('Jeunes Plants'!I8&lt;&gt;"",'Jeunes Plants'!I8,"")</f>
        <v>C</v>
      </c>
      <c r="I16" s="103" t="str">
        <f>IF('Jeunes Plants'!J8&lt;&gt;"",'Jeunes Plants'!J8,"")</f>
        <v/>
      </c>
      <c r="J16" s="103">
        <f>IF($J$9=36,'Jeunes Plants'!U8,IF($J$9=37,'Jeunes Plants'!V8,IF($J$9=38,'Jeunes Plants'!W8,IF($J$9=39,'Jeunes Plants'!X8,IF($J$9=40,'Jeunes Plants'!Y8,IF($J$9=41,'Jeunes Plants'!Z8,IF($J$9=42,'Jeunes Plants'!AA8,IF($J$9=43,'Jeunes Plants'!AB8,IF($J$9=44,'Jeunes Plants'!AC8,IF($J$9=45,'Jeunes Plants'!AD8,IF($J$9=46,'Jeunes Plants'!AE8,IF($J$9=47,'Jeunes Plants'!AF8,IF($J$9=48,'Jeunes Plants'!AG8,IF($J$9=49,'Jeunes Plants'!AH8,IF($J$9=50,'Jeunes Plants'!AI8,IF($J$9=51,'Jeunes Plants'!AJ8,IF($J$9=52,'Jeunes Plants'!AK8,IF($J$9=1,'Jeunes Plants'!AL8,IF($J$9=2,'Jeunes Plants'!AM8,IF($J$9=3,'Jeunes Plants'!AN8,IF($J$9=4,'Jeunes Plants'!AO8,IF($J$9=5,'Jeunes Plants'!AP8,IF($J$9=6,'Jeunes Plants'!AQ8,IF($J$9=7,'Jeunes Plants'!AR8,IF($J$9=8,'Jeunes Plants'!AS8,IF($J$9=9,'Jeunes Plants'!AT8,IF($J$9=10,'Jeunes Plants'!AU8,IF($J$9=11,'Jeunes Plants'!AV8,IF($J$9=12,'Jeunes Plants'!AW8,IF($J$9=13,'Jeunes Plants'!AX8,IF($J$9=14,'Jeunes Plants'!AY8,IF($J$9=15,'Jeunes Plants'!AZ8,IF($J$9=16,'Jeunes Plants'!BA8,IF($J$9=17,'Jeunes Plants'!BB8,IF($J$9=18,'Jeunes Plants'!BC8,IF($J$9=19,'Jeunes Plants'!BD8,IF($J$9=20,'Jeunes Plants'!BE8,IF($J$9=21,'Jeunes Plants'!BF8,IF($J$9=22,'Jeunes Plants'!BG8,IF($J$9=23,'Jeunes Plants'!BH8,IF($J$9=24,'Jeunes Plants'!BI8,IF($J$9=25,'Jeunes Plants'!BJ8,IF($J$9=26,'Jeunes Plants'!BK8,IF($J$9=27,'Jeunes Plants'!BL8,IF($J$9=28,'Jeunes Plants'!BM8,IF($J$9=29,'Jeunes Plants'!BN8,IF($J$9=30,'Jeunes Plants'!BO8,IF($J$9=31,'Jeunes Plants'!BP8,IF($J$9=32,'Jeunes Plants'!BQ8,IF($J$9=33,'Jeunes Plants'!BR8,IF($J$9=34,'Jeunes Plants'!BS8,IF($J$9=35,'Jeunes Plants'!B11911,))))))))))))))))))))))))))))))))))))))))))))))))))))</f>
        <v>0</v>
      </c>
      <c r="K16" s="103" t="str">
        <f>IF('Jeunes Plants'!R8=0,"","Erreur")</f>
        <v/>
      </c>
    </row>
    <row r="17" spans="1:11" x14ac:dyDescent="0.25">
      <c r="A17" s="450"/>
      <c r="B17" s="450"/>
      <c r="C17" s="451" t="s">
        <v>1716</v>
      </c>
      <c r="D17" s="451"/>
      <c r="E17" s="450"/>
      <c r="F17" s="450"/>
      <c r="G17" s="450"/>
      <c r="H17" s="450"/>
      <c r="I17" s="450"/>
      <c r="J17" s="450">
        <f>SUBTOTAL(9,J16:J16)</f>
        <v>0</v>
      </c>
      <c r="K17" s="450"/>
    </row>
    <row r="18" spans="1:11" x14ac:dyDescent="0.25">
      <c r="A18" s="103">
        <f>IF('Jeunes Plants'!A9&lt;&gt;"",'Jeunes Plants'!A9,"")</f>
        <v>23017</v>
      </c>
      <c r="B18" s="103" t="str">
        <f>IF('Jeunes Plants'!L9&lt;&gt;"",'Jeunes Plants'!L9,"")</f>
        <v>S4</v>
      </c>
      <c r="C18" s="107" t="str">
        <f>IF('Jeunes Plants'!B9&lt;&gt;"",'Jeunes Plants'!B9,"")</f>
        <v>IMMORTELLE</v>
      </c>
      <c r="D18" s="107" t="str">
        <f>IF('Jeunes Plants'!C9&lt;&gt;"",'Jeunes Plants'!C9,"")</f>
        <v>Gigantifolium Mix</v>
      </c>
      <c r="E18" s="103">
        <f>IF('Jeunes Plants'!H9&lt;&gt;"",'Jeunes Plants'!H9,"")</f>
        <v>7</v>
      </c>
      <c r="F18" s="103" t="str">
        <f>IF('Jeunes Plants'!E9&lt;&gt;"",'Jeunes Plants'!E9,"")</f>
        <v>S</v>
      </c>
      <c r="G18" s="103" t="str">
        <f>IF('Jeunes Plants'!N9&lt;&gt;"",'Jeunes Plants'!N9,"")</f>
        <v>M3</v>
      </c>
      <c r="H18" s="103" t="str">
        <f>IF('Jeunes Plants'!I9&lt;&gt;"",'Jeunes Plants'!I9,"")</f>
        <v>C</v>
      </c>
      <c r="I18" s="103" t="str">
        <f>IF('Jeunes Plants'!J9&lt;&gt;"",'Jeunes Plants'!J9,"")</f>
        <v/>
      </c>
      <c r="J18" s="103">
        <f>IF($J$9=36,'Jeunes Plants'!U9,IF($J$9=37,'Jeunes Plants'!V9,IF($J$9=38,'Jeunes Plants'!W9,IF($J$9=39,'Jeunes Plants'!X9,IF($J$9=40,'Jeunes Plants'!Y9,IF($J$9=41,'Jeunes Plants'!Z9,IF($J$9=42,'Jeunes Plants'!AA9,IF($J$9=43,'Jeunes Plants'!AB9,IF($J$9=44,'Jeunes Plants'!AC9,IF($J$9=45,'Jeunes Plants'!AD9,IF($J$9=46,'Jeunes Plants'!AE9,IF($J$9=47,'Jeunes Plants'!AF9,IF($J$9=48,'Jeunes Plants'!AG9,IF($J$9=49,'Jeunes Plants'!AH9,IF($J$9=50,'Jeunes Plants'!AI9,IF($J$9=51,'Jeunes Plants'!AJ9,IF($J$9=52,'Jeunes Plants'!AK9,IF($J$9=1,'Jeunes Plants'!AL9,IF($J$9=2,'Jeunes Plants'!AM9,IF($J$9=3,'Jeunes Plants'!AN9,IF($J$9=4,'Jeunes Plants'!AO9,IF($J$9=5,'Jeunes Plants'!AP9,IF($J$9=6,'Jeunes Plants'!AQ9,IF($J$9=7,'Jeunes Plants'!AR9,IF($J$9=8,'Jeunes Plants'!AS9,IF($J$9=9,'Jeunes Plants'!AT9,IF($J$9=10,'Jeunes Plants'!AU9,IF($J$9=11,'Jeunes Plants'!AV9,IF($J$9=12,'Jeunes Plants'!AW9,IF($J$9=13,'Jeunes Plants'!AX9,IF($J$9=14,'Jeunes Plants'!AY9,IF($J$9=15,'Jeunes Plants'!AZ9,IF($J$9=16,'Jeunes Plants'!BA9,IF($J$9=17,'Jeunes Plants'!BB9,IF($J$9=18,'Jeunes Plants'!BC9,IF($J$9=19,'Jeunes Plants'!BD9,IF($J$9=20,'Jeunes Plants'!BE9,IF($J$9=21,'Jeunes Plants'!BF9,IF($J$9=22,'Jeunes Plants'!BG9,IF($J$9=23,'Jeunes Plants'!BH9,IF($J$9=24,'Jeunes Plants'!BI9,IF($J$9=25,'Jeunes Plants'!BJ9,IF($J$9=26,'Jeunes Plants'!BK9,IF($J$9=27,'Jeunes Plants'!BL9,IF($J$9=28,'Jeunes Plants'!BM9,IF($J$9=29,'Jeunes Plants'!BN9,IF($J$9=30,'Jeunes Plants'!BO9,IF($J$9=31,'Jeunes Plants'!BP9,IF($J$9=32,'Jeunes Plants'!BQ9,IF($J$9=33,'Jeunes Plants'!BR9,IF($J$9=34,'Jeunes Plants'!BS9,IF($J$9=35,'Jeunes Plants'!B11912,))))))))))))))))))))))))))))))))))))))))))))))))))))</f>
        <v>0</v>
      </c>
      <c r="K18" s="103" t="str">
        <f>IF('Jeunes Plants'!R9=0,"","Erreur")</f>
        <v/>
      </c>
    </row>
    <row r="19" spans="1:11" x14ac:dyDescent="0.25">
      <c r="A19" s="450"/>
      <c r="B19" s="450"/>
      <c r="C19" s="451" t="s">
        <v>1717</v>
      </c>
      <c r="D19" s="451"/>
      <c r="E19" s="450"/>
      <c r="F19" s="450"/>
      <c r="G19" s="450"/>
      <c r="H19" s="450"/>
      <c r="I19" s="450"/>
      <c r="J19" s="450">
        <f>SUBTOTAL(9,J18:J18)</f>
        <v>0</v>
      </c>
      <c r="K19" s="450"/>
    </row>
    <row r="20" spans="1:11" x14ac:dyDescent="0.25">
      <c r="A20" s="103">
        <f>IF('Jeunes Plants'!A10&lt;&gt;"",'Jeunes Plants'!A10,"")</f>
        <v>26719</v>
      </c>
      <c r="B20" s="103" t="str">
        <f>IF('Jeunes Plants'!L10&lt;&gt;"",'Jeunes Plants'!L10,"")</f>
        <v>S4</v>
      </c>
      <c r="C20" s="107" t="str">
        <f>IF('Jeunes Plants'!B10&lt;&gt;"",'Jeunes Plants'!B10,"")</f>
        <v>MATRICAIRE</v>
      </c>
      <c r="D20" s="107" t="str">
        <f>IF('Jeunes Plants'!C10&lt;&gt;"",'Jeunes Plants'!C10,"")</f>
        <v>Vegmo Snowball</v>
      </c>
      <c r="E20" s="103">
        <f>IF('Jeunes Plants'!H10&lt;&gt;"",'Jeunes Plants'!H10,"")</f>
        <v>8</v>
      </c>
      <c r="F20" s="103" t="str">
        <f>IF('Jeunes Plants'!E10&lt;&gt;"",'Jeunes Plants'!E10,"")</f>
        <v>S</v>
      </c>
      <c r="G20" s="103" t="str">
        <f>IF('Jeunes Plants'!N10&lt;&gt;"",'Jeunes Plants'!N10,"")</f>
        <v>M3</v>
      </c>
      <c r="H20" s="103" t="str">
        <f>IF('Jeunes Plants'!I10&lt;&gt;"",'Jeunes Plants'!I10,"")</f>
        <v>C</v>
      </c>
      <c r="I20" s="103" t="str">
        <f>IF('Jeunes Plants'!J10&lt;&gt;"",'Jeunes Plants'!J10,"")</f>
        <v/>
      </c>
      <c r="J20" s="103">
        <f>IF($J$9=36,'Jeunes Plants'!U10,IF($J$9=37,'Jeunes Plants'!V10,IF($J$9=38,'Jeunes Plants'!W10,IF($J$9=39,'Jeunes Plants'!X10,IF($J$9=40,'Jeunes Plants'!Y10,IF($J$9=41,'Jeunes Plants'!Z10,IF($J$9=42,'Jeunes Plants'!AA10,IF($J$9=43,'Jeunes Plants'!AB10,IF($J$9=44,'Jeunes Plants'!AC10,IF($J$9=45,'Jeunes Plants'!AD10,IF($J$9=46,'Jeunes Plants'!AE10,IF($J$9=47,'Jeunes Plants'!AF10,IF($J$9=48,'Jeunes Plants'!AG10,IF($J$9=49,'Jeunes Plants'!AH10,IF($J$9=50,'Jeunes Plants'!AI10,IF($J$9=51,'Jeunes Plants'!AJ10,IF($J$9=52,'Jeunes Plants'!AK10,IF($J$9=1,'Jeunes Plants'!AL10,IF($J$9=2,'Jeunes Plants'!AM10,IF($J$9=3,'Jeunes Plants'!AN10,IF($J$9=4,'Jeunes Plants'!AO10,IF($J$9=5,'Jeunes Plants'!AP10,IF($J$9=6,'Jeunes Plants'!AQ10,IF($J$9=7,'Jeunes Plants'!AR10,IF($J$9=8,'Jeunes Plants'!AS10,IF($J$9=9,'Jeunes Plants'!AT10,IF($J$9=10,'Jeunes Plants'!AU10,IF($J$9=11,'Jeunes Plants'!AV10,IF($J$9=12,'Jeunes Plants'!AW10,IF($J$9=13,'Jeunes Plants'!AX10,IF($J$9=14,'Jeunes Plants'!AY10,IF($J$9=15,'Jeunes Plants'!AZ10,IF($J$9=16,'Jeunes Plants'!BA10,IF($J$9=17,'Jeunes Plants'!BB10,IF($J$9=18,'Jeunes Plants'!BC10,IF($J$9=19,'Jeunes Plants'!BD10,IF($J$9=20,'Jeunes Plants'!BE10,IF($J$9=21,'Jeunes Plants'!BF10,IF($J$9=22,'Jeunes Plants'!BG10,IF($J$9=23,'Jeunes Plants'!BH10,IF($J$9=24,'Jeunes Plants'!BI10,IF($J$9=25,'Jeunes Plants'!BJ10,IF($J$9=26,'Jeunes Plants'!BK10,IF($J$9=27,'Jeunes Plants'!BL10,IF($J$9=28,'Jeunes Plants'!BM10,IF($J$9=29,'Jeunes Plants'!BN10,IF($J$9=30,'Jeunes Plants'!BO10,IF($J$9=31,'Jeunes Plants'!BP10,IF($J$9=32,'Jeunes Plants'!BQ10,IF($J$9=33,'Jeunes Plants'!BR10,IF($J$9=34,'Jeunes Plants'!BS10,IF($J$9=35,'Jeunes Plants'!B11913,))))))))))))))))))))))))))))))))))))))))))))))))))))</f>
        <v>0</v>
      </c>
      <c r="K20" s="103" t="str">
        <f>IF('Jeunes Plants'!R10=0,"","Erreur")</f>
        <v/>
      </c>
    </row>
    <row r="21" spans="1:11" x14ac:dyDescent="0.25">
      <c r="A21" s="450"/>
      <c r="B21" s="450"/>
      <c r="C21" s="451" t="s">
        <v>1718</v>
      </c>
      <c r="D21" s="451"/>
      <c r="E21" s="450"/>
      <c r="F21" s="450"/>
      <c r="G21" s="450"/>
      <c r="H21" s="450"/>
      <c r="I21" s="450"/>
      <c r="J21" s="450">
        <f>SUBTOTAL(9,J20:J20)</f>
        <v>0</v>
      </c>
      <c r="K21" s="450"/>
    </row>
    <row r="22" spans="1:11" x14ac:dyDescent="0.25">
      <c r="A22" s="103">
        <f>IF('Jeunes Plants'!A11&lt;&gt;"",'Jeunes Plants'!A11,"")</f>
        <v>26722</v>
      </c>
      <c r="B22" s="103" t="str">
        <f>IF('Jeunes Plants'!L11&lt;&gt;"",'Jeunes Plants'!L11,"")</f>
        <v>S4</v>
      </c>
      <c r="C22" s="107" t="str">
        <f>IF('Jeunes Plants'!B11&lt;&gt;"",'Jeunes Plants'!B11,"")</f>
        <v>MUFLIER</v>
      </c>
      <c r="D22" s="107" t="str">
        <f>IF('Jeunes Plants'!C11&lt;&gt;"",'Jeunes Plants'!C11,"")</f>
        <v>Rocket Mix</v>
      </c>
      <c r="E22" s="103">
        <f>IF('Jeunes Plants'!H11&lt;&gt;"",'Jeunes Plants'!H11,"")</f>
        <v>8</v>
      </c>
      <c r="F22" s="103" t="str">
        <f>IF('Jeunes Plants'!E11&lt;&gt;"",'Jeunes Plants'!E11,"")</f>
        <v>S</v>
      </c>
      <c r="G22" s="103" t="str">
        <f>IF('Jeunes Plants'!N11&lt;&gt;"",'Jeunes Plants'!N11,"")</f>
        <v>M3</v>
      </c>
      <c r="H22" s="103" t="str">
        <f>IF('Jeunes Plants'!I11&lt;&gt;"",'Jeunes Plants'!I11,"")</f>
        <v>C</v>
      </c>
      <c r="I22" s="103" t="str">
        <f>IF('Jeunes Plants'!J11&lt;&gt;"",'Jeunes Plants'!J11,"")</f>
        <v/>
      </c>
      <c r="J22" s="103">
        <f>IF($J$9=36,'Jeunes Plants'!U11,IF($J$9=37,'Jeunes Plants'!V11,IF($J$9=38,'Jeunes Plants'!W11,IF($J$9=39,'Jeunes Plants'!X11,IF($J$9=40,'Jeunes Plants'!Y11,IF($J$9=41,'Jeunes Plants'!Z11,IF($J$9=42,'Jeunes Plants'!AA11,IF($J$9=43,'Jeunes Plants'!AB11,IF($J$9=44,'Jeunes Plants'!AC11,IF($J$9=45,'Jeunes Plants'!AD11,IF($J$9=46,'Jeunes Plants'!AE11,IF($J$9=47,'Jeunes Plants'!AF11,IF($J$9=48,'Jeunes Plants'!AG11,IF($J$9=49,'Jeunes Plants'!AH11,IF($J$9=50,'Jeunes Plants'!AI11,IF($J$9=51,'Jeunes Plants'!AJ11,IF($J$9=52,'Jeunes Plants'!AK11,IF($J$9=1,'Jeunes Plants'!AL11,IF($J$9=2,'Jeunes Plants'!AM11,IF($J$9=3,'Jeunes Plants'!AN11,IF($J$9=4,'Jeunes Plants'!AO11,IF($J$9=5,'Jeunes Plants'!AP11,IF($J$9=6,'Jeunes Plants'!AQ11,IF($J$9=7,'Jeunes Plants'!AR11,IF($J$9=8,'Jeunes Plants'!AS11,IF($J$9=9,'Jeunes Plants'!AT11,IF($J$9=10,'Jeunes Plants'!AU11,IF($J$9=11,'Jeunes Plants'!AV11,IF($J$9=12,'Jeunes Plants'!AW11,IF($J$9=13,'Jeunes Plants'!AX11,IF($J$9=14,'Jeunes Plants'!AY11,IF($J$9=15,'Jeunes Plants'!AZ11,IF($J$9=16,'Jeunes Plants'!BA11,IF($J$9=17,'Jeunes Plants'!BB11,IF($J$9=18,'Jeunes Plants'!BC11,IF($J$9=19,'Jeunes Plants'!BD11,IF($J$9=20,'Jeunes Plants'!BE11,IF($J$9=21,'Jeunes Plants'!BF11,IF($J$9=22,'Jeunes Plants'!BG11,IF($J$9=23,'Jeunes Plants'!BH11,IF($J$9=24,'Jeunes Plants'!BI11,IF($J$9=25,'Jeunes Plants'!BJ11,IF($J$9=26,'Jeunes Plants'!BK11,IF($J$9=27,'Jeunes Plants'!BL11,IF($J$9=28,'Jeunes Plants'!BM11,IF($J$9=29,'Jeunes Plants'!BN11,IF($J$9=30,'Jeunes Plants'!BO11,IF($J$9=31,'Jeunes Plants'!BP11,IF($J$9=32,'Jeunes Plants'!BQ11,IF($J$9=33,'Jeunes Plants'!BR11,IF($J$9=34,'Jeunes Plants'!BS11,IF($J$9=35,'Jeunes Plants'!B11914,))))))))))))))))))))))))))))))))))))))))))))))))))))</f>
        <v>0</v>
      </c>
      <c r="K22" s="103" t="str">
        <f>IF('Jeunes Plants'!R11=0,"","Erreur")</f>
        <v/>
      </c>
    </row>
    <row r="23" spans="1:11" x14ac:dyDescent="0.25">
      <c r="A23" s="450"/>
      <c r="B23" s="450"/>
      <c r="C23" s="451" t="s">
        <v>1719</v>
      </c>
      <c r="D23" s="451"/>
      <c r="E23" s="450"/>
      <c r="F23" s="450"/>
      <c r="G23" s="450"/>
      <c r="H23" s="450"/>
      <c r="I23" s="450"/>
      <c r="J23" s="450">
        <f>SUBTOTAL(9,J22:J22)</f>
        <v>0</v>
      </c>
      <c r="K23" s="450"/>
    </row>
    <row r="24" spans="1:11" x14ac:dyDescent="0.25">
      <c r="A24" s="103">
        <f>IF('Jeunes Plants'!A12&lt;&gt;"",'Jeunes Plants'!A12,"")</f>
        <v>26724</v>
      </c>
      <c r="B24" s="103" t="str">
        <f>IF('Jeunes Plants'!L12&lt;&gt;"",'Jeunes Plants'!L12,"")</f>
        <v>S2</v>
      </c>
      <c r="C24" s="107" t="str">
        <f>IF('Jeunes Plants'!B12&lt;&gt;"",'Jeunes Plants'!B12,"")</f>
        <v>ŒILLET DES FLEURISTES</v>
      </c>
      <c r="D24" s="107" t="str">
        <f>IF('Jeunes Plants'!C12&lt;&gt;"",'Jeunes Plants'!C12,"")</f>
        <v>Chabaud Martin Mix</v>
      </c>
      <c r="E24" s="103">
        <f>IF('Jeunes Plants'!H12&lt;&gt;"",'Jeunes Plants'!H12,"")</f>
        <v>11</v>
      </c>
      <c r="F24" s="103" t="str">
        <f>IF('Jeunes Plants'!E12&lt;&gt;"",'Jeunes Plants'!E12,"")</f>
        <v>S</v>
      </c>
      <c r="G24" s="103" t="str">
        <f>IF('Jeunes Plants'!N12&lt;&gt;"",'Jeunes Plants'!N12,"")</f>
        <v>M3</v>
      </c>
      <c r="H24" s="103" t="str">
        <f>IF('Jeunes Plants'!I12&lt;&gt;"",'Jeunes Plants'!I12,"")</f>
        <v>C</v>
      </c>
      <c r="I24" s="103" t="str">
        <f>IF('Jeunes Plants'!J12&lt;&gt;"",'Jeunes Plants'!J12,"")</f>
        <v/>
      </c>
      <c r="J24" s="103">
        <f>IF($J$9=36,'Jeunes Plants'!U12,IF($J$9=37,'Jeunes Plants'!V12,IF($J$9=38,'Jeunes Plants'!W12,IF($J$9=39,'Jeunes Plants'!X12,IF($J$9=40,'Jeunes Plants'!Y12,IF($J$9=41,'Jeunes Plants'!Z12,IF($J$9=42,'Jeunes Plants'!AA12,IF($J$9=43,'Jeunes Plants'!AB12,IF($J$9=44,'Jeunes Plants'!AC12,IF($J$9=45,'Jeunes Plants'!AD12,IF($J$9=46,'Jeunes Plants'!AE12,IF($J$9=47,'Jeunes Plants'!AF12,IF($J$9=48,'Jeunes Plants'!AG12,IF($J$9=49,'Jeunes Plants'!AH12,IF($J$9=50,'Jeunes Plants'!AI12,IF($J$9=51,'Jeunes Plants'!AJ12,IF($J$9=52,'Jeunes Plants'!AK12,IF($J$9=1,'Jeunes Plants'!AL12,IF($J$9=2,'Jeunes Plants'!AM12,IF($J$9=3,'Jeunes Plants'!AN12,IF($J$9=4,'Jeunes Plants'!AO12,IF($J$9=5,'Jeunes Plants'!AP12,IF($J$9=6,'Jeunes Plants'!AQ12,IF($J$9=7,'Jeunes Plants'!AR12,IF($J$9=8,'Jeunes Plants'!AS12,IF($J$9=9,'Jeunes Plants'!AT12,IF($J$9=10,'Jeunes Plants'!AU12,IF($J$9=11,'Jeunes Plants'!AV12,IF($J$9=12,'Jeunes Plants'!AW12,IF($J$9=13,'Jeunes Plants'!AX12,IF($J$9=14,'Jeunes Plants'!AY12,IF($J$9=15,'Jeunes Plants'!AZ12,IF($J$9=16,'Jeunes Plants'!BA12,IF($J$9=17,'Jeunes Plants'!BB12,IF($J$9=18,'Jeunes Plants'!BC12,IF($J$9=19,'Jeunes Plants'!BD12,IF($J$9=20,'Jeunes Plants'!BE12,IF($J$9=21,'Jeunes Plants'!BF12,IF($J$9=22,'Jeunes Plants'!BG12,IF($J$9=23,'Jeunes Plants'!BH12,IF($J$9=24,'Jeunes Plants'!BI12,IF($J$9=25,'Jeunes Plants'!BJ12,IF($J$9=26,'Jeunes Plants'!BK12,IF($J$9=27,'Jeunes Plants'!BL12,IF($J$9=28,'Jeunes Plants'!BM12,IF($J$9=29,'Jeunes Plants'!BN12,IF($J$9=30,'Jeunes Plants'!BO12,IF($J$9=31,'Jeunes Plants'!BP12,IF($J$9=32,'Jeunes Plants'!BQ12,IF($J$9=33,'Jeunes Plants'!BR12,IF($J$9=34,'Jeunes Plants'!BS12,IF($J$9=35,'Jeunes Plants'!B11915,))))))))))))))))))))))))))))))))))))))))))))))))))))</f>
        <v>0</v>
      </c>
      <c r="K24" s="103" t="str">
        <f>IF('Jeunes Plants'!R12=0,"","Erreur")</f>
        <v/>
      </c>
    </row>
    <row r="25" spans="1:11" x14ac:dyDescent="0.25">
      <c r="A25" s="450"/>
      <c r="B25" s="450"/>
      <c r="C25" s="451" t="s">
        <v>1720</v>
      </c>
      <c r="D25" s="451"/>
      <c r="E25" s="450"/>
      <c r="F25" s="450"/>
      <c r="G25" s="450"/>
      <c r="H25" s="450"/>
      <c r="I25" s="450"/>
      <c r="J25" s="450">
        <f>SUBTOTAL(9,J24:J24)</f>
        <v>0</v>
      </c>
      <c r="K25" s="450"/>
    </row>
    <row r="26" spans="1:11" x14ac:dyDescent="0.25">
      <c r="A26" s="103">
        <f>IF('Jeunes Plants'!A13&lt;&gt;"",'Jeunes Plants'!A13,"")</f>
        <v>26726</v>
      </c>
      <c r="B26" s="103" t="str">
        <f>IF('Jeunes Plants'!L13&lt;&gt;"",'Jeunes Plants'!L13,"")</f>
        <v>S4</v>
      </c>
      <c r="C26" s="107" t="str">
        <f>IF('Jeunes Plants'!B13&lt;&gt;"",'Jeunes Plants'!B13,"")</f>
        <v>REINE MARGUERITE</v>
      </c>
      <c r="D26" s="107" t="str">
        <f>IF('Jeunes Plants'!C13&lt;&gt;"",'Jeunes Plants'!C13,"")</f>
        <v>Bonita Mix</v>
      </c>
      <c r="E26" s="103">
        <f>IF('Jeunes Plants'!H13&lt;&gt;"",'Jeunes Plants'!H13,"")</f>
        <v>8</v>
      </c>
      <c r="F26" s="103" t="str">
        <f>IF('Jeunes Plants'!E13&lt;&gt;"",'Jeunes Plants'!E13,"")</f>
        <v>S</v>
      </c>
      <c r="G26" s="103" t="str">
        <f>IF('Jeunes Plants'!N13&lt;&gt;"",'Jeunes Plants'!N13,"")</f>
        <v>M3</v>
      </c>
      <c r="H26" s="103" t="str">
        <f>IF('Jeunes Plants'!I13&lt;&gt;"",'Jeunes Plants'!I13,"")</f>
        <v>C</v>
      </c>
      <c r="I26" s="103" t="str">
        <f>IF('Jeunes Plants'!J13&lt;&gt;"",'Jeunes Plants'!J13,"")</f>
        <v/>
      </c>
      <c r="J26" s="103">
        <f>IF($J$9=36,'Jeunes Plants'!U13,IF($J$9=37,'Jeunes Plants'!V13,IF($J$9=38,'Jeunes Plants'!W13,IF($J$9=39,'Jeunes Plants'!X13,IF($J$9=40,'Jeunes Plants'!Y13,IF($J$9=41,'Jeunes Plants'!Z13,IF($J$9=42,'Jeunes Plants'!AA13,IF($J$9=43,'Jeunes Plants'!AB13,IF($J$9=44,'Jeunes Plants'!AC13,IF($J$9=45,'Jeunes Plants'!AD13,IF($J$9=46,'Jeunes Plants'!AE13,IF($J$9=47,'Jeunes Plants'!AF13,IF($J$9=48,'Jeunes Plants'!AG13,IF($J$9=49,'Jeunes Plants'!AH13,IF($J$9=50,'Jeunes Plants'!AI13,IF($J$9=51,'Jeunes Plants'!AJ13,IF($J$9=52,'Jeunes Plants'!AK13,IF($J$9=1,'Jeunes Plants'!AL13,IF($J$9=2,'Jeunes Plants'!AM13,IF($J$9=3,'Jeunes Plants'!AN13,IF($J$9=4,'Jeunes Plants'!AO13,IF($J$9=5,'Jeunes Plants'!AP13,IF($J$9=6,'Jeunes Plants'!AQ13,IF($J$9=7,'Jeunes Plants'!AR13,IF($J$9=8,'Jeunes Plants'!AS13,IF($J$9=9,'Jeunes Plants'!AT13,IF($J$9=10,'Jeunes Plants'!AU13,IF($J$9=11,'Jeunes Plants'!AV13,IF($J$9=12,'Jeunes Plants'!AW13,IF($J$9=13,'Jeunes Plants'!AX13,IF($J$9=14,'Jeunes Plants'!AY13,IF($J$9=15,'Jeunes Plants'!AZ13,IF($J$9=16,'Jeunes Plants'!BA13,IF($J$9=17,'Jeunes Plants'!BB13,IF($J$9=18,'Jeunes Plants'!BC13,IF($J$9=19,'Jeunes Plants'!BD13,IF($J$9=20,'Jeunes Plants'!BE13,IF($J$9=21,'Jeunes Plants'!BF13,IF($J$9=22,'Jeunes Plants'!BG13,IF($J$9=23,'Jeunes Plants'!BH13,IF($J$9=24,'Jeunes Plants'!BI13,IF($J$9=25,'Jeunes Plants'!BJ13,IF($J$9=26,'Jeunes Plants'!BK13,IF($J$9=27,'Jeunes Plants'!BL13,IF($J$9=28,'Jeunes Plants'!BM13,IF($J$9=29,'Jeunes Plants'!BN13,IF($J$9=30,'Jeunes Plants'!BO13,IF($J$9=31,'Jeunes Plants'!BP13,IF($J$9=32,'Jeunes Plants'!BQ13,IF($J$9=33,'Jeunes Plants'!BR13,IF($J$9=34,'Jeunes Plants'!BS13,IF($J$9=35,'Jeunes Plants'!B11916,))))))))))))))))))))))))))))))))))))))))))))))))))))</f>
        <v>0</v>
      </c>
      <c r="K26" s="103" t="str">
        <f>IF('Jeunes Plants'!R13=0,"","Erreur")</f>
        <v/>
      </c>
    </row>
    <row r="27" spans="1:11" x14ac:dyDescent="0.25">
      <c r="A27" s="103">
        <f>IF('Jeunes Plants'!A14&lt;&gt;"",'Jeunes Plants'!A14,"")</f>
        <v>26728</v>
      </c>
      <c r="B27" s="103" t="str">
        <f>IF('Jeunes Plants'!L14&lt;&gt;"",'Jeunes Plants'!L14,"")</f>
        <v>S4</v>
      </c>
      <c r="C27" s="107" t="str">
        <f>IF('Jeunes Plants'!B14&lt;&gt;"",'Jeunes Plants'!B14,"")</f>
        <v>REINE MARGUERITE</v>
      </c>
      <c r="D27" s="107" t="str">
        <f>IF('Jeunes Plants'!C14&lt;&gt;"",'Jeunes Plants'!C14,"")</f>
        <v>Matsumoto Mix</v>
      </c>
      <c r="E27" s="103">
        <f>IF('Jeunes Plants'!H14&lt;&gt;"",'Jeunes Plants'!H14,"")</f>
        <v>8</v>
      </c>
      <c r="F27" s="103" t="str">
        <f>IF('Jeunes Plants'!E14&lt;&gt;"",'Jeunes Plants'!E14,"")</f>
        <v>S</v>
      </c>
      <c r="G27" s="103" t="str">
        <f>IF('Jeunes Plants'!N14&lt;&gt;"",'Jeunes Plants'!N14,"")</f>
        <v>M3</v>
      </c>
      <c r="H27" s="103" t="str">
        <f>IF('Jeunes Plants'!I14&lt;&gt;"",'Jeunes Plants'!I14,"")</f>
        <v>C</v>
      </c>
      <c r="I27" s="103" t="str">
        <f>IF('Jeunes Plants'!J14&lt;&gt;"",'Jeunes Plants'!J14,"")</f>
        <v/>
      </c>
      <c r="J27" s="103">
        <f>IF($J$9=36,'Jeunes Plants'!U14,IF($J$9=37,'Jeunes Plants'!V14,IF($J$9=38,'Jeunes Plants'!W14,IF($J$9=39,'Jeunes Plants'!X14,IF($J$9=40,'Jeunes Plants'!Y14,IF($J$9=41,'Jeunes Plants'!Z14,IF($J$9=42,'Jeunes Plants'!AA14,IF($J$9=43,'Jeunes Plants'!AB14,IF($J$9=44,'Jeunes Plants'!AC14,IF($J$9=45,'Jeunes Plants'!AD14,IF($J$9=46,'Jeunes Plants'!AE14,IF($J$9=47,'Jeunes Plants'!AF14,IF($J$9=48,'Jeunes Plants'!AG14,IF($J$9=49,'Jeunes Plants'!AH14,IF($J$9=50,'Jeunes Plants'!AI14,IF($J$9=51,'Jeunes Plants'!AJ14,IF($J$9=52,'Jeunes Plants'!AK14,IF($J$9=1,'Jeunes Plants'!AL14,IF($J$9=2,'Jeunes Plants'!AM14,IF($J$9=3,'Jeunes Plants'!AN14,IF($J$9=4,'Jeunes Plants'!AO14,IF($J$9=5,'Jeunes Plants'!AP14,IF($J$9=6,'Jeunes Plants'!AQ14,IF($J$9=7,'Jeunes Plants'!AR14,IF($J$9=8,'Jeunes Plants'!AS14,IF($J$9=9,'Jeunes Plants'!AT14,IF($J$9=10,'Jeunes Plants'!AU14,IF($J$9=11,'Jeunes Plants'!AV14,IF($J$9=12,'Jeunes Plants'!AW14,IF($J$9=13,'Jeunes Plants'!AX14,IF($J$9=14,'Jeunes Plants'!AY14,IF($J$9=15,'Jeunes Plants'!AZ14,IF($J$9=16,'Jeunes Plants'!BA14,IF($J$9=17,'Jeunes Plants'!BB14,IF($J$9=18,'Jeunes Plants'!BC14,IF($J$9=19,'Jeunes Plants'!BD14,IF($J$9=20,'Jeunes Plants'!BE14,IF($J$9=21,'Jeunes Plants'!BF14,IF($J$9=22,'Jeunes Plants'!BG14,IF($J$9=23,'Jeunes Plants'!BH14,IF($J$9=24,'Jeunes Plants'!BI14,IF($J$9=25,'Jeunes Plants'!BJ14,IF($J$9=26,'Jeunes Plants'!BK14,IF($J$9=27,'Jeunes Plants'!BL14,IF($J$9=28,'Jeunes Plants'!BM14,IF($J$9=29,'Jeunes Plants'!BN14,IF($J$9=30,'Jeunes Plants'!BO14,IF($J$9=31,'Jeunes Plants'!BP14,IF($J$9=32,'Jeunes Plants'!BQ14,IF($J$9=33,'Jeunes Plants'!BR14,IF($J$9=34,'Jeunes Plants'!BS14,IF($J$9=35,'Jeunes Plants'!B11917,))))))))))))))))))))))))))))))))))))))))))))))))))))</f>
        <v>0</v>
      </c>
      <c r="K27" s="103" t="str">
        <f>IF('Jeunes Plants'!R14=0,"","Erreur")</f>
        <v/>
      </c>
    </row>
    <row r="28" spans="1:11" x14ac:dyDescent="0.25">
      <c r="A28" s="450"/>
      <c r="B28" s="450"/>
      <c r="C28" s="451" t="s">
        <v>1721</v>
      </c>
      <c r="D28" s="451"/>
      <c r="E28" s="450"/>
      <c r="F28" s="450"/>
      <c r="G28" s="450"/>
      <c r="H28" s="450"/>
      <c r="I28" s="450"/>
      <c r="J28" s="450">
        <f>SUBTOTAL(9,J26:J27)</f>
        <v>0</v>
      </c>
      <c r="K28" s="450"/>
    </row>
    <row r="29" spans="1:11" x14ac:dyDescent="0.25">
      <c r="A29" s="103">
        <f>IF('Jeunes Plants'!A15&lt;&gt;"",'Jeunes Plants'!A15,"")</f>
        <v>23020</v>
      </c>
      <c r="B29" s="103" t="str">
        <f>IF('Jeunes Plants'!L15&lt;&gt;"",'Jeunes Plants'!L15,"")</f>
        <v>S4</v>
      </c>
      <c r="C29" s="107" t="str">
        <f>IF('Jeunes Plants'!B15&lt;&gt;"",'Jeunes Plants'!B15,"")</f>
        <v>STATICE (limonium sinuatum)</v>
      </c>
      <c r="D29" s="107" t="str">
        <f>IF('Jeunes Plants'!C15&lt;&gt;"",'Jeunes Plants'!C15,"")</f>
        <v>Hipster Mix</v>
      </c>
      <c r="E29" s="103">
        <f>IF('Jeunes Plants'!H15&lt;&gt;"",'Jeunes Plants'!H15,"")</f>
        <v>8</v>
      </c>
      <c r="F29" s="103" t="str">
        <f>IF('Jeunes Plants'!E15&lt;&gt;"",'Jeunes Plants'!E15,"")</f>
        <v>S</v>
      </c>
      <c r="G29" s="103" t="str">
        <f>IF('Jeunes Plants'!N15&lt;&gt;"",'Jeunes Plants'!N15,"")</f>
        <v>M3</v>
      </c>
      <c r="H29" s="103" t="str">
        <f>IF('Jeunes Plants'!I15&lt;&gt;"",'Jeunes Plants'!I15,"")</f>
        <v>C</v>
      </c>
      <c r="I29" s="103" t="str">
        <f>IF('Jeunes Plants'!J15&lt;&gt;"",'Jeunes Plants'!J15,"")</f>
        <v/>
      </c>
      <c r="J29" s="103">
        <f>IF($J$9=36,'Jeunes Plants'!U15,IF($J$9=37,'Jeunes Plants'!V15,IF($J$9=38,'Jeunes Plants'!W15,IF($J$9=39,'Jeunes Plants'!X15,IF($J$9=40,'Jeunes Plants'!Y15,IF($J$9=41,'Jeunes Plants'!Z15,IF($J$9=42,'Jeunes Plants'!AA15,IF($J$9=43,'Jeunes Plants'!AB15,IF($J$9=44,'Jeunes Plants'!AC15,IF($J$9=45,'Jeunes Plants'!AD15,IF($J$9=46,'Jeunes Plants'!AE15,IF($J$9=47,'Jeunes Plants'!AF15,IF($J$9=48,'Jeunes Plants'!AG15,IF($J$9=49,'Jeunes Plants'!AH15,IF($J$9=50,'Jeunes Plants'!AI15,IF($J$9=51,'Jeunes Plants'!AJ15,IF($J$9=52,'Jeunes Plants'!AK15,IF($J$9=1,'Jeunes Plants'!AL15,IF($J$9=2,'Jeunes Plants'!AM15,IF($J$9=3,'Jeunes Plants'!AN15,IF($J$9=4,'Jeunes Plants'!AO15,IF($J$9=5,'Jeunes Plants'!AP15,IF($J$9=6,'Jeunes Plants'!AQ15,IF($J$9=7,'Jeunes Plants'!AR15,IF($J$9=8,'Jeunes Plants'!AS15,IF($J$9=9,'Jeunes Plants'!AT15,IF($J$9=10,'Jeunes Plants'!AU15,IF($J$9=11,'Jeunes Plants'!AV15,IF($J$9=12,'Jeunes Plants'!AW15,IF($J$9=13,'Jeunes Plants'!AX15,IF($J$9=14,'Jeunes Plants'!AY15,IF($J$9=15,'Jeunes Plants'!AZ15,IF($J$9=16,'Jeunes Plants'!BA15,IF($J$9=17,'Jeunes Plants'!BB15,IF($J$9=18,'Jeunes Plants'!BC15,IF($J$9=19,'Jeunes Plants'!BD15,IF($J$9=20,'Jeunes Plants'!BE15,IF($J$9=21,'Jeunes Plants'!BF15,IF($J$9=22,'Jeunes Plants'!BG15,IF($J$9=23,'Jeunes Plants'!BH15,IF($J$9=24,'Jeunes Plants'!BI15,IF($J$9=25,'Jeunes Plants'!BJ15,IF($J$9=26,'Jeunes Plants'!BK15,IF($J$9=27,'Jeunes Plants'!BL15,IF($J$9=28,'Jeunes Plants'!BM15,IF($J$9=29,'Jeunes Plants'!BN15,IF($J$9=30,'Jeunes Plants'!BO15,IF($J$9=31,'Jeunes Plants'!BP15,IF($J$9=32,'Jeunes Plants'!BQ15,IF($J$9=33,'Jeunes Plants'!BR15,IF($J$9=34,'Jeunes Plants'!BS15,IF($J$9=35,'Jeunes Plants'!B11918,))))))))))))))))))))))))))))))))))))))))))))))))))))</f>
        <v>0</v>
      </c>
      <c r="K29" s="103" t="str">
        <f>IF('Jeunes Plants'!R15=0,"","Erreur")</f>
        <v/>
      </c>
    </row>
    <row r="30" spans="1:11" x14ac:dyDescent="0.25">
      <c r="A30" s="450"/>
      <c r="B30" s="450"/>
      <c r="C30" s="451" t="s">
        <v>1722</v>
      </c>
      <c r="D30" s="451"/>
      <c r="E30" s="450"/>
      <c r="F30" s="450"/>
      <c r="G30" s="450"/>
      <c r="H30" s="450"/>
      <c r="I30" s="450"/>
      <c r="J30" s="450">
        <f>SUBTOTAL(9,J29:J29)</f>
        <v>0</v>
      </c>
      <c r="K30" s="450"/>
    </row>
    <row r="31" spans="1:11" x14ac:dyDescent="0.25">
      <c r="A31" s="103">
        <f>IF('Jeunes Plants'!A16&lt;&gt;"",'Jeunes Plants'!A16,"")</f>
        <v>26730</v>
      </c>
      <c r="B31" s="103" t="str">
        <f>IF('Jeunes Plants'!L16&lt;&gt;"",'Jeunes Plants'!L16,"")</f>
        <v>S4</v>
      </c>
      <c r="C31" s="107" t="str">
        <f>IF('Jeunes Plants'!B16&lt;&gt;"",'Jeunes Plants'!B16,"")</f>
        <v>ZINNIA</v>
      </c>
      <c r="D31" s="107" t="str">
        <f>IF('Jeunes Plants'!C16&lt;&gt;"",'Jeunes Plants'!C16,"")</f>
        <v>Fleurs de Dahlia Mix</v>
      </c>
      <c r="E31" s="103">
        <f>IF('Jeunes Plants'!H16&lt;&gt;"",'Jeunes Plants'!H16,"")</f>
        <v>8</v>
      </c>
      <c r="F31" s="103" t="str">
        <f>IF('Jeunes Plants'!E16&lt;&gt;"",'Jeunes Plants'!E16,"")</f>
        <v>S</v>
      </c>
      <c r="G31" s="103" t="str">
        <f>IF('Jeunes Plants'!N16&lt;&gt;"",'Jeunes Plants'!N16,"")</f>
        <v>M3</v>
      </c>
      <c r="H31" s="103" t="str">
        <f>IF('Jeunes Plants'!I16&lt;&gt;"",'Jeunes Plants'!I16,"")</f>
        <v>C</v>
      </c>
      <c r="I31" s="103" t="str">
        <f>IF('Jeunes Plants'!J16&lt;&gt;"",'Jeunes Plants'!J16,"")</f>
        <v/>
      </c>
      <c r="J31" s="103">
        <f>IF($J$9=36,'Jeunes Plants'!U16,IF($J$9=37,'Jeunes Plants'!V16,IF($J$9=38,'Jeunes Plants'!W16,IF($J$9=39,'Jeunes Plants'!X16,IF($J$9=40,'Jeunes Plants'!Y16,IF($J$9=41,'Jeunes Plants'!Z16,IF($J$9=42,'Jeunes Plants'!AA16,IF($J$9=43,'Jeunes Plants'!AB16,IF($J$9=44,'Jeunes Plants'!AC16,IF($J$9=45,'Jeunes Plants'!AD16,IF($J$9=46,'Jeunes Plants'!AE16,IF($J$9=47,'Jeunes Plants'!AF16,IF($J$9=48,'Jeunes Plants'!AG16,IF($J$9=49,'Jeunes Plants'!AH16,IF($J$9=50,'Jeunes Plants'!AI16,IF($J$9=51,'Jeunes Plants'!AJ16,IF($J$9=52,'Jeunes Plants'!AK16,IF($J$9=1,'Jeunes Plants'!AL16,IF($J$9=2,'Jeunes Plants'!AM16,IF($J$9=3,'Jeunes Plants'!AN16,IF($J$9=4,'Jeunes Plants'!AO16,IF($J$9=5,'Jeunes Plants'!AP16,IF($J$9=6,'Jeunes Plants'!AQ16,IF($J$9=7,'Jeunes Plants'!AR16,IF($J$9=8,'Jeunes Plants'!AS16,IF($J$9=9,'Jeunes Plants'!AT16,IF($J$9=10,'Jeunes Plants'!AU16,IF($J$9=11,'Jeunes Plants'!AV16,IF($J$9=12,'Jeunes Plants'!AW16,IF($J$9=13,'Jeunes Plants'!AX16,IF($J$9=14,'Jeunes Plants'!AY16,IF($J$9=15,'Jeunes Plants'!AZ16,IF($J$9=16,'Jeunes Plants'!BA16,IF($J$9=17,'Jeunes Plants'!BB16,IF($J$9=18,'Jeunes Plants'!BC16,IF($J$9=19,'Jeunes Plants'!BD16,IF($J$9=20,'Jeunes Plants'!BE16,IF($J$9=21,'Jeunes Plants'!BF16,IF($J$9=22,'Jeunes Plants'!BG16,IF($J$9=23,'Jeunes Plants'!BH16,IF($J$9=24,'Jeunes Plants'!BI16,IF($J$9=25,'Jeunes Plants'!BJ16,IF($J$9=26,'Jeunes Plants'!BK16,IF($J$9=27,'Jeunes Plants'!BL16,IF($J$9=28,'Jeunes Plants'!BM16,IF($J$9=29,'Jeunes Plants'!BN16,IF($J$9=30,'Jeunes Plants'!BO16,IF($J$9=31,'Jeunes Plants'!BP16,IF($J$9=32,'Jeunes Plants'!BQ16,IF($J$9=33,'Jeunes Plants'!BR16,IF($J$9=34,'Jeunes Plants'!BS16,IF($J$9=35,'Jeunes Plants'!B11919,))))))))))))))))))))))))))))))))))))))))))))))))))))</f>
        <v>0</v>
      </c>
      <c r="K31" s="103" t="str">
        <f>IF('Jeunes Plants'!R16=0,"","Erreur")</f>
        <v/>
      </c>
    </row>
    <row r="32" spans="1:11" x14ac:dyDescent="0.25">
      <c r="A32" s="450"/>
      <c r="B32" s="450"/>
      <c r="C32" s="451" t="s">
        <v>1723</v>
      </c>
      <c r="D32" s="451"/>
      <c r="E32" s="450"/>
      <c r="F32" s="450"/>
      <c r="G32" s="450"/>
      <c r="H32" s="450"/>
      <c r="I32" s="450"/>
      <c r="J32" s="450">
        <f>SUBTOTAL(9,J31:J31)</f>
        <v>0</v>
      </c>
      <c r="K32" s="450"/>
    </row>
    <row r="33" spans="1:11" x14ac:dyDescent="0.25">
      <c r="A33" s="103">
        <f>IF('Jeunes Plants'!A17&lt;&gt;"",'Jeunes Plants'!A17,"")</f>
        <v>26714</v>
      </c>
      <c r="B33" s="103" t="str">
        <f>IF('Jeunes Plants'!L17&lt;&gt;"",'Jeunes Plants'!L17,"")</f>
        <v>D</v>
      </c>
      <c r="C33" s="107" t="str">
        <f>IF('Jeunes Plants'!B17&lt;&gt;"",'Jeunes Plants'!B17,"")</f>
        <v>DÉPLIANT FERME FLORALE</v>
      </c>
      <c r="D33" s="107" t="str">
        <f>IF('Jeunes Plants'!C17&lt;&gt;"",'Jeunes Plants'!C17,"")</f>
        <v>ACHETÉ</v>
      </c>
      <c r="E33" s="103" t="str">
        <f>IF('Jeunes Plants'!H17&lt;&gt;"",'Jeunes Plants'!H17,"")</f>
        <v xml:space="preserve"> </v>
      </c>
      <c r="F33" s="103" t="str">
        <f>IF('Jeunes Plants'!E17&lt;&gt;"",'Jeunes Plants'!E17,"")</f>
        <v xml:space="preserve"> </v>
      </c>
      <c r="G33" s="103" t="str">
        <f>IF('Jeunes Plants'!N17&lt;&gt;"",'Jeunes Plants'!N17,"")</f>
        <v xml:space="preserve"> </v>
      </c>
      <c r="H33" s="103" t="str">
        <f>IF('Jeunes Plants'!I17&lt;&gt;"",'Jeunes Plants'!I17,"")</f>
        <v xml:space="preserve"> </v>
      </c>
      <c r="I33" s="103" t="str">
        <f>IF('Jeunes Plants'!J17&lt;&gt;"",'Jeunes Plants'!J17,"")</f>
        <v xml:space="preserve"> </v>
      </c>
      <c r="J33" s="103">
        <f>IF($J$9=36,'Jeunes Plants'!U17,IF($J$9=37,'Jeunes Plants'!V17,IF($J$9=38,'Jeunes Plants'!W17,IF($J$9=39,'Jeunes Plants'!X17,IF($J$9=40,'Jeunes Plants'!Y17,IF($J$9=41,'Jeunes Plants'!Z17,IF($J$9=42,'Jeunes Plants'!AA17,IF($J$9=43,'Jeunes Plants'!AB17,IF($J$9=44,'Jeunes Plants'!AC17,IF($J$9=45,'Jeunes Plants'!AD17,IF($J$9=46,'Jeunes Plants'!AE17,IF($J$9=47,'Jeunes Plants'!AF17,IF($J$9=48,'Jeunes Plants'!AG17,IF($J$9=49,'Jeunes Plants'!AH17,IF($J$9=50,'Jeunes Plants'!AI17,IF($J$9=51,'Jeunes Plants'!AJ17,IF($J$9=52,'Jeunes Plants'!AK17,IF($J$9=1,'Jeunes Plants'!AL17,IF($J$9=2,'Jeunes Plants'!AM17,IF($J$9=3,'Jeunes Plants'!AN17,IF($J$9=4,'Jeunes Plants'!AO17,IF($J$9=5,'Jeunes Plants'!AP17,IF($J$9=6,'Jeunes Plants'!AQ17,IF($J$9=7,'Jeunes Plants'!AR17,IF($J$9=8,'Jeunes Plants'!AS17,IF($J$9=9,'Jeunes Plants'!AT17,IF($J$9=10,'Jeunes Plants'!AU17,IF($J$9=11,'Jeunes Plants'!AV17,IF($J$9=12,'Jeunes Plants'!AW17,IF($J$9=13,'Jeunes Plants'!AX17,IF($J$9=14,'Jeunes Plants'!AY17,IF($J$9=15,'Jeunes Plants'!AZ17,IF($J$9=16,'Jeunes Plants'!BA17,IF($J$9=17,'Jeunes Plants'!BB17,IF($J$9=18,'Jeunes Plants'!BC17,IF($J$9=19,'Jeunes Plants'!BD17,IF($J$9=20,'Jeunes Plants'!BE17,IF($J$9=21,'Jeunes Plants'!BF17,IF($J$9=22,'Jeunes Plants'!BG17,IF($J$9=23,'Jeunes Plants'!BH17,IF($J$9=24,'Jeunes Plants'!BI17,IF($J$9=25,'Jeunes Plants'!BJ17,IF($J$9=26,'Jeunes Plants'!BK17,IF($J$9=27,'Jeunes Plants'!BL17,IF($J$9=28,'Jeunes Plants'!BM17,IF($J$9=29,'Jeunes Plants'!BN17,IF($J$9=30,'Jeunes Plants'!BO17,IF($J$9=31,'Jeunes Plants'!BP17,IF($J$9=32,'Jeunes Plants'!BQ17,IF($J$9=33,'Jeunes Plants'!BR17,IF($J$9=34,'Jeunes Plants'!BS17,IF($J$9=35,'Jeunes Plants'!B11920,))))))))))))))))))))))))))))))))))))))))))))))))))))</f>
        <v>0</v>
      </c>
      <c r="K33" s="103" t="str">
        <f>IF('Jeunes Plants'!R17=0,"","Erreur")</f>
        <v/>
      </c>
    </row>
    <row r="34" spans="1:11" x14ac:dyDescent="0.25">
      <c r="A34" s="450"/>
      <c r="B34" s="450"/>
      <c r="C34" s="451" t="s">
        <v>1724</v>
      </c>
      <c r="D34" s="451"/>
      <c r="E34" s="450"/>
      <c r="F34" s="450"/>
      <c r="G34" s="450"/>
      <c r="H34" s="450"/>
      <c r="I34" s="450"/>
      <c r="J34" s="450">
        <f>SUBTOTAL(9,J33:J33)</f>
        <v>0</v>
      </c>
      <c r="K34" s="450"/>
    </row>
    <row r="35" spans="1:11" x14ac:dyDescent="0.25">
      <c r="A35" s="103">
        <f>IF('Jeunes Plants'!A18&lt;&gt;"",'Jeunes Plants'!A18,"")</f>
        <v>26715</v>
      </c>
      <c r="B35" s="103" t="str">
        <f>IF('Jeunes Plants'!L18&lt;&gt;"",'Jeunes Plants'!L18,"")</f>
        <v>D</v>
      </c>
      <c r="C35" s="107" t="str">
        <f>IF('Jeunes Plants'!B18&lt;&gt;"",'Jeunes Plants'!B18,"")</f>
        <v>AFFICHE FERME FLORALE</v>
      </c>
      <c r="D35" s="107" t="str">
        <f>IF('Jeunes Plants'!C18&lt;&gt;"",'Jeunes Plants'!C18,"")</f>
        <v>ACHETÉ</v>
      </c>
      <c r="E35" s="103" t="str">
        <f>IF('Jeunes Plants'!H18&lt;&gt;"",'Jeunes Plants'!H18,"")</f>
        <v xml:space="preserve"> </v>
      </c>
      <c r="F35" s="103" t="str">
        <f>IF('Jeunes Plants'!E18&lt;&gt;"",'Jeunes Plants'!E18,"")</f>
        <v xml:space="preserve"> </v>
      </c>
      <c r="G35" s="103" t="str">
        <f>IF('Jeunes Plants'!N18&lt;&gt;"",'Jeunes Plants'!N18,"")</f>
        <v xml:space="preserve"> </v>
      </c>
      <c r="H35" s="103" t="str">
        <f>IF('Jeunes Plants'!I18&lt;&gt;"",'Jeunes Plants'!I18,"")</f>
        <v xml:space="preserve"> </v>
      </c>
      <c r="I35" s="103" t="str">
        <f>IF('Jeunes Plants'!J18&lt;&gt;"",'Jeunes Plants'!J18,"")</f>
        <v xml:space="preserve"> </v>
      </c>
      <c r="J35" s="103">
        <f>IF($J$9=36,'Jeunes Plants'!U18,IF($J$9=37,'Jeunes Plants'!V18,IF($J$9=38,'Jeunes Plants'!W18,IF($J$9=39,'Jeunes Plants'!X18,IF($J$9=40,'Jeunes Plants'!Y18,IF($J$9=41,'Jeunes Plants'!Z18,IF($J$9=42,'Jeunes Plants'!AA18,IF($J$9=43,'Jeunes Plants'!AB18,IF($J$9=44,'Jeunes Plants'!AC18,IF($J$9=45,'Jeunes Plants'!AD18,IF($J$9=46,'Jeunes Plants'!AE18,IF($J$9=47,'Jeunes Plants'!AF18,IF($J$9=48,'Jeunes Plants'!AG18,IF($J$9=49,'Jeunes Plants'!AH18,IF($J$9=50,'Jeunes Plants'!AI18,IF($J$9=51,'Jeunes Plants'!AJ18,IF($J$9=52,'Jeunes Plants'!AK18,IF($J$9=1,'Jeunes Plants'!AL18,IF($J$9=2,'Jeunes Plants'!AM18,IF($J$9=3,'Jeunes Plants'!AN18,IF($J$9=4,'Jeunes Plants'!AO18,IF($J$9=5,'Jeunes Plants'!AP18,IF($J$9=6,'Jeunes Plants'!AQ18,IF($J$9=7,'Jeunes Plants'!AR18,IF($J$9=8,'Jeunes Plants'!AS18,IF($J$9=9,'Jeunes Plants'!AT18,IF($J$9=10,'Jeunes Plants'!AU18,IF($J$9=11,'Jeunes Plants'!AV18,IF($J$9=12,'Jeunes Plants'!AW18,IF($J$9=13,'Jeunes Plants'!AX18,IF($J$9=14,'Jeunes Plants'!AY18,IF($J$9=15,'Jeunes Plants'!AZ18,IF($J$9=16,'Jeunes Plants'!BA18,IF($J$9=17,'Jeunes Plants'!BB18,IF($J$9=18,'Jeunes Plants'!BC18,IF($J$9=19,'Jeunes Plants'!BD18,IF($J$9=20,'Jeunes Plants'!BE18,IF($J$9=21,'Jeunes Plants'!BF18,IF($J$9=22,'Jeunes Plants'!BG18,IF($J$9=23,'Jeunes Plants'!BH18,IF($J$9=24,'Jeunes Plants'!BI18,IF($J$9=25,'Jeunes Plants'!BJ18,IF($J$9=26,'Jeunes Plants'!BK18,IF($J$9=27,'Jeunes Plants'!BL18,IF($J$9=28,'Jeunes Plants'!BM18,IF($J$9=29,'Jeunes Plants'!BN18,IF($J$9=30,'Jeunes Plants'!BO18,IF($J$9=31,'Jeunes Plants'!BP18,IF($J$9=32,'Jeunes Plants'!BQ18,IF($J$9=33,'Jeunes Plants'!BR18,IF($J$9=34,'Jeunes Plants'!BS18,IF($J$9=35,'Jeunes Plants'!B11921,))))))))))))))))))))))))))))))))))))))))))))))))))))</f>
        <v>0</v>
      </c>
      <c r="K35" s="103" t="str">
        <f>IF('Jeunes Plants'!R18=0,"","Erreur")</f>
        <v/>
      </c>
    </row>
    <row r="36" spans="1:11" x14ac:dyDescent="0.25">
      <c r="A36" s="450"/>
      <c r="B36" s="450"/>
      <c r="C36" s="451" t="s">
        <v>1725</v>
      </c>
      <c r="D36" s="451"/>
      <c r="E36" s="450"/>
      <c r="F36" s="450"/>
      <c r="G36" s="450"/>
      <c r="H36" s="450"/>
      <c r="I36" s="450"/>
      <c r="J36" s="450">
        <f>SUBTOTAL(9,J35:J35)</f>
        <v>0</v>
      </c>
      <c r="K36" s="450"/>
    </row>
    <row r="37" spans="1:11" x14ac:dyDescent="0.25">
      <c r="A37" s="452"/>
      <c r="B37" s="452"/>
      <c r="C37" s="453" t="s">
        <v>1726</v>
      </c>
      <c r="D37" s="453"/>
      <c r="E37" s="452"/>
      <c r="F37" s="452"/>
      <c r="G37" s="452"/>
      <c r="H37" s="452"/>
      <c r="I37" s="452"/>
      <c r="J37" s="452">
        <f>SUBTOTAL(9,J15:J32)</f>
        <v>0</v>
      </c>
      <c r="K37" s="452"/>
    </row>
    <row r="38" spans="1:11" x14ac:dyDescent="0.25">
      <c r="A38" s="103" t="str">
        <f>IF('Jeunes Plants'!A19&lt;&gt;"",'Jeunes Plants'!A19,"")</f>
        <v/>
      </c>
      <c r="B38" s="103" t="str">
        <f>IF('Jeunes Plants'!L19&lt;&gt;"",'Jeunes Plants'!L19,"")</f>
        <v>G</v>
      </c>
      <c r="C38" s="107" t="str">
        <f>IF('Jeunes Plants'!B19&lt;&gt;"",'Jeunes Plants'!B19,"")</f>
        <v>LES FLEURS SÉCHÉES</v>
      </c>
      <c r="D38" s="107" t="str">
        <f>IF('Jeunes Plants'!C19&lt;&gt;"",'Jeunes Plants'!C19,"")</f>
        <v/>
      </c>
      <c r="E38" s="103" t="str">
        <f>IF('Jeunes Plants'!H19&lt;&gt;"",'Jeunes Plants'!H19,"")</f>
        <v/>
      </c>
      <c r="F38" s="103" t="str">
        <f>IF('Jeunes Plants'!E19&lt;&gt;"",'Jeunes Plants'!E19,"")</f>
        <v/>
      </c>
      <c r="G38" s="103" t="str">
        <f>IF('Jeunes Plants'!N19&lt;&gt;"",'Jeunes Plants'!N19,"")</f>
        <v/>
      </c>
      <c r="H38" s="103" t="str">
        <f>IF('Jeunes Plants'!I19&lt;&gt;"",'Jeunes Plants'!I19,"")</f>
        <v/>
      </c>
      <c r="I38" s="103" t="str">
        <f>IF('Jeunes Plants'!J19&lt;&gt;"",'Jeunes Plants'!J19,"")</f>
        <v/>
      </c>
      <c r="J38" s="103">
        <f>IF($J$9=36,'Jeunes Plants'!U19,IF($J$9=37,'Jeunes Plants'!V19,IF($J$9=38,'Jeunes Plants'!W19,IF($J$9=39,'Jeunes Plants'!X19,IF($J$9=40,'Jeunes Plants'!Y19,IF($J$9=41,'Jeunes Plants'!Z19,IF($J$9=42,'Jeunes Plants'!AA19,IF($J$9=43,'Jeunes Plants'!AB19,IF($J$9=44,'Jeunes Plants'!AC19,IF($J$9=45,'Jeunes Plants'!AD19,IF($J$9=46,'Jeunes Plants'!AE19,IF($J$9=47,'Jeunes Plants'!AF19,IF($J$9=48,'Jeunes Plants'!AG19,IF($J$9=49,'Jeunes Plants'!AH19,IF($J$9=50,'Jeunes Plants'!AI19,IF($J$9=51,'Jeunes Plants'!AJ19,IF($J$9=52,'Jeunes Plants'!AK19,IF($J$9=1,'Jeunes Plants'!AL19,IF($J$9=2,'Jeunes Plants'!AM19,IF($J$9=3,'Jeunes Plants'!AN19,IF($J$9=4,'Jeunes Plants'!AO19,IF($J$9=5,'Jeunes Plants'!AP19,IF($J$9=6,'Jeunes Plants'!AQ19,IF($J$9=7,'Jeunes Plants'!AR19,IF($J$9=8,'Jeunes Plants'!AS19,IF($J$9=9,'Jeunes Plants'!AT19,IF($J$9=10,'Jeunes Plants'!AU19,IF($J$9=11,'Jeunes Plants'!AV19,IF($J$9=12,'Jeunes Plants'!AW19,IF($J$9=13,'Jeunes Plants'!AX19,IF($J$9=14,'Jeunes Plants'!AY19,IF($J$9=15,'Jeunes Plants'!AZ19,IF($J$9=16,'Jeunes Plants'!BA19,IF($J$9=17,'Jeunes Plants'!BB19,IF($J$9=18,'Jeunes Plants'!BC19,IF($J$9=19,'Jeunes Plants'!BD19,IF($J$9=20,'Jeunes Plants'!BE19,IF($J$9=21,'Jeunes Plants'!BF19,IF($J$9=22,'Jeunes Plants'!BG19,IF($J$9=23,'Jeunes Plants'!BH19,IF($J$9=24,'Jeunes Plants'!BI19,IF($J$9=25,'Jeunes Plants'!BJ19,IF($J$9=26,'Jeunes Plants'!BK19,IF($J$9=27,'Jeunes Plants'!BL19,IF($J$9=28,'Jeunes Plants'!BM19,IF($J$9=29,'Jeunes Plants'!BN19,IF($J$9=30,'Jeunes Plants'!BO19,IF($J$9=31,'Jeunes Plants'!BP19,IF($J$9=32,'Jeunes Plants'!BQ19,IF($J$9=33,'Jeunes Plants'!BR19,IF($J$9=34,'Jeunes Plants'!BS19,IF($J$9=35,'Jeunes Plants'!B11922,))))))))))))))))))))))))))))))))))))))))))))))))))))</f>
        <v>0</v>
      </c>
      <c r="K38" s="103" t="str">
        <f>IF('Jeunes Plants'!R19=0,"","Erreur")</f>
        <v/>
      </c>
    </row>
    <row r="39" spans="1:11" x14ac:dyDescent="0.25">
      <c r="A39" s="103">
        <f>IF('Jeunes Plants'!A20&lt;&gt;"",'Jeunes Plants'!A20,"")</f>
        <v>22851</v>
      </c>
      <c r="B39" s="103" t="str">
        <f>IF('Jeunes Plants'!L20&lt;&gt;"",'Jeunes Plants'!L20,"")</f>
        <v>S4</v>
      </c>
      <c r="C39" s="107" t="str">
        <f>IF('Jeunes Plants'!B20&lt;&gt;"",'Jeunes Plants'!B20,"")</f>
        <v>ACHILLEE FILIPENDULINA</v>
      </c>
      <c r="D39" s="107" t="str">
        <f>IF('Jeunes Plants'!C20&lt;&gt;"",'Jeunes Plants'!C20,"")</f>
        <v>Cloth of gold</v>
      </c>
      <c r="E39" s="103">
        <f>IF('Jeunes Plants'!H20&lt;&gt;"",'Jeunes Plants'!H20,"")</f>
        <v>8</v>
      </c>
      <c r="F39" s="103" t="str">
        <f>IF('Jeunes Plants'!E20&lt;&gt;"",'Jeunes Plants'!E20,"")</f>
        <v>S</v>
      </c>
      <c r="G39" s="103" t="str">
        <f>IF('Jeunes Plants'!N20&lt;&gt;"",'Jeunes Plants'!N20,"")</f>
        <v>M3</v>
      </c>
      <c r="H39" s="103" t="str">
        <f>IF('Jeunes Plants'!I20&lt;&gt;"",'Jeunes Plants'!I20,"")</f>
        <v>C</v>
      </c>
      <c r="I39" s="103" t="str">
        <f>IF('Jeunes Plants'!J20&lt;&gt;"",'Jeunes Plants'!J20,"")</f>
        <v/>
      </c>
      <c r="J39" s="103">
        <f>IF($J$9=36,'Jeunes Plants'!U20,IF($J$9=37,'Jeunes Plants'!V20,IF($J$9=38,'Jeunes Plants'!W20,IF($J$9=39,'Jeunes Plants'!X20,IF($J$9=40,'Jeunes Plants'!Y20,IF($J$9=41,'Jeunes Plants'!Z20,IF($J$9=42,'Jeunes Plants'!AA20,IF($J$9=43,'Jeunes Plants'!AB20,IF($J$9=44,'Jeunes Plants'!AC20,IF($J$9=45,'Jeunes Plants'!AD20,IF($J$9=46,'Jeunes Plants'!AE20,IF($J$9=47,'Jeunes Plants'!AF20,IF($J$9=48,'Jeunes Plants'!AG20,IF($J$9=49,'Jeunes Plants'!AH20,IF($J$9=50,'Jeunes Plants'!AI20,IF($J$9=51,'Jeunes Plants'!AJ20,IF($J$9=52,'Jeunes Plants'!AK20,IF($J$9=1,'Jeunes Plants'!AL20,IF($J$9=2,'Jeunes Plants'!AM20,IF($J$9=3,'Jeunes Plants'!AN20,IF($J$9=4,'Jeunes Plants'!AO20,IF($J$9=5,'Jeunes Plants'!AP20,IF($J$9=6,'Jeunes Plants'!AQ20,IF($J$9=7,'Jeunes Plants'!AR20,IF($J$9=8,'Jeunes Plants'!AS20,IF($J$9=9,'Jeunes Plants'!AT20,IF($J$9=10,'Jeunes Plants'!AU20,IF($J$9=11,'Jeunes Plants'!AV20,IF($J$9=12,'Jeunes Plants'!AW20,IF($J$9=13,'Jeunes Plants'!AX20,IF($J$9=14,'Jeunes Plants'!AY20,IF($J$9=15,'Jeunes Plants'!AZ20,IF($J$9=16,'Jeunes Plants'!BA20,IF($J$9=17,'Jeunes Plants'!BB20,IF($J$9=18,'Jeunes Plants'!BC20,IF($J$9=19,'Jeunes Plants'!BD20,IF($J$9=20,'Jeunes Plants'!BE20,IF($J$9=21,'Jeunes Plants'!BF20,IF($J$9=22,'Jeunes Plants'!BG20,IF($J$9=23,'Jeunes Plants'!BH20,IF($J$9=24,'Jeunes Plants'!BI20,IF($J$9=25,'Jeunes Plants'!BJ20,IF($J$9=26,'Jeunes Plants'!BK20,IF($J$9=27,'Jeunes Plants'!BL20,IF($J$9=28,'Jeunes Plants'!BM20,IF($J$9=29,'Jeunes Plants'!BN20,IF($J$9=30,'Jeunes Plants'!BO20,IF($J$9=31,'Jeunes Plants'!BP20,IF($J$9=32,'Jeunes Plants'!BQ20,IF($J$9=33,'Jeunes Plants'!BR20,IF($J$9=34,'Jeunes Plants'!BS20,IF($J$9=35,'Jeunes Plants'!B11923,))))))))))))))))))))))))))))))))))))))))))))))))))))</f>
        <v>0</v>
      </c>
      <c r="K39" s="103" t="str">
        <f>IF('Jeunes Plants'!R20=0,"","Erreur")</f>
        <v/>
      </c>
    </row>
    <row r="40" spans="1:11" x14ac:dyDescent="0.25">
      <c r="A40" s="450"/>
      <c r="B40" s="450"/>
      <c r="C40" s="451" t="s">
        <v>1727</v>
      </c>
      <c r="D40" s="451"/>
      <c r="E40" s="450"/>
      <c r="F40" s="450"/>
      <c r="G40" s="450"/>
      <c r="H40" s="450"/>
      <c r="I40" s="450"/>
      <c r="J40" s="450">
        <f>SUBTOTAL(9,J37:J39)</f>
        <v>0</v>
      </c>
      <c r="K40" s="450"/>
    </row>
    <row r="41" spans="1:11" x14ac:dyDescent="0.25">
      <c r="A41" s="103">
        <f>IF('Jeunes Plants'!A21&lt;&gt;"",'Jeunes Plants'!A21,"")</f>
        <v>22592</v>
      </c>
      <c r="B41" s="103" t="str">
        <f>IF('Jeunes Plants'!L21&lt;&gt;"",'Jeunes Plants'!L21,"")</f>
        <v>S3B</v>
      </c>
      <c r="C41" s="107" t="str">
        <f>IF('Jeunes Plants'!B21&lt;&gt;"",'Jeunes Plants'!B21,"")</f>
        <v>CRASPEDIA GLOBOSA</v>
      </c>
      <c r="D41" s="107" t="str">
        <f>IF('Jeunes Plants'!C21&lt;&gt;"",'Jeunes Plants'!C21,"")</f>
        <v>Golf beauty</v>
      </c>
      <c r="E41" s="103">
        <f>IF('Jeunes Plants'!H21&lt;&gt;"",'Jeunes Plants'!H21,"")</f>
        <v>5</v>
      </c>
      <c r="F41" s="103" t="str">
        <f>IF('Jeunes Plants'!E21&lt;&gt;"",'Jeunes Plants'!E21,"")</f>
        <v>B</v>
      </c>
      <c r="G41" s="103" t="str">
        <f>IF('Jeunes Plants'!N21&lt;&gt;"",'Jeunes Plants'!N21,"")</f>
        <v>M3</v>
      </c>
      <c r="H41" s="103" t="str">
        <f>IF('Jeunes Plants'!I21&lt;&gt;"",'Jeunes Plants'!I21,"")</f>
        <v>D</v>
      </c>
      <c r="I41" s="103">
        <f>IF('Jeunes Plants'!J21&lt;&gt;"",'Jeunes Plants'!J21,"")</f>
        <v>0.1</v>
      </c>
      <c r="J41" s="103">
        <f>IF($J$9=36,'Jeunes Plants'!U21,IF($J$9=37,'Jeunes Plants'!V21,IF($J$9=38,'Jeunes Plants'!W21,IF($J$9=39,'Jeunes Plants'!X21,IF($J$9=40,'Jeunes Plants'!Y21,IF($J$9=41,'Jeunes Plants'!Z21,IF($J$9=42,'Jeunes Plants'!AA21,IF($J$9=43,'Jeunes Plants'!AB21,IF($J$9=44,'Jeunes Plants'!AC21,IF($J$9=45,'Jeunes Plants'!AD21,IF($J$9=46,'Jeunes Plants'!AE21,IF($J$9=47,'Jeunes Plants'!AF21,IF($J$9=48,'Jeunes Plants'!AG21,IF($J$9=49,'Jeunes Plants'!AH21,IF($J$9=50,'Jeunes Plants'!AI21,IF($J$9=51,'Jeunes Plants'!AJ21,IF($J$9=52,'Jeunes Plants'!AK21,IF($J$9=1,'Jeunes Plants'!AL21,IF($J$9=2,'Jeunes Plants'!AM21,IF($J$9=3,'Jeunes Plants'!AN21,IF($J$9=4,'Jeunes Plants'!AO21,IF($J$9=5,'Jeunes Plants'!AP21,IF($J$9=6,'Jeunes Plants'!AQ21,IF($J$9=7,'Jeunes Plants'!AR21,IF($J$9=8,'Jeunes Plants'!AS21,IF($J$9=9,'Jeunes Plants'!AT21,IF($J$9=10,'Jeunes Plants'!AU21,IF($J$9=11,'Jeunes Plants'!AV21,IF($J$9=12,'Jeunes Plants'!AW21,IF($J$9=13,'Jeunes Plants'!AX21,IF($J$9=14,'Jeunes Plants'!AY21,IF($J$9=15,'Jeunes Plants'!AZ21,IF($J$9=16,'Jeunes Plants'!BA21,IF($J$9=17,'Jeunes Plants'!BB21,IF($J$9=18,'Jeunes Plants'!BC21,IF($J$9=19,'Jeunes Plants'!BD21,IF($J$9=20,'Jeunes Plants'!BE21,IF($J$9=21,'Jeunes Plants'!BF21,IF($J$9=22,'Jeunes Plants'!BG21,IF($J$9=23,'Jeunes Plants'!BH21,IF($J$9=24,'Jeunes Plants'!BI21,IF($J$9=25,'Jeunes Plants'!BJ21,IF($J$9=26,'Jeunes Plants'!BK21,IF($J$9=27,'Jeunes Plants'!BL21,IF($J$9=28,'Jeunes Plants'!BM21,IF($J$9=29,'Jeunes Plants'!BN21,IF($J$9=30,'Jeunes Plants'!BO21,IF($J$9=31,'Jeunes Plants'!BP21,IF($J$9=32,'Jeunes Plants'!BQ21,IF($J$9=33,'Jeunes Plants'!BR21,IF($J$9=34,'Jeunes Plants'!BS21,IF($J$9=35,'Jeunes Plants'!B11924,))))))))))))))))))))))))))))))))))))))))))))))))))))</f>
        <v>0</v>
      </c>
      <c r="K41" s="103" t="str">
        <f>IF('Jeunes Plants'!R21=0,"","Erreur")</f>
        <v/>
      </c>
    </row>
    <row r="42" spans="1:11" x14ac:dyDescent="0.25">
      <c r="A42" s="450"/>
      <c r="B42" s="450"/>
      <c r="C42" s="451" t="s">
        <v>1728</v>
      </c>
      <c r="D42" s="451"/>
      <c r="E42" s="450"/>
      <c r="F42" s="450"/>
      <c r="G42" s="450"/>
      <c r="H42" s="450"/>
      <c r="I42" s="450"/>
      <c r="J42" s="450">
        <f>SUBTOTAL(9,J41:J41)</f>
        <v>0</v>
      </c>
      <c r="K42" s="450"/>
    </row>
    <row r="43" spans="1:11" x14ac:dyDescent="0.25">
      <c r="A43" s="103">
        <f>IF('Jeunes Plants'!A22&lt;&gt;"",'Jeunes Plants'!A22,"")</f>
        <v>23175</v>
      </c>
      <c r="B43" s="103" t="str">
        <f>IF('Jeunes Plants'!L22&lt;&gt;"",'Jeunes Plants'!L22,"")</f>
        <v>S4</v>
      </c>
      <c r="C43" s="107" t="str">
        <f>IF('Jeunes Plants'!B22&lt;&gt;"",'Jeunes Plants'!B22,"")</f>
        <v>EUCALYPTUS PULVERULENTA</v>
      </c>
      <c r="D43" s="107" t="str">
        <f>IF('Jeunes Plants'!C22&lt;&gt;"",'Jeunes Plants'!C22,"")</f>
        <v>Baby blue</v>
      </c>
      <c r="E43" s="103">
        <f>IF('Jeunes Plants'!H22&lt;&gt;"",'Jeunes Plants'!H22,"")</f>
        <v>5</v>
      </c>
      <c r="F43" s="103" t="str">
        <f>IF('Jeunes Plants'!E22&lt;&gt;"",'Jeunes Plants'!E22,"")</f>
        <v>S</v>
      </c>
      <c r="G43" s="103" t="str">
        <f>IF('Jeunes Plants'!N22&lt;&gt;"",'Jeunes Plants'!N22,"")</f>
        <v>M3</v>
      </c>
      <c r="H43" s="103" t="str">
        <f>IF('Jeunes Plants'!I22&lt;&gt;"",'Jeunes Plants'!I22,"")</f>
        <v>D</v>
      </c>
      <c r="I43" s="103" t="str">
        <f>IF('Jeunes Plants'!J22&lt;&gt;"",'Jeunes Plants'!J22,"")</f>
        <v/>
      </c>
      <c r="J43" s="103">
        <f>IF($J$9=36,'Jeunes Plants'!U22,IF($J$9=37,'Jeunes Plants'!V22,IF($J$9=38,'Jeunes Plants'!W22,IF($J$9=39,'Jeunes Plants'!X22,IF($J$9=40,'Jeunes Plants'!Y22,IF($J$9=41,'Jeunes Plants'!Z22,IF($J$9=42,'Jeunes Plants'!AA22,IF($J$9=43,'Jeunes Plants'!AB22,IF($J$9=44,'Jeunes Plants'!AC22,IF($J$9=45,'Jeunes Plants'!AD22,IF($J$9=46,'Jeunes Plants'!AE22,IF($J$9=47,'Jeunes Plants'!AF22,IF($J$9=48,'Jeunes Plants'!AG22,IF($J$9=49,'Jeunes Plants'!AH22,IF($J$9=50,'Jeunes Plants'!AI22,IF($J$9=51,'Jeunes Plants'!AJ22,IF($J$9=52,'Jeunes Plants'!AK22,IF($J$9=1,'Jeunes Plants'!AL22,IF($J$9=2,'Jeunes Plants'!AM22,IF($J$9=3,'Jeunes Plants'!AN22,IF($J$9=4,'Jeunes Plants'!AO22,IF($J$9=5,'Jeunes Plants'!AP22,IF($J$9=6,'Jeunes Plants'!AQ22,IF($J$9=7,'Jeunes Plants'!AR22,IF($J$9=8,'Jeunes Plants'!AS22,IF($J$9=9,'Jeunes Plants'!AT22,IF($J$9=10,'Jeunes Plants'!AU22,IF($J$9=11,'Jeunes Plants'!AV22,IF($J$9=12,'Jeunes Plants'!AW22,IF($J$9=13,'Jeunes Plants'!AX22,IF($J$9=14,'Jeunes Plants'!AY22,IF($J$9=15,'Jeunes Plants'!AZ22,IF($J$9=16,'Jeunes Plants'!BA22,IF($J$9=17,'Jeunes Plants'!BB22,IF($J$9=18,'Jeunes Plants'!BC22,IF($J$9=19,'Jeunes Plants'!BD22,IF($J$9=20,'Jeunes Plants'!BE22,IF($J$9=21,'Jeunes Plants'!BF22,IF($J$9=22,'Jeunes Plants'!BG22,IF($J$9=23,'Jeunes Plants'!BH22,IF($J$9=24,'Jeunes Plants'!BI22,IF($J$9=25,'Jeunes Plants'!BJ22,IF($J$9=26,'Jeunes Plants'!BK22,IF($J$9=27,'Jeunes Plants'!BL22,IF($J$9=28,'Jeunes Plants'!BM22,IF($J$9=29,'Jeunes Plants'!BN22,IF($J$9=30,'Jeunes Plants'!BO22,IF($J$9=31,'Jeunes Plants'!BP22,IF($J$9=32,'Jeunes Plants'!BQ22,IF($J$9=33,'Jeunes Plants'!BR22,IF($J$9=34,'Jeunes Plants'!BS22,IF($J$9=35,'Jeunes Plants'!B11925,))))))))))))))))))))))))))))))))))))))))))))))))))))</f>
        <v>0</v>
      </c>
      <c r="K43" s="103" t="str">
        <f>IF('Jeunes Plants'!R22=0,"","Erreur")</f>
        <v/>
      </c>
    </row>
    <row r="44" spans="1:11" x14ac:dyDescent="0.25">
      <c r="A44" s="450"/>
      <c r="B44" s="450"/>
      <c r="C44" s="451" t="s">
        <v>1729</v>
      </c>
      <c r="D44" s="451"/>
      <c r="E44" s="450"/>
      <c r="F44" s="450"/>
      <c r="G44" s="450"/>
      <c r="H44" s="450"/>
      <c r="I44" s="450"/>
      <c r="J44" s="450">
        <f>SUBTOTAL(9,J43:J43)</f>
        <v>0</v>
      </c>
      <c r="K44" s="450"/>
    </row>
    <row r="45" spans="1:11" x14ac:dyDescent="0.25">
      <c r="A45" s="103">
        <f>IF('Jeunes Plants'!A23&lt;&gt;"",'Jeunes Plants'!A23,"")</f>
        <v>11819</v>
      </c>
      <c r="B45" s="103" t="str">
        <f>IF('Jeunes Plants'!L23&lt;&gt;"",'Jeunes Plants'!L23,"")</f>
        <v>S2</v>
      </c>
      <c r="C45" s="107" t="str">
        <f>IF('Jeunes Plants'!B23&lt;&gt;"",'Jeunes Plants'!B23,"")</f>
        <v>GOMPHRENA</v>
      </c>
      <c r="D45" s="107" t="str">
        <f>IF('Jeunes Plants'!C23&lt;&gt;"",'Jeunes Plants'!C23,"")</f>
        <v>Fireworks</v>
      </c>
      <c r="E45" s="103">
        <f>IF('Jeunes Plants'!H23&lt;&gt;"",'Jeunes Plants'!H23,"")</f>
        <v>5</v>
      </c>
      <c r="F45" s="103" t="str">
        <f>IF('Jeunes Plants'!E23&lt;&gt;"",'Jeunes Plants'!E23,"")</f>
        <v>S</v>
      </c>
      <c r="G45" s="103" t="str">
        <f>IF('Jeunes Plants'!N23&lt;&gt;"",'Jeunes Plants'!N23,"")</f>
        <v>M3</v>
      </c>
      <c r="H45" s="103" t="str">
        <f>IF('Jeunes Plants'!I23&lt;&gt;"",'Jeunes Plants'!I23,"")</f>
        <v>B</v>
      </c>
      <c r="I45" s="103" t="str">
        <f>IF('Jeunes Plants'!J23&lt;&gt;"",'Jeunes Plants'!J23,"")</f>
        <v/>
      </c>
      <c r="J45" s="103">
        <f>IF($J$9=36,'Jeunes Plants'!U23,IF($J$9=37,'Jeunes Plants'!V23,IF($J$9=38,'Jeunes Plants'!W23,IF($J$9=39,'Jeunes Plants'!X23,IF($J$9=40,'Jeunes Plants'!Y23,IF($J$9=41,'Jeunes Plants'!Z23,IF($J$9=42,'Jeunes Plants'!AA23,IF($J$9=43,'Jeunes Plants'!AB23,IF($J$9=44,'Jeunes Plants'!AC23,IF($J$9=45,'Jeunes Plants'!AD23,IF($J$9=46,'Jeunes Plants'!AE23,IF($J$9=47,'Jeunes Plants'!AF23,IF($J$9=48,'Jeunes Plants'!AG23,IF($J$9=49,'Jeunes Plants'!AH23,IF($J$9=50,'Jeunes Plants'!AI23,IF($J$9=51,'Jeunes Plants'!AJ23,IF($J$9=52,'Jeunes Plants'!AK23,IF($J$9=1,'Jeunes Plants'!AL23,IF($J$9=2,'Jeunes Plants'!AM23,IF($J$9=3,'Jeunes Plants'!AN23,IF($J$9=4,'Jeunes Plants'!AO23,IF($J$9=5,'Jeunes Plants'!AP23,IF($J$9=6,'Jeunes Plants'!AQ23,IF($J$9=7,'Jeunes Plants'!AR23,IF($J$9=8,'Jeunes Plants'!AS23,IF($J$9=9,'Jeunes Plants'!AT23,IF($J$9=10,'Jeunes Plants'!AU23,IF($J$9=11,'Jeunes Plants'!AV23,IF($J$9=12,'Jeunes Plants'!AW23,IF($J$9=13,'Jeunes Plants'!AX23,IF($J$9=14,'Jeunes Plants'!AY23,IF($J$9=15,'Jeunes Plants'!AZ23,IF($J$9=16,'Jeunes Plants'!BA23,IF($J$9=17,'Jeunes Plants'!BB23,IF($J$9=18,'Jeunes Plants'!BC23,IF($J$9=19,'Jeunes Plants'!BD23,IF($J$9=20,'Jeunes Plants'!BE23,IF($J$9=21,'Jeunes Plants'!BF23,IF($J$9=22,'Jeunes Plants'!BG23,IF($J$9=23,'Jeunes Plants'!BH23,IF($J$9=24,'Jeunes Plants'!BI23,IF($J$9=25,'Jeunes Plants'!BJ23,IF($J$9=26,'Jeunes Plants'!BK23,IF($J$9=27,'Jeunes Plants'!BL23,IF($J$9=28,'Jeunes Plants'!BM23,IF($J$9=29,'Jeunes Plants'!BN23,IF($J$9=30,'Jeunes Plants'!BO23,IF($J$9=31,'Jeunes Plants'!BP23,IF($J$9=32,'Jeunes Plants'!BQ23,IF($J$9=33,'Jeunes Plants'!BR23,IF($J$9=34,'Jeunes Plants'!BS23,IF($J$9=35,'Jeunes Plants'!B11926,))))))))))))))))))))))))))))))))))))))))))))))))))))</f>
        <v>0</v>
      </c>
      <c r="K45" s="103" t="str">
        <f>IF('Jeunes Plants'!R23=0,"","Erreur")</f>
        <v/>
      </c>
    </row>
    <row r="46" spans="1:11" x14ac:dyDescent="0.25">
      <c r="A46" s="450"/>
      <c r="B46" s="450"/>
      <c r="C46" s="451" t="s">
        <v>1730</v>
      </c>
      <c r="D46" s="451"/>
      <c r="E46" s="450"/>
      <c r="F46" s="450"/>
      <c r="G46" s="450"/>
      <c r="H46" s="450"/>
      <c r="I46" s="450"/>
      <c r="J46" s="450">
        <f>SUBTOTAL(9,J45:J45)</f>
        <v>0</v>
      </c>
      <c r="K46" s="450"/>
    </row>
    <row r="47" spans="1:11" x14ac:dyDescent="0.25">
      <c r="A47" s="103">
        <f>IF('Jeunes Plants'!A24&lt;&gt;"",'Jeunes Plants'!A24,"")</f>
        <v>15224</v>
      </c>
      <c r="B47" s="103" t="str">
        <f>IF('Jeunes Plants'!L24&lt;&gt;"",'Jeunes Plants'!L24,"")</f>
        <v>S2</v>
      </c>
      <c r="C47" s="107" t="str">
        <f>IF('Jeunes Plants'!B24&lt;&gt;"",'Jeunes Plants'!B24,"")</f>
        <v>GYPSOPHILE</v>
      </c>
      <c r="D47" s="107" t="str">
        <f>IF('Jeunes Plants'!C24&lt;&gt;"",'Jeunes Plants'!C24,"")</f>
        <v>Festival White</v>
      </c>
      <c r="E47" s="103">
        <f>IF('Jeunes Plants'!H24&lt;&gt;"",'Jeunes Plants'!H24,"")</f>
        <v>5</v>
      </c>
      <c r="F47" s="103" t="str">
        <f>IF('Jeunes Plants'!E24&lt;&gt;"",'Jeunes Plants'!E24,"")</f>
        <v>B</v>
      </c>
      <c r="G47" s="103" t="str">
        <f>IF('Jeunes Plants'!N24&lt;&gt;"",'Jeunes Plants'!N24,"")</f>
        <v>M3</v>
      </c>
      <c r="H47" s="103" t="str">
        <f>IF('Jeunes Plants'!I24&lt;&gt;"",'Jeunes Plants'!I24,"")</f>
        <v>E</v>
      </c>
      <c r="I47" s="103">
        <f>IF('Jeunes Plants'!J24&lt;&gt;"",'Jeunes Plants'!J24,"")</f>
        <v>0.11</v>
      </c>
      <c r="J47" s="103">
        <f>IF($J$9=36,'Jeunes Plants'!U24,IF($J$9=37,'Jeunes Plants'!V24,IF($J$9=38,'Jeunes Plants'!W24,IF($J$9=39,'Jeunes Plants'!X24,IF($J$9=40,'Jeunes Plants'!Y24,IF($J$9=41,'Jeunes Plants'!Z24,IF($J$9=42,'Jeunes Plants'!AA24,IF($J$9=43,'Jeunes Plants'!AB24,IF($J$9=44,'Jeunes Plants'!AC24,IF($J$9=45,'Jeunes Plants'!AD24,IF($J$9=46,'Jeunes Plants'!AE24,IF($J$9=47,'Jeunes Plants'!AF24,IF($J$9=48,'Jeunes Plants'!AG24,IF($J$9=49,'Jeunes Plants'!AH24,IF($J$9=50,'Jeunes Plants'!AI24,IF($J$9=51,'Jeunes Plants'!AJ24,IF($J$9=52,'Jeunes Plants'!AK24,IF($J$9=1,'Jeunes Plants'!AL24,IF($J$9=2,'Jeunes Plants'!AM24,IF($J$9=3,'Jeunes Plants'!AN24,IF($J$9=4,'Jeunes Plants'!AO24,IF($J$9=5,'Jeunes Plants'!AP24,IF($J$9=6,'Jeunes Plants'!AQ24,IF($J$9=7,'Jeunes Plants'!AR24,IF($J$9=8,'Jeunes Plants'!AS24,IF($J$9=9,'Jeunes Plants'!AT24,IF($J$9=10,'Jeunes Plants'!AU24,IF($J$9=11,'Jeunes Plants'!AV24,IF($J$9=12,'Jeunes Plants'!AW24,IF($J$9=13,'Jeunes Plants'!AX24,IF($J$9=14,'Jeunes Plants'!AY24,IF($J$9=15,'Jeunes Plants'!AZ24,IF($J$9=16,'Jeunes Plants'!BA24,IF($J$9=17,'Jeunes Plants'!BB24,IF($J$9=18,'Jeunes Plants'!BC24,IF($J$9=19,'Jeunes Plants'!BD24,IF($J$9=20,'Jeunes Plants'!BE24,IF($J$9=21,'Jeunes Plants'!BF24,IF($J$9=22,'Jeunes Plants'!BG24,IF($J$9=23,'Jeunes Plants'!BH24,IF($J$9=24,'Jeunes Plants'!BI24,IF($J$9=25,'Jeunes Plants'!BJ24,IF($J$9=26,'Jeunes Plants'!BK24,IF($J$9=27,'Jeunes Plants'!BL24,IF($J$9=28,'Jeunes Plants'!BM24,IF($J$9=29,'Jeunes Plants'!BN24,IF($J$9=30,'Jeunes Plants'!BO24,IF($J$9=31,'Jeunes Plants'!BP24,IF($J$9=32,'Jeunes Plants'!BQ24,IF($J$9=33,'Jeunes Plants'!BR24,IF($J$9=34,'Jeunes Plants'!BS24,IF($J$9=35,'Jeunes Plants'!B11927,))))))))))))))))))))))))))))))))))))))))))))))))))))</f>
        <v>0</v>
      </c>
      <c r="K47" s="103" t="str">
        <f>IF('Jeunes Plants'!R24=0,"","Erreur")</f>
        <v/>
      </c>
    </row>
    <row r="48" spans="1:11" x14ac:dyDescent="0.25">
      <c r="A48" s="450"/>
      <c r="B48" s="450"/>
      <c r="C48" s="451" t="s">
        <v>1731</v>
      </c>
      <c r="D48" s="451"/>
      <c r="E48" s="450"/>
      <c r="F48" s="450"/>
      <c r="G48" s="450"/>
      <c r="H48" s="450"/>
      <c r="I48" s="450"/>
      <c r="J48" s="450">
        <f>SUBTOTAL(9,J47:J47)</f>
        <v>0</v>
      </c>
      <c r="K48" s="450"/>
    </row>
    <row r="49" spans="1:11" x14ac:dyDescent="0.25">
      <c r="A49" s="103">
        <f>IF('Jeunes Plants'!A25&lt;&gt;"",'Jeunes Plants'!A25,"")</f>
        <v>23017</v>
      </c>
      <c r="B49" s="103" t="str">
        <f>IF('Jeunes Plants'!L25&lt;&gt;"",'Jeunes Plants'!L25,"")</f>
        <v>S4</v>
      </c>
      <c r="C49" s="107" t="str">
        <f>IF('Jeunes Plants'!B25&lt;&gt;"",'Jeunes Plants'!B25,"")</f>
        <v>IMMORTELLE</v>
      </c>
      <c r="D49" s="107" t="str">
        <f>IF('Jeunes Plants'!C25&lt;&gt;"",'Jeunes Plants'!C25,"")</f>
        <v>Gigantifolium Mix</v>
      </c>
      <c r="E49" s="103">
        <f>IF('Jeunes Plants'!H25&lt;&gt;"",'Jeunes Plants'!H25,"")</f>
        <v>7</v>
      </c>
      <c r="F49" s="103" t="str">
        <f>IF('Jeunes Plants'!E25&lt;&gt;"",'Jeunes Plants'!E25,"")</f>
        <v>S</v>
      </c>
      <c r="G49" s="103" t="str">
        <f>IF('Jeunes Plants'!N25&lt;&gt;"",'Jeunes Plants'!N25,"")</f>
        <v>M3</v>
      </c>
      <c r="H49" s="103" t="str">
        <f>IF('Jeunes Plants'!I25&lt;&gt;"",'Jeunes Plants'!I25,"")</f>
        <v>C</v>
      </c>
      <c r="I49" s="103" t="str">
        <f>IF('Jeunes Plants'!J25&lt;&gt;"",'Jeunes Plants'!J25,"")</f>
        <v/>
      </c>
      <c r="J49" s="103">
        <f>IF($J$9=36,'Jeunes Plants'!U25,IF($J$9=37,'Jeunes Plants'!V25,IF($J$9=38,'Jeunes Plants'!W25,IF($J$9=39,'Jeunes Plants'!X25,IF($J$9=40,'Jeunes Plants'!Y25,IF($J$9=41,'Jeunes Plants'!Z25,IF($J$9=42,'Jeunes Plants'!AA25,IF($J$9=43,'Jeunes Plants'!AB25,IF($J$9=44,'Jeunes Plants'!AC25,IF($J$9=45,'Jeunes Plants'!AD25,IF($J$9=46,'Jeunes Plants'!AE25,IF($J$9=47,'Jeunes Plants'!AF25,IF($J$9=48,'Jeunes Plants'!AG25,IF($J$9=49,'Jeunes Plants'!AH25,IF($J$9=50,'Jeunes Plants'!AI25,IF($J$9=51,'Jeunes Plants'!AJ25,IF($J$9=52,'Jeunes Plants'!AK25,IF($J$9=1,'Jeunes Plants'!AL25,IF($J$9=2,'Jeunes Plants'!AM25,IF($J$9=3,'Jeunes Plants'!AN25,IF($J$9=4,'Jeunes Plants'!AO25,IF($J$9=5,'Jeunes Plants'!AP25,IF($J$9=6,'Jeunes Plants'!AQ25,IF($J$9=7,'Jeunes Plants'!AR25,IF($J$9=8,'Jeunes Plants'!AS25,IF($J$9=9,'Jeunes Plants'!AT25,IF($J$9=10,'Jeunes Plants'!AU25,IF($J$9=11,'Jeunes Plants'!AV25,IF($J$9=12,'Jeunes Plants'!AW25,IF($J$9=13,'Jeunes Plants'!AX25,IF($J$9=14,'Jeunes Plants'!AY25,IF($J$9=15,'Jeunes Plants'!AZ25,IF($J$9=16,'Jeunes Plants'!BA25,IF($J$9=17,'Jeunes Plants'!BB25,IF($J$9=18,'Jeunes Plants'!BC25,IF($J$9=19,'Jeunes Plants'!BD25,IF($J$9=20,'Jeunes Plants'!BE25,IF($J$9=21,'Jeunes Plants'!BF25,IF($J$9=22,'Jeunes Plants'!BG25,IF($J$9=23,'Jeunes Plants'!BH25,IF($J$9=24,'Jeunes Plants'!BI25,IF($J$9=25,'Jeunes Plants'!BJ25,IF($J$9=26,'Jeunes Plants'!BK25,IF($J$9=27,'Jeunes Plants'!BL25,IF($J$9=28,'Jeunes Plants'!BM25,IF($J$9=29,'Jeunes Plants'!BN25,IF($J$9=30,'Jeunes Plants'!BO25,IF($J$9=31,'Jeunes Plants'!BP25,IF($J$9=32,'Jeunes Plants'!BQ25,IF($J$9=33,'Jeunes Plants'!BR25,IF($J$9=34,'Jeunes Plants'!BS25,IF($J$9=35,'Jeunes Plants'!B11928,))))))))))))))))))))))))))))))))))))))))))))))))))))</f>
        <v>0</v>
      </c>
      <c r="K49" s="103" t="str">
        <f>IF('Jeunes Plants'!R25=0,"","Erreur")</f>
        <v/>
      </c>
    </row>
    <row r="50" spans="1:11" x14ac:dyDescent="0.25">
      <c r="A50" s="450"/>
      <c r="B50" s="450"/>
      <c r="C50" s="451" t="s">
        <v>1717</v>
      </c>
      <c r="D50" s="451"/>
      <c r="E50" s="450"/>
      <c r="F50" s="450"/>
      <c r="G50" s="450"/>
      <c r="H50" s="450"/>
      <c r="I50" s="450"/>
      <c r="J50" s="450">
        <f>SUBTOTAL(9,J49:J49)</f>
        <v>0</v>
      </c>
      <c r="K50" s="450"/>
    </row>
    <row r="51" spans="1:11" x14ac:dyDescent="0.25">
      <c r="A51" s="103">
        <f>IF('Jeunes Plants'!A26&lt;&gt;"",'Jeunes Plants'!A26,"")</f>
        <v>23018</v>
      </c>
      <c r="B51" s="103" t="str">
        <f>IF('Jeunes Plants'!L26&lt;&gt;"",'Jeunes Plants'!L26,"")</f>
        <v>S4</v>
      </c>
      <c r="C51" s="107" t="str">
        <f>IF('Jeunes Plants'!B26&lt;&gt;"",'Jeunes Plants'!B26,"")</f>
        <v>LAGURUS</v>
      </c>
      <c r="D51" s="107" t="str">
        <f>IF('Jeunes Plants'!C26&lt;&gt;"",'Jeunes Plants'!C26,"")</f>
        <v>Ovatus</v>
      </c>
      <c r="E51" s="103">
        <f>IF('Jeunes Plants'!H26&lt;&gt;"",'Jeunes Plants'!H26,"")</f>
        <v>6</v>
      </c>
      <c r="F51" s="103" t="str">
        <f>IF('Jeunes Plants'!E26&lt;&gt;"",'Jeunes Plants'!E26,"")</f>
        <v>S</v>
      </c>
      <c r="G51" s="103" t="str">
        <f>IF('Jeunes Plants'!N26&lt;&gt;"",'Jeunes Plants'!N26,"")</f>
        <v>M3</v>
      </c>
      <c r="H51" s="103" t="str">
        <f>IF('Jeunes Plants'!I26&lt;&gt;"",'Jeunes Plants'!I26,"")</f>
        <v>B</v>
      </c>
      <c r="I51" s="103" t="str">
        <f>IF('Jeunes Plants'!J26&lt;&gt;"",'Jeunes Plants'!J26,"")</f>
        <v/>
      </c>
      <c r="J51" s="103">
        <f>IF($J$9=36,'Jeunes Plants'!U26,IF($J$9=37,'Jeunes Plants'!V26,IF($J$9=38,'Jeunes Plants'!W26,IF($J$9=39,'Jeunes Plants'!X26,IF($J$9=40,'Jeunes Plants'!Y26,IF($J$9=41,'Jeunes Plants'!Z26,IF($J$9=42,'Jeunes Plants'!AA26,IF($J$9=43,'Jeunes Plants'!AB26,IF($J$9=44,'Jeunes Plants'!AC26,IF($J$9=45,'Jeunes Plants'!AD26,IF($J$9=46,'Jeunes Plants'!AE26,IF($J$9=47,'Jeunes Plants'!AF26,IF($J$9=48,'Jeunes Plants'!AG26,IF($J$9=49,'Jeunes Plants'!AH26,IF($J$9=50,'Jeunes Plants'!AI26,IF($J$9=51,'Jeunes Plants'!AJ26,IF($J$9=52,'Jeunes Plants'!AK26,IF($J$9=1,'Jeunes Plants'!AL26,IF($J$9=2,'Jeunes Plants'!AM26,IF($J$9=3,'Jeunes Plants'!AN26,IF($J$9=4,'Jeunes Plants'!AO26,IF($J$9=5,'Jeunes Plants'!AP26,IF($J$9=6,'Jeunes Plants'!AQ26,IF($J$9=7,'Jeunes Plants'!AR26,IF($J$9=8,'Jeunes Plants'!AS26,IF($J$9=9,'Jeunes Plants'!AT26,IF($J$9=10,'Jeunes Plants'!AU26,IF($J$9=11,'Jeunes Plants'!AV26,IF($J$9=12,'Jeunes Plants'!AW26,IF($J$9=13,'Jeunes Plants'!AX26,IF($J$9=14,'Jeunes Plants'!AY26,IF($J$9=15,'Jeunes Plants'!AZ26,IF($J$9=16,'Jeunes Plants'!BA26,IF($J$9=17,'Jeunes Plants'!BB26,IF($J$9=18,'Jeunes Plants'!BC26,IF($J$9=19,'Jeunes Plants'!BD26,IF($J$9=20,'Jeunes Plants'!BE26,IF($J$9=21,'Jeunes Plants'!BF26,IF($J$9=22,'Jeunes Plants'!BG26,IF($J$9=23,'Jeunes Plants'!BH26,IF($J$9=24,'Jeunes Plants'!BI26,IF($J$9=25,'Jeunes Plants'!BJ26,IF($J$9=26,'Jeunes Plants'!BK26,IF($J$9=27,'Jeunes Plants'!BL26,IF($J$9=28,'Jeunes Plants'!BM26,IF($J$9=29,'Jeunes Plants'!BN26,IF($J$9=30,'Jeunes Plants'!BO26,IF($J$9=31,'Jeunes Plants'!BP26,IF($J$9=32,'Jeunes Plants'!BQ26,IF($J$9=33,'Jeunes Plants'!BR26,IF($J$9=34,'Jeunes Plants'!BS26,IF($J$9=35,'Jeunes Plants'!B11929,))))))))))))))))))))))))))))))))))))))))))))))))))))</f>
        <v>0</v>
      </c>
      <c r="K51" s="103" t="str">
        <f>IF('Jeunes Plants'!R26=0,"","Erreur")</f>
        <v/>
      </c>
    </row>
    <row r="52" spans="1:11" x14ac:dyDescent="0.25">
      <c r="A52" s="450"/>
      <c r="B52" s="450"/>
      <c r="C52" s="451" t="s">
        <v>1732</v>
      </c>
      <c r="D52" s="451"/>
      <c r="E52" s="450"/>
      <c r="F52" s="450"/>
      <c r="G52" s="450"/>
      <c r="H52" s="450"/>
      <c r="I52" s="450"/>
      <c r="J52" s="450">
        <f>SUBTOTAL(9,J51:J51)</f>
        <v>0</v>
      </c>
      <c r="K52" s="450"/>
    </row>
    <row r="53" spans="1:11" x14ac:dyDescent="0.25">
      <c r="A53" s="103">
        <f>IF('Jeunes Plants'!A27&lt;&gt;"",'Jeunes Plants'!A27,"")</f>
        <v>25216</v>
      </c>
      <c r="B53" s="103" t="str">
        <f>IF('Jeunes Plants'!L27&lt;&gt;"",'Jeunes Plants'!L27,"")</f>
        <v>S4</v>
      </c>
      <c r="C53" s="107" t="str">
        <f>IF('Jeunes Plants'!B27&lt;&gt;"",'Jeunes Plants'!B27,"")</f>
        <v>LIMONIUM LATIFOLIUM</v>
      </c>
      <c r="D53" s="107" t="str">
        <f>IF('Jeunes Plants'!C27&lt;&gt;"",'Jeunes Plants'!C27,"")</f>
        <v>.</v>
      </c>
      <c r="E53" s="103">
        <f>IF('Jeunes Plants'!H27&lt;&gt;"",'Jeunes Plants'!H27,"")</f>
        <v>8</v>
      </c>
      <c r="F53" s="103" t="str">
        <f>IF('Jeunes Plants'!E27&lt;&gt;"",'Jeunes Plants'!E27,"")</f>
        <v>S</v>
      </c>
      <c r="G53" s="103" t="str">
        <f>IF('Jeunes Plants'!N27&lt;&gt;"",'Jeunes Plants'!N27,"")</f>
        <v>M3</v>
      </c>
      <c r="H53" s="103" t="str">
        <f>IF('Jeunes Plants'!I27&lt;&gt;"",'Jeunes Plants'!I27,"")</f>
        <v>C</v>
      </c>
      <c r="I53" s="103" t="str">
        <f>IF('Jeunes Plants'!J27&lt;&gt;"",'Jeunes Plants'!J27,"")</f>
        <v/>
      </c>
      <c r="J53" s="103">
        <f>IF($J$9=36,'Jeunes Plants'!U27,IF($J$9=37,'Jeunes Plants'!V27,IF($J$9=38,'Jeunes Plants'!W27,IF($J$9=39,'Jeunes Plants'!X27,IF($J$9=40,'Jeunes Plants'!Y27,IF($J$9=41,'Jeunes Plants'!Z27,IF($J$9=42,'Jeunes Plants'!AA27,IF($J$9=43,'Jeunes Plants'!AB27,IF($J$9=44,'Jeunes Plants'!AC27,IF($J$9=45,'Jeunes Plants'!AD27,IF($J$9=46,'Jeunes Plants'!AE27,IF($J$9=47,'Jeunes Plants'!AF27,IF($J$9=48,'Jeunes Plants'!AG27,IF($J$9=49,'Jeunes Plants'!AH27,IF($J$9=50,'Jeunes Plants'!AI27,IF($J$9=51,'Jeunes Plants'!AJ27,IF($J$9=52,'Jeunes Plants'!AK27,IF($J$9=1,'Jeunes Plants'!AL27,IF($J$9=2,'Jeunes Plants'!AM27,IF($J$9=3,'Jeunes Plants'!AN27,IF($J$9=4,'Jeunes Plants'!AO27,IF($J$9=5,'Jeunes Plants'!AP27,IF($J$9=6,'Jeunes Plants'!AQ27,IF($J$9=7,'Jeunes Plants'!AR27,IF($J$9=8,'Jeunes Plants'!AS27,IF($J$9=9,'Jeunes Plants'!AT27,IF($J$9=10,'Jeunes Plants'!AU27,IF($J$9=11,'Jeunes Plants'!AV27,IF($J$9=12,'Jeunes Plants'!AW27,IF($J$9=13,'Jeunes Plants'!AX27,IF($J$9=14,'Jeunes Plants'!AY27,IF($J$9=15,'Jeunes Plants'!AZ27,IF($J$9=16,'Jeunes Plants'!BA27,IF($J$9=17,'Jeunes Plants'!BB27,IF($J$9=18,'Jeunes Plants'!BC27,IF($J$9=19,'Jeunes Plants'!BD27,IF($J$9=20,'Jeunes Plants'!BE27,IF($J$9=21,'Jeunes Plants'!BF27,IF($J$9=22,'Jeunes Plants'!BG27,IF($J$9=23,'Jeunes Plants'!BH27,IF($J$9=24,'Jeunes Plants'!BI27,IF($J$9=25,'Jeunes Plants'!BJ27,IF($J$9=26,'Jeunes Plants'!BK27,IF($J$9=27,'Jeunes Plants'!BL27,IF($J$9=28,'Jeunes Plants'!BM27,IF($J$9=29,'Jeunes Plants'!BN27,IF($J$9=30,'Jeunes Plants'!BO27,IF($J$9=31,'Jeunes Plants'!BP27,IF($J$9=32,'Jeunes Plants'!BQ27,IF($J$9=33,'Jeunes Plants'!BR27,IF($J$9=34,'Jeunes Plants'!BS27,IF($J$9=35,'Jeunes Plants'!B11930,))))))))))))))))))))))))))))))))))))))))))))))))))))</f>
        <v>0</v>
      </c>
      <c r="K53" s="103" t="str">
        <f>IF('Jeunes Plants'!R27=0,"","Erreur")</f>
        <v/>
      </c>
    </row>
    <row r="54" spans="1:11" x14ac:dyDescent="0.25">
      <c r="A54" s="450"/>
      <c r="B54" s="450"/>
      <c r="C54" s="451" t="s">
        <v>1733</v>
      </c>
      <c r="D54" s="451"/>
      <c r="E54" s="450"/>
      <c r="F54" s="450"/>
      <c r="G54" s="450"/>
      <c r="H54" s="450"/>
      <c r="I54" s="450"/>
      <c r="J54" s="450">
        <f>SUBTOTAL(9,J53:J53)</f>
        <v>0</v>
      </c>
      <c r="K54" s="450"/>
    </row>
    <row r="55" spans="1:11" x14ac:dyDescent="0.25">
      <c r="A55" s="103">
        <f>IF('Jeunes Plants'!A28&lt;&gt;"",'Jeunes Plants'!A28,"")</f>
        <v>23020</v>
      </c>
      <c r="B55" s="103" t="str">
        <f>IF('Jeunes Plants'!L28&lt;&gt;"",'Jeunes Plants'!L28,"")</f>
        <v>S4</v>
      </c>
      <c r="C55" s="107" t="str">
        <f>IF('Jeunes Plants'!B28&lt;&gt;"",'Jeunes Plants'!B28,"")</f>
        <v>STATICE (limonium sinuatum)</v>
      </c>
      <c r="D55" s="107" t="str">
        <f>IF('Jeunes Plants'!C28&lt;&gt;"",'Jeunes Plants'!C28,"")</f>
        <v>Hipster Mix</v>
      </c>
      <c r="E55" s="103">
        <f>IF('Jeunes Plants'!H28&lt;&gt;"",'Jeunes Plants'!H28,"")</f>
        <v>8</v>
      </c>
      <c r="F55" s="103" t="str">
        <f>IF('Jeunes Plants'!E28&lt;&gt;"",'Jeunes Plants'!E28,"")</f>
        <v>S</v>
      </c>
      <c r="G55" s="103" t="str">
        <f>IF('Jeunes Plants'!N28&lt;&gt;"",'Jeunes Plants'!N28,"")</f>
        <v>M3</v>
      </c>
      <c r="H55" s="103" t="str">
        <f>IF('Jeunes Plants'!I28&lt;&gt;"",'Jeunes Plants'!I28,"")</f>
        <v>C</v>
      </c>
      <c r="I55" s="103" t="str">
        <f>IF('Jeunes Plants'!J28&lt;&gt;"",'Jeunes Plants'!J28,"")</f>
        <v/>
      </c>
      <c r="J55" s="103">
        <f>IF($J$9=36,'Jeunes Plants'!U28,IF($J$9=37,'Jeunes Plants'!V28,IF($J$9=38,'Jeunes Plants'!W28,IF($J$9=39,'Jeunes Plants'!X28,IF($J$9=40,'Jeunes Plants'!Y28,IF($J$9=41,'Jeunes Plants'!Z28,IF($J$9=42,'Jeunes Plants'!AA28,IF($J$9=43,'Jeunes Plants'!AB28,IF($J$9=44,'Jeunes Plants'!AC28,IF($J$9=45,'Jeunes Plants'!AD28,IF($J$9=46,'Jeunes Plants'!AE28,IF($J$9=47,'Jeunes Plants'!AF28,IF($J$9=48,'Jeunes Plants'!AG28,IF($J$9=49,'Jeunes Plants'!AH28,IF($J$9=50,'Jeunes Plants'!AI28,IF($J$9=51,'Jeunes Plants'!AJ28,IF($J$9=52,'Jeunes Plants'!AK28,IF($J$9=1,'Jeunes Plants'!AL28,IF($J$9=2,'Jeunes Plants'!AM28,IF($J$9=3,'Jeunes Plants'!AN28,IF($J$9=4,'Jeunes Plants'!AO28,IF($J$9=5,'Jeunes Plants'!AP28,IF($J$9=6,'Jeunes Plants'!AQ28,IF($J$9=7,'Jeunes Plants'!AR28,IF($J$9=8,'Jeunes Plants'!AS28,IF($J$9=9,'Jeunes Plants'!AT28,IF($J$9=10,'Jeunes Plants'!AU28,IF($J$9=11,'Jeunes Plants'!AV28,IF($J$9=12,'Jeunes Plants'!AW28,IF($J$9=13,'Jeunes Plants'!AX28,IF($J$9=14,'Jeunes Plants'!AY28,IF($J$9=15,'Jeunes Plants'!AZ28,IF($J$9=16,'Jeunes Plants'!BA28,IF($J$9=17,'Jeunes Plants'!BB28,IF($J$9=18,'Jeunes Plants'!BC28,IF($J$9=19,'Jeunes Plants'!BD28,IF($J$9=20,'Jeunes Plants'!BE28,IF($J$9=21,'Jeunes Plants'!BF28,IF($J$9=22,'Jeunes Plants'!BG28,IF($J$9=23,'Jeunes Plants'!BH28,IF($J$9=24,'Jeunes Plants'!BI28,IF($J$9=25,'Jeunes Plants'!BJ28,IF($J$9=26,'Jeunes Plants'!BK28,IF($J$9=27,'Jeunes Plants'!BL28,IF($J$9=28,'Jeunes Plants'!BM28,IF($J$9=29,'Jeunes Plants'!BN28,IF($J$9=30,'Jeunes Plants'!BO28,IF($J$9=31,'Jeunes Plants'!BP28,IF($J$9=32,'Jeunes Plants'!BQ28,IF($J$9=33,'Jeunes Plants'!BR28,IF($J$9=34,'Jeunes Plants'!BS28,IF($J$9=35,'Jeunes Plants'!B11931,))))))))))))))))))))))))))))))))))))))))))))))))))))</f>
        <v>0</v>
      </c>
      <c r="K55" s="103" t="str">
        <f>IF('Jeunes Plants'!R28=0,"","Erreur")</f>
        <v/>
      </c>
    </row>
    <row r="56" spans="1:11" x14ac:dyDescent="0.25">
      <c r="A56" s="450"/>
      <c r="B56" s="450"/>
      <c r="C56" s="451" t="s">
        <v>1722</v>
      </c>
      <c r="D56" s="451"/>
      <c r="E56" s="450"/>
      <c r="F56" s="450"/>
      <c r="G56" s="450"/>
      <c r="H56" s="450"/>
      <c r="I56" s="450"/>
      <c r="J56" s="450">
        <f>SUBTOTAL(9,J55:J55)</f>
        <v>0</v>
      </c>
      <c r="K56" s="450"/>
    </row>
    <row r="57" spans="1:11" x14ac:dyDescent="0.25">
      <c r="A57" s="103">
        <f>IF('Jeunes Plants'!A29&lt;&gt;"",'Jeunes Plants'!A29,"")</f>
        <v>22855</v>
      </c>
      <c r="B57" s="103" t="str">
        <f>IF('Jeunes Plants'!L29&lt;&gt;"",'Jeunes Plants'!L29,"")</f>
        <v>D</v>
      </c>
      <c r="C57" s="107" t="str">
        <f>IF('Jeunes Plants'!B29&lt;&gt;"",'Jeunes Plants'!B29,"")</f>
        <v>DÉPLIANT FLEURS SÉCHÉES</v>
      </c>
      <c r="D57" s="107" t="str">
        <f>IF('Jeunes Plants'!C29&lt;&gt;"",'Jeunes Plants'!C29,"")</f>
        <v>ACHETÉ</v>
      </c>
      <c r="E57" s="103" t="str">
        <f>IF('Jeunes Plants'!H29&lt;&gt;"",'Jeunes Plants'!H29,"")</f>
        <v xml:space="preserve"> </v>
      </c>
      <c r="F57" s="103" t="str">
        <f>IF('Jeunes Plants'!E29&lt;&gt;"",'Jeunes Plants'!E29,"")</f>
        <v xml:space="preserve"> </v>
      </c>
      <c r="G57" s="103" t="str">
        <f>IF('Jeunes Plants'!N29&lt;&gt;"",'Jeunes Plants'!N29,"")</f>
        <v xml:space="preserve"> </v>
      </c>
      <c r="H57" s="103" t="str">
        <f>IF('Jeunes Plants'!I29&lt;&gt;"",'Jeunes Plants'!I29,"")</f>
        <v xml:space="preserve"> </v>
      </c>
      <c r="I57" s="103" t="str">
        <f>IF('Jeunes Plants'!J29&lt;&gt;"",'Jeunes Plants'!J29,"")</f>
        <v xml:space="preserve"> </v>
      </c>
      <c r="J57" s="103">
        <f>IF($J$9=36,'Jeunes Plants'!U29,IF($J$9=37,'Jeunes Plants'!V29,IF($J$9=38,'Jeunes Plants'!W29,IF($J$9=39,'Jeunes Plants'!X29,IF($J$9=40,'Jeunes Plants'!Y29,IF($J$9=41,'Jeunes Plants'!Z29,IF($J$9=42,'Jeunes Plants'!AA29,IF($J$9=43,'Jeunes Plants'!AB29,IF($J$9=44,'Jeunes Plants'!AC29,IF($J$9=45,'Jeunes Plants'!AD29,IF($J$9=46,'Jeunes Plants'!AE29,IF($J$9=47,'Jeunes Plants'!AF29,IF($J$9=48,'Jeunes Plants'!AG29,IF($J$9=49,'Jeunes Plants'!AH29,IF($J$9=50,'Jeunes Plants'!AI29,IF($J$9=51,'Jeunes Plants'!AJ29,IF($J$9=52,'Jeunes Plants'!AK29,IF($J$9=1,'Jeunes Plants'!AL29,IF($J$9=2,'Jeunes Plants'!AM29,IF($J$9=3,'Jeunes Plants'!AN29,IF($J$9=4,'Jeunes Plants'!AO29,IF($J$9=5,'Jeunes Plants'!AP29,IF($J$9=6,'Jeunes Plants'!AQ29,IF($J$9=7,'Jeunes Plants'!AR29,IF($J$9=8,'Jeunes Plants'!AS29,IF($J$9=9,'Jeunes Plants'!AT29,IF($J$9=10,'Jeunes Plants'!AU29,IF($J$9=11,'Jeunes Plants'!AV29,IF($J$9=12,'Jeunes Plants'!AW29,IF($J$9=13,'Jeunes Plants'!AX29,IF($J$9=14,'Jeunes Plants'!AY29,IF($J$9=15,'Jeunes Plants'!AZ29,IF($J$9=16,'Jeunes Plants'!BA29,IF($J$9=17,'Jeunes Plants'!BB29,IF($J$9=18,'Jeunes Plants'!BC29,IF($J$9=19,'Jeunes Plants'!BD29,IF($J$9=20,'Jeunes Plants'!BE29,IF($J$9=21,'Jeunes Plants'!BF29,IF($J$9=22,'Jeunes Plants'!BG29,IF($J$9=23,'Jeunes Plants'!BH29,IF($J$9=24,'Jeunes Plants'!BI29,IF($J$9=25,'Jeunes Plants'!BJ29,IF($J$9=26,'Jeunes Plants'!BK29,IF($J$9=27,'Jeunes Plants'!BL29,IF($J$9=28,'Jeunes Plants'!BM29,IF($J$9=29,'Jeunes Plants'!BN29,IF($J$9=30,'Jeunes Plants'!BO29,IF($J$9=31,'Jeunes Plants'!BP29,IF($J$9=32,'Jeunes Plants'!BQ29,IF($J$9=33,'Jeunes Plants'!BR29,IF($J$9=34,'Jeunes Plants'!BS29,IF($J$9=35,'Jeunes Plants'!B11932,))))))))))))))))))))))))))))))))))))))))))))))))))))</f>
        <v>0</v>
      </c>
      <c r="K57" s="103" t="str">
        <f>IF('Jeunes Plants'!R29=0,"","Erreur")</f>
        <v/>
      </c>
    </row>
    <row r="58" spans="1:11" x14ac:dyDescent="0.25">
      <c r="A58" s="450"/>
      <c r="B58" s="450"/>
      <c r="C58" s="451" t="s">
        <v>1734</v>
      </c>
      <c r="D58" s="451"/>
      <c r="E58" s="450"/>
      <c r="F58" s="450"/>
      <c r="G58" s="450"/>
      <c r="H58" s="450"/>
      <c r="I58" s="450"/>
      <c r="J58" s="450">
        <f>SUBTOTAL(9,J57:J57)</f>
        <v>0</v>
      </c>
      <c r="K58" s="450"/>
    </row>
    <row r="59" spans="1:11" x14ac:dyDescent="0.25">
      <c r="A59" s="103">
        <f>IF('Jeunes Plants'!A30&lt;&gt;"",'Jeunes Plants'!A30,"")</f>
        <v>22854</v>
      </c>
      <c r="B59" s="103" t="str">
        <f>IF('Jeunes Plants'!L30&lt;&gt;"",'Jeunes Plants'!L30,"")</f>
        <v>D</v>
      </c>
      <c r="C59" s="107" t="str">
        <f>IF('Jeunes Plants'!B30&lt;&gt;"",'Jeunes Plants'!B30,"")</f>
        <v>AFFICHE FLEURS SÉCHÉES</v>
      </c>
      <c r="D59" s="107" t="str">
        <f>IF('Jeunes Plants'!C30&lt;&gt;"",'Jeunes Plants'!C30,"")</f>
        <v>ACHETÉ</v>
      </c>
      <c r="E59" s="103" t="str">
        <f>IF('Jeunes Plants'!H30&lt;&gt;"",'Jeunes Plants'!H30,"")</f>
        <v xml:space="preserve"> </v>
      </c>
      <c r="F59" s="103" t="str">
        <f>IF('Jeunes Plants'!E30&lt;&gt;"",'Jeunes Plants'!E30,"")</f>
        <v xml:space="preserve"> </v>
      </c>
      <c r="G59" s="103" t="str">
        <f>IF('Jeunes Plants'!N30&lt;&gt;"",'Jeunes Plants'!N30,"")</f>
        <v xml:space="preserve"> </v>
      </c>
      <c r="H59" s="103" t="str">
        <f>IF('Jeunes Plants'!I30&lt;&gt;"",'Jeunes Plants'!I30,"")</f>
        <v xml:space="preserve"> </v>
      </c>
      <c r="I59" s="103" t="str">
        <f>IF('Jeunes Plants'!J30&lt;&gt;"",'Jeunes Plants'!J30,"")</f>
        <v xml:space="preserve"> </v>
      </c>
      <c r="J59" s="103">
        <f>IF($J$9=36,'Jeunes Plants'!U30,IF($J$9=37,'Jeunes Plants'!V30,IF($J$9=38,'Jeunes Plants'!W30,IF($J$9=39,'Jeunes Plants'!X30,IF($J$9=40,'Jeunes Plants'!Y30,IF($J$9=41,'Jeunes Plants'!Z30,IF($J$9=42,'Jeunes Plants'!AA30,IF($J$9=43,'Jeunes Plants'!AB30,IF($J$9=44,'Jeunes Plants'!AC30,IF($J$9=45,'Jeunes Plants'!AD30,IF($J$9=46,'Jeunes Plants'!AE30,IF($J$9=47,'Jeunes Plants'!AF30,IF($J$9=48,'Jeunes Plants'!AG30,IF($J$9=49,'Jeunes Plants'!AH30,IF($J$9=50,'Jeunes Plants'!AI30,IF($J$9=51,'Jeunes Plants'!AJ30,IF($J$9=52,'Jeunes Plants'!AK30,IF($J$9=1,'Jeunes Plants'!AL30,IF($J$9=2,'Jeunes Plants'!AM30,IF($J$9=3,'Jeunes Plants'!AN30,IF($J$9=4,'Jeunes Plants'!AO30,IF($J$9=5,'Jeunes Plants'!AP30,IF($J$9=6,'Jeunes Plants'!AQ30,IF($J$9=7,'Jeunes Plants'!AR30,IF($J$9=8,'Jeunes Plants'!AS30,IF($J$9=9,'Jeunes Plants'!AT30,IF($J$9=10,'Jeunes Plants'!AU30,IF($J$9=11,'Jeunes Plants'!AV30,IF($J$9=12,'Jeunes Plants'!AW30,IF($J$9=13,'Jeunes Plants'!AX30,IF($J$9=14,'Jeunes Plants'!AY30,IF($J$9=15,'Jeunes Plants'!AZ30,IF($J$9=16,'Jeunes Plants'!BA30,IF($J$9=17,'Jeunes Plants'!BB30,IF($J$9=18,'Jeunes Plants'!BC30,IF($J$9=19,'Jeunes Plants'!BD30,IF($J$9=20,'Jeunes Plants'!BE30,IF($J$9=21,'Jeunes Plants'!BF30,IF($J$9=22,'Jeunes Plants'!BG30,IF($J$9=23,'Jeunes Plants'!BH30,IF($J$9=24,'Jeunes Plants'!BI30,IF($J$9=25,'Jeunes Plants'!BJ30,IF($J$9=26,'Jeunes Plants'!BK30,IF($J$9=27,'Jeunes Plants'!BL30,IF($J$9=28,'Jeunes Plants'!BM30,IF($J$9=29,'Jeunes Plants'!BN30,IF($J$9=30,'Jeunes Plants'!BO30,IF($J$9=31,'Jeunes Plants'!BP30,IF($J$9=32,'Jeunes Plants'!BQ30,IF($J$9=33,'Jeunes Plants'!BR30,IF($J$9=34,'Jeunes Plants'!BS30,IF($J$9=35,'Jeunes Plants'!B11933,))))))))))))))))))))))))))))))))))))))))))))))))))))</f>
        <v>0</v>
      </c>
      <c r="K59" s="103" t="str">
        <f>IF('Jeunes Plants'!R30=0,"","Erreur")</f>
        <v/>
      </c>
    </row>
    <row r="60" spans="1:11" x14ac:dyDescent="0.25">
      <c r="A60" s="450"/>
      <c r="B60" s="450"/>
      <c r="C60" s="451" t="s">
        <v>1735</v>
      </c>
      <c r="D60" s="451"/>
      <c r="E60" s="450"/>
      <c r="F60" s="450"/>
      <c r="G60" s="450"/>
      <c r="H60" s="450"/>
      <c r="I60" s="450"/>
      <c r="J60" s="450">
        <f>SUBTOTAL(9,J59:J59)</f>
        <v>0</v>
      </c>
      <c r="K60" s="450"/>
    </row>
    <row r="61" spans="1:11" x14ac:dyDescent="0.25">
      <c r="A61" s="452"/>
      <c r="B61" s="452"/>
      <c r="C61" s="453" t="s">
        <v>1736</v>
      </c>
      <c r="D61" s="453"/>
      <c r="E61" s="452"/>
      <c r="F61" s="452"/>
      <c r="G61" s="452"/>
      <c r="H61" s="452"/>
      <c r="I61" s="452"/>
      <c r="J61" s="452">
        <f>SUBTOTAL(9,J38:J56)</f>
        <v>0</v>
      </c>
      <c r="K61" s="452"/>
    </row>
    <row r="62" spans="1:11" x14ac:dyDescent="0.25">
      <c r="A62" s="103" t="str">
        <f>IF('Jeunes Plants'!A31&lt;&gt;"",'Jeunes Plants'!A31,"")</f>
        <v/>
      </c>
      <c r="B62" s="103" t="str">
        <f>IF('Jeunes Plants'!L31&lt;&gt;"",'Jeunes Plants'!L31,"")</f>
        <v>G</v>
      </c>
      <c r="C62" s="107" t="str">
        <f>IF('Jeunes Plants'!B31&lt;&gt;"",'Jeunes Plants'!B31,"")</f>
        <v>DU JARDIN À LA MAISON</v>
      </c>
      <c r="D62" s="107" t="str">
        <f>IF('Jeunes Plants'!C31&lt;&gt;"",'Jeunes Plants'!C31,"")</f>
        <v/>
      </c>
      <c r="E62" s="103" t="str">
        <f>IF('Jeunes Plants'!H31&lt;&gt;"",'Jeunes Plants'!H31,"")</f>
        <v/>
      </c>
      <c r="F62" s="103" t="str">
        <f>IF('Jeunes Plants'!E31&lt;&gt;"",'Jeunes Plants'!E31,"")</f>
        <v/>
      </c>
      <c r="G62" s="103" t="str">
        <f>IF('Jeunes Plants'!N31&lt;&gt;"",'Jeunes Plants'!N31,"")</f>
        <v/>
      </c>
      <c r="H62" s="103" t="str">
        <f>IF('Jeunes Plants'!I31&lt;&gt;"",'Jeunes Plants'!I31,"")</f>
        <v/>
      </c>
      <c r="I62" s="103" t="str">
        <f>IF('Jeunes Plants'!J31&lt;&gt;"",'Jeunes Plants'!J31,"")</f>
        <v/>
      </c>
      <c r="J62" s="103">
        <f>IF($J$9=36,'Jeunes Plants'!U31,IF($J$9=37,'Jeunes Plants'!V31,IF($J$9=38,'Jeunes Plants'!W31,IF($J$9=39,'Jeunes Plants'!X31,IF($J$9=40,'Jeunes Plants'!Y31,IF($J$9=41,'Jeunes Plants'!Z31,IF($J$9=42,'Jeunes Plants'!AA31,IF($J$9=43,'Jeunes Plants'!AB31,IF($J$9=44,'Jeunes Plants'!AC31,IF($J$9=45,'Jeunes Plants'!AD31,IF($J$9=46,'Jeunes Plants'!AE31,IF($J$9=47,'Jeunes Plants'!AF31,IF($J$9=48,'Jeunes Plants'!AG31,IF($J$9=49,'Jeunes Plants'!AH31,IF($J$9=50,'Jeunes Plants'!AI31,IF($J$9=51,'Jeunes Plants'!AJ31,IF($J$9=52,'Jeunes Plants'!AK31,IF($J$9=1,'Jeunes Plants'!AL31,IF($J$9=2,'Jeunes Plants'!AM31,IF($J$9=3,'Jeunes Plants'!AN31,IF($J$9=4,'Jeunes Plants'!AO31,IF($J$9=5,'Jeunes Plants'!AP31,IF($J$9=6,'Jeunes Plants'!AQ31,IF($J$9=7,'Jeunes Plants'!AR31,IF($J$9=8,'Jeunes Plants'!AS31,IF($J$9=9,'Jeunes Plants'!AT31,IF($J$9=10,'Jeunes Plants'!AU31,IF($J$9=11,'Jeunes Plants'!AV31,IF($J$9=12,'Jeunes Plants'!AW31,IF($J$9=13,'Jeunes Plants'!AX31,IF($J$9=14,'Jeunes Plants'!AY31,IF($J$9=15,'Jeunes Plants'!AZ31,IF($J$9=16,'Jeunes Plants'!BA31,IF($J$9=17,'Jeunes Plants'!BB31,IF($J$9=18,'Jeunes Plants'!BC31,IF($J$9=19,'Jeunes Plants'!BD31,IF($J$9=20,'Jeunes Plants'!BE31,IF($J$9=21,'Jeunes Plants'!BF31,IF($J$9=22,'Jeunes Plants'!BG31,IF($J$9=23,'Jeunes Plants'!BH31,IF($J$9=24,'Jeunes Plants'!BI31,IF($J$9=25,'Jeunes Plants'!BJ31,IF($J$9=26,'Jeunes Plants'!BK31,IF($J$9=27,'Jeunes Plants'!BL31,IF($J$9=28,'Jeunes Plants'!BM31,IF($J$9=29,'Jeunes Plants'!BN31,IF($J$9=30,'Jeunes Plants'!BO31,IF($J$9=31,'Jeunes Plants'!BP31,IF($J$9=32,'Jeunes Plants'!BQ31,IF($J$9=33,'Jeunes Plants'!BR31,IF($J$9=34,'Jeunes Plants'!BS31,IF($J$9=35,'Jeunes Plants'!B11934,))))))))))))))))))))))))))))))))))))))))))))))))))))</f>
        <v>0</v>
      </c>
      <c r="K62" s="103" t="str">
        <f>IF('Jeunes Plants'!R31=0,"","Erreur")</f>
        <v/>
      </c>
    </row>
    <row r="63" spans="1:11" x14ac:dyDescent="0.25">
      <c r="A63" s="103">
        <f>IF('Jeunes Plants'!A32&lt;&gt;"",'Jeunes Plants'!A32,"")</f>
        <v>22592</v>
      </c>
      <c r="B63" s="103" t="str">
        <f>IF('Jeunes Plants'!L32&lt;&gt;"",'Jeunes Plants'!L32,"")</f>
        <v>S3B</v>
      </c>
      <c r="C63" s="107" t="str">
        <f>IF('Jeunes Plants'!B32&lt;&gt;"",'Jeunes Plants'!B32,"")</f>
        <v>CRASPEDIA GLOBOSA</v>
      </c>
      <c r="D63" s="107" t="str">
        <f>IF('Jeunes Plants'!C32&lt;&gt;"",'Jeunes Plants'!C32,"")</f>
        <v>Golf beauty</v>
      </c>
      <c r="E63" s="103">
        <f>IF('Jeunes Plants'!H32&lt;&gt;"",'Jeunes Plants'!H32,"")</f>
        <v>5</v>
      </c>
      <c r="F63" s="103" t="str">
        <f>IF('Jeunes Plants'!E32&lt;&gt;"",'Jeunes Plants'!E32,"")</f>
        <v>B</v>
      </c>
      <c r="G63" s="103" t="str">
        <f>IF('Jeunes Plants'!N32&lt;&gt;"",'Jeunes Plants'!N32,"")</f>
        <v>M3</v>
      </c>
      <c r="H63" s="103" t="str">
        <f>IF('Jeunes Plants'!I32&lt;&gt;"",'Jeunes Plants'!I32,"")</f>
        <v>D</v>
      </c>
      <c r="I63" s="103">
        <f>IF('Jeunes Plants'!J32&lt;&gt;"",'Jeunes Plants'!J32,"")</f>
        <v>0.1</v>
      </c>
      <c r="J63" s="103">
        <f>IF($J$9=36,'Jeunes Plants'!U32,IF($J$9=37,'Jeunes Plants'!V32,IF($J$9=38,'Jeunes Plants'!W32,IF($J$9=39,'Jeunes Plants'!X32,IF($J$9=40,'Jeunes Plants'!Y32,IF($J$9=41,'Jeunes Plants'!Z32,IF($J$9=42,'Jeunes Plants'!AA32,IF($J$9=43,'Jeunes Plants'!AB32,IF($J$9=44,'Jeunes Plants'!AC32,IF($J$9=45,'Jeunes Plants'!AD32,IF($J$9=46,'Jeunes Plants'!AE32,IF($J$9=47,'Jeunes Plants'!AF32,IF($J$9=48,'Jeunes Plants'!AG32,IF($J$9=49,'Jeunes Plants'!AH32,IF($J$9=50,'Jeunes Plants'!AI32,IF($J$9=51,'Jeunes Plants'!AJ32,IF($J$9=52,'Jeunes Plants'!AK32,IF($J$9=1,'Jeunes Plants'!AL32,IF($J$9=2,'Jeunes Plants'!AM32,IF($J$9=3,'Jeunes Plants'!AN32,IF($J$9=4,'Jeunes Plants'!AO32,IF($J$9=5,'Jeunes Plants'!AP32,IF($J$9=6,'Jeunes Plants'!AQ32,IF($J$9=7,'Jeunes Plants'!AR32,IF($J$9=8,'Jeunes Plants'!AS32,IF($J$9=9,'Jeunes Plants'!AT32,IF($J$9=10,'Jeunes Plants'!AU32,IF($J$9=11,'Jeunes Plants'!AV32,IF($J$9=12,'Jeunes Plants'!AW32,IF($J$9=13,'Jeunes Plants'!AX32,IF($J$9=14,'Jeunes Plants'!AY32,IF($J$9=15,'Jeunes Plants'!AZ32,IF($J$9=16,'Jeunes Plants'!BA32,IF($J$9=17,'Jeunes Plants'!BB32,IF($J$9=18,'Jeunes Plants'!BC32,IF($J$9=19,'Jeunes Plants'!BD32,IF($J$9=20,'Jeunes Plants'!BE32,IF($J$9=21,'Jeunes Plants'!BF32,IF($J$9=22,'Jeunes Plants'!BG32,IF($J$9=23,'Jeunes Plants'!BH32,IF($J$9=24,'Jeunes Plants'!BI32,IF($J$9=25,'Jeunes Plants'!BJ32,IF($J$9=26,'Jeunes Plants'!BK32,IF($J$9=27,'Jeunes Plants'!BL32,IF($J$9=28,'Jeunes Plants'!BM32,IF($J$9=29,'Jeunes Plants'!BN32,IF($J$9=30,'Jeunes Plants'!BO32,IF($J$9=31,'Jeunes Plants'!BP32,IF($J$9=32,'Jeunes Plants'!BQ32,IF($J$9=33,'Jeunes Plants'!BR32,IF($J$9=34,'Jeunes Plants'!BS32,IF($J$9=35,'Jeunes Plants'!B11935,))))))))))))))))))))))))))))))))))))))))))))))))))))</f>
        <v>0</v>
      </c>
      <c r="K63" s="103" t="str">
        <f>IF('Jeunes Plants'!R32=0,"","Erreur")</f>
        <v/>
      </c>
    </row>
    <row r="64" spans="1:11" x14ac:dyDescent="0.25">
      <c r="A64" s="450"/>
      <c r="B64" s="450"/>
      <c r="C64" s="451" t="s">
        <v>1728</v>
      </c>
      <c r="D64" s="451"/>
      <c r="E64" s="450"/>
      <c r="F64" s="450"/>
      <c r="G64" s="450"/>
      <c r="H64" s="450"/>
      <c r="I64" s="450"/>
      <c r="J64" s="450">
        <f>SUBTOTAL(9,J61:J63)</f>
        <v>0</v>
      </c>
      <c r="K64" s="450"/>
    </row>
    <row r="65" spans="1:11" x14ac:dyDescent="0.25">
      <c r="A65" s="103">
        <f>IF('Jeunes Plants'!A33&lt;&gt;"",'Jeunes Plants'!A33,"")</f>
        <v>26185</v>
      </c>
      <c r="B65" s="103" t="str">
        <f>IF('Jeunes Plants'!L33&lt;&gt;"",'Jeunes Plants'!L33,"")</f>
        <v>D</v>
      </c>
      <c r="C65" s="107" t="str">
        <f>IF('Jeunes Plants'!B33&lt;&gt;"",'Jeunes Plants'!B33,"")</f>
        <v>CHROMO</v>
      </c>
      <c r="D65" s="107" t="str">
        <f>IF('Jeunes Plants'!C33&lt;&gt;"",'Jeunes Plants'!C33,"")</f>
        <v>Craspedia Globosa - Gold Beauty</v>
      </c>
      <c r="E65" s="103" t="str">
        <f>IF('Jeunes Plants'!H33&lt;&gt;"",'Jeunes Plants'!H33,"")</f>
        <v xml:space="preserve"> </v>
      </c>
      <c r="F65" s="103" t="str">
        <f>IF('Jeunes Plants'!E33&lt;&gt;"",'Jeunes Plants'!E33,"")</f>
        <v xml:space="preserve"> </v>
      </c>
      <c r="G65" s="103" t="str">
        <f>IF('Jeunes Plants'!N33&lt;&gt;"",'Jeunes Plants'!N33,"")</f>
        <v xml:space="preserve"> </v>
      </c>
      <c r="H65" s="103">
        <f>IF('Jeunes Plants'!I33&lt;&gt;"",'Jeunes Plants'!I33,"")</f>
        <v>0.1</v>
      </c>
      <c r="I65" s="103" t="str">
        <f>IF('Jeunes Plants'!J33&lt;&gt;"",'Jeunes Plants'!J33,"")</f>
        <v xml:space="preserve"> </v>
      </c>
      <c r="J65" s="103">
        <f>IF($J$9=36,'Jeunes Plants'!U33,IF($J$9=37,'Jeunes Plants'!V33,IF($J$9=38,'Jeunes Plants'!W33,IF($J$9=39,'Jeunes Plants'!X33,IF($J$9=40,'Jeunes Plants'!Y33,IF($J$9=41,'Jeunes Plants'!Z33,IF($J$9=42,'Jeunes Plants'!AA33,IF($J$9=43,'Jeunes Plants'!AB33,IF($J$9=44,'Jeunes Plants'!AC33,IF($J$9=45,'Jeunes Plants'!AD33,IF($J$9=46,'Jeunes Plants'!AE33,IF($J$9=47,'Jeunes Plants'!AF33,IF($J$9=48,'Jeunes Plants'!AG33,IF($J$9=49,'Jeunes Plants'!AH33,IF($J$9=50,'Jeunes Plants'!AI33,IF($J$9=51,'Jeunes Plants'!AJ33,IF($J$9=52,'Jeunes Plants'!AK33,IF($J$9=1,'Jeunes Plants'!AL33,IF($J$9=2,'Jeunes Plants'!AM33,IF($J$9=3,'Jeunes Plants'!AN33,IF($J$9=4,'Jeunes Plants'!AO33,IF($J$9=5,'Jeunes Plants'!AP33,IF($J$9=6,'Jeunes Plants'!AQ33,IF($J$9=7,'Jeunes Plants'!AR33,IF($J$9=8,'Jeunes Plants'!AS33,IF($J$9=9,'Jeunes Plants'!AT33,IF($J$9=10,'Jeunes Plants'!AU33,IF($J$9=11,'Jeunes Plants'!AV33,IF($J$9=12,'Jeunes Plants'!AW33,IF($J$9=13,'Jeunes Plants'!AX33,IF($J$9=14,'Jeunes Plants'!AY33,IF($J$9=15,'Jeunes Plants'!AZ33,IF($J$9=16,'Jeunes Plants'!BA33,IF($J$9=17,'Jeunes Plants'!BB33,IF($J$9=18,'Jeunes Plants'!BC33,IF($J$9=19,'Jeunes Plants'!BD33,IF($J$9=20,'Jeunes Plants'!BE33,IF($J$9=21,'Jeunes Plants'!BF33,IF($J$9=22,'Jeunes Plants'!BG33,IF($J$9=23,'Jeunes Plants'!BH33,IF($J$9=24,'Jeunes Plants'!BI33,IF($J$9=25,'Jeunes Plants'!BJ33,IF($J$9=26,'Jeunes Plants'!BK33,IF($J$9=27,'Jeunes Plants'!BL33,IF($J$9=28,'Jeunes Plants'!BM33,IF($J$9=29,'Jeunes Plants'!BN33,IF($J$9=30,'Jeunes Plants'!BO33,IF($J$9=31,'Jeunes Plants'!BP33,IF($J$9=32,'Jeunes Plants'!BQ33,IF($J$9=33,'Jeunes Plants'!BR33,IF($J$9=34,'Jeunes Plants'!BS33,IF($J$9=35,'Jeunes Plants'!B11936,))))))))))))))))))))))))))))))))))))))))))))))))))))</f>
        <v>0</v>
      </c>
      <c r="K65" s="103" t="str">
        <f>IF('Jeunes Plants'!R33=0,"","Erreur")</f>
        <v/>
      </c>
    </row>
    <row r="66" spans="1:11" x14ac:dyDescent="0.25">
      <c r="A66" s="450"/>
      <c r="B66" s="450"/>
      <c r="C66" s="451" t="s">
        <v>1737</v>
      </c>
      <c r="D66" s="451"/>
      <c r="E66" s="450"/>
      <c r="F66" s="450"/>
      <c r="G66" s="450"/>
      <c r="H66" s="450"/>
      <c r="I66" s="450"/>
      <c r="J66" s="450">
        <f>SUBTOTAL(9,J65:J65)</f>
        <v>0</v>
      </c>
      <c r="K66" s="450"/>
    </row>
    <row r="67" spans="1:11" x14ac:dyDescent="0.25">
      <c r="A67" s="103">
        <f>IF('Jeunes Plants'!A34&lt;&gt;"",'Jeunes Plants'!A34,"")</f>
        <v>15224</v>
      </c>
      <c r="B67" s="103" t="str">
        <f>IF('Jeunes Plants'!L34&lt;&gt;"",'Jeunes Plants'!L34,"")</f>
        <v>S2</v>
      </c>
      <c r="C67" s="107" t="str">
        <f>IF('Jeunes Plants'!B34&lt;&gt;"",'Jeunes Plants'!B34,"")</f>
        <v>GYPSOPHILE</v>
      </c>
      <c r="D67" s="107" t="str">
        <f>IF('Jeunes Plants'!C34&lt;&gt;"",'Jeunes Plants'!C34,"")</f>
        <v>Festival White</v>
      </c>
      <c r="E67" s="103">
        <f>IF('Jeunes Plants'!H34&lt;&gt;"",'Jeunes Plants'!H34,"")</f>
        <v>5</v>
      </c>
      <c r="F67" s="103" t="str">
        <f>IF('Jeunes Plants'!E34&lt;&gt;"",'Jeunes Plants'!E34,"")</f>
        <v>B</v>
      </c>
      <c r="G67" s="103" t="str">
        <f>IF('Jeunes Plants'!N34&lt;&gt;"",'Jeunes Plants'!N34,"")</f>
        <v>M3</v>
      </c>
      <c r="H67" s="103" t="str">
        <f>IF('Jeunes Plants'!I34&lt;&gt;"",'Jeunes Plants'!I34,"")</f>
        <v>E</v>
      </c>
      <c r="I67" s="103">
        <f>IF('Jeunes Plants'!J34&lt;&gt;"",'Jeunes Plants'!J34,"")</f>
        <v>0.11</v>
      </c>
      <c r="J67" s="103">
        <f>IF($J$9=36,'Jeunes Plants'!U34,IF($J$9=37,'Jeunes Plants'!V34,IF($J$9=38,'Jeunes Plants'!W34,IF($J$9=39,'Jeunes Plants'!X34,IF($J$9=40,'Jeunes Plants'!Y34,IF($J$9=41,'Jeunes Plants'!Z34,IF($J$9=42,'Jeunes Plants'!AA34,IF($J$9=43,'Jeunes Plants'!AB34,IF($J$9=44,'Jeunes Plants'!AC34,IF($J$9=45,'Jeunes Plants'!AD34,IF($J$9=46,'Jeunes Plants'!AE34,IF($J$9=47,'Jeunes Plants'!AF34,IF($J$9=48,'Jeunes Plants'!AG34,IF($J$9=49,'Jeunes Plants'!AH34,IF($J$9=50,'Jeunes Plants'!AI34,IF($J$9=51,'Jeunes Plants'!AJ34,IF($J$9=52,'Jeunes Plants'!AK34,IF($J$9=1,'Jeunes Plants'!AL34,IF($J$9=2,'Jeunes Plants'!AM34,IF($J$9=3,'Jeunes Plants'!AN34,IF($J$9=4,'Jeunes Plants'!AO34,IF($J$9=5,'Jeunes Plants'!AP34,IF($J$9=6,'Jeunes Plants'!AQ34,IF($J$9=7,'Jeunes Plants'!AR34,IF($J$9=8,'Jeunes Plants'!AS34,IF($J$9=9,'Jeunes Plants'!AT34,IF($J$9=10,'Jeunes Plants'!AU34,IF($J$9=11,'Jeunes Plants'!AV34,IF($J$9=12,'Jeunes Plants'!AW34,IF($J$9=13,'Jeunes Plants'!AX34,IF($J$9=14,'Jeunes Plants'!AY34,IF($J$9=15,'Jeunes Plants'!AZ34,IF($J$9=16,'Jeunes Plants'!BA34,IF($J$9=17,'Jeunes Plants'!BB34,IF($J$9=18,'Jeunes Plants'!BC34,IF($J$9=19,'Jeunes Plants'!BD34,IF($J$9=20,'Jeunes Plants'!BE34,IF($J$9=21,'Jeunes Plants'!BF34,IF($J$9=22,'Jeunes Plants'!BG34,IF($J$9=23,'Jeunes Plants'!BH34,IF($J$9=24,'Jeunes Plants'!BI34,IF($J$9=25,'Jeunes Plants'!BJ34,IF($J$9=26,'Jeunes Plants'!BK34,IF($J$9=27,'Jeunes Plants'!BL34,IF($J$9=28,'Jeunes Plants'!BM34,IF($J$9=29,'Jeunes Plants'!BN34,IF($J$9=30,'Jeunes Plants'!BO34,IF($J$9=31,'Jeunes Plants'!BP34,IF($J$9=32,'Jeunes Plants'!BQ34,IF($J$9=33,'Jeunes Plants'!BR34,IF($J$9=34,'Jeunes Plants'!BS34,IF($J$9=35,'Jeunes Plants'!B11937,))))))))))))))))))))))))))))))))))))))))))))))))))))</f>
        <v>0</v>
      </c>
      <c r="K67" s="103" t="str">
        <f>IF('Jeunes Plants'!R34=0,"","Erreur")</f>
        <v/>
      </c>
    </row>
    <row r="68" spans="1:11" x14ac:dyDescent="0.25">
      <c r="A68" s="450"/>
      <c r="B68" s="450"/>
      <c r="C68" s="451" t="s">
        <v>1731</v>
      </c>
      <c r="D68" s="451"/>
      <c r="E68" s="450"/>
      <c r="F68" s="450"/>
      <c r="G68" s="450"/>
      <c r="H68" s="450"/>
      <c r="I68" s="450"/>
      <c r="J68" s="450">
        <f>SUBTOTAL(9,J67:J67)</f>
        <v>0</v>
      </c>
      <c r="K68" s="450"/>
    </row>
    <row r="69" spans="1:11" x14ac:dyDescent="0.25">
      <c r="A69" s="103">
        <f>IF('Jeunes Plants'!A35&lt;&gt;"",'Jeunes Plants'!A35,"")</f>
        <v>26186</v>
      </c>
      <c r="B69" s="103" t="str">
        <f>IF('Jeunes Plants'!L35&lt;&gt;"",'Jeunes Plants'!L35,"")</f>
        <v>D</v>
      </c>
      <c r="C69" s="107" t="str">
        <f>IF('Jeunes Plants'!B35&lt;&gt;"",'Jeunes Plants'!B35,"")</f>
        <v>CHROMO</v>
      </c>
      <c r="D69" s="107" t="str">
        <f>IF('Jeunes Plants'!C35&lt;&gt;"",'Jeunes Plants'!C35,"")</f>
        <v>Gypsophile - Festival White</v>
      </c>
      <c r="E69" s="103" t="str">
        <f>IF('Jeunes Plants'!H35&lt;&gt;"",'Jeunes Plants'!H35,"")</f>
        <v xml:space="preserve"> </v>
      </c>
      <c r="F69" s="103" t="str">
        <f>IF('Jeunes Plants'!E35&lt;&gt;"",'Jeunes Plants'!E35,"")</f>
        <v xml:space="preserve"> </v>
      </c>
      <c r="G69" s="103" t="str">
        <f>IF('Jeunes Plants'!N35&lt;&gt;"",'Jeunes Plants'!N35,"")</f>
        <v xml:space="preserve"> </v>
      </c>
      <c r="H69" s="103">
        <f>IF('Jeunes Plants'!I35&lt;&gt;"",'Jeunes Plants'!I35,"")</f>
        <v>0.1</v>
      </c>
      <c r="I69" s="103" t="str">
        <f>IF('Jeunes Plants'!J35&lt;&gt;"",'Jeunes Plants'!J35,"")</f>
        <v xml:space="preserve"> </v>
      </c>
      <c r="J69" s="103">
        <f>IF($J$9=36,'Jeunes Plants'!U35,IF($J$9=37,'Jeunes Plants'!V35,IF($J$9=38,'Jeunes Plants'!W35,IF($J$9=39,'Jeunes Plants'!X35,IF($J$9=40,'Jeunes Plants'!Y35,IF($J$9=41,'Jeunes Plants'!Z35,IF($J$9=42,'Jeunes Plants'!AA35,IF($J$9=43,'Jeunes Plants'!AB35,IF($J$9=44,'Jeunes Plants'!AC35,IF($J$9=45,'Jeunes Plants'!AD35,IF($J$9=46,'Jeunes Plants'!AE35,IF($J$9=47,'Jeunes Plants'!AF35,IF($J$9=48,'Jeunes Plants'!AG35,IF($J$9=49,'Jeunes Plants'!AH35,IF($J$9=50,'Jeunes Plants'!AI35,IF($J$9=51,'Jeunes Plants'!AJ35,IF($J$9=52,'Jeunes Plants'!AK35,IF($J$9=1,'Jeunes Plants'!AL35,IF($J$9=2,'Jeunes Plants'!AM35,IF($J$9=3,'Jeunes Plants'!AN35,IF($J$9=4,'Jeunes Plants'!AO35,IF($J$9=5,'Jeunes Plants'!AP35,IF($J$9=6,'Jeunes Plants'!AQ35,IF($J$9=7,'Jeunes Plants'!AR35,IF($J$9=8,'Jeunes Plants'!AS35,IF($J$9=9,'Jeunes Plants'!AT35,IF($J$9=10,'Jeunes Plants'!AU35,IF($J$9=11,'Jeunes Plants'!AV35,IF($J$9=12,'Jeunes Plants'!AW35,IF($J$9=13,'Jeunes Plants'!AX35,IF($J$9=14,'Jeunes Plants'!AY35,IF($J$9=15,'Jeunes Plants'!AZ35,IF($J$9=16,'Jeunes Plants'!BA35,IF($J$9=17,'Jeunes Plants'!BB35,IF($J$9=18,'Jeunes Plants'!BC35,IF($J$9=19,'Jeunes Plants'!BD35,IF($J$9=20,'Jeunes Plants'!BE35,IF($J$9=21,'Jeunes Plants'!BF35,IF($J$9=22,'Jeunes Plants'!BG35,IF($J$9=23,'Jeunes Plants'!BH35,IF($J$9=24,'Jeunes Plants'!BI35,IF($J$9=25,'Jeunes Plants'!BJ35,IF($J$9=26,'Jeunes Plants'!BK35,IF($J$9=27,'Jeunes Plants'!BL35,IF($J$9=28,'Jeunes Plants'!BM35,IF($J$9=29,'Jeunes Plants'!BN35,IF($J$9=30,'Jeunes Plants'!BO35,IF($J$9=31,'Jeunes Plants'!BP35,IF($J$9=32,'Jeunes Plants'!BQ35,IF($J$9=33,'Jeunes Plants'!BR35,IF($J$9=34,'Jeunes Plants'!BS35,IF($J$9=35,'Jeunes Plants'!B11938,))))))))))))))))))))))))))))))))))))))))))))))))))))</f>
        <v>0</v>
      </c>
      <c r="K69" s="103" t="str">
        <f>IF('Jeunes Plants'!R35=0,"","Erreur")</f>
        <v/>
      </c>
    </row>
    <row r="70" spans="1:11" x14ac:dyDescent="0.25">
      <c r="A70" s="450"/>
      <c r="B70" s="450"/>
      <c r="C70" s="451" t="s">
        <v>1737</v>
      </c>
      <c r="D70" s="451"/>
      <c r="E70" s="450"/>
      <c r="F70" s="450"/>
      <c r="G70" s="450"/>
      <c r="H70" s="450"/>
      <c r="I70" s="450"/>
      <c r="J70" s="450">
        <f>SUBTOTAL(9,J69:J69)</f>
        <v>0</v>
      </c>
      <c r="K70" s="450"/>
    </row>
    <row r="71" spans="1:11" x14ac:dyDescent="0.25">
      <c r="A71" s="103">
        <f>IF('Jeunes Plants'!A36&lt;&gt;"",'Jeunes Plants'!A36,"")</f>
        <v>23432</v>
      </c>
      <c r="B71" s="103" t="str">
        <f>IF('Jeunes Plants'!L36&lt;&gt;"",'Jeunes Plants'!L36,"")</f>
        <v>S1</v>
      </c>
      <c r="C71" s="107" t="str">
        <f>IF('Jeunes Plants'!B36&lt;&gt;"",'Jeunes Plants'!B36,"")</f>
        <v xml:space="preserve">LEUCANTHEMUM </v>
      </c>
      <c r="D71" s="107" t="str">
        <f>IF('Jeunes Plants'!C36&lt;&gt;"",'Jeunes Plants'!C36,"")</f>
        <v>Lucille Grace</v>
      </c>
      <c r="E71" s="103">
        <f>IF('Jeunes Plants'!H36&lt;&gt;"",'Jeunes Plants'!H36,"")</f>
        <v>6</v>
      </c>
      <c r="F71" s="103" t="str">
        <f>IF('Jeunes Plants'!E36&lt;&gt;"",'Jeunes Plants'!E36,"")</f>
        <v>B</v>
      </c>
      <c r="G71" s="103" t="str">
        <f>IF('Jeunes Plants'!N36&lt;&gt;"",'Jeunes Plants'!N36,"")</f>
        <v>M3</v>
      </c>
      <c r="H71" s="103" t="str">
        <f>IF('Jeunes Plants'!I36&lt;&gt;"",'Jeunes Plants'!I36,"")</f>
        <v>E</v>
      </c>
      <c r="I71" s="103">
        <f>IF('Jeunes Plants'!J36&lt;&gt;"",'Jeunes Plants'!J36,"")</f>
        <v>0.17</v>
      </c>
      <c r="J71" s="103">
        <f>IF($J$9=36,'Jeunes Plants'!U36,IF($J$9=37,'Jeunes Plants'!V36,IF($J$9=38,'Jeunes Plants'!W36,IF($J$9=39,'Jeunes Plants'!X36,IF($J$9=40,'Jeunes Plants'!Y36,IF($J$9=41,'Jeunes Plants'!Z36,IF($J$9=42,'Jeunes Plants'!AA36,IF($J$9=43,'Jeunes Plants'!AB36,IF($J$9=44,'Jeunes Plants'!AC36,IF($J$9=45,'Jeunes Plants'!AD36,IF($J$9=46,'Jeunes Plants'!AE36,IF($J$9=47,'Jeunes Plants'!AF36,IF($J$9=48,'Jeunes Plants'!AG36,IF($J$9=49,'Jeunes Plants'!AH36,IF($J$9=50,'Jeunes Plants'!AI36,IF($J$9=51,'Jeunes Plants'!AJ36,IF($J$9=52,'Jeunes Plants'!AK36,IF($J$9=1,'Jeunes Plants'!AL36,IF($J$9=2,'Jeunes Plants'!AM36,IF($J$9=3,'Jeunes Plants'!AN36,IF($J$9=4,'Jeunes Plants'!AO36,IF($J$9=5,'Jeunes Plants'!AP36,IF($J$9=6,'Jeunes Plants'!AQ36,IF($J$9=7,'Jeunes Plants'!AR36,IF($J$9=8,'Jeunes Plants'!AS36,IF($J$9=9,'Jeunes Plants'!AT36,IF($J$9=10,'Jeunes Plants'!AU36,IF($J$9=11,'Jeunes Plants'!AV36,IF($J$9=12,'Jeunes Plants'!AW36,IF($J$9=13,'Jeunes Plants'!AX36,IF($J$9=14,'Jeunes Plants'!AY36,IF($J$9=15,'Jeunes Plants'!AZ36,IF($J$9=16,'Jeunes Plants'!BA36,IF($J$9=17,'Jeunes Plants'!BB36,IF($J$9=18,'Jeunes Plants'!BC36,IF($J$9=19,'Jeunes Plants'!BD36,IF($J$9=20,'Jeunes Plants'!BE36,IF($J$9=21,'Jeunes Plants'!BF36,IF($J$9=22,'Jeunes Plants'!BG36,IF($J$9=23,'Jeunes Plants'!BH36,IF($J$9=24,'Jeunes Plants'!BI36,IF($J$9=25,'Jeunes Plants'!BJ36,IF($J$9=26,'Jeunes Plants'!BK36,IF($J$9=27,'Jeunes Plants'!BL36,IF($J$9=28,'Jeunes Plants'!BM36,IF($J$9=29,'Jeunes Plants'!BN36,IF($J$9=30,'Jeunes Plants'!BO36,IF($J$9=31,'Jeunes Plants'!BP36,IF($J$9=32,'Jeunes Plants'!BQ36,IF($J$9=33,'Jeunes Plants'!BR36,IF($J$9=34,'Jeunes Plants'!BS36,IF($J$9=35,'Jeunes Plants'!B11939,))))))))))))))))))))))))))))))))))))))))))))))))))))</f>
        <v>0</v>
      </c>
      <c r="K71" s="103" t="str">
        <f>IF('Jeunes Plants'!R36=0,"","Erreur")</f>
        <v/>
      </c>
    </row>
    <row r="72" spans="1:11" x14ac:dyDescent="0.25">
      <c r="A72" s="450"/>
      <c r="B72" s="450"/>
      <c r="C72" s="451" t="s">
        <v>1738</v>
      </c>
      <c r="D72" s="451"/>
      <c r="E72" s="450"/>
      <c r="F72" s="450"/>
      <c r="G72" s="450"/>
      <c r="H72" s="450"/>
      <c r="I72" s="450"/>
      <c r="J72" s="450">
        <f>SUBTOTAL(9,J71:J71)</f>
        <v>0</v>
      </c>
      <c r="K72" s="450"/>
    </row>
    <row r="73" spans="1:11" x14ac:dyDescent="0.25">
      <c r="A73" s="103">
        <f>IF('Jeunes Plants'!A37&lt;&gt;"",'Jeunes Plants'!A37,"")</f>
        <v>26187</v>
      </c>
      <c r="B73" s="103" t="str">
        <f>IF('Jeunes Plants'!L37&lt;&gt;"",'Jeunes Plants'!L37,"")</f>
        <v>D</v>
      </c>
      <c r="C73" s="107" t="str">
        <f>IF('Jeunes Plants'!B37&lt;&gt;"",'Jeunes Plants'!B37,"")</f>
        <v>CHROMO</v>
      </c>
      <c r="D73" s="107" t="str">
        <f>IF('Jeunes Plants'!C37&lt;&gt;"",'Jeunes Plants'!C37,"")</f>
        <v>Leucanthemum - Lucille Grace</v>
      </c>
      <c r="E73" s="103" t="str">
        <f>IF('Jeunes Plants'!H37&lt;&gt;"",'Jeunes Plants'!H37,"")</f>
        <v xml:space="preserve"> </v>
      </c>
      <c r="F73" s="103" t="str">
        <f>IF('Jeunes Plants'!E37&lt;&gt;"",'Jeunes Plants'!E37,"")</f>
        <v xml:space="preserve"> </v>
      </c>
      <c r="G73" s="103" t="str">
        <f>IF('Jeunes Plants'!N37&lt;&gt;"",'Jeunes Plants'!N37,"")</f>
        <v xml:space="preserve"> </v>
      </c>
      <c r="H73" s="103">
        <f>IF('Jeunes Plants'!I37&lt;&gt;"",'Jeunes Plants'!I37,"")</f>
        <v>0.1</v>
      </c>
      <c r="I73" s="103" t="str">
        <f>IF('Jeunes Plants'!J37&lt;&gt;"",'Jeunes Plants'!J37,"")</f>
        <v xml:space="preserve"> </v>
      </c>
      <c r="J73" s="103">
        <f>IF($J$9=36,'Jeunes Plants'!U37,IF($J$9=37,'Jeunes Plants'!V37,IF($J$9=38,'Jeunes Plants'!W37,IF($J$9=39,'Jeunes Plants'!X37,IF($J$9=40,'Jeunes Plants'!Y37,IF($J$9=41,'Jeunes Plants'!Z37,IF($J$9=42,'Jeunes Plants'!AA37,IF($J$9=43,'Jeunes Plants'!AB37,IF($J$9=44,'Jeunes Plants'!AC37,IF($J$9=45,'Jeunes Plants'!AD37,IF($J$9=46,'Jeunes Plants'!AE37,IF($J$9=47,'Jeunes Plants'!AF37,IF($J$9=48,'Jeunes Plants'!AG37,IF($J$9=49,'Jeunes Plants'!AH37,IF($J$9=50,'Jeunes Plants'!AI37,IF($J$9=51,'Jeunes Plants'!AJ37,IF($J$9=52,'Jeunes Plants'!AK37,IF($J$9=1,'Jeunes Plants'!AL37,IF($J$9=2,'Jeunes Plants'!AM37,IF($J$9=3,'Jeunes Plants'!AN37,IF($J$9=4,'Jeunes Plants'!AO37,IF($J$9=5,'Jeunes Plants'!AP37,IF($J$9=6,'Jeunes Plants'!AQ37,IF($J$9=7,'Jeunes Plants'!AR37,IF($J$9=8,'Jeunes Plants'!AS37,IF($J$9=9,'Jeunes Plants'!AT37,IF($J$9=10,'Jeunes Plants'!AU37,IF($J$9=11,'Jeunes Plants'!AV37,IF($J$9=12,'Jeunes Plants'!AW37,IF($J$9=13,'Jeunes Plants'!AX37,IF($J$9=14,'Jeunes Plants'!AY37,IF($J$9=15,'Jeunes Plants'!AZ37,IF($J$9=16,'Jeunes Plants'!BA37,IF($J$9=17,'Jeunes Plants'!BB37,IF($J$9=18,'Jeunes Plants'!BC37,IF($J$9=19,'Jeunes Plants'!BD37,IF($J$9=20,'Jeunes Plants'!BE37,IF($J$9=21,'Jeunes Plants'!BF37,IF($J$9=22,'Jeunes Plants'!BG37,IF($J$9=23,'Jeunes Plants'!BH37,IF($J$9=24,'Jeunes Plants'!BI37,IF($J$9=25,'Jeunes Plants'!BJ37,IF($J$9=26,'Jeunes Plants'!BK37,IF($J$9=27,'Jeunes Plants'!BL37,IF($J$9=28,'Jeunes Plants'!BM37,IF($J$9=29,'Jeunes Plants'!BN37,IF($J$9=30,'Jeunes Plants'!BO37,IF($J$9=31,'Jeunes Plants'!BP37,IF($J$9=32,'Jeunes Plants'!BQ37,IF($J$9=33,'Jeunes Plants'!BR37,IF($J$9=34,'Jeunes Plants'!BS37,IF($J$9=35,'Jeunes Plants'!B11940,))))))))))))))))))))))))))))))))))))))))))))))))))))</f>
        <v>0</v>
      </c>
      <c r="K73" s="103" t="str">
        <f>IF('Jeunes Plants'!R37=0,"","Erreur")</f>
        <v/>
      </c>
    </row>
    <row r="74" spans="1:11" x14ac:dyDescent="0.25">
      <c r="A74" s="450"/>
      <c r="B74" s="450"/>
      <c r="C74" s="451" t="s">
        <v>1737</v>
      </c>
      <c r="D74" s="451"/>
      <c r="E74" s="450"/>
      <c r="F74" s="450"/>
      <c r="G74" s="450"/>
      <c r="H74" s="450"/>
      <c r="I74" s="450"/>
      <c r="J74" s="450">
        <f>SUBTOTAL(9,J73:J73)</f>
        <v>0</v>
      </c>
      <c r="K74" s="450"/>
    </row>
    <row r="75" spans="1:11" x14ac:dyDescent="0.25">
      <c r="A75" s="103">
        <f>IF('Jeunes Plants'!A38&lt;&gt;"",'Jeunes Plants'!A38,"")</f>
        <v>24955</v>
      </c>
      <c r="B75" s="103" t="str">
        <f>IF('Jeunes Plants'!L38&lt;&gt;"",'Jeunes Plants'!L38,"")</f>
        <v>S1</v>
      </c>
      <c r="C75" s="107" t="str">
        <f>IF('Jeunes Plants'!B38&lt;&gt;"",'Jeunes Plants'!B38,"")</f>
        <v>SCABIEUSE SCOOP</v>
      </c>
      <c r="D75" s="107" t="str">
        <f>IF('Jeunes Plants'!C38&lt;&gt;"",'Jeunes Plants'!C38,"")</f>
        <v>Blackberry</v>
      </c>
      <c r="E75" s="103">
        <f>IF('Jeunes Plants'!H38&lt;&gt;"",'Jeunes Plants'!H38,"")</f>
        <v>6</v>
      </c>
      <c r="F75" s="103" t="str">
        <f>IF('Jeunes Plants'!E38&lt;&gt;"",'Jeunes Plants'!E38,"")</f>
        <v>B</v>
      </c>
      <c r="G75" s="103" t="str">
        <f>IF('Jeunes Plants'!N38&lt;&gt;"",'Jeunes Plants'!N38,"")</f>
        <v>M3</v>
      </c>
      <c r="H75" s="103" t="str">
        <f>IF('Jeunes Plants'!I38&lt;&gt;"",'Jeunes Plants'!I38,"")</f>
        <v>E</v>
      </c>
      <c r="I75" s="103">
        <f>IF('Jeunes Plants'!J38&lt;&gt;"",'Jeunes Plants'!J38,"")</f>
        <v>0.1</v>
      </c>
      <c r="J75" s="103">
        <f>IF($J$9=36,'Jeunes Plants'!U38,IF($J$9=37,'Jeunes Plants'!V38,IF($J$9=38,'Jeunes Plants'!W38,IF($J$9=39,'Jeunes Plants'!X38,IF($J$9=40,'Jeunes Plants'!Y38,IF($J$9=41,'Jeunes Plants'!Z38,IF($J$9=42,'Jeunes Plants'!AA38,IF($J$9=43,'Jeunes Plants'!AB38,IF($J$9=44,'Jeunes Plants'!AC38,IF($J$9=45,'Jeunes Plants'!AD38,IF($J$9=46,'Jeunes Plants'!AE38,IF($J$9=47,'Jeunes Plants'!AF38,IF($J$9=48,'Jeunes Plants'!AG38,IF($J$9=49,'Jeunes Plants'!AH38,IF($J$9=50,'Jeunes Plants'!AI38,IF($J$9=51,'Jeunes Plants'!AJ38,IF($J$9=52,'Jeunes Plants'!AK38,IF($J$9=1,'Jeunes Plants'!AL38,IF($J$9=2,'Jeunes Plants'!AM38,IF($J$9=3,'Jeunes Plants'!AN38,IF($J$9=4,'Jeunes Plants'!AO38,IF($J$9=5,'Jeunes Plants'!AP38,IF($J$9=6,'Jeunes Plants'!AQ38,IF($J$9=7,'Jeunes Plants'!AR38,IF($J$9=8,'Jeunes Plants'!AS38,IF($J$9=9,'Jeunes Plants'!AT38,IF($J$9=10,'Jeunes Plants'!AU38,IF($J$9=11,'Jeunes Plants'!AV38,IF($J$9=12,'Jeunes Plants'!AW38,IF($J$9=13,'Jeunes Plants'!AX38,IF($J$9=14,'Jeunes Plants'!AY38,IF($J$9=15,'Jeunes Plants'!AZ38,IF($J$9=16,'Jeunes Plants'!BA38,IF($J$9=17,'Jeunes Plants'!BB38,IF($J$9=18,'Jeunes Plants'!BC38,IF($J$9=19,'Jeunes Plants'!BD38,IF($J$9=20,'Jeunes Plants'!BE38,IF($J$9=21,'Jeunes Plants'!BF38,IF($J$9=22,'Jeunes Plants'!BG38,IF($J$9=23,'Jeunes Plants'!BH38,IF($J$9=24,'Jeunes Plants'!BI38,IF($J$9=25,'Jeunes Plants'!BJ38,IF($J$9=26,'Jeunes Plants'!BK38,IF($J$9=27,'Jeunes Plants'!BL38,IF($J$9=28,'Jeunes Plants'!BM38,IF($J$9=29,'Jeunes Plants'!BN38,IF($J$9=30,'Jeunes Plants'!BO38,IF($J$9=31,'Jeunes Plants'!BP38,IF($J$9=32,'Jeunes Plants'!BQ38,IF($J$9=33,'Jeunes Plants'!BR38,IF($J$9=34,'Jeunes Plants'!BS38,IF($J$9=35,'Jeunes Plants'!B11941,))))))))))))))))))))))))))))))))))))))))))))))))))))</f>
        <v>0</v>
      </c>
      <c r="K75" s="103" t="str">
        <f>IF('Jeunes Plants'!R38=0,"","Erreur")</f>
        <v/>
      </c>
    </row>
    <row r="76" spans="1:11" x14ac:dyDescent="0.25">
      <c r="A76" s="103">
        <f>IF('Jeunes Plants'!A39&lt;&gt;"",'Jeunes Plants'!A39,"")</f>
        <v>24953</v>
      </c>
      <c r="B76" s="103" t="str">
        <f>IF('Jeunes Plants'!L39&lt;&gt;"",'Jeunes Plants'!L39,"")</f>
        <v>S1</v>
      </c>
      <c r="C76" s="107" t="str">
        <f>IF('Jeunes Plants'!B39&lt;&gt;"",'Jeunes Plants'!B39,"")</f>
        <v>SCABIEUSE SCOOP</v>
      </c>
      <c r="D76" s="107" t="str">
        <f>IF('Jeunes Plants'!C39&lt;&gt;"",'Jeunes Plants'!C39,"")</f>
        <v>Marshmallow</v>
      </c>
      <c r="E76" s="103">
        <f>IF('Jeunes Plants'!H39&lt;&gt;"",'Jeunes Plants'!H39,"")</f>
        <v>6</v>
      </c>
      <c r="F76" s="103" t="str">
        <f>IF('Jeunes Plants'!E39&lt;&gt;"",'Jeunes Plants'!E39,"")</f>
        <v>B</v>
      </c>
      <c r="G76" s="103" t="str">
        <f>IF('Jeunes Plants'!N39&lt;&gt;"",'Jeunes Plants'!N39,"")</f>
        <v>M3</v>
      </c>
      <c r="H76" s="103" t="str">
        <f>IF('Jeunes Plants'!I39&lt;&gt;"",'Jeunes Plants'!I39,"")</f>
        <v>E</v>
      </c>
      <c r="I76" s="103">
        <f>IF('Jeunes Plants'!J39&lt;&gt;"",'Jeunes Plants'!J39,"")</f>
        <v>0.1</v>
      </c>
      <c r="J76" s="103">
        <f>IF($J$9=36,'Jeunes Plants'!U39,IF($J$9=37,'Jeunes Plants'!V39,IF($J$9=38,'Jeunes Plants'!W39,IF($J$9=39,'Jeunes Plants'!X39,IF($J$9=40,'Jeunes Plants'!Y39,IF($J$9=41,'Jeunes Plants'!Z39,IF($J$9=42,'Jeunes Plants'!AA39,IF($J$9=43,'Jeunes Plants'!AB39,IF($J$9=44,'Jeunes Plants'!AC39,IF($J$9=45,'Jeunes Plants'!AD39,IF($J$9=46,'Jeunes Plants'!AE39,IF($J$9=47,'Jeunes Plants'!AF39,IF($J$9=48,'Jeunes Plants'!AG39,IF($J$9=49,'Jeunes Plants'!AH39,IF($J$9=50,'Jeunes Plants'!AI39,IF($J$9=51,'Jeunes Plants'!AJ39,IF($J$9=52,'Jeunes Plants'!AK39,IF($J$9=1,'Jeunes Plants'!AL39,IF($J$9=2,'Jeunes Plants'!AM39,IF($J$9=3,'Jeunes Plants'!AN39,IF($J$9=4,'Jeunes Plants'!AO39,IF($J$9=5,'Jeunes Plants'!AP39,IF($J$9=6,'Jeunes Plants'!AQ39,IF($J$9=7,'Jeunes Plants'!AR39,IF($J$9=8,'Jeunes Plants'!AS39,IF($J$9=9,'Jeunes Plants'!AT39,IF($J$9=10,'Jeunes Plants'!AU39,IF($J$9=11,'Jeunes Plants'!AV39,IF($J$9=12,'Jeunes Plants'!AW39,IF($J$9=13,'Jeunes Plants'!AX39,IF($J$9=14,'Jeunes Plants'!AY39,IF($J$9=15,'Jeunes Plants'!AZ39,IF($J$9=16,'Jeunes Plants'!BA39,IF($J$9=17,'Jeunes Plants'!BB39,IF($J$9=18,'Jeunes Plants'!BC39,IF($J$9=19,'Jeunes Plants'!BD39,IF($J$9=20,'Jeunes Plants'!BE39,IF($J$9=21,'Jeunes Plants'!BF39,IF($J$9=22,'Jeunes Plants'!BG39,IF($J$9=23,'Jeunes Plants'!BH39,IF($J$9=24,'Jeunes Plants'!BI39,IF($J$9=25,'Jeunes Plants'!BJ39,IF($J$9=26,'Jeunes Plants'!BK39,IF($J$9=27,'Jeunes Plants'!BL39,IF($J$9=28,'Jeunes Plants'!BM39,IF($J$9=29,'Jeunes Plants'!BN39,IF($J$9=30,'Jeunes Plants'!BO39,IF($J$9=31,'Jeunes Plants'!BP39,IF($J$9=32,'Jeunes Plants'!BQ39,IF($J$9=33,'Jeunes Plants'!BR39,IF($J$9=34,'Jeunes Plants'!BS39,IF($J$9=35,'Jeunes Plants'!B11942,))))))))))))))))))))))))))))))))))))))))))))))))))))</f>
        <v>0</v>
      </c>
      <c r="K76" s="103" t="str">
        <f>IF('Jeunes Plants'!R39=0,"","Erreur")</f>
        <v/>
      </c>
    </row>
    <row r="77" spans="1:11" x14ac:dyDescent="0.25">
      <c r="A77" s="450"/>
      <c r="B77" s="450"/>
      <c r="C77" s="451" t="s">
        <v>1739</v>
      </c>
      <c r="D77" s="451"/>
      <c r="E77" s="450"/>
      <c r="F77" s="450"/>
      <c r="G77" s="450"/>
      <c r="H77" s="450"/>
      <c r="I77" s="450"/>
      <c r="J77" s="450">
        <f>SUBTOTAL(9,J75:J76)</f>
        <v>0</v>
      </c>
      <c r="K77" s="450"/>
    </row>
    <row r="78" spans="1:11" x14ac:dyDescent="0.25">
      <c r="A78" s="103">
        <f>IF('Jeunes Plants'!A40&lt;&gt;"",'Jeunes Plants'!A40,"")</f>
        <v>24951</v>
      </c>
      <c r="B78" s="103" t="str">
        <f>IF('Jeunes Plants'!L40&lt;&gt;"",'Jeunes Plants'!L40,"")</f>
        <v>S1</v>
      </c>
      <c r="C78" s="107" t="str">
        <f>IF('Jeunes Plants'!B40&lt;&gt;"",'Jeunes Plants'!B40,"")</f>
        <v>SCABIEUSE FOCAL SCOOP</v>
      </c>
      <c r="D78" s="107" t="str">
        <f>IF('Jeunes Plants'!C40&lt;&gt;"",'Jeunes Plants'!C40,"")</f>
        <v>Dark purple</v>
      </c>
      <c r="E78" s="103">
        <f>IF('Jeunes Plants'!H40&lt;&gt;"",'Jeunes Plants'!H40,"")</f>
        <v>6</v>
      </c>
      <c r="F78" s="103" t="str">
        <f>IF('Jeunes Plants'!E40&lt;&gt;"",'Jeunes Plants'!E40,"")</f>
        <v>B</v>
      </c>
      <c r="G78" s="103" t="str">
        <f>IF('Jeunes Plants'!N40&lt;&gt;"",'Jeunes Plants'!N40,"")</f>
        <v>M3</v>
      </c>
      <c r="H78" s="103" t="str">
        <f>IF('Jeunes Plants'!I40&lt;&gt;"",'Jeunes Plants'!I40,"")</f>
        <v>E</v>
      </c>
      <c r="I78" s="103">
        <f>IF('Jeunes Plants'!J40&lt;&gt;"",'Jeunes Plants'!J40,"")</f>
        <v>0.1</v>
      </c>
      <c r="J78" s="103">
        <f>IF($J$9=36,'Jeunes Plants'!U40,IF($J$9=37,'Jeunes Plants'!V40,IF($J$9=38,'Jeunes Plants'!W40,IF($J$9=39,'Jeunes Plants'!X40,IF($J$9=40,'Jeunes Plants'!Y40,IF($J$9=41,'Jeunes Plants'!Z40,IF($J$9=42,'Jeunes Plants'!AA40,IF($J$9=43,'Jeunes Plants'!AB40,IF($J$9=44,'Jeunes Plants'!AC40,IF($J$9=45,'Jeunes Plants'!AD40,IF($J$9=46,'Jeunes Plants'!AE40,IF($J$9=47,'Jeunes Plants'!AF40,IF($J$9=48,'Jeunes Plants'!AG40,IF($J$9=49,'Jeunes Plants'!AH40,IF($J$9=50,'Jeunes Plants'!AI40,IF($J$9=51,'Jeunes Plants'!AJ40,IF($J$9=52,'Jeunes Plants'!AK40,IF($J$9=1,'Jeunes Plants'!AL40,IF($J$9=2,'Jeunes Plants'!AM40,IF($J$9=3,'Jeunes Plants'!AN40,IF($J$9=4,'Jeunes Plants'!AO40,IF($J$9=5,'Jeunes Plants'!AP40,IF($J$9=6,'Jeunes Plants'!AQ40,IF($J$9=7,'Jeunes Plants'!AR40,IF($J$9=8,'Jeunes Plants'!AS40,IF($J$9=9,'Jeunes Plants'!AT40,IF($J$9=10,'Jeunes Plants'!AU40,IF($J$9=11,'Jeunes Plants'!AV40,IF($J$9=12,'Jeunes Plants'!AW40,IF($J$9=13,'Jeunes Plants'!AX40,IF($J$9=14,'Jeunes Plants'!AY40,IF($J$9=15,'Jeunes Plants'!AZ40,IF($J$9=16,'Jeunes Plants'!BA40,IF($J$9=17,'Jeunes Plants'!BB40,IF($J$9=18,'Jeunes Plants'!BC40,IF($J$9=19,'Jeunes Plants'!BD40,IF($J$9=20,'Jeunes Plants'!BE40,IF($J$9=21,'Jeunes Plants'!BF40,IF($J$9=22,'Jeunes Plants'!BG40,IF($J$9=23,'Jeunes Plants'!BH40,IF($J$9=24,'Jeunes Plants'!BI40,IF($J$9=25,'Jeunes Plants'!BJ40,IF($J$9=26,'Jeunes Plants'!BK40,IF($J$9=27,'Jeunes Plants'!BL40,IF($J$9=28,'Jeunes Plants'!BM40,IF($J$9=29,'Jeunes Plants'!BN40,IF($J$9=30,'Jeunes Plants'!BO40,IF($J$9=31,'Jeunes Plants'!BP40,IF($J$9=32,'Jeunes Plants'!BQ40,IF($J$9=33,'Jeunes Plants'!BR40,IF($J$9=34,'Jeunes Plants'!BS40,IF($J$9=35,'Jeunes Plants'!B11943,))))))))))))))))))))))))))))))))))))))))))))))))))))</f>
        <v>0</v>
      </c>
      <c r="K78" s="103" t="str">
        <f>IF('Jeunes Plants'!R40=0,"","Erreur")</f>
        <v/>
      </c>
    </row>
    <row r="79" spans="1:11" x14ac:dyDescent="0.25">
      <c r="A79" s="103">
        <f>IF('Jeunes Plants'!A41&lt;&gt;"",'Jeunes Plants'!A41,"")</f>
        <v>24952</v>
      </c>
      <c r="B79" s="103" t="str">
        <f>IF('Jeunes Plants'!L41&lt;&gt;"",'Jeunes Plants'!L41,"")</f>
        <v>S1</v>
      </c>
      <c r="C79" s="107" t="str">
        <f>IF('Jeunes Plants'!B41&lt;&gt;"",'Jeunes Plants'!B41,"")</f>
        <v>SCABIEUSE FOCAL SCOOP</v>
      </c>
      <c r="D79" s="107" t="str">
        <f>IF('Jeunes Plants'!C41&lt;&gt;"",'Jeunes Plants'!C41,"")</f>
        <v>Lilac</v>
      </c>
      <c r="E79" s="103">
        <f>IF('Jeunes Plants'!H41&lt;&gt;"",'Jeunes Plants'!H41,"")</f>
        <v>6</v>
      </c>
      <c r="F79" s="103" t="str">
        <f>IF('Jeunes Plants'!E41&lt;&gt;"",'Jeunes Plants'!E41,"")</f>
        <v>B</v>
      </c>
      <c r="G79" s="103" t="str">
        <f>IF('Jeunes Plants'!N41&lt;&gt;"",'Jeunes Plants'!N41,"")</f>
        <v>M3</v>
      </c>
      <c r="H79" s="103" t="str">
        <f>IF('Jeunes Plants'!I41&lt;&gt;"",'Jeunes Plants'!I41,"")</f>
        <v>E</v>
      </c>
      <c r="I79" s="103">
        <f>IF('Jeunes Plants'!J41&lt;&gt;"",'Jeunes Plants'!J41,"")</f>
        <v>0.1</v>
      </c>
      <c r="J79" s="103">
        <f>IF($J$9=36,'Jeunes Plants'!U41,IF($J$9=37,'Jeunes Plants'!V41,IF($J$9=38,'Jeunes Plants'!W41,IF($J$9=39,'Jeunes Plants'!X41,IF($J$9=40,'Jeunes Plants'!Y41,IF($J$9=41,'Jeunes Plants'!Z41,IF($J$9=42,'Jeunes Plants'!AA41,IF($J$9=43,'Jeunes Plants'!AB41,IF($J$9=44,'Jeunes Plants'!AC41,IF($J$9=45,'Jeunes Plants'!AD41,IF($J$9=46,'Jeunes Plants'!AE41,IF($J$9=47,'Jeunes Plants'!AF41,IF($J$9=48,'Jeunes Plants'!AG41,IF($J$9=49,'Jeunes Plants'!AH41,IF($J$9=50,'Jeunes Plants'!AI41,IF($J$9=51,'Jeunes Plants'!AJ41,IF($J$9=52,'Jeunes Plants'!AK41,IF($J$9=1,'Jeunes Plants'!AL41,IF($J$9=2,'Jeunes Plants'!AM41,IF($J$9=3,'Jeunes Plants'!AN41,IF($J$9=4,'Jeunes Plants'!AO41,IF($J$9=5,'Jeunes Plants'!AP41,IF($J$9=6,'Jeunes Plants'!AQ41,IF($J$9=7,'Jeunes Plants'!AR41,IF($J$9=8,'Jeunes Plants'!AS41,IF($J$9=9,'Jeunes Plants'!AT41,IF($J$9=10,'Jeunes Plants'!AU41,IF($J$9=11,'Jeunes Plants'!AV41,IF($J$9=12,'Jeunes Plants'!AW41,IF($J$9=13,'Jeunes Plants'!AX41,IF($J$9=14,'Jeunes Plants'!AY41,IF($J$9=15,'Jeunes Plants'!AZ41,IF($J$9=16,'Jeunes Plants'!BA41,IF($J$9=17,'Jeunes Plants'!BB41,IF($J$9=18,'Jeunes Plants'!BC41,IF($J$9=19,'Jeunes Plants'!BD41,IF($J$9=20,'Jeunes Plants'!BE41,IF($J$9=21,'Jeunes Plants'!BF41,IF($J$9=22,'Jeunes Plants'!BG41,IF($J$9=23,'Jeunes Plants'!BH41,IF($J$9=24,'Jeunes Plants'!BI41,IF($J$9=25,'Jeunes Plants'!BJ41,IF($J$9=26,'Jeunes Plants'!BK41,IF($J$9=27,'Jeunes Plants'!BL41,IF($J$9=28,'Jeunes Plants'!BM41,IF($J$9=29,'Jeunes Plants'!BN41,IF($J$9=30,'Jeunes Plants'!BO41,IF($J$9=31,'Jeunes Plants'!BP41,IF($J$9=32,'Jeunes Plants'!BQ41,IF($J$9=33,'Jeunes Plants'!BR41,IF($J$9=34,'Jeunes Plants'!BS41,IF($J$9=35,'Jeunes Plants'!B11944,))))))))))))))))))))))))))))))))))))))))))))))))))))</f>
        <v>0</v>
      </c>
      <c r="K79" s="103" t="str">
        <f>IF('Jeunes Plants'!R41=0,"","Erreur")</f>
        <v/>
      </c>
    </row>
    <row r="80" spans="1:11" x14ac:dyDescent="0.25">
      <c r="A80" s="450"/>
      <c r="B80" s="450"/>
      <c r="C80" s="451" t="s">
        <v>1740</v>
      </c>
      <c r="D80" s="451"/>
      <c r="E80" s="450"/>
      <c r="F80" s="450"/>
      <c r="G80" s="450"/>
      <c r="H80" s="450"/>
      <c r="I80" s="450"/>
      <c r="J80" s="450">
        <f>SUBTOTAL(9,J78:J79)</f>
        <v>0</v>
      </c>
      <c r="K80" s="450"/>
    </row>
    <row r="81" spans="1:11" x14ac:dyDescent="0.25">
      <c r="A81" s="103">
        <f>IF('Jeunes Plants'!A42&lt;&gt;"",'Jeunes Plants'!A42,"")</f>
        <v>26188</v>
      </c>
      <c r="B81" s="103" t="str">
        <f>IF('Jeunes Plants'!L42&lt;&gt;"",'Jeunes Plants'!L42,"")</f>
        <v>D</v>
      </c>
      <c r="C81" s="107" t="str">
        <f>IF('Jeunes Plants'!B42&lt;&gt;"",'Jeunes Plants'!B42,"")</f>
        <v>CHROMO</v>
      </c>
      <c r="D81" s="107" t="str">
        <f>IF('Jeunes Plants'!C42&lt;&gt;"",'Jeunes Plants'!C42,"")</f>
        <v>Scabieuse - Variés</v>
      </c>
      <c r="E81" s="103" t="str">
        <f>IF('Jeunes Plants'!H42&lt;&gt;"",'Jeunes Plants'!H42,"")</f>
        <v xml:space="preserve"> </v>
      </c>
      <c r="F81" s="103" t="str">
        <f>IF('Jeunes Plants'!E42&lt;&gt;"",'Jeunes Plants'!E42,"")</f>
        <v xml:space="preserve"> </v>
      </c>
      <c r="G81" s="103" t="str">
        <f>IF('Jeunes Plants'!N42&lt;&gt;"",'Jeunes Plants'!N42,"")</f>
        <v xml:space="preserve"> </v>
      </c>
      <c r="H81" s="103">
        <f>IF('Jeunes Plants'!I42&lt;&gt;"",'Jeunes Plants'!I42,"")</f>
        <v>0.1</v>
      </c>
      <c r="I81" s="103" t="str">
        <f>IF('Jeunes Plants'!J42&lt;&gt;"",'Jeunes Plants'!J42,"")</f>
        <v xml:space="preserve"> </v>
      </c>
      <c r="J81" s="103">
        <f>IF($J$9=36,'Jeunes Plants'!U42,IF($J$9=37,'Jeunes Plants'!V42,IF($J$9=38,'Jeunes Plants'!W42,IF($J$9=39,'Jeunes Plants'!X42,IF($J$9=40,'Jeunes Plants'!Y42,IF($J$9=41,'Jeunes Plants'!Z42,IF($J$9=42,'Jeunes Plants'!AA42,IF($J$9=43,'Jeunes Plants'!AB42,IF($J$9=44,'Jeunes Plants'!AC42,IF($J$9=45,'Jeunes Plants'!AD42,IF($J$9=46,'Jeunes Plants'!AE42,IF($J$9=47,'Jeunes Plants'!AF42,IF($J$9=48,'Jeunes Plants'!AG42,IF($J$9=49,'Jeunes Plants'!AH42,IF($J$9=50,'Jeunes Plants'!AI42,IF($J$9=51,'Jeunes Plants'!AJ42,IF($J$9=52,'Jeunes Plants'!AK42,IF($J$9=1,'Jeunes Plants'!AL42,IF($J$9=2,'Jeunes Plants'!AM42,IF($J$9=3,'Jeunes Plants'!AN42,IF($J$9=4,'Jeunes Plants'!AO42,IF($J$9=5,'Jeunes Plants'!AP42,IF($J$9=6,'Jeunes Plants'!AQ42,IF($J$9=7,'Jeunes Plants'!AR42,IF($J$9=8,'Jeunes Plants'!AS42,IF($J$9=9,'Jeunes Plants'!AT42,IF($J$9=10,'Jeunes Plants'!AU42,IF($J$9=11,'Jeunes Plants'!AV42,IF($J$9=12,'Jeunes Plants'!AW42,IF($J$9=13,'Jeunes Plants'!AX42,IF($J$9=14,'Jeunes Plants'!AY42,IF($J$9=15,'Jeunes Plants'!AZ42,IF($J$9=16,'Jeunes Plants'!BA42,IF($J$9=17,'Jeunes Plants'!BB42,IF($J$9=18,'Jeunes Plants'!BC42,IF($J$9=19,'Jeunes Plants'!BD42,IF($J$9=20,'Jeunes Plants'!BE42,IF($J$9=21,'Jeunes Plants'!BF42,IF($J$9=22,'Jeunes Plants'!BG42,IF($J$9=23,'Jeunes Plants'!BH42,IF($J$9=24,'Jeunes Plants'!BI42,IF($J$9=25,'Jeunes Plants'!BJ42,IF($J$9=26,'Jeunes Plants'!BK42,IF($J$9=27,'Jeunes Plants'!BL42,IF($J$9=28,'Jeunes Plants'!BM42,IF($J$9=29,'Jeunes Plants'!BN42,IF($J$9=30,'Jeunes Plants'!BO42,IF($J$9=31,'Jeunes Plants'!BP42,IF($J$9=32,'Jeunes Plants'!BQ42,IF($J$9=33,'Jeunes Plants'!BR42,IF($J$9=34,'Jeunes Plants'!BS42,IF($J$9=35,'Jeunes Plants'!B11945,))))))))))))))))))))))))))))))))))))))))))))))))))))</f>
        <v>0</v>
      </c>
      <c r="K81" s="103" t="str">
        <f>IF('Jeunes Plants'!R42=0,"","Erreur")</f>
        <v/>
      </c>
    </row>
    <row r="82" spans="1:11" x14ac:dyDescent="0.25">
      <c r="A82" s="450"/>
      <c r="B82" s="450"/>
      <c r="C82" s="451" t="s">
        <v>1737</v>
      </c>
      <c r="D82" s="451"/>
      <c r="E82" s="450"/>
      <c r="F82" s="450"/>
      <c r="G82" s="450"/>
      <c r="H82" s="450"/>
      <c r="I82" s="450"/>
      <c r="J82" s="450">
        <f>SUBTOTAL(9,J81:J81)</f>
        <v>0</v>
      </c>
      <c r="K82" s="450"/>
    </row>
    <row r="83" spans="1:11" x14ac:dyDescent="0.25">
      <c r="A83" s="103">
        <f>IF('Jeunes Plants'!A43&lt;&gt;"",'Jeunes Plants'!A43,"")</f>
        <v>24956</v>
      </c>
      <c r="B83" s="103" t="str">
        <f>IF('Jeunes Plants'!L43&lt;&gt;"",'Jeunes Plants'!L43,"")</f>
        <v>S1</v>
      </c>
      <c r="C83" s="107" t="str">
        <f>IF('Jeunes Plants'!B43&lt;&gt;"",'Jeunes Plants'!B43,"")</f>
        <v>SOLIDAGO</v>
      </c>
      <c r="D83" s="107" t="str">
        <f>IF('Jeunes Plants'!C43&lt;&gt;"",'Jeunes Plants'!C43,"")</f>
        <v>Solar Glory</v>
      </c>
      <c r="E83" s="103">
        <f>IF('Jeunes Plants'!H43&lt;&gt;"",'Jeunes Plants'!H43,"")</f>
        <v>6</v>
      </c>
      <c r="F83" s="103" t="str">
        <f>IF('Jeunes Plants'!E43&lt;&gt;"",'Jeunes Plants'!E43,"")</f>
        <v>B</v>
      </c>
      <c r="G83" s="103" t="str">
        <f>IF('Jeunes Plants'!N43&lt;&gt;"",'Jeunes Plants'!N43,"")</f>
        <v>M3</v>
      </c>
      <c r="H83" s="103" t="str">
        <f>IF('Jeunes Plants'!I43&lt;&gt;"",'Jeunes Plants'!I43,"")</f>
        <v>E</v>
      </c>
      <c r="I83" s="103">
        <f>IF('Jeunes Plants'!J43&lt;&gt;"",'Jeunes Plants'!J43,"")</f>
        <v>0.1</v>
      </c>
      <c r="J83" s="103">
        <f>IF($J$9=36,'Jeunes Plants'!U43,IF($J$9=37,'Jeunes Plants'!V43,IF($J$9=38,'Jeunes Plants'!W43,IF($J$9=39,'Jeunes Plants'!X43,IF($J$9=40,'Jeunes Plants'!Y43,IF($J$9=41,'Jeunes Plants'!Z43,IF($J$9=42,'Jeunes Plants'!AA43,IF($J$9=43,'Jeunes Plants'!AB43,IF($J$9=44,'Jeunes Plants'!AC43,IF($J$9=45,'Jeunes Plants'!AD43,IF($J$9=46,'Jeunes Plants'!AE43,IF($J$9=47,'Jeunes Plants'!AF43,IF($J$9=48,'Jeunes Plants'!AG43,IF($J$9=49,'Jeunes Plants'!AH43,IF($J$9=50,'Jeunes Plants'!AI43,IF($J$9=51,'Jeunes Plants'!AJ43,IF($J$9=52,'Jeunes Plants'!AK43,IF($J$9=1,'Jeunes Plants'!AL43,IF($J$9=2,'Jeunes Plants'!AM43,IF($J$9=3,'Jeunes Plants'!AN43,IF($J$9=4,'Jeunes Plants'!AO43,IF($J$9=5,'Jeunes Plants'!AP43,IF($J$9=6,'Jeunes Plants'!AQ43,IF($J$9=7,'Jeunes Plants'!AR43,IF($J$9=8,'Jeunes Plants'!AS43,IF($J$9=9,'Jeunes Plants'!AT43,IF($J$9=10,'Jeunes Plants'!AU43,IF($J$9=11,'Jeunes Plants'!AV43,IF($J$9=12,'Jeunes Plants'!AW43,IF($J$9=13,'Jeunes Plants'!AX43,IF($J$9=14,'Jeunes Plants'!AY43,IF($J$9=15,'Jeunes Plants'!AZ43,IF($J$9=16,'Jeunes Plants'!BA43,IF($J$9=17,'Jeunes Plants'!BB43,IF($J$9=18,'Jeunes Plants'!BC43,IF($J$9=19,'Jeunes Plants'!BD43,IF($J$9=20,'Jeunes Plants'!BE43,IF($J$9=21,'Jeunes Plants'!BF43,IF($J$9=22,'Jeunes Plants'!BG43,IF($J$9=23,'Jeunes Plants'!BH43,IF($J$9=24,'Jeunes Plants'!BI43,IF($J$9=25,'Jeunes Plants'!BJ43,IF($J$9=26,'Jeunes Plants'!BK43,IF($J$9=27,'Jeunes Plants'!BL43,IF($J$9=28,'Jeunes Plants'!BM43,IF($J$9=29,'Jeunes Plants'!BN43,IF($J$9=30,'Jeunes Plants'!BO43,IF($J$9=31,'Jeunes Plants'!BP43,IF($J$9=32,'Jeunes Plants'!BQ43,IF($J$9=33,'Jeunes Plants'!BR43,IF($J$9=34,'Jeunes Plants'!BS43,IF($J$9=35,'Jeunes Plants'!B11946,))))))))))))))))))))))))))))))))))))))))))))))))))))</f>
        <v>0</v>
      </c>
      <c r="K83" s="103" t="str">
        <f>IF('Jeunes Plants'!R43=0,"","Erreur")</f>
        <v/>
      </c>
    </row>
    <row r="84" spans="1:11" x14ac:dyDescent="0.25">
      <c r="A84" s="450"/>
      <c r="B84" s="450"/>
      <c r="C84" s="451" t="s">
        <v>1741</v>
      </c>
      <c r="D84" s="451"/>
      <c r="E84" s="450"/>
      <c r="F84" s="450"/>
      <c r="G84" s="450"/>
      <c r="H84" s="450"/>
      <c r="I84" s="450"/>
      <c r="J84" s="450">
        <f>SUBTOTAL(9,J83:J83)</f>
        <v>0</v>
      </c>
      <c r="K84" s="450"/>
    </row>
    <row r="85" spans="1:11" x14ac:dyDescent="0.25">
      <c r="A85" s="103">
        <f>IF('Jeunes Plants'!A44&lt;&gt;"",'Jeunes Plants'!A44,"")</f>
        <v>26192</v>
      </c>
      <c r="B85" s="103" t="str">
        <f>IF('Jeunes Plants'!L44&lt;&gt;"",'Jeunes Plants'!L44,"")</f>
        <v>D</v>
      </c>
      <c r="C85" s="107" t="str">
        <f>IF('Jeunes Plants'!B44&lt;&gt;"",'Jeunes Plants'!B44,"")</f>
        <v>CHROMO</v>
      </c>
      <c r="D85" s="107" t="str">
        <f>IF('Jeunes Plants'!C44&lt;&gt;"",'Jeunes Plants'!C44,"")</f>
        <v>Solidago - Solar Glory</v>
      </c>
      <c r="E85" s="103" t="str">
        <f>IF('Jeunes Plants'!H44&lt;&gt;"",'Jeunes Plants'!H44,"")</f>
        <v xml:space="preserve"> </v>
      </c>
      <c r="F85" s="103" t="str">
        <f>IF('Jeunes Plants'!E44&lt;&gt;"",'Jeunes Plants'!E44,"")</f>
        <v xml:space="preserve"> </v>
      </c>
      <c r="G85" s="103" t="str">
        <f>IF('Jeunes Plants'!N44&lt;&gt;"",'Jeunes Plants'!N44,"")</f>
        <v xml:space="preserve"> </v>
      </c>
      <c r="H85" s="103">
        <f>IF('Jeunes Plants'!I44&lt;&gt;"",'Jeunes Plants'!I44,"")</f>
        <v>0.1</v>
      </c>
      <c r="I85" s="103" t="str">
        <f>IF('Jeunes Plants'!J44&lt;&gt;"",'Jeunes Plants'!J44,"")</f>
        <v xml:space="preserve"> </v>
      </c>
      <c r="J85" s="103">
        <f>IF($J$9=36,'Jeunes Plants'!U44,IF($J$9=37,'Jeunes Plants'!V44,IF($J$9=38,'Jeunes Plants'!W44,IF($J$9=39,'Jeunes Plants'!X44,IF($J$9=40,'Jeunes Plants'!Y44,IF($J$9=41,'Jeunes Plants'!Z44,IF($J$9=42,'Jeunes Plants'!AA44,IF($J$9=43,'Jeunes Plants'!AB44,IF($J$9=44,'Jeunes Plants'!AC44,IF($J$9=45,'Jeunes Plants'!AD44,IF($J$9=46,'Jeunes Plants'!AE44,IF($J$9=47,'Jeunes Plants'!AF44,IF($J$9=48,'Jeunes Plants'!AG44,IF($J$9=49,'Jeunes Plants'!AH44,IF($J$9=50,'Jeunes Plants'!AI44,IF($J$9=51,'Jeunes Plants'!AJ44,IF($J$9=52,'Jeunes Plants'!AK44,IF($J$9=1,'Jeunes Plants'!AL44,IF($J$9=2,'Jeunes Plants'!AM44,IF($J$9=3,'Jeunes Plants'!AN44,IF($J$9=4,'Jeunes Plants'!AO44,IF($J$9=5,'Jeunes Plants'!AP44,IF($J$9=6,'Jeunes Plants'!AQ44,IF($J$9=7,'Jeunes Plants'!AR44,IF($J$9=8,'Jeunes Plants'!AS44,IF($J$9=9,'Jeunes Plants'!AT44,IF($J$9=10,'Jeunes Plants'!AU44,IF($J$9=11,'Jeunes Plants'!AV44,IF($J$9=12,'Jeunes Plants'!AW44,IF($J$9=13,'Jeunes Plants'!AX44,IF($J$9=14,'Jeunes Plants'!AY44,IF($J$9=15,'Jeunes Plants'!AZ44,IF($J$9=16,'Jeunes Plants'!BA44,IF($J$9=17,'Jeunes Plants'!BB44,IF($J$9=18,'Jeunes Plants'!BC44,IF($J$9=19,'Jeunes Plants'!BD44,IF($J$9=20,'Jeunes Plants'!BE44,IF($J$9=21,'Jeunes Plants'!BF44,IF($J$9=22,'Jeunes Plants'!BG44,IF($J$9=23,'Jeunes Plants'!BH44,IF($J$9=24,'Jeunes Plants'!BI44,IF($J$9=25,'Jeunes Plants'!BJ44,IF($J$9=26,'Jeunes Plants'!BK44,IF($J$9=27,'Jeunes Plants'!BL44,IF($J$9=28,'Jeunes Plants'!BM44,IF($J$9=29,'Jeunes Plants'!BN44,IF($J$9=30,'Jeunes Plants'!BO44,IF($J$9=31,'Jeunes Plants'!BP44,IF($J$9=32,'Jeunes Plants'!BQ44,IF($J$9=33,'Jeunes Plants'!BR44,IF($J$9=34,'Jeunes Plants'!BS44,IF($J$9=35,'Jeunes Plants'!B11947,))))))))))))))))))))))))))))))))))))))))))))))))))))</f>
        <v>0</v>
      </c>
      <c r="K85" s="103" t="str">
        <f>IF('Jeunes Plants'!R44=0,"","Erreur")</f>
        <v/>
      </c>
    </row>
    <row r="86" spans="1:11" x14ac:dyDescent="0.25">
      <c r="A86" s="450"/>
      <c r="B86" s="450"/>
      <c r="C86" s="451" t="s">
        <v>1737</v>
      </c>
      <c r="D86" s="451"/>
      <c r="E86" s="450"/>
      <c r="F86" s="450"/>
      <c r="G86" s="450"/>
      <c r="H86" s="450"/>
      <c r="I86" s="450"/>
      <c r="J86" s="450">
        <f>SUBTOTAL(9,J85:J85)</f>
        <v>0</v>
      </c>
      <c r="K86" s="450"/>
    </row>
    <row r="87" spans="1:11" x14ac:dyDescent="0.25">
      <c r="A87" s="103">
        <f>IF('Jeunes Plants'!A45&lt;&gt;"",'Jeunes Plants'!A45,"")</f>
        <v>24957</v>
      </c>
      <c r="B87" s="103" t="str">
        <f>IF('Jeunes Plants'!L45&lt;&gt;"",'Jeunes Plants'!L45,"")</f>
        <v>S1</v>
      </c>
      <c r="C87" s="107" t="str">
        <f>IF('Jeunes Plants'!B45&lt;&gt;"",'Jeunes Plants'!B45,"")</f>
        <v>VERONIQUE SKYLER</v>
      </c>
      <c r="D87" s="107" t="str">
        <f>IF('Jeunes Plants'!C45&lt;&gt;"",'Jeunes Plants'!C45,"")</f>
        <v>Blue</v>
      </c>
      <c r="E87" s="103">
        <f>IF('Jeunes Plants'!H45&lt;&gt;"",'Jeunes Plants'!H45,"")</f>
        <v>6</v>
      </c>
      <c r="F87" s="103" t="str">
        <f>IF('Jeunes Plants'!E45&lt;&gt;"",'Jeunes Plants'!E45,"")</f>
        <v>B</v>
      </c>
      <c r="G87" s="103" t="str">
        <f>IF('Jeunes Plants'!N45&lt;&gt;"",'Jeunes Plants'!N45,"")</f>
        <v>M3</v>
      </c>
      <c r="H87" s="103" t="str">
        <f>IF('Jeunes Plants'!I45&lt;&gt;"",'Jeunes Plants'!I45,"")</f>
        <v>E</v>
      </c>
      <c r="I87" s="103">
        <f>IF('Jeunes Plants'!J45&lt;&gt;"",'Jeunes Plants'!J45,"")</f>
        <v>0.1</v>
      </c>
      <c r="J87" s="103">
        <f>IF($J$9=36,'Jeunes Plants'!U45,IF($J$9=37,'Jeunes Plants'!V45,IF($J$9=38,'Jeunes Plants'!W45,IF($J$9=39,'Jeunes Plants'!X45,IF($J$9=40,'Jeunes Plants'!Y45,IF($J$9=41,'Jeunes Plants'!Z45,IF($J$9=42,'Jeunes Plants'!AA45,IF($J$9=43,'Jeunes Plants'!AB45,IF($J$9=44,'Jeunes Plants'!AC45,IF($J$9=45,'Jeunes Plants'!AD45,IF($J$9=46,'Jeunes Plants'!AE45,IF($J$9=47,'Jeunes Plants'!AF45,IF($J$9=48,'Jeunes Plants'!AG45,IF($J$9=49,'Jeunes Plants'!AH45,IF($J$9=50,'Jeunes Plants'!AI45,IF($J$9=51,'Jeunes Plants'!AJ45,IF($J$9=52,'Jeunes Plants'!AK45,IF($J$9=1,'Jeunes Plants'!AL45,IF($J$9=2,'Jeunes Plants'!AM45,IF($J$9=3,'Jeunes Plants'!AN45,IF($J$9=4,'Jeunes Plants'!AO45,IF($J$9=5,'Jeunes Plants'!AP45,IF($J$9=6,'Jeunes Plants'!AQ45,IF($J$9=7,'Jeunes Plants'!AR45,IF($J$9=8,'Jeunes Plants'!AS45,IF($J$9=9,'Jeunes Plants'!AT45,IF($J$9=10,'Jeunes Plants'!AU45,IF($J$9=11,'Jeunes Plants'!AV45,IF($J$9=12,'Jeunes Plants'!AW45,IF($J$9=13,'Jeunes Plants'!AX45,IF($J$9=14,'Jeunes Plants'!AY45,IF($J$9=15,'Jeunes Plants'!AZ45,IF($J$9=16,'Jeunes Plants'!BA45,IF($J$9=17,'Jeunes Plants'!BB45,IF($J$9=18,'Jeunes Plants'!BC45,IF($J$9=19,'Jeunes Plants'!BD45,IF($J$9=20,'Jeunes Plants'!BE45,IF($J$9=21,'Jeunes Plants'!BF45,IF($J$9=22,'Jeunes Plants'!BG45,IF($J$9=23,'Jeunes Plants'!BH45,IF($J$9=24,'Jeunes Plants'!BI45,IF($J$9=25,'Jeunes Plants'!BJ45,IF($J$9=26,'Jeunes Plants'!BK45,IF($J$9=27,'Jeunes Plants'!BL45,IF($J$9=28,'Jeunes Plants'!BM45,IF($J$9=29,'Jeunes Plants'!BN45,IF($J$9=30,'Jeunes Plants'!BO45,IF($J$9=31,'Jeunes Plants'!BP45,IF($J$9=32,'Jeunes Plants'!BQ45,IF($J$9=33,'Jeunes Plants'!BR45,IF($J$9=34,'Jeunes Plants'!BS45,IF($J$9=35,'Jeunes Plants'!B11948,))))))))))))))))))))))))))))))))))))))))))))))))))))</f>
        <v>0</v>
      </c>
      <c r="K87" s="103" t="str">
        <f>IF('Jeunes Plants'!R45=0,"","Erreur")</f>
        <v/>
      </c>
    </row>
    <row r="88" spans="1:11" x14ac:dyDescent="0.25">
      <c r="A88" s="103">
        <f>IF('Jeunes Plants'!A46&lt;&gt;"",'Jeunes Plants'!A46,"")</f>
        <v>24958</v>
      </c>
      <c r="B88" s="103" t="str">
        <f>IF('Jeunes Plants'!L46&lt;&gt;"",'Jeunes Plants'!L46,"")</f>
        <v>S1</v>
      </c>
      <c r="C88" s="107" t="str">
        <f>IF('Jeunes Plants'!B46&lt;&gt;"",'Jeunes Plants'!B46,"")</f>
        <v>VERONIQUE SKYLER</v>
      </c>
      <c r="D88" s="107" t="str">
        <f>IF('Jeunes Plants'!C46&lt;&gt;"",'Jeunes Plants'!C46,"")</f>
        <v>White improved</v>
      </c>
      <c r="E88" s="103">
        <f>IF('Jeunes Plants'!H46&lt;&gt;"",'Jeunes Plants'!H46,"")</f>
        <v>6</v>
      </c>
      <c r="F88" s="103" t="str">
        <f>IF('Jeunes Plants'!E46&lt;&gt;"",'Jeunes Plants'!E46,"")</f>
        <v>B</v>
      </c>
      <c r="G88" s="103" t="str">
        <f>IF('Jeunes Plants'!N46&lt;&gt;"",'Jeunes Plants'!N46,"")</f>
        <v>M3</v>
      </c>
      <c r="H88" s="103" t="str">
        <f>IF('Jeunes Plants'!I46&lt;&gt;"",'Jeunes Plants'!I46,"")</f>
        <v>E</v>
      </c>
      <c r="I88" s="103">
        <f>IF('Jeunes Plants'!J46&lt;&gt;"",'Jeunes Plants'!J46,"")</f>
        <v>0.1</v>
      </c>
      <c r="J88" s="103">
        <f>IF($J$9=36,'Jeunes Plants'!U46,IF($J$9=37,'Jeunes Plants'!V46,IF($J$9=38,'Jeunes Plants'!W46,IF($J$9=39,'Jeunes Plants'!X46,IF($J$9=40,'Jeunes Plants'!Y46,IF($J$9=41,'Jeunes Plants'!Z46,IF($J$9=42,'Jeunes Plants'!AA46,IF($J$9=43,'Jeunes Plants'!AB46,IF($J$9=44,'Jeunes Plants'!AC46,IF($J$9=45,'Jeunes Plants'!AD46,IF($J$9=46,'Jeunes Plants'!AE46,IF($J$9=47,'Jeunes Plants'!AF46,IF($J$9=48,'Jeunes Plants'!AG46,IF($J$9=49,'Jeunes Plants'!AH46,IF($J$9=50,'Jeunes Plants'!AI46,IF($J$9=51,'Jeunes Plants'!AJ46,IF($J$9=52,'Jeunes Plants'!AK46,IF($J$9=1,'Jeunes Plants'!AL46,IF($J$9=2,'Jeunes Plants'!AM46,IF($J$9=3,'Jeunes Plants'!AN46,IF($J$9=4,'Jeunes Plants'!AO46,IF($J$9=5,'Jeunes Plants'!AP46,IF($J$9=6,'Jeunes Plants'!AQ46,IF($J$9=7,'Jeunes Plants'!AR46,IF($J$9=8,'Jeunes Plants'!AS46,IF($J$9=9,'Jeunes Plants'!AT46,IF($J$9=10,'Jeunes Plants'!AU46,IF($J$9=11,'Jeunes Plants'!AV46,IF($J$9=12,'Jeunes Plants'!AW46,IF($J$9=13,'Jeunes Plants'!AX46,IF($J$9=14,'Jeunes Plants'!AY46,IF($J$9=15,'Jeunes Plants'!AZ46,IF($J$9=16,'Jeunes Plants'!BA46,IF($J$9=17,'Jeunes Plants'!BB46,IF($J$9=18,'Jeunes Plants'!BC46,IF($J$9=19,'Jeunes Plants'!BD46,IF($J$9=20,'Jeunes Plants'!BE46,IF($J$9=21,'Jeunes Plants'!BF46,IF($J$9=22,'Jeunes Plants'!BG46,IF($J$9=23,'Jeunes Plants'!BH46,IF($J$9=24,'Jeunes Plants'!BI46,IF($J$9=25,'Jeunes Plants'!BJ46,IF($J$9=26,'Jeunes Plants'!BK46,IF($J$9=27,'Jeunes Plants'!BL46,IF($J$9=28,'Jeunes Plants'!BM46,IF($J$9=29,'Jeunes Plants'!BN46,IF($J$9=30,'Jeunes Plants'!BO46,IF($J$9=31,'Jeunes Plants'!BP46,IF($J$9=32,'Jeunes Plants'!BQ46,IF($J$9=33,'Jeunes Plants'!BR46,IF($J$9=34,'Jeunes Plants'!BS46,IF($J$9=35,'Jeunes Plants'!B11949,))))))))))))))))))))))))))))))))))))))))))))))))))))</f>
        <v>0</v>
      </c>
      <c r="K88" s="103" t="str">
        <f>IF('Jeunes Plants'!R46=0,"","Erreur")</f>
        <v/>
      </c>
    </row>
    <row r="89" spans="1:11" x14ac:dyDescent="0.25">
      <c r="A89" s="450"/>
      <c r="B89" s="450"/>
      <c r="C89" s="451" t="s">
        <v>1742</v>
      </c>
      <c r="D89" s="451"/>
      <c r="E89" s="450"/>
      <c r="F89" s="450"/>
      <c r="G89" s="450"/>
      <c r="H89" s="450"/>
      <c r="I89" s="450"/>
      <c r="J89" s="450">
        <f>SUBTOTAL(9,J87:J88)</f>
        <v>0</v>
      </c>
      <c r="K89" s="450"/>
    </row>
    <row r="90" spans="1:11" x14ac:dyDescent="0.25">
      <c r="A90" s="103">
        <f>IF('Jeunes Plants'!A47&lt;&gt;"",'Jeunes Plants'!A47,"")</f>
        <v>26193</v>
      </c>
      <c r="B90" s="103" t="str">
        <f>IF('Jeunes Plants'!L47&lt;&gt;"",'Jeunes Plants'!L47,"")</f>
        <v>D</v>
      </c>
      <c r="C90" s="107" t="str">
        <f>IF('Jeunes Plants'!B47&lt;&gt;"",'Jeunes Plants'!B47,"")</f>
        <v>CHROMO</v>
      </c>
      <c r="D90" s="107" t="str">
        <f>IF('Jeunes Plants'!C47&lt;&gt;"",'Jeunes Plants'!C47,"")</f>
        <v>Veronique Skyler - Variés</v>
      </c>
      <c r="E90" s="103" t="str">
        <f>IF('Jeunes Plants'!H47&lt;&gt;"",'Jeunes Plants'!H47,"")</f>
        <v xml:space="preserve"> </v>
      </c>
      <c r="F90" s="103" t="str">
        <f>IF('Jeunes Plants'!E47&lt;&gt;"",'Jeunes Plants'!E47,"")</f>
        <v xml:space="preserve"> </v>
      </c>
      <c r="G90" s="103" t="str">
        <f>IF('Jeunes Plants'!N47&lt;&gt;"",'Jeunes Plants'!N47,"")</f>
        <v xml:space="preserve"> </v>
      </c>
      <c r="H90" s="103">
        <f>IF('Jeunes Plants'!I47&lt;&gt;"",'Jeunes Plants'!I47,"")</f>
        <v>0.1</v>
      </c>
      <c r="I90" s="103" t="str">
        <f>IF('Jeunes Plants'!J47&lt;&gt;"",'Jeunes Plants'!J47,"")</f>
        <v xml:space="preserve"> </v>
      </c>
      <c r="J90" s="103">
        <f>IF($J$9=36,'Jeunes Plants'!U47,IF($J$9=37,'Jeunes Plants'!V47,IF($J$9=38,'Jeunes Plants'!W47,IF($J$9=39,'Jeunes Plants'!X47,IF($J$9=40,'Jeunes Plants'!Y47,IF($J$9=41,'Jeunes Plants'!Z47,IF($J$9=42,'Jeunes Plants'!AA47,IF($J$9=43,'Jeunes Plants'!AB47,IF($J$9=44,'Jeunes Plants'!AC47,IF($J$9=45,'Jeunes Plants'!AD47,IF($J$9=46,'Jeunes Plants'!AE47,IF($J$9=47,'Jeunes Plants'!AF47,IF($J$9=48,'Jeunes Plants'!AG47,IF($J$9=49,'Jeunes Plants'!AH47,IF($J$9=50,'Jeunes Plants'!AI47,IF($J$9=51,'Jeunes Plants'!AJ47,IF($J$9=52,'Jeunes Plants'!AK47,IF($J$9=1,'Jeunes Plants'!AL47,IF($J$9=2,'Jeunes Plants'!AM47,IF($J$9=3,'Jeunes Plants'!AN47,IF($J$9=4,'Jeunes Plants'!AO47,IF($J$9=5,'Jeunes Plants'!AP47,IF($J$9=6,'Jeunes Plants'!AQ47,IF($J$9=7,'Jeunes Plants'!AR47,IF($J$9=8,'Jeunes Plants'!AS47,IF($J$9=9,'Jeunes Plants'!AT47,IF($J$9=10,'Jeunes Plants'!AU47,IF($J$9=11,'Jeunes Plants'!AV47,IF($J$9=12,'Jeunes Plants'!AW47,IF($J$9=13,'Jeunes Plants'!AX47,IF($J$9=14,'Jeunes Plants'!AY47,IF($J$9=15,'Jeunes Plants'!AZ47,IF($J$9=16,'Jeunes Plants'!BA47,IF($J$9=17,'Jeunes Plants'!BB47,IF($J$9=18,'Jeunes Plants'!BC47,IF($J$9=19,'Jeunes Plants'!BD47,IF($J$9=20,'Jeunes Plants'!BE47,IF($J$9=21,'Jeunes Plants'!BF47,IF($J$9=22,'Jeunes Plants'!BG47,IF($J$9=23,'Jeunes Plants'!BH47,IF($J$9=24,'Jeunes Plants'!BI47,IF($J$9=25,'Jeunes Plants'!BJ47,IF($J$9=26,'Jeunes Plants'!BK47,IF($J$9=27,'Jeunes Plants'!BL47,IF($J$9=28,'Jeunes Plants'!BM47,IF($J$9=29,'Jeunes Plants'!BN47,IF($J$9=30,'Jeunes Plants'!BO47,IF($J$9=31,'Jeunes Plants'!BP47,IF($J$9=32,'Jeunes Plants'!BQ47,IF($J$9=33,'Jeunes Plants'!BR47,IF($J$9=34,'Jeunes Plants'!BS47,IF($J$9=35,'Jeunes Plants'!B11950,))))))))))))))))))))))))))))))))))))))))))))))))))))</f>
        <v>0</v>
      </c>
      <c r="K90" s="103" t="str">
        <f>IF('Jeunes Plants'!R47=0,"","Erreur")</f>
        <v/>
      </c>
    </row>
    <row r="91" spans="1:11" x14ac:dyDescent="0.25">
      <c r="A91" s="450"/>
      <c r="B91" s="450"/>
      <c r="C91" s="451" t="s">
        <v>1737</v>
      </c>
      <c r="D91" s="451"/>
      <c r="E91" s="450"/>
      <c r="F91" s="450"/>
      <c r="G91" s="450"/>
      <c r="H91" s="450"/>
      <c r="I91" s="450"/>
      <c r="J91" s="450">
        <f>SUBTOTAL(9,J90:J90)</f>
        <v>0</v>
      </c>
      <c r="K91" s="450"/>
    </row>
    <row r="92" spans="1:11" x14ac:dyDescent="0.25">
      <c r="A92" s="103">
        <f>IF('Jeunes Plants'!A48&lt;&gt;"",'Jeunes Plants'!A48,"")</f>
        <v>26184</v>
      </c>
      <c r="B92" s="103" t="str">
        <f>IF('Jeunes Plants'!L48&lt;&gt;"",'Jeunes Plants'!L48,"")</f>
        <v>D</v>
      </c>
      <c r="C92" s="107" t="str">
        <f>IF('Jeunes Plants'!B48&lt;&gt;"",'Jeunes Plants'!B48,"")</f>
        <v>AFFICHE PLANTES A BOUQUET</v>
      </c>
      <c r="D92" s="107" t="str">
        <f>IF('Jeunes Plants'!C48&lt;&gt;"",'Jeunes Plants'!C48,"")</f>
        <v>ACHETÉ</v>
      </c>
      <c r="E92" s="103" t="str">
        <f>IF('Jeunes Plants'!H48&lt;&gt;"",'Jeunes Plants'!H48,"")</f>
        <v xml:space="preserve"> </v>
      </c>
      <c r="F92" s="103" t="str">
        <f>IF('Jeunes Plants'!E48&lt;&gt;"",'Jeunes Plants'!E48,"")</f>
        <v xml:space="preserve"> </v>
      </c>
      <c r="G92" s="103" t="str">
        <f>IF('Jeunes Plants'!N48&lt;&gt;"",'Jeunes Plants'!N48,"")</f>
        <v xml:space="preserve"> </v>
      </c>
      <c r="H92" s="103" t="str">
        <f>IF('Jeunes Plants'!I48&lt;&gt;"",'Jeunes Plants'!I48,"")</f>
        <v xml:space="preserve"> </v>
      </c>
      <c r="I92" s="103" t="str">
        <f>IF('Jeunes Plants'!J48&lt;&gt;"",'Jeunes Plants'!J48,"")</f>
        <v xml:space="preserve"> </v>
      </c>
      <c r="J92" s="103">
        <f>IF($J$9=36,'Jeunes Plants'!U48,IF($J$9=37,'Jeunes Plants'!V48,IF($J$9=38,'Jeunes Plants'!W48,IF($J$9=39,'Jeunes Plants'!X48,IF($J$9=40,'Jeunes Plants'!Y48,IF($J$9=41,'Jeunes Plants'!Z48,IF($J$9=42,'Jeunes Plants'!AA48,IF($J$9=43,'Jeunes Plants'!AB48,IF($J$9=44,'Jeunes Plants'!AC48,IF($J$9=45,'Jeunes Plants'!AD48,IF($J$9=46,'Jeunes Plants'!AE48,IF($J$9=47,'Jeunes Plants'!AF48,IF($J$9=48,'Jeunes Plants'!AG48,IF($J$9=49,'Jeunes Plants'!AH48,IF($J$9=50,'Jeunes Plants'!AI48,IF($J$9=51,'Jeunes Plants'!AJ48,IF($J$9=52,'Jeunes Plants'!AK48,IF($J$9=1,'Jeunes Plants'!AL48,IF($J$9=2,'Jeunes Plants'!AM48,IF($J$9=3,'Jeunes Plants'!AN48,IF($J$9=4,'Jeunes Plants'!AO48,IF($J$9=5,'Jeunes Plants'!AP48,IF($J$9=6,'Jeunes Plants'!AQ48,IF($J$9=7,'Jeunes Plants'!AR48,IF($J$9=8,'Jeunes Plants'!AS48,IF($J$9=9,'Jeunes Plants'!AT48,IF($J$9=10,'Jeunes Plants'!AU48,IF($J$9=11,'Jeunes Plants'!AV48,IF($J$9=12,'Jeunes Plants'!AW48,IF($J$9=13,'Jeunes Plants'!AX48,IF($J$9=14,'Jeunes Plants'!AY48,IF($J$9=15,'Jeunes Plants'!AZ48,IF($J$9=16,'Jeunes Plants'!BA48,IF($J$9=17,'Jeunes Plants'!BB48,IF($J$9=18,'Jeunes Plants'!BC48,IF($J$9=19,'Jeunes Plants'!BD48,IF($J$9=20,'Jeunes Plants'!BE48,IF($J$9=21,'Jeunes Plants'!BF48,IF($J$9=22,'Jeunes Plants'!BG48,IF($J$9=23,'Jeunes Plants'!BH48,IF($J$9=24,'Jeunes Plants'!BI48,IF($J$9=25,'Jeunes Plants'!BJ48,IF($J$9=26,'Jeunes Plants'!BK48,IF($J$9=27,'Jeunes Plants'!BL48,IF($J$9=28,'Jeunes Plants'!BM48,IF($J$9=29,'Jeunes Plants'!BN48,IF($J$9=30,'Jeunes Plants'!BO48,IF($J$9=31,'Jeunes Plants'!BP48,IF($J$9=32,'Jeunes Plants'!BQ48,IF($J$9=33,'Jeunes Plants'!BR48,IF($J$9=34,'Jeunes Plants'!BS48,IF($J$9=35,'Jeunes Plants'!B11951,))))))))))))))))))))))))))))))))))))))))))))))))))))</f>
        <v>0</v>
      </c>
      <c r="K92" s="103" t="str">
        <f>IF('Jeunes Plants'!R48=0,"","Erreur")</f>
        <v/>
      </c>
    </row>
    <row r="93" spans="1:11" x14ac:dyDescent="0.25">
      <c r="A93" s="450"/>
      <c r="B93" s="450"/>
      <c r="C93" s="451" t="s">
        <v>1743</v>
      </c>
      <c r="D93" s="451"/>
      <c r="E93" s="450"/>
      <c r="F93" s="450"/>
      <c r="G93" s="450"/>
      <c r="H93" s="450"/>
      <c r="I93" s="450"/>
      <c r="J93" s="450">
        <f>SUBTOTAL(9,J92:J92)</f>
        <v>0</v>
      </c>
      <c r="K93" s="450"/>
    </row>
    <row r="94" spans="1:11" x14ac:dyDescent="0.25">
      <c r="A94" s="103">
        <f>IF('Jeunes Plants'!A49&lt;&gt;"",'Jeunes Plants'!A49,"")</f>
        <v>26202</v>
      </c>
      <c r="B94" s="103" t="str">
        <f>IF('Jeunes Plants'!L49&lt;&gt;"",'Jeunes Plants'!L49,"")</f>
        <v>D</v>
      </c>
      <c r="C94" s="107" t="str">
        <f>IF('Jeunes Plants'!B49&lt;&gt;"",'Jeunes Plants'!B49,"")</f>
        <v>DÉPLIANT PLANTES A BOUQUET</v>
      </c>
      <c r="D94" s="107" t="str">
        <f>IF('Jeunes Plants'!C49&lt;&gt;"",'Jeunes Plants'!C49,"")</f>
        <v>ACHETÉ</v>
      </c>
      <c r="E94" s="103" t="str">
        <f>IF('Jeunes Plants'!H49&lt;&gt;"",'Jeunes Plants'!H49,"")</f>
        <v xml:space="preserve"> </v>
      </c>
      <c r="F94" s="103" t="str">
        <f>IF('Jeunes Plants'!E49&lt;&gt;"",'Jeunes Plants'!E49,"")</f>
        <v xml:space="preserve"> </v>
      </c>
      <c r="G94" s="103" t="str">
        <f>IF('Jeunes Plants'!N49&lt;&gt;"",'Jeunes Plants'!N49,"")</f>
        <v xml:space="preserve"> </v>
      </c>
      <c r="H94" s="103" t="str">
        <f>IF('Jeunes Plants'!I49&lt;&gt;"",'Jeunes Plants'!I49,"")</f>
        <v xml:space="preserve"> </v>
      </c>
      <c r="I94" s="103" t="str">
        <f>IF('Jeunes Plants'!J49&lt;&gt;"",'Jeunes Plants'!J49,"")</f>
        <v xml:space="preserve"> </v>
      </c>
      <c r="J94" s="103">
        <f>IF($J$9=36,'Jeunes Plants'!U49,IF($J$9=37,'Jeunes Plants'!V49,IF($J$9=38,'Jeunes Plants'!W49,IF($J$9=39,'Jeunes Plants'!X49,IF($J$9=40,'Jeunes Plants'!Y49,IF($J$9=41,'Jeunes Plants'!Z49,IF($J$9=42,'Jeunes Plants'!AA49,IF($J$9=43,'Jeunes Plants'!AB49,IF($J$9=44,'Jeunes Plants'!AC49,IF($J$9=45,'Jeunes Plants'!AD49,IF($J$9=46,'Jeunes Plants'!AE49,IF($J$9=47,'Jeunes Plants'!AF49,IF($J$9=48,'Jeunes Plants'!AG49,IF($J$9=49,'Jeunes Plants'!AH49,IF($J$9=50,'Jeunes Plants'!AI49,IF($J$9=51,'Jeunes Plants'!AJ49,IF($J$9=52,'Jeunes Plants'!AK49,IF($J$9=1,'Jeunes Plants'!AL49,IF($J$9=2,'Jeunes Plants'!AM49,IF($J$9=3,'Jeunes Plants'!AN49,IF($J$9=4,'Jeunes Plants'!AO49,IF($J$9=5,'Jeunes Plants'!AP49,IF($J$9=6,'Jeunes Plants'!AQ49,IF($J$9=7,'Jeunes Plants'!AR49,IF($J$9=8,'Jeunes Plants'!AS49,IF($J$9=9,'Jeunes Plants'!AT49,IF($J$9=10,'Jeunes Plants'!AU49,IF($J$9=11,'Jeunes Plants'!AV49,IF($J$9=12,'Jeunes Plants'!AW49,IF($J$9=13,'Jeunes Plants'!AX49,IF($J$9=14,'Jeunes Plants'!AY49,IF($J$9=15,'Jeunes Plants'!AZ49,IF($J$9=16,'Jeunes Plants'!BA49,IF($J$9=17,'Jeunes Plants'!BB49,IF($J$9=18,'Jeunes Plants'!BC49,IF($J$9=19,'Jeunes Plants'!BD49,IF($J$9=20,'Jeunes Plants'!BE49,IF($J$9=21,'Jeunes Plants'!BF49,IF($J$9=22,'Jeunes Plants'!BG49,IF($J$9=23,'Jeunes Plants'!BH49,IF($J$9=24,'Jeunes Plants'!BI49,IF($J$9=25,'Jeunes Plants'!BJ49,IF($J$9=26,'Jeunes Plants'!BK49,IF($J$9=27,'Jeunes Plants'!BL49,IF($J$9=28,'Jeunes Plants'!BM49,IF($J$9=29,'Jeunes Plants'!BN49,IF($J$9=30,'Jeunes Plants'!BO49,IF($J$9=31,'Jeunes Plants'!BP49,IF($J$9=32,'Jeunes Plants'!BQ49,IF($J$9=33,'Jeunes Plants'!BR49,IF($J$9=34,'Jeunes Plants'!BS49,IF($J$9=35,'Jeunes Plants'!B11952,))))))))))))))))))))))))))))))))))))))))))))))))))))</f>
        <v>0</v>
      </c>
      <c r="K94" s="103" t="str">
        <f>IF('Jeunes Plants'!R49=0,"","Erreur")</f>
        <v/>
      </c>
    </row>
    <row r="95" spans="1:11" x14ac:dyDescent="0.25">
      <c r="A95" s="450"/>
      <c r="B95" s="450"/>
      <c r="C95" s="451" t="s">
        <v>1744</v>
      </c>
      <c r="D95" s="451"/>
      <c r="E95" s="450"/>
      <c r="F95" s="450"/>
      <c r="G95" s="450"/>
      <c r="H95" s="450"/>
      <c r="I95" s="450"/>
      <c r="J95" s="450">
        <f>SUBTOTAL(9,J94:J94)</f>
        <v>0</v>
      </c>
      <c r="K95" s="450"/>
    </row>
    <row r="96" spans="1:11" x14ac:dyDescent="0.25">
      <c r="A96" s="452"/>
      <c r="B96" s="452"/>
      <c r="C96" s="453" t="s">
        <v>1745</v>
      </c>
      <c r="D96" s="453"/>
      <c r="E96" s="452"/>
      <c r="F96" s="452"/>
      <c r="G96" s="452"/>
      <c r="H96" s="452"/>
      <c r="I96" s="452"/>
      <c r="J96" s="452">
        <f>SUBTOTAL(9,J62:J64,J67:J68,J71:J72,J75:J80,J83:J84,J87:J89)</f>
        <v>0</v>
      </c>
      <c r="K96" s="452"/>
    </row>
    <row r="97" spans="1:11" x14ac:dyDescent="0.25">
      <c r="A97" s="103" t="str">
        <f>IF('Jeunes Plants'!A50&lt;&gt;"",'Jeunes Plants'!A50,"")</f>
        <v/>
      </c>
      <c r="B97" s="103" t="str">
        <f>IF('Jeunes Plants'!L50&lt;&gt;"",'Jeunes Plants'!L50,"")</f>
        <v>G</v>
      </c>
      <c r="C97" s="107" t="str">
        <f>IF('Jeunes Plants'!B50&lt;&gt;"",'Jeunes Plants'!B50,"")</f>
        <v>ESPRIT D'INTERIEUR Plantes vertes maison et patio</v>
      </c>
      <c r="D97" s="107" t="str">
        <f>IF('Jeunes Plants'!C50&lt;&gt;"",'Jeunes Plants'!C50,"")</f>
        <v/>
      </c>
      <c r="E97" s="103" t="str">
        <f>IF('Jeunes Plants'!H50&lt;&gt;"",'Jeunes Plants'!H50,"")</f>
        <v/>
      </c>
      <c r="F97" s="103" t="str">
        <f>IF('Jeunes Plants'!E50&lt;&gt;"",'Jeunes Plants'!E50,"")</f>
        <v/>
      </c>
      <c r="G97" s="103" t="str">
        <f>IF('Jeunes Plants'!N50&lt;&gt;"",'Jeunes Plants'!N50,"")</f>
        <v/>
      </c>
      <c r="H97" s="103" t="str">
        <f>IF('Jeunes Plants'!I50&lt;&gt;"",'Jeunes Plants'!I50,"")</f>
        <v/>
      </c>
      <c r="I97" s="103" t="str">
        <f>IF('Jeunes Plants'!J50&lt;&gt;"",'Jeunes Plants'!J50,"")</f>
        <v/>
      </c>
      <c r="J97" s="103">
        <f>IF($J$9=36,'Jeunes Plants'!U50,IF($J$9=37,'Jeunes Plants'!V50,IF($J$9=38,'Jeunes Plants'!W50,IF($J$9=39,'Jeunes Plants'!X50,IF($J$9=40,'Jeunes Plants'!Y50,IF($J$9=41,'Jeunes Plants'!Z50,IF($J$9=42,'Jeunes Plants'!AA50,IF($J$9=43,'Jeunes Plants'!AB50,IF($J$9=44,'Jeunes Plants'!AC50,IF($J$9=45,'Jeunes Plants'!AD50,IF($J$9=46,'Jeunes Plants'!AE50,IF($J$9=47,'Jeunes Plants'!AF50,IF($J$9=48,'Jeunes Plants'!AG50,IF($J$9=49,'Jeunes Plants'!AH50,IF($J$9=50,'Jeunes Plants'!AI50,IF($J$9=51,'Jeunes Plants'!AJ50,IF($J$9=52,'Jeunes Plants'!AK50,IF($J$9=1,'Jeunes Plants'!AL50,IF($J$9=2,'Jeunes Plants'!AM50,IF($J$9=3,'Jeunes Plants'!AN50,IF($J$9=4,'Jeunes Plants'!AO50,IF($J$9=5,'Jeunes Plants'!AP50,IF($J$9=6,'Jeunes Plants'!AQ50,IF($J$9=7,'Jeunes Plants'!AR50,IF($J$9=8,'Jeunes Plants'!AS50,IF($J$9=9,'Jeunes Plants'!AT50,IF($J$9=10,'Jeunes Plants'!AU50,IF($J$9=11,'Jeunes Plants'!AV50,IF($J$9=12,'Jeunes Plants'!AW50,IF($J$9=13,'Jeunes Plants'!AX50,IF($J$9=14,'Jeunes Plants'!AY50,IF($J$9=15,'Jeunes Plants'!AZ50,IF($J$9=16,'Jeunes Plants'!BA50,IF($J$9=17,'Jeunes Plants'!BB50,IF($J$9=18,'Jeunes Plants'!BC50,IF($J$9=19,'Jeunes Plants'!BD50,IF($J$9=20,'Jeunes Plants'!BE50,IF($J$9=21,'Jeunes Plants'!BF50,IF($J$9=22,'Jeunes Plants'!BG50,IF($J$9=23,'Jeunes Plants'!BH50,IF($J$9=24,'Jeunes Plants'!BI50,IF($J$9=25,'Jeunes Plants'!BJ50,IF($J$9=26,'Jeunes Plants'!BK50,IF($J$9=27,'Jeunes Plants'!BL50,IF($J$9=28,'Jeunes Plants'!BM50,IF($J$9=29,'Jeunes Plants'!BN50,IF($J$9=30,'Jeunes Plants'!BO50,IF($J$9=31,'Jeunes Plants'!BP50,IF($J$9=32,'Jeunes Plants'!BQ50,IF($J$9=33,'Jeunes Plants'!BR50,IF($J$9=34,'Jeunes Plants'!BS50,IF($J$9=35,'Jeunes Plants'!B11953,))))))))))))))))))))))))))))))))))))))))))))))))))))</f>
        <v>0</v>
      </c>
      <c r="K97" s="103" t="str">
        <f>IF('Jeunes Plants'!R50=0,"","Erreur")</f>
        <v/>
      </c>
    </row>
    <row r="98" spans="1:11" x14ac:dyDescent="0.25">
      <c r="A98" s="103">
        <f>IF('Jeunes Plants'!A51&lt;&gt;"",'Jeunes Plants'!A51,"")</f>
        <v>25132</v>
      </c>
      <c r="B98" s="103" t="str">
        <f>IF('Jeunes Plants'!L51&lt;&gt;"",'Jeunes Plants'!L51,"")</f>
        <v>S7</v>
      </c>
      <c r="C98" s="107" t="str">
        <f>IF('Jeunes Plants'!B51&lt;&gt;"",'Jeunes Plants'!B51,"")</f>
        <v>Gamme "Style"</v>
      </c>
      <c r="D98" s="107" t="str">
        <f>IF('Jeunes Plants'!C51&lt;&gt;"",'Jeunes Plants'!C51,"")</f>
        <v>Variées</v>
      </c>
      <c r="E98" s="103">
        <f>IF('Jeunes Plants'!H51&lt;&gt;"",'Jeunes Plants'!H51,"")</f>
        <v>5</v>
      </c>
      <c r="F98" s="103" t="str">
        <f>IF('Jeunes Plants'!E51&lt;&gt;"",'Jeunes Plants'!E51,"")</f>
        <v>B</v>
      </c>
      <c r="G98" s="103" t="str">
        <f>IF('Jeunes Plants'!N51&lt;&gt;"",'Jeunes Plants'!N51,"")</f>
        <v>M6</v>
      </c>
      <c r="H98" s="103" t="str">
        <f>IF('Jeunes Plants'!I51&lt;&gt;"",'Jeunes Plants'!I51,"")</f>
        <v>D</v>
      </c>
      <c r="I98" s="103" t="str">
        <f>IF('Jeunes Plants'!J51&lt;&gt;"",'Jeunes Plants'!J51,"")</f>
        <v/>
      </c>
      <c r="J98" s="103">
        <f>IF($J$9=36,'Jeunes Plants'!U51,IF($J$9=37,'Jeunes Plants'!V51,IF($J$9=38,'Jeunes Plants'!W51,IF($J$9=39,'Jeunes Plants'!X51,IF($J$9=40,'Jeunes Plants'!Y51,IF($J$9=41,'Jeunes Plants'!Z51,IF($J$9=42,'Jeunes Plants'!AA51,IF($J$9=43,'Jeunes Plants'!AB51,IF($J$9=44,'Jeunes Plants'!AC51,IF($J$9=45,'Jeunes Plants'!AD51,IF($J$9=46,'Jeunes Plants'!AE51,IF($J$9=47,'Jeunes Plants'!AF51,IF($J$9=48,'Jeunes Plants'!AG51,IF($J$9=49,'Jeunes Plants'!AH51,IF($J$9=50,'Jeunes Plants'!AI51,IF($J$9=51,'Jeunes Plants'!AJ51,IF($J$9=52,'Jeunes Plants'!AK51,IF($J$9=1,'Jeunes Plants'!AL51,IF($J$9=2,'Jeunes Plants'!AM51,IF($J$9=3,'Jeunes Plants'!AN51,IF($J$9=4,'Jeunes Plants'!AO51,IF($J$9=5,'Jeunes Plants'!AP51,IF($J$9=6,'Jeunes Plants'!AQ51,IF($J$9=7,'Jeunes Plants'!AR51,IF($J$9=8,'Jeunes Plants'!AS51,IF($J$9=9,'Jeunes Plants'!AT51,IF($J$9=10,'Jeunes Plants'!AU51,IF($J$9=11,'Jeunes Plants'!AV51,IF($J$9=12,'Jeunes Plants'!AW51,IF($J$9=13,'Jeunes Plants'!AX51,IF($J$9=14,'Jeunes Plants'!AY51,IF($J$9=15,'Jeunes Plants'!AZ51,IF($J$9=16,'Jeunes Plants'!BA51,IF($J$9=17,'Jeunes Plants'!BB51,IF($J$9=18,'Jeunes Plants'!BC51,IF($J$9=19,'Jeunes Plants'!BD51,IF($J$9=20,'Jeunes Plants'!BE51,IF($J$9=21,'Jeunes Plants'!BF51,IF($J$9=22,'Jeunes Plants'!BG51,IF($J$9=23,'Jeunes Plants'!BH51,IF($J$9=24,'Jeunes Plants'!BI51,IF($J$9=25,'Jeunes Plants'!BJ51,IF($J$9=26,'Jeunes Plants'!BK51,IF($J$9=27,'Jeunes Plants'!BL51,IF($J$9=28,'Jeunes Plants'!BM51,IF($J$9=29,'Jeunes Plants'!BN51,IF($J$9=30,'Jeunes Plants'!BO51,IF($J$9=31,'Jeunes Plants'!BP51,IF($J$9=32,'Jeunes Plants'!BQ51,IF($J$9=33,'Jeunes Plants'!BR51,IF($J$9=34,'Jeunes Plants'!BS51,IF($J$9=35,'Jeunes Plants'!B11954,))))))))))))))))))))))))))))))))))))))))))))))))))))</f>
        <v>0</v>
      </c>
      <c r="K98" s="103" t="str">
        <f>IF('Jeunes Plants'!R51=0,"","Erreur")</f>
        <v/>
      </c>
    </row>
    <row r="99" spans="1:11" x14ac:dyDescent="0.25">
      <c r="A99" s="450"/>
      <c r="B99" s="450"/>
      <c r="C99" s="451" t="s">
        <v>1746</v>
      </c>
      <c r="D99" s="451"/>
      <c r="E99" s="450"/>
      <c r="F99" s="450"/>
      <c r="G99" s="450"/>
      <c r="H99" s="450"/>
      <c r="I99" s="450"/>
      <c r="J99" s="450">
        <f>SUBTOTAL(9,J96:J98)</f>
        <v>0</v>
      </c>
      <c r="K99" s="450"/>
    </row>
    <row r="100" spans="1:11" x14ac:dyDescent="0.25">
      <c r="A100" s="103">
        <f>IF('Jeunes Plants'!A52&lt;&gt;"",'Jeunes Plants'!A52,"")</f>
        <v>25133</v>
      </c>
      <c r="B100" s="103" t="str">
        <f>IF('Jeunes Plants'!L52&lt;&gt;"",'Jeunes Plants'!L52,"")</f>
        <v>S7</v>
      </c>
      <c r="C100" s="107" t="str">
        <f>IF('Jeunes Plants'!B52&lt;&gt;"",'Jeunes Plants'!B52,"")</f>
        <v>Gamme "Elégance"</v>
      </c>
      <c r="D100" s="107" t="str">
        <f>IF('Jeunes Plants'!C52&lt;&gt;"",'Jeunes Plants'!C52,"")</f>
        <v>Variées</v>
      </c>
      <c r="E100" s="103">
        <f>IF('Jeunes Plants'!H52&lt;&gt;"",'Jeunes Plants'!H52,"")</f>
        <v>5</v>
      </c>
      <c r="F100" s="103" t="str">
        <f>IF('Jeunes Plants'!E52&lt;&gt;"",'Jeunes Plants'!E52,"")</f>
        <v>B</v>
      </c>
      <c r="G100" s="103" t="str">
        <f>IF('Jeunes Plants'!N52&lt;&gt;"",'Jeunes Plants'!N52,"")</f>
        <v>M6</v>
      </c>
      <c r="H100" s="103" t="str">
        <f>IF('Jeunes Plants'!I52&lt;&gt;"",'Jeunes Plants'!I52,"")</f>
        <v>K</v>
      </c>
      <c r="I100" s="103" t="str">
        <f>IF('Jeunes Plants'!J52&lt;&gt;"",'Jeunes Plants'!J52,"")</f>
        <v/>
      </c>
      <c r="J100" s="103">
        <f>IF($J$9=36,'Jeunes Plants'!U52,IF($J$9=37,'Jeunes Plants'!V52,IF($J$9=38,'Jeunes Plants'!W52,IF($J$9=39,'Jeunes Plants'!X52,IF($J$9=40,'Jeunes Plants'!Y52,IF($J$9=41,'Jeunes Plants'!Z52,IF($J$9=42,'Jeunes Plants'!AA52,IF($J$9=43,'Jeunes Plants'!AB52,IF($J$9=44,'Jeunes Plants'!AC52,IF($J$9=45,'Jeunes Plants'!AD52,IF($J$9=46,'Jeunes Plants'!AE52,IF($J$9=47,'Jeunes Plants'!AF52,IF($J$9=48,'Jeunes Plants'!AG52,IF($J$9=49,'Jeunes Plants'!AH52,IF($J$9=50,'Jeunes Plants'!AI52,IF($J$9=51,'Jeunes Plants'!AJ52,IF($J$9=52,'Jeunes Plants'!AK52,IF($J$9=1,'Jeunes Plants'!AL52,IF($J$9=2,'Jeunes Plants'!AM52,IF($J$9=3,'Jeunes Plants'!AN52,IF($J$9=4,'Jeunes Plants'!AO52,IF($J$9=5,'Jeunes Plants'!AP52,IF($J$9=6,'Jeunes Plants'!AQ52,IF($J$9=7,'Jeunes Plants'!AR52,IF($J$9=8,'Jeunes Plants'!AS52,IF($J$9=9,'Jeunes Plants'!AT52,IF($J$9=10,'Jeunes Plants'!AU52,IF($J$9=11,'Jeunes Plants'!AV52,IF($J$9=12,'Jeunes Plants'!AW52,IF($J$9=13,'Jeunes Plants'!AX52,IF($J$9=14,'Jeunes Plants'!AY52,IF($J$9=15,'Jeunes Plants'!AZ52,IF($J$9=16,'Jeunes Plants'!BA52,IF($J$9=17,'Jeunes Plants'!BB52,IF($J$9=18,'Jeunes Plants'!BC52,IF($J$9=19,'Jeunes Plants'!BD52,IF($J$9=20,'Jeunes Plants'!BE52,IF($J$9=21,'Jeunes Plants'!BF52,IF($J$9=22,'Jeunes Plants'!BG52,IF($J$9=23,'Jeunes Plants'!BH52,IF($J$9=24,'Jeunes Plants'!BI52,IF($J$9=25,'Jeunes Plants'!BJ52,IF($J$9=26,'Jeunes Plants'!BK52,IF($J$9=27,'Jeunes Plants'!BL52,IF($J$9=28,'Jeunes Plants'!BM52,IF($J$9=29,'Jeunes Plants'!BN52,IF($J$9=30,'Jeunes Plants'!BO52,IF($J$9=31,'Jeunes Plants'!BP52,IF($J$9=32,'Jeunes Plants'!BQ52,IF($J$9=33,'Jeunes Plants'!BR52,IF($J$9=34,'Jeunes Plants'!BS52,IF($J$9=35,'Jeunes Plants'!B11955,))))))))))))))))))))))))))))))))))))))))))))))))))))</f>
        <v>0</v>
      </c>
      <c r="K100" s="103" t="str">
        <f>IF('Jeunes Plants'!R52=0,"","Erreur")</f>
        <v/>
      </c>
    </row>
    <row r="101" spans="1:11" x14ac:dyDescent="0.25">
      <c r="A101" s="450"/>
      <c r="B101" s="450"/>
      <c r="C101" s="451" t="s">
        <v>1747</v>
      </c>
      <c r="D101" s="451"/>
      <c r="E101" s="450"/>
      <c r="F101" s="450"/>
      <c r="G101" s="450"/>
      <c r="H101" s="450"/>
      <c r="I101" s="450"/>
      <c r="J101" s="450">
        <f>SUBTOTAL(9,J100:J100)</f>
        <v>0</v>
      </c>
      <c r="K101" s="450"/>
    </row>
    <row r="102" spans="1:11" x14ac:dyDescent="0.25">
      <c r="A102" s="452"/>
      <c r="B102" s="452"/>
      <c r="C102" s="453" t="s">
        <v>1748</v>
      </c>
      <c r="D102" s="453"/>
      <c r="E102" s="452"/>
      <c r="F102" s="452"/>
      <c r="G102" s="452"/>
      <c r="H102" s="452"/>
      <c r="I102" s="452"/>
      <c r="J102" s="452">
        <f>SUBTOTAL(9,J97:J101)</f>
        <v>0</v>
      </c>
      <c r="K102" s="452"/>
    </row>
    <row r="103" spans="1:11" x14ac:dyDescent="0.25">
      <c r="A103" s="103" t="str">
        <f>IF('Jeunes Plants'!A53&lt;&gt;"",'Jeunes Plants'!A53,"")</f>
        <v/>
      </c>
      <c r="B103" s="103" t="str">
        <f>IF('Jeunes Plants'!L53&lt;&gt;"",'Jeunes Plants'!L53,"")</f>
        <v>G</v>
      </c>
      <c r="C103" s="107" t="str">
        <f>IF('Jeunes Plants'!B53&lt;&gt;"",'Jeunes Plants'!B53,"")</f>
        <v>ESPRIT D'INTERIEUR Les Succulentes</v>
      </c>
      <c r="D103" s="107" t="str">
        <f>IF('Jeunes Plants'!C53&lt;&gt;"",'Jeunes Plants'!C53,"")</f>
        <v/>
      </c>
      <c r="E103" s="103" t="str">
        <f>IF('Jeunes Plants'!H53&lt;&gt;"",'Jeunes Plants'!H53,"")</f>
        <v/>
      </c>
      <c r="F103" s="103" t="str">
        <f>IF('Jeunes Plants'!E53&lt;&gt;"",'Jeunes Plants'!E53,"")</f>
        <v/>
      </c>
      <c r="G103" s="103" t="str">
        <f>IF('Jeunes Plants'!N53&lt;&gt;"",'Jeunes Plants'!N53,"")</f>
        <v/>
      </c>
      <c r="H103" s="103" t="str">
        <f>IF('Jeunes Plants'!I53&lt;&gt;"",'Jeunes Plants'!I53,"")</f>
        <v/>
      </c>
      <c r="I103" s="103" t="str">
        <f>IF('Jeunes Plants'!J53&lt;&gt;"",'Jeunes Plants'!J53,"")</f>
        <v/>
      </c>
      <c r="J103" s="103">
        <f>IF($J$9=36,'Jeunes Plants'!U53,IF($J$9=37,'Jeunes Plants'!V53,IF($J$9=38,'Jeunes Plants'!W53,IF($J$9=39,'Jeunes Plants'!X53,IF($J$9=40,'Jeunes Plants'!Y53,IF($J$9=41,'Jeunes Plants'!Z53,IF($J$9=42,'Jeunes Plants'!AA53,IF($J$9=43,'Jeunes Plants'!AB53,IF($J$9=44,'Jeunes Plants'!AC53,IF($J$9=45,'Jeunes Plants'!AD53,IF($J$9=46,'Jeunes Plants'!AE53,IF($J$9=47,'Jeunes Plants'!AF53,IF($J$9=48,'Jeunes Plants'!AG53,IF($J$9=49,'Jeunes Plants'!AH53,IF($J$9=50,'Jeunes Plants'!AI53,IF($J$9=51,'Jeunes Plants'!AJ53,IF($J$9=52,'Jeunes Plants'!AK53,IF($J$9=1,'Jeunes Plants'!AL53,IF($J$9=2,'Jeunes Plants'!AM53,IF($J$9=3,'Jeunes Plants'!AN53,IF($J$9=4,'Jeunes Plants'!AO53,IF($J$9=5,'Jeunes Plants'!AP53,IF($J$9=6,'Jeunes Plants'!AQ53,IF($J$9=7,'Jeunes Plants'!AR53,IF($J$9=8,'Jeunes Plants'!AS53,IF($J$9=9,'Jeunes Plants'!AT53,IF($J$9=10,'Jeunes Plants'!AU53,IF($J$9=11,'Jeunes Plants'!AV53,IF($J$9=12,'Jeunes Plants'!AW53,IF($J$9=13,'Jeunes Plants'!AX53,IF($J$9=14,'Jeunes Plants'!AY53,IF($J$9=15,'Jeunes Plants'!AZ53,IF($J$9=16,'Jeunes Plants'!BA53,IF($J$9=17,'Jeunes Plants'!BB53,IF($J$9=18,'Jeunes Plants'!BC53,IF($J$9=19,'Jeunes Plants'!BD53,IF($J$9=20,'Jeunes Plants'!BE53,IF($J$9=21,'Jeunes Plants'!BF53,IF($J$9=22,'Jeunes Plants'!BG53,IF($J$9=23,'Jeunes Plants'!BH53,IF($J$9=24,'Jeunes Plants'!BI53,IF($J$9=25,'Jeunes Plants'!BJ53,IF($J$9=26,'Jeunes Plants'!BK53,IF($J$9=27,'Jeunes Plants'!BL53,IF($J$9=28,'Jeunes Plants'!BM53,IF($J$9=29,'Jeunes Plants'!BN53,IF($J$9=30,'Jeunes Plants'!BO53,IF($J$9=31,'Jeunes Plants'!BP53,IF($J$9=32,'Jeunes Plants'!BQ53,IF($J$9=33,'Jeunes Plants'!BR53,IF($J$9=34,'Jeunes Plants'!BS53,IF($J$9=35,'Jeunes Plants'!B11956,))))))))))))))))))))))))))))))))))))))))))))))))))))</f>
        <v>0</v>
      </c>
      <c r="K103" s="103" t="str">
        <f>IF('Jeunes Plants'!R53=0,"","Erreur")</f>
        <v/>
      </c>
    </row>
    <row r="104" spans="1:11" x14ac:dyDescent="0.25">
      <c r="A104" s="103">
        <f>IF('Jeunes Plants'!A54&lt;&gt;"",'Jeunes Plants'!A54,"")</f>
        <v>26732</v>
      </c>
      <c r="B104" s="103" t="str">
        <f>IF('Jeunes Plants'!L54&lt;&gt;"",'Jeunes Plants'!L54,"")</f>
        <v>S1</v>
      </c>
      <c r="C104" s="107" t="str">
        <f>IF('Jeunes Plants'!B54&lt;&gt;"",'Jeunes Plants'!B54,"")</f>
        <v>AEONIUM HAWORTHII</v>
      </c>
      <c r="D104" s="107" t="str">
        <f>IF('Jeunes Plants'!C54&lt;&gt;"",'Jeunes Plants'!C54,"")</f>
        <v>Kiwi</v>
      </c>
      <c r="E104" s="103">
        <f>IF('Jeunes Plants'!H54&lt;&gt;"",'Jeunes Plants'!H54,"")</f>
        <v>5</v>
      </c>
      <c r="F104" s="103" t="str">
        <f>IF('Jeunes Plants'!E54&lt;&gt;"",'Jeunes Plants'!E54,"")</f>
        <v>B</v>
      </c>
      <c r="G104" s="103" t="str">
        <f>IF('Jeunes Plants'!N54&lt;&gt;"",'Jeunes Plants'!N54,"")</f>
        <v>M3</v>
      </c>
      <c r="H104" s="103" t="str">
        <f>IF('Jeunes Plants'!I54&lt;&gt;"",'Jeunes Plants'!I54,"")</f>
        <v>D</v>
      </c>
      <c r="I104" s="103" t="str">
        <f>IF('Jeunes Plants'!J54&lt;&gt;"",'Jeunes Plants'!J54,"")</f>
        <v/>
      </c>
      <c r="J104" s="103">
        <f>IF($J$9=36,'Jeunes Plants'!U54,IF($J$9=37,'Jeunes Plants'!V54,IF($J$9=38,'Jeunes Plants'!W54,IF($J$9=39,'Jeunes Plants'!X54,IF($J$9=40,'Jeunes Plants'!Y54,IF($J$9=41,'Jeunes Plants'!Z54,IF($J$9=42,'Jeunes Plants'!AA54,IF($J$9=43,'Jeunes Plants'!AB54,IF($J$9=44,'Jeunes Plants'!AC54,IF($J$9=45,'Jeunes Plants'!AD54,IF($J$9=46,'Jeunes Plants'!AE54,IF($J$9=47,'Jeunes Plants'!AF54,IF($J$9=48,'Jeunes Plants'!AG54,IF($J$9=49,'Jeunes Plants'!AH54,IF($J$9=50,'Jeunes Plants'!AI54,IF($J$9=51,'Jeunes Plants'!AJ54,IF($J$9=52,'Jeunes Plants'!AK54,IF($J$9=1,'Jeunes Plants'!AL54,IF($J$9=2,'Jeunes Plants'!AM54,IF($J$9=3,'Jeunes Plants'!AN54,IF($J$9=4,'Jeunes Plants'!AO54,IF($J$9=5,'Jeunes Plants'!AP54,IF($J$9=6,'Jeunes Plants'!AQ54,IF($J$9=7,'Jeunes Plants'!AR54,IF($J$9=8,'Jeunes Plants'!AS54,IF($J$9=9,'Jeunes Plants'!AT54,IF($J$9=10,'Jeunes Plants'!AU54,IF($J$9=11,'Jeunes Plants'!AV54,IF($J$9=12,'Jeunes Plants'!AW54,IF($J$9=13,'Jeunes Plants'!AX54,IF($J$9=14,'Jeunes Plants'!AY54,IF($J$9=15,'Jeunes Plants'!AZ54,IF($J$9=16,'Jeunes Plants'!BA54,IF($J$9=17,'Jeunes Plants'!BB54,IF($J$9=18,'Jeunes Plants'!BC54,IF($J$9=19,'Jeunes Plants'!BD54,IF($J$9=20,'Jeunes Plants'!BE54,IF($J$9=21,'Jeunes Plants'!BF54,IF($J$9=22,'Jeunes Plants'!BG54,IF($J$9=23,'Jeunes Plants'!BH54,IF($J$9=24,'Jeunes Plants'!BI54,IF($J$9=25,'Jeunes Plants'!BJ54,IF($J$9=26,'Jeunes Plants'!BK54,IF($J$9=27,'Jeunes Plants'!BL54,IF($J$9=28,'Jeunes Plants'!BM54,IF($J$9=29,'Jeunes Plants'!BN54,IF($J$9=30,'Jeunes Plants'!BO54,IF($J$9=31,'Jeunes Plants'!BP54,IF($J$9=32,'Jeunes Plants'!BQ54,IF($J$9=33,'Jeunes Plants'!BR54,IF($J$9=34,'Jeunes Plants'!BS54,IF($J$9=35,'Jeunes Plants'!B11957,))))))))))))))))))))))))))))))))))))))))))))))))))))</f>
        <v>0</v>
      </c>
      <c r="K104" s="103" t="str">
        <f>IF('Jeunes Plants'!R54=0,"","Erreur")</f>
        <v/>
      </c>
    </row>
    <row r="105" spans="1:11" x14ac:dyDescent="0.25">
      <c r="A105" s="450"/>
      <c r="B105" s="450"/>
      <c r="C105" s="451" t="s">
        <v>1749</v>
      </c>
      <c r="D105" s="451"/>
      <c r="E105" s="450"/>
      <c r="F105" s="450"/>
      <c r="G105" s="450"/>
      <c r="H105" s="450"/>
      <c r="I105" s="450"/>
      <c r="J105" s="450">
        <f>SUBTOTAL(9,J102:J104)</f>
        <v>0</v>
      </c>
      <c r="K105" s="450"/>
    </row>
    <row r="106" spans="1:11" x14ac:dyDescent="0.25">
      <c r="A106" s="103">
        <f>IF('Jeunes Plants'!A55&lt;&gt;"",'Jeunes Plants'!A55,"")</f>
        <v>25134</v>
      </c>
      <c r="B106" s="103" t="str">
        <f>IF('Jeunes Plants'!L55&lt;&gt;"",'Jeunes Plants'!L55,"")</f>
        <v>S1</v>
      </c>
      <c r="C106" s="107" t="str">
        <f>IF('Jeunes Plants'!B55&lt;&gt;"",'Jeunes Plants'!B55,"")</f>
        <v>ALOE ARISTATA</v>
      </c>
      <c r="D106" s="107" t="str">
        <f>IF('Jeunes Plants'!C55&lt;&gt;"",'Jeunes Plants'!C55,"")</f>
        <v>.</v>
      </c>
      <c r="E106" s="103">
        <f>IF('Jeunes Plants'!H55&lt;&gt;"",'Jeunes Plants'!H55,"")</f>
        <v>5</v>
      </c>
      <c r="F106" s="103" t="str">
        <f>IF('Jeunes Plants'!E55&lt;&gt;"",'Jeunes Plants'!E55,"")</f>
        <v>B</v>
      </c>
      <c r="G106" s="103" t="str">
        <f>IF('Jeunes Plants'!N55&lt;&gt;"",'Jeunes Plants'!N55,"")</f>
        <v>M3</v>
      </c>
      <c r="H106" s="103" t="str">
        <f>IF('Jeunes Plants'!I55&lt;&gt;"",'Jeunes Plants'!I55,"")</f>
        <v>K</v>
      </c>
      <c r="I106" s="103" t="str">
        <f>IF('Jeunes Plants'!J55&lt;&gt;"",'Jeunes Plants'!J55,"")</f>
        <v/>
      </c>
      <c r="J106" s="103">
        <f>IF($J$9=36,'Jeunes Plants'!U55,IF($J$9=37,'Jeunes Plants'!V55,IF($J$9=38,'Jeunes Plants'!W55,IF($J$9=39,'Jeunes Plants'!X55,IF($J$9=40,'Jeunes Plants'!Y55,IF($J$9=41,'Jeunes Plants'!Z55,IF($J$9=42,'Jeunes Plants'!AA55,IF($J$9=43,'Jeunes Plants'!AB55,IF($J$9=44,'Jeunes Plants'!AC55,IF($J$9=45,'Jeunes Plants'!AD55,IF($J$9=46,'Jeunes Plants'!AE55,IF($J$9=47,'Jeunes Plants'!AF55,IF($J$9=48,'Jeunes Plants'!AG55,IF($J$9=49,'Jeunes Plants'!AH55,IF($J$9=50,'Jeunes Plants'!AI55,IF($J$9=51,'Jeunes Plants'!AJ55,IF($J$9=52,'Jeunes Plants'!AK55,IF($J$9=1,'Jeunes Plants'!AL55,IF($J$9=2,'Jeunes Plants'!AM55,IF($J$9=3,'Jeunes Plants'!AN55,IF($J$9=4,'Jeunes Plants'!AO55,IF($J$9=5,'Jeunes Plants'!AP55,IF($J$9=6,'Jeunes Plants'!AQ55,IF($J$9=7,'Jeunes Plants'!AR55,IF($J$9=8,'Jeunes Plants'!AS55,IF($J$9=9,'Jeunes Plants'!AT55,IF($J$9=10,'Jeunes Plants'!AU55,IF($J$9=11,'Jeunes Plants'!AV55,IF($J$9=12,'Jeunes Plants'!AW55,IF($J$9=13,'Jeunes Plants'!AX55,IF($J$9=14,'Jeunes Plants'!AY55,IF($J$9=15,'Jeunes Plants'!AZ55,IF($J$9=16,'Jeunes Plants'!BA55,IF($J$9=17,'Jeunes Plants'!BB55,IF($J$9=18,'Jeunes Plants'!BC55,IF($J$9=19,'Jeunes Plants'!BD55,IF($J$9=20,'Jeunes Plants'!BE55,IF($J$9=21,'Jeunes Plants'!BF55,IF($J$9=22,'Jeunes Plants'!BG55,IF($J$9=23,'Jeunes Plants'!BH55,IF($J$9=24,'Jeunes Plants'!BI55,IF($J$9=25,'Jeunes Plants'!BJ55,IF($J$9=26,'Jeunes Plants'!BK55,IF($J$9=27,'Jeunes Plants'!BL55,IF($J$9=28,'Jeunes Plants'!BM55,IF($J$9=29,'Jeunes Plants'!BN55,IF($J$9=30,'Jeunes Plants'!BO55,IF($J$9=31,'Jeunes Plants'!BP55,IF($J$9=32,'Jeunes Plants'!BQ55,IF($J$9=33,'Jeunes Plants'!BR55,IF($J$9=34,'Jeunes Plants'!BS55,IF($J$9=35,'Jeunes Plants'!B11958,))))))))))))))))))))))))))))))))))))))))))))))))))))</f>
        <v>0</v>
      </c>
      <c r="K106" s="103" t="str">
        <f>IF('Jeunes Plants'!R55=0,"","Erreur")</f>
        <v/>
      </c>
    </row>
    <row r="107" spans="1:11" x14ac:dyDescent="0.25">
      <c r="A107" s="450"/>
      <c r="B107" s="450"/>
      <c r="C107" s="451" t="s">
        <v>1750</v>
      </c>
      <c r="D107" s="451"/>
      <c r="E107" s="450"/>
      <c r="F107" s="450"/>
      <c r="G107" s="450"/>
      <c r="H107" s="450"/>
      <c r="I107" s="450"/>
      <c r="J107" s="450">
        <f>SUBTOTAL(9,J106:J106)</f>
        <v>0</v>
      </c>
      <c r="K107" s="450"/>
    </row>
    <row r="108" spans="1:11" x14ac:dyDescent="0.25">
      <c r="A108" s="103">
        <f>IF('Jeunes Plants'!A56&lt;&gt;"",'Jeunes Plants'!A56,"")</f>
        <v>14126</v>
      </c>
      <c r="B108" s="103" t="str">
        <f>IF('Jeunes Plants'!L56&lt;&gt;"",'Jeunes Plants'!L56,"")</f>
        <v>S1</v>
      </c>
      <c r="C108" s="107" t="str">
        <f>IF('Jeunes Plants'!B56&lt;&gt;"",'Jeunes Plants'!B56,"")</f>
        <v>ALOE VERA</v>
      </c>
      <c r="D108" s="107" t="str">
        <f>IF('Jeunes Plants'!C56&lt;&gt;"",'Jeunes Plants'!C56,"")</f>
        <v>.</v>
      </c>
      <c r="E108" s="103">
        <f>IF('Jeunes Plants'!H56&lt;&gt;"",'Jeunes Plants'!H56,"")</f>
        <v>5</v>
      </c>
      <c r="F108" s="103" t="str">
        <f>IF('Jeunes Plants'!E56&lt;&gt;"",'Jeunes Plants'!E56,"")</f>
        <v>B</v>
      </c>
      <c r="G108" s="103" t="str">
        <f>IF('Jeunes Plants'!N56&lt;&gt;"",'Jeunes Plants'!N56,"")</f>
        <v>M3</v>
      </c>
      <c r="H108" s="103" t="str">
        <f>IF('Jeunes Plants'!I56&lt;&gt;"",'Jeunes Plants'!I56,"")</f>
        <v>N</v>
      </c>
      <c r="I108" s="103" t="str">
        <f>IF('Jeunes Plants'!J56&lt;&gt;"",'Jeunes Plants'!J56,"")</f>
        <v/>
      </c>
      <c r="J108" s="103">
        <f>IF($J$9=36,'Jeunes Plants'!U56,IF($J$9=37,'Jeunes Plants'!V56,IF($J$9=38,'Jeunes Plants'!W56,IF($J$9=39,'Jeunes Plants'!X56,IF($J$9=40,'Jeunes Plants'!Y56,IF($J$9=41,'Jeunes Plants'!Z56,IF($J$9=42,'Jeunes Plants'!AA56,IF($J$9=43,'Jeunes Plants'!AB56,IF($J$9=44,'Jeunes Plants'!AC56,IF($J$9=45,'Jeunes Plants'!AD56,IF($J$9=46,'Jeunes Plants'!AE56,IF($J$9=47,'Jeunes Plants'!AF56,IF($J$9=48,'Jeunes Plants'!AG56,IF($J$9=49,'Jeunes Plants'!AH56,IF($J$9=50,'Jeunes Plants'!AI56,IF($J$9=51,'Jeunes Plants'!AJ56,IF($J$9=52,'Jeunes Plants'!AK56,IF($J$9=1,'Jeunes Plants'!AL56,IF($J$9=2,'Jeunes Plants'!AM56,IF($J$9=3,'Jeunes Plants'!AN56,IF($J$9=4,'Jeunes Plants'!AO56,IF($J$9=5,'Jeunes Plants'!AP56,IF($J$9=6,'Jeunes Plants'!AQ56,IF($J$9=7,'Jeunes Plants'!AR56,IF($J$9=8,'Jeunes Plants'!AS56,IF($J$9=9,'Jeunes Plants'!AT56,IF($J$9=10,'Jeunes Plants'!AU56,IF($J$9=11,'Jeunes Plants'!AV56,IF($J$9=12,'Jeunes Plants'!AW56,IF($J$9=13,'Jeunes Plants'!AX56,IF($J$9=14,'Jeunes Plants'!AY56,IF($J$9=15,'Jeunes Plants'!AZ56,IF($J$9=16,'Jeunes Plants'!BA56,IF($J$9=17,'Jeunes Plants'!BB56,IF($J$9=18,'Jeunes Plants'!BC56,IF($J$9=19,'Jeunes Plants'!BD56,IF($J$9=20,'Jeunes Plants'!BE56,IF($J$9=21,'Jeunes Plants'!BF56,IF($J$9=22,'Jeunes Plants'!BG56,IF($J$9=23,'Jeunes Plants'!BH56,IF($J$9=24,'Jeunes Plants'!BI56,IF($J$9=25,'Jeunes Plants'!BJ56,IF($J$9=26,'Jeunes Plants'!BK56,IF($J$9=27,'Jeunes Plants'!BL56,IF($J$9=28,'Jeunes Plants'!BM56,IF($J$9=29,'Jeunes Plants'!BN56,IF($J$9=30,'Jeunes Plants'!BO56,IF($J$9=31,'Jeunes Plants'!BP56,IF($J$9=32,'Jeunes Plants'!BQ56,IF($J$9=33,'Jeunes Plants'!BR56,IF($J$9=34,'Jeunes Plants'!BS56,IF($J$9=35,'Jeunes Plants'!B11959,))))))))))))))))))))))))))))))))))))))))))))))))))))</f>
        <v>0</v>
      </c>
      <c r="K108" s="103" t="str">
        <f>IF('Jeunes Plants'!R56=0,"","Erreur")</f>
        <v/>
      </c>
    </row>
    <row r="109" spans="1:11" x14ac:dyDescent="0.25">
      <c r="A109" s="450"/>
      <c r="B109" s="450"/>
      <c r="C109" s="451" t="s">
        <v>1751</v>
      </c>
      <c r="D109" s="451"/>
      <c r="E109" s="450"/>
      <c r="F109" s="450"/>
      <c r="G109" s="450"/>
      <c r="H109" s="450"/>
      <c r="I109" s="450"/>
      <c r="J109" s="450">
        <f>SUBTOTAL(9,J108:J108)</f>
        <v>0</v>
      </c>
      <c r="K109" s="450"/>
    </row>
    <row r="110" spans="1:11" x14ac:dyDescent="0.25">
      <c r="A110" s="103">
        <f>IF('Jeunes Plants'!A57&lt;&gt;"",'Jeunes Plants'!A57,"")</f>
        <v>14350</v>
      </c>
      <c r="B110" s="103" t="str">
        <f>IF('Jeunes Plants'!L57&lt;&gt;"",'Jeunes Plants'!L57,"")</f>
        <v>S1</v>
      </c>
      <c r="C110" s="107" t="str">
        <f>IF('Jeunes Plants'!B57&lt;&gt;"",'Jeunes Plants'!B57,"")</f>
        <v>CRASSULA</v>
      </c>
      <c r="D110" s="107" t="str">
        <f>IF('Jeunes Plants'!C57&lt;&gt;"",'Jeunes Plants'!C57,"")</f>
        <v>Variés</v>
      </c>
      <c r="E110" s="103">
        <f>IF('Jeunes Plants'!H57&lt;&gt;"",'Jeunes Plants'!H57,"")</f>
        <v>5</v>
      </c>
      <c r="F110" s="103" t="str">
        <f>IF('Jeunes Plants'!E57&lt;&gt;"",'Jeunes Plants'!E57,"")</f>
        <v>B</v>
      </c>
      <c r="G110" s="103" t="str">
        <f>IF('Jeunes Plants'!N57&lt;&gt;"",'Jeunes Plants'!N57,"")</f>
        <v>M3</v>
      </c>
      <c r="H110" s="103" t="str">
        <f>IF('Jeunes Plants'!I57&lt;&gt;"",'Jeunes Plants'!I57,"")</f>
        <v>E</v>
      </c>
      <c r="I110" s="103" t="str">
        <f>IF('Jeunes Plants'!J57&lt;&gt;"",'Jeunes Plants'!J57,"")</f>
        <v/>
      </c>
      <c r="J110" s="103">
        <f>IF($J$9=36,'Jeunes Plants'!U57,IF($J$9=37,'Jeunes Plants'!V57,IF($J$9=38,'Jeunes Plants'!W57,IF($J$9=39,'Jeunes Plants'!X57,IF($J$9=40,'Jeunes Plants'!Y57,IF($J$9=41,'Jeunes Plants'!Z57,IF($J$9=42,'Jeunes Plants'!AA57,IF($J$9=43,'Jeunes Plants'!AB57,IF($J$9=44,'Jeunes Plants'!AC57,IF($J$9=45,'Jeunes Plants'!AD57,IF($J$9=46,'Jeunes Plants'!AE57,IF($J$9=47,'Jeunes Plants'!AF57,IF($J$9=48,'Jeunes Plants'!AG57,IF($J$9=49,'Jeunes Plants'!AH57,IF($J$9=50,'Jeunes Plants'!AI57,IF($J$9=51,'Jeunes Plants'!AJ57,IF($J$9=52,'Jeunes Plants'!AK57,IF($J$9=1,'Jeunes Plants'!AL57,IF($J$9=2,'Jeunes Plants'!AM57,IF($J$9=3,'Jeunes Plants'!AN57,IF($J$9=4,'Jeunes Plants'!AO57,IF($J$9=5,'Jeunes Plants'!AP57,IF($J$9=6,'Jeunes Plants'!AQ57,IF($J$9=7,'Jeunes Plants'!AR57,IF($J$9=8,'Jeunes Plants'!AS57,IF($J$9=9,'Jeunes Plants'!AT57,IF($J$9=10,'Jeunes Plants'!AU57,IF($J$9=11,'Jeunes Plants'!AV57,IF($J$9=12,'Jeunes Plants'!AW57,IF($J$9=13,'Jeunes Plants'!AX57,IF($J$9=14,'Jeunes Plants'!AY57,IF($J$9=15,'Jeunes Plants'!AZ57,IF($J$9=16,'Jeunes Plants'!BA57,IF($J$9=17,'Jeunes Plants'!BB57,IF($J$9=18,'Jeunes Plants'!BC57,IF($J$9=19,'Jeunes Plants'!BD57,IF($J$9=20,'Jeunes Plants'!BE57,IF($J$9=21,'Jeunes Plants'!BF57,IF($J$9=22,'Jeunes Plants'!BG57,IF($J$9=23,'Jeunes Plants'!BH57,IF($J$9=24,'Jeunes Plants'!BI57,IF($J$9=25,'Jeunes Plants'!BJ57,IF($J$9=26,'Jeunes Plants'!BK57,IF($J$9=27,'Jeunes Plants'!BL57,IF($J$9=28,'Jeunes Plants'!BM57,IF($J$9=29,'Jeunes Plants'!BN57,IF($J$9=30,'Jeunes Plants'!BO57,IF($J$9=31,'Jeunes Plants'!BP57,IF($J$9=32,'Jeunes Plants'!BQ57,IF($J$9=33,'Jeunes Plants'!BR57,IF($J$9=34,'Jeunes Plants'!BS57,IF($J$9=35,'Jeunes Plants'!B11960,))))))))))))))))))))))))))))))))))))))))))))))))))))</f>
        <v>0</v>
      </c>
      <c r="K110" s="103" t="str">
        <f>IF('Jeunes Plants'!R57=0,"","Erreur")</f>
        <v/>
      </c>
    </row>
    <row r="111" spans="1:11" x14ac:dyDescent="0.25">
      <c r="A111" s="450"/>
      <c r="B111" s="450"/>
      <c r="C111" s="451" t="s">
        <v>1752</v>
      </c>
      <c r="D111" s="451"/>
      <c r="E111" s="450"/>
      <c r="F111" s="450"/>
      <c r="G111" s="450"/>
      <c r="H111" s="450"/>
      <c r="I111" s="450"/>
      <c r="J111" s="450">
        <f>SUBTOTAL(9,J110:J110)</f>
        <v>0</v>
      </c>
      <c r="K111" s="450"/>
    </row>
    <row r="112" spans="1:11" x14ac:dyDescent="0.25">
      <c r="A112" s="103">
        <f>IF('Jeunes Plants'!A58&lt;&gt;"",'Jeunes Plants'!A58,"")</f>
        <v>11117</v>
      </c>
      <c r="B112" s="103" t="str">
        <f>IF('Jeunes Plants'!L58&lt;&gt;"",'Jeunes Plants'!L58,"")</f>
        <v>S1</v>
      </c>
      <c r="C112" s="107" t="str">
        <f>IF('Jeunes Plants'!B58&lt;&gt;"",'Jeunes Plants'!B58,"")</f>
        <v>ECHEVERIA</v>
      </c>
      <c r="D112" s="107" t="str">
        <f>IF('Jeunes Plants'!C58&lt;&gt;"",'Jeunes Plants'!C58,"")</f>
        <v>Variés</v>
      </c>
      <c r="E112" s="103">
        <f>IF('Jeunes Plants'!H58&lt;&gt;"",'Jeunes Plants'!H58,"")</f>
        <v>5</v>
      </c>
      <c r="F112" s="103" t="str">
        <f>IF('Jeunes Plants'!E58&lt;&gt;"",'Jeunes Plants'!E58,"")</f>
        <v>B</v>
      </c>
      <c r="G112" s="103" t="str">
        <f>IF('Jeunes Plants'!N58&lt;&gt;"",'Jeunes Plants'!N58,"")</f>
        <v>M3</v>
      </c>
      <c r="H112" s="103" t="str">
        <f>IF('Jeunes Plants'!I58&lt;&gt;"",'Jeunes Plants'!I58,"")</f>
        <v>D</v>
      </c>
      <c r="I112" s="103" t="str">
        <f>IF('Jeunes Plants'!J58&lt;&gt;"",'Jeunes Plants'!J58,"")</f>
        <v/>
      </c>
      <c r="J112" s="103">
        <f>IF($J$9=36,'Jeunes Plants'!U58,IF($J$9=37,'Jeunes Plants'!V58,IF($J$9=38,'Jeunes Plants'!W58,IF($J$9=39,'Jeunes Plants'!X58,IF($J$9=40,'Jeunes Plants'!Y58,IF($J$9=41,'Jeunes Plants'!Z58,IF($J$9=42,'Jeunes Plants'!AA58,IF($J$9=43,'Jeunes Plants'!AB58,IF($J$9=44,'Jeunes Plants'!AC58,IF($J$9=45,'Jeunes Plants'!AD58,IF($J$9=46,'Jeunes Plants'!AE58,IF($J$9=47,'Jeunes Plants'!AF58,IF($J$9=48,'Jeunes Plants'!AG58,IF($J$9=49,'Jeunes Plants'!AH58,IF($J$9=50,'Jeunes Plants'!AI58,IF($J$9=51,'Jeunes Plants'!AJ58,IF($J$9=52,'Jeunes Plants'!AK58,IF($J$9=1,'Jeunes Plants'!AL58,IF($J$9=2,'Jeunes Plants'!AM58,IF($J$9=3,'Jeunes Plants'!AN58,IF($J$9=4,'Jeunes Plants'!AO58,IF($J$9=5,'Jeunes Plants'!AP58,IF($J$9=6,'Jeunes Plants'!AQ58,IF($J$9=7,'Jeunes Plants'!AR58,IF($J$9=8,'Jeunes Plants'!AS58,IF($J$9=9,'Jeunes Plants'!AT58,IF($J$9=10,'Jeunes Plants'!AU58,IF($J$9=11,'Jeunes Plants'!AV58,IF($J$9=12,'Jeunes Plants'!AW58,IF($J$9=13,'Jeunes Plants'!AX58,IF($J$9=14,'Jeunes Plants'!AY58,IF($J$9=15,'Jeunes Plants'!AZ58,IF($J$9=16,'Jeunes Plants'!BA58,IF($J$9=17,'Jeunes Plants'!BB58,IF($J$9=18,'Jeunes Plants'!BC58,IF($J$9=19,'Jeunes Plants'!BD58,IF($J$9=20,'Jeunes Plants'!BE58,IF($J$9=21,'Jeunes Plants'!BF58,IF($J$9=22,'Jeunes Plants'!BG58,IF($J$9=23,'Jeunes Plants'!BH58,IF($J$9=24,'Jeunes Plants'!BI58,IF($J$9=25,'Jeunes Plants'!BJ58,IF($J$9=26,'Jeunes Plants'!BK58,IF($J$9=27,'Jeunes Plants'!BL58,IF($J$9=28,'Jeunes Plants'!BM58,IF($J$9=29,'Jeunes Plants'!BN58,IF($J$9=30,'Jeunes Plants'!BO58,IF($J$9=31,'Jeunes Plants'!BP58,IF($J$9=32,'Jeunes Plants'!BQ58,IF($J$9=33,'Jeunes Plants'!BR58,IF($J$9=34,'Jeunes Plants'!BS58,IF($J$9=35,'Jeunes Plants'!B11961,))))))))))))))))))))))))))))))))))))))))))))))))))))</f>
        <v>0</v>
      </c>
      <c r="K112" s="103" t="str">
        <f>IF('Jeunes Plants'!R58=0,"","Erreur")</f>
        <v/>
      </c>
    </row>
    <row r="113" spans="1:11" x14ac:dyDescent="0.25">
      <c r="A113" s="450"/>
      <c r="B113" s="450"/>
      <c r="C113" s="451" t="s">
        <v>1753</v>
      </c>
      <c r="D113" s="451"/>
      <c r="E113" s="450"/>
      <c r="F113" s="450"/>
      <c r="G113" s="450"/>
      <c r="H113" s="450"/>
      <c r="I113" s="450"/>
      <c r="J113" s="450">
        <f>SUBTOTAL(9,J112:J112)</f>
        <v>0</v>
      </c>
      <c r="K113" s="450"/>
    </row>
    <row r="114" spans="1:11" x14ac:dyDescent="0.25">
      <c r="A114" s="103">
        <f>IF('Jeunes Plants'!A59&lt;&gt;"",'Jeunes Plants'!A59,"")</f>
        <v>14353</v>
      </c>
      <c r="B114" s="103" t="str">
        <f>IF('Jeunes Plants'!L59&lt;&gt;"",'Jeunes Plants'!L59,"")</f>
        <v>S1</v>
      </c>
      <c r="C114" s="107" t="str">
        <f>IF('Jeunes Plants'!B59&lt;&gt;"",'Jeunes Plants'!B59,"")</f>
        <v>HAWORTHIA</v>
      </c>
      <c r="D114" s="107" t="str">
        <f>IF('Jeunes Plants'!C59&lt;&gt;"",'Jeunes Plants'!C59,"")</f>
        <v>Variés</v>
      </c>
      <c r="E114" s="103">
        <f>IF('Jeunes Plants'!H59&lt;&gt;"",'Jeunes Plants'!H59,"")</f>
        <v>5</v>
      </c>
      <c r="F114" s="103" t="str">
        <f>IF('Jeunes Plants'!E59&lt;&gt;"",'Jeunes Plants'!E59,"")</f>
        <v>B</v>
      </c>
      <c r="G114" s="103" t="str">
        <f>IF('Jeunes Plants'!N59&lt;&gt;"",'Jeunes Plants'!N59,"")</f>
        <v>M3</v>
      </c>
      <c r="H114" s="103" t="str">
        <f>IF('Jeunes Plants'!I59&lt;&gt;"",'Jeunes Plants'!I59,"")</f>
        <v>D</v>
      </c>
      <c r="I114" s="103" t="str">
        <f>IF('Jeunes Plants'!J59&lt;&gt;"",'Jeunes Plants'!J59,"")</f>
        <v/>
      </c>
      <c r="J114" s="103">
        <f>IF($J$9=36,'Jeunes Plants'!U59,IF($J$9=37,'Jeunes Plants'!V59,IF($J$9=38,'Jeunes Plants'!W59,IF($J$9=39,'Jeunes Plants'!X59,IF($J$9=40,'Jeunes Plants'!Y59,IF($J$9=41,'Jeunes Plants'!Z59,IF($J$9=42,'Jeunes Plants'!AA59,IF($J$9=43,'Jeunes Plants'!AB59,IF($J$9=44,'Jeunes Plants'!AC59,IF($J$9=45,'Jeunes Plants'!AD59,IF($J$9=46,'Jeunes Plants'!AE59,IF($J$9=47,'Jeunes Plants'!AF59,IF($J$9=48,'Jeunes Plants'!AG59,IF($J$9=49,'Jeunes Plants'!AH59,IF($J$9=50,'Jeunes Plants'!AI59,IF($J$9=51,'Jeunes Plants'!AJ59,IF($J$9=52,'Jeunes Plants'!AK59,IF($J$9=1,'Jeunes Plants'!AL59,IF($J$9=2,'Jeunes Plants'!AM59,IF($J$9=3,'Jeunes Plants'!AN59,IF($J$9=4,'Jeunes Plants'!AO59,IF($J$9=5,'Jeunes Plants'!AP59,IF($J$9=6,'Jeunes Plants'!AQ59,IF($J$9=7,'Jeunes Plants'!AR59,IF($J$9=8,'Jeunes Plants'!AS59,IF($J$9=9,'Jeunes Plants'!AT59,IF($J$9=10,'Jeunes Plants'!AU59,IF($J$9=11,'Jeunes Plants'!AV59,IF($J$9=12,'Jeunes Plants'!AW59,IF($J$9=13,'Jeunes Plants'!AX59,IF($J$9=14,'Jeunes Plants'!AY59,IF($J$9=15,'Jeunes Plants'!AZ59,IF($J$9=16,'Jeunes Plants'!BA59,IF($J$9=17,'Jeunes Plants'!BB59,IF($J$9=18,'Jeunes Plants'!BC59,IF($J$9=19,'Jeunes Plants'!BD59,IF($J$9=20,'Jeunes Plants'!BE59,IF($J$9=21,'Jeunes Plants'!BF59,IF($J$9=22,'Jeunes Plants'!BG59,IF($J$9=23,'Jeunes Plants'!BH59,IF($J$9=24,'Jeunes Plants'!BI59,IF($J$9=25,'Jeunes Plants'!BJ59,IF($J$9=26,'Jeunes Plants'!BK59,IF($J$9=27,'Jeunes Plants'!BL59,IF($J$9=28,'Jeunes Plants'!BM59,IF($J$9=29,'Jeunes Plants'!BN59,IF($J$9=30,'Jeunes Plants'!BO59,IF($J$9=31,'Jeunes Plants'!BP59,IF($J$9=32,'Jeunes Plants'!BQ59,IF($J$9=33,'Jeunes Plants'!BR59,IF($J$9=34,'Jeunes Plants'!BS59,IF($J$9=35,'Jeunes Plants'!B11962,))))))))))))))))))))))))))))))))))))))))))))))))))))</f>
        <v>0</v>
      </c>
      <c r="K114" s="103" t="str">
        <f>IF('Jeunes Plants'!R59=0,"","Erreur")</f>
        <v/>
      </c>
    </row>
    <row r="115" spans="1:11" x14ac:dyDescent="0.25">
      <c r="A115" s="450"/>
      <c r="B115" s="450"/>
      <c r="C115" s="451" t="s">
        <v>1754</v>
      </c>
      <c r="D115" s="451"/>
      <c r="E115" s="450"/>
      <c r="F115" s="450"/>
      <c r="G115" s="450"/>
      <c r="H115" s="450"/>
      <c r="I115" s="450"/>
      <c r="J115" s="450">
        <f>SUBTOTAL(9,J114:J114)</f>
        <v>0</v>
      </c>
      <c r="K115" s="450"/>
    </row>
    <row r="116" spans="1:11" x14ac:dyDescent="0.25">
      <c r="A116" s="103">
        <f>IF('Jeunes Plants'!A60&lt;&gt;"",'Jeunes Plants'!A60,"")</f>
        <v>23754</v>
      </c>
      <c r="B116" s="103" t="str">
        <f>IF('Jeunes Plants'!L60&lt;&gt;"",'Jeunes Plants'!L60,"")</f>
        <v>S1</v>
      </c>
      <c r="C116" s="107" t="str">
        <f>IF('Jeunes Plants'!B60&lt;&gt;"",'Jeunes Plants'!B60,"")</f>
        <v>KALANCHOE</v>
      </c>
      <c r="D116" s="107" t="str">
        <f>IF('Jeunes Plants'!C60&lt;&gt;"",'Jeunes Plants'!C60,"")</f>
        <v>Variés</v>
      </c>
      <c r="E116" s="103">
        <f>IF('Jeunes Plants'!H60&lt;&gt;"",'Jeunes Plants'!H60,"")</f>
        <v>5</v>
      </c>
      <c r="F116" s="103" t="str">
        <f>IF('Jeunes Plants'!E60&lt;&gt;"",'Jeunes Plants'!E60,"")</f>
        <v>B</v>
      </c>
      <c r="G116" s="103" t="str">
        <f>IF('Jeunes Plants'!N60&lt;&gt;"",'Jeunes Plants'!N60,"")</f>
        <v>M3</v>
      </c>
      <c r="H116" s="103" t="str">
        <f>IF('Jeunes Plants'!I60&lt;&gt;"",'Jeunes Plants'!I60,"")</f>
        <v>A</v>
      </c>
      <c r="I116" s="103" t="str">
        <f>IF('Jeunes Plants'!J60&lt;&gt;"",'Jeunes Plants'!J60,"")</f>
        <v/>
      </c>
      <c r="J116" s="103">
        <f>IF($J$9=36,'Jeunes Plants'!U60,IF($J$9=37,'Jeunes Plants'!V60,IF($J$9=38,'Jeunes Plants'!W60,IF($J$9=39,'Jeunes Plants'!X60,IF($J$9=40,'Jeunes Plants'!Y60,IF($J$9=41,'Jeunes Plants'!Z60,IF($J$9=42,'Jeunes Plants'!AA60,IF($J$9=43,'Jeunes Plants'!AB60,IF($J$9=44,'Jeunes Plants'!AC60,IF($J$9=45,'Jeunes Plants'!AD60,IF($J$9=46,'Jeunes Plants'!AE60,IF($J$9=47,'Jeunes Plants'!AF60,IF($J$9=48,'Jeunes Plants'!AG60,IF($J$9=49,'Jeunes Plants'!AH60,IF($J$9=50,'Jeunes Plants'!AI60,IF($J$9=51,'Jeunes Plants'!AJ60,IF($J$9=52,'Jeunes Plants'!AK60,IF($J$9=1,'Jeunes Plants'!AL60,IF($J$9=2,'Jeunes Plants'!AM60,IF($J$9=3,'Jeunes Plants'!AN60,IF($J$9=4,'Jeunes Plants'!AO60,IF($J$9=5,'Jeunes Plants'!AP60,IF($J$9=6,'Jeunes Plants'!AQ60,IF($J$9=7,'Jeunes Plants'!AR60,IF($J$9=8,'Jeunes Plants'!AS60,IF($J$9=9,'Jeunes Plants'!AT60,IF($J$9=10,'Jeunes Plants'!AU60,IF($J$9=11,'Jeunes Plants'!AV60,IF($J$9=12,'Jeunes Plants'!AW60,IF($J$9=13,'Jeunes Plants'!AX60,IF($J$9=14,'Jeunes Plants'!AY60,IF($J$9=15,'Jeunes Plants'!AZ60,IF($J$9=16,'Jeunes Plants'!BA60,IF($J$9=17,'Jeunes Plants'!BB60,IF($J$9=18,'Jeunes Plants'!BC60,IF($J$9=19,'Jeunes Plants'!BD60,IF($J$9=20,'Jeunes Plants'!BE60,IF($J$9=21,'Jeunes Plants'!BF60,IF($J$9=22,'Jeunes Plants'!BG60,IF($J$9=23,'Jeunes Plants'!BH60,IF($J$9=24,'Jeunes Plants'!BI60,IF($J$9=25,'Jeunes Plants'!BJ60,IF($J$9=26,'Jeunes Plants'!BK60,IF($J$9=27,'Jeunes Plants'!BL60,IF($J$9=28,'Jeunes Plants'!BM60,IF($J$9=29,'Jeunes Plants'!BN60,IF($J$9=30,'Jeunes Plants'!BO60,IF($J$9=31,'Jeunes Plants'!BP60,IF($J$9=32,'Jeunes Plants'!BQ60,IF($J$9=33,'Jeunes Plants'!BR60,IF($J$9=34,'Jeunes Plants'!BS60,IF($J$9=35,'Jeunes Plants'!B11963,))))))))))))))))))))))))))))))))))))))))))))))))))))</f>
        <v>0</v>
      </c>
      <c r="K116" s="103" t="str">
        <f>IF('Jeunes Plants'!R60=0,"","Erreur")</f>
        <v/>
      </c>
    </row>
    <row r="117" spans="1:11" x14ac:dyDescent="0.25">
      <c r="A117" s="450"/>
      <c r="B117" s="450"/>
      <c r="C117" s="451" t="s">
        <v>1755</v>
      </c>
      <c r="D117" s="451"/>
      <c r="E117" s="450"/>
      <c r="F117" s="450"/>
      <c r="G117" s="450"/>
      <c r="H117" s="450"/>
      <c r="I117" s="450"/>
      <c r="J117" s="450">
        <f>SUBTOTAL(9,J116:J116)</f>
        <v>0</v>
      </c>
      <c r="K117" s="450"/>
    </row>
    <row r="118" spans="1:11" x14ac:dyDescent="0.25">
      <c r="A118" s="103">
        <f>IF('Jeunes Plants'!A61&lt;&gt;"",'Jeunes Plants'!A61,"")</f>
        <v>11087</v>
      </c>
      <c r="B118" s="103" t="str">
        <f>IF('Jeunes Plants'!L61&lt;&gt;"",'Jeunes Plants'!L61,"")</f>
        <v>S10</v>
      </c>
      <c r="C118" s="107" t="str">
        <f>IF('Jeunes Plants'!B61&lt;&gt;"",'Jeunes Plants'!B61,"")</f>
        <v>SEDUM</v>
      </c>
      <c r="D118" s="107" t="str">
        <f>IF('Jeunes Plants'!C61&lt;&gt;"",'Jeunes Plants'!C61,"")</f>
        <v>Lemon ball</v>
      </c>
      <c r="E118" s="103">
        <f>IF('Jeunes Plants'!H61&lt;&gt;"",'Jeunes Plants'!H61,"")</f>
        <v>5</v>
      </c>
      <c r="F118" s="103" t="str">
        <f>IF('Jeunes Plants'!E61&lt;&gt;"",'Jeunes Plants'!E61,"")</f>
        <v>B</v>
      </c>
      <c r="G118" s="103" t="str">
        <f>IF('Jeunes Plants'!N61&lt;&gt;"",'Jeunes Plants'!N61,"")</f>
        <v>M3</v>
      </c>
      <c r="H118" s="103" t="str">
        <f>IF('Jeunes Plants'!I61&lt;&gt;"",'Jeunes Plants'!I61,"")</f>
        <v>B</v>
      </c>
      <c r="I118" s="103" t="str">
        <f>IF('Jeunes Plants'!J61&lt;&gt;"",'Jeunes Plants'!J61,"")</f>
        <v/>
      </c>
      <c r="J118" s="103">
        <f>IF($J$9=36,'Jeunes Plants'!U61,IF($J$9=37,'Jeunes Plants'!V61,IF($J$9=38,'Jeunes Plants'!W61,IF($J$9=39,'Jeunes Plants'!X61,IF($J$9=40,'Jeunes Plants'!Y61,IF($J$9=41,'Jeunes Plants'!Z61,IF($J$9=42,'Jeunes Plants'!AA61,IF($J$9=43,'Jeunes Plants'!AB61,IF($J$9=44,'Jeunes Plants'!AC61,IF($J$9=45,'Jeunes Plants'!AD61,IF($J$9=46,'Jeunes Plants'!AE61,IF($J$9=47,'Jeunes Plants'!AF61,IF($J$9=48,'Jeunes Plants'!AG61,IF($J$9=49,'Jeunes Plants'!AH61,IF($J$9=50,'Jeunes Plants'!AI61,IF($J$9=51,'Jeunes Plants'!AJ61,IF($J$9=52,'Jeunes Plants'!AK61,IF($J$9=1,'Jeunes Plants'!AL61,IF($J$9=2,'Jeunes Plants'!AM61,IF($J$9=3,'Jeunes Plants'!AN61,IF($J$9=4,'Jeunes Plants'!AO61,IF($J$9=5,'Jeunes Plants'!AP61,IF($J$9=6,'Jeunes Plants'!AQ61,IF($J$9=7,'Jeunes Plants'!AR61,IF($J$9=8,'Jeunes Plants'!AS61,IF($J$9=9,'Jeunes Plants'!AT61,IF($J$9=10,'Jeunes Plants'!AU61,IF($J$9=11,'Jeunes Plants'!AV61,IF($J$9=12,'Jeunes Plants'!AW61,IF($J$9=13,'Jeunes Plants'!AX61,IF($J$9=14,'Jeunes Plants'!AY61,IF($J$9=15,'Jeunes Plants'!AZ61,IF($J$9=16,'Jeunes Plants'!BA61,IF($J$9=17,'Jeunes Plants'!BB61,IF($J$9=18,'Jeunes Plants'!BC61,IF($J$9=19,'Jeunes Plants'!BD61,IF($J$9=20,'Jeunes Plants'!BE61,IF($J$9=21,'Jeunes Plants'!BF61,IF($J$9=22,'Jeunes Plants'!BG61,IF($J$9=23,'Jeunes Plants'!BH61,IF($J$9=24,'Jeunes Plants'!BI61,IF($J$9=25,'Jeunes Plants'!BJ61,IF($J$9=26,'Jeunes Plants'!BK61,IF($J$9=27,'Jeunes Plants'!BL61,IF($J$9=28,'Jeunes Plants'!BM61,IF($J$9=29,'Jeunes Plants'!BN61,IF($J$9=30,'Jeunes Plants'!BO61,IF($J$9=31,'Jeunes Plants'!BP61,IF($J$9=32,'Jeunes Plants'!BQ61,IF($J$9=33,'Jeunes Plants'!BR61,IF($J$9=34,'Jeunes Plants'!BS61,IF($J$9=35,'Jeunes Plants'!B11964,))))))))))))))))))))))))))))))))))))))))))))))))))))</f>
        <v>0</v>
      </c>
      <c r="K118" s="103" t="str">
        <f>IF('Jeunes Plants'!R61=0,"","Erreur")</f>
        <v/>
      </c>
    </row>
    <row r="119" spans="1:11" x14ac:dyDescent="0.25">
      <c r="A119" s="103">
        <f>IF('Jeunes Plants'!A62&lt;&gt;"",'Jeunes Plants'!A62,"")</f>
        <v>25976</v>
      </c>
      <c r="B119" s="103" t="str">
        <f>IF('Jeunes Plants'!L62&lt;&gt;"",'Jeunes Plants'!L62,"")</f>
        <v>S10</v>
      </c>
      <c r="C119" s="107" t="str">
        <f>IF('Jeunes Plants'!B62&lt;&gt;"",'Jeunes Plants'!B62,"")</f>
        <v>SEDUM</v>
      </c>
      <c r="D119" s="107" t="str">
        <f>IF('Jeunes Plants'!C62&lt;&gt;"",'Jeunes Plants'!C62,"")</f>
        <v>Kamtshaticum Variegata</v>
      </c>
      <c r="E119" s="103">
        <f>IF('Jeunes Plants'!H62&lt;&gt;"",'Jeunes Plants'!H62,"")</f>
        <v>5</v>
      </c>
      <c r="F119" s="103" t="str">
        <f>IF('Jeunes Plants'!E62&lt;&gt;"",'Jeunes Plants'!E62,"")</f>
        <v>B</v>
      </c>
      <c r="G119" s="103" t="str">
        <f>IF('Jeunes Plants'!N62&lt;&gt;"",'Jeunes Plants'!N62,"")</f>
        <v>M3</v>
      </c>
      <c r="H119" s="103" t="str">
        <f>IF('Jeunes Plants'!I62&lt;&gt;"",'Jeunes Plants'!I62,"")</f>
        <v>A</v>
      </c>
      <c r="I119" s="103" t="str">
        <f>IF('Jeunes Plants'!J62&lt;&gt;"",'Jeunes Plants'!J62,"")</f>
        <v/>
      </c>
      <c r="J119" s="103">
        <f>IF($J$9=36,'Jeunes Plants'!U62,IF($J$9=37,'Jeunes Plants'!V62,IF($J$9=38,'Jeunes Plants'!W62,IF($J$9=39,'Jeunes Plants'!X62,IF($J$9=40,'Jeunes Plants'!Y62,IF($J$9=41,'Jeunes Plants'!Z62,IF($J$9=42,'Jeunes Plants'!AA62,IF($J$9=43,'Jeunes Plants'!AB62,IF($J$9=44,'Jeunes Plants'!AC62,IF($J$9=45,'Jeunes Plants'!AD62,IF($J$9=46,'Jeunes Plants'!AE62,IF($J$9=47,'Jeunes Plants'!AF62,IF($J$9=48,'Jeunes Plants'!AG62,IF($J$9=49,'Jeunes Plants'!AH62,IF($J$9=50,'Jeunes Plants'!AI62,IF($J$9=51,'Jeunes Plants'!AJ62,IF($J$9=52,'Jeunes Plants'!AK62,IF($J$9=1,'Jeunes Plants'!AL62,IF($J$9=2,'Jeunes Plants'!AM62,IF($J$9=3,'Jeunes Plants'!AN62,IF($J$9=4,'Jeunes Plants'!AO62,IF($J$9=5,'Jeunes Plants'!AP62,IF($J$9=6,'Jeunes Plants'!AQ62,IF($J$9=7,'Jeunes Plants'!AR62,IF($J$9=8,'Jeunes Plants'!AS62,IF($J$9=9,'Jeunes Plants'!AT62,IF($J$9=10,'Jeunes Plants'!AU62,IF($J$9=11,'Jeunes Plants'!AV62,IF($J$9=12,'Jeunes Plants'!AW62,IF($J$9=13,'Jeunes Plants'!AX62,IF($J$9=14,'Jeunes Plants'!AY62,IF($J$9=15,'Jeunes Plants'!AZ62,IF($J$9=16,'Jeunes Plants'!BA62,IF($J$9=17,'Jeunes Plants'!BB62,IF($J$9=18,'Jeunes Plants'!BC62,IF($J$9=19,'Jeunes Plants'!BD62,IF($J$9=20,'Jeunes Plants'!BE62,IF($J$9=21,'Jeunes Plants'!BF62,IF($J$9=22,'Jeunes Plants'!BG62,IF($J$9=23,'Jeunes Plants'!BH62,IF($J$9=24,'Jeunes Plants'!BI62,IF($J$9=25,'Jeunes Plants'!BJ62,IF($J$9=26,'Jeunes Plants'!BK62,IF($J$9=27,'Jeunes Plants'!BL62,IF($J$9=28,'Jeunes Plants'!BM62,IF($J$9=29,'Jeunes Plants'!BN62,IF($J$9=30,'Jeunes Plants'!BO62,IF($J$9=31,'Jeunes Plants'!BP62,IF($J$9=32,'Jeunes Plants'!BQ62,IF($J$9=33,'Jeunes Plants'!BR62,IF($J$9=34,'Jeunes Plants'!BS62,IF($J$9=35,'Jeunes Plants'!B11965,))))))))))))))))))))))))))))))))))))))))))))))))))))</f>
        <v>0</v>
      </c>
      <c r="K119" s="103" t="str">
        <f>IF('Jeunes Plants'!R62=0,"","Erreur")</f>
        <v/>
      </c>
    </row>
    <row r="120" spans="1:11" x14ac:dyDescent="0.25">
      <c r="A120" s="103">
        <f>IF('Jeunes Plants'!A63&lt;&gt;"",'Jeunes Plants'!A63,"")</f>
        <v>11766</v>
      </c>
      <c r="B120" s="103" t="str">
        <f>IF('Jeunes Plants'!L63&lt;&gt;"",'Jeunes Plants'!L63,"")</f>
        <v>S10</v>
      </c>
      <c r="C120" s="107" t="str">
        <f>IF('Jeunes Plants'!B63&lt;&gt;"",'Jeunes Plants'!B63,"")</f>
        <v>SEDUM</v>
      </c>
      <c r="D120" s="107" t="str">
        <f>IF('Jeunes Plants'!C63&lt;&gt;"",'Jeunes Plants'!C63,"")</f>
        <v>Variés</v>
      </c>
      <c r="E120" s="103">
        <f>IF('Jeunes Plants'!H63&lt;&gt;"",'Jeunes Plants'!H63,"")</f>
        <v>5</v>
      </c>
      <c r="F120" s="103" t="str">
        <f>IF('Jeunes Plants'!E63&lt;&gt;"",'Jeunes Plants'!E63,"")</f>
        <v>B</v>
      </c>
      <c r="G120" s="103" t="str">
        <f>IF('Jeunes Plants'!N63&lt;&gt;"",'Jeunes Plants'!N63,"")</f>
        <v>M3</v>
      </c>
      <c r="H120" s="103" t="str">
        <f>IF('Jeunes Plants'!I63&lt;&gt;"",'Jeunes Plants'!I63,"")</f>
        <v>A</v>
      </c>
      <c r="I120" s="103" t="str">
        <f>IF('Jeunes Plants'!J63&lt;&gt;"",'Jeunes Plants'!J63,"")</f>
        <v/>
      </c>
      <c r="J120" s="103">
        <f>IF($J$9=36,'Jeunes Plants'!U63,IF($J$9=37,'Jeunes Plants'!V63,IF($J$9=38,'Jeunes Plants'!W63,IF($J$9=39,'Jeunes Plants'!X63,IF($J$9=40,'Jeunes Plants'!Y63,IF($J$9=41,'Jeunes Plants'!Z63,IF($J$9=42,'Jeunes Plants'!AA63,IF($J$9=43,'Jeunes Plants'!AB63,IF($J$9=44,'Jeunes Plants'!AC63,IF($J$9=45,'Jeunes Plants'!AD63,IF($J$9=46,'Jeunes Plants'!AE63,IF($J$9=47,'Jeunes Plants'!AF63,IF($J$9=48,'Jeunes Plants'!AG63,IF($J$9=49,'Jeunes Plants'!AH63,IF($J$9=50,'Jeunes Plants'!AI63,IF($J$9=51,'Jeunes Plants'!AJ63,IF($J$9=52,'Jeunes Plants'!AK63,IF($J$9=1,'Jeunes Plants'!AL63,IF($J$9=2,'Jeunes Plants'!AM63,IF($J$9=3,'Jeunes Plants'!AN63,IF($J$9=4,'Jeunes Plants'!AO63,IF($J$9=5,'Jeunes Plants'!AP63,IF($J$9=6,'Jeunes Plants'!AQ63,IF($J$9=7,'Jeunes Plants'!AR63,IF($J$9=8,'Jeunes Plants'!AS63,IF($J$9=9,'Jeunes Plants'!AT63,IF($J$9=10,'Jeunes Plants'!AU63,IF($J$9=11,'Jeunes Plants'!AV63,IF($J$9=12,'Jeunes Plants'!AW63,IF($J$9=13,'Jeunes Plants'!AX63,IF($J$9=14,'Jeunes Plants'!AY63,IF($J$9=15,'Jeunes Plants'!AZ63,IF($J$9=16,'Jeunes Plants'!BA63,IF($J$9=17,'Jeunes Plants'!BB63,IF($J$9=18,'Jeunes Plants'!BC63,IF($J$9=19,'Jeunes Plants'!BD63,IF($J$9=20,'Jeunes Plants'!BE63,IF($J$9=21,'Jeunes Plants'!BF63,IF($J$9=22,'Jeunes Plants'!BG63,IF($J$9=23,'Jeunes Plants'!BH63,IF($J$9=24,'Jeunes Plants'!BI63,IF($J$9=25,'Jeunes Plants'!BJ63,IF($J$9=26,'Jeunes Plants'!BK63,IF($J$9=27,'Jeunes Plants'!BL63,IF($J$9=28,'Jeunes Plants'!BM63,IF($J$9=29,'Jeunes Plants'!BN63,IF($J$9=30,'Jeunes Plants'!BO63,IF($J$9=31,'Jeunes Plants'!BP63,IF($J$9=32,'Jeunes Plants'!BQ63,IF($J$9=33,'Jeunes Plants'!BR63,IF($J$9=34,'Jeunes Plants'!BS63,IF($J$9=35,'Jeunes Plants'!B11966,))))))))))))))))))))))))))))))))))))))))))))))))))))</f>
        <v>0</v>
      </c>
      <c r="K120" s="103" t="str">
        <f>IF('Jeunes Plants'!R63=0,"","Erreur")</f>
        <v/>
      </c>
    </row>
    <row r="121" spans="1:11" x14ac:dyDescent="0.25">
      <c r="A121" s="450"/>
      <c r="B121" s="450"/>
      <c r="C121" s="451" t="s">
        <v>1756</v>
      </c>
      <c r="D121" s="451"/>
      <c r="E121" s="450"/>
      <c r="F121" s="450"/>
      <c r="G121" s="450"/>
      <c r="H121" s="450"/>
      <c r="I121" s="450"/>
      <c r="J121" s="450">
        <f>SUBTOTAL(9,J118:J120)</f>
        <v>0</v>
      </c>
      <c r="K121" s="450"/>
    </row>
    <row r="122" spans="1:11" x14ac:dyDescent="0.25">
      <c r="A122" s="103">
        <f>IF('Jeunes Plants'!A64&lt;&gt;"",'Jeunes Plants'!A64,"")</f>
        <v>25977</v>
      </c>
      <c r="B122" s="103" t="str">
        <f>IF('Jeunes Plants'!L64&lt;&gt;"",'Jeunes Plants'!L64,"")</f>
        <v>S1</v>
      </c>
      <c r="C122" s="107" t="str">
        <f>IF('Jeunes Plants'!B64&lt;&gt;"",'Jeunes Plants'!B64,"")</f>
        <v>SEDUM TELEPHIUM</v>
      </c>
      <c r="D122" s="107" t="str">
        <f>IF('Jeunes Plants'!C64&lt;&gt;"",'Jeunes Plants'!C64,"")</f>
        <v>Mr Goodbud</v>
      </c>
      <c r="E122" s="103">
        <f>IF('Jeunes Plants'!H64&lt;&gt;"",'Jeunes Plants'!H64,"")</f>
        <v>5</v>
      </c>
      <c r="F122" s="103" t="str">
        <f>IF('Jeunes Plants'!E64&lt;&gt;"",'Jeunes Plants'!E64,"")</f>
        <v>B</v>
      </c>
      <c r="G122" s="103" t="str">
        <f>IF('Jeunes Plants'!N64&lt;&gt;"",'Jeunes Plants'!N64,"")</f>
        <v>M3</v>
      </c>
      <c r="H122" s="103" t="str">
        <f>IF('Jeunes Plants'!I64&lt;&gt;"",'Jeunes Plants'!I64,"")</f>
        <v>E</v>
      </c>
      <c r="I122" s="103">
        <f>IF('Jeunes Plants'!J64&lt;&gt;"",'Jeunes Plants'!J64,"")</f>
        <v>0.12</v>
      </c>
      <c r="J122" s="103">
        <f>IF($J$9=36,'Jeunes Plants'!U64,IF($J$9=37,'Jeunes Plants'!V64,IF($J$9=38,'Jeunes Plants'!W64,IF($J$9=39,'Jeunes Plants'!X64,IF($J$9=40,'Jeunes Plants'!Y64,IF($J$9=41,'Jeunes Plants'!Z64,IF($J$9=42,'Jeunes Plants'!AA64,IF($J$9=43,'Jeunes Plants'!AB64,IF($J$9=44,'Jeunes Plants'!AC64,IF($J$9=45,'Jeunes Plants'!AD64,IF($J$9=46,'Jeunes Plants'!AE64,IF($J$9=47,'Jeunes Plants'!AF64,IF($J$9=48,'Jeunes Plants'!AG64,IF($J$9=49,'Jeunes Plants'!AH64,IF($J$9=50,'Jeunes Plants'!AI64,IF($J$9=51,'Jeunes Plants'!AJ64,IF($J$9=52,'Jeunes Plants'!AK64,IF($J$9=1,'Jeunes Plants'!AL64,IF($J$9=2,'Jeunes Plants'!AM64,IF($J$9=3,'Jeunes Plants'!AN64,IF($J$9=4,'Jeunes Plants'!AO64,IF($J$9=5,'Jeunes Plants'!AP64,IF($J$9=6,'Jeunes Plants'!AQ64,IF($J$9=7,'Jeunes Plants'!AR64,IF($J$9=8,'Jeunes Plants'!AS64,IF($J$9=9,'Jeunes Plants'!AT64,IF($J$9=10,'Jeunes Plants'!AU64,IF($J$9=11,'Jeunes Plants'!AV64,IF($J$9=12,'Jeunes Plants'!AW64,IF($J$9=13,'Jeunes Plants'!AX64,IF($J$9=14,'Jeunes Plants'!AY64,IF($J$9=15,'Jeunes Plants'!AZ64,IF($J$9=16,'Jeunes Plants'!BA64,IF($J$9=17,'Jeunes Plants'!BB64,IF($J$9=18,'Jeunes Plants'!BC64,IF($J$9=19,'Jeunes Plants'!BD64,IF($J$9=20,'Jeunes Plants'!BE64,IF($J$9=21,'Jeunes Plants'!BF64,IF($J$9=22,'Jeunes Plants'!BG64,IF($J$9=23,'Jeunes Plants'!BH64,IF($J$9=24,'Jeunes Plants'!BI64,IF($J$9=25,'Jeunes Plants'!BJ64,IF($J$9=26,'Jeunes Plants'!BK64,IF($J$9=27,'Jeunes Plants'!BL64,IF($J$9=28,'Jeunes Plants'!BM64,IF($J$9=29,'Jeunes Plants'!BN64,IF($J$9=30,'Jeunes Plants'!BO64,IF($J$9=31,'Jeunes Plants'!BP64,IF($J$9=32,'Jeunes Plants'!BQ64,IF($J$9=33,'Jeunes Plants'!BR64,IF($J$9=34,'Jeunes Plants'!BS64,IF($J$9=35,'Jeunes Plants'!B11967,))))))))))))))))))))))))))))))))))))))))))))))))))))</f>
        <v>0</v>
      </c>
      <c r="K122" s="103" t="str">
        <f>IF('Jeunes Plants'!R64=0,"","Erreur")</f>
        <v/>
      </c>
    </row>
    <row r="123" spans="1:11" x14ac:dyDescent="0.25">
      <c r="A123" s="103">
        <f>IF('Jeunes Plants'!A65&lt;&gt;"",'Jeunes Plants'!A65,"")</f>
        <v>25821</v>
      </c>
      <c r="B123" s="103" t="str">
        <f>IF('Jeunes Plants'!L65&lt;&gt;"",'Jeunes Plants'!L65,"")</f>
        <v>S3B</v>
      </c>
      <c r="C123" s="107" t="str">
        <f>IF('Jeunes Plants'!B65&lt;&gt;"",'Jeunes Plants'!B65,"")</f>
        <v>SEDUM TELEPHIUM</v>
      </c>
      <c r="D123" s="107" t="str">
        <f>IF('Jeunes Plants'!C65&lt;&gt;"",'Jeunes Plants'!C65,"")</f>
        <v>Nova Cherry Fizz</v>
      </c>
      <c r="E123" s="103">
        <f>IF('Jeunes Plants'!H65&lt;&gt;"",'Jeunes Plants'!H65,"")</f>
        <v>5</v>
      </c>
      <c r="F123" s="103" t="str">
        <f>IF('Jeunes Plants'!E65&lt;&gt;"",'Jeunes Plants'!E65,"")</f>
        <v>B</v>
      </c>
      <c r="G123" s="103" t="str">
        <f>IF('Jeunes Plants'!N65&lt;&gt;"",'Jeunes Plants'!N65,"")</f>
        <v>M3</v>
      </c>
      <c r="H123" s="103" t="str">
        <f>IF('Jeunes Plants'!I65&lt;&gt;"",'Jeunes Plants'!I65,"")</f>
        <v>E</v>
      </c>
      <c r="I123" s="103">
        <f>IF('Jeunes Plants'!J65&lt;&gt;"",'Jeunes Plants'!J65,"")</f>
        <v>0.12</v>
      </c>
      <c r="J123" s="103">
        <f>IF($J$9=36,'Jeunes Plants'!U65,IF($J$9=37,'Jeunes Plants'!V65,IF($J$9=38,'Jeunes Plants'!W65,IF($J$9=39,'Jeunes Plants'!X65,IF($J$9=40,'Jeunes Plants'!Y65,IF($J$9=41,'Jeunes Plants'!Z65,IF($J$9=42,'Jeunes Plants'!AA65,IF($J$9=43,'Jeunes Plants'!AB65,IF($J$9=44,'Jeunes Plants'!AC65,IF($J$9=45,'Jeunes Plants'!AD65,IF($J$9=46,'Jeunes Plants'!AE65,IF($J$9=47,'Jeunes Plants'!AF65,IF($J$9=48,'Jeunes Plants'!AG65,IF($J$9=49,'Jeunes Plants'!AH65,IF($J$9=50,'Jeunes Plants'!AI65,IF($J$9=51,'Jeunes Plants'!AJ65,IF($J$9=52,'Jeunes Plants'!AK65,IF($J$9=1,'Jeunes Plants'!AL65,IF($J$9=2,'Jeunes Plants'!AM65,IF($J$9=3,'Jeunes Plants'!AN65,IF($J$9=4,'Jeunes Plants'!AO65,IF($J$9=5,'Jeunes Plants'!AP65,IF($J$9=6,'Jeunes Plants'!AQ65,IF($J$9=7,'Jeunes Plants'!AR65,IF($J$9=8,'Jeunes Plants'!AS65,IF($J$9=9,'Jeunes Plants'!AT65,IF($J$9=10,'Jeunes Plants'!AU65,IF($J$9=11,'Jeunes Plants'!AV65,IF($J$9=12,'Jeunes Plants'!AW65,IF($J$9=13,'Jeunes Plants'!AX65,IF($J$9=14,'Jeunes Plants'!AY65,IF($J$9=15,'Jeunes Plants'!AZ65,IF($J$9=16,'Jeunes Plants'!BA65,IF($J$9=17,'Jeunes Plants'!BB65,IF($J$9=18,'Jeunes Plants'!BC65,IF($J$9=19,'Jeunes Plants'!BD65,IF($J$9=20,'Jeunes Plants'!BE65,IF($J$9=21,'Jeunes Plants'!BF65,IF($J$9=22,'Jeunes Plants'!BG65,IF($J$9=23,'Jeunes Plants'!BH65,IF($J$9=24,'Jeunes Plants'!BI65,IF($J$9=25,'Jeunes Plants'!BJ65,IF($J$9=26,'Jeunes Plants'!BK65,IF($J$9=27,'Jeunes Plants'!BL65,IF($J$9=28,'Jeunes Plants'!BM65,IF($J$9=29,'Jeunes Plants'!BN65,IF($J$9=30,'Jeunes Plants'!BO65,IF($J$9=31,'Jeunes Plants'!BP65,IF($J$9=32,'Jeunes Plants'!BQ65,IF($J$9=33,'Jeunes Plants'!BR65,IF($J$9=34,'Jeunes Plants'!BS65,IF($J$9=35,'Jeunes Plants'!B11968,))))))))))))))))))))))))))))))))))))))))))))))))))))</f>
        <v>0</v>
      </c>
      <c r="K123" s="103" t="str">
        <f>IF('Jeunes Plants'!R65=0,"","Erreur")</f>
        <v/>
      </c>
    </row>
    <row r="124" spans="1:11" x14ac:dyDescent="0.25">
      <c r="A124" s="450"/>
      <c r="B124" s="450"/>
      <c r="C124" s="451" t="s">
        <v>1757</v>
      </c>
      <c r="D124" s="451"/>
      <c r="E124" s="450"/>
      <c r="F124" s="450"/>
      <c r="G124" s="450"/>
      <c r="H124" s="450"/>
      <c r="I124" s="450"/>
      <c r="J124" s="450">
        <f>SUBTOTAL(9,J122:J123)</f>
        <v>0</v>
      </c>
      <c r="K124" s="450"/>
    </row>
    <row r="125" spans="1:11" x14ac:dyDescent="0.25">
      <c r="A125" s="103">
        <f>IF('Jeunes Plants'!A66&lt;&gt;"",'Jeunes Plants'!A66,"")</f>
        <v>26735</v>
      </c>
      <c r="B125" s="103" t="str">
        <f>IF('Jeunes Plants'!L66&lt;&gt;"",'Jeunes Plants'!L66,"")</f>
        <v>S3B</v>
      </c>
      <c r="C125" s="107" t="str">
        <f>IF('Jeunes Plants'!B66&lt;&gt;"",'Jeunes Plants'!B66,"")</f>
        <v>SEDUM SUNSPARKLER</v>
      </c>
      <c r="D125" s="107" t="str">
        <f>IF('Jeunes Plants'!C66&lt;&gt;"",'Jeunes Plants'!C66,"")</f>
        <v>Dazzleberry</v>
      </c>
      <c r="E125" s="103">
        <f>IF('Jeunes Plants'!H66&lt;&gt;"",'Jeunes Plants'!H66,"")</f>
        <v>5</v>
      </c>
      <c r="F125" s="103" t="str">
        <f>IF('Jeunes Plants'!E66&lt;&gt;"",'Jeunes Plants'!E66,"")</f>
        <v>B</v>
      </c>
      <c r="G125" s="103" t="str">
        <f>IF('Jeunes Plants'!N66&lt;&gt;"",'Jeunes Plants'!N66,"")</f>
        <v>M3</v>
      </c>
      <c r="H125" s="103" t="str">
        <f>IF('Jeunes Plants'!I66&lt;&gt;"",'Jeunes Plants'!I66,"")</f>
        <v>E</v>
      </c>
      <c r="I125" s="103">
        <f>IF('Jeunes Plants'!J66&lt;&gt;"",'Jeunes Plants'!J66,"")</f>
        <v>0.15</v>
      </c>
      <c r="J125" s="103">
        <f>IF($J$9=36,'Jeunes Plants'!U66,IF($J$9=37,'Jeunes Plants'!V66,IF($J$9=38,'Jeunes Plants'!W66,IF($J$9=39,'Jeunes Plants'!X66,IF($J$9=40,'Jeunes Plants'!Y66,IF($J$9=41,'Jeunes Plants'!Z66,IF($J$9=42,'Jeunes Plants'!AA66,IF($J$9=43,'Jeunes Plants'!AB66,IF($J$9=44,'Jeunes Plants'!AC66,IF($J$9=45,'Jeunes Plants'!AD66,IF($J$9=46,'Jeunes Plants'!AE66,IF($J$9=47,'Jeunes Plants'!AF66,IF($J$9=48,'Jeunes Plants'!AG66,IF($J$9=49,'Jeunes Plants'!AH66,IF($J$9=50,'Jeunes Plants'!AI66,IF($J$9=51,'Jeunes Plants'!AJ66,IF($J$9=52,'Jeunes Plants'!AK66,IF($J$9=1,'Jeunes Plants'!AL66,IF($J$9=2,'Jeunes Plants'!AM66,IF($J$9=3,'Jeunes Plants'!AN66,IF($J$9=4,'Jeunes Plants'!AO66,IF($J$9=5,'Jeunes Plants'!AP66,IF($J$9=6,'Jeunes Plants'!AQ66,IF($J$9=7,'Jeunes Plants'!AR66,IF($J$9=8,'Jeunes Plants'!AS66,IF($J$9=9,'Jeunes Plants'!AT66,IF($J$9=10,'Jeunes Plants'!AU66,IF($J$9=11,'Jeunes Plants'!AV66,IF($J$9=12,'Jeunes Plants'!AW66,IF($J$9=13,'Jeunes Plants'!AX66,IF($J$9=14,'Jeunes Plants'!AY66,IF($J$9=15,'Jeunes Plants'!AZ66,IF($J$9=16,'Jeunes Plants'!BA66,IF($J$9=17,'Jeunes Plants'!BB66,IF($J$9=18,'Jeunes Plants'!BC66,IF($J$9=19,'Jeunes Plants'!BD66,IF($J$9=20,'Jeunes Plants'!BE66,IF($J$9=21,'Jeunes Plants'!BF66,IF($J$9=22,'Jeunes Plants'!BG66,IF($J$9=23,'Jeunes Plants'!BH66,IF($J$9=24,'Jeunes Plants'!BI66,IF($J$9=25,'Jeunes Plants'!BJ66,IF($J$9=26,'Jeunes Plants'!BK66,IF($J$9=27,'Jeunes Plants'!BL66,IF($J$9=28,'Jeunes Plants'!BM66,IF($J$9=29,'Jeunes Plants'!BN66,IF($J$9=30,'Jeunes Plants'!BO66,IF($J$9=31,'Jeunes Plants'!BP66,IF($J$9=32,'Jeunes Plants'!BQ66,IF($J$9=33,'Jeunes Plants'!BR66,IF($J$9=34,'Jeunes Plants'!BS66,IF($J$9=35,'Jeunes Plants'!B11969,))))))))))))))))))))))))))))))))))))))))))))))))))))</f>
        <v>0</v>
      </c>
      <c r="K125" s="103" t="str">
        <f>IF('Jeunes Plants'!R66=0,"","Erreur")</f>
        <v/>
      </c>
    </row>
    <row r="126" spans="1:11" x14ac:dyDescent="0.25">
      <c r="A126" s="103">
        <f>IF('Jeunes Plants'!A67&lt;&gt;"",'Jeunes Plants'!A67,"")</f>
        <v>26737</v>
      </c>
      <c r="B126" s="103" t="str">
        <f>IF('Jeunes Plants'!L67&lt;&gt;"",'Jeunes Plants'!L67,"")</f>
        <v>S3B</v>
      </c>
      <c r="C126" s="107" t="str">
        <f>IF('Jeunes Plants'!B67&lt;&gt;"",'Jeunes Plants'!B67,"")</f>
        <v>SEDUM SUNSPARKLER</v>
      </c>
      <c r="D126" s="107" t="str">
        <f>IF('Jeunes Plants'!C67&lt;&gt;"",'Jeunes Plants'!C67,"")</f>
        <v>Firecracker</v>
      </c>
      <c r="E126" s="103">
        <f>IF('Jeunes Plants'!H67&lt;&gt;"",'Jeunes Plants'!H67,"")</f>
        <v>5</v>
      </c>
      <c r="F126" s="103" t="str">
        <f>IF('Jeunes Plants'!E67&lt;&gt;"",'Jeunes Plants'!E67,"")</f>
        <v>B</v>
      </c>
      <c r="G126" s="103" t="str">
        <f>IF('Jeunes Plants'!N67&lt;&gt;"",'Jeunes Plants'!N67,"")</f>
        <v>M3</v>
      </c>
      <c r="H126" s="103" t="str">
        <f>IF('Jeunes Plants'!I67&lt;&gt;"",'Jeunes Plants'!I67,"")</f>
        <v>E</v>
      </c>
      <c r="I126" s="103">
        <f>IF('Jeunes Plants'!J67&lt;&gt;"",'Jeunes Plants'!J67,"")</f>
        <v>0.15</v>
      </c>
      <c r="J126" s="103">
        <f>IF($J$9=36,'Jeunes Plants'!U67,IF($J$9=37,'Jeunes Plants'!V67,IF($J$9=38,'Jeunes Plants'!W67,IF($J$9=39,'Jeunes Plants'!X67,IF($J$9=40,'Jeunes Plants'!Y67,IF($J$9=41,'Jeunes Plants'!Z67,IF($J$9=42,'Jeunes Plants'!AA67,IF($J$9=43,'Jeunes Plants'!AB67,IF($J$9=44,'Jeunes Plants'!AC67,IF($J$9=45,'Jeunes Plants'!AD67,IF($J$9=46,'Jeunes Plants'!AE67,IF($J$9=47,'Jeunes Plants'!AF67,IF($J$9=48,'Jeunes Plants'!AG67,IF($J$9=49,'Jeunes Plants'!AH67,IF($J$9=50,'Jeunes Plants'!AI67,IF($J$9=51,'Jeunes Plants'!AJ67,IF($J$9=52,'Jeunes Plants'!AK67,IF($J$9=1,'Jeunes Plants'!AL67,IF($J$9=2,'Jeunes Plants'!AM67,IF($J$9=3,'Jeunes Plants'!AN67,IF($J$9=4,'Jeunes Plants'!AO67,IF($J$9=5,'Jeunes Plants'!AP67,IF($J$9=6,'Jeunes Plants'!AQ67,IF($J$9=7,'Jeunes Plants'!AR67,IF($J$9=8,'Jeunes Plants'!AS67,IF($J$9=9,'Jeunes Plants'!AT67,IF($J$9=10,'Jeunes Plants'!AU67,IF($J$9=11,'Jeunes Plants'!AV67,IF($J$9=12,'Jeunes Plants'!AW67,IF($J$9=13,'Jeunes Plants'!AX67,IF($J$9=14,'Jeunes Plants'!AY67,IF($J$9=15,'Jeunes Plants'!AZ67,IF($J$9=16,'Jeunes Plants'!BA67,IF($J$9=17,'Jeunes Plants'!BB67,IF($J$9=18,'Jeunes Plants'!BC67,IF($J$9=19,'Jeunes Plants'!BD67,IF($J$9=20,'Jeunes Plants'!BE67,IF($J$9=21,'Jeunes Plants'!BF67,IF($J$9=22,'Jeunes Plants'!BG67,IF($J$9=23,'Jeunes Plants'!BH67,IF($J$9=24,'Jeunes Plants'!BI67,IF($J$9=25,'Jeunes Plants'!BJ67,IF($J$9=26,'Jeunes Plants'!BK67,IF($J$9=27,'Jeunes Plants'!BL67,IF($J$9=28,'Jeunes Plants'!BM67,IF($J$9=29,'Jeunes Plants'!BN67,IF($J$9=30,'Jeunes Plants'!BO67,IF($J$9=31,'Jeunes Plants'!BP67,IF($J$9=32,'Jeunes Plants'!BQ67,IF($J$9=33,'Jeunes Plants'!BR67,IF($J$9=34,'Jeunes Plants'!BS67,IF($J$9=35,'Jeunes Plants'!B11970,))))))))))))))))))))))))))))))))))))))))))))))))))))</f>
        <v>0</v>
      </c>
      <c r="K126" s="103" t="str">
        <f>IF('Jeunes Plants'!R67=0,"","Erreur")</f>
        <v/>
      </c>
    </row>
    <row r="127" spans="1:11" x14ac:dyDescent="0.25">
      <c r="A127" s="103">
        <f>IF('Jeunes Plants'!A68&lt;&gt;"",'Jeunes Plants'!A68,"")</f>
        <v>26739</v>
      </c>
      <c r="B127" s="103" t="str">
        <f>IF('Jeunes Plants'!L68&lt;&gt;"",'Jeunes Plants'!L68,"")</f>
        <v>S3B</v>
      </c>
      <c r="C127" s="107" t="str">
        <f>IF('Jeunes Plants'!B68&lt;&gt;"",'Jeunes Plants'!B68,"")</f>
        <v>SEDUM SUNSPARKLER</v>
      </c>
      <c r="D127" s="107" t="str">
        <f>IF('Jeunes Plants'!C68&lt;&gt;"",'Jeunes Plants'!C68,"")</f>
        <v>Lime Zinger</v>
      </c>
      <c r="E127" s="103">
        <f>IF('Jeunes Plants'!H68&lt;&gt;"",'Jeunes Plants'!H68,"")</f>
        <v>5</v>
      </c>
      <c r="F127" s="103" t="str">
        <f>IF('Jeunes Plants'!E68&lt;&gt;"",'Jeunes Plants'!E68,"")</f>
        <v>B</v>
      </c>
      <c r="G127" s="103" t="str">
        <f>IF('Jeunes Plants'!N68&lt;&gt;"",'Jeunes Plants'!N68,"")</f>
        <v>M3</v>
      </c>
      <c r="H127" s="103" t="str">
        <f>IF('Jeunes Plants'!I68&lt;&gt;"",'Jeunes Plants'!I68,"")</f>
        <v>E</v>
      </c>
      <c r="I127" s="103">
        <f>IF('Jeunes Plants'!J68&lt;&gt;"",'Jeunes Plants'!J68,"")</f>
        <v>0.15</v>
      </c>
      <c r="J127" s="103">
        <f>IF($J$9=36,'Jeunes Plants'!U68,IF($J$9=37,'Jeunes Plants'!V68,IF($J$9=38,'Jeunes Plants'!W68,IF($J$9=39,'Jeunes Plants'!X68,IF($J$9=40,'Jeunes Plants'!Y68,IF($J$9=41,'Jeunes Plants'!Z68,IF($J$9=42,'Jeunes Plants'!AA68,IF($J$9=43,'Jeunes Plants'!AB68,IF($J$9=44,'Jeunes Plants'!AC68,IF($J$9=45,'Jeunes Plants'!AD68,IF($J$9=46,'Jeunes Plants'!AE68,IF($J$9=47,'Jeunes Plants'!AF68,IF($J$9=48,'Jeunes Plants'!AG68,IF($J$9=49,'Jeunes Plants'!AH68,IF($J$9=50,'Jeunes Plants'!AI68,IF($J$9=51,'Jeunes Plants'!AJ68,IF($J$9=52,'Jeunes Plants'!AK68,IF($J$9=1,'Jeunes Plants'!AL68,IF($J$9=2,'Jeunes Plants'!AM68,IF($J$9=3,'Jeunes Plants'!AN68,IF($J$9=4,'Jeunes Plants'!AO68,IF($J$9=5,'Jeunes Plants'!AP68,IF($J$9=6,'Jeunes Plants'!AQ68,IF($J$9=7,'Jeunes Plants'!AR68,IF($J$9=8,'Jeunes Plants'!AS68,IF($J$9=9,'Jeunes Plants'!AT68,IF($J$9=10,'Jeunes Plants'!AU68,IF($J$9=11,'Jeunes Plants'!AV68,IF($J$9=12,'Jeunes Plants'!AW68,IF($J$9=13,'Jeunes Plants'!AX68,IF($J$9=14,'Jeunes Plants'!AY68,IF($J$9=15,'Jeunes Plants'!AZ68,IF($J$9=16,'Jeunes Plants'!BA68,IF($J$9=17,'Jeunes Plants'!BB68,IF($J$9=18,'Jeunes Plants'!BC68,IF($J$9=19,'Jeunes Plants'!BD68,IF($J$9=20,'Jeunes Plants'!BE68,IF($J$9=21,'Jeunes Plants'!BF68,IF($J$9=22,'Jeunes Plants'!BG68,IF($J$9=23,'Jeunes Plants'!BH68,IF($J$9=24,'Jeunes Plants'!BI68,IF($J$9=25,'Jeunes Plants'!BJ68,IF($J$9=26,'Jeunes Plants'!BK68,IF($J$9=27,'Jeunes Plants'!BL68,IF($J$9=28,'Jeunes Plants'!BM68,IF($J$9=29,'Jeunes Plants'!BN68,IF($J$9=30,'Jeunes Plants'!BO68,IF($J$9=31,'Jeunes Plants'!BP68,IF($J$9=32,'Jeunes Plants'!BQ68,IF($J$9=33,'Jeunes Plants'!BR68,IF($J$9=34,'Jeunes Plants'!BS68,IF($J$9=35,'Jeunes Plants'!B11971,))))))))))))))))))))))))))))))))))))))))))))))))))))</f>
        <v>0</v>
      </c>
      <c r="K127" s="103" t="str">
        <f>IF('Jeunes Plants'!R68=0,"","Erreur")</f>
        <v/>
      </c>
    </row>
    <row r="128" spans="1:11" x14ac:dyDescent="0.25">
      <c r="A128" s="450"/>
      <c r="B128" s="450"/>
      <c r="C128" s="451" t="s">
        <v>1758</v>
      </c>
      <c r="D128" s="451"/>
      <c r="E128" s="450"/>
      <c r="F128" s="450"/>
      <c r="G128" s="450"/>
      <c r="H128" s="450"/>
      <c r="I128" s="450"/>
      <c r="J128" s="450">
        <f>SUBTOTAL(9,J125:J127)</f>
        <v>0</v>
      </c>
      <c r="K128" s="450"/>
    </row>
    <row r="129" spans="1:11" x14ac:dyDescent="0.25">
      <c r="A129" s="103">
        <f>IF('Jeunes Plants'!A69&lt;&gt;"",'Jeunes Plants'!A69,"")</f>
        <v>25978</v>
      </c>
      <c r="B129" s="103" t="str">
        <f>IF('Jeunes Plants'!L69&lt;&gt;"",'Jeunes Plants'!L69,"")</f>
        <v>S1</v>
      </c>
      <c r="C129" s="107" t="str">
        <f>IF('Jeunes Plants'!B69&lt;&gt;"",'Jeunes Plants'!B69,"")</f>
        <v>SEMPERVIVUM COLOROCKZ</v>
      </c>
      <c r="D129" s="107" t="str">
        <f>IF('Jeunes Plants'!C69&lt;&gt;"",'Jeunes Plants'!C69,"")</f>
        <v>Variés</v>
      </c>
      <c r="E129" s="103">
        <f>IF('Jeunes Plants'!H69&lt;&gt;"",'Jeunes Plants'!H69,"")</f>
        <v>5</v>
      </c>
      <c r="F129" s="103" t="str">
        <f>IF('Jeunes Plants'!E69&lt;&gt;"",'Jeunes Plants'!E69,"")</f>
        <v>B</v>
      </c>
      <c r="G129" s="103" t="str">
        <f>IF('Jeunes Plants'!N69&lt;&gt;"",'Jeunes Plants'!N69,"")</f>
        <v>M3</v>
      </c>
      <c r="H129" s="103" t="str">
        <f>IF('Jeunes Plants'!I69&lt;&gt;"",'Jeunes Plants'!I69,"")</f>
        <v>E</v>
      </c>
      <c r="I129" s="103">
        <f>IF('Jeunes Plants'!J69&lt;&gt;"",'Jeunes Plants'!J69,"")</f>
        <v>0.1</v>
      </c>
      <c r="J129" s="103">
        <f>IF($J$9=36,'Jeunes Plants'!U69,IF($J$9=37,'Jeunes Plants'!V69,IF($J$9=38,'Jeunes Plants'!W69,IF($J$9=39,'Jeunes Plants'!X69,IF($J$9=40,'Jeunes Plants'!Y69,IF($J$9=41,'Jeunes Plants'!Z69,IF($J$9=42,'Jeunes Plants'!AA69,IF($J$9=43,'Jeunes Plants'!AB69,IF($J$9=44,'Jeunes Plants'!AC69,IF($J$9=45,'Jeunes Plants'!AD69,IF($J$9=46,'Jeunes Plants'!AE69,IF($J$9=47,'Jeunes Plants'!AF69,IF($J$9=48,'Jeunes Plants'!AG69,IF($J$9=49,'Jeunes Plants'!AH69,IF($J$9=50,'Jeunes Plants'!AI69,IF($J$9=51,'Jeunes Plants'!AJ69,IF($J$9=52,'Jeunes Plants'!AK69,IF($J$9=1,'Jeunes Plants'!AL69,IF($J$9=2,'Jeunes Plants'!AM69,IF($J$9=3,'Jeunes Plants'!AN69,IF($J$9=4,'Jeunes Plants'!AO69,IF($J$9=5,'Jeunes Plants'!AP69,IF($J$9=6,'Jeunes Plants'!AQ69,IF($J$9=7,'Jeunes Plants'!AR69,IF($J$9=8,'Jeunes Plants'!AS69,IF($J$9=9,'Jeunes Plants'!AT69,IF($J$9=10,'Jeunes Plants'!AU69,IF($J$9=11,'Jeunes Plants'!AV69,IF($J$9=12,'Jeunes Plants'!AW69,IF($J$9=13,'Jeunes Plants'!AX69,IF($J$9=14,'Jeunes Plants'!AY69,IF($J$9=15,'Jeunes Plants'!AZ69,IF($J$9=16,'Jeunes Plants'!BA69,IF($J$9=17,'Jeunes Plants'!BB69,IF($J$9=18,'Jeunes Plants'!BC69,IF($J$9=19,'Jeunes Plants'!BD69,IF($J$9=20,'Jeunes Plants'!BE69,IF($J$9=21,'Jeunes Plants'!BF69,IF($J$9=22,'Jeunes Plants'!BG69,IF($J$9=23,'Jeunes Plants'!BH69,IF($J$9=24,'Jeunes Plants'!BI69,IF($J$9=25,'Jeunes Plants'!BJ69,IF($J$9=26,'Jeunes Plants'!BK69,IF($J$9=27,'Jeunes Plants'!BL69,IF($J$9=28,'Jeunes Plants'!BM69,IF($J$9=29,'Jeunes Plants'!BN69,IF($J$9=30,'Jeunes Plants'!BO69,IF($J$9=31,'Jeunes Plants'!BP69,IF($J$9=32,'Jeunes Plants'!BQ69,IF($J$9=33,'Jeunes Plants'!BR69,IF($J$9=34,'Jeunes Plants'!BS69,IF($J$9=35,'Jeunes Plants'!B11972,))))))))))))))))))))))))))))))))))))))))))))))))))))</f>
        <v>0</v>
      </c>
      <c r="K129" s="103" t="str">
        <f>IF('Jeunes Plants'!R69=0,"","Erreur")</f>
        <v/>
      </c>
    </row>
    <row r="130" spans="1:11" x14ac:dyDescent="0.25">
      <c r="A130" s="450"/>
      <c r="B130" s="450"/>
      <c r="C130" s="451" t="s">
        <v>1759</v>
      </c>
      <c r="D130" s="451"/>
      <c r="E130" s="450"/>
      <c r="F130" s="450"/>
      <c r="G130" s="450"/>
      <c r="H130" s="450"/>
      <c r="I130" s="450"/>
      <c r="J130" s="450">
        <f>SUBTOTAL(9,J129:J129)</f>
        <v>0</v>
      </c>
      <c r="K130" s="450"/>
    </row>
    <row r="131" spans="1:11" x14ac:dyDescent="0.25">
      <c r="A131" s="103">
        <f>IF('Jeunes Plants'!A70&lt;&gt;"",'Jeunes Plants'!A70,"")</f>
        <v>25137</v>
      </c>
      <c r="B131" s="103" t="str">
        <f>IF('Jeunes Plants'!L70&lt;&gt;"",'Jeunes Plants'!L70,"")</f>
        <v>S1</v>
      </c>
      <c r="C131" s="107" t="str">
        <f>IF('Jeunes Plants'!B70&lt;&gt;"",'Jeunes Plants'!B70,"")</f>
        <v>SENECIO</v>
      </c>
      <c r="D131" s="107" t="str">
        <f>IF('Jeunes Plants'!C70&lt;&gt;"",'Jeunes Plants'!C70,"")</f>
        <v>Blue</v>
      </c>
      <c r="E131" s="103">
        <f>IF('Jeunes Plants'!H70&lt;&gt;"",'Jeunes Plants'!H70,"")</f>
        <v>5</v>
      </c>
      <c r="F131" s="103" t="str">
        <f>IF('Jeunes Plants'!E70&lt;&gt;"",'Jeunes Plants'!E70,"")</f>
        <v>B</v>
      </c>
      <c r="G131" s="103" t="str">
        <f>IF('Jeunes Plants'!N70&lt;&gt;"",'Jeunes Plants'!N70,"")</f>
        <v>M3</v>
      </c>
      <c r="H131" s="103" t="str">
        <f>IF('Jeunes Plants'!I70&lt;&gt;"",'Jeunes Plants'!I70,"")</f>
        <v>D</v>
      </c>
      <c r="I131" s="103" t="str">
        <f>IF('Jeunes Plants'!J70&lt;&gt;"",'Jeunes Plants'!J70,"")</f>
        <v/>
      </c>
      <c r="J131" s="103">
        <f>IF($J$9=36,'Jeunes Plants'!U70,IF($J$9=37,'Jeunes Plants'!V70,IF($J$9=38,'Jeunes Plants'!W70,IF($J$9=39,'Jeunes Plants'!X70,IF($J$9=40,'Jeunes Plants'!Y70,IF($J$9=41,'Jeunes Plants'!Z70,IF($J$9=42,'Jeunes Plants'!AA70,IF($J$9=43,'Jeunes Plants'!AB70,IF($J$9=44,'Jeunes Plants'!AC70,IF($J$9=45,'Jeunes Plants'!AD70,IF($J$9=46,'Jeunes Plants'!AE70,IF($J$9=47,'Jeunes Plants'!AF70,IF($J$9=48,'Jeunes Plants'!AG70,IF($J$9=49,'Jeunes Plants'!AH70,IF($J$9=50,'Jeunes Plants'!AI70,IF($J$9=51,'Jeunes Plants'!AJ70,IF($J$9=52,'Jeunes Plants'!AK70,IF($J$9=1,'Jeunes Plants'!AL70,IF($J$9=2,'Jeunes Plants'!AM70,IF($J$9=3,'Jeunes Plants'!AN70,IF($J$9=4,'Jeunes Plants'!AO70,IF($J$9=5,'Jeunes Plants'!AP70,IF($J$9=6,'Jeunes Plants'!AQ70,IF($J$9=7,'Jeunes Plants'!AR70,IF($J$9=8,'Jeunes Plants'!AS70,IF($J$9=9,'Jeunes Plants'!AT70,IF($J$9=10,'Jeunes Plants'!AU70,IF($J$9=11,'Jeunes Plants'!AV70,IF($J$9=12,'Jeunes Plants'!AW70,IF($J$9=13,'Jeunes Plants'!AX70,IF($J$9=14,'Jeunes Plants'!AY70,IF($J$9=15,'Jeunes Plants'!AZ70,IF($J$9=16,'Jeunes Plants'!BA70,IF($J$9=17,'Jeunes Plants'!BB70,IF($J$9=18,'Jeunes Plants'!BC70,IF($J$9=19,'Jeunes Plants'!BD70,IF($J$9=20,'Jeunes Plants'!BE70,IF($J$9=21,'Jeunes Plants'!BF70,IF($J$9=22,'Jeunes Plants'!BG70,IF($J$9=23,'Jeunes Plants'!BH70,IF($J$9=24,'Jeunes Plants'!BI70,IF($J$9=25,'Jeunes Plants'!BJ70,IF($J$9=26,'Jeunes Plants'!BK70,IF($J$9=27,'Jeunes Plants'!BL70,IF($J$9=28,'Jeunes Plants'!BM70,IF($J$9=29,'Jeunes Plants'!BN70,IF($J$9=30,'Jeunes Plants'!BO70,IF($J$9=31,'Jeunes Plants'!BP70,IF($J$9=32,'Jeunes Plants'!BQ70,IF($J$9=33,'Jeunes Plants'!BR70,IF($J$9=34,'Jeunes Plants'!BS70,IF($J$9=35,'Jeunes Plants'!B11973,))))))))))))))))))))))))))))))))))))))))))))))))))))</f>
        <v>0</v>
      </c>
      <c r="K131" s="103" t="str">
        <f>IF('Jeunes Plants'!R70=0,"","Erreur")</f>
        <v/>
      </c>
    </row>
    <row r="132" spans="1:11" x14ac:dyDescent="0.25">
      <c r="A132" s="450"/>
      <c r="B132" s="450"/>
      <c r="C132" s="451" t="s">
        <v>1760</v>
      </c>
      <c r="D132" s="451"/>
      <c r="E132" s="450"/>
      <c r="F132" s="450"/>
      <c r="G132" s="450"/>
      <c r="H132" s="450"/>
      <c r="I132" s="450"/>
      <c r="J132" s="450">
        <f>SUBTOTAL(9,J131:J131)</f>
        <v>0</v>
      </c>
      <c r="K132" s="450"/>
    </row>
    <row r="133" spans="1:11" x14ac:dyDescent="0.25">
      <c r="A133" s="452"/>
      <c r="B133" s="452"/>
      <c r="C133" s="453" t="s">
        <v>1761</v>
      </c>
      <c r="D133" s="453"/>
      <c r="E133" s="452"/>
      <c r="F133" s="452"/>
      <c r="G133" s="452"/>
      <c r="H133" s="452"/>
      <c r="I133" s="452"/>
      <c r="J133" s="452">
        <f>SUBTOTAL(9,J103:J132)</f>
        <v>0</v>
      </c>
      <c r="K133" s="452"/>
    </row>
    <row r="134" spans="1:11" x14ac:dyDescent="0.25">
      <c r="A134" s="103" t="str">
        <f>IF('Jeunes Plants'!A71&lt;&gt;"",'Jeunes Plants'!A71,"")</f>
        <v/>
      </c>
      <c r="B134" s="103" t="str">
        <f>IF('Jeunes Plants'!L71&lt;&gt;"",'Jeunes Plants'!L71,"")</f>
        <v>G</v>
      </c>
      <c r="C134" s="107" t="str">
        <f>IF('Jeunes Plants'!B71&lt;&gt;"",'Jeunes Plants'!B71,"")</f>
        <v>Jardin de ville (pot 0,5 litre)</v>
      </c>
      <c r="D134" s="107" t="str">
        <f>IF('Jeunes Plants'!C71&lt;&gt;"",'Jeunes Plants'!C71,"")</f>
        <v/>
      </c>
      <c r="E134" s="103" t="str">
        <f>IF('Jeunes Plants'!H71&lt;&gt;"",'Jeunes Plants'!H71,"")</f>
        <v/>
      </c>
      <c r="F134" s="103" t="str">
        <f>IF('Jeunes Plants'!E71&lt;&gt;"",'Jeunes Plants'!E71,"")</f>
        <v/>
      </c>
      <c r="G134" s="103" t="str">
        <f>IF('Jeunes Plants'!N71&lt;&gt;"",'Jeunes Plants'!N71,"")</f>
        <v/>
      </c>
      <c r="H134" s="103" t="str">
        <f>IF('Jeunes Plants'!I71&lt;&gt;"",'Jeunes Plants'!I71,"")</f>
        <v/>
      </c>
      <c r="I134" s="103" t="str">
        <f>IF('Jeunes Plants'!J71&lt;&gt;"",'Jeunes Plants'!J71,"")</f>
        <v/>
      </c>
      <c r="J134" s="103">
        <f>IF($J$9=36,'Jeunes Plants'!U71,IF($J$9=37,'Jeunes Plants'!V71,IF($J$9=38,'Jeunes Plants'!W71,IF($J$9=39,'Jeunes Plants'!X71,IF($J$9=40,'Jeunes Plants'!Y71,IF($J$9=41,'Jeunes Plants'!Z71,IF($J$9=42,'Jeunes Plants'!AA71,IF($J$9=43,'Jeunes Plants'!AB71,IF($J$9=44,'Jeunes Plants'!AC71,IF($J$9=45,'Jeunes Plants'!AD71,IF($J$9=46,'Jeunes Plants'!AE71,IF($J$9=47,'Jeunes Plants'!AF71,IF($J$9=48,'Jeunes Plants'!AG71,IF($J$9=49,'Jeunes Plants'!AH71,IF($J$9=50,'Jeunes Plants'!AI71,IF($J$9=51,'Jeunes Plants'!AJ71,IF($J$9=52,'Jeunes Plants'!AK71,IF($J$9=1,'Jeunes Plants'!AL71,IF($J$9=2,'Jeunes Plants'!AM71,IF($J$9=3,'Jeunes Plants'!AN71,IF($J$9=4,'Jeunes Plants'!AO71,IF($J$9=5,'Jeunes Plants'!AP71,IF($J$9=6,'Jeunes Plants'!AQ71,IF($J$9=7,'Jeunes Plants'!AR71,IF($J$9=8,'Jeunes Plants'!AS71,IF($J$9=9,'Jeunes Plants'!AT71,IF($J$9=10,'Jeunes Plants'!AU71,IF($J$9=11,'Jeunes Plants'!AV71,IF($J$9=12,'Jeunes Plants'!AW71,IF($J$9=13,'Jeunes Plants'!AX71,IF($J$9=14,'Jeunes Plants'!AY71,IF($J$9=15,'Jeunes Plants'!AZ71,IF($J$9=16,'Jeunes Plants'!BA71,IF($J$9=17,'Jeunes Plants'!BB71,IF($J$9=18,'Jeunes Plants'!BC71,IF($J$9=19,'Jeunes Plants'!BD71,IF($J$9=20,'Jeunes Plants'!BE71,IF($J$9=21,'Jeunes Plants'!BF71,IF($J$9=22,'Jeunes Plants'!BG71,IF($J$9=23,'Jeunes Plants'!BH71,IF($J$9=24,'Jeunes Plants'!BI71,IF($J$9=25,'Jeunes Plants'!BJ71,IF($J$9=26,'Jeunes Plants'!BK71,IF($J$9=27,'Jeunes Plants'!BL71,IF($J$9=28,'Jeunes Plants'!BM71,IF($J$9=29,'Jeunes Plants'!BN71,IF($J$9=30,'Jeunes Plants'!BO71,IF($J$9=31,'Jeunes Plants'!BP71,IF($J$9=32,'Jeunes Plants'!BQ71,IF($J$9=33,'Jeunes Plants'!BR71,IF($J$9=34,'Jeunes Plants'!BS71,IF($J$9=35,'Jeunes Plants'!B11974,))))))))))))))))))))))))))))))))))))))))))))))))))))</f>
        <v>0</v>
      </c>
      <c r="K134" s="103" t="str">
        <f>IF('Jeunes Plants'!R71=0,"","Erreur")</f>
        <v/>
      </c>
    </row>
    <row r="135" spans="1:11" x14ac:dyDescent="0.25">
      <c r="A135" s="103">
        <f>IF('Jeunes Plants'!A72&lt;&gt;"",'Jeunes Plants'!A72,"")</f>
        <v>25138</v>
      </c>
      <c r="B135" s="103" t="str">
        <f>IF('Jeunes Plants'!L72&lt;&gt;"",'Jeunes Plants'!L72,"")</f>
        <v>PV</v>
      </c>
      <c r="C135" s="107" t="str">
        <f>IF('Jeunes Plants'!B72&lt;&gt;"",'Jeunes Plants'!B72,"")</f>
        <v>ACANTHUS</v>
      </c>
      <c r="D135" s="107" t="str">
        <f>IF('Jeunes Plants'!C72&lt;&gt;"",'Jeunes Plants'!C72,"")</f>
        <v>Whitewater</v>
      </c>
      <c r="E135" s="103" t="str">
        <f>IF('Jeunes Plants'!H72&lt;&gt;"",'Jeunes Plants'!H72,"")</f>
        <v>Q. lim.</v>
      </c>
      <c r="F135" s="103" t="str">
        <f>IF('Jeunes Plants'!E72&lt;&gt;"",'Jeunes Plants'!E72,"")</f>
        <v>B</v>
      </c>
      <c r="G135" s="103" t="str">
        <f>IF('Jeunes Plants'!N72&lt;&gt;"",'Jeunes Plants'!N72,"")</f>
        <v>PDV</v>
      </c>
      <c r="H135" s="103" t="str">
        <f>IF('Jeunes Plants'!I72&lt;&gt;"",'Jeunes Plants'!I72,"")</f>
        <v>Q</v>
      </c>
      <c r="I135" s="103" t="str">
        <f>IF('Jeunes Plants'!J72&lt;&gt;"",'Jeunes Plants'!J72,"")</f>
        <v/>
      </c>
      <c r="J135" s="103">
        <f>IF($J$9=36,'Jeunes Plants'!U72,IF($J$9=37,'Jeunes Plants'!V72,IF($J$9=38,'Jeunes Plants'!W72,IF($J$9=39,'Jeunes Plants'!X72,IF($J$9=40,'Jeunes Plants'!Y72,IF($J$9=41,'Jeunes Plants'!Z72,IF($J$9=42,'Jeunes Plants'!AA72,IF($J$9=43,'Jeunes Plants'!AB72,IF($J$9=44,'Jeunes Plants'!AC72,IF($J$9=45,'Jeunes Plants'!AD72,IF($J$9=46,'Jeunes Plants'!AE72,IF($J$9=47,'Jeunes Plants'!AF72,IF($J$9=48,'Jeunes Plants'!AG72,IF($J$9=49,'Jeunes Plants'!AH72,IF($J$9=50,'Jeunes Plants'!AI72,IF($J$9=51,'Jeunes Plants'!AJ72,IF($J$9=52,'Jeunes Plants'!AK72,IF($J$9=1,'Jeunes Plants'!AL72,IF($J$9=2,'Jeunes Plants'!AM72,IF($J$9=3,'Jeunes Plants'!AN72,IF($J$9=4,'Jeunes Plants'!AO72,IF($J$9=5,'Jeunes Plants'!AP72,IF($J$9=6,'Jeunes Plants'!AQ72,IF($J$9=7,'Jeunes Plants'!AR72,IF($J$9=8,'Jeunes Plants'!AS72,IF($J$9=9,'Jeunes Plants'!AT72,IF($J$9=10,'Jeunes Plants'!AU72,IF($J$9=11,'Jeunes Plants'!AV72,IF($J$9=12,'Jeunes Plants'!AW72,IF($J$9=13,'Jeunes Plants'!AX72,IF($J$9=14,'Jeunes Plants'!AY72,IF($J$9=15,'Jeunes Plants'!AZ72,IF($J$9=16,'Jeunes Plants'!BA72,IF($J$9=17,'Jeunes Plants'!BB72,IF($J$9=18,'Jeunes Plants'!BC72,IF($J$9=19,'Jeunes Plants'!BD72,IF($J$9=20,'Jeunes Plants'!BE72,IF($J$9=21,'Jeunes Plants'!BF72,IF($J$9=22,'Jeunes Plants'!BG72,IF($J$9=23,'Jeunes Plants'!BH72,IF($J$9=24,'Jeunes Plants'!BI72,IF($J$9=25,'Jeunes Plants'!BJ72,IF($J$9=26,'Jeunes Plants'!BK72,IF($J$9=27,'Jeunes Plants'!BL72,IF($J$9=28,'Jeunes Plants'!BM72,IF($J$9=29,'Jeunes Plants'!BN72,IF($J$9=30,'Jeunes Plants'!BO72,IF($J$9=31,'Jeunes Plants'!BP72,IF($J$9=32,'Jeunes Plants'!BQ72,IF($J$9=33,'Jeunes Plants'!BR72,IF($J$9=34,'Jeunes Plants'!BS72,IF($J$9=35,'Jeunes Plants'!B11975,))))))))))))))))))))))))))))))))))))))))))))))))))))</f>
        <v>0</v>
      </c>
      <c r="K135" s="103" t="str">
        <f>IF('Jeunes Plants'!R72=0,"","Erreur")</f>
        <v/>
      </c>
    </row>
    <row r="136" spans="1:11" x14ac:dyDescent="0.25">
      <c r="A136" s="450"/>
      <c r="B136" s="450"/>
      <c r="C136" s="451" t="s">
        <v>1762</v>
      </c>
      <c r="D136" s="451"/>
      <c r="E136" s="450"/>
      <c r="F136" s="450"/>
      <c r="G136" s="450"/>
      <c r="H136" s="450"/>
      <c r="I136" s="450"/>
      <c r="J136" s="450">
        <f>SUBTOTAL(9,J133:J135)</f>
        <v>0</v>
      </c>
      <c r="K136" s="450"/>
    </row>
    <row r="137" spans="1:11" x14ac:dyDescent="0.25">
      <c r="A137" s="103">
        <f>IF('Jeunes Plants'!A73&lt;&gt;"",'Jeunes Plants'!A73,"")</f>
        <v>25979</v>
      </c>
      <c r="B137" s="103" t="str">
        <f>IF('Jeunes Plants'!L73&lt;&gt;"",'Jeunes Plants'!L73,"")</f>
        <v>PV</v>
      </c>
      <c r="C137" s="107" t="str">
        <f>IF('Jeunes Plants'!B73&lt;&gt;"",'Jeunes Plants'!B73,"")</f>
        <v>AEONIUM</v>
      </c>
      <c r="D137" s="107" t="str">
        <f>IF('Jeunes Plants'!C73&lt;&gt;"",'Jeunes Plants'!C73,"")</f>
        <v>arboreum Velour</v>
      </c>
      <c r="E137" s="103" t="str">
        <f>IF('Jeunes Plants'!H73&lt;&gt;"",'Jeunes Plants'!H73,"")</f>
        <v>Q. lim.</v>
      </c>
      <c r="F137" s="103" t="str">
        <f>IF('Jeunes Plants'!E73&lt;&gt;"",'Jeunes Plants'!E73,"")</f>
        <v>B</v>
      </c>
      <c r="G137" s="103" t="str">
        <f>IF('Jeunes Plants'!N73&lt;&gt;"",'Jeunes Plants'!N73,"")</f>
        <v>PDV</v>
      </c>
      <c r="H137" s="103" t="str">
        <f>IF('Jeunes Plants'!I73&lt;&gt;"",'Jeunes Plants'!I73,"")</f>
        <v>P</v>
      </c>
      <c r="I137" s="103" t="str">
        <f>IF('Jeunes Plants'!J73&lt;&gt;"",'Jeunes Plants'!J73,"")</f>
        <v/>
      </c>
      <c r="J137" s="103">
        <f>IF($J$9=36,'Jeunes Plants'!U73,IF($J$9=37,'Jeunes Plants'!V73,IF($J$9=38,'Jeunes Plants'!W73,IF($J$9=39,'Jeunes Plants'!X73,IF($J$9=40,'Jeunes Plants'!Y73,IF($J$9=41,'Jeunes Plants'!Z73,IF($J$9=42,'Jeunes Plants'!AA73,IF($J$9=43,'Jeunes Plants'!AB73,IF($J$9=44,'Jeunes Plants'!AC73,IF($J$9=45,'Jeunes Plants'!AD73,IF($J$9=46,'Jeunes Plants'!AE73,IF($J$9=47,'Jeunes Plants'!AF73,IF($J$9=48,'Jeunes Plants'!AG73,IF($J$9=49,'Jeunes Plants'!AH73,IF($J$9=50,'Jeunes Plants'!AI73,IF($J$9=51,'Jeunes Plants'!AJ73,IF($J$9=52,'Jeunes Plants'!AK73,IF($J$9=1,'Jeunes Plants'!AL73,IF($J$9=2,'Jeunes Plants'!AM73,IF($J$9=3,'Jeunes Plants'!AN73,IF($J$9=4,'Jeunes Plants'!AO73,IF($J$9=5,'Jeunes Plants'!AP73,IF($J$9=6,'Jeunes Plants'!AQ73,IF($J$9=7,'Jeunes Plants'!AR73,IF($J$9=8,'Jeunes Plants'!AS73,IF($J$9=9,'Jeunes Plants'!AT73,IF($J$9=10,'Jeunes Plants'!AU73,IF($J$9=11,'Jeunes Plants'!AV73,IF($J$9=12,'Jeunes Plants'!AW73,IF($J$9=13,'Jeunes Plants'!AX73,IF($J$9=14,'Jeunes Plants'!AY73,IF($J$9=15,'Jeunes Plants'!AZ73,IF($J$9=16,'Jeunes Plants'!BA73,IF($J$9=17,'Jeunes Plants'!BB73,IF($J$9=18,'Jeunes Plants'!BC73,IF($J$9=19,'Jeunes Plants'!BD73,IF($J$9=20,'Jeunes Plants'!BE73,IF($J$9=21,'Jeunes Plants'!BF73,IF($J$9=22,'Jeunes Plants'!BG73,IF($J$9=23,'Jeunes Plants'!BH73,IF($J$9=24,'Jeunes Plants'!BI73,IF($J$9=25,'Jeunes Plants'!BJ73,IF($J$9=26,'Jeunes Plants'!BK73,IF($J$9=27,'Jeunes Plants'!BL73,IF($J$9=28,'Jeunes Plants'!BM73,IF($J$9=29,'Jeunes Plants'!BN73,IF($J$9=30,'Jeunes Plants'!BO73,IF($J$9=31,'Jeunes Plants'!BP73,IF($J$9=32,'Jeunes Plants'!BQ73,IF($J$9=33,'Jeunes Plants'!BR73,IF($J$9=34,'Jeunes Plants'!BS73,IF($J$9=35,'Jeunes Plants'!B11976,))))))))))))))))))))))))))))))))))))))))))))))))))))</f>
        <v>0</v>
      </c>
      <c r="K137" s="103" t="str">
        <f>IF('Jeunes Plants'!R73=0,"","Erreur")</f>
        <v/>
      </c>
    </row>
    <row r="138" spans="1:11" x14ac:dyDescent="0.25">
      <c r="A138" s="450"/>
      <c r="B138" s="450"/>
      <c r="C138" s="451" t="s">
        <v>1763</v>
      </c>
      <c r="D138" s="451"/>
      <c r="E138" s="450"/>
      <c r="F138" s="450"/>
      <c r="G138" s="450"/>
      <c r="H138" s="450"/>
      <c r="I138" s="450"/>
      <c r="J138" s="450">
        <f>SUBTOTAL(9,J137:J137)</f>
        <v>0</v>
      </c>
      <c r="K138" s="450"/>
    </row>
    <row r="139" spans="1:11" x14ac:dyDescent="0.25">
      <c r="A139" s="103">
        <f>IF('Jeunes Plants'!A74&lt;&gt;"",'Jeunes Plants'!A74,"")</f>
        <v>14323</v>
      </c>
      <c r="B139" s="103" t="str">
        <f>IF('Jeunes Plants'!L74&lt;&gt;"",'Jeunes Plants'!L74,"")</f>
        <v>PV</v>
      </c>
      <c r="C139" s="107" t="str">
        <f>IF('Jeunes Plants'!B74&lt;&gt;"",'Jeunes Plants'!B74,"")</f>
        <v>AGAPANTHE</v>
      </c>
      <c r="D139" s="107" t="str">
        <f>IF('Jeunes Plants'!C74&lt;&gt;"",'Jeunes Plants'!C74,"")</f>
        <v>Charlotte</v>
      </c>
      <c r="E139" s="103" t="str">
        <f>IF('Jeunes Plants'!H74&lt;&gt;"",'Jeunes Plants'!H74,"")</f>
        <v>Q. lim.</v>
      </c>
      <c r="F139" s="103" t="str">
        <f>IF('Jeunes Plants'!E74&lt;&gt;"",'Jeunes Plants'!E74,"")</f>
        <v>B</v>
      </c>
      <c r="G139" s="103" t="str">
        <f>IF('Jeunes Plants'!N74&lt;&gt;"",'Jeunes Plants'!N74,"")</f>
        <v>PDV</v>
      </c>
      <c r="H139" s="103" t="str">
        <f>IF('Jeunes Plants'!I74&lt;&gt;"",'Jeunes Plants'!I74,"")</f>
        <v>X</v>
      </c>
      <c r="I139" s="103" t="str">
        <f>IF('Jeunes Plants'!J74&lt;&gt;"",'Jeunes Plants'!J74,"")</f>
        <v/>
      </c>
      <c r="J139" s="103">
        <f>IF($J$9=36,'Jeunes Plants'!U74,IF($J$9=37,'Jeunes Plants'!V74,IF($J$9=38,'Jeunes Plants'!W74,IF($J$9=39,'Jeunes Plants'!X74,IF($J$9=40,'Jeunes Plants'!Y74,IF($J$9=41,'Jeunes Plants'!Z74,IF($J$9=42,'Jeunes Plants'!AA74,IF($J$9=43,'Jeunes Plants'!AB74,IF($J$9=44,'Jeunes Plants'!AC74,IF($J$9=45,'Jeunes Plants'!AD74,IF($J$9=46,'Jeunes Plants'!AE74,IF($J$9=47,'Jeunes Plants'!AF74,IF($J$9=48,'Jeunes Plants'!AG74,IF($J$9=49,'Jeunes Plants'!AH74,IF($J$9=50,'Jeunes Plants'!AI74,IF($J$9=51,'Jeunes Plants'!AJ74,IF($J$9=52,'Jeunes Plants'!AK74,IF($J$9=1,'Jeunes Plants'!AL74,IF($J$9=2,'Jeunes Plants'!AM74,IF($J$9=3,'Jeunes Plants'!AN74,IF($J$9=4,'Jeunes Plants'!AO74,IF($J$9=5,'Jeunes Plants'!AP74,IF($J$9=6,'Jeunes Plants'!AQ74,IF($J$9=7,'Jeunes Plants'!AR74,IF($J$9=8,'Jeunes Plants'!AS74,IF($J$9=9,'Jeunes Plants'!AT74,IF($J$9=10,'Jeunes Plants'!AU74,IF($J$9=11,'Jeunes Plants'!AV74,IF($J$9=12,'Jeunes Plants'!AW74,IF($J$9=13,'Jeunes Plants'!AX74,IF($J$9=14,'Jeunes Plants'!AY74,IF($J$9=15,'Jeunes Plants'!AZ74,IF($J$9=16,'Jeunes Plants'!BA74,IF($J$9=17,'Jeunes Plants'!BB74,IF($J$9=18,'Jeunes Plants'!BC74,IF($J$9=19,'Jeunes Plants'!BD74,IF($J$9=20,'Jeunes Plants'!BE74,IF($J$9=21,'Jeunes Plants'!BF74,IF($J$9=22,'Jeunes Plants'!BG74,IF($J$9=23,'Jeunes Plants'!BH74,IF($J$9=24,'Jeunes Plants'!BI74,IF($J$9=25,'Jeunes Plants'!BJ74,IF($J$9=26,'Jeunes Plants'!BK74,IF($J$9=27,'Jeunes Plants'!BL74,IF($J$9=28,'Jeunes Plants'!BM74,IF($J$9=29,'Jeunes Plants'!BN74,IF($J$9=30,'Jeunes Plants'!BO74,IF($J$9=31,'Jeunes Plants'!BP74,IF($J$9=32,'Jeunes Plants'!BQ74,IF($J$9=33,'Jeunes Plants'!BR74,IF($J$9=34,'Jeunes Plants'!BS74,IF($J$9=35,'Jeunes Plants'!B11977,))))))))))))))))))))))))))))))))))))))))))))))))))))</f>
        <v>0</v>
      </c>
      <c r="K139" s="103" t="str">
        <f>IF('Jeunes Plants'!R74=0,"","Erreur")</f>
        <v/>
      </c>
    </row>
    <row r="140" spans="1:11" x14ac:dyDescent="0.25">
      <c r="A140" s="103">
        <f>IF('Jeunes Plants'!A75&lt;&gt;"",'Jeunes Plants'!A75,"")</f>
        <v>22791</v>
      </c>
      <c r="B140" s="103" t="str">
        <f>IF('Jeunes Plants'!L75&lt;&gt;"",'Jeunes Plants'!L75,"")</f>
        <v>PV</v>
      </c>
      <c r="C140" s="107" t="str">
        <f>IF('Jeunes Plants'!B75&lt;&gt;"",'Jeunes Plants'!B75,"")</f>
        <v>AGAPANTHE</v>
      </c>
      <c r="D140" s="107" t="str">
        <f>IF('Jeunes Plants'!C75&lt;&gt;"",'Jeunes Plants'!C75,"")</f>
        <v>Fireworks</v>
      </c>
      <c r="E140" s="103" t="str">
        <f>IF('Jeunes Plants'!H75&lt;&gt;"",'Jeunes Plants'!H75,"")</f>
        <v>Q. lim.</v>
      </c>
      <c r="F140" s="103" t="str">
        <f>IF('Jeunes Plants'!E75&lt;&gt;"",'Jeunes Plants'!E75,"")</f>
        <v>B</v>
      </c>
      <c r="G140" s="103" t="str">
        <f>IF('Jeunes Plants'!N75&lt;&gt;"",'Jeunes Plants'!N75,"")</f>
        <v>PDV</v>
      </c>
      <c r="H140" s="103" t="str">
        <f>IF('Jeunes Plants'!I75&lt;&gt;"",'Jeunes Plants'!I75,"")</f>
        <v>X</v>
      </c>
      <c r="I140" s="103" t="str">
        <f>IF('Jeunes Plants'!J75&lt;&gt;"",'Jeunes Plants'!J75,"")</f>
        <v/>
      </c>
      <c r="J140" s="103">
        <f>IF($J$9=36,'Jeunes Plants'!U75,IF($J$9=37,'Jeunes Plants'!V75,IF($J$9=38,'Jeunes Plants'!W75,IF($J$9=39,'Jeunes Plants'!X75,IF($J$9=40,'Jeunes Plants'!Y75,IF($J$9=41,'Jeunes Plants'!Z75,IF($J$9=42,'Jeunes Plants'!AA75,IF($J$9=43,'Jeunes Plants'!AB75,IF($J$9=44,'Jeunes Plants'!AC75,IF($J$9=45,'Jeunes Plants'!AD75,IF($J$9=46,'Jeunes Plants'!AE75,IF($J$9=47,'Jeunes Plants'!AF75,IF($J$9=48,'Jeunes Plants'!AG75,IF($J$9=49,'Jeunes Plants'!AH75,IF($J$9=50,'Jeunes Plants'!AI75,IF($J$9=51,'Jeunes Plants'!AJ75,IF($J$9=52,'Jeunes Plants'!AK75,IF($J$9=1,'Jeunes Plants'!AL75,IF($J$9=2,'Jeunes Plants'!AM75,IF($J$9=3,'Jeunes Plants'!AN75,IF($J$9=4,'Jeunes Plants'!AO75,IF($J$9=5,'Jeunes Plants'!AP75,IF($J$9=6,'Jeunes Plants'!AQ75,IF($J$9=7,'Jeunes Plants'!AR75,IF($J$9=8,'Jeunes Plants'!AS75,IF($J$9=9,'Jeunes Plants'!AT75,IF($J$9=10,'Jeunes Plants'!AU75,IF($J$9=11,'Jeunes Plants'!AV75,IF($J$9=12,'Jeunes Plants'!AW75,IF($J$9=13,'Jeunes Plants'!AX75,IF($J$9=14,'Jeunes Plants'!AY75,IF($J$9=15,'Jeunes Plants'!AZ75,IF($J$9=16,'Jeunes Plants'!BA75,IF($J$9=17,'Jeunes Plants'!BB75,IF($J$9=18,'Jeunes Plants'!BC75,IF($J$9=19,'Jeunes Plants'!BD75,IF($J$9=20,'Jeunes Plants'!BE75,IF($J$9=21,'Jeunes Plants'!BF75,IF($J$9=22,'Jeunes Plants'!BG75,IF($J$9=23,'Jeunes Plants'!BH75,IF($J$9=24,'Jeunes Plants'!BI75,IF($J$9=25,'Jeunes Plants'!BJ75,IF($J$9=26,'Jeunes Plants'!BK75,IF($J$9=27,'Jeunes Plants'!BL75,IF($J$9=28,'Jeunes Plants'!BM75,IF($J$9=29,'Jeunes Plants'!BN75,IF($J$9=30,'Jeunes Plants'!BO75,IF($J$9=31,'Jeunes Plants'!BP75,IF($J$9=32,'Jeunes Plants'!BQ75,IF($J$9=33,'Jeunes Plants'!BR75,IF($J$9=34,'Jeunes Plants'!BS75,IF($J$9=35,'Jeunes Plants'!B11978,))))))))))))))))))))))))))))))))))))))))))))))))))))</f>
        <v>0</v>
      </c>
      <c r="K140" s="103" t="str">
        <f>IF('Jeunes Plants'!R75=0,"","Erreur")</f>
        <v/>
      </c>
    </row>
    <row r="141" spans="1:11" x14ac:dyDescent="0.25">
      <c r="A141" s="103">
        <f>IF('Jeunes Plants'!A76&lt;&gt;"",'Jeunes Plants'!A76,"")</f>
        <v>25355</v>
      </c>
      <c r="B141" s="103" t="str">
        <f>IF('Jeunes Plants'!L76&lt;&gt;"",'Jeunes Plants'!L76,"")</f>
        <v>PV</v>
      </c>
      <c r="C141" s="107" t="str">
        <f>IF('Jeunes Plants'!B76&lt;&gt;"",'Jeunes Plants'!B76,"")</f>
        <v>AGAPANTHE</v>
      </c>
      <c r="D141" s="107" t="str">
        <f>IF('Jeunes Plants'!C76&lt;&gt;"",'Jeunes Plants'!C76,"")</f>
        <v>Petit Eskimo</v>
      </c>
      <c r="E141" s="103" t="str">
        <f>IF('Jeunes Plants'!H76&lt;&gt;"",'Jeunes Plants'!H76,"")</f>
        <v>Q. lim.</v>
      </c>
      <c r="F141" s="103" t="str">
        <f>IF('Jeunes Plants'!E76&lt;&gt;"",'Jeunes Plants'!E76,"")</f>
        <v>B</v>
      </c>
      <c r="G141" s="103" t="str">
        <f>IF('Jeunes Plants'!N76&lt;&gt;"",'Jeunes Plants'!N76,"")</f>
        <v>PDV</v>
      </c>
      <c r="H141" s="103" t="str">
        <f>IF('Jeunes Plants'!I76&lt;&gt;"",'Jeunes Plants'!I76,"")</f>
        <v>X</v>
      </c>
      <c r="I141" s="103" t="str">
        <f>IF('Jeunes Plants'!J76&lt;&gt;"",'Jeunes Plants'!J76,"")</f>
        <v/>
      </c>
      <c r="J141" s="103">
        <f>IF($J$9=36,'Jeunes Plants'!U76,IF($J$9=37,'Jeunes Plants'!V76,IF($J$9=38,'Jeunes Plants'!W76,IF($J$9=39,'Jeunes Plants'!X76,IF($J$9=40,'Jeunes Plants'!Y76,IF($J$9=41,'Jeunes Plants'!Z76,IF($J$9=42,'Jeunes Plants'!AA76,IF($J$9=43,'Jeunes Plants'!AB76,IF($J$9=44,'Jeunes Plants'!AC76,IF($J$9=45,'Jeunes Plants'!AD76,IF($J$9=46,'Jeunes Plants'!AE76,IF($J$9=47,'Jeunes Plants'!AF76,IF($J$9=48,'Jeunes Plants'!AG76,IF($J$9=49,'Jeunes Plants'!AH76,IF($J$9=50,'Jeunes Plants'!AI76,IF($J$9=51,'Jeunes Plants'!AJ76,IF($J$9=52,'Jeunes Plants'!AK76,IF($J$9=1,'Jeunes Plants'!AL76,IF($J$9=2,'Jeunes Plants'!AM76,IF($J$9=3,'Jeunes Plants'!AN76,IF($J$9=4,'Jeunes Plants'!AO76,IF($J$9=5,'Jeunes Plants'!AP76,IF($J$9=6,'Jeunes Plants'!AQ76,IF($J$9=7,'Jeunes Plants'!AR76,IF($J$9=8,'Jeunes Plants'!AS76,IF($J$9=9,'Jeunes Plants'!AT76,IF($J$9=10,'Jeunes Plants'!AU76,IF($J$9=11,'Jeunes Plants'!AV76,IF($J$9=12,'Jeunes Plants'!AW76,IF($J$9=13,'Jeunes Plants'!AX76,IF($J$9=14,'Jeunes Plants'!AY76,IF($J$9=15,'Jeunes Plants'!AZ76,IF($J$9=16,'Jeunes Plants'!BA76,IF($J$9=17,'Jeunes Plants'!BB76,IF($J$9=18,'Jeunes Plants'!BC76,IF($J$9=19,'Jeunes Plants'!BD76,IF($J$9=20,'Jeunes Plants'!BE76,IF($J$9=21,'Jeunes Plants'!BF76,IF($J$9=22,'Jeunes Plants'!BG76,IF($J$9=23,'Jeunes Plants'!BH76,IF($J$9=24,'Jeunes Plants'!BI76,IF($J$9=25,'Jeunes Plants'!BJ76,IF($J$9=26,'Jeunes Plants'!BK76,IF($J$9=27,'Jeunes Plants'!BL76,IF($J$9=28,'Jeunes Plants'!BM76,IF($J$9=29,'Jeunes Plants'!BN76,IF($J$9=30,'Jeunes Plants'!BO76,IF($J$9=31,'Jeunes Plants'!BP76,IF($J$9=32,'Jeunes Plants'!BQ76,IF($J$9=33,'Jeunes Plants'!BR76,IF($J$9=34,'Jeunes Plants'!BS76,IF($J$9=35,'Jeunes Plants'!B11979,))))))))))))))))))))))))))))))))))))))))))))))))))))</f>
        <v>0</v>
      </c>
      <c r="K141" s="103" t="str">
        <f>IF('Jeunes Plants'!R76=0,"","Erreur")</f>
        <v/>
      </c>
    </row>
    <row r="142" spans="1:11" x14ac:dyDescent="0.25">
      <c r="A142" s="450"/>
      <c r="B142" s="450"/>
      <c r="C142" s="451" t="s">
        <v>1764</v>
      </c>
      <c r="D142" s="451"/>
      <c r="E142" s="450"/>
      <c r="F142" s="450"/>
      <c r="G142" s="450"/>
      <c r="H142" s="450"/>
      <c r="I142" s="450"/>
      <c r="J142" s="450">
        <f>SUBTOTAL(9,J139:J141)</f>
        <v>0</v>
      </c>
      <c r="K142" s="450"/>
    </row>
    <row r="143" spans="1:11" x14ac:dyDescent="0.25">
      <c r="A143" s="103">
        <f>IF('Jeunes Plants'!A77&lt;&gt;"",'Jeunes Plants'!A77,"")</f>
        <v>23011</v>
      </c>
      <c r="B143" s="103" t="str">
        <f>IF('Jeunes Plants'!L77&lt;&gt;"",'Jeunes Plants'!L77,"")</f>
        <v>PV</v>
      </c>
      <c r="C143" s="107" t="str">
        <f>IF('Jeunes Plants'!B77&lt;&gt;"",'Jeunes Plants'!B77,"")</f>
        <v>ALLIUM SATIVUM</v>
      </c>
      <c r="D143" s="107" t="str">
        <f>IF('Jeunes Plants'!C77&lt;&gt;"",'Jeunes Plants'!C77,"")</f>
        <v>Millenium</v>
      </c>
      <c r="E143" s="103" t="str">
        <f>IF('Jeunes Plants'!H77&lt;&gt;"",'Jeunes Plants'!H77,"")</f>
        <v>Q. lim.</v>
      </c>
      <c r="F143" s="103" t="str">
        <f>IF('Jeunes Plants'!E77&lt;&gt;"",'Jeunes Plants'!E77,"")</f>
        <v>B</v>
      </c>
      <c r="G143" s="103" t="str">
        <f>IF('Jeunes Plants'!N77&lt;&gt;"",'Jeunes Plants'!N77,"")</f>
        <v>PDV</v>
      </c>
      <c r="H143" s="103" t="str">
        <f>IF('Jeunes Plants'!I77&lt;&gt;"",'Jeunes Plants'!I77,"")</f>
        <v>P</v>
      </c>
      <c r="I143" s="103" t="str">
        <f>IF('Jeunes Plants'!J77&lt;&gt;"",'Jeunes Plants'!J77,"")</f>
        <v/>
      </c>
      <c r="J143" s="103">
        <f>IF($J$9=36,'Jeunes Plants'!U77,IF($J$9=37,'Jeunes Plants'!V77,IF($J$9=38,'Jeunes Plants'!W77,IF($J$9=39,'Jeunes Plants'!X77,IF($J$9=40,'Jeunes Plants'!Y77,IF($J$9=41,'Jeunes Plants'!Z77,IF($J$9=42,'Jeunes Plants'!AA77,IF($J$9=43,'Jeunes Plants'!AB77,IF($J$9=44,'Jeunes Plants'!AC77,IF($J$9=45,'Jeunes Plants'!AD77,IF($J$9=46,'Jeunes Plants'!AE77,IF($J$9=47,'Jeunes Plants'!AF77,IF($J$9=48,'Jeunes Plants'!AG77,IF($J$9=49,'Jeunes Plants'!AH77,IF($J$9=50,'Jeunes Plants'!AI77,IF($J$9=51,'Jeunes Plants'!AJ77,IF($J$9=52,'Jeunes Plants'!AK77,IF($J$9=1,'Jeunes Plants'!AL77,IF($J$9=2,'Jeunes Plants'!AM77,IF($J$9=3,'Jeunes Plants'!AN77,IF($J$9=4,'Jeunes Plants'!AO77,IF($J$9=5,'Jeunes Plants'!AP77,IF($J$9=6,'Jeunes Plants'!AQ77,IF($J$9=7,'Jeunes Plants'!AR77,IF($J$9=8,'Jeunes Plants'!AS77,IF($J$9=9,'Jeunes Plants'!AT77,IF($J$9=10,'Jeunes Plants'!AU77,IF($J$9=11,'Jeunes Plants'!AV77,IF($J$9=12,'Jeunes Plants'!AW77,IF($J$9=13,'Jeunes Plants'!AX77,IF($J$9=14,'Jeunes Plants'!AY77,IF($J$9=15,'Jeunes Plants'!AZ77,IF($J$9=16,'Jeunes Plants'!BA77,IF($J$9=17,'Jeunes Plants'!BB77,IF($J$9=18,'Jeunes Plants'!BC77,IF($J$9=19,'Jeunes Plants'!BD77,IF($J$9=20,'Jeunes Plants'!BE77,IF($J$9=21,'Jeunes Plants'!BF77,IF($J$9=22,'Jeunes Plants'!BG77,IF($J$9=23,'Jeunes Plants'!BH77,IF($J$9=24,'Jeunes Plants'!BI77,IF($J$9=25,'Jeunes Plants'!BJ77,IF($J$9=26,'Jeunes Plants'!BK77,IF($J$9=27,'Jeunes Plants'!BL77,IF($J$9=28,'Jeunes Plants'!BM77,IF($J$9=29,'Jeunes Plants'!BN77,IF($J$9=30,'Jeunes Plants'!BO77,IF($J$9=31,'Jeunes Plants'!BP77,IF($J$9=32,'Jeunes Plants'!BQ77,IF($J$9=33,'Jeunes Plants'!BR77,IF($J$9=34,'Jeunes Plants'!BS77,IF($J$9=35,'Jeunes Plants'!B11980,))))))))))))))))))))))))))))))))))))))))))))))))))))</f>
        <v>0</v>
      </c>
      <c r="K143" s="103" t="str">
        <f>IF('Jeunes Plants'!R77=0,"","Erreur")</f>
        <v/>
      </c>
    </row>
    <row r="144" spans="1:11" x14ac:dyDescent="0.25">
      <c r="A144" s="450"/>
      <c r="B144" s="450"/>
      <c r="C144" s="451" t="s">
        <v>1765</v>
      </c>
      <c r="D144" s="451"/>
      <c r="E144" s="450"/>
      <c r="F144" s="450"/>
      <c r="G144" s="450"/>
      <c r="H144" s="450"/>
      <c r="I144" s="450"/>
      <c r="J144" s="450">
        <f>SUBTOTAL(9,J143:J143)</f>
        <v>0</v>
      </c>
      <c r="K144" s="450"/>
    </row>
    <row r="145" spans="1:11" x14ac:dyDescent="0.25">
      <c r="A145" s="103">
        <f>IF('Jeunes Plants'!A78&lt;&gt;"",'Jeunes Plants'!A78,"")</f>
        <v>13947</v>
      </c>
      <c r="B145" s="103" t="str">
        <f>IF('Jeunes Plants'!L78&lt;&gt;"",'Jeunes Plants'!L78,"")</f>
        <v>PV</v>
      </c>
      <c r="C145" s="107" t="str">
        <f>IF('Jeunes Plants'!B78&lt;&gt;"",'Jeunes Plants'!B78,"")</f>
        <v>ALOE VERA</v>
      </c>
      <c r="D145" s="107" t="str">
        <f>IF('Jeunes Plants'!C78&lt;&gt;"",'Jeunes Plants'!C78,"")</f>
        <v>.</v>
      </c>
      <c r="E145" s="103" t="str">
        <f>IF('Jeunes Plants'!H78&lt;&gt;"",'Jeunes Plants'!H78,"")</f>
        <v>Q. lim.</v>
      </c>
      <c r="F145" s="103" t="str">
        <f>IF('Jeunes Plants'!E78&lt;&gt;"",'Jeunes Plants'!E78,"")</f>
        <v>B</v>
      </c>
      <c r="G145" s="103" t="str">
        <f>IF('Jeunes Plants'!N78&lt;&gt;"",'Jeunes Plants'!N78,"")</f>
        <v>PDV</v>
      </c>
      <c r="H145" s="103" t="str">
        <f>IF('Jeunes Plants'!I78&lt;&gt;"",'Jeunes Plants'!I78,"")</f>
        <v>P</v>
      </c>
      <c r="I145" s="103" t="str">
        <f>IF('Jeunes Plants'!J78&lt;&gt;"",'Jeunes Plants'!J78,"")</f>
        <v/>
      </c>
      <c r="J145" s="103">
        <f>IF($J$9=36,'Jeunes Plants'!U78,IF($J$9=37,'Jeunes Plants'!V78,IF($J$9=38,'Jeunes Plants'!W78,IF($J$9=39,'Jeunes Plants'!X78,IF($J$9=40,'Jeunes Plants'!Y78,IF($J$9=41,'Jeunes Plants'!Z78,IF($J$9=42,'Jeunes Plants'!AA78,IF($J$9=43,'Jeunes Plants'!AB78,IF($J$9=44,'Jeunes Plants'!AC78,IF($J$9=45,'Jeunes Plants'!AD78,IF($J$9=46,'Jeunes Plants'!AE78,IF($J$9=47,'Jeunes Plants'!AF78,IF($J$9=48,'Jeunes Plants'!AG78,IF($J$9=49,'Jeunes Plants'!AH78,IF($J$9=50,'Jeunes Plants'!AI78,IF($J$9=51,'Jeunes Plants'!AJ78,IF($J$9=52,'Jeunes Plants'!AK78,IF($J$9=1,'Jeunes Plants'!AL78,IF($J$9=2,'Jeunes Plants'!AM78,IF($J$9=3,'Jeunes Plants'!AN78,IF($J$9=4,'Jeunes Plants'!AO78,IF($J$9=5,'Jeunes Plants'!AP78,IF($J$9=6,'Jeunes Plants'!AQ78,IF($J$9=7,'Jeunes Plants'!AR78,IF($J$9=8,'Jeunes Plants'!AS78,IF($J$9=9,'Jeunes Plants'!AT78,IF($J$9=10,'Jeunes Plants'!AU78,IF($J$9=11,'Jeunes Plants'!AV78,IF($J$9=12,'Jeunes Plants'!AW78,IF($J$9=13,'Jeunes Plants'!AX78,IF($J$9=14,'Jeunes Plants'!AY78,IF($J$9=15,'Jeunes Plants'!AZ78,IF($J$9=16,'Jeunes Plants'!BA78,IF($J$9=17,'Jeunes Plants'!BB78,IF($J$9=18,'Jeunes Plants'!BC78,IF($J$9=19,'Jeunes Plants'!BD78,IF($J$9=20,'Jeunes Plants'!BE78,IF($J$9=21,'Jeunes Plants'!BF78,IF($J$9=22,'Jeunes Plants'!BG78,IF($J$9=23,'Jeunes Plants'!BH78,IF($J$9=24,'Jeunes Plants'!BI78,IF($J$9=25,'Jeunes Plants'!BJ78,IF($J$9=26,'Jeunes Plants'!BK78,IF($J$9=27,'Jeunes Plants'!BL78,IF($J$9=28,'Jeunes Plants'!BM78,IF($J$9=29,'Jeunes Plants'!BN78,IF($J$9=30,'Jeunes Plants'!BO78,IF($J$9=31,'Jeunes Plants'!BP78,IF($J$9=32,'Jeunes Plants'!BQ78,IF($J$9=33,'Jeunes Plants'!BR78,IF($J$9=34,'Jeunes Plants'!BS78,IF($J$9=35,'Jeunes Plants'!B11981,))))))))))))))))))))))))))))))))))))))))))))))))))))</f>
        <v>0</v>
      </c>
      <c r="K145" s="103" t="str">
        <f>IF('Jeunes Plants'!R78=0,"","Erreur")</f>
        <v/>
      </c>
    </row>
    <row r="146" spans="1:11" x14ac:dyDescent="0.25">
      <c r="A146" s="450"/>
      <c r="B146" s="450"/>
      <c r="C146" s="451" t="s">
        <v>1751</v>
      </c>
      <c r="D146" s="451"/>
      <c r="E146" s="450"/>
      <c r="F146" s="450"/>
      <c r="G146" s="450"/>
      <c r="H146" s="450"/>
      <c r="I146" s="450"/>
      <c r="J146" s="450">
        <f>SUBTOTAL(9,J145:J145)</f>
        <v>0</v>
      </c>
      <c r="K146" s="450"/>
    </row>
    <row r="147" spans="1:11" x14ac:dyDescent="0.25">
      <c r="A147" s="103">
        <f>IF('Jeunes Plants'!A79&lt;&gt;"",'Jeunes Plants'!A79,"")</f>
        <v>15618</v>
      </c>
      <c r="B147" s="103" t="str">
        <f>IF('Jeunes Plants'!L79&lt;&gt;"",'Jeunes Plants'!L79,"")</f>
        <v>PV</v>
      </c>
      <c r="C147" s="107" t="str">
        <f>IF('Jeunes Plants'!B79&lt;&gt;"",'Jeunes Plants'!B79,"")</f>
        <v>ALSTROEMERIA</v>
      </c>
      <c r="D147" s="107" t="str">
        <f>IF('Jeunes Plants'!C79&lt;&gt;"",'Jeunes Plants'!C79,"")</f>
        <v>Colorita variés</v>
      </c>
      <c r="E147" s="103" t="str">
        <f>IF('Jeunes Plants'!H79&lt;&gt;"",'Jeunes Plants'!H79,"")</f>
        <v>Q. lim.</v>
      </c>
      <c r="F147" s="103" t="str">
        <f>IF('Jeunes Plants'!E79&lt;&gt;"",'Jeunes Plants'!E79,"")</f>
        <v>B</v>
      </c>
      <c r="G147" s="103" t="str">
        <f>IF('Jeunes Plants'!N79&lt;&gt;"",'Jeunes Plants'!N79,"")</f>
        <v>PDV</v>
      </c>
      <c r="H147" s="103" t="str">
        <f>IF('Jeunes Plants'!I79&lt;&gt;"",'Jeunes Plants'!I79,"")</f>
        <v>Q</v>
      </c>
      <c r="I147" s="103" t="str">
        <f>IF('Jeunes Plants'!J79&lt;&gt;"",'Jeunes Plants'!J79,"")</f>
        <v/>
      </c>
      <c r="J147" s="103">
        <f>IF($J$9=36,'Jeunes Plants'!U79,IF($J$9=37,'Jeunes Plants'!V79,IF($J$9=38,'Jeunes Plants'!W79,IF($J$9=39,'Jeunes Plants'!X79,IF($J$9=40,'Jeunes Plants'!Y79,IF($J$9=41,'Jeunes Plants'!Z79,IF($J$9=42,'Jeunes Plants'!AA79,IF($J$9=43,'Jeunes Plants'!AB79,IF($J$9=44,'Jeunes Plants'!AC79,IF($J$9=45,'Jeunes Plants'!AD79,IF($J$9=46,'Jeunes Plants'!AE79,IF($J$9=47,'Jeunes Plants'!AF79,IF($J$9=48,'Jeunes Plants'!AG79,IF($J$9=49,'Jeunes Plants'!AH79,IF($J$9=50,'Jeunes Plants'!AI79,IF($J$9=51,'Jeunes Plants'!AJ79,IF($J$9=52,'Jeunes Plants'!AK79,IF($J$9=1,'Jeunes Plants'!AL79,IF($J$9=2,'Jeunes Plants'!AM79,IF($J$9=3,'Jeunes Plants'!AN79,IF($J$9=4,'Jeunes Plants'!AO79,IF($J$9=5,'Jeunes Plants'!AP79,IF($J$9=6,'Jeunes Plants'!AQ79,IF($J$9=7,'Jeunes Plants'!AR79,IF($J$9=8,'Jeunes Plants'!AS79,IF($J$9=9,'Jeunes Plants'!AT79,IF($J$9=10,'Jeunes Plants'!AU79,IF($J$9=11,'Jeunes Plants'!AV79,IF($J$9=12,'Jeunes Plants'!AW79,IF($J$9=13,'Jeunes Plants'!AX79,IF($J$9=14,'Jeunes Plants'!AY79,IF($J$9=15,'Jeunes Plants'!AZ79,IF($J$9=16,'Jeunes Plants'!BA79,IF($J$9=17,'Jeunes Plants'!BB79,IF($J$9=18,'Jeunes Plants'!BC79,IF($J$9=19,'Jeunes Plants'!BD79,IF($J$9=20,'Jeunes Plants'!BE79,IF($J$9=21,'Jeunes Plants'!BF79,IF($J$9=22,'Jeunes Plants'!BG79,IF($J$9=23,'Jeunes Plants'!BH79,IF($J$9=24,'Jeunes Plants'!BI79,IF($J$9=25,'Jeunes Plants'!BJ79,IF($J$9=26,'Jeunes Plants'!BK79,IF($J$9=27,'Jeunes Plants'!BL79,IF($J$9=28,'Jeunes Plants'!BM79,IF($J$9=29,'Jeunes Plants'!BN79,IF($J$9=30,'Jeunes Plants'!BO79,IF($J$9=31,'Jeunes Plants'!BP79,IF($J$9=32,'Jeunes Plants'!BQ79,IF($J$9=33,'Jeunes Plants'!BR79,IF($J$9=34,'Jeunes Plants'!BS79,IF($J$9=35,'Jeunes Plants'!B11982,))))))))))))))))))))))))))))))))))))))))))))))))))))</f>
        <v>0</v>
      </c>
      <c r="K147" s="103" t="str">
        <f>IF('Jeunes Plants'!R79=0,"","Erreur")</f>
        <v/>
      </c>
    </row>
    <row r="148" spans="1:11" x14ac:dyDescent="0.25">
      <c r="A148" s="450"/>
      <c r="B148" s="450"/>
      <c r="C148" s="451" t="s">
        <v>1766</v>
      </c>
      <c r="D148" s="451"/>
      <c r="E148" s="450"/>
      <c r="F148" s="450"/>
      <c r="G148" s="450"/>
      <c r="H148" s="450"/>
      <c r="I148" s="450"/>
      <c r="J148" s="450">
        <f>SUBTOTAL(9,J147:J147)</f>
        <v>0</v>
      </c>
      <c r="K148" s="450"/>
    </row>
    <row r="149" spans="1:11" x14ac:dyDescent="0.25">
      <c r="A149" s="103">
        <f>IF('Jeunes Plants'!A80&lt;&gt;"",'Jeunes Plants'!A80,"")</f>
        <v>25139</v>
      </c>
      <c r="B149" s="103" t="str">
        <f>IF('Jeunes Plants'!L80&lt;&gt;"",'Jeunes Plants'!L80,"")</f>
        <v>PV</v>
      </c>
      <c r="C149" s="107" t="str">
        <f>IF('Jeunes Plants'!B80&lt;&gt;"",'Jeunes Plants'!B80,"")</f>
        <v>ANIGOZANTHOS</v>
      </c>
      <c r="D149" s="107" t="str">
        <f>IF('Jeunes Plants'!C80&lt;&gt;"",'Jeunes Plants'!C80,"")</f>
        <v>Cape variés</v>
      </c>
      <c r="E149" s="103" t="str">
        <f>IF('Jeunes Plants'!H80&lt;&gt;"",'Jeunes Plants'!H80,"")</f>
        <v>Q. lim.</v>
      </c>
      <c r="F149" s="103" t="str">
        <f>IF('Jeunes Plants'!E80&lt;&gt;"",'Jeunes Plants'!E80,"")</f>
        <v>B</v>
      </c>
      <c r="G149" s="103" t="str">
        <f>IF('Jeunes Plants'!N80&lt;&gt;"",'Jeunes Plants'!N80,"")</f>
        <v>PDV</v>
      </c>
      <c r="H149" s="103" t="str">
        <f>IF('Jeunes Plants'!I80&lt;&gt;"",'Jeunes Plants'!I80,"")</f>
        <v>P</v>
      </c>
      <c r="I149" s="103" t="str">
        <f>IF('Jeunes Plants'!J80&lt;&gt;"",'Jeunes Plants'!J80,"")</f>
        <v/>
      </c>
      <c r="J149" s="103">
        <f>IF($J$9=36,'Jeunes Plants'!U80,IF($J$9=37,'Jeunes Plants'!V80,IF($J$9=38,'Jeunes Plants'!W80,IF($J$9=39,'Jeunes Plants'!X80,IF($J$9=40,'Jeunes Plants'!Y80,IF($J$9=41,'Jeunes Plants'!Z80,IF($J$9=42,'Jeunes Plants'!AA80,IF($J$9=43,'Jeunes Plants'!AB80,IF($J$9=44,'Jeunes Plants'!AC80,IF($J$9=45,'Jeunes Plants'!AD80,IF($J$9=46,'Jeunes Plants'!AE80,IF($J$9=47,'Jeunes Plants'!AF80,IF($J$9=48,'Jeunes Plants'!AG80,IF($J$9=49,'Jeunes Plants'!AH80,IF($J$9=50,'Jeunes Plants'!AI80,IF($J$9=51,'Jeunes Plants'!AJ80,IF($J$9=52,'Jeunes Plants'!AK80,IF($J$9=1,'Jeunes Plants'!AL80,IF($J$9=2,'Jeunes Plants'!AM80,IF($J$9=3,'Jeunes Plants'!AN80,IF($J$9=4,'Jeunes Plants'!AO80,IF($J$9=5,'Jeunes Plants'!AP80,IF($J$9=6,'Jeunes Plants'!AQ80,IF($J$9=7,'Jeunes Plants'!AR80,IF($J$9=8,'Jeunes Plants'!AS80,IF($J$9=9,'Jeunes Plants'!AT80,IF($J$9=10,'Jeunes Plants'!AU80,IF($J$9=11,'Jeunes Plants'!AV80,IF($J$9=12,'Jeunes Plants'!AW80,IF($J$9=13,'Jeunes Plants'!AX80,IF($J$9=14,'Jeunes Plants'!AY80,IF($J$9=15,'Jeunes Plants'!AZ80,IF($J$9=16,'Jeunes Plants'!BA80,IF($J$9=17,'Jeunes Plants'!BB80,IF($J$9=18,'Jeunes Plants'!BC80,IF($J$9=19,'Jeunes Plants'!BD80,IF($J$9=20,'Jeunes Plants'!BE80,IF($J$9=21,'Jeunes Plants'!BF80,IF($J$9=22,'Jeunes Plants'!BG80,IF($J$9=23,'Jeunes Plants'!BH80,IF($J$9=24,'Jeunes Plants'!BI80,IF($J$9=25,'Jeunes Plants'!BJ80,IF($J$9=26,'Jeunes Plants'!BK80,IF($J$9=27,'Jeunes Plants'!BL80,IF($J$9=28,'Jeunes Plants'!BM80,IF($J$9=29,'Jeunes Plants'!BN80,IF($J$9=30,'Jeunes Plants'!BO80,IF($J$9=31,'Jeunes Plants'!BP80,IF($J$9=32,'Jeunes Plants'!BQ80,IF($J$9=33,'Jeunes Plants'!BR80,IF($J$9=34,'Jeunes Plants'!BS80,IF($J$9=35,'Jeunes Plants'!B11983,))))))))))))))))))))))))))))))))))))))))))))))))))))</f>
        <v>0</v>
      </c>
      <c r="K149" s="103" t="str">
        <f>IF('Jeunes Plants'!R80=0,"","Erreur")</f>
        <v/>
      </c>
    </row>
    <row r="150" spans="1:11" x14ac:dyDescent="0.25">
      <c r="A150" s="450"/>
      <c r="B150" s="450"/>
      <c r="C150" s="451" t="s">
        <v>1767</v>
      </c>
      <c r="D150" s="451"/>
      <c r="E150" s="450"/>
      <c r="F150" s="450"/>
      <c r="G150" s="450"/>
      <c r="H150" s="450"/>
      <c r="I150" s="450"/>
      <c r="J150" s="450">
        <f>SUBTOTAL(9,J149:J149)</f>
        <v>0</v>
      </c>
      <c r="K150" s="450"/>
    </row>
    <row r="151" spans="1:11" x14ac:dyDescent="0.25">
      <c r="A151" s="103">
        <f>IF('Jeunes Plants'!A81&lt;&gt;"",'Jeunes Plants'!A81,"")</f>
        <v>12446</v>
      </c>
      <c r="B151" s="103" t="str">
        <f>IF('Jeunes Plants'!L81&lt;&gt;"",'Jeunes Plants'!L81,"")</f>
        <v>PV</v>
      </c>
      <c r="C151" s="107" t="str">
        <f>IF('Jeunes Plants'!B81&lt;&gt;"",'Jeunes Plants'!B81,"")</f>
        <v>BANANIER</v>
      </c>
      <c r="D151" s="107" t="str">
        <f>IF('Jeunes Plants'!C81&lt;&gt;"",'Jeunes Plants'!C81,"")</f>
        <v xml:space="preserve">Musa basjoo </v>
      </c>
      <c r="E151" s="103" t="str">
        <f>IF('Jeunes Plants'!H81&lt;&gt;"",'Jeunes Plants'!H81,"")</f>
        <v>Q. lim.</v>
      </c>
      <c r="F151" s="103" t="str">
        <f>IF('Jeunes Plants'!E81&lt;&gt;"",'Jeunes Plants'!E81,"")</f>
        <v>B</v>
      </c>
      <c r="G151" s="103" t="str">
        <f>IF('Jeunes Plants'!N81&lt;&gt;"",'Jeunes Plants'!N81,"")</f>
        <v>PDV</v>
      </c>
      <c r="H151" s="103" t="str">
        <f>IF('Jeunes Plants'!I81&lt;&gt;"",'Jeunes Plants'!I81,"")</f>
        <v>P</v>
      </c>
      <c r="I151" s="103" t="str">
        <f>IF('Jeunes Plants'!J81&lt;&gt;"",'Jeunes Plants'!J81,"")</f>
        <v/>
      </c>
      <c r="J151" s="103">
        <f>IF($J$9=36,'Jeunes Plants'!U81,IF($J$9=37,'Jeunes Plants'!V81,IF($J$9=38,'Jeunes Plants'!W81,IF($J$9=39,'Jeunes Plants'!X81,IF($J$9=40,'Jeunes Plants'!Y81,IF($J$9=41,'Jeunes Plants'!Z81,IF($J$9=42,'Jeunes Plants'!AA81,IF($J$9=43,'Jeunes Plants'!AB81,IF($J$9=44,'Jeunes Plants'!AC81,IF($J$9=45,'Jeunes Plants'!AD81,IF($J$9=46,'Jeunes Plants'!AE81,IF($J$9=47,'Jeunes Plants'!AF81,IF($J$9=48,'Jeunes Plants'!AG81,IF($J$9=49,'Jeunes Plants'!AH81,IF($J$9=50,'Jeunes Plants'!AI81,IF($J$9=51,'Jeunes Plants'!AJ81,IF($J$9=52,'Jeunes Plants'!AK81,IF($J$9=1,'Jeunes Plants'!AL81,IF($J$9=2,'Jeunes Plants'!AM81,IF($J$9=3,'Jeunes Plants'!AN81,IF($J$9=4,'Jeunes Plants'!AO81,IF($J$9=5,'Jeunes Plants'!AP81,IF($J$9=6,'Jeunes Plants'!AQ81,IF($J$9=7,'Jeunes Plants'!AR81,IF($J$9=8,'Jeunes Plants'!AS81,IF($J$9=9,'Jeunes Plants'!AT81,IF($J$9=10,'Jeunes Plants'!AU81,IF($J$9=11,'Jeunes Plants'!AV81,IF($J$9=12,'Jeunes Plants'!AW81,IF($J$9=13,'Jeunes Plants'!AX81,IF($J$9=14,'Jeunes Plants'!AY81,IF($J$9=15,'Jeunes Plants'!AZ81,IF($J$9=16,'Jeunes Plants'!BA81,IF($J$9=17,'Jeunes Plants'!BB81,IF($J$9=18,'Jeunes Plants'!BC81,IF($J$9=19,'Jeunes Plants'!BD81,IF($J$9=20,'Jeunes Plants'!BE81,IF($J$9=21,'Jeunes Plants'!BF81,IF($J$9=22,'Jeunes Plants'!BG81,IF($J$9=23,'Jeunes Plants'!BH81,IF($J$9=24,'Jeunes Plants'!BI81,IF($J$9=25,'Jeunes Plants'!BJ81,IF($J$9=26,'Jeunes Plants'!BK81,IF($J$9=27,'Jeunes Plants'!BL81,IF($J$9=28,'Jeunes Plants'!BM81,IF($J$9=29,'Jeunes Plants'!BN81,IF($J$9=30,'Jeunes Plants'!BO81,IF($J$9=31,'Jeunes Plants'!BP81,IF($J$9=32,'Jeunes Plants'!BQ81,IF($J$9=33,'Jeunes Plants'!BR81,IF($J$9=34,'Jeunes Plants'!BS81,IF($J$9=35,'Jeunes Plants'!B11984,))))))))))))))))))))))))))))))))))))))))))))))))))))</f>
        <v>0</v>
      </c>
      <c r="K151" s="103" t="str">
        <f>IF('Jeunes Plants'!R81=0,"","Erreur")</f>
        <v/>
      </c>
    </row>
    <row r="152" spans="1:11" x14ac:dyDescent="0.25">
      <c r="A152" s="103">
        <f>IF('Jeunes Plants'!A82&lt;&gt;"",'Jeunes Plants'!A82,"")</f>
        <v>25981</v>
      </c>
      <c r="B152" s="103" t="str">
        <f>IF('Jeunes Plants'!L82&lt;&gt;"",'Jeunes Plants'!L82,"")</f>
        <v>PV</v>
      </c>
      <c r="C152" s="107" t="str">
        <f>IF('Jeunes Plants'!B82&lt;&gt;"",'Jeunes Plants'!B82,"")</f>
        <v>BANANIER</v>
      </c>
      <c r="D152" s="107" t="str">
        <f>IF('Jeunes Plants'!C82&lt;&gt;"",'Jeunes Plants'!C82,"")</f>
        <v>Musa X Speciosa</v>
      </c>
      <c r="E152" s="103" t="str">
        <f>IF('Jeunes Plants'!H82&lt;&gt;"",'Jeunes Plants'!H82,"")</f>
        <v>Q. lim.</v>
      </c>
      <c r="F152" s="103" t="str">
        <f>IF('Jeunes Plants'!E82&lt;&gt;"",'Jeunes Plants'!E82,"")</f>
        <v>B</v>
      </c>
      <c r="G152" s="103" t="str">
        <f>IF('Jeunes Plants'!N82&lt;&gt;"",'Jeunes Plants'!N82,"")</f>
        <v>PDV</v>
      </c>
      <c r="H152" s="103" t="str">
        <f>IF('Jeunes Plants'!I82&lt;&gt;"",'Jeunes Plants'!I82,"")</f>
        <v>Q</v>
      </c>
      <c r="I152" s="103" t="str">
        <f>IF('Jeunes Plants'!J82&lt;&gt;"",'Jeunes Plants'!J82,"")</f>
        <v/>
      </c>
      <c r="J152" s="103">
        <f>IF($J$9=36,'Jeunes Plants'!U82,IF($J$9=37,'Jeunes Plants'!V82,IF($J$9=38,'Jeunes Plants'!W82,IF($J$9=39,'Jeunes Plants'!X82,IF($J$9=40,'Jeunes Plants'!Y82,IF($J$9=41,'Jeunes Plants'!Z82,IF($J$9=42,'Jeunes Plants'!AA82,IF($J$9=43,'Jeunes Plants'!AB82,IF($J$9=44,'Jeunes Plants'!AC82,IF($J$9=45,'Jeunes Plants'!AD82,IF($J$9=46,'Jeunes Plants'!AE82,IF($J$9=47,'Jeunes Plants'!AF82,IF($J$9=48,'Jeunes Plants'!AG82,IF($J$9=49,'Jeunes Plants'!AH82,IF($J$9=50,'Jeunes Plants'!AI82,IF($J$9=51,'Jeunes Plants'!AJ82,IF($J$9=52,'Jeunes Plants'!AK82,IF($J$9=1,'Jeunes Plants'!AL82,IF($J$9=2,'Jeunes Plants'!AM82,IF($J$9=3,'Jeunes Plants'!AN82,IF($J$9=4,'Jeunes Plants'!AO82,IF($J$9=5,'Jeunes Plants'!AP82,IF($J$9=6,'Jeunes Plants'!AQ82,IF($J$9=7,'Jeunes Plants'!AR82,IF($J$9=8,'Jeunes Plants'!AS82,IF($J$9=9,'Jeunes Plants'!AT82,IF($J$9=10,'Jeunes Plants'!AU82,IF($J$9=11,'Jeunes Plants'!AV82,IF($J$9=12,'Jeunes Plants'!AW82,IF($J$9=13,'Jeunes Plants'!AX82,IF($J$9=14,'Jeunes Plants'!AY82,IF($J$9=15,'Jeunes Plants'!AZ82,IF($J$9=16,'Jeunes Plants'!BA82,IF($J$9=17,'Jeunes Plants'!BB82,IF($J$9=18,'Jeunes Plants'!BC82,IF($J$9=19,'Jeunes Plants'!BD82,IF($J$9=20,'Jeunes Plants'!BE82,IF($J$9=21,'Jeunes Plants'!BF82,IF($J$9=22,'Jeunes Plants'!BG82,IF($J$9=23,'Jeunes Plants'!BH82,IF($J$9=24,'Jeunes Plants'!BI82,IF($J$9=25,'Jeunes Plants'!BJ82,IF($J$9=26,'Jeunes Plants'!BK82,IF($J$9=27,'Jeunes Plants'!BL82,IF($J$9=28,'Jeunes Plants'!BM82,IF($J$9=29,'Jeunes Plants'!BN82,IF($J$9=30,'Jeunes Plants'!BO82,IF($J$9=31,'Jeunes Plants'!BP82,IF($J$9=32,'Jeunes Plants'!BQ82,IF($J$9=33,'Jeunes Plants'!BR82,IF($J$9=34,'Jeunes Plants'!BS82,IF($J$9=35,'Jeunes Plants'!B11985,))))))))))))))))))))))))))))))))))))))))))))))))))))</f>
        <v>0</v>
      </c>
      <c r="K152" s="103" t="str">
        <f>IF('Jeunes Plants'!R82=0,"","Erreur")</f>
        <v/>
      </c>
    </row>
    <row r="153" spans="1:11" x14ac:dyDescent="0.25">
      <c r="A153" s="103">
        <f>IF('Jeunes Plants'!A83&lt;&gt;"",'Jeunes Plants'!A83,"")</f>
        <v>13029</v>
      </c>
      <c r="B153" s="103" t="str">
        <f>IF('Jeunes Plants'!L83&lt;&gt;"",'Jeunes Plants'!L83,"")</f>
        <v>PV</v>
      </c>
      <c r="C153" s="107" t="str">
        <f>IF('Jeunes Plants'!B83&lt;&gt;"",'Jeunes Plants'!B83,"")</f>
        <v>BANANIER</v>
      </c>
      <c r="D153" s="107" t="str">
        <f>IF('Jeunes Plants'!C83&lt;&gt;"",'Jeunes Plants'!C83,"")</f>
        <v>Musa ensete Maurelii</v>
      </c>
      <c r="E153" s="103" t="str">
        <f>IF('Jeunes Plants'!H83&lt;&gt;"",'Jeunes Plants'!H83,"")</f>
        <v>Q. lim.</v>
      </c>
      <c r="F153" s="103" t="str">
        <f>IF('Jeunes Plants'!E83&lt;&gt;"",'Jeunes Plants'!E83,"")</f>
        <v>B</v>
      </c>
      <c r="G153" s="103" t="str">
        <f>IF('Jeunes Plants'!N83&lt;&gt;"",'Jeunes Plants'!N83,"")</f>
        <v>PDV</v>
      </c>
      <c r="H153" s="103" t="str">
        <f>IF('Jeunes Plants'!I83&lt;&gt;"",'Jeunes Plants'!I83,"")</f>
        <v>Q</v>
      </c>
      <c r="I153" s="103" t="str">
        <f>IF('Jeunes Plants'!J83&lt;&gt;"",'Jeunes Plants'!J83,"")</f>
        <v/>
      </c>
      <c r="J153" s="103">
        <f>IF($J$9=36,'Jeunes Plants'!U83,IF($J$9=37,'Jeunes Plants'!V83,IF($J$9=38,'Jeunes Plants'!W83,IF($J$9=39,'Jeunes Plants'!X83,IF($J$9=40,'Jeunes Plants'!Y83,IF($J$9=41,'Jeunes Plants'!Z83,IF($J$9=42,'Jeunes Plants'!AA83,IF($J$9=43,'Jeunes Plants'!AB83,IF($J$9=44,'Jeunes Plants'!AC83,IF($J$9=45,'Jeunes Plants'!AD83,IF($J$9=46,'Jeunes Plants'!AE83,IF($J$9=47,'Jeunes Plants'!AF83,IF($J$9=48,'Jeunes Plants'!AG83,IF($J$9=49,'Jeunes Plants'!AH83,IF($J$9=50,'Jeunes Plants'!AI83,IF($J$9=51,'Jeunes Plants'!AJ83,IF($J$9=52,'Jeunes Plants'!AK83,IF($J$9=1,'Jeunes Plants'!AL83,IF($J$9=2,'Jeunes Plants'!AM83,IF($J$9=3,'Jeunes Plants'!AN83,IF($J$9=4,'Jeunes Plants'!AO83,IF($J$9=5,'Jeunes Plants'!AP83,IF($J$9=6,'Jeunes Plants'!AQ83,IF($J$9=7,'Jeunes Plants'!AR83,IF($J$9=8,'Jeunes Plants'!AS83,IF($J$9=9,'Jeunes Plants'!AT83,IF($J$9=10,'Jeunes Plants'!AU83,IF($J$9=11,'Jeunes Plants'!AV83,IF($J$9=12,'Jeunes Plants'!AW83,IF($J$9=13,'Jeunes Plants'!AX83,IF($J$9=14,'Jeunes Plants'!AY83,IF($J$9=15,'Jeunes Plants'!AZ83,IF($J$9=16,'Jeunes Plants'!BA83,IF($J$9=17,'Jeunes Plants'!BB83,IF($J$9=18,'Jeunes Plants'!BC83,IF($J$9=19,'Jeunes Plants'!BD83,IF($J$9=20,'Jeunes Plants'!BE83,IF($J$9=21,'Jeunes Plants'!BF83,IF($J$9=22,'Jeunes Plants'!BG83,IF($J$9=23,'Jeunes Plants'!BH83,IF($J$9=24,'Jeunes Plants'!BI83,IF($J$9=25,'Jeunes Plants'!BJ83,IF($J$9=26,'Jeunes Plants'!BK83,IF($J$9=27,'Jeunes Plants'!BL83,IF($J$9=28,'Jeunes Plants'!BM83,IF($J$9=29,'Jeunes Plants'!BN83,IF($J$9=30,'Jeunes Plants'!BO83,IF($J$9=31,'Jeunes Plants'!BP83,IF($J$9=32,'Jeunes Plants'!BQ83,IF($J$9=33,'Jeunes Plants'!BR83,IF($J$9=34,'Jeunes Plants'!BS83,IF($J$9=35,'Jeunes Plants'!B11986,))))))))))))))))))))))))))))))))))))))))))))))))))))</f>
        <v>0</v>
      </c>
      <c r="K153" s="103" t="str">
        <f>IF('Jeunes Plants'!R83=0,"","Erreur")</f>
        <v/>
      </c>
    </row>
    <row r="154" spans="1:11" x14ac:dyDescent="0.25">
      <c r="A154" s="103">
        <f>IF('Jeunes Plants'!A84&lt;&gt;"",'Jeunes Plants'!A84,"")</f>
        <v>25982</v>
      </c>
      <c r="B154" s="103" t="str">
        <f>IF('Jeunes Plants'!L84&lt;&gt;"",'Jeunes Plants'!L84,"")</f>
        <v>PV</v>
      </c>
      <c r="C154" s="107" t="str">
        <f>IF('Jeunes Plants'!B84&lt;&gt;"",'Jeunes Plants'!B84,"")</f>
        <v>BANANIER</v>
      </c>
      <c r="D154" s="107" t="str">
        <f>IF('Jeunes Plants'!C84&lt;&gt;"",'Jeunes Plants'!C84,"")</f>
        <v>Musa sikkimensis Red Tiger</v>
      </c>
      <c r="E154" s="103" t="str">
        <f>IF('Jeunes Plants'!H84&lt;&gt;"",'Jeunes Plants'!H84,"")</f>
        <v>Q. lim.</v>
      </c>
      <c r="F154" s="103" t="str">
        <f>IF('Jeunes Plants'!E84&lt;&gt;"",'Jeunes Plants'!E84,"")</f>
        <v>B</v>
      </c>
      <c r="G154" s="103" t="str">
        <f>IF('Jeunes Plants'!N84&lt;&gt;"",'Jeunes Plants'!N84,"")</f>
        <v>PDV</v>
      </c>
      <c r="H154" s="103" t="str">
        <f>IF('Jeunes Plants'!I84&lt;&gt;"",'Jeunes Plants'!I84,"")</f>
        <v>Q</v>
      </c>
      <c r="I154" s="103" t="str">
        <f>IF('Jeunes Plants'!J84&lt;&gt;"",'Jeunes Plants'!J84,"")</f>
        <v/>
      </c>
      <c r="J154" s="103">
        <f>IF($J$9=36,'Jeunes Plants'!U84,IF($J$9=37,'Jeunes Plants'!V84,IF($J$9=38,'Jeunes Plants'!W84,IF($J$9=39,'Jeunes Plants'!X84,IF($J$9=40,'Jeunes Plants'!Y84,IF($J$9=41,'Jeunes Plants'!Z84,IF($J$9=42,'Jeunes Plants'!AA84,IF($J$9=43,'Jeunes Plants'!AB84,IF($J$9=44,'Jeunes Plants'!AC84,IF($J$9=45,'Jeunes Plants'!AD84,IF($J$9=46,'Jeunes Plants'!AE84,IF($J$9=47,'Jeunes Plants'!AF84,IF($J$9=48,'Jeunes Plants'!AG84,IF($J$9=49,'Jeunes Plants'!AH84,IF($J$9=50,'Jeunes Plants'!AI84,IF($J$9=51,'Jeunes Plants'!AJ84,IF($J$9=52,'Jeunes Plants'!AK84,IF($J$9=1,'Jeunes Plants'!AL84,IF($J$9=2,'Jeunes Plants'!AM84,IF($J$9=3,'Jeunes Plants'!AN84,IF($J$9=4,'Jeunes Plants'!AO84,IF($J$9=5,'Jeunes Plants'!AP84,IF($J$9=6,'Jeunes Plants'!AQ84,IF($J$9=7,'Jeunes Plants'!AR84,IF($J$9=8,'Jeunes Plants'!AS84,IF($J$9=9,'Jeunes Plants'!AT84,IF($J$9=10,'Jeunes Plants'!AU84,IF($J$9=11,'Jeunes Plants'!AV84,IF($J$9=12,'Jeunes Plants'!AW84,IF($J$9=13,'Jeunes Plants'!AX84,IF($J$9=14,'Jeunes Plants'!AY84,IF($J$9=15,'Jeunes Plants'!AZ84,IF($J$9=16,'Jeunes Plants'!BA84,IF($J$9=17,'Jeunes Plants'!BB84,IF($J$9=18,'Jeunes Plants'!BC84,IF($J$9=19,'Jeunes Plants'!BD84,IF($J$9=20,'Jeunes Plants'!BE84,IF($J$9=21,'Jeunes Plants'!BF84,IF($J$9=22,'Jeunes Plants'!BG84,IF($J$9=23,'Jeunes Plants'!BH84,IF($J$9=24,'Jeunes Plants'!BI84,IF($J$9=25,'Jeunes Plants'!BJ84,IF($J$9=26,'Jeunes Plants'!BK84,IF($J$9=27,'Jeunes Plants'!BL84,IF($J$9=28,'Jeunes Plants'!BM84,IF($J$9=29,'Jeunes Plants'!BN84,IF($J$9=30,'Jeunes Plants'!BO84,IF($J$9=31,'Jeunes Plants'!BP84,IF($J$9=32,'Jeunes Plants'!BQ84,IF($J$9=33,'Jeunes Plants'!BR84,IF($J$9=34,'Jeunes Plants'!BS84,IF($J$9=35,'Jeunes Plants'!B11987,))))))))))))))))))))))))))))))))))))))))))))))))))))</f>
        <v>0</v>
      </c>
      <c r="K154" s="103" t="str">
        <f>IF('Jeunes Plants'!R84=0,"","Erreur")</f>
        <v/>
      </c>
    </row>
    <row r="155" spans="1:11" x14ac:dyDescent="0.25">
      <c r="A155" s="103">
        <f>IF('Jeunes Plants'!A85&lt;&gt;"",'Jeunes Plants'!A85,"")</f>
        <v>23817</v>
      </c>
      <c r="B155" s="103" t="str">
        <f>IF('Jeunes Plants'!L85&lt;&gt;"",'Jeunes Plants'!L85,"")</f>
        <v>PV</v>
      </c>
      <c r="C155" s="107" t="str">
        <f>IF('Jeunes Plants'!B85&lt;&gt;"",'Jeunes Plants'!B85,"")</f>
        <v>BANANIER</v>
      </c>
      <c r="D155" s="107" t="str">
        <f>IF('Jeunes Plants'!C85&lt;&gt;"",'Jeunes Plants'!C85,"")</f>
        <v xml:space="preserve">Musella lasiocarpa </v>
      </c>
      <c r="E155" s="103" t="str">
        <f>IF('Jeunes Plants'!H85&lt;&gt;"",'Jeunes Plants'!H85,"")</f>
        <v>Q. lim.</v>
      </c>
      <c r="F155" s="103" t="str">
        <f>IF('Jeunes Plants'!E85&lt;&gt;"",'Jeunes Plants'!E85,"")</f>
        <v>B</v>
      </c>
      <c r="G155" s="103" t="str">
        <f>IF('Jeunes Plants'!N85&lt;&gt;"",'Jeunes Plants'!N85,"")</f>
        <v>PDV</v>
      </c>
      <c r="H155" s="103" t="str">
        <f>IF('Jeunes Plants'!I85&lt;&gt;"",'Jeunes Plants'!I85,"")</f>
        <v>P</v>
      </c>
      <c r="I155" s="103" t="str">
        <f>IF('Jeunes Plants'!J85&lt;&gt;"",'Jeunes Plants'!J85,"")</f>
        <v/>
      </c>
      <c r="J155" s="103">
        <f>IF($J$9=36,'Jeunes Plants'!U85,IF($J$9=37,'Jeunes Plants'!V85,IF($J$9=38,'Jeunes Plants'!W85,IF($J$9=39,'Jeunes Plants'!X85,IF($J$9=40,'Jeunes Plants'!Y85,IF($J$9=41,'Jeunes Plants'!Z85,IF($J$9=42,'Jeunes Plants'!AA85,IF($J$9=43,'Jeunes Plants'!AB85,IF($J$9=44,'Jeunes Plants'!AC85,IF($J$9=45,'Jeunes Plants'!AD85,IF($J$9=46,'Jeunes Plants'!AE85,IF($J$9=47,'Jeunes Plants'!AF85,IF($J$9=48,'Jeunes Plants'!AG85,IF($J$9=49,'Jeunes Plants'!AH85,IF($J$9=50,'Jeunes Plants'!AI85,IF($J$9=51,'Jeunes Plants'!AJ85,IF($J$9=52,'Jeunes Plants'!AK85,IF($J$9=1,'Jeunes Plants'!AL85,IF($J$9=2,'Jeunes Plants'!AM85,IF($J$9=3,'Jeunes Plants'!AN85,IF($J$9=4,'Jeunes Plants'!AO85,IF($J$9=5,'Jeunes Plants'!AP85,IF($J$9=6,'Jeunes Plants'!AQ85,IF($J$9=7,'Jeunes Plants'!AR85,IF($J$9=8,'Jeunes Plants'!AS85,IF($J$9=9,'Jeunes Plants'!AT85,IF($J$9=10,'Jeunes Plants'!AU85,IF($J$9=11,'Jeunes Plants'!AV85,IF($J$9=12,'Jeunes Plants'!AW85,IF($J$9=13,'Jeunes Plants'!AX85,IF($J$9=14,'Jeunes Plants'!AY85,IF($J$9=15,'Jeunes Plants'!AZ85,IF($J$9=16,'Jeunes Plants'!BA85,IF($J$9=17,'Jeunes Plants'!BB85,IF($J$9=18,'Jeunes Plants'!BC85,IF($J$9=19,'Jeunes Plants'!BD85,IF($J$9=20,'Jeunes Plants'!BE85,IF($J$9=21,'Jeunes Plants'!BF85,IF($J$9=22,'Jeunes Plants'!BG85,IF($J$9=23,'Jeunes Plants'!BH85,IF($J$9=24,'Jeunes Plants'!BI85,IF($J$9=25,'Jeunes Plants'!BJ85,IF($J$9=26,'Jeunes Plants'!BK85,IF($J$9=27,'Jeunes Plants'!BL85,IF($J$9=28,'Jeunes Plants'!BM85,IF($J$9=29,'Jeunes Plants'!BN85,IF($J$9=30,'Jeunes Plants'!BO85,IF($J$9=31,'Jeunes Plants'!BP85,IF($J$9=32,'Jeunes Plants'!BQ85,IF($J$9=33,'Jeunes Plants'!BR85,IF($J$9=34,'Jeunes Plants'!BS85,IF($J$9=35,'Jeunes Plants'!B11988,))))))))))))))))))))))))))))))))))))))))))))))))))))</f>
        <v>0</v>
      </c>
      <c r="K155" s="103" t="str">
        <f>IF('Jeunes Plants'!R85=0,"","Erreur")</f>
        <v/>
      </c>
    </row>
    <row r="156" spans="1:11" x14ac:dyDescent="0.25">
      <c r="A156" s="450"/>
      <c r="B156" s="450"/>
      <c r="C156" s="451" t="s">
        <v>1768</v>
      </c>
      <c r="D156" s="451"/>
      <c r="E156" s="450"/>
      <c r="F156" s="450"/>
      <c r="G156" s="450"/>
      <c r="H156" s="450"/>
      <c r="I156" s="450"/>
      <c r="J156" s="450">
        <f>SUBTOTAL(9,J151:J155)</f>
        <v>0</v>
      </c>
      <c r="K156" s="450"/>
    </row>
    <row r="157" spans="1:11" x14ac:dyDescent="0.25">
      <c r="A157" s="103" t="str">
        <f>IF('Jeunes Plants'!A86&lt;&gt;"",'Jeunes Plants'!A86,"")</f>
        <v/>
      </c>
      <c r="B157" s="103" t="str">
        <f>IF('Jeunes Plants'!L86&lt;&gt;"",'Jeunes Plants'!L86,"")</f>
        <v>E</v>
      </c>
      <c r="C157" s="107" t="str">
        <f>IF('Jeunes Plants'!B86&lt;&gt;"",'Jeunes Plants'!B86,"")</f>
        <v>CANNA CANNOVA FEUILLE BRONZE</v>
      </c>
      <c r="D157" s="107" t="str">
        <f>IF('Jeunes Plants'!C86&lt;&gt;"",'Jeunes Plants'!C86,"")</f>
        <v/>
      </c>
      <c r="E157" s="103" t="str">
        <f>IF('Jeunes Plants'!H86&lt;&gt;"",'Jeunes Plants'!H86,"")</f>
        <v xml:space="preserve"> </v>
      </c>
      <c r="F157" s="103" t="str">
        <f>IF('Jeunes Plants'!E86&lt;&gt;"",'Jeunes Plants'!E86,"")</f>
        <v/>
      </c>
      <c r="G157" s="103" t="str">
        <f>IF('Jeunes Plants'!N86&lt;&gt;"",'Jeunes Plants'!N86,"")</f>
        <v/>
      </c>
      <c r="H157" s="103" t="str">
        <f>IF('Jeunes Plants'!I86&lt;&gt;"",'Jeunes Plants'!I86,"")</f>
        <v/>
      </c>
      <c r="I157" s="103" t="str">
        <f>IF('Jeunes Plants'!J86&lt;&gt;"",'Jeunes Plants'!J86,"")</f>
        <v/>
      </c>
      <c r="J157" s="103">
        <f>IF($J$9=36,'Jeunes Plants'!U86,IF($J$9=37,'Jeunes Plants'!V86,IF($J$9=38,'Jeunes Plants'!W86,IF($J$9=39,'Jeunes Plants'!X86,IF($J$9=40,'Jeunes Plants'!Y86,IF($J$9=41,'Jeunes Plants'!Z86,IF($J$9=42,'Jeunes Plants'!AA86,IF($J$9=43,'Jeunes Plants'!AB86,IF($J$9=44,'Jeunes Plants'!AC86,IF($J$9=45,'Jeunes Plants'!AD86,IF($J$9=46,'Jeunes Plants'!AE86,IF($J$9=47,'Jeunes Plants'!AF86,IF($J$9=48,'Jeunes Plants'!AG86,IF($J$9=49,'Jeunes Plants'!AH86,IF($J$9=50,'Jeunes Plants'!AI86,IF($J$9=51,'Jeunes Plants'!AJ86,IF($J$9=52,'Jeunes Plants'!AK86,IF($J$9=1,'Jeunes Plants'!AL86,IF($J$9=2,'Jeunes Plants'!AM86,IF($J$9=3,'Jeunes Plants'!AN86,IF($J$9=4,'Jeunes Plants'!AO86,IF($J$9=5,'Jeunes Plants'!AP86,IF($J$9=6,'Jeunes Plants'!AQ86,IF($J$9=7,'Jeunes Plants'!AR86,IF($J$9=8,'Jeunes Plants'!AS86,IF($J$9=9,'Jeunes Plants'!AT86,IF($J$9=10,'Jeunes Plants'!AU86,IF($J$9=11,'Jeunes Plants'!AV86,IF($J$9=12,'Jeunes Plants'!AW86,IF($J$9=13,'Jeunes Plants'!AX86,IF($J$9=14,'Jeunes Plants'!AY86,IF($J$9=15,'Jeunes Plants'!AZ86,IF($J$9=16,'Jeunes Plants'!BA86,IF($J$9=17,'Jeunes Plants'!BB86,IF($J$9=18,'Jeunes Plants'!BC86,IF($J$9=19,'Jeunes Plants'!BD86,IF($J$9=20,'Jeunes Plants'!BE86,IF($J$9=21,'Jeunes Plants'!BF86,IF($J$9=22,'Jeunes Plants'!BG86,IF($J$9=23,'Jeunes Plants'!BH86,IF($J$9=24,'Jeunes Plants'!BI86,IF($J$9=25,'Jeunes Plants'!BJ86,IF($J$9=26,'Jeunes Plants'!BK86,IF($J$9=27,'Jeunes Plants'!BL86,IF($J$9=28,'Jeunes Plants'!BM86,IF($J$9=29,'Jeunes Plants'!BN86,IF($J$9=30,'Jeunes Plants'!BO86,IF($J$9=31,'Jeunes Plants'!BP86,IF($J$9=32,'Jeunes Plants'!BQ86,IF($J$9=33,'Jeunes Plants'!BR86,IF($J$9=34,'Jeunes Plants'!BS86,IF($J$9=35,'Jeunes Plants'!B11989,))))))))))))))))))))))))))))))))))))))))))))))))))))</f>
        <v>0</v>
      </c>
      <c r="K157" s="103" t="str">
        <f>IF('Jeunes Plants'!R86=0,"","Erreur")</f>
        <v/>
      </c>
    </row>
    <row r="158" spans="1:11" x14ac:dyDescent="0.25">
      <c r="A158" s="103">
        <f>IF('Jeunes Plants'!A87&lt;&gt;"",'Jeunes Plants'!A87,"")</f>
        <v>14505</v>
      </c>
      <c r="B158" s="103" t="str">
        <f>IF('Jeunes Plants'!L87&lt;&gt;"",'Jeunes Plants'!L87,"")</f>
        <v>PV</v>
      </c>
      <c r="C158" s="107" t="str">
        <f>IF('Jeunes Plants'!B87&lt;&gt;"",'Jeunes Plants'!B87,"")</f>
        <v>CANNA CANNOVA</v>
      </c>
      <c r="D158" s="107" t="str">
        <f>IF('Jeunes Plants'!C87&lt;&gt;"",'Jeunes Plants'!C87,"")</f>
        <v>Orange feuille bronze</v>
      </c>
      <c r="E158" s="103">
        <f>IF('Jeunes Plants'!H87&lt;&gt;"",'Jeunes Plants'!H87,"")</f>
        <v>10</v>
      </c>
      <c r="F158" s="103" t="str">
        <f>IF('Jeunes Plants'!E87&lt;&gt;"",'Jeunes Plants'!E87,"")</f>
        <v>S</v>
      </c>
      <c r="G158" s="103" t="str">
        <f>IF('Jeunes Plants'!N87&lt;&gt;"",'Jeunes Plants'!N87,"")</f>
        <v>PDV</v>
      </c>
      <c r="H158" s="103" t="str">
        <f>IF('Jeunes Plants'!I87&lt;&gt;"",'Jeunes Plants'!I87,"")</f>
        <v>P</v>
      </c>
      <c r="I158" s="103" t="str">
        <f>IF('Jeunes Plants'!J87&lt;&gt;"",'Jeunes Plants'!J87,"")</f>
        <v/>
      </c>
      <c r="J158" s="103">
        <f>IF($J$9=36,'Jeunes Plants'!U87,IF($J$9=37,'Jeunes Plants'!V87,IF($J$9=38,'Jeunes Plants'!W87,IF($J$9=39,'Jeunes Plants'!X87,IF($J$9=40,'Jeunes Plants'!Y87,IF($J$9=41,'Jeunes Plants'!Z87,IF($J$9=42,'Jeunes Plants'!AA87,IF($J$9=43,'Jeunes Plants'!AB87,IF($J$9=44,'Jeunes Plants'!AC87,IF($J$9=45,'Jeunes Plants'!AD87,IF($J$9=46,'Jeunes Plants'!AE87,IF($J$9=47,'Jeunes Plants'!AF87,IF($J$9=48,'Jeunes Plants'!AG87,IF($J$9=49,'Jeunes Plants'!AH87,IF($J$9=50,'Jeunes Plants'!AI87,IF($J$9=51,'Jeunes Plants'!AJ87,IF($J$9=52,'Jeunes Plants'!AK87,IF($J$9=1,'Jeunes Plants'!AL87,IF($J$9=2,'Jeunes Plants'!AM87,IF($J$9=3,'Jeunes Plants'!AN87,IF($J$9=4,'Jeunes Plants'!AO87,IF($J$9=5,'Jeunes Plants'!AP87,IF($J$9=6,'Jeunes Plants'!AQ87,IF($J$9=7,'Jeunes Plants'!AR87,IF($J$9=8,'Jeunes Plants'!AS87,IF($J$9=9,'Jeunes Plants'!AT87,IF($J$9=10,'Jeunes Plants'!AU87,IF($J$9=11,'Jeunes Plants'!AV87,IF($J$9=12,'Jeunes Plants'!AW87,IF($J$9=13,'Jeunes Plants'!AX87,IF($J$9=14,'Jeunes Plants'!AY87,IF($J$9=15,'Jeunes Plants'!AZ87,IF($J$9=16,'Jeunes Plants'!BA87,IF($J$9=17,'Jeunes Plants'!BB87,IF($J$9=18,'Jeunes Plants'!BC87,IF($J$9=19,'Jeunes Plants'!BD87,IF($J$9=20,'Jeunes Plants'!BE87,IF($J$9=21,'Jeunes Plants'!BF87,IF($J$9=22,'Jeunes Plants'!BG87,IF($J$9=23,'Jeunes Plants'!BH87,IF($J$9=24,'Jeunes Plants'!BI87,IF($J$9=25,'Jeunes Plants'!BJ87,IF($J$9=26,'Jeunes Plants'!BK87,IF($J$9=27,'Jeunes Plants'!BL87,IF($J$9=28,'Jeunes Plants'!BM87,IF($J$9=29,'Jeunes Plants'!BN87,IF($J$9=30,'Jeunes Plants'!BO87,IF($J$9=31,'Jeunes Plants'!BP87,IF($J$9=32,'Jeunes Plants'!BQ87,IF($J$9=33,'Jeunes Plants'!BR87,IF($J$9=34,'Jeunes Plants'!BS87,IF($J$9=35,'Jeunes Plants'!B11990,))))))))))))))))))))))))))))))))))))))))))))))))))))</f>
        <v>0</v>
      </c>
      <c r="K158" s="103" t="str">
        <f>IF('Jeunes Plants'!R87=0,"","Erreur")</f>
        <v/>
      </c>
    </row>
    <row r="159" spans="1:11" x14ac:dyDescent="0.25">
      <c r="A159" s="103">
        <f>IF('Jeunes Plants'!A88&lt;&gt;"",'Jeunes Plants'!A88,"")</f>
        <v>23819</v>
      </c>
      <c r="B159" s="103" t="str">
        <f>IF('Jeunes Plants'!L88&lt;&gt;"",'Jeunes Plants'!L88,"")</f>
        <v>PV</v>
      </c>
      <c r="C159" s="107" t="str">
        <f>IF('Jeunes Plants'!B88&lt;&gt;"",'Jeunes Plants'!B88,"")</f>
        <v>CANNA CANNOVA</v>
      </c>
      <c r="D159" s="107" t="str">
        <f>IF('Jeunes Plants'!C88&lt;&gt;"",'Jeunes Plants'!C88,"")</f>
        <v>Peach feuille bronze</v>
      </c>
      <c r="E159" s="103">
        <f>IF('Jeunes Plants'!H88&lt;&gt;"",'Jeunes Plants'!H88,"")</f>
        <v>10</v>
      </c>
      <c r="F159" s="103" t="str">
        <f>IF('Jeunes Plants'!E88&lt;&gt;"",'Jeunes Plants'!E88,"")</f>
        <v>S</v>
      </c>
      <c r="G159" s="103" t="str">
        <f>IF('Jeunes Plants'!N88&lt;&gt;"",'Jeunes Plants'!N88,"")</f>
        <v>PDV</v>
      </c>
      <c r="H159" s="103" t="str">
        <f>IF('Jeunes Plants'!I88&lt;&gt;"",'Jeunes Plants'!I88,"")</f>
        <v>P</v>
      </c>
      <c r="I159" s="103" t="str">
        <f>IF('Jeunes Plants'!J88&lt;&gt;"",'Jeunes Plants'!J88,"")</f>
        <v/>
      </c>
      <c r="J159" s="103">
        <f>IF($J$9=36,'Jeunes Plants'!U88,IF($J$9=37,'Jeunes Plants'!V88,IF($J$9=38,'Jeunes Plants'!W88,IF($J$9=39,'Jeunes Plants'!X88,IF($J$9=40,'Jeunes Plants'!Y88,IF($J$9=41,'Jeunes Plants'!Z88,IF($J$9=42,'Jeunes Plants'!AA88,IF($J$9=43,'Jeunes Plants'!AB88,IF($J$9=44,'Jeunes Plants'!AC88,IF($J$9=45,'Jeunes Plants'!AD88,IF($J$9=46,'Jeunes Plants'!AE88,IF($J$9=47,'Jeunes Plants'!AF88,IF($J$9=48,'Jeunes Plants'!AG88,IF($J$9=49,'Jeunes Plants'!AH88,IF($J$9=50,'Jeunes Plants'!AI88,IF($J$9=51,'Jeunes Plants'!AJ88,IF($J$9=52,'Jeunes Plants'!AK88,IF($J$9=1,'Jeunes Plants'!AL88,IF($J$9=2,'Jeunes Plants'!AM88,IF($J$9=3,'Jeunes Plants'!AN88,IF($J$9=4,'Jeunes Plants'!AO88,IF($J$9=5,'Jeunes Plants'!AP88,IF($J$9=6,'Jeunes Plants'!AQ88,IF($J$9=7,'Jeunes Plants'!AR88,IF($J$9=8,'Jeunes Plants'!AS88,IF($J$9=9,'Jeunes Plants'!AT88,IF($J$9=10,'Jeunes Plants'!AU88,IF($J$9=11,'Jeunes Plants'!AV88,IF($J$9=12,'Jeunes Plants'!AW88,IF($J$9=13,'Jeunes Plants'!AX88,IF($J$9=14,'Jeunes Plants'!AY88,IF($J$9=15,'Jeunes Plants'!AZ88,IF($J$9=16,'Jeunes Plants'!BA88,IF($J$9=17,'Jeunes Plants'!BB88,IF($J$9=18,'Jeunes Plants'!BC88,IF($J$9=19,'Jeunes Plants'!BD88,IF($J$9=20,'Jeunes Plants'!BE88,IF($J$9=21,'Jeunes Plants'!BF88,IF($J$9=22,'Jeunes Plants'!BG88,IF($J$9=23,'Jeunes Plants'!BH88,IF($J$9=24,'Jeunes Plants'!BI88,IF($J$9=25,'Jeunes Plants'!BJ88,IF($J$9=26,'Jeunes Plants'!BK88,IF($J$9=27,'Jeunes Plants'!BL88,IF($J$9=28,'Jeunes Plants'!BM88,IF($J$9=29,'Jeunes Plants'!BN88,IF($J$9=30,'Jeunes Plants'!BO88,IF($J$9=31,'Jeunes Plants'!BP88,IF($J$9=32,'Jeunes Plants'!BQ88,IF($J$9=33,'Jeunes Plants'!BR88,IF($J$9=34,'Jeunes Plants'!BS88,IF($J$9=35,'Jeunes Plants'!B11991,))))))))))))))))))))))))))))))))))))))))))))))))))))</f>
        <v>0</v>
      </c>
      <c r="K159" s="103" t="str">
        <f>IF('Jeunes Plants'!R88=0,"","Erreur")</f>
        <v/>
      </c>
    </row>
    <row r="160" spans="1:11" x14ac:dyDescent="0.25">
      <c r="A160" s="103">
        <f>IF('Jeunes Plants'!A89&lt;&gt;"",'Jeunes Plants'!A89,"")</f>
        <v>13949</v>
      </c>
      <c r="B160" s="103" t="str">
        <f>IF('Jeunes Plants'!L89&lt;&gt;"",'Jeunes Plants'!L89,"")</f>
        <v>PV</v>
      </c>
      <c r="C160" s="107" t="str">
        <f>IF('Jeunes Plants'!B89&lt;&gt;"",'Jeunes Plants'!B89,"")</f>
        <v>CANNA CANNOVA</v>
      </c>
      <c r="D160" s="107" t="str">
        <f>IF('Jeunes Plants'!C89&lt;&gt;"",'Jeunes Plants'!C89,"")</f>
        <v>Scarlet feuille bronze</v>
      </c>
      <c r="E160" s="103">
        <f>IF('Jeunes Plants'!H89&lt;&gt;"",'Jeunes Plants'!H89,"")</f>
        <v>10</v>
      </c>
      <c r="F160" s="103" t="str">
        <f>IF('Jeunes Plants'!E89&lt;&gt;"",'Jeunes Plants'!E89,"")</f>
        <v>S</v>
      </c>
      <c r="G160" s="103" t="str">
        <f>IF('Jeunes Plants'!N89&lt;&gt;"",'Jeunes Plants'!N89,"")</f>
        <v>PDV</v>
      </c>
      <c r="H160" s="103" t="str">
        <f>IF('Jeunes Plants'!I89&lt;&gt;"",'Jeunes Plants'!I89,"")</f>
        <v>P</v>
      </c>
      <c r="I160" s="103" t="str">
        <f>IF('Jeunes Plants'!J89&lt;&gt;"",'Jeunes Plants'!J89,"")</f>
        <v/>
      </c>
      <c r="J160" s="103">
        <f>IF($J$9=36,'Jeunes Plants'!U89,IF($J$9=37,'Jeunes Plants'!V89,IF($J$9=38,'Jeunes Plants'!W89,IF($J$9=39,'Jeunes Plants'!X89,IF($J$9=40,'Jeunes Plants'!Y89,IF($J$9=41,'Jeunes Plants'!Z89,IF($J$9=42,'Jeunes Plants'!AA89,IF($J$9=43,'Jeunes Plants'!AB89,IF($J$9=44,'Jeunes Plants'!AC89,IF($J$9=45,'Jeunes Plants'!AD89,IF($J$9=46,'Jeunes Plants'!AE89,IF($J$9=47,'Jeunes Plants'!AF89,IF($J$9=48,'Jeunes Plants'!AG89,IF($J$9=49,'Jeunes Plants'!AH89,IF($J$9=50,'Jeunes Plants'!AI89,IF($J$9=51,'Jeunes Plants'!AJ89,IF($J$9=52,'Jeunes Plants'!AK89,IF($J$9=1,'Jeunes Plants'!AL89,IF($J$9=2,'Jeunes Plants'!AM89,IF($J$9=3,'Jeunes Plants'!AN89,IF($J$9=4,'Jeunes Plants'!AO89,IF($J$9=5,'Jeunes Plants'!AP89,IF($J$9=6,'Jeunes Plants'!AQ89,IF($J$9=7,'Jeunes Plants'!AR89,IF($J$9=8,'Jeunes Plants'!AS89,IF($J$9=9,'Jeunes Plants'!AT89,IF($J$9=10,'Jeunes Plants'!AU89,IF($J$9=11,'Jeunes Plants'!AV89,IF($J$9=12,'Jeunes Plants'!AW89,IF($J$9=13,'Jeunes Plants'!AX89,IF($J$9=14,'Jeunes Plants'!AY89,IF($J$9=15,'Jeunes Plants'!AZ89,IF($J$9=16,'Jeunes Plants'!BA89,IF($J$9=17,'Jeunes Plants'!BB89,IF($J$9=18,'Jeunes Plants'!BC89,IF($J$9=19,'Jeunes Plants'!BD89,IF($J$9=20,'Jeunes Plants'!BE89,IF($J$9=21,'Jeunes Plants'!BF89,IF($J$9=22,'Jeunes Plants'!BG89,IF($J$9=23,'Jeunes Plants'!BH89,IF($J$9=24,'Jeunes Plants'!BI89,IF($J$9=25,'Jeunes Plants'!BJ89,IF($J$9=26,'Jeunes Plants'!BK89,IF($J$9=27,'Jeunes Plants'!BL89,IF($J$9=28,'Jeunes Plants'!BM89,IF($J$9=29,'Jeunes Plants'!BN89,IF($J$9=30,'Jeunes Plants'!BO89,IF($J$9=31,'Jeunes Plants'!BP89,IF($J$9=32,'Jeunes Plants'!BQ89,IF($J$9=33,'Jeunes Plants'!BR89,IF($J$9=34,'Jeunes Plants'!BS89,IF($J$9=35,'Jeunes Plants'!B11992,))))))))))))))))))))))))))))))))))))))))))))))))))))</f>
        <v>0</v>
      </c>
      <c r="K160" s="103" t="str">
        <f>IF('Jeunes Plants'!R89=0,"","Erreur")</f>
        <v/>
      </c>
    </row>
    <row r="161" spans="1:11" x14ac:dyDescent="0.25">
      <c r="A161" s="450"/>
      <c r="B161" s="450"/>
      <c r="C161" s="451" t="s">
        <v>1769</v>
      </c>
      <c r="D161" s="451"/>
      <c r="E161" s="450"/>
      <c r="F161" s="450"/>
      <c r="G161" s="450"/>
      <c r="H161" s="450"/>
      <c r="I161" s="450"/>
      <c r="J161" s="450">
        <f>SUBTOTAL(9,J157:J160)</f>
        <v>0</v>
      </c>
      <c r="K161" s="450"/>
    </row>
    <row r="162" spans="1:11" x14ac:dyDescent="0.25">
      <c r="A162" s="103" t="str">
        <f>IF('Jeunes Plants'!A90&lt;&gt;"",'Jeunes Plants'!A90,"")</f>
        <v/>
      </c>
      <c r="B162" s="103" t="str">
        <f>IF('Jeunes Plants'!L90&lt;&gt;"",'Jeunes Plants'!L90,"")</f>
        <v>E</v>
      </c>
      <c r="C162" s="107" t="str">
        <f>IF('Jeunes Plants'!B90&lt;&gt;"",'Jeunes Plants'!B90,"")</f>
        <v>CANNA CANNOVA FEUILLE VERTE</v>
      </c>
      <c r="D162" s="107" t="str">
        <f>IF('Jeunes Plants'!C90&lt;&gt;"",'Jeunes Plants'!C90,"")</f>
        <v/>
      </c>
      <c r="E162" s="103" t="str">
        <f>IF('Jeunes Plants'!H90&lt;&gt;"",'Jeunes Plants'!H90,"")</f>
        <v/>
      </c>
      <c r="F162" s="103" t="str">
        <f>IF('Jeunes Plants'!E90&lt;&gt;"",'Jeunes Plants'!E90,"")</f>
        <v/>
      </c>
      <c r="G162" s="103" t="str">
        <f>IF('Jeunes Plants'!N90&lt;&gt;"",'Jeunes Plants'!N90,"")</f>
        <v/>
      </c>
      <c r="H162" s="103" t="str">
        <f>IF('Jeunes Plants'!I90&lt;&gt;"",'Jeunes Plants'!I90,"")</f>
        <v/>
      </c>
      <c r="I162" s="103" t="str">
        <f>IF('Jeunes Plants'!J90&lt;&gt;"",'Jeunes Plants'!J90,"")</f>
        <v/>
      </c>
      <c r="J162" s="103">
        <f>IF($J$9=36,'Jeunes Plants'!U90,IF($J$9=37,'Jeunes Plants'!V90,IF($J$9=38,'Jeunes Plants'!W90,IF($J$9=39,'Jeunes Plants'!X90,IF($J$9=40,'Jeunes Plants'!Y90,IF($J$9=41,'Jeunes Plants'!Z90,IF($J$9=42,'Jeunes Plants'!AA90,IF($J$9=43,'Jeunes Plants'!AB90,IF($J$9=44,'Jeunes Plants'!AC90,IF($J$9=45,'Jeunes Plants'!AD90,IF($J$9=46,'Jeunes Plants'!AE90,IF($J$9=47,'Jeunes Plants'!AF90,IF($J$9=48,'Jeunes Plants'!AG90,IF($J$9=49,'Jeunes Plants'!AH90,IF($J$9=50,'Jeunes Plants'!AI90,IF($J$9=51,'Jeunes Plants'!AJ90,IF($J$9=52,'Jeunes Plants'!AK90,IF($J$9=1,'Jeunes Plants'!AL90,IF($J$9=2,'Jeunes Plants'!AM90,IF($J$9=3,'Jeunes Plants'!AN90,IF($J$9=4,'Jeunes Plants'!AO90,IF($J$9=5,'Jeunes Plants'!AP90,IF($J$9=6,'Jeunes Plants'!AQ90,IF($J$9=7,'Jeunes Plants'!AR90,IF($J$9=8,'Jeunes Plants'!AS90,IF($J$9=9,'Jeunes Plants'!AT90,IF($J$9=10,'Jeunes Plants'!AU90,IF($J$9=11,'Jeunes Plants'!AV90,IF($J$9=12,'Jeunes Plants'!AW90,IF($J$9=13,'Jeunes Plants'!AX90,IF($J$9=14,'Jeunes Plants'!AY90,IF($J$9=15,'Jeunes Plants'!AZ90,IF($J$9=16,'Jeunes Plants'!BA90,IF($J$9=17,'Jeunes Plants'!BB90,IF($J$9=18,'Jeunes Plants'!BC90,IF($J$9=19,'Jeunes Plants'!BD90,IF($J$9=20,'Jeunes Plants'!BE90,IF($J$9=21,'Jeunes Plants'!BF90,IF($J$9=22,'Jeunes Plants'!BG90,IF($J$9=23,'Jeunes Plants'!BH90,IF($J$9=24,'Jeunes Plants'!BI90,IF($J$9=25,'Jeunes Plants'!BJ90,IF($J$9=26,'Jeunes Plants'!BK90,IF($J$9=27,'Jeunes Plants'!BL90,IF($J$9=28,'Jeunes Plants'!BM90,IF($J$9=29,'Jeunes Plants'!BN90,IF($J$9=30,'Jeunes Plants'!BO90,IF($J$9=31,'Jeunes Plants'!BP90,IF($J$9=32,'Jeunes Plants'!BQ90,IF($J$9=33,'Jeunes Plants'!BR90,IF($J$9=34,'Jeunes Plants'!BS90,IF($J$9=35,'Jeunes Plants'!B11993,))))))))))))))))))))))))))))))))))))))))))))))))))))</f>
        <v>0</v>
      </c>
      <c r="K162" s="103" t="str">
        <f>IF('Jeunes Plants'!R90=0,"","Erreur")</f>
        <v/>
      </c>
    </row>
    <row r="163" spans="1:11" x14ac:dyDescent="0.25">
      <c r="A163" s="103">
        <f>IF('Jeunes Plants'!A91&lt;&gt;"",'Jeunes Plants'!A91,"")</f>
        <v>26741</v>
      </c>
      <c r="B163" s="103" t="str">
        <f>IF('Jeunes Plants'!L91&lt;&gt;"",'Jeunes Plants'!L91,"")</f>
        <v>PV</v>
      </c>
      <c r="C163" s="107" t="str">
        <f>IF('Jeunes Plants'!B91&lt;&gt;"",'Jeunes Plants'!B91,"")</f>
        <v>CANNA CANNOVA</v>
      </c>
      <c r="D163" s="107" t="str">
        <f>IF('Jeunes Plants'!C91&lt;&gt;"",'Jeunes Plants'!C91,"")</f>
        <v>Gold Leopard feuille verte</v>
      </c>
      <c r="E163" s="103">
        <f>IF('Jeunes Plants'!H91&lt;&gt;"",'Jeunes Plants'!H91,"")</f>
        <v>10</v>
      </c>
      <c r="F163" s="103" t="str">
        <f>IF('Jeunes Plants'!E91&lt;&gt;"",'Jeunes Plants'!E91,"")</f>
        <v>S</v>
      </c>
      <c r="G163" s="103" t="str">
        <f>IF('Jeunes Plants'!N91&lt;&gt;"",'Jeunes Plants'!N91,"")</f>
        <v>PDV</v>
      </c>
      <c r="H163" s="103" t="str">
        <f>IF('Jeunes Plants'!I91&lt;&gt;"",'Jeunes Plants'!I91,"")</f>
        <v>P</v>
      </c>
      <c r="I163" s="103" t="str">
        <f>IF('Jeunes Plants'!J91&lt;&gt;"",'Jeunes Plants'!J91,"")</f>
        <v/>
      </c>
      <c r="J163" s="103">
        <f>IF($J$9=36,'Jeunes Plants'!U91,IF($J$9=37,'Jeunes Plants'!V91,IF($J$9=38,'Jeunes Plants'!W91,IF($J$9=39,'Jeunes Plants'!X91,IF($J$9=40,'Jeunes Plants'!Y91,IF($J$9=41,'Jeunes Plants'!Z91,IF($J$9=42,'Jeunes Plants'!AA91,IF($J$9=43,'Jeunes Plants'!AB91,IF($J$9=44,'Jeunes Plants'!AC91,IF($J$9=45,'Jeunes Plants'!AD91,IF($J$9=46,'Jeunes Plants'!AE91,IF($J$9=47,'Jeunes Plants'!AF91,IF($J$9=48,'Jeunes Plants'!AG91,IF($J$9=49,'Jeunes Plants'!AH91,IF($J$9=50,'Jeunes Plants'!AI91,IF($J$9=51,'Jeunes Plants'!AJ91,IF($J$9=52,'Jeunes Plants'!AK91,IF($J$9=1,'Jeunes Plants'!AL91,IF($J$9=2,'Jeunes Plants'!AM91,IF($J$9=3,'Jeunes Plants'!AN91,IF($J$9=4,'Jeunes Plants'!AO91,IF($J$9=5,'Jeunes Plants'!AP91,IF($J$9=6,'Jeunes Plants'!AQ91,IF($J$9=7,'Jeunes Plants'!AR91,IF($J$9=8,'Jeunes Plants'!AS91,IF($J$9=9,'Jeunes Plants'!AT91,IF($J$9=10,'Jeunes Plants'!AU91,IF($J$9=11,'Jeunes Plants'!AV91,IF($J$9=12,'Jeunes Plants'!AW91,IF($J$9=13,'Jeunes Plants'!AX91,IF($J$9=14,'Jeunes Plants'!AY91,IF($J$9=15,'Jeunes Plants'!AZ91,IF($J$9=16,'Jeunes Plants'!BA91,IF($J$9=17,'Jeunes Plants'!BB91,IF($J$9=18,'Jeunes Plants'!BC91,IF($J$9=19,'Jeunes Plants'!BD91,IF($J$9=20,'Jeunes Plants'!BE91,IF($J$9=21,'Jeunes Plants'!BF91,IF($J$9=22,'Jeunes Plants'!BG91,IF($J$9=23,'Jeunes Plants'!BH91,IF($J$9=24,'Jeunes Plants'!BI91,IF($J$9=25,'Jeunes Plants'!BJ91,IF($J$9=26,'Jeunes Plants'!BK91,IF($J$9=27,'Jeunes Plants'!BL91,IF($J$9=28,'Jeunes Plants'!BM91,IF($J$9=29,'Jeunes Plants'!BN91,IF($J$9=30,'Jeunes Plants'!BO91,IF($J$9=31,'Jeunes Plants'!BP91,IF($J$9=32,'Jeunes Plants'!BQ91,IF($J$9=33,'Jeunes Plants'!BR91,IF($J$9=34,'Jeunes Plants'!BS91,IF($J$9=35,'Jeunes Plants'!B11994,))))))))))))))))))))))))))))))))))))))))))))))))))))</f>
        <v>0</v>
      </c>
      <c r="K163" s="103" t="str">
        <f>IF('Jeunes Plants'!R91=0,"","Erreur")</f>
        <v/>
      </c>
    </row>
    <row r="164" spans="1:11" x14ac:dyDescent="0.25">
      <c r="A164" s="103">
        <f>IF('Jeunes Plants'!A92&lt;&gt;"",'Jeunes Plants'!A92,"")</f>
        <v>23820</v>
      </c>
      <c r="B164" s="103" t="str">
        <f>IF('Jeunes Plants'!L92&lt;&gt;"",'Jeunes Plants'!L92,"")</f>
        <v>PV</v>
      </c>
      <c r="C164" s="107" t="str">
        <f>IF('Jeunes Plants'!B92&lt;&gt;"",'Jeunes Plants'!B92,"")</f>
        <v>CANNA CANNOVA</v>
      </c>
      <c r="D164" s="107" t="str">
        <f>IF('Jeunes Plants'!C92&lt;&gt;"",'Jeunes Plants'!C92,"")</f>
        <v>Orange shades feuille verte</v>
      </c>
      <c r="E164" s="103">
        <f>IF('Jeunes Plants'!H92&lt;&gt;"",'Jeunes Plants'!H92,"")</f>
        <v>10</v>
      </c>
      <c r="F164" s="103" t="str">
        <f>IF('Jeunes Plants'!E92&lt;&gt;"",'Jeunes Plants'!E92,"")</f>
        <v>S</v>
      </c>
      <c r="G164" s="103" t="str">
        <f>IF('Jeunes Plants'!N92&lt;&gt;"",'Jeunes Plants'!N92,"")</f>
        <v>PDV</v>
      </c>
      <c r="H164" s="103" t="str">
        <f>IF('Jeunes Plants'!I92&lt;&gt;"",'Jeunes Plants'!I92,"")</f>
        <v>P</v>
      </c>
      <c r="I164" s="103" t="str">
        <f>IF('Jeunes Plants'!J92&lt;&gt;"",'Jeunes Plants'!J92,"")</f>
        <v/>
      </c>
      <c r="J164" s="103">
        <f>IF($J$9=36,'Jeunes Plants'!U92,IF($J$9=37,'Jeunes Plants'!V92,IF($J$9=38,'Jeunes Plants'!W92,IF($J$9=39,'Jeunes Plants'!X92,IF($J$9=40,'Jeunes Plants'!Y92,IF($J$9=41,'Jeunes Plants'!Z92,IF($J$9=42,'Jeunes Plants'!AA92,IF($J$9=43,'Jeunes Plants'!AB92,IF($J$9=44,'Jeunes Plants'!AC92,IF($J$9=45,'Jeunes Plants'!AD92,IF($J$9=46,'Jeunes Plants'!AE92,IF($J$9=47,'Jeunes Plants'!AF92,IF($J$9=48,'Jeunes Plants'!AG92,IF($J$9=49,'Jeunes Plants'!AH92,IF($J$9=50,'Jeunes Plants'!AI92,IF($J$9=51,'Jeunes Plants'!AJ92,IF($J$9=52,'Jeunes Plants'!AK92,IF($J$9=1,'Jeunes Plants'!AL92,IF($J$9=2,'Jeunes Plants'!AM92,IF($J$9=3,'Jeunes Plants'!AN92,IF($J$9=4,'Jeunes Plants'!AO92,IF($J$9=5,'Jeunes Plants'!AP92,IF($J$9=6,'Jeunes Plants'!AQ92,IF($J$9=7,'Jeunes Plants'!AR92,IF($J$9=8,'Jeunes Plants'!AS92,IF($J$9=9,'Jeunes Plants'!AT92,IF($J$9=10,'Jeunes Plants'!AU92,IF($J$9=11,'Jeunes Plants'!AV92,IF($J$9=12,'Jeunes Plants'!AW92,IF($J$9=13,'Jeunes Plants'!AX92,IF($J$9=14,'Jeunes Plants'!AY92,IF($J$9=15,'Jeunes Plants'!AZ92,IF($J$9=16,'Jeunes Plants'!BA92,IF($J$9=17,'Jeunes Plants'!BB92,IF($J$9=18,'Jeunes Plants'!BC92,IF($J$9=19,'Jeunes Plants'!BD92,IF($J$9=20,'Jeunes Plants'!BE92,IF($J$9=21,'Jeunes Plants'!BF92,IF($J$9=22,'Jeunes Plants'!BG92,IF($J$9=23,'Jeunes Plants'!BH92,IF($J$9=24,'Jeunes Plants'!BI92,IF($J$9=25,'Jeunes Plants'!BJ92,IF($J$9=26,'Jeunes Plants'!BK92,IF($J$9=27,'Jeunes Plants'!BL92,IF($J$9=28,'Jeunes Plants'!BM92,IF($J$9=29,'Jeunes Plants'!BN92,IF($J$9=30,'Jeunes Plants'!BO92,IF($J$9=31,'Jeunes Plants'!BP92,IF($J$9=32,'Jeunes Plants'!BQ92,IF($J$9=33,'Jeunes Plants'!BR92,IF($J$9=34,'Jeunes Plants'!BS92,IF($J$9=35,'Jeunes Plants'!B11995,))))))))))))))))))))))))))))))))))))))))))))))))))))</f>
        <v>0</v>
      </c>
      <c r="K164" s="103" t="str">
        <f>IF('Jeunes Plants'!R92=0,"","Erreur")</f>
        <v/>
      </c>
    </row>
    <row r="165" spans="1:11" x14ac:dyDescent="0.25">
      <c r="A165" s="103">
        <f>IF('Jeunes Plants'!A93&lt;&gt;"",'Jeunes Plants'!A93,"")</f>
        <v>23821</v>
      </c>
      <c r="B165" s="103" t="str">
        <f>IF('Jeunes Plants'!L93&lt;&gt;"",'Jeunes Plants'!L93,"")</f>
        <v>PV</v>
      </c>
      <c r="C165" s="107" t="str">
        <f>IF('Jeunes Plants'!B93&lt;&gt;"",'Jeunes Plants'!B93,"")</f>
        <v>CANNA CANNOVA</v>
      </c>
      <c r="D165" s="107" t="str">
        <f>IF('Jeunes Plants'!C93&lt;&gt;"",'Jeunes Plants'!C93,"")</f>
        <v>Red golden flame feuille verte</v>
      </c>
      <c r="E165" s="103">
        <f>IF('Jeunes Plants'!H93&lt;&gt;"",'Jeunes Plants'!H93,"")</f>
        <v>10</v>
      </c>
      <c r="F165" s="103" t="str">
        <f>IF('Jeunes Plants'!E93&lt;&gt;"",'Jeunes Plants'!E93,"")</f>
        <v>S</v>
      </c>
      <c r="G165" s="103" t="str">
        <f>IF('Jeunes Plants'!N93&lt;&gt;"",'Jeunes Plants'!N93,"")</f>
        <v>PDV</v>
      </c>
      <c r="H165" s="103" t="str">
        <f>IF('Jeunes Plants'!I93&lt;&gt;"",'Jeunes Plants'!I93,"")</f>
        <v>P</v>
      </c>
      <c r="I165" s="103" t="str">
        <f>IF('Jeunes Plants'!J93&lt;&gt;"",'Jeunes Plants'!J93,"")</f>
        <v/>
      </c>
      <c r="J165" s="103">
        <f>IF($J$9=36,'Jeunes Plants'!U93,IF($J$9=37,'Jeunes Plants'!V93,IF($J$9=38,'Jeunes Plants'!W93,IF($J$9=39,'Jeunes Plants'!X93,IF($J$9=40,'Jeunes Plants'!Y93,IF($J$9=41,'Jeunes Plants'!Z93,IF($J$9=42,'Jeunes Plants'!AA93,IF($J$9=43,'Jeunes Plants'!AB93,IF($J$9=44,'Jeunes Plants'!AC93,IF($J$9=45,'Jeunes Plants'!AD93,IF($J$9=46,'Jeunes Plants'!AE93,IF($J$9=47,'Jeunes Plants'!AF93,IF($J$9=48,'Jeunes Plants'!AG93,IF($J$9=49,'Jeunes Plants'!AH93,IF($J$9=50,'Jeunes Plants'!AI93,IF($J$9=51,'Jeunes Plants'!AJ93,IF($J$9=52,'Jeunes Plants'!AK93,IF($J$9=1,'Jeunes Plants'!AL93,IF($J$9=2,'Jeunes Plants'!AM93,IF($J$9=3,'Jeunes Plants'!AN93,IF($J$9=4,'Jeunes Plants'!AO93,IF($J$9=5,'Jeunes Plants'!AP93,IF($J$9=6,'Jeunes Plants'!AQ93,IF($J$9=7,'Jeunes Plants'!AR93,IF($J$9=8,'Jeunes Plants'!AS93,IF($J$9=9,'Jeunes Plants'!AT93,IF($J$9=10,'Jeunes Plants'!AU93,IF($J$9=11,'Jeunes Plants'!AV93,IF($J$9=12,'Jeunes Plants'!AW93,IF($J$9=13,'Jeunes Plants'!AX93,IF($J$9=14,'Jeunes Plants'!AY93,IF($J$9=15,'Jeunes Plants'!AZ93,IF($J$9=16,'Jeunes Plants'!BA93,IF($J$9=17,'Jeunes Plants'!BB93,IF($J$9=18,'Jeunes Plants'!BC93,IF($J$9=19,'Jeunes Plants'!BD93,IF($J$9=20,'Jeunes Plants'!BE93,IF($J$9=21,'Jeunes Plants'!BF93,IF($J$9=22,'Jeunes Plants'!BG93,IF($J$9=23,'Jeunes Plants'!BH93,IF($J$9=24,'Jeunes Plants'!BI93,IF($J$9=25,'Jeunes Plants'!BJ93,IF($J$9=26,'Jeunes Plants'!BK93,IF($J$9=27,'Jeunes Plants'!BL93,IF($J$9=28,'Jeunes Plants'!BM93,IF($J$9=29,'Jeunes Plants'!BN93,IF($J$9=30,'Jeunes Plants'!BO93,IF($J$9=31,'Jeunes Plants'!BP93,IF($J$9=32,'Jeunes Plants'!BQ93,IF($J$9=33,'Jeunes Plants'!BR93,IF($J$9=34,'Jeunes Plants'!BS93,IF($J$9=35,'Jeunes Plants'!B11996,))))))))))))))))))))))))))))))))))))))))))))))))))))</f>
        <v>0</v>
      </c>
      <c r="K165" s="103" t="str">
        <f>IF('Jeunes Plants'!R93=0,"","Erreur")</f>
        <v/>
      </c>
    </row>
    <row r="166" spans="1:11" x14ac:dyDescent="0.25">
      <c r="A166" s="103">
        <f>IF('Jeunes Plants'!A94&lt;&gt;"",'Jeunes Plants'!A94,"")</f>
        <v>13950</v>
      </c>
      <c r="B166" s="103" t="str">
        <f>IF('Jeunes Plants'!L94&lt;&gt;"",'Jeunes Plants'!L94,"")</f>
        <v>PV</v>
      </c>
      <c r="C166" s="107" t="str">
        <f>IF('Jeunes Plants'!B94&lt;&gt;"",'Jeunes Plants'!B94,"")</f>
        <v>CANNA CANNOVA</v>
      </c>
      <c r="D166" s="107" t="str">
        <f>IF('Jeunes Plants'!C94&lt;&gt;"",'Jeunes Plants'!C94,"")</f>
        <v>Rose feuille verte</v>
      </c>
      <c r="E166" s="103">
        <f>IF('Jeunes Plants'!H94&lt;&gt;"",'Jeunes Plants'!H94,"")</f>
        <v>10</v>
      </c>
      <c r="F166" s="103" t="str">
        <f>IF('Jeunes Plants'!E94&lt;&gt;"",'Jeunes Plants'!E94,"")</f>
        <v>S</v>
      </c>
      <c r="G166" s="103" t="str">
        <f>IF('Jeunes Plants'!N94&lt;&gt;"",'Jeunes Plants'!N94,"")</f>
        <v>PDV</v>
      </c>
      <c r="H166" s="103" t="str">
        <f>IF('Jeunes Plants'!I94&lt;&gt;"",'Jeunes Plants'!I94,"")</f>
        <v>P</v>
      </c>
      <c r="I166" s="103" t="str">
        <f>IF('Jeunes Plants'!J94&lt;&gt;"",'Jeunes Plants'!J94,"")</f>
        <v/>
      </c>
      <c r="J166" s="103">
        <f>IF($J$9=36,'Jeunes Plants'!U94,IF($J$9=37,'Jeunes Plants'!V94,IF($J$9=38,'Jeunes Plants'!W94,IF($J$9=39,'Jeunes Plants'!X94,IF($J$9=40,'Jeunes Plants'!Y94,IF($J$9=41,'Jeunes Plants'!Z94,IF($J$9=42,'Jeunes Plants'!AA94,IF($J$9=43,'Jeunes Plants'!AB94,IF($J$9=44,'Jeunes Plants'!AC94,IF($J$9=45,'Jeunes Plants'!AD94,IF($J$9=46,'Jeunes Plants'!AE94,IF($J$9=47,'Jeunes Plants'!AF94,IF($J$9=48,'Jeunes Plants'!AG94,IF($J$9=49,'Jeunes Plants'!AH94,IF($J$9=50,'Jeunes Plants'!AI94,IF($J$9=51,'Jeunes Plants'!AJ94,IF($J$9=52,'Jeunes Plants'!AK94,IF($J$9=1,'Jeunes Plants'!AL94,IF($J$9=2,'Jeunes Plants'!AM94,IF($J$9=3,'Jeunes Plants'!AN94,IF($J$9=4,'Jeunes Plants'!AO94,IF($J$9=5,'Jeunes Plants'!AP94,IF($J$9=6,'Jeunes Plants'!AQ94,IF($J$9=7,'Jeunes Plants'!AR94,IF($J$9=8,'Jeunes Plants'!AS94,IF($J$9=9,'Jeunes Plants'!AT94,IF($J$9=10,'Jeunes Plants'!AU94,IF($J$9=11,'Jeunes Plants'!AV94,IF($J$9=12,'Jeunes Plants'!AW94,IF($J$9=13,'Jeunes Plants'!AX94,IF($J$9=14,'Jeunes Plants'!AY94,IF($J$9=15,'Jeunes Plants'!AZ94,IF($J$9=16,'Jeunes Plants'!BA94,IF($J$9=17,'Jeunes Plants'!BB94,IF($J$9=18,'Jeunes Plants'!BC94,IF($J$9=19,'Jeunes Plants'!BD94,IF($J$9=20,'Jeunes Plants'!BE94,IF($J$9=21,'Jeunes Plants'!BF94,IF($J$9=22,'Jeunes Plants'!BG94,IF($J$9=23,'Jeunes Plants'!BH94,IF($J$9=24,'Jeunes Plants'!BI94,IF($J$9=25,'Jeunes Plants'!BJ94,IF($J$9=26,'Jeunes Plants'!BK94,IF($J$9=27,'Jeunes Plants'!BL94,IF($J$9=28,'Jeunes Plants'!BM94,IF($J$9=29,'Jeunes Plants'!BN94,IF($J$9=30,'Jeunes Plants'!BO94,IF($J$9=31,'Jeunes Plants'!BP94,IF($J$9=32,'Jeunes Plants'!BQ94,IF($J$9=33,'Jeunes Plants'!BR94,IF($J$9=34,'Jeunes Plants'!BS94,IF($J$9=35,'Jeunes Plants'!B11997,))))))))))))))))))))))))))))))))))))))))))))))))))))</f>
        <v>0</v>
      </c>
      <c r="K166" s="103" t="str">
        <f>IF('Jeunes Plants'!R94=0,"","Erreur")</f>
        <v/>
      </c>
    </row>
    <row r="167" spans="1:11" x14ac:dyDescent="0.25">
      <c r="A167" s="103">
        <f>IF('Jeunes Plants'!A95&lt;&gt;"",'Jeunes Plants'!A95,"")</f>
        <v>23382</v>
      </c>
      <c r="B167" s="103" t="str">
        <f>IF('Jeunes Plants'!L95&lt;&gt;"",'Jeunes Plants'!L95,"")</f>
        <v>PV</v>
      </c>
      <c r="C167" s="107" t="str">
        <f>IF('Jeunes Plants'!B95&lt;&gt;"",'Jeunes Plants'!B95,"")</f>
        <v>CANNA CANNOVA</v>
      </c>
      <c r="D167" s="107" t="str">
        <f>IF('Jeunes Plants'!C95&lt;&gt;"",'Jeunes Plants'!C95,"")</f>
        <v>Scarlet feuille verte</v>
      </c>
      <c r="E167" s="103">
        <f>IF('Jeunes Plants'!H95&lt;&gt;"",'Jeunes Plants'!H95,"")</f>
        <v>10</v>
      </c>
      <c r="F167" s="103" t="str">
        <f>IF('Jeunes Plants'!E95&lt;&gt;"",'Jeunes Plants'!E95,"")</f>
        <v>S</v>
      </c>
      <c r="G167" s="103" t="str">
        <f>IF('Jeunes Plants'!N95&lt;&gt;"",'Jeunes Plants'!N95,"")</f>
        <v>PDV</v>
      </c>
      <c r="H167" s="103" t="str">
        <f>IF('Jeunes Plants'!I95&lt;&gt;"",'Jeunes Plants'!I95,"")</f>
        <v>P</v>
      </c>
      <c r="I167" s="103" t="str">
        <f>IF('Jeunes Plants'!J95&lt;&gt;"",'Jeunes Plants'!J95,"")</f>
        <v/>
      </c>
      <c r="J167" s="103">
        <f>IF($J$9=36,'Jeunes Plants'!U95,IF($J$9=37,'Jeunes Plants'!V95,IF($J$9=38,'Jeunes Plants'!W95,IF($J$9=39,'Jeunes Plants'!X95,IF($J$9=40,'Jeunes Plants'!Y95,IF($J$9=41,'Jeunes Plants'!Z95,IF($J$9=42,'Jeunes Plants'!AA95,IF($J$9=43,'Jeunes Plants'!AB95,IF($J$9=44,'Jeunes Plants'!AC95,IF($J$9=45,'Jeunes Plants'!AD95,IF($J$9=46,'Jeunes Plants'!AE95,IF($J$9=47,'Jeunes Plants'!AF95,IF($J$9=48,'Jeunes Plants'!AG95,IF($J$9=49,'Jeunes Plants'!AH95,IF($J$9=50,'Jeunes Plants'!AI95,IF($J$9=51,'Jeunes Plants'!AJ95,IF($J$9=52,'Jeunes Plants'!AK95,IF($J$9=1,'Jeunes Plants'!AL95,IF($J$9=2,'Jeunes Plants'!AM95,IF($J$9=3,'Jeunes Plants'!AN95,IF($J$9=4,'Jeunes Plants'!AO95,IF($J$9=5,'Jeunes Plants'!AP95,IF($J$9=6,'Jeunes Plants'!AQ95,IF($J$9=7,'Jeunes Plants'!AR95,IF($J$9=8,'Jeunes Plants'!AS95,IF($J$9=9,'Jeunes Plants'!AT95,IF($J$9=10,'Jeunes Plants'!AU95,IF($J$9=11,'Jeunes Plants'!AV95,IF($J$9=12,'Jeunes Plants'!AW95,IF($J$9=13,'Jeunes Plants'!AX95,IF($J$9=14,'Jeunes Plants'!AY95,IF($J$9=15,'Jeunes Plants'!AZ95,IF($J$9=16,'Jeunes Plants'!BA95,IF($J$9=17,'Jeunes Plants'!BB95,IF($J$9=18,'Jeunes Plants'!BC95,IF($J$9=19,'Jeunes Plants'!BD95,IF($J$9=20,'Jeunes Plants'!BE95,IF($J$9=21,'Jeunes Plants'!BF95,IF($J$9=22,'Jeunes Plants'!BG95,IF($J$9=23,'Jeunes Plants'!BH95,IF($J$9=24,'Jeunes Plants'!BI95,IF($J$9=25,'Jeunes Plants'!BJ95,IF($J$9=26,'Jeunes Plants'!BK95,IF($J$9=27,'Jeunes Plants'!BL95,IF($J$9=28,'Jeunes Plants'!BM95,IF($J$9=29,'Jeunes Plants'!BN95,IF($J$9=30,'Jeunes Plants'!BO95,IF($J$9=31,'Jeunes Plants'!BP95,IF($J$9=32,'Jeunes Plants'!BQ95,IF($J$9=33,'Jeunes Plants'!BR95,IF($J$9=34,'Jeunes Plants'!BS95,IF($J$9=35,'Jeunes Plants'!B11998,))))))))))))))))))))))))))))))))))))))))))))))))))))</f>
        <v>0</v>
      </c>
      <c r="K167" s="103" t="str">
        <f>IF('Jeunes Plants'!R95=0,"","Erreur")</f>
        <v/>
      </c>
    </row>
    <row r="168" spans="1:11" x14ac:dyDescent="0.25">
      <c r="A168" s="103">
        <f>IF('Jeunes Plants'!A96&lt;&gt;"",'Jeunes Plants'!A96,"")</f>
        <v>13951</v>
      </c>
      <c r="B168" s="103" t="str">
        <f>IF('Jeunes Plants'!L96&lt;&gt;"",'Jeunes Plants'!L96,"")</f>
        <v>PV</v>
      </c>
      <c r="C168" s="107" t="str">
        <f>IF('Jeunes Plants'!B96&lt;&gt;"",'Jeunes Plants'!B96,"")</f>
        <v>CANNA CANNOVA</v>
      </c>
      <c r="D168" s="107" t="str">
        <f>IF('Jeunes Plants'!C96&lt;&gt;"",'Jeunes Plants'!C96,"")</f>
        <v>Yellow feuille verte</v>
      </c>
      <c r="E168" s="103">
        <f>IF('Jeunes Plants'!H96&lt;&gt;"",'Jeunes Plants'!H96,"")</f>
        <v>10</v>
      </c>
      <c r="F168" s="103" t="str">
        <f>IF('Jeunes Plants'!E96&lt;&gt;"",'Jeunes Plants'!E96,"")</f>
        <v>S</v>
      </c>
      <c r="G168" s="103" t="str">
        <f>IF('Jeunes Plants'!N96&lt;&gt;"",'Jeunes Plants'!N96,"")</f>
        <v>PDV</v>
      </c>
      <c r="H168" s="103" t="str">
        <f>IF('Jeunes Plants'!I96&lt;&gt;"",'Jeunes Plants'!I96,"")</f>
        <v>P</v>
      </c>
      <c r="I168" s="103" t="str">
        <f>IF('Jeunes Plants'!J96&lt;&gt;"",'Jeunes Plants'!J96,"")</f>
        <v/>
      </c>
      <c r="J168" s="103">
        <f>IF($J$9=36,'Jeunes Plants'!U96,IF($J$9=37,'Jeunes Plants'!V96,IF($J$9=38,'Jeunes Plants'!W96,IF($J$9=39,'Jeunes Plants'!X96,IF($J$9=40,'Jeunes Plants'!Y96,IF($J$9=41,'Jeunes Plants'!Z96,IF($J$9=42,'Jeunes Plants'!AA96,IF($J$9=43,'Jeunes Plants'!AB96,IF($J$9=44,'Jeunes Plants'!AC96,IF($J$9=45,'Jeunes Plants'!AD96,IF($J$9=46,'Jeunes Plants'!AE96,IF($J$9=47,'Jeunes Plants'!AF96,IF($J$9=48,'Jeunes Plants'!AG96,IF($J$9=49,'Jeunes Plants'!AH96,IF($J$9=50,'Jeunes Plants'!AI96,IF($J$9=51,'Jeunes Plants'!AJ96,IF($J$9=52,'Jeunes Plants'!AK96,IF($J$9=1,'Jeunes Plants'!AL96,IF($J$9=2,'Jeunes Plants'!AM96,IF($J$9=3,'Jeunes Plants'!AN96,IF($J$9=4,'Jeunes Plants'!AO96,IF($J$9=5,'Jeunes Plants'!AP96,IF($J$9=6,'Jeunes Plants'!AQ96,IF($J$9=7,'Jeunes Plants'!AR96,IF($J$9=8,'Jeunes Plants'!AS96,IF($J$9=9,'Jeunes Plants'!AT96,IF($J$9=10,'Jeunes Plants'!AU96,IF($J$9=11,'Jeunes Plants'!AV96,IF($J$9=12,'Jeunes Plants'!AW96,IF($J$9=13,'Jeunes Plants'!AX96,IF($J$9=14,'Jeunes Plants'!AY96,IF($J$9=15,'Jeunes Plants'!AZ96,IF($J$9=16,'Jeunes Plants'!BA96,IF($J$9=17,'Jeunes Plants'!BB96,IF($J$9=18,'Jeunes Plants'!BC96,IF($J$9=19,'Jeunes Plants'!BD96,IF($J$9=20,'Jeunes Plants'!BE96,IF($J$9=21,'Jeunes Plants'!BF96,IF($J$9=22,'Jeunes Plants'!BG96,IF($J$9=23,'Jeunes Plants'!BH96,IF($J$9=24,'Jeunes Plants'!BI96,IF($J$9=25,'Jeunes Plants'!BJ96,IF($J$9=26,'Jeunes Plants'!BK96,IF($J$9=27,'Jeunes Plants'!BL96,IF($J$9=28,'Jeunes Plants'!BM96,IF($J$9=29,'Jeunes Plants'!BN96,IF($J$9=30,'Jeunes Plants'!BO96,IF($J$9=31,'Jeunes Plants'!BP96,IF($J$9=32,'Jeunes Plants'!BQ96,IF($J$9=33,'Jeunes Plants'!BR96,IF($J$9=34,'Jeunes Plants'!BS96,IF($J$9=35,'Jeunes Plants'!B11999,))))))))))))))))))))))))))))))))))))))))))))))))))))</f>
        <v>0</v>
      </c>
      <c r="K168" s="103" t="str">
        <f>IF('Jeunes Plants'!R96=0,"","Erreur")</f>
        <v/>
      </c>
    </row>
    <row r="169" spans="1:11" x14ac:dyDescent="0.25">
      <c r="A169" s="103">
        <f>IF('Jeunes Plants'!A97&lt;&gt;"",'Jeunes Plants'!A97,"")</f>
        <v>13952</v>
      </c>
      <c r="B169" s="103" t="str">
        <f>IF('Jeunes Plants'!L97&lt;&gt;"",'Jeunes Plants'!L97,"")</f>
        <v>PV</v>
      </c>
      <c r="C169" s="107" t="str">
        <f>IF('Jeunes Plants'!B97&lt;&gt;"",'Jeunes Plants'!B97,"")</f>
        <v>CANNA CANNOVA</v>
      </c>
      <c r="D169" s="107" t="str">
        <f>IF('Jeunes Plants'!C97&lt;&gt;"",'Jeunes Plants'!C97,"")</f>
        <v>Variés</v>
      </c>
      <c r="E169" s="103">
        <f>IF('Jeunes Plants'!H97&lt;&gt;"",'Jeunes Plants'!H97,"")</f>
        <v>10</v>
      </c>
      <c r="F169" s="103" t="str">
        <f>IF('Jeunes Plants'!E97&lt;&gt;"",'Jeunes Plants'!E97,"")</f>
        <v>S</v>
      </c>
      <c r="G169" s="103" t="str">
        <f>IF('Jeunes Plants'!N97&lt;&gt;"",'Jeunes Plants'!N97,"")</f>
        <v>PDV</v>
      </c>
      <c r="H169" s="103" t="str">
        <f>IF('Jeunes Plants'!I97&lt;&gt;"",'Jeunes Plants'!I97,"")</f>
        <v>P</v>
      </c>
      <c r="I169" s="103" t="str">
        <f>IF('Jeunes Plants'!J97&lt;&gt;"",'Jeunes Plants'!J97,"")</f>
        <v/>
      </c>
      <c r="J169" s="103">
        <f>IF($J$9=36,'Jeunes Plants'!U97,IF($J$9=37,'Jeunes Plants'!V97,IF($J$9=38,'Jeunes Plants'!W97,IF($J$9=39,'Jeunes Plants'!X97,IF($J$9=40,'Jeunes Plants'!Y97,IF($J$9=41,'Jeunes Plants'!Z97,IF($J$9=42,'Jeunes Plants'!AA97,IF($J$9=43,'Jeunes Plants'!AB97,IF($J$9=44,'Jeunes Plants'!AC97,IF($J$9=45,'Jeunes Plants'!AD97,IF($J$9=46,'Jeunes Plants'!AE97,IF($J$9=47,'Jeunes Plants'!AF97,IF($J$9=48,'Jeunes Plants'!AG97,IF($J$9=49,'Jeunes Plants'!AH97,IF($J$9=50,'Jeunes Plants'!AI97,IF($J$9=51,'Jeunes Plants'!AJ97,IF($J$9=52,'Jeunes Plants'!AK97,IF($J$9=1,'Jeunes Plants'!AL97,IF($J$9=2,'Jeunes Plants'!AM97,IF($J$9=3,'Jeunes Plants'!AN97,IF($J$9=4,'Jeunes Plants'!AO97,IF($J$9=5,'Jeunes Plants'!AP97,IF($J$9=6,'Jeunes Plants'!AQ97,IF($J$9=7,'Jeunes Plants'!AR97,IF($J$9=8,'Jeunes Plants'!AS97,IF($J$9=9,'Jeunes Plants'!AT97,IF($J$9=10,'Jeunes Plants'!AU97,IF($J$9=11,'Jeunes Plants'!AV97,IF($J$9=12,'Jeunes Plants'!AW97,IF($J$9=13,'Jeunes Plants'!AX97,IF($J$9=14,'Jeunes Plants'!AY97,IF($J$9=15,'Jeunes Plants'!AZ97,IF($J$9=16,'Jeunes Plants'!BA97,IF($J$9=17,'Jeunes Plants'!BB97,IF($J$9=18,'Jeunes Plants'!BC97,IF($J$9=19,'Jeunes Plants'!BD97,IF($J$9=20,'Jeunes Plants'!BE97,IF($J$9=21,'Jeunes Plants'!BF97,IF($J$9=22,'Jeunes Plants'!BG97,IF($J$9=23,'Jeunes Plants'!BH97,IF($J$9=24,'Jeunes Plants'!BI97,IF($J$9=25,'Jeunes Plants'!BJ97,IF($J$9=26,'Jeunes Plants'!BK97,IF($J$9=27,'Jeunes Plants'!BL97,IF($J$9=28,'Jeunes Plants'!BM97,IF($J$9=29,'Jeunes Plants'!BN97,IF($J$9=30,'Jeunes Plants'!BO97,IF($J$9=31,'Jeunes Plants'!BP97,IF($J$9=32,'Jeunes Plants'!BQ97,IF($J$9=33,'Jeunes Plants'!BR97,IF($J$9=34,'Jeunes Plants'!BS97,IF($J$9=35,'Jeunes Plants'!B12000,))))))))))))))))))))))))))))))))))))))))))))))))))))</f>
        <v>0</v>
      </c>
      <c r="K169" s="103" t="str">
        <f>IF('Jeunes Plants'!R97=0,"","Erreur")</f>
        <v/>
      </c>
    </row>
    <row r="170" spans="1:11" x14ac:dyDescent="0.25">
      <c r="A170" s="450"/>
      <c r="B170" s="450"/>
      <c r="C170" s="451" t="s">
        <v>1769</v>
      </c>
      <c r="D170" s="451"/>
      <c r="E170" s="450"/>
      <c r="F170" s="450"/>
      <c r="G170" s="450"/>
      <c r="H170" s="450"/>
      <c r="I170" s="450"/>
      <c r="J170" s="450">
        <f>SUBTOTAL(9,J162:J169)</f>
        <v>0</v>
      </c>
      <c r="K170" s="450"/>
    </row>
    <row r="171" spans="1:11" x14ac:dyDescent="0.25">
      <c r="A171" s="103">
        <f>IF('Jeunes Plants'!A98&lt;&gt;"",'Jeunes Plants'!A98,"")</f>
        <v>10562</v>
      </c>
      <c r="B171" s="103" t="str">
        <f>IF('Jeunes Plants'!L98&lt;&gt;"",'Jeunes Plants'!L98,"")</f>
        <v>PV</v>
      </c>
      <c r="C171" s="107" t="str">
        <f>IF('Jeunes Plants'!B98&lt;&gt;"",'Jeunes Plants'!B98,"")</f>
        <v>CANNA À SUCRE</v>
      </c>
      <c r="D171" s="107" t="str">
        <f>IF('Jeunes Plants'!C98&lt;&gt;"",'Jeunes Plants'!C98,"")</f>
        <v>Pourpre</v>
      </c>
      <c r="E171" s="103" t="str">
        <f>IF('Jeunes Plants'!H98&lt;&gt;"",'Jeunes Plants'!H98,"")</f>
        <v>Q. lim.</v>
      </c>
      <c r="F171" s="103" t="str">
        <f>IF('Jeunes Plants'!E98&lt;&gt;"",'Jeunes Plants'!E98,"")</f>
        <v>B</v>
      </c>
      <c r="G171" s="103" t="str">
        <f>IF('Jeunes Plants'!N98&lt;&gt;"",'Jeunes Plants'!N98,"")</f>
        <v>PDV</v>
      </c>
      <c r="H171" s="103" t="str">
        <f>IF('Jeunes Plants'!I98&lt;&gt;"",'Jeunes Plants'!I98,"")</f>
        <v>Q</v>
      </c>
      <c r="I171" s="103" t="str">
        <f>IF('Jeunes Plants'!J98&lt;&gt;"",'Jeunes Plants'!J98,"")</f>
        <v/>
      </c>
      <c r="J171" s="103">
        <f>IF($J$9=36,'Jeunes Plants'!U98,IF($J$9=37,'Jeunes Plants'!V98,IF($J$9=38,'Jeunes Plants'!W98,IF($J$9=39,'Jeunes Plants'!X98,IF($J$9=40,'Jeunes Plants'!Y98,IF($J$9=41,'Jeunes Plants'!Z98,IF($J$9=42,'Jeunes Plants'!AA98,IF($J$9=43,'Jeunes Plants'!AB98,IF($J$9=44,'Jeunes Plants'!AC98,IF($J$9=45,'Jeunes Plants'!AD98,IF($J$9=46,'Jeunes Plants'!AE98,IF($J$9=47,'Jeunes Plants'!AF98,IF($J$9=48,'Jeunes Plants'!AG98,IF($J$9=49,'Jeunes Plants'!AH98,IF($J$9=50,'Jeunes Plants'!AI98,IF($J$9=51,'Jeunes Plants'!AJ98,IF($J$9=52,'Jeunes Plants'!AK98,IF($J$9=1,'Jeunes Plants'!AL98,IF($J$9=2,'Jeunes Plants'!AM98,IF($J$9=3,'Jeunes Plants'!AN98,IF($J$9=4,'Jeunes Plants'!AO98,IF($J$9=5,'Jeunes Plants'!AP98,IF($J$9=6,'Jeunes Plants'!AQ98,IF($J$9=7,'Jeunes Plants'!AR98,IF($J$9=8,'Jeunes Plants'!AS98,IF($J$9=9,'Jeunes Plants'!AT98,IF($J$9=10,'Jeunes Plants'!AU98,IF($J$9=11,'Jeunes Plants'!AV98,IF($J$9=12,'Jeunes Plants'!AW98,IF($J$9=13,'Jeunes Plants'!AX98,IF($J$9=14,'Jeunes Plants'!AY98,IF($J$9=15,'Jeunes Plants'!AZ98,IF($J$9=16,'Jeunes Plants'!BA98,IF($J$9=17,'Jeunes Plants'!BB98,IF($J$9=18,'Jeunes Plants'!BC98,IF($J$9=19,'Jeunes Plants'!BD98,IF($J$9=20,'Jeunes Plants'!BE98,IF($J$9=21,'Jeunes Plants'!BF98,IF($J$9=22,'Jeunes Plants'!BG98,IF($J$9=23,'Jeunes Plants'!BH98,IF($J$9=24,'Jeunes Plants'!BI98,IF($J$9=25,'Jeunes Plants'!BJ98,IF($J$9=26,'Jeunes Plants'!BK98,IF($J$9=27,'Jeunes Plants'!BL98,IF($J$9=28,'Jeunes Plants'!BM98,IF($J$9=29,'Jeunes Plants'!BN98,IF($J$9=30,'Jeunes Plants'!BO98,IF($J$9=31,'Jeunes Plants'!BP98,IF($J$9=32,'Jeunes Plants'!BQ98,IF($J$9=33,'Jeunes Plants'!BR98,IF($J$9=34,'Jeunes Plants'!BS98,IF($J$9=35,'Jeunes Plants'!B12001,))))))))))))))))))))))))))))))))))))))))))))))))))))</f>
        <v>0</v>
      </c>
      <c r="K171" s="103" t="str">
        <f>IF('Jeunes Plants'!R98=0,"","Erreur")</f>
        <v/>
      </c>
    </row>
    <row r="172" spans="1:11" x14ac:dyDescent="0.25">
      <c r="A172" s="450"/>
      <c r="B172" s="450"/>
      <c r="C172" s="451" t="s">
        <v>1770</v>
      </c>
      <c r="D172" s="451"/>
      <c r="E172" s="450"/>
      <c r="F172" s="450"/>
      <c r="G172" s="450"/>
      <c r="H172" s="450"/>
      <c r="I172" s="450"/>
      <c r="J172" s="450">
        <f>SUBTOTAL(9,J171:J171)</f>
        <v>0</v>
      </c>
      <c r="K172" s="450"/>
    </row>
    <row r="173" spans="1:11" x14ac:dyDescent="0.25">
      <c r="A173" s="103">
        <f>IF('Jeunes Plants'!A99&lt;&gt;"",'Jeunes Plants'!A99,"")</f>
        <v>12447</v>
      </c>
      <c r="B173" s="103" t="str">
        <f>IF('Jeunes Plants'!L99&lt;&gt;"",'Jeunes Plants'!L99,"")</f>
        <v>PV</v>
      </c>
      <c r="C173" s="107" t="str">
        <f>IF('Jeunes Plants'!B99&lt;&gt;"",'Jeunes Plants'!B99,"")</f>
        <v>CANNE DE PROVENCE</v>
      </c>
      <c r="D173" s="107" t="str">
        <f>IF('Jeunes Plants'!C99&lt;&gt;"",'Jeunes Plants'!C99,"")</f>
        <v xml:space="preserve">Variegata </v>
      </c>
      <c r="E173" s="103" t="str">
        <f>IF('Jeunes Plants'!H99&lt;&gt;"",'Jeunes Plants'!H99,"")</f>
        <v>Q. lim.</v>
      </c>
      <c r="F173" s="103" t="str">
        <f>IF('Jeunes Plants'!E99&lt;&gt;"",'Jeunes Plants'!E99,"")</f>
        <v>B</v>
      </c>
      <c r="G173" s="103" t="str">
        <f>IF('Jeunes Plants'!N99&lt;&gt;"",'Jeunes Plants'!N99,"")</f>
        <v>PDV</v>
      </c>
      <c r="H173" s="103" t="str">
        <f>IF('Jeunes Plants'!I99&lt;&gt;"",'Jeunes Plants'!I99,"")</f>
        <v>Q</v>
      </c>
      <c r="I173" s="103" t="str">
        <f>IF('Jeunes Plants'!J99&lt;&gt;"",'Jeunes Plants'!J99,"")</f>
        <v/>
      </c>
      <c r="J173" s="103">
        <f>IF($J$9=36,'Jeunes Plants'!U99,IF($J$9=37,'Jeunes Plants'!V99,IF($J$9=38,'Jeunes Plants'!W99,IF($J$9=39,'Jeunes Plants'!X99,IF($J$9=40,'Jeunes Plants'!Y99,IF($J$9=41,'Jeunes Plants'!Z99,IF($J$9=42,'Jeunes Plants'!AA99,IF($J$9=43,'Jeunes Plants'!AB99,IF($J$9=44,'Jeunes Plants'!AC99,IF($J$9=45,'Jeunes Plants'!AD99,IF($J$9=46,'Jeunes Plants'!AE99,IF($J$9=47,'Jeunes Plants'!AF99,IF($J$9=48,'Jeunes Plants'!AG99,IF($J$9=49,'Jeunes Plants'!AH99,IF($J$9=50,'Jeunes Plants'!AI99,IF($J$9=51,'Jeunes Plants'!AJ99,IF($J$9=52,'Jeunes Plants'!AK99,IF($J$9=1,'Jeunes Plants'!AL99,IF($J$9=2,'Jeunes Plants'!AM99,IF($J$9=3,'Jeunes Plants'!AN99,IF($J$9=4,'Jeunes Plants'!AO99,IF($J$9=5,'Jeunes Plants'!AP99,IF($J$9=6,'Jeunes Plants'!AQ99,IF($J$9=7,'Jeunes Plants'!AR99,IF($J$9=8,'Jeunes Plants'!AS99,IF($J$9=9,'Jeunes Plants'!AT99,IF($J$9=10,'Jeunes Plants'!AU99,IF($J$9=11,'Jeunes Plants'!AV99,IF($J$9=12,'Jeunes Plants'!AW99,IF($J$9=13,'Jeunes Plants'!AX99,IF($J$9=14,'Jeunes Plants'!AY99,IF($J$9=15,'Jeunes Plants'!AZ99,IF($J$9=16,'Jeunes Plants'!BA99,IF($J$9=17,'Jeunes Plants'!BB99,IF($J$9=18,'Jeunes Plants'!BC99,IF($J$9=19,'Jeunes Plants'!BD99,IF($J$9=20,'Jeunes Plants'!BE99,IF($J$9=21,'Jeunes Plants'!BF99,IF($J$9=22,'Jeunes Plants'!BG99,IF($J$9=23,'Jeunes Plants'!BH99,IF($J$9=24,'Jeunes Plants'!BI99,IF($J$9=25,'Jeunes Plants'!BJ99,IF($J$9=26,'Jeunes Plants'!BK99,IF($J$9=27,'Jeunes Plants'!BL99,IF($J$9=28,'Jeunes Plants'!BM99,IF($J$9=29,'Jeunes Plants'!BN99,IF($J$9=30,'Jeunes Plants'!BO99,IF($J$9=31,'Jeunes Plants'!BP99,IF($J$9=32,'Jeunes Plants'!BQ99,IF($J$9=33,'Jeunes Plants'!BR99,IF($J$9=34,'Jeunes Plants'!BS99,IF($J$9=35,'Jeunes Plants'!B12002,))))))))))))))))))))))))))))))))))))))))))))))))))))</f>
        <v>0</v>
      </c>
      <c r="K173" s="103" t="str">
        <f>IF('Jeunes Plants'!R99=0,"","Erreur")</f>
        <v/>
      </c>
    </row>
    <row r="174" spans="1:11" x14ac:dyDescent="0.25">
      <c r="A174" s="450"/>
      <c r="B174" s="450"/>
      <c r="C174" s="451" t="s">
        <v>1771</v>
      </c>
      <c r="D174" s="451"/>
      <c r="E174" s="450"/>
      <c r="F174" s="450"/>
      <c r="G174" s="450"/>
      <c r="H174" s="450"/>
      <c r="I174" s="450"/>
      <c r="J174" s="450">
        <f>SUBTOTAL(9,J173:J173)</f>
        <v>0</v>
      </c>
      <c r="K174" s="450"/>
    </row>
    <row r="175" spans="1:11" x14ac:dyDescent="0.25">
      <c r="A175" s="103">
        <f>IF('Jeunes Plants'!A100&lt;&gt;"",'Jeunes Plants'!A100,"")</f>
        <v>12714</v>
      </c>
      <c r="B175" s="103" t="str">
        <f>IF('Jeunes Plants'!L100&lt;&gt;"",'Jeunes Plants'!L100,"")</f>
        <v>PV</v>
      </c>
      <c r="C175" s="107" t="str">
        <f>IF('Jeunes Plants'!B100&lt;&gt;"",'Jeunes Plants'!B100,"")</f>
        <v>CASSIA</v>
      </c>
      <c r="D175" s="107" t="str">
        <f>IF('Jeunes Plants'!C100&lt;&gt;"",'Jeunes Plants'!C100,"")</f>
        <v>didymobotrya</v>
      </c>
      <c r="E175" s="103" t="str">
        <f>IF('Jeunes Plants'!H100&lt;&gt;"",'Jeunes Plants'!H100,"")</f>
        <v>Q. lim.</v>
      </c>
      <c r="F175" s="103" t="str">
        <f>IF('Jeunes Plants'!E100&lt;&gt;"",'Jeunes Plants'!E100,"")</f>
        <v>S</v>
      </c>
      <c r="G175" s="103" t="str">
        <f>IF('Jeunes Plants'!N100&lt;&gt;"",'Jeunes Plants'!N100,"")</f>
        <v>PDV</v>
      </c>
      <c r="H175" s="103" t="str">
        <f>IF('Jeunes Plants'!I100&lt;&gt;"",'Jeunes Plants'!I100,"")</f>
        <v>Q</v>
      </c>
      <c r="I175" s="103" t="str">
        <f>IF('Jeunes Plants'!J100&lt;&gt;"",'Jeunes Plants'!J100,"")</f>
        <v/>
      </c>
      <c r="J175" s="103">
        <f>IF($J$9=36,'Jeunes Plants'!U100,IF($J$9=37,'Jeunes Plants'!V100,IF($J$9=38,'Jeunes Plants'!W100,IF($J$9=39,'Jeunes Plants'!X100,IF($J$9=40,'Jeunes Plants'!Y100,IF($J$9=41,'Jeunes Plants'!Z100,IF($J$9=42,'Jeunes Plants'!AA100,IF($J$9=43,'Jeunes Plants'!AB100,IF($J$9=44,'Jeunes Plants'!AC100,IF($J$9=45,'Jeunes Plants'!AD100,IF($J$9=46,'Jeunes Plants'!AE100,IF($J$9=47,'Jeunes Plants'!AF100,IF($J$9=48,'Jeunes Plants'!AG100,IF($J$9=49,'Jeunes Plants'!AH100,IF($J$9=50,'Jeunes Plants'!AI100,IF($J$9=51,'Jeunes Plants'!AJ100,IF($J$9=52,'Jeunes Plants'!AK100,IF($J$9=1,'Jeunes Plants'!AL100,IF($J$9=2,'Jeunes Plants'!AM100,IF($J$9=3,'Jeunes Plants'!AN100,IF($J$9=4,'Jeunes Plants'!AO100,IF($J$9=5,'Jeunes Plants'!AP100,IF($J$9=6,'Jeunes Plants'!AQ100,IF($J$9=7,'Jeunes Plants'!AR100,IF($J$9=8,'Jeunes Plants'!AS100,IF($J$9=9,'Jeunes Plants'!AT100,IF($J$9=10,'Jeunes Plants'!AU100,IF($J$9=11,'Jeunes Plants'!AV100,IF($J$9=12,'Jeunes Plants'!AW100,IF($J$9=13,'Jeunes Plants'!AX100,IF($J$9=14,'Jeunes Plants'!AY100,IF($J$9=15,'Jeunes Plants'!AZ100,IF($J$9=16,'Jeunes Plants'!BA100,IF($J$9=17,'Jeunes Plants'!BB100,IF($J$9=18,'Jeunes Plants'!BC100,IF($J$9=19,'Jeunes Plants'!BD100,IF($J$9=20,'Jeunes Plants'!BE100,IF($J$9=21,'Jeunes Plants'!BF100,IF($J$9=22,'Jeunes Plants'!BG100,IF($J$9=23,'Jeunes Plants'!BH100,IF($J$9=24,'Jeunes Plants'!BI100,IF($J$9=25,'Jeunes Plants'!BJ100,IF($J$9=26,'Jeunes Plants'!BK100,IF($J$9=27,'Jeunes Plants'!BL100,IF($J$9=28,'Jeunes Plants'!BM100,IF($J$9=29,'Jeunes Plants'!BN100,IF($J$9=30,'Jeunes Plants'!BO100,IF($J$9=31,'Jeunes Plants'!BP100,IF($J$9=32,'Jeunes Plants'!BQ100,IF($J$9=33,'Jeunes Plants'!BR100,IF($J$9=34,'Jeunes Plants'!BS100,IF($J$9=35,'Jeunes Plants'!B12003,))))))))))))))))))))))))))))))))))))))))))))))))))))</f>
        <v>0</v>
      </c>
      <c r="K175" s="103" t="str">
        <f>IF('Jeunes Plants'!R100=0,"","Erreur")</f>
        <v/>
      </c>
    </row>
    <row r="176" spans="1:11" x14ac:dyDescent="0.25">
      <c r="A176" s="450"/>
      <c r="B176" s="450"/>
      <c r="C176" s="451" t="s">
        <v>1772</v>
      </c>
      <c r="D176" s="451"/>
      <c r="E176" s="450"/>
      <c r="F176" s="450"/>
      <c r="G176" s="450"/>
      <c r="H176" s="450"/>
      <c r="I176" s="450"/>
      <c r="J176" s="450">
        <f>SUBTOTAL(9,J175:J175)</f>
        <v>0</v>
      </c>
      <c r="K176" s="450"/>
    </row>
    <row r="177" spans="1:11" x14ac:dyDescent="0.25">
      <c r="A177" s="103">
        <f>IF('Jeunes Plants'!A101&lt;&gt;"",'Jeunes Plants'!A101,"")</f>
        <v>12240</v>
      </c>
      <c r="B177" s="103" t="str">
        <f>IF('Jeunes Plants'!L101&lt;&gt;"",'Jeunes Plants'!L101,"")</f>
        <v>PV</v>
      </c>
      <c r="C177" s="107" t="str">
        <f>IF('Jeunes Plants'!B101&lt;&gt;"",'Jeunes Plants'!B101,"")</f>
        <v>CHOU DECORATIF</v>
      </c>
      <c r="D177" s="107" t="str">
        <f>IF('Jeunes Plants'!C101&lt;&gt;"",'Jeunes Plants'!C101,"")</f>
        <v>Popof</v>
      </c>
      <c r="E177" s="103" t="str">
        <f>IF('Jeunes Plants'!H101&lt;&gt;"",'Jeunes Plants'!H101,"")</f>
        <v>Q. lim.</v>
      </c>
      <c r="F177" s="103" t="str">
        <f>IF('Jeunes Plants'!E101&lt;&gt;"",'Jeunes Plants'!E101,"")</f>
        <v>B</v>
      </c>
      <c r="G177" s="103" t="str">
        <f>IF('Jeunes Plants'!N101&lt;&gt;"",'Jeunes Plants'!N101,"")</f>
        <v>PDV</v>
      </c>
      <c r="H177" s="103" t="str">
        <f>IF('Jeunes Plants'!I101&lt;&gt;"",'Jeunes Plants'!I101,"")</f>
        <v>Q</v>
      </c>
      <c r="I177" s="103" t="str">
        <f>IF('Jeunes Plants'!J101&lt;&gt;"",'Jeunes Plants'!J101,"")</f>
        <v/>
      </c>
      <c r="J177" s="103">
        <f>IF($J$9=36,'Jeunes Plants'!U101,IF($J$9=37,'Jeunes Plants'!V101,IF($J$9=38,'Jeunes Plants'!W101,IF($J$9=39,'Jeunes Plants'!X101,IF($J$9=40,'Jeunes Plants'!Y101,IF($J$9=41,'Jeunes Plants'!Z101,IF($J$9=42,'Jeunes Plants'!AA101,IF($J$9=43,'Jeunes Plants'!AB101,IF($J$9=44,'Jeunes Plants'!AC101,IF($J$9=45,'Jeunes Plants'!AD101,IF($J$9=46,'Jeunes Plants'!AE101,IF($J$9=47,'Jeunes Plants'!AF101,IF($J$9=48,'Jeunes Plants'!AG101,IF($J$9=49,'Jeunes Plants'!AH101,IF($J$9=50,'Jeunes Plants'!AI101,IF($J$9=51,'Jeunes Plants'!AJ101,IF($J$9=52,'Jeunes Plants'!AK101,IF($J$9=1,'Jeunes Plants'!AL101,IF($J$9=2,'Jeunes Plants'!AM101,IF($J$9=3,'Jeunes Plants'!AN101,IF($J$9=4,'Jeunes Plants'!AO101,IF($J$9=5,'Jeunes Plants'!AP101,IF($J$9=6,'Jeunes Plants'!AQ101,IF($J$9=7,'Jeunes Plants'!AR101,IF($J$9=8,'Jeunes Plants'!AS101,IF($J$9=9,'Jeunes Plants'!AT101,IF($J$9=10,'Jeunes Plants'!AU101,IF($J$9=11,'Jeunes Plants'!AV101,IF($J$9=12,'Jeunes Plants'!AW101,IF($J$9=13,'Jeunes Plants'!AX101,IF($J$9=14,'Jeunes Plants'!AY101,IF($J$9=15,'Jeunes Plants'!AZ101,IF($J$9=16,'Jeunes Plants'!BA101,IF($J$9=17,'Jeunes Plants'!BB101,IF($J$9=18,'Jeunes Plants'!BC101,IF($J$9=19,'Jeunes Plants'!BD101,IF($J$9=20,'Jeunes Plants'!BE101,IF($J$9=21,'Jeunes Plants'!BF101,IF($J$9=22,'Jeunes Plants'!BG101,IF($J$9=23,'Jeunes Plants'!BH101,IF($J$9=24,'Jeunes Plants'!BI101,IF($J$9=25,'Jeunes Plants'!BJ101,IF($J$9=26,'Jeunes Plants'!BK101,IF($J$9=27,'Jeunes Plants'!BL101,IF($J$9=28,'Jeunes Plants'!BM101,IF($J$9=29,'Jeunes Plants'!BN101,IF($J$9=30,'Jeunes Plants'!BO101,IF($J$9=31,'Jeunes Plants'!BP101,IF($J$9=32,'Jeunes Plants'!BQ101,IF($J$9=33,'Jeunes Plants'!BR101,IF($J$9=34,'Jeunes Plants'!BS101,IF($J$9=35,'Jeunes Plants'!B12004,))))))))))))))))))))))))))))))))))))))))))))))))))))</f>
        <v>0</v>
      </c>
      <c r="K177" s="103" t="str">
        <f>IF('Jeunes Plants'!R101=0,"","Erreur")</f>
        <v/>
      </c>
    </row>
    <row r="178" spans="1:11" x14ac:dyDescent="0.25">
      <c r="A178" s="450"/>
      <c r="B178" s="450"/>
      <c r="C178" s="451" t="s">
        <v>1773</v>
      </c>
      <c r="D178" s="451"/>
      <c r="E178" s="450"/>
      <c r="F178" s="450"/>
      <c r="G178" s="450"/>
      <c r="H178" s="450"/>
      <c r="I178" s="450"/>
      <c r="J178" s="450">
        <f>SUBTOTAL(9,J177:J177)</f>
        <v>0</v>
      </c>
      <c r="K178" s="450"/>
    </row>
    <row r="179" spans="1:11" x14ac:dyDescent="0.25">
      <c r="A179" s="103">
        <f>IF('Jeunes Plants'!A102&lt;&gt;"",'Jeunes Plants'!A102,"")</f>
        <v>12445</v>
      </c>
      <c r="B179" s="103" t="str">
        <f>IF('Jeunes Plants'!L102&lt;&gt;"",'Jeunes Plants'!L102,"")</f>
        <v>PV</v>
      </c>
      <c r="C179" s="107" t="str">
        <f>IF('Jeunes Plants'!B102&lt;&gt;"",'Jeunes Plants'!B102,"")</f>
        <v>COLOCASIA ESCULENTA</v>
      </c>
      <c r="D179" s="107" t="str">
        <f>IF('Jeunes Plants'!C102&lt;&gt;"",'Jeunes Plants'!C102,"")</f>
        <v>Black magic</v>
      </c>
      <c r="E179" s="103" t="str">
        <f>IF('Jeunes Plants'!H102&lt;&gt;"",'Jeunes Plants'!H102,"")</f>
        <v>Q. lim.</v>
      </c>
      <c r="F179" s="103" t="str">
        <f>IF('Jeunes Plants'!E102&lt;&gt;"",'Jeunes Plants'!E102,"")</f>
        <v>B</v>
      </c>
      <c r="G179" s="103" t="str">
        <f>IF('Jeunes Plants'!N102&lt;&gt;"",'Jeunes Plants'!N102,"")</f>
        <v>PDV</v>
      </c>
      <c r="H179" s="103" t="str">
        <f>IF('Jeunes Plants'!I102&lt;&gt;"",'Jeunes Plants'!I102,"")</f>
        <v>P</v>
      </c>
      <c r="I179" s="103" t="str">
        <f>IF('Jeunes Plants'!J102&lt;&gt;"",'Jeunes Plants'!J102,"")</f>
        <v/>
      </c>
      <c r="J179" s="103">
        <f>IF($J$9=36,'Jeunes Plants'!U102,IF($J$9=37,'Jeunes Plants'!V102,IF($J$9=38,'Jeunes Plants'!W102,IF($J$9=39,'Jeunes Plants'!X102,IF($J$9=40,'Jeunes Plants'!Y102,IF($J$9=41,'Jeunes Plants'!Z102,IF($J$9=42,'Jeunes Plants'!AA102,IF($J$9=43,'Jeunes Plants'!AB102,IF($J$9=44,'Jeunes Plants'!AC102,IF($J$9=45,'Jeunes Plants'!AD102,IF($J$9=46,'Jeunes Plants'!AE102,IF($J$9=47,'Jeunes Plants'!AF102,IF($J$9=48,'Jeunes Plants'!AG102,IF($J$9=49,'Jeunes Plants'!AH102,IF($J$9=50,'Jeunes Plants'!AI102,IF($J$9=51,'Jeunes Plants'!AJ102,IF($J$9=52,'Jeunes Plants'!AK102,IF($J$9=1,'Jeunes Plants'!AL102,IF($J$9=2,'Jeunes Plants'!AM102,IF($J$9=3,'Jeunes Plants'!AN102,IF($J$9=4,'Jeunes Plants'!AO102,IF($J$9=5,'Jeunes Plants'!AP102,IF($J$9=6,'Jeunes Plants'!AQ102,IF($J$9=7,'Jeunes Plants'!AR102,IF($J$9=8,'Jeunes Plants'!AS102,IF($J$9=9,'Jeunes Plants'!AT102,IF($J$9=10,'Jeunes Plants'!AU102,IF($J$9=11,'Jeunes Plants'!AV102,IF($J$9=12,'Jeunes Plants'!AW102,IF($J$9=13,'Jeunes Plants'!AX102,IF($J$9=14,'Jeunes Plants'!AY102,IF($J$9=15,'Jeunes Plants'!AZ102,IF($J$9=16,'Jeunes Plants'!BA102,IF($J$9=17,'Jeunes Plants'!BB102,IF($J$9=18,'Jeunes Plants'!BC102,IF($J$9=19,'Jeunes Plants'!BD102,IF($J$9=20,'Jeunes Plants'!BE102,IF($J$9=21,'Jeunes Plants'!BF102,IF($J$9=22,'Jeunes Plants'!BG102,IF($J$9=23,'Jeunes Plants'!BH102,IF($J$9=24,'Jeunes Plants'!BI102,IF($J$9=25,'Jeunes Plants'!BJ102,IF($J$9=26,'Jeunes Plants'!BK102,IF($J$9=27,'Jeunes Plants'!BL102,IF($J$9=28,'Jeunes Plants'!BM102,IF($J$9=29,'Jeunes Plants'!BN102,IF($J$9=30,'Jeunes Plants'!BO102,IF($J$9=31,'Jeunes Plants'!BP102,IF($J$9=32,'Jeunes Plants'!BQ102,IF($J$9=33,'Jeunes Plants'!BR102,IF($J$9=34,'Jeunes Plants'!BS102,IF($J$9=35,'Jeunes Plants'!B12005,))))))))))))))))))))))))))))))))))))))))))))))))))))</f>
        <v>0</v>
      </c>
      <c r="K179" s="103" t="str">
        <f>IF('Jeunes Plants'!R102=0,"","Erreur")</f>
        <v/>
      </c>
    </row>
    <row r="180" spans="1:11" x14ac:dyDescent="0.25">
      <c r="A180" s="450"/>
      <c r="B180" s="450"/>
      <c r="C180" s="451" t="s">
        <v>1774</v>
      </c>
      <c r="D180" s="451"/>
      <c r="E180" s="450"/>
      <c r="F180" s="450"/>
      <c r="G180" s="450"/>
      <c r="H180" s="450"/>
      <c r="I180" s="450"/>
      <c r="J180" s="450">
        <f>SUBTOTAL(9,J179:J179)</f>
        <v>0</v>
      </c>
      <c r="K180" s="450"/>
    </row>
    <row r="181" spans="1:11" x14ac:dyDescent="0.25">
      <c r="A181" s="103">
        <f>IF('Jeunes Plants'!A103&lt;&gt;"",'Jeunes Plants'!A103,"")</f>
        <v>14289</v>
      </c>
      <c r="B181" s="103" t="str">
        <f>IF('Jeunes Plants'!L103&lt;&gt;"",'Jeunes Plants'!L103,"")</f>
        <v>PV</v>
      </c>
      <c r="C181" s="107" t="str">
        <f>IF('Jeunes Plants'!B103&lt;&gt;"",'Jeunes Plants'!B103,"")</f>
        <v>CORDYLINE</v>
      </c>
      <c r="D181" s="107" t="str">
        <f>IF('Jeunes Plants'!C103&lt;&gt;"",'Jeunes Plants'!C103,"")</f>
        <v xml:space="preserve">Cherry Sensation </v>
      </c>
      <c r="E181" s="103" t="str">
        <f>IF('Jeunes Plants'!H103&lt;&gt;"",'Jeunes Plants'!H103,"")</f>
        <v>Q. lim.</v>
      </c>
      <c r="F181" s="103" t="str">
        <f>IF('Jeunes Plants'!E103&lt;&gt;"",'Jeunes Plants'!E103,"")</f>
        <v>B</v>
      </c>
      <c r="G181" s="103" t="str">
        <f>IF('Jeunes Plants'!N103&lt;&gt;"",'Jeunes Plants'!N103,"")</f>
        <v>PDV</v>
      </c>
      <c r="H181" s="103" t="str">
        <f>IF('Jeunes Plants'!I103&lt;&gt;"",'Jeunes Plants'!I103,"")</f>
        <v>Y</v>
      </c>
      <c r="I181" s="103" t="str">
        <f>IF('Jeunes Plants'!J103&lt;&gt;"",'Jeunes Plants'!J103,"")</f>
        <v/>
      </c>
      <c r="J181" s="103">
        <f>IF($J$9=36,'Jeunes Plants'!U103,IF($J$9=37,'Jeunes Plants'!V103,IF($J$9=38,'Jeunes Plants'!W103,IF($J$9=39,'Jeunes Plants'!X103,IF($J$9=40,'Jeunes Plants'!Y103,IF($J$9=41,'Jeunes Plants'!Z103,IF($J$9=42,'Jeunes Plants'!AA103,IF($J$9=43,'Jeunes Plants'!AB103,IF($J$9=44,'Jeunes Plants'!AC103,IF($J$9=45,'Jeunes Plants'!AD103,IF($J$9=46,'Jeunes Plants'!AE103,IF($J$9=47,'Jeunes Plants'!AF103,IF($J$9=48,'Jeunes Plants'!AG103,IF($J$9=49,'Jeunes Plants'!AH103,IF($J$9=50,'Jeunes Plants'!AI103,IF($J$9=51,'Jeunes Plants'!AJ103,IF($J$9=52,'Jeunes Plants'!AK103,IF($J$9=1,'Jeunes Plants'!AL103,IF($J$9=2,'Jeunes Plants'!AM103,IF($J$9=3,'Jeunes Plants'!AN103,IF($J$9=4,'Jeunes Plants'!AO103,IF($J$9=5,'Jeunes Plants'!AP103,IF($J$9=6,'Jeunes Plants'!AQ103,IF($J$9=7,'Jeunes Plants'!AR103,IF($J$9=8,'Jeunes Plants'!AS103,IF($J$9=9,'Jeunes Plants'!AT103,IF($J$9=10,'Jeunes Plants'!AU103,IF($J$9=11,'Jeunes Plants'!AV103,IF($J$9=12,'Jeunes Plants'!AW103,IF($J$9=13,'Jeunes Plants'!AX103,IF($J$9=14,'Jeunes Plants'!AY103,IF($J$9=15,'Jeunes Plants'!AZ103,IF($J$9=16,'Jeunes Plants'!BA103,IF($J$9=17,'Jeunes Plants'!BB103,IF($J$9=18,'Jeunes Plants'!BC103,IF($J$9=19,'Jeunes Plants'!BD103,IF($J$9=20,'Jeunes Plants'!BE103,IF($J$9=21,'Jeunes Plants'!BF103,IF($J$9=22,'Jeunes Plants'!BG103,IF($J$9=23,'Jeunes Plants'!BH103,IF($J$9=24,'Jeunes Plants'!BI103,IF($J$9=25,'Jeunes Plants'!BJ103,IF($J$9=26,'Jeunes Plants'!BK103,IF($J$9=27,'Jeunes Plants'!BL103,IF($J$9=28,'Jeunes Plants'!BM103,IF($J$9=29,'Jeunes Plants'!BN103,IF($J$9=30,'Jeunes Plants'!BO103,IF($J$9=31,'Jeunes Plants'!BP103,IF($J$9=32,'Jeunes Plants'!BQ103,IF($J$9=33,'Jeunes Plants'!BR103,IF($J$9=34,'Jeunes Plants'!BS103,IF($J$9=35,'Jeunes Plants'!B12006,))))))))))))))))))))))))))))))))))))))))))))))))))))</f>
        <v>0</v>
      </c>
      <c r="K181" s="103" t="str">
        <f>IF('Jeunes Plants'!R103=0,"","Erreur")</f>
        <v/>
      </c>
    </row>
    <row r="182" spans="1:11" x14ac:dyDescent="0.25">
      <c r="A182" s="103">
        <f>IF('Jeunes Plants'!A104&lt;&gt;"",'Jeunes Plants'!A104,"")</f>
        <v>14334</v>
      </c>
      <c r="B182" s="103" t="str">
        <f>IF('Jeunes Plants'!L104&lt;&gt;"",'Jeunes Plants'!L104,"")</f>
        <v>PV</v>
      </c>
      <c r="C182" s="107" t="str">
        <f>IF('Jeunes Plants'!B104&lt;&gt;"",'Jeunes Plants'!B104,"")</f>
        <v>CORDYLINE</v>
      </c>
      <c r="D182" s="107" t="str">
        <f>IF('Jeunes Plants'!C104&lt;&gt;"",'Jeunes Plants'!C104,"")</f>
        <v xml:space="preserve">Red star </v>
      </c>
      <c r="E182" s="103" t="str">
        <f>IF('Jeunes Plants'!H104&lt;&gt;"",'Jeunes Plants'!H104,"")</f>
        <v>Q. lim.</v>
      </c>
      <c r="F182" s="103" t="str">
        <f>IF('Jeunes Plants'!E104&lt;&gt;"",'Jeunes Plants'!E104,"")</f>
        <v>B</v>
      </c>
      <c r="G182" s="103" t="str">
        <f>IF('Jeunes Plants'!N104&lt;&gt;"",'Jeunes Plants'!N104,"")</f>
        <v>PDV</v>
      </c>
      <c r="H182" s="103" t="str">
        <f>IF('Jeunes Plants'!I104&lt;&gt;"",'Jeunes Plants'!I104,"")</f>
        <v>Y</v>
      </c>
      <c r="I182" s="103" t="str">
        <f>IF('Jeunes Plants'!J104&lt;&gt;"",'Jeunes Plants'!J104,"")</f>
        <v/>
      </c>
      <c r="J182" s="103">
        <f>IF($J$9=36,'Jeunes Plants'!U104,IF($J$9=37,'Jeunes Plants'!V104,IF($J$9=38,'Jeunes Plants'!W104,IF($J$9=39,'Jeunes Plants'!X104,IF($J$9=40,'Jeunes Plants'!Y104,IF($J$9=41,'Jeunes Plants'!Z104,IF($J$9=42,'Jeunes Plants'!AA104,IF($J$9=43,'Jeunes Plants'!AB104,IF($J$9=44,'Jeunes Plants'!AC104,IF($J$9=45,'Jeunes Plants'!AD104,IF($J$9=46,'Jeunes Plants'!AE104,IF($J$9=47,'Jeunes Plants'!AF104,IF($J$9=48,'Jeunes Plants'!AG104,IF($J$9=49,'Jeunes Plants'!AH104,IF($J$9=50,'Jeunes Plants'!AI104,IF($J$9=51,'Jeunes Plants'!AJ104,IF($J$9=52,'Jeunes Plants'!AK104,IF($J$9=1,'Jeunes Plants'!AL104,IF($J$9=2,'Jeunes Plants'!AM104,IF($J$9=3,'Jeunes Plants'!AN104,IF($J$9=4,'Jeunes Plants'!AO104,IF($J$9=5,'Jeunes Plants'!AP104,IF($J$9=6,'Jeunes Plants'!AQ104,IF($J$9=7,'Jeunes Plants'!AR104,IF($J$9=8,'Jeunes Plants'!AS104,IF($J$9=9,'Jeunes Plants'!AT104,IF($J$9=10,'Jeunes Plants'!AU104,IF($J$9=11,'Jeunes Plants'!AV104,IF($J$9=12,'Jeunes Plants'!AW104,IF($J$9=13,'Jeunes Plants'!AX104,IF($J$9=14,'Jeunes Plants'!AY104,IF($J$9=15,'Jeunes Plants'!AZ104,IF($J$9=16,'Jeunes Plants'!BA104,IF($J$9=17,'Jeunes Plants'!BB104,IF($J$9=18,'Jeunes Plants'!BC104,IF($J$9=19,'Jeunes Plants'!BD104,IF($J$9=20,'Jeunes Plants'!BE104,IF($J$9=21,'Jeunes Plants'!BF104,IF($J$9=22,'Jeunes Plants'!BG104,IF($J$9=23,'Jeunes Plants'!BH104,IF($J$9=24,'Jeunes Plants'!BI104,IF($J$9=25,'Jeunes Plants'!BJ104,IF($J$9=26,'Jeunes Plants'!BK104,IF($J$9=27,'Jeunes Plants'!BL104,IF($J$9=28,'Jeunes Plants'!BM104,IF($J$9=29,'Jeunes Plants'!BN104,IF($J$9=30,'Jeunes Plants'!BO104,IF($J$9=31,'Jeunes Plants'!BP104,IF($J$9=32,'Jeunes Plants'!BQ104,IF($J$9=33,'Jeunes Plants'!BR104,IF($J$9=34,'Jeunes Plants'!BS104,IF($J$9=35,'Jeunes Plants'!B12007,))))))))))))))))))))))))))))))))))))))))))))))))))))</f>
        <v>0</v>
      </c>
      <c r="K182" s="103" t="str">
        <f>IF('Jeunes Plants'!R104=0,"","Erreur")</f>
        <v/>
      </c>
    </row>
    <row r="183" spans="1:11" x14ac:dyDescent="0.25">
      <c r="A183" s="103">
        <f>IF('Jeunes Plants'!A105&lt;&gt;"",'Jeunes Plants'!A105,"")</f>
        <v>13619</v>
      </c>
      <c r="B183" s="103" t="str">
        <f>IF('Jeunes Plants'!L105&lt;&gt;"",'Jeunes Plants'!L105,"")</f>
        <v>PV</v>
      </c>
      <c r="C183" s="107" t="str">
        <f>IF('Jeunes Plants'!B105&lt;&gt;"",'Jeunes Plants'!B105,"")</f>
        <v>CORDYLINE</v>
      </c>
      <c r="D183" s="107" t="str">
        <f>IF('Jeunes Plants'!C105&lt;&gt;"",'Jeunes Plants'!C105,"")</f>
        <v xml:space="preserve">Torbay dazzler </v>
      </c>
      <c r="E183" s="103" t="str">
        <f>IF('Jeunes Plants'!H105&lt;&gt;"",'Jeunes Plants'!H105,"")</f>
        <v>Q. lim.</v>
      </c>
      <c r="F183" s="103" t="str">
        <f>IF('Jeunes Plants'!E105&lt;&gt;"",'Jeunes Plants'!E105,"")</f>
        <v>B</v>
      </c>
      <c r="G183" s="103" t="str">
        <f>IF('Jeunes Plants'!N105&lt;&gt;"",'Jeunes Plants'!N105,"")</f>
        <v>PDV</v>
      </c>
      <c r="H183" s="103" t="str">
        <f>IF('Jeunes Plants'!I105&lt;&gt;"",'Jeunes Plants'!I105,"")</f>
        <v>Y</v>
      </c>
      <c r="I183" s="103" t="str">
        <f>IF('Jeunes Plants'!J105&lt;&gt;"",'Jeunes Plants'!J105,"")</f>
        <v/>
      </c>
      <c r="J183" s="103">
        <f>IF($J$9=36,'Jeunes Plants'!U105,IF($J$9=37,'Jeunes Plants'!V105,IF($J$9=38,'Jeunes Plants'!W105,IF($J$9=39,'Jeunes Plants'!X105,IF($J$9=40,'Jeunes Plants'!Y105,IF($J$9=41,'Jeunes Plants'!Z105,IF($J$9=42,'Jeunes Plants'!AA105,IF($J$9=43,'Jeunes Plants'!AB105,IF($J$9=44,'Jeunes Plants'!AC105,IF($J$9=45,'Jeunes Plants'!AD105,IF($J$9=46,'Jeunes Plants'!AE105,IF($J$9=47,'Jeunes Plants'!AF105,IF($J$9=48,'Jeunes Plants'!AG105,IF($J$9=49,'Jeunes Plants'!AH105,IF($J$9=50,'Jeunes Plants'!AI105,IF($J$9=51,'Jeunes Plants'!AJ105,IF($J$9=52,'Jeunes Plants'!AK105,IF($J$9=1,'Jeunes Plants'!AL105,IF($J$9=2,'Jeunes Plants'!AM105,IF($J$9=3,'Jeunes Plants'!AN105,IF($J$9=4,'Jeunes Plants'!AO105,IF($J$9=5,'Jeunes Plants'!AP105,IF($J$9=6,'Jeunes Plants'!AQ105,IF($J$9=7,'Jeunes Plants'!AR105,IF($J$9=8,'Jeunes Plants'!AS105,IF($J$9=9,'Jeunes Plants'!AT105,IF($J$9=10,'Jeunes Plants'!AU105,IF($J$9=11,'Jeunes Plants'!AV105,IF($J$9=12,'Jeunes Plants'!AW105,IF($J$9=13,'Jeunes Plants'!AX105,IF($J$9=14,'Jeunes Plants'!AY105,IF($J$9=15,'Jeunes Plants'!AZ105,IF($J$9=16,'Jeunes Plants'!BA105,IF($J$9=17,'Jeunes Plants'!BB105,IF($J$9=18,'Jeunes Plants'!BC105,IF($J$9=19,'Jeunes Plants'!BD105,IF($J$9=20,'Jeunes Plants'!BE105,IF($J$9=21,'Jeunes Plants'!BF105,IF($J$9=22,'Jeunes Plants'!BG105,IF($J$9=23,'Jeunes Plants'!BH105,IF($J$9=24,'Jeunes Plants'!BI105,IF($J$9=25,'Jeunes Plants'!BJ105,IF($J$9=26,'Jeunes Plants'!BK105,IF($J$9=27,'Jeunes Plants'!BL105,IF($J$9=28,'Jeunes Plants'!BM105,IF($J$9=29,'Jeunes Plants'!BN105,IF($J$9=30,'Jeunes Plants'!BO105,IF($J$9=31,'Jeunes Plants'!BP105,IF($J$9=32,'Jeunes Plants'!BQ105,IF($J$9=33,'Jeunes Plants'!BR105,IF($J$9=34,'Jeunes Plants'!BS105,IF($J$9=35,'Jeunes Plants'!B12008,))))))))))))))))))))))))))))))))))))))))))))))))))))</f>
        <v>0</v>
      </c>
      <c r="K183" s="103" t="str">
        <f>IF('Jeunes Plants'!R105=0,"","Erreur")</f>
        <v/>
      </c>
    </row>
    <row r="184" spans="1:11" x14ac:dyDescent="0.25">
      <c r="A184" s="450"/>
      <c r="B184" s="450"/>
      <c r="C184" s="451" t="s">
        <v>1775</v>
      </c>
      <c r="D184" s="451"/>
      <c r="E184" s="450"/>
      <c r="F184" s="450"/>
      <c r="G184" s="450"/>
      <c r="H184" s="450"/>
      <c r="I184" s="450"/>
      <c r="J184" s="450">
        <f>SUBTOTAL(9,J181:J183)</f>
        <v>0</v>
      </c>
      <c r="K184" s="450"/>
    </row>
    <row r="185" spans="1:11" x14ac:dyDescent="0.25">
      <c r="A185" s="103">
        <f>IF('Jeunes Plants'!A106&lt;&gt;"",'Jeunes Plants'!A106,"")</f>
        <v>25140</v>
      </c>
      <c r="B185" s="103" t="str">
        <f>IF('Jeunes Plants'!L106&lt;&gt;"",'Jeunes Plants'!L106,"")</f>
        <v>PV</v>
      </c>
      <c r="C185" s="107" t="str">
        <f>IF('Jeunes Plants'!B106&lt;&gt;"",'Jeunes Plants'!B106,"")</f>
        <v>EUPHORBIA</v>
      </c>
      <c r="D185" s="107" t="str">
        <f>IF('Jeunes Plants'!C106&lt;&gt;"",'Jeunes Plants'!C106,"")</f>
        <v>Variées</v>
      </c>
      <c r="E185" s="103" t="str">
        <f>IF('Jeunes Plants'!H106&lt;&gt;"",'Jeunes Plants'!H106,"")</f>
        <v>Q. lim.</v>
      </c>
      <c r="F185" s="103" t="str">
        <f>IF('Jeunes Plants'!E106&lt;&gt;"",'Jeunes Plants'!E106,"")</f>
        <v>B</v>
      </c>
      <c r="G185" s="103" t="str">
        <f>IF('Jeunes Plants'!N106&lt;&gt;"",'Jeunes Plants'!N106,"")</f>
        <v>PDV</v>
      </c>
      <c r="H185" s="103" t="str">
        <f>IF('Jeunes Plants'!I106&lt;&gt;"",'Jeunes Plants'!I106,"")</f>
        <v>P</v>
      </c>
      <c r="I185" s="103" t="str">
        <f>IF('Jeunes Plants'!J106&lt;&gt;"",'Jeunes Plants'!J106,"")</f>
        <v/>
      </c>
      <c r="J185" s="103">
        <f>IF($J$9=36,'Jeunes Plants'!U106,IF($J$9=37,'Jeunes Plants'!V106,IF($J$9=38,'Jeunes Plants'!W106,IF($J$9=39,'Jeunes Plants'!X106,IF($J$9=40,'Jeunes Plants'!Y106,IF($J$9=41,'Jeunes Plants'!Z106,IF($J$9=42,'Jeunes Plants'!AA106,IF($J$9=43,'Jeunes Plants'!AB106,IF($J$9=44,'Jeunes Plants'!AC106,IF($J$9=45,'Jeunes Plants'!AD106,IF($J$9=46,'Jeunes Plants'!AE106,IF($J$9=47,'Jeunes Plants'!AF106,IF($J$9=48,'Jeunes Plants'!AG106,IF($J$9=49,'Jeunes Plants'!AH106,IF($J$9=50,'Jeunes Plants'!AI106,IF($J$9=51,'Jeunes Plants'!AJ106,IF($J$9=52,'Jeunes Plants'!AK106,IF($J$9=1,'Jeunes Plants'!AL106,IF($J$9=2,'Jeunes Plants'!AM106,IF($J$9=3,'Jeunes Plants'!AN106,IF($J$9=4,'Jeunes Plants'!AO106,IF($J$9=5,'Jeunes Plants'!AP106,IF($J$9=6,'Jeunes Plants'!AQ106,IF($J$9=7,'Jeunes Plants'!AR106,IF($J$9=8,'Jeunes Plants'!AS106,IF($J$9=9,'Jeunes Plants'!AT106,IF($J$9=10,'Jeunes Plants'!AU106,IF($J$9=11,'Jeunes Plants'!AV106,IF($J$9=12,'Jeunes Plants'!AW106,IF($J$9=13,'Jeunes Plants'!AX106,IF($J$9=14,'Jeunes Plants'!AY106,IF($J$9=15,'Jeunes Plants'!AZ106,IF($J$9=16,'Jeunes Plants'!BA106,IF($J$9=17,'Jeunes Plants'!BB106,IF($J$9=18,'Jeunes Plants'!BC106,IF($J$9=19,'Jeunes Plants'!BD106,IF($J$9=20,'Jeunes Plants'!BE106,IF($J$9=21,'Jeunes Plants'!BF106,IF($J$9=22,'Jeunes Plants'!BG106,IF($J$9=23,'Jeunes Plants'!BH106,IF($J$9=24,'Jeunes Plants'!BI106,IF($J$9=25,'Jeunes Plants'!BJ106,IF($J$9=26,'Jeunes Plants'!BK106,IF($J$9=27,'Jeunes Plants'!BL106,IF($J$9=28,'Jeunes Plants'!BM106,IF($J$9=29,'Jeunes Plants'!BN106,IF($J$9=30,'Jeunes Plants'!BO106,IF($J$9=31,'Jeunes Plants'!BP106,IF($J$9=32,'Jeunes Plants'!BQ106,IF($J$9=33,'Jeunes Plants'!BR106,IF($J$9=34,'Jeunes Plants'!BS106,IF($J$9=35,'Jeunes Plants'!B12009,))))))))))))))))))))))))))))))))))))))))))))))))))))</f>
        <v>0</v>
      </c>
      <c r="K185" s="103" t="str">
        <f>IF('Jeunes Plants'!R106=0,"","Erreur")</f>
        <v/>
      </c>
    </row>
    <row r="186" spans="1:11" x14ac:dyDescent="0.25">
      <c r="A186" s="450"/>
      <c r="B186" s="450"/>
      <c r="C186" s="451" t="s">
        <v>1776</v>
      </c>
      <c r="D186" s="451"/>
      <c r="E186" s="450"/>
      <c r="F186" s="450"/>
      <c r="G186" s="450"/>
      <c r="H186" s="450"/>
      <c r="I186" s="450"/>
      <c r="J186" s="450">
        <f>SUBTOTAL(9,J185:J185)</f>
        <v>0</v>
      </c>
      <c r="K186" s="450"/>
    </row>
    <row r="187" spans="1:11" x14ac:dyDescent="0.25">
      <c r="A187" s="103">
        <f>IF('Jeunes Plants'!A107&lt;&gt;"",'Jeunes Plants'!A107,"")</f>
        <v>26744</v>
      </c>
      <c r="B187" s="103" t="str">
        <f>IF('Jeunes Plants'!L107&lt;&gt;"",'Jeunes Plants'!L107,"")</f>
        <v>PV</v>
      </c>
      <c r="C187" s="107" t="str">
        <f>IF('Jeunes Plants'!B107&lt;&gt;"",'Jeunes Plants'!B107,"")</f>
        <v>EUPHORBIA MILII</v>
      </c>
      <c r="D187" s="107" t="str">
        <f>IF('Jeunes Plants'!C107&lt;&gt;"",'Jeunes Plants'!C107,"")</f>
        <v>Maxi Olympia</v>
      </c>
      <c r="E187" s="103" t="str">
        <f>IF('Jeunes Plants'!H107&lt;&gt;"",'Jeunes Plants'!H107,"")</f>
        <v>Q. lim.</v>
      </c>
      <c r="F187" s="103" t="str">
        <f>IF('Jeunes Plants'!E107&lt;&gt;"",'Jeunes Plants'!E107,"")</f>
        <v/>
      </c>
      <c r="G187" s="103" t="str">
        <f>IF('Jeunes Plants'!N107&lt;&gt;"",'Jeunes Plants'!N107,"")</f>
        <v>PDV</v>
      </c>
      <c r="H187" s="103" t="str">
        <f>IF('Jeunes Plants'!I107&lt;&gt;"",'Jeunes Plants'!I107,"")</f>
        <v>P</v>
      </c>
      <c r="I187" s="103" t="str">
        <f>IF('Jeunes Plants'!J107&lt;&gt;"",'Jeunes Plants'!J107,"")</f>
        <v/>
      </c>
      <c r="J187" s="103">
        <f>IF($J$9=36,'Jeunes Plants'!U107,IF($J$9=37,'Jeunes Plants'!V107,IF($J$9=38,'Jeunes Plants'!W107,IF($J$9=39,'Jeunes Plants'!X107,IF($J$9=40,'Jeunes Plants'!Y107,IF($J$9=41,'Jeunes Plants'!Z107,IF($J$9=42,'Jeunes Plants'!AA107,IF($J$9=43,'Jeunes Plants'!AB107,IF($J$9=44,'Jeunes Plants'!AC107,IF($J$9=45,'Jeunes Plants'!AD107,IF($J$9=46,'Jeunes Plants'!AE107,IF($J$9=47,'Jeunes Plants'!AF107,IF($J$9=48,'Jeunes Plants'!AG107,IF($J$9=49,'Jeunes Plants'!AH107,IF($J$9=50,'Jeunes Plants'!AI107,IF($J$9=51,'Jeunes Plants'!AJ107,IF($J$9=52,'Jeunes Plants'!AK107,IF($J$9=1,'Jeunes Plants'!AL107,IF($J$9=2,'Jeunes Plants'!AM107,IF($J$9=3,'Jeunes Plants'!AN107,IF($J$9=4,'Jeunes Plants'!AO107,IF($J$9=5,'Jeunes Plants'!AP107,IF($J$9=6,'Jeunes Plants'!AQ107,IF($J$9=7,'Jeunes Plants'!AR107,IF($J$9=8,'Jeunes Plants'!AS107,IF($J$9=9,'Jeunes Plants'!AT107,IF($J$9=10,'Jeunes Plants'!AU107,IF($J$9=11,'Jeunes Plants'!AV107,IF($J$9=12,'Jeunes Plants'!AW107,IF($J$9=13,'Jeunes Plants'!AX107,IF($J$9=14,'Jeunes Plants'!AY107,IF($J$9=15,'Jeunes Plants'!AZ107,IF($J$9=16,'Jeunes Plants'!BA107,IF($J$9=17,'Jeunes Plants'!BB107,IF($J$9=18,'Jeunes Plants'!BC107,IF($J$9=19,'Jeunes Plants'!BD107,IF($J$9=20,'Jeunes Plants'!BE107,IF($J$9=21,'Jeunes Plants'!BF107,IF($J$9=22,'Jeunes Plants'!BG107,IF($J$9=23,'Jeunes Plants'!BH107,IF($J$9=24,'Jeunes Plants'!BI107,IF($J$9=25,'Jeunes Plants'!BJ107,IF($J$9=26,'Jeunes Plants'!BK107,IF($J$9=27,'Jeunes Plants'!BL107,IF($J$9=28,'Jeunes Plants'!BM107,IF($J$9=29,'Jeunes Plants'!BN107,IF($J$9=30,'Jeunes Plants'!BO107,IF($J$9=31,'Jeunes Plants'!BP107,IF($J$9=32,'Jeunes Plants'!BQ107,IF($J$9=33,'Jeunes Plants'!BR107,IF($J$9=34,'Jeunes Plants'!BS107,IF($J$9=35,'Jeunes Plants'!B12010,))))))))))))))))))))))))))))))))))))))))))))))))))))</f>
        <v>0</v>
      </c>
      <c r="K187" s="103" t="str">
        <f>IF('Jeunes Plants'!R107=0,"","Erreur")</f>
        <v/>
      </c>
    </row>
    <row r="188" spans="1:11" x14ac:dyDescent="0.25">
      <c r="A188" s="450"/>
      <c r="B188" s="450"/>
      <c r="C188" s="451" t="s">
        <v>1777</v>
      </c>
      <c r="D188" s="451"/>
      <c r="E188" s="450"/>
      <c r="F188" s="450"/>
      <c r="G188" s="450"/>
      <c r="H188" s="450"/>
      <c r="I188" s="450"/>
      <c r="J188" s="450">
        <f>SUBTOTAL(9,J187:J187)</f>
        <v>0</v>
      </c>
      <c r="K188" s="450"/>
    </row>
    <row r="189" spans="1:11" x14ac:dyDescent="0.25">
      <c r="A189" s="103">
        <f>IF('Jeunes Plants'!A108&lt;&gt;"",'Jeunes Plants'!A108,"")</f>
        <v>25141</v>
      </c>
      <c r="B189" s="103" t="str">
        <f>IF('Jeunes Plants'!L108&lt;&gt;"",'Jeunes Plants'!L108,"")</f>
        <v>PV</v>
      </c>
      <c r="C189" s="107" t="str">
        <f>IF('Jeunes Plants'!B108&lt;&gt;"",'Jeunes Plants'!B108,"")</f>
        <v>FATSIA JAPONICA</v>
      </c>
      <c r="D189" s="107" t="str">
        <f>IF('Jeunes Plants'!C108&lt;&gt;"",'Jeunes Plants'!C108,"")</f>
        <v>Spider's web</v>
      </c>
      <c r="E189" s="103" t="str">
        <f>IF('Jeunes Plants'!H108&lt;&gt;"",'Jeunes Plants'!H108,"")</f>
        <v>Q. lim.</v>
      </c>
      <c r="F189" s="103" t="str">
        <f>IF('Jeunes Plants'!E108&lt;&gt;"",'Jeunes Plants'!E108,"")</f>
        <v>B</v>
      </c>
      <c r="G189" s="103" t="str">
        <f>IF('Jeunes Plants'!N108&lt;&gt;"",'Jeunes Plants'!N108,"")</f>
        <v>PDV</v>
      </c>
      <c r="H189" s="103" t="str">
        <f>IF('Jeunes Plants'!I108&lt;&gt;"",'Jeunes Plants'!I108,"")</f>
        <v>P</v>
      </c>
      <c r="I189" s="103" t="str">
        <f>IF('Jeunes Plants'!J108&lt;&gt;"",'Jeunes Plants'!J108,"")</f>
        <v/>
      </c>
      <c r="J189" s="103">
        <f>IF($J$9=36,'Jeunes Plants'!U108,IF($J$9=37,'Jeunes Plants'!V108,IF($J$9=38,'Jeunes Plants'!W108,IF($J$9=39,'Jeunes Plants'!X108,IF($J$9=40,'Jeunes Plants'!Y108,IF($J$9=41,'Jeunes Plants'!Z108,IF($J$9=42,'Jeunes Plants'!AA108,IF($J$9=43,'Jeunes Plants'!AB108,IF($J$9=44,'Jeunes Plants'!AC108,IF($J$9=45,'Jeunes Plants'!AD108,IF($J$9=46,'Jeunes Plants'!AE108,IF($J$9=47,'Jeunes Plants'!AF108,IF($J$9=48,'Jeunes Plants'!AG108,IF($J$9=49,'Jeunes Plants'!AH108,IF($J$9=50,'Jeunes Plants'!AI108,IF($J$9=51,'Jeunes Plants'!AJ108,IF($J$9=52,'Jeunes Plants'!AK108,IF($J$9=1,'Jeunes Plants'!AL108,IF($J$9=2,'Jeunes Plants'!AM108,IF($J$9=3,'Jeunes Plants'!AN108,IF($J$9=4,'Jeunes Plants'!AO108,IF($J$9=5,'Jeunes Plants'!AP108,IF($J$9=6,'Jeunes Plants'!AQ108,IF($J$9=7,'Jeunes Plants'!AR108,IF($J$9=8,'Jeunes Plants'!AS108,IF($J$9=9,'Jeunes Plants'!AT108,IF($J$9=10,'Jeunes Plants'!AU108,IF($J$9=11,'Jeunes Plants'!AV108,IF($J$9=12,'Jeunes Plants'!AW108,IF($J$9=13,'Jeunes Plants'!AX108,IF($J$9=14,'Jeunes Plants'!AY108,IF($J$9=15,'Jeunes Plants'!AZ108,IF($J$9=16,'Jeunes Plants'!BA108,IF($J$9=17,'Jeunes Plants'!BB108,IF($J$9=18,'Jeunes Plants'!BC108,IF($J$9=19,'Jeunes Plants'!BD108,IF($J$9=20,'Jeunes Plants'!BE108,IF($J$9=21,'Jeunes Plants'!BF108,IF($J$9=22,'Jeunes Plants'!BG108,IF($J$9=23,'Jeunes Plants'!BH108,IF($J$9=24,'Jeunes Plants'!BI108,IF($J$9=25,'Jeunes Plants'!BJ108,IF($J$9=26,'Jeunes Plants'!BK108,IF($J$9=27,'Jeunes Plants'!BL108,IF($J$9=28,'Jeunes Plants'!BM108,IF($J$9=29,'Jeunes Plants'!BN108,IF($J$9=30,'Jeunes Plants'!BO108,IF($J$9=31,'Jeunes Plants'!BP108,IF($J$9=32,'Jeunes Plants'!BQ108,IF($J$9=33,'Jeunes Plants'!BR108,IF($J$9=34,'Jeunes Plants'!BS108,IF($J$9=35,'Jeunes Plants'!B12011,))))))))))))))))))))))))))))))))))))))))))))))))))))</f>
        <v>0</v>
      </c>
      <c r="K189" s="103" t="str">
        <f>IF('Jeunes Plants'!R108=0,"","Erreur")</f>
        <v/>
      </c>
    </row>
    <row r="190" spans="1:11" x14ac:dyDescent="0.25">
      <c r="A190" s="450"/>
      <c r="B190" s="450"/>
      <c r="C190" s="451" t="s">
        <v>1778</v>
      </c>
      <c r="D190" s="451"/>
      <c r="E190" s="450"/>
      <c r="F190" s="450"/>
      <c r="G190" s="450"/>
      <c r="H190" s="450"/>
      <c r="I190" s="450"/>
      <c r="J190" s="450">
        <f>SUBTOTAL(9,J189:J189)</f>
        <v>0</v>
      </c>
      <c r="K190" s="450"/>
    </row>
    <row r="191" spans="1:11" x14ac:dyDescent="0.25">
      <c r="A191" s="103">
        <f>IF('Jeunes Plants'!A109&lt;&gt;"",'Jeunes Plants'!A109,"")</f>
        <v>26104</v>
      </c>
      <c r="B191" s="103" t="str">
        <f>IF('Jeunes Plants'!L109&lt;&gt;"",'Jeunes Plants'!L109,"")</f>
        <v>PV</v>
      </c>
      <c r="C191" s="107" t="str">
        <f>IF('Jeunes Plants'!B109&lt;&gt;"",'Jeunes Plants'!B109,"")</f>
        <v>GERBERA</v>
      </c>
      <c r="D191" s="107" t="str">
        <f>IF('Jeunes Plants'!C109&lt;&gt;"",'Jeunes Plants'!C109,"")</f>
        <v>Endless Variés</v>
      </c>
      <c r="E191" s="103" t="str">
        <f>IF('Jeunes Plants'!H109&lt;&gt;"",'Jeunes Plants'!H109,"")</f>
        <v>Q. lim.</v>
      </c>
      <c r="F191" s="103" t="str">
        <f>IF('Jeunes Plants'!E109&lt;&gt;"",'Jeunes Plants'!E109,"")</f>
        <v>B</v>
      </c>
      <c r="G191" s="103" t="str">
        <f>IF('Jeunes Plants'!N109&lt;&gt;"",'Jeunes Plants'!N109,"")</f>
        <v>PDV</v>
      </c>
      <c r="H191" s="103" t="str">
        <f>IF('Jeunes Plants'!I109&lt;&gt;"",'Jeunes Plants'!I109,"")</f>
        <v>P</v>
      </c>
      <c r="I191" s="103" t="str">
        <f>IF('Jeunes Plants'!J109&lt;&gt;"",'Jeunes Plants'!J109,"")</f>
        <v/>
      </c>
      <c r="J191" s="103">
        <f>IF($J$9=36,'Jeunes Plants'!U109,IF($J$9=37,'Jeunes Plants'!V109,IF($J$9=38,'Jeunes Plants'!W109,IF($J$9=39,'Jeunes Plants'!X109,IF($J$9=40,'Jeunes Plants'!Y109,IF($J$9=41,'Jeunes Plants'!Z109,IF($J$9=42,'Jeunes Plants'!AA109,IF($J$9=43,'Jeunes Plants'!AB109,IF($J$9=44,'Jeunes Plants'!AC109,IF($J$9=45,'Jeunes Plants'!AD109,IF($J$9=46,'Jeunes Plants'!AE109,IF($J$9=47,'Jeunes Plants'!AF109,IF($J$9=48,'Jeunes Plants'!AG109,IF($J$9=49,'Jeunes Plants'!AH109,IF($J$9=50,'Jeunes Plants'!AI109,IF($J$9=51,'Jeunes Plants'!AJ109,IF($J$9=52,'Jeunes Plants'!AK109,IF($J$9=1,'Jeunes Plants'!AL109,IF($J$9=2,'Jeunes Plants'!AM109,IF($J$9=3,'Jeunes Plants'!AN109,IF($J$9=4,'Jeunes Plants'!AO109,IF($J$9=5,'Jeunes Plants'!AP109,IF($J$9=6,'Jeunes Plants'!AQ109,IF($J$9=7,'Jeunes Plants'!AR109,IF($J$9=8,'Jeunes Plants'!AS109,IF($J$9=9,'Jeunes Plants'!AT109,IF($J$9=10,'Jeunes Plants'!AU109,IF($J$9=11,'Jeunes Plants'!AV109,IF($J$9=12,'Jeunes Plants'!AW109,IF($J$9=13,'Jeunes Plants'!AX109,IF($J$9=14,'Jeunes Plants'!AY109,IF($J$9=15,'Jeunes Plants'!AZ109,IF($J$9=16,'Jeunes Plants'!BA109,IF($J$9=17,'Jeunes Plants'!BB109,IF($J$9=18,'Jeunes Plants'!BC109,IF($J$9=19,'Jeunes Plants'!BD109,IF($J$9=20,'Jeunes Plants'!BE109,IF($J$9=21,'Jeunes Plants'!BF109,IF($J$9=22,'Jeunes Plants'!BG109,IF($J$9=23,'Jeunes Plants'!BH109,IF($J$9=24,'Jeunes Plants'!BI109,IF($J$9=25,'Jeunes Plants'!BJ109,IF($J$9=26,'Jeunes Plants'!BK109,IF($J$9=27,'Jeunes Plants'!BL109,IF($J$9=28,'Jeunes Plants'!BM109,IF($J$9=29,'Jeunes Plants'!BN109,IF($J$9=30,'Jeunes Plants'!BO109,IF($J$9=31,'Jeunes Plants'!BP109,IF($J$9=32,'Jeunes Plants'!BQ109,IF($J$9=33,'Jeunes Plants'!BR109,IF($J$9=34,'Jeunes Plants'!BS109,IF($J$9=35,'Jeunes Plants'!B12012,))))))))))))))))))))))))))))))))))))))))))))))))))))</f>
        <v>0</v>
      </c>
      <c r="K191" s="103" t="str">
        <f>IF('Jeunes Plants'!R109=0,"","Erreur")</f>
        <v/>
      </c>
    </row>
    <row r="192" spans="1:11" x14ac:dyDescent="0.25">
      <c r="A192" s="450"/>
      <c r="B192" s="450"/>
      <c r="C192" s="451" t="s">
        <v>1779</v>
      </c>
      <c r="D192" s="451"/>
      <c r="E192" s="450"/>
      <c r="F192" s="450"/>
      <c r="G192" s="450"/>
      <c r="H192" s="450"/>
      <c r="I192" s="450"/>
      <c r="J192" s="450">
        <f>SUBTOTAL(9,J191:J191)</f>
        <v>0</v>
      </c>
      <c r="K192" s="450"/>
    </row>
    <row r="193" spans="1:11" x14ac:dyDescent="0.25">
      <c r="A193" s="103">
        <f>IF('Jeunes Plants'!A110&lt;&gt;"",'Jeunes Plants'!A110,"")</f>
        <v>23012</v>
      </c>
      <c r="B193" s="103" t="str">
        <f>IF('Jeunes Plants'!L110&lt;&gt;"",'Jeunes Plants'!L110,"")</f>
        <v>PV</v>
      </c>
      <c r="C193" s="107" t="str">
        <f>IF('Jeunes Plants'!B110&lt;&gt;"",'Jeunes Plants'!B110,"")</f>
        <v>HEMEROCALLE</v>
      </c>
      <c r="D193" s="107" t="str">
        <f>IF('Jeunes Plants'!C110&lt;&gt;"",'Jeunes Plants'!C110,"")</f>
        <v xml:space="preserve">Stella de oro </v>
      </c>
      <c r="E193" s="103" t="str">
        <f>IF('Jeunes Plants'!H110&lt;&gt;"",'Jeunes Plants'!H110,"")</f>
        <v>Q. lim.</v>
      </c>
      <c r="F193" s="103" t="str">
        <f>IF('Jeunes Plants'!E110&lt;&gt;"",'Jeunes Plants'!E110,"")</f>
        <v>B</v>
      </c>
      <c r="G193" s="103" t="str">
        <f>IF('Jeunes Plants'!N110&lt;&gt;"",'Jeunes Plants'!N110,"")</f>
        <v>PDV</v>
      </c>
      <c r="H193" s="103" t="str">
        <f>IF('Jeunes Plants'!I110&lt;&gt;"",'Jeunes Plants'!I110,"")</f>
        <v>P</v>
      </c>
      <c r="I193" s="103" t="str">
        <f>IF('Jeunes Plants'!J110&lt;&gt;"",'Jeunes Plants'!J110,"")</f>
        <v/>
      </c>
      <c r="J193" s="103">
        <f>IF($J$9=36,'Jeunes Plants'!U110,IF($J$9=37,'Jeunes Plants'!V110,IF($J$9=38,'Jeunes Plants'!W110,IF($J$9=39,'Jeunes Plants'!X110,IF($J$9=40,'Jeunes Plants'!Y110,IF($J$9=41,'Jeunes Plants'!Z110,IF($J$9=42,'Jeunes Plants'!AA110,IF($J$9=43,'Jeunes Plants'!AB110,IF($J$9=44,'Jeunes Plants'!AC110,IF($J$9=45,'Jeunes Plants'!AD110,IF($J$9=46,'Jeunes Plants'!AE110,IF($J$9=47,'Jeunes Plants'!AF110,IF($J$9=48,'Jeunes Plants'!AG110,IF($J$9=49,'Jeunes Plants'!AH110,IF($J$9=50,'Jeunes Plants'!AI110,IF($J$9=51,'Jeunes Plants'!AJ110,IF($J$9=52,'Jeunes Plants'!AK110,IF($J$9=1,'Jeunes Plants'!AL110,IF($J$9=2,'Jeunes Plants'!AM110,IF($J$9=3,'Jeunes Plants'!AN110,IF($J$9=4,'Jeunes Plants'!AO110,IF($J$9=5,'Jeunes Plants'!AP110,IF($J$9=6,'Jeunes Plants'!AQ110,IF($J$9=7,'Jeunes Plants'!AR110,IF($J$9=8,'Jeunes Plants'!AS110,IF($J$9=9,'Jeunes Plants'!AT110,IF($J$9=10,'Jeunes Plants'!AU110,IF($J$9=11,'Jeunes Plants'!AV110,IF($J$9=12,'Jeunes Plants'!AW110,IF($J$9=13,'Jeunes Plants'!AX110,IF($J$9=14,'Jeunes Plants'!AY110,IF($J$9=15,'Jeunes Plants'!AZ110,IF($J$9=16,'Jeunes Plants'!BA110,IF($J$9=17,'Jeunes Plants'!BB110,IF($J$9=18,'Jeunes Plants'!BC110,IF($J$9=19,'Jeunes Plants'!BD110,IF($J$9=20,'Jeunes Plants'!BE110,IF($J$9=21,'Jeunes Plants'!BF110,IF($J$9=22,'Jeunes Plants'!BG110,IF($J$9=23,'Jeunes Plants'!BH110,IF($J$9=24,'Jeunes Plants'!BI110,IF($J$9=25,'Jeunes Plants'!BJ110,IF($J$9=26,'Jeunes Plants'!BK110,IF($J$9=27,'Jeunes Plants'!BL110,IF($J$9=28,'Jeunes Plants'!BM110,IF($J$9=29,'Jeunes Plants'!BN110,IF($J$9=30,'Jeunes Plants'!BO110,IF($J$9=31,'Jeunes Plants'!BP110,IF($J$9=32,'Jeunes Plants'!BQ110,IF($J$9=33,'Jeunes Plants'!BR110,IF($J$9=34,'Jeunes Plants'!BS110,IF($J$9=35,'Jeunes Plants'!B12013,))))))))))))))))))))))))))))))))))))))))))))))))))))</f>
        <v>0</v>
      </c>
      <c r="K193" s="103" t="str">
        <f>IF('Jeunes Plants'!R110=0,"","Erreur")</f>
        <v/>
      </c>
    </row>
    <row r="194" spans="1:11" x14ac:dyDescent="0.25">
      <c r="A194" s="103">
        <f>IF('Jeunes Plants'!A111&lt;&gt;"",'Jeunes Plants'!A111,"")</f>
        <v>23013</v>
      </c>
      <c r="B194" s="103" t="str">
        <f>IF('Jeunes Plants'!L111&lt;&gt;"",'Jeunes Plants'!L111,"")</f>
        <v>PV</v>
      </c>
      <c r="C194" s="107" t="str">
        <f>IF('Jeunes Plants'!B111&lt;&gt;"",'Jeunes Plants'!B111,"")</f>
        <v>HEMEROCALLE</v>
      </c>
      <c r="D194" s="107" t="str">
        <f>IF('Jeunes Plants'!C111&lt;&gt;"",'Jeunes Plants'!C111,"")</f>
        <v xml:space="preserve">Stella in red </v>
      </c>
      <c r="E194" s="103" t="str">
        <f>IF('Jeunes Plants'!H111&lt;&gt;"",'Jeunes Plants'!H111,"")</f>
        <v>Q. lim.</v>
      </c>
      <c r="F194" s="103" t="str">
        <f>IF('Jeunes Plants'!E111&lt;&gt;"",'Jeunes Plants'!E111,"")</f>
        <v>B</v>
      </c>
      <c r="G194" s="103" t="str">
        <f>IF('Jeunes Plants'!N111&lt;&gt;"",'Jeunes Plants'!N111,"")</f>
        <v>PDV</v>
      </c>
      <c r="H194" s="103" t="str">
        <f>IF('Jeunes Plants'!I111&lt;&gt;"",'Jeunes Plants'!I111,"")</f>
        <v>P</v>
      </c>
      <c r="I194" s="103" t="str">
        <f>IF('Jeunes Plants'!J111&lt;&gt;"",'Jeunes Plants'!J111,"")</f>
        <v/>
      </c>
      <c r="J194" s="103">
        <f>IF($J$9=36,'Jeunes Plants'!U111,IF($J$9=37,'Jeunes Plants'!V111,IF($J$9=38,'Jeunes Plants'!W111,IF($J$9=39,'Jeunes Plants'!X111,IF($J$9=40,'Jeunes Plants'!Y111,IF($J$9=41,'Jeunes Plants'!Z111,IF($J$9=42,'Jeunes Plants'!AA111,IF($J$9=43,'Jeunes Plants'!AB111,IF($J$9=44,'Jeunes Plants'!AC111,IF($J$9=45,'Jeunes Plants'!AD111,IF($J$9=46,'Jeunes Plants'!AE111,IF($J$9=47,'Jeunes Plants'!AF111,IF($J$9=48,'Jeunes Plants'!AG111,IF($J$9=49,'Jeunes Plants'!AH111,IF($J$9=50,'Jeunes Plants'!AI111,IF($J$9=51,'Jeunes Plants'!AJ111,IF($J$9=52,'Jeunes Plants'!AK111,IF($J$9=1,'Jeunes Plants'!AL111,IF($J$9=2,'Jeunes Plants'!AM111,IF($J$9=3,'Jeunes Plants'!AN111,IF($J$9=4,'Jeunes Plants'!AO111,IF($J$9=5,'Jeunes Plants'!AP111,IF($J$9=6,'Jeunes Plants'!AQ111,IF($J$9=7,'Jeunes Plants'!AR111,IF($J$9=8,'Jeunes Plants'!AS111,IF($J$9=9,'Jeunes Plants'!AT111,IF($J$9=10,'Jeunes Plants'!AU111,IF($J$9=11,'Jeunes Plants'!AV111,IF($J$9=12,'Jeunes Plants'!AW111,IF($J$9=13,'Jeunes Plants'!AX111,IF($J$9=14,'Jeunes Plants'!AY111,IF($J$9=15,'Jeunes Plants'!AZ111,IF($J$9=16,'Jeunes Plants'!BA111,IF($J$9=17,'Jeunes Plants'!BB111,IF($J$9=18,'Jeunes Plants'!BC111,IF($J$9=19,'Jeunes Plants'!BD111,IF($J$9=20,'Jeunes Plants'!BE111,IF($J$9=21,'Jeunes Plants'!BF111,IF($J$9=22,'Jeunes Plants'!BG111,IF($J$9=23,'Jeunes Plants'!BH111,IF($J$9=24,'Jeunes Plants'!BI111,IF($J$9=25,'Jeunes Plants'!BJ111,IF($J$9=26,'Jeunes Plants'!BK111,IF($J$9=27,'Jeunes Plants'!BL111,IF($J$9=28,'Jeunes Plants'!BM111,IF($J$9=29,'Jeunes Plants'!BN111,IF($J$9=30,'Jeunes Plants'!BO111,IF($J$9=31,'Jeunes Plants'!BP111,IF($J$9=32,'Jeunes Plants'!BQ111,IF($J$9=33,'Jeunes Plants'!BR111,IF($J$9=34,'Jeunes Plants'!BS111,IF($J$9=35,'Jeunes Plants'!B12014,))))))))))))))))))))))))))))))))))))))))))))))))))))</f>
        <v>0</v>
      </c>
      <c r="K194" s="103" t="str">
        <f>IF('Jeunes Plants'!R111=0,"","Erreur")</f>
        <v/>
      </c>
    </row>
    <row r="195" spans="1:11" x14ac:dyDescent="0.25">
      <c r="A195" s="450"/>
      <c r="B195" s="450"/>
      <c r="C195" s="451" t="s">
        <v>1780</v>
      </c>
      <c r="D195" s="451"/>
      <c r="E195" s="450"/>
      <c r="F195" s="450"/>
      <c r="G195" s="450"/>
      <c r="H195" s="450"/>
      <c r="I195" s="450"/>
      <c r="J195" s="450">
        <f>SUBTOTAL(9,J193:J194)</f>
        <v>0</v>
      </c>
      <c r="K195" s="450"/>
    </row>
    <row r="196" spans="1:11" x14ac:dyDescent="0.25">
      <c r="A196" s="103">
        <f>IF('Jeunes Plants'!A112&lt;&gt;"",'Jeunes Plants'!A112,"")</f>
        <v>25984</v>
      </c>
      <c r="B196" s="103" t="str">
        <f>IF('Jeunes Plants'!L112&lt;&gt;"",'Jeunes Plants'!L112,"")</f>
        <v>PV</v>
      </c>
      <c r="C196" s="107" t="str">
        <f>IF('Jeunes Plants'!B112&lt;&gt;"",'Jeunes Plants'!B112,"")</f>
        <v>HOSTA</v>
      </c>
      <c r="D196" s="107" t="str">
        <f>IF('Jeunes Plants'!C112&lt;&gt;"",'Jeunes Plants'!C112,"")</f>
        <v>Variés</v>
      </c>
      <c r="E196" s="103" t="str">
        <f>IF('Jeunes Plants'!H112&lt;&gt;"",'Jeunes Plants'!H112,"")</f>
        <v>Q. lim.</v>
      </c>
      <c r="F196" s="103" t="str">
        <f>IF('Jeunes Plants'!E112&lt;&gt;"",'Jeunes Plants'!E112,"")</f>
        <v>B</v>
      </c>
      <c r="G196" s="103" t="str">
        <f>IF('Jeunes Plants'!N112&lt;&gt;"",'Jeunes Plants'!N112,"")</f>
        <v>PDV</v>
      </c>
      <c r="H196" s="103" t="str">
        <f>IF('Jeunes Plants'!I112&lt;&gt;"",'Jeunes Plants'!I112,"")</f>
        <v>P</v>
      </c>
      <c r="I196" s="103" t="str">
        <f>IF('Jeunes Plants'!J112&lt;&gt;"",'Jeunes Plants'!J112,"")</f>
        <v/>
      </c>
      <c r="J196" s="103">
        <f>IF($J$9=36,'Jeunes Plants'!U112,IF($J$9=37,'Jeunes Plants'!V112,IF($J$9=38,'Jeunes Plants'!W112,IF($J$9=39,'Jeunes Plants'!X112,IF($J$9=40,'Jeunes Plants'!Y112,IF($J$9=41,'Jeunes Plants'!Z112,IF($J$9=42,'Jeunes Plants'!AA112,IF($J$9=43,'Jeunes Plants'!AB112,IF($J$9=44,'Jeunes Plants'!AC112,IF($J$9=45,'Jeunes Plants'!AD112,IF($J$9=46,'Jeunes Plants'!AE112,IF($J$9=47,'Jeunes Plants'!AF112,IF($J$9=48,'Jeunes Plants'!AG112,IF($J$9=49,'Jeunes Plants'!AH112,IF($J$9=50,'Jeunes Plants'!AI112,IF($J$9=51,'Jeunes Plants'!AJ112,IF($J$9=52,'Jeunes Plants'!AK112,IF($J$9=1,'Jeunes Plants'!AL112,IF($J$9=2,'Jeunes Plants'!AM112,IF($J$9=3,'Jeunes Plants'!AN112,IF($J$9=4,'Jeunes Plants'!AO112,IF($J$9=5,'Jeunes Plants'!AP112,IF($J$9=6,'Jeunes Plants'!AQ112,IF($J$9=7,'Jeunes Plants'!AR112,IF($J$9=8,'Jeunes Plants'!AS112,IF($J$9=9,'Jeunes Plants'!AT112,IF($J$9=10,'Jeunes Plants'!AU112,IF($J$9=11,'Jeunes Plants'!AV112,IF($J$9=12,'Jeunes Plants'!AW112,IF($J$9=13,'Jeunes Plants'!AX112,IF($J$9=14,'Jeunes Plants'!AY112,IF($J$9=15,'Jeunes Plants'!AZ112,IF($J$9=16,'Jeunes Plants'!BA112,IF($J$9=17,'Jeunes Plants'!BB112,IF($J$9=18,'Jeunes Plants'!BC112,IF($J$9=19,'Jeunes Plants'!BD112,IF($J$9=20,'Jeunes Plants'!BE112,IF($J$9=21,'Jeunes Plants'!BF112,IF($J$9=22,'Jeunes Plants'!BG112,IF($J$9=23,'Jeunes Plants'!BH112,IF($J$9=24,'Jeunes Plants'!BI112,IF($J$9=25,'Jeunes Plants'!BJ112,IF($J$9=26,'Jeunes Plants'!BK112,IF($J$9=27,'Jeunes Plants'!BL112,IF($J$9=28,'Jeunes Plants'!BM112,IF($J$9=29,'Jeunes Plants'!BN112,IF($J$9=30,'Jeunes Plants'!BO112,IF($J$9=31,'Jeunes Plants'!BP112,IF($J$9=32,'Jeunes Plants'!BQ112,IF($J$9=33,'Jeunes Plants'!BR112,IF($J$9=34,'Jeunes Plants'!BS112,IF($J$9=35,'Jeunes Plants'!B12015,))))))))))))))))))))))))))))))))))))))))))))))))))))</f>
        <v>0</v>
      </c>
      <c r="K196" s="103" t="str">
        <f>IF('Jeunes Plants'!R112=0,"","Erreur")</f>
        <v/>
      </c>
    </row>
    <row r="197" spans="1:11" x14ac:dyDescent="0.25">
      <c r="A197" s="450"/>
      <c r="B197" s="450"/>
      <c r="C197" s="451" t="s">
        <v>1781</v>
      </c>
      <c r="D197" s="451"/>
      <c r="E197" s="450"/>
      <c r="F197" s="450"/>
      <c r="G197" s="450"/>
      <c r="H197" s="450"/>
      <c r="I197" s="450"/>
      <c r="J197" s="450">
        <f>SUBTOTAL(9,J196:J196)</f>
        <v>0</v>
      </c>
      <c r="K197" s="450"/>
    </row>
    <row r="198" spans="1:11" x14ac:dyDescent="0.25">
      <c r="A198" s="103">
        <f>IF('Jeunes Plants'!A113&lt;&gt;"",'Jeunes Plants'!A113,"")</f>
        <v>23822</v>
      </c>
      <c r="B198" s="103" t="str">
        <f>IF('Jeunes Plants'!L113&lt;&gt;"",'Jeunes Plants'!L113,"")</f>
        <v>PV</v>
      </c>
      <c r="C198" s="107" t="str">
        <f>IF('Jeunes Plants'!B113&lt;&gt;"",'Jeunes Plants'!B113,"")</f>
        <v>KNIPHOFIA</v>
      </c>
      <c r="D198" s="107" t="str">
        <f>IF('Jeunes Plants'!C113&lt;&gt;"",'Jeunes Plants'!C113,"")</f>
        <v>popsicle Banana</v>
      </c>
      <c r="E198" s="103" t="str">
        <f>IF('Jeunes Plants'!H113&lt;&gt;"",'Jeunes Plants'!H113,"")</f>
        <v>Q. lim.</v>
      </c>
      <c r="F198" s="103" t="str">
        <f>IF('Jeunes Plants'!E113&lt;&gt;"",'Jeunes Plants'!E113,"")</f>
        <v>B</v>
      </c>
      <c r="G198" s="103" t="str">
        <f>IF('Jeunes Plants'!N113&lt;&gt;"",'Jeunes Plants'!N113,"")</f>
        <v>PDV</v>
      </c>
      <c r="H198" s="103" t="str">
        <f>IF('Jeunes Plants'!I113&lt;&gt;"",'Jeunes Plants'!I113,"")</f>
        <v>P</v>
      </c>
      <c r="I198" s="103" t="str">
        <f>IF('Jeunes Plants'!J113&lt;&gt;"",'Jeunes Plants'!J113,"")</f>
        <v/>
      </c>
      <c r="J198" s="103">
        <f>IF($J$9=36,'Jeunes Plants'!U113,IF($J$9=37,'Jeunes Plants'!V113,IF($J$9=38,'Jeunes Plants'!W113,IF($J$9=39,'Jeunes Plants'!X113,IF($J$9=40,'Jeunes Plants'!Y113,IF($J$9=41,'Jeunes Plants'!Z113,IF($J$9=42,'Jeunes Plants'!AA113,IF($J$9=43,'Jeunes Plants'!AB113,IF($J$9=44,'Jeunes Plants'!AC113,IF($J$9=45,'Jeunes Plants'!AD113,IF($J$9=46,'Jeunes Plants'!AE113,IF($J$9=47,'Jeunes Plants'!AF113,IF($J$9=48,'Jeunes Plants'!AG113,IF($J$9=49,'Jeunes Plants'!AH113,IF($J$9=50,'Jeunes Plants'!AI113,IF($J$9=51,'Jeunes Plants'!AJ113,IF($J$9=52,'Jeunes Plants'!AK113,IF($J$9=1,'Jeunes Plants'!AL113,IF($J$9=2,'Jeunes Plants'!AM113,IF($J$9=3,'Jeunes Plants'!AN113,IF($J$9=4,'Jeunes Plants'!AO113,IF($J$9=5,'Jeunes Plants'!AP113,IF($J$9=6,'Jeunes Plants'!AQ113,IF($J$9=7,'Jeunes Plants'!AR113,IF($J$9=8,'Jeunes Plants'!AS113,IF($J$9=9,'Jeunes Plants'!AT113,IF($J$9=10,'Jeunes Plants'!AU113,IF($J$9=11,'Jeunes Plants'!AV113,IF($J$9=12,'Jeunes Plants'!AW113,IF($J$9=13,'Jeunes Plants'!AX113,IF($J$9=14,'Jeunes Plants'!AY113,IF($J$9=15,'Jeunes Plants'!AZ113,IF($J$9=16,'Jeunes Plants'!BA113,IF($J$9=17,'Jeunes Plants'!BB113,IF($J$9=18,'Jeunes Plants'!BC113,IF($J$9=19,'Jeunes Plants'!BD113,IF($J$9=20,'Jeunes Plants'!BE113,IF($J$9=21,'Jeunes Plants'!BF113,IF($J$9=22,'Jeunes Plants'!BG113,IF($J$9=23,'Jeunes Plants'!BH113,IF($J$9=24,'Jeunes Plants'!BI113,IF($J$9=25,'Jeunes Plants'!BJ113,IF($J$9=26,'Jeunes Plants'!BK113,IF($J$9=27,'Jeunes Plants'!BL113,IF($J$9=28,'Jeunes Plants'!BM113,IF($J$9=29,'Jeunes Plants'!BN113,IF($J$9=30,'Jeunes Plants'!BO113,IF($J$9=31,'Jeunes Plants'!BP113,IF($J$9=32,'Jeunes Plants'!BQ113,IF($J$9=33,'Jeunes Plants'!BR113,IF($J$9=34,'Jeunes Plants'!BS113,IF($J$9=35,'Jeunes Plants'!B12016,))))))))))))))))))))))))))))))))))))))))))))))))))))</f>
        <v>0</v>
      </c>
      <c r="K198" s="103" t="str">
        <f>IF('Jeunes Plants'!R113=0,"","Erreur")</f>
        <v/>
      </c>
    </row>
    <row r="199" spans="1:11" x14ac:dyDescent="0.25">
      <c r="A199" s="103">
        <f>IF('Jeunes Plants'!A114&lt;&gt;"",'Jeunes Plants'!A114,"")</f>
        <v>15620</v>
      </c>
      <c r="B199" s="103" t="str">
        <f>IF('Jeunes Plants'!L114&lt;&gt;"",'Jeunes Plants'!L114,"")</f>
        <v>PV</v>
      </c>
      <c r="C199" s="107" t="str">
        <f>IF('Jeunes Plants'!B114&lt;&gt;"",'Jeunes Plants'!B114,"")</f>
        <v>KNIPHOFIA</v>
      </c>
      <c r="D199" s="107" t="str">
        <f>IF('Jeunes Plants'!C114&lt;&gt;"",'Jeunes Plants'!C114,"")</f>
        <v>popsicle Papaya</v>
      </c>
      <c r="E199" s="103" t="str">
        <f>IF('Jeunes Plants'!H114&lt;&gt;"",'Jeunes Plants'!H114,"")</f>
        <v>Q. lim.</v>
      </c>
      <c r="F199" s="103" t="str">
        <f>IF('Jeunes Plants'!E114&lt;&gt;"",'Jeunes Plants'!E114,"")</f>
        <v>B</v>
      </c>
      <c r="G199" s="103" t="str">
        <f>IF('Jeunes Plants'!N114&lt;&gt;"",'Jeunes Plants'!N114,"")</f>
        <v>PDV</v>
      </c>
      <c r="H199" s="103" t="str">
        <f>IF('Jeunes Plants'!I114&lt;&gt;"",'Jeunes Plants'!I114,"")</f>
        <v>P</v>
      </c>
      <c r="I199" s="103" t="str">
        <f>IF('Jeunes Plants'!J114&lt;&gt;"",'Jeunes Plants'!J114,"")</f>
        <v/>
      </c>
      <c r="J199" s="103">
        <f>IF($J$9=36,'Jeunes Plants'!U114,IF($J$9=37,'Jeunes Plants'!V114,IF($J$9=38,'Jeunes Plants'!W114,IF($J$9=39,'Jeunes Plants'!X114,IF($J$9=40,'Jeunes Plants'!Y114,IF($J$9=41,'Jeunes Plants'!Z114,IF($J$9=42,'Jeunes Plants'!AA114,IF($J$9=43,'Jeunes Plants'!AB114,IF($J$9=44,'Jeunes Plants'!AC114,IF($J$9=45,'Jeunes Plants'!AD114,IF($J$9=46,'Jeunes Plants'!AE114,IF($J$9=47,'Jeunes Plants'!AF114,IF($J$9=48,'Jeunes Plants'!AG114,IF($J$9=49,'Jeunes Plants'!AH114,IF($J$9=50,'Jeunes Plants'!AI114,IF($J$9=51,'Jeunes Plants'!AJ114,IF($J$9=52,'Jeunes Plants'!AK114,IF($J$9=1,'Jeunes Plants'!AL114,IF($J$9=2,'Jeunes Plants'!AM114,IF($J$9=3,'Jeunes Plants'!AN114,IF($J$9=4,'Jeunes Plants'!AO114,IF($J$9=5,'Jeunes Plants'!AP114,IF($J$9=6,'Jeunes Plants'!AQ114,IF($J$9=7,'Jeunes Plants'!AR114,IF($J$9=8,'Jeunes Plants'!AS114,IF($J$9=9,'Jeunes Plants'!AT114,IF($J$9=10,'Jeunes Plants'!AU114,IF($J$9=11,'Jeunes Plants'!AV114,IF($J$9=12,'Jeunes Plants'!AW114,IF($J$9=13,'Jeunes Plants'!AX114,IF($J$9=14,'Jeunes Plants'!AY114,IF($J$9=15,'Jeunes Plants'!AZ114,IF($J$9=16,'Jeunes Plants'!BA114,IF($J$9=17,'Jeunes Plants'!BB114,IF($J$9=18,'Jeunes Plants'!BC114,IF($J$9=19,'Jeunes Plants'!BD114,IF($J$9=20,'Jeunes Plants'!BE114,IF($J$9=21,'Jeunes Plants'!BF114,IF($J$9=22,'Jeunes Plants'!BG114,IF($J$9=23,'Jeunes Plants'!BH114,IF($J$9=24,'Jeunes Plants'!BI114,IF($J$9=25,'Jeunes Plants'!BJ114,IF($J$9=26,'Jeunes Plants'!BK114,IF($J$9=27,'Jeunes Plants'!BL114,IF($J$9=28,'Jeunes Plants'!BM114,IF($J$9=29,'Jeunes Plants'!BN114,IF($J$9=30,'Jeunes Plants'!BO114,IF($J$9=31,'Jeunes Plants'!BP114,IF($J$9=32,'Jeunes Plants'!BQ114,IF($J$9=33,'Jeunes Plants'!BR114,IF($J$9=34,'Jeunes Plants'!BS114,IF($J$9=35,'Jeunes Plants'!B12017,))))))))))))))))))))))))))))))))))))))))))))))))))))</f>
        <v>0</v>
      </c>
      <c r="K199" s="103" t="str">
        <f>IF('Jeunes Plants'!R114=0,"","Erreur")</f>
        <v/>
      </c>
    </row>
    <row r="200" spans="1:11" x14ac:dyDescent="0.25">
      <c r="A200" s="450"/>
      <c r="B200" s="450"/>
      <c r="C200" s="451" t="s">
        <v>1782</v>
      </c>
      <c r="D200" s="451"/>
      <c r="E200" s="450"/>
      <c r="F200" s="450"/>
      <c r="G200" s="450"/>
      <c r="H200" s="450"/>
      <c r="I200" s="450"/>
      <c r="J200" s="450">
        <f>SUBTOTAL(9,J198:J199)</f>
        <v>0</v>
      </c>
      <c r="K200" s="450"/>
    </row>
    <row r="201" spans="1:11" x14ac:dyDescent="0.25">
      <c r="A201" s="103">
        <f>IF('Jeunes Plants'!A115&lt;&gt;"",'Jeunes Plants'!A115,"")</f>
        <v>23823</v>
      </c>
      <c r="B201" s="103" t="str">
        <f>IF('Jeunes Plants'!L115&lt;&gt;"",'Jeunes Plants'!L115,"")</f>
        <v>PV</v>
      </c>
      <c r="C201" s="107" t="str">
        <f>IF('Jeunes Plants'!B115&lt;&gt;"",'Jeunes Plants'!B115,"")</f>
        <v>LIMONIUM</v>
      </c>
      <c r="D201" s="107" t="str">
        <f>IF('Jeunes Plants'!C115&lt;&gt;"",'Jeunes Plants'!C115,"")</f>
        <v>Salt lake</v>
      </c>
      <c r="E201" s="103" t="str">
        <f>IF('Jeunes Plants'!H115&lt;&gt;"",'Jeunes Plants'!H115,"")</f>
        <v>Q. lim.</v>
      </c>
      <c r="F201" s="103" t="str">
        <f>IF('Jeunes Plants'!E115&lt;&gt;"",'Jeunes Plants'!E115,"")</f>
        <v>B</v>
      </c>
      <c r="G201" s="103" t="str">
        <f>IF('Jeunes Plants'!N115&lt;&gt;"",'Jeunes Plants'!N115,"")</f>
        <v>PDV</v>
      </c>
      <c r="H201" s="103" t="str">
        <f>IF('Jeunes Plants'!I115&lt;&gt;"",'Jeunes Plants'!I115,"")</f>
        <v>P</v>
      </c>
      <c r="I201" s="103" t="str">
        <f>IF('Jeunes Plants'!J115&lt;&gt;"",'Jeunes Plants'!J115,"")</f>
        <v/>
      </c>
      <c r="J201" s="103">
        <f>IF($J$9=36,'Jeunes Plants'!U115,IF($J$9=37,'Jeunes Plants'!V115,IF($J$9=38,'Jeunes Plants'!W115,IF($J$9=39,'Jeunes Plants'!X115,IF($J$9=40,'Jeunes Plants'!Y115,IF($J$9=41,'Jeunes Plants'!Z115,IF($J$9=42,'Jeunes Plants'!AA115,IF($J$9=43,'Jeunes Plants'!AB115,IF($J$9=44,'Jeunes Plants'!AC115,IF($J$9=45,'Jeunes Plants'!AD115,IF($J$9=46,'Jeunes Plants'!AE115,IF($J$9=47,'Jeunes Plants'!AF115,IF($J$9=48,'Jeunes Plants'!AG115,IF($J$9=49,'Jeunes Plants'!AH115,IF($J$9=50,'Jeunes Plants'!AI115,IF($J$9=51,'Jeunes Plants'!AJ115,IF($J$9=52,'Jeunes Plants'!AK115,IF($J$9=1,'Jeunes Plants'!AL115,IF($J$9=2,'Jeunes Plants'!AM115,IF($J$9=3,'Jeunes Plants'!AN115,IF($J$9=4,'Jeunes Plants'!AO115,IF($J$9=5,'Jeunes Plants'!AP115,IF($J$9=6,'Jeunes Plants'!AQ115,IF($J$9=7,'Jeunes Plants'!AR115,IF($J$9=8,'Jeunes Plants'!AS115,IF($J$9=9,'Jeunes Plants'!AT115,IF($J$9=10,'Jeunes Plants'!AU115,IF($J$9=11,'Jeunes Plants'!AV115,IF($J$9=12,'Jeunes Plants'!AW115,IF($J$9=13,'Jeunes Plants'!AX115,IF($J$9=14,'Jeunes Plants'!AY115,IF($J$9=15,'Jeunes Plants'!AZ115,IF($J$9=16,'Jeunes Plants'!BA115,IF($J$9=17,'Jeunes Plants'!BB115,IF($J$9=18,'Jeunes Plants'!BC115,IF($J$9=19,'Jeunes Plants'!BD115,IF($J$9=20,'Jeunes Plants'!BE115,IF($J$9=21,'Jeunes Plants'!BF115,IF($J$9=22,'Jeunes Plants'!BG115,IF($J$9=23,'Jeunes Plants'!BH115,IF($J$9=24,'Jeunes Plants'!BI115,IF($J$9=25,'Jeunes Plants'!BJ115,IF($J$9=26,'Jeunes Plants'!BK115,IF($J$9=27,'Jeunes Plants'!BL115,IF($J$9=28,'Jeunes Plants'!BM115,IF($J$9=29,'Jeunes Plants'!BN115,IF($J$9=30,'Jeunes Plants'!BO115,IF($J$9=31,'Jeunes Plants'!BP115,IF($J$9=32,'Jeunes Plants'!BQ115,IF($J$9=33,'Jeunes Plants'!BR115,IF($J$9=34,'Jeunes Plants'!BS115,IF($J$9=35,'Jeunes Plants'!B12018,))))))))))))))))))))))))))))))))))))))))))))))))))))</f>
        <v>0</v>
      </c>
      <c r="K201" s="103" t="str">
        <f>IF('Jeunes Plants'!R115=0,"","Erreur")</f>
        <v/>
      </c>
    </row>
    <row r="202" spans="1:11" x14ac:dyDescent="0.25">
      <c r="A202" s="450"/>
      <c r="B202" s="450"/>
      <c r="C202" s="451" t="s">
        <v>1783</v>
      </c>
      <c r="D202" s="451"/>
      <c r="E202" s="450"/>
      <c r="F202" s="450"/>
      <c r="G202" s="450"/>
      <c r="H202" s="450"/>
      <c r="I202" s="450"/>
      <c r="J202" s="450">
        <f>SUBTOTAL(9,J201:J201)</f>
        <v>0</v>
      </c>
      <c r="K202" s="450"/>
    </row>
    <row r="203" spans="1:11" x14ac:dyDescent="0.25">
      <c r="A203" s="103">
        <f>IF('Jeunes Plants'!A116&lt;&gt;"",'Jeunes Plants'!A116,"")</f>
        <v>25142</v>
      </c>
      <c r="B203" s="103" t="str">
        <f>IF('Jeunes Plants'!L116&lt;&gt;"",'Jeunes Plants'!L116,"")</f>
        <v>PV</v>
      </c>
      <c r="C203" s="107" t="str">
        <f>IF('Jeunes Plants'!B116&lt;&gt;"",'Jeunes Plants'!B116,"")</f>
        <v>MANGAVE MAD ABOUT</v>
      </c>
      <c r="D203" s="107" t="str">
        <f>IF('Jeunes Plants'!C116&lt;&gt;"",'Jeunes Plants'!C116,"")</f>
        <v>Variés</v>
      </c>
      <c r="E203" s="103" t="str">
        <f>IF('Jeunes Plants'!H116&lt;&gt;"",'Jeunes Plants'!H116,"")</f>
        <v>Q. lim.</v>
      </c>
      <c r="F203" s="103" t="str">
        <f>IF('Jeunes Plants'!E116&lt;&gt;"",'Jeunes Plants'!E116,"")</f>
        <v>B</v>
      </c>
      <c r="G203" s="103" t="str">
        <f>IF('Jeunes Plants'!N116&lt;&gt;"",'Jeunes Plants'!N116,"")</f>
        <v>PDV</v>
      </c>
      <c r="H203" s="103" t="str">
        <f>IF('Jeunes Plants'!I116&lt;&gt;"",'Jeunes Plants'!I116,"")</f>
        <v>R</v>
      </c>
      <c r="I203" s="103" t="str">
        <f>IF('Jeunes Plants'!J116&lt;&gt;"",'Jeunes Plants'!J116,"")</f>
        <v/>
      </c>
      <c r="J203" s="103">
        <f>IF($J$9=36,'Jeunes Plants'!U116,IF($J$9=37,'Jeunes Plants'!V116,IF($J$9=38,'Jeunes Plants'!W116,IF($J$9=39,'Jeunes Plants'!X116,IF($J$9=40,'Jeunes Plants'!Y116,IF($J$9=41,'Jeunes Plants'!Z116,IF($J$9=42,'Jeunes Plants'!AA116,IF($J$9=43,'Jeunes Plants'!AB116,IF($J$9=44,'Jeunes Plants'!AC116,IF($J$9=45,'Jeunes Plants'!AD116,IF($J$9=46,'Jeunes Plants'!AE116,IF($J$9=47,'Jeunes Plants'!AF116,IF($J$9=48,'Jeunes Plants'!AG116,IF($J$9=49,'Jeunes Plants'!AH116,IF($J$9=50,'Jeunes Plants'!AI116,IF($J$9=51,'Jeunes Plants'!AJ116,IF($J$9=52,'Jeunes Plants'!AK116,IF($J$9=1,'Jeunes Plants'!AL116,IF($J$9=2,'Jeunes Plants'!AM116,IF($J$9=3,'Jeunes Plants'!AN116,IF($J$9=4,'Jeunes Plants'!AO116,IF($J$9=5,'Jeunes Plants'!AP116,IF($J$9=6,'Jeunes Plants'!AQ116,IF($J$9=7,'Jeunes Plants'!AR116,IF($J$9=8,'Jeunes Plants'!AS116,IF($J$9=9,'Jeunes Plants'!AT116,IF($J$9=10,'Jeunes Plants'!AU116,IF($J$9=11,'Jeunes Plants'!AV116,IF($J$9=12,'Jeunes Plants'!AW116,IF($J$9=13,'Jeunes Plants'!AX116,IF($J$9=14,'Jeunes Plants'!AY116,IF($J$9=15,'Jeunes Plants'!AZ116,IF($J$9=16,'Jeunes Plants'!BA116,IF($J$9=17,'Jeunes Plants'!BB116,IF($J$9=18,'Jeunes Plants'!BC116,IF($J$9=19,'Jeunes Plants'!BD116,IF($J$9=20,'Jeunes Plants'!BE116,IF($J$9=21,'Jeunes Plants'!BF116,IF($J$9=22,'Jeunes Plants'!BG116,IF($J$9=23,'Jeunes Plants'!BH116,IF($J$9=24,'Jeunes Plants'!BI116,IF($J$9=25,'Jeunes Plants'!BJ116,IF($J$9=26,'Jeunes Plants'!BK116,IF($J$9=27,'Jeunes Plants'!BL116,IF($J$9=28,'Jeunes Plants'!BM116,IF($J$9=29,'Jeunes Plants'!BN116,IF($J$9=30,'Jeunes Plants'!BO116,IF($J$9=31,'Jeunes Plants'!BP116,IF($J$9=32,'Jeunes Plants'!BQ116,IF($J$9=33,'Jeunes Plants'!BR116,IF($J$9=34,'Jeunes Plants'!BS116,IF($J$9=35,'Jeunes Plants'!B12019,))))))))))))))))))))))))))))))))))))))))))))))))))))</f>
        <v>0</v>
      </c>
      <c r="K203" s="103" t="str">
        <f>IF('Jeunes Plants'!R116=0,"","Erreur")</f>
        <v/>
      </c>
    </row>
    <row r="204" spans="1:11" x14ac:dyDescent="0.25">
      <c r="A204" s="450"/>
      <c r="B204" s="450"/>
      <c r="C204" s="451" t="s">
        <v>1784</v>
      </c>
      <c r="D204" s="451"/>
      <c r="E204" s="450"/>
      <c r="F204" s="450"/>
      <c r="G204" s="450"/>
      <c r="H204" s="450"/>
      <c r="I204" s="450"/>
      <c r="J204" s="450">
        <f>SUBTOTAL(9,J203:J203)</f>
        <v>0</v>
      </c>
      <c r="K204" s="450"/>
    </row>
    <row r="205" spans="1:11" x14ac:dyDescent="0.25">
      <c r="A205" s="103">
        <f>IF('Jeunes Plants'!A117&lt;&gt;"",'Jeunes Plants'!A117,"")</f>
        <v>25985</v>
      </c>
      <c r="B205" s="103" t="str">
        <f>IF('Jeunes Plants'!L117&lt;&gt;"",'Jeunes Plants'!L117,"")</f>
        <v>PV</v>
      </c>
      <c r="C205" s="107" t="str">
        <f>IF('Jeunes Plants'!B117&lt;&gt;"",'Jeunes Plants'!B117,"")</f>
        <v>MISCANTHUS</v>
      </c>
      <c r="D205" s="107" t="str">
        <f>IF('Jeunes Plants'!C117&lt;&gt;"",'Jeunes Plants'!C117,"")</f>
        <v>Variés</v>
      </c>
      <c r="E205" s="103" t="str">
        <f>IF('Jeunes Plants'!H117&lt;&gt;"",'Jeunes Plants'!H117,"")</f>
        <v>Q. lim.</v>
      </c>
      <c r="F205" s="103" t="str">
        <f>IF('Jeunes Plants'!E117&lt;&gt;"",'Jeunes Plants'!E117,"")</f>
        <v>B</v>
      </c>
      <c r="G205" s="103" t="str">
        <f>IF('Jeunes Plants'!N117&lt;&gt;"",'Jeunes Plants'!N117,"")</f>
        <v>PDV</v>
      </c>
      <c r="H205" s="103" t="str">
        <f>IF('Jeunes Plants'!I117&lt;&gt;"",'Jeunes Plants'!I117,"")</f>
        <v>P</v>
      </c>
      <c r="I205" s="103" t="str">
        <f>IF('Jeunes Plants'!J117&lt;&gt;"",'Jeunes Plants'!J117,"")</f>
        <v/>
      </c>
      <c r="J205" s="103">
        <f>IF($J$9=36,'Jeunes Plants'!U117,IF($J$9=37,'Jeunes Plants'!V117,IF($J$9=38,'Jeunes Plants'!W117,IF($J$9=39,'Jeunes Plants'!X117,IF($J$9=40,'Jeunes Plants'!Y117,IF($J$9=41,'Jeunes Plants'!Z117,IF($J$9=42,'Jeunes Plants'!AA117,IF($J$9=43,'Jeunes Plants'!AB117,IF($J$9=44,'Jeunes Plants'!AC117,IF($J$9=45,'Jeunes Plants'!AD117,IF($J$9=46,'Jeunes Plants'!AE117,IF($J$9=47,'Jeunes Plants'!AF117,IF($J$9=48,'Jeunes Plants'!AG117,IF($J$9=49,'Jeunes Plants'!AH117,IF($J$9=50,'Jeunes Plants'!AI117,IF($J$9=51,'Jeunes Plants'!AJ117,IF($J$9=52,'Jeunes Plants'!AK117,IF($J$9=1,'Jeunes Plants'!AL117,IF($J$9=2,'Jeunes Plants'!AM117,IF($J$9=3,'Jeunes Plants'!AN117,IF($J$9=4,'Jeunes Plants'!AO117,IF($J$9=5,'Jeunes Plants'!AP117,IF($J$9=6,'Jeunes Plants'!AQ117,IF($J$9=7,'Jeunes Plants'!AR117,IF($J$9=8,'Jeunes Plants'!AS117,IF($J$9=9,'Jeunes Plants'!AT117,IF($J$9=10,'Jeunes Plants'!AU117,IF($J$9=11,'Jeunes Plants'!AV117,IF($J$9=12,'Jeunes Plants'!AW117,IF($J$9=13,'Jeunes Plants'!AX117,IF($J$9=14,'Jeunes Plants'!AY117,IF($J$9=15,'Jeunes Plants'!AZ117,IF($J$9=16,'Jeunes Plants'!BA117,IF($J$9=17,'Jeunes Plants'!BB117,IF($J$9=18,'Jeunes Plants'!BC117,IF($J$9=19,'Jeunes Plants'!BD117,IF($J$9=20,'Jeunes Plants'!BE117,IF($J$9=21,'Jeunes Plants'!BF117,IF($J$9=22,'Jeunes Plants'!BG117,IF($J$9=23,'Jeunes Plants'!BH117,IF($J$9=24,'Jeunes Plants'!BI117,IF($J$9=25,'Jeunes Plants'!BJ117,IF($J$9=26,'Jeunes Plants'!BK117,IF($J$9=27,'Jeunes Plants'!BL117,IF($J$9=28,'Jeunes Plants'!BM117,IF($J$9=29,'Jeunes Plants'!BN117,IF($J$9=30,'Jeunes Plants'!BO117,IF($J$9=31,'Jeunes Plants'!BP117,IF($J$9=32,'Jeunes Plants'!BQ117,IF($J$9=33,'Jeunes Plants'!BR117,IF($J$9=34,'Jeunes Plants'!BS117,IF($J$9=35,'Jeunes Plants'!B12020,))))))))))))))))))))))))))))))))))))))))))))))))))))</f>
        <v>0</v>
      </c>
      <c r="K205" s="103" t="str">
        <f>IF('Jeunes Plants'!R117=0,"","Erreur")</f>
        <v/>
      </c>
    </row>
    <row r="206" spans="1:11" x14ac:dyDescent="0.25">
      <c r="A206" s="450"/>
      <c r="B206" s="450"/>
      <c r="C206" s="451" t="s">
        <v>1785</v>
      </c>
      <c r="D206" s="451"/>
      <c r="E206" s="450"/>
      <c r="F206" s="450"/>
      <c r="G206" s="450"/>
      <c r="H206" s="450"/>
      <c r="I206" s="450"/>
      <c r="J206" s="450">
        <f>SUBTOTAL(9,J205:J205)</f>
        <v>0</v>
      </c>
      <c r="K206" s="450"/>
    </row>
    <row r="207" spans="1:11" x14ac:dyDescent="0.25">
      <c r="A207" s="103">
        <f>IF('Jeunes Plants'!A118&lt;&gt;"",'Jeunes Plants'!A118,"")</f>
        <v>14791</v>
      </c>
      <c r="B207" s="103" t="str">
        <f>IF('Jeunes Plants'!L118&lt;&gt;"",'Jeunes Plants'!L118,"")</f>
        <v>PV</v>
      </c>
      <c r="C207" s="107" t="str">
        <f>IF('Jeunes Plants'!B118&lt;&gt;"",'Jeunes Plants'!B118,"")</f>
        <v>PHORMIUM</v>
      </c>
      <c r="D207" s="107" t="str">
        <f>IF('Jeunes Plants'!C118&lt;&gt;"",'Jeunes Plants'!C118,"")</f>
        <v>Variés</v>
      </c>
      <c r="E207" s="103" t="str">
        <f>IF('Jeunes Plants'!H118&lt;&gt;"",'Jeunes Plants'!H118,"")</f>
        <v>Q. lim.</v>
      </c>
      <c r="F207" s="103" t="str">
        <f>IF('Jeunes Plants'!E118&lt;&gt;"",'Jeunes Plants'!E118,"")</f>
        <v>B</v>
      </c>
      <c r="G207" s="103" t="str">
        <f>IF('Jeunes Plants'!N118&lt;&gt;"",'Jeunes Plants'!N118,"")</f>
        <v>PDV</v>
      </c>
      <c r="H207" s="103" t="str">
        <f>IF('Jeunes Plants'!I118&lt;&gt;"",'Jeunes Plants'!I118,"")</f>
        <v>Y</v>
      </c>
      <c r="I207" s="103" t="str">
        <f>IF('Jeunes Plants'!J118&lt;&gt;"",'Jeunes Plants'!J118,"")</f>
        <v/>
      </c>
      <c r="J207" s="103">
        <f>IF($J$9=36,'Jeunes Plants'!U118,IF($J$9=37,'Jeunes Plants'!V118,IF($J$9=38,'Jeunes Plants'!W118,IF($J$9=39,'Jeunes Plants'!X118,IF($J$9=40,'Jeunes Plants'!Y118,IF($J$9=41,'Jeunes Plants'!Z118,IF($J$9=42,'Jeunes Plants'!AA118,IF($J$9=43,'Jeunes Plants'!AB118,IF($J$9=44,'Jeunes Plants'!AC118,IF($J$9=45,'Jeunes Plants'!AD118,IF($J$9=46,'Jeunes Plants'!AE118,IF($J$9=47,'Jeunes Plants'!AF118,IF($J$9=48,'Jeunes Plants'!AG118,IF($J$9=49,'Jeunes Plants'!AH118,IF($J$9=50,'Jeunes Plants'!AI118,IF($J$9=51,'Jeunes Plants'!AJ118,IF($J$9=52,'Jeunes Plants'!AK118,IF($J$9=1,'Jeunes Plants'!AL118,IF($J$9=2,'Jeunes Plants'!AM118,IF($J$9=3,'Jeunes Plants'!AN118,IF($J$9=4,'Jeunes Plants'!AO118,IF($J$9=5,'Jeunes Plants'!AP118,IF($J$9=6,'Jeunes Plants'!AQ118,IF($J$9=7,'Jeunes Plants'!AR118,IF($J$9=8,'Jeunes Plants'!AS118,IF($J$9=9,'Jeunes Plants'!AT118,IF($J$9=10,'Jeunes Plants'!AU118,IF($J$9=11,'Jeunes Plants'!AV118,IF($J$9=12,'Jeunes Plants'!AW118,IF($J$9=13,'Jeunes Plants'!AX118,IF($J$9=14,'Jeunes Plants'!AY118,IF($J$9=15,'Jeunes Plants'!AZ118,IF($J$9=16,'Jeunes Plants'!BA118,IF($J$9=17,'Jeunes Plants'!BB118,IF($J$9=18,'Jeunes Plants'!BC118,IF($J$9=19,'Jeunes Plants'!BD118,IF($J$9=20,'Jeunes Plants'!BE118,IF($J$9=21,'Jeunes Plants'!BF118,IF($J$9=22,'Jeunes Plants'!BG118,IF($J$9=23,'Jeunes Plants'!BH118,IF($J$9=24,'Jeunes Plants'!BI118,IF($J$9=25,'Jeunes Plants'!BJ118,IF($J$9=26,'Jeunes Plants'!BK118,IF($J$9=27,'Jeunes Plants'!BL118,IF($J$9=28,'Jeunes Plants'!BM118,IF($J$9=29,'Jeunes Plants'!BN118,IF($J$9=30,'Jeunes Plants'!BO118,IF($J$9=31,'Jeunes Plants'!BP118,IF($J$9=32,'Jeunes Plants'!BQ118,IF($J$9=33,'Jeunes Plants'!BR118,IF($J$9=34,'Jeunes Plants'!BS118,IF($J$9=35,'Jeunes Plants'!B12021,))))))))))))))))))))))))))))))))))))))))))))))))))))</f>
        <v>0</v>
      </c>
      <c r="K207" s="103" t="str">
        <f>IF('Jeunes Plants'!R118=0,"","Erreur")</f>
        <v/>
      </c>
    </row>
    <row r="208" spans="1:11" x14ac:dyDescent="0.25">
      <c r="A208" s="450"/>
      <c r="B208" s="450"/>
      <c r="C208" s="451" t="s">
        <v>1786</v>
      </c>
      <c r="D208" s="451"/>
      <c r="E208" s="450"/>
      <c r="F208" s="450"/>
      <c r="G208" s="450"/>
      <c r="H208" s="450"/>
      <c r="I208" s="450"/>
      <c r="J208" s="450">
        <f>SUBTOTAL(9,J207:J207)</f>
        <v>0</v>
      </c>
      <c r="K208" s="450"/>
    </row>
    <row r="209" spans="1:11" x14ac:dyDescent="0.25">
      <c r="A209" s="103">
        <f>IF('Jeunes Plants'!A119&lt;&gt;"",'Jeunes Plants'!A119,"")</f>
        <v>23014</v>
      </c>
      <c r="B209" s="103" t="str">
        <f>IF('Jeunes Plants'!L119&lt;&gt;"",'Jeunes Plants'!L119,"")</f>
        <v>PV</v>
      </c>
      <c r="C209" s="107" t="str">
        <f>IF('Jeunes Plants'!B119&lt;&gt;"",'Jeunes Plants'!B119,"")</f>
        <v>SENECIO</v>
      </c>
      <c r="D209" s="107" t="str">
        <f>IF('Jeunes Plants'!C119&lt;&gt;"",'Jeunes Plants'!C119,"")</f>
        <v xml:space="preserve">Angel wings </v>
      </c>
      <c r="E209" s="103" t="str">
        <f>IF('Jeunes Plants'!H119&lt;&gt;"",'Jeunes Plants'!H119,"")</f>
        <v>Q. lim.</v>
      </c>
      <c r="F209" s="103" t="str">
        <f>IF('Jeunes Plants'!E119&lt;&gt;"",'Jeunes Plants'!E119,"")</f>
        <v>B</v>
      </c>
      <c r="G209" s="103" t="str">
        <f>IF('Jeunes Plants'!N119&lt;&gt;"",'Jeunes Plants'!N119,"")</f>
        <v>PDV</v>
      </c>
      <c r="H209" s="103" t="str">
        <f>IF('Jeunes Plants'!I119&lt;&gt;"",'Jeunes Plants'!I119,"")</f>
        <v>Q</v>
      </c>
      <c r="I209" s="103" t="str">
        <f>IF('Jeunes Plants'!J119&lt;&gt;"",'Jeunes Plants'!J119,"")</f>
        <v/>
      </c>
      <c r="J209" s="103">
        <f>IF($J$9=36,'Jeunes Plants'!U119,IF($J$9=37,'Jeunes Plants'!V119,IF($J$9=38,'Jeunes Plants'!W119,IF($J$9=39,'Jeunes Plants'!X119,IF($J$9=40,'Jeunes Plants'!Y119,IF($J$9=41,'Jeunes Plants'!Z119,IF($J$9=42,'Jeunes Plants'!AA119,IF($J$9=43,'Jeunes Plants'!AB119,IF($J$9=44,'Jeunes Plants'!AC119,IF($J$9=45,'Jeunes Plants'!AD119,IF($J$9=46,'Jeunes Plants'!AE119,IF($J$9=47,'Jeunes Plants'!AF119,IF($J$9=48,'Jeunes Plants'!AG119,IF($J$9=49,'Jeunes Plants'!AH119,IF($J$9=50,'Jeunes Plants'!AI119,IF($J$9=51,'Jeunes Plants'!AJ119,IF($J$9=52,'Jeunes Plants'!AK119,IF($J$9=1,'Jeunes Plants'!AL119,IF($J$9=2,'Jeunes Plants'!AM119,IF($J$9=3,'Jeunes Plants'!AN119,IF($J$9=4,'Jeunes Plants'!AO119,IF($J$9=5,'Jeunes Plants'!AP119,IF($J$9=6,'Jeunes Plants'!AQ119,IF($J$9=7,'Jeunes Plants'!AR119,IF($J$9=8,'Jeunes Plants'!AS119,IF($J$9=9,'Jeunes Plants'!AT119,IF($J$9=10,'Jeunes Plants'!AU119,IF($J$9=11,'Jeunes Plants'!AV119,IF($J$9=12,'Jeunes Plants'!AW119,IF($J$9=13,'Jeunes Plants'!AX119,IF($J$9=14,'Jeunes Plants'!AY119,IF($J$9=15,'Jeunes Plants'!AZ119,IF($J$9=16,'Jeunes Plants'!BA119,IF($J$9=17,'Jeunes Plants'!BB119,IF($J$9=18,'Jeunes Plants'!BC119,IF($J$9=19,'Jeunes Plants'!BD119,IF($J$9=20,'Jeunes Plants'!BE119,IF($J$9=21,'Jeunes Plants'!BF119,IF($J$9=22,'Jeunes Plants'!BG119,IF($J$9=23,'Jeunes Plants'!BH119,IF($J$9=24,'Jeunes Plants'!BI119,IF($J$9=25,'Jeunes Plants'!BJ119,IF($J$9=26,'Jeunes Plants'!BK119,IF($J$9=27,'Jeunes Plants'!BL119,IF($J$9=28,'Jeunes Plants'!BM119,IF($J$9=29,'Jeunes Plants'!BN119,IF($J$9=30,'Jeunes Plants'!BO119,IF($J$9=31,'Jeunes Plants'!BP119,IF($J$9=32,'Jeunes Plants'!BQ119,IF($J$9=33,'Jeunes Plants'!BR119,IF($J$9=34,'Jeunes Plants'!BS119,IF($J$9=35,'Jeunes Plants'!B12022,))))))))))))))))))))))))))))))))))))))))))))))))))))</f>
        <v>0</v>
      </c>
      <c r="K209" s="103" t="str">
        <f>IF('Jeunes Plants'!R119=0,"","Erreur")</f>
        <v/>
      </c>
    </row>
    <row r="210" spans="1:11" x14ac:dyDescent="0.25">
      <c r="A210" s="450"/>
      <c r="B210" s="450"/>
      <c r="C210" s="451" t="s">
        <v>1760</v>
      </c>
      <c r="D210" s="451"/>
      <c r="E210" s="450"/>
      <c r="F210" s="450"/>
      <c r="G210" s="450"/>
      <c r="H210" s="450"/>
      <c r="I210" s="450"/>
      <c r="J210" s="450">
        <f>SUBTOTAL(9,J209:J209)</f>
        <v>0</v>
      </c>
      <c r="K210" s="450"/>
    </row>
    <row r="211" spans="1:11" x14ac:dyDescent="0.25">
      <c r="A211" s="103">
        <f>IF('Jeunes Plants'!A120&lt;&gt;"",'Jeunes Plants'!A120,"")</f>
        <v>12186</v>
      </c>
      <c r="B211" s="103" t="str">
        <f>IF('Jeunes Plants'!L120&lt;&gt;"",'Jeunes Plants'!L120,"")</f>
        <v>PV</v>
      </c>
      <c r="C211" s="107" t="str">
        <f>IF('Jeunes Plants'!B120&lt;&gt;"",'Jeunes Plants'!B120,"")</f>
        <v>TABAC</v>
      </c>
      <c r="D211" s="107" t="str">
        <f>IF('Jeunes Plants'!C120&lt;&gt;"",'Jeunes Plants'!C120,"")</f>
        <v>Tomentosa variegata</v>
      </c>
      <c r="E211" s="103" t="str">
        <f>IF('Jeunes Plants'!H120&lt;&gt;"",'Jeunes Plants'!H120,"")</f>
        <v>Q. lim.</v>
      </c>
      <c r="F211" s="103" t="str">
        <f>IF('Jeunes Plants'!E120&lt;&gt;"",'Jeunes Plants'!E120,"")</f>
        <v>B</v>
      </c>
      <c r="G211" s="103" t="str">
        <f>IF('Jeunes Plants'!N120&lt;&gt;"",'Jeunes Plants'!N120,"")</f>
        <v>PDV</v>
      </c>
      <c r="H211" s="103" t="str">
        <f>IF('Jeunes Plants'!I120&lt;&gt;"",'Jeunes Plants'!I120,"")</f>
        <v>S</v>
      </c>
      <c r="I211" s="103" t="str">
        <f>IF('Jeunes Plants'!J120&lt;&gt;"",'Jeunes Plants'!J120,"")</f>
        <v/>
      </c>
      <c r="J211" s="103">
        <f>IF($J$9=36,'Jeunes Plants'!U120,IF($J$9=37,'Jeunes Plants'!V120,IF($J$9=38,'Jeunes Plants'!W120,IF($J$9=39,'Jeunes Plants'!X120,IF($J$9=40,'Jeunes Plants'!Y120,IF($J$9=41,'Jeunes Plants'!Z120,IF($J$9=42,'Jeunes Plants'!AA120,IF($J$9=43,'Jeunes Plants'!AB120,IF($J$9=44,'Jeunes Plants'!AC120,IF($J$9=45,'Jeunes Plants'!AD120,IF($J$9=46,'Jeunes Plants'!AE120,IF($J$9=47,'Jeunes Plants'!AF120,IF($J$9=48,'Jeunes Plants'!AG120,IF($J$9=49,'Jeunes Plants'!AH120,IF($J$9=50,'Jeunes Plants'!AI120,IF($J$9=51,'Jeunes Plants'!AJ120,IF($J$9=52,'Jeunes Plants'!AK120,IF($J$9=1,'Jeunes Plants'!AL120,IF($J$9=2,'Jeunes Plants'!AM120,IF($J$9=3,'Jeunes Plants'!AN120,IF($J$9=4,'Jeunes Plants'!AO120,IF($J$9=5,'Jeunes Plants'!AP120,IF($J$9=6,'Jeunes Plants'!AQ120,IF($J$9=7,'Jeunes Plants'!AR120,IF($J$9=8,'Jeunes Plants'!AS120,IF($J$9=9,'Jeunes Plants'!AT120,IF($J$9=10,'Jeunes Plants'!AU120,IF($J$9=11,'Jeunes Plants'!AV120,IF($J$9=12,'Jeunes Plants'!AW120,IF($J$9=13,'Jeunes Plants'!AX120,IF($J$9=14,'Jeunes Plants'!AY120,IF($J$9=15,'Jeunes Plants'!AZ120,IF($J$9=16,'Jeunes Plants'!BA120,IF($J$9=17,'Jeunes Plants'!BB120,IF($J$9=18,'Jeunes Plants'!BC120,IF($J$9=19,'Jeunes Plants'!BD120,IF($J$9=20,'Jeunes Plants'!BE120,IF($J$9=21,'Jeunes Plants'!BF120,IF($J$9=22,'Jeunes Plants'!BG120,IF($J$9=23,'Jeunes Plants'!BH120,IF($J$9=24,'Jeunes Plants'!BI120,IF($J$9=25,'Jeunes Plants'!BJ120,IF($J$9=26,'Jeunes Plants'!BK120,IF($J$9=27,'Jeunes Plants'!BL120,IF($J$9=28,'Jeunes Plants'!BM120,IF($J$9=29,'Jeunes Plants'!BN120,IF($J$9=30,'Jeunes Plants'!BO120,IF($J$9=31,'Jeunes Plants'!BP120,IF($J$9=32,'Jeunes Plants'!BQ120,IF($J$9=33,'Jeunes Plants'!BR120,IF($J$9=34,'Jeunes Plants'!BS120,IF($J$9=35,'Jeunes Plants'!B12023,))))))))))))))))))))))))))))))))))))))))))))))))))))</f>
        <v>0</v>
      </c>
      <c r="K211" s="103" t="str">
        <f>IF('Jeunes Plants'!R120=0,"","Erreur")</f>
        <v/>
      </c>
    </row>
    <row r="212" spans="1:11" x14ac:dyDescent="0.25">
      <c r="A212" s="450"/>
      <c r="B212" s="450"/>
      <c r="C212" s="451" t="s">
        <v>1787</v>
      </c>
      <c r="D212" s="451"/>
      <c r="E212" s="450"/>
      <c r="F212" s="450"/>
      <c r="G212" s="450"/>
      <c r="H212" s="450"/>
      <c r="I212" s="450"/>
      <c r="J212" s="450">
        <f>SUBTOTAL(9,J211:J211)</f>
        <v>0</v>
      </c>
      <c r="K212" s="450"/>
    </row>
    <row r="213" spans="1:11" x14ac:dyDescent="0.25">
      <c r="A213" s="103">
        <f>IF('Jeunes Plants'!A121&lt;&gt;"",'Jeunes Plants'!A121,"")</f>
        <v>23015</v>
      </c>
      <c r="B213" s="103" t="str">
        <f>IF('Jeunes Plants'!L121&lt;&gt;"",'Jeunes Plants'!L121,"")</f>
        <v>PV</v>
      </c>
      <c r="C213" s="107" t="str">
        <f>IF('Jeunes Plants'!B121&lt;&gt;"",'Jeunes Plants'!B121,"")</f>
        <v>TULBAGHIA VIOLACEA</v>
      </c>
      <c r="D213" s="107" t="str">
        <f>IF('Jeunes Plants'!C121&lt;&gt;"",'Jeunes Plants'!C121,"")</f>
        <v>Green blue</v>
      </c>
      <c r="E213" s="103" t="str">
        <f>IF('Jeunes Plants'!H121&lt;&gt;"",'Jeunes Plants'!H121,"")</f>
        <v>Q. lim.</v>
      </c>
      <c r="F213" s="103" t="str">
        <f>IF('Jeunes Plants'!E121&lt;&gt;"",'Jeunes Plants'!E121,"")</f>
        <v>B</v>
      </c>
      <c r="G213" s="103" t="str">
        <f>IF('Jeunes Plants'!N121&lt;&gt;"",'Jeunes Plants'!N121,"")</f>
        <v>PDV</v>
      </c>
      <c r="H213" s="103" t="str">
        <f>IF('Jeunes Plants'!I121&lt;&gt;"",'Jeunes Plants'!I121,"")</f>
        <v>P</v>
      </c>
      <c r="I213" s="103" t="str">
        <f>IF('Jeunes Plants'!J121&lt;&gt;"",'Jeunes Plants'!J121,"")</f>
        <v/>
      </c>
      <c r="J213" s="103">
        <f>IF($J$9=36,'Jeunes Plants'!U121,IF($J$9=37,'Jeunes Plants'!V121,IF($J$9=38,'Jeunes Plants'!W121,IF($J$9=39,'Jeunes Plants'!X121,IF($J$9=40,'Jeunes Plants'!Y121,IF($J$9=41,'Jeunes Plants'!Z121,IF($J$9=42,'Jeunes Plants'!AA121,IF($J$9=43,'Jeunes Plants'!AB121,IF($J$9=44,'Jeunes Plants'!AC121,IF($J$9=45,'Jeunes Plants'!AD121,IF($J$9=46,'Jeunes Plants'!AE121,IF($J$9=47,'Jeunes Plants'!AF121,IF($J$9=48,'Jeunes Plants'!AG121,IF($J$9=49,'Jeunes Plants'!AH121,IF($J$9=50,'Jeunes Plants'!AI121,IF($J$9=51,'Jeunes Plants'!AJ121,IF($J$9=52,'Jeunes Plants'!AK121,IF($J$9=1,'Jeunes Plants'!AL121,IF($J$9=2,'Jeunes Plants'!AM121,IF($J$9=3,'Jeunes Plants'!AN121,IF($J$9=4,'Jeunes Plants'!AO121,IF($J$9=5,'Jeunes Plants'!AP121,IF($J$9=6,'Jeunes Plants'!AQ121,IF($J$9=7,'Jeunes Plants'!AR121,IF($J$9=8,'Jeunes Plants'!AS121,IF($J$9=9,'Jeunes Plants'!AT121,IF($J$9=10,'Jeunes Plants'!AU121,IF($J$9=11,'Jeunes Plants'!AV121,IF($J$9=12,'Jeunes Plants'!AW121,IF($J$9=13,'Jeunes Plants'!AX121,IF($J$9=14,'Jeunes Plants'!AY121,IF($J$9=15,'Jeunes Plants'!AZ121,IF($J$9=16,'Jeunes Plants'!BA121,IF($J$9=17,'Jeunes Plants'!BB121,IF($J$9=18,'Jeunes Plants'!BC121,IF($J$9=19,'Jeunes Plants'!BD121,IF($J$9=20,'Jeunes Plants'!BE121,IF($J$9=21,'Jeunes Plants'!BF121,IF($J$9=22,'Jeunes Plants'!BG121,IF($J$9=23,'Jeunes Plants'!BH121,IF($J$9=24,'Jeunes Plants'!BI121,IF($J$9=25,'Jeunes Plants'!BJ121,IF($J$9=26,'Jeunes Plants'!BK121,IF($J$9=27,'Jeunes Plants'!BL121,IF($J$9=28,'Jeunes Plants'!BM121,IF($J$9=29,'Jeunes Plants'!BN121,IF($J$9=30,'Jeunes Plants'!BO121,IF($J$9=31,'Jeunes Plants'!BP121,IF($J$9=32,'Jeunes Plants'!BQ121,IF($J$9=33,'Jeunes Plants'!BR121,IF($J$9=34,'Jeunes Plants'!BS121,IF($J$9=35,'Jeunes Plants'!B12024,))))))))))))))))))))))))))))))))))))))))))))))))))))</f>
        <v>0</v>
      </c>
      <c r="K213" s="103" t="str">
        <f>IF('Jeunes Plants'!R121=0,"","Erreur")</f>
        <v/>
      </c>
    </row>
    <row r="214" spans="1:11" x14ac:dyDescent="0.25">
      <c r="A214" s="103">
        <f>IF('Jeunes Plants'!A122&lt;&gt;"",'Jeunes Plants'!A122,"")</f>
        <v>23412</v>
      </c>
      <c r="B214" s="103" t="str">
        <f>IF('Jeunes Plants'!L122&lt;&gt;"",'Jeunes Plants'!L122,"")</f>
        <v>PV</v>
      </c>
      <c r="C214" s="107" t="str">
        <f>IF('Jeunes Plants'!B122&lt;&gt;"",'Jeunes Plants'!B122,"")</f>
        <v>TULBAGHIA VIOLACEA</v>
      </c>
      <c r="D214" s="107" t="str">
        <f>IF('Jeunes Plants'!C122&lt;&gt;"",'Jeunes Plants'!C122,"")</f>
        <v>Silver lace</v>
      </c>
      <c r="E214" s="103" t="str">
        <f>IF('Jeunes Plants'!H122&lt;&gt;"",'Jeunes Plants'!H122,"")</f>
        <v>Q. lim.</v>
      </c>
      <c r="F214" s="103" t="str">
        <f>IF('Jeunes Plants'!E122&lt;&gt;"",'Jeunes Plants'!E122,"")</f>
        <v>B</v>
      </c>
      <c r="G214" s="103" t="str">
        <f>IF('Jeunes Plants'!N122&lt;&gt;"",'Jeunes Plants'!N122,"")</f>
        <v>PDV</v>
      </c>
      <c r="H214" s="103" t="str">
        <f>IF('Jeunes Plants'!I122&lt;&gt;"",'Jeunes Plants'!I122,"")</f>
        <v>P</v>
      </c>
      <c r="I214" s="103" t="str">
        <f>IF('Jeunes Plants'!J122&lt;&gt;"",'Jeunes Plants'!J122,"")</f>
        <v/>
      </c>
      <c r="J214" s="103">
        <f>IF($J$9=36,'Jeunes Plants'!U122,IF($J$9=37,'Jeunes Plants'!V122,IF($J$9=38,'Jeunes Plants'!W122,IF($J$9=39,'Jeunes Plants'!X122,IF($J$9=40,'Jeunes Plants'!Y122,IF($J$9=41,'Jeunes Plants'!Z122,IF($J$9=42,'Jeunes Plants'!AA122,IF($J$9=43,'Jeunes Plants'!AB122,IF($J$9=44,'Jeunes Plants'!AC122,IF($J$9=45,'Jeunes Plants'!AD122,IF($J$9=46,'Jeunes Plants'!AE122,IF($J$9=47,'Jeunes Plants'!AF122,IF($J$9=48,'Jeunes Plants'!AG122,IF($J$9=49,'Jeunes Plants'!AH122,IF($J$9=50,'Jeunes Plants'!AI122,IF($J$9=51,'Jeunes Plants'!AJ122,IF($J$9=52,'Jeunes Plants'!AK122,IF($J$9=1,'Jeunes Plants'!AL122,IF($J$9=2,'Jeunes Plants'!AM122,IF($J$9=3,'Jeunes Plants'!AN122,IF($J$9=4,'Jeunes Plants'!AO122,IF($J$9=5,'Jeunes Plants'!AP122,IF($J$9=6,'Jeunes Plants'!AQ122,IF($J$9=7,'Jeunes Plants'!AR122,IF($J$9=8,'Jeunes Plants'!AS122,IF($J$9=9,'Jeunes Plants'!AT122,IF($J$9=10,'Jeunes Plants'!AU122,IF($J$9=11,'Jeunes Plants'!AV122,IF($J$9=12,'Jeunes Plants'!AW122,IF($J$9=13,'Jeunes Plants'!AX122,IF($J$9=14,'Jeunes Plants'!AY122,IF($J$9=15,'Jeunes Plants'!AZ122,IF($J$9=16,'Jeunes Plants'!BA122,IF($J$9=17,'Jeunes Plants'!BB122,IF($J$9=18,'Jeunes Plants'!BC122,IF($J$9=19,'Jeunes Plants'!BD122,IF($J$9=20,'Jeunes Plants'!BE122,IF($J$9=21,'Jeunes Plants'!BF122,IF($J$9=22,'Jeunes Plants'!BG122,IF($J$9=23,'Jeunes Plants'!BH122,IF($J$9=24,'Jeunes Plants'!BI122,IF($J$9=25,'Jeunes Plants'!BJ122,IF($J$9=26,'Jeunes Plants'!BK122,IF($J$9=27,'Jeunes Plants'!BL122,IF($J$9=28,'Jeunes Plants'!BM122,IF($J$9=29,'Jeunes Plants'!BN122,IF($J$9=30,'Jeunes Plants'!BO122,IF($J$9=31,'Jeunes Plants'!BP122,IF($J$9=32,'Jeunes Plants'!BQ122,IF($J$9=33,'Jeunes Plants'!BR122,IF($J$9=34,'Jeunes Plants'!BS122,IF($J$9=35,'Jeunes Plants'!B12025,))))))))))))))))))))))))))))))))))))))))))))))))))))</f>
        <v>0</v>
      </c>
      <c r="K214" s="103" t="str">
        <f>IF('Jeunes Plants'!R122=0,"","Erreur")</f>
        <v/>
      </c>
    </row>
    <row r="215" spans="1:11" x14ac:dyDescent="0.25">
      <c r="A215" s="450"/>
      <c r="B215" s="450"/>
      <c r="C215" s="451" t="s">
        <v>1788</v>
      </c>
      <c r="D215" s="451"/>
      <c r="E215" s="450"/>
      <c r="F215" s="450"/>
      <c r="G215" s="450"/>
      <c r="H215" s="450"/>
      <c r="I215" s="450"/>
      <c r="J215" s="450">
        <f>SUBTOTAL(9,J213:J214)</f>
        <v>0</v>
      </c>
      <c r="K215" s="450"/>
    </row>
    <row r="216" spans="1:11" x14ac:dyDescent="0.25">
      <c r="A216" s="452"/>
      <c r="B216" s="452"/>
      <c r="C216" s="453" t="s">
        <v>1789</v>
      </c>
      <c r="D216" s="453"/>
      <c r="E216" s="452"/>
      <c r="F216" s="452"/>
      <c r="G216" s="452"/>
      <c r="H216" s="452"/>
      <c r="I216" s="452"/>
      <c r="J216" s="452">
        <f>SUBTOTAL(9,J134:J215)</f>
        <v>0</v>
      </c>
      <c r="K216" s="452"/>
    </row>
    <row r="217" spans="1:11" x14ac:dyDescent="0.25">
      <c r="A217" s="103" t="str">
        <f>IF('Jeunes Plants'!A123&lt;&gt;"",'Jeunes Plants'!A123,"")</f>
        <v/>
      </c>
      <c r="B217" s="103" t="str">
        <f>IF('Jeunes Plants'!L123&lt;&gt;"",'Jeunes Plants'!L123,"")</f>
        <v>G</v>
      </c>
      <c r="C217" s="107" t="str">
        <f>IF('Jeunes Plants'!B123&lt;&gt;"",'Jeunes Plants'!B123,"")</f>
        <v>Les TRIOS, mélange de couleurs</v>
      </c>
      <c r="D217" s="107" t="str">
        <f>IF('Jeunes Plants'!C123&lt;&gt;"",'Jeunes Plants'!C123,"")</f>
        <v/>
      </c>
      <c r="E217" s="103" t="str">
        <f>IF('Jeunes Plants'!H123&lt;&gt;"",'Jeunes Plants'!H123,"")</f>
        <v/>
      </c>
      <c r="F217" s="103" t="str">
        <f>IF('Jeunes Plants'!E123&lt;&gt;"",'Jeunes Plants'!E123,"")</f>
        <v/>
      </c>
      <c r="G217" s="103" t="str">
        <f>IF('Jeunes Plants'!N123&lt;&gt;"",'Jeunes Plants'!N123,"")</f>
        <v/>
      </c>
      <c r="H217" s="103" t="str">
        <f>IF('Jeunes Plants'!I123&lt;&gt;"",'Jeunes Plants'!I123,"")</f>
        <v/>
      </c>
      <c r="I217" s="103" t="str">
        <f>IF('Jeunes Plants'!J123&lt;&gt;"",'Jeunes Plants'!J123,"")</f>
        <v/>
      </c>
      <c r="J217" s="103">
        <f>IF($J$9=36,'Jeunes Plants'!U123,IF($J$9=37,'Jeunes Plants'!V123,IF($J$9=38,'Jeunes Plants'!W123,IF($J$9=39,'Jeunes Plants'!X123,IF($J$9=40,'Jeunes Plants'!Y123,IF($J$9=41,'Jeunes Plants'!Z123,IF($J$9=42,'Jeunes Plants'!AA123,IF($J$9=43,'Jeunes Plants'!AB123,IF($J$9=44,'Jeunes Plants'!AC123,IF($J$9=45,'Jeunes Plants'!AD123,IF($J$9=46,'Jeunes Plants'!AE123,IF($J$9=47,'Jeunes Plants'!AF123,IF($J$9=48,'Jeunes Plants'!AG123,IF($J$9=49,'Jeunes Plants'!AH123,IF($J$9=50,'Jeunes Plants'!AI123,IF($J$9=51,'Jeunes Plants'!AJ123,IF($J$9=52,'Jeunes Plants'!AK123,IF($J$9=1,'Jeunes Plants'!AL123,IF($J$9=2,'Jeunes Plants'!AM123,IF($J$9=3,'Jeunes Plants'!AN123,IF($J$9=4,'Jeunes Plants'!AO123,IF($J$9=5,'Jeunes Plants'!AP123,IF($J$9=6,'Jeunes Plants'!AQ123,IF($J$9=7,'Jeunes Plants'!AR123,IF($J$9=8,'Jeunes Plants'!AS123,IF($J$9=9,'Jeunes Plants'!AT123,IF($J$9=10,'Jeunes Plants'!AU123,IF($J$9=11,'Jeunes Plants'!AV123,IF($J$9=12,'Jeunes Plants'!AW123,IF($J$9=13,'Jeunes Plants'!AX123,IF($J$9=14,'Jeunes Plants'!AY123,IF($J$9=15,'Jeunes Plants'!AZ123,IF($J$9=16,'Jeunes Plants'!BA123,IF($J$9=17,'Jeunes Plants'!BB123,IF($J$9=18,'Jeunes Plants'!BC123,IF($J$9=19,'Jeunes Plants'!BD123,IF($J$9=20,'Jeunes Plants'!BE123,IF($J$9=21,'Jeunes Plants'!BF123,IF($J$9=22,'Jeunes Plants'!BG123,IF($J$9=23,'Jeunes Plants'!BH123,IF($J$9=24,'Jeunes Plants'!BI123,IF($J$9=25,'Jeunes Plants'!BJ123,IF($J$9=26,'Jeunes Plants'!BK123,IF($J$9=27,'Jeunes Plants'!BL123,IF($J$9=28,'Jeunes Plants'!BM123,IF($J$9=29,'Jeunes Plants'!BN123,IF($J$9=30,'Jeunes Plants'!BO123,IF($J$9=31,'Jeunes Plants'!BP123,IF($J$9=32,'Jeunes Plants'!BQ123,IF($J$9=33,'Jeunes Plants'!BR123,IF($J$9=34,'Jeunes Plants'!BS123,IF($J$9=35,'Jeunes Plants'!B12026,))))))))))))))))))))))))))))))))))))))))))))))))))))</f>
        <v>0</v>
      </c>
      <c r="K217" s="103" t="str">
        <f>IF('Jeunes Plants'!R123=0,"","Erreur")</f>
        <v/>
      </c>
    </row>
    <row r="218" spans="1:11" x14ac:dyDescent="0.25">
      <c r="A218" s="103">
        <f>IF('Jeunes Plants'!A124&lt;&gt;"",'Jeunes Plants'!A124,"")</f>
        <v>26745</v>
      </c>
      <c r="B218" s="103" t="str">
        <f>IF('Jeunes Plants'!L124&lt;&gt;"",'Jeunes Plants'!L124,"")</f>
        <v>S7</v>
      </c>
      <c r="C218" s="107" t="str">
        <f>IF('Jeunes Plants'!B124&lt;&gt;"",'Jeunes Plants'!B124,"")</f>
        <v>TRIO RAPSBERRY FLAIR</v>
      </c>
      <c r="D218" s="107" t="str">
        <f>IF('Jeunes Plants'!C124&lt;&gt;"",'Jeunes Plants'!C124,"")</f>
        <v>Petunia Capella Rim Raspberry
Calibrachoa Eyeconic Cherry Blossom
Verveine Vanessa Magenta</v>
      </c>
      <c r="E218" s="103">
        <f>IF('Jeunes Plants'!H124&lt;&gt;"",'Jeunes Plants'!H124,"")</f>
        <v>6</v>
      </c>
      <c r="F218" s="103" t="str">
        <f>IF('Jeunes Plants'!E124&lt;&gt;"",'Jeunes Plants'!E124,"")</f>
        <v>B</v>
      </c>
      <c r="G218" s="103" t="str">
        <f>IF('Jeunes Plants'!N124&lt;&gt;"",'Jeunes Plants'!N124,"")</f>
        <v>M3</v>
      </c>
      <c r="H218" s="103" t="str">
        <f>IF('Jeunes Plants'!I124&lt;&gt;"",'Jeunes Plants'!I124,"")</f>
        <v>N</v>
      </c>
      <c r="I218" s="103">
        <f>IF('Jeunes Plants'!J124&lt;&gt;"",'Jeunes Plants'!J124,"")</f>
        <v>0.1</v>
      </c>
      <c r="J218" s="103">
        <f>IF($J$9=36,'Jeunes Plants'!U124,IF($J$9=37,'Jeunes Plants'!V124,IF($J$9=38,'Jeunes Plants'!W124,IF($J$9=39,'Jeunes Plants'!X124,IF($J$9=40,'Jeunes Plants'!Y124,IF($J$9=41,'Jeunes Plants'!Z124,IF($J$9=42,'Jeunes Plants'!AA124,IF($J$9=43,'Jeunes Plants'!AB124,IF($J$9=44,'Jeunes Plants'!AC124,IF($J$9=45,'Jeunes Plants'!AD124,IF($J$9=46,'Jeunes Plants'!AE124,IF($J$9=47,'Jeunes Plants'!AF124,IF($J$9=48,'Jeunes Plants'!AG124,IF($J$9=49,'Jeunes Plants'!AH124,IF($J$9=50,'Jeunes Plants'!AI124,IF($J$9=51,'Jeunes Plants'!AJ124,IF($J$9=52,'Jeunes Plants'!AK124,IF($J$9=1,'Jeunes Plants'!AL124,IF($J$9=2,'Jeunes Plants'!AM124,IF($J$9=3,'Jeunes Plants'!AN124,IF($J$9=4,'Jeunes Plants'!AO124,IF($J$9=5,'Jeunes Plants'!AP124,IF($J$9=6,'Jeunes Plants'!AQ124,IF($J$9=7,'Jeunes Plants'!AR124,IF($J$9=8,'Jeunes Plants'!AS124,IF($J$9=9,'Jeunes Plants'!AT124,IF($J$9=10,'Jeunes Plants'!AU124,IF($J$9=11,'Jeunes Plants'!AV124,IF($J$9=12,'Jeunes Plants'!AW124,IF($J$9=13,'Jeunes Plants'!AX124,IF($J$9=14,'Jeunes Plants'!AY124,IF($J$9=15,'Jeunes Plants'!AZ124,IF($J$9=16,'Jeunes Plants'!BA124,IF($J$9=17,'Jeunes Plants'!BB124,IF($J$9=18,'Jeunes Plants'!BC124,IF($J$9=19,'Jeunes Plants'!BD124,IF($J$9=20,'Jeunes Plants'!BE124,IF($J$9=21,'Jeunes Plants'!BF124,IF($J$9=22,'Jeunes Plants'!BG124,IF($J$9=23,'Jeunes Plants'!BH124,IF($J$9=24,'Jeunes Plants'!BI124,IF($J$9=25,'Jeunes Plants'!BJ124,IF($J$9=26,'Jeunes Plants'!BK124,IF($J$9=27,'Jeunes Plants'!BL124,IF($J$9=28,'Jeunes Plants'!BM124,IF($J$9=29,'Jeunes Plants'!BN124,IF($J$9=30,'Jeunes Plants'!BO124,IF($J$9=31,'Jeunes Plants'!BP124,IF($J$9=32,'Jeunes Plants'!BQ124,IF($J$9=33,'Jeunes Plants'!BR124,IF($J$9=34,'Jeunes Plants'!BS124,IF($J$9=35,'Jeunes Plants'!B12027,))))))))))))))))))))))))))))))))))))))))))))))))))))</f>
        <v>0</v>
      </c>
      <c r="K218" s="103" t="str">
        <f>IF('Jeunes Plants'!R124=0,"","Erreur")</f>
        <v/>
      </c>
    </row>
    <row r="219" spans="1:11" x14ac:dyDescent="0.25">
      <c r="A219" s="450"/>
      <c r="B219" s="450"/>
      <c r="C219" s="451" t="s">
        <v>1790</v>
      </c>
      <c r="D219" s="451"/>
      <c r="E219" s="450"/>
      <c r="F219" s="450"/>
      <c r="G219" s="450"/>
      <c r="H219" s="450"/>
      <c r="I219" s="450"/>
      <c r="J219" s="450">
        <f>SUBTOTAL(9,J216:J218)</f>
        <v>0</v>
      </c>
      <c r="K219" s="450"/>
    </row>
    <row r="220" spans="1:11" x14ac:dyDescent="0.25">
      <c r="A220" s="103">
        <f>IF('Jeunes Plants'!A125&lt;&gt;"",'Jeunes Plants'!A125,"")</f>
        <v>26746</v>
      </c>
      <c r="B220" s="103" t="str">
        <f>IF('Jeunes Plants'!L125&lt;&gt;"",'Jeunes Plants'!L125,"")</f>
        <v>S7</v>
      </c>
      <c r="C220" s="107" t="str">
        <f>IF('Jeunes Plants'!B125&lt;&gt;"",'Jeunes Plants'!B125,"")</f>
        <v>TRIO PAINTED DAWN</v>
      </c>
      <c r="D220" s="107" t="str">
        <f>IF('Jeunes Plants'!C125&lt;&gt;"",'Jeunes Plants'!C125,"")</f>
        <v>Petunia Cascadias Pitaya
Calibrachoa Ombre Pink
Lobularia Stream Champagne</v>
      </c>
      <c r="E220" s="103">
        <f>IF('Jeunes Plants'!H125&lt;&gt;"",'Jeunes Plants'!H125,"")</f>
        <v>6</v>
      </c>
      <c r="F220" s="103" t="str">
        <f>IF('Jeunes Plants'!E125&lt;&gt;"",'Jeunes Plants'!E125,"")</f>
        <v>B</v>
      </c>
      <c r="G220" s="103" t="str">
        <f>IF('Jeunes Plants'!N125&lt;&gt;"",'Jeunes Plants'!N125,"")</f>
        <v>M3</v>
      </c>
      <c r="H220" s="103" t="str">
        <f>IF('Jeunes Plants'!I125&lt;&gt;"",'Jeunes Plants'!I125,"")</f>
        <v>N</v>
      </c>
      <c r="I220" s="103">
        <f>IF('Jeunes Plants'!J125&lt;&gt;"",'Jeunes Plants'!J125,"")</f>
        <v>0.11</v>
      </c>
      <c r="J220" s="103">
        <f>IF($J$9=36,'Jeunes Plants'!U125,IF($J$9=37,'Jeunes Plants'!V125,IF($J$9=38,'Jeunes Plants'!W125,IF($J$9=39,'Jeunes Plants'!X125,IF($J$9=40,'Jeunes Plants'!Y125,IF($J$9=41,'Jeunes Plants'!Z125,IF($J$9=42,'Jeunes Plants'!AA125,IF($J$9=43,'Jeunes Plants'!AB125,IF($J$9=44,'Jeunes Plants'!AC125,IF($J$9=45,'Jeunes Plants'!AD125,IF($J$9=46,'Jeunes Plants'!AE125,IF($J$9=47,'Jeunes Plants'!AF125,IF($J$9=48,'Jeunes Plants'!AG125,IF($J$9=49,'Jeunes Plants'!AH125,IF($J$9=50,'Jeunes Plants'!AI125,IF($J$9=51,'Jeunes Plants'!AJ125,IF($J$9=52,'Jeunes Plants'!AK125,IF($J$9=1,'Jeunes Plants'!AL125,IF($J$9=2,'Jeunes Plants'!AM125,IF($J$9=3,'Jeunes Plants'!AN125,IF($J$9=4,'Jeunes Plants'!AO125,IF($J$9=5,'Jeunes Plants'!AP125,IF($J$9=6,'Jeunes Plants'!AQ125,IF($J$9=7,'Jeunes Plants'!AR125,IF($J$9=8,'Jeunes Plants'!AS125,IF($J$9=9,'Jeunes Plants'!AT125,IF($J$9=10,'Jeunes Plants'!AU125,IF($J$9=11,'Jeunes Plants'!AV125,IF($J$9=12,'Jeunes Plants'!AW125,IF($J$9=13,'Jeunes Plants'!AX125,IF($J$9=14,'Jeunes Plants'!AY125,IF($J$9=15,'Jeunes Plants'!AZ125,IF($J$9=16,'Jeunes Plants'!BA125,IF($J$9=17,'Jeunes Plants'!BB125,IF($J$9=18,'Jeunes Plants'!BC125,IF($J$9=19,'Jeunes Plants'!BD125,IF($J$9=20,'Jeunes Plants'!BE125,IF($J$9=21,'Jeunes Plants'!BF125,IF($J$9=22,'Jeunes Plants'!BG125,IF($J$9=23,'Jeunes Plants'!BH125,IF($J$9=24,'Jeunes Plants'!BI125,IF($J$9=25,'Jeunes Plants'!BJ125,IF($J$9=26,'Jeunes Plants'!BK125,IF($J$9=27,'Jeunes Plants'!BL125,IF($J$9=28,'Jeunes Plants'!BM125,IF($J$9=29,'Jeunes Plants'!BN125,IF($J$9=30,'Jeunes Plants'!BO125,IF($J$9=31,'Jeunes Plants'!BP125,IF($J$9=32,'Jeunes Plants'!BQ125,IF($J$9=33,'Jeunes Plants'!BR125,IF($J$9=34,'Jeunes Plants'!BS125,IF($J$9=35,'Jeunes Plants'!B12028,))))))))))))))))))))))))))))))))))))))))))))))))))))</f>
        <v>0</v>
      </c>
      <c r="K220" s="103" t="str">
        <f>IF('Jeunes Plants'!R125=0,"","Erreur")</f>
        <v/>
      </c>
    </row>
    <row r="221" spans="1:11" x14ac:dyDescent="0.25">
      <c r="A221" s="450"/>
      <c r="B221" s="450"/>
      <c r="C221" s="451" t="s">
        <v>1791</v>
      </c>
      <c r="D221" s="451"/>
      <c r="E221" s="450"/>
      <c r="F221" s="450"/>
      <c r="G221" s="450"/>
      <c r="H221" s="450"/>
      <c r="I221" s="450"/>
      <c r="J221" s="450">
        <f>SUBTOTAL(9,J220:J220)</f>
        <v>0</v>
      </c>
      <c r="K221" s="450"/>
    </row>
    <row r="222" spans="1:11" x14ac:dyDescent="0.25">
      <c r="A222" s="103">
        <f>IF('Jeunes Plants'!A126&lt;&gt;"",'Jeunes Plants'!A126,"")</f>
        <v>26747</v>
      </c>
      <c r="B222" s="103" t="str">
        <f>IF('Jeunes Plants'!L126&lt;&gt;"",'Jeunes Plants'!L126,"")</f>
        <v>S7</v>
      </c>
      <c r="C222" s="107" t="str">
        <f>IF('Jeunes Plants'!B126&lt;&gt;"",'Jeunes Plants'!B126,"")</f>
        <v>TRIO MY FUNNY VALENTINE</v>
      </c>
      <c r="D222" s="107" t="str">
        <f>IF('Jeunes Plants'!C126&lt;&gt;"",'Jeunes Plants'!C126,"")</f>
        <v>Petunia Amore Pink Hearts 
Calibrachoa Lia Dark Red
Verveine Vanessa Bicolor Pink</v>
      </c>
      <c r="E222" s="103">
        <f>IF('Jeunes Plants'!H126&lt;&gt;"",'Jeunes Plants'!H126,"")</f>
        <v>6</v>
      </c>
      <c r="F222" s="103" t="str">
        <f>IF('Jeunes Plants'!E126&lt;&gt;"",'Jeunes Plants'!E126,"")</f>
        <v>B</v>
      </c>
      <c r="G222" s="103" t="str">
        <f>IF('Jeunes Plants'!N126&lt;&gt;"",'Jeunes Plants'!N126,"")</f>
        <v>M3</v>
      </c>
      <c r="H222" s="103" t="str">
        <f>IF('Jeunes Plants'!I126&lt;&gt;"",'Jeunes Plants'!I126,"")</f>
        <v>N</v>
      </c>
      <c r="I222" s="103">
        <f>IF('Jeunes Plants'!J126&lt;&gt;"",'Jeunes Plants'!J126,"")</f>
        <v>0.11</v>
      </c>
      <c r="J222" s="103">
        <f>IF($J$9=36,'Jeunes Plants'!U126,IF($J$9=37,'Jeunes Plants'!V126,IF($J$9=38,'Jeunes Plants'!W126,IF($J$9=39,'Jeunes Plants'!X126,IF($J$9=40,'Jeunes Plants'!Y126,IF($J$9=41,'Jeunes Plants'!Z126,IF($J$9=42,'Jeunes Plants'!AA126,IF($J$9=43,'Jeunes Plants'!AB126,IF($J$9=44,'Jeunes Plants'!AC126,IF($J$9=45,'Jeunes Plants'!AD126,IF($J$9=46,'Jeunes Plants'!AE126,IF($J$9=47,'Jeunes Plants'!AF126,IF($J$9=48,'Jeunes Plants'!AG126,IF($J$9=49,'Jeunes Plants'!AH126,IF($J$9=50,'Jeunes Plants'!AI126,IF($J$9=51,'Jeunes Plants'!AJ126,IF($J$9=52,'Jeunes Plants'!AK126,IF($J$9=1,'Jeunes Plants'!AL126,IF($J$9=2,'Jeunes Plants'!AM126,IF($J$9=3,'Jeunes Plants'!AN126,IF($J$9=4,'Jeunes Plants'!AO126,IF($J$9=5,'Jeunes Plants'!AP126,IF($J$9=6,'Jeunes Plants'!AQ126,IF($J$9=7,'Jeunes Plants'!AR126,IF($J$9=8,'Jeunes Plants'!AS126,IF($J$9=9,'Jeunes Plants'!AT126,IF($J$9=10,'Jeunes Plants'!AU126,IF($J$9=11,'Jeunes Plants'!AV126,IF($J$9=12,'Jeunes Plants'!AW126,IF($J$9=13,'Jeunes Plants'!AX126,IF($J$9=14,'Jeunes Plants'!AY126,IF($J$9=15,'Jeunes Plants'!AZ126,IF($J$9=16,'Jeunes Plants'!BA126,IF($J$9=17,'Jeunes Plants'!BB126,IF($J$9=18,'Jeunes Plants'!BC126,IF($J$9=19,'Jeunes Plants'!BD126,IF($J$9=20,'Jeunes Plants'!BE126,IF($J$9=21,'Jeunes Plants'!BF126,IF($J$9=22,'Jeunes Plants'!BG126,IF($J$9=23,'Jeunes Plants'!BH126,IF($J$9=24,'Jeunes Plants'!BI126,IF($J$9=25,'Jeunes Plants'!BJ126,IF($J$9=26,'Jeunes Plants'!BK126,IF($J$9=27,'Jeunes Plants'!BL126,IF($J$9=28,'Jeunes Plants'!BM126,IF($J$9=29,'Jeunes Plants'!BN126,IF($J$9=30,'Jeunes Plants'!BO126,IF($J$9=31,'Jeunes Plants'!BP126,IF($J$9=32,'Jeunes Plants'!BQ126,IF($J$9=33,'Jeunes Plants'!BR126,IF($J$9=34,'Jeunes Plants'!BS126,IF($J$9=35,'Jeunes Plants'!B12029,))))))))))))))))))))))))))))))))))))))))))))))))))))</f>
        <v>0</v>
      </c>
      <c r="K222" s="103" t="str">
        <f>IF('Jeunes Plants'!R126=0,"","Erreur")</f>
        <v/>
      </c>
    </row>
    <row r="223" spans="1:11" x14ac:dyDescent="0.25">
      <c r="A223" s="450"/>
      <c r="B223" s="450"/>
      <c r="C223" s="451" t="s">
        <v>1792</v>
      </c>
      <c r="D223" s="451"/>
      <c r="E223" s="450"/>
      <c r="F223" s="450"/>
      <c r="G223" s="450"/>
      <c r="H223" s="450"/>
      <c r="I223" s="450"/>
      <c r="J223" s="450">
        <f>SUBTOTAL(9,J222:J222)</f>
        <v>0</v>
      </c>
      <c r="K223" s="450"/>
    </row>
    <row r="224" spans="1:11" x14ac:dyDescent="0.25">
      <c r="A224" s="103">
        <f>IF('Jeunes Plants'!A127&lt;&gt;"",'Jeunes Plants'!A127,"")</f>
        <v>12984</v>
      </c>
      <c r="B224" s="103" t="str">
        <f>IF('Jeunes Plants'!L127&lt;&gt;"",'Jeunes Plants'!L127,"")</f>
        <v>S7</v>
      </c>
      <c r="C224" s="107" t="str">
        <f>IF('Jeunes Plants'!B127&lt;&gt;"",'Jeunes Plants'!B127,"")</f>
        <v>TRIO ROMANCE</v>
      </c>
      <c r="D224" s="107" t="str">
        <f>IF('Jeunes Plants'!C127&lt;&gt;"",'Jeunes Plants'!C127,"")</f>
        <v>Calibrachoa Colibri Pink flamingo
Petunia Capella Rose
Verveine V. Compact Bicolor Rose</v>
      </c>
      <c r="E224" s="103">
        <f>IF('Jeunes Plants'!H127&lt;&gt;"",'Jeunes Plants'!H127,"")</f>
        <v>6</v>
      </c>
      <c r="F224" s="103" t="str">
        <f>IF('Jeunes Plants'!E127&lt;&gt;"",'Jeunes Plants'!E127,"")</f>
        <v>B</v>
      </c>
      <c r="G224" s="103" t="str">
        <f>IF('Jeunes Plants'!N127&lt;&gt;"",'Jeunes Plants'!N127,"")</f>
        <v>M3</v>
      </c>
      <c r="H224" s="103" t="str">
        <f>IF('Jeunes Plants'!I127&lt;&gt;"",'Jeunes Plants'!I127,"")</f>
        <v>N</v>
      </c>
      <c r="I224" s="103">
        <f>IF('Jeunes Plants'!J127&lt;&gt;"",'Jeunes Plants'!J127,"")</f>
        <v>0.1</v>
      </c>
      <c r="J224" s="103">
        <f>IF($J$9=36,'Jeunes Plants'!U127,IF($J$9=37,'Jeunes Plants'!V127,IF($J$9=38,'Jeunes Plants'!W127,IF($J$9=39,'Jeunes Plants'!X127,IF($J$9=40,'Jeunes Plants'!Y127,IF($J$9=41,'Jeunes Plants'!Z127,IF($J$9=42,'Jeunes Plants'!AA127,IF($J$9=43,'Jeunes Plants'!AB127,IF($J$9=44,'Jeunes Plants'!AC127,IF($J$9=45,'Jeunes Plants'!AD127,IF($J$9=46,'Jeunes Plants'!AE127,IF($J$9=47,'Jeunes Plants'!AF127,IF($J$9=48,'Jeunes Plants'!AG127,IF($J$9=49,'Jeunes Plants'!AH127,IF($J$9=50,'Jeunes Plants'!AI127,IF($J$9=51,'Jeunes Plants'!AJ127,IF($J$9=52,'Jeunes Plants'!AK127,IF($J$9=1,'Jeunes Plants'!AL127,IF($J$9=2,'Jeunes Plants'!AM127,IF($J$9=3,'Jeunes Plants'!AN127,IF($J$9=4,'Jeunes Plants'!AO127,IF($J$9=5,'Jeunes Plants'!AP127,IF($J$9=6,'Jeunes Plants'!AQ127,IF($J$9=7,'Jeunes Plants'!AR127,IF($J$9=8,'Jeunes Plants'!AS127,IF($J$9=9,'Jeunes Plants'!AT127,IF($J$9=10,'Jeunes Plants'!AU127,IF($J$9=11,'Jeunes Plants'!AV127,IF($J$9=12,'Jeunes Plants'!AW127,IF($J$9=13,'Jeunes Plants'!AX127,IF($J$9=14,'Jeunes Plants'!AY127,IF($J$9=15,'Jeunes Plants'!AZ127,IF($J$9=16,'Jeunes Plants'!BA127,IF($J$9=17,'Jeunes Plants'!BB127,IF($J$9=18,'Jeunes Plants'!BC127,IF($J$9=19,'Jeunes Plants'!BD127,IF($J$9=20,'Jeunes Plants'!BE127,IF($J$9=21,'Jeunes Plants'!BF127,IF($J$9=22,'Jeunes Plants'!BG127,IF($J$9=23,'Jeunes Plants'!BH127,IF($J$9=24,'Jeunes Plants'!BI127,IF($J$9=25,'Jeunes Plants'!BJ127,IF($J$9=26,'Jeunes Plants'!BK127,IF($J$9=27,'Jeunes Plants'!BL127,IF($J$9=28,'Jeunes Plants'!BM127,IF($J$9=29,'Jeunes Plants'!BN127,IF($J$9=30,'Jeunes Plants'!BO127,IF($J$9=31,'Jeunes Plants'!BP127,IF($J$9=32,'Jeunes Plants'!BQ127,IF($J$9=33,'Jeunes Plants'!BR127,IF($J$9=34,'Jeunes Plants'!BS127,IF($J$9=35,'Jeunes Plants'!B12030,))))))))))))))))))))))))))))))))))))))))))))))))))))</f>
        <v>0</v>
      </c>
      <c r="K224" s="103" t="str">
        <f>IF('Jeunes Plants'!R127=0,"","Erreur")</f>
        <v/>
      </c>
    </row>
    <row r="225" spans="1:11" x14ac:dyDescent="0.25">
      <c r="A225" s="450"/>
      <c r="B225" s="450"/>
      <c r="C225" s="451" t="s">
        <v>1793</v>
      </c>
      <c r="D225" s="451"/>
      <c r="E225" s="450"/>
      <c r="F225" s="450"/>
      <c r="G225" s="450"/>
      <c r="H225" s="450"/>
      <c r="I225" s="450"/>
      <c r="J225" s="450">
        <f>SUBTOTAL(9,J224:J224)</f>
        <v>0</v>
      </c>
      <c r="K225" s="450"/>
    </row>
    <row r="226" spans="1:11" x14ac:dyDescent="0.25">
      <c r="A226" s="103">
        <f>IF('Jeunes Plants'!A128&lt;&gt;"",'Jeunes Plants'!A128,"")</f>
        <v>26748</v>
      </c>
      <c r="B226" s="103" t="str">
        <f>IF('Jeunes Plants'!L128&lt;&gt;"",'Jeunes Plants'!L128,"")</f>
        <v>S7</v>
      </c>
      <c r="C226" s="107" t="str">
        <f>IF('Jeunes Plants'!B128&lt;&gt;"",'Jeunes Plants'!B128,"")</f>
        <v>TRIO CAUGHT MY EYE</v>
      </c>
      <c r="D226" s="107" t="str">
        <f>IF('Jeunes Plants'!C128&lt;&gt;"",'Jeunes Plants'!C128,"")</f>
        <v>Petunia Capella Ruby Red
Calibrachoa Eyeconic Apricot 
Verveine Vanessa Purple</v>
      </c>
      <c r="E226" s="103">
        <f>IF('Jeunes Plants'!H128&lt;&gt;"",'Jeunes Plants'!H128,"")</f>
        <v>6</v>
      </c>
      <c r="F226" s="103" t="str">
        <f>IF('Jeunes Plants'!E128&lt;&gt;"",'Jeunes Plants'!E128,"")</f>
        <v>B</v>
      </c>
      <c r="G226" s="103" t="str">
        <f>IF('Jeunes Plants'!N128&lt;&gt;"",'Jeunes Plants'!N128,"")</f>
        <v>M3</v>
      </c>
      <c r="H226" s="103" t="str">
        <f>IF('Jeunes Plants'!I128&lt;&gt;"",'Jeunes Plants'!I128,"")</f>
        <v>N</v>
      </c>
      <c r="I226" s="103">
        <f>IF('Jeunes Plants'!J128&lt;&gt;"",'Jeunes Plants'!J128,"")</f>
        <v>0.1</v>
      </c>
      <c r="J226" s="103">
        <f>IF($J$9=36,'Jeunes Plants'!U128,IF($J$9=37,'Jeunes Plants'!V128,IF($J$9=38,'Jeunes Plants'!W128,IF($J$9=39,'Jeunes Plants'!X128,IF($J$9=40,'Jeunes Plants'!Y128,IF($J$9=41,'Jeunes Plants'!Z128,IF($J$9=42,'Jeunes Plants'!AA128,IF($J$9=43,'Jeunes Plants'!AB128,IF($J$9=44,'Jeunes Plants'!AC128,IF($J$9=45,'Jeunes Plants'!AD128,IF($J$9=46,'Jeunes Plants'!AE128,IF($J$9=47,'Jeunes Plants'!AF128,IF($J$9=48,'Jeunes Plants'!AG128,IF($J$9=49,'Jeunes Plants'!AH128,IF($J$9=50,'Jeunes Plants'!AI128,IF($J$9=51,'Jeunes Plants'!AJ128,IF($J$9=52,'Jeunes Plants'!AK128,IF($J$9=1,'Jeunes Plants'!AL128,IF($J$9=2,'Jeunes Plants'!AM128,IF($J$9=3,'Jeunes Plants'!AN128,IF($J$9=4,'Jeunes Plants'!AO128,IF($J$9=5,'Jeunes Plants'!AP128,IF($J$9=6,'Jeunes Plants'!AQ128,IF($J$9=7,'Jeunes Plants'!AR128,IF($J$9=8,'Jeunes Plants'!AS128,IF($J$9=9,'Jeunes Plants'!AT128,IF($J$9=10,'Jeunes Plants'!AU128,IF($J$9=11,'Jeunes Plants'!AV128,IF($J$9=12,'Jeunes Plants'!AW128,IF($J$9=13,'Jeunes Plants'!AX128,IF($J$9=14,'Jeunes Plants'!AY128,IF($J$9=15,'Jeunes Plants'!AZ128,IF($J$9=16,'Jeunes Plants'!BA128,IF($J$9=17,'Jeunes Plants'!BB128,IF($J$9=18,'Jeunes Plants'!BC128,IF($J$9=19,'Jeunes Plants'!BD128,IF($J$9=20,'Jeunes Plants'!BE128,IF($J$9=21,'Jeunes Plants'!BF128,IF($J$9=22,'Jeunes Plants'!BG128,IF($J$9=23,'Jeunes Plants'!BH128,IF($J$9=24,'Jeunes Plants'!BI128,IF($J$9=25,'Jeunes Plants'!BJ128,IF($J$9=26,'Jeunes Plants'!BK128,IF($J$9=27,'Jeunes Plants'!BL128,IF($J$9=28,'Jeunes Plants'!BM128,IF($J$9=29,'Jeunes Plants'!BN128,IF($J$9=30,'Jeunes Plants'!BO128,IF($J$9=31,'Jeunes Plants'!BP128,IF($J$9=32,'Jeunes Plants'!BQ128,IF($J$9=33,'Jeunes Plants'!BR128,IF($J$9=34,'Jeunes Plants'!BS128,IF($J$9=35,'Jeunes Plants'!B12031,))))))))))))))))))))))))))))))))))))))))))))))))))))</f>
        <v>0</v>
      </c>
      <c r="K226" s="103" t="str">
        <f>IF('Jeunes Plants'!R128=0,"","Erreur")</f>
        <v/>
      </c>
    </row>
    <row r="227" spans="1:11" x14ac:dyDescent="0.25">
      <c r="A227" s="450"/>
      <c r="B227" s="450"/>
      <c r="C227" s="451" t="s">
        <v>1794</v>
      </c>
      <c r="D227" s="451"/>
      <c r="E227" s="450"/>
      <c r="F227" s="450"/>
      <c r="G227" s="450"/>
      <c r="H227" s="450"/>
      <c r="I227" s="450"/>
      <c r="J227" s="450">
        <f>SUBTOTAL(9,J226:J226)</f>
        <v>0</v>
      </c>
      <c r="K227" s="450"/>
    </row>
    <row r="228" spans="1:11" x14ac:dyDescent="0.25">
      <c r="A228" s="103">
        <f>IF('Jeunes Plants'!A129&lt;&gt;"",'Jeunes Plants'!A129,"")</f>
        <v>12983</v>
      </c>
      <c r="B228" s="103" t="str">
        <f>IF('Jeunes Plants'!L129&lt;&gt;"",'Jeunes Plants'!L129,"")</f>
        <v>S7</v>
      </c>
      <c r="C228" s="107" t="str">
        <f>IF('Jeunes Plants'!B129&lt;&gt;"",'Jeunes Plants'!B129,"")</f>
        <v>TRIO FLOWER POWER</v>
      </c>
      <c r="D228" s="107" t="str">
        <f>IF('Jeunes Plants'!C129&lt;&gt;"",'Jeunes Plants'!C129,"")</f>
        <v>Lobularia White Stream
Petunia Amore King of Hearts
Verveine Vanessa Compact Hot Red</v>
      </c>
      <c r="E228" s="103">
        <f>IF('Jeunes Plants'!H129&lt;&gt;"",'Jeunes Plants'!H129,"")</f>
        <v>6</v>
      </c>
      <c r="F228" s="103" t="str">
        <f>IF('Jeunes Plants'!E129&lt;&gt;"",'Jeunes Plants'!E129,"")</f>
        <v>B</v>
      </c>
      <c r="G228" s="103" t="str">
        <f>IF('Jeunes Plants'!N129&lt;&gt;"",'Jeunes Plants'!N129,"")</f>
        <v>M3</v>
      </c>
      <c r="H228" s="103" t="str">
        <f>IF('Jeunes Plants'!I129&lt;&gt;"",'Jeunes Plants'!I129,"")</f>
        <v>N</v>
      </c>
      <c r="I228" s="103">
        <f>IF('Jeunes Plants'!J129&lt;&gt;"",'Jeunes Plants'!J129,"")</f>
        <v>0.12</v>
      </c>
      <c r="J228" s="103">
        <f>IF($J$9=36,'Jeunes Plants'!U129,IF($J$9=37,'Jeunes Plants'!V129,IF($J$9=38,'Jeunes Plants'!W129,IF($J$9=39,'Jeunes Plants'!X129,IF($J$9=40,'Jeunes Plants'!Y129,IF($J$9=41,'Jeunes Plants'!Z129,IF($J$9=42,'Jeunes Plants'!AA129,IF($J$9=43,'Jeunes Plants'!AB129,IF($J$9=44,'Jeunes Plants'!AC129,IF($J$9=45,'Jeunes Plants'!AD129,IF($J$9=46,'Jeunes Plants'!AE129,IF($J$9=47,'Jeunes Plants'!AF129,IF($J$9=48,'Jeunes Plants'!AG129,IF($J$9=49,'Jeunes Plants'!AH129,IF($J$9=50,'Jeunes Plants'!AI129,IF($J$9=51,'Jeunes Plants'!AJ129,IF($J$9=52,'Jeunes Plants'!AK129,IF($J$9=1,'Jeunes Plants'!AL129,IF($J$9=2,'Jeunes Plants'!AM129,IF($J$9=3,'Jeunes Plants'!AN129,IF($J$9=4,'Jeunes Plants'!AO129,IF($J$9=5,'Jeunes Plants'!AP129,IF($J$9=6,'Jeunes Plants'!AQ129,IF($J$9=7,'Jeunes Plants'!AR129,IF($J$9=8,'Jeunes Plants'!AS129,IF($J$9=9,'Jeunes Plants'!AT129,IF($J$9=10,'Jeunes Plants'!AU129,IF($J$9=11,'Jeunes Plants'!AV129,IF($J$9=12,'Jeunes Plants'!AW129,IF($J$9=13,'Jeunes Plants'!AX129,IF($J$9=14,'Jeunes Plants'!AY129,IF($J$9=15,'Jeunes Plants'!AZ129,IF($J$9=16,'Jeunes Plants'!BA129,IF($J$9=17,'Jeunes Plants'!BB129,IF($J$9=18,'Jeunes Plants'!BC129,IF($J$9=19,'Jeunes Plants'!BD129,IF($J$9=20,'Jeunes Plants'!BE129,IF($J$9=21,'Jeunes Plants'!BF129,IF($J$9=22,'Jeunes Plants'!BG129,IF($J$9=23,'Jeunes Plants'!BH129,IF($J$9=24,'Jeunes Plants'!BI129,IF($J$9=25,'Jeunes Plants'!BJ129,IF($J$9=26,'Jeunes Plants'!BK129,IF($J$9=27,'Jeunes Plants'!BL129,IF($J$9=28,'Jeunes Plants'!BM129,IF($J$9=29,'Jeunes Plants'!BN129,IF($J$9=30,'Jeunes Plants'!BO129,IF($J$9=31,'Jeunes Plants'!BP129,IF($J$9=32,'Jeunes Plants'!BQ129,IF($J$9=33,'Jeunes Plants'!BR129,IF($J$9=34,'Jeunes Plants'!BS129,IF($J$9=35,'Jeunes Plants'!B12032,))))))))))))))))))))))))))))))))))))))))))))))))))))</f>
        <v>0</v>
      </c>
      <c r="K228" s="103" t="str">
        <f>IF('Jeunes Plants'!R129=0,"","Erreur")</f>
        <v/>
      </c>
    </row>
    <row r="229" spans="1:11" x14ac:dyDescent="0.25">
      <c r="A229" s="450"/>
      <c r="B229" s="450"/>
      <c r="C229" s="451" t="s">
        <v>1795</v>
      </c>
      <c r="D229" s="451"/>
      <c r="E229" s="450"/>
      <c r="F229" s="450"/>
      <c r="G229" s="450"/>
      <c r="H229" s="450"/>
      <c r="I229" s="450"/>
      <c r="J229" s="450">
        <f>SUBTOTAL(9,J228:J228)</f>
        <v>0</v>
      </c>
      <c r="K229" s="450"/>
    </row>
    <row r="230" spans="1:11" x14ac:dyDescent="0.25">
      <c r="A230" s="103">
        <f>IF('Jeunes Plants'!A130&lt;&gt;"",'Jeunes Plants'!A130,"")</f>
        <v>26749</v>
      </c>
      <c r="B230" s="103" t="str">
        <f>IF('Jeunes Plants'!L130&lt;&gt;"",'Jeunes Plants'!L130,"")</f>
        <v>S7</v>
      </c>
      <c r="C230" s="107" t="str">
        <f>IF('Jeunes Plants'!B130&lt;&gt;"",'Jeunes Plants'!B130,"")</f>
        <v>TRIO WATERCOLORS</v>
      </c>
      <c r="D230" s="107" t="str">
        <f>IF('Jeunes Plants'!C130&lt;&gt;"",'Jeunes Plants'!C130,"")</f>
        <v>Petunia Ray Sunshine
Calibrachoa Ombre Pink
Verveine Vanessa Compact Bicolor Rose</v>
      </c>
      <c r="E230" s="103">
        <f>IF('Jeunes Plants'!H130&lt;&gt;"",'Jeunes Plants'!H130,"")</f>
        <v>6</v>
      </c>
      <c r="F230" s="103" t="str">
        <f>IF('Jeunes Plants'!E130&lt;&gt;"",'Jeunes Plants'!E130,"")</f>
        <v>B</v>
      </c>
      <c r="G230" s="103" t="str">
        <f>IF('Jeunes Plants'!N130&lt;&gt;"",'Jeunes Plants'!N130,"")</f>
        <v>M3</v>
      </c>
      <c r="H230" s="103" t="str">
        <f>IF('Jeunes Plants'!I130&lt;&gt;"",'Jeunes Plants'!I130,"")</f>
        <v>N</v>
      </c>
      <c r="I230" s="103">
        <f>IF('Jeunes Plants'!J130&lt;&gt;"",'Jeunes Plants'!J130,"")</f>
        <v>0.11</v>
      </c>
      <c r="J230" s="103">
        <f>IF($J$9=36,'Jeunes Plants'!U130,IF($J$9=37,'Jeunes Plants'!V130,IF($J$9=38,'Jeunes Plants'!W130,IF($J$9=39,'Jeunes Plants'!X130,IF($J$9=40,'Jeunes Plants'!Y130,IF($J$9=41,'Jeunes Plants'!Z130,IF($J$9=42,'Jeunes Plants'!AA130,IF($J$9=43,'Jeunes Plants'!AB130,IF($J$9=44,'Jeunes Plants'!AC130,IF($J$9=45,'Jeunes Plants'!AD130,IF($J$9=46,'Jeunes Plants'!AE130,IF($J$9=47,'Jeunes Plants'!AF130,IF($J$9=48,'Jeunes Plants'!AG130,IF($J$9=49,'Jeunes Plants'!AH130,IF($J$9=50,'Jeunes Plants'!AI130,IF($J$9=51,'Jeunes Plants'!AJ130,IF($J$9=52,'Jeunes Plants'!AK130,IF($J$9=1,'Jeunes Plants'!AL130,IF($J$9=2,'Jeunes Plants'!AM130,IF($J$9=3,'Jeunes Plants'!AN130,IF($J$9=4,'Jeunes Plants'!AO130,IF($J$9=5,'Jeunes Plants'!AP130,IF($J$9=6,'Jeunes Plants'!AQ130,IF($J$9=7,'Jeunes Plants'!AR130,IF($J$9=8,'Jeunes Plants'!AS130,IF($J$9=9,'Jeunes Plants'!AT130,IF($J$9=10,'Jeunes Plants'!AU130,IF($J$9=11,'Jeunes Plants'!AV130,IF($J$9=12,'Jeunes Plants'!AW130,IF($J$9=13,'Jeunes Plants'!AX130,IF($J$9=14,'Jeunes Plants'!AY130,IF($J$9=15,'Jeunes Plants'!AZ130,IF($J$9=16,'Jeunes Plants'!BA130,IF($J$9=17,'Jeunes Plants'!BB130,IF($J$9=18,'Jeunes Plants'!BC130,IF($J$9=19,'Jeunes Plants'!BD130,IF($J$9=20,'Jeunes Plants'!BE130,IF($J$9=21,'Jeunes Plants'!BF130,IF($J$9=22,'Jeunes Plants'!BG130,IF($J$9=23,'Jeunes Plants'!BH130,IF($J$9=24,'Jeunes Plants'!BI130,IF($J$9=25,'Jeunes Plants'!BJ130,IF($J$9=26,'Jeunes Plants'!BK130,IF($J$9=27,'Jeunes Plants'!BL130,IF($J$9=28,'Jeunes Plants'!BM130,IF($J$9=29,'Jeunes Plants'!BN130,IF($J$9=30,'Jeunes Plants'!BO130,IF($J$9=31,'Jeunes Plants'!BP130,IF($J$9=32,'Jeunes Plants'!BQ130,IF($J$9=33,'Jeunes Plants'!BR130,IF($J$9=34,'Jeunes Plants'!BS130,IF($J$9=35,'Jeunes Plants'!B12033,))))))))))))))))))))))))))))))))))))))))))))))))))))</f>
        <v>0</v>
      </c>
      <c r="K230" s="103" t="str">
        <f>IF('Jeunes Plants'!R130=0,"","Erreur")</f>
        <v/>
      </c>
    </row>
    <row r="231" spans="1:11" x14ac:dyDescent="0.25">
      <c r="A231" s="450"/>
      <c r="B231" s="450"/>
      <c r="C231" s="451" t="s">
        <v>1796</v>
      </c>
      <c r="D231" s="451"/>
      <c r="E231" s="450"/>
      <c r="F231" s="450"/>
      <c r="G231" s="450"/>
      <c r="H231" s="450"/>
      <c r="I231" s="450"/>
      <c r="J231" s="450">
        <f>SUBTOTAL(9,J230:J230)</f>
        <v>0</v>
      </c>
      <c r="K231" s="450"/>
    </row>
    <row r="232" spans="1:11" x14ac:dyDescent="0.25">
      <c r="A232" s="103">
        <f>IF('Jeunes Plants'!A131&lt;&gt;"",'Jeunes Plants'!A131,"")</f>
        <v>23809</v>
      </c>
      <c r="B232" s="103" t="str">
        <f>IF('Jeunes Plants'!L131&lt;&gt;"",'Jeunes Plants'!L131,"")</f>
        <v>S7</v>
      </c>
      <c r="C232" s="107" t="str">
        <f>IF('Jeunes Plants'!B131&lt;&gt;"",'Jeunes Plants'!B131,"")</f>
        <v>TRIO SKYLOVER</v>
      </c>
      <c r="D232" s="107" t="str">
        <f>IF('Jeunes Plants'!C131&lt;&gt;"",'Jeunes Plants'!C131,"")</f>
        <v>Calibrachoa Colibri White
Petunia Constellation Virgo
Verveine V. Compact Bicolor Rose</v>
      </c>
      <c r="E232" s="103">
        <f>IF('Jeunes Plants'!H131&lt;&gt;"",'Jeunes Plants'!H131,"")</f>
        <v>6</v>
      </c>
      <c r="F232" s="103" t="str">
        <f>IF('Jeunes Plants'!E131&lt;&gt;"",'Jeunes Plants'!E131,"")</f>
        <v>B</v>
      </c>
      <c r="G232" s="103" t="str">
        <f>IF('Jeunes Plants'!N131&lt;&gt;"",'Jeunes Plants'!N131,"")</f>
        <v>M3</v>
      </c>
      <c r="H232" s="103" t="str">
        <f>IF('Jeunes Plants'!I131&lt;&gt;"",'Jeunes Plants'!I131,"")</f>
        <v>N</v>
      </c>
      <c r="I232" s="103">
        <f>IF('Jeunes Plants'!J131&lt;&gt;"",'Jeunes Plants'!J131,"")</f>
        <v>0.11</v>
      </c>
      <c r="J232" s="103">
        <f>IF($J$9=36,'Jeunes Plants'!U131,IF($J$9=37,'Jeunes Plants'!V131,IF($J$9=38,'Jeunes Plants'!W131,IF($J$9=39,'Jeunes Plants'!X131,IF($J$9=40,'Jeunes Plants'!Y131,IF($J$9=41,'Jeunes Plants'!Z131,IF($J$9=42,'Jeunes Plants'!AA131,IF($J$9=43,'Jeunes Plants'!AB131,IF($J$9=44,'Jeunes Plants'!AC131,IF($J$9=45,'Jeunes Plants'!AD131,IF($J$9=46,'Jeunes Plants'!AE131,IF($J$9=47,'Jeunes Plants'!AF131,IF($J$9=48,'Jeunes Plants'!AG131,IF($J$9=49,'Jeunes Plants'!AH131,IF($J$9=50,'Jeunes Plants'!AI131,IF($J$9=51,'Jeunes Plants'!AJ131,IF($J$9=52,'Jeunes Plants'!AK131,IF($J$9=1,'Jeunes Plants'!AL131,IF($J$9=2,'Jeunes Plants'!AM131,IF($J$9=3,'Jeunes Plants'!AN131,IF($J$9=4,'Jeunes Plants'!AO131,IF($J$9=5,'Jeunes Plants'!AP131,IF($J$9=6,'Jeunes Plants'!AQ131,IF($J$9=7,'Jeunes Plants'!AR131,IF($J$9=8,'Jeunes Plants'!AS131,IF($J$9=9,'Jeunes Plants'!AT131,IF($J$9=10,'Jeunes Plants'!AU131,IF($J$9=11,'Jeunes Plants'!AV131,IF($J$9=12,'Jeunes Plants'!AW131,IF($J$9=13,'Jeunes Plants'!AX131,IF($J$9=14,'Jeunes Plants'!AY131,IF($J$9=15,'Jeunes Plants'!AZ131,IF($J$9=16,'Jeunes Plants'!BA131,IF($J$9=17,'Jeunes Plants'!BB131,IF($J$9=18,'Jeunes Plants'!BC131,IF($J$9=19,'Jeunes Plants'!BD131,IF($J$9=20,'Jeunes Plants'!BE131,IF($J$9=21,'Jeunes Plants'!BF131,IF($J$9=22,'Jeunes Plants'!BG131,IF($J$9=23,'Jeunes Plants'!BH131,IF($J$9=24,'Jeunes Plants'!BI131,IF($J$9=25,'Jeunes Plants'!BJ131,IF($J$9=26,'Jeunes Plants'!BK131,IF($J$9=27,'Jeunes Plants'!BL131,IF($J$9=28,'Jeunes Plants'!BM131,IF($J$9=29,'Jeunes Plants'!BN131,IF($J$9=30,'Jeunes Plants'!BO131,IF($J$9=31,'Jeunes Plants'!BP131,IF($J$9=32,'Jeunes Plants'!BQ131,IF($J$9=33,'Jeunes Plants'!BR131,IF($J$9=34,'Jeunes Plants'!BS131,IF($J$9=35,'Jeunes Plants'!B12034,))))))))))))))))))))))))))))))))))))))))))))))))))))</f>
        <v>0</v>
      </c>
      <c r="K232" s="103" t="str">
        <f>IF('Jeunes Plants'!R131=0,"","Erreur")</f>
        <v/>
      </c>
    </row>
    <row r="233" spans="1:11" x14ac:dyDescent="0.25">
      <c r="A233" s="450"/>
      <c r="B233" s="450"/>
      <c r="C233" s="451" t="s">
        <v>1797</v>
      </c>
      <c r="D233" s="451"/>
      <c r="E233" s="450"/>
      <c r="F233" s="450"/>
      <c r="G233" s="450"/>
      <c r="H233" s="450"/>
      <c r="I233" s="450"/>
      <c r="J233" s="450">
        <f>SUBTOTAL(9,J232:J232)</f>
        <v>0</v>
      </c>
      <c r="K233" s="450"/>
    </row>
    <row r="234" spans="1:11" x14ac:dyDescent="0.25">
      <c r="A234" s="103">
        <f>IF('Jeunes Plants'!A132&lt;&gt;"",'Jeunes Plants'!A132,"")</f>
        <v>25987</v>
      </c>
      <c r="B234" s="103" t="str">
        <f>IF('Jeunes Plants'!L132&lt;&gt;"",'Jeunes Plants'!L132,"")</f>
        <v>S7</v>
      </c>
      <c r="C234" s="107" t="str">
        <f>IF('Jeunes Plants'!B132&lt;&gt;"",'Jeunes Plants'!B132,"")</f>
        <v>TRIO FLASH CANDY</v>
      </c>
      <c r="D234" s="107" t="str">
        <f>IF('Jeunes Plants'!C132&lt;&gt;"",'Jeunes Plants'!C132,"")</f>
        <v>Calibrachoa Colibri Pink bling
Petunia Capella Hello Yellow
Verveine Vanessa compact Pink</v>
      </c>
      <c r="E234" s="103">
        <f>IF('Jeunes Plants'!H132&lt;&gt;"",'Jeunes Plants'!H132,"")</f>
        <v>6</v>
      </c>
      <c r="F234" s="103" t="str">
        <f>IF('Jeunes Plants'!E132&lt;&gt;"",'Jeunes Plants'!E132,"")</f>
        <v>B</v>
      </c>
      <c r="G234" s="103" t="str">
        <f>IF('Jeunes Plants'!N132&lt;&gt;"",'Jeunes Plants'!N132,"")</f>
        <v>M3</v>
      </c>
      <c r="H234" s="103" t="str">
        <f>IF('Jeunes Plants'!I132&lt;&gt;"",'Jeunes Plants'!I132,"")</f>
        <v>N</v>
      </c>
      <c r="I234" s="103">
        <f>IF('Jeunes Plants'!J132&lt;&gt;"",'Jeunes Plants'!J132,"")</f>
        <v>0.12</v>
      </c>
      <c r="J234" s="103">
        <f>IF($J$9=36,'Jeunes Plants'!U132,IF($J$9=37,'Jeunes Plants'!V132,IF($J$9=38,'Jeunes Plants'!W132,IF($J$9=39,'Jeunes Plants'!X132,IF($J$9=40,'Jeunes Plants'!Y132,IF($J$9=41,'Jeunes Plants'!Z132,IF($J$9=42,'Jeunes Plants'!AA132,IF($J$9=43,'Jeunes Plants'!AB132,IF($J$9=44,'Jeunes Plants'!AC132,IF($J$9=45,'Jeunes Plants'!AD132,IF($J$9=46,'Jeunes Plants'!AE132,IF($J$9=47,'Jeunes Plants'!AF132,IF($J$9=48,'Jeunes Plants'!AG132,IF($J$9=49,'Jeunes Plants'!AH132,IF($J$9=50,'Jeunes Plants'!AI132,IF($J$9=51,'Jeunes Plants'!AJ132,IF($J$9=52,'Jeunes Plants'!AK132,IF($J$9=1,'Jeunes Plants'!AL132,IF($J$9=2,'Jeunes Plants'!AM132,IF($J$9=3,'Jeunes Plants'!AN132,IF($J$9=4,'Jeunes Plants'!AO132,IF($J$9=5,'Jeunes Plants'!AP132,IF($J$9=6,'Jeunes Plants'!AQ132,IF($J$9=7,'Jeunes Plants'!AR132,IF($J$9=8,'Jeunes Plants'!AS132,IF($J$9=9,'Jeunes Plants'!AT132,IF($J$9=10,'Jeunes Plants'!AU132,IF($J$9=11,'Jeunes Plants'!AV132,IF($J$9=12,'Jeunes Plants'!AW132,IF($J$9=13,'Jeunes Plants'!AX132,IF($J$9=14,'Jeunes Plants'!AY132,IF($J$9=15,'Jeunes Plants'!AZ132,IF($J$9=16,'Jeunes Plants'!BA132,IF($J$9=17,'Jeunes Plants'!BB132,IF($J$9=18,'Jeunes Plants'!BC132,IF($J$9=19,'Jeunes Plants'!BD132,IF($J$9=20,'Jeunes Plants'!BE132,IF($J$9=21,'Jeunes Plants'!BF132,IF($J$9=22,'Jeunes Plants'!BG132,IF($J$9=23,'Jeunes Plants'!BH132,IF($J$9=24,'Jeunes Plants'!BI132,IF($J$9=25,'Jeunes Plants'!BJ132,IF($J$9=26,'Jeunes Plants'!BK132,IF($J$9=27,'Jeunes Plants'!BL132,IF($J$9=28,'Jeunes Plants'!BM132,IF($J$9=29,'Jeunes Plants'!BN132,IF($J$9=30,'Jeunes Plants'!BO132,IF($J$9=31,'Jeunes Plants'!BP132,IF($J$9=32,'Jeunes Plants'!BQ132,IF($J$9=33,'Jeunes Plants'!BR132,IF($J$9=34,'Jeunes Plants'!BS132,IF($J$9=35,'Jeunes Plants'!B12035,))))))))))))))))))))))))))))))))))))))))))))))))))))</f>
        <v>0</v>
      </c>
      <c r="K234" s="103" t="str">
        <f>IF('Jeunes Plants'!R132=0,"","Erreur")</f>
        <v/>
      </c>
    </row>
    <row r="235" spans="1:11" x14ac:dyDescent="0.25">
      <c r="A235" s="450"/>
      <c r="B235" s="450"/>
      <c r="C235" s="451" t="s">
        <v>1798</v>
      </c>
      <c r="D235" s="451"/>
      <c r="E235" s="450"/>
      <c r="F235" s="450"/>
      <c r="G235" s="450"/>
      <c r="H235" s="450"/>
      <c r="I235" s="450"/>
      <c r="J235" s="450">
        <f>SUBTOTAL(9,J234:J234)</f>
        <v>0</v>
      </c>
      <c r="K235" s="450"/>
    </row>
    <row r="236" spans="1:11" x14ac:dyDescent="0.25">
      <c r="A236" s="103">
        <f>IF('Jeunes Plants'!A133&lt;&gt;"",'Jeunes Plants'!A133,"")</f>
        <v>23808</v>
      </c>
      <c r="B236" s="103" t="str">
        <f>IF('Jeunes Plants'!L133&lt;&gt;"",'Jeunes Plants'!L133,"")</f>
        <v>S7</v>
      </c>
      <c r="C236" s="107" t="str">
        <f>IF('Jeunes Plants'!B133&lt;&gt;"",'Jeunes Plants'!B133,"")</f>
        <v>TRIO CAPELLA FRENCH FLAIR</v>
      </c>
      <c r="D236" s="107" t="str">
        <f>IF('Jeunes Plants'!C133&lt;&gt;"",'Jeunes Plants'!C133,"")</f>
        <v>Petunia Capella Indigo
Petunia Capella Ruby Red
Petunia Capella White</v>
      </c>
      <c r="E236" s="103">
        <f>IF('Jeunes Plants'!H133&lt;&gt;"",'Jeunes Plants'!H133,"")</f>
        <v>6</v>
      </c>
      <c r="F236" s="103" t="str">
        <f>IF('Jeunes Plants'!E133&lt;&gt;"",'Jeunes Plants'!E133,"")</f>
        <v>B</v>
      </c>
      <c r="G236" s="103" t="str">
        <f>IF('Jeunes Plants'!N133&lt;&gt;"",'Jeunes Plants'!N133,"")</f>
        <v>M3</v>
      </c>
      <c r="H236" s="103" t="str">
        <f>IF('Jeunes Plants'!I133&lt;&gt;"",'Jeunes Plants'!I133,"")</f>
        <v>N</v>
      </c>
      <c r="I236" s="103">
        <f>IF('Jeunes Plants'!J133&lt;&gt;"",'Jeunes Plants'!J133,"")</f>
        <v>0.09</v>
      </c>
      <c r="J236" s="103">
        <f>IF($J$9=36,'Jeunes Plants'!U133,IF($J$9=37,'Jeunes Plants'!V133,IF($J$9=38,'Jeunes Plants'!W133,IF($J$9=39,'Jeunes Plants'!X133,IF($J$9=40,'Jeunes Plants'!Y133,IF($J$9=41,'Jeunes Plants'!Z133,IF($J$9=42,'Jeunes Plants'!AA133,IF($J$9=43,'Jeunes Plants'!AB133,IF($J$9=44,'Jeunes Plants'!AC133,IF($J$9=45,'Jeunes Plants'!AD133,IF($J$9=46,'Jeunes Plants'!AE133,IF($J$9=47,'Jeunes Plants'!AF133,IF($J$9=48,'Jeunes Plants'!AG133,IF($J$9=49,'Jeunes Plants'!AH133,IF($J$9=50,'Jeunes Plants'!AI133,IF($J$9=51,'Jeunes Plants'!AJ133,IF($J$9=52,'Jeunes Plants'!AK133,IF($J$9=1,'Jeunes Plants'!AL133,IF($J$9=2,'Jeunes Plants'!AM133,IF($J$9=3,'Jeunes Plants'!AN133,IF($J$9=4,'Jeunes Plants'!AO133,IF($J$9=5,'Jeunes Plants'!AP133,IF($J$9=6,'Jeunes Plants'!AQ133,IF($J$9=7,'Jeunes Plants'!AR133,IF($J$9=8,'Jeunes Plants'!AS133,IF($J$9=9,'Jeunes Plants'!AT133,IF($J$9=10,'Jeunes Plants'!AU133,IF($J$9=11,'Jeunes Plants'!AV133,IF($J$9=12,'Jeunes Plants'!AW133,IF($J$9=13,'Jeunes Plants'!AX133,IF($J$9=14,'Jeunes Plants'!AY133,IF($J$9=15,'Jeunes Plants'!AZ133,IF($J$9=16,'Jeunes Plants'!BA133,IF($J$9=17,'Jeunes Plants'!BB133,IF($J$9=18,'Jeunes Plants'!BC133,IF($J$9=19,'Jeunes Plants'!BD133,IF($J$9=20,'Jeunes Plants'!BE133,IF($J$9=21,'Jeunes Plants'!BF133,IF($J$9=22,'Jeunes Plants'!BG133,IF($J$9=23,'Jeunes Plants'!BH133,IF($J$9=24,'Jeunes Plants'!BI133,IF($J$9=25,'Jeunes Plants'!BJ133,IF($J$9=26,'Jeunes Plants'!BK133,IF($J$9=27,'Jeunes Plants'!BL133,IF($J$9=28,'Jeunes Plants'!BM133,IF($J$9=29,'Jeunes Plants'!BN133,IF($J$9=30,'Jeunes Plants'!BO133,IF($J$9=31,'Jeunes Plants'!BP133,IF($J$9=32,'Jeunes Plants'!BQ133,IF($J$9=33,'Jeunes Plants'!BR133,IF($J$9=34,'Jeunes Plants'!BS133,IF($J$9=35,'Jeunes Plants'!B12036,))))))))))))))))))))))))))))))))))))))))))))))))))))</f>
        <v>0</v>
      </c>
      <c r="K236" s="103" t="str">
        <f>IF('Jeunes Plants'!R133=0,"","Erreur")</f>
        <v/>
      </c>
    </row>
    <row r="237" spans="1:11" x14ac:dyDescent="0.25">
      <c r="A237" s="450"/>
      <c r="B237" s="450"/>
      <c r="C237" s="451" t="s">
        <v>1799</v>
      </c>
      <c r="D237" s="451"/>
      <c r="E237" s="450"/>
      <c r="F237" s="450"/>
      <c r="G237" s="450"/>
      <c r="H237" s="450"/>
      <c r="I237" s="450"/>
      <c r="J237" s="450">
        <f>SUBTOTAL(9,J236:J236)</f>
        <v>0</v>
      </c>
      <c r="K237" s="450"/>
    </row>
    <row r="238" spans="1:11" x14ac:dyDescent="0.25">
      <c r="A238" s="103">
        <f>IF('Jeunes Plants'!A134&lt;&gt;"",'Jeunes Plants'!A134,"")</f>
        <v>23813</v>
      </c>
      <c r="B238" s="103" t="str">
        <f>IF('Jeunes Plants'!L134&lt;&gt;"",'Jeunes Plants'!L134,"")</f>
        <v>S7</v>
      </c>
      <c r="C238" s="107" t="str">
        <f>IF('Jeunes Plants'!B134&lt;&gt;"",'Jeunes Plants'!B134,"")</f>
        <v>TRIO SUNSET QUEEN</v>
      </c>
      <c r="D238" s="107" t="str">
        <f>IF('Jeunes Plants'!C134&lt;&gt;"",'Jeunes Plants'!C134,"")</f>
        <v>Bidens Blazing Flames
Calibrachoa Colibri Tangerine
Petunia Amore Queen of Hearts</v>
      </c>
      <c r="E238" s="103">
        <f>IF('Jeunes Plants'!H134&lt;&gt;"",'Jeunes Plants'!H134,"")</f>
        <v>6</v>
      </c>
      <c r="F238" s="103" t="str">
        <f>IF('Jeunes Plants'!E134&lt;&gt;"",'Jeunes Plants'!E134,"")</f>
        <v>B</v>
      </c>
      <c r="G238" s="103" t="str">
        <f>IF('Jeunes Plants'!N134&lt;&gt;"",'Jeunes Plants'!N134,"")</f>
        <v>M3</v>
      </c>
      <c r="H238" s="103" t="str">
        <f>IF('Jeunes Plants'!I134&lt;&gt;"",'Jeunes Plants'!I134,"")</f>
        <v>N</v>
      </c>
      <c r="I238" s="103">
        <f>IF('Jeunes Plants'!J134&lt;&gt;"",'Jeunes Plants'!J134,"")</f>
        <v>0.11</v>
      </c>
      <c r="J238" s="103">
        <f>IF($J$9=36,'Jeunes Plants'!U134,IF($J$9=37,'Jeunes Plants'!V134,IF($J$9=38,'Jeunes Plants'!W134,IF($J$9=39,'Jeunes Plants'!X134,IF($J$9=40,'Jeunes Plants'!Y134,IF($J$9=41,'Jeunes Plants'!Z134,IF($J$9=42,'Jeunes Plants'!AA134,IF($J$9=43,'Jeunes Plants'!AB134,IF($J$9=44,'Jeunes Plants'!AC134,IF($J$9=45,'Jeunes Plants'!AD134,IF($J$9=46,'Jeunes Plants'!AE134,IF($J$9=47,'Jeunes Plants'!AF134,IF($J$9=48,'Jeunes Plants'!AG134,IF($J$9=49,'Jeunes Plants'!AH134,IF($J$9=50,'Jeunes Plants'!AI134,IF($J$9=51,'Jeunes Plants'!AJ134,IF($J$9=52,'Jeunes Plants'!AK134,IF($J$9=1,'Jeunes Plants'!AL134,IF($J$9=2,'Jeunes Plants'!AM134,IF($J$9=3,'Jeunes Plants'!AN134,IF($J$9=4,'Jeunes Plants'!AO134,IF($J$9=5,'Jeunes Plants'!AP134,IF($J$9=6,'Jeunes Plants'!AQ134,IF($J$9=7,'Jeunes Plants'!AR134,IF($J$9=8,'Jeunes Plants'!AS134,IF($J$9=9,'Jeunes Plants'!AT134,IF($J$9=10,'Jeunes Plants'!AU134,IF($J$9=11,'Jeunes Plants'!AV134,IF($J$9=12,'Jeunes Plants'!AW134,IF($J$9=13,'Jeunes Plants'!AX134,IF($J$9=14,'Jeunes Plants'!AY134,IF($J$9=15,'Jeunes Plants'!AZ134,IF($J$9=16,'Jeunes Plants'!BA134,IF($J$9=17,'Jeunes Plants'!BB134,IF($J$9=18,'Jeunes Plants'!BC134,IF($J$9=19,'Jeunes Plants'!BD134,IF($J$9=20,'Jeunes Plants'!BE134,IF($J$9=21,'Jeunes Plants'!BF134,IF($J$9=22,'Jeunes Plants'!BG134,IF($J$9=23,'Jeunes Plants'!BH134,IF($J$9=24,'Jeunes Plants'!BI134,IF($J$9=25,'Jeunes Plants'!BJ134,IF($J$9=26,'Jeunes Plants'!BK134,IF($J$9=27,'Jeunes Plants'!BL134,IF($J$9=28,'Jeunes Plants'!BM134,IF($J$9=29,'Jeunes Plants'!BN134,IF($J$9=30,'Jeunes Plants'!BO134,IF($J$9=31,'Jeunes Plants'!BP134,IF($J$9=32,'Jeunes Plants'!BQ134,IF($J$9=33,'Jeunes Plants'!BR134,IF($J$9=34,'Jeunes Plants'!BS134,IF($J$9=35,'Jeunes Plants'!B12037,))))))))))))))))))))))))))))))))))))))))))))))))))))</f>
        <v>0</v>
      </c>
      <c r="K238" s="103" t="str">
        <f>IF('Jeunes Plants'!R134=0,"","Erreur")</f>
        <v/>
      </c>
    </row>
    <row r="239" spans="1:11" x14ac:dyDescent="0.25">
      <c r="A239" s="450"/>
      <c r="B239" s="450"/>
      <c r="C239" s="451" t="s">
        <v>1800</v>
      </c>
      <c r="D239" s="451"/>
      <c r="E239" s="450"/>
      <c r="F239" s="450"/>
      <c r="G239" s="450"/>
      <c r="H239" s="450"/>
      <c r="I239" s="450"/>
      <c r="J239" s="450">
        <f>SUBTOTAL(9,J238:J238)</f>
        <v>0</v>
      </c>
      <c r="K239" s="450"/>
    </row>
    <row r="240" spans="1:11" x14ac:dyDescent="0.25">
      <c r="A240" s="103">
        <f>IF('Jeunes Plants'!A135&lt;&gt;"",'Jeunes Plants'!A135,"")</f>
        <v>26750</v>
      </c>
      <c r="B240" s="103" t="str">
        <f>IF('Jeunes Plants'!L135&lt;&gt;"",'Jeunes Plants'!L135,"")</f>
        <v>S7</v>
      </c>
      <c r="C240" s="107" t="str">
        <f>IF('Jeunes Plants'!B135&lt;&gt;"",'Jeunes Plants'!B135,"")</f>
        <v>TRIO PROM PRINCESS</v>
      </c>
      <c r="D240" s="107" t="str">
        <f>IF('Jeunes Plants'!C135&lt;&gt;"",'Jeunes Plants'!C135,"")</f>
        <v>Petunia Amore Princess Pink
Calibrachoa Colibri Pink Bling
Verveine Vanessa Compact Neon Pink</v>
      </c>
      <c r="E240" s="103">
        <f>IF('Jeunes Plants'!H135&lt;&gt;"",'Jeunes Plants'!H135,"")</f>
        <v>6</v>
      </c>
      <c r="F240" s="103" t="str">
        <f>IF('Jeunes Plants'!E135&lt;&gt;"",'Jeunes Plants'!E135,"")</f>
        <v>B</v>
      </c>
      <c r="G240" s="103" t="str">
        <f>IF('Jeunes Plants'!N135&lt;&gt;"",'Jeunes Plants'!N135,"")</f>
        <v>M3</v>
      </c>
      <c r="H240" s="103" t="str">
        <f>IF('Jeunes Plants'!I135&lt;&gt;"",'Jeunes Plants'!I135,"")</f>
        <v>N</v>
      </c>
      <c r="I240" s="103">
        <f>IF('Jeunes Plants'!J135&lt;&gt;"",'Jeunes Plants'!J135,"")</f>
        <v>0.12</v>
      </c>
      <c r="J240" s="103">
        <f>IF($J$9=36,'Jeunes Plants'!U135,IF($J$9=37,'Jeunes Plants'!V135,IF($J$9=38,'Jeunes Plants'!W135,IF($J$9=39,'Jeunes Plants'!X135,IF($J$9=40,'Jeunes Plants'!Y135,IF($J$9=41,'Jeunes Plants'!Z135,IF($J$9=42,'Jeunes Plants'!AA135,IF($J$9=43,'Jeunes Plants'!AB135,IF($J$9=44,'Jeunes Plants'!AC135,IF($J$9=45,'Jeunes Plants'!AD135,IF($J$9=46,'Jeunes Plants'!AE135,IF($J$9=47,'Jeunes Plants'!AF135,IF($J$9=48,'Jeunes Plants'!AG135,IF($J$9=49,'Jeunes Plants'!AH135,IF($J$9=50,'Jeunes Plants'!AI135,IF($J$9=51,'Jeunes Plants'!AJ135,IF($J$9=52,'Jeunes Plants'!AK135,IF($J$9=1,'Jeunes Plants'!AL135,IF($J$9=2,'Jeunes Plants'!AM135,IF($J$9=3,'Jeunes Plants'!AN135,IF($J$9=4,'Jeunes Plants'!AO135,IF($J$9=5,'Jeunes Plants'!AP135,IF($J$9=6,'Jeunes Plants'!AQ135,IF($J$9=7,'Jeunes Plants'!AR135,IF($J$9=8,'Jeunes Plants'!AS135,IF($J$9=9,'Jeunes Plants'!AT135,IF($J$9=10,'Jeunes Plants'!AU135,IF($J$9=11,'Jeunes Plants'!AV135,IF($J$9=12,'Jeunes Plants'!AW135,IF($J$9=13,'Jeunes Plants'!AX135,IF($J$9=14,'Jeunes Plants'!AY135,IF($J$9=15,'Jeunes Plants'!AZ135,IF($J$9=16,'Jeunes Plants'!BA135,IF($J$9=17,'Jeunes Plants'!BB135,IF($J$9=18,'Jeunes Plants'!BC135,IF($J$9=19,'Jeunes Plants'!BD135,IF($J$9=20,'Jeunes Plants'!BE135,IF($J$9=21,'Jeunes Plants'!BF135,IF($J$9=22,'Jeunes Plants'!BG135,IF($J$9=23,'Jeunes Plants'!BH135,IF($J$9=24,'Jeunes Plants'!BI135,IF($J$9=25,'Jeunes Plants'!BJ135,IF($J$9=26,'Jeunes Plants'!BK135,IF($J$9=27,'Jeunes Plants'!BL135,IF($J$9=28,'Jeunes Plants'!BM135,IF($J$9=29,'Jeunes Plants'!BN135,IF($J$9=30,'Jeunes Plants'!BO135,IF($J$9=31,'Jeunes Plants'!BP135,IF($J$9=32,'Jeunes Plants'!BQ135,IF($J$9=33,'Jeunes Plants'!BR135,IF($J$9=34,'Jeunes Plants'!BS135,IF($J$9=35,'Jeunes Plants'!B12038,))))))))))))))))))))))))))))))))))))))))))))))))))))</f>
        <v>0</v>
      </c>
      <c r="K240" s="103" t="str">
        <f>IF('Jeunes Plants'!R135=0,"","Erreur")</f>
        <v/>
      </c>
    </row>
    <row r="241" spans="1:11" x14ac:dyDescent="0.25">
      <c r="A241" s="450"/>
      <c r="B241" s="450"/>
      <c r="C241" s="451" t="s">
        <v>1801</v>
      </c>
      <c r="D241" s="451"/>
      <c r="E241" s="450"/>
      <c r="F241" s="450"/>
      <c r="G241" s="450"/>
      <c r="H241" s="450"/>
      <c r="I241" s="450"/>
      <c r="J241" s="450">
        <f>SUBTOTAL(9,J240:J240)</f>
        <v>0</v>
      </c>
      <c r="K241" s="450"/>
    </row>
    <row r="242" spans="1:11" x14ac:dyDescent="0.25">
      <c r="A242" s="103">
        <f>IF('Jeunes Plants'!A136&lt;&gt;"",'Jeunes Plants'!A136,"")</f>
        <v>26751</v>
      </c>
      <c r="B242" s="103" t="str">
        <f>IF('Jeunes Plants'!L136&lt;&gt;"",'Jeunes Plants'!L136,"")</f>
        <v>S7</v>
      </c>
      <c r="C242" s="107" t="str">
        <f>IF('Jeunes Plants'!B136&lt;&gt;"",'Jeunes Plants'!B136,"")</f>
        <v>TRIO WONDERFUL TONIGHT</v>
      </c>
      <c r="D242" s="107" t="str">
        <f>IF('Jeunes Plants'!C136&lt;&gt;"",'Jeunes Plants'!C136,"")</f>
        <v>Petunia Capella White Imp.
Petunia Capella Fuchscia Lace
Petunia Capella Mulberry</v>
      </c>
      <c r="E242" s="103">
        <f>IF('Jeunes Plants'!H136&lt;&gt;"",'Jeunes Plants'!H136,"")</f>
        <v>6</v>
      </c>
      <c r="F242" s="103" t="str">
        <f>IF('Jeunes Plants'!E136&lt;&gt;"",'Jeunes Plants'!E136,"")</f>
        <v>B</v>
      </c>
      <c r="G242" s="103" t="str">
        <f>IF('Jeunes Plants'!N136&lt;&gt;"",'Jeunes Plants'!N136,"")</f>
        <v>M3</v>
      </c>
      <c r="H242" s="103" t="str">
        <f>IF('Jeunes Plants'!I136&lt;&gt;"",'Jeunes Plants'!I136,"")</f>
        <v>N</v>
      </c>
      <c r="I242" s="103">
        <f>IF('Jeunes Plants'!J136&lt;&gt;"",'Jeunes Plants'!J136,"")</f>
        <v>0.09</v>
      </c>
      <c r="J242" s="103">
        <f>IF($J$9=36,'Jeunes Plants'!U136,IF($J$9=37,'Jeunes Plants'!V136,IF($J$9=38,'Jeunes Plants'!W136,IF($J$9=39,'Jeunes Plants'!X136,IF($J$9=40,'Jeunes Plants'!Y136,IF($J$9=41,'Jeunes Plants'!Z136,IF($J$9=42,'Jeunes Plants'!AA136,IF($J$9=43,'Jeunes Plants'!AB136,IF($J$9=44,'Jeunes Plants'!AC136,IF($J$9=45,'Jeunes Plants'!AD136,IF($J$9=46,'Jeunes Plants'!AE136,IF($J$9=47,'Jeunes Plants'!AF136,IF($J$9=48,'Jeunes Plants'!AG136,IF($J$9=49,'Jeunes Plants'!AH136,IF($J$9=50,'Jeunes Plants'!AI136,IF($J$9=51,'Jeunes Plants'!AJ136,IF($J$9=52,'Jeunes Plants'!AK136,IF($J$9=1,'Jeunes Plants'!AL136,IF($J$9=2,'Jeunes Plants'!AM136,IF($J$9=3,'Jeunes Plants'!AN136,IF($J$9=4,'Jeunes Plants'!AO136,IF($J$9=5,'Jeunes Plants'!AP136,IF($J$9=6,'Jeunes Plants'!AQ136,IF($J$9=7,'Jeunes Plants'!AR136,IF($J$9=8,'Jeunes Plants'!AS136,IF($J$9=9,'Jeunes Plants'!AT136,IF($J$9=10,'Jeunes Plants'!AU136,IF($J$9=11,'Jeunes Plants'!AV136,IF($J$9=12,'Jeunes Plants'!AW136,IF($J$9=13,'Jeunes Plants'!AX136,IF($J$9=14,'Jeunes Plants'!AY136,IF($J$9=15,'Jeunes Plants'!AZ136,IF($J$9=16,'Jeunes Plants'!BA136,IF($J$9=17,'Jeunes Plants'!BB136,IF($J$9=18,'Jeunes Plants'!BC136,IF($J$9=19,'Jeunes Plants'!BD136,IF($J$9=20,'Jeunes Plants'!BE136,IF($J$9=21,'Jeunes Plants'!BF136,IF($J$9=22,'Jeunes Plants'!BG136,IF($J$9=23,'Jeunes Plants'!BH136,IF($J$9=24,'Jeunes Plants'!BI136,IF($J$9=25,'Jeunes Plants'!BJ136,IF($J$9=26,'Jeunes Plants'!BK136,IF($J$9=27,'Jeunes Plants'!BL136,IF($J$9=28,'Jeunes Plants'!BM136,IF($J$9=29,'Jeunes Plants'!BN136,IF($J$9=30,'Jeunes Plants'!BO136,IF($J$9=31,'Jeunes Plants'!BP136,IF($J$9=32,'Jeunes Plants'!BQ136,IF($J$9=33,'Jeunes Plants'!BR136,IF($J$9=34,'Jeunes Plants'!BS136,IF($J$9=35,'Jeunes Plants'!B12039,))))))))))))))))))))))))))))))))))))))))))))))))))))</f>
        <v>0</v>
      </c>
      <c r="K242" s="103" t="str">
        <f>IF('Jeunes Plants'!R136=0,"","Erreur")</f>
        <v/>
      </c>
    </row>
    <row r="243" spans="1:11" x14ac:dyDescent="0.25">
      <c r="A243" s="450"/>
      <c r="B243" s="450"/>
      <c r="C243" s="451" t="s">
        <v>1802</v>
      </c>
      <c r="D243" s="451"/>
      <c r="E243" s="450"/>
      <c r="F243" s="450"/>
      <c r="G243" s="450"/>
      <c r="H243" s="450"/>
      <c r="I243" s="450"/>
      <c r="J243" s="450">
        <f>SUBTOTAL(9,J242:J242)</f>
        <v>0</v>
      </c>
      <c r="K243" s="450"/>
    </row>
    <row r="244" spans="1:11" x14ac:dyDescent="0.25">
      <c r="A244" s="103">
        <f>IF('Jeunes Plants'!A137&lt;&gt;"",'Jeunes Plants'!A137,"")</f>
        <v>11097</v>
      </c>
      <c r="B244" s="103" t="str">
        <f>IF('Jeunes Plants'!L137&lt;&gt;"",'Jeunes Plants'!L137,"")</f>
        <v>S1</v>
      </c>
      <c r="C244" s="107" t="str">
        <f>IF('Jeunes Plants'!B137&lt;&gt;"",'Jeunes Plants'!B137,"")</f>
        <v>TRIO PORTULACA COCKTAIL</v>
      </c>
      <c r="D244" s="107" t="str">
        <f>IF('Jeunes Plants'!C137&lt;&gt;"",'Jeunes Plants'!C137,"")</f>
        <v>Portulaca Nano Gold
Portulaca Nano Fuchsia imp.
Portulaca Nano Orange twist</v>
      </c>
      <c r="E244" s="103">
        <f>IF('Jeunes Plants'!H137&lt;&gt;"",'Jeunes Plants'!H137,"")</f>
        <v>6</v>
      </c>
      <c r="F244" s="103" t="str">
        <f>IF('Jeunes Plants'!E137&lt;&gt;"",'Jeunes Plants'!E137,"")</f>
        <v>B</v>
      </c>
      <c r="G244" s="103" t="str">
        <f>IF('Jeunes Plants'!N137&lt;&gt;"",'Jeunes Plants'!N137,"")</f>
        <v>M3</v>
      </c>
      <c r="H244" s="103" t="str">
        <f>IF('Jeunes Plants'!I137&lt;&gt;"",'Jeunes Plants'!I137,"")</f>
        <v>N</v>
      </c>
      <c r="I244" s="103">
        <f>IF('Jeunes Plants'!J137&lt;&gt;"",'Jeunes Plants'!J137,"")</f>
        <v>0.1</v>
      </c>
      <c r="J244" s="103">
        <f>IF($J$9=36,'Jeunes Plants'!U137,IF($J$9=37,'Jeunes Plants'!V137,IF($J$9=38,'Jeunes Plants'!W137,IF($J$9=39,'Jeunes Plants'!X137,IF($J$9=40,'Jeunes Plants'!Y137,IF($J$9=41,'Jeunes Plants'!Z137,IF($J$9=42,'Jeunes Plants'!AA137,IF($J$9=43,'Jeunes Plants'!AB137,IF($J$9=44,'Jeunes Plants'!AC137,IF($J$9=45,'Jeunes Plants'!AD137,IF($J$9=46,'Jeunes Plants'!AE137,IF($J$9=47,'Jeunes Plants'!AF137,IF($J$9=48,'Jeunes Plants'!AG137,IF($J$9=49,'Jeunes Plants'!AH137,IF($J$9=50,'Jeunes Plants'!AI137,IF($J$9=51,'Jeunes Plants'!AJ137,IF($J$9=52,'Jeunes Plants'!AK137,IF($J$9=1,'Jeunes Plants'!AL137,IF($J$9=2,'Jeunes Plants'!AM137,IF($J$9=3,'Jeunes Plants'!AN137,IF($J$9=4,'Jeunes Plants'!AO137,IF($J$9=5,'Jeunes Plants'!AP137,IF($J$9=6,'Jeunes Plants'!AQ137,IF($J$9=7,'Jeunes Plants'!AR137,IF($J$9=8,'Jeunes Plants'!AS137,IF($J$9=9,'Jeunes Plants'!AT137,IF($J$9=10,'Jeunes Plants'!AU137,IF($J$9=11,'Jeunes Plants'!AV137,IF($J$9=12,'Jeunes Plants'!AW137,IF($J$9=13,'Jeunes Plants'!AX137,IF($J$9=14,'Jeunes Plants'!AY137,IF($J$9=15,'Jeunes Plants'!AZ137,IF($J$9=16,'Jeunes Plants'!BA137,IF($J$9=17,'Jeunes Plants'!BB137,IF($J$9=18,'Jeunes Plants'!BC137,IF($J$9=19,'Jeunes Plants'!BD137,IF($J$9=20,'Jeunes Plants'!BE137,IF($J$9=21,'Jeunes Plants'!BF137,IF($J$9=22,'Jeunes Plants'!BG137,IF($J$9=23,'Jeunes Plants'!BH137,IF($J$9=24,'Jeunes Plants'!BI137,IF($J$9=25,'Jeunes Plants'!BJ137,IF($J$9=26,'Jeunes Plants'!BK137,IF($J$9=27,'Jeunes Plants'!BL137,IF($J$9=28,'Jeunes Plants'!BM137,IF($J$9=29,'Jeunes Plants'!BN137,IF($J$9=30,'Jeunes Plants'!BO137,IF($J$9=31,'Jeunes Plants'!BP137,IF($J$9=32,'Jeunes Plants'!BQ137,IF($J$9=33,'Jeunes Plants'!BR137,IF($J$9=34,'Jeunes Plants'!BS137,IF($J$9=35,'Jeunes Plants'!B12040,))))))))))))))))))))))))))))))))))))))))))))))))))))</f>
        <v>0</v>
      </c>
      <c r="K244" s="103" t="str">
        <f>IF('Jeunes Plants'!R137=0,"","Erreur")</f>
        <v/>
      </c>
    </row>
    <row r="245" spans="1:11" x14ac:dyDescent="0.25">
      <c r="A245" s="450"/>
      <c r="B245" s="450"/>
      <c r="C245" s="451" t="s">
        <v>1803</v>
      </c>
      <c r="D245" s="451"/>
      <c r="E245" s="450"/>
      <c r="F245" s="450"/>
      <c r="G245" s="450"/>
      <c r="H245" s="450"/>
      <c r="I245" s="450"/>
      <c r="J245" s="450">
        <f>SUBTOTAL(9,J244:J244)</f>
        <v>0</v>
      </c>
      <c r="K245" s="450"/>
    </row>
    <row r="246" spans="1:11" x14ac:dyDescent="0.25">
      <c r="A246" s="103">
        <f>IF('Jeunes Plants'!A138&lt;&gt;"",'Jeunes Plants'!A138,"")</f>
        <v>25986</v>
      </c>
      <c r="B246" s="103" t="str">
        <f>IF('Jeunes Plants'!L138&lt;&gt;"",'Jeunes Plants'!L138,"")</f>
        <v>S1</v>
      </c>
      <c r="C246" s="107" t="str">
        <f>IF('Jeunes Plants'!B138&lt;&gt;"",'Jeunes Plants'!B138,"")</f>
        <v>TRIO PORTULACA HOT SUN</v>
      </c>
      <c r="D246" s="107" t="str">
        <f>IF('Jeunes Plants'!C138&lt;&gt;"",'Jeunes Plants'!C138,"")</f>
        <v>Portulaca Nano Tropical Punch
Portulaca Nano Yellow Twist
Portulaca Nano White</v>
      </c>
      <c r="E246" s="103">
        <f>IF('Jeunes Plants'!H138&lt;&gt;"",'Jeunes Plants'!H138,"")</f>
        <v>6</v>
      </c>
      <c r="F246" s="103" t="str">
        <f>IF('Jeunes Plants'!E138&lt;&gt;"",'Jeunes Plants'!E138,"")</f>
        <v>B</v>
      </c>
      <c r="G246" s="103" t="str">
        <f>IF('Jeunes Plants'!N138&lt;&gt;"",'Jeunes Plants'!N138,"")</f>
        <v>M3</v>
      </c>
      <c r="H246" s="103" t="str">
        <f>IF('Jeunes Plants'!I138&lt;&gt;"",'Jeunes Plants'!I138,"")</f>
        <v>N</v>
      </c>
      <c r="I246" s="103">
        <f>IF('Jeunes Plants'!J138&lt;&gt;"",'Jeunes Plants'!J138,"")</f>
        <v>0.1</v>
      </c>
      <c r="J246" s="103">
        <f>IF($J$9=36,'Jeunes Plants'!U138,IF($J$9=37,'Jeunes Plants'!V138,IF($J$9=38,'Jeunes Plants'!W138,IF($J$9=39,'Jeunes Plants'!X138,IF($J$9=40,'Jeunes Plants'!Y138,IF($J$9=41,'Jeunes Plants'!Z138,IF($J$9=42,'Jeunes Plants'!AA138,IF($J$9=43,'Jeunes Plants'!AB138,IF($J$9=44,'Jeunes Plants'!AC138,IF($J$9=45,'Jeunes Plants'!AD138,IF($J$9=46,'Jeunes Plants'!AE138,IF($J$9=47,'Jeunes Plants'!AF138,IF($J$9=48,'Jeunes Plants'!AG138,IF($J$9=49,'Jeunes Plants'!AH138,IF($J$9=50,'Jeunes Plants'!AI138,IF($J$9=51,'Jeunes Plants'!AJ138,IF($J$9=52,'Jeunes Plants'!AK138,IF($J$9=1,'Jeunes Plants'!AL138,IF($J$9=2,'Jeunes Plants'!AM138,IF($J$9=3,'Jeunes Plants'!AN138,IF($J$9=4,'Jeunes Plants'!AO138,IF($J$9=5,'Jeunes Plants'!AP138,IF($J$9=6,'Jeunes Plants'!AQ138,IF($J$9=7,'Jeunes Plants'!AR138,IF($J$9=8,'Jeunes Plants'!AS138,IF($J$9=9,'Jeunes Plants'!AT138,IF($J$9=10,'Jeunes Plants'!AU138,IF($J$9=11,'Jeunes Plants'!AV138,IF($J$9=12,'Jeunes Plants'!AW138,IF($J$9=13,'Jeunes Plants'!AX138,IF($J$9=14,'Jeunes Plants'!AY138,IF($J$9=15,'Jeunes Plants'!AZ138,IF($J$9=16,'Jeunes Plants'!BA138,IF($J$9=17,'Jeunes Plants'!BB138,IF($J$9=18,'Jeunes Plants'!BC138,IF($J$9=19,'Jeunes Plants'!BD138,IF($J$9=20,'Jeunes Plants'!BE138,IF($J$9=21,'Jeunes Plants'!BF138,IF($J$9=22,'Jeunes Plants'!BG138,IF($J$9=23,'Jeunes Plants'!BH138,IF($J$9=24,'Jeunes Plants'!BI138,IF($J$9=25,'Jeunes Plants'!BJ138,IF($J$9=26,'Jeunes Plants'!BK138,IF($J$9=27,'Jeunes Plants'!BL138,IF($J$9=28,'Jeunes Plants'!BM138,IF($J$9=29,'Jeunes Plants'!BN138,IF($J$9=30,'Jeunes Plants'!BO138,IF($J$9=31,'Jeunes Plants'!BP138,IF($J$9=32,'Jeunes Plants'!BQ138,IF($J$9=33,'Jeunes Plants'!BR138,IF($J$9=34,'Jeunes Plants'!BS138,IF($J$9=35,'Jeunes Plants'!B12041,))))))))))))))))))))))))))))))))))))))))))))))))))))</f>
        <v>0</v>
      </c>
      <c r="K246" s="103" t="str">
        <f>IF('Jeunes Plants'!R138=0,"","Erreur")</f>
        <v/>
      </c>
    </row>
    <row r="247" spans="1:11" x14ac:dyDescent="0.25">
      <c r="A247" s="450"/>
      <c r="B247" s="450"/>
      <c r="C247" s="451" t="s">
        <v>1804</v>
      </c>
      <c r="D247" s="451"/>
      <c r="E247" s="450"/>
      <c r="F247" s="450"/>
      <c r="G247" s="450"/>
      <c r="H247" s="450"/>
      <c r="I247" s="450"/>
      <c r="J247" s="450">
        <f>SUBTOTAL(9,J246:J246)</f>
        <v>0</v>
      </c>
      <c r="K247" s="450"/>
    </row>
    <row r="248" spans="1:11" x14ac:dyDescent="0.25">
      <c r="A248" s="103">
        <f>IF('Jeunes Plants'!A139&lt;&gt;"",'Jeunes Plants'!A139,"")</f>
        <v>12982</v>
      </c>
      <c r="B248" s="103" t="str">
        <f>IF('Jeunes Plants'!L139&lt;&gt;"",'Jeunes Plants'!L139,"")</f>
        <v>S7</v>
      </c>
      <c r="C248" s="107" t="str">
        <f>IF('Jeunes Plants'!B139&lt;&gt;"",'Jeunes Plants'!B139,"")</f>
        <v>TRIO CALIBRACHOA TROPICAL</v>
      </c>
      <c r="D248" s="107" t="str">
        <f>IF('Jeunes Plants'!C139&lt;&gt;"",'Jeunes Plants'!C139,"")</f>
        <v xml:space="preserve">Calibrachoa Colibri Bright Red
Calibrachoa Colibri Tangerine
Calibrachoa Colibri Yellow Canary </v>
      </c>
      <c r="E248" s="103">
        <f>IF('Jeunes Plants'!H139&lt;&gt;"",'Jeunes Plants'!H139,"")</f>
        <v>6</v>
      </c>
      <c r="F248" s="103" t="str">
        <f>IF('Jeunes Plants'!E139&lt;&gt;"",'Jeunes Plants'!E139,"")</f>
        <v>B</v>
      </c>
      <c r="G248" s="103" t="str">
        <f>IF('Jeunes Plants'!N139&lt;&gt;"",'Jeunes Plants'!N139,"")</f>
        <v>M3</v>
      </c>
      <c r="H248" s="103" t="str">
        <f>IF('Jeunes Plants'!I139&lt;&gt;"",'Jeunes Plants'!I139,"")</f>
        <v>N</v>
      </c>
      <c r="I248" s="103">
        <f>IF('Jeunes Plants'!J139&lt;&gt;"",'Jeunes Plants'!J139,"")</f>
        <v>0.09</v>
      </c>
      <c r="J248" s="103">
        <f>IF($J$9=36,'Jeunes Plants'!U139,IF($J$9=37,'Jeunes Plants'!V139,IF($J$9=38,'Jeunes Plants'!W139,IF($J$9=39,'Jeunes Plants'!X139,IF($J$9=40,'Jeunes Plants'!Y139,IF($J$9=41,'Jeunes Plants'!Z139,IF($J$9=42,'Jeunes Plants'!AA139,IF($J$9=43,'Jeunes Plants'!AB139,IF($J$9=44,'Jeunes Plants'!AC139,IF($J$9=45,'Jeunes Plants'!AD139,IF($J$9=46,'Jeunes Plants'!AE139,IF($J$9=47,'Jeunes Plants'!AF139,IF($J$9=48,'Jeunes Plants'!AG139,IF($J$9=49,'Jeunes Plants'!AH139,IF($J$9=50,'Jeunes Plants'!AI139,IF($J$9=51,'Jeunes Plants'!AJ139,IF($J$9=52,'Jeunes Plants'!AK139,IF($J$9=1,'Jeunes Plants'!AL139,IF($J$9=2,'Jeunes Plants'!AM139,IF($J$9=3,'Jeunes Plants'!AN139,IF($J$9=4,'Jeunes Plants'!AO139,IF($J$9=5,'Jeunes Plants'!AP139,IF($J$9=6,'Jeunes Plants'!AQ139,IF($J$9=7,'Jeunes Plants'!AR139,IF($J$9=8,'Jeunes Plants'!AS139,IF($J$9=9,'Jeunes Plants'!AT139,IF($J$9=10,'Jeunes Plants'!AU139,IF($J$9=11,'Jeunes Plants'!AV139,IF($J$9=12,'Jeunes Plants'!AW139,IF($J$9=13,'Jeunes Plants'!AX139,IF($J$9=14,'Jeunes Plants'!AY139,IF($J$9=15,'Jeunes Plants'!AZ139,IF($J$9=16,'Jeunes Plants'!BA139,IF($J$9=17,'Jeunes Plants'!BB139,IF($J$9=18,'Jeunes Plants'!BC139,IF($J$9=19,'Jeunes Plants'!BD139,IF($J$9=20,'Jeunes Plants'!BE139,IF($J$9=21,'Jeunes Plants'!BF139,IF($J$9=22,'Jeunes Plants'!BG139,IF($J$9=23,'Jeunes Plants'!BH139,IF($J$9=24,'Jeunes Plants'!BI139,IF($J$9=25,'Jeunes Plants'!BJ139,IF($J$9=26,'Jeunes Plants'!BK139,IF($J$9=27,'Jeunes Plants'!BL139,IF($J$9=28,'Jeunes Plants'!BM139,IF($J$9=29,'Jeunes Plants'!BN139,IF($J$9=30,'Jeunes Plants'!BO139,IF($J$9=31,'Jeunes Plants'!BP139,IF($J$9=32,'Jeunes Plants'!BQ139,IF($J$9=33,'Jeunes Plants'!BR139,IF($J$9=34,'Jeunes Plants'!BS139,IF($J$9=35,'Jeunes Plants'!B12042,))))))))))))))))))))))))))))))))))))))))))))))))))))</f>
        <v>0</v>
      </c>
      <c r="K248" s="103" t="str">
        <f>IF('Jeunes Plants'!R139=0,"","Erreur")</f>
        <v/>
      </c>
    </row>
    <row r="249" spans="1:11" x14ac:dyDescent="0.25">
      <c r="A249" s="450"/>
      <c r="B249" s="450"/>
      <c r="C249" s="451" t="s">
        <v>1805</v>
      </c>
      <c r="D249" s="451"/>
      <c r="E249" s="450"/>
      <c r="F249" s="450"/>
      <c r="G249" s="450"/>
      <c r="H249" s="450"/>
      <c r="I249" s="450"/>
      <c r="J249" s="450">
        <f>SUBTOTAL(9,J248:J248)</f>
        <v>0</v>
      </c>
      <c r="K249" s="450"/>
    </row>
    <row r="250" spans="1:11" x14ac:dyDescent="0.25">
      <c r="A250" s="103">
        <f>IF('Jeunes Plants'!A140&lt;&gt;"",'Jeunes Plants'!A140,"")</f>
        <v>12981</v>
      </c>
      <c r="B250" s="103" t="str">
        <f>IF('Jeunes Plants'!L140&lt;&gt;"",'Jeunes Plants'!L140,"")</f>
        <v>S7</v>
      </c>
      <c r="C250" s="107" t="str">
        <f>IF('Jeunes Plants'!B140&lt;&gt;"",'Jeunes Plants'!B140,"")</f>
        <v>TRIO CALIBRACHOA SUMMER TIME</v>
      </c>
      <c r="D250" s="107" t="str">
        <f>IF('Jeunes Plants'!C140&lt;&gt;"",'Jeunes Plants'!C140,"")</f>
        <v>Calibrachoa Colibri Plum 
Calibrachoa Colibri Fuchsia
Calibrachoa Colibri Yellow Canary</v>
      </c>
      <c r="E250" s="103">
        <f>IF('Jeunes Plants'!H140&lt;&gt;"",'Jeunes Plants'!H140,"")</f>
        <v>6</v>
      </c>
      <c r="F250" s="103" t="str">
        <f>IF('Jeunes Plants'!E140&lt;&gt;"",'Jeunes Plants'!E140,"")</f>
        <v>B</v>
      </c>
      <c r="G250" s="103" t="str">
        <f>IF('Jeunes Plants'!N140&lt;&gt;"",'Jeunes Plants'!N140,"")</f>
        <v>M3</v>
      </c>
      <c r="H250" s="103" t="str">
        <f>IF('Jeunes Plants'!I140&lt;&gt;"",'Jeunes Plants'!I140,"")</f>
        <v>N</v>
      </c>
      <c r="I250" s="103">
        <f>IF('Jeunes Plants'!J140&lt;&gt;"",'Jeunes Plants'!J140,"")</f>
        <v>0.09</v>
      </c>
      <c r="J250" s="103">
        <f>IF($J$9=36,'Jeunes Plants'!U140,IF($J$9=37,'Jeunes Plants'!V140,IF($J$9=38,'Jeunes Plants'!W140,IF($J$9=39,'Jeunes Plants'!X140,IF($J$9=40,'Jeunes Plants'!Y140,IF($J$9=41,'Jeunes Plants'!Z140,IF($J$9=42,'Jeunes Plants'!AA140,IF($J$9=43,'Jeunes Plants'!AB140,IF($J$9=44,'Jeunes Plants'!AC140,IF($J$9=45,'Jeunes Plants'!AD140,IF($J$9=46,'Jeunes Plants'!AE140,IF($J$9=47,'Jeunes Plants'!AF140,IF($J$9=48,'Jeunes Plants'!AG140,IF($J$9=49,'Jeunes Plants'!AH140,IF($J$9=50,'Jeunes Plants'!AI140,IF($J$9=51,'Jeunes Plants'!AJ140,IF($J$9=52,'Jeunes Plants'!AK140,IF($J$9=1,'Jeunes Plants'!AL140,IF($J$9=2,'Jeunes Plants'!AM140,IF($J$9=3,'Jeunes Plants'!AN140,IF($J$9=4,'Jeunes Plants'!AO140,IF($J$9=5,'Jeunes Plants'!AP140,IF($J$9=6,'Jeunes Plants'!AQ140,IF($J$9=7,'Jeunes Plants'!AR140,IF($J$9=8,'Jeunes Plants'!AS140,IF($J$9=9,'Jeunes Plants'!AT140,IF($J$9=10,'Jeunes Plants'!AU140,IF($J$9=11,'Jeunes Plants'!AV140,IF($J$9=12,'Jeunes Plants'!AW140,IF($J$9=13,'Jeunes Plants'!AX140,IF($J$9=14,'Jeunes Plants'!AY140,IF($J$9=15,'Jeunes Plants'!AZ140,IF($J$9=16,'Jeunes Plants'!BA140,IF($J$9=17,'Jeunes Plants'!BB140,IF($J$9=18,'Jeunes Plants'!BC140,IF($J$9=19,'Jeunes Plants'!BD140,IF($J$9=20,'Jeunes Plants'!BE140,IF($J$9=21,'Jeunes Plants'!BF140,IF($J$9=22,'Jeunes Plants'!BG140,IF($J$9=23,'Jeunes Plants'!BH140,IF($J$9=24,'Jeunes Plants'!BI140,IF($J$9=25,'Jeunes Plants'!BJ140,IF($J$9=26,'Jeunes Plants'!BK140,IF($J$9=27,'Jeunes Plants'!BL140,IF($J$9=28,'Jeunes Plants'!BM140,IF($J$9=29,'Jeunes Plants'!BN140,IF($J$9=30,'Jeunes Plants'!BO140,IF($J$9=31,'Jeunes Plants'!BP140,IF($J$9=32,'Jeunes Plants'!BQ140,IF($J$9=33,'Jeunes Plants'!BR140,IF($J$9=34,'Jeunes Plants'!BS140,IF($J$9=35,'Jeunes Plants'!B12043,))))))))))))))))))))))))))))))))))))))))))))))))))))</f>
        <v>0</v>
      </c>
      <c r="K250" s="103" t="str">
        <f>IF('Jeunes Plants'!R140=0,"","Erreur")</f>
        <v/>
      </c>
    </row>
    <row r="251" spans="1:11" x14ac:dyDescent="0.25">
      <c r="A251" s="450"/>
      <c r="B251" s="450"/>
      <c r="C251" s="451" t="s">
        <v>1806</v>
      </c>
      <c r="D251" s="451"/>
      <c r="E251" s="450"/>
      <c r="F251" s="450"/>
      <c r="G251" s="450"/>
      <c r="H251" s="450"/>
      <c r="I251" s="450"/>
      <c r="J251" s="450">
        <f>SUBTOTAL(9,J250:J250)</f>
        <v>0</v>
      </c>
      <c r="K251" s="450"/>
    </row>
    <row r="252" spans="1:11" x14ac:dyDescent="0.25">
      <c r="A252" s="103">
        <f>IF('Jeunes Plants'!A141&lt;&gt;"",'Jeunes Plants'!A141,"")</f>
        <v>23812</v>
      </c>
      <c r="B252" s="103" t="str">
        <f>IF('Jeunes Plants'!L141&lt;&gt;"",'Jeunes Plants'!L141,"")</f>
        <v>S7</v>
      </c>
      <c r="C252" s="107" t="str">
        <f>IF('Jeunes Plants'!B141&lt;&gt;"",'Jeunes Plants'!B141,"")</f>
        <v>TRIO SPRING FEVER</v>
      </c>
      <c r="D252" s="107" t="str">
        <f>IF('Jeunes Plants'!C141&lt;&gt;"",'Jeunes Plants'!C141,"")</f>
        <v>Bidens Megacharm
Lobelia Hot Water Blue
Verveine Vanessa Compact White</v>
      </c>
      <c r="E252" s="103">
        <f>IF('Jeunes Plants'!H141&lt;&gt;"",'Jeunes Plants'!H141,"")</f>
        <v>6</v>
      </c>
      <c r="F252" s="103" t="str">
        <f>IF('Jeunes Plants'!E141&lt;&gt;"",'Jeunes Plants'!E141,"")</f>
        <v>B</v>
      </c>
      <c r="G252" s="103" t="str">
        <f>IF('Jeunes Plants'!N141&lt;&gt;"",'Jeunes Plants'!N141,"")</f>
        <v>M3</v>
      </c>
      <c r="H252" s="103" t="str">
        <f>IF('Jeunes Plants'!I141&lt;&gt;"",'Jeunes Plants'!I141,"")</f>
        <v>N</v>
      </c>
      <c r="I252" s="103">
        <f>IF('Jeunes Plants'!J141&lt;&gt;"",'Jeunes Plants'!J141,"")</f>
        <v>0.1</v>
      </c>
      <c r="J252" s="103">
        <f>IF($J$9=36,'Jeunes Plants'!U141,IF($J$9=37,'Jeunes Plants'!V141,IF($J$9=38,'Jeunes Plants'!W141,IF($J$9=39,'Jeunes Plants'!X141,IF($J$9=40,'Jeunes Plants'!Y141,IF($J$9=41,'Jeunes Plants'!Z141,IF($J$9=42,'Jeunes Plants'!AA141,IF($J$9=43,'Jeunes Plants'!AB141,IF($J$9=44,'Jeunes Plants'!AC141,IF($J$9=45,'Jeunes Plants'!AD141,IF($J$9=46,'Jeunes Plants'!AE141,IF($J$9=47,'Jeunes Plants'!AF141,IF($J$9=48,'Jeunes Plants'!AG141,IF($J$9=49,'Jeunes Plants'!AH141,IF($J$9=50,'Jeunes Plants'!AI141,IF($J$9=51,'Jeunes Plants'!AJ141,IF($J$9=52,'Jeunes Plants'!AK141,IF($J$9=1,'Jeunes Plants'!AL141,IF($J$9=2,'Jeunes Plants'!AM141,IF($J$9=3,'Jeunes Plants'!AN141,IF($J$9=4,'Jeunes Plants'!AO141,IF($J$9=5,'Jeunes Plants'!AP141,IF($J$9=6,'Jeunes Plants'!AQ141,IF($J$9=7,'Jeunes Plants'!AR141,IF($J$9=8,'Jeunes Plants'!AS141,IF($J$9=9,'Jeunes Plants'!AT141,IF($J$9=10,'Jeunes Plants'!AU141,IF($J$9=11,'Jeunes Plants'!AV141,IF($J$9=12,'Jeunes Plants'!AW141,IF($J$9=13,'Jeunes Plants'!AX141,IF($J$9=14,'Jeunes Plants'!AY141,IF($J$9=15,'Jeunes Plants'!AZ141,IF($J$9=16,'Jeunes Plants'!BA141,IF($J$9=17,'Jeunes Plants'!BB141,IF($J$9=18,'Jeunes Plants'!BC141,IF($J$9=19,'Jeunes Plants'!BD141,IF($J$9=20,'Jeunes Plants'!BE141,IF($J$9=21,'Jeunes Plants'!BF141,IF($J$9=22,'Jeunes Plants'!BG141,IF($J$9=23,'Jeunes Plants'!BH141,IF($J$9=24,'Jeunes Plants'!BI141,IF($J$9=25,'Jeunes Plants'!BJ141,IF($J$9=26,'Jeunes Plants'!BK141,IF($J$9=27,'Jeunes Plants'!BL141,IF($J$9=28,'Jeunes Plants'!BM141,IF($J$9=29,'Jeunes Plants'!BN141,IF($J$9=30,'Jeunes Plants'!BO141,IF($J$9=31,'Jeunes Plants'!BP141,IF($J$9=32,'Jeunes Plants'!BQ141,IF($J$9=33,'Jeunes Plants'!BR141,IF($J$9=34,'Jeunes Plants'!BS141,IF($J$9=35,'Jeunes Plants'!B12044,))))))))))))))))))))))))))))))))))))))))))))))))))))</f>
        <v>0</v>
      </c>
      <c r="K252" s="103" t="str">
        <f>IF('Jeunes Plants'!R141=0,"","Erreur")</f>
        <v/>
      </c>
    </row>
    <row r="253" spans="1:11" x14ac:dyDescent="0.25">
      <c r="A253" s="450"/>
      <c r="B253" s="450"/>
      <c r="C253" s="451" t="s">
        <v>1807</v>
      </c>
      <c r="D253" s="451"/>
      <c r="E253" s="450"/>
      <c r="F253" s="450"/>
      <c r="G253" s="450"/>
      <c r="H253" s="450"/>
      <c r="I253" s="450"/>
      <c r="J253" s="450">
        <f>SUBTOTAL(9,J252:J252)</f>
        <v>0</v>
      </c>
      <c r="K253" s="450"/>
    </row>
    <row r="254" spans="1:11" x14ac:dyDescent="0.25">
      <c r="A254" s="452"/>
      <c r="B254" s="452"/>
      <c r="C254" s="453" t="s">
        <v>1808</v>
      </c>
      <c r="D254" s="453"/>
      <c r="E254" s="452"/>
      <c r="F254" s="452"/>
      <c r="G254" s="452"/>
      <c r="H254" s="452"/>
      <c r="I254" s="452"/>
      <c r="J254" s="452">
        <f>SUBTOTAL(9,J217:J253)</f>
        <v>0</v>
      </c>
      <c r="K254" s="452"/>
    </row>
    <row r="255" spans="1:11" x14ac:dyDescent="0.25">
      <c r="A255" s="103" t="str">
        <f>IF('Jeunes Plants'!A142&lt;&gt;"",'Jeunes Plants'!A142,"")</f>
        <v/>
      </c>
      <c r="B255" s="103" t="str">
        <f>IF('Jeunes Plants'!L142&lt;&gt;"",'Jeunes Plants'!L142,"")</f>
        <v>G</v>
      </c>
      <c r="C255" s="107" t="str">
        <f>IF('Jeunes Plants'!B142&lt;&gt;"",'Jeunes Plants'!B142,"")</f>
        <v>FLEURS de A à Z</v>
      </c>
      <c r="D255" s="107" t="str">
        <f>IF('Jeunes Plants'!C142&lt;&gt;"",'Jeunes Plants'!C142,"")</f>
        <v/>
      </c>
      <c r="E255" s="103" t="str">
        <f>IF('Jeunes Plants'!H142&lt;&gt;"",'Jeunes Plants'!H142,"")</f>
        <v/>
      </c>
      <c r="F255" s="103" t="str">
        <f>IF('Jeunes Plants'!E142&lt;&gt;"",'Jeunes Plants'!E142,"")</f>
        <v/>
      </c>
      <c r="G255" s="103" t="str">
        <f>IF('Jeunes Plants'!N142&lt;&gt;"",'Jeunes Plants'!N142,"")</f>
        <v/>
      </c>
      <c r="H255" s="103" t="str">
        <f>IF('Jeunes Plants'!I142&lt;&gt;"",'Jeunes Plants'!I142,"")</f>
        <v/>
      </c>
      <c r="I255" s="103" t="str">
        <f>IF('Jeunes Plants'!J142&lt;&gt;"",'Jeunes Plants'!J142,"")</f>
        <v/>
      </c>
      <c r="J255" s="103">
        <f>IF($J$9=36,'Jeunes Plants'!U142,IF($J$9=37,'Jeunes Plants'!V142,IF($J$9=38,'Jeunes Plants'!W142,IF($J$9=39,'Jeunes Plants'!X142,IF($J$9=40,'Jeunes Plants'!Y142,IF($J$9=41,'Jeunes Plants'!Z142,IF($J$9=42,'Jeunes Plants'!AA142,IF($J$9=43,'Jeunes Plants'!AB142,IF($J$9=44,'Jeunes Plants'!AC142,IF($J$9=45,'Jeunes Plants'!AD142,IF($J$9=46,'Jeunes Plants'!AE142,IF($J$9=47,'Jeunes Plants'!AF142,IF($J$9=48,'Jeunes Plants'!AG142,IF($J$9=49,'Jeunes Plants'!AH142,IF($J$9=50,'Jeunes Plants'!AI142,IF($J$9=51,'Jeunes Plants'!AJ142,IF($J$9=52,'Jeunes Plants'!AK142,IF($J$9=1,'Jeunes Plants'!AL142,IF($J$9=2,'Jeunes Plants'!AM142,IF($J$9=3,'Jeunes Plants'!AN142,IF($J$9=4,'Jeunes Plants'!AO142,IF($J$9=5,'Jeunes Plants'!AP142,IF($J$9=6,'Jeunes Plants'!AQ142,IF($J$9=7,'Jeunes Plants'!AR142,IF($J$9=8,'Jeunes Plants'!AS142,IF($J$9=9,'Jeunes Plants'!AT142,IF($J$9=10,'Jeunes Plants'!AU142,IF($J$9=11,'Jeunes Plants'!AV142,IF($J$9=12,'Jeunes Plants'!AW142,IF($J$9=13,'Jeunes Plants'!AX142,IF($J$9=14,'Jeunes Plants'!AY142,IF($J$9=15,'Jeunes Plants'!AZ142,IF($J$9=16,'Jeunes Plants'!BA142,IF($J$9=17,'Jeunes Plants'!BB142,IF($J$9=18,'Jeunes Plants'!BC142,IF($J$9=19,'Jeunes Plants'!BD142,IF($J$9=20,'Jeunes Plants'!BE142,IF($J$9=21,'Jeunes Plants'!BF142,IF($J$9=22,'Jeunes Plants'!BG142,IF($J$9=23,'Jeunes Plants'!BH142,IF($J$9=24,'Jeunes Plants'!BI142,IF($J$9=25,'Jeunes Plants'!BJ142,IF($J$9=26,'Jeunes Plants'!BK142,IF($J$9=27,'Jeunes Plants'!BL142,IF($J$9=28,'Jeunes Plants'!BM142,IF($J$9=29,'Jeunes Plants'!BN142,IF($J$9=30,'Jeunes Plants'!BO142,IF($J$9=31,'Jeunes Plants'!BP142,IF($J$9=32,'Jeunes Plants'!BQ142,IF($J$9=33,'Jeunes Plants'!BR142,IF($J$9=34,'Jeunes Plants'!BS142,IF($J$9=35,'Jeunes Plants'!B12045,))))))))))))))))))))))))))))))))))))))))))))))))))))</f>
        <v>0</v>
      </c>
      <c r="K255" s="103" t="str">
        <f>IF('Jeunes Plants'!R142=0,"","Erreur")</f>
        <v/>
      </c>
    </row>
    <row r="256" spans="1:11" x14ac:dyDescent="0.25">
      <c r="A256" s="103" t="str">
        <f>IF('Jeunes Plants'!A143&lt;&gt;"",'Jeunes Plants'!A143,"")</f>
        <v/>
      </c>
      <c r="B256" s="103" t="str">
        <f>IF('Jeunes Plants'!L143&lt;&gt;"",'Jeunes Plants'!L143,"")</f>
        <v>L</v>
      </c>
      <c r="C256" s="107" t="str">
        <f>IF('Jeunes Plants'!B143&lt;&gt;"",'Jeunes Plants'!B143,"")</f>
        <v>A</v>
      </c>
      <c r="D256" s="107" t="str">
        <f>IF('Jeunes Plants'!C143&lt;&gt;"",'Jeunes Plants'!C143,"")</f>
        <v/>
      </c>
      <c r="E256" s="103" t="str">
        <f>IF('Jeunes Plants'!H143&lt;&gt;"",'Jeunes Plants'!H143,"")</f>
        <v/>
      </c>
      <c r="F256" s="103" t="str">
        <f>IF('Jeunes Plants'!E143&lt;&gt;"",'Jeunes Plants'!E143,"")</f>
        <v/>
      </c>
      <c r="G256" s="103" t="str">
        <f>IF('Jeunes Plants'!N143&lt;&gt;"",'Jeunes Plants'!N143,"")</f>
        <v/>
      </c>
      <c r="H256" s="103" t="str">
        <f>IF('Jeunes Plants'!I143&lt;&gt;"",'Jeunes Plants'!I143,"")</f>
        <v/>
      </c>
      <c r="I256" s="103" t="str">
        <f>IF('Jeunes Plants'!J143&lt;&gt;"",'Jeunes Plants'!J143,"")</f>
        <v/>
      </c>
      <c r="J256" s="103">
        <f>IF($J$9=36,'Jeunes Plants'!U143,IF($J$9=37,'Jeunes Plants'!V143,IF($J$9=38,'Jeunes Plants'!W143,IF($J$9=39,'Jeunes Plants'!X143,IF($J$9=40,'Jeunes Plants'!Y143,IF($J$9=41,'Jeunes Plants'!Z143,IF($J$9=42,'Jeunes Plants'!AA143,IF($J$9=43,'Jeunes Plants'!AB143,IF($J$9=44,'Jeunes Plants'!AC143,IF($J$9=45,'Jeunes Plants'!AD143,IF($J$9=46,'Jeunes Plants'!AE143,IF($J$9=47,'Jeunes Plants'!AF143,IF($J$9=48,'Jeunes Plants'!AG143,IF($J$9=49,'Jeunes Plants'!AH143,IF($J$9=50,'Jeunes Plants'!AI143,IF($J$9=51,'Jeunes Plants'!AJ143,IF($J$9=52,'Jeunes Plants'!AK143,IF($J$9=1,'Jeunes Plants'!AL143,IF($J$9=2,'Jeunes Plants'!AM143,IF($J$9=3,'Jeunes Plants'!AN143,IF($J$9=4,'Jeunes Plants'!AO143,IF($J$9=5,'Jeunes Plants'!AP143,IF($J$9=6,'Jeunes Plants'!AQ143,IF($J$9=7,'Jeunes Plants'!AR143,IF($J$9=8,'Jeunes Plants'!AS143,IF($J$9=9,'Jeunes Plants'!AT143,IF($J$9=10,'Jeunes Plants'!AU143,IF($J$9=11,'Jeunes Plants'!AV143,IF($J$9=12,'Jeunes Plants'!AW143,IF($J$9=13,'Jeunes Plants'!AX143,IF($J$9=14,'Jeunes Plants'!AY143,IF($J$9=15,'Jeunes Plants'!AZ143,IF($J$9=16,'Jeunes Plants'!BA143,IF($J$9=17,'Jeunes Plants'!BB143,IF($J$9=18,'Jeunes Plants'!BC143,IF($J$9=19,'Jeunes Plants'!BD143,IF($J$9=20,'Jeunes Plants'!BE143,IF($J$9=21,'Jeunes Plants'!BF143,IF($J$9=22,'Jeunes Plants'!BG143,IF($J$9=23,'Jeunes Plants'!BH143,IF($J$9=24,'Jeunes Plants'!BI143,IF($J$9=25,'Jeunes Plants'!BJ143,IF($J$9=26,'Jeunes Plants'!BK143,IF($J$9=27,'Jeunes Plants'!BL143,IF($J$9=28,'Jeunes Plants'!BM143,IF($J$9=29,'Jeunes Plants'!BN143,IF($J$9=30,'Jeunes Plants'!BO143,IF($J$9=31,'Jeunes Plants'!BP143,IF($J$9=32,'Jeunes Plants'!BQ143,IF($J$9=33,'Jeunes Plants'!BR143,IF($J$9=34,'Jeunes Plants'!BS143,IF($J$9=35,'Jeunes Plants'!B12046,))))))))))))))))))))))))))))))))))))))))))))))))))))</f>
        <v>0</v>
      </c>
      <c r="K256" s="103" t="str">
        <f>IF('Jeunes Plants'!R143=0,"","Erreur")</f>
        <v/>
      </c>
    </row>
    <row r="257" spans="1:11" x14ac:dyDescent="0.25">
      <c r="A257" s="103">
        <f>IF('Jeunes Plants'!A144&lt;&gt;"",'Jeunes Plants'!A144,"")</f>
        <v>3635</v>
      </c>
      <c r="B257" s="103" t="str">
        <f>IF('Jeunes Plants'!L144&lt;&gt;"",'Jeunes Plants'!L144,"")</f>
        <v>S2</v>
      </c>
      <c r="C257" s="107" t="str">
        <f>IF('Jeunes Plants'!B144&lt;&gt;"",'Jeunes Plants'!B144,"")</f>
        <v>ABUTILON</v>
      </c>
      <c r="D257" s="107" t="str">
        <f>IF('Jeunes Plants'!C144&lt;&gt;"",'Jeunes Plants'!C144,"")</f>
        <v>megapotanicum Variegatum</v>
      </c>
      <c r="E257" s="103">
        <f>IF('Jeunes Plants'!H144&lt;&gt;"",'Jeunes Plants'!H144,"")</f>
        <v>5</v>
      </c>
      <c r="F257" s="103" t="str">
        <f>IF('Jeunes Plants'!E144&lt;&gt;"",'Jeunes Plants'!E144,"")</f>
        <v>B</v>
      </c>
      <c r="G257" s="103" t="str">
        <f>IF('Jeunes Plants'!N144&lt;&gt;"",'Jeunes Plants'!N144,"")</f>
        <v>M3</v>
      </c>
      <c r="H257" s="103" t="str">
        <f>IF('Jeunes Plants'!I144&lt;&gt;"",'Jeunes Plants'!I144,"")</f>
        <v>A</v>
      </c>
      <c r="I257" s="103" t="str">
        <f>IF('Jeunes Plants'!J144&lt;&gt;"",'Jeunes Plants'!J144,"")</f>
        <v/>
      </c>
      <c r="J257" s="103">
        <f>IF($J$9=36,'Jeunes Plants'!U144,IF($J$9=37,'Jeunes Plants'!V144,IF($J$9=38,'Jeunes Plants'!W144,IF($J$9=39,'Jeunes Plants'!X144,IF($J$9=40,'Jeunes Plants'!Y144,IF($J$9=41,'Jeunes Plants'!Z144,IF($J$9=42,'Jeunes Plants'!AA144,IF($J$9=43,'Jeunes Plants'!AB144,IF($J$9=44,'Jeunes Plants'!AC144,IF($J$9=45,'Jeunes Plants'!AD144,IF($J$9=46,'Jeunes Plants'!AE144,IF($J$9=47,'Jeunes Plants'!AF144,IF($J$9=48,'Jeunes Plants'!AG144,IF($J$9=49,'Jeunes Plants'!AH144,IF($J$9=50,'Jeunes Plants'!AI144,IF($J$9=51,'Jeunes Plants'!AJ144,IF($J$9=52,'Jeunes Plants'!AK144,IF($J$9=1,'Jeunes Plants'!AL144,IF($J$9=2,'Jeunes Plants'!AM144,IF($J$9=3,'Jeunes Plants'!AN144,IF($J$9=4,'Jeunes Plants'!AO144,IF($J$9=5,'Jeunes Plants'!AP144,IF($J$9=6,'Jeunes Plants'!AQ144,IF($J$9=7,'Jeunes Plants'!AR144,IF($J$9=8,'Jeunes Plants'!AS144,IF($J$9=9,'Jeunes Plants'!AT144,IF($J$9=10,'Jeunes Plants'!AU144,IF($J$9=11,'Jeunes Plants'!AV144,IF($J$9=12,'Jeunes Plants'!AW144,IF($J$9=13,'Jeunes Plants'!AX144,IF($J$9=14,'Jeunes Plants'!AY144,IF($J$9=15,'Jeunes Plants'!AZ144,IF($J$9=16,'Jeunes Plants'!BA144,IF($J$9=17,'Jeunes Plants'!BB144,IF($J$9=18,'Jeunes Plants'!BC144,IF($J$9=19,'Jeunes Plants'!BD144,IF($J$9=20,'Jeunes Plants'!BE144,IF($J$9=21,'Jeunes Plants'!BF144,IF($J$9=22,'Jeunes Plants'!BG144,IF($J$9=23,'Jeunes Plants'!BH144,IF($J$9=24,'Jeunes Plants'!BI144,IF($J$9=25,'Jeunes Plants'!BJ144,IF($J$9=26,'Jeunes Plants'!BK144,IF($J$9=27,'Jeunes Plants'!BL144,IF($J$9=28,'Jeunes Plants'!BM144,IF($J$9=29,'Jeunes Plants'!BN144,IF($J$9=30,'Jeunes Plants'!BO144,IF($J$9=31,'Jeunes Plants'!BP144,IF($J$9=32,'Jeunes Plants'!BQ144,IF($J$9=33,'Jeunes Plants'!BR144,IF($J$9=34,'Jeunes Plants'!BS144,IF($J$9=35,'Jeunes Plants'!B12047,))))))))))))))))))))))))))))))))))))))))))))))))))))</f>
        <v>0</v>
      </c>
      <c r="K257" s="103" t="str">
        <f>IF('Jeunes Plants'!R144=0,"","Erreur")</f>
        <v/>
      </c>
    </row>
    <row r="258" spans="1:11" x14ac:dyDescent="0.25">
      <c r="A258" s="103">
        <f>IF('Jeunes Plants'!A145&lt;&gt;"",'Jeunes Plants'!A145,"")</f>
        <v>3634</v>
      </c>
      <c r="B258" s="103" t="str">
        <f>IF('Jeunes Plants'!L145&lt;&gt;"",'Jeunes Plants'!L145,"")</f>
        <v>S2</v>
      </c>
      <c r="C258" s="107" t="str">
        <f>IF('Jeunes Plants'!B145&lt;&gt;"",'Jeunes Plants'!B145,"")</f>
        <v>ABUTILON</v>
      </c>
      <c r="D258" s="107" t="str">
        <f>IF('Jeunes Plants'!C145&lt;&gt;"",'Jeunes Plants'!C145,"")</f>
        <v>Canary bird</v>
      </c>
      <c r="E258" s="103">
        <f>IF('Jeunes Plants'!H145&lt;&gt;"",'Jeunes Plants'!H145,"")</f>
        <v>5</v>
      </c>
      <c r="F258" s="103" t="str">
        <f>IF('Jeunes Plants'!E145&lt;&gt;"",'Jeunes Plants'!E145,"")</f>
        <v>B</v>
      </c>
      <c r="G258" s="103" t="str">
        <f>IF('Jeunes Plants'!N145&lt;&gt;"",'Jeunes Plants'!N145,"")</f>
        <v>M3</v>
      </c>
      <c r="H258" s="103" t="str">
        <f>IF('Jeunes Plants'!I145&lt;&gt;"",'Jeunes Plants'!I145,"")</f>
        <v>A</v>
      </c>
      <c r="I258" s="103" t="str">
        <f>IF('Jeunes Plants'!J145&lt;&gt;"",'Jeunes Plants'!J145,"")</f>
        <v/>
      </c>
      <c r="J258" s="103">
        <f>IF($J$9=36,'Jeunes Plants'!U145,IF($J$9=37,'Jeunes Plants'!V145,IF($J$9=38,'Jeunes Plants'!W145,IF($J$9=39,'Jeunes Plants'!X145,IF($J$9=40,'Jeunes Plants'!Y145,IF($J$9=41,'Jeunes Plants'!Z145,IF($J$9=42,'Jeunes Plants'!AA145,IF($J$9=43,'Jeunes Plants'!AB145,IF($J$9=44,'Jeunes Plants'!AC145,IF($J$9=45,'Jeunes Plants'!AD145,IF($J$9=46,'Jeunes Plants'!AE145,IF($J$9=47,'Jeunes Plants'!AF145,IF($J$9=48,'Jeunes Plants'!AG145,IF($J$9=49,'Jeunes Plants'!AH145,IF($J$9=50,'Jeunes Plants'!AI145,IF($J$9=51,'Jeunes Plants'!AJ145,IF($J$9=52,'Jeunes Plants'!AK145,IF($J$9=1,'Jeunes Plants'!AL145,IF($J$9=2,'Jeunes Plants'!AM145,IF($J$9=3,'Jeunes Plants'!AN145,IF($J$9=4,'Jeunes Plants'!AO145,IF($J$9=5,'Jeunes Plants'!AP145,IF($J$9=6,'Jeunes Plants'!AQ145,IF($J$9=7,'Jeunes Plants'!AR145,IF($J$9=8,'Jeunes Plants'!AS145,IF($J$9=9,'Jeunes Plants'!AT145,IF($J$9=10,'Jeunes Plants'!AU145,IF($J$9=11,'Jeunes Plants'!AV145,IF($J$9=12,'Jeunes Plants'!AW145,IF($J$9=13,'Jeunes Plants'!AX145,IF($J$9=14,'Jeunes Plants'!AY145,IF($J$9=15,'Jeunes Plants'!AZ145,IF($J$9=16,'Jeunes Plants'!BA145,IF($J$9=17,'Jeunes Plants'!BB145,IF($J$9=18,'Jeunes Plants'!BC145,IF($J$9=19,'Jeunes Plants'!BD145,IF($J$9=20,'Jeunes Plants'!BE145,IF($J$9=21,'Jeunes Plants'!BF145,IF($J$9=22,'Jeunes Plants'!BG145,IF($J$9=23,'Jeunes Plants'!BH145,IF($J$9=24,'Jeunes Plants'!BI145,IF($J$9=25,'Jeunes Plants'!BJ145,IF($J$9=26,'Jeunes Plants'!BK145,IF($J$9=27,'Jeunes Plants'!BL145,IF($J$9=28,'Jeunes Plants'!BM145,IF($J$9=29,'Jeunes Plants'!BN145,IF($J$9=30,'Jeunes Plants'!BO145,IF($J$9=31,'Jeunes Plants'!BP145,IF($J$9=32,'Jeunes Plants'!BQ145,IF($J$9=33,'Jeunes Plants'!BR145,IF($J$9=34,'Jeunes Plants'!BS145,IF($J$9=35,'Jeunes Plants'!B12048,))))))))))))))))))))))))))))))))))))))))))))))))))))</f>
        <v>0</v>
      </c>
      <c r="K258" s="103" t="str">
        <f>IF('Jeunes Plants'!R145=0,"","Erreur")</f>
        <v/>
      </c>
    </row>
    <row r="259" spans="1:11" x14ac:dyDescent="0.25">
      <c r="A259" s="103">
        <f>IF('Jeunes Plants'!A146&lt;&gt;"",'Jeunes Plants'!A146,"")</f>
        <v>3636</v>
      </c>
      <c r="B259" s="103" t="str">
        <f>IF('Jeunes Plants'!L146&lt;&gt;"",'Jeunes Plants'!L146,"")</f>
        <v>S2</v>
      </c>
      <c r="C259" s="107" t="str">
        <f>IF('Jeunes Plants'!B146&lt;&gt;"",'Jeunes Plants'!B146,"")</f>
        <v>ABUTILON</v>
      </c>
      <c r="D259" s="107" t="str">
        <f>IF('Jeunes Plants'!C146&lt;&gt;"",'Jeunes Plants'!C146,"")</f>
        <v>Red Princess</v>
      </c>
      <c r="E259" s="103">
        <f>IF('Jeunes Plants'!H146&lt;&gt;"",'Jeunes Plants'!H146,"")</f>
        <v>5</v>
      </c>
      <c r="F259" s="103" t="str">
        <f>IF('Jeunes Plants'!E146&lt;&gt;"",'Jeunes Plants'!E146,"")</f>
        <v>B</v>
      </c>
      <c r="G259" s="103" t="str">
        <f>IF('Jeunes Plants'!N146&lt;&gt;"",'Jeunes Plants'!N146,"")</f>
        <v>M3</v>
      </c>
      <c r="H259" s="103" t="str">
        <f>IF('Jeunes Plants'!I146&lt;&gt;"",'Jeunes Plants'!I146,"")</f>
        <v>A</v>
      </c>
      <c r="I259" s="103" t="str">
        <f>IF('Jeunes Plants'!J146&lt;&gt;"",'Jeunes Plants'!J146,"")</f>
        <v/>
      </c>
      <c r="J259" s="103">
        <f>IF($J$9=36,'Jeunes Plants'!U146,IF($J$9=37,'Jeunes Plants'!V146,IF($J$9=38,'Jeunes Plants'!W146,IF($J$9=39,'Jeunes Plants'!X146,IF($J$9=40,'Jeunes Plants'!Y146,IF($J$9=41,'Jeunes Plants'!Z146,IF($J$9=42,'Jeunes Plants'!AA146,IF($J$9=43,'Jeunes Plants'!AB146,IF($J$9=44,'Jeunes Plants'!AC146,IF($J$9=45,'Jeunes Plants'!AD146,IF($J$9=46,'Jeunes Plants'!AE146,IF($J$9=47,'Jeunes Plants'!AF146,IF($J$9=48,'Jeunes Plants'!AG146,IF($J$9=49,'Jeunes Plants'!AH146,IF($J$9=50,'Jeunes Plants'!AI146,IF($J$9=51,'Jeunes Plants'!AJ146,IF($J$9=52,'Jeunes Plants'!AK146,IF($J$9=1,'Jeunes Plants'!AL146,IF($J$9=2,'Jeunes Plants'!AM146,IF($J$9=3,'Jeunes Plants'!AN146,IF($J$9=4,'Jeunes Plants'!AO146,IF($J$9=5,'Jeunes Plants'!AP146,IF($J$9=6,'Jeunes Plants'!AQ146,IF($J$9=7,'Jeunes Plants'!AR146,IF($J$9=8,'Jeunes Plants'!AS146,IF($J$9=9,'Jeunes Plants'!AT146,IF($J$9=10,'Jeunes Plants'!AU146,IF($J$9=11,'Jeunes Plants'!AV146,IF($J$9=12,'Jeunes Plants'!AW146,IF($J$9=13,'Jeunes Plants'!AX146,IF($J$9=14,'Jeunes Plants'!AY146,IF($J$9=15,'Jeunes Plants'!AZ146,IF($J$9=16,'Jeunes Plants'!BA146,IF($J$9=17,'Jeunes Plants'!BB146,IF($J$9=18,'Jeunes Plants'!BC146,IF($J$9=19,'Jeunes Plants'!BD146,IF($J$9=20,'Jeunes Plants'!BE146,IF($J$9=21,'Jeunes Plants'!BF146,IF($J$9=22,'Jeunes Plants'!BG146,IF($J$9=23,'Jeunes Plants'!BH146,IF($J$9=24,'Jeunes Plants'!BI146,IF($J$9=25,'Jeunes Plants'!BJ146,IF($J$9=26,'Jeunes Plants'!BK146,IF($J$9=27,'Jeunes Plants'!BL146,IF($J$9=28,'Jeunes Plants'!BM146,IF($J$9=29,'Jeunes Plants'!BN146,IF($J$9=30,'Jeunes Plants'!BO146,IF($J$9=31,'Jeunes Plants'!BP146,IF($J$9=32,'Jeunes Plants'!BQ146,IF($J$9=33,'Jeunes Plants'!BR146,IF($J$9=34,'Jeunes Plants'!BS146,IF($J$9=35,'Jeunes Plants'!B12049,))))))))))))))))))))))))))))))))))))))))))))))))))))</f>
        <v>0</v>
      </c>
      <c r="K259" s="103" t="str">
        <f>IF('Jeunes Plants'!R146=0,"","Erreur")</f>
        <v/>
      </c>
    </row>
    <row r="260" spans="1:11" x14ac:dyDescent="0.25">
      <c r="A260" s="103">
        <f>IF('Jeunes Plants'!A147&lt;&gt;"",'Jeunes Plants'!A147,"")</f>
        <v>3637</v>
      </c>
      <c r="B260" s="103" t="str">
        <f>IF('Jeunes Plants'!L147&lt;&gt;"",'Jeunes Plants'!L147,"")</f>
        <v>S2</v>
      </c>
      <c r="C260" s="107" t="str">
        <f>IF('Jeunes Plants'!B147&lt;&gt;"",'Jeunes Plants'!B147,"")</f>
        <v>ABUTILON</v>
      </c>
      <c r="D260" s="107" t="str">
        <f>IF('Jeunes Plants'!C147&lt;&gt;"",'Jeunes Plants'!C147,"")</f>
        <v>Thompsonii</v>
      </c>
      <c r="E260" s="103">
        <f>IF('Jeunes Plants'!H147&lt;&gt;"",'Jeunes Plants'!H147,"")</f>
        <v>5</v>
      </c>
      <c r="F260" s="103" t="str">
        <f>IF('Jeunes Plants'!E147&lt;&gt;"",'Jeunes Plants'!E147,"")</f>
        <v>B</v>
      </c>
      <c r="G260" s="103" t="str">
        <f>IF('Jeunes Plants'!N147&lt;&gt;"",'Jeunes Plants'!N147,"")</f>
        <v>M3</v>
      </c>
      <c r="H260" s="103" t="str">
        <f>IF('Jeunes Plants'!I147&lt;&gt;"",'Jeunes Plants'!I147,"")</f>
        <v>A</v>
      </c>
      <c r="I260" s="103" t="str">
        <f>IF('Jeunes Plants'!J147&lt;&gt;"",'Jeunes Plants'!J147,"")</f>
        <v/>
      </c>
      <c r="J260" s="103">
        <f>IF($J$9=36,'Jeunes Plants'!U147,IF($J$9=37,'Jeunes Plants'!V147,IF($J$9=38,'Jeunes Plants'!W147,IF($J$9=39,'Jeunes Plants'!X147,IF($J$9=40,'Jeunes Plants'!Y147,IF($J$9=41,'Jeunes Plants'!Z147,IF($J$9=42,'Jeunes Plants'!AA147,IF($J$9=43,'Jeunes Plants'!AB147,IF($J$9=44,'Jeunes Plants'!AC147,IF($J$9=45,'Jeunes Plants'!AD147,IF($J$9=46,'Jeunes Plants'!AE147,IF($J$9=47,'Jeunes Plants'!AF147,IF($J$9=48,'Jeunes Plants'!AG147,IF($J$9=49,'Jeunes Plants'!AH147,IF($J$9=50,'Jeunes Plants'!AI147,IF($J$9=51,'Jeunes Plants'!AJ147,IF($J$9=52,'Jeunes Plants'!AK147,IF($J$9=1,'Jeunes Plants'!AL147,IF($J$9=2,'Jeunes Plants'!AM147,IF($J$9=3,'Jeunes Plants'!AN147,IF($J$9=4,'Jeunes Plants'!AO147,IF($J$9=5,'Jeunes Plants'!AP147,IF($J$9=6,'Jeunes Plants'!AQ147,IF($J$9=7,'Jeunes Plants'!AR147,IF($J$9=8,'Jeunes Plants'!AS147,IF($J$9=9,'Jeunes Plants'!AT147,IF($J$9=10,'Jeunes Plants'!AU147,IF($J$9=11,'Jeunes Plants'!AV147,IF($J$9=12,'Jeunes Plants'!AW147,IF($J$9=13,'Jeunes Plants'!AX147,IF($J$9=14,'Jeunes Plants'!AY147,IF($J$9=15,'Jeunes Plants'!AZ147,IF($J$9=16,'Jeunes Plants'!BA147,IF($J$9=17,'Jeunes Plants'!BB147,IF($J$9=18,'Jeunes Plants'!BC147,IF($J$9=19,'Jeunes Plants'!BD147,IF($J$9=20,'Jeunes Plants'!BE147,IF($J$9=21,'Jeunes Plants'!BF147,IF($J$9=22,'Jeunes Plants'!BG147,IF($J$9=23,'Jeunes Plants'!BH147,IF($J$9=24,'Jeunes Plants'!BI147,IF($J$9=25,'Jeunes Plants'!BJ147,IF($J$9=26,'Jeunes Plants'!BK147,IF($J$9=27,'Jeunes Plants'!BL147,IF($J$9=28,'Jeunes Plants'!BM147,IF($J$9=29,'Jeunes Plants'!BN147,IF($J$9=30,'Jeunes Plants'!BO147,IF($J$9=31,'Jeunes Plants'!BP147,IF($J$9=32,'Jeunes Plants'!BQ147,IF($J$9=33,'Jeunes Plants'!BR147,IF($J$9=34,'Jeunes Plants'!BS147,IF($J$9=35,'Jeunes Plants'!B12050,))))))))))))))))))))))))))))))))))))))))))))))))))))</f>
        <v>0</v>
      </c>
      <c r="K260" s="103" t="str">
        <f>IF('Jeunes Plants'!R147=0,"","Erreur")</f>
        <v/>
      </c>
    </row>
    <row r="261" spans="1:11" x14ac:dyDescent="0.25">
      <c r="A261" s="450"/>
      <c r="B261" s="450"/>
      <c r="C261" s="451" t="s">
        <v>1809</v>
      </c>
      <c r="D261" s="451"/>
      <c r="E261" s="450"/>
      <c r="F261" s="450"/>
      <c r="G261" s="450"/>
      <c r="H261" s="450"/>
      <c r="I261" s="450"/>
      <c r="J261" s="450">
        <f>SUBTOTAL(9,J256:J260)</f>
        <v>0</v>
      </c>
      <c r="K261" s="450"/>
    </row>
    <row r="262" spans="1:11" x14ac:dyDescent="0.25">
      <c r="A262" s="103">
        <f>IF('Jeunes Plants'!A148&lt;&gt;"",'Jeunes Plants'!A148,"")</f>
        <v>3644</v>
      </c>
      <c r="B262" s="103" t="str">
        <f>IF('Jeunes Plants'!L148&lt;&gt;"",'Jeunes Plants'!L148,"")</f>
        <v>S1</v>
      </c>
      <c r="C262" s="107" t="str">
        <f>IF('Jeunes Plants'!B148&lt;&gt;"",'Jeunes Plants'!B148,"")</f>
        <v>ACALYPHA</v>
      </c>
      <c r="D262" s="107" t="str">
        <f>IF('Jeunes Plants'!C148&lt;&gt;"",'Jeunes Plants'!C148,"")</f>
        <v>pendula Cat's Tails</v>
      </c>
      <c r="E262" s="103">
        <f>IF('Jeunes Plants'!H148&lt;&gt;"",'Jeunes Plants'!H148,"")</f>
        <v>5</v>
      </c>
      <c r="F262" s="103" t="str">
        <f>IF('Jeunes Plants'!E148&lt;&gt;"",'Jeunes Plants'!E148,"")</f>
        <v>B</v>
      </c>
      <c r="G262" s="103" t="str">
        <f>IF('Jeunes Plants'!N148&lt;&gt;"",'Jeunes Plants'!N148,"")</f>
        <v>M3</v>
      </c>
      <c r="H262" s="103" t="str">
        <f>IF('Jeunes Plants'!I148&lt;&gt;"",'Jeunes Plants'!I148,"")</f>
        <v>E</v>
      </c>
      <c r="I262" s="103" t="str">
        <f>IF('Jeunes Plants'!J148&lt;&gt;"",'Jeunes Plants'!J148,"")</f>
        <v/>
      </c>
      <c r="J262" s="103">
        <f>IF($J$9=36,'Jeunes Plants'!U148,IF($J$9=37,'Jeunes Plants'!V148,IF($J$9=38,'Jeunes Plants'!W148,IF($J$9=39,'Jeunes Plants'!X148,IF($J$9=40,'Jeunes Plants'!Y148,IF($J$9=41,'Jeunes Plants'!Z148,IF($J$9=42,'Jeunes Plants'!AA148,IF($J$9=43,'Jeunes Plants'!AB148,IF($J$9=44,'Jeunes Plants'!AC148,IF($J$9=45,'Jeunes Plants'!AD148,IF($J$9=46,'Jeunes Plants'!AE148,IF($J$9=47,'Jeunes Plants'!AF148,IF($J$9=48,'Jeunes Plants'!AG148,IF($J$9=49,'Jeunes Plants'!AH148,IF($J$9=50,'Jeunes Plants'!AI148,IF($J$9=51,'Jeunes Plants'!AJ148,IF($J$9=52,'Jeunes Plants'!AK148,IF($J$9=1,'Jeunes Plants'!AL148,IF($J$9=2,'Jeunes Plants'!AM148,IF($J$9=3,'Jeunes Plants'!AN148,IF($J$9=4,'Jeunes Plants'!AO148,IF($J$9=5,'Jeunes Plants'!AP148,IF($J$9=6,'Jeunes Plants'!AQ148,IF($J$9=7,'Jeunes Plants'!AR148,IF($J$9=8,'Jeunes Plants'!AS148,IF($J$9=9,'Jeunes Plants'!AT148,IF($J$9=10,'Jeunes Plants'!AU148,IF($J$9=11,'Jeunes Plants'!AV148,IF($J$9=12,'Jeunes Plants'!AW148,IF($J$9=13,'Jeunes Plants'!AX148,IF($J$9=14,'Jeunes Plants'!AY148,IF($J$9=15,'Jeunes Plants'!AZ148,IF($J$9=16,'Jeunes Plants'!BA148,IF($J$9=17,'Jeunes Plants'!BB148,IF($J$9=18,'Jeunes Plants'!BC148,IF($J$9=19,'Jeunes Plants'!BD148,IF($J$9=20,'Jeunes Plants'!BE148,IF($J$9=21,'Jeunes Plants'!BF148,IF($J$9=22,'Jeunes Plants'!BG148,IF($J$9=23,'Jeunes Plants'!BH148,IF($J$9=24,'Jeunes Plants'!BI148,IF($J$9=25,'Jeunes Plants'!BJ148,IF($J$9=26,'Jeunes Plants'!BK148,IF($J$9=27,'Jeunes Plants'!BL148,IF($J$9=28,'Jeunes Plants'!BM148,IF($J$9=29,'Jeunes Plants'!BN148,IF($J$9=30,'Jeunes Plants'!BO148,IF($J$9=31,'Jeunes Plants'!BP148,IF($J$9=32,'Jeunes Plants'!BQ148,IF($J$9=33,'Jeunes Plants'!BR148,IF($J$9=34,'Jeunes Plants'!BS148,IF($J$9=35,'Jeunes Plants'!B12051,))))))))))))))))))))))))))))))))))))))))))))))))))))</f>
        <v>0</v>
      </c>
      <c r="K262" s="103" t="str">
        <f>IF('Jeunes Plants'!R148=0,"","Erreur")</f>
        <v/>
      </c>
    </row>
    <row r="263" spans="1:11" x14ac:dyDescent="0.25">
      <c r="A263" s="450"/>
      <c r="B263" s="450"/>
      <c r="C263" s="451" t="s">
        <v>1810</v>
      </c>
      <c r="D263" s="451"/>
      <c r="E263" s="450"/>
      <c r="F263" s="450"/>
      <c r="G263" s="450"/>
      <c r="H263" s="450"/>
      <c r="I263" s="450"/>
      <c r="J263" s="450">
        <f>SUBTOTAL(9,J262:J262)</f>
        <v>0</v>
      </c>
      <c r="K263" s="450"/>
    </row>
    <row r="264" spans="1:11" x14ac:dyDescent="0.25">
      <c r="A264" s="103">
        <f>IF('Jeunes Plants'!A149&lt;&gt;"",'Jeunes Plants'!A149,"")</f>
        <v>26135</v>
      </c>
      <c r="B264" s="103" t="str">
        <f>IF('Jeunes Plants'!L149&lt;&gt;"",'Jeunes Plants'!L149,"")</f>
        <v>S5</v>
      </c>
      <c r="C264" s="107" t="str">
        <f>IF('Jeunes Plants'!B149&lt;&gt;"",'Jeunes Plants'!B149,"")</f>
        <v>ACHILLEE DESERT EVE</v>
      </c>
      <c r="D264" s="107" t="str">
        <f>IF('Jeunes Plants'!C149&lt;&gt;"",'Jeunes Plants'!C149,"")</f>
        <v>Red</v>
      </c>
      <c r="E264" s="103">
        <f>IF('Jeunes Plants'!H149&lt;&gt;"",'Jeunes Plants'!H149,"")</f>
        <v>6</v>
      </c>
      <c r="F264" s="103" t="str">
        <f>IF('Jeunes Plants'!E149&lt;&gt;"",'Jeunes Plants'!E149,"")</f>
        <v>B</v>
      </c>
      <c r="G264" s="103" t="str">
        <f>IF('Jeunes Plants'!N149&lt;&gt;"",'Jeunes Plants'!N149,"")</f>
        <v>M3</v>
      </c>
      <c r="H264" s="103" t="str">
        <f>IF('Jeunes Plants'!I149&lt;&gt;"",'Jeunes Plants'!I149,"")</f>
        <v>A</v>
      </c>
      <c r="I264" s="103">
        <f>IF('Jeunes Plants'!J149&lt;&gt;"",'Jeunes Plants'!J149,"")</f>
        <v>4.2000000000000003E-2</v>
      </c>
      <c r="J264" s="103">
        <f>IF($J$9=36,'Jeunes Plants'!U149,IF($J$9=37,'Jeunes Plants'!V149,IF($J$9=38,'Jeunes Plants'!W149,IF($J$9=39,'Jeunes Plants'!X149,IF($J$9=40,'Jeunes Plants'!Y149,IF($J$9=41,'Jeunes Plants'!Z149,IF($J$9=42,'Jeunes Plants'!AA149,IF($J$9=43,'Jeunes Plants'!AB149,IF($J$9=44,'Jeunes Plants'!AC149,IF($J$9=45,'Jeunes Plants'!AD149,IF($J$9=46,'Jeunes Plants'!AE149,IF($J$9=47,'Jeunes Plants'!AF149,IF($J$9=48,'Jeunes Plants'!AG149,IF($J$9=49,'Jeunes Plants'!AH149,IF($J$9=50,'Jeunes Plants'!AI149,IF($J$9=51,'Jeunes Plants'!AJ149,IF($J$9=52,'Jeunes Plants'!AK149,IF($J$9=1,'Jeunes Plants'!AL149,IF($J$9=2,'Jeunes Plants'!AM149,IF($J$9=3,'Jeunes Plants'!AN149,IF($J$9=4,'Jeunes Plants'!AO149,IF($J$9=5,'Jeunes Plants'!AP149,IF($J$9=6,'Jeunes Plants'!AQ149,IF($J$9=7,'Jeunes Plants'!AR149,IF($J$9=8,'Jeunes Plants'!AS149,IF($J$9=9,'Jeunes Plants'!AT149,IF($J$9=10,'Jeunes Plants'!AU149,IF($J$9=11,'Jeunes Plants'!AV149,IF($J$9=12,'Jeunes Plants'!AW149,IF($J$9=13,'Jeunes Plants'!AX149,IF($J$9=14,'Jeunes Plants'!AY149,IF($J$9=15,'Jeunes Plants'!AZ149,IF($J$9=16,'Jeunes Plants'!BA149,IF($J$9=17,'Jeunes Plants'!BB149,IF($J$9=18,'Jeunes Plants'!BC149,IF($J$9=19,'Jeunes Plants'!BD149,IF($J$9=20,'Jeunes Plants'!BE149,IF($J$9=21,'Jeunes Plants'!BF149,IF($J$9=22,'Jeunes Plants'!BG149,IF($J$9=23,'Jeunes Plants'!BH149,IF($J$9=24,'Jeunes Plants'!BI149,IF($J$9=25,'Jeunes Plants'!BJ149,IF($J$9=26,'Jeunes Plants'!BK149,IF($J$9=27,'Jeunes Plants'!BL149,IF($J$9=28,'Jeunes Plants'!BM149,IF($J$9=29,'Jeunes Plants'!BN149,IF($J$9=30,'Jeunes Plants'!BO149,IF($J$9=31,'Jeunes Plants'!BP149,IF($J$9=32,'Jeunes Plants'!BQ149,IF($J$9=33,'Jeunes Plants'!BR149,IF($J$9=34,'Jeunes Plants'!BS149,IF($J$9=35,'Jeunes Plants'!B12052,))))))))))))))))))))))))))))))))))))))))))))))))))))</f>
        <v>0</v>
      </c>
      <c r="K264" s="103" t="str">
        <f>IF('Jeunes Plants'!R149=0,"","Erreur")</f>
        <v/>
      </c>
    </row>
    <row r="265" spans="1:11" x14ac:dyDescent="0.25">
      <c r="A265" s="103">
        <f>IF('Jeunes Plants'!A150&lt;&gt;"",'Jeunes Plants'!A150,"")</f>
        <v>25214</v>
      </c>
      <c r="B265" s="103" t="str">
        <f>IF('Jeunes Plants'!L150&lt;&gt;"",'Jeunes Plants'!L150,"")</f>
        <v>S5</v>
      </c>
      <c r="C265" s="107" t="str">
        <f>IF('Jeunes Plants'!B150&lt;&gt;"",'Jeunes Plants'!B150,"")</f>
        <v>ACHILLEE DESERT EVE</v>
      </c>
      <c r="D265" s="107" t="str">
        <f>IF('Jeunes Plants'!C150&lt;&gt;"",'Jeunes Plants'!C150,"")</f>
        <v>Yellow</v>
      </c>
      <c r="E265" s="103">
        <f>IF('Jeunes Plants'!H150&lt;&gt;"",'Jeunes Plants'!H150,"")</f>
        <v>6</v>
      </c>
      <c r="F265" s="103" t="str">
        <f>IF('Jeunes Plants'!E150&lt;&gt;"",'Jeunes Plants'!E150,"")</f>
        <v>B</v>
      </c>
      <c r="G265" s="103" t="str">
        <f>IF('Jeunes Plants'!N150&lt;&gt;"",'Jeunes Plants'!N150,"")</f>
        <v>M3</v>
      </c>
      <c r="H265" s="103" t="str">
        <f>IF('Jeunes Plants'!I150&lt;&gt;"",'Jeunes Plants'!I150,"")</f>
        <v>A</v>
      </c>
      <c r="I265" s="103">
        <f>IF('Jeunes Plants'!J150&lt;&gt;"",'Jeunes Plants'!J150,"")</f>
        <v>4.2000000000000003E-2</v>
      </c>
      <c r="J265" s="103">
        <f>IF($J$9=36,'Jeunes Plants'!U150,IF($J$9=37,'Jeunes Plants'!V150,IF($J$9=38,'Jeunes Plants'!W150,IF($J$9=39,'Jeunes Plants'!X150,IF($J$9=40,'Jeunes Plants'!Y150,IF($J$9=41,'Jeunes Plants'!Z150,IF($J$9=42,'Jeunes Plants'!AA150,IF($J$9=43,'Jeunes Plants'!AB150,IF($J$9=44,'Jeunes Plants'!AC150,IF($J$9=45,'Jeunes Plants'!AD150,IF($J$9=46,'Jeunes Plants'!AE150,IF($J$9=47,'Jeunes Plants'!AF150,IF($J$9=48,'Jeunes Plants'!AG150,IF($J$9=49,'Jeunes Plants'!AH150,IF($J$9=50,'Jeunes Plants'!AI150,IF($J$9=51,'Jeunes Plants'!AJ150,IF($J$9=52,'Jeunes Plants'!AK150,IF($J$9=1,'Jeunes Plants'!AL150,IF($J$9=2,'Jeunes Plants'!AM150,IF($J$9=3,'Jeunes Plants'!AN150,IF($J$9=4,'Jeunes Plants'!AO150,IF($J$9=5,'Jeunes Plants'!AP150,IF($J$9=6,'Jeunes Plants'!AQ150,IF($J$9=7,'Jeunes Plants'!AR150,IF($J$9=8,'Jeunes Plants'!AS150,IF($J$9=9,'Jeunes Plants'!AT150,IF($J$9=10,'Jeunes Plants'!AU150,IF($J$9=11,'Jeunes Plants'!AV150,IF($J$9=12,'Jeunes Plants'!AW150,IF($J$9=13,'Jeunes Plants'!AX150,IF($J$9=14,'Jeunes Plants'!AY150,IF($J$9=15,'Jeunes Plants'!AZ150,IF($J$9=16,'Jeunes Plants'!BA150,IF($J$9=17,'Jeunes Plants'!BB150,IF($J$9=18,'Jeunes Plants'!BC150,IF($J$9=19,'Jeunes Plants'!BD150,IF($J$9=20,'Jeunes Plants'!BE150,IF($J$9=21,'Jeunes Plants'!BF150,IF($J$9=22,'Jeunes Plants'!BG150,IF($J$9=23,'Jeunes Plants'!BH150,IF($J$9=24,'Jeunes Plants'!BI150,IF($J$9=25,'Jeunes Plants'!BJ150,IF($J$9=26,'Jeunes Plants'!BK150,IF($J$9=27,'Jeunes Plants'!BL150,IF($J$9=28,'Jeunes Plants'!BM150,IF($J$9=29,'Jeunes Plants'!BN150,IF($J$9=30,'Jeunes Plants'!BO150,IF($J$9=31,'Jeunes Plants'!BP150,IF($J$9=32,'Jeunes Plants'!BQ150,IF($J$9=33,'Jeunes Plants'!BR150,IF($J$9=34,'Jeunes Plants'!BS150,IF($J$9=35,'Jeunes Plants'!B12053,))))))))))))))))))))))))))))))))))))))))))))))))))))</f>
        <v>0</v>
      </c>
      <c r="K265" s="103" t="str">
        <f>IF('Jeunes Plants'!R150=0,"","Erreur")</f>
        <v/>
      </c>
    </row>
    <row r="266" spans="1:11" x14ac:dyDescent="0.25">
      <c r="A266" s="450"/>
      <c r="B266" s="450"/>
      <c r="C266" s="451" t="s">
        <v>1811</v>
      </c>
      <c r="D266" s="451"/>
      <c r="E266" s="450"/>
      <c r="F266" s="450"/>
      <c r="G266" s="450"/>
      <c r="H266" s="450"/>
      <c r="I266" s="450"/>
      <c r="J266" s="450">
        <f>SUBTOTAL(9,J264:J265)</f>
        <v>0</v>
      </c>
      <c r="K266" s="450"/>
    </row>
    <row r="267" spans="1:11" x14ac:dyDescent="0.25">
      <c r="A267" s="103">
        <f>IF('Jeunes Plants'!A151&lt;&gt;"",'Jeunes Plants'!A151,"")</f>
        <v>12301</v>
      </c>
      <c r="B267" s="103" t="str">
        <f>IF('Jeunes Plants'!L151&lt;&gt;"",'Jeunes Plants'!L151,"")</f>
        <v>S7</v>
      </c>
      <c r="C267" s="107" t="str">
        <f>IF('Jeunes Plants'!B151&lt;&gt;"",'Jeunes Plants'!B151,"")</f>
        <v>ACHYRANTHES</v>
      </c>
      <c r="D267" s="107" t="str">
        <f>IF('Jeunes Plants'!C151&lt;&gt;"",'Jeunes Plants'!C151,"")</f>
        <v>Blazin Rose</v>
      </c>
      <c r="E267" s="103">
        <f>IF('Jeunes Plants'!H151&lt;&gt;"",'Jeunes Plants'!H151,"")</f>
        <v>6</v>
      </c>
      <c r="F267" s="103" t="str">
        <f>IF('Jeunes Plants'!E151&lt;&gt;"",'Jeunes Plants'!E151,"")</f>
        <v>B</v>
      </c>
      <c r="G267" s="103" t="str">
        <f>IF('Jeunes Plants'!N151&lt;&gt;"",'Jeunes Plants'!N151,"")</f>
        <v>M3</v>
      </c>
      <c r="H267" s="103" t="str">
        <f>IF('Jeunes Plants'!I151&lt;&gt;"",'Jeunes Plants'!I151,"")</f>
        <v>D</v>
      </c>
      <c r="I267" s="103" t="str">
        <f>IF('Jeunes Plants'!J151&lt;&gt;"",'Jeunes Plants'!J151,"")</f>
        <v/>
      </c>
      <c r="J267" s="103">
        <f>IF($J$9=36,'Jeunes Plants'!U151,IF($J$9=37,'Jeunes Plants'!V151,IF($J$9=38,'Jeunes Plants'!W151,IF($J$9=39,'Jeunes Plants'!X151,IF($J$9=40,'Jeunes Plants'!Y151,IF($J$9=41,'Jeunes Plants'!Z151,IF($J$9=42,'Jeunes Plants'!AA151,IF($J$9=43,'Jeunes Plants'!AB151,IF($J$9=44,'Jeunes Plants'!AC151,IF($J$9=45,'Jeunes Plants'!AD151,IF($J$9=46,'Jeunes Plants'!AE151,IF($J$9=47,'Jeunes Plants'!AF151,IF($J$9=48,'Jeunes Plants'!AG151,IF($J$9=49,'Jeunes Plants'!AH151,IF($J$9=50,'Jeunes Plants'!AI151,IF($J$9=51,'Jeunes Plants'!AJ151,IF($J$9=52,'Jeunes Plants'!AK151,IF($J$9=1,'Jeunes Plants'!AL151,IF($J$9=2,'Jeunes Plants'!AM151,IF($J$9=3,'Jeunes Plants'!AN151,IF($J$9=4,'Jeunes Plants'!AO151,IF($J$9=5,'Jeunes Plants'!AP151,IF($J$9=6,'Jeunes Plants'!AQ151,IF($J$9=7,'Jeunes Plants'!AR151,IF($J$9=8,'Jeunes Plants'!AS151,IF($J$9=9,'Jeunes Plants'!AT151,IF($J$9=10,'Jeunes Plants'!AU151,IF($J$9=11,'Jeunes Plants'!AV151,IF($J$9=12,'Jeunes Plants'!AW151,IF($J$9=13,'Jeunes Plants'!AX151,IF($J$9=14,'Jeunes Plants'!AY151,IF($J$9=15,'Jeunes Plants'!AZ151,IF($J$9=16,'Jeunes Plants'!BA151,IF($J$9=17,'Jeunes Plants'!BB151,IF($J$9=18,'Jeunes Plants'!BC151,IF($J$9=19,'Jeunes Plants'!BD151,IF($J$9=20,'Jeunes Plants'!BE151,IF($J$9=21,'Jeunes Plants'!BF151,IF($J$9=22,'Jeunes Plants'!BG151,IF($J$9=23,'Jeunes Plants'!BH151,IF($J$9=24,'Jeunes Plants'!BI151,IF($J$9=25,'Jeunes Plants'!BJ151,IF($J$9=26,'Jeunes Plants'!BK151,IF($J$9=27,'Jeunes Plants'!BL151,IF($J$9=28,'Jeunes Plants'!BM151,IF($J$9=29,'Jeunes Plants'!BN151,IF($J$9=30,'Jeunes Plants'!BO151,IF($J$9=31,'Jeunes Plants'!BP151,IF($J$9=32,'Jeunes Plants'!BQ151,IF($J$9=33,'Jeunes Plants'!BR151,IF($J$9=34,'Jeunes Plants'!BS151,IF($J$9=35,'Jeunes Plants'!B12054,))))))))))))))))))))))))))))))))))))))))))))))))))))</f>
        <v>0</v>
      </c>
      <c r="K267" s="103" t="str">
        <f>IF('Jeunes Plants'!R151=0,"","Erreur")</f>
        <v/>
      </c>
    </row>
    <row r="268" spans="1:11" x14ac:dyDescent="0.25">
      <c r="A268" s="103">
        <f>IF('Jeunes Plants'!A152&lt;&gt;"",'Jeunes Plants'!A152,"")</f>
        <v>3645</v>
      </c>
      <c r="B268" s="103" t="str">
        <f>IF('Jeunes Plants'!L152&lt;&gt;"",'Jeunes Plants'!L152,"")</f>
        <v>S7</v>
      </c>
      <c r="C268" s="107" t="str">
        <f>IF('Jeunes Plants'!B152&lt;&gt;"",'Jeunes Plants'!B152,"")</f>
        <v>ACHYRANTHES</v>
      </c>
      <c r="D268" s="107" t="str">
        <f>IF('Jeunes Plants'!C152&lt;&gt;"",'Jeunes Plants'!C152,"")</f>
        <v>Carminata</v>
      </c>
      <c r="E268" s="103">
        <f>IF('Jeunes Plants'!H152&lt;&gt;"",'Jeunes Plants'!H152,"")</f>
        <v>6</v>
      </c>
      <c r="F268" s="103" t="str">
        <f>IF('Jeunes Plants'!E152&lt;&gt;"",'Jeunes Plants'!E152,"")</f>
        <v>B</v>
      </c>
      <c r="G268" s="103" t="str">
        <f>IF('Jeunes Plants'!N152&lt;&gt;"",'Jeunes Plants'!N152,"")</f>
        <v>M3</v>
      </c>
      <c r="H268" s="103" t="str">
        <f>IF('Jeunes Plants'!I152&lt;&gt;"",'Jeunes Plants'!I152,"")</f>
        <v>B</v>
      </c>
      <c r="I268" s="103" t="str">
        <f>IF('Jeunes Plants'!J152&lt;&gt;"",'Jeunes Plants'!J152,"")</f>
        <v/>
      </c>
      <c r="J268" s="103">
        <f>IF($J$9=36,'Jeunes Plants'!U152,IF($J$9=37,'Jeunes Plants'!V152,IF($J$9=38,'Jeunes Plants'!W152,IF($J$9=39,'Jeunes Plants'!X152,IF($J$9=40,'Jeunes Plants'!Y152,IF($J$9=41,'Jeunes Plants'!Z152,IF($J$9=42,'Jeunes Plants'!AA152,IF($J$9=43,'Jeunes Plants'!AB152,IF($J$9=44,'Jeunes Plants'!AC152,IF($J$9=45,'Jeunes Plants'!AD152,IF($J$9=46,'Jeunes Plants'!AE152,IF($J$9=47,'Jeunes Plants'!AF152,IF($J$9=48,'Jeunes Plants'!AG152,IF($J$9=49,'Jeunes Plants'!AH152,IF($J$9=50,'Jeunes Plants'!AI152,IF($J$9=51,'Jeunes Plants'!AJ152,IF($J$9=52,'Jeunes Plants'!AK152,IF($J$9=1,'Jeunes Plants'!AL152,IF($J$9=2,'Jeunes Plants'!AM152,IF($J$9=3,'Jeunes Plants'!AN152,IF($J$9=4,'Jeunes Plants'!AO152,IF($J$9=5,'Jeunes Plants'!AP152,IF($J$9=6,'Jeunes Plants'!AQ152,IF($J$9=7,'Jeunes Plants'!AR152,IF($J$9=8,'Jeunes Plants'!AS152,IF($J$9=9,'Jeunes Plants'!AT152,IF($J$9=10,'Jeunes Plants'!AU152,IF($J$9=11,'Jeunes Plants'!AV152,IF($J$9=12,'Jeunes Plants'!AW152,IF($J$9=13,'Jeunes Plants'!AX152,IF($J$9=14,'Jeunes Plants'!AY152,IF($J$9=15,'Jeunes Plants'!AZ152,IF($J$9=16,'Jeunes Plants'!BA152,IF($J$9=17,'Jeunes Plants'!BB152,IF($J$9=18,'Jeunes Plants'!BC152,IF($J$9=19,'Jeunes Plants'!BD152,IF($J$9=20,'Jeunes Plants'!BE152,IF($J$9=21,'Jeunes Plants'!BF152,IF($J$9=22,'Jeunes Plants'!BG152,IF($J$9=23,'Jeunes Plants'!BH152,IF($J$9=24,'Jeunes Plants'!BI152,IF($J$9=25,'Jeunes Plants'!BJ152,IF($J$9=26,'Jeunes Plants'!BK152,IF($J$9=27,'Jeunes Plants'!BL152,IF($J$9=28,'Jeunes Plants'!BM152,IF($J$9=29,'Jeunes Plants'!BN152,IF($J$9=30,'Jeunes Plants'!BO152,IF($J$9=31,'Jeunes Plants'!BP152,IF($J$9=32,'Jeunes Plants'!BQ152,IF($J$9=33,'Jeunes Plants'!BR152,IF($J$9=34,'Jeunes Plants'!BS152,IF($J$9=35,'Jeunes Plants'!B12055,))))))))))))))))))))))))))))))))))))))))))))))))))))</f>
        <v>0</v>
      </c>
      <c r="K268" s="103" t="str">
        <f>IF('Jeunes Plants'!R152=0,"","Erreur")</f>
        <v/>
      </c>
    </row>
    <row r="269" spans="1:11" x14ac:dyDescent="0.25">
      <c r="A269" s="103">
        <f>IF('Jeunes Plants'!A153&lt;&gt;"",'Jeunes Plants'!A153,"")</f>
        <v>3646</v>
      </c>
      <c r="B269" s="103" t="str">
        <f>IF('Jeunes Plants'!L153&lt;&gt;"",'Jeunes Plants'!L153,"")</f>
        <v>S7</v>
      </c>
      <c r="C269" s="107" t="str">
        <f>IF('Jeunes Plants'!B153&lt;&gt;"",'Jeunes Plants'!B153,"")</f>
        <v>ACHYRANTHES</v>
      </c>
      <c r="D269" s="107" t="str">
        <f>IF('Jeunes Plants'!C153&lt;&gt;"",'Jeunes Plants'!C153,"")</f>
        <v>Panaché de Bailly</v>
      </c>
      <c r="E269" s="103">
        <f>IF('Jeunes Plants'!H153&lt;&gt;"",'Jeunes Plants'!H153,"")</f>
        <v>6</v>
      </c>
      <c r="F269" s="103" t="str">
        <f>IF('Jeunes Plants'!E153&lt;&gt;"",'Jeunes Plants'!E153,"")</f>
        <v>B</v>
      </c>
      <c r="G269" s="103" t="str">
        <f>IF('Jeunes Plants'!N153&lt;&gt;"",'Jeunes Plants'!N153,"")</f>
        <v>M3</v>
      </c>
      <c r="H269" s="103" t="str">
        <f>IF('Jeunes Plants'!I153&lt;&gt;"",'Jeunes Plants'!I153,"")</f>
        <v>B</v>
      </c>
      <c r="I269" s="103" t="str">
        <f>IF('Jeunes Plants'!J153&lt;&gt;"",'Jeunes Plants'!J153,"")</f>
        <v/>
      </c>
      <c r="J269" s="103">
        <f>IF($J$9=36,'Jeunes Plants'!U153,IF($J$9=37,'Jeunes Plants'!V153,IF($J$9=38,'Jeunes Plants'!W153,IF($J$9=39,'Jeunes Plants'!X153,IF($J$9=40,'Jeunes Plants'!Y153,IF($J$9=41,'Jeunes Plants'!Z153,IF($J$9=42,'Jeunes Plants'!AA153,IF($J$9=43,'Jeunes Plants'!AB153,IF($J$9=44,'Jeunes Plants'!AC153,IF($J$9=45,'Jeunes Plants'!AD153,IF($J$9=46,'Jeunes Plants'!AE153,IF($J$9=47,'Jeunes Plants'!AF153,IF($J$9=48,'Jeunes Plants'!AG153,IF($J$9=49,'Jeunes Plants'!AH153,IF($J$9=50,'Jeunes Plants'!AI153,IF($J$9=51,'Jeunes Plants'!AJ153,IF($J$9=52,'Jeunes Plants'!AK153,IF($J$9=1,'Jeunes Plants'!AL153,IF($J$9=2,'Jeunes Plants'!AM153,IF($J$9=3,'Jeunes Plants'!AN153,IF($J$9=4,'Jeunes Plants'!AO153,IF($J$9=5,'Jeunes Plants'!AP153,IF($J$9=6,'Jeunes Plants'!AQ153,IF($J$9=7,'Jeunes Plants'!AR153,IF($J$9=8,'Jeunes Plants'!AS153,IF($J$9=9,'Jeunes Plants'!AT153,IF($J$9=10,'Jeunes Plants'!AU153,IF($J$9=11,'Jeunes Plants'!AV153,IF($J$9=12,'Jeunes Plants'!AW153,IF($J$9=13,'Jeunes Plants'!AX153,IF($J$9=14,'Jeunes Plants'!AY153,IF($J$9=15,'Jeunes Plants'!AZ153,IF($J$9=16,'Jeunes Plants'!BA153,IF($J$9=17,'Jeunes Plants'!BB153,IF($J$9=18,'Jeunes Plants'!BC153,IF($J$9=19,'Jeunes Plants'!BD153,IF($J$9=20,'Jeunes Plants'!BE153,IF($J$9=21,'Jeunes Plants'!BF153,IF($J$9=22,'Jeunes Plants'!BG153,IF($J$9=23,'Jeunes Plants'!BH153,IF($J$9=24,'Jeunes Plants'!BI153,IF($J$9=25,'Jeunes Plants'!BJ153,IF($J$9=26,'Jeunes Plants'!BK153,IF($J$9=27,'Jeunes Plants'!BL153,IF($J$9=28,'Jeunes Plants'!BM153,IF($J$9=29,'Jeunes Plants'!BN153,IF($J$9=30,'Jeunes Plants'!BO153,IF($J$9=31,'Jeunes Plants'!BP153,IF($J$9=32,'Jeunes Plants'!BQ153,IF($J$9=33,'Jeunes Plants'!BR153,IF($J$9=34,'Jeunes Plants'!BS153,IF($J$9=35,'Jeunes Plants'!B12056,))))))))))))))))))))))))))))))))))))))))))))))))))))</f>
        <v>0</v>
      </c>
      <c r="K269" s="103" t="str">
        <f>IF('Jeunes Plants'!R153=0,"","Erreur")</f>
        <v/>
      </c>
    </row>
    <row r="270" spans="1:11" x14ac:dyDescent="0.25">
      <c r="A270" s="103">
        <f>IF('Jeunes Plants'!A154&lt;&gt;"",'Jeunes Plants'!A154,"")</f>
        <v>25146</v>
      </c>
      <c r="B270" s="103" t="str">
        <f>IF('Jeunes Plants'!L154&lt;&gt;"",'Jeunes Plants'!L154,"")</f>
        <v>S7</v>
      </c>
      <c r="C270" s="107" t="str">
        <f>IF('Jeunes Plants'!B154&lt;&gt;"",'Jeunes Plants'!B154,"")</f>
        <v>ACHYRANTHES</v>
      </c>
      <c r="D270" s="107" t="str">
        <f>IF('Jeunes Plants'!C154&lt;&gt;"",'Jeunes Plants'!C154,"")</f>
        <v>Party time</v>
      </c>
      <c r="E270" s="103">
        <f>IF('Jeunes Plants'!H154&lt;&gt;"",'Jeunes Plants'!H154,"")</f>
        <v>6</v>
      </c>
      <c r="F270" s="103" t="str">
        <f>IF('Jeunes Plants'!E154&lt;&gt;"",'Jeunes Plants'!E154,"")</f>
        <v>B</v>
      </c>
      <c r="G270" s="103" t="str">
        <f>IF('Jeunes Plants'!N154&lt;&gt;"",'Jeunes Plants'!N154,"")</f>
        <v>M3</v>
      </c>
      <c r="H270" s="103" t="str">
        <f>IF('Jeunes Plants'!I154&lt;&gt;"",'Jeunes Plants'!I154,"")</f>
        <v>D</v>
      </c>
      <c r="I270" s="103" t="str">
        <f>IF('Jeunes Plants'!J154&lt;&gt;"",'Jeunes Plants'!J154,"")</f>
        <v/>
      </c>
      <c r="J270" s="103">
        <f>IF($J$9=36,'Jeunes Plants'!U154,IF($J$9=37,'Jeunes Plants'!V154,IF($J$9=38,'Jeunes Plants'!W154,IF($J$9=39,'Jeunes Plants'!X154,IF($J$9=40,'Jeunes Plants'!Y154,IF($J$9=41,'Jeunes Plants'!Z154,IF($J$9=42,'Jeunes Plants'!AA154,IF($J$9=43,'Jeunes Plants'!AB154,IF($J$9=44,'Jeunes Plants'!AC154,IF($J$9=45,'Jeunes Plants'!AD154,IF($J$9=46,'Jeunes Plants'!AE154,IF($J$9=47,'Jeunes Plants'!AF154,IF($J$9=48,'Jeunes Plants'!AG154,IF($J$9=49,'Jeunes Plants'!AH154,IF($J$9=50,'Jeunes Plants'!AI154,IF($J$9=51,'Jeunes Plants'!AJ154,IF($J$9=52,'Jeunes Plants'!AK154,IF($J$9=1,'Jeunes Plants'!AL154,IF($J$9=2,'Jeunes Plants'!AM154,IF($J$9=3,'Jeunes Plants'!AN154,IF($J$9=4,'Jeunes Plants'!AO154,IF($J$9=5,'Jeunes Plants'!AP154,IF($J$9=6,'Jeunes Plants'!AQ154,IF($J$9=7,'Jeunes Plants'!AR154,IF($J$9=8,'Jeunes Plants'!AS154,IF($J$9=9,'Jeunes Plants'!AT154,IF($J$9=10,'Jeunes Plants'!AU154,IF($J$9=11,'Jeunes Plants'!AV154,IF($J$9=12,'Jeunes Plants'!AW154,IF($J$9=13,'Jeunes Plants'!AX154,IF($J$9=14,'Jeunes Plants'!AY154,IF($J$9=15,'Jeunes Plants'!AZ154,IF($J$9=16,'Jeunes Plants'!BA154,IF($J$9=17,'Jeunes Plants'!BB154,IF($J$9=18,'Jeunes Plants'!BC154,IF($J$9=19,'Jeunes Plants'!BD154,IF($J$9=20,'Jeunes Plants'!BE154,IF($J$9=21,'Jeunes Plants'!BF154,IF($J$9=22,'Jeunes Plants'!BG154,IF($J$9=23,'Jeunes Plants'!BH154,IF($J$9=24,'Jeunes Plants'!BI154,IF($J$9=25,'Jeunes Plants'!BJ154,IF($J$9=26,'Jeunes Plants'!BK154,IF($J$9=27,'Jeunes Plants'!BL154,IF($J$9=28,'Jeunes Plants'!BM154,IF($J$9=29,'Jeunes Plants'!BN154,IF($J$9=30,'Jeunes Plants'!BO154,IF($J$9=31,'Jeunes Plants'!BP154,IF($J$9=32,'Jeunes Plants'!BQ154,IF($J$9=33,'Jeunes Plants'!BR154,IF($J$9=34,'Jeunes Plants'!BS154,IF($J$9=35,'Jeunes Plants'!B12057,))))))))))))))))))))))))))))))))))))))))))))))))))))</f>
        <v>0</v>
      </c>
      <c r="K270" s="103" t="str">
        <f>IF('Jeunes Plants'!R154=0,"","Erreur")</f>
        <v/>
      </c>
    </row>
    <row r="271" spans="1:11" x14ac:dyDescent="0.25">
      <c r="A271" s="103">
        <f>IF('Jeunes Plants'!A155&lt;&gt;"",'Jeunes Plants'!A155,"")</f>
        <v>11153</v>
      </c>
      <c r="B271" s="103" t="str">
        <f>IF('Jeunes Plants'!L155&lt;&gt;"",'Jeunes Plants'!L155,"")</f>
        <v>S7</v>
      </c>
      <c r="C271" s="107" t="str">
        <f>IF('Jeunes Plants'!B155&lt;&gt;"",'Jeunes Plants'!B155,"")</f>
        <v>ACHYRANTHES</v>
      </c>
      <c r="D271" s="107" t="str">
        <f>IF('Jeunes Plants'!C155&lt;&gt;"",'Jeunes Plants'!C155,"")</f>
        <v>Variés</v>
      </c>
      <c r="E271" s="103">
        <f>IF('Jeunes Plants'!H155&lt;&gt;"",'Jeunes Plants'!H155,"")</f>
        <v>6</v>
      </c>
      <c r="F271" s="103" t="str">
        <f>IF('Jeunes Plants'!E155&lt;&gt;"",'Jeunes Plants'!E155,"")</f>
        <v>B</v>
      </c>
      <c r="G271" s="103" t="str">
        <f>IF('Jeunes Plants'!N155&lt;&gt;"",'Jeunes Plants'!N155,"")</f>
        <v>M3</v>
      </c>
      <c r="H271" s="103" t="str">
        <f>IF('Jeunes Plants'!I155&lt;&gt;"",'Jeunes Plants'!I155,"")</f>
        <v>B</v>
      </c>
      <c r="I271" s="103" t="str">
        <f>IF('Jeunes Plants'!J155&lt;&gt;"",'Jeunes Plants'!J155,"")</f>
        <v/>
      </c>
      <c r="J271" s="103">
        <f>IF($J$9=36,'Jeunes Plants'!U155,IF($J$9=37,'Jeunes Plants'!V155,IF($J$9=38,'Jeunes Plants'!W155,IF($J$9=39,'Jeunes Plants'!X155,IF($J$9=40,'Jeunes Plants'!Y155,IF($J$9=41,'Jeunes Plants'!Z155,IF($J$9=42,'Jeunes Plants'!AA155,IF($J$9=43,'Jeunes Plants'!AB155,IF($J$9=44,'Jeunes Plants'!AC155,IF($J$9=45,'Jeunes Plants'!AD155,IF($J$9=46,'Jeunes Plants'!AE155,IF($J$9=47,'Jeunes Plants'!AF155,IF($J$9=48,'Jeunes Plants'!AG155,IF($J$9=49,'Jeunes Plants'!AH155,IF($J$9=50,'Jeunes Plants'!AI155,IF($J$9=51,'Jeunes Plants'!AJ155,IF($J$9=52,'Jeunes Plants'!AK155,IF($J$9=1,'Jeunes Plants'!AL155,IF($J$9=2,'Jeunes Plants'!AM155,IF($J$9=3,'Jeunes Plants'!AN155,IF($J$9=4,'Jeunes Plants'!AO155,IF($J$9=5,'Jeunes Plants'!AP155,IF($J$9=6,'Jeunes Plants'!AQ155,IF($J$9=7,'Jeunes Plants'!AR155,IF($J$9=8,'Jeunes Plants'!AS155,IF($J$9=9,'Jeunes Plants'!AT155,IF($J$9=10,'Jeunes Plants'!AU155,IF($J$9=11,'Jeunes Plants'!AV155,IF($J$9=12,'Jeunes Plants'!AW155,IF($J$9=13,'Jeunes Plants'!AX155,IF($J$9=14,'Jeunes Plants'!AY155,IF($J$9=15,'Jeunes Plants'!AZ155,IF($J$9=16,'Jeunes Plants'!BA155,IF($J$9=17,'Jeunes Plants'!BB155,IF($J$9=18,'Jeunes Plants'!BC155,IF($J$9=19,'Jeunes Plants'!BD155,IF($J$9=20,'Jeunes Plants'!BE155,IF($J$9=21,'Jeunes Plants'!BF155,IF($J$9=22,'Jeunes Plants'!BG155,IF($J$9=23,'Jeunes Plants'!BH155,IF($J$9=24,'Jeunes Plants'!BI155,IF($J$9=25,'Jeunes Plants'!BJ155,IF($J$9=26,'Jeunes Plants'!BK155,IF($J$9=27,'Jeunes Plants'!BL155,IF($J$9=28,'Jeunes Plants'!BM155,IF($J$9=29,'Jeunes Plants'!BN155,IF($J$9=30,'Jeunes Plants'!BO155,IF($J$9=31,'Jeunes Plants'!BP155,IF($J$9=32,'Jeunes Plants'!BQ155,IF($J$9=33,'Jeunes Plants'!BR155,IF($J$9=34,'Jeunes Plants'!BS155,IF($J$9=35,'Jeunes Plants'!B12058,))))))))))))))))))))))))))))))))))))))))))))))))))))</f>
        <v>0</v>
      </c>
      <c r="K271" s="103" t="str">
        <f>IF('Jeunes Plants'!R155=0,"","Erreur")</f>
        <v/>
      </c>
    </row>
    <row r="272" spans="1:11" x14ac:dyDescent="0.25">
      <c r="A272" s="450"/>
      <c r="B272" s="450"/>
      <c r="C272" s="451" t="s">
        <v>1812</v>
      </c>
      <c r="D272" s="451"/>
      <c r="E272" s="450"/>
      <c r="F272" s="450"/>
      <c r="G272" s="450"/>
      <c r="H272" s="450"/>
      <c r="I272" s="450"/>
      <c r="J272" s="450">
        <f>SUBTOTAL(9,J267:J271)</f>
        <v>0</v>
      </c>
      <c r="K272" s="450"/>
    </row>
    <row r="273" spans="1:11" x14ac:dyDescent="0.25">
      <c r="A273" s="103">
        <f>IF('Jeunes Plants'!A156&lt;&gt;"",'Jeunes Plants'!A156,"")</f>
        <v>15752</v>
      </c>
      <c r="B273" s="103" t="str">
        <f>IF('Jeunes Plants'!L156&lt;&gt;"",'Jeunes Plants'!L156,"")</f>
        <v>S1</v>
      </c>
      <c r="C273" s="107" t="str">
        <f>IF('Jeunes Plants'!B156&lt;&gt;"",'Jeunes Plants'!B156,"")</f>
        <v>AGASTACHE AURANTIACA</v>
      </c>
      <c r="D273" s="107" t="str">
        <f>IF('Jeunes Plants'!C156&lt;&gt;"",'Jeunes Plants'!C156,"")</f>
        <v>Kudos Mandarin</v>
      </c>
      <c r="E273" s="103">
        <f>IF('Jeunes Plants'!H156&lt;&gt;"",'Jeunes Plants'!H156,"")</f>
        <v>5</v>
      </c>
      <c r="F273" s="103" t="str">
        <f>IF('Jeunes Plants'!E156&lt;&gt;"",'Jeunes Plants'!E156,"")</f>
        <v>B</v>
      </c>
      <c r="G273" s="103" t="str">
        <f>IF('Jeunes Plants'!N156&lt;&gt;"",'Jeunes Plants'!N156,"")</f>
        <v>M3</v>
      </c>
      <c r="H273" s="103" t="str">
        <f>IF('Jeunes Plants'!I156&lt;&gt;"",'Jeunes Plants'!I156,"")</f>
        <v>A</v>
      </c>
      <c r="I273" s="103">
        <f>IF('Jeunes Plants'!J156&lt;&gt;"",'Jeunes Plants'!J156,"")</f>
        <v>0.1</v>
      </c>
      <c r="J273" s="103">
        <f>IF($J$9=36,'Jeunes Plants'!U156,IF($J$9=37,'Jeunes Plants'!V156,IF($J$9=38,'Jeunes Plants'!W156,IF($J$9=39,'Jeunes Plants'!X156,IF($J$9=40,'Jeunes Plants'!Y156,IF($J$9=41,'Jeunes Plants'!Z156,IF($J$9=42,'Jeunes Plants'!AA156,IF($J$9=43,'Jeunes Plants'!AB156,IF($J$9=44,'Jeunes Plants'!AC156,IF($J$9=45,'Jeunes Plants'!AD156,IF($J$9=46,'Jeunes Plants'!AE156,IF($J$9=47,'Jeunes Plants'!AF156,IF($J$9=48,'Jeunes Plants'!AG156,IF($J$9=49,'Jeunes Plants'!AH156,IF($J$9=50,'Jeunes Plants'!AI156,IF($J$9=51,'Jeunes Plants'!AJ156,IF($J$9=52,'Jeunes Plants'!AK156,IF($J$9=1,'Jeunes Plants'!AL156,IF($J$9=2,'Jeunes Plants'!AM156,IF($J$9=3,'Jeunes Plants'!AN156,IF($J$9=4,'Jeunes Plants'!AO156,IF($J$9=5,'Jeunes Plants'!AP156,IF($J$9=6,'Jeunes Plants'!AQ156,IF($J$9=7,'Jeunes Plants'!AR156,IF($J$9=8,'Jeunes Plants'!AS156,IF($J$9=9,'Jeunes Plants'!AT156,IF($J$9=10,'Jeunes Plants'!AU156,IF($J$9=11,'Jeunes Plants'!AV156,IF($J$9=12,'Jeunes Plants'!AW156,IF($J$9=13,'Jeunes Plants'!AX156,IF($J$9=14,'Jeunes Plants'!AY156,IF($J$9=15,'Jeunes Plants'!AZ156,IF($J$9=16,'Jeunes Plants'!BA156,IF($J$9=17,'Jeunes Plants'!BB156,IF($J$9=18,'Jeunes Plants'!BC156,IF($J$9=19,'Jeunes Plants'!BD156,IF($J$9=20,'Jeunes Plants'!BE156,IF($J$9=21,'Jeunes Plants'!BF156,IF($J$9=22,'Jeunes Plants'!BG156,IF($J$9=23,'Jeunes Plants'!BH156,IF($J$9=24,'Jeunes Plants'!BI156,IF($J$9=25,'Jeunes Plants'!BJ156,IF($J$9=26,'Jeunes Plants'!BK156,IF($J$9=27,'Jeunes Plants'!BL156,IF($J$9=28,'Jeunes Plants'!BM156,IF($J$9=29,'Jeunes Plants'!BN156,IF($J$9=30,'Jeunes Plants'!BO156,IF($J$9=31,'Jeunes Plants'!BP156,IF($J$9=32,'Jeunes Plants'!BQ156,IF($J$9=33,'Jeunes Plants'!BR156,IF($J$9=34,'Jeunes Plants'!BS156,IF($J$9=35,'Jeunes Plants'!B12059,))))))))))))))))))))))))))))))))))))))))))))))))))))</f>
        <v>0</v>
      </c>
      <c r="K273" s="103" t="str">
        <f>IF('Jeunes Plants'!R156=0,"","Erreur")</f>
        <v/>
      </c>
    </row>
    <row r="274" spans="1:11" x14ac:dyDescent="0.25">
      <c r="A274" s="103">
        <f>IF('Jeunes Plants'!A157&lt;&gt;"",'Jeunes Plants'!A157,"")</f>
        <v>25989</v>
      </c>
      <c r="B274" s="103" t="str">
        <f>IF('Jeunes Plants'!L157&lt;&gt;"",'Jeunes Plants'!L157,"")</f>
        <v>S1</v>
      </c>
      <c r="C274" s="107" t="str">
        <f>IF('Jeunes Plants'!B157&lt;&gt;"",'Jeunes Plants'!B157,"")</f>
        <v>AGASTACHE AURANTIACA</v>
      </c>
      <c r="D274" s="107" t="str">
        <f>IF('Jeunes Plants'!C157&lt;&gt;"",'Jeunes Plants'!C157,"")</f>
        <v>Kudos Red</v>
      </c>
      <c r="E274" s="103">
        <f>IF('Jeunes Plants'!H157&lt;&gt;"",'Jeunes Plants'!H157,"")</f>
        <v>5</v>
      </c>
      <c r="F274" s="103" t="str">
        <f>IF('Jeunes Plants'!E157&lt;&gt;"",'Jeunes Plants'!E157,"")</f>
        <v>B</v>
      </c>
      <c r="G274" s="103" t="str">
        <f>IF('Jeunes Plants'!N157&lt;&gt;"",'Jeunes Plants'!N157,"")</f>
        <v>M3</v>
      </c>
      <c r="H274" s="103" t="str">
        <f>IF('Jeunes Plants'!I157&lt;&gt;"",'Jeunes Plants'!I157,"")</f>
        <v>A</v>
      </c>
      <c r="I274" s="103">
        <f>IF('Jeunes Plants'!J157&lt;&gt;"",'Jeunes Plants'!J157,"")</f>
        <v>0.1</v>
      </c>
      <c r="J274" s="103">
        <f>IF($J$9=36,'Jeunes Plants'!U157,IF($J$9=37,'Jeunes Plants'!V157,IF($J$9=38,'Jeunes Plants'!W157,IF($J$9=39,'Jeunes Plants'!X157,IF($J$9=40,'Jeunes Plants'!Y157,IF($J$9=41,'Jeunes Plants'!Z157,IF($J$9=42,'Jeunes Plants'!AA157,IF($J$9=43,'Jeunes Plants'!AB157,IF($J$9=44,'Jeunes Plants'!AC157,IF($J$9=45,'Jeunes Plants'!AD157,IF($J$9=46,'Jeunes Plants'!AE157,IF($J$9=47,'Jeunes Plants'!AF157,IF($J$9=48,'Jeunes Plants'!AG157,IF($J$9=49,'Jeunes Plants'!AH157,IF($J$9=50,'Jeunes Plants'!AI157,IF($J$9=51,'Jeunes Plants'!AJ157,IF($J$9=52,'Jeunes Plants'!AK157,IF($J$9=1,'Jeunes Plants'!AL157,IF($J$9=2,'Jeunes Plants'!AM157,IF($J$9=3,'Jeunes Plants'!AN157,IF($J$9=4,'Jeunes Plants'!AO157,IF($J$9=5,'Jeunes Plants'!AP157,IF($J$9=6,'Jeunes Plants'!AQ157,IF($J$9=7,'Jeunes Plants'!AR157,IF($J$9=8,'Jeunes Plants'!AS157,IF($J$9=9,'Jeunes Plants'!AT157,IF($J$9=10,'Jeunes Plants'!AU157,IF($J$9=11,'Jeunes Plants'!AV157,IF($J$9=12,'Jeunes Plants'!AW157,IF($J$9=13,'Jeunes Plants'!AX157,IF($J$9=14,'Jeunes Plants'!AY157,IF($J$9=15,'Jeunes Plants'!AZ157,IF($J$9=16,'Jeunes Plants'!BA157,IF($J$9=17,'Jeunes Plants'!BB157,IF($J$9=18,'Jeunes Plants'!BC157,IF($J$9=19,'Jeunes Plants'!BD157,IF($J$9=20,'Jeunes Plants'!BE157,IF($J$9=21,'Jeunes Plants'!BF157,IF($J$9=22,'Jeunes Plants'!BG157,IF($J$9=23,'Jeunes Plants'!BH157,IF($J$9=24,'Jeunes Plants'!BI157,IF($J$9=25,'Jeunes Plants'!BJ157,IF($J$9=26,'Jeunes Plants'!BK157,IF($J$9=27,'Jeunes Plants'!BL157,IF($J$9=28,'Jeunes Plants'!BM157,IF($J$9=29,'Jeunes Plants'!BN157,IF($J$9=30,'Jeunes Plants'!BO157,IF($J$9=31,'Jeunes Plants'!BP157,IF($J$9=32,'Jeunes Plants'!BQ157,IF($J$9=33,'Jeunes Plants'!BR157,IF($J$9=34,'Jeunes Plants'!BS157,IF($J$9=35,'Jeunes Plants'!B12060,))))))))))))))))))))))))))))))))))))))))))))))))))))</f>
        <v>0</v>
      </c>
      <c r="K274" s="103" t="str">
        <f>IF('Jeunes Plants'!R157=0,"","Erreur")</f>
        <v/>
      </c>
    </row>
    <row r="275" spans="1:11" x14ac:dyDescent="0.25">
      <c r="A275" s="103">
        <f>IF('Jeunes Plants'!A158&lt;&gt;"",'Jeunes Plants'!A158,"")</f>
        <v>22870</v>
      </c>
      <c r="B275" s="103" t="str">
        <f>IF('Jeunes Plants'!L158&lt;&gt;"",'Jeunes Plants'!L158,"")</f>
        <v>S1</v>
      </c>
      <c r="C275" s="107" t="str">
        <f>IF('Jeunes Plants'!B158&lt;&gt;"",'Jeunes Plants'!B158,"")</f>
        <v>AGASTACHE AURANTIACA</v>
      </c>
      <c r="D275" s="107" t="str">
        <f>IF('Jeunes Plants'!C158&lt;&gt;"",'Jeunes Plants'!C158,"")</f>
        <v>Kudos Yellow</v>
      </c>
      <c r="E275" s="103">
        <f>IF('Jeunes Plants'!H158&lt;&gt;"",'Jeunes Plants'!H158,"")</f>
        <v>5</v>
      </c>
      <c r="F275" s="103" t="str">
        <f>IF('Jeunes Plants'!E158&lt;&gt;"",'Jeunes Plants'!E158,"")</f>
        <v>B</v>
      </c>
      <c r="G275" s="103" t="str">
        <f>IF('Jeunes Plants'!N158&lt;&gt;"",'Jeunes Plants'!N158,"")</f>
        <v>M3</v>
      </c>
      <c r="H275" s="103" t="str">
        <f>IF('Jeunes Plants'!I158&lt;&gt;"",'Jeunes Plants'!I158,"")</f>
        <v>A</v>
      </c>
      <c r="I275" s="103">
        <f>IF('Jeunes Plants'!J158&lt;&gt;"",'Jeunes Plants'!J158,"")</f>
        <v>0.1</v>
      </c>
      <c r="J275" s="103">
        <f>IF($J$9=36,'Jeunes Plants'!U158,IF($J$9=37,'Jeunes Plants'!V158,IF($J$9=38,'Jeunes Plants'!W158,IF($J$9=39,'Jeunes Plants'!X158,IF($J$9=40,'Jeunes Plants'!Y158,IF($J$9=41,'Jeunes Plants'!Z158,IF($J$9=42,'Jeunes Plants'!AA158,IF($J$9=43,'Jeunes Plants'!AB158,IF($J$9=44,'Jeunes Plants'!AC158,IF($J$9=45,'Jeunes Plants'!AD158,IF($J$9=46,'Jeunes Plants'!AE158,IF($J$9=47,'Jeunes Plants'!AF158,IF($J$9=48,'Jeunes Plants'!AG158,IF($J$9=49,'Jeunes Plants'!AH158,IF($J$9=50,'Jeunes Plants'!AI158,IF($J$9=51,'Jeunes Plants'!AJ158,IF($J$9=52,'Jeunes Plants'!AK158,IF($J$9=1,'Jeunes Plants'!AL158,IF($J$9=2,'Jeunes Plants'!AM158,IF($J$9=3,'Jeunes Plants'!AN158,IF($J$9=4,'Jeunes Plants'!AO158,IF($J$9=5,'Jeunes Plants'!AP158,IF($J$9=6,'Jeunes Plants'!AQ158,IF($J$9=7,'Jeunes Plants'!AR158,IF($J$9=8,'Jeunes Plants'!AS158,IF($J$9=9,'Jeunes Plants'!AT158,IF($J$9=10,'Jeunes Plants'!AU158,IF($J$9=11,'Jeunes Plants'!AV158,IF($J$9=12,'Jeunes Plants'!AW158,IF($J$9=13,'Jeunes Plants'!AX158,IF($J$9=14,'Jeunes Plants'!AY158,IF($J$9=15,'Jeunes Plants'!AZ158,IF($J$9=16,'Jeunes Plants'!BA158,IF($J$9=17,'Jeunes Plants'!BB158,IF($J$9=18,'Jeunes Plants'!BC158,IF($J$9=19,'Jeunes Plants'!BD158,IF($J$9=20,'Jeunes Plants'!BE158,IF($J$9=21,'Jeunes Plants'!BF158,IF($J$9=22,'Jeunes Plants'!BG158,IF($J$9=23,'Jeunes Plants'!BH158,IF($J$9=24,'Jeunes Plants'!BI158,IF($J$9=25,'Jeunes Plants'!BJ158,IF($J$9=26,'Jeunes Plants'!BK158,IF($J$9=27,'Jeunes Plants'!BL158,IF($J$9=28,'Jeunes Plants'!BM158,IF($J$9=29,'Jeunes Plants'!BN158,IF($J$9=30,'Jeunes Plants'!BO158,IF($J$9=31,'Jeunes Plants'!BP158,IF($J$9=32,'Jeunes Plants'!BQ158,IF($J$9=33,'Jeunes Plants'!BR158,IF($J$9=34,'Jeunes Plants'!BS158,IF($J$9=35,'Jeunes Plants'!B12061,))))))))))))))))))))))))))))))))))))))))))))))))))))</f>
        <v>0</v>
      </c>
      <c r="K275" s="103" t="str">
        <f>IF('Jeunes Plants'!R158=0,"","Erreur")</f>
        <v/>
      </c>
    </row>
    <row r="276" spans="1:11" x14ac:dyDescent="0.25">
      <c r="A276" s="450"/>
      <c r="B276" s="450"/>
      <c r="C276" s="451" t="s">
        <v>1813</v>
      </c>
      <c r="D276" s="451"/>
      <c r="E276" s="450"/>
      <c r="F276" s="450"/>
      <c r="G276" s="450"/>
      <c r="H276" s="450"/>
      <c r="I276" s="450"/>
      <c r="J276" s="450">
        <f>SUBTOTAL(9,J273:J275)</f>
        <v>0</v>
      </c>
      <c r="K276" s="450"/>
    </row>
    <row r="277" spans="1:11" x14ac:dyDescent="0.25">
      <c r="A277" s="103">
        <f>IF('Jeunes Plants'!A159&lt;&gt;"",'Jeunes Plants'!A159,"")</f>
        <v>2236</v>
      </c>
      <c r="B277" s="103" t="str">
        <f>IF('Jeunes Plants'!L159&lt;&gt;"",'Jeunes Plants'!L159,"")</f>
        <v>S10</v>
      </c>
      <c r="C277" s="107" t="str">
        <f>IF('Jeunes Plants'!B159&lt;&gt;"",'Jeunes Plants'!B159,"")</f>
        <v>AGATHEA</v>
      </c>
      <c r="D277" s="107" t="str">
        <f>IF('Jeunes Plants'!C159&lt;&gt;"",'Jeunes Plants'!C159,"")</f>
        <v>Felicia classique</v>
      </c>
      <c r="E277" s="103">
        <f>IF('Jeunes Plants'!H159&lt;&gt;"",'Jeunes Plants'!H159,"")</f>
        <v>5</v>
      </c>
      <c r="F277" s="103" t="str">
        <f>IF('Jeunes Plants'!E159&lt;&gt;"",'Jeunes Plants'!E159,"")</f>
        <v>B</v>
      </c>
      <c r="G277" s="103" t="str">
        <f>IF('Jeunes Plants'!N159&lt;&gt;"",'Jeunes Plants'!N159,"")</f>
        <v>M3</v>
      </c>
      <c r="H277" s="103" t="str">
        <f>IF('Jeunes Plants'!I159&lt;&gt;"",'Jeunes Plants'!I159,"")</f>
        <v>A</v>
      </c>
      <c r="I277" s="103">
        <f>IF('Jeunes Plants'!J159&lt;&gt;"",'Jeunes Plants'!J159,"")</f>
        <v>4.4999999999999998E-2</v>
      </c>
      <c r="J277" s="103">
        <f>IF($J$9=36,'Jeunes Plants'!U159,IF($J$9=37,'Jeunes Plants'!V159,IF($J$9=38,'Jeunes Plants'!W159,IF($J$9=39,'Jeunes Plants'!X159,IF($J$9=40,'Jeunes Plants'!Y159,IF($J$9=41,'Jeunes Plants'!Z159,IF($J$9=42,'Jeunes Plants'!AA159,IF($J$9=43,'Jeunes Plants'!AB159,IF($J$9=44,'Jeunes Plants'!AC159,IF($J$9=45,'Jeunes Plants'!AD159,IF($J$9=46,'Jeunes Plants'!AE159,IF($J$9=47,'Jeunes Plants'!AF159,IF($J$9=48,'Jeunes Plants'!AG159,IF($J$9=49,'Jeunes Plants'!AH159,IF($J$9=50,'Jeunes Plants'!AI159,IF($J$9=51,'Jeunes Plants'!AJ159,IF($J$9=52,'Jeunes Plants'!AK159,IF($J$9=1,'Jeunes Plants'!AL159,IF($J$9=2,'Jeunes Plants'!AM159,IF($J$9=3,'Jeunes Plants'!AN159,IF($J$9=4,'Jeunes Plants'!AO159,IF($J$9=5,'Jeunes Plants'!AP159,IF($J$9=6,'Jeunes Plants'!AQ159,IF($J$9=7,'Jeunes Plants'!AR159,IF($J$9=8,'Jeunes Plants'!AS159,IF($J$9=9,'Jeunes Plants'!AT159,IF($J$9=10,'Jeunes Plants'!AU159,IF($J$9=11,'Jeunes Plants'!AV159,IF($J$9=12,'Jeunes Plants'!AW159,IF($J$9=13,'Jeunes Plants'!AX159,IF($J$9=14,'Jeunes Plants'!AY159,IF($J$9=15,'Jeunes Plants'!AZ159,IF($J$9=16,'Jeunes Plants'!BA159,IF($J$9=17,'Jeunes Plants'!BB159,IF($J$9=18,'Jeunes Plants'!BC159,IF($J$9=19,'Jeunes Plants'!BD159,IF($J$9=20,'Jeunes Plants'!BE159,IF($J$9=21,'Jeunes Plants'!BF159,IF($J$9=22,'Jeunes Plants'!BG159,IF($J$9=23,'Jeunes Plants'!BH159,IF($J$9=24,'Jeunes Plants'!BI159,IF($J$9=25,'Jeunes Plants'!BJ159,IF($J$9=26,'Jeunes Plants'!BK159,IF($J$9=27,'Jeunes Plants'!BL159,IF($J$9=28,'Jeunes Plants'!BM159,IF($J$9=29,'Jeunes Plants'!BN159,IF($J$9=30,'Jeunes Plants'!BO159,IF($J$9=31,'Jeunes Plants'!BP159,IF($J$9=32,'Jeunes Plants'!BQ159,IF($J$9=33,'Jeunes Plants'!BR159,IF($J$9=34,'Jeunes Plants'!BS159,IF($J$9=35,'Jeunes Plants'!B12062,))))))))))))))))))))))))))))))))))))))))))))))))))))</f>
        <v>0</v>
      </c>
      <c r="K277" s="103" t="str">
        <f>IF('Jeunes Plants'!R159=0,"","Erreur")</f>
        <v/>
      </c>
    </row>
    <row r="278" spans="1:11" x14ac:dyDescent="0.25">
      <c r="A278" s="450"/>
      <c r="B278" s="450"/>
      <c r="C278" s="451" t="s">
        <v>1814</v>
      </c>
      <c r="D278" s="451"/>
      <c r="E278" s="450"/>
      <c r="F278" s="450"/>
      <c r="G278" s="450"/>
      <c r="H278" s="450"/>
      <c r="I278" s="450"/>
      <c r="J278" s="450">
        <f>SUBTOTAL(9,J277:J277)</f>
        <v>0</v>
      </c>
      <c r="K278" s="450"/>
    </row>
    <row r="279" spans="1:11" x14ac:dyDescent="0.25">
      <c r="A279" s="103">
        <f>IF('Jeunes Plants'!A160&lt;&gt;"",'Jeunes Plants'!A160,"")</f>
        <v>2353</v>
      </c>
      <c r="B279" s="103" t="str">
        <f>IF('Jeunes Plants'!L160&lt;&gt;"",'Jeunes Plants'!L160,"")</f>
        <v>S7</v>
      </c>
      <c r="C279" s="107" t="str">
        <f>IF('Jeunes Plants'!B160&lt;&gt;"",'Jeunes Plants'!B160,"")</f>
        <v>AGERATUM</v>
      </c>
      <c r="D279" s="107" t="str">
        <f>IF('Jeunes Plants'!C160&lt;&gt;"",'Jeunes Plants'!C160,"")</f>
        <v>Ville de mer</v>
      </c>
      <c r="E279" s="103">
        <f>IF('Jeunes Plants'!H160&lt;&gt;"",'Jeunes Plants'!H160,"")</f>
        <v>6</v>
      </c>
      <c r="F279" s="103" t="str">
        <f>IF('Jeunes Plants'!E160&lt;&gt;"",'Jeunes Plants'!E160,"")</f>
        <v>B</v>
      </c>
      <c r="G279" s="103" t="str">
        <f>IF('Jeunes Plants'!N160&lt;&gt;"",'Jeunes Plants'!N160,"")</f>
        <v>M3</v>
      </c>
      <c r="H279" s="103" t="str">
        <f>IF('Jeunes Plants'!I160&lt;&gt;"",'Jeunes Plants'!I160,"")</f>
        <v>B</v>
      </c>
      <c r="I279" s="103" t="str">
        <f>IF('Jeunes Plants'!J160&lt;&gt;"",'Jeunes Plants'!J160,"")</f>
        <v/>
      </c>
      <c r="J279" s="103">
        <f>IF($J$9=36,'Jeunes Plants'!U160,IF($J$9=37,'Jeunes Plants'!V160,IF($J$9=38,'Jeunes Plants'!W160,IF($J$9=39,'Jeunes Plants'!X160,IF($J$9=40,'Jeunes Plants'!Y160,IF($J$9=41,'Jeunes Plants'!Z160,IF($J$9=42,'Jeunes Plants'!AA160,IF($J$9=43,'Jeunes Plants'!AB160,IF($J$9=44,'Jeunes Plants'!AC160,IF($J$9=45,'Jeunes Plants'!AD160,IF($J$9=46,'Jeunes Plants'!AE160,IF($J$9=47,'Jeunes Plants'!AF160,IF($J$9=48,'Jeunes Plants'!AG160,IF($J$9=49,'Jeunes Plants'!AH160,IF($J$9=50,'Jeunes Plants'!AI160,IF($J$9=51,'Jeunes Plants'!AJ160,IF($J$9=52,'Jeunes Plants'!AK160,IF($J$9=1,'Jeunes Plants'!AL160,IF($J$9=2,'Jeunes Plants'!AM160,IF($J$9=3,'Jeunes Plants'!AN160,IF($J$9=4,'Jeunes Plants'!AO160,IF($J$9=5,'Jeunes Plants'!AP160,IF($J$9=6,'Jeunes Plants'!AQ160,IF($J$9=7,'Jeunes Plants'!AR160,IF($J$9=8,'Jeunes Plants'!AS160,IF($J$9=9,'Jeunes Plants'!AT160,IF($J$9=10,'Jeunes Plants'!AU160,IF($J$9=11,'Jeunes Plants'!AV160,IF($J$9=12,'Jeunes Plants'!AW160,IF($J$9=13,'Jeunes Plants'!AX160,IF($J$9=14,'Jeunes Plants'!AY160,IF($J$9=15,'Jeunes Plants'!AZ160,IF($J$9=16,'Jeunes Plants'!BA160,IF($J$9=17,'Jeunes Plants'!BB160,IF($J$9=18,'Jeunes Plants'!BC160,IF($J$9=19,'Jeunes Plants'!BD160,IF($J$9=20,'Jeunes Plants'!BE160,IF($J$9=21,'Jeunes Plants'!BF160,IF($J$9=22,'Jeunes Plants'!BG160,IF($J$9=23,'Jeunes Plants'!BH160,IF($J$9=24,'Jeunes Plants'!BI160,IF($J$9=25,'Jeunes Plants'!BJ160,IF($J$9=26,'Jeunes Plants'!BK160,IF($J$9=27,'Jeunes Plants'!BL160,IF($J$9=28,'Jeunes Plants'!BM160,IF($J$9=29,'Jeunes Plants'!BN160,IF($J$9=30,'Jeunes Plants'!BO160,IF($J$9=31,'Jeunes Plants'!BP160,IF($J$9=32,'Jeunes Plants'!BQ160,IF($J$9=33,'Jeunes Plants'!BR160,IF($J$9=34,'Jeunes Plants'!BS160,IF($J$9=35,'Jeunes Plants'!B12063,))))))))))))))))))))))))))))))))))))))))))))))))))))</f>
        <v>0</v>
      </c>
      <c r="K279" s="103" t="str">
        <f>IF('Jeunes Plants'!R160=0,"","Erreur")</f>
        <v/>
      </c>
    </row>
    <row r="280" spans="1:11" x14ac:dyDescent="0.25">
      <c r="A280" s="450"/>
      <c r="B280" s="450"/>
      <c r="C280" s="451" t="s">
        <v>1815</v>
      </c>
      <c r="D280" s="451"/>
      <c r="E280" s="450"/>
      <c r="F280" s="450"/>
      <c r="G280" s="450"/>
      <c r="H280" s="450"/>
      <c r="I280" s="450"/>
      <c r="J280" s="450">
        <f>SUBTOTAL(9,J279:J279)</f>
        <v>0</v>
      </c>
      <c r="K280" s="450"/>
    </row>
    <row r="281" spans="1:11" x14ac:dyDescent="0.25">
      <c r="A281" s="103">
        <f>IF('Jeunes Plants'!A161&lt;&gt;"",'Jeunes Plants'!A161,"")</f>
        <v>3284</v>
      </c>
      <c r="B281" s="103" t="str">
        <f>IF('Jeunes Plants'!L161&lt;&gt;"",'Jeunes Plants'!L161,"")</f>
        <v>S7</v>
      </c>
      <c r="C281" s="107" t="str">
        <f>IF('Jeunes Plants'!B161&lt;&gt;"",'Jeunes Plants'!B161,"")</f>
        <v>ALTERNANTHERA PARONYCHIOÏDES</v>
      </c>
      <c r="D281" s="107" t="str">
        <f>IF('Jeunes Plants'!C161&lt;&gt;"",'Jeunes Plants'!C161,"")</f>
        <v>Aurea</v>
      </c>
      <c r="E281" s="103">
        <f>IF('Jeunes Plants'!H161&lt;&gt;"",'Jeunes Plants'!H161,"")</f>
        <v>8</v>
      </c>
      <c r="F281" s="103" t="str">
        <f>IF('Jeunes Plants'!E161&lt;&gt;"",'Jeunes Plants'!E161,"")</f>
        <v>B</v>
      </c>
      <c r="G281" s="103" t="str">
        <f>IF('Jeunes Plants'!N161&lt;&gt;"",'Jeunes Plants'!N161,"")</f>
        <v>M3</v>
      </c>
      <c r="H281" s="103" t="str">
        <f>IF('Jeunes Plants'!I161&lt;&gt;"",'Jeunes Plants'!I161,"")</f>
        <v>B</v>
      </c>
      <c r="I281" s="103" t="str">
        <f>IF('Jeunes Plants'!J161&lt;&gt;"",'Jeunes Plants'!J161,"")</f>
        <v/>
      </c>
      <c r="J281" s="103">
        <f>IF($J$9=36,'Jeunes Plants'!U161,IF($J$9=37,'Jeunes Plants'!V161,IF($J$9=38,'Jeunes Plants'!W161,IF($J$9=39,'Jeunes Plants'!X161,IF($J$9=40,'Jeunes Plants'!Y161,IF($J$9=41,'Jeunes Plants'!Z161,IF($J$9=42,'Jeunes Plants'!AA161,IF($J$9=43,'Jeunes Plants'!AB161,IF($J$9=44,'Jeunes Plants'!AC161,IF($J$9=45,'Jeunes Plants'!AD161,IF($J$9=46,'Jeunes Plants'!AE161,IF($J$9=47,'Jeunes Plants'!AF161,IF($J$9=48,'Jeunes Plants'!AG161,IF($J$9=49,'Jeunes Plants'!AH161,IF($J$9=50,'Jeunes Plants'!AI161,IF($J$9=51,'Jeunes Plants'!AJ161,IF($J$9=52,'Jeunes Plants'!AK161,IF($J$9=1,'Jeunes Plants'!AL161,IF($J$9=2,'Jeunes Plants'!AM161,IF($J$9=3,'Jeunes Plants'!AN161,IF($J$9=4,'Jeunes Plants'!AO161,IF($J$9=5,'Jeunes Plants'!AP161,IF($J$9=6,'Jeunes Plants'!AQ161,IF($J$9=7,'Jeunes Plants'!AR161,IF($J$9=8,'Jeunes Plants'!AS161,IF($J$9=9,'Jeunes Plants'!AT161,IF($J$9=10,'Jeunes Plants'!AU161,IF($J$9=11,'Jeunes Plants'!AV161,IF($J$9=12,'Jeunes Plants'!AW161,IF($J$9=13,'Jeunes Plants'!AX161,IF($J$9=14,'Jeunes Plants'!AY161,IF($J$9=15,'Jeunes Plants'!AZ161,IF($J$9=16,'Jeunes Plants'!BA161,IF($J$9=17,'Jeunes Plants'!BB161,IF($J$9=18,'Jeunes Plants'!BC161,IF($J$9=19,'Jeunes Plants'!BD161,IF($J$9=20,'Jeunes Plants'!BE161,IF($J$9=21,'Jeunes Plants'!BF161,IF($J$9=22,'Jeunes Plants'!BG161,IF($J$9=23,'Jeunes Plants'!BH161,IF($J$9=24,'Jeunes Plants'!BI161,IF($J$9=25,'Jeunes Plants'!BJ161,IF($J$9=26,'Jeunes Plants'!BK161,IF($J$9=27,'Jeunes Plants'!BL161,IF($J$9=28,'Jeunes Plants'!BM161,IF($J$9=29,'Jeunes Plants'!BN161,IF($J$9=30,'Jeunes Plants'!BO161,IF($J$9=31,'Jeunes Plants'!BP161,IF($J$9=32,'Jeunes Plants'!BQ161,IF($J$9=33,'Jeunes Plants'!BR161,IF($J$9=34,'Jeunes Plants'!BS161,IF($J$9=35,'Jeunes Plants'!B12064,))))))))))))))))))))))))))))))))))))))))))))))))))))</f>
        <v>0</v>
      </c>
      <c r="K281" s="103" t="str">
        <f>IF('Jeunes Plants'!R161=0,"","Erreur")</f>
        <v/>
      </c>
    </row>
    <row r="282" spans="1:11" x14ac:dyDescent="0.25">
      <c r="A282" s="103">
        <f>IF('Jeunes Plants'!A162&lt;&gt;"",'Jeunes Plants'!A162,"")</f>
        <v>14189</v>
      </c>
      <c r="B282" s="103" t="str">
        <f>IF('Jeunes Plants'!L162&lt;&gt;"",'Jeunes Plants'!L162,"")</f>
        <v>S7</v>
      </c>
      <c r="C282" s="107" t="str">
        <f>IF('Jeunes Plants'!B162&lt;&gt;"",'Jeunes Plants'!B162,"")</f>
        <v>ALTERNANTHERA PARONYCHIOÏDES</v>
      </c>
      <c r="D282" s="107" t="str">
        <f>IF('Jeunes Plants'!C162&lt;&gt;"",'Jeunes Plants'!C162,"")</f>
        <v>Little romance</v>
      </c>
      <c r="E282" s="103">
        <f>IF('Jeunes Plants'!H162&lt;&gt;"",'Jeunes Plants'!H162,"")</f>
        <v>6</v>
      </c>
      <c r="F282" s="103" t="str">
        <f>IF('Jeunes Plants'!E162&lt;&gt;"",'Jeunes Plants'!E162,"")</f>
        <v>B</v>
      </c>
      <c r="G282" s="103" t="str">
        <f>IF('Jeunes Plants'!N162&lt;&gt;"",'Jeunes Plants'!N162,"")</f>
        <v>M3</v>
      </c>
      <c r="H282" s="103" t="str">
        <f>IF('Jeunes Plants'!I162&lt;&gt;"",'Jeunes Plants'!I162,"")</f>
        <v>B</v>
      </c>
      <c r="I282" s="103">
        <f>IF('Jeunes Plants'!J162&lt;&gt;"",'Jeunes Plants'!J162,"")</f>
        <v>0.06</v>
      </c>
      <c r="J282" s="103">
        <f>IF($J$9=36,'Jeunes Plants'!U162,IF($J$9=37,'Jeunes Plants'!V162,IF($J$9=38,'Jeunes Plants'!W162,IF($J$9=39,'Jeunes Plants'!X162,IF($J$9=40,'Jeunes Plants'!Y162,IF($J$9=41,'Jeunes Plants'!Z162,IF($J$9=42,'Jeunes Plants'!AA162,IF($J$9=43,'Jeunes Plants'!AB162,IF($J$9=44,'Jeunes Plants'!AC162,IF($J$9=45,'Jeunes Plants'!AD162,IF($J$9=46,'Jeunes Plants'!AE162,IF($J$9=47,'Jeunes Plants'!AF162,IF($J$9=48,'Jeunes Plants'!AG162,IF($J$9=49,'Jeunes Plants'!AH162,IF($J$9=50,'Jeunes Plants'!AI162,IF($J$9=51,'Jeunes Plants'!AJ162,IF($J$9=52,'Jeunes Plants'!AK162,IF($J$9=1,'Jeunes Plants'!AL162,IF($J$9=2,'Jeunes Plants'!AM162,IF($J$9=3,'Jeunes Plants'!AN162,IF($J$9=4,'Jeunes Plants'!AO162,IF($J$9=5,'Jeunes Plants'!AP162,IF($J$9=6,'Jeunes Plants'!AQ162,IF($J$9=7,'Jeunes Plants'!AR162,IF($J$9=8,'Jeunes Plants'!AS162,IF($J$9=9,'Jeunes Plants'!AT162,IF($J$9=10,'Jeunes Plants'!AU162,IF($J$9=11,'Jeunes Plants'!AV162,IF($J$9=12,'Jeunes Plants'!AW162,IF($J$9=13,'Jeunes Plants'!AX162,IF($J$9=14,'Jeunes Plants'!AY162,IF($J$9=15,'Jeunes Plants'!AZ162,IF($J$9=16,'Jeunes Plants'!BA162,IF($J$9=17,'Jeunes Plants'!BB162,IF($J$9=18,'Jeunes Plants'!BC162,IF($J$9=19,'Jeunes Plants'!BD162,IF($J$9=20,'Jeunes Plants'!BE162,IF($J$9=21,'Jeunes Plants'!BF162,IF($J$9=22,'Jeunes Plants'!BG162,IF($J$9=23,'Jeunes Plants'!BH162,IF($J$9=24,'Jeunes Plants'!BI162,IF($J$9=25,'Jeunes Plants'!BJ162,IF($J$9=26,'Jeunes Plants'!BK162,IF($J$9=27,'Jeunes Plants'!BL162,IF($J$9=28,'Jeunes Plants'!BM162,IF($J$9=29,'Jeunes Plants'!BN162,IF($J$9=30,'Jeunes Plants'!BO162,IF($J$9=31,'Jeunes Plants'!BP162,IF($J$9=32,'Jeunes Plants'!BQ162,IF($J$9=33,'Jeunes Plants'!BR162,IF($J$9=34,'Jeunes Plants'!BS162,IF($J$9=35,'Jeunes Plants'!B12065,))))))))))))))))))))))))))))))))))))))))))))))))))))</f>
        <v>0</v>
      </c>
      <c r="K282" s="103" t="str">
        <f>IF('Jeunes Plants'!R162=0,"","Erreur")</f>
        <v/>
      </c>
    </row>
    <row r="283" spans="1:11" x14ac:dyDescent="0.25">
      <c r="A283" s="103">
        <f>IF('Jeunes Plants'!A163&lt;&gt;"",'Jeunes Plants'!A163,"")</f>
        <v>3653</v>
      </c>
      <c r="B283" s="103" t="str">
        <f>IF('Jeunes Plants'!L163&lt;&gt;"",'Jeunes Plants'!L163,"")</f>
        <v>S7</v>
      </c>
      <c r="C283" s="107" t="str">
        <f>IF('Jeunes Plants'!B163&lt;&gt;"",'Jeunes Plants'!B163,"")</f>
        <v>ALTERNANTHERA PARONYCHIOÏDES</v>
      </c>
      <c r="D283" s="107" t="str">
        <f>IF('Jeunes Plants'!C163&lt;&gt;"",'Jeunes Plants'!C163,"")</f>
        <v>Rubra</v>
      </c>
      <c r="E283" s="103">
        <f>IF('Jeunes Plants'!H163&lt;&gt;"",'Jeunes Plants'!H163,"")</f>
        <v>8</v>
      </c>
      <c r="F283" s="103" t="str">
        <f>IF('Jeunes Plants'!E163&lt;&gt;"",'Jeunes Plants'!E163,"")</f>
        <v>B</v>
      </c>
      <c r="G283" s="103" t="str">
        <f>IF('Jeunes Plants'!N163&lt;&gt;"",'Jeunes Plants'!N163,"")</f>
        <v>M3</v>
      </c>
      <c r="H283" s="103" t="str">
        <f>IF('Jeunes Plants'!I163&lt;&gt;"",'Jeunes Plants'!I163,"")</f>
        <v>B</v>
      </c>
      <c r="I283" s="103" t="str">
        <f>IF('Jeunes Plants'!J163&lt;&gt;"",'Jeunes Plants'!J163,"")</f>
        <v/>
      </c>
      <c r="J283" s="103">
        <f>IF($J$9=36,'Jeunes Plants'!U163,IF($J$9=37,'Jeunes Plants'!V163,IF($J$9=38,'Jeunes Plants'!W163,IF($J$9=39,'Jeunes Plants'!X163,IF($J$9=40,'Jeunes Plants'!Y163,IF($J$9=41,'Jeunes Plants'!Z163,IF($J$9=42,'Jeunes Plants'!AA163,IF($J$9=43,'Jeunes Plants'!AB163,IF($J$9=44,'Jeunes Plants'!AC163,IF($J$9=45,'Jeunes Plants'!AD163,IF($J$9=46,'Jeunes Plants'!AE163,IF($J$9=47,'Jeunes Plants'!AF163,IF($J$9=48,'Jeunes Plants'!AG163,IF($J$9=49,'Jeunes Plants'!AH163,IF($J$9=50,'Jeunes Plants'!AI163,IF($J$9=51,'Jeunes Plants'!AJ163,IF($J$9=52,'Jeunes Plants'!AK163,IF($J$9=1,'Jeunes Plants'!AL163,IF($J$9=2,'Jeunes Plants'!AM163,IF($J$9=3,'Jeunes Plants'!AN163,IF($J$9=4,'Jeunes Plants'!AO163,IF($J$9=5,'Jeunes Plants'!AP163,IF($J$9=6,'Jeunes Plants'!AQ163,IF($J$9=7,'Jeunes Plants'!AR163,IF($J$9=8,'Jeunes Plants'!AS163,IF($J$9=9,'Jeunes Plants'!AT163,IF($J$9=10,'Jeunes Plants'!AU163,IF($J$9=11,'Jeunes Plants'!AV163,IF($J$9=12,'Jeunes Plants'!AW163,IF($J$9=13,'Jeunes Plants'!AX163,IF($J$9=14,'Jeunes Plants'!AY163,IF($J$9=15,'Jeunes Plants'!AZ163,IF($J$9=16,'Jeunes Plants'!BA163,IF($J$9=17,'Jeunes Plants'!BB163,IF($J$9=18,'Jeunes Plants'!BC163,IF($J$9=19,'Jeunes Plants'!BD163,IF($J$9=20,'Jeunes Plants'!BE163,IF($J$9=21,'Jeunes Plants'!BF163,IF($J$9=22,'Jeunes Plants'!BG163,IF($J$9=23,'Jeunes Plants'!BH163,IF($J$9=24,'Jeunes Plants'!BI163,IF($J$9=25,'Jeunes Plants'!BJ163,IF($J$9=26,'Jeunes Plants'!BK163,IF($J$9=27,'Jeunes Plants'!BL163,IF($J$9=28,'Jeunes Plants'!BM163,IF($J$9=29,'Jeunes Plants'!BN163,IF($J$9=30,'Jeunes Plants'!BO163,IF($J$9=31,'Jeunes Plants'!BP163,IF($J$9=32,'Jeunes Plants'!BQ163,IF($J$9=33,'Jeunes Plants'!BR163,IF($J$9=34,'Jeunes Plants'!BS163,IF($J$9=35,'Jeunes Plants'!B12066,))))))))))))))))))))))))))))))))))))))))))))))))))))</f>
        <v>0</v>
      </c>
      <c r="K283" s="103" t="str">
        <f>IF('Jeunes Plants'!R163=0,"","Erreur")</f>
        <v/>
      </c>
    </row>
    <row r="284" spans="1:11" x14ac:dyDescent="0.25">
      <c r="A284" s="450"/>
      <c r="B284" s="450"/>
      <c r="C284" s="451" t="s">
        <v>1816</v>
      </c>
      <c r="D284" s="451"/>
      <c r="E284" s="450"/>
      <c r="F284" s="450"/>
      <c r="G284" s="450"/>
      <c r="H284" s="450"/>
      <c r="I284" s="450"/>
      <c r="J284" s="450">
        <f>SUBTOTAL(9,J281:J283)</f>
        <v>0</v>
      </c>
      <c r="K284" s="450"/>
    </row>
    <row r="285" spans="1:11" x14ac:dyDescent="0.25">
      <c r="A285" s="103">
        <f>IF('Jeunes Plants'!A164&lt;&gt;"",'Jeunes Plants'!A164,"")</f>
        <v>3900</v>
      </c>
      <c r="B285" s="103" t="str">
        <f>IF('Jeunes Plants'!L164&lt;&gt;"",'Jeunes Plants'!L164,"")</f>
        <v>S7</v>
      </c>
      <c r="C285" s="107" t="str">
        <f>IF('Jeunes Plants'!B164&lt;&gt;"",'Jeunes Plants'!B164,"")</f>
        <v>ANAGALIS</v>
      </c>
      <c r="D285" s="107" t="str">
        <f>IF('Jeunes Plants'!C164&lt;&gt;"",'Jeunes Plants'!C164,"")</f>
        <v>Skylover</v>
      </c>
      <c r="E285" s="103">
        <f>IF('Jeunes Plants'!H164&lt;&gt;"",'Jeunes Plants'!H164,"")</f>
        <v>6</v>
      </c>
      <c r="F285" s="103" t="str">
        <f>IF('Jeunes Plants'!E164&lt;&gt;"",'Jeunes Plants'!E164,"")</f>
        <v>B</v>
      </c>
      <c r="G285" s="103" t="str">
        <f>IF('Jeunes Plants'!N164&lt;&gt;"",'Jeunes Plants'!N164,"")</f>
        <v>M3</v>
      </c>
      <c r="H285" s="103" t="str">
        <f>IF('Jeunes Plants'!I164&lt;&gt;"",'Jeunes Plants'!I164,"")</f>
        <v>A</v>
      </c>
      <c r="I285" s="103" t="str">
        <f>IF('Jeunes Plants'!J164&lt;&gt;"",'Jeunes Plants'!J164,"")</f>
        <v/>
      </c>
      <c r="J285" s="103">
        <f>IF($J$9=36,'Jeunes Plants'!U164,IF($J$9=37,'Jeunes Plants'!V164,IF($J$9=38,'Jeunes Plants'!W164,IF($J$9=39,'Jeunes Plants'!X164,IF($J$9=40,'Jeunes Plants'!Y164,IF($J$9=41,'Jeunes Plants'!Z164,IF($J$9=42,'Jeunes Plants'!AA164,IF($J$9=43,'Jeunes Plants'!AB164,IF($J$9=44,'Jeunes Plants'!AC164,IF($J$9=45,'Jeunes Plants'!AD164,IF($J$9=46,'Jeunes Plants'!AE164,IF($J$9=47,'Jeunes Plants'!AF164,IF($J$9=48,'Jeunes Plants'!AG164,IF($J$9=49,'Jeunes Plants'!AH164,IF($J$9=50,'Jeunes Plants'!AI164,IF($J$9=51,'Jeunes Plants'!AJ164,IF($J$9=52,'Jeunes Plants'!AK164,IF($J$9=1,'Jeunes Plants'!AL164,IF($J$9=2,'Jeunes Plants'!AM164,IF($J$9=3,'Jeunes Plants'!AN164,IF($J$9=4,'Jeunes Plants'!AO164,IF($J$9=5,'Jeunes Plants'!AP164,IF($J$9=6,'Jeunes Plants'!AQ164,IF($J$9=7,'Jeunes Plants'!AR164,IF($J$9=8,'Jeunes Plants'!AS164,IF($J$9=9,'Jeunes Plants'!AT164,IF($J$9=10,'Jeunes Plants'!AU164,IF($J$9=11,'Jeunes Plants'!AV164,IF($J$9=12,'Jeunes Plants'!AW164,IF($J$9=13,'Jeunes Plants'!AX164,IF($J$9=14,'Jeunes Plants'!AY164,IF($J$9=15,'Jeunes Plants'!AZ164,IF($J$9=16,'Jeunes Plants'!BA164,IF($J$9=17,'Jeunes Plants'!BB164,IF($J$9=18,'Jeunes Plants'!BC164,IF($J$9=19,'Jeunes Plants'!BD164,IF($J$9=20,'Jeunes Plants'!BE164,IF($J$9=21,'Jeunes Plants'!BF164,IF($J$9=22,'Jeunes Plants'!BG164,IF($J$9=23,'Jeunes Plants'!BH164,IF($J$9=24,'Jeunes Plants'!BI164,IF($J$9=25,'Jeunes Plants'!BJ164,IF($J$9=26,'Jeunes Plants'!BK164,IF($J$9=27,'Jeunes Plants'!BL164,IF($J$9=28,'Jeunes Plants'!BM164,IF($J$9=29,'Jeunes Plants'!BN164,IF($J$9=30,'Jeunes Plants'!BO164,IF($J$9=31,'Jeunes Plants'!BP164,IF($J$9=32,'Jeunes Plants'!BQ164,IF($J$9=33,'Jeunes Plants'!BR164,IF($J$9=34,'Jeunes Plants'!BS164,IF($J$9=35,'Jeunes Plants'!B12067,))))))))))))))))))))))))))))))))))))))))))))))))))))</f>
        <v>0</v>
      </c>
      <c r="K285" s="103" t="str">
        <f>IF('Jeunes Plants'!R164=0,"","Erreur")</f>
        <v/>
      </c>
    </row>
    <row r="286" spans="1:11" x14ac:dyDescent="0.25">
      <c r="A286" s="450"/>
      <c r="B286" s="450"/>
      <c r="C286" s="451" t="s">
        <v>1817</v>
      </c>
      <c r="D286" s="451"/>
      <c r="E286" s="450"/>
      <c r="F286" s="450"/>
      <c r="G286" s="450"/>
      <c r="H286" s="450"/>
      <c r="I286" s="450"/>
      <c r="J286" s="450">
        <f>SUBTOTAL(9,J285:J285)</f>
        <v>0</v>
      </c>
      <c r="K286" s="450"/>
    </row>
    <row r="287" spans="1:11" x14ac:dyDescent="0.25">
      <c r="A287" s="103">
        <f>IF('Jeunes Plants'!A165&lt;&gt;"",'Jeunes Plants'!A165,"")</f>
        <v>25147</v>
      </c>
      <c r="B287" s="103" t="str">
        <f>IF('Jeunes Plants'!L165&lt;&gt;"",'Jeunes Plants'!L165,"")</f>
        <v>S7</v>
      </c>
      <c r="C287" s="107" t="str">
        <f>IF('Jeunes Plants'!B165&lt;&gt;"",'Jeunes Plants'!B165,"")</f>
        <v>ANGELONIA ALONIA</v>
      </c>
      <c r="D287" s="107" t="str">
        <f>IF('Jeunes Plants'!C165&lt;&gt;"",'Jeunes Plants'!C165,"")</f>
        <v>Bicolor pink</v>
      </c>
      <c r="E287" s="103">
        <f>IF('Jeunes Plants'!H165&lt;&gt;"",'Jeunes Plants'!H165,"")</f>
        <v>6</v>
      </c>
      <c r="F287" s="103" t="str">
        <f>IF('Jeunes Plants'!E165&lt;&gt;"",'Jeunes Plants'!E165,"")</f>
        <v>B</v>
      </c>
      <c r="G287" s="103" t="str">
        <f>IF('Jeunes Plants'!N165&lt;&gt;"",'Jeunes Plants'!N165,"")</f>
        <v>M3</v>
      </c>
      <c r="H287" s="103" t="str">
        <f>IF('Jeunes Plants'!I165&lt;&gt;"",'Jeunes Plants'!I165,"")</f>
        <v>A</v>
      </c>
      <c r="I287" s="103">
        <f>IF('Jeunes Plants'!J165&lt;&gt;"",'Jeunes Plants'!J165,"")</f>
        <v>0.05</v>
      </c>
      <c r="J287" s="103">
        <f>IF($J$9=36,'Jeunes Plants'!U165,IF($J$9=37,'Jeunes Plants'!V165,IF($J$9=38,'Jeunes Plants'!W165,IF($J$9=39,'Jeunes Plants'!X165,IF($J$9=40,'Jeunes Plants'!Y165,IF($J$9=41,'Jeunes Plants'!Z165,IF($J$9=42,'Jeunes Plants'!AA165,IF($J$9=43,'Jeunes Plants'!AB165,IF($J$9=44,'Jeunes Plants'!AC165,IF($J$9=45,'Jeunes Plants'!AD165,IF($J$9=46,'Jeunes Plants'!AE165,IF($J$9=47,'Jeunes Plants'!AF165,IF($J$9=48,'Jeunes Plants'!AG165,IF($J$9=49,'Jeunes Plants'!AH165,IF($J$9=50,'Jeunes Plants'!AI165,IF($J$9=51,'Jeunes Plants'!AJ165,IF($J$9=52,'Jeunes Plants'!AK165,IF($J$9=1,'Jeunes Plants'!AL165,IF($J$9=2,'Jeunes Plants'!AM165,IF($J$9=3,'Jeunes Plants'!AN165,IF($J$9=4,'Jeunes Plants'!AO165,IF($J$9=5,'Jeunes Plants'!AP165,IF($J$9=6,'Jeunes Plants'!AQ165,IF($J$9=7,'Jeunes Plants'!AR165,IF($J$9=8,'Jeunes Plants'!AS165,IF($J$9=9,'Jeunes Plants'!AT165,IF($J$9=10,'Jeunes Plants'!AU165,IF($J$9=11,'Jeunes Plants'!AV165,IF($J$9=12,'Jeunes Plants'!AW165,IF($J$9=13,'Jeunes Plants'!AX165,IF($J$9=14,'Jeunes Plants'!AY165,IF($J$9=15,'Jeunes Plants'!AZ165,IF($J$9=16,'Jeunes Plants'!BA165,IF($J$9=17,'Jeunes Plants'!BB165,IF($J$9=18,'Jeunes Plants'!BC165,IF($J$9=19,'Jeunes Plants'!BD165,IF($J$9=20,'Jeunes Plants'!BE165,IF($J$9=21,'Jeunes Plants'!BF165,IF($J$9=22,'Jeunes Plants'!BG165,IF($J$9=23,'Jeunes Plants'!BH165,IF($J$9=24,'Jeunes Plants'!BI165,IF($J$9=25,'Jeunes Plants'!BJ165,IF($J$9=26,'Jeunes Plants'!BK165,IF($J$9=27,'Jeunes Plants'!BL165,IF($J$9=28,'Jeunes Plants'!BM165,IF($J$9=29,'Jeunes Plants'!BN165,IF($J$9=30,'Jeunes Plants'!BO165,IF($J$9=31,'Jeunes Plants'!BP165,IF($J$9=32,'Jeunes Plants'!BQ165,IF($J$9=33,'Jeunes Plants'!BR165,IF($J$9=34,'Jeunes Plants'!BS165,IF($J$9=35,'Jeunes Plants'!B12068,))))))))))))))))))))))))))))))))))))))))))))))))))))</f>
        <v>0</v>
      </c>
      <c r="K287" s="103" t="str">
        <f>IF('Jeunes Plants'!R165=0,"","Erreur")</f>
        <v/>
      </c>
    </row>
    <row r="288" spans="1:11" x14ac:dyDescent="0.25">
      <c r="A288" s="103">
        <f>IF('Jeunes Plants'!A166&lt;&gt;"",'Jeunes Plants'!A166,"")</f>
        <v>25148</v>
      </c>
      <c r="B288" s="103" t="str">
        <f>IF('Jeunes Plants'!L166&lt;&gt;"",'Jeunes Plants'!L166,"")</f>
        <v>S7</v>
      </c>
      <c r="C288" s="107" t="str">
        <f>IF('Jeunes Plants'!B166&lt;&gt;"",'Jeunes Plants'!B166,"")</f>
        <v>ANGELONIA ALONIA</v>
      </c>
      <c r="D288" s="107" t="str">
        <f>IF('Jeunes Plants'!C166&lt;&gt;"",'Jeunes Plants'!C166,"")</f>
        <v>Cherry</v>
      </c>
      <c r="E288" s="103">
        <f>IF('Jeunes Plants'!H166&lt;&gt;"",'Jeunes Plants'!H166,"")</f>
        <v>6</v>
      </c>
      <c r="F288" s="103" t="str">
        <f>IF('Jeunes Plants'!E166&lt;&gt;"",'Jeunes Plants'!E166,"")</f>
        <v>B</v>
      </c>
      <c r="G288" s="103" t="str">
        <f>IF('Jeunes Plants'!N166&lt;&gt;"",'Jeunes Plants'!N166,"")</f>
        <v>M3</v>
      </c>
      <c r="H288" s="103" t="str">
        <f>IF('Jeunes Plants'!I166&lt;&gt;"",'Jeunes Plants'!I166,"")</f>
        <v>A</v>
      </c>
      <c r="I288" s="103">
        <f>IF('Jeunes Plants'!J166&lt;&gt;"",'Jeunes Plants'!J166,"")</f>
        <v>0.05</v>
      </c>
      <c r="J288" s="103">
        <f>IF($J$9=36,'Jeunes Plants'!U166,IF($J$9=37,'Jeunes Plants'!V166,IF($J$9=38,'Jeunes Plants'!W166,IF($J$9=39,'Jeunes Plants'!X166,IF($J$9=40,'Jeunes Plants'!Y166,IF($J$9=41,'Jeunes Plants'!Z166,IF($J$9=42,'Jeunes Plants'!AA166,IF($J$9=43,'Jeunes Plants'!AB166,IF($J$9=44,'Jeunes Plants'!AC166,IF($J$9=45,'Jeunes Plants'!AD166,IF($J$9=46,'Jeunes Plants'!AE166,IF($J$9=47,'Jeunes Plants'!AF166,IF($J$9=48,'Jeunes Plants'!AG166,IF($J$9=49,'Jeunes Plants'!AH166,IF($J$9=50,'Jeunes Plants'!AI166,IF($J$9=51,'Jeunes Plants'!AJ166,IF($J$9=52,'Jeunes Plants'!AK166,IF($J$9=1,'Jeunes Plants'!AL166,IF($J$9=2,'Jeunes Plants'!AM166,IF($J$9=3,'Jeunes Plants'!AN166,IF($J$9=4,'Jeunes Plants'!AO166,IF($J$9=5,'Jeunes Plants'!AP166,IF($J$9=6,'Jeunes Plants'!AQ166,IF($J$9=7,'Jeunes Plants'!AR166,IF($J$9=8,'Jeunes Plants'!AS166,IF($J$9=9,'Jeunes Plants'!AT166,IF($J$9=10,'Jeunes Plants'!AU166,IF($J$9=11,'Jeunes Plants'!AV166,IF($J$9=12,'Jeunes Plants'!AW166,IF($J$9=13,'Jeunes Plants'!AX166,IF($J$9=14,'Jeunes Plants'!AY166,IF($J$9=15,'Jeunes Plants'!AZ166,IF($J$9=16,'Jeunes Plants'!BA166,IF($J$9=17,'Jeunes Plants'!BB166,IF($J$9=18,'Jeunes Plants'!BC166,IF($J$9=19,'Jeunes Plants'!BD166,IF($J$9=20,'Jeunes Plants'!BE166,IF($J$9=21,'Jeunes Plants'!BF166,IF($J$9=22,'Jeunes Plants'!BG166,IF($J$9=23,'Jeunes Plants'!BH166,IF($J$9=24,'Jeunes Plants'!BI166,IF($J$9=25,'Jeunes Plants'!BJ166,IF($J$9=26,'Jeunes Plants'!BK166,IF($J$9=27,'Jeunes Plants'!BL166,IF($J$9=28,'Jeunes Plants'!BM166,IF($J$9=29,'Jeunes Plants'!BN166,IF($J$9=30,'Jeunes Plants'!BO166,IF($J$9=31,'Jeunes Plants'!BP166,IF($J$9=32,'Jeunes Plants'!BQ166,IF($J$9=33,'Jeunes Plants'!BR166,IF($J$9=34,'Jeunes Plants'!BS166,IF($J$9=35,'Jeunes Plants'!B12069,))))))))))))))))))))))))))))))))))))))))))))))))))))</f>
        <v>0</v>
      </c>
      <c r="K288" s="103" t="str">
        <f>IF('Jeunes Plants'!R166=0,"","Erreur")</f>
        <v/>
      </c>
    </row>
    <row r="289" spans="1:11" x14ac:dyDescent="0.25">
      <c r="A289" s="103">
        <f>IF('Jeunes Plants'!A167&lt;&gt;"",'Jeunes Plants'!A167,"")</f>
        <v>14376</v>
      </c>
      <c r="B289" s="103" t="str">
        <f>IF('Jeunes Plants'!L167&lt;&gt;"",'Jeunes Plants'!L167,"")</f>
        <v>S7</v>
      </c>
      <c r="C289" s="107" t="str">
        <f>IF('Jeunes Plants'!B167&lt;&gt;"",'Jeunes Plants'!B167,"")</f>
        <v>ANGELONIA ALONIA</v>
      </c>
      <c r="D289" s="107" t="str">
        <f>IF('Jeunes Plants'!C167&lt;&gt;"",'Jeunes Plants'!C167,"")</f>
        <v xml:space="preserve">Indigo </v>
      </c>
      <c r="E289" s="103">
        <f>IF('Jeunes Plants'!H167&lt;&gt;"",'Jeunes Plants'!H167,"")</f>
        <v>6</v>
      </c>
      <c r="F289" s="103" t="str">
        <f>IF('Jeunes Plants'!E167&lt;&gt;"",'Jeunes Plants'!E167,"")</f>
        <v>B</v>
      </c>
      <c r="G289" s="103" t="str">
        <f>IF('Jeunes Plants'!N167&lt;&gt;"",'Jeunes Plants'!N167,"")</f>
        <v>M3</v>
      </c>
      <c r="H289" s="103" t="str">
        <f>IF('Jeunes Plants'!I167&lt;&gt;"",'Jeunes Plants'!I167,"")</f>
        <v>A</v>
      </c>
      <c r="I289" s="103">
        <f>IF('Jeunes Plants'!J167&lt;&gt;"",'Jeunes Plants'!J167,"")</f>
        <v>0.05</v>
      </c>
      <c r="J289" s="103">
        <f>IF($J$9=36,'Jeunes Plants'!U167,IF($J$9=37,'Jeunes Plants'!V167,IF($J$9=38,'Jeunes Plants'!W167,IF($J$9=39,'Jeunes Plants'!X167,IF($J$9=40,'Jeunes Plants'!Y167,IF($J$9=41,'Jeunes Plants'!Z167,IF($J$9=42,'Jeunes Plants'!AA167,IF($J$9=43,'Jeunes Plants'!AB167,IF($J$9=44,'Jeunes Plants'!AC167,IF($J$9=45,'Jeunes Plants'!AD167,IF($J$9=46,'Jeunes Plants'!AE167,IF($J$9=47,'Jeunes Plants'!AF167,IF($J$9=48,'Jeunes Plants'!AG167,IF($J$9=49,'Jeunes Plants'!AH167,IF($J$9=50,'Jeunes Plants'!AI167,IF($J$9=51,'Jeunes Plants'!AJ167,IF($J$9=52,'Jeunes Plants'!AK167,IF($J$9=1,'Jeunes Plants'!AL167,IF($J$9=2,'Jeunes Plants'!AM167,IF($J$9=3,'Jeunes Plants'!AN167,IF($J$9=4,'Jeunes Plants'!AO167,IF($J$9=5,'Jeunes Plants'!AP167,IF($J$9=6,'Jeunes Plants'!AQ167,IF($J$9=7,'Jeunes Plants'!AR167,IF($J$9=8,'Jeunes Plants'!AS167,IF($J$9=9,'Jeunes Plants'!AT167,IF($J$9=10,'Jeunes Plants'!AU167,IF($J$9=11,'Jeunes Plants'!AV167,IF($J$9=12,'Jeunes Plants'!AW167,IF($J$9=13,'Jeunes Plants'!AX167,IF($J$9=14,'Jeunes Plants'!AY167,IF($J$9=15,'Jeunes Plants'!AZ167,IF($J$9=16,'Jeunes Plants'!BA167,IF($J$9=17,'Jeunes Plants'!BB167,IF($J$9=18,'Jeunes Plants'!BC167,IF($J$9=19,'Jeunes Plants'!BD167,IF($J$9=20,'Jeunes Plants'!BE167,IF($J$9=21,'Jeunes Plants'!BF167,IF($J$9=22,'Jeunes Plants'!BG167,IF($J$9=23,'Jeunes Plants'!BH167,IF($J$9=24,'Jeunes Plants'!BI167,IF($J$9=25,'Jeunes Plants'!BJ167,IF($J$9=26,'Jeunes Plants'!BK167,IF($J$9=27,'Jeunes Plants'!BL167,IF($J$9=28,'Jeunes Plants'!BM167,IF($J$9=29,'Jeunes Plants'!BN167,IF($J$9=30,'Jeunes Plants'!BO167,IF($J$9=31,'Jeunes Plants'!BP167,IF($J$9=32,'Jeunes Plants'!BQ167,IF($J$9=33,'Jeunes Plants'!BR167,IF($J$9=34,'Jeunes Plants'!BS167,IF($J$9=35,'Jeunes Plants'!B12070,))))))))))))))))))))))))))))))))))))))))))))))))))))</f>
        <v>0</v>
      </c>
      <c r="K289" s="103" t="str">
        <f>IF('Jeunes Plants'!R167=0,"","Erreur")</f>
        <v/>
      </c>
    </row>
    <row r="290" spans="1:11" x14ac:dyDescent="0.25">
      <c r="A290" s="103">
        <f>IF('Jeunes Plants'!A168&lt;&gt;"",'Jeunes Plants'!A168,"")</f>
        <v>14379</v>
      </c>
      <c r="B290" s="103" t="str">
        <f>IF('Jeunes Plants'!L168&lt;&gt;"",'Jeunes Plants'!L168,"")</f>
        <v>S7</v>
      </c>
      <c r="C290" s="107" t="str">
        <f>IF('Jeunes Plants'!B168&lt;&gt;"",'Jeunes Plants'!B168,"")</f>
        <v>ANGELONIA ALONIA</v>
      </c>
      <c r="D290" s="107" t="str">
        <f>IF('Jeunes Plants'!C168&lt;&gt;"",'Jeunes Plants'!C168,"")</f>
        <v xml:space="preserve">Snow </v>
      </c>
      <c r="E290" s="103">
        <f>IF('Jeunes Plants'!H168&lt;&gt;"",'Jeunes Plants'!H168,"")</f>
        <v>6</v>
      </c>
      <c r="F290" s="103" t="str">
        <f>IF('Jeunes Plants'!E168&lt;&gt;"",'Jeunes Plants'!E168,"")</f>
        <v>B</v>
      </c>
      <c r="G290" s="103" t="str">
        <f>IF('Jeunes Plants'!N168&lt;&gt;"",'Jeunes Plants'!N168,"")</f>
        <v>M3</v>
      </c>
      <c r="H290" s="103" t="str">
        <f>IF('Jeunes Plants'!I168&lt;&gt;"",'Jeunes Plants'!I168,"")</f>
        <v>A</v>
      </c>
      <c r="I290" s="103">
        <f>IF('Jeunes Plants'!J168&lt;&gt;"",'Jeunes Plants'!J168,"")</f>
        <v>0.05</v>
      </c>
      <c r="J290" s="103">
        <f>IF($J$9=36,'Jeunes Plants'!U168,IF($J$9=37,'Jeunes Plants'!V168,IF($J$9=38,'Jeunes Plants'!W168,IF($J$9=39,'Jeunes Plants'!X168,IF($J$9=40,'Jeunes Plants'!Y168,IF($J$9=41,'Jeunes Plants'!Z168,IF($J$9=42,'Jeunes Plants'!AA168,IF($J$9=43,'Jeunes Plants'!AB168,IF($J$9=44,'Jeunes Plants'!AC168,IF($J$9=45,'Jeunes Plants'!AD168,IF($J$9=46,'Jeunes Plants'!AE168,IF($J$9=47,'Jeunes Plants'!AF168,IF($J$9=48,'Jeunes Plants'!AG168,IF($J$9=49,'Jeunes Plants'!AH168,IF($J$9=50,'Jeunes Plants'!AI168,IF($J$9=51,'Jeunes Plants'!AJ168,IF($J$9=52,'Jeunes Plants'!AK168,IF($J$9=1,'Jeunes Plants'!AL168,IF($J$9=2,'Jeunes Plants'!AM168,IF($J$9=3,'Jeunes Plants'!AN168,IF($J$9=4,'Jeunes Plants'!AO168,IF($J$9=5,'Jeunes Plants'!AP168,IF($J$9=6,'Jeunes Plants'!AQ168,IF($J$9=7,'Jeunes Plants'!AR168,IF($J$9=8,'Jeunes Plants'!AS168,IF($J$9=9,'Jeunes Plants'!AT168,IF($J$9=10,'Jeunes Plants'!AU168,IF($J$9=11,'Jeunes Plants'!AV168,IF($J$9=12,'Jeunes Plants'!AW168,IF($J$9=13,'Jeunes Plants'!AX168,IF($J$9=14,'Jeunes Plants'!AY168,IF($J$9=15,'Jeunes Plants'!AZ168,IF($J$9=16,'Jeunes Plants'!BA168,IF($J$9=17,'Jeunes Plants'!BB168,IF($J$9=18,'Jeunes Plants'!BC168,IF($J$9=19,'Jeunes Plants'!BD168,IF($J$9=20,'Jeunes Plants'!BE168,IF($J$9=21,'Jeunes Plants'!BF168,IF($J$9=22,'Jeunes Plants'!BG168,IF($J$9=23,'Jeunes Plants'!BH168,IF($J$9=24,'Jeunes Plants'!BI168,IF($J$9=25,'Jeunes Plants'!BJ168,IF($J$9=26,'Jeunes Plants'!BK168,IF($J$9=27,'Jeunes Plants'!BL168,IF($J$9=28,'Jeunes Plants'!BM168,IF($J$9=29,'Jeunes Plants'!BN168,IF($J$9=30,'Jeunes Plants'!BO168,IF($J$9=31,'Jeunes Plants'!BP168,IF($J$9=32,'Jeunes Plants'!BQ168,IF($J$9=33,'Jeunes Plants'!BR168,IF($J$9=34,'Jeunes Plants'!BS168,IF($J$9=35,'Jeunes Plants'!B12071,))))))))))))))))))))))))))))))))))))))))))))))))))))</f>
        <v>0</v>
      </c>
      <c r="K290" s="103" t="str">
        <f>IF('Jeunes Plants'!R168=0,"","Erreur")</f>
        <v/>
      </c>
    </row>
    <row r="291" spans="1:11" x14ac:dyDescent="0.25">
      <c r="A291" s="103">
        <f>IF('Jeunes Plants'!A169&lt;&gt;"",'Jeunes Plants'!A169,"")</f>
        <v>14382</v>
      </c>
      <c r="B291" s="103" t="str">
        <f>IF('Jeunes Plants'!L169&lt;&gt;"",'Jeunes Plants'!L169,"")</f>
        <v>S7</v>
      </c>
      <c r="C291" s="107" t="str">
        <f>IF('Jeunes Plants'!B169&lt;&gt;"",'Jeunes Plants'!B169,"")</f>
        <v>ANGELONIA ALONIA</v>
      </c>
      <c r="D291" s="107" t="str">
        <f>IF('Jeunes Plants'!C169&lt;&gt;"",'Jeunes Plants'!C169,"")</f>
        <v>Variés</v>
      </c>
      <c r="E291" s="103">
        <f>IF('Jeunes Plants'!H169&lt;&gt;"",'Jeunes Plants'!H169,"")</f>
        <v>6</v>
      </c>
      <c r="F291" s="103" t="str">
        <f>IF('Jeunes Plants'!E169&lt;&gt;"",'Jeunes Plants'!E169,"")</f>
        <v>B</v>
      </c>
      <c r="G291" s="103" t="str">
        <f>IF('Jeunes Plants'!N169&lt;&gt;"",'Jeunes Plants'!N169,"")</f>
        <v>M3</v>
      </c>
      <c r="H291" s="103" t="str">
        <f>IF('Jeunes Plants'!I169&lt;&gt;"",'Jeunes Plants'!I169,"")</f>
        <v>A</v>
      </c>
      <c r="I291" s="103">
        <f>IF('Jeunes Plants'!J169&lt;&gt;"",'Jeunes Plants'!J169,"")</f>
        <v>0.05</v>
      </c>
      <c r="J291" s="103">
        <f>IF($J$9=36,'Jeunes Plants'!U169,IF($J$9=37,'Jeunes Plants'!V169,IF($J$9=38,'Jeunes Plants'!W169,IF($J$9=39,'Jeunes Plants'!X169,IF($J$9=40,'Jeunes Plants'!Y169,IF($J$9=41,'Jeunes Plants'!Z169,IF($J$9=42,'Jeunes Plants'!AA169,IF($J$9=43,'Jeunes Plants'!AB169,IF($J$9=44,'Jeunes Plants'!AC169,IF($J$9=45,'Jeunes Plants'!AD169,IF($J$9=46,'Jeunes Plants'!AE169,IF($J$9=47,'Jeunes Plants'!AF169,IF($J$9=48,'Jeunes Plants'!AG169,IF($J$9=49,'Jeunes Plants'!AH169,IF($J$9=50,'Jeunes Plants'!AI169,IF($J$9=51,'Jeunes Plants'!AJ169,IF($J$9=52,'Jeunes Plants'!AK169,IF($J$9=1,'Jeunes Plants'!AL169,IF($J$9=2,'Jeunes Plants'!AM169,IF($J$9=3,'Jeunes Plants'!AN169,IF($J$9=4,'Jeunes Plants'!AO169,IF($J$9=5,'Jeunes Plants'!AP169,IF($J$9=6,'Jeunes Plants'!AQ169,IF($J$9=7,'Jeunes Plants'!AR169,IF($J$9=8,'Jeunes Plants'!AS169,IF($J$9=9,'Jeunes Plants'!AT169,IF($J$9=10,'Jeunes Plants'!AU169,IF($J$9=11,'Jeunes Plants'!AV169,IF($J$9=12,'Jeunes Plants'!AW169,IF($J$9=13,'Jeunes Plants'!AX169,IF($J$9=14,'Jeunes Plants'!AY169,IF($J$9=15,'Jeunes Plants'!AZ169,IF($J$9=16,'Jeunes Plants'!BA169,IF($J$9=17,'Jeunes Plants'!BB169,IF($J$9=18,'Jeunes Plants'!BC169,IF($J$9=19,'Jeunes Plants'!BD169,IF($J$9=20,'Jeunes Plants'!BE169,IF($J$9=21,'Jeunes Plants'!BF169,IF($J$9=22,'Jeunes Plants'!BG169,IF($J$9=23,'Jeunes Plants'!BH169,IF($J$9=24,'Jeunes Plants'!BI169,IF($J$9=25,'Jeunes Plants'!BJ169,IF($J$9=26,'Jeunes Plants'!BK169,IF($J$9=27,'Jeunes Plants'!BL169,IF($J$9=28,'Jeunes Plants'!BM169,IF($J$9=29,'Jeunes Plants'!BN169,IF($J$9=30,'Jeunes Plants'!BO169,IF($J$9=31,'Jeunes Plants'!BP169,IF($J$9=32,'Jeunes Plants'!BQ169,IF($J$9=33,'Jeunes Plants'!BR169,IF($J$9=34,'Jeunes Plants'!BS169,IF($J$9=35,'Jeunes Plants'!B12072,))))))))))))))))))))))))))))))))))))))))))))))))))))</f>
        <v>0</v>
      </c>
      <c r="K291" s="103" t="str">
        <f>IF('Jeunes Plants'!R169=0,"","Erreur")</f>
        <v/>
      </c>
    </row>
    <row r="292" spans="1:11" x14ac:dyDescent="0.25">
      <c r="A292" s="450"/>
      <c r="B292" s="450"/>
      <c r="C292" s="451" t="s">
        <v>1818</v>
      </c>
      <c r="D292" s="451"/>
      <c r="E292" s="450"/>
      <c r="F292" s="450"/>
      <c r="G292" s="450"/>
      <c r="H292" s="450"/>
      <c r="I292" s="450"/>
      <c r="J292" s="450">
        <f>SUBTOTAL(9,J287:J291)</f>
        <v>0</v>
      </c>
      <c r="K292" s="450"/>
    </row>
    <row r="293" spans="1:11" x14ac:dyDescent="0.25">
      <c r="A293" s="103">
        <f>IF('Jeunes Plants'!A170&lt;&gt;"",'Jeunes Plants'!A170,"")</f>
        <v>22871</v>
      </c>
      <c r="B293" s="103" t="str">
        <f>IF('Jeunes Plants'!L170&lt;&gt;"",'Jeunes Plants'!L170,"")</f>
        <v>S7</v>
      </c>
      <c r="C293" s="107" t="str">
        <f>IF('Jeunes Plants'!B170&lt;&gt;"",'Jeunes Plants'!B170,"")</f>
        <v>ANTHEMIS LOLLIES</v>
      </c>
      <c r="D293" s="107" t="str">
        <f>IF('Jeunes Plants'!C170&lt;&gt;"",'Jeunes Plants'!C170,"")</f>
        <v>Berry Gummy</v>
      </c>
      <c r="E293" s="103">
        <f>IF('Jeunes Plants'!H170&lt;&gt;"",'Jeunes Plants'!H170,"")</f>
        <v>6</v>
      </c>
      <c r="F293" s="103" t="str">
        <f>IF('Jeunes Plants'!E170&lt;&gt;"",'Jeunes Plants'!E170,"")</f>
        <v>B</v>
      </c>
      <c r="G293" s="103" t="str">
        <f>IF('Jeunes Plants'!N170&lt;&gt;"",'Jeunes Plants'!N170,"")</f>
        <v>M3</v>
      </c>
      <c r="H293" s="103" t="str">
        <f>IF('Jeunes Plants'!I170&lt;&gt;"",'Jeunes Plants'!I170,"")</f>
        <v>B</v>
      </c>
      <c r="I293" s="103">
        <f>IF('Jeunes Plants'!J170&lt;&gt;"",'Jeunes Plants'!J170,"")</f>
        <v>4.2000000000000003E-2</v>
      </c>
      <c r="J293" s="103">
        <f>IF($J$9=36,'Jeunes Plants'!U170,IF($J$9=37,'Jeunes Plants'!V170,IF($J$9=38,'Jeunes Plants'!W170,IF($J$9=39,'Jeunes Plants'!X170,IF($J$9=40,'Jeunes Plants'!Y170,IF($J$9=41,'Jeunes Plants'!Z170,IF($J$9=42,'Jeunes Plants'!AA170,IF($J$9=43,'Jeunes Plants'!AB170,IF($J$9=44,'Jeunes Plants'!AC170,IF($J$9=45,'Jeunes Plants'!AD170,IF($J$9=46,'Jeunes Plants'!AE170,IF($J$9=47,'Jeunes Plants'!AF170,IF($J$9=48,'Jeunes Plants'!AG170,IF($J$9=49,'Jeunes Plants'!AH170,IF($J$9=50,'Jeunes Plants'!AI170,IF($J$9=51,'Jeunes Plants'!AJ170,IF($J$9=52,'Jeunes Plants'!AK170,IF($J$9=1,'Jeunes Plants'!AL170,IF($J$9=2,'Jeunes Plants'!AM170,IF($J$9=3,'Jeunes Plants'!AN170,IF($J$9=4,'Jeunes Plants'!AO170,IF($J$9=5,'Jeunes Plants'!AP170,IF($J$9=6,'Jeunes Plants'!AQ170,IF($J$9=7,'Jeunes Plants'!AR170,IF($J$9=8,'Jeunes Plants'!AS170,IF($J$9=9,'Jeunes Plants'!AT170,IF($J$9=10,'Jeunes Plants'!AU170,IF($J$9=11,'Jeunes Plants'!AV170,IF($J$9=12,'Jeunes Plants'!AW170,IF($J$9=13,'Jeunes Plants'!AX170,IF($J$9=14,'Jeunes Plants'!AY170,IF($J$9=15,'Jeunes Plants'!AZ170,IF($J$9=16,'Jeunes Plants'!BA170,IF($J$9=17,'Jeunes Plants'!BB170,IF($J$9=18,'Jeunes Plants'!BC170,IF($J$9=19,'Jeunes Plants'!BD170,IF($J$9=20,'Jeunes Plants'!BE170,IF($J$9=21,'Jeunes Plants'!BF170,IF($J$9=22,'Jeunes Plants'!BG170,IF($J$9=23,'Jeunes Plants'!BH170,IF($J$9=24,'Jeunes Plants'!BI170,IF($J$9=25,'Jeunes Plants'!BJ170,IF($J$9=26,'Jeunes Plants'!BK170,IF($J$9=27,'Jeunes Plants'!BL170,IF($J$9=28,'Jeunes Plants'!BM170,IF($J$9=29,'Jeunes Plants'!BN170,IF($J$9=30,'Jeunes Plants'!BO170,IF($J$9=31,'Jeunes Plants'!BP170,IF($J$9=32,'Jeunes Plants'!BQ170,IF($J$9=33,'Jeunes Plants'!BR170,IF($J$9=34,'Jeunes Plants'!BS170,IF($J$9=35,'Jeunes Plants'!B12073,))))))))))))))))))))))))))))))))))))))))))))))))))))</f>
        <v>0</v>
      </c>
      <c r="K293" s="103" t="str">
        <f>IF('Jeunes Plants'!R170=0,"","Erreur")</f>
        <v/>
      </c>
    </row>
    <row r="294" spans="1:11" x14ac:dyDescent="0.25">
      <c r="A294" s="103">
        <f>IF('Jeunes Plants'!A171&lt;&gt;"",'Jeunes Plants'!A171,"")</f>
        <v>22872</v>
      </c>
      <c r="B294" s="103" t="str">
        <f>IF('Jeunes Plants'!L171&lt;&gt;"",'Jeunes Plants'!L171,"")</f>
        <v>S7</v>
      </c>
      <c r="C294" s="107" t="str">
        <f>IF('Jeunes Plants'!B171&lt;&gt;"",'Jeunes Plants'!B171,"")</f>
        <v>ANTHEMIS LOLLIES</v>
      </c>
      <c r="D294" s="107" t="str">
        <f>IF('Jeunes Plants'!C171&lt;&gt;"",'Jeunes Plants'!C171,"")</f>
        <v>Buttermint</v>
      </c>
      <c r="E294" s="103">
        <f>IF('Jeunes Plants'!H171&lt;&gt;"",'Jeunes Plants'!H171,"")</f>
        <v>6</v>
      </c>
      <c r="F294" s="103" t="str">
        <f>IF('Jeunes Plants'!E171&lt;&gt;"",'Jeunes Plants'!E171,"")</f>
        <v>B</v>
      </c>
      <c r="G294" s="103" t="str">
        <f>IF('Jeunes Plants'!N171&lt;&gt;"",'Jeunes Plants'!N171,"")</f>
        <v>M3</v>
      </c>
      <c r="H294" s="103" t="str">
        <f>IF('Jeunes Plants'!I171&lt;&gt;"",'Jeunes Plants'!I171,"")</f>
        <v>B</v>
      </c>
      <c r="I294" s="103">
        <f>IF('Jeunes Plants'!J171&lt;&gt;"",'Jeunes Plants'!J171,"")</f>
        <v>4.2000000000000003E-2</v>
      </c>
      <c r="J294" s="103">
        <f>IF($J$9=36,'Jeunes Plants'!U171,IF($J$9=37,'Jeunes Plants'!V171,IF($J$9=38,'Jeunes Plants'!W171,IF($J$9=39,'Jeunes Plants'!X171,IF($J$9=40,'Jeunes Plants'!Y171,IF($J$9=41,'Jeunes Plants'!Z171,IF($J$9=42,'Jeunes Plants'!AA171,IF($J$9=43,'Jeunes Plants'!AB171,IF($J$9=44,'Jeunes Plants'!AC171,IF($J$9=45,'Jeunes Plants'!AD171,IF($J$9=46,'Jeunes Plants'!AE171,IF($J$9=47,'Jeunes Plants'!AF171,IF($J$9=48,'Jeunes Plants'!AG171,IF($J$9=49,'Jeunes Plants'!AH171,IF($J$9=50,'Jeunes Plants'!AI171,IF($J$9=51,'Jeunes Plants'!AJ171,IF($J$9=52,'Jeunes Plants'!AK171,IF($J$9=1,'Jeunes Plants'!AL171,IF($J$9=2,'Jeunes Plants'!AM171,IF($J$9=3,'Jeunes Plants'!AN171,IF($J$9=4,'Jeunes Plants'!AO171,IF($J$9=5,'Jeunes Plants'!AP171,IF($J$9=6,'Jeunes Plants'!AQ171,IF($J$9=7,'Jeunes Plants'!AR171,IF($J$9=8,'Jeunes Plants'!AS171,IF($J$9=9,'Jeunes Plants'!AT171,IF($J$9=10,'Jeunes Plants'!AU171,IF($J$9=11,'Jeunes Plants'!AV171,IF($J$9=12,'Jeunes Plants'!AW171,IF($J$9=13,'Jeunes Plants'!AX171,IF($J$9=14,'Jeunes Plants'!AY171,IF($J$9=15,'Jeunes Plants'!AZ171,IF($J$9=16,'Jeunes Plants'!BA171,IF($J$9=17,'Jeunes Plants'!BB171,IF($J$9=18,'Jeunes Plants'!BC171,IF($J$9=19,'Jeunes Plants'!BD171,IF($J$9=20,'Jeunes Plants'!BE171,IF($J$9=21,'Jeunes Plants'!BF171,IF($J$9=22,'Jeunes Plants'!BG171,IF($J$9=23,'Jeunes Plants'!BH171,IF($J$9=24,'Jeunes Plants'!BI171,IF($J$9=25,'Jeunes Plants'!BJ171,IF($J$9=26,'Jeunes Plants'!BK171,IF($J$9=27,'Jeunes Plants'!BL171,IF($J$9=28,'Jeunes Plants'!BM171,IF($J$9=29,'Jeunes Plants'!BN171,IF($J$9=30,'Jeunes Plants'!BO171,IF($J$9=31,'Jeunes Plants'!BP171,IF($J$9=32,'Jeunes Plants'!BQ171,IF($J$9=33,'Jeunes Plants'!BR171,IF($J$9=34,'Jeunes Plants'!BS171,IF($J$9=35,'Jeunes Plants'!B12074,))))))))))))))))))))))))))))))))))))))))))))))))))))</f>
        <v>0</v>
      </c>
      <c r="K294" s="103" t="str">
        <f>IF('Jeunes Plants'!R171=0,"","Erreur")</f>
        <v/>
      </c>
    </row>
    <row r="295" spans="1:11" x14ac:dyDescent="0.25">
      <c r="A295" s="103">
        <f>IF('Jeunes Plants'!A172&lt;&gt;"",'Jeunes Plants'!A172,"")</f>
        <v>23756</v>
      </c>
      <c r="B295" s="103" t="str">
        <f>IF('Jeunes Plants'!L172&lt;&gt;"",'Jeunes Plants'!L172,"")</f>
        <v>S7</v>
      </c>
      <c r="C295" s="107" t="str">
        <f>IF('Jeunes Plants'!B172&lt;&gt;"",'Jeunes Plants'!B172,"")</f>
        <v>ANTHEMIS LOLLIES</v>
      </c>
      <c r="D295" s="107" t="str">
        <f>IF('Jeunes Plants'!C172&lt;&gt;"",'Jeunes Plants'!C172,"")</f>
        <v>Marshmallow</v>
      </c>
      <c r="E295" s="103">
        <f>IF('Jeunes Plants'!H172&lt;&gt;"",'Jeunes Plants'!H172,"")</f>
        <v>6</v>
      </c>
      <c r="F295" s="103" t="str">
        <f>IF('Jeunes Plants'!E172&lt;&gt;"",'Jeunes Plants'!E172,"")</f>
        <v>B</v>
      </c>
      <c r="G295" s="103" t="str">
        <f>IF('Jeunes Plants'!N172&lt;&gt;"",'Jeunes Plants'!N172,"")</f>
        <v>M3</v>
      </c>
      <c r="H295" s="103" t="str">
        <f>IF('Jeunes Plants'!I172&lt;&gt;"",'Jeunes Plants'!I172,"")</f>
        <v>B</v>
      </c>
      <c r="I295" s="103">
        <f>IF('Jeunes Plants'!J172&lt;&gt;"",'Jeunes Plants'!J172,"")</f>
        <v>4.2000000000000003E-2</v>
      </c>
      <c r="J295" s="103">
        <f>IF($J$9=36,'Jeunes Plants'!U172,IF($J$9=37,'Jeunes Plants'!V172,IF($J$9=38,'Jeunes Plants'!W172,IF($J$9=39,'Jeunes Plants'!X172,IF($J$9=40,'Jeunes Plants'!Y172,IF($J$9=41,'Jeunes Plants'!Z172,IF($J$9=42,'Jeunes Plants'!AA172,IF($J$9=43,'Jeunes Plants'!AB172,IF($J$9=44,'Jeunes Plants'!AC172,IF($J$9=45,'Jeunes Plants'!AD172,IF($J$9=46,'Jeunes Plants'!AE172,IF($J$9=47,'Jeunes Plants'!AF172,IF($J$9=48,'Jeunes Plants'!AG172,IF($J$9=49,'Jeunes Plants'!AH172,IF($J$9=50,'Jeunes Plants'!AI172,IF($J$9=51,'Jeunes Plants'!AJ172,IF($J$9=52,'Jeunes Plants'!AK172,IF($J$9=1,'Jeunes Plants'!AL172,IF($J$9=2,'Jeunes Plants'!AM172,IF($J$9=3,'Jeunes Plants'!AN172,IF($J$9=4,'Jeunes Plants'!AO172,IF($J$9=5,'Jeunes Plants'!AP172,IF($J$9=6,'Jeunes Plants'!AQ172,IF($J$9=7,'Jeunes Plants'!AR172,IF($J$9=8,'Jeunes Plants'!AS172,IF($J$9=9,'Jeunes Plants'!AT172,IF($J$9=10,'Jeunes Plants'!AU172,IF($J$9=11,'Jeunes Plants'!AV172,IF($J$9=12,'Jeunes Plants'!AW172,IF($J$9=13,'Jeunes Plants'!AX172,IF($J$9=14,'Jeunes Plants'!AY172,IF($J$9=15,'Jeunes Plants'!AZ172,IF($J$9=16,'Jeunes Plants'!BA172,IF($J$9=17,'Jeunes Plants'!BB172,IF($J$9=18,'Jeunes Plants'!BC172,IF($J$9=19,'Jeunes Plants'!BD172,IF($J$9=20,'Jeunes Plants'!BE172,IF($J$9=21,'Jeunes Plants'!BF172,IF($J$9=22,'Jeunes Plants'!BG172,IF($J$9=23,'Jeunes Plants'!BH172,IF($J$9=24,'Jeunes Plants'!BI172,IF($J$9=25,'Jeunes Plants'!BJ172,IF($J$9=26,'Jeunes Plants'!BK172,IF($J$9=27,'Jeunes Plants'!BL172,IF($J$9=28,'Jeunes Plants'!BM172,IF($J$9=29,'Jeunes Plants'!BN172,IF($J$9=30,'Jeunes Plants'!BO172,IF($J$9=31,'Jeunes Plants'!BP172,IF($J$9=32,'Jeunes Plants'!BQ172,IF($J$9=33,'Jeunes Plants'!BR172,IF($J$9=34,'Jeunes Plants'!BS172,IF($J$9=35,'Jeunes Plants'!B12075,))))))))))))))))))))))))))))))))))))))))))))))))))))</f>
        <v>0</v>
      </c>
      <c r="K295" s="103" t="str">
        <f>IF('Jeunes Plants'!R172=0,"","Erreur")</f>
        <v/>
      </c>
    </row>
    <row r="296" spans="1:11" x14ac:dyDescent="0.25">
      <c r="A296" s="103">
        <f>IF('Jeunes Plants'!A173&lt;&gt;"",'Jeunes Plants'!A173,"")</f>
        <v>22873</v>
      </c>
      <c r="B296" s="103" t="str">
        <f>IF('Jeunes Plants'!L173&lt;&gt;"",'Jeunes Plants'!L173,"")</f>
        <v>S7</v>
      </c>
      <c r="C296" s="107" t="str">
        <f>IF('Jeunes Plants'!B173&lt;&gt;"",'Jeunes Plants'!B173,"")</f>
        <v>ANTHEMIS LOLLIES</v>
      </c>
      <c r="D296" s="107" t="str">
        <f>IF('Jeunes Plants'!C173&lt;&gt;"",'Jeunes Plants'!C173,"")</f>
        <v>Pink Pez</v>
      </c>
      <c r="E296" s="103">
        <f>IF('Jeunes Plants'!H173&lt;&gt;"",'Jeunes Plants'!H173,"")</f>
        <v>6</v>
      </c>
      <c r="F296" s="103" t="str">
        <f>IF('Jeunes Plants'!E173&lt;&gt;"",'Jeunes Plants'!E173,"")</f>
        <v>B</v>
      </c>
      <c r="G296" s="103" t="str">
        <f>IF('Jeunes Plants'!N173&lt;&gt;"",'Jeunes Plants'!N173,"")</f>
        <v>M3</v>
      </c>
      <c r="H296" s="103" t="str">
        <f>IF('Jeunes Plants'!I173&lt;&gt;"",'Jeunes Plants'!I173,"")</f>
        <v>B</v>
      </c>
      <c r="I296" s="103">
        <f>IF('Jeunes Plants'!J173&lt;&gt;"",'Jeunes Plants'!J173,"")</f>
        <v>4.2000000000000003E-2</v>
      </c>
      <c r="J296" s="103">
        <f>IF($J$9=36,'Jeunes Plants'!U173,IF($J$9=37,'Jeunes Plants'!V173,IF($J$9=38,'Jeunes Plants'!W173,IF($J$9=39,'Jeunes Plants'!X173,IF($J$9=40,'Jeunes Plants'!Y173,IF($J$9=41,'Jeunes Plants'!Z173,IF($J$9=42,'Jeunes Plants'!AA173,IF($J$9=43,'Jeunes Plants'!AB173,IF($J$9=44,'Jeunes Plants'!AC173,IF($J$9=45,'Jeunes Plants'!AD173,IF($J$9=46,'Jeunes Plants'!AE173,IF($J$9=47,'Jeunes Plants'!AF173,IF($J$9=48,'Jeunes Plants'!AG173,IF($J$9=49,'Jeunes Plants'!AH173,IF($J$9=50,'Jeunes Plants'!AI173,IF($J$9=51,'Jeunes Plants'!AJ173,IF($J$9=52,'Jeunes Plants'!AK173,IF($J$9=1,'Jeunes Plants'!AL173,IF($J$9=2,'Jeunes Plants'!AM173,IF($J$9=3,'Jeunes Plants'!AN173,IF($J$9=4,'Jeunes Plants'!AO173,IF($J$9=5,'Jeunes Plants'!AP173,IF($J$9=6,'Jeunes Plants'!AQ173,IF($J$9=7,'Jeunes Plants'!AR173,IF($J$9=8,'Jeunes Plants'!AS173,IF($J$9=9,'Jeunes Plants'!AT173,IF($J$9=10,'Jeunes Plants'!AU173,IF($J$9=11,'Jeunes Plants'!AV173,IF($J$9=12,'Jeunes Plants'!AW173,IF($J$9=13,'Jeunes Plants'!AX173,IF($J$9=14,'Jeunes Plants'!AY173,IF($J$9=15,'Jeunes Plants'!AZ173,IF($J$9=16,'Jeunes Plants'!BA173,IF($J$9=17,'Jeunes Plants'!BB173,IF($J$9=18,'Jeunes Plants'!BC173,IF($J$9=19,'Jeunes Plants'!BD173,IF($J$9=20,'Jeunes Plants'!BE173,IF($J$9=21,'Jeunes Plants'!BF173,IF($J$9=22,'Jeunes Plants'!BG173,IF($J$9=23,'Jeunes Plants'!BH173,IF($J$9=24,'Jeunes Plants'!BI173,IF($J$9=25,'Jeunes Plants'!BJ173,IF($J$9=26,'Jeunes Plants'!BK173,IF($J$9=27,'Jeunes Plants'!BL173,IF($J$9=28,'Jeunes Plants'!BM173,IF($J$9=29,'Jeunes Plants'!BN173,IF($J$9=30,'Jeunes Plants'!BO173,IF($J$9=31,'Jeunes Plants'!BP173,IF($J$9=32,'Jeunes Plants'!BQ173,IF($J$9=33,'Jeunes Plants'!BR173,IF($J$9=34,'Jeunes Plants'!BS173,IF($J$9=35,'Jeunes Plants'!B12076,))))))))))))))))))))))))))))))))))))))))))))))))))))</f>
        <v>0</v>
      </c>
      <c r="K296" s="103" t="str">
        <f>IF('Jeunes Plants'!R173=0,"","Erreur")</f>
        <v/>
      </c>
    </row>
    <row r="297" spans="1:11" x14ac:dyDescent="0.25">
      <c r="A297" s="103">
        <f>IF('Jeunes Plants'!A174&lt;&gt;"",'Jeunes Plants'!A174,"")</f>
        <v>22874</v>
      </c>
      <c r="B297" s="103" t="str">
        <f>IF('Jeunes Plants'!L174&lt;&gt;"",'Jeunes Plants'!L174,"")</f>
        <v>S7</v>
      </c>
      <c r="C297" s="107" t="str">
        <f>IF('Jeunes Plants'!B174&lt;&gt;"",'Jeunes Plants'!B174,"")</f>
        <v>ANTHEMIS LOLLIES</v>
      </c>
      <c r="D297" s="107" t="str">
        <f>IF('Jeunes Plants'!C174&lt;&gt;"",'Jeunes Plants'!C174,"")</f>
        <v>White Chocolate</v>
      </c>
      <c r="E297" s="103">
        <f>IF('Jeunes Plants'!H174&lt;&gt;"",'Jeunes Plants'!H174,"")</f>
        <v>6</v>
      </c>
      <c r="F297" s="103" t="str">
        <f>IF('Jeunes Plants'!E174&lt;&gt;"",'Jeunes Plants'!E174,"")</f>
        <v>B</v>
      </c>
      <c r="G297" s="103" t="str">
        <f>IF('Jeunes Plants'!N174&lt;&gt;"",'Jeunes Plants'!N174,"")</f>
        <v>M3</v>
      </c>
      <c r="H297" s="103" t="str">
        <f>IF('Jeunes Plants'!I174&lt;&gt;"",'Jeunes Plants'!I174,"")</f>
        <v>B</v>
      </c>
      <c r="I297" s="103">
        <f>IF('Jeunes Plants'!J174&lt;&gt;"",'Jeunes Plants'!J174,"")</f>
        <v>4.2000000000000003E-2</v>
      </c>
      <c r="J297" s="103">
        <f>IF($J$9=36,'Jeunes Plants'!U174,IF($J$9=37,'Jeunes Plants'!V174,IF($J$9=38,'Jeunes Plants'!W174,IF($J$9=39,'Jeunes Plants'!X174,IF($J$9=40,'Jeunes Plants'!Y174,IF($J$9=41,'Jeunes Plants'!Z174,IF($J$9=42,'Jeunes Plants'!AA174,IF($J$9=43,'Jeunes Plants'!AB174,IF($J$9=44,'Jeunes Plants'!AC174,IF($J$9=45,'Jeunes Plants'!AD174,IF($J$9=46,'Jeunes Plants'!AE174,IF($J$9=47,'Jeunes Plants'!AF174,IF($J$9=48,'Jeunes Plants'!AG174,IF($J$9=49,'Jeunes Plants'!AH174,IF($J$9=50,'Jeunes Plants'!AI174,IF($J$9=51,'Jeunes Plants'!AJ174,IF($J$9=52,'Jeunes Plants'!AK174,IF($J$9=1,'Jeunes Plants'!AL174,IF($J$9=2,'Jeunes Plants'!AM174,IF($J$9=3,'Jeunes Plants'!AN174,IF($J$9=4,'Jeunes Plants'!AO174,IF($J$9=5,'Jeunes Plants'!AP174,IF($J$9=6,'Jeunes Plants'!AQ174,IF($J$9=7,'Jeunes Plants'!AR174,IF($J$9=8,'Jeunes Plants'!AS174,IF($J$9=9,'Jeunes Plants'!AT174,IF($J$9=10,'Jeunes Plants'!AU174,IF($J$9=11,'Jeunes Plants'!AV174,IF($J$9=12,'Jeunes Plants'!AW174,IF($J$9=13,'Jeunes Plants'!AX174,IF($J$9=14,'Jeunes Plants'!AY174,IF($J$9=15,'Jeunes Plants'!AZ174,IF($J$9=16,'Jeunes Plants'!BA174,IF($J$9=17,'Jeunes Plants'!BB174,IF($J$9=18,'Jeunes Plants'!BC174,IF($J$9=19,'Jeunes Plants'!BD174,IF($J$9=20,'Jeunes Plants'!BE174,IF($J$9=21,'Jeunes Plants'!BF174,IF($J$9=22,'Jeunes Plants'!BG174,IF($J$9=23,'Jeunes Plants'!BH174,IF($J$9=24,'Jeunes Plants'!BI174,IF($J$9=25,'Jeunes Plants'!BJ174,IF($J$9=26,'Jeunes Plants'!BK174,IF($J$9=27,'Jeunes Plants'!BL174,IF($J$9=28,'Jeunes Plants'!BM174,IF($J$9=29,'Jeunes Plants'!BN174,IF($J$9=30,'Jeunes Plants'!BO174,IF($J$9=31,'Jeunes Plants'!BP174,IF($J$9=32,'Jeunes Plants'!BQ174,IF($J$9=33,'Jeunes Plants'!BR174,IF($J$9=34,'Jeunes Plants'!BS174,IF($J$9=35,'Jeunes Plants'!B12077,))))))))))))))))))))))))))))))))))))))))))))))))))))</f>
        <v>0</v>
      </c>
      <c r="K297" s="103" t="str">
        <f>IF('Jeunes Plants'!R174=0,"","Erreur")</f>
        <v/>
      </c>
    </row>
    <row r="298" spans="1:11" x14ac:dyDescent="0.25">
      <c r="A298" s="450"/>
      <c r="B298" s="450"/>
      <c r="C298" s="451" t="s">
        <v>1819</v>
      </c>
      <c r="D298" s="451"/>
      <c r="E298" s="450"/>
      <c r="F298" s="450"/>
      <c r="G298" s="450"/>
      <c r="H298" s="450"/>
      <c r="I298" s="450"/>
      <c r="J298" s="450">
        <f>SUBTOTAL(9,J293:J297)</f>
        <v>0</v>
      </c>
      <c r="K298" s="450"/>
    </row>
    <row r="299" spans="1:11" x14ac:dyDescent="0.25">
      <c r="A299" s="103">
        <f>IF('Jeunes Plants'!A175&lt;&gt;"",'Jeunes Plants'!A175,"")</f>
        <v>11953</v>
      </c>
      <c r="B299" s="103" t="str">
        <f>IF('Jeunes Plants'!L175&lt;&gt;"",'Jeunes Plants'!L175,"")</f>
        <v>S7</v>
      </c>
      <c r="C299" s="107" t="str">
        <f>IF('Jeunes Plants'!B175&lt;&gt;"",'Jeunes Plants'!B175,"")</f>
        <v>ANTHEMIS HONEYBEES</v>
      </c>
      <c r="D299" s="107" t="str">
        <f>IF('Jeunes Plants'!C175&lt;&gt;"",'Jeunes Plants'!C175,"")</f>
        <v>Double White</v>
      </c>
      <c r="E299" s="103">
        <f>IF('Jeunes Plants'!H175&lt;&gt;"",'Jeunes Plants'!H175,"")</f>
        <v>6</v>
      </c>
      <c r="F299" s="103" t="str">
        <f>IF('Jeunes Plants'!E175&lt;&gt;"",'Jeunes Plants'!E175,"")</f>
        <v>B</v>
      </c>
      <c r="G299" s="103" t="str">
        <f>IF('Jeunes Plants'!N175&lt;&gt;"",'Jeunes Plants'!N175,"")</f>
        <v>M3</v>
      </c>
      <c r="H299" s="103" t="str">
        <f>IF('Jeunes Plants'!I175&lt;&gt;"",'Jeunes Plants'!I175,"")</f>
        <v>B</v>
      </c>
      <c r="I299" s="103">
        <f>IF('Jeunes Plants'!J175&lt;&gt;"",'Jeunes Plants'!J175,"")</f>
        <v>4.2000000000000003E-2</v>
      </c>
      <c r="J299" s="103">
        <f>IF($J$9=36,'Jeunes Plants'!U175,IF($J$9=37,'Jeunes Plants'!V175,IF($J$9=38,'Jeunes Plants'!W175,IF($J$9=39,'Jeunes Plants'!X175,IF($J$9=40,'Jeunes Plants'!Y175,IF($J$9=41,'Jeunes Plants'!Z175,IF($J$9=42,'Jeunes Plants'!AA175,IF($J$9=43,'Jeunes Plants'!AB175,IF($J$9=44,'Jeunes Plants'!AC175,IF($J$9=45,'Jeunes Plants'!AD175,IF($J$9=46,'Jeunes Plants'!AE175,IF($J$9=47,'Jeunes Plants'!AF175,IF($J$9=48,'Jeunes Plants'!AG175,IF($J$9=49,'Jeunes Plants'!AH175,IF($J$9=50,'Jeunes Plants'!AI175,IF($J$9=51,'Jeunes Plants'!AJ175,IF($J$9=52,'Jeunes Plants'!AK175,IF($J$9=1,'Jeunes Plants'!AL175,IF($J$9=2,'Jeunes Plants'!AM175,IF($J$9=3,'Jeunes Plants'!AN175,IF($J$9=4,'Jeunes Plants'!AO175,IF($J$9=5,'Jeunes Plants'!AP175,IF($J$9=6,'Jeunes Plants'!AQ175,IF($J$9=7,'Jeunes Plants'!AR175,IF($J$9=8,'Jeunes Plants'!AS175,IF($J$9=9,'Jeunes Plants'!AT175,IF($J$9=10,'Jeunes Plants'!AU175,IF($J$9=11,'Jeunes Plants'!AV175,IF($J$9=12,'Jeunes Plants'!AW175,IF($J$9=13,'Jeunes Plants'!AX175,IF($J$9=14,'Jeunes Plants'!AY175,IF($J$9=15,'Jeunes Plants'!AZ175,IF($J$9=16,'Jeunes Plants'!BA175,IF($J$9=17,'Jeunes Plants'!BB175,IF($J$9=18,'Jeunes Plants'!BC175,IF($J$9=19,'Jeunes Plants'!BD175,IF($J$9=20,'Jeunes Plants'!BE175,IF($J$9=21,'Jeunes Plants'!BF175,IF($J$9=22,'Jeunes Plants'!BG175,IF($J$9=23,'Jeunes Plants'!BH175,IF($J$9=24,'Jeunes Plants'!BI175,IF($J$9=25,'Jeunes Plants'!BJ175,IF($J$9=26,'Jeunes Plants'!BK175,IF($J$9=27,'Jeunes Plants'!BL175,IF($J$9=28,'Jeunes Plants'!BM175,IF($J$9=29,'Jeunes Plants'!BN175,IF($J$9=30,'Jeunes Plants'!BO175,IF($J$9=31,'Jeunes Plants'!BP175,IF($J$9=32,'Jeunes Plants'!BQ175,IF($J$9=33,'Jeunes Plants'!BR175,IF($J$9=34,'Jeunes Plants'!BS175,IF($J$9=35,'Jeunes Plants'!B12078,))))))))))))))))))))))))))))))))))))))))))))))))))))</f>
        <v>0</v>
      </c>
      <c r="K299" s="103" t="str">
        <f>IF('Jeunes Plants'!R175=0,"","Erreur")</f>
        <v/>
      </c>
    </row>
    <row r="300" spans="1:11" x14ac:dyDescent="0.25">
      <c r="A300" s="450"/>
      <c r="B300" s="450"/>
      <c r="C300" s="451" t="s">
        <v>1820</v>
      </c>
      <c r="D300" s="451"/>
      <c r="E300" s="450"/>
      <c r="F300" s="450"/>
      <c r="G300" s="450"/>
      <c r="H300" s="450"/>
      <c r="I300" s="450"/>
      <c r="J300" s="450">
        <f>SUBTOTAL(9,J299:J299)</f>
        <v>0</v>
      </c>
      <c r="K300" s="450"/>
    </row>
    <row r="301" spans="1:11" x14ac:dyDescent="0.25">
      <c r="A301" s="103">
        <f>IF('Jeunes Plants'!A176&lt;&gt;"",'Jeunes Plants'!A176,"")</f>
        <v>23031</v>
      </c>
      <c r="B301" s="103" t="str">
        <f>IF('Jeunes Plants'!L176&lt;&gt;"",'Jeunes Plants'!L176,"")</f>
        <v>S7</v>
      </c>
      <c r="C301" s="107" t="str">
        <f>IF('Jeunes Plants'!B176&lt;&gt;"",'Jeunes Plants'!B176,"")</f>
        <v>ANTHEMIS</v>
      </c>
      <c r="D301" s="107" t="str">
        <f>IF('Jeunes Plants'!C176&lt;&gt;"",'Jeunes Plants'!C176,"")</f>
        <v>Variés</v>
      </c>
      <c r="E301" s="103">
        <f>IF('Jeunes Plants'!H176&lt;&gt;"",'Jeunes Plants'!H176,"")</f>
        <v>6</v>
      </c>
      <c r="F301" s="103" t="str">
        <f>IF('Jeunes Plants'!E176&lt;&gt;"",'Jeunes Plants'!E176,"")</f>
        <v>B</v>
      </c>
      <c r="G301" s="103" t="str">
        <f>IF('Jeunes Plants'!N176&lt;&gt;"",'Jeunes Plants'!N176,"")</f>
        <v>M3</v>
      </c>
      <c r="H301" s="103" t="str">
        <f>IF('Jeunes Plants'!I176&lt;&gt;"",'Jeunes Plants'!I176,"")</f>
        <v>B</v>
      </c>
      <c r="I301" s="103">
        <f>IF('Jeunes Plants'!J176&lt;&gt;"",'Jeunes Plants'!J176,"")</f>
        <v>4.2000000000000003E-2</v>
      </c>
      <c r="J301" s="103">
        <f>IF($J$9=36,'Jeunes Plants'!U176,IF($J$9=37,'Jeunes Plants'!V176,IF($J$9=38,'Jeunes Plants'!W176,IF($J$9=39,'Jeunes Plants'!X176,IF($J$9=40,'Jeunes Plants'!Y176,IF($J$9=41,'Jeunes Plants'!Z176,IF($J$9=42,'Jeunes Plants'!AA176,IF($J$9=43,'Jeunes Plants'!AB176,IF($J$9=44,'Jeunes Plants'!AC176,IF($J$9=45,'Jeunes Plants'!AD176,IF($J$9=46,'Jeunes Plants'!AE176,IF($J$9=47,'Jeunes Plants'!AF176,IF($J$9=48,'Jeunes Plants'!AG176,IF($J$9=49,'Jeunes Plants'!AH176,IF($J$9=50,'Jeunes Plants'!AI176,IF($J$9=51,'Jeunes Plants'!AJ176,IF($J$9=52,'Jeunes Plants'!AK176,IF($J$9=1,'Jeunes Plants'!AL176,IF($J$9=2,'Jeunes Plants'!AM176,IF($J$9=3,'Jeunes Plants'!AN176,IF($J$9=4,'Jeunes Plants'!AO176,IF($J$9=5,'Jeunes Plants'!AP176,IF($J$9=6,'Jeunes Plants'!AQ176,IF($J$9=7,'Jeunes Plants'!AR176,IF($J$9=8,'Jeunes Plants'!AS176,IF($J$9=9,'Jeunes Plants'!AT176,IF($J$9=10,'Jeunes Plants'!AU176,IF($J$9=11,'Jeunes Plants'!AV176,IF($J$9=12,'Jeunes Plants'!AW176,IF($J$9=13,'Jeunes Plants'!AX176,IF($J$9=14,'Jeunes Plants'!AY176,IF($J$9=15,'Jeunes Plants'!AZ176,IF($J$9=16,'Jeunes Plants'!BA176,IF($J$9=17,'Jeunes Plants'!BB176,IF($J$9=18,'Jeunes Plants'!BC176,IF($J$9=19,'Jeunes Plants'!BD176,IF($J$9=20,'Jeunes Plants'!BE176,IF($J$9=21,'Jeunes Plants'!BF176,IF($J$9=22,'Jeunes Plants'!BG176,IF($J$9=23,'Jeunes Plants'!BH176,IF($J$9=24,'Jeunes Plants'!BI176,IF($J$9=25,'Jeunes Plants'!BJ176,IF($J$9=26,'Jeunes Plants'!BK176,IF($J$9=27,'Jeunes Plants'!BL176,IF($J$9=28,'Jeunes Plants'!BM176,IF($J$9=29,'Jeunes Plants'!BN176,IF($J$9=30,'Jeunes Plants'!BO176,IF($J$9=31,'Jeunes Plants'!BP176,IF($J$9=32,'Jeunes Plants'!BQ176,IF($J$9=33,'Jeunes Plants'!BR176,IF($J$9=34,'Jeunes Plants'!BS176,IF($J$9=35,'Jeunes Plants'!B12079,))))))))))))))))))))))))))))))))))))))))))))))))))))</f>
        <v>0</v>
      </c>
      <c r="K301" s="103" t="str">
        <f>IF('Jeunes Plants'!R176=0,"","Erreur")</f>
        <v/>
      </c>
    </row>
    <row r="302" spans="1:11" x14ac:dyDescent="0.25">
      <c r="A302" s="450"/>
      <c r="B302" s="450"/>
      <c r="C302" s="451" t="s">
        <v>1821</v>
      </c>
      <c r="D302" s="451"/>
      <c r="E302" s="450"/>
      <c r="F302" s="450"/>
      <c r="G302" s="450"/>
      <c r="H302" s="450"/>
      <c r="I302" s="450"/>
      <c r="J302" s="450">
        <f>SUBTOTAL(9,J301:J301)</f>
        <v>0</v>
      </c>
      <c r="K302" s="450"/>
    </row>
    <row r="303" spans="1:11" x14ac:dyDescent="0.25">
      <c r="A303" s="103">
        <f>IF('Jeunes Plants'!A177&lt;&gt;"",'Jeunes Plants'!A177,"")</f>
        <v>15764</v>
      </c>
      <c r="B303" s="103" t="str">
        <f>IF('Jeunes Plants'!L177&lt;&gt;"",'Jeunes Plants'!L177,"")</f>
        <v>S2</v>
      </c>
      <c r="C303" s="107" t="str">
        <f>IF('Jeunes Plants'!B177&lt;&gt;"",'Jeunes Plants'!B177,"")</f>
        <v>ANISODONTHEA</v>
      </c>
      <c r="D303" s="107" t="str">
        <f>IF('Jeunes Plants'!C177&lt;&gt;"",'Jeunes Plants'!C177,"")</f>
        <v>Pink</v>
      </c>
      <c r="E303" s="103">
        <f>IF('Jeunes Plants'!H177&lt;&gt;"",'Jeunes Plants'!H177,"")</f>
        <v>5</v>
      </c>
      <c r="F303" s="103" t="str">
        <f>IF('Jeunes Plants'!E177&lt;&gt;"",'Jeunes Plants'!E177,"")</f>
        <v>B</v>
      </c>
      <c r="G303" s="103" t="str">
        <f>IF('Jeunes Plants'!N177&lt;&gt;"",'Jeunes Plants'!N177,"")</f>
        <v>M3</v>
      </c>
      <c r="H303" s="103" t="str">
        <f>IF('Jeunes Plants'!I177&lt;&gt;"",'Jeunes Plants'!I177,"")</f>
        <v>A</v>
      </c>
      <c r="I303" s="103" t="str">
        <f>IF('Jeunes Plants'!J177&lt;&gt;"",'Jeunes Plants'!J177,"")</f>
        <v/>
      </c>
      <c r="J303" s="103">
        <f>IF($J$9=36,'Jeunes Plants'!U177,IF($J$9=37,'Jeunes Plants'!V177,IF($J$9=38,'Jeunes Plants'!W177,IF($J$9=39,'Jeunes Plants'!X177,IF($J$9=40,'Jeunes Plants'!Y177,IF($J$9=41,'Jeunes Plants'!Z177,IF($J$9=42,'Jeunes Plants'!AA177,IF($J$9=43,'Jeunes Plants'!AB177,IF($J$9=44,'Jeunes Plants'!AC177,IF($J$9=45,'Jeunes Plants'!AD177,IF($J$9=46,'Jeunes Plants'!AE177,IF($J$9=47,'Jeunes Plants'!AF177,IF($J$9=48,'Jeunes Plants'!AG177,IF($J$9=49,'Jeunes Plants'!AH177,IF($J$9=50,'Jeunes Plants'!AI177,IF($J$9=51,'Jeunes Plants'!AJ177,IF($J$9=52,'Jeunes Plants'!AK177,IF($J$9=1,'Jeunes Plants'!AL177,IF($J$9=2,'Jeunes Plants'!AM177,IF($J$9=3,'Jeunes Plants'!AN177,IF($J$9=4,'Jeunes Plants'!AO177,IF($J$9=5,'Jeunes Plants'!AP177,IF($J$9=6,'Jeunes Plants'!AQ177,IF($J$9=7,'Jeunes Plants'!AR177,IF($J$9=8,'Jeunes Plants'!AS177,IF($J$9=9,'Jeunes Plants'!AT177,IF($J$9=10,'Jeunes Plants'!AU177,IF($J$9=11,'Jeunes Plants'!AV177,IF($J$9=12,'Jeunes Plants'!AW177,IF($J$9=13,'Jeunes Plants'!AX177,IF($J$9=14,'Jeunes Plants'!AY177,IF($J$9=15,'Jeunes Plants'!AZ177,IF($J$9=16,'Jeunes Plants'!BA177,IF($J$9=17,'Jeunes Plants'!BB177,IF($J$9=18,'Jeunes Plants'!BC177,IF($J$9=19,'Jeunes Plants'!BD177,IF($J$9=20,'Jeunes Plants'!BE177,IF($J$9=21,'Jeunes Plants'!BF177,IF($J$9=22,'Jeunes Plants'!BG177,IF($J$9=23,'Jeunes Plants'!BH177,IF($J$9=24,'Jeunes Plants'!BI177,IF($J$9=25,'Jeunes Plants'!BJ177,IF($J$9=26,'Jeunes Plants'!BK177,IF($J$9=27,'Jeunes Plants'!BL177,IF($J$9=28,'Jeunes Plants'!BM177,IF($J$9=29,'Jeunes Plants'!BN177,IF($J$9=30,'Jeunes Plants'!BO177,IF($J$9=31,'Jeunes Plants'!BP177,IF($J$9=32,'Jeunes Plants'!BQ177,IF($J$9=33,'Jeunes Plants'!BR177,IF($J$9=34,'Jeunes Plants'!BS177,IF($J$9=35,'Jeunes Plants'!B12080,))))))))))))))))))))))))))))))))))))))))))))))))))))</f>
        <v>0</v>
      </c>
      <c r="K303" s="103" t="str">
        <f>IF('Jeunes Plants'!R177=0,"","Erreur")</f>
        <v/>
      </c>
    </row>
    <row r="304" spans="1:11" x14ac:dyDescent="0.25">
      <c r="A304" s="450"/>
      <c r="B304" s="450"/>
      <c r="C304" s="451" t="s">
        <v>1822</v>
      </c>
      <c r="D304" s="451"/>
      <c r="E304" s="450"/>
      <c r="F304" s="450"/>
      <c r="G304" s="450"/>
      <c r="H304" s="450"/>
      <c r="I304" s="450"/>
      <c r="J304" s="450">
        <f>SUBTOTAL(9,J303:J303)</f>
        <v>0</v>
      </c>
      <c r="K304" s="450"/>
    </row>
    <row r="305" spans="1:11" x14ac:dyDescent="0.25">
      <c r="A305" s="103">
        <f>IF('Jeunes Plants'!A178&lt;&gt;"",'Jeunes Plants'!A178,"")</f>
        <v>25149</v>
      </c>
      <c r="B305" s="103" t="str">
        <f>IF('Jeunes Plants'!L178&lt;&gt;"",'Jeunes Plants'!L178,"")</f>
        <v>S1</v>
      </c>
      <c r="C305" s="107" t="str">
        <f>IF('Jeunes Plants'!B178&lt;&gt;"",'Jeunes Plants'!B178,"")</f>
        <v>APTENIA</v>
      </c>
      <c r="D305" s="107" t="str">
        <f>IF('Jeunes Plants'!C178&lt;&gt;"",'Jeunes Plants'!C178,"")</f>
        <v>Variegata</v>
      </c>
      <c r="E305" s="103">
        <f>IF('Jeunes Plants'!H178&lt;&gt;"",'Jeunes Plants'!H178,"")</f>
        <v>6</v>
      </c>
      <c r="F305" s="103" t="str">
        <f>IF('Jeunes Plants'!E178&lt;&gt;"",'Jeunes Plants'!E178,"")</f>
        <v>B</v>
      </c>
      <c r="G305" s="103" t="str">
        <f>IF('Jeunes Plants'!N178&lt;&gt;"",'Jeunes Plants'!N178,"")</f>
        <v>M3</v>
      </c>
      <c r="H305" s="103" t="str">
        <f>IF('Jeunes Plants'!I178&lt;&gt;"",'Jeunes Plants'!I178,"")</f>
        <v>B</v>
      </c>
      <c r="I305" s="103" t="str">
        <f>IF('Jeunes Plants'!J178&lt;&gt;"",'Jeunes Plants'!J178,"")</f>
        <v/>
      </c>
      <c r="J305" s="103">
        <f>IF($J$9=36,'Jeunes Plants'!U178,IF($J$9=37,'Jeunes Plants'!V178,IF($J$9=38,'Jeunes Plants'!W178,IF($J$9=39,'Jeunes Plants'!X178,IF($J$9=40,'Jeunes Plants'!Y178,IF($J$9=41,'Jeunes Plants'!Z178,IF($J$9=42,'Jeunes Plants'!AA178,IF($J$9=43,'Jeunes Plants'!AB178,IF($J$9=44,'Jeunes Plants'!AC178,IF($J$9=45,'Jeunes Plants'!AD178,IF($J$9=46,'Jeunes Plants'!AE178,IF($J$9=47,'Jeunes Plants'!AF178,IF($J$9=48,'Jeunes Plants'!AG178,IF($J$9=49,'Jeunes Plants'!AH178,IF($J$9=50,'Jeunes Plants'!AI178,IF($J$9=51,'Jeunes Plants'!AJ178,IF($J$9=52,'Jeunes Plants'!AK178,IF($J$9=1,'Jeunes Plants'!AL178,IF($J$9=2,'Jeunes Plants'!AM178,IF($J$9=3,'Jeunes Plants'!AN178,IF($J$9=4,'Jeunes Plants'!AO178,IF($J$9=5,'Jeunes Plants'!AP178,IF($J$9=6,'Jeunes Plants'!AQ178,IF($J$9=7,'Jeunes Plants'!AR178,IF($J$9=8,'Jeunes Plants'!AS178,IF($J$9=9,'Jeunes Plants'!AT178,IF($J$9=10,'Jeunes Plants'!AU178,IF($J$9=11,'Jeunes Plants'!AV178,IF($J$9=12,'Jeunes Plants'!AW178,IF($J$9=13,'Jeunes Plants'!AX178,IF($J$9=14,'Jeunes Plants'!AY178,IF($J$9=15,'Jeunes Plants'!AZ178,IF($J$9=16,'Jeunes Plants'!BA178,IF($J$9=17,'Jeunes Plants'!BB178,IF($J$9=18,'Jeunes Plants'!BC178,IF($J$9=19,'Jeunes Plants'!BD178,IF($J$9=20,'Jeunes Plants'!BE178,IF($J$9=21,'Jeunes Plants'!BF178,IF($J$9=22,'Jeunes Plants'!BG178,IF($J$9=23,'Jeunes Plants'!BH178,IF($J$9=24,'Jeunes Plants'!BI178,IF($J$9=25,'Jeunes Plants'!BJ178,IF($J$9=26,'Jeunes Plants'!BK178,IF($J$9=27,'Jeunes Plants'!BL178,IF($J$9=28,'Jeunes Plants'!BM178,IF($J$9=29,'Jeunes Plants'!BN178,IF($J$9=30,'Jeunes Plants'!BO178,IF($J$9=31,'Jeunes Plants'!BP178,IF($J$9=32,'Jeunes Plants'!BQ178,IF($J$9=33,'Jeunes Plants'!BR178,IF($J$9=34,'Jeunes Plants'!BS178,IF($J$9=35,'Jeunes Plants'!B12081,))))))))))))))))))))))))))))))))))))))))))))))))))))</f>
        <v>0</v>
      </c>
      <c r="K305" s="103" t="str">
        <f>IF('Jeunes Plants'!R178=0,"","Erreur")</f>
        <v/>
      </c>
    </row>
    <row r="306" spans="1:11" x14ac:dyDescent="0.25">
      <c r="A306" s="450"/>
      <c r="B306" s="450"/>
      <c r="C306" s="451" t="s">
        <v>1823</v>
      </c>
      <c r="D306" s="451"/>
      <c r="E306" s="450"/>
      <c r="F306" s="450"/>
      <c r="G306" s="450"/>
      <c r="H306" s="450"/>
      <c r="I306" s="450"/>
      <c r="J306" s="450">
        <f>SUBTOTAL(9,J305:J305)</f>
        <v>0</v>
      </c>
      <c r="K306" s="450"/>
    </row>
    <row r="307" spans="1:11" x14ac:dyDescent="0.25">
      <c r="A307" s="103">
        <f>IF('Jeunes Plants'!A179&lt;&gt;"",'Jeunes Plants'!A179,"")</f>
        <v>3661</v>
      </c>
      <c r="B307" s="103" t="str">
        <f>IF('Jeunes Plants'!L179&lt;&gt;"",'Jeunes Plants'!L179,"")</f>
        <v>S1</v>
      </c>
      <c r="C307" s="107" t="str">
        <f>IF('Jeunes Plants'!B179&lt;&gt;"",'Jeunes Plants'!B179,"")</f>
        <v>ASPARAGUS</v>
      </c>
      <c r="D307" s="107" t="str">
        <f>IF('Jeunes Plants'!C179&lt;&gt;"",'Jeunes Plants'!C179,"")</f>
        <v>sprengerii</v>
      </c>
      <c r="E307" s="103">
        <f>IF('Jeunes Plants'!H179&lt;&gt;"",'Jeunes Plants'!H179,"")</f>
        <v>5</v>
      </c>
      <c r="F307" s="103" t="str">
        <f>IF('Jeunes Plants'!E179&lt;&gt;"",'Jeunes Plants'!E179,"")</f>
        <v>S</v>
      </c>
      <c r="G307" s="103" t="str">
        <f>IF('Jeunes Plants'!N179&lt;&gt;"",'Jeunes Plants'!N179,"")</f>
        <v>M3</v>
      </c>
      <c r="H307" s="103" t="str">
        <f>IF('Jeunes Plants'!I179&lt;&gt;"",'Jeunes Plants'!I179,"")</f>
        <v>E</v>
      </c>
      <c r="I307" s="103" t="str">
        <f>IF('Jeunes Plants'!J179&lt;&gt;"",'Jeunes Plants'!J179,"")</f>
        <v/>
      </c>
      <c r="J307" s="103">
        <f>IF($J$9=36,'Jeunes Plants'!U179,IF($J$9=37,'Jeunes Plants'!V179,IF($J$9=38,'Jeunes Plants'!W179,IF($J$9=39,'Jeunes Plants'!X179,IF($J$9=40,'Jeunes Plants'!Y179,IF($J$9=41,'Jeunes Plants'!Z179,IF($J$9=42,'Jeunes Plants'!AA179,IF($J$9=43,'Jeunes Plants'!AB179,IF($J$9=44,'Jeunes Plants'!AC179,IF($J$9=45,'Jeunes Plants'!AD179,IF($J$9=46,'Jeunes Plants'!AE179,IF($J$9=47,'Jeunes Plants'!AF179,IF($J$9=48,'Jeunes Plants'!AG179,IF($J$9=49,'Jeunes Plants'!AH179,IF($J$9=50,'Jeunes Plants'!AI179,IF($J$9=51,'Jeunes Plants'!AJ179,IF($J$9=52,'Jeunes Plants'!AK179,IF($J$9=1,'Jeunes Plants'!AL179,IF($J$9=2,'Jeunes Plants'!AM179,IF($J$9=3,'Jeunes Plants'!AN179,IF($J$9=4,'Jeunes Plants'!AO179,IF($J$9=5,'Jeunes Plants'!AP179,IF($J$9=6,'Jeunes Plants'!AQ179,IF($J$9=7,'Jeunes Plants'!AR179,IF($J$9=8,'Jeunes Plants'!AS179,IF($J$9=9,'Jeunes Plants'!AT179,IF($J$9=10,'Jeunes Plants'!AU179,IF($J$9=11,'Jeunes Plants'!AV179,IF($J$9=12,'Jeunes Plants'!AW179,IF($J$9=13,'Jeunes Plants'!AX179,IF($J$9=14,'Jeunes Plants'!AY179,IF($J$9=15,'Jeunes Plants'!AZ179,IF($J$9=16,'Jeunes Plants'!BA179,IF($J$9=17,'Jeunes Plants'!BB179,IF($J$9=18,'Jeunes Plants'!BC179,IF($J$9=19,'Jeunes Plants'!BD179,IF($J$9=20,'Jeunes Plants'!BE179,IF($J$9=21,'Jeunes Plants'!BF179,IF($J$9=22,'Jeunes Plants'!BG179,IF($J$9=23,'Jeunes Plants'!BH179,IF($J$9=24,'Jeunes Plants'!BI179,IF($J$9=25,'Jeunes Plants'!BJ179,IF($J$9=26,'Jeunes Plants'!BK179,IF($J$9=27,'Jeunes Plants'!BL179,IF($J$9=28,'Jeunes Plants'!BM179,IF($J$9=29,'Jeunes Plants'!BN179,IF($J$9=30,'Jeunes Plants'!BO179,IF($J$9=31,'Jeunes Plants'!BP179,IF($J$9=32,'Jeunes Plants'!BQ179,IF($J$9=33,'Jeunes Plants'!BR179,IF($J$9=34,'Jeunes Plants'!BS179,IF($J$9=35,'Jeunes Plants'!B12082,))))))))))))))))))))))))))))))))))))))))))))))))))))</f>
        <v>0</v>
      </c>
      <c r="K307" s="103" t="str">
        <f>IF('Jeunes Plants'!R179=0,"","Erreur")</f>
        <v/>
      </c>
    </row>
    <row r="308" spans="1:11" x14ac:dyDescent="0.25">
      <c r="A308" s="450"/>
      <c r="B308" s="450"/>
      <c r="C308" s="451" t="s">
        <v>1824</v>
      </c>
      <c r="D308" s="451"/>
      <c r="E308" s="450"/>
      <c r="F308" s="450"/>
      <c r="G308" s="450"/>
      <c r="H308" s="450"/>
      <c r="I308" s="450"/>
      <c r="J308" s="450">
        <f>SUBTOTAL(9,J307:J307)</f>
        <v>0</v>
      </c>
      <c r="K308" s="450"/>
    </row>
    <row r="309" spans="1:11" x14ac:dyDescent="0.25">
      <c r="A309" s="103">
        <f>IF('Jeunes Plants'!A180&lt;&gt;"",'Jeunes Plants'!A180,"")</f>
        <v>1027</v>
      </c>
      <c r="B309" s="103" t="str">
        <f>IF('Jeunes Plants'!L180&lt;&gt;"",'Jeunes Plants'!L180,"")</f>
        <v>S10</v>
      </c>
      <c r="C309" s="107" t="str">
        <f>IF('Jeunes Plants'!B180&lt;&gt;"",'Jeunes Plants'!B180,"")</f>
        <v>ASTERICUS</v>
      </c>
      <c r="D309" s="107" t="str">
        <f>IF('Jeunes Plants'!C180&lt;&gt;"",'Jeunes Plants'!C180,"")</f>
        <v>Gold Dollar</v>
      </c>
      <c r="E309" s="103">
        <f>IF('Jeunes Plants'!H180&lt;&gt;"",'Jeunes Plants'!H180,"")</f>
        <v>5</v>
      </c>
      <c r="F309" s="103" t="str">
        <f>IF('Jeunes Plants'!E180&lt;&gt;"",'Jeunes Plants'!E180,"")</f>
        <v>B</v>
      </c>
      <c r="G309" s="103" t="str">
        <f>IF('Jeunes Plants'!N180&lt;&gt;"",'Jeunes Plants'!N180,"")</f>
        <v>M3</v>
      </c>
      <c r="H309" s="103" t="str">
        <f>IF('Jeunes Plants'!I180&lt;&gt;"",'Jeunes Plants'!I180,"")</f>
        <v>A</v>
      </c>
      <c r="I309" s="103" t="str">
        <f>IF('Jeunes Plants'!J180&lt;&gt;"",'Jeunes Plants'!J180,"")</f>
        <v/>
      </c>
      <c r="J309" s="103">
        <f>IF($J$9=36,'Jeunes Plants'!U180,IF($J$9=37,'Jeunes Plants'!V180,IF($J$9=38,'Jeunes Plants'!W180,IF($J$9=39,'Jeunes Plants'!X180,IF($J$9=40,'Jeunes Plants'!Y180,IF($J$9=41,'Jeunes Plants'!Z180,IF($J$9=42,'Jeunes Plants'!AA180,IF($J$9=43,'Jeunes Plants'!AB180,IF($J$9=44,'Jeunes Plants'!AC180,IF($J$9=45,'Jeunes Plants'!AD180,IF($J$9=46,'Jeunes Plants'!AE180,IF($J$9=47,'Jeunes Plants'!AF180,IF($J$9=48,'Jeunes Plants'!AG180,IF($J$9=49,'Jeunes Plants'!AH180,IF($J$9=50,'Jeunes Plants'!AI180,IF($J$9=51,'Jeunes Plants'!AJ180,IF($J$9=52,'Jeunes Plants'!AK180,IF($J$9=1,'Jeunes Plants'!AL180,IF($J$9=2,'Jeunes Plants'!AM180,IF($J$9=3,'Jeunes Plants'!AN180,IF($J$9=4,'Jeunes Plants'!AO180,IF($J$9=5,'Jeunes Plants'!AP180,IF($J$9=6,'Jeunes Plants'!AQ180,IF($J$9=7,'Jeunes Plants'!AR180,IF($J$9=8,'Jeunes Plants'!AS180,IF($J$9=9,'Jeunes Plants'!AT180,IF($J$9=10,'Jeunes Plants'!AU180,IF($J$9=11,'Jeunes Plants'!AV180,IF($J$9=12,'Jeunes Plants'!AW180,IF($J$9=13,'Jeunes Plants'!AX180,IF($J$9=14,'Jeunes Plants'!AY180,IF($J$9=15,'Jeunes Plants'!AZ180,IF($J$9=16,'Jeunes Plants'!BA180,IF($J$9=17,'Jeunes Plants'!BB180,IF($J$9=18,'Jeunes Plants'!BC180,IF($J$9=19,'Jeunes Plants'!BD180,IF($J$9=20,'Jeunes Plants'!BE180,IF($J$9=21,'Jeunes Plants'!BF180,IF($J$9=22,'Jeunes Plants'!BG180,IF($J$9=23,'Jeunes Plants'!BH180,IF($J$9=24,'Jeunes Plants'!BI180,IF($J$9=25,'Jeunes Plants'!BJ180,IF($J$9=26,'Jeunes Plants'!BK180,IF($J$9=27,'Jeunes Plants'!BL180,IF($J$9=28,'Jeunes Plants'!BM180,IF($J$9=29,'Jeunes Plants'!BN180,IF($J$9=30,'Jeunes Plants'!BO180,IF($J$9=31,'Jeunes Plants'!BP180,IF($J$9=32,'Jeunes Plants'!BQ180,IF($J$9=33,'Jeunes Plants'!BR180,IF($J$9=34,'Jeunes Plants'!BS180,IF($J$9=35,'Jeunes Plants'!B12083,))))))))))))))))))))))))))))))))))))))))))))))))))))</f>
        <v>0</v>
      </c>
      <c r="K309" s="103" t="str">
        <f>IF('Jeunes Plants'!R180=0,"","Erreur")</f>
        <v/>
      </c>
    </row>
    <row r="310" spans="1:11" x14ac:dyDescent="0.25">
      <c r="A310" s="450"/>
      <c r="B310" s="450"/>
      <c r="C310" s="451" t="s">
        <v>1825</v>
      </c>
      <c r="D310" s="451"/>
      <c r="E310" s="450"/>
      <c r="F310" s="450"/>
      <c r="G310" s="450"/>
      <c r="H310" s="450"/>
      <c r="I310" s="450"/>
      <c r="J310" s="450">
        <f>SUBTOTAL(9,J309:J309)</f>
        <v>0</v>
      </c>
      <c r="K310" s="450"/>
    </row>
    <row r="311" spans="1:11" x14ac:dyDescent="0.25">
      <c r="A311" s="103" t="str">
        <f>IF('Jeunes Plants'!A181&lt;&gt;"",'Jeunes Plants'!A181,"")</f>
        <v/>
      </c>
      <c r="B311" s="103" t="str">
        <f>IF('Jeunes Plants'!L181&lt;&gt;"",'Jeunes Plants'!L181,"")</f>
        <v>L</v>
      </c>
      <c r="C311" s="107" t="str">
        <f>IF('Jeunes Plants'!B181&lt;&gt;"",'Jeunes Plants'!B181,"")</f>
        <v>B</v>
      </c>
      <c r="D311" s="107" t="str">
        <f>IF('Jeunes Plants'!C181&lt;&gt;"",'Jeunes Plants'!C181,"")</f>
        <v/>
      </c>
      <c r="E311" s="103" t="str">
        <f>IF('Jeunes Plants'!H181&lt;&gt;"",'Jeunes Plants'!H181,"")</f>
        <v/>
      </c>
      <c r="F311" s="103" t="str">
        <f>IF('Jeunes Plants'!E181&lt;&gt;"",'Jeunes Plants'!E181,"")</f>
        <v/>
      </c>
      <c r="G311" s="103" t="str">
        <f>IF('Jeunes Plants'!N181&lt;&gt;"",'Jeunes Plants'!N181,"")</f>
        <v/>
      </c>
      <c r="H311" s="103" t="str">
        <f>IF('Jeunes Plants'!I181&lt;&gt;"",'Jeunes Plants'!I181,"")</f>
        <v/>
      </c>
      <c r="I311" s="103" t="str">
        <f>IF('Jeunes Plants'!J181&lt;&gt;"",'Jeunes Plants'!J181,"")</f>
        <v/>
      </c>
      <c r="J311" s="103">
        <f>IF($J$9=36,'Jeunes Plants'!U181,IF($J$9=37,'Jeunes Plants'!V181,IF($J$9=38,'Jeunes Plants'!W181,IF($J$9=39,'Jeunes Plants'!X181,IF($J$9=40,'Jeunes Plants'!Y181,IF($J$9=41,'Jeunes Plants'!Z181,IF($J$9=42,'Jeunes Plants'!AA181,IF($J$9=43,'Jeunes Plants'!AB181,IF($J$9=44,'Jeunes Plants'!AC181,IF($J$9=45,'Jeunes Plants'!AD181,IF($J$9=46,'Jeunes Plants'!AE181,IF($J$9=47,'Jeunes Plants'!AF181,IF($J$9=48,'Jeunes Plants'!AG181,IF($J$9=49,'Jeunes Plants'!AH181,IF($J$9=50,'Jeunes Plants'!AI181,IF($J$9=51,'Jeunes Plants'!AJ181,IF($J$9=52,'Jeunes Plants'!AK181,IF($J$9=1,'Jeunes Plants'!AL181,IF($J$9=2,'Jeunes Plants'!AM181,IF($J$9=3,'Jeunes Plants'!AN181,IF($J$9=4,'Jeunes Plants'!AO181,IF($J$9=5,'Jeunes Plants'!AP181,IF($J$9=6,'Jeunes Plants'!AQ181,IF($J$9=7,'Jeunes Plants'!AR181,IF($J$9=8,'Jeunes Plants'!AS181,IF($J$9=9,'Jeunes Plants'!AT181,IF($J$9=10,'Jeunes Plants'!AU181,IF($J$9=11,'Jeunes Plants'!AV181,IF($J$9=12,'Jeunes Plants'!AW181,IF($J$9=13,'Jeunes Plants'!AX181,IF($J$9=14,'Jeunes Plants'!AY181,IF($J$9=15,'Jeunes Plants'!AZ181,IF($J$9=16,'Jeunes Plants'!BA181,IF($J$9=17,'Jeunes Plants'!BB181,IF($J$9=18,'Jeunes Plants'!BC181,IF($J$9=19,'Jeunes Plants'!BD181,IF($J$9=20,'Jeunes Plants'!BE181,IF($J$9=21,'Jeunes Plants'!BF181,IF($J$9=22,'Jeunes Plants'!BG181,IF($J$9=23,'Jeunes Plants'!BH181,IF($J$9=24,'Jeunes Plants'!BI181,IF($J$9=25,'Jeunes Plants'!BJ181,IF($J$9=26,'Jeunes Plants'!BK181,IF($J$9=27,'Jeunes Plants'!BL181,IF($J$9=28,'Jeunes Plants'!BM181,IF($J$9=29,'Jeunes Plants'!BN181,IF($J$9=30,'Jeunes Plants'!BO181,IF($J$9=31,'Jeunes Plants'!BP181,IF($J$9=32,'Jeunes Plants'!BQ181,IF($J$9=33,'Jeunes Plants'!BR181,IF($J$9=34,'Jeunes Plants'!BS181,IF($J$9=35,'Jeunes Plants'!B12084,))))))))))))))))))))))))))))))))))))))))))))))))))))</f>
        <v>0</v>
      </c>
      <c r="K311" s="103" t="str">
        <f>IF('Jeunes Plants'!R181=0,"","Erreur")</f>
        <v/>
      </c>
    </row>
    <row r="312" spans="1:11" x14ac:dyDescent="0.25">
      <c r="A312" s="103">
        <f>IF('Jeunes Plants'!A182&lt;&gt;"",'Jeunes Plants'!A182,"")</f>
        <v>14388</v>
      </c>
      <c r="B312" s="103" t="str">
        <f>IF('Jeunes Plants'!L182&lt;&gt;"",'Jeunes Plants'!L182,"")</f>
        <v>S7</v>
      </c>
      <c r="C312" s="107" t="str">
        <f>IF('Jeunes Plants'!B182&lt;&gt;"",'Jeunes Plants'!B182,"")</f>
        <v>BACOPA SCOPIA</v>
      </c>
      <c r="D312" s="107" t="str">
        <f>IF('Jeunes Plants'!C182&lt;&gt;"",'Jeunes Plants'!C182,"")</f>
        <v>Gulliver Blue</v>
      </c>
      <c r="E312" s="103">
        <f>IF('Jeunes Plants'!H182&lt;&gt;"",'Jeunes Plants'!H182,"")</f>
        <v>6</v>
      </c>
      <c r="F312" s="103" t="str">
        <f>IF('Jeunes Plants'!E182&lt;&gt;"",'Jeunes Plants'!E182,"")</f>
        <v>B</v>
      </c>
      <c r="G312" s="103" t="str">
        <f>IF('Jeunes Plants'!N182&lt;&gt;"",'Jeunes Plants'!N182,"")</f>
        <v>M3</v>
      </c>
      <c r="H312" s="103" t="str">
        <f>IF('Jeunes Plants'!I182&lt;&gt;"",'Jeunes Plants'!I182,"")</f>
        <v>B</v>
      </c>
      <c r="I312" s="103">
        <f>IF('Jeunes Plants'!J182&lt;&gt;"",'Jeunes Plants'!J182,"")</f>
        <v>4.4999999999999998E-2</v>
      </c>
      <c r="J312" s="103">
        <f>IF($J$9=36,'Jeunes Plants'!U182,IF($J$9=37,'Jeunes Plants'!V182,IF($J$9=38,'Jeunes Plants'!W182,IF($J$9=39,'Jeunes Plants'!X182,IF($J$9=40,'Jeunes Plants'!Y182,IF($J$9=41,'Jeunes Plants'!Z182,IF($J$9=42,'Jeunes Plants'!AA182,IF($J$9=43,'Jeunes Plants'!AB182,IF($J$9=44,'Jeunes Plants'!AC182,IF($J$9=45,'Jeunes Plants'!AD182,IF($J$9=46,'Jeunes Plants'!AE182,IF($J$9=47,'Jeunes Plants'!AF182,IF($J$9=48,'Jeunes Plants'!AG182,IF($J$9=49,'Jeunes Plants'!AH182,IF($J$9=50,'Jeunes Plants'!AI182,IF($J$9=51,'Jeunes Plants'!AJ182,IF($J$9=52,'Jeunes Plants'!AK182,IF($J$9=1,'Jeunes Plants'!AL182,IF($J$9=2,'Jeunes Plants'!AM182,IF($J$9=3,'Jeunes Plants'!AN182,IF($J$9=4,'Jeunes Plants'!AO182,IF($J$9=5,'Jeunes Plants'!AP182,IF($J$9=6,'Jeunes Plants'!AQ182,IF($J$9=7,'Jeunes Plants'!AR182,IF($J$9=8,'Jeunes Plants'!AS182,IF($J$9=9,'Jeunes Plants'!AT182,IF($J$9=10,'Jeunes Plants'!AU182,IF($J$9=11,'Jeunes Plants'!AV182,IF($J$9=12,'Jeunes Plants'!AW182,IF($J$9=13,'Jeunes Plants'!AX182,IF($J$9=14,'Jeunes Plants'!AY182,IF($J$9=15,'Jeunes Plants'!AZ182,IF($J$9=16,'Jeunes Plants'!BA182,IF($J$9=17,'Jeunes Plants'!BB182,IF($J$9=18,'Jeunes Plants'!BC182,IF($J$9=19,'Jeunes Plants'!BD182,IF($J$9=20,'Jeunes Plants'!BE182,IF($J$9=21,'Jeunes Plants'!BF182,IF($J$9=22,'Jeunes Plants'!BG182,IF($J$9=23,'Jeunes Plants'!BH182,IF($J$9=24,'Jeunes Plants'!BI182,IF($J$9=25,'Jeunes Plants'!BJ182,IF($J$9=26,'Jeunes Plants'!BK182,IF($J$9=27,'Jeunes Plants'!BL182,IF($J$9=28,'Jeunes Plants'!BM182,IF($J$9=29,'Jeunes Plants'!BN182,IF($J$9=30,'Jeunes Plants'!BO182,IF($J$9=31,'Jeunes Plants'!BP182,IF($J$9=32,'Jeunes Plants'!BQ182,IF($J$9=33,'Jeunes Plants'!BR182,IF($J$9=34,'Jeunes Plants'!BS182,IF($J$9=35,'Jeunes Plants'!B12085,))))))))))))))))))))))))))))))))))))))))))))))))))))</f>
        <v>0</v>
      </c>
      <c r="K312" s="103" t="str">
        <f>IF('Jeunes Plants'!R182=0,"","Erreur")</f>
        <v/>
      </c>
    </row>
    <row r="313" spans="1:11" x14ac:dyDescent="0.25">
      <c r="A313" s="103">
        <f>IF('Jeunes Plants'!A183&lt;&gt;"",'Jeunes Plants'!A183,"")</f>
        <v>14391</v>
      </c>
      <c r="B313" s="103" t="str">
        <f>IF('Jeunes Plants'!L183&lt;&gt;"",'Jeunes Plants'!L183,"")</f>
        <v>S7</v>
      </c>
      <c r="C313" s="107" t="str">
        <f>IF('Jeunes Plants'!B183&lt;&gt;"",'Jeunes Plants'!B183,"")</f>
        <v>BACOPA SCOPIA</v>
      </c>
      <c r="D313" s="107" t="str">
        <f>IF('Jeunes Plants'!C183&lt;&gt;"",'Jeunes Plants'!C183,"")</f>
        <v xml:space="preserve">Gulliver Pink </v>
      </c>
      <c r="E313" s="103">
        <f>IF('Jeunes Plants'!H183&lt;&gt;"",'Jeunes Plants'!H183,"")</f>
        <v>6</v>
      </c>
      <c r="F313" s="103" t="str">
        <f>IF('Jeunes Plants'!E183&lt;&gt;"",'Jeunes Plants'!E183,"")</f>
        <v>B</v>
      </c>
      <c r="G313" s="103" t="str">
        <f>IF('Jeunes Plants'!N183&lt;&gt;"",'Jeunes Plants'!N183,"")</f>
        <v>M3</v>
      </c>
      <c r="H313" s="103" t="str">
        <f>IF('Jeunes Plants'!I183&lt;&gt;"",'Jeunes Plants'!I183,"")</f>
        <v>B</v>
      </c>
      <c r="I313" s="103">
        <f>IF('Jeunes Plants'!J183&lt;&gt;"",'Jeunes Plants'!J183,"")</f>
        <v>4.4999999999999998E-2</v>
      </c>
      <c r="J313" s="103">
        <f>IF($J$9=36,'Jeunes Plants'!U183,IF($J$9=37,'Jeunes Plants'!V183,IF($J$9=38,'Jeunes Plants'!W183,IF($J$9=39,'Jeunes Plants'!X183,IF($J$9=40,'Jeunes Plants'!Y183,IF($J$9=41,'Jeunes Plants'!Z183,IF($J$9=42,'Jeunes Plants'!AA183,IF($J$9=43,'Jeunes Plants'!AB183,IF($J$9=44,'Jeunes Plants'!AC183,IF($J$9=45,'Jeunes Plants'!AD183,IF($J$9=46,'Jeunes Plants'!AE183,IF($J$9=47,'Jeunes Plants'!AF183,IF($J$9=48,'Jeunes Plants'!AG183,IF($J$9=49,'Jeunes Plants'!AH183,IF($J$9=50,'Jeunes Plants'!AI183,IF($J$9=51,'Jeunes Plants'!AJ183,IF($J$9=52,'Jeunes Plants'!AK183,IF($J$9=1,'Jeunes Plants'!AL183,IF($J$9=2,'Jeunes Plants'!AM183,IF($J$9=3,'Jeunes Plants'!AN183,IF($J$9=4,'Jeunes Plants'!AO183,IF($J$9=5,'Jeunes Plants'!AP183,IF($J$9=6,'Jeunes Plants'!AQ183,IF($J$9=7,'Jeunes Plants'!AR183,IF($J$9=8,'Jeunes Plants'!AS183,IF($J$9=9,'Jeunes Plants'!AT183,IF($J$9=10,'Jeunes Plants'!AU183,IF($J$9=11,'Jeunes Plants'!AV183,IF($J$9=12,'Jeunes Plants'!AW183,IF($J$9=13,'Jeunes Plants'!AX183,IF($J$9=14,'Jeunes Plants'!AY183,IF($J$9=15,'Jeunes Plants'!AZ183,IF($J$9=16,'Jeunes Plants'!BA183,IF($J$9=17,'Jeunes Plants'!BB183,IF($J$9=18,'Jeunes Plants'!BC183,IF($J$9=19,'Jeunes Plants'!BD183,IF($J$9=20,'Jeunes Plants'!BE183,IF($J$9=21,'Jeunes Plants'!BF183,IF($J$9=22,'Jeunes Plants'!BG183,IF($J$9=23,'Jeunes Plants'!BH183,IF($J$9=24,'Jeunes Plants'!BI183,IF($J$9=25,'Jeunes Plants'!BJ183,IF($J$9=26,'Jeunes Plants'!BK183,IF($J$9=27,'Jeunes Plants'!BL183,IF($J$9=28,'Jeunes Plants'!BM183,IF($J$9=29,'Jeunes Plants'!BN183,IF($J$9=30,'Jeunes Plants'!BO183,IF($J$9=31,'Jeunes Plants'!BP183,IF($J$9=32,'Jeunes Plants'!BQ183,IF($J$9=33,'Jeunes Plants'!BR183,IF($J$9=34,'Jeunes Plants'!BS183,IF($J$9=35,'Jeunes Plants'!B12086,))))))))))))))))))))))))))))))))))))))))))))))))))))</f>
        <v>0</v>
      </c>
      <c r="K313" s="103" t="str">
        <f>IF('Jeunes Plants'!R183=0,"","Erreur")</f>
        <v/>
      </c>
    </row>
    <row r="314" spans="1:11" x14ac:dyDescent="0.25">
      <c r="A314" s="103">
        <f>IF('Jeunes Plants'!A184&lt;&gt;"",'Jeunes Plants'!A184,"")</f>
        <v>14394</v>
      </c>
      <c r="B314" s="103" t="str">
        <f>IF('Jeunes Plants'!L184&lt;&gt;"",'Jeunes Plants'!L184,"")</f>
        <v>S7</v>
      </c>
      <c r="C314" s="107" t="str">
        <f>IF('Jeunes Plants'!B184&lt;&gt;"",'Jeunes Plants'!B184,"")</f>
        <v>BACOPA SCOPIA</v>
      </c>
      <c r="D314" s="107" t="str">
        <f>IF('Jeunes Plants'!C184&lt;&gt;"",'Jeunes Plants'!C184,"")</f>
        <v xml:space="preserve">Gulliver White </v>
      </c>
      <c r="E314" s="103">
        <f>IF('Jeunes Plants'!H184&lt;&gt;"",'Jeunes Plants'!H184,"")</f>
        <v>6</v>
      </c>
      <c r="F314" s="103" t="str">
        <f>IF('Jeunes Plants'!E184&lt;&gt;"",'Jeunes Plants'!E184,"")</f>
        <v>B</v>
      </c>
      <c r="G314" s="103" t="str">
        <f>IF('Jeunes Plants'!N184&lt;&gt;"",'Jeunes Plants'!N184,"")</f>
        <v>M3</v>
      </c>
      <c r="H314" s="103" t="str">
        <f>IF('Jeunes Plants'!I184&lt;&gt;"",'Jeunes Plants'!I184,"")</f>
        <v>B</v>
      </c>
      <c r="I314" s="103">
        <f>IF('Jeunes Plants'!J184&lt;&gt;"",'Jeunes Plants'!J184,"")</f>
        <v>4.4999999999999998E-2</v>
      </c>
      <c r="J314" s="103">
        <f>IF($J$9=36,'Jeunes Plants'!U184,IF($J$9=37,'Jeunes Plants'!V184,IF($J$9=38,'Jeunes Plants'!W184,IF($J$9=39,'Jeunes Plants'!X184,IF($J$9=40,'Jeunes Plants'!Y184,IF($J$9=41,'Jeunes Plants'!Z184,IF($J$9=42,'Jeunes Plants'!AA184,IF($J$9=43,'Jeunes Plants'!AB184,IF($J$9=44,'Jeunes Plants'!AC184,IF($J$9=45,'Jeunes Plants'!AD184,IF($J$9=46,'Jeunes Plants'!AE184,IF($J$9=47,'Jeunes Plants'!AF184,IF($J$9=48,'Jeunes Plants'!AG184,IF($J$9=49,'Jeunes Plants'!AH184,IF($J$9=50,'Jeunes Plants'!AI184,IF($J$9=51,'Jeunes Plants'!AJ184,IF($J$9=52,'Jeunes Plants'!AK184,IF($J$9=1,'Jeunes Plants'!AL184,IF($J$9=2,'Jeunes Plants'!AM184,IF($J$9=3,'Jeunes Plants'!AN184,IF($J$9=4,'Jeunes Plants'!AO184,IF($J$9=5,'Jeunes Plants'!AP184,IF($J$9=6,'Jeunes Plants'!AQ184,IF($J$9=7,'Jeunes Plants'!AR184,IF($J$9=8,'Jeunes Plants'!AS184,IF($J$9=9,'Jeunes Plants'!AT184,IF($J$9=10,'Jeunes Plants'!AU184,IF($J$9=11,'Jeunes Plants'!AV184,IF($J$9=12,'Jeunes Plants'!AW184,IF($J$9=13,'Jeunes Plants'!AX184,IF($J$9=14,'Jeunes Plants'!AY184,IF($J$9=15,'Jeunes Plants'!AZ184,IF($J$9=16,'Jeunes Plants'!BA184,IF($J$9=17,'Jeunes Plants'!BB184,IF($J$9=18,'Jeunes Plants'!BC184,IF($J$9=19,'Jeunes Plants'!BD184,IF($J$9=20,'Jeunes Plants'!BE184,IF($J$9=21,'Jeunes Plants'!BF184,IF($J$9=22,'Jeunes Plants'!BG184,IF($J$9=23,'Jeunes Plants'!BH184,IF($J$9=24,'Jeunes Plants'!BI184,IF($J$9=25,'Jeunes Plants'!BJ184,IF($J$9=26,'Jeunes Plants'!BK184,IF($J$9=27,'Jeunes Plants'!BL184,IF($J$9=28,'Jeunes Plants'!BM184,IF($J$9=29,'Jeunes Plants'!BN184,IF($J$9=30,'Jeunes Plants'!BO184,IF($J$9=31,'Jeunes Plants'!BP184,IF($J$9=32,'Jeunes Plants'!BQ184,IF($J$9=33,'Jeunes Plants'!BR184,IF($J$9=34,'Jeunes Plants'!BS184,IF($J$9=35,'Jeunes Plants'!B12087,))))))))))))))))))))))))))))))))))))))))))))))))))))</f>
        <v>0</v>
      </c>
      <c r="K314" s="103" t="str">
        <f>IF('Jeunes Plants'!R184=0,"","Erreur")</f>
        <v/>
      </c>
    </row>
    <row r="315" spans="1:11" x14ac:dyDescent="0.25">
      <c r="A315" s="103">
        <f>IF('Jeunes Plants'!A185&lt;&gt;"",'Jeunes Plants'!A185,"")</f>
        <v>14385</v>
      </c>
      <c r="B315" s="103" t="str">
        <f>IF('Jeunes Plants'!L185&lt;&gt;"",'Jeunes Plants'!L185,"")</f>
        <v>S7</v>
      </c>
      <c r="C315" s="107" t="str">
        <f>IF('Jeunes Plants'!B185&lt;&gt;"",'Jeunes Plants'!B185,"")</f>
        <v>BACOPA SCOPIA</v>
      </c>
      <c r="D315" s="107" t="str">
        <f>IF('Jeunes Plants'!C185&lt;&gt;"",'Jeunes Plants'!C185,"")</f>
        <v>Gulliver Double Snowball</v>
      </c>
      <c r="E315" s="103">
        <f>IF('Jeunes Plants'!H185&lt;&gt;"",'Jeunes Plants'!H185,"")</f>
        <v>6</v>
      </c>
      <c r="F315" s="103" t="str">
        <f>IF('Jeunes Plants'!E185&lt;&gt;"",'Jeunes Plants'!E185,"")</f>
        <v>B</v>
      </c>
      <c r="G315" s="103" t="str">
        <f>IF('Jeunes Plants'!N185&lt;&gt;"",'Jeunes Plants'!N185,"")</f>
        <v>M3</v>
      </c>
      <c r="H315" s="103" t="str">
        <f>IF('Jeunes Plants'!I185&lt;&gt;"",'Jeunes Plants'!I185,"")</f>
        <v>B</v>
      </c>
      <c r="I315" s="103">
        <f>IF('Jeunes Plants'!J185&lt;&gt;"",'Jeunes Plants'!J185,"")</f>
        <v>4.4999999999999998E-2</v>
      </c>
      <c r="J315" s="103">
        <f>IF($J$9=36,'Jeunes Plants'!U185,IF($J$9=37,'Jeunes Plants'!V185,IF($J$9=38,'Jeunes Plants'!W185,IF($J$9=39,'Jeunes Plants'!X185,IF($J$9=40,'Jeunes Plants'!Y185,IF($J$9=41,'Jeunes Plants'!Z185,IF($J$9=42,'Jeunes Plants'!AA185,IF($J$9=43,'Jeunes Plants'!AB185,IF($J$9=44,'Jeunes Plants'!AC185,IF($J$9=45,'Jeunes Plants'!AD185,IF($J$9=46,'Jeunes Plants'!AE185,IF($J$9=47,'Jeunes Plants'!AF185,IF($J$9=48,'Jeunes Plants'!AG185,IF($J$9=49,'Jeunes Plants'!AH185,IF($J$9=50,'Jeunes Plants'!AI185,IF($J$9=51,'Jeunes Plants'!AJ185,IF($J$9=52,'Jeunes Plants'!AK185,IF($J$9=1,'Jeunes Plants'!AL185,IF($J$9=2,'Jeunes Plants'!AM185,IF($J$9=3,'Jeunes Plants'!AN185,IF($J$9=4,'Jeunes Plants'!AO185,IF($J$9=5,'Jeunes Plants'!AP185,IF($J$9=6,'Jeunes Plants'!AQ185,IF($J$9=7,'Jeunes Plants'!AR185,IF($J$9=8,'Jeunes Plants'!AS185,IF($J$9=9,'Jeunes Plants'!AT185,IF($J$9=10,'Jeunes Plants'!AU185,IF($J$9=11,'Jeunes Plants'!AV185,IF($J$9=12,'Jeunes Plants'!AW185,IF($J$9=13,'Jeunes Plants'!AX185,IF($J$9=14,'Jeunes Plants'!AY185,IF($J$9=15,'Jeunes Plants'!AZ185,IF($J$9=16,'Jeunes Plants'!BA185,IF($J$9=17,'Jeunes Plants'!BB185,IF($J$9=18,'Jeunes Plants'!BC185,IF($J$9=19,'Jeunes Plants'!BD185,IF($J$9=20,'Jeunes Plants'!BE185,IF($J$9=21,'Jeunes Plants'!BF185,IF($J$9=22,'Jeunes Plants'!BG185,IF($J$9=23,'Jeunes Plants'!BH185,IF($J$9=24,'Jeunes Plants'!BI185,IF($J$9=25,'Jeunes Plants'!BJ185,IF($J$9=26,'Jeunes Plants'!BK185,IF($J$9=27,'Jeunes Plants'!BL185,IF($J$9=28,'Jeunes Plants'!BM185,IF($J$9=29,'Jeunes Plants'!BN185,IF($J$9=30,'Jeunes Plants'!BO185,IF($J$9=31,'Jeunes Plants'!BP185,IF($J$9=32,'Jeunes Plants'!BQ185,IF($J$9=33,'Jeunes Plants'!BR185,IF($J$9=34,'Jeunes Plants'!BS185,IF($J$9=35,'Jeunes Plants'!B12088,))))))))))))))))))))))))))))))))))))))))))))))))))))</f>
        <v>0</v>
      </c>
      <c r="K315" s="103" t="str">
        <f>IF('Jeunes Plants'!R185=0,"","Erreur")</f>
        <v/>
      </c>
    </row>
    <row r="316" spans="1:11" x14ac:dyDescent="0.25">
      <c r="A316" s="103">
        <f>IF('Jeunes Plants'!A186&lt;&gt;"",'Jeunes Plants'!A186,"")</f>
        <v>14713</v>
      </c>
      <c r="B316" s="103" t="str">
        <f>IF('Jeunes Plants'!L186&lt;&gt;"",'Jeunes Plants'!L186,"")</f>
        <v>S7</v>
      </c>
      <c r="C316" s="107" t="str">
        <f>IF('Jeunes Plants'!B186&lt;&gt;"",'Jeunes Plants'!B186,"")</f>
        <v>BACOPA SCOPIA</v>
      </c>
      <c r="D316" s="107" t="str">
        <f>IF('Jeunes Plants'!C186&lt;&gt;"",'Jeunes Plants'!C186,"")</f>
        <v xml:space="preserve">Gulliver Variés </v>
      </c>
      <c r="E316" s="103">
        <f>IF('Jeunes Plants'!H186&lt;&gt;"",'Jeunes Plants'!H186,"")</f>
        <v>6</v>
      </c>
      <c r="F316" s="103" t="str">
        <f>IF('Jeunes Plants'!E186&lt;&gt;"",'Jeunes Plants'!E186,"")</f>
        <v>B</v>
      </c>
      <c r="G316" s="103" t="str">
        <f>IF('Jeunes Plants'!N186&lt;&gt;"",'Jeunes Plants'!N186,"")</f>
        <v>M3</v>
      </c>
      <c r="H316" s="103" t="str">
        <f>IF('Jeunes Plants'!I186&lt;&gt;"",'Jeunes Plants'!I186,"")</f>
        <v>B</v>
      </c>
      <c r="I316" s="103">
        <f>IF('Jeunes Plants'!J186&lt;&gt;"",'Jeunes Plants'!J186,"")</f>
        <v>4.4999999999999998E-2</v>
      </c>
      <c r="J316" s="103">
        <f>IF($J$9=36,'Jeunes Plants'!U186,IF($J$9=37,'Jeunes Plants'!V186,IF($J$9=38,'Jeunes Plants'!W186,IF($J$9=39,'Jeunes Plants'!X186,IF($J$9=40,'Jeunes Plants'!Y186,IF($J$9=41,'Jeunes Plants'!Z186,IF($J$9=42,'Jeunes Plants'!AA186,IF($J$9=43,'Jeunes Plants'!AB186,IF($J$9=44,'Jeunes Plants'!AC186,IF($J$9=45,'Jeunes Plants'!AD186,IF($J$9=46,'Jeunes Plants'!AE186,IF($J$9=47,'Jeunes Plants'!AF186,IF($J$9=48,'Jeunes Plants'!AG186,IF($J$9=49,'Jeunes Plants'!AH186,IF($J$9=50,'Jeunes Plants'!AI186,IF($J$9=51,'Jeunes Plants'!AJ186,IF($J$9=52,'Jeunes Plants'!AK186,IF($J$9=1,'Jeunes Plants'!AL186,IF($J$9=2,'Jeunes Plants'!AM186,IF($J$9=3,'Jeunes Plants'!AN186,IF($J$9=4,'Jeunes Plants'!AO186,IF($J$9=5,'Jeunes Plants'!AP186,IF($J$9=6,'Jeunes Plants'!AQ186,IF($J$9=7,'Jeunes Plants'!AR186,IF($J$9=8,'Jeunes Plants'!AS186,IF($J$9=9,'Jeunes Plants'!AT186,IF($J$9=10,'Jeunes Plants'!AU186,IF($J$9=11,'Jeunes Plants'!AV186,IF($J$9=12,'Jeunes Plants'!AW186,IF($J$9=13,'Jeunes Plants'!AX186,IF($J$9=14,'Jeunes Plants'!AY186,IF($J$9=15,'Jeunes Plants'!AZ186,IF($J$9=16,'Jeunes Plants'!BA186,IF($J$9=17,'Jeunes Plants'!BB186,IF($J$9=18,'Jeunes Plants'!BC186,IF($J$9=19,'Jeunes Plants'!BD186,IF($J$9=20,'Jeunes Plants'!BE186,IF($J$9=21,'Jeunes Plants'!BF186,IF($J$9=22,'Jeunes Plants'!BG186,IF($J$9=23,'Jeunes Plants'!BH186,IF($J$9=24,'Jeunes Plants'!BI186,IF($J$9=25,'Jeunes Plants'!BJ186,IF($J$9=26,'Jeunes Plants'!BK186,IF($J$9=27,'Jeunes Plants'!BL186,IF($J$9=28,'Jeunes Plants'!BM186,IF($J$9=29,'Jeunes Plants'!BN186,IF($J$9=30,'Jeunes Plants'!BO186,IF($J$9=31,'Jeunes Plants'!BP186,IF($J$9=32,'Jeunes Plants'!BQ186,IF($J$9=33,'Jeunes Plants'!BR186,IF($J$9=34,'Jeunes Plants'!BS186,IF($J$9=35,'Jeunes Plants'!B12089,))))))))))))))))))))))))))))))))))))))))))))))))))))</f>
        <v>0</v>
      </c>
      <c r="K316" s="103" t="str">
        <f>IF('Jeunes Plants'!R186=0,"","Erreur")</f>
        <v/>
      </c>
    </row>
    <row r="317" spans="1:11" x14ac:dyDescent="0.25">
      <c r="A317" s="450"/>
      <c r="B317" s="450"/>
      <c r="C317" s="451" t="s">
        <v>1826</v>
      </c>
      <c r="D317" s="451"/>
      <c r="E317" s="450"/>
      <c r="F317" s="450"/>
      <c r="G317" s="450"/>
      <c r="H317" s="450"/>
      <c r="I317" s="450"/>
      <c r="J317" s="450">
        <f>SUBTOTAL(9,J311:J316)</f>
        <v>0</v>
      </c>
      <c r="K317" s="450"/>
    </row>
    <row r="318" spans="1:11" x14ac:dyDescent="0.25">
      <c r="A318" s="103">
        <f>IF('Jeunes Plants'!A187&lt;&gt;"",'Jeunes Plants'!A187,"")</f>
        <v>22879</v>
      </c>
      <c r="B318" s="103" t="str">
        <f>IF('Jeunes Plants'!L187&lt;&gt;"",'Jeunes Plants'!L187,"")</f>
        <v>S7</v>
      </c>
      <c r="C318" s="107" t="str">
        <f>IF('Jeunes Plants'!B187&lt;&gt;"",'Jeunes Plants'!B187,"")</f>
        <v>BEGONIA BIG</v>
      </c>
      <c r="D318" s="107" t="str">
        <f>IF('Jeunes Plants'!C187&lt;&gt;"",'Jeunes Plants'!C187,"")</f>
        <v xml:space="preserve">Blanc feuille verte </v>
      </c>
      <c r="E318" s="103">
        <f>IF('Jeunes Plants'!H187&lt;&gt;"",'Jeunes Plants'!H187,"")</f>
        <v>5</v>
      </c>
      <c r="F318" s="103" t="str">
        <f>IF('Jeunes Plants'!E187&lt;&gt;"",'Jeunes Plants'!E187,"")</f>
        <v>S</v>
      </c>
      <c r="G318" s="103" t="str">
        <f>IF('Jeunes Plants'!N187&lt;&gt;"",'Jeunes Plants'!N187,"")</f>
        <v>M2</v>
      </c>
      <c r="H318" s="103" t="str">
        <f>IF('Jeunes Plants'!I187&lt;&gt;"",'Jeunes Plants'!I187,"")</f>
        <v>B</v>
      </c>
      <c r="I318" s="103" t="str">
        <f>IF('Jeunes Plants'!J187&lt;&gt;"",'Jeunes Plants'!J187,"")</f>
        <v/>
      </c>
      <c r="J318" s="103">
        <f>IF($J$9=36,'Jeunes Plants'!U187,IF($J$9=37,'Jeunes Plants'!V187,IF($J$9=38,'Jeunes Plants'!W187,IF($J$9=39,'Jeunes Plants'!X187,IF($J$9=40,'Jeunes Plants'!Y187,IF($J$9=41,'Jeunes Plants'!Z187,IF($J$9=42,'Jeunes Plants'!AA187,IF($J$9=43,'Jeunes Plants'!AB187,IF($J$9=44,'Jeunes Plants'!AC187,IF($J$9=45,'Jeunes Plants'!AD187,IF($J$9=46,'Jeunes Plants'!AE187,IF($J$9=47,'Jeunes Plants'!AF187,IF($J$9=48,'Jeunes Plants'!AG187,IF($J$9=49,'Jeunes Plants'!AH187,IF($J$9=50,'Jeunes Plants'!AI187,IF($J$9=51,'Jeunes Plants'!AJ187,IF($J$9=52,'Jeunes Plants'!AK187,IF($J$9=1,'Jeunes Plants'!AL187,IF($J$9=2,'Jeunes Plants'!AM187,IF($J$9=3,'Jeunes Plants'!AN187,IF($J$9=4,'Jeunes Plants'!AO187,IF($J$9=5,'Jeunes Plants'!AP187,IF($J$9=6,'Jeunes Plants'!AQ187,IF($J$9=7,'Jeunes Plants'!AR187,IF($J$9=8,'Jeunes Plants'!AS187,IF($J$9=9,'Jeunes Plants'!AT187,IF($J$9=10,'Jeunes Plants'!AU187,IF($J$9=11,'Jeunes Plants'!AV187,IF($J$9=12,'Jeunes Plants'!AW187,IF($J$9=13,'Jeunes Plants'!AX187,IF($J$9=14,'Jeunes Plants'!AY187,IF($J$9=15,'Jeunes Plants'!AZ187,IF($J$9=16,'Jeunes Plants'!BA187,IF($J$9=17,'Jeunes Plants'!BB187,IF($J$9=18,'Jeunes Plants'!BC187,IF($J$9=19,'Jeunes Plants'!BD187,IF($J$9=20,'Jeunes Plants'!BE187,IF($J$9=21,'Jeunes Plants'!BF187,IF($J$9=22,'Jeunes Plants'!BG187,IF($J$9=23,'Jeunes Plants'!BH187,IF($J$9=24,'Jeunes Plants'!BI187,IF($J$9=25,'Jeunes Plants'!BJ187,IF($J$9=26,'Jeunes Plants'!BK187,IF($J$9=27,'Jeunes Plants'!BL187,IF($J$9=28,'Jeunes Plants'!BM187,IF($J$9=29,'Jeunes Plants'!BN187,IF($J$9=30,'Jeunes Plants'!BO187,IF($J$9=31,'Jeunes Plants'!BP187,IF($J$9=32,'Jeunes Plants'!BQ187,IF($J$9=33,'Jeunes Plants'!BR187,IF($J$9=34,'Jeunes Plants'!BS187,IF($J$9=35,'Jeunes Plants'!B12090,))))))))))))))))))))))))))))))))))))))))))))))))))))</f>
        <v>0</v>
      </c>
      <c r="K318" s="103" t="str">
        <f>IF('Jeunes Plants'!R187=0,"","Erreur")</f>
        <v/>
      </c>
    </row>
    <row r="319" spans="1:11" x14ac:dyDescent="0.25">
      <c r="A319" s="103">
        <f>IF('Jeunes Plants'!A188&lt;&gt;"",'Jeunes Plants'!A188,"")</f>
        <v>22879</v>
      </c>
      <c r="B319" s="103" t="str">
        <f>IF('Jeunes Plants'!L188&lt;&gt;"",'Jeunes Plants'!L188,"")</f>
        <v>S7</v>
      </c>
      <c r="C319" s="107" t="str">
        <f>IF('Jeunes Plants'!B188&lt;&gt;"",'Jeunes Plants'!B188,"")</f>
        <v>BEGONIA BIG</v>
      </c>
      <c r="D319" s="107" t="str">
        <f>IF('Jeunes Plants'!C188&lt;&gt;"",'Jeunes Plants'!C188,"")</f>
        <v>Blanc feuille verte</v>
      </c>
      <c r="E319" s="103">
        <f>IF('Jeunes Plants'!H188&lt;&gt;"",'Jeunes Plants'!H188,"")</f>
        <v>5</v>
      </c>
      <c r="F319" s="103" t="str">
        <f>IF('Jeunes Plants'!E188&lt;&gt;"",'Jeunes Plants'!E188,"")</f>
        <v>S</v>
      </c>
      <c r="G319" s="103" t="str">
        <f>IF('Jeunes Plants'!N188&lt;&gt;"",'Jeunes Plants'!N188,"")</f>
        <v>M2</v>
      </c>
      <c r="H319" s="103" t="str">
        <f>IF('Jeunes Plants'!I188&lt;&gt;"",'Jeunes Plants'!I188,"")</f>
        <v>B</v>
      </c>
      <c r="I319" s="103" t="str">
        <f>IF('Jeunes Plants'!J188&lt;&gt;"",'Jeunes Plants'!J188,"")</f>
        <v/>
      </c>
      <c r="J319" s="103">
        <f>IF($J$9=36,'Jeunes Plants'!U188,IF($J$9=37,'Jeunes Plants'!V188,IF($J$9=38,'Jeunes Plants'!W188,IF($J$9=39,'Jeunes Plants'!X188,IF($J$9=40,'Jeunes Plants'!Y188,IF($J$9=41,'Jeunes Plants'!Z188,IF($J$9=42,'Jeunes Plants'!AA188,IF($J$9=43,'Jeunes Plants'!AB188,IF($J$9=44,'Jeunes Plants'!AC188,IF($J$9=45,'Jeunes Plants'!AD188,IF($J$9=46,'Jeunes Plants'!AE188,IF($J$9=47,'Jeunes Plants'!AF188,IF($J$9=48,'Jeunes Plants'!AG188,IF($J$9=49,'Jeunes Plants'!AH188,IF($J$9=50,'Jeunes Plants'!AI188,IF($J$9=51,'Jeunes Plants'!AJ188,IF($J$9=52,'Jeunes Plants'!AK188,IF($J$9=1,'Jeunes Plants'!AL188,IF($J$9=2,'Jeunes Plants'!AM188,IF($J$9=3,'Jeunes Plants'!AN188,IF($J$9=4,'Jeunes Plants'!AO188,IF($J$9=5,'Jeunes Plants'!AP188,IF($J$9=6,'Jeunes Plants'!AQ188,IF($J$9=7,'Jeunes Plants'!AR188,IF($J$9=8,'Jeunes Plants'!AS188,IF($J$9=9,'Jeunes Plants'!AT188,IF($J$9=10,'Jeunes Plants'!AU188,IF($J$9=11,'Jeunes Plants'!AV188,IF($J$9=12,'Jeunes Plants'!AW188,IF($J$9=13,'Jeunes Plants'!AX188,IF($J$9=14,'Jeunes Plants'!AY188,IF($J$9=15,'Jeunes Plants'!AZ188,IF($J$9=16,'Jeunes Plants'!BA188,IF($J$9=17,'Jeunes Plants'!BB188,IF($J$9=18,'Jeunes Plants'!BC188,IF($J$9=19,'Jeunes Plants'!BD188,IF($J$9=20,'Jeunes Plants'!BE188,IF($J$9=21,'Jeunes Plants'!BF188,IF($J$9=22,'Jeunes Plants'!BG188,IF($J$9=23,'Jeunes Plants'!BH188,IF($J$9=24,'Jeunes Plants'!BI188,IF($J$9=25,'Jeunes Plants'!BJ188,IF($J$9=26,'Jeunes Plants'!BK188,IF($J$9=27,'Jeunes Plants'!BL188,IF($J$9=28,'Jeunes Plants'!BM188,IF($J$9=29,'Jeunes Plants'!BN188,IF($J$9=30,'Jeunes Plants'!BO188,IF($J$9=31,'Jeunes Plants'!BP188,IF($J$9=32,'Jeunes Plants'!BQ188,IF($J$9=33,'Jeunes Plants'!BR188,IF($J$9=34,'Jeunes Plants'!BS188,IF($J$9=35,'Jeunes Plants'!B12091,))))))))))))))))))))))))))))))))))))))))))))))))))))</f>
        <v>0</v>
      </c>
      <c r="K319" s="103" t="str">
        <f>IF('Jeunes Plants'!R188=0,"","Erreur")</f>
        <v/>
      </c>
    </row>
    <row r="320" spans="1:11" x14ac:dyDescent="0.25">
      <c r="A320" s="103">
        <f>IF('Jeunes Plants'!A189&lt;&gt;"",'Jeunes Plants'!A189,"")</f>
        <v>10439</v>
      </c>
      <c r="B320" s="103" t="str">
        <f>IF('Jeunes Plants'!L189&lt;&gt;"",'Jeunes Plants'!L189,"")</f>
        <v>S7</v>
      </c>
      <c r="C320" s="107" t="str">
        <f>IF('Jeunes Plants'!B189&lt;&gt;"",'Jeunes Plants'!B189,"")</f>
        <v>BEGONIA BIG</v>
      </c>
      <c r="D320" s="107" t="str">
        <f>IF('Jeunes Plants'!C189&lt;&gt;"",'Jeunes Plants'!C189,"")</f>
        <v xml:space="preserve">Rouge feuille verte </v>
      </c>
      <c r="E320" s="103">
        <f>IF('Jeunes Plants'!H189&lt;&gt;"",'Jeunes Plants'!H189,"")</f>
        <v>5</v>
      </c>
      <c r="F320" s="103" t="str">
        <f>IF('Jeunes Plants'!E189&lt;&gt;"",'Jeunes Plants'!E189,"")</f>
        <v>S</v>
      </c>
      <c r="G320" s="103" t="str">
        <f>IF('Jeunes Plants'!N189&lt;&gt;"",'Jeunes Plants'!N189,"")</f>
        <v>M2</v>
      </c>
      <c r="H320" s="103" t="str">
        <f>IF('Jeunes Plants'!I189&lt;&gt;"",'Jeunes Plants'!I189,"")</f>
        <v>B</v>
      </c>
      <c r="I320" s="103" t="str">
        <f>IF('Jeunes Plants'!J189&lt;&gt;"",'Jeunes Plants'!J189,"")</f>
        <v/>
      </c>
      <c r="J320" s="103">
        <f>IF($J$9=36,'Jeunes Plants'!U189,IF($J$9=37,'Jeunes Plants'!V189,IF($J$9=38,'Jeunes Plants'!W189,IF($J$9=39,'Jeunes Plants'!X189,IF($J$9=40,'Jeunes Plants'!Y189,IF($J$9=41,'Jeunes Plants'!Z189,IF($J$9=42,'Jeunes Plants'!AA189,IF($J$9=43,'Jeunes Plants'!AB189,IF($J$9=44,'Jeunes Plants'!AC189,IF($J$9=45,'Jeunes Plants'!AD189,IF($J$9=46,'Jeunes Plants'!AE189,IF($J$9=47,'Jeunes Plants'!AF189,IF($J$9=48,'Jeunes Plants'!AG189,IF($J$9=49,'Jeunes Plants'!AH189,IF($J$9=50,'Jeunes Plants'!AI189,IF($J$9=51,'Jeunes Plants'!AJ189,IF($J$9=52,'Jeunes Plants'!AK189,IF($J$9=1,'Jeunes Plants'!AL189,IF($J$9=2,'Jeunes Plants'!AM189,IF($J$9=3,'Jeunes Plants'!AN189,IF($J$9=4,'Jeunes Plants'!AO189,IF($J$9=5,'Jeunes Plants'!AP189,IF($J$9=6,'Jeunes Plants'!AQ189,IF($J$9=7,'Jeunes Plants'!AR189,IF($J$9=8,'Jeunes Plants'!AS189,IF($J$9=9,'Jeunes Plants'!AT189,IF($J$9=10,'Jeunes Plants'!AU189,IF($J$9=11,'Jeunes Plants'!AV189,IF($J$9=12,'Jeunes Plants'!AW189,IF($J$9=13,'Jeunes Plants'!AX189,IF($J$9=14,'Jeunes Plants'!AY189,IF($J$9=15,'Jeunes Plants'!AZ189,IF($J$9=16,'Jeunes Plants'!BA189,IF($J$9=17,'Jeunes Plants'!BB189,IF($J$9=18,'Jeunes Plants'!BC189,IF($J$9=19,'Jeunes Plants'!BD189,IF($J$9=20,'Jeunes Plants'!BE189,IF($J$9=21,'Jeunes Plants'!BF189,IF($J$9=22,'Jeunes Plants'!BG189,IF($J$9=23,'Jeunes Plants'!BH189,IF($J$9=24,'Jeunes Plants'!BI189,IF($J$9=25,'Jeunes Plants'!BJ189,IF($J$9=26,'Jeunes Plants'!BK189,IF($J$9=27,'Jeunes Plants'!BL189,IF($J$9=28,'Jeunes Plants'!BM189,IF($J$9=29,'Jeunes Plants'!BN189,IF($J$9=30,'Jeunes Plants'!BO189,IF($J$9=31,'Jeunes Plants'!BP189,IF($J$9=32,'Jeunes Plants'!BQ189,IF($J$9=33,'Jeunes Plants'!BR189,IF($J$9=34,'Jeunes Plants'!BS189,IF($J$9=35,'Jeunes Plants'!B12092,))))))))))))))))))))))))))))))))))))))))))))))))))))</f>
        <v>0</v>
      </c>
      <c r="K320" s="103" t="str">
        <f>IF('Jeunes Plants'!R189=0,"","Erreur")</f>
        <v/>
      </c>
    </row>
    <row r="321" spans="1:11" x14ac:dyDescent="0.25">
      <c r="A321" s="103">
        <f>IF('Jeunes Plants'!A190&lt;&gt;"",'Jeunes Plants'!A190,"")</f>
        <v>10439</v>
      </c>
      <c r="B321" s="103" t="str">
        <f>IF('Jeunes Plants'!L190&lt;&gt;"",'Jeunes Plants'!L190,"")</f>
        <v>S7</v>
      </c>
      <c r="C321" s="107" t="str">
        <f>IF('Jeunes Plants'!B190&lt;&gt;"",'Jeunes Plants'!B190,"")</f>
        <v>BEGONIA BIG</v>
      </c>
      <c r="D321" s="107" t="str">
        <f>IF('Jeunes Plants'!C190&lt;&gt;"",'Jeunes Plants'!C190,"")</f>
        <v>Rouge feuille verte</v>
      </c>
      <c r="E321" s="103">
        <f>IF('Jeunes Plants'!H190&lt;&gt;"",'Jeunes Plants'!H190,"")</f>
        <v>5</v>
      </c>
      <c r="F321" s="103" t="str">
        <f>IF('Jeunes Plants'!E190&lt;&gt;"",'Jeunes Plants'!E190,"")</f>
        <v>S</v>
      </c>
      <c r="G321" s="103" t="str">
        <f>IF('Jeunes Plants'!N190&lt;&gt;"",'Jeunes Plants'!N190,"")</f>
        <v>M2</v>
      </c>
      <c r="H321" s="103" t="str">
        <f>IF('Jeunes Plants'!I190&lt;&gt;"",'Jeunes Plants'!I190,"")</f>
        <v>B</v>
      </c>
      <c r="I321" s="103" t="str">
        <f>IF('Jeunes Plants'!J190&lt;&gt;"",'Jeunes Plants'!J190,"")</f>
        <v/>
      </c>
      <c r="J321" s="103">
        <f>IF($J$9=36,'Jeunes Plants'!U190,IF($J$9=37,'Jeunes Plants'!V190,IF($J$9=38,'Jeunes Plants'!W190,IF($J$9=39,'Jeunes Plants'!X190,IF($J$9=40,'Jeunes Plants'!Y190,IF($J$9=41,'Jeunes Plants'!Z190,IF($J$9=42,'Jeunes Plants'!AA190,IF($J$9=43,'Jeunes Plants'!AB190,IF($J$9=44,'Jeunes Plants'!AC190,IF($J$9=45,'Jeunes Plants'!AD190,IF($J$9=46,'Jeunes Plants'!AE190,IF($J$9=47,'Jeunes Plants'!AF190,IF($J$9=48,'Jeunes Plants'!AG190,IF($J$9=49,'Jeunes Plants'!AH190,IF($J$9=50,'Jeunes Plants'!AI190,IF($J$9=51,'Jeunes Plants'!AJ190,IF($J$9=52,'Jeunes Plants'!AK190,IF($J$9=1,'Jeunes Plants'!AL190,IF($J$9=2,'Jeunes Plants'!AM190,IF($J$9=3,'Jeunes Plants'!AN190,IF($J$9=4,'Jeunes Plants'!AO190,IF($J$9=5,'Jeunes Plants'!AP190,IF($J$9=6,'Jeunes Plants'!AQ190,IF($J$9=7,'Jeunes Plants'!AR190,IF($J$9=8,'Jeunes Plants'!AS190,IF($J$9=9,'Jeunes Plants'!AT190,IF($J$9=10,'Jeunes Plants'!AU190,IF($J$9=11,'Jeunes Plants'!AV190,IF($J$9=12,'Jeunes Plants'!AW190,IF($J$9=13,'Jeunes Plants'!AX190,IF($J$9=14,'Jeunes Plants'!AY190,IF($J$9=15,'Jeunes Plants'!AZ190,IF($J$9=16,'Jeunes Plants'!BA190,IF($J$9=17,'Jeunes Plants'!BB190,IF($J$9=18,'Jeunes Plants'!BC190,IF($J$9=19,'Jeunes Plants'!BD190,IF($J$9=20,'Jeunes Plants'!BE190,IF($J$9=21,'Jeunes Plants'!BF190,IF($J$9=22,'Jeunes Plants'!BG190,IF($J$9=23,'Jeunes Plants'!BH190,IF($J$9=24,'Jeunes Plants'!BI190,IF($J$9=25,'Jeunes Plants'!BJ190,IF($J$9=26,'Jeunes Plants'!BK190,IF($J$9=27,'Jeunes Plants'!BL190,IF($J$9=28,'Jeunes Plants'!BM190,IF($J$9=29,'Jeunes Plants'!BN190,IF($J$9=30,'Jeunes Plants'!BO190,IF($J$9=31,'Jeunes Plants'!BP190,IF($J$9=32,'Jeunes Plants'!BQ190,IF($J$9=33,'Jeunes Plants'!BR190,IF($J$9=34,'Jeunes Plants'!BS190,IF($J$9=35,'Jeunes Plants'!B12093,))))))))))))))))))))))))))))))))))))))))))))))))))))</f>
        <v>0</v>
      </c>
      <c r="K321" s="103" t="str">
        <f>IF('Jeunes Plants'!R190=0,"","Erreur")</f>
        <v/>
      </c>
    </row>
    <row r="322" spans="1:11" x14ac:dyDescent="0.25">
      <c r="A322" s="103">
        <f>IF('Jeunes Plants'!A191&lt;&gt;"",'Jeunes Plants'!A191,"")</f>
        <v>10440</v>
      </c>
      <c r="B322" s="103" t="str">
        <f>IF('Jeunes Plants'!L191&lt;&gt;"",'Jeunes Plants'!L191,"")</f>
        <v>S7</v>
      </c>
      <c r="C322" s="107" t="str">
        <f>IF('Jeunes Plants'!B191&lt;&gt;"",'Jeunes Plants'!B191,"")</f>
        <v>BEGONIA BIG</v>
      </c>
      <c r="D322" s="107" t="str">
        <f>IF('Jeunes Plants'!C191&lt;&gt;"",'Jeunes Plants'!C191,"")</f>
        <v xml:space="preserve">Rose feuille foncée </v>
      </c>
      <c r="E322" s="103">
        <f>IF('Jeunes Plants'!H191&lt;&gt;"",'Jeunes Plants'!H191,"")</f>
        <v>5</v>
      </c>
      <c r="F322" s="103" t="str">
        <f>IF('Jeunes Plants'!E191&lt;&gt;"",'Jeunes Plants'!E191,"")</f>
        <v>S</v>
      </c>
      <c r="G322" s="103" t="str">
        <f>IF('Jeunes Plants'!N191&lt;&gt;"",'Jeunes Plants'!N191,"")</f>
        <v>M2</v>
      </c>
      <c r="H322" s="103" t="str">
        <f>IF('Jeunes Plants'!I191&lt;&gt;"",'Jeunes Plants'!I191,"")</f>
        <v>B</v>
      </c>
      <c r="I322" s="103" t="str">
        <f>IF('Jeunes Plants'!J191&lt;&gt;"",'Jeunes Plants'!J191,"")</f>
        <v/>
      </c>
      <c r="J322" s="103">
        <f>IF($J$9=36,'Jeunes Plants'!U191,IF($J$9=37,'Jeunes Plants'!V191,IF($J$9=38,'Jeunes Plants'!W191,IF($J$9=39,'Jeunes Plants'!X191,IF($J$9=40,'Jeunes Plants'!Y191,IF($J$9=41,'Jeunes Plants'!Z191,IF($J$9=42,'Jeunes Plants'!AA191,IF($J$9=43,'Jeunes Plants'!AB191,IF($J$9=44,'Jeunes Plants'!AC191,IF($J$9=45,'Jeunes Plants'!AD191,IF($J$9=46,'Jeunes Plants'!AE191,IF($J$9=47,'Jeunes Plants'!AF191,IF($J$9=48,'Jeunes Plants'!AG191,IF($J$9=49,'Jeunes Plants'!AH191,IF($J$9=50,'Jeunes Plants'!AI191,IF($J$9=51,'Jeunes Plants'!AJ191,IF($J$9=52,'Jeunes Plants'!AK191,IF($J$9=1,'Jeunes Plants'!AL191,IF($J$9=2,'Jeunes Plants'!AM191,IF($J$9=3,'Jeunes Plants'!AN191,IF($J$9=4,'Jeunes Plants'!AO191,IF($J$9=5,'Jeunes Plants'!AP191,IF($J$9=6,'Jeunes Plants'!AQ191,IF($J$9=7,'Jeunes Plants'!AR191,IF($J$9=8,'Jeunes Plants'!AS191,IF($J$9=9,'Jeunes Plants'!AT191,IF($J$9=10,'Jeunes Plants'!AU191,IF($J$9=11,'Jeunes Plants'!AV191,IF($J$9=12,'Jeunes Plants'!AW191,IF($J$9=13,'Jeunes Plants'!AX191,IF($J$9=14,'Jeunes Plants'!AY191,IF($J$9=15,'Jeunes Plants'!AZ191,IF($J$9=16,'Jeunes Plants'!BA191,IF($J$9=17,'Jeunes Plants'!BB191,IF($J$9=18,'Jeunes Plants'!BC191,IF($J$9=19,'Jeunes Plants'!BD191,IF($J$9=20,'Jeunes Plants'!BE191,IF($J$9=21,'Jeunes Plants'!BF191,IF($J$9=22,'Jeunes Plants'!BG191,IF($J$9=23,'Jeunes Plants'!BH191,IF($J$9=24,'Jeunes Plants'!BI191,IF($J$9=25,'Jeunes Plants'!BJ191,IF($J$9=26,'Jeunes Plants'!BK191,IF($J$9=27,'Jeunes Plants'!BL191,IF($J$9=28,'Jeunes Plants'!BM191,IF($J$9=29,'Jeunes Plants'!BN191,IF($J$9=30,'Jeunes Plants'!BO191,IF($J$9=31,'Jeunes Plants'!BP191,IF($J$9=32,'Jeunes Plants'!BQ191,IF($J$9=33,'Jeunes Plants'!BR191,IF($J$9=34,'Jeunes Plants'!BS191,IF($J$9=35,'Jeunes Plants'!B12094,))))))))))))))))))))))))))))))))))))))))))))))))))))</f>
        <v>0</v>
      </c>
      <c r="K322" s="103" t="str">
        <f>IF('Jeunes Plants'!R191=0,"","Erreur")</f>
        <v/>
      </c>
    </row>
    <row r="323" spans="1:11" x14ac:dyDescent="0.25">
      <c r="A323" s="103">
        <f>IF('Jeunes Plants'!A192&lt;&gt;"",'Jeunes Plants'!A192,"")</f>
        <v>10440</v>
      </c>
      <c r="B323" s="103" t="str">
        <f>IF('Jeunes Plants'!L192&lt;&gt;"",'Jeunes Plants'!L192,"")</f>
        <v>S7</v>
      </c>
      <c r="C323" s="107" t="str">
        <f>IF('Jeunes Plants'!B192&lt;&gt;"",'Jeunes Plants'!B192,"")</f>
        <v>BEGONIA BIG</v>
      </c>
      <c r="D323" s="107" t="str">
        <f>IF('Jeunes Plants'!C192&lt;&gt;"",'Jeunes Plants'!C192,"")</f>
        <v xml:space="preserve">Rose feuille foncée </v>
      </c>
      <c r="E323" s="103">
        <f>IF('Jeunes Plants'!H192&lt;&gt;"",'Jeunes Plants'!H192,"")</f>
        <v>5</v>
      </c>
      <c r="F323" s="103" t="str">
        <f>IF('Jeunes Plants'!E192&lt;&gt;"",'Jeunes Plants'!E192,"")</f>
        <v>S</v>
      </c>
      <c r="G323" s="103" t="str">
        <f>IF('Jeunes Plants'!N192&lt;&gt;"",'Jeunes Plants'!N192,"")</f>
        <v>M2</v>
      </c>
      <c r="H323" s="103" t="str">
        <f>IF('Jeunes Plants'!I192&lt;&gt;"",'Jeunes Plants'!I192,"")</f>
        <v>B</v>
      </c>
      <c r="I323" s="103" t="str">
        <f>IF('Jeunes Plants'!J192&lt;&gt;"",'Jeunes Plants'!J192,"")</f>
        <v/>
      </c>
      <c r="J323" s="103">
        <f>IF($J$9=36,'Jeunes Plants'!U192,IF($J$9=37,'Jeunes Plants'!V192,IF($J$9=38,'Jeunes Plants'!W192,IF($J$9=39,'Jeunes Plants'!X192,IF($J$9=40,'Jeunes Plants'!Y192,IF($J$9=41,'Jeunes Plants'!Z192,IF($J$9=42,'Jeunes Plants'!AA192,IF($J$9=43,'Jeunes Plants'!AB192,IF($J$9=44,'Jeunes Plants'!AC192,IF($J$9=45,'Jeunes Plants'!AD192,IF($J$9=46,'Jeunes Plants'!AE192,IF($J$9=47,'Jeunes Plants'!AF192,IF($J$9=48,'Jeunes Plants'!AG192,IF($J$9=49,'Jeunes Plants'!AH192,IF($J$9=50,'Jeunes Plants'!AI192,IF($J$9=51,'Jeunes Plants'!AJ192,IF($J$9=52,'Jeunes Plants'!AK192,IF($J$9=1,'Jeunes Plants'!AL192,IF($J$9=2,'Jeunes Plants'!AM192,IF($J$9=3,'Jeunes Plants'!AN192,IF($J$9=4,'Jeunes Plants'!AO192,IF($J$9=5,'Jeunes Plants'!AP192,IF($J$9=6,'Jeunes Plants'!AQ192,IF($J$9=7,'Jeunes Plants'!AR192,IF($J$9=8,'Jeunes Plants'!AS192,IF($J$9=9,'Jeunes Plants'!AT192,IF($J$9=10,'Jeunes Plants'!AU192,IF($J$9=11,'Jeunes Plants'!AV192,IF($J$9=12,'Jeunes Plants'!AW192,IF($J$9=13,'Jeunes Plants'!AX192,IF($J$9=14,'Jeunes Plants'!AY192,IF($J$9=15,'Jeunes Plants'!AZ192,IF($J$9=16,'Jeunes Plants'!BA192,IF($J$9=17,'Jeunes Plants'!BB192,IF($J$9=18,'Jeunes Plants'!BC192,IF($J$9=19,'Jeunes Plants'!BD192,IF($J$9=20,'Jeunes Plants'!BE192,IF($J$9=21,'Jeunes Plants'!BF192,IF($J$9=22,'Jeunes Plants'!BG192,IF($J$9=23,'Jeunes Plants'!BH192,IF($J$9=24,'Jeunes Plants'!BI192,IF($J$9=25,'Jeunes Plants'!BJ192,IF($J$9=26,'Jeunes Plants'!BK192,IF($J$9=27,'Jeunes Plants'!BL192,IF($J$9=28,'Jeunes Plants'!BM192,IF($J$9=29,'Jeunes Plants'!BN192,IF($J$9=30,'Jeunes Plants'!BO192,IF($J$9=31,'Jeunes Plants'!BP192,IF($J$9=32,'Jeunes Plants'!BQ192,IF($J$9=33,'Jeunes Plants'!BR192,IF($J$9=34,'Jeunes Plants'!BS192,IF($J$9=35,'Jeunes Plants'!B12095,))))))))))))))))))))))))))))))))))))))))))))))))))))</f>
        <v>0</v>
      </c>
      <c r="K323" s="103" t="str">
        <f>IF('Jeunes Plants'!R192=0,"","Erreur")</f>
        <v/>
      </c>
    </row>
    <row r="324" spans="1:11" x14ac:dyDescent="0.25">
      <c r="A324" s="103">
        <f>IF('Jeunes Plants'!A193&lt;&gt;"",'Jeunes Plants'!A193,"")</f>
        <v>10441</v>
      </c>
      <c r="B324" s="103" t="str">
        <f>IF('Jeunes Plants'!L193&lt;&gt;"",'Jeunes Plants'!L193,"")</f>
        <v>S7</v>
      </c>
      <c r="C324" s="107" t="str">
        <f>IF('Jeunes Plants'!B193&lt;&gt;"",'Jeunes Plants'!B193,"")</f>
        <v>BEGONIA BIG</v>
      </c>
      <c r="D324" s="107" t="str">
        <f>IF('Jeunes Plants'!C193&lt;&gt;"",'Jeunes Plants'!C193,"")</f>
        <v xml:space="preserve">Rouge feuille foncée </v>
      </c>
      <c r="E324" s="103">
        <f>IF('Jeunes Plants'!H193&lt;&gt;"",'Jeunes Plants'!H193,"")</f>
        <v>5</v>
      </c>
      <c r="F324" s="103" t="str">
        <f>IF('Jeunes Plants'!E193&lt;&gt;"",'Jeunes Plants'!E193,"")</f>
        <v>S</v>
      </c>
      <c r="G324" s="103" t="str">
        <f>IF('Jeunes Plants'!N193&lt;&gt;"",'Jeunes Plants'!N193,"")</f>
        <v>M2</v>
      </c>
      <c r="H324" s="103" t="str">
        <f>IF('Jeunes Plants'!I193&lt;&gt;"",'Jeunes Plants'!I193,"")</f>
        <v>B</v>
      </c>
      <c r="I324" s="103" t="str">
        <f>IF('Jeunes Plants'!J193&lt;&gt;"",'Jeunes Plants'!J193,"")</f>
        <v/>
      </c>
      <c r="J324" s="103">
        <f>IF($J$9=36,'Jeunes Plants'!U193,IF($J$9=37,'Jeunes Plants'!V193,IF($J$9=38,'Jeunes Plants'!W193,IF($J$9=39,'Jeunes Plants'!X193,IF($J$9=40,'Jeunes Plants'!Y193,IF($J$9=41,'Jeunes Plants'!Z193,IF($J$9=42,'Jeunes Plants'!AA193,IF($J$9=43,'Jeunes Plants'!AB193,IF($J$9=44,'Jeunes Plants'!AC193,IF($J$9=45,'Jeunes Plants'!AD193,IF($J$9=46,'Jeunes Plants'!AE193,IF($J$9=47,'Jeunes Plants'!AF193,IF($J$9=48,'Jeunes Plants'!AG193,IF($J$9=49,'Jeunes Plants'!AH193,IF($J$9=50,'Jeunes Plants'!AI193,IF($J$9=51,'Jeunes Plants'!AJ193,IF($J$9=52,'Jeunes Plants'!AK193,IF($J$9=1,'Jeunes Plants'!AL193,IF($J$9=2,'Jeunes Plants'!AM193,IF($J$9=3,'Jeunes Plants'!AN193,IF($J$9=4,'Jeunes Plants'!AO193,IF($J$9=5,'Jeunes Plants'!AP193,IF($J$9=6,'Jeunes Plants'!AQ193,IF($J$9=7,'Jeunes Plants'!AR193,IF($J$9=8,'Jeunes Plants'!AS193,IF($J$9=9,'Jeunes Plants'!AT193,IF($J$9=10,'Jeunes Plants'!AU193,IF($J$9=11,'Jeunes Plants'!AV193,IF($J$9=12,'Jeunes Plants'!AW193,IF($J$9=13,'Jeunes Plants'!AX193,IF($J$9=14,'Jeunes Plants'!AY193,IF($J$9=15,'Jeunes Plants'!AZ193,IF($J$9=16,'Jeunes Plants'!BA193,IF($J$9=17,'Jeunes Plants'!BB193,IF($J$9=18,'Jeunes Plants'!BC193,IF($J$9=19,'Jeunes Plants'!BD193,IF($J$9=20,'Jeunes Plants'!BE193,IF($J$9=21,'Jeunes Plants'!BF193,IF($J$9=22,'Jeunes Plants'!BG193,IF($J$9=23,'Jeunes Plants'!BH193,IF($J$9=24,'Jeunes Plants'!BI193,IF($J$9=25,'Jeunes Plants'!BJ193,IF($J$9=26,'Jeunes Plants'!BK193,IF($J$9=27,'Jeunes Plants'!BL193,IF($J$9=28,'Jeunes Plants'!BM193,IF($J$9=29,'Jeunes Plants'!BN193,IF($J$9=30,'Jeunes Plants'!BO193,IF($J$9=31,'Jeunes Plants'!BP193,IF($J$9=32,'Jeunes Plants'!BQ193,IF($J$9=33,'Jeunes Plants'!BR193,IF($J$9=34,'Jeunes Plants'!BS193,IF($J$9=35,'Jeunes Plants'!B12096,))))))))))))))))))))))))))))))))))))))))))))))))))))</f>
        <v>0</v>
      </c>
      <c r="K324" s="103" t="str">
        <f>IF('Jeunes Plants'!R193=0,"","Erreur")</f>
        <v/>
      </c>
    </row>
    <row r="325" spans="1:11" x14ac:dyDescent="0.25">
      <c r="A325" s="103">
        <f>IF('Jeunes Plants'!A194&lt;&gt;"",'Jeunes Plants'!A194,"")</f>
        <v>10441</v>
      </c>
      <c r="B325" s="103" t="str">
        <f>IF('Jeunes Plants'!L194&lt;&gt;"",'Jeunes Plants'!L194,"")</f>
        <v>S7</v>
      </c>
      <c r="C325" s="107" t="str">
        <f>IF('Jeunes Plants'!B194&lt;&gt;"",'Jeunes Plants'!B194,"")</f>
        <v>BEGONIA BIG</v>
      </c>
      <c r="D325" s="107" t="str">
        <f>IF('Jeunes Plants'!C194&lt;&gt;"",'Jeunes Plants'!C194,"")</f>
        <v>Rouge feuille foncée</v>
      </c>
      <c r="E325" s="103">
        <f>IF('Jeunes Plants'!H194&lt;&gt;"",'Jeunes Plants'!H194,"")</f>
        <v>5</v>
      </c>
      <c r="F325" s="103" t="str">
        <f>IF('Jeunes Plants'!E194&lt;&gt;"",'Jeunes Plants'!E194,"")</f>
        <v>S</v>
      </c>
      <c r="G325" s="103" t="str">
        <f>IF('Jeunes Plants'!N194&lt;&gt;"",'Jeunes Plants'!N194,"")</f>
        <v>M2</v>
      </c>
      <c r="H325" s="103" t="str">
        <f>IF('Jeunes Plants'!I194&lt;&gt;"",'Jeunes Plants'!I194,"")</f>
        <v>B</v>
      </c>
      <c r="I325" s="103" t="str">
        <f>IF('Jeunes Plants'!J194&lt;&gt;"",'Jeunes Plants'!J194,"")</f>
        <v/>
      </c>
      <c r="J325" s="103">
        <f>IF($J$9=36,'Jeunes Plants'!U194,IF($J$9=37,'Jeunes Plants'!V194,IF($J$9=38,'Jeunes Plants'!W194,IF($J$9=39,'Jeunes Plants'!X194,IF($J$9=40,'Jeunes Plants'!Y194,IF($J$9=41,'Jeunes Plants'!Z194,IF($J$9=42,'Jeunes Plants'!AA194,IF($J$9=43,'Jeunes Plants'!AB194,IF($J$9=44,'Jeunes Plants'!AC194,IF($J$9=45,'Jeunes Plants'!AD194,IF($J$9=46,'Jeunes Plants'!AE194,IF($J$9=47,'Jeunes Plants'!AF194,IF($J$9=48,'Jeunes Plants'!AG194,IF($J$9=49,'Jeunes Plants'!AH194,IF($J$9=50,'Jeunes Plants'!AI194,IF($J$9=51,'Jeunes Plants'!AJ194,IF($J$9=52,'Jeunes Plants'!AK194,IF($J$9=1,'Jeunes Plants'!AL194,IF($J$9=2,'Jeunes Plants'!AM194,IF($J$9=3,'Jeunes Plants'!AN194,IF($J$9=4,'Jeunes Plants'!AO194,IF($J$9=5,'Jeunes Plants'!AP194,IF($J$9=6,'Jeunes Plants'!AQ194,IF($J$9=7,'Jeunes Plants'!AR194,IF($J$9=8,'Jeunes Plants'!AS194,IF($J$9=9,'Jeunes Plants'!AT194,IF($J$9=10,'Jeunes Plants'!AU194,IF($J$9=11,'Jeunes Plants'!AV194,IF($J$9=12,'Jeunes Plants'!AW194,IF($J$9=13,'Jeunes Plants'!AX194,IF($J$9=14,'Jeunes Plants'!AY194,IF($J$9=15,'Jeunes Plants'!AZ194,IF($J$9=16,'Jeunes Plants'!BA194,IF($J$9=17,'Jeunes Plants'!BB194,IF($J$9=18,'Jeunes Plants'!BC194,IF($J$9=19,'Jeunes Plants'!BD194,IF($J$9=20,'Jeunes Plants'!BE194,IF($J$9=21,'Jeunes Plants'!BF194,IF($J$9=22,'Jeunes Plants'!BG194,IF($J$9=23,'Jeunes Plants'!BH194,IF($J$9=24,'Jeunes Plants'!BI194,IF($J$9=25,'Jeunes Plants'!BJ194,IF($J$9=26,'Jeunes Plants'!BK194,IF($J$9=27,'Jeunes Plants'!BL194,IF($J$9=28,'Jeunes Plants'!BM194,IF($J$9=29,'Jeunes Plants'!BN194,IF($J$9=30,'Jeunes Plants'!BO194,IF($J$9=31,'Jeunes Plants'!BP194,IF($J$9=32,'Jeunes Plants'!BQ194,IF($J$9=33,'Jeunes Plants'!BR194,IF($J$9=34,'Jeunes Plants'!BS194,IF($J$9=35,'Jeunes Plants'!B12097,))))))))))))))))))))))))))))))))))))))))))))))))))))</f>
        <v>0</v>
      </c>
      <c r="K325" s="103" t="str">
        <f>IF('Jeunes Plants'!R194=0,"","Erreur")</f>
        <v/>
      </c>
    </row>
    <row r="326" spans="1:11" x14ac:dyDescent="0.25">
      <c r="A326" s="450"/>
      <c r="B326" s="450"/>
      <c r="C326" s="451" t="s">
        <v>1827</v>
      </c>
      <c r="D326" s="451"/>
      <c r="E326" s="450"/>
      <c r="F326" s="450"/>
      <c r="G326" s="450"/>
      <c r="H326" s="450"/>
      <c r="I326" s="450"/>
      <c r="J326" s="450">
        <f>SUBTOTAL(9,J318:J325)</f>
        <v>0</v>
      </c>
      <c r="K326" s="450"/>
    </row>
    <row r="327" spans="1:11" x14ac:dyDescent="0.25">
      <c r="A327" s="103">
        <f>IF('Jeunes Plants'!A195&lt;&gt;"",'Jeunes Plants'!A195,"")</f>
        <v>2460</v>
      </c>
      <c r="B327" s="103" t="str">
        <f>IF('Jeunes Plants'!L195&lt;&gt;"",'Jeunes Plants'!L195,"")</f>
        <v>S1</v>
      </c>
      <c r="C327" s="107" t="str">
        <f>IF('Jeunes Plants'!B195&lt;&gt;"",'Jeunes Plants'!B195,"")</f>
        <v>BEGONIA DOUBLET</v>
      </c>
      <c r="D327" s="107" t="str">
        <f>IF('Jeunes Plants'!C195&lt;&gt;"",'Jeunes Plants'!C195,"")</f>
        <v>Blanc</v>
      </c>
      <c r="E327" s="103">
        <f>IF('Jeunes Plants'!H195&lt;&gt;"",'Jeunes Plants'!H195,"")</f>
        <v>6</v>
      </c>
      <c r="F327" s="103" t="str">
        <f>IF('Jeunes Plants'!E195&lt;&gt;"",'Jeunes Plants'!E195,"")</f>
        <v>B</v>
      </c>
      <c r="G327" s="103" t="str">
        <f>IF('Jeunes Plants'!N195&lt;&gt;"",'Jeunes Plants'!N195,"")</f>
        <v>M3</v>
      </c>
      <c r="H327" s="103" t="str">
        <f>IF('Jeunes Plants'!I195&lt;&gt;"",'Jeunes Plants'!I195,"")</f>
        <v>E</v>
      </c>
      <c r="I327" s="103">
        <f>IF('Jeunes Plants'!J195&lt;&gt;"",'Jeunes Plants'!J195,"")</f>
        <v>0.05</v>
      </c>
      <c r="J327" s="103">
        <f>IF($J$9=36,'Jeunes Plants'!U195,IF($J$9=37,'Jeunes Plants'!V195,IF($J$9=38,'Jeunes Plants'!W195,IF($J$9=39,'Jeunes Plants'!X195,IF($J$9=40,'Jeunes Plants'!Y195,IF($J$9=41,'Jeunes Plants'!Z195,IF($J$9=42,'Jeunes Plants'!AA195,IF($J$9=43,'Jeunes Plants'!AB195,IF($J$9=44,'Jeunes Plants'!AC195,IF($J$9=45,'Jeunes Plants'!AD195,IF($J$9=46,'Jeunes Plants'!AE195,IF($J$9=47,'Jeunes Plants'!AF195,IF($J$9=48,'Jeunes Plants'!AG195,IF($J$9=49,'Jeunes Plants'!AH195,IF($J$9=50,'Jeunes Plants'!AI195,IF($J$9=51,'Jeunes Plants'!AJ195,IF($J$9=52,'Jeunes Plants'!AK195,IF($J$9=1,'Jeunes Plants'!AL195,IF($J$9=2,'Jeunes Plants'!AM195,IF($J$9=3,'Jeunes Plants'!AN195,IF($J$9=4,'Jeunes Plants'!AO195,IF($J$9=5,'Jeunes Plants'!AP195,IF($J$9=6,'Jeunes Plants'!AQ195,IF($J$9=7,'Jeunes Plants'!AR195,IF($J$9=8,'Jeunes Plants'!AS195,IF($J$9=9,'Jeunes Plants'!AT195,IF($J$9=10,'Jeunes Plants'!AU195,IF($J$9=11,'Jeunes Plants'!AV195,IF($J$9=12,'Jeunes Plants'!AW195,IF($J$9=13,'Jeunes Plants'!AX195,IF($J$9=14,'Jeunes Plants'!AY195,IF($J$9=15,'Jeunes Plants'!AZ195,IF($J$9=16,'Jeunes Plants'!BA195,IF($J$9=17,'Jeunes Plants'!BB195,IF($J$9=18,'Jeunes Plants'!BC195,IF($J$9=19,'Jeunes Plants'!BD195,IF($J$9=20,'Jeunes Plants'!BE195,IF($J$9=21,'Jeunes Plants'!BF195,IF($J$9=22,'Jeunes Plants'!BG195,IF($J$9=23,'Jeunes Plants'!BH195,IF($J$9=24,'Jeunes Plants'!BI195,IF($J$9=25,'Jeunes Plants'!BJ195,IF($J$9=26,'Jeunes Plants'!BK195,IF($J$9=27,'Jeunes Plants'!BL195,IF($J$9=28,'Jeunes Plants'!BM195,IF($J$9=29,'Jeunes Plants'!BN195,IF($J$9=30,'Jeunes Plants'!BO195,IF($J$9=31,'Jeunes Plants'!BP195,IF($J$9=32,'Jeunes Plants'!BQ195,IF($J$9=33,'Jeunes Plants'!BR195,IF($J$9=34,'Jeunes Plants'!BS195,IF($J$9=35,'Jeunes Plants'!B12098,))))))))))))))))))))))))))))))))))))))))))))))))))))</f>
        <v>0</v>
      </c>
      <c r="K327" s="103" t="str">
        <f>IF('Jeunes Plants'!R195=0,"","Erreur")</f>
        <v/>
      </c>
    </row>
    <row r="328" spans="1:11" x14ac:dyDescent="0.25">
      <c r="A328" s="103">
        <f>IF('Jeunes Plants'!A196&lt;&gt;"",'Jeunes Plants'!A196,"")</f>
        <v>2459</v>
      </c>
      <c r="B328" s="103" t="str">
        <f>IF('Jeunes Plants'!L196&lt;&gt;"",'Jeunes Plants'!L196,"")</f>
        <v>S1</v>
      </c>
      <c r="C328" s="107" t="str">
        <f>IF('Jeunes Plants'!B196&lt;&gt;"",'Jeunes Plants'!B196,"")</f>
        <v>BEGONIA DOUBLET</v>
      </c>
      <c r="D328" s="107" t="str">
        <f>IF('Jeunes Plants'!C196&lt;&gt;"",'Jeunes Plants'!C196,"")</f>
        <v>Rose</v>
      </c>
      <c r="E328" s="103">
        <f>IF('Jeunes Plants'!H196&lt;&gt;"",'Jeunes Plants'!H196,"")</f>
        <v>6</v>
      </c>
      <c r="F328" s="103" t="str">
        <f>IF('Jeunes Plants'!E196&lt;&gt;"",'Jeunes Plants'!E196,"")</f>
        <v>B</v>
      </c>
      <c r="G328" s="103" t="str">
        <f>IF('Jeunes Plants'!N196&lt;&gt;"",'Jeunes Plants'!N196,"")</f>
        <v>M3</v>
      </c>
      <c r="H328" s="103" t="str">
        <f>IF('Jeunes Plants'!I196&lt;&gt;"",'Jeunes Plants'!I196,"")</f>
        <v>E</v>
      </c>
      <c r="I328" s="103">
        <f>IF('Jeunes Plants'!J196&lt;&gt;"",'Jeunes Plants'!J196,"")</f>
        <v>0.05</v>
      </c>
      <c r="J328" s="103">
        <f>IF($J$9=36,'Jeunes Plants'!U196,IF($J$9=37,'Jeunes Plants'!V196,IF($J$9=38,'Jeunes Plants'!W196,IF($J$9=39,'Jeunes Plants'!X196,IF($J$9=40,'Jeunes Plants'!Y196,IF($J$9=41,'Jeunes Plants'!Z196,IF($J$9=42,'Jeunes Plants'!AA196,IF($J$9=43,'Jeunes Plants'!AB196,IF($J$9=44,'Jeunes Plants'!AC196,IF($J$9=45,'Jeunes Plants'!AD196,IF($J$9=46,'Jeunes Plants'!AE196,IF($J$9=47,'Jeunes Plants'!AF196,IF($J$9=48,'Jeunes Plants'!AG196,IF($J$9=49,'Jeunes Plants'!AH196,IF($J$9=50,'Jeunes Plants'!AI196,IF($J$9=51,'Jeunes Plants'!AJ196,IF($J$9=52,'Jeunes Plants'!AK196,IF($J$9=1,'Jeunes Plants'!AL196,IF($J$9=2,'Jeunes Plants'!AM196,IF($J$9=3,'Jeunes Plants'!AN196,IF($J$9=4,'Jeunes Plants'!AO196,IF($J$9=5,'Jeunes Plants'!AP196,IF($J$9=6,'Jeunes Plants'!AQ196,IF($J$9=7,'Jeunes Plants'!AR196,IF($J$9=8,'Jeunes Plants'!AS196,IF($J$9=9,'Jeunes Plants'!AT196,IF($J$9=10,'Jeunes Plants'!AU196,IF($J$9=11,'Jeunes Plants'!AV196,IF($J$9=12,'Jeunes Plants'!AW196,IF($J$9=13,'Jeunes Plants'!AX196,IF($J$9=14,'Jeunes Plants'!AY196,IF($J$9=15,'Jeunes Plants'!AZ196,IF($J$9=16,'Jeunes Plants'!BA196,IF($J$9=17,'Jeunes Plants'!BB196,IF($J$9=18,'Jeunes Plants'!BC196,IF($J$9=19,'Jeunes Plants'!BD196,IF($J$9=20,'Jeunes Plants'!BE196,IF($J$9=21,'Jeunes Plants'!BF196,IF($J$9=22,'Jeunes Plants'!BG196,IF($J$9=23,'Jeunes Plants'!BH196,IF($J$9=24,'Jeunes Plants'!BI196,IF($J$9=25,'Jeunes Plants'!BJ196,IF($J$9=26,'Jeunes Plants'!BK196,IF($J$9=27,'Jeunes Plants'!BL196,IF($J$9=28,'Jeunes Plants'!BM196,IF($J$9=29,'Jeunes Plants'!BN196,IF($J$9=30,'Jeunes Plants'!BO196,IF($J$9=31,'Jeunes Plants'!BP196,IF($J$9=32,'Jeunes Plants'!BQ196,IF($J$9=33,'Jeunes Plants'!BR196,IF($J$9=34,'Jeunes Plants'!BS196,IF($J$9=35,'Jeunes Plants'!B12099,))))))))))))))))))))))))))))))))))))))))))))))))))))</f>
        <v>0</v>
      </c>
      <c r="K328" s="103" t="str">
        <f>IF('Jeunes Plants'!R196=0,"","Erreur")</f>
        <v/>
      </c>
    </row>
    <row r="329" spans="1:11" x14ac:dyDescent="0.25">
      <c r="A329" s="103">
        <f>IF('Jeunes Plants'!A197&lt;&gt;"",'Jeunes Plants'!A197,"")</f>
        <v>2458</v>
      </c>
      <c r="B329" s="103" t="str">
        <f>IF('Jeunes Plants'!L197&lt;&gt;"",'Jeunes Plants'!L197,"")</f>
        <v>S1</v>
      </c>
      <c r="C329" s="107" t="str">
        <f>IF('Jeunes Plants'!B197&lt;&gt;"",'Jeunes Plants'!B197,"")</f>
        <v>BEGONIA DOUBLET</v>
      </c>
      <c r="D329" s="107" t="str">
        <f>IF('Jeunes Plants'!C197&lt;&gt;"",'Jeunes Plants'!C197,"")</f>
        <v>Rouge</v>
      </c>
      <c r="E329" s="103">
        <f>IF('Jeunes Plants'!H197&lt;&gt;"",'Jeunes Plants'!H197,"")</f>
        <v>6</v>
      </c>
      <c r="F329" s="103" t="str">
        <f>IF('Jeunes Plants'!E197&lt;&gt;"",'Jeunes Plants'!E197,"")</f>
        <v>B</v>
      </c>
      <c r="G329" s="103" t="str">
        <f>IF('Jeunes Plants'!N197&lt;&gt;"",'Jeunes Plants'!N197,"")</f>
        <v>M3</v>
      </c>
      <c r="H329" s="103" t="str">
        <f>IF('Jeunes Plants'!I197&lt;&gt;"",'Jeunes Plants'!I197,"")</f>
        <v>E</v>
      </c>
      <c r="I329" s="103">
        <f>IF('Jeunes Plants'!J197&lt;&gt;"",'Jeunes Plants'!J197,"")</f>
        <v>0.05</v>
      </c>
      <c r="J329" s="103">
        <f>IF($J$9=36,'Jeunes Plants'!U197,IF($J$9=37,'Jeunes Plants'!V197,IF($J$9=38,'Jeunes Plants'!W197,IF($J$9=39,'Jeunes Plants'!X197,IF($J$9=40,'Jeunes Plants'!Y197,IF($J$9=41,'Jeunes Plants'!Z197,IF($J$9=42,'Jeunes Plants'!AA197,IF($J$9=43,'Jeunes Plants'!AB197,IF($J$9=44,'Jeunes Plants'!AC197,IF($J$9=45,'Jeunes Plants'!AD197,IF($J$9=46,'Jeunes Plants'!AE197,IF($J$9=47,'Jeunes Plants'!AF197,IF($J$9=48,'Jeunes Plants'!AG197,IF($J$9=49,'Jeunes Plants'!AH197,IF($J$9=50,'Jeunes Plants'!AI197,IF($J$9=51,'Jeunes Plants'!AJ197,IF($J$9=52,'Jeunes Plants'!AK197,IF($J$9=1,'Jeunes Plants'!AL197,IF($J$9=2,'Jeunes Plants'!AM197,IF($J$9=3,'Jeunes Plants'!AN197,IF($J$9=4,'Jeunes Plants'!AO197,IF($J$9=5,'Jeunes Plants'!AP197,IF($J$9=6,'Jeunes Plants'!AQ197,IF($J$9=7,'Jeunes Plants'!AR197,IF($J$9=8,'Jeunes Plants'!AS197,IF($J$9=9,'Jeunes Plants'!AT197,IF($J$9=10,'Jeunes Plants'!AU197,IF($J$9=11,'Jeunes Plants'!AV197,IF($J$9=12,'Jeunes Plants'!AW197,IF($J$9=13,'Jeunes Plants'!AX197,IF($J$9=14,'Jeunes Plants'!AY197,IF($J$9=15,'Jeunes Plants'!AZ197,IF($J$9=16,'Jeunes Plants'!BA197,IF($J$9=17,'Jeunes Plants'!BB197,IF($J$9=18,'Jeunes Plants'!BC197,IF($J$9=19,'Jeunes Plants'!BD197,IF($J$9=20,'Jeunes Plants'!BE197,IF($J$9=21,'Jeunes Plants'!BF197,IF($J$9=22,'Jeunes Plants'!BG197,IF($J$9=23,'Jeunes Plants'!BH197,IF($J$9=24,'Jeunes Plants'!BI197,IF($J$9=25,'Jeunes Plants'!BJ197,IF($J$9=26,'Jeunes Plants'!BK197,IF($J$9=27,'Jeunes Plants'!BL197,IF($J$9=28,'Jeunes Plants'!BM197,IF($J$9=29,'Jeunes Plants'!BN197,IF($J$9=30,'Jeunes Plants'!BO197,IF($J$9=31,'Jeunes Plants'!BP197,IF($J$9=32,'Jeunes Plants'!BQ197,IF($J$9=33,'Jeunes Plants'!BR197,IF($J$9=34,'Jeunes Plants'!BS197,IF($J$9=35,'Jeunes Plants'!B12100,))))))))))))))))))))))))))))))))))))))))))))))))))))</f>
        <v>0</v>
      </c>
      <c r="K329" s="103" t="str">
        <f>IF('Jeunes Plants'!R197=0,"","Erreur")</f>
        <v/>
      </c>
    </row>
    <row r="330" spans="1:11" x14ac:dyDescent="0.25">
      <c r="A330" s="103">
        <f>IF('Jeunes Plants'!A198&lt;&gt;"",'Jeunes Plants'!A198,"")</f>
        <v>2441</v>
      </c>
      <c r="B330" s="103" t="str">
        <f>IF('Jeunes Plants'!L198&lt;&gt;"",'Jeunes Plants'!L198,"")</f>
        <v>S1</v>
      </c>
      <c r="C330" s="107" t="str">
        <f>IF('Jeunes Plants'!B198&lt;&gt;"",'Jeunes Plants'!B198,"")</f>
        <v>BEGONIA DOUBLET</v>
      </c>
      <c r="D330" s="107" t="str">
        <f>IF('Jeunes Plants'!C198&lt;&gt;"",'Jeunes Plants'!C198,"")</f>
        <v>Variés</v>
      </c>
      <c r="E330" s="103">
        <f>IF('Jeunes Plants'!H198&lt;&gt;"",'Jeunes Plants'!H198,"")</f>
        <v>6</v>
      </c>
      <c r="F330" s="103" t="str">
        <f>IF('Jeunes Plants'!E198&lt;&gt;"",'Jeunes Plants'!E198,"")</f>
        <v>B</v>
      </c>
      <c r="G330" s="103" t="str">
        <f>IF('Jeunes Plants'!N198&lt;&gt;"",'Jeunes Plants'!N198,"")</f>
        <v>M3</v>
      </c>
      <c r="H330" s="103" t="str">
        <f>IF('Jeunes Plants'!I198&lt;&gt;"",'Jeunes Plants'!I198,"")</f>
        <v>E</v>
      </c>
      <c r="I330" s="103">
        <f>IF('Jeunes Plants'!J198&lt;&gt;"",'Jeunes Plants'!J198,"")</f>
        <v>0.05</v>
      </c>
      <c r="J330" s="103">
        <f>IF($J$9=36,'Jeunes Plants'!U198,IF($J$9=37,'Jeunes Plants'!V198,IF($J$9=38,'Jeunes Plants'!W198,IF($J$9=39,'Jeunes Plants'!X198,IF($J$9=40,'Jeunes Plants'!Y198,IF($J$9=41,'Jeunes Plants'!Z198,IF($J$9=42,'Jeunes Plants'!AA198,IF($J$9=43,'Jeunes Plants'!AB198,IF($J$9=44,'Jeunes Plants'!AC198,IF($J$9=45,'Jeunes Plants'!AD198,IF($J$9=46,'Jeunes Plants'!AE198,IF($J$9=47,'Jeunes Plants'!AF198,IF($J$9=48,'Jeunes Plants'!AG198,IF($J$9=49,'Jeunes Plants'!AH198,IF($J$9=50,'Jeunes Plants'!AI198,IF($J$9=51,'Jeunes Plants'!AJ198,IF($J$9=52,'Jeunes Plants'!AK198,IF($J$9=1,'Jeunes Plants'!AL198,IF($J$9=2,'Jeunes Plants'!AM198,IF($J$9=3,'Jeunes Plants'!AN198,IF($J$9=4,'Jeunes Plants'!AO198,IF($J$9=5,'Jeunes Plants'!AP198,IF($J$9=6,'Jeunes Plants'!AQ198,IF($J$9=7,'Jeunes Plants'!AR198,IF($J$9=8,'Jeunes Plants'!AS198,IF($J$9=9,'Jeunes Plants'!AT198,IF($J$9=10,'Jeunes Plants'!AU198,IF($J$9=11,'Jeunes Plants'!AV198,IF($J$9=12,'Jeunes Plants'!AW198,IF($J$9=13,'Jeunes Plants'!AX198,IF($J$9=14,'Jeunes Plants'!AY198,IF($J$9=15,'Jeunes Plants'!AZ198,IF($J$9=16,'Jeunes Plants'!BA198,IF($J$9=17,'Jeunes Plants'!BB198,IF($J$9=18,'Jeunes Plants'!BC198,IF($J$9=19,'Jeunes Plants'!BD198,IF($J$9=20,'Jeunes Plants'!BE198,IF($J$9=21,'Jeunes Plants'!BF198,IF($J$9=22,'Jeunes Plants'!BG198,IF($J$9=23,'Jeunes Plants'!BH198,IF($J$9=24,'Jeunes Plants'!BI198,IF($J$9=25,'Jeunes Plants'!BJ198,IF($J$9=26,'Jeunes Plants'!BK198,IF($J$9=27,'Jeunes Plants'!BL198,IF($J$9=28,'Jeunes Plants'!BM198,IF($J$9=29,'Jeunes Plants'!BN198,IF($J$9=30,'Jeunes Plants'!BO198,IF($J$9=31,'Jeunes Plants'!BP198,IF($J$9=32,'Jeunes Plants'!BQ198,IF($J$9=33,'Jeunes Plants'!BR198,IF($J$9=34,'Jeunes Plants'!BS198,IF($J$9=35,'Jeunes Plants'!B12101,))))))))))))))))))))))))))))))))))))))))))))))))))))</f>
        <v>0</v>
      </c>
      <c r="K330" s="103" t="str">
        <f>IF('Jeunes Plants'!R198=0,"","Erreur")</f>
        <v/>
      </c>
    </row>
    <row r="331" spans="1:11" x14ac:dyDescent="0.25">
      <c r="A331" s="450"/>
      <c r="B331" s="450"/>
      <c r="C331" s="451" t="s">
        <v>1828</v>
      </c>
      <c r="D331" s="451"/>
      <c r="E331" s="450"/>
      <c r="F331" s="450"/>
      <c r="G331" s="450"/>
      <c r="H331" s="450"/>
      <c r="I331" s="450"/>
      <c r="J331" s="450">
        <f>SUBTOTAL(9,J327:J330)</f>
        <v>0</v>
      </c>
      <c r="K331" s="450"/>
    </row>
    <row r="332" spans="1:11" x14ac:dyDescent="0.25">
      <c r="A332" s="103">
        <f>IF('Jeunes Plants'!A199&lt;&gt;"",'Jeunes Plants'!A199,"")</f>
        <v>318</v>
      </c>
      <c r="B332" s="103" t="str">
        <f>IF('Jeunes Plants'!L199&lt;&gt;"",'Jeunes Plants'!L199,"")</f>
        <v>S1</v>
      </c>
      <c r="C332" s="107" t="str">
        <f>IF('Jeunes Plants'!B199&lt;&gt;"",'Jeunes Plants'!B199,"")</f>
        <v>BEGONIA GUSTAVE</v>
      </c>
      <c r="D332" s="107" t="str">
        <f>IF('Jeunes Plants'!C199&lt;&gt;"",'Jeunes Plants'!C199,"")</f>
        <v>Rose</v>
      </c>
      <c r="E332" s="103">
        <f>IF('Jeunes Plants'!H199&lt;&gt;"",'Jeunes Plants'!H199,"")</f>
        <v>6</v>
      </c>
      <c r="F332" s="103" t="str">
        <f>IF('Jeunes Plants'!E199&lt;&gt;"",'Jeunes Plants'!E199,"")</f>
        <v>B</v>
      </c>
      <c r="G332" s="103" t="str">
        <f>IF('Jeunes Plants'!N199&lt;&gt;"",'Jeunes Plants'!N199,"")</f>
        <v>M3</v>
      </c>
      <c r="H332" s="103" t="str">
        <f>IF('Jeunes Plants'!I199&lt;&gt;"",'Jeunes Plants'!I199,"")</f>
        <v>E</v>
      </c>
      <c r="I332" s="103" t="str">
        <f>IF('Jeunes Plants'!J199&lt;&gt;"",'Jeunes Plants'!J199,"")</f>
        <v/>
      </c>
      <c r="J332" s="103">
        <f>IF($J$9=36,'Jeunes Plants'!U199,IF($J$9=37,'Jeunes Plants'!V199,IF($J$9=38,'Jeunes Plants'!W199,IF($J$9=39,'Jeunes Plants'!X199,IF($J$9=40,'Jeunes Plants'!Y199,IF($J$9=41,'Jeunes Plants'!Z199,IF($J$9=42,'Jeunes Plants'!AA199,IF($J$9=43,'Jeunes Plants'!AB199,IF($J$9=44,'Jeunes Plants'!AC199,IF($J$9=45,'Jeunes Plants'!AD199,IF($J$9=46,'Jeunes Plants'!AE199,IF($J$9=47,'Jeunes Plants'!AF199,IF($J$9=48,'Jeunes Plants'!AG199,IF($J$9=49,'Jeunes Plants'!AH199,IF($J$9=50,'Jeunes Plants'!AI199,IF($J$9=51,'Jeunes Plants'!AJ199,IF($J$9=52,'Jeunes Plants'!AK199,IF($J$9=1,'Jeunes Plants'!AL199,IF($J$9=2,'Jeunes Plants'!AM199,IF($J$9=3,'Jeunes Plants'!AN199,IF($J$9=4,'Jeunes Plants'!AO199,IF($J$9=5,'Jeunes Plants'!AP199,IF($J$9=6,'Jeunes Plants'!AQ199,IF($J$9=7,'Jeunes Plants'!AR199,IF($J$9=8,'Jeunes Plants'!AS199,IF($J$9=9,'Jeunes Plants'!AT199,IF($J$9=10,'Jeunes Plants'!AU199,IF($J$9=11,'Jeunes Plants'!AV199,IF($J$9=12,'Jeunes Plants'!AW199,IF($J$9=13,'Jeunes Plants'!AX199,IF($J$9=14,'Jeunes Plants'!AY199,IF($J$9=15,'Jeunes Plants'!AZ199,IF($J$9=16,'Jeunes Plants'!BA199,IF($J$9=17,'Jeunes Plants'!BB199,IF($J$9=18,'Jeunes Plants'!BC199,IF($J$9=19,'Jeunes Plants'!BD199,IF($J$9=20,'Jeunes Plants'!BE199,IF($J$9=21,'Jeunes Plants'!BF199,IF($J$9=22,'Jeunes Plants'!BG199,IF($J$9=23,'Jeunes Plants'!BH199,IF($J$9=24,'Jeunes Plants'!BI199,IF($J$9=25,'Jeunes Plants'!BJ199,IF($J$9=26,'Jeunes Plants'!BK199,IF($J$9=27,'Jeunes Plants'!BL199,IF($J$9=28,'Jeunes Plants'!BM199,IF($J$9=29,'Jeunes Plants'!BN199,IF($J$9=30,'Jeunes Plants'!BO199,IF($J$9=31,'Jeunes Plants'!BP199,IF($J$9=32,'Jeunes Plants'!BQ199,IF($J$9=33,'Jeunes Plants'!BR199,IF($J$9=34,'Jeunes Plants'!BS199,IF($J$9=35,'Jeunes Plants'!B12102,))))))))))))))))))))))))))))))))))))))))))))))))))))</f>
        <v>0</v>
      </c>
      <c r="K332" s="103" t="str">
        <f>IF('Jeunes Plants'!R199=0,"","Erreur")</f>
        <v/>
      </c>
    </row>
    <row r="333" spans="1:11" x14ac:dyDescent="0.25">
      <c r="A333" s="450"/>
      <c r="B333" s="450"/>
      <c r="C333" s="451" t="s">
        <v>1829</v>
      </c>
      <c r="D333" s="451"/>
      <c r="E333" s="450"/>
      <c r="F333" s="450"/>
      <c r="G333" s="450"/>
      <c r="H333" s="450"/>
      <c r="I333" s="450"/>
      <c r="J333" s="450">
        <f>SUBTOTAL(9,J332:J332)</f>
        <v>0</v>
      </c>
      <c r="K333" s="450"/>
    </row>
    <row r="334" spans="1:11" x14ac:dyDescent="0.25">
      <c r="A334" s="103">
        <f>IF('Jeunes Plants'!A200&lt;&gt;"",'Jeunes Plants'!A200,"")</f>
        <v>26752</v>
      </c>
      <c r="B334" s="103" t="str">
        <f>IF('Jeunes Plants'!L200&lt;&gt;"",'Jeunes Plants'!L200,"")</f>
        <v>S1</v>
      </c>
      <c r="C334" s="107" t="str">
        <f>IF('Jeunes Plants'!B200&lt;&gt;"",'Jeunes Plants'!B200,"")</f>
        <v>BEGONIA BOLIVIENSIS</v>
      </c>
      <c r="D334" s="107" t="str">
        <f>IF('Jeunes Plants'!C200&lt;&gt;"",'Jeunes Plants'!C200,"")</f>
        <v>Shine Bright Orange</v>
      </c>
      <c r="E334" s="103">
        <f>IF('Jeunes Plants'!H200&lt;&gt;"",'Jeunes Plants'!H200,"")</f>
        <v>9</v>
      </c>
      <c r="F334" s="103" t="str">
        <f>IF('Jeunes Plants'!E200&lt;&gt;"",'Jeunes Plants'!E200,"")</f>
        <v>B</v>
      </c>
      <c r="G334" s="103" t="str">
        <f>IF('Jeunes Plants'!N200&lt;&gt;"",'Jeunes Plants'!N200,"")</f>
        <v>M3</v>
      </c>
      <c r="H334" s="103" t="str">
        <f>IF('Jeunes Plants'!I200&lt;&gt;"",'Jeunes Plants'!I200,"")</f>
        <v>D</v>
      </c>
      <c r="I334" s="103">
        <f>IF('Jeunes Plants'!J200&lt;&gt;"",'Jeunes Plants'!J200,"")</f>
        <v>0.06</v>
      </c>
      <c r="J334" s="103">
        <f>IF($J$9=36,'Jeunes Plants'!U200,IF($J$9=37,'Jeunes Plants'!V200,IF($J$9=38,'Jeunes Plants'!W200,IF($J$9=39,'Jeunes Plants'!X200,IF($J$9=40,'Jeunes Plants'!Y200,IF($J$9=41,'Jeunes Plants'!Z200,IF($J$9=42,'Jeunes Plants'!AA200,IF($J$9=43,'Jeunes Plants'!AB200,IF($J$9=44,'Jeunes Plants'!AC200,IF($J$9=45,'Jeunes Plants'!AD200,IF($J$9=46,'Jeunes Plants'!AE200,IF($J$9=47,'Jeunes Plants'!AF200,IF($J$9=48,'Jeunes Plants'!AG200,IF($J$9=49,'Jeunes Plants'!AH200,IF($J$9=50,'Jeunes Plants'!AI200,IF($J$9=51,'Jeunes Plants'!AJ200,IF($J$9=52,'Jeunes Plants'!AK200,IF($J$9=1,'Jeunes Plants'!AL200,IF($J$9=2,'Jeunes Plants'!AM200,IF($J$9=3,'Jeunes Plants'!AN200,IF($J$9=4,'Jeunes Plants'!AO200,IF($J$9=5,'Jeunes Plants'!AP200,IF($J$9=6,'Jeunes Plants'!AQ200,IF($J$9=7,'Jeunes Plants'!AR200,IF($J$9=8,'Jeunes Plants'!AS200,IF($J$9=9,'Jeunes Plants'!AT200,IF($J$9=10,'Jeunes Plants'!AU200,IF($J$9=11,'Jeunes Plants'!AV200,IF($J$9=12,'Jeunes Plants'!AW200,IF($J$9=13,'Jeunes Plants'!AX200,IF($J$9=14,'Jeunes Plants'!AY200,IF($J$9=15,'Jeunes Plants'!AZ200,IF($J$9=16,'Jeunes Plants'!BA200,IF($J$9=17,'Jeunes Plants'!BB200,IF($J$9=18,'Jeunes Plants'!BC200,IF($J$9=19,'Jeunes Plants'!BD200,IF($J$9=20,'Jeunes Plants'!BE200,IF($J$9=21,'Jeunes Plants'!BF200,IF($J$9=22,'Jeunes Plants'!BG200,IF($J$9=23,'Jeunes Plants'!BH200,IF($J$9=24,'Jeunes Plants'!BI200,IF($J$9=25,'Jeunes Plants'!BJ200,IF($J$9=26,'Jeunes Plants'!BK200,IF($J$9=27,'Jeunes Plants'!BL200,IF($J$9=28,'Jeunes Plants'!BM200,IF($J$9=29,'Jeunes Plants'!BN200,IF($J$9=30,'Jeunes Plants'!BO200,IF($J$9=31,'Jeunes Plants'!BP200,IF($J$9=32,'Jeunes Plants'!BQ200,IF($J$9=33,'Jeunes Plants'!BR200,IF($J$9=34,'Jeunes Plants'!BS200,IF($J$9=35,'Jeunes Plants'!B12103,))))))))))))))))))))))))))))))))))))))))))))))))))))</f>
        <v>0</v>
      </c>
      <c r="K334" s="103" t="str">
        <f>IF('Jeunes Plants'!R200=0,"","Erreur")</f>
        <v/>
      </c>
    </row>
    <row r="335" spans="1:11" x14ac:dyDescent="0.25">
      <c r="A335" s="103">
        <f>IF('Jeunes Plants'!A201&lt;&gt;"",'Jeunes Plants'!A201,"")</f>
        <v>26754</v>
      </c>
      <c r="B335" s="103" t="str">
        <f>IF('Jeunes Plants'!L201&lt;&gt;"",'Jeunes Plants'!L201,"")</f>
        <v>S1</v>
      </c>
      <c r="C335" s="107" t="str">
        <f>IF('Jeunes Plants'!B201&lt;&gt;"",'Jeunes Plants'!B201,"")</f>
        <v>BEGONIA BOLIVIENSIS</v>
      </c>
      <c r="D335" s="107" t="str">
        <f>IF('Jeunes Plants'!C201&lt;&gt;"",'Jeunes Plants'!C201,"")</f>
        <v xml:space="preserve">Shine Bright Pink </v>
      </c>
      <c r="E335" s="103">
        <f>IF('Jeunes Plants'!H201&lt;&gt;"",'Jeunes Plants'!H201,"")</f>
        <v>9</v>
      </c>
      <c r="F335" s="103" t="str">
        <f>IF('Jeunes Plants'!E201&lt;&gt;"",'Jeunes Plants'!E201,"")</f>
        <v>B</v>
      </c>
      <c r="G335" s="103" t="str">
        <f>IF('Jeunes Plants'!N201&lt;&gt;"",'Jeunes Plants'!N201,"")</f>
        <v>M3</v>
      </c>
      <c r="H335" s="103" t="str">
        <f>IF('Jeunes Plants'!I201&lt;&gt;"",'Jeunes Plants'!I201,"")</f>
        <v>D</v>
      </c>
      <c r="I335" s="103">
        <f>IF('Jeunes Plants'!J201&lt;&gt;"",'Jeunes Plants'!J201,"")</f>
        <v>0.06</v>
      </c>
      <c r="J335" s="103">
        <f>IF($J$9=36,'Jeunes Plants'!U201,IF($J$9=37,'Jeunes Plants'!V201,IF($J$9=38,'Jeunes Plants'!W201,IF($J$9=39,'Jeunes Plants'!X201,IF($J$9=40,'Jeunes Plants'!Y201,IF($J$9=41,'Jeunes Plants'!Z201,IF($J$9=42,'Jeunes Plants'!AA201,IF($J$9=43,'Jeunes Plants'!AB201,IF($J$9=44,'Jeunes Plants'!AC201,IF($J$9=45,'Jeunes Plants'!AD201,IF($J$9=46,'Jeunes Plants'!AE201,IF($J$9=47,'Jeunes Plants'!AF201,IF($J$9=48,'Jeunes Plants'!AG201,IF($J$9=49,'Jeunes Plants'!AH201,IF($J$9=50,'Jeunes Plants'!AI201,IF($J$9=51,'Jeunes Plants'!AJ201,IF($J$9=52,'Jeunes Plants'!AK201,IF($J$9=1,'Jeunes Plants'!AL201,IF($J$9=2,'Jeunes Plants'!AM201,IF($J$9=3,'Jeunes Plants'!AN201,IF($J$9=4,'Jeunes Plants'!AO201,IF($J$9=5,'Jeunes Plants'!AP201,IF($J$9=6,'Jeunes Plants'!AQ201,IF($J$9=7,'Jeunes Plants'!AR201,IF($J$9=8,'Jeunes Plants'!AS201,IF($J$9=9,'Jeunes Plants'!AT201,IF($J$9=10,'Jeunes Plants'!AU201,IF($J$9=11,'Jeunes Plants'!AV201,IF($J$9=12,'Jeunes Plants'!AW201,IF($J$9=13,'Jeunes Plants'!AX201,IF($J$9=14,'Jeunes Plants'!AY201,IF($J$9=15,'Jeunes Plants'!AZ201,IF($J$9=16,'Jeunes Plants'!BA201,IF($J$9=17,'Jeunes Plants'!BB201,IF($J$9=18,'Jeunes Plants'!BC201,IF($J$9=19,'Jeunes Plants'!BD201,IF($J$9=20,'Jeunes Plants'!BE201,IF($J$9=21,'Jeunes Plants'!BF201,IF($J$9=22,'Jeunes Plants'!BG201,IF($J$9=23,'Jeunes Plants'!BH201,IF($J$9=24,'Jeunes Plants'!BI201,IF($J$9=25,'Jeunes Plants'!BJ201,IF($J$9=26,'Jeunes Plants'!BK201,IF($J$9=27,'Jeunes Plants'!BL201,IF($J$9=28,'Jeunes Plants'!BM201,IF($J$9=29,'Jeunes Plants'!BN201,IF($J$9=30,'Jeunes Plants'!BO201,IF($J$9=31,'Jeunes Plants'!BP201,IF($J$9=32,'Jeunes Plants'!BQ201,IF($J$9=33,'Jeunes Plants'!BR201,IF($J$9=34,'Jeunes Plants'!BS201,IF($J$9=35,'Jeunes Plants'!B12104,))))))))))))))))))))))))))))))))))))))))))))))))))))</f>
        <v>0</v>
      </c>
      <c r="K335" s="103" t="str">
        <f>IF('Jeunes Plants'!R201=0,"","Erreur")</f>
        <v/>
      </c>
    </row>
    <row r="336" spans="1:11" x14ac:dyDescent="0.25">
      <c r="A336" s="103">
        <f>IF('Jeunes Plants'!A202&lt;&gt;"",'Jeunes Plants'!A202,"")</f>
        <v>26756</v>
      </c>
      <c r="B336" s="103" t="str">
        <f>IF('Jeunes Plants'!L202&lt;&gt;"",'Jeunes Plants'!L202,"")</f>
        <v>S1</v>
      </c>
      <c r="C336" s="107" t="str">
        <f>IF('Jeunes Plants'!B202&lt;&gt;"",'Jeunes Plants'!B202,"")</f>
        <v>BEGONIA BOLIVIENSIS</v>
      </c>
      <c r="D336" s="107" t="str">
        <f>IF('Jeunes Plants'!C202&lt;&gt;"",'Jeunes Plants'!C202,"")</f>
        <v>Shine Bright White Blush</v>
      </c>
      <c r="E336" s="103">
        <f>IF('Jeunes Plants'!H202&lt;&gt;"",'Jeunes Plants'!H202,"")</f>
        <v>9</v>
      </c>
      <c r="F336" s="103" t="str">
        <f>IF('Jeunes Plants'!E202&lt;&gt;"",'Jeunes Plants'!E202,"")</f>
        <v>B</v>
      </c>
      <c r="G336" s="103" t="str">
        <f>IF('Jeunes Plants'!N202&lt;&gt;"",'Jeunes Plants'!N202,"")</f>
        <v>M3</v>
      </c>
      <c r="H336" s="103" t="str">
        <f>IF('Jeunes Plants'!I202&lt;&gt;"",'Jeunes Plants'!I202,"")</f>
        <v>D</v>
      </c>
      <c r="I336" s="103">
        <f>IF('Jeunes Plants'!J202&lt;&gt;"",'Jeunes Plants'!J202,"")</f>
        <v>0.06</v>
      </c>
      <c r="J336" s="103">
        <f>IF($J$9=36,'Jeunes Plants'!U202,IF($J$9=37,'Jeunes Plants'!V202,IF($J$9=38,'Jeunes Plants'!W202,IF($J$9=39,'Jeunes Plants'!X202,IF($J$9=40,'Jeunes Plants'!Y202,IF($J$9=41,'Jeunes Plants'!Z202,IF($J$9=42,'Jeunes Plants'!AA202,IF($J$9=43,'Jeunes Plants'!AB202,IF($J$9=44,'Jeunes Plants'!AC202,IF($J$9=45,'Jeunes Plants'!AD202,IF($J$9=46,'Jeunes Plants'!AE202,IF($J$9=47,'Jeunes Plants'!AF202,IF($J$9=48,'Jeunes Plants'!AG202,IF($J$9=49,'Jeunes Plants'!AH202,IF($J$9=50,'Jeunes Plants'!AI202,IF($J$9=51,'Jeunes Plants'!AJ202,IF($J$9=52,'Jeunes Plants'!AK202,IF($J$9=1,'Jeunes Plants'!AL202,IF($J$9=2,'Jeunes Plants'!AM202,IF($J$9=3,'Jeunes Plants'!AN202,IF($J$9=4,'Jeunes Plants'!AO202,IF($J$9=5,'Jeunes Plants'!AP202,IF($J$9=6,'Jeunes Plants'!AQ202,IF($J$9=7,'Jeunes Plants'!AR202,IF($J$9=8,'Jeunes Plants'!AS202,IF($J$9=9,'Jeunes Plants'!AT202,IF($J$9=10,'Jeunes Plants'!AU202,IF($J$9=11,'Jeunes Plants'!AV202,IF($J$9=12,'Jeunes Plants'!AW202,IF($J$9=13,'Jeunes Plants'!AX202,IF($J$9=14,'Jeunes Plants'!AY202,IF($J$9=15,'Jeunes Plants'!AZ202,IF($J$9=16,'Jeunes Plants'!BA202,IF($J$9=17,'Jeunes Plants'!BB202,IF($J$9=18,'Jeunes Plants'!BC202,IF($J$9=19,'Jeunes Plants'!BD202,IF($J$9=20,'Jeunes Plants'!BE202,IF($J$9=21,'Jeunes Plants'!BF202,IF($J$9=22,'Jeunes Plants'!BG202,IF($J$9=23,'Jeunes Plants'!BH202,IF($J$9=24,'Jeunes Plants'!BI202,IF($J$9=25,'Jeunes Plants'!BJ202,IF($J$9=26,'Jeunes Plants'!BK202,IF($J$9=27,'Jeunes Plants'!BL202,IF($J$9=28,'Jeunes Plants'!BM202,IF($J$9=29,'Jeunes Plants'!BN202,IF($J$9=30,'Jeunes Plants'!BO202,IF($J$9=31,'Jeunes Plants'!BP202,IF($J$9=32,'Jeunes Plants'!BQ202,IF($J$9=33,'Jeunes Plants'!BR202,IF($J$9=34,'Jeunes Plants'!BS202,IF($J$9=35,'Jeunes Plants'!B12105,))))))))))))))))))))))))))))))))))))))))))))))))))))</f>
        <v>0</v>
      </c>
      <c r="K336" s="103" t="str">
        <f>IF('Jeunes Plants'!R202=0,"","Erreur")</f>
        <v/>
      </c>
    </row>
    <row r="337" spans="1:11" x14ac:dyDescent="0.25">
      <c r="A337" s="450"/>
      <c r="B337" s="450"/>
      <c r="C337" s="451" t="s">
        <v>1830</v>
      </c>
      <c r="D337" s="451"/>
      <c r="E337" s="450"/>
      <c r="F337" s="450"/>
      <c r="G337" s="450"/>
      <c r="H337" s="450"/>
      <c r="I337" s="450"/>
      <c r="J337" s="450">
        <f>SUBTOTAL(9,J334:J336)</f>
        <v>0</v>
      </c>
      <c r="K337" s="450"/>
    </row>
    <row r="338" spans="1:11" x14ac:dyDescent="0.25">
      <c r="A338" s="103">
        <f>IF('Jeunes Plants'!A203&lt;&gt;"",'Jeunes Plants'!A203,"")</f>
        <v>23757</v>
      </c>
      <c r="B338" s="103" t="str">
        <f>IF('Jeunes Plants'!L203&lt;&gt;"",'Jeunes Plants'!L203,"")</f>
        <v>S7</v>
      </c>
      <c r="C338" s="107" t="str">
        <f>IF('Jeunes Plants'!B203&lt;&gt;"",'Jeunes Plants'!B203,"")</f>
        <v>BEGONIA DRAGON WING</v>
      </c>
      <c r="D338" s="107" t="str">
        <f>IF('Jeunes Plants'!C203&lt;&gt;"",'Jeunes Plants'!C203,"")</f>
        <v xml:space="preserve">Blanc </v>
      </c>
      <c r="E338" s="103">
        <f>IF('Jeunes Plants'!H203&lt;&gt;"",'Jeunes Plants'!H203,"")</f>
        <v>5</v>
      </c>
      <c r="F338" s="103" t="str">
        <f>IF('Jeunes Plants'!E203&lt;&gt;"",'Jeunes Plants'!E203,"")</f>
        <v>S</v>
      </c>
      <c r="G338" s="103" t="str">
        <f>IF('Jeunes Plants'!N203&lt;&gt;"",'Jeunes Plants'!N203,"")</f>
        <v>M2</v>
      </c>
      <c r="H338" s="103" t="str">
        <f>IF('Jeunes Plants'!I203&lt;&gt;"",'Jeunes Plants'!I203,"")</f>
        <v>B</v>
      </c>
      <c r="I338" s="103" t="str">
        <f>IF('Jeunes Plants'!J203&lt;&gt;"",'Jeunes Plants'!J203,"")</f>
        <v/>
      </c>
      <c r="J338" s="103">
        <f>IF($J$9=36,'Jeunes Plants'!U203,IF($J$9=37,'Jeunes Plants'!V203,IF($J$9=38,'Jeunes Plants'!W203,IF($J$9=39,'Jeunes Plants'!X203,IF($J$9=40,'Jeunes Plants'!Y203,IF($J$9=41,'Jeunes Plants'!Z203,IF($J$9=42,'Jeunes Plants'!AA203,IF($J$9=43,'Jeunes Plants'!AB203,IF($J$9=44,'Jeunes Plants'!AC203,IF($J$9=45,'Jeunes Plants'!AD203,IF($J$9=46,'Jeunes Plants'!AE203,IF($J$9=47,'Jeunes Plants'!AF203,IF($J$9=48,'Jeunes Plants'!AG203,IF($J$9=49,'Jeunes Plants'!AH203,IF($J$9=50,'Jeunes Plants'!AI203,IF($J$9=51,'Jeunes Plants'!AJ203,IF($J$9=52,'Jeunes Plants'!AK203,IF($J$9=1,'Jeunes Plants'!AL203,IF($J$9=2,'Jeunes Plants'!AM203,IF($J$9=3,'Jeunes Plants'!AN203,IF($J$9=4,'Jeunes Plants'!AO203,IF($J$9=5,'Jeunes Plants'!AP203,IF($J$9=6,'Jeunes Plants'!AQ203,IF($J$9=7,'Jeunes Plants'!AR203,IF($J$9=8,'Jeunes Plants'!AS203,IF($J$9=9,'Jeunes Plants'!AT203,IF($J$9=10,'Jeunes Plants'!AU203,IF($J$9=11,'Jeunes Plants'!AV203,IF($J$9=12,'Jeunes Plants'!AW203,IF($J$9=13,'Jeunes Plants'!AX203,IF($J$9=14,'Jeunes Plants'!AY203,IF($J$9=15,'Jeunes Plants'!AZ203,IF($J$9=16,'Jeunes Plants'!BA203,IF($J$9=17,'Jeunes Plants'!BB203,IF($J$9=18,'Jeunes Plants'!BC203,IF($J$9=19,'Jeunes Plants'!BD203,IF($J$9=20,'Jeunes Plants'!BE203,IF($J$9=21,'Jeunes Plants'!BF203,IF($J$9=22,'Jeunes Plants'!BG203,IF($J$9=23,'Jeunes Plants'!BH203,IF($J$9=24,'Jeunes Plants'!BI203,IF($J$9=25,'Jeunes Plants'!BJ203,IF($J$9=26,'Jeunes Plants'!BK203,IF($J$9=27,'Jeunes Plants'!BL203,IF($J$9=28,'Jeunes Plants'!BM203,IF($J$9=29,'Jeunes Plants'!BN203,IF($J$9=30,'Jeunes Plants'!BO203,IF($J$9=31,'Jeunes Plants'!BP203,IF($J$9=32,'Jeunes Plants'!BQ203,IF($J$9=33,'Jeunes Plants'!BR203,IF($J$9=34,'Jeunes Plants'!BS203,IF($J$9=35,'Jeunes Plants'!B12106,))))))))))))))))))))))))))))))))))))))))))))))))))))</f>
        <v>0</v>
      </c>
      <c r="K338" s="103" t="str">
        <f>IF('Jeunes Plants'!R203=0,"","Erreur")</f>
        <v/>
      </c>
    </row>
    <row r="339" spans="1:11" x14ac:dyDescent="0.25">
      <c r="A339" s="103">
        <f>IF('Jeunes Plants'!A204&lt;&gt;"",'Jeunes Plants'!A204,"")</f>
        <v>23757</v>
      </c>
      <c r="B339" s="103" t="str">
        <f>IF('Jeunes Plants'!L204&lt;&gt;"",'Jeunes Plants'!L204,"")</f>
        <v>S7</v>
      </c>
      <c r="C339" s="107" t="str">
        <f>IF('Jeunes Plants'!B204&lt;&gt;"",'Jeunes Plants'!B204,"")</f>
        <v>BEGONIA DRAGON WING</v>
      </c>
      <c r="D339" s="107" t="str">
        <f>IF('Jeunes Plants'!C204&lt;&gt;"",'Jeunes Plants'!C204,"")</f>
        <v xml:space="preserve">Blanc </v>
      </c>
      <c r="E339" s="103">
        <f>IF('Jeunes Plants'!H204&lt;&gt;"",'Jeunes Plants'!H204,"")</f>
        <v>5</v>
      </c>
      <c r="F339" s="103" t="str">
        <f>IF('Jeunes Plants'!E204&lt;&gt;"",'Jeunes Plants'!E204,"")</f>
        <v>S</v>
      </c>
      <c r="G339" s="103" t="str">
        <f>IF('Jeunes Plants'!N204&lt;&gt;"",'Jeunes Plants'!N204,"")</f>
        <v>M2</v>
      </c>
      <c r="H339" s="103" t="str">
        <f>IF('Jeunes Plants'!I204&lt;&gt;"",'Jeunes Plants'!I204,"")</f>
        <v>B</v>
      </c>
      <c r="I339" s="103" t="str">
        <f>IF('Jeunes Plants'!J204&lt;&gt;"",'Jeunes Plants'!J204,"")</f>
        <v/>
      </c>
      <c r="J339" s="103">
        <f>IF($J$9=36,'Jeunes Plants'!U204,IF($J$9=37,'Jeunes Plants'!V204,IF($J$9=38,'Jeunes Plants'!W204,IF($J$9=39,'Jeunes Plants'!X204,IF($J$9=40,'Jeunes Plants'!Y204,IF($J$9=41,'Jeunes Plants'!Z204,IF($J$9=42,'Jeunes Plants'!AA204,IF($J$9=43,'Jeunes Plants'!AB204,IF($J$9=44,'Jeunes Plants'!AC204,IF($J$9=45,'Jeunes Plants'!AD204,IF($J$9=46,'Jeunes Plants'!AE204,IF($J$9=47,'Jeunes Plants'!AF204,IF($J$9=48,'Jeunes Plants'!AG204,IF($J$9=49,'Jeunes Plants'!AH204,IF($J$9=50,'Jeunes Plants'!AI204,IF($J$9=51,'Jeunes Plants'!AJ204,IF($J$9=52,'Jeunes Plants'!AK204,IF($J$9=1,'Jeunes Plants'!AL204,IF($J$9=2,'Jeunes Plants'!AM204,IF($J$9=3,'Jeunes Plants'!AN204,IF($J$9=4,'Jeunes Plants'!AO204,IF($J$9=5,'Jeunes Plants'!AP204,IF($J$9=6,'Jeunes Plants'!AQ204,IF($J$9=7,'Jeunes Plants'!AR204,IF($J$9=8,'Jeunes Plants'!AS204,IF($J$9=9,'Jeunes Plants'!AT204,IF($J$9=10,'Jeunes Plants'!AU204,IF($J$9=11,'Jeunes Plants'!AV204,IF($J$9=12,'Jeunes Plants'!AW204,IF($J$9=13,'Jeunes Plants'!AX204,IF($J$9=14,'Jeunes Plants'!AY204,IF($J$9=15,'Jeunes Plants'!AZ204,IF($J$9=16,'Jeunes Plants'!BA204,IF($J$9=17,'Jeunes Plants'!BB204,IF($J$9=18,'Jeunes Plants'!BC204,IF($J$9=19,'Jeunes Plants'!BD204,IF($J$9=20,'Jeunes Plants'!BE204,IF($J$9=21,'Jeunes Plants'!BF204,IF($J$9=22,'Jeunes Plants'!BG204,IF($J$9=23,'Jeunes Plants'!BH204,IF($J$9=24,'Jeunes Plants'!BI204,IF($J$9=25,'Jeunes Plants'!BJ204,IF($J$9=26,'Jeunes Plants'!BK204,IF($J$9=27,'Jeunes Plants'!BL204,IF($J$9=28,'Jeunes Plants'!BM204,IF($J$9=29,'Jeunes Plants'!BN204,IF($J$9=30,'Jeunes Plants'!BO204,IF($J$9=31,'Jeunes Plants'!BP204,IF($J$9=32,'Jeunes Plants'!BQ204,IF($J$9=33,'Jeunes Plants'!BR204,IF($J$9=34,'Jeunes Plants'!BS204,IF($J$9=35,'Jeunes Plants'!B12107,))))))))))))))))))))))))))))))))))))))))))))))))))))</f>
        <v>0</v>
      </c>
      <c r="K339" s="103" t="str">
        <f>IF('Jeunes Plants'!R204=0,"","Erreur")</f>
        <v/>
      </c>
    </row>
    <row r="340" spans="1:11" x14ac:dyDescent="0.25">
      <c r="A340" s="103">
        <f>IF('Jeunes Plants'!A205&lt;&gt;"",'Jeunes Plants'!A205,"")</f>
        <v>2536</v>
      </c>
      <c r="B340" s="103" t="str">
        <f>IF('Jeunes Plants'!L205&lt;&gt;"",'Jeunes Plants'!L205,"")</f>
        <v>S7</v>
      </c>
      <c r="C340" s="107" t="str">
        <f>IF('Jeunes Plants'!B205&lt;&gt;"",'Jeunes Plants'!B205,"")</f>
        <v>BEGONIA DRAGON WING</v>
      </c>
      <c r="D340" s="107" t="str">
        <f>IF('Jeunes Plants'!C205&lt;&gt;"",'Jeunes Plants'!C205,"")</f>
        <v xml:space="preserve">Rose </v>
      </c>
      <c r="E340" s="103">
        <f>IF('Jeunes Plants'!H205&lt;&gt;"",'Jeunes Plants'!H205,"")</f>
        <v>5</v>
      </c>
      <c r="F340" s="103" t="str">
        <f>IF('Jeunes Plants'!E205&lt;&gt;"",'Jeunes Plants'!E205,"")</f>
        <v>S</v>
      </c>
      <c r="G340" s="103" t="str">
        <f>IF('Jeunes Plants'!N205&lt;&gt;"",'Jeunes Plants'!N205,"")</f>
        <v>M2</v>
      </c>
      <c r="H340" s="103" t="str">
        <f>IF('Jeunes Plants'!I205&lt;&gt;"",'Jeunes Plants'!I205,"")</f>
        <v>B</v>
      </c>
      <c r="I340" s="103" t="str">
        <f>IF('Jeunes Plants'!J205&lt;&gt;"",'Jeunes Plants'!J205,"")</f>
        <v/>
      </c>
      <c r="J340" s="103">
        <f>IF($J$9=36,'Jeunes Plants'!U205,IF($J$9=37,'Jeunes Plants'!V205,IF($J$9=38,'Jeunes Plants'!W205,IF($J$9=39,'Jeunes Plants'!X205,IF($J$9=40,'Jeunes Plants'!Y205,IF($J$9=41,'Jeunes Plants'!Z205,IF($J$9=42,'Jeunes Plants'!AA205,IF($J$9=43,'Jeunes Plants'!AB205,IF($J$9=44,'Jeunes Plants'!AC205,IF($J$9=45,'Jeunes Plants'!AD205,IF($J$9=46,'Jeunes Plants'!AE205,IF($J$9=47,'Jeunes Plants'!AF205,IF($J$9=48,'Jeunes Plants'!AG205,IF($J$9=49,'Jeunes Plants'!AH205,IF($J$9=50,'Jeunes Plants'!AI205,IF($J$9=51,'Jeunes Plants'!AJ205,IF($J$9=52,'Jeunes Plants'!AK205,IF($J$9=1,'Jeunes Plants'!AL205,IF($J$9=2,'Jeunes Plants'!AM205,IF($J$9=3,'Jeunes Plants'!AN205,IF($J$9=4,'Jeunes Plants'!AO205,IF($J$9=5,'Jeunes Plants'!AP205,IF($J$9=6,'Jeunes Plants'!AQ205,IF($J$9=7,'Jeunes Plants'!AR205,IF($J$9=8,'Jeunes Plants'!AS205,IF($J$9=9,'Jeunes Plants'!AT205,IF($J$9=10,'Jeunes Plants'!AU205,IF($J$9=11,'Jeunes Plants'!AV205,IF($J$9=12,'Jeunes Plants'!AW205,IF($J$9=13,'Jeunes Plants'!AX205,IF($J$9=14,'Jeunes Plants'!AY205,IF($J$9=15,'Jeunes Plants'!AZ205,IF($J$9=16,'Jeunes Plants'!BA205,IF($J$9=17,'Jeunes Plants'!BB205,IF($J$9=18,'Jeunes Plants'!BC205,IF($J$9=19,'Jeunes Plants'!BD205,IF($J$9=20,'Jeunes Plants'!BE205,IF($J$9=21,'Jeunes Plants'!BF205,IF($J$9=22,'Jeunes Plants'!BG205,IF($J$9=23,'Jeunes Plants'!BH205,IF($J$9=24,'Jeunes Plants'!BI205,IF($J$9=25,'Jeunes Plants'!BJ205,IF($J$9=26,'Jeunes Plants'!BK205,IF($J$9=27,'Jeunes Plants'!BL205,IF($J$9=28,'Jeunes Plants'!BM205,IF($J$9=29,'Jeunes Plants'!BN205,IF($J$9=30,'Jeunes Plants'!BO205,IF($J$9=31,'Jeunes Plants'!BP205,IF($J$9=32,'Jeunes Plants'!BQ205,IF($J$9=33,'Jeunes Plants'!BR205,IF($J$9=34,'Jeunes Plants'!BS205,IF($J$9=35,'Jeunes Plants'!B12108,))))))))))))))))))))))))))))))))))))))))))))))))))))</f>
        <v>0</v>
      </c>
      <c r="K340" s="103" t="str">
        <f>IF('Jeunes Plants'!R205=0,"","Erreur")</f>
        <v/>
      </c>
    </row>
    <row r="341" spans="1:11" x14ac:dyDescent="0.25">
      <c r="A341" s="103">
        <f>IF('Jeunes Plants'!A206&lt;&gt;"",'Jeunes Plants'!A206,"")</f>
        <v>2536</v>
      </c>
      <c r="B341" s="103" t="str">
        <f>IF('Jeunes Plants'!L206&lt;&gt;"",'Jeunes Plants'!L206,"")</f>
        <v>S7</v>
      </c>
      <c r="C341" s="107" t="str">
        <f>IF('Jeunes Plants'!B206&lt;&gt;"",'Jeunes Plants'!B206,"")</f>
        <v>BEGONIA DRAGON WING</v>
      </c>
      <c r="D341" s="107" t="str">
        <f>IF('Jeunes Plants'!C206&lt;&gt;"",'Jeunes Plants'!C206,"")</f>
        <v xml:space="preserve">Rose </v>
      </c>
      <c r="E341" s="103">
        <f>IF('Jeunes Plants'!H206&lt;&gt;"",'Jeunes Plants'!H206,"")</f>
        <v>5</v>
      </c>
      <c r="F341" s="103" t="str">
        <f>IF('Jeunes Plants'!E206&lt;&gt;"",'Jeunes Plants'!E206,"")</f>
        <v>S</v>
      </c>
      <c r="G341" s="103" t="str">
        <f>IF('Jeunes Plants'!N206&lt;&gt;"",'Jeunes Plants'!N206,"")</f>
        <v>M2</v>
      </c>
      <c r="H341" s="103" t="str">
        <f>IF('Jeunes Plants'!I206&lt;&gt;"",'Jeunes Plants'!I206,"")</f>
        <v>B</v>
      </c>
      <c r="I341" s="103" t="str">
        <f>IF('Jeunes Plants'!J206&lt;&gt;"",'Jeunes Plants'!J206,"")</f>
        <v/>
      </c>
      <c r="J341" s="103">
        <f>IF($J$9=36,'Jeunes Plants'!U206,IF($J$9=37,'Jeunes Plants'!V206,IF($J$9=38,'Jeunes Plants'!W206,IF($J$9=39,'Jeunes Plants'!X206,IF($J$9=40,'Jeunes Plants'!Y206,IF($J$9=41,'Jeunes Plants'!Z206,IF($J$9=42,'Jeunes Plants'!AA206,IF($J$9=43,'Jeunes Plants'!AB206,IF($J$9=44,'Jeunes Plants'!AC206,IF($J$9=45,'Jeunes Plants'!AD206,IF($J$9=46,'Jeunes Plants'!AE206,IF($J$9=47,'Jeunes Plants'!AF206,IF($J$9=48,'Jeunes Plants'!AG206,IF($J$9=49,'Jeunes Plants'!AH206,IF($J$9=50,'Jeunes Plants'!AI206,IF($J$9=51,'Jeunes Plants'!AJ206,IF($J$9=52,'Jeunes Plants'!AK206,IF($J$9=1,'Jeunes Plants'!AL206,IF($J$9=2,'Jeunes Plants'!AM206,IF($J$9=3,'Jeunes Plants'!AN206,IF($J$9=4,'Jeunes Plants'!AO206,IF($J$9=5,'Jeunes Plants'!AP206,IF($J$9=6,'Jeunes Plants'!AQ206,IF($J$9=7,'Jeunes Plants'!AR206,IF($J$9=8,'Jeunes Plants'!AS206,IF($J$9=9,'Jeunes Plants'!AT206,IF($J$9=10,'Jeunes Plants'!AU206,IF($J$9=11,'Jeunes Plants'!AV206,IF($J$9=12,'Jeunes Plants'!AW206,IF($J$9=13,'Jeunes Plants'!AX206,IF($J$9=14,'Jeunes Plants'!AY206,IF($J$9=15,'Jeunes Plants'!AZ206,IF($J$9=16,'Jeunes Plants'!BA206,IF($J$9=17,'Jeunes Plants'!BB206,IF($J$9=18,'Jeunes Plants'!BC206,IF($J$9=19,'Jeunes Plants'!BD206,IF($J$9=20,'Jeunes Plants'!BE206,IF($J$9=21,'Jeunes Plants'!BF206,IF($J$9=22,'Jeunes Plants'!BG206,IF($J$9=23,'Jeunes Plants'!BH206,IF($J$9=24,'Jeunes Plants'!BI206,IF($J$9=25,'Jeunes Plants'!BJ206,IF($J$9=26,'Jeunes Plants'!BK206,IF($J$9=27,'Jeunes Plants'!BL206,IF($J$9=28,'Jeunes Plants'!BM206,IF($J$9=29,'Jeunes Plants'!BN206,IF($J$9=30,'Jeunes Plants'!BO206,IF($J$9=31,'Jeunes Plants'!BP206,IF($J$9=32,'Jeunes Plants'!BQ206,IF($J$9=33,'Jeunes Plants'!BR206,IF($J$9=34,'Jeunes Plants'!BS206,IF($J$9=35,'Jeunes Plants'!B12109,))))))))))))))))))))))))))))))))))))))))))))))))))))</f>
        <v>0</v>
      </c>
      <c r="K341" s="103" t="str">
        <f>IF('Jeunes Plants'!R206=0,"","Erreur")</f>
        <v/>
      </c>
    </row>
    <row r="342" spans="1:11" x14ac:dyDescent="0.25">
      <c r="A342" s="103">
        <f>IF('Jeunes Plants'!A207&lt;&gt;"",'Jeunes Plants'!A207,"")</f>
        <v>3662</v>
      </c>
      <c r="B342" s="103" t="str">
        <f>IF('Jeunes Plants'!L207&lt;&gt;"",'Jeunes Plants'!L207,"")</f>
        <v>S7</v>
      </c>
      <c r="C342" s="107" t="str">
        <f>IF('Jeunes Plants'!B207&lt;&gt;"",'Jeunes Plants'!B207,"")</f>
        <v>BEGONIA DRAGON WING</v>
      </c>
      <c r="D342" s="107" t="str">
        <f>IF('Jeunes Plants'!C207&lt;&gt;"",'Jeunes Plants'!C207,"")</f>
        <v xml:space="preserve">Rouge </v>
      </c>
      <c r="E342" s="103">
        <f>IF('Jeunes Plants'!H207&lt;&gt;"",'Jeunes Plants'!H207,"")</f>
        <v>5</v>
      </c>
      <c r="F342" s="103" t="str">
        <f>IF('Jeunes Plants'!E207&lt;&gt;"",'Jeunes Plants'!E207,"")</f>
        <v>S</v>
      </c>
      <c r="G342" s="103" t="str">
        <f>IF('Jeunes Plants'!N207&lt;&gt;"",'Jeunes Plants'!N207,"")</f>
        <v>M2</v>
      </c>
      <c r="H342" s="103" t="str">
        <f>IF('Jeunes Plants'!I207&lt;&gt;"",'Jeunes Plants'!I207,"")</f>
        <v>B</v>
      </c>
      <c r="I342" s="103" t="str">
        <f>IF('Jeunes Plants'!J207&lt;&gt;"",'Jeunes Plants'!J207,"")</f>
        <v/>
      </c>
      <c r="J342" s="103">
        <f>IF($J$9=36,'Jeunes Plants'!U207,IF($J$9=37,'Jeunes Plants'!V207,IF($J$9=38,'Jeunes Plants'!W207,IF($J$9=39,'Jeunes Plants'!X207,IF($J$9=40,'Jeunes Plants'!Y207,IF($J$9=41,'Jeunes Plants'!Z207,IF($J$9=42,'Jeunes Plants'!AA207,IF($J$9=43,'Jeunes Plants'!AB207,IF($J$9=44,'Jeunes Plants'!AC207,IF($J$9=45,'Jeunes Plants'!AD207,IF($J$9=46,'Jeunes Plants'!AE207,IF($J$9=47,'Jeunes Plants'!AF207,IF($J$9=48,'Jeunes Plants'!AG207,IF($J$9=49,'Jeunes Plants'!AH207,IF($J$9=50,'Jeunes Plants'!AI207,IF($J$9=51,'Jeunes Plants'!AJ207,IF($J$9=52,'Jeunes Plants'!AK207,IF($J$9=1,'Jeunes Plants'!AL207,IF($J$9=2,'Jeunes Plants'!AM207,IF($J$9=3,'Jeunes Plants'!AN207,IF($J$9=4,'Jeunes Plants'!AO207,IF($J$9=5,'Jeunes Plants'!AP207,IF($J$9=6,'Jeunes Plants'!AQ207,IF($J$9=7,'Jeunes Plants'!AR207,IF($J$9=8,'Jeunes Plants'!AS207,IF($J$9=9,'Jeunes Plants'!AT207,IF($J$9=10,'Jeunes Plants'!AU207,IF($J$9=11,'Jeunes Plants'!AV207,IF($J$9=12,'Jeunes Plants'!AW207,IF($J$9=13,'Jeunes Plants'!AX207,IF($J$9=14,'Jeunes Plants'!AY207,IF($J$9=15,'Jeunes Plants'!AZ207,IF($J$9=16,'Jeunes Plants'!BA207,IF($J$9=17,'Jeunes Plants'!BB207,IF($J$9=18,'Jeunes Plants'!BC207,IF($J$9=19,'Jeunes Plants'!BD207,IF($J$9=20,'Jeunes Plants'!BE207,IF($J$9=21,'Jeunes Plants'!BF207,IF($J$9=22,'Jeunes Plants'!BG207,IF($J$9=23,'Jeunes Plants'!BH207,IF($J$9=24,'Jeunes Plants'!BI207,IF($J$9=25,'Jeunes Plants'!BJ207,IF($J$9=26,'Jeunes Plants'!BK207,IF($J$9=27,'Jeunes Plants'!BL207,IF($J$9=28,'Jeunes Plants'!BM207,IF($J$9=29,'Jeunes Plants'!BN207,IF($J$9=30,'Jeunes Plants'!BO207,IF($J$9=31,'Jeunes Plants'!BP207,IF($J$9=32,'Jeunes Plants'!BQ207,IF($J$9=33,'Jeunes Plants'!BR207,IF($J$9=34,'Jeunes Plants'!BS207,IF($J$9=35,'Jeunes Plants'!B12110,))))))))))))))))))))))))))))))))))))))))))))))))))))</f>
        <v>0</v>
      </c>
      <c r="K342" s="103" t="str">
        <f>IF('Jeunes Plants'!R207=0,"","Erreur")</f>
        <v/>
      </c>
    </row>
    <row r="343" spans="1:11" x14ac:dyDescent="0.25">
      <c r="A343" s="103">
        <f>IF('Jeunes Plants'!A208&lt;&gt;"",'Jeunes Plants'!A208,"")</f>
        <v>3662</v>
      </c>
      <c r="B343" s="103" t="str">
        <f>IF('Jeunes Plants'!L208&lt;&gt;"",'Jeunes Plants'!L208,"")</f>
        <v>S7</v>
      </c>
      <c r="C343" s="107" t="str">
        <f>IF('Jeunes Plants'!B208&lt;&gt;"",'Jeunes Plants'!B208,"")</f>
        <v>BEGONIA DRAGON WING</v>
      </c>
      <c r="D343" s="107" t="str">
        <f>IF('Jeunes Plants'!C208&lt;&gt;"",'Jeunes Plants'!C208,"")</f>
        <v xml:space="preserve">Rouge </v>
      </c>
      <c r="E343" s="103">
        <f>IF('Jeunes Plants'!H208&lt;&gt;"",'Jeunes Plants'!H208,"")</f>
        <v>5</v>
      </c>
      <c r="F343" s="103" t="str">
        <f>IF('Jeunes Plants'!E208&lt;&gt;"",'Jeunes Plants'!E208,"")</f>
        <v>S</v>
      </c>
      <c r="G343" s="103" t="str">
        <f>IF('Jeunes Plants'!N208&lt;&gt;"",'Jeunes Plants'!N208,"")</f>
        <v>M2</v>
      </c>
      <c r="H343" s="103" t="str">
        <f>IF('Jeunes Plants'!I208&lt;&gt;"",'Jeunes Plants'!I208,"")</f>
        <v>B</v>
      </c>
      <c r="I343" s="103" t="str">
        <f>IF('Jeunes Plants'!J208&lt;&gt;"",'Jeunes Plants'!J208,"")</f>
        <v/>
      </c>
      <c r="J343" s="103">
        <f>IF($J$9=36,'Jeunes Plants'!U208,IF($J$9=37,'Jeunes Plants'!V208,IF($J$9=38,'Jeunes Plants'!W208,IF($J$9=39,'Jeunes Plants'!X208,IF($J$9=40,'Jeunes Plants'!Y208,IF($J$9=41,'Jeunes Plants'!Z208,IF($J$9=42,'Jeunes Plants'!AA208,IF($J$9=43,'Jeunes Plants'!AB208,IF($J$9=44,'Jeunes Plants'!AC208,IF($J$9=45,'Jeunes Plants'!AD208,IF($J$9=46,'Jeunes Plants'!AE208,IF($J$9=47,'Jeunes Plants'!AF208,IF($J$9=48,'Jeunes Plants'!AG208,IF($J$9=49,'Jeunes Plants'!AH208,IF($J$9=50,'Jeunes Plants'!AI208,IF($J$9=51,'Jeunes Plants'!AJ208,IF($J$9=52,'Jeunes Plants'!AK208,IF($J$9=1,'Jeunes Plants'!AL208,IF($J$9=2,'Jeunes Plants'!AM208,IF($J$9=3,'Jeunes Plants'!AN208,IF($J$9=4,'Jeunes Plants'!AO208,IF($J$9=5,'Jeunes Plants'!AP208,IF($J$9=6,'Jeunes Plants'!AQ208,IF($J$9=7,'Jeunes Plants'!AR208,IF($J$9=8,'Jeunes Plants'!AS208,IF($J$9=9,'Jeunes Plants'!AT208,IF($J$9=10,'Jeunes Plants'!AU208,IF($J$9=11,'Jeunes Plants'!AV208,IF($J$9=12,'Jeunes Plants'!AW208,IF($J$9=13,'Jeunes Plants'!AX208,IF($J$9=14,'Jeunes Plants'!AY208,IF($J$9=15,'Jeunes Plants'!AZ208,IF($J$9=16,'Jeunes Plants'!BA208,IF($J$9=17,'Jeunes Plants'!BB208,IF($J$9=18,'Jeunes Plants'!BC208,IF($J$9=19,'Jeunes Plants'!BD208,IF($J$9=20,'Jeunes Plants'!BE208,IF($J$9=21,'Jeunes Plants'!BF208,IF($J$9=22,'Jeunes Plants'!BG208,IF($J$9=23,'Jeunes Plants'!BH208,IF($J$9=24,'Jeunes Plants'!BI208,IF($J$9=25,'Jeunes Plants'!BJ208,IF($J$9=26,'Jeunes Plants'!BK208,IF($J$9=27,'Jeunes Plants'!BL208,IF($J$9=28,'Jeunes Plants'!BM208,IF($J$9=29,'Jeunes Plants'!BN208,IF($J$9=30,'Jeunes Plants'!BO208,IF($J$9=31,'Jeunes Plants'!BP208,IF($J$9=32,'Jeunes Plants'!BQ208,IF($J$9=33,'Jeunes Plants'!BR208,IF($J$9=34,'Jeunes Plants'!BS208,IF($J$9=35,'Jeunes Plants'!B12111,))))))))))))))))))))))))))))))))))))))))))))))))))))</f>
        <v>0</v>
      </c>
      <c r="K343" s="103" t="str">
        <f>IF('Jeunes Plants'!R208=0,"","Erreur")</f>
        <v/>
      </c>
    </row>
    <row r="344" spans="1:11" x14ac:dyDescent="0.25">
      <c r="A344" s="103">
        <f>IF('Jeunes Plants'!A209&lt;&gt;"",'Jeunes Plants'!A209,"")</f>
        <v>25152</v>
      </c>
      <c r="B344" s="103" t="str">
        <f>IF('Jeunes Plants'!L209&lt;&gt;"",'Jeunes Plants'!L209,"")</f>
        <v>S7</v>
      </c>
      <c r="C344" s="107" t="str">
        <f>IF('Jeunes Plants'!B209&lt;&gt;"",'Jeunes Plants'!B209,"")</f>
        <v>BEGONIA DRAGON WING</v>
      </c>
      <c r="D344" s="107" t="str">
        <f>IF('Jeunes Plants'!C209&lt;&gt;"",'Jeunes Plants'!C209,"")</f>
        <v>Rose feuille bronze</v>
      </c>
      <c r="E344" s="103">
        <f>IF('Jeunes Plants'!H209&lt;&gt;"",'Jeunes Plants'!H209,"")</f>
        <v>5</v>
      </c>
      <c r="F344" s="103" t="str">
        <f>IF('Jeunes Plants'!E209&lt;&gt;"",'Jeunes Plants'!E209,"")</f>
        <v>S</v>
      </c>
      <c r="G344" s="103" t="str">
        <f>IF('Jeunes Plants'!N209&lt;&gt;"",'Jeunes Plants'!N209,"")</f>
        <v>M2</v>
      </c>
      <c r="H344" s="103" t="str">
        <f>IF('Jeunes Plants'!I209&lt;&gt;"",'Jeunes Plants'!I209,"")</f>
        <v>B</v>
      </c>
      <c r="I344" s="103" t="str">
        <f>IF('Jeunes Plants'!J209&lt;&gt;"",'Jeunes Plants'!J209,"")</f>
        <v/>
      </c>
      <c r="J344" s="103">
        <f>IF($J$9=36,'Jeunes Plants'!U209,IF($J$9=37,'Jeunes Plants'!V209,IF($J$9=38,'Jeunes Plants'!W209,IF($J$9=39,'Jeunes Plants'!X209,IF($J$9=40,'Jeunes Plants'!Y209,IF($J$9=41,'Jeunes Plants'!Z209,IF($J$9=42,'Jeunes Plants'!AA209,IF($J$9=43,'Jeunes Plants'!AB209,IF($J$9=44,'Jeunes Plants'!AC209,IF($J$9=45,'Jeunes Plants'!AD209,IF($J$9=46,'Jeunes Plants'!AE209,IF($J$9=47,'Jeunes Plants'!AF209,IF($J$9=48,'Jeunes Plants'!AG209,IF($J$9=49,'Jeunes Plants'!AH209,IF($J$9=50,'Jeunes Plants'!AI209,IF($J$9=51,'Jeunes Plants'!AJ209,IF($J$9=52,'Jeunes Plants'!AK209,IF($J$9=1,'Jeunes Plants'!AL209,IF($J$9=2,'Jeunes Plants'!AM209,IF($J$9=3,'Jeunes Plants'!AN209,IF($J$9=4,'Jeunes Plants'!AO209,IF($J$9=5,'Jeunes Plants'!AP209,IF($J$9=6,'Jeunes Plants'!AQ209,IF($J$9=7,'Jeunes Plants'!AR209,IF($J$9=8,'Jeunes Plants'!AS209,IF($J$9=9,'Jeunes Plants'!AT209,IF($J$9=10,'Jeunes Plants'!AU209,IF($J$9=11,'Jeunes Plants'!AV209,IF($J$9=12,'Jeunes Plants'!AW209,IF($J$9=13,'Jeunes Plants'!AX209,IF($J$9=14,'Jeunes Plants'!AY209,IF($J$9=15,'Jeunes Plants'!AZ209,IF($J$9=16,'Jeunes Plants'!BA209,IF($J$9=17,'Jeunes Plants'!BB209,IF($J$9=18,'Jeunes Plants'!BC209,IF($J$9=19,'Jeunes Plants'!BD209,IF($J$9=20,'Jeunes Plants'!BE209,IF($J$9=21,'Jeunes Plants'!BF209,IF($J$9=22,'Jeunes Plants'!BG209,IF($J$9=23,'Jeunes Plants'!BH209,IF($J$9=24,'Jeunes Plants'!BI209,IF($J$9=25,'Jeunes Plants'!BJ209,IF($J$9=26,'Jeunes Plants'!BK209,IF($J$9=27,'Jeunes Plants'!BL209,IF($J$9=28,'Jeunes Plants'!BM209,IF($J$9=29,'Jeunes Plants'!BN209,IF($J$9=30,'Jeunes Plants'!BO209,IF($J$9=31,'Jeunes Plants'!BP209,IF($J$9=32,'Jeunes Plants'!BQ209,IF($J$9=33,'Jeunes Plants'!BR209,IF($J$9=34,'Jeunes Plants'!BS209,IF($J$9=35,'Jeunes Plants'!B12112,))))))))))))))))))))))))))))))))))))))))))))))))))))</f>
        <v>0</v>
      </c>
      <c r="K344" s="103" t="str">
        <f>IF('Jeunes Plants'!R209=0,"","Erreur")</f>
        <v/>
      </c>
    </row>
    <row r="345" spans="1:11" x14ac:dyDescent="0.25">
      <c r="A345" s="103">
        <f>IF('Jeunes Plants'!A210&lt;&gt;"",'Jeunes Plants'!A210,"")</f>
        <v>25152</v>
      </c>
      <c r="B345" s="103" t="str">
        <f>IF('Jeunes Plants'!L210&lt;&gt;"",'Jeunes Plants'!L210,"")</f>
        <v>S7</v>
      </c>
      <c r="C345" s="107" t="str">
        <f>IF('Jeunes Plants'!B210&lt;&gt;"",'Jeunes Plants'!B210,"")</f>
        <v>BEGONIA DRAGON WING</v>
      </c>
      <c r="D345" s="107" t="str">
        <f>IF('Jeunes Plants'!C210&lt;&gt;"",'Jeunes Plants'!C210,"")</f>
        <v>Rose feuille bronze</v>
      </c>
      <c r="E345" s="103">
        <f>IF('Jeunes Plants'!H210&lt;&gt;"",'Jeunes Plants'!H210,"")</f>
        <v>5</v>
      </c>
      <c r="F345" s="103" t="str">
        <f>IF('Jeunes Plants'!E210&lt;&gt;"",'Jeunes Plants'!E210,"")</f>
        <v>S</v>
      </c>
      <c r="G345" s="103" t="str">
        <f>IF('Jeunes Plants'!N210&lt;&gt;"",'Jeunes Plants'!N210,"")</f>
        <v>M2</v>
      </c>
      <c r="H345" s="103" t="str">
        <f>IF('Jeunes Plants'!I210&lt;&gt;"",'Jeunes Plants'!I210,"")</f>
        <v>B</v>
      </c>
      <c r="I345" s="103" t="str">
        <f>IF('Jeunes Plants'!J210&lt;&gt;"",'Jeunes Plants'!J210,"")</f>
        <v/>
      </c>
      <c r="J345" s="103">
        <f>IF($J$9=36,'Jeunes Plants'!U210,IF($J$9=37,'Jeunes Plants'!V210,IF($J$9=38,'Jeunes Plants'!W210,IF($J$9=39,'Jeunes Plants'!X210,IF($J$9=40,'Jeunes Plants'!Y210,IF($J$9=41,'Jeunes Plants'!Z210,IF($J$9=42,'Jeunes Plants'!AA210,IF($J$9=43,'Jeunes Plants'!AB210,IF($J$9=44,'Jeunes Plants'!AC210,IF($J$9=45,'Jeunes Plants'!AD210,IF($J$9=46,'Jeunes Plants'!AE210,IF($J$9=47,'Jeunes Plants'!AF210,IF($J$9=48,'Jeunes Plants'!AG210,IF($J$9=49,'Jeunes Plants'!AH210,IF($J$9=50,'Jeunes Plants'!AI210,IF($J$9=51,'Jeunes Plants'!AJ210,IF($J$9=52,'Jeunes Plants'!AK210,IF($J$9=1,'Jeunes Plants'!AL210,IF($J$9=2,'Jeunes Plants'!AM210,IF($J$9=3,'Jeunes Plants'!AN210,IF($J$9=4,'Jeunes Plants'!AO210,IF($J$9=5,'Jeunes Plants'!AP210,IF($J$9=6,'Jeunes Plants'!AQ210,IF($J$9=7,'Jeunes Plants'!AR210,IF($J$9=8,'Jeunes Plants'!AS210,IF($J$9=9,'Jeunes Plants'!AT210,IF($J$9=10,'Jeunes Plants'!AU210,IF($J$9=11,'Jeunes Plants'!AV210,IF($J$9=12,'Jeunes Plants'!AW210,IF($J$9=13,'Jeunes Plants'!AX210,IF($J$9=14,'Jeunes Plants'!AY210,IF($J$9=15,'Jeunes Plants'!AZ210,IF($J$9=16,'Jeunes Plants'!BA210,IF($J$9=17,'Jeunes Plants'!BB210,IF($J$9=18,'Jeunes Plants'!BC210,IF($J$9=19,'Jeunes Plants'!BD210,IF($J$9=20,'Jeunes Plants'!BE210,IF($J$9=21,'Jeunes Plants'!BF210,IF($J$9=22,'Jeunes Plants'!BG210,IF($J$9=23,'Jeunes Plants'!BH210,IF($J$9=24,'Jeunes Plants'!BI210,IF($J$9=25,'Jeunes Plants'!BJ210,IF($J$9=26,'Jeunes Plants'!BK210,IF($J$9=27,'Jeunes Plants'!BL210,IF($J$9=28,'Jeunes Plants'!BM210,IF($J$9=29,'Jeunes Plants'!BN210,IF($J$9=30,'Jeunes Plants'!BO210,IF($J$9=31,'Jeunes Plants'!BP210,IF($J$9=32,'Jeunes Plants'!BQ210,IF($J$9=33,'Jeunes Plants'!BR210,IF($J$9=34,'Jeunes Plants'!BS210,IF($J$9=35,'Jeunes Plants'!B12113,))))))))))))))))))))))))))))))))))))))))))))))))))))</f>
        <v>0</v>
      </c>
      <c r="K345" s="103" t="str">
        <f>IF('Jeunes Plants'!R210=0,"","Erreur")</f>
        <v/>
      </c>
    </row>
    <row r="346" spans="1:11" x14ac:dyDescent="0.25">
      <c r="A346" s="103">
        <f>IF('Jeunes Plants'!A211&lt;&gt;"",'Jeunes Plants'!A211,"")</f>
        <v>25156</v>
      </c>
      <c r="B346" s="103" t="str">
        <f>IF('Jeunes Plants'!L211&lt;&gt;"",'Jeunes Plants'!L211,"")</f>
        <v>S7</v>
      </c>
      <c r="C346" s="107" t="str">
        <f>IF('Jeunes Plants'!B211&lt;&gt;"",'Jeunes Plants'!B211,"")</f>
        <v>BEGONIA DRAGON WING</v>
      </c>
      <c r="D346" s="107" t="str">
        <f>IF('Jeunes Plants'!C211&lt;&gt;"",'Jeunes Plants'!C211,"")</f>
        <v>Rouge feuille bronze</v>
      </c>
      <c r="E346" s="103">
        <f>IF('Jeunes Plants'!H211&lt;&gt;"",'Jeunes Plants'!H211,"")</f>
        <v>5</v>
      </c>
      <c r="F346" s="103" t="str">
        <f>IF('Jeunes Plants'!E211&lt;&gt;"",'Jeunes Plants'!E211,"")</f>
        <v>S</v>
      </c>
      <c r="G346" s="103" t="str">
        <f>IF('Jeunes Plants'!N211&lt;&gt;"",'Jeunes Plants'!N211,"")</f>
        <v>M2</v>
      </c>
      <c r="H346" s="103" t="str">
        <f>IF('Jeunes Plants'!I211&lt;&gt;"",'Jeunes Plants'!I211,"")</f>
        <v>B</v>
      </c>
      <c r="I346" s="103" t="str">
        <f>IF('Jeunes Plants'!J211&lt;&gt;"",'Jeunes Plants'!J211,"")</f>
        <v/>
      </c>
      <c r="J346" s="103">
        <f>IF($J$9=36,'Jeunes Plants'!U211,IF($J$9=37,'Jeunes Plants'!V211,IF($J$9=38,'Jeunes Plants'!W211,IF($J$9=39,'Jeunes Plants'!X211,IF($J$9=40,'Jeunes Plants'!Y211,IF($J$9=41,'Jeunes Plants'!Z211,IF($J$9=42,'Jeunes Plants'!AA211,IF($J$9=43,'Jeunes Plants'!AB211,IF($J$9=44,'Jeunes Plants'!AC211,IF($J$9=45,'Jeunes Plants'!AD211,IF($J$9=46,'Jeunes Plants'!AE211,IF($J$9=47,'Jeunes Plants'!AF211,IF($J$9=48,'Jeunes Plants'!AG211,IF($J$9=49,'Jeunes Plants'!AH211,IF($J$9=50,'Jeunes Plants'!AI211,IF($J$9=51,'Jeunes Plants'!AJ211,IF($J$9=52,'Jeunes Plants'!AK211,IF($J$9=1,'Jeunes Plants'!AL211,IF($J$9=2,'Jeunes Plants'!AM211,IF($J$9=3,'Jeunes Plants'!AN211,IF($J$9=4,'Jeunes Plants'!AO211,IF($J$9=5,'Jeunes Plants'!AP211,IF($J$9=6,'Jeunes Plants'!AQ211,IF($J$9=7,'Jeunes Plants'!AR211,IF($J$9=8,'Jeunes Plants'!AS211,IF($J$9=9,'Jeunes Plants'!AT211,IF($J$9=10,'Jeunes Plants'!AU211,IF($J$9=11,'Jeunes Plants'!AV211,IF($J$9=12,'Jeunes Plants'!AW211,IF($J$9=13,'Jeunes Plants'!AX211,IF($J$9=14,'Jeunes Plants'!AY211,IF($J$9=15,'Jeunes Plants'!AZ211,IF($J$9=16,'Jeunes Plants'!BA211,IF($J$9=17,'Jeunes Plants'!BB211,IF($J$9=18,'Jeunes Plants'!BC211,IF($J$9=19,'Jeunes Plants'!BD211,IF($J$9=20,'Jeunes Plants'!BE211,IF($J$9=21,'Jeunes Plants'!BF211,IF($J$9=22,'Jeunes Plants'!BG211,IF($J$9=23,'Jeunes Plants'!BH211,IF($J$9=24,'Jeunes Plants'!BI211,IF($J$9=25,'Jeunes Plants'!BJ211,IF($J$9=26,'Jeunes Plants'!BK211,IF($J$9=27,'Jeunes Plants'!BL211,IF($J$9=28,'Jeunes Plants'!BM211,IF($J$9=29,'Jeunes Plants'!BN211,IF($J$9=30,'Jeunes Plants'!BO211,IF($J$9=31,'Jeunes Plants'!BP211,IF($J$9=32,'Jeunes Plants'!BQ211,IF($J$9=33,'Jeunes Plants'!BR211,IF($J$9=34,'Jeunes Plants'!BS211,IF($J$9=35,'Jeunes Plants'!B12114,))))))))))))))))))))))))))))))))))))))))))))))))))))</f>
        <v>0</v>
      </c>
      <c r="K346" s="103" t="str">
        <f>IF('Jeunes Plants'!R211=0,"","Erreur")</f>
        <v/>
      </c>
    </row>
    <row r="347" spans="1:11" x14ac:dyDescent="0.25">
      <c r="A347" s="103">
        <f>IF('Jeunes Plants'!A212&lt;&gt;"",'Jeunes Plants'!A212,"")</f>
        <v>25156</v>
      </c>
      <c r="B347" s="103" t="str">
        <f>IF('Jeunes Plants'!L212&lt;&gt;"",'Jeunes Plants'!L212,"")</f>
        <v>S7</v>
      </c>
      <c r="C347" s="107" t="str">
        <f>IF('Jeunes Plants'!B212&lt;&gt;"",'Jeunes Plants'!B212,"")</f>
        <v>BEGONIA DRAGON WING</v>
      </c>
      <c r="D347" s="107" t="str">
        <f>IF('Jeunes Plants'!C212&lt;&gt;"",'Jeunes Plants'!C212,"")</f>
        <v>Rouge feuille bronze</v>
      </c>
      <c r="E347" s="103">
        <f>IF('Jeunes Plants'!H212&lt;&gt;"",'Jeunes Plants'!H212,"")</f>
        <v>5</v>
      </c>
      <c r="F347" s="103" t="str">
        <f>IF('Jeunes Plants'!E212&lt;&gt;"",'Jeunes Plants'!E212,"")</f>
        <v>S</v>
      </c>
      <c r="G347" s="103" t="str">
        <f>IF('Jeunes Plants'!N212&lt;&gt;"",'Jeunes Plants'!N212,"")</f>
        <v>M2</v>
      </c>
      <c r="H347" s="103" t="str">
        <f>IF('Jeunes Plants'!I212&lt;&gt;"",'Jeunes Plants'!I212,"")</f>
        <v>B</v>
      </c>
      <c r="I347" s="103" t="str">
        <f>IF('Jeunes Plants'!J212&lt;&gt;"",'Jeunes Plants'!J212,"")</f>
        <v/>
      </c>
      <c r="J347" s="103">
        <f>IF($J$9=36,'Jeunes Plants'!U212,IF($J$9=37,'Jeunes Plants'!V212,IF($J$9=38,'Jeunes Plants'!W212,IF($J$9=39,'Jeunes Plants'!X212,IF($J$9=40,'Jeunes Plants'!Y212,IF($J$9=41,'Jeunes Plants'!Z212,IF($J$9=42,'Jeunes Plants'!AA212,IF($J$9=43,'Jeunes Plants'!AB212,IF($J$9=44,'Jeunes Plants'!AC212,IF($J$9=45,'Jeunes Plants'!AD212,IF($J$9=46,'Jeunes Plants'!AE212,IF($J$9=47,'Jeunes Plants'!AF212,IF($J$9=48,'Jeunes Plants'!AG212,IF($J$9=49,'Jeunes Plants'!AH212,IF($J$9=50,'Jeunes Plants'!AI212,IF($J$9=51,'Jeunes Plants'!AJ212,IF($J$9=52,'Jeunes Plants'!AK212,IF($J$9=1,'Jeunes Plants'!AL212,IF($J$9=2,'Jeunes Plants'!AM212,IF($J$9=3,'Jeunes Plants'!AN212,IF($J$9=4,'Jeunes Plants'!AO212,IF($J$9=5,'Jeunes Plants'!AP212,IF($J$9=6,'Jeunes Plants'!AQ212,IF($J$9=7,'Jeunes Plants'!AR212,IF($J$9=8,'Jeunes Plants'!AS212,IF($J$9=9,'Jeunes Plants'!AT212,IF($J$9=10,'Jeunes Plants'!AU212,IF($J$9=11,'Jeunes Plants'!AV212,IF($J$9=12,'Jeunes Plants'!AW212,IF($J$9=13,'Jeunes Plants'!AX212,IF($J$9=14,'Jeunes Plants'!AY212,IF($J$9=15,'Jeunes Plants'!AZ212,IF($J$9=16,'Jeunes Plants'!BA212,IF($J$9=17,'Jeunes Plants'!BB212,IF($J$9=18,'Jeunes Plants'!BC212,IF($J$9=19,'Jeunes Plants'!BD212,IF($J$9=20,'Jeunes Plants'!BE212,IF($J$9=21,'Jeunes Plants'!BF212,IF($J$9=22,'Jeunes Plants'!BG212,IF($J$9=23,'Jeunes Plants'!BH212,IF($J$9=24,'Jeunes Plants'!BI212,IF($J$9=25,'Jeunes Plants'!BJ212,IF($J$9=26,'Jeunes Plants'!BK212,IF($J$9=27,'Jeunes Plants'!BL212,IF($J$9=28,'Jeunes Plants'!BM212,IF($J$9=29,'Jeunes Plants'!BN212,IF($J$9=30,'Jeunes Plants'!BO212,IF($J$9=31,'Jeunes Plants'!BP212,IF($J$9=32,'Jeunes Plants'!BQ212,IF($J$9=33,'Jeunes Plants'!BR212,IF($J$9=34,'Jeunes Plants'!BS212,IF($J$9=35,'Jeunes Plants'!B12115,))))))))))))))))))))))))))))))))))))))))))))))))))))</f>
        <v>0</v>
      </c>
      <c r="K347" s="103" t="str">
        <f>IF('Jeunes Plants'!R212=0,"","Erreur")</f>
        <v/>
      </c>
    </row>
    <row r="348" spans="1:11" x14ac:dyDescent="0.25">
      <c r="A348" s="450"/>
      <c r="B348" s="450"/>
      <c r="C348" s="451" t="s">
        <v>1831</v>
      </c>
      <c r="D348" s="451"/>
      <c r="E348" s="450"/>
      <c r="F348" s="450"/>
      <c r="G348" s="450"/>
      <c r="H348" s="450"/>
      <c r="I348" s="450"/>
      <c r="J348" s="450">
        <f>SUBTOTAL(9,J338:J347)</f>
        <v>0</v>
      </c>
      <c r="K348" s="450"/>
    </row>
    <row r="349" spans="1:11" x14ac:dyDescent="0.25">
      <c r="A349" s="103">
        <f>IF('Jeunes Plants'!A213&lt;&gt;"",'Jeunes Plants'!A213,"")</f>
        <v>13290</v>
      </c>
      <c r="B349" s="103" t="str">
        <f>IF('Jeunes Plants'!L213&lt;&gt;"",'Jeunes Plants'!L213,"")</f>
        <v>S7</v>
      </c>
      <c r="C349" s="107" t="str">
        <f>IF('Jeunes Plants'!B213&lt;&gt;"",'Jeunes Plants'!B213,"")</f>
        <v>BIDENS VIGOUREUX</v>
      </c>
      <c r="D349" s="107" t="str">
        <f>IF('Jeunes Plants'!C213&lt;&gt;"",'Jeunes Plants'!C213,"")</f>
        <v>Beedance painted red</v>
      </c>
      <c r="E349" s="103">
        <f>IF('Jeunes Plants'!H213&lt;&gt;"",'Jeunes Plants'!H213,"")</f>
        <v>6</v>
      </c>
      <c r="F349" s="103" t="str">
        <f>IF('Jeunes Plants'!E213&lt;&gt;"",'Jeunes Plants'!E213,"")</f>
        <v>B</v>
      </c>
      <c r="G349" s="103" t="str">
        <f>IF('Jeunes Plants'!N213&lt;&gt;"",'Jeunes Plants'!N213,"")</f>
        <v>M3</v>
      </c>
      <c r="H349" s="103" t="str">
        <f>IF('Jeunes Plants'!I213&lt;&gt;"",'Jeunes Plants'!I213,"")</f>
        <v>C</v>
      </c>
      <c r="I349" s="103">
        <f>IF('Jeunes Plants'!J213&lt;&gt;"",'Jeunes Plants'!J213,"")</f>
        <v>6.3E-2</v>
      </c>
      <c r="J349" s="103">
        <f>IF($J$9=36,'Jeunes Plants'!U213,IF($J$9=37,'Jeunes Plants'!V213,IF($J$9=38,'Jeunes Plants'!W213,IF($J$9=39,'Jeunes Plants'!X213,IF($J$9=40,'Jeunes Plants'!Y213,IF($J$9=41,'Jeunes Plants'!Z213,IF($J$9=42,'Jeunes Plants'!AA213,IF($J$9=43,'Jeunes Plants'!AB213,IF($J$9=44,'Jeunes Plants'!AC213,IF($J$9=45,'Jeunes Plants'!AD213,IF($J$9=46,'Jeunes Plants'!AE213,IF($J$9=47,'Jeunes Plants'!AF213,IF($J$9=48,'Jeunes Plants'!AG213,IF($J$9=49,'Jeunes Plants'!AH213,IF($J$9=50,'Jeunes Plants'!AI213,IF($J$9=51,'Jeunes Plants'!AJ213,IF($J$9=52,'Jeunes Plants'!AK213,IF($J$9=1,'Jeunes Plants'!AL213,IF($J$9=2,'Jeunes Plants'!AM213,IF($J$9=3,'Jeunes Plants'!AN213,IF($J$9=4,'Jeunes Plants'!AO213,IF($J$9=5,'Jeunes Plants'!AP213,IF($J$9=6,'Jeunes Plants'!AQ213,IF($J$9=7,'Jeunes Plants'!AR213,IF($J$9=8,'Jeunes Plants'!AS213,IF($J$9=9,'Jeunes Plants'!AT213,IF($J$9=10,'Jeunes Plants'!AU213,IF($J$9=11,'Jeunes Plants'!AV213,IF($J$9=12,'Jeunes Plants'!AW213,IF($J$9=13,'Jeunes Plants'!AX213,IF($J$9=14,'Jeunes Plants'!AY213,IF($J$9=15,'Jeunes Plants'!AZ213,IF($J$9=16,'Jeunes Plants'!BA213,IF($J$9=17,'Jeunes Plants'!BB213,IF($J$9=18,'Jeunes Plants'!BC213,IF($J$9=19,'Jeunes Plants'!BD213,IF($J$9=20,'Jeunes Plants'!BE213,IF($J$9=21,'Jeunes Plants'!BF213,IF($J$9=22,'Jeunes Plants'!BG213,IF($J$9=23,'Jeunes Plants'!BH213,IF($J$9=24,'Jeunes Plants'!BI213,IF($J$9=25,'Jeunes Plants'!BJ213,IF($J$9=26,'Jeunes Plants'!BK213,IF($J$9=27,'Jeunes Plants'!BL213,IF($J$9=28,'Jeunes Plants'!BM213,IF($J$9=29,'Jeunes Plants'!BN213,IF($J$9=30,'Jeunes Plants'!BO213,IF($J$9=31,'Jeunes Plants'!BP213,IF($J$9=32,'Jeunes Plants'!BQ213,IF($J$9=33,'Jeunes Plants'!BR213,IF($J$9=34,'Jeunes Plants'!BS213,IF($J$9=35,'Jeunes Plants'!B12116,))))))))))))))))))))))))))))))))))))))))))))))))))))</f>
        <v>0</v>
      </c>
      <c r="K349" s="103" t="str">
        <f>IF('Jeunes Plants'!R213=0,"","Erreur")</f>
        <v/>
      </c>
    </row>
    <row r="350" spans="1:11" x14ac:dyDescent="0.25">
      <c r="A350" s="103">
        <f>IF('Jeunes Plants'!A214&lt;&gt;"",'Jeunes Plants'!A214,"")</f>
        <v>10905</v>
      </c>
      <c r="B350" s="103" t="str">
        <f>IF('Jeunes Plants'!L214&lt;&gt;"",'Jeunes Plants'!L214,"")</f>
        <v>S7</v>
      </c>
      <c r="C350" s="107" t="str">
        <f>IF('Jeunes Plants'!B214&lt;&gt;"",'Jeunes Plants'!B214,"")</f>
        <v>BIDENS VIGOUREUX</v>
      </c>
      <c r="D350" s="107" t="str">
        <f>IF('Jeunes Plants'!C214&lt;&gt;"",'Jeunes Plants'!C214,"")</f>
        <v>Pirate s pearl</v>
      </c>
      <c r="E350" s="103">
        <f>IF('Jeunes Plants'!H214&lt;&gt;"",'Jeunes Plants'!H214,"")</f>
        <v>6</v>
      </c>
      <c r="F350" s="103" t="str">
        <f>IF('Jeunes Plants'!E214&lt;&gt;"",'Jeunes Plants'!E214,"")</f>
        <v>B</v>
      </c>
      <c r="G350" s="103" t="str">
        <f>IF('Jeunes Plants'!N214&lt;&gt;"",'Jeunes Plants'!N214,"")</f>
        <v>M3</v>
      </c>
      <c r="H350" s="103" t="str">
        <f>IF('Jeunes Plants'!I214&lt;&gt;"",'Jeunes Plants'!I214,"")</f>
        <v>C</v>
      </c>
      <c r="I350" s="103">
        <f>IF('Jeunes Plants'!J214&lt;&gt;"",'Jeunes Plants'!J214,"")</f>
        <v>0.04</v>
      </c>
      <c r="J350" s="103">
        <f>IF($J$9=36,'Jeunes Plants'!U214,IF($J$9=37,'Jeunes Plants'!V214,IF($J$9=38,'Jeunes Plants'!W214,IF($J$9=39,'Jeunes Plants'!X214,IF($J$9=40,'Jeunes Plants'!Y214,IF($J$9=41,'Jeunes Plants'!Z214,IF($J$9=42,'Jeunes Plants'!AA214,IF($J$9=43,'Jeunes Plants'!AB214,IF($J$9=44,'Jeunes Plants'!AC214,IF($J$9=45,'Jeunes Plants'!AD214,IF($J$9=46,'Jeunes Plants'!AE214,IF($J$9=47,'Jeunes Plants'!AF214,IF($J$9=48,'Jeunes Plants'!AG214,IF($J$9=49,'Jeunes Plants'!AH214,IF($J$9=50,'Jeunes Plants'!AI214,IF($J$9=51,'Jeunes Plants'!AJ214,IF($J$9=52,'Jeunes Plants'!AK214,IF($J$9=1,'Jeunes Plants'!AL214,IF($J$9=2,'Jeunes Plants'!AM214,IF($J$9=3,'Jeunes Plants'!AN214,IF($J$9=4,'Jeunes Plants'!AO214,IF($J$9=5,'Jeunes Plants'!AP214,IF($J$9=6,'Jeunes Plants'!AQ214,IF($J$9=7,'Jeunes Plants'!AR214,IF($J$9=8,'Jeunes Plants'!AS214,IF($J$9=9,'Jeunes Plants'!AT214,IF($J$9=10,'Jeunes Plants'!AU214,IF($J$9=11,'Jeunes Plants'!AV214,IF($J$9=12,'Jeunes Plants'!AW214,IF($J$9=13,'Jeunes Plants'!AX214,IF($J$9=14,'Jeunes Plants'!AY214,IF($J$9=15,'Jeunes Plants'!AZ214,IF($J$9=16,'Jeunes Plants'!BA214,IF($J$9=17,'Jeunes Plants'!BB214,IF($J$9=18,'Jeunes Plants'!BC214,IF($J$9=19,'Jeunes Plants'!BD214,IF($J$9=20,'Jeunes Plants'!BE214,IF($J$9=21,'Jeunes Plants'!BF214,IF($J$9=22,'Jeunes Plants'!BG214,IF($J$9=23,'Jeunes Plants'!BH214,IF($J$9=24,'Jeunes Plants'!BI214,IF($J$9=25,'Jeunes Plants'!BJ214,IF($J$9=26,'Jeunes Plants'!BK214,IF($J$9=27,'Jeunes Plants'!BL214,IF($J$9=28,'Jeunes Plants'!BM214,IF($J$9=29,'Jeunes Plants'!BN214,IF($J$9=30,'Jeunes Plants'!BO214,IF($J$9=31,'Jeunes Plants'!BP214,IF($J$9=32,'Jeunes Plants'!BQ214,IF($J$9=33,'Jeunes Plants'!BR214,IF($J$9=34,'Jeunes Plants'!BS214,IF($J$9=35,'Jeunes Plants'!B12117,))))))))))))))))))))))))))))))))))))))))))))))))))))</f>
        <v>0</v>
      </c>
      <c r="K350" s="103" t="str">
        <f>IF('Jeunes Plants'!R214=0,"","Erreur")</f>
        <v/>
      </c>
    </row>
    <row r="351" spans="1:11" x14ac:dyDescent="0.25">
      <c r="A351" s="450"/>
      <c r="B351" s="450"/>
      <c r="C351" s="451" t="s">
        <v>1832</v>
      </c>
      <c r="D351" s="451"/>
      <c r="E351" s="450"/>
      <c r="F351" s="450"/>
      <c r="G351" s="450"/>
      <c r="H351" s="450"/>
      <c r="I351" s="450"/>
      <c r="J351" s="450">
        <f>SUBTOTAL(9,J349:J350)</f>
        <v>0</v>
      </c>
      <c r="K351" s="450"/>
    </row>
    <row r="352" spans="1:11" x14ac:dyDescent="0.25">
      <c r="A352" s="103">
        <f>IF('Jeunes Plants'!A215&lt;&gt;"",'Jeunes Plants'!A215,"")</f>
        <v>25750</v>
      </c>
      <c r="B352" s="103" t="str">
        <f>IF('Jeunes Plants'!L215&lt;&gt;"",'Jeunes Plants'!L215,"")</f>
        <v>S7</v>
      </c>
      <c r="C352" s="107" t="str">
        <f>IF('Jeunes Plants'!B215&lt;&gt;"",'Jeunes Plants'!B215,"")</f>
        <v>BIDENS COMPACT</v>
      </c>
      <c r="D352" s="107" t="str">
        <f>IF('Jeunes Plants'!C215&lt;&gt;"",'Jeunes Plants'!C215,"")</f>
        <v>Blazing Flames</v>
      </c>
      <c r="E352" s="103">
        <f>IF('Jeunes Plants'!H215&lt;&gt;"",'Jeunes Plants'!H215,"")</f>
        <v>6</v>
      </c>
      <c r="F352" s="103" t="str">
        <f>IF('Jeunes Plants'!E215&lt;&gt;"",'Jeunes Plants'!E215,"")</f>
        <v>B</v>
      </c>
      <c r="G352" s="103" t="str">
        <f>IF('Jeunes Plants'!N215&lt;&gt;"",'Jeunes Plants'!N215,"")</f>
        <v>M3</v>
      </c>
      <c r="H352" s="103" t="str">
        <f>IF('Jeunes Plants'!I215&lt;&gt;"",'Jeunes Plants'!I215,"")</f>
        <v>C</v>
      </c>
      <c r="I352" s="103">
        <f>IF('Jeunes Plants'!J215&lt;&gt;"",'Jeunes Plants'!J215,"")</f>
        <v>0.06</v>
      </c>
      <c r="J352" s="103">
        <f>IF($J$9=36,'Jeunes Plants'!U215,IF($J$9=37,'Jeunes Plants'!V215,IF($J$9=38,'Jeunes Plants'!W215,IF($J$9=39,'Jeunes Plants'!X215,IF($J$9=40,'Jeunes Plants'!Y215,IF($J$9=41,'Jeunes Plants'!Z215,IF($J$9=42,'Jeunes Plants'!AA215,IF($J$9=43,'Jeunes Plants'!AB215,IF($J$9=44,'Jeunes Plants'!AC215,IF($J$9=45,'Jeunes Plants'!AD215,IF($J$9=46,'Jeunes Plants'!AE215,IF($J$9=47,'Jeunes Plants'!AF215,IF($J$9=48,'Jeunes Plants'!AG215,IF($J$9=49,'Jeunes Plants'!AH215,IF($J$9=50,'Jeunes Plants'!AI215,IF($J$9=51,'Jeunes Plants'!AJ215,IF($J$9=52,'Jeunes Plants'!AK215,IF($J$9=1,'Jeunes Plants'!AL215,IF($J$9=2,'Jeunes Plants'!AM215,IF($J$9=3,'Jeunes Plants'!AN215,IF($J$9=4,'Jeunes Plants'!AO215,IF($J$9=5,'Jeunes Plants'!AP215,IF($J$9=6,'Jeunes Plants'!AQ215,IF($J$9=7,'Jeunes Plants'!AR215,IF($J$9=8,'Jeunes Plants'!AS215,IF($J$9=9,'Jeunes Plants'!AT215,IF($J$9=10,'Jeunes Plants'!AU215,IF($J$9=11,'Jeunes Plants'!AV215,IF($J$9=12,'Jeunes Plants'!AW215,IF($J$9=13,'Jeunes Plants'!AX215,IF($J$9=14,'Jeunes Plants'!AY215,IF($J$9=15,'Jeunes Plants'!AZ215,IF($J$9=16,'Jeunes Plants'!BA215,IF($J$9=17,'Jeunes Plants'!BB215,IF($J$9=18,'Jeunes Plants'!BC215,IF($J$9=19,'Jeunes Plants'!BD215,IF($J$9=20,'Jeunes Plants'!BE215,IF($J$9=21,'Jeunes Plants'!BF215,IF($J$9=22,'Jeunes Plants'!BG215,IF($J$9=23,'Jeunes Plants'!BH215,IF($J$9=24,'Jeunes Plants'!BI215,IF($J$9=25,'Jeunes Plants'!BJ215,IF($J$9=26,'Jeunes Plants'!BK215,IF($J$9=27,'Jeunes Plants'!BL215,IF($J$9=28,'Jeunes Plants'!BM215,IF($J$9=29,'Jeunes Plants'!BN215,IF($J$9=30,'Jeunes Plants'!BO215,IF($J$9=31,'Jeunes Plants'!BP215,IF($J$9=32,'Jeunes Plants'!BQ215,IF($J$9=33,'Jeunes Plants'!BR215,IF($J$9=34,'Jeunes Plants'!BS215,IF($J$9=35,'Jeunes Plants'!B12118,))))))))))))))))))))))))))))))))))))))))))))))))))))</f>
        <v>0</v>
      </c>
      <c r="K352" s="103" t="str">
        <f>IF('Jeunes Plants'!R215=0,"","Erreur")</f>
        <v/>
      </c>
    </row>
    <row r="353" spans="1:11" x14ac:dyDescent="0.25">
      <c r="A353" s="103">
        <f>IF('Jeunes Plants'!A216&lt;&gt;"",'Jeunes Plants'!A216,"")</f>
        <v>24874</v>
      </c>
      <c r="B353" s="103" t="str">
        <f>IF('Jeunes Plants'!L216&lt;&gt;"",'Jeunes Plants'!L216,"")</f>
        <v>S7</v>
      </c>
      <c r="C353" s="107" t="str">
        <f>IF('Jeunes Plants'!B216&lt;&gt;"",'Jeunes Plants'!B216,"")</f>
        <v>BIDENS COMPACT</v>
      </c>
      <c r="D353" s="107" t="str">
        <f>IF('Jeunes Plants'!C216&lt;&gt;"",'Jeunes Plants'!C216,"")</f>
        <v>Blazing Ring of Fire</v>
      </c>
      <c r="E353" s="103">
        <f>IF('Jeunes Plants'!H216&lt;&gt;"",'Jeunes Plants'!H216,"")</f>
        <v>6</v>
      </c>
      <c r="F353" s="103" t="str">
        <f>IF('Jeunes Plants'!E216&lt;&gt;"",'Jeunes Plants'!E216,"")</f>
        <v>B</v>
      </c>
      <c r="G353" s="103" t="str">
        <f>IF('Jeunes Plants'!N216&lt;&gt;"",'Jeunes Plants'!N216,"")</f>
        <v>M3</v>
      </c>
      <c r="H353" s="103" t="str">
        <f>IF('Jeunes Plants'!I216&lt;&gt;"",'Jeunes Plants'!I216,"")</f>
        <v>C</v>
      </c>
      <c r="I353" s="103">
        <f>IF('Jeunes Plants'!J216&lt;&gt;"",'Jeunes Plants'!J216,"")</f>
        <v>0.06</v>
      </c>
      <c r="J353" s="103">
        <f>IF($J$9=36,'Jeunes Plants'!U216,IF($J$9=37,'Jeunes Plants'!V216,IF($J$9=38,'Jeunes Plants'!W216,IF($J$9=39,'Jeunes Plants'!X216,IF($J$9=40,'Jeunes Plants'!Y216,IF($J$9=41,'Jeunes Plants'!Z216,IF($J$9=42,'Jeunes Plants'!AA216,IF($J$9=43,'Jeunes Plants'!AB216,IF($J$9=44,'Jeunes Plants'!AC216,IF($J$9=45,'Jeunes Plants'!AD216,IF($J$9=46,'Jeunes Plants'!AE216,IF($J$9=47,'Jeunes Plants'!AF216,IF($J$9=48,'Jeunes Plants'!AG216,IF($J$9=49,'Jeunes Plants'!AH216,IF($J$9=50,'Jeunes Plants'!AI216,IF($J$9=51,'Jeunes Plants'!AJ216,IF($J$9=52,'Jeunes Plants'!AK216,IF($J$9=1,'Jeunes Plants'!AL216,IF($J$9=2,'Jeunes Plants'!AM216,IF($J$9=3,'Jeunes Plants'!AN216,IF($J$9=4,'Jeunes Plants'!AO216,IF($J$9=5,'Jeunes Plants'!AP216,IF($J$9=6,'Jeunes Plants'!AQ216,IF($J$9=7,'Jeunes Plants'!AR216,IF($J$9=8,'Jeunes Plants'!AS216,IF($J$9=9,'Jeunes Plants'!AT216,IF($J$9=10,'Jeunes Plants'!AU216,IF($J$9=11,'Jeunes Plants'!AV216,IF($J$9=12,'Jeunes Plants'!AW216,IF($J$9=13,'Jeunes Plants'!AX216,IF($J$9=14,'Jeunes Plants'!AY216,IF($J$9=15,'Jeunes Plants'!AZ216,IF($J$9=16,'Jeunes Plants'!BA216,IF($J$9=17,'Jeunes Plants'!BB216,IF($J$9=18,'Jeunes Plants'!BC216,IF($J$9=19,'Jeunes Plants'!BD216,IF($J$9=20,'Jeunes Plants'!BE216,IF($J$9=21,'Jeunes Plants'!BF216,IF($J$9=22,'Jeunes Plants'!BG216,IF($J$9=23,'Jeunes Plants'!BH216,IF($J$9=24,'Jeunes Plants'!BI216,IF($J$9=25,'Jeunes Plants'!BJ216,IF($J$9=26,'Jeunes Plants'!BK216,IF($J$9=27,'Jeunes Plants'!BL216,IF($J$9=28,'Jeunes Plants'!BM216,IF($J$9=29,'Jeunes Plants'!BN216,IF($J$9=30,'Jeunes Plants'!BO216,IF($J$9=31,'Jeunes Plants'!BP216,IF($J$9=32,'Jeunes Plants'!BQ216,IF($J$9=33,'Jeunes Plants'!BR216,IF($J$9=34,'Jeunes Plants'!BS216,IF($J$9=35,'Jeunes Plants'!B12119,))))))))))))))))))))))))))))))))))))))))))))))))))))</f>
        <v>0</v>
      </c>
      <c r="K353" s="103" t="str">
        <f>IF('Jeunes Plants'!R216=0,"","Erreur")</f>
        <v/>
      </c>
    </row>
    <row r="354" spans="1:11" x14ac:dyDescent="0.25">
      <c r="A354" s="103">
        <f>IF('Jeunes Plants'!A217&lt;&gt;"",'Jeunes Plants'!A217,"")</f>
        <v>24875</v>
      </c>
      <c r="B354" s="103" t="str">
        <f>IF('Jeunes Plants'!L217&lt;&gt;"",'Jeunes Plants'!L217,"")</f>
        <v>S7</v>
      </c>
      <c r="C354" s="107" t="str">
        <f>IF('Jeunes Plants'!B217&lt;&gt;"",'Jeunes Plants'!B217,"")</f>
        <v>BIDENS COMPACT</v>
      </c>
      <c r="D354" s="107" t="str">
        <f>IF('Jeunes Plants'!C217&lt;&gt;"",'Jeunes Plants'!C217,"")</f>
        <v>Blazing Star</v>
      </c>
      <c r="E354" s="103">
        <f>IF('Jeunes Plants'!H217&lt;&gt;"",'Jeunes Plants'!H217,"")</f>
        <v>6</v>
      </c>
      <c r="F354" s="103" t="str">
        <f>IF('Jeunes Plants'!E217&lt;&gt;"",'Jeunes Plants'!E217,"")</f>
        <v>B</v>
      </c>
      <c r="G354" s="103" t="str">
        <f>IF('Jeunes Plants'!N217&lt;&gt;"",'Jeunes Plants'!N217,"")</f>
        <v>M3</v>
      </c>
      <c r="H354" s="103" t="str">
        <f>IF('Jeunes Plants'!I217&lt;&gt;"",'Jeunes Plants'!I217,"")</f>
        <v>C</v>
      </c>
      <c r="I354" s="103">
        <f>IF('Jeunes Plants'!J217&lt;&gt;"",'Jeunes Plants'!J217,"")</f>
        <v>0.06</v>
      </c>
      <c r="J354" s="103">
        <f>IF($J$9=36,'Jeunes Plants'!U217,IF($J$9=37,'Jeunes Plants'!V217,IF($J$9=38,'Jeunes Plants'!W217,IF($J$9=39,'Jeunes Plants'!X217,IF($J$9=40,'Jeunes Plants'!Y217,IF($J$9=41,'Jeunes Plants'!Z217,IF($J$9=42,'Jeunes Plants'!AA217,IF($J$9=43,'Jeunes Plants'!AB217,IF($J$9=44,'Jeunes Plants'!AC217,IF($J$9=45,'Jeunes Plants'!AD217,IF($J$9=46,'Jeunes Plants'!AE217,IF($J$9=47,'Jeunes Plants'!AF217,IF($J$9=48,'Jeunes Plants'!AG217,IF($J$9=49,'Jeunes Plants'!AH217,IF($J$9=50,'Jeunes Plants'!AI217,IF($J$9=51,'Jeunes Plants'!AJ217,IF($J$9=52,'Jeunes Plants'!AK217,IF($J$9=1,'Jeunes Plants'!AL217,IF($J$9=2,'Jeunes Plants'!AM217,IF($J$9=3,'Jeunes Plants'!AN217,IF($J$9=4,'Jeunes Plants'!AO217,IF($J$9=5,'Jeunes Plants'!AP217,IF($J$9=6,'Jeunes Plants'!AQ217,IF($J$9=7,'Jeunes Plants'!AR217,IF($J$9=8,'Jeunes Plants'!AS217,IF($J$9=9,'Jeunes Plants'!AT217,IF($J$9=10,'Jeunes Plants'!AU217,IF($J$9=11,'Jeunes Plants'!AV217,IF($J$9=12,'Jeunes Plants'!AW217,IF($J$9=13,'Jeunes Plants'!AX217,IF($J$9=14,'Jeunes Plants'!AY217,IF($J$9=15,'Jeunes Plants'!AZ217,IF($J$9=16,'Jeunes Plants'!BA217,IF($J$9=17,'Jeunes Plants'!BB217,IF($J$9=18,'Jeunes Plants'!BC217,IF($J$9=19,'Jeunes Plants'!BD217,IF($J$9=20,'Jeunes Plants'!BE217,IF($J$9=21,'Jeunes Plants'!BF217,IF($J$9=22,'Jeunes Plants'!BG217,IF($J$9=23,'Jeunes Plants'!BH217,IF($J$9=24,'Jeunes Plants'!BI217,IF($J$9=25,'Jeunes Plants'!BJ217,IF($J$9=26,'Jeunes Plants'!BK217,IF($J$9=27,'Jeunes Plants'!BL217,IF($J$9=28,'Jeunes Plants'!BM217,IF($J$9=29,'Jeunes Plants'!BN217,IF($J$9=30,'Jeunes Plants'!BO217,IF($J$9=31,'Jeunes Plants'!BP217,IF($J$9=32,'Jeunes Plants'!BQ217,IF($J$9=33,'Jeunes Plants'!BR217,IF($J$9=34,'Jeunes Plants'!BS217,IF($J$9=35,'Jeunes Plants'!B12120,))))))))))))))))))))))))))))))))))))))))))))))))))))</f>
        <v>0</v>
      </c>
      <c r="K354" s="103" t="str">
        <f>IF('Jeunes Plants'!R217=0,"","Erreur")</f>
        <v/>
      </c>
    </row>
    <row r="355" spans="1:11" x14ac:dyDescent="0.25">
      <c r="A355" s="103">
        <f>IF('Jeunes Plants'!A218&lt;&gt;"",'Jeunes Plants'!A218,"")</f>
        <v>13672</v>
      </c>
      <c r="B355" s="103" t="str">
        <f>IF('Jeunes Plants'!L218&lt;&gt;"",'Jeunes Plants'!L218,"")</f>
        <v>S7</v>
      </c>
      <c r="C355" s="107" t="str">
        <f>IF('Jeunes Plants'!B218&lt;&gt;"",'Jeunes Plants'!B218,"")</f>
        <v>BIDENS COMPACT</v>
      </c>
      <c r="D355" s="107" t="str">
        <f>IF('Jeunes Plants'!C218&lt;&gt;"",'Jeunes Plants'!C218,"")</f>
        <v xml:space="preserve">Golden Empire </v>
      </c>
      <c r="E355" s="103">
        <f>IF('Jeunes Plants'!H218&lt;&gt;"",'Jeunes Plants'!H218,"")</f>
        <v>6</v>
      </c>
      <c r="F355" s="103" t="str">
        <f>IF('Jeunes Plants'!E218&lt;&gt;"",'Jeunes Plants'!E218,"")</f>
        <v>B</v>
      </c>
      <c r="G355" s="103" t="str">
        <f>IF('Jeunes Plants'!N218&lt;&gt;"",'Jeunes Plants'!N218,"")</f>
        <v>M3</v>
      </c>
      <c r="H355" s="103" t="str">
        <f>IF('Jeunes Plants'!I218&lt;&gt;"",'Jeunes Plants'!I218,"")</f>
        <v>C</v>
      </c>
      <c r="I355" s="103">
        <f>IF('Jeunes Plants'!J218&lt;&gt;"",'Jeunes Plants'!J218,"")</f>
        <v>0.06</v>
      </c>
      <c r="J355" s="103">
        <f>IF($J$9=36,'Jeunes Plants'!U218,IF($J$9=37,'Jeunes Plants'!V218,IF($J$9=38,'Jeunes Plants'!W218,IF($J$9=39,'Jeunes Plants'!X218,IF($J$9=40,'Jeunes Plants'!Y218,IF($J$9=41,'Jeunes Plants'!Z218,IF($J$9=42,'Jeunes Plants'!AA218,IF($J$9=43,'Jeunes Plants'!AB218,IF($J$9=44,'Jeunes Plants'!AC218,IF($J$9=45,'Jeunes Plants'!AD218,IF($J$9=46,'Jeunes Plants'!AE218,IF($J$9=47,'Jeunes Plants'!AF218,IF($J$9=48,'Jeunes Plants'!AG218,IF($J$9=49,'Jeunes Plants'!AH218,IF($J$9=50,'Jeunes Plants'!AI218,IF($J$9=51,'Jeunes Plants'!AJ218,IF($J$9=52,'Jeunes Plants'!AK218,IF($J$9=1,'Jeunes Plants'!AL218,IF($J$9=2,'Jeunes Plants'!AM218,IF($J$9=3,'Jeunes Plants'!AN218,IF($J$9=4,'Jeunes Plants'!AO218,IF($J$9=5,'Jeunes Plants'!AP218,IF($J$9=6,'Jeunes Plants'!AQ218,IF($J$9=7,'Jeunes Plants'!AR218,IF($J$9=8,'Jeunes Plants'!AS218,IF($J$9=9,'Jeunes Plants'!AT218,IF($J$9=10,'Jeunes Plants'!AU218,IF($J$9=11,'Jeunes Plants'!AV218,IF($J$9=12,'Jeunes Plants'!AW218,IF($J$9=13,'Jeunes Plants'!AX218,IF($J$9=14,'Jeunes Plants'!AY218,IF($J$9=15,'Jeunes Plants'!AZ218,IF($J$9=16,'Jeunes Plants'!BA218,IF($J$9=17,'Jeunes Plants'!BB218,IF($J$9=18,'Jeunes Plants'!BC218,IF($J$9=19,'Jeunes Plants'!BD218,IF($J$9=20,'Jeunes Plants'!BE218,IF($J$9=21,'Jeunes Plants'!BF218,IF($J$9=22,'Jeunes Plants'!BG218,IF($J$9=23,'Jeunes Plants'!BH218,IF($J$9=24,'Jeunes Plants'!BI218,IF($J$9=25,'Jeunes Plants'!BJ218,IF($J$9=26,'Jeunes Plants'!BK218,IF($J$9=27,'Jeunes Plants'!BL218,IF($J$9=28,'Jeunes Plants'!BM218,IF($J$9=29,'Jeunes Plants'!BN218,IF($J$9=30,'Jeunes Plants'!BO218,IF($J$9=31,'Jeunes Plants'!BP218,IF($J$9=32,'Jeunes Plants'!BQ218,IF($J$9=33,'Jeunes Plants'!BR218,IF($J$9=34,'Jeunes Plants'!BS218,IF($J$9=35,'Jeunes Plants'!B12121,))))))))))))))))))))))))))))))))))))))))))))))))))))</f>
        <v>0</v>
      </c>
      <c r="K355" s="103" t="str">
        <f>IF('Jeunes Plants'!R218=0,"","Erreur")</f>
        <v/>
      </c>
    </row>
    <row r="356" spans="1:11" x14ac:dyDescent="0.25">
      <c r="A356" s="103">
        <f>IF('Jeunes Plants'!A219&lt;&gt;"",'Jeunes Plants'!A219,"")</f>
        <v>22881</v>
      </c>
      <c r="B356" s="103" t="str">
        <f>IF('Jeunes Plants'!L219&lt;&gt;"",'Jeunes Plants'!L219,"")</f>
        <v>S7</v>
      </c>
      <c r="C356" s="107" t="str">
        <f>IF('Jeunes Plants'!B219&lt;&gt;"",'Jeunes Plants'!B219,"")</f>
        <v>BIDENS COMPACT</v>
      </c>
      <c r="D356" s="107" t="str">
        <f>IF('Jeunes Plants'!C219&lt;&gt;"",'Jeunes Plants'!C219,"")</f>
        <v>Mega charm</v>
      </c>
      <c r="E356" s="103">
        <f>IF('Jeunes Plants'!H219&lt;&gt;"",'Jeunes Plants'!H219,"")</f>
        <v>6</v>
      </c>
      <c r="F356" s="103" t="str">
        <f>IF('Jeunes Plants'!E219&lt;&gt;"",'Jeunes Plants'!E219,"")</f>
        <v>B</v>
      </c>
      <c r="G356" s="103" t="str">
        <f>IF('Jeunes Plants'!N219&lt;&gt;"",'Jeunes Plants'!N219,"")</f>
        <v>M3</v>
      </c>
      <c r="H356" s="103" t="str">
        <f>IF('Jeunes Plants'!I219&lt;&gt;"",'Jeunes Plants'!I219,"")</f>
        <v>C</v>
      </c>
      <c r="I356" s="103">
        <f>IF('Jeunes Plants'!J219&lt;&gt;"",'Jeunes Plants'!J219,"")</f>
        <v>4.4999999999999998E-2</v>
      </c>
      <c r="J356" s="103">
        <f>IF($J$9=36,'Jeunes Plants'!U219,IF($J$9=37,'Jeunes Plants'!V219,IF($J$9=38,'Jeunes Plants'!W219,IF($J$9=39,'Jeunes Plants'!X219,IF($J$9=40,'Jeunes Plants'!Y219,IF($J$9=41,'Jeunes Plants'!Z219,IF($J$9=42,'Jeunes Plants'!AA219,IF($J$9=43,'Jeunes Plants'!AB219,IF($J$9=44,'Jeunes Plants'!AC219,IF($J$9=45,'Jeunes Plants'!AD219,IF($J$9=46,'Jeunes Plants'!AE219,IF($J$9=47,'Jeunes Plants'!AF219,IF($J$9=48,'Jeunes Plants'!AG219,IF($J$9=49,'Jeunes Plants'!AH219,IF($J$9=50,'Jeunes Plants'!AI219,IF($J$9=51,'Jeunes Plants'!AJ219,IF($J$9=52,'Jeunes Plants'!AK219,IF($J$9=1,'Jeunes Plants'!AL219,IF($J$9=2,'Jeunes Plants'!AM219,IF($J$9=3,'Jeunes Plants'!AN219,IF($J$9=4,'Jeunes Plants'!AO219,IF($J$9=5,'Jeunes Plants'!AP219,IF($J$9=6,'Jeunes Plants'!AQ219,IF($J$9=7,'Jeunes Plants'!AR219,IF($J$9=8,'Jeunes Plants'!AS219,IF($J$9=9,'Jeunes Plants'!AT219,IF($J$9=10,'Jeunes Plants'!AU219,IF($J$9=11,'Jeunes Plants'!AV219,IF($J$9=12,'Jeunes Plants'!AW219,IF($J$9=13,'Jeunes Plants'!AX219,IF($J$9=14,'Jeunes Plants'!AY219,IF($J$9=15,'Jeunes Plants'!AZ219,IF($J$9=16,'Jeunes Plants'!BA219,IF($J$9=17,'Jeunes Plants'!BB219,IF($J$9=18,'Jeunes Plants'!BC219,IF($J$9=19,'Jeunes Plants'!BD219,IF($J$9=20,'Jeunes Plants'!BE219,IF($J$9=21,'Jeunes Plants'!BF219,IF($J$9=22,'Jeunes Plants'!BG219,IF($J$9=23,'Jeunes Plants'!BH219,IF($J$9=24,'Jeunes Plants'!BI219,IF($J$9=25,'Jeunes Plants'!BJ219,IF($J$9=26,'Jeunes Plants'!BK219,IF($J$9=27,'Jeunes Plants'!BL219,IF($J$9=28,'Jeunes Plants'!BM219,IF($J$9=29,'Jeunes Plants'!BN219,IF($J$9=30,'Jeunes Plants'!BO219,IF($J$9=31,'Jeunes Plants'!BP219,IF($J$9=32,'Jeunes Plants'!BQ219,IF($J$9=33,'Jeunes Plants'!BR219,IF($J$9=34,'Jeunes Plants'!BS219,IF($J$9=35,'Jeunes Plants'!B12122,))))))))))))))))))))))))))))))))))))))))))))))))))))</f>
        <v>0</v>
      </c>
      <c r="K356" s="103" t="str">
        <f>IF('Jeunes Plants'!R219=0,"","Erreur")</f>
        <v/>
      </c>
    </row>
    <row r="357" spans="1:11" x14ac:dyDescent="0.25">
      <c r="A357" s="103">
        <f>IF('Jeunes Plants'!A220&lt;&gt;"",'Jeunes Plants'!A220,"")</f>
        <v>14399</v>
      </c>
      <c r="B357" s="103" t="str">
        <f>IF('Jeunes Plants'!L220&lt;&gt;"",'Jeunes Plants'!L220,"")</f>
        <v>S7</v>
      </c>
      <c r="C357" s="107" t="str">
        <f>IF('Jeunes Plants'!B220&lt;&gt;"",'Jeunes Plants'!B220,"")</f>
        <v>BIDENS COMPACT</v>
      </c>
      <c r="D357" s="107" t="str">
        <f>IF('Jeunes Plants'!C220&lt;&gt;"",'Jeunes Plants'!C220,"")</f>
        <v>Stop Light</v>
      </c>
      <c r="E357" s="103">
        <f>IF('Jeunes Plants'!H220&lt;&gt;"",'Jeunes Plants'!H220,"")</f>
        <v>6</v>
      </c>
      <c r="F357" s="103" t="str">
        <f>IF('Jeunes Plants'!E220&lt;&gt;"",'Jeunes Plants'!E220,"")</f>
        <v>B</v>
      </c>
      <c r="G357" s="103" t="str">
        <f>IF('Jeunes Plants'!N220&lt;&gt;"",'Jeunes Plants'!N220,"")</f>
        <v>M3</v>
      </c>
      <c r="H357" s="103" t="str">
        <f>IF('Jeunes Plants'!I220&lt;&gt;"",'Jeunes Plants'!I220,"")</f>
        <v>C</v>
      </c>
      <c r="I357" s="103">
        <f>IF('Jeunes Plants'!J220&lt;&gt;"",'Jeunes Plants'!J220,"")</f>
        <v>0.04</v>
      </c>
      <c r="J357" s="103">
        <f>IF($J$9=36,'Jeunes Plants'!U220,IF($J$9=37,'Jeunes Plants'!V220,IF($J$9=38,'Jeunes Plants'!W220,IF($J$9=39,'Jeunes Plants'!X220,IF($J$9=40,'Jeunes Plants'!Y220,IF($J$9=41,'Jeunes Plants'!Z220,IF($J$9=42,'Jeunes Plants'!AA220,IF($J$9=43,'Jeunes Plants'!AB220,IF($J$9=44,'Jeunes Plants'!AC220,IF($J$9=45,'Jeunes Plants'!AD220,IF($J$9=46,'Jeunes Plants'!AE220,IF($J$9=47,'Jeunes Plants'!AF220,IF($J$9=48,'Jeunes Plants'!AG220,IF($J$9=49,'Jeunes Plants'!AH220,IF($J$9=50,'Jeunes Plants'!AI220,IF($J$9=51,'Jeunes Plants'!AJ220,IF($J$9=52,'Jeunes Plants'!AK220,IF($J$9=1,'Jeunes Plants'!AL220,IF($J$9=2,'Jeunes Plants'!AM220,IF($J$9=3,'Jeunes Plants'!AN220,IF($J$9=4,'Jeunes Plants'!AO220,IF($J$9=5,'Jeunes Plants'!AP220,IF($J$9=6,'Jeunes Plants'!AQ220,IF($J$9=7,'Jeunes Plants'!AR220,IF($J$9=8,'Jeunes Plants'!AS220,IF($J$9=9,'Jeunes Plants'!AT220,IF($J$9=10,'Jeunes Plants'!AU220,IF($J$9=11,'Jeunes Plants'!AV220,IF($J$9=12,'Jeunes Plants'!AW220,IF($J$9=13,'Jeunes Plants'!AX220,IF($J$9=14,'Jeunes Plants'!AY220,IF($J$9=15,'Jeunes Plants'!AZ220,IF($J$9=16,'Jeunes Plants'!BA220,IF($J$9=17,'Jeunes Plants'!BB220,IF($J$9=18,'Jeunes Plants'!BC220,IF($J$9=19,'Jeunes Plants'!BD220,IF($J$9=20,'Jeunes Plants'!BE220,IF($J$9=21,'Jeunes Plants'!BF220,IF($J$9=22,'Jeunes Plants'!BG220,IF($J$9=23,'Jeunes Plants'!BH220,IF($J$9=24,'Jeunes Plants'!BI220,IF($J$9=25,'Jeunes Plants'!BJ220,IF($J$9=26,'Jeunes Plants'!BK220,IF($J$9=27,'Jeunes Plants'!BL220,IF($J$9=28,'Jeunes Plants'!BM220,IF($J$9=29,'Jeunes Plants'!BN220,IF($J$9=30,'Jeunes Plants'!BO220,IF($J$9=31,'Jeunes Plants'!BP220,IF($J$9=32,'Jeunes Plants'!BQ220,IF($J$9=33,'Jeunes Plants'!BR220,IF($J$9=34,'Jeunes Plants'!BS220,IF($J$9=35,'Jeunes Plants'!B12123,))))))))))))))))))))))))))))))))))))))))))))))))))))</f>
        <v>0</v>
      </c>
      <c r="K357" s="103" t="str">
        <f>IF('Jeunes Plants'!R220=0,"","Erreur")</f>
        <v/>
      </c>
    </row>
    <row r="358" spans="1:11" x14ac:dyDescent="0.25">
      <c r="A358" s="103">
        <f>IF('Jeunes Plants'!A221&lt;&gt;"",'Jeunes Plants'!A221,"")</f>
        <v>15065</v>
      </c>
      <c r="B358" s="103" t="str">
        <f>IF('Jeunes Plants'!L221&lt;&gt;"",'Jeunes Plants'!L221,"")</f>
        <v>S7</v>
      </c>
      <c r="C358" s="107" t="str">
        <f>IF('Jeunes Plants'!B221&lt;&gt;"",'Jeunes Plants'!B221,"")</f>
        <v>BIDENS COMPACT</v>
      </c>
      <c r="D358" s="107" t="str">
        <f>IF('Jeunes Plants'!C221&lt;&gt;"",'Jeunes Plants'!C221,"")</f>
        <v>White Delight</v>
      </c>
      <c r="E358" s="103">
        <f>IF('Jeunes Plants'!H221&lt;&gt;"",'Jeunes Plants'!H221,"")</f>
        <v>6</v>
      </c>
      <c r="F358" s="103" t="str">
        <f>IF('Jeunes Plants'!E221&lt;&gt;"",'Jeunes Plants'!E221,"")</f>
        <v>B</v>
      </c>
      <c r="G358" s="103" t="str">
        <f>IF('Jeunes Plants'!N221&lt;&gt;"",'Jeunes Plants'!N221,"")</f>
        <v>M3</v>
      </c>
      <c r="H358" s="103" t="str">
        <f>IF('Jeunes Plants'!I221&lt;&gt;"",'Jeunes Plants'!I221,"")</f>
        <v>C</v>
      </c>
      <c r="I358" s="103">
        <f>IF('Jeunes Plants'!J221&lt;&gt;"",'Jeunes Plants'!J221,"")</f>
        <v>0.06</v>
      </c>
      <c r="J358" s="103">
        <f>IF($J$9=36,'Jeunes Plants'!U221,IF($J$9=37,'Jeunes Plants'!V221,IF($J$9=38,'Jeunes Plants'!W221,IF($J$9=39,'Jeunes Plants'!X221,IF($J$9=40,'Jeunes Plants'!Y221,IF($J$9=41,'Jeunes Plants'!Z221,IF($J$9=42,'Jeunes Plants'!AA221,IF($J$9=43,'Jeunes Plants'!AB221,IF($J$9=44,'Jeunes Plants'!AC221,IF($J$9=45,'Jeunes Plants'!AD221,IF($J$9=46,'Jeunes Plants'!AE221,IF($J$9=47,'Jeunes Plants'!AF221,IF($J$9=48,'Jeunes Plants'!AG221,IF($J$9=49,'Jeunes Plants'!AH221,IF($J$9=50,'Jeunes Plants'!AI221,IF($J$9=51,'Jeunes Plants'!AJ221,IF($J$9=52,'Jeunes Plants'!AK221,IF($J$9=1,'Jeunes Plants'!AL221,IF($J$9=2,'Jeunes Plants'!AM221,IF($J$9=3,'Jeunes Plants'!AN221,IF($J$9=4,'Jeunes Plants'!AO221,IF($J$9=5,'Jeunes Plants'!AP221,IF($J$9=6,'Jeunes Plants'!AQ221,IF($J$9=7,'Jeunes Plants'!AR221,IF($J$9=8,'Jeunes Plants'!AS221,IF($J$9=9,'Jeunes Plants'!AT221,IF($J$9=10,'Jeunes Plants'!AU221,IF($J$9=11,'Jeunes Plants'!AV221,IF($J$9=12,'Jeunes Plants'!AW221,IF($J$9=13,'Jeunes Plants'!AX221,IF($J$9=14,'Jeunes Plants'!AY221,IF($J$9=15,'Jeunes Plants'!AZ221,IF($J$9=16,'Jeunes Plants'!BA221,IF($J$9=17,'Jeunes Plants'!BB221,IF($J$9=18,'Jeunes Plants'!BC221,IF($J$9=19,'Jeunes Plants'!BD221,IF($J$9=20,'Jeunes Plants'!BE221,IF($J$9=21,'Jeunes Plants'!BF221,IF($J$9=22,'Jeunes Plants'!BG221,IF($J$9=23,'Jeunes Plants'!BH221,IF($J$9=24,'Jeunes Plants'!BI221,IF($J$9=25,'Jeunes Plants'!BJ221,IF($J$9=26,'Jeunes Plants'!BK221,IF($J$9=27,'Jeunes Plants'!BL221,IF($J$9=28,'Jeunes Plants'!BM221,IF($J$9=29,'Jeunes Plants'!BN221,IF($J$9=30,'Jeunes Plants'!BO221,IF($J$9=31,'Jeunes Plants'!BP221,IF($J$9=32,'Jeunes Plants'!BQ221,IF($J$9=33,'Jeunes Plants'!BR221,IF($J$9=34,'Jeunes Plants'!BS221,IF($J$9=35,'Jeunes Plants'!B12124,))))))))))))))))))))))))))))))))))))))))))))))))))))</f>
        <v>0</v>
      </c>
      <c r="K358" s="103" t="str">
        <f>IF('Jeunes Plants'!R221=0,"","Erreur")</f>
        <v/>
      </c>
    </row>
    <row r="359" spans="1:11" x14ac:dyDescent="0.25">
      <c r="A359" s="103">
        <f>IF('Jeunes Plants'!A222&lt;&gt;"",'Jeunes Plants'!A222,"")</f>
        <v>10883</v>
      </c>
      <c r="B359" s="103" t="str">
        <f>IF('Jeunes Plants'!L222&lt;&gt;"",'Jeunes Plants'!L222,"")</f>
        <v>S7</v>
      </c>
      <c r="C359" s="107" t="str">
        <f>IF('Jeunes Plants'!B222&lt;&gt;"",'Jeunes Plants'!B222,"")</f>
        <v>BIDENS COMPACT</v>
      </c>
      <c r="D359" s="107" t="str">
        <f>IF('Jeunes Plants'!C222&lt;&gt;"",'Jeunes Plants'!C222,"")</f>
        <v>Yellow Charm</v>
      </c>
      <c r="E359" s="103">
        <f>IF('Jeunes Plants'!H222&lt;&gt;"",'Jeunes Plants'!H222,"")</f>
        <v>6</v>
      </c>
      <c r="F359" s="103" t="str">
        <f>IF('Jeunes Plants'!E222&lt;&gt;"",'Jeunes Plants'!E222,"")</f>
        <v>B</v>
      </c>
      <c r="G359" s="103" t="str">
        <f>IF('Jeunes Plants'!N222&lt;&gt;"",'Jeunes Plants'!N222,"")</f>
        <v>M3</v>
      </c>
      <c r="H359" s="103" t="str">
        <f>IF('Jeunes Plants'!I222&lt;&gt;"",'Jeunes Plants'!I222,"")</f>
        <v>C</v>
      </c>
      <c r="I359" s="103">
        <f>IF('Jeunes Plants'!J222&lt;&gt;"",'Jeunes Plants'!J222,"")</f>
        <v>4.4999999999999998E-2</v>
      </c>
      <c r="J359" s="103">
        <f>IF($J$9=36,'Jeunes Plants'!U222,IF($J$9=37,'Jeunes Plants'!V222,IF($J$9=38,'Jeunes Plants'!W222,IF($J$9=39,'Jeunes Plants'!X222,IF($J$9=40,'Jeunes Plants'!Y222,IF($J$9=41,'Jeunes Plants'!Z222,IF($J$9=42,'Jeunes Plants'!AA222,IF($J$9=43,'Jeunes Plants'!AB222,IF($J$9=44,'Jeunes Plants'!AC222,IF($J$9=45,'Jeunes Plants'!AD222,IF($J$9=46,'Jeunes Plants'!AE222,IF($J$9=47,'Jeunes Plants'!AF222,IF($J$9=48,'Jeunes Plants'!AG222,IF($J$9=49,'Jeunes Plants'!AH222,IF($J$9=50,'Jeunes Plants'!AI222,IF($J$9=51,'Jeunes Plants'!AJ222,IF($J$9=52,'Jeunes Plants'!AK222,IF($J$9=1,'Jeunes Plants'!AL222,IF($J$9=2,'Jeunes Plants'!AM222,IF($J$9=3,'Jeunes Plants'!AN222,IF($J$9=4,'Jeunes Plants'!AO222,IF($J$9=5,'Jeunes Plants'!AP222,IF($J$9=6,'Jeunes Plants'!AQ222,IF($J$9=7,'Jeunes Plants'!AR222,IF($J$9=8,'Jeunes Plants'!AS222,IF($J$9=9,'Jeunes Plants'!AT222,IF($J$9=10,'Jeunes Plants'!AU222,IF($J$9=11,'Jeunes Plants'!AV222,IF($J$9=12,'Jeunes Plants'!AW222,IF($J$9=13,'Jeunes Plants'!AX222,IF($J$9=14,'Jeunes Plants'!AY222,IF($J$9=15,'Jeunes Plants'!AZ222,IF($J$9=16,'Jeunes Plants'!BA222,IF($J$9=17,'Jeunes Plants'!BB222,IF($J$9=18,'Jeunes Plants'!BC222,IF($J$9=19,'Jeunes Plants'!BD222,IF($J$9=20,'Jeunes Plants'!BE222,IF($J$9=21,'Jeunes Plants'!BF222,IF($J$9=22,'Jeunes Plants'!BG222,IF($J$9=23,'Jeunes Plants'!BH222,IF($J$9=24,'Jeunes Plants'!BI222,IF($J$9=25,'Jeunes Plants'!BJ222,IF($J$9=26,'Jeunes Plants'!BK222,IF($J$9=27,'Jeunes Plants'!BL222,IF($J$9=28,'Jeunes Plants'!BM222,IF($J$9=29,'Jeunes Plants'!BN222,IF($J$9=30,'Jeunes Plants'!BO222,IF($J$9=31,'Jeunes Plants'!BP222,IF($J$9=32,'Jeunes Plants'!BQ222,IF($J$9=33,'Jeunes Plants'!BR222,IF($J$9=34,'Jeunes Plants'!BS222,IF($J$9=35,'Jeunes Plants'!B12125,))))))))))))))))))))))))))))))))))))))))))))))))))))</f>
        <v>0</v>
      </c>
      <c r="K359" s="103" t="str">
        <f>IF('Jeunes Plants'!R222=0,"","Erreur")</f>
        <v/>
      </c>
    </row>
    <row r="360" spans="1:11" x14ac:dyDescent="0.25">
      <c r="A360" s="103">
        <f>IF('Jeunes Plants'!A223&lt;&gt;"",'Jeunes Plants'!A223,"")</f>
        <v>25751</v>
      </c>
      <c r="B360" s="103" t="str">
        <f>IF('Jeunes Plants'!L223&lt;&gt;"",'Jeunes Plants'!L223,"")</f>
        <v>S7</v>
      </c>
      <c r="C360" s="107" t="str">
        <f>IF('Jeunes Plants'!B223&lt;&gt;"",'Jeunes Plants'!B223,"")</f>
        <v>BIDENS COMPACT</v>
      </c>
      <c r="D360" s="107" t="str">
        <f>IF('Jeunes Plants'!C223&lt;&gt;"",'Jeunes Plants'!C223,"")</f>
        <v>Yellow Splash Improved</v>
      </c>
      <c r="E360" s="103">
        <f>IF('Jeunes Plants'!H223&lt;&gt;"",'Jeunes Plants'!H223,"")</f>
        <v>6</v>
      </c>
      <c r="F360" s="103" t="str">
        <f>IF('Jeunes Plants'!E223&lt;&gt;"",'Jeunes Plants'!E223,"")</f>
        <v>B</v>
      </c>
      <c r="G360" s="103" t="str">
        <f>IF('Jeunes Plants'!N223&lt;&gt;"",'Jeunes Plants'!N223,"")</f>
        <v>M3</v>
      </c>
      <c r="H360" s="103" t="str">
        <f>IF('Jeunes Plants'!I223&lt;&gt;"",'Jeunes Plants'!I223,"")</f>
        <v>C</v>
      </c>
      <c r="I360" s="103">
        <f>IF('Jeunes Plants'!J223&lt;&gt;"",'Jeunes Plants'!J223,"")</f>
        <v>0.06</v>
      </c>
      <c r="J360" s="103">
        <f>IF($J$9=36,'Jeunes Plants'!U223,IF($J$9=37,'Jeunes Plants'!V223,IF($J$9=38,'Jeunes Plants'!W223,IF($J$9=39,'Jeunes Plants'!X223,IF($J$9=40,'Jeunes Plants'!Y223,IF($J$9=41,'Jeunes Plants'!Z223,IF($J$9=42,'Jeunes Plants'!AA223,IF($J$9=43,'Jeunes Plants'!AB223,IF($J$9=44,'Jeunes Plants'!AC223,IF($J$9=45,'Jeunes Plants'!AD223,IF($J$9=46,'Jeunes Plants'!AE223,IF($J$9=47,'Jeunes Plants'!AF223,IF($J$9=48,'Jeunes Plants'!AG223,IF($J$9=49,'Jeunes Plants'!AH223,IF($J$9=50,'Jeunes Plants'!AI223,IF($J$9=51,'Jeunes Plants'!AJ223,IF($J$9=52,'Jeunes Plants'!AK223,IF($J$9=1,'Jeunes Plants'!AL223,IF($J$9=2,'Jeunes Plants'!AM223,IF($J$9=3,'Jeunes Plants'!AN223,IF($J$9=4,'Jeunes Plants'!AO223,IF($J$9=5,'Jeunes Plants'!AP223,IF($J$9=6,'Jeunes Plants'!AQ223,IF($J$9=7,'Jeunes Plants'!AR223,IF($J$9=8,'Jeunes Plants'!AS223,IF($J$9=9,'Jeunes Plants'!AT223,IF($J$9=10,'Jeunes Plants'!AU223,IF($J$9=11,'Jeunes Plants'!AV223,IF($J$9=12,'Jeunes Plants'!AW223,IF($J$9=13,'Jeunes Plants'!AX223,IF($J$9=14,'Jeunes Plants'!AY223,IF($J$9=15,'Jeunes Plants'!AZ223,IF($J$9=16,'Jeunes Plants'!BA223,IF($J$9=17,'Jeunes Plants'!BB223,IF($J$9=18,'Jeunes Plants'!BC223,IF($J$9=19,'Jeunes Plants'!BD223,IF($J$9=20,'Jeunes Plants'!BE223,IF($J$9=21,'Jeunes Plants'!BF223,IF($J$9=22,'Jeunes Plants'!BG223,IF($J$9=23,'Jeunes Plants'!BH223,IF($J$9=24,'Jeunes Plants'!BI223,IF($J$9=25,'Jeunes Plants'!BJ223,IF($J$9=26,'Jeunes Plants'!BK223,IF($J$9=27,'Jeunes Plants'!BL223,IF($J$9=28,'Jeunes Plants'!BM223,IF($J$9=29,'Jeunes Plants'!BN223,IF($J$9=30,'Jeunes Plants'!BO223,IF($J$9=31,'Jeunes Plants'!BP223,IF($J$9=32,'Jeunes Plants'!BQ223,IF($J$9=33,'Jeunes Plants'!BR223,IF($J$9=34,'Jeunes Plants'!BS223,IF($J$9=35,'Jeunes Plants'!B12126,))))))))))))))))))))))))))))))))))))))))))))))))))))</f>
        <v>0</v>
      </c>
      <c r="K360" s="103" t="str">
        <f>IF('Jeunes Plants'!R223=0,"","Erreur")</f>
        <v/>
      </c>
    </row>
    <row r="361" spans="1:11" x14ac:dyDescent="0.25">
      <c r="A361" s="450"/>
      <c r="B361" s="450"/>
      <c r="C361" s="451" t="s">
        <v>1833</v>
      </c>
      <c r="D361" s="451"/>
      <c r="E361" s="450"/>
      <c r="F361" s="450"/>
      <c r="G361" s="450"/>
      <c r="H361" s="450"/>
      <c r="I361" s="450"/>
      <c r="J361" s="450">
        <f>SUBTOTAL(9,J352:J360)</f>
        <v>0</v>
      </c>
      <c r="K361" s="450"/>
    </row>
    <row r="362" spans="1:11" x14ac:dyDescent="0.25">
      <c r="A362" s="103">
        <f>IF('Jeunes Plants'!A224&lt;&gt;"",'Jeunes Plants'!A224,"")</f>
        <v>26759</v>
      </c>
      <c r="B362" s="103" t="str">
        <f>IF('Jeunes Plants'!L224&lt;&gt;"",'Jeunes Plants'!L224,"")</f>
        <v>S7</v>
      </c>
      <c r="C362" s="107" t="str">
        <f>IF('Jeunes Plants'!B224&lt;&gt;"",'Jeunes Plants'!B224,"")</f>
        <v>BRACHYCOME</v>
      </c>
      <c r="D362" s="107" t="str">
        <f>IF('Jeunes Plants'!C224&lt;&gt;"",'Jeunes Plants'!C224,"")</f>
        <v>Fresco Candy</v>
      </c>
      <c r="E362" s="103">
        <f>IF('Jeunes Plants'!H224&lt;&gt;"",'Jeunes Plants'!H224,"")</f>
        <v>7</v>
      </c>
      <c r="F362" s="103" t="str">
        <f>IF('Jeunes Plants'!E224&lt;&gt;"",'Jeunes Plants'!E224,"")</f>
        <v>B</v>
      </c>
      <c r="G362" s="103" t="str">
        <f>IF('Jeunes Plants'!N224&lt;&gt;"",'Jeunes Plants'!N224,"")</f>
        <v>M3</v>
      </c>
      <c r="H362" s="103" t="str">
        <f>IF('Jeunes Plants'!I224&lt;&gt;"",'Jeunes Plants'!I224,"")</f>
        <v>B</v>
      </c>
      <c r="I362" s="103">
        <f>IF('Jeunes Plants'!J224&lt;&gt;"",'Jeunes Plants'!J224,"")</f>
        <v>4.4999999999999998E-2</v>
      </c>
      <c r="J362" s="103">
        <f>IF($J$9=36,'Jeunes Plants'!U224,IF($J$9=37,'Jeunes Plants'!V224,IF($J$9=38,'Jeunes Plants'!W224,IF($J$9=39,'Jeunes Plants'!X224,IF($J$9=40,'Jeunes Plants'!Y224,IF($J$9=41,'Jeunes Plants'!Z224,IF($J$9=42,'Jeunes Plants'!AA224,IF($J$9=43,'Jeunes Plants'!AB224,IF($J$9=44,'Jeunes Plants'!AC224,IF($J$9=45,'Jeunes Plants'!AD224,IF($J$9=46,'Jeunes Plants'!AE224,IF($J$9=47,'Jeunes Plants'!AF224,IF($J$9=48,'Jeunes Plants'!AG224,IF($J$9=49,'Jeunes Plants'!AH224,IF($J$9=50,'Jeunes Plants'!AI224,IF($J$9=51,'Jeunes Plants'!AJ224,IF($J$9=52,'Jeunes Plants'!AK224,IF($J$9=1,'Jeunes Plants'!AL224,IF($J$9=2,'Jeunes Plants'!AM224,IF($J$9=3,'Jeunes Plants'!AN224,IF($J$9=4,'Jeunes Plants'!AO224,IF($J$9=5,'Jeunes Plants'!AP224,IF($J$9=6,'Jeunes Plants'!AQ224,IF($J$9=7,'Jeunes Plants'!AR224,IF($J$9=8,'Jeunes Plants'!AS224,IF($J$9=9,'Jeunes Plants'!AT224,IF($J$9=10,'Jeunes Plants'!AU224,IF($J$9=11,'Jeunes Plants'!AV224,IF($J$9=12,'Jeunes Plants'!AW224,IF($J$9=13,'Jeunes Plants'!AX224,IF($J$9=14,'Jeunes Plants'!AY224,IF($J$9=15,'Jeunes Plants'!AZ224,IF($J$9=16,'Jeunes Plants'!BA224,IF($J$9=17,'Jeunes Plants'!BB224,IF($J$9=18,'Jeunes Plants'!BC224,IF($J$9=19,'Jeunes Plants'!BD224,IF($J$9=20,'Jeunes Plants'!BE224,IF($J$9=21,'Jeunes Plants'!BF224,IF($J$9=22,'Jeunes Plants'!BG224,IF($J$9=23,'Jeunes Plants'!BH224,IF($J$9=24,'Jeunes Plants'!BI224,IF($J$9=25,'Jeunes Plants'!BJ224,IF($J$9=26,'Jeunes Plants'!BK224,IF($J$9=27,'Jeunes Plants'!BL224,IF($J$9=28,'Jeunes Plants'!BM224,IF($J$9=29,'Jeunes Plants'!BN224,IF($J$9=30,'Jeunes Plants'!BO224,IF($J$9=31,'Jeunes Plants'!BP224,IF($J$9=32,'Jeunes Plants'!BQ224,IF($J$9=33,'Jeunes Plants'!BR224,IF($J$9=34,'Jeunes Plants'!BS224,IF($J$9=35,'Jeunes Plants'!B12127,))))))))))))))))))))))))))))))))))))))))))))))))))))</f>
        <v>0</v>
      </c>
      <c r="K362" s="103" t="str">
        <f>IF('Jeunes Plants'!R224=0,"","Erreur")</f>
        <v/>
      </c>
    </row>
    <row r="363" spans="1:11" x14ac:dyDescent="0.25">
      <c r="A363" s="103">
        <f>IF('Jeunes Plants'!A225&lt;&gt;"",'Jeunes Plants'!A225,"")</f>
        <v>23759</v>
      </c>
      <c r="B363" s="103" t="str">
        <f>IF('Jeunes Plants'!L225&lt;&gt;"",'Jeunes Plants'!L225,"")</f>
        <v>S7</v>
      </c>
      <c r="C363" s="107" t="str">
        <f>IF('Jeunes Plants'!B225&lt;&gt;"",'Jeunes Plants'!B225,"")</f>
        <v>BRACHYCOME</v>
      </c>
      <c r="D363" s="107" t="str">
        <f>IF('Jeunes Plants'!C225&lt;&gt;"",'Jeunes Plants'!C225,"")</f>
        <v>Fresco Purple</v>
      </c>
      <c r="E363" s="103">
        <f>IF('Jeunes Plants'!H225&lt;&gt;"",'Jeunes Plants'!H225,"")</f>
        <v>7</v>
      </c>
      <c r="F363" s="103" t="str">
        <f>IF('Jeunes Plants'!E225&lt;&gt;"",'Jeunes Plants'!E225,"")</f>
        <v>B</v>
      </c>
      <c r="G363" s="103" t="str">
        <f>IF('Jeunes Plants'!N225&lt;&gt;"",'Jeunes Plants'!N225,"")</f>
        <v>M3</v>
      </c>
      <c r="H363" s="103" t="str">
        <f>IF('Jeunes Plants'!I225&lt;&gt;"",'Jeunes Plants'!I225,"")</f>
        <v>B</v>
      </c>
      <c r="I363" s="103">
        <f>IF('Jeunes Plants'!J225&lt;&gt;"",'Jeunes Plants'!J225,"")</f>
        <v>4.4999999999999998E-2</v>
      </c>
      <c r="J363" s="103">
        <f>IF($J$9=36,'Jeunes Plants'!U225,IF($J$9=37,'Jeunes Plants'!V225,IF($J$9=38,'Jeunes Plants'!W225,IF($J$9=39,'Jeunes Plants'!X225,IF($J$9=40,'Jeunes Plants'!Y225,IF($J$9=41,'Jeunes Plants'!Z225,IF($J$9=42,'Jeunes Plants'!AA225,IF($J$9=43,'Jeunes Plants'!AB225,IF($J$9=44,'Jeunes Plants'!AC225,IF($J$9=45,'Jeunes Plants'!AD225,IF($J$9=46,'Jeunes Plants'!AE225,IF($J$9=47,'Jeunes Plants'!AF225,IF($J$9=48,'Jeunes Plants'!AG225,IF($J$9=49,'Jeunes Plants'!AH225,IF($J$9=50,'Jeunes Plants'!AI225,IF($J$9=51,'Jeunes Plants'!AJ225,IF($J$9=52,'Jeunes Plants'!AK225,IF($J$9=1,'Jeunes Plants'!AL225,IF($J$9=2,'Jeunes Plants'!AM225,IF($J$9=3,'Jeunes Plants'!AN225,IF($J$9=4,'Jeunes Plants'!AO225,IF($J$9=5,'Jeunes Plants'!AP225,IF($J$9=6,'Jeunes Plants'!AQ225,IF($J$9=7,'Jeunes Plants'!AR225,IF($J$9=8,'Jeunes Plants'!AS225,IF($J$9=9,'Jeunes Plants'!AT225,IF($J$9=10,'Jeunes Plants'!AU225,IF($J$9=11,'Jeunes Plants'!AV225,IF($J$9=12,'Jeunes Plants'!AW225,IF($J$9=13,'Jeunes Plants'!AX225,IF($J$9=14,'Jeunes Plants'!AY225,IF($J$9=15,'Jeunes Plants'!AZ225,IF($J$9=16,'Jeunes Plants'!BA225,IF($J$9=17,'Jeunes Plants'!BB225,IF($J$9=18,'Jeunes Plants'!BC225,IF($J$9=19,'Jeunes Plants'!BD225,IF($J$9=20,'Jeunes Plants'!BE225,IF($J$9=21,'Jeunes Plants'!BF225,IF($J$9=22,'Jeunes Plants'!BG225,IF($J$9=23,'Jeunes Plants'!BH225,IF($J$9=24,'Jeunes Plants'!BI225,IF($J$9=25,'Jeunes Plants'!BJ225,IF($J$9=26,'Jeunes Plants'!BK225,IF($J$9=27,'Jeunes Plants'!BL225,IF($J$9=28,'Jeunes Plants'!BM225,IF($J$9=29,'Jeunes Plants'!BN225,IF($J$9=30,'Jeunes Plants'!BO225,IF($J$9=31,'Jeunes Plants'!BP225,IF($J$9=32,'Jeunes Plants'!BQ225,IF($J$9=33,'Jeunes Plants'!BR225,IF($J$9=34,'Jeunes Plants'!BS225,IF($J$9=35,'Jeunes Plants'!B12128,))))))))))))))))))))))))))))))))))))))))))))))))))))</f>
        <v>0</v>
      </c>
      <c r="K363" s="103" t="str">
        <f>IF('Jeunes Plants'!R225=0,"","Erreur")</f>
        <v/>
      </c>
    </row>
    <row r="364" spans="1:11" x14ac:dyDescent="0.25">
      <c r="A364" s="450"/>
      <c r="B364" s="450"/>
      <c r="C364" s="451" t="s">
        <v>1834</v>
      </c>
      <c r="D364" s="451"/>
      <c r="E364" s="450"/>
      <c r="F364" s="450"/>
      <c r="G364" s="450"/>
      <c r="H364" s="450"/>
      <c r="I364" s="450"/>
      <c r="J364" s="450">
        <f>SUBTOTAL(9,J362:J363)</f>
        <v>0</v>
      </c>
      <c r="K364" s="450"/>
    </row>
    <row r="365" spans="1:11" x14ac:dyDescent="0.25">
      <c r="A365" s="103" t="str">
        <f>IF('Jeunes Plants'!A226&lt;&gt;"",'Jeunes Plants'!A226,"")</f>
        <v/>
      </c>
      <c r="B365" s="103" t="str">
        <f>IF('Jeunes Plants'!L226&lt;&gt;"",'Jeunes Plants'!L226,"")</f>
        <v>L</v>
      </c>
      <c r="C365" s="107" t="str">
        <f>IF('Jeunes Plants'!B226&lt;&gt;"",'Jeunes Plants'!B226,"")</f>
        <v>C</v>
      </c>
      <c r="D365" s="107" t="str">
        <f>IF('Jeunes Plants'!C226&lt;&gt;"",'Jeunes Plants'!C226,"")</f>
        <v/>
      </c>
      <c r="E365" s="103" t="str">
        <f>IF('Jeunes Plants'!H226&lt;&gt;"",'Jeunes Plants'!H226,"")</f>
        <v/>
      </c>
      <c r="F365" s="103" t="str">
        <f>IF('Jeunes Plants'!E226&lt;&gt;"",'Jeunes Plants'!E226,"")</f>
        <v/>
      </c>
      <c r="G365" s="103" t="str">
        <f>IF('Jeunes Plants'!N226&lt;&gt;"",'Jeunes Plants'!N226,"")</f>
        <v/>
      </c>
      <c r="H365" s="103" t="str">
        <f>IF('Jeunes Plants'!I226&lt;&gt;"",'Jeunes Plants'!I226,"")</f>
        <v/>
      </c>
      <c r="I365" s="103" t="str">
        <f>IF('Jeunes Plants'!J226&lt;&gt;"",'Jeunes Plants'!J226,"")</f>
        <v/>
      </c>
      <c r="J365" s="103">
        <f>IF($J$9=36,'Jeunes Plants'!U226,IF($J$9=37,'Jeunes Plants'!V226,IF($J$9=38,'Jeunes Plants'!W226,IF($J$9=39,'Jeunes Plants'!X226,IF($J$9=40,'Jeunes Plants'!Y226,IF($J$9=41,'Jeunes Plants'!Z226,IF($J$9=42,'Jeunes Plants'!AA226,IF($J$9=43,'Jeunes Plants'!AB226,IF($J$9=44,'Jeunes Plants'!AC226,IF($J$9=45,'Jeunes Plants'!AD226,IF($J$9=46,'Jeunes Plants'!AE226,IF($J$9=47,'Jeunes Plants'!AF226,IF($J$9=48,'Jeunes Plants'!AG226,IF($J$9=49,'Jeunes Plants'!AH226,IF($J$9=50,'Jeunes Plants'!AI226,IF($J$9=51,'Jeunes Plants'!AJ226,IF($J$9=52,'Jeunes Plants'!AK226,IF($J$9=1,'Jeunes Plants'!AL226,IF($J$9=2,'Jeunes Plants'!AM226,IF($J$9=3,'Jeunes Plants'!AN226,IF($J$9=4,'Jeunes Plants'!AO226,IF($J$9=5,'Jeunes Plants'!AP226,IF($J$9=6,'Jeunes Plants'!AQ226,IF($J$9=7,'Jeunes Plants'!AR226,IF($J$9=8,'Jeunes Plants'!AS226,IF($J$9=9,'Jeunes Plants'!AT226,IF($J$9=10,'Jeunes Plants'!AU226,IF($J$9=11,'Jeunes Plants'!AV226,IF($J$9=12,'Jeunes Plants'!AW226,IF($J$9=13,'Jeunes Plants'!AX226,IF($J$9=14,'Jeunes Plants'!AY226,IF($J$9=15,'Jeunes Plants'!AZ226,IF($J$9=16,'Jeunes Plants'!BA226,IF($J$9=17,'Jeunes Plants'!BB226,IF($J$9=18,'Jeunes Plants'!BC226,IF($J$9=19,'Jeunes Plants'!BD226,IF($J$9=20,'Jeunes Plants'!BE226,IF($J$9=21,'Jeunes Plants'!BF226,IF($J$9=22,'Jeunes Plants'!BG226,IF($J$9=23,'Jeunes Plants'!BH226,IF($J$9=24,'Jeunes Plants'!BI226,IF($J$9=25,'Jeunes Plants'!BJ226,IF($J$9=26,'Jeunes Plants'!BK226,IF($J$9=27,'Jeunes Plants'!BL226,IF($J$9=28,'Jeunes Plants'!BM226,IF($J$9=29,'Jeunes Plants'!BN226,IF($J$9=30,'Jeunes Plants'!BO226,IF($J$9=31,'Jeunes Plants'!BP226,IF($J$9=32,'Jeunes Plants'!BQ226,IF($J$9=33,'Jeunes Plants'!BR226,IF($J$9=34,'Jeunes Plants'!BS226,IF($J$9=35,'Jeunes Plants'!B12129,))))))))))))))))))))))))))))))))))))))))))))))))))))</f>
        <v>0</v>
      </c>
      <c r="K365" s="103" t="str">
        <f>IF('Jeunes Plants'!R226=0,"","Erreur")</f>
        <v/>
      </c>
    </row>
    <row r="366" spans="1:11" x14ac:dyDescent="0.25">
      <c r="A366" s="103">
        <f>IF('Jeunes Plants'!A227&lt;&gt;"",'Jeunes Plants'!A227,"")</f>
        <v>22885</v>
      </c>
      <c r="B366" s="103" t="str">
        <f>IF('Jeunes Plants'!L227&lt;&gt;"",'Jeunes Plants'!L227,"")</f>
        <v>S7</v>
      </c>
      <c r="C366" s="107" t="str">
        <f>IF('Jeunes Plants'!B227&lt;&gt;"",'Jeunes Plants'!B227,"")</f>
        <v>CALIBRACHOA COLIBRI</v>
      </c>
      <c r="D366" s="107" t="str">
        <f>IF('Jeunes Plants'!C227&lt;&gt;"",'Jeunes Plants'!C227,"")</f>
        <v xml:space="preserve">Bright Red </v>
      </c>
      <c r="E366" s="103">
        <f>IF('Jeunes Plants'!H227&lt;&gt;"",'Jeunes Plants'!H227,"")</f>
        <v>6</v>
      </c>
      <c r="F366" s="103" t="str">
        <f>IF('Jeunes Plants'!E227&lt;&gt;"",'Jeunes Plants'!E227,"")</f>
        <v>B</v>
      </c>
      <c r="G366" s="103" t="str">
        <f>IF('Jeunes Plants'!N227&lt;&gt;"",'Jeunes Plants'!N227,"")</f>
        <v>M3</v>
      </c>
      <c r="H366" s="103" t="str">
        <f>IF('Jeunes Plants'!I227&lt;&gt;"",'Jeunes Plants'!I227,"")</f>
        <v>A</v>
      </c>
      <c r="I366" s="103">
        <f>IF('Jeunes Plants'!J227&lt;&gt;"",'Jeunes Plants'!J227,"")</f>
        <v>4.4999999999999998E-2</v>
      </c>
      <c r="J366" s="103">
        <f>IF($J$9=36,'Jeunes Plants'!U227,IF($J$9=37,'Jeunes Plants'!V227,IF($J$9=38,'Jeunes Plants'!W227,IF($J$9=39,'Jeunes Plants'!X227,IF($J$9=40,'Jeunes Plants'!Y227,IF($J$9=41,'Jeunes Plants'!Z227,IF($J$9=42,'Jeunes Plants'!AA227,IF($J$9=43,'Jeunes Plants'!AB227,IF($J$9=44,'Jeunes Plants'!AC227,IF($J$9=45,'Jeunes Plants'!AD227,IF($J$9=46,'Jeunes Plants'!AE227,IF($J$9=47,'Jeunes Plants'!AF227,IF($J$9=48,'Jeunes Plants'!AG227,IF($J$9=49,'Jeunes Plants'!AH227,IF($J$9=50,'Jeunes Plants'!AI227,IF($J$9=51,'Jeunes Plants'!AJ227,IF($J$9=52,'Jeunes Plants'!AK227,IF($J$9=1,'Jeunes Plants'!AL227,IF($J$9=2,'Jeunes Plants'!AM227,IF($J$9=3,'Jeunes Plants'!AN227,IF($J$9=4,'Jeunes Plants'!AO227,IF($J$9=5,'Jeunes Plants'!AP227,IF($J$9=6,'Jeunes Plants'!AQ227,IF($J$9=7,'Jeunes Plants'!AR227,IF($J$9=8,'Jeunes Plants'!AS227,IF($J$9=9,'Jeunes Plants'!AT227,IF($J$9=10,'Jeunes Plants'!AU227,IF($J$9=11,'Jeunes Plants'!AV227,IF($J$9=12,'Jeunes Plants'!AW227,IF($J$9=13,'Jeunes Plants'!AX227,IF($J$9=14,'Jeunes Plants'!AY227,IF($J$9=15,'Jeunes Plants'!AZ227,IF($J$9=16,'Jeunes Plants'!BA227,IF($J$9=17,'Jeunes Plants'!BB227,IF($J$9=18,'Jeunes Plants'!BC227,IF($J$9=19,'Jeunes Plants'!BD227,IF($J$9=20,'Jeunes Plants'!BE227,IF($J$9=21,'Jeunes Plants'!BF227,IF($J$9=22,'Jeunes Plants'!BG227,IF($J$9=23,'Jeunes Plants'!BH227,IF($J$9=24,'Jeunes Plants'!BI227,IF($J$9=25,'Jeunes Plants'!BJ227,IF($J$9=26,'Jeunes Plants'!BK227,IF($J$9=27,'Jeunes Plants'!BL227,IF($J$9=28,'Jeunes Plants'!BM227,IF($J$9=29,'Jeunes Plants'!BN227,IF($J$9=30,'Jeunes Plants'!BO227,IF($J$9=31,'Jeunes Plants'!BP227,IF($J$9=32,'Jeunes Plants'!BQ227,IF($J$9=33,'Jeunes Plants'!BR227,IF($J$9=34,'Jeunes Plants'!BS227,IF($J$9=35,'Jeunes Plants'!B12130,))))))))))))))))))))))))))))))))))))))))))))))))))))</f>
        <v>0</v>
      </c>
      <c r="K366" s="103" t="str">
        <f>IF('Jeunes Plants'!R227=0,"","Erreur")</f>
        <v/>
      </c>
    </row>
    <row r="367" spans="1:11" x14ac:dyDescent="0.25">
      <c r="A367" s="103">
        <f>IF('Jeunes Plants'!A228&lt;&gt;"",'Jeunes Plants'!A228,"")</f>
        <v>23274</v>
      </c>
      <c r="B367" s="103" t="str">
        <f>IF('Jeunes Plants'!L228&lt;&gt;"",'Jeunes Plants'!L228,"")</f>
        <v>S7</v>
      </c>
      <c r="C367" s="107" t="str">
        <f>IF('Jeunes Plants'!B228&lt;&gt;"",'Jeunes Plants'!B228,"")</f>
        <v>CALIBRACHOA COLIBRI</v>
      </c>
      <c r="D367" s="107" t="str">
        <f>IF('Jeunes Plants'!C228&lt;&gt;"",'Jeunes Plants'!C228,"")</f>
        <v xml:space="preserve">Exotic Red Bling </v>
      </c>
      <c r="E367" s="103">
        <f>IF('Jeunes Plants'!H228&lt;&gt;"",'Jeunes Plants'!H228,"")</f>
        <v>6</v>
      </c>
      <c r="F367" s="103" t="str">
        <f>IF('Jeunes Plants'!E228&lt;&gt;"",'Jeunes Plants'!E228,"")</f>
        <v>B</v>
      </c>
      <c r="G367" s="103" t="str">
        <f>IF('Jeunes Plants'!N228&lt;&gt;"",'Jeunes Plants'!N228,"")</f>
        <v>M3</v>
      </c>
      <c r="H367" s="103" t="str">
        <f>IF('Jeunes Plants'!I228&lt;&gt;"",'Jeunes Plants'!I228,"")</f>
        <v>A</v>
      </c>
      <c r="I367" s="103">
        <f>IF('Jeunes Plants'!J228&lt;&gt;"",'Jeunes Plants'!J228,"")</f>
        <v>0.06</v>
      </c>
      <c r="J367" s="103">
        <f>IF($J$9=36,'Jeunes Plants'!U228,IF($J$9=37,'Jeunes Plants'!V228,IF($J$9=38,'Jeunes Plants'!W228,IF($J$9=39,'Jeunes Plants'!X228,IF($J$9=40,'Jeunes Plants'!Y228,IF($J$9=41,'Jeunes Plants'!Z228,IF($J$9=42,'Jeunes Plants'!AA228,IF($J$9=43,'Jeunes Plants'!AB228,IF($J$9=44,'Jeunes Plants'!AC228,IF($J$9=45,'Jeunes Plants'!AD228,IF($J$9=46,'Jeunes Plants'!AE228,IF($J$9=47,'Jeunes Plants'!AF228,IF($J$9=48,'Jeunes Plants'!AG228,IF($J$9=49,'Jeunes Plants'!AH228,IF($J$9=50,'Jeunes Plants'!AI228,IF($J$9=51,'Jeunes Plants'!AJ228,IF($J$9=52,'Jeunes Plants'!AK228,IF($J$9=1,'Jeunes Plants'!AL228,IF($J$9=2,'Jeunes Plants'!AM228,IF($J$9=3,'Jeunes Plants'!AN228,IF($J$9=4,'Jeunes Plants'!AO228,IF($J$9=5,'Jeunes Plants'!AP228,IF($J$9=6,'Jeunes Plants'!AQ228,IF($J$9=7,'Jeunes Plants'!AR228,IF($J$9=8,'Jeunes Plants'!AS228,IF($J$9=9,'Jeunes Plants'!AT228,IF($J$9=10,'Jeunes Plants'!AU228,IF($J$9=11,'Jeunes Plants'!AV228,IF($J$9=12,'Jeunes Plants'!AW228,IF($J$9=13,'Jeunes Plants'!AX228,IF($J$9=14,'Jeunes Plants'!AY228,IF($J$9=15,'Jeunes Plants'!AZ228,IF($J$9=16,'Jeunes Plants'!BA228,IF($J$9=17,'Jeunes Plants'!BB228,IF($J$9=18,'Jeunes Plants'!BC228,IF($J$9=19,'Jeunes Plants'!BD228,IF($J$9=20,'Jeunes Plants'!BE228,IF($J$9=21,'Jeunes Plants'!BF228,IF($J$9=22,'Jeunes Plants'!BG228,IF($J$9=23,'Jeunes Plants'!BH228,IF($J$9=24,'Jeunes Plants'!BI228,IF($J$9=25,'Jeunes Plants'!BJ228,IF($J$9=26,'Jeunes Plants'!BK228,IF($J$9=27,'Jeunes Plants'!BL228,IF($J$9=28,'Jeunes Plants'!BM228,IF($J$9=29,'Jeunes Plants'!BN228,IF($J$9=30,'Jeunes Plants'!BO228,IF($J$9=31,'Jeunes Plants'!BP228,IF($J$9=32,'Jeunes Plants'!BQ228,IF($J$9=33,'Jeunes Plants'!BR228,IF($J$9=34,'Jeunes Plants'!BS228,IF($J$9=35,'Jeunes Plants'!B12131,))))))))))))))))))))))))))))))))))))))))))))))))))))</f>
        <v>0</v>
      </c>
      <c r="K367" s="103" t="str">
        <f>IF('Jeunes Plants'!R228=0,"","Erreur")</f>
        <v/>
      </c>
    </row>
    <row r="368" spans="1:11" x14ac:dyDescent="0.25">
      <c r="A368" s="103">
        <f>IF('Jeunes Plants'!A229&lt;&gt;"",'Jeunes Plants'!A229,"")</f>
        <v>22886</v>
      </c>
      <c r="B368" s="103" t="str">
        <f>IF('Jeunes Plants'!L229&lt;&gt;"",'Jeunes Plants'!L229,"")</f>
        <v>S7</v>
      </c>
      <c r="C368" s="107" t="str">
        <f>IF('Jeunes Plants'!B229&lt;&gt;"",'Jeunes Plants'!B229,"")</f>
        <v>CALIBRACHOA COLIBRI</v>
      </c>
      <c r="D368" s="107" t="str">
        <f>IF('Jeunes Plants'!C229&lt;&gt;"",'Jeunes Plants'!C229,"")</f>
        <v xml:space="preserve">Fuchsia </v>
      </c>
      <c r="E368" s="103">
        <f>IF('Jeunes Plants'!H229&lt;&gt;"",'Jeunes Plants'!H229,"")</f>
        <v>6</v>
      </c>
      <c r="F368" s="103" t="str">
        <f>IF('Jeunes Plants'!E229&lt;&gt;"",'Jeunes Plants'!E229,"")</f>
        <v>B</v>
      </c>
      <c r="G368" s="103" t="str">
        <f>IF('Jeunes Plants'!N229&lt;&gt;"",'Jeunes Plants'!N229,"")</f>
        <v>M3</v>
      </c>
      <c r="H368" s="103" t="str">
        <f>IF('Jeunes Plants'!I229&lt;&gt;"",'Jeunes Plants'!I229,"")</f>
        <v>A</v>
      </c>
      <c r="I368" s="103">
        <f>IF('Jeunes Plants'!J229&lt;&gt;"",'Jeunes Plants'!J229,"")</f>
        <v>4.4999999999999998E-2</v>
      </c>
      <c r="J368" s="103">
        <f>IF($J$9=36,'Jeunes Plants'!U229,IF($J$9=37,'Jeunes Plants'!V229,IF($J$9=38,'Jeunes Plants'!W229,IF($J$9=39,'Jeunes Plants'!X229,IF($J$9=40,'Jeunes Plants'!Y229,IF($J$9=41,'Jeunes Plants'!Z229,IF($J$9=42,'Jeunes Plants'!AA229,IF($J$9=43,'Jeunes Plants'!AB229,IF($J$9=44,'Jeunes Plants'!AC229,IF($J$9=45,'Jeunes Plants'!AD229,IF($J$9=46,'Jeunes Plants'!AE229,IF($J$9=47,'Jeunes Plants'!AF229,IF($J$9=48,'Jeunes Plants'!AG229,IF($J$9=49,'Jeunes Plants'!AH229,IF($J$9=50,'Jeunes Plants'!AI229,IF($J$9=51,'Jeunes Plants'!AJ229,IF($J$9=52,'Jeunes Plants'!AK229,IF($J$9=1,'Jeunes Plants'!AL229,IF($J$9=2,'Jeunes Plants'!AM229,IF($J$9=3,'Jeunes Plants'!AN229,IF($J$9=4,'Jeunes Plants'!AO229,IF($J$9=5,'Jeunes Plants'!AP229,IF($J$9=6,'Jeunes Plants'!AQ229,IF($J$9=7,'Jeunes Plants'!AR229,IF($J$9=8,'Jeunes Plants'!AS229,IF($J$9=9,'Jeunes Plants'!AT229,IF($J$9=10,'Jeunes Plants'!AU229,IF($J$9=11,'Jeunes Plants'!AV229,IF($J$9=12,'Jeunes Plants'!AW229,IF($J$9=13,'Jeunes Plants'!AX229,IF($J$9=14,'Jeunes Plants'!AY229,IF($J$9=15,'Jeunes Plants'!AZ229,IF($J$9=16,'Jeunes Plants'!BA229,IF($J$9=17,'Jeunes Plants'!BB229,IF($J$9=18,'Jeunes Plants'!BC229,IF($J$9=19,'Jeunes Plants'!BD229,IF($J$9=20,'Jeunes Plants'!BE229,IF($J$9=21,'Jeunes Plants'!BF229,IF($J$9=22,'Jeunes Plants'!BG229,IF($J$9=23,'Jeunes Plants'!BH229,IF($J$9=24,'Jeunes Plants'!BI229,IF($J$9=25,'Jeunes Plants'!BJ229,IF($J$9=26,'Jeunes Plants'!BK229,IF($J$9=27,'Jeunes Plants'!BL229,IF($J$9=28,'Jeunes Plants'!BM229,IF($J$9=29,'Jeunes Plants'!BN229,IF($J$9=30,'Jeunes Plants'!BO229,IF($J$9=31,'Jeunes Plants'!BP229,IF($J$9=32,'Jeunes Plants'!BQ229,IF($J$9=33,'Jeunes Plants'!BR229,IF($J$9=34,'Jeunes Plants'!BS229,IF($J$9=35,'Jeunes Plants'!B12132,))))))))))))))))))))))))))))))))))))))))))))))))))))</f>
        <v>0</v>
      </c>
      <c r="K368" s="103" t="str">
        <f>IF('Jeunes Plants'!R229=0,"","Erreur")</f>
        <v/>
      </c>
    </row>
    <row r="369" spans="1:11" x14ac:dyDescent="0.25">
      <c r="A369" s="103">
        <f>IF('Jeunes Plants'!A230&lt;&gt;"",'Jeunes Plants'!A230,"")</f>
        <v>22888</v>
      </c>
      <c r="B369" s="103" t="str">
        <f>IF('Jeunes Plants'!L230&lt;&gt;"",'Jeunes Plants'!L230,"")</f>
        <v>S7</v>
      </c>
      <c r="C369" s="107" t="str">
        <f>IF('Jeunes Plants'!B230&lt;&gt;"",'Jeunes Plants'!B230,"")</f>
        <v>CALIBRACHOA COLIBRI</v>
      </c>
      <c r="D369" s="107" t="str">
        <f>IF('Jeunes Plants'!C230&lt;&gt;"",'Jeunes Plants'!C230,"")</f>
        <v xml:space="preserve">Malibu Pink </v>
      </c>
      <c r="E369" s="103">
        <f>IF('Jeunes Plants'!H230&lt;&gt;"",'Jeunes Plants'!H230,"")</f>
        <v>6</v>
      </c>
      <c r="F369" s="103" t="str">
        <f>IF('Jeunes Plants'!E230&lt;&gt;"",'Jeunes Plants'!E230,"")</f>
        <v>B</v>
      </c>
      <c r="G369" s="103" t="str">
        <f>IF('Jeunes Plants'!N230&lt;&gt;"",'Jeunes Plants'!N230,"")</f>
        <v>M3</v>
      </c>
      <c r="H369" s="103" t="str">
        <f>IF('Jeunes Plants'!I230&lt;&gt;"",'Jeunes Plants'!I230,"")</f>
        <v>A</v>
      </c>
      <c r="I369" s="103">
        <f>IF('Jeunes Plants'!J230&lt;&gt;"",'Jeunes Plants'!J230,"")</f>
        <v>4.4999999999999998E-2</v>
      </c>
      <c r="J369" s="103">
        <f>IF($J$9=36,'Jeunes Plants'!U230,IF($J$9=37,'Jeunes Plants'!V230,IF($J$9=38,'Jeunes Plants'!W230,IF($J$9=39,'Jeunes Plants'!X230,IF($J$9=40,'Jeunes Plants'!Y230,IF($J$9=41,'Jeunes Plants'!Z230,IF($J$9=42,'Jeunes Plants'!AA230,IF($J$9=43,'Jeunes Plants'!AB230,IF($J$9=44,'Jeunes Plants'!AC230,IF($J$9=45,'Jeunes Plants'!AD230,IF($J$9=46,'Jeunes Plants'!AE230,IF($J$9=47,'Jeunes Plants'!AF230,IF($J$9=48,'Jeunes Plants'!AG230,IF($J$9=49,'Jeunes Plants'!AH230,IF($J$9=50,'Jeunes Plants'!AI230,IF($J$9=51,'Jeunes Plants'!AJ230,IF($J$9=52,'Jeunes Plants'!AK230,IF($J$9=1,'Jeunes Plants'!AL230,IF($J$9=2,'Jeunes Plants'!AM230,IF($J$9=3,'Jeunes Plants'!AN230,IF($J$9=4,'Jeunes Plants'!AO230,IF($J$9=5,'Jeunes Plants'!AP230,IF($J$9=6,'Jeunes Plants'!AQ230,IF($J$9=7,'Jeunes Plants'!AR230,IF($J$9=8,'Jeunes Plants'!AS230,IF($J$9=9,'Jeunes Plants'!AT230,IF($J$9=10,'Jeunes Plants'!AU230,IF($J$9=11,'Jeunes Plants'!AV230,IF($J$9=12,'Jeunes Plants'!AW230,IF($J$9=13,'Jeunes Plants'!AX230,IF($J$9=14,'Jeunes Plants'!AY230,IF($J$9=15,'Jeunes Plants'!AZ230,IF($J$9=16,'Jeunes Plants'!BA230,IF($J$9=17,'Jeunes Plants'!BB230,IF($J$9=18,'Jeunes Plants'!BC230,IF($J$9=19,'Jeunes Plants'!BD230,IF($J$9=20,'Jeunes Plants'!BE230,IF($J$9=21,'Jeunes Plants'!BF230,IF($J$9=22,'Jeunes Plants'!BG230,IF($J$9=23,'Jeunes Plants'!BH230,IF($J$9=24,'Jeunes Plants'!BI230,IF($J$9=25,'Jeunes Plants'!BJ230,IF($J$9=26,'Jeunes Plants'!BK230,IF($J$9=27,'Jeunes Plants'!BL230,IF($J$9=28,'Jeunes Plants'!BM230,IF($J$9=29,'Jeunes Plants'!BN230,IF($J$9=30,'Jeunes Plants'!BO230,IF($J$9=31,'Jeunes Plants'!BP230,IF($J$9=32,'Jeunes Plants'!BQ230,IF($J$9=33,'Jeunes Plants'!BR230,IF($J$9=34,'Jeunes Plants'!BS230,IF($J$9=35,'Jeunes Plants'!B12133,))))))))))))))))))))))))))))))))))))))))))))))))))))</f>
        <v>0</v>
      </c>
      <c r="K369" s="103" t="str">
        <f>IF('Jeunes Plants'!R230=0,"","Erreur")</f>
        <v/>
      </c>
    </row>
    <row r="370" spans="1:11" x14ac:dyDescent="0.25">
      <c r="A370" s="103">
        <f>IF('Jeunes Plants'!A231&lt;&gt;"",'Jeunes Plants'!A231,"")</f>
        <v>25044</v>
      </c>
      <c r="B370" s="103" t="str">
        <f>IF('Jeunes Plants'!L231&lt;&gt;"",'Jeunes Plants'!L231,"")</f>
        <v>S7</v>
      </c>
      <c r="C370" s="107" t="str">
        <f>IF('Jeunes Plants'!B231&lt;&gt;"",'Jeunes Plants'!B231,"")</f>
        <v>CALIBRACHOA COLIBRI</v>
      </c>
      <c r="D370" s="107" t="str">
        <f>IF('Jeunes Plants'!C231&lt;&gt;"",'Jeunes Plants'!C231,"")</f>
        <v xml:space="preserve">Tangerine </v>
      </c>
      <c r="E370" s="103">
        <f>IF('Jeunes Plants'!H231&lt;&gt;"",'Jeunes Plants'!H231,"")</f>
        <v>6</v>
      </c>
      <c r="F370" s="103" t="str">
        <f>IF('Jeunes Plants'!E231&lt;&gt;"",'Jeunes Plants'!E231,"")</f>
        <v>B</v>
      </c>
      <c r="G370" s="103" t="str">
        <f>IF('Jeunes Plants'!N231&lt;&gt;"",'Jeunes Plants'!N231,"")</f>
        <v>M3</v>
      </c>
      <c r="H370" s="103" t="str">
        <f>IF('Jeunes Plants'!I231&lt;&gt;"",'Jeunes Plants'!I231,"")</f>
        <v>A</v>
      </c>
      <c r="I370" s="103">
        <f>IF('Jeunes Plants'!J231&lt;&gt;"",'Jeunes Plants'!J231,"")</f>
        <v>4.4999999999999998E-2</v>
      </c>
      <c r="J370" s="103">
        <f>IF($J$9=36,'Jeunes Plants'!U231,IF($J$9=37,'Jeunes Plants'!V231,IF($J$9=38,'Jeunes Plants'!W231,IF($J$9=39,'Jeunes Plants'!X231,IF($J$9=40,'Jeunes Plants'!Y231,IF($J$9=41,'Jeunes Plants'!Z231,IF($J$9=42,'Jeunes Plants'!AA231,IF($J$9=43,'Jeunes Plants'!AB231,IF($J$9=44,'Jeunes Plants'!AC231,IF($J$9=45,'Jeunes Plants'!AD231,IF($J$9=46,'Jeunes Plants'!AE231,IF($J$9=47,'Jeunes Plants'!AF231,IF($J$9=48,'Jeunes Plants'!AG231,IF($J$9=49,'Jeunes Plants'!AH231,IF($J$9=50,'Jeunes Plants'!AI231,IF($J$9=51,'Jeunes Plants'!AJ231,IF($J$9=52,'Jeunes Plants'!AK231,IF($J$9=1,'Jeunes Plants'!AL231,IF($J$9=2,'Jeunes Plants'!AM231,IF($J$9=3,'Jeunes Plants'!AN231,IF($J$9=4,'Jeunes Plants'!AO231,IF($J$9=5,'Jeunes Plants'!AP231,IF($J$9=6,'Jeunes Plants'!AQ231,IF($J$9=7,'Jeunes Plants'!AR231,IF($J$9=8,'Jeunes Plants'!AS231,IF($J$9=9,'Jeunes Plants'!AT231,IF($J$9=10,'Jeunes Plants'!AU231,IF($J$9=11,'Jeunes Plants'!AV231,IF($J$9=12,'Jeunes Plants'!AW231,IF($J$9=13,'Jeunes Plants'!AX231,IF($J$9=14,'Jeunes Plants'!AY231,IF($J$9=15,'Jeunes Plants'!AZ231,IF($J$9=16,'Jeunes Plants'!BA231,IF($J$9=17,'Jeunes Plants'!BB231,IF($J$9=18,'Jeunes Plants'!BC231,IF($J$9=19,'Jeunes Plants'!BD231,IF($J$9=20,'Jeunes Plants'!BE231,IF($J$9=21,'Jeunes Plants'!BF231,IF($J$9=22,'Jeunes Plants'!BG231,IF($J$9=23,'Jeunes Plants'!BH231,IF($J$9=24,'Jeunes Plants'!BI231,IF($J$9=25,'Jeunes Plants'!BJ231,IF($J$9=26,'Jeunes Plants'!BK231,IF($J$9=27,'Jeunes Plants'!BL231,IF($J$9=28,'Jeunes Plants'!BM231,IF($J$9=29,'Jeunes Plants'!BN231,IF($J$9=30,'Jeunes Plants'!BO231,IF($J$9=31,'Jeunes Plants'!BP231,IF($J$9=32,'Jeunes Plants'!BQ231,IF($J$9=33,'Jeunes Plants'!BR231,IF($J$9=34,'Jeunes Plants'!BS231,IF($J$9=35,'Jeunes Plants'!B12134,))))))))))))))))))))))))))))))))))))))))))))))))))))</f>
        <v>0</v>
      </c>
      <c r="K370" s="103" t="str">
        <f>IF('Jeunes Plants'!R231=0,"","Erreur")</f>
        <v/>
      </c>
    </row>
    <row r="371" spans="1:11" x14ac:dyDescent="0.25">
      <c r="A371" s="103">
        <f>IF('Jeunes Plants'!A232&lt;&gt;"",'Jeunes Plants'!A232,"")</f>
        <v>22891</v>
      </c>
      <c r="B371" s="103" t="str">
        <f>IF('Jeunes Plants'!L232&lt;&gt;"",'Jeunes Plants'!L232,"")</f>
        <v>S7</v>
      </c>
      <c r="C371" s="107" t="str">
        <f>IF('Jeunes Plants'!B232&lt;&gt;"",'Jeunes Plants'!B232,"")</f>
        <v>CALIBRACHOA COLIBRI</v>
      </c>
      <c r="D371" s="107" t="str">
        <f>IF('Jeunes Plants'!C232&lt;&gt;"",'Jeunes Plants'!C232,"")</f>
        <v xml:space="preserve">Pink Bling </v>
      </c>
      <c r="E371" s="103">
        <f>IF('Jeunes Plants'!H232&lt;&gt;"",'Jeunes Plants'!H232,"")</f>
        <v>6</v>
      </c>
      <c r="F371" s="103" t="str">
        <f>IF('Jeunes Plants'!E232&lt;&gt;"",'Jeunes Plants'!E232,"")</f>
        <v>B</v>
      </c>
      <c r="G371" s="103" t="str">
        <f>IF('Jeunes Plants'!N232&lt;&gt;"",'Jeunes Plants'!N232,"")</f>
        <v>M3</v>
      </c>
      <c r="H371" s="103" t="str">
        <f>IF('Jeunes Plants'!I232&lt;&gt;"",'Jeunes Plants'!I232,"")</f>
        <v>A</v>
      </c>
      <c r="I371" s="103">
        <f>IF('Jeunes Plants'!J232&lt;&gt;"",'Jeunes Plants'!J232,"")</f>
        <v>0.06</v>
      </c>
      <c r="J371" s="103">
        <f>IF($J$9=36,'Jeunes Plants'!U232,IF($J$9=37,'Jeunes Plants'!V232,IF($J$9=38,'Jeunes Plants'!W232,IF($J$9=39,'Jeunes Plants'!X232,IF($J$9=40,'Jeunes Plants'!Y232,IF($J$9=41,'Jeunes Plants'!Z232,IF($J$9=42,'Jeunes Plants'!AA232,IF($J$9=43,'Jeunes Plants'!AB232,IF($J$9=44,'Jeunes Plants'!AC232,IF($J$9=45,'Jeunes Plants'!AD232,IF($J$9=46,'Jeunes Plants'!AE232,IF($J$9=47,'Jeunes Plants'!AF232,IF($J$9=48,'Jeunes Plants'!AG232,IF($J$9=49,'Jeunes Plants'!AH232,IF($J$9=50,'Jeunes Plants'!AI232,IF($J$9=51,'Jeunes Plants'!AJ232,IF($J$9=52,'Jeunes Plants'!AK232,IF($J$9=1,'Jeunes Plants'!AL232,IF($J$9=2,'Jeunes Plants'!AM232,IF($J$9=3,'Jeunes Plants'!AN232,IF($J$9=4,'Jeunes Plants'!AO232,IF($J$9=5,'Jeunes Plants'!AP232,IF($J$9=6,'Jeunes Plants'!AQ232,IF($J$9=7,'Jeunes Plants'!AR232,IF($J$9=8,'Jeunes Plants'!AS232,IF($J$9=9,'Jeunes Plants'!AT232,IF($J$9=10,'Jeunes Plants'!AU232,IF($J$9=11,'Jeunes Plants'!AV232,IF($J$9=12,'Jeunes Plants'!AW232,IF($J$9=13,'Jeunes Plants'!AX232,IF($J$9=14,'Jeunes Plants'!AY232,IF($J$9=15,'Jeunes Plants'!AZ232,IF($J$9=16,'Jeunes Plants'!BA232,IF($J$9=17,'Jeunes Plants'!BB232,IF($J$9=18,'Jeunes Plants'!BC232,IF($J$9=19,'Jeunes Plants'!BD232,IF($J$9=20,'Jeunes Plants'!BE232,IF($J$9=21,'Jeunes Plants'!BF232,IF($J$9=22,'Jeunes Plants'!BG232,IF($J$9=23,'Jeunes Plants'!BH232,IF($J$9=24,'Jeunes Plants'!BI232,IF($J$9=25,'Jeunes Plants'!BJ232,IF($J$9=26,'Jeunes Plants'!BK232,IF($J$9=27,'Jeunes Plants'!BL232,IF($J$9=28,'Jeunes Plants'!BM232,IF($J$9=29,'Jeunes Plants'!BN232,IF($J$9=30,'Jeunes Plants'!BO232,IF($J$9=31,'Jeunes Plants'!BP232,IF($J$9=32,'Jeunes Plants'!BQ232,IF($J$9=33,'Jeunes Plants'!BR232,IF($J$9=34,'Jeunes Plants'!BS232,IF($J$9=35,'Jeunes Plants'!B12135,))))))))))))))))))))))))))))))))))))))))))))))))))))</f>
        <v>0</v>
      </c>
      <c r="K371" s="103" t="str">
        <f>IF('Jeunes Plants'!R232=0,"","Erreur")</f>
        <v/>
      </c>
    </row>
    <row r="372" spans="1:11" x14ac:dyDescent="0.25">
      <c r="A372" s="103">
        <f>IF('Jeunes Plants'!A233&lt;&gt;"",'Jeunes Plants'!A233,"")</f>
        <v>23761</v>
      </c>
      <c r="B372" s="103" t="str">
        <f>IF('Jeunes Plants'!L233&lt;&gt;"",'Jeunes Plants'!L233,"")</f>
        <v>S7</v>
      </c>
      <c r="C372" s="107" t="str">
        <f>IF('Jeunes Plants'!B233&lt;&gt;"",'Jeunes Plants'!B233,"")</f>
        <v>CALIBRACHOA COLIBRI</v>
      </c>
      <c r="D372" s="107" t="str">
        <f>IF('Jeunes Plants'!C233&lt;&gt;"",'Jeunes Plants'!C233,"")</f>
        <v xml:space="preserve">Pink Flamingo </v>
      </c>
      <c r="E372" s="103">
        <f>IF('Jeunes Plants'!H233&lt;&gt;"",'Jeunes Plants'!H233,"")</f>
        <v>6</v>
      </c>
      <c r="F372" s="103" t="str">
        <f>IF('Jeunes Plants'!E233&lt;&gt;"",'Jeunes Plants'!E233,"")</f>
        <v>B</v>
      </c>
      <c r="G372" s="103" t="str">
        <f>IF('Jeunes Plants'!N233&lt;&gt;"",'Jeunes Plants'!N233,"")</f>
        <v>M3</v>
      </c>
      <c r="H372" s="103" t="str">
        <f>IF('Jeunes Plants'!I233&lt;&gt;"",'Jeunes Plants'!I233,"")</f>
        <v>A</v>
      </c>
      <c r="I372" s="103">
        <f>IF('Jeunes Plants'!J233&lt;&gt;"",'Jeunes Plants'!J233,"")</f>
        <v>4.4999999999999998E-2</v>
      </c>
      <c r="J372" s="103">
        <f>IF($J$9=36,'Jeunes Plants'!U233,IF($J$9=37,'Jeunes Plants'!V233,IF($J$9=38,'Jeunes Plants'!W233,IF($J$9=39,'Jeunes Plants'!X233,IF($J$9=40,'Jeunes Plants'!Y233,IF($J$9=41,'Jeunes Plants'!Z233,IF($J$9=42,'Jeunes Plants'!AA233,IF($J$9=43,'Jeunes Plants'!AB233,IF($J$9=44,'Jeunes Plants'!AC233,IF($J$9=45,'Jeunes Plants'!AD233,IF($J$9=46,'Jeunes Plants'!AE233,IF($J$9=47,'Jeunes Plants'!AF233,IF($J$9=48,'Jeunes Plants'!AG233,IF($J$9=49,'Jeunes Plants'!AH233,IF($J$9=50,'Jeunes Plants'!AI233,IF($J$9=51,'Jeunes Plants'!AJ233,IF($J$9=52,'Jeunes Plants'!AK233,IF($J$9=1,'Jeunes Plants'!AL233,IF($J$9=2,'Jeunes Plants'!AM233,IF($J$9=3,'Jeunes Plants'!AN233,IF($J$9=4,'Jeunes Plants'!AO233,IF($J$9=5,'Jeunes Plants'!AP233,IF($J$9=6,'Jeunes Plants'!AQ233,IF($J$9=7,'Jeunes Plants'!AR233,IF($J$9=8,'Jeunes Plants'!AS233,IF($J$9=9,'Jeunes Plants'!AT233,IF($J$9=10,'Jeunes Plants'!AU233,IF($J$9=11,'Jeunes Plants'!AV233,IF($J$9=12,'Jeunes Plants'!AW233,IF($J$9=13,'Jeunes Plants'!AX233,IF($J$9=14,'Jeunes Plants'!AY233,IF($J$9=15,'Jeunes Plants'!AZ233,IF($J$9=16,'Jeunes Plants'!BA233,IF($J$9=17,'Jeunes Plants'!BB233,IF($J$9=18,'Jeunes Plants'!BC233,IF($J$9=19,'Jeunes Plants'!BD233,IF($J$9=20,'Jeunes Plants'!BE233,IF($J$9=21,'Jeunes Plants'!BF233,IF($J$9=22,'Jeunes Plants'!BG233,IF($J$9=23,'Jeunes Plants'!BH233,IF($J$9=24,'Jeunes Plants'!BI233,IF($J$9=25,'Jeunes Plants'!BJ233,IF($J$9=26,'Jeunes Plants'!BK233,IF($J$9=27,'Jeunes Plants'!BL233,IF($J$9=28,'Jeunes Plants'!BM233,IF($J$9=29,'Jeunes Plants'!BN233,IF($J$9=30,'Jeunes Plants'!BO233,IF($J$9=31,'Jeunes Plants'!BP233,IF($J$9=32,'Jeunes Plants'!BQ233,IF($J$9=33,'Jeunes Plants'!BR233,IF($J$9=34,'Jeunes Plants'!BS233,IF($J$9=35,'Jeunes Plants'!B12136,))))))))))))))))))))))))))))))))))))))))))))))))))))</f>
        <v>0</v>
      </c>
      <c r="K372" s="103" t="str">
        <f>IF('Jeunes Plants'!R233=0,"","Erreur")</f>
        <v/>
      </c>
    </row>
    <row r="373" spans="1:11" x14ac:dyDescent="0.25">
      <c r="A373" s="103">
        <f>IF('Jeunes Plants'!A234&lt;&gt;"",'Jeunes Plants'!A234,"")</f>
        <v>22893</v>
      </c>
      <c r="B373" s="103" t="str">
        <f>IF('Jeunes Plants'!L234&lt;&gt;"",'Jeunes Plants'!L234,"")</f>
        <v>S7</v>
      </c>
      <c r="C373" s="107" t="str">
        <f>IF('Jeunes Plants'!B234&lt;&gt;"",'Jeunes Plants'!B234,"")</f>
        <v>CALIBRACHOA COLIBRI</v>
      </c>
      <c r="D373" s="107" t="str">
        <f>IF('Jeunes Plants'!C234&lt;&gt;"",'Jeunes Plants'!C234,"")</f>
        <v xml:space="preserve">Plum </v>
      </c>
      <c r="E373" s="103">
        <f>IF('Jeunes Plants'!H234&lt;&gt;"",'Jeunes Plants'!H234,"")</f>
        <v>6</v>
      </c>
      <c r="F373" s="103" t="str">
        <f>IF('Jeunes Plants'!E234&lt;&gt;"",'Jeunes Plants'!E234,"")</f>
        <v>B</v>
      </c>
      <c r="G373" s="103" t="str">
        <f>IF('Jeunes Plants'!N234&lt;&gt;"",'Jeunes Plants'!N234,"")</f>
        <v>M3</v>
      </c>
      <c r="H373" s="103" t="str">
        <f>IF('Jeunes Plants'!I234&lt;&gt;"",'Jeunes Plants'!I234,"")</f>
        <v>A</v>
      </c>
      <c r="I373" s="103">
        <f>IF('Jeunes Plants'!J234&lt;&gt;"",'Jeunes Plants'!J234,"")</f>
        <v>4.4999999999999998E-2</v>
      </c>
      <c r="J373" s="103">
        <f>IF($J$9=36,'Jeunes Plants'!U234,IF($J$9=37,'Jeunes Plants'!V234,IF($J$9=38,'Jeunes Plants'!W234,IF($J$9=39,'Jeunes Plants'!X234,IF($J$9=40,'Jeunes Plants'!Y234,IF($J$9=41,'Jeunes Plants'!Z234,IF($J$9=42,'Jeunes Plants'!AA234,IF($J$9=43,'Jeunes Plants'!AB234,IF($J$9=44,'Jeunes Plants'!AC234,IF($J$9=45,'Jeunes Plants'!AD234,IF($J$9=46,'Jeunes Plants'!AE234,IF($J$9=47,'Jeunes Plants'!AF234,IF($J$9=48,'Jeunes Plants'!AG234,IF($J$9=49,'Jeunes Plants'!AH234,IF($J$9=50,'Jeunes Plants'!AI234,IF($J$9=51,'Jeunes Plants'!AJ234,IF($J$9=52,'Jeunes Plants'!AK234,IF($J$9=1,'Jeunes Plants'!AL234,IF($J$9=2,'Jeunes Plants'!AM234,IF($J$9=3,'Jeunes Plants'!AN234,IF($J$9=4,'Jeunes Plants'!AO234,IF($J$9=5,'Jeunes Plants'!AP234,IF($J$9=6,'Jeunes Plants'!AQ234,IF($J$9=7,'Jeunes Plants'!AR234,IF($J$9=8,'Jeunes Plants'!AS234,IF($J$9=9,'Jeunes Plants'!AT234,IF($J$9=10,'Jeunes Plants'!AU234,IF($J$9=11,'Jeunes Plants'!AV234,IF($J$9=12,'Jeunes Plants'!AW234,IF($J$9=13,'Jeunes Plants'!AX234,IF($J$9=14,'Jeunes Plants'!AY234,IF($J$9=15,'Jeunes Plants'!AZ234,IF($J$9=16,'Jeunes Plants'!BA234,IF($J$9=17,'Jeunes Plants'!BB234,IF($J$9=18,'Jeunes Plants'!BC234,IF($J$9=19,'Jeunes Plants'!BD234,IF($J$9=20,'Jeunes Plants'!BE234,IF($J$9=21,'Jeunes Plants'!BF234,IF($J$9=22,'Jeunes Plants'!BG234,IF($J$9=23,'Jeunes Plants'!BH234,IF($J$9=24,'Jeunes Plants'!BI234,IF($J$9=25,'Jeunes Plants'!BJ234,IF($J$9=26,'Jeunes Plants'!BK234,IF($J$9=27,'Jeunes Plants'!BL234,IF($J$9=28,'Jeunes Plants'!BM234,IF($J$9=29,'Jeunes Plants'!BN234,IF($J$9=30,'Jeunes Plants'!BO234,IF($J$9=31,'Jeunes Plants'!BP234,IF($J$9=32,'Jeunes Plants'!BQ234,IF($J$9=33,'Jeunes Plants'!BR234,IF($J$9=34,'Jeunes Plants'!BS234,IF($J$9=35,'Jeunes Plants'!B12137,))))))))))))))))))))))))))))))))))))))))))))))))))))</f>
        <v>0</v>
      </c>
      <c r="K373" s="103" t="str">
        <f>IF('Jeunes Plants'!R234=0,"","Erreur")</f>
        <v/>
      </c>
    </row>
    <row r="374" spans="1:11" x14ac:dyDescent="0.25">
      <c r="A374" s="103">
        <f>IF('Jeunes Plants'!A235&lt;&gt;"",'Jeunes Plants'!A235,"")</f>
        <v>23383</v>
      </c>
      <c r="B374" s="103" t="str">
        <f>IF('Jeunes Plants'!L235&lt;&gt;"",'Jeunes Plants'!L235,"")</f>
        <v>S7</v>
      </c>
      <c r="C374" s="107" t="str">
        <f>IF('Jeunes Plants'!B235&lt;&gt;"",'Jeunes Plants'!B235,"")</f>
        <v>CALIBRACHOA COLIBRI</v>
      </c>
      <c r="D374" s="107" t="str">
        <f>IF('Jeunes Plants'!C235&lt;&gt;"",'Jeunes Plants'!C235,"")</f>
        <v xml:space="preserve">Pure White </v>
      </c>
      <c r="E374" s="103">
        <f>IF('Jeunes Plants'!H235&lt;&gt;"",'Jeunes Plants'!H235,"")</f>
        <v>6</v>
      </c>
      <c r="F374" s="103" t="str">
        <f>IF('Jeunes Plants'!E235&lt;&gt;"",'Jeunes Plants'!E235,"")</f>
        <v>B</v>
      </c>
      <c r="G374" s="103" t="str">
        <f>IF('Jeunes Plants'!N235&lt;&gt;"",'Jeunes Plants'!N235,"")</f>
        <v>M3</v>
      </c>
      <c r="H374" s="103" t="str">
        <f>IF('Jeunes Plants'!I235&lt;&gt;"",'Jeunes Plants'!I235,"")</f>
        <v>A</v>
      </c>
      <c r="I374" s="103">
        <f>IF('Jeunes Plants'!J235&lt;&gt;"",'Jeunes Plants'!J235,"")</f>
        <v>4.4999999999999998E-2</v>
      </c>
      <c r="J374" s="103">
        <f>IF($J$9=36,'Jeunes Plants'!U235,IF($J$9=37,'Jeunes Plants'!V235,IF($J$9=38,'Jeunes Plants'!W235,IF($J$9=39,'Jeunes Plants'!X235,IF($J$9=40,'Jeunes Plants'!Y235,IF($J$9=41,'Jeunes Plants'!Z235,IF($J$9=42,'Jeunes Plants'!AA235,IF($J$9=43,'Jeunes Plants'!AB235,IF($J$9=44,'Jeunes Plants'!AC235,IF($J$9=45,'Jeunes Plants'!AD235,IF($J$9=46,'Jeunes Plants'!AE235,IF($J$9=47,'Jeunes Plants'!AF235,IF($J$9=48,'Jeunes Plants'!AG235,IF($J$9=49,'Jeunes Plants'!AH235,IF($J$9=50,'Jeunes Plants'!AI235,IF($J$9=51,'Jeunes Plants'!AJ235,IF($J$9=52,'Jeunes Plants'!AK235,IF($J$9=1,'Jeunes Plants'!AL235,IF($J$9=2,'Jeunes Plants'!AM235,IF($J$9=3,'Jeunes Plants'!AN235,IF($J$9=4,'Jeunes Plants'!AO235,IF($J$9=5,'Jeunes Plants'!AP235,IF($J$9=6,'Jeunes Plants'!AQ235,IF($J$9=7,'Jeunes Plants'!AR235,IF($J$9=8,'Jeunes Plants'!AS235,IF($J$9=9,'Jeunes Plants'!AT235,IF($J$9=10,'Jeunes Plants'!AU235,IF($J$9=11,'Jeunes Plants'!AV235,IF($J$9=12,'Jeunes Plants'!AW235,IF($J$9=13,'Jeunes Plants'!AX235,IF($J$9=14,'Jeunes Plants'!AY235,IF($J$9=15,'Jeunes Plants'!AZ235,IF($J$9=16,'Jeunes Plants'!BA235,IF($J$9=17,'Jeunes Plants'!BB235,IF($J$9=18,'Jeunes Plants'!BC235,IF($J$9=19,'Jeunes Plants'!BD235,IF($J$9=20,'Jeunes Plants'!BE235,IF($J$9=21,'Jeunes Plants'!BF235,IF($J$9=22,'Jeunes Plants'!BG235,IF($J$9=23,'Jeunes Plants'!BH235,IF($J$9=24,'Jeunes Plants'!BI235,IF($J$9=25,'Jeunes Plants'!BJ235,IF($J$9=26,'Jeunes Plants'!BK235,IF($J$9=27,'Jeunes Plants'!BL235,IF($J$9=28,'Jeunes Plants'!BM235,IF($J$9=29,'Jeunes Plants'!BN235,IF($J$9=30,'Jeunes Plants'!BO235,IF($J$9=31,'Jeunes Plants'!BP235,IF($J$9=32,'Jeunes Plants'!BQ235,IF($J$9=33,'Jeunes Plants'!BR235,IF($J$9=34,'Jeunes Plants'!BS235,IF($J$9=35,'Jeunes Plants'!B12138,))))))))))))))))))))))))))))))))))))))))))))))))))))</f>
        <v>0</v>
      </c>
      <c r="K374" s="103" t="str">
        <f>IF('Jeunes Plants'!R235=0,"","Erreur")</f>
        <v/>
      </c>
    </row>
    <row r="375" spans="1:11" x14ac:dyDescent="0.25">
      <c r="A375" s="103">
        <f>IF('Jeunes Plants'!A236&lt;&gt;"",'Jeunes Plants'!A236,"")</f>
        <v>23627</v>
      </c>
      <c r="B375" s="103" t="str">
        <f>IF('Jeunes Plants'!L236&lt;&gt;"",'Jeunes Plants'!L236,"")</f>
        <v>S7</v>
      </c>
      <c r="C375" s="107" t="str">
        <f>IF('Jeunes Plants'!B236&lt;&gt;"",'Jeunes Plants'!B236,"")</f>
        <v>CALIBRACHOA COLIBRI</v>
      </c>
      <c r="D375" s="107" t="str">
        <f>IF('Jeunes Plants'!C236&lt;&gt;"",'Jeunes Plants'!C236,"")</f>
        <v>Purple Bling</v>
      </c>
      <c r="E375" s="103">
        <f>IF('Jeunes Plants'!H236&lt;&gt;"",'Jeunes Plants'!H236,"")</f>
        <v>6</v>
      </c>
      <c r="F375" s="103" t="str">
        <f>IF('Jeunes Plants'!E236&lt;&gt;"",'Jeunes Plants'!E236,"")</f>
        <v>B</v>
      </c>
      <c r="G375" s="103" t="str">
        <f>IF('Jeunes Plants'!N236&lt;&gt;"",'Jeunes Plants'!N236,"")</f>
        <v>M3</v>
      </c>
      <c r="H375" s="103" t="str">
        <f>IF('Jeunes Plants'!I236&lt;&gt;"",'Jeunes Plants'!I236,"")</f>
        <v>A</v>
      </c>
      <c r="I375" s="103">
        <f>IF('Jeunes Plants'!J236&lt;&gt;"",'Jeunes Plants'!J236,"")</f>
        <v>0.06</v>
      </c>
      <c r="J375" s="103">
        <f>IF($J$9=36,'Jeunes Plants'!U236,IF($J$9=37,'Jeunes Plants'!V236,IF($J$9=38,'Jeunes Plants'!W236,IF($J$9=39,'Jeunes Plants'!X236,IF($J$9=40,'Jeunes Plants'!Y236,IF($J$9=41,'Jeunes Plants'!Z236,IF($J$9=42,'Jeunes Plants'!AA236,IF($J$9=43,'Jeunes Plants'!AB236,IF($J$9=44,'Jeunes Plants'!AC236,IF($J$9=45,'Jeunes Plants'!AD236,IF($J$9=46,'Jeunes Plants'!AE236,IF($J$9=47,'Jeunes Plants'!AF236,IF($J$9=48,'Jeunes Plants'!AG236,IF($J$9=49,'Jeunes Plants'!AH236,IF($J$9=50,'Jeunes Plants'!AI236,IF($J$9=51,'Jeunes Plants'!AJ236,IF($J$9=52,'Jeunes Plants'!AK236,IF($J$9=1,'Jeunes Plants'!AL236,IF($J$9=2,'Jeunes Plants'!AM236,IF($J$9=3,'Jeunes Plants'!AN236,IF($J$9=4,'Jeunes Plants'!AO236,IF($J$9=5,'Jeunes Plants'!AP236,IF($J$9=6,'Jeunes Plants'!AQ236,IF($J$9=7,'Jeunes Plants'!AR236,IF($J$9=8,'Jeunes Plants'!AS236,IF($J$9=9,'Jeunes Plants'!AT236,IF($J$9=10,'Jeunes Plants'!AU236,IF($J$9=11,'Jeunes Plants'!AV236,IF($J$9=12,'Jeunes Plants'!AW236,IF($J$9=13,'Jeunes Plants'!AX236,IF($J$9=14,'Jeunes Plants'!AY236,IF($J$9=15,'Jeunes Plants'!AZ236,IF($J$9=16,'Jeunes Plants'!BA236,IF($J$9=17,'Jeunes Plants'!BB236,IF($J$9=18,'Jeunes Plants'!BC236,IF($J$9=19,'Jeunes Plants'!BD236,IF($J$9=20,'Jeunes Plants'!BE236,IF($J$9=21,'Jeunes Plants'!BF236,IF($J$9=22,'Jeunes Plants'!BG236,IF($J$9=23,'Jeunes Plants'!BH236,IF($J$9=24,'Jeunes Plants'!BI236,IF($J$9=25,'Jeunes Plants'!BJ236,IF($J$9=26,'Jeunes Plants'!BK236,IF($J$9=27,'Jeunes Plants'!BL236,IF($J$9=28,'Jeunes Plants'!BM236,IF($J$9=29,'Jeunes Plants'!BN236,IF($J$9=30,'Jeunes Plants'!BO236,IF($J$9=31,'Jeunes Plants'!BP236,IF($J$9=32,'Jeunes Plants'!BQ236,IF($J$9=33,'Jeunes Plants'!BR236,IF($J$9=34,'Jeunes Plants'!BS236,IF($J$9=35,'Jeunes Plants'!B12139,))))))))))))))))))))))))))))))))))))))))))))))))))))</f>
        <v>0</v>
      </c>
      <c r="K375" s="103" t="str">
        <f>IF('Jeunes Plants'!R236=0,"","Erreur")</f>
        <v/>
      </c>
    </row>
    <row r="376" spans="1:11" x14ac:dyDescent="0.25">
      <c r="A376" s="103">
        <f>IF('Jeunes Plants'!A237&lt;&gt;"",'Jeunes Plants'!A237,"")</f>
        <v>23626</v>
      </c>
      <c r="B376" s="103" t="str">
        <f>IF('Jeunes Plants'!L237&lt;&gt;"",'Jeunes Plants'!L237,"")</f>
        <v>S7</v>
      </c>
      <c r="C376" s="107" t="str">
        <f>IF('Jeunes Plants'!B237&lt;&gt;"",'Jeunes Plants'!B237,"")</f>
        <v>CALIBRACHOA COLIBRI</v>
      </c>
      <c r="D376" s="107" t="str">
        <f>IF('Jeunes Plants'!C237&lt;&gt;"",'Jeunes Plants'!C237,"")</f>
        <v>Yellow Canary</v>
      </c>
      <c r="E376" s="103">
        <f>IF('Jeunes Plants'!H237&lt;&gt;"",'Jeunes Plants'!H237,"")</f>
        <v>6</v>
      </c>
      <c r="F376" s="103" t="str">
        <f>IF('Jeunes Plants'!E237&lt;&gt;"",'Jeunes Plants'!E237,"")</f>
        <v>B</v>
      </c>
      <c r="G376" s="103" t="str">
        <f>IF('Jeunes Plants'!N237&lt;&gt;"",'Jeunes Plants'!N237,"")</f>
        <v>M3</v>
      </c>
      <c r="H376" s="103" t="str">
        <f>IF('Jeunes Plants'!I237&lt;&gt;"",'Jeunes Plants'!I237,"")</f>
        <v>A</v>
      </c>
      <c r="I376" s="103">
        <f>IF('Jeunes Plants'!J237&lt;&gt;"",'Jeunes Plants'!J237,"")</f>
        <v>4.4999999999999998E-2</v>
      </c>
      <c r="J376" s="103">
        <f>IF($J$9=36,'Jeunes Plants'!U237,IF($J$9=37,'Jeunes Plants'!V237,IF($J$9=38,'Jeunes Plants'!W237,IF($J$9=39,'Jeunes Plants'!X237,IF($J$9=40,'Jeunes Plants'!Y237,IF($J$9=41,'Jeunes Plants'!Z237,IF($J$9=42,'Jeunes Plants'!AA237,IF($J$9=43,'Jeunes Plants'!AB237,IF($J$9=44,'Jeunes Plants'!AC237,IF($J$9=45,'Jeunes Plants'!AD237,IF($J$9=46,'Jeunes Plants'!AE237,IF($J$9=47,'Jeunes Plants'!AF237,IF($J$9=48,'Jeunes Plants'!AG237,IF($J$9=49,'Jeunes Plants'!AH237,IF($J$9=50,'Jeunes Plants'!AI237,IF($J$9=51,'Jeunes Plants'!AJ237,IF($J$9=52,'Jeunes Plants'!AK237,IF($J$9=1,'Jeunes Plants'!AL237,IF($J$9=2,'Jeunes Plants'!AM237,IF($J$9=3,'Jeunes Plants'!AN237,IF($J$9=4,'Jeunes Plants'!AO237,IF($J$9=5,'Jeunes Plants'!AP237,IF($J$9=6,'Jeunes Plants'!AQ237,IF($J$9=7,'Jeunes Plants'!AR237,IF($J$9=8,'Jeunes Plants'!AS237,IF($J$9=9,'Jeunes Plants'!AT237,IF($J$9=10,'Jeunes Plants'!AU237,IF($J$9=11,'Jeunes Plants'!AV237,IF($J$9=12,'Jeunes Plants'!AW237,IF($J$9=13,'Jeunes Plants'!AX237,IF($J$9=14,'Jeunes Plants'!AY237,IF($J$9=15,'Jeunes Plants'!AZ237,IF($J$9=16,'Jeunes Plants'!BA237,IF($J$9=17,'Jeunes Plants'!BB237,IF($J$9=18,'Jeunes Plants'!BC237,IF($J$9=19,'Jeunes Plants'!BD237,IF($J$9=20,'Jeunes Plants'!BE237,IF($J$9=21,'Jeunes Plants'!BF237,IF($J$9=22,'Jeunes Plants'!BG237,IF($J$9=23,'Jeunes Plants'!BH237,IF($J$9=24,'Jeunes Plants'!BI237,IF($J$9=25,'Jeunes Plants'!BJ237,IF($J$9=26,'Jeunes Plants'!BK237,IF($J$9=27,'Jeunes Plants'!BL237,IF($J$9=28,'Jeunes Plants'!BM237,IF($J$9=29,'Jeunes Plants'!BN237,IF($J$9=30,'Jeunes Plants'!BO237,IF($J$9=31,'Jeunes Plants'!BP237,IF($J$9=32,'Jeunes Plants'!BQ237,IF($J$9=33,'Jeunes Plants'!BR237,IF($J$9=34,'Jeunes Plants'!BS237,IF($J$9=35,'Jeunes Plants'!B12140,))))))))))))))))))))))))))))))))))))))))))))))))))))</f>
        <v>0</v>
      </c>
      <c r="K376" s="103" t="str">
        <f>IF('Jeunes Plants'!R237=0,"","Erreur")</f>
        <v/>
      </c>
    </row>
    <row r="377" spans="1:11" x14ac:dyDescent="0.25">
      <c r="A377" s="103">
        <f>IF('Jeunes Plants'!A238&lt;&gt;"",'Jeunes Plants'!A238,"")</f>
        <v>22894</v>
      </c>
      <c r="B377" s="103" t="str">
        <f>IF('Jeunes Plants'!L238&lt;&gt;"",'Jeunes Plants'!L238,"")</f>
        <v>S7</v>
      </c>
      <c r="C377" s="107" t="str">
        <f>IF('Jeunes Plants'!B238&lt;&gt;"",'Jeunes Plants'!B238,"")</f>
        <v>CALIBRACHOA COLIBRI</v>
      </c>
      <c r="D377" s="107" t="str">
        <f>IF('Jeunes Plants'!C238&lt;&gt;"",'Jeunes Plants'!C238,"")</f>
        <v xml:space="preserve">Variés </v>
      </c>
      <c r="E377" s="103">
        <f>IF('Jeunes Plants'!H238&lt;&gt;"",'Jeunes Plants'!H238,"")</f>
        <v>6</v>
      </c>
      <c r="F377" s="103" t="str">
        <f>IF('Jeunes Plants'!E238&lt;&gt;"",'Jeunes Plants'!E238,"")</f>
        <v>B</v>
      </c>
      <c r="G377" s="103" t="str">
        <f>IF('Jeunes Plants'!N238&lt;&gt;"",'Jeunes Plants'!N238,"")</f>
        <v>M3</v>
      </c>
      <c r="H377" s="103" t="str">
        <f>IF('Jeunes Plants'!I238&lt;&gt;"",'Jeunes Plants'!I238,"")</f>
        <v>A</v>
      </c>
      <c r="I377" s="103">
        <f>IF('Jeunes Plants'!J238&lt;&gt;"",'Jeunes Plants'!J238,"")</f>
        <v>4.4999999999999998E-2</v>
      </c>
      <c r="J377" s="103">
        <f>IF($J$9=36,'Jeunes Plants'!U238,IF($J$9=37,'Jeunes Plants'!V238,IF($J$9=38,'Jeunes Plants'!W238,IF($J$9=39,'Jeunes Plants'!X238,IF($J$9=40,'Jeunes Plants'!Y238,IF($J$9=41,'Jeunes Plants'!Z238,IF($J$9=42,'Jeunes Plants'!AA238,IF($J$9=43,'Jeunes Plants'!AB238,IF($J$9=44,'Jeunes Plants'!AC238,IF($J$9=45,'Jeunes Plants'!AD238,IF($J$9=46,'Jeunes Plants'!AE238,IF($J$9=47,'Jeunes Plants'!AF238,IF($J$9=48,'Jeunes Plants'!AG238,IF($J$9=49,'Jeunes Plants'!AH238,IF($J$9=50,'Jeunes Plants'!AI238,IF($J$9=51,'Jeunes Plants'!AJ238,IF($J$9=52,'Jeunes Plants'!AK238,IF($J$9=1,'Jeunes Plants'!AL238,IF($J$9=2,'Jeunes Plants'!AM238,IF($J$9=3,'Jeunes Plants'!AN238,IF($J$9=4,'Jeunes Plants'!AO238,IF($J$9=5,'Jeunes Plants'!AP238,IF($J$9=6,'Jeunes Plants'!AQ238,IF($J$9=7,'Jeunes Plants'!AR238,IF($J$9=8,'Jeunes Plants'!AS238,IF($J$9=9,'Jeunes Plants'!AT238,IF($J$9=10,'Jeunes Plants'!AU238,IF($J$9=11,'Jeunes Plants'!AV238,IF($J$9=12,'Jeunes Plants'!AW238,IF($J$9=13,'Jeunes Plants'!AX238,IF($J$9=14,'Jeunes Plants'!AY238,IF($J$9=15,'Jeunes Plants'!AZ238,IF($J$9=16,'Jeunes Plants'!BA238,IF($J$9=17,'Jeunes Plants'!BB238,IF($J$9=18,'Jeunes Plants'!BC238,IF($J$9=19,'Jeunes Plants'!BD238,IF($J$9=20,'Jeunes Plants'!BE238,IF($J$9=21,'Jeunes Plants'!BF238,IF($J$9=22,'Jeunes Plants'!BG238,IF($J$9=23,'Jeunes Plants'!BH238,IF($J$9=24,'Jeunes Plants'!BI238,IF($J$9=25,'Jeunes Plants'!BJ238,IF($J$9=26,'Jeunes Plants'!BK238,IF($J$9=27,'Jeunes Plants'!BL238,IF($J$9=28,'Jeunes Plants'!BM238,IF($J$9=29,'Jeunes Plants'!BN238,IF($J$9=30,'Jeunes Plants'!BO238,IF($J$9=31,'Jeunes Plants'!BP238,IF($J$9=32,'Jeunes Plants'!BQ238,IF($J$9=33,'Jeunes Plants'!BR238,IF($J$9=34,'Jeunes Plants'!BS238,IF($J$9=35,'Jeunes Plants'!B12141,))))))))))))))))))))))))))))))))))))))))))))))))))))</f>
        <v>0</v>
      </c>
      <c r="K377" s="103" t="str">
        <f>IF('Jeunes Plants'!R238=0,"","Erreur")</f>
        <v/>
      </c>
    </row>
    <row r="378" spans="1:11" x14ac:dyDescent="0.25">
      <c r="A378" s="450"/>
      <c r="B378" s="450"/>
      <c r="C378" s="451" t="s">
        <v>1835</v>
      </c>
      <c r="D378" s="451"/>
      <c r="E378" s="450"/>
      <c r="F378" s="450"/>
      <c r="G378" s="450"/>
      <c r="H378" s="450"/>
      <c r="I378" s="450"/>
      <c r="J378" s="450">
        <f>SUBTOTAL(9,J365:J377)</f>
        <v>0</v>
      </c>
      <c r="K378" s="450"/>
    </row>
    <row r="379" spans="1:11" x14ac:dyDescent="0.25">
      <c r="A379" s="103">
        <f>IF('Jeunes Plants'!A239&lt;&gt;"",'Jeunes Plants'!A239,"")</f>
        <v>22904</v>
      </c>
      <c r="B379" s="103" t="str">
        <f>IF('Jeunes Plants'!L239&lt;&gt;"",'Jeunes Plants'!L239,"")</f>
        <v>S7</v>
      </c>
      <c r="C379" s="107" t="str">
        <f>IF('Jeunes Plants'!B239&lt;&gt;"",'Jeunes Plants'!B239,"")</f>
        <v>CALIBRACHOA OMBRE</v>
      </c>
      <c r="D379" s="107" t="str">
        <f>IF('Jeunes Plants'!C239&lt;&gt;"",'Jeunes Plants'!C239,"")</f>
        <v>Blue</v>
      </c>
      <c r="E379" s="103">
        <f>IF('Jeunes Plants'!H239&lt;&gt;"",'Jeunes Plants'!H239,"")</f>
        <v>6</v>
      </c>
      <c r="F379" s="103" t="str">
        <f>IF('Jeunes Plants'!E239&lt;&gt;"",'Jeunes Plants'!E239,"")</f>
        <v>B</v>
      </c>
      <c r="G379" s="103" t="str">
        <f>IF('Jeunes Plants'!N239&lt;&gt;"",'Jeunes Plants'!N239,"")</f>
        <v>M3</v>
      </c>
      <c r="H379" s="103" t="str">
        <f>IF('Jeunes Plants'!I239&lt;&gt;"",'Jeunes Plants'!I239,"")</f>
        <v>A</v>
      </c>
      <c r="I379" s="103">
        <f>IF('Jeunes Plants'!J239&lt;&gt;"",'Jeunes Plants'!J239,"")</f>
        <v>0.06</v>
      </c>
      <c r="J379" s="103">
        <f>IF($J$9=36,'Jeunes Plants'!U239,IF($J$9=37,'Jeunes Plants'!V239,IF($J$9=38,'Jeunes Plants'!W239,IF($J$9=39,'Jeunes Plants'!X239,IF($J$9=40,'Jeunes Plants'!Y239,IF($J$9=41,'Jeunes Plants'!Z239,IF($J$9=42,'Jeunes Plants'!AA239,IF($J$9=43,'Jeunes Plants'!AB239,IF($J$9=44,'Jeunes Plants'!AC239,IF($J$9=45,'Jeunes Plants'!AD239,IF($J$9=46,'Jeunes Plants'!AE239,IF($J$9=47,'Jeunes Plants'!AF239,IF($J$9=48,'Jeunes Plants'!AG239,IF($J$9=49,'Jeunes Plants'!AH239,IF($J$9=50,'Jeunes Plants'!AI239,IF($J$9=51,'Jeunes Plants'!AJ239,IF($J$9=52,'Jeunes Plants'!AK239,IF($J$9=1,'Jeunes Plants'!AL239,IF($J$9=2,'Jeunes Plants'!AM239,IF($J$9=3,'Jeunes Plants'!AN239,IF($J$9=4,'Jeunes Plants'!AO239,IF($J$9=5,'Jeunes Plants'!AP239,IF($J$9=6,'Jeunes Plants'!AQ239,IF($J$9=7,'Jeunes Plants'!AR239,IF($J$9=8,'Jeunes Plants'!AS239,IF($J$9=9,'Jeunes Plants'!AT239,IF($J$9=10,'Jeunes Plants'!AU239,IF($J$9=11,'Jeunes Plants'!AV239,IF($J$9=12,'Jeunes Plants'!AW239,IF($J$9=13,'Jeunes Plants'!AX239,IF($J$9=14,'Jeunes Plants'!AY239,IF($J$9=15,'Jeunes Plants'!AZ239,IF($J$9=16,'Jeunes Plants'!BA239,IF($J$9=17,'Jeunes Plants'!BB239,IF($J$9=18,'Jeunes Plants'!BC239,IF($J$9=19,'Jeunes Plants'!BD239,IF($J$9=20,'Jeunes Plants'!BE239,IF($J$9=21,'Jeunes Plants'!BF239,IF($J$9=22,'Jeunes Plants'!BG239,IF($J$9=23,'Jeunes Plants'!BH239,IF($J$9=24,'Jeunes Plants'!BI239,IF($J$9=25,'Jeunes Plants'!BJ239,IF($J$9=26,'Jeunes Plants'!BK239,IF($J$9=27,'Jeunes Plants'!BL239,IF($J$9=28,'Jeunes Plants'!BM239,IF($J$9=29,'Jeunes Plants'!BN239,IF($J$9=30,'Jeunes Plants'!BO239,IF($J$9=31,'Jeunes Plants'!BP239,IF($J$9=32,'Jeunes Plants'!BQ239,IF($J$9=33,'Jeunes Plants'!BR239,IF($J$9=34,'Jeunes Plants'!BS239,IF($J$9=35,'Jeunes Plants'!B12142,))))))))))))))))))))))))))))))))))))))))))))))))))))</f>
        <v>0</v>
      </c>
      <c r="K379" s="103" t="str">
        <f>IF('Jeunes Plants'!R239=0,"","Erreur")</f>
        <v/>
      </c>
    </row>
    <row r="380" spans="1:11" x14ac:dyDescent="0.25">
      <c r="A380" s="103">
        <f>IF('Jeunes Plants'!A240&lt;&gt;"",'Jeunes Plants'!A240,"")</f>
        <v>22905</v>
      </c>
      <c r="B380" s="103" t="str">
        <f>IF('Jeunes Plants'!L240&lt;&gt;"",'Jeunes Plants'!L240,"")</f>
        <v>S7</v>
      </c>
      <c r="C380" s="107" t="str">
        <f>IF('Jeunes Plants'!B240&lt;&gt;"",'Jeunes Plants'!B240,"")</f>
        <v>CALIBRACHOA OMBRE</v>
      </c>
      <c r="D380" s="107" t="str">
        <f>IF('Jeunes Plants'!C240&lt;&gt;"",'Jeunes Plants'!C240,"")</f>
        <v xml:space="preserve">Pink </v>
      </c>
      <c r="E380" s="103">
        <f>IF('Jeunes Plants'!H240&lt;&gt;"",'Jeunes Plants'!H240,"")</f>
        <v>6</v>
      </c>
      <c r="F380" s="103" t="str">
        <f>IF('Jeunes Plants'!E240&lt;&gt;"",'Jeunes Plants'!E240,"")</f>
        <v>B</v>
      </c>
      <c r="G380" s="103" t="str">
        <f>IF('Jeunes Plants'!N240&lt;&gt;"",'Jeunes Plants'!N240,"")</f>
        <v>M3</v>
      </c>
      <c r="H380" s="103" t="str">
        <f>IF('Jeunes Plants'!I240&lt;&gt;"",'Jeunes Plants'!I240,"")</f>
        <v>A</v>
      </c>
      <c r="I380" s="103">
        <f>IF('Jeunes Plants'!J240&lt;&gt;"",'Jeunes Plants'!J240,"")</f>
        <v>0.06</v>
      </c>
      <c r="J380" s="103">
        <f>IF($J$9=36,'Jeunes Plants'!U240,IF($J$9=37,'Jeunes Plants'!V240,IF($J$9=38,'Jeunes Plants'!W240,IF($J$9=39,'Jeunes Plants'!X240,IF($J$9=40,'Jeunes Plants'!Y240,IF($J$9=41,'Jeunes Plants'!Z240,IF($J$9=42,'Jeunes Plants'!AA240,IF($J$9=43,'Jeunes Plants'!AB240,IF($J$9=44,'Jeunes Plants'!AC240,IF($J$9=45,'Jeunes Plants'!AD240,IF($J$9=46,'Jeunes Plants'!AE240,IF($J$9=47,'Jeunes Plants'!AF240,IF($J$9=48,'Jeunes Plants'!AG240,IF($J$9=49,'Jeunes Plants'!AH240,IF($J$9=50,'Jeunes Plants'!AI240,IF($J$9=51,'Jeunes Plants'!AJ240,IF($J$9=52,'Jeunes Plants'!AK240,IF($J$9=1,'Jeunes Plants'!AL240,IF($J$9=2,'Jeunes Plants'!AM240,IF($J$9=3,'Jeunes Plants'!AN240,IF($J$9=4,'Jeunes Plants'!AO240,IF($J$9=5,'Jeunes Plants'!AP240,IF($J$9=6,'Jeunes Plants'!AQ240,IF($J$9=7,'Jeunes Plants'!AR240,IF($J$9=8,'Jeunes Plants'!AS240,IF($J$9=9,'Jeunes Plants'!AT240,IF($J$9=10,'Jeunes Plants'!AU240,IF($J$9=11,'Jeunes Plants'!AV240,IF($J$9=12,'Jeunes Plants'!AW240,IF($J$9=13,'Jeunes Plants'!AX240,IF($J$9=14,'Jeunes Plants'!AY240,IF($J$9=15,'Jeunes Plants'!AZ240,IF($J$9=16,'Jeunes Plants'!BA240,IF($J$9=17,'Jeunes Plants'!BB240,IF($J$9=18,'Jeunes Plants'!BC240,IF($J$9=19,'Jeunes Plants'!BD240,IF($J$9=20,'Jeunes Plants'!BE240,IF($J$9=21,'Jeunes Plants'!BF240,IF($J$9=22,'Jeunes Plants'!BG240,IF($J$9=23,'Jeunes Plants'!BH240,IF($J$9=24,'Jeunes Plants'!BI240,IF($J$9=25,'Jeunes Plants'!BJ240,IF($J$9=26,'Jeunes Plants'!BK240,IF($J$9=27,'Jeunes Plants'!BL240,IF($J$9=28,'Jeunes Plants'!BM240,IF($J$9=29,'Jeunes Plants'!BN240,IF($J$9=30,'Jeunes Plants'!BO240,IF($J$9=31,'Jeunes Plants'!BP240,IF($J$9=32,'Jeunes Plants'!BQ240,IF($J$9=33,'Jeunes Plants'!BR240,IF($J$9=34,'Jeunes Plants'!BS240,IF($J$9=35,'Jeunes Plants'!B12143,))))))))))))))))))))))))))))))))))))))))))))))))))))</f>
        <v>0</v>
      </c>
      <c r="K380" s="103" t="str">
        <f>IF('Jeunes Plants'!R240=0,"","Erreur")</f>
        <v/>
      </c>
    </row>
    <row r="381" spans="1:11" x14ac:dyDescent="0.25">
      <c r="A381" s="450"/>
      <c r="B381" s="450"/>
      <c r="C381" s="451" t="s">
        <v>1836</v>
      </c>
      <c r="D381" s="451"/>
      <c r="E381" s="450"/>
      <c r="F381" s="450"/>
      <c r="G381" s="450"/>
      <c r="H381" s="450"/>
      <c r="I381" s="450"/>
      <c r="J381" s="450">
        <f>SUBTOTAL(9,J379:J380)</f>
        <v>0</v>
      </c>
      <c r="K381" s="450"/>
    </row>
    <row r="382" spans="1:11" x14ac:dyDescent="0.25">
      <c r="A382" s="103">
        <f>IF('Jeunes Plants'!A241&lt;&gt;"",'Jeunes Plants'!A241,"")</f>
        <v>23609</v>
      </c>
      <c r="B382" s="103" t="str">
        <f>IF('Jeunes Plants'!L241&lt;&gt;"",'Jeunes Plants'!L241,"")</f>
        <v>S7</v>
      </c>
      <c r="C382" s="107" t="str">
        <f>IF('Jeunes Plants'!B241&lt;&gt;"",'Jeunes Plants'!B241,"")</f>
        <v>CALIBRACHOA EYECONIC</v>
      </c>
      <c r="D382" s="107" t="str">
        <f>IF('Jeunes Plants'!C241&lt;&gt;"",'Jeunes Plants'!C241,"")</f>
        <v>Apricot</v>
      </c>
      <c r="E382" s="103">
        <f>IF('Jeunes Plants'!H241&lt;&gt;"",'Jeunes Plants'!H241,"")</f>
        <v>6</v>
      </c>
      <c r="F382" s="103" t="str">
        <f>IF('Jeunes Plants'!E241&lt;&gt;"",'Jeunes Plants'!E241,"")</f>
        <v>B</v>
      </c>
      <c r="G382" s="103" t="str">
        <f>IF('Jeunes Plants'!N241&lt;&gt;"",'Jeunes Plants'!N241,"")</f>
        <v>M3</v>
      </c>
      <c r="H382" s="103" t="str">
        <f>IF('Jeunes Plants'!I241&lt;&gt;"",'Jeunes Plants'!I241,"")</f>
        <v>A</v>
      </c>
      <c r="I382" s="103">
        <f>IF('Jeunes Plants'!J241&lt;&gt;"",'Jeunes Plants'!J241,"")</f>
        <v>0.06</v>
      </c>
      <c r="J382" s="103">
        <f>IF($J$9=36,'Jeunes Plants'!U241,IF($J$9=37,'Jeunes Plants'!V241,IF($J$9=38,'Jeunes Plants'!W241,IF($J$9=39,'Jeunes Plants'!X241,IF($J$9=40,'Jeunes Plants'!Y241,IF($J$9=41,'Jeunes Plants'!Z241,IF($J$9=42,'Jeunes Plants'!AA241,IF($J$9=43,'Jeunes Plants'!AB241,IF($J$9=44,'Jeunes Plants'!AC241,IF($J$9=45,'Jeunes Plants'!AD241,IF($J$9=46,'Jeunes Plants'!AE241,IF($J$9=47,'Jeunes Plants'!AF241,IF($J$9=48,'Jeunes Plants'!AG241,IF($J$9=49,'Jeunes Plants'!AH241,IF($J$9=50,'Jeunes Plants'!AI241,IF($J$9=51,'Jeunes Plants'!AJ241,IF($J$9=52,'Jeunes Plants'!AK241,IF($J$9=1,'Jeunes Plants'!AL241,IF($J$9=2,'Jeunes Plants'!AM241,IF($J$9=3,'Jeunes Plants'!AN241,IF($J$9=4,'Jeunes Plants'!AO241,IF($J$9=5,'Jeunes Plants'!AP241,IF($J$9=6,'Jeunes Plants'!AQ241,IF($J$9=7,'Jeunes Plants'!AR241,IF($J$9=8,'Jeunes Plants'!AS241,IF($J$9=9,'Jeunes Plants'!AT241,IF($J$9=10,'Jeunes Plants'!AU241,IF($J$9=11,'Jeunes Plants'!AV241,IF($J$9=12,'Jeunes Plants'!AW241,IF($J$9=13,'Jeunes Plants'!AX241,IF($J$9=14,'Jeunes Plants'!AY241,IF($J$9=15,'Jeunes Plants'!AZ241,IF($J$9=16,'Jeunes Plants'!BA241,IF($J$9=17,'Jeunes Plants'!BB241,IF($J$9=18,'Jeunes Plants'!BC241,IF($J$9=19,'Jeunes Plants'!BD241,IF($J$9=20,'Jeunes Plants'!BE241,IF($J$9=21,'Jeunes Plants'!BF241,IF($J$9=22,'Jeunes Plants'!BG241,IF($J$9=23,'Jeunes Plants'!BH241,IF($J$9=24,'Jeunes Plants'!BI241,IF($J$9=25,'Jeunes Plants'!BJ241,IF($J$9=26,'Jeunes Plants'!BK241,IF($J$9=27,'Jeunes Plants'!BL241,IF($J$9=28,'Jeunes Plants'!BM241,IF($J$9=29,'Jeunes Plants'!BN241,IF($J$9=30,'Jeunes Plants'!BO241,IF($J$9=31,'Jeunes Plants'!BP241,IF($J$9=32,'Jeunes Plants'!BQ241,IF($J$9=33,'Jeunes Plants'!BR241,IF($J$9=34,'Jeunes Plants'!BS241,IF($J$9=35,'Jeunes Plants'!B12144,))))))))))))))))))))))))))))))))))))))))))))))))))))</f>
        <v>0</v>
      </c>
      <c r="K382" s="103" t="str">
        <f>IF('Jeunes Plants'!R241=0,"","Erreur")</f>
        <v/>
      </c>
    </row>
    <row r="383" spans="1:11" x14ac:dyDescent="0.25">
      <c r="A383" s="103">
        <f>IF('Jeunes Plants'!A242&lt;&gt;"",'Jeunes Plants'!A242,"")</f>
        <v>23631</v>
      </c>
      <c r="B383" s="103" t="str">
        <f>IF('Jeunes Plants'!L242&lt;&gt;"",'Jeunes Plants'!L242,"")</f>
        <v>S7</v>
      </c>
      <c r="C383" s="107" t="str">
        <f>IF('Jeunes Plants'!B242&lt;&gt;"",'Jeunes Plants'!B242,"")</f>
        <v>CALIBRACHOA EYECONIC</v>
      </c>
      <c r="D383" s="107" t="str">
        <f>IF('Jeunes Plants'!C242&lt;&gt;"",'Jeunes Plants'!C242,"")</f>
        <v>Peach</v>
      </c>
      <c r="E383" s="103">
        <f>IF('Jeunes Plants'!H242&lt;&gt;"",'Jeunes Plants'!H242,"")</f>
        <v>6</v>
      </c>
      <c r="F383" s="103" t="str">
        <f>IF('Jeunes Plants'!E242&lt;&gt;"",'Jeunes Plants'!E242,"")</f>
        <v>B</v>
      </c>
      <c r="G383" s="103" t="str">
        <f>IF('Jeunes Plants'!N242&lt;&gt;"",'Jeunes Plants'!N242,"")</f>
        <v>M3</v>
      </c>
      <c r="H383" s="103" t="str">
        <f>IF('Jeunes Plants'!I242&lt;&gt;"",'Jeunes Plants'!I242,"")</f>
        <v>A</v>
      </c>
      <c r="I383" s="103">
        <f>IF('Jeunes Plants'!J242&lt;&gt;"",'Jeunes Plants'!J242,"")</f>
        <v>0.06</v>
      </c>
      <c r="J383" s="103">
        <f>IF($J$9=36,'Jeunes Plants'!U242,IF($J$9=37,'Jeunes Plants'!V242,IF($J$9=38,'Jeunes Plants'!W242,IF($J$9=39,'Jeunes Plants'!X242,IF($J$9=40,'Jeunes Plants'!Y242,IF($J$9=41,'Jeunes Plants'!Z242,IF($J$9=42,'Jeunes Plants'!AA242,IF($J$9=43,'Jeunes Plants'!AB242,IF($J$9=44,'Jeunes Plants'!AC242,IF($J$9=45,'Jeunes Plants'!AD242,IF($J$9=46,'Jeunes Plants'!AE242,IF($J$9=47,'Jeunes Plants'!AF242,IF($J$9=48,'Jeunes Plants'!AG242,IF($J$9=49,'Jeunes Plants'!AH242,IF($J$9=50,'Jeunes Plants'!AI242,IF($J$9=51,'Jeunes Plants'!AJ242,IF($J$9=52,'Jeunes Plants'!AK242,IF($J$9=1,'Jeunes Plants'!AL242,IF($J$9=2,'Jeunes Plants'!AM242,IF($J$9=3,'Jeunes Plants'!AN242,IF($J$9=4,'Jeunes Plants'!AO242,IF($J$9=5,'Jeunes Plants'!AP242,IF($J$9=6,'Jeunes Plants'!AQ242,IF($J$9=7,'Jeunes Plants'!AR242,IF($J$9=8,'Jeunes Plants'!AS242,IF($J$9=9,'Jeunes Plants'!AT242,IF($J$9=10,'Jeunes Plants'!AU242,IF($J$9=11,'Jeunes Plants'!AV242,IF($J$9=12,'Jeunes Plants'!AW242,IF($J$9=13,'Jeunes Plants'!AX242,IF($J$9=14,'Jeunes Plants'!AY242,IF($J$9=15,'Jeunes Plants'!AZ242,IF($J$9=16,'Jeunes Plants'!BA242,IF($J$9=17,'Jeunes Plants'!BB242,IF($J$9=18,'Jeunes Plants'!BC242,IF($J$9=19,'Jeunes Plants'!BD242,IF($J$9=20,'Jeunes Plants'!BE242,IF($J$9=21,'Jeunes Plants'!BF242,IF($J$9=22,'Jeunes Plants'!BG242,IF($J$9=23,'Jeunes Plants'!BH242,IF($J$9=24,'Jeunes Plants'!BI242,IF($J$9=25,'Jeunes Plants'!BJ242,IF($J$9=26,'Jeunes Plants'!BK242,IF($J$9=27,'Jeunes Plants'!BL242,IF($J$9=28,'Jeunes Plants'!BM242,IF($J$9=29,'Jeunes Plants'!BN242,IF($J$9=30,'Jeunes Plants'!BO242,IF($J$9=31,'Jeunes Plants'!BP242,IF($J$9=32,'Jeunes Plants'!BQ242,IF($J$9=33,'Jeunes Plants'!BR242,IF($J$9=34,'Jeunes Plants'!BS242,IF($J$9=35,'Jeunes Plants'!B12145,))))))))))))))))))))))))))))))))))))))))))))))))))))</f>
        <v>0</v>
      </c>
      <c r="K383" s="103" t="str">
        <f>IF('Jeunes Plants'!R242=0,"","Erreur")</f>
        <v/>
      </c>
    </row>
    <row r="384" spans="1:11" x14ac:dyDescent="0.25">
      <c r="A384" s="103">
        <f>IF('Jeunes Plants'!A243&lt;&gt;"",'Jeunes Plants'!A243,"")</f>
        <v>25756</v>
      </c>
      <c r="B384" s="103" t="str">
        <f>IF('Jeunes Plants'!L243&lt;&gt;"",'Jeunes Plants'!L243,"")</f>
        <v>S7</v>
      </c>
      <c r="C384" s="107" t="str">
        <f>IF('Jeunes Plants'!B243&lt;&gt;"",'Jeunes Plants'!B243,"")</f>
        <v>CALIBRACHOA EYECONIC</v>
      </c>
      <c r="D384" s="107" t="str">
        <f>IF('Jeunes Plants'!C243&lt;&gt;"",'Jeunes Plants'!C243,"")</f>
        <v>Lia Abstract Lemon Cherry</v>
      </c>
      <c r="E384" s="103">
        <f>IF('Jeunes Plants'!H243&lt;&gt;"",'Jeunes Plants'!H243,"")</f>
        <v>6</v>
      </c>
      <c r="F384" s="103" t="str">
        <f>IF('Jeunes Plants'!E243&lt;&gt;"",'Jeunes Plants'!E243,"")</f>
        <v>B</v>
      </c>
      <c r="G384" s="103" t="str">
        <f>IF('Jeunes Plants'!N243&lt;&gt;"",'Jeunes Plants'!N243,"")</f>
        <v>M3</v>
      </c>
      <c r="H384" s="103" t="str">
        <f>IF('Jeunes Plants'!I243&lt;&gt;"",'Jeunes Plants'!I243,"")</f>
        <v>A</v>
      </c>
      <c r="I384" s="103">
        <f>IF('Jeunes Plants'!J243&lt;&gt;"",'Jeunes Plants'!J243,"")</f>
        <v>0.06</v>
      </c>
      <c r="J384" s="103">
        <f>IF($J$9=36,'Jeunes Plants'!U243,IF($J$9=37,'Jeunes Plants'!V243,IF($J$9=38,'Jeunes Plants'!W243,IF($J$9=39,'Jeunes Plants'!X243,IF($J$9=40,'Jeunes Plants'!Y243,IF($J$9=41,'Jeunes Plants'!Z243,IF($J$9=42,'Jeunes Plants'!AA243,IF($J$9=43,'Jeunes Plants'!AB243,IF($J$9=44,'Jeunes Plants'!AC243,IF($J$9=45,'Jeunes Plants'!AD243,IF($J$9=46,'Jeunes Plants'!AE243,IF($J$9=47,'Jeunes Plants'!AF243,IF($J$9=48,'Jeunes Plants'!AG243,IF($J$9=49,'Jeunes Plants'!AH243,IF($J$9=50,'Jeunes Plants'!AI243,IF($J$9=51,'Jeunes Plants'!AJ243,IF($J$9=52,'Jeunes Plants'!AK243,IF($J$9=1,'Jeunes Plants'!AL243,IF($J$9=2,'Jeunes Plants'!AM243,IF($J$9=3,'Jeunes Plants'!AN243,IF($J$9=4,'Jeunes Plants'!AO243,IF($J$9=5,'Jeunes Plants'!AP243,IF($J$9=6,'Jeunes Plants'!AQ243,IF($J$9=7,'Jeunes Plants'!AR243,IF($J$9=8,'Jeunes Plants'!AS243,IF($J$9=9,'Jeunes Plants'!AT243,IF($J$9=10,'Jeunes Plants'!AU243,IF($J$9=11,'Jeunes Plants'!AV243,IF($J$9=12,'Jeunes Plants'!AW243,IF($J$9=13,'Jeunes Plants'!AX243,IF($J$9=14,'Jeunes Plants'!AY243,IF($J$9=15,'Jeunes Plants'!AZ243,IF($J$9=16,'Jeunes Plants'!BA243,IF($J$9=17,'Jeunes Plants'!BB243,IF($J$9=18,'Jeunes Plants'!BC243,IF($J$9=19,'Jeunes Plants'!BD243,IF($J$9=20,'Jeunes Plants'!BE243,IF($J$9=21,'Jeunes Plants'!BF243,IF($J$9=22,'Jeunes Plants'!BG243,IF($J$9=23,'Jeunes Plants'!BH243,IF($J$9=24,'Jeunes Plants'!BI243,IF($J$9=25,'Jeunes Plants'!BJ243,IF($J$9=26,'Jeunes Plants'!BK243,IF($J$9=27,'Jeunes Plants'!BL243,IF($J$9=28,'Jeunes Plants'!BM243,IF($J$9=29,'Jeunes Plants'!BN243,IF($J$9=30,'Jeunes Plants'!BO243,IF($J$9=31,'Jeunes Plants'!BP243,IF($J$9=32,'Jeunes Plants'!BQ243,IF($J$9=33,'Jeunes Plants'!BR243,IF($J$9=34,'Jeunes Plants'!BS243,IF($J$9=35,'Jeunes Plants'!B12146,))))))))))))))))))))))))))))))))))))))))))))))))))))</f>
        <v>0</v>
      </c>
      <c r="K384" s="103" t="str">
        <f>IF('Jeunes Plants'!R243=0,"","Erreur")</f>
        <v/>
      </c>
    </row>
    <row r="385" spans="1:11" x14ac:dyDescent="0.25">
      <c r="A385" s="103">
        <f>IF('Jeunes Plants'!A244&lt;&gt;"",'Jeunes Plants'!A244,"")</f>
        <v>25053</v>
      </c>
      <c r="B385" s="103" t="str">
        <f>IF('Jeunes Plants'!L244&lt;&gt;"",'Jeunes Plants'!L244,"")</f>
        <v>S7</v>
      </c>
      <c r="C385" s="107" t="str">
        <f>IF('Jeunes Plants'!B244&lt;&gt;"",'Jeunes Plants'!B244,"")</f>
        <v>CALIBRACHOA EYECONIC</v>
      </c>
      <c r="D385" s="107" t="str">
        <f>IF('Jeunes Plants'!C244&lt;&gt;"",'Jeunes Plants'!C244,"")</f>
        <v>Lia Spark Pink</v>
      </c>
      <c r="E385" s="103">
        <f>IF('Jeunes Plants'!H244&lt;&gt;"",'Jeunes Plants'!H244,"")</f>
        <v>6</v>
      </c>
      <c r="F385" s="103" t="str">
        <f>IF('Jeunes Plants'!E244&lt;&gt;"",'Jeunes Plants'!E244,"")</f>
        <v>B</v>
      </c>
      <c r="G385" s="103" t="str">
        <f>IF('Jeunes Plants'!N244&lt;&gt;"",'Jeunes Plants'!N244,"")</f>
        <v>M3</v>
      </c>
      <c r="H385" s="103" t="str">
        <f>IF('Jeunes Plants'!I244&lt;&gt;"",'Jeunes Plants'!I244,"")</f>
        <v>A</v>
      </c>
      <c r="I385" s="103">
        <f>IF('Jeunes Plants'!J244&lt;&gt;"",'Jeunes Plants'!J244,"")</f>
        <v>4.4999999999999998E-2</v>
      </c>
      <c r="J385" s="103">
        <f>IF($J$9=36,'Jeunes Plants'!U244,IF($J$9=37,'Jeunes Plants'!V244,IF($J$9=38,'Jeunes Plants'!W244,IF($J$9=39,'Jeunes Plants'!X244,IF($J$9=40,'Jeunes Plants'!Y244,IF($J$9=41,'Jeunes Plants'!Z244,IF($J$9=42,'Jeunes Plants'!AA244,IF($J$9=43,'Jeunes Plants'!AB244,IF($J$9=44,'Jeunes Plants'!AC244,IF($J$9=45,'Jeunes Plants'!AD244,IF($J$9=46,'Jeunes Plants'!AE244,IF($J$9=47,'Jeunes Plants'!AF244,IF($J$9=48,'Jeunes Plants'!AG244,IF($J$9=49,'Jeunes Plants'!AH244,IF($J$9=50,'Jeunes Plants'!AI244,IF($J$9=51,'Jeunes Plants'!AJ244,IF($J$9=52,'Jeunes Plants'!AK244,IF($J$9=1,'Jeunes Plants'!AL244,IF($J$9=2,'Jeunes Plants'!AM244,IF($J$9=3,'Jeunes Plants'!AN244,IF($J$9=4,'Jeunes Plants'!AO244,IF($J$9=5,'Jeunes Plants'!AP244,IF($J$9=6,'Jeunes Plants'!AQ244,IF($J$9=7,'Jeunes Plants'!AR244,IF($J$9=8,'Jeunes Plants'!AS244,IF($J$9=9,'Jeunes Plants'!AT244,IF($J$9=10,'Jeunes Plants'!AU244,IF($J$9=11,'Jeunes Plants'!AV244,IF($J$9=12,'Jeunes Plants'!AW244,IF($J$9=13,'Jeunes Plants'!AX244,IF($J$9=14,'Jeunes Plants'!AY244,IF($J$9=15,'Jeunes Plants'!AZ244,IF($J$9=16,'Jeunes Plants'!BA244,IF($J$9=17,'Jeunes Plants'!BB244,IF($J$9=18,'Jeunes Plants'!BC244,IF($J$9=19,'Jeunes Plants'!BD244,IF($J$9=20,'Jeunes Plants'!BE244,IF($J$9=21,'Jeunes Plants'!BF244,IF($J$9=22,'Jeunes Plants'!BG244,IF($J$9=23,'Jeunes Plants'!BH244,IF($J$9=24,'Jeunes Plants'!BI244,IF($J$9=25,'Jeunes Plants'!BJ244,IF($J$9=26,'Jeunes Plants'!BK244,IF($J$9=27,'Jeunes Plants'!BL244,IF($J$9=28,'Jeunes Plants'!BM244,IF($J$9=29,'Jeunes Plants'!BN244,IF($J$9=30,'Jeunes Plants'!BO244,IF($J$9=31,'Jeunes Plants'!BP244,IF($J$9=32,'Jeunes Plants'!BQ244,IF($J$9=33,'Jeunes Plants'!BR244,IF($J$9=34,'Jeunes Plants'!BS244,IF($J$9=35,'Jeunes Plants'!B12147,))))))))))))))))))))))))))))))))))))))))))))))))))))</f>
        <v>0</v>
      </c>
      <c r="K385" s="103" t="str">
        <f>IF('Jeunes Plants'!R244=0,"","Erreur")</f>
        <v/>
      </c>
    </row>
    <row r="386" spans="1:11" x14ac:dyDescent="0.25">
      <c r="A386" s="103">
        <f>IF('Jeunes Plants'!A245&lt;&gt;"",'Jeunes Plants'!A245,"")</f>
        <v>22908</v>
      </c>
      <c r="B386" s="103" t="str">
        <f>IF('Jeunes Plants'!L245&lt;&gt;"",'Jeunes Plants'!L245,"")</f>
        <v>S7</v>
      </c>
      <c r="C386" s="107" t="str">
        <f>IF('Jeunes Plants'!B245&lt;&gt;"",'Jeunes Plants'!B245,"")</f>
        <v>CALIBRACHOA EYECONIC</v>
      </c>
      <c r="D386" s="107" t="str">
        <f>IF('Jeunes Plants'!C245&lt;&gt;"",'Jeunes Plants'!C245,"")</f>
        <v>Purple</v>
      </c>
      <c r="E386" s="103">
        <f>IF('Jeunes Plants'!H245&lt;&gt;"",'Jeunes Plants'!H245,"")</f>
        <v>6</v>
      </c>
      <c r="F386" s="103" t="str">
        <f>IF('Jeunes Plants'!E245&lt;&gt;"",'Jeunes Plants'!E245,"")</f>
        <v>B</v>
      </c>
      <c r="G386" s="103" t="str">
        <f>IF('Jeunes Plants'!N245&lt;&gt;"",'Jeunes Plants'!N245,"")</f>
        <v>M3</v>
      </c>
      <c r="H386" s="103" t="str">
        <f>IF('Jeunes Plants'!I245&lt;&gt;"",'Jeunes Plants'!I245,"")</f>
        <v>A</v>
      </c>
      <c r="I386" s="103">
        <f>IF('Jeunes Plants'!J245&lt;&gt;"",'Jeunes Plants'!J245,"")</f>
        <v>0.06</v>
      </c>
      <c r="J386" s="103">
        <f>IF($J$9=36,'Jeunes Plants'!U245,IF($J$9=37,'Jeunes Plants'!V245,IF($J$9=38,'Jeunes Plants'!W245,IF($J$9=39,'Jeunes Plants'!X245,IF($J$9=40,'Jeunes Plants'!Y245,IF($J$9=41,'Jeunes Plants'!Z245,IF($J$9=42,'Jeunes Plants'!AA245,IF($J$9=43,'Jeunes Plants'!AB245,IF($J$9=44,'Jeunes Plants'!AC245,IF($J$9=45,'Jeunes Plants'!AD245,IF($J$9=46,'Jeunes Plants'!AE245,IF($J$9=47,'Jeunes Plants'!AF245,IF($J$9=48,'Jeunes Plants'!AG245,IF($J$9=49,'Jeunes Plants'!AH245,IF($J$9=50,'Jeunes Plants'!AI245,IF($J$9=51,'Jeunes Plants'!AJ245,IF($J$9=52,'Jeunes Plants'!AK245,IF($J$9=1,'Jeunes Plants'!AL245,IF($J$9=2,'Jeunes Plants'!AM245,IF($J$9=3,'Jeunes Plants'!AN245,IF($J$9=4,'Jeunes Plants'!AO245,IF($J$9=5,'Jeunes Plants'!AP245,IF($J$9=6,'Jeunes Plants'!AQ245,IF($J$9=7,'Jeunes Plants'!AR245,IF($J$9=8,'Jeunes Plants'!AS245,IF($J$9=9,'Jeunes Plants'!AT245,IF($J$9=10,'Jeunes Plants'!AU245,IF($J$9=11,'Jeunes Plants'!AV245,IF($J$9=12,'Jeunes Plants'!AW245,IF($J$9=13,'Jeunes Plants'!AX245,IF($J$9=14,'Jeunes Plants'!AY245,IF($J$9=15,'Jeunes Plants'!AZ245,IF($J$9=16,'Jeunes Plants'!BA245,IF($J$9=17,'Jeunes Plants'!BB245,IF($J$9=18,'Jeunes Plants'!BC245,IF($J$9=19,'Jeunes Plants'!BD245,IF($J$9=20,'Jeunes Plants'!BE245,IF($J$9=21,'Jeunes Plants'!BF245,IF($J$9=22,'Jeunes Plants'!BG245,IF($J$9=23,'Jeunes Plants'!BH245,IF($J$9=24,'Jeunes Plants'!BI245,IF($J$9=25,'Jeunes Plants'!BJ245,IF($J$9=26,'Jeunes Plants'!BK245,IF($J$9=27,'Jeunes Plants'!BL245,IF($J$9=28,'Jeunes Plants'!BM245,IF($J$9=29,'Jeunes Plants'!BN245,IF($J$9=30,'Jeunes Plants'!BO245,IF($J$9=31,'Jeunes Plants'!BP245,IF($J$9=32,'Jeunes Plants'!BQ245,IF($J$9=33,'Jeunes Plants'!BR245,IF($J$9=34,'Jeunes Plants'!BS245,IF($J$9=35,'Jeunes Plants'!B12148,))))))))))))))))))))))))))))))))))))))))))))))))))))</f>
        <v>0</v>
      </c>
      <c r="K386" s="103" t="str">
        <f>IF('Jeunes Plants'!R245=0,"","Erreur")</f>
        <v/>
      </c>
    </row>
    <row r="387" spans="1:11" x14ac:dyDescent="0.25">
      <c r="A387" s="103">
        <f>IF('Jeunes Plants'!A246&lt;&gt;"",'Jeunes Plants'!A246,"")</f>
        <v>22909</v>
      </c>
      <c r="B387" s="103" t="str">
        <f>IF('Jeunes Plants'!L246&lt;&gt;"",'Jeunes Plants'!L246,"")</f>
        <v>S7</v>
      </c>
      <c r="C387" s="107" t="str">
        <f>IF('Jeunes Plants'!B246&lt;&gt;"",'Jeunes Plants'!B246,"")</f>
        <v>CALIBRACHOA EYECONIC</v>
      </c>
      <c r="D387" s="107" t="str">
        <f>IF('Jeunes Plants'!C246&lt;&gt;"",'Jeunes Plants'!C246,"")</f>
        <v>Strawberry</v>
      </c>
      <c r="E387" s="103">
        <f>IF('Jeunes Plants'!H246&lt;&gt;"",'Jeunes Plants'!H246,"")</f>
        <v>6</v>
      </c>
      <c r="F387" s="103" t="str">
        <f>IF('Jeunes Plants'!E246&lt;&gt;"",'Jeunes Plants'!E246,"")</f>
        <v>B</v>
      </c>
      <c r="G387" s="103" t="str">
        <f>IF('Jeunes Plants'!N246&lt;&gt;"",'Jeunes Plants'!N246,"")</f>
        <v>M3</v>
      </c>
      <c r="H387" s="103" t="str">
        <f>IF('Jeunes Plants'!I246&lt;&gt;"",'Jeunes Plants'!I246,"")</f>
        <v>A</v>
      </c>
      <c r="I387" s="103">
        <f>IF('Jeunes Plants'!J246&lt;&gt;"",'Jeunes Plants'!J246,"")</f>
        <v>0.06</v>
      </c>
      <c r="J387" s="103">
        <f>IF($J$9=36,'Jeunes Plants'!U246,IF($J$9=37,'Jeunes Plants'!V246,IF($J$9=38,'Jeunes Plants'!W246,IF($J$9=39,'Jeunes Plants'!X246,IF($J$9=40,'Jeunes Plants'!Y246,IF($J$9=41,'Jeunes Plants'!Z246,IF($J$9=42,'Jeunes Plants'!AA246,IF($J$9=43,'Jeunes Plants'!AB246,IF($J$9=44,'Jeunes Plants'!AC246,IF($J$9=45,'Jeunes Plants'!AD246,IF($J$9=46,'Jeunes Plants'!AE246,IF($J$9=47,'Jeunes Plants'!AF246,IF($J$9=48,'Jeunes Plants'!AG246,IF($J$9=49,'Jeunes Plants'!AH246,IF($J$9=50,'Jeunes Plants'!AI246,IF($J$9=51,'Jeunes Plants'!AJ246,IF($J$9=52,'Jeunes Plants'!AK246,IF($J$9=1,'Jeunes Plants'!AL246,IF($J$9=2,'Jeunes Plants'!AM246,IF($J$9=3,'Jeunes Plants'!AN246,IF($J$9=4,'Jeunes Plants'!AO246,IF($J$9=5,'Jeunes Plants'!AP246,IF($J$9=6,'Jeunes Plants'!AQ246,IF($J$9=7,'Jeunes Plants'!AR246,IF($J$9=8,'Jeunes Plants'!AS246,IF($J$9=9,'Jeunes Plants'!AT246,IF($J$9=10,'Jeunes Plants'!AU246,IF($J$9=11,'Jeunes Plants'!AV246,IF($J$9=12,'Jeunes Plants'!AW246,IF($J$9=13,'Jeunes Plants'!AX246,IF($J$9=14,'Jeunes Plants'!AY246,IF($J$9=15,'Jeunes Plants'!AZ246,IF($J$9=16,'Jeunes Plants'!BA246,IF($J$9=17,'Jeunes Plants'!BB246,IF($J$9=18,'Jeunes Plants'!BC246,IF($J$9=19,'Jeunes Plants'!BD246,IF($J$9=20,'Jeunes Plants'!BE246,IF($J$9=21,'Jeunes Plants'!BF246,IF($J$9=22,'Jeunes Plants'!BG246,IF($J$9=23,'Jeunes Plants'!BH246,IF($J$9=24,'Jeunes Plants'!BI246,IF($J$9=25,'Jeunes Plants'!BJ246,IF($J$9=26,'Jeunes Plants'!BK246,IF($J$9=27,'Jeunes Plants'!BL246,IF($J$9=28,'Jeunes Plants'!BM246,IF($J$9=29,'Jeunes Plants'!BN246,IF($J$9=30,'Jeunes Plants'!BO246,IF($J$9=31,'Jeunes Plants'!BP246,IF($J$9=32,'Jeunes Plants'!BQ246,IF($J$9=33,'Jeunes Plants'!BR246,IF($J$9=34,'Jeunes Plants'!BS246,IF($J$9=35,'Jeunes Plants'!B12149,))))))))))))))))))))))))))))))))))))))))))))))))))))</f>
        <v>0</v>
      </c>
      <c r="K387" s="103" t="str">
        <f>IF('Jeunes Plants'!R246=0,"","Erreur")</f>
        <v/>
      </c>
    </row>
    <row r="388" spans="1:11" x14ac:dyDescent="0.25">
      <c r="A388" s="103">
        <f>IF('Jeunes Plants'!A247&lt;&gt;"",'Jeunes Plants'!A247,"")</f>
        <v>23167</v>
      </c>
      <c r="B388" s="103" t="str">
        <f>IF('Jeunes Plants'!L247&lt;&gt;"",'Jeunes Plants'!L247,"")</f>
        <v>S7</v>
      </c>
      <c r="C388" s="107" t="str">
        <f>IF('Jeunes Plants'!B247&lt;&gt;"",'Jeunes Plants'!B247,"")</f>
        <v>CALIBRACHOA EYECONIC</v>
      </c>
      <c r="D388" s="107" t="str">
        <f>IF('Jeunes Plants'!C247&lt;&gt;"",'Jeunes Plants'!C247,"")</f>
        <v>Variés</v>
      </c>
      <c r="E388" s="103">
        <f>IF('Jeunes Plants'!H247&lt;&gt;"",'Jeunes Plants'!H247,"")</f>
        <v>6</v>
      </c>
      <c r="F388" s="103" t="str">
        <f>IF('Jeunes Plants'!E247&lt;&gt;"",'Jeunes Plants'!E247,"")</f>
        <v>B</v>
      </c>
      <c r="G388" s="103" t="str">
        <f>IF('Jeunes Plants'!N247&lt;&gt;"",'Jeunes Plants'!N247,"")</f>
        <v>M3</v>
      </c>
      <c r="H388" s="103" t="str">
        <f>IF('Jeunes Plants'!I247&lt;&gt;"",'Jeunes Plants'!I247,"")</f>
        <v>A</v>
      </c>
      <c r="I388" s="103">
        <f>IF('Jeunes Plants'!J247&lt;&gt;"",'Jeunes Plants'!J247,"")</f>
        <v>0.06</v>
      </c>
      <c r="J388" s="103">
        <f>IF($J$9=36,'Jeunes Plants'!U247,IF($J$9=37,'Jeunes Plants'!V247,IF($J$9=38,'Jeunes Plants'!W247,IF($J$9=39,'Jeunes Plants'!X247,IF($J$9=40,'Jeunes Plants'!Y247,IF($J$9=41,'Jeunes Plants'!Z247,IF($J$9=42,'Jeunes Plants'!AA247,IF($J$9=43,'Jeunes Plants'!AB247,IF($J$9=44,'Jeunes Plants'!AC247,IF($J$9=45,'Jeunes Plants'!AD247,IF($J$9=46,'Jeunes Plants'!AE247,IF($J$9=47,'Jeunes Plants'!AF247,IF($J$9=48,'Jeunes Plants'!AG247,IF($J$9=49,'Jeunes Plants'!AH247,IF($J$9=50,'Jeunes Plants'!AI247,IF($J$9=51,'Jeunes Plants'!AJ247,IF($J$9=52,'Jeunes Plants'!AK247,IF($J$9=1,'Jeunes Plants'!AL247,IF($J$9=2,'Jeunes Plants'!AM247,IF($J$9=3,'Jeunes Plants'!AN247,IF($J$9=4,'Jeunes Plants'!AO247,IF($J$9=5,'Jeunes Plants'!AP247,IF($J$9=6,'Jeunes Plants'!AQ247,IF($J$9=7,'Jeunes Plants'!AR247,IF($J$9=8,'Jeunes Plants'!AS247,IF($J$9=9,'Jeunes Plants'!AT247,IF($J$9=10,'Jeunes Plants'!AU247,IF($J$9=11,'Jeunes Plants'!AV247,IF($J$9=12,'Jeunes Plants'!AW247,IF($J$9=13,'Jeunes Plants'!AX247,IF($J$9=14,'Jeunes Plants'!AY247,IF($J$9=15,'Jeunes Plants'!AZ247,IF($J$9=16,'Jeunes Plants'!BA247,IF($J$9=17,'Jeunes Plants'!BB247,IF($J$9=18,'Jeunes Plants'!BC247,IF($J$9=19,'Jeunes Plants'!BD247,IF($J$9=20,'Jeunes Plants'!BE247,IF($J$9=21,'Jeunes Plants'!BF247,IF($J$9=22,'Jeunes Plants'!BG247,IF($J$9=23,'Jeunes Plants'!BH247,IF($J$9=24,'Jeunes Plants'!BI247,IF($J$9=25,'Jeunes Plants'!BJ247,IF($J$9=26,'Jeunes Plants'!BK247,IF($J$9=27,'Jeunes Plants'!BL247,IF($J$9=28,'Jeunes Plants'!BM247,IF($J$9=29,'Jeunes Plants'!BN247,IF($J$9=30,'Jeunes Plants'!BO247,IF($J$9=31,'Jeunes Plants'!BP247,IF($J$9=32,'Jeunes Plants'!BQ247,IF($J$9=33,'Jeunes Plants'!BR247,IF($J$9=34,'Jeunes Plants'!BS247,IF($J$9=35,'Jeunes Plants'!B12150,))))))))))))))))))))))))))))))))))))))))))))))))))))</f>
        <v>0</v>
      </c>
      <c r="K388" s="103" t="str">
        <f>IF('Jeunes Plants'!R247=0,"","Erreur")</f>
        <v/>
      </c>
    </row>
    <row r="389" spans="1:11" x14ac:dyDescent="0.25">
      <c r="A389" s="450"/>
      <c r="B389" s="450"/>
      <c r="C389" s="451" t="s">
        <v>1837</v>
      </c>
      <c r="D389" s="451"/>
      <c r="E389" s="450"/>
      <c r="F389" s="450"/>
      <c r="G389" s="450"/>
      <c r="H389" s="450"/>
      <c r="I389" s="450"/>
      <c r="J389" s="450">
        <f>SUBTOTAL(9,J382:J388)</f>
        <v>0</v>
      </c>
      <c r="K389" s="450"/>
    </row>
    <row r="390" spans="1:11" x14ac:dyDescent="0.25">
      <c r="A390" s="103">
        <f>IF('Jeunes Plants'!A248&lt;&gt;"",'Jeunes Plants'!A248,"")</f>
        <v>23762</v>
      </c>
      <c r="B390" s="103" t="str">
        <f>IF('Jeunes Plants'!L248&lt;&gt;"",'Jeunes Plants'!L248,"")</f>
        <v>S7</v>
      </c>
      <c r="C390" s="107" t="str">
        <f>IF('Jeunes Plants'!B248&lt;&gt;"",'Jeunes Plants'!B248,"")</f>
        <v>CALIBRACHOA SWEET BELLS</v>
      </c>
      <c r="D390" s="107" t="str">
        <f>IF('Jeunes Plants'!C248&lt;&gt;"",'Jeunes Plants'!C248,"")</f>
        <v xml:space="preserve">Double Blue bicolor </v>
      </c>
      <c r="E390" s="103">
        <f>IF('Jeunes Plants'!H248&lt;&gt;"",'Jeunes Plants'!H248,"")</f>
        <v>6</v>
      </c>
      <c r="F390" s="103" t="str">
        <f>IF('Jeunes Plants'!E248&lt;&gt;"",'Jeunes Plants'!E248,"")</f>
        <v>B</v>
      </c>
      <c r="G390" s="103" t="str">
        <f>IF('Jeunes Plants'!N248&lt;&gt;"",'Jeunes Plants'!N248,"")</f>
        <v>M3</v>
      </c>
      <c r="H390" s="103" t="str">
        <f>IF('Jeunes Plants'!I248&lt;&gt;"",'Jeunes Plants'!I248,"")</f>
        <v>E</v>
      </c>
      <c r="I390" s="103">
        <f>IF('Jeunes Plants'!J248&lt;&gt;"",'Jeunes Plants'!J248,"")</f>
        <v>5.1999999999999998E-2</v>
      </c>
      <c r="J390" s="103">
        <f>IF($J$9=36,'Jeunes Plants'!U248,IF($J$9=37,'Jeunes Plants'!V248,IF($J$9=38,'Jeunes Plants'!W248,IF($J$9=39,'Jeunes Plants'!X248,IF($J$9=40,'Jeunes Plants'!Y248,IF($J$9=41,'Jeunes Plants'!Z248,IF($J$9=42,'Jeunes Plants'!AA248,IF($J$9=43,'Jeunes Plants'!AB248,IF($J$9=44,'Jeunes Plants'!AC248,IF($J$9=45,'Jeunes Plants'!AD248,IF($J$9=46,'Jeunes Plants'!AE248,IF($J$9=47,'Jeunes Plants'!AF248,IF($J$9=48,'Jeunes Plants'!AG248,IF($J$9=49,'Jeunes Plants'!AH248,IF($J$9=50,'Jeunes Plants'!AI248,IF($J$9=51,'Jeunes Plants'!AJ248,IF($J$9=52,'Jeunes Plants'!AK248,IF($J$9=1,'Jeunes Plants'!AL248,IF($J$9=2,'Jeunes Plants'!AM248,IF($J$9=3,'Jeunes Plants'!AN248,IF($J$9=4,'Jeunes Plants'!AO248,IF($J$9=5,'Jeunes Plants'!AP248,IF($J$9=6,'Jeunes Plants'!AQ248,IF($J$9=7,'Jeunes Plants'!AR248,IF($J$9=8,'Jeunes Plants'!AS248,IF($J$9=9,'Jeunes Plants'!AT248,IF($J$9=10,'Jeunes Plants'!AU248,IF($J$9=11,'Jeunes Plants'!AV248,IF($J$9=12,'Jeunes Plants'!AW248,IF($J$9=13,'Jeunes Plants'!AX248,IF($J$9=14,'Jeunes Plants'!AY248,IF($J$9=15,'Jeunes Plants'!AZ248,IF($J$9=16,'Jeunes Plants'!BA248,IF($J$9=17,'Jeunes Plants'!BB248,IF($J$9=18,'Jeunes Plants'!BC248,IF($J$9=19,'Jeunes Plants'!BD248,IF($J$9=20,'Jeunes Plants'!BE248,IF($J$9=21,'Jeunes Plants'!BF248,IF($J$9=22,'Jeunes Plants'!BG248,IF($J$9=23,'Jeunes Plants'!BH248,IF($J$9=24,'Jeunes Plants'!BI248,IF($J$9=25,'Jeunes Plants'!BJ248,IF($J$9=26,'Jeunes Plants'!BK248,IF($J$9=27,'Jeunes Plants'!BL248,IF($J$9=28,'Jeunes Plants'!BM248,IF($J$9=29,'Jeunes Plants'!BN248,IF($J$9=30,'Jeunes Plants'!BO248,IF($J$9=31,'Jeunes Plants'!BP248,IF($J$9=32,'Jeunes Plants'!BQ248,IF($J$9=33,'Jeunes Plants'!BR248,IF($J$9=34,'Jeunes Plants'!BS248,IF($J$9=35,'Jeunes Plants'!B12151,))))))))))))))))))))))))))))))))))))))))))))))))))))</f>
        <v>0</v>
      </c>
      <c r="K390" s="103" t="str">
        <f>IF('Jeunes Plants'!R248=0,"","Erreur")</f>
        <v/>
      </c>
    </row>
    <row r="391" spans="1:11" x14ac:dyDescent="0.25">
      <c r="A391" s="103">
        <f>IF('Jeunes Plants'!A249&lt;&gt;"",'Jeunes Plants'!A249,"")</f>
        <v>23763</v>
      </c>
      <c r="B391" s="103" t="str">
        <f>IF('Jeunes Plants'!L249&lt;&gt;"",'Jeunes Plants'!L249,"")</f>
        <v>S7</v>
      </c>
      <c r="C391" s="107" t="str">
        <f>IF('Jeunes Plants'!B249&lt;&gt;"",'Jeunes Plants'!B249,"")</f>
        <v>CALIBRACHOA SWEET BELLS</v>
      </c>
      <c r="D391" s="107" t="str">
        <f>IF('Jeunes Plants'!C249&lt;&gt;"",'Jeunes Plants'!C249,"")</f>
        <v xml:space="preserve">Double Pink bicolor </v>
      </c>
      <c r="E391" s="103">
        <f>IF('Jeunes Plants'!H249&lt;&gt;"",'Jeunes Plants'!H249,"")</f>
        <v>6</v>
      </c>
      <c r="F391" s="103" t="str">
        <f>IF('Jeunes Plants'!E249&lt;&gt;"",'Jeunes Plants'!E249,"")</f>
        <v>B</v>
      </c>
      <c r="G391" s="103" t="str">
        <f>IF('Jeunes Plants'!N249&lt;&gt;"",'Jeunes Plants'!N249,"")</f>
        <v>M3</v>
      </c>
      <c r="H391" s="103" t="str">
        <f>IF('Jeunes Plants'!I249&lt;&gt;"",'Jeunes Plants'!I249,"")</f>
        <v>E</v>
      </c>
      <c r="I391" s="103">
        <f>IF('Jeunes Plants'!J249&lt;&gt;"",'Jeunes Plants'!J249,"")</f>
        <v>5.1999999999999998E-2</v>
      </c>
      <c r="J391" s="103">
        <f>IF($J$9=36,'Jeunes Plants'!U249,IF($J$9=37,'Jeunes Plants'!V249,IF($J$9=38,'Jeunes Plants'!W249,IF($J$9=39,'Jeunes Plants'!X249,IF($J$9=40,'Jeunes Plants'!Y249,IF($J$9=41,'Jeunes Plants'!Z249,IF($J$9=42,'Jeunes Plants'!AA249,IF($J$9=43,'Jeunes Plants'!AB249,IF($J$9=44,'Jeunes Plants'!AC249,IF($J$9=45,'Jeunes Plants'!AD249,IF($J$9=46,'Jeunes Plants'!AE249,IF($J$9=47,'Jeunes Plants'!AF249,IF($J$9=48,'Jeunes Plants'!AG249,IF($J$9=49,'Jeunes Plants'!AH249,IF($J$9=50,'Jeunes Plants'!AI249,IF($J$9=51,'Jeunes Plants'!AJ249,IF($J$9=52,'Jeunes Plants'!AK249,IF($J$9=1,'Jeunes Plants'!AL249,IF($J$9=2,'Jeunes Plants'!AM249,IF($J$9=3,'Jeunes Plants'!AN249,IF($J$9=4,'Jeunes Plants'!AO249,IF($J$9=5,'Jeunes Plants'!AP249,IF($J$9=6,'Jeunes Plants'!AQ249,IF($J$9=7,'Jeunes Plants'!AR249,IF($J$9=8,'Jeunes Plants'!AS249,IF($J$9=9,'Jeunes Plants'!AT249,IF($J$9=10,'Jeunes Plants'!AU249,IF($J$9=11,'Jeunes Plants'!AV249,IF($J$9=12,'Jeunes Plants'!AW249,IF($J$9=13,'Jeunes Plants'!AX249,IF($J$9=14,'Jeunes Plants'!AY249,IF($J$9=15,'Jeunes Plants'!AZ249,IF($J$9=16,'Jeunes Plants'!BA249,IF($J$9=17,'Jeunes Plants'!BB249,IF($J$9=18,'Jeunes Plants'!BC249,IF($J$9=19,'Jeunes Plants'!BD249,IF($J$9=20,'Jeunes Plants'!BE249,IF($J$9=21,'Jeunes Plants'!BF249,IF($J$9=22,'Jeunes Plants'!BG249,IF($J$9=23,'Jeunes Plants'!BH249,IF($J$9=24,'Jeunes Plants'!BI249,IF($J$9=25,'Jeunes Plants'!BJ249,IF($J$9=26,'Jeunes Plants'!BK249,IF($J$9=27,'Jeunes Plants'!BL249,IF($J$9=28,'Jeunes Plants'!BM249,IF($J$9=29,'Jeunes Plants'!BN249,IF($J$9=30,'Jeunes Plants'!BO249,IF($J$9=31,'Jeunes Plants'!BP249,IF($J$9=32,'Jeunes Plants'!BQ249,IF($J$9=33,'Jeunes Plants'!BR249,IF($J$9=34,'Jeunes Plants'!BS249,IF($J$9=35,'Jeunes Plants'!B12152,))))))))))))))))))))))))))))))))))))))))))))))))))))</f>
        <v>0</v>
      </c>
      <c r="K391" s="103" t="str">
        <f>IF('Jeunes Plants'!R249=0,"","Erreur")</f>
        <v/>
      </c>
    </row>
    <row r="392" spans="1:11" x14ac:dyDescent="0.25">
      <c r="A392" s="103">
        <f>IF('Jeunes Plants'!A250&lt;&gt;"",'Jeunes Plants'!A250,"")</f>
        <v>23764</v>
      </c>
      <c r="B392" s="103" t="str">
        <f>IF('Jeunes Plants'!L250&lt;&gt;"",'Jeunes Plants'!L250,"")</f>
        <v>S7</v>
      </c>
      <c r="C392" s="107" t="str">
        <f>IF('Jeunes Plants'!B250&lt;&gt;"",'Jeunes Plants'!B250,"")</f>
        <v>CALIBRACHOA SWEET BELLS</v>
      </c>
      <c r="D392" s="107" t="str">
        <f>IF('Jeunes Plants'!C250&lt;&gt;"",'Jeunes Plants'!C250,"")</f>
        <v>Double Sunset bicolor</v>
      </c>
      <c r="E392" s="103">
        <f>IF('Jeunes Plants'!H250&lt;&gt;"",'Jeunes Plants'!H250,"")</f>
        <v>6</v>
      </c>
      <c r="F392" s="103" t="str">
        <f>IF('Jeunes Plants'!E250&lt;&gt;"",'Jeunes Plants'!E250,"")</f>
        <v>B</v>
      </c>
      <c r="G392" s="103" t="str">
        <f>IF('Jeunes Plants'!N250&lt;&gt;"",'Jeunes Plants'!N250,"")</f>
        <v>M3</v>
      </c>
      <c r="H392" s="103" t="str">
        <f>IF('Jeunes Plants'!I250&lt;&gt;"",'Jeunes Plants'!I250,"")</f>
        <v>E</v>
      </c>
      <c r="I392" s="103">
        <f>IF('Jeunes Plants'!J250&lt;&gt;"",'Jeunes Plants'!J250,"")</f>
        <v>5.1999999999999998E-2</v>
      </c>
      <c r="J392" s="103">
        <f>IF($J$9=36,'Jeunes Plants'!U250,IF($J$9=37,'Jeunes Plants'!V250,IF($J$9=38,'Jeunes Plants'!W250,IF($J$9=39,'Jeunes Plants'!X250,IF($J$9=40,'Jeunes Plants'!Y250,IF($J$9=41,'Jeunes Plants'!Z250,IF($J$9=42,'Jeunes Plants'!AA250,IF($J$9=43,'Jeunes Plants'!AB250,IF($J$9=44,'Jeunes Plants'!AC250,IF($J$9=45,'Jeunes Plants'!AD250,IF($J$9=46,'Jeunes Plants'!AE250,IF($J$9=47,'Jeunes Plants'!AF250,IF($J$9=48,'Jeunes Plants'!AG250,IF($J$9=49,'Jeunes Plants'!AH250,IF($J$9=50,'Jeunes Plants'!AI250,IF($J$9=51,'Jeunes Plants'!AJ250,IF($J$9=52,'Jeunes Plants'!AK250,IF($J$9=1,'Jeunes Plants'!AL250,IF($J$9=2,'Jeunes Plants'!AM250,IF($J$9=3,'Jeunes Plants'!AN250,IF($J$9=4,'Jeunes Plants'!AO250,IF($J$9=5,'Jeunes Plants'!AP250,IF($J$9=6,'Jeunes Plants'!AQ250,IF($J$9=7,'Jeunes Plants'!AR250,IF($J$9=8,'Jeunes Plants'!AS250,IF($J$9=9,'Jeunes Plants'!AT250,IF($J$9=10,'Jeunes Plants'!AU250,IF($J$9=11,'Jeunes Plants'!AV250,IF($J$9=12,'Jeunes Plants'!AW250,IF($J$9=13,'Jeunes Plants'!AX250,IF($J$9=14,'Jeunes Plants'!AY250,IF($J$9=15,'Jeunes Plants'!AZ250,IF($J$9=16,'Jeunes Plants'!BA250,IF($J$9=17,'Jeunes Plants'!BB250,IF($J$9=18,'Jeunes Plants'!BC250,IF($J$9=19,'Jeunes Plants'!BD250,IF($J$9=20,'Jeunes Plants'!BE250,IF($J$9=21,'Jeunes Plants'!BF250,IF($J$9=22,'Jeunes Plants'!BG250,IF($J$9=23,'Jeunes Plants'!BH250,IF($J$9=24,'Jeunes Plants'!BI250,IF($J$9=25,'Jeunes Plants'!BJ250,IF($J$9=26,'Jeunes Plants'!BK250,IF($J$9=27,'Jeunes Plants'!BL250,IF($J$9=28,'Jeunes Plants'!BM250,IF($J$9=29,'Jeunes Plants'!BN250,IF($J$9=30,'Jeunes Plants'!BO250,IF($J$9=31,'Jeunes Plants'!BP250,IF($J$9=32,'Jeunes Plants'!BQ250,IF($J$9=33,'Jeunes Plants'!BR250,IF($J$9=34,'Jeunes Plants'!BS250,IF($J$9=35,'Jeunes Plants'!B12153,))))))))))))))))))))))))))))))))))))))))))))))))))))</f>
        <v>0</v>
      </c>
      <c r="K392" s="103" t="str">
        <f>IF('Jeunes Plants'!R250=0,"","Erreur")</f>
        <v/>
      </c>
    </row>
    <row r="393" spans="1:11" x14ac:dyDescent="0.25">
      <c r="A393" s="450"/>
      <c r="B393" s="450"/>
      <c r="C393" s="451" t="s">
        <v>1838</v>
      </c>
      <c r="D393" s="451"/>
      <c r="E393" s="450"/>
      <c r="F393" s="450"/>
      <c r="G393" s="450"/>
      <c r="H393" s="450"/>
      <c r="I393" s="450"/>
      <c r="J393" s="450">
        <f>SUBTOTAL(9,J390:J392)</f>
        <v>0</v>
      </c>
      <c r="K393" s="450"/>
    </row>
    <row r="394" spans="1:11" x14ac:dyDescent="0.25">
      <c r="A394" s="103">
        <f>IF('Jeunes Plants'!A251&lt;&gt;"",'Jeunes Plants'!A251,"")</f>
        <v>25752</v>
      </c>
      <c r="B394" s="103" t="str">
        <f>IF('Jeunes Plants'!L251&lt;&gt;"",'Jeunes Plants'!L251,"")</f>
        <v>S7</v>
      </c>
      <c r="C394" s="107" t="str">
        <f>IF('Jeunes Plants'!B251&lt;&gt;"",'Jeunes Plants'!B251,"")</f>
        <v>CALENDULA OFFICINALIS</v>
      </c>
      <c r="D394" s="107" t="str">
        <f>IF('Jeunes Plants'!C251&lt;&gt;"",'Jeunes Plants'!C251,"")</f>
        <v>Cheers Tangerine imp.</v>
      </c>
      <c r="E394" s="103">
        <f>IF('Jeunes Plants'!H251&lt;&gt;"",'Jeunes Plants'!H251,"")</f>
        <v>6</v>
      </c>
      <c r="F394" s="103" t="str">
        <f>IF('Jeunes Plants'!E251&lt;&gt;"",'Jeunes Plants'!E251,"")</f>
        <v>B</v>
      </c>
      <c r="G394" s="103" t="str">
        <f>IF('Jeunes Plants'!N251&lt;&gt;"",'Jeunes Plants'!N251,"")</f>
        <v>M3</v>
      </c>
      <c r="H394" s="103" t="str">
        <f>IF('Jeunes Plants'!I251&lt;&gt;"",'Jeunes Plants'!I251,"")</f>
        <v>A</v>
      </c>
      <c r="I394" s="103">
        <f>IF('Jeunes Plants'!J251&lt;&gt;"",'Jeunes Plants'!J251,"")</f>
        <v>6.5000000000000002E-2</v>
      </c>
      <c r="J394" s="103">
        <f>IF($J$9=36,'Jeunes Plants'!U251,IF($J$9=37,'Jeunes Plants'!V251,IF($J$9=38,'Jeunes Plants'!W251,IF($J$9=39,'Jeunes Plants'!X251,IF($J$9=40,'Jeunes Plants'!Y251,IF($J$9=41,'Jeunes Plants'!Z251,IF($J$9=42,'Jeunes Plants'!AA251,IF($J$9=43,'Jeunes Plants'!AB251,IF($J$9=44,'Jeunes Plants'!AC251,IF($J$9=45,'Jeunes Plants'!AD251,IF($J$9=46,'Jeunes Plants'!AE251,IF($J$9=47,'Jeunes Plants'!AF251,IF($J$9=48,'Jeunes Plants'!AG251,IF($J$9=49,'Jeunes Plants'!AH251,IF($J$9=50,'Jeunes Plants'!AI251,IF($J$9=51,'Jeunes Plants'!AJ251,IF($J$9=52,'Jeunes Plants'!AK251,IF($J$9=1,'Jeunes Plants'!AL251,IF($J$9=2,'Jeunes Plants'!AM251,IF($J$9=3,'Jeunes Plants'!AN251,IF($J$9=4,'Jeunes Plants'!AO251,IF($J$9=5,'Jeunes Plants'!AP251,IF($J$9=6,'Jeunes Plants'!AQ251,IF($J$9=7,'Jeunes Plants'!AR251,IF($J$9=8,'Jeunes Plants'!AS251,IF($J$9=9,'Jeunes Plants'!AT251,IF($J$9=10,'Jeunes Plants'!AU251,IF($J$9=11,'Jeunes Plants'!AV251,IF($J$9=12,'Jeunes Plants'!AW251,IF($J$9=13,'Jeunes Plants'!AX251,IF($J$9=14,'Jeunes Plants'!AY251,IF($J$9=15,'Jeunes Plants'!AZ251,IF($J$9=16,'Jeunes Plants'!BA251,IF($J$9=17,'Jeunes Plants'!BB251,IF($J$9=18,'Jeunes Plants'!BC251,IF($J$9=19,'Jeunes Plants'!BD251,IF($J$9=20,'Jeunes Plants'!BE251,IF($J$9=21,'Jeunes Plants'!BF251,IF($J$9=22,'Jeunes Plants'!BG251,IF($J$9=23,'Jeunes Plants'!BH251,IF($J$9=24,'Jeunes Plants'!BI251,IF($J$9=25,'Jeunes Plants'!BJ251,IF($J$9=26,'Jeunes Plants'!BK251,IF($J$9=27,'Jeunes Plants'!BL251,IF($J$9=28,'Jeunes Plants'!BM251,IF($J$9=29,'Jeunes Plants'!BN251,IF($J$9=30,'Jeunes Plants'!BO251,IF($J$9=31,'Jeunes Plants'!BP251,IF($J$9=32,'Jeunes Plants'!BQ251,IF($J$9=33,'Jeunes Plants'!BR251,IF($J$9=34,'Jeunes Plants'!BS251,IF($J$9=35,'Jeunes Plants'!B12154,))))))))))))))))))))))))))))))))))))))))))))))))))))</f>
        <v>0</v>
      </c>
      <c r="K394" s="103" t="str">
        <f>IF('Jeunes Plants'!R251=0,"","Erreur")</f>
        <v/>
      </c>
    </row>
    <row r="395" spans="1:11" x14ac:dyDescent="0.25">
      <c r="A395" s="103">
        <f>IF('Jeunes Plants'!A252&lt;&gt;"",'Jeunes Plants'!A252,"")</f>
        <v>25753</v>
      </c>
      <c r="B395" s="103" t="str">
        <f>IF('Jeunes Plants'!L252&lt;&gt;"",'Jeunes Plants'!L252,"")</f>
        <v>S7</v>
      </c>
      <c r="C395" s="107" t="str">
        <f>IF('Jeunes Plants'!B252&lt;&gt;"",'Jeunes Plants'!B252,"")</f>
        <v>CALENDULA OFFICINALIS</v>
      </c>
      <c r="D395" s="107" t="str">
        <f>IF('Jeunes Plants'!C252&lt;&gt;"",'Jeunes Plants'!C252,"")</f>
        <v>Cheers Yellow imp.</v>
      </c>
      <c r="E395" s="103">
        <f>IF('Jeunes Plants'!H252&lt;&gt;"",'Jeunes Plants'!H252,"")</f>
        <v>6</v>
      </c>
      <c r="F395" s="103" t="str">
        <f>IF('Jeunes Plants'!E252&lt;&gt;"",'Jeunes Plants'!E252,"")</f>
        <v>B</v>
      </c>
      <c r="G395" s="103" t="str">
        <f>IF('Jeunes Plants'!N252&lt;&gt;"",'Jeunes Plants'!N252,"")</f>
        <v>M3</v>
      </c>
      <c r="H395" s="103" t="str">
        <f>IF('Jeunes Plants'!I252&lt;&gt;"",'Jeunes Plants'!I252,"")</f>
        <v>A</v>
      </c>
      <c r="I395" s="103">
        <f>IF('Jeunes Plants'!J252&lt;&gt;"",'Jeunes Plants'!J252,"")</f>
        <v>6.5000000000000002E-2</v>
      </c>
      <c r="J395" s="103">
        <f>IF($J$9=36,'Jeunes Plants'!U252,IF($J$9=37,'Jeunes Plants'!V252,IF($J$9=38,'Jeunes Plants'!W252,IF($J$9=39,'Jeunes Plants'!X252,IF($J$9=40,'Jeunes Plants'!Y252,IF($J$9=41,'Jeunes Plants'!Z252,IF($J$9=42,'Jeunes Plants'!AA252,IF($J$9=43,'Jeunes Plants'!AB252,IF($J$9=44,'Jeunes Plants'!AC252,IF($J$9=45,'Jeunes Plants'!AD252,IF($J$9=46,'Jeunes Plants'!AE252,IF($J$9=47,'Jeunes Plants'!AF252,IF($J$9=48,'Jeunes Plants'!AG252,IF($J$9=49,'Jeunes Plants'!AH252,IF($J$9=50,'Jeunes Plants'!AI252,IF($J$9=51,'Jeunes Plants'!AJ252,IF($J$9=52,'Jeunes Plants'!AK252,IF($J$9=1,'Jeunes Plants'!AL252,IF($J$9=2,'Jeunes Plants'!AM252,IF($J$9=3,'Jeunes Plants'!AN252,IF($J$9=4,'Jeunes Plants'!AO252,IF($J$9=5,'Jeunes Plants'!AP252,IF($J$9=6,'Jeunes Plants'!AQ252,IF($J$9=7,'Jeunes Plants'!AR252,IF($J$9=8,'Jeunes Plants'!AS252,IF($J$9=9,'Jeunes Plants'!AT252,IF($J$9=10,'Jeunes Plants'!AU252,IF($J$9=11,'Jeunes Plants'!AV252,IF($J$9=12,'Jeunes Plants'!AW252,IF($J$9=13,'Jeunes Plants'!AX252,IF($J$9=14,'Jeunes Plants'!AY252,IF($J$9=15,'Jeunes Plants'!AZ252,IF($J$9=16,'Jeunes Plants'!BA252,IF($J$9=17,'Jeunes Plants'!BB252,IF($J$9=18,'Jeunes Plants'!BC252,IF($J$9=19,'Jeunes Plants'!BD252,IF($J$9=20,'Jeunes Plants'!BE252,IF($J$9=21,'Jeunes Plants'!BF252,IF($J$9=22,'Jeunes Plants'!BG252,IF($J$9=23,'Jeunes Plants'!BH252,IF($J$9=24,'Jeunes Plants'!BI252,IF($J$9=25,'Jeunes Plants'!BJ252,IF($J$9=26,'Jeunes Plants'!BK252,IF($J$9=27,'Jeunes Plants'!BL252,IF($J$9=28,'Jeunes Plants'!BM252,IF($J$9=29,'Jeunes Plants'!BN252,IF($J$9=30,'Jeunes Plants'!BO252,IF($J$9=31,'Jeunes Plants'!BP252,IF($J$9=32,'Jeunes Plants'!BQ252,IF($J$9=33,'Jeunes Plants'!BR252,IF($J$9=34,'Jeunes Plants'!BS252,IF($J$9=35,'Jeunes Plants'!B12155,))))))))))))))))))))))))))))))))))))))))))))))))))))</f>
        <v>0</v>
      </c>
      <c r="K395" s="103" t="str">
        <f>IF('Jeunes Plants'!R252=0,"","Erreur")</f>
        <v/>
      </c>
    </row>
    <row r="396" spans="1:11" x14ac:dyDescent="0.25">
      <c r="A396" s="450"/>
      <c r="B396" s="450"/>
      <c r="C396" s="451" t="s">
        <v>1839</v>
      </c>
      <c r="D396" s="451"/>
      <c r="E396" s="450"/>
      <c r="F396" s="450"/>
      <c r="G396" s="450"/>
      <c r="H396" s="450"/>
      <c r="I396" s="450"/>
      <c r="J396" s="450">
        <f>SUBTOTAL(9,J394:J395)</f>
        <v>0</v>
      </c>
      <c r="K396" s="450"/>
    </row>
    <row r="397" spans="1:11" x14ac:dyDescent="0.25">
      <c r="A397" s="103">
        <f>IF('Jeunes Plants'!A253&lt;&gt;"",'Jeunes Plants'!A253,"")</f>
        <v>10629</v>
      </c>
      <c r="B397" s="103" t="str">
        <f>IF('Jeunes Plants'!L253&lt;&gt;"",'Jeunes Plants'!L253,"")</f>
        <v>S10</v>
      </c>
      <c r="C397" s="107" t="str">
        <f>IF('Jeunes Plants'!B253&lt;&gt;"",'Jeunes Plants'!B253,"")</f>
        <v>CALOCEPHALUS</v>
      </c>
      <c r="D397" s="107" t="str">
        <f>IF('Jeunes Plants'!C253&lt;&gt;"",'Jeunes Plants'!C253,"")</f>
        <v>brownii</v>
      </c>
      <c r="E397" s="103">
        <f>IF('Jeunes Plants'!H253&lt;&gt;"",'Jeunes Plants'!H253,"")</f>
        <v>5</v>
      </c>
      <c r="F397" s="103" t="str">
        <f>IF('Jeunes Plants'!E253&lt;&gt;"",'Jeunes Plants'!E253,"")</f>
        <v>B</v>
      </c>
      <c r="G397" s="103" t="str">
        <f>IF('Jeunes Plants'!N253&lt;&gt;"",'Jeunes Plants'!N253,"")</f>
        <v>M3</v>
      </c>
      <c r="H397" s="103" t="str">
        <f>IF('Jeunes Plants'!I253&lt;&gt;"",'Jeunes Plants'!I253,"")</f>
        <v>E</v>
      </c>
      <c r="I397" s="103" t="str">
        <f>IF('Jeunes Plants'!J253&lt;&gt;"",'Jeunes Plants'!J253,"")</f>
        <v/>
      </c>
      <c r="J397" s="103">
        <f>IF($J$9=36,'Jeunes Plants'!U253,IF($J$9=37,'Jeunes Plants'!V253,IF($J$9=38,'Jeunes Plants'!W253,IF($J$9=39,'Jeunes Plants'!X253,IF($J$9=40,'Jeunes Plants'!Y253,IF($J$9=41,'Jeunes Plants'!Z253,IF($J$9=42,'Jeunes Plants'!AA253,IF($J$9=43,'Jeunes Plants'!AB253,IF($J$9=44,'Jeunes Plants'!AC253,IF($J$9=45,'Jeunes Plants'!AD253,IF($J$9=46,'Jeunes Plants'!AE253,IF($J$9=47,'Jeunes Plants'!AF253,IF($J$9=48,'Jeunes Plants'!AG253,IF($J$9=49,'Jeunes Plants'!AH253,IF($J$9=50,'Jeunes Plants'!AI253,IF($J$9=51,'Jeunes Plants'!AJ253,IF($J$9=52,'Jeunes Plants'!AK253,IF($J$9=1,'Jeunes Plants'!AL253,IF($J$9=2,'Jeunes Plants'!AM253,IF($J$9=3,'Jeunes Plants'!AN253,IF($J$9=4,'Jeunes Plants'!AO253,IF($J$9=5,'Jeunes Plants'!AP253,IF($J$9=6,'Jeunes Plants'!AQ253,IF($J$9=7,'Jeunes Plants'!AR253,IF($J$9=8,'Jeunes Plants'!AS253,IF($J$9=9,'Jeunes Plants'!AT253,IF($J$9=10,'Jeunes Plants'!AU253,IF($J$9=11,'Jeunes Plants'!AV253,IF($J$9=12,'Jeunes Plants'!AW253,IF($J$9=13,'Jeunes Plants'!AX253,IF($J$9=14,'Jeunes Plants'!AY253,IF($J$9=15,'Jeunes Plants'!AZ253,IF($J$9=16,'Jeunes Plants'!BA253,IF($J$9=17,'Jeunes Plants'!BB253,IF($J$9=18,'Jeunes Plants'!BC253,IF($J$9=19,'Jeunes Plants'!BD253,IF($J$9=20,'Jeunes Plants'!BE253,IF($J$9=21,'Jeunes Plants'!BF253,IF($J$9=22,'Jeunes Plants'!BG253,IF($J$9=23,'Jeunes Plants'!BH253,IF($J$9=24,'Jeunes Plants'!BI253,IF($J$9=25,'Jeunes Plants'!BJ253,IF($J$9=26,'Jeunes Plants'!BK253,IF($J$9=27,'Jeunes Plants'!BL253,IF($J$9=28,'Jeunes Plants'!BM253,IF($J$9=29,'Jeunes Plants'!BN253,IF($J$9=30,'Jeunes Plants'!BO253,IF($J$9=31,'Jeunes Plants'!BP253,IF($J$9=32,'Jeunes Plants'!BQ253,IF($J$9=33,'Jeunes Plants'!BR253,IF($J$9=34,'Jeunes Plants'!BS253,IF($J$9=35,'Jeunes Plants'!B12156,))))))))))))))))))))))))))))))))))))))))))))))))))))</f>
        <v>0</v>
      </c>
      <c r="K397" s="103" t="str">
        <f>IF('Jeunes Plants'!R253=0,"","Erreur")</f>
        <v/>
      </c>
    </row>
    <row r="398" spans="1:11" x14ac:dyDescent="0.25">
      <c r="A398" s="450"/>
      <c r="B398" s="450"/>
      <c r="C398" s="451" t="s">
        <v>1840</v>
      </c>
      <c r="D398" s="451"/>
      <c r="E398" s="450"/>
      <c r="F398" s="450"/>
      <c r="G398" s="450"/>
      <c r="H398" s="450"/>
      <c r="I398" s="450"/>
      <c r="J398" s="450">
        <f>SUBTOTAL(9,J397:J397)</f>
        <v>0</v>
      </c>
      <c r="K398" s="450"/>
    </row>
    <row r="399" spans="1:11" x14ac:dyDescent="0.25">
      <c r="A399" s="103">
        <f>IF('Jeunes Plants'!A254&lt;&gt;"",'Jeunes Plants'!A254,"")</f>
        <v>25154</v>
      </c>
      <c r="B399" s="103" t="str">
        <f>IF('Jeunes Plants'!L254&lt;&gt;"",'Jeunes Plants'!L254,"")</f>
        <v>S4</v>
      </c>
      <c r="C399" s="107" t="str">
        <f>IF('Jeunes Plants'!B254&lt;&gt;"",'Jeunes Plants'!B254,"")</f>
        <v>CAPUCINE</v>
      </c>
      <c r="D399" s="107" t="str">
        <f>IF('Jeunes Plants'!C254&lt;&gt;"",'Jeunes Plants'!C254,"")</f>
        <v>Baby Deep Rose</v>
      </c>
      <c r="E399" s="103">
        <f>IF('Jeunes Plants'!H254&lt;&gt;"",'Jeunes Plants'!H254,"")</f>
        <v>4</v>
      </c>
      <c r="F399" s="103" t="str">
        <f>IF('Jeunes Plants'!E254&lt;&gt;"",'Jeunes Plants'!E254,"")</f>
        <v>S</v>
      </c>
      <c r="G399" s="103" t="str">
        <f>IF('Jeunes Plants'!N254&lt;&gt;"",'Jeunes Plants'!N254,"")</f>
        <v>M3</v>
      </c>
      <c r="H399" s="103" t="str">
        <f>IF('Jeunes Plants'!I254&lt;&gt;"",'Jeunes Plants'!I254,"")</f>
        <v>A</v>
      </c>
      <c r="I399" s="103" t="str">
        <f>IF('Jeunes Plants'!J254&lt;&gt;"",'Jeunes Plants'!J254,"")</f>
        <v/>
      </c>
      <c r="J399" s="103">
        <f>IF($J$9=36,'Jeunes Plants'!U254,IF($J$9=37,'Jeunes Plants'!V254,IF($J$9=38,'Jeunes Plants'!W254,IF($J$9=39,'Jeunes Plants'!X254,IF($J$9=40,'Jeunes Plants'!Y254,IF($J$9=41,'Jeunes Plants'!Z254,IF($J$9=42,'Jeunes Plants'!AA254,IF($J$9=43,'Jeunes Plants'!AB254,IF($J$9=44,'Jeunes Plants'!AC254,IF($J$9=45,'Jeunes Plants'!AD254,IF($J$9=46,'Jeunes Plants'!AE254,IF($J$9=47,'Jeunes Plants'!AF254,IF($J$9=48,'Jeunes Plants'!AG254,IF($J$9=49,'Jeunes Plants'!AH254,IF($J$9=50,'Jeunes Plants'!AI254,IF($J$9=51,'Jeunes Plants'!AJ254,IF($J$9=52,'Jeunes Plants'!AK254,IF($J$9=1,'Jeunes Plants'!AL254,IF($J$9=2,'Jeunes Plants'!AM254,IF($J$9=3,'Jeunes Plants'!AN254,IF($J$9=4,'Jeunes Plants'!AO254,IF($J$9=5,'Jeunes Plants'!AP254,IF($J$9=6,'Jeunes Plants'!AQ254,IF($J$9=7,'Jeunes Plants'!AR254,IF($J$9=8,'Jeunes Plants'!AS254,IF($J$9=9,'Jeunes Plants'!AT254,IF($J$9=10,'Jeunes Plants'!AU254,IF($J$9=11,'Jeunes Plants'!AV254,IF($J$9=12,'Jeunes Plants'!AW254,IF($J$9=13,'Jeunes Plants'!AX254,IF($J$9=14,'Jeunes Plants'!AY254,IF($J$9=15,'Jeunes Plants'!AZ254,IF($J$9=16,'Jeunes Plants'!BA254,IF($J$9=17,'Jeunes Plants'!BB254,IF($J$9=18,'Jeunes Plants'!BC254,IF($J$9=19,'Jeunes Plants'!BD254,IF($J$9=20,'Jeunes Plants'!BE254,IF($J$9=21,'Jeunes Plants'!BF254,IF($J$9=22,'Jeunes Plants'!BG254,IF($J$9=23,'Jeunes Plants'!BH254,IF($J$9=24,'Jeunes Plants'!BI254,IF($J$9=25,'Jeunes Plants'!BJ254,IF($J$9=26,'Jeunes Plants'!BK254,IF($J$9=27,'Jeunes Plants'!BL254,IF($J$9=28,'Jeunes Plants'!BM254,IF($J$9=29,'Jeunes Plants'!BN254,IF($J$9=30,'Jeunes Plants'!BO254,IF($J$9=31,'Jeunes Plants'!BP254,IF($J$9=32,'Jeunes Plants'!BQ254,IF($J$9=33,'Jeunes Plants'!BR254,IF($J$9=34,'Jeunes Plants'!BS254,IF($J$9=35,'Jeunes Plants'!B12157,))))))))))))))))))))))))))))))))))))))))))))))))))))</f>
        <v>0</v>
      </c>
      <c r="K399" s="103" t="str">
        <f>IF('Jeunes Plants'!R254=0,"","Erreur")</f>
        <v/>
      </c>
    </row>
    <row r="400" spans="1:11" x14ac:dyDescent="0.25">
      <c r="A400" s="103">
        <f>IF('Jeunes Plants'!A255&lt;&gt;"",'Jeunes Plants'!A255,"")</f>
        <v>26761</v>
      </c>
      <c r="B400" s="103" t="str">
        <f>IF('Jeunes Plants'!L255&lt;&gt;"",'Jeunes Plants'!L255,"")</f>
        <v>S4</v>
      </c>
      <c r="C400" s="107" t="str">
        <f>IF('Jeunes Plants'!B255&lt;&gt;"",'Jeunes Plants'!B255,"")</f>
        <v>CAPUCINE</v>
      </c>
      <c r="D400" s="107" t="str">
        <f>IF('Jeunes Plants'!C255&lt;&gt;"",'Jeunes Plants'!C255,"")</f>
        <v>Baby Gold</v>
      </c>
      <c r="E400" s="103">
        <f>IF('Jeunes Plants'!H255&lt;&gt;"",'Jeunes Plants'!H255,"")</f>
        <v>4</v>
      </c>
      <c r="F400" s="103" t="str">
        <f>IF('Jeunes Plants'!E255&lt;&gt;"",'Jeunes Plants'!E255,"")</f>
        <v>S</v>
      </c>
      <c r="G400" s="103" t="str">
        <f>IF('Jeunes Plants'!N255&lt;&gt;"",'Jeunes Plants'!N255,"")</f>
        <v>M3</v>
      </c>
      <c r="H400" s="103" t="str">
        <f>IF('Jeunes Plants'!I255&lt;&gt;"",'Jeunes Plants'!I255,"")</f>
        <v>A</v>
      </c>
      <c r="I400" s="103" t="str">
        <f>IF('Jeunes Plants'!J255&lt;&gt;"",'Jeunes Plants'!J255,"")</f>
        <v/>
      </c>
      <c r="J400" s="103">
        <f>IF($J$9=36,'Jeunes Plants'!U255,IF($J$9=37,'Jeunes Plants'!V255,IF($J$9=38,'Jeunes Plants'!W255,IF($J$9=39,'Jeunes Plants'!X255,IF($J$9=40,'Jeunes Plants'!Y255,IF($J$9=41,'Jeunes Plants'!Z255,IF($J$9=42,'Jeunes Plants'!AA255,IF($J$9=43,'Jeunes Plants'!AB255,IF($J$9=44,'Jeunes Plants'!AC255,IF($J$9=45,'Jeunes Plants'!AD255,IF($J$9=46,'Jeunes Plants'!AE255,IF($J$9=47,'Jeunes Plants'!AF255,IF($J$9=48,'Jeunes Plants'!AG255,IF($J$9=49,'Jeunes Plants'!AH255,IF($J$9=50,'Jeunes Plants'!AI255,IF($J$9=51,'Jeunes Plants'!AJ255,IF($J$9=52,'Jeunes Plants'!AK255,IF($J$9=1,'Jeunes Plants'!AL255,IF($J$9=2,'Jeunes Plants'!AM255,IF($J$9=3,'Jeunes Plants'!AN255,IF($J$9=4,'Jeunes Plants'!AO255,IF($J$9=5,'Jeunes Plants'!AP255,IF($J$9=6,'Jeunes Plants'!AQ255,IF($J$9=7,'Jeunes Plants'!AR255,IF($J$9=8,'Jeunes Plants'!AS255,IF($J$9=9,'Jeunes Plants'!AT255,IF($J$9=10,'Jeunes Plants'!AU255,IF($J$9=11,'Jeunes Plants'!AV255,IF($J$9=12,'Jeunes Plants'!AW255,IF($J$9=13,'Jeunes Plants'!AX255,IF($J$9=14,'Jeunes Plants'!AY255,IF($J$9=15,'Jeunes Plants'!AZ255,IF($J$9=16,'Jeunes Plants'!BA255,IF($J$9=17,'Jeunes Plants'!BB255,IF($J$9=18,'Jeunes Plants'!BC255,IF($J$9=19,'Jeunes Plants'!BD255,IF($J$9=20,'Jeunes Plants'!BE255,IF($J$9=21,'Jeunes Plants'!BF255,IF($J$9=22,'Jeunes Plants'!BG255,IF($J$9=23,'Jeunes Plants'!BH255,IF($J$9=24,'Jeunes Plants'!BI255,IF($J$9=25,'Jeunes Plants'!BJ255,IF($J$9=26,'Jeunes Plants'!BK255,IF($J$9=27,'Jeunes Plants'!BL255,IF($J$9=28,'Jeunes Plants'!BM255,IF($J$9=29,'Jeunes Plants'!BN255,IF($J$9=30,'Jeunes Plants'!BO255,IF($J$9=31,'Jeunes Plants'!BP255,IF($J$9=32,'Jeunes Plants'!BQ255,IF($J$9=33,'Jeunes Plants'!BR255,IF($J$9=34,'Jeunes Plants'!BS255,IF($J$9=35,'Jeunes Plants'!B12158,))))))))))))))))))))))))))))))))))))))))))))))))))))</f>
        <v>0</v>
      </c>
      <c r="K400" s="103" t="str">
        <f>IF('Jeunes Plants'!R255=0,"","Erreur")</f>
        <v/>
      </c>
    </row>
    <row r="401" spans="1:11" x14ac:dyDescent="0.25">
      <c r="A401" s="103">
        <f>IF('Jeunes Plants'!A256&lt;&gt;"",'Jeunes Plants'!A256,"")</f>
        <v>25157</v>
      </c>
      <c r="B401" s="103" t="str">
        <f>IF('Jeunes Plants'!L256&lt;&gt;"",'Jeunes Plants'!L256,"")</f>
        <v>S4</v>
      </c>
      <c r="C401" s="107" t="str">
        <f>IF('Jeunes Plants'!B256&lt;&gt;"",'Jeunes Plants'!B256,"")</f>
        <v>CAPUCINE</v>
      </c>
      <c r="D401" s="107" t="str">
        <f>IF('Jeunes Plants'!C256&lt;&gt;"",'Jeunes Plants'!C256,"")</f>
        <v>Baby Orange</v>
      </c>
      <c r="E401" s="103">
        <f>IF('Jeunes Plants'!H256&lt;&gt;"",'Jeunes Plants'!H256,"")</f>
        <v>4</v>
      </c>
      <c r="F401" s="103" t="str">
        <f>IF('Jeunes Plants'!E256&lt;&gt;"",'Jeunes Plants'!E256,"")</f>
        <v>S</v>
      </c>
      <c r="G401" s="103" t="str">
        <f>IF('Jeunes Plants'!N256&lt;&gt;"",'Jeunes Plants'!N256,"")</f>
        <v>M3</v>
      </c>
      <c r="H401" s="103" t="str">
        <f>IF('Jeunes Plants'!I256&lt;&gt;"",'Jeunes Plants'!I256,"")</f>
        <v>A</v>
      </c>
      <c r="I401" s="103" t="str">
        <f>IF('Jeunes Plants'!J256&lt;&gt;"",'Jeunes Plants'!J256,"")</f>
        <v/>
      </c>
      <c r="J401" s="103">
        <f>IF($J$9=36,'Jeunes Plants'!U256,IF($J$9=37,'Jeunes Plants'!V256,IF($J$9=38,'Jeunes Plants'!W256,IF($J$9=39,'Jeunes Plants'!X256,IF($J$9=40,'Jeunes Plants'!Y256,IF($J$9=41,'Jeunes Plants'!Z256,IF($J$9=42,'Jeunes Plants'!AA256,IF($J$9=43,'Jeunes Plants'!AB256,IF($J$9=44,'Jeunes Plants'!AC256,IF($J$9=45,'Jeunes Plants'!AD256,IF($J$9=46,'Jeunes Plants'!AE256,IF($J$9=47,'Jeunes Plants'!AF256,IF($J$9=48,'Jeunes Plants'!AG256,IF($J$9=49,'Jeunes Plants'!AH256,IF($J$9=50,'Jeunes Plants'!AI256,IF($J$9=51,'Jeunes Plants'!AJ256,IF($J$9=52,'Jeunes Plants'!AK256,IF($J$9=1,'Jeunes Plants'!AL256,IF($J$9=2,'Jeunes Plants'!AM256,IF($J$9=3,'Jeunes Plants'!AN256,IF($J$9=4,'Jeunes Plants'!AO256,IF($J$9=5,'Jeunes Plants'!AP256,IF($J$9=6,'Jeunes Plants'!AQ256,IF($J$9=7,'Jeunes Plants'!AR256,IF($J$9=8,'Jeunes Plants'!AS256,IF($J$9=9,'Jeunes Plants'!AT256,IF($J$9=10,'Jeunes Plants'!AU256,IF($J$9=11,'Jeunes Plants'!AV256,IF($J$9=12,'Jeunes Plants'!AW256,IF($J$9=13,'Jeunes Plants'!AX256,IF($J$9=14,'Jeunes Plants'!AY256,IF($J$9=15,'Jeunes Plants'!AZ256,IF($J$9=16,'Jeunes Plants'!BA256,IF($J$9=17,'Jeunes Plants'!BB256,IF($J$9=18,'Jeunes Plants'!BC256,IF($J$9=19,'Jeunes Plants'!BD256,IF($J$9=20,'Jeunes Plants'!BE256,IF($J$9=21,'Jeunes Plants'!BF256,IF($J$9=22,'Jeunes Plants'!BG256,IF($J$9=23,'Jeunes Plants'!BH256,IF($J$9=24,'Jeunes Plants'!BI256,IF($J$9=25,'Jeunes Plants'!BJ256,IF($J$9=26,'Jeunes Plants'!BK256,IF($J$9=27,'Jeunes Plants'!BL256,IF($J$9=28,'Jeunes Plants'!BM256,IF($J$9=29,'Jeunes Plants'!BN256,IF($J$9=30,'Jeunes Plants'!BO256,IF($J$9=31,'Jeunes Plants'!BP256,IF($J$9=32,'Jeunes Plants'!BQ256,IF($J$9=33,'Jeunes Plants'!BR256,IF($J$9=34,'Jeunes Plants'!BS256,IF($J$9=35,'Jeunes Plants'!B12159,))))))))))))))))))))))))))))))))))))))))))))))))))))</f>
        <v>0</v>
      </c>
      <c r="K401" s="103" t="str">
        <f>IF('Jeunes Plants'!R256=0,"","Erreur")</f>
        <v/>
      </c>
    </row>
    <row r="402" spans="1:11" x14ac:dyDescent="0.25">
      <c r="A402" s="103">
        <f>IF('Jeunes Plants'!A257&lt;&gt;"",'Jeunes Plants'!A257,"")</f>
        <v>25990</v>
      </c>
      <c r="B402" s="103" t="str">
        <f>IF('Jeunes Plants'!L257&lt;&gt;"",'Jeunes Plants'!L257,"")</f>
        <v>S4</v>
      </c>
      <c r="C402" s="107" t="str">
        <f>IF('Jeunes Plants'!B257&lt;&gt;"",'Jeunes Plants'!B257,"")</f>
        <v>CAPUCINE</v>
      </c>
      <c r="D402" s="107" t="str">
        <f>IF('Jeunes Plants'!C257&lt;&gt;"",'Jeunes Plants'!C257,"")</f>
        <v>Baby Red</v>
      </c>
      <c r="E402" s="103">
        <f>IF('Jeunes Plants'!H257&lt;&gt;"",'Jeunes Plants'!H257,"")</f>
        <v>4</v>
      </c>
      <c r="F402" s="103" t="str">
        <f>IF('Jeunes Plants'!E257&lt;&gt;"",'Jeunes Plants'!E257,"")</f>
        <v>S</v>
      </c>
      <c r="G402" s="103" t="str">
        <f>IF('Jeunes Plants'!N257&lt;&gt;"",'Jeunes Plants'!N257,"")</f>
        <v>M3</v>
      </c>
      <c r="H402" s="103" t="str">
        <f>IF('Jeunes Plants'!I257&lt;&gt;"",'Jeunes Plants'!I257,"")</f>
        <v>A</v>
      </c>
      <c r="I402" s="103" t="str">
        <f>IF('Jeunes Plants'!J257&lt;&gt;"",'Jeunes Plants'!J257,"")</f>
        <v/>
      </c>
      <c r="J402" s="103">
        <f>IF($J$9=36,'Jeunes Plants'!U257,IF($J$9=37,'Jeunes Plants'!V257,IF($J$9=38,'Jeunes Plants'!W257,IF($J$9=39,'Jeunes Plants'!X257,IF($J$9=40,'Jeunes Plants'!Y257,IF($J$9=41,'Jeunes Plants'!Z257,IF($J$9=42,'Jeunes Plants'!AA257,IF($J$9=43,'Jeunes Plants'!AB257,IF($J$9=44,'Jeunes Plants'!AC257,IF($J$9=45,'Jeunes Plants'!AD257,IF($J$9=46,'Jeunes Plants'!AE257,IF($J$9=47,'Jeunes Plants'!AF257,IF($J$9=48,'Jeunes Plants'!AG257,IF($J$9=49,'Jeunes Plants'!AH257,IF($J$9=50,'Jeunes Plants'!AI257,IF($J$9=51,'Jeunes Plants'!AJ257,IF($J$9=52,'Jeunes Plants'!AK257,IF($J$9=1,'Jeunes Plants'!AL257,IF($J$9=2,'Jeunes Plants'!AM257,IF($J$9=3,'Jeunes Plants'!AN257,IF($J$9=4,'Jeunes Plants'!AO257,IF($J$9=5,'Jeunes Plants'!AP257,IF($J$9=6,'Jeunes Plants'!AQ257,IF($J$9=7,'Jeunes Plants'!AR257,IF($J$9=8,'Jeunes Plants'!AS257,IF($J$9=9,'Jeunes Plants'!AT257,IF($J$9=10,'Jeunes Plants'!AU257,IF($J$9=11,'Jeunes Plants'!AV257,IF($J$9=12,'Jeunes Plants'!AW257,IF($J$9=13,'Jeunes Plants'!AX257,IF($J$9=14,'Jeunes Plants'!AY257,IF($J$9=15,'Jeunes Plants'!AZ257,IF($J$9=16,'Jeunes Plants'!BA257,IF($J$9=17,'Jeunes Plants'!BB257,IF($J$9=18,'Jeunes Plants'!BC257,IF($J$9=19,'Jeunes Plants'!BD257,IF($J$9=20,'Jeunes Plants'!BE257,IF($J$9=21,'Jeunes Plants'!BF257,IF($J$9=22,'Jeunes Plants'!BG257,IF($J$9=23,'Jeunes Plants'!BH257,IF($J$9=24,'Jeunes Plants'!BI257,IF($J$9=25,'Jeunes Plants'!BJ257,IF($J$9=26,'Jeunes Plants'!BK257,IF($J$9=27,'Jeunes Plants'!BL257,IF($J$9=28,'Jeunes Plants'!BM257,IF($J$9=29,'Jeunes Plants'!BN257,IF($J$9=30,'Jeunes Plants'!BO257,IF($J$9=31,'Jeunes Plants'!BP257,IF($J$9=32,'Jeunes Plants'!BQ257,IF($J$9=33,'Jeunes Plants'!BR257,IF($J$9=34,'Jeunes Plants'!BS257,IF($J$9=35,'Jeunes Plants'!B12160,))))))))))))))))))))))))))))))))))))))))))))))))))))</f>
        <v>0</v>
      </c>
      <c r="K402" s="103" t="str">
        <f>IF('Jeunes Plants'!R257=0,"","Erreur")</f>
        <v/>
      </c>
    </row>
    <row r="403" spans="1:11" x14ac:dyDescent="0.25">
      <c r="A403" s="450"/>
      <c r="B403" s="450"/>
      <c r="C403" s="451" t="s">
        <v>1841</v>
      </c>
      <c r="D403" s="451"/>
      <c r="E403" s="450"/>
      <c r="F403" s="450"/>
      <c r="G403" s="450"/>
      <c r="H403" s="450"/>
      <c r="I403" s="450"/>
      <c r="J403" s="450">
        <f>SUBTOTAL(9,J399:J402)</f>
        <v>0</v>
      </c>
      <c r="K403" s="450"/>
    </row>
    <row r="404" spans="1:11" x14ac:dyDescent="0.25">
      <c r="A404" s="103">
        <f>IF('Jeunes Plants'!A258&lt;&gt;"",'Jeunes Plants'!A258,"")</f>
        <v>15308</v>
      </c>
      <c r="B404" s="103" t="str">
        <f>IF('Jeunes Plants'!L258&lt;&gt;"",'Jeunes Plants'!L258,"")</f>
        <v>S1</v>
      </c>
      <c r="C404" s="107" t="str">
        <f>IF('Jeunes Plants'!B258&lt;&gt;"",'Jeunes Plants'!B258,"")</f>
        <v>CANNA CANNOVA</v>
      </c>
      <c r="D404" s="107" t="str">
        <f>IF('Jeunes Plants'!C258&lt;&gt;"",'Jeunes Plants'!C258,"")</f>
        <v>Orange feuille bronze</v>
      </c>
      <c r="E404" s="103">
        <f>IF('Jeunes Plants'!H258&lt;&gt;"",'Jeunes Plants'!H258,"")</f>
        <v>7</v>
      </c>
      <c r="F404" s="103" t="str">
        <f>IF('Jeunes Plants'!E258&lt;&gt;"",'Jeunes Plants'!E258,"")</f>
        <v>S</v>
      </c>
      <c r="G404" s="103" t="str">
        <f>IF('Jeunes Plants'!N258&lt;&gt;"",'Jeunes Plants'!N258,"")</f>
        <v>M3</v>
      </c>
      <c r="H404" s="103" t="str">
        <f>IF('Jeunes Plants'!I258&lt;&gt;"",'Jeunes Plants'!I258,"")</f>
        <v>N</v>
      </c>
      <c r="I404" s="103" t="str">
        <f>IF('Jeunes Plants'!J258&lt;&gt;"",'Jeunes Plants'!J258,"")</f>
        <v/>
      </c>
      <c r="J404" s="103">
        <f>IF($J$9=36,'Jeunes Plants'!U258,IF($J$9=37,'Jeunes Plants'!V258,IF($J$9=38,'Jeunes Plants'!W258,IF($J$9=39,'Jeunes Plants'!X258,IF($J$9=40,'Jeunes Plants'!Y258,IF($J$9=41,'Jeunes Plants'!Z258,IF($J$9=42,'Jeunes Plants'!AA258,IF($J$9=43,'Jeunes Plants'!AB258,IF($J$9=44,'Jeunes Plants'!AC258,IF($J$9=45,'Jeunes Plants'!AD258,IF($J$9=46,'Jeunes Plants'!AE258,IF($J$9=47,'Jeunes Plants'!AF258,IF($J$9=48,'Jeunes Plants'!AG258,IF($J$9=49,'Jeunes Plants'!AH258,IF($J$9=50,'Jeunes Plants'!AI258,IF($J$9=51,'Jeunes Plants'!AJ258,IF($J$9=52,'Jeunes Plants'!AK258,IF($J$9=1,'Jeunes Plants'!AL258,IF($J$9=2,'Jeunes Plants'!AM258,IF($J$9=3,'Jeunes Plants'!AN258,IF($J$9=4,'Jeunes Plants'!AO258,IF($J$9=5,'Jeunes Plants'!AP258,IF($J$9=6,'Jeunes Plants'!AQ258,IF($J$9=7,'Jeunes Plants'!AR258,IF($J$9=8,'Jeunes Plants'!AS258,IF($J$9=9,'Jeunes Plants'!AT258,IF($J$9=10,'Jeunes Plants'!AU258,IF($J$9=11,'Jeunes Plants'!AV258,IF($J$9=12,'Jeunes Plants'!AW258,IF($J$9=13,'Jeunes Plants'!AX258,IF($J$9=14,'Jeunes Plants'!AY258,IF($J$9=15,'Jeunes Plants'!AZ258,IF($J$9=16,'Jeunes Plants'!BA258,IF($J$9=17,'Jeunes Plants'!BB258,IF($J$9=18,'Jeunes Plants'!BC258,IF($J$9=19,'Jeunes Plants'!BD258,IF($J$9=20,'Jeunes Plants'!BE258,IF($J$9=21,'Jeunes Plants'!BF258,IF($J$9=22,'Jeunes Plants'!BG258,IF($J$9=23,'Jeunes Plants'!BH258,IF($J$9=24,'Jeunes Plants'!BI258,IF($J$9=25,'Jeunes Plants'!BJ258,IF($J$9=26,'Jeunes Plants'!BK258,IF($J$9=27,'Jeunes Plants'!BL258,IF($J$9=28,'Jeunes Plants'!BM258,IF($J$9=29,'Jeunes Plants'!BN258,IF($J$9=30,'Jeunes Plants'!BO258,IF($J$9=31,'Jeunes Plants'!BP258,IF($J$9=32,'Jeunes Plants'!BQ258,IF($J$9=33,'Jeunes Plants'!BR258,IF($J$9=34,'Jeunes Plants'!BS258,IF($J$9=35,'Jeunes Plants'!B12161,))))))))))))))))))))))))))))))))))))))))))))))))))))</f>
        <v>0</v>
      </c>
      <c r="K404" s="103" t="str">
        <f>IF('Jeunes Plants'!R258=0,"","Erreur")</f>
        <v/>
      </c>
    </row>
    <row r="405" spans="1:11" x14ac:dyDescent="0.25">
      <c r="A405" s="103">
        <f>IF('Jeunes Plants'!A259&lt;&gt;"",'Jeunes Plants'!A259,"")</f>
        <v>25430</v>
      </c>
      <c r="B405" s="103" t="str">
        <f>IF('Jeunes Plants'!L259&lt;&gt;"",'Jeunes Plants'!L259,"")</f>
        <v>S1</v>
      </c>
      <c r="C405" s="107" t="str">
        <f>IF('Jeunes Plants'!B259&lt;&gt;"",'Jeunes Plants'!B259,"")</f>
        <v>CANNA CANNOVA</v>
      </c>
      <c r="D405" s="107" t="str">
        <f>IF('Jeunes Plants'!C259&lt;&gt;"",'Jeunes Plants'!C259,"")</f>
        <v>Peach feuille bronze</v>
      </c>
      <c r="E405" s="103">
        <f>IF('Jeunes Plants'!H259&lt;&gt;"",'Jeunes Plants'!H259,"")</f>
        <v>7</v>
      </c>
      <c r="F405" s="103" t="str">
        <f>IF('Jeunes Plants'!E259&lt;&gt;"",'Jeunes Plants'!E259,"")</f>
        <v>S</v>
      </c>
      <c r="G405" s="103" t="str">
        <f>IF('Jeunes Plants'!N259&lt;&gt;"",'Jeunes Plants'!N259,"")</f>
        <v>M3</v>
      </c>
      <c r="H405" s="103" t="str">
        <f>IF('Jeunes Plants'!I259&lt;&gt;"",'Jeunes Plants'!I259,"")</f>
        <v>N</v>
      </c>
      <c r="I405" s="103" t="str">
        <f>IF('Jeunes Plants'!J259&lt;&gt;"",'Jeunes Plants'!J259,"")</f>
        <v/>
      </c>
      <c r="J405" s="103">
        <f>IF($J$9=36,'Jeunes Plants'!U259,IF($J$9=37,'Jeunes Plants'!V259,IF($J$9=38,'Jeunes Plants'!W259,IF($J$9=39,'Jeunes Plants'!X259,IF($J$9=40,'Jeunes Plants'!Y259,IF($J$9=41,'Jeunes Plants'!Z259,IF($J$9=42,'Jeunes Plants'!AA259,IF($J$9=43,'Jeunes Plants'!AB259,IF($J$9=44,'Jeunes Plants'!AC259,IF($J$9=45,'Jeunes Plants'!AD259,IF($J$9=46,'Jeunes Plants'!AE259,IF($J$9=47,'Jeunes Plants'!AF259,IF($J$9=48,'Jeunes Plants'!AG259,IF($J$9=49,'Jeunes Plants'!AH259,IF($J$9=50,'Jeunes Plants'!AI259,IF($J$9=51,'Jeunes Plants'!AJ259,IF($J$9=52,'Jeunes Plants'!AK259,IF($J$9=1,'Jeunes Plants'!AL259,IF($J$9=2,'Jeunes Plants'!AM259,IF($J$9=3,'Jeunes Plants'!AN259,IF($J$9=4,'Jeunes Plants'!AO259,IF($J$9=5,'Jeunes Plants'!AP259,IF($J$9=6,'Jeunes Plants'!AQ259,IF($J$9=7,'Jeunes Plants'!AR259,IF($J$9=8,'Jeunes Plants'!AS259,IF($J$9=9,'Jeunes Plants'!AT259,IF($J$9=10,'Jeunes Plants'!AU259,IF($J$9=11,'Jeunes Plants'!AV259,IF($J$9=12,'Jeunes Plants'!AW259,IF($J$9=13,'Jeunes Plants'!AX259,IF($J$9=14,'Jeunes Plants'!AY259,IF($J$9=15,'Jeunes Plants'!AZ259,IF($J$9=16,'Jeunes Plants'!BA259,IF($J$9=17,'Jeunes Plants'!BB259,IF($J$9=18,'Jeunes Plants'!BC259,IF($J$9=19,'Jeunes Plants'!BD259,IF($J$9=20,'Jeunes Plants'!BE259,IF($J$9=21,'Jeunes Plants'!BF259,IF($J$9=22,'Jeunes Plants'!BG259,IF($J$9=23,'Jeunes Plants'!BH259,IF($J$9=24,'Jeunes Plants'!BI259,IF($J$9=25,'Jeunes Plants'!BJ259,IF($J$9=26,'Jeunes Plants'!BK259,IF($J$9=27,'Jeunes Plants'!BL259,IF($J$9=28,'Jeunes Plants'!BM259,IF($J$9=29,'Jeunes Plants'!BN259,IF($J$9=30,'Jeunes Plants'!BO259,IF($J$9=31,'Jeunes Plants'!BP259,IF($J$9=32,'Jeunes Plants'!BQ259,IF($J$9=33,'Jeunes Plants'!BR259,IF($J$9=34,'Jeunes Plants'!BS259,IF($J$9=35,'Jeunes Plants'!B12162,))))))))))))))))))))))))))))))))))))))))))))))))))))</f>
        <v>0</v>
      </c>
      <c r="K405" s="103" t="str">
        <f>IF('Jeunes Plants'!R259=0,"","Erreur")</f>
        <v/>
      </c>
    </row>
    <row r="406" spans="1:11" x14ac:dyDescent="0.25">
      <c r="A406" s="103">
        <f>IF('Jeunes Plants'!A260&lt;&gt;"",'Jeunes Plants'!A260,"")</f>
        <v>15306</v>
      </c>
      <c r="B406" s="103" t="str">
        <f>IF('Jeunes Plants'!L260&lt;&gt;"",'Jeunes Plants'!L260,"")</f>
        <v>S1</v>
      </c>
      <c r="C406" s="107" t="str">
        <f>IF('Jeunes Plants'!B260&lt;&gt;"",'Jeunes Plants'!B260,"")</f>
        <v>CANNA CANNOVA</v>
      </c>
      <c r="D406" s="107" t="str">
        <f>IF('Jeunes Plants'!C260&lt;&gt;"",'Jeunes Plants'!C260,"")</f>
        <v>Scarlet feuille bronze</v>
      </c>
      <c r="E406" s="103">
        <f>IF('Jeunes Plants'!H260&lt;&gt;"",'Jeunes Plants'!H260,"")</f>
        <v>7</v>
      </c>
      <c r="F406" s="103" t="str">
        <f>IF('Jeunes Plants'!E260&lt;&gt;"",'Jeunes Plants'!E260,"")</f>
        <v>S</v>
      </c>
      <c r="G406" s="103" t="str">
        <f>IF('Jeunes Plants'!N260&lt;&gt;"",'Jeunes Plants'!N260,"")</f>
        <v>M3</v>
      </c>
      <c r="H406" s="103" t="str">
        <f>IF('Jeunes Plants'!I260&lt;&gt;"",'Jeunes Plants'!I260,"")</f>
        <v>N</v>
      </c>
      <c r="I406" s="103" t="str">
        <f>IF('Jeunes Plants'!J260&lt;&gt;"",'Jeunes Plants'!J260,"")</f>
        <v/>
      </c>
      <c r="J406" s="103">
        <f>IF($J$9=36,'Jeunes Plants'!U260,IF($J$9=37,'Jeunes Plants'!V260,IF($J$9=38,'Jeunes Plants'!W260,IF($J$9=39,'Jeunes Plants'!X260,IF($J$9=40,'Jeunes Plants'!Y260,IF($J$9=41,'Jeunes Plants'!Z260,IF($J$9=42,'Jeunes Plants'!AA260,IF($J$9=43,'Jeunes Plants'!AB260,IF($J$9=44,'Jeunes Plants'!AC260,IF($J$9=45,'Jeunes Plants'!AD260,IF($J$9=46,'Jeunes Plants'!AE260,IF($J$9=47,'Jeunes Plants'!AF260,IF($J$9=48,'Jeunes Plants'!AG260,IF($J$9=49,'Jeunes Plants'!AH260,IF($J$9=50,'Jeunes Plants'!AI260,IF($J$9=51,'Jeunes Plants'!AJ260,IF($J$9=52,'Jeunes Plants'!AK260,IF($J$9=1,'Jeunes Plants'!AL260,IF($J$9=2,'Jeunes Plants'!AM260,IF($J$9=3,'Jeunes Plants'!AN260,IF($J$9=4,'Jeunes Plants'!AO260,IF($J$9=5,'Jeunes Plants'!AP260,IF($J$9=6,'Jeunes Plants'!AQ260,IF($J$9=7,'Jeunes Plants'!AR260,IF($J$9=8,'Jeunes Plants'!AS260,IF($J$9=9,'Jeunes Plants'!AT260,IF($J$9=10,'Jeunes Plants'!AU260,IF($J$9=11,'Jeunes Plants'!AV260,IF($J$9=12,'Jeunes Plants'!AW260,IF($J$9=13,'Jeunes Plants'!AX260,IF($J$9=14,'Jeunes Plants'!AY260,IF($J$9=15,'Jeunes Plants'!AZ260,IF($J$9=16,'Jeunes Plants'!BA260,IF($J$9=17,'Jeunes Plants'!BB260,IF($J$9=18,'Jeunes Plants'!BC260,IF($J$9=19,'Jeunes Plants'!BD260,IF($J$9=20,'Jeunes Plants'!BE260,IF($J$9=21,'Jeunes Plants'!BF260,IF($J$9=22,'Jeunes Plants'!BG260,IF($J$9=23,'Jeunes Plants'!BH260,IF($J$9=24,'Jeunes Plants'!BI260,IF($J$9=25,'Jeunes Plants'!BJ260,IF($J$9=26,'Jeunes Plants'!BK260,IF($J$9=27,'Jeunes Plants'!BL260,IF($J$9=28,'Jeunes Plants'!BM260,IF($J$9=29,'Jeunes Plants'!BN260,IF($J$9=30,'Jeunes Plants'!BO260,IF($J$9=31,'Jeunes Plants'!BP260,IF($J$9=32,'Jeunes Plants'!BQ260,IF($J$9=33,'Jeunes Plants'!BR260,IF($J$9=34,'Jeunes Plants'!BS260,IF($J$9=35,'Jeunes Plants'!B12163,))))))))))))))))))))))))))))))))))))))))))))))))))))</f>
        <v>0</v>
      </c>
      <c r="K406" s="103" t="str">
        <f>IF('Jeunes Plants'!R260=0,"","Erreur")</f>
        <v/>
      </c>
    </row>
    <row r="407" spans="1:11" x14ac:dyDescent="0.25">
      <c r="A407" s="103">
        <f>IF('Jeunes Plants'!A261&lt;&gt;"",'Jeunes Plants'!A261,"")</f>
        <v>26743</v>
      </c>
      <c r="B407" s="103" t="str">
        <f>IF('Jeunes Plants'!L261&lt;&gt;"",'Jeunes Plants'!L261,"")</f>
        <v>S1</v>
      </c>
      <c r="C407" s="107" t="str">
        <f>IF('Jeunes Plants'!B261&lt;&gt;"",'Jeunes Plants'!B261,"")</f>
        <v>CANNA CANNOVA</v>
      </c>
      <c r="D407" s="107" t="str">
        <f>IF('Jeunes Plants'!C261&lt;&gt;"",'Jeunes Plants'!C261,"")</f>
        <v>Gold Leopard feuille verte</v>
      </c>
      <c r="E407" s="103">
        <f>IF('Jeunes Plants'!H261&lt;&gt;"",'Jeunes Plants'!H261,"")</f>
        <v>7</v>
      </c>
      <c r="F407" s="103" t="str">
        <f>IF('Jeunes Plants'!E261&lt;&gt;"",'Jeunes Plants'!E261,"")</f>
        <v>S</v>
      </c>
      <c r="G407" s="103" t="str">
        <f>IF('Jeunes Plants'!N261&lt;&gt;"",'Jeunes Plants'!N261,"")</f>
        <v>M3</v>
      </c>
      <c r="H407" s="103" t="str">
        <f>IF('Jeunes Plants'!I261&lt;&gt;"",'Jeunes Plants'!I261,"")</f>
        <v>N</v>
      </c>
      <c r="I407" s="103" t="str">
        <f>IF('Jeunes Plants'!J261&lt;&gt;"",'Jeunes Plants'!J261,"")</f>
        <v/>
      </c>
      <c r="J407" s="103">
        <f>IF($J$9=36,'Jeunes Plants'!U261,IF($J$9=37,'Jeunes Plants'!V261,IF($J$9=38,'Jeunes Plants'!W261,IF($J$9=39,'Jeunes Plants'!X261,IF($J$9=40,'Jeunes Plants'!Y261,IF($J$9=41,'Jeunes Plants'!Z261,IF($J$9=42,'Jeunes Plants'!AA261,IF($J$9=43,'Jeunes Plants'!AB261,IF($J$9=44,'Jeunes Plants'!AC261,IF($J$9=45,'Jeunes Plants'!AD261,IF($J$9=46,'Jeunes Plants'!AE261,IF($J$9=47,'Jeunes Plants'!AF261,IF($J$9=48,'Jeunes Plants'!AG261,IF($J$9=49,'Jeunes Plants'!AH261,IF($J$9=50,'Jeunes Plants'!AI261,IF($J$9=51,'Jeunes Plants'!AJ261,IF($J$9=52,'Jeunes Plants'!AK261,IF($J$9=1,'Jeunes Plants'!AL261,IF($J$9=2,'Jeunes Plants'!AM261,IF($J$9=3,'Jeunes Plants'!AN261,IF($J$9=4,'Jeunes Plants'!AO261,IF($J$9=5,'Jeunes Plants'!AP261,IF($J$9=6,'Jeunes Plants'!AQ261,IF($J$9=7,'Jeunes Plants'!AR261,IF($J$9=8,'Jeunes Plants'!AS261,IF($J$9=9,'Jeunes Plants'!AT261,IF($J$9=10,'Jeunes Plants'!AU261,IF($J$9=11,'Jeunes Plants'!AV261,IF($J$9=12,'Jeunes Plants'!AW261,IF($J$9=13,'Jeunes Plants'!AX261,IF($J$9=14,'Jeunes Plants'!AY261,IF($J$9=15,'Jeunes Plants'!AZ261,IF($J$9=16,'Jeunes Plants'!BA261,IF($J$9=17,'Jeunes Plants'!BB261,IF($J$9=18,'Jeunes Plants'!BC261,IF($J$9=19,'Jeunes Plants'!BD261,IF($J$9=20,'Jeunes Plants'!BE261,IF($J$9=21,'Jeunes Plants'!BF261,IF($J$9=22,'Jeunes Plants'!BG261,IF($J$9=23,'Jeunes Plants'!BH261,IF($J$9=24,'Jeunes Plants'!BI261,IF($J$9=25,'Jeunes Plants'!BJ261,IF($J$9=26,'Jeunes Plants'!BK261,IF($J$9=27,'Jeunes Plants'!BL261,IF($J$9=28,'Jeunes Plants'!BM261,IF($J$9=29,'Jeunes Plants'!BN261,IF($J$9=30,'Jeunes Plants'!BO261,IF($J$9=31,'Jeunes Plants'!BP261,IF($J$9=32,'Jeunes Plants'!BQ261,IF($J$9=33,'Jeunes Plants'!BR261,IF($J$9=34,'Jeunes Plants'!BS261,IF($J$9=35,'Jeunes Plants'!B12164,))))))))))))))))))))))))))))))))))))))))))))))))))))</f>
        <v>0</v>
      </c>
      <c r="K407" s="103" t="str">
        <f>IF('Jeunes Plants'!R261=0,"","Erreur")</f>
        <v/>
      </c>
    </row>
    <row r="408" spans="1:11" x14ac:dyDescent="0.25">
      <c r="A408" s="103">
        <f>IF('Jeunes Plants'!A262&lt;&gt;"",'Jeunes Plants'!A262,"")</f>
        <v>25431</v>
      </c>
      <c r="B408" s="103" t="str">
        <f>IF('Jeunes Plants'!L262&lt;&gt;"",'Jeunes Plants'!L262,"")</f>
        <v>S1</v>
      </c>
      <c r="C408" s="107" t="str">
        <f>IF('Jeunes Plants'!B262&lt;&gt;"",'Jeunes Plants'!B262,"")</f>
        <v>CANNA CANNOVA</v>
      </c>
      <c r="D408" s="107" t="str">
        <f>IF('Jeunes Plants'!C262&lt;&gt;"",'Jeunes Plants'!C262,"")</f>
        <v>Orange shades feuille verte</v>
      </c>
      <c r="E408" s="103">
        <f>IF('Jeunes Plants'!H262&lt;&gt;"",'Jeunes Plants'!H262,"")</f>
        <v>7</v>
      </c>
      <c r="F408" s="103" t="str">
        <f>IF('Jeunes Plants'!E262&lt;&gt;"",'Jeunes Plants'!E262,"")</f>
        <v>S</v>
      </c>
      <c r="G408" s="103" t="str">
        <f>IF('Jeunes Plants'!N262&lt;&gt;"",'Jeunes Plants'!N262,"")</f>
        <v>M3</v>
      </c>
      <c r="H408" s="103" t="str">
        <f>IF('Jeunes Plants'!I262&lt;&gt;"",'Jeunes Plants'!I262,"")</f>
        <v>N</v>
      </c>
      <c r="I408" s="103" t="str">
        <f>IF('Jeunes Plants'!J262&lt;&gt;"",'Jeunes Plants'!J262,"")</f>
        <v/>
      </c>
      <c r="J408" s="103">
        <f>IF($J$9=36,'Jeunes Plants'!U262,IF($J$9=37,'Jeunes Plants'!V262,IF($J$9=38,'Jeunes Plants'!W262,IF($J$9=39,'Jeunes Plants'!X262,IF($J$9=40,'Jeunes Plants'!Y262,IF($J$9=41,'Jeunes Plants'!Z262,IF($J$9=42,'Jeunes Plants'!AA262,IF($J$9=43,'Jeunes Plants'!AB262,IF($J$9=44,'Jeunes Plants'!AC262,IF($J$9=45,'Jeunes Plants'!AD262,IF($J$9=46,'Jeunes Plants'!AE262,IF($J$9=47,'Jeunes Plants'!AF262,IF($J$9=48,'Jeunes Plants'!AG262,IF($J$9=49,'Jeunes Plants'!AH262,IF($J$9=50,'Jeunes Plants'!AI262,IF($J$9=51,'Jeunes Plants'!AJ262,IF($J$9=52,'Jeunes Plants'!AK262,IF($J$9=1,'Jeunes Plants'!AL262,IF($J$9=2,'Jeunes Plants'!AM262,IF($J$9=3,'Jeunes Plants'!AN262,IF($J$9=4,'Jeunes Plants'!AO262,IF($J$9=5,'Jeunes Plants'!AP262,IF($J$9=6,'Jeunes Plants'!AQ262,IF($J$9=7,'Jeunes Plants'!AR262,IF($J$9=8,'Jeunes Plants'!AS262,IF($J$9=9,'Jeunes Plants'!AT262,IF($J$9=10,'Jeunes Plants'!AU262,IF($J$9=11,'Jeunes Plants'!AV262,IF($J$9=12,'Jeunes Plants'!AW262,IF($J$9=13,'Jeunes Plants'!AX262,IF($J$9=14,'Jeunes Plants'!AY262,IF($J$9=15,'Jeunes Plants'!AZ262,IF($J$9=16,'Jeunes Plants'!BA262,IF($J$9=17,'Jeunes Plants'!BB262,IF($J$9=18,'Jeunes Plants'!BC262,IF($J$9=19,'Jeunes Plants'!BD262,IF($J$9=20,'Jeunes Plants'!BE262,IF($J$9=21,'Jeunes Plants'!BF262,IF($J$9=22,'Jeunes Plants'!BG262,IF($J$9=23,'Jeunes Plants'!BH262,IF($J$9=24,'Jeunes Plants'!BI262,IF($J$9=25,'Jeunes Plants'!BJ262,IF($J$9=26,'Jeunes Plants'!BK262,IF($J$9=27,'Jeunes Plants'!BL262,IF($J$9=28,'Jeunes Plants'!BM262,IF($J$9=29,'Jeunes Plants'!BN262,IF($J$9=30,'Jeunes Plants'!BO262,IF($J$9=31,'Jeunes Plants'!BP262,IF($J$9=32,'Jeunes Plants'!BQ262,IF($J$9=33,'Jeunes Plants'!BR262,IF($J$9=34,'Jeunes Plants'!BS262,IF($J$9=35,'Jeunes Plants'!B12165,))))))))))))))))))))))))))))))))))))))))))))))))))))</f>
        <v>0</v>
      </c>
      <c r="K408" s="103" t="str">
        <f>IF('Jeunes Plants'!R262=0,"","Erreur")</f>
        <v/>
      </c>
    </row>
    <row r="409" spans="1:11" x14ac:dyDescent="0.25">
      <c r="A409" s="103">
        <f>IF('Jeunes Plants'!A263&lt;&gt;"",'Jeunes Plants'!A263,"")</f>
        <v>25432</v>
      </c>
      <c r="B409" s="103" t="str">
        <f>IF('Jeunes Plants'!L263&lt;&gt;"",'Jeunes Plants'!L263,"")</f>
        <v>S1</v>
      </c>
      <c r="C409" s="107" t="str">
        <f>IF('Jeunes Plants'!B263&lt;&gt;"",'Jeunes Plants'!B263,"")</f>
        <v>CANNA CANNOVA</v>
      </c>
      <c r="D409" s="107" t="str">
        <f>IF('Jeunes Plants'!C263&lt;&gt;"",'Jeunes Plants'!C263,"")</f>
        <v>Red golden flame feuille verte</v>
      </c>
      <c r="E409" s="103">
        <f>IF('Jeunes Plants'!H263&lt;&gt;"",'Jeunes Plants'!H263,"")</f>
        <v>7</v>
      </c>
      <c r="F409" s="103" t="str">
        <f>IF('Jeunes Plants'!E263&lt;&gt;"",'Jeunes Plants'!E263,"")</f>
        <v>S</v>
      </c>
      <c r="G409" s="103" t="str">
        <f>IF('Jeunes Plants'!N263&lt;&gt;"",'Jeunes Plants'!N263,"")</f>
        <v>M3</v>
      </c>
      <c r="H409" s="103" t="str">
        <f>IF('Jeunes Plants'!I263&lt;&gt;"",'Jeunes Plants'!I263,"")</f>
        <v>K</v>
      </c>
      <c r="I409" s="103" t="str">
        <f>IF('Jeunes Plants'!J263&lt;&gt;"",'Jeunes Plants'!J263,"")</f>
        <v/>
      </c>
      <c r="J409" s="103">
        <f>IF($J$9=36,'Jeunes Plants'!U263,IF($J$9=37,'Jeunes Plants'!V263,IF($J$9=38,'Jeunes Plants'!W263,IF($J$9=39,'Jeunes Plants'!X263,IF($J$9=40,'Jeunes Plants'!Y263,IF($J$9=41,'Jeunes Plants'!Z263,IF($J$9=42,'Jeunes Plants'!AA263,IF($J$9=43,'Jeunes Plants'!AB263,IF($J$9=44,'Jeunes Plants'!AC263,IF($J$9=45,'Jeunes Plants'!AD263,IF($J$9=46,'Jeunes Plants'!AE263,IF($J$9=47,'Jeunes Plants'!AF263,IF($J$9=48,'Jeunes Plants'!AG263,IF($J$9=49,'Jeunes Plants'!AH263,IF($J$9=50,'Jeunes Plants'!AI263,IF($J$9=51,'Jeunes Plants'!AJ263,IF($J$9=52,'Jeunes Plants'!AK263,IF($J$9=1,'Jeunes Plants'!AL263,IF($J$9=2,'Jeunes Plants'!AM263,IF($J$9=3,'Jeunes Plants'!AN263,IF($J$9=4,'Jeunes Plants'!AO263,IF($J$9=5,'Jeunes Plants'!AP263,IF($J$9=6,'Jeunes Plants'!AQ263,IF($J$9=7,'Jeunes Plants'!AR263,IF($J$9=8,'Jeunes Plants'!AS263,IF($J$9=9,'Jeunes Plants'!AT263,IF($J$9=10,'Jeunes Plants'!AU263,IF($J$9=11,'Jeunes Plants'!AV263,IF($J$9=12,'Jeunes Plants'!AW263,IF($J$9=13,'Jeunes Plants'!AX263,IF($J$9=14,'Jeunes Plants'!AY263,IF($J$9=15,'Jeunes Plants'!AZ263,IF($J$9=16,'Jeunes Plants'!BA263,IF($J$9=17,'Jeunes Plants'!BB263,IF($J$9=18,'Jeunes Plants'!BC263,IF($J$9=19,'Jeunes Plants'!BD263,IF($J$9=20,'Jeunes Plants'!BE263,IF($J$9=21,'Jeunes Plants'!BF263,IF($J$9=22,'Jeunes Plants'!BG263,IF($J$9=23,'Jeunes Plants'!BH263,IF($J$9=24,'Jeunes Plants'!BI263,IF($J$9=25,'Jeunes Plants'!BJ263,IF($J$9=26,'Jeunes Plants'!BK263,IF($J$9=27,'Jeunes Plants'!BL263,IF($J$9=28,'Jeunes Plants'!BM263,IF($J$9=29,'Jeunes Plants'!BN263,IF($J$9=30,'Jeunes Plants'!BO263,IF($J$9=31,'Jeunes Plants'!BP263,IF($J$9=32,'Jeunes Plants'!BQ263,IF($J$9=33,'Jeunes Plants'!BR263,IF($J$9=34,'Jeunes Plants'!BS263,IF($J$9=35,'Jeunes Plants'!B12166,))))))))))))))))))))))))))))))))))))))))))))))))))))</f>
        <v>0</v>
      </c>
      <c r="K409" s="103" t="str">
        <f>IF('Jeunes Plants'!R263=0,"","Erreur")</f>
        <v/>
      </c>
    </row>
    <row r="410" spans="1:11" x14ac:dyDescent="0.25">
      <c r="A410" s="103">
        <f>IF('Jeunes Plants'!A264&lt;&gt;"",'Jeunes Plants'!A264,"")</f>
        <v>15639</v>
      </c>
      <c r="B410" s="103" t="str">
        <f>IF('Jeunes Plants'!L264&lt;&gt;"",'Jeunes Plants'!L264,"")</f>
        <v>S1</v>
      </c>
      <c r="C410" s="107" t="str">
        <f>IF('Jeunes Plants'!B264&lt;&gt;"",'Jeunes Plants'!B264,"")</f>
        <v>CANNA CANNOVA</v>
      </c>
      <c r="D410" s="107" t="str">
        <f>IF('Jeunes Plants'!C264&lt;&gt;"",'Jeunes Plants'!C264,"")</f>
        <v>Rose feuille verte</v>
      </c>
      <c r="E410" s="103">
        <f>IF('Jeunes Plants'!H264&lt;&gt;"",'Jeunes Plants'!H264,"")</f>
        <v>7</v>
      </c>
      <c r="F410" s="103" t="str">
        <f>IF('Jeunes Plants'!E264&lt;&gt;"",'Jeunes Plants'!E264,"")</f>
        <v>S</v>
      </c>
      <c r="G410" s="103" t="str">
        <f>IF('Jeunes Plants'!N264&lt;&gt;"",'Jeunes Plants'!N264,"")</f>
        <v>M3</v>
      </c>
      <c r="H410" s="103" t="str">
        <f>IF('Jeunes Plants'!I264&lt;&gt;"",'Jeunes Plants'!I264,"")</f>
        <v>N</v>
      </c>
      <c r="I410" s="103" t="str">
        <f>IF('Jeunes Plants'!J264&lt;&gt;"",'Jeunes Plants'!J264,"")</f>
        <v/>
      </c>
      <c r="J410" s="103">
        <f>IF($J$9=36,'Jeunes Plants'!U264,IF($J$9=37,'Jeunes Plants'!V264,IF($J$9=38,'Jeunes Plants'!W264,IF($J$9=39,'Jeunes Plants'!X264,IF($J$9=40,'Jeunes Plants'!Y264,IF($J$9=41,'Jeunes Plants'!Z264,IF($J$9=42,'Jeunes Plants'!AA264,IF($J$9=43,'Jeunes Plants'!AB264,IF($J$9=44,'Jeunes Plants'!AC264,IF($J$9=45,'Jeunes Plants'!AD264,IF($J$9=46,'Jeunes Plants'!AE264,IF($J$9=47,'Jeunes Plants'!AF264,IF($J$9=48,'Jeunes Plants'!AG264,IF($J$9=49,'Jeunes Plants'!AH264,IF($J$9=50,'Jeunes Plants'!AI264,IF($J$9=51,'Jeunes Plants'!AJ264,IF($J$9=52,'Jeunes Plants'!AK264,IF($J$9=1,'Jeunes Plants'!AL264,IF($J$9=2,'Jeunes Plants'!AM264,IF($J$9=3,'Jeunes Plants'!AN264,IF($J$9=4,'Jeunes Plants'!AO264,IF($J$9=5,'Jeunes Plants'!AP264,IF($J$9=6,'Jeunes Plants'!AQ264,IF($J$9=7,'Jeunes Plants'!AR264,IF($J$9=8,'Jeunes Plants'!AS264,IF($J$9=9,'Jeunes Plants'!AT264,IF($J$9=10,'Jeunes Plants'!AU264,IF($J$9=11,'Jeunes Plants'!AV264,IF($J$9=12,'Jeunes Plants'!AW264,IF($J$9=13,'Jeunes Plants'!AX264,IF($J$9=14,'Jeunes Plants'!AY264,IF($J$9=15,'Jeunes Plants'!AZ264,IF($J$9=16,'Jeunes Plants'!BA264,IF($J$9=17,'Jeunes Plants'!BB264,IF($J$9=18,'Jeunes Plants'!BC264,IF($J$9=19,'Jeunes Plants'!BD264,IF($J$9=20,'Jeunes Plants'!BE264,IF($J$9=21,'Jeunes Plants'!BF264,IF($J$9=22,'Jeunes Plants'!BG264,IF($J$9=23,'Jeunes Plants'!BH264,IF($J$9=24,'Jeunes Plants'!BI264,IF($J$9=25,'Jeunes Plants'!BJ264,IF($J$9=26,'Jeunes Plants'!BK264,IF($J$9=27,'Jeunes Plants'!BL264,IF($J$9=28,'Jeunes Plants'!BM264,IF($J$9=29,'Jeunes Plants'!BN264,IF($J$9=30,'Jeunes Plants'!BO264,IF($J$9=31,'Jeunes Plants'!BP264,IF($J$9=32,'Jeunes Plants'!BQ264,IF($J$9=33,'Jeunes Plants'!BR264,IF($J$9=34,'Jeunes Plants'!BS264,IF($J$9=35,'Jeunes Plants'!B12167,))))))))))))))))))))))))))))))))))))))))))))))))))))</f>
        <v>0</v>
      </c>
      <c r="K410" s="103" t="str">
        <f>IF('Jeunes Plants'!R264=0,"","Erreur")</f>
        <v/>
      </c>
    </row>
    <row r="411" spans="1:11" x14ac:dyDescent="0.25">
      <c r="A411" s="103">
        <f>IF('Jeunes Plants'!A265&lt;&gt;"",'Jeunes Plants'!A265,"")</f>
        <v>23380</v>
      </c>
      <c r="B411" s="103" t="str">
        <f>IF('Jeunes Plants'!L265&lt;&gt;"",'Jeunes Plants'!L265,"")</f>
        <v>S1</v>
      </c>
      <c r="C411" s="107" t="str">
        <f>IF('Jeunes Plants'!B265&lt;&gt;"",'Jeunes Plants'!B265,"")</f>
        <v>CANNA CANNOVA</v>
      </c>
      <c r="D411" s="107" t="str">
        <f>IF('Jeunes Plants'!C265&lt;&gt;"",'Jeunes Plants'!C265,"")</f>
        <v>Scarlet feuille verte</v>
      </c>
      <c r="E411" s="103">
        <f>IF('Jeunes Plants'!H265&lt;&gt;"",'Jeunes Plants'!H265,"")</f>
        <v>7</v>
      </c>
      <c r="F411" s="103" t="str">
        <f>IF('Jeunes Plants'!E265&lt;&gt;"",'Jeunes Plants'!E265,"")</f>
        <v>S</v>
      </c>
      <c r="G411" s="103" t="str">
        <f>IF('Jeunes Plants'!N265&lt;&gt;"",'Jeunes Plants'!N265,"")</f>
        <v>M3</v>
      </c>
      <c r="H411" s="103" t="str">
        <f>IF('Jeunes Plants'!I265&lt;&gt;"",'Jeunes Plants'!I265,"")</f>
        <v>N</v>
      </c>
      <c r="I411" s="103" t="str">
        <f>IF('Jeunes Plants'!J265&lt;&gt;"",'Jeunes Plants'!J265,"")</f>
        <v/>
      </c>
      <c r="J411" s="103">
        <f>IF($J$9=36,'Jeunes Plants'!U265,IF($J$9=37,'Jeunes Plants'!V265,IF($J$9=38,'Jeunes Plants'!W265,IF($J$9=39,'Jeunes Plants'!X265,IF($J$9=40,'Jeunes Plants'!Y265,IF($J$9=41,'Jeunes Plants'!Z265,IF($J$9=42,'Jeunes Plants'!AA265,IF($J$9=43,'Jeunes Plants'!AB265,IF($J$9=44,'Jeunes Plants'!AC265,IF($J$9=45,'Jeunes Plants'!AD265,IF($J$9=46,'Jeunes Plants'!AE265,IF($J$9=47,'Jeunes Plants'!AF265,IF($J$9=48,'Jeunes Plants'!AG265,IF($J$9=49,'Jeunes Plants'!AH265,IF($J$9=50,'Jeunes Plants'!AI265,IF($J$9=51,'Jeunes Plants'!AJ265,IF($J$9=52,'Jeunes Plants'!AK265,IF($J$9=1,'Jeunes Plants'!AL265,IF($J$9=2,'Jeunes Plants'!AM265,IF($J$9=3,'Jeunes Plants'!AN265,IF($J$9=4,'Jeunes Plants'!AO265,IF($J$9=5,'Jeunes Plants'!AP265,IF($J$9=6,'Jeunes Plants'!AQ265,IF($J$9=7,'Jeunes Plants'!AR265,IF($J$9=8,'Jeunes Plants'!AS265,IF($J$9=9,'Jeunes Plants'!AT265,IF($J$9=10,'Jeunes Plants'!AU265,IF($J$9=11,'Jeunes Plants'!AV265,IF($J$9=12,'Jeunes Plants'!AW265,IF($J$9=13,'Jeunes Plants'!AX265,IF($J$9=14,'Jeunes Plants'!AY265,IF($J$9=15,'Jeunes Plants'!AZ265,IF($J$9=16,'Jeunes Plants'!BA265,IF($J$9=17,'Jeunes Plants'!BB265,IF($J$9=18,'Jeunes Plants'!BC265,IF($J$9=19,'Jeunes Plants'!BD265,IF($J$9=20,'Jeunes Plants'!BE265,IF($J$9=21,'Jeunes Plants'!BF265,IF($J$9=22,'Jeunes Plants'!BG265,IF($J$9=23,'Jeunes Plants'!BH265,IF($J$9=24,'Jeunes Plants'!BI265,IF($J$9=25,'Jeunes Plants'!BJ265,IF($J$9=26,'Jeunes Plants'!BK265,IF($J$9=27,'Jeunes Plants'!BL265,IF($J$9=28,'Jeunes Plants'!BM265,IF($J$9=29,'Jeunes Plants'!BN265,IF($J$9=30,'Jeunes Plants'!BO265,IF($J$9=31,'Jeunes Plants'!BP265,IF($J$9=32,'Jeunes Plants'!BQ265,IF($J$9=33,'Jeunes Plants'!BR265,IF($J$9=34,'Jeunes Plants'!BS265,IF($J$9=35,'Jeunes Plants'!B12168,))))))))))))))))))))))))))))))))))))))))))))))))))))</f>
        <v>0</v>
      </c>
      <c r="K411" s="103" t="str">
        <f>IF('Jeunes Plants'!R265=0,"","Erreur")</f>
        <v/>
      </c>
    </row>
    <row r="412" spans="1:11" x14ac:dyDescent="0.25">
      <c r="A412" s="103">
        <f>IF('Jeunes Plants'!A266&lt;&gt;"",'Jeunes Plants'!A266,"")</f>
        <v>15640</v>
      </c>
      <c r="B412" s="103" t="str">
        <f>IF('Jeunes Plants'!L266&lt;&gt;"",'Jeunes Plants'!L266,"")</f>
        <v>S1</v>
      </c>
      <c r="C412" s="107" t="str">
        <f>IF('Jeunes Plants'!B266&lt;&gt;"",'Jeunes Plants'!B266,"")</f>
        <v>CANNA CANNOVA</v>
      </c>
      <c r="D412" s="107" t="str">
        <f>IF('Jeunes Plants'!C266&lt;&gt;"",'Jeunes Plants'!C266,"")</f>
        <v>Yellow feuille verte</v>
      </c>
      <c r="E412" s="103">
        <f>IF('Jeunes Plants'!H266&lt;&gt;"",'Jeunes Plants'!H266,"")</f>
        <v>7</v>
      </c>
      <c r="F412" s="103" t="str">
        <f>IF('Jeunes Plants'!E266&lt;&gt;"",'Jeunes Plants'!E266,"")</f>
        <v>S</v>
      </c>
      <c r="G412" s="103" t="str">
        <f>IF('Jeunes Plants'!N266&lt;&gt;"",'Jeunes Plants'!N266,"")</f>
        <v>M3</v>
      </c>
      <c r="H412" s="103" t="str">
        <f>IF('Jeunes Plants'!I266&lt;&gt;"",'Jeunes Plants'!I266,"")</f>
        <v>N</v>
      </c>
      <c r="I412" s="103" t="str">
        <f>IF('Jeunes Plants'!J266&lt;&gt;"",'Jeunes Plants'!J266,"")</f>
        <v/>
      </c>
      <c r="J412" s="103">
        <f>IF($J$9=36,'Jeunes Plants'!U266,IF($J$9=37,'Jeunes Plants'!V266,IF($J$9=38,'Jeunes Plants'!W266,IF($J$9=39,'Jeunes Plants'!X266,IF($J$9=40,'Jeunes Plants'!Y266,IF($J$9=41,'Jeunes Plants'!Z266,IF($J$9=42,'Jeunes Plants'!AA266,IF($J$9=43,'Jeunes Plants'!AB266,IF($J$9=44,'Jeunes Plants'!AC266,IF($J$9=45,'Jeunes Plants'!AD266,IF($J$9=46,'Jeunes Plants'!AE266,IF($J$9=47,'Jeunes Plants'!AF266,IF($J$9=48,'Jeunes Plants'!AG266,IF($J$9=49,'Jeunes Plants'!AH266,IF($J$9=50,'Jeunes Plants'!AI266,IF($J$9=51,'Jeunes Plants'!AJ266,IF($J$9=52,'Jeunes Plants'!AK266,IF($J$9=1,'Jeunes Plants'!AL266,IF($J$9=2,'Jeunes Plants'!AM266,IF($J$9=3,'Jeunes Plants'!AN266,IF($J$9=4,'Jeunes Plants'!AO266,IF($J$9=5,'Jeunes Plants'!AP266,IF($J$9=6,'Jeunes Plants'!AQ266,IF($J$9=7,'Jeunes Plants'!AR266,IF($J$9=8,'Jeunes Plants'!AS266,IF($J$9=9,'Jeunes Plants'!AT266,IF($J$9=10,'Jeunes Plants'!AU266,IF($J$9=11,'Jeunes Plants'!AV266,IF($J$9=12,'Jeunes Plants'!AW266,IF($J$9=13,'Jeunes Plants'!AX266,IF($J$9=14,'Jeunes Plants'!AY266,IF($J$9=15,'Jeunes Plants'!AZ266,IF($J$9=16,'Jeunes Plants'!BA266,IF($J$9=17,'Jeunes Plants'!BB266,IF($J$9=18,'Jeunes Plants'!BC266,IF($J$9=19,'Jeunes Plants'!BD266,IF($J$9=20,'Jeunes Plants'!BE266,IF($J$9=21,'Jeunes Plants'!BF266,IF($J$9=22,'Jeunes Plants'!BG266,IF($J$9=23,'Jeunes Plants'!BH266,IF($J$9=24,'Jeunes Plants'!BI266,IF($J$9=25,'Jeunes Plants'!BJ266,IF($J$9=26,'Jeunes Plants'!BK266,IF($J$9=27,'Jeunes Plants'!BL266,IF($J$9=28,'Jeunes Plants'!BM266,IF($J$9=29,'Jeunes Plants'!BN266,IF($J$9=30,'Jeunes Plants'!BO266,IF($J$9=31,'Jeunes Plants'!BP266,IF($J$9=32,'Jeunes Plants'!BQ266,IF($J$9=33,'Jeunes Plants'!BR266,IF($J$9=34,'Jeunes Plants'!BS266,IF($J$9=35,'Jeunes Plants'!B12169,))))))))))))))))))))))))))))))))))))))))))))))))))))</f>
        <v>0</v>
      </c>
      <c r="K412" s="103" t="str">
        <f>IF('Jeunes Plants'!R266=0,"","Erreur")</f>
        <v/>
      </c>
    </row>
    <row r="413" spans="1:11" x14ac:dyDescent="0.25">
      <c r="A413" s="103">
        <f>IF('Jeunes Plants'!A267&lt;&gt;"",'Jeunes Plants'!A267,"")</f>
        <v>14272</v>
      </c>
      <c r="B413" s="103" t="str">
        <f>IF('Jeunes Plants'!L267&lt;&gt;"",'Jeunes Plants'!L267,"")</f>
        <v>S1</v>
      </c>
      <c r="C413" s="107" t="str">
        <f>IF('Jeunes Plants'!B267&lt;&gt;"",'Jeunes Plants'!B267,"")</f>
        <v>CANNA CANNOVA</v>
      </c>
      <c r="D413" s="107" t="str">
        <f>IF('Jeunes Plants'!C267&lt;&gt;"",'Jeunes Plants'!C267,"")</f>
        <v>Variés</v>
      </c>
      <c r="E413" s="103">
        <f>IF('Jeunes Plants'!H267&lt;&gt;"",'Jeunes Plants'!H267,"")</f>
        <v>7</v>
      </c>
      <c r="F413" s="103" t="str">
        <f>IF('Jeunes Plants'!E267&lt;&gt;"",'Jeunes Plants'!E267,"")</f>
        <v>S</v>
      </c>
      <c r="G413" s="103" t="str">
        <f>IF('Jeunes Plants'!N267&lt;&gt;"",'Jeunes Plants'!N267,"")</f>
        <v>M3</v>
      </c>
      <c r="H413" s="103" t="str">
        <f>IF('Jeunes Plants'!I267&lt;&gt;"",'Jeunes Plants'!I267,"")</f>
        <v>N</v>
      </c>
      <c r="I413" s="103" t="str">
        <f>IF('Jeunes Plants'!J267&lt;&gt;"",'Jeunes Plants'!J267,"")</f>
        <v/>
      </c>
      <c r="J413" s="103">
        <f>IF($J$9=36,'Jeunes Plants'!U267,IF($J$9=37,'Jeunes Plants'!V267,IF($J$9=38,'Jeunes Plants'!W267,IF($J$9=39,'Jeunes Plants'!X267,IF($J$9=40,'Jeunes Plants'!Y267,IF($J$9=41,'Jeunes Plants'!Z267,IF($J$9=42,'Jeunes Plants'!AA267,IF($J$9=43,'Jeunes Plants'!AB267,IF($J$9=44,'Jeunes Plants'!AC267,IF($J$9=45,'Jeunes Plants'!AD267,IF($J$9=46,'Jeunes Plants'!AE267,IF($J$9=47,'Jeunes Plants'!AF267,IF($J$9=48,'Jeunes Plants'!AG267,IF($J$9=49,'Jeunes Plants'!AH267,IF($J$9=50,'Jeunes Plants'!AI267,IF($J$9=51,'Jeunes Plants'!AJ267,IF($J$9=52,'Jeunes Plants'!AK267,IF($J$9=1,'Jeunes Plants'!AL267,IF($J$9=2,'Jeunes Plants'!AM267,IF($J$9=3,'Jeunes Plants'!AN267,IF($J$9=4,'Jeunes Plants'!AO267,IF($J$9=5,'Jeunes Plants'!AP267,IF($J$9=6,'Jeunes Plants'!AQ267,IF($J$9=7,'Jeunes Plants'!AR267,IF($J$9=8,'Jeunes Plants'!AS267,IF($J$9=9,'Jeunes Plants'!AT267,IF($J$9=10,'Jeunes Plants'!AU267,IF($J$9=11,'Jeunes Plants'!AV267,IF($J$9=12,'Jeunes Plants'!AW267,IF($J$9=13,'Jeunes Plants'!AX267,IF($J$9=14,'Jeunes Plants'!AY267,IF($J$9=15,'Jeunes Plants'!AZ267,IF($J$9=16,'Jeunes Plants'!BA267,IF($J$9=17,'Jeunes Plants'!BB267,IF($J$9=18,'Jeunes Plants'!BC267,IF($J$9=19,'Jeunes Plants'!BD267,IF($J$9=20,'Jeunes Plants'!BE267,IF($J$9=21,'Jeunes Plants'!BF267,IF($J$9=22,'Jeunes Plants'!BG267,IF($J$9=23,'Jeunes Plants'!BH267,IF($J$9=24,'Jeunes Plants'!BI267,IF($J$9=25,'Jeunes Plants'!BJ267,IF($J$9=26,'Jeunes Plants'!BK267,IF($J$9=27,'Jeunes Plants'!BL267,IF($J$9=28,'Jeunes Plants'!BM267,IF($J$9=29,'Jeunes Plants'!BN267,IF($J$9=30,'Jeunes Plants'!BO267,IF($J$9=31,'Jeunes Plants'!BP267,IF($J$9=32,'Jeunes Plants'!BQ267,IF($J$9=33,'Jeunes Plants'!BR267,IF($J$9=34,'Jeunes Plants'!BS267,IF($J$9=35,'Jeunes Plants'!B12170,))))))))))))))))))))))))))))))))))))))))))))))))))))</f>
        <v>0</v>
      </c>
      <c r="K413" s="103" t="str">
        <f>IF('Jeunes Plants'!R267=0,"","Erreur")</f>
        <v/>
      </c>
    </row>
    <row r="414" spans="1:11" x14ac:dyDescent="0.25">
      <c r="A414" s="450"/>
      <c r="B414" s="450"/>
      <c r="C414" s="451" t="s">
        <v>1769</v>
      </c>
      <c r="D414" s="451"/>
      <c r="E414" s="450"/>
      <c r="F414" s="450"/>
      <c r="G414" s="450"/>
      <c r="H414" s="450"/>
      <c r="I414" s="450"/>
      <c r="J414" s="450">
        <f>SUBTOTAL(9,J404:J413)</f>
        <v>0</v>
      </c>
      <c r="K414" s="450"/>
    </row>
    <row r="415" spans="1:11" x14ac:dyDescent="0.25">
      <c r="A415" s="103">
        <f>IF('Jeunes Plants'!A268&lt;&gt;"",'Jeunes Plants'!A268,"")</f>
        <v>3664</v>
      </c>
      <c r="B415" s="103" t="str">
        <f>IF('Jeunes Plants'!L268&lt;&gt;"",'Jeunes Plants'!L268,"")</f>
        <v>S4</v>
      </c>
      <c r="C415" s="107" t="str">
        <f>IF('Jeunes Plants'!B268&lt;&gt;"",'Jeunes Plants'!B268,"")</f>
        <v>CARDON</v>
      </c>
      <c r="D415" s="107" t="str">
        <f>IF('Jeunes Plants'!C268&lt;&gt;"",'Jeunes Plants'!C268,"")</f>
        <v>Plein blanc inerme versi</v>
      </c>
      <c r="E415" s="103">
        <f>IF('Jeunes Plants'!H268&lt;&gt;"",'Jeunes Plants'!H268,"")</f>
        <v>6</v>
      </c>
      <c r="F415" s="103" t="str">
        <f>IF('Jeunes Plants'!E268&lt;&gt;"",'Jeunes Plants'!E268,"")</f>
        <v>S</v>
      </c>
      <c r="G415" s="103" t="str">
        <f>IF('Jeunes Plants'!N268&lt;&gt;"",'Jeunes Plants'!N268,"")</f>
        <v>M3</v>
      </c>
      <c r="H415" s="103" t="str">
        <f>IF('Jeunes Plants'!I268&lt;&gt;"",'Jeunes Plants'!I268,"")</f>
        <v>B</v>
      </c>
      <c r="I415" s="103" t="str">
        <f>IF('Jeunes Plants'!J268&lt;&gt;"",'Jeunes Plants'!J268,"")</f>
        <v/>
      </c>
      <c r="J415" s="103">
        <f>IF($J$9=36,'Jeunes Plants'!U268,IF($J$9=37,'Jeunes Plants'!V268,IF($J$9=38,'Jeunes Plants'!W268,IF($J$9=39,'Jeunes Plants'!X268,IF($J$9=40,'Jeunes Plants'!Y268,IF($J$9=41,'Jeunes Plants'!Z268,IF($J$9=42,'Jeunes Plants'!AA268,IF($J$9=43,'Jeunes Plants'!AB268,IF($J$9=44,'Jeunes Plants'!AC268,IF($J$9=45,'Jeunes Plants'!AD268,IF($J$9=46,'Jeunes Plants'!AE268,IF($J$9=47,'Jeunes Plants'!AF268,IF($J$9=48,'Jeunes Plants'!AG268,IF($J$9=49,'Jeunes Plants'!AH268,IF($J$9=50,'Jeunes Plants'!AI268,IF($J$9=51,'Jeunes Plants'!AJ268,IF($J$9=52,'Jeunes Plants'!AK268,IF($J$9=1,'Jeunes Plants'!AL268,IF($J$9=2,'Jeunes Plants'!AM268,IF($J$9=3,'Jeunes Plants'!AN268,IF($J$9=4,'Jeunes Plants'!AO268,IF($J$9=5,'Jeunes Plants'!AP268,IF($J$9=6,'Jeunes Plants'!AQ268,IF($J$9=7,'Jeunes Plants'!AR268,IF($J$9=8,'Jeunes Plants'!AS268,IF($J$9=9,'Jeunes Plants'!AT268,IF($J$9=10,'Jeunes Plants'!AU268,IF($J$9=11,'Jeunes Plants'!AV268,IF($J$9=12,'Jeunes Plants'!AW268,IF($J$9=13,'Jeunes Plants'!AX268,IF($J$9=14,'Jeunes Plants'!AY268,IF($J$9=15,'Jeunes Plants'!AZ268,IF($J$9=16,'Jeunes Plants'!BA268,IF($J$9=17,'Jeunes Plants'!BB268,IF($J$9=18,'Jeunes Plants'!BC268,IF($J$9=19,'Jeunes Plants'!BD268,IF($J$9=20,'Jeunes Plants'!BE268,IF($J$9=21,'Jeunes Plants'!BF268,IF($J$9=22,'Jeunes Plants'!BG268,IF($J$9=23,'Jeunes Plants'!BH268,IF($J$9=24,'Jeunes Plants'!BI268,IF($J$9=25,'Jeunes Plants'!BJ268,IF($J$9=26,'Jeunes Plants'!BK268,IF($J$9=27,'Jeunes Plants'!BL268,IF($J$9=28,'Jeunes Plants'!BM268,IF($J$9=29,'Jeunes Plants'!BN268,IF($J$9=30,'Jeunes Plants'!BO268,IF($J$9=31,'Jeunes Plants'!BP268,IF($J$9=32,'Jeunes Plants'!BQ268,IF($J$9=33,'Jeunes Plants'!BR268,IF($J$9=34,'Jeunes Plants'!BS268,IF($J$9=35,'Jeunes Plants'!B12171,))))))))))))))))))))))))))))))))))))))))))))))))))))</f>
        <v>0</v>
      </c>
      <c r="K415" s="103" t="str">
        <f>IF('Jeunes Plants'!R268=0,"","Erreur")</f>
        <v/>
      </c>
    </row>
    <row r="416" spans="1:11" x14ac:dyDescent="0.25">
      <c r="A416" s="450"/>
      <c r="B416" s="450"/>
      <c r="C416" s="451" t="s">
        <v>1842</v>
      </c>
      <c r="D416" s="451"/>
      <c r="E416" s="450"/>
      <c r="F416" s="450"/>
      <c r="G416" s="450"/>
      <c r="H416" s="450"/>
      <c r="I416" s="450"/>
      <c r="J416" s="450">
        <f>SUBTOTAL(9,J415:J415)</f>
        <v>0</v>
      </c>
      <c r="K416" s="450"/>
    </row>
    <row r="417" spans="1:11" x14ac:dyDescent="0.25">
      <c r="A417" s="103">
        <f>IF('Jeunes Plants'!A269&lt;&gt;"",'Jeunes Plants'!A269,"")</f>
        <v>25161</v>
      </c>
      <c r="B417" s="103" t="str">
        <f>IF('Jeunes Plants'!L269&lt;&gt;"",'Jeunes Plants'!L269,"")</f>
        <v>S4</v>
      </c>
      <c r="C417" s="107" t="str">
        <f>IF('Jeunes Plants'!B269&lt;&gt;"",'Jeunes Plants'!B269,"")</f>
        <v>CAREX Albula</v>
      </c>
      <c r="D417" s="107" t="str">
        <f>IF('Jeunes Plants'!C269&lt;&gt;"",'Jeunes Plants'!C269,"")</f>
        <v>Frosted Curls</v>
      </c>
      <c r="E417" s="103">
        <f>IF('Jeunes Plants'!H269&lt;&gt;"",'Jeunes Plants'!H269,"")</f>
        <v>5</v>
      </c>
      <c r="F417" s="103" t="str">
        <f>IF('Jeunes Plants'!E269&lt;&gt;"",'Jeunes Plants'!E269,"")</f>
        <v>S</v>
      </c>
      <c r="G417" s="103" t="str">
        <f>IF('Jeunes Plants'!N269&lt;&gt;"",'Jeunes Plants'!N269,"")</f>
        <v>M3</v>
      </c>
      <c r="H417" s="103" t="str">
        <f>IF('Jeunes Plants'!I269&lt;&gt;"",'Jeunes Plants'!I269,"")</f>
        <v>A</v>
      </c>
      <c r="I417" s="103" t="str">
        <f>IF('Jeunes Plants'!J269&lt;&gt;"",'Jeunes Plants'!J269,"")</f>
        <v/>
      </c>
      <c r="J417" s="103">
        <f>IF($J$9=36,'Jeunes Plants'!U269,IF($J$9=37,'Jeunes Plants'!V269,IF($J$9=38,'Jeunes Plants'!W269,IF($J$9=39,'Jeunes Plants'!X269,IF($J$9=40,'Jeunes Plants'!Y269,IF($J$9=41,'Jeunes Plants'!Z269,IF($J$9=42,'Jeunes Plants'!AA269,IF($J$9=43,'Jeunes Plants'!AB269,IF($J$9=44,'Jeunes Plants'!AC269,IF($J$9=45,'Jeunes Plants'!AD269,IF($J$9=46,'Jeunes Plants'!AE269,IF($J$9=47,'Jeunes Plants'!AF269,IF($J$9=48,'Jeunes Plants'!AG269,IF($J$9=49,'Jeunes Plants'!AH269,IF($J$9=50,'Jeunes Plants'!AI269,IF($J$9=51,'Jeunes Plants'!AJ269,IF($J$9=52,'Jeunes Plants'!AK269,IF($J$9=1,'Jeunes Plants'!AL269,IF($J$9=2,'Jeunes Plants'!AM269,IF($J$9=3,'Jeunes Plants'!AN269,IF($J$9=4,'Jeunes Plants'!AO269,IF($J$9=5,'Jeunes Plants'!AP269,IF($J$9=6,'Jeunes Plants'!AQ269,IF($J$9=7,'Jeunes Plants'!AR269,IF($J$9=8,'Jeunes Plants'!AS269,IF($J$9=9,'Jeunes Plants'!AT269,IF($J$9=10,'Jeunes Plants'!AU269,IF($J$9=11,'Jeunes Plants'!AV269,IF($J$9=12,'Jeunes Plants'!AW269,IF($J$9=13,'Jeunes Plants'!AX269,IF($J$9=14,'Jeunes Plants'!AY269,IF($J$9=15,'Jeunes Plants'!AZ269,IF($J$9=16,'Jeunes Plants'!BA269,IF($J$9=17,'Jeunes Plants'!BB269,IF($J$9=18,'Jeunes Plants'!BC269,IF($J$9=19,'Jeunes Plants'!BD269,IF($J$9=20,'Jeunes Plants'!BE269,IF($J$9=21,'Jeunes Plants'!BF269,IF($J$9=22,'Jeunes Plants'!BG269,IF($J$9=23,'Jeunes Plants'!BH269,IF($J$9=24,'Jeunes Plants'!BI269,IF($J$9=25,'Jeunes Plants'!BJ269,IF($J$9=26,'Jeunes Plants'!BK269,IF($J$9=27,'Jeunes Plants'!BL269,IF($J$9=28,'Jeunes Plants'!BM269,IF($J$9=29,'Jeunes Plants'!BN269,IF($J$9=30,'Jeunes Plants'!BO269,IF($J$9=31,'Jeunes Plants'!BP269,IF($J$9=32,'Jeunes Plants'!BQ269,IF($J$9=33,'Jeunes Plants'!BR269,IF($J$9=34,'Jeunes Plants'!BS269,IF($J$9=35,'Jeunes Plants'!B12172,))))))))))))))))))))))))))))))))))))))))))))))))))))</f>
        <v>0</v>
      </c>
      <c r="K417" s="103" t="str">
        <f>IF('Jeunes Plants'!R269=0,"","Erreur")</f>
        <v/>
      </c>
    </row>
    <row r="418" spans="1:11" x14ac:dyDescent="0.25">
      <c r="A418" s="450"/>
      <c r="B418" s="450"/>
      <c r="C418" s="451" t="s">
        <v>1843</v>
      </c>
      <c r="D418" s="451"/>
      <c r="E418" s="450"/>
      <c r="F418" s="450"/>
      <c r="G418" s="450"/>
      <c r="H418" s="450"/>
      <c r="I418" s="450"/>
      <c r="J418" s="450">
        <f>SUBTOTAL(9,J417:J417)</f>
        <v>0</v>
      </c>
      <c r="K418" s="450"/>
    </row>
    <row r="419" spans="1:11" x14ac:dyDescent="0.25">
      <c r="A419" s="103">
        <f>IF('Jeunes Plants'!A270&lt;&gt;"",'Jeunes Plants'!A270,"")</f>
        <v>13571</v>
      </c>
      <c r="B419" s="103" t="str">
        <f>IF('Jeunes Plants'!L270&lt;&gt;"",'Jeunes Plants'!L270,"")</f>
        <v>S2</v>
      </c>
      <c r="C419" s="107" t="str">
        <f>IF('Jeunes Plants'!B270&lt;&gt;"",'Jeunes Plants'!B270,"")</f>
        <v>CAREX Buchananii</v>
      </c>
      <c r="D419" s="107" t="str">
        <f>IF('Jeunes Plants'!C270&lt;&gt;"",'Jeunes Plants'!C270,"")</f>
        <v xml:space="preserve">Red Rooster </v>
      </c>
      <c r="E419" s="103">
        <f>IF('Jeunes Plants'!H270&lt;&gt;"",'Jeunes Plants'!H270,"")</f>
        <v>5</v>
      </c>
      <c r="F419" s="103" t="str">
        <f>IF('Jeunes Plants'!E270&lt;&gt;"",'Jeunes Plants'!E270,"")</f>
        <v>S</v>
      </c>
      <c r="G419" s="103" t="str">
        <f>IF('Jeunes Plants'!N270&lt;&gt;"",'Jeunes Plants'!N270,"")</f>
        <v>M3</v>
      </c>
      <c r="H419" s="103" t="str">
        <f>IF('Jeunes Plants'!I270&lt;&gt;"",'Jeunes Plants'!I270,"")</f>
        <v>A</v>
      </c>
      <c r="I419" s="103" t="str">
        <f>IF('Jeunes Plants'!J270&lt;&gt;"",'Jeunes Plants'!J270,"")</f>
        <v/>
      </c>
      <c r="J419" s="103">
        <f>IF($J$9=36,'Jeunes Plants'!U270,IF($J$9=37,'Jeunes Plants'!V270,IF($J$9=38,'Jeunes Plants'!W270,IF($J$9=39,'Jeunes Plants'!X270,IF($J$9=40,'Jeunes Plants'!Y270,IF($J$9=41,'Jeunes Plants'!Z270,IF($J$9=42,'Jeunes Plants'!AA270,IF($J$9=43,'Jeunes Plants'!AB270,IF($J$9=44,'Jeunes Plants'!AC270,IF($J$9=45,'Jeunes Plants'!AD270,IF($J$9=46,'Jeunes Plants'!AE270,IF($J$9=47,'Jeunes Plants'!AF270,IF($J$9=48,'Jeunes Plants'!AG270,IF($J$9=49,'Jeunes Plants'!AH270,IF($J$9=50,'Jeunes Plants'!AI270,IF($J$9=51,'Jeunes Plants'!AJ270,IF($J$9=52,'Jeunes Plants'!AK270,IF($J$9=1,'Jeunes Plants'!AL270,IF($J$9=2,'Jeunes Plants'!AM270,IF($J$9=3,'Jeunes Plants'!AN270,IF($J$9=4,'Jeunes Plants'!AO270,IF($J$9=5,'Jeunes Plants'!AP270,IF($J$9=6,'Jeunes Plants'!AQ270,IF($J$9=7,'Jeunes Plants'!AR270,IF($J$9=8,'Jeunes Plants'!AS270,IF($J$9=9,'Jeunes Plants'!AT270,IF($J$9=10,'Jeunes Plants'!AU270,IF($J$9=11,'Jeunes Plants'!AV270,IF($J$9=12,'Jeunes Plants'!AW270,IF($J$9=13,'Jeunes Plants'!AX270,IF($J$9=14,'Jeunes Plants'!AY270,IF($J$9=15,'Jeunes Plants'!AZ270,IF($J$9=16,'Jeunes Plants'!BA270,IF($J$9=17,'Jeunes Plants'!BB270,IF($J$9=18,'Jeunes Plants'!BC270,IF($J$9=19,'Jeunes Plants'!BD270,IF($J$9=20,'Jeunes Plants'!BE270,IF($J$9=21,'Jeunes Plants'!BF270,IF($J$9=22,'Jeunes Plants'!BG270,IF($J$9=23,'Jeunes Plants'!BH270,IF($J$9=24,'Jeunes Plants'!BI270,IF($J$9=25,'Jeunes Plants'!BJ270,IF($J$9=26,'Jeunes Plants'!BK270,IF($J$9=27,'Jeunes Plants'!BL270,IF($J$9=28,'Jeunes Plants'!BM270,IF($J$9=29,'Jeunes Plants'!BN270,IF($J$9=30,'Jeunes Plants'!BO270,IF($J$9=31,'Jeunes Plants'!BP270,IF($J$9=32,'Jeunes Plants'!BQ270,IF($J$9=33,'Jeunes Plants'!BR270,IF($J$9=34,'Jeunes Plants'!BS270,IF($J$9=35,'Jeunes Plants'!B12173,))))))))))))))))))))))))))))))))))))))))))))))))))))</f>
        <v>0</v>
      </c>
      <c r="K419" s="103" t="str">
        <f>IF('Jeunes Plants'!R270=0,"","Erreur")</f>
        <v/>
      </c>
    </row>
    <row r="420" spans="1:11" x14ac:dyDescent="0.25">
      <c r="A420" s="450"/>
      <c r="B420" s="450"/>
      <c r="C420" s="451" t="s">
        <v>1844</v>
      </c>
      <c r="D420" s="451"/>
      <c r="E420" s="450"/>
      <c r="F420" s="450"/>
      <c r="G420" s="450"/>
      <c r="H420" s="450"/>
      <c r="I420" s="450"/>
      <c r="J420" s="450">
        <f>SUBTOTAL(9,J419:J419)</f>
        <v>0</v>
      </c>
      <c r="K420" s="450"/>
    </row>
    <row r="421" spans="1:11" x14ac:dyDescent="0.25">
      <c r="A421" s="103">
        <f>IF('Jeunes Plants'!A271&lt;&gt;"",'Jeunes Plants'!A271,"")</f>
        <v>15429</v>
      </c>
      <c r="B421" s="103" t="str">
        <f>IF('Jeunes Plants'!L271&lt;&gt;"",'Jeunes Plants'!L271,"")</f>
        <v>S2</v>
      </c>
      <c r="C421" s="107" t="str">
        <f>IF('Jeunes Plants'!B271&lt;&gt;"",'Jeunes Plants'!B271,"")</f>
        <v>CAREX Howardii</v>
      </c>
      <c r="D421" s="107" t="str">
        <f>IF('Jeunes Plants'!C271&lt;&gt;"",'Jeunes Plants'!C271,"")</f>
        <v xml:space="preserve">Phoenix Green </v>
      </c>
      <c r="E421" s="103">
        <f>IF('Jeunes Plants'!H271&lt;&gt;"",'Jeunes Plants'!H271,"")</f>
        <v>5</v>
      </c>
      <c r="F421" s="103" t="str">
        <f>IF('Jeunes Plants'!E271&lt;&gt;"",'Jeunes Plants'!E271,"")</f>
        <v>S</v>
      </c>
      <c r="G421" s="103" t="str">
        <f>IF('Jeunes Plants'!N271&lt;&gt;"",'Jeunes Plants'!N271,"")</f>
        <v>M3</v>
      </c>
      <c r="H421" s="103" t="str">
        <f>IF('Jeunes Plants'!I271&lt;&gt;"",'Jeunes Plants'!I271,"")</f>
        <v>A</v>
      </c>
      <c r="I421" s="103" t="str">
        <f>IF('Jeunes Plants'!J271&lt;&gt;"",'Jeunes Plants'!J271,"")</f>
        <v/>
      </c>
      <c r="J421" s="103">
        <f>IF($J$9=36,'Jeunes Plants'!U271,IF($J$9=37,'Jeunes Plants'!V271,IF($J$9=38,'Jeunes Plants'!W271,IF($J$9=39,'Jeunes Plants'!X271,IF($J$9=40,'Jeunes Plants'!Y271,IF($J$9=41,'Jeunes Plants'!Z271,IF($J$9=42,'Jeunes Plants'!AA271,IF($J$9=43,'Jeunes Plants'!AB271,IF($J$9=44,'Jeunes Plants'!AC271,IF($J$9=45,'Jeunes Plants'!AD271,IF($J$9=46,'Jeunes Plants'!AE271,IF($J$9=47,'Jeunes Plants'!AF271,IF($J$9=48,'Jeunes Plants'!AG271,IF($J$9=49,'Jeunes Plants'!AH271,IF($J$9=50,'Jeunes Plants'!AI271,IF($J$9=51,'Jeunes Plants'!AJ271,IF($J$9=52,'Jeunes Plants'!AK271,IF($J$9=1,'Jeunes Plants'!AL271,IF($J$9=2,'Jeunes Plants'!AM271,IF($J$9=3,'Jeunes Plants'!AN271,IF($J$9=4,'Jeunes Plants'!AO271,IF($J$9=5,'Jeunes Plants'!AP271,IF($J$9=6,'Jeunes Plants'!AQ271,IF($J$9=7,'Jeunes Plants'!AR271,IF($J$9=8,'Jeunes Plants'!AS271,IF($J$9=9,'Jeunes Plants'!AT271,IF($J$9=10,'Jeunes Plants'!AU271,IF($J$9=11,'Jeunes Plants'!AV271,IF($J$9=12,'Jeunes Plants'!AW271,IF($J$9=13,'Jeunes Plants'!AX271,IF($J$9=14,'Jeunes Plants'!AY271,IF($J$9=15,'Jeunes Plants'!AZ271,IF($J$9=16,'Jeunes Plants'!BA271,IF($J$9=17,'Jeunes Plants'!BB271,IF($J$9=18,'Jeunes Plants'!BC271,IF($J$9=19,'Jeunes Plants'!BD271,IF($J$9=20,'Jeunes Plants'!BE271,IF($J$9=21,'Jeunes Plants'!BF271,IF($J$9=22,'Jeunes Plants'!BG271,IF($J$9=23,'Jeunes Plants'!BH271,IF($J$9=24,'Jeunes Plants'!BI271,IF($J$9=25,'Jeunes Plants'!BJ271,IF($J$9=26,'Jeunes Plants'!BK271,IF($J$9=27,'Jeunes Plants'!BL271,IF($J$9=28,'Jeunes Plants'!BM271,IF($J$9=29,'Jeunes Plants'!BN271,IF($J$9=30,'Jeunes Plants'!BO271,IF($J$9=31,'Jeunes Plants'!BP271,IF($J$9=32,'Jeunes Plants'!BQ271,IF($J$9=33,'Jeunes Plants'!BR271,IF($J$9=34,'Jeunes Plants'!BS271,IF($J$9=35,'Jeunes Plants'!B12174,))))))))))))))))))))))))))))))))))))))))))))))))))))</f>
        <v>0</v>
      </c>
      <c r="K421" s="103" t="str">
        <f>IF('Jeunes Plants'!R271=0,"","Erreur")</f>
        <v/>
      </c>
    </row>
    <row r="422" spans="1:11" x14ac:dyDescent="0.25">
      <c r="A422" s="450"/>
      <c r="B422" s="450"/>
      <c r="C422" s="451" t="s">
        <v>1845</v>
      </c>
      <c r="D422" s="451"/>
      <c r="E422" s="450"/>
      <c r="F422" s="450"/>
      <c r="G422" s="450"/>
      <c r="H422" s="450"/>
      <c r="I422" s="450"/>
      <c r="J422" s="450">
        <f>SUBTOTAL(9,J421:J421)</f>
        <v>0</v>
      </c>
      <c r="K422" s="450"/>
    </row>
    <row r="423" spans="1:11" x14ac:dyDescent="0.25">
      <c r="A423" s="103">
        <f>IF('Jeunes Plants'!A272&lt;&gt;"",'Jeunes Plants'!A272,"")</f>
        <v>13673</v>
      </c>
      <c r="B423" s="103" t="str">
        <f>IF('Jeunes Plants'!L272&lt;&gt;"",'Jeunes Plants'!L272,"")</f>
        <v>S2</v>
      </c>
      <c r="C423" s="107" t="str">
        <f>IF('Jeunes Plants'!B272&lt;&gt;"",'Jeunes Plants'!B272,"")</f>
        <v>CAREX Testacea</v>
      </c>
      <c r="D423" s="107" t="str">
        <f>IF('Jeunes Plants'!C272&lt;&gt;"",'Jeunes Plants'!C272,"")</f>
        <v>Prairie Fire</v>
      </c>
      <c r="E423" s="103">
        <f>IF('Jeunes Plants'!H272&lt;&gt;"",'Jeunes Plants'!H272,"")</f>
        <v>5</v>
      </c>
      <c r="F423" s="103" t="str">
        <f>IF('Jeunes Plants'!E272&lt;&gt;"",'Jeunes Plants'!E272,"")</f>
        <v>S</v>
      </c>
      <c r="G423" s="103" t="str">
        <f>IF('Jeunes Plants'!N272&lt;&gt;"",'Jeunes Plants'!N272,"")</f>
        <v>M3</v>
      </c>
      <c r="H423" s="103" t="str">
        <f>IF('Jeunes Plants'!I272&lt;&gt;"",'Jeunes Plants'!I272,"")</f>
        <v>D</v>
      </c>
      <c r="I423" s="103" t="str">
        <f>IF('Jeunes Plants'!J272&lt;&gt;"",'Jeunes Plants'!J272,"")</f>
        <v/>
      </c>
      <c r="J423" s="103">
        <f>IF($J$9=36,'Jeunes Plants'!U272,IF($J$9=37,'Jeunes Plants'!V272,IF($J$9=38,'Jeunes Plants'!W272,IF($J$9=39,'Jeunes Plants'!X272,IF($J$9=40,'Jeunes Plants'!Y272,IF($J$9=41,'Jeunes Plants'!Z272,IF($J$9=42,'Jeunes Plants'!AA272,IF($J$9=43,'Jeunes Plants'!AB272,IF($J$9=44,'Jeunes Plants'!AC272,IF($J$9=45,'Jeunes Plants'!AD272,IF($J$9=46,'Jeunes Plants'!AE272,IF($J$9=47,'Jeunes Plants'!AF272,IF($J$9=48,'Jeunes Plants'!AG272,IF($J$9=49,'Jeunes Plants'!AH272,IF($J$9=50,'Jeunes Plants'!AI272,IF($J$9=51,'Jeunes Plants'!AJ272,IF($J$9=52,'Jeunes Plants'!AK272,IF($J$9=1,'Jeunes Plants'!AL272,IF($J$9=2,'Jeunes Plants'!AM272,IF($J$9=3,'Jeunes Plants'!AN272,IF($J$9=4,'Jeunes Plants'!AO272,IF($J$9=5,'Jeunes Plants'!AP272,IF($J$9=6,'Jeunes Plants'!AQ272,IF($J$9=7,'Jeunes Plants'!AR272,IF($J$9=8,'Jeunes Plants'!AS272,IF($J$9=9,'Jeunes Plants'!AT272,IF($J$9=10,'Jeunes Plants'!AU272,IF($J$9=11,'Jeunes Plants'!AV272,IF($J$9=12,'Jeunes Plants'!AW272,IF($J$9=13,'Jeunes Plants'!AX272,IF($J$9=14,'Jeunes Plants'!AY272,IF($J$9=15,'Jeunes Plants'!AZ272,IF($J$9=16,'Jeunes Plants'!BA272,IF($J$9=17,'Jeunes Plants'!BB272,IF($J$9=18,'Jeunes Plants'!BC272,IF($J$9=19,'Jeunes Plants'!BD272,IF($J$9=20,'Jeunes Plants'!BE272,IF($J$9=21,'Jeunes Plants'!BF272,IF($J$9=22,'Jeunes Plants'!BG272,IF($J$9=23,'Jeunes Plants'!BH272,IF($J$9=24,'Jeunes Plants'!BI272,IF($J$9=25,'Jeunes Plants'!BJ272,IF($J$9=26,'Jeunes Plants'!BK272,IF($J$9=27,'Jeunes Plants'!BL272,IF($J$9=28,'Jeunes Plants'!BM272,IF($J$9=29,'Jeunes Plants'!BN272,IF($J$9=30,'Jeunes Plants'!BO272,IF($J$9=31,'Jeunes Plants'!BP272,IF($J$9=32,'Jeunes Plants'!BQ272,IF($J$9=33,'Jeunes Plants'!BR272,IF($J$9=34,'Jeunes Plants'!BS272,IF($J$9=35,'Jeunes Plants'!B12175,))))))))))))))))))))))))))))))))))))))))))))))))))))</f>
        <v>0</v>
      </c>
      <c r="K423" s="103" t="str">
        <f>IF('Jeunes Plants'!R272=0,"","Erreur")</f>
        <v/>
      </c>
    </row>
    <row r="424" spans="1:11" x14ac:dyDescent="0.25">
      <c r="A424" s="450"/>
      <c r="B424" s="450"/>
      <c r="C424" s="451" t="s">
        <v>1846</v>
      </c>
      <c r="D424" s="451"/>
      <c r="E424" s="450"/>
      <c r="F424" s="450"/>
      <c r="G424" s="450"/>
      <c r="H424" s="450"/>
      <c r="I424" s="450"/>
      <c r="J424" s="450">
        <f>SUBTOTAL(9,J423:J423)</f>
        <v>0</v>
      </c>
      <c r="K424" s="450"/>
    </row>
    <row r="425" spans="1:11" x14ac:dyDescent="0.25">
      <c r="A425" s="103">
        <f>IF('Jeunes Plants'!A273&lt;&gt;"",'Jeunes Plants'!A273,"")</f>
        <v>26763</v>
      </c>
      <c r="B425" s="103" t="str">
        <f>IF('Jeunes Plants'!L273&lt;&gt;"",'Jeunes Plants'!L273,"")</f>
        <v/>
      </c>
      <c r="C425" s="107" t="str">
        <f>IF('Jeunes Plants'!B273&lt;&gt;"",'Jeunes Plants'!B273,"")</f>
        <v>CENTAUREA</v>
      </c>
      <c r="D425" s="107" t="str">
        <f>IF('Jeunes Plants'!C273&lt;&gt;"",'Jeunes Plants'!C273,"")</f>
        <v>Mercury</v>
      </c>
      <c r="E425" s="103">
        <f>IF('Jeunes Plants'!H273&lt;&gt;"",'Jeunes Plants'!H273,"")</f>
        <v>7</v>
      </c>
      <c r="F425" s="103" t="str">
        <f>IF('Jeunes Plants'!E273&lt;&gt;"",'Jeunes Plants'!E273,"")</f>
        <v>B</v>
      </c>
      <c r="G425" s="103" t="str">
        <f>IF('Jeunes Plants'!N273&lt;&gt;"",'Jeunes Plants'!N273,"")</f>
        <v>M3</v>
      </c>
      <c r="H425" s="103" t="str">
        <f>IF('Jeunes Plants'!I273&lt;&gt;"",'Jeunes Plants'!I273,"")</f>
        <v>D</v>
      </c>
      <c r="I425" s="103" t="str">
        <f>IF('Jeunes Plants'!J273&lt;&gt;"",'Jeunes Plants'!J273,"")</f>
        <v/>
      </c>
      <c r="J425" s="103">
        <f>IF($J$9=36,'Jeunes Plants'!U273,IF($J$9=37,'Jeunes Plants'!V273,IF($J$9=38,'Jeunes Plants'!W273,IF($J$9=39,'Jeunes Plants'!X273,IF($J$9=40,'Jeunes Plants'!Y273,IF($J$9=41,'Jeunes Plants'!Z273,IF($J$9=42,'Jeunes Plants'!AA273,IF($J$9=43,'Jeunes Plants'!AB273,IF($J$9=44,'Jeunes Plants'!AC273,IF($J$9=45,'Jeunes Plants'!AD273,IF($J$9=46,'Jeunes Plants'!AE273,IF($J$9=47,'Jeunes Plants'!AF273,IF($J$9=48,'Jeunes Plants'!AG273,IF($J$9=49,'Jeunes Plants'!AH273,IF($J$9=50,'Jeunes Plants'!AI273,IF($J$9=51,'Jeunes Plants'!AJ273,IF($J$9=52,'Jeunes Plants'!AK273,IF($J$9=1,'Jeunes Plants'!AL273,IF($J$9=2,'Jeunes Plants'!AM273,IF($J$9=3,'Jeunes Plants'!AN273,IF($J$9=4,'Jeunes Plants'!AO273,IF($J$9=5,'Jeunes Plants'!AP273,IF($J$9=6,'Jeunes Plants'!AQ273,IF($J$9=7,'Jeunes Plants'!AR273,IF($J$9=8,'Jeunes Plants'!AS273,IF($J$9=9,'Jeunes Plants'!AT273,IF($J$9=10,'Jeunes Plants'!AU273,IF($J$9=11,'Jeunes Plants'!AV273,IF($J$9=12,'Jeunes Plants'!AW273,IF($J$9=13,'Jeunes Plants'!AX273,IF($J$9=14,'Jeunes Plants'!AY273,IF($J$9=15,'Jeunes Plants'!AZ273,IF($J$9=16,'Jeunes Plants'!BA273,IF($J$9=17,'Jeunes Plants'!BB273,IF($J$9=18,'Jeunes Plants'!BC273,IF($J$9=19,'Jeunes Plants'!BD273,IF($J$9=20,'Jeunes Plants'!BE273,IF($J$9=21,'Jeunes Plants'!BF273,IF($J$9=22,'Jeunes Plants'!BG273,IF($J$9=23,'Jeunes Plants'!BH273,IF($J$9=24,'Jeunes Plants'!BI273,IF($J$9=25,'Jeunes Plants'!BJ273,IF($J$9=26,'Jeunes Plants'!BK273,IF($J$9=27,'Jeunes Plants'!BL273,IF($J$9=28,'Jeunes Plants'!BM273,IF($J$9=29,'Jeunes Plants'!BN273,IF($J$9=30,'Jeunes Plants'!BO273,IF($J$9=31,'Jeunes Plants'!BP273,IF($J$9=32,'Jeunes Plants'!BQ273,IF($J$9=33,'Jeunes Plants'!BR273,IF($J$9=34,'Jeunes Plants'!BS273,IF($J$9=35,'Jeunes Plants'!B12176,))))))))))))))))))))))))))))))))))))))))))))))))))))</f>
        <v>0</v>
      </c>
      <c r="K425" s="103" t="str">
        <f>IF('Jeunes Plants'!R273=0,"","Erreur")</f>
        <v/>
      </c>
    </row>
    <row r="426" spans="1:11" x14ac:dyDescent="0.25">
      <c r="A426" s="450"/>
      <c r="B426" s="450"/>
      <c r="C426" s="451" t="s">
        <v>1847</v>
      </c>
      <c r="D426" s="451"/>
      <c r="E426" s="450"/>
      <c r="F426" s="450"/>
      <c r="G426" s="450"/>
      <c r="H426" s="450"/>
      <c r="I426" s="450"/>
      <c r="J426" s="450">
        <f>SUBTOTAL(9,J425:J425)</f>
        <v>0</v>
      </c>
      <c r="K426" s="450"/>
    </row>
    <row r="427" spans="1:11" x14ac:dyDescent="0.25">
      <c r="A427" s="103">
        <f>IF('Jeunes Plants'!A274&lt;&gt;"",'Jeunes Plants'!A274,"")</f>
        <v>2361</v>
      </c>
      <c r="B427" s="103" t="str">
        <f>IF('Jeunes Plants'!L274&lt;&gt;"",'Jeunes Plants'!L274,"")</f>
        <v>S3B</v>
      </c>
      <c r="C427" s="107" t="str">
        <f>IF('Jeunes Plants'!B274&lt;&gt;"",'Jeunes Plants'!B274,"")</f>
        <v>CHLOROPHYTUM</v>
      </c>
      <c r="D427" s="107" t="str">
        <f>IF('Jeunes Plants'!C274&lt;&gt;"",'Jeunes Plants'!C274,"")</f>
        <v>Elatum</v>
      </c>
      <c r="E427" s="103">
        <f>IF('Jeunes Plants'!H274&lt;&gt;"",'Jeunes Plants'!H274,"")</f>
        <v>5</v>
      </c>
      <c r="F427" s="103" t="str">
        <f>IF('Jeunes Plants'!E274&lt;&gt;"",'Jeunes Plants'!E274,"")</f>
        <v>B</v>
      </c>
      <c r="G427" s="103" t="str">
        <f>IF('Jeunes Plants'!N274&lt;&gt;"",'Jeunes Plants'!N274,"")</f>
        <v>M3</v>
      </c>
      <c r="H427" s="103" t="str">
        <f>IF('Jeunes Plants'!I274&lt;&gt;"",'Jeunes Plants'!I274,"")</f>
        <v>A</v>
      </c>
      <c r="I427" s="103" t="str">
        <f>IF('Jeunes Plants'!J274&lt;&gt;"",'Jeunes Plants'!J274,"")</f>
        <v/>
      </c>
      <c r="J427" s="103">
        <f>IF($J$9=36,'Jeunes Plants'!U274,IF($J$9=37,'Jeunes Plants'!V274,IF($J$9=38,'Jeunes Plants'!W274,IF($J$9=39,'Jeunes Plants'!X274,IF($J$9=40,'Jeunes Plants'!Y274,IF($J$9=41,'Jeunes Plants'!Z274,IF($J$9=42,'Jeunes Plants'!AA274,IF($J$9=43,'Jeunes Plants'!AB274,IF($J$9=44,'Jeunes Plants'!AC274,IF($J$9=45,'Jeunes Plants'!AD274,IF($J$9=46,'Jeunes Plants'!AE274,IF($J$9=47,'Jeunes Plants'!AF274,IF($J$9=48,'Jeunes Plants'!AG274,IF($J$9=49,'Jeunes Plants'!AH274,IF($J$9=50,'Jeunes Plants'!AI274,IF($J$9=51,'Jeunes Plants'!AJ274,IF($J$9=52,'Jeunes Plants'!AK274,IF($J$9=1,'Jeunes Plants'!AL274,IF($J$9=2,'Jeunes Plants'!AM274,IF($J$9=3,'Jeunes Plants'!AN274,IF($J$9=4,'Jeunes Plants'!AO274,IF($J$9=5,'Jeunes Plants'!AP274,IF($J$9=6,'Jeunes Plants'!AQ274,IF($J$9=7,'Jeunes Plants'!AR274,IF($J$9=8,'Jeunes Plants'!AS274,IF($J$9=9,'Jeunes Plants'!AT274,IF($J$9=10,'Jeunes Plants'!AU274,IF($J$9=11,'Jeunes Plants'!AV274,IF($J$9=12,'Jeunes Plants'!AW274,IF($J$9=13,'Jeunes Plants'!AX274,IF($J$9=14,'Jeunes Plants'!AY274,IF($J$9=15,'Jeunes Plants'!AZ274,IF($J$9=16,'Jeunes Plants'!BA274,IF($J$9=17,'Jeunes Plants'!BB274,IF($J$9=18,'Jeunes Plants'!BC274,IF($J$9=19,'Jeunes Plants'!BD274,IF($J$9=20,'Jeunes Plants'!BE274,IF($J$9=21,'Jeunes Plants'!BF274,IF($J$9=22,'Jeunes Plants'!BG274,IF($J$9=23,'Jeunes Plants'!BH274,IF($J$9=24,'Jeunes Plants'!BI274,IF($J$9=25,'Jeunes Plants'!BJ274,IF($J$9=26,'Jeunes Plants'!BK274,IF($J$9=27,'Jeunes Plants'!BL274,IF($J$9=28,'Jeunes Plants'!BM274,IF($J$9=29,'Jeunes Plants'!BN274,IF($J$9=30,'Jeunes Plants'!BO274,IF($J$9=31,'Jeunes Plants'!BP274,IF($J$9=32,'Jeunes Plants'!BQ274,IF($J$9=33,'Jeunes Plants'!BR274,IF($J$9=34,'Jeunes Plants'!BS274,IF($J$9=35,'Jeunes Plants'!B12177,))))))))))))))))))))))))))))))))))))))))))))))))))))</f>
        <v>0</v>
      </c>
      <c r="K427" s="103" t="str">
        <f>IF('Jeunes Plants'!R274=0,"","Erreur")</f>
        <v/>
      </c>
    </row>
    <row r="428" spans="1:11" x14ac:dyDescent="0.25">
      <c r="A428" s="103">
        <f>IF('Jeunes Plants'!A275&lt;&gt;"",'Jeunes Plants'!A275,"")</f>
        <v>14598</v>
      </c>
      <c r="B428" s="103" t="str">
        <f>IF('Jeunes Plants'!L275&lt;&gt;"",'Jeunes Plants'!L275,"")</f>
        <v>S3B</v>
      </c>
      <c r="C428" s="107" t="str">
        <f>IF('Jeunes Plants'!B275&lt;&gt;"",'Jeunes Plants'!B275,"")</f>
        <v>CHLOROPHYTUM</v>
      </c>
      <c r="D428" s="107" t="str">
        <f>IF('Jeunes Plants'!C275&lt;&gt;"",'Jeunes Plants'!C275,"")</f>
        <v>Giganteum Variegatum</v>
      </c>
      <c r="E428" s="103">
        <f>IF('Jeunes Plants'!H275&lt;&gt;"",'Jeunes Plants'!H275,"")</f>
        <v>5</v>
      </c>
      <c r="F428" s="103" t="str">
        <f>IF('Jeunes Plants'!E275&lt;&gt;"",'Jeunes Plants'!E275,"")</f>
        <v>B</v>
      </c>
      <c r="G428" s="103" t="str">
        <f>IF('Jeunes Plants'!N275&lt;&gt;"",'Jeunes Plants'!N275,"")</f>
        <v>M3</v>
      </c>
      <c r="H428" s="103" t="str">
        <f>IF('Jeunes Plants'!I275&lt;&gt;"",'Jeunes Plants'!I275,"")</f>
        <v>A</v>
      </c>
      <c r="I428" s="103" t="str">
        <f>IF('Jeunes Plants'!J275&lt;&gt;"",'Jeunes Plants'!J275,"")</f>
        <v/>
      </c>
      <c r="J428" s="103">
        <f>IF($J$9=36,'Jeunes Plants'!U275,IF($J$9=37,'Jeunes Plants'!V275,IF($J$9=38,'Jeunes Plants'!W275,IF($J$9=39,'Jeunes Plants'!X275,IF($J$9=40,'Jeunes Plants'!Y275,IF($J$9=41,'Jeunes Plants'!Z275,IF($J$9=42,'Jeunes Plants'!AA275,IF($J$9=43,'Jeunes Plants'!AB275,IF($J$9=44,'Jeunes Plants'!AC275,IF($J$9=45,'Jeunes Plants'!AD275,IF($J$9=46,'Jeunes Plants'!AE275,IF($J$9=47,'Jeunes Plants'!AF275,IF($J$9=48,'Jeunes Plants'!AG275,IF($J$9=49,'Jeunes Plants'!AH275,IF($J$9=50,'Jeunes Plants'!AI275,IF($J$9=51,'Jeunes Plants'!AJ275,IF($J$9=52,'Jeunes Plants'!AK275,IF($J$9=1,'Jeunes Plants'!AL275,IF($J$9=2,'Jeunes Plants'!AM275,IF($J$9=3,'Jeunes Plants'!AN275,IF($J$9=4,'Jeunes Plants'!AO275,IF($J$9=5,'Jeunes Plants'!AP275,IF($J$9=6,'Jeunes Plants'!AQ275,IF($J$9=7,'Jeunes Plants'!AR275,IF($J$9=8,'Jeunes Plants'!AS275,IF($J$9=9,'Jeunes Plants'!AT275,IF($J$9=10,'Jeunes Plants'!AU275,IF($J$9=11,'Jeunes Plants'!AV275,IF($J$9=12,'Jeunes Plants'!AW275,IF($J$9=13,'Jeunes Plants'!AX275,IF($J$9=14,'Jeunes Plants'!AY275,IF($J$9=15,'Jeunes Plants'!AZ275,IF($J$9=16,'Jeunes Plants'!BA275,IF($J$9=17,'Jeunes Plants'!BB275,IF($J$9=18,'Jeunes Plants'!BC275,IF($J$9=19,'Jeunes Plants'!BD275,IF($J$9=20,'Jeunes Plants'!BE275,IF($J$9=21,'Jeunes Plants'!BF275,IF($J$9=22,'Jeunes Plants'!BG275,IF($J$9=23,'Jeunes Plants'!BH275,IF($J$9=24,'Jeunes Plants'!BI275,IF($J$9=25,'Jeunes Plants'!BJ275,IF($J$9=26,'Jeunes Plants'!BK275,IF($J$9=27,'Jeunes Plants'!BL275,IF($J$9=28,'Jeunes Plants'!BM275,IF($J$9=29,'Jeunes Plants'!BN275,IF($J$9=30,'Jeunes Plants'!BO275,IF($J$9=31,'Jeunes Plants'!BP275,IF($J$9=32,'Jeunes Plants'!BQ275,IF($J$9=33,'Jeunes Plants'!BR275,IF($J$9=34,'Jeunes Plants'!BS275,IF($J$9=35,'Jeunes Plants'!B12178,))))))))))))))))))))))))))))))))))))))))))))))))))))</f>
        <v>0</v>
      </c>
      <c r="K428" s="103" t="str">
        <f>IF('Jeunes Plants'!R275=0,"","Erreur")</f>
        <v/>
      </c>
    </row>
    <row r="429" spans="1:11" x14ac:dyDescent="0.25">
      <c r="A429" s="450"/>
      <c r="B429" s="450"/>
      <c r="C429" s="451" t="s">
        <v>1848</v>
      </c>
      <c r="D429" s="451"/>
      <c r="E429" s="450"/>
      <c r="F429" s="450"/>
      <c r="G429" s="450"/>
      <c r="H429" s="450"/>
      <c r="I429" s="450"/>
      <c r="J429" s="450">
        <f>SUBTOTAL(9,J427:J428)</f>
        <v>0</v>
      </c>
      <c r="K429" s="450"/>
    </row>
    <row r="430" spans="1:11" x14ac:dyDescent="0.25">
      <c r="A430" s="103">
        <f>IF('Jeunes Plants'!A276&lt;&gt;"",'Jeunes Plants'!A276,"")</f>
        <v>3672</v>
      </c>
      <c r="B430" s="103" t="str">
        <f>IF('Jeunes Plants'!L276&lt;&gt;"",'Jeunes Plants'!L276,"")</f>
        <v>S7</v>
      </c>
      <c r="C430" s="107" t="str">
        <f>IF('Jeunes Plants'!B276&lt;&gt;"",'Jeunes Plants'!B276,"")</f>
        <v>CLEOME DE BOUTURE</v>
      </c>
      <c r="D430" s="107" t="str">
        <f>IF('Jeunes Plants'!C276&lt;&gt;"",'Jeunes Plants'!C276,"")</f>
        <v xml:space="preserve">Clio Magenta </v>
      </c>
      <c r="E430" s="103">
        <f>IF('Jeunes Plants'!H276&lt;&gt;"",'Jeunes Plants'!H276,"")</f>
        <v>5</v>
      </c>
      <c r="F430" s="103" t="str">
        <f>IF('Jeunes Plants'!E276&lt;&gt;"",'Jeunes Plants'!E276,"")</f>
        <v>B</v>
      </c>
      <c r="G430" s="103" t="str">
        <f>IF('Jeunes Plants'!N276&lt;&gt;"",'Jeunes Plants'!N276,"")</f>
        <v>M3</v>
      </c>
      <c r="H430" s="103" t="str">
        <f>IF('Jeunes Plants'!I276&lt;&gt;"",'Jeunes Plants'!I276,"")</f>
        <v>A</v>
      </c>
      <c r="I430" s="103">
        <f>IF('Jeunes Plants'!J276&lt;&gt;"",'Jeunes Plants'!J276,"")</f>
        <v>5.5E-2</v>
      </c>
      <c r="J430" s="103">
        <f>IF($J$9=36,'Jeunes Plants'!U276,IF($J$9=37,'Jeunes Plants'!V276,IF($J$9=38,'Jeunes Plants'!W276,IF($J$9=39,'Jeunes Plants'!X276,IF($J$9=40,'Jeunes Plants'!Y276,IF($J$9=41,'Jeunes Plants'!Z276,IF($J$9=42,'Jeunes Plants'!AA276,IF($J$9=43,'Jeunes Plants'!AB276,IF($J$9=44,'Jeunes Plants'!AC276,IF($J$9=45,'Jeunes Plants'!AD276,IF($J$9=46,'Jeunes Plants'!AE276,IF($J$9=47,'Jeunes Plants'!AF276,IF($J$9=48,'Jeunes Plants'!AG276,IF($J$9=49,'Jeunes Plants'!AH276,IF($J$9=50,'Jeunes Plants'!AI276,IF($J$9=51,'Jeunes Plants'!AJ276,IF($J$9=52,'Jeunes Plants'!AK276,IF($J$9=1,'Jeunes Plants'!AL276,IF($J$9=2,'Jeunes Plants'!AM276,IF($J$9=3,'Jeunes Plants'!AN276,IF($J$9=4,'Jeunes Plants'!AO276,IF($J$9=5,'Jeunes Plants'!AP276,IF($J$9=6,'Jeunes Plants'!AQ276,IF($J$9=7,'Jeunes Plants'!AR276,IF($J$9=8,'Jeunes Plants'!AS276,IF($J$9=9,'Jeunes Plants'!AT276,IF($J$9=10,'Jeunes Plants'!AU276,IF($J$9=11,'Jeunes Plants'!AV276,IF($J$9=12,'Jeunes Plants'!AW276,IF($J$9=13,'Jeunes Plants'!AX276,IF($J$9=14,'Jeunes Plants'!AY276,IF($J$9=15,'Jeunes Plants'!AZ276,IF($J$9=16,'Jeunes Plants'!BA276,IF($J$9=17,'Jeunes Plants'!BB276,IF($J$9=18,'Jeunes Plants'!BC276,IF($J$9=19,'Jeunes Plants'!BD276,IF($J$9=20,'Jeunes Plants'!BE276,IF($J$9=21,'Jeunes Plants'!BF276,IF($J$9=22,'Jeunes Plants'!BG276,IF($J$9=23,'Jeunes Plants'!BH276,IF($J$9=24,'Jeunes Plants'!BI276,IF($J$9=25,'Jeunes Plants'!BJ276,IF($J$9=26,'Jeunes Plants'!BK276,IF($J$9=27,'Jeunes Plants'!BL276,IF($J$9=28,'Jeunes Plants'!BM276,IF($J$9=29,'Jeunes Plants'!BN276,IF($J$9=30,'Jeunes Plants'!BO276,IF($J$9=31,'Jeunes Plants'!BP276,IF($J$9=32,'Jeunes Plants'!BQ276,IF($J$9=33,'Jeunes Plants'!BR276,IF($J$9=34,'Jeunes Plants'!BS276,IF($J$9=35,'Jeunes Plants'!B12179,))))))))))))))))))))))))))))))))))))))))))))))))))))</f>
        <v>0</v>
      </c>
      <c r="K430" s="103" t="str">
        <f>IF('Jeunes Plants'!R276=0,"","Erreur")</f>
        <v/>
      </c>
    </row>
    <row r="431" spans="1:11" x14ac:dyDescent="0.25">
      <c r="A431" s="103">
        <f>IF('Jeunes Plants'!A277&lt;&gt;"",'Jeunes Plants'!A277,"")</f>
        <v>25761</v>
      </c>
      <c r="B431" s="103" t="str">
        <f>IF('Jeunes Plants'!L277&lt;&gt;"",'Jeunes Plants'!L277,"")</f>
        <v>S7</v>
      </c>
      <c r="C431" s="107" t="str">
        <f>IF('Jeunes Plants'!B277&lt;&gt;"",'Jeunes Plants'!B277,"")</f>
        <v>CLEOME DE BOUTURE</v>
      </c>
      <c r="D431" s="107" t="str">
        <f>IF('Jeunes Plants'!C277&lt;&gt;"",'Jeunes Plants'!C277,"")</f>
        <v>Clio Pink Lady improved</v>
      </c>
      <c r="E431" s="103">
        <f>IF('Jeunes Plants'!H277&lt;&gt;"",'Jeunes Plants'!H277,"")</f>
        <v>5</v>
      </c>
      <c r="F431" s="103" t="str">
        <f>IF('Jeunes Plants'!E277&lt;&gt;"",'Jeunes Plants'!E277,"")</f>
        <v>B</v>
      </c>
      <c r="G431" s="103" t="str">
        <f>IF('Jeunes Plants'!N277&lt;&gt;"",'Jeunes Plants'!N277,"")</f>
        <v>M3</v>
      </c>
      <c r="H431" s="103" t="str">
        <f>IF('Jeunes Plants'!I277&lt;&gt;"",'Jeunes Plants'!I277,"")</f>
        <v>A</v>
      </c>
      <c r="I431" s="103">
        <f>IF('Jeunes Plants'!J277&lt;&gt;"",'Jeunes Plants'!J277,"")</f>
        <v>5.5E-2</v>
      </c>
      <c r="J431" s="103">
        <f>IF($J$9=36,'Jeunes Plants'!U277,IF($J$9=37,'Jeunes Plants'!V277,IF($J$9=38,'Jeunes Plants'!W277,IF($J$9=39,'Jeunes Plants'!X277,IF($J$9=40,'Jeunes Plants'!Y277,IF($J$9=41,'Jeunes Plants'!Z277,IF($J$9=42,'Jeunes Plants'!AA277,IF($J$9=43,'Jeunes Plants'!AB277,IF($J$9=44,'Jeunes Plants'!AC277,IF($J$9=45,'Jeunes Plants'!AD277,IF($J$9=46,'Jeunes Plants'!AE277,IF($J$9=47,'Jeunes Plants'!AF277,IF($J$9=48,'Jeunes Plants'!AG277,IF($J$9=49,'Jeunes Plants'!AH277,IF($J$9=50,'Jeunes Plants'!AI277,IF($J$9=51,'Jeunes Plants'!AJ277,IF($J$9=52,'Jeunes Plants'!AK277,IF($J$9=1,'Jeunes Plants'!AL277,IF($J$9=2,'Jeunes Plants'!AM277,IF($J$9=3,'Jeunes Plants'!AN277,IF($J$9=4,'Jeunes Plants'!AO277,IF($J$9=5,'Jeunes Plants'!AP277,IF($J$9=6,'Jeunes Plants'!AQ277,IF($J$9=7,'Jeunes Plants'!AR277,IF($J$9=8,'Jeunes Plants'!AS277,IF($J$9=9,'Jeunes Plants'!AT277,IF($J$9=10,'Jeunes Plants'!AU277,IF($J$9=11,'Jeunes Plants'!AV277,IF($J$9=12,'Jeunes Plants'!AW277,IF($J$9=13,'Jeunes Plants'!AX277,IF($J$9=14,'Jeunes Plants'!AY277,IF($J$9=15,'Jeunes Plants'!AZ277,IF($J$9=16,'Jeunes Plants'!BA277,IF($J$9=17,'Jeunes Plants'!BB277,IF($J$9=18,'Jeunes Plants'!BC277,IF($J$9=19,'Jeunes Plants'!BD277,IF($J$9=20,'Jeunes Plants'!BE277,IF($J$9=21,'Jeunes Plants'!BF277,IF($J$9=22,'Jeunes Plants'!BG277,IF($J$9=23,'Jeunes Plants'!BH277,IF($J$9=24,'Jeunes Plants'!BI277,IF($J$9=25,'Jeunes Plants'!BJ277,IF($J$9=26,'Jeunes Plants'!BK277,IF($J$9=27,'Jeunes Plants'!BL277,IF($J$9=28,'Jeunes Plants'!BM277,IF($J$9=29,'Jeunes Plants'!BN277,IF($J$9=30,'Jeunes Plants'!BO277,IF($J$9=31,'Jeunes Plants'!BP277,IF($J$9=32,'Jeunes Plants'!BQ277,IF($J$9=33,'Jeunes Plants'!BR277,IF($J$9=34,'Jeunes Plants'!BS277,IF($J$9=35,'Jeunes Plants'!B12180,))))))))))))))))))))))))))))))))))))))))))))))))))))</f>
        <v>0</v>
      </c>
      <c r="K431" s="103" t="str">
        <f>IF('Jeunes Plants'!R277=0,"","Erreur")</f>
        <v/>
      </c>
    </row>
    <row r="432" spans="1:11" x14ac:dyDescent="0.25">
      <c r="A432" s="103">
        <f>IF('Jeunes Plants'!A278&lt;&gt;"",'Jeunes Plants'!A278,"")</f>
        <v>26765</v>
      </c>
      <c r="B432" s="103" t="str">
        <f>IF('Jeunes Plants'!L278&lt;&gt;"",'Jeunes Plants'!L278,"")</f>
        <v>S7</v>
      </c>
      <c r="C432" s="107" t="str">
        <f>IF('Jeunes Plants'!B278&lt;&gt;"",'Jeunes Plants'!B278,"")</f>
        <v>CLEOME DE BOUTURE</v>
      </c>
      <c r="D432" s="107" t="str">
        <f>IF('Jeunes Plants'!C278&lt;&gt;"",'Jeunes Plants'!C278,"")</f>
        <v>Kelly Compact White</v>
      </c>
      <c r="E432" s="103">
        <f>IF('Jeunes Plants'!H278&lt;&gt;"",'Jeunes Plants'!H278,"")</f>
        <v>5</v>
      </c>
      <c r="F432" s="103" t="str">
        <f>IF('Jeunes Plants'!E278&lt;&gt;"",'Jeunes Plants'!E278,"")</f>
        <v>B</v>
      </c>
      <c r="G432" s="103" t="str">
        <f>IF('Jeunes Plants'!N278&lt;&gt;"",'Jeunes Plants'!N278,"")</f>
        <v>M3</v>
      </c>
      <c r="H432" s="103" t="str">
        <f>IF('Jeunes Plants'!I278&lt;&gt;"",'Jeunes Plants'!I278,"")</f>
        <v>A</v>
      </c>
      <c r="I432" s="103">
        <f>IF('Jeunes Plants'!J278&lt;&gt;"",'Jeunes Plants'!J278,"")</f>
        <v>0.08</v>
      </c>
      <c r="J432" s="103">
        <f>IF($J$9=36,'Jeunes Plants'!U278,IF($J$9=37,'Jeunes Plants'!V278,IF($J$9=38,'Jeunes Plants'!W278,IF($J$9=39,'Jeunes Plants'!X278,IF($J$9=40,'Jeunes Plants'!Y278,IF($J$9=41,'Jeunes Plants'!Z278,IF($J$9=42,'Jeunes Plants'!AA278,IF($J$9=43,'Jeunes Plants'!AB278,IF($J$9=44,'Jeunes Plants'!AC278,IF($J$9=45,'Jeunes Plants'!AD278,IF($J$9=46,'Jeunes Plants'!AE278,IF($J$9=47,'Jeunes Plants'!AF278,IF($J$9=48,'Jeunes Plants'!AG278,IF($J$9=49,'Jeunes Plants'!AH278,IF($J$9=50,'Jeunes Plants'!AI278,IF($J$9=51,'Jeunes Plants'!AJ278,IF($J$9=52,'Jeunes Plants'!AK278,IF($J$9=1,'Jeunes Plants'!AL278,IF($J$9=2,'Jeunes Plants'!AM278,IF($J$9=3,'Jeunes Plants'!AN278,IF($J$9=4,'Jeunes Plants'!AO278,IF($J$9=5,'Jeunes Plants'!AP278,IF($J$9=6,'Jeunes Plants'!AQ278,IF($J$9=7,'Jeunes Plants'!AR278,IF($J$9=8,'Jeunes Plants'!AS278,IF($J$9=9,'Jeunes Plants'!AT278,IF($J$9=10,'Jeunes Plants'!AU278,IF($J$9=11,'Jeunes Plants'!AV278,IF($J$9=12,'Jeunes Plants'!AW278,IF($J$9=13,'Jeunes Plants'!AX278,IF($J$9=14,'Jeunes Plants'!AY278,IF($J$9=15,'Jeunes Plants'!AZ278,IF($J$9=16,'Jeunes Plants'!BA278,IF($J$9=17,'Jeunes Plants'!BB278,IF($J$9=18,'Jeunes Plants'!BC278,IF($J$9=19,'Jeunes Plants'!BD278,IF($J$9=20,'Jeunes Plants'!BE278,IF($J$9=21,'Jeunes Plants'!BF278,IF($J$9=22,'Jeunes Plants'!BG278,IF($J$9=23,'Jeunes Plants'!BH278,IF($J$9=24,'Jeunes Plants'!BI278,IF($J$9=25,'Jeunes Plants'!BJ278,IF($J$9=26,'Jeunes Plants'!BK278,IF($J$9=27,'Jeunes Plants'!BL278,IF($J$9=28,'Jeunes Plants'!BM278,IF($J$9=29,'Jeunes Plants'!BN278,IF($J$9=30,'Jeunes Plants'!BO278,IF($J$9=31,'Jeunes Plants'!BP278,IF($J$9=32,'Jeunes Plants'!BQ278,IF($J$9=33,'Jeunes Plants'!BR278,IF($J$9=34,'Jeunes Plants'!BS278,IF($J$9=35,'Jeunes Plants'!B12181,))))))))))))))))))))))))))))))))))))))))))))))))))))</f>
        <v>0</v>
      </c>
      <c r="K432" s="103" t="str">
        <f>IF('Jeunes Plants'!R278=0,"","Erreur")</f>
        <v/>
      </c>
    </row>
    <row r="433" spans="1:11" x14ac:dyDescent="0.25">
      <c r="A433" s="450"/>
      <c r="B433" s="450"/>
      <c r="C433" s="451" t="s">
        <v>1849</v>
      </c>
      <c r="D433" s="451"/>
      <c r="E433" s="450"/>
      <c r="F433" s="450"/>
      <c r="G433" s="450"/>
      <c r="H433" s="450"/>
      <c r="I433" s="450"/>
      <c r="J433" s="450">
        <f>SUBTOTAL(9,J430:J432)</f>
        <v>0</v>
      </c>
      <c r="K433" s="450"/>
    </row>
    <row r="434" spans="1:11" x14ac:dyDescent="0.25">
      <c r="A434" s="103">
        <f>IF('Jeunes Plants'!A279&lt;&gt;"",'Jeunes Plants'!A279,"")</f>
        <v>22919</v>
      </c>
      <c r="B434" s="103" t="str">
        <f>IF('Jeunes Plants'!L279&lt;&gt;"",'Jeunes Plants'!L279,"")</f>
        <v>S7</v>
      </c>
      <c r="C434" s="107" t="str">
        <f>IF('Jeunes Plants'!B279&lt;&gt;"",'Jeunes Plants'!B279,"")</f>
        <v>COLEUS DE BOUTURE</v>
      </c>
      <c r="D434" s="107" t="str">
        <f>IF('Jeunes Plants'!C279&lt;&gt;"",'Jeunes Plants'!C279,"")</f>
        <v>Alabama Sunset</v>
      </c>
      <c r="E434" s="103">
        <f>IF('Jeunes Plants'!H279&lt;&gt;"",'Jeunes Plants'!H279,"")</f>
        <v>5</v>
      </c>
      <c r="F434" s="103" t="str">
        <f>IF('Jeunes Plants'!E279&lt;&gt;"",'Jeunes Plants'!E279,"")</f>
        <v>B</v>
      </c>
      <c r="G434" s="103" t="str">
        <f>IF('Jeunes Plants'!N279&lt;&gt;"",'Jeunes Plants'!N279,"")</f>
        <v>M3</v>
      </c>
      <c r="H434" s="103" t="str">
        <f>IF('Jeunes Plants'!I279&lt;&gt;"",'Jeunes Plants'!I279,"")</f>
        <v>B</v>
      </c>
      <c r="I434" s="103" t="str">
        <f>IF('Jeunes Plants'!J279&lt;&gt;"",'Jeunes Plants'!J279,"")</f>
        <v/>
      </c>
      <c r="J434" s="103">
        <f>IF($J$9=36,'Jeunes Plants'!U279,IF($J$9=37,'Jeunes Plants'!V279,IF($J$9=38,'Jeunes Plants'!W279,IF($J$9=39,'Jeunes Plants'!X279,IF($J$9=40,'Jeunes Plants'!Y279,IF($J$9=41,'Jeunes Plants'!Z279,IF($J$9=42,'Jeunes Plants'!AA279,IF($J$9=43,'Jeunes Plants'!AB279,IF($J$9=44,'Jeunes Plants'!AC279,IF($J$9=45,'Jeunes Plants'!AD279,IF($J$9=46,'Jeunes Plants'!AE279,IF($J$9=47,'Jeunes Plants'!AF279,IF($J$9=48,'Jeunes Plants'!AG279,IF($J$9=49,'Jeunes Plants'!AH279,IF($J$9=50,'Jeunes Plants'!AI279,IF($J$9=51,'Jeunes Plants'!AJ279,IF($J$9=52,'Jeunes Plants'!AK279,IF($J$9=1,'Jeunes Plants'!AL279,IF($J$9=2,'Jeunes Plants'!AM279,IF($J$9=3,'Jeunes Plants'!AN279,IF($J$9=4,'Jeunes Plants'!AO279,IF($J$9=5,'Jeunes Plants'!AP279,IF($J$9=6,'Jeunes Plants'!AQ279,IF($J$9=7,'Jeunes Plants'!AR279,IF($J$9=8,'Jeunes Plants'!AS279,IF($J$9=9,'Jeunes Plants'!AT279,IF($J$9=10,'Jeunes Plants'!AU279,IF($J$9=11,'Jeunes Plants'!AV279,IF($J$9=12,'Jeunes Plants'!AW279,IF($J$9=13,'Jeunes Plants'!AX279,IF($J$9=14,'Jeunes Plants'!AY279,IF($J$9=15,'Jeunes Plants'!AZ279,IF($J$9=16,'Jeunes Plants'!BA279,IF($J$9=17,'Jeunes Plants'!BB279,IF($J$9=18,'Jeunes Plants'!BC279,IF($J$9=19,'Jeunes Plants'!BD279,IF($J$9=20,'Jeunes Plants'!BE279,IF($J$9=21,'Jeunes Plants'!BF279,IF($J$9=22,'Jeunes Plants'!BG279,IF($J$9=23,'Jeunes Plants'!BH279,IF($J$9=24,'Jeunes Plants'!BI279,IF($J$9=25,'Jeunes Plants'!BJ279,IF($J$9=26,'Jeunes Plants'!BK279,IF($J$9=27,'Jeunes Plants'!BL279,IF($J$9=28,'Jeunes Plants'!BM279,IF($J$9=29,'Jeunes Plants'!BN279,IF($J$9=30,'Jeunes Plants'!BO279,IF($J$9=31,'Jeunes Plants'!BP279,IF($J$9=32,'Jeunes Plants'!BQ279,IF($J$9=33,'Jeunes Plants'!BR279,IF($J$9=34,'Jeunes Plants'!BS279,IF($J$9=35,'Jeunes Plants'!B12182,))))))))))))))))))))))))))))))))))))))))))))))))))))</f>
        <v>0</v>
      </c>
      <c r="K434" s="103" t="str">
        <f>IF('Jeunes Plants'!R279=0,"","Erreur")</f>
        <v/>
      </c>
    </row>
    <row r="435" spans="1:11" x14ac:dyDescent="0.25">
      <c r="A435" s="103">
        <f>IF('Jeunes Plants'!A280&lt;&gt;"",'Jeunes Plants'!A280,"")</f>
        <v>3675</v>
      </c>
      <c r="B435" s="103" t="str">
        <f>IF('Jeunes Plants'!L280&lt;&gt;"",'Jeunes Plants'!L280,"")</f>
        <v>S7</v>
      </c>
      <c r="C435" s="107" t="str">
        <f>IF('Jeunes Plants'!B280&lt;&gt;"",'Jeunes Plants'!B280,"")</f>
        <v>COLEUS DE BOUTURE</v>
      </c>
      <c r="D435" s="107" t="str">
        <f>IF('Jeunes Plants'!C280&lt;&gt;"",'Jeunes Plants'!C280,"")</f>
        <v>Black Prince</v>
      </c>
      <c r="E435" s="103">
        <f>IF('Jeunes Plants'!H280&lt;&gt;"",'Jeunes Plants'!H280,"")</f>
        <v>5</v>
      </c>
      <c r="F435" s="103" t="str">
        <f>IF('Jeunes Plants'!E280&lt;&gt;"",'Jeunes Plants'!E280,"")</f>
        <v>B</v>
      </c>
      <c r="G435" s="103" t="str">
        <f>IF('Jeunes Plants'!N280&lt;&gt;"",'Jeunes Plants'!N280,"")</f>
        <v>M3</v>
      </c>
      <c r="H435" s="103" t="str">
        <f>IF('Jeunes Plants'!I280&lt;&gt;"",'Jeunes Plants'!I280,"")</f>
        <v>B</v>
      </c>
      <c r="I435" s="103">
        <f>IF('Jeunes Plants'!J280&lt;&gt;"",'Jeunes Plants'!J280,"")</f>
        <v>0.04</v>
      </c>
      <c r="J435" s="103">
        <f>IF($J$9=36,'Jeunes Plants'!U280,IF($J$9=37,'Jeunes Plants'!V280,IF($J$9=38,'Jeunes Plants'!W280,IF($J$9=39,'Jeunes Plants'!X280,IF($J$9=40,'Jeunes Plants'!Y280,IF($J$9=41,'Jeunes Plants'!Z280,IF($J$9=42,'Jeunes Plants'!AA280,IF($J$9=43,'Jeunes Plants'!AB280,IF($J$9=44,'Jeunes Plants'!AC280,IF($J$9=45,'Jeunes Plants'!AD280,IF($J$9=46,'Jeunes Plants'!AE280,IF($J$9=47,'Jeunes Plants'!AF280,IF($J$9=48,'Jeunes Plants'!AG280,IF($J$9=49,'Jeunes Plants'!AH280,IF($J$9=50,'Jeunes Plants'!AI280,IF($J$9=51,'Jeunes Plants'!AJ280,IF($J$9=52,'Jeunes Plants'!AK280,IF($J$9=1,'Jeunes Plants'!AL280,IF($J$9=2,'Jeunes Plants'!AM280,IF($J$9=3,'Jeunes Plants'!AN280,IF($J$9=4,'Jeunes Plants'!AO280,IF($J$9=5,'Jeunes Plants'!AP280,IF($J$9=6,'Jeunes Plants'!AQ280,IF($J$9=7,'Jeunes Plants'!AR280,IF($J$9=8,'Jeunes Plants'!AS280,IF($J$9=9,'Jeunes Plants'!AT280,IF($J$9=10,'Jeunes Plants'!AU280,IF($J$9=11,'Jeunes Plants'!AV280,IF($J$9=12,'Jeunes Plants'!AW280,IF($J$9=13,'Jeunes Plants'!AX280,IF($J$9=14,'Jeunes Plants'!AY280,IF($J$9=15,'Jeunes Plants'!AZ280,IF($J$9=16,'Jeunes Plants'!BA280,IF($J$9=17,'Jeunes Plants'!BB280,IF($J$9=18,'Jeunes Plants'!BC280,IF($J$9=19,'Jeunes Plants'!BD280,IF($J$9=20,'Jeunes Plants'!BE280,IF($J$9=21,'Jeunes Plants'!BF280,IF($J$9=22,'Jeunes Plants'!BG280,IF($J$9=23,'Jeunes Plants'!BH280,IF($J$9=24,'Jeunes Plants'!BI280,IF($J$9=25,'Jeunes Plants'!BJ280,IF($J$9=26,'Jeunes Plants'!BK280,IF($J$9=27,'Jeunes Plants'!BL280,IF($J$9=28,'Jeunes Plants'!BM280,IF($J$9=29,'Jeunes Plants'!BN280,IF($J$9=30,'Jeunes Plants'!BO280,IF($J$9=31,'Jeunes Plants'!BP280,IF($J$9=32,'Jeunes Plants'!BQ280,IF($J$9=33,'Jeunes Plants'!BR280,IF($J$9=34,'Jeunes Plants'!BS280,IF($J$9=35,'Jeunes Plants'!B12183,))))))))))))))))))))))))))))))))))))))))))))))))))))</f>
        <v>0</v>
      </c>
      <c r="K435" s="103" t="str">
        <f>IF('Jeunes Plants'!R280=0,"","Erreur")</f>
        <v/>
      </c>
    </row>
    <row r="436" spans="1:11" x14ac:dyDescent="0.25">
      <c r="A436" s="103">
        <f>IF('Jeunes Plants'!A281&lt;&gt;"",'Jeunes Plants'!A281,"")</f>
        <v>25991</v>
      </c>
      <c r="B436" s="103" t="str">
        <f>IF('Jeunes Plants'!L281&lt;&gt;"",'Jeunes Plants'!L281,"")</f>
        <v>S7</v>
      </c>
      <c r="C436" s="107" t="str">
        <f>IF('Jeunes Plants'!B281&lt;&gt;"",'Jeunes Plants'!B281,"")</f>
        <v>COLEUS DE BOUTURE</v>
      </c>
      <c r="D436" s="107" t="str">
        <f>IF('Jeunes Plants'!C281&lt;&gt;"",'Jeunes Plants'!C281,"")</f>
        <v>Fireball</v>
      </c>
      <c r="E436" s="103">
        <f>IF('Jeunes Plants'!H281&lt;&gt;"",'Jeunes Plants'!H281,"")</f>
        <v>5</v>
      </c>
      <c r="F436" s="103" t="str">
        <f>IF('Jeunes Plants'!E281&lt;&gt;"",'Jeunes Plants'!E281,"")</f>
        <v>B</v>
      </c>
      <c r="G436" s="103" t="str">
        <f>IF('Jeunes Plants'!N281&lt;&gt;"",'Jeunes Plants'!N281,"")</f>
        <v>M3</v>
      </c>
      <c r="H436" s="103" t="str">
        <f>IF('Jeunes Plants'!I281&lt;&gt;"",'Jeunes Plants'!I281,"")</f>
        <v>B</v>
      </c>
      <c r="I436" s="103" t="str">
        <f>IF('Jeunes Plants'!J281&lt;&gt;"",'Jeunes Plants'!J281,"")</f>
        <v/>
      </c>
      <c r="J436" s="103">
        <f>IF($J$9=36,'Jeunes Plants'!U281,IF($J$9=37,'Jeunes Plants'!V281,IF($J$9=38,'Jeunes Plants'!W281,IF($J$9=39,'Jeunes Plants'!X281,IF($J$9=40,'Jeunes Plants'!Y281,IF($J$9=41,'Jeunes Plants'!Z281,IF($J$9=42,'Jeunes Plants'!AA281,IF($J$9=43,'Jeunes Plants'!AB281,IF($J$9=44,'Jeunes Plants'!AC281,IF($J$9=45,'Jeunes Plants'!AD281,IF($J$9=46,'Jeunes Plants'!AE281,IF($J$9=47,'Jeunes Plants'!AF281,IF($J$9=48,'Jeunes Plants'!AG281,IF($J$9=49,'Jeunes Plants'!AH281,IF($J$9=50,'Jeunes Plants'!AI281,IF($J$9=51,'Jeunes Plants'!AJ281,IF($J$9=52,'Jeunes Plants'!AK281,IF($J$9=1,'Jeunes Plants'!AL281,IF($J$9=2,'Jeunes Plants'!AM281,IF($J$9=3,'Jeunes Plants'!AN281,IF($J$9=4,'Jeunes Plants'!AO281,IF($J$9=5,'Jeunes Plants'!AP281,IF($J$9=6,'Jeunes Plants'!AQ281,IF($J$9=7,'Jeunes Plants'!AR281,IF($J$9=8,'Jeunes Plants'!AS281,IF($J$9=9,'Jeunes Plants'!AT281,IF($J$9=10,'Jeunes Plants'!AU281,IF($J$9=11,'Jeunes Plants'!AV281,IF($J$9=12,'Jeunes Plants'!AW281,IF($J$9=13,'Jeunes Plants'!AX281,IF($J$9=14,'Jeunes Plants'!AY281,IF($J$9=15,'Jeunes Plants'!AZ281,IF($J$9=16,'Jeunes Plants'!BA281,IF($J$9=17,'Jeunes Plants'!BB281,IF($J$9=18,'Jeunes Plants'!BC281,IF($J$9=19,'Jeunes Plants'!BD281,IF($J$9=20,'Jeunes Plants'!BE281,IF($J$9=21,'Jeunes Plants'!BF281,IF($J$9=22,'Jeunes Plants'!BG281,IF($J$9=23,'Jeunes Plants'!BH281,IF($J$9=24,'Jeunes Plants'!BI281,IF($J$9=25,'Jeunes Plants'!BJ281,IF($J$9=26,'Jeunes Plants'!BK281,IF($J$9=27,'Jeunes Plants'!BL281,IF($J$9=28,'Jeunes Plants'!BM281,IF($J$9=29,'Jeunes Plants'!BN281,IF($J$9=30,'Jeunes Plants'!BO281,IF($J$9=31,'Jeunes Plants'!BP281,IF($J$9=32,'Jeunes Plants'!BQ281,IF($J$9=33,'Jeunes Plants'!BR281,IF($J$9=34,'Jeunes Plants'!BS281,IF($J$9=35,'Jeunes Plants'!B12184,))))))))))))))))))))))))))))))))))))))))))))))))))))</f>
        <v>0</v>
      </c>
      <c r="K436" s="103" t="str">
        <f>IF('Jeunes Plants'!R281=0,"","Erreur")</f>
        <v/>
      </c>
    </row>
    <row r="437" spans="1:11" x14ac:dyDescent="0.25">
      <c r="A437" s="103">
        <f>IF('Jeunes Plants'!A282&lt;&gt;"",'Jeunes Plants'!A282,"")</f>
        <v>22920</v>
      </c>
      <c r="B437" s="103" t="str">
        <f>IF('Jeunes Plants'!L282&lt;&gt;"",'Jeunes Plants'!L282,"")</f>
        <v>S7</v>
      </c>
      <c r="C437" s="107" t="str">
        <f>IF('Jeunes Plants'!B282&lt;&gt;"",'Jeunes Plants'!B282,"")</f>
        <v>COLEUS DE BOUTURE</v>
      </c>
      <c r="D437" s="107" t="str">
        <f>IF('Jeunes Plants'!C282&lt;&gt;"",'Jeunes Plants'!C282,"")</f>
        <v>Gay's Delight</v>
      </c>
      <c r="E437" s="103">
        <f>IF('Jeunes Plants'!H282&lt;&gt;"",'Jeunes Plants'!H282,"")</f>
        <v>5</v>
      </c>
      <c r="F437" s="103" t="str">
        <f>IF('Jeunes Plants'!E282&lt;&gt;"",'Jeunes Plants'!E282,"")</f>
        <v>B</v>
      </c>
      <c r="G437" s="103" t="str">
        <f>IF('Jeunes Plants'!N282&lt;&gt;"",'Jeunes Plants'!N282,"")</f>
        <v>M3</v>
      </c>
      <c r="H437" s="103" t="str">
        <f>IF('Jeunes Plants'!I282&lt;&gt;"",'Jeunes Plants'!I282,"")</f>
        <v>B</v>
      </c>
      <c r="I437" s="103" t="str">
        <f>IF('Jeunes Plants'!J282&lt;&gt;"",'Jeunes Plants'!J282,"")</f>
        <v/>
      </c>
      <c r="J437" s="103">
        <f>IF($J$9=36,'Jeunes Plants'!U282,IF($J$9=37,'Jeunes Plants'!V282,IF($J$9=38,'Jeunes Plants'!W282,IF($J$9=39,'Jeunes Plants'!X282,IF($J$9=40,'Jeunes Plants'!Y282,IF($J$9=41,'Jeunes Plants'!Z282,IF($J$9=42,'Jeunes Plants'!AA282,IF($J$9=43,'Jeunes Plants'!AB282,IF($J$9=44,'Jeunes Plants'!AC282,IF($J$9=45,'Jeunes Plants'!AD282,IF($J$9=46,'Jeunes Plants'!AE282,IF($J$9=47,'Jeunes Plants'!AF282,IF($J$9=48,'Jeunes Plants'!AG282,IF($J$9=49,'Jeunes Plants'!AH282,IF($J$9=50,'Jeunes Plants'!AI282,IF($J$9=51,'Jeunes Plants'!AJ282,IF($J$9=52,'Jeunes Plants'!AK282,IF($J$9=1,'Jeunes Plants'!AL282,IF($J$9=2,'Jeunes Plants'!AM282,IF($J$9=3,'Jeunes Plants'!AN282,IF($J$9=4,'Jeunes Plants'!AO282,IF($J$9=5,'Jeunes Plants'!AP282,IF($J$9=6,'Jeunes Plants'!AQ282,IF($J$9=7,'Jeunes Plants'!AR282,IF($J$9=8,'Jeunes Plants'!AS282,IF($J$9=9,'Jeunes Plants'!AT282,IF($J$9=10,'Jeunes Plants'!AU282,IF($J$9=11,'Jeunes Plants'!AV282,IF($J$9=12,'Jeunes Plants'!AW282,IF($J$9=13,'Jeunes Plants'!AX282,IF($J$9=14,'Jeunes Plants'!AY282,IF($J$9=15,'Jeunes Plants'!AZ282,IF($J$9=16,'Jeunes Plants'!BA282,IF($J$9=17,'Jeunes Plants'!BB282,IF($J$9=18,'Jeunes Plants'!BC282,IF($J$9=19,'Jeunes Plants'!BD282,IF($J$9=20,'Jeunes Plants'!BE282,IF($J$9=21,'Jeunes Plants'!BF282,IF($J$9=22,'Jeunes Plants'!BG282,IF($J$9=23,'Jeunes Plants'!BH282,IF($J$9=24,'Jeunes Plants'!BI282,IF($J$9=25,'Jeunes Plants'!BJ282,IF($J$9=26,'Jeunes Plants'!BK282,IF($J$9=27,'Jeunes Plants'!BL282,IF($J$9=28,'Jeunes Plants'!BM282,IF($J$9=29,'Jeunes Plants'!BN282,IF($J$9=30,'Jeunes Plants'!BO282,IF($J$9=31,'Jeunes Plants'!BP282,IF($J$9=32,'Jeunes Plants'!BQ282,IF($J$9=33,'Jeunes Plants'!BR282,IF($J$9=34,'Jeunes Plants'!BS282,IF($J$9=35,'Jeunes Plants'!B12185,))))))))))))))))))))))))))))))))))))))))))))))))))))</f>
        <v>0</v>
      </c>
      <c r="K437" s="103" t="str">
        <f>IF('Jeunes Plants'!R282=0,"","Erreur")</f>
        <v/>
      </c>
    </row>
    <row r="438" spans="1:11" x14ac:dyDescent="0.25">
      <c r="A438" s="103">
        <f>IF('Jeunes Plants'!A283&lt;&gt;"",'Jeunes Plants'!A283,"")</f>
        <v>11817</v>
      </c>
      <c r="B438" s="103" t="str">
        <f>IF('Jeunes Plants'!L283&lt;&gt;"",'Jeunes Plants'!L283,"")</f>
        <v>S7</v>
      </c>
      <c r="C438" s="107" t="str">
        <f>IF('Jeunes Plants'!B283&lt;&gt;"",'Jeunes Plants'!B283,"")</f>
        <v>COLEUS DE BOUTURE</v>
      </c>
      <c r="D438" s="107" t="str">
        <f>IF('Jeunes Plants'!C283&lt;&gt;"",'Jeunes Plants'!C283,"")</f>
        <v>Henna</v>
      </c>
      <c r="E438" s="103">
        <f>IF('Jeunes Plants'!H283&lt;&gt;"",'Jeunes Plants'!H283,"")</f>
        <v>5</v>
      </c>
      <c r="F438" s="103" t="str">
        <f>IF('Jeunes Plants'!E283&lt;&gt;"",'Jeunes Plants'!E283,"")</f>
        <v>B</v>
      </c>
      <c r="G438" s="103" t="str">
        <f>IF('Jeunes Plants'!N283&lt;&gt;"",'Jeunes Plants'!N283,"")</f>
        <v>M3</v>
      </c>
      <c r="H438" s="103" t="str">
        <f>IF('Jeunes Plants'!I283&lt;&gt;"",'Jeunes Plants'!I283,"")</f>
        <v>B</v>
      </c>
      <c r="I438" s="103" t="str">
        <f>IF('Jeunes Plants'!J283&lt;&gt;"",'Jeunes Plants'!J283,"")</f>
        <v/>
      </c>
      <c r="J438" s="103">
        <f>IF($J$9=36,'Jeunes Plants'!U283,IF($J$9=37,'Jeunes Plants'!V283,IF($J$9=38,'Jeunes Plants'!W283,IF($J$9=39,'Jeunes Plants'!X283,IF($J$9=40,'Jeunes Plants'!Y283,IF($J$9=41,'Jeunes Plants'!Z283,IF($J$9=42,'Jeunes Plants'!AA283,IF($J$9=43,'Jeunes Plants'!AB283,IF($J$9=44,'Jeunes Plants'!AC283,IF($J$9=45,'Jeunes Plants'!AD283,IF($J$9=46,'Jeunes Plants'!AE283,IF($J$9=47,'Jeunes Plants'!AF283,IF($J$9=48,'Jeunes Plants'!AG283,IF($J$9=49,'Jeunes Plants'!AH283,IF($J$9=50,'Jeunes Plants'!AI283,IF($J$9=51,'Jeunes Plants'!AJ283,IF($J$9=52,'Jeunes Plants'!AK283,IF($J$9=1,'Jeunes Plants'!AL283,IF($J$9=2,'Jeunes Plants'!AM283,IF($J$9=3,'Jeunes Plants'!AN283,IF($J$9=4,'Jeunes Plants'!AO283,IF($J$9=5,'Jeunes Plants'!AP283,IF($J$9=6,'Jeunes Plants'!AQ283,IF($J$9=7,'Jeunes Plants'!AR283,IF($J$9=8,'Jeunes Plants'!AS283,IF($J$9=9,'Jeunes Plants'!AT283,IF($J$9=10,'Jeunes Plants'!AU283,IF($J$9=11,'Jeunes Plants'!AV283,IF($J$9=12,'Jeunes Plants'!AW283,IF($J$9=13,'Jeunes Plants'!AX283,IF($J$9=14,'Jeunes Plants'!AY283,IF($J$9=15,'Jeunes Plants'!AZ283,IF($J$9=16,'Jeunes Plants'!BA283,IF($J$9=17,'Jeunes Plants'!BB283,IF($J$9=18,'Jeunes Plants'!BC283,IF($J$9=19,'Jeunes Plants'!BD283,IF($J$9=20,'Jeunes Plants'!BE283,IF($J$9=21,'Jeunes Plants'!BF283,IF($J$9=22,'Jeunes Plants'!BG283,IF($J$9=23,'Jeunes Plants'!BH283,IF($J$9=24,'Jeunes Plants'!BI283,IF($J$9=25,'Jeunes Plants'!BJ283,IF($J$9=26,'Jeunes Plants'!BK283,IF($J$9=27,'Jeunes Plants'!BL283,IF($J$9=28,'Jeunes Plants'!BM283,IF($J$9=29,'Jeunes Plants'!BN283,IF($J$9=30,'Jeunes Plants'!BO283,IF($J$9=31,'Jeunes Plants'!BP283,IF($J$9=32,'Jeunes Plants'!BQ283,IF($J$9=33,'Jeunes Plants'!BR283,IF($J$9=34,'Jeunes Plants'!BS283,IF($J$9=35,'Jeunes Plants'!B12186,))))))))))))))))))))))))))))))))))))))))))))))))))))</f>
        <v>0</v>
      </c>
      <c r="K438" s="103" t="str">
        <f>IF('Jeunes Plants'!R283=0,"","Erreur")</f>
        <v/>
      </c>
    </row>
    <row r="439" spans="1:11" x14ac:dyDescent="0.25">
      <c r="A439" s="103">
        <f>IF('Jeunes Plants'!A284&lt;&gt;"",'Jeunes Plants'!A284,"")</f>
        <v>13540</v>
      </c>
      <c r="B439" s="103" t="str">
        <f>IF('Jeunes Plants'!L284&lt;&gt;"",'Jeunes Plants'!L284,"")</f>
        <v>S7</v>
      </c>
      <c r="C439" s="107" t="str">
        <f>IF('Jeunes Plants'!B284&lt;&gt;"",'Jeunes Plants'!B284,"")</f>
        <v>COLEUS DE BOUTURE</v>
      </c>
      <c r="D439" s="107" t="str">
        <f>IF('Jeunes Plants'!C284&lt;&gt;"",'Jeunes Plants'!C284,"")</f>
        <v>Keystone Copper</v>
      </c>
      <c r="E439" s="103">
        <f>IF('Jeunes Plants'!H284&lt;&gt;"",'Jeunes Plants'!H284,"")</f>
        <v>5</v>
      </c>
      <c r="F439" s="103" t="str">
        <f>IF('Jeunes Plants'!E284&lt;&gt;"",'Jeunes Plants'!E284,"")</f>
        <v>B</v>
      </c>
      <c r="G439" s="103" t="str">
        <f>IF('Jeunes Plants'!N284&lt;&gt;"",'Jeunes Plants'!N284,"")</f>
        <v>M3</v>
      </c>
      <c r="H439" s="103" t="str">
        <f>IF('Jeunes Plants'!I284&lt;&gt;"",'Jeunes Plants'!I284,"")</f>
        <v>B</v>
      </c>
      <c r="I439" s="103" t="str">
        <f>IF('Jeunes Plants'!J284&lt;&gt;"",'Jeunes Plants'!J284,"")</f>
        <v/>
      </c>
      <c r="J439" s="103">
        <f>IF($J$9=36,'Jeunes Plants'!U284,IF($J$9=37,'Jeunes Plants'!V284,IF($J$9=38,'Jeunes Plants'!W284,IF($J$9=39,'Jeunes Plants'!X284,IF($J$9=40,'Jeunes Plants'!Y284,IF($J$9=41,'Jeunes Plants'!Z284,IF($J$9=42,'Jeunes Plants'!AA284,IF($J$9=43,'Jeunes Plants'!AB284,IF($J$9=44,'Jeunes Plants'!AC284,IF($J$9=45,'Jeunes Plants'!AD284,IF($J$9=46,'Jeunes Plants'!AE284,IF($J$9=47,'Jeunes Plants'!AF284,IF($J$9=48,'Jeunes Plants'!AG284,IF($J$9=49,'Jeunes Plants'!AH284,IF($J$9=50,'Jeunes Plants'!AI284,IF($J$9=51,'Jeunes Plants'!AJ284,IF($J$9=52,'Jeunes Plants'!AK284,IF($J$9=1,'Jeunes Plants'!AL284,IF($J$9=2,'Jeunes Plants'!AM284,IF($J$9=3,'Jeunes Plants'!AN284,IF($J$9=4,'Jeunes Plants'!AO284,IF($J$9=5,'Jeunes Plants'!AP284,IF($J$9=6,'Jeunes Plants'!AQ284,IF($J$9=7,'Jeunes Plants'!AR284,IF($J$9=8,'Jeunes Plants'!AS284,IF($J$9=9,'Jeunes Plants'!AT284,IF($J$9=10,'Jeunes Plants'!AU284,IF($J$9=11,'Jeunes Plants'!AV284,IF($J$9=12,'Jeunes Plants'!AW284,IF($J$9=13,'Jeunes Plants'!AX284,IF($J$9=14,'Jeunes Plants'!AY284,IF($J$9=15,'Jeunes Plants'!AZ284,IF($J$9=16,'Jeunes Plants'!BA284,IF($J$9=17,'Jeunes Plants'!BB284,IF($J$9=18,'Jeunes Plants'!BC284,IF($J$9=19,'Jeunes Plants'!BD284,IF($J$9=20,'Jeunes Plants'!BE284,IF($J$9=21,'Jeunes Plants'!BF284,IF($J$9=22,'Jeunes Plants'!BG284,IF($J$9=23,'Jeunes Plants'!BH284,IF($J$9=24,'Jeunes Plants'!BI284,IF($J$9=25,'Jeunes Plants'!BJ284,IF($J$9=26,'Jeunes Plants'!BK284,IF($J$9=27,'Jeunes Plants'!BL284,IF($J$9=28,'Jeunes Plants'!BM284,IF($J$9=29,'Jeunes Plants'!BN284,IF($J$9=30,'Jeunes Plants'!BO284,IF($J$9=31,'Jeunes Plants'!BP284,IF($J$9=32,'Jeunes Plants'!BQ284,IF($J$9=33,'Jeunes Plants'!BR284,IF($J$9=34,'Jeunes Plants'!BS284,IF($J$9=35,'Jeunes Plants'!B12187,))))))))))))))))))))))))))))))))))))))))))))))))))))</f>
        <v>0</v>
      </c>
      <c r="K439" s="103" t="str">
        <f>IF('Jeunes Plants'!R284=0,"","Erreur")</f>
        <v/>
      </c>
    </row>
    <row r="440" spans="1:11" x14ac:dyDescent="0.25">
      <c r="A440" s="103">
        <f>IF('Jeunes Plants'!A285&lt;&gt;"",'Jeunes Plants'!A285,"")</f>
        <v>10446</v>
      </c>
      <c r="B440" s="103" t="str">
        <f>IF('Jeunes Plants'!L285&lt;&gt;"",'Jeunes Plants'!L285,"")</f>
        <v>S7</v>
      </c>
      <c r="C440" s="107" t="str">
        <f>IF('Jeunes Plants'!B285&lt;&gt;"",'Jeunes Plants'!B285,"")</f>
        <v>COLEUS DE BOUTURE</v>
      </c>
      <c r="D440" s="107" t="str">
        <f>IF('Jeunes Plants'!C285&lt;&gt;"",'Jeunes Plants'!C285,"")</f>
        <v>Lime</v>
      </c>
      <c r="E440" s="103">
        <f>IF('Jeunes Plants'!H285&lt;&gt;"",'Jeunes Plants'!H285,"")</f>
        <v>5</v>
      </c>
      <c r="F440" s="103" t="str">
        <f>IF('Jeunes Plants'!E285&lt;&gt;"",'Jeunes Plants'!E285,"")</f>
        <v>B</v>
      </c>
      <c r="G440" s="103" t="str">
        <f>IF('Jeunes Plants'!N285&lt;&gt;"",'Jeunes Plants'!N285,"")</f>
        <v>M3</v>
      </c>
      <c r="H440" s="103" t="str">
        <f>IF('Jeunes Plants'!I285&lt;&gt;"",'Jeunes Plants'!I285,"")</f>
        <v>B</v>
      </c>
      <c r="I440" s="103" t="str">
        <f>IF('Jeunes Plants'!J285&lt;&gt;"",'Jeunes Plants'!J285,"")</f>
        <v/>
      </c>
      <c r="J440" s="103">
        <f>IF($J$9=36,'Jeunes Plants'!U285,IF($J$9=37,'Jeunes Plants'!V285,IF($J$9=38,'Jeunes Plants'!W285,IF($J$9=39,'Jeunes Plants'!X285,IF($J$9=40,'Jeunes Plants'!Y285,IF($J$9=41,'Jeunes Plants'!Z285,IF($J$9=42,'Jeunes Plants'!AA285,IF($J$9=43,'Jeunes Plants'!AB285,IF($J$9=44,'Jeunes Plants'!AC285,IF($J$9=45,'Jeunes Plants'!AD285,IF($J$9=46,'Jeunes Plants'!AE285,IF($J$9=47,'Jeunes Plants'!AF285,IF($J$9=48,'Jeunes Plants'!AG285,IF($J$9=49,'Jeunes Plants'!AH285,IF($J$9=50,'Jeunes Plants'!AI285,IF($J$9=51,'Jeunes Plants'!AJ285,IF($J$9=52,'Jeunes Plants'!AK285,IF($J$9=1,'Jeunes Plants'!AL285,IF($J$9=2,'Jeunes Plants'!AM285,IF($J$9=3,'Jeunes Plants'!AN285,IF($J$9=4,'Jeunes Plants'!AO285,IF($J$9=5,'Jeunes Plants'!AP285,IF($J$9=6,'Jeunes Plants'!AQ285,IF($J$9=7,'Jeunes Plants'!AR285,IF($J$9=8,'Jeunes Plants'!AS285,IF($J$9=9,'Jeunes Plants'!AT285,IF($J$9=10,'Jeunes Plants'!AU285,IF($J$9=11,'Jeunes Plants'!AV285,IF($J$9=12,'Jeunes Plants'!AW285,IF($J$9=13,'Jeunes Plants'!AX285,IF($J$9=14,'Jeunes Plants'!AY285,IF($J$9=15,'Jeunes Plants'!AZ285,IF($J$9=16,'Jeunes Plants'!BA285,IF($J$9=17,'Jeunes Plants'!BB285,IF($J$9=18,'Jeunes Plants'!BC285,IF($J$9=19,'Jeunes Plants'!BD285,IF($J$9=20,'Jeunes Plants'!BE285,IF($J$9=21,'Jeunes Plants'!BF285,IF($J$9=22,'Jeunes Plants'!BG285,IF($J$9=23,'Jeunes Plants'!BH285,IF($J$9=24,'Jeunes Plants'!BI285,IF($J$9=25,'Jeunes Plants'!BJ285,IF($J$9=26,'Jeunes Plants'!BK285,IF($J$9=27,'Jeunes Plants'!BL285,IF($J$9=28,'Jeunes Plants'!BM285,IF($J$9=29,'Jeunes Plants'!BN285,IF($J$9=30,'Jeunes Plants'!BO285,IF($J$9=31,'Jeunes Plants'!BP285,IF($J$9=32,'Jeunes Plants'!BQ285,IF($J$9=33,'Jeunes Plants'!BR285,IF($J$9=34,'Jeunes Plants'!BS285,IF($J$9=35,'Jeunes Plants'!B12188,))))))))))))))))))))))))))))))))))))))))))))))))))))</f>
        <v>0</v>
      </c>
      <c r="K440" s="103" t="str">
        <f>IF('Jeunes Plants'!R285=0,"","Erreur")</f>
        <v/>
      </c>
    </row>
    <row r="441" spans="1:11" x14ac:dyDescent="0.25">
      <c r="A441" s="103">
        <f>IF('Jeunes Plants'!A286&lt;&gt;"",'Jeunes Plants'!A286,"")</f>
        <v>22921</v>
      </c>
      <c r="B441" s="103" t="str">
        <f>IF('Jeunes Plants'!L286&lt;&gt;"",'Jeunes Plants'!L286,"")</f>
        <v>S7</v>
      </c>
      <c r="C441" s="107" t="str">
        <f>IF('Jeunes Plants'!B286&lt;&gt;"",'Jeunes Plants'!B286,"")</f>
        <v>COLEUS DE BOUTURE</v>
      </c>
      <c r="D441" s="107" t="str">
        <f>IF('Jeunes Plants'!C286&lt;&gt;"",'Jeunes Plants'!C286,"")</f>
        <v>Peter's Wonder</v>
      </c>
      <c r="E441" s="103">
        <f>IF('Jeunes Plants'!H286&lt;&gt;"",'Jeunes Plants'!H286,"")</f>
        <v>5</v>
      </c>
      <c r="F441" s="103" t="str">
        <f>IF('Jeunes Plants'!E286&lt;&gt;"",'Jeunes Plants'!E286,"")</f>
        <v>B</v>
      </c>
      <c r="G441" s="103" t="str">
        <f>IF('Jeunes Plants'!N286&lt;&gt;"",'Jeunes Plants'!N286,"")</f>
        <v>M3</v>
      </c>
      <c r="H441" s="103" t="str">
        <f>IF('Jeunes Plants'!I286&lt;&gt;"",'Jeunes Plants'!I286,"")</f>
        <v>B</v>
      </c>
      <c r="I441" s="103" t="str">
        <f>IF('Jeunes Plants'!J286&lt;&gt;"",'Jeunes Plants'!J286,"")</f>
        <v/>
      </c>
      <c r="J441" s="103">
        <f>IF($J$9=36,'Jeunes Plants'!U286,IF($J$9=37,'Jeunes Plants'!V286,IF($J$9=38,'Jeunes Plants'!W286,IF($J$9=39,'Jeunes Plants'!X286,IF($J$9=40,'Jeunes Plants'!Y286,IF($J$9=41,'Jeunes Plants'!Z286,IF($J$9=42,'Jeunes Plants'!AA286,IF($J$9=43,'Jeunes Plants'!AB286,IF($J$9=44,'Jeunes Plants'!AC286,IF($J$9=45,'Jeunes Plants'!AD286,IF($J$9=46,'Jeunes Plants'!AE286,IF($J$9=47,'Jeunes Plants'!AF286,IF($J$9=48,'Jeunes Plants'!AG286,IF($J$9=49,'Jeunes Plants'!AH286,IF($J$9=50,'Jeunes Plants'!AI286,IF($J$9=51,'Jeunes Plants'!AJ286,IF($J$9=52,'Jeunes Plants'!AK286,IF($J$9=1,'Jeunes Plants'!AL286,IF($J$9=2,'Jeunes Plants'!AM286,IF($J$9=3,'Jeunes Plants'!AN286,IF($J$9=4,'Jeunes Plants'!AO286,IF($J$9=5,'Jeunes Plants'!AP286,IF($J$9=6,'Jeunes Plants'!AQ286,IF($J$9=7,'Jeunes Plants'!AR286,IF($J$9=8,'Jeunes Plants'!AS286,IF($J$9=9,'Jeunes Plants'!AT286,IF($J$9=10,'Jeunes Plants'!AU286,IF($J$9=11,'Jeunes Plants'!AV286,IF($J$9=12,'Jeunes Plants'!AW286,IF($J$9=13,'Jeunes Plants'!AX286,IF($J$9=14,'Jeunes Plants'!AY286,IF($J$9=15,'Jeunes Plants'!AZ286,IF($J$9=16,'Jeunes Plants'!BA286,IF($J$9=17,'Jeunes Plants'!BB286,IF($J$9=18,'Jeunes Plants'!BC286,IF($J$9=19,'Jeunes Plants'!BD286,IF($J$9=20,'Jeunes Plants'!BE286,IF($J$9=21,'Jeunes Plants'!BF286,IF($J$9=22,'Jeunes Plants'!BG286,IF($J$9=23,'Jeunes Plants'!BH286,IF($J$9=24,'Jeunes Plants'!BI286,IF($J$9=25,'Jeunes Plants'!BJ286,IF($J$9=26,'Jeunes Plants'!BK286,IF($J$9=27,'Jeunes Plants'!BL286,IF($J$9=28,'Jeunes Plants'!BM286,IF($J$9=29,'Jeunes Plants'!BN286,IF($J$9=30,'Jeunes Plants'!BO286,IF($J$9=31,'Jeunes Plants'!BP286,IF($J$9=32,'Jeunes Plants'!BQ286,IF($J$9=33,'Jeunes Plants'!BR286,IF($J$9=34,'Jeunes Plants'!BS286,IF($J$9=35,'Jeunes Plants'!B12189,))))))))))))))))))))))))))))))))))))))))))))))))))))</f>
        <v>0</v>
      </c>
      <c r="K441" s="103" t="str">
        <f>IF('Jeunes Plants'!R286=0,"","Erreur")</f>
        <v/>
      </c>
    </row>
    <row r="442" spans="1:11" x14ac:dyDescent="0.25">
      <c r="A442" s="103">
        <f>IF('Jeunes Plants'!A287&lt;&gt;"",'Jeunes Plants'!A287,"")</f>
        <v>1938</v>
      </c>
      <c r="B442" s="103" t="str">
        <f>IF('Jeunes Plants'!L287&lt;&gt;"",'Jeunes Plants'!L287,"")</f>
        <v>S7</v>
      </c>
      <c r="C442" s="107" t="str">
        <f>IF('Jeunes Plants'!B287&lt;&gt;"",'Jeunes Plants'!B287,"")</f>
        <v>COLEUS DE BOUTURE</v>
      </c>
      <c r="D442" s="107" t="str">
        <f>IF('Jeunes Plants'!C287&lt;&gt;"",'Jeunes Plants'!C287,"")</f>
        <v>Variés</v>
      </c>
      <c r="E442" s="103">
        <f>IF('Jeunes Plants'!H287&lt;&gt;"",'Jeunes Plants'!H287,"")</f>
        <v>5</v>
      </c>
      <c r="F442" s="103" t="str">
        <f>IF('Jeunes Plants'!E287&lt;&gt;"",'Jeunes Plants'!E287,"")</f>
        <v>B</v>
      </c>
      <c r="G442" s="103" t="str">
        <f>IF('Jeunes Plants'!N287&lt;&gt;"",'Jeunes Plants'!N287,"")</f>
        <v>M3</v>
      </c>
      <c r="H442" s="103" t="str">
        <f>IF('Jeunes Plants'!I287&lt;&gt;"",'Jeunes Plants'!I287,"")</f>
        <v>B</v>
      </c>
      <c r="I442" s="103" t="str">
        <f>IF('Jeunes Plants'!J287&lt;&gt;"",'Jeunes Plants'!J287,"")</f>
        <v/>
      </c>
      <c r="J442" s="103">
        <f>IF($J$9=36,'Jeunes Plants'!U287,IF($J$9=37,'Jeunes Plants'!V287,IF($J$9=38,'Jeunes Plants'!W287,IF($J$9=39,'Jeunes Plants'!X287,IF($J$9=40,'Jeunes Plants'!Y287,IF($J$9=41,'Jeunes Plants'!Z287,IF($J$9=42,'Jeunes Plants'!AA287,IF($J$9=43,'Jeunes Plants'!AB287,IF($J$9=44,'Jeunes Plants'!AC287,IF($J$9=45,'Jeunes Plants'!AD287,IF($J$9=46,'Jeunes Plants'!AE287,IF($J$9=47,'Jeunes Plants'!AF287,IF($J$9=48,'Jeunes Plants'!AG287,IF($J$9=49,'Jeunes Plants'!AH287,IF($J$9=50,'Jeunes Plants'!AI287,IF($J$9=51,'Jeunes Plants'!AJ287,IF($J$9=52,'Jeunes Plants'!AK287,IF($J$9=1,'Jeunes Plants'!AL287,IF($J$9=2,'Jeunes Plants'!AM287,IF($J$9=3,'Jeunes Plants'!AN287,IF($J$9=4,'Jeunes Plants'!AO287,IF($J$9=5,'Jeunes Plants'!AP287,IF($J$9=6,'Jeunes Plants'!AQ287,IF($J$9=7,'Jeunes Plants'!AR287,IF($J$9=8,'Jeunes Plants'!AS287,IF($J$9=9,'Jeunes Plants'!AT287,IF($J$9=10,'Jeunes Plants'!AU287,IF($J$9=11,'Jeunes Plants'!AV287,IF($J$9=12,'Jeunes Plants'!AW287,IF($J$9=13,'Jeunes Plants'!AX287,IF($J$9=14,'Jeunes Plants'!AY287,IF($J$9=15,'Jeunes Plants'!AZ287,IF($J$9=16,'Jeunes Plants'!BA287,IF($J$9=17,'Jeunes Plants'!BB287,IF($J$9=18,'Jeunes Plants'!BC287,IF($J$9=19,'Jeunes Plants'!BD287,IF($J$9=20,'Jeunes Plants'!BE287,IF($J$9=21,'Jeunes Plants'!BF287,IF($J$9=22,'Jeunes Plants'!BG287,IF($J$9=23,'Jeunes Plants'!BH287,IF($J$9=24,'Jeunes Plants'!BI287,IF($J$9=25,'Jeunes Plants'!BJ287,IF($J$9=26,'Jeunes Plants'!BK287,IF($J$9=27,'Jeunes Plants'!BL287,IF($J$9=28,'Jeunes Plants'!BM287,IF($J$9=29,'Jeunes Plants'!BN287,IF($J$9=30,'Jeunes Plants'!BO287,IF($J$9=31,'Jeunes Plants'!BP287,IF($J$9=32,'Jeunes Plants'!BQ287,IF($J$9=33,'Jeunes Plants'!BR287,IF($J$9=34,'Jeunes Plants'!BS287,IF($J$9=35,'Jeunes Plants'!B12190,))))))))))))))))))))))))))))))))))))))))))))))))))))</f>
        <v>0</v>
      </c>
      <c r="K442" s="103" t="str">
        <f>IF('Jeunes Plants'!R287=0,"","Erreur")</f>
        <v/>
      </c>
    </row>
    <row r="443" spans="1:11" x14ac:dyDescent="0.25">
      <c r="A443" s="450"/>
      <c r="B443" s="450"/>
      <c r="C443" s="451" t="s">
        <v>1850</v>
      </c>
      <c r="D443" s="451"/>
      <c r="E443" s="450"/>
      <c r="F443" s="450"/>
      <c r="G443" s="450"/>
      <c r="H443" s="450"/>
      <c r="I443" s="450"/>
      <c r="J443" s="450">
        <f>SUBTOTAL(9,J434:J442)</f>
        <v>0</v>
      </c>
      <c r="K443" s="450"/>
    </row>
    <row r="444" spans="1:11" x14ac:dyDescent="0.25">
      <c r="A444" s="103">
        <f>IF('Jeunes Plants'!A288&lt;&gt;"",'Jeunes Plants'!A288,"")</f>
        <v>3673</v>
      </c>
      <c r="B444" s="103" t="str">
        <f>IF('Jeunes Plants'!L288&lt;&gt;"",'Jeunes Plants'!L288,"")</f>
        <v>S1</v>
      </c>
      <c r="C444" s="107" t="str">
        <f>IF('Jeunes Plants'!B288&lt;&gt;"",'Jeunes Plants'!B288,"")</f>
        <v>COLEUS DE SEMIS</v>
      </c>
      <c r="D444" s="107" t="str">
        <f>IF('Jeunes Plants'!C288&lt;&gt;"",'Jeunes Plants'!C288,"")</f>
        <v>Kong Mosaic</v>
      </c>
      <c r="E444" s="103">
        <f>IF('Jeunes Plants'!H288&lt;&gt;"",'Jeunes Plants'!H288,"")</f>
        <v>8</v>
      </c>
      <c r="F444" s="103" t="str">
        <f>IF('Jeunes Plants'!E288&lt;&gt;"",'Jeunes Plants'!E288,"")</f>
        <v>S</v>
      </c>
      <c r="G444" s="103" t="str">
        <f>IF('Jeunes Plants'!N288&lt;&gt;"",'Jeunes Plants'!N288,"")</f>
        <v>M3</v>
      </c>
      <c r="H444" s="103" t="str">
        <f>IF('Jeunes Plants'!I288&lt;&gt;"",'Jeunes Plants'!I288,"")</f>
        <v>B</v>
      </c>
      <c r="I444" s="103" t="str">
        <f>IF('Jeunes Plants'!J288&lt;&gt;"",'Jeunes Plants'!J288,"")</f>
        <v/>
      </c>
      <c r="J444" s="103">
        <f>IF($J$9=36,'Jeunes Plants'!U288,IF($J$9=37,'Jeunes Plants'!V288,IF($J$9=38,'Jeunes Plants'!W288,IF($J$9=39,'Jeunes Plants'!X288,IF($J$9=40,'Jeunes Plants'!Y288,IF($J$9=41,'Jeunes Plants'!Z288,IF($J$9=42,'Jeunes Plants'!AA288,IF($J$9=43,'Jeunes Plants'!AB288,IF($J$9=44,'Jeunes Plants'!AC288,IF($J$9=45,'Jeunes Plants'!AD288,IF($J$9=46,'Jeunes Plants'!AE288,IF($J$9=47,'Jeunes Plants'!AF288,IF($J$9=48,'Jeunes Plants'!AG288,IF($J$9=49,'Jeunes Plants'!AH288,IF($J$9=50,'Jeunes Plants'!AI288,IF($J$9=51,'Jeunes Plants'!AJ288,IF($J$9=52,'Jeunes Plants'!AK288,IF($J$9=1,'Jeunes Plants'!AL288,IF($J$9=2,'Jeunes Plants'!AM288,IF($J$9=3,'Jeunes Plants'!AN288,IF($J$9=4,'Jeunes Plants'!AO288,IF($J$9=5,'Jeunes Plants'!AP288,IF($J$9=6,'Jeunes Plants'!AQ288,IF($J$9=7,'Jeunes Plants'!AR288,IF($J$9=8,'Jeunes Plants'!AS288,IF($J$9=9,'Jeunes Plants'!AT288,IF($J$9=10,'Jeunes Plants'!AU288,IF($J$9=11,'Jeunes Plants'!AV288,IF($J$9=12,'Jeunes Plants'!AW288,IF($J$9=13,'Jeunes Plants'!AX288,IF($J$9=14,'Jeunes Plants'!AY288,IF($J$9=15,'Jeunes Plants'!AZ288,IF($J$9=16,'Jeunes Plants'!BA288,IF($J$9=17,'Jeunes Plants'!BB288,IF($J$9=18,'Jeunes Plants'!BC288,IF($J$9=19,'Jeunes Plants'!BD288,IF($J$9=20,'Jeunes Plants'!BE288,IF($J$9=21,'Jeunes Plants'!BF288,IF($J$9=22,'Jeunes Plants'!BG288,IF($J$9=23,'Jeunes Plants'!BH288,IF($J$9=24,'Jeunes Plants'!BI288,IF($J$9=25,'Jeunes Plants'!BJ288,IF($J$9=26,'Jeunes Plants'!BK288,IF($J$9=27,'Jeunes Plants'!BL288,IF($J$9=28,'Jeunes Plants'!BM288,IF($J$9=29,'Jeunes Plants'!BN288,IF($J$9=30,'Jeunes Plants'!BO288,IF($J$9=31,'Jeunes Plants'!BP288,IF($J$9=32,'Jeunes Plants'!BQ288,IF($J$9=33,'Jeunes Plants'!BR288,IF($J$9=34,'Jeunes Plants'!BS288,IF($J$9=35,'Jeunes Plants'!B12191,))))))))))))))))))))))))))))))))))))))))))))))))))))</f>
        <v>0</v>
      </c>
      <c r="K444" s="103" t="str">
        <f>IF('Jeunes Plants'!R288=0,"","Erreur")</f>
        <v/>
      </c>
    </row>
    <row r="445" spans="1:11" x14ac:dyDescent="0.25">
      <c r="A445" s="450"/>
      <c r="B445" s="450"/>
      <c r="C445" s="451" t="s">
        <v>1851</v>
      </c>
      <c r="D445" s="451"/>
      <c r="E445" s="450"/>
      <c r="F445" s="450"/>
      <c r="G445" s="450"/>
      <c r="H445" s="450"/>
      <c r="I445" s="450"/>
      <c r="J445" s="450">
        <f>SUBTOTAL(9,J444:J444)</f>
        <v>0</v>
      </c>
      <c r="K445" s="450"/>
    </row>
    <row r="446" spans="1:11" x14ac:dyDescent="0.25">
      <c r="A446" s="103">
        <f>IF('Jeunes Plants'!A289&lt;&gt;"",'Jeunes Plants'!A289,"")</f>
        <v>2362</v>
      </c>
      <c r="B446" s="103" t="str">
        <f>IF('Jeunes Plants'!L289&lt;&gt;"",'Jeunes Plants'!L289,"")</f>
        <v>S10</v>
      </c>
      <c r="C446" s="107" t="str">
        <f>IF('Jeunes Plants'!B289&lt;&gt;"",'Jeunes Plants'!B289,"")</f>
        <v>CONVOLVULUS SABATIUS</v>
      </c>
      <c r="D446" s="107" t="str">
        <f>IF('Jeunes Plants'!C289&lt;&gt;"",'Jeunes Plants'!C289,"")</f>
        <v>Compact</v>
      </c>
      <c r="E446" s="103">
        <f>IF('Jeunes Plants'!H289&lt;&gt;"",'Jeunes Plants'!H289,"")</f>
        <v>5</v>
      </c>
      <c r="F446" s="103" t="str">
        <f>IF('Jeunes Plants'!E289&lt;&gt;"",'Jeunes Plants'!E289,"")</f>
        <v>B</v>
      </c>
      <c r="G446" s="103" t="str">
        <f>IF('Jeunes Plants'!N289&lt;&gt;"",'Jeunes Plants'!N289,"")</f>
        <v>M3</v>
      </c>
      <c r="H446" s="103" t="str">
        <f>IF('Jeunes Plants'!I289&lt;&gt;"",'Jeunes Plants'!I289,"")</f>
        <v>B</v>
      </c>
      <c r="I446" s="103" t="str">
        <f>IF('Jeunes Plants'!J289&lt;&gt;"",'Jeunes Plants'!J289,"")</f>
        <v/>
      </c>
      <c r="J446" s="103">
        <f>IF($J$9=36,'Jeunes Plants'!U289,IF($J$9=37,'Jeunes Plants'!V289,IF($J$9=38,'Jeunes Plants'!W289,IF($J$9=39,'Jeunes Plants'!X289,IF($J$9=40,'Jeunes Plants'!Y289,IF($J$9=41,'Jeunes Plants'!Z289,IF($J$9=42,'Jeunes Plants'!AA289,IF($J$9=43,'Jeunes Plants'!AB289,IF($J$9=44,'Jeunes Plants'!AC289,IF($J$9=45,'Jeunes Plants'!AD289,IF($J$9=46,'Jeunes Plants'!AE289,IF($J$9=47,'Jeunes Plants'!AF289,IF($J$9=48,'Jeunes Plants'!AG289,IF($J$9=49,'Jeunes Plants'!AH289,IF($J$9=50,'Jeunes Plants'!AI289,IF($J$9=51,'Jeunes Plants'!AJ289,IF($J$9=52,'Jeunes Plants'!AK289,IF($J$9=1,'Jeunes Plants'!AL289,IF($J$9=2,'Jeunes Plants'!AM289,IF($J$9=3,'Jeunes Plants'!AN289,IF($J$9=4,'Jeunes Plants'!AO289,IF($J$9=5,'Jeunes Plants'!AP289,IF($J$9=6,'Jeunes Plants'!AQ289,IF($J$9=7,'Jeunes Plants'!AR289,IF($J$9=8,'Jeunes Plants'!AS289,IF($J$9=9,'Jeunes Plants'!AT289,IF($J$9=10,'Jeunes Plants'!AU289,IF($J$9=11,'Jeunes Plants'!AV289,IF($J$9=12,'Jeunes Plants'!AW289,IF($J$9=13,'Jeunes Plants'!AX289,IF($J$9=14,'Jeunes Plants'!AY289,IF($J$9=15,'Jeunes Plants'!AZ289,IF($J$9=16,'Jeunes Plants'!BA289,IF($J$9=17,'Jeunes Plants'!BB289,IF($J$9=18,'Jeunes Plants'!BC289,IF($J$9=19,'Jeunes Plants'!BD289,IF($J$9=20,'Jeunes Plants'!BE289,IF($J$9=21,'Jeunes Plants'!BF289,IF($J$9=22,'Jeunes Plants'!BG289,IF($J$9=23,'Jeunes Plants'!BH289,IF($J$9=24,'Jeunes Plants'!BI289,IF($J$9=25,'Jeunes Plants'!BJ289,IF($J$9=26,'Jeunes Plants'!BK289,IF($J$9=27,'Jeunes Plants'!BL289,IF($J$9=28,'Jeunes Plants'!BM289,IF($J$9=29,'Jeunes Plants'!BN289,IF($J$9=30,'Jeunes Plants'!BO289,IF($J$9=31,'Jeunes Plants'!BP289,IF($J$9=32,'Jeunes Plants'!BQ289,IF($J$9=33,'Jeunes Plants'!BR289,IF($J$9=34,'Jeunes Plants'!BS289,IF($J$9=35,'Jeunes Plants'!B12192,))))))))))))))))))))))))))))))))))))))))))))))))))))</f>
        <v>0</v>
      </c>
      <c r="K446" s="103" t="str">
        <f>IF('Jeunes Plants'!R289=0,"","Erreur")</f>
        <v/>
      </c>
    </row>
    <row r="447" spans="1:11" x14ac:dyDescent="0.25">
      <c r="A447" s="450"/>
      <c r="B447" s="450"/>
      <c r="C447" s="451" t="s">
        <v>1852</v>
      </c>
      <c r="D447" s="451"/>
      <c r="E447" s="450"/>
      <c r="F447" s="450"/>
      <c r="G447" s="450"/>
      <c r="H447" s="450"/>
      <c r="I447" s="450"/>
      <c r="J447" s="450">
        <f>SUBTOTAL(9,J446:J446)</f>
        <v>0</v>
      </c>
      <c r="K447" s="450"/>
    </row>
    <row r="448" spans="1:11" x14ac:dyDescent="0.25">
      <c r="A448" s="103">
        <f>IF('Jeunes Plants'!A290&lt;&gt;"",'Jeunes Plants'!A290,"")</f>
        <v>14406</v>
      </c>
      <c r="B448" s="103" t="str">
        <f>IF('Jeunes Plants'!L290&lt;&gt;"",'Jeunes Plants'!L290,"")</f>
        <v>S2</v>
      </c>
      <c r="C448" s="107" t="str">
        <f>IF('Jeunes Plants'!B290&lt;&gt;"",'Jeunes Plants'!B290,"")</f>
        <v>COREOPSIS GRANDIFLORA DE SEMIS</v>
      </c>
      <c r="D448" s="107" t="str">
        <f>IF('Jeunes Plants'!C290&lt;&gt;"",'Jeunes Plants'!C290,"")</f>
        <v>Double The Sun</v>
      </c>
      <c r="E448" s="103">
        <f>IF('Jeunes Plants'!H290&lt;&gt;"",'Jeunes Plants'!H290,"")</f>
        <v>8</v>
      </c>
      <c r="F448" s="103" t="str">
        <f>IF('Jeunes Plants'!E290&lt;&gt;"",'Jeunes Plants'!E290,"")</f>
        <v>S</v>
      </c>
      <c r="G448" s="103" t="str">
        <f>IF('Jeunes Plants'!N290&lt;&gt;"",'Jeunes Plants'!N290,"")</f>
        <v>M3</v>
      </c>
      <c r="H448" s="103" t="str">
        <f>IF('Jeunes Plants'!I290&lt;&gt;"",'Jeunes Plants'!I290,"")</f>
        <v>B</v>
      </c>
      <c r="I448" s="103" t="str">
        <f>IF('Jeunes Plants'!J290&lt;&gt;"",'Jeunes Plants'!J290,"")</f>
        <v/>
      </c>
      <c r="J448" s="103">
        <f>IF($J$9=36,'Jeunes Plants'!U290,IF($J$9=37,'Jeunes Plants'!V290,IF($J$9=38,'Jeunes Plants'!W290,IF($J$9=39,'Jeunes Plants'!X290,IF($J$9=40,'Jeunes Plants'!Y290,IF($J$9=41,'Jeunes Plants'!Z290,IF($J$9=42,'Jeunes Plants'!AA290,IF($J$9=43,'Jeunes Plants'!AB290,IF($J$9=44,'Jeunes Plants'!AC290,IF($J$9=45,'Jeunes Plants'!AD290,IF($J$9=46,'Jeunes Plants'!AE290,IF($J$9=47,'Jeunes Plants'!AF290,IF($J$9=48,'Jeunes Plants'!AG290,IF($J$9=49,'Jeunes Plants'!AH290,IF($J$9=50,'Jeunes Plants'!AI290,IF($J$9=51,'Jeunes Plants'!AJ290,IF($J$9=52,'Jeunes Plants'!AK290,IF($J$9=1,'Jeunes Plants'!AL290,IF($J$9=2,'Jeunes Plants'!AM290,IF($J$9=3,'Jeunes Plants'!AN290,IF($J$9=4,'Jeunes Plants'!AO290,IF($J$9=5,'Jeunes Plants'!AP290,IF($J$9=6,'Jeunes Plants'!AQ290,IF($J$9=7,'Jeunes Plants'!AR290,IF($J$9=8,'Jeunes Plants'!AS290,IF($J$9=9,'Jeunes Plants'!AT290,IF($J$9=10,'Jeunes Plants'!AU290,IF($J$9=11,'Jeunes Plants'!AV290,IF($J$9=12,'Jeunes Plants'!AW290,IF($J$9=13,'Jeunes Plants'!AX290,IF($J$9=14,'Jeunes Plants'!AY290,IF($J$9=15,'Jeunes Plants'!AZ290,IF($J$9=16,'Jeunes Plants'!BA290,IF($J$9=17,'Jeunes Plants'!BB290,IF($J$9=18,'Jeunes Plants'!BC290,IF($J$9=19,'Jeunes Plants'!BD290,IF($J$9=20,'Jeunes Plants'!BE290,IF($J$9=21,'Jeunes Plants'!BF290,IF($J$9=22,'Jeunes Plants'!BG290,IF($J$9=23,'Jeunes Plants'!BH290,IF($J$9=24,'Jeunes Plants'!BI290,IF($J$9=25,'Jeunes Plants'!BJ290,IF($J$9=26,'Jeunes Plants'!BK290,IF($J$9=27,'Jeunes Plants'!BL290,IF($J$9=28,'Jeunes Plants'!BM290,IF($J$9=29,'Jeunes Plants'!BN290,IF($J$9=30,'Jeunes Plants'!BO290,IF($J$9=31,'Jeunes Plants'!BP290,IF($J$9=32,'Jeunes Plants'!BQ290,IF($J$9=33,'Jeunes Plants'!BR290,IF($J$9=34,'Jeunes Plants'!BS290,IF($J$9=35,'Jeunes Plants'!B12193,))))))))))))))))))))))))))))))))))))))))))))))))))))</f>
        <v>0</v>
      </c>
      <c r="K448" s="103" t="str">
        <f>IF('Jeunes Plants'!R290=0,"","Erreur")</f>
        <v/>
      </c>
    </row>
    <row r="449" spans="1:11" x14ac:dyDescent="0.25">
      <c r="A449" s="103">
        <f>IF('Jeunes Plants'!A291&lt;&gt;"",'Jeunes Plants'!A291,"")</f>
        <v>13676</v>
      </c>
      <c r="B449" s="103" t="str">
        <f>IF('Jeunes Plants'!L291&lt;&gt;"",'Jeunes Plants'!L291,"")</f>
        <v>S2</v>
      </c>
      <c r="C449" s="107" t="str">
        <f>IF('Jeunes Plants'!B291&lt;&gt;"",'Jeunes Plants'!B291,"")</f>
        <v>COREOPSIS GRANDIFLORA DE SEMIS</v>
      </c>
      <c r="D449" s="107" t="str">
        <f>IF('Jeunes Plants'!C291&lt;&gt;"",'Jeunes Plants'!C291,"")</f>
        <v>Sunkiss</v>
      </c>
      <c r="E449" s="103">
        <f>IF('Jeunes Plants'!H291&lt;&gt;"",'Jeunes Plants'!H291,"")</f>
        <v>8</v>
      </c>
      <c r="F449" s="103" t="str">
        <f>IF('Jeunes Plants'!E291&lt;&gt;"",'Jeunes Plants'!E291,"")</f>
        <v>S</v>
      </c>
      <c r="G449" s="103" t="str">
        <f>IF('Jeunes Plants'!N291&lt;&gt;"",'Jeunes Plants'!N291,"")</f>
        <v>M3</v>
      </c>
      <c r="H449" s="103" t="str">
        <f>IF('Jeunes Plants'!I291&lt;&gt;"",'Jeunes Plants'!I291,"")</f>
        <v>B</v>
      </c>
      <c r="I449" s="103" t="str">
        <f>IF('Jeunes Plants'!J291&lt;&gt;"",'Jeunes Plants'!J291,"")</f>
        <v/>
      </c>
      <c r="J449" s="103">
        <f>IF($J$9=36,'Jeunes Plants'!U291,IF($J$9=37,'Jeunes Plants'!V291,IF($J$9=38,'Jeunes Plants'!W291,IF($J$9=39,'Jeunes Plants'!X291,IF($J$9=40,'Jeunes Plants'!Y291,IF($J$9=41,'Jeunes Plants'!Z291,IF($J$9=42,'Jeunes Plants'!AA291,IF($J$9=43,'Jeunes Plants'!AB291,IF($J$9=44,'Jeunes Plants'!AC291,IF($J$9=45,'Jeunes Plants'!AD291,IF($J$9=46,'Jeunes Plants'!AE291,IF($J$9=47,'Jeunes Plants'!AF291,IF($J$9=48,'Jeunes Plants'!AG291,IF($J$9=49,'Jeunes Plants'!AH291,IF($J$9=50,'Jeunes Plants'!AI291,IF($J$9=51,'Jeunes Plants'!AJ291,IF($J$9=52,'Jeunes Plants'!AK291,IF($J$9=1,'Jeunes Plants'!AL291,IF($J$9=2,'Jeunes Plants'!AM291,IF($J$9=3,'Jeunes Plants'!AN291,IF($J$9=4,'Jeunes Plants'!AO291,IF($J$9=5,'Jeunes Plants'!AP291,IF($J$9=6,'Jeunes Plants'!AQ291,IF($J$9=7,'Jeunes Plants'!AR291,IF($J$9=8,'Jeunes Plants'!AS291,IF($J$9=9,'Jeunes Plants'!AT291,IF($J$9=10,'Jeunes Plants'!AU291,IF($J$9=11,'Jeunes Plants'!AV291,IF($J$9=12,'Jeunes Plants'!AW291,IF($J$9=13,'Jeunes Plants'!AX291,IF($J$9=14,'Jeunes Plants'!AY291,IF($J$9=15,'Jeunes Plants'!AZ291,IF($J$9=16,'Jeunes Plants'!BA291,IF($J$9=17,'Jeunes Plants'!BB291,IF($J$9=18,'Jeunes Plants'!BC291,IF($J$9=19,'Jeunes Plants'!BD291,IF($J$9=20,'Jeunes Plants'!BE291,IF($J$9=21,'Jeunes Plants'!BF291,IF($J$9=22,'Jeunes Plants'!BG291,IF($J$9=23,'Jeunes Plants'!BH291,IF($J$9=24,'Jeunes Plants'!BI291,IF($J$9=25,'Jeunes Plants'!BJ291,IF($J$9=26,'Jeunes Plants'!BK291,IF($J$9=27,'Jeunes Plants'!BL291,IF($J$9=28,'Jeunes Plants'!BM291,IF($J$9=29,'Jeunes Plants'!BN291,IF($J$9=30,'Jeunes Plants'!BO291,IF($J$9=31,'Jeunes Plants'!BP291,IF($J$9=32,'Jeunes Plants'!BQ291,IF($J$9=33,'Jeunes Plants'!BR291,IF($J$9=34,'Jeunes Plants'!BS291,IF($J$9=35,'Jeunes Plants'!B12194,))))))))))))))))))))))))))))))))))))))))))))))))))))</f>
        <v>0</v>
      </c>
      <c r="K449" s="103" t="str">
        <f>IF('Jeunes Plants'!R291=0,"","Erreur")</f>
        <v/>
      </c>
    </row>
    <row r="450" spans="1:11" x14ac:dyDescent="0.25">
      <c r="A450" s="450"/>
      <c r="B450" s="450"/>
      <c r="C450" s="451" t="s">
        <v>1853</v>
      </c>
      <c r="D450" s="451"/>
      <c r="E450" s="450"/>
      <c r="F450" s="450"/>
      <c r="G450" s="450"/>
      <c r="H450" s="450"/>
      <c r="I450" s="450"/>
      <c r="J450" s="450">
        <f>SUBTOTAL(9,J448:J449)</f>
        <v>0</v>
      </c>
      <c r="K450" s="450"/>
    </row>
    <row r="451" spans="1:11" x14ac:dyDescent="0.25">
      <c r="A451" s="103">
        <f>IF('Jeunes Plants'!A292&lt;&gt;"",'Jeunes Plants'!A292,"")</f>
        <v>23427</v>
      </c>
      <c r="B451" s="103" t="str">
        <f>IF('Jeunes Plants'!L292&lt;&gt;"",'Jeunes Plants'!L292,"")</f>
        <v>S7</v>
      </c>
      <c r="C451" s="107" t="str">
        <f>IF('Jeunes Plants'!B292&lt;&gt;"",'Jeunes Plants'!B292,"")</f>
        <v>COREOPSIS SOLANNA DE BOUTURE</v>
      </c>
      <c r="D451" s="107" t="str">
        <f>IF('Jeunes Plants'!C292&lt;&gt;"",'Jeunes Plants'!C292,"")</f>
        <v>Bright Touch</v>
      </c>
      <c r="E451" s="103">
        <f>IF('Jeunes Plants'!H292&lt;&gt;"",'Jeunes Plants'!H292,"")</f>
        <v>6</v>
      </c>
      <c r="F451" s="103" t="str">
        <f>IF('Jeunes Plants'!E292&lt;&gt;"",'Jeunes Plants'!E292,"")</f>
        <v>B</v>
      </c>
      <c r="G451" s="103" t="str">
        <f>IF('Jeunes Plants'!N292&lt;&gt;"",'Jeunes Plants'!N292,"")</f>
        <v>M3</v>
      </c>
      <c r="H451" s="103" t="str">
        <f>IF('Jeunes Plants'!I292&lt;&gt;"",'Jeunes Plants'!I292,"")</f>
        <v>A</v>
      </c>
      <c r="I451" s="103">
        <f>IF('Jeunes Plants'!J292&lt;&gt;"",'Jeunes Plants'!J292,"")</f>
        <v>0.11</v>
      </c>
      <c r="J451" s="103">
        <f>IF($J$9=36,'Jeunes Plants'!U292,IF($J$9=37,'Jeunes Plants'!V292,IF($J$9=38,'Jeunes Plants'!W292,IF($J$9=39,'Jeunes Plants'!X292,IF($J$9=40,'Jeunes Plants'!Y292,IF($J$9=41,'Jeunes Plants'!Z292,IF($J$9=42,'Jeunes Plants'!AA292,IF($J$9=43,'Jeunes Plants'!AB292,IF($J$9=44,'Jeunes Plants'!AC292,IF($J$9=45,'Jeunes Plants'!AD292,IF($J$9=46,'Jeunes Plants'!AE292,IF($J$9=47,'Jeunes Plants'!AF292,IF($J$9=48,'Jeunes Plants'!AG292,IF($J$9=49,'Jeunes Plants'!AH292,IF($J$9=50,'Jeunes Plants'!AI292,IF($J$9=51,'Jeunes Plants'!AJ292,IF($J$9=52,'Jeunes Plants'!AK292,IF($J$9=1,'Jeunes Plants'!AL292,IF($J$9=2,'Jeunes Plants'!AM292,IF($J$9=3,'Jeunes Plants'!AN292,IF($J$9=4,'Jeunes Plants'!AO292,IF($J$9=5,'Jeunes Plants'!AP292,IF($J$9=6,'Jeunes Plants'!AQ292,IF($J$9=7,'Jeunes Plants'!AR292,IF($J$9=8,'Jeunes Plants'!AS292,IF($J$9=9,'Jeunes Plants'!AT292,IF($J$9=10,'Jeunes Plants'!AU292,IF($J$9=11,'Jeunes Plants'!AV292,IF($J$9=12,'Jeunes Plants'!AW292,IF($J$9=13,'Jeunes Plants'!AX292,IF($J$9=14,'Jeunes Plants'!AY292,IF($J$9=15,'Jeunes Plants'!AZ292,IF($J$9=16,'Jeunes Plants'!BA292,IF($J$9=17,'Jeunes Plants'!BB292,IF($J$9=18,'Jeunes Plants'!BC292,IF($J$9=19,'Jeunes Plants'!BD292,IF($J$9=20,'Jeunes Plants'!BE292,IF($J$9=21,'Jeunes Plants'!BF292,IF($J$9=22,'Jeunes Plants'!BG292,IF($J$9=23,'Jeunes Plants'!BH292,IF($J$9=24,'Jeunes Plants'!BI292,IF($J$9=25,'Jeunes Plants'!BJ292,IF($J$9=26,'Jeunes Plants'!BK292,IF($J$9=27,'Jeunes Plants'!BL292,IF($J$9=28,'Jeunes Plants'!BM292,IF($J$9=29,'Jeunes Plants'!BN292,IF($J$9=30,'Jeunes Plants'!BO292,IF($J$9=31,'Jeunes Plants'!BP292,IF($J$9=32,'Jeunes Plants'!BQ292,IF($J$9=33,'Jeunes Plants'!BR292,IF($J$9=34,'Jeunes Plants'!BS292,IF($J$9=35,'Jeunes Plants'!B12195,))))))))))))))))))))))))))))))))))))))))))))))))))))</f>
        <v>0</v>
      </c>
      <c r="K451" s="103" t="str">
        <f>IF('Jeunes Plants'!R292=0,"","Erreur")</f>
        <v/>
      </c>
    </row>
    <row r="452" spans="1:11" x14ac:dyDescent="0.25">
      <c r="A452" s="103">
        <f>IF('Jeunes Plants'!A293&lt;&gt;"",'Jeunes Plants'!A293,"")</f>
        <v>25241</v>
      </c>
      <c r="B452" s="103" t="str">
        <f>IF('Jeunes Plants'!L293&lt;&gt;"",'Jeunes Plants'!L293,"")</f>
        <v>S7</v>
      </c>
      <c r="C452" s="107" t="str">
        <f>IF('Jeunes Plants'!B293&lt;&gt;"",'Jeunes Plants'!B293,"")</f>
        <v>COREOPSIS SOLANNA DE BOUTURE</v>
      </c>
      <c r="D452" s="107" t="str">
        <f>IF('Jeunes Plants'!C293&lt;&gt;"",'Jeunes Plants'!C293,"")</f>
        <v>Golden Sphere</v>
      </c>
      <c r="E452" s="103">
        <f>IF('Jeunes Plants'!H293&lt;&gt;"",'Jeunes Plants'!H293,"")</f>
        <v>6</v>
      </c>
      <c r="F452" s="103" t="str">
        <f>IF('Jeunes Plants'!E293&lt;&gt;"",'Jeunes Plants'!E293,"")</f>
        <v>B</v>
      </c>
      <c r="G452" s="103" t="str">
        <f>IF('Jeunes Plants'!N293&lt;&gt;"",'Jeunes Plants'!N293,"")</f>
        <v>M3</v>
      </c>
      <c r="H452" s="103" t="str">
        <f>IF('Jeunes Plants'!I293&lt;&gt;"",'Jeunes Plants'!I293,"")</f>
        <v>A</v>
      </c>
      <c r="I452" s="103">
        <f>IF('Jeunes Plants'!J293&lt;&gt;"",'Jeunes Plants'!J293,"")</f>
        <v>0.11</v>
      </c>
      <c r="J452" s="103">
        <f>IF($J$9=36,'Jeunes Plants'!U293,IF($J$9=37,'Jeunes Plants'!V293,IF($J$9=38,'Jeunes Plants'!W293,IF($J$9=39,'Jeunes Plants'!X293,IF($J$9=40,'Jeunes Plants'!Y293,IF($J$9=41,'Jeunes Plants'!Z293,IF($J$9=42,'Jeunes Plants'!AA293,IF($J$9=43,'Jeunes Plants'!AB293,IF($J$9=44,'Jeunes Plants'!AC293,IF($J$9=45,'Jeunes Plants'!AD293,IF($J$9=46,'Jeunes Plants'!AE293,IF($J$9=47,'Jeunes Plants'!AF293,IF($J$9=48,'Jeunes Plants'!AG293,IF($J$9=49,'Jeunes Plants'!AH293,IF($J$9=50,'Jeunes Plants'!AI293,IF($J$9=51,'Jeunes Plants'!AJ293,IF($J$9=52,'Jeunes Plants'!AK293,IF($J$9=1,'Jeunes Plants'!AL293,IF($J$9=2,'Jeunes Plants'!AM293,IF($J$9=3,'Jeunes Plants'!AN293,IF($J$9=4,'Jeunes Plants'!AO293,IF($J$9=5,'Jeunes Plants'!AP293,IF($J$9=6,'Jeunes Plants'!AQ293,IF($J$9=7,'Jeunes Plants'!AR293,IF($J$9=8,'Jeunes Plants'!AS293,IF($J$9=9,'Jeunes Plants'!AT293,IF($J$9=10,'Jeunes Plants'!AU293,IF($J$9=11,'Jeunes Plants'!AV293,IF($J$9=12,'Jeunes Plants'!AW293,IF($J$9=13,'Jeunes Plants'!AX293,IF($J$9=14,'Jeunes Plants'!AY293,IF($J$9=15,'Jeunes Plants'!AZ293,IF($J$9=16,'Jeunes Plants'!BA293,IF($J$9=17,'Jeunes Plants'!BB293,IF($J$9=18,'Jeunes Plants'!BC293,IF($J$9=19,'Jeunes Plants'!BD293,IF($J$9=20,'Jeunes Plants'!BE293,IF($J$9=21,'Jeunes Plants'!BF293,IF($J$9=22,'Jeunes Plants'!BG293,IF($J$9=23,'Jeunes Plants'!BH293,IF($J$9=24,'Jeunes Plants'!BI293,IF($J$9=25,'Jeunes Plants'!BJ293,IF($J$9=26,'Jeunes Plants'!BK293,IF($J$9=27,'Jeunes Plants'!BL293,IF($J$9=28,'Jeunes Plants'!BM293,IF($J$9=29,'Jeunes Plants'!BN293,IF($J$9=30,'Jeunes Plants'!BO293,IF($J$9=31,'Jeunes Plants'!BP293,IF($J$9=32,'Jeunes Plants'!BQ293,IF($J$9=33,'Jeunes Plants'!BR293,IF($J$9=34,'Jeunes Plants'!BS293,IF($J$9=35,'Jeunes Plants'!B12196,))))))))))))))))))))))))))))))))))))))))))))))))))))</f>
        <v>0</v>
      </c>
      <c r="K452" s="103" t="str">
        <f>IF('Jeunes Plants'!R293=0,"","Erreur")</f>
        <v/>
      </c>
    </row>
    <row r="453" spans="1:11" x14ac:dyDescent="0.25">
      <c r="A453" s="103">
        <f>IF('Jeunes Plants'!A294&lt;&gt;"",'Jeunes Plants'!A294,"")</f>
        <v>25687</v>
      </c>
      <c r="B453" s="103" t="str">
        <f>IF('Jeunes Plants'!L294&lt;&gt;"",'Jeunes Plants'!L294,"")</f>
        <v>S7</v>
      </c>
      <c r="C453" s="107" t="str">
        <f>IF('Jeunes Plants'!B294&lt;&gt;"",'Jeunes Plants'!B294,"")</f>
        <v>COREOPSIS SOLANNA DE BOUTURE</v>
      </c>
      <c r="D453" s="107" t="str">
        <f>IF('Jeunes Plants'!C294&lt;&gt;"",'Jeunes Plants'!C294,"")</f>
        <v>Sunset Burst</v>
      </c>
      <c r="E453" s="103">
        <f>IF('Jeunes Plants'!H294&lt;&gt;"",'Jeunes Plants'!H294,"")</f>
        <v>6</v>
      </c>
      <c r="F453" s="103" t="str">
        <f>IF('Jeunes Plants'!E294&lt;&gt;"",'Jeunes Plants'!E294,"")</f>
        <v>B</v>
      </c>
      <c r="G453" s="103" t="str">
        <f>IF('Jeunes Plants'!N294&lt;&gt;"",'Jeunes Plants'!N294,"")</f>
        <v>M3</v>
      </c>
      <c r="H453" s="103" t="str">
        <f>IF('Jeunes Plants'!I294&lt;&gt;"",'Jeunes Plants'!I294,"")</f>
        <v>A</v>
      </c>
      <c r="I453" s="103">
        <f>IF('Jeunes Plants'!J294&lt;&gt;"",'Jeunes Plants'!J294,"")</f>
        <v>0.11</v>
      </c>
      <c r="J453" s="103">
        <f>IF($J$9=36,'Jeunes Plants'!U294,IF($J$9=37,'Jeunes Plants'!V294,IF($J$9=38,'Jeunes Plants'!W294,IF($J$9=39,'Jeunes Plants'!X294,IF($J$9=40,'Jeunes Plants'!Y294,IF($J$9=41,'Jeunes Plants'!Z294,IF($J$9=42,'Jeunes Plants'!AA294,IF($J$9=43,'Jeunes Plants'!AB294,IF($J$9=44,'Jeunes Plants'!AC294,IF($J$9=45,'Jeunes Plants'!AD294,IF($J$9=46,'Jeunes Plants'!AE294,IF($J$9=47,'Jeunes Plants'!AF294,IF($J$9=48,'Jeunes Plants'!AG294,IF($J$9=49,'Jeunes Plants'!AH294,IF($J$9=50,'Jeunes Plants'!AI294,IF($J$9=51,'Jeunes Plants'!AJ294,IF($J$9=52,'Jeunes Plants'!AK294,IF($J$9=1,'Jeunes Plants'!AL294,IF($J$9=2,'Jeunes Plants'!AM294,IF($J$9=3,'Jeunes Plants'!AN294,IF($J$9=4,'Jeunes Plants'!AO294,IF($J$9=5,'Jeunes Plants'!AP294,IF($J$9=6,'Jeunes Plants'!AQ294,IF($J$9=7,'Jeunes Plants'!AR294,IF($J$9=8,'Jeunes Plants'!AS294,IF($J$9=9,'Jeunes Plants'!AT294,IF($J$9=10,'Jeunes Plants'!AU294,IF($J$9=11,'Jeunes Plants'!AV294,IF($J$9=12,'Jeunes Plants'!AW294,IF($J$9=13,'Jeunes Plants'!AX294,IF($J$9=14,'Jeunes Plants'!AY294,IF($J$9=15,'Jeunes Plants'!AZ294,IF($J$9=16,'Jeunes Plants'!BA294,IF($J$9=17,'Jeunes Plants'!BB294,IF($J$9=18,'Jeunes Plants'!BC294,IF($J$9=19,'Jeunes Plants'!BD294,IF($J$9=20,'Jeunes Plants'!BE294,IF($J$9=21,'Jeunes Plants'!BF294,IF($J$9=22,'Jeunes Plants'!BG294,IF($J$9=23,'Jeunes Plants'!BH294,IF($J$9=24,'Jeunes Plants'!BI294,IF($J$9=25,'Jeunes Plants'!BJ294,IF($J$9=26,'Jeunes Plants'!BK294,IF($J$9=27,'Jeunes Plants'!BL294,IF($J$9=28,'Jeunes Plants'!BM294,IF($J$9=29,'Jeunes Plants'!BN294,IF($J$9=30,'Jeunes Plants'!BO294,IF($J$9=31,'Jeunes Plants'!BP294,IF($J$9=32,'Jeunes Plants'!BQ294,IF($J$9=33,'Jeunes Plants'!BR294,IF($J$9=34,'Jeunes Plants'!BS294,IF($J$9=35,'Jeunes Plants'!B12197,))))))))))))))))))))))))))))))))))))))))))))))))))))</f>
        <v>0</v>
      </c>
      <c r="K453" s="103" t="str">
        <f>IF('Jeunes Plants'!R294=0,"","Erreur")</f>
        <v/>
      </c>
    </row>
    <row r="454" spans="1:11" x14ac:dyDescent="0.25">
      <c r="A454" s="450"/>
      <c r="B454" s="450"/>
      <c r="C454" s="451" t="s">
        <v>1854</v>
      </c>
      <c r="D454" s="451"/>
      <c r="E454" s="450"/>
      <c r="F454" s="450"/>
      <c r="G454" s="450"/>
      <c r="H454" s="450"/>
      <c r="I454" s="450"/>
      <c r="J454" s="450">
        <f>SUBTOTAL(9,J451:J453)</f>
        <v>0</v>
      </c>
      <c r="K454" s="450"/>
    </row>
    <row r="455" spans="1:11" x14ac:dyDescent="0.25">
      <c r="A455" s="103">
        <f>IF('Jeunes Plants'!A295&lt;&gt;"",'Jeunes Plants'!A295,"")</f>
        <v>10029</v>
      </c>
      <c r="B455" s="103" t="str">
        <f>IF('Jeunes Plants'!L295&lt;&gt;"",'Jeunes Plants'!L295,"")</f>
        <v>S4</v>
      </c>
      <c r="C455" s="107" t="str">
        <f>IF('Jeunes Plants'!B295&lt;&gt;"",'Jeunes Plants'!B295,"")</f>
        <v>COSMOS BIPINNATUS SONATA</v>
      </c>
      <c r="D455" s="107" t="str">
        <f>IF('Jeunes Plants'!C295&lt;&gt;"",'Jeunes Plants'!C295,"")</f>
        <v>Blanc</v>
      </c>
      <c r="E455" s="103">
        <f>IF('Jeunes Plants'!H295&lt;&gt;"",'Jeunes Plants'!H295,"")</f>
        <v>5</v>
      </c>
      <c r="F455" s="103" t="str">
        <f>IF('Jeunes Plants'!E295&lt;&gt;"",'Jeunes Plants'!E295,"")</f>
        <v>S</v>
      </c>
      <c r="G455" s="103" t="str">
        <f>IF('Jeunes Plants'!N295&lt;&gt;"",'Jeunes Plants'!N295,"")</f>
        <v>M3</v>
      </c>
      <c r="H455" s="103" t="str">
        <f>IF('Jeunes Plants'!I295&lt;&gt;"",'Jeunes Plants'!I295,"")</f>
        <v>C</v>
      </c>
      <c r="I455" s="103" t="str">
        <f>IF('Jeunes Plants'!J295&lt;&gt;"",'Jeunes Plants'!J295,"")</f>
        <v/>
      </c>
      <c r="J455" s="103">
        <f>IF($J$9=36,'Jeunes Plants'!U295,IF($J$9=37,'Jeunes Plants'!V295,IF($J$9=38,'Jeunes Plants'!W295,IF($J$9=39,'Jeunes Plants'!X295,IF($J$9=40,'Jeunes Plants'!Y295,IF($J$9=41,'Jeunes Plants'!Z295,IF($J$9=42,'Jeunes Plants'!AA295,IF($J$9=43,'Jeunes Plants'!AB295,IF($J$9=44,'Jeunes Plants'!AC295,IF($J$9=45,'Jeunes Plants'!AD295,IF($J$9=46,'Jeunes Plants'!AE295,IF($J$9=47,'Jeunes Plants'!AF295,IF($J$9=48,'Jeunes Plants'!AG295,IF($J$9=49,'Jeunes Plants'!AH295,IF($J$9=50,'Jeunes Plants'!AI295,IF($J$9=51,'Jeunes Plants'!AJ295,IF($J$9=52,'Jeunes Plants'!AK295,IF($J$9=1,'Jeunes Plants'!AL295,IF($J$9=2,'Jeunes Plants'!AM295,IF($J$9=3,'Jeunes Plants'!AN295,IF($J$9=4,'Jeunes Plants'!AO295,IF($J$9=5,'Jeunes Plants'!AP295,IF($J$9=6,'Jeunes Plants'!AQ295,IF($J$9=7,'Jeunes Plants'!AR295,IF($J$9=8,'Jeunes Plants'!AS295,IF($J$9=9,'Jeunes Plants'!AT295,IF($J$9=10,'Jeunes Plants'!AU295,IF($J$9=11,'Jeunes Plants'!AV295,IF($J$9=12,'Jeunes Plants'!AW295,IF($J$9=13,'Jeunes Plants'!AX295,IF($J$9=14,'Jeunes Plants'!AY295,IF($J$9=15,'Jeunes Plants'!AZ295,IF($J$9=16,'Jeunes Plants'!BA295,IF($J$9=17,'Jeunes Plants'!BB295,IF($J$9=18,'Jeunes Plants'!BC295,IF($J$9=19,'Jeunes Plants'!BD295,IF($J$9=20,'Jeunes Plants'!BE295,IF($J$9=21,'Jeunes Plants'!BF295,IF($J$9=22,'Jeunes Plants'!BG295,IF($J$9=23,'Jeunes Plants'!BH295,IF($J$9=24,'Jeunes Plants'!BI295,IF($J$9=25,'Jeunes Plants'!BJ295,IF($J$9=26,'Jeunes Plants'!BK295,IF($J$9=27,'Jeunes Plants'!BL295,IF($J$9=28,'Jeunes Plants'!BM295,IF($J$9=29,'Jeunes Plants'!BN295,IF($J$9=30,'Jeunes Plants'!BO295,IF($J$9=31,'Jeunes Plants'!BP295,IF($J$9=32,'Jeunes Plants'!BQ295,IF($J$9=33,'Jeunes Plants'!BR295,IF($J$9=34,'Jeunes Plants'!BS295,IF($J$9=35,'Jeunes Plants'!B12198,))))))))))))))))))))))))))))))))))))))))))))))))))))</f>
        <v>0</v>
      </c>
      <c r="K455" s="103" t="str">
        <f>IF('Jeunes Plants'!R295=0,"","Erreur")</f>
        <v/>
      </c>
    </row>
    <row r="456" spans="1:11" x14ac:dyDescent="0.25">
      <c r="A456" s="103">
        <f>IF('Jeunes Plants'!A296&lt;&gt;"",'Jeunes Plants'!A296,"")</f>
        <v>3681</v>
      </c>
      <c r="B456" s="103" t="str">
        <f>IF('Jeunes Plants'!L296&lt;&gt;"",'Jeunes Plants'!L296,"")</f>
        <v>S4</v>
      </c>
      <c r="C456" s="107" t="str">
        <f>IF('Jeunes Plants'!B296&lt;&gt;"",'Jeunes Plants'!B296,"")</f>
        <v>COSMOS BIPINNATUS SONATA</v>
      </c>
      <c r="D456" s="107" t="str">
        <f>IF('Jeunes Plants'!C296&lt;&gt;"",'Jeunes Plants'!C296,"")</f>
        <v>Carmin</v>
      </c>
      <c r="E456" s="103">
        <f>IF('Jeunes Plants'!H296&lt;&gt;"",'Jeunes Plants'!H296,"")</f>
        <v>5</v>
      </c>
      <c r="F456" s="103" t="str">
        <f>IF('Jeunes Plants'!E296&lt;&gt;"",'Jeunes Plants'!E296,"")</f>
        <v>S</v>
      </c>
      <c r="G456" s="103" t="str">
        <f>IF('Jeunes Plants'!N296&lt;&gt;"",'Jeunes Plants'!N296,"")</f>
        <v>M3</v>
      </c>
      <c r="H456" s="103" t="str">
        <f>IF('Jeunes Plants'!I296&lt;&gt;"",'Jeunes Plants'!I296,"")</f>
        <v>C</v>
      </c>
      <c r="I456" s="103" t="str">
        <f>IF('Jeunes Plants'!J296&lt;&gt;"",'Jeunes Plants'!J296,"")</f>
        <v/>
      </c>
      <c r="J456" s="103">
        <f>IF($J$9=36,'Jeunes Plants'!U296,IF($J$9=37,'Jeunes Plants'!V296,IF($J$9=38,'Jeunes Plants'!W296,IF($J$9=39,'Jeunes Plants'!X296,IF($J$9=40,'Jeunes Plants'!Y296,IF($J$9=41,'Jeunes Plants'!Z296,IF($J$9=42,'Jeunes Plants'!AA296,IF($J$9=43,'Jeunes Plants'!AB296,IF($J$9=44,'Jeunes Plants'!AC296,IF($J$9=45,'Jeunes Plants'!AD296,IF($J$9=46,'Jeunes Plants'!AE296,IF($J$9=47,'Jeunes Plants'!AF296,IF($J$9=48,'Jeunes Plants'!AG296,IF($J$9=49,'Jeunes Plants'!AH296,IF($J$9=50,'Jeunes Plants'!AI296,IF($J$9=51,'Jeunes Plants'!AJ296,IF($J$9=52,'Jeunes Plants'!AK296,IF($J$9=1,'Jeunes Plants'!AL296,IF($J$9=2,'Jeunes Plants'!AM296,IF($J$9=3,'Jeunes Plants'!AN296,IF($J$9=4,'Jeunes Plants'!AO296,IF($J$9=5,'Jeunes Plants'!AP296,IF($J$9=6,'Jeunes Plants'!AQ296,IF($J$9=7,'Jeunes Plants'!AR296,IF($J$9=8,'Jeunes Plants'!AS296,IF($J$9=9,'Jeunes Plants'!AT296,IF($J$9=10,'Jeunes Plants'!AU296,IF($J$9=11,'Jeunes Plants'!AV296,IF($J$9=12,'Jeunes Plants'!AW296,IF($J$9=13,'Jeunes Plants'!AX296,IF($J$9=14,'Jeunes Plants'!AY296,IF($J$9=15,'Jeunes Plants'!AZ296,IF($J$9=16,'Jeunes Plants'!BA296,IF($J$9=17,'Jeunes Plants'!BB296,IF($J$9=18,'Jeunes Plants'!BC296,IF($J$9=19,'Jeunes Plants'!BD296,IF($J$9=20,'Jeunes Plants'!BE296,IF($J$9=21,'Jeunes Plants'!BF296,IF($J$9=22,'Jeunes Plants'!BG296,IF($J$9=23,'Jeunes Plants'!BH296,IF($J$9=24,'Jeunes Plants'!BI296,IF($J$9=25,'Jeunes Plants'!BJ296,IF($J$9=26,'Jeunes Plants'!BK296,IF($J$9=27,'Jeunes Plants'!BL296,IF($J$9=28,'Jeunes Plants'!BM296,IF($J$9=29,'Jeunes Plants'!BN296,IF($J$9=30,'Jeunes Plants'!BO296,IF($J$9=31,'Jeunes Plants'!BP296,IF($J$9=32,'Jeunes Plants'!BQ296,IF($J$9=33,'Jeunes Plants'!BR296,IF($J$9=34,'Jeunes Plants'!BS296,IF($J$9=35,'Jeunes Plants'!B12199,))))))))))))))))))))))))))))))))))))))))))))))))))))</f>
        <v>0</v>
      </c>
      <c r="K456" s="103" t="str">
        <f>IF('Jeunes Plants'!R296=0,"","Erreur")</f>
        <v/>
      </c>
    </row>
    <row r="457" spans="1:11" x14ac:dyDescent="0.25">
      <c r="A457" s="103">
        <f>IF('Jeunes Plants'!A297&lt;&gt;"",'Jeunes Plants'!A297,"")</f>
        <v>3680</v>
      </c>
      <c r="B457" s="103" t="str">
        <f>IF('Jeunes Plants'!L297&lt;&gt;"",'Jeunes Plants'!L297,"")</f>
        <v>S4</v>
      </c>
      <c r="C457" s="107" t="str">
        <f>IF('Jeunes Plants'!B297&lt;&gt;"",'Jeunes Plants'!B297,"")</f>
        <v>COSMOS BIPINNATUS SONATA</v>
      </c>
      <c r="D457" s="107" t="str">
        <f>IF('Jeunes Plants'!C297&lt;&gt;"",'Jeunes Plants'!C297,"")</f>
        <v>Rose</v>
      </c>
      <c r="E457" s="103">
        <f>IF('Jeunes Plants'!H297&lt;&gt;"",'Jeunes Plants'!H297,"")</f>
        <v>5</v>
      </c>
      <c r="F457" s="103" t="str">
        <f>IF('Jeunes Plants'!E297&lt;&gt;"",'Jeunes Plants'!E297,"")</f>
        <v>S</v>
      </c>
      <c r="G457" s="103" t="str">
        <f>IF('Jeunes Plants'!N297&lt;&gt;"",'Jeunes Plants'!N297,"")</f>
        <v>M3</v>
      </c>
      <c r="H457" s="103" t="str">
        <f>IF('Jeunes Plants'!I297&lt;&gt;"",'Jeunes Plants'!I297,"")</f>
        <v>C</v>
      </c>
      <c r="I457" s="103" t="str">
        <f>IF('Jeunes Plants'!J297&lt;&gt;"",'Jeunes Plants'!J297,"")</f>
        <v/>
      </c>
      <c r="J457" s="103">
        <f>IF($J$9=36,'Jeunes Plants'!U297,IF($J$9=37,'Jeunes Plants'!V297,IF($J$9=38,'Jeunes Plants'!W297,IF($J$9=39,'Jeunes Plants'!X297,IF($J$9=40,'Jeunes Plants'!Y297,IF($J$9=41,'Jeunes Plants'!Z297,IF($J$9=42,'Jeunes Plants'!AA297,IF($J$9=43,'Jeunes Plants'!AB297,IF($J$9=44,'Jeunes Plants'!AC297,IF($J$9=45,'Jeunes Plants'!AD297,IF($J$9=46,'Jeunes Plants'!AE297,IF($J$9=47,'Jeunes Plants'!AF297,IF($J$9=48,'Jeunes Plants'!AG297,IF($J$9=49,'Jeunes Plants'!AH297,IF($J$9=50,'Jeunes Plants'!AI297,IF($J$9=51,'Jeunes Plants'!AJ297,IF($J$9=52,'Jeunes Plants'!AK297,IF($J$9=1,'Jeunes Plants'!AL297,IF($J$9=2,'Jeunes Plants'!AM297,IF($J$9=3,'Jeunes Plants'!AN297,IF($J$9=4,'Jeunes Plants'!AO297,IF($J$9=5,'Jeunes Plants'!AP297,IF($J$9=6,'Jeunes Plants'!AQ297,IF($J$9=7,'Jeunes Plants'!AR297,IF($J$9=8,'Jeunes Plants'!AS297,IF($J$9=9,'Jeunes Plants'!AT297,IF($J$9=10,'Jeunes Plants'!AU297,IF($J$9=11,'Jeunes Plants'!AV297,IF($J$9=12,'Jeunes Plants'!AW297,IF($J$9=13,'Jeunes Plants'!AX297,IF($J$9=14,'Jeunes Plants'!AY297,IF($J$9=15,'Jeunes Plants'!AZ297,IF($J$9=16,'Jeunes Plants'!BA297,IF($J$9=17,'Jeunes Plants'!BB297,IF($J$9=18,'Jeunes Plants'!BC297,IF($J$9=19,'Jeunes Plants'!BD297,IF($J$9=20,'Jeunes Plants'!BE297,IF($J$9=21,'Jeunes Plants'!BF297,IF($J$9=22,'Jeunes Plants'!BG297,IF($J$9=23,'Jeunes Plants'!BH297,IF($J$9=24,'Jeunes Plants'!BI297,IF($J$9=25,'Jeunes Plants'!BJ297,IF($J$9=26,'Jeunes Plants'!BK297,IF($J$9=27,'Jeunes Plants'!BL297,IF($J$9=28,'Jeunes Plants'!BM297,IF($J$9=29,'Jeunes Plants'!BN297,IF($J$9=30,'Jeunes Plants'!BO297,IF($J$9=31,'Jeunes Plants'!BP297,IF($J$9=32,'Jeunes Plants'!BQ297,IF($J$9=33,'Jeunes Plants'!BR297,IF($J$9=34,'Jeunes Plants'!BS297,IF($J$9=35,'Jeunes Plants'!B12200,))))))))))))))))))))))))))))))))))))))))))))))))))))</f>
        <v>0</v>
      </c>
      <c r="K457" s="103" t="str">
        <f>IF('Jeunes Plants'!R297=0,"","Erreur")</f>
        <v/>
      </c>
    </row>
    <row r="458" spans="1:11" x14ac:dyDescent="0.25">
      <c r="A458" s="103">
        <f>IF('Jeunes Plants'!A298&lt;&gt;"",'Jeunes Plants'!A298,"")</f>
        <v>3682</v>
      </c>
      <c r="B458" s="103" t="str">
        <f>IF('Jeunes Plants'!L298&lt;&gt;"",'Jeunes Plants'!L298,"")</f>
        <v>S4</v>
      </c>
      <c r="C458" s="107" t="str">
        <f>IF('Jeunes Plants'!B298&lt;&gt;"",'Jeunes Plants'!B298,"")</f>
        <v>COSMOS BIPINNATUS SONATA</v>
      </c>
      <c r="D458" s="107" t="str">
        <f>IF('Jeunes Plants'!C298&lt;&gt;"",'Jeunes Plants'!C298,"")</f>
        <v>Variés</v>
      </c>
      <c r="E458" s="103">
        <f>IF('Jeunes Plants'!H298&lt;&gt;"",'Jeunes Plants'!H298,"")</f>
        <v>5</v>
      </c>
      <c r="F458" s="103" t="str">
        <f>IF('Jeunes Plants'!E298&lt;&gt;"",'Jeunes Plants'!E298,"")</f>
        <v>S</v>
      </c>
      <c r="G458" s="103" t="str">
        <f>IF('Jeunes Plants'!N298&lt;&gt;"",'Jeunes Plants'!N298,"")</f>
        <v>M3</v>
      </c>
      <c r="H458" s="103" t="str">
        <f>IF('Jeunes Plants'!I298&lt;&gt;"",'Jeunes Plants'!I298,"")</f>
        <v>C</v>
      </c>
      <c r="I458" s="103" t="str">
        <f>IF('Jeunes Plants'!J298&lt;&gt;"",'Jeunes Plants'!J298,"")</f>
        <v/>
      </c>
      <c r="J458" s="103">
        <f>IF($J$9=36,'Jeunes Plants'!U298,IF($J$9=37,'Jeunes Plants'!V298,IF($J$9=38,'Jeunes Plants'!W298,IF($J$9=39,'Jeunes Plants'!X298,IF($J$9=40,'Jeunes Plants'!Y298,IF($J$9=41,'Jeunes Plants'!Z298,IF($J$9=42,'Jeunes Plants'!AA298,IF($J$9=43,'Jeunes Plants'!AB298,IF($J$9=44,'Jeunes Plants'!AC298,IF($J$9=45,'Jeunes Plants'!AD298,IF($J$9=46,'Jeunes Plants'!AE298,IF($J$9=47,'Jeunes Plants'!AF298,IF($J$9=48,'Jeunes Plants'!AG298,IF($J$9=49,'Jeunes Plants'!AH298,IF($J$9=50,'Jeunes Plants'!AI298,IF($J$9=51,'Jeunes Plants'!AJ298,IF($J$9=52,'Jeunes Plants'!AK298,IF($J$9=1,'Jeunes Plants'!AL298,IF($J$9=2,'Jeunes Plants'!AM298,IF($J$9=3,'Jeunes Plants'!AN298,IF($J$9=4,'Jeunes Plants'!AO298,IF($J$9=5,'Jeunes Plants'!AP298,IF($J$9=6,'Jeunes Plants'!AQ298,IF($J$9=7,'Jeunes Plants'!AR298,IF($J$9=8,'Jeunes Plants'!AS298,IF($J$9=9,'Jeunes Plants'!AT298,IF($J$9=10,'Jeunes Plants'!AU298,IF($J$9=11,'Jeunes Plants'!AV298,IF($J$9=12,'Jeunes Plants'!AW298,IF($J$9=13,'Jeunes Plants'!AX298,IF($J$9=14,'Jeunes Plants'!AY298,IF($J$9=15,'Jeunes Plants'!AZ298,IF($J$9=16,'Jeunes Plants'!BA298,IF($J$9=17,'Jeunes Plants'!BB298,IF($J$9=18,'Jeunes Plants'!BC298,IF($J$9=19,'Jeunes Plants'!BD298,IF($J$9=20,'Jeunes Plants'!BE298,IF($J$9=21,'Jeunes Plants'!BF298,IF($J$9=22,'Jeunes Plants'!BG298,IF($J$9=23,'Jeunes Plants'!BH298,IF($J$9=24,'Jeunes Plants'!BI298,IF($J$9=25,'Jeunes Plants'!BJ298,IF($J$9=26,'Jeunes Plants'!BK298,IF($J$9=27,'Jeunes Plants'!BL298,IF($J$9=28,'Jeunes Plants'!BM298,IF($J$9=29,'Jeunes Plants'!BN298,IF($J$9=30,'Jeunes Plants'!BO298,IF($J$9=31,'Jeunes Plants'!BP298,IF($J$9=32,'Jeunes Plants'!BQ298,IF($J$9=33,'Jeunes Plants'!BR298,IF($J$9=34,'Jeunes Plants'!BS298,IF($J$9=35,'Jeunes Plants'!B12201,))))))))))))))))))))))))))))))))))))))))))))))))))))</f>
        <v>0</v>
      </c>
      <c r="K458" s="103" t="str">
        <f>IF('Jeunes Plants'!R298=0,"","Erreur")</f>
        <v/>
      </c>
    </row>
    <row r="459" spans="1:11" x14ac:dyDescent="0.25">
      <c r="A459" s="103">
        <f>IF('Jeunes Plants'!A299&lt;&gt;"",'Jeunes Plants'!A299,"")</f>
        <v>15559</v>
      </c>
      <c r="B459" s="103" t="str">
        <f>IF('Jeunes Plants'!L299&lt;&gt;"",'Jeunes Plants'!L299,"")</f>
        <v>S4</v>
      </c>
      <c r="C459" s="107" t="str">
        <f>IF('Jeunes Plants'!B299&lt;&gt;"",'Jeunes Plants'!B299,"")</f>
        <v>COSMOS BIPINNATUS SONATA</v>
      </c>
      <c r="D459" s="107" t="str">
        <f>IF('Jeunes Plants'!C299&lt;&gt;"",'Jeunes Plants'!C299,"")</f>
        <v>Xanthos</v>
      </c>
      <c r="E459" s="103">
        <f>IF('Jeunes Plants'!H299&lt;&gt;"",'Jeunes Plants'!H299,"")</f>
        <v>5</v>
      </c>
      <c r="F459" s="103" t="str">
        <f>IF('Jeunes Plants'!E299&lt;&gt;"",'Jeunes Plants'!E299,"")</f>
        <v>S</v>
      </c>
      <c r="G459" s="103" t="str">
        <f>IF('Jeunes Plants'!N299&lt;&gt;"",'Jeunes Plants'!N299,"")</f>
        <v>M3</v>
      </c>
      <c r="H459" s="103" t="str">
        <f>IF('Jeunes Plants'!I299&lt;&gt;"",'Jeunes Plants'!I299,"")</f>
        <v>C</v>
      </c>
      <c r="I459" s="103" t="str">
        <f>IF('Jeunes Plants'!J299&lt;&gt;"",'Jeunes Plants'!J299,"")</f>
        <v/>
      </c>
      <c r="J459" s="103">
        <f>IF($J$9=36,'Jeunes Plants'!U299,IF($J$9=37,'Jeunes Plants'!V299,IF($J$9=38,'Jeunes Plants'!W299,IF($J$9=39,'Jeunes Plants'!X299,IF($J$9=40,'Jeunes Plants'!Y299,IF($J$9=41,'Jeunes Plants'!Z299,IF($J$9=42,'Jeunes Plants'!AA299,IF($J$9=43,'Jeunes Plants'!AB299,IF($J$9=44,'Jeunes Plants'!AC299,IF($J$9=45,'Jeunes Plants'!AD299,IF($J$9=46,'Jeunes Plants'!AE299,IF($J$9=47,'Jeunes Plants'!AF299,IF($J$9=48,'Jeunes Plants'!AG299,IF($J$9=49,'Jeunes Plants'!AH299,IF($J$9=50,'Jeunes Plants'!AI299,IF($J$9=51,'Jeunes Plants'!AJ299,IF($J$9=52,'Jeunes Plants'!AK299,IF($J$9=1,'Jeunes Plants'!AL299,IF($J$9=2,'Jeunes Plants'!AM299,IF($J$9=3,'Jeunes Plants'!AN299,IF($J$9=4,'Jeunes Plants'!AO299,IF($J$9=5,'Jeunes Plants'!AP299,IF($J$9=6,'Jeunes Plants'!AQ299,IF($J$9=7,'Jeunes Plants'!AR299,IF($J$9=8,'Jeunes Plants'!AS299,IF($J$9=9,'Jeunes Plants'!AT299,IF($J$9=10,'Jeunes Plants'!AU299,IF($J$9=11,'Jeunes Plants'!AV299,IF($J$9=12,'Jeunes Plants'!AW299,IF($J$9=13,'Jeunes Plants'!AX299,IF($J$9=14,'Jeunes Plants'!AY299,IF($J$9=15,'Jeunes Plants'!AZ299,IF($J$9=16,'Jeunes Plants'!BA299,IF($J$9=17,'Jeunes Plants'!BB299,IF($J$9=18,'Jeunes Plants'!BC299,IF($J$9=19,'Jeunes Plants'!BD299,IF($J$9=20,'Jeunes Plants'!BE299,IF($J$9=21,'Jeunes Plants'!BF299,IF($J$9=22,'Jeunes Plants'!BG299,IF($J$9=23,'Jeunes Plants'!BH299,IF($J$9=24,'Jeunes Plants'!BI299,IF($J$9=25,'Jeunes Plants'!BJ299,IF($J$9=26,'Jeunes Plants'!BK299,IF($J$9=27,'Jeunes Plants'!BL299,IF($J$9=28,'Jeunes Plants'!BM299,IF($J$9=29,'Jeunes Plants'!BN299,IF($J$9=30,'Jeunes Plants'!BO299,IF($J$9=31,'Jeunes Plants'!BP299,IF($J$9=32,'Jeunes Plants'!BQ299,IF($J$9=33,'Jeunes Plants'!BR299,IF($J$9=34,'Jeunes Plants'!BS299,IF($J$9=35,'Jeunes Plants'!B12202,))))))))))))))))))))))))))))))))))))))))))))))))))))</f>
        <v>0</v>
      </c>
      <c r="K459" s="103" t="str">
        <f>IF('Jeunes Plants'!R299=0,"","Erreur")</f>
        <v/>
      </c>
    </row>
    <row r="460" spans="1:11" x14ac:dyDescent="0.25">
      <c r="A460" s="450"/>
      <c r="B460" s="450"/>
      <c r="C460" s="451" t="s">
        <v>1855</v>
      </c>
      <c r="D460" s="451"/>
      <c r="E460" s="450"/>
      <c r="F460" s="450"/>
      <c r="G460" s="450"/>
      <c r="H460" s="450"/>
      <c r="I460" s="450"/>
      <c r="J460" s="450">
        <f>SUBTOTAL(9,J455:J459)</f>
        <v>0</v>
      </c>
      <c r="K460" s="450"/>
    </row>
    <row r="461" spans="1:11" x14ac:dyDescent="0.25">
      <c r="A461" s="103">
        <f>IF('Jeunes Plants'!A300&lt;&gt;"",'Jeunes Plants'!A300,"")</f>
        <v>14408</v>
      </c>
      <c r="B461" s="103" t="str">
        <f>IF('Jeunes Plants'!L300&lt;&gt;"",'Jeunes Plants'!L300,"")</f>
        <v>S4</v>
      </c>
      <c r="C461" s="107" t="str">
        <f>IF('Jeunes Plants'!B300&lt;&gt;"",'Jeunes Plants'!B300,"")</f>
        <v>COSMOS SULFUREUS</v>
      </c>
      <c r="D461" s="107" t="str">
        <f>IF('Jeunes Plants'!C300&lt;&gt;"",'Jeunes Plants'!C300,"")</f>
        <v>Cosmic Orange</v>
      </c>
      <c r="E461" s="103">
        <f>IF('Jeunes Plants'!H300&lt;&gt;"",'Jeunes Plants'!H300,"")</f>
        <v>5</v>
      </c>
      <c r="F461" s="103" t="str">
        <f>IF('Jeunes Plants'!E300&lt;&gt;"",'Jeunes Plants'!E300,"")</f>
        <v>S</v>
      </c>
      <c r="G461" s="103" t="str">
        <f>IF('Jeunes Plants'!N300&lt;&gt;"",'Jeunes Plants'!N300,"")</f>
        <v>M3</v>
      </c>
      <c r="H461" s="103" t="str">
        <f>IF('Jeunes Plants'!I300&lt;&gt;"",'Jeunes Plants'!I300,"")</f>
        <v>C</v>
      </c>
      <c r="I461" s="103" t="str">
        <f>IF('Jeunes Plants'!J300&lt;&gt;"",'Jeunes Plants'!J300,"")</f>
        <v/>
      </c>
      <c r="J461" s="103">
        <f>IF($J$9=36,'Jeunes Plants'!U300,IF($J$9=37,'Jeunes Plants'!V300,IF($J$9=38,'Jeunes Plants'!W300,IF($J$9=39,'Jeunes Plants'!X300,IF($J$9=40,'Jeunes Plants'!Y300,IF($J$9=41,'Jeunes Plants'!Z300,IF($J$9=42,'Jeunes Plants'!AA300,IF($J$9=43,'Jeunes Plants'!AB300,IF($J$9=44,'Jeunes Plants'!AC300,IF($J$9=45,'Jeunes Plants'!AD300,IF($J$9=46,'Jeunes Plants'!AE300,IF($J$9=47,'Jeunes Plants'!AF300,IF($J$9=48,'Jeunes Plants'!AG300,IF($J$9=49,'Jeunes Plants'!AH300,IF($J$9=50,'Jeunes Plants'!AI300,IF($J$9=51,'Jeunes Plants'!AJ300,IF($J$9=52,'Jeunes Plants'!AK300,IF($J$9=1,'Jeunes Plants'!AL300,IF($J$9=2,'Jeunes Plants'!AM300,IF($J$9=3,'Jeunes Plants'!AN300,IF($J$9=4,'Jeunes Plants'!AO300,IF($J$9=5,'Jeunes Plants'!AP300,IF($J$9=6,'Jeunes Plants'!AQ300,IF($J$9=7,'Jeunes Plants'!AR300,IF($J$9=8,'Jeunes Plants'!AS300,IF($J$9=9,'Jeunes Plants'!AT300,IF($J$9=10,'Jeunes Plants'!AU300,IF($J$9=11,'Jeunes Plants'!AV300,IF($J$9=12,'Jeunes Plants'!AW300,IF($J$9=13,'Jeunes Plants'!AX300,IF($J$9=14,'Jeunes Plants'!AY300,IF($J$9=15,'Jeunes Plants'!AZ300,IF($J$9=16,'Jeunes Plants'!BA300,IF($J$9=17,'Jeunes Plants'!BB300,IF($J$9=18,'Jeunes Plants'!BC300,IF($J$9=19,'Jeunes Plants'!BD300,IF($J$9=20,'Jeunes Plants'!BE300,IF($J$9=21,'Jeunes Plants'!BF300,IF($J$9=22,'Jeunes Plants'!BG300,IF($J$9=23,'Jeunes Plants'!BH300,IF($J$9=24,'Jeunes Plants'!BI300,IF($J$9=25,'Jeunes Plants'!BJ300,IF($J$9=26,'Jeunes Plants'!BK300,IF($J$9=27,'Jeunes Plants'!BL300,IF($J$9=28,'Jeunes Plants'!BM300,IF($J$9=29,'Jeunes Plants'!BN300,IF($J$9=30,'Jeunes Plants'!BO300,IF($J$9=31,'Jeunes Plants'!BP300,IF($J$9=32,'Jeunes Plants'!BQ300,IF($J$9=33,'Jeunes Plants'!BR300,IF($J$9=34,'Jeunes Plants'!BS300,IF($J$9=35,'Jeunes Plants'!B12203,))))))))))))))))))))))))))))))))))))))))))))))))))))</f>
        <v>0</v>
      </c>
      <c r="K461" s="103" t="str">
        <f>IF('Jeunes Plants'!R300=0,"","Erreur")</f>
        <v/>
      </c>
    </row>
    <row r="462" spans="1:11" x14ac:dyDescent="0.25">
      <c r="A462" s="103">
        <f>IF('Jeunes Plants'!A301&lt;&gt;"",'Jeunes Plants'!A301,"")</f>
        <v>25992</v>
      </c>
      <c r="B462" s="103" t="str">
        <f>IF('Jeunes Plants'!L301&lt;&gt;"",'Jeunes Plants'!L301,"")</f>
        <v>S4</v>
      </c>
      <c r="C462" s="107" t="str">
        <f>IF('Jeunes Plants'!B301&lt;&gt;"",'Jeunes Plants'!B301,"")</f>
        <v>COSMOS SULFUREUS</v>
      </c>
      <c r="D462" s="107" t="str">
        <f>IF('Jeunes Plants'!C301&lt;&gt;"",'Jeunes Plants'!C301,"")</f>
        <v>Cosmic Yellow</v>
      </c>
      <c r="E462" s="103">
        <f>IF('Jeunes Plants'!H301&lt;&gt;"",'Jeunes Plants'!H301,"")</f>
        <v>5</v>
      </c>
      <c r="F462" s="103" t="str">
        <f>IF('Jeunes Plants'!E301&lt;&gt;"",'Jeunes Plants'!E301,"")</f>
        <v>S</v>
      </c>
      <c r="G462" s="103" t="str">
        <f>IF('Jeunes Plants'!N301&lt;&gt;"",'Jeunes Plants'!N301,"")</f>
        <v>M3</v>
      </c>
      <c r="H462" s="103" t="str">
        <f>IF('Jeunes Plants'!I301&lt;&gt;"",'Jeunes Plants'!I301,"")</f>
        <v>C</v>
      </c>
      <c r="I462" s="103" t="str">
        <f>IF('Jeunes Plants'!J301&lt;&gt;"",'Jeunes Plants'!J301,"")</f>
        <v/>
      </c>
      <c r="J462" s="103">
        <f>IF($J$9=36,'Jeunes Plants'!U301,IF($J$9=37,'Jeunes Plants'!V301,IF($J$9=38,'Jeunes Plants'!W301,IF($J$9=39,'Jeunes Plants'!X301,IF($J$9=40,'Jeunes Plants'!Y301,IF($J$9=41,'Jeunes Plants'!Z301,IF($J$9=42,'Jeunes Plants'!AA301,IF($J$9=43,'Jeunes Plants'!AB301,IF($J$9=44,'Jeunes Plants'!AC301,IF($J$9=45,'Jeunes Plants'!AD301,IF($J$9=46,'Jeunes Plants'!AE301,IF($J$9=47,'Jeunes Plants'!AF301,IF($J$9=48,'Jeunes Plants'!AG301,IF($J$9=49,'Jeunes Plants'!AH301,IF($J$9=50,'Jeunes Plants'!AI301,IF($J$9=51,'Jeunes Plants'!AJ301,IF($J$9=52,'Jeunes Plants'!AK301,IF($J$9=1,'Jeunes Plants'!AL301,IF($J$9=2,'Jeunes Plants'!AM301,IF($J$9=3,'Jeunes Plants'!AN301,IF($J$9=4,'Jeunes Plants'!AO301,IF($J$9=5,'Jeunes Plants'!AP301,IF($J$9=6,'Jeunes Plants'!AQ301,IF($J$9=7,'Jeunes Plants'!AR301,IF($J$9=8,'Jeunes Plants'!AS301,IF($J$9=9,'Jeunes Plants'!AT301,IF($J$9=10,'Jeunes Plants'!AU301,IF($J$9=11,'Jeunes Plants'!AV301,IF($J$9=12,'Jeunes Plants'!AW301,IF($J$9=13,'Jeunes Plants'!AX301,IF($J$9=14,'Jeunes Plants'!AY301,IF($J$9=15,'Jeunes Plants'!AZ301,IF($J$9=16,'Jeunes Plants'!BA301,IF($J$9=17,'Jeunes Plants'!BB301,IF($J$9=18,'Jeunes Plants'!BC301,IF($J$9=19,'Jeunes Plants'!BD301,IF($J$9=20,'Jeunes Plants'!BE301,IF($J$9=21,'Jeunes Plants'!BF301,IF($J$9=22,'Jeunes Plants'!BG301,IF($J$9=23,'Jeunes Plants'!BH301,IF($J$9=24,'Jeunes Plants'!BI301,IF($J$9=25,'Jeunes Plants'!BJ301,IF($J$9=26,'Jeunes Plants'!BK301,IF($J$9=27,'Jeunes Plants'!BL301,IF($J$9=28,'Jeunes Plants'!BM301,IF($J$9=29,'Jeunes Plants'!BN301,IF($J$9=30,'Jeunes Plants'!BO301,IF($J$9=31,'Jeunes Plants'!BP301,IF($J$9=32,'Jeunes Plants'!BQ301,IF($J$9=33,'Jeunes Plants'!BR301,IF($J$9=34,'Jeunes Plants'!BS301,IF($J$9=35,'Jeunes Plants'!B12204,))))))))))))))))))))))))))))))))))))))))))))))))))))</f>
        <v>0</v>
      </c>
      <c r="K462" s="103" t="str">
        <f>IF('Jeunes Plants'!R301=0,"","Erreur")</f>
        <v/>
      </c>
    </row>
    <row r="463" spans="1:11" x14ac:dyDescent="0.25">
      <c r="A463" s="450"/>
      <c r="B463" s="450"/>
      <c r="C463" s="451" t="s">
        <v>1856</v>
      </c>
      <c r="D463" s="451"/>
      <c r="E463" s="450"/>
      <c r="F463" s="450"/>
      <c r="G463" s="450"/>
      <c r="H463" s="450"/>
      <c r="I463" s="450"/>
      <c r="J463" s="450">
        <f>SUBTOTAL(9,J461:J462)</f>
        <v>0</v>
      </c>
      <c r="K463" s="450"/>
    </row>
    <row r="464" spans="1:11" x14ac:dyDescent="0.25">
      <c r="A464" s="103">
        <f>IF('Jeunes Plants'!A302&lt;&gt;"",'Jeunes Plants'!A302,"")</f>
        <v>12856</v>
      </c>
      <c r="B464" s="103" t="str">
        <f>IF('Jeunes Plants'!L302&lt;&gt;"",'Jeunes Plants'!L302,"")</f>
        <v>S1</v>
      </c>
      <c r="C464" s="107" t="str">
        <f>IF('Jeunes Plants'!B302&lt;&gt;"",'Jeunes Plants'!B302,"")</f>
        <v>COSMOS ATROSANGUINEUS</v>
      </c>
      <c r="D464" s="107" t="str">
        <f>IF('Jeunes Plants'!C302&lt;&gt;"",'Jeunes Plants'!C302,"")</f>
        <v>New Choco</v>
      </c>
      <c r="E464" s="103">
        <f>IF('Jeunes Plants'!H302&lt;&gt;"",'Jeunes Plants'!H302,"")</f>
        <v>7</v>
      </c>
      <c r="F464" s="103" t="str">
        <f>IF('Jeunes Plants'!E302&lt;&gt;"",'Jeunes Plants'!E302,"")</f>
        <v>B</v>
      </c>
      <c r="G464" s="103" t="str">
        <f>IF('Jeunes Plants'!N302&lt;&gt;"",'Jeunes Plants'!N302,"")</f>
        <v>M3</v>
      </c>
      <c r="H464" s="103" t="str">
        <f>IF('Jeunes Plants'!I302&lt;&gt;"",'Jeunes Plants'!I302,"")</f>
        <v>A</v>
      </c>
      <c r="I464" s="103">
        <f>IF('Jeunes Plants'!J302&lt;&gt;"",'Jeunes Plants'!J302,"")</f>
        <v>7.0000000000000007E-2</v>
      </c>
      <c r="J464" s="103">
        <f>IF($J$9=36,'Jeunes Plants'!U302,IF($J$9=37,'Jeunes Plants'!V302,IF($J$9=38,'Jeunes Plants'!W302,IF($J$9=39,'Jeunes Plants'!X302,IF($J$9=40,'Jeunes Plants'!Y302,IF($J$9=41,'Jeunes Plants'!Z302,IF($J$9=42,'Jeunes Plants'!AA302,IF($J$9=43,'Jeunes Plants'!AB302,IF($J$9=44,'Jeunes Plants'!AC302,IF($J$9=45,'Jeunes Plants'!AD302,IF($J$9=46,'Jeunes Plants'!AE302,IF($J$9=47,'Jeunes Plants'!AF302,IF($J$9=48,'Jeunes Plants'!AG302,IF($J$9=49,'Jeunes Plants'!AH302,IF($J$9=50,'Jeunes Plants'!AI302,IF($J$9=51,'Jeunes Plants'!AJ302,IF($J$9=52,'Jeunes Plants'!AK302,IF($J$9=1,'Jeunes Plants'!AL302,IF($J$9=2,'Jeunes Plants'!AM302,IF($J$9=3,'Jeunes Plants'!AN302,IF($J$9=4,'Jeunes Plants'!AO302,IF($J$9=5,'Jeunes Plants'!AP302,IF($J$9=6,'Jeunes Plants'!AQ302,IF($J$9=7,'Jeunes Plants'!AR302,IF($J$9=8,'Jeunes Plants'!AS302,IF($J$9=9,'Jeunes Plants'!AT302,IF($J$9=10,'Jeunes Plants'!AU302,IF($J$9=11,'Jeunes Plants'!AV302,IF($J$9=12,'Jeunes Plants'!AW302,IF($J$9=13,'Jeunes Plants'!AX302,IF($J$9=14,'Jeunes Plants'!AY302,IF($J$9=15,'Jeunes Plants'!AZ302,IF($J$9=16,'Jeunes Plants'!BA302,IF($J$9=17,'Jeunes Plants'!BB302,IF($J$9=18,'Jeunes Plants'!BC302,IF($J$9=19,'Jeunes Plants'!BD302,IF($J$9=20,'Jeunes Plants'!BE302,IF($J$9=21,'Jeunes Plants'!BF302,IF($J$9=22,'Jeunes Plants'!BG302,IF($J$9=23,'Jeunes Plants'!BH302,IF($J$9=24,'Jeunes Plants'!BI302,IF($J$9=25,'Jeunes Plants'!BJ302,IF($J$9=26,'Jeunes Plants'!BK302,IF($J$9=27,'Jeunes Plants'!BL302,IF($J$9=28,'Jeunes Plants'!BM302,IF($J$9=29,'Jeunes Plants'!BN302,IF($J$9=30,'Jeunes Plants'!BO302,IF($J$9=31,'Jeunes Plants'!BP302,IF($J$9=32,'Jeunes Plants'!BQ302,IF($J$9=33,'Jeunes Plants'!BR302,IF($J$9=34,'Jeunes Plants'!BS302,IF($J$9=35,'Jeunes Plants'!B12205,))))))))))))))))))))))))))))))))))))))))))))))))))))</f>
        <v>0</v>
      </c>
      <c r="K464" s="103" t="str">
        <f>IF('Jeunes Plants'!R302=0,"","Erreur")</f>
        <v/>
      </c>
    </row>
    <row r="465" spans="1:11" x14ac:dyDescent="0.25">
      <c r="A465" s="450"/>
      <c r="B465" s="450"/>
      <c r="C465" s="451" t="s">
        <v>1857</v>
      </c>
      <c r="D465" s="451"/>
      <c r="E465" s="450"/>
      <c r="F465" s="450"/>
      <c r="G465" s="450"/>
      <c r="H465" s="450"/>
      <c r="I465" s="450"/>
      <c r="J465" s="450">
        <f>SUBTOTAL(9,J464:J464)</f>
        <v>0</v>
      </c>
      <c r="K465" s="450"/>
    </row>
    <row r="466" spans="1:11" x14ac:dyDescent="0.25">
      <c r="A466" s="103">
        <f>IF('Jeunes Plants'!A303&lt;&gt;"",'Jeunes Plants'!A303,"")</f>
        <v>22592</v>
      </c>
      <c r="B466" s="103" t="str">
        <f>IF('Jeunes Plants'!L303&lt;&gt;"",'Jeunes Plants'!L303,"")</f>
        <v>S3B</v>
      </c>
      <c r="C466" s="107" t="str">
        <f>IF('Jeunes Plants'!B303&lt;&gt;"",'Jeunes Plants'!B303,"")</f>
        <v>CRASPEDIA GLOBOSA</v>
      </c>
      <c r="D466" s="107" t="str">
        <f>IF('Jeunes Plants'!C303&lt;&gt;"",'Jeunes Plants'!C303,"")</f>
        <v>Golf Beauty</v>
      </c>
      <c r="E466" s="103">
        <f>IF('Jeunes Plants'!H303&lt;&gt;"",'Jeunes Plants'!H303,"")</f>
        <v>5</v>
      </c>
      <c r="F466" s="103" t="str">
        <f>IF('Jeunes Plants'!E303&lt;&gt;"",'Jeunes Plants'!E303,"")</f>
        <v>B</v>
      </c>
      <c r="G466" s="103" t="str">
        <f>IF('Jeunes Plants'!N303&lt;&gt;"",'Jeunes Plants'!N303,"")</f>
        <v>M3</v>
      </c>
      <c r="H466" s="103" t="str">
        <f>IF('Jeunes Plants'!I303&lt;&gt;"",'Jeunes Plants'!I303,"")</f>
        <v>D</v>
      </c>
      <c r="I466" s="103">
        <f>IF('Jeunes Plants'!J303&lt;&gt;"",'Jeunes Plants'!J303,"")</f>
        <v>0.1</v>
      </c>
      <c r="J466" s="103">
        <f>IF($J$9=36,'Jeunes Plants'!U303,IF($J$9=37,'Jeunes Plants'!V303,IF($J$9=38,'Jeunes Plants'!W303,IF($J$9=39,'Jeunes Plants'!X303,IF($J$9=40,'Jeunes Plants'!Y303,IF($J$9=41,'Jeunes Plants'!Z303,IF($J$9=42,'Jeunes Plants'!AA303,IF($J$9=43,'Jeunes Plants'!AB303,IF($J$9=44,'Jeunes Plants'!AC303,IF($J$9=45,'Jeunes Plants'!AD303,IF($J$9=46,'Jeunes Plants'!AE303,IF($J$9=47,'Jeunes Plants'!AF303,IF($J$9=48,'Jeunes Plants'!AG303,IF($J$9=49,'Jeunes Plants'!AH303,IF($J$9=50,'Jeunes Plants'!AI303,IF($J$9=51,'Jeunes Plants'!AJ303,IF($J$9=52,'Jeunes Plants'!AK303,IF($J$9=1,'Jeunes Plants'!AL303,IF($J$9=2,'Jeunes Plants'!AM303,IF($J$9=3,'Jeunes Plants'!AN303,IF($J$9=4,'Jeunes Plants'!AO303,IF($J$9=5,'Jeunes Plants'!AP303,IF($J$9=6,'Jeunes Plants'!AQ303,IF($J$9=7,'Jeunes Plants'!AR303,IF($J$9=8,'Jeunes Plants'!AS303,IF($J$9=9,'Jeunes Plants'!AT303,IF($J$9=10,'Jeunes Plants'!AU303,IF($J$9=11,'Jeunes Plants'!AV303,IF($J$9=12,'Jeunes Plants'!AW303,IF($J$9=13,'Jeunes Plants'!AX303,IF($J$9=14,'Jeunes Plants'!AY303,IF($J$9=15,'Jeunes Plants'!AZ303,IF($J$9=16,'Jeunes Plants'!BA303,IF($J$9=17,'Jeunes Plants'!BB303,IF($J$9=18,'Jeunes Plants'!BC303,IF($J$9=19,'Jeunes Plants'!BD303,IF($J$9=20,'Jeunes Plants'!BE303,IF($J$9=21,'Jeunes Plants'!BF303,IF($J$9=22,'Jeunes Plants'!BG303,IF($J$9=23,'Jeunes Plants'!BH303,IF($J$9=24,'Jeunes Plants'!BI303,IF($J$9=25,'Jeunes Plants'!BJ303,IF($J$9=26,'Jeunes Plants'!BK303,IF($J$9=27,'Jeunes Plants'!BL303,IF($J$9=28,'Jeunes Plants'!BM303,IF($J$9=29,'Jeunes Plants'!BN303,IF($J$9=30,'Jeunes Plants'!BO303,IF($J$9=31,'Jeunes Plants'!BP303,IF($J$9=32,'Jeunes Plants'!BQ303,IF($J$9=33,'Jeunes Plants'!BR303,IF($J$9=34,'Jeunes Plants'!BS303,IF($J$9=35,'Jeunes Plants'!B12206,))))))))))))))))))))))))))))))))))))))))))))))))))))</f>
        <v>0</v>
      </c>
      <c r="K466" s="103" t="str">
        <f>IF('Jeunes Plants'!R303=0,"","Erreur")</f>
        <v/>
      </c>
    </row>
    <row r="467" spans="1:11" x14ac:dyDescent="0.25">
      <c r="A467" s="450"/>
      <c r="B467" s="450"/>
      <c r="C467" s="451" t="s">
        <v>1728</v>
      </c>
      <c r="D467" s="451"/>
      <c r="E467" s="450"/>
      <c r="F467" s="450"/>
      <c r="G467" s="450"/>
      <c r="H467" s="450"/>
      <c r="I467" s="450"/>
      <c r="J467" s="450">
        <f>SUBTOTAL(9,J466:J466)</f>
        <v>0</v>
      </c>
      <c r="K467" s="450"/>
    </row>
    <row r="468" spans="1:11" x14ac:dyDescent="0.25">
      <c r="A468" s="103">
        <f>IF('Jeunes Plants'!A304&lt;&gt;"",'Jeunes Plants'!A304,"")</f>
        <v>428</v>
      </c>
      <c r="B468" s="103" t="str">
        <f>IF('Jeunes Plants'!L304&lt;&gt;"",'Jeunes Plants'!L304,"")</f>
        <v>S7</v>
      </c>
      <c r="C468" s="107" t="str">
        <f>IF('Jeunes Plants'!B304&lt;&gt;"",'Jeunes Plants'!B304,"")</f>
        <v>CUPHEA HYSSOPIFOLIA</v>
      </c>
      <c r="D468" s="107" t="str">
        <f>IF('Jeunes Plants'!C304&lt;&gt;"",'Jeunes Plants'!C304,"")</f>
        <v>Lilas</v>
      </c>
      <c r="E468" s="103">
        <f>IF('Jeunes Plants'!H304&lt;&gt;"",'Jeunes Plants'!H304,"")</f>
        <v>5</v>
      </c>
      <c r="F468" s="103" t="str">
        <f>IF('Jeunes Plants'!E304&lt;&gt;"",'Jeunes Plants'!E304,"")</f>
        <v>B</v>
      </c>
      <c r="G468" s="103" t="str">
        <f>IF('Jeunes Plants'!N304&lt;&gt;"",'Jeunes Plants'!N304,"")</f>
        <v>M3</v>
      </c>
      <c r="H468" s="103" t="str">
        <f>IF('Jeunes Plants'!I304&lt;&gt;"",'Jeunes Plants'!I304,"")</f>
        <v>B</v>
      </c>
      <c r="I468" s="103" t="str">
        <f>IF('Jeunes Plants'!J304&lt;&gt;"",'Jeunes Plants'!J304,"")</f>
        <v/>
      </c>
      <c r="J468" s="103">
        <f>IF($J$9=36,'Jeunes Plants'!U304,IF($J$9=37,'Jeunes Plants'!V304,IF($J$9=38,'Jeunes Plants'!W304,IF($J$9=39,'Jeunes Plants'!X304,IF($J$9=40,'Jeunes Plants'!Y304,IF($J$9=41,'Jeunes Plants'!Z304,IF($J$9=42,'Jeunes Plants'!AA304,IF($J$9=43,'Jeunes Plants'!AB304,IF($J$9=44,'Jeunes Plants'!AC304,IF($J$9=45,'Jeunes Plants'!AD304,IF($J$9=46,'Jeunes Plants'!AE304,IF($J$9=47,'Jeunes Plants'!AF304,IF($J$9=48,'Jeunes Plants'!AG304,IF($J$9=49,'Jeunes Plants'!AH304,IF($J$9=50,'Jeunes Plants'!AI304,IF($J$9=51,'Jeunes Plants'!AJ304,IF($J$9=52,'Jeunes Plants'!AK304,IF($J$9=1,'Jeunes Plants'!AL304,IF($J$9=2,'Jeunes Plants'!AM304,IF($J$9=3,'Jeunes Plants'!AN304,IF($J$9=4,'Jeunes Plants'!AO304,IF($J$9=5,'Jeunes Plants'!AP304,IF($J$9=6,'Jeunes Plants'!AQ304,IF($J$9=7,'Jeunes Plants'!AR304,IF($J$9=8,'Jeunes Plants'!AS304,IF($J$9=9,'Jeunes Plants'!AT304,IF($J$9=10,'Jeunes Plants'!AU304,IF($J$9=11,'Jeunes Plants'!AV304,IF($J$9=12,'Jeunes Plants'!AW304,IF($J$9=13,'Jeunes Plants'!AX304,IF($J$9=14,'Jeunes Plants'!AY304,IF($J$9=15,'Jeunes Plants'!AZ304,IF($J$9=16,'Jeunes Plants'!BA304,IF($J$9=17,'Jeunes Plants'!BB304,IF($J$9=18,'Jeunes Plants'!BC304,IF($J$9=19,'Jeunes Plants'!BD304,IF($J$9=20,'Jeunes Plants'!BE304,IF($J$9=21,'Jeunes Plants'!BF304,IF($J$9=22,'Jeunes Plants'!BG304,IF($J$9=23,'Jeunes Plants'!BH304,IF($J$9=24,'Jeunes Plants'!BI304,IF($J$9=25,'Jeunes Plants'!BJ304,IF($J$9=26,'Jeunes Plants'!BK304,IF($J$9=27,'Jeunes Plants'!BL304,IF($J$9=28,'Jeunes Plants'!BM304,IF($J$9=29,'Jeunes Plants'!BN304,IF($J$9=30,'Jeunes Plants'!BO304,IF($J$9=31,'Jeunes Plants'!BP304,IF($J$9=32,'Jeunes Plants'!BQ304,IF($J$9=33,'Jeunes Plants'!BR304,IF($J$9=34,'Jeunes Plants'!BS304,IF($J$9=35,'Jeunes Plants'!B12207,))))))))))))))))))))))))))))))))))))))))))))))))))))</f>
        <v>0</v>
      </c>
      <c r="K468" s="103" t="str">
        <f>IF('Jeunes Plants'!R304=0,"","Erreur")</f>
        <v/>
      </c>
    </row>
    <row r="469" spans="1:11" x14ac:dyDescent="0.25">
      <c r="A469" s="450"/>
      <c r="B469" s="450"/>
      <c r="C469" s="451" t="s">
        <v>1858</v>
      </c>
      <c r="D469" s="451"/>
      <c r="E469" s="450"/>
      <c r="F469" s="450"/>
      <c r="G469" s="450"/>
      <c r="H469" s="450"/>
      <c r="I469" s="450"/>
      <c r="J469" s="450">
        <f>SUBTOTAL(9,J468:J468)</f>
        <v>0</v>
      </c>
      <c r="K469" s="450"/>
    </row>
    <row r="470" spans="1:11" x14ac:dyDescent="0.25">
      <c r="A470" s="103">
        <f>IF('Jeunes Plants'!A305&lt;&gt;"",'Jeunes Plants'!A305,"")</f>
        <v>429</v>
      </c>
      <c r="B470" s="103" t="str">
        <f>IF('Jeunes Plants'!L305&lt;&gt;"",'Jeunes Plants'!L305,"")</f>
        <v>S7</v>
      </c>
      <c r="C470" s="107" t="str">
        <f>IF('Jeunes Plants'!B305&lt;&gt;"",'Jeunes Plants'!B305,"")</f>
        <v>CUPHEA IGNEA</v>
      </c>
      <c r="D470" s="107" t="str">
        <f>IF('Jeunes Plants'!C305&lt;&gt;"",'Jeunes Plants'!C305,"")</f>
        <v>Magine Orange</v>
      </c>
      <c r="E470" s="103">
        <f>IF('Jeunes Plants'!H305&lt;&gt;"",'Jeunes Plants'!H305,"")</f>
        <v>6</v>
      </c>
      <c r="F470" s="103" t="str">
        <f>IF('Jeunes Plants'!E305&lt;&gt;"",'Jeunes Plants'!E305,"")</f>
        <v>B</v>
      </c>
      <c r="G470" s="103" t="str">
        <f>IF('Jeunes Plants'!N305&lt;&gt;"",'Jeunes Plants'!N305,"")</f>
        <v>M3</v>
      </c>
      <c r="H470" s="103" t="str">
        <f>IF('Jeunes Plants'!I305&lt;&gt;"",'Jeunes Plants'!I305,"")</f>
        <v>B</v>
      </c>
      <c r="I470" s="103" t="str">
        <f>IF('Jeunes Plants'!J305&lt;&gt;"",'Jeunes Plants'!J305,"")</f>
        <v/>
      </c>
      <c r="J470" s="103">
        <f>IF($J$9=36,'Jeunes Plants'!U305,IF($J$9=37,'Jeunes Plants'!V305,IF($J$9=38,'Jeunes Plants'!W305,IF($J$9=39,'Jeunes Plants'!X305,IF($J$9=40,'Jeunes Plants'!Y305,IF($J$9=41,'Jeunes Plants'!Z305,IF($J$9=42,'Jeunes Plants'!AA305,IF($J$9=43,'Jeunes Plants'!AB305,IF($J$9=44,'Jeunes Plants'!AC305,IF($J$9=45,'Jeunes Plants'!AD305,IF($J$9=46,'Jeunes Plants'!AE305,IF($J$9=47,'Jeunes Plants'!AF305,IF($J$9=48,'Jeunes Plants'!AG305,IF($J$9=49,'Jeunes Plants'!AH305,IF($J$9=50,'Jeunes Plants'!AI305,IF($J$9=51,'Jeunes Plants'!AJ305,IF($J$9=52,'Jeunes Plants'!AK305,IF($J$9=1,'Jeunes Plants'!AL305,IF($J$9=2,'Jeunes Plants'!AM305,IF($J$9=3,'Jeunes Plants'!AN305,IF($J$9=4,'Jeunes Plants'!AO305,IF($J$9=5,'Jeunes Plants'!AP305,IF($J$9=6,'Jeunes Plants'!AQ305,IF($J$9=7,'Jeunes Plants'!AR305,IF($J$9=8,'Jeunes Plants'!AS305,IF($J$9=9,'Jeunes Plants'!AT305,IF($J$9=10,'Jeunes Plants'!AU305,IF($J$9=11,'Jeunes Plants'!AV305,IF($J$9=12,'Jeunes Plants'!AW305,IF($J$9=13,'Jeunes Plants'!AX305,IF($J$9=14,'Jeunes Plants'!AY305,IF($J$9=15,'Jeunes Plants'!AZ305,IF($J$9=16,'Jeunes Plants'!BA305,IF($J$9=17,'Jeunes Plants'!BB305,IF($J$9=18,'Jeunes Plants'!BC305,IF($J$9=19,'Jeunes Plants'!BD305,IF($J$9=20,'Jeunes Plants'!BE305,IF($J$9=21,'Jeunes Plants'!BF305,IF($J$9=22,'Jeunes Plants'!BG305,IF($J$9=23,'Jeunes Plants'!BH305,IF($J$9=24,'Jeunes Plants'!BI305,IF($J$9=25,'Jeunes Plants'!BJ305,IF($J$9=26,'Jeunes Plants'!BK305,IF($J$9=27,'Jeunes Plants'!BL305,IF($J$9=28,'Jeunes Plants'!BM305,IF($J$9=29,'Jeunes Plants'!BN305,IF($J$9=30,'Jeunes Plants'!BO305,IF($J$9=31,'Jeunes Plants'!BP305,IF($J$9=32,'Jeunes Plants'!BQ305,IF($J$9=33,'Jeunes Plants'!BR305,IF($J$9=34,'Jeunes Plants'!BS305,IF($J$9=35,'Jeunes Plants'!B12208,))))))))))))))))))))))))))))))))))))))))))))))))))))</f>
        <v>0</v>
      </c>
      <c r="K470" s="103" t="str">
        <f>IF('Jeunes Plants'!R305=0,"","Erreur")</f>
        <v/>
      </c>
    </row>
    <row r="471" spans="1:11" x14ac:dyDescent="0.25">
      <c r="A471" s="450"/>
      <c r="B471" s="450"/>
      <c r="C471" s="451" t="s">
        <v>1859</v>
      </c>
      <c r="D471" s="451"/>
      <c r="E471" s="450"/>
      <c r="F471" s="450"/>
      <c r="G471" s="450"/>
      <c r="H471" s="450"/>
      <c r="I471" s="450"/>
      <c r="J471" s="450">
        <f>SUBTOTAL(9,J470:J470)</f>
        <v>0</v>
      </c>
      <c r="K471" s="450"/>
    </row>
    <row r="472" spans="1:11" x14ac:dyDescent="0.25">
      <c r="A472" s="103">
        <f>IF('Jeunes Plants'!A306&lt;&gt;"",'Jeunes Plants'!A306,"")</f>
        <v>2363</v>
      </c>
      <c r="B472" s="103" t="str">
        <f>IF('Jeunes Plants'!L306&lt;&gt;"",'Jeunes Plants'!L306,"")</f>
        <v>S7</v>
      </c>
      <c r="C472" s="107" t="str">
        <f>IF('Jeunes Plants'!B306&lt;&gt;"",'Jeunes Plants'!B306,"")</f>
        <v>CUPHEA LLAVEA</v>
      </c>
      <c r="D472" s="107" t="str">
        <f>IF('Jeunes Plants'!C306&lt;&gt;"",'Jeunes Plants'!C306,"")</f>
        <v>Tiny Winnie (rouge) ou Torpédo</v>
      </c>
      <c r="E472" s="103">
        <f>IF('Jeunes Plants'!H306&lt;&gt;"",'Jeunes Plants'!H306,"")</f>
        <v>6</v>
      </c>
      <c r="F472" s="103" t="str">
        <f>IF('Jeunes Plants'!E306&lt;&gt;"",'Jeunes Plants'!E306,"")</f>
        <v>B</v>
      </c>
      <c r="G472" s="103" t="str">
        <f>IF('Jeunes Plants'!N306&lt;&gt;"",'Jeunes Plants'!N306,"")</f>
        <v>M3</v>
      </c>
      <c r="H472" s="103" t="str">
        <f>IF('Jeunes Plants'!I306&lt;&gt;"",'Jeunes Plants'!I306,"")</f>
        <v>B</v>
      </c>
      <c r="I472" s="103" t="str">
        <f>IF('Jeunes Plants'!J306&lt;&gt;"",'Jeunes Plants'!J306,"")</f>
        <v/>
      </c>
      <c r="J472" s="103">
        <f>IF($J$9=36,'Jeunes Plants'!U306,IF($J$9=37,'Jeunes Plants'!V306,IF($J$9=38,'Jeunes Plants'!W306,IF($J$9=39,'Jeunes Plants'!X306,IF($J$9=40,'Jeunes Plants'!Y306,IF($J$9=41,'Jeunes Plants'!Z306,IF($J$9=42,'Jeunes Plants'!AA306,IF($J$9=43,'Jeunes Plants'!AB306,IF($J$9=44,'Jeunes Plants'!AC306,IF($J$9=45,'Jeunes Plants'!AD306,IF($J$9=46,'Jeunes Plants'!AE306,IF($J$9=47,'Jeunes Plants'!AF306,IF($J$9=48,'Jeunes Plants'!AG306,IF($J$9=49,'Jeunes Plants'!AH306,IF($J$9=50,'Jeunes Plants'!AI306,IF($J$9=51,'Jeunes Plants'!AJ306,IF($J$9=52,'Jeunes Plants'!AK306,IF($J$9=1,'Jeunes Plants'!AL306,IF($J$9=2,'Jeunes Plants'!AM306,IF($J$9=3,'Jeunes Plants'!AN306,IF($J$9=4,'Jeunes Plants'!AO306,IF($J$9=5,'Jeunes Plants'!AP306,IF($J$9=6,'Jeunes Plants'!AQ306,IF($J$9=7,'Jeunes Plants'!AR306,IF($J$9=8,'Jeunes Plants'!AS306,IF($J$9=9,'Jeunes Plants'!AT306,IF($J$9=10,'Jeunes Plants'!AU306,IF($J$9=11,'Jeunes Plants'!AV306,IF($J$9=12,'Jeunes Plants'!AW306,IF($J$9=13,'Jeunes Plants'!AX306,IF($J$9=14,'Jeunes Plants'!AY306,IF($J$9=15,'Jeunes Plants'!AZ306,IF($J$9=16,'Jeunes Plants'!BA306,IF($J$9=17,'Jeunes Plants'!BB306,IF($J$9=18,'Jeunes Plants'!BC306,IF($J$9=19,'Jeunes Plants'!BD306,IF($J$9=20,'Jeunes Plants'!BE306,IF($J$9=21,'Jeunes Plants'!BF306,IF($J$9=22,'Jeunes Plants'!BG306,IF($J$9=23,'Jeunes Plants'!BH306,IF($J$9=24,'Jeunes Plants'!BI306,IF($J$9=25,'Jeunes Plants'!BJ306,IF($J$9=26,'Jeunes Plants'!BK306,IF($J$9=27,'Jeunes Plants'!BL306,IF($J$9=28,'Jeunes Plants'!BM306,IF($J$9=29,'Jeunes Plants'!BN306,IF($J$9=30,'Jeunes Plants'!BO306,IF($J$9=31,'Jeunes Plants'!BP306,IF($J$9=32,'Jeunes Plants'!BQ306,IF($J$9=33,'Jeunes Plants'!BR306,IF($J$9=34,'Jeunes Plants'!BS306,IF($J$9=35,'Jeunes Plants'!B12209,))))))))))))))))))))))))))))))))))))))))))))))))))))</f>
        <v>0</v>
      </c>
      <c r="K472" s="103" t="str">
        <f>IF('Jeunes Plants'!R306=0,"","Erreur")</f>
        <v/>
      </c>
    </row>
    <row r="473" spans="1:11" x14ac:dyDescent="0.25">
      <c r="A473" s="450"/>
      <c r="B473" s="450"/>
      <c r="C473" s="451" t="s">
        <v>1860</v>
      </c>
      <c r="D473" s="451"/>
      <c r="E473" s="450"/>
      <c r="F473" s="450"/>
      <c r="G473" s="450"/>
      <c r="H473" s="450"/>
      <c r="I473" s="450"/>
      <c r="J473" s="450">
        <f>SUBTOTAL(9,J472:J472)</f>
        <v>0</v>
      </c>
      <c r="K473" s="450"/>
    </row>
    <row r="474" spans="1:11" x14ac:dyDescent="0.25">
      <c r="A474" s="103" t="str">
        <f>IF('Jeunes Plants'!A307&lt;&gt;"",'Jeunes Plants'!A307,"")</f>
        <v/>
      </c>
      <c r="B474" s="103" t="str">
        <f>IF('Jeunes Plants'!L307&lt;&gt;"",'Jeunes Plants'!L307,"")</f>
        <v>L</v>
      </c>
      <c r="C474" s="107" t="str">
        <f>IF('Jeunes Plants'!B307&lt;&gt;"",'Jeunes Plants'!B307,"")</f>
        <v>D</v>
      </c>
      <c r="D474" s="107" t="str">
        <f>IF('Jeunes Plants'!C307&lt;&gt;"",'Jeunes Plants'!C307,"")</f>
        <v/>
      </c>
      <c r="E474" s="103" t="str">
        <f>IF('Jeunes Plants'!H307&lt;&gt;"",'Jeunes Plants'!H307,"")</f>
        <v/>
      </c>
      <c r="F474" s="103" t="str">
        <f>IF('Jeunes Plants'!E307&lt;&gt;"",'Jeunes Plants'!E307,"")</f>
        <v/>
      </c>
      <c r="G474" s="103" t="str">
        <f>IF('Jeunes Plants'!N307&lt;&gt;"",'Jeunes Plants'!N307,"")</f>
        <v/>
      </c>
      <c r="H474" s="103" t="str">
        <f>IF('Jeunes Plants'!I307&lt;&gt;"",'Jeunes Plants'!I307,"")</f>
        <v/>
      </c>
      <c r="I474" s="103" t="str">
        <f>IF('Jeunes Plants'!J307&lt;&gt;"",'Jeunes Plants'!J307,"")</f>
        <v/>
      </c>
      <c r="J474" s="103">
        <f>IF($J$9=36,'Jeunes Plants'!U307,IF($J$9=37,'Jeunes Plants'!V307,IF($J$9=38,'Jeunes Plants'!W307,IF($J$9=39,'Jeunes Plants'!X307,IF($J$9=40,'Jeunes Plants'!Y307,IF($J$9=41,'Jeunes Plants'!Z307,IF($J$9=42,'Jeunes Plants'!AA307,IF($J$9=43,'Jeunes Plants'!AB307,IF($J$9=44,'Jeunes Plants'!AC307,IF($J$9=45,'Jeunes Plants'!AD307,IF($J$9=46,'Jeunes Plants'!AE307,IF($J$9=47,'Jeunes Plants'!AF307,IF($J$9=48,'Jeunes Plants'!AG307,IF($J$9=49,'Jeunes Plants'!AH307,IF($J$9=50,'Jeunes Plants'!AI307,IF($J$9=51,'Jeunes Plants'!AJ307,IF($J$9=52,'Jeunes Plants'!AK307,IF($J$9=1,'Jeunes Plants'!AL307,IF($J$9=2,'Jeunes Plants'!AM307,IF($J$9=3,'Jeunes Plants'!AN307,IF($J$9=4,'Jeunes Plants'!AO307,IF($J$9=5,'Jeunes Plants'!AP307,IF($J$9=6,'Jeunes Plants'!AQ307,IF($J$9=7,'Jeunes Plants'!AR307,IF($J$9=8,'Jeunes Plants'!AS307,IF($J$9=9,'Jeunes Plants'!AT307,IF($J$9=10,'Jeunes Plants'!AU307,IF($J$9=11,'Jeunes Plants'!AV307,IF($J$9=12,'Jeunes Plants'!AW307,IF($J$9=13,'Jeunes Plants'!AX307,IF($J$9=14,'Jeunes Plants'!AY307,IF($J$9=15,'Jeunes Plants'!AZ307,IF($J$9=16,'Jeunes Plants'!BA307,IF($J$9=17,'Jeunes Plants'!BB307,IF($J$9=18,'Jeunes Plants'!BC307,IF($J$9=19,'Jeunes Plants'!BD307,IF($J$9=20,'Jeunes Plants'!BE307,IF($J$9=21,'Jeunes Plants'!BF307,IF($J$9=22,'Jeunes Plants'!BG307,IF($J$9=23,'Jeunes Plants'!BH307,IF($J$9=24,'Jeunes Plants'!BI307,IF($J$9=25,'Jeunes Plants'!BJ307,IF($J$9=26,'Jeunes Plants'!BK307,IF($J$9=27,'Jeunes Plants'!BL307,IF($J$9=28,'Jeunes Plants'!BM307,IF($J$9=29,'Jeunes Plants'!BN307,IF($J$9=30,'Jeunes Plants'!BO307,IF($J$9=31,'Jeunes Plants'!BP307,IF($J$9=32,'Jeunes Plants'!BQ307,IF($J$9=33,'Jeunes Plants'!BR307,IF($J$9=34,'Jeunes Plants'!BS307,IF($J$9=35,'Jeunes Plants'!B12210,))))))))))))))))))))))))))))))))))))))))))))))))))))</f>
        <v>0</v>
      </c>
      <c r="K474" s="103" t="str">
        <f>IF('Jeunes Plants'!R307=0,"","Erreur")</f>
        <v/>
      </c>
    </row>
    <row r="475" spans="1:11" x14ac:dyDescent="0.25">
      <c r="A475" s="103" t="str">
        <f>IF('Jeunes Plants'!A308&lt;&gt;"",'Jeunes Plants'!A308,"")</f>
        <v/>
      </c>
      <c r="B475" s="103" t="str">
        <f>IF('Jeunes Plants'!L308&lt;&gt;"",'Jeunes Plants'!L308,"")</f>
        <v>E</v>
      </c>
      <c r="C475" s="107" t="str">
        <f>IF('Jeunes Plants'!B308&lt;&gt;"",'Jeunes Plants'!B308,"")</f>
        <v>DAHLIA pour potées fleuries</v>
      </c>
      <c r="D475" s="107" t="str">
        <f>IF('Jeunes Plants'!C308&lt;&gt;"",'Jeunes Plants'!C308,"")</f>
        <v/>
      </c>
      <c r="E475" s="103" t="str">
        <f>IF('Jeunes Plants'!H308&lt;&gt;"",'Jeunes Plants'!H308,"")</f>
        <v/>
      </c>
      <c r="F475" s="103" t="str">
        <f>IF('Jeunes Plants'!E308&lt;&gt;"",'Jeunes Plants'!E308,"")</f>
        <v/>
      </c>
      <c r="G475" s="103" t="str">
        <f>IF('Jeunes Plants'!N308&lt;&gt;"",'Jeunes Plants'!N308,"")</f>
        <v/>
      </c>
      <c r="H475" s="103" t="str">
        <f>IF('Jeunes Plants'!I308&lt;&gt;"",'Jeunes Plants'!I308,"")</f>
        <v/>
      </c>
      <c r="I475" s="103" t="str">
        <f>IF('Jeunes Plants'!J308&lt;&gt;"",'Jeunes Plants'!J308,"")</f>
        <v/>
      </c>
      <c r="J475" s="103">
        <f>IF($J$9=36,'Jeunes Plants'!U308,IF($J$9=37,'Jeunes Plants'!V308,IF($J$9=38,'Jeunes Plants'!W308,IF($J$9=39,'Jeunes Plants'!X308,IF($J$9=40,'Jeunes Plants'!Y308,IF($J$9=41,'Jeunes Plants'!Z308,IF($J$9=42,'Jeunes Plants'!AA308,IF($J$9=43,'Jeunes Plants'!AB308,IF($J$9=44,'Jeunes Plants'!AC308,IF($J$9=45,'Jeunes Plants'!AD308,IF($J$9=46,'Jeunes Plants'!AE308,IF($J$9=47,'Jeunes Plants'!AF308,IF($J$9=48,'Jeunes Plants'!AG308,IF($J$9=49,'Jeunes Plants'!AH308,IF($J$9=50,'Jeunes Plants'!AI308,IF($J$9=51,'Jeunes Plants'!AJ308,IF($J$9=52,'Jeunes Plants'!AK308,IF($J$9=1,'Jeunes Plants'!AL308,IF($J$9=2,'Jeunes Plants'!AM308,IF($J$9=3,'Jeunes Plants'!AN308,IF($J$9=4,'Jeunes Plants'!AO308,IF($J$9=5,'Jeunes Plants'!AP308,IF($J$9=6,'Jeunes Plants'!AQ308,IF($J$9=7,'Jeunes Plants'!AR308,IF($J$9=8,'Jeunes Plants'!AS308,IF($J$9=9,'Jeunes Plants'!AT308,IF($J$9=10,'Jeunes Plants'!AU308,IF($J$9=11,'Jeunes Plants'!AV308,IF($J$9=12,'Jeunes Plants'!AW308,IF($J$9=13,'Jeunes Plants'!AX308,IF($J$9=14,'Jeunes Plants'!AY308,IF($J$9=15,'Jeunes Plants'!AZ308,IF($J$9=16,'Jeunes Plants'!BA308,IF($J$9=17,'Jeunes Plants'!BB308,IF($J$9=18,'Jeunes Plants'!BC308,IF($J$9=19,'Jeunes Plants'!BD308,IF($J$9=20,'Jeunes Plants'!BE308,IF($J$9=21,'Jeunes Plants'!BF308,IF($J$9=22,'Jeunes Plants'!BG308,IF($J$9=23,'Jeunes Plants'!BH308,IF($J$9=24,'Jeunes Plants'!BI308,IF($J$9=25,'Jeunes Plants'!BJ308,IF($J$9=26,'Jeunes Plants'!BK308,IF($J$9=27,'Jeunes Plants'!BL308,IF($J$9=28,'Jeunes Plants'!BM308,IF($J$9=29,'Jeunes Plants'!BN308,IF($J$9=30,'Jeunes Plants'!BO308,IF($J$9=31,'Jeunes Plants'!BP308,IF($J$9=32,'Jeunes Plants'!BQ308,IF($J$9=33,'Jeunes Plants'!BR308,IF($J$9=34,'Jeunes Plants'!BS308,IF($J$9=35,'Jeunes Plants'!B12211,))))))))))))))))))))))))))))))))))))))))))))))))))))</f>
        <v>0</v>
      </c>
      <c r="K475" s="103" t="str">
        <f>IF('Jeunes Plants'!R308=0,"","Erreur")</f>
        <v/>
      </c>
    </row>
    <row r="476" spans="1:11" x14ac:dyDescent="0.25">
      <c r="A476" s="103">
        <f>IF('Jeunes Plants'!A309&lt;&gt;"",'Jeunes Plants'!A309,"")</f>
        <v>14410</v>
      </c>
      <c r="B476" s="103" t="str">
        <f>IF('Jeunes Plants'!L309&lt;&gt;"",'Jeunes Plants'!L309,"")</f>
        <v>S7</v>
      </c>
      <c r="C476" s="107" t="str">
        <f>IF('Jeunes Plants'!B309&lt;&gt;"",'Jeunes Plants'!B309,"")</f>
        <v>DAHLIA DAHLIETTA</v>
      </c>
      <c r="D476" s="107" t="str">
        <f>IF('Jeunes Plants'!C309&lt;&gt;"",'Jeunes Plants'!C309,"")</f>
        <v>Select Julia</v>
      </c>
      <c r="E476" s="103">
        <f>IF('Jeunes Plants'!H309&lt;&gt;"",'Jeunes Plants'!H309,"")</f>
        <v>7</v>
      </c>
      <c r="F476" s="103" t="str">
        <f>IF('Jeunes Plants'!E309&lt;&gt;"",'Jeunes Plants'!E309,"")</f>
        <v>B</v>
      </c>
      <c r="G476" s="103" t="str">
        <f>IF('Jeunes Plants'!N309&lt;&gt;"",'Jeunes Plants'!N309,"")</f>
        <v>M3</v>
      </c>
      <c r="H476" s="103" t="str">
        <f>IF('Jeunes Plants'!I309&lt;&gt;"",'Jeunes Plants'!I309,"")</f>
        <v>A</v>
      </c>
      <c r="I476" s="103">
        <f>IF('Jeunes Plants'!J309&lt;&gt;"",'Jeunes Plants'!J309,"")</f>
        <v>4.8000000000000001E-2</v>
      </c>
      <c r="J476" s="103">
        <f>IF($J$9=36,'Jeunes Plants'!U309,IF($J$9=37,'Jeunes Plants'!V309,IF($J$9=38,'Jeunes Plants'!W309,IF($J$9=39,'Jeunes Plants'!X309,IF($J$9=40,'Jeunes Plants'!Y309,IF($J$9=41,'Jeunes Plants'!Z309,IF($J$9=42,'Jeunes Plants'!AA309,IF($J$9=43,'Jeunes Plants'!AB309,IF($J$9=44,'Jeunes Plants'!AC309,IF($J$9=45,'Jeunes Plants'!AD309,IF($J$9=46,'Jeunes Plants'!AE309,IF($J$9=47,'Jeunes Plants'!AF309,IF($J$9=48,'Jeunes Plants'!AG309,IF($J$9=49,'Jeunes Plants'!AH309,IF($J$9=50,'Jeunes Plants'!AI309,IF($J$9=51,'Jeunes Plants'!AJ309,IF($J$9=52,'Jeunes Plants'!AK309,IF($J$9=1,'Jeunes Plants'!AL309,IF($J$9=2,'Jeunes Plants'!AM309,IF($J$9=3,'Jeunes Plants'!AN309,IF($J$9=4,'Jeunes Plants'!AO309,IF($J$9=5,'Jeunes Plants'!AP309,IF($J$9=6,'Jeunes Plants'!AQ309,IF($J$9=7,'Jeunes Plants'!AR309,IF($J$9=8,'Jeunes Plants'!AS309,IF($J$9=9,'Jeunes Plants'!AT309,IF($J$9=10,'Jeunes Plants'!AU309,IF($J$9=11,'Jeunes Plants'!AV309,IF($J$9=12,'Jeunes Plants'!AW309,IF($J$9=13,'Jeunes Plants'!AX309,IF($J$9=14,'Jeunes Plants'!AY309,IF($J$9=15,'Jeunes Plants'!AZ309,IF($J$9=16,'Jeunes Plants'!BA309,IF($J$9=17,'Jeunes Plants'!BB309,IF($J$9=18,'Jeunes Plants'!BC309,IF($J$9=19,'Jeunes Plants'!BD309,IF($J$9=20,'Jeunes Plants'!BE309,IF($J$9=21,'Jeunes Plants'!BF309,IF($J$9=22,'Jeunes Plants'!BG309,IF($J$9=23,'Jeunes Plants'!BH309,IF($J$9=24,'Jeunes Plants'!BI309,IF($J$9=25,'Jeunes Plants'!BJ309,IF($J$9=26,'Jeunes Plants'!BK309,IF($J$9=27,'Jeunes Plants'!BL309,IF($J$9=28,'Jeunes Plants'!BM309,IF($J$9=29,'Jeunes Plants'!BN309,IF($J$9=30,'Jeunes Plants'!BO309,IF($J$9=31,'Jeunes Plants'!BP309,IF($J$9=32,'Jeunes Plants'!BQ309,IF($J$9=33,'Jeunes Plants'!BR309,IF($J$9=34,'Jeunes Plants'!BS309,IF($J$9=35,'Jeunes Plants'!B12212,))))))))))))))))))))))))))))))))))))))))))))))))))))</f>
        <v>0</v>
      </c>
      <c r="K476" s="103" t="str">
        <f>IF('Jeunes Plants'!R309=0,"","Erreur")</f>
        <v/>
      </c>
    </row>
    <row r="477" spans="1:11" x14ac:dyDescent="0.25">
      <c r="A477" s="103">
        <f>IF('Jeunes Plants'!A310&lt;&gt;"",'Jeunes Plants'!A310,"")</f>
        <v>22924</v>
      </c>
      <c r="B477" s="103" t="str">
        <f>IF('Jeunes Plants'!L310&lt;&gt;"",'Jeunes Plants'!L310,"")</f>
        <v>S7</v>
      </c>
      <c r="C477" s="107" t="str">
        <f>IF('Jeunes Plants'!B310&lt;&gt;"",'Jeunes Plants'!B310,"")</f>
        <v>DAHLIA DAHLIETTA</v>
      </c>
      <c r="D477" s="107" t="str">
        <f>IF('Jeunes Plants'!C310&lt;&gt;"",'Jeunes Plants'!C310,"")</f>
        <v>Select Rachel</v>
      </c>
      <c r="E477" s="103">
        <f>IF('Jeunes Plants'!H310&lt;&gt;"",'Jeunes Plants'!H310,"")</f>
        <v>7</v>
      </c>
      <c r="F477" s="103" t="str">
        <f>IF('Jeunes Plants'!E310&lt;&gt;"",'Jeunes Plants'!E310,"")</f>
        <v>B</v>
      </c>
      <c r="G477" s="103" t="str">
        <f>IF('Jeunes Plants'!N310&lt;&gt;"",'Jeunes Plants'!N310,"")</f>
        <v>M3</v>
      </c>
      <c r="H477" s="103" t="str">
        <f>IF('Jeunes Plants'!I310&lt;&gt;"",'Jeunes Plants'!I310,"")</f>
        <v>A</v>
      </c>
      <c r="I477" s="103">
        <f>IF('Jeunes Plants'!J310&lt;&gt;"",'Jeunes Plants'!J310,"")</f>
        <v>4.8000000000000001E-2</v>
      </c>
      <c r="J477" s="103">
        <f>IF($J$9=36,'Jeunes Plants'!U310,IF($J$9=37,'Jeunes Plants'!V310,IF($J$9=38,'Jeunes Plants'!W310,IF($J$9=39,'Jeunes Plants'!X310,IF($J$9=40,'Jeunes Plants'!Y310,IF($J$9=41,'Jeunes Plants'!Z310,IF($J$9=42,'Jeunes Plants'!AA310,IF($J$9=43,'Jeunes Plants'!AB310,IF($J$9=44,'Jeunes Plants'!AC310,IF($J$9=45,'Jeunes Plants'!AD310,IF($J$9=46,'Jeunes Plants'!AE310,IF($J$9=47,'Jeunes Plants'!AF310,IF($J$9=48,'Jeunes Plants'!AG310,IF($J$9=49,'Jeunes Plants'!AH310,IF($J$9=50,'Jeunes Plants'!AI310,IF($J$9=51,'Jeunes Plants'!AJ310,IF($J$9=52,'Jeunes Plants'!AK310,IF($J$9=1,'Jeunes Plants'!AL310,IF($J$9=2,'Jeunes Plants'!AM310,IF($J$9=3,'Jeunes Plants'!AN310,IF($J$9=4,'Jeunes Plants'!AO310,IF($J$9=5,'Jeunes Plants'!AP310,IF($J$9=6,'Jeunes Plants'!AQ310,IF($J$9=7,'Jeunes Plants'!AR310,IF($J$9=8,'Jeunes Plants'!AS310,IF($J$9=9,'Jeunes Plants'!AT310,IF($J$9=10,'Jeunes Plants'!AU310,IF($J$9=11,'Jeunes Plants'!AV310,IF($J$9=12,'Jeunes Plants'!AW310,IF($J$9=13,'Jeunes Plants'!AX310,IF($J$9=14,'Jeunes Plants'!AY310,IF($J$9=15,'Jeunes Plants'!AZ310,IF($J$9=16,'Jeunes Plants'!BA310,IF($J$9=17,'Jeunes Plants'!BB310,IF($J$9=18,'Jeunes Plants'!BC310,IF($J$9=19,'Jeunes Plants'!BD310,IF($J$9=20,'Jeunes Plants'!BE310,IF($J$9=21,'Jeunes Plants'!BF310,IF($J$9=22,'Jeunes Plants'!BG310,IF($J$9=23,'Jeunes Plants'!BH310,IF($J$9=24,'Jeunes Plants'!BI310,IF($J$9=25,'Jeunes Plants'!BJ310,IF($J$9=26,'Jeunes Plants'!BK310,IF($J$9=27,'Jeunes Plants'!BL310,IF($J$9=28,'Jeunes Plants'!BM310,IF($J$9=29,'Jeunes Plants'!BN310,IF($J$9=30,'Jeunes Plants'!BO310,IF($J$9=31,'Jeunes Plants'!BP310,IF($J$9=32,'Jeunes Plants'!BQ310,IF($J$9=33,'Jeunes Plants'!BR310,IF($J$9=34,'Jeunes Plants'!BS310,IF($J$9=35,'Jeunes Plants'!B12213,))))))))))))))))))))))))))))))))))))))))))))))))))))</f>
        <v>0</v>
      </c>
      <c r="K477" s="103" t="str">
        <f>IF('Jeunes Plants'!R310=0,"","Erreur")</f>
        <v/>
      </c>
    </row>
    <row r="478" spans="1:11" x14ac:dyDescent="0.25">
      <c r="A478" s="103">
        <f>IF('Jeunes Plants'!A311&lt;&gt;"",'Jeunes Plants'!A311,"")</f>
        <v>11045</v>
      </c>
      <c r="B478" s="103" t="str">
        <f>IF('Jeunes Plants'!L311&lt;&gt;"",'Jeunes Plants'!L311,"")</f>
        <v>S7</v>
      </c>
      <c r="C478" s="107" t="str">
        <f>IF('Jeunes Plants'!B311&lt;&gt;"",'Jeunes Plants'!B311,"")</f>
        <v>DAHLIA DAHLIETTA</v>
      </c>
      <c r="D478" s="107" t="str">
        <f>IF('Jeunes Plants'!C311&lt;&gt;"",'Jeunes Plants'!C311,"")</f>
        <v>Select Tessy</v>
      </c>
      <c r="E478" s="103">
        <f>IF('Jeunes Plants'!H311&lt;&gt;"",'Jeunes Plants'!H311,"")</f>
        <v>7</v>
      </c>
      <c r="F478" s="103" t="str">
        <f>IF('Jeunes Plants'!E311&lt;&gt;"",'Jeunes Plants'!E311,"")</f>
        <v>B</v>
      </c>
      <c r="G478" s="103" t="str">
        <f>IF('Jeunes Plants'!N311&lt;&gt;"",'Jeunes Plants'!N311,"")</f>
        <v>M3</v>
      </c>
      <c r="H478" s="103" t="str">
        <f>IF('Jeunes Plants'!I311&lt;&gt;"",'Jeunes Plants'!I311,"")</f>
        <v>A</v>
      </c>
      <c r="I478" s="103">
        <f>IF('Jeunes Plants'!J311&lt;&gt;"",'Jeunes Plants'!J311,"")</f>
        <v>4.8000000000000001E-2</v>
      </c>
      <c r="J478" s="103">
        <f>IF($J$9=36,'Jeunes Plants'!U311,IF($J$9=37,'Jeunes Plants'!V311,IF($J$9=38,'Jeunes Plants'!W311,IF($J$9=39,'Jeunes Plants'!X311,IF($J$9=40,'Jeunes Plants'!Y311,IF($J$9=41,'Jeunes Plants'!Z311,IF($J$9=42,'Jeunes Plants'!AA311,IF($J$9=43,'Jeunes Plants'!AB311,IF($J$9=44,'Jeunes Plants'!AC311,IF($J$9=45,'Jeunes Plants'!AD311,IF($J$9=46,'Jeunes Plants'!AE311,IF($J$9=47,'Jeunes Plants'!AF311,IF($J$9=48,'Jeunes Plants'!AG311,IF($J$9=49,'Jeunes Plants'!AH311,IF($J$9=50,'Jeunes Plants'!AI311,IF($J$9=51,'Jeunes Plants'!AJ311,IF($J$9=52,'Jeunes Plants'!AK311,IF($J$9=1,'Jeunes Plants'!AL311,IF($J$9=2,'Jeunes Plants'!AM311,IF($J$9=3,'Jeunes Plants'!AN311,IF($J$9=4,'Jeunes Plants'!AO311,IF($J$9=5,'Jeunes Plants'!AP311,IF($J$9=6,'Jeunes Plants'!AQ311,IF($J$9=7,'Jeunes Plants'!AR311,IF($J$9=8,'Jeunes Plants'!AS311,IF($J$9=9,'Jeunes Plants'!AT311,IF($J$9=10,'Jeunes Plants'!AU311,IF($J$9=11,'Jeunes Plants'!AV311,IF($J$9=12,'Jeunes Plants'!AW311,IF($J$9=13,'Jeunes Plants'!AX311,IF($J$9=14,'Jeunes Plants'!AY311,IF($J$9=15,'Jeunes Plants'!AZ311,IF($J$9=16,'Jeunes Plants'!BA311,IF($J$9=17,'Jeunes Plants'!BB311,IF($J$9=18,'Jeunes Plants'!BC311,IF($J$9=19,'Jeunes Plants'!BD311,IF($J$9=20,'Jeunes Plants'!BE311,IF($J$9=21,'Jeunes Plants'!BF311,IF($J$9=22,'Jeunes Plants'!BG311,IF($J$9=23,'Jeunes Plants'!BH311,IF($J$9=24,'Jeunes Plants'!BI311,IF($J$9=25,'Jeunes Plants'!BJ311,IF($J$9=26,'Jeunes Plants'!BK311,IF($J$9=27,'Jeunes Plants'!BL311,IF($J$9=28,'Jeunes Plants'!BM311,IF($J$9=29,'Jeunes Plants'!BN311,IF($J$9=30,'Jeunes Plants'!BO311,IF($J$9=31,'Jeunes Plants'!BP311,IF($J$9=32,'Jeunes Plants'!BQ311,IF($J$9=33,'Jeunes Plants'!BR311,IF($J$9=34,'Jeunes Plants'!BS311,IF($J$9=35,'Jeunes Plants'!B12214,))))))))))))))))))))))))))))))))))))))))))))))))))))</f>
        <v>0</v>
      </c>
      <c r="K478" s="103" t="str">
        <f>IF('Jeunes Plants'!R311=0,"","Erreur")</f>
        <v/>
      </c>
    </row>
    <row r="479" spans="1:11" x14ac:dyDescent="0.25">
      <c r="A479" s="103">
        <f>IF('Jeunes Plants'!A312&lt;&gt;"",'Jeunes Plants'!A312,"")</f>
        <v>15561</v>
      </c>
      <c r="B479" s="103" t="str">
        <f>IF('Jeunes Plants'!L312&lt;&gt;"",'Jeunes Plants'!L312,"")</f>
        <v>S7</v>
      </c>
      <c r="C479" s="107" t="str">
        <f>IF('Jeunes Plants'!B312&lt;&gt;"",'Jeunes Plants'!B312,"")</f>
        <v>DAHLIA DAHLIETTA</v>
      </c>
      <c r="D479" s="107" t="str">
        <f>IF('Jeunes Plants'!C312&lt;&gt;"",'Jeunes Plants'!C312,"")</f>
        <v>Select Whitney</v>
      </c>
      <c r="E479" s="103">
        <f>IF('Jeunes Plants'!H312&lt;&gt;"",'Jeunes Plants'!H312,"")</f>
        <v>7</v>
      </c>
      <c r="F479" s="103" t="str">
        <f>IF('Jeunes Plants'!E312&lt;&gt;"",'Jeunes Plants'!E312,"")</f>
        <v>B</v>
      </c>
      <c r="G479" s="103" t="str">
        <f>IF('Jeunes Plants'!N312&lt;&gt;"",'Jeunes Plants'!N312,"")</f>
        <v>M3</v>
      </c>
      <c r="H479" s="103" t="str">
        <f>IF('Jeunes Plants'!I312&lt;&gt;"",'Jeunes Plants'!I312,"")</f>
        <v>A</v>
      </c>
      <c r="I479" s="103">
        <f>IF('Jeunes Plants'!J312&lt;&gt;"",'Jeunes Plants'!J312,"")</f>
        <v>4.8000000000000001E-2</v>
      </c>
      <c r="J479" s="103">
        <f>IF($J$9=36,'Jeunes Plants'!U312,IF($J$9=37,'Jeunes Plants'!V312,IF($J$9=38,'Jeunes Plants'!W312,IF($J$9=39,'Jeunes Plants'!X312,IF($J$9=40,'Jeunes Plants'!Y312,IF($J$9=41,'Jeunes Plants'!Z312,IF($J$9=42,'Jeunes Plants'!AA312,IF($J$9=43,'Jeunes Plants'!AB312,IF($J$9=44,'Jeunes Plants'!AC312,IF($J$9=45,'Jeunes Plants'!AD312,IF($J$9=46,'Jeunes Plants'!AE312,IF($J$9=47,'Jeunes Plants'!AF312,IF($J$9=48,'Jeunes Plants'!AG312,IF($J$9=49,'Jeunes Plants'!AH312,IF($J$9=50,'Jeunes Plants'!AI312,IF($J$9=51,'Jeunes Plants'!AJ312,IF($J$9=52,'Jeunes Plants'!AK312,IF($J$9=1,'Jeunes Plants'!AL312,IF($J$9=2,'Jeunes Plants'!AM312,IF($J$9=3,'Jeunes Plants'!AN312,IF($J$9=4,'Jeunes Plants'!AO312,IF($J$9=5,'Jeunes Plants'!AP312,IF($J$9=6,'Jeunes Plants'!AQ312,IF($J$9=7,'Jeunes Plants'!AR312,IF($J$9=8,'Jeunes Plants'!AS312,IF($J$9=9,'Jeunes Plants'!AT312,IF($J$9=10,'Jeunes Plants'!AU312,IF($J$9=11,'Jeunes Plants'!AV312,IF($J$9=12,'Jeunes Plants'!AW312,IF($J$9=13,'Jeunes Plants'!AX312,IF($J$9=14,'Jeunes Plants'!AY312,IF($J$9=15,'Jeunes Plants'!AZ312,IF($J$9=16,'Jeunes Plants'!BA312,IF($J$9=17,'Jeunes Plants'!BB312,IF($J$9=18,'Jeunes Plants'!BC312,IF($J$9=19,'Jeunes Plants'!BD312,IF($J$9=20,'Jeunes Plants'!BE312,IF($J$9=21,'Jeunes Plants'!BF312,IF($J$9=22,'Jeunes Plants'!BG312,IF($J$9=23,'Jeunes Plants'!BH312,IF($J$9=24,'Jeunes Plants'!BI312,IF($J$9=25,'Jeunes Plants'!BJ312,IF($J$9=26,'Jeunes Plants'!BK312,IF($J$9=27,'Jeunes Plants'!BL312,IF($J$9=28,'Jeunes Plants'!BM312,IF($J$9=29,'Jeunes Plants'!BN312,IF($J$9=30,'Jeunes Plants'!BO312,IF($J$9=31,'Jeunes Plants'!BP312,IF($J$9=32,'Jeunes Plants'!BQ312,IF($J$9=33,'Jeunes Plants'!BR312,IF($J$9=34,'Jeunes Plants'!BS312,IF($J$9=35,'Jeunes Plants'!B12215,))))))))))))))))))))))))))))))))))))))))))))))))))))</f>
        <v>0</v>
      </c>
      <c r="K479" s="103" t="str">
        <f>IF('Jeunes Plants'!R312=0,"","Erreur")</f>
        <v/>
      </c>
    </row>
    <row r="480" spans="1:11" x14ac:dyDescent="0.25">
      <c r="A480" s="103">
        <f>IF('Jeunes Plants'!A313&lt;&gt;"",'Jeunes Plants'!A313,"")</f>
        <v>15078</v>
      </c>
      <c r="B480" s="103" t="str">
        <f>IF('Jeunes Plants'!L313&lt;&gt;"",'Jeunes Plants'!L313,"")</f>
        <v>S7</v>
      </c>
      <c r="C480" s="107" t="str">
        <f>IF('Jeunes Plants'!B313&lt;&gt;"",'Jeunes Plants'!B313,"")</f>
        <v>DAHLIA DAHLIETTA</v>
      </c>
      <c r="D480" s="107" t="str">
        <f>IF('Jeunes Plants'!C313&lt;&gt;"",'Jeunes Plants'!C313,"")</f>
        <v>Suprise Demi</v>
      </c>
      <c r="E480" s="103">
        <f>IF('Jeunes Plants'!H313&lt;&gt;"",'Jeunes Plants'!H313,"")</f>
        <v>7</v>
      </c>
      <c r="F480" s="103" t="str">
        <f>IF('Jeunes Plants'!E313&lt;&gt;"",'Jeunes Plants'!E313,"")</f>
        <v>B</v>
      </c>
      <c r="G480" s="103" t="str">
        <f>IF('Jeunes Plants'!N313&lt;&gt;"",'Jeunes Plants'!N313,"")</f>
        <v>M3</v>
      </c>
      <c r="H480" s="103" t="str">
        <f>IF('Jeunes Plants'!I313&lt;&gt;"",'Jeunes Plants'!I313,"")</f>
        <v>A</v>
      </c>
      <c r="I480" s="103">
        <f>IF('Jeunes Plants'!J313&lt;&gt;"",'Jeunes Plants'!J313,"")</f>
        <v>4.8000000000000001E-2</v>
      </c>
      <c r="J480" s="103">
        <f>IF($J$9=36,'Jeunes Plants'!U313,IF($J$9=37,'Jeunes Plants'!V313,IF($J$9=38,'Jeunes Plants'!W313,IF($J$9=39,'Jeunes Plants'!X313,IF($J$9=40,'Jeunes Plants'!Y313,IF($J$9=41,'Jeunes Plants'!Z313,IF($J$9=42,'Jeunes Plants'!AA313,IF($J$9=43,'Jeunes Plants'!AB313,IF($J$9=44,'Jeunes Plants'!AC313,IF($J$9=45,'Jeunes Plants'!AD313,IF($J$9=46,'Jeunes Plants'!AE313,IF($J$9=47,'Jeunes Plants'!AF313,IF($J$9=48,'Jeunes Plants'!AG313,IF($J$9=49,'Jeunes Plants'!AH313,IF($J$9=50,'Jeunes Plants'!AI313,IF($J$9=51,'Jeunes Plants'!AJ313,IF($J$9=52,'Jeunes Plants'!AK313,IF($J$9=1,'Jeunes Plants'!AL313,IF($J$9=2,'Jeunes Plants'!AM313,IF($J$9=3,'Jeunes Plants'!AN313,IF($J$9=4,'Jeunes Plants'!AO313,IF($J$9=5,'Jeunes Plants'!AP313,IF($J$9=6,'Jeunes Plants'!AQ313,IF($J$9=7,'Jeunes Plants'!AR313,IF($J$9=8,'Jeunes Plants'!AS313,IF($J$9=9,'Jeunes Plants'!AT313,IF($J$9=10,'Jeunes Plants'!AU313,IF($J$9=11,'Jeunes Plants'!AV313,IF($J$9=12,'Jeunes Plants'!AW313,IF($J$9=13,'Jeunes Plants'!AX313,IF($J$9=14,'Jeunes Plants'!AY313,IF($J$9=15,'Jeunes Plants'!AZ313,IF($J$9=16,'Jeunes Plants'!BA313,IF($J$9=17,'Jeunes Plants'!BB313,IF($J$9=18,'Jeunes Plants'!BC313,IF($J$9=19,'Jeunes Plants'!BD313,IF($J$9=20,'Jeunes Plants'!BE313,IF($J$9=21,'Jeunes Plants'!BF313,IF($J$9=22,'Jeunes Plants'!BG313,IF($J$9=23,'Jeunes Plants'!BH313,IF($J$9=24,'Jeunes Plants'!BI313,IF($J$9=25,'Jeunes Plants'!BJ313,IF($J$9=26,'Jeunes Plants'!BK313,IF($J$9=27,'Jeunes Plants'!BL313,IF($J$9=28,'Jeunes Plants'!BM313,IF($J$9=29,'Jeunes Plants'!BN313,IF($J$9=30,'Jeunes Plants'!BO313,IF($J$9=31,'Jeunes Plants'!BP313,IF($J$9=32,'Jeunes Plants'!BQ313,IF($J$9=33,'Jeunes Plants'!BR313,IF($J$9=34,'Jeunes Plants'!BS313,IF($J$9=35,'Jeunes Plants'!B12216,))))))))))))))))))))))))))))))))))))))))))))))))))))</f>
        <v>0</v>
      </c>
      <c r="K480" s="103" t="str">
        <f>IF('Jeunes Plants'!R313=0,"","Erreur")</f>
        <v/>
      </c>
    </row>
    <row r="481" spans="1:11" x14ac:dyDescent="0.25">
      <c r="A481" s="103">
        <f>IF('Jeunes Plants'!A314&lt;&gt;"",'Jeunes Plants'!A314,"")</f>
        <v>25993</v>
      </c>
      <c r="B481" s="103" t="str">
        <f>IF('Jeunes Plants'!L314&lt;&gt;"",'Jeunes Plants'!L314,"")</f>
        <v>S7</v>
      </c>
      <c r="C481" s="107" t="str">
        <f>IF('Jeunes Plants'!B314&lt;&gt;"",'Jeunes Plants'!B314,"")</f>
        <v>DAHLIA DAHLIETTA</v>
      </c>
      <c r="D481" s="107" t="str">
        <f>IF('Jeunes Plants'!C314&lt;&gt;"",'Jeunes Plants'!C314,"")</f>
        <v>Surprise Lily</v>
      </c>
      <c r="E481" s="103">
        <f>IF('Jeunes Plants'!H314&lt;&gt;"",'Jeunes Plants'!H314,"")</f>
        <v>7</v>
      </c>
      <c r="F481" s="103" t="str">
        <f>IF('Jeunes Plants'!E314&lt;&gt;"",'Jeunes Plants'!E314,"")</f>
        <v>B</v>
      </c>
      <c r="G481" s="103" t="str">
        <f>IF('Jeunes Plants'!N314&lt;&gt;"",'Jeunes Plants'!N314,"")</f>
        <v>M3</v>
      </c>
      <c r="H481" s="103" t="str">
        <f>IF('Jeunes Plants'!I314&lt;&gt;"",'Jeunes Plants'!I314,"")</f>
        <v>A</v>
      </c>
      <c r="I481" s="103">
        <f>IF('Jeunes Plants'!J314&lt;&gt;"",'Jeunes Plants'!J314,"")</f>
        <v>4.8000000000000001E-2</v>
      </c>
      <c r="J481" s="103">
        <f>IF($J$9=36,'Jeunes Plants'!U314,IF($J$9=37,'Jeunes Plants'!V314,IF($J$9=38,'Jeunes Plants'!W314,IF($J$9=39,'Jeunes Plants'!X314,IF($J$9=40,'Jeunes Plants'!Y314,IF($J$9=41,'Jeunes Plants'!Z314,IF($J$9=42,'Jeunes Plants'!AA314,IF($J$9=43,'Jeunes Plants'!AB314,IF($J$9=44,'Jeunes Plants'!AC314,IF($J$9=45,'Jeunes Plants'!AD314,IF($J$9=46,'Jeunes Plants'!AE314,IF($J$9=47,'Jeunes Plants'!AF314,IF($J$9=48,'Jeunes Plants'!AG314,IF($J$9=49,'Jeunes Plants'!AH314,IF($J$9=50,'Jeunes Plants'!AI314,IF($J$9=51,'Jeunes Plants'!AJ314,IF($J$9=52,'Jeunes Plants'!AK314,IF($J$9=1,'Jeunes Plants'!AL314,IF($J$9=2,'Jeunes Plants'!AM314,IF($J$9=3,'Jeunes Plants'!AN314,IF($J$9=4,'Jeunes Plants'!AO314,IF($J$9=5,'Jeunes Plants'!AP314,IF($J$9=6,'Jeunes Plants'!AQ314,IF($J$9=7,'Jeunes Plants'!AR314,IF($J$9=8,'Jeunes Plants'!AS314,IF($J$9=9,'Jeunes Plants'!AT314,IF($J$9=10,'Jeunes Plants'!AU314,IF($J$9=11,'Jeunes Plants'!AV314,IF($J$9=12,'Jeunes Plants'!AW314,IF($J$9=13,'Jeunes Plants'!AX314,IF($J$9=14,'Jeunes Plants'!AY314,IF($J$9=15,'Jeunes Plants'!AZ314,IF($J$9=16,'Jeunes Plants'!BA314,IF($J$9=17,'Jeunes Plants'!BB314,IF($J$9=18,'Jeunes Plants'!BC314,IF($J$9=19,'Jeunes Plants'!BD314,IF($J$9=20,'Jeunes Plants'!BE314,IF($J$9=21,'Jeunes Plants'!BF314,IF($J$9=22,'Jeunes Plants'!BG314,IF($J$9=23,'Jeunes Plants'!BH314,IF($J$9=24,'Jeunes Plants'!BI314,IF($J$9=25,'Jeunes Plants'!BJ314,IF($J$9=26,'Jeunes Plants'!BK314,IF($J$9=27,'Jeunes Plants'!BL314,IF($J$9=28,'Jeunes Plants'!BM314,IF($J$9=29,'Jeunes Plants'!BN314,IF($J$9=30,'Jeunes Plants'!BO314,IF($J$9=31,'Jeunes Plants'!BP314,IF($J$9=32,'Jeunes Plants'!BQ314,IF($J$9=33,'Jeunes Plants'!BR314,IF($J$9=34,'Jeunes Plants'!BS314,IF($J$9=35,'Jeunes Plants'!B12217,))))))))))))))))))))))))))))))))))))))))))))))))))))</f>
        <v>0</v>
      </c>
      <c r="K481" s="103" t="str">
        <f>IF('Jeunes Plants'!R314=0,"","Erreur")</f>
        <v/>
      </c>
    </row>
    <row r="482" spans="1:11" x14ac:dyDescent="0.25">
      <c r="A482" s="103">
        <f>IF('Jeunes Plants'!A315&lt;&gt;"",'Jeunes Plants'!A315,"")</f>
        <v>11960</v>
      </c>
      <c r="B482" s="103" t="str">
        <f>IF('Jeunes Plants'!L315&lt;&gt;"",'Jeunes Plants'!L315,"")</f>
        <v>S7</v>
      </c>
      <c r="C482" s="107" t="str">
        <f>IF('Jeunes Plants'!B315&lt;&gt;"",'Jeunes Plants'!B315,"")</f>
        <v>DAHLIA DAHLIETTA</v>
      </c>
      <c r="D482" s="107" t="str">
        <f>IF('Jeunes Plants'!C315&lt;&gt;"",'Jeunes Plants'!C315,"")</f>
        <v>Surprise Louise</v>
      </c>
      <c r="E482" s="103">
        <f>IF('Jeunes Plants'!H315&lt;&gt;"",'Jeunes Plants'!H315,"")</f>
        <v>7</v>
      </c>
      <c r="F482" s="103" t="str">
        <f>IF('Jeunes Plants'!E315&lt;&gt;"",'Jeunes Plants'!E315,"")</f>
        <v>B</v>
      </c>
      <c r="G482" s="103" t="str">
        <f>IF('Jeunes Plants'!N315&lt;&gt;"",'Jeunes Plants'!N315,"")</f>
        <v>M3</v>
      </c>
      <c r="H482" s="103" t="str">
        <f>IF('Jeunes Plants'!I315&lt;&gt;"",'Jeunes Plants'!I315,"")</f>
        <v>A</v>
      </c>
      <c r="I482" s="103">
        <f>IF('Jeunes Plants'!J315&lt;&gt;"",'Jeunes Plants'!J315,"")</f>
        <v>4.8000000000000001E-2</v>
      </c>
      <c r="J482" s="103">
        <f>IF($J$9=36,'Jeunes Plants'!U315,IF($J$9=37,'Jeunes Plants'!V315,IF($J$9=38,'Jeunes Plants'!W315,IF($J$9=39,'Jeunes Plants'!X315,IF($J$9=40,'Jeunes Plants'!Y315,IF($J$9=41,'Jeunes Plants'!Z315,IF($J$9=42,'Jeunes Plants'!AA315,IF($J$9=43,'Jeunes Plants'!AB315,IF($J$9=44,'Jeunes Plants'!AC315,IF($J$9=45,'Jeunes Plants'!AD315,IF($J$9=46,'Jeunes Plants'!AE315,IF($J$9=47,'Jeunes Plants'!AF315,IF($J$9=48,'Jeunes Plants'!AG315,IF($J$9=49,'Jeunes Plants'!AH315,IF($J$9=50,'Jeunes Plants'!AI315,IF($J$9=51,'Jeunes Plants'!AJ315,IF($J$9=52,'Jeunes Plants'!AK315,IF($J$9=1,'Jeunes Plants'!AL315,IF($J$9=2,'Jeunes Plants'!AM315,IF($J$9=3,'Jeunes Plants'!AN315,IF($J$9=4,'Jeunes Plants'!AO315,IF($J$9=5,'Jeunes Plants'!AP315,IF($J$9=6,'Jeunes Plants'!AQ315,IF($J$9=7,'Jeunes Plants'!AR315,IF($J$9=8,'Jeunes Plants'!AS315,IF($J$9=9,'Jeunes Plants'!AT315,IF($J$9=10,'Jeunes Plants'!AU315,IF($J$9=11,'Jeunes Plants'!AV315,IF($J$9=12,'Jeunes Plants'!AW315,IF($J$9=13,'Jeunes Plants'!AX315,IF($J$9=14,'Jeunes Plants'!AY315,IF($J$9=15,'Jeunes Plants'!AZ315,IF($J$9=16,'Jeunes Plants'!BA315,IF($J$9=17,'Jeunes Plants'!BB315,IF($J$9=18,'Jeunes Plants'!BC315,IF($J$9=19,'Jeunes Plants'!BD315,IF($J$9=20,'Jeunes Plants'!BE315,IF($J$9=21,'Jeunes Plants'!BF315,IF($J$9=22,'Jeunes Plants'!BG315,IF($J$9=23,'Jeunes Plants'!BH315,IF($J$9=24,'Jeunes Plants'!BI315,IF($J$9=25,'Jeunes Plants'!BJ315,IF($J$9=26,'Jeunes Plants'!BK315,IF($J$9=27,'Jeunes Plants'!BL315,IF($J$9=28,'Jeunes Plants'!BM315,IF($J$9=29,'Jeunes Plants'!BN315,IF($J$9=30,'Jeunes Plants'!BO315,IF($J$9=31,'Jeunes Plants'!BP315,IF($J$9=32,'Jeunes Plants'!BQ315,IF($J$9=33,'Jeunes Plants'!BR315,IF($J$9=34,'Jeunes Plants'!BS315,IF($J$9=35,'Jeunes Plants'!B12218,))))))))))))))))))))))))))))))))))))))))))))))))))))</f>
        <v>0</v>
      </c>
      <c r="K482" s="103" t="str">
        <f>IF('Jeunes Plants'!R315=0,"","Erreur")</f>
        <v/>
      </c>
    </row>
    <row r="483" spans="1:11" x14ac:dyDescent="0.25">
      <c r="A483" s="103">
        <f>IF('Jeunes Plants'!A316&lt;&gt;"",'Jeunes Plants'!A316,"")</f>
        <v>1221</v>
      </c>
      <c r="B483" s="103" t="str">
        <f>IF('Jeunes Plants'!L316&lt;&gt;"",'Jeunes Plants'!L316,"")</f>
        <v>S7</v>
      </c>
      <c r="C483" s="107" t="str">
        <f>IF('Jeunes Plants'!B316&lt;&gt;"",'Jeunes Plants'!B316,"")</f>
        <v>DAHLIA DAHLIETTA</v>
      </c>
      <c r="D483" s="107" t="str">
        <f>IF('Jeunes Plants'!C316&lt;&gt;"",'Jeunes Plants'!C316,"")</f>
        <v>Variés</v>
      </c>
      <c r="E483" s="103">
        <f>IF('Jeunes Plants'!H316&lt;&gt;"",'Jeunes Plants'!H316,"")</f>
        <v>7</v>
      </c>
      <c r="F483" s="103" t="str">
        <f>IF('Jeunes Plants'!E316&lt;&gt;"",'Jeunes Plants'!E316,"")</f>
        <v>B</v>
      </c>
      <c r="G483" s="103" t="str">
        <f>IF('Jeunes Plants'!N316&lt;&gt;"",'Jeunes Plants'!N316,"")</f>
        <v>M3</v>
      </c>
      <c r="H483" s="103" t="str">
        <f>IF('Jeunes Plants'!I316&lt;&gt;"",'Jeunes Plants'!I316,"")</f>
        <v>A</v>
      </c>
      <c r="I483" s="103">
        <f>IF('Jeunes Plants'!J316&lt;&gt;"",'Jeunes Plants'!J316,"")</f>
        <v>4.8000000000000001E-2</v>
      </c>
      <c r="J483" s="103">
        <f>IF($J$9=36,'Jeunes Plants'!U316,IF($J$9=37,'Jeunes Plants'!V316,IF($J$9=38,'Jeunes Plants'!W316,IF($J$9=39,'Jeunes Plants'!X316,IF($J$9=40,'Jeunes Plants'!Y316,IF($J$9=41,'Jeunes Plants'!Z316,IF($J$9=42,'Jeunes Plants'!AA316,IF($J$9=43,'Jeunes Plants'!AB316,IF($J$9=44,'Jeunes Plants'!AC316,IF($J$9=45,'Jeunes Plants'!AD316,IF($J$9=46,'Jeunes Plants'!AE316,IF($J$9=47,'Jeunes Plants'!AF316,IF($J$9=48,'Jeunes Plants'!AG316,IF($J$9=49,'Jeunes Plants'!AH316,IF($J$9=50,'Jeunes Plants'!AI316,IF($J$9=51,'Jeunes Plants'!AJ316,IF($J$9=52,'Jeunes Plants'!AK316,IF($J$9=1,'Jeunes Plants'!AL316,IF($J$9=2,'Jeunes Plants'!AM316,IF($J$9=3,'Jeunes Plants'!AN316,IF($J$9=4,'Jeunes Plants'!AO316,IF($J$9=5,'Jeunes Plants'!AP316,IF($J$9=6,'Jeunes Plants'!AQ316,IF($J$9=7,'Jeunes Plants'!AR316,IF($J$9=8,'Jeunes Plants'!AS316,IF($J$9=9,'Jeunes Plants'!AT316,IF($J$9=10,'Jeunes Plants'!AU316,IF($J$9=11,'Jeunes Plants'!AV316,IF($J$9=12,'Jeunes Plants'!AW316,IF($J$9=13,'Jeunes Plants'!AX316,IF($J$9=14,'Jeunes Plants'!AY316,IF($J$9=15,'Jeunes Plants'!AZ316,IF($J$9=16,'Jeunes Plants'!BA316,IF($J$9=17,'Jeunes Plants'!BB316,IF($J$9=18,'Jeunes Plants'!BC316,IF($J$9=19,'Jeunes Plants'!BD316,IF($J$9=20,'Jeunes Plants'!BE316,IF($J$9=21,'Jeunes Plants'!BF316,IF($J$9=22,'Jeunes Plants'!BG316,IF($J$9=23,'Jeunes Plants'!BH316,IF($J$9=24,'Jeunes Plants'!BI316,IF($J$9=25,'Jeunes Plants'!BJ316,IF($J$9=26,'Jeunes Plants'!BK316,IF($J$9=27,'Jeunes Plants'!BL316,IF($J$9=28,'Jeunes Plants'!BM316,IF($J$9=29,'Jeunes Plants'!BN316,IF($J$9=30,'Jeunes Plants'!BO316,IF($J$9=31,'Jeunes Plants'!BP316,IF($J$9=32,'Jeunes Plants'!BQ316,IF($J$9=33,'Jeunes Plants'!BR316,IF($J$9=34,'Jeunes Plants'!BS316,IF($J$9=35,'Jeunes Plants'!B12219,))))))))))))))))))))))))))))))))))))))))))))))))))))</f>
        <v>0</v>
      </c>
      <c r="K483" s="103" t="str">
        <f>IF('Jeunes Plants'!R316=0,"","Erreur")</f>
        <v/>
      </c>
    </row>
    <row r="484" spans="1:11" x14ac:dyDescent="0.25">
      <c r="A484" s="450"/>
      <c r="B484" s="450"/>
      <c r="C484" s="451" t="s">
        <v>1861</v>
      </c>
      <c r="D484" s="451"/>
      <c r="E484" s="450"/>
      <c r="F484" s="450"/>
      <c r="G484" s="450"/>
      <c r="H484" s="450"/>
      <c r="I484" s="450"/>
      <c r="J484" s="450">
        <f>SUBTOTAL(9,J475:J483)</f>
        <v>0</v>
      </c>
      <c r="K484" s="450"/>
    </row>
    <row r="485" spans="1:11" x14ac:dyDescent="0.25">
      <c r="A485" s="103">
        <f>IF('Jeunes Plants'!A317&lt;&gt;"",'Jeunes Plants'!A317,"")</f>
        <v>23022</v>
      </c>
      <c r="B485" s="103" t="str">
        <f>IF('Jeunes Plants'!L317&lt;&gt;"",'Jeunes Plants'!L317,"")</f>
        <v>S7</v>
      </c>
      <c r="C485" s="107" t="str">
        <f>IF('Jeunes Plants'!B317&lt;&gt;"",'Jeunes Plants'!B317,"")</f>
        <v>DAHLIA LABELLA MEDIO</v>
      </c>
      <c r="D485" s="107" t="str">
        <f>IF('Jeunes Plants'!C317&lt;&gt;"",'Jeunes Plants'!C317,"")</f>
        <v xml:space="preserve">Fun Pink Blush </v>
      </c>
      <c r="E485" s="103">
        <f>IF('Jeunes Plants'!H317&lt;&gt;"",'Jeunes Plants'!H317,"")</f>
        <v>7</v>
      </c>
      <c r="F485" s="103" t="str">
        <f>IF('Jeunes Plants'!E317&lt;&gt;"",'Jeunes Plants'!E317,"")</f>
        <v>B</v>
      </c>
      <c r="G485" s="103" t="str">
        <f>IF('Jeunes Plants'!N317&lt;&gt;"",'Jeunes Plants'!N317,"")</f>
        <v>M3</v>
      </c>
      <c r="H485" s="103" t="str">
        <f>IF('Jeunes Plants'!I317&lt;&gt;"",'Jeunes Plants'!I317,"")</f>
        <v>A</v>
      </c>
      <c r="I485" s="103">
        <f>IF('Jeunes Plants'!J317&lt;&gt;"",'Jeunes Plants'!J317,"")</f>
        <v>0.05</v>
      </c>
      <c r="J485" s="103">
        <f>IF($J$9=36,'Jeunes Plants'!U317,IF($J$9=37,'Jeunes Plants'!V317,IF($J$9=38,'Jeunes Plants'!W317,IF($J$9=39,'Jeunes Plants'!X317,IF($J$9=40,'Jeunes Plants'!Y317,IF($J$9=41,'Jeunes Plants'!Z317,IF($J$9=42,'Jeunes Plants'!AA317,IF($J$9=43,'Jeunes Plants'!AB317,IF($J$9=44,'Jeunes Plants'!AC317,IF($J$9=45,'Jeunes Plants'!AD317,IF($J$9=46,'Jeunes Plants'!AE317,IF($J$9=47,'Jeunes Plants'!AF317,IF($J$9=48,'Jeunes Plants'!AG317,IF($J$9=49,'Jeunes Plants'!AH317,IF($J$9=50,'Jeunes Plants'!AI317,IF($J$9=51,'Jeunes Plants'!AJ317,IF($J$9=52,'Jeunes Plants'!AK317,IF($J$9=1,'Jeunes Plants'!AL317,IF($J$9=2,'Jeunes Plants'!AM317,IF($J$9=3,'Jeunes Plants'!AN317,IF($J$9=4,'Jeunes Plants'!AO317,IF($J$9=5,'Jeunes Plants'!AP317,IF($J$9=6,'Jeunes Plants'!AQ317,IF($J$9=7,'Jeunes Plants'!AR317,IF($J$9=8,'Jeunes Plants'!AS317,IF($J$9=9,'Jeunes Plants'!AT317,IF($J$9=10,'Jeunes Plants'!AU317,IF($J$9=11,'Jeunes Plants'!AV317,IF($J$9=12,'Jeunes Plants'!AW317,IF($J$9=13,'Jeunes Plants'!AX317,IF($J$9=14,'Jeunes Plants'!AY317,IF($J$9=15,'Jeunes Plants'!AZ317,IF($J$9=16,'Jeunes Plants'!BA317,IF($J$9=17,'Jeunes Plants'!BB317,IF($J$9=18,'Jeunes Plants'!BC317,IF($J$9=19,'Jeunes Plants'!BD317,IF($J$9=20,'Jeunes Plants'!BE317,IF($J$9=21,'Jeunes Plants'!BF317,IF($J$9=22,'Jeunes Plants'!BG317,IF($J$9=23,'Jeunes Plants'!BH317,IF($J$9=24,'Jeunes Plants'!BI317,IF($J$9=25,'Jeunes Plants'!BJ317,IF($J$9=26,'Jeunes Plants'!BK317,IF($J$9=27,'Jeunes Plants'!BL317,IF($J$9=28,'Jeunes Plants'!BM317,IF($J$9=29,'Jeunes Plants'!BN317,IF($J$9=30,'Jeunes Plants'!BO317,IF($J$9=31,'Jeunes Plants'!BP317,IF($J$9=32,'Jeunes Plants'!BQ317,IF($J$9=33,'Jeunes Plants'!BR317,IF($J$9=34,'Jeunes Plants'!BS317,IF($J$9=35,'Jeunes Plants'!B12220,))))))))))))))))))))))))))))))))))))))))))))))))))))</f>
        <v>0</v>
      </c>
      <c r="K485" s="103" t="str">
        <f>IF('Jeunes Plants'!R317=0,"","Erreur")</f>
        <v/>
      </c>
    </row>
    <row r="486" spans="1:11" x14ac:dyDescent="0.25">
      <c r="A486" s="103">
        <f>IF('Jeunes Plants'!A318&lt;&gt;"",'Jeunes Plants'!A318,"")</f>
        <v>15080</v>
      </c>
      <c r="B486" s="103" t="str">
        <f>IF('Jeunes Plants'!L318&lt;&gt;"",'Jeunes Plants'!L318,"")</f>
        <v>S7</v>
      </c>
      <c r="C486" s="107" t="str">
        <f>IF('Jeunes Plants'!B318&lt;&gt;"",'Jeunes Plants'!B318,"")</f>
        <v>DAHLIA LABELLA MEDIO</v>
      </c>
      <c r="D486" s="107" t="str">
        <f>IF('Jeunes Plants'!C318&lt;&gt;"",'Jeunes Plants'!C318,"")</f>
        <v xml:space="preserve">Fun Orange Flame </v>
      </c>
      <c r="E486" s="103">
        <f>IF('Jeunes Plants'!H318&lt;&gt;"",'Jeunes Plants'!H318,"")</f>
        <v>7</v>
      </c>
      <c r="F486" s="103" t="str">
        <f>IF('Jeunes Plants'!E318&lt;&gt;"",'Jeunes Plants'!E318,"")</f>
        <v>B</v>
      </c>
      <c r="G486" s="103" t="str">
        <f>IF('Jeunes Plants'!N318&lt;&gt;"",'Jeunes Plants'!N318,"")</f>
        <v>M3</v>
      </c>
      <c r="H486" s="103" t="str">
        <f>IF('Jeunes Plants'!I318&lt;&gt;"",'Jeunes Plants'!I318,"")</f>
        <v>A</v>
      </c>
      <c r="I486" s="103">
        <f>IF('Jeunes Plants'!J318&lt;&gt;"",'Jeunes Plants'!J318,"")</f>
        <v>0.05</v>
      </c>
      <c r="J486" s="103">
        <f>IF($J$9=36,'Jeunes Plants'!U318,IF($J$9=37,'Jeunes Plants'!V318,IF($J$9=38,'Jeunes Plants'!W318,IF($J$9=39,'Jeunes Plants'!X318,IF($J$9=40,'Jeunes Plants'!Y318,IF($J$9=41,'Jeunes Plants'!Z318,IF($J$9=42,'Jeunes Plants'!AA318,IF($J$9=43,'Jeunes Plants'!AB318,IF($J$9=44,'Jeunes Plants'!AC318,IF($J$9=45,'Jeunes Plants'!AD318,IF($J$9=46,'Jeunes Plants'!AE318,IF($J$9=47,'Jeunes Plants'!AF318,IF($J$9=48,'Jeunes Plants'!AG318,IF($J$9=49,'Jeunes Plants'!AH318,IF($J$9=50,'Jeunes Plants'!AI318,IF($J$9=51,'Jeunes Plants'!AJ318,IF($J$9=52,'Jeunes Plants'!AK318,IF($J$9=1,'Jeunes Plants'!AL318,IF($J$9=2,'Jeunes Plants'!AM318,IF($J$9=3,'Jeunes Plants'!AN318,IF($J$9=4,'Jeunes Plants'!AO318,IF($J$9=5,'Jeunes Plants'!AP318,IF($J$9=6,'Jeunes Plants'!AQ318,IF($J$9=7,'Jeunes Plants'!AR318,IF($J$9=8,'Jeunes Plants'!AS318,IF($J$9=9,'Jeunes Plants'!AT318,IF($J$9=10,'Jeunes Plants'!AU318,IF($J$9=11,'Jeunes Plants'!AV318,IF($J$9=12,'Jeunes Plants'!AW318,IF($J$9=13,'Jeunes Plants'!AX318,IF($J$9=14,'Jeunes Plants'!AY318,IF($J$9=15,'Jeunes Plants'!AZ318,IF($J$9=16,'Jeunes Plants'!BA318,IF($J$9=17,'Jeunes Plants'!BB318,IF($J$9=18,'Jeunes Plants'!BC318,IF($J$9=19,'Jeunes Plants'!BD318,IF($J$9=20,'Jeunes Plants'!BE318,IF($J$9=21,'Jeunes Plants'!BF318,IF($J$9=22,'Jeunes Plants'!BG318,IF($J$9=23,'Jeunes Plants'!BH318,IF($J$9=24,'Jeunes Plants'!BI318,IF($J$9=25,'Jeunes Plants'!BJ318,IF($J$9=26,'Jeunes Plants'!BK318,IF($J$9=27,'Jeunes Plants'!BL318,IF($J$9=28,'Jeunes Plants'!BM318,IF($J$9=29,'Jeunes Plants'!BN318,IF($J$9=30,'Jeunes Plants'!BO318,IF($J$9=31,'Jeunes Plants'!BP318,IF($J$9=32,'Jeunes Plants'!BQ318,IF($J$9=33,'Jeunes Plants'!BR318,IF($J$9=34,'Jeunes Plants'!BS318,IF($J$9=35,'Jeunes Plants'!B12221,))))))))))))))))))))))))))))))))))))))))))))))))))))</f>
        <v>0</v>
      </c>
      <c r="K486" s="103" t="str">
        <f>IF('Jeunes Plants'!R318=0,"","Erreur")</f>
        <v/>
      </c>
    </row>
    <row r="487" spans="1:11" x14ac:dyDescent="0.25">
      <c r="A487" s="450"/>
      <c r="B487" s="450"/>
      <c r="C487" s="451" t="s">
        <v>1862</v>
      </c>
      <c r="D487" s="451"/>
      <c r="E487" s="450"/>
      <c r="F487" s="450"/>
      <c r="G487" s="450"/>
      <c r="H487" s="450"/>
      <c r="I487" s="450"/>
      <c r="J487" s="450">
        <f>SUBTOTAL(9,J485:J486)</f>
        <v>0</v>
      </c>
      <c r="K487" s="450"/>
    </row>
    <row r="488" spans="1:11" x14ac:dyDescent="0.25">
      <c r="A488" s="103">
        <f>IF('Jeunes Plants'!A319&lt;&gt;"",'Jeunes Plants'!A319,"")</f>
        <v>14531</v>
      </c>
      <c r="B488" s="103" t="str">
        <f>IF('Jeunes Plants'!L319&lt;&gt;"",'Jeunes Plants'!L319,"")</f>
        <v>S7</v>
      </c>
      <c r="C488" s="107" t="str">
        <f>IF('Jeunes Plants'!B319&lt;&gt;"",'Jeunes Plants'!B319,"")</f>
        <v>DAHLIA LABELLA MAGGIORE</v>
      </c>
      <c r="D488" s="107" t="str">
        <f>IF('Jeunes Plants'!C319&lt;&gt;"",'Jeunes Plants'!C319,"")</f>
        <v xml:space="preserve">Deep Rose </v>
      </c>
      <c r="E488" s="103">
        <f>IF('Jeunes Plants'!H319&lt;&gt;"",'Jeunes Plants'!H319,"")</f>
        <v>7</v>
      </c>
      <c r="F488" s="103" t="str">
        <f>IF('Jeunes Plants'!E319&lt;&gt;"",'Jeunes Plants'!E319,"")</f>
        <v>B</v>
      </c>
      <c r="G488" s="103" t="str">
        <f>IF('Jeunes Plants'!N319&lt;&gt;"",'Jeunes Plants'!N319,"")</f>
        <v>M3</v>
      </c>
      <c r="H488" s="103" t="str">
        <f>IF('Jeunes Plants'!I319&lt;&gt;"",'Jeunes Plants'!I319,"")</f>
        <v>E</v>
      </c>
      <c r="I488" s="103">
        <f>IF('Jeunes Plants'!J319&lt;&gt;"",'Jeunes Plants'!J319,"")</f>
        <v>0.12</v>
      </c>
      <c r="J488" s="103">
        <f>IF($J$9=36,'Jeunes Plants'!U319,IF($J$9=37,'Jeunes Plants'!V319,IF($J$9=38,'Jeunes Plants'!W319,IF($J$9=39,'Jeunes Plants'!X319,IF($J$9=40,'Jeunes Plants'!Y319,IF($J$9=41,'Jeunes Plants'!Z319,IF($J$9=42,'Jeunes Plants'!AA319,IF($J$9=43,'Jeunes Plants'!AB319,IF($J$9=44,'Jeunes Plants'!AC319,IF($J$9=45,'Jeunes Plants'!AD319,IF($J$9=46,'Jeunes Plants'!AE319,IF($J$9=47,'Jeunes Plants'!AF319,IF($J$9=48,'Jeunes Plants'!AG319,IF($J$9=49,'Jeunes Plants'!AH319,IF($J$9=50,'Jeunes Plants'!AI319,IF($J$9=51,'Jeunes Plants'!AJ319,IF($J$9=52,'Jeunes Plants'!AK319,IF($J$9=1,'Jeunes Plants'!AL319,IF($J$9=2,'Jeunes Plants'!AM319,IF($J$9=3,'Jeunes Plants'!AN319,IF($J$9=4,'Jeunes Plants'!AO319,IF($J$9=5,'Jeunes Plants'!AP319,IF($J$9=6,'Jeunes Plants'!AQ319,IF($J$9=7,'Jeunes Plants'!AR319,IF($J$9=8,'Jeunes Plants'!AS319,IF($J$9=9,'Jeunes Plants'!AT319,IF($J$9=10,'Jeunes Plants'!AU319,IF($J$9=11,'Jeunes Plants'!AV319,IF($J$9=12,'Jeunes Plants'!AW319,IF($J$9=13,'Jeunes Plants'!AX319,IF($J$9=14,'Jeunes Plants'!AY319,IF($J$9=15,'Jeunes Plants'!AZ319,IF($J$9=16,'Jeunes Plants'!BA319,IF($J$9=17,'Jeunes Plants'!BB319,IF($J$9=18,'Jeunes Plants'!BC319,IF($J$9=19,'Jeunes Plants'!BD319,IF($J$9=20,'Jeunes Plants'!BE319,IF($J$9=21,'Jeunes Plants'!BF319,IF($J$9=22,'Jeunes Plants'!BG319,IF($J$9=23,'Jeunes Plants'!BH319,IF($J$9=24,'Jeunes Plants'!BI319,IF($J$9=25,'Jeunes Plants'!BJ319,IF($J$9=26,'Jeunes Plants'!BK319,IF($J$9=27,'Jeunes Plants'!BL319,IF($J$9=28,'Jeunes Plants'!BM319,IF($J$9=29,'Jeunes Plants'!BN319,IF($J$9=30,'Jeunes Plants'!BO319,IF($J$9=31,'Jeunes Plants'!BP319,IF($J$9=32,'Jeunes Plants'!BQ319,IF($J$9=33,'Jeunes Plants'!BR319,IF($J$9=34,'Jeunes Plants'!BS319,IF($J$9=35,'Jeunes Plants'!B12222,))))))))))))))))))))))))))))))))))))))))))))))))))))</f>
        <v>0</v>
      </c>
      <c r="K488" s="103" t="str">
        <f>IF('Jeunes Plants'!R319=0,"","Erreur")</f>
        <v/>
      </c>
    </row>
    <row r="489" spans="1:11" x14ac:dyDescent="0.25">
      <c r="A489" s="103">
        <f>IF('Jeunes Plants'!A320&lt;&gt;"",'Jeunes Plants'!A320,"")</f>
        <v>26768</v>
      </c>
      <c r="B489" s="103" t="str">
        <f>IF('Jeunes Plants'!L320&lt;&gt;"",'Jeunes Plants'!L320,"")</f>
        <v>S7</v>
      </c>
      <c r="C489" s="107" t="str">
        <f>IF('Jeunes Plants'!B320&lt;&gt;"",'Jeunes Plants'!B320,"")</f>
        <v>DAHLIA LABELLA MAGGIORE</v>
      </c>
      <c r="D489" s="107" t="str">
        <f>IF('Jeunes Plants'!C320&lt;&gt;"",'Jeunes Plants'!C320,"")</f>
        <v>Fun Pastel</v>
      </c>
      <c r="E489" s="103">
        <f>IF('Jeunes Plants'!H320&lt;&gt;"",'Jeunes Plants'!H320,"")</f>
        <v>7</v>
      </c>
      <c r="F489" s="103" t="str">
        <f>IF('Jeunes Plants'!E320&lt;&gt;"",'Jeunes Plants'!E320,"")</f>
        <v>B</v>
      </c>
      <c r="G489" s="103" t="str">
        <f>IF('Jeunes Plants'!N320&lt;&gt;"",'Jeunes Plants'!N320,"")</f>
        <v>M3</v>
      </c>
      <c r="H489" s="103" t="str">
        <f>IF('Jeunes Plants'!I320&lt;&gt;"",'Jeunes Plants'!I320,"")</f>
        <v>E</v>
      </c>
      <c r="I489" s="103">
        <f>IF('Jeunes Plants'!J320&lt;&gt;"",'Jeunes Plants'!J320,"")</f>
        <v>0.12</v>
      </c>
      <c r="J489" s="103">
        <f>IF($J$9=36,'Jeunes Plants'!U320,IF($J$9=37,'Jeunes Plants'!V320,IF($J$9=38,'Jeunes Plants'!W320,IF($J$9=39,'Jeunes Plants'!X320,IF($J$9=40,'Jeunes Plants'!Y320,IF($J$9=41,'Jeunes Plants'!Z320,IF($J$9=42,'Jeunes Plants'!AA320,IF($J$9=43,'Jeunes Plants'!AB320,IF($J$9=44,'Jeunes Plants'!AC320,IF($J$9=45,'Jeunes Plants'!AD320,IF($J$9=46,'Jeunes Plants'!AE320,IF($J$9=47,'Jeunes Plants'!AF320,IF($J$9=48,'Jeunes Plants'!AG320,IF($J$9=49,'Jeunes Plants'!AH320,IF($J$9=50,'Jeunes Plants'!AI320,IF($J$9=51,'Jeunes Plants'!AJ320,IF($J$9=52,'Jeunes Plants'!AK320,IF($J$9=1,'Jeunes Plants'!AL320,IF($J$9=2,'Jeunes Plants'!AM320,IF($J$9=3,'Jeunes Plants'!AN320,IF($J$9=4,'Jeunes Plants'!AO320,IF($J$9=5,'Jeunes Plants'!AP320,IF($J$9=6,'Jeunes Plants'!AQ320,IF($J$9=7,'Jeunes Plants'!AR320,IF($J$9=8,'Jeunes Plants'!AS320,IF($J$9=9,'Jeunes Plants'!AT320,IF($J$9=10,'Jeunes Plants'!AU320,IF($J$9=11,'Jeunes Plants'!AV320,IF($J$9=12,'Jeunes Plants'!AW320,IF($J$9=13,'Jeunes Plants'!AX320,IF($J$9=14,'Jeunes Plants'!AY320,IF($J$9=15,'Jeunes Plants'!AZ320,IF($J$9=16,'Jeunes Plants'!BA320,IF($J$9=17,'Jeunes Plants'!BB320,IF($J$9=18,'Jeunes Plants'!BC320,IF($J$9=19,'Jeunes Plants'!BD320,IF($J$9=20,'Jeunes Plants'!BE320,IF($J$9=21,'Jeunes Plants'!BF320,IF($J$9=22,'Jeunes Plants'!BG320,IF($J$9=23,'Jeunes Plants'!BH320,IF($J$9=24,'Jeunes Plants'!BI320,IF($J$9=25,'Jeunes Plants'!BJ320,IF($J$9=26,'Jeunes Plants'!BK320,IF($J$9=27,'Jeunes Plants'!BL320,IF($J$9=28,'Jeunes Plants'!BM320,IF($J$9=29,'Jeunes Plants'!BN320,IF($J$9=30,'Jeunes Plants'!BO320,IF($J$9=31,'Jeunes Plants'!BP320,IF($J$9=32,'Jeunes Plants'!BQ320,IF($J$9=33,'Jeunes Plants'!BR320,IF($J$9=34,'Jeunes Plants'!BS320,IF($J$9=35,'Jeunes Plants'!B12223,))))))))))))))))))))))))))))))))))))))))))))))))))))</f>
        <v>0</v>
      </c>
      <c r="K489" s="103" t="str">
        <f>IF('Jeunes Plants'!R320=0,"","Erreur")</f>
        <v/>
      </c>
    </row>
    <row r="490" spans="1:11" x14ac:dyDescent="0.25">
      <c r="A490" s="103">
        <f>IF('Jeunes Plants'!A321&lt;&gt;"",'Jeunes Plants'!A321,"")</f>
        <v>23767</v>
      </c>
      <c r="B490" s="103" t="str">
        <f>IF('Jeunes Plants'!L321&lt;&gt;"",'Jeunes Plants'!L321,"")</f>
        <v>S7</v>
      </c>
      <c r="C490" s="107" t="str">
        <f>IF('Jeunes Plants'!B321&lt;&gt;"",'Jeunes Plants'!B321,"")</f>
        <v>DAHLIA LABELLA MAGGIORE</v>
      </c>
      <c r="D490" s="107" t="str">
        <f>IF('Jeunes Plants'!C321&lt;&gt;"",'Jeunes Plants'!C321,"")</f>
        <v xml:space="preserve">Fun Flame </v>
      </c>
      <c r="E490" s="103">
        <f>IF('Jeunes Plants'!H321&lt;&gt;"",'Jeunes Plants'!H321,"")</f>
        <v>7</v>
      </c>
      <c r="F490" s="103" t="str">
        <f>IF('Jeunes Plants'!E321&lt;&gt;"",'Jeunes Plants'!E321,"")</f>
        <v>B</v>
      </c>
      <c r="G490" s="103" t="str">
        <f>IF('Jeunes Plants'!N321&lt;&gt;"",'Jeunes Plants'!N321,"")</f>
        <v>M3</v>
      </c>
      <c r="H490" s="103" t="str">
        <f>IF('Jeunes Plants'!I321&lt;&gt;"",'Jeunes Plants'!I321,"")</f>
        <v>E</v>
      </c>
      <c r="I490" s="103">
        <f>IF('Jeunes Plants'!J321&lt;&gt;"",'Jeunes Plants'!J321,"")</f>
        <v>0.12</v>
      </c>
      <c r="J490" s="103">
        <f>IF($J$9=36,'Jeunes Plants'!U321,IF($J$9=37,'Jeunes Plants'!V321,IF($J$9=38,'Jeunes Plants'!W321,IF($J$9=39,'Jeunes Plants'!X321,IF($J$9=40,'Jeunes Plants'!Y321,IF($J$9=41,'Jeunes Plants'!Z321,IF($J$9=42,'Jeunes Plants'!AA321,IF($J$9=43,'Jeunes Plants'!AB321,IF($J$9=44,'Jeunes Plants'!AC321,IF($J$9=45,'Jeunes Plants'!AD321,IF($J$9=46,'Jeunes Plants'!AE321,IF($J$9=47,'Jeunes Plants'!AF321,IF($J$9=48,'Jeunes Plants'!AG321,IF($J$9=49,'Jeunes Plants'!AH321,IF($J$9=50,'Jeunes Plants'!AI321,IF($J$9=51,'Jeunes Plants'!AJ321,IF($J$9=52,'Jeunes Plants'!AK321,IF($J$9=1,'Jeunes Plants'!AL321,IF($J$9=2,'Jeunes Plants'!AM321,IF($J$9=3,'Jeunes Plants'!AN321,IF($J$9=4,'Jeunes Plants'!AO321,IF($J$9=5,'Jeunes Plants'!AP321,IF($J$9=6,'Jeunes Plants'!AQ321,IF($J$9=7,'Jeunes Plants'!AR321,IF($J$9=8,'Jeunes Plants'!AS321,IF($J$9=9,'Jeunes Plants'!AT321,IF($J$9=10,'Jeunes Plants'!AU321,IF($J$9=11,'Jeunes Plants'!AV321,IF($J$9=12,'Jeunes Plants'!AW321,IF($J$9=13,'Jeunes Plants'!AX321,IF($J$9=14,'Jeunes Plants'!AY321,IF($J$9=15,'Jeunes Plants'!AZ321,IF($J$9=16,'Jeunes Plants'!BA321,IF($J$9=17,'Jeunes Plants'!BB321,IF($J$9=18,'Jeunes Plants'!BC321,IF($J$9=19,'Jeunes Plants'!BD321,IF($J$9=20,'Jeunes Plants'!BE321,IF($J$9=21,'Jeunes Plants'!BF321,IF($J$9=22,'Jeunes Plants'!BG321,IF($J$9=23,'Jeunes Plants'!BH321,IF($J$9=24,'Jeunes Plants'!BI321,IF($J$9=25,'Jeunes Plants'!BJ321,IF($J$9=26,'Jeunes Plants'!BK321,IF($J$9=27,'Jeunes Plants'!BL321,IF($J$9=28,'Jeunes Plants'!BM321,IF($J$9=29,'Jeunes Plants'!BN321,IF($J$9=30,'Jeunes Plants'!BO321,IF($J$9=31,'Jeunes Plants'!BP321,IF($J$9=32,'Jeunes Plants'!BQ321,IF($J$9=33,'Jeunes Plants'!BR321,IF($J$9=34,'Jeunes Plants'!BS321,IF($J$9=35,'Jeunes Plants'!B12224,))))))))))))))))))))))))))))))))))))))))))))))))))))</f>
        <v>0</v>
      </c>
      <c r="K490" s="103" t="str">
        <f>IF('Jeunes Plants'!R321=0,"","Erreur")</f>
        <v/>
      </c>
    </row>
    <row r="491" spans="1:11" x14ac:dyDescent="0.25">
      <c r="A491" s="103">
        <f>IF('Jeunes Plants'!A322&lt;&gt;"",'Jeunes Plants'!A322,"")</f>
        <v>25994</v>
      </c>
      <c r="B491" s="103" t="str">
        <f>IF('Jeunes Plants'!L322&lt;&gt;"",'Jeunes Plants'!L322,"")</f>
        <v>S7</v>
      </c>
      <c r="C491" s="107" t="str">
        <f>IF('Jeunes Plants'!B322&lt;&gt;"",'Jeunes Plants'!B322,"")</f>
        <v>DAHLIA LABELLA MAGGIORE</v>
      </c>
      <c r="D491" s="107" t="str">
        <f>IF('Jeunes Plants'!C322&lt;&gt;"",'Jeunes Plants'!C322,"")</f>
        <v>Fun Pomegranate</v>
      </c>
      <c r="E491" s="103">
        <f>IF('Jeunes Plants'!H322&lt;&gt;"",'Jeunes Plants'!H322,"")</f>
        <v>7</v>
      </c>
      <c r="F491" s="103" t="str">
        <f>IF('Jeunes Plants'!E322&lt;&gt;"",'Jeunes Plants'!E322,"")</f>
        <v>B</v>
      </c>
      <c r="G491" s="103" t="str">
        <f>IF('Jeunes Plants'!N322&lt;&gt;"",'Jeunes Plants'!N322,"")</f>
        <v>M3</v>
      </c>
      <c r="H491" s="103" t="str">
        <f>IF('Jeunes Plants'!I322&lt;&gt;"",'Jeunes Plants'!I322,"")</f>
        <v>E</v>
      </c>
      <c r="I491" s="103">
        <f>IF('Jeunes Plants'!J322&lt;&gt;"",'Jeunes Plants'!J322,"")</f>
        <v>0.12</v>
      </c>
      <c r="J491" s="103">
        <f>IF($J$9=36,'Jeunes Plants'!U322,IF($J$9=37,'Jeunes Plants'!V322,IF($J$9=38,'Jeunes Plants'!W322,IF($J$9=39,'Jeunes Plants'!X322,IF($J$9=40,'Jeunes Plants'!Y322,IF($J$9=41,'Jeunes Plants'!Z322,IF($J$9=42,'Jeunes Plants'!AA322,IF($J$9=43,'Jeunes Plants'!AB322,IF($J$9=44,'Jeunes Plants'!AC322,IF($J$9=45,'Jeunes Plants'!AD322,IF($J$9=46,'Jeunes Plants'!AE322,IF($J$9=47,'Jeunes Plants'!AF322,IF($J$9=48,'Jeunes Plants'!AG322,IF($J$9=49,'Jeunes Plants'!AH322,IF($J$9=50,'Jeunes Plants'!AI322,IF($J$9=51,'Jeunes Plants'!AJ322,IF($J$9=52,'Jeunes Plants'!AK322,IF($J$9=1,'Jeunes Plants'!AL322,IF($J$9=2,'Jeunes Plants'!AM322,IF($J$9=3,'Jeunes Plants'!AN322,IF($J$9=4,'Jeunes Plants'!AO322,IF($J$9=5,'Jeunes Plants'!AP322,IF($J$9=6,'Jeunes Plants'!AQ322,IF($J$9=7,'Jeunes Plants'!AR322,IF($J$9=8,'Jeunes Plants'!AS322,IF($J$9=9,'Jeunes Plants'!AT322,IF($J$9=10,'Jeunes Plants'!AU322,IF($J$9=11,'Jeunes Plants'!AV322,IF($J$9=12,'Jeunes Plants'!AW322,IF($J$9=13,'Jeunes Plants'!AX322,IF($J$9=14,'Jeunes Plants'!AY322,IF($J$9=15,'Jeunes Plants'!AZ322,IF($J$9=16,'Jeunes Plants'!BA322,IF($J$9=17,'Jeunes Plants'!BB322,IF($J$9=18,'Jeunes Plants'!BC322,IF($J$9=19,'Jeunes Plants'!BD322,IF($J$9=20,'Jeunes Plants'!BE322,IF($J$9=21,'Jeunes Plants'!BF322,IF($J$9=22,'Jeunes Plants'!BG322,IF($J$9=23,'Jeunes Plants'!BH322,IF($J$9=24,'Jeunes Plants'!BI322,IF($J$9=25,'Jeunes Plants'!BJ322,IF($J$9=26,'Jeunes Plants'!BK322,IF($J$9=27,'Jeunes Plants'!BL322,IF($J$9=28,'Jeunes Plants'!BM322,IF($J$9=29,'Jeunes Plants'!BN322,IF($J$9=30,'Jeunes Plants'!BO322,IF($J$9=31,'Jeunes Plants'!BP322,IF($J$9=32,'Jeunes Plants'!BQ322,IF($J$9=33,'Jeunes Plants'!BR322,IF($J$9=34,'Jeunes Plants'!BS322,IF($J$9=35,'Jeunes Plants'!B12225,))))))))))))))))))))))))))))))))))))))))))))))))))))</f>
        <v>0</v>
      </c>
      <c r="K491" s="103" t="str">
        <f>IF('Jeunes Plants'!R322=0,"","Erreur")</f>
        <v/>
      </c>
    </row>
    <row r="492" spans="1:11" x14ac:dyDescent="0.25">
      <c r="A492" s="103">
        <f>IF('Jeunes Plants'!A323&lt;&gt;"",'Jeunes Plants'!A323,"")</f>
        <v>14534</v>
      </c>
      <c r="B492" s="103" t="str">
        <f>IF('Jeunes Plants'!L323&lt;&gt;"",'Jeunes Plants'!L323,"")</f>
        <v>S7</v>
      </c>
      <c r="C492" s="107" t="str">
        <f>IF('Jeunes Plants'!B323&lt;&gt;"",'Jeunes Plants'!B323,"")</f>
        <v>DAHLIA LABELLA MAGGIORE</v>
      </c>
      <c r="D492" s="107" t="str">
        <f>IF('Jeunes Plants'!C323&lt;&gt;"",'Jeunes Plants'!C323,"")</f>
        <v xml:space="preserve">Purple </v>
      </c>
      <c r="E492" s="103">
        <f>IF('Jeunes Plants'!H323&lt;&gt;"",'Jeunes Plants'!H323,"")</f>
        <v>7</v>
      </c>
      <c r="F492" s="103" t="str">
        <f>IF('Jeunes Plants'!E323&lt;&gt;"",'Jeunes Plants'!E323,"")</f>
        <v>B</v>
      </c>
      <c r="G492" s="103" t="str">
        <f>IF('Jeunes Plants'!N323&lt;&gt;"",'Jeunes Plants'!N323,"")</f>
        <v>M3</v>
      </c>
      <c r="H492" s="103" t="str">
        <f>IF('Jeunes Plants'!I323&lt;&gt;"",'Jeunes Plants'!I323,"")</f>
        <v>E</v>
      </c>
      <c r="I492" s="103">
        <f>IF('Jeunes Plants'!J323&lt;&gt;"",'Jeunes Plants'!J323,"")</f>
        <v>0.12</v>
      </c>
      <c r="J492" s="103">
        <f>IF($J$9=36,'Jeunes Plants'!U323,IF($J$9=37,'Jeunes Plants'!V323,IF($J$9=38,'Jeunes Plants'!W323,IF($J$9=39,'Jeunes Plants'!X323,IF($J$9=40,'Jeunes Plants'!Y323,IF($J$9=41,'Jeunes Plants'!Z323,IF($J$9=42,'Jeunes Plants'!AA323,IF($J$9=43,'Jeunes Plants'!AB323,IF($J$9=44,'Jeunes Plants'!AC323,IF($J$9=45,'Jeunes Plants'!AD323,IF($J$9=46,'Jeunes Plants'!AE323,IF($J$9=47,'Jeunes Plants'!AF323,IF($J$9=48,'Jeunes Plants'!AG323,IF($J$9=49,'Jeunes Plants'!AH323,IF($J$9=50,'Jeunes Plants'!AI323,IF($J$9=51,'Jeunes Plants'!AJ323,IF($J$9=52,'Jeunes Plants'!AK323,IF($J$9=1,'Jeunes Plants'!AL323,IF($J$9=2,'Jeunes Plants'!AM323,IF($J$9=3,'Jeunes Plants'!AN323,IF($J$9=4,'Jeunes Plants'!AO323,IF($J$9=5,'Jeunes Plants'!AP323,IF($J$9=6,'Jeunes Plants'!AQ323,IF($J$9=7,'Jeunes Plants'!AR323,IF($J$9=8,'Jeunes Plants'!AS323,IF($J$9=9,'Jeunes Plants'!AT323,IF($J$9=10,'Jeunes Plants'!AU323,IF($J$9=11,'Jeunes Plants'!AV323,IF($J$9=12,'Jeunes Plants'!AW323,IF($J$9=13,'Jeunes Plants'!AX323,IF($J$9=14,'Jeunes Plants'!AY323,IF($J$9=15,'Jeunes Plants'!AZ323,IF($J$9=16,'Jeunes Plants'!BA323,IF($J$9=17,'Jeunes Plants'!BB323,IF($J$9=18,'Jeunes Plants'!BC323,IF($J$9=19,'Jeunes Plants'!BD323,IF($J$9=20,'Jeunes Plants'!BE323,IF($J$9=21,'Jeunes Plants'!BF323,IF($J$9=22,'Jeunes Plants'!BG323,IF($J$9=23,'Jeunes Plants'!BH323,IF($J$9=24,'Jeunes Plants'!BI323,IF($J$9=25,'Jeunes Plants'!BJ323,IF($J$9=26,'Jeunes Plants'!BK323,IF($J$9=27,'Jeunes Plants'!BL323,IF($J$9=28,'Jeunes Plants'!BM323,IF($J$9=29,'Jeunes Plants'!BN323,IF($J$9=30,'Jeunes Plants'!BO323,IF($J$9=31,'Jeunes Plants'!BP323,IF($J$9=32,'Jeunes Plants'!BQ323,IF($J$9=33,'Jeunes Plants'!BR323,IF($J$9=34,'Jeunes Plants'!BS323,IF($J$9=35,'Jeunes Plants'!B12226,))))))))))))))))))))))))))))))))))))))))))))))))))))</f>
        <v>0</v>
      </c>
      <c r="K492" s="103" t="str">
        <f>IF('Jeunes Plants'!R323=0,"","Erreur")</f>
        <v/>
      </c>
    </row>
    <row r="493" spans="1:11" x14ac:dyDescent="0.25">
      <c r="A493" s="103">
        <f>IF('Jeunes Plants'!A324&lt;&gt;"",'Jeunes Plants'!A324,"")</f>
        <v>14536</v>
      </c>
      <c r="B493" s="103" t="str">
        <f>IF('Jeunes Plants'!L324&lt;&gt;"",'Jeunes Plants'!L324,"")</f>
        <v>S7</v>
      </c>
      <c r="C493" s="107" t="str">
        <f>IF('Jeunes Plants'!B324&lt;&gt;"",'Jeunes Plants'!B324,"")</f>
        <v>DAHLIA LABELLA MAGGIORE</v>
      </c>
      <c r="D493" s="107" t="str">
        <f>IF('Jeunes Plants'!C324&lt;&gt;"",'Jeunes Plants'!C324,"")</f>
        <v>Rose Bicolor</v>
      </c>
      <c r="E493" s="103">
        <f>IF('Jeunes Plants'!H324&lt;&gt;"",'Jeunes Plants'!H324,"")</f>
        <v>7</v>
      </c>
      <c r="F493" s="103" t="str">
        <f>IF('Jeunes Plants'!E324&lt;&gt;"",'Jeunes Plants'!E324,"")</f>
        <v>B</v>
      </c>
      <c r="G493" s="103" t="str">
        <f>IF('Jeunes Plants'!N324&lt;&gt;"",'Jeunes Plants'!N324,"")</f>
        <v>M3</v>
      </c>
      <c r="H493" s="103" t="str">
        <f>IF('Jeunes Plants'!I324&lt;&gt;"",'Jeunes Plants'!I324,"")</f>
        <v>E</v>
      </c>
      <c r="I493" s="103">
        <f>IF('Jeunes Plants'!J324&lt;&gt;"",'Jeunes Plants'!J324,"")</f>
        <v>0.12</v>
      </c>
      <c r="J493" s="103">
        <f>IF($J$9=36,'Jeunes Plants'!U324,IF($J$9=37,'Jeunes Plants'!V324,IF($J$9=38,'Jeunes Plants'!W324,IF($J$9=39,'Jeunes Plants'!X324,IF($J$9=40,'Jeunes Plants'!Y324,IF($J$9=41,'Jeunes Plants'!Z324,IF($J$9=42,'Jeunes Plants'!AA324,IF($J$9=43,'Jeunes Plants'!AB324,IF($J$9=44,'Jeunes Plants'!AC324,IF($J$9=45,'Jeunes Plants'!AD324,IF($J$9=46,'Jeunes Plants'!AE324,IF($J$9=47,'Jeunes Plants'!AF324,IF($J$9=48,'Jeunes Plants'!AG324,IF($J$9=49,'Jeunes Plants'!AH324,IF($J$9=50,'Jeunes Plants'!AI324,IF($J$9=51,'Jeunes Plants'!AJ324,IF($J$9=52,'Jeunes Plants'!AK324,IF($J$9=1,'Jeunes Plants'!AL324,IF($J$9=2,'Jeunes Plants'!AM324,IF($J$9=3,'Jeunes Plants'!AN324,IF($J$9=4,'Jeunes Plants'!AO324,IF($J$9=5,'Jeunes Plants'!AP324,IF($J$9=6,'Jeunes Plants'!AQ324,IF($J$9=7,'Jeunes Plants'!AR324,IF($J$9=8,'Jeunes Plants'!AS324,IF($J$9=9,'Jeunes Plants'!AT324,IF($J$9=10,'Jeunes Plants'!AU324,IF($J$9=11,'Jeunes Plants'!AV324,IF($J$9=12,'Jeunes Plants'!AW324,IF($J$9=13,'Jeunes Plants'!AX324,IF($J$9=14,'Jeunes Plants'!AY324,IF($J$9=15,'Jeunes Plants'!AZ324,IF($J$9=16,'Jeunes Plants'!BA324,IF($J$9=17,'Jeunes Plants'!BB324,IF($J$9=18,'Jeunes Plants'!BC324,IF($J$9=19,'Jeunes Plants'!BD324,IF($J$9=20,'Jeunes Plants'!BE324,IF($J$9=21,'Jeunes Plants'!BF324,IF($J$9=22,'Jeunes Plants'!BG324,IF($J$9=23,'Jeunes Plants'!BH324,IF($J$9=24,'Jeunes Plants'!BI324,IF($J$9=25,'Jeunes Plants'!BJ324,IF($J$9=26,'Jeunes Plants'!BK324,IF($J$9=27,'Jeunes Plants'!BL324,IF($J$9=28,'Jeunes Plants'!BM324,IF($J$9=29,'Jeunes Plants'!BN324,IF($J$9=30,'Jeunes Plants'!BO324,IF($J$9=31,'Jeunes Plants'!BP324,IF($J$9=32,'Jeunes Plants'!BQ324,IF($J$9=33,'Jeunes Plants'!BR324,IF($J$9=34,'Jeunes Plants'!BS324,IF($J$9=35,'Jeunes Plants'!B12227,))))))))))))))))))))))))))))))))))))))))))))))))))))</f>
        <v>0</v>
      </c>
      <c r="K493" s="103" t="str">
        <f>IF('Jeunes Plants'!R324=0,"","Erreur")</f>
        <v/>
      </c>
    </row>
    <row r="494" spans="1:11" x14ac:dyDescent="0.25">
      <c r="A494" s="103">
        <f>IF('Jeunes Plants'!A325&lt;&gt;"",'Jeunes Plants'!A325,"")</f>
        <v>23768</v>
      </c>
      <c r="B494" s="103" t="str">
        <f>IF('Jeunes Plants'!L325&lt;&gt;"",'Jeunes Plants'!L325,"")</f>
        <v>S7</v>
      </c>
      <c r="C494" s="107" t="str">
        <f>IF('Jeunes Plants'!B325&lt;&gt;"",'Jeunes Plants'!B325,"")</f>
        <v>DAHLIA LABELLA MAGGIORE</v>
      </c>
      <c r="D494" s="107" t="str">
        <f>IF('Jeunes Plants'!C325&lt;&gt;"",'Jeunes Plants'!C325,"")</f>
        <v>White</v>
      </c>
      <c r="E494" s="103">
        <f>IF('Jeunes Plants'!H325&lt;&gt;"",'Jeunes Plants'!H325,"")</f>
        <v>7</v>
      </c>
      <c r="F494" s="103" t="str">
        <f>IF('Jeunes Plants'!E325&lt;&gt;"",'Jeunes Plants'!E325,"")</f>
        <v>B</v>
      </c>
      <c r="G494" s="103" t="str">
        <f>IF('Jeunes Plants'!N325&lt;&gt;"",'Jeunes Plants'!N325,"")</f>
        <v>M3</v>
      </c>
      <c r="H494" s="103" t="str">
        <f>IF('Jeunes Plants'!I325&lt;&gt;"",'Jeunes Plants'!I325,"")</f>
        <v>E</v>
      </c>
      <c r="I494" s="103">
        <f>IF('Jeunes Plants'!J325&lt;&gt;"",'Jeunes Plants'!J325,"")</f>
        <v>0.12</v>
      </c>
      <c r="J494" s="103">
        <f>IF($J$9=36,'Jeunes Plants'!U325,IF($J$9=37,'Jeunes Plants'!V325,IF($J$9=38,'Jeunes Plants'!W325,IF($J$9=39,'Jeunes Plants'!X325,IF($J$9=40,'Jeunes Plants'!Y325,IF($J$9=41,'Jeunes Plants'!Z325,IF($J$9=42,'Jeunes Plants'!AA325,IF($J$9=43,'Jeunes Plants'!AB325,IF($J$9=44,'Jeunes Plants'!AC325,IF($J$9=45,'Jeunes Plants'!AD325,IF($J$9=46,'Jeunes Plants'!AE325,IF($J$9=47,'Jeunes Plants'!AF325,IF($J$9=48,'Jeunes Plants'!AG325,IF($J$9=49,'Jeunes Plants'!AH325,IF($J$9=50,'Jeunes Plants'!AI325,IF($J$9=51,'Jeunes Plants'!AJ325,IF($J$9=52,'Jeunes Plants'!AK325,IF($J$9=1,'Jeunes Plants'!AL325,IF($J$9=2,'Jeunes Plants'!AM325,IF($J$9=3,'Jeunes Plants'!AN325,IF($J$9=4,'Jeunes Plants'!AO325,IF($J$9=5,'Jeunes Plants'!AP325,IF($J$9=6,'Jeunes Plants'!AQ325,IF($J$9=7,'Jeunes Plants'!AR325,IF($J$9=8,'Jeunes Plants'!AS325,IF($J$9=9,'Jeunes Plants'!AT325,IF($J$9=10,'Jeunes Plants'!AU325,IF($J$9=11,'Jeunes Plants'!AV325,IF($J$9=12,'Jeunes Plants'!AW325,IF($J$9=13,'Jeunes Plants'!AX325,IF($J$9=14,'Jeunes Plants'!AY325,IF($J$9=15,'Jeunes Plants'!AZ325,IF($J$9=16,'Jeunes Plants'!BA325,IF($J$9=17,'Jeunes Plants'!BB325,IF($J$9=18,'Jeunes Plants'!BC325,IF($J$9=19,'Jeunes Plants'!BD325,IF($J$9=20,'Jeunes Plants'!BE325,IF($J$9=21,'Jeunes Plants'!BF325,IF($J$9=22,'Jeunes Plants'!BG325,IF($J$9=23,'Jeunes Plants'!BH325,IF($J$9=24,'Jeunes Plants'!BI325,IF($J$9=25,'Jeunes Plants'!BJ325,IF($J$9=26,'Jeunes Plants'!BK325,IF($J$9=27,'Jeunes Plants'!BL325,IF($J$9=28,'Jeunes Plants'!BM325,IF($J$9=29,'Jeunes Plants'!BN325,IF($J$9=30,'Jeunes Plants'!BO325,IF($J$9=31,'Jeunes Plants'!BP325,IF($J$9=32,'Jeunes Plants'!BQ325,IF($J$9=33,'Jeunes Plants'!BR325,IF($J$9=34,'Jeunes Plants'!BS325,IF($J$9=35,'Jeunes Plants'!B12228,))))))))))))))))))))))))))))))))))))))))))))))))))))</f>
        <v>0</v>
      </c>
      <c r="K494" s="103" t="str">
        <f>IF('Jeunes Plants'!R325=0,"","Erreur")</f>
        <v/>
      </c>
    </row>
    <row r="495" spans="1:11" x14ac:dyDescent="0.25">
      <c r="A495" s="103">
        <f>IF('Jeunes Plants'!A326&lt;&gt;"",'Jeunes Plants'!A326,"")</f>
        <v>14538</v>
      </c>
      <c r="B495" s="103" t="str">
        <f>IF('Jeunes Plants'!L326&lt;&gt;"",'Jeunes Plants'!L326,"")</f>
        <v>S7</v>
      </c>
      <c r="C495" s="107" t="str">
        <f>IF('Jeunes Plants'!B326&lt;&gt;"",'Jeunes Plants'!B326,"")</f>
        <v>DAHLIA LABELLA MAGGIORE</v>
      </c>
      <c r="D495" s="107" t="str">
        <f>IF('Jeunes Plants'!C326&lt;&gt;"",'Jeunes Plants'!C326,"")</f>
        <v xml:space="preserve">Yellow </v>
      </c>
      <c r="E495" s="103">
        <f>IF('Jeunes Plants'!H326&lt;&gt;"",'Jeunes Plants'!H326,"")</f>
        <v>7</v>
      </c>
      <c r="F495" s="103" t="str">
        <f>IF('Jeunes Plants'!E326&lt;&gt;"",'Jeunes Plants'!E326,"")</f>
        <v>B</v>
      </c>
      <c r="G495" s="103" t="str">
        <f>IF('Jeunes Plants'!N326&lt;&gt;"",'Jeunes Plants'!N326,"")</f>
        <v>M3</v>
      </c>
      <c r="H495" s="103" t="str">
        <f>IF('Jeunes Plants'!I326&lt;&gt;"",'Jeunes Plants'!I326,"")</f>
        <v>E</v>
      </c>
      <c r="I495" s="103">
        <f>IF('Jeunes Plants'!J326&lt;&gt;"",'Jeunes Plants'!J326,"")</f>
        <v>0.12</v>
      </c>
      <c r="J495" s="103">
        <f>IF($J$9=36,'Jeunes Plants'!U326,IF($J$9=37,'Jeunes Plants'!V326,IF($J$9=38,'Jeunes Plants'!W326,IF($J$9=39,'Jeunes Plants'!X326,IF($J$9=40,'Jeunes Plants'!Y326,IF($J$9=41,'Jeunes Plants'!Z326,IF($J$9=42,'Jeunes Plants'!AA326,IF($J$9=43,'Jeunes Plants'!AB326,IF($J$9=44,'Jeunes Plants'!AC326,IF($J$9=45,'Jeunes Plants'!AD326,IF($J$9=46,'Jeunes Plants'!AE326,IF($J$9=47,'Jeunes Plants'!AF326,IF($J$9=48,'Jeunes Plants'!AG326,IF($J$9=49,'Jeunes Plants'!AH326,IF($J$9=50,'Jeunes Plants'!AI326,IF($J$9=51,'Jeunes Plants'!AJ326,IF($J$9=52,'Jeunes Plants'!AK326,IF($J$9=1,'Jeunes Plants'!AL326,IF($J$9=2,'Jeunes Plants'!AM326,IF($J$9=3,'Jeunes Plants'!AN326,IF($J$9=4,'Jeunes Plants'!AO326,IF($J$9=5,'Jeunes Plants'!AP326,IF($J$9=6,'Jeunes Plants'!AQ326,IF($J$9=7,'Jeunes Plants'!AR326,IF($J$9=8,'Jeunes Plants'!AS326,IF($J$9=9,'Jeunes Plants'!AT326,IF($J$9=10,'Jeunes Plants'!AU326,IF($J$9=11,'Jeunes Plants'!AV326,IF($J$9=12,'Jeunes Plants'!AW326,IF($J$9=13,'Jeunes Plants'!AX326,IF($J$9=14,'Jeunes Plants'!AY326,IF($J$9=15,'Jeunes Plants'!AZ326,IF($J$9=16,'Jeunes Plants'!BA326,IF($J$9=17,'Jeunes Plants'!BB326,IF($J$9=18,'Jeunes Plants'!BC326,IF($J$9=19,'Jeunes Plants'!BD326,IF($J$9=20,'Jeunes Plants'!BE326,IF($J$9=21,'Jeunes Plants'!BF326,IF($J$9=22,'Jeunes Plants'!BG326,IF($J$9=23,'Jeunes Plants'!BH326,IF($J$9=24,'Jeunes Plants'!BI326,IF($J$9=25,'Jeunes Plants'!BJ326,IF($J$9=26,'Jeunes Plants'!BK326,IF($J$9=27,'Jeunes Plants'!BL326,IF($J$9=28,'Jeunes Plants'!BM326,IF($J$9=29,'Jeunes Plants'!BN326,IF($J$9=30,'Jeunes Plants'!BO326,IF($J$9=31,'Jeunes Plants'!BP326,IF($J$9=32,'Jeunes Plants'!BQ326,IF($J$9=33,'Jeunes Plants'!BR326,IF($J$9=34,'Jeunes Plants'!BS326,IF($J$9=35,'Jeunes Plants'!B12229,))))))))))))))))))))))))))))))))))))))))))))))))))))</f>
        <v>0</v>
      </c>
      <c r="K495" s="103" t="str">
        <f>IF('Jeunes Plants'!R326=0,"","Erreur")</f>
        <v/>
      </c>
    </row>
    <row r="496" spans="1:11" x14ac:dyDescent="0.25">
      <c r="A496" s="103">
        <f>IF('Jeunes Plants'!A327&lt;&gt;"",'Jeunes Plants'!A327,"")</f>
        <v>15082</v>
      </c>
      <c r="B496" s="103" t="str">
        <f>IF('Jeunes Plants'!L327&lt;&gt;"",'Jeunes Plants'!L327,"")</f>
        <v>S7</v>
      </c>
      <c r="C496" s="107" t="str">
        <f>IF('Jeunes Plants'!B327&lt;&gt;"",'Jeunes Plants'!B327,"")</f>
        <v>DAHLIA LABELLA MAGGIORE</v>
      </c>
      <c r="D496" s="107" t="str">
        <f>IF('Jeunes Plants'!C327&lt;&gt;"",'Jeunes Plants'!C327,"")</f>
        <v xml:space="preserve">Variés </v>
      </c>
      <c r="E496" s="103">
        <f>IF('Jeunes Plants'!H327&lt;&gt;"",'Jeunes Plants'!H327,"")</f>
        <v>7</v>
      </c>
      <c r="F496" s="103" t="str">
        <f>IF('Jeunes Plants'!E327&lt;&gt;"",'Jeunes Plants'!E327,"")</f>
        <v>B</v>
      </c>
      <c r="G496" s="103" t="str">
        <f>IF('Jeunes Plants'!N327&lt;&gt;"",'Jeunes Plants'!N327,"")</f>
        <v>M3</v>
      </c>
      <c r="H496" s="103" t="str">
        <f>IF('Jeunes Plants'!I327&lt;&gt;"",'Jeunes Plants'!I327,"")</f>
        <v>E</v>
      </c>
      <c r="I496" s="103">
        <f>IF('Jeunes Plants'!J327&lt;&gt;"",'Jeunes Plants'!J327,"")</f>
        <v>0.12</v>
      </c>
      <c r="J496" s="103">
        <f>IF($J$9=36,'Jeunes Plants'!U327,IF($J$9=37,'Jeunes Plants'!V327,IF($J$9=38,'Jeunes Plants'!W327,IF($J$9=39,'Jeunes Plants'!X327,IF($J$9=40,'Jeunes Plants'!Y327,IF($J$9=41,'Jeunes Plants'!Z327,IF($J$9=42,'Jeunes Plants'!AA327,IF($J$9=43,'Jeunes Plants'!AB327,IF($J$9=44,'Jeunes Plants'!AC327,IF($J$9=45,'Jeunes Plants'!AD327,IF($J$9=46,'Jeunes Plants'!AE327,IF($J$9=47,'Jeunes Plants'!AF327,IF($J$9=48,'Jeunes Plants'!AG327,IF($J$9=49,'Jeunes Plants'!AH327,IF($J$9=50,'Jeunes Plants'!AI327,IF($J$9=51,'Jeunes Plants'!AJ327,IF($J$9=52,'Jeunes Plants'!AK327,IF($J$9=1,'Jeunes Plants'!AL327,IF($J$9=2,'Jeunes Plants'!AM327,IF($J$9=3,'Jeunes Plants'!AN327,IF($J$9=4,'Jeunes Plants'!AO327,IF($J$9=5,'Jeunes Plants'!AP327,IF($J$9=6,'Jeunes Plants'!AQ327,IF($J$9=7,'Jeunes Plants'!AR327,IF($J$9=8,'Jeunes Plants'!AS327,IF($J$9=9,'Jeunes Plants'!AT327,IF($J$9=10,'Jeunes Plants'!AU327,IF($J$9=11,'Jeunes Plants'!AV327,IF($J$9=12,'Jeunes Plants'!AW327,IF($J$9=13,'Jeunes Plants'!AX327,IF($J$9=14,'Jeunes Plants'!AY327,IF($J$9=15,'Jeunes Plants'!AZ327,IF($J$9=16,'Jeunes Plants'!BA327,IF($J$9=17,'Jeunes Plants'!BB327,IF($J$9=18,'Jeunes Plants'!BC327,IF($J$9=19,'Jeunes Plants'!BD327,IF($J$9=20,'Jeunes Plants'!BE327,IF($J$9=21,'Jeunes Plants'!BF327,IF($J$9=22,'Jeunes Plants'!BG327,IF($J$9=23,'Jeunes Plants'!BH327,IF($J$9=24,'Jeunes Plants'!BI327,IF($J$9=25,'Jeunes Plants'!BJ327,IF($J$9=26,'Jeunes Plants'!BK327,IF($J$9=27,'Jeunes Plants'!BL327,IF($J$9=28,'Jeunes Plants'!BM327,IF($J$9=29,'Jeunes Plants'!BN327,IF($J$9=30,'Jeunes Plants'!BO327,IF($J$9=31,'Jeunes Plants'!BP327,IF($J$9=32,'Jeunes Plants'!BQ327,IF($J$9=33,'Jeunes Plants'!BR327,IF($J$9=34,'Jeunes Plants'!BS327,IF($J$9=35,'Jeunes Plants'!B12230,))))))))))))))))))))))))))))))))))))))))))))))))))))</f>
        <v>0</v>
      </c>
      <c r="K496" s="103" t="str">
        <f>IF('Jeunes Plants'!R327=0,"","Erreur")</f>
        <v/>
      </c>
    </row>
    <row r="497" spans="1:11" x14ac:dyDescent="0.25">
      <c r="A497" s="450"/>
      <c r="B497" s="450"/>
      <c r="C497" s="451" t="s">
        <v>1863</v>
      </c>
      <c r="D497" s="451"/>
      <c r="E497" s="450"/>
      <c r="F497" s="450"/>
      <c r="G497" s="450"/>
      <c r="H497" s="450"/>
      <c r="I497" s="450"/>
      <c r="J497" s="450">
        <f>SUBTOTAL(9,J488:J496)</f>
        <v>0</v>
      </c>
      <c r="K497" s="450"/>
    </row>
    <row r="498" spans="1:11" x14ac:dyDescent="0.25">
      <c r="A498" s="103" t="str">
        <f>IF('Jeunes Plants'!A328&lt;&gt;"",'Jeunes Plants'!A328,"")</f>
        <v/>
      </c>
      <c r="B498" s="103" t="str">
        <f>IF('Jeunes Plants'!L328&lt;&gt;"",'Jeunes Plants'!L328,"")</f>
        <v>E</v>
      </c>
      <c r="C498" s="107" t="str">
        <f>IF('Jeunes Plants'!B328&lt;&gt;"",'Jeunes Plants'!B328,"")</f>
        <v>DAHLIA pour massifs</v>
      </c>
      <c r="D498" s="107" t="str">
        <f>IF('Jeunes Plants'!C328&lt;&gt;"",'Jeunes Plants'!C328,"")</f>
        <v/>
      </c>
      <c r="E498" s="103" t="str">
        <f>IF('Jeunes Plants'!H328&lt;&gt;"",'Jeunes Plants'!H328,"")</f>
        <v/>
      </c>
      <c r="F498" s="103" t="str">
        <f>IF('Jeunes Plants'!E328&lt;&gt;"",'Jeunes Plants'!E328,"")</f>
        <v/>
      </c>
      <c r="G498" s="103" t="str">
        <f>IF('Jeunes Plants'!N328&lt;&gt;"",'Jeunes Plants'!N328,"")</f>
        <v/>
      </c>
      <c r="H498" s="103" t="str">
        <f>IF('Jeunes Plants'!I328&lt;&gt;"",'Jeunes Plants'!I328,"")</f>
        <v/>
      </c>
      <c r="I498" s="103" t="str">
        <f>IF('Jeunes Plants'!J328&lt;&gt;"",'Jeunes Plants'!J328,"")</f>
        <v/>
      </c>
      <c r="J498" s="103">
        <f>IF($J$9=36,'Jeunes Plants'!U328,IF($J$9=37,'Jeunes Plants'!V328,IF($J$9=38,'Jeunes Plants'!W328,IF($J$9=39,'Jeunes Plants'!X328,IF($J$9=40,'Jeunes Plants'!Y328,IF($J$9=41,'Jeunes Plants'!Z328,IF($J$9=42,'Jeunes Plants'!AA328,IF($J$9=43,'Jeunes Plants'!AB328,IF($J$9=44,'Jeunes Plants'!AC328,IF($J$9=45,'Jeunes Plants'!AD328,IF($J$9=46,'Jeunes Plants'!AE328,IF($J$9=47,'Jeunes Plants'!AF328,IF($J$9=48,'Jeunes Plants'!AG328,IF($J$9=49,'Jeunes Plants'!AH328,IF($J$9=50,'Jeunes Plants'!AI328,IF($J$9=51,'Jeunes Plants'!AJ328,IF($J$9=52,'Jeunes Plants'!AK328,IF($J$9=1,'Jeunes Plants'!AL328,IF($J$9=2,'Jeunes Plants'!AM328,IF($J$9=3,'Jeunes Plants'!AN328,IF($J$9=4,'Jeunes Plants'!AO328,IF($J$9=5,'Jeunes Plants'!AP328,IF($J$9=6,'Jeunes Plants'!AQ328,IF($J$9=7,'Jeunes Plants'!AR328,IF($J$9=8,'Jeunes Plants'!AS328,IF($J$9=9,'Jeunes Plants'!AT328,IF($J$9=10,'Jeunes Plants'!AU328,IF($J$9=11,'Jeunes Plants'!AV328,IF($J$9=12,'Jeunes Plants'!AW328,IF($J$9=13,'Jeunes Plants'!AX328,IF($J$9=14,'Jeunes Plants'!AY328,IF($J$9=15,'Jeunes Plants'!AZ328,IF($J$9=16,'Jeunes Plants'!BA328,IF($J$9=17,'Jeunes Plants'!BB328,IF($J$9=18,'Jeunes Plants'!BC328,IF($J$9=19,'Jeunes Plants'!BD328,IF($J$9=20,'Jeunes Plants'!BE328,IF($J$9=21,'Jeunes Plants'!BF328,IF($J$9=22,'Jeunes Plants'!BG328,IF($J$9=23,'Jeunes Plants'!BH328,IF($J$9=24,'Jeunes Plants'!BI328,IF($J$9=25,'Jeunes Plants'!BJ328,IF($J$9=26,'Jeunes Plants'!BK328,IF($J$9=27,'Jeunes Plants'!BL328,IF($J$9=28,'Jeunes Plants'!BM328,IF($J$9=29,'Jeunes Plants'!BN328,IF($J$9=30,'Jeunes Plants'!BO328,IF($J$9=31,'Jeunes Plants'!BP328,IF($J$9=32,'Jeunes Plants'!BQ328,IF($J$9=33,'Jeunes Plants'!BR328,IF($J$9=34,'Jeunes Plants'!BS328,IF($J$9=35,'Jeunes Plants'!B12231,))))))))))))))))))))))))))))))))))))))))))))))))))))</f>
        <v>0</v>
      </c>
      <c r="K498" s="103" t="str">
        <f>IF('Jeunes Plants'!R328=0,"","Erreur")</f>
        <v/>
      </c>
    </row>
    <row r="499" spans="1:11" x14ac:dyDescent="0.25">
      <c r="A499" s="103">
        <f>IF('Jeunes Plants'!A329&lt;&gt;"",'Jeunes Plants'!A329,"")</f>
        <v>12339</v>
      </c>
      <c r="B499" s="103" t="str">
        <f>IF('Jeunes Plants'!L329&lt;&gt;"",'Jeunes Plants'!L329,"")</f>
        <v>S7</v>
      </c>
      <c r="C499" s="107" t="str">
        <f>IF('Jeunes Plants'!B329&lt;&gt;"",'Jeunes Plants'!B329,"")</f>
        <v>DAHLIA MYSTIC</v>
      </c>
      <c r="D499" s="107" t="str">
        <f>IF('Jeunes Plants'!C329&lt;&gt;"",'Jeunes Plants'!C329,"")</f>
        <v>Dreamer</v>
      </c>
      <c r="E499" s="103">
        <f>IF('Jeunes Plants'!H329&lt;&gt;"",'Jeunes Plants'!H329,"")</f>
        <v>6</v>
      </c>
      <c r="F499" s="103" t="str">
        <f>IF('Jeunes Plants'!E329&lt;&gt;"",'Jeunes Plants'!E329,"")</f>
        <v>B</v>
      </c>
      <c r="G499" s="103" t="str">
        <f>IF('Jeunes Plants'!N329&lt;&gt;"",'Jeunes Plants'!N329,"")</f>
        <v>M3</v>
      </c>
      <c r="H499" s="103" t="str">
        <f>IF('Jeunes Plants'!I329&lt;&gt;"",'Jeunes Plants'!I329,"")</f>
        <v>A</v>
      </c>
      <c r="I499" s="103">
        <f>IF('Jeunes Plants'!J329&lt;&gt;"",'Jeunes Plants'!J329,"")</f>
        <v>0.1</v>
      </c>
      <c r="J499" s="103">
        <f>IF($J$9=36,'Jeunes Plants'!U329,IF($J$9=37,'Jeunes Plants'!V329,IF($J$9=38,'Jeunes Plants'!W329,IF($J$9=39,'Jeunes Plants'!X329,IF($J$9=40,'Jeunes Plants'!Y329,IF($J$9=41,'Jeunes Plants'!Z329,IF($J$9=42,'Jeunes Plants'!AA329,IF($J$9=43,'Jeunes Plants'!AB329,IF($J$9=44,'Jeunes Plants'!AC329,IF($J$9=45,'Jeunes Plants'!AD329,IF($J$9=46,'Jeunes Plants'!AE329,IF($J$9=47,'Jeunes Plants'!AF329,IF($J$9=48,'Jeunes Plants'!AG329,IF($J$9=49,'Jeunes Plants'!AH329,IF($J$9=50,'Jeunes Plants'!AI329,IF($J$9=51,'Jeunes Plants'!AJ329,IF($J$9=52,'Jeunes Plants'!AK329,IF($J$9=1,'Jeunes Plants'!AL329,IF($J$9=2,'Jeunes Plants'!AM329,IF($J$9=3,'Jeunes Plants'!AN329,IF($J$9=4,'Jeunes Plants'!AO329,IF($J$9=5,'Jeunes Plants'!AP329,IF($J$9=6,'Jeunes Plants'!AQ329,IF($J$9=7,'Jeunes Plants'!AR329,IF($J$9=8,'Jeunes Plants'!AS329,IF($J$9=9,'Jeunes Plants'!AT329,IF($J$9=10,'Jeunes Plants'!AU329,IF($J$9=11,'Jeunes Plants'!AV329,IF($J$9=12,'Jeunes Plants'!AW329,IF($J$9=13,'Jeunes Plants'!AX329,IF($J$9=14,'Jeunes Plants'!AY329,IF($J$9=15,'Jeunes Plants'!AZ329,IF($J$9=16,'Jeunes Plants'!BA329,IF($J$9=17,'Jeunes Plants'!BB329,IF($J$9=18,'Jeunes Plants'!BC329,IF($J$9=19,'Jeunes Plants'!BD329,IF($J$9=20,'Jeunes Plants'!BE329,IF($J$9=21,'Jeunes Plants'!BF329,IF($J$9=22,'Jeunes Plants'!BG329,IF($J$9=23,'Jeunes Plants'!BH329,IF($J$9=24,'Jeunes Plants'!BI329,IF($J$9=25,'Jeunes Plants'!BJ329,IF($J$9=26,'Jeunes Plants'!BK329,IF($J$9=27,'Jeunes Plants'!BL329,IF($J$9=28,'Jeunes Plants'!BM329,IF($J$9=29,'Jeunes Plants'!BN329,IF($J$9=30,'Jeunes Plants'!BO329,IF($J$9=31,'Jeunes Plants'!BP329,IF($J$9=32,'Jeunes Plants'!BQ329,IF($J$9=33,'Jeunes Plants'!BR329,IF($J$9=34,'Jeunes Plants'!BS329,IF($J$9=35,'Jeunes Plants'!B12232,))))))))))))))))))))))))))))))))))))))))))))))))))))</f>
        <v>0</v>
      </c>
      <c r="K499" s="103" t="str">
        <f>IF('Jeunes Plants'!R329=0,"","Erreur")</f>
        <v/>
      </c>
    </row>
    <row r="500" spans="1:11" x14ac:dyDescent="0.25">
      <c r="A500" s="103">
        <f>IF('Jeunes Plants'!A330&lt;&gt;"",'Jeunes Plants'!A330,"")</f>
        <v>12340</v>
      </c>
      <c r="B500" s="103" t="str">
        <f>IF('Jeunes Plants'!L330&lt;&gt;"",'Jeunes Plants'!L330,"")</f>
        <v>S7</v>
      </c>
      <c r="C500" s="107" t="str">
        <f>IF('Jeunes Plants'!B330&lt;&gt;"",'Jeunes Plants'!B330,"")</f>
        <v>DAHLIA MYSTIC</v>
      </c>
      <c r="D500" s="107" t="str">
        <f>IF('Jeunes Plants'!C330&lt;&gt;"",'Jeunes Plants'!C330,"")</f>
        <v xml:space="preserve">Enchantment </v>
      </c>
      <c r="E500" s="103">
        <f>IF('Jeunes Plants'!H330&lt;&gt;"",'Jeunes Plants'!H330,"")</f>
        <v>6</v>
      </c>
      <c r="F500" s="103" t="str">
        <f>IF('Jeunes Plants'!E330&lt;&gt;"",'Jeunes Plants'!E330,"")</f>
        <v>B</v>
      </c>
      <c r="G500" s="103" t="str">
        <f>IF('Jeunes Plants'!N330&lt;&gt;"",'Jeunes Plants'!N330,"")</f>
        <v>M3</v>
      </c>
      <c r="H500" s="103" t="str">
        <f>IF('Jeunes Plants'!I330&lt;&gt;"",'Jeunes Plants'!I330,"")</f>
        <v>A</v>
      </c>
      <c r="I500" s="103">
        <f>IF('Jeunes Plants'!J330&lt;&gt;"",'Jeunes Plants'!J330,"")</f>
        <v>0.1</v>
      </c>
      <c r="J500" s="103">
        <f>IF($J$9=36,'Jeunes Plants'!U330,IF($J$9=37,'Jeunes Plants'!V330,IF($J$9=38,'Jeunes Plants'!W330,IF($J$9=39,'Jeunes Plants'!X330,IF($J$9=40,'Jeunes Plants'!Y330,IF($J$9=41,'Jeunes Plants'!Z330,IF($J$9=42,'Jeunes Plants'!AA330,IF($J$9=43,'Jeunes Plants'!AB330,IF($J$9=44,'Jeunes Plants'!AC330,IF($J$9=45,'Jeunes Plants'!AD330,IF($J$9=46,'Jeunes Plants'!AE330,IF($J$9=47,'Jeunes Plants'!AF330,IF($J$9=48,'Jeunes Plants'!AG330,IF($J$9=49,'Jeunes Plants'!AH330,IF($J$9=50,'Jeunes Plants'!AI330,IF($J$9=51,'Jeunes Plants'!AJ330,IF($J$9=52,'Jeunes Plants'!AK330,IF($J$9=1,'Jeunes Plants'!AL330,IF($J$9=2,'Jeunes Plants'!AM330,IF($J$9=3,'Jeunes Plants'!AN330,IF($J$9=4,'Jeunes Plants'!AO330,IF($J$9=5,'Jeunes Plants'!AP330,IF($J$9=6,'Jeunes Plants'!AQ330,IF($J$9=7,'Jeunes Plants'!AR330,IF($J$9=8,'Jeunes Plants'!AS330,IF($J$9=9,'Jeunes Plants'!AT330,IF($J$9=10,'Jeunes Plants'!AU330,IF($J$9=11,'Jeunes Plants'!AV330,IF($J$9=12,'Jeunes Plants'!AW330,IF($J$9=13,'Jeunes Plants'!AX330,IF($J$9=14,'Jeunes Plants'!AY330,IF($J$9=15,'Jeunes Plants'!AZ330,IF($J$9=16,'Jeunes Plants'!BA330,IF($J$9=17,'Jeunes Plants'!BB330,IF($J$9=18,'Jeunes Plants'!BC330,IF($J$9=19,'Jeunes Plants'!BD330,IF($J$9=20,'Jeunes Plants'!BE330,IF($J$9=21,'Jeunes Plants'!BF330,IF($J$9=22,'Jeunes Plants'!BG330,IF($J$9=23,'Jeunes Plants'!BH330,IF($J$9=24,'Jeunes Plants'!BI330,IF($J$9=25,'Jeunes Plants'!BJ330,IF($J$9=26,'Jeunes Plants'!BK330,IF($J$9=27,'Jeunes Plants'!BL330,IF($J$9=28,'Jeunes Plants'!BM330,IF($J$9=29,'Jeunes Plants'!BN330,IF($J$9=30,'Jeunes Plants'!BO330,IF($J$9=31,'Jeunes Plants'!BP330,IF($J$9=32,'Jeunes Plants'!BQ330,IF($J$9=33,'Jeunes Plants'!BR330,IF($J$9=34,'Jeunes Plants'!BS330,IF($J$9=35,'Jeunes Plants'!B12233,))))))))))))))))))))))))))))))))))))))))))))))))))))</f>
        <v>0</v>
      </c>
      <c r="K500" s="103" t="str">
        <f>IF('Jeunes Plants'!R330=0,"","Erreur")</f>
        <v/>
      </c>
    </row>
    <row r="501" spans="1:11" x14ac:dyDescent="0.25">
      <c r="A501" s="103">
        <f>IF('Jeunes Plants'!A331&lt;&gt;"",'Jeunes Plants'!A331,"")</f>
        <v>13572</v>
      </c>
      <c r="B501" s="103" t="str">
        <f>IF('Jeunes Plants'!L331&lt;&gt;"",'Jeunes Plants'!L331,"")</f>
        <v>S7</v>
      </c>
      <c r="C501" s="107" t="str">
        <f>IF('Jeunes Plants'!B331&lt;&gt;"",'Jeunes Plants'!B331,"")</f>
        <v>DAHLIA MYSTIC</v>
      </c>
      <c r="D501" s="107" t="str">
        <f>IF('Jeunes Plants'!C331&lt;&gt;"",'Jeunes Plants'!C331,"")</f>
        <v xml:space="preserve">Fantasy </v>
      </c>
      <c r="E501" s="103">
        <f>IF('Jeunes Plants'!H331&lt;&gt;"",'Jeunes Plants'!H331,"")</f>
        <v>6</v>
      </c>
      <c r="F501" s="103" t="str">
        <f>IF('Jeunes Plants'!E331&lt;&gt;"",'Jeunes Plants'!E331,"")</f>
        <v>B</v>
      </c>
      <c r="G501" s="103" t="str">
        <f>IF('Jeunes Plants'!N331&lt;&gt;"",'Jeunes Plants'!N331,"")</f>
        <v>M3</v>
      </c>
      <c r="H501" s="103" t="str">
        <f>IF('Jeunes Plants'!I331&lt;&gt;"",'Jeunes Plants'!I331,"")</f>
        <v>A</v>
      </c>
      <c r="I501" s="103">
        <f>IF('Jeunes Plants'!J331&lt;&gt;"",'Jeunes Plants'!J331,"")</f>
        <v>0.1</v>
      </c>
      <c r="J501" s="103">
        <f>IF($J$9=36,'Jeunes Plants'!U331,IF($J$9=37,'Jeunes Plants'!V331,IF($J$9=38,'Jeunes Plants'!W331,IF($J$9=39,'Jeunes Plants'!X331,IF($J$9=40,'Jeunes Plants'!Y331,IF($J$9=41,'Jeunes Plants'!Z331,IF($J$9=42,'Jeunes Plants'!AA331,IF($J$9=43,'Jeunes Plants'!AB331,IF($J$9=44,'Jeunes Plants'!AC331,IF($J$9=45,'Jeunes Plants'!AD331,IF($J$9=46,'Jeunes Plants'!AE331,IF($J$9=47,'Jeunes Plants'!AF331,IF($J$9=48,'Jeunes Plants'!AG331,IF($J$9=49,'Jeunes Plants'!AH331,IF($J$9=50,'Jeunes Plants'!AI331,IF($J$9=51,'Jeunes Plants'!AJ331,IF($J$9=52,'Jeunes Plants'!AK331,IF($J$9=1,'Jeunes Plants'!AL331,IF($J$9=2,'Jeunes Plants'!AM331,IF($J$9=3,'Jeunes Plants'!AN331,IF($J$9=4,'Jeunes Plants'!AO331,IF($J$9=5,'Jeunes Plants'!AP331,IF($J$9=6,'Jeunes Plants'!AQ331,IF($J$9=7,'Jeunes Plants'!AR331,IF($J$9=8,'Jeunes Plants'!AS331,IF($J$9=9,'Jeunes Plants'!AT331,IF($J$9=10,'Jeunes Plants'!AU331,IF($J$9=11,'Jeunes Plants'!AV331,IF($J$9=12,'Jeunes Plants'!AW331,IF($J$9=13,'Jeunes Plants'!AX331,IF($J$9=14,'Jeunes Plants'!AY331,IF($J$9=15,'Jeunes Plants'!AZ331,IF($J$9=16,'Jeunes Plants'!BA331,IF($J$9=17,'Jeunes Plants'!BB331,IF($J$9=18,'Jeunes Plants'!BC331,IF($J$9=19,'Jeunes Plants'!BD331,IF($J$9=20,'Jeunes Plants'!BE331,IF($J$9=21,'Jeunes Plants'!BF331,IF($J$9=22,'Jeunes Plants'!BG331,IF($J$9=23,'Jeunes Plants'!BH331,IF($J$9=24,'Jeunes Plants'!BI331,IF($J$9=25,'Jeunes Plants'!BJ331,IF($J$9=26,'Jeunes Plants'!BK331,IF($J$9=27,'Jeunes Plants'!BL331,IF($J$9=28,'Jeunes Plants'!BM331,IF($J$9=29,'Jeunes Plants'!BN331,IF($J$9=30,'Jeunes Plants'!BO331,IF($J$9=31,'Jeunes Plants'!BP331,IF($J$9=32,'Jeunes Plants'!BQ331,IF($J$9=33,'Jeunes Plants'!BR331,IF($J$9=34,'Jeunes Plants'!BS331,IF($J$9=35,'Jeunes Plants'!B12234,))))))))))))))))))))))))))))))))))))))))))))))))))))</f>
        <v>0</v>
      </c>
      <c r="K501" s="103" t="str">
        <f>IF('Jeunes Plants'!R331=0,"","Erreur")</f>
        <v/>
      </c>
    </row>
    <row r="502" spans="1:11" x14ac:dyDescent="0.25">
      <c r="A502" s="103">
        <f>IF('Jeunes Plants'!A332&lt;&gt;"",'Jeunes Plants'!A332,"")</f>
        <v>12341</v>
      </c>
      <c r="B502" s="103" t="str">
        <f>IF('Jeunes Plants'!L332&lt;&gt;"",'Jeunes Plants'!L332,"")</f>
        <v>S7</v>
      </c>
      <c r="C502" s="107" t="str">
        <f>IF('Jeunes Plants'!B332&lt;&gt;"",'Jeunes Plants'!B332,"")</f>
        <v>DAHLIA MYSTIC</v>
      </c>
      <c r="D502" s="107" t="str">
        <f>IF('Jeunes Plants'!C332&lt;&gt;"",'Jeunes Plants'!C332,"")</f>
        <v xml:space="preserve">Illusion </v>
      </c>
      <c r="E502" s="103">
        <f>IF('Jeunes Plants'!H332&lt;&gt;"",'Jeunes Plants'!H332,"")</f>
        <v>6</v>
      </c>
      <c r="F502" s="103" t="str">
        <f>IF('Jeunes Plants'!E332&lt;&gt;"",'Jeunes Plants'!E332,"")</f>
        <v>B</v>
      </c>
      <c r="G502" s="103" t="str">
        <f>IF('Jeunes Plants'!N332&lt;&gt;"",'Jeunes Plants'!N332,"")</f>
        <v>M3</v>
      </c>
      <c r="H502" s="103" t="str">
        <f>IF('Jeunes Plants'!I332&lt;&gt;"",'Jeunes Plants'!I332,"")</f>
        <v>A</v>
      </c>
      <c r="I502" s="103">
        <f>IF('Jeunes Plants'!J332&lt;&gt;"",'Jeunes Plants'!J332,"")</f>
        <v>0.1</v>
      </c>
      <c r="J502" s="103">
        <f>IF($J$9=36,'Jeunes Plants'!U332,IF($J$9=37,'Jeunes Plants'!V332,IF($J$9=38,'Jeunes Plants'!W332,IF($J$9=39,'Jeunes Plants'!X332,IF($J$9=40,'Jeunes Plants'!Y332,IF($J$9=41,'Jeunes Plants'!Z332,IF($J$9=42,'Jeunes Plants'!AA332,IF($J$9=43,'Jeunes Plants'!AB332,IF($J$9=44,'Jeunes Plants'!AC332,IF($J$9=45,'Jeunes Plants'!AD332,IF($J$9=46,'Jeunes Plants'!AE332,IF($J$9=47,'Jeunes Plants'!AF332,IF($J$9=48,'Jeunes Plants'!AG332,IF($J$9=49,'Jeunes Plants'!AH332,IF($J$9=50,'Jeunes Plants'!AI332,IF($J$9=51,'Jeunes Plants'!AJ332,IF($J$9=52,'Jeunes Plants'!AK332,IF($J$9=1,'Jeunes Plants'!AL332,IF($J$9=2,'Jeunes Plants'!AM332,IF($J$9=3,'Jeunes Plants'!AN332,IF($J$9=4,'Jeunes Plants'!AO332,IF($J$9=5,'Jeunes Plants'!AP332,IF($J$9=6,'Jeunes Plants'!AQ332,IF($J$9=7,'Jeunes Plants'!AR332,IF($J$9=8,'Jeunes Plants'!AS332,IF($J$9=9,'Jeunes Plants'!AT332,IF($J$9=10,'Jeunes Plants'!AU332,IF($J$9=11,'Jeunes Plants'!AV332,IF($J$9=12,'Jeunes Plants'!AW332,IF($J$9=13,'Jeunes Plants'!AX332,IF($J$9=14,'Jeunes Plants'!AY332,IF($J$9=15,'Jeunes Plants'!AZ332,IF($J$9=16,'Jeunes Plants'!BA332,IF($J$9=17,'Jeunes Plants'!BB332,IF($J$9=18,'Jeunes Plants'!BC332,IF($J$9=19,'Jeunes Plants'!BD332,IF($J$9=20,'Jeunes Plants'!BE332,IF($J$9=21,'Jeunes Plants'!BF332,IF($J$9=22,'Jeunes Plants'!BG332,IF($J$9=23,'Jeunes Plants'!BH332,IF($J$9=24,'Jeunes Plants'!BI332,IF($J$9=25,'Jeunes Plants'!BJ332,IF($J$9=26,'Jeunes Plants'!BK332,IF($J$9=27,'Jeunes Plants'!BL332,IF($J$9=28,'Jeunes Plants'!BM332,IF($J$9=29,'Jeunes Plants'!BN332,IF($J$9=30,'Jeunes Plants'!BO332,IF($J$9=31,'Jeunes Plants'!BP332,IF($J$9=32,'Jeunes Plants'!BQ332,IF($J$9=33,'Jeunes Plants'!BR332,IF($J$9=34,'Jeunes Plants'!BS332,IF($J$9=35,'Jeunes Plants'!B12235,))))))))))))))))))))))))))))))))))))))))))))))))))))</f>
        <v>0</v>
      </c>
      <c r="K502" s="103" t="str">
        <f>IF('Jeunes Plants'!R332=0,"","Erreur")</f>
        <v/>
      </c>
    </row>
    <row r="503" spans="1:11" x14ac:dyDescent="0.25">
      <c r="A503" s="103">
        <f>IF('Jeunes Plants'!A333&lt;&gt;"",'Jeunes Plants'!A333,"")</f>
        <v>25159</v>
      </c>
      <c r="B503" s="103" t="str">
        <f>IF('Jeunes Plants'!L333&lt;&gt;"",'Jeunes Plants'!L333,"")</f>
        <v>S7</v>
      </c>
      <c r="C503" s="107" t="str">
        <f>IF('Jeunes Plants'!B333&lt;&gt;"",'Jeunes Plants'!B333,"")</f>
        <v>DAHLIA MYSTIC</v>
      </c>
      <c r="D503" s="107" t="str">
        <f>IF('Jeunes Plants'!C333&lt;&gt;"",'Jeunes Plants'!C333,"")</f>
        <v>Wizard</v>
      </c>
      <c r="E503" s="103">
        <f>IF('Jeunes Plants'!H333&lt;&gt;"",'Jeunes Plants'!H333,"")</f>
        <v>6</v>
      </c>
      <c r="F503" s="103" t="str">
        <f>IF('Jeunes Plants'!E333&lt;&gt;"",'Jeunes Plants'!E333,"")</f>
        <v>B</v>
      </c>
      <c r="G503" s="103" t="str">
        <f>IF('Jeunes Plants'!N333&lt;&gt;"",'Jeunes Plants'!N333,"")</f>
        <v>M3</v>
      </c>
      <c r="H503" s="103" t="str">
        <f>IF('Jeunes Plants'!I333&lt;&gt;"",'Jeunes Plants'!I333,"")</f>
        <v>A</v>
      </c>
      <c r="I503" s="103">
        <f>IF('Jeunes Plants'!J333&lt;&gt;"",'Jeunes Plants'!J333,"")</f>
        <v>0.1</v>
      </c>
      <c r="J503" s="103">
        <f>IF($J$9=36,'Jeunes Plants'!U333,IF($J$9=37,'Jeunes Plants'!V333,IF($J$9=38,'Jeunes Plants'!W333,IF($J$9=39,'Jeunes Plants'!X333,IF($J$9=40,'Jeunes Plants'!Y333,IF($J$9=41,'Jeunes Plants'!Z333,IF($J$9=42,'Jeunes Plants'!AA333,IF($J$9=43,'Jeunes Plants'!AB333,IF($J$9=44,'Jeunes Plants'!AC333,IF($J$9=45,'Jeunes Plants'!AD333,IF($J$9=46,'Jeunes Plants'!AE333,IF($J$9=47,'Jeunes Plants'!AF333,IF($J$9=48,'Jeunes Plants'!AG333,IF($J$9=49,'Jeunes Plants'!AH333,IF($J$9=50,'Jeunes Plants'!AI333,IF($J$9=51,'Jeunes Plants'!AJ333,IF($J$9=52,'Jeunes Plants'!AK333,IF($J$9=1,'Jeunes Plants'!AL333,IF($J$9=2,'Jeunes Plants'!AM333,IF($J$9=3,'Jeunes Plants'!AN333,IF($J$9=4,'Jeunes Plants'!AO333,IF($J$9=5,'Jeunes Plants'!AP333,IF($J$9=6,'Jeunes Plants'!AQ333,IF($J$9=7,'Jeunes Plants'!AR333,IF($J$9=8,'Jeunes Plants'!AS333,IF($J$9=9,'Jeunes Plants'!AT333,IF($J$9=10,'Jeunes Plants'!AU333,IF($J$9=11,'Jeunes Plants'!AV333,IF($J$9=12,'Jeunes Plants'!AW333,IF($J$9=13,'Jeunes Plants'!AX333,IF($J$9=14,'Jeunes Plants'!AY333,IF($J$9=15,'Jeunes Plants'!AZ333,IF($J$9=16,'Jeunes Plants'!BA333,IF($J$9=17,'Jeunes Plants'!BB333,IF($J$9=18,'Jeunes Plants'!BC333,IF($J$9=19,'Jeunes Plants'!BD333,IF($J$9=20,'Jeunes Plants'!BE333,IF($J$9=21,'Jeunes Plants'!BF333,IF($J$9=22,'Jeunes Plants'!BG333,IF($J$9=23,'Jeunes Plants'!BH333,IF($J$9=24,'Jeunes Plants'!BI333,IF($J$9=25,'Jeunes Plants'!BJ333,IF($J$9=26,'Jeunes Plants'!BK333,IF($J$9=27,'Jeunes Plants'!BL333,IF($J$9=28,'Jeunes Plants'!BM333,IF($J$9=29,'Jeunes Plants'!BN333,IF($J$9=30,'Jeunes Plants'!BO333,IF($J$9=31,'Jeunes Plants'!BP333,IF($J$9=32,'Jeunes Plants'!BQ333,IF($J$9=33,'Jeunes Plants'!BR333,IF($J$9=34,'Jeunes Plants'!BS333,IF($J$9=35,'Jeunes Plants'!B12236,))))))))))))))))))))))))))))))))))))))))))))))))))))</f>
        <v>0</v>
      </c>
      <c r="K503" s="103" t="str">
        <f>IF('Jeunes Plants'!R333=0,"","Erreur")</f>
        <v/>
      </c>
    </row>
    <row r="504" spans="1:11" x14ac:dyDescent="0.25">
      <c r="A504" s="103">
        <f>IF('Jeunes Plants'!A334&lt;&gt;"",'Jeunes Plants'!A334,"")</f>
        <v>12342</v>
      </c>
      <c r="B504" s="103" t="str">
        <f>IF('Jeunes Plants'!L334&lt;&gt;"",'Jeunes Plants'!L334,"")</f>
        <v>S7</v>
      </c>
      <c r="C504" s="107" t="str">
        <f>IF('Jeunes Plants'!B334&lt;&gt;"",'Jeunes Plants'!B334,"")</f>
        <v>DAHLIA MYSTIC</v>
      </c>
      <c r="D504" s="107" t="str">
        <f>IF('Jeunes Plants'!C334&lt;&gt;"",'Jeunes Plants'!C334,"")</f>
        <v>Variés</v>
      </c>
      <c r="E504" s="103">
        <f>IF('Jeunes Plants'!H334&lt;&gt;"",'Jeunes Plants'!H334,"")</f>
        <v>6</v>
      </c>
      <c r="F504" s="103" t="str">
        <f>IF('Jeunes Plants'!E334&lt;&gt;"",'Jeunes Plants'!E334,"")</f>
        <v>B</v>
      </c>
      <c r="G504" s="103" t="str">
        <f>IF('Jeunes Plants'!N334&lt;&gt;"",'Jeunes Plants'!N334,"")</f>
        <v>M3</v>
      </c>
      <c r="H504" s="103" t="str">
        <f>IF('Jeunes Plants'!I334&lt;&gt;"",'Jeunes Plants'!I334,"")</f>
        <v>A</v>
      </c>
      <c r="I504" s="103">
        <f>IF('Jeunes Plants'!J334&lt;&gt;"",'Jeunes Plants'!J334,"")</f>
        <v>0.1</v>
      </c>
      <c r="J504" s="103">
        <f>IF($J$9=36,'Jeunes Plants'!U334,IF($J$9=37,'Jeunes Plants'!V334,IF($J$9=38,'Jeunes Plants'!W334,IF($J$9=39,'Jeunes Plants'!X334,IF($J$9=40,'Jeunes Plants'!Y334,IF($J$9=41,'Jeunes Plants'!Z334,IF($J$9=42,'Jeunes Plants'!AA334,IF($J$9=43,'Jeunes Plants'!AB334,IF($J$9=44,'Jeunes Plants'!AC334,IF($J$9=45,'Jeunes Plants'!AD334,IF($J$9=46,'Jeunes Plants'!AE334,IF($J$9=47,'Jeunes Plants'!AF334,IF($J$9=48,'Jeunes Plants'!AG334,IF($J$9=49,'Jeunes Plants'!AH334,IF($J$9=50,'Jeunes Plants'!AI334,IF($J$9=51,'Jeunes Plants'!AJ334,IF($J$9=52,'Jeunes Plants'!AK334,IF($J$9=1,'Jeunes Plants'!AL334,IF($J$9=2,'Jeunes Plants'!AM334,IF($J$9=3,'Jeunes Plants'!AN334,IF($J$9=4,'Jeunes Plants'!AO334,IF($J$9=5,'Jeunes Plants'!AP334,IF($J$9=6,'Jeunes Plants'!AQ334,IF($J$9=7,'Jeunes Plants'!AR334,IF($J$9=8,'Jeunes Plants'!AS334,IF($J$9=9,'Jeunes Plants'!AT334,IF($J$9=10,'Jeunes Plants'!AU334,IF($J$9=11,'Jeunes Plants'!AV334,IF($J$9=12,'Jeunes Plants'!AW334,IF($J$9=13,'Jeunes Plants'!AX334,IF($J$9=14,'Jeunes Plants'!AY334,IF($J$9=15,'Jeunes Plants'!AZ334,IF($J$9=16,'Jeunes Plants'!BA334,IF($J$9=17,'Jeunes Plants'!BB334,IF($J$9=18,'Jeunes Plants'!BC334,IF($J$9=19,'Jeunes Plants'!BD334,IF($J$9=20,'Jeunes Plants'!BE334,IF($J$9=21,'Jeunes Plants'!BF334,IF($J$9=22,'Jeunes Plants'!BG334,IF($J$9=23,'Jeunes Plants'!BH334,IF($J$9=24,'Jeunes Plants'!BI334,IF($J$9=25,'Jeunes Plants'!BJ334,IF($J$9=26,'Jeunes Plants'!BK334,IF($J$9=27,'Jeunes Plants'!BL334,IF($J$9=28,'Jeunes Plants'!BM334,IF($J$9=29,'Jeunes Plants'!BN334,IF($J$9=30,'Jeunes Plants'!BO334,IF($J$9=31,'Jeunes Plants'!BP334,IF($J$9=32,'Jeunes Plants'!BQ334,IF($J$9=33,'Jeunes Plants'!BR334,IF($J$9=34,'Jeunes Plants'!BS334,IF($J$9=35,'Jeunes Plants'!B12237,))))))))))))))))))))))))))))))))))))))))))))))))))))</f>
        <v>0</v>
      </c>
      <c r="K504" s="103" t="str">
        <f>IF('Jeunes Plants'!R334=0,"","Erreur")</f>
        <v/>
      </c>
    </row>
    <row r="505" spans="1:11" x14ac:dyDescent="0.25">
      <c r="A505" s="450"/>
      <c r="B505" s="450"/>
      <c r="C505" s="451" t="s">
        <v>1864</v>
      </c>
      <c r="D505" s="451"/>
      <c r="E505" s="450"/>
      <c r="F505" s="450"/>
      <c r="G505" s="450"/>
      <c r="H505" s="450"/>
      <c r="I505" s="450"/>
      <c r="J505" s="450">
        <f>SUBTOTAL(9,J498:J504)</f>
        <v>0</v>
      </c>
      <c r="K505" s="450"/>
    </row>
    <row r="506" spans="1:11" x14ac:dyDescent="0.25">
      <c r="A506" s="103" t="str">
        <f>IF('Jeunes Plants'!A335&lt;&gt;"",'Jeunes Plants'!A335,"")</f>
        <v/>
      </c>
      <c r="B506" s="103" t="str">
        <f>IF('Jeunes Plants'!L335&lt;&gt;"",'Jeunes Plants'!L335,"")</f>
        <v>E</v>
      </c>
      <c r="C506" s="107" t="str">
        <f>IF('Jeunes Plants'!B335&lt;&gt;"",'Jeunes Plants'!B335,"")</f>
        <v>DELOSPERMA (Ficoïde classique)</v>
      </c>
      <c r="D506" s="107" t="str">
        <f>IF('Jeunes Plants'!C335&lt;&gt;"",'Jeunes Plants'!C335,"")</f>
        <v/>
      </c>
      <c r="E506" s="103" t="str">
        <f>IF('Jeunes Plants'!H335&lt;&gt;"",'Jeunes Plants'!H335,"")</f>
        <v/>
      </c>
      <c r="F506" s="103" t="str">
        <f>IF('Jeunes Plants'!E335&lt;&gt;"",'Jeunes Plants'!E335,"")</f>
        <v/>
      </c>
      <c r="G506" s="103" t="str">
        <f>IF('Jeunes Plants'!N335&lt;&gt;"",'Jeunes Plants'!N335,"")</f>
        <v/>
      </c>
      <c r="H506" s="103" t="str">
        <f>IF('Jeunes Plants'!I335&lt;&gt;"",'Jeunes Plants'!I335,"")</f>
        <v/>
      </c>
      <c r="I506" s="103" t="str">
        <f>IF('Jeunes Plants'!J335&lt;&gt;"",'Jeunes Plants'!J335,"")</f>
        <v/>
      </c>
      <c r="J506" s="103">
        <f>IF($J$9=36,'Jeunes Plants'!U335,IF($J$9=37,'Jeunes Plants'!V335,IF($J$9=38,'Jeunes Plants'!W335,IF($J$9=39,'Jeunes Plants'!X335,IF($J$9=40,'Jeunes Plants'!Y335,IF($J$9=41,'Jeunes Plants'!Z335,IF($J$9=42,'Jeunes Plants'!AA335,IF($J$9=43,'Jeunes Plants'!AB335,IF($J$9=44,'Jeunes Plants'!AC335,IF($J$9=45,'Jeunes Plants'!AD335,IF($J$9=46,'Jeunes Plants'!AE335,IF($J$9=47,'Jeunes Plants'!AF335,IF($J$9=48,'Jeunes Plants'!AG335,IF($J$9=49,'Jeunes Plants'!AH335,IF($J$9=50,'Jeunes Plants'!AI335,IF($J$9=51,'Jeunes Plants'!AJ335,IF($J$9=52,'Jeunes Plants'!AK335,IF($J$9=1,'Jeunes Plants'!AL335,IF($J$9=2,'Jeunes Plants'!AM335,IF($J$9=3,'Jeunes Plants'!AN335,IF($J$9=4,'Jeunes Plants'!AO335,IF($J$9=5,'Jeunes Plants'!AP335,IF($J$9=6,'Jeunes Plants'!AQ335,IF($J$9=7,'Jeunes Plants'!AR335,IF($J$9=8,'Jeunes Plants'!AS335,IF($J$9=9,'Jeunes Plants'!AT335,IF($J$9=10,'Jeunes Plants'!AU335,IF($J$9=11,'Jeunes Plants'!AV335,IF($J$9=12,'Jeunes Plants'!AW335,IF($J$9=13,'Jeunes Plants'!AX335,IF($J$9=14,'Jeunes Plants'!AY335,IF($J$9=15,'Jeunes Plants'!AZ335,IF($J$9=16,'Jeunes Plants'!BA335,IF($J$9=17,'Jeunes Plants'!BB335,IF($J$9=18,'Jeunes Plants'!BC335,IF($J$9=19,'Jeunes Plants'!BD335,IF($J$9=20,'Jeunes Plants'!BE335,IF($J$9=21,'Jeunes Plants'!BF335,IF($J$9=22,'Jeunes Plants'!BG335,IF($J$9=23,'Jeunes Plants'!BH335,IF($J$9=24,'Jeunes Plants'!BI335,IF($J$9=25,'Jeunes Plants'!BJ335,IF($J$9=26,'Jeunes Plants'!BK335,IF($J$9=27,'Jeunes Plants'!BL335,IF($J$9=28,'Jeunes Plants'!BM335,IF($J$9=29,'Jeunes Plants'!BN335,IF($J$9=30,'Jeunes Plants'!BO335,IF($J$9=31,'Jeunes Plants'!BP335,IF($J$9=32,'Jeunes Plants'!BQ335,IF($J$9=33,'Jeunes Plants'!BR335,IF($J$9=34,'Jeunes Plants'!BS335,IF($J$9=35,'Jeunes Plants'!B12238,))))))))))))))))))))))))))))))))))))))))))))))))))))</f>
        <v>0</v>
      </c>
      <c r="K506" s="103" t="str">
        <f>IF('Jeunes Plants'!R335=0,"","Erreur")</f>
        <v/>
      </c>
    </row>
    <row r="507" spans="1:11" x14ac:dyDescent="0.25">
      <c r="A507" s="103">
        <f>IF('Jeunes Plants'!A336&lt;&gt;"",'Jeunes Plants'!A336,"")</f>
        <v>2364</v>
      </c>
      <c r="B507" s="103" t="str">
        <f>IF('Jeunes Plants'!L336&lt;&gt;"",'Jeunes Plants'!L336,"")</f>
        <v>S1</v>
      </c>
      <c r="C507" s="107" t="str">
        <f>IF('Jeunes Plants'!B336&lt;&gt;"",'Jeunes Plants'!B336,"")</f>
        <v>FICOIDE</v>
      </c>
      <c r="D507" s="107" t="str">
        <f>IF('Jeunes Plants'!C336&lt;&gt;"",'Jeunes Plants'!C336,"")</f>
        <v>Jaune</v>
      </c>
      <c r="E507" s="103">
        <f>IF('Jeunes Plants'!H336&lt;&gt;"",'Jeunes Plants'!H336,"")</f>
        <v>6</v>
      </c>
      <c r="F507" s="103" t="str">
        <f>IF('Jeunes Plants'!E336&lt;&gt;"",'Jeunes Plants'!E336,"")</f>
        <v>B</v>
      </c>
      <c r="G507" s="103" t="str">
        <f>IF('Jeunes Plants'!N336&lt;&gt;"",'Jeunes Plants'!N336,"")</f>
        <v>M3</v>
      </c>
      <c r="H507" s="103" t="str">
        <f>IF('Jeunes Plants'!I336&lt;&gt;"",'Jeunes Plants'!I336,"")</f>
        <v>B</v>
      </c>
      <c r="I507" s="103" t="str">
        <f>IF('Jeunes Plants'!J336&lt;&gt;"",'Jeunes Plants'!J336,"")</f>
        <v/>
      </c>
      <c r="J507" s="103">
        <f>IF($J$9=36,'Jeunes Plants'!U336,IF($J$9=37,'Jeunes Plants'!V336,IF($J$9=38,'Jeunes Plants'!W336,IF($J$9=39,'Jeunes Plants'!X336,IF($J$9=40,'Jeunes Plants'!Y336,IF($J$9=41,'Jeunes Plants'!Z336,IF($J$9=42,'Jeunes Plants'!AA336,IF($J$9=43,'Jeunes Plants'!AB336,IF($J$9=44,'Jeunes Plants'!AC336,IF($J$9=45,'Jeunes Plants'!AD336,IF($J$9=46,'Jeunes Plants'!AE336,IF($J$9=47,'Jeunes Plants'!AF336,IF($J$9=48,'Jeunes Plants'!AG336,IF($J$9=49,'Jeunes Plants'!AH336,IF($J$9=50,'Jeunes Plants'!AI336,IF($J$9=51,'Jeunes Plants'!AJ336,IF($J$9=52,'Jeunes Plants'!AK336,IF($J$9=1,'Jeunes Plants'!AL336,IF($J$9=2,'Jeunes Plants'!AM336,IF($J$9=3,'Jeunes Plants'!AN336,IF($J$9=4,'Jeunes Plants'!AO336,IF($J$9=5,'Jeunes Plants'!AP336,IF($J$9=6,'Jeunes Plants'!AQ336,IF($J$9=7,'Jeunes Plants'!AR336,IF($J$9=8,'Jeunes Plants'!AS336,IF($J$9=9,'Jeunes Plants'!AT336,IF($J$9=10,'Jeunes Plants'!AU336,IF($J$9=11,'Jeunes Plants'!AV336,IF($J$9=12,'Jeunes Plants'!AW336,IF($J$9=13,'Jeunes Plants'!AX336,IF($J$9=14,'Jeunes Plants'!AY336,IF($J$9=15,'Jeunes Plants'!AZ336,IF($J$9=16,'Jeunes Plants'!BA336,IF($J$9=17,'Jeunes Plants'!BB336,IF($J$9=18,'Jeunes Plants'!BC336,IF($J$9=19,'Jeunes Plants'!BD336,IF($J$9=20,'Jeunes Plants'!BE336,IF($J$9=21,'Jeunes Plants'!BF336,IF($J$9=22,'Jeunes Plants'!BG336,IF($J$9=23,'Jeunes Plants'!BH336,IF($J$9=24,'Jeunes Plants'!BI336,IF($J$9=25,'Jeunes Plants'!BJ336,IF($J$9=26,'Jeunes Plants'!BK336,IF($J$9=27,'Jeunes Plants'!BL336,IF($J$9=28,'Jeunes Plants'!BM336,IF($J$9=29,'Jeunes Plants'!BN336,IF($J$9=30,'Jeunes Plants'!BO336,IF($J$9=31,'Jeunes Plants'!BP336,IF($J$9=32,'Jeunes Plants'!BQ336,IF($J$9=33,'Jeunes Plants'!BR336,IF($J$9=34,'Jeunes Plants'!BS336,IF($J$9=35,'Jeunes Plants'!B12239,))))))))))))))))))))))))))))))))))))))))))))))))))))</f>
        <v>0</v>
      </c>
      <c r="K507" s="103" t="str">
        <f>IF('Jeunes Plants'!R336=0,"","Erreur")</f>
        <v/>
      </c>
    </row>
    <row r="508" spans="1:11" x14ac:dyDescent="0.25">
      <c r="A508" s="103">
        <f>IF('Jeunes Plants'!A337&lt;&gt;"",'Jeunes Plants'!A337,"")</f>
        <v>2365</v>
      </c>
      <c r="B508" s="103" t="str">
        <f>IF('Jeunes Plants'!L337&lt;&gt;"",'Jeunes Plants'!L337,"")</f>
        <v>S1</v>
      </c>
      <c r="C508" s="107" t="str">
        <f>IF('Jeunes Plants'!B337&lt;&gt;"",'Jeunes Plants'!B337,"")</f>
        <v>FICOIDE</v>
      </c>
      <c r="D508" s="107" t="str">
        <f>IF('Jeunes Plants'!C337&lt;&gt;"",'Jeunes Plants'!C337,"")</f>
        <v>Orange</v>
      </c>
      <c r="E508" s="103">
        <f>IF('Jeunes Plants'!H337&lt;&gt;"",'Jeunes Plants'!H337,"")</f>
        <v>6</v>
      </c>
      <c r="F508" s="103" t="str">
        <f>IF('Jeunes Plants'!E337&lt;&gt;"",'Jeunes Plants'!E337,"")</f>
        <v>B</v>
      </c>
      <c r="G508" s="103" t="str">
        <f>IF('Jeunes Plants'!N337&lt;&gt;"",'Jeunes Plants'!N337,"")</f>
        <v>M3</v>
      </c>
      <c r="H508" s="103" t="str">
        <f>IF('Jeunes Plants'!I337&lt;&gt;"",'Jeunes Plants'!I337,"")</f>
        <v>B</v>
      </c>
      <c r="I508" s="103" t="str">
        <f>IF('Jeunes Plants'!J337&lt;&gt;"",'Jeunes Plants'!J337,"")</f>
        <v/>
      </c>
      <c r="J508" s="103">
        <f>IF($J$9=36,'Jeunes Plants'!U337,IF($J$9=37,'Jeunes Plants'!V337,IF($J$9=38,'Jeunes Plants'!W337,IF($J$9=39,'Jeunes Plants'!X337,IF($J$9=40,'Jeunes Plants'!Y337,IF($J$9=41,'Jeunes Plants'!Z337,IF($J$9=42,'Jeunes Plants'!AA337,IF($J$9=43,'Jeunes Plants'!AB337,IF($J$9=44,'Jeunes Plants'!AC337,IF($J$9=45,'Jeunes Plants'!AD337,IF($J$9=46,'Jeunes Plants'!AE337,IF($J$9=47,'Jeunes Plants'!AF337,IF($J$9=48,'Jeunes Plants'!AG337,IF($J$9=49,'Jeunes Plants'!AH337,IF($J$9=50,'Jeunes Plants'!AI337,IF($J$9=51,'Jeunes Plants'!AJ337,IF($J$9=52,'Jeunes Plants'!AK337,IF($J$9=1,'Jeunes Plants'!AL337,IF($J$9=2,'Jeunes Plants'!AM337,IF($J$9=3,'Jeunes Plants'!AN337,IF($J$9=4,'Jeunes Plants'!AO337,IF($J$9=5,'Jeunes Plants'!AP337,IF($J$9=6,'Jeunes Plants'!AQ337,IF($J$9=7,'Jeunes Plants'!AR337,IF($J$9=8,'Jeunes Plants'!AS337,IF($J$9=9,'Jeunes Plants'!AT337,IF($J$9=10,'Jeunes Plants'!AU337,IF($J$9=11,'Jeunes Plants'!AV337,IF($J$9=12,'Jeunes Plants'!AW337,IF($J$9=13,'Jeunes Plants'!AX337,IF($J$9=14,'Jeunes Plants'!AY337,IF($J$9=15,'Jeunes Plants'!AZ337,IF($J$9=16,'Jeunes Plants'!BA337,IF($J$9=17,'Jeunes Plants'!BB337,IF($J$9=18,'Jeunes Plants'!BC337,IF($J$9=19,'Jeunes Plants'!BD337,IF($J$9=20,'Jeunes Plants'!BE337,IF($J$9=21,'Jeunes Plants'!BF337,IF($J$9=22,'Jeunes Plants'!BG337,IF($J$9=23,'Jeunes Plants'!BH337,IF($J$9=24,'Jeunes Plants'!BI337,IF($J$9=25,'Jeunes Plants'!BJ337,IF($J$9=26,'Jeunes Plants'!BK337,IF($J$9=27,'Jeunes Plants'!BL337,IF($J$9=28,'Jeunes Plants'!BM337,IF($J$9=29,'Jeunes Plants'!BN337,IF($J$9=30,'Jeunes Plants'!BO337,IF($J$9=31,'Jeunes Plants'!BP337,IF($J$9=32,'Jeunes Plants'!BQ337,IF($J$9=33,'Jeunes Plants'!BR337,IF($J$9=34,'Jeunes Plants'!BS337,IF($J$9=35,'Jeunes Plants'!B12240,))))))))))))))))))))))))))))))))))))))))))))))))))))</f>
        <v>0</v>
      </c>
      <c r="K508" s="103" t="str">
        <f>IF('Jeunes Plants'!R337=0,"","Erreur")</f>
        <v/>
      </c>
    </row>
    <row r="509" spans="1:11" x14ac:dyDescent="0.25">
      <c r="A509" s="103">
        <f>IF('Jeunes Plants'!A338&lt;&gt;"",'Jeunes Plants'!A338,"")</f>
        <v>2366</v>
      </c>
      <c r="B509" s="103" t="str">
        <f>IF('Jeunes Plants'!L338&lt;&gt;"",'Jeunes Plants'!L338,"")</f>
        <v>S1</v>
      </c>
      <c r="C509" s="107" t="str">
        <f>IF('Jeunes Plants'!B338&lt;&gt;"",'Jeunes Plants'!B338,"")</f>
        <v>FICOIDE</v>
      </c>
      <c r="D509" s="107" t="str">
        <f>IF('Jeunes Plants'!C338&lt;&gt;"",'Jeunes Plants'!C338,"")</f>
        <v>Rose</v>
      </c>
      <c r="E509" s="103">
        <f>IF('Jeunes Plants'!H338&lt;&gt;"",'Jeunes Plants'!H338,"")</f>
        <v>6</v>
      </c>
      <c r="F509" s="103" t="str">
        <f>IF('Jeunes Plants'!E338&lt;&gt;"",'Jeunes Plants'!E338,"")</f>
        <v>B</v>
      </c>
      <c r="G509" s="103" t="str">
        <f>IF('Jeunes Plants'!N338&lt;&gt;"",'Jeunes Plants'!N338,"")</f>
        <v>M3</v>
      </c>
      <c r="H509" s="103" t="str">
        <f>IF('Jeunes Plants'!I338&lt;&gt;"",'Jeunes Plants'!I338,"")</f>
        <v>B</v>
      </c>
      <c r="I509" s="103" t="str">
        <f>IF('Jeunes Plants'!J338&lt;&gt;"",'Jeunes Plants'!J338,"")</f>
        <v/>
      </c>
      <c r="J509" s="103">
        <f>IF($J$9=36,'Jeunes Plants'!U338,IF($J$9=37,'Jeunes Plants'!V338,IF($J$9=38,'Jeunes Plants'!W338,IF($J$9=39,'Jeunes Plants'!X338,IF($J$9=40,'Jeunes Plants'!Y338,IF($J$9=41,'Jeunes Plants'!Z338,IF($J$9=42,'Jeunes Plants'!AA338,IF($J$9=43,'Jeunes Plants'!AB338,IF($J$9=44,'Jeunes Plants'!AC338,IF($J$9=45,'Jeunes Plants'!AD338,IF($J$9=46,'Jeunes Plants'!AE338,IF($J$9=47,'Jeunes Plants'!AF338,IF($J$9=48,'Jeunes Plants'!AG338,IF($J$9=49,'Jeunes Plants'!AH338,IF($J$9=50,'Jeunes Plants'!AI338,IF($J$9=51,'Jeunes Plants'!AJ338,IF($J$9=52,'Jeunes Plants'!AK338,IF($J$9=1,'Jeunes Plants'!AL338,IF($J$9=2,'Jeunes Plants'!AM338,IF($J$9=3,'Jeunes Plants'!AN338,IF($J$9=4,'Jeunes Plants'!AO338,IF($J$9=5,'Jeunes Plants'!AP338,IF($J$9=6,'Jeunes Plants'!AQ338,IF($J$9=7,'Jeunes Plants'!AR338,IF($J$9=8,'Jeunes Plants'!AS338,IF($J$9=9,'Jeunes Plants'!AT338,IF($J$9=10,'Jeunes Plants'!AU338,IF($J$9=11,'Jeunes Plants'!AV338,IF($J$9=12,'Jeunes Plants'!AW338,IF($J$9=13,'Jeunes Plants'!AX338,IF($J$9=14,'Jeunes Plants'!AY338,IF($J$9=15,'Jeunes Plants'!AZ338,IF($J$9=16,'Jeunes Plants'!BA338,IF($J$9=17,'Jeunes Plants'!BB338,IF($J$9=18,'Jeunes Plants'!BC338,IF($J$9=19,'Jeunes Plants'!BD338,IF($J$9=20,'Jeunes Plants'!BE338,IF($J$9=21,'Jeunes Plants'!BF338,IF($J$9=22,'Jeunes Plants'!BG338,IF($J$9=23,'Jeunes Plants'!BH338,IF($J$9=24,'Jeunes Plants'!BI338,IF($J$9=25,'Jeunes Plants'!BJ338,IF($J$9=26,'Jeunes Plants'!BK338,IF($J$9=27,'Jeunes Plants'!BL338,IF($J$9=28,'Jeunes Plants'!BM338,IF($J$9=29,'Jeunes Plants'!BN338,IF($J$9=30,'Jeunes Plants'!BO338,IF($J$9=31,'Jeunes Plants'!BP338,IF($J$9=32,'Jeunes Plants'!BQ338,IF($J$9=33,'Jeunes Plants'!BR338,IF($J$9=34,'Jeunes Plants'!BS338,IF($J$9=35,'Jeunes Plants'!B12241,))))))))))))))))))))))))))))))))))))))))))))))))))))</f>
        <v>0</v>
      </c>
      <c r="K509" s="103" t="str">
        <f>IF('Jeunes Plants'!R338=0,"","Erreur")</f>
        <v/>
      </c>
    </row>
    <row r="510" spans="1:11" x14ac:dyDescent="0.25">
      <c r="A510" s="103">
        <f>IF('Jeunes Plants'!A339&lt;&gt;"",'Jeunes Plants'!A339,"")</f>
        <v>442</v>
      </c>
      <c r="B510" s="103" t="str">
        <f>IF('Jeunes Plants'!L339&lt;&gt;"",'Jeunes Plants'!L339,"")</f>
        <v>S10</v>
      </c>
      <c r="C510" s="107" t="str">
        <f>IF('Jeunes Plants'!B339&lt;&gt;"",'Jeunes Plants'!B339,"")</f>
        <v>FICOIDE</v>
      </c>
      <c r="D510" s="107" t="str">
        <f>IF('Jeunes Plants'!C339&lt;&gt;"",'Jeunes Plants'!C339,"")</f>
        <v>Violet Vivace</v>
      </c>
      <c r="E510" s="103">
        <f>IF('Jeunes Plants'!H339&lt;&gt;"",'Jeunes Plants'!H339,"")</f>
        <v>5</v>
      </c>
      <c r="F510" s="103" t="str">
        <f>IF('Jeunes Plants'!E339&lt;&gt;"",'Jeunes Plants'!E339,"")</f>
        <v>B</v>
      </c>
      <c r="G510" s="103" t="str">
        <f>IF('Jeunes Plants'!N339&lt;&gt;"",'Jeunes Plants'!N339,"")</f>
        <v>M3</v>
      </c>
      <c r="H510" s="103" t="str">
        <f>IF('Jeunes Plants'!I339&lt;&gt;"",'Jeunes Plants'!I339,"")</f>
        <v>B</v>
      </c>
      <c r="I510" s="103" t="str">
        <f>IF('Jeunes Plants'!J339&lt;&gt;"",'Jeunes Plants'!J339,"")</f>
        <v/>
      </c>
      <c r="J510" s="103">
        <f>IF($J$9=36,'Jeunes Plants'!U339,IF($J$9=37,'Jeunes Plants'!V339,IF($J$9=38,'Jeunes Plants'!W339,IF($J$9=39,'Jeunes Plants'!X339,IF($J$9=40,'Jeunes Plants'!Y339,IF($J$9=41,'Jeunes Plants'!Z339,IF($J$9=42,'Jeunes Plants'!AA339,IF($J$9=43,'Jeunes Plants'!AB339,IF($J$9=44,'Jeunes Plants'!AC339,IF($J$9=45,'Jeunes Plants'!AD339,IF($J$9=46,'Jeunes Plants'!AE339,IF($J$9=47,'Jeunes Plants'!AF339,IF($J$9=48,'Jeunes Plants'!AG339,IF($J$9=49,'Jeunes Plants'!AH339,IF($J$9=50,'Jeunes Plants'!AI339,IF($J$9=51,'Jeunes Plants'!AJ339,IF($J$9=52,'Jeunes Plants'!AK339,IF($J$9=1,'Jeunes Plants'!AL339,IF($J$9=2,'Jeunes Plants'!AM339,IF($J$9=3,'Jeunes Plants'!AN339,IF($J$9=4,'Jeunes Plants'!AO339,IF($J$9=5,'Jeunes Plants'!AP339,IF($J$9=6,'Jeunes Plants'!AQ339,IF($J$9=7,'Jeunes Plants'!AR339,IF($J$9=8,'Jeunes Plants'!AS339,IF($J$9=9,'Jeunes Plants'!AT339,IF($J$9=10,'Jeunes Plants'!AU339,IF($J$9=11,'Jeunes Plants'!AV339,IF($J$9=12,'Jeunes Plants'!AW339,IF($J$9=13,'Jeunes Plants'!AX339,IF($J$9=14,'Jeunes Plants'!AY339,IF($J$9=15,'Jeunes Plants'!AZ339,IF($J$9=16,'Jeunes Plants'!BA339,IF($J$9=17,'Jeunes Plants'!BB339,IF($J$9=18,'Jeunes Plants'!BC339,IF($J$9=19,'Jeunes Plants'!BD339,IF($J$9=20,'Jeunes Plants'!BE339,IF($J$9=21,'Jeunes Plants'!BF339,IF($J$9=22,'Jeunes Plants'!BG339,IF($J$9=23,'Jeunes Plants'!BH339,IF($J$9=24,'Jeunes Plants'!BI339,IF($J$9=25,'Jeunes Plants'!BJ339,IF($J$9=26,'Jeunes Plants'!BK339,IF($J$9=27,'Jeunes Plants'!BL339,IF($J$9=28,'Jeunes Plants'!BM339,IF($J$9=29,'Jeunes Plants'!BN339,IF($J$9=30,'Jeunes Plants'!BO339,IF($J$9=31,'Jeunes Plants'!BP339,IF($J$9=32,'Jeunes Plants'!BQ339,IF($J$9=33,'Jeunes Plants'!BR339,IF($J$9=34,'Jeunes Plants'!BS339,IF($J$9=35,'Jeunes Plants'!B12242,))))))))))))))))))))))))))))))))))))))))))))))))))))</f>
        <v>0</v>
      </c>
      <c r="K510" s="103" t="str">
        <f>IF('Jeunes Plants'!R339=0,"","Erreur")</f>
        <v/>
      </c>
    </row>
    <row r="511" spans="1:11" x14ac:dyDescent="0.25">
      <c r="A511" s="450"/>
      <c r="B511" s="450"/>
      <c r="C511" s="451" t="s">
        <v>1865</v>
      </c>
      <c r="D511" s="451"/>
      <c r="E511" s="450"/>
      <c r="F511" s="450"/>
      <c r="G511" s="450"/>
      <c r="H511" s="450"/>
      <c r="I511" s="450"/>
      <c r="J511" s="450">
        <f>SUBTOTAL(9,J506:J510)</f>
        <v>0</v>
      </c>
      <c r="K511" s="450"/>
    </row>
    <row r="512" spans="1:11" x14ac:dyDescent="0.25">
      <c r="A512" s="103" t="str">
        <f>IF('Jeunes Plants'!A340&lt;&gt;"",'Jeunes Plants'!A340,"")</f>
        <v/>
      </c>
      <c r="B512" s="103" t="str">
        <f>IF('Jeunes Plants'!L340&lt;&gt;"",'Jeunes Plants'!L340,"")</f>
        <v>E</v>
      </c>
      <c r="C512" s="107" t="str">
        <f>IF('Jeunes Plants'!B340&lt;&gt;"",'Jeunes Plants'!B340,"")</f>
        <v>DELOSPERMA</v>
      </c>
      <c r="D512" s="107" t="str">
        <f>IF('Jeunes Plants'!C340&lt;&gt;"",'Jeunes Plants'!C340,"")</f>
        <v/>
      </c>
      <c r="E512" s="103" t="str">
        <f>IF('Jeunes Plants'!H340&lt;&gt;"",'Jeunes Plants'!H340,"")</f>
        <v/>
      </c>
      <c r="F512" s="103" t="str">
        <f>IF('Jeunes Plants'!E340&lt;&gt;"",'Jeunes Plants'!E340,"")</f>
        <v/>
      </c>
      <c r="G512" s="103" t="str">
        <f>IF('Jeunes Plants'!N340&lt;&gt;"",'Jeunes Plants'!N340,"")</f>
        <v/>
      </c>
      <c r="H512" s="103" t="str">
        <f>IF('Jeunes Plants'!I340&lt;&gt;"",'Jeunes Plants'!I340,"")</f>
        <v/>
      </c>
      <c r="I512" s="103" t="str">
        <f>IF('Jeunes Plants'!J340&lt;&gt;"",'Jeunes Plants'!J340,"")</f>
        <v/>
      </c>
      <c r="J512" s="103">
        <f>IF($J$9=36,'Jeunes Plants'!U340,IF($J$9=37,'Jeunes Plants'!V340,IF($J$9=38,'Jeunes Plants'!W340,IF($J$9=39,'Jeunes Plants'!X340,IF($J$9=40,'Jeunes Plants'!Y340,IF($J$9=41,'Jeunes Plants'!Z340,IF($J$9=42,'Jeunes Plants'!AA340,IF($J$9=43,'Jeunes Plants'!AB340,IF($J$9=44,'Jeunes Plants'!AC340,IF($J$9=45,'Jeunes Plants'!AD340,IF($J$9=46,'Jeunes Plants'!AE340,IF($J$9=47,'Jeunes Plants'!AF340,IF($J$9=48,'Jeunes Plants'!AG340,IF($J$9=49,'Jeunes Plants'!AH340,IF($J$9=50,'Jeunes Plants'!AI340,IF($J$9=51,'Jeunes Plants'!AJ340,IF($J$9=52,'Jeunes Plants'!AK340,IF($J$9=1,'Jeunes Plants'!AL340,IF($J$9=2,'Jeunes Plants'!AM340,IF($J$9=3,'Jeunes Plants'!AN340,IF($J$9=4,'Jeunes Plants'!AO340,IF($J$9=5,'Jeunes Plants'!AP340,IF($J$9=6,'Jeunes Plants'!AQ340,IF($J$9=7,'Jeunes Plants'!AR340,IF($J$9=8,'Jeunes Plants'!AS340,IF($J$9=9,'Jeunes Plants'!AT340,IF($J$9=10,'Jeunes Plants'!AU340,IF($J$9=11,'Jeunes Plants'!AV340,IF($J$9=12,'Jeunes Plants'!AW340,IF($J$9=13,'Jeunes Plants'!AX340,IF($J$9=14,'Jeunes Plants'!AY340,IF($J$9=15,'Jeunes Plants'!AZ340,IF($J$9=16,'Jeunes Plants'!BA340,IF($J$9=17,'Jeunes Plants'!BB340,IF($J$9=18,'Jeunes Plants'!BC340,IF($J$9=19,'Jeunes Plants'!BD340,IF($J$9=20,'Jeunes Plants'!BE340,IF($J$9=21,'Jeunes Plants'!BF340,IF($J$9=22,'Jeunes Plants'!BG340,IF($J$9=23,'Jeunes Plants'!BH340,IF($J$9=24,'Jeunes Plants'!BI340,IF($J$9=25,'Jeunes Plants'!BJ340,IF($J$9=26,'Jeunes Plants'!BK340,IF($J$9=27,'Jeunes Plants'!BL340,IF($J$9=28,'Jeunes Plants'!BM340,IF($J$9=29,'Jeunes Plants'!BN340,IF($J$9=30,'Jeunes Plants'!BO340,IF($J$9=31,'Jeunes Plants'!BP340,IF($J$9=32,'Jeunes Plants'!BQ340,IF($J$9=33,'Jeunes Plants'!BR340,IF($J$9=34,'Jeunes Plants'!BS340,IF($J$9=35,'Jeunes Plants'!B12243,))))))))))))))))))))))))))))))))))))))))))))))))))))</f>
        <v>0</v>
      </c>
      <c r="K512" s="103" t="str">
        <f>IF('Jeunes Plants'!R340=0,"","Erreur")</f>
        <v/>
      </c>
    </row>
    <row r="513" spans="1:11" x14ac:dyDescent="0.25">
      <c r="A513" s="103">
        <f>IF('Jeunes Plants'!A341&lt;&gt;"",'Jeunes Plants'!A341,"")</f>
        <v>23772</v>
      </c>
      <c r="B513" s="103" t="str">
        <f>IF('Jeunes Plants'!L341&lt;&gt;"",'Jeunes Plants'!L341,"")</f>
        <v>S10</v>
      </c>
      <c r="C513" s="107" t="str">
        <f>IF('Jeunes Plants'!B341&lt;&gt;"",'Jeunes Plants'!B341,"")</f>
        <v>DELOSPERMA EARLY BIRD PRECOCE</v>
      </c>
      <c r="D513" s="107" t="str">
        <f>IF('Jeunes Plants'!C341&lt;&gt;"",'Jeunes Plants'!C341,"")</f>
        <v>Purple</v>
      </c>
      <c r="E513" s="103">
        <f>IF('Jeunes Plants'!H341&lt;&gt;"",'Jeunes Plants'!H341,"")</f>
        <v>5</v>
      </c>
      <c r="F513" s="103" t="str">
        <f>IF('Jeunes Plants'!E341&lt;&gt;"",'Jeunes Plants'!E341,"")</f>
        <v>B</v>
      </c>
      <c r="G513" s="103" t="str">
        <f>IF('Jeunes Plants'!N341&lt;&gt;"",'Jeunes Plants'!N341,"")</f>
        <v>M3</v>
      </c>
      <c r="H513" s="103" t="str">
        <f>IF('Jeunes Plants'!I341&lt;&gt;"",'Jeunes Plants'!I341,"")</f>
        <v>B</v>
      </c>
      <c r="I513" s="103">
        <f>IF('Jeunes Plants'!J341&lt;&gt;"",'Jeunes Plants'!J341,"")</f>
        <v>7.0000000000000007E-2</v>
      </c>
      <c r="J513" s="103">
        <f>IF($J$9=36,'Jeunes Plants'!U341,IF($J$9=37,'Jeunes Plants'!V341,IF($J$9=38,'Jeunes Plants'!W341,IF($J$9=39,'Jeunes Plants'!X341,IF($J$9=40,'Jeunes Plants'!Y341,IF($J$9=41,'Jeunes Plants'!Z341,IF($J$9=42,'Jeunes Plants'!AA341,IF($J$9=43,'Jeunes Plants'!AB341,IF($J$9=44,'Jeunes Plants'!AC341,IF($J$9=45,'Jeunes Plants'!AD341,IF($J$9=46,'Jeunes Plants'!AE341,IF($J$9=47,'Jeunes Plants'!AF341,IF($J$9=48,'Jeunes Plants'!AG341,IF($J$9=49,'Jeunes Plants'!AH341,IF($J$9=50,'Jeunes Plants'!AI341,IF($J$9=51,'Jeunes Plants'!AJ341,IF($J$9=52,'Jeunes Plants'!AK341,IF($J$9=1,'Jeunes Plants'!AL341,IF($J$9=2,'Jeunes Plants'!AM341,IF($J$9=3,'Jeunes Plants'!AN341,IF($J$9=4,'Jeunes Plants'!AO341,IF($J$9=5,'Jeunes Plants'!AP341,IF($J$9=6,'Jeunes Plants'!AQ341,IF($J$9=7,'Jeunes Plants'!AR341,IF($J$9=8,'Jeunes Plants'!AS341,IF($J$9=9,'Jeunes Plants'!AT341,IF($J$9=10,'Jeunes Plants'!AU341,IF($J$9=11,'Jeunes Plants'!AV341,IF($J$9=12,'Jeunes Plants'!AW341,IF($J$9=13,'Jeunes Plants'!AX341,IF($J$9=14,'Jeunes Plants'!AY341,IF($J$9=15,'Jeunes Plants'!AZ341,IF($J$9=16,'Jeunes Plants'!BA341,IF($J$9=17,'Jeunes Plants'!BB341,IF($J$9=18,'Jeunes Plants'!BC341,IF($J$9=19,'Jeunes Plants'!BD341,IF($J$9=20,'Jeunes Plants'!BE341,IF($J$9=21,'Jeunes Plants'!BF341,IF($J$9=22,'Jeunes Plants'!BG341,IF($J$9=23,'Jeunes Plants'!BH341,IF($J$9=24,'Jeunes Plants'!BI341,IF($J$9=25,'Jeunes Plants'!BJ341,IF($J$9=26,'Jeunes Plants'!BK341,IF($J$9=27,'Jeunes Plants'!BL341,IF($J$9=28,'Jeunes Plants'!BM341,IF($J$9=29,'Jeunes Plants'!BN341,IF($J$9=30,'Jeunes Plants'!BO341,IF($J$9=31,'Jeunes Plants'!BP341,IF($J$9=32,'Jeunes Plants'!BQ341,IF($J$9=33,'Jeunes Plants'!BR341,IF($J$9=34,'Jeunes Plants'!BS341,IF($J$9=35,'Jeunes Plants'!B12244,))))))))))))))))))))))))))))))))))))))))))))))))))))</f>
        <v>0</v>
      </c>
      <c r="K513" s="103" t="str">
        <f>IF('Jeunes Plants'!R341=0,"","Erreur")</f>
        <v/>
      </c>
    </row>
    <row r="514" spans="1:11" x14ac:dyDescent="0.25">
      <c r="A514" s="450"/>
      <c r="B514" s="450"/>
      <c r="C514" s="451" t="s">
        <v>1866</v>
      </c>
      <c r="D514" s="451"/>
      <c r="E514" s="450"/>
      <c r="F514" s="450"/>
      <c r="G514" s="450"/>
      <c r="H514" s="450"/>
      <c r="I514" s="450"/>
      <c r="J514" s="450">
        <f>SUBTOTAL(9,J512:J513)</f>
        <v>0</v>
      </c>
      <c r="K514" s="450"/>
    </row>
    <row r="515" spans="1:11" x14ac:dyDescent="0.25">
      <c r="A515" s="103">
        <f>IF('Jeunes Plants'!A342&lt;&gt;"",'Jeunes Plants'!A342,"")</f>
        <v>13305</v>
      </c>
      <c r="B515" s="103" t="str">
        <f>IF('Jeunes Plants'!L342&lt;&gt;"",'Jeunes Plants'!L342,"")</f>
        <v>S10</v>
      </c>
      <c r="C515" s="107" t="str">
        <f>IF('Jeunes Plants'!B342&lt;&gt;"",'Jeunes Plants'!B342,"")</f>
        <v>DELOSPERMA WHEELS OF WONDER</v>
      </c>
      <c r="D515" s="107" t="str">
        <f>IF('Jeunes Plants'!C342&lt;&gt;"",'Jeunes Plants'!C342,"")</f>
        <v>Fire</v>
      </c>
      <c r="E515" s="103">
        <f>IF('Jeunes Plants'!H342&lt;&gt;"",'Jeunes Plants'!H342,"")</f>
        <v>5</v>
      </c>
      <c r="F515" s="103" t="str">
        <f>IF('Jeunes Plants'!E342&lt;&gt;"",'Jeunes Plants'!E342,"")</f>
        <v>B</v>
      </c>
      <c r="G515" s="103" t="str">
        <f>IF('Jeunes Plants'!N342&lt;&gt;"",'Jeunes Plants'!N342,"")</f>
        <v>M3</v>
      </c>
      <c r="H515" s="103" t="str">
        <f>IF('Jeunes Plants'!I342&lt;&gt;"",'Jeunes Plants'!I342,"")</f>
        <v>B</v>
      </c>
      <c r="I515" s="103">
        <f>IF('Jeunes Plants'!J342&lt;&gt;"",'Jeunes Plants'!J342,"")</f>
        <v>0.15</v>
      </c>
      <c r="J515" s="103">
        <f>IF($J$9=36,'Jeunes Plants'!U342,IF($J$9=37,'Jeunes Plants'!V342,IF($J$9=38,'Jeunes Plants'!W342,IF($J$9=39,'Jeunes Plants'!X342,IF($J$9=40,'Jeunes Plants'!Y342,IF($J$9=41,'Jeunes Plants'!Z342,IF($J$9=42,'Jeunes Plants'!AA342,IF($J$9=43,'Jeunes Plants'!AB342,IF($J$9=44,'Jeunes Plants'!AC342,IF($J$9=45,'Jeunes Plants'!AD342,IF($J$9=46,'Jeunes Plants'!AE342,IF($J$9=47,'Jeunes Plants'!AF342,IF($J$9=48,'Jeunes Plants'!AG342,IF($J$9=49,'Jeunes Plants'!AH342,IF($J$9=50,'Jeunes Plants'!AI342,IF($J$9=51,'Jeunes Plants'!AJ342,IF($J$9=52,'Jeunes Plants'!AK342,IF($J$9=1,'Jeunes Plants'!AL342,IF($J$9=2,'Jeunes Plants'!AM342,IF($J$9=3,'Jeunes Plants'!AN342,IF($J$9=4,'Jeunes Plants'!AO342,IF($J$9=5,'Jeunes Plants'!AP342,IF($J$9=6,'Jeunes Plants'!AQ342,IF($J$9=7,'Jeunes Plants'!AR342,IF($J$9=8,'Jeunes Plants'!AS342,IF($J$9=9,'Jeunes Plants'!AT342,IF($J$9=10,'Jeunes Plants'!AU342,IF($J$9=11,'Jeunes Plants'!AV342,IF($J$9=12,'Jeunes Plants'!AW342,IF($J$9=13,'Jeunes Plants'!AX342,IF($J$9=14,'Jeunes Plants'!AY342,IF($J$9=15,'Jeunes Plants'!AZ342,IF($J$9=16,'Jeunes Plants'!BA342,IF($J$9=17,'Jeunes Plants'!BB342,IF($J$9=18,'Jeunes Plants'!BC342,IF($J$9=19,'Jeunes Plants'!BD342,IF($J$9=20,'Jeunes Plants'!BE342,IF($J$9=21,'Jeunes Plants'!BF342,IF($J$9=22,'Jeunes Plants'!BG342,IF($J$9=23,'Jeunes Plants'!BH342,IF($J$9=24,'Jeunes Plants'!BI342,IF($J$9=25,'Jeunes Plants'!BJ342,IF($J$9=26,'Jeunes Plants'!BK342,IF($J$9=27,'Jeunes Plants'!BL342,IF($J$9=28,'Jeunes Plants'!BM342,IF($J$9=29,'Jeunes Plants'!BN342,IF($J$9=30,'Jeunes Plants'!BO342,IF($J$9=31,'Jeunes Plants'!BP342,IF($J$9=32,'Jeunes Plants'!BQ342,IF($J$9=33,'Jeunes Plants'!BR342,IF($J$9=34,'Jeunes Plants'!BS342,IF($J$9=35,'Jeunes Plants'!B12245,))))))))))))))))))))))))))))))))))))))))))))))))))))</f>
        <v>0</v>
      </c>
      <c r="K515" s="103" t="str">
        <f>IF('Jeunes Plants'!R342=0,"","Erreur")</f>
        <v/>
      </c>
    </row>
    <row r="516" spans="1:11" x14ac:dyDescent="0.25">
      <c r="A516" s="103">
        <f>IF('Jeunes Plants'!A343&lt;&gt;"",'Jeunes Plants'!A343,"")</f>
        <v>13307</v>
      </c>
      <c r="B516" s="103" t="str">
        <f>IF('Jeunes Plants'!L343&lt;&gt;"",'Jeunes Plants'!L343,"")</f>
        <v>S10</v>
      </c>
      <c r="C516" s="107" t="str">
        <f>IF('Jeunes Plants'!B343&lt;&gt;"",'Jeunes Plants'!B343,"")</f>
        <v>DELOSPERMA WHEELS OF WONDER</v>
      </c>
      <c r="D516" s="107" t="str">
        <f>IF('Jeunes Plants'!C343&lt;&gt;"",'Jeunes Plants'!C343,"")</f>
        <v>Golden</v>
      </c>
      <c r="E516" s="103">
        <f>IF('Jeunes Plants'!H343&lt;&gt;"",'Jeunes Plants'!H343,"")</f>
        <v>5</v>
      </c>
      <c r="F516" s="103" t="str">
        <f>IF('Jeunes Plants'!E343&lt;&gt;"",'Jeunes Plants'!E343,"")</f>
        <v>B</v>
      </c>
      <c r="G516" s="103" t="str">
        <f>IF('Jeunes Plants'!N343&lt;&gt;"",'Jeunes Plants'!N343,"")</f>
        <v>M3</v>
      </c>
      <c r="H516" s="103" t="str">
        <f>IF('Jeunes Plants'!I343&lt;&gt;"",'Jeunes Plants'!I343,"")</f>
        <v>B</v>
      </c>
      <c r="I516" s="103">
        <f>IF('Jeunes Plants'!J343&lt;&gt;"",'Jeunes Plants'!J343,"")</f>
        <v>0.15</v>
      </c>
      <c r="J516" s="103">
        <f>IF($J$9=36,'Jeunes Plants'!U343,IF($J$9=37,'Jeunes Plants'!V343,IF($J$9=38,'Jeunes Plants'!W343,IF($J$9=39,'Jeunes Plants'!X343,IF($J$9=40,'Jeunes Plants'!Y343,IF($J$9=41,'Jeunes Plants'!Z343,IF($J$9=42,'Jeunes Plants'!AA343,IF($J$9=43,'Jeunes Plants'!AB343,IF($J$9=44,'Jeunes Plants'!AC343,IF($J$9=45,'Jeunes Plants'!AD343,IF($J$9=46,'Jeunes Plants'!AE343,IF($J$9=47,'Jeunes Plants'!AF343,IF($J$9=48,'Jeunes Plants'!AG343,IF($J$9=49,'Jeunes Plants'!AH343,IF($J$9=50,'Jeunes Plants'!AI343,IF($J$9=51,'Jeunes Plants'!AJ343,IF($J$9=52,'Jeunes Plants'!AK343,IF($J$9=1,'Jeunes Plants'!AL343,IF($J$9=2,'Jeunes Plants'!AM343,IF($J$9=3,'Jeunes Plants'!AN343,IF($J$9=4,'Jeunes Plants'!AO343,IF($J$9=5,'Jeunes Plants'!AP343,IF($J$9=6,'Jeunes Plants'!AQ343,IF($J$9=7,'Jeunes Plants'!AR343,IF($J$9=8,'Jeunes Plants'!AS343,IF($J$9=9,'Jeunes Plants'!AT343,IF($J$9=10,'Jeunes Plants'!AU343,IF($J$9=11,'Jeunes Plants'!AV343,IF($J$9=12,'Jeunes Plants'!AW343,IF($J$9=13,'Jeunes Plants'!AX343,IF($J$9=14,'Jeunes Plants'!AY343,IF($J$9=15,'Jeunes Plants'!AZ343,IF($J$9=16,'Jeunes Plants'!BA343,IF($J$9=17,'Jeunes Plants'!BB343,IF($J$9=18,'Jeunes Plants'!BC343,IF($J$9=19,'Jeunes Plants'!BD343,IF($J$9=20,'Jeunes Plants'!BE343,IF($J$9=21,'Jeunes Plants'!BF343,IF($J$9=22,'Jeunes Plants'!BG343,IF($J$9=23,'Jeunes Plants'!BH343,IF($J$9=24,'Jeunes Plants'!BI343,IF($J$9=25,'Jeunes Plants'!BJ343,IF($J$9=26,'Jeunes Plants'!BK343,IF($J$9=27,'Jeunes Plants'!BL343,IF($J$9=28,'Jeunes Plants'!BM343,IF($J$9=29,'Jeunes Plants'!BN343,IF($J$9=30,'Jeunes Plants'!BO343,IF($J$9=31,'Jeunes Plants'!BP343,IF($J$9=32,'Jeunes Plants'!BQ343,IF($J$9=33,'Jeunes Plants'!BR343,IF($J$9=34,'Jeunes Plants'!BS343,IF($J$9=35,'Jeunes Plants'!B12246,))))))))))))))))))))))))))))))))))))))))))))))))))))</f>
        <v>0</v>
      </c>
      <c r="K516" s="103" t="str">
        <f>IF('Jeunes Plants'!R343=0,"","Erreur")</f>
        <v/>
      </c>
    </row>
    <row r="517" spans="1:11" x14ac:dyDescent="0.25">
      <c r="A517" s="103">
        <f>IF('Jeunes Plants'!A344&lt;&gt;"",'Jeunes Plants'!A344,"")</f>
        <v>13306</v>
      </c>
      <c r="B517" s="103" t="str">
        <f>IF('Jeunes Plants'!L344&lt;&gt;"",'Jeunes Plants'!L344,"")</f>
        <v>S10</v>
      </c>
      <c r="C517" s="107" t="str">
        <f>IF('Jeunes Plants'!B344&lt;&gt;"",'Jeunes Plants'!B344,"")</f>
        <v>DELOSPERMA WHEELS OF WONDER</v>
      </c>
      <c r="D517" s="107" t="str">
        <f>IF('Jeunes Plants'!C344&lt;&gt;"",'Jeunes Plants'!C344,"")</f>
        <v>Hot pink</v>
      </c>
      <c r="E517" s="103">
        <f>IF('Jeunes Plants'!H344&lt;&gt;"",'Jeunes Plants'!H344,"")</f>
        <v>5</v>
      </c>
      <c r="F517" s="103" t="str">
        <f>IF('Jeunes Plants'!E344&lt;&gt;"",'Jeunes Plants'!E344,"")</f>
        <v>B</v>
      </c>
      <c r="G517" s="103" t="str">
        <f>IF('Jeunes Plants'!N344&lt;&gt;"",'Jeunes Plants'!N344,"")</f>
        <v>M3</v>
      </c>
      <c r="H517" s="103" t="str">
        <f>IF('Jeunes Plants'!I344&lt;&gt;"",'Jeunes Plants'!I344,"")</f>
        <v>B</v>
      </c>
      <c r="I517" s="103">
        <f>IF('Jeunes Plants'!J344&lt;&gt;"",'Jeunes Plants'!J344,"")</f>
        <v>0.15</v>
      </c>
      <c r="J517" s="103">
        <f>IF($J$9=36,'Jeunes Plants'!U344,IF($J$9=37,'Jeunes Plants'!V344,IF($J$9=38,'Jeunes Plants'!W344,IF($J$9=39,'Jeunes Plants'!X344,IF($J$9=40,'Jeunes Plants'!Y344,IF($J$9=41,'Jeunes Plants'!Z344,IF($J$9=42,'Jeunes Plants'!AA344,IF($J$9=43,'Jeunes Plants'!AB344,IF($J$9=44,'Jeunes Plants'!AC344,IF($J$9=45,'Jeunes Plants'!AD344,IF($J$9=46,'Jeunes Plants'!AE344,IF($J$9=47,'Jeunes Plants'!AF344,IF($J$9=48,'Jeunes Plants'!AG344,IF($J$9=49,'Jeunes Plants'!AH344,IF($J$9=50,'Jeunes Plants'!AI344,IF($J$9=51,'Jeunes Plants'!AJ344,IF($J$9=52,'Jeunes Plants'!AK344,IF($J$9=1,'Jeunes Plants'!AL344,IF($J$9=2,'Jeunes Plants'!AM344,IF($J$9=3,'Jeunes Plants'!AN344,IF($J$9=4,'Jeunes Plants'!AO344,IF($J$9=5,'Jeunes Plants'!AP344,IF($J$9=6,'Jeunes Plants'!AQ344,IF($J$9=7,'Jeunes Plants'!AR344,IF($J$9=8,'Jeunes Plants'!AS344,IF($J$9=9,'Jeunes Plants'!AT344,IF($J$9=10,'Jeunes Plants'!AU344,IF($J$9=11,'Jeunes Plants'!AV344,IF($J$9=12,'Jeunes Plants'!AW344,IF($J$9=13,'Jeunes Plants'!AX344,IF($J$9=14,'Jeunes Plants'!AY344,IF($J$9=15,'Jeunes Plants'!AZ344,IF($J$9=16,'Jeunes Plants'!BA344,IF($J$9=17,'Jeunes Plants'!BB344,IF($J$9=18,'Jeunes Plants'!BC344,IF($J$9=19,'Jeunes Plants'!BD344,IF($J$9=20,'Jeunes Plants'!BE344,IF($J$9=21,'Jeunes Plants'!BF344,IF($J$9=22,'Jeunes Plants'!BG344,IF($J$9=23,'Jeunes Plants'!BH344,IF($J$9=24,'Jeunes Plants'!BI344,IF($J$9=25,'Jeunes Plants'!BJ344,IF($J$9=26,'Jeunes Plants'!BK344,IF($J$9=27,'Jeunes Plants'!BL344,IF($J$9=28,'Jeunes Plants'!BM344,IF($J$9=29,'Jeunes Plants'!BN344,IF($J$9=30,'Jeunes Plants'!BO344,IF($J$9=31,'Jeunes Plants'!BP344,IF($J$9=32,'Jeunes Plants'!BQ344,IF($J$9=33,'Jeunes Plants'!BR344,IF($J$9=34,'Jeunes Plants'!BS344,IF($J$9=35,'Jeunes Plants'!B12247,))))))))))))))))))))))))))))))))))))))))))))))))))))</f>
        <v>0</v>
      </c>
      <c r="K517" s="103" t="str">
        <f>IF('Jeunes Plants'!R344=0,"","Erreur")</f>
        <v/>
      </c>
    </row>
    <row r="518" spans="1:11" x14ac:dyDescent="0.25">
      <c r="A518" s="103">
        <f>IF('Jeunes Plants'!A345&lt;&gt;"",'Jeunes Plants'!A345,"")</f>
        <v>24279</v>
      </c>
      <c r="B518" s="103" t="str">
        <f>IF('Jeunes Plants'!L345&lt;&gt;"",'Jeunes Plants'!L345,"")</f>
        <v>S10</v>
      </c>
      <c r="C518" s="107" t="str">
        <f>IF('Jeunes Plants'!B345&lt;&gt;"",'Jeunes Plants'!B345,"")</f>
        <v>DELOSPERMA WHEELS OF WONDER</v>
      </c>
      <c r="D518" s="107" t="str">
        <f>IF('Jeunes Plants'!C345&lt;&gt;"",'Jeunes Plants'!C345,"")</f>
        <v>Limoncello</v>
      </c>
      <c r="E518" s="103">
        <f>IF('Jeunes Plants'!H345&lt;&gt;"",'Jeunes Plants'!H345,"")</f>
        <v>5</v>
      </c>
      <c r="F518" s="103" t="str">
        <f>IF('Jeunes Plants'!E345&lt;&gt;"",'Jeunes Plants'!E345,"")</f>
        <v>B</v>
      </c>
      <c r="G518" s="103" t="str">
        <f>IF('Jeunes Plants'!N345&lt;&gt;"",'Jeunes Plants'!N345,"")</f>
        <v>M3</v>
      </c>
      <c r="H518" s="103" t="str">
        <f>IF('Jeunes Plants'!I345&lt;&gt;"",'Jeunes Plants'!I345,"")</f>
        <v>B</v>
      </c>
      <c r="I518" s="103">
        <f>IF('Jeunes Plants'!J345&lt;&gt;"",'Jeunes Plants'!J345,"")</f>
        <v>0.15</v>
      </c>
      <c r="J518" s="103">
        <f>IF($J$9=36,'Jeunes Plants'!U345,IF($J$9=37,'Jeunes Plants'!V345,IF($J$9=38,'Jeunes Plants'!W345,IF($J$9=39,'Jeunes Plants'!X345,IF($J$9=40,'Jeunes Plants'!Y345,IF($J$9=41,'Jeunes Plants'!Z345,IF($J$9=42,'Jeunes Plants'!AA345,IF($J$9=43,'Jeunes Plants'!AB345,IF($J$9=44,'Jeunes Plants'!AC345,IF($J$9=45,'Jeunes Plants'!AD345,IF($J$9=46,'Jeunes Plants'!AE345,IF($J$9=47,'Jeunes Plants'!AF345,IF($J$9=48,'Jeunes Plants'!AG345,IF($J$9=49,'Jeunes Plants'!AH345,IF($J$9=50,'Jeunes Plants'!AI345,IF($J$9=51,'Jeunes Plants'!AJ345,IF($J$9=52,'Jeunes Plants'!AK345,IF($J$9=1,'Jeunes Plants'!AL345,IF($J$9=2,'Jeunes Plants'!AM345,IF($J$9=3,'Jeunes Plants'!AN345,IF($J$9=4,'Jeunes Plants'!AO345,IF($J$9=5,'Jeunes Plants'!AP345,IF($J$9=6,'Jeunes Plants'!AQ345,IF($J$9=7,'Jeunes Plants'!AR345,IF($J$9=8,'Jeunes Plants'!AS345,IF($J$9=9,'Jeunes Plants'!AT345,IF($J$9=10,'Jeunes Plants'!AU345,IF($J$9=11,'Jeunes Plants'!AV345,IF($J$9=12,'Jeunes Plants'!AW345,IF($J$9=13,'Jeunes Plants'!AX345,IF($J$9=14,'Jeunes Plants'!AY345,IF($J$9=15,'Jeunes Plants'!AZ345,IF($J$9=16,'Jeunes Plants'!BA345,IF($J$9=17,'Jeunes Plants'!BB345,IF($J$9=18,'Jeunes Plants'!BC345,IF($J$9=19,'Jeunes Plants'!BD345,IF($J$9=20,'Jeunes Plants'!BE345,IF($J$9=21,'Jeunes Plants'!BF345,IF($J$9=22,'Jeunes Plants'!BG345,IF($J$9=23,'Jeunes Plants'!BH345,IF($J$9=24,'Jeunes Plants'!BI345,IF($J$9=25,'Jeunes Plants'!BJ345,IF($J$9=26,'Jeunes Plants'!BK345,IF($J$9=27,'Jeunes Plants'!BL345,IF($J$9=28,'Jeunes Plants'!BM345,IF($J$9=29,'Jeunes Plants'!BN345,IF($J$9=30,'Jeunes Plants'!BO345,IF($J$9=31,'Jeunes Plants'!BP345,IF($J$9=32,'Jeunes Plants'!BQ345,IF($J$9=33,'Jeunes Plants'!BR345,IF($J$9=34,'Jeunes Plants'!BS345,IF($J$9=35,'Jeunes Plants'!B12248,))))))))))))))))))))))))))))))))))))))))))))))))))))</f>
        <v>0</v>
      </c>
      <c r="K518" s="103" t="str">
        <f>IF('Jeunes Plants'!R345=0,"","Erreur")</f>
        <v/>
      </c>
    </row>
    <row r="519" spans="1:11" x14ac:dyDescent="0.25">
      <c r="A519" s="103">
        <f>IF('Jeunes Plants'!A346&lt;&gt;"",'Jeunes Plants'!A346,"")</f>
        <v>15248</v>
      </c>
      <c r="B519" s="103" t="str">
        <f>IF('Jeunes Plants'!L346&lt;&gt;"",'Jeunes Plants'!L346,"")</f>
        <v>S10</v>
      </c>
      <c r="C519" s="107" t="str">
        <f>IF('Jeunes Plants'!B346&lt;&gt;"",'Jeunes Plants'!B346,"")</f>
        <v>DELOSPERMA WHEELS OF WONDER</v>
      </c>
      <c r="D519" s="107" t="str">
        <f>IF('Jeunes Plants'!C346&lt;&gt;"",'Jeunes Plants'!C346,"")</f>
        <v>Orange</v>
      </c>
      <c r="E519" s="103">
        <f>IF('Jeunes Plants'!H346&lt;&gt;"",'Jeunes Plants'!H346,"")</f>
        <v>5</v>
      </c>
      <c r="F519" s="103" t="str">
        <f>IF('Jeunes Plants'!E346&lt;&gt;"",'Jeunes Plants'!E346,"")</f>
        <v>B</v>
      </c>
      <c r="G519" s="103" t="str">
        <f>IF('Jeunes Plants'!N346&lt;&gt;"",'Jeunes Plants'!N346,"")</f>
        <v>M3</v>
      </c>
      <c r="H519" s="103" t="str">
        <f>IF('Jeunes Plants'!I346&lt;&gt;"",'Jeunes Plants'!I346,"")</f>
        <v>B</v>
      </c>
      <c r="I519" s="103">
        <f>IF('Jeunes Plants'!J346&lt;&gt;"",'Jeunes Plants'!J346,"")</f>
        <v>0.15</v>
      </c>
      <c r="J519" s="103">
        <f>IF($J$9=36,'Jeunes Plants'!U346,IF($J$9=37,'Jeunes Plants'!V346,IF($J$9=38,'Jeunes Plants'!W346,IF($J$9=39,'Jeunes Plants'!X346,IF($J$9=40,'Jeunes Plants'!Y346,IF($J$9=41,'Jeunes Plants'!Z346,IF($J$9=42,'Jeunes Plants'!AA346,IF($J$9=43,'Jeunes Plants'!AB346,IF($J$9=44,'Jeunes Plants'!AC346,IF($J$9=45,'Jeunes Plants'!AD346,IF($J$9=46,'Jeunes Plants'!AE346,IF($J$9=47,'Jeunes Plants'!AF346,IF($J$9=48,'Jeunes Plants'!AG346,IF($J$9=49,'Jeunes Plants'!AH346,IF($J$9=50,'Jeunes Plants'!AI346,IF($J$9=51,'Jeunes Plants'!AJ346,IF($J$9=52,'Jeunes Plants'!AK346,IF($J$9=1,'Jeunes Plants'!AL346,IF($J$9=2,'Jeunes Plants'!AM346,IF($J$9=3,'Jeunes Plants'!AN346,IF($J$9=4,'Jeunes Plants'!AO346,IF($J$9=5,'Jeunes Plants'!AP346,IF($J$9=6,'Jeunes Plants'!AQ346,IF($J$9=7,'Jeunes Plants'!AR346,IF($J$9=8,'Jeunes Plants'!AS346,IF($J$9=9,'Jeunes Plants'!AT346,IF($J$9=10,'Jeunes Plants'!AU346,IF($J$9=11,'Jeunes Plants'!AV346,IF($J$9=12,'Jeunes Plants'!AW346,IF($J$9=13,'Jeunes Plants'!AX346,IF($J$9=14,'Jeunes Plants'!AY346,IF($J$9=15,'Jeunes Plants'!AZ346,IF($J$9=16,'Jeunes Plants'!BA346,IF($J$9=17,'Jeunes Plants'!BB346,IF($J$9=18,'Jeunes Plants'!BC346,IF($J$9=19,'Jeunes Plants'!BD346,IF($J$9=20,'Jeunes Plants'!BE346,IF($J$9=21,'Jeunes Plants'!BF346,IF($J$9=22,'Jeunes Plants'!BG346,IF($J$9=23,'Jeunes Plants'!BH346,IF($J$9=24,'Jeunes Plants'!BI346,IF($J$9=25,'Jeunes Plants'!BJ346,IF($J$9=26,'Jeunes Plants'!BK346,IF($J$9=27,'Jeunes Plants'!BL346,IF($J$9=28,'Jeunes Plants'!BM346,IF($J$9=29,'Jeunes Plants'!BN346,IF($J$9=30,'Jeunes Plants'!BO346,IF($J$9=31,'Jeunes Plants'!BP346,IF($J$9=32,'Jeunes Plants'!BQ346,IF($J$9=33,'Jeunes Plants'!BR346,IF($J$9=34,'Jeunes Plants'!BS346,IF($J$9=35,'Jeunes Plants'!B12249,))))))))))))))))))))))))))))))))))))))))))))))))))))</f>
        <v>0</v>
      </c>
      <c r="K519" s="103" t="str">
        <f>IF('Jeunes Plants'!R346=0,"","Erreur")</f>
        <v/>
      </c>
    </row>
    <row r="520" spans="1:11" x14ac:dyDescent="0.25">
      <c r="A520" s="103">
        <f>IF('Jeunes Plants'!A347&lt;&gt;"",'Jeunes Plants'!A347,"")</f>
        <v>22926</v>
      </c>
      <c r="B520" s="103" t="str">
        <f>IF('Jeunes Plants'!L347&lt;&gt;"",'Jeunes Plants'!L347,"")</f>
        <v>S10</v>
      </c>
      <c r="C520" s="107" t="str">
        <f>IF('Jeunes Plants'!B347&lt;&gt;"",'Jeunes Plants'!B347,"")</f>
        <v>DELOSPERMA WHEELS OF WONDER</v>
      </c>
      <c r="D520" s="107" t="str">
        <f>IF('Jeunes Plants'!C347&lt;&gt;"",'Jeunes Plants'!C347,"")</f>
        <v>Purple</v>
      </c>
      <c r="E520" s="103">
        <f>IF('Jeunes Plants'!H347&lt;&gt;"",'Jeunes Plants'!H347,"")</f>
        <v>5</v>
      </c>
      <c r="F520" s="103" t="str">
        <f>IF('Jeunes Plants'!E347&lt;&gt;"",'Jeunes Plants'!E347,"")</f>
        <v>B</v>
      </c>
      <c r="G520" s="103" t="str">
        <f>IF('Jeunes Plants'!N347&lt;&gt;"",'Jeunes Plants'!N347,"")</f>
        <v>M3</v>
      </c>
      <c r="H520" s="103" t="str">
        <f>IF('Jeunes Plants'!I347&lt;&gt;"",'Jeunes Plants'!I347,"")</f>
        <v>B</v>
      </c>
      <c r="I520" s="103">
        <f>IF('Jeunes Plants'!J347&lt;&gt;"",'Jeunes Plants'!J347,"")</f>
        <v>0.15</v>
      </c>
      <c r="J520" s="103">
        <f>IF($J$9=36,'Jeunes Plants'!U347,IF($J$9=37,'Jeunes Plants'!V347,IF($J$9=38,'Jeunes Plants'!W347,IF($J$9=39,'Jeunes Plants'!X347,IF($J$9=40,'Jeunes Plants'!Y347,IF($J$9=41,'Jeunes Plants'!Z347,IF($J$9=42,'Jeunes Plants'!AA347,IF($J$9=43,'Jeunes Plants'!AB347,IF($J$9=44,'Jeunes Plants'!AC347,IF($J$9=45,'Jeunes Plants'!AD347,IF($J$9=46,'Jeunes Plants'!AE347,IF($J$9=47,'Jeunes Plants'!AF347,IF($J$9=48,'Jeunes Plants'!AG347,IF($J$9=49,'Jeunes Plants'!AH347,IF($J$9=50,'Jeunes Plants'!AI347,IF($J$9=51,'Jeunes Plants'!AJ347,IF($J$9=52,'Jeunes Plants'!AK347,IF($J$9=1,'Jeunes Plants'!AL347,IF($J$9=2,'Jeunes Plants'!AM347,IF($J$9=3,'Jeunes Plants'!AN347,IF($J$9=4,'Jeunes Plants'!AO347,IF($J$9=5,'Jeunes Plants'!AP347,IF($J$9=6,'Jeunes Plants'!AQ347,IF($J$9=7,'Jeunes Plants'!AR347,IF($J$9=8,'Jeunes Plants'!AS347,IF($J$9=9,'Jeunes Plants'!AT347,IF($J$9=10,'Jeunes Plants'!AU347,IF($J$9=11,'Jeunes Plants'!AV347,IF($J$9=12,'Jeunes Plants'!AW347,IF($J$9=13,'Jeunes Plants'!AX347,IF($J$9=14,'Jeunes Plants'!AY347,IF($J$9=15,'Jeunes Plants'!AZ347,IF($J$9=16,'Jeunes Plants'!BA347,IF($J$9=17,'Jeunes Plants'!BB347,IF($J$9=18,'Jeunes Plants'!BC347,IF($J$9=19,'Jeunes Plants'!BD347,IF($J$9=20,'Jeunes Plants'!BE347,IF($J$9=21,'Jeunes Plants'!BF347,IF($J$9=22,'Jeunes Plants'!BG347,IF($J$9=23,'Jeunes Plants'!BH347,IF($J$9=24,'Jeunes Plants'!BI347,IF($J$9=25,'Jeunes Plants'!BJ347,IF($J$9=26,'Jeunes Plants'!BK347,IF($J$9=27,'Jeunes Plants'!BL347,IF($J$9=28,'Jeunes Plants'!BM347,IF($J$9=29,'Jeunes Plants'!BN347,IF($J$9=30,'Jeunes Plants'!BO347,IF($J$9=31,'Jeunes Plants'!BP347,IF($J$9=32,'Jeunes Plants'!BQ347,IF($J$9=33,'Jeunes Plants'!BR347,IF($J$9=34,'Jeunes Plants'!BS347,IF($J$9=35,'Jeunes Plants'!B12250,))))))))))))))))))))))))))))))))))))))))))))))))))))</f>
        <v>0</v>
      </c>
      <c r="K520" s="103" t="str">
        <f>IF('Jeunes Plants'!R347=0,"","Erreur")</f>
        <v/>
      </c>
    </row>
    <row r="521" spans="1:11" x14ac:dyDescent="0.25">
      <c r="A521" s="103">
        <f>IF('Jeunes Plants'!A348&lt;&gt;"",'Jeunes Plants'!A348,"")</f>
        <v>15247</v>
      </c>
      <c r="B521" s="103" t="str">
        <f>IF('Jeunes Plants'!L348&lt;&gt;"",'Jeunes Plants'!L348,"")</f>
        <v>S10</v>
      </c>
      <c r="C521" s="107" t="str">
        <f>IF('Jeunes Plants'!B348&lt;&gt;"",'Jeunes Plants'!B348,"")</f>
        <v>DELOSPERMA WHEELS OF WONDER</v>
      </c>
      <c r="D521" s="107" t="str">
        <f>IF('Jeunes Plants'!C348&lt;&gt;"",'Jeunes Plants'!C348,"")</f>
        <v>White</v>
      </c>
      <c r="E521" s="103">
        <f>IF('Jeunes Plants'!H348&lt;&gt;"",'Jeunes Plants'!H348,"")</f>
        <v>5</v>
      </c>
      <c r="F521" s="103" t="str">
        <f>IF('Jeunes Plants'!E348&lt;&gt;"",'Jeunes Plants'!E348,"")</f>
        <v>B</v>
      </c>
      <c r="G521" s="103" t="str">
        <f>IF('Jeunes Plants'!N348&lt;&gt;"",'Jeunes Plants'!N348,"")</f>
        <v>M3</v>
      </c>
      <c r="H521" s="103" t="str">
        <f>IF('Jeunes Plants'!I348&lt;&gt;"",'Jeunes Plants'!I348,"")</f>
        <v>B</v>
      </c>
      <c r="I521" s="103">
        <f>IF('Jeunes Plants'!J348&lt;&gt;"",'Jeunes Plants'!J348,"")</f>
        <v>0.15</v>
      </c>
      <c r="J521" s="103">
        <f>IF($J$9=36,'Jeunes Plants'!U348,IF($J$9=37,'Jeunes Plants'!V348,IF($J$9=38,'Jeunes Plants'!W348,IF($J$9=39,'Jeunes Plants'!X348,IF($J$9=40,'Jeunes Plants'!Y348,IF($J$9=41,'Jeunes Plants'!Z348,IF($J$9=42,'Jeunes Plants'!AA348,IF($J$9=43,'Jeunes Plants'!AB348,IF($J$9=44,'Jeunes Plants'!AC348,IF($J$9=45,'Jeunes Plants'!AD348,IF($J$9=46,'Jeunes Plants'!AE348,IF($J$9=47,'Jeunes Plants'!AF348,IF($J$9=48,'Jeunes Plants'!AG348,IF($J$9=49,'Jeunes Plants'!AH348,IF($J$9=50,'Jeunes Plants'!AI348,IF($J$9=51,'Jeunes Plants'!AJ348,IF($J$9=52,'Jeunes Plants'!AK348,IF($J$9=1,'Jeunes Plants'!AL348,IF($J$9=2,'Jeunes Plants'!AM348,IF($J$9=3,'Jeunes Plants'!AN348,IF($J$9=4,'Jeunes Plants'!AO348,IF($J$9=5,'Jeunes Plants'!AP348,IF($J$9=6,'Jeunes Plants'!AQ348,IF($J$9=7,'Jeunes Plants'!AR348,IF($J$9=8,'Jeunes Plants'!AS348,IF($J$9=9,'Jeunes Plants'!AT348,IF($J$9=10,'Jeunes Plants'!AU348,IF($J$9=11,'Jeunes Plants'!AV348,IF($J$9=12,'Jeunes Plants'!AW348,IF($J$9=13,'Jeunes Plants'!AX348,IF($J$9=14,'Jeunes Plants'!AY348,IF($J$9=15,'Jeunes Plants'!AZ348,IF($J$9=16,'Jeunes Plants'!BA348,IF($J$9=17,'Jeunes Plants'!BB348,IF($J$9=18,'Jeunes Plants'!BC348,IF($J$9=19,'Jeunes Plants'!BD348,IF($J$9=20,'Jeunes Plants'!BE348,IF($J$9=21,'Jeunes Plants'!BF348,IF($J$9=22,'Jeunes Plants'!BG348,IF($J$9=23,'Jeunes Plants'!BH348,IF($J$9=24,'Jeunes Plants'!BI348,IF($J$9=25,'Jeunes Plants'!BJ348,IF($J$9=26,'Jeunes Plants'!BK348,IF($J$9=27,'Jeunes Plants'!BL348,IF($J$9=28,'Jeunes Plants'!BM348,IF($J$9=29,'Jeunes Plants'!BN348,IF($J$9=30,'Jeunes Plants'!BO348,IF($J$9=31,'Jeunes Plants'!BP348,IF($J$9=32,'Jeunes Plants'!BQ348,IF($J$9=33,'Jeunes Plants'!BR348,IF($J$9=34,'Jeunes Plants'!BS348,IF($J$9=35,'Jeunes Plants'!B12251,))))))))))))))))))))))))))))))))))))))))))))))))))))</f>
        <v>0</v>
      </c>
      <c r="K521" s="103" t="str">
        <f>IF('Jeunes Plants'!R348=0,"","Erreur")</f>
        <v/>
      </c>
    </row>
    <row r="522" spans="1:11" x14ac:dyDescent="0.25">
      <c r="A522" s="103">
        <f>IF('Jeunes Plants'!A349&lt;&gt;"",'Jeunes Plants'!A349,"")</f>
        <v>13445</v>
      </c>
      <c r="B522" s="103" t="str">
        <f>IF('Jeunes Plants'!L349&lt;&gt;"",'Jeunes Plants'!L349,"")</f>
        <v>S10</v>
      </c>
      <c r="C522" s="107" t="str">
        <f>IF('Jeunes Plants'!B349&lt;&gt;"",'Jeunes Plants'!B349,"")</f>
        <v>DELOSPERMA WHEELS OF WONDER</v>
      </c>
      <c r="D522" s="107" t="str">
        <f>IF('Jeunes Plants'!C349&lt;&gt;"",'Jeunes Plants'!C349,"")</f>
        <v>Variés</v>
      </c>
      <c r="E522" s="103">
        <f>IF('Jeunes Plants'!H349&lt;&gt;"",'Jeunes Plants'!H349,"")</f>
        <v>5</v>
      </c>
      <c r="F522" s="103" t="str">
        <f>IF('Jeunes Plants'!E349&lt;&gt;"",'Jeunes Plants'!E349,"")</f>
        <v>B</v>
      </c>
      <c r="G522" s="103" t="str">
        <f>IF('Jeunes Plants'!N349&lt;&gt;"",'Jeunes Plants'!N349,"")</f>
        <v>M3</v>
      </c>
      <c r="H522" s="103" t="str">
        <f>IF('Jeunes Plants'!I349&lt;&gt;"",'Jeunes Plants'!I349,"")</f>
        <v>B</v>
      </c>
      <c r="I522" s="103">
        <f>IF('Jeunes Plants'!J349&lt;&gt;"",'Jeunes Plants'!J349,"")</f>
        <v>0.15</v>
      </c>
      <c r="J522" s="103">
        <f>IF($J$9=36,'Jeunes Plants'!U349,IF($J$9=37,'Jeunes Plants'!V349,IF($J$9=38,'Jeunes Plants'!W349,IF($J$9=39,'Jeunes Plants'!X349,IF($J$9=40,'Jeunes Plants'!Y349,IF($J$9=41,'Jeunes Plants'!Z349,IF($J$9=42,'Jeunes Plants'!AA349,IF($J$9=43,'Jeunes Plants'!AB349,IF($J$9=44,'Jeunes Plants'!AC349,IF($J$9=45,'Jeunes Plants'!AD349,IF($J$9=46,'Jeunes Plants'!AE349,IF($J$9=47,'Jeunes Plants'!AF349,IF($J$9=48,'Jeunes Plants'!AG349,IF($J$9=49,'Jeunes Plants'!AH349,IF($J$9=50,'Jeunes Plants'!AI349,IF($J$9=51,'Jeunes Plants'!AJ349,IF($J$9=52,'Jeunes Plants'!AK349,IF($J$9=1,'Jeunes Plants'!AL349,IF($J$9=2,'Jeunes Plants'!AM349,IF($J$9=3,'Jeunes Plants'!AN349,IF($J$9=4,'Jeunes Plants'!AO349,IF($J$9=5,'Jeunes Plants'!AP349,IF($J$9=6,'Jeunes Plants'!AQ349,IF($J$9=7,'Jeunes Plants'!AR349,IF($J$9=8,'Jeunes Plants'!AS349,IF($J$9=9,'Jeunes Plants'!AT349,IF($J$9=10,'Jeunes Plants'!AU349,IF($J$9=11,'Jeunes Plants'!AV349,IF($J$9=12,'Jeunes Plants'!AW349,IF($J$9=13,'Jeunes Plants'!AX349,IF($J$9=14,'Jeunes Plants'!AY349,IF($J$9=15,'Jeunes Plants'!AZ349,IF($J$9=16,'Jeunes Plants'!BA349,IF($J$9=17,'Jeunes Plants'!BB349,IF($J$9=18,'Jeunes Plants'!BC349,IF($J$9=19,'Jeunes Plants'!BD349,IF($J$9=20,'Jeunes Plants'!BE349,IF($J$9=21,'Jeunes Plants'!BF349,IF($J$9=22,'Jeunes Plants'!BG349,IF($J$9=23,'Jeunes Plants'!BH349,IF($J$9=24,'Jeunes Plants'!BI349,IF($J$9=25,'Jeunes Plants'!BJ349,IF($J$9=26,'Jeunes Plants'!BK349,IF($J$9=27,'Jeunes Plants'!BL349,IF($J$9=28,'Jeunes Plants'!BM349,IF($J$9=29,'Jeunes Plants'!BN349,IF($J$9=30,'Jeunes Plants'!BO349,IF($J$9=31,'Jeunes Plants'!BP349,IF($J$9=32,'Jeunes Plants'!BQ349,IF($J$9=33,'Jeunes Plants'!BR349,IF($J$9=34,'Jeunes Plants'!BS349,IF($J$9=35,'Jeunes Plants'!B12252,))))))))))))))))))))))))))))))))))))))))))))))))))))</f>
        <v>0</v>
      </c>
      <c r="K522" s="103" t="str">
        <f>IF('Jeunes Plants'!R349=0,"","Erreur")</f>
        <v/>
      </c>
    </row>
    <row r="523" spans="1:11" x14ac:dyDescent="0.25">
      <c r="A523" s="450"/>
      <c r="B523" s="450"/>
      <c r="C523" s="451" t="s">
        <v>1867</v>
      </c>
      <c r="D523" s="451"/>
      <c r="E523" s="450"/>
      <c r="F523" s="450"/>
      <c r="G523" s="450"/>
      <c r="H523" s="450"/>
      <c r="I523" s="450"/>
      <c r="J523" s="450">
        <f>SUBTOTAL(9,J515:J522)</f>
        <v>0</v>
      </c>
      <c r="K523" s="450"/>
    </row>
    <row r="524" spans="1:11" x14ac:dyDescent="0.25">
      <c r="A524" s="103">
        <f>IF('Jeunes Plants'!A350&lt;&gt;"",'Jeunes Plants'!A350,"")</f>
        <v>25997</v>
      </c>
      <c r="B524" s="103" t="str">
        <f>IF('Jeunes Plants'!L350&lt;&gt;"",'Jeunes Plants'!L350,"")</f>
        <v>S10</v>
      </c>
      <c r="C524" s="107" t="str">
        <f>IF('Jeunes Plants'!B350&lt;&gt;"",'Jeunes Plants'!B350,"")</f>
        <v>DELOSPERMA OCEAN SUNSET</v>
      </c>
      <c r="D524" s="107" t="str">
        <f>IF('Jeunes Plants'!C350&lt;&gt;"",'Jeunes Plants'!C350,"")</f>
        <v>Orange glow</v>
      </c>
      <c r="E524" s="103">
        <f>IF('Jeunes Plants'!H350&lt;&gt;"",'Jeunes Plants'!H350,"")</f>
        <v>5</v>
      </c>
      <c r="F524" s="103" t="str">
        <f>IF('Jeunes Plants'!E350&lt;&gt;"",'Jeunes Plants'!E350,"")</f>
        <v>B</v>
      </c>
      <c r="G524" s="103" t="str">
        <f>IF('Jeunes Plants'!N350&lt;&gt;"",'Jeunes Plants'!N350,"")</f>
        <v>M3</v>
      </c>
      <c r="H524" s="103" t="str">
        <f>IF('Jeunes Plants'!I350&lt;&gt;"",'Jeunes Plants'!I350,"")</f>
        <v>A</v>
      </c>
      <c r="I524" s="103">
        <f>IF('Jeunes Plants'!J350&lt;&gt;"",'Jeunes Plants'!J350,"")</f>
        <v>0.2</v>
      </c>
      <c r="J524" s="103">
        <f>IF($J$9=36,'Jeunes Plants'!U350,IF($J$9=37,'Jeunes Plants'!V350,IF($J$9=38,'Jeunes Plants'!W350,IF($J$9=39,'Jeunes Plants'!X350,IF($J$9=40,'Jeunes Plants'!Y350,IF($J$9=41,'Jeunes Plants'!Z350,IF($J$9=42,'Jeunes Plants'!AA350,IF($J$9=43,'Jeunes Plants'!AB350,IF($J$9=44,'Jeunes Plants'!AC350,IF($J$9=45,'Jeunes Plants'!AD350,IF($J$9=46,'Jeunes Plants'!AE350,IF($J$9=47,'Jeunes Plants'!AF350,IF($J$9=48,'Jeunes Plants'!AG350,IF($J$9=49,'Jeunes Plants'!AH350,IF($J$9=50,'Jeunes Plants'!AI350,IF($J$9=51,'Jeunes Plants'!AJ350,IF($J$9=52,'Jeunes Plants'!AK350,IF($J$9=1,'Jeunes Plants'!AL350,IF($J$9=2,'Jeunes Plants'!AM350,IF($J$9=3,'Jeunes Plants'!AN350,IF($J$9=4,'Jeunes Plants'!AO350,IF($J$9=5,'Jeunes Plants'!AP350,IF($J$9=6,'Jeunes Plants'!AQ350,IF($J$9=7,'Jeunes Plants'!AR350,IF($J$9=8,'Jeunes Plants'!AS350,IF($J$9=9,'Jeunes Plants'!AT350,IF($J$9=10,'Jeunes Plants'!AU350,IF($J$9=11,'Jeunes Plants'!AV350,IF($J$9=12,'Jeunes Plants'!AW350,IF($J$9=13,'Jeunes Plants'!AX350,IF($J$9=14,'Jeunes Plants'!AY350,IF($J$9=15,'Jeunes Plants'!AZ350,IF($J$9=16,'Jeunes Plants'!BA350,IF($J$9=17,'Jeunes Plants'!BB350,IF($J$9=18,'Jeunes Plants'!BC350,IF($J$9=19,'Jeunes Plants'!BD350,IF($J$9=20,'Jeunes Plants'!BE350,IF($J$9=21,'Jeunes Plants'!BF350,IF($J$9=22,'Jeunes Plants'!BG350,IF($J$9=23,'Jeunes Plants'!BH350,IF($J$9=24,'Jeunes Plants'!BI350,IF($J$9=25,'Jeunes Plants'!BJ350,IF($J$9=26,'Jeunes Plants'!BK350,IF($J$9=27,'Jeunes Plants'!BL350,IF($J$9=28,'Jeunes Plants'!BM350,IF($J$9=29,'Jeunes Plants'!BN350,IF($J$9=30,'Jeunes Plants'!BO350,IF($J$9=31,'Jeunes Plants'!BP350,IF($J$9=32,'Jeunes Plants'!BQ350,IF($J$9=33,'Jeunes Plants'!BR350,IF($J$9=34,'Jeunes Plants'!BS350,IF($J$9=35,'Jeunes Plants'!B12253,))))))))))))))))))))))))))))))))))))))))))))))))))))</f>
        <v>0</v>
      </c>
      <c r="K524" s="103" t="str">
        <f>IF('Jeunes Plants'!R350=0,"","Erreur")</f>
        <v/>
      </c>
    </row>
    <row r="525" spans="1:11" x14ac:dyDescent="0.25">
      <c r="A525" s="103">
        <f>IF('Jeunes Plants'!A351&lt;&gt;"",'Jeunes Plants'!A351,"")</f>
        <v>25998</v>
      </c>
      <c r="B525" s="103" t="str">
        <f>IF('Jeunes Plants'!L351&lt;&gt;"",'Jeunes Plants'!L351,"")</f>
        <v>S10</v>
      </c>
      <c r="C525" s="107" t="str">
        <f>IF('Jeunes Plants'!B351&lt;&gt;"",'Jeunes Plants'!B351,"")</f>
        <v>DELOSPERMA OCEAN SUNSET</v>
      </c>
      <c r="D525" s="107" t="str">
        <f>IF('Jeunes Plants'!C351&lt;&gt;"",'Jeunes Plants'!C351,"")</f>
        <v>Orange vibe</v>
      </c>
      <c r="E525" s="103">
        <f>IF('Jeunes Plants'!H351&lt;&gt;"",'Jeunes Plants'!H351,"")</f>
        <v>5</v>
      </c>
      <c r="F525" s="103" t="str">
        <f>IF('Jeunes Plants'!E351&lt;&gt;"",'Jeunes Plants'!E351,"")</f>
        <v>B</v>
      </c>
      <c r="G525" s="103" t="str">
        <f>IF('Jeunes Plants'!N351&lt;&gt;"",'Jeunes Plants'!N351,"")</f>
        <v>M3</v>
      </c>
      <c r="H525" s="103" t="str">
        <f>IF('Jeunes Plants'!I351&lt;&gt;"",'Jeunes Plants'!I351,"")</f>
        <v>A</v>
      </c>
      <c r="I525" s="103">
        <f>IF('Jeunes Plants'!J351&lt;&gt;"",'Jeunes Plants'!J351,"")</f>
        <v>0.2</v>
      </c>
      <c r="J525" s="103">
        <f>IF($J$9=36,'Jeunes Plants'!U351,IF($J$9=37,'Jeunes Plants'!V351,IF($J$9=38,'Jeunes Plants'!W351,IF($J$9=39,'Jeunes Plants'!X351,IF($J$9=40,'Jeunes Plants'!Y351,IF($J$9=41,'Jeunes Plants'!Z351,IF($J$9=42,'Jeunes Plants'!AA351,IF($J$9=43,'Jeunes Plants'!AB351,IF($J$9=44,'Jeunes Plants'!AC351,IF($J$9=45,'Jeunes Plants'!AD351,IF($J$9=46,'Jeunes Plants'!AE351,IF($J$9=47,'Jeunes Plants'!AF351,IF($J$9=48,'Jeunes Plants'!AG351,IF($J$9=49,'Jeunes Plants'!AH351,IF($J$9=50,'Jeunes Plants'!AI351,IF($J$9=51,'Jeunes Plants'!AJ351,IF($J$9=52,'Jeunes Plants'!AK351,IF($J$9=1,'Jeunes Plants'!AL351,IF($J$9=2,'Jeunes Plants'!AM351,IF($J$9=3,'Jeunes Plants'!AN351,IF($J$9=4,'Jeunes Plants'!AO351,IF($J$9=5,'Jeunes Plants'!AP351,IF($J$9=6,'Jeunes Plants'!AQ351,IF($J$9=7,'Jeunes Plants'!AR351,IF($J$9=8,'Jeunes Plants'!AS351,IF($J$9=9,'Jeunes Plants'!AT351,IF($J$9=10,'Jeunes Plants'!AU351,IF($J$9=11,'Jeunes Plants'!AV351,IF($J$9=12,'Jeunes Plants'!AW351,IF($J$9=13,'Jeunes Plants'!AX351,IF($J$9=14,'Jeunes Plants'!AY351,IF($J$9=15,'Jeunes Plants'!AZ351,IF($J$9=16,'Jeunes Plants'!BA351,IF($J$9=17,'Jeunes Plants'!BB351,IF($J$9=18,'Jeunes Plants'!BC351,IF($J$9=19,'Jeunes Plants'!BD351,IF($J$9=20,'Jeunes Plants'!BE351,IF($J$9=21,'Jeunes Plants'!BF351,IF($J$9=22,'Jeunes Plants'!BG351,IF($J$9=23,'Jeunes Plants'!BH351,IF($J$9=24,'Jeunes Plants'!BI351,IF($J$9=25,'Jeunes Plants'!BJ351,IF($J$9=26,'Jeunes Plants'!BK351,IF($J$9=27,'Jeunes Plants'!BL351,IF($J$9=28,'Jeunes Plants'!BM351,IF($J$9=29,'Jeunes Plants'!BN351,IF($J$9=30,'Jeunes Plants'!BO351,IF($J$9=31,'Jeunes Plants'!BP351,IF($J$9=32,'Jeunes Plants'!BQ351,IF($J$9=33,'Jeunes Plants'!BR351,IF($J$9=34,'Jeunes Plants'!BS351,IF($J$9=35,'Jeunes Plants'!B12254,))))))))))))))))))))))))))))))))))))))))))))))))))))</f>
        <v>0</v>
      </c>
      <c r="K525" s="103" t="str">
        <f>IF('Jeunes Plants'!R351=0,"","Erreur")</f>
        <v/>
      </c>
    </row>
    <row r="526" spans="1:11" x14ac:dyDescent="0.25">
      <c r="A526" s="103">
        <f>IF('Jeunes Plants'!A352&lt;&gt;"",'Jeunes Plants'!A352,"")</f>
        <v>25999</v>
      </c>
      <c r="B526" s="103" t="str">
        <f>IF('Jeunes Plants'!L352&lt;&gt;"",'Jeunes Plants'!L352,"")</f>
        <v>S10</v>
      </c>
      <c r="C526" s="107" t="str">
        <f>IF('Jeunes Plants'!B352&lt;&gt;"",'Jeunes Plants'!B352,"")</f>
        <v>DELOSPERMA OCEAN SUNSET</v>
      </c>
      <c r="D526" s="107" t="str">
        <f>IF('Jeunes Plants'!C352&lt;&gt;"",'Jeunes Plants'!C352,"")</f>
        <v>Violet</v>
      </c>
      <c r="E526" s="103">
        <f>IF('Jeunes Plants'!H352&lt;&gt;"",'Jeunes Plants'!H352,"")</f>
        <v>5</v>
      </c>
      <c r="F526" s="103" t="str">
        <f>IF('Jeunes Plants'!E352&lt;&gt;"",'Jeunes Plants'!E352,"")</f>
        <v>B</v>
      </c>
      <c r="G526" s="103" t="str">
        <f>IF('Jeunes Plants'!N352&lt;&gt;"",'Jeunes Plants'!N352,"")</f>
        <v>M3</v>
      </c>
      <c r="H526" s="103" t="str">
        <f>IF('Jeunes Plants'!I352&lt;&gt;"",'Jeunes Plants'!I352,"")</f>
        <v>A</v>
      </c>
      <c r="I526" s="103">
        <f>IF('Jeunes Plants'!J352&lt;&gt;"",'Jeunes Plants'!J352,"")</f>
        <v>0.2</v>
      </c>
      <c r="J526" s="103">
        <f>IF($J$9=36,'Jeunes Plants'!U352,IF($J$9=37,'Jeunes Plants'!V352,IF($J$9=38,'Jeunes Plants'!W352,IF($J$9=39,'Jeunes Plants'!X352,IF($J$9=40,'Jeunes Plants'!Y352,IF($J$9=41,'Jeunes Plants'!Z352,IF($J$9=42,'Jeunes Plants'!AA352,IF($J$9=43,'Jeunes Plants'!AB352,IF($J$9=44,'Jeunes Plants'!AC352,IF($J$9=45,'Jeunes Plants'!AD352,IF($J$9=46,'Jeunes Plants'!AE352,IF($J$9=47,'Jeunes Plants'!AF352,IF($J$9=48,'Jeunes Plants'!AG352,IF($J$9=49,'Jeunes Plants'!AH352,IF($J$9=50,'Jeunes Plants'!AI352,IF($J$9=51,'Jeunes Plants'!AJ352,IF($J$9=52,'Jeunes Plants'!AK352,IF($J$9=1,'Jeunes Plants'!AL352,IF($J$9=2,'Jeunes Plants'!AM352,IF($J$9=3,'Jeunes Plants'!AN352,IF($J$9=4,'Jeunes Plants'!AO352,IF($J$9=5,'Jeunes Plants'!AP352,IF($J$9=6,'Jeunes Plants'!AQ352,IF($J$9=7,'Jeunes Plants'!AR352,IF($J$9=8,'Jeunes Plants'!AS352,IF($J$9=9,'Jeunes Plants'!AT352,IF($J$9=10,'Jeunes Plants'!AU352,IF($J$9=11,'Jeunes Plants'!AV352,IF($J$9=12,'Jeunes Plants'!AW352,IF($J$9=13,'Jeunes Plants'!AX352,IF($J$9=14,'Jeunes Plants'!AY352,IF($J$9=15,'Jeunes Plants'!AZ352,IF($J$9=16,'Jeunes Plants'!BA352,IF($J$9=17,'Jeunes Plants'!BB352,IF($J$9=18,'Jeunes Plants'!BC352,IF($J$9=19,'Jeunes Plants'!BD352,IF($J$9=20,'Jeunes Plants'!BE352,IF($J$9=21,'Jeunes Plants'!BF352,IF($J$9=22,'Jeunes Plants'!BG352,IF($J$9=23,'Jeunes Plants'!BH352,IF($J$9=24,'Jeunes Plants'!BI352,IF($J$9=25,'Jeunes Plants'!BJ352,IF($J$9=26,'Jeunes Plants'!BK352,IF($J$9=27,'Jeunes Plants'!BL352,IF($J$9=28,'Jeunes Plants'!BM352,IF($J$9=29,'Jeunes Plants'!BN352,IF($J$9=30,'Jeunes Plants'!BO352,IF($J$9=31,'Jeunes Plants'!BP352,IF($J$9=32,'Jeunes Plants'!BQ352,IF($J$9=33,'Jeunes Plants'!BR352,IF($J$9=34,'Jeunes Plants'!BS352,IF($J$9=35,'Jeunes Plants'!B12255,))))))))))))))))))))))))))))))))))))))))))))))))))))</f>
        <v>0</v>
      </c>
      <c r="K526" s="103" t="str">
        <f>IF('Jeunes Plants'!R352=0,"","Erreur")</f>
        <v/>
      </c>
    </row>
    <row r="527" spans="1:11" x14ac:dyDescent="0.25">
      <c r="A527" s="103">
        <f>IF('Jeunes Plants'!A353&lt;&gt;"",'Jeunes Plants'!A353,"")</f>
        <v>26316</v>
      </c>
      <c r="B527" s="103" t="str">
        <f>IF('Jeunes Plants'!L353&lt;&gt;"",'Jeunes Plants'!L353,"")</f>
        <v>S10</v>
      </c>
      <c r="C527" s="107" t="str">
        <f>IF('Jeunes Plants'!B353&lt;&gt;"",'Jeunes Plants'!B353,"")</f>
        <v>DELOSPERMA OCEAN SUNSET</v>
      </c>
      <c r="D527" s="107" t="str">
        <f>IF('Jeunes Plants'!C353&lt;&gt;"",'Jeunes Plants'!C353,"")</f>
        <v>Variés</v>
      </c>
      <c r="E527" s="103">
        <f>IF('Jeunes Plants'!H353&lt;&gt;"",'Jeunes Plants'!H353,"")</f>
        <v>5</v>
      </c>
      <c r="F527" s="103" t="str">
        <f>IF('Jeunes Plants'!E353&lt;&gt;"",'Jeunes Plants'!E353,"")</f>
        <v>B</v>
      </c>
      <c r="G527" s="103" t="str">
        <f>IF('Jeunes Plants'!N353&lt;&gt;"",'Jeunes Plants'!N353,"")</f>
        <v>M3</v>
      </c>
      <c r="H527" s="103" t="str">
        <f>IF('Jeunes Plants'!I353&lt;&gt;"",'Jeunes Plants'!I353,"")</f>
        <v>A</v>
      </c>
      <c r="I527" s="103">
        <f>IF('Jeunes Plants'!J353&lt;&gt;"",'Jeunes Plants'!J353,"")</f>
        <v>0.2</v>
      </c>
      <c r="J527" s="103">
        <f>IF($J$9=36,'Jeunes Plants'!U353,IF($J$9=37,'Jeunes Plants'!V353,IF($J$9=38,'Jeunes Plants'!W353,IF($J$9=39,'Jeunes Plants'!X353,IF($J$9=40,'Jeunes Plants'!Y353,IF($J$9=41,'Jeunes Plants'!Z353,IF($J$9=42,'Jeunes Plants'!AA353,IF($J$9=43,'Jeunes Plants'!AB353,IF($J$9=44,'Jeunes Plants'!AC353,IF($J$9=45,'Jeunes Plants'!AD353,IF($J$9=46,'Jeunes Plants'!AE353,IF($J$9=47,'Jeunes Plants'!AF353,IF($J$9=48,'Jeunes Plants'!AG353,IF($J$9=49,'Jeunes Plants'!AH353,IF($J$9=50,'Jeunes Plants'!AI353,IF($J$9=51,'Jeunes Plants'!AJ353,IF($J$9=52,'Jeunes Plants'!AK353,IF($J$9=1,'Jeunes Plants'!AL353,IF($J$9=2,'Jeunes Plants'!AM353,IF($J$9=3,'Jeunes Plants'!AN353,IF($J$9=4,'Jeunes Plants'!AO353,IF($J$9=5,'Jeunes Plants'!AP353,IF($J$9=6,'Jeunes Plants'!AQ353,IF($J$9=7,'Jeunes Plants'!AR353,IF($J$9=8,'Jeunes Plants'!AS353,IF($J$9=9,'Jeunes Plants'!AT353,IF($J$9=10,'Jeunes Plants'!AU353,IF($J$9=11,'Jeunes Plants'!AV353,IF($J$9=12,'Jeunes Plants'!AW353,IF($J$9=13,'Jeunes Plants'!AX353,IF($J$9=14,'Jeunes Plants'!AY353,IF($J$9=15,'Jeunes Plants'!AZ353,IF($J$9=16,'Jeunes Plants'!BA353,IF($J$9=17,'Jeunes Plants'!BB353,IF($J$9=18,'Jeunes Plants'!BC353,IF($J$9=19,'Jeunes Plants'!BD353,IF($J$9=20,'Jeunes Plants'!BE353,IF($J$9=21,'Jeunes Plants'!BF353,IF($J$9=22,'Jeunes Plants'!BG353,IF($J$9=23,'Jeunes Plants'!BH353,IF($J$9=24,'Jeunes Plants'!BI353,IF($J$9=25,'Jeunes Plants'!BJ353,IF($J$9=26,'Jeunes Plants'!BK353,IF($J$9=27,'Jeunes Plants'!BL353,IF($J$9=28,'Jeunes Plants'!BM353,IF($J$9=29,'Jeunes Plants'!BN353,IF($J$9=30,'Jeunes Plants'!BO353,IF($J$9=31,'Jeunes Plants'!BP353,IF($J$9=32,'Jeunes Plants'!BQ353,IF($J$9=33,'Jeunes Plants'!BR353,IF($J$9=34,'Jeunes Plants'!BS353,IF($J$9=35,'Jeunes Plants'!B12256,))))))))))))))))))))))))))))))))))))))))))))))))))))</f>
        <v>0</v>
      </c>
      <c r="K527" s="103" t="str">
        <f>IF('Jeunes Plants'!R353=0,"","Erreur")</f>
        <v/>
      </c>
    </row>
    <row r="528" spans="1:11" x14ac:dyDescent="0.25">
      <c r="A528" s="450"/>
      <c r="B528" s="450"/>
      <c r="C528" s="451" t="s">
        <v>1868</v>
      </c>
      <c r="D528" s="451"/>
      <c r="E528" s="450"/>
      <c r="F528" s="450"/>
      <c r="G528" s="450"/>
      <c r="H528" s="450"/>
      <c r="I528" s="450"/>
      <c r="J528" s="450">
        <f>SUBTOTAL(9,J524:J527)</f>
        <v>0</v>
      </c>
      <c r="K528" s="450"/>
    </row>
    <row r="529" spans="1:11" x14ac:dyDescent="0.25">
      <c r="A529" s="103">
        <f>IF('Jeunes Plants'!A354&lt;&gt;"",'Jeunes Plants'!A354,"")</f>
        <v>25995</v>
      </c>
      <c r="B529" s="103" t="str">
        <f>IF('Jeunes Plants'!L354&lt;&gt;"",'Jeunes Plants'!L354,"")</f>
        <v>S10</v>
      </c>
      <c r="C529" s="107" t="str">
        <f>IF('Jeunes Plants'!B354&lt;&gt;"",'Jeunes Plants'!B354,"")</f>
        <v>DELOSPERMA DESERT DANCER</v>
      </c>
      <c r="D529" s="107" t="str">
        <f>IF('Jeunes Plants'!C354&lt;&gt;"",'Jeunes Plants'!C354,"")</f>
        <v>Purple</v>
      </c>
      <c r="E529" s="103">
        <f>IF('Jeunes Plants'!H354&lt;&gt;"",'Jeunes Plants'!H354,"")</f>
        <v>5</v>
      </c>
      <c r="F529" s="103" t="str">
        <f>IF('Jeunes Plants'!E354&lt;&gt;"",'Jeunes Plants'!E354,"")</f>
        <v>B</v>
      </c>
      <c r="G529" s="103" t="str">
        <f>IF('Jeunes Plants'!N354&lt;&gt;"",'Jeunes Plants'!N354,"")</f>
        <v>M3</v>
      </c>
      <c r="H529" s="103" t="str">
        <f>IF('Jeunes Plants'!I354&lt;&gt;"",'Jeunes Plants'!I354,"")</f>
        <v>A</v>
      </c>
      <c r="I529" s="103">
        <f>IF('Jeunes Plants'!J354&lt;&gt;"",'Jeunes Plants'!J354,"")</f>
        <v>0.2</v>
      </c>
      <c r="J529" s="103">
        <f>IF($J$9=36,'Jeunes Plants'!U354,IF($J$9=37,'Jeunes Plants'!V354,IF($J$9=38,'Jeunes Plants'!W354,IF($J$9=39,'Jeunes Plants'!X354,IF($J$9=40,'Jeunes Plants'!Y354,IF($J$9=41,'Jeunes Plants'!Z354,IF($J$9=42,'Jeunes Plants'!AA354,IF($J$9=43,'Jeunes Plants'!AB354,IF($J$9=44,'Jeunes Plants'!AC354,IF($J$9=45,'Jeunes Plants'!AD354,IF($J$9=46,'Jeunes Plants'!AE354,IF($J$9=47,'Jeunes Plants'!AF354,IF($J$9=48,'Jeunes Plants'!AG354,IF($J$9=49,'Jeunes Plants'!AH354,IF($J$9=50,'Jeunes Plants'!AI354,IF($J$9=51,'Jeunes Plants'!AJ354,IF($J$9=52,'Jeunes Plants'!AK354,IF($J$9=1,'Jeunes Plants'!AL354,IF($J$9=2,'Jeunes Plants'!AM354,IF($J$9=3,'Jeunes Plants'!AN354,IF($J$9=4,'Jeunes Plants'!AO354,IF($J$9=5,'Jeunes Plants'!AP354,IF($J$9=6,'Jeunes Plants'!AQ354,IF($J$9=7,'Jeunes Plants'!AR354,IF($J$9=8,'Jeunes Plants'!AS354,IF($J$9=9,'Jeunes Plants'!AT354,IF($J$9=10,'Jeunes Plants'!AU354,IF($J$9=11,'Jeunes Plants'!AV354,IF($J$9=12,'Jeunes Plants'!AW354,IF($J$9=13,'Jeunes Plants'!AX354,IF($J$9=14,'Jeunes Plants'!AY354,IF($J$9=15,'Jeunes Plants'!AZ354,IF($J$9=16,'Jeunes Plants'!BA354,IF($J$9=17,'Jeunes Plants'!BB354,IF($J$9=18,'Jeunes Plants'!BC354,IF($J$9=19,'Jeunes Plants'!BD354,IF($J$9=20,'Jeunes Plants'!BE354,IF($J$9=21,'Jeunes Plants'!BF354,IF($J$9=22,'Jeunes Plants'!BG354,IF($J$9=23,'Jeunes Plants'!BH354,IF($J$9=24,'Jeunes Plants'!BI354,IF($J$9=25,'Jeunes Plants'!BJ354,IF($J$9=26,'Jeunes Plants'!BK354,IF($J$9=27,'Jeunes Plants'!BL354,IF($J$9=28,'Jeunes Plants'!BM354,IF($J$9=29,'Jeunes Plants'!BN354,IF($J$9=30,'Jeunes Plants'!BO354,IF($J$9=31,'Jeunes Plants'!BP354,IF($J$9=32,'Jeunes Plants'!BQ354,IF($J$9=33,'Jeunes Plants'!BR354,IF($J$9=34,'Jeunes Plants'!BS354,IF($J$9=35,'Jeunes Plants'!B12257,))))))))))))))))))))))))))))))))))))))))))))))))))))</f>
        <v>0</v>
      </c>
      <c r="K529" s="103" t="str">
        <f>IF('Jeunes Plants'!R354=0,"","Erreur")</f>
        <v/>
      </c>
    </row>
    <row r="530" spans="1:11" x14ac:dyDescent="0.25">
      <c r="A530" s="103">
        <f>IF('Jeunes Plants'!A355&lt;&gt;"",'Jeunes Plants'!A355,"")</f>
        <v>25996</v>
      </c>
      <c r="B530" s="103" t="str">
        <f>IF('Jeunes Plants'!L355&lt;&gt;"",'Jeunes Plants'!L355,"")</f>
        <v>S10</v>
      </c>
      <c r="C530" s="107" t="str">
        <f>IF('Jeunes Plants'!B355&lt;&gt;"",'Jeunes Plants'!B355,"")</f>
        <v>DELOSPERMA DESERT DANCER</v>
      </c>
      <c r="D530" s="107" t="str">
        <f>IF('Jeunes Plants'!C355&lt;&gt;"",'Jeunes Plants'!C355,"")</f>
        <v>Red</v>
      </c>
      <c r="E530" s="103">
        <f>IF('Jeunes Plants'!H355&lt;&gt;"",'Jeunes Plants'!H355,"")</f>
        <v>5</v>
      </c>
      <c r="F530" s="103" t="str">
        <f>IF('Jeunes Plants'!E355&lt;&gt;"",'Jeunes Plants'!E355,"")</f>
        <v>B</v>
      </c>
      <c r="G530" s="103" t="str">
        <f>IF('Jeunes Plants'!N355&lt;&gt;"",'Jeunes Plants'!N355,"")</f>
        <v>M3</v>
      </c>
      <c r="H530" s="103" t="str">
        <f>IF('Jeunes Plants'!I355&lt;&gt;"",'Jeunes Plants'!I355,"")</f>
        <v>A</v>
      </c>
      <c r="I530" s="103">
        <f>IF('Jeunes Plants'!J355&lt;&gt;"",'Jeunes Plants'!J355,"")</f>
        <v>0.2</v>
      </c>
      <c r="J530" s="103">
        <f>IF($J$9=36,'Jeunes Plants'!U355,IF($J$9=37,'Jeunes Plants'!V355,IF($J$9=38,'Jeunes Plants'!W355,IF($J$9=39,'Jeunes Plants'!X355,IF($J$9=40,'Jeunes Plants'!Y355,IF($J$9=41,'Jeunes Plants'!Z355,IF($J$9=42,'Jeunes Plants'!AA355,IF($J$9=43,'Jeunes Plants'!AB355,IF($J$9=44,'Jeunes Plants'!AC355,IF($J$9=45,'Jeunes Plants'!AD355,IF($J$9=46,'Jeunes Plants'!AE355,IF($J$9=47,'Jeunes Plants'!AF355,IF($J$9=48,'Jeunes Plants'!AG355,IF($J$9=49,'Jeunes Plants'!AH355,IF($J$9=50,'Jeunes Plants'!AI355,IF($J$9=51,'Jeunes Plants'!AJ355,IF($J$9=52,'Jeunes Plants'!AK355,IF($J$9=1,'Jeunes Plants'!AL355,IF($J$9=2,'Jeunes Plants'!AM355,IF($J$9=3,'Jeunes Plants'!AN355,IF($J$9=4,'Jeunes Plants'!AO355,IF($J$9=5,'Jeunes Plants'!AP355,IF($J$9=6,'Jeunes Plants'!AQ355,IF($J$9=7,'Jeunes Plants'!AR355,IF($J$9=8,'Jeunes Plants'!AS355,IF($J$9=9,'Jeunes Plants'!AT355,IF($J$9=10,'Jeunes Plants'!AU355,IF($J$9=11,'Jeunes Plants'!AV355,IF($J$9=12,'Jeunes Plants'!AW355,IF($J$9=13,'Jeunes Plants'!AX355,IF($J$9=14,'Jeunes Plants'!AY355,IF($J$9=15,'Jeunes Plants'!AZ355,IF($J$9=16,'Jeunes Plants'!BA355,IF($J$9=17,'Jeunes Plants'!BB355,IF($J$9=18,'Jeunes Plants'!BC355,IF($J$9=19,'Jeunes Plants'!BD355,IF($J$9=20,'Jeunes Plants'!BE355,IF($J$9=21,'Jeunes Plants'!BF355,IF($J$9=22,'Jeunes Plants'!BG355,IF($J$9=23,'Jeunes Plants'!BH355,IF($J$9=24,'Jeunes Plants'!BI355,IF($J$9=25,'Jeunes Plants'!BJ355,IF($J$9=26,'Jeunes Plants'!BK355,IF($J$9=27,'Jeunes Plants'!BL355,IF($J$9=28,'Jeunes Plants'!BM355,IF($J$9=29,'Jeunes Plants'!BN355,IF($J$9=30,'Jeunes Plants'!BO355,IF($J$9=31,'Jeunes Plants'!BP355,IF($J$9=32,'Jeunes Plants'!BQ355,IF($J$9=33,'Jeunes Plants'!BR355,IF($J$9=34,'Jeunes Plants'!BS355,IF($J$9=35,'Jeunes Plants'!B12258,))))))))))))))))))))))))))))))))))))))))))))))))))))</f>
        <v>0</v>
      </c>
      <c r="K530" s="103" t="str">
        <f>IF('Jeunes Plants'!R355=0,"","Erreur")</f>
        <v/>
      </c>
    </row>
    <row r="531" spans="1:11" x14ac:dyDescent="0.25">
      <c r="A531" s="450"/>
      <c r="B531" s="450"/>
      <c r="C531" s="451" t="s">
        <v>1869</v>
      </c>
      <c r="D531" s="451"/>
      <c r="E531" s="450"/>
      <c r="F531" s="450"/>
      <c r="G531" s="450"/>
      <c r="H531" s="450"/>
      <c r="I531" s="450"/>
      <c r="J531" s="450">
        <f>SUBTOTAL(9,J529:J530)</f>
        <v>0</v>
      </c>
      <c r="K531" s="450"/>
    </row>
    <row r="532" spans="1:11" x14ac:dyDescent="0.25">
      <c r="A532" s="103">
        <f>IF('Jeunes Plants'!A356&lt;&gt;"",'Jeunes Plants'!A356,"")</f>
        <v>15575</v>
      </c>
      <c r="B532" s="103" t="str">
        <f>IF('Jeunes Plants'!L356&lt;&gt;"",'Jeunes Plants'!L356,"")</f>
        <v>S10</v>
      </c>
      <c r="C532" s="107" t="str">
        <f>IF('Jeunes Plants'!B356&lt;&gt;"",'Jeunes Plants'!B356,"")</f>
        <v>DELOSPERMA JEWEL OF DESERT</v>
      </c>
      <c r="D532" s="107" t="str">
        <f>IF('Jeunes Plants'!C356&lt;&gt;"",'Jeunes Plants'!C356,"")</f>
        <v>Amethyst</v>
      </c>
      <c r="E532" s="103">
        <f>IF('Jeunes Plants'!H356&lt;&gt;"",'Jeunes Plants'!H356,"")</f>
        <v>5</v>
      </c>
      <c r="F532" s="103" t="str">
        <f>IF('Jeunes Plants'!E356&lt;&gt;"",'Jeunes Plants'!E356,"")</f>
        <v>B</v>
      </c>
      <c r="G532" s="103" t="str">
        <f>IF('Jeunes Plants'!N356&lt;&gt;"",'Jeunes Plants'!N356,"")</f>
        <v>M3</v>
      </c>
      <c r="H532" s="103" t="str">
        <f>IF('Jeunes Plants'!I356&lt;&gt;"",'Jeunes Plants'!I356,"")</f>
        <v>A</v>
      </c>
      <c r="I532" s="103">
        <f>IF('Jeunes Plants'!J356&lt;&gt;"",'Jeunes Plants'!J356,"")</f>
        <v>0.08</v>
      </c>
      <c r="J532" s="103">
        <f>IF($J$9=36,'Jeunes Plants'!U356,IF($J$9=37,'Jeunes Plants'!V356,IF($J$9=38,'Jeunes Plants'!W356,IF($J$9=39,'Jeunes Plants'!X356,IF($J$9=40,'Jeunes Plants'!Y356,IF($J$9=41,'Jeunes Plants'!Z356,IF($J$9=42,'Jeunes Plants'!AA356,IF($J$9=43,'Jeunes Plants'!AB356,IF($J$9=44,'Jeunes Plants'!AC356,IF($J$9=45,'Jeunes Plants'!AD356,IF($J$9=46,'Jeunes Plants'!AE356,IF($J$9=47,'Jeunes Plants'!AF356,IF($J$9=48,'Jeunes Plants'!AG356,IF($J$9=49,'Jeunes Plants'!AH356,IF($J$9=50,'Jeunes Plants'!AI356,IF($J$9=51,'Jeunes Plants'!AJ356,IF($J$9=52,'Jeunes Plants'!AK356,IF($J$9=1,'Jeunes Plants'!AL356,IF($J$9=2,'Jeunes Plants'!AM356,IF($J$9=3,'Jeunes Plants'!AN356,IF($J$9=4,'Jeunes Plants'!AO356,IF($J$9=5,'Jeunes Plants'!AP356,IF($J$9=6,'Jeunes Plants'!AQ356,IF($J$9=7,'Jeunes Plants'!AR356,IF($J$9=8,'Jeunes Plants'!AS356,IF($J$9=9,'Jeunes Plants'!AT356,IF($J$9=10,'Jeunes Plants'!AU356,IF($J$9=11,'Jeunes Plants'!AV356,IF($J$9=12,'Jeunes Plants'!AW356,IF($J$9=13,'Jeunes Plants'!AX356,IF($J$9=14,'Jeunes Plants'!AY356,IF($J$9=15,'Jeunes Plants'!AZ356,IF($J$9=16,'Jeunes Plants'!BA356,IF($J$9=17,'Jeunes Plants'!BB356,IF($J$9=18,'Jeunes Plants'!BC356,IF($J$9=19,'Jeunes Plants'!BD356,IF($J$9=20,'Jeunes Plants'!BE356,IF($J$9=21,'Jeunes Plants'!BF356,IF($J$9=22,'Jeunes Plants'!BG356,IF($J$9=23,'Jeunes Plants'!BH356,IF($J$9=24,'Jeunes Plants'!BI356,IF($J$9=25,'Jeunes Plants'!BJ356,IF($J$9=26,'Jeunes Plants'!BK356,IF($J$9=27,'Jeunes Plants'!BL356,IF($J$9=28,'Jeunes Plants'!BM356,IF($J$9=29,'Jeunes Plants'!BN356,IF($J$9=30,'Jeunes Plants'!BO356,IF($J$9=31,'Jeunes Plants'!BP356,IF($J$9=32,'Jeunes Plants'!BQ356,IF($J$9=33,'Jeunes Plants'!BR356,IF($J$9=34,'Jeunes Plants'!BS356,IF($J$9=35,'Jeunes Plants'!B12259,))))))))))))))))))))))))))))))))))))))))))))))))))))</f>
        <v>0</v>
      </c>
      <c r="K532" s="103" t="str">
        <f>IF('Jeunes Plants'!R356=0,"","Erreur")</f>
        <v/>
      </c>
    </row>
    <row r="533" spans="1:11" x14ac:dyDescent="0.25">
      <c r="A533" s="103">
        <f>IF('Jeunes Plants'!A357&lt;&gt;"",'Jeunes Plants'!A357,"")</f>
        <v>15577</v>
      </c>
      <c r="B533" s="103" t="str">
        <f>IF('Jeunes Plants'!L357&lt;&gt;"",'Jeunes Plants'!L357,"")</f>
        <v>S10</v>
      </c>
      <c r="C533" s="107" t="str">
        <f>IF('Jeunes Plants'!B357&lt;&gt;"",'Jeunes Plants'!B357,"")</f>
        <v>DELOSPERMA JEWEL OF DESERT</v>
      </c>
      <c r="D533" s="107" t="str">
        <f>IF('Jeunes Plants'!C357&lt;&gt;"",'Jeunes Plants'!C357,"")</f>
        <v>Grenade</v>
      </c>
      <c r="E533" s="103">
        <f>IF('Jeunes Plants'!H357&lt;&gt;"",'Jeunes Plants'!H357,"")</f>
        <v>5</v>
      </c>
      <c r="F533" s="103" t="str">
        <f>IF('Jeunes Plants'!E357&lt;&gt;"",'Jeunes Plants'!E357,"")</f>
        <v>B</v>
      </c>
      <c r="G533" s="103" t="str">
        <f>IF('Jeunes Plants'!N357&lt;&gt;"",'Jeunes Plants'!N357,"")</f>
        <v>M3</v>
      </c>
      <c r="H533" s="103" t="str">
        <f>IF('Jeunes Plants'!I357&lt;&gt;"",'Jeunes Plants'!I357,"")</f>
        <v>A</v>
      </c>
      <c r="I533" s="103">
        <f>IF('Jeunes Plants'!J357&lt;&gt;"",'Jeunes Plants'!J357,"")</f>
        <v>0.08</v>
      </c>
      <c r="J533" s="103">
        <f>IF($J$9=36,'Jeunes Plants'!U357,IF($J$9=37,'Jeunes Plants'!V357,IF($J$9=38,'Jeunes Plants'!W357,IF($J$9=39,'Jeunes Plants'!X357,IF($J$9=40,'Jeunes Plants'!Y357,IF($J$9=41,'Jeunes Plants'!Z357,IF($J$9=42,'Jeunes Plants'!AA357,IF($J$9=43,'Jeunes Plants'!AB357,IF($J$9=44,'Jeunes Plants'!AC357,IF($J$9=45,'Jeunes Plants'!AD357,IF($J$9=46,'Jeunes Plants'!AE357,IF($J$9=47,'Jeunes Plants'!AF357,IF($J$9=48,'Jeunes Plants'!AG357,IF($J$9=49,'Jeunes Plants'!AH357,IF($J$9=50,'Jeunes Plants'!AI357,IF($J$9=51,'Jeunes Plants'!AJ357,IF($J$9=52,'Jeunes Plants'!AK357,IF($J$9=1,'Jeunes Plants'!AL357,IF($J$9=2,'Jeunes Plants'!AM357,IF($J$9=3,'Jeunes Plants'!AN357,IF($J$9=4,'Jeunes Plants'!AO357,IF($J$9=5,'Jeunes Plants'!AP357,IF($J$9=6,'Jeunes Plants'!AQ357,IF($J$9=7,'Jeunes Plants'!AR357,IF($J$9=8,'Jeunes Plants'!AS357,IF($J$9=9,'Jeunes Plants'!AT357,IF($J$9=10,'Jeunes Plants'!AU357,IF($J$9=11,'Jeunes Plants'!AV357,IF($J$9=12,'Jeunes Plants'!AW357,IF($J$9=13,'Jeunes Plants'!AX357,IF($J$9=14,'Jeunes Plants'!AY357,IF($J$9=15,'Jeunes Plants'!AZ357,IF($J$9=16,'Jeunes Plants'!BA357,IF($J$9=17,'Jeunes Plants'!BB357,IF($J$9=18,'Jeunes Plants'!BC357,IF($J$9=19,'Jeunes Plants'!BD357,IF($J$9=20,'Jeunes Plants'!BE357,IF($J$9=21,'Jeunes Plants'!BF357,IF($J$9=22,'Jeunes Plants'!BG357,IF($J$9=23,'Jeunes Plants'!BH357,IF($J$9=24,'Jeunes Plants'!BI357,IF($J$9=25,'Jeunes Plants'!BJ357,IF($J$9=26,'Jeunes Plants'!BK357,IF($J$9=27,'Jeunes Plants'!BL357,IF($J$9=28,'Jeunes Plants'!BM357,IF($J$9=29,'Jeunes Plants'!BN357,IF($J$9=30,'Jeunes Plants'!BO357,IF($J$9=31,'Jeunes Plants'!BP357,IF($J$9=32,'Jeunes Plants'!BQ357,IF($J$9=33,'Jeunes Plants'!BR357,IF($J$9=34,'Jeunes Plants'!BS357,IF($J$9=35,'Jeunes Plants'!B12260,))))))))))))))))))))))))))))))))))))))))))))))))))))</f>
        <v>0</v>
      </c>
      <c r="K533" s="103" t="str">
        <f>IF('Jeunes Plants'!R357=0,"","Erreur")</f>
        <v/>
      </c>
    </row>
    <row r="534" spans="1:11" x14ac:dyDescent="0.25">
      <c r="A534" s="103">
        <f>IF('Jeunes Plants'!A358&lt;&gt;"",'Jeunes Plants'!A358,"")</f>
        <v>15579</v>
      </c>
      <c r="B534" s="103" t="str">
        <f>IF('Jeunes Plants'!L358&lt;&gt;"",'Jeunes Plants'!L358,"")</f>
        <v>S10</v>
      </c>
      <c r="C534" s="107" t="str">
        <f>IF('Jeunes Plants'!B358&lt;&gt;"",'Jeunes Plants'!B358,"")</f>
        <v>DELOSPERMA JEWEL OF DESERT</v>
      </c>
      <c r="D534" s="107" t="str">
        <f>IF('Jeunes Plants'!C358&lt;&gt;"",'Jeunes Plants'!C358,"")</f>
        <v>Moonstone</v>
      </c>
      <c r="E534" s="103">
        <f>IF('Jeunes Plants'!H358&lt;&gt;"",'Jeunes Plants'!H358,"")</f>
        <v>5</v>
      </c>
      <c r="F534" s="103" t="str">
        <f>IF('Jeunes Plants'!E358&lt;&gt;"",'Jeunes Plants'!E358,"")</f>
        <v>B</v>
      </c>
      <c r="G534" s="103" t="str">
        <f>IF('Jeunes Plants'!N358&lt;&gt;"",'Jeunes Plants'!N358,"")</f>
        <v>M3</v>
      </c>
      <c r="H534" s="103" t="str">
        <f>IF('Jeunes Plants'!I358&lt;&gt;"",'Jeunes Plants'!I358,"")</f>
        <v>A</v>
      </c>
      <c r="I534" s="103">
        <f>IF('Jeunes Plants'!J358&lt;&gt;"",'Jeunes Plants'!J358,"")</f>
        <v>0.08</v>
      </c>
      <c r="J534" s="103">
        <f>IF($J$9=36,'Jeunes Plants'!U358,IF($J$9=37,'Jeunes Plants'!V358,IF($J$9=38,'Jeunes Plants'!W358,IF($J$9=39,'Jeunes Plants'!X358,IF($J$9=40,'Jeunes Plants'!Y358,IF($J$9=41,'Jeunes Plants'!Z358,IF($J$9=42,'Jeunes Plants'!AA358,IF($J$9=43,'Jeunes Plants'!AB358,IF($J$9=44,'Jeunes Plants'!AC358,IF($J$9=45,'Jeunes Plants'!AD358,IF($J$9=46,'Jeunes Plants'!AE358,IF($J$9=47,'Jeunes Plants'!AF358,IF($J$9=48,'Jeunes Plants'!AG358,IF($J$9=49,'Jeunes Plants'!AH358,IF($J$9=50,'Jeunes Plants'!AI358,IF($J$9=51,'Jeunes Plants'!AJ358,IF($J$9=52,'Jeunes Plants'!AK358,IF($J$9=1,'Jeunes Plants'!AL358,IF($J$9=2,'Jeunes Plants'!AM358,IF($J$9=3,'Jeunes Plants'!AN358,IF($J$9=4,'Jeunes Plants'!AO358,IF($J$9=5,'Jeunes Plants'!AP358,IF($J$9=6,'Jeunes Plants'!AQ358,IF($J$9=7,'Jeunes Plants'!AR358,IF($J$9=8,'Jeunes Plants'!AS358,IF($J$9=9,'Jeunes Plants'!AT358,IF($J$9=10,'Jeunes Plants'!AU358,IF($J$9=11,'Jeunes Plants'!AV358,IF($J$9=12,'Jeunes Plants'!AW358,IF($J$9=13,'Jeunes Plants'!AX358,IF($J$9=14,'Jeunes Plants'!AY358,IF($J$9=15,'Jeunes Plants'!AZ358,IF($J$9=16,'Jeunes Plants'!BA358,IF($J$9=17,'Jeunes Plants'!BB358,IF($J$9=18,'Jeunes Plants'!BC358,IF($J$9=19,'Jeunes Plants'!BD358,IF($J$9=20,'Jeunes Plants'!BE358,IF($J$9=21,'Jeunes Plants'!BF358,IF($J$9=22,'Jeunes Plants'!BG358,IF($J$9=23,'Jeunes Plants'!BH358,IF($J$9=24,'Jeunes Plants'!BI358,IF($J$9=25,'Jeunes Plants'!BJ358,IF($J$9=26,'Jeunes Plants'!BK358,IF($J$9=27,'Jeunes Plants'!BL358,IF($J$9=28,'Jeunes Plants'!BM358,IF($J$9=29,'Jeunes Plants'!BN358,IF($J$9=30,'Jeunes Plants'!BO358,IF($J$9=31,'Jeunes Plants'!BP358,IF($J$9=32,'Jeunes Plants'!BQ358,IF($J$9=33,'Jeunes Plants'!BR358,IF($J$9=34,'Jeunes Plants'!BS358,IF($J$9=35,'Jeunes Plants'!B12261,))))))))))))))))))))))))))))))))))))))))))))))))))))</f>
        <v>0</v>
      </c>
      <c r="K534" s="103" t="str">
        <f>IF('Jeunes Plants'!R358=0,"","Erreur")</f>
        <v/>
      </c>
    </row>
    <row r="535" spans="1:11" x14ac:dyDescent="0.25">
      <c r="A535" s="103">
        <f>IF('Jeunes Plants'!A359&lt;&gt;"",'Jeunes Plants'!A359,"")</f>
        <v>15581</v>
      </c>
      <c r="B535" s="103" t="str">
        <f>IF('Jeunes Plants'!L359&lt;&gt;"",'Jeunes Plants'!L359,"")</f>
        <v>S10</v>
      </c>
      <c r="C535" s="107" t="str">
        <f>IF('Jeunes Plants'!B359&lt;&gt;"",'Jeunes Plants'!B359,"")</f>
        <v>DELOSPERMA JEWEL OF DESERT</v>
      </c>
      <c r="D535" s="107" t="str">
        <f>IF('Jeunes Plants'!C359&lt;&gt;"",'Jeunes Plants'!C359,"")</f>
        <v>Opal</v>
      </c>
      <c r="E535" s="103">
        <f>IF('Jeunes Plants'!H359&lt;&gt;"",'Jeunes Plants'!H359,"")</f>
        <v>5</v>
      </c>
      <c r="F535" s="103" t="str">
        <f>IF('Jeunes Plants'!E359&lt;&gt;"",'Jeunes Plants'!E359,"")</f>
        <v>B</v>
      </c>
      <c r="G535" s="103" t="str">
        <f>IF('Jeunes Plants'!N359&lt;&gt;"",'Jeunes Plants'!N359,"")</f>
        <v>M3</v>
      </c>
      <c r="H535" s="103" t="str">
        <f>IF('Jeunes Plants'!I359&lt;&gt;"",'Jeunes Plants'!I359,"")</f>
        <v>A</v>
      </c>
      <c r="I535" s="103">
        <f>IF('Jeunes Plants'!J359&lt;&gt;"",'Jeunes Plants'!J359,"")</f>
        <v>0.08</v>
      </c>
      <c r="J535" s="103">
        <f>IF($J$9=36,'Jeunes Plants'!U359,IF($J$9=37,'Jeunes Plants'!V359,IF($J$9=38,'Jeunes Plants'!W359,IF($J$9=39,'Jeunes Plants'!X359,IF($J$9=40,'Jeunes Plants'!Y359,IF($J$9=41,'Jeunes Plants'!Z359,IF($J$9=42,'Jeunes Plants'!AA359,IF($J$9=43,'Jeunes Plants'!AB359,IF($J$9=44,'Jeunes Plants'!AC359,IF($J$9=45,'Jeunes Plants'!AD359,IF($J$9=46,'Jeunes Plants'!AE359,IF($J$9=47,'Jeunes Plants'!AF359,IF($J$9=48,'Jeunes Plants'!AG359,IF($J$9=49,'Jeunes Plants'!AH359,IF($J$9=50,'Jeunes Plants'!AI359,IF($J$9=51,'Jeunes Plants'!AJ359,IF($J$9=52,'Jeunes Plants'!AK359,IF($J$9=1,'Jeunes Plants'!AL359,IF($J$9=2,'Jeunes Plants'!AM359,IF($J$9=3,'Jeunes Plants'!AN359,IF($J$9=4,'Jeunes Plants'!AO359,IF($J$9=5,'Jeunes Plants'!AP359,IF($J$9=6,'Jeunes Plants'!AQ359,IF($J$9=7,'Jeunes Plants'!AR359,IF($J$9=8,'Jeunes Plants'!AS359,IF($J$9=9,'Jeunes Plants'!AT359,IF($J$9=10,'Jeunes Plants'!AU359,IF($J$9=11,'Jeunes Plants'!AV359,IF($J$9=12,'Jeunes Plants'!AW359,IF($J$9=13,'Jeunes Plants'!AX359,IF($J$9=14,'Jeunes Plants'!AY359,IF($J$9=15,'Jeunes Plants'!AZ359,IF($J$9=16,'Jeunes Plants'!BA359,IF($J$9=17,'Jeunes Plants'!BB359,IF($J$9=18,'Jeunes Plants'!BC359,IF($J$9=19,'Jeunes Plants'!BD359,IF($J$9=20,'Jeunes Plants'!BE359,IF($J$9=21,'Jeunes Plants'!BF359,IF($J$9=22,'Jeunes Plants'!BG359,IF($J$9=23,'Jeunes Plants'!BH359,IF($J$9=24,'Jeunes Plants'!BI359,IF($J$9=25,'Jeunes Plants'!BJ359,IF($J$9=26,'Jeunes Plants'!BK359,IF($J$9=27,'Jeunes Plants'!BL359,IF($J$9=28,'Jeunes Plants'!BM359,IF($J$9=29,'Jeunes Plants'!BN359,IF($J$9=30,'Jeunes Plants'!BO359,IF($J$9=31,'Jeunes Plants'!BP359,IF($J$9=32,'Jeunes Plants'!BQ359,IF($J$9=33,'Jeunes Plants'!BR359,IF($J$9=34,'Jeunes Plants'!BS359,IF($J$9=35,'Jeunes Plants'!B12262,))))))))))))))))))))))))))))))))))))))))))))))))))))</f>
        <v>0</v>
      </c>
      <c r="K535" s="103" t="str">
        <f>IF('Jeunes Plants'!R359=0,"","Erreur")</f>
        <v/>
      </c>
    </row>
    <row r="536" spans="1:11" x14ac:dyDescent="0.25">
      <c r="A536" s="103">
        <f>IF('Jeunes Plants'!A360&lt;&gt;"",'Jeunes Plants'!A360,"")</f>
        <v>15583</v>
      </c>
      <c r="B536" s="103" t="str">
        <f>IF('Jeunes Plants'!L360&lt;&gt;"",'Jeunes Plants'!L360,"")</f>
        <v>S10</v>
      </c>
      <c r="C536" s="107" t="str">
        <f>IF('Jeunes Plants'!B360&lt;&gt;"",'Jeunes Plants'!B360,"")</f>
        <v>DELOSPERMA JEWEL OF DESERT</v>
      </c>
      <c r="D536" s="107" t="str">
        <f>IF('Jeunes Plants'!C360&lt;&gt;"",'Jeunes Plants'!C360,"")</f>
        <v>Peridot</v>
      </c>
      <c r="E536" s="103">
        <f>IF('Jeunes Plants'!H360&lt;&gt;"",'Jeunes Plants'!H360,"")</f>
        <v>5</v>
      </c>
      <c r="F536" s="103" t="str">
        <f>IF('Jeunes Plants'!E360&lt;&gt;"",'Jeunes Plants'!E360,"")</f>
        <v>B</v>
      </c>
      <c r="G536" s="103" t="str">
        <f>IF('Jeunes Plants'!N360&lt;&gt;"",'Jeunes Plants'!N360,"")</f>
        <v>M3</v>
      </c>
      <c r="H536" s="103" t="str">
        <f>IF('Jeunes Plants'!I360&lt;&gt;"",'Jeunes Plants'!I360,"")</f>
        <v>A</v>
      </c>
      <c r="I536" s="103">
        <f>IF('Jeunes Plants'!J360&lt;&gt;"",'Jeunes Plants'!J360,"")</f>
        <v>0.08</v>
      </c>
      <c r="J536" s="103">
        <f>IF($J$9=36,'Jeunes Plants'!U360,IF($J$9=37,'Jeunes Plants'!V360,IF($J$9=38,'Jeunes Plants'!W360,IF($J$9=39,'Jeunes Plants'!X360,IF($J$9=40,'Jeunes Plants'!Y360,IF($J$9=41,'Jeunes Plants'!Z360,IF($J$9=42,'Jeunes Plants'!AA360,IF($J$9=43,'Jeunes Plants'!AB360,IF($J$9=44,'Jeunes Plants'!AC360,IF($J$9=45,'Jeunes Plants'!AD360,IF($J$9=46,'Jeunes Plants'!AE360,IF($J$9=47,'Jeunes Plants'!AF360,IF($J$9=48,'Jeunes Plants'!AG360,IF($J$9=49,'Jeunes Plants'!AH360,IF($J$9=50,'Jeunes Plants'!AI360,IF($J$9=51,'Jeunes Plants'!AJ360,IF($J$9=52,'Jeunes Plants'!AK360,IF($J$9=1,'Jeunes Plants'!AL360,IF($J$9=2,'Jeunes Plants'!AM360,IF($J$9=3,'Jeunes Plants'!AN360,IF($J$9=4,'Jeunes Plants'!AO360,IF($J$9=5,'Jeunes Plants'!AP360,IF($J$9=6,'Jeunes Plants'!AQ360,IF($J$9=7,'Jeunes Plants'!AR360,IF($J$9=8,'Jeunes Plants'!AS360,IF($J$9=9,'Jeunes Plants'!AT360,IF($J$9=10,'Jeunes Plants'!AU360,IF($J$9=11,'Jeunes Plants'!AV360,IF($J$9=12,'Jeunes Plants'!AW360,IF($J$9=13,'Jeunes Plants'!AX360,IF($J$9=14,'Jeunes Plants'!AY360,IF($J$9=15,'Jeunes Plants'!AZ360,IF($J$9=16,'Jeunes Plants'!BA360,IF($J$9=17,'Jeunes Plants'!BB360,IF($J$9=18,'Jeunes Plants'!BC360,IF($J$9=19,'Jeunes Plants'!BD360,IF($J$9=20,'Jeunes Plants'!BE360,IF($J$9=21,'Jeunes Plants'!BF360,IF($J$9=22,'Jeunes Plants'!BG360,IF($J$9=23,'Jeunes Plants'!BH360,IF($J$9=24,'Jeunes Plants'!BI360,IF($J$9=25,'Jeunes Plants'!BJ360,IF($J$9=26,'Jeunes Plants'!BK360,IF($J$9=27,'Jeunes Plants'!BL360,IF($J$9=28,'Jeunes Plants'!BM360,IF($J$9=29,'Jeunes Plants'!BN360,IF($J$9=30,'Jeunes Plants'!BO360,IF($J$9=31,'Jeunes Plants'!BP360,IF($J$9=32,'Jeunes Plants'!BQ360,IF($J$9=33,'Jeunes Plants'!BR360,IF($J$9=34,'Jeunes Plants'!BS360,IF($J$9=35,'Jeunes Plants'!B12263,))))))))))))))))))))))))))))))))))))))))))))))))))))</f>
        <v>0</v>
      </c>
      <c r="K536" s="103" t="str">
        <f>IF('Jeunes Plants'!R360=0,"","Erreur")</f>
        <v/>
      </c>
    </row>
    <row r="537" spans="1:11" x14ac:dyDescent="0.25">
      <c r="A537" s="103">
        <f>IF('Jeunes Plants'!A361&lt;&gt;"",'Jeunes Plants'!A361,"")</f>
        <v>15634</v>
      </c>
      <c r="B537" s="103" t="str">
        <f>IF('Jeunes Plants'!L361&lt;&gt;"",'Jeunes Plants'!L361,"")</f>
        <v>S10</v>
      </c>
      <c r="C537" s="107" t="str">
        <f>IF('Jeunes Plants'!B361&lt;&gt;"",'Jeunes Plants'!B361,"")</f>
        <v>DELOSPERMA JEWEL OF DESERT</v>
      </c>
      <c r="D537" s="107" t="str">
        <f>IF('Jeunes Plants'!C361&lt;&gt;"",'Jeunes Plants'!C361,"")</f>
        <v>Variés</v>
      </c>
      <c r="E537" s="103">
        <f>IF('Jeunes Plants'!H361&lt;&gt;"",'Jeunes Plants'!H361,"")</f>
        <v>5</v>
      </c>
      <c r="F537" s="103" t="str">
        <f>IF('Jeunes Plants'!E361&lt;&gt;"",'Jeunes Plants'!E361,"")</f>
        <v>B</v>
      </c>
      <c r="G537" s="103" t="str">
        <f>IF('Jeunes Plants'!N361&lt;&gt;"",'Jeunes Plants'!N361,"")</f>
        <v>M3</v>
      </c>
      <c r="H537" s="103" t="str">
        <f>IF('Jeunes Plants'!I361&lt;&gt;"",'Jeunes Plants'!I361,"")</f>
        <v>A</v>
      </c>
      <c r="I537" s="103">
        <f>IF('Jeunes Plants'!J361&lt;&gt;"",'Jeunes Plants'!J361,"")</f>
        <v>0.08</v>
      </c>
      <c r="J537" s="103">
        <f>IF($J$9=36,'Jeunes Plants'!U361,IF($J$9=37,'Jeunes Plants'!V361,IF($J$9=38,'Jeunes Plants'!W361,IF($J$9=39,'Jeunes Plants'!X361,IF($J$9=40,'Jeunes Plants'!Y361,IF($J$9=41,'Jeunes Plants'!Z361,IF($J$9=42,'Jeunes Plants'!AA361,IF($J$9=43,'Jeunes Plants'!AB361,IF($J$9=44,'Jeunes Plants'!AC361,IF($J$9=45,'Jeunes Plants'!AD361,IF($J$9=46,'Jeunes Plants'!AE361,IF($J$9=47,'Jeunes Plants'!AF361,IF($J$9=48,'Jeunes Plants'!AG361,IF($J$9=49,'Jeunes Plants'!AH361,IF($J$9=50,'Jeunes Plants'!AI361,IF($J$9=51,'Jeunes Plants'!AJ361,IF($J$9=52,'Jeunes Plants'!AK361,IF($J$9=1,'Jeunes Plants'!AL361,IF($J$9=2,'Jeunes Plants'!AM361,IF($J$9=3,'Jeunes Plants'!AN361,IF($J$9=4,'Jeunes Plants'!AO361,IF($J$9=5,'Jeunes Plants'!AP361,IF($J$9=6,'Jeunes Plants'!AQ361,IF($J$9=7,'Jeunes Plants'!AR361,IF($J$9=8,'Jeunes Plants'!AS361,IF($J$9=9,'Jeunes Plants'!AT361,IF($J$9=10,'Jeunes Plants'!AU361,IF($J$9=11,'Jeunes Plants'!AV361,IF($J$9=12,'Jeunes Plants'!AW361,IF($J$9=13,'Jeunes Plants'!AX361,IF($J$9=14,'Jeunes Plants'!AY361,IF($J$9=15,'Jeunes Plants'!AZ361,IF($J$9=16,'Jeunes Plants'!BA361,IF($J$9=17,'Jeunes Plants'!BB361,IF($J$9=18,'Jeunes Plants'!BC361,IF($J$9=19,'Jeunes Plants'!BD361,IF($J$9=20,'Jeunes Plants'!BE361,IF($J$9=21,'Jeunes Plants'!BF361,IF($J$9=22,'Jeunes Plants'!BG361,IF($J$9=23,'Jeunes Plants'!BH361,IF($J$9=24,'Jeunes Plants'!BI361,IF($J$9=25,'Jeunes Plants'!BJ361,IF($J$9=26,'Jeunes Plants'!BK361,IF($J$9=27,'Jeunes Plants'!BL361,IF($J$9=28,'Jeunes Plants'!BM361,IF($J$9=29,'Jeunes Plants'!BN361,IF($J$9=30,'Jeunes Plants'!BO361,IF($J$9=31,'Jeunes Plants'!BP361,IF($J$9=32,'Jeunes Plants'!BQ361,IF($J$9=33,'Jeunes Plants'!BR361,IF($J$9=34,'Jeunes Plants'!BS361,IF($J$9=35,'Jeunes Plants'!B12264,))))))))))))))))))))))))))))))))))))))))))))))))))))</f>
        <v>0</v>
      </c>
      <c r="K537" s="103" t="str">
        <f>IF('Jeunes Plants'!R361=0,"","Erreur")</f>
        <v/>
      </c>
    </row>
    <row r="538" spans="1:11" x14ac:dyDescent="0.25">
      <c r="A538" s="450"/>
      <c r="B538" s="450"/>
      <c r="C538" s="451" t="s">
        <v>1870</v>
      </c>
      <c r="D538" s="451"/>
      <c r="E538" s="450"/>
      <c r="F538" s="450"/>
      <c r="G538" s="450"/>
      <c r="H538" s="450"/>
      <c r="I538" s="450"/>
      <c r="J538" s="450">
        <f>SUBTOTAL(9,J532:J537)</f>
        <v>0</v>
      </c>
      <c r="K538" s="450"/>
    </row>
    <row r="539" spans="1:11" x14ac:dyDescent="0.25">
      <c r="A539" s="103" t="str">
        <f>IF('Jeunes Plants'!A362&lt;&gt;"",'Jeunes Plants'!A362,"")</f>
        <v/>
      </c>
      <c r="B539" s="103" t="str">
        <f>IF('Jeunes Plants'!L362&lt;&gt;"",'Jeunes Plants'!L362,"")</f>
        <v>E</v>
      </c>
      <c r="C539" s="107" t="str">
        <f>IF('Jeunes Plants'!B362&lt;&gt;"",'Jeunes Plants'!B362,"")</f>
        <v>DIANTHUS</v>
      </c>
      <c r="D539" s="107" t="str">
        <f>IF('Jeunes Plants'!C362&lt;&gt;"",'Jeunes Plants'!C362,"")</f>
        <v/>
      </c>
      <c r="E539" s="103" t="str">
        <f>IF('Jeunes Plants'!H362&lt;&gt;"",'Jeunes Plants'!H362,"")</f>
        <v/>
      </c>
      <c r="F539" s="103" t="str">
        <f>IF('Jeunes Plants'!E362&lt;&gt;"",'Jeunes Plants'!E362,"")</f>
        <v/>
      </c>
      <c r="G539" s="103" t="str">
        <f>IF('Jeunes Plants'!N362&lt;&gt;"",'Jeunes Plants'!N362,"")</f>
        <v/>
      </c>
      <c r="H539" s="103" t="str">
        <f>IF('Jeunes Plants'!I362&lt;&gt;"",'Jeunes Plants'!I362,"")</f>
        <v/>
      </c>
      <c r="I539" s="103" t="str">
        <f>IF('Jeunes Plants'!J362&lt;&gt;"",'Jeunes Plants'!J362,"")</f>
        <v/>
      </c>
      <c r="J539" s="103">
        <f>IF($J$9=36,'Jeunes Plants'!U362,IF($J$9=37,'Jeunes Plants'!V362,IF($J$9=38,'Jeunes Plants'!W362,IF($J$9=39,'Jeunes Plants'!X362,IF($J$9=40,'Jeunes Plants'!Y362,IF($J$9=41,'Jeunes Plants'!Z362,IF($J$9=42,'Jeunes Plants'!AA362,IF($J$9=43,'Jeunes Plants'!AB362,IF($J$9=44,'Jeunes Plants'!AC362,IF($J$9=45,'Jeunes Plants'!AD362,IF($J$9=46,'Jeunes Plants'!AE362,IF($J$9=47,'Jeunes Plants'!AF362,IF($J$9=48,'Jeunes Plants'!AG362,IF($J$9=49,'Jeunes Plants'!AH362,IF($J$9=50,'Jeunes Plants'!AI362,IF($J$9=51,'Jeunes Plants'!AJ362,IF($J$9=52,'Jeunes Plants'!AK362,IF($J$9=1,'Jeunes Plants'!AL362,IF($J$9=2,'Jeunes Plants'!AM362,IF($J$9=3,'Jeunes Plants'!AN362,IF($J$9=4,'Jeunes Plants'!AO362,IF($J$9=5,'Jeunes Plants'!AP362,IF($J$9=6,'Jeunes Plants'!AQ362,IF($J$9=7,'Jeunes Plants'!AR362,IF($J$9=8,'Jeunes Plants'!AS362,IF($J$9=9,'Jeunes Plants'!AT362,IF($J$9=10,'Jeunes Plants'!AU362,IF($J$9=11,'Jeunes Plants'!AV362,IF($J$9=12,'Jeunes Plants'!AW362,IF($J$9=13,'Jeunes Plants'!AX362,IF($J$9=14,'Jeunes Plants'!AY362,IF($J$9=15,'Jeunes Plants'!AZ362,IF($J$9=16,'Jeunes Plants'!BA362,IF($J$9=17,'Jeunes Plants'!BB362,IF($J$9=18,'Jeunes Plants'!BC362,IF($J$9=19,'Jeunes Plants'!BD362,IF($J$9=20,'Jeunes Plants'!BE362,IF($J$9=21,'Jeunes Plants'!BF362,IF($J$9=22,'Jeunes Plants'!BG362,IF($J$9=23,'Jeunes Plants'!BH362,IF($J$9=24,'Jeunes Plants'!BI362,IF($J$9=25,'Jeunes Plants'!BJ362,IF($J$9=26,'Jeunes Plants'!BK362,IF($J$9=27,'Jeunes Plants'!BL362,IF($J$9=28,'Jeunes Plants'!BM362,IF($J$9=29,'Jeunes Plants'!BN362,IF($J$9=30,'Jeunes Plants'!BO362,IF($J$9=31,'Jeunes Plants'!BP362,IF($J$9=32,'Jeunes Plants'!BQ362,IF($J$9=33,'Jeunes Plants'!BR362,IF($J$9=34,'Jeunes Plants'!BS362,IF($J$9=35,'Jeunes Plants'!B12265,))))))))))))))))))))))))))))))))))))))))))))))))))))</f>
        <v>0</v>
      </c>
      <c r="K539" s="103" t="str">
        <f>IF('Jeunes Plants'!R362=0,"","Erreur")</f>
        <v/>
      </c>
    </row>
    <row r="540" spans="1:11" x14ac:dyDescent="0.25">
      <c r="A540" s="103">
        <f>IF('Jeunes Plants'!A363&lt;&gt;"",'Jeunes Plants'!A363,"")</f>
        <v>25899</v>
      </c>
      <c r="B540" s="103" t="str">
        <f>IF('Jeunes Plants'!L363&lt;&gt;"",'Jeunes Plants'!L363,"")</f>
        <v>S3B</v>
      </c>
      <c r="C540" s="107" t="str">
        <f>IF('Jeunes Plants'!B363&lt;&gt;"",'Jeunes Plants'!B363,"")</f>
        <v>DIANTHUS OSCAR</v>
      </c>
      <c r="D540" s="107" t="str">
        <f>IF('Jeunes Plants'!C363&lt;&gt;"",'Jeunes Plants'!C363,"")</f>
        <v>Cherry</v>
      </c>
      <c r="E540" s="103">
        <f>IF('Jeunes Plants'!H363&lt;&gt;"",'Jeunes Plants'!H363,"")</f>
        <v>5</v>
      </c>
      <c r="F540" s="103" t="str">
        <f>IF('Jeunes Plants'!E363&lt;&gt;"",'Jeunes Plants'!E363,"")</f>
        <v>B</v>
      </c>
      <c r="G540" s="103" t="str">
        <f>IF('Jeunes Plants'!N363&lt;&gt;"",'Jeunes Plants'!N363,"")</f>
        <v>M3</v>
      </c>
      <c r="H540" s="103" t="str">
        <f>IF('Jeunes Plants'!I363&lt;&gt;"",'Jeunes Plants'!I363,"")</f>
        <v>B</v>
      </c>
      <c r="I540" s="103">
        <f>IF('Jeunes Plants'!J363&lt;&gt;"",'Jeunes Plants'!J363,"")</f>
        <v>0.04</v>
      </c>
      <c r="J540" s="103">
        <f>IF($J$9=36,'Jeunes Plants'!U363,IF($J$9=37,'Jeunes Plants'!V363,IF($J$9=38,'Jeunes Plants'!W363,IF($J$9=39,'Jeunes Plants'!X363,IF($J$9=40,'Jeunes Plants'!Y363,IF($J$9=41,'Jeunes Plants'!Z363,IF($J$9=42,'Jeunes Plants'!AA363,IF($J$9=43,'Jeunes Plants'!AB363,IF($J$9=44,'Jeunes Plants'!AC363,IF($J$9=45,'Jeunes Plants'!AD363,IF($J$9=46,'Jeunes Plants'!AE363,IF($J$9=47,'Jeunes Plants'!AF363,IF($J$9=48,'Jeunes Plants'!AG363,IF($J$9=49,'Jeunes Plants'!AH363,IF($J$9=50,'Jeunes Plants'!AI363,IF($J$9=51,'Jeunes Plants'!AJ363,IF($J$9=52,'Jeunes Plants'!AK363,IF($J$9=1,'Jeunes Plants'!AL363,IF($J$9=2,'Jeunes Plants'!AM363,IF($J$9=3,'Jeunes Plants'!AN363,IF($J$9=4,'Jeunes Plants'!AO363,IF($J$9=5,'Jeunes Plants'!AP363,IF($J$9=6,'Jeunes Plants'!AQ363,IF($J$9=7,'Jeunes Plants'!AR363,IF($J$9=8,'Jeunes Plants'!AS363,IF($J$9=9,'Jeunes Plants'!AT363,IF($J$9=10,'Jeunes Plants'!AU363,IF($J$9=11,'Jeunes Plants'!AV363,IF($J$9=12,'Jeunes Plants'!AW363,IF($J$9=13,'Jeunes Plants'!AX363,IF($J$9=14,'Jeunes Plants'!AY363,IF($J$9=15,'Jeunes Plants'!AZ363,IF($J$9=16,'Jeunes Plants'!BA363,IF($J$9=17,'Jeunes Plants'!BB363,IF($J$9=18,'Jeunes Plants'!BC363,IF($J$9=19,'Jeunes Plants'!BD363,IF($J$9=20,'Jeunes Plants'!BE363,IF($J$9=21,'Jeunes Plants'!BF363,IF($J$9=22,'Jeunes Plants'!BG363,IF($J$9=23,'Jeunes Plants'!BH363,IF($J$9=24,'Jeunes Plants'!BI363,IF($J$9=25,'Jeunes Plants'!BJ363,IF($J$9=26,'Jeunes Plants'!BK363,IF($J$9=27,'Jeunes Plants'!BL363,IF($J$9=28,'Jeunes Plants'!BM363,IF($J$9=29,'Jeunes Plants'!BN363,IF($J$9=30,'Jeunes Plants'!BO363,IF($J$9=31,'Jeunes Plants'!BP363,IF($J$9=32,'Jeunes Plants'!BQ363,IF($J$9=33,'Jeunes Plants'!BR363,IF($J$9=34,'Jeunes Plants'!BS363,IF($J$9=35,'Jeunes Plants'!B12266,))))))))))))))))))))))))))))))))))))))))))))))))))))</f>
        <v>0</v>
      </c>
      <c r="K540" s="103" t="str">
        <f>IF('Jeunes Plants'!R363=0,"","Erreur")</f>
        <v/>
      </c>
    </row>
    <row r="541" spans="1:11" x14ac:dyDescent="0.25">
      <c r="A541" s="103">
        <f>IF('Jeunes Plants'!A364&lt;&gt;"",'Jeunes Plants'!A364,"")</f>
        <v>25900</v>
      </c>
      <c r="B541" s="103" t="str">
        <f>IF('Jeunes Plants'!L364&lt;&gt;"",'Jeunes Plants'!L364,"")</f>
        <v>S3B</v>
      </c>
      <c r="C541" s="107" t="str">
        <f>IF('Jeunes Plants'!B364&lt;&gt;"",'Jeunes Plants'!B364,"")</f>
        <v>DIANTHUS OSCAR</v>
      </c>
      <c r="D541" s="107" t="str">
        <f>IF('Jeunes Plants'!C364&lt;&gt;"",'Jeunes Plants'!C364,"")</f>
        <v>Dark Red</v>
      </c>
      <c r="E541" s="103">
        <f>IF('Jeunes Plants'!H364&lt;&gt;"",'Jeunes Plants'!H364,"")</f>
        <v>5</v>
      </c>
      <c r="F541" s="103" t="str">
        <f>IF('Jeunes Plants'!E364&lt;&gt;"",'Jeunes Plants'!E364,"")</f>
        <v>B</v>
      </c>
      <c r="G541" s="103" t="str">
        <f>IF('Jeunes Plants'!N364&lt;&gt;"",'Jeunes Plants'!N364,"")</f>
        <v>M3</v>
      </c>
      <c r="H541" s="103" t="str">
        <f>IF('Jeunes Plants'!I364&lt;&gt;"",'Jeunes Plants'!I364,"")</f>
        <v>B</v>
      </c>
      <c r="I541" s="103">
        <f>IF('Jeunes Plants'!J364&lt;&gt;"",'Jeunes Plants'!J364,"")</f>
        <v>0.04</v>
      </c>
      <c r="J541" s="103">
        <f>IF($J$9=36,'Jeunes Plants'!U364,IF($J$9=37,'Jeunes Plants'!V364,IF($J$9=38,'Jeunes Plants'!W364,IF($J$9=39,'Jeunes Plants'!X364,IF($J$9=40,'Jeunes Plants'!Y364,IF($J$9=41,'Jeunes Plants'!Z364,IF($J$9=42,'Jeunes Plants'!AA364,IF($J$9=43,'Jeunes Plants'!AB364,IF($J$9=44,'Jeunes Plants'!AC364,IF($J$9=45,'Jeunes Plants'!AD364,IF($J$9=46,'Jeunes Plants'!AE364,IF($J$9=47,'Jeunes Plants'!AF364,IF($J$9=48,'Jeunes Plants'!AG364,IF($J$9=49,'Jeunes Plants'!AH364,IF($J$9=50,'Jeunes Plants'!AI364,IF($J$9=51,'Jeunes Plants'!AJ364,IF($J$9=52,'Jeunes Plants'!AK364,IF($J$9=1,'Jeunes Plants'!AL364,IF($J$9=2,'Jeunes Plants'!AM364,IF($J$9=3,'Jeunes Plants'!AN364,IF($J$9=4,'Jeunes Plants'!AO364,IF($J$9=5,'Jeunes Plants'!AP364,IF($J$9=6,'Jeunes Plants'!AQ364,IF($J$9=7,'Jeunes Plants'!AR364,IF($J$9=8,'Jeunes Plants'!AS364,IF($J$9=9,'Jeunes Plants'!AT364,IF($J$9=10,'Jeunes Plants'!AU364,IF($J$9=11,'Jeunes Plants'!AV364,IF($J$9=12,'Jeunes Plants'!AW364,IF($J$9=13,'Jeunes Plants'!AX364,IF($J$9=14,'Jeunes Plants'!AY364,IF($J$9=15,'Jeunes Plants'!AZ364,IF($J$9=16,'Jeunes Plants'!BA364,IF($J$9=17,'Jeunes Plants'!BB364,IF($J$9=18,'Jeunes Plants'!BC364,IF($J$9=19,'Jeunes Plants'!BD364,IF($J$9=20,'Jeunes Plants'!BE364,IF($J$9=21,'Jeunes Plants'!BF364,IF($J$9=22,'Jeunes Plants'!BG364,IF($J$9=23,'Jeunes Plants'!BH364,IF($J$9=24,'Jeunes Plants'!BI364,IF($J$9=25,'Jeunes Plants'!BJ364,IF($J$9=26,'Jeunes Plants'!BK364,IF($J$9=27,'Jeunes Plants'!BL364,IF($J$9=28,'Jeunes Plants'!BM364,IF($J$9=29,'Jeunes Plants'!BN364,IF($J$9=30,'Jeunes Plants'!BO364,IF($J$9=31,'Jeunes Plants'!BP364,IF($J$9=32,'Jeunes Plants'!BQ364,IF($J$9=33,'Jeunes Plants'!BR364,IF($J$9=34,'Jeunes Plants'!BS364,IF($J$9=35,'Jeunes Plants'!B12267,))))))))))))))))))))))))))))))))))))))))))))))))))))</f>
        <v>0</v>
      </c>
      <c r="K541" s="103" t="str">
        <f>IF('Jeunes Plants'!R364=0,"","Erreur")</f>
        <v/>
      </c>
    </row>
    <row r="542" spans="1:11" x14ac:dyDescent="0.25">
      <c r="A542" s="103">
        <f>IF('Jeunes Plants'!A365&lt;&gt;"",'Jeunes Plants'!A365,"")</f>
        <v>25901</v>
      </c>
      <c r="B542" s="103" t="str">
        <f>IF('Jeunes Plants'!L365&lt;&gt;"",'Jeunes Plants'!L365,"")</f>
        <v>S3B</v>
      </c>
      <c r="C542" s="107" t="str">
        <f>IF('Jeunes Plants'!B365&lt;&gt;"",'Jeunes Plants'!B365,"")</f>
        <v>DIANTHUS OSCAR</v>
      </c>
      <c r="D542" s="107" t="str">
        <f>IF('Jeunes Plants'!C365&lt;&gt;"",'Jeunes Plants'!C365,"")</f>
        <v>Oscar</v>
      </c>
      <c r="E542" s="103">
        <f>IF('Jeunes Plants'!H365&lt;&gt;"",'Jeunes Plants'!H365,"")</f>
        <v>5</v>
      </c>
      <c r="F542" s="103" t="str">
        <f>IF('Jeunes Plants'!E365&lt;&gt;"",'Jeunes Plants'!E365,"")</f>
        <v>B</v>
      </c>
      <c r="G542" s="103" t="str">
        <f>IF('Jeunes Plants'!N365&lt;&gt;"",'Jeunes Plants'!N365,"")</f>
        <v>M3</v>
      </c>
      <c r="H542" s="103" t="str">
        <f>IF('Jeunes Plants'!I365&lt;&gt;"",'Jeunes Plants'!I365,"")</f>
        <v>B</v>
      </c>
      <c r="I542" s="103">
        <f>IF('Jeunes Plants'!J365&lt;&gt;"",'Jeunes Plants'!J365,"")</f>
        <v>0.04</v>
      </c>
      <c r="J542" s="103">
        <f>IF($J$9=36,'Jeunes Plants'!U365,IF($J$9=37,'Jeunes Plants'!V365,IF($J$9=38,'Jeunes Plants'!W365,IF($J$9=39,'Jeunes Plants'!X365,IF($J$9=40,'Jeunes Plants'!Y365,IF($J$9=41,'Jeunes Plants'!Z365,IF($J$9=42,'Jeunes Plants'!AA365,IF($J$9=43,'Jeunes Plants'!AB365,IF($J$9=44,'Jeunes Plants'!AC365,IF($J$9=45,'Jeunes Plants'!AD365,IF($J$9=46,'Jeunes Plants'!AE365,IF($J$9=47,'Jeunes Plants'!AF365,IF($J$9=48,'Jeunes Plants'!AG365,IF($J$9=49,'Jeunes Plants'!AH365,IF($J$9=50,'Jeunes Plants'!AI365,IF($J$9=51,'Jeunes Plants'!AJ365,IF($J$9=52,'Jeunes Plants'!AK365,IF($J$9=1,'Jeunes Plants'!AL365,IF($J$9=2,'Jeunes Plants'!AM365,IF($J$9=3,'Jeunes Plants'!AN365,IF($J$9=4,'Jeunes Plants'!AO365,IF($J$9=5,'Jeunes Plants'!AP365,IF($J$9=6,'Jeunes Plants'!AQ365,IF($J$9=7,'Jeunes Plants'!AR365,IF($J$9=8,'Jeunes Plants'!AS365,IF($J$9=9,'Jeunes Plants'!AT365,IF($J$9=10,'Jeunes Plants'!AU365,IF($J$9=11,'Jeunes Plants'!AV365,IF($J$9=12,'Jeunes Plants'!AW365,IF($J$9=13,'Jeunes Plants'!AX365,IF($J$9=14,'Jeunes Plants'!AY365,IF($J$9=15,'Jeunes Plants'!AZ365,IF($J$9=16,'Jeunes Plants'!BA365,IF($J$9=17,'Jeunes Plants'!BB365,IF($J$9=18,'Jeunes Plants'!BC365,IF($J$9=19,'Jeunes Plants'!BD365,IF($J$9=20,'Jeunes Plants'!BE365,IF($J$9=21,'Jeunes Plants'!BF365,IF($J$9=22,'Jeunes Plants'!BG365,IF($J$9=23,'Jeunes Plants'!BH365,IF($J$9=24,'Jeunes Plants'!BI365,IF($J$9=25,'Jeunes Plants'!BJ365,IF($J$9=26,'Jeunes Plants'!BK365,IF($J$9=27,'Jeunes Plants'!BL365,IF($J$9=28,'Jeunes Plants'!BM365,IF($J$9=29,'Jeunes Plants'!BN365,IF($J$9=30,'Jeunes Plants'!BO365,IF($J$9=31,'Jeunes Plants'!BP365,IF($J$9=32,'Jeunes Plants'!BQ365,IF($J$9=33,'Jeunes Plants'!BR365,IF($J$9=34,'Jeunes Plants'!BS365,IF($J$9=35,'Jeunes Plants'!B12268,))))))))))))))))))))))))))))))))))))))))))))))))))))</f>
        <v>0</v>
      </c>
      <c r="K542" s="103" t="str">
        <f>IF('Jeunes Plants'!R365=0,"","Erreur")</f>
        <v/>
      </c>
    </row>
    <row r="543" spans="1:11" x14ac:dyDescent="0.25">
      <c r="A543" s="103">
        <f>IF('Jeunes Plants'!A366&lt;&gt;"",'Jeunes Plants'!A366,"")</f>
        <v>25902</v>
      </c>
      <c r="B543" s="103" t="str">
        <f>IF('Jeunes Plants'!L366&lt;&gt;"",'Jeunes Plants'!L366,"")</f>
        <v>S3B</v>
      </c>
      <c r="C543" s="107" t="str">
        <f>IF('Jeunes Plants'!B366&lt;&gt;"",'Jeunes Plants'!B366,"")</f>
        <v>DIANTHUS OSCAR</v>
      </c>
      <c r="D543" s="107" t="str">
        <f>IF('Jeunes Plants'!C366&lt;&gt;"",'Jeunes Plants'!C366,"")</f>
        <v>Pink and Purple</v>
      </c>
      <c r="E543" s="103">
        <f>IF('Jeunes Plants'!H366&lt;&gt;"",'Jeunes Plants'!H366,"")</f>
        <v>5</v>
      </c>
      <c r="F543" s="103" t="str">
        <f>IF('Jeunes Plants'!E366&lt;&gt;"",'Jeunes Plants'!E366,"")</f>
        <v>B</v>
      </c>
      <c r="G543" s="103" t="str">
        <f>IF('Jeunes Plants'!N366&lt;&gt;"",'Jeunes Plants'!N366,"")</f>
        <v>M3</v>
      </c>
      <c r="H543" s="103" t="str">
        <f>IF('Jeunes Plants'!I366&lt;&gt;"",'Jeunes Plants'!I366,"")</f>
        <v>B</v>
      </c>
      <c r="I543" s="103">
        <f>IF('Jeunes Plants'!J366&lt;&gt;"",'Jeunes Plants'!J366,"")</f>
        <v>0.04</v>
      </c>
      <c r="J543" s="103">
        <f>IF($J$9=36,'Jeunes Plants'!U366,IF($J$9=37,'Jeunes Plants'!V366,IF($J$9=38,'Jeunes Plants'!W366,IF($J$9=39,'Jeunes Plants'!X366,IF($J$9=40,'Jeunes Plants'!Y366,IF($J$9=41,'Jeunes Plants'!Z366,IF($J$9=42,'Jeunes Plants'!AA366,IF($J$9=43,'Jeunes Plants'!AB366,IF($J$9=44,'Jeunes Plants'!AC366,IF($J$9=45,'Jeunes Plants'!AD366,IF($J$9=46,'Jeunes Plants'!AE366,IF($J$9=47,'Jeunes Plants'!AF366,IF($J$9=48,'Jeunes Plants'!AG366,IF($J$9=49,'Jeunes Plants'!AH366,IF($J$9=50,'Jeunes Plants'!AI366,IF($J$9=51,'Jeunes Plants'!AJ366,IF($J$9=52,'Jeunes Plants'!AK366,IF($J$9=1,'Jeunes Plants'!AL366,IF($J$9=2,'Jeunes Plants'!AM366,IF($J$9=3,'Jeunes Plants'!AN366,IF($J$9=4,'Jeunes Plants'!AO366,IF($J$9=5,'Jeunes Plants'!AP366,IF($J$9=6,'Jeunes Plants'!AQ366,IF($J$9=7,'Jeunes Plants'!AR366,IF($J$9=8,'Jeunes Plants'!AS366,IF($J$9=9,'Jeunes Plants'!AT366,IF($J$9=10,'Jeunes Plants'!AU366,IF($J$9=11,'Jeunes Plants'!AV366,IF($J$9=12,'Jeunes Plants'!AW366,IF($J$9=13,'Jeunes Plants'!AX366,IF($J$9=14,'Jeunes Plants'!AY366,IF($J$9=15,'Jeunes Plants'!AZ366,IF($J$9=16,'Jeunes Plants'!BA366,IF($J$9=17,'Jeunes Plants'!BB366,IF($J$9=18,'Jeunes Plants'!BC366,IF($J$9=19,'Jeunes Plants'!BD366,IF($J$9=20,'Jeunes Plants'!BE366,IF($J$9=21,'Jeunes Plants'!BF366,IF($J$9=22,'Jeunes Plants'!BG366,IF($J$9=23,'Jeunes Plants'!BH366,IF($J$9=24,'Jeunes Plants'!BI366,IF($J$9=25,'Jeunes Plants'!BJ366,IF($J$9=26,'Jeunes Plants'!BK366,IF($J$9=27,'Jeunes Plants'!BL366,IF($J$9=28,'Jeunes Plants'!BM366,IF($J$9=29,'Jeunes Plants'!BN366,IF($J$9=30,'Jeunes Plants'!BO366,IF($J$9=31,'Jeunes Plants'!BP366,IF($J$9=32,'Jeunes Plants'!BQ366,IF($J$9=33,'Jeunes Plants'!BR366,IF($J$9=34,'Jeunes Plants'!BS366,IF($J$9=35,'Jeunes Plants'!B12269,))))))))))))))))))))))))))))))))))))))))))))))))))))</f>
        <v>0</v>
      </c>
      <c r="K543" s="103" t="str">
        <f>IF('Jeunes Plants'!R366=0,"","Erreur")</f>
        <v/>
      </c>
    </row>
    <row r="544" spans="1:11" x14ac:dyDescent="0.25">
      <c r="A544" s="103">
        <f>IF('Jeunes Plants'!A367&lt;&gt;"",'Jeunes Plants'!A367,"")</f>
        <v>25903</v>
      </c>
      <c r="B544" s="103" t="str">
        <f>IF('Jeunes Plants'!L367&lt;&gt;"",'Jeunes Plants'!L367,"")</f>
        <v>S3B</v>
      </c>
      <c r="C544" s="107" t="str">
        <f>IF('Jeunes Plants'!B367&lt;&gt;"",'Jeunes Plants'!B367,"")</f>
        <v>DIANTHUS OSCAR</v>
      </c>
      <c r="D544" s="107" t="str">
        <f>IF('Jeunes Plants'!C367&lt;&gt;"",'Jeunes Plants'!C367,"")</f>
        <v>Pink Heart</v>
      </c>
      <c r="E544" s="103">
        <f>IF('Jeunes Plants'!H367&lt;&gt;"",'Jeunes Plants'!H367,"")</f>
        <v>5</v>
      </c>
      <c r="F544" s="103" t="str">
        <f>IF('Jeunes Plants'!E367&lt;&gt;"",'Jeunes Plants'!E367,"")</f>
        <v>B</v>
      </c>
      <c r="G544" s="103" t="str">
        <f>IF('Jeunes Plants'!N367&lt;&gt;"",'Jeunes Plants'!N367,"")</f>
        <v>M3</v>
      </c>
      <c r="H544" s="103" t="str">
        <f>IF('Jeunes Plants'!I367&lt;&gt;"",'Jeunes Plants'!I367,"")</f>
        <v>B</v>
      </c>
      <c r="I544" s="103">
        <f>IF('Jeunes Plants'!J367&lt;&gt;"",'Jeunes Plants'!J367,"")</f>
        <v>0.04</v>
      </c>
      <c r="J544" s="103">
        <f>IF($J$9=36,'Jeunes Plants'!U367,IF($J$9=37,'Jeunes Plants'!V367,IF($J$9=38,'Jeunes Plants'!W367,IF($J$9=39,'Jeunes Plants'!X367,IF($J$9=40,'Jeunes Plants'!Y367,IF($J$9=41,'Jeunes Plants'!Z367,IF($J$9=42,'Jeunes Plants'!AA367,IF($J$9=43,'Jeunes Plants'!AB367,IF($J$9=44,'Jeunes Plants'!AC367,IF($J$9=45,'Jeunes Plants'!AD367,IF($J$9=46,'Jeunes Plants'!AE367,IF($J$9=47,'Jeunes Plants'!AF367,IF($J$9=48,'Jeunes Plants'!AG367,IF($J$9=49,'Jeunes Plants'!AH367,IF($J$9=50,'Jeunes Plants'!AI367,IF($J$9=51,'Jeunes Plants'!AJ367,IF($J$9=52,'Jeunes Plants'!AK367,IF($J$9=1,'Jeunes Plants'!AL367,IF($J$9=2,'Jeunes Plants'!AM367,IF($J$9=3,'Jeunes Plants'!AN367,IF($J$9=4,'Jeunes Plants'!AO367,IF($J$9=5,'Jeunes Plants'!AP367,IF($J$9=6,'Jeunes Plants'!AQ367,IF($J$9=7,'Jeunes Plants'!AR367,IF($J$9=8,'Jeunes Plants'!AS367,IF($J$9=9,'Jeunes Plants'!AT367,IF($J$9=10,'Jeunes Plants'!AU367,IF($J$9=11,'Jeunes Plants'!AV367,IF($J$9=12,'Jeunes Plants'!AW367,IF($J$9=13,'Jeunes Plants'!AX367,IF($J$9=14,'Jeunes Plants'!AY367,IF($J$9=15,'Jeunes Plants'!AZ367,IF($J$9=16,'Jeunes Plants'!BA367,IF($J$9=17,'Jeunes Plants'!BB367,IF($J$9=18,'Jeunes Plants'!BC367,IF($J$9=19,'Jeunes Plants'!BD367,IF($J$9=20,'Jeunes Plants'!BE367,IF($J$9=21,'Jeunes Plants'!BF367,IF($J$9=22,'Jeunes Plants'!BG367,IF($J$9=23,'Jeunes Plants'!BH367,IF($J$9=24,'Jeunes Plants'!BI367,IF($J$9=25,'Jeunes Plants'!BJ367,IF($J$9=26,'Jeunes Plants'!BK367,IF($J$9=27,'Jeunes Plants'!BL367,IF($J$9=28,'Jeunes Plants'!BM367,IF($J$9=29,'Jeunes Plants'!BN367,IF($J$9=30,'Jeunes Plants'!BO367,IF($J$9=31,'Jeunes Plants'!BP367,IF($J$9=32,'Jeunes Plants'!BQ367,IF($J$9=33,'Jeunes Plants'!BR367,IF($J$9=34,'Jeunes Plants'!BS367,IF($J$9=35,'Jeunes Plants'!B12270,))))))))))))))))))))))))))))))))))))))))))))))))))))</f>
        <v>0</v>
      </c>
      <c r="K544" s="103" t="str">
        <f>IF('Jeunes Plants'!R367=0,"","Erreur")</f>
        <v/>
      </c>
    </row>
    <row r="545" spans="1:11" x14ac:dyDescent="0.25">
      <c r="A545" s="103">
        <f>IF('Jeunes Plants'!A368&lt;&gt;"",'Jeunes Plants'!A368,"")</f>
        <v>25904</v>
      </c>
      <c r="B545" s="103" t="str">
        <f>IF('Jeunes Plants'!L368&lt;&gt;"",'Jeunes Plants'!L368,"")</f>
        <v>S3B</v>
      </c>
      <c r="C545" s="107" t="str">
        <f>IF('Jeunes Plants'!B368&lt;&gt;"",'Jeunes Plants'!B368,"")</f>
        <v>DIANTHUS OSCAR</v>
      </c>
      <c r="D545" s="107" t="str">
        <f>IF('Jeunes Plants'!C368&lt;&gt;"",'Jeunes Plants'!C368,"")</f>
        <v>Purple Star</v>
      </c>
      <c r="E545" s="103">
        <f>IF('Jeunes Plants'!H368&lt;&gt;"",'Jeunes Plants'!H368,"")</f>
        <v>5</v>
      </c>
      <c r="F545" s="103" t="str">
        <f>IF('Jeunes Plants'!E368&lt;&gt;"",'Jeunes Plants'!E368,"")</f>
        <v>B</v>
      </c>
      <c r="G545" s="103" t="str">
        <f>IF('Jeunes Plants'!N368&lt;&gt;"",'Jeunes Plants'!N368,"")</f>
        <v>M3</v>
      </c>
      <c r="H545" s="103" t="str">
        <f>IF('Jeunes Plants'!I368&lt;&gt;"",'Jeunes Plants'!I368,"")</f>
        <v>B</v>
      </c>
      <c r="I545" s="103">
        <f>IF('Jeunes Plants'!J368&lt;&gt;"",'Jeunes Plants'!J368,"")</f>
        <v>0.04</v>
      </c>
      <c r="J545" s="103">
        <f>IF($J$9=36,'Jeunes Plants'!U368,IF($J$9=37,'Jeunes Plants'!V368,IF($J$9=38,'Jeunes Plants'!W368,IF($J$9=39,'Jeunes Plants'!X368,IF($J$9=40,'Jeunes Plants'!Y368,IF($J$9=41,'Jeunes Plants'!Z368,IF($J$9=42,'Jeunes Plants'!AA368,IF($J$9=43,'Jeunes Plants'!AB368,IF($J$9=44,'Jeunes Plants'!AC368,IF($J$9=45,'Jeunes Plants'!AD368,IF($J$9=46,'Jeunes Plants'!AE368,IF($J$9=47,'Jeunes Plants'!AF368,IF($J$9=48,'Jeunes Plants'!AG368,IF($J$9=49,'Jeunes Plants'!AH368,IF($J$9=50,'Jeunes Plants'!AI368,IF($J$9=51,'Jeunes Plants'!AJ368,IF($J$9=52,'Jeunes Plants'!AK368,IF($J$9=1,'Jeunes Plants'!AL368,IF($J$9=2,'Jeunes Plants'!AM368,IF($J$9=3,'Jeunes Plants'!AN368,IF($J$9=4,'Jeunes Plants'!AO368,IF($J$9=5,'Jeunes Plants'!AP368,IF($J$9=6,'Jeunes Plants'!AQ368,IF($J$9=7,'Jeunes Plants'!AR368,IF($J$9=8,'Jeunes Plants'!AS368,IF($J$9=9,'Jeunes Plants'!AT368,IF($J$9=10,'Jeunes Plants'!AU368,IF($J$9=11,'Jeunes Plants'!AV368,IF($J$9=12,'Jeunes Plants'!AW368,IF($J$9=13,'Jeunes Plants'!AX368,IF($J$9=14,'Jeunes Plants'!AY368,IF($J$9=15,'Jeunes Plants'!AZ368,IF($J$9=16,'Jeunes Plants'!BA368,IF($J$9=17,'Jeunes Plants'!BB368,IF($J$9=18,'Jeunes Plants'!BC368,IF($J$9=19,'Jeunes Plants'!BD368,IF($J$9=20,'Jeunes Plants'!BE368,IF($J$9=21,'Jeunes Plants'!BF368,IF($J$9=22,'Jeunes Plants'!BG368,IF($J$9=23,'Jeunes Plants'!BH368,IF($J$9=24,'Jeunes Plants'!BI368,IF($J$9=25,'Jeunes Plants'!BJ368,IF($J$9=26,'Jeunes Plants'!BK368,IF($J$9=27,'Jeunes Plants'!BL368,IF($J$9=28,'Jeunes Plants'!BM368,IF($J$9=29,'Jeunes Plants'!BN368,IF($J$9=30,'Jeunes Plants'!BO368,IF($J$9=31,'Jeunes Plants'!BP368,IF($J$9=32,'Jeunes Plants'!BQ368,IF($J$9=33,'Jeunes Plants'!BR368,IF($J$9=34,'Jeunes Plants'!BS368,IF($J$9=35,'Jeunes Plants'!B12271,))))))))))))))))))))))))))))))))))))))))))))))))))))</f>
        <v>0</v>
      </c>
      <c r="K545" s="103" t="str">
        <f>IF('Jeunes Plants'!R368=0,"","Erreur")</f>
        <v/>
      </c>
    </row>
    <row r="546" spans="1:11" x14ac:dyDescent="0.25">
      <c r="A546" s="103">
        <f>IF('Jeunes Plants'!A369&lt;&gt;"",'Jeunes Plants'!A369,"")</f>
        <v>25905</v>
      </c>
      <c r="B546" s="103" t="str">
        <f>IF('Jeunes Plants'!L369&lt;&gt;"",'Jeunes Plants'!L369,"")</f>
        <v>S3B</v>
      </c>
      <c r="C546" s="107" t="str">
        <f>IF('Jeunes Plants'!B369&lt;&gt;"",'Jeunes Plants'!B369,"")</f>
        <v>DIANTHUS OSCAR</v>
      </c>
      <c r="D546" s="107" t="str">
        <f>IF('Jeunes Plants'!C369&lt;&gt;"",'Jeunes Plants'!C369,"")</f>
        <v>Purple Wings</v>
      </c>
      <c r="E546" s="103">
        <f>IF('Jeunes Plants'!H369&lt;&gt;"",'Jeunes Plants'!H369,"")</f>
        <v>5</v>
      </c>
      <c r="F546" s="103" t="str">
        <f>IF('Jeunes Plants'!E369&lt;&gt;"",'Jeunes Plants'!E369,"")</f>
        <v>B</v>
      </c>
      <c r="G546" s="103" t="str">
        <f>IF('Jeunes Plants'!N369&lt;&gt;"",'Jeunes Plants'!N369,"")</f>
        <v>M3</v>
      </c>
      <c r="H546" s="103" t="str">
        <f>IF('Jeunes Plants'!I369&lt;&gt;"",'Jeunes Plants'!I369,"")</f>
        <v>B</v>
      </c>
      <c r="I546" s="103">
        <f>IF('Jeunes Plants'!J369&lt;&gt;"",'Jeunes Plants'!J369,"")</f>
        <v>0.04</v>
      </c>
      <c r="J546" s="103">
        <f>IF($J$9=36,'Jeunes Plants'!U369,IF($J$9=37,'Jeunes Plants'!V369,IF($J$9=38,'Jeunes Plants'!W369,IF($J$9=39,'Jeunes Plants'!X369,IF($J$9=40,'Jeunes Plants'!Y369,IF($J$9=41,'Jeunes Plants'!Z369,IF($J$9=42,'Jeunes Plants'!AA369,IF($J$9=43,'Jeunes Plants'!AB369,IF($J$9=44,'Jeunes Plants'!AC369,IF($J$9=45,'Jeunes Plants'!AD369,IF($J$9=46,'Jeunes Plants'!AE369,IF($J$9=47,'Jeunes Plants'!AF369,IF($J$9=48,'Jeunes Plants'!AG369,IF($J$9=49,'Jeunes Plants'!AH369,IF($J$9=50,'Jeunes Plants'!AI369,IF($J$9=51,'Jeunes Plants'!AJ369,IF($J$9=52,'Jeunes Plants'!AK369,IF($J$9=1,'Jeunes Plants'!AL369,IF($J$9=2,'Jeunes Plants'!AM369,IF($J$9=3,'Jeunes Plants'!AN369,IF($J$9=4,'Jeunes Plants'!AO369,IF($J$9=5,'Jeunes Plants'!AP369,IF($J$9=6,'Jeunes Plants'!AQ369,IF($J$9=7,'Jeunes Plants'!AR369,IF($J$9=8,'Jeunes Plants'!AS369,IF($J$9=9,'Jeunes Plants'!AT369,IF($J$9=10,'Jeunes Plants'!AU369,IF($J$9=11,'Jeunes Plants'!AV369,IF($J$9=12,'Jeunes Plants'!AW369,IF($J$9=13,'Jeunes Plants'!AX369,IF($J$9=14,'Jeunes Plants'!AY369,IF($J$9=15,'Jeunes Plants'!AZ369,IF($J$9=16,'Jeunes Plants'!BA369,IF($J$9=17,'Jeunes Plants'!BB369,IF($J$9=18,'Jeunes Plants'!BC369,IF($J$9=19,'Jeunes Plants'!BD369,IF($J$9=20,'Jeunes Plants'!BE369,IF($J$9=21,'Jeunes Plants'!BF369,IF($J$9=22,'Jeunes Plants'!BG369,IF($J$9=23,'Jeunes Plants'!BH369,IF($J$9=24,'Jeunes Plants'!BI369,IF($J$9=25,'Jeunes Plants'!BJ369,IF($J$9=26,'Jeunes Plants'!BK369,IF($J$9=27,'Jeunes Plants'!BL369,IF($J$9=28,'Jeunes Plants'!BM369,IF($J$9=29,'Jeunes Plants'!BN369,IF($J$9=30,'Jeunes Plants'!BO369,IF($J$9=31,'Jeunes Plants'!BP369,IF($J$9=32,'Jeunes Plants'!BQ369,IF($J$9=33,'Jeunes Plants'!BR369,IF($J$9=34,'Jeunes Plants'!BS369,IF($J$9=35,'Jeunes Plants'!B12272,))))))))))))))))))))))))))))))))))))))))))))))))))))</f>
        <v>0</v>
      </c>
      <c r="K546" s="103" t="str">
        <f>IF('Jeunes Plants'!R369=0,"","Erreur")</f>
        <v/>
      </c>
    </row>
    <row r="547" spans="1:11" x14ac:dyDescent="0.25">
      <c r="A547" s="103">
        <f>IF('Jeunes Plants'!A370&lt;&gt;"",'Jeunes Plants'!A370,"")</f>
        <v>25906</v>
      </c>
      <c r="B547" s="103" t="str">
        <f>IF('Jeunes Plants'!L370&lt;&gt;"",'Jeunes Plants'!L370,"")</f>
        <v>S3B</v>
      </c>
      <c r="C547" s="107" t="str">
        <f>IF('Jeunes Plants'!B370&lt;&gt;"",'Jeunes Plants'!B370,"")</f>
        <v>DIANTHUS OSCAR</v>
      </c>
      <c r="D547" s="107" t="str">
        <f>IF('Jeunes Plants'!C370&lt;&gt;"",'Jeunes Plants'!C370,"")</f>
        <v>Red Star</v>
      </c>
      <c r="E547" s="103">
        <f>IF('Jeunes Plants'!H370&lt;&gt;"",'Jeunes Plants'!H370,"")</f>
        <v>5</v>
      </c>
      <c r="F547" s="103" t="str">
        <f>IF('Jeunes Plants'!E370&lt;&gt;"",'Jeunes Plants'!E370,"")</f>
        <v>B</v>
      </c>
      <c r="G547" s="103" t="str">
        <f>IF('Jeunes Plants'!N370&lt;&gt;"",'Jeunes Plants'!N370,"")</f>
        <v>M3</v>
      </c>
      <c r="H547" s="103" t="str">
        <f>IF('Jeunes Plants'!I370&lt;&gt;"",'Jeunes Plants'!I370,"")</f>
        <v>B</v>
      </c>
      <c r="I547" s="103">
        <f>IF('Jeunes Plants'!J370&lt;&gt;"",'Jeunes Plants'!J370,"")</f>
        <v>0.04</v>
      </c>
      <c r="J547" s="103">
        <f>IF($J$9=36,'Jeunes Plants'!U370,IF($J$9=37,'Jeunes Plants'!V370,IF($J$9=38,'Jeunes Plants'!W370,IF($J$9=39,'Jeunes Plants'!X370,IF($J$9=40,'Jeunes Plants'!Y370,IF($J$9=41,'Jeunes Plants'!Z370,IF($J$9=42,'Jeunes Plants'!AA370,IF($J$9=43,'Jeunes Plants'!AB370,IF($J$9=44,'Jeunes Plants'!AC370,IF($J$9=45,'Jeunes Plants'!AD370,IF($J$9=46,'Jeunes Plants'!AE370,IF($J$9=47,'Jeunes Plants'!AF370,IF($J$9=48,'Jeunes Plants'!AG370,IF($J$9=49,'Jeunes Plants'!AH370,IF($J$9=50,'Jeunes Plants'!AI370,IF($J$9=51,'Jeunes Plants'!AJ370,IF($J$9=52,'Jeunes Plants'!AK370,IF($J$9=1,'Jeunes Plants'!AL370,IF($J$9=2,'Jeunes Plants'!AM370,IF($J$9=3,'Jeunes Plants'!AN370,IF($J$9=4,'Jeunes Plants'!AO370,IF($J$9=5,'Jeunes Plants'!AP370,IF($J$9=6,'Jeunes Plants'!AQ370,IF($J$9=7,'Jeunes Plants'!AR370,IF($J$9=8,'Jeunes Plants'!AS370,IF($J$9=9,'Jeunes Plants'!AT370,IF($J$9=10,'Jeunes Plants'!AU370,IF($J$9=11,'Jeunes Plants'!AV370,IF($J$9=12,'Jeunes Plants'!AW370,IF($J$9=13,'Jeunes Plants'!AX370,IF($J$9=14,'Jeunes Plants'!AY370,IF($J$9=15,'Jeunes Plants'!AZ370,IF($J$9=16,'Jeunes Plants'!BA370,IF($J$9=17,'Jeunes Plants'!BB370,IF($J$9=18,'Jeunes Plants'!BC370,IF($J$9=19,'Jeunes Plants'!BD370,IF($J$9=20,'Jeunes Plants'!BE370,IF($J$9=21,'Jeunes Plants'!BF370,IF($J$9=22,'Jeunes Plants'!BG370,IF($J$9=23,'Jeunes Plants'!BH370,IF($J$9=24,'Jeunes Plants'!BI370,IF($J$9=25,'Jeunes Plants'!BJ370,IF($J$9=26,'Jeunes Plants'!BK370,IF($J$9=27,'Jeunes Plants'!BL370,IF($J$9=28,'Jeunes Plants'!BM370,IF($J$9=29,'Jeunes Plants'!BN370,IF($J$9=30,'Jeunes Plants'!BO370,IF($J$9=31,'Jeunes Plants'!BP370,IF($J$9=32,'Jeunes Plants'!BQ370,IF($J$9=33,'Jeunes Plants'!BR370,IF($J$9=34,'Jeunes Plants'!BS370,IF($J$9=35,'Jeunes Plants'!B12273,))))))))))))))))))))))))))))))))))))))))))))))))))))</f>
        <v>0</v>
      </c>
      <c r="K547" s="103" t="str">
        <f>IF('Jeunes Plants'!R370=0,"","Erreur")</f>
        <v/>
      </c>
    </row>
    <row r="548" spans="1:11" x14ac:dyDescent="0.25">
      <c r="A548" s="103">
        <f>IF('Jeunes Plants'!A371&lt;&gt;"",'Jeunes Plants'!A371,"")</f>
        <v>25907</v>
      </c>
      <c r="B548" s="103" t="str">
        <f>IF('Jeunes Plants'!L371&lt;&gt;"",'Jeunes Plants'!L371,"")</f>
        <v>S3B</v>
      </c>
      <c r="C548" s="107" t="str">
        <f>IF('Jeunes Plants'!B371&lt;&gt;"",'Jeunes Plants'!B371,"")</f>
        <v>DIANTHUS OSCAR</v>
      </c>
      <c r="D548" s="107" t="str">
        <f>IF('Jeunes Plants'!C371&lt;&gt;"",'Jeunes Plants'!C371,"")</f>
        <v>Salmon</v>
      </c>
      <c r="E548" s="103">
        <f>IF('Jeunes Plants'!H371&lt;&gt;"",'Jeunes Plants'!H371,"")</f>
        <v>5</v>
      </c>
      <c r="F548" s="103" t="str">
        <f>IF('Jeunes Plants'!E371&lt;&gt;"",'Jeunes Plants'!E371,"")</f>
        <v>B</v>
      </c>
      <c r="G548" s="103" t="str">
        <f>IF('Jeunes Plants'!N371&lt;&gt;"",'Jeunes Plants'!N371,"")</f>
        <v>M3</v>
      </c>
      <c r="H548" s="103" t="str">
        <f>IF('Jeunes Plants'!I371&lt;&gt;"",'Jeunes Plants'!I371,"")</f>
        <v>B</v>
      </c>
      <c r="I548" s="103">
        <f>IF('Jeunes Plants'!J371&lt;&gt;"",'Jeunes Plants'!J371,"")</f>
        <v>0.04</v>
      </c>
      <c r="J548" s="103">
        <f>IF($J$9=36,'Jeunes Plants'!U371,IF($J$9=37,'Jeunes Plants'!V371,IF($J$9=38,'Jeunes Plants'!W371,IF($J$9=39,'Jeunes Plants'!X371,IF($J$9=40,'Jeunes Plants'!Y371,IF($J$9=41,'Jeunes Plants'!Z371,IF($J$9=42,'Jeunes Plants'!AA371,IF($J$9=43,'Jeunes Plants'!AB371,IF($J$9=44,'Jeunes Plants'!AC371,IF($J$9=45,'Jeunes Plants'!AD371,IF($J$9=46,'Jeunes Plants'!AE371,IF($J$9=47,'Jeunes Plants'!AF371,IF($J$9=48,'Jeunes Plants'!AG371,IF($J$9=49,'Jeunes Plants'!AH371,IF($J$9=50,'Jeunes Plants'!AI371,IF($J$9=51,'Jeunes Plants'!AJ371,IF($J$9=52,'Jeunes Plants'!AK371,IF($J$9=1,'Jeunes Plants'!AL371,IF($J$9=2,'Jeunes Plants'!AM371,IF($J$9=3,'Jeunes Plants'!AN371,IF($J$9=4,'Jeunes Plants'!AO371,IF($J$9=5,'Jeunes Plants'!AP371,IF($J$9=6,'Jeunes Plants'!AQ371,IF($J$9=7,'Jeunes Plants'!AR371,IF($J$9=8,'Jeunes Plants'!AS371,IF($J$9=9,'Jeunes Plants'!AT371,IF($J$9=10,'Jeunes Plants'!AU371,IF($J$9=11,'Jeunes Plants'!AV371,IF($J$9=12,'Jeunes Plants'!AW371,IF($J$9=13,'Jeunes Plants'!AX371,IF($J$9=14,'Jeunes Plants'!AY371,IF($J$9=15,'Jeunes Plants'!AZ371,IF($J$9=16,'Jeunes Plants'!BA371,IF($J$9=17,'Jeunes Plants'!BB371,IF($J$9=18,'Jeunes Plants'!BC371,IF($J$9=19,'Jeunes Plants'!BD371,IF($J$9=20,'Jeunes Plants'!BE371,IF($J$9=21,'Jeunes Plants'!BF371,IF($J$9=22,'Jeunes Plants'!BG371,IF($J$9=23,'Jeunes Plants'!BH371,IF($J$9=24,'Jeunes Plants'!BI371,IF($J$9=25,'Jeunes Plants'!BJ371,IF($J$9=26,'Jeunes Plants'!BK371,IF($J$9=27,'Jeunes Plants'!BL371,IF($J$9=28,'Jeunes Plants'!BM371,IF($J$9=29,'Jeunes Plants'!BN371,IF($J$9=30,'Jeunes Plants'!BO371,IF($J$9=31,'Jeunes Plants'!BP371,IF($J$9=32,'Jeunes Plants'!BQ371,IF($J$9=33,'Jeunes Plants'!BR371,IF($J$9=34,'Jeunes Plants'!BS371,IF($J$9=35,'Jeunes Plants'!B12274,))))))))))))))))))))))))))))))))))))))))))))))))))))</f>
        <v>0</v>
      </c>
      <c r="K548" s="103" t="str">
        <f>IF('Jeunes Plants'!R371=0,"","Erreur")</f>
        <v/>
      </c>
    </row>
    <row r="549" spans="1:11" x14ac:dyDescent="0.25">
      <c r="A549" s="103">
        <f>IF('Jeunes Plants'!A372&lt;&gt;"",'Jeunes Plants'!A372,"")</f>
        <v>25908</v>
      </c>
      <c r="B549" s="103" t="str">
        <f>IF('Jeunes Plants'!L372&lt;&gt;"",'Jeunes Plants'!L372,"")</f>
        <v>S3B</v>
      </c>
      <c r="C549" s="107" t="str">
        <f>IF('Jeunes Plants'!B372&lt;&gt;"",'Jeunes Plants'!B372,"")</f>
        <v>DIANTHUS OSCAR</v>
      </c>
      <c r="D549" s="107" t="str">
        <f>IF('Jeunes Plants'!C372&lt;&gt;"",'Jeunes Plants'!C372,"")</f>
        <v>White</v>
      </c>
      <c r="E549" s="103">
        <f>IF('Jeunes Plants'!H372&lt;&gt;"",'Jeunes Plants'!H372,"")</f>
        <v>5</v>
      </c>
      <c r="F549" s="103" t="str">
        <f>IF('Jeunes Plants'!E372&lt;&gt;"",'Jeunes Plants'!E372,"")</f>
        <v>B</v>
      </c>
      <c r="G549" s="103" t="str">
        <f>IF('Jeunes Plants'!N372&lt;&gt;"",'Jeunes Plants'!N372,"")</f>
        <v>M3</v>
      </c>
      <c r="H549" s="103" t="str">
        <f>IF('Jeunes Plants'!I372&lt;&gt;"",'Jeunes Plants'!I372,"")</f>
        <v>B</v>
      </c>
      <c r="I549" s="103">
        <f>IF('Jeunes Plants'!J372&lt;&gt;"",'Jeunes Plants'!J372,"")</f>
        <v>0.04</v>
      </c>
      <c r="J549" s="103">
        <f>IF($J$9=36,'Jeunes Plants'!U372,IF($J$9=37,'Jeunes Plants'!V372,IF($J$9=38,'Jeunes Plants'!W372,IF($J$9=39,'Jeunes Plants'!X372,IF($J$9=40,'Jeunes Plants'!Y372,IF($J$9=41,'Jeunes Plants'!Z372,IF($J$9=42,'Jeunes Plants'!AA372,IF($J$9=43,'Jeunes Plants'!AB372,IF($J$9=44,'Jeunes Plants'!AC372,IF($J$9=45,'Jeunes Plants'!AD372,IF($J$9=46,'Jeunes Plants'!AE372,IF($J$9=47,'Jeunes Plants'!AF372,IF($J$9=48,'Jeunes Plants'!AG372,IF($J$9=49,'Jeunes Plants'!AH372,IF($J$9=50,'Jeunes Plants'!AI372,IF($J$9=51,'Jeunes Plants'!AJ372,IF($J$9=52,'Jeunes Plants'!AK372,IF($J$9=1,'Jeunes Plants'!AL372,IF($J$9=2,'Jeunes Plants'!AM372,IF($J$9=3,'Jeunes Plants'!AN372,IF($J$9=4,'Jeunes Plants'!AO372,IF($J$9=5,'Jeunes Plants'!AP372,IF($J$9=6,'Jeunes Plants'!AQ372,IF($J$9=7,'Jeunes Plants'!AR372,IF($J$9=8,'Jeunes Plants'!AS372,IF($J$9=9,'Jeunes Plants'!AT372,IF($J$9=10,'Jeunes Plants'!AU372,IF($J$9=11,'Jeunes Plants'!AV372,IF($J$9=12,'Jeunes Plants'!AW372,IF($J$9=13,'Jeunes Plants'!AX372,IF($J$9=14,'Jeunes Plants'!AY372,IF($J$9=15,'Jeunes Plants'!AZ372,IF($J$9=16,'Jeunes Plants'!BA372,IF($J$9=17,'Jeunes Plants'!BB372,IF($J$9=18,'Jeunes Plants'!BC372,IF($J$9=19,'Jeunes Plants'!BD372,IF($J$9=20,'Jeunes Plants'!BE372,IF($J$9=21,'Jeunes Plants'!BF372,IF($J$9=22,'Jeunes Plants'!BG372,IF($J$9=23,'Jeunes Plants'!BH372,IF($J$9=24,'Jeunes Plants'!BI372,IF($J$9=25,'Jeunes Plants'!BJ372,IF($J$9=26,'Jeunes Plants'!BK372,IF($J$9=27,'Jeunes Plants'!BL372,IF($J$9=28,'Jeunes Plants'!BM372,IF($J$9=29,'Jeunes Plants'!BN372,IF($J$9=30,'Jeunes Plants'!BO372,IF($J$9=31,'Jeunes Plants'!BP372,IF($J$9=32,'Jeunes Plants'!BQ372,IF($J$9=33,'Jeunes Plants'!BR372,IF($J$9=34,'Jeunes Plants'!BS372,IF($J$9=35,'Jeunes Plants'!B12275,))))))))))))))))))))))))))))))))))))))))))))))))))))</f>
        <v>0</v>
      </c>
      <c r="K549" s="103" t="str">
        <f>IF('Jeunes Plants'!R372=0,"","Erreur")</f>
        <v/>
      </c>
    </row>
    <row r="550" spans="1:11" x14ac:dyDescent="0.25">
      <c r="A550" s="103">
        <f>IF('Jeunes Plants'!A373&lt;&gt;"",'Jeunes Plants'!A373,"")</f>
        <v>25974</v>
      </c>
      <c r="B550" s="103" t="str">
        <f>IF('Jeunes Plants'!L373&lt;&gt;"",'Jeunes Plants'!L373,"")</f>
        <v>S3B</v>
      </c>
      <c r="C550" s="107" t="str">
        <f>IF('Jeunes Plants'!B373&lt;&gt;"",'Jeunes Plants'!B373,"")</f>
        <v>DIANTHUS OSCAR</v>
      </c>
      <c r="D550" s="107" t="str">
        <f>IF('Jeunes Plants'!C373&lt;&gt;"",'Jeunes Plants'!C373,"")</f>
        <v>Variés</v>
      </c>
      <c r="E550" s="103">
        <f>IF('Jeunes Plants'!H373&lt;&gt;"",'Jeunes Plants'!H373,"")</f>
        <v>5</v>
      </c>
      <c r="F550" s="103" t="str">
        <f>IF('Jeunes Plants'!E373&lt;&gt;"",'Jeunes Plants'!E373,"")</f>
        <v>B</v>
      </c>
      <c r="G550" s="103" t="str">
        <f>IF('Jeunes Plants'!N373&lt;&gt;"",'Jeunes Plants'!N373,"")</f>
        <v>M3</v>
      </c>
      <c r="H550" s="103" t="str">
        <f>IF('Jeunes Plants'!I373&lt;&gt;"",'Jeunes Plants'!I373,"")</f>
        <v>B</v>
      </c>
      <c r="I550" s="103">
        <f>IF('Jeunes Plants'!J373&lt;&gt;"",'Jeunes Plants'!J373,"")</f>
        <v>0.04</v>
      </c>
      <c r="J550" s="103">
        <f>IF($J$9=36,'Jeunes Plants'!U373,IF($J$9=37,'Jeunes Plants'!V373,IF($J$9=38,'Jeunes Plants'!W373,IF($J$9=39,'Jeunes Plants'!X373,IF($J$9=40,'Jeunes Plants'!Y373,IF($J$9=41,'Jeunes Plants'!Z373,IF($J$9=42,'Jeunes Plants'!AA373,IF($J$9=43,'Jeunes Plants'!AB373,IF($J$9=44,'Jeunes Plants'!AC373,IF($J$9=45,'Jeunes Plants'!AD373,IF($J$9=46,'Jeunes Plants'!AE373,IF($J$9=47,'Jeunes Plants'!AF373,IF($J$9=48,'Jeunes Plants'!AG373,IF($J$9=49,'Jeunes Plants'!AH373,IF($J$9=50,'Jeunes Plants'!AI373,IF($J$9=51,'Jeunes Plants'!AJ373,IF($J$9=52,'Jeunes Plants'!AK373,IF($J$9=1,'Jeunes Plants'!AL373,IF($J$9=2,'Jeunes Plants'!AM373,IF($J$9=3,'Jeunes Plants'!AN373,IF($J$9=4,'Jeunes Plants'!AO373,IF($J$9=5,'Jeunes Plants'!AP373,IF($J$9=6,'Jeunes Plants'!AQ373,IF($J$9=7,'Jeunes Plants'!AR373,IF($J$9=8,'Jeunes Plants'!AS373,IF($J$9=9,'Jeunes Plants'!AT373,IF($J$9=10,'Jeunes Plants'!AU373,IF($J$9=11,'Jeunes Plants'!AV373,IF($J$9=12,'Jeunes Plants'!AW373,IF($J$9=13,'Jeunes Plants'!AX373,IF($J$9=14,'Jeunes Plants'!AY373,IF($J$9=15,'Jeunes Plants'!AZ373,IF($J$9=16,'Jeunes Plants'!BA373,IF($J$9=17,'Jeunes Plants'!BB373,IF($J$9=18,'Jeunes Plants'!BC373,IF($J$9=19,'Jeunes Plants'!BD373,IF($J$9=20,'Jeunes Plants'!BE373,IF($J$9=21,'Jeunes Plants'!BF373,IF($J$9=22,'Jeunes Plants'!BG373,IF($J$9=23,'Jeunes Plants'!BH373,IF($J$9=24,'Jeunes Plants'!BI373,IF($J$9=25,'Jeunes Plants'!BJ373,IF($J$9=26,'Jeunes Plants'!BK373,IF($J$9=27,'Jeunes Plants'!BL373,IF($J$9=28,'Jeunes Plants'!BM373,IF($J$9=29,'Jeunes Plants'!BN373,IF($J$9=30,'Jeunes Plants'!BO373,IF($J$9=31,'Jeunes Plants'!BP373,IF($J$9=32,'Jeunes Plants'!BQ373,IF($J$9=33,'Jeunes Plants'!BR373,IF($J$9=34,'Jeunes Plants'!BS373,IF($J$9=35,'Jeunes Plants'!B12276,))))))))))))))))))))))))))))))))))))))))))))))))))))</f>
        <v>0</v>
      </c>
      <c r="K550" s="103" t="str">
        <f>IF('Jeunes Plants'!R373=0,"","Erreur")</f>
        <v/>
      </c>
    </row>
    <row r="551" spans="1:11" x14ac:dyDescent="0.25">
      <c r="A551" s="450"/>
      <c r="B551" s="450"/>
      <c r="C551" s="451" t="s">
        <v>1871</v>
      </c>
      <c r="D551" s="451"/>
      <c r="E551" s="450"/>
      <c r="F551" s="450"/>
      <c r="G551" s="450"/>
      <c r="H551" s="450"/>
      <c r="I551" s="450"/>
      <c r="J551" s="450">
        <f>SUBTOTAL(9,J539:J550)</f>
        <v>0</v>
      </c>
      <c r="K551" s="450"/>
    </row>
    <row r="552" spans="1:11" x14ac:dyDescent="0.25">
      <c r="A552" s="103">
        <f>IF('Jeunes Plants'!A374&lt;&gt;"",'Jeunes Plants'!A374,"")</f>
        <v>25909</v>
      </c>
      <c r="B552" s="103" t="str">
        <f>IF('Jeunes Plants'!L374&lt;&gt;"",'Jeunes Plants'!L374,"")</f>
        <v>S3B</v>
      </c>
      <c r="C552" s="107" t="str">
        <f>IF('Jeunes Plants'!B374&lt;&gt;"",'Jeunes Plants'!B374,"")</f>
        <v>DIANTHUS</v>
      </c>
      <c r="D552" s="107" t="str">
        <f>IF('Jeunes Plants'!C374&lt;&gt;"",'Jeunes Plants'!C374,"")</f>
        <v>Aura</v>
      </c>
      <c r="E552" s="103">
        <f>IF('Jeunes Plants'!H374&lt;&gt;"",'Jeunes Plants'!H374,"")</f>
        <v>5</v>
      </c>
      <c r="F552" s="103" t="str">
        <f>IF('Jeunes Plants'!E374&lt;&gt;"",'Jeunes Plants'!E374,"")</f>
        <v>B</v>
      </c>
      <c r="G552" s="103" t="str">
        <f>IF('Jeunes Plants'!N374&lt;&gt;"",'Jeunes Plants'!N374,"")</f>
        <v>M3</v>
      </c>
      <c r="H552" s="103" t="str">
        <f>IF('Jeunes Plants'!I374&lt;&gt;"",'Jeunes Plants'!I374,"")</f>
        <v>B</v>
      </c>
      <c r="I552" s="103">
        <f>IF('Jeunes Plants'!J374&lt;&gt;"",'Jeunes Plants'!J374,"")</f>
        <v>0.05</v>
      </c>
      <c r="J552" s="103">
        <f>IF($J$9=36,'Jeunes Plants'!U374,IF($J$9=37,'Jeunes Plants'!V374,IF($J$9=38,'Jeunes Plants'!W374,IF($J$9=39,'Jeunes Plants'!X374,IF($J$9=40,'Jeunes Plants'!Y374,IF($J$9=41,'Jeunes Plants'!Z374,IF($J$9=42,'Jeunes Plants'!AA374,IF($J$9=43,'Jeunes Plants'!AB374,IF($J$9=44,'Jeunes Plants'!AC374,IF($J$9=45,'Jeunes Plants'!AD374,IF($J$9=46,'Jeunes Plants'!AE374,IF($J$9=47,'Jeunes Plants'!AF374,IF($J$9=48,'Jeunes Plants'!AG374,IF($J$9=49,'Jeunes Plants'!AH374,IF($J$9=50,'Jeunes Plants'!AI374,IF($J$9=51,'Jeunes Plants'!AJ374,IF($J$9=52,'Jeunes Plants'!AK374,IF($J$9=1,'Jeunes Plants'!AL374,IF($J$9=2,'Jeunes Plants'!AM374,IF($J$9=3,'Jeunes Plants'!AN374,IF($J$9=4,'Jeunes Plants'!AO374,IF($J$9=5,'Jeunes Plants'!AP374,IF($J$9=6,'Jeunes Plants'!AQ374,IF($J$9=7,'Jeunes Plants'!AR374,IF($J$9=8,'Jeunes Plants'!AS374,IF($J$9=9,'Jeunes Plants'!AT374,IF($J$9=10,'Jeunes Plants'!AU374,IF($J$9=11,'Jeunes Plants'!AV374,IF($J$9=12,'Jeunes Plants'!AW374,IF($J$9=13,'Jeunes Plants'!AX374,IF($J$9=14,'Jeunes Plants'!AY374,IF($J$9=15,'Jeunes Plants'!AZ374,IF($J$9=16,'Jeunes Plants'!BA374,IF($J$9=17,'Jeunes Plants'!BB374,IF($J$9=18,'Jeunes Plants'!BC374,IF($J$9=19,'Jeunes Plants'!BD374,IF($J$9=20,'Jeunes Plants'!BE374,IF($J$9=21,'Jeunes Plants'!BF374,IF($J$9=22,'Jeunes Plants'!BG374,IF($J$9=23,'Jeunes Plants'!BH374,IF($J$9=24,'Jeunes Plants'!BI374,IF($J$9=25,'Jeunes Plants'!BJ374,IF($J$9=26,'Jeunes Plants'!BK374,IF($J$9=27,'Jeunes Plants'!BL374,IF($J$9=28,'Jeunes Plants'!BM374,IF($J$9=29,'Jeunes Plants'!BN374,IF($J$9=30,'Jeunes Plants'!BO374,IF($J$9=31,'Jeunes Plants'!BP374,IF($J$9=32,'Jeunes Plants'!BQ374,IF($J$9=33,'Jeunes Plants'!BR374,IF($J$9=34,'Jeunes Plants'!BS374,IF($J$9=35,'Jeunes Plants'!B12277,))))))))))))))))))))))))))))))))))))))))))))))))))))</f>
        <v>0</v>
      </c>
      <c r="K552" s="103" t="str">
        <f>IF('Jeunes Plants'!R374=0,"","Erreur")</f>
        <v/>
      </c>
    </row>
    <row r="553" spans="1:11" x14ac:dyDescent="0.25">
      <c r="A553" s="103">
        <f>IF('Jeunes Plants'!A375&lt;&gt;"",'Jeunes Plants'!A375,"")</f>
        <v>25910</v>
      </c>
      <c r="B553" s="103" t="str">
        <f>IF('Jeunes Plants'!L375&lt;&gt;"",'Jeunes Plants'!L375,"")</f>
        <v>S3B</v>
      </c>
      <c r="C553" s="107" t="str">
        <f>IF('Jeunes Plants'!B375&lt;&gt;"",'Jeunes Plants'!B375,"")</f>
        <v>DIANTHUS</v>
      </c>
      <c r="D553" s="107" t="str">
        <f>IF('Jeunes Plants'!C375&lt;&gt;"",'Jeunes Plants'!C375,"")</f>
        <v>Pink Kisses</v>
      </c>
      <c r="E553" s="103">
        <f>IF('Jeunes Plants'!H375&lt;&gt;"",'Jeunes Plants'!H375,"")</f>
        <v>5</v>
      </c>
      <c r="F553" s="103" t="str">
        <f>IF('Jeunes Plants'!E375&lt;&gt;"",'Jeunes Plants'!E375,"")</f>
        <v>B</v>
      </c>
      <c r="G553" s="103" t="str">
        <f>IF('Jeunes Plants'!N375&lt;&gt;"",'Jeunes Plants'!N375,"")</f>
        <v>M3</v>
      </c>
      <c r="H553" s="103" t="str">
        <f>IF('Jeunes Plants'!I375&lt;&gt;"",'Jeunes Plants'!I375,"")</f>
        <v>B</v>
      </c>
      <c r="I553" s="103">
        <f>IF('Jeunes Plants'!J375&lt;&gt;"",'Jeunes Plants'!J375,"")</f>
        <v>0.06</v>
      </c>
      <c r="J553" s="103">
        <f>IF($J$9=36,'Jeunes Plants'!U375,IF($J$9=37,'Jeunes Plants'!V375,IF($J$9=38,'Jeunes Plants'!W375,IF($J$9=39,'Jeunes Plants'!X375,IF($J$9=40,'Jeunes Plants'!Y375,IF($J$9=41,'Jeunes Plants'!Z375,IF($J$9=42,'Jeunes Plants'!AA375,IF($J$9=43,'Jeunes Plants'!AB375,IF($J$9=44,'Jeunes Plants'!AC375,IF($J$9=45,'Jeunes Plants'!AD375,IF($J$9=46,'Jeunes Plants'!AE375,IF($J$9=47,'Jeunes Plants'!AF375,IF($J$9=48,'Jeunes Plants'!AG375,IF($J$9=49,'Jeunes Plants'!AH375,IF($J$9=50,'Jeunes Plants'!AI375,IF($J$9=51,'Jeunes Plants'!AJ375,IF($J$9=52,'Jeunes Plants'!AK375,IF($J$9=1,'Jeunes Plants'!AL375,IF($J$9=2,'Jeunes Plants'!AM375,IF($J$9=3,'Jeunes Plants'!AN375,IF($J$9=4,'Jeunes Plants'!AO375,IF($J$9=5,'Jeunes Plants'!AP375,IF($J$9=6,'Jeunes Plants'!AQ375,IF($J$9=7,'Jeunes Plants'!AR375,IF($J$9=8,'Jeunes Plants'!AS375,IF($J$9=9,'Jeunes Plants'!AT375,IF($J$9=10,'Jeunes Plants'!AU375,IF($J$9=11,'Jeunes Plants'!AV375,IF($J$9=12,'Jeunes Plants'!AW375,IF($J$9=13,'Jeunes Plants'!AX375,IF($J$9=14,'Jeunes Plants'!AY375,IF($J$9=15,'Jeunes Plants'!AZ375,IF($J$9=16,'Jeunes Plants'!BA375,IF($J$9=17,'Jeunes Plants'!BB375,IF($J$9=18,'Jeunes Plants'!BC375,IF($J$9=19,'Jeunes Plants'!BD375,IF($J$9=20,'Jeunes Plants'!BE375,IF($J$9=21,'Jeunes Plants'!BF375,IF($J$9=22,'Jeunes Plants'!BG375,IF($J$9=23,'Jeunes Plants'!BH375,IF($J$9=24,'Jeunes Plants'!BI375,IF($J$9=25,'Jeunes Plants'!BJ375,IF($J$9=26,'Jeunes Plants'!BK375,IF($J$9=27,'Jeunes Plants'!BL375,IF($J$9=28,'Jeunes Plants'!BM375,IF($J$9=29,'Jeunes Plants'!BN375,IF($J$9=30,'Jeunes Plants'!BO375,IF($J$9=31,'Jeunes Plants'!BP375,IF($J$9=32,'Jeunes Plants'!BQ375,IF($J$9=33,'Jeunes Plants'!BR375,IF($J$9=34,'Jeunes Plants'!BS375,IF($J$9=35,'Jeunes Plants'!B12278,))))))))))))))))))))))))))))))))))))))))))))))))))))</f>
        <v>0</v>
      </c>
      <c r="K553" s="103" t="str">
        <f>IF('Jeunes Plants'!R375=0,"","Erreur")</f>
        <v/>
      </c>
    </row>
    <row r="554" spans="1:11" x14ac:dyDescent="0.25">
      <c r="A554" s="103">
        <f>IF('Jeunes Plants'!A376&lt;&gt;"",'Jeunes Plants'!A376,"")</f>
        <v>12980</v>
      </c>
      <c r="B554" s="103" t="str">
        <f>IF('Jeunes Plants'!L376&lt;&gt;"",'Jeunes Plants'!L376,"")</f>
        <v>S3B</v>
      </c>
      <c r="C554" s="107" t="str">
        <f>IF('Jeunes Plants'!B376&lt;&gt;"",'Jeunes Plants'!B376,"")</f>
        <v>DIANTHUS</v>
      </c>
      <c r="D554" s="107" t="str">
        <f>IF('Jeunes Plants'!C376&lt;&gt;"",'Jeunes Plants'!C376,"")</f>
        <v>Tiny Pleasure Rose</v>
      </c>
      <c r="E554" s="103">
        <f>IF('Jeunes Plants'!H376&lt;&gt;"",'Jeunes Plants'!H376,"")</f>
        <v>5</v>
      </c>
      <c r="F554" s="103" t="str">
        <f>IF('Jeunes Plants'!E376&lt;&gt;"",'Jeunes Plants'!E376,"")</f>
        <v>B</v>
      </c>
      <c r="G554" s="103" t="str">
        <f>IF('Jeunes Plants'!N376&lt;&gt;"",'Jeunes Plants'!N376,"")</f>
        <v>M3</v>
      </c>
      <c r="H554" s="103" t="str">
        <f>IF('Jeunes Plants'!I376&lt;&gt;"",'Jeunes Plants'!I376,"")</f>
        <v>A</v>
      </c>
      <c r="I554" s="103">
        <f>IF('Jeunes Plants'!J376&lt;&gt;"",'Jeunes Plants'!J376,"")</f>
        <v>0.05</v>
      </c>
      <c r="J554" s="103">
        <f>IF($J$9=36,'Jeunes Plants'!U376,IF($J$9=37,'Jeunes Plants'!V376,IF($J$9=38,'Jeunes Plants'!W376,IF($J$9=39,'Jeunes Plants'!X376,IF($J$9=40,'Jeunes Plants'!Y376,IF($J$9=41,'Jeunes Plants'!Z376,IF($J$9=42,'Jeunes Plants'!AA376,IF($J$9=43,'Jeunes Plants'!AB376,IF($J$9=44,'Jeunes Plants'!AC376,IF($J$9=45,'Jeunes Plants'!AD376,IF($J$9=46,'Jeunes Plants'!AE376,IF($J$9=47,'Jeunes Plants'!AF376,IF($J$9=48,'Jeunes Plants'!AG376,IF($J$9=49,'Jeunes Plants'!AH376,IF($J$9=50,'Jeunes Plants'!AI376,IF($J$9=51,'Jeunes Plants'!AJ376,IF($J$9=52,'Jeunes Plants'!AK376,IF($J$9=1,'Jeunes Plants'!AL376,IF($J$9=2,'Jeunes Plants'!AM376,IF($J$9=3,'Jeunes Plants'!AN376,IF($J$9=4,'Jeunes Plants'!AO376,IF($J$9=5,'Jeunes Plants'!AP376,IF($J$9=6,'Jeunes Plants'!AQ376,IF($J$9=7,'Jeunes Plants'!AR376,IF($J$9=8,'Jeunes Plants'!AS376,IF($J$9=9,'Jeunes Plants'!AT376,IF($J$9=10,'Jeunes Plants'!AU376,IF($J$9=11,'Jeunes Plants'!AV376,IF($J$9=12,'Jeunes Plants'!AW376,IF($J$9=13,'Jeunes Plants'!AX376,IF($J$9=14,'Jeunes Plants'!AY376,IF($J$9=15,'Jeunes Plants'!AZ376,IF($J$9=16,'Jeunes Plants'!BA376,IF($J$9=17,'Jeunes Plants'!BB376,IF($J$9=18,'Jeunes Plants'!BC376,IF($J$9=19,'Jeunes Plants'!BD376,IF($J$9=20,'Jeunes Plants'!BE376,IF($J$9=21,'Jeunes Plants'!BF376,IF($J$9=22,'Jeunes Plants'!BG376,IF($J$9=23,'Jeunes Plants'!BH376,IF($J$9=24,'Jeunes Plants'!BI376,IF($J$9=25,'Jeunes Plants'!BJ376,IF($J$9=26,'Jeunes Plants'!BK376,IF($J$9=27,'Jeunes Plants'!BL376,IF($J$9=28,'Jeunes Plants'!BM376,IF($J$9=29,'Jeunes Plants'!BN376,IF($J$9=30,'Jeunes Plants'!BO376,IF($J$9=31,'Jeunes Plants'!BP376,IF($J$9=32,'Jeunes Plants'!BQ376,IF($J$9=33,'Jeunes Plants'!BR376,IF($J$9=34,'Jeunes Plants'!BS376,IF($J$9=35,'Jeunes Plants'!B12279,))))))))))))))))))))))))))))))))))))))))))))))))))))</f>
        <v>0</v>
      </c>
      <c r="K554" s="103" t="str">
        <f>IF('Jeunes Plants'!R376=0,"","Erreur")</f>
        <v/>
      </c>
    </row>
    <row r="555" spans="1:11" x14ac:dyDescent="0.25">
      <c r="A555" s="450"/>
      <c r="B555" s="450"/>
      <c r="C555" s="451" t="s">
        <v>1872</v>
      </c>
      <c r="D555" s="451"/>
      <c r="E555" s="450"/>
      <c r="F555" s="450"/>
      <c r="G555" s="450"/>
      <c r="H555" s="450"/>
      <c r="I555" s="450"/>
      <c r="J555" s="450">
        <f>SUBTOTAL(9,J552:J554)</f>
        <v>0</v>
      </c>
      <c r="K555" s="450"/>
    </row>
    <row r="556" spans="1:11" x14ac:dyDescent="0.25">
      <c r="A556" s="103">
        <f>IF('Jeunes Plants'!A377&lt;&gt;"",'Jeunes Plants'!A377,"")</f>
        <v>23769</v>
      </c>
      <c r="B556" s="103" t="str">
        <f>IF('Jeunes Plants'!L377&lt;&gt;"",'Jeunes Plants'!L377,"")</f>
        <v>S3B</v>
      </c>
      <c r="C556" s="107" t="str">
        <f>IF('Jeunes Plants'!B377&lt;&gt;"",'Jeunes Plants'!B377,"")</f>
        <v>DIANTHUS DELILAH</v>
      </c>
      <c r="D556" s="107" t="str">
        <f>IF('Jeunes Plants'!C377&lt;&gt;"",'Jeunes Plants'!C377,"")</f>
        <v xml:space="preserve">Bicolor Purple </v>
      </c>
      <c r="E556" s="103">
        <f>IF('Jeunes Plants'!H377&lt;&gt;"",'Jeunes Plants'!H377,"")</f>
        <v>5</v>
      </c>
      <c r="F556" s="103" t="str">
        <f>IF('Jeunes Plants'!E377&lt;&gt;"",'Jeunes Plants'!E377,"")</f>
        <v>B</v>
      </c>
      <c r="G556" s="103" t="str">
        <f>IF('Jeunes Plants'!N377&lt;&gt;"",'Jeunes Plants'!N377,"")</f>
        <v>M3</v>
      </c>
      <c r="H556" s="103" t="str">
        <f>IF('Jeunes Plants'!I377&lt;&gt;"",'Jeunes Plants'!I377,"")</f>
        <v>A</v>
      </c>
      <c r="I556" s="103">
        <f>IF('Jeunes Plants'!J377&lt;&gt;"",'Jeunes Plants'!J377,"")</f>
        <v>0.05</v>
      </c>
      <c r="J556" s="103">
        <f>IF($J$9=36,'Jeunes Plants'!U377,IF($J$9=37,'Jeunes Plants'!V377,IF($J$9=38,'Jeunes Plants'!W377,IF($J$9=39,'Jeunes Plants'!X377,IF($J$9=40,'Jeunes Plants'!Y377,IF($J$9=41,'Jeunes Plants'!Z377,IF($J$9=42,'Jeunes Plants'!AA377,IF($J$9=43,'Jeunes Plants'!AB377,IF($J$9=44,'Jeunes Plants'!AC377,IF($J$9=45,'Jeunes Plants'!AD377,IF($J$9=46,'Jeunes Plants'!AE377,IF($J$9=47,'Jeunes Plants'!AF377,IF($J$9=48,'Jeunes Plants'!AG377,IF($J$9=49,'Jeunes Plants'!AH377,IF($J$9=50,'Jeunes Plants'!AI377,IF($J$9=51,'Jeunes Plants'!AJ377,IF($J$9=52,'Jeunes Plants'!AK377,IF($J$9=1,'Jeunes Plants'!AL377,IF($J$9=2,'Jeunes Plants'!AM377,IF($J$9=3,'Jeunes Plants'!AN377,IF($J$9=4,'Jeunes Plants'!AO377,IF($J$9=5,'Jeunes Plants'!AP377,IF($J$9=6,'Jeunes Plants'!AQ377,IF($J$9=7,'Jeunes Plants'!AR377,IF($J$9=8,'Jeunes Plants'!AS377,IF($J$9=9,'Jeunes Plants'!AT377,IF($J$9=10,'Jeunes Plants'!AU377,IF($J$9=11,'Jeunes Plants'!AV377,IF($J$9=12,'Jeunes Plants'!AW377,IF($J$9=13,'Jeunes Plants'!AX377,IF($J$9=14,'Jeunes Plants'!AY377,IF($J$9=15,'Jeunes Plants'!AZ377,IF($J$9=16,'Jeunes Plants'!BA377,IF($J$9=17,'Jeunes Plants'!BB377,IF($J$9=18,'Jeunes Plants'!BC377,IF($J$9=19,'Jeunes Plants'!BD377,IF($J$9=20,'Jeunes Plants'!BE377,IF($J$9=21,'Jeunes Plants'!BF377,IF($J$9=22,'Jeunes Plants'!BG377,IF($J$9=23,'Jeunes Plants'!BH377,IF($J$9=24,'Jeunes Plants'!BI377,IF($J$9=25,'Jeunes Plants'!BJ377,IF($J$9=26,'Jeunes Plants'!BK377,IF($J$9=27,'Jeunes Plants'!BL377,IF($J$9=28,'Jeunes Plants'!BM377,IF($J$9=29,'Jeunes Plants'!BN377,IF($J$9=30,'Jeunes Plants'!BO377,IF($J$9=31,'Jeunes Plants'!BP377,IF($J$9=32,'Jeunes Plants'!BQ377,IF($J$9=33,'Jeunes Plants'!BR377,IF($J$9=34,'Jeunes Plants'!BS377,IF($J$9=35,'Jeunes Plants'!B12280,))))))))))))))))))))))))))))))))))))))))))))))))))))</f>
        <v>0</v>
      </c>
      <c r="K556" s="103" t="str">
        <f>IF('Jeunes Plants'!R377=0,"","Erreur")</f>
        <v/>
      </c>
    </row>
    <row r="557" spans="1:11" x14ac:dyDescent="0.25">
      <c r="A557" s="103">
        <f>IF('Jeunes Plants'!A378&lt;&gt;"",'Jeunes Plants'!A378,"")</f>
        <v>23770</v>
      </c>
      <c r="B557" s="103" t="str">
        <f>IF('Jeunes Plants'!L378&lt;&gt;"",'Jeunes Plants'!L378,"")</f>
        <v>S3B</v>
      </c>
      <c r="C557" s="107" t="str">
        <f>IF('Jeunes Plants'!B378&lt;&gt;"",'Jeunes Plants'!B378,"")</f>
        <v>DIANTHUS DELILAH</v>
      </c>
      <c r="D557" s="107" t="str">
        <f>IF('Jeunes Plants'!C378&lt;&gt;"",'Jeunes Plants'!C378,"")</f>
        <v>Bicolor Magenta</v>
      </c>
      <c r="E557" s="103">
        <f>IF('Jeunes Plants'!H378&lt;&gt;"",'Jeunes Plants'!H378,"")</f>
        <v>5</v>
      </c>
      <c r="F557" s="103" t="str">
        <f>IF('Jeunes Plants'!E378&lt;&gt;"",'Jeunes Plants'!E378,"")</f>
        <v>B</v>
      </c>
      <c r="G557" s="103" t="str">
        <f>IF('Jeunes Plants'!N378&lt;&gt;"",'Jeunes Plants'!N378,"")</f>
        <v>M3</v>
      </c>
      <c r="H557" s="103" t="str">
        <f>IF('Jeunes Plants'!I378&lt;&gt;"",'Jeunes Plants'!I378,"")</f>
        <v>A</v>
      </c>
      <c r="I557" s="103">
        <f>IF('Jeunes Plants'!J378&lt;&gt;"",'Jeunes Plants'!J378,"")</f>
        <v>0.05</v>
      </c>
      <c r="J557" s="103">
        <f>IF($J$9=36,'Jeunes Plants'!U378,IF($J$9=37,'Jeunes Plants'!V378,IF($J$9=38,'Jeunes Plants'!W378,IF($J$9=39,'Jeunes Plants'!X378,IF($J$9=40,'Jeunes Plants'!Y378,IF($J$9=41,'Jeunes Plants'!Z378,IF($J$9=42,'Jeunes Plants'!AA378,IF($J$9=43,'Jeunes Plants'!AB378,IF($J$9=44,'Jeunes Plants'!AC378,IF($J$9=45,'Jeunes Plants'!AD378,IF($J$9=46,'Jeunes Plants'!AE378,IF($J$9=47,'Jeunes Plants'!AF378,IF($J$9=48,'Jeunes Plants'!AG378,IF($J$9=49,'Jeunes Plants'!AH378,IF($J$9=50,'Jeunes Plants'!AI378,IF($J$9=51,'Jeunes Plants'!AJ378,IF($J$9=52,'Jeunes Plants'!AK378,IF($J$9=1,'Jeunes Plants'!AL378,IF($J$9=2,'Jeunes Plants'!AM378,IF($J$9=3,'Jeunes Plants'!AN378,IF($J$9=4,'Jeunes Plants'!AO378,IF($J$9=5,'Jeunes Plants'!AP378,IF($J$9=6,'Jeunes Plants'!AQ378,IF($J$9=7,'Jeunes Plants'!AR378,IF($J$9=8,'Jeunes Plants'!AS378,IF($J$9=9,'Jeunes Plants'!AT378,IF($J$9=10,'Jeunes Plants'!AU378,IF($J$9=11,'Jeunes Plants'!AV378,IF($J$9=12,'Jeunes Plants'!AW378,IF($J$9=13,'Jeunes Plants'!AX378,IF($J$9=14,'Jeunes Plants'!AY378,IF($J$9=15,'Jeunes Plants'!AZ378,IF($J$9=16,'Jeunes Plants'!BA378,IF($J$9=17,'Jeunes Plants'!BB378,IF($J$9=18,'Jeunes Plants'!BC378,IF($J$9=19,'Jeunes Plants'!BD378,IF($J$9=20,'Jeunes Plants'!BE378,IF($J$9=21,'Jeunes Plants'!BF378,IF($J$9=22,'Jeunes Plants'!BG378,IF($J$9=23,'Jeunes Plants'!BH378,IF($J$9=24,'Jeunes Plants'!BI378,IF($J$9=25,'Jeunes Plants'!BJ378,IF($J$9=26,'Jeunes Plants'!BK378,IF($J$9=27,'Jeunes Plants'!BL378,IF($J$9=28,'Jeunes Plants'!BM378,IF($J$9=29,'Jeunes Plants'!BN378,IF($J$9=30,'Jeunes Plants'!BO378,IF($J$9=31,'Jeunes Plants'!BP378,IF($J$9=32,'Jeunes Plants'!BQ378,IF($J$9=33,'Jeunes Plants'!BR378,IF($J$9=34,'Jeunes Plants'!BS378,IF($J$9=35,'Jeunes Plants'!B12281,))))))))))))))))))))))))))))))))))))))))))))))))))))</f>
        <v>0</v>
      </c>
      <c r="K557" s="103" t="str">
        <f>IF('Jeunes Plants'!R378=0,"","Erreur")</f>
        <v/>
      </c>
    </row>
    <row r="558" spans="1:11" x14ac:dyDescent="0.25">
      <c r="A558" s="450"/>
      <c r="B558" s="450"/>
      <c r="C558" s="451" t="s">
        <v>1873</v>
      </c>
      <c r="D558" s="451"/>
      <c r="E558" s="450"/>
      <c r="F558" s="450"/>
      <c r="G558" s="450"/>
      <c r="H558" s="450"/>
      <c r="I558" s="450"/>
      <c r="J558" s="450">
        <f>SUBTOTAL(9,J556:J557)</f>
        <v>0</v>
      </c>
      <c r="K558" s="450"/>
    </row>
    <row r="559" spans="1:11" x14ac:dyDescent="0.25">
      <c r="A559" s="103">
        <f>IF('Jeunes Plants'!A379&lt;&gt;"",'Jeunes Plants'!A379,"")</f>
        <v>25045</v>
      </c>
      <c r="B559" s="103" t="str">
        <f>IF('Jeunes Plants'!L379&lt;&gt;"",'Jeunes Plants'!L379,"")</f>
        <v>S7</v>
      </c>
      <c r="C559" s="107" t="str">
        <f>IF('Jeunes Plants'!B379&lt;&gt;"",'Jeunes Plants'!B379,"")</f>
        <v>DIASCIA TRINITY</v>
      </c>
      <c r="D559" s="107" t="str">
        <f>IF('Jeunes Plants'!C379&lt;&gt;"",'Jeunes Plants'!C379,"")</f>
        <v>Grace</v>
      </c>
      <c r="E559" s="103">
        <f>IF('Jeunes Plants'!H379&lt;&gt;"",'Jeunes Plants'!H379,"")</f>
        <v>6</v>
      </c>
      <c r="F559" s="103" t="str">
        <f>IF('Jeunes Plants'!E379&lt;&gt;"",'Jeunes Plants'!E379,"")</f>
        <v>B</v>
      </c>
      <c r="G559" s="103" t="str">
        <f>IF('Jeunes Plants'!N379&lt;&gt;"",'Jeunes Plants'!N379,"")</f>
        <v>M3</v>
      </c>
      <c r="H559" s="103" t="str">
        <f>IF('Jeunes Plants'!I379&lt;&gt;"",'Jeunes Plants'!I379,"")</f>
        <v>A</v>
      </c>
      <c r="I559" s="103">
        <f>IF('Jeunes Plants'!J379&lt;&gt;"",'Jeunes Plants'!J379,"")</f>
        <v>5.7000000000000002E-2</v>
      </c>
      <c r="J559" s="103">
        <f>IF($J$9=36,'Jeunes Plants'!U379,IF($J$9=37,'Jeunes Plants'!V379,IF($J$9=38,'Jeunes Plants'!W379,IF($J$9=39,'Jeunes Plants'!X379,IF($J$9=40,'Jeunes Plants'!Y379,IF($J$9=41,'Jeunes Plants'!Z379,IF($J$9=42,'Jeunes Plants'!AA379,IF($J$9=43,'Jeunes Plants'!AB379,IF($J$9=44,'Jeunes Plants'!AC379,IF($J$9=45,'Jeunes Plants'!AD379,IF($J$9=46,'Jeunes Plants'!AE379,IF($J$9=47,'Jeunes Plants'!AF379,IF($J$9=48,'Jeunes Plants'!AG379,IF($J$9=49,'Jeunes Plants'!AH379,IF($J$9=50,'Jeunes Plants'!AI379,IF($J$9=51,'Jeunes Plants'!AJ379,IF($J$9=52,'Jeunes Plants'!AK379,IF($J$9=1,'Jeunes Plants'!AL379,IF($J$9=2,'Jeunes Plants'!AM379,IF($J$9=3,'Jeunes Plants'!AN379,IF($J$9=4,'Jeunes Plants'!AO379,IF($J$9=5,'Jeunes Plants'!AP379,IF($J$9=6,'Jeunes Plants'!AQ379,IF($J$9=7,'Jeunes Plants'!AR379,IF($J$9=8,'Jeunes Plants'!AS379,IF($J$9=9,'Jeunes Plants'!AT379,IF($J$9=10,'Jeunes Plants'!AU379,IF($J$9=11,'Jeunes Plants'!AV379,IF($J$9=12,'Jeunes Plants'!AW379,IF($J$9=13,'Jeunes Plants'!AX379,IF($J$9=14,'Jeunes Plants'!AY379,IF($J$9=15,'Jeunes Plants'!AZ379,IF($J$9=16,'Jeunes Plants'!BA379,IF($J$9=17,'Jeunes Plants'!BB379,IF($J$9=18,'Jeunes Plants'!BC379,IF($J$9=19,'Jeunes Plants'!BD379,IF($J$9=20,'Jeunes Plants'!BE379,IF($J$9=21,'Jeunes Plants'!BF379,IF($J$9=22,'Jeunes Plants'!BG379,IF($J$9=23,'Jeunes Plants'!BH379,IF($J$9=24,'Jeunes Plants'!BI379,IF($J$9=25,'Jeunes Plants'!BJ379,IF($J$9=26,'Jeunes Plants'!BK379,IF($J$9=27,'Jeunes Plants'!BL379,IF($J$9=28,'Jeunes Plants'!BM379,IF($J$9=29,'Jeunes Plants'!BN379,IF($J$9=30,'Jeunes Plants'!BO379,IF($J$9=31,'Jeunes Plants'!BP379,IF($J$9=32,'Jeunes Plants'!BQ379,IF($J$9=33,'Jeunes Plants'!BR379,IF($J$9=34,'Jeunes Plants'!BS379,IF($J$9=35,'Jeunes Plants'!B12282,))))))))))))))))))))))))))))))))))))))))))))))))))))</f>
        <v>0</v>
      </c>
      <c r="K559" s="103" t="str">
        <f>IF('Jeunes Plants'!R379=0,"","Erreur")</f>
        <v/>
      </c>
    </row>
    <row r="560" spans="1:11" x14ac:dyDescent="0.25">
      <c r="A560" s="103">
        <f>IF('Jeunes Plants'!A380&lt;&gt;"",'Jeunes Plants'!A380,"")</f>
        <v>26429</v>
      </c>
      <c r="B560" s="103" t="str">
        <f>IF('Jeunes Plants'!L380&lt;&gt;"",'Jeunes Plants'!L380,"")</f>
        <v>S7</v>
      </c>
      <c r="C560" s="107" t="str">
        <f>IF('Jeunes Plants'!B380&lt;&gt;"",'Jeunes Plants'!B380,"")</f>
        <v>DIASCIA TRINITY</v>
      </c>
      <c r="D560" s="107" t="str">
        <f>IF('Jeunes Plants'!C380&lt;&gt;"",'Jeunes Plants'!C380,"")</f>
        <v>Pink</v>
      </c>
      <c r="E560" s="103">
        <f>IF('Jeunes Plants'!H380&lt;&gt;"",'Jeunes Plants'!H380,"")</f>
        <v>6</v>
      </c>
      <c r="F560" s="103" t="str">
        <f>IF('Jeunes Plants'!E380&lt;&gt;"",'Jeunes Plants'!E380,"")</f>
        <v>B</v>
      </c>
      <c r="G560" s="103" t="str">
        <f>IF('Jeunes Plants'!N380&lt;&gt;"",'Jeunes Plants'!N380,"")</f>
        <v>M3</v>
      </c>
      <c r="H560" s="103" t="str">
        <f>IF('Jeunes Plants'!I380&lt;&gt;"",'Jeunes Plants'!I380,"")</f>
        <v>A</v>
      </c>
      <c r="I560" s="103">
        <f>IF('Jeunes Plants'!J380&lt;&gt;"",'Jeunes Plants'!J380,"")</f>
        <v>5.7000000000000002E-2</v>
      </c>
      <c r="J560" s="103">
        <f>IF($J$9=36,'Jeunes Plants'!U380,IF($J$9=37,'Jeunes Plants'!V380,IF($J$9=38,'Jeunes Plants'!W380,IF($J$9=39,'Jeunes Plants'!X380,IF($J$9=40,'Jeunes Plants'!Y380,IF($J$9=41,'Jeunes Plants'!Z380,IF($J$9=42,'Jeunes Plants'!AA380,IF($J$9=43,'Jeunes Plants'!AB380,IF($J$9=44,'Jeunes Plants'!AC380,IF($J$9=45,'Jeunes Plants'!AD380,IF($J$9=46,'Jeunes Plants'!AE380,IF($J$9=47,'Jeunes Plants'!AF380,IF($J$9=48,'Jeunes Plants'!AG380,IF($J$9=49,'Jeunes Plants'!AH380,IF($J$9=50,'Jeunes Plants'!AI380,IF($J$9=51,'Jeunes Plants'!AJ380,IF($J$9=52,'Jeunes Plants'!AK380,IF($J$9=1,'Jeunes Plants'!AL380,IF($J$9=2,'Jeunes Plants'!AM380,IF($J$9=3,'Jeunes Plants'!AN380,IF($J$9=4,'Jeunes Plants'!AO380,IF($J$9=5,'Jeunes Plants'!AP380,IF($J$9=6,'Jeunes Plants'!AQ380,IF($J$9=7,'Jeunes Plants'!AR380,IF($J$9=8,'Jeunes Plants'!AS380,IF($J$9=9,'Jeunes Plants'!AT380,IF($J$9=10,'Jeunes Plants'!AU380,IF($J$9=11,'Jeunes Plants'!AV380,IF($J$9=12,'Jeunes Plants'!AW380,IF($J$9=13,'Jeunes Plants'!AX380,IF($J$9=14,'Jeunes Plants'!AY380,IF($J$9=15,'Jeunes Plants'!AZ380,IF($J$9=16,'Jeunes Plants'!BA380,IF($J$9=17,'Jeunes Plants'!BB380,IF($J$9=18,'Jeunes Plants'!BC380,IF($J$9=19,'Jeunes Plants'!BD380,IF($J$9=20,'Jeunes Plants'!BE380,IF($J$9=21,'Jeunes Plants'!BF380,IF($J$9=22,'Jeunes Plants'!BG380,IF($J$9=23,'Jeunes Plants'!BH380,IF($J$9=24,'Jeunes Plants'!BI380,IF($J$9=25,'Jeunes Plants'!BJ380,IF($J$9=26,'Jeunes Plants'!BK380,IF($J$9=27,'Jeunes Plants'!BL380,IF($J$9=28,'Jeunes Plants'!BM380,IF($J$9=29,'Jeunes Plants'!BN380,IF($J$9=30,'Jeunes Plants'!BO380,IF($J$9=31,'Jeunes Plants'!BP380,IF($J$9=32,'Jeunes Plants'!BQ380,IF($J$9=33,'Jeunes Plants'!BR380,IF($J$9=34,'Jeunes Plants'!BS380,IF($J$9=35,'Jeunes Plants'!B12283,))))))))))))))))))))))))))))))))))))))))))))))))))))</f>
        <v>0</v>
      </c>
      <c r="K560" s="103" t="str">
        <f>IF('Jeunes Plants'!R380=0,"","Erreur")</f>
        <v/>
      </c>
    </row>
    <row r="561" spans="1:11" x14ac:dyDescent="0.25">
      <c r="A561" s="103">
        <f>IF('Jeunes Plants'!A381&lt;&gt;"",'Jeunes Plants'!A381,"")</f>
        <v>26430</v>
      </c>
      <c r="B561" s="103" t="str">
        <f>IF('Jeunes Plants'!L381&lt;&gt;"",'Jeunes Plants'!L381,"")</f>
        <v>S7</v>
      </c>
      <c r="C561" s="107" t="str">
        <f>IF('Jeunes Plants'!B381&lt;&gt;"",'Jeunes Plants'!B381,"")</f>
        <v>DIASCIA TRINITY</v>
      </c>
      <c r="D561" s="107" t="str">
        <f>IF('Jeunes Plants'!C381&lt;&gt;"",'Jeunes Plants'!C381,"")</f>
        <v>Salmon</v>
      </c>
      <c r="E561" s="103">
        <f>IF('Jeunes Plants'!H381&lt;&gt;"",'Jeunes Plants'!H381,"")</f>
        <v>6</v>
      </c>
      <c r="F561" s="103" t="str">
        <f>IF('Jeunes Plants'!E381&lt;&gt;"",'Jeunes Plants'!E381,"")</f>
        <v>B</v>
      </c>
      <c r="G561" s="103" t="str">
        <f>IF('Jeunes Plants'!N381&lt;&gt;"",'Jeunes Plants'!N381,"")</f>
        <v>M3</v>
      </c>
      <c r="H561" s="103" t="str">
        <f>IF('Jeunes Plants'!I381&lt;&gt;"",'Jeunes Plants'!I381,"")</f>
        <v>A</v>
      </c>
      <c r="I561" s="103">
        <f>IF('Jeunes Plants'!J381&lt;&gt;"",'Jeunes Plants'!J381,"")</f>
        <v>5.7000000000000002E-2</v>
      </c>
      <c r="J561" s="103">
        <f>IF($J$9=36,'Jeunes Plants'!U381,IF($J$9=37,'Jeunes Plants'!V381,IF($J$9=38,'Jeunes Plants'!W381,IF($J$9=39,'Jeunes Plants'!X381,IF($J$9=40,'Jeunes Plants'!Y381,IF($J$9=41,'Jeunes Plants'!Z381,IF($J$9=42,'Jeunes Plants'!AA381,IF($J$9=43,'Jeunes Plants'!AB381,IF($J$9=44,'Jeunes Plants'!AC381,IF($J$9=45,'Jeunes Plants'!AD381,IF($J$9=46,'Jeunes Plants'!AE381,IF($J$9=47,'Jeunes Plants'!AF381,IF($J$9=48,'Jeunes Plants'!AG381,IF($J$9=49,'Jeunes Plants'!AH381,IF($J$9=50,'Jeunes Plants'!AI381,IF($J$9=51,'Jeunes Plants'!AJ381,IF($J$9=52,'Jeunes Plants'!AK381,IF($J$9=1,'Jeunes Plants'!AL381,IF($J$9=2,'Jeunes Plants'!AM381,IF($J$9=3,'Jeunes Plants'!AN381,IF($J$9=4,'Jeunes Plants'!AO381,IF($J$9=5,'Jeunes Plants'!AP381,IF($J$9=6,'Jeunes Plants'!AQ381,IF($J$9=7,'Jeunes Plants'!AR381,IF($J$9=8,'Jeunes Plants'!AS381,IF($J$9=9,'Jeunes Plants'!AT381,IF($J$9=10,'Jeunes Plants'!AU381,IF($J$9=11,'Jeunes Plants'!AV381,IF($J$9=12,'Jeunes Plants'!AW381,IF($J$9=13,'Jeunes Plants'!AX381,IF($J$9=14,'Jeunes Plants'!AY381,IF($J$9=15,'Jeunes Plants'!AZ381,IF($J$9=16,'Jeunes Plants'!BA381,IF($J$9=17,'Jeunes Plants'!BB381,IF($J$9=18,'Jeunes Plants'!BC381,IF($J$9=19,'Jeunes Plants'!BD381,IF($J$9=20,'Jeunes Plants'!BE381,IF($J$9=21,'Jeunes Plants'!BF381,IF($J$9=22,'Jeunes Plants'!BG381,IF($J$9=23,'Jeunes Plants'!BH381,IF($J$9=24,'Jeunes Plants'!BI381,IF($J$9=25,'Jeunes Plants'!BJ381,IF($J$9=26,'Jeunes Plants'!BK381,IF($J$9=27,'Jeunes Plants'!BL381,IF($J$9=28,'Jeunes Plants'!BM381,IF($J$9=29,'Jeunes Plants'!BN381,IF($J$9=30,'Jeunes Plants'!BO381,IF($J$9=31,'Jeunes Plants'!BP381,IF($J$9=32,'Jeunes Plants'!BQ381,IF($J$9=33,'Jeunes Plants'!BR381,IF($J$9=34,'Jeunes Plants'!BS381,IF($J$9=35,'Jeunes Plants'!B12284,))))))))))))))))))))))))))))))))))))))))))))))))))))</f>
        <v>0</v>
      </c>
      <c r="K561" s="103" t="str">
        <f>IF('Jeunes Plants'!R381=0,"","Erreur")</f>
        <v/>
      </c>
    </row>
    <row r="562" spans="1:11" x14ac:dyDescent="0.25">
      <c r="A562" s="103">
        <f>IF('Jeunes Plants'!A382&lt;&gt;"",'Jeunes Plants'!A382,"")</f>
        <v>23771</v>
      </c>
      <c r="B562" s="103" t="str">
        <f>IF('Jeunes Plants'!L382&lt;&gt;"",'Jeunes Plants'!L382,"")</f>
        <v>S7</v>
      </c>
      <c r="C562" s="107" t="str">
        <f>IF('Jeunes Plants'!B382&lt;&gt;"",'Jeunes Plants'!B382,"")</f>
        <v>DIASCIA TRINITY</v>
      </c>
      <c r="D562" s="107" t="str">
        <f>IF('Jeunes Plants'!C382&lt;&gt;"",'Jeunes Plants'!C382,"")</f>
        <v>Sunset</v>
      </c>
      <c r="E562" s="103">
        <f>IF('Jeunes Plants'!H382&lt;&gt;"",'Jeunes Plants'!H382,"")</f>
        <v>6</v>
      </c>
      <c r="F562" s="103" t="str">
        <f>IF('Jeunes Plants'!E382&lt;&gt;"",'Jeunes Plants'!E382,"")</f>
        <v>B</v>
      </c>
      <c r="G562" s="103" t="str">
        <f>IF('Jeunes Plants'!N382&lt;&gt;"",'Jeunes Plants'!N382,"")</f>
        <v>M3</v>
      </c>
      <c r="H562" s="103" t="str">
        <f>IF('Jeunes Plants'!I382&lt;&gt;"",'Jeunes Plants'!I382,"")</f>
        <v>A</v>
      </c>
      <c r="I562" s="103">
        <f>IF('Jeunes Plants'!J382&lt;&gt;"",'Jeunes Plants'!J382,"")</f>
        <v>5.7000000000000002E-2</v>
      </c>
      <c r="J562" s="103">
        <f>IF($J$9=36,'Jeunes Plants'!U382,IF($J$9=37,'Jeunes Plants'!V382,IF($J$9=38,'Jeunes Plants'!W382,IF($J$9=39,'Jeunes Plants'!X382,IF($J$9=40,'Jeunes Plants'!Y382,IF($J$9=41,'Jeunes Plants'!Z382,IF($J$9=42,'Jeunes Plants'!AA382,IF($J$9=43,'Jeunes Plants'!AB382,IF($J$9=44,'Jeunes Plants'!AC382,IF($J$9=45,'Jeunes Plants'!AD382,IF($J$9=46,'Jeunes Plants'!AE382,IF($J$9=47,'Jeunes Plants'!AF382,IF($J$9=48,'Jeunes Plants'!AG382,IF($J$9=49,'Jeunes Plants'!AH382,IF($J$9=50,'Jeunes Plants'!AI382,IF($J$9=51,'Jeunes Plants'!AJ382,IF($J$9=52,'Jeunes Plants'!AK382,IF($J$9=1,'Jeunes Plants'!AL382,IF($J$9=2,'Jeunes Plants'!AM382,IF($J$9=3,'Jeunes Plants'!AN382,IF($J$9=4,'Jeunes Plants'!AO382,IF($J$9=5,'Jeunes Plants'!AP382,IF($J$9=6,'Jeunes Plants'!AQ382,IF($J$9=7,'Jeunes Plants'!AR382,IF($J$9=8,'Jeunes Plants'!AS382,IF($J$9=9,'Jeunes Plants'!AT382,IF($J$9=10,'Jeunes Plants'!AU382,IF($J$9=11,'Jeunes Plants'!AV382,IF($J$9=12,'Jeunes Plants'!AW382,IF($J$9=13,'Jeunes Plants'!AX382,IF($J$9=14,'Jeunes Plants'!AY382,IF($J$9=15,'Jeunes Plants'!AZ382,IF($J$9=16,'Jeunes Plants'!BA382,IF($J$9=17,'Jeunes Plants'!BB382,IF($J$9=18,'Jeunes Plants'!BC382,IF($J$9=19,'Jeunes Plants'!BD382,IF($J$9=20,'Jeunes Plants'!BE382,IF($J$9=21,'Jeunes Plants'!BF382,IF($J$9=22,'Jeunes Plants'!BG382,IF($J$9=23,'Jeunes Plants'!BH382,IF($J$9=24,'Jeunes Plants'!BI382,IF($J$9=25,'Jeunes Plants'!BJ382,IF($J$9=26,'Jeunes Plants'!BK382,IF($J$9=27,'Jeunes Plants'!BL382,IF($J$9=28,'Jeunes Plants'!BM382,IF($J$9=29,'Jeunes Plants'!BN382,IF($J$9=30,'Jeunes Plants'!BO382,IF($J$9=31,'Jeunes Plants'!BP382,IF($J$9=32,'Jeunes Plants'!BQ382,IF($J$9=33,'Jeunes Plants'!BR382,IF($J$9=34,'Jeunes Plants'!BS382,IF($J$9=35,'Jeunes Plants'!B12285,))))))))))))))))))))))))))))))))))))))))))))))))))))</f>
        <v>0</v>
      </c>
      <c r="K562" s="103" t="str">
        <f>IF('Jeunes Plants'!R382=0,"","Erreur")</f>
        <v/>
      </c>
    </row>
    <row r="563" spans="1:11" x14ac:dyDescent="0.25">
      <c r="A563" s="103">
        <f>IF('Jeunes Plants'!A383&lt;&gt;"",'Jeunes Plants'!A383,"")</f>
        <v>26850</v>
      </c>
      <c r="B563" s="103" t="str">
        <f>IF('Jeunes Plants'!L383&lt;&gt;"",'Jeunes Plants'!L383,"")</f>
        <v>S7</v>
      </c>
      <c r="C563" s="107" t="str">
        <f>IF('Jeunes Plants'!B383&lt;&gt;"",'Jeunes Plants'!B383,"")</f>
        <v>DIASCIA TRINITY</v>
      </c>
      <c r="D563" s="107" t="str">
        <f>IF('Jeunes Plants'!C383&lt;&gt;"",'Jeunes Plants'!C383,"")</f>
        <v>Variés</v>
      </c>
      <c r="E563" s="103">
        <f>IF('Jeunes Plants'!H383&lt;&gt;"",'Jeunes Plants'!H383,"")</f>
        <v>6</v>
      </c>
      <c r="F563" s="103" t="str">
        <f>IF('Jeunes Plants'!E383&lt;&gt;"",'Jeunes Plants'!E383,"")</f>
        <v>B</v>
      </c>
      <c r="G563" s="103" t="str">
        <f>IF('Jeunes Plants'!N383&lt;&gt;"",'Jeunes Plants'!N383,"")</f>
        <v>M3</v>
      </c>
      <c r="H563" s="103" t="str">
        <f>IF('Jeunes Plants'!I383&lt;&gt;"",'Jeunes Plants'!I383,"")</f>
        <v>A</v>
      </c>
      <c r="I563" s="103">
        <f>IF('Jeunes Plants'!J383&lt;&gt;"",'Jeunes Plants'!J383,"")</f>
        <v>5.7000000000000002E-2</v>
      </c>
      <c r="J563" s="103">
        <f>IF($J$9=36,'Jeunes Plants'!U383,IF($J$9=37,'Jeunes Plants'!V383,IF($J$9=38,'Jeunes Plants'!W383,IF($J$9=39,'Jeunes Plants'!X383,IF($J$9=40,'Jeunes Plants'!Y383,IF($J$9=41,'Jeunes Plants'!Z383,IF($J$9=42,'Jeunes Plants'!AA383,IF($J$9=43,'Jeunes Plants'!AB383,IF($J$9=44,'Jeunes Plants'!AC383,IF($J$9=45,'Jeunes Plants'!AD383,IF($J$9=46,'Jeunes Plants'!AE383,IF($J$9=47,'Jeunes Plants'!AF383,IF($J$9=48,'Jeunes Plants'!AG383,IF($J$9=49,'Jeunes Plants'!AH383,IF($J$9=50,'Jeunes Plants'!AI383,IF($J$9=51,'Jeunes Plants'!AJ383,IF($J$9=52,'Jeunes Plants'!AK383,IF($J$9=1,'Jeunes Plants'!AL383,IF($J$9=2,'Jeunes Plants'!AM383,IF($J$9=3,'Jeunes Plants'!AN383,IF($J$9=4,'Jeunes Plants'!AO383,IF($J$9=5,'Jeunes Plants'!AP383,IF($J$9=6,'Jeunes Plants'!AQ383,IF($J$9=7,'Jeunes Plants'!AR383,IF($J$9=8,'Jeunes Plants'!AS383,IF($J$9=9,'Jeunes Plants'!AT383,IF($J$9=10,'Jeunes Plants'!AU383,IF($J$9=11,'Jeunes Plants'!AV383,IF($J$9=12,'Jeunes Plants'!AW383,IF($J$9=13,'Jeunes Plants'!AX383,IF($J$9=14,'Jeunes Plants'!AY383,IF($J$9=15,'Jeunes Plants'!AZ383,IF($J$9=16,'Jeunes Plants'!BA383,IF($J$9=17,'Jeunes Plants'!BB383,IF($J$9=18,'Jeunes Plants'!BC383,IF($J$9=19,'Jeunes Plants'!BD383,IF($J$9=20,'Jeunes Plants'!BE383,IF($J$9=21,'Jeunes Plants'!BF383,IF($J$9=22,'Jeunes Plants'!BG383,IF($J$9=23,'Jeunes Plants'!BH383,IF($J$9=24,'Jeunes Plants'!BI383,IF($J$9=25,'Jeunes Plants'!BJ383,IF($J$9=26,'Jeunes Plants'!BK383,IF($J$9=27,'Jeunes Plants'!BL383,IF($J$9=28,'Jeunes Plants'!BM383,IF($J$9=29,'Jeunes Plants'!BN383,IF($J$9=30,'Jeunes Plants'!BO383,IF($J$9=31,'Jeunes Plants'!BP383,IF($J$9=32,'Jeunes Plants'!BQ383,IF($J$9=33,'Jeunes Plants'!BR383,IF($J$9=34,'Jeunes Plants'!BS383,IF($J$9=35,'Jeunes Plants'!B12286,))))))))))))))))))))))))))))))))))))))))))))))))))))</f>
        <v>0</v>
      </c>
      <c r="K563" s="103" t="str">
        <f>IF('Jeunes Plants'!R383=0,"","Erreur")</f>
        <v/>
      </c>
    </row>
    <row r="564" spans="1:11" x14ac:dyDescent="0.25">
      <c r="A564" s="450"/>
      <c r="B564" s="450"/>
      <c r="C564" s="451" t="s">
        <v>1874</v>
      </c>
      <c r="D564" s="451"/>
      <c r="E564" s="450"/>
      <c r="F564" s="450"/>
      <c r="G564" s="450"/>
      <c r="H564" s="450"/>
      <c r="I564" s="450"/>
      <c r="J564" s="450">
        <f>SUBTOTAL(9,J559:J563)</f>
        <v>0</v>
      </c>
      <c r="K564" s="450"/>
    </row>
    <row r="565" spans="1:11" x14ac:dyDescent="0.25">
      <c r="A565" s="103">
        <f>IF('Jeunes Plants'!A384&lt;&gt;"",'Jeunes Plants'!A384,"")</f>
        <v>3688</v>
      </c>
      <c r="B565" s="103" t="str">
        <f>IF('Jeunes Plants'!L384&lt;&gt;"",'Jeunes Plants'!L384,"")</f>
        <v>S2</v>
      </c>
      <c r="C565" s="107" t="str">
        <f>IF('Jeunes Plants'!B384&lt;&gt;"",'Jeunes Plants'!B384,"")</f>
        <v>DICHONDRA</v>
      </c>
      <c r="D565" s="107" t="str">
        <f>IF('Jeunes Plants'!C384&lt;&gt;"",'Jeunes Plants'!C384,"")</f>
        <v>Silver Surfer</v>
      </c>
      <c r="E565" s="103">
        <f>IF('Jeunes Plants'!H384&lt;&gt;"",'Jeunes Plants'!H384,"")</f>
        <v>8</v>
      </c>
      <c r="F565" s="103" t="str">
        <f>IF('Jeunes Plants'!E384&lt;&gt;"",'Jeunes Plants'!E384,"")</f>
        <v>S</v>
      </c>
      <c r="G565" s="103" t="str">
        <f>IF('Jeunes Plants'!N384&lt;&gt;"",'Jeunes Plants'!N384,"")</f>
        <v>M3</v>
      </c>
      <c r="H565" s="103" t="str">
        <f>IF('Jeunes Plants'!I384&lt;&gt;"",'Jeunes Plants'!I384,"")</f>
        <v>A</v>
      </c>
      <c r="I565" s="103" t="str">
        <f>IF('Jeunes Plants'!J384&lt;&gt;"",'Jeunes Plants'!J384,"")</f>
        <v/>
      </c>
      <c r="J565" s="103">
        <f>IF($J$9=36,'Jeunes Plants'!U384,IF($J$9=37,'Jeunes Plants'!V384,IF($J$9=38,'Jeunes Plants'!W384,IF($J$9=39,'Jeunes Plants'!X384,IF($J$9=40,'Jeunes Plants'!Y384,IF($J$9=41,'Jeunes Plants'!Z384,IF($J$9=42,'Jeunes Plants'!AA384,IF($J$9=43,'Jeunes Plants'!AB384,IF($J$9=44,'Jeunes Plants'!AC384,IF($J$9=45,'Jeunes Plants'!AD384,IF($J$9=46,'Jeunes Plants'!AE384,IF($J$9=47,'Jeunes Plants'!AF384,IF($J$9=48,'Jeunes Plants'!AG384,IF($J$9=49,'Jeunes Plants'!AH384,IF($J$9=50,'Jeunes Plants'!AI384,IF($J$9=51,'Jeunes Plants'!AJ384,IF($J$9=52,'Jeunes Plants'!AK384,IF($J$9=1,'Jeunes Plants'!AL384,IF($J$9=2,'Jeunes Plants'!AM384,IF($J$9=3,'Jeunes Plants'!AN384,IF($J$9=4,'Jeunes Plants'!AO384,IF($J$9=5,'Jeunes Plants'!AP384,IF($J$9=6,'Jeunes Plants'!AQ384,IF($J$9=7,'Jeunes Plants'!AR384,IF($J$9=8,'Jeunes Plants'!AS384,IF($J$9=9,'Jeunes Plants'!AT384,IF($J$9=10,'Jeunes Plants'!AU384,IF($J$9=11,'Jeunes Plants'!AV384,IF($J$9=12,'Jeunes Plants'!AW384,IF($J$9=13,'Jeunes Plants'!AX384,IF($J$9=14,'Jeunes Plants'!AY384,IF($J$9=15,'Jeunes Plants'!AZ384,IF($J$9=16,'Jeunes Plants'!BA384,IF($J$9=17,'Jeunes Plants'!BB384,IF($J$9=18,'Jeunes Plants'!BC384,IF($J$9=19,'Jeunes Plants'!BD384,IF($J$9=20,'Jeunes Plants'!BE384,IF($J$9=21,'Jeunes Plants'!BF384,IF($J$9=22,'Jeunes Plants'!BG384,IF($J$9=23,'Jeunes Plants'!BH384,IF($J$9=24,'Jeunes Plants'!BI384,IF($J$9=25,'Jeunes Plants'!BJ384,IF($J$9=26,'Jeunes Plants'!BK384,IF($J$9=27,'Jeunes Plants'!BL384,IF($J$9=28,'Jeunes Plants'!BM384,IF($J$9=29,'Jeunes Plants'!BN384,IF($J$9=30,'Jeunes Plants'!BO384,IF($J$9=31,'Jeunes Plants'!BP384,IF($J$9=32,'Jeunes Plants'!BQ384,IF($J$9=33,'Jeunes Plants'!BR384,IF($J$9=34,'Jeunes Plants'!BS384,IF($J$9=35,'Jeunes Plants'!B12287,))))))))))))))))))))))))))))))))))))))))))))))))))))</f>
        <v>0</v>
      </c>
      <c r="K565" s="103" t="str">
        <f>IF('Jeunes Plants'!R384=0,"","Erreur")</f>
        <v/>
      </c>
    </row>
    <row r="566" spans="1:11" x14ac:dyDescent="0.25">
      <c r="A566" s="450"/>
      <c r="B566" s="450"/>
      <c r="C566" s="451" t="s">
        <v>1875</v>
      </c>
      <c r="D566" s="451"/>
      <c r="E566" s="450"/>
      <c r="F566" s="450"/>
      <c r="G566" s="450"/>
      <c r="H566" s="450"/>
      <c r="I566" s="450"/>
      <c r="J566" s="450">
        <f>SUBTOTAL(9,J565:J565)</f>
        <v>0</v>
      </c>
      <c r="K566" s="450"/>
    </row>
    <row r="567" spans="1:11" x14ac:dyDescent="0.25">
      <c r="A567" s="103">
        <f>IF('Jeunes Plants'!A385&lt;&gt;"",'Jeunes Plants'!A385,"")</f>
        <v>26033</v>
      </c>
      <c r="B567" s="103" t="str">
        <f>IF('Jeunes Plants'!L385&lt;&gt;"",'Jeunes Plants'!L385,"")</f>
        <v>S7</v>
      </c>
      <c r="C567" s="107" t="str">
        <f>IF('Jeunes Plants'!B385&lt;&gt;"",'Jeunes Plants'!B385,"")</f>
        <v>DIPLADENIA SUNDAVILLE</v>
      </c>
      <c r="D567" s="107" t="str">
        <f>IF('Jeunes Plants'!C385&lt;&gt;"",'Jeunes Plants'!C385,"")</f>
        <v>Pink</v>
      </c>
      <c r="E567" s="103">
        <f>IF('Jeunes Plants'!H385&lt;&gt;"",'Jeunes Plants'!H385,"")</f>
        <v>5</v>
      </c>
      <c r="F567" s="103" t="str">
        <f>IF('Jeunes Plants'!E385&lt;&gt;"",'Jeunes Plants'!E385,"")</f>
        <v>B</v>
      </c>
      <c r="G567" s="103" t="str">
        <f>IF('Jeunes Plants'!N385&lt;&gt;"",'Jeunes Plants'!N385,"")</f>
        <v>M3</v>
      </c>
      <c r="H567" s="103" t="str">
        <f>IF('Jeunes Plants'!I385&lt;&gt;"",'Jeunes Plants'!I385,"")</f>
        <v>D</v>
      </c>
      <c r="I567" s="103">
        <f>IF('Jeunes Plants'!J385&lt;&gt;"",'Jeunes Plants'!J385,"")</f>
        <v>0.21</v>
      </c>
      <c r="J567" s="103">
        <f>IF($J$9=36,'Jeunes Plants'!U385,IF($J$9=37,'Jeunes Plants'!V385,IF($J$9=38,'Jeunes Plants'!W385,IF($J$9=39,'Jeunes Plants'!X385,IF($J$9=40,'Jeunes Plants'!Y385,IF($J$9=41,'Jeunes Plants'!Z385,IF($J$9=42,'Jeunes Plants'!AA385,IF($J$9=43,'Jeunes Plants'!AB385,IF($J$9=44,'Jeunes Plants'!AC385,IF($J$9=45,'Jeunes Plants'!AD385,IF($J$9=46,'Jeunes Plants'!AE385,IF($J$9=47,'Jeunes Plants'!AF385,IF($J$9=48,'Jeunes Plants'!AG385,IF($J$9=49,'Jeunes Plants'!AH385,IF($J$9=50,'Jeunes Plants'!AI385,IF($J$9=51,'Jeunes Plants'!AJ385,IF($J$9=52,'Jeunes Plants'!AK385,IF($J$9=1,'Jeunes Plants'!AL385,IF($J$9=2,'Jeunes Plants'!AM385,IF($J$9=3,'Jeunes Plants'!AN385,IF($J$9=4,'Jeunes Plants'!AO385,IF($J$9=5,'Jeunes Plants'!AP385,IF($J$9=6,'Jeunes Plants'!AQ385,IF($J$9=7,'Jeunes Plants'!AR385,IF($J$9=8,'Jeunes Plants'!AS385,IF($J$9=9,'Jeunes Plants'!AT385,IF($J$9=10,'Jeunes Plants'!AU385,IF($J$9=11,'Jeunes Plants'!AV385,IF($J$9=12,'Jeunes Plants'!AW385,IF($J$9=13,'Jeunes Plants'!AX385,IF($J$9=14,'Jeunes Plants'!AY385,IF($J$9=15,'Jeunes Plants'!AZ385,IF($J$9=16,'Jeunes Plants'!BA385,IF($J$9=17,'Jeunes Plants'!BB385,IF($J$9=18,'Jeunes Plants'!BC385,IF($J$9=19,'Jeunes Plants'!BD385,IF($J$9=20,'Jeunes Plants'!BE385,IF($J$9=21,'Jeunes Plants'!BF385,IF($J$9=22,'Jeunes Plants'!BG385,IF($J$9=23,'Jeunes Plants'!BH385,IF($J$9=24,'Jeunes Plants'!BI385,IF($J$9=25,'Jeunes Plants'!BJ385,IF($J$9=26,'Jeunes Plants'!BK385,IF($J$9=27,'Jeunes Plants'!BL385,IF($J$9=28,'Jeunes Plants'!BM385,IF($J$9=29,'Jeunes Plants'!BN385,IF($J$9=30,'Jeunes Plants'!BO385,IF($J$9=31,'Jeunes Plants'!BP385,IF($J$9=32,'Jeunes Plants'!BQ385,IF($J$9=33,'Jeunes Plants'!BR385,IF($J$9=34,'Jeunes Plants'!BS385,IF($J$9=35,'Jeunes Plants'!B12288,))))))))))))))))))))))))))))))))))))))))))))))))))))</f>
        <v>0</v>
      </c>
      <c r="K567" s="103" t="str">
        <f>IF('Jeunes Plants'!R385=0,"","Erreur")</f>
        <v/>
      </c>
    </row>
    <row r="568" spans="1:11" x14ac:dyDescent="0.25">
      <c r="A568" s="103">
        <f>IF('Jeunes Plants'!A386&lt;&gt;"",'Jeunes Plants'!A386,"")</f>
        <v>26034</v>
      </c>
      <c r="B568" s="103" t="str">
        <f>IF('Jeunes Plants'!L386&lt;&gt;"",'Jeunes Plants'!L386,"")</f>
        <v>S7</v>
      </c>
      <c r="C568" s="107" t="str">
        <f>IF('Jeunes Plants'!B386&lt;&gt;"",'Jeunes Plants'!B386,"")</f>
        <v>DIPLADENIA SUNDAVILLE</v>
      </c>
      <c r="D568" s="107" t="str">
        <f>IF('Jeunes Plants'!C386&lt;&gt;"",'Jeunes Plants'!C386,"")</f>
        <v>Red</v>
      </c>
      <c r="E568" s="103">
        <f>IF('Jeunes Plants'!H386&lt;&gt;"",'Jeunes Plants'!H386,"")</f>
        <v>5</v>
      </c>
      <c r="F568" s="103" t="str">
        <f>IF('Jeunes Plants'!E386&lt;&gt;"",'Jeunes Plants'!E386,"")</f>
        <v>B</v>
      </c>
      <c r="G568" s="103" t="str">
        <f>IF('Jeunes Plants'!N386&lt;&gt;"",'Jeunes Plants'!N386,"")</f>
        <v>M3</v>
      </c>
      <c r="H568" s="103" t="str">
        <f>IF('Jeunes Plants'!I386&lt;&gt;"",'Jeunes Plants'!I386,"")</f>
        <v>D</v>
      </c>
      <c r="I568" s="103">
        <f>IF('Jeunes Plants'!J386&lt;&gt;"",'Jeunes Plants'!J386,"")</f>
        <v>0.21</v>
      </c>
      <c r="J568" s="103">
        <f>IF($J$9=36,'Jeunes Plants'!U386,IF($J$9=37,'Jeunes Plants'!V386,IF($J$9=38,'Jeunes Plants'!W386,IF($J$9=39,'Jeunes Plants'!X386,IF($J$9=40,'Jeunes Plants'!Y386,IF($J$9=41,'Jeunes Plants'!Z386,IF($J$9=42,'Jeunes Plants'!AA386,IF($J$9=43,'Jeunes Plants'!AB386,IF($J$9=44,'Jeunes Plants'!AC386,IF($J$9=45,'Jeunes Plants'!AD386,IF($J$9=46,'Jeunes Plants'!AE386,IF($J$9=47,'Jeunes Plants'!AF386,IF($J$9=48,'Jeunes Plants'!AG386,IF($J$9=49,'Jeunes Plants'!AH386,IF($J$9=50,'Jeunes Plants'!AI386,IF($J$9=51,'Jeunes Plants'!AJ386,IF($J$9=52,'Jeunes Plants'!AK386,IF($J$9=1,'Jeunes Plants'!AL386,IF($J$9=2,'Jeunes Plants'!AM386,IF($J$9=3,'Jeunes Plants'!AN386,IF($J$9=4,'Jeunes Plants'!AO386,IF($J$9=5,'Jeunes Plants'!AP386,IF($J$9=6,'Jeunes Plants'!AQ386,IF($J$9=7,'Jeunes Plants'!AR386,IF($J$9=8,'Jeunes Plants'!AS386,IF($J$9=9,'Jeunes Plants'!AT386,IF($J$9=10,'Jeunes Plants'!AU386,IF($J$9=11,'Jeunes Plants'!AV386,IF($J$9=12,'Jeunes Plants'!AW386,IF($J$9=13,'Jeunes Plants'!AX386,IF($J$9=14,'Jeunes Plants'!AY386,IF($J$9=15,'Jeunes Plants'!AZ386,IF($J$9=16,'Jeunes Plants'!BA386,IF($J$9=17,'Jeunes Plants'!BB386,IF($J$9=18,'Jeunes Plants'!BC386,IF($J$9=19,'Jeunes Plants'!BD386,IF($J$9=20,'Jeunes Plants'!BE386,IF($J$9=21,'Jeunes Plants'!BF386,IF($J$9=22,'Jeunes Plants'!BG386,IF($J$9=23,'Jeunes Plants'!BH386,IF($J$9=24,'Jeunes Plants'!BI386,IF($J$9=25,'Jeunes Plants'!BJ386,IF($J$9=26,'Jeunes Plants'!BK386,IF($J$9=27,'Jeunes Plants'!BL386,IF($J$9=28,'Jeunes Plants'!BM386,IF($J$9=29,'Jeunes Plants'!BN386,IF($J$9=30,'Jeunes Plants'!BO386,IF($J$9=31,'Jeunes Plants'!BP386,IF($J$9=32,'Jeunes Plants'!BQ386,IF($J$9=33,'Jeunes Plants'!BR386,IF($J$9=34,'Jeunes Plants'!BS386,IF($J$9=35,'Jeunes Plants'!B12289,))))))))))))))))))))))))))))))))))))))))))))))))))))</f>
        <v>0</v>
      </c>
      <c r="K568" s="103" t="str">
        <f>IF('Jeunes Plants'!R386=0,"","Erreur")</f>
        <v/>
      </c>
    </row>
    <row r="569" spans="1:11" x14ac:dyDescent="0.25">
      <c r="A569" s="103">
        <f>IF('Jeunes Plants'!A387&lt;&gt;"",'Jeunes Plants'!A387,"")</f>
        <v>26035</v>
      </c>
      <c r="B569" s="103" t="str">
        <f>IF('Jeunes Plants'!L387&lt;&gt;"",'Jeunes Plants'!L387,"")</f>
        <v>S7</v>
      </c>
      <c r="C569" s="107" t="str">
        <f>IF('Jeunes Plants'!B387&lt;&gt;"",'Jeunes Plants'!B387,"")</f>
        <v>DIPLADENIA SUNDAVILLE</v>
      </c>
      <c r="D569" s="107" t="str">
        <f>IF('Jeunes Plants'!C387&lt;&gt;"",'Jeunes Plants'!C387,"")</f>
        <v>White</v>
      </c>
      <c r="E569" s="103">
        <f>IF('Jeunes Plants'!H387&lt;&gt;"",'Jeunes Plants'!H387,"")</f>
        <v>5</v>
      </c>
      <c r="F569" s="103" t="str">
        <f>IF('Jeunes Plants'!E387&lt;&gt;"",'Jeunes Plants'!E387,"")</f>
        <v>B</v>
      </c>
      <c r="G569" s="103" t="str">
        <f>IF('Jeunes Plants'!N387&lt;&gt;"",'Jeunes Plants'!N387,"")</f>
        <v>M3</v>
      </c>
      <c r="H569" s="103" t="str">
        <f>IF('Jeunes Plants'!I387&lt;&gt;"",'Jeunes Plants'!I387,"")</f>
        <v>D</v>
      </c>
      <c r="I569" s="103">
        <f>IF('Jeunes Plants'!J387&lt;&gt;"",'Jeunes Plants'!J387,"")</f>
        <v>0.21</v>
      </c>
      <c r="J569" s="103">
        <f>IF($J$9=36,'Jeunes Plants'!U387,IF($J$9=37,'Jeunes Plants'!V387,IF($J$9=38,'Jeunes Plants'!W387,IF($J$9=39,'Jeunes Plants'!X387,IF($J$9=40,'Jeunes Plants'!Y387,IF($J$9=41,'Jeunes Plants'!Z387,IF($J$9=42,'Jeunes Plants'!AA387,IF($J$9=43,'Jeunes Plants'!AB387,IF($J$9=44,'Jeunes Plants'!AC387,IF($J$9=45,'Jeunes Plants'!AD387,IF($J$9=46,'Jeunes Plants'!AE387,IF($J$9=47,'Jeunes Plants'!AF387,IF($J$9=48,'Jeunes Plants'!AG387,IF($J$9=49,'Jeunes Plants'!AH387,IF($J$9=50,'Jeunes Plants'!AI387,IF($J$9=51,'Jeunes Plants'!AJ387,IF($J$9=52,'Jeunes Plants'!AK387,IF($J$9=1,'Jeunes Plants'!AL387,IF($J$9=2,'Jeunes Plants'!AM387,IF($J$9=3,'Jeunes Plants'!AN387,IF($J$9=4,'Jeunes Plants'!AO387,IF($J$9=5,'Jeunes Plants'!AP387,IF($J$9=6,'Jeunes Plants'!AQ387,IF($J$9=7,'Jeunes Plants'!AR387,IF($J$9=8,'Jeunes Plants'!AS387,IF($J$9=9,'Jeunes Plants'!AT387,IF($J$9=10,'Jeunes Plants'!AU387,IF($J$9=11,'Jeunes Plants'!AV387,IF($J$9=12,'Jeunes Plants'!AW387,IF($J$9=13,'Jeunes Plants'!AX387,IF($J$9=14,'Jeunes Plants'!AY387,IF($J$9=15,'Jeunes Plants'!AZ387,IF($J$9=16,'Jeunes Plants'!BA387,IF($J$9=17,'Jeunes Plants'!BB387,IF($J$9=18,'Jeunes Plants'!BC387,IF($J$9=19,'Jeunes Plants'!BD387,IF($J$9=20,'Jeunes Plants'!BE387,IF($J$9=21,'Jeunes Plants'!BF387,IF($J$9=22,'Jeunes Plants'!BG387,IF($J$9=23,'Jeunes Plants'!BH387,IF($J$9=24,'Jeunes Plants'!BI387,IF($J$9=25,'Jeunes Plants'!BJ387,IF($J$9=26,'Jeunes Plants'!BK387,IF($J$9=27,'Jeunes Plants'!BL387,IF($J$9=28,'Jeunes Plants'!BM387,IF($J$9=29,'Jeunes Plants'!BN387,IF($J$9=30,'Jeunes Plants'!BO387,IF($J$9=31,'Jeunes Plants'!BP387,IF($J$9=32,'Jeunes Plants'!BQ387,IF($J$9=33,'Jeunes Plants'!BR387,IF($J$9=34,'Jeunes Plants'!BS387,IF($J$9=35,'Jeunes Plants'!B12290,))))))))))))))))))))))))))))))))))))))))))))))))))))</f>
        <v>0</v>
      </c>
      <c r="K569" s="103" t="str">
        <f>IF('Jeunes Plants'!R387=0,"","Erreur")</f>
        <v/>
      </c>
    </row>
    <row r="570" spans="1:11" x14ac:dyDescent="0.25">
      <c r="A570" s="450"/>
      <c r="B570" s="450"/>
      <c r="C570" s="451" t="s">
        <v>1876</v>
      </c>
      <c r="D570" s="451"/>
      <c r="E570" s="450"/>
      <c r="F570" s="450"/>
      <c r="G570" s="450"/>
      <c r="H570" s="450"/>
      <c r="I570" s="450"/>
      <c r="J570" s="450">
        <f>SUBTOTAL(9,J567:J569)</f>
        <v>0</v>
      </c>
      <c r="K570" s="450"/>
    </row>
    <row r="571" spans="1:11" x14ac:dyDescent="0.25">
      <c r="A571" s="103" t="str">
        <f>IF('Jeunes Plants'!A388&lt;&gt;"",'Jeunes Plants'!A388,"")</f>
        <v/>
      </c>
      <c r="B571" s="103" t="str">
        <f>IF('Jeunes Plants'!L388&lt;&gt;"",'Jeunes Plants'!L388,"")</f>
        <v>L</v>
      </c>
      <c r="C571" s="107" t="str">
        <f>IF('Jeunes Plants'!B388&lt;&gt;"",'Jeunes Plants'!B388,"")</f>
        <v>E</v>
      </c>
      <c r="D571" s="107" t="str">
        <f>IF('Jeunes Plants'!C388&lt;&gt;"",'Jeunes Plants'!C388,"")</f>
        <v/>
      </c>
      <c r="E571" s="103" t="str">
        <f>IF('Jeunes Plants'!H388&lt;&gt;"",'Jeunes Plants'!H388,"")</f>
        <v/>
      </c>
      <c r="F571" s="103" t="str">
        <f>IF('Jeunes Plants'!E388&lt;&gt;"",'Jeunes Plants'!E388,"")</f>
        <v/>
      </c>
      <c r="G571" s="103" t="str">
        <f>IF('Jeunes Plants'!N388&lt;&gt;"",'Jeunes Plants'!N388,"")</f>
        <v/>
      </c>
      <c r="H571" s="103" t="str">
        <f>IF('Jeunes Plants'!I388&lt;&gt;"",'Jeunes Plants'!I388,"")</f>
        <v/>
      </c>
      <c r="I571" s="103" t="str">
        <f>IF('Jeunes Plants'!J388&lt;&gt;"",'Jeunes Plants'!J388,"")</f>
        <v/>
      </c>
      <c r="J571" s="103">
        <f>IF($J$9=36,'Jeunes Plants'!U388,IF($J$9=37,'Jeunes Plants'!V388,IF($J$9=38,'Jeunes Plants'!W388,IF($J$9=39,'Jeunes Plants'!X388,IF($J$9=40,'Jeunes Plants'!Y388,IF($J$9=41,'Jeunes Plants'!Z388,IF($J$9=42,'Jeunes Plants'!AA388,IF($J$9=43,'Jeunes Plants'!AB388,IF($J$9=44,'Jeunes Plants'!AC388,IF($J$9=45,'Jeunes Plants'!AD388,IF($J$9=46,'Jeunes Plants'!AE388,IF($J$9=47,'Jeunes Plants'!AF388,IF($J$9=48,'Jeunes Plants'!AG388,IF($J$9=49,'Jeunes Plants'!AH388,IF($J$9=50,'Jeunes Plants'!AI388,IF($J$9=51,'Jeunes Plants'!AJ388,IF($J$9=52,'Jeunes Plants'!AK388,IF($J$9=1,'Jeunes Plants'!AL388,IF($J$9=2,'Jeunes Plants'!AM388,IF($J$9=3,'Jeunes Plants'!AN388,IF($J$9=4,'Jeunes Plants'!AO388,IF($J$9=5,'Jeunes Plants'!AP388,IF($J$9=6,'Jeunes Plants'!AQ388,IF($J$9=7,'Jeunes Plants'!AR388,IF($J$9=8,'Jeunes Plants'!AS388,IF($J$9=9,'Jeunes Plants'!AT388,IF($J$9=10,'Jeunes Plants'!AU388,IF($J$9=11,'Jeunes Plants'!AV388,IF($J$9=12,'Jeunes Plants'!AW388,IF($J$9=13,'Jeunes Plants'!AX388,IF($J$9=14,'Jeunes Plants'!AY388,IF($J$9=15,'Jeunes Plants'!AZ388,IF($J$9=16,'Jeunes Plants'!BA388,IF($J$9=17,'Jeunes Plants'!BB388,IF($J$9=18,'Jeunes Plants'!BC388,IF($J$9=19,'Jeunes Plants'!BD388,IF($J$9=20,'Jeunes Plants'!BE388,IF($J$9=21,'Jeunes Plants'!BF388,IF($J$9=22,'Jeunes Plants'!BG388,IF($J$9=23,'Jeunes Plants'!BH388,IF($J$9=24,'Jeunes Plants'!BI388,IF($J$9=25,'Jeunes Plants'!BJ388,IF($J$9=26,'Jeunes Plants'!BK388,IF($J$9=27,'Jeunes Plants'!BL388,IF($J$9=28,'Jeunes Plants'!BM388,IF($J$9=29,'Jeunes Plants'!BN388,IF($J$9=30,'Jeunes Plants'!BO388,IF($J$9=31,'Jeunes Plants'!BP388,IF($J$9=32,'Jeunes Plants'!BQ388,IF($J$9=33,'Jeunes Plants'!BR388,IF($J$9=34,'Jeunes Plants'!BS388,IF($J$9=35,'Jeunes Plants'!B12291,))))))))))))))))))))))))))))))))))))))))))))))))))))</f>
        <v>0</v>
      </c>
      <c r="K571" s="103" t="str">
        <f>IF('Jeunes Plants'!R388=0,"","Erreur")</f>
        <v/>
      </c>
    </row>
    <row r="572" spans="1:11" x14ac:dyDescent="0.25">
      <c r="A572" s="103">
        <f>IF('Jeunes Plants'!A389&lt;&gt;"",'Jeunes Plants'!A389,"")</f>
        <v>24883</v>
      </c>
      <c r="B572" s="103" t="str">
        <f>IF('Jeunes Plants'!L389&lt;&gt;"",'Jeunes Plants'!L389,"")</f>
        <v>S2</v>
      </c>
      <c r="C572" s="107" t="str">
        <f>IF('Jeunes Plants'!B389&lt;&gt;"",'Jeunes Plants'!B389,"")</f>
        <v xml:space="preserve">ECHINACEA </v>
      </c>
      <c r="D572" s="107" t="str">
        <f>IF('Jeunes Plants'!C389&lt;&gt;"",'Jeunes Plants'!C389,"")</f>
        <v>Guatemala Gold</v>
      </c>
      <c r="E572" s="103">
        <f>IF('Jeunes Plants'!H389&lt;&gt;"",'Jeunes Plants'!H389,"")</f>
        <v>5</v>
      </c>
      <c r="F572" s="103" t="str">
        <f>IF('Jeunes Plants'!E389&lt;&gt;"",'Jeunes Plants'!E389,"")</f>
        <v>B</v>
      </c>
      <c r="G572" s="103" t="str">
        <f>IF('Jeunes Plants'!N389&lt;&gt;"",'Jeunes Plants'!N389,"")</f>
        <v>M3</v>
      </c>
      <c r="H572" s="103" t="str">
        <f>IF('Jeunes Plants'!I389&lt;&gt;"",'Jeunes Plants'!I389,"")</f>
        <v>D</v>
      </c>
      <c r="I572" s="103">
        <f>IF('Jeunes Plants'!J389&lt;&gt;"",'Jeunes Plants'!J389,"")</f>
        <v>0.17</v>
      </c>
      <c r="J572" s="103">
        <f>IF($J$9=36,'Jeunes Plants'!U389,IF($J$9=37,'Jeunes Plants'!V389,IF($J$9=38,'Jeunes Plants'!W389,IF($J$9=39,'Jeunes Plants'!X389,IF($J$9=40,'Jeunes Plants'!Y389,IF($J$9=41,'Jeunes Plants'!Z389,IF($J$9=42,'Jeunes Plants'!AA389,IF($J$9=43,'Jeunes Plants'!AB389,IF($J$9=44,'Jeunes Plants'!AC389,IF($J$9=45,'Jeunes Plants'!AD389,IF($J$9=46,'Jeunes Plants'!AE389,IF($J$9=47,'Jeunes Plants'!AF389,IF($J$9=48,'Jeunes Plants'!AG389,IF($J$9=49,'Jeunes Plants'!AH389,IF($J$9=50,'Jeunes Plants'!AI389,IF($J$9=51,'Jeunes Plants'!AJ389,IF($J$9=52,'Jeunes Plants'!AK389,IF($J$9=1,'Jeunes Plants'!AL389,IF($J$9=2,'Jeunes Plants'!AM389,IF($J$9=3,'Jeunes Plants'!AN389,IF($J$9=4,'Jeunes Plants'!AO389,IF($J$9=5,'Jeunes Plants'!AP389,IF($J$9=6,'Jeunes Plants'!AQ389,IF($J$9=7,'Jeunes Plants'!AR389,IF($J$9=8,'Jeunes Plants'!AS389,IF($J$9=9,'Jeunes Plants'!AT389,IF($J$9=10,'Jeunes Plants'!AU389,IF($J$9=11,'Jeunes Plants'!AV389,IF($J$9=12,'Jeunes Plants'!AW389,IF($J$9=13,'Jeunes Plants'!AX389,IF($J$9=14,'Jeunes Plants'!AY389,IF($J$9=15,'Jeunes Plants'!AZ389,IF($J$9=16,'Jeunes Plants'!BA389,IF($J$9=17,'Jeunes Plants'!BB389,IF($J$9=18,'Jeunes Plants'!BC389,IF($J$9=19,'Jeunes Plants'!BD389,IF($J$9=20,'Jeunes Plants'!BE389,IF($J$9=21,'Jeunes Plants'!BF389,IF($J$9=22,'Jeunes Plants'!BG389,IF($J$9=23,'Jeunes Plants'!BH389,IF($J$9=24,'Jeunes Plants'!BI389,IF($J$9=25,'Jeunes Plants'!BJ389,IF($J$9=26,'Jeunes Plants'!BK389,IF($J$9=27,'Jeunes Plants'!BL389,IF($J$9=28,'Jeunes Plants'!BM389,IF($J$9=29,'Jeunes Plants'!BN389,IF($J$9=30,'Jeunes Plants'!BO389,IF($J$9=31,'Jeunes Plants'!BP389,IF($J$9=32,'Jeunes Plants'!BQ389,IF($J$9=33,'Jeunes Plants'!BR389,IF($J$9=34,'Jeunes Plants'!BS389,IF($J$9=35,'Jeunes Plants'!B12292,))))))))))))))))))))))))))))))))))))))))))))))))))))</f>
        <v>0</v>
      </c>
      <c r="K572" s="103" t="str">
        <f>IF('Jeunes Plants'!R389=0,"","Erreur")</f>
        <v/>
      </c>
    </row>
    <row r="573" spans="1:11" x14ac:dyDescent="0.25">
      <c r="A573" s="450"/>
      <c r="B573" s="450"/>
      <c r="C573" s="451" t="s">
        <v>1877</v>
      </c>
      <c r="D573" s="451"/>
      <c r="E573" s="450"/>
      <c r="F573" s="450"/>
      <c r="G573" s="450"/>
      <c r="H573" s="450"/>
      <c r="I573" s="450"/>
      <c r="J573" s="450">
        <f>SUBTOTAL(9,J571:J572)</f>
        <v>0</v>
      </c>
      <c r="K573" s="450"/>
    </row>
    <row r="574" spans="1:11" x14ac:dyDescent="0.25">
      <c r="A574" s="103">
        <f>IF('Jeunes Plants'!A390&lt;&gt;"",'Jeunes Plants'!A390,"")</f>
        <v>25811</v>
      </c>
      <c r="B574" s="103" t="str">
        <f>IF('Jeunes Plants'!L390&lt;&gt;"",'Jeunes Plants'!L390,"")</f>
        <v>S2</v>
      </c>
      <c r="C574" s="107" t="str">
        <f>IF('Jeunes Plants'!B390&lt;&gt;"",'Jeunes Plants'!B390,"")</f>
        <v>ECHINACEA</v>
      </c>
      <c r="D574" s="107" t="str">
        <f>IF('Jeunes Plants'!C390&lt;&gt;"",'Jeunes Plants'!C390,"")</f>
        <v>Guatemala Papaya</v>
      </c>
      <c r="E574" s="103">
        <f>IF('Jeunes Plants'!H390&lt;&gt;"",'Jeunes Plants'!H390,"")</f>
        <v>5</v>
      </c>
      <c r="F574" s="103" t="str">
        <f>IF('Jeunes Plants'!E390&lt;&gt;"",'Jeunes Plants'!E390,"")</f>
        <v>B</v>
      </c>
      <c r="G574" s="103" t="str">
        <f>IF('Jeunes Plants'!N390&lt;&gt;"",'Jeunes Plants'!N390,"")</f>
        <v>M3</v>
      </c>
      <c r="H574" s="103" t="str">
        <f>IF('Jeunes Plants'!I390&lt;&gt;"",'Jeunes Plants'!I390,"")</f>
        <v>D</v>
      </c>
      <c r="I574" s="103">
        <f>IF('Jeunes Plants'!J390&lt;&gt;"",'Jeunes Plants'!J390,"")</f>
        <v>0.17</v>
      </c>
      <c r="J574" s="103">
        <f>IF($J$9=36,'Jeunes Plants'!U390,IF($J$9=37,'Jeunes Plants'!V390,IF($J$9=38,'Jeunes Plants'!W390,IF($J$9=39,'Jeunes Plants'!X390,IF($J$9=40,'Jeunes Plants'!Y390,IF($J$9=41,'Jeunes Plants'!Z390,IF($J$9=42,'Jeunes Plants'!AA390,IF($J$9=43,'Jeunes Plants'!AB390,IF($J$9=44,'Jeunes Plants'!AC390,IF($J$9=45,'Jeunes Plants'!AD390,IF($J$9=46,'Jeunes Plants'!AE390,IF($J$9=47,'Jeunes Plants'!AF390,IF($J$9=48,'Jeunes Plants'!AG390,IF($J$9=49,'Jeunes Plants'!AH390,IF($J$9=50,'Jeunes Plants'!AI390,IF($J$9=51,'Jeunes Plants'!AJ390,IF($J$9=52,'Jeunes Plants'!AK390,IF($J$9=1,'Jeunes Plants'!AL390,IF($J$9=2,'Jeunes Plants'!AM390,IF($J$9=3,'Jeunes Plants'!AN390,IF($J$9=4,'Jeunes Plants'!AO390,IF($J$9=5,'Jeunes Plants'!AP390,IF($J$9=6,'Jeunes Plants'!AQ390,IF($J$9=7,'Jeunes Plants'!AR390,IF($J$9=8,'Jeunes Plants'!AS390,IF($J$9=9,'Jeunes Plants'!AT390,IF($J$9=10,'Jeunes Plants'!AU390,IF($J$9=11,'Jeunes Plants'!AV390,IF($J$9=12,'Jeunes Plants'!AW390,IF($J$9=13,'Jeunes Plants'!AX390,IF($J$9=14,'Jeunes Plants'!AY390,IF($J$9=15,'Jeunes Plants'!AZ390,IF($J$9=16,'Jeunes Plants'!BA390,IF($J$9=17,'Jeunes Plants'!BB390,IF($J$9=18,'Jeunes Plants'!BC390,IF($J$9=19,'Jeunes Plants'!BD390,IF($J$9=20,'Jeunes Plants'!BE390,IF($J$9=21,'Jeunes Plants'!BF390,IF($J$9=22,'Jeunes Plants'!BG390,IF($J$9=23,'Jeunes Plants'!BH390,IF($J$9=24,'Jeunes Plants'!BI390,IF($J$9=25,'Jeunes Plants'!BJ390,IF($J$9=26,'Jeunes Plants'!BK390,IF($J$9=27,'Jeunes Plants'!BL390,IF($J$9=28,'Jeunes Plants'!BM390,IF($J$9=29,'Jeunes Plants'!BN390,IF($J$9=30,'Jeunes Plants'!BO390,IF($J$9=31,'Jeunes Plants'!BP390,IF($J$9=32,'Jeunes Plants'!BQ390,IF($J$9=33,'Jeunes Plants'!BR390,IF($J$9=34,'Jeunes Plants'!BS390,IF($J$9=35,'Jeunes Plants'!B12293,))))))))))))))))))))))))))))))))))))))))))))))))))))</f>
        <v>0</v>
      </c>
      <c r="K574" s="103" t="str">
        <f>IF('Jeunes Plants'!R390=0,"","Erreur")</f>
        <v/>
      </c>
    </row>
    <row r="575" spans="1:11" x14ac:dyDescent="0.25">
      <c r="A575" s="450"/>
      <c r="B575" s="450"/>
      <c r="C575" s="451" t="s">
        <v>1878</v>
      </c>
      <c r="D575" s="451"/>
      <c r="E575" s="450"/>
      <c r="F575" s="450"/>
      <c r="G575" s="450"/>
      <c r="H575" s="450"/>
      <c r="I575" s="450"/>
      <c r="J575" s="450">
        <f>SUBTOTAL(9,J574:J574)</f>
        <v>0</v>
      </c>
      <c r="K575" s="450"/>
    </row>
    <row r="576" spans="1:11" x14ac:dyDescent="0.25">
      <c r="A576" s="103">
        <f>IF('Jeunes Plants'!A391&lt;&gt;"",'Jeunes Plants'!A391,"")</f>
        <v>23426</v>
      </c>
      <c r="B576" s="103" t="str">
        <f>IF('Jeunes Plants'!L391&lt;&gt;"",'Jeunes Plants'!L391,"")</f>
        <v>S2</v>
      </c>
      <c r="C576" s="107" t="str">
        <f>IF('Jeunes Plants'!B391&lt;&gt;"",'Jeunes Plants'!B391,"")</f>
        <v xml:space="preserve">ECHINACEA </v>
      </c>
      <c r="D576" s="107" t="str">
        <f>IF('Jeunes Plants'!C391&lt;&gt;"",'Jeunes Plants'!C391,"")</f>
        <v>Panama Red</v>
      </c>
      <c r="E576" s="103">
        <f>IF('Jeunes Plants'!H391&lt;&gt;"",'Jeunes Plants'!H391,"")</f>
        <v>5</v>
      </c>
      <c r="F576" s="103" t="str">
        <f>IF('Jeunes Plants'!E391&lt;&gt;"",'Jeunes Plants'!E391,"")</f>
        <v>B</v>
      </c>
      <c r="G576" s="103" t="str">
        <f>IF('Jeunes Plants'!N391&lt;&gt;"",'Jeunes Plants'!N391,"")</f>
        <v>M3</v>
      </c>
      <c r="H576" s="103" t="str">
        <f>IF('Jeunes Plants'!I391&lt;&gt;"",'Jeunes Plants'!I391,"")</f>
        <v>D</v>
      </c>
      <c r="I576" s="103">
        <f>IF('Jeunes Plants'!J391&lt;&gt;"",'Jeunes Plants'!J391,"")</f>
        <v>0.17</v>
      </c>
      <c r="J576" s="103">
        <f>IF($J$9=36,'Jeunes Plants'!U391,IF($J$9=37,'Jeunes Plants'!V391,IF($J$9=38,'Jeunes Plants'!W391,IF($J$9=39,'Jeunes Plants'!X391,IF($J$9=40,'Jeunes Plants'!Y391,IF($J$9=41,'Jeunes Plants'!Z391,IF($J$9=42,'Jeunes Plants'!AA391,IF($J$9=43,'Jeunes Plants'!AB391,IF($J$9=44,'Jeunes Plants'!AC391,IF($J$9=45,'Jeunes Plants'!AD391,IF($J$9=46,'Jeunes Plants'!AE391,IF($J$9=47,'Jeunes Plants'!AF391,IF($J$9=48,'Jeunes Plants'!AG391,IF($J$9=49,'Jeunes Plants'!AH391,IF($J$9=50,'Jeunes Plants'!AI391,IF($J$9=51,'Jeunes Plants'!AJ391,IF($J$9=52,'Jeunes Plants'!AK391,IF($J$9=1,'Jeunes Plants'!AL391,IF($J$9=2,'Jeunes Plants'!AM391,IF($J$9=3,'Jeunes Plants'!AN391,IF($J$9=4,'Jeunes Plants'!AO391,IF($J$9=5,'Jeunes Plants'!AP391,IF($J$9=6,'Jeunes Plants'!AQ391,IF($J$9=7,'Jeunes Plants'!AR391,IF($J$9=8,'Jeunes Plants'!AS391,IF($J$9=9,'Jeunes Plants'!AT391,IF($J$9=10,'Jeunes Plants'!AU391,IF($J$9=11,'Jeunes Plants'!AV391,IF($J$9=12,'Jeunes Plants'!AW391,IF($J$9=13,'Jeunes Plants'!AX391,IF($J$9=14,'Jeunes Plants'!AY391,IF($J$9=15,'Jeunes Plants'!AZ391,IF($J$9=16,'Jeunes Plants'!BA391,IF($J$9=17,'Jeunes Plants'!BB391,IF($J$9=18,'Jeunes Plants'!BC391,IF($J$9=19,'Jeunes Plants'!BD391,IF($J$9=20,'Jeunes Plants'!BE391,IF($J$9=21,'Jeunes Plants'!BF391,IF($J$9=22,'Jeunes Plants'!BG391,IF($J$9=23,'Jeunes Plants'!BH391,IF($J$9=24,'Jeunes Plants'!BI391,IF($J$9=25,'Jeunes Plants'!BJ391,IF($J$9=26,'Jeunes Plants'!BK391,IF($J$9=27,'Jeunes Plants'!BL391,IF($J$9=28,'Jeunes Plants'!BM391,IF($J$9=29,'Jeunes Plants'!BN391,IF($J$9=30,'Jeunes Plants'!BO391,IF($J$9=31,'Jeunes Plants'!BP391,IF($J$9=32,'Jeunes Plants'!BQ391,IF($J$9=33,'Jeunes Plants'!BR391,IF($J$9=34,'Jeunes Plants'!BS391,IF($J$9=35,'Jeunes Plants'!B12294,))))))))))))))))))))))))))))))))))))))))))))))))))))</f>
        <v>0</v>
      </c>
      <c r="K576" s="103" t="str">
        <f>IF('Jeunes Plants'!R391=0,"","Erreur")</f>
        <v/>
      </c>
    </row>
    <row r="577" spans="1:11" x14ac:dyDescent="0.25">
      <c r="A577" s="450"/>
      <c r="B577" s="450"/>
      <c r="C577" s="451" t="s">
        <v>1877</v>
      </c>
      <c r="D577" s="451"/>
      <c r="E577" s="450"/>
      <c r="F577" s="450"/>
      <c r="G577" s="450"/>
      <c r="H577" s="450"/>
      <c r="I577" s="450"/>
      <c r="J577" s="450">
        <f>SUBTOTAL(9,J576:J576)</f>
        <v>0</v>
      </c>
      <c r="K577" s="450"/>
    </row>
    <row r="578" spans="1:11" x14ac:dyDescent="0.25">
      <c r="A578" s="103">
        <f>IF('Jeunes Plants'!A392&lt;&gt;"",'Jeunes Plants'!A392,"")</f>
        <v>25812</v>
      </c>
      <c r="B578" s="103" t="str">
        <f>IF('Jeunes Plants'!L392&lt;&gt;"",'Jeunes Plants'!L392,"")</f>
        <v>S2</v>
      </c>
      <c r="C578" s="107" t="str">
        <f>IF('Jeunes Plants'!B392&lt;&gt;"",'Jeunes Plants'!B392,"")</f>
        <v>ECHINACEA</v>
      </c>
      <c r="D578" s="107" t="str">
        <f>IF('Jeunes Plants'!C392&lt;&gt;"",'Jeunes Plants'!C392,"")</f>
        <v>Panama Rose</v>
      </c>
      <c r="E578" s="103">
        <f>IF('Jeunes Plants'!H392&lt;&gt;"",'Jeunes Plants'!H392,"")</f>
        <v>5</v>
      </c>
      <c r="F578" s="103" t="str">
        <f>IF('Jeunes Plants'!E392&lt;&gt;"",'Jeunes Plants'!E392,"")</f>
        <v>B</v>
      </c>
      <c r="G578" s="103" t="str">
        <f>IF('Jeunes Plants'!N392&lt;&gt;"",'Jeunes Plants'!N392,"")</f>
        <v>M3</v>
      </c>
      <c r="H578" s="103" t="str">
        <f>IF('Jeunes Plants'!I392&lt;&gt;"",'Jeunes Plants'!I392,"")</f>
        <v>D</v>
      </c>
      <c r="I578" s="103">
        <f>IF('Jeunes Plants'!J392&lt;&gt;"",'Jeunes Plants'!J392,"")</f>
        <v>0.17</v>
      </c>
      <c r="J578" s="103">
        <f>IF($J$9=36,'Jeunes Plants'!U392,IF($J$9=37,'Jeunes Plants'!V392,IF($J$9=38,'Jeunes Plants'!W392,IF($J$9=39,'Jeunes Plants'!X392,IF($J$9=40,'Jeunes Plants'!Y392,IF($J$9=41,'Jeunes Plants'!Z392,IF($J$9=42,'Jeunes Plants'!AA392,IF($J$9=43,'Jeunes Plants'!AB392,IF($J$9=44,'Jeunes Plants'!AC392,IF($J$9=45,'Jeunes Plants'!AD392,IF($J$9=46,'Jeunes Plants'!AE392,IF($J$9=47,'Jeunes Plants'!AF392,IF($J$9=48,'Jeunes Plants'!AG392,IF($J$9=49,'Jeunes Plants'!AH392,IF($J$9=50,'Jeunes Plants'!AI392,IF($J$9=51,'Jeunes Plants'!AJ392,IF($J$9=52,'Jeunes Plants'!AK392,IF($J$9=1,'Jeunes Plants'!AL392,IF($J$9=2,'Jeunes Plants'!AM392,IF($J$9=3,'Jeunes Plants'!AN392,IF($J$9=4,'Jeunes Plants'!AO392,IF($J$9=5,'Jeunes Plants'!AP392,IF($J$9=6,'Jeunes Plants'!AQ392,IF($J$9=7,'Jeunes Plants'!AR392,IF($J$9=8,'Jeunes Plants'!AS392,IF($J$9=9,'Jeunes Plants'!AT392,IF($J$9=10,'Jeunes Plants'!AU392,IF($J$9=11,'Jeunes Plants'!AV392,IF($J$9=12,'Jeunes Plants'!AW392,IF($J$9=13,'Jeunes Plants'!AX392,IF($J$9=14,'Jeunes Plants'!AY392,IF($J$9=15,'Jeunes Plants'!AZ392,IF($J$9=16,'Jeunes Plants'!BA392,IF($J$9=17,'Jeunes Plants'!BB392,IF($J$9=18,'Jeunes Plants'!BC392,IF($J$9=19,'Jeunes Plants'!BD392,IF($J$9=20,'Jeunes Plants'!BE392,IF($J$9=21,'Jeunes Plants'!BF392,IF($J$9=22,'Jeunes Plants'!BG392,IF($J$9=23,'Jeunes Plants'!BH392,IF($J$9=24,'Jeunes Plants'!BI392,IF($J$9=25,'Jeunes Plants'!BJ392,IF($J$9=26,'Jeunes Plants'!BK392,IF($J$9=27,'Jeunes Plants'!BL392,IF($J$9=28,'Jeunes Plants'!BM392,IF($J$9=29,'Jeunes Plants'!BN392,IF($J$9=30,'Jeunes Plants'!BO392,IF($J$9=31,'Jeunes Plants'!BP392,IF($J$9=32,'Jeunes Plants'!BQ392,IF($J$9=33,'Jeunes Plants'!BR392,IF($J$9=34,'Jeunes Plants'!BS392,IF($J$9=35,'Jeunes Plants'!B12295,))))))))))))))))))))))))))))))))))))))))))))))))))))</f>
        <v>0</v>
      </c>
      <c r="K578" s="103" t="str">
        <f>IF('Jeunes Plants'!R392=0,"","Erreur")</f>
        <v/>
      </c>
    </row>
    <row r="579" spans="1:11" x14ac:dyDescent="0.25">
      <c r="A579" s="450"/>
      <c r="B579" s="450"/>
      <c r="C579" s="451" t="s">
        <v>1878</v>
      </c>
      <c r="D579" s="451"/>
      <c r="E579" s="450"/>
      <c r="F579" s="450"/>
      <c r="G579" s="450"/>
      <c r="H579" s="450"/>
      <c r="I579" s="450"/>
      <c r="J579" s="450">
        <f>SUBTOTAL(9,J578:J578)</f>
        <v>0</v>
      </c>
      <c r="K579" s="450"/>
    </row>
    <row r="580" spans="1:11" x14ac:dyDescent="0.25">
      <c r="A580" s="103">
        <f>IF('Jeunes Plants'!A393&lt;&gt;"",'Jeunes Plants'!A393,"")</f>
        <v>23774</v>
      </c>
      <c r="B580" s="103" t="str">
        <f>IF('Jeunes Plants'!L393&lt;&gt;"",'Jeunes Plants'!L393,"")</f>
        <v>S7</v>
      </c>
      <c r="C580" s="107" t="str">
        <f>IF('Jeunes Plants'!B393&lt;&gt;"",'Jeunes Plants'!B393,"")</f>
        <v>ERIGERON</v>
      </c>
      <c r="D580" s="107" t="str">
        <f>IF('Jeunes Plants'!C393&lt;&gt;"",'Jeunes Plants'!C393,"")</f>
        <v>Karvinskianus</v>
      </c>
      <c r="E580" s="103">
        <f>IF('Jeunes Plants'!H393&lt;&gt;"",'Jeunes Plants'!H393,"")</f>
        <v>6</v>
      </c>
      <c r="F580" s="103" t="str">
        <f>IF('Jeunes Plants'!E393&lt;&gt;"",'Jeunes Plants'!E393,"")</f>
        <v>B</v>
      </c>
      <c r="G580" s="103" t="str">
        <f>IF('Jeunes Plants'!N393&lt;&gt;"",'Jeunes Plants'!N393,"")</f>
        <v>M3</v>
      </c>
      <c r="H580" s="103" t="str">
        <f>IF('Jeunes Plants'!I393&lt;&gt;"",'Jeunes Plants'!I393,"")</f>
        <v>C</v>
      </c>
      <c r="I580" s="103" t="str">
        <f>IF('Jeunes Plants'!J393&lt;&gt;"",'Jeunes Plants'!J393,"")</f>
        <v/>
      </c>
      <c r="J580" s="103">
        <f>IF($J$9=36,'Jeunes Plants'!U393,IF($J$9=37,'Jeunes Plants'!V393,IF($J$9=38,'Jeunes Plants'!W393,IF($J$9=39,'Jeunes Plants'!X393,IF($J$9=40,'Jeunes Plants'!Y393,IF($J$9=41,'Jeunes Plants'!Z393,IF($J$9=42,'Jeunes Plants'!AA393,IF($J$9=43,'Jeunes Plants'!AB393,IF($J$9=44,'Jeunes Plants'!AC393,IF($J$9=45,'Jeunes Plants'!AD393,IF($J$9=46,'Jeunes Plants'!AE393,IF($J$9=47,'Jeunes Plants'!AF393,IF($J$9=48,'Jeunes Plants'!AG393,IF($J$9=49,'Jeunes Plants'!AH393,IF($J$9=50,'Jeunes Plants'!AI393,IF($J$9=51,'Jeunes Plants'!AJ393,IF($J$9=52,'Jeunes Plants'!AK393,IF($J$9=1,'Jeunes Plants'!AL393,IF($J$9=2,'Jeunes Plants'!AM393,IF($J$9=3,'Jeunes Plants'!AN393,IF($J$9=4,'Jeunes Plants'!AO393,IF($J$9=5,'Jeunes Plants'!AP393,IF($J$9=6,'Jeunes Plants'!AQ393,IF($J$9=7,'Jeunes Plants'!AR393,IF($J$9=8,'Jeunes Plants'!AS393,IF($J$9=9,'Jeunes Plants'!AT393,IF($J$9=10,'Jeunes Plants'!AU393,IF($J$9=11,'Jeunes Plants'!AV393,IF($J$9=12,'Jeunes Plants'!AW393,IF($J$9=13,'Jeunes Plants'!AX393,IF($J$9=14,'Jeunes Plants'!AY393,IF($J$9=15,'Jeunes Plants'!AZ393,IF($J$9=16,'Jeunes Plants'!BA393,IF($J$9=17,'Jeunes Plants'!BB393,IF($J$9=18,'Jeunes Plants'!BC393,IF($J$9=19,'Jeunes Plants'!BD393,IF($J$9=20,'Jeunes Plants'!BE393,IF($J$9=21,'Jeunes Plants'!BF393,IF($J$9=22,'Jeunes Plants'!BG393,IF($J$9=23,'Jeunes Plants'!BH393,IF($J$9=24,'Jeunes Plants'!BI393,IF($J$9=25,'Jeunes Plants'!BJ393,IF($J$9=26,'Jeunes Plants'!BK393,IF($J$9=27,'Jeunes Plants'!BL393,IF($J$9=28,'Jeunes Plants'!BM393,IF($J$9=29,'Jeunes Plants'!BN393,IF($J$9=30,'Jeunes Plants'!BO393,IF($J$9=31,'Jeunes Plants'!BP393,IF($J$9=32,'Jeunes Plants'!BQ393,IF($J$9=33,'Jeunes Plants'!BR393,IF($J$9=34,'Jeunes Plants'!BS393,IF($J$9=35,'Jeunes Plants'!B12296,))))))))))))))))))))))))))))))))))))))))))))))))))))</f>
        <v>0</v>
      </c>
      <c r="K580" s="103" t="str">
        <f>IF('Jeunes Plants'!R393=0,"","Erreur")</f>
        <v/>
      </c>
    </row>
    <row r="581" spans="1:11" x14ac:dyDescent="0.25">
      <c r="A581" s="450"/>
      <c r="B581" s="450"/>
      <c r="C581" s="451" t="s">
        <v>1879</v>
      </c>
      <c r="D581" s="451"/>
      <c r="E581" s="450"/>
      <c r="F581" s="450"/>
      <c r="G581" s="450"/>
      <c r="H581" s="450"/>
      <c r="I581" s="450"/>
      <c r="J581" s="450">
        <f>SUBTOTAL(9,J580:J580)</f>
        <v>0</v>
      </c>
      <c r="K581" s="450"/>
    </row>
    <row r="582" spans="1:11" x14ac:dyDescent="0.25">
      <c r="A582" s="103">
        <f>IF('Jeunes Plants'!A394&lt;&gt;"",'Jeunes Plants'!A394,"")</f>
        <v>25117</v>
      </c>
      <c r="B582" s="103" t="str">
        <f>IF('Jeunes Plants'!L394&lt;&gt;"",'Jeunes Plants'!L394,"")</f>
        <v>S4</v>
      </c>
      <c r="C582" s="107" t="str">
        <f>IF('Jeunes Plants'!B394&lt;&gt;"",'Jeunes Plants'!B394,"")</f>
        <v>EUCALYPTUS</v>
      </c>
      <c r="D582" s="107" t="str">
        <f>IF('Jeunes Plants'!C394&lt;&gt;"",'Jeunes Plants'!C394,"")</f>
        <v>Cinerea</v>
      </c>
      <c r="E582" s="103">
        <f>IF('Jeunes Plants'!H394&lt;&gt;"",'Jeunes Plants'!H394,"")</f>
        <v>5</v>
      </c>
      <c r="F582" s="103" t="str">
        <f>IF('Jeunes Plants'!E394&lt;&gt;"",'Jeunes Plants'!E394,"")</f>
        <v>S</v>
      </c>
      <c r="G582" s="103" t="str">
        <f>IF('Jeunes Plants'!N394&lt;&gt;"",'Jeunes Plants'!N394,"")</f>
        <v>M3</v>
      </c>
      <c r="H582" s="103" t="str">
        <f>IF('Jeunes Plants'!I394&lt;&gt;"",'Jeunes Plants'!I394,"")</f>
        <v>D</v>
      </c>
      <c r="I582" s="103" t="str">
        <f>IF('Jeunes Plants'!J394&lt;&gt;"",'Jeunes Plants'!J394,"")</f>
        <v/>
      </c>
      <c r="J582" s="103">
        <f>IF($J$9=36,'Jeunes Plants'!U394,IF($J$9=37,'Jeunes Plants'!V394,IF($J$9=38,'Jeunes Plants'!W394,IF($J$9=39,'Jeunes Plants'!X394,IF($J$9=40,'Jeunes Plants'!Y394,IF($J$9=41,'Jeunes Plants'!Z394,IF($J$9=42,'Jeunes Plants'!AA394,IF($J$9=43,'Jeunes Plants'!AB394,IF($J$9=44,'Jeunes Plants'!AC394,IF($J$9=45,'Jeunes Plants'!AD394,IF($J$9=46,'Jeunes Plants'!AE394,IF($J$9=47,'Jeunes Plants'!AF394,IF($J$9=48,'Jeunes Plants'!AG394,IF($J$9=49,'Jeunes Plants'!AH394,IF($J$9=50,'Jeunes Plants'!AI394,IF($J$9=51,'Jeunes Plants'!AJ394,IF($J$9=52,'Jeunes Plants'!AK394,IF($J$9=1,'Jeunes Plants'!AL394,IF($J$9=2,'Jeunes Plants'!AM394,IF($J$9=3,'Jeunes Plants'!AN394,IF($J$9=4,'Jeunes Plants'!AO394,IF($J$9=5,'Jeunes Plants'!AP394,IF($J$9=6,'Jeunes Plants'!AQ394,IF($J$9=7,'Jeunes Plants'!AR394,IF($J$9=8,'Jeunes Plants'!AS394,IF($J$9=9,'Jeunes Plants'!AT394,IF($J$9=10,'Jeunes Plants'!AU394,IF($J$9=11,'Jeunes Plants'!AV394,IF($J$9=12,'Jeunes Plants'!AW394,IF($J$9=13,'Jeunes Plants'!AX394,IF($J$9=14,'Jeunes Plants'!AY394,IF($J$9=15,'Jeunes Plants'!AZ394,IF($J$9=16,'Jeunes Plants'!BA394,IF($J$9=17,'Jeunes Plants'!BB394,IF($J$9=18,'Jeunes Plants'!BC394,IF($J$9=19,'Jeunes Plants'!BD394,IF($J$9=20,'Jeunes Plants'!BE394,IF($J$9=21,'Jeunes Plants'!BF394,IF($J$9=22,'Jeunes Plants'!BG394,IF($J$9=23,'Jeunes Plants'!BH394,IF($J$9=24,'Jeunes Plants'!BI394,IF($J$9=25,'Jeunes Plants'!BJ394,IF($J$9=26,'Jeunes Plants'!BK394,IF($J$9=27,'Jeunes Plants'!BL394,IF($J$9=28,'Jeunes Plants'!BM394,IF($J$9=29,'Jeunes Plants'!BN394,IF($J$9=30,'Jeunes Plants'!BO394,IF($J$9=31,'Jeunes Plants'!BP394,IF($J$9=32,'Jeunes Plants'!BQ394,IF($J$9=33,'Jeunes Plants'!BR394,IF($J$9=34,'Jeunes Plants'!BS394,IF($J$9=35,'Jeunes Plants'!B12297,))))))))))))))))))))))))))))))))))))))))))))))))))))</f>
        <v>0</v>
      </c>
      <c r="K582" s="103" t="str">
        <f>IF('Jeunes Plants'!R394=0,"","Erreur")</f>
        <v/>
      </c>
    </row>
    <row r="583" spans="1:11" x14ac:dyDescent="0.25">
      <c r="A583" s="450"/>
      <c r="B583" s="450"/>
      <c r="C583" s="451" t="s">
        <v>1880</v>
      </c>
      <c r="D583" s="451"/>
      <c r="E583" s="450"/>
      <c r="F583" s="450"/>
      <c r="G583" s="450"/>
      <c r="H583" s="450"/>
      <c r="I583" s="450"/>
      <c r="J583" s="450">
        <f>SUBTOTAL(9,J582:J582)</f>
        <v>0</v>
      </c>
      <c r="K583" s="450"/>
    </row>
    <row r="584" spans="1:11" x14ac:dyDescent="0.25">
      <c r="A584" s="103">
        <f>IF('Jeunes Plants'!A395&lt;&gt;"",'Jeunes Plants'!A395,"")</f>
        <v>23175</v>
      </c>
      <c r="B584" s="103" t="str">
        <f>IF('Jeunes Plants'!L395&lt;&gt;"",'Jeunes Plants'!L395,"")</f>
        <v>S2</v>
      </c>
      <c r="C584" s="107" t="str">
        <f>IF('Jeunes Plants'!B395&lt;&gt;"",'Jeunes Plants'!B395,"")</f>
        <v>EUCALYPTUS PULVERULENTA</v>
      </c>
      <c r="D584" s="107" t="str">
        <f>IF('Jeunes Plants'!C395&lt;&gt;"",'Jeunes Plants'!C395,"")</f>
        <v>Baby Blue</v>
      </c>
      <c r="E584" s="103">
        <f>IF('Jeunes Plants'!H395&lt;&gt;"",'Jeunes Plants'!H395,"")</f>
        <v>5</v>
      </c>
      <c r="F584" s="103" t="str">
        <f>IF('Jeunes Plants'!E395&lt;&gt;"",'Jeunes Plants'!E395,"")</f>
        <v>S</v>
      </c>
      <c r="G584" s="103" t="str">
        <f>IF('Jeunes Plants'!N395&lt;&gt;"",'Jeunes Plants'!N395,"")</f>
        <v>M3</v>
      </c>
      <c r="H584" s="103" t="str">
        <f>IF('Jeunes Plants'!I395&lt;&gt;"",'Jeunes Plants'!I395,"")</f>
        <v>D</v>
      </c>
      <c r="I584" s="103" t="str">
        <f>IF('Jeunes Plants'!J395&lt;&gt;"",'Jeunes Plants'!J395,"")</f>
        <v/>
      </c>
      <c r="J584" s="103">
        <f>IF($J$9=36,'Jeunes Plants'!U395,IF($J$9=37,'Jeunes Plants'!V395,IF($J$9=38,'Jeunes Plants'!W395,IF($J$9=39,'Jeunes Plants'!X395,IF($J$9=40,'Jeunes Plants'!Y395,IF($J$9=41,'Jeunes Plants'!Z395,IF($J$9=42,'Jeunes Plants'!AA395,IF($J$9=43,'Jeunes Plants'!AB395,IF($J$9=44,'Jeunes Plants'!AC395,IF($J$9=45,'Jeunes Plants'!AD395,IF($J$9=46,'Jeunes Plants'!AE395,IF($J$9=47,'Jeunes Plants'!AF395,IF($J$9=48,'Jeunes Plants'!AG395,IF($J$9=49,'Jeunes Plants'!AH395,IF($J$9=50,'Jeunes Plants'!AI395,IF($J$9=51,'Jeunes Plants'!AJ395,IF($J$9=52,'Jeunes Plants'!AK395,IF($J$9=1,'Jeunes Plants'!AL395,IF($J$9=2,'Jeunes Plants'!AM395,IF($J$9=3,'Jeunes Plants'!AN395,IF($J$9=4,'Jeunes Plants'!AO395,IF($J$9=5,'Jeunes Plants'!AP395,IF($J$9=6,'Jeunes Plants'!AQ395,IF($J$9=7,'Jeunes Plants'!AR395,IF($J$9=8,'Jeunes Plants'!AS395,IF($J$9=9,'Jeunes Plants'!AT395,IF($J$9=10,'Jeunes Plants'!AU395,IF($J$9=11,'Jeunes Plants'!AV395,IF($J$9=12,'Jeunes Plants'!AW395,IF($J$9=13,'Jeunes Plants'!AX395,IF($J$9=14,'Jeunes Plants'!AY395,IF($J$9=15,'Jeunes Plants'!AZ395,IF($J$9=16,'Jeunes Plants'!BA395,IF($J$9=17,'Jeunes Plants'!BB395,IF($J$9=18,'Jeunes Plants'!BC395,IF($J$9=19,'Jeunes Plants'!BD395,IF($J$9=20,'Jeunes Plants'!BE395,IF($J$9=21,'Jeunes Plants'!BF395,IF($J$9=22,'Jeunes Plants'!BG395,IF($J$9=23,'Jeunes Plants'!BH395,IF($J$9=24,'Jeunes Plants'!BI395,IF($J$9=25,'Jeunes Plants'!BJ395,IF($J$9=26,'Jeunes Plants'!BK395,IF($J$9=27,'Jeunes Plants'!BL395,IF($J$9=28,'Jeunes Plants'!BM395,IF($J$9=29,'Jeunes Plants'!BN395,IF($J$9=30,'Jeunes Plants'!BO395,IF($J$9=31,'Jeunes Plants'!BP395,IF($J$9=32,'Jeunes Plants'!BQ395,IF($J$9=33,'Jeunes Plants'!BR395,IF($J$9=34,'Jeunes Plants'!BS395,IF($J$9=35,'Jeunes Plants'!B12298,))))))))))))))))))))))))))))))))))))))))))))))))))))</f>
        <v>0</v>
      </c>
      <c r="K584" s="103" t="str">
        <f>IF('Jeunes Plants'!R395=0,"","Erreur")</f>
        <v/>
      </c>
    </row>
    <row r="585" spans="1:11" x14ac:dyDescent="0.25">
      <c r="A585" s="450"/>
      <c r="B585" s="450"/>
      <c r="C585" s="451" t="s">
        <v>1729</v>
      </c>
      <c r="D585" s="451"/>
      <c r="E585" s="450"/>
      <c r="F585" s="450"/>
      <c r="G585" s="450"/>
      <c r="H585" s="450"/>
      <c r="I585" s="450"/>
      <c r="J585" s="450">
        <f>SUBTOTAL(9,J584:J584)</f>
        <v>0</v>
      </c>
      <c r="K585" s="450"/>
    </row>
    <row r="586" spans="1:11" x14ac:dyDescent="0.25">
      <c r="A586" s="103">
        <f>IF('Jeunes Plants'!A396&lt;&gt;"",'Jeunes Plants'!A396,"")</f>
        <v>26772</v>
      </c>
      <c r="B586" s="103" t="str">
        <f>IF('Jeunes Plants'!L396&lt;&gt;"",'Jeunes Plants'!L396,"")</f>
        <v>S2</v>
      </c>
      <c r="C586" s="107" t="str">
        <f>IF('Jeunes Plants'!B396&lt;&gt;"",'Jeunes Plants'!B396,"")</f>
        <v>EUPHORBE</v>
      </c>
      <c r="D586" s="107" t="str">
        <f>IF('Jeunes Plants'!C396&lt;&gt;"",'Jeunes Plants'!C396,"")</f>
        <v>Loreen Compact White</v>
      </c>
      <c r="E586" s="103">
        <f>IF('Jeunes Plants'!H396&lt;&gt;"",'Jeunes Plants'!H396,"")</f>
        <v>5</v>
      </c>
      <c r="F586" s="103" t="str">
        <f>IF('Jeunes Plants'!E396&lt;&gt;"",'Jeunes Plants'!E396,"")</f>
        <v>B</v>
      </c>
      <c r="G586" s="103" t="str">
        <f>IF('Jeunes Plants'!N396&lt;&gt;"",'Jeunes Plants'!N396,"")</f>
        <v>M3</v>
      </c>
      <c r="H586" s="103" t="str">
        <f>IF('Jeunes Plants'!I396&lt;&gt;"",'Jeunes Plants'!I396,"")</f>
        <v>E</v>
      </c>
      <c r="I586" s="103">
        <f>IF('Jeunes Plants'!J396&lt;&gt;"",'Jeunes Plants'!J396,"")</f>
        <v>4.4999999999999998E-2</v>
      </c>
      <c r="J586" s="103">
        <f>IF($J$9=36,'Jeunes Plants'!U396,IF($J$9=37,'Jeunes Plants'!V396,IF($J$9=38,'Jeunes Plants'!W396,IF($J$9=39,'Jeunes Plants'!X396,IF($J$9=40,'Jeunes Plants'!Y396,IF($J$9=41,'Jeunes Plants'!Z396,IF($J$9=42,'Jeunes Plants'!AA396,IF($J$9=43,'Jeunes Plants'!AB396,IF($J$9=44,'Jeunes Plants'!AC396,IF($J$9=45,'Jeunes Plants'!AD396,IF($J$9=46,'Jeunes Plants'!AE396,IF($J$9=47,'Jeunes Plants'!AF396,IF($J$9=48,'Jeunes Plants'!AG396,IF($J$9=49,'Jeunes Plants'!AH396,IF($J$9=50,'Jeunes Plants'!AI396,IF($J$9=51,'Jeunes Plants'!AJ396,IF($J$9=52,'Jeunes Plants'!AK396,IF($J$9=1,'Jeunes Plants'!AL396,IF($J$9=2,'Jeunes Plants'!AM396,IF($J$9=3,'Jeunes Plants'!AN396,IF($J$9=4,'Jeunes Plants'!AO396,IF($J$9=5,'Jeunes Plants'!AP396,IF($J$9=6,'Jeunes Plants'!AQ396,IF($J$9=7,'Jeunes Plants'!AR396,IF($J$9=8,'Jeunes Plants'!AS396,IF($J$9=9,'Jeunes Plants'!AT396,IF($J$9=10,'Jeunes Plants'!AU396,IF($J$9=11,'Jeunes Plants'!AV396,IF($J$9=12,'Jeunes Plants'!AW396,IF($J$9=13,'Jeunes Plants'!AX396,IF($J$9=14,'Jeunes Plants'!AY396,IF($J$9=15,'Jeunes Plants'!AZ396,IF($J$9=16,'Jeunes Plants'!BA396,IF($J$9=17,'Jeunes Plants'!BB396,IF($J$9=18,'Jeunes Plants'!BC396,IF($J$9=19,'Jeunes Plants'!BD396,IF($J$9=20,'Jeunes Plants'!BE396,IF($J$9=21,'Jeunes Plants'!BF396,IF($J$9=22,'Jeunes Plants'!BG396,IF($J$9=23,'Jeunes Plants'!BH396,IF($J$9=24,'Jeunes Plants'!BI396,IF($J$9=25,'Jeunes Plants'!BJ396,IF($J$9=26,'Jeunes Plants'!BK396,IF($J$9=27,'Jeunes Plants'!BL396,IF($J$9=28,'Jeunes Plants'!BM396,IF($J$9=29,'Jeunes Plants'!BN396,IF($J$9=30,'Jeunes Plants'!BO396,IF($J$9=31,'Jeunes Plants'!BP396,IF($J$9=32,'Jeunes Plants'!BQ396,IF($J$9=33,'Jeunes Plants'!BR396,IF($J$9=34,'Jeunes Plants'!BS396,IF($J$9=35,'Jeunes Plants'!B12299,))))))))))))))))))))))))))))))))))))))))))))))))))))</f>
        <v>0</v>
      </c>
      <c r="K586" s="103" t="str">
        <f>IF('Jeunes Plants'!R396=0,"","Erreur")</f>
        <v/>
      </c>
    </row>
    <row r="587" spans="1:11" x14ac:dyDescent="0.25">
      <c r="A587" s="103">
        <f>IF('Jeunes Plants'!A397&lt;&gt;"",'Jeunes Plants'!A397,"")</f>
        <v>25162</v>
      </c>
      <c r="B587" s="103" t="str">
        <f>IF('Jeunes Plants'!L397&lt;&gt;"",'Jeunes Plants'!L397,"")</f>
        <v>S2</v>
      </c>
      <c r="C587" s="107" t="str">
        <f>IF('Jeunes Plants'!B397&lt;&gt;"",'Jeunes Plants'!B397,"")</f>
        <v>EUPHORBE</v>
      </c>
      <c r="D587" s="107" t="str">
        <f>IF('Jeunes Plants'!C397&lt;&gt;"",'Jeunes Plants'!C397,"")</f>
        <v>Starblast Pink</v>
      </c>
      <c r="E587" s="103">
        <f>IF('Jeunes Plants'!H397&lt;&gt;"",'Jeunes Plants'!H397,"")</f>
        <v>5</v>
      </c>
      <c r="F587" s="103" t="str">
        <f>IF('Jeunes Plants'!E397&lt;&gt;"",'Jeunes Plants'!E397,"")</f>
        <v>B</v>
      </c>
      <c r="G587" s="103" t="str">
        <f>IF('Jeunes Plants'!N397&lt;&gt;"",'Jeunes Plants'!N397,"")</f>
        <v>M3</v>
      </c>
      <c r="H587" s="103" t="str">
        <f>IF('Jeunes Plants'!I397&lt;&gt;"",'Jeunes Plants'!I397,"")</f>
        <v>E</v>
      </c>
      <c r="I587" s="103">
        <f>IF('Jeunes Plants'!J397&lt;&gt;"",'Jeunes Plants'!J397,"")</f>
        <v>0.05</v>
      </c>
      <c r="J587" s="103">
        <f>IF($J$9=36,'Jeunes Plants'!U397,IF($J$9=37,'Jeunes Plants'!V397,IF($J$9=38,'Jeunes Plants'!W397,IF($J$9=39,'Jeunes Plants'!X397,IF($J$9=40,'Jeunes Plants'!Y397,IF($J$9=41,'Jeunes Plants'!Z397,IF($J$9=42,'Jeunes Plants'!AA397,IF($J$9=43,'Jeunes Plants'!AB397,IF($J$9=44,'Jeunes Plants'!AC397,IF($J$9=45,'Jeunes Plants'!AD397,IF($J$9=46,'Jeunes Plants'!AE397,IF($J$9=47,'Jeunes Plants'!AF397,IF($J$9=48,'Jeunes Plants'!AG397,IF($J$9=49,'Jeunes Plants'!AH397,IF($J$9=50,'Jeunes Plants'!AI397,IF($J$9=51,'Jeunes Plants'!AJ397,IF($J$9=52,'Jeunes Plants'!AK397,IF($J$9=1,'Jeunes Plants'!AL397,IF($J$9=2,'Jeunes Plants'!AM397,IF($J$9=3,'Jeunes Plants'!AN397,IF($J$9=4,'Jeunes Plants'!AO397,IF($J$9=5,'Jeunes Plants'!AP397,IF($J$9=6,'Jeunes Plants'!AQ397,IF($J$9=7,'Jeunes Plants'!AR397,IF($J$9=8,'Jeunes Plants'!AS397,IF($J$9=9,'Jeunes Plants'!AT397,IF($J$9=10,'Jeunes Plants'!AU397,IF($J$9=11,'Jeunes Plants'!AV397,IF($J$9=12,'Jeunes Plants'!AW397,IF($J$9=13,'Jeunes Plants'!AX397,IF($J$9=14,'Jeunes Plants'!AY397,IF($J$9=15,'Jeunes Plants'!AZ397,IF($J$9=16,'Jeunes Plants'!BA397,IF($J$9=17,'Jeunes Plants'!BB397,IF($J$9=18,'Jeunes Plants'!BC397,IF($J$9=19,'Jeunes Plants'!BD397,IF($J$9=20,'Jeunes Plants'!BE397,IF($J$9=21,'Jeunes Plants'!BF397,IF($J$9=22,'Jeunes Plants'!BG397,IF($J$9=23,'Jeunes Plants'!BH397,IF($J$9=24,'Jeunes Plants'!BI397,IF($J$9=25,'Jeunes Plants'!BJ397,IF($J$9=26,'Jeunes Plants'!BK397,IF($J$9=27,'Jeunes Plants'!BL397,IF($J$9=28,'Jeunes Plants'!BM397,IF($J$9=29,'Jeunes Plants'!BN397,IF($J$9=30,'Jeunes Plants'!BO397,IF($J$9=31,'Jeunes Plants'!BP397,IF($J$9=32,'Jeunes Plants'!BQ397,IF($J$9=33,'Jeunes Plants'!BR397,IF($J$9=34,'Jeunes Plants'!BS397,IF($J$9=35,'Jeunes Plants'!B12300,))))))))))))))))))))))))))))))))))))))))))))))))))))</f>
        <v>0</v>
      </c>
      <c r="K587" s="103" t="str">
        <f>IF('Jeunes Plants'!R397=0,"","Erreur")</f>
        <v/>
      </c>
    </row>
    <row r="588" spans="1:11" x14ac:dyDescent="0.25">
      <c r="A588" s="103">
        <f>IF('Jeunes Plants'!A398&lt;&gt;"",'Jeunes Plants'!A398,"")</f>
        <v>3893</v>
      </c>
      <c r="B588" s="103" t="str">
        <f>IF('Jeunes Plants'!L398&lt;&gt;"",'Jeunes Plants'!L398,"")</f>
        <v>S2</v>
      </c>
      <c r="C588" s="107" t="str">
        <f>IF('Jeunes Plants'!B398&lt;&gt;"",'Jeunes Plants'!B398,"")</f>
        <v>EUPHORBE</v>
      </c>
      <c r="D588" s="107" t="str">
        <f>IF('Jeunes Plants'!C398&lt;&gt;"",'Jeunes Plants'!C398,"")</f>
        <v>Summer Snow</v>
      </c>
      <c r="E588" s="103">
        <f>IF('Jeunes Plants'!H398&lt;&gt;"",'Jeunes Plants'!H398,"")</f>
        <v>5</v>
      </c>
      <c r="F588" s="103" t="str">
        <f>IF('Jeunes Plants'!E398&lt;&gt;"",'Jeunes Plants'!E398,"")</f>
        <v>B</v>
      </c>
      <c r="G588" s="103" t="str">
        <f>IF('Jeunes Plants'!N398&lt;&gt;"",'Jeunes Plants'!N398,"")</f>
        <v>M3</v>
      </c>
      <c r="H588" s="103" t="str">
        <f>IF('Jeunes Plants'!I398&lt;&gt;"",'Jeunes Plants'!I398,"")</f>
        <v>E</v>
      </c>
      <c r="I588" s="103">
        <f>IF('Jeunes Plants'!J398&lt;&gt;"",'Jeunes Plants'!J398,"")</f>
        <v>0.04</v>
      </c>
      <c r="J588" s="103">
        <f>IF($J$9=36,'Jeunes Plants'!U398,IF($J$9=37,'Jeunes Plants'!V398,IF($J$9=38,'Jeunes Plants'!W398,IF($J$9=39,'Jeunes Plants'!X398,IF($J$9=40,'Jeunes Plants'!Y398,IF($J$9=41,'Jeunes Plants'!Z398,IF($J$9=42,'Jeunes Plants'!AA398,IF($J$9=43,'Jeunes Plants'!AB398,IF($J$9=44,'Jeunes Plants'!AC398,IF($J$9=45,'Jeunes Plants'!AD398,IF($J$9=46,'Jeunes Plants'!AE398,IF($J$9=47,'Jeunes Plants'!AF398,IF($J$9=48,'Jeunes Plants'!AG398,IF($J$9=49,'Jeunes Plants'!AH398,IF($J$9=50,'Jeunes Plants'!AI398,IF($J$9=51,'Jeunes Plants'!AJ398,IF($J$9=52,'Jeunes Plants'!AK398,IF($J$9=1,'Jeunes Plants'!AL398,IF($J$9=2,'Jeunes Plants'!AM398,IF($J$9=3,'Jeunes Plants'!AN398,IF($J$9=4,'Jeunes Plants'!AO398,IF($J$9=5,'Jeunes Plants'!AP398,IF($J$9=6,'Jeunes Plants'!AQ398,IF($J$9=7,'Jeunes Plants'!AR398,IF($J$9=8,'Jeunes Plants'!AS398,IF($J$9=9,'Jeunes Plants'!AT398,IF($J$9=10,'Jeunes Plants'!AU398,IF($J$9=11,'Jeunes Plants'!AV398,IF($J$9=12,'Jeunes Plants'!AW398,IF($J$9=13,'Jeunes Plants'!AX398,IF($J$9=14,'Jeunes Plants'!AY398,IF($J$9=15,'Jeunes Plants'!AZ398,IF($J$9=16,'Jeunes Plants'!BA398,IF($J$9=17,'Jeunes Plants'!BB398,IF($J$9=18,'Jeunes Plants'!BC398,IF($J$9=19,'Jeunes Plants'!BD398,IF($J$9=20,'Jeunes Plants'!BE398,IF($J$9=21,'Jeunes Plants'!BF398,IF($J$9=22,'Jeunes Plants'!BG398,IF($J$9=23,'Jeunes Plants'!BH398,IF($J$9=24,'Jeunes Plants'!BI398,IF($J$9=25,'Jeunes Plants'!BJ398,IF($J$9=26,'Jeunes Plants'!BK398,IF($J$9=27,'Jeunes Plants'!BL398,IF($J$9=28,'Jeunes Plants'!BM398,IF($J$9=29,'Jeunes Plants'!BN398,IF($J$9=30,'Jeunes Plants'!BO398,IF($J$9=31,'Jeunes Plants'!BP398,IF($J$9=32,'Jeunes Plants'!BQ398,IF($J$9=33,'Jeunes Plants'!BR398,IF($J$9=34,'Jeunes Plants'!BS398,IF($J$9=35,'Jeunes Plants'!B12301,))))))))))))))))))))))))))))))))))))))))))))))))))))</f>
        <v>0</v>
      </c>
      <c r="K588" s="103" t="str">
        <f>IF('Jeunes Plants'!R398=0,"","Erreur")</f>
        <v/>
      </c>
    </row>
    <row r="589" spans="1:11" x14ac:dyDescent="0.25">
      <c r="A589" s="450"/>
      <c r="B589" s="450"/>
      <c r="C589" s="451" t="s">
        <v>1881</v>
      </c>
      <c r="D589" s="451"/>
      <c r="E589" s="450"/>
      <c r="F589" s="450"/>
      <c r="G589" s="450"/>
      <c r="H589" s="450"/>
      <c r="I589" s="450"/>
      <c r="J589" s="450">
        <f>SUBTOTAL(9,J586:J588)</f>
        <v>0</v>
      </c>
      <c r="K589" s="450"/>
    </row>
    <row r="590" spans="1:11" x14ac:dyDescent="0.25">
      <c r="A590" s="103">
        <f>IF('Jeunes Plants'!A399&lt;&gt;"",'Jeunes Plants'!A399,"")</f>
        <v>337</v>
      </c>
      <c r="B590" s="103" t="str">
        <f>IF('Jeunes Plants'!L399&lt;&gt;"",'Jeunes Plants'!L399,"")</f>
        <v>S10</v>
      </c>
      <c r="C590" s="107" t="str">
        <f>IF('Jeunes Plants'!B399&lt;&gt;"",'Jeunes Plants'!B399,"")</f>
        <v>EURYOPS CHYSANTHEMOÏDE</v>
      </c>
      <c r="D590" s="107" t="str">
        <f>IF('Jeunes Plants'!C399&lt;&gt;"",'Jeunes Plants'!C399,"")</f>
        <v>Soleil Orange</v>
      </c>
      <c r="E590" s="103">
        <f>IF('Jeunes Plants'!H399&lt;&gt;"",'Jeunes Plants'!H399,"")</f>
        <v>5</v>
      </c>
      <c r="F590" s="103" t="str">
        <f>IF('Jeunes Plants'!E399&lt;&gt;"",'Jeunes Plants'!E399,"")</f>
        <v>B</v>
      </c>
      <c r="G590" s="103" t="str">
        <f>IF('Jeunes Plants'!N399&lt;&gt;"",'Jeunes Plants'!N399,"")</f>
        <v>M3</v>
      </c>
      <c r="H590" s="103" t="str">
        <f>IF('Jeunes Plants'!I399&lt;&gt;"",'Jeunes Plants'!I399,"")</f>
        <v>B</v>
      </c>
      <c r="I590" s="103" t="str">
        <f>IF('Jeunes Plants'!J399&lt;&gt;"",'Jeunes Plants'!J399,"")</f>
        <v/>
      </c>
      <c r="J590" s="103">
        <f>IF($J$9=36,'Jeunes Plants'!U399,IF($J$9=37,'Jeunes Plants'!V399,IF($J$9=38,'Jeunes Plants'!W399,IF($J$9=39,'Jeunes Plants'!X399,IF($J$9=40,'Jeunes Plants'!Y399,IF($J$9=41,'Jeunes Plants'!Z399,IF($J$9=42,'Jeunes Plants'!AA399,IF($J$9=43,'Jeunes Plants'!AB399,IF($J$9=44,'Jeunes Plants'!AC399,IF($J$9=45,'Jeunes Plants'!AD399,IF($J$9=46,'Jeunes Plants'!AE399,IF($J$9=47,'Jeunes Plants'!AF399,IF($J$9=48,'Jeunes Plants'!AG399,IF($J$9=49,'Jeunes Plants'!AH399,IF($J$9=50,'Jeunes Plants'!AI399,IF($J$9=51,'Jeunes Plants'!AJ399,IF($J$9=52,'Jeunes Plants'!AK399,IF($J$9=1,'Jeunes Plants'!AL399,IF($J$9=2,'Jeunes Plants'!AM399,IF($J$9=3,'Jeunes Plants'!AN399,IF($J$9=4,'Jeunes Plants'!AO399,IF($J$9=5,'Jeunes Plants'!AP399,IF($J$9=6,'Jeunes Plants'!AQ399,IF($J$9=7,'Jeunes Plants'!AR399,IF($J$9=8,'Jeunes Plants'!AS399,IF($J$9=9,'Jeunes Plants'!AT399,IF($J$9=10,'Jeunes Plants'!AU399,IF($J$9=11,'Jeunes Plants'!AV399,IF($J$9=12,'Jeunes Plants'!AW399,IF($J$9=13,'Jeunes Plants'!AX399,IF($J$9=14,'Jeunes Plants'!AY399,IF($J$9=15,'Jeunes Plants'!AZ399,IF($J$9=16,'Jeunes Plants'!BA399,IF($J$9=17,'Jeunes Plants'!BB399,IF($J$9=18,'Jeunes Plants'!BC399,IF($J$9=19,'Jeunes Plants'!BD399,IF($J$9=20,'Jeunes Plants'!BE399,IF($J$9=21,'Jeunes Plants'!BF399,IF($J$9=22,'Jeunes Plants'!BG399,IF($J$9=23,'Jeunes Plants'!BH399,IF($J$9=24,'Jeunes Plants'!BI399,IF($J$9=25,'Jeunes Plants'!BJ399,IF($J$9=26,'Jeunes Plants'!BK399,IF($J$9=27,'Jeunes Plants'!BL399,IF($J$9=28,'Jeunes Plants'!BM399,IF($J$9=29,'Jeunes Plants'!BN399,IF($J$9=30,'Jeunes Plants'!BO399,IF($J$9=31,'Jeunes Plants'!BP399,IF($J$9=32,'Jeunes Plants'!BQ399,IF($J$9=33,'Jeunes Plants'!BR399,IF($J$9=34,'Jeunes Plants'!BS399,IF($J$9=35,'Jeunes Plants'!B12302,))))))))))))))))))))))))))))))))))))))))))))))))))))</f>
        <v>0</v>
      </c>
      <c r="K590" s="103" t="str">
        <f>IF('Jeunes Plants'!R399=0,"","Erreur")</f>
        <v/>
      </c>
    </row>
    <row r="591" spans="1:11" x14ac:dyDescent="0.25">
      <c r="A591" s="450"/>
      <c r="B591" s="450"/>
      <c r="C591" s="451" t="s">
        <v>1882</v>
      </c>
      <c r="D591" s="451"/>
      <c r="E591" s="450"/>
      <c r="F591" s="450"/>
      <c r="G591" s="450"/>
      <c r="H591" s="450"/>
      <c r="I591" s="450"/>
      <c r="J591" s="450">
        <f>SUBTOTAL(9,J590:J590)</f>
        <v>0</v>
      </c>
      <c r="K591" s="450"/>
    </row>
    <row r="592" spans="1:11" x14ac:dyDescent="0.25">
      <c r="A592" s="103">
        <f>IF('Jeunes Plants'!A400&lt;&gt;"",'Jeunes Plants'!A400,"")</f>
        <v>12861</v>
      </c>
      <c r="B592" s="103" t="str">
        <f>IF('Jeunes Plants'!L400&lt;&gt;"",'Jeunes Plants'!L400,"")</f>
        <v>S10</v>
      </c>
      <c r="C592" s="107" t="str">
        <f>IF('Jeunes Plants'!B400&lt;&gt;"",'Jeunes Plants'!B400,"")</f>
        <v>EURYOPS PECTINATUS</v>
      </c>
      <c r="D592" s="107" t="str">
        <f>IF('Jeunes Plants'!C400&lt;&gt;"",'Jeunes Plants'!C400,"")</f>
        <v>Sunshine Silver</v>
      </c>
      <c r="E592" s="103">
        <f>IF('Jeunes Plants'!H400&lt;&gt;"",'Jeunes Plants'!H400,"")</f>
        <v>5</v>
      </c>
      <c r="F592" s="103" t="str">
        <f>IF('Jeunes Plants'!E400&lt;&gt;"",'Jeunes Plants'!E400,"")</f>
        <v>B</v>
      </c>
      <c r="G592" s="103" t="str">
        <f>IF('Jeunes Plants'!N400&lt;&gt;"",'Jeunes Plants'!N400,"")</f>
        <v>M3</v>
      </c>
      <c r="H592" s="103" t="str">
        <f>IF('Jeunes Plants'!I400&lt;&gt;"",'Jeunes Plants'!I400,"")</f>
        <v>B</v>
      </c>
      <c r="I592" s="103" t="str">
        <f>IF('Jeunes Plants'!J400&lt;&gt;"",'Jeunes Plants'!J400,"")</f>
        <v/>
      </c>
      <c r="J592" s="103">
        <f>IF($J$9=36,'Jeunes Plants'!U400,IF($J$9=37,'Jeunes Plants'!V400,IF($J$9=38,'Jeunes Plants'!W400,IF($J$9=39,'Jeunes Plants'!X400,IF($J$9=40,'Jeunes Plants'!Y400,IF($J$9=41,'Jeunes Plants'!Z400,IF($J$9=42,'Jeunes Plants'!AA400,IF($J$9=43,'Jeunes Plants'!AB400,IF($J$9=44,'Jeunes Plants'!AC400,IF($J$9=45,'Jeunes Plants'!AD400,IF($J$9=46,'Jeunes Plants'!AE400,IF($J$9=47,'Jeunes Plants'!AF400,IF($J$9=48,'Jeunes Plants'!AG400,IF($J$9=49,'Jeunes Plants'!AH400,IF($J$9=50,'Jeunes Plants'!AI400,IF($J$9=51,'Jeunes Plants'!AJ400,IF($J$9=52,'Jeunes Plants'!AK400,IF($J$9=1,'Jeunes Plants'!AL400,IF($J$9=2,'Jeunes Plants'!AM400,IF($J$9=3,'Jeunes Plants'!AN400,IF($J$9=4,'Jeunes Plants'!AO400,IF($J$9=5,'Jeunes Plants'!AP400,IF($J$9=6,'Jeunes Plants'!AQ400,IF($J$9=7,'Jeunes Plants'!AR400,IF($J$9=8,'Jeunes Plants'!AS400,IF($J$9=9,'Jeunes Plants'!AT400,IF($J$9=10,'Jeunes Plants'!AU400,IF($J$9=11,'Jeunes Plants'!AV400,IF($J$9=12,'Jeunes Plants'!AW400,IF($J$9=13,'Jeunes Plants'!AX400,IF($J$9=14,'Jeunes Plants'!AY400,IF($J$9=15,'Jeunes Plants'!AZ400,IF($J$9=16,'Jeunes Plants'!BA400,IF($J$9=17,'Jeunes Plants'!BB400,IF($J$9=18,'Jeunes Plants'!BC400,IF($J$9=19,'Jeunes Plants'!BD400,IF($J$9=20,'Jeunes Plants'!BE400,IF($J$9=21,'Jeunes Plants'!BF400,IF($J$9=22,'Jeunes Plants'!BG400,IF($J$9=23,'Jeunes Plants'!BH400,IF($J$9=24,'Jeunes Plants'!BI400,IF($J$9=25,'Jeunes Plants'!BJ400,IF($J$9=26,'Jeunes Plants'!BK400,IF($J$9=27,'Jeunes Plants'!BL400,IF($J$9=28,'Jeunes Plants'!BM400,IF($J$9=29,'Jeunes Plants'!BN400,IF($J$9=30,'Jeunes Plants'!BO400,IF($J$9=31,'Jeunes Plants'!BP400,IF($J$9=32,'Jeunes Plants'!BQ400,IF($J$9=33,'Jeunes Plants'!BR400,IF($J$9=34,'Jeunes Plants'!BS400,IF($J$9=35,'Jeunes Plants'!B12303,))))))))))))))))))))))))))))))))))))))))))))))))))))</f>
        <v>0</v>
      </c>
      <c r="K592" s="103" t="str">
        <f>IF('Jeunes Plants'!R400=0,"","Erreur")</f>
        <v/>
      </c>
    </row>
    <row r="593" spans="1:11" x14ac:dyDescent="0.25">
      <c r="A593" s="450"/>
      <c r="B593" s="450"/>
      <c r="C593" s="451" t="s">
        <v>1883</v>
      </c>
      <c r="D593" s="451"/>
      <c r="E593" s="450"/>
      <c r="F593" s="450"/>
      <c r="G593" s="450"/>
      <c r="H593" s="450"/>
      <c r="I593" s="450"/>
      <c r="J593" s="450">
        <f>SUBTOTAL(9,J592:J592)</f>
        <v>0</v>
      </c>
      <c r="K593" s="450"/>
    </row>
    <row r="594" spans="1:11" x14ac:dyDescent="0.25">
      <c r="A594" s="103" t="str">
        <f>IF('Jeunes Plants'!A401&lt;&gt;"",'Jeunes Plants'!A401,"")</f>
        <v/>
      </c>
      <c r="B594" s="103" t="str">
        <f>IF('Jeunes Plants'!L401&lt;&gt;"",'Jeunes Plants'!L401,"")</f>
        <v>L</v>
      </c>
      <c r="C594" s="107" t="str">
        <f>IF('Jeunes Plants'!B401&lt;&gt;"",'Jeunes Plants'!B401,"")</f>
        <v>F</v>
      </c>
      <c r="D594" s="107" t="str">
        <f>IF('Jeunes Plants'!C401&lt;&gt;"",'Jeunes Plants'!C401,"")</f>
        <v/>
      </c>
      <c r="E594" s="103" t="str">
        <f>IF('Jeunes Plants'!H401&lt;&gt;"",'Jeunes Plants'!H401,"")</f>
        <v/>
      </c>
      <c r="F594" s="103" t="str">
        <f>IF('Jeunes Plants'!E401&lt;&gt;"",'Jeunes Plants'!E401,"")</f>
        <v/>
      </c>
      <c r="G594" s="103" t="str">
        <f>IF('Jeunes Plants'!N401&lt;&gt;"",'Jeunes Plants'!N401,"")</f>
        <v/>
      </c>
      <c r="H594" s="103" t="str">
        <f>IF('Jeunes Plants'!I401&lt;&gt;"",'Jeunes Plants'!I401,"")</f>
        <v/>
      </c>
      <c r="I594" s="103" t="str">
        <f>IF('Jeunes Plants'!J401&lt;&gt;"",'Jeunes Plants'!J401,"")</f>
        <v/>
      </c>
      <c r="J594" s="103">
        <f>IF($J$9=36,'Jeunes Plants'!U401,IF($J$9=37,'Jeunes Plants'!V401,IF($J$9=38,'Jeunes Plants'!W401,IF($J$9=39,'Jeunes Plants'!X401,IF($J$9=40,'Jeunes Plants'!Y401,IF($J$9=41,'Jeunes Plants'!Z401,IF($J$9=42,'Jeunes Plants'!AA401,IF($J$9=43,'Jeunes Plants'!AB401,IF($J$9=44,'Jeunes Plants'!AC401,IF($J$9=45,'Jeunes Plants'!AD401,IF($J$9=46,'Jeunes Plants'!AE401,IF($J$9=47,'Jeunes Plants'!AF401,IF($J$9=48,'Jeunes Plants'!AG401,IF($J$9=49,'Jeunes Plants'!AH401,IF($J$9=50,'Jeunes Plants'!AI401,IF($J$9=51,'Jeunes Plants'!AJ401,IF($J$9=52,'Jeunes Plants'!AK401,IF($J$9=1,'Jeunes Plants'!AL401,IF($J$9=2,'Jeunes Plants'!AM401,IF($J$9=3,'Jeunes Plants'!AN401,IF($J$9=4,'Jeunes Plants'!AO401,IF($J$9=5,'Jeunes Plants'!AP401,IF($J$9=6,'Jeunes Plants'!AQ401,IF($J$9=7,'Jeunes Plants'!AR401,IF($J$9=8,'Jeunes Plants'!AS401,IF($J$9=9,'Jeunes Plants'!AT401,IF($J$9=10,'Jeunes Plants'!AU401,IF($J$9=11,'Jeunes Plants'!AV401,IF($J$9=12,'Jeunes Plants'!AW401,IF($J$9=13,'Jeunes Plants'!AX401,IF($J$9=14,'Jeunes Plants'!AY401,IF($J$9=15,'Jeunes Plants'!AZ401,IF($J$9=16,'Jeunes Plants'!BA401,IF($J$9=17,'Jeunes Plants'!BB401,IF($J$9=18,'Jeunes Plants'!BC401,IF($J$9=19,'Jeunes Plants'!BD401,IF($J$9=20,'Jeunes Plants'!BE401,IF($J$9=21,'Jeunes Plants'!BF401,IF($J$9=22,'Jeunes Plants'!BG401,IF($J$9=23,'Jeunes Plants'!BH401,IF($J$9=24,'Jeunes Plants'!BI401,IF($J$9=25,'Jeunes Plants'!BJ401,IF($J$9=26,'Jeunes Plants'!BK401,IF($J$9=27,'Jeunes Plants'!BL401,IF($J$9=28,'Jeunes Plants'!BM401,IF($J$9=29,'Jeunes Plants'!BN401,IF($J$9=30,'Jeunes Plants'!BO401,IF($J$9=31,'Jeunes Plants'!BP401,IF($J$9=32,'Jeunes Plants'!BQ401,IF($J$9=33,'Jeunes Plants'!BR401,IF($J$9=34,'Jeunes Plants'!BS401,IF($J$9=35,'Jeunes Plants'!B12304,))))))))))))))))))))))))))))))))))))))))))))))))))))</f>
        <v>0</v>
      </c>
      <c r="K594" s="103" t="str">
        <f>IF('Jeunes Plants'!R401=0,"","Erreur")</f>
        <v/>
      </c>
    </row>
    <row r="595" spans="1:11" x14ac:dyDescent="0.25">
      <c r="A595" s="103">
        <f>IF('Jeunes Plants'!A402&lt;&gt;"",'Jeunes Plants'!A402,"")</f>
        <v>3693</v>
      </c>
      <c r="B595" s="103" t="str">
        <f>IF('Jeunes Plants'!L402&lt;&gt;"",'Jeunes Plants'!L402,"")</f>
        <v>S4</v>
      </c>
      <c r="C595" s="107" t="str">
        <f>IF('Jeunes Plants'!B402&lt;&gt;"",'Jeunes Plants'!B402,"")</f>
        <v>FESTUCA</v>
      </c>
      <c r="D595" s="107" t="str">
        <f>IF('Jeunes Plants'!C402&lt;&gt;"",'Jeunes Plants'!C402,"")</f>
        <v>glauca Elijah Blue</v>
      </c>
      <c r="E595" s="103">
        <f>IF('Jeunes Plants'!H402&lt;&gt;"",'Jeunes Plants'!H402,"")</f>
        <v>8</v>
      </c>
      <c r="F595" s="103" t="str">
        <f>IF('Jeunes Plants'!E402&lt;&gt;"",'Jeunes Plants'!E402,"")</f>
        <v>S</v>
      </c>
      <c r="G595" s="103" t="str">
        <f>IF('Jeunes Plants'!N402&lt;&gt;"",'Jeunes Plants'!N402,"")</f>
        <v>M3</v>
      </c>
      <c r="H595" s="103" t="str">
        <f>IF('Jeunes Plants'!I402&lt;&gt;"",'Jeunes Plants'!I402,"")</f>
        <v>C</v>
      </c>
      <c r="I595" s="103" t="str">
        <f>IF('Jeunes Plants'!J402&lt;&gt;"",'Jeunes Plants'!J402,"")</f>
        <v/>
      </c>
      <c r="J595" s="103">
        <f>IF($J$9=36,'Jeunes Plants'!U402,IF($J$9=37,'Jeunes Plants'!V402,IF($J$9=38,'Jeunes Plants'!W402,IF($J$9=39,'Jeunes Plants'!X402,IF($J$9=40,'Jeunes Plants'!Y402,IF($J$9=41,'Jeunes Plants'!Z402,IF($J$9=42,'Jeunes Plants'!AA402,IF($J$9=43,'Jeunes Plants'!AB402,IF($J$9=44,'Jeunes Plants'!AC402,IF($J$9=45,'Jeunes Plants'!AD402,IF($J$9=46,'Jeunes Plants'!AE402,IF($J$9=47,'Jeunes Plants'!AF402,IF($J$9=48,'Jeunes Plants'!AG402,IF($J$9=49,'Jeunes Plants'!AH402,IF($J$9=50,'Jeunes Plants'!AI402,IF($J$9=51,'Jeunes Plants'!AJ402,IF($J$9=52,'Jeunes Plants'!AK402,IF($J$9=1,'Jeunes Plants'!AL402,IF($J$9=2,'Jeunes Plants'!AM402,IF($J$9=3,'Jeunes Plants'!AN402,IF($J$9=4,'Jeunes Plants'!AO402,IF($J$9=5,'Jeunes Plants'!AP402,IF($J$9=6,'Jeunes Plants'!AQ402,IF($J$9=7,'Jeunes Plants'!AR402,IF($J$9=8,'Jeunes Plants'!AS402,IF($J$9=9,'Jeunes Plants'!AT402,IF($J$9=10,'Jeunes Plants'!AU402,IF($J$9=11,'Jeunes Plants'!AV402,IF($J$9=12,'Jeunes Plants'!AW402,IF($J$9=13,'Jeunes Plants'!AX402,IF($J$9=14,'Jeunes Plants'!AY402,IF($J$9=15,'Jeunes Plants'!AZ402,IF($J$9=16,'Jeunes Plants'!BA402,IF($J$9=17,'Jeunes Plants'!BB402,IF($J$9=18,'Jeunes Plants'!BC402,IF($J$9=19,'Jeunes Plants'!BD402,IF($J$9=20,'Jeunes Plants'!BE402,IF($J$9=21,'Jeunes Plants'!BF402,IF($J$9=22,'Jeunes Plants'!BG402,IF($J$9=23,'Jeunes Plants'!BH402,IF($J$9=24,'Jeunes Plants'!BI402,IF($J$9=25,'Jeunes Plants'!BJ402,IF($J$9=26,'Jeunes Plants'!BK402,IF($J$9=27,'Jeunes Plants'!BL402,IF($J$9=28,'Jeunes Plants'!BM402,IF($J$9=29,'Jeunes Plants'!BN402,IF($J$9=30,'Jeunes Plants'!BO402,IF($J$9=31,'Jeunes Plants'!BP402,IF($J$9=32,'Jeunes Plants'!BQ402,IF($J$9=33,'Jeunes Plants'!BR402,IF($J$9=34,'Jeunes Plants'!BS402,IF($J$9=35,'Jeunes Plants'!B12305,))))))))))))))))))))))))))))))))))))))))))))))))))))</f>
        <v>0</v>
      </c>
      <c r="K595" s="103" t="str">
        <f>IF('Jeunes Plants'!R402=0,"","Erreur")</f>
        <v/>
      </c>
    </row>
    <row r="596" spans="1:11" x14ac:dyDescent="0.25">
      <c r="A596" s="450"/>
      <c r="B596" s="450"/>
      <c r="C596" s="451" t="s">
        <v>1884</v>
      </c>
      <c r="D596" s="451"/>
      <c r="E596" s="450"/>
      <c r="F596" s="450"/>
      <c r="G596" s="450"/>
      <c r="H596" s="450"/>
      <c r="I596" s="450"/>
      <c r="J596" s="450">
        <f>SUBTOTAL(9,J594:J595)</f>
        <v>0</v>
      </c>
      <c r="K596" s="450"/>
    </row>
    <row r="597" spans="1:11" x14ac:dyDescent="0.25">
      <c r="A597" s="103" t="str">
        <f>IF('Jeunes Plants'!A403&lt;&gt;"",'Jeunes Plants'!A403,"")</f>
        <v/>
      </c>
      <c r="B597" s="103" t="str">
        <f>IF('Jeunes Plants'!L403&lt;&gt;"",'Jeunes Plants'!L403,"")</f>
        <v>E</v>
      </c>
      <c r="C597" s="107" t="str">
        <f>IF('Jeunes Plants'!B403&lt;&gt;"",'Jeunes Plants'!B403,"")</f>
        <v>FUCHSIA précoce (pour pot)</v>
      </c>
      <c r="D597" s="107" t="str">
        <f>IF('Jeunes Plants'!C403&lt;&gt;"",'Jeunes Plants'!C403,"")</f>
        <v/>
      </c>
      <c r="E597" s="103" t="str">
        <f>IF('Jeunes Plants'!H403&lt;&gt;"",'Jeunes Plants'!H403,"")</f>
        <v/>
      </c>
      <c r="F597" s="103" t="str">
        <f>IF('Jeunes Plants'!E403&lt;&gt;"",'Jeunes Plants'!E403,"")</f>
        <v/>
      </c>
      <c r="G597" s="103" t="str">
        <f>IF('Jeunes Plants'!N403&lt;&gt;"",'Jeunes Plants'!N403,"")</f>
        <v/>
      </c>
      <c r="H597" s="103" t="str">
        <f>IF('Jeunes Plants'!I403&lt;&gt;"",'Jeunes Plants'!I403,"")</f>
        <v/>
      </c>
      <c r="I597" s="103" t="str">
        <f>IF('Jeunes Plants'!J403&lt;&gt;"",'Jeunes Plants'!J403,"")</f>
        <v/>
      </c>
      <c r="J597" s="103">
        <f>IF($J$9=36,'Jeunes Plants'!U403,IF($J$9=37,'Jeunes Plants'!V403,IF($J$9=38,'Jeunes Plants'!W403,IF($J$9=39,'Jeunes Plants'!X403,IF($J$9=40,'Jeunes Plants'!Y403,IF($J$9=41,'Jeunes Plants'!Z403,IF($J$9=42,'Jeunes Plants'!AA403,IF($J$9=43,'Jeunes Plants'!AB403,IF($J$9=44,'Jeunes Plants'!AC403,IF($J$9=45,'Jeunes Plants'!AD403,IF($J$9=46,'Jeunes Plants'!AE403,IF($J$9=47,'Jeunes Plants'!AF403,IF($J$9=48,'Jeunes Plants'!AG403,IF($J$9=49,'Jeunes Plants'!AH403,IF($J$9=50,'Jeunes Plants'!AI403,IF($J$9=51,'Jeunes Plants'!AJ403,IF($J$9=52,'Jeunes Plants'!AK403,IF($J$9=1,'Jeunes Plants'!AL403,IF($J$9=2,'Jeunes Plants'!AM403,IF($J$9=3,'Jeunes Plants'!AN403,IF($J$9=4,'Jeunes Plants'!AO403,IF($J$9=5,'Jeunes Plants'!AP403,IF($J$9=6,'Jeunes Plants'!AQ403,IF($J$9=7,'Jeunes Plants'!AR403,IF($J$9=8,'Jeunes Plants'!AS403,IF($J$9=9,'Jeunes Plants'!AT403,IF($J$9=10,'Jeunes Plants'!AU403,IF($J$9=11,'Jeunes Plants'!AV403,IF($J$9=12,'Jeunes Plants'!AW403,IF($J$9=13,'Jeunes Plants'!AX403,IF($J$9=14,'Jeunes Plants'!AY403,IF($J$9=15,'Jeunes Plants'!AZ403,IF($J$9=16,'Jeunes Plants'!BA403,IF($J$9=17,'Jeunes Plants'!BB403,IF($J$9=18,'Jeunes Plants'!BC403,IF($J$9=19,'Jeunes Plants'!BD403,IF($J$9=20,'Jeunes Plants'!BE403,IF($J$9=21,'Jeunes Plants'!BF403,IF($J$9=22,'Jeunes Plants'!BG403,IF($J$9=23,'Jeunes Plants'!BH403,IF($J$9=24,'Jeunes Plants'!BI403,IF($J$9=25,'Jeunes Plants'!BJ403,IF($J$9=26,'Jeunes Plants'!BK403,IF($J$9=27,'Jeunes Plants'!BL403,IF($J$9=28,'Jeunes Plants'!BM403,IF($J$9=29,'Jeunes Plants'!BN403,IF($J$9=30,'Jeunes Plants'!BO403,IF($J$9=31,'Jeunes Plants'!BP403,IF($J$9=32,'Jeunes Plants'!BQ403,IF($J$9=33,'Jeunes Plants'!BR403,IF($J$9=34,'Jeunes Plants'!BS403,IF($J$9=35,'Jeunes Plants'!B12306,))))))))))))))))))))))))))))))))))))))))))))))))))))</f>
        <v>0</v>
      </c>
      <c r="K597" s="103" t="str">
        <f>IF('Jeunes Plants'!R403=0,"","Erreur")</f>
        <v/>
      </c>
    </row>
    <row r="598" spans="1:11" x14ac:dyDescent="0.25">
      <c r="A598" s="103">
        <f>IF('Jeunes Plants'!A404&lt;&gt;"",'Jeunes Plants'!A404,"")</f>
        <v>10703</v>
      </c>
      <c r="B598" s="103" t="str">
        <f>IF('Jeunes Plants'!L404&lt;&gt;"",'Jeunes Plants'!L404,"")</f>
        <v>S7</v>
      </c>
      <c r="C598" s="107" t="str">
        <f>IF('Jeunes Plants'!B404&lt;&gt;"",'Jeunes Plants'!B404,"")</f>
        <v>FUCHSIA PRECOCE SUNBEAM</v>
      </c>
      <c r="D598" s="107" t="str">
        <f>IF('Jeunes Plants'!C404&lt;&gt;"",'Jeunes Plants'!C404,"")</f>
        <v>Cherry</v>
      </c>
      <c r="E598" s="103">
        <f>IF('Jeunes Plants'!H404&lt;&gt;"",'Jeunes Plants'!H404,"")</f>
        <v>6</v>
      </c>
      <c r="F598" s="103" t="str">
        <f>IF('Jeunes Plants'!E404&lt;&gt;"",'Jeunes Plants'!E404,"")</f>
        <v>B</v>
      </c>
      <c r="G598" s="103" t="str">
        <f>IF('Jeunes Plants'!N404&lt;&gt;"",'Jeunes Plants'!N404,"")</f>
        <v>M3</v>
      </c>
      <c r="H598" s="103" t="str">
        <f>IF('Jeunes Plants'!I404&lt;&gt;"",'Jeunes Plants'!I404,"")</f>
        <v>B</v>
      </c>
      <c r="I598" s="103">
        <f>IF('Jeunes Plants'!J404&lt;&gt;"",'Jeunes Plants'!J404,"")</f>
        <v>2.5999999999999999E-2</v>
      </c>
      <c r="J598" s="103">
        <f>IF($J$9=36,'Jeunes Plants'!U404,IF($J$9=37,'Jeunes Plants'!V404,IF($J$9=38,'Jeunes Plants'!W404,IF($J$9=39,'Jeunes Plants'!X404,IF($J$9=40,'Jeunes Plants'!Y404,IF($J$9=41,'Jeunes Plants'!Z404,IF($J$9=42,'Jeunes Plants'!AA404,IF($J$9=43,'Jeunes Plants'!AB404,IF($J$9=44,'Jeunes Plants'!AC404,IF($J$9=45,'Jeunes Plants'!AD404,IF($J$9=46,'Jeunes Plants'!AE404,IF($J$9=47,'Jeunes Plants'!AF404,IF($J$9=48,'Jeunes Plants'!AG404,IF($J$9=49,'Jeunes Plants'!AH404,IF($J$9=50,'Jeunes Plants'!AI404,IF($J$9=51,'Jeunes Plants'!AJ404,IF($J$9=52,'Jeunes Plants'!AK404,IF($J$9=1,'Jeunes Plants'!AL404,IF($J$9=2,'Jeunes Plants'!AM404,IF($J$9=3,'Jeunes Plants'!AN404,IF($J$9=4,'Jeunes Plants'!AO404,IF($J$9=5,'Jeunes Plants'!AP404,IF($J$9=6,'Jeunes Plants'!AQ404,IF($J$9=7,'Jeunes Plants'!AR404,IF($J$9=8,'Jeunes Plants'!AS404,IF($J$9=9,'Jeunes Plants'!AT404,IF($J$9=10,'Jeunes Plants'!AU404,IF($J$9=11,'Jeunes Plants'!AV404,IF($J$9=12,'Jeunes Plants'!AW404,IF($J$9=13,'Jeunes Plants'!AX404,IF($J$9=14,'Jeunes Plants'!AY404,IF($J$9=15,'Jeunes Plants'!AZ404,IF($J$9=16,'Jeunes Plants'!BA404,IF($J$9=17,'Jeunes Plants'!BB404,IF($J$9=18,'Jeunes Plants'!BC404,IF($J$9=19,'Jeunes Plants'!BD404,IF($J$9=20,'Jeunes Plants'!BE404,IF($J$9=21,'Jeunes Plants'!BF404,IF($J$9=22,'Jeunes Plants'!BG404,IF($J$9=23,'Jeunes Plants'!BH404,IF($J$9=24,'Jeunes Plants'!BI404,IF($J$9=25,'Jeunes Plants'!BJ404,IF($J$9=26,'Jeunes Plants'!BK404,IF($J$9=27,'Jeunes Plants'!BL404,IF($J$9=28,'Jeunes Plants'!BM404,IF($J$9=29,'Jeunes Plants'!BN404,IF($J$9=30,'Jeunes Plants'!BO404,IF($J$9=31,'Jeunes Plants'!BP404,IF($J$9=32,'Jeunes Plants'!BQ404,IF($J$9=33,'Jeunes Plants'!BR404,IF($J$9=34,'Jeunes Plants'!BS404,IF($J$9=35,'Jeunes Plants'!B12307,))))))))))))))))))))))))))))))))))))))))))))))))))))</f>
        <v>0</v>
      </c>
      <c r="K598" s="103" t="str">
        <f>IF('Jeunes Plants'!R404=0,"","Erreur")</f>
        <v/>
      </c>
    </row>
    <row r="599" spans="1:11" x14ac:dyDescent="0.25">
      <c r="A599" s="103">
        <f>IF('Jeunes Plants'!A405&lt;&gt;"",'Jeunes Plants'!A405,"")</f>
        <v>10701</v>
      </c>
      <c r="B599" s="103" t="str">
        <f>IF('Jeunes Plants'!L405&lt;&gt;"",'Jeunes Plants'!L405,"")</f>
        <v>S7</v>
      </c>
      <c r="C599" s="107" t="str">
        <f>IF('Jeunes Plants'!B405&lt;&gt;"",'Jeunes Plants'!B405,"")</f>
        <v>FUCHSIA PRECOCE SUNBEAM</v>
      </c>
      <c r="D599" s="107" t="str">
        <f>IF('Jeunes Plants'!C405&lt;&gt;"",'Jeunes Plants'!C405,"")</f>
        <v>Ernie</v>
      </c>
      <c r="E599" s="103">
        <f>IF('Jeunes Plants'!H405&lt;&gt;"",'Jeunes Plants'!H405,"")</f>
        <v>6</v>
      </c>
      <c r="F599" s="103" t="str">
        <f>IF('Jeunes Plants'!E405&lt;&gt;"",'Jeunes Plants'!E405,"")</f>
        <v>B</v>
      </c>
      <c r="G599" s="103" t="str">
        <f>IF('Jeunes Plants'!N405&lt;&gt;"",'Jeunes Plants'!N405,"")</f>
        <v>M3</v>
      </c>
      <c r="H599" s="103" t="str">
        <f>IF('Jeunes Plants'!I405&lt;&gt;"",'Jeunes Plants'!I405,"")</f>
        <v>B</v>
      </c>
      <c r="I599" s="103">
        <f>IF('Jeunes Plants'!J405&lt;&gt;"",'Jeunes Plants'!J405,"")</f>
        <v>2.5999999999999999E-2</v>
      </c>
      <c r="J599" s="103">
        <f>IF($J$9=36,'Jeunes Plants'!U405,IF($J$9=37,'Jeunes Plants'!V405,IF($J$9=38,'Jeunes Plants'!W405,IF($J$9=39,'Jeunes Plants'!X405,IF($J$9=40,'Jeunes Plants'!Y405,IF($J$9=41,'Jeunes Plants'!Z405,IF($J$9=42,'Jeunes Plants'!AA405,IF($J$9=43,'Jeunes Plants'!AB405,IF($J$9=44,'Jeunes Plants'!AC405,IF($J$9=45,'Jeunes Plants'!AD405,IF($J$9=46,'Jeunes Plants'!AE405,IF($J$9=47,'Jeunes Plants'!AF405,IF($J$9=48,'Jeunes Plants'!AG405,IF($J$9=49,'Jeunes Plants'!AH405,IF($J$9=50,'Jeunes Plants'!AI405,IF($J$9=51,'Jeunes Plants'!AJ405,IF($J$9=52,'Jeunes Plants'!AK405,IF($J$9=1,'Jeunes Plants'!AL405,IF($J$9=2,'Jeunes Plants'!AM405,IF($J$9=3,'Jeunes Plants'!AN405,IF($J$9=4,'Jeunes Plants'!AO405,IF($J$9=5,'Jeunes Plants'!AP405,IF($J$9=6,'Jeunes Plants'!AQ405,IF($J$9=7,'Jeunes Plants'!AR405,IF($J$9=8,'Jeunes Plants'!AS405,IF($J$9=9,'Jeunes Plants'!AT405,IF($J$9=10,'Jeunes Plants'!AU405,IF($J$9=11,'Jeunes Plants'!AV405,IF($J$9=12,'Jeunes Plants'!AW405,IF($J$9=13,'Jeunes Plants'!AX405,IF($J$9=14,'Jeunes Plants'!AY405,IF($J$9=15,'Jeunes Plants'!AZ405,IF($J$9=16,'Jeunes Plants'!BA405,IF($J$9=17,'Jeunes Plants'!BB405,IF($J$9=18,'Jeunes Plants'!BC405,IF($J$9=19,'Jeunes Plants'!BD405,IF($J$9=20,'Jeunes Plants'!BE405,IF($J$9=21,'Jeunes Plants'!BF405,IF($J$9=22,'Jeunes Plants'!BG405,IF($J$9=23,'Jeunes Plants'!BH405,IF($J$9=24,'Jeunes Plants'!BI405,IF($J$9=25,'Jeunes Plants'!BJ405,IF($J$9=26,'Jeunes Plants'!BK405,IF($J$9=27,'Jeunes Plants'!BL405,IF($J$9=28,'Jeunes Plants'!BM405,IF($J$9=29,'Jeunes Plants'!BN405,IF($J$9=30,'Jeunes Plants'!BO405,IF($J$9=31,'Jeunes Plants'!BP405,IF($J$9=32,'Jeunes Plants'!BQ405,IF($J$9=33,'Jeunes Plants'!BR405,IF($J$9=34,'Jeunes Plants'!BS405,IF($J$9=35,'Jeunes Plants'!B12308,))))))))))))))))))))))))))))))))))))))))))))))))))))</f>
        <v>0</v>
      </c>
      <c r="K599" s="103" t="str">
        <f>IF('Jeunes Plants'!R405=0,"","Erreur")</f>
        <v/>
      </c>
    </row>
    <row r="600" spans="1:11" x14ac:dyDescent="0.25">
      <c r="A600" s="103">
        <f>IF('Jeunes Plants'!A406&lt;&gt;"",'Jeunes Plants'!A406,"")</f>
        <v>15008</v>
      </c>
      <c r="B600" s="103" t="str">
        <f>IF('Jeunes Plants'!L406&lt;&gt;"",'Jeunes Plants'!L406,"")</f>
        <v>S7</v>
      </c>
      <c r="C600" s="107" t="str">
        <f>IF('Jeunes Plants'!B406&lt;&gt;"",'Jeunes Plants'!B406,"")</f>
        <v>FUCHSIA PRECOCE SUNBEAM</v>
      </c>
      <c r="D600" s="107" t="str">
        <f>IF('Jeunes Plants'!C406&lt;&gt;"",'Jeunes Plants'!C406,"")</f>
        <v>Rocky</v>
      </c>
      <c r="E600" s="103">
        <f>IF('Jeunes Plants'!H406&lt;&gt;"",'Jeunes Plants'!H406,"")</f>
        <v>6</v>
      </c>
      <c r="F600" s="103" t="str">
        <f>IF('Jeunes Plants'!E406&lt;&gt;"",'Jeunes Plants'!E406,"")</f>
        <v>B</v>
      </c>
      <c r="G600" s="103" t="str">
        <f>IF('Jeunes Plants'!N406&lt;&gt;"",'Jeunes Plants'!N406,"")</f>
        <v>M3</v>
      </c>
      <c r="H600" s="103" t="str">
        <f>IF('Jeunes Plants'!I406&lt;&gt;"",'Jeunes Plants'!I406,"")</f>
        <v>B</v>
      </c>
      <c r="I600" s="103">
        <f>IF('Jeunes Plants'!J406&lt;&gt;"",'Jeunes Plants'!J406,"")</f>
        <v>1.7999999999999999E-2</v>
      </c>
      <c r="J600" s="103">
        <f>IF($J$9=36,'Jeunes Plants'!U406,IF($J$9=37,'Jeunes Plants'!V406,IF($J$9=38,'Jeunes Plants'!W406,IF($J$9=39,'Jeunes Plants'!X406,IF($J$9=40,'Jeunes Plants'!Y406,IF($J$9=41,'Jeunes Plants'!Z406,IF($J$9=42,'Jeunes Plants'!AA406,IF($J$9=43,'Jeunes Plants'!AB406,IF($J$9=44,'Jeunes Plants'!AC406,IF($J$9=45,'Jeunes Plants'!AD406,IF($J$9=46,'Jeunes Plants'!AE406,IF($J$9=47,'Jeunes Plants'!AF406,IF($J$9=48,'Jeunes Plants'!AG406,IF($J$9=49,'Jeunes Plants'!AH406,IF($J$9=50,'Jeunes Plants'!AI406,IF($J$9=51,'Jeunes Plants'!AJ406,IF($J$9=52,'Jeunes Plants'!AK406,IF($J$9=1,'Jeunes Plants'!AL406,IF($J$9=2,'Jeunes Plants'!AM406,IF($J$9=3,'Jeunes Plants'!AN406,IF($J$9=4,'Jeunes Plants'!AO406,IF($J$9=5,'Jeunes Plants'!AP406,IF($J$9=6,'Jeunes Plants'!AQ406,IF($J$9=7,'Jeunes Plants'!AR406,IF($J$9=8,'Jeunes Plants'!AS406,IF($J$9=9,'Jeunes Plants'!AT406,IF($J$9=10,'Jeunes Plants'!AU406,IF($J$9=11,'Jeunes Plants'!AV406,IF($J$9=12,'Jeunes Plants'!AW406,IF($J$9=13,'Jeunes Plants'!AX406,IF($J$9=14,'Jeunes Plants'!AY406,IF($J$9=15,'Jeunes Plants'!AZ406,IF($J$9=16,'Jeunes Plants'!BA406,IF($J$9=17,'Jeunes Plants'!BB406,IF($J$9=18,'Jeunes Plants'!BC406,IF($J$9=19,'Jeunes Plants'!BD406,IF($J$9=20,'Jeunes Plants'!BE406,IF($J$9=21,'Jeunes Plants'!BF406,IF($J$9=22,'Jeunes Plants'!BG406,IF($J$9=23,'Jeunes Plants'!BH406,IF($J$9=24,'Jeunes Plants'!BI406,IF($J$9=25,'Jeunes Plants'!BJ406,IF($J$9=26,'Jeunes Plants'!BK406,IF($J$9=27,'Jeunes Plants'!BL406,IF($J$9=28,'Jeunes Plants'!BM406,IF($J$9=29,'Jeunes Plants'!BN406,IF($J$9=30,'Jeunes Plants'!BO406,IF($J$9=31,'Jeunes Plants'!BP406,IF($J$9=32,'Jeunes Plants'!BQ406,IF($J$9=33,'Jeunes Plants'!BR406,IF($J$9=34,'Jeunes Plants'!BS406,IF($J$9=35,'Jeunes Plants'!B12309,))))))))))))))))))))))))))))))))))))))))))))))))))))</f>
        <v>0</v>
      </c>
      <c r="K600" s="103" t="str">
        <f>IF('Jeunes Plants'!R406=0,"","Erreur")</f>
        <v/>
      </c>
    </row>
    <row r="601" spans="1:11" x14ac:dyDescent="0.25">
      <c r="A601" s="103">
        <f>IF('Jeunes Plants'!A407&lt;&gt;"",'Jeunes Plants'!A407,"")</f>
        <v>10702</v>
      </c>
      <c r="B601" s="103" t="str">
        <f>IF('Jeunes Plants'!L407&lt;&gt;"",'Jeunes Plants'!L407,"")</f>
        <v>S7</v>
      </c>
      <c r="C601" s="107" t="str">
        <f>IF('Jeunes Plants'!B407&lt;&gt;"",'Jeunes Plants'!B407,"")</f>
        <v>FUCHSIA PRECOCE SUNBEAM</v>
      </c>
      <c r="D601" s="107" t="str">
        <f>IF('Jeunes Plants'!C407&lt;&gt;"",'Jeunes Plants'!C407,"")</f>
        <v>Samba</v>
      </c>
      <c r="E601" s="103">
        <f>IF('Jeunes Plants'!H407&lt;&gt;"",'Jeunes Plants'!H407,"")</f>
        <v>6</v>
      </c>
      <c r="F601" s="103" t="str">
        <f>IF('Jeunes Plants'!E407&lt;&gt;"",'Jeunes Plants'!E407,"")</f>
        <v>B</v>
      </c>
      <c r="G601" s="103" t="str">
        <f>IF('Jeunes Plants'!N407&lt;&gt;"",'Jeunes Plants'!N407,"")</f>
        <v>M3</v>
      </c>
      <c r="H601" s="103" t="str">
        <f>IF('Jeunes Plants'!I407&lt;&gt;"",'Jeunes Plants'!I407,"")</f>
        <v>B</v>
      </c>
      <c r="I601" s="103">
        <f>IF('Jeunes Plants'!J407&lt;&gt;"",'Jeunes Plants'!J407,"")</f>
        <v>1.7999999999999999E-2</v>
      </c>
      <c r="J601" s="103">
        <f>IF($J$9=36,'Jeunes Plants'!U407,IF($J$9=37,'Jeunes Plants'!V407,IF($J$9=38,'Jeunes Plants'!W407,IF($J$9=39,'Jeunes Plants'!X407,IF($J$9=40,'Jeunes Plants'!Y407,IF($J$9=41,'Jeunes Plants'!Z407,IF($J$9=42,'Jeunes Plants'!AA407,IF($J$9=43,'Jeunes Plants'!AB407,IF($J$9=44,'Jeunes Plants'!AC407,IF($J$9=45,'Jeunes Plants'!AD407,IF($J$9=46,'Jeunes Plants'!AE407,IF($J$9=47,'Jeunes Plants'!AF407,IF($J$9=48,'Jeunes Plants'!AG407,IF($J$9=49,'Jeunes Plants'!AH407,IF($J$9=50,'Jeunes Plants'!AI407,IF($J$9=51,'Jeunes Plants'!AJ407,IF($J$9=52,'Jeunes Plants'!AK407,IF($J$9=1,'Jeunes Plants'!AL407,IF($J$9=2,'Jeunes Plants'!AM407,IF($J$9=3,'Jeunes Plants'!AN407,IF($J$9=4,'Jeunes Plants'!AO407,IF($J$9=5,'Jeunes Plants'!AP407,IF($J$9=6,'Jeunes Plants'!AQ407,IF($J$9=7,'Jeunes Plants'!AR407,IF($J$9=8,'Jeunes Plants'!AS407,IF($J$9=9,'Jeunes Plants'!AT407,IF($J$9=10,'Jeunes Plants'!AU407,IF($J$9=11,'Jeunes Plants'!AV407,IF($J$9=12,'Jeunes Plants'!AW407,IF($J$9=13,'Jeunes Plants'!AX407,IF($J$9=14,'Jeunes Plants'!AY407,IF($J$9=15,'Jeunes Plants'!AZ407,IF($J$9=16,'Jeunes Plants'!BA407,IF($J$9=17,'Jeunes Plants'!BB407,IF($J$9=18,'Jeunes Plants'!BC407,IF($J$9=19,'Jeunes Plants'!BD407,IF($J$9=20,'Jeunes Plants'!BE407,IF($J$9=21,'Jeunes Plants'!BF407,IF($J$9=22,'Jeunes Plants'!BG407,IF($J$9=23,'Jeunes Plants'!BH407,IF($J$9=24,'Jeunes Plants'!BI407,IF($J$9=25,'Jeunes Plants'!BJ407,IF($J$9=26,'Jeunes Plants'!BK407,IF($J$9=27,'Jeunes Plants'!BL407,IF($J$9=28,'Jeunes Plants'!BM407,IF($J$9=29,'Jeunes Plants'!BN407,IF($J$9=30,'Jeunes Plants'!BO407,IF($J$9=31,'Jeunes Plants'!BP407,IF($J$9=32,'Jeunes Plants'!BQ407,IF($J$9=33,'Jeunes Plants'!BR407,IF($J$9=34,'Jeunes Plants'!BS407,IF($J$9=35,'Jeunes Plants'!B12310,))))))))))))))))))))))))))))))))))))))))))))))))))))</f>
        <v>0</v>
      </c>
      <c r="K601" s="103" t="str">
        <f>IF('Jeunes Plants'!R407=0,"","Erreur")</f>
        <v/>
      </c>
    </row>
    <row r="602" spans="1:11" x14ac:dyDescent="0.25">
      <c r="A602" s="103">
        <f>IF('Jeunes Plants'!A408&lt;&gt;"",'Jeunes Plants'!A408,"")</f>
        <v>10842</v>
      </c>
      <c r="B602" s="103" t="str">
        <f>IF('Jeunes Plants'!L408&lt;&gt;"",'Jeunes Plants'!L408,"")</f>
        <v>S7</v>
      </c>
      <c r="C602" s="107" t="str">
        <f>IF('Jeunes Plants'!B408&lt;&gt;"",'Jeunes Plants'!B408,"")</f>
        <v>FUCHSIA PRECOCE SUNBEAM</v>
      </c>
      <c r="D602" s="107" t="str">
        <f>IF('Jeunes Plants'!C408&lt;&gt;"",'Jeunes Plants'!C408,"")</f>
        <v>Variés</v>
      </c>
      <c r="E602" s="103">
        <f>IF('Jeunes Plants'!H408&lt;&gt;"",'Jeunes Plants'!H408,"")</f>
        <v>6</v>
      </c>
      <c r="F602" s="103" t="str">
        <f>IF('Jeunes Plants'!E408&lt;&gt;"",'Jeunes Plants'!E408,"")</f>
        <v>B</v>
      </c>
      <c r="G602" s="103" t="str">
        <f>IF('Jeunes Plants'!N408&lt;&gt;"",'Jeunes Plants'!N408,"")</f>
        <v>M3</v>
      </c>
      <c r="H602" s="103" t="str">
        <f>IF('Jeunes Plants'!I408&lt;&gt;"",'Jeunes Plants'!I408,"")</f>
        <v>B</v>
      </c>
      <c r="I602" s="103">
        <f>IF('Jeunes Plants'!J408&lt;&gt;"",'Jeunes Plants'!J408,"")</f>
        <v>2.5999999999999999E-2</v>
      </c>
      <c r="J602" s="103">
        <f>IF($J$9=36,'Jeunes Plants'!U408,IF($J$9=37,'Jeunes Plants'!V408,IF($J$9=38,'Jeunes Plants'!W408,IF($J$9=39,'Jeunes Plants'!X408,IF($J$9=40,'Jeunes Plants'!Y408,IF($J$9=41,'Jeunes Plants'!Z408,IF($J$9=42,'Jeunes Plants'!AA408,IF($J$9=43,'Jeunes Plants'!AB408,IF($J$9=44,'Jeunes Plants'!AC408,IF($J$9=45,'Jeunes Plants'!AD408,IF($J$9=46,'Jeunes Plants'!AE408,IF($J$9=47,'Jeunes Plants'!AF408,IF($J$9=48,'Jeunes Plants'!AG408,IF($J$9=49,'Jeunes Plants'!AH408,IF($J$9=50,'Jeunes Plants'!AI408,IF($J$9=51,'Jeunes Plants'!AJ408,IF($J$9=52,'Jeunes Plants'!AK408,IF($J$9=1,'Jeunes Plants'!AL408,IF($J$9=2,'Jeunes Plants'!AM408,IF($J$9=3,'Jeunes Plants'!AN408,IF($J$9=4,'Jeunes Plants'!AO408,IF($J$9=5,'Jeunes Plants'!AP408,IF($J$9=6,'Jeunes Plants'!AQ408,IF($J$9=7,'Jeunes Plants'!AR408,IF($J$9=8,'Jeunes Plants'!AS408,IF($J$9=9,'Jeunes Plants'!AT408,IF($J$9=10,'Jeunes Plants'!AU408,IF($J$9=11,'Jeunes Plants'!AV408,IF($J$9=12,'Jeunes Plants'!AW408,IF($J$9=13,'Jeunes Plants'!AX408,IF($J$9=14,'Jeunes Plants'!AY408,IF($J$9=15,'Jeunes Plants'!AZ408,IF($J$9=16,'Jeunes Plants'!BA408,IF($J$9=17,'Jeunes Plants'!BB408,IF($J$9=18,'Jeunes Plants'!BC408,IF($J$9=19,'Jeunes Plants'!BD408,IF($J$9=20,'Jeunes Plants'!BE408,IF($J$9=21,'Jeunes Plants'!BF408,IF($J$9=22,'Jeunes Plants'!BG408,IF($J$9=23,'Jeunes Plants'!BH408,IF($J$9=24,'Jeunes Plants'!BI408,IF($J$9=25,'Jeunes Plants'!BJ408,IF($J$9=26,'Jeunes Plants'!BK408,IF($J$9=27,'Jeunes Plants'!BL408,IF($J$9=28,'Jeunes Plants'!BM408,IF($J$9=29,'Jeunes Plants'!BN408,IF($J$9=30,'Jeunes Plants'!BO408,IF($J$9=31,'Jeunes Plants'!BP408,IF($J$9=32,'Jeunes Plants'!BQ408,IF($J$9=33,'Jeunes Plants'!BR408,IF($J$9=34,'Jeunes Plants'!BS408,IF($J$9=35,'Jeunes Plants'!B12311,))))))))))))))))))))))))))))))))))))))))))))))))))))</f>
        <v>0</v>
      </c>
      <c r="K602" s="103" t="str">
        <f>IF('Jeunes Plants'!R408=0,"","Erreur")</f>
        <v/>
      </c>
    </row>
    <row r="603" spans="1:11" x14ac:dyDescent="0.25">
      <c r="A603" s="450"/>
      <c r="B603" s="450"/>
      <c r="C603" s="451" t="s">
        <v>1885</v>
      </c>
      <c r="D603" s="451"/>
      <c r="E603" s="450"/>
      <c r="F603" s="450"/>
      <c r="G603" s="450"/>
      <c r="H603" s="450"/>
      <c r="I603" s="450"/>
      <c r="J603" s="450">
        <f>SUBTOTAL(9,J597:J602)</f>
        <v>0</v>
      </c>
      <c r="K603" s="450"/>
    </row>
    <row r="604" spans="1:11" x14ac:dyDescent="0.25">
      <c r="A604" s="103" t="str">
        <f>IF('Jeunes Plants'!A409&lt;&gt;"",'Jeunes Plants'!A409,"")</f>
        <v/>
      </c>
      <c r="B604" s="103" t="str">
        <f>IF('Jeunes Plants'!L409&lt;&gt;"",'Jeunes Plants'!L409,"")</f>
        <v>E</v>
      </c>
      <c r="C604" s="107" t="str">
        <f>IF('Jeunes Plants'!B409&lt;&gt;"",'Jeunes Plants'!B409,"")</f>
        <v>FUCHSIA précoce (pour pot et suspension)</v>
      </c>
      <c r="D604" s="107" t="str">
        <f>IF('Jeunes Plants'!C409&lt;&gt;"",'Jeunes Plants'!C409,"")</f>
        <v/>
      </c>
      <c r="E604" s="103" t="str">
        <f>IF('Jeunes Plants'!H409&lt;&gt;"",'Jeunes Plants'!H409,"")</f>
        <v/>
      </c>
      <c r="F604" s="103" t="str">
        <f>IF('Jeunes Plants'!E409&lt;&gt;"",'Jeunes Plants'!E409,"")</f>
        <v/>
      </c>
      <c r="G604" s="103" t="str">
        <f>IF('Jeunes Plants'!N409&lt;&gt;"",'Jeunes Plants'!N409,"")</f>
        <v/>
      </c>
      <c r="H604" s="103" t="str">
        <f>IF('Jeunes Plants'!I409&lt;&gt;"",'Jeunes Plants'!I409,"")</f>
        <v/>
      </c>
      <c r="I604" s="103" t="str">
        <f>IF('Jeunes Plants'!J409&lt;&gt;"",'Jeunes Plants'!J409,"")</f>
        <v/>
      </c>
      <c r="J604" s="103">
        <f>IF($J$9=36,'Jeunes Plants'!U409,IF($J$9=37,'Jeunes Plants'!V409,IF($J$9=38,'Jeunes Plants'!W409,IF($J$9=39,'Jeunes Plants'!X409,IF($J$9=40,'Jeunes Plants'!Y409,IF($J$9=41,'Jeunes Plants'!Z409,IF($J$9=42,'Jeunes Plants'!AA409,IF($J$9=43,'Jeunes Plants'!AB409,IF($J$9=44,'Jeunes Plants'!AC409,IF($J$9=45,'Jeunes Plants'!AD409,IF($J$9=46,'Jeunes Plants'!AE409,IF($J$9=47,'Jeunes Plants'!AF409,IF($J$9=48,'Jeunes Plants'!AG409,IF($J$9=49,'Jeunes Plants'!AH409,IF($J$9=50,'Jeunes Plants'!AI409,IF($J$9=51,'Jeunes Plants'!AJ409,IF($J$9=52,'Jeunes Plants'!AK409,IF($J$9=1,'Jeunes Plants'!AL409,IF($J$9=2,'Jeunes Plants'!AM409,IF($J$9=3,'Jeunes Plants'!AN409,IF($J$9=4,'Jeunes Plants'!AO409,IF($J$9=5,'Jeunes Plants'!AP409,IF($J$9=6,'Jeunes Plants'!AQ409,IF($J$9=7,'Jeunes Plants'!AR409,IF($J$9=8,'Jeunes Plants'!AS409,IF($J$9=9,'Jeunes Plants'!AT409,IF($J$9=10,'Jeunes Plants'!AU409,IF($J$9=11,'Jeunes Plants'!AV409,IF($J$9=12,'Jeunes Plants'!AW409,IF($J$9=13,'Jeunes Plants'!AX409,IF($J$9=14,'Jeunes Plants'!AY409,IF($J$9=15,'Jeunes Plants'!AZ409,IF($J$9=16,'Jeunes Plants'!BA409,IF($J$9=17,'Jeunes Plants'!BB409,IF($J$9=18,'Jeunes Plants'!BC409,IF($J$9=19,'Jeunes Plants'!BD409,IF($J$9=20,'Jeunes Plants'!BE409,IF($J$9=21,'Jeunes Plants'!BF409,IF($J$9=22,'Jeunes Plants'!BG409,IF($J$9=23,'Jeunes Plants'!BH409,IF($J$9=24,'Jeunes Plants'!BI409,IF($J$9=25,'Jeunes Plants'!BJ409,IF($J$9=26,'Jeunes Plants'!BK409,IF($J$9=27,'Jeunes Plants'!BL409,IF($J$9=28,'Jeunes Plants'!BM409,IF($J$9=29,'Jeunes Plants'!BN409,IF($J$9=30,'Jeunes Plants'!BO409,IF($J$9=31,'Jeunes Plants'!BP409,IF($J$9=32,'Jeunes Plants'!BQ409,IF($J$9=33,'Jeunes Plants'!BR409,IF($J$9=34,'Jeunes Plants'!BS409,IF($J$9=35,'Jeunes Plants'!B12312,))))))))))))))))))))))))))))))))))))))))))))))))))))</f>
        <v>0</v>
      </c>
      <c r="K604" s="103" t="str">
        <f>IF('Jeunes Plants'!R409=0,"","Erreur")</f>
        <v/>
      </c>
    </row>
    <row r="605" spans="1:11" x14ac:dyDescent="0.25">
      <c r="A605" s="103">
        <f>IF('Jeunes Plants'!A410&lt;&gt;"",'Jeunes Plants'!A410,"")</f>
        <v>14003</v>
      </c>
      <c r="B605" s="103" t="str">
        <f>IF('Jeunes Plants'!L410&lt;&gt;"",'Jeunes Plants'!L410,"")</f>
        <v>S7</v>
      </c>
      <c r="C605" s="107" t="str">
        <f>IF('Jeunes Plants'!B410&lt;&gt;"",'Jeunes Plants'!B410,"")</f>
        <v>FUCHSIA PRECOCE JOLLIES</v>
      </c>
      <c r="D605" s="107" t="str">
        <f>IF('Jeunes Plants'!C410&lt;&gt;"",'Jeunes Plants'!C410,"")</f>
        <v>Alsace</v>
      </c>
      <c r="E605" s="103">
        <f>IF('Jeunes Plants'!H410&lt;&gt;"",'Jeunes Plants'!H410,"")</f>
        <v>6</v>
      </c>
      <c r="F605" s="103" t="str">
        <f>IF('Jeunes Plants'!E410&lt;&gt;"",'Jeunes Plants'!E410,"")</f>
        <v>B</v>
      </c>
      <c r="G605" s="103" t="str">
        <f>IF('Jeunes Plants'!N410&lt;&gt;"",'Jeunes Plants'!N410,"")</f>
        <v>M3</v>
      </c>
      <c r="H605" s="103" t="str">
        <f>IF('Jeunes Plants'!I410&lt;&gt;"",'Jeunes Plants'!I410,"")</f>
        <v>B</v>
      </c>
      <c r="I605" s="103">
        <f>IF('Jeunes Plants'!J410&lt;&gt;"",'Jeunes Plants'!J410,"")</f>
        <v>3.5999999999999997E-2</v>
      </c>
      <c r="J605" s="103">
        <f>IF($J$9=36,'Jeunes Plants'!U410,IF($J$9=37,'Jeunes Plants'!V410,IF($J$9=38,'Jeunes Plants'!W410,IF($J$9=39,'Jeunes Plants'!X410,IF($J$9=40,'Jeunes Plants'!Y410,IF($J$9=41,'Jeunes Plants'!Z410,IF($J$9=42,'Jeunes Plants'!AA410,IF($J$9=43,'Jeunes Plants'!AB410,IF($J$9=44,'Jeunes Plants'!AC410,IF($J$9=45,'Jeunes Plants'!AD410,IF($J$9=46,'Jeunes Plants'!AE410,IF($J$9=47,'Jeunes Plants'!AF410,IF($J$9=48,'Jeunes Plants'!AG410,IF($J$9=49,'Jeunes Plants'!AH410,IF($J$9=50,'Jeunes Plants'!AI410,IF($J$9=51,'Jeunes Plants'!AJ410,IF($J$9=52,'Jeunes Plants'!AK410,IF($J$9=1,'Jeunes Plants'!AL410,IF($J$9=2,'Jeunes Plants'!AM410,IF($J$9=3,'Jeunes Plants'!AN410,IF($J$9=4,'Jeunes Plants'!AO410,IF($J$9=5,'Jeunes Plants'!AP410,IF($J$9=6,'Jeunes Plants'!AQ410,IF($J$9=7,'Jeunes Plants'!AR410,IF($J$9=8,'Jeunes Plants'!AS410,IF($J$9=9,'Jeunes Plants'!AT410,IF($J$9=10,'Jeunes Plants'!AU410,IF($J$9=11,'Jeunes Plants'!AV410,IF($J$9=12,'Jeunes Plants'!AW410,IF($J$9=13,'Jeunes Plants'!AX410,IF($J$9=14,'Jeunes Plants'!AY410,IF($J$9=15,'Jeunes Plants'!AZ410,IF($J$9=16,'Jeunes Plants'!BA410,IF($J$9=17,'Jeunes Plants'!BB410,IF($J$9=18,'Jeunes Plants'!BC410,IF($J$9=19,'Jeunes Plants'!BD410,IF($J$9=20,'Jeunes Plants'!BE410,IF($J$9=21,'Jeunes Plants'!BF410,IF($J$9=22,'Jeunes Plants'!BG410,IF($J$9=23,'Jeunes Plants'!BH410,IF($J$9=24,'Jeunes Plants'!BI410,IF($J$9=25,'Jeunes Plants'!BJ410,IF($J$9=26,'Jeunes Plants'!BK410,IF($J$9=27,'Jeunes Plants'!BL410,IF($J$9=28,'Jeunes Plants'!BM410,IF($J$9=29,'Jeunes Plants'!BN410,IF($J$9=30,'Jeunes Plants'!BO410,IF($J$9=31,'Jeunes Plants'!BP410,IF($J$9=32,'Jeunes Plants'!BQ410,IF($J$9=33,'Jeunes Plants'!BR410,IF($J$9=34,'Jeunes Plants'!BS410,IF($J$9=35,'Jeunes Plants'!B12313,))))))))))))))))))))))))))))))))))))))))))))))))))))</f>
        <v>0</v>
      </c>
      <c r="K605" s="103" t="str">
        <f>IF('Jeunes Plants'!R410=0,"","Erreur")</f>
        <v/>
      </c>
    </row>
    <row r="606" spans="1:11" x14ac:dyDescent="0.25">
      <c r="A606" s="103">
        <f>IF('Jeunes Plants'!A411&lt;&gt;"",'Jeunes Plants'!A411,"")</f>
        <v>25182</v>
      </c>
      <c r="B606" s="103" t="str">
        <f>IF('Jeunes Plants'!L411&lt;&gt;"",'Jeunes Plants'!L411,"")</f>
        <v>S7</v>
      </c>
      <c r="C606" s="107" t="str">
        <f>IF('Jeunes Plants'!B411&lt;&gt;"",'Jeunes Plants'!B411,"")</f>
        <v>FUCHSIA PRECOCE JOLLIES</v>
      </c>
      <c r="D606" s="107" t="str">
        <f>IF('Jeunes Plants'!C411&lt;&gt;"",'Jeunes Plants'!C411,"")</f>
        <v>Bretagne</v>
      </c>
      <c r="E606" s="103">
        <f>IF('Jeunes Plants'!H411&lt;&gt;"",'Jeunes Plants'!H411,"")</f>
        <v>6</v>
      </c>
      <c r="F606" s="103" t="str">
        <f>IF('Jeunes Plants'!E411&lt;&gt;"",'Jeunes Plants'!E411,"")</f>
        <v>B</v>
      </c>
      <c r="G606" s="103" t="str">
        <f>IF('Jeunes Plants'!N411&lt;&gt;"",'Jeunes Plants'!N411,"")</f>
        <v>M3</v>
      </c>
      <c r="H606" s="103" t="str">
        <f>IF('Jeunes Plants'!I411&lt;&gt;"",'Jeunes Plants'!I411,"")</f>
        <v>B</v>
      </c>
      <c r="I606" s="103">
        <f>IF('Jeunes Plants'!J411&lt;&gt;"",'Jeunes Plants'!J411,"")</f>
        <v>3.5999999999999997E-2</v>
      </c>
      <c r="J606" s="103">
        <f>IF($J$9=36,'Jeunes Plants'!U411,IF($J$9=37,'Jeunes Plants'!V411,IF($J$9=38,'Jeunes Plants'!W411,IF($J$9=39,'Jeunes Plants'!X411,IF($J$9=40,'Jeunes Plants'!Y411,IF($J$9=41,'Jeunes Plants'!Z411,IF($J$9=42,'Jeunes Plants'!AA411,IF($J$9=43,'Jeunes Plants'!AB411,IF($J$9=44,'Jeunes Plants'!AC411,IF($J$9=45,'Jeunes Plants'!AD411,IF($J$9=46,'Jeunes Plants'!AE411,IF($J$9=47,'Jeunes Plants'!AF411,IF($J$9=48,'Jeunes Plants'!AG411,IF($J$9=49,'Jeunes Plants'!AH411,IF($J$9=50,'Jeunes Plants'!AI411,IF($J$9=51,'Jeunes Plants'!AJ411,IF($J$9=52,'Jeunes Plants'!AK411,IF($J$9=1,'Jeunes Plants'!AL411,IF($J$9=2,'Jeunes Plants'!AM411,IF($J$9=3,'Jeunes Plants'!AN411,IF($J$9=4,'Jeunes Plants'!AO411,IF($J$9=5,'Jeunes Plants'!AP411,IF($J$9=6,'Jeunes Plants'!AQ411,IF($J$9=7,'Jeunes Plants'!AR411,IF($J$9=8,'Jeunes Plants'!AS411,IF($J$9=9,'Jeunes Plants'!AT411,IF($J$9=10,'Jeunes Plants'!AU411,IF($J$9=11,'Jeunes Plants'!AV411,IF($J$9=12,'Jeunes Plants'!AW411,IF($J$9=13,'Jeunes Plants'!AX411,IF($J$9=14,'Jeunes Plants'!AY411,IF($J$9=15,'Jeunes Plants'!AZ411,IF($J$9=16,'Jeunes Plants'!BA411,IF($J$9=17,'Jeunes Plants'!BB411,IF($J$9=18,'Jeunes Plants'!BC411,IF($J$9=19,'Jeunes Plants'!BD411,IF($J$9=20,'Jeunes Plants'!BE411,IF($J$9=21,'Jeunes Plants'!BF411,IF($J$9=22,'Jeunes Plants'!BG411,IF($J$9=23,'Jeunes Plants'!BH411,IF($J$9=24,'Jeunes Plants'!BI411,IF($J$9=25,'Jeunes Plants'!BJ411,IF($J$9=26,'Jeunes Plants'!BK411,IF($J$9=27,'Jeunes Plants'!BL411,IF($J$9=28,'Jeunes Plants'!BM411,IF($J$9=29,'Jeunes Plants'!BN411,IF($J$9=30,'Jeunes Plants'!BO411,IF($J$9=31,'Jeunes Plants'!BP411,IF($J$9=32,'Jeunes Plants'!BQ411,IF($J$9=33,'Jeunes Plants'!BR411,IF($J$9=34,'Jeunes Plants'!BS411,IF($J$9=35,'Jeunes Plants'!B12314,))))))))))))))))))))))))))))))))))))))))))))))))))))</f>
        <v>0</v>
      </c>
      <c r="K606" s="103" t="str">
        <f>IF('Jeunes Plants'!R411=0,"","Erreur")</f>
        <v/>
      </c>
    </row>
    <row r="607" spans="1:11" x14ac:dyDescent="0.25">
      <c r="A607" s="103">
        <f>IF('Jeunes Plants'!A412&lt;&gt;"",'Jeunes Plants'!A412,"")</f>
        <v>14005</v>
      </c>
      <c r="B607" s="103" t="str">
        <f>IF('Jeunes Plants'!L412&lt;&gt;"",'Jeunes Plants'!L412,"")</f>
        <v>S7</v>
      </c>
      <c r="C607" s="107" t="str">
        <f>IF('Jeunes Plants'!B412&lt;&gt;"",'Jeunes Plants'!B412,"")</f>
        <v>FUCHSIA PRECOCE JOLLIES</v>
      </c>
      <c r="D607" s="107" t="str">
        <f>IF('Jeunes Plants'!C412&lt;&gt;"",'Jeunes Plants'!C412,"")</f>
        <v>Corse</v>
      </c>
      <c r="E607" s="103">
        <f>IF('Jeunes Plants'!H412&lt;&gt;"",'Jeunes Plants'!H412,"")</f>
        <v>6</v>
      </c>
      <c r="F607" s="103" t="str">
        <f>IF('Jeunes Plants'!E412&lt;&gt;"",'Jeunes Plants'!E412,"")</f>
        <v>B</v>
      </c>
      <c r="G607" s="103" t="str">
        <f>IF('Jeunes Plants'!N412&lt;&gt;"",'Jeunes Plants'!N412,"")</f>
        <v>M3</v>
      </c>
      <c r="H607" s="103" t="str">
        <f>IF('Jeunes Plants'!I412&lt;&gt;"",'Jeunes Plants'!I412,"")</f>
        <v>B</v>
      </c>
      <c r="I607" s="103">
        <f>IF('Jeunes Plants'!J412&lt;&gt;"",'Jeunes Plants'!J412,"")</f>
        <v>3.5999999999999997E-2</v>
      </c>
      <c r="J607" s="103">
        <f>IF($J$9=36,'Jeunes Plants'!U412,IF($J$9=37,'Jeunes Plants'!V412,IF($J$9=38,'Jeunes Plants'!W412,IF($J$9=39,'Jeunes Plants'!X412,IF($J$9=40,'Jeunes Plants'!Y412,IF($J$9=41,'Jeunes Plants'!Z412,IF($J$9=42,'Jeunes Plants'!AA412,IF($J$9=43,'Jeunes Plants'!AB412,IF($J$9=44,'Jeunes Plants'!AC412,IF($J$9=45,'Jeunes Plants'!AD412,IF($J$9=46,'Jeunes Plants'!AE412,IF($J$9=47,'Jeunes Plants'!AF412,IF($J$9=48,'Jeunes Plants'!AG412,IF($J$9=49,'Jeunes Plants'!AH412,IF($J$9=50,'Jeunes Plants'!AI412,IF($J$9=51,'Jeunes Plants'!AJ412,IF($J$9=52,'Jeunes Plants'!AK412,IF($J$9=1,'Jeunes Plants'!AL412,IF($J$9=2,'Jeunes Plants'!AM412,IF($J$9=3,'Jeunes Plants'!AN412,IF($J$9=4,'Jeunes Plants'!AO412,IF($J$9=5,'Jeunes Plants'!AP412,IF($J$9=6,'Jeunes Plants'!AQ412,IF($J$9=7,'Jeunes Plants'!AR412,IF($J$9=8,'Jeunes Plants'!AS412,IF($J$9=9,'Jeunes Plants'!AT412,IF($J$9=10,'Jeunes Plants'!AU412,IF($J$9=11,'Jeunes Plants'!AV412,IF($J$9=12,'Jeunes Plants'!AW412,IF($J$9=13,'Jeunes Plants'!AX412,IF($J$9=14,'Jeunes Plants'!AY412,IF($J$9=15,'Jeunes Plants'!AZ412,IF($J$9=16,'Jeunes Plants'!BA412,IF($J$9=17,'Jeunes Plants'!BB412,IF($J$9=18,'Jeunes Plants'!BC412,IF($J$9=19,'Jeunes Plants'!BD412,IF($J$9=20,'Jeunes Plants'!BE412,IF($J$9=21,'Jeunes Plants'!BF412,IF($J$9=22,'Jeunes Plants'!BG412,IF($J$9=23,'Jeunes Plants'!BH412,IF($J$9=24,'Jeunes Plants'!BI412,IF($J$9=25,'Jeunes Plants'!BJ412,IF($J$9=26,'Jeunes Plants'!BK412,IF($J$9=27,'Jeunes Plants'!BL412,IF($J$9=28,'Jeunes Plants'!BM412,IF($J$9=29,'Jeunes Plants'!BN412,IF($J$9=30,'Jeunes Plants'!BO412,IF($J$9=31,'Jeunes Plants'!BP412,IF($J$9=32,'Jeunes Plants'!BQ412,IF($J$9=33,'Jeunes Plants'!BR412,IF($J$9=34,'Jeunes Plants'!BS412,IF($J$9=35,'Jeunes Plants'!B12315,))))))))))))))))))))))))))))))))))))))))))))))))))))</f>
        <v>0</v>
      </c>
      <c r="K607" s="103" t="str">
        <f>IF('Jeunes Plants'!R412=0,"","Erreur")</f>
        <v/>
      </c>
    </row>
    <row r="608" spans="1:11" x14ac:dyDescent="0.25">
      <c r="A608" s="103">
        <f>IF('Jeunes Plants'!A413&lt;&gt;"",'Jeunes Plants'!A413,"")</f>
        <v>14004</v>
      </c>
      <c r="B608" s="103" t="str">
        <f>IF('Jeunes Plants'!L413&lt;&gt;"",'Jeunes Plants'!L413,"")</f>
        <v>S7</v>
      </c>
      <c r="C608" s="107" t="str">
        <f>IF('Jeunes Plants'!B413&lt;&gt;"",'Jeunes Plants'!B413,"")</f>
        <v>FUCHSIA PRECOCE JOLLIES</v>
      </c>
      <c r="D608" s="107" t="str">
        <f>IF('Jeunes Plants'!C413&lt;&gt;"",'Jeunes Plants'!C413,"")</f>
        <v>Lorraine</v>
      </c>
      <c r="E608" s="103">
        <f>IF('Jeunes Plants'!H413&lt;&gt;"",'Jeunes Plants'!H413,"")</f>
        <v>6</v>
      </c>
      <c r="F608" s="103" t="str">
        <f>IF('Jeunes Plants'!E413&lt;&gt;"",'Jeunes Plants'!E413,"")</f>
        <v>B</v>
      </c>
      <c r="G608" s="103" t="str">
        <f>IF('Jeunes Plants'!N413&lt;&gt;"",'Jeunes Plants'!N413,"")</f>
        <v>M3</v>
      </c>
      <c r="H608" s="103" t="str">
        <f>IF('Jeunes Plants'!I413&lt;&gt;"",'Jeunes Plants'!I413,"")</f>
        <v>B</v>
      </c>
      <c r="I608" s="103">
        <f>IF('Jeunes Plants'!J413&lt;&gt;"",'Jeunes Plants'!J413,"")</f>
        <v>3.5999999999999997E-2</v>
      </c>
      <c r="J608" s="103">
        <f>IF($J$9=36,'Jeunes Plants'!U413,IF($J$9=37,'Jeunes Plants'!V413,IF($J$9=38,'Jeunes Plants'!W413,IF($J$9=39,'Jeunes Plants'!X413,IF($J$9=40,'Jeunes Plants'!Y413,IF($J$9=41,'Jeunes Plants'!Z413,IF($J$9=42,'Jeunes Plants'!AA413,IF($J$9=43,'Jeunes Plants'!AB413,IF($J$9=44,'Jeunes Plants'!AC413,IF($J$9=45,'Jeunes Plants'!AD413,IF($J$9=46,'Jeunes Plants'!AE413,IF($J$9=47,'Jeunes Plants'!AF413,IF($J$9=48,'Jeunes Plants'!AG413,IF($J$9=49,'Jeunes Plants'!AH413,IF($J$9=50,'Jeunes Plants'!AI413,IF($J$9=51,'Jeunes Plants'!AJ413,IF($J$9=52,'Jeunes Plants'!AK413,IF($J$9=1,'Jeunes Plants'!AL413,IF($J$9=2,'Jeunes Plants'!AM413,IF($J$9=3,'Jeunes Plants'!AN413,IF($J$9=4,'Jeunes Plants'!AO413,IF($J$9=5,'Jeunes Plants'!AP413,IF($J$9=6,'Jeunes Plants'!AQ413,IF($J$9=7,'Jeunes Plants'!AR413,IF($J$9=8,'Jeunes Plants'!AS413,IF($J$9=9,'Jeunes Plants'!AT413,IF($J$9=10,'Jeunes Plants'!AU413,IF($J$9=11,'Jeunes Plants'!AV413,IF($J$9=12,'Jeunes Plants'!AW413,IF($J$9=13,'Jeunes Plants'!AX413,IF($J$9=14,'Jeunes Plants'!AY413,IF($J$9=15,'Jeunes Plants'!AZ413,IF($J$9=16,'Jeunes Plants'!BA413,IF($J$9=17,'Jeunes Plants'!BB413,IF($J$9=18,'Jeunes Plants'!BC413,IF($J$9=19,'Jeunes Plants'!BD413,IF($J$9=20,'Jeunes Plants'!BE413,IF($J$9=21,'Jeunes Plants'!BF413,IF($J$9=22,'Jeunes Plants'!BG413,IF($J$9=23,'Jeunes Plants'!BH413,IF($J$9=24,'Jeunes Plants'!BI413,IF($J$9=25,'Jeunes Plants'!BJ413,IF($J$9=26,'Jeunes Plants'!BK413,IF($J$9=27,'Jeunes Plants'!BL413,IF($J$9=28,'Jeunes Plants'!BM413,IF($J$9=29,'Jeunes Plants'!BN413,IF($J$9=30,'Jeunes Plants'!BO413,IF($J$9=31,'Jeunes Plants'!BP413,IF($J$9=32,'Jeunes Plants'!BQ413,IF($J$9=33,'Jeunes Plants'!BR413,IF($J$9=34,'Jeunes Plants'!BS413,IF($J$9=35,'Jeunes Plants'!B12316,))))))))))))))))))))))))))))))))))))))))))))))))))))</f>
        <v>0</v>
      </c>
      <c r="K608" s="103" t="str">
        <f>IF('Jeunes Plants'!R413=0,"","Erreur")</f>
        <v/>
      </c>
    </row>
    <row r="609" spans="1:11" x14ac:dyDescent="0.25">
      <c r="A609" s="103">
        <f>IF('Jeunes Plants'!A414&lt;&gt;"",'Jeunes Plants'!A414,"")</f>
        <v>14524</v>
      </c>
      <c r="B609" s="103" t="str">
        <f>IF('Jeunes Plants'!L414&lt;&gt;"",'Jeunes Plants'!L414,"")</f>
        <v>S7</v>
      </c>
      <c r="C609" s="107" t="str">
        <f>IF('Jeunes Plants'!B414&lt;&gt;"",'Jeunes Plants'!B414,"")</f>
        <v>FUCHSIA PRECOCE JOLLIES</v>
      </c>
      <c r="D609" s="107" t="str">
        <f>IF('Jeunes Plants'!C414&lt;&gt;"",'Jeunes Plants'!C414,"")</f>
        <v>Variés</v>
      </c>
      <c r="E609" s="103">
        <f>IF('Jeunes Plants'!H414&lt;&gt;"",'Jeunes Plants'!H414,"")</f>
        <v>6</v>
      </c>
      <c r="F609" s="103" t="str">
        <f>IF('Jeunes Plants'!E414&lt;&gt;"",'Jeunes Plants'!E414,"")</f>
        <v>B</v>
      </c>
      <c r="G609" s="103" t="str">
        <f>IF('Jeunes Plants'!N414&lt;&gt;"",'Jeunes Plants'!N414,"")</f>
        <v>M3</v>
      </c>
      <c r="H609" s="103" t="str">
        <f>IF('Jeunes Plants'!I414&lt;&gt;"",'Jeunes Plants'!I414,"")</f>
        <v>B</v>
      </c>
      <c r="I609" s="103">
        <f>IF('Jeunes Plants'!J414&lt;&gt;"",'Jeunes Plants'!J414,"")</f>
        <v>3.5999999999999997E-2</v>
      </c>
      <c r="J609" s="103">
        <f>IF($J$9=36,'Jeunes Plants'!U414,IF($J$9=37,'Jeunes Plants'!V414,IF($J$9=38,'Jeunes Plants'!W414,IF($J$9=39,'Jeunes Plants'!X414,IF($J$9=40,'Jeunes Plants'!Y414,IF($J$9=41,'Jeunes Plants'!Z414,IF($J$9=42,'Jeunes Plants'!AA414,IF($J$9=43,'Jeunes Plants'!AB414,IF($J$9=44,'Jeunes Plants'!AC414,IF($J$9=45,'Jeunes Plants'!AD414,IF($J$9=46,'Jeunes Plants'!AE414,IF($J$9=47,'Jeunes Plants'!AF414,IF($J$9=48,'Jeunes Plants'!AG414,IF($J$9=49,'Jeunes Plants'!AH414,IF($J$9=50,'Jeunes Plants'!AI414,IF($J$9=51,'Jeunes Plants'!AJ414,IF($J$9=52,'Jeunes Plants'!AK414,IF($J$9=1,'Jeunes Plants'!AL414,IF($J$9=2,'Jeunes Plants'!AM414,IF($J$9=3,'Jeunes Plants'!AN414,IF($J$9=4,'Jeunes Plants'!AO414,IF($J$9=5,'Jeunes Plants'!AP414,IF($J$9=6,'Jeunes Plants'!AQ414,IF($J$9=7,'Jeunes Plants'!AR414,IF($J$9=8,'Jeunes Plants'!AS414,IF($J$9=9,'Jeunes Plants'!AT414,IF($J$9=10,'Jeunes Plants'!AU414,IF($J$9=11,'Jeunes Plants'!AV414,IF($J$9=12,'Jeunes Plants'!AW414,IF($J$9=13,'Jeunes Plants'!AX414,IF($J$9=14,'Jeunes Plants'!AY414,IF($J$9=15,'Jeunes Plants'!AZ414,IF($J$9=16,'Jeunes Plants'!BA414,IF($J$9=17,'Jeunes Plants'!BB414,IF($J$9=18,'Jeunes Plants'!BC414,IF($J$9=19,'Jeunes Plants'!BD414,IF($J$9=20,'Jeunes Plants'!BE414,IF($J$9=21,'Jeunes Plants'!BF414,IF($J$9=22,'Jeunes Plants'!BG414,IF($J$9=23,'Jeunes Plants'!BH414,IF($J$9=24,'Jeunes Plants'!BI414,IF($J$9=25,'Jeunes Plants'!BJ414,IF($J$9=26,'Jeunes Plants'!BK414,IF($J$9=27,'Jeunes Plants'!BL414,IF($J$9=28,'Jeunes Plants'!BM414,IF($J$9=29,'Jeunes Plants'!BN414,IF($J$9=30,'Jeunes Plants'!BO414,IF($J$9=31,'Jeunes Plants'!BP414,IF($J$9=32,'Jeunes Plants'!BQ414,IF($J$9=33,'Jeunes Plants'!BR414,IF($J$9=34,'Jeunes Plants'!BS414,IF($J$9=35,'Jeunes Plants'!B12317,))))))))))))))))))))))))))))))))))))))))))))))))))))</f>
        <v>0</v>
      </c>
      <c r="K609" s="103" t="str">
        <f>IF('Jeunes Plants'!R414=0,"","Erreur")</f>
        <v/>
      </c>
    </row>
    <row r="610" spans="1:11" x14ac:dyDescent="0.25">
      <c r="A610" s="450"/>
      <c r="B610" s="450"/>
      <c r="C610" s="451" t="s">
        <v>1886</v>
      </c>
      <c r="D610" s="451"/>
      <c r="E610" s="450"/>
      <c r="F610" s="450"/>
      <c r="G610" s="450"/>
      <c r="H610" s="450"/>
      <c r="I610" s="450"/>
      <c r="J610" s="450">
        <f>SUBTOTAL(9,J604:J609)</f>
        <v>0</v>
      </c>
      <c r="K610" s="450"/>
    </row>
    <row r="611" spans="1:11" x14ac:dyDescent="0.25">
      <c r="A611" s="103" t="str">
        <f>IF('Jeunes Plants'!A415&lt;&gt;"",'Jeunes Plants'!A415,"")</f>
        <v/>
      </c>
      <c r="B611" s="103" t="str">
        <f>IF('Jeunes Plants'!L415&lt;&gt;"",'Jeunes Plants'!L415,"")</f>
        <v>E</v>
      </c>
      <c r="C611" s="107" t="str">
        <f>IF('Jeunes Plants'!B415&lt;&gt;"",'Jeunes Plants'!B415,"")</f>
        <v>FUCHSIA port droit</v>
      </c>
      <c r="D611" s="107" t="str">
        <f>IF('Jeunes Plants'!C415&lt;&gt;"",'Jeunes Plants'!C415,"")</f>
        <v/>
      </c>
      <c r="E611" s="103" t="str">
        <f>IF('Jeunes Plants'!H415&lt;&gt;"",'Jeunes Plants'!H415,"")</f>
        <v/>
      </c>
      <c r="F611" s="103" t="str">
        <f>IF('Jeunes Plants'!E415&lt;&gt;"",'Jeunes Plants'!E415,"")</f>
        <v/>
      </c>
      <c r="G611" s="103" t="str">
        <f>IF('Jeunes Plants'!N415&lt;&gt;"",'Jeunes Plants'!N415,"")</f>
        <v/>
      </c>
      <c r="H611" s="103" t="str">
        <f>IF('Jeunes Plants'!I415&lt;&gt;"",'Jeunes Plants'!I415,"")</f>
        <v/>
      </c>
      <c r="I611" s="103" t="str">
        <f>IF('Jeunes Plants'!J415&lt;&gt;"",'Jeunes Plants'!J415,"")</f>
        <v/>
      </c>
      <c r="J611" s="103">
        <f>IF($J$9=36,'Jeunes Plants'!U415,IF($J$9=37,'Jeunes Plants'!V415,IF($J$9=38,'Jeunes Plants'!W415,IF($J$9=39,'Jeunes Plants'!X415,IF($J$9=40,'Jeunes Plants'!Y415,IF($J$9=41,'Jeunes Plants'!Z415,IF($J$9=42,'Jeunes Plants'!AA415,IF($J$9=43,'Jeunes Plants'!AB415,IF($J$9=44,'Jeunes Plants'!AC415,IF($J$9=45,'Jeunes Plants'!AD415,IF($J$9=46,'Jeunes Plants'!AE415,IF($J$9=47,'Jeunes Plants'!AF415,IF($J$9=48,'Jeunes Plants'!AG415,IF($J$9=49,'Jeunes Plants'!AH415,IF($J$9=50,'Jeunes Plants'!AI415,IF($J$9=51,'Jeunes Plants'!AJ415,IF($J$9=52,'Jeunes Plants'!AK415,IF($J$9=1,'Jeunes Plants'!AL415,IF($J$9=2,'Jeunes Plants'!AM415,IF($J$9=3,'Jeunes Plants'!AN415,IF($J$9=4,'Jeunes Plants'!AO415,IF($J$9=5,'Jeunes Plants'!AP415,IF($J$9=6,'Jeunes Plants'!AQ415,IF($J$9=7,'Jeunes Plants'!AR415,IF($J$9=8,'Jeunes Plants'!AS415,IF($J$9=9,'Jeunes Plants'!AT415,IF($J$9=10,'Jeunes Plants'!AU415,IF($J$9=11,'Jeunes Plants'!AV415,IF($J$9=12,'Jeunes Plants'!AW415,IF($J$9=13,'Jeunes Plants'!AX415,IF($J$9=14,'Jeunes Plants'!AY415,IF($J$9=15,'Jeunes Plants'!AZ415,IF($J$9=16,'Jeunes Plants'!BA415,IF($J$9=17,'Jeunes Plants'!BB415,IF($J$9=18,'Jeunes Plants'!BC415,IF($J$9=19,'Jeunes Plants'!BD415,IF($J$9=20,'Jeunes Plants'!BE415,IF($J$9=21,'Jeunes Plants'!BF415,IF($J$9=22,'Jeunes Plants'!BG415,IF($J$9=23,'Jeunes Plants'!BH415,IF($J$9=24,'Jeunes Plants'!BI415,IF($J$9=25,'Jeunes Plants'!BJ415,IF($J$9=26,'Jeunes Plants'!BK415,IF($J$9=27,'Jeunes Plants'!BL415,IF($J$9=28,'Jeunes Plants'!BM415,IF($J$9=29,'Jeunes Plants'!BN415,IF($J$9=30,'Jeunes Plants'!BO415,IF($J$9=31,'Jeunes Plants'!BP415,IF($J$9=32,'Jeunes Plants'!BQ415,IF($J$9=33,'Jeunes Plants'!BR415,IF($J$9=34,'Jeunes Plants'!BS415,IF($J$9=35,'Jeunes Plants'!B12318,))))))))))))))))))))))))))))))))))))))))))))))))))))</f>
        <v>0</v>
      </c>
      <c r="K611" s="103" t="str">
        <f>IF('Jeunes Plants'!R415=0,"","Erreur")</f>
        <v/>
      </c>
    </row>
    <row r="612" spans="1:11" x14ac:dyDescent="0.25">
      <c r="A612" s="103">
        <f>IF('Jeunes Plants'!A416&lt;&gt;"",'Jeunes Plants'!A416,"")</f>
        <v>361</v>
      </c>
      <c r="B612" s="103" t="str">
        <f>IF('Jeunes Plants'!L416&lt;&gt;"",'Jeunes Plants'!L416,"")</f>
        <v>S7</v>
      </c>
      <c r="C612" s="107" t="str">
        <f>IF('Jeunes Plants'!B416&lt;&gt;"",'Jeunes Plants'!B416,"")</f>
        <v>FUCHSIA FLEURS SIMPLES - P. DROIT</v>
      </c>
      <c r="D612" s="107" t="str">
        <f>IF('Jeunes Plants'!C416&lt;&gt;"",'Jeunes Plants'!C416,"")</f>
        <v>Fulgens</v>
      </c>
      <c r="E612" s="103">
        <f>IF('Jeunes Plants'!H416&lt;&gt;"",'Jeunes Plants'!H416,"")</f>
        <v>6</v>
      </c>
      <c r="F612" s="103" t="str">
        <f>IF('Jeunes Plants'!E416&lt;&gt;"",'Jeunes Plants'!E416,"")</f>
        <v>B</v>
      </c>
      <c r="G612" s="103" t="str">
        <f>IF('Jeunes Plants'!N416&lt;&gt;"",'Jeunes Plants'!N416,"")</f>
        <v>M3</v>
      </c>
      <c r="H612" s="103" t="str">
        <f>IF('Jeunes Plants'!I416&lt;&gt;"",'Jeunes Plants'!I416,"")</f>
        <v>B</v>
      </c>
      <c r="I612" s="103" t="str">
        <f>IF('Jeunes Plants'!J416&lt;&gt;"",'Jeunes Plants'!J416,"")</f>
        <v/>
      </c>
      <c r="J612" s="103">
        <f>IF($J$9=36,'Jeunes Plants'!U416,IF($J$9=37,'Jeunes Plants'!V416,IF($J$9=38,'Jeunes Plants'!W416,IF($J$9=39,'Jeunes Plants'!X416,IF($J$9=40,'Jeunes Plants'!Y416,IF($J$9=41,'Jeunes Plants'!Z416,IF($J$9=42,'Jeunes Plants'!AA416,IF($J$9=43,'Jeunes Plants'!AB416,IF($J$9=44,'Jeunes Plants'!AC416,IF($J$9=45,'Jeunes Plants'!AD416,IF($J$9=46,'Jeunes Plants'!AE416,IF($J$9=47,'Jeunes Plants'!AF416,IF($J$9=48,'Jeunes Plants'!AG416,IF($J$9=49,'Jeunes Plants'!AH416,IF($J$9=50,'Jeunes Plants'!AI416,IF($J$9=51,'Jeunes Plants'!AJ416,IF($J$9=52,'Jeunes Plants'!AK416,IF($J$9=1,'Jeunes Plants'!AL416,IF($J$9=2,'Jeunes Plants'!AM416,IF($J$9=3,'Jeunes Plants'!AN416,IF($J$9=4,'Jeunes Plants'!AO416,IF($J$9=5,'Jeunes Plants'!AP416,IF($J$9=6,'Jeunes Plants'!AQ416,IF($J$9=7,'Jeunes Plants'!AR416,IF($J$9=8,'Jeunes Plants'!AS416,IF($J$9=9,'Jeunes Plants'!AT416,IF($J$9=10,'Jeunes Plants'!AU416,IF($J$9=11,'Jeunes Plants'!AV416,IF($J$9=12,'Jeunes Plants'!AW416,IF($J$9=13,'Jeunes Plants'!AX416,IF($J$9=14,'Jeunes Plants'!AY416,IF($J$9=15,'Jeunes Plants'!AZ416,IF($J$9=16,'Jeunes Plants'!BA416,IF($J$9=17,'Jeunes Plants'!BB416,IF($J$9=18,'Jeunes Plants'!BC416,IF($J$9=19,'Jeunes Plants'!BD416,IF($J$9=20,'Jeunes Plants'!BE416,IF($J$9=21,'Jeunes Plants'!BF416,IF($J$9=22,'Jeunes Plants'!BG416,IF($J$9=23,'Jeunes Plants'!BH416,IF($J$9=24,'Jeunes Plants'!BI416,IF($J$9=25,'Jeunes Plants'!BJ416,IF($J$9=26,'Jeunes Plants'!BK416,IF($J$9=27,'Jeunes Plants'!BL416,IF($J$9=28,'Jeunes Plants'!BM416,IF($J$9=29,'Jeunes Plants'!BN416,IF($J$9=30,'Jeunes Plants'!BO416,IF($J$9=31,'Jeunes Plants'!BP416,IF($J$9=32,'Jeunes Plants'!BQ416,IF($J$9=33,'Jeunes Plants'!BR416,IF($J$9=34,'Jeunes Plants'!BS416,IF($J$9=35,'Jeunes Plants'!B12319,))))))))))))))))))))))))))))))))))))))))))))))))))))</f>
        <v>0</v>
      </c>
      <c r="K612" s="103" t="str">
        <f>IF('Jeunes Plants'!R416=0,"","Erreur")</f>
        <v/>
      </c>
    </row>
    <row r="613" spans="1:11" x14ac:dyDescent="0.25">
      <c r="A613" s="450"/>
      <c r="B613" s="450"/>
      <c r="C613" s="451" t="s">
        <v>1887</v>
      </c>
      <c r="D613" s="451"/>
      <c r="E613" s="450"/>
      <c r="F613" s="450"/>
      <c r="G613" s="450"/>
      <c r="H613" s="450"/>
      <c r="I613" s="450"/>
      <c r="J613" s="450">
        <f>SUBTOTAL(9,J611:J612)</f>
        <v>0</v>
      </c>
      <c r="K613" s="450"/>
    </row>
    <row r="614" spans="1:11" x14ac:dyDescent="0.25">
      <c r="A614" s="103">
        <f>IF('Jeunes Plants'!A417&lt;&gt;"",'Jeunes Plants'!A417,"")</f>
        <v>347</v>
      </c>
      <c r="B614" s="103" t="str">
        <f>IF('Jeunes Plants'!L417&lt;&gt;"",'Jeunes Plants'!L417,"")</f>
        <v>S7</v>
      </c>
      <c r="C614" s="107" t="str">
        <f>IF('Jeunes Plants'!B417&lt;&gt;"",'Jeunes Plants'!B417,"")</f>
        <v>FUCHSIA FLEURS DOUBLES - P. DROIT</v>
      </c>
      <c r="D614" s="107" t="str">
        <f>IF('Jeunes Plants'!C417&lt;&gt;"",'Jeunes Plants'!C417,"")</f>
        <v>Churchill</v>
      </c>
      <c r="E614" s="103">
        <f>IF('Jeunes Plants'!H417&lt;&gt;"",'Jeunes Plants'!H417,"")</f>
        <v>6</v>
      </c>
      <c r="F614" s="103" t="str">
        <f>IF('Jeunes Plants'!E417&lt;&gt;"",'Jeunes Plants'!E417,"")</f>
        <v>B</v>
      </c>
      <c r="G614" s="103" t="str">
        <f>IF('Jeunes Plants'!N417&lt;&gt;"",'Jeunes Plants'!N417,"")</f>
        <v>M3</v>
      </c>
      <c r="H614" s="103" t="str">
        <f>IF('Jeunes Plants'!I417&lt;&gt;"",'Jeunes Plants'!I417,"")</f>
        <v>B</v>
      </c>
      <c r="I614" s="103" t="str">
        <f>IF('Jeunes Plants'!J417&lt;&gt;"",'Jeunes Plants'!J417,"")</f>
        <v/>
      </c>
      <c r="J614" s="103">
        <f>IF($J$9=36,'Jeunes Plants'!U417,IF($J$9=37,'Jeunes Plants'!V417,IF($J$9=38,'Jeunes Plants'!W417,IF($J$9=39,'Jeunes Plants'!X417,IF($J$9=40,'Jeunes Plants'!Y417,IF($J$9=41,'Jeunes Plants'!Z417,IF($J$9=42,'Jeunes Plants'!AA417,IF($J$9=43,'Jeunes Plants'!AB417,IF($J$9=44,'Jeunes Plants'!AC417,IF($J$9=45,'Jeunes Plants'!AD417,IF($J$9=46,'Jeunes Plants'!AE417,IF($J$9=47,'Jeunes Plants'!AF417,IF($J$9=48,'Jeunes Plants'!AG417,IF($J$9=49,'Jeunes Plants'!AH417,IF($J$9=50,'Jeunes Plants'!AI417,IF($J$9=51,'Jeunes Plants'!AJ417,IF($J$9=52,'Jeunes Plants'!AK417,IF($J$9=1,'Jeunes Plants'!AL417,IF($J$9=2,'Jeunes Plants'!AM417,IF($J$9=3,'Jeunes Plants'!AN417,IF($J$9=4,'Jeunes Plants'!AO417,IF($J$9=5,'Jeunes Plants'!AP417,IF($J$9=6,'Jeunes Plants'!AQ417,IF($J$9=7,'Jeunes Plants'!AR417,IF($J$9=8,'Jeunes Plants'!AS417,IF($J$9=9,'Jeunes Plants'!AT417,IF($J$9=10,'Jeunes Plants'!AU417,IF($J$9=11,'Jeunes Plants'!AV417,IF($J$9=12,'Jeunes Plants'!AW417,IF($J$9=13,'Jeunes Plants'!AX417,IF($J$9=14,'Jeunes Plants'!AY417,IF($J$9=15,'Jeunes Plants'!AZ417,IF($J$9=16,'Jeunes Plants'!BA417,IF($J$9=17,'Jeunes Plants'!BB417,IF($J$9=18,'Jeunes Plants'!BC417,IF($J$9=19,'Jeunes Plants'!BD417,IF($J$9=20,'Jeunes Plants'!BE417,IF($J$9=21,'Jeunes Plants'!BF417,IF($J$9=22,'Jeunes Plants'!BG417,IF($J$9=23,'Jeunes Plants'!BH417,IF($J$9=24,'Jeunes Plants'!BI417,IF($J$9=25,'Jeunes Plants'!BJ417,IF($J$9=26,'Jeunes Plants'!BK417,IF($J$9=27,'Jeunes Plants'!BL417,IF($J$9=28,'Jeunes Plants'!BM417,IF($J$9=29,'Jeunes Plants'!BN417,IF($J$9=30,'Jeunes Plants'!BO417,IF($J$9=31,'Jeunes Plants'!BP417,IF($J$9=32,'Jeunes Plants'!BQ417,IF($J$9=33,'Jeunes Plants'!BR417,IF($J$9=34,'Jeunes Plants'!BS417,IF($J$9=35,'Jeunes Plants'!B12320,))))))))))))))))))))))))))))))))))))))))))))))))))))</f>
        <v>0</v>
      </c>
      <c r="K614" s="103" t="str">
        <f>IF('Jeunes Plants'!R417=0,"","Erreur")</f>
        <v/>
      </c>
    </row>
    <row r="615" spans="1:11" x14ac:dyDescent="0.25">
      <c r="A615" s="103">
        <f>IF('Jeunes Plants'!A418&lt;&gt;"",'Jeunes Plants'!A418,"")</f>
        <v>734</v>
      </c>
      <c r="B615" s="103" t="str">
        <f>IF('Jeunes Plants'!L418&lt;&gt;"",'Jeunes Plants'!L418,"")</f>
        <v>S7</v>
      </c>
      <c r="C615" s="107" t="str">
        <f>IF('Jeunes Plants'!B418&lt;&gt;"",'Jeunes Plants'!B418,"")</f>
        <v>FUCHSIA FLEURS DOUBLES - P. DROIT</v>
      </c>
      <c r="D615" s="107" t="str">
        <f>IF('Jeunes Plants'!C418&lt;&gt;"",'Jeunes Plants'!C418,"")</f>
        <v>Dark Eyes</v>
      </c>
      <c r="E615" s="103">
        <f>IF('Jeunes Plants'!H418&lt;&gt;"",'Jeunes Plants'!H418,"")</f>
        <v>6</v>
      </c>
      <c r="F615" s="103" t="str">
        <f>IF('Jeunes Plants'!E418&lt;&gt;"",'Jeunes Plants'!E418,"")</f>
        <v>B</v>
      </c>
      <c r="G615" s="103" t="str">
        <f>IF('Jeunes Plants'!N418&lt;&gt;"",'Jeunes Plants'!N418,"")</f>
        <v>M3</v>
      </c>
      <c r="H615" s="103" t="str">
        <f>IF('Jeunes Plants'!I418&lt;&gt;"",'Jeunes Plants'!I418,"")</f>
        <v>B</v>
      </c>
      <c r="I615" s="103" t="str">
        <f>IF('Jeunes Plants'!J418&lt;&gt;"",'Jeunes Plants'!J418,"")</f>
        <v/>
      </c>
      <c r="J615" s="103">
        <f>IF($J$9=36,'Jeunes Plants'!U418,IF($J$9=37,'Jeunes Plants'!V418,IF($J$9=38,'Jeunes Plants'!W418,IF($J$9=39,'Jeunes Plants'!X418,IF($J$9=40,'Jeunes Plants'!Y418,IF($J$9=41,'Jeunes Plants'!Z418,IF($J$9=42,'Jeunes Plants'!AA418,IF($J$9=43,'Jeunes Plants'!AB418,IF($J$9=44,'Jeunes Plants'!AC418,IF($J$9=45,'Jeunes Plants'!AD418,IF($J$9=46,'Jeunes Plants'!AE418,IF($J$9=47,'Jeunes Plants'!AF418,IF($J$9=48,'Jeunes Plants'!AG418,IF($J$9=49,'Jeunes Plants'!AH418,IF($J$9=50,'Jeunes Plants'!AI418,IF($J$9=51,'Jeunes Plants'!AJ418,IF($J$9=52,'Jeunes Plants'!AK418,IF($J$9=1,'Jeunes Plants'!AL418,IF($J$9=2,'Jeunes Plants'!AM418,IF($J$9=3,'Jeunes Plants'!AN418,IF($J$9=4,'Jeunes Plants'!AO418,IF($J$9=5,'Jeunes Plants'!AP418,IF($J$9=6,'Jeunes Plants'!AQ418,IF($J$9=7,'Jeunes Plants'!AR418,IF($J$9=8,'Jeunes Plants'!AS418,IF($J$9=9,'Jeunes Plants'!AT418,IF($J$9=10,'Jeunes Plants'!AU418,IF($J$9=11,'Jeunes Plants'!AV418,IF($J$9=12,'Jeunes Plants'!AW418,IF($J$9=13,'Jeunes Plants'!AX418,IF($J$9=14,'Jeunes Plants'!AY418,IF($J$9=15,'Jeunes Plants'!AZ418,IF($J$9=16,'Jeunes Plants'!BA418,IF($J$9=17,'Jeunes Plants'!BB418,IF($J$9=18,'Jeunes Plants'!BC418,IF($J$9=19,'Jeunes Plants'!BD418,IF($J$9=20,'Jeunes Plants'!BE418,IF($J$9=21,'Jeunes Plants'!BF418,IF($J$9=22,'Jeunes Plants'!BG418,IF($J$9=23,'Jeunes Plants'!BH418,IF($J$9=24,'Jeunes Plants'!BI418,IF($J$9=25,'Jeunes Plants'!BJ418,IF($J$9=26,'Jeunes Plants'!BK418,IF($J$9=27,'Jeunes Plants'!BL418,IF($J$9=28,'Jeunes Plants'!BM418,IF($J$9=29,'Jeunes Plants'!BN418,IF($J$9=30,'Jeunes Plants'!BO418,IF($J$9=31,'Jeunes Plants'!BP418,IF($J$9=32,'Jeunes Plants'!BQ418,IF($J$9=33,'Jeunes Plants'!BR418,IF($J$9=34,'Jeunes Plants'!BS418,IF($J$9=35,'Jeunes Plants'!B12321,))))))))))))))))))))))))))))))))))))))))))))))))))))</f>
        <v>0</v>
      </c>
      <c r="K615" s="103" t="str">
        <f>IF('Jeunes Plants'!R418=0,"","Erreur")</f>
        <v/>
      </c>
    </row>
    <row r="616" spans="1:11" x14ac:dyDescent="0.25">
      <c r="A616" s="103">
        <f>IF('Jeunes Plants'!A419&lt;&gt;"",'Jeunes Plants'!A419,"")</f>
        <v>354</v>
      </c>
      <c r="B616" s="103" t="str">
        <f>IF('Jeunes Plants'!L419&lt;&gt;"",'Jeunes Plants'!L419,"")</f>
        <v>S7</v>
      </c>
      <c r="C616" s="107" t="str">
        <f>IF('Jeunes Plants'!B419&lt;&gt;"",'Jeunes Plants'!B419,"")</f>
        <v>FUCHSIA FLEURS DOUBLES - P. DROIT</v>
      </c>
      <c r="D616" s="107" t="str">
        <f>IF('Jeunes Plants'!C419&lt;&gt;"",'Jeunes Plants'!C419,"")</f>
        <v>Tausendschon</v>
      </c>
      <c r="E616" s="103">
        <f>IF('Jeunes Plants'!H419&lt;&gt;"",'Jeunes Plants'!H419,"")</f>
        <v>6</v>
      </c>
      <c r="F616" s="103" t="str">
        <f>IF('Jeunes Plants'!E419&lt;&gt;"",'Jeunes Plants'!E419,"")</f>
        <v>B</v>
      </c>
      <c r="G616" s="103" t="str">
        <f>IF('Jeunes Plants'!N419&lt;&gt;"",'Jeunes Plants'!N419,"")</f>
        <v>M3</v>
      </c>
      <c r="H616" s="103" t="str">
        <f>IF('Jeunes Plants'!I419&lt;&gt;"",'Jeunes Plants'!I419,"")</f>
        <v>B</v>
      </c>
      <c r="I616" s="103" t="str">
        <f>IF('Jeunes Plants'!J419&lt;&gt;"",'Jeunes Plants'!J419,"")</f>
        <v/>
      </c>
      <c r="J616" s="103">
        <f>IF($J$9=36,'Jeunes Plants'!U419,IF($J$9=37,'Jeunes Plants'!V419,IF($J$9=38,'Jeunes Plants'!W419,IF($J$9=39,'Jeunes Plants'!X419,IF($J$9=40,'Jeunes Plants'!Y419,IF($J$9=41,'Jeunes Plants'!Z419,IF($J$9=42,'Jeunes Plants'!AA419,IF($J$9=43,'Jeunes Plants'!AB419,IF($J$9=44,'Jeunes Plants'!AC419,IF($J$9=45,'Jeunes Plants'!AD419,IF($J$9=46,'Jeunes Plants'!AE419,IF($J$9=47,'Jeunes Plants'!AF419,IF($J$9=48,'Jeunes Plants'!AG419,IF($J$9=49,'Jeunes Plants'!AH419,IF($J$9=50,'Jeunes Plants'!AI419,IF($J$9=51,'Jeunes Plants'!AJ419,IF($J$9=52,'Jeunes Plants'!AK419,IF($J$9=1,'Jeunes Plants'!AL419,IF($J$9=2,'Jeunes Plants'!AM419,IF($J$9=3,'Jeunes Plants'!AN419,IF($J$9=4,'Jeunes Plants'!AO419,IF($J$9=5,'Jeunes Plants'!AP419,IF($J$9=6,'Jeunes Plants'!AQ419,IF($J$9=7,'Jeunes Plants'!AR419,IF($J$9=8,'Jeunes Plants'!AS419,IF($J$9=9,'Jeunes Plants'!AT419,IF($J$9=10,'Jeunes Plants'!AU419,IF($J$9=11,'Jeunes Plants'!AV419,IF($J$9=12,'Jeunes Plants'!AW419,IF($J$9=13,'Jeunes Plants'!AX419,IF($J$9=14,'Jeunes Plants'!AY419,IF($J$9=15,'Jeunes Plants'!AZ419,IF($J$9=16,'Jeunes Plants'!BA419,IF($J$9=17,'Jeunes Plants'!BB419,IF($J$9=18,'Jeunes Plants'!BC419,IF($J$9=19,'Jeunes Plants'!BD419,IF($J$9=20,'Jeunes Plants'!BE419,IF($J$9=21,'Jeunes Plants'!BF419,IF($J$9=22,'Jeunes Plants'!BG419,IF($J$9=23,'Jeunes Plants'!BH419,IF($J$9=24,'Jeunes Plants'!BI419,IF($J$9=25,'Jeunes Plants'!BJ419,IF($J$9=26,'Jeunes Plants'!BK419,IF($J$9=27,'Jeunes Plants'!BL419,IF($J$9=28,'Jeunes Plants'!BM419,IF($J$9=29,'Jeunes Plants'!BN419,IF($J$9=30,'Jeunes Plants'!BO419,IF($J$9=31,'Jeunes Plants'!BP419,IF($J$9=32,'Jeunes Plants'!BQ419,IF($J$9=33,'Jeunes Plants'!BR419,IF($J$9=34,'Jeunes Plants'!BS419,IF($J$9=35,'Jeunes Plants'!B12322,))))))))))))))))))))))))))))))))))))))))))))))))))))</f>
        <v>0</v>
      </c>
      <c r="K616" s="103" t="str">
        <f>IF('Jeunes Plants'!R419=0,"","Erreur")</f>
        <v/>
      </c>
    </row>
    <row r="617" spans="1:11" x14ac:dyDescent="0.25">
      <c r="A617" s="103">
        <f>IF('Jeunes Plants'!A420&lt;&gt;"",'Jeunes Plants'!A420,"")</f>
        <v>2512</v>
      </c>
      <c r="B617" s="103" t="str">
        <f>IF('Jeunes Plants'!L420&lt;&gt;"",'Jeunes Plants'!L420,"")</f>
        <v>S7</v>
      </c>
      <c r="C617" s="107" t="str">
        <f>IF('Jeunes Plants'!B420&lt;&gt;"",'Jeunes Plants'!B420,"")</f>
        <v>FUCHSIA FLEURS DOUBLES - P. DROIT</v>
      </c>
      <c r="D617" s="107" t="str">
        <f>IF('Jeunes Plants'!C420&lt;&gt;"",'Jeunes Plants'!C420,"")</f>
        <v>Variés Droits</v>
      </c>
      <c r="E617" s="103">
        <f>IF('Jeunes Plants'!H420&lt;&gt;"",'Jeunes Plants'!H420,"")</f>
        <v>6</v>
      </c>
      <c r="F617" s="103" t="str">
        <f>IF('Jeunes Plants'!E420&lt;&gt;"",'Jeunes Plants'!E420,"")</f>
        <v>B</v>
      </c>
      <c r="G617" s="103" t="str">
        <f>IF('Jeunes Plants'!N420&lt;&gt;"",'Jeunes Plants'!N420,"")</f>
        <v>M3</v>
      </c>
      <c r="H617" s="103" t="str">
        <f>IF('Jeunes Plants'!I420&lt;&gt;"",'Jeunes Plants'!I420,"")</f>
        <v>B</v>
      </c>
      <c r="I617" s="103" t="str">
        <f>IF('Jeunes Plants'!J420&lt;&gt;"",'Jeunes Plants'!J420,"")</f>
        <v/>
      </c>
      <c r="J617" s="103">
        <f>IF($J$9=36,'Jeunes Plants'!U420,IF($J$9=37,'Jeunes Plants'!V420,IF($J$9=38,'Jeunes Plants'!W420,IF($J$9=39,'Jeunes Plants'!X420,IF($J$9=40,'Jeunes Plants'!Y420,IF($J$9=41,'Jeunes Plants'!Z420,IF($J$9=42,'Jeunes Plants'!AA420,IF($J$9=43,'Jeunes Plants'!AB420,IF($J$9=44,'Jeunes Plants'!AC420,IF($J$9=45,'Jeunes Plants'!AD420,IF($J$9=46,'Jeunes Plants'!AE420,IF($J$9=47,'Jeunes Plants'!AF420,IF($J$9=48,'Jeunes Plants'!AG420,IF($J$9=49,'Jeunes Plants'!AH420,IF($J$9=50,'Jeunes Plants'!AI420,IF($J$9=51,'Jeunes Plants'!AJ420,IF($J$9=52,'Jeunes Plants'!AK420,IF($J$9=1,'Jeunes Plants'!AL420,IF($J$9=2,'Jeunes Plants'!AM420,IF($J$9=3,'Jeunes Plants'!AN420,IF($J$9=4,'Jeunes Plants'!AO420,IF($J$9=5,'Jeunes Plants'!AP420,IF($J$9=6,'Jeunes Plants'!AQ420,IF($J$9=7,'Jeunes Plants'!AR420,IF($J$9=8,'Jeunes Plants'!AS420,IF($J$9=9,'Jeunes Plants'!AT420,IF($J$9=10,'Jeunes Plants'!AU420,IF($J$9=11,'Jeunes Plants'!AV420,IF($J$9=12,'Jeunes Plants'!AW420,IF($J$9=13,'Jeunes Plants'!AX420,IF($J$9=14,'Jeunes Plants'!AY420,IF($J$9=15,'Jeunes Plants'!AZ420,IF($J$9=16,'Jeunes Plants'!BA420,IF($J$9=17,'Jeunes Plants'!BB420,IF($J$9=18,'Jeunes Plants'!BC420,IF($J$9=19,'Jeunes Plants'!BD420,IF($J$9=20,'Jeunes Plants'!BE420,IF($J$9=21,'Jeunes Plants'!BF420,IF($J$9=22,'Jeunes Plants'!BG420,IF($J$9=23,'Jeunes Plants'!BH420,IF($J$9=24,'Jeunes Plants'!BI420,IF($J$9=25,'Jeunes Plants'!BJ420,IF($J$9=26,'Jeunes Plants'!BK420,IF($J$9=27,'Jeunes Plants'!BL420,IF($J$9=28,'Jeunes Plants'!BM420,IF($J$9=29,'Jeunes Plants'!BN420,IF($J$9=30,'Jeunes Plants'!BO420,IF($J$9=31,'Jeunes Plants'!BP420,IF($J$9=32,'Jeunes Plants'!BQ420,IF($J$9=33,'Jeunes Plants'!BR420,IF($J$9=34,'Jeunes Plants'!BS420,IF($J$9=35,'Jeunes Plants'!B12323,))))))))))))))))))))))))))))))))))))))))))))))))))))</f>
        <v>0</v>
      </c>
      <c r="K617" s="103" t="str">
        <f>IF('Jeunes Plants'!R420=0,"","Erreur")</f>
        <v/>
      </c>
    </row>
    <row r="618" spans="1:11" x14ac:dyDescent="0.25">
      <c r="A618" s="450"/>
      <c r="B618" s="450"/>
      <c r="C618" s="451" t="s">
        <v>1888</v>
      </c>
      <c r="D618" s="451"/>
      <c r="E618" s="450"/>
      <c r="F618" s="450"/>
      <c r="G618" s="450"/>
      <c r="H618" s="450"/>
      <c r="I618" s="450"/>
      <c r="J618" s="450">
        <f>SUBTOTAL(9,J614:J617)</f>
        <v>0</v>
      </c>
      <c r="K618" s="450"/>
    </row>
    <row r="619" spans="1:11" x14ac:dyDescent="0.25">
      <c r="A619" s="103" t="str">
        <f>IF('Jeunes Plants'!A421&lt;&gt;"",'Jeunes Plants'!A421,"")</f>
        <v/>
      </c>
      <c r="B619" s="103" t="str">
        <f>IF('Jeunes Plants'!L421&lt;&gt;"",'Jeunes Plants'!L421,"")</f>
        <v>E</v>
      </c>
      <c r="C619" s="107" t="str">
        <f>IF('Jeunes Plants'!B421&lt;&gt;"",'Jeunes Plants'!B421,"")</f>
        <v>FUCHSIA retombant</v>
      </c>
      <c r="D619" s="107" t="str">
        <f>IF('Jeunes Plants'!C421&lt;&gt;"",'Jeunes Plants'!C421,"")</f>
        <v/>
      </c>
      <c r="E619" s="103" t="str">
        <f>IF('Jeunes Plants'!H421&lt;&gt;"",'Jeunes Plants'!H421,"")</f>
        <v/>
      </c>
      <c r="F619" s="103" t="str">
        <f>IF('Jeunes Plants'!E421&lt;&gt;"",'Jeunes Plants'!E421,"")</f>
        <v/>
      </c>
      <c r="G619" s="103" t="str">
        <f>IF('Jeunes Plants'!N421&lt;&gt;"",'Jeunes Plants'!N421,"")</f>
        <v/>
      </c>
      <c r="H619" s="103" t="str">
        <f>IF('Jeunes Plants'!I421&lt;&gt;"",'Jeunes Plants'!I421,"")</f>
        <v/>
      </c>
      <c r="I619" s="103" t="str">
        <f>IF('Jeunes Plants'!J421&lt;&gt;"",'Jeunes Plants'!J421,"")</f>
        <v/>
      </c>
      <c r="J619" s="103">
        <f>IF($J$9=36,'Jeunes Plants'!U421,IF($J$9=37,'Jeunes Plants'!V421,IF($J$9=38,'Jeunes Plants'!W421,IF($J$9=39,'Jeunes Plants'!X421,IF($J$9=40,'Jeunes Plants'!Y421,IF($J$9=41,'Jeunes Plants'!Z421,IF($J$9=42,'Jeunes Plants'!AA421,IF($J$9=43,'Jeunes Plants'!AB421,IF($J$9=44,'Jeunes Plants'!AC421,IF($J$9=45,'Jeunes Plants'!AD421,IF($J$9=46,'Jeunes Plants'!AE421,IF($J$9=47,'Jeunes Plants'!AF421,IF($J$9=48,'Jeunes Plants'!AG421,IF($J$9=49,'Jeunes Plants'!AH421,IF($J$9=50,'Jeunes Plants'!AI421,IF($J$9=51,'Jeunes Plants'!AJ421,IF($J$9=52,'Jeunes Plants'!AK421,IF($J$9=1,'Jeunes Plants'!AL421,IF($J$9=2,'Jeunes Plants'!AM421,IF($J$9=3,'Jeunes Plants'!AN421,IF($J$9=4,'Jeunes Plants'!AO421,IF($J$9=5,'Jeunes Plants'!AP421,IF($J$9=6,'Jeunes Plants'!AQ421,IF($J$9=7,'Jeunes Plants'!AR421,IF($J$9=8,'Jeunes Plants'!AS421,IF($J$9=9,'Jeunes Plants'!AT421,IF($J$9=10,'Jeunes Plants'!AU421,IF($J$9=11,'Jeunes Plants'!AV421,IF($J$9=12,'Jeunes Plants'!AW421,IF($J$9=13,'Jeunes Plants'!AX421,IF($J$9=14,'Jeunes Plants'!AY421,IF($J$9=15,'Jeunes Plants'!AZ421,IF($J$9=16,'Jeunes Plants'!BA421,IF($J$9=17,'Jeunes Plants'!BB421,IF($J$9=18,'Jeunes Plants'!BC421,IF($J$9=19,'Jeunes Plants'!BD421,IF($J$9=20,'Jeunes Plants'!BE421,IF($J$9=21,'Jeunes Plants'!BF421,IF($J$9=22,'Jeunes Plants'!BG421,IF($J$9=23,'Jeunes Plants'!BH421,IF($J$9=24,'Jeunes Plants'!BI421,IF($J$9=25,'Jeunes Plants'!BJ421,IF($J$9=26,'Jeunes Plants'!BK421,IF($J$9=27,'Jeunes Plants'!BL421,IF($J$9=28,'Jeunes Plants'!BM421,IF($J$9=29,'Jeunes Plants'!BN421,IF($J$9=30,'Jeunes Plants'!BO421,IF($J$9=31,'Jeunes Plants'!BP421,IF($J$9=32,'Jeunes Plants'!BQ421,IF($J$9=33,'Jeunes Plants'!BR421,IF($J$9=34,'Jeunes Plants'!BS421,IF($J$9=35,'Jeunes Plants'!B12324,))))))))))))))))))))))))))))))))))))))))))))))))))))</f>
        <v>0</v>
      </c>
      <c r="K619" s="103" t="str">
        <f>IF('Jeunes Plants'!R421=0,"","Erreur")</f>
        <v/>
      </c>
    </row>
    <row r="620" spans="1:11" x14ac:dyDescent="0.25">
      <c r="A620" s="103">
        <f>IF('Jeunes Plants'!A422&lt;&gt;"",'Jeunes Plants'!A422,"")</f>
        <v>1927</v>
      </c>
      <c r="B620" s="103" t="str">
        <f>IF('Jeunes Plants'!L422&lt;&gt;"",'Jeunes Plants'!L422,"")</f>
        <v>S7</v>
      </c>
      <c r="C620" s="107" t="str">
        <f>IF('Jeunes Plants'!B422&lt;&gt;"",'Jeunes Plants'!B422,"")</f>
        <v>FUCHSIA PORT RETOMBANT</v>
      </c>
      <c r="D620" s="107" t="str">
        <f>IF('Jeunes Plants'!C422&lt;&gt;"",'Jeunes Plants'!C422,"")</f>
        <v>Bella Rozella</v>
      </c>
      <c r="E620" s="103">
        <f>IF('Jeunes Plants'!H422&lt;&gt;"",'Jeunes Plants'!H422,"")</f>
        <v>6</v>
      </c>
      <c r="F620" s="103" t="str">
        <f>IF('Jeunes Plants'!E422&lt;&gt;"",'Jeunes Plants'!E422,"")</f>
        <v>B</v>
      </c>
      <c r="G620" s="103" t="str">
        <f>IF('Jeunes Plants'!N422&lt;&gt;"",'Jeunes Plants'!N422,"")</f>
        <v>M3</v>
      </c>
      <c r="H620" s="103" t="str">
        <f>IF('Jeunes Plants'!I422&lt;&gt;"",'Jeunes Plants'!I422,"")</f>
        <v>B</v>
      </c>
      <c r="I620" s="103" t="str">
        <f>IF('Jeunes Plants'!J422&lt;&gt;"",'Jeunes Plants'!J422,"")</f>
        <v/>
      </c>
      <c r="J620" s="103">
        <f>IF($J$9=36,'Jeunes Plants'!U422,IF($J$9=37,'Jeunes Plants'!V422,IF($J$9=38,'Jeunes Plants'!W422,IF($J$9=39,'Jeunes Plants'!X422,IF($J$9=40,'Jeunes Plants'!Y422,IF($J$9=41,'Jeunes Plants'!Z422,IF($J$9=42,'Jeunes Plants'!AA422,IF($J$9=43,'Jeunes Plants'!AB422,IF($J$9=44,'Jeunes Plants'!AC422,IF($J$9=45,'Jeunes Plants'!AD422,IF($J$9=46,'Jeunes Plants'!AE422,IF($J$9=47,'Jeunes Plants'!AF422,IF($J$9=48,'Jeunes Plants'!AG422,IF($J$9=49,'Jeunes Plants'!AH422,IF($J$9=50,'Jeunes Plants'!AI422,IF($J$9=51,'Jeunes Plants'!AJ422,IF($J$9=52,'Jeunes Plants'!AK422,IF($J$9=1,'Jeunes Plants'!AL422,IF($J$9=2,'Jeunes Plants'!AM422,IF($J$9=3,'Jeunes Plants'!AN422,IF($J$9=4,'Jeunes Plants'!AO422,IF($J$9=5,'Jeunes Plants'!AP422,IF($J$9=6,'Jeunes Plants'!AQ422,IF($J$9=7,'Jeunes Plants'!AR422,IF($J$9=8,'Jeunes Plants'!AS422,IF($J$9=9,'Jeunes Plants'!AT422,IF($J$9=10,'Jeunes Plants'!AU422,IF($J$9=11,'Jeunes Plants'!AV422,IF($J$9=12,'Jeunes Plants'!AW422,IF($J$9=13,'Jeunes Plants'!AX422,IF($J$9=14,'Jeunes Plants'!AY422,IF($J$9=15,'Jeunes Plants'!AZ422,IF($J$9=16,'Jeunes Plants'!BA422,IF($J$9=17,'Jeunes Plants'!BB422,IF($J$9=18,'Jeunes Plants'!BC422,IF($J$9=19,'Jeunes Plants'!BD422,IF($J$9=20,'Jeunes Plants'!BE422,IF($J$9=21,'Jeunes Plants'!BF422,IF($J$9=22,'Jeunes Plants'!BG422,IF($J$9=23,'Jeunes Plants'!BH422,IF($J$9=24,'Jeunes Plants'!BI422,IF($J$9=25,'Jeunes Plants'!BJ422,IF($J$9=26,'Jeunes Plants'!BK422,IF($J$9=27,'Jeunes Plants'!BL422,IF($J$9=28,'Jeunes Plants'!BM422,IF($J$9=29,'Jeunes Plants'!BN422,IF($J$9=30,'Jeunes Plants'!BO422,IF($J$9=31,'Jeunes Plants'!BP422,IF($J$9=32,'Jeunes Plants'!BQ422,IF($J$9=33,'Jeunes Plants'!BR422,IF($J$9=34,'Jeunes Plants'!BS422,IF($J$9=35,'Jeunes Plants'!B12325,))))))))))))))))))))))))))))))))))))))))))))))))))))</f>
        <v>0</v>
      </c>
      <c r="K620" s="103" t="str">
        <f>IF('Jeunes Plants'!R422=0,"","Erreur")</f>
        <v/>
      </c>
    </row>
    <row r="621" spans="1:11" x14ac:dyDescent="0.25">
      <c r="A621" s="103">
        <f>IF('Jeunes Plants'!A423&lt;&gt;"",'Jeunes Plants'!A423,"")</f>
        <v>1929</v>
      </c>
      <c r="B621" s="103" t="str">
        <f>IF('Jeunes Plants'!L423&lt;&gt;"",'Jeunes Plants'!L423,"")</f>
        <v>S7</v>
      </c>
      <c r="C621" s="107" t="str">
        <f>IF('Jeunes Plants'!B423&lt;&gt;"",'Jeunes Plants'!B423,"")</f>
        <v>FUCHSIA PORT RETOMBANT</v>
      </c>
      <c r="D621" s="107" t="str">
        <f>IF('Jeunes Plants'!C423&lt;&gt;"",'Jeunes Plants'!C423,"")</f>
        <v>Deep Purple</v>
      </c>
      <c r="E621" s="103">
        <f>IF('Jeunes Plants'!H423&lt;&gt;"",'Jeunes Plants'!H423,"")</f>
        <v>6</v>
      </c>
      <c r="F621" s="103" t="str">
        <f>IF('Jeunes Plants'!E423&lt;&gt;"",'Jeunes Plants'!E423,"")</f>
        <v>B</v>
      </c>
      <c r="G621" s="103" t="str">
        <f>IF('Jeunes Plants'!N423&lt;&gt;"",'Jeunes Plants'!N423,"")</f>
        <v>M3</v>
      </c>
      <c r="H621" s="103" t="str">
        <f>IF('Jeunes Plants'!I423&lt;&gt;"",'Jeunes Plants'!I423,"")</f>
        <v>B</v>
      </c>
      <c r="I621" s="103" t="str">
        <f>IF('Jeunes Plants'!J423&lt;&gt;"",'Jeunes Plants'!J423,"")</f>
        <v/>
      </c>
      <c r="J621" s="103">
        <f>IF($J$9=36,'Jeunes Plants'!U423,IF($J$9=37,'Jeunes Plants'!V423,IF($J$9=38,'Jeunes Plants'!W423,IF($J$9=39,'Jeunes Plants'!X423,IF($J$9=40,'Jeunes Plants'!Y423,IF($J$9=41,'Jeunes Plants'!Z423,IF($J$9=42,'Jeunes Plants'!AA423,IF($J$9=43,'Jeunes Plants'!AB423,IF($J$9=44,'Jeunes Plants'!AC423,IF($J$9=45,'Jeunes Plants'!AD423,IF($J$9=46,'Jeunes Plants'!AE423,IF($J$9=47,'Jeunes Plants'!AF423,IF($J$9=48,'Jeunes Plants'!AG423,IF($J$9=49,'Jeunes Plants'!AH423,IF($J$9=50,'Jeunes Plants'!AI423,IF($J$9=51,'Jeunes Plants'!AJ423,IF($J$9=52,'Jeunes Plants'!AK423,IF($J$9=1,'Jeunes Plants'!AL423,IF($J$9=2,'Jeunes Plants'!AM423,IF($J$9=3,'Jeunes Plants'!AN423,IF($J$9=4,'Jeunes Plants'!AO423,IF($J$9=5,'Jeunes Plants'!AP423,IF($J$9=6,'Jeunes Plants'!AQ423,IF($J$9=7,'Jeunes Plants'!AR423,IF($J$9=8,'Jeunes Plants'!AS423,IF($J$9=9,'Jeunes Plants'!AT423,IF($J$9=10,'Jeunes Plants'!AU423,IF($J$9=11,'Jeunes Plants'!AV423,IF($J$9=12,'Jeunes Plants'!AW423,IF($J$9=13,'Jeunes Plants'!AX423,IF($J$9=14,'Jeunes Plants'!AY423,IF($J$9=15,'Jeunes Plants'!AZ423,IF($J$9=16,'Jeunes Plants'!BA423,IF($J$9=17,'Jeunes Plants'!BB423,IF($J$9=18,'Jeunes Plants'!BC423,IF($J$9=19,'Jeunes Plants'!BD423,IF($J$9=20,'Jeunes Plants'!BE423,IF($J$9=21,'Jeunes Plants'!BF423,IF($J$9=22,'Jeunes Plants'!BG423,IF($J$9=23,'Jeunes Plants'!BH423,IF($J$9=24,'Jeunes Plants'!BI423,IF($J$9=25,'Jeunes Plants'!BJ423,IF($J$9=26,'Jeunes Plants'!BK423,IF($J$9=27,'Jeunes Plants'!BL423,IF($J$9=28,'Jeunes Plants'!BM423,IF($J$9=29,'Jeunes Plants'!BN423,IF($J$9=30,'Jeunes Plants'!BO423,IF($J$9=31,'Jeunes Plants'!BP423,IF($J$9=32,'Jeunes Plants'!BQ423,IF($J$9=33,'Jeunes Plants'!BR423,IF($J$9=34,'Jeunes Plants'!BS423,IF($J$9=35,'Jeunes Plants'!B12326,))))))))))))))))))))))))))))))))))))))))))))))))))))</f>
        <v>0</v>
      </c>
      <c r="K621" s="103" t="str">
        <f>IF('Jeunes Plants'!R423=0,"","Erreur")</f>
        <v/>
      </c>
    </row>
    <row r="622" spans="1:11" x14ac:dyDescent="0.25">
      <c r="A622" s="103">
        <f>IF('Jeunes Plants'!A424&lt;&gt;"",'Jeunes Plants'!A424,"")</f>
        <v>368</v>
      </c>
      <c r="B622" s="103" t="str">
        <f>IF('Jeunes Plants'!L424&lt;&gt;"",'Jeunes Plants'!L424,"")</f>
        <v>S7</v>
      </c>
      <c r="C622" s="107" t="str">
        <f>IF('Jeunes Plants'!B424&lt;&gt;"",'Jeunes Plants'!B424,"")</f>
        <v>FUCHSIA PORT RETOMBANT</v>
      </c>
      <c r="D622" s="107" t="str">
        <f>IF('Jeunes Plants'!C424&lt;&gt;"",'Jeunes Plants'!C424,"")</f>
        <v>La Campanella</v>
      </c>
      <c r="E622" s="103">
        <f>IF('Jeunes Plants'!H424&lt;&gt;"",'Jeunes Plants'!H424,"")</f>
        <v>6</v>
      </c>
      <c r="F622" s="103" t="str">
        <f>IF('Jeunes Plants'!E424&lt;&gt;"",'Jeunes Plants'!E424,"")</f>
        <v>B</v>
      </c>
      <c r="G622" s="103" t="str">
        <f>IF('Jeunes Plants'!N424&lt;&gt;"",'Jeunes Plants'!N424,"")</f>
        <v>M3</v>
      </c>
      <c r="H622" s="103" t="str">
        <f>IF('Jeunes Plants'!I424&lt;&gt;"",'Jeunes Plants'!I424,"")</f>
        <v>B</v>
      </c>
      <c r="I622" s="103" t="str">
        <f>IF('Jeunes Plants'!J424&lt;&gt;"",'Jeunes Plants'!J424,"")</f>
        <v/>
      </c>
      <c r="J622" s="103">
        <f>IF($J$9=36,'Jeunes Plants'!U424,IF($J$9=37,'Jeunes Plants'!V424,IF($J$9=38,'Jeunes Plants'!W424,IF($J$9=39,'Jeunes Plants'!X424,IF($J$9=40,'Jeunes Plants'!Y424,IF($J$9=41,'Jeunes Plants'!Z424,IF($J$9=42,'Jeunes Plants'!AA424,IF($J$9=43,'Jeunes Plants'!AB424,IF($J$9=44,'Jeunes Plants'!AC424,IF($J$9=45,'Jeunes Plants'!AD424,IF($J$9=46,'Jeunes Plants'!AE424,IF($J$9=47,'Jeunes Plants'!AF424,IF($J$9=48,'Jeunes Plants'!AG424,IF($J$9=49,'Jeunes Plants'!AH424,IF($J$9=50,'Jeunes Plants'!AI424,IF($J$9=51,'Jeunes Plants'!AJ424,IF($J$9=52,'Jeunes Plants'!AK424,IF($J$9=1,'Jeunes Plants'!AL424,IF($J$9=2,'Jeunes Plants'!AM424,IF($J$9=3,'Jeunes Plants'!AN424,IF($J$9=4,'Jeunes Plants'!AO424,IF($J$9=5,'Jeunes Plants'!AP424,IF($J$9=6,'Jeunes Plants'!AQ424,IF($J$9=7,'Jeunes Plants'!AR424,IF($J$9=8,'Jeunes Plants'!AS424,IF($J$9=9,'Jeunes Plants'!AT424,IF($J$9=10,'Jeunes Plants'!AU424,IF($J$9=11,'Jeunes Plants'!AV424,IF($J$9=12,'Jeunes Plants'!AW424,IF($J$9=13,'Jeunes Plants'!AX424,IF($J$9=14,'Jeunes Plants'!AY424,IF($J$9=15,'Jeunes Plants'!AZ424,IF($J$9=16,'Jeunes Plants'!BA424,IF($J$9=17,'Jeunes Plants'!BB424,IF($J$9=18,'Jeunes Plants'!BC424,IF($J$9=19,'Jeunes Plants'!BD424,IF($J$9=20,'Jeunes Plants'!BE424,IF($J$9=21,'Jeunes Plants'!BF424,IF($J$9=22,'Jeunes Plants'!BG424,IF($J$9=23,'Jeunes Plants'!BH424,IF($J$9=24,'Jeunes Plants'!BI424,IF($J$9=25,'Jeunes Plants'!BJ424,IF($J$9=26,'Jeunes Plants'!BK424,IF($J$9=27,'Jeunes Plants'!BL424,IF($J$9=28,'Jeunes Plants'!BM424,IF($J$9=29,'Jeunes Plants'!BN424,IF($J$9=30,'Jeunes Plants'!BO424,IF($J$9=31,'Jeunes Plants'!BP424,IF($J$9=32,'Jeunes Plants'!BQ424,IF($J$9=33,'Jeunes Plants'!BR424,IF($J$9=34,'Jeunes Plants'!BS424,IF($J$9=35,'Jeunes Plants'!B12327,))))))))))))))))))))))))))))))))))))))))))))))))))))</f>
        <v>0</v>
      </c>
      <c r="K622" s="103" t="str">
        <f>IF('Jeunes Plants'!R424=0,"","Erreur")</f>
        <v/>
      </c>
    </row>
    <row r="623" spans="1:11" x14ac:dyDescent="0.25">
      <c r="A623" s="103">
        <f>IF('Jeunes Plants'!A425&lt;&gt;"",'Jeunes Plants'!A425,"")</f>
        <v>3695</v>
      </c>
      <c r="B623" s="103" t="str">
        <f>IF('Jeunes Plants'!L425&lt;&gt;"",'Jeunes Plants'!L425,"")</f>
        <v>S7</v>
      </c>
      <c r="C623" s="107" t="str">
        <f>IF('Jeunes Plants'!B425&lt;&gt;"",'Jeunes Plants'!B425,"")</f>
        <v>FUCHSIA PORT RETOMBANT</v>
      </c>
      <c r="D623" s="107" t="str">
        <f>IF('Jeunes Plants'!C425&lt;&gt;"",'Jeunes Plants'!C425,"")</f>
        <v>Multa</v>
      </c>
      <c r="E623" s="103">
        <f>IF('Jeunes Plants'!H425&lt;&gt;"",'Jeunes Plants'!H425,"")</f>
        <v>6</v>
      </c>
      <c r="F623" s="103" t="str">
        <f>IF('Jeunes Plants'!E425&lt;&gt;"",'Jeunes Plants'!E425,"")</f>
        <v>B</v>
      </c>
      <c r="G623" s="103" t="str">
        <f>IF('Jeunes Plants'!N425&lt;&gt;"",'Jeunes Plants'!N425,"")</f>
        <v>M3</v>
      </c>
      <c r="H623" s="103" t="str">
        <f>IF('Jeunes Plants'!I425&lt;&gt;"",'Jeunes Plants'!I425,"")</f>
        <v>B</v>
      </c>
      <c r="I623" s="103" t="str">
        <f>IF('Jeunes Plants'!J425&lt;&gt;"",'Jeunes Plants'!J425,"")</f>
        <v/>
      </c>
      <c r="J623" s="103">
        <f>IF($J$9=36,'Jeunes Plants'!U425,IF($J$9=37,'Jeunes Plants'!V425,IF($J$9=38,'Jeunes Plants'!W425,IF($J$9=39,'Jeunes Plants'!X425,IF($J$9=40,'Jeunes Plants'!Y425,IF($J$9=41,'Jeunes Plants'!Z425,IF($J$9=42,'Jeunes Plants'!AA425,IF($J$9=43,'Jeunes Plants'!AB425,IF($J$9=44,'Jeunes Plants'!AC425,IF($J$9=45,'Jeunes Plants'!AD425,IF($J$9=46,'Jeunes Plants'!AE425,IF($J$9=47,'Jeunes Plants'!AF425,IF($J$9=48,'Jeunes Plants'!AG425,IF($J$9=49,'Jeunes Plants'!AH425,IF($J$9=50,'Jeunes Plants'!AI425,IF($J$9=51,'Jeunes Plants'!AJ425,IF($J$9=52,'Jeunes Plants'!AK425,IF($J$9=1,'Jeunes Plants'!AL425,IF($J$9=2,'Jeunes Plants'!AM425,IF($J$9=3,'Jeunes Plants'!AN425,IF($J$9=4,'Jeunes Plants'!AO425,IF($J$9=5,'Jeunes Plants'!AP425,IF($J$9=6,'Jeunes Plants'!AQ425,IF($J$9=7,'Jeunes Plants'!AR425,IF($J$9=8,'Jeunes Plants'!AS425,IF($J$9=9,'Jeunes Plants'!AT425,IF($J$9=10,'Jeunes Plants'!AU425,IF($J$9=11,'Jeunes Plants'!AV425,IF($J$9=12,'Jeunes Plants'!AW425,IF($J$9=13,'Jeunes Plants'!AX425,IF($J$9=14,'Jeunes Plants'!AY425,IF($J$9=15,'Jeunes Plants'!AZ425,IF($J$9=16,'Jeunes Plants'!BA425,IF($J$9=17,'Jeunes Plants'!BB425,IF($J$9=18,'Jeunes Plants'!BC425,IF($J$9=19,'Jeunes Plants'!BD425,IF($J$9=20,'Jeunes Plants'!BE425,IF($J$9=21,'Jeunes Plants'!BF425,IF($J$9=22,'Jeunes Plants'!BG425,IF($J$9=23,'Jeunes Plants'!BH425,IF($J$9=24,'Jeunes Plants'!BI425,IF($J$9=25,'Jeunes Plants'!BJ425,IF($J$9=26,'Jeunes Plants'!BK425,IF($J$9=27,'Jeunes Plants'!BL425,IF($J$9=28,'Jeunes Plants'!BM425,IF($J$9=29,'Jeunes Plants'!BN425,IF($J$9=30,'Jeunes Plants'!BO425,IF($J$9=31,'Jeunes Plants'!BP425,IF($J$9=32,'Jeunes Plants'!BQ425,IF($J$9=33,'Jeunes Plants'!BR425,IF($J$9=34,'Jeunes Plants'!BS425,IF($J$9=35,'Jeunes Plants'!B12328,))))))))))))))))))))))))))))))))))))))))))))))))))))</f>
        <v>0</v>
      </c>
      <c r="K623" s="103" t="str">
        <f>IF('Jeunes Plants'!R425=0,"","Erreur")</f>
        <v/>
      </c>
    </row>
    <row r="624" spans="1:11" x14ac:dyDescent="0.25">
      <c r="A624" s="103">
        <f>IF('Jeunes Plants'!A426&lt;&gt;"",'Jeunes Plants'!A426,"")</f>
        <v>13680</v>
      </c>
      <c r="B624" s="103" t="str">
        <f>IF('Jeunes Plants'!L426&lt;&gt;"",'Jeunes Plants'!L426,"")</f>
        <v>S7</v>
      </c>
      <c r="C624" s="107" t="str">
        <f>IF('Jeunes Plants'!B426&lt;&gt;"",'Jeunes Plants'!B426,"")</f>
        <v>FUCHSIA PORT RETOMBANT</v>
      </c>
      <c r="D624" s="107" t="str">
        <f>IF('Jeunes Plants'!C426&lt;&gt;"",'Jeunes Plants'!C426,"")</f>
        <v>New Millenium</v>
      </c>
      <c r="E624" s="103">
        <f>IF('Jeunes Plants'!H426&lt;&gt;"",'Jeunes Plants'!H426,"")</f>
        <v>6</v>
      </c>
      <c r="F624" s="103" t="str">
        <f>IF('Jeunes Plants'!E426&lt;&gt;"",'Jeunes Plants'!E426,"")</f>
        <v>B</v>
      </c>
      <c r="G624" s="103" t="str">
        <f>IF('Jeunes Plants'!N426&lt;&gt;"",'Jeunes Plants'!N426,"")</f>
        <v>M3</v>
      </c>
      <c r="H624" s="103" t="str">
        <f>IF('Jeunes Plants'!I426&lt;&gt;"",'Jeunes Plants'!I426,"")</f>
        <v>B</v>
      </c>
      <c r="I624" s="103" t="str">
        <f>IF('Jeunes Plants'!J426&lt;&gt;"",'Jeunes Plants'!J426,"")</f>
        <v/>
      </c>
      <c r="J624" s="103">
        <f>IF($J$9=36,'Jeunes Plants'!U426,IF($J$9=37,'Jeunes Plants'!V426,IF($J$9=38,'Jeunes Plants'!W426,IF($J$9=39,'Jeunes Plants'!X426,IF($J$9=40,'Jeunes Plants'!Y426,IF($J$9=41,'Jeunes Plants'!Z426,IF($J$9=42,'Jeunes Plants'!AA426,IF($J$9=43,'Jeunes Plants'!AB426,IF($J$9=44,'Jeunes Plants'!AC426,IF($J$9=45,'Jeunes Plants'!AD426,IF($J$9=46,'Jeunes Plants'!AE426,IF($J$9=47,'Jeunes Plants'!AF426,IF($J$9=48,'Jeunes Plants'!AG426,IF($J$9=49,'Jeunes Plants'!AH426,IF($J$9=50,'Jeunes Plants'!AI426,IF($J$9=51,'Jeunes Plants'!AJ426,IF($J$9=52,'Jeunes Plants'!AK426,IF($J$9=1,'Jeunes Plants'!AL426,IF($J$9=2,'Jeunes Plants'!AM426,IF($J$9=3,'Jeunes Plants'!AN426,IF($J$9=4,'Jeunes Plants'!AO426,IF($J$9=5,'Jeunes Plants'!AP426,IF($J$9=6,'Jeunes Plants'!AQ426,IF($J$9=7,'Jeunes Plants'!AR426,IF($J$9=8,'Jeunes Plants'!AS426,IF($J$9=9,'Jeunes Plants'!AT426,IF($J$9=10,'Jeunes Plants'!AU426,IF($J$9=11,'Jeunes Plants'!AV426,IF($J$9=12,'Jeunes Plants'!AW426,IF($J$9=13,'Jeunes Plants'!AX426,IF($J$9=14,'Jeunes Plants'!AY426,IF($J$9=15,'Jeunes Plants'!AZ426,IF($J$9=16,'Jeunes Plants'!BA426,IF($J$9=17,'Jeunes Plants'!BB426,IF($J$9=18,'Jeunes Plants'!BC426,IF($J$9=19,'Jeunes Plants'!BD426,IF($J$9=20,'Jeunes Plants'!BE426,IF($J$9=21,'Jeunes Plants'!BF426,IF($J$9=22,'Jeunes Plants'!BG426,IF($J$9=23,'Jeunes Plants'!BH426,IF($J$9=24,'Jeunes Plants'!BI426,IF($J$9=25,'Jeunes Plants'!BJ426,IF($J$9=26,'Jeunes Plants'!BK426,IF($J$9=27,'Jeunes Plants'!BL426,IF($J$9=28,'Jeunes Plants'!BM426,IF($J$9=29,'Jeunes Plants'!BN426,IF($J$9=30,'Jeunes Plants'!BO426,IF($J$9=31,'Jeunes Plants'!BP426,IF($J$9=32,'Jeunes Plants'!BQ426,IF($J$9=33,'Jeunes Plants'!BR426,IF($J$9=34,'Jeunes Plants'!BS426,IF($J$9=35,'Jeunes Plants'!B12329,))))))))))))))))))))))))))))))))))))))))))))))))))))</f>
        <v>0</v>
      </c>
      <c r="K624" s="103" t="str">
        <f>IF('Jeunes Plants'!R426=0,"","Erreur")</f>
        <v/>
      </c>
    </row>
    <row r="625" spans="1:11" x14ac:dyDescent="0.25">
      <c r="A625" s="103">
        <f>IF('Jeunes Plants'!A427&lt;&gt;"",'Jeunes Plants'!A427,"")</f>
        <v>367</v>
      </c>
      <c r="B625" s="103" t="str">
        <f>IF('Jeunes Plants'!L427&lt;&gt;"",'Jeunes Plants'!L427,"")</f>
        <v>S7</v>
      </c>
      <c r="C625" s="107" t="str">
        <f>IF('Jeunes Plants'!B427&lt;&gt;"",'Jeunes Plants'!B427,"")</f>
        <v>FUCHSIA PORT RETOMBANT</v>
      </c>
      <c r="D625" s="107" t="str">
        <f>IF('Jeunes Plants'!C427&lt;&gt;"",'Jeunes Plants'!C427,"")</f>
        <v>Swingtime</v>
      </c>
      <c r="E625" s="103">
        <f>IF('Jeunes Plants'!H427&lt;&gt;"",'Jeunes Plants'!H427,"")</f>
        <v>6</v>
      </c>
      <c r="F625" s="103" t="str">
        <f>IF('Jeunes Plants'!E427&lt;&gt;"",'Jeunes Plants'!E427,"")</f>
        <v>B</v>
      </c>
      <c r="G625" s="103" t="str">
        <f>IF('Jeunes Plants'!N427&lt;&gt;"",'Jeunes Plants'!N427,"")</f>
        <v>M3</v>
      </c>
      <c r="H625" s="103" t="str">
        <f>IF('Jeunes Plants'!I427&lt;&gt;"",'Jeunes Plants'!I427,"")</f>
        <v>B</v>
      </c>
      <c r="I625" s="103" t="str">
        <f>IF('Jeunes Plants'!J427&lt;&gt;"",'Jeunes Plants'!J427,"")</f>
        <v/>
      </c>
      <c r="J625" s="103">
        <f>IF($J$9=36,'Jeunes Plants'!U427,IF($J$9=37,'Jeunes Plants'!V427,IF($J$9=38,'Jeunes Plants'!W427,IF($J$9=39,'Jeunes Plants'!X427,IF($J$9=40,'Jeunes Plants'!Y427,IF($J$9=41,'Jeunes Plants'!Z427,IF($J$9=42,'Jeunes Plants'!AA427,IF($J$9=43,'Jeunes Plants'!AB427,IF($J$9=44,'Jeunes Plants'!AC427,IF($J$9=45,'Jeunes Plants'!AD427,IF($J$9=46,'Jeunes Plants'!AE427,IF($J$9=47,'Jeunes Plants'!AF427,IF($J$9=48,'Jeunes Plants'!AG427,IF($J$9=49,'Jeunes Plants'!AH427,IF($J$9=50,'Jeunes Plants'!AI427,IF($J$9=51,'Jeunes Plants'!AJ427,IF($J$9=52,'Jeunes Plants'!AK427,IF($J$9=1,'Jeunes Plants'!AL427,IF($J$9=2,'Jeunes Plants'!AM427,IF($J$9=3,'Jeunes Plants'!AN427,IF($J$9=4,'Jeunes Plants'!AO427,IF($J$9=5,'Jeunes Plants'!AP427,IF($J$9=6,'Jeunes Plants'!AQ427,IF($J$9=7,'Jeunes Plants'!AR427,IF($J$9=8,'Jeunes Plants'!AS427,IF($J$9=9,'Jeunes Plants'!AT427,IF($J$9=10,'Jeunes Plants'!AU427,IF($J$9=11,'Jeunes Plants'!AV427,IF($J$9=12,'Jeunes Plants'!AW427,IF($J$9=13,'Jeunes Plants'!AX427,IF($J$9=14,'Jeunes Plants'!AY427,IF($J$9=15,'Jeunes Plants'!AZ427,IF($J$9=16,'Jeunes Plants'!BA427,IF($J$9=17,'Jeunes Plants'!BB427,IF($J$9=18,'Jeunes Plants'!BC427,IF($J$9=19,'Jeunes Plants'!BD427,IF($J$9=20,'Jeunes Plants'!BE427,IF($J$9=21,'Jeunes Plants'!BF427,IF($J$9=22,'Jeunes Plants'!BG427,IF($J$9=23,'Jeunes Plants'!BH427,IF($J$9=24,'Jeunes Plants'!BI427,IF($J$9=25,'Jeunes Plants'!BJ427,IF($J$9=26,'Jeunes Plants'!BK427,IF($J$9=27,'Jeunes Plants'!BL427,IF($J$9=28,'Jeunes Plants'!BM427,IF($J$9=29,'Jeunes Plants'!BN427,IF($J$9=30,'Jeunes Plants'!BO427,IF($J$9=31,'Jeunes Plants'!BP427,IF($J$9=32,'Jeunes Plants'!BQ427,IF($J$9=33,'Jeunes Plants'!BR427,IF($J$9=34,'Jeunes Plants'!BS427,IF($J$9=35,'Jeunes Plants'!B12330,))))))))))))))))))))))))))))))))))))))))))))))))))))</f>
        <v>0</v>
      </c>
      <c r="K625" s="103" t="str">
        <f>IF('Jeunes Plants'!R427=0,"","Erreur")</f>
        <v/>
      </c>
    </row>
    <row r="626" spans="1:11" x14ac:dyDescent="0.25">
      <c r="A626" s="103">
        <f>IF('Jeunes Plants'!A428&lt;&gt;"",'Jeunes Plants'!A428,"")</f>
        <v>758</v>
      </c>
      <c r="B626" s="103" t="str">
        <f>IF('Jeunes Plants'!L428&lt;&gt;"",'Jeunes Plants'!L428,"")</f>
        <v>S7</v>
      </c>
      <c r="C626" s="107" t="str">
        <f>IF('Jeunes Plants'!B428&lt;&gt;"",'Jeunes Plants'!B428,"")</f>
        <v>FUCHSIA PORT RETOMBANT</v>
      </c>
      <c r="D626" s="107" t="str">
        <f>IF('Jeunes Plants'!C428&lt;&gt;"",'Jeunes Plants'!C428,"")</f>
        <v>Variés Retombants</v>
      </c>
      <c r="E626" s="103">
        <f>IF('Jeunes Plants'!H428&lt;&gt;"",'Jeunes Plants'!H428,"")</f>
        <v>6</v>
      </c>
      <c r="F626" s="103" t="str">
        <f>IF('Jeunes Plants'!E428&lt;&gt;"",'Jeunes Plants'!E428,"")</f>
        <v>B</v>
      </c>
      <c r="G626" s="103" t="str">
        <f>IF('Jeunes Plants'!N428&lt;&gt;"",'Jeunes Plants'!N428,"")</f>
        <v>M3</v>
      </c>
      <c r="H626" s="103" t="str">
        <f>IF('Jeunes Plants'!I428&lt;&gt;"",'Jeunes Plants'!I428,"")</f>
        <v>B</v>
      </c>
      <c r="I626" s="103" t="str">
        <f>IF('Jeunes Plants'!J428&lt;&gt;"",'Jeunes Plants'!J428,"")</f>
        <v/>
      </c>
      <c r="J626" s="103">
        <f>IF($J$9=36,'Jeunes Plants'!U428,IF($J$9=37,'Jeunes Plants'!V428,IF($J$9=38,'Jeunes Plants'!W428,IF($J$9=39,'Jeunes Plants'!X428,IF($J$9=40,'Jeunes Plants'!Y428,IF($J$9=41,'Jeunes Plants'!Z428,IF($J$9=42,'Jeunes Plants'!AA428,IF($J$9=43,'Jeunes Plants'!AB428,IF($J$9=44,'Jeunes Plants'!AC428,IF($J$9=45,'Jeunes Plants'!AD428,IF($J$9=46,'Jeunes Plants'!AE428,IF($J$9=47,'Jeunes Plants'!AF428,IF($J$9=48,'Jeunes Plants'!AG428,IF($J$9=49,'Jeunes Plants'!AH428,IF($J$9=50,'Jeunes Plants'!AI428,IF($J$9=51,'Jeunes Plants'!AJ428,IF($J$9=52,'Jeunes Plants'!AK428,IF($J$9=1,'Jeunes Plants'!AL428,IF($J$9=2,'Jeunes Plants'!AM428,IF($J$9=3,'Jeunes Plants'!AN428,IF($J$9=4,'Jeunes Plants'!AO428,IF($J$9=5,'Jeunes Plants'!AP428,IF($J$9=6,'Jeunes Plants'!AQ428,IF($J$9=7,'Jeunes Plants'!AR428,IF($J$9=8,'Jeunes Plants'!AS428,IF($J$9=9,'Jeunes Plants'!AT428,IF($J$9=10,'Jeunes Plants'!AU428,IF($J$9=11,'Jeunes Plants'!AV428,IF($J$9=12,'Jeunes Plants'!AW428,IF($J$9=13,'Jeunes Plants'!AX428,IF($J$9=14,'Jeunes Plants'!AY428,IF($J$9=15,'Jeunes Plants'!AZ428,IF($J$9=16,'Jeunes Plants'!BA428,IF($J$9=17,'Jeunes Plants'!BB428,IF($J$9=18,'Jeunes Plants'!BC428,IF($J$9=19,'Jeunes Plants'!BD428,IF($J$9=20,'Jeunes Plants'!BE428,IF($J$9=21,'Jeunes Plants'!BF428,IF($J$9=22,'Jeunes Plants'!BG428,IF($J$9=23,'Jeunes Plants'!BH428,IF($J$9=24,'Jeunes Plants'!BI428,IF($J$9=25,'Jeunes Plants'!BJ428,IF($J$9=26,'Jeunes Plants'!BK428,IF($J$9=27,'Jeunes Plants'!BL428,IF($J$9=28,'Jeunes Plants'!BM428,IF($J$9=29,'Jeunes Plants'!BN428,IF($J$9=30,'Jeunes Plants'!BO428,IF($J$9=31,'Jeunes Plants'!BP428,IF($J$9=32,'Jeunes Plants'!BQ428,IF($J$9=33,'Jeunes Plants'!BR428,IF($J$9=34,'Jeunes Plants'!BS428,IF($J$9=35,'Jeunes Plants'!B12331,))))))))))))))))))))))))))))))))))))))))))))))))))))</f>
        <v>0</v>
      </c>
      <c r="K626" s="103" t="str">
        <f>IF('Jeunes Plants'!R428=0,"","Erreur")</f>
        <v/>
      </c>
    </row>
    <row r="627" spans="1:11" x14ac:dyDescent="0.25">
      <c r="A627" s="450"/>
      <c r="B627" s="450"/>
      <c r="C627" s="451" t="s">
        <v>1889</v>
      </c>
      <c r="D627" s="451"/>
      <c r="E627" s="450"/>
      <c r="F627" s="450"/>
      <c r="G627" s="450"/>
      <c r="H627" s="450"/>
      <c r="I627" s="450"/>
      <c r="J627" s="450">
        <f>SUBTOTAL(9,J619:J626)</f>
        <v>0</v>
      </c>
      <c r="K627" s="450"/>
    </row>
    <row r="628" spans="1:11" x14ac:dyDescent="0.25">
      <c r="A628" s="103" t="str">
        <f>IF('Jeunes Plants'!A429&lt;&gt;"",'Jeunes Plants'!A429,"")</f>
        <v/>
      </c>
      <c r="B628" s="103" t="str">
        <f>IF('Jeunes Plants'!L429&lt;&gt;"",'Jeunes Plants'!L429,"")</f>
        <v>E</v>
      </c>
      <c r="C628" s="107" t="str">
        <f>IF('Jeunes Plants'!B429&lt;&gt;"",'Jeunes Plants'!B429,"")</f>
        <v>FUCHSIA vivace rustique</v>
      </c>
      <c r="D628" s="107" t="str">
        <f>IF('Jeunes Plants'!C429&lt;&gt;"",'Jeunes Plants'!C429,"")</f>
        <v/>
      </c>
      <c r="E628" s="103" t="str">
        <f>IF('Jeunes Plants'!H429&lt;&gt;"",'Jeunes Plants'!H429,"")</f>
        <v/>
      </c>
      <c r="F628" s="103" t="str">
        <f>IF('Jeunes Plants'!E429&lt;&gt;"",'Jeunes Plants'!E429,"")</f>
        <v/>
      </c>
      <c r="G628" s="103" t="str">
        <f>IF('Jeunes Plants'!N429&lt;&gt;"",'Jeunes Plants'!N429,"")</f>
        <v/>
      </c>
      <c r="H628" s="103" t="str">
        <f>IF('Jeunes Plants'!I429&lt;&gt;"",'Jeunes Plants'!I429,"")</f>
        <v/>
      </c>
      <c r="I628" s="103" t="str">
        <f>IF('Jeunes Plants'!J429&lt;&gt;"",'Jeunes Plants'!J429,"")</f>
        <v/>
      </c>
      <c r="J628" s="103">
        <f>IF($J$9=36,'Jeunes Plants'!U429,IF($J$9=37,'Jeunes Plants'!V429,IF($J$9=38,'Jeunes Plants'!W429,IF($J$9=39,'Jeunes Plants'!X429,IF($J$9=40,'Jeunes Plants'!Y429,IF($J$9=41,'Jeunes Plants'!Z429,IF($J$9=42,'Jeunes Plants'!AA429,IF($J$9=43,'Jeunes Plants'!AB429,IF($J$9=44,'Jeunes Plants'!AC429,IF($J$9=45,'Jeunes Plants'!AD429,IF($J$9=46,'Jeunes Plants'!AE429,IF($J$9=47,'Jeunes Plants'!AF429,IF($J$9=48,'Jeunes Plants'!AG429,IF($J$9=49,'Jeunes Plants'!AH429,IF($J$9=50,'Jeunes Plants'!AI429,IF($J$9=51,'Jeunes Plants'!AJ429,IF($J$9=52,'Jeunes Plants'!AK429,IF($J$9=1,'Jeunes Plants'!AL429,IF($J$9=2,'Jeunes Plants'!AM429,IF($J$9=3,'Jeunes Plants'!AN429,IF($J$9=4,'Jeunes Plants'!AO429,IF($J$9=5,'Jeunes Plants'!AP429,IF($J$9=6,'Jeunes Plants'!AQ429,IF($J$9=7,'Jeunes Plants'!AR429,IF($J$9=8,'Jeunes Plants'!AS429,IF($J$9=9,'Jeunes Plants'!AT429,IF($J$9=10,'Jeunes Plants'!AU429,IF($J$9=11,'Jeunes Plants'!AV429,IF($J$9=12,'Jeunes Plants'!AW429,IF($J$9=13,'Jeunes Plants'!AX429,IF($J$9=14,'Jeunes Plants'!AY429,IF($J$9=15,'Jeunes Plants'!AZ429,IF($J$9=16,'Jeunes Plants'!BA429,IF($J$9=17,'Jeunes Plants'!BB429,IF($J$9=18,'Jeunes Plants'!BC429,IF($J$9=19,'Jeunes Plants'!BD429,IF($J$9=20,'Jeunes Plants'!BE429,IF($J$9=21,'Jeunes Plants'!BF429,IF($J$9=22,'Jeunes Plants'!BG429,IF($J$9=23,'Jeunes Plants'!BH429,IF($J$9=24,'Jeunes Plants'!BI429,IF($J$9=25,'Jeunes Plants'!BJ429,IF($J$9=26,'Jeunes Plants'!BK429,IF($J$9=27,'Jeunes Plants'!BL429,IF($J$9=28,'Jeunes Plants'!BM429,IF($J$9=29,'Jeunes Plants'!BN429,IF($J$9=30,'Jeunes Plants'!BO429,IF($J$9=31,'Jeunes Plants'!BP429,IF($J$9=32,'Jeunes Plants'!BQ429,IF($J$9=33,'Jeunes Plants'!BR429,IF($J$9=34,'Jeunes Plants'!BS429,IF($J$9=35,'Jeunes Plants'!B12332,))))))))))))))))))))))))))))))))))))))))))))))))))))</f>
        <v>0</v>
      </c>
      <c r="K628" s="103" t="str">
        <f>IF('Jeunes Plants'!R429=0,"","Erreur")</f>
        <v/>
      </c>
    </row>
    <row r="629" spans="1:11" x14ac:dyDescent="0.25">
      <c r="A629" s="103">
        <f>IF('Jeunes Plants'!A430&lt;&gt;"",'Jeunes Plants'!A430,"")</f>
        <v>13310</v>
      </c>
      <c r="B629" s="103" t="str">
        <f>IF('Jeunes Plants'!L430&lt;&gt;"",'Jeunes Plants'!L430,"")</f>
        <v>S10</v>
      </c>
      <c r="C629" s="107" t="str">
        <f>IF('Jeunes Plants'!B430&lt;&gt;"",'Jeunes Plants'!B430,"")</f>
        <v>FUCHSIA VIVACE</v>
      </c>
      <c r="D629" s="107" t="str">
        <f>IF('Jeunes Plants'!C430&lt;&gt;"",'Jeunes Plants'!C430,"")</f>
        <v>Blue Sarah</v>
      </c>
      <c r="E629" s="103">
        <f>IF('Jeunes Plants'!H430&lt;&gt;"",'Jeunes Plants'!H430,"")</f>
        <v>5</v>
      </c>
      <c r="F629" s="103" t="str">
        <f>IF('Jeunes Plants'!E430&lt;&gt;"",'Jeunes Plants'!E430,"")</f>
        <v>B</v>
      </c>
      <c r="G629" s="103" t="str">
        <f>IF('Jeunes Plants'!N430&lt;&gt;"",'Jeunes Plants'!N430,"")</f>
        <v>M3</v>
      </c>
      <c r="H629" s="103" t="str">
        <f>IF('Jeunes Plants'!I430&lt;&gt;"",'Jeunes Plants'!I430,"")</f>
        <v>B</v>
      </c>
      <c r="I629" s="103" t="str">
        <f>IF('Jeunes Plants'!J430&lt;&gt;"",'Jeunes Plants'!J430,"")</f>
        <v/>
      </c>
      <c r="J629" s="103">
        <f>IF($J$9=36,'Jeunes Plants'!U430,IF($J$9=37,'Jeunes Plants'!V430,IF($J$9=38,'Jeunes Plants'!W430,IF($J$9=39,'Jeunes Plants'!X430,IF($J$9=40,'Jeunes Plants'!Y430,IF($J$9=41,'Jeunes Plants'!Z430,IF($J$9=42,'Jeunes Plants'!AA430,IF($J$9=43,'Jeunes Plants'!AB430,IF($J$9=44,'Jeunes Plants'!AC430,IF($J$9=45,'Jeunes Plants'!AD430,IF($J$9=46,'Jeunes Plants'!AE430,IF($J$9=47,'Jeunes Plants'!AF430,IF($J$9=48,'Jeunes Plants'!AG430,IF($J$9=49,'Jeunes Plants'!AH430,IF($J$9=50,'Jeunes Plants'!AI430,IF($J$9=51,'Jeunes Plants'!AJ430,IF($J$9=52,'Jeunes Plants'!AK430,IF($J$9=1,'Jeunes Plants'!AL430,IF($J$9=2,'Jeunes Plants'!AM430,IF($J$9=3,'Jeunes Plants'!AN430,IF($J$9=4,'Jeunes Plants'!AO430,IF($J$9=5,'Jeunes Plants'!AP430,IF($J$9=6,'Jeunes Plants'!AQ430,IF($J$9=7,'Jeunes Plants'!AR430,IF($J$9=8,'Jeunes Plants'!AS430,IF($J$9=9,'Jeunes Plants'!AT430,IF($J$9=10,'Jeunes Plants'!AU430,IF($J$9=11,'Jeunes Plants'!AV430,IF($J$9=12,'Jeunes Plants'!AW430,IF($J$9=13,'Jeunes Plants'!AX430,IF($J$9=14,'Jeunes Plants'!AY430,IF($J$9=15,'Jeunes Plants'!AZ430,IF($J$9=16,'Jeunes Plants'!BA430,IF($J$9=17,'Jeunes Plants'!BB430,IF($J$9=18,'Jeunes Plants'!BC430,IF($J$9=19,'Jeunes Plants'!BD430,IF($J$9=20,'Jeunes Plants'!BE430,IF($J$9=21,'Jeunes Plants'!BF430,IF($J$9=22,'Jeunes Plants'!BG430,IF($J$9=23,'Jeunes Plants'!BH430,IF($J$9=24,'Jeunes Plants'!BI430,IF($J$9=25,'Jeunes Plants'!BJ430,IF($J$9=26,'Jeunes Plants'!BK430,IF($J$9=27,'Jeunes Plants'!BL430,IF($J$9=28,'Jeunes Plants'!BM430,IF($J$9=29,'Jeunes Plants'!BN430,IF($J$9=30,'Jeunes Plants'!BO430,IF($J$9=31,'Jeunes Plants'!BP430,IF($J$9=32,'Jeunes Plants'!BQ430,IF($J$9=33,'Jeunes Plants'!BR430,IF($J$9=34,'Jeunes Plants'!BS430,IF($J$9=35,'Jeunes Plants'!B12333,))))))))))))))))))))))))))))))))))))))))))))))))))))</f>
        <v>0</v>
      </c>
      <c r="K629" s="103" t="str">
        <f>IF('Jeunes Plants'!R430=0,"","Erreur")</f>
        <v/>
      </c>
    </row>
    <row r="630" spans="1:11" x14ac:dyDescent="0.25">
      <c r="A630" s="103">
        <f>IF('Jeunes Plants'!A431&lt;&gt;"",'Jeunes Plants'!A431,"")</f>
        <v>14246</v>
      </c>
      <c r="B630" s="103" t="str">
        <f>IF('Jeunes Plants'!L431&lt;&gt;"",'Jeunes Plants'!L431,"")</f>
        <v>S10</v>
      </c>
      <c r="C630" s="107" t="str">
        <f>IF('Jeunes Plants'!B431&lt;&gt;"",'Jeunes Plants'!B431,"")</f>
        <v>FUCHSIA VIVACE</v>
      </c>
      <c r="D630" s="107" t="str">
        <f>IF('Jeunes Plants'!C431&lt;&gt;"",'Jeunes Plants'!C431,"")</f>
        <v>Genii doré</v>
      </c>
      <c r="E630" s="103">
        <f>IF('Jeunes Plants'!H431&lt;&gt;"",'Jeunes Plants'!H431,"")</f>
        <v>5</v>
      </c>
      <c r="F630" s="103" t="str">
        <f>IF('Jeunes Plants'!E431&lt;&gt;"",'Jeunes Plants'!E431,"")</f>
        <v>B</v>
      </c>
      <c r="G630" s="103" t="str">
        <f>IF('Jeunes Plants'!N431&lt;&gt;"",'Jeunes Plants'!N431,"")</f>
        <v>M3</v>
      </c>
      <c r="H630" s="103" t="str">
        <f>IF('Jeunes Plants'!I431&lt;&gt;"",'Jeunes Plants'!I431,"")</f>
        <v>B</v>
      </c>
      <c r="I630" s="103" t="str">
        <f>IF('Jeunes Plants'!J431&lt;&gt;"",'Jeunes Plants'!J431,"")</f>
        <v/>
      </c>
      <c r="J630" s="103">
        <f>IF($J$9=36,'Jeunes Plants'!U431,IF($J$9=37,'Jeunes Plants'!V431,IF($J$9=38,'Jeunes Plants'!W431,IF($J$9=39,'Jeunes Plants'!X431,IF($J$9=40,'Jeunes Plants'!Y431,IF($J$9=41,'Jeunes Plants'!Z431,IF($J$9=42,'Jeunes Plants'!AA431,IF($J$9=43,'Jeunes Plants'!AB431,IF($J$9=44,'Jeunes Plants'!AC431,IF($J$9=45,'Jeunes Plants'!AD431,IF($J$9=46,'Jeunes Plants'!AE431,IF($J$9=47,'Jeunes Plants'!AF431,IF($J$9=48,'Jeunes Plants'!AG431,IF($J$9=49,'Jeunes Plants'!AH431,IF($J$9=50,'Jeunes Plants'!AI431,IF($J$9=51,'Jeunes Plants'!AJ431,IF($J$9=52,'Jeunes Plants'!AK431,IF($J$9=1,'Jeunes Plants'!AL431,IF($J$9=2,'Jeunes Plants'!AM431,IF($J$9=3,'Jeunes Plants'!AN431,IF($J$9=4,'Jeunes Plants'!AO431,IF($J$9=5,'Jeunes Plants'!AP431,IF($J$9=6,'Jeunes Plants'!AQ431,IF($J$9=7,'Jeunes Plants'!AR431,IF($J$9=8,'Jeunes Plants'!AS431,IF($J$9=9,'Jeunes Plants'!AT431,IF($J$9=10,'Jeunes Plants'!AU431,IF($J$9=11,'Jeunes Plants'!AV431,IF($J$9=12,'Jeunes Plants'!AW431,IF($J$9=13,'Jeunes Plants'!AX431,IF($J$9=14,'Jeunes Plants'!AY431,IF($J$9=15,'Jeunes Plants'!AZ431,IF($J$9=16,'Jeunes Plants'!BA431,IF($J$9=17,'Jeunes Plants'!BB431,IF($J$9=18,'Jeunes Plants'!BC431,IF($J$9=19,'Jeunes Plants'!BD431,IF($J$9=20,'Jeunes Plants'!BE431,IF($J$9=21,'Jeunes Plants'!BF431,IF($J$9=22,'Jeunes Plants'!BG431,IF($J$9=23,'Jeunes Plants'!BH431,IF($J$9=24,'Jeunes Plants'!BI431,IF($J$9=25,'Jeunes Plants'!BJ431,IF($J$9=26,'Jeunes Plants'!BK431,IF($J$9=27,'Jeunes Plants'!BL431,IF($J$9=28,'Jeunes Plants'!BM431,IF($J$9=29,'Jeunes Plants'!BN431,IF($J$9=30,'Jeunes Plants'!BO431,IF($J$9=31,'Jeunes Plants'!BP431,IF($J$9=32,'Jeunes Plants'!BQ431,IF($J$9=33,'Jeunes Plants'!BR431,IF($J$9=34,'Jeunes Plants'!BS431,IF($J$9=35,'Jeunes Plants'!B12334,))))))))))))))))))))))))))))))))))))))))))))))))))))</f>
        <v>0</v>
      </c>
      <c r="K630" s="103" t="str">
        <f>IF('Jeunes Plants'!R431=0,"","Erreur")</f>
        <v/>
      </c>
    </row>
    <row r="631" spans="1:11" x14ac:dyDescent="0.25">
      <c r="A631" s="103">
        <f>IF('Jeunes Plants'!A432&lt;&gt;"",'Jeunes Plants'!A432,"")</f>
        <v>26000</v>
      </c>
      <c r="B631" s="103" t="str">
        <f>IF('Jeunes Plants'!L432&lt;&gt;"",'Jeunes Plants'!L432,"")</f>
        <v>S10</v>
      </c>
      <c r="C631" s="107" t="str">
        <f>IF('Jeunes Plants'!B432&lt;&gt;"",'Jeunes Plants'!B432,"")</f>
        <v>FUCHSIA VIVACE</v>
      </c>
      <c r="D631" s="107" t="str">
        <f>IF('Jeunes Plants'!C432&lt;&gt;"",'Jeunes Plants'!C432,"")</f>
        <v>magellanica Variegata</v>
      </c>
      <c r="E631" s="103">
        <f>IF('Jeunes Plants'!H432&lt;&gt;"",'Jeunes Plants'!H432,"")</f>
        <v>5</v>
      </c>
      <c r="F631" s="103" t="str">
        <f>IF('Jeunes Plants'!E432&lt;&gt;"",'Jeunes Plants'!E432,"")</f>
        <v>B</v>
      </c>
      <c r="G631" s="103" t="str">
        <f>IF('Jeunes Plants'!N432&lt;&gt;"",'Jeunes Plants'!N432,"")</f>
        <v>M3</v>
      </c>
      <c r="H631" s="103" t="str">
        <f>IF('Jeunes Plants'!I432&lt;&gt;"",'Jeunes Plants'!I432,"")</f>
        <v>B</v>
      </c>
      <c r="I631" s="103" t="str">
        <f>IF('Jeunes Plants'!J432&lt;&gt;"",'Jeunes Plants'!J432,"")</f>
        <v/>
      </c>
      <c r="J631" s="103">
        <f>IF($J$9=36,'Jeunes Plants'!U432,IF($J$9=37,'Jeunes Plants'!V432,IF($J$9=38,'Jeunes Plants'!W432,IF($J$9=39,'Jeunes Plants'!X432,IF($J$9=40,'Jeunes Plants'!Y432,IF($J$9=41,'Jeunes Plants'!Z432,IF($J$9=42,'Jeunes Plants'!AA432,IF($J$9=43,'Jeunes Plants'!AB432,IF($J$9=44,'Jeunes Plants'!AC432,IF($J$9=45,'Jeunes Plants'!AD432,IF($J$9=46,'Jeunes Plants'!AE432,IF($J$9=47,'Jeunes Plants'!AF432,IF($J$9=48,'Jeunes Plants'!AG432,IF($J$9=49,'Jeunes Plants'!AH432,IF($J$9=50,'Jeunes Plants'!AI432,IF($J$9=51,'Jeunes Plants'!AJ432,IF($J$9=52,'Jeunes Plants'!AK432,IF($J$9=1,'Jeunes Plants'!AL432,IF($J$9=2,'Jeunes Plants'!AM432,IF($J$9=3,'Jeunes Plants'!AN432,IF($J$9=4,'Jeunes Plants'!AO432,IF($J$9=5,'Jeunes Plants'!AP432,IF($J$9=6,'Jeunes Plants'!AQ432,IF($J$9=7,'Jeunes Plants'!AR432,IF($J$9=8,'Jeunes Plants'!AS432,IF($J$9=9,'Jeunes Plants'!AT432,IF($J$9=10,'Jeunes Plants'!AU432,IF($J$9=11,'Jeunes Plants'!AV432,IF($J$9=12,'Jeunes Plants'!AW432,IF($J$9=13,'Jeunes Plants'!AX432,IF($J$9=14,'Jeunes Plants'!AY432,IF($J$9=15,'Jeunes Plants'!AZ432,IF($J$9=16,'Jeunes Plants'!BA432,IF($J$9=17,'Jeunes Plants'!BB432,IF($J$9=18,'Jeunes Plants'!BC432,IF($J$9=19,'Jeunes Plants'!BD432,IF($J$9=20,'Jeunes Plants'!BE432,IF($J$9=21,'Jeunes Plants'!BF432,IF($J$9=22,'Jeunes Plants'!BG432,IF($J$9=23,'Jeunes Plants'!BH432,IF($J$9=24,'Jeunes Plants'!BI432,IF($J$9=25,'Jeunes Plants'!BJ432,IF($J$9=26,'Jeunes Plants'!BK432,IF($J$9=27,'Jeunes Plants'!BL432,IF($J$9=28,'Jeunes Plants'!BM432,IF($J$9=29,'Jeunes Plants'!BN432,IF($J$9=30,'Jeunes Plants'!BO432,IF($J$9=31,'Jeunes Plants'!BP432,IF($J$9=32,'Jeunes Plants'!BQ432,IF($J$9=33,'Jeunes Plants'!BR432,IF($J$9=34,'Jeunes Plants'!BS432,IF($J$9=35,'Jeunes Plants'!B12335,))))))))))))))))))))))))))))))))))))))))))))))))))))</f>
        <v>0</v>
      </c>
      <c r="K631" s="103" t="str">
        <f>IF('Jeunes Plants'!R432=0,"","Erreur")</f>
        <v/>
      </c>
    </row>
    <row r="632" spans="1:11" x14ac:dyDescent="0.25">
      <c r="A632" s="103">
        <f>IF('Jeunes Plants'!A433&lt;&gt;"",'Jeunes Plants'!A433,"")</f>
        <v>13313</v>
      </c>
      <c r="B632" s="103" t="str">
        <f>IF('Jeunes Plants'!L433&lt;&gt;"",'Jeunes Plants'!L433,"")</f>
        <v>S10</v>
      </c>
      <c r="C632" s="107" t="str">
        <f>IF('Jeunes Plants'!B433&lt;&gt;"",'Jeunes Plants'!B433,"")</f>
        <v>FUCHSIA VIVACE</v>
      </c>
      <c r="D632" s="107" t="str">
        <f>IF('Jeunes Plants'!C433&lt;&gt;"",'Jeunes Plants'!C433,"")</f>
        <v>Regia Reitzii</v>
      </c>
      <c r="E632" s="103">
        <f>IF('Jeunes Plants'!H433&lt;&gt;"",'Jeunes Plants'!H433,"")</f>
        <v>5</v>
      </c>
      <c r="F632" s="103" t="str">
        <f>IF('Jeunes Plants'!E433&lt;&gt;"",'Jeunes Plants'!E433,"")</f>
        <v>B</v>
      </c>
      <c r="G632" s="103" t="str">
        <f>IF('Jeunes Plants'!N433&lt;&gt;"",'Jeunes Plants'!N433,"")</f>
        <v>M3</v>
      </c>
      <c r="H632" s="103" t="str">
        <f>IF('Jeunes Plants'!I433&lt;&gt;"",'Jeunes Plants'!I433,"")</f>
        <v>B</v>
      </c>
      <c r="I632" s="103" t="str">
        <f>IF('Jeunes Plants'!J433&lt;&gt;"",'Jeunes Plants'!J433,"")</f>
        <v/>
      </c>
      <c r="J632" s="103">
        <f>IF($J$9=36,'Jeunes Plants'!U433,IF($J$9=37,'Jeunes Plants'!V433,IF($J$9=38,'Jeunes Plants'!W433,IF($J$9=39,'Jeunes Plants'!X433,IF($J$9=40,'Jeunes Plants'!Y433,IF($J$9=41,'Jeunes Plants'!Z433,IF($J$9=42,'Jeunes Plants'!AA433,IF($J$9=43,'Jeunes Plants'!AB433,IF($J$9=44,'Jeunes Plants'!AC433,IF($J$9=45,'Jeunes Plants'!AD433,IF($J$9=46,'Jeunes Plants'!AE433,IF($J$9=47,'Jeunes Plants'!AF433,IF($J$9=48,'Jeunes Plants'!AG433,IF($J$9=49,'Jeunes Plants'!AH433,IF($J$9=50,'Jeunes Plants'!AI433,IF($J$9=51,'Jeunes Plants'!AJ433,IF($J$9=52,'Jeunes Plants'!AK433,IF($J$9=1,'Jeunes Plants'!AL433,IF($J$9=2,'Jeunes Plants'!AM433,IF($J$9=3,'Jeunes Plants'!AN433,IF($J$9=4,'Jeunes Plants'!AO433,IF($J$9=5,'Jeunes Plants'!AP433,IF($J$9=6,'Jeunes Plants'!AQ433,IF($J$9=7,'Jeunes Plants'!AR433,IF($J$9=8,'Jeunes Plants'!AS433,IF($J$9=9,'Jeunes Plants'!AT433,IF($J$9=10,'Jeunes Plants'!AU433,IF($J$9=11,'Jeunes Plants'!AV433,IF($J$9=12,'Jeunes Plants'!AW433,IF($J$9=13,'Jeunes Plants'!AX433,IF($J$9=14,'Jeunes Plants'!AY433,IF($J$9=15,'Jeunes Plants'!AZ433,IF($J$9=16,'Jeunes Plants'!BA433,IF($J$9=17,'Jeunes Plants'!BB433,IF($J$9=18,'Jeunes Plants'!BC433,IF($J$9=19,'Jeunes Plants'!BD433,IF($J$9=20,'Jeunes Plants'!BE433,IF($J$9=21,'Jeunes Plants'!BF433,IF($J$9=22,'Jeunes Plants'!BG433,IF($J$9=23,'Jeunes Plants'!BH433,IF($J$9=24,'Jeunes Plants'!BI433,IF($J$9=25,'Jeunes Plants'!BJ433,IF($J$9=26,'Jeunes Plants'!BK433,IF($J$9=27,'Jeunes Plants'!BL433,IF($J$9=28,'Jeunes Plants'!BM433,IF($J$9=29,'Jeunes Plants'!BN433,IF($J$9=30,'Jeunes Plants'!BO433,IF($J$9=31,'Jeunes Plants'!BP433,IF($J$9=32,'Jeunes Plants'!BQ433,IF($J$9=33,'Jeunes Plants'!BR433,IF($J$9=34,'Jeunes Plants'!BS433,IF($J$9=35,'Jeunes Plants'!B12336,))))))))))))))))))))))))))))))))))))))))))))))))))))</f>
        <v>0</v>
      </c>
      <c r="K632" s="103" t="str">
        <f>IF('Jeunes Plants'!R433=0,"","Erreur")</f>
        <v/>
      </c>
    </row>
    <row r="633" spans="1:11" x14ac:dyDescent="0.25">
      <c r="A633" s="103">
        <f>IF('Jeunes Plants'!A434&lt;&gt;"",'Jeunes Plants'!A434,"")</f>
        <v>362</v>
      </c>
      <c r="B633" s="103" t="str">
        <f>IF('Jeunes Plants'!L434&lt;&gt;"",'Jeunes Plants'!L434,"")</f>
        <v>S10</v>
      </c>
      <c r="C633" s="107" t="str">
        <f>IF('Jeunes Plants'!B434&lt;&gt;"",'Jeunes Plants'!B434,"")</f>
        <v>FUCHSIA VIVACE</v>
      </c>
      <c r="D633" s="107" t="str">
        <f>IF('Jeunes Plants'!C434&lt;&gt;"",'Jeunes Plants'!C434,"")</f>
        <v>Riccartonii</v>
      </c>
      <c r="E633" s="103">
        <f>IF('Jeunes Plants'!H434&lt;&gt;"",'Jeunes Plants'!H434,"")</f>
        <v>5</v>
      </c>
      <c r="F633" s="103" t="str">
        <f>IF('Jeunes Plants'!E434&lt;&gt;"",'Jeunes Plants'!E434,"")</f>
        <v>B</v>
      </c>
      <c r="G633" s="103" t="str">
        <f>IF('Jeunes Plants'!N434&lt;&gt;"",'Jeunes Plants'!N434,"")</f>
        <v>M3</v>
      </c>
      <c r="H633" s="103" t="str">
        <f>IF('Jeunes Plants'!I434&lt;&gt;"",'Jeunes Plants'!I434,"")</f>
        <v>B</v>
      </c>
      <c r="I633" s="103" t="str">
        <f>IF('Jeunes Plants'!J434&lt;&gt;"",'Jeunes Plants'!J434,"")</f>
        <v/>
      </c>
      <c r="J633" s="103">
        <f>IF($J$9=36,'Jeunes Plants'!U434,IF($J$9=37,'Jeunes Plants'!V434,IF($J$9=38,'Jeunes Plants'!W434,IF($J$9=39,'Jeunes Plants'!X434,IF($J$9=40,'Jeunes Plants'!Y434,IF($J$9=41,'Jeunes Plants'!Z434,IF($J$9=42,'Jeunes Plants'!AA434,IF($J$9=43,'Jeunes Plants'!AB434,IF($J$9=44,'Jeunes Plants'!AC434,IF($J$9=45,'Jeunes Plants'!AD434,IF($J$9=46,'Jeunes Plants'!AE434,IF($J$9=47,'Jeunes Plants'!AF434,IF($J$9=48,'Jeunes Plants'!AG434,IF($J$9=49,'Jeunes Plants'!AH434,IF($J$9=50,'Jeunes Plants'!AI434,IF($J$9=51,'Jeunes Plants'!AJ434,IF($J$9=52,'Jeunes Plants'!AK434,IF($J$9=1,'Jeunes Plants'!AL434,IF($J$9=2,'Jeunes Plants'!AM434,IF($J$9=3,'Jeunes Plants'!AN434,IF($J$9=4,'Jeunes Plants'!AO434,IF($J$9=5,'Jeunes Plants'!AP434,IF($J$9=6,'Jeunes Plants'!AQ434,IF($J$9=7,'Jeunes Plants'!AR434,IF($J$9=8,'Jeunes Plants'!AS434,IF($J$9=9,'Jeunes Plants'!AT434,IF($J$9=10,'Jeunes Plants'!AU434,IF($J$9=11,'Jeunes Plants'!AV434,IF($J$9=12,'Jeunes Plants'!AW434,IF($J$9=13,'Jeunes Plants'!AX434,IF($J$9=14,'Jeunes Plants'!AY434,IF($J$9=15,'Jeunes Plants'!AZ434,IF($J$9=16,'Jeunes Plants'!BA434,IF($J$9=17,'Jeunes Plants'!BB434,IF($J$9=18,'Jeunes Plants'!BC434,IF($J$9=19,'Jeunes Plants'!BD434,IF($J$9=20,'Jeunes Plants'!BE434,IF($J$9=21,'Jeunes Plants'!BF434,IF($J$9=22,'Jeunes Plants'!BG434,IF($J$9=23,'Jeunes Plants'!BH434,IF($J$9=24,'Jeunes Plants'!BI434,IF($J$9=25,'Jeunes Plants'!BJ434,IF($J$9=26,'Jeunes Plants'!BK434,IF($J$9=27,'Jeunes Plants'!BL434,IF($J$9=28,'Jeunes Plants'!BM434,IF($J$9=29,'Jeunes Plants'!BN434,IF($J$9=30,'Jeunes Plants'!BO434,IF($J$9=31,'Jeunes Plants'!BP434,IF($J$9=32,'Jeunes Plants'!BQ434,IF($J$9=33,'Jeunes Plants'!BR434,IF($J$9=34,'Jeunes Plants'!BS434,IF($J$9=35,'Jeunes Plants'!B12337,))))))))))))))))))))))))))))))))))))))))))))))))))))</f>
        <v>0</v>
      </c>
      <c r="K633" s="103" t="str">
        <f>IF('Jeunes Plants'!R434=0,"","Erreur")</f>
        <v/>
      </c>
    </row>
    <row r="634" spans="1:11" x14ac:dyDescent="0.25">
      <c r="A634" s="103">
        <f>IF('Jeunes Plants'!A435&lt;&gt;"",'Jeunes Plants'!A435,"")</f>
        <v>14259</v>
      </c>
      <c r="B634" s="103" t="str">
        <f>IF('Jeunes Plants'!L435&lt;&gt;"",'Jeunes Plants'!L435,"")</f>
        <v>S10</v>
      </c>
      <c r="C634" s="107" t="str">
        <f>IF('Jeunes Plants'!B435&lt;&gt;"",'Jeunes Plants'!B435,"")</f>
        <v>FUCHSIA VIVACE</v>
      </c>
      <c r="D634" s="107" t="str">
        <f>IF('Jeunes Plants'!C435&lt;&gt;"",'Jeunes Plants'!C435,"")</f>
        <v>Variés</v>
      </c>
      <c r="E634" s="103">
        <f>IF('Jeunes Plants'!H435&lt;&gt;"",'Jeunes Plants'!H435,"")</f>
        <v>5</v>
      </c>
      <c r="F634" s="103" t="str">
        <f>IF('Jeunes Plants'!E435&lt;&gt;"",'Jeunes Plants'!E435,"")</f>
        <v>B</v>
      </c>
      <c r="G634" s="103" t="str">
        <f>IF('Jeunes Plants'!N435&lt;&gt;"",'Jeunes Plants'!N435,"")</f>
        <v>M3</v>
      </c>
      <c r="H634" s="103" t="str">
        <f>IF('Jeunes Plants'!I435&lt;&gt;"",'Jeunes Plants'!I435,"")</f>
        <v>B</v>
      </c>
      <c r="I634" s="103" t="str">
        <f>IF('Jeunes Plants'!J435&lt;&gt;"",'Jeunes Plants'!J435,"")</f>
        <v/>
      </c>
      <c r="J634" s="103">
        <f>IF($J$9=36,'Jeunes Plants'!U435,IF($J$9=37,'Jeunes Plants'!V435,IF($J$9=38,'Jeunes Plants'!W435,IF($J$9=39,'Jeunes Plants'!X435,IF($J$9=40,'Jeunes Plants'!Y435,IF($J$9=41,'Jeunes Plants'!Z435,IF($J$9=42,'Jeunes Plants'!AA435,IF($J$9=43,'Jeunes Plants'!AB435,IF($J$9=44,'Jeunes Plants'!AC435,IF($J$9=45,'Jeunes Plants'!AD435,IF($J$9=46,'Jeunes Plants'!AE435,IF($J$9=47,'Jeunes Plants'!AF435,IF($J$9=48,'Jeunes Plants'!AG435,IF($J$9=49,'Jeunes Plants'!AH435,IF($J$9=50,'Jeunes Plants'!AI435,IF($J$9=51,'Jeunes Plants'!AJ435,IF($J$9=52,'Jeunes Plants'!AK435,IF($J$9=1,'Jeunes Plants'!AL435,IF($J$9=2,'Jeunes Plants'!AM435,IF($J$9=3,'Jeunes Plants'!AN435,IF($J$9=4,'Jeunes Plants'!AO435,IF($J$9=5,'Jeunes Plants'!AP435,IF($J$9=6,'Jeunes Plants'!AQ435,IF($J$9=7,'Jeunes Plants'!AR435,IF($J$9=8,'Jeunes Plants'!AS435,IF($J$9=9,'Jeunes Plants'!AT435,IF($J$9=10,'Jeunes Plants'!AU435,IF($J$9=11,'Jeunes Plants'!AV435,IF($J$9=12,'Jeunes Plants'!AW435,IF($J$9=13,'Jeunes Plants'!AX435,IF($J$9=14,'Jeunes Plants'!AY435,IF($J$9=15,'Jeunes Plants'!AZ435,IF($J$9=16,'Jeunes Plants'!BA435,IF($J$9=17,'Jeunes Plants'!BB435,IF($J$9=18,'Jeunes Plants'!BC435,IF($J$9=19,'Jeunes Plants'!BD435,IF($J$9=20,'Jeunes Plants'!BE435,IF($J$9=21,'Jeunes Plants'!BF435,IF($J$9=22,'Jeunes Plants'!BG435,IF($J$9=23,'Jeunes Plants'!BH435,IF($J$9=24,'Jeunes Plants'!BI435,IF($J$9=25,'Jeunes Plants'!BJ435,IF($J$9=26,'Jeunes Plants'!BK435,IF($J$9=27,'Jeunes Plants'!BL435,IF($J$9=28,'Jeunes Plants'!BM435,IF($J$9=29,'Jeunes Plants'!BN435,IF($J$9=30,'Jeunes Plants'!BO435,IF($J$9=31,'Jeunes Plants'!BP435,IF($J$9=32,'Jeunes Plants'!BQ435,IF($J$9=33,'Jeunes Plants'!BR435,IF($J$9=34,'Jeunes Plants'!BS435,IF($J$9=35,'Jeunes Plants'!B12338,))))))))))))))))))))))))))))))))))))))))))))))))))))</f>
        <v>0</v>
      </c>
      <c r="K634" s="103" t="str">
        <f>IF('Jeunes Plants'!R435=0,"","Erreur")</f>
        <v/>
      </c>
    </row>
    <row r="635" spans="1:11" x14ac:dyDescent="0.25">
      <c r="A635" s="450"/>
      <c r="B635" s="450"/>
      <c r="C635" s="451" t="s">
        <v>1890</v>
      </c>
      <c r="D635" s="451"/>
      <c r="E635" s="450"/>
      <c r="F635" s="450"/>
      <c r="G635" s="450"/>
      <c r="H635" s="450"/>
      <c r="I635" s="450"/>
      <c r="J635" s="450">
        <f>SUBTOTAL(9,J628:J634)</f>
        <v>0</v>
      </c>
      <c r="K635" s="450"/>
    </row>
    <row r="636" spans="1:11" x14ac:dyDescent="0.25">
      <c r="A636" s="103" t="str">
        <f>IF('Jeunes Plants'!A436&lt;&gt;"",'Jeunes Plants'!A436,"")</f>
        <v/>
      </c>
      <c r="B636" s="103" t="str">
        <f>IF('Jeunes Plants'!L436&lt;&gt;"",'Jeunes Plants'!L436,"")</f>
        <v>L</v>
      </c>
      <c r="C636" s="107" t="str">
        <f>IF('Jeunes Plants'!B436&lt;&gt;"",'Jeunes Plants'!B436,"")</f>
        <v>G</v>
      </c>
      <c r="D636" s="107" t="str">
        <f>IF('Jeunes Plants'!C436&lt;&gt;"",'Jeunes Plants'!C436,"")</f>
        <v/>
      </c>
      <c r="E636" s="103" t="str">
        <f>IF('Jeunes Plants'!H436&lt;&gt;"",'Jeunes Plants'!H436,"")</f>
        <v/>
      </c>
      <c r="F636" s="103" t="str">
        <f>IF('Jeunes Plants'!E436&lt;&gt;"",'Jeunes Plants'!E436,"")</f>
        <v/>
      </c>
      <c r="G636" s="103" t="str">
        <f>IF('Jeunes Plants'!N436&lt;&gt;"",'Jeunes Plants'!N436,"")</f>
        <v/>
      </c>
      <c r="H636" s="103" t="str">
        <f>IF('Jeunes Plants'!I436&lt;&gt;"",'Jeunes Plants'!I436,"")</f>
        <v/>
      </c>
      <c r="I636" s="103" t="str">
        <f>IF('Jeunes Plants'!J436&lt;&gt;"",'Jeunes Plants'!J436,"")</f>
        <v/>
      </c>
      <c r="J636" s="103">
        <f>IF($J$9=36,'Jeunes Plants'!U436,IF($J$9=37,'Jeunes Plants'!V436,IF($J$9=38,'Jeunes Plants'!W436,IF($J$9=39,'Jeunes Plants'!X436,IF($J$9=40,'Jeunes Plants'!Y436,IF($J$9=41,'Jeunes Plants'!Z436,IF($J$9=42,'Jeunes Plants'!AA436,IF($J$9=43,'Jeunes Plants'!AB436,IF($J$9=44,'Jeunes Plants'!AC436,IF($J$9=45,'Jeunes Plants'!AD436,IF($J$9=46,'Jeunes Plants'!AE436,IF($J$9=47,'Jeunes Plants'!AF436,IF($J$9=48,'Jeunes Plants'!AG436,IF($J$9=49,'Jeunes Plants'!AH436,IF($J$9=50,'Jeunes Plants'!AI436,IF($J$9=51,'Jeunes Plants'!AJ436,IF($J$9=52,'Jeunes Plants'!AK436,IF($J$9=1,'Jeunes Plants'!AL436,IF($J$9=2,'Jeunes Plants'!AM436,IF($J$9=3,'Jeunes Plants'!AN436,IF($J$9=4,'Jeunes Plants'!AO436,IF($J$9=5,'Jeunes Plants'!AP436,IF($J$9=6,'Jeunes Plants'!AQ436,IF($J$9=7,'Jeunes Plants'!AR436,IF($J$9=8,'Jeunes Plants'!AS436,IF($J$9=9,'Jeunes Plants'!AT436,IF($J$9=10,'Jeunes Plants'!AU436,IF($J$9=11,'Jeunes Plants'!AV436,IF($J$9=12,'Jeunes Plants'!AW436,IF($J$9=13,'Jeunes Plants'!AX436,IF($J$9=14,'Jeunes Plants'!AY436,IF($J$9=15,'Jeunes Plants'!AZ436,IF($J$9=16,'Jeunes Plants'!BA436,IF($J$9=17,'Jeunes Plants'!BB436,IF($J$9=18,'Jeunes Plants'!BC436,IF($J$9=19,'Jeunes Plants'!BD436,IF($J$9=20,'Jeunes Plants'!BE436,IF($J$9=21,'Jeunes Plants'!BF436,IF($J$9=22,'Jeunes Plants'!BG436,IF($J$9=23,'Jeunes Plants'!BH436,IF($J$9=24,'Jeunes Plants'!BI436,IF($J$9=25,'Jeunes Plants'!BJ436,IF($J$9=26,'Jeunes Plants'!BK436,IF($J$9=27,'Jeunes Plants'!BL436,IF($J$9=28,'Jeunes Plants'!BM436,IF($J$9=29,'Jeunes Plants'!BN436,IF($J$9=30,'Jeunes Plants'!BO436,IF($J$9=31,'Jeunes Plants'!BP436,IF($J$9=32,'Jeunes Plants'!BQ436,IF($J$9=33,'Jeunes Plants'!BR436,IF($J$9=34,'Jeunes Plants'!BS436,IF($J$9=35,'Jeunes Plants'!B12339,))))))))))))))))))))))))))))))))))))))))))))))))))))</f>
        <v>0</v>
      </c>
      <c r="K636" s="103" t="str">
        <f>IF('Jeunes Plants'!R436=0,"","Erreur")</f>
        <v/>
      </c>
    </row>
    <row r="637" spans="1:11" x14ac:dyDescent="0.25">
      <c r="A637" s="103">
        <f>IF('Jeunes Plants'!A437&lt;&gt;"",'Jeunes Plants'!A437,"")</f>
        <v>3700</v>
      </c>
      <c r="B637" s="103" t="str">
        <f>IF('Jeunes Plants'!L437&lt;&gt;"",'Jeunes Plants'!L437,"")</f>
        <v>S1</v>
      </c>
      <c r="C637" s="107" t="str">
        <f>IF('Jeunes Plants'!B437&lt;&gt;"",'Jeunes Plants'!B437,"")</f>
        <v>GAILLARDE DE SEMIS</v>
      </c>
      <c r="D637" s="107" t="str">
        <f>IF('Jeunes Plants'!C437&lt;&gt;"",'Jeunes Plants'!C437,"")</f>
        <v>Arizona sun</v>
      </c>
      <c r="E637" s="103">
        <f>IF('Jeunes Plants'!H437&lt;&gt;"",'Jeunes Plants'!H437,"")</f>
        <v>8</v>
      </c>
      <c r="F637" s="103" t="str">
        <f>IF('Jeunes Plants'!E437&lt;&gt;"",'Jeunes Plants'!E437,"")</f>
        <v>S</v>
      </c>
      <c r="G637" s="103" t="str">
        <f>IF('Jeunes Plants'!N437&lt;&gt;"",'Jeunes Plants'!N437,"")</f>
        <v>M3</v>
      </c>
      <c r="H637" s="103" t="str">
        <f>IF('Jeunes Plants'!I437&lt;&gt;"",'Jeunes Plants'!I437,"")</f>
        <v>B</v>
      </c>
      <c r="I637" s="103" t="str">
        <f>IF('Jeunes Plants'!J437&lt;&gt;"",'Jeunes Plants'!J437,"")</f>
        <v/>
      </c>
      <c r="J637" s="103">
        <f>IF($J$9=36,'Jeunes Plants'!U437,IF($J$9=37,'Jeunes Plants'!V437,IF($J$9=38,'Jeunes Plants'!W437,IF($J$9=39,'Jeunes Plants'!X437,IF($J$9=40,'Jeunes Plants'!Y437,IF($J$9=41,'Jeunes Plants'!Z437,IF($J$9=42,'Jeunes Plants'!AA437,IF($J$9=43,'Jeunes Plants'!AB437,IF($J$9=44,'Jeunes Plants'!AC437,IF($J$9=45,'Jeunes Plants'!AD437,IF($J$9=46,'Jeunes Plants'!AE437,IF($J$9=47,'Jeunes Plants'!AF437,IF($J$9=48,'Jeunes Plants'!AG437,IF($J$9=49,'Jeunes Plants'!AH437,IF($J$9=50,'Jeunes Plants'!AI437,IF($J$9=51,'Jeunes Plants'!AJ437,IF($J$9=52,'Jeunes Plants'!AK437,IF($J$9=1,'Jeunes Plants'!AL437,IF($J$9=2,'Jeunes Plants'!AM437,IF($J$9=3,'Jeunes Plants'!AN437,IF($J$9=4,'Jeunes Plants'!AO437,IF($J$9=5,'Jeunes Plants'!AP437,IF($J$9=6,'Jeunes Plants'!AQ437,IF($J$9=7,'Jeunes Plants'!AR437,IF($J$9=8,'Jeunes Plants'!AS437,IF($J$9=9,'Jeunes Plants'!AT437,IF($J$9=10,'Jeunes Plants'!AU437,IF($J$9=11,'Jeunes Plants'!AV437,IF($J$9=12,'Jeunes Plants'!AW437,IF($J$9=13,'Jeunes Plants'!AX437,IF($J$9=14,'Jeunes Plants'!AY437,IF($J$9=15,'Jeunes Plants'!AZ437,IF($J$9=16,'Jeunes Plants'!BA437,IF($J$9=17,'Jeunes Plants'!BB437,IF($J$9=18,'Jeunes Plants'!BC437,IF($J$9=19,'Jeunes Plants'!BD437,IF($J$9=20,'Jeunes Plants'!BE437,IF($J$9=21,'Jeunes Plants'!BF437,IF($J$9=22,'Jeunes Plants'!BG437,IF($J$9=23,'Jeunes Plants'!BH437,IF($J$9=24,'Jeunes Plants'!BI437,IF($J$9=25,'Jeunes Plants'!BJ437,IF($J$9=26,'Jeunes Plants'!BK437,IF($J$9=27,'Jeunes Plants'!BL437,IF($J$9=28,'Jeunes Plants'!BM437,IF($J$9=29,'Jeunes Plants'!BN437,IF($J$9=30,'Jeunes Plants'!BO437,IF($J$9=31,'Jeunes Plants'!BP437,IF($J$9=32,'Jeunes Plants'!BQ437,IF($J$9=33,'Jeunes Plants'!BR437,IF($J$9=34,'Jeunes Plants'!BS437,IF($J$9=35,'Jeunes Plants'!B12340,))))))))))))))))))))))))))))))))))))))))))))))))))))</f>
        <v>0</v>
      </c>
      <c r="K637" s="103" t="str">
        <f>IF('Jeunes Plants'!R437=0,"","Erreur")</f>
        <v/>
      </c>
    </row>
    <row r="638" spans="1:11" x14ac:dyDescent="0.25">
      <c r="A638" s="103">
        <f>IF('Jeunes Plants'!A438&lt;&gt;"",'Jeunes Plants'!A438,"")</f>
        <v>12095</v>
      </c>
      <c r="B638" s="103" t="str">
        <f>IF('Jeunes Plants'!L438&lt;&gt;"",'Jeunes Plants'!L438,"")</f>
        <v>S1</v>
      </c>
      <c r="C638" s="107" t="str">
        <f>IF('Jeunes Plants'!B438&lt;&gt;"",'Jeunes Plants'!B438,"")</f>
        <v>GAILLARDE DE SEMIS</v>
      </c>
      <c r="D638" s="107" t="str">
        <f>IF('Jeunes Plants'!C438&lt;&gt;"",'Jeunes Plants'!C438,"")</f>
        <v>Arizona Variés</v>
      </c>
      <c r="E638" s="103">
        <f>IF('Jeunes Plants'!H438&lt;&gt;"",'Jeunes Plants'!H438,"")</f>
        <v>8</v>
      </c>
      <c r="F638" s="103" t="str">
        <f>IF('Jeunes Plants'!E438&lt;&gt;"",'Jeunes Plants'!E438,"")</f>
        <v>S</v>
      </c>
      <c r="G638" s="103" t="str">
        <f>IF('Jeunes Plants'!N438&lt;&gt;"",'Jeunes Plants'!N438,"")</f>
        <v>M3</v>
      </c>
      <c r="H638" s="103" t="str">
        <f>IF('Jeunes Plants'!I438&lt;&gt;"",'Jeunes Plants'!I438,"")</f>
        <v>B</v>
      </c>
      <c r="I638" s="103" t="str">
        <f>IF('Jeunes Plants'!J438&lt;&gt;"",'Jeunes Plants'!J438,"")</f>
        <v/>
      </c>
      <c r="J638" s="103">
        <f>IF($J$9=36,'Jeunes Plants'!U438,IF($J$9=37,'Jeunes Plants'!V438,IF($J$9=38,'Jeunes Plants'!W438,IF($J$9=39,'Jeunes Plants'!X438,IF($J$9=40,'Jeunes Plants'!Y438,IF($J$9=41,'Jeunes Plants'!Z438,IF($J$9=42,'Jeunes Plants'!AA438,IF($J$9=43,'Jeunes Plants'!AB438,IF($J$9=44,'Jeunes Plants'!AC438,IF($J$9=45,'Jeunes Plants'!AD438,IF($J$9=46,'Jeunes Plants'!AE438,IF($J$9=47,'Jeunes Plants'!AF438,IF($J$9=48,'Jeunes Plants'!AG438,IF($J$9=49,'Jeunes Plants'!AH438,IF($J$9=50,'Jeunes Plants'!AI438,IF($J$9=51,'Jeunes Plants'!AJ438,IF($J$9=52,'Jeunes Plants'!AK438,IF($J$9=1,'Jeunes Plants'!AL438,IF($J$9=2,'Jeunes Plants'!AM438,IF($J$9=3,'Jeunes Plants'!AN438,IF($J$9=4,'Jeunes Plants'!AO438,IF($J$9=5,'Jeunes Plants'!AP438,IF($J$9=6,'Jeunes Plants'!AQ438,IF($J$9=7,'Jeunes Plants'!AR438,IF($J$9=8,'Jeunes Plants'!AS438,IF($J$9=9,'Jeunes Plants'!AT438,IF($J$9=10,'Jeunes Plants'!AU438,IF($J$9=11,'Jeunes Plants'!AV438,IF($J$9=12,'Jeunes Plants'!AW438,IF($J$9=13,'Jeunes Plants'!AX438,IF($J$9=14,'Jeunes Plants'!AY438,IF($J$9=15,'Jeunes Plants'!AZ438,IF($J$9=16,'Jeunes Plants'!BA438,IF($J$9=17,'Jeunes Plants'!BB438,IF($J$9=18,'Jeunes Plants'!BC438,IF($J$9=19,'Jeunes Plants'!BD438,IF($J$9=20,'Jeunes Plants'!BE438,IF($J$9=21,'Jeunes Plants'!BF438,IF($J$9=22,'Jeunes Plants'!BG438,IF($J$9=23,'Jeunes Plants'!BH438,IF($J$9=24,'Jeunes Plants'!BI438,IF($J$9=25,'Jeunes Plants'!BJ438,IF($J$9=26,'Jeunes Plants'!BK438,IF($J$9=27,'Jeunes Plants'!BL438,IF($J$9=28,'Jeunes Plants'!BM438,IF($J$9=29,'Jeunes Plants'!BN438,IF($J$9=30,'Jeunes Plants'!BO438,IF($J$9=31,'Jeunes Plants'!BP438,IF($J$9=32,'Jeunes Plants'!BQ438,IF($J$9=33,'Jeunes Plants'!BR438,IF($J$9=34,'Jeunes Plants'!BS438,IF($J$9=35,'Jeunes Plants'!B12341,))))))))))))))))))))))))))))))))))))))))))))))))))))</f>
        <v>0</v>
      </c>
      <c r="K638" s="103" t="str">
        <f>IF('Jeunes Plants'!R438=0,"","Erreur")</f>
        <v/>
      </c>
    </row>
    <row r="639" spans="1:11" x14ac:dyDescent="0.25">
      <c r="A639" s="450"/>
      <c r="B639" s="450"/>
      <c r="C639" s="451" t="s">
        <v>1891</v>
      </c>
      <c r="D639" s="451"/>
      <c r="E639" s="450"/>
      <c r="F639" s="450"/>
      <c r="G639" s="450"/>
      <c r="H639" s="450"/>
      <c r="I639" s="450"/>
      <c r="J639" s="450">
        <f>SUBTOTAL(9,J636:J638)</f>
        <v>0</v>
      </c>
      <c r="K639" s="450"/>
    </row>
    <row r="640" spans="1:11" x14ac:dyDescent="0.25">
      <c r="A640" s="103">
        <f>IF('Jeunes Plants'!A439&lt;&gt;"",'Jeunes Plants'!A439,"")</f>
        <v>23457</v>
      </c>
      <c r="B640" s="103" t="str">
        <f>IF('Jeunes Plants'!L439&lt;&gt;"",'Jeunes Plants'!L439,"")</f>
        <v>S7</v>
      </c>
      <c r="C640" s="107" t="str">
        <f>IF('Jeunes Plants'!B439&lt;&gt;"",'Jeunes Plants'!B439,"")</f>
        <v>GAILLARDE DE BOUTURE</v>
      </c>
      <c r="D640" s="107" t="str">
        <f>IF('Jeunes Plants'!C439&lt;&gt;"",'Jeunes Plants'!C439,"")</f>
        <v>Gusto Sweet Chili</v>
      </c>
      <c r="E640" s="103">
        <f>IF('Jeunes Plants'!H439&lt;&gt;"",'Jeunes Plants'!H439,"")</f>
        <v>6</v>
      </c>
      <c r="F640" s="103" t="str">
        <f>IF('Jeunes Plants'!E439&lt;&gt;"",'Jeunes Plants'!E439,"")</f>
        <v>B</v>
      </c>
      <c r="G640" s="103" t="str">
        <f>IF('Jeunes Plants'!N439&lt;&gt;"",'Jeunes Plants'!N439,"")</f>
        <v>M3</v>
      </c>
      <c r="H640" s="103" t="str">
        <f>IF('Jeunes Plants'!I439&lt;&gt;"",'Jeunes Plants'!I439,"")</f>
        <v>A</v>
      </c>
      <c r="I640" s="103">
        <f>IF('Jeunes Plants'!J439&lt;&gt;"",'Jeunes Plants'!J439,"")</f>
        <v>6.5000000000000002E-2</v>
      </c>
      <c r="J640" s="103">
        <f>IF($J$9=36,'Jeunes Plants'!U439,IF($J$9=37,'Jeunes Plants'!V439,IF($J$9=38,'Jeunes Plants'!W439,IF($J$9=39,'Jeunes Plants'!X439,IF($J$9=40,'Jeunes Plants'!Y439,IF($J$9=41,'Jeunes Plants'!Z439,IF($J$9=42,'Jeunes Plants'!AA439,IF($J$9=43,'Jeunes Plants'!AB439,IF($J$9=44,'Jeunes Plants'!AC439,IF($J$9=45,'Jeunes Plants'!AD439,IF($J$9=46,'Jeunes Plants'!AE439,IF($J$9=47,'Jeunes Plants'!AF439,IF($J$9=48,'Jeunes Plants'!AG439,IF($J$9=49,'Jeunes Plants'!AH439,IF($J$9=50,'Jeunes Plants'!AI439,IF($J$9=51,'Jeunes Plants'!AJ439,IF($J$9=52,'Jeunes Plants'!AK439,IF($J$9=1,'Jeunes Plants'!AL439,IF($J$9=2,'Jeunes Plants'!AM439,IF($J$9=3,'Jeunes Plants'!AN439,IF($J$9=4,'Jeunes Plants'!AO439,IF($J$9=5,'Jeunes Plants'!AP439,IF($J$9=6,'Jeunes Plants'!AQ439,IF($J$9=7,'Jeunes Plants'!AR439,IF($J$9=8,'Jeunes Plants'!AS439,IF($J$9=9,'Jeunes Plants'!AT439,IF($J$9=10,'Jeunes Plants'!AU439,IF($J$9=11,'Jeunes Plants'!AV439,IF($J$9=12,'Jeunes Plants'!AW439,IF($J$9=13,'Jeunes Plants'!AX439,IF($J$9=14,'Jeunes Plants'!AY439,IF($J$9=15,'Jeunes Plants'!AZ439,IF($J$9=16,'Jeunes Plants'!BA439,IF($J$9=17,'Jeunes Plants'!BB439,IF($J$9=18,'Jeunes Plants'!BC439,IF($J$9=19,'Jeunes Plants'!BD439,IF($J$9=20,'Jeunes Plants'!BE439,IF($J$9=21,'Jeunes Plants'!BF439,IF($J$9=22,'Jeunes Plants'!BG439,IF($J$9=23,'Jeunes Plants'!BH439,IF($J$9=24,'Jeunes Plants'!BI439,IF($J$9=25,'Jeunes Plants'!BJ439,IF($J$9=26,'Jeunes Plants'!BK439,IF($J$9=27,'Jeunes Plants'!BL439,IF($J$9=28,'Jeunes Plants'!BM439,IF($J$9=29,'Jeunes Plants'!BN439,IF($J$9=30,'Jeunes Plants'!BO439,IF($J$9=31,'Jeunes Plants'!BP439,IF($J$9=32,'Jeunes Plants'!BQ439,IF($J$9=33,'Jeunes Plants'!BR439,IF($J$9=34,'Jeunes Plants'!BS439,IF($J$9=35,'Jeunes Plants'!B12342,))))))))))))))))))))))))))))))))))))))))))))))))))))</f>
        <v>0</v>
      </c>
      <c r="K640" s="103" t="str">
        <f>IF('Jeunes Plants'!R439=0,"","Erreur")</f>
        <v/>
      </c>
    </row>
    <row r="641" spans="1:11" x14ac:dyDescent="0.25">
      <c r="A641" s="103">
        <f>IF('Jeunes Plants'!A440&lt;&gt;"",'Jeunes Plants'!A440,"")</f>
        <v>26452</v>
      </c>
      <c r="B641" s="103" t="str">
        <f>IF('Jeunes Plants'!L440&lt;&gt;"",'Jeunes Plants'!L440,"")</f>
        <v>S7</v>
      </c>
      <c r="C641" s="107" t="str">
        <f>IF('Jeunes Plants'!B440&lt;&gt;"",'Jeunes Plants'!B440,"")</f>
        <v>GAILLARDE DE BOUTURE</v>
      </c>
      <c r="D641" s="107" t="str">
        <f>IF('Jeunes Plants'!C440&lt;&gt;"",'Jeunes Plants'!C440,"")</f>
        <v>Gusto Orange Zest</v>
      </c>
      <c r="E641" s="103">
        <f>IF('Jeunes Plants'!H440&lt;&gt;"",'Jeunes Plants'!H440,"")</f>
        <v>6</v>
      </c>
      <c r="F641" s="103" t="str">
        <f>IF('Jeunes Plants'!E440&lt;&gt;"",'Jeunes Plants'!E440,"")</f>
        <v>B</v>
      </c>
      <c r="G641" s="103" t="str">
        <f>IF('Jeunes Plants'!N440&lt;&gt;"",'Jeunes Plants'!N440,"")</f>
        <v>M3</v>
      </c>
      <c r="H641" s="103" t="str">
        <f>IF('Jeunes Plants'!I440&lt;&gt;"",'Jeunes Plants'!I440,"")</f>
        <v>A</v>
      </c>
      <c r="I641" s="103">
        <f>IF('Jeunes Plants'!J440&lt;&gt;"",'Jeunes Plants'!J440,"")</f>
        <v>6.5000000000000002E-2</v>
      </c>
      <c r="J641" s="103">
        <f>IF($J$9=36,'Jeunes Plants'!U440,IF($J$9=37,'Jeunes Plants'!V440,IF($J$9=38,'Jeunes Plants'!W440,IF($J$9=39,'Jeunes Plants'!X440,IF($J$9=40,'Jeunes Plants'!Y440,IF($J$9=41,'Jeunes Plants'!Z440,IF($J$9=42,'Jeunes Plants'!AA440,IF($J$9=43,'Jeunes Plants'!AB440,IF($J$9=44,'Jeunes Plants'!AC440,IF($J$9=45,'Jeunes Plants'!AD440,IF($J$9=46,'Jeunes Plants'!AE440,IF($J$9=47,'Jeunes Plants'!AF440,IF($J$9=48,'Jeunes Plants'!AG440,IF($J$9=49,'Jeunes Plants'!AH440,IF($J$9=50,'Jeunes Plants'!AI440,IF($J$9=51,'Jeunes Plants'!AJ440,IF($J$9=52,'Jeunes Plants'!AK440,IF($J$9=1,'Jeunes Plants'!AL440,IF($J$9=2,'Jeunes Plants'!AM440,IF($J$9=3,'Jeunes Plants'!AN440,IF($J$9=4,'Jeunes Plants'!AO440,IF($J$9=5,'Jeunes Plants'!AP440,IF($J$9=6,'Jeunes Plants'!AQ440,IF($J$9=7,'Jeunes Plants'!AR440,IF($J$9=8,'Jeunes Plants'!AS440,IF($J$9=9,'Jeunes Plants'!AT440,IF($J$9=10,'Jeunes Plants'!AU440,IF($J$9=11,'Jeunes Plants'!AV440,IF($J$9=12,'Jeunes Plants'!AW440,IF($J$9=13,'Jeunes Plants'!AX440,IF($J$9=14,'Jeunes Plants'!AY440,IF($J$9=15,'Jeunes Plants'!AZ440,IF($J$9=16,'Jeunes Plants'!BA440,IF($J$9=17,'Jeunes Plants'!BB440,IF($J$9=18,'Jeunes Plants'!BC440,IF($J$9=19,'Jeunes Plants'!BD440,IF($J$9=20,'Jeunes Plants'!BE440,IF($J$9=21,'Jeunes Plants'!BF440,IF($J$9=22,'Jeunes Plants'!BG440,IF($J$9=23,'Jeunes Plants'!BH440,IF($J$9=24,'Jeunes Plants'!BI440,IF($J$9=25,'Jeunes Plants'!BJ440,IF($J$9=26,'Jeunes Plants'!BK440,IF($J$9=27,'Jeunes Plants'!BL440,IF($J$9=28,'Jeunes Plants'!BM440,IF($J$9=29,'Jeunes Plants'!BN440,IF($J$9=30,'Jeunes Plants'!BO440,IF($J$9=31,'Jeunes Plants'!BP440,IF($J$9=32,'Jeunes Plants'!BQ440,IF($J$9=33,'Jeunes Plants'!BR440,IF($J$9=34,'Jeunes Plants'!BS440,IF($J$9=35,'Jeunes Plants'!B12343,))))))))))))))))))))))))))))))))))))))))))))))))))))</f>
        <v>0</v>
      </c>
      <c r="K641" s="103" t="str">
        <f>IF('Jeunes Plants'!R440=0,"","Erreur")</f>
        <v/>
      </c>
    </row>
    <row r="642" spans="1:11" x14ac:dyDescent="0.25">
      <c r="A642" s="450"/>
      <c r="B642" s="450"/>
      <c r="C642" s="451" t="s">
        <v>1892</v>
      </c>
      <c r="D642" s="451"/>
      <c r="E642" s="450"/>
      <c r="F642" s="450"/>
      <c r="G642" s="450"/>
      <c r="H642" s="450"/>
      <c r="I642" s="450"/>
      <c r="J642" s="450">
        <f>SUBTOTAL(9,J640:J641)</f>
        <v>0</v>
      </c>
      <c r="K642" s="450"/>
    </row>
    <row r="643" spans="1:11" x14ac:dyDescent="0.25">
      <c r="A643" s="103">
        <f>IF('Jeunes Plants'!A441&lt;&gt;"",'Jeunes Plants'!A441,"")</f>
        <v>25184</v>
      </c>
      <c r="B643" s="103" t="str">
        <f>IF('Jeunes Plants'!L441&lt;&gt;"",'Jeunes Plants'!L441,"")</f>
        <v>S4</v>
      </c>
      <c r="C643" s="107" t="str">
        <f>IF('Jeunes Plants'!B441&lt;&gt;"",'Jeunes Plants'!B441,"")</f>
        <v>GAZANIA DE SEMIS</v>
      </c>
      <c r="D643" s="107" t="str">
        <f>IF('Jeunes Plants'!C441&lt;&gt;"",'Jeunes Plants'!C441,"")</f>
        <v>Zany Variés</v>
      </c>
      <c r="E643" s="103">
        <f>IF('Jeunes Plants'!H441&lt;&gt;"",'Jeunes Plants'!H441,"")</f>
        <v>8</v>
      </c>
      <c r="F643" s="103" t="str">
        <f>IF('Jeunes Plants'!E441&lt;&gt;"",'Jeunes Plants'!E441,"")</f>
        <v>S</v>
      </c>
      <c r="G643" s="103" t="str">
        <f>IF('Jeunes Plants'!N441&lt;&gt;"",'Jeunes Plants'!N441,"")</f>
        <v>M3</v>
      </c>
      <c r="H643" s="103" t="str">
        <f>IF('Jeunes Plants'!I441&lt;&gt;"",'Jeunes Plants'!I441,"")</f>
        <v>A</v>
      </c>
      <c r="I643" s="103" t="str">
        <f>IF('Jeunes Plants'!J441&lt;&gt;"",'Jeunes Plants'!J441,"")</f>
        <v/>
      </c>
      <c r="J643" s="103">
        <f>IF($J$9=36,'Jeunes Plants'!U441,IF($J$9=37,'Jeunes Plants'!V441,IF($J$9=38,'Jeunes Plants'!W441,IF($J$9=39,'Jeunes Plants'!X441,IF($J$9=40,'Jeunes Plants'!Y441,IF($J$9=41,'Jeunes Plants'!Z441,IF($J$9=42,'Jeunes Plants'!AA441,IF($J$9=43,'Jeunes Plants'!AB441,IF($J$9=44,'Jeunes Plants'!AC441,IF($J$9=45,'Jeunes Plants'!AD441,IF($J$9=46,'Jeunes Plants'!AE441,IF($J$9=47,'Jeunes Plants'!AF441,IF($J$9=48,'Jeunes Plants'!AG441,IF($J$9=49,'Jeunes Plants'!AH441,IF($J$9=50,'Jeunes Plants'!AI441,IF($J$9=51,'Jeunes Plants'!AJ441,IF($J$9=52,'Jeunes Plants'!AK441,IF($J$9=1,'Jeunes Plants'!AL441,IF($J$9=2,'Jeunes Plants'!AM441,IF($J$9=3,'Jeunes Plants'!AN441,IF($J$9=4,'Jeunes Plants'!AO441,IF($J$9=5,'Jeunes Plants'!AP441,IF($J$9=6,'Jeunes Plants'!AQ441,IF($J$9=7,'Jeunes Plants'!AR441,IF($J$9=8,'Jeunes Plants'!AS441,IF($J$9=9,'Jeunes Plants'!AT441,IF($J$9=10,'Jeunes Plants'!AU441,IF($J$9=11,'Jeunes Plants'!AV441,IF($J$9=12,'Jeunes Plants'!AW441,IF($J$9=13,'Jeunes Plants'!AX441,IF($J$9=14,'Jeunes Plants'!AY441,IF($J$9=15,'Jeunes Plants'!AZ441,IF($J$9=16,'Jeunes Plants'!BA441,IF($J$9=17,'Jeunes Plants'!BB441,IF($J$9=18,'Jeunes Plants'!BC441,IF($J$9=19,'Jeunes Plants'!BD441,IF($J$9=20,'Jeunes Plants'!BE441,IF($J$9=21,'Jeunes Plants'!BF441,IF($J$9=22,'Jeunes Plants'!BG441,IF($J$9=23,'Jeunes Plants'!BH441,IF($J$9=24,'Jeunes Plants'!BI441,IF($J$9=25,'Jeunes Plants'!BJ441,IF($J$9=26,'Jeunes Plants'!BK441,IF($J$9=27,'Jeunes Plants'!BL441,IF($J$9=28,'Jeunes Plants'!BM441,IF($J$9=29,'Jeunes Plants'!BN441,IF($J$9=30,'Jeunes Plants'!BO441,IF($J$9=31,'Jeunes Plants'!BP441,IF($J$9=32,'Jeunes Plants'!BQ441,IF($J$9=33,'Jeunes Plants'!BR441,IF($J$9=34,'Jeunes Plants'!BS441,IF($J$9=35,'Jeunes Plants'!B12344,))))))))))))))))))))))))))))))))))))))))))))))))))))</f>
        <v>0</v>
      </c>
      <c r="K643" s="103" t="str">
        <f>IF('Jeunes Plants'!R441=0,"","Erreur")</f>
        <v/>
      </c>
    </row>
    <row r="644" spans="1:11" x14ac:dyDescent="0.25">
      <c r="A644" s="450"/>
      <c r="B644" s="450"/>
      <c r="C644" s="451" t="s">
        <v>1893</v>
      </c>
      <c r="D644" s="451"/>
      <c r="E644" s="450"/>
      <c r="F644" s="450"/>
      <c r="G644" s="450"/>
      <c r="H644" s="450"/>
      <c r="I644" s="450"/>
      <c r="J644" s="450">
        <f>SUBTOTAL(9,J643:J643)</f>
        <v>0</v>
      </c>
      <c r="K644" s="450"/>
    </row>
    <row r="645" spans="1:11" x14ac:dyDescent="0.25">
      <c r="A645" s="103">
        <f>IF('Jeunes Plants'!A442&lt;&gt;"",'Jeunes Plants'!A442,"")</f>
        <v>14415</v>
      </c>
      <c r="B645" s="103" t="str">
        <f>IF('Jeunes Plants'!L442&lt;&gt;"",'Jeunes Plants'!L442,"")</f>
        <v>S3B</v>
      </c>
      <c r="C645" s="107" t="str">
        <f>IF('Jeunes Plants'!B442&lt;&gt;"",'Jeunes Plants'!B442,"")</f>
        <v>GERANIUM VIVACE</v>
      </c>
      <c r="D645" s="107" t="str">
        <f>IF('Jeunes Plants'!C442&lt;&gt;"",'Jeunes Plants'!C442,"")</f>
        <v>Rozanne</v>
      </c>
      <c r="E645" s="103">
        <f>IF('Jeunes Plants'!H442&lt;&gt;"",'Jeunes Plants'!H442,"")</f>
        <v>5</v>
      </c>
      <c r="F645" s="103" t="str">
        <f>IF('Jeunes Plants'!E442&lt;&gt;"",'Jeunes Plants'!E442,"")</f>
        <v>B</v>
      </c>
      <c r="G645" s="103" t="str">
        <f>IF('Jeunes Plants'!N442&lt;&gt;"",'Jeunes Plants'!N442,"")</f>
        <v>M3</v>
      </c>
      <c r="H645" s="103" t="str">
        <f>IF('Jeunes Plants'!I442&lt;&gt;"",'Jeunes Plants'!I442,"")</f>
        <v>K</v>
      </c>
      <c r="I645" s="103">
        <f>IF('Jeunes Plants'!J442&lt;&gt;"",'Jeunes Plants'!J442,"")</f>
        <v>0.25</v>
      </c>
      <c r="J645" s="103">
        <f>IF($J$9=36,'Jeunes Plants'!U442,IF($J$9=37,'Jeunes Plants'!V442,IF($J$9=38,'Jeunes Plants'!W442,IF($J$9=39,'Jeunes Plants'!X442,IF($J$9=40,'Jeunes Plants'!Y442,IF($J$9=41,'Jeunes Plants'!Z442,IF($J$9=42,'Jeunes Plants'!AA442,IF($J$9=43,'Jeunes Plants'!AB442,IF($J$9=44,'Jeunes Plants'!AC442,IF($J$9=45,'Jeunes Plants'!AD442,IF($J$9=46,'Jeunes Plants'!AE442,IF($J$9=47,'Jeunes Plants'!AF442,IF($J$9=48,'Jeunes Plants'!AG442,IF($J$9=49,'Jeunes Plants'!AH442,IF($J$9=50,'Jeunes Plants'!AI442,IF($J$9=51,'Jeunes Plants'!AJ442,IF($J$9=52,'Jeunes Plants'!AK442,IF($J$9=1,'Jeunes Plants'!AL442,IF($J$9=2,'Jeunes Plants'!AM442,IF($J$9=3,'Jeunes Plants'!AN442,IF($J$9=4,'Jeunes Plants'!AO442,IF($J$9=5,'Jeunes Plants'!AP442,IF($J$9=6,'Jeunes Plants'!AQ442,IF($J$9=7,'Jeunes Plants'!AR442,IF($J$9=8,'Jeunes Plants'!AS442,IF($J$9=9,'Jeunes Plants'!AT442,IF($J$9=10,'Jeunes Plants'!AU442,IF($J$9=11,'Jeunes Plants'!AV442,IF($J$9=12,'Jeunes Plants'!AW442,IF($J$9=13,'Jeunes Plants'!AX442,IF($J$9=14,'Jeunes Plants'!AY442,IF($J$9=15,'Jeunes Plants'!AZ442,IF($J$9=16,'Jeunes Plants'!BA442,IF($J$9=17,'Jeunes Plants'!BB442,IF($J$9=18,'Jeunes Plants'!BC442,IF($J$9=19,'Jeunes Plants'!BD442,IF($J$9=20,'Jeunes Plants'!BE442,IF($J$9=21,'Jeunes Plants'!BF442,IF($J$9=22,'Jeunes Plants'!BG442,IF($J$9=23,'Jeunes Plants'!BH442,IF($J$9=24,'Jeunes Plants'!BI442,IF($J$9=25,'Jeunes Plants'!BJ442,IF($J$9=26,'Jeunes Plants'!BK442,IF($J$9=27,'Jeunes Plants'!BL442,IF($J$9=28,'Jeunes Plants'!BM442,IF($J$9=29,'Jeunes Plants'!BN442,IF($J$9=30,'Jeunes Plants'!BO442,IF($J$9=31,'Jeunes Plants'!BP442,IF($J$9=32,'Jeunes Plants'!BQ442,IF($J$9=33,'Jeunes Plants'!BR442,IF($J$9=34,'Jeunes Plants'!BS442,IF($J$9=35,'Jeunes Plants'!B12345,))))))))))))))))))))))))))))))))))))))))))))))))))))</f>
        <v>0</v>
      </c>
      <c r="K645" s="103" t="str">
        <f>IF('Jeunes Plants'!R442=0,"","Erreur")</f>
        <v/>
      </c>
    </row>
    <row r="646" spans="1:11" x14ac:dyDescent="0.25">
      <c r="A646" s="103">
        <f>IF('Jeunes Plants'!A443&lt;&gt;"",'Jeunes Plants'!A443,"")</f>
        <v>26679</v>
      </c>
      <c r="B646" s="103" t="str">
        <f>IF('Jeunes Plants'!L443&lt;&gt;"",'Jeunes Plants'!L443,"")</f>
        <v>S3B</v>
      </c>
      <c r="C646" s="107" t="str">
        <f>IF('Jeunes Plants'!B443&lt;&gt;"",'Jeunes Plants'!B443,"")</f>
        <v>GERANIUM VIVACE</v>
      </c>
      <c r="D646" s="107" t="str">
        <f>IF('Jeunes Plants'!C443&lt;&gt;"",'Jeunes Plants'!C443,"")</f>
        <v>Kelly Anne</v>
      </c>
      <c r="E646" s="103">
        <f>IF('Jeunes Plants'!H443&lt;&gt;"",'Jeunes Plants'!H443,"")</f>
        <v>5</v>
      </c>
      <c r="F646" s="103" t="str">
        <f>IF('Jeunes Plants'!E443&lt;&gt;"",'Jeunes Plants'!E443,"")</f>
        <v>B</v>
      </c>
      <c r="G646" s="103" t="str">
        <f>IF('Jeunes Plants'!N443&lt;&gt;"",'Jeunes Plants'!N443,"")</f>
        <v>M3</v>
      </c>
      <c r="H646" s="103" t="str">
        <f>IF('Jeunes Plants'!I443&lt;&gt;"",'Jeunes Plants'!I443,"")</f>
        <v>K</v>
      </c>
      <c r="I646" s="103">
        <f>IF('Jeunes Plants'!J443&lt;&gt;"",'Jeunes Plants'!J443,"")</f>
        <v>0.19</v>
      </c>
      <c r="J646" s="103">
        <f>IF($J$9=36,'Jeunes Plants'!U443,IF($J$9=37,'Jeunes Plants'!V443,IF($J$9=38,'Jeunes Plants'!W443,IF($J$9=39,'Jeunes Plants'!X443,IF($J$9=40,'Jeunes Plants'!Y443,IF($J$9=41,'Jeunes Plants'!Z443,IF($J$9=42,'Jeunes Plants'!AA443,IF($J$9=43,'Jeunes Plants'!AB443,IF($J$9=44,'Jeunes Plants'!AC443,IF($J$9=45,'Jeunes Plants'!AD443,IF($J$9=46,'Jeunes Plants'!AE443,IF($J$9=47,'Jeunes Plants'!AF443,IF($J$9=48,'Jeunes Plants'!AG443,IF($J$9=49,'Jeunes Plants'!AH443,IF($J$9=50,'Jeunes Plants'!AI443,IF($J$9=51,'Jeunes Plants'!AJ443,IF($J$9=52,'Jeunes Plants'!AK443,IF($J$9=1,'Jeunes Plants'!AL443,IF($J$9=2,'Jeunes Plants'!AM443,IF($J$9=3,'Jeunes Plants'!AN443,IF($J$9=4,'Jeunes Plants'!AO443,IF($J$9=5,'Jeunes Plants'!AP443,IF($J$9=6,'Jeunes Plants'!AQ443,IF($J$9=7,'Jeunes Plants'!AR443,IF($J$9=8,'Jeunes Plants'!AS443,IF($J$9=9,'Jeunes Plants'!AT443,IF($J$9=10,'Jeunes Plants'!AU443,IF($J$9=11,'Jeunes Plants'!AV443,IF($J$9=12,'Jeunes Plants'!AW443,IF($J$9=13,'Jeunes Plants'!AX443,IF($J$9=14,'Jeunes Plants'!AY443,IF($J$9=15,'Jeunes Plants'!AZ443,IF($J$9=16,'Jeunes Plants'!BA443,IF($J$9=17,'Jeunes Plants'!BB443,IF($J$9=18,'Jeunes Plants'!BC443,IF($J$9=19,'Jeunes Plants'!BD443,IF($J$9=20,'Jeunes Plants'!BE443,IF($J$9=21,'Jeunes Plants'!BF443,IF($J$9=22,'Jeunes Plants'!BG443,IF($J$9=23,'Jeunes Plants'!BH443,IF($J$9=24,'Jeunes Plants'!BI443,IF($J$9=25,'Jeunes Plants'!BJ443,IF($J$9=26,'Jeunes Plants'!BK443,IF($J$9=27,'Jeunes Plants'!BL443,IF($J$9=28,'Jeunes Plants'!BM443,IF($J$9=29,'Jeunes Plants'!BN443,IF($J$9=30,'Jeunes Plants'!BO443,IF($J$9=31,'Jeunes Plants'!BP443,IF($J$9=32,'Jeunes Plants'!BQ443,IF($J$9=33,'Jeunes Plants'!BR443,IF($J$9=34,'Jeunes Plants'!BS443,IF($J$9=35,'Jeunes Plants'!B12346,))))))))))))))))))))))))))))))))))))))))))))))))))))</f>
        <v>0</v>
      </c>
      <c r="K646" s="103" t="str">
        <f>IF('Jeunes Plants'!R443=0,"","Erreur")</f>
        <v/>
      </c>
    </row>
    <row r="647" spans="1:11" x14ac:dyDescent="0.25">
      <c r="A647" s="450"/>
      <c r="B647" s="450"/>
      <c r="C647" s="451" t="s">
        <v>1894</v>
      </c>
      <c r="D647" s="451"/>
      <c r="E647" s="450"/>
      <c r="F647" s="450"/>
      <c r="G647" s="450"/>
      <c r="H647" s="450"/>
      <c r="I647" s="450"/>
      <c r="J647" s="450">
        <f>SUBTOTAL(9,J645:J646)</f>
        <v>0</v>
      </c>
      <c r="K647" s="450"/>
    </row>
    <row r="648" spans="1:11" x14ac:dyDescent="0.25">
      <c r="A648" s="103" t="str">
        <f>IF('Jeunes Plants'!A444&lt;&gt;"",'Jeunes Plants'!A444,"")</f>
        <v/>
      </c>
      <c r="B648" s="103" t="str">
        <f>IF('Jeunes Plants'!L444&lt;&gt;"",'Jeunes Plants'!L444,"")</f>
        <v>E</v>
      </c>
      <c r="C648" s="107" t="str">
        <f>IF('Jeunes Plants'!B444&lt;&gt;"",'Jeunes Plants'!B444,"")</f>
        <v>GAURA vigoureux</v>
      </c>
      <c r="D648" s="107" t="str">
        <f>IF('Jeunes Plants'!C444&lt;&gt;"",'Jeunes Plants'!C444,"")</f>
        <v/>
      </c>
      <c r="E648" s="103" t="str">
        <f>IF('Jeunes Plants'!H444&lt;&gt;"",'Jeunes Plants'!H444,"")</f>
        <v/>
      </c>
      <c r="F648" s="103" t="str">
        <f>IF('Jeunes Plants'!E444&lt;&gt;"",'Jeunes Plants'!E444,"")</f>
        <v/>
      </c>
      <c r="G648" s="103" t="str">
        <f>IF('Jeunes Plants'!N444&lt;&gt;"",'Jeunes Plants'!N444,"")</f>
        <v/>
      </c>
      <c r="H648" s="103" t="str">
        <f>IF('Jeunes Plants'!I444&lt;&gt;"",'Jeunes Plants'!I444,"")</f>
        <v/>
      </c>
      <c r="I648" s="103" t="str">
        <f>IF('Jeunes Plants'!J444&lt;&gt;"",'Jeunes Plants'!J444,"")</f>
        <v/>
      </c>
      <c r="J648" s="103">
        <f>IF($J$9=36,'Jeunes Plants'!U444,IF($J$9=37,'Jeunes Plants'!V444,IF($J$9=38,'Jeunes Plants'!W444,IF($J$9=39,'Jeunes Plants'!X444,IF($J$9=40,'Jeunes Plants'!Y444,IF($J$9=41,'Jeunes Plants'!Z444,IF($J$9=42,'Jeunes Plants'!AA444,IF($J$9=43,'Jeunes Plants'!AB444,IF($J$9=44,'Jeunes Plants'!AC444,IF($J$9=45,'Jeunes Plants'!AD444,IF($J$9=46,'Jeunes Plants'!AE444,IF($J$9=47,'Jeunes Plants'!AF444,IF($J$9=48,'Jeunes Plants'!AG444,IF($J$9=49,'Jeunes Plants'!AH444,IF($J$9=50,'Jeunes Plants'!AI444,IF($J$9=51,'Jeunes Plants'!AJ444,IF($J$9=52,'Jeunes Plants'!AK444,IF($J$9=1,'Jeunes Plants'!AL444,IF($J$9=2,'Jeunes Plants'!AM444,IF($J$9=3,'Jeunes Plants'!AN444,IF($J$9=4,'Jeunes Plants'!AO444,IF($J$9=5,'Jeunes Plants'!AP444,IF($J$9=6,'Jeunes Plants'!AQ444,IF($J$9=7,'Jeunes Plants'!AR444,IF($J$9=8,'Jeunes Plants'!AS444,IF($J$9=9,'Jeunes Plants'!AT444,IF($J$9=10,'Jeunes Plants'!AU444,IF($J$9=11,'Jeunes Plants'!AV444,IF($J$9=12,'Jeunes Plants'!AW444,IF($J$9=13,'Jeunes Plants'!AX444,IF($J$9=14,'Jeunes Plants'!AY444,IF($J$9=15,'Jeunes Plants'!AZ444,IF($J$9=16,'Jeunes Plants'!BA444,IF($J$9=17,'Jeunes Plants'!BB444,IF($J$9=18,'Jeunes Plants'!BC444,IF($J$9=19,'Jeunes Plants'!BD444,IF($J$9=20,'Jeunes Plants'!BE444,IF($J$9=21,'Jeunes Plants'!BF444,IF($J$9=22,'Jeunes Plants'!BG444,IF($J$9=23,'Jeunes Plants'!BH444,IF($J$9=24,'Jeunes Plants'!BI444,IF($J$9=25,'Jeunes Plants'!BJ444,IF($J$9=26,'Jeunes Plants'!BK444,IF($J$9=27,'Jeunes Plants'!BL444,IF($J$9=28,'Jeunes Plants'!BM444,IF($J$9=29,'Jeunes Plants'!BN444,IF($J$9=30,'Jeunes Plants'!BO444,IF($J$9=31,'Jeunes Plants'!BP444,IF($J$9=32,'Jeunes Plants'!BQ444,IF($J$9=33,'Jeunes Plants'!BR444,IF($J$9=34,'Jeunes Plants'!BS444,IF($J$9=35,'Jeunes Plants'!B12347,))))))))))))))))))))))))))))))))))))))))))))))))))))</f>
        <v>0</v>
      </c>
      <c r="K648" s="103" t="str">
        <f>IF('Jeunes Plants'!R444=0,"","Erreur")</f>
        <v/>
      </c>
    </row>
    <row r="649" spans="1:11" x14ac:dyDescent="0.25">
      <c r="A649" s="103">
        <f>IF('Jeunes Plants'!A445&lt;&gt;"",'Jeunes Plants'!A445,"")</f>
        <v>26775</v>
      </c>
      <c r="B649" s="103" t="str">
        <f>IF('Jeunes Plants'!L445&lt;&gt;"",'Jeunes Plants'!L445,"")</f>
        <v>S7</v>
      </c>
      <c r="C649" s="107" t="str">
        <f>IF('Jeunes Plants'!B445&lt;&gt;"",'Jeunes Plants'!B445,"")</f>
        <v>GAURA CLASSIQUE</v>
      </c>
      <c r="D649" s="107" t="str">
        <f>IF('Jeunes Plants'!C445&lt;&gt;"",'Jeunes Plants'!C445,"")</f>
        <v>Belleza Bicolore</v>
      </c>
      <c r="E649" s="103">
        <f>IF('Jeunes Plants'!H445&lt;&gt;"",'Jeunes Plants'!H445,"")</f>
        <v>6</v>
      </c>
      <c r="F649" s="103" t="str">
        <f>IF('Jeunes Plants'!E445&lt;&gt;"",'Jeunes Plants'!E445,"")</f>
        <v>B</v>
      </c>
      <c r="G649" s="103" t="str">
        <f>IF('Jeunes Plants'!N445&lt;&gt;"",'Jeunes Plants'!N445,"")</f>
        <v>M3</v>
      </c>
      <c r="H649" s="103" t="str">
        <f>IF('Jeunes Plants'!I445&lt;&gt;"",'Jeunes Plants'!I445,"")</f>
        <v>A</v>
      </c>
      <c r="I649" s="103">
        <f>IF('Jeunes Plants'!J445&lt;&gt;"",'Jeunes Plants'!J445,"")</f>
        <v>4.4999999999999998E-2</v>
      </c>
      <c r="J649" s="103">
        <f>IF($J$9=36,'Jeunes Plants'!U445,IF($J$9=37,'Jeunes Plants'!V445,IF($J$9=38,'Jeunes Plants'!W445,IF($J$9=39,'Jeunes Plants'!X445,IF($J$9=40,'Jeunes Plants'!Y445,IF($J$9=41,'Jeunes Plants'!Z445,IF($J$9=42,'Jeunes Plants'!AA445,IF($J$9=43,'Jeunes Plants'!AB445,IF($J$9=44,'Jeunes Plants'!AC445,IF($J$9=45,'Jeunes Plants'!AD445,IF($J$9=46,'Jeunes Plants'!AE445,IF($J$9=47,'Jeunes Plants'!AF445,IF($J$9=48,'Jeunes Plants'!AG445,IF($J$9=49,'Jeunes Plants'!AH445,IF($J$9=50,'Jeunes Plants'!AI445,IF($J$9=51,'Jeunes Plants'!AJ445,IF($J$9=52,'Jeunes Plants'!AK445,IF($J$9=1,'Jeunes Plants'!AL445,IF($J$9=2,'Jeunes Plants'!AM445,IF($J$9=3,'Jeunes Plants'!AN445,IF($J$9=4,'Jeunes Plants'!AO445,IF($J$9=5,'Jeunes Plants'!AP445,IF($J$9=6,'Jeunes Plants'!AQ445,IF($J$9=7,'Jeunes Plants'!AR445,IF($J$9=8,'Jeunes Plants'!AS445,IF($J$9=9,'Jeunes Plants'!AT445,IF($J$9=10,'Jeunes Plants'!AU445,IF($J$9=11,'Jeunes Plants'!AV445,IF($J$9=12,'Jeunes Plants'!AW445,IF($J$9=13,'Jeunes Plants'!AX445,IF($J$9=14,'Jeunes Plants'!AY445,IF($J$9=15,'Jeunes Plants'!AZ445,IF($J$9=16,'Jeunes Plants'!BA445,IF($J$9=17,'Jeunes Plants'!BB445,IF($J$9=18,'Jeunes Plants'!BC445,IF($J$9=19,'Jeunes Plants'!BD445,IF($J$9=20,'Jeunes Plants'!BE445,IF($J$9=21,'Jeunes Plants'!BF445,IF($J$9=22,'Jeunes Plants'!BG445,IF($J$9=23,'Jeunes Plants'!BH445,IF($J$9=24,'Jeunes Plants'!BI445,IF($J$9=25,'Jeunes Plants'!BJ445,IF($J$9=26,'Jeunes Plants'!BK445,IF($J$9=27,'Jeunes Plants'!BL445,IF($J$9=28,'Jeunes Plants'!BM445,IF($J$9=29,'Jeunes Plants'!BN445,IF($J$9=30,'Jeunes Plants'!BO445,IF($J$9=31,'Jeunes Plants'!BP445,IF($J$9=32,'Jeunes Plants'!BQ445,IF($J$9=33,'Jeunes Plants'!BR445,IF($J$9=34,'Jeunes Plants'!BS445,IF($J$9=35,'Jeunes Plants'!B12348,))))))))))))))))))))))))))))))))))))))))))))))))))))</f>
        <v>0</v>
      </c>
      <c r="K649" s="103" t="str">
        <f>IF('Jeunes Plants'!R445=0,"","Erreur")</f>
        <v/>
      </c>
    </row>
    <row r="650" spans="1:11" x14ac:dyDescent="0.25">
      <c r="A650" s="103">
        <f>IF('Jeunes Plants'!A446&lt;&gt;"",'Jeunes Plants'!A446,"")</f>
        <v>26002</v>
      </c>
      <c r="B650" s="103" t="str">
        <f>IF('Jeunes Plants'!L446&lt;&gt;"",'Jeunes Plants'!L446,"")</f>
        <v>S7</v>
      </c>
      <c r="C650" s="107" t="str">
        <f>IF('Jeunes Plants'!B446&lt;&gt;"",'Jeunes Plants'!B446,"")</f>
        <v>GAURA CLASSIQUE</v>
      </c>
      <c r="D650" s="107" t="str">
        <f>IF('Jeunes Plants'!C446&lt;&gt;"",'Jeunes Plants'!C446,"")</f>
        <v>Gambit Variegata Rose</v>
      </c>
      <c r="E650" s="103">
        <f>IF('Jeunes Plants'!H446&lt;&gt;"",'Jeunes Plants'!H446,"")</f>
        <v>6</v>
      </c>
      <c r="F650" s="103" t="str">
        <f>IF('Jeunes Plants'!E446&lt;&gt;"",'Jeunes Plants'!E446,"")</f>
        <v>B</v>
      </c>
      <c r="G650" s="103" t="str">
        <f>IF('Jeunes Plants'!N446&lt;&gt;"",'Jeunes Plants'!N446,"")</f>
        <v>M3</v>
      </c>
      <c r="H650" s="103" t="str">
        <f>IF('Jeunes Plants'!I446&lt;&gt;"",'Jeunes Plants'!I446,"")</f>
        <v>A</v>
      </c>
      <c r="I650" s="103">
        <f>IF('Jeunes Plants'!J446&lt;&gt;"",'Jeunes Plants'!J446,"")</f>
        <v>4.4999999999999998E-2</v>
      </c>
      <c r="J650" s="103">
        <f>IF($J$9=36,'Jeunes Plants'!U446,IF($J$9=37,'Jeunes Plants'!V446,IF($J$9=38,'Jeunes Plants'!W446,IF($J$9=39,'Jeunes Plants'!X446,IF($J$9=40,'Jeunes Plants'!Y446,IF($J$9=41,'Jeunes Plants'!Z446,IF($J$9=42,'Jeunes Plants'!AA446,IF($J$9=43,'Jeunes Plants'!AB446,IF($J$9=44,'Jeunes Plants'!AC446,IF($J$9=45,'Jeunes Plants'!AD446,IF($J$9=46,'Jeunes Plants'!AE446,IF($J$9=47,'Jeunes Plants'!AF446,IF($J$9=48,'Jeunes Plants'!AG446,IF($J$9=49,'Jeunes Plants'!AH446,IF($J$9=50,'Jeunes Plants'!AI446,IF($J$9=51,'Jeunes Plants'!AJ446,IF($J$9=52,'Jeunes Plants'!AK446,IF($J$9=1,'Jeunes Plants'!AL446,IF($J$9=2,'Jeunes Plants'!AM446,IF($J$9=3,'Jeunes Plants'!AN446,IF($J$9=4,'Jeunes Plants'!AO446,IF($J$9=5,'Jeunes Plants'!AP446,IF($J$9=6,'Jeunes Plants'!AQ446,IF($J$9=7,'Jeunes Plants'!AR446,IF($J$9=8,'Jeunes Plants'!AS446,IF($J$9=9,'Jeunes Plants'!AT446,IF($J$9=10,'Jeunes Plants'!AU446,IF($J$9=11,'Jeunes Plants'!AV446,IF($J$9=12,'Jeunes Plants'!AW446,IF($J$9=13,'Jeunes Plants'!AX446,IF($J$9=14,'Jeunes Plants'!AY446,IF($J$9=15,'Jeunes Plants'!AZ446,IF($J$9=16,'Jeunes Plants'!BA446,IF($J$9=17,'Jeunes Plants'!BB446,IF($J$9=18,'Jeunes Plants'!BC446,IF($J$9=19,'Jeunes Plants'!BD446,IF($J$9=20,'Jeunes Plants'!BE446,IF($J$9=21,'Jeunes Plants'!BF446,IF($J$9=22,'Jeunes Plants'!BG446,IF($J$9=23,'Jeunes Plants'!BH446,IF($J$9=24,'Jeunes Plants'!BI446,IF($J$9=25,'Jeunes Plants'!BJ446,IF($J$9=26,'Jeunes Plants'!BK446,IF($J$9=27,'Jeunes Plants'!BL446,IF($J$9=28,'Jeunes Plants'!BM446,IF($J$9=29,'Jeunes Plants'!BN446,IF($J$9=30,'Jeunes Plants'!BO446,IF($J$9=31,'Jeunes Plants'!BP446,IF($J$9=32,'Jeunes Plants'!BQ446,IF($J$9=33,'Jeunes Plants'!BR446,IF($J$9=34,'Jeunes Plants'!BS446,IF($J$9=35,'Jeunes Plants'!B12349,))))))))))))))))))))))))))))))))))))))))))))))))))))</f>
        <v>0</v>
      </c>
      <c r="K650" s="103" t="str">
        <f>IF('Jeunes Plants'!R446=0,"","Erreur")</f>
        <v/>
      </c>
    </row>
    <row r="651" spans="1:11" x14ac:dyDescent="0.25">
      <c r="A651" s="103">
        <f>IF('Jeunes Plants'!A447&lt;&gt;"",'Jeunes Plants'!A447,"")</f>
        <v>11280</v>
      </c>
      <c r="B651" s="103" t="str">
        <f>IF('Jeunes Plants'!L447&lt;&gt;"",'Jeunes Plants'!L447,"")</f>
        <v>S7</v>
      </c>
      <c r="C651" s="107" t="str">
        <f>IF('Jeunes Plants'!B447&lt;&gt;"",'Jeunes Plants'!B447,"")</f>
        <v>GAURA CLASSIQUE</v>
      </c>
      <c r="D651" s="107" t="str">
        <f>IF('Jeunes Plants'!C447&lt;&gt;"",'Jeunes Plants'!C447,"")</f>
        <v>Rose Fonce</v>
      </c>
      <c r="E651" s="103">
        <f>IF('Jeunes Plants'!H447&lt;&gt;"",'Jeunes Plants'!H447,"")</f>
        <v>6</v>
      </c>
      <c r="F651" s="103" t="str">
        <f>IF('Jeunes Plants'!E447&lt;&gt;"",'Jeunes Plants'!E447,"")</f>
        <v>B</v>
      </c>
      <c r="G651" s="103" t="str">
        <f>IF('Jeunes Plants'!N447&lt;&gt;"",'Jeunes Plants'!N447,"")</f>
        <v>M3</v>
      </c>
      <c r="H651" s="103" t="str">
        <f>IF('Jeunes Plants'!I447&lt;&gt;"",'Jeunes Plants'!I447,"")</f>
        <v>A</v>
      </c>
      <c r="I651" s="103">
        <f>IF('Jeunes Plants'!J447&lt;&gt;"",'Jeunes Plants'!J447,"")</f>
        <v>4.2000000000000003E-2</v>
      </c>
      <c r="J651" s="103">
        <f>IF($J$9=36,'Jeunes Plants'!U447,IF($J$9=37,'Jeunes Plants'!V447,IF($J$9=38,'Jeunes Plants'!W447,IF($J$9=39,'Jeunes Plants'!X447,IF($J$9=40,'Jeunes Plants'!Y447,IF($J$9=41,'Jeunes Plants'!Z447,IF($J$9=42,'Jeunes Plants'!AA447,IF($J$9=43,'Jeunes Plants'!AB447,IF($J$9=44,'Jeunes Plants'!AC447,IF($J$9=45,'Jeunes Plants'!AD447,IF($J$9=46,'Jeunes Plants'!AE447,IF($J$9=47,'Jeunes Plants'!AF447,IF($J$9=48,'Jeunes Plants'!AG447,IF($J$9=49,'Jeunes Plants'!AH447,IF($J$9=50,'Jeunes Plants'!AI447,IF($J$9=51,'Jeunes Plants'!AJ447,IF($J$9=52,'Jeunes Plants'!AK447,IF($J$9=1,'Jeunes Plants'!AL447,IF($J$9=2,'Jeunes Plants'!AM447,IF($J$9=3,'Jeunes Plants'!AN447,IF($J$9=4,'Jeunes Plants'!AO447,IF($J$9=5,'Jeunes Plants'!AP447,IF($J$9=6,'Jeunes Plants'!AQ447,IF($J$9=7,'Jeunes Plants'!AR447,IF($J$9=8,'Jeunes Plants'!AS447,IF($J$9=9,'Jeunes Plants'!AT447,IF($J$9=10,'Jeunes Plants'!AU447,IF($J$9=11,'Jeunes Plants'!AV447,IF($J$9=12,'Jeunes Plants'!AW447,IF($J$9=13,'Jeunes Plants'!AX447,IF($J$9=14,'Jeunes Plants'!AY447,IF($J$9=15,'Jeunes Plants'!AZ447,IF($J$9=16,'Jeunes Plants'!BA447,IF($J$9=17,'Jeunes Plants'!BB447,IF($J$9=18,'Jeunes Plants'!BC447,IF($J$9=19,'Jeunes Plants'!BD447,IF($J$9=20,'Jeunes Plants'!BE447,IF($J$9=21,'Jeunes Plants'!BF447,IF($J$9=22,'Jeunes Plants'!BG447,IF($J$9=23,'Jeunes Plants'!BH447,IF($J$9=24,'Jeunes Plants'!BI447,IF($J$9=25,'Jeunes Plants'!BJ447,IF($J$9=26,'Jeunes Plants'!BK447,IF($J$9=27,'Jeunes Plants'!BL447,IF($J$9=28,'Jeunes Plants'!BM447,IF($J$9=29,'Jeunes Plants'!BN447,IF($J$9=30,'Jeunes Plants'!BO447,IF($J$9=31,'Jeunes Plants'!BP447,IF($J$9=32,'Jeunes Plants'!BQ447,IF($J$9=33,'Jeunes Plants'!BR447,IF($J$9=34,'Jeunes Plants'!BS447,IF($J$9=35,'Jeunes Plants'!B12350,))))))))))))))))))))))))))))))))))))))))))))))))))))</f>
        <v>0</v>
      </c>
      <c r="K651" s="103" t="str">
        <f>IF('Jeunes Plants'!R447=0,"","Erreur")</f>
        <v/>
      </c>
    </row>
    <row r="652" spans="1:11" x14ac:dyDescent="0.25">
      <c r="A652" s="103">
        <f>IF('Jeunes Plants'!A448&lt;&gt;"",'Jeunes Plants'!A448,"")</f>
        <v>2840</v>
      </c>
      <c r="B652" s="103" t="str">
        <f>IF('Jeunes Plants'!L448&lt;&gt;"",'Jeunes Plants'!L448,"")</f>
        <v>S7</v>
      </c>
      <c r="C652" s="107" t="str">
        <f>IF('Jeunes Plants'!B448&lt;&gt;"",'Jeunes Plants'!B448,"")</f>
        <v>GAURA CLASSIQUE</v>
      </c>
      <c r="D652" s="107" t="str">
        <f>IF('Jeunes Plants'!C448&lt;&gt;"",'Jeunes Plants'!C448,"")</f>
        <v>Whirling Butterflies</v>
      </c>
      <c r="E652" s="103">
        <f>IF('Jeunes Plants'!H448&lt;&gt;"",'Jeunes Plants'!H448,"")</f>
        <v>6</v>
      </c>
      <c r="F652" s="103" t="str">
        <f>IF('Jeunes Plants'!E448&lt;&gt;"",'Jeunes Plants'!E448,"")</f>
        <v>B</v>
      </c>
      <c r="G652" s="103" t="str">
        <f>IF('Jeunes Plants'!N448&lt;&gt;"",'Jeunes Plants'!N448,"")</f>
        <v>M3</v>
      </c>
      <c r="H652" s="103" t="str">
        <f>IF('Jeunes Plants'!I448&lt;&gt;"",'Jeunes Plants'!I448,"")</f>
        <v>A</v>
      </c>
      <c r="I652" s="103" t="str">
        <f>IF('Jeunes Plants'!J448&lt;&gt;"",'Jeunes Plants'!J448,"")</f>
        <v/>
      </c>
      <c r="J652" s="103">
        <f>IF($J$9=36,'Jeunes Plants'!U448,IF($J$9=37,'Jeunes Plants'!V448,IF($J$9=38,'Jeunes Plants'!W448,IF($J$9=39,'Jeunes Plants'!X448,IF($J$9=40,'Jeunes Plants'!Y448,IF($J$9=41,'Jeunes Plants'!Z448,IF($J$9=42,'Jeunes Plants'!AA448,IF($J$9=43,'Jeunes Plants'!AB448,IF($J$9=44,'Jeunes Plants'!AC448,IF($J$9=45,'Jeunes Plants'!AD448,IF($J$9=46,'Jeunes Plants'!AE448,IF($J$9=47,'Jeunes Plants'!AF448,IF($J$9=48,'Jeunes Plants'!AG448,IF($J$9=49,'Jeunes Plants'!AH448,IF($J$9=50,'Jeunes Plants'!AI448,IF($J$9=51,'Jeunes Plants'!AJ448,IF($J$9=52,'Jeunes Plants'!AK448,IF($J$9=1,'Jeunes Plants'!AL448,IF($J$9=2,'Jeunes Plants'!AM448,IF($J$9=3,'Jeunes Plants'!AN448,IF($J$9=4,'Jeunes Plants'!AO448,IF($J$9=5,'Jeunes Plants'!AP448,IF($J$9=6,'Jeunes Plants'!AQ448,IF($J$9=7,'Jeunes Plants'!AR448,IF($J$9=8,'Jeunes Plants'!AS448,IF($J$9=9,'Jeunes Plants'!AT448,IF($J$9=10,'Jeunes Plants'!AU448,IF($J$9=11,'Jeunes Plants'!AV448,IF($J$9=12,'Jeunes Plants'!AW448,IF($J$9=13,'Jeunes Plants'!AX448,IF($J$9=14,'Jeunes Plants'!AY448,IF($J$9=15,'Jeunes Plants'!AZ448,IF($J$9=16,'Jeunes Plants'!BA448,IF($J$9=17,'Jeunes Plants'!BB448,IF($J$9=18,'Jeunes Plants'!BC448,IF($J$9=19,'Jeunes Plants'!BD448,IF($J$9=20,'Jeunes Plants'!BE448,IF($J$9=21,'Jeunes Plants'!BF448,IF($J$9=22,'Jeunes Plants'!BG448,IF($J$9=23,'Jeunes Plants'!BH448,IF($J$9=24,'Jeunes Plants'!BI448,IF($J$9=25,'Jeunes Plants'!BJ448,IF($J$9=26,'Jeunes Plants'!BK448,IF($J$9=27,'Jeunes Plants'!BL448,IF($J$9=28,'Jeunes Plants'!BM448,IF($J$9=29,'Jeunes Plants'!BN448,IF($J$9=30,'Jeunes Plants'!BO448,IF($J$9=31,'Jeunes Plants'!BP448,IF($J$9=32,'Jeunes Plants'!BQ448,IF($J$9=33,'Jeunes Plants'!BR448,IF($J$9=34,'Jeunes Plants'!BS448,IF($J$9=35,'Jeunes Plants'!B12351,))))))))))))))))))))))))))))))))))))))))))))))))))))</f>
        <v>0</v>
      </c>
      <c r="K652" s="103" t="str">
        <f>IF('Jeunes Plants'!R448=0,"","Erreur")</f>
        <v/>
      </c>
    </row>
    <row r="653" spans="1:11" x14ac:dyDescent="0.25">
      <c r="A653" s="450"/>
      <c r="B653" s="450"/>
      <c r="C653" s="451" t="s">
        <v>1895</v>
      </c>
      <c r="D653" s="451"/>
      <c r="E653" s="450"/>
      <c r="F653" s="450"/>
      <c r="G653" s="450"/>
      <c r="H653" s="450"/>
      <c r="I653" s="450"/>
      <c r="J653" s="450">
        <f>SUBTOTAL(9,J648:J652)</f>
        <v>0</v>
      </c>
      <c r="K653" s="450"/>
    </row>
    <row r="654" spans="1:11" x14ac:dyDescent="0.25">
      <c r="A654" s="103" t="str">
        <f>IF('Jeunes Plants'!A449&lt;&gt;"",'Jeunes Plants'!A449,"")</f>
        <v/>
      </c>
      <c r="B654" s="103" t="str">
        <f>IF('Jeunes Plants'!L449&lt;&gt;"",'Jeunes Plants'!L449,"")</f>
        <v>E</v>
      </c>
      <c r="C654" s="107" t="str">
        <f>IF('Jeunes Plants'!B449&lt;&gt;"",'Jeunes Plants'!B449,"")</f>
        <v>GAURA compact</v>
      </c>
      <c r="D654" s="107" t="str">
        <f>IF('Jeunes Plants'!C449&lt;&gt;"",'Jeunes Plants'!C449,"")</f>
        <v/>
      </c>
      <c r="E654" s="103" t="str">
        <f>IF('Jeunes Plants'!H449&lt;&gt;"",'Jeunes Plants'!H449,"")</f>
        <v/>
      </c>
      <c r="F654" s="103" t="str">
        <f>IF('Jeunes Plants'!E449&lt;&gt;"",'Jeunes Plants'!E449,"")</f>
        <v/>
      </c>
      <c r="G654" s="103" t="str">
        <f>IF('Jeunes Plants'!N449&lt;&gt;"",'Jeunes Plants'!N449,"")</f>
        <v/>
      </c>
      <c r="H654" s="103" t="str">
        <f>IF('Jeunes Plants'!I449&lt;&gt;"",'Jeunes Plants'!I449,"")</f>
        <v/>
      </c>
      <c r="I654" s="103" t="str">
        <f>IF('Jeunes Plants'!J449&lt;&gt;"",'Jeunes Plants'!J449,"")</f>
        <v/>
      </c>
      <c r="J654" s="103">
        <f>IF($J$9=36,'Jeunes Plants'!U449,IF($J$9=37,'Jeunes Plants'!V449,IF($J$9=38,'Jeunes Plants'!W449,IF($J$9=39,'Jeunes Plants'!X449,IF($J$9=40,'Jeunes Plants'!Y449,IF($J$9=41,'Jeunes Plants'!Z449,IF($J$9=42,'Jeunes Plants'!AA449,IF($J$9=43,'Jeunes Plants'!AB449,IF($J$9=44,'Jeunes Plants'!AC449,IF($J$9=45,'Jeunes Plants'!AD449,IF($J$9=46,'Jeunes Plants'!AE449,IF($J$9=47,'Jeunes Plants'!AF449,IF($J$9=48,'Jeunes Plants'!AG449,IF($J$9=49,'Jeunes Plants'!AH449,IF($J$9=50,'Jeunes Plants'!AI449,IF($J$9=51,'Jeunes Plants'!AJ449,IF($J$9=52,'Jeunes Plants'!AK449,IF($J$9=1,'Jeunes Plants'!AL449,IF($J$9=2,'Jeunes Plants'!AM449,IF($J$9=3,'Jeunes Plants'!AN449,IF($J$9=4,'Jeunes Plants'!AO449,IF($J$9=5,'Jeunes Plants'!AP449,IF($J$9=6,'Jeunes Plants'!AQ449,IF($J$9=7,'Jeunes Plants'!AR449,IF($J$9=8,'Jeunes Plants'!AS449,IF($J$9=9,'Jeunes Plants'!AT449,IF($J$9=10,'Jeunes Plants'!AU449,IF($J$9=11,'Jeunes Plants'!AV449,IF($J$9=12,'Jeunes Plants'!AW449,IF($J$9=13,'Jeunes Plants'!AX449,IF($J$9=14,'Jeunes Plants'!AY449,IF($J$9=15,'Jeunes Plants'!AZ449,IF($J$9=16,'Jeunes Plants'!BA449,IF($J$9=17,'Jeunes Plants'!BB449,IF($J$9=18,'Jeunes Plants'!BC449,IF($J$9=19,'Jeunes Plants'!BD449,IF($J$9=20,'Jeunes Plants'!BE449,IF($J$9=21,'Jeunes Plants'!BF449,IF($J$9=22,'Jeunes Plants'!BG449,IF($J$9=23,'Jeunes Plants'!BH449,IF($J$9=24,'Jeunes Plants'!BI449,IF($J$9=25,'Jeunes Plants'!BJ449,IF($J$9=26,'Jeunes Plants'!BK449,IF($J$9=27,'Jeunes Plants'!BL449,IF($J$9=28,'Jeunes Plants'!BM449,IF($J$9=29,'Jeunes Plants'!BN449,IF($J$9=30,'Jeunes Plants'!BO449,IF($J$9=31,'Jeunes Plants'!BP449,IF($J$9=32,'Jeunes Plants'!BQ449,IF($J$9=33,'Jeunes Plants'!BR449,IF($J$9=34,'Jeunes Plants'!BS449,IF($J$9=35,'Jeunes Plants'!B12352,))))))))))))))))))))))))))))))))))))))))))))))))))))</f>
        <v>0</v>
      </c>
      <c r="K654" s="103" t="str">
        <f>IF('Jeunes Plants'!R449=0,"","Erreur")</f>
        <v/>
      </c>
    </row>
    <row r="655" spans="1:11" x14ac:dyDescent="0.25">
      <c r="A655" s="103">
        <f>IF('Jeunes Plants'!A450&lt;&gt;"",'Jeunes Plants'!A450,"")</f>
        <v>23276</v>
      </c>
      <c r="B655" s="103" t="str">
        <f>IF('Jeunes Plants'!L450&lt;&gt;"",'Jeunes Plants'!L450,"")</f>
        <v>S7</v>
      </c>
      <c r="C655" s="107" t="str">
        <f>IF('Jeunes Plants'!B450&lt;&gt;"",'Jeunes Plants'!B450,"")</f>
        <v>GAURA COMPACT</v>
      </c>
      <c r="D655" s="107" t="str">
        <f>IF('Jeunes Plants'!C450&lt;&gt;"",'Jeunes Plants'!C450,"")</f>
        <v>Steffi Blush Pink</v>
      </c>
      <c r="E655" s="103">
        <f>IF('Jeunes Plants'!H450&lt;&gt;"",'Jeunes Plants'!H450,"")</f>
        <v>6</v>
      </c>
      <c r="F655" s="103" t="str">
        <f>IF('Jeunes Plants'!E450&lt;&gt;"",'Jeunes Plants'!E450,"")</f>
        <v>B</v>
      </c>
      <c r="G655" s="103" t="str">
        <f>IF('Jeunes Plants'!N450&lt;&gt;"",'Jeunes Plants'!N450,"")</f>
        <v>M3</v>
      </c>
      <c r="H655" s="103" t="str">
        <f>IF('Jeunes Plants'!I450&lt;&gt;"",'Jeunes Plants'!I450,"")</f>
        <v>A</v>
      </c>
      <c r="I655" s="103">
        <f>IF('Jeunes Plants'!J450&lt;&gt;"",'Jeunes Plants'!J450,"")</f>
        <v>0.05</v>
      </c>
      <c r="J655" s="103">
        <f>IF($J$9=36,'Jeunes Plants'!U450,IF($J$9=37,'Jeunes Plants'!V450,IF($J$9=38,'Jeunes Plants'!W450,IF($J$9=39,'Jeunes Plants'!X450,IF($J$9=40,'Jeunes Plants'!Y450,IF($J$9=41,'Jeunes Plants'!Z450,IF($J$9=42,'Jeunes Plants'!AA450,IF($J$9=43,'Jeunes Plants'!AB450,IF($J$9=44,'Jeunes Plants'!AC450,IF($J$9=45,'Jeunes Plants'!AD450,IF($J$9=46,'Jeunes Plants'!AE450,IF($J$9=47,'Jeunes Plants'!AF450,IF($J$9=48,'Jeunes Plants'!AG450,IF($J$9=49,'Jeunes Plants'!AH450,IF($J$9=50,'Jeunes Plants'!AI450,IF($J$9=51,'Jeunes Plants'!AJ450,IF($J$9=52,'Jeunes Plants'!AK450,IF($J$9=1,'Jeunes Plants'!AL450,IF($J$9=2,'Jeunes Plants'!AM450,IF($J$9=3,'Jeunes Plants'!AN450,IF($J$9=4,'Jeunes Plants'!AO450,IF($J$9=5,'Jeunes Plants'!AP450,IF($J$9=6,'Jeunes Plants'!AQ450,IF($J$9=7,'Jeunes Plants'!AR450,IF($J$9=8,'Jeunes Plants'!AS450,IF($J$9=9,'Jeunes Plants'!AT450,IF($J$9=10,'Jeunes Plants'!AU450,IF($J$9=11,'Jeunes Plants'!AV450,IF($J$9=12,'Jeunes Plants'!AW450,IF($J$9=13,'Jeunes Plants'!AX450,IF($J$9=14,'Jeunes Plants'!AY450,IF($J$9=15,'Jeunes Plants'!AZ450,IF($J$9=16,'Jeunes Plants'!BA450,IF($J$9=17,'Jeunes Plants'!BB450,IF($J$9=18,'Jeunes Plants'!BC450,IF($J$9=19,'Jeunes Plants'!BD450,IF($J$9=20,'Jeunes Plants'!BE450,IF($J$9=21,'Jeunes Plants'!BF450,IF($J$9=22,'Jeunes Plants'!BG450,IF($J$9=23,'Jeunes Plants'!BH450,IF($J$9=24,'Jeunes Plants'!BI450,IF($J$9=25,'Jeunes Plants'!BJ450,IF($J$9=26,'Jeunes Plants'!BK450,IF($J$9=27,'Jeunes Plants'!BL450,IF($J$9=28,'Jeunes Plants'!BM450,IF($J$9=29,'Jeunes Plants'!BN450,IF($J$9=30,'Jeunes Plants'!BO450,IF($J$9=31,'Jeunes Plants'!BP450,IF($J$9=32,'Jeunes Plants'!BQ450,IF($J$9=33,'Jeunes Plants'!BR450,IF($J$9=34,'Jeunes Plants'!BS450,IF($J$9=35,'Jeunes Plants'!B12353,))))))))))))))))))))))))))))))))))))))))))))))))))))</f>
        <v>0</v>
      </c>
      <c r="K655" s="103" t="str">
        <f>IF('Jeunes Plants'!R450=0,"","Erreur")</f>
        <v/>
      </c>
    </row>
    <row r="656" spans="1:11" x14ac:dyDescent="0.25">
      <c r="A656" s="103">
        <f>IF('Jeunes Plants'!A451&lt;&gt;"",'Jeunes Plants'!A451,"")</f>
        <v>15432</v>
      </c>
      <c r="B656" s="103" t="str">
        <f>IF('Jeunes Plants'!L451&lt;&gt;"",'Jeunes Plants'!L451,"")</f>
        <v>S7</v>
      </c>
      <c r="C656" s="107" t="str">
        <f>IF('Jeunes Plants'!B451&lt;&gt;"",'Jeunes Plants'!B451,"")</f>
        <v>GAURA COMPACT</v>
      </c>
      <c r="D656" s="107" t="str">
        <f>IF('Jeunes Plants'!C451&lt;&gt;"",'Jeunes Plants'!C451,"")</f>
        <v>Steffi Dark Rose</v>
      </c>
      <c r="E656" s="103">
        <f>IF('Jeunes Plants'!H451&lt;&gt;"",'Jeunes Plants'!H451,"")</f>
        <v>6</v>
      </c>
      <c r="F656" s="103" t="str">
        <f>IF('Jeunes Plants'!E451&lt;&gt;"",'Jeunes Plants'!E451,"")</f>
        <v>B</v>
      </c>
      <c r="G656" s="103" t="str">
        <f>IF('Jeunes Plants'!N451&lt;&gt;"",'Jeunes Plants'!N451,"")</f>
        <v>M3</v>
      </c>
      <c r="H656" s="103" t="str">
        <f>IF('Jeunes Plants'!I451&lt;&gt;"",'Jeunes Plants'!I451,"")</f>
        <v>A</v>
      </c>
      <c r="I656" s="103">
        <f>IF('Jeunes Plants'!J451&lt;&gt;"",'Jeunes Plants'!J451,"")</f>
        <v>0.05</v>
      </c>
      <c r="J656" s="103">
        <f>IF($J$9=36,'Jeunes Plants'!U451,IF($J$9=37,'Jeunes Plants'!V451,IF($J$9=38,'Jeunes Plants'!W451,IF($J$9=39,'Jeunes Plants'!X451,IF($J$9=40,'Jeunes Plants'!Y451,IF($J$9=41,'Jeunes Plants'!Z451,IF($J$9=42,'Jeunes Plants'!AA451,IF($J$9=43,'Jeunes Plants'!AB451,IF($J$9=44,'Jeunes Plants'!AC451,IF($J$9=45,'Jeunes Plants'!AD451,IF($J$9=46,'Jeunes Plants'!AE451,IF($J$9=47,'Jeunes Plants'!AF451,IF($J$9=48,'Jeunes Plants'!AG451,IF($J$9=49,'Jeunes Plants'!AH451,IF($J$9=50,'Jeunes Plants'!AI451,IF($J$9=51,'Jeunes Plants'!AJ451,IF($J$9=52,'Jeunes Plants'!AK451,IF($J$9=1,'Jeunes Plants'!AL451,IF($J$9=2,'Jeunes Plants'!AM451,IF($J$9=3,'Jeunes Plants'!AN451,IF($J$9=4,'Jeunes Plants'!AO451,IF($J$9=5,'Jeunes Plants'!AP451,IF($J$9=6,'Jeunes Plants'!AQ451,IF($J$9=7,'Jeunes Plants'!AR451,IF($J$9=8,'Jeunes Plants'!AS451,IF($J$9=9,'Jeunes Plants'!AT451,IF($J$9=10,'Jeunes Plants'!AU451,IF($J$9=11,'Jeunes Plants'!AV451,IF($J$9=12,'Jeunes Plants'!AW451,IF($J$9=13,'Jeunes Plants'!AX451,IF($J$9=14,'Jeunes Plants'!AY451,IF($J$9=15,'Jeunes Plants'!AZ451,IF($J$9=16,'Jeunes Plants'!BA451,IF($J$9=17,'Jeunes Plants'!BB451,IF($J$9=18,'Jeunes Plants'!BC451,IF($J$9=19,'Jeunes Plants'!BD451,IF($J$9=20,'Jeunes Plants'!BE451,IF($J$9=21,'Jeunes Plants'!BF451,IF($J$9=22,'Jeunes Plants'!BG451,IF($J$9=23,'Jeunes Plants'!BH451,IF($J$9=24,'Jeunes Plants'!BI451,IF($J$9=25,'Jeunes Plants'!BJ451,IF($J$9=26,'Jeunes Plants'!BK451,IF($J$9=27,'Jeunes Plants'!BL451,IF($J$9=28,'Jeunes Plants'!BM451,IF($J$9=29,'Jeunes Plants'!BN451,IF($J$9=30,'Jeunes Plants'!BO451,IF($J$9=31,'Jeunes Plants'!BP451,IF($J$9=32,'Jeunes Plants'!BQ451,IF($J$9=33,'Jeunes Plants'!BR451,IF($J$9=34,'Jeunes Plants'!BS451,IF($J$9=35,'Jeunes Plants'!B12354,))))))))))))))))))))))))))))))))))))))))))))))))))))</f>
        <v>0</v>
      </c>
      <c r="K656" s="103" t="str">
        <f>IF('Jeunes Plants'!R451=0,"","Erreur")</f>
        <v/>
      </c>
    </row>
    <row r="657" spans="1:11" x14ac:dyDescent="0.25">
      <c r="A657" s="103">
        <f>IF('Jeunes Plants'!A452&lt;&gt;"",'Jeunes Plants'!A452,"")</f>
        <v>23611</v>
      </c>
      <c r="B657" s="103" t="str">
        <f>IF('Jeunes Plants'!L452&lt;&gt;"",'Jeunes Plants'!L452,"")</f>
        <v>S7</v>
      </c>
      <c r="C657" s="107" t="str">
        <f>IF('Jeunes Plants'!B452&lt;&gt;"",'Jeunes Plants'!B452,"")</f>
        <v>GAURA COMPACT</v>
      </c>
      <c r="D657" s="107" t="str">
        <f>IF('Jeunes Plants'!C452&lt;&gt;"",'Jeunes Plants'!C452,"")</f>
        <v>Steffi White</v>
      </c>
      <c r="E657" s="103">
        <f>IF('Jeunes Plants'!H452&lt;&gt;"",'Jeunes Plants'!H452,"")</f>
        <v>6</v>
      </c>
      <c r="F657" s="103" t="str">
        <f>IF('Jeunes Plants'!E452&lt;&gt;"",'Jeunes Plants'!E452,"")</f>
        <v>B</v>
      </c>
      <c r="G657" s="103" t="str">
        <f>IF('Jeunes Plants'!N452&lt;&gt;"",'Jeunes Plants'!N452,"")</f>
        <v>M3</v>
      </c>
      <c r="H657" s="103" t="str">
        <f>IF('Jeunes Plants'!I452&lt;&gt;"",'Jeunes Plants'!I452,"")</f>
        <v>A</v>
      </c>
      <c r="I657" s="103">
        <f>IF('Jeunes Plants'!J452&lt;&gt;"",'Jeunes Plants'!J452,"")</f>
        <v>0.05</v>
      </c>
      <c r="J657" s="103">
        <f>IF($J$9=36,'Jeunes Plants'!U452,IF($J$9=37,'Jeunes Plants'!V452,IF($J$9=38,'Jeunes Plants'!W452,IF($J$9=39,'Jeunes Plants'!X452,IF($J$9=40,'Jeunes Plants'!Y452,IF($J$9=41,'Jeunes Plants'!Z452,IF($J$9=42,'Jeunes Plants'!AA452,IF($J$9=43,'Jeunes Plants'!AB452,IF($J$9=44,'Jeunes Plants'!AC452,IF($J$9=45,'Jeunes Plants'!AD452,IF($J$9=46,'Jeunes Plants'!AE452,IF($J$9=47,'Jeunes Plants'!AF452,IF($J$9=48,'Jeunes Plants'!AG452,IF($J$9=49,'Jeunes Plants'!AH452,IF($J$9=50,'Jeunes Plants'!AI452,IF($J$9=51,'Jeunes Plants'!AJ452,IF($J$9=52,'Jeunes Plants'!AK452,IF($J$9=1,'Jeunes Plants'!AL452,IF($J$9=2,'Jeunes Plants'!AM452,IF($J$9=3,'Jeunes Plants'!AN452,IF($J$9=4,'Jeunes Plants'!AO452,IF($J$9=5,'Jeunes Plants'!AP452,IF($J$9=6,'Jeunes Plants'!AQ452,IF($J$9=7,'Jeunes Plants'!AR452,IF($J$9=8,'Jeunes Plants'!AS452,IF($J$9=9,'Jeunes Plants'!AT452,IF($J$9=10,'Jeunes Plants'!AU452,IF($J$9=11,'Jeunes Plants'!AV452,IF($J$9=12,'Jeunes Plants'!AW452,IF($J$9=13,'Jeunes Plants'!AX452,IF($J$9=14,'Jeunes Plants'!AY452,IF($J$9=15,'Jeunes Plants'!AZ452,IF($J$9=16,'Jeunes Plants'!BA452,IF($J$9=17,'Jeunes Plants'!BB452,IF($J$9=18,'Jeunes Plants'!BC452,IF($J$9=19,'Jeunes Plants'!BD452,IF($J$9=20,'Jeunes Plants'!BE452,IF($J$9=21,'Jeunes Plants'!BF452,IF($J$9=22,'Jeunes Plants'!BG452,IF($J$9=23,'Jeunes Plants'!BH452,IF($J$9=24,'Jeunes Plants'!BI452,IF($J$9=25,'Jeunes Plants'!BJ452,IF($J$9=26,'Jeunes Plants'!BK452,IF($J$9=27,'Jeunes Plants'!BL452,IF($J$9=28,'Jeunes Plants'!BM452,IF($J$9=29,'Jeunes Plants'!BN452,IF($J$9=30,'Jeunes Plants'!BO452,IF($J$9=31,'Jeunes Plants'!BP452,IF($J$9=32,'Jeunes Plants'!BQ452,IF($J$9=33,'Jeunes Plants'!BR452,IF($J$9=34,'Jeunes Plants'!BS452,IF($J$9=35,'Jeunes Plants'!B12355,))))))))))))))))))))))))))))))))))))))))))))))))))))</f>
        <v>0</v>
      </c>
      <c r="K657" s="103" t="str">
        <f>IF('Jeunes Plants'!R452=0,"","Erreur")</f>
        <v/>
      </c>
    </row>
    <row r="658" spans="1:11" x14ac:dyDescent="0.25">
      <c r="A658" s="450"/>
      <c r="B658" s="450"/>
      <c r="C658" s="451" t="s">
        <v>1896</v>
      </c>
      <c r="D658" s="451"/>
      <c r="E658" s="450"/>
      <c r="F658" s="450"/>
      <c r="G658" s="450"/>
      <c r="H658" s="450"/>
      <c r="I658" s="450"/>
      <c r="J658" s="450">
        <f>SUBTOTAL(9,J654:J657)</f>
        <v>0</v>
      </c>
      <c r="K658" s="450"/>
    </row>
    <row r="659" spans="1:11" x14ac:dyDescent="0.25">
      <c r="A659" s="103" t="str">
        <f>IF('Jeunes Plants'!A453&lt;&gt;"",'Jeunes Plants'!A453,"")</f>
        <v xml:space="preserve">NB : Le géranium en motte de 3 cm est disponible en semaine 45 uniquement pour les variétés PAC et toutes les gammes à partir de la semaine 49/2025, pelargoniums parfumés à partir de la semaine 51 </v>
      </c>
      <c r="B659" s="103" t="str">
        <f>IF('Jeunes Plants'!L453&lt;&gt;"",'Jeunes Plants'!L453,"")</f>
        <v/>
      </c>
      <c r="C659" s="107" t="str">
        <f>IF('Jeunes Plants'!B453&lt;&gt;"",'Jeunes Plants'!B453,"")</f>
        <v/>
      </c>
      <c r="D659" s="107" t="str">
        <f>IF('Jeunes Plants'!C453&lt;&gt;"",'Jeunes Plants'!C453,"")</f>
        <v/>
      </c>
      <c r="E659" s="103" t="str">
        <f>IF('Jeunes Plants'!H453&lt;&gt;"",'Jeunes Plants'!H453,"")</f>
        <v/>
      </c>
      <c r="F659" s="103" t="str">
        <f>IF('Jeunes Plants'!E453&lt;&gt;"",'Jeunes Plants'!E453,"")</f>
        <v/>
      </c>
      <c r="G659" s="103" t="str">
        <f>IF('Jeunes Plants'!N453&lt;&gt;"",'Jeunes Plants'!N453,"")</f>
        <v/>
      </c>
      <c r="H659" s="103" t="str">
        <f>IF('Jeunes Plants'!I453&lt;&gt;"",'Jeunes Plants'!I453,"")</f>
        <v/>
      </c>
      <c r="I659" s="103" t="str">
        <f>IF('Jeunes Plants'!J453&lt;&gt;"",'Jeunes Plants'!J453,"")</f>
        <v/>
      </c>
      <c r="J659" s="103">
        <f>IF($J$9=36,'Jeunes Plants'!U453,IF($J$9=37,'Jeunes Plants'!V453,IF($J$9=38,'Jeunes Plants'!W453,IF($J$9=39,'Jeunes Plants'!X453,IF($J$9=40,'Jeunes Plants'!Y453,IF($J$9=41,'Jeunes Plants'!Z453,IF($J$9=42,'Jeunes Plants'!AA453,IF($J$9=43,'Jeunes Plants'!AB453,IF($J$9=44,'Jeunes Plants'!AC453,IF($J$9=45,'Jeunes Plants'!AD453,IF($J$9=46,'Jeunes Plants'!AE453,IF($J$9=47,'Jeunes Plants'!AF453,IF($J$9=48,'Jeunes Plants'!AG453,IF($J$9=49,'Jeunes Plants'!AH453,IF($J$9=50,'Jeunes Plants'!AI453,IF($J$9=51,'Jeunes Plants'!AJ453,IF($J$9=52,'Jeunes Plants'!AK453,IF($J$9=1,'Jeunes Plants'!AL453,IF($J$9=2,'Jeunes Plants'!AM453,IF($J$9=3,'Jeunes Plants'!AN453,IF($J$9=4,'Jeunes Plants'!AO453,IF($J$9=5,'Jeunes Plants'!AP453,IF($J$9=6,'Jeunes Plants'!AQ453,IF($J$9=7,'Jeunes Plants'!AR453,IF($J$9=8,'Jeunes Plants'!AS453,IF($J$9=9,'Jeunes Plants'!AT453,IF($J$9=10,'Jeunes Plants'!AU453,IF($J$9=11,'Jeunes Plants'!AV453,IF($J$9=12,'Jeunes Plants'!AW453,IF($J$9=13,'Jeunes Plants'!AX453,IF($J$9=14,'Jeunes Plants'!AY453,IF($J$9=15,'Jeunes Plants'!AZ453,IF($J$9=16,'Jeunes Plants'!BA453,IF($J$9=17,'Jeunes Plants'!BB453,IF($J$9=18,'Jeunes Plants'!BC453,IF($J$9=19,'Jeunes Plants'!BD453,IF($J$9=20,'Jeunes Plants'!BE453,IF($J$9=21,'Jeunes Plants'!BF453,IF($J$9=22,'Jeunes Plants'!BG453,IF($J$9=23,'Jeunes Plants'!BH453,IF($J$9=24,'Jeunes Plants'!BI453,IF($J$9=25,'Jeunes Plants'!BJ453,IF($J$9=26,'Jeunes Plants'!BK453,IF($J$9=27,'Jeunes Plants'!BL453,IF($J$9=28,'Jeunes Plants'!BM453,IF($J$9=29,'Jeunes Plants'!BN453,IF($J$9=30,'Jeunes Plants'!BO453,IF($J$9=31,'Jeunes Plants'!BP453,IF($J$9=32,'Jeunes Plants'!BQ453,IF($J$9=33,'Jeunes Plants'!BR453,IF($J$9=34,'Jeunes Plants'!BS453,IF($J$9=35,'Jeunes Plants'!B12356,))))))))))))))))))))))))))))))))))))))))))))))))))))</f>
        <v>0</v>
      </c>
      <c r="K659" s="103" t="str">
        <f>IF('Jeunes Plants'!R453=0,"","Erreur")</f>
        <v/>
      </c>
    </row>
    <row r="660" spans="1:11" x14ac:dyDescent="0.25">
      <c r="A660" s="450"/>
      <c r="B660" s="450"/>
      <c r="C660" s="451" t="s">
        <v>1770</v>
      </c>
      <c r="D660" s="451"/>
      <c r="E660" s="450"/>
      <c r="F660" s="450"/>
      <c r="G660" s="450"/>
      <c r="H660" s="450"/>
      <c r="I660" s="450"/>
      <c r="J660" s="450">
        <f>SUBTOTAL(9,J659:J659)</f>
        <v>0</v>
      </c>
      <c r="K660" s="450"/>
    </row>
    <row r="661" spans="1:11" x14ac:dyDescent="0.25">
      <c r="A661" s="103" t="str">
        <f>IF('Jeunes Plants'!A454&lt;&gt;"",'Jeunes Plants'!A454,"")</f>
        <v/>
      </c>
      <c r="B661" s="103" t="str">
        <f>IF('Jeunes Plants'!L454&lt;&gt;"",'Jeunes Plants'!L454,"")</f>
        <v>L</v>
      </c>
      <c r="C661" s="107" t="str">
        <f>IF('Jeunes Plants'!B454&lt;&gt;"",'Jeunes Plants'!B454,"")</f>
        <v>GERANIUM ZONALE FEUILLAGE VERT</v>
      </c>
      <c r="D661" s="107" t="str">
        <f>IF('Jeunes Plants'!C454&lt;&gt;"",'Jeunes Plants'!C454,"")</f>
        <v/>
      </c>
      <c r="E661" s="103" t="str">
        <f>IF('Jeunes Plants'!H454&lt;&gt;"",'Jeunes Plants'!H454,"")</f>
        <v/>
      </c>
      <c r="F661" s="103" t="str">
        <f>IF('Jeunes Plants'!E454&lt;&gt;"",'Jeunes Plants'!E454,"")</f>
        <v/>
      </c>
      <c r="G661" s="103" t="str">
        <f>IF('Jeunes Plants'!N454&lt;&gt;"",'Jeunes Plants'!N454,"")</f>
        <v/>
      </c>
      <c r="H661" s="103" t="str">
        <f>IF('Jeunes Plants'!I454&lt;&gt;"",'Jeunes Plants'!I454,"")</f>
        <v/>
      </c>
      <c r="I661" s="103" t="str">
        <f>IF('Jeunes Plants'!J454&lt;&gt;"",'Jeunes Plants'!J454,"")</f>
        <v/>
      </c>
      <c r="J661" s="103">
        <f>IF($J$9=36,'Jeunes Plants'!U454,IF($J$9=37,'Jeunes Plants'!V454,IF($J$9=38,'Jeunes Plants'!W454,IF($J$9=39,'Jeunes Plants'!X454,IF($J$9=40,'Jeunes Plants'!Y454,IF($J$9=41,'Jeunes Plants'!Z454,IF($J$9=42,'Jeunes Plants'!AA454,IF($J$9=43,'Jeunes Plants'!AB454,IF($J$9=44,'Jeunes Plants'!AC454,IF($J$9=45,'Jeunes Plants'!AD454,IF($J$9=46,'Jeunes Plants'!AE454,IF($J$9=47,'Jeunes Plants'!AF454,IF($J$9=48,'Jeunes Plants'!AG454,IF($J$9=49,'Jeunes Plants'!AH454,IF($J$9=50,'Jeunes Plants'!AI454,IF($J$9=51,'Jeunes Plants'!AJ454,IF($J$9=52,'Jeunes Plants'!AK454,IF($J$9=1,'Jeunes Plants'!AL454,IF($J$9=2,'Jeunes Plants'!AM454,IF($J$9=3,'Jeunes Plants'!AN454,IF($J$9=4,'Jeunes Plants'!AO454,IF($J$9=5,'Jeunes Plants'!AP454,IF($J$9=6,'Jeunes Plants'!AQ454,IF($J$9=7,'Jeunes Plants'!AR454,IF($J$9=8,'Jeunes Plants'!AS454,IF($J$9=9,'Jeunes Plants'!AT454,IF($J$9=10,'Jeunes Plants'!AU454,IF($J$9=11,'Jeunes Plants'!AV454,IF($J$9=12,'Jeunes Plants'!AW454,IF($J$9=13,'Jeunes Plants'!AX454,IF($J$9=14,'Jeunes Plants'!AY454,IF($J$9=15,'Jeunes Plants'!AZ454,IF($J$9=16,'Jeunes Plants'!BA454,IF($J$9=17,'Jeunes Plants'!BB454,IF($J$9=18,'Jeunes Plants'!BC454,IF($J$9=19,'Jeunes Plants'!BD454,IF($J$9=20,'Jeunes Plants'!BE454,IF($J$9=21,'Jeunes Plants'!BF454,IF($J$9=22,'Jeunes Plants'!BG454,IF($J$9=23,'Jeunes Plants'!BH454,IF($J$9=24,'Jeunes Plants'!BI454,IF($J$9=25,'Jeunes Plants'!BJ454,IF($J$9=26,'Jeunes Plants'!BK454,IF($J$9=27,'Jeunes Plants'!BL454,IF($J$9=28,'Jeunes Plants'!BM454,IF($J$9=29,'Jeunes Plants'!BN454,IF($J$9=30,'Jeunes Plants'!BO454,IF($J$9=31,'Jeunes Plants'!BP454,IF($J$9=32,'Jeunes Plants'!BQ454,IF($J$9=33,'Jeunes Plants'!BR454,IF($J$9=34,'Jeunes Plants'!BS454,IF($J$9=35,'Jeunes Plants'!B12357,))))))))))))))))))))))))))))))))))))))))))))))))))))</f>
        <v>0</v>
      </c>
      <c r="K661" s="103" t="str">
        <f>IF('Jeunes Plants'!R454=0,"","Erreur")</f>
        <v/>
      </c>
    </row>
    <row r="662" spans="1:11" x14ac:dyDescent="0.25">
      <c r="A662" s="103" t="str">
        <f>IF('Jeunes Plants'!A455&lt;&gt;"",'Jeunes Plants'!A455,"")</f>
        <v/>
      </c>
      <c r="B662" s="103" t="str">
        <f>IF('Jeunes Plants'!L455&lt;&gt;"",'Jeunes Plants'!L455,"")</f>
        <v>E</v>
      </c>
      <c r="C662" s="107" t="str">
        <f>IF('Jeunes Plants'!B455&lt;&gt;"",'Jeunes Plants'!B455,"")</f>
        <v>GERANIUM ZONALE BLANC</v>
      </c>
      <c r="D662" s="107" t="str">
        <f>IF('Jeunes Plants'!C455&lt;&gt;"",'Jeunes Plants'!C455,"")</f>
        <v/>
      </c>
      <c r="E662" s="103" t="str">
        <f>IF('Jeunes Plants'!H455&lt;&gt;"",'Jeunes Plants'!H455,"")</f>
        <v/>
      </c>
      <c r="F662" s="103" t="str">
        <f>IF('Jeunes Plants'!E455&lt;&gt;"",'Jeunes Plants'!E455,"")</f>
        <v/>
      </c>
      <c r="G662" s="103" t="str">
        <f>IF('Jeunes Plants'!N455&lt;&gt;"",'Jeunes Plants'!N455,"")</f>
        <v/>
      </c>
      <c r="H662" s="103" t="str">
        <f>IF('Jeunes Plants'!I455&lt;&gt;"",'Jeunes Plants'!I455,"")</f>
        <v/>
      </c>
      <c r="I662" s="103" t="str">
        <f>IF('Jeunes Plants'!J455&lt;&gt;"",'Jeunes Plants'!J455,"")</f>
        <v/>
      </c>
      <c r="J662" s="103">
        <f>IF($J$9=36,'Jeunes Plants'!U455,IF($J$9=37,'Jeunes Plants'!V455,IF($J$9=38,'Jeunes Plants'!W455,IF($J$9=39,'Jeunes Plants'!X455,IF($J$9=40,'Jeunes Plants'!Y455,IF($J$9=41,'Jeunes Plants'!Z455,IF($J$9=42,'Jeunes Plants'!AA455,IF($J$9=43,'Jeunes Plants'!AB455,IF($J$9=44,'Jeunes Plants'!AC455,IF($J$9=45,'Jeunes Plants'!AD455,IF($J$9=46,'Jeunes Plants'!AE455,IF($J$9=47,'Jeunes Plants'!AF455,IF($J$9=48,'Jeunes Plants'!AG455,IF($J$9=49,'Jeunes Plants'!AH455,IF($J$9=50,'Jeunes Plants'!AI455,IF($J$9=51,'Jeunes Plants'!AJ455,IF($J$9=52,'Jeunes Plants'!AK455,IF($J$9=1,'Jeunes Plants'!AL455,IF($J$9=2,'Jeunes Plants'!AM455,IF($J$9=3,'Jeunes Plants'!AN455,IF($J$9=4,'Jeunes Plants'!AO455,IF($J$9=5,'Jeunes Plants'!AP455,IF($J$9=6,'Jeunes Plants'!AQ455,IF($J$9=7,'Jeunes Plants'!AR455,IF($J$9=8,'Jeunes Plants'!AS455,IF($J$9=9,'Jeunes Plants'!AT455,IF($J$9=10,'Jeunes Plants'!AU455,IF($J$9=11,'Jeunes Plants'!AV455,IF($J$9=12,'Jeunes Plants'!AW455,IF($J$9=13,'Jeunes Plants'!AX455,IF($J$9=14,'Jeunes Plants'!AY455,IF($J$9=15,'Jeunes Plants'!AZ455,IF($J$9=16,'Jeunes Plants'!BA455,IF($J$9=17,'Jeunes Plants'!BB455,IF($J$9=18,'Jeunes Plants'!BC455,IF($J$9=19,'Jeunes Plants'!BD455,IF($J$9=20,'Jeunes Plants'!BE455,IF($J$9=21,'Jeunes Plants'!BF455,IF($J$9=22,'Jeunes Plants'!BG455,IF($J$9=23,'Jeunes Plants'!BH455,IF($J$9=24,'Jeunes Plants'!BI455,IF($J$9=25,'Jeunes Plants'!BJ455,IF($J$9=26,'Jeunes Plants'!BK455,IF($J$9=27,'Jeunes Plants'!BL455,IF($J$9=28,'Jeunes Plants'!BM455,IF($J$9=29,'Jeunes Plants'!BN455,IF($J$9=30,'Jeunes Plants'!BO455,IF($J$9=31,'Jeunes Plants'!BP455,IF($J$9=32,'Jeunes Plants'!BQ455,IF($J$9=33,'Jeunes Plants'!BR455,IF($J$9=34,'Jeunes Plants'!BS455,IF($J$9=35,'Jeunes Plants'!B12358,))))))))))))))))))))))))))))))))))))))))))))))))))))</f>
        <v>0</v>
      </c>
      <c r="K662" s="103" t="str">
        <f>IF('Jeunes Plants'!R455=0,"","Erreur")</f>
        <v/>
      </c>
    </row>
    <row r="663" spans="1:11" x14ac:dyDescent="0.25">
      <c r="A663" s="103">
        <f>IF('Jeunes Plants'!A456&lt;&gt;"",'Jeunes Plants'!A456,"")</f>
        <v>23775</v>
      </c>
      <c r="B663" s="103" t="str">
        <f>IF('Jeunes Plants'!L456&lt;&gt;"",'Jeunes Plants'!L456,"")</f>
        <v>S9</v>
      </c>
      <c r="C663" s="107" t="str">
        <f>IF('Jeunes Plants'!B456&lt;&gt;"",'Jeunes Plants'!B456,"")</f>
        <v>GERANIUM ZONALE</v>
      </c>
      <c r="D663" s="107" t="str">
        <f>IF('Jeunes Plants'!C456&lt;&gt;"",'Jeunes Plants'!C456,"")</f>
        <v>Iceberg pac</v>
      </c>
      <c r="E663" s="103">
        <f>IF('Jeunes Plants'!H456&lt;&gt;"",'Jeunes Plants'!H456,"")</f>
        <v>8</v>
      </c>
      <c r="F663" s="103" t="str">
        <f>IF('Jeunes Plants'!E456&lt;&gt;"",'Jeunes Plants'!E456,"")</f>
        <v>B</v>
      </c>
      <c r="G663" s="103" t="str">
        <f>IF('Jeunes Plants'!N456&lt;&gt;"",'Jeunes Plants'!N456,"")</f>
        <v>M3</v>
      </c>
      <c r="H663" s="103" t="str">
        <f>IF('Jeunes Plants'!I456&lt;&gt;"",'Jeunes Plants'!I456,"")</f>
        <v>A</v>
      </c>
      <c r="I663" s="103">
        <f>IF('Jeunes Plants'!J456&lt;&gt;"",'Jeunes Plants'!J456,"")</f>
        <v>0.04</v>
      </c>
      <c r="J663" s="103">
        <f>IF($J$9=36,'Jeunes Plants'!U456,IF($J$9=37,'Jeunes Plants'!V456,IF($J$9=38,'Jeunes Plants'!W456,IF($J$9=39,'Jeunes Plants'!X456,IF($J$9=40,'Jeunes Plants'!Y456,IF($J$9=41,'Jeunes Plants'!Z456,IF($J$9=42,'Jeunes Plants'!AA456,IF($J$9=43,'Jeunes Plants'!AB456,IF($J$9=44,'Jeunes Plants'!AC456,IF($J$9=45,'Jeunes Plants'!AD456,IF($J$9=46,'Jeunes Plants'!AE456,IF($J$9=47,'Jeunes Plants'!AF456,IF($J$9=48,'Jeunes Plants'!AG456,IF($J$9=49,'Jeunes Plants'!AH456,IF($J$9=50,'Jeunes Plants'!AI456,IF($J$9=51,'Jeunes Plants'!AJ456,IF($J$9=52,'Jeunes Plants'!AK456,IF($J$9=1,'Jeunes Plants'!AL456,IF($J$9=2,'Jeunes Plants'!AM456,IF($J$9=3,'Jeunes Plants'!AN456,IF($J$9=4,'Jeunes Plants'!AO456,IF($J$9=5,'Jeunes Plants'!AP456,IF($J$9=6,'Jeunes Plants'!AQ456,IF($J$9=7,'Jeunes Plants'!AR456,IF($J$9=8,'Jeunes Plants'!AS456,IF($J$9=9,'Jeunes Plants'!AT456,IF($J$9=10,'Jeunes Plants'!AU456,IF($J$9=11,'Jeunes Plants'!AV456,IF($J$9=12,'Jeunes Plants'!AW456,IF($J$9=13,'Jeunes Plants'!AX456,IF($J$9=14,'Jeunes Plants'!AY456,IF($J$9=15,'Jeunes Plants'!AZ456,IF($J$9=16,'Jeunes Plants'!BA456,IF($J$9=17,'Jeunes Plants'!BB456,IF($J$9=18,'Jeunes Plants'!BC456,IF($J$9=19,'Jeunes Plants'!BD456,IF($J$9=20,'Jeunes Plants'!BE456,IF($J$9=21,'Jeunes Plants'!BF456,IF($J$9=22,'Jeunes Plants'!BG456,IF($J$9=23,'Jeunes Plants'!BH456,IF($J$9=24,'Jeunes Plants'!BI456,IF($J$9=25,'Jeunes Plants'!BJ456,IF($J$9=26,'Jeunes Plants'!BK456,IF($J$9=27,'Jeunes Plants'!BL456,IF($J$9=28,'Jeunes Plants'!BM456,IF($J$9=29,'Jeunes Plants'!BN456,IF($J$9=30,'Jeunes Plants'!BO456,IF($J$9=31,'Jeunes Plants'!BP456,IF($J$9=32,'Jeunes Plants'!BQ456,IF($J$9=33,'Jeunes Plants'!BR456,IF($J$9=34,'Jeunes Plants'!BS456,IF($J$9=35,'Jeunes Plants'!B12359,))))))))))))))))))))))))))))))))))))))))))))))))))))</f>
        <v>0</v>
      </c>
      <c r="K663" s="103" t="str">
        <f>IF('Jeunes Plants'!R456=0,"","Erreur")</f>
        <v/>
      </c>
    </row>
    <row r="664" spans="1:11" x14ac:dyDescent="0.25">
      <c r="A664" s="450"/>
      <c r="B664" s="450"/>
      <c r="C664" s="451" t="s">
        <v>1897</v>
      </c>
      <c r="D664" s="451"/>
      <c r="E664" s="450"/>
      <c r="F664" s="450"/>
      <c r="G664" s="450"/>
      <c r="H664" s="450"/>
      <c r="I664" s="450"/>
      <c r="J664" s="450">
        <f>SUBTOTAL(9,J662:J663)</f>
        <v>0</v>
      </c>
      <c r="K664" s="450"/>
    </row>
    <row r="665" spans="1:11" x14ac:dyDescent="0.25">
      <c r="A665" s="103" t="str">
        <f>IF('Jeunes Plants'!A457&lt;&gt;"",'Jeunes Plants'!A457,"")</f>
        <v/>
      </c>
      <c r="B665" s="103" t="str">
        <f>IF('Jeunes Plants'!L457&lt;&gt;"",'Jeunes Plants'!L457,"")</f>
        <v>E</v>
      </c>
      <c r="C665" s="107" t="str">
        <f>IF('Jeunes Plants'!B457&lt;&gt;"",'Jeunes Plants'!B457,"")</f>
        <v>GERANIUM ZONALE MAUVE ET VIOLET</v>
      </c>
      <c r="D665" s="107" t="str">
        <f>IF('Jeunes Plants'!C457&lt;&gt;"",'Jeunes Plants'!C457,"")</f>
        <v/>
      </c>
      <c r="E665" s="103" t="str">
        <f>IF('Jeunes Plants'!H457&lt;&gt;"",'Jeunes Plants'!H457,"")</f>
        <v/>
      </c>
      <c r="F665" s="103" t="str">
        <f>IF('Jeunes Plants'!E457&lt;&gt;"",'Jeunes Plants'!E457,"")</f>
        <v/>
      </c>
      <c r="G665" s="103" t="str">
        <f>IF('Jeunes Plants'!N457&lt;&gt;"",'Jeunes Plants'!N457,"")</f>
        <v/>
      </c>
      <c r="H665" s="103" t="str">
        <f>IF('Jeunes Plants'!I457&lt;&gt;"",'Jeunes Plants'!I457,"")</f>
        <v/>
      </c>
      <c r="I665" s="103" t="str">
        <f>IF('Jeunes Plants'!J457&lt;&gt;"",'Jeunes Plants'!J457,"")</f>
        <v/>
      </c>
      <c r="J665" s="103">
        <f>IF($J$9=36,'Jeunes Plants'!U457,IF($J$9=37,'Jeunes Plants'!V457,IF($J$9=38,'Jeunes Plants'!W457,IF($J$9=39,'Jeunes Plants'!X457,IF($J$9=40,'Jeunes Plants'!Y457,IF($J$9=41,'Jeunes Plants'!Z457,IF($J$9=42,'Jeunes Plants'!AA457,IF($J$9=43,'Jeunes Plants'!AB457,IF($J$9=44,'Jeunes Plants'!AC457,IF($J$9=45,'Jeunes Plants'!AD457,IF($J$9=46,'Jeunes Plants'!AE457,IF($J$9=47,'Jeunes Plants'!AF457,IF($J$9=48,'Jeunes Plants'!AG457,IF($J$9=49,'Jeunes Plants'!AH457,IF($J$9=50,'Jeunes Plants'!AI457,IF($J$9=51,'Jeunes Plants'!AJ457,IF($J$9=52,'Jeunes Plants'!AK457,IF($J$9=1,'Jeunes Plants'!AL457,IF($J$9=2,'Jeunes Plants'!AM457,IF($J$9=3,'Jeunes Plants'!AN457,IF($J$9=4,'Jeunes Plants'!AO457,IF($J$9=5,'Jeunes Plants'!AP457,IF($J$9=6,'Jeunes Plants'!AQ457,IF($J$9=7,'Jeunes Plants'!AR457,IF($J$9=8,'Jeunes Plants'!AS457,IF($J$9=9,'Jeunes Plants'!AT457,IF($J$9=10,'Jeunes Plants'!AU457,IF($J$9=11,'Jeunes Plants'!AV457,IF($J$9=12,'Jeunes Plants'!AW457,IF($J$9=13,'Jeunes Plants'!AX457,IF($J$9=14,'Jeunes Plants'!AY457,IF($J$9=15,'Jeunes Plants'!AZ457,IF($J$9=16,'Jeunes Plants'!BA457,IF($J$9=17,'Jeunes Plants'!BB457,IF($J$9=18,'Jeunes Plants'!BC457,IF($J$9=19,'Jeunes Plants'!BD457,IF($J$9=20,'Jeunes Plants'!BE457,IF($J$9=21,'Jeunes Plants'!BF457,IF($J$9=22,'Jeunes Plants'!BG457,IF($J$9=23,'Jeunes Plants'!BH457,IF($J$9=24,'Jeunes Plants'!BI457,IF($J$9=25,'Jeunes Plants'!BJ457,IF($J$9=26,'Jeunes Plants'!BK457,IF($J$9=27,'Jeunes Plants'!BL457,IF($J$9=28,'Jeunes Plants'!BM457,IF($J$9=29,'Jeunes Plants'!BN457,IF($J$9=30,'Jeunes Plants'!BO457,IF($J$9=31,'Jeunes Plants'!BP457,IF($J$9=32,'Jeunes Plants'!BQ457,IF($J$9=33,'Jeunes Plants'!BR457,IF($J$9=34,'Jeunes Plants'!BS457,IF($J$9=35,'Jeunes Plants'!B12360,))))))))))))))))))))))))))))))))))))))))))))))))))))</f>
        <v>0</v>
      </c>
      <c r="K665" s="103" t="str">
        <f>IF('Jeunes Plants'!R457=0,"","Erreur")</f>
        <v/>
      </c>
    </row>
    <row r="666" spans="1:11" x14ac:dyDescent="0.25">
      <c r="A666" s="103">
        <f>IF('Jeunes Plants'!A458&lt;&gt;"",'Jeunes Plants'!A458,"")</f>
        <v>23776</v>
      </c>
      <c r="B666" s="103" t="str">
        <f>IF('Jeunes Plants'!L458&lt;&gt;"",'Jeunes Plants'!L458,"")</f>
        <v>S9</v>
      </c>
      <c r="C666" s="107" t="str">
        <f>IF('Jeunes Plants'!B458&lt;&gt;"",'Jeunes Plants'!B458,"")</f>
        <v>GERANIUM ZONALE</v>
      </c>
      <c r="D666" s="107" t="str">
        <f>IF('Jeunes Plants'!C458&lt;&gt;"",'Jeunes Plants'!C458,"")</f>
        <v>Flower Fairy Berry pac</v>
      </c>
      <c r="E666" s="103">
        <f>IF('Jeunes Plants'!H458&lt;&gt;"",'Jeunes Plants'!H458,"")</f>
        <v>8</v>
      </c>
      <c r="F666" s="103" t="str">
        <f>IF('Jeunes Plants'!E458&lt;&gt;"",'Jeunes Plants'!E458,"")</f>
        <v>B</v>
      </c>
      <c r="G666" s="103" t="str">
        <f>IF('Jeunes Plants'!N458&lt;&gt;"",'Jeunes Plants'!N458,"")</f>
        <v>M3</v>
      </c>
      <c r="H666" s="103" t="str">
        <f>IF('Jeunes Plants'!I458&lt;&gt;"",'Jeunes Plants'!I458,"")</f>
        <v>A</v>
      </c>
      <c r="I666" s="103">
        <f>IF('Jeunes Plants'!J458&lt;&gt;"",'Jeunes Plants'!J458,"")</f>
        <v>4.4999999999999998E-2</v>
      </c>
      <c r="J666" s="103">
        <f>IF($J$9=36,'Jeunes Plants'!U458,IF($J$9=37,'Jeunes Plants'!V458,IF($J$9=38,'Jeunes Plants'!W458,IF($J$9=39,'Jeunes Plants'!X458,IF($J$9=40,'Jeunes Plants'!Y458,IF($J$9=41,'Jeunes Plants'!Z458,IF($J$9=42,'Jeunes Plants'!AA458,IF($J$9=43,'Jeunes Plants'!AB458,IF($J$9=44,'Jeunes Plants'!AC458,IF($J$9=45,'Jeunes Plants'!AD458,IF($J$9=46,'Jeunes Plants'!AE458,IF($J$9=47,'Jeunes Plants'!AF458,IF($J$9=48,'Jeunes Plants'!AG458,IF($J$9=49,'Jeunes Plants'!AH458,IF($J$9=50,'Jeunes Plants'!AI458,IF($J$9=51,'Jeunes Plants'!AJ458,IF($J$9=52,'Jeunes Plants'!AK458,IF($J$9=1,'Jeunes Plants'!AL458,IF($J$9=2,'Jeunes Plants'!AM458,IF($J$9=3,'Jeunes Plants'!AN458,IF($J$9=4,'Jeunes Plants'!AO458,IF($J$9=5,'Jeunes Plants'!AP458,IF($J$9=6,'Jeunes Plants'!AQ458,IF($J$9=7,'Jeunes Plants'!AR458,IF($J$9=8,'Jeunes Plants'!AS458,IF($J$9=9,'Jeunes Plants'!AT458,IF($J$9=10,'Jeunes Plants'!AU458,IF($J$9=11,'Jeunes Plants'!AV458,IF($J$9=12,'Jeunes Plants'!AW458,IF($J$9=13,'Jeunes Plants'!AX458,IF($J$9=14,'Jeunes Plants'!AY458,IF($J$9=15,'Jeunes Plants'!AZ458,IF($J$9=16,'Jeunes Plants'!BA458,IF($J$9=17,'Jeunes Plants'!BB458,IF($J$9=18,'Jeunes Plants'!BC458,IF($J$9=19,'Jeunes Plants'!BD458,IF($J$9=20,'Jeunes Plants'!BE458,IF($J$9=21,'Jeunes Plants'!BF458,IF($J$9=22,'Jeunes Plants'!BG458,IF($J$9=23,'Jeunes Plants'!BH458,IF($J$9=24,'Jeunes Plants'!BI458,IF($J$9=25,'Jeunes Plants'!BJ458,IF($J$9=26,'Jeunes Plants'!BK458,IF($J$9=27,'Jeunes Plants'!BL458,IF($J$9=28,'Jeunes Plants'!BM458,IF($J$9=29,'Jeunes Plants'!BN458,IF($J$9=30,'Jeunes Plants'!BO458,IF($J$9=31,'Jeunes Plants'!BP458,IF($J$9=32,'Jeunes Plants'!BQ458,IF($J$9=33,'Jeunes Plants'!BR458,IF($J$9=34,'Jeunes Plants'!BS458,IF($J$9=35,'Jeunes Plants'!B12361,))))))))))))))))))))))))))))))))))))))))))))))))))))</f>
        <v>0</v>
      </c>
      <c r="K666" s="103" t="str">
        <f>IF('Jeunes Plants'!R458=0,"","Erreur")</f>
        <v/>
      </c>
    </row>
    <row r="667" spans="1:11" x14ac:dyDescent="0.25">
      <c r="A667" s="103">
        <f>IF('Jeunes Plants'!A459&lt;&gt;"",'Jeunes Plants'!A459,"")</f>
        <v>13478</v>
      </c>
      <c r="B667" s="103" t="str">
        <f>IF('Jeunes Plants'!L459&lt;&gt;"",'Jeunes Plants'!L459,"")</f>
        <v>S9</v>
      </c>
      <c r="C667" s="107" t="str">
        <f>IF('Jeunes Plants'!B459&lt;&gt;"",'Jeunes Plants'!B459,"")</f>
        <v>GERANIUM ZONALE</v>
      </c>
      <c r="D667" s="107" t="str">
        <f>IF('Jeunes Plants'!C459&lt;&gt;"",'Jeunes Plants'!C459,"")</f>
        <v>Foxy pac</v>
      </c>
      <c r="E667" s="103">
        <f>IF('Jeunes Plants'!H459&lt;&gt;"",'Jeunes Plants'!H459,"")</f>
        <v>8</v>
      </c>
      <c r="F667" s="103" t="str">
        <f>IF('Jeunes Plants'!E459&lt;&gt;"",'Jeunes Plants'!E459,"")</f>
        <v>B</v>
      </c>
      <c r="G667" s="103" t="str">
        <f>IF('Jeunes Plants'!N459&lt;&gt;"",'Jeunes Plants'!N459,"")</f>
        <v>M3</v>
      </c>
      <c r="H667" s="103" t="str">
        <f>IF('Jeunes Plants'!I459&lt;&gt;"",'Jeunes Plants'!I459,"")</f>
        <v>A</v>
      </c>
      <c r="I667" s="103">
        <f>IF('Jeunes Plants'!J459&lt;&gt;"",'Jeunes Plants'!J459,"")</f>
        <v>0.04</v>
      </c>
      <c r="J667" s="103">
        <f>IF($J$9=36,'Jeunes Plants'!U459,IF($J$9=37,'Jeunes Plants'!V459,IF($J$9=38,'Jeunes Plants'!W459,IF($J$9=39,'Jeunes Plants'!X459,IF($J$9=40,'Jeunes Plants'!Y459,IF($J$9=41,'Jeunes Plants'!Z459,IF($J$9=42,'Jeunes Plants'!AA459,IF($J$9=43,'Jeunes Plants'!AB459,IF($J$9=44,'Jeunes Plants'!AC459,IF($J$9=45,'Jeunes Plants'!AD459,IF($J$9=46,'Jeunes Plants'!AE459,IF($J$9=47,'Jeunes Plants'!AF459,IF($J$9=48,'Jeunes Plants'!AG459,IF($J$9=49,'Jeunes Plants'!AH459,IF($J$9=50,'Jeunes Plants'!AI459,IF($J$9=51,'Jeunes Plants'!AJ459,IF($J$9=52,'Jeunes Plants'!AK459,IF($J$9=1,'Jeunes Plants'!AL459,IF($J$9=2,'Jeunes Plants'!AM459,IF($J$9=3,'Jeunes Plants'!AN459,IF($J$9=4,'Jeunes Plants'!AO459,IF($J$9=5,'Jeunes Plants'!AP459,IF($J$9=6,'Jeunes Plants'!AQ459,IF($J$9=7,'Jeunes Plants'!AR459,IF($J$9=8,'Jeunes Plants'!AS459,IF($J$9=9,'Jeunes Plants'!AT459,IF($J$9=10,'Jeunes Plants'!AU459,IF($J$9=11,'Jeunes Plants'!AV459,IF($J$9=12,'Jeunes Plants'!AW459,IF($J$9=13,'Jeunes Plants'!AX459,IF($J$9=14,'Jeunes Plants'!AY459,IF($J$9=15,'Jeunes Plants'!AZ459,IF($J$9=16,'Jeunes Plants'!BA459,IF($J$9=17,'Jeunes Plants'!BB459,IF($J$9=18,'Jeunes Plants'!BC459,IF($J$9=19,'Jeunes Plants'!BD459,IF($J$9=20,'Jeunes Plants'!BE459,IF($J$9=21,'Jeunes Plants'!BF459,IF($J$9=22,'Jeunes Plants'!BG459,IF($J$9=23,'Jeunes Plants'!BH459,IF($J$9=24,'Jeunes Plants'!BI459,IF($J$9=25,'Jeunes Plants'!BJ459,IF($J$9=26,'Jeunes Plants'!BK459,IF($J$9=27,'Jeunes Plants'!BL459,IF($J$9=28,'Jeunes Plants'!BM459,IF($J$9=29,'Jeunes Plants'!BN459,IF($J$9=30,'Jeunes Plants'!BO459,IF($J$9=31,'Jeunes Plants'!BP459,IF($J$9=32,'Jeunes Plants'!BQ459,IF($J$9=33,'Jeunes Plants'!BR459,IF($J$9=34,'Jeunes Plants'!BS459,IF($J$9=35,'Jeunes Plants'!B12362,))))))))))))))))))))))))))))))))))))))))))))))))))))</f>
        <v>0</v>
      </c>
      <c r="K667" s="103" t="str">
        <f>IF('Jeunes Plants'!R459=0,"","Erreur")</f>
        <v/>
      </c>
    </row>
    <row r="668" spans="1:11" x14ac:dyDescent="0.25">
      <c r="A668" s="103">
        <f>IF('Jeunes Plants'!A460&lt;&gt;"",'Jeunes Plants'!A460,"")</f>
        <v>727</v>
      </c>
      <c r="B668" s="103" t="str">
        <f>IF('Jeunes Plants'!L460&lt;&gt;"",'Jeunes Plants'!L460,"")</f>
        <v>S9</v>
      </c>
      <c r="C668" s="107" t="str">
        <f>IF('Jeunes Plants'!B460&lt;&gt;"",'Jeunes Plants'!B460,"")</f>
        <v>GERANIUM ZONALE</v>
      </c>
      <c r="D668" s="107" t="str">
        <f>IF('Jeunes Plants'!C460&lt;&gt;"",'Jeunes Plants'!C460,"")</f>
        <v>Icecrystal pac</v>
      </c>
      <c r="E668" s="103">
        <f>IF('Jeunes Plants'!H460&lt;&gt;"",'Jeunes Plants'!H460,"")</f>
        <v>8</v>
      </c>
      <c r="F668" s="103" t="str">
        <f>IF('Jeunes Plants'!E460&lt;&gt;"",'Jeunes Plants'!E460,"")</f>
        <v>B</v>
      </c>
      <c r="G668" s="103" t="str">
        <f>IF('Jeunes Plants'!N460&lt;&gt;"",'Jeunes Plants'!N460,"")</f>
        <v>M3</v>
      </c>
      <c r="H668" s="103" t="str">
        <f>IF('Jeunes Plants'!I460&lt;&gt;"",'Jeunes Plants'!I460,"")</f>
        <v>A</v>
      </c>
      <c r="I668" s="103">
        <f>IF('Jeunes Plants'!J460&lt;&gt;"",'Jeunes Plants'!J460,"")</f>
        <v>0.04</v>
      </c>
      <c r="J668" s="103">
        <f>IF($J$9=36,'Jeunes Plants'!U460,IF($J$9=37,'Jeunes Plants'!V460,IF($J$9=38,'Jeunes Plants'!W460,IF($J$9=39,'Jeunes Plants'!X460,IF($J$9=40,'Jeunes Plants'!Y460,IF($J$9=41,'Jeunes Plants'!Z460,IF($J$9=42,'Jeunes Plants'!AA460,IF($J$9=43,'Jeunes Plants'!AB460,IF($J$9=44,'Jeunes Plants'!AC460,IF($J$9=45,'Jeunes Plants'!AD460,IF($J$9=46,'Jeunes Plants'!AE460,IF($J$9=47,'Jeunes Plants'!AF460,IF($J$9=48,'Jeunes Plants'!AG460,IF($J$9=49,'Jeunes Plants'!AH460,IF($J$9=50,'Jeunes Plants'!AI460,IF($J$9=51,'Jeunes Plants'!AJ460,IF($J$9=52,'Jeunes Plants'!AK460,IF($J$9=1,'Jeunes Plants'!AL460,IF($J$9=2,'Jeunes Plants'!AM460,IF($J$9=3,'Jeunes Plants'!AN460,IF($J$9=4,'Jeunes Plants'!AO460,IF($J$9=5,'Jeunes Plants'!AP460,IF($J$9=6,'Jeunes Plants'!AQ460,IF($J$9=7,'Jeunes Plants'!AR460,IF($J$9=8,'Jeunes Plants'!AS460,IF($J$9=9,'Jeunes Plants'!AT460,IF($J$9=10,'Jeunes Plants'!AU460,IF($J$9=11,'Jeunes Plants'!AV460,IF($J$9=12,'Jeunes Plants'!AW460,IF($J$9=13,'Jeunes Plants'!AX460,IF($J$9=14,'Jeunes Plants'!AY460,IF($J$9=15,'Jeunes Plants'!AZ460,IF($J$9=16,'Jeunes Plants'!BA460,IF($J$9=17,'Jeunes Plants'!BB460,IF($J$9=18,'Jeunes Plants'!BC460,IF($J$9=19,'Jeunes Plants'!BD460,IF($J$9=20,'Jeunes Plants'!BE460,IF($J$9=21,'Jeunes Plants'!BF460,IF($J$9=22,'Jeunes Plants'!BG460,IF($J$9=23,'Jeunes Plants'!BH460,IF($J$9=24,'Jeunes Plants'!BI460,IF($J$9=25,'Jeunes Plants'!BJ460,IF($J$9=26,'Jeunes Plants'!BK460,IF($J$9=27,'Jeunes Plants'!BL460,IF($J$9=28,'Jeunes Plants'!BM460,IF($J$9=29,'Jeunes Plants'!BN460,IF($J$9=30,'Jeunes Plants'!BO460,IF($J$9=31,'Jeunes Plants'!BP460,IF($J$9=32,'Jeunes Plants'!BQ460,IF($J$9=33,'Jeunes Plants'!BR460,IF($J$9=34,'Jeunes Plants'!BS460,IF($J$9=35,'Jeunes Plants'!B12363,))))))))))))))))))))))))))))))))))))))))))))))))))))</f>
        <v>0</v>
      </c>
      <c r="K668" s="103" t="str">
        <f>IF('Jeunes Plants'!R460=0,"","Erreur")</f>
        <v/>
      </c>
    </row>
    <row r="669" spans="1:11" x14ac:dyDescent="0.25">
      <c r="A669" s="103">
        <f>IF('Jeunes Plants'!A461&lt;&gt;"",'Jeunes Plants'!A461,"")</f>
        <v>2059</v>
      </c>
      <c r="B669" s="103" t="str">
        <f>IF('Jeunes Plants'!L461&lt;&gt;"",'Jeunes Plants'!L461,"")</f>
        <v>S9</v>
      </c>
      <c r="C669" s="107" t="str">
        <f>IF('Jeunes Plants'!B461&lt;&gt;"",'Jeunes Plants'!B461,"")</f>
        <v>GERANIUM ZONALE</v>
      </c>
      <c r="D669" s="107" t="str">
        <f>IF('Jeunes Plants'!C461&lt;&gt;"",'Jeunes Plants'!C461,"")</f>
        <v>Joigny technigera</v>
      </c>
      <c r="E669" s="103">
        <f>IF('Jeunes Plants'!H461&lt;&gt;"",'Jeunes Plants'!H461,"")</f>
        <v>8</v>
      </c>
      <c r="F669" s="103" t="str">
        <f>IF('Jeunes Plants'!E461&lt;&gt;"",'Jeunes Plants'!E461,"")</f>
        <v>B</v>
      </c>
      <c r="G669" s="103" t="str">
        <f>IF('Jeunes Plants'!N461&lt;&gt;"",'Jeunes Plants'!N461,"")</f>
        <v>M3</v>
      </c>
      <c r="H669" s="103" t="str">
        <f>IF('Jeunes Plants'!I461&lt;&gt;"",'Jeunes Plants'!I461,"")</f>
        <v>A</v>
      </c>
      <c r="I669" s="103">
        <f>IF('Jeunes Plants'!J461&lt;&gt;"",'Jeunes Plants'!J461,"")</f>
        <v>0.03</v>
      </c>
      <c r="J669" s="103">
        <f>IF($J$9=36,'Jeunes Plants'!U461,IF($J$9=37,'Jeunes Plants'!V461,IF($J$9=38,'Jeunes Plants'!W461,IF($J$9=39,'Jeunes Plants'!X461,IF($J$9=40,'Jeunes Plants'!Y461,IF($J$9=41,'Jeunes Plants'!Z461,IF($J$9=42,'Jeunes Plants'!AA461,IF($J$9=43,'Jeunes Plants'!AB461,IF($J$9=44,'Jeunes Plants'!AC461,IF($J$9=45,'Jeunes Plants'!AD461,IF($J$9=46,'Jeunes Plants'!AE461,IF($J$9=47,'Jeunes Plants'!AF461,IF($J$9=48,'Jeunes Plants'!AG461,IF($J$9=49,'Jeunes Plants'!AH461,IF($J$9=50,'Jeunes Plants'!AI461,IF($J$9=51,'Jeunes Plants'!AJ461,IF($J$9=52,'Jeunes Plants'!AK461,IF($J$9=1,'Jeunes Plants'!AL461,IF($J$9=2,'Jeunes Plants'!AM461,IF($J$9=3,'Jeunes Plants'!AN461,IF($J$9=4,'Jeunes Plants'!AO461,IF($J$9=5,'Jeunes Plants'!AP461,IF($J$9=6,'Jeunes Plants'!AQ461,IF($J$9=7,'Jeunes Plants'!AR461,IF($J$9=8,'Jeunes Plants'!AS461,IF($J$9=9,'Jeunes Plants'!AT461,IF($J$9=10,'Jeunes Plants'!AU461,IF($J$9=11,'Jeunes Plants'!AV461,IF($J$9=12,'Jeunes Plants'!AW461,IF($J$9=13,'Jeunes Plants'!AX461,IF($J$9=14,'Jeunes Plants'!AY461,IF($J$9=15,'Jeunes Plants'!AZ461,IF($J$9=16,'Jeunes Plants'!BA461,IF($J$9=17,'Jeunes Plants'!BB461,IF($J$9=18,'Jeunes Plants'!BC461,IF($J$9=19,'Jeunes Plants'!BD461,IF($J$9=20,'Jeunes Plants'!BE461,IF($J$9=21,'Jeunes Plants'!BF461,IF($J$9=22,'Jeunes Plants'!BG461,IF($J$9=23,'Jeunes Plants'!BH461,IF($J$9=24,'Jeunes Plants'!BI461,IF($J$9=25,'Jeunes Plants'!BJ461,IF($J$9=26,'Jeunes Plants'!BK461,IF($J$9=27,'Jeunes Plants'!BL461,IF($J$9=28,'Jeunes Plants'!BM461,IF($J$9=29,'Jeunes Plants'!BN461,IF($J$9=30,'Jeunes Plants'!BO461,IF($J$9=31,'Jeunes Plants'!BP461,IF($J$9=32,'Jeunes Plants'!BQ461,IF($J$9=33,'Jeunes Plants'!BR461,IF($J$9=34,'Jeunes Plants'!BS461,IF($J$9=35,'Jeunes Plants'!B12364,))))))))))))))))))))))))))))))))))))))))))))))))))))</f>
        <v>0</v>
      </c>
      <c r="K669" s="103" t="str">
        <f>IF('Jeunes Plants'!R461=0,"","Erreur")</f>
        <v/>
      </c>
    </row>
    <row r="670" spans="1:11" x14ac:dyDescent="0.25">
      <c r="A670" s="103">
        <f>IF('Jeunes Plants'!A462&lt;&gt;"",'Jeunes Plants'!A462,"")</f>
        <v>2057</v>
      </c>
      <c r="B670" s="103" t="str">
        <f>IF('Jeunes Plants'!L462&lt;&gt;"",'Jeunes Plants'!L462,"")</f>
        <v>S9</v>
      </c>
      <c r="C670" s="107" t="str">
        <f>IF('Jeunes Plants'!B462&lt;&gt;"",'Jeunes Plants'!B462,"")</f>
        <v>GERANIUM ZONALE</v>
      </c>
      <c r="D670" s="107" t="str">
        <f>IF('Jeunes Plants'!C462&lt;&gt;"",'Jeunes Plants'!C462,"")</f>
        <v>Shocking violet pac</v>
      </c>
      <c r="E670" s="103">
        <f>IF('Jeunes Plants'!H462&lt;&gt;"",'Jeunes Plants'!H462,"")</f>
        <v>8</v>
      </c>
      <c r="F670" s="103" t="str">
        <f>IF('Jeunes Plants'!E462&lt;&gt;"",'Jeunes Plants'!E462,"")</f>
        <v>B</v>
      </c>
      <c r="G670" s="103" t="str">
        <f>IF('Jeunes Plants'!N462&lt;&gt;"",'Jeunes Plants'!N462,"")</f>
        <v>M3</v>
      </c>
      <c r="H670" s="103" t="str">
        <f>IF('Jeunes Plants'!I462&lt;&gt;"",'Jeunes Plants'!I462,"")</f>
        <v>A</v>
      </c>
      <c r="I670" s="103">
        <f>IF('Jeunes Plants'!J462&lt;&gt;"",'Jeunes Plants'!J462,"")</f>
        <v>0.04</v>
      </c>
      <c r="J670" s="103">
        <f>IF($J$9=36,'Jeunes Plants'!U462,IF($J$9=37,'Jeunes Plants'!V462,IF($J$9=38,'Jeunes Plants'!W462,IF($J$9=39,'Jeunes Plants'!X462,IF($J$9=40,'Jeunes Plants'!Y462,IF($J$9=41,'Jeunes Plants'!Z462,IF($J$9=42,'Jeunes Plants'!AA462,IF($J$9=43,'Jeunes Plants'!AB462,IF($J$9=44,'Jeunes Plants'!AC462,IF($J$9=45,'Jeunes Plants'!AD462,IF($J$9=46,'Jeunes Plants'!AE462,IF($J$9=47,'Jeunes Plants'!AF462,IF($J$9=48,'Jeunes Plants'!AG462,IF($J$9=49,'Jeunes Plants'!AH462,IF($J$9=50,'Jeunes Plants'!AI462,IF($J$9=51,'Jeunes Plants'!AJ462,IF($J$9=52,'Jeunes Plants'!AK462,IF($J$9=1,'Jeunes Plants'!AL462,IF($J$9=2,'Jeunes Plants'!AM462,IF($J$9=3,'Jeunes Plants'!AN462,IF($J$9=4,'Jeunes Plants'!AO462,IF($J$9=5,'Jeunes Plants'!AP462,IF($J$9=6,'Jeunes Plants'!AQ462,IF($J$9=7,'Jeunes Plants'!AR462,IF($J$9=8,'Jeunes Plants'!AS462,IF($J$9=9,'Jeunes Plants'!AT462,IF($J$9=10,'Jeunes Plants'!AU462,IF($J$9=11,'Jeunes Plants'!AV462,IF($J$9=12,'Jeunes Plants'!AW462,IF($J$9=13,'Jeunes Plants'!AX462,IF($J$9=14,'Jeunes Plants'!AY462,IF($J$9=15,'Jeunes Plants'!AZ462,IF($J$9=16,'Jeunes Plants'!BA462,IF($J$9=17,'Jeunes Plants'!BB462,IF($J$9=18,'Jeunes Plants'!BC462,IF($J$9=19,'Jeunes Plants'!BD462,IF($J$9=20,'Jeunes Plants'!BE462,IF($J$9=21,'Jeunes Plants'!BF462,IF($J$9=22,'Jeunes Plants'!BG462,IF($J$9=23,'Jeunes Plants'!BH462,IF($J$9=24,'Jeunes Plants'!BI462,IF($J$9=25,'Jeunes Plants'!BJ462,IF($J$9=26,'Jeunes Plants'!BK462,IF($J$9=27,'Jeunes Plants'!BL462,IF($J$9=28,'Jeunes Plants'!BM462,IF($J$9=29,'Jeunes Plants'!BN462,IF($J$9=30,'Jeunes Plants'!BO462,IF($J$9=31,'Jeunes Plants'!BP462,IF($J$9=32,'Jeunes Plants'!BQ462,IF($J$9=33,'Jeunes Plants'!BR462,IF($J$9=34,'Jeunes Plants'!BS462,IF($J$9=35,'Jeunes Plants'!B12365,))))))))))))))))))))))))))))))))))))))))))))))))))))</f>
        <v>0</v>
      </c>
      <c r="K670" s="103" t="str">
        <f>IF('Jeunes Plants'!R462=0,"","Erreur")</f>
        <v/>
      </c>
    </row>
    <row r="671" spans="1:11" x14ac:dyDescent="0.25">
      <c r="A671" s="450"/>
      <c r="B671" s="450"/>
      <c r="C671" s="451" t="s">
        <v>1897</v>
      </c>
      <c r="D671" s="451"/>
      <c r="E671" s="450"/>
      <c r="F671" s="450"/>
      <c r="G671" s="450"/>
      <c r="H671" s="450"/>
      <c r="I671" s="450"/>
      <c r="J671" s="450">
        <f>SUBTOTAL(9,J665:J670)</f>
        <v>0</v>
      </c>
      <c r="K671" s="450"/>
    </row>
    <row r="672" spans="1:11" x14ac:dyDescent="0.25">
      <c r="A672" s="103" t="str">
        <f>IF('Jeunes Plants'!A463&lt;&gt;"",'Jeunes Plants'!A463,"")</f>
        <v/>
      </c>
      <c r="B672" s="103" t="str">
        <f>IF('Jeunes Plants'!L463&lt;&gt;"",'Jeunes Plants'!L463,"")</f>
        <v>E</v>
      </c>
      <c r="C672" s="107" t="str">
        <f>IF('Jeunes Plants'!B463&lt;&gt;"",'Jeunes Plants'!B463,"")</f>
        <v>GERANIUM ZONALE ROSE ET SAUMON</v>
      </c>
      <c r="D672" s="107" t="str">
        <f>IF('Jeunes Plants'!C463&lt;&gt;"",'Jeunes Plants'!C463,"")</f>
        <v/>
      </c>
      <c r="E672" s="103" t="str">
        <f>IF('Jeunes Plants'!H463&lt;&gt;"",'Jeunes Plants'!H463,"")</f>
        <v/>
      </c>
      <c r="F672" s="103" t="str">
        <f>IF('Jeunes Plants'!E463&lt;&gt;"",'Jeunes Plants'!E463,"")</f>
        <v/>
      </c>
      <c r="G672" s="103" t="str">
        <f>IF('Jeunes Plants'!N463&lt;&gt;"",'Jeunes Plants'!N463,"")</f>
        <v/>
      </c>
      <c r="H672" s="103" t="str">
        <f>IF('Jeunes Plants'!I463&lt;&gt;"",'Jeunes Plants'!I463,"")</f>
        <v/>
      </c>
      <c r="I672" s="103" t="str">
        <f>IF('Jeunes Plants'!J463&lt;&gt;"",'Jeunes Plants'!J463,"")</f>
        <v/>
      </c>
      <c r="J672" s="103">
        <f>IF($J$9=36,'Jeunes Plants'!U463,IF($J$9=37,'Jeunes Plants'!V463,IF($J$9=38,'Jeunes Plants'!W463,IF($J$9=39,'Jeunes Plants'!X463,IF($J$9=40,'Jeunes Plants'!Y463,IF($J$9=41,'Jeunes Plants'!Z463,IF($J$9=42,'Jeunes Plants'!AA463,IF($J$9=43,'Jeunes Plants'!AB463,IF($J$9=44,'Jeunes Plants'!AC463,IF($J$9=45,'Jeunes Plants'!AD463,IF($J$9=46,'Jeunes Plants'!AE463,IF($J$9=47,'Jeunes Plants'!AF463,IF($J$9=48,'Jeunes Plants'!AG463,IF($J$9=49,'Jeunes Plants'!AH463,IF($J$9=50,'Jeunes Plants'!AI463,IF($J$9=51,'Jeunes Plants'!AJ463,IF($J$9=52,'Jeunes Plants'!AK463,IF($J$9=1,'Jeunes Plants'!AL463,IF($J$9=2,'Jeunes Plants'!AM463,IF($J$9=3,'Jeunes Plants'!AN463,IF($J$9=4,'Jeunes Plants'!AO463,IF($J$9=5,'Jeunes Plants'!AP463,IF($J$9=6,'Jeunes Plants'!AQ463,IF($J$9=7,'Jeunes Plants'!AR463,IF($J$9=8,'Jeunes Plants'!AS463,IF($J$9=9,'Jeunes Plants'!AT463,IF($J$9=10,'Jeunes Plants'!AU463,IF($J$9=11,'Jeunes Plants'!AV463,IF($J$9=12,'Jeunes Plants'!AW463,IF($J$9=13,'Jeunes Plants'!AX463,IF($J$9=14,'Jeunes Plants'!AY463,IF($J$9=15,'Jeunes Plants'!AZ463,IF($J$9=16,'Jeunes Plants'!BA463,IF($J$9=17,'Jeunes Plants'!BB463,IF($J$9=18,'Jeunes Plants'!BC463,IF($J$9=19,'Jeunes Plants'!BD463,IF($J$9=20,'Jeunes Plants'!BE463,IF($J$9=21,'Jeunes Plants'!BF463,IF($J$9=22,'Jeunes Plants'!BG463,IF($J$9=23,'Jeunes Plants'!BH463,IF($J$9=24,'Jeunes Plants'!BI463,IF($J$9=25,'Jeunes Plants'!BJ463,IF($J$9=26,'Jeunes Plants'!BK463,IF($J$9=27,'Jeunes Plants'!BL463,IF($J$9=28,'Jeunes Plants'!BM463,IF($J$9=29,'Jeunes Plants'!BN463,IF($J$9=30,'Jeunes Plants'!BO463,IF($J$9=31,'Jeunes Plants'!BP463,IF($J$9=32,'Jeunes Plants'!BQ463,IF($J$9=33,'Jeunes Plants'!BR463,IF($J$9=34,'Jeunes Plants'!BS463,IF($J$9=35,'Jeunes Plants'!B12366,))))))))))))))))))))))))))))))))))))))))))))))))))))</f>
        <v>0</v>
      </c>
      <c r="K672" s="103" t="str">
        <f>IF('Jeunes Plants'!R463=0,"","Erreur")</f>
        <v/>
      </c>
    </row>
    <row r="673" spans="1:11" x14ac:dyDescent="0.25">
      <c r="A673" s="103">
        <f>IF('Jeunes Plants'!A464&lt;&gt;"",'Jeunes Plants'!A464,"")</f>
        <v>1456</v>
      </c>
      <c r="B673" s="103" t="str">
        <f>IF('Jeunes Plants'!L464&lt;&gt;"",'Jeunes Plants'!L464,"")</f>
        <v>S9</v>
      </c>
      <c r="C673" s="107" t="str">
        <f>IF('Jeunes Plants'!B464&lt;&gt;"",'Jeunes Plants'!B464,"")</f>
        <v>GERANIUM ZONALE</v>
      </c>
      <c r="D673" s="107" t="str">
        <f>IF('Jeunes Plants'!C464&lt;&gt;"",'Jeunes Plants'!C464,"")</f>
        <v>Evian technigera</v>
      </c>
      <c r="E673" s="103">
        <f>IF('Jeunes Plants'!H464&lt;&gt;"",'Jeunes Plants'!H464,"")</f>
        <v>8</v>
      </c>
      <c r="F673" s="103" t="str">
        <f>IF('Jeunes Plants'!E464&lt;&gt;"",'Jeunes Plants'!E464,"")</f>
        <v>B</v>
      </c>
      <c r="G673" s="103" t="str">
        <f>IF('Jeunes Plants'!N464&lt;&gt;"",'Jeunes Plants'!N464,"")</f>
        <v>M3</v>
      </c>
      <c r="H673" s="103" t="str">
        <f>IF('Jeunes Plants'!I464&lt;&gt;"",'Jeunes Plants'!I464,"")</f>
        <v>A</v>
      </c>
      <c r="I673" s="103">
        <f>IF('Jeunes Plants'!J464&lt;&gt;"",'Jeunes Plants'!J464,"")</f>
        <v>0.03</v>
      </c>
      <c r="J673" s="103">
        <f>IF($J$9=36,'Jeunes Plants'!U464,IF($J$9=37,'Jeunes Plants'!V464,IF($J$9=38,'Jeunes Plants'!W464,IF($J$9=39,'Jeunes Plants'!X464,IF($J$9=40,'Jeunes Plants'!Y464,IF($J$9=41,'Jeunes Plants'!Z464,IF($J$9=42,'Jeunes Plants'!AA464,IF($J$9=43,'Jeunes Plants'!AB464,IF($J$9=44,'Jeunes Plants'!AC464,IF($J$9=45,'Jeunes Plants'!AD464,IF($J$9=46,'Jeunes Plants'!AE464,IF($J$9=47,'Jeunes Plants'!AF464,IF($J$9=48,'Jeunes Plants'!AG464,IF($J$9=49,'Jeunes Plants'!AH464,IF($J$9=50,'Jeunes Plants'!AI464,IF($J$9=51,'Jeunes Plants'!AJ464,IF($J$9=52,'Jeunes Plants'!AK464,IF($J$9=1,'Jeunes Plants'!AL464,IF($J$9=2,'Jeunes Plants'!AM464,IF($J$9=3,'Jeunes Plants'!AN464,IF($J$9=4,'Jeunes Plants'!AO464,IF($J$9=5,'Jeunes Plants'!AP464,IF($J$9=6,'Jeunes Plants'!AQ464,IF($J$9=7,'Jeunes Plants'!AR464,IF($J$9=8,'Jeunes Plants'!AS464,IF($J$9=9,'Jeunes Plants'!AT464,IF($J$9=10,'Jeunes Plants'!AU464,IF($J$9=11,'Jeunes Plants'!AV464,IF($J$9=12,'Jeunes Plants'!AW464,IF($J$9=13,'Jeunes Plants'!AX464,IF($J$9=14,'Jeunes Plants'!AY464,IF($J$9=15,'Jeunes Plants'!AZ464,IF($J$9=16,'Jeunes Plants'!BA464,IF($J$9=17,'Jeunes Plants'!BB464,IF($J$9=18,'Jeunes Plants'!BC464,IF($J$9=19,'Jeunes Plants'!BD464,IF($J$9=20,'Jeunes Plants'!BE464,IF($J$9=21,'Jeunes Plants'!BF464,IF($J$9=22,'Jeunes Plants'!BG464,IF($J$9=23,'Jeunes Plants'!BH464,IF($J$9=24,'Jeunes Plants'!BI464,IF($J$9=25,'Jeunes Plants'!BJ464,IF($J$9=26,'Jeunes Plants'!BK464,IF($J$9=27,'Jeunes Plants'!BL464,IF($J$9=28,'Jeunes Plants'!BM464,IF($J$9=29,'Jeunes Plants'!BN464,IF($J$9=30,'Jeunes Plants'!BO464,IF($J$9=31,'Jeunes Plants'!BP464,IF($J$9=32,'Jeunes Plants'!BQ464,IF($J$9=33,'Jeunes Plants'!BR464,IF($J$9=34,'Jeunes Plants'!BS464,IF($J$9=35,'Jeunes Plants'!B12367,))))))))))))))))))))))))))))))))))))))))))))))))))))</f>
        <v>0</v>
      </c>
      <c r="K673" s="103" t="str">
        <f>IF('Jeunes Plants'!R464=0,"","Erreur")</f>
        <v/>
      </c>
    </row>
    <row r="674" spans="1:11" x14ac:dyDescent="0.25">
      <c r="A674" s="103">
        <f>IF('Jeunes Plants'!A465&lt;&gt;"",'Jeunes Plants'!A465,"")</f>
        <v>2074</v>
      </c>
      <c r="B674" s="103" t="str">
        <f>IF('Jeunes Plants'!L465&lt;&gt;"",'Jeunes Plants'!L465,"")</f>
        <v>S9</v>
      </c>
      <c r="C674" s="107" t="str">
        <f>IF('Jeunes Plants'!B465&lt;&gt;"",'Jeunes Plants'!B465,"")</f>
        <v>GERANIUM ZONALE</v>
      </c>
      <c r="D674" s="107" t="str">
        <f>IF('Jeunes Plants'!C465&lt;&gt;"",'Jeunes Plants'!C465,"")</f>
        <v>Ile de Beauté technigera</v>
      </c>
      <c r="E674" s="103">
        <f>IF('Jeunes Plants'!H465&lt;&gt;"",'Jeunes Plants'!H465,"")</f>
        <v>8</v>
      </c>
      <c r="F674" s="103" t="str">
        <f>IF('Jeunes Plants'!E465&lt;&gt;"",'Jeunes Plants'!E465,"")</f>
        <v>B</v>
      </c>
      <c r="G674" s="103" t="str">
        <f>IF('Jeunes Plants'!N465&lt;&gt;"",'Jeunes Plants'!N465,"")</f>
        <v>M3</v>
      </c>
      <c r="H674" s="103" t="str">
        <f>IF('Jeunes Plants'!I465&lt;&gt;"",'Jeunes Plants'!I465,"")</f>
        <v>A</v>
      </c>
      <c r="I674" s="103">
        <f>IF('Jeunes Plants'!J465&lt;&gt;"",'Jeunes Plants'!J465,"")</f>
        <v>0.03</v>
      </c>
      <c r="J674" s="103">
        <f>IF($J$9=36,'Jeunes Plants'!U465,IF($J$9=37,'Jeunes Plants'!V465,IF($J$9=38,'Jeunes Plants'!W465,IF($J$9=39,'Jeunes Plants'!X465,IF($J$9=40,'Jeunes Plants'!Y465,IF($J$9=41,'Jeunes Plants'!Z465,IF($J$9=42,'Jeunes Plants'!AA465,IF($J$9=43,'Jeunes Plants'!AB465,IF($J$9=44,'Jeunes Plants'!AC465,IF($J$9=45,'Jeunes Plants'!AD465,IF($J$9=46,'Jeunes Plants'!AE465,IF($J$9=47,'Jeunes Plants'!AF465,IF($J$9=48,'Jeunes Plants'!AG465,IF($J$9=49,'Jeunes Plants'!AH465,IF($J$9=50,'Jeunes Plants'!AI465,IF($J$9=51,'Jeunes Plants'!AJ465,IF($J$9=52,'Jeunes Plants'!AK465,IF($J$9=1,'Jeunes Plants'!AL465,IF($J$9=2,'Jeunes Plants'!AM465,IF($J$9=3,'Jeunes Plants'!AN465,IF($J$9=4,'Jeunes Plants'!AO465,IF($J$9=5,'Jeunes Plants'!AP465,IF($J$9=6,'Jeunes Plants'!AQ465,IF($J$9=7,'Jeunes Plants'!AR465,IF($J$9=8,'Jeunes Plants'!AS465,IF($J$9=9,'Jeunes Plants'!AT465,IF($J$9=10,'Jeunes Plants'!AU465,IF($J$9=11,'Jeunes Plants'!AV465,IF($J$9=12,'Jeunes Plants'!AW465,IF($J$9=13,'Jeunes Plants'!AX465,IF($J$9=14,'Jeunes Plants'!AY465,IF($J$9=15,'Jeunes Plants'!AZ465,IF($J$9=16,'Jeunes Plants'!BA465,IF($J$9=17,'Jeunes Plants'!BB465,IF($J$9=18,'Jeunes Plants'!BC465,IF($J$9=19,'Jeunes Plants'!BD465,IF($J$9=20,'Jeunes Plants'!BE465,IF($J$9=21,'Jeunes Plants'!BF465,IF($J$9=22,'Jeunes Plants'!BG465,IF($J$9=23,'Jeunes Plants'!BH465,IF($J$9=24,'Jeunes Plants'!BI465,IF($J$9=25,'Jeunes Plants'!BJ465,IF($J$9=26,'Jeunes Plants'!BK465,IF($J$9=27,'Jeunes Plants'!BL465,IF($J$9=28,'Jeunes Plants'!BM465,IF($J$9=29,'Jeunes Plants'!BN465,IF($J$9=30,'Jeunes Plants'!BO465,IF($J$9=31,'Jeunes Plants'!BP465,IF($J$9=32,'Jeunes Plants'!BQ465,IF($J$9=33,'Jeunes Plants'!BR465,IF($J$9=34,'Jeunes Plants'!BS465,IF($J$9=35,'Jeunes Plants'!B12368,))))))))))))))))))))))))))))))))))))))))))))))))))))</f>
        <v>0</v>
      </c>
      <c r="K674" s="103" t="str">
        <f>IF('Jeunes Plants'!R465=0,"","Erreur")</f>
        <v/>
      </c>
    </row>
    <row r="675" spans="1:11" x14ac:dyDescent="0.25">
      <c r="A675" s="103">
        <f>IF('Jeunes Plants'!A466&lt;&gt;"",'Jeunes Plants'!A466,"")</f>
        <v>2616</v>
      </c>
      <c r="B675" s="103" t="str">
        <f>IF('Jeunes Plants'!L466&lt;&gt;"",'Jeunes Plants'!L466,"")</f>
        <v>S9</v>
      </c>
      <c r="C675" s="107" t="str">
        <f>IF('Jeunes Plants'!B466&lt;&gt;"",'Jeunes Plants'!B466,"")</f>
        <v>GERANIUM ZONALE</v>
      </c>
      <c r="D675" s="107" t="str">
        <f>IF('Jeunes Plants'!C466&lt;&gt;"",'Jeunes Plants'!C466,"")</f>
        <v>Moulins technigera</v>
      </c>
      <c r="E675" s="103">
        <f>IF('Jeunes Plants'!H466&lt;&gt;"",'Jeunes Plants'!H466,"")</f>
        <v>8</v>
      </c>
      <c r="F675" s="103" t="str">
        <f>IF('Jeunes Plants'!E466&lt;&gt;"",'Jeunes Plants'!E466,"")</f>
        <v>B</v>
      </c>
      <c r="G675" s="103" t="str">
        <f>IF('Jeunes Plants'!N466&lt;&gt;"",'Jeunes Plants'!N466,"")</f>
        <v>M3</v>
      </c>
      <c r="H675" s="103" t="str">
        <f>IF('Jeunes Plants'!I466&lt;&gt;"",'Jeunes Plants'!I466,"")</f>
        <v>A</v>
      </c>
      <c r="I675" s="103">
        <f>IF('Jeunes Plants'!J466&lt;&gt;"",'Jeunes Plants'!J466,"")</f>
        <v>0.03</v>
      </c>
      <c r="J675" s="103">
        <f>IF($J$9=36,'Jeunes Plants'!U466,IF($J$9=37,'Jeunes Plants'!V466,IF($J$9=38,'Jeunes Plants'!W466,IF($J$9=39,'Jeunes Plants'!X466,IF($J$9=40,'Jeunes Plants'!Y466,IF($J$9=41,'Jeunes Plants'!Z466,IF($J$9=42,'Jeunes Plants'!AA466,IF($J$9=43,'Jeunes Plants'!AB466,IF($J$9=44,'Jeunes Plants'!AC466,IF($J$9=45,'Jeunes Plants'!AD466,IF($J$9=46,'Jeunes Plants'!AE466,IF($J$9=47,'Jeunes Plants'!AF466,IF($J$9=48,'Jeunes Plants'!AG466,IF($J$9=49,'Jeunes Plants'!AH466,IF($J$9=50,'Jeunes Plants'!AI466,IF($J$9=51,'Jeunes Plants'!AJ466,IF($J$9=52,'Jeunes Plants'!AK466,IF($J$9=1,'Jeunes Plants'!AL466,IF($J$9=2,'Jeunes Plants'!AM466,IF($J$9=3,'Jeunes Plants'!AN466,IF($J$9=4,'Jeunes Plants'!AO466,IF($J$9=5,'Jeunes Plants'!AP466,IF($J$9=6,'Jeunes Plants'!AQ466,IF($J$9=7,'Jeunes Plants'!AR466,IF($J$9=8,'Jeunes Plants'!AS466,IF($J$9=9,'Jeunes Plants'!AT466,IF($J$9=10,'Jeunes Plants'!AU466,IF($J$9=11,'Jeunes Plants'!AV466,IF($J$9=12,'Jeunes Plants'!AW466,IF($J$9=13,'Jeunes Plants'!AX466,IF($J$9=14,'Jeunes Plants'!AY466,IF($J$9=15,'Jeunes Plants'!AZ466,IF($J$9=16,'Jeunes Plants'!BA466,IF($J$9=17,'Jeunes Plants'!BB466,IF($J$9=18,'Jeunes Plants'!BC466,IF($J$9=19,'Jeunes Plants'!BD466,IF($J$9=20,'Jeunes Plants'!BE466,IF($J$9=21,'Jeunes Plants'!BF466,IF($J$9=22,'Jeunes Plants'!BG466,IF($J$9=23,'Jeunes Plants'!BH466,IF($J$9=24,'Jeunes Plants'!BI466,IF($J$9=25,'Jeunes Plants'!BJ466,IF($J$9=26,'Jeunes Plants'!BK466,IF($J$9=27,'Jeunes Plants'!BL466,IF($J$9=28,'Jeunes Plants'!BM466,IF($J$9=29,'Jeunes Plants'!BN466,IF($J$9=30,'Jeunes Plants'!BO466,IF($J$9=31,'Jeunes Plants'!BP466,IF($J$9=32,'Jeunes Plants'!BQ466,IF($J$9=33,'Jeunes Plants'!BR466,IF($J$9=34,'Jeunes Plants'!BS466,IF($J$9=35,'Jeunes Plants'!B12369,))))))))))))))))))))))))))))))))))))))))))))))))))))</f>
        <v>0</v>
      </c>
      <c r="K675" s="103" t="str">
        <f>IF('Jeunes Plants'!R466=0,"","Erreur")</f>
        <v/>
      </c>
    </row>
    <row r="676" spans="1:11" x14ac:dyDescent="0.25">
      <c r="A676" s="103">
        <f>IF('Jeunes Plants'!A467&lt;&gt;"",'Jeunes Plants'!A467,"")</f>
        <v>10002</v>
      </c>
      <c r="B676" s="103" t="str">
        <f>IF('Jeunes Plants'!L467&lt;&gt;"",'Jeunes Plants'!L467,"")</f>
        <v>S9</v>
      </c>
      <c r="C676" s="107" t="str">
        <f>IF('Jeunes Plants'!B467&lt;&gt;"",'Jeunes Plants'!B467,"")</f>
        <v>GERANIUM ZONALE</v>
      </c>
      <c r="D676" s="107" t="str">
        <f>IF('Jeunes Plants'!C467&lt;&gt;"",'Jeunes Plants'!C467,"")</f>
        <v>Narbonne technigera</v>
      </c>
      <c r="E676" s="103">
        <f>IF('Jeunes Plants'!H467&lt;&gt;"",'Jeunes Plants'!H467,"")</f>
        <v>8</v>
      </c>
      <c r="F676" s="103" t="str">
        <f>IF('Jeunes Plants'!E467&lt;&gt;"",'Jeunes Plants'!E467,"")</f>
        <v>B</v>
      </c>
      <c r="G676" s="103" t="str">
        <f>IF('Jeunes Plants'!N467&lt;&gt;"",'Jeunes Plants'!N467,"")</f>
        <v>M3</v>
      </c>
      <c r="H676" s="103" t="str">
        <f>IF('Jeunes Plants'!I467&lt;&gt;"",'Jeunes Plants'!I467,"")</f>
        <v>A</v>
      </c>
      <c r="I676" s="103">
        <f>IF('Jeunes Plants'!J467&lt;&gt;"",'Jeunes Plants'!J467,"")</f>
        <v>0.03</v>
      </c>
      <c r="J676" s="103">
        <f>IF($J$9=36,'Jeunes Plants'!U467,IF($J$9=37,'Jeunes Plants'!V467,IF($J$9=38,'Jeunes Plants'!W467,IF($J$9=39,'Jeunes Plants'!X467,IF($J$9=40,'Jeunes Plants'!Y467,IF($J$9=41,'Jeunes Plants'!Z467,IF($J$9=42,'Jeunes Plants'!AA467,IF($J$9=43,'Jeunes Plants'!AB467,IF($J$9=44,'Jeunes Plants'!AC467,IF($J$9=45,'Jeunes Plants'!AD467,IF($J$9=46,'Jeunes Plants'!AE467,IF($J$9=47,'Jeunes Plants'!AF467,IF($J$9=48,'Jeunes Plants'!AG467,IF($J$9=49,'Jeunes Plants'!AH467,IF($J$9=50,'Jeunes Plants'!AI467,IF($J$9=51,'Jeunes Plants'!AJ467,IF($J$9=52,'Jeunes Plants'!AK467,IF($J$9=1,'Jeunes Plants'!AL467,IF($J$9=2,'Jeunes Plants'!AM467,IF($J$9=3,'Jeunes Plants'!AN467,IF($J$9=4,'Jeunes Plants'!AO467,IF($J$9=5,'Jeunes Plants'!AP467,IF($J$9=6,'Jeunes Plants'!AQ467,IF($J$9=7,'Jeunes Plants'!AR467,IF($J$9=8,'Jeunes Plants'!AS467,IF($J$9=9,'Jeunes Plants'!AT467,IF($J$9=10,'Jeunes Plants'!AU467,IF($J$9=11,'Jeunes Plants'!AV467,IF($J$9=12,'Jeunes Plants'!AW467,IF($J$9=13,'Jeunes Plants'!AX467,IF($J$9=14,'Jeunes Plants'!AY467,IF($J$9=15,'Jeunes Plants'!AZ467,IF($J$9=16,'Jeunes Plants'!BA467,IF($J$9=17,'Jeunes Plants'!BB467,IF($J$9=18,'Jeunes Plants'!BC467,IF($J$9=19,'Jeunes Plants'!BD467,IF($J$9=20,'Jeunes Plants'!BE467,IF($J$9=21,'Jeunes Plants'!BF467,IF($J$9=22,'Jeunes Plants'!BG467,IF($J$9=23,'Jeunes Plants'!BH467,IF($J$9=24,'Jeunes Plants'!BI467,IF($J$9=25,'Jeunes Plants'!BJ467,IF($J$9=26,'Jeunes Plants'!BK467,IF($J$9=27,'Jeunes Plants'!BL467,IF($J$9=28,'Jeunes Plants'!BM467,IF($J$9=29,'Jeunes Plants'!BN467,IF($J$9=30,'Jeunes Plants'!BO467,IF($J$9=31,'Jeunes Plants'!BP467,IF($J$9=32,'Jeunes Plants'!BQ467,IF($J$9=33,'Jeunes Plants'!BR467,IF($J$9=34,'Jeunes Plants'!BS467,IF($J$9=35,'Jeunes Plants'!B12370,))))))))))))))))))))))))))))))))))))))))))))))))))))</f>
        <v>0</v>
      </c>
      <c r="K676" s="103" t="str">
        <f>IF('Jeunes Plants'!R467=0,"","Erreur")</f>
        <v/>
      </c>
    </row>
    <row r="677" spans="1:11" x14ac:dyDescent="0.25">
      <c r="A677" s="103">
        <f>IF('Jeunes Plants'!A468&lt;&gt;"",'Jeunes Plants'!A468,"")</f>
        <v>10429</v>
      </c>
      <c r="B677" s="103" t="str">
        <f>IF('Jeunes Plants'!L468&lt;&gt;"",'Jeunes Plants'!L468,"")</f>
        <v>S9</v>
      </c>
      <c r="C677" s="107" t="str">
        <f>IF('Jeunes Plants'!B468&lt;&gt;"",'Jeunes Plants'!B468,"")</f>
        <v>GERANIUM ZONALE</v>
      </c>
      <c r="D677" s="107" t="str">
        <f>IF('Jeunes Plants'!C468&lt;&gt;"",'Jeunes Plants'!C468,"")</f>
        <v>Nancy technigera</v>
      </c>
      <c r="E677" s="103">
        <f>IF('Jeunes Plants'!H468&lt;&gt;"",'Jeunes Plants'!H468,"")</f>
        <v>8</v>
      </c>
      <c r="F677" s="103" t="str">
        <f>IF('Jeunes Plants'!E468&lt;&gt;"",'Jeunes Plants'!E468,"")</f>
        <v>B</v>
      </c>
      <c r="G677" s="103" t="str">
        <f>IF('Jeunes Plants'!N468&lt;&gt;"",'Jeunes Plants'!N468,"")</f>
        <v>M3</v>
      </c>
      <c r="H677" s="103" t="str">
        <f>IF('Jeunes Plants'!I468&lt;&gt;"",'Jeunes Plants'!I468,"")</f>
        <v>A</v>
      </c>
      <c r="I677" s="103">
        <f>IF('Jeunes Plants'!J468&lt;&gt;"",'Jeunes Plants'!J468,"")</f>
        <v>0.03</v>
      </c>
      <c r="J677" s="103">
        <f>IF($J$9=36,'Jeunes Plants'!U468,IF($J$9=37,'Jeunes Plants'!V468,IF($J$9=38,'Jeunes Plants'!W468,IF($J$9=39,'Jeunes Plants'!X468,IF($J$9=40,'Jeunes Plants'!Y468,IF($J$9=41,'Jeunes Plants'!Z468,IF($J$9=42,'Jeunes Plants'!AA468,IF($J$9=43,'Jeunes Plants'!AB468,IF($J$9=44,'Jeunes Plants'!AC468,IF($J$9=45,'Jeunes Plants'!AD468,IF($J$9=46,'Jeunes Plants'!AE468,IF($J$9=47,'Jeunes Plants'!AF468,IF($J$9=48,'Jeunes Plants'!AG468,IF($J$9=49,'Jeunes Plants'!AH468,IF($J$9=50,'Jeunes Plants'!AI468,IF($J$9=51,'Jeunes Plants'!AJ468,IF($J$9=52,'Jeunes Plants'!AK468,IF($J$9=1,'Jeunes Plants'!AL468,IF($J$9=2,'Jeunes Plants'!AM468,IF($J$9=3,'Jeunes Plants'!AN468,IF($J$9=4,'Jeunes Plants'!AO468,IF($J$9=5,'Jeunes Plants'!AP468,IF($J$9=6,'Jeunes Plants'!AQ468,IF($J$9=7,'Jeunes Plants'!AR468,IF($J$9=8,'Jeunes Plants'!AS468,IF($J$9=9,'Jeunes Plants'!AT468,IF($J$9=10,'Jeunes Plants'!AU468,IF($J$9=11,'Jeunes Plants'!AV468,IF($J$9=12,'Jeunes Plants'!AW468,IF($J$9=13,'Jeunes Plants'!AX468,IF($J$9=14,'Jeunes Plants'!AY468,IF($J$9=15,'Jeunes Plants'!AZ468,IF($J$9=16,'Jeunes Plants'!BA468,IF($J$9=17,'Jeunes Plants'!BB468,IF($J$9=18,'Jeunes Plants'!BC468,IF($J$9=19,'Jeunes Plants'!BD468,IF($J$9=20,'Jeunes Plants'!BE468,IF($J$9=21,'Jeunes Plants'!BF468,IF($J$9=22,'Jeunes Plants'!BG468,IF($J$9=23,'Jeunes Plants'!BH468,IF($J$9=24,'Jeunes Plants'!BI468,IF($J$9=25,'Jeunes Plants'!BJ468,IF($J$9=26,'Jeunes Plants'!BK468,IF($J$9=27,'Jeunes Plants'!BL468,IF($J$9=28,'Jeunes Plants'!BM468,IF($J$9=29,'Jeunes Plants'!BN468,IF($J$9=30,'Jeunes Plants'!BO468,IF($J$9=31,'Jeunes Plants'!BP468,IF($J$9=32,'Jeunes Plants'!BQ468,IF($J$9=33,'Jeunes Plants'!BR468,IF($J$9=34,'Jeunes Plants'!BS468,IF($J$9=35,'Jeunes Plants'!B12371,))))))))))))))))))))))))))))))))))))))))))))))))))))</f>
        <v>0</v>
      </c>
      <c r="K677" s="103" t="str">
        <f>IF('Jeunes Plants'!R468=0,"","Erreur")</f>
        <v/>
      </c>
    </row>
    <row r="678" spans="1:11" x14ac:dyDescent="0.25">
      <c r="A678" s="103">
        <f>IF('Jeunes Plants'!A469&lt;&gt;"",'Jeunes Plants'!A469,"")</f>
        <v>10715</v>
      </c>
      <c r="B678" s="103" t="str">
        <f>IF('Jeunes Plants'!L469&lt;&gt;"",'Jeunes Plants'!L469,"")</f>
        <v>S9</v>
      </c>
      <c r="C678" s="107" t="str">
        <f>IF('Jeunes Plants'!B469&lt;&gt;"",'Jeunes Plants'!B469,"")</f>
        <v>GERANIUM ZONALE</v>
      </c>
      <c r="D678" s="107" t="str">
        <f>IF('Jeunes Plants'!C469&lt;&gt;"",'Jeunes Plants'!C469,"")</f>
        <v>Paimpol technigera</v>
      </c>
      <c r="E678" s="103">
        <f>IF('Jeunes Plants'!H469&lt;&gt;"",'Jeunes Plants'!H469,"")</f>
        <v>8</v>
      </c>
      <c r="F678" s="103" t="str">
        <f>IF('Jeunes Plants'!E469&lt;&gt;"",'Jeunes Plants'!E469,"")</f>
        <v>B</v>
      </c>
      <c r="G678" s="103" t="str">
        <f>IF('Jeunes Plants'!N469&lt;&gt;"",'Jeunes Plants'!N469,"")</f>
        <v>M3</v>
      </c>
      <c r="H678" s="103" t="str">
        <f>IF('Jeunes Plants'!I469&lt;&gt;"",'Jeunes Plants'!I469,"")</f>
        <v>A</v>
      </c>
      <c r="I678" s="103">
        <f>IF('Jeunes Plants'!J469&lt;&gt;"",'Jeunes Plants'!J469,"")</f>
        <v>0.03</v>
      </c>
      <c r="J678" s="103">
        <f>IF($J$9=36,'Jeunes Plants'!U469,IF($J$9=37,'Jeunes Plants'!V469,IF($J$9=38,'Jeunes Plants'!W469,IF($J$9=39,'Jeunes Plants'!X469,IF($J$9=40,'Jeunes Plants'!Y469,IF($J$9=41,'Jeunes Plants'!Z469,IF($J$9=42,'Jeunes Plants'!AA469,IF($J$9=43,'Jeunes Plants'!AB469,IF($J$9=44,'Jeunes Plants'!AC469,IF($J$9=45,'Jeunes Plants'!AD469,IF($J$9=46,'Jeunes Plants'!AE469,IF($J$9=47,'Jeunes Plants'!AF469,IF($J$9=48,'Jeunes Plants'!AG469,IF($J$9=49,'Jeunes Plants'!AH469,IF($J$9=50,'Jeunes Plants'!AI469,IF($J$9=51,'Jeunes Plants'!AJ469,IF($J$9=52,'Jeunes Plants'!AK469,IF($J$9=1,'Jeunes Plants'!AL469,IF($J$9=2,'Jeunes Plants'!AM469,IF($J$9=3,'Jeunes Plants'!AN469,IF($J$9=4,'Jeunes Plants'!AO469,IF($J$9=5,'Jeunes Plants'!AP469,IF($J$9=6,'Jeunes Plants'!AQ469,IF($J$9=7,'Jeunes Plants'!AR469,IF($J$9=8,'Jeunes Plants'!AS469,IF($J$9=9,'Jeunes Plants'!AT469,IF($J$9=10,'Jeunes Plants'!AU469,IF($J$9=11,'Jeunes Plants'!AV469,IF($J$9=12,'Jeunes Plants'!AW469,IF($J$9=13,'Jeunes Plants'!AX469,IF($J$9=14,'Jeunes Plants'!AY469,IF($J$9=15,'Jeunes Plants'!AZ469,IF($J$9=16,'Jeunes Plants'!BA469,IF($J$9=17,'Jeunes Plants'!BB469,IF($J$9=18,'Jeunes Plants'!BC469,IF($J$9=19,'Jeunes Plants'!BD469,IF($J$9=20,'Jeunes Plants'!BE469,IF($J$9=21,'Jeunes Plants'!BF469,IF($J$9=22,'Jeunes Plants'!BG469,IF($J$9=23,'Jeunes Plants'!BH469,IF($J$9=24,'Jeunes Plants'!BI469,IF($J$9=25,'Jeunes Plants'!BJ469,IF($J$9=26,'Jeunes Plants'!BK469,IF($J$9=27,'Jeunes Plants'!BL469,IF($J$9=28,'Jeunes Plants'!BM469,IF($J$9=29,'Jeunes Plants'!BN469,IF($J$9=30,'Jeunes Plants'!BO469,IF($J$9=31,'Jeunes Plants'!BP469,IF($J$9=32,'Jeunes Plants'!BQ469,IF($J$9=33,'Jeunes Plants'!BR469,IF($J$9=34,'Jeunes Plants'!BS469,IF($J$9=35,'Jeunes Plants'!B12372,))))))))))))))))))))))))))))))))))))))))))))))))))))</f>
        <v>0</v>
      </c>
      <c r="K678" s="103" t="str">
        <f>IF('Jeunes Plants'!R469=0,"","Erreur")</f>
        <v/>
      </c>
    </row>
    <row r="679" spans="1:11" x14ac:dyDescent="0.25">
      <c r="A679" s="103">
        <f>IF('Jeunes Plants'!A470&lt;&gt;"",'Jeunes Plants'!A470,"")</f>
        <v>15422</v>
      </c>
      <c r="B679" s="103" t="str">
        <f>IF('Jeunes Plants'!L470&lt;&gt;"",'Jeunes Plants'!L470,"")</f>
        <v>S9</v>
      </c>
      <c r="C679" s="107" t="str">
        <f>IF('Jeunes Plants'!B470&lt;&gt;"",'Jeunes Plants'!B470,"")</f>
        <v>GERANIUM ZONALE</v>
      </c>
      <c r="D679" s="107" t="str">
        <f>IF('Jeunes Plants'!C470&lt;&gt;"",'Jeunes Plants'!C470,"")</f>
        <v>Glitter pink pac</v>
      </c>
      <c r="E679" s="103">
        <f>IF('Jeunes Plants'!H470&lt;&gt;"",'Jeunes Plants'!H470,"")</f>
        <v>8</v>
      </c>
      <c r="F679" s="103" t="str">
        <f>IF('Jeunes Plants'!E470&lt;&gt;"",'Jeunes Plants'!E470,"")</f>
        <v>B</v>
      </c>
      <c r="G679" s="103" t="str">
        <f>IF('Jeunes Plants'!N470&lt;&gt;"",'Jeunes Plants'!N470,"")</f>
        <v>M3</v>
      </c>
      <c r="H679" s="103" t="str">
        <f>IF('Jeunes Plants'!I470&lt;&gt;"",'Jeunes Plants'!I470,"")</f>
        <v>A</v>
      </c>
      <c r="I679" s="103">
        <f>IF('Jeunes Plants'!J470&lt;&gt;"",'Jeunes Plants'!J470,"")</f>
        <v>4.4999999999999998E-2</v>
      </c>
      <c r="J679" s="103">
        <f>IF($J$9=36,'Jeunes Plants'!U470,IF($J$9=37,'Jeunes Plants'!V470,IF($J$9=38,'Jeunes Plants'!W470,IF($J$9=39,'Jeunes Plants'!X470,IF($J$9=40,'Jeunes Plants'!Y470,IF($J$9=41,'Jeunes Plants'!Z470,IF($J$9=42,'Jeunes Plants'!AA470,IF($J$9=43,'Jeunes Plants'!AB470,IF($J$9=44,'Jeunes Plants'!AC470,IF($J$9=45,'Jeunes Plants'!AD470,IF($J$9=46,'Jeunes Plants'!AE470,IF($J$9=47,'Jeunes Plants'!AF470,IF($J$9=48,'Jeunes Plants'!AG470,IF($J$9=49,'Jeunes Plants'!AH470,IF($J$9=50,'Jeunes Plants'!AI470,IF($J$9=51,'Jeunes Plants'!AJ470,IF($J$9=52,'Jeunes Plants'!AK470,IF($J$9=1,'Jeunes Plants'!AL470,IF($J$9=2,'Jeunes Plants'!AM470,IF($J$9=3,'Jeunes Plants'!AN470,IF($J$9=4,'Jeunes Plants'!AO470,IF($J$9=5,'Jeunes Plants'!AP470,IF($J$9=6,'Jeunes Plants'!AQ470,IF($J$9=7,'Jeunes Plants'!AR470,IF($J$9=8,'Jeunes Plants'!AS470,IF($J$9=9,'Jeunes Plants'!AT470,IF($J$9=10,'Jeunes Plants'!AU470,IF($J$9=11,'Jeunes Plants'!AV470,IF($J$9=12,'Jeunes Plants'!AW470,IF($J$9=13,'Jeunes Plants'!AX470,IF($J$9=14,'Jeunes Plants'!AY470,IF($J$9=15,'Jeunes Plants'!AZ470,IF($J$9=16,'Jeunes Plants'!BA470,IF($J$9=17,'Jeunes Plants'!BB470,IF($J$9=18,'Jeunes Plants'!BC470,IF($J$9=19,'Jeunes Plants'!BD470,IF($J$9=20,'Jeunes Plants'!BE470,IF($J$9=21,'Jeunes Plants'!BF470,IF($J$9=22,'Jeunes Plants'!BG470,IF($J$9=23,'Jeunes Plants'!BH470,IF($J$9=24,'Jeunes Plants'!BI470,IF($J$9=25,'Jeunes Plants'!BJ470,IF($J$9=26,'Jeunes Plants'!BK470,IF($J$9=27,'Jeunes Plants'!BL470,IF($J$9=28,'Jeunes Plants'!BM470,IF($J$9=29,'Jeunes Plants'!BN470,IF($J$9=30,'Jeunes Plants'!BO470,IF($J$9=31,'Jeunes Plants'!BP470,IF($J$9=32,'Jeunes Plants'!BQ470,IF($J$9=33,'Jeunes Plants'!BR470,IF($J$9=34,'Jeunes Plants'!BS470,IF($J$9=35,'Jeunes Plants'!B12373,))))))))))))))))))))))))))))))))))))))))))))))))))))</f>
        <v>0</v>
      </c>
      <c r="K679" s="103" t="str">
        <f>IF('Jeunes Plants'!R470=0,"","Erreur")</f>
        <v/>
      </c>
    </row>
    <row r="680" spans="1:11" x14ac:dyDescent="0.25">
      <c r="A680" s="103">
        <f>IF('Jeunes Plants'!A471&lt;&gt;"",'Jeunes Plants'!A471,"")</f>
        <v>23777</v>
      </c>
      <c r="B680" s="103" t="str">
        <f>IF('Jeunes Plants'!L471&lt;&gt;"",'Jeunes Plants'!L471,"")</f>
        <v>S9</v>
      </c>
      <c r="C680" s="107" t="str">
        <f>IF('Jeunes Plants'!B471&lt;&gt;"",'Jeunes Plants'!B471,"")</f>
        <v>GERANIUM ZONALE</v>
      </c>
      <c r="D680" s="107" t="str">
        <f>IF('Jeunes Plants'!C471&lt;&gt;"",'Jeunes Plants'!C471,"")</f>
        <v>Flower Fairy White Splash pac</v>
      </c>
      <c r="E680" s="103">
        <f>IF('Jeunes Plants'!H471&lt;&gt;"",'Jeunes Plants'!H471,"")</f>
        <v>8</v>
      </c>
      <c r="F680" s="103" t="str">
        <f>IF('Jeunes Plants'!E471&lt;&gt;"",'Jeunes Plants'!E471,"")</f>
        <v>B</v>
      </c>
      <c r="G680" s="103" t="str">
        <f>IF('Jeunes Plants'!N471&lt;&gt;"",'Jeunes Plants'!N471,"")</f>
        <v>M3</v>
      </c>
      <c r="H680" s="103" t="str">
        <f>IF('Jeunes Plants'!I471&lt;&gt;"",'Jeunes Plants'!I471,"")</f>
        <v>A</v>
      </c>
      <c r="I680" s="103">
        <f>IF('Jeunes Plants'!J471&lt;&gt;"",'Jeunes Plants'!J471,"")</f>
        <v>4.4999999999999998E-2</v>
      </c>
      <c r="J680" s="103">
        <f>IF($J$9=36,'Jeunes Plants'!U471,IF($J$9=37,'Jeunes Plants'!V471,IF($J$9=38,'Jeunes Plants'!W471,IF($J$9=39,'Jeunes Plants'!X471,IF($J$9=40,'Jeunes Plants'!Y471,IF($J$9=41,'Jeunes Plants'!Z471,IF($J$9=42,'Jeunes Plants'!AA471,IF($J$9=43,'Jeunes Plants'!AB471,IF($J$9=44,'Jeunes Plants'!AC471,IF($J$9=45,'Jeunes Plants'!AD471,IF($J$9=46,'Jeunes Plants'!AE471,IF($J$9=47,'Jeunes Plants'!AF471,IF($J$9=48,'Jeunes Plants'!AG471,IF($J$9=49,'Jeunes Plants'!AH471,IF($J$9=50,'Jeunes Plants'!AI471,IF($J$9=51,'Jeunes Plants'!AJ471,IF($J$9=52,'Jeunes Plants'!AK471,IF($J$9=1,'Jeunes Plants'!AL471,IF($J$9=2,'Jeunes Plants'!AM471,IF($J$9=3,'Jeunes Plants'!AN471,IF($J$9=4,'Jeunes Plants'!AO471,IF($J$9=5,'Jeunes Plants'!AP471,IF($J$9=6,'Jeunes Plants'!AQ471,IF($J$9=7,'Jeunes Plants'!AR471,IF($J$9=8,'Jeunes Plants'!AS471,IF($J$9=9,'Jeunes Plants'!AT471,IF($J$9=10,'Jeunes Plants'!AU471,IF($J$9=11,'Jeunes Plants'!AV471,IF($J$9=12,'Jeunes Plants'!AW471,IF($J$9=13,'Jeunes Plants'!AX471,IF($J$9=14,'Jeunes Plants'!AY471,IF($J$9=15,'Jeunes Plants'!AZ471,IF($J$9=16,'Jeunes Plants'!BA471,IF($J$9=17,'Jeunes Plants'!BB471,IF($J$9=18,'Jeunes Plants'!BC471,IF($J$9=19,'Jeunes Plants'!BD471,IF($J$9=20,'Jeunes Plants'!BE471,IF($J$9=21,'Jeunes Plants'!BF471,IF($J$9=22,'Jeunes Plants'!BG471,IF($J$9=23,'Jeunes Plants'!BH471,IF($J$9=24,'Jeunes Plants'!BI471,IF($J$9=25,'Jeunes Plants'!BJ471,IF($J$9=26,'Jeunes Plants'!BK471,IF($J$9=27,'Jeunes Plants'!BL471,IF($J$9=28,'Jeunes Plants'!BM471,IF($J$9=29,'Jeunes Plants'!BN471,IF($J$9=30,'Jeunes Plants'!BO471,IF($J$9=31,'Jeunes Plants'!BP471,IF($J$9=32,'Jeunes Plants'!BQ471,IF($J$9=33,'Jeunes Plants'!BR471,IF($J$9=34,'Jeunes Plants'!BS471,IF($J$9=35,'Jeunes Plants'!B12374,))))))))))))))))))))))))))))))))))))))))))))))))))))</f>
        <v>0</v>
      </c>
      <c r="K680" s="103" t="str">
        <f>IF('Jeunes Plants'!R471=0,"","Erreur")</f>
        <v/>
      </c>
    </row>
    <row r="681" spans="1:11" x14ac:dyDescent="0.25">
      <c r="A681" s="103">
        <f>IF('Jeunes Plants'!A472&lt;&gt;"",'Jeunes Plants'!A472,"")</f>
        <v>23778</v>
      </c>
      <c r="B681" s="103" t="str">
        <f>IF('Jeunes Plants'!L472&lt;&gt;"",'Jeunes Plants'!L472,"")</f>
        <v>S9</v>
      </c>
      <c r="C681" s="107" t="str">
        <f>IF('Jeunes Plants'!B472&lt;&gt;"",'Jeunes Plants'!B472,"")</f>
        <v>GERANIUM ZONALE</v>
      </c>
      <c r="D681" s="107" t="str">
        <f>IF('Jeunes Plants'!C472&lt;&gt;"",'Jeunes Plants'!C472,"")</f>
        <v>Calais pac</v>
      </c>
      <c r="E681" s="103">
        <f>IF('Jeunes Plants'!H472&lt;&gt;"",'Jeunes Plants'!H472,"")</f>
        <v>8</v>
      </c>
      <c r="F681" s="103" t="str">
        <f>IF('Jeunes Plants'!E472&lt;&gt;"",'Jeunes Plants'!E472,"")</f>
        <v>B</v>
      </c>
      <c r="G681" s="103" t="str">
        <f>IF('Jeunes Plants'!N472&lt;&gt;"",'Jeunes Plants'!N472,"")</f>
        <v>M3</v>
      </c>
      <c r="H681" s="103" t="str">
        <f>IF('Jeunes Plants'!I472&lt;&gt;"",'Jeunes Plants'!I472,"")</f>
        <v>A</v>
      </c>
      <c r="I681" s="103">
        <f>IF('Jeunes Plants'!J472&lt;&gt;"",'Jeunes Plants'!J472,"")</f>
        <v>0.04</v>
      </c>
      <c r="J681" s="103">
        <f>IF($J$9=36,'Jeunes Plants'!U472,IF($J$9=37,'Jeunes Plants'!V472,IF($J$9=38,'Jeunes Plants'!W472,IF($J$9=39,'Jeunes Plants'!X472,IF($J$9=40,'Jeunes Plants'!Y472,IF($J$9=41,'Jeunes Plants'!Z472,IF($J$9=42,'Jeunes Plants'!AA472,IF($J$9=43,'Jeunes Plants'!AB472,IF($J$9=44,'Jeunes Plants'!AC472,IF($J$9=45,'Jeunes Plants'!AD472,IF($J$9=46,'Jeunes Plants'!AE472,IF($J$9=47,'Jeunes Plants'!AF472,IF($J$9=48,'Jeunes Plants'!AG472,IF($J$9=49,'Jeunes Plants'!AH472,IF($J$9=50,'Jeunes Plants'!AI472,IF($J$9=51,'Jeunes Plants'!AJ472,IF($J$9=52,'Jeunes Plants'!AK472,IF($J$9=1,'Jeunes Plants'!AL472,IF($J$9=2,'Jeunes Plants'!AM472,IF($J$9=3,'Jeunes Plants'!AN472,IF($J$9=4,'Jeunes Plants'!AO472,IF($J$9=5,'Jeunes Plants'!AP472,IF($J$9=6,'Jeunes Plants'!AQ472,IF($J$9=7,'Jeunes Plants'!AR472,IF($J$9=8,'Jeunes Plants'!AS472,IF($J$9=9,'Jeunes Plants'!AT472,IF($J$9=10,'Jeunes Plants'!AU472,IF($J$9=11,'Jeunes Plants'!AV472,IF($J$9=12,'Jeunes Plants'!AW472,IF($J$9=13,'Jeunes Plants'!AX472,IF($J$9=14,'Jeunes Plants'!AY472,IF($J$9=15,'Jeunes Plants'!AZ472,IF($J$9=16,'Jeunes Plants'!BA472,IF($J$9=17,'Jeunes Plants'!BB472,IF($J$9=18,'Jeunes Plants'!BC472,IF($J$9=19,'Jeunes Plants'!BD472,IF($J$9=20,'Jeunes Plants'!BE472,IF($J$9=21,'Jeunes Plants'!BF472,IF($J$9=22,'Jeunes Plants'!BG472,IF($J$9=23,'Jeunes Plants'!BH472,IF($J$9=24,'Jeunes Plants'!BI472,IF($J$9=25,'Jeunes Plants'!BJ472,IF($J$9=26,'Jeunes Plants'!BK472,IF($J$9=27,'Jeunes Plants'!BL472,IF($J$9=28,'Jeunes Plants'!BM472,IF($J$9=29,'Jeunes Plants'!BN472,IF($J$9=30,'Jeunes Plants'!BO472,IF($J$9=31,'Jeunes Plants'!BP472,IF($J$9=32,'Jeunes Plants'!BQ472,IF($J$9=33,'Jeunes Plants'!BR472,IF($J$9=34,'Jeunes Plants'!BS472,IF($J$9=35,'Jeunes Plants'!B12375,))))))))))))))))))))))))))))))))))))))))))))))))))))</f>
        <v>0</v>
      </c>
      <c r="K681" s="103" t="str">
        <f>IF('Jeunes Plants'!R472=0,"","Erreur")</f>
        <v/>
      </c>
    </row>
    <row r="682" spans="1:11" x14ac:dyDescent="0.25">
      <c r="A682" s="103">
        <f>IF('Jeunes Plants'!A473&lt;&gt;"",'Jeunes Plants'!A473,"")</f>
        <v>23779</v>
      </c>
      <c r="B682" s="103" t="str">
        <f>IF('Jeunes Plants'!L473&lt;&gt;"",'Jeunes Plants'!L473,"")</f>
        <v>S9</v>
      </c>
      <c r="C682" s="107" t="str">
        <f>IF('Jeunes Plants'!B473&lt;&gt;"",'Jeunes Plants'!B473,"")</f>
        <v>GERANIUM ZONALE</v>
      </c>
      <c r="D682" s="107" t="str">
        <f>IF('Jeunes Plants'!C473&lt;&gt;"",'Jeunes Plants'!C473,"")</f>
        <v>Candy Pink pac</v>
      </c>
      <c r="E682" s="103">
        <f>IF('Jeunes Plants'!H473&lt;&gt;"",'Jeunes Plants'!H473,"")</f>
        <v>8</v>
      </c>
      <c r="F682" s="103" t="str">
        <f>IF('Jeunes Plants'!E473&lt;&gt;"",'Jeunes Plants'!E473,"")</f>
        <v>B</v>
      </c>
      <c r="G682" s="103" t="str">
        <f>IF('Jeunes Plants'!N473&lt;&gt;"",'Jeunes Plants'!N473,"")</f>
        <v>M3</v>
      </c>
      <c r="H682" s="103" t="str">
        <f>IF('Jeunes Plants'!I473&lt;&gt;"",'Jeunes Plants'!I473,"")</f>
        <v>A</v>
      </c>
      <c r="I682" s="103">
        <f>IF('Jeunes Plants'!J473&lt;&gt;"",'Jeunes Plants'!J473,"")</f>
        <v>0.04</v>
      </c>
      <c r="J682" s="103">
        <f>IF($J$9=36,'Jeunes Plants'!U473,IF($J$9=37,'Jeunes Plants'!V473,IF($J$9=38,'Jeunes Plants'!W473,IF($J$9=39,'Jeunes Plants'!X473,IF($J$9=40,'Jeunes Plants'!Y473,IF($J$9=41,'Jeunes Plants'!Z473,IF($J$9=42,'Jeunes Plants'!AA473,IF($J$9=43,'Jeunes Plants'!AB473,IF($J$9=44,'Jeunes Plants'!AC473,IF($J$9=45,'Jeunes Plants'!AD473,IF($J$9=46,'Jeunes Plants'!AE473,IF($J$9=47,'Jeunes Plants'!AF473,IF($J$9=48,'Jeunes Plants'!AG473,IF($J$9=49,'Jeunes Plants'!AH473,IF($J$9=50,'Jeunes Plants'!AI473,IF($J$9=51,'Jeunes Plants'!AJ473,IF($J$9=52,'Jeunes Plants'!AK473,IF($J$9=1,'Jeunes Plants'!AL473,IF($J$9=2,'Jeunes Plants'!AM473,IF($J$9=3,'Jeunes Plants'!AN473,IF($J$9=4,'Jeunes Plants'!AO473,IF($J$9=5,'Jeunes Plants'!AP473,IF($J$9=6,'Jeunes Plants'!AQ473,IF($J$9=7,'Jeunes Plants'!AR473,IF($J$9=8,'Jeunes Plants'!AS473,IF($J$9=9,'Jeunes Plants'!AT473,IF($J$9=10,'Jeunes Plants'!AU473,IF($J$9=11,'Jeunes Plants'!AV473,IF($J$9=12,'Jeunes Plants'!AW473,IF($J$9=13,'Jeunes Plants'!AX473,IF($J$9=14,'Jeunes Plants'!AY473,IF($J$9=15,'Jeunes Plants'!AZ473,IF($J$9=16,'Jeunes Plants'!BA473,IF($J$9=17,'Jeunes Plants'!BB473,IF($J$9=18,'Jeunes Plants'!BC473,IF($J$9=19,'Jeunes Plants'!BD473,IF($J$9=20,'Jeunes Plants'!BE473,IF($J$9=21,'Jeunes Plants'!BF473,IF($J$9=22,'Jeunes Plants'!BG473,IF($J$9=23,'Jeunes Plants'!BH473,IF($J$9=24,'Jeunes Plants'!BI473,IF($J$9=25,'Jeunes Plants'!BJ473,IF($J$9=26,'Jeunes Plants'!BK473,IF($J$9=27,'Jeunes Plants'!BL473,IF($J$9=28,'Jeunes Plants'!BM473,IF($J$9=29,'Jeunes Plants'!BN473,IF($J$9=30,'Jeunes Plants'!BO473,IF($J$9=31,'Jeunes Plants'!BP473,IF($J$9=32,'Jeunes Plants'!BQ473,IF($J$9=33,'Jeunes Plants'!BR473,IF($J$9=34,'Jeunes Plants'!BS473,IF($J$9=35,'Jeunes Plants'!B12376,))))))))))))))))))))))))))))))))))))))))))))))))))))</f>
        <v>0</v>
      </c>
      <c r="K682" s="103" t="str">
        <f>IF('Jeunes Plants'!R473=0,"","Erreur")</f>
        <v/>
      </c>
    </row>
    <row r="683" spans="1:11" x14ac:dyDescent="0.25">
      <c r="A683" s="450"/>
      <c r="B683" s="450"/>
      <c r="C683" s="451" t="s">
        <v>1897</v>
      </c>
      <c r="D683" s="451"/>
      <c r="E683" s="450"/>
      <c r="F683" s="450"/>
      <c r="G683" s="450"/>
      <c r="H683" s="450"/>
      <c r="I683" s="450"/>
      <c r="J683" s="450">
        <f>SUBTOTAL(9,J672:J682)</f>
        <v>0</v>
      </c>
      <c r="K683" s="450"/>
    </row>
    <row r="684" spans="1:11" x14ac:dyDescent="0.25">
      <c r="A684" s="103" t="str">
        <f>IF('Jeunes Plants'!A474&lt;&gt;"",'Jeunes Plants'!A474,"")</f>
        <v/>
      </c>
      <c r="B684" s="103" t="str">
        <f>IF('Jeunes Plants'!L474&lt;&gt;"",'Jeunes Plants'!L474,"")</f>
        <v>E</v>
      </c>
      <c r="C684" s="107" t="str">
        <f>IF('Jeunes Plants'!B474&lt;&gt;"",'Jeunes Plants'!B474,"")</f>
        <v>GERANIUM ZONALE ROUGE ET ORANGE</v>
      </c>
      <c r="D684" s="107" t="str">
        <f>IF('Jeunes Plants'!C474&lt;&gt;"",'Jeunes Plants'!C474,"")</f>
        <v/>
      </c>
      <c r="E684" s="103" t="str">
        <f>IF('Jeunes Plants'!H474&lt;&gt;"",'Jeunes Plants'!H474,"")</f>
        <v/>
      </c>
      <c r="F684" s="103" t="str">
        <f>IF('Jeunes Plants'!E474&lt;&gt;"",'Jeunes Plants'!E474,"")</f>
        <v/>
      </c>
      <c r="G684" s="103" t="str">
        <f>IF('Jeunes Plants'!N474&lt;&gt;"",'Jeunes Plants'!N474,"")</f>
        <v/>
      </c>
      <c r="H684" s="103" t="str">
        <f>IF('Jeunes Plants'!I474&lt;&gt;"",'Jeunes Plants'!I474,"")</f>
        <v/>
      </c>
      <c r="I684" s="103" t="str">
        <f>IF('Jeunes Plants'!J474&lt;&gt;"",'Jeunes Plants'!J474,"")</f>
        <v/>
      </c>
      <c r="J684" s="103">
        <f>IF($J$9=36,'Jeunes Plants'!U474,IF($J$9=37,'Jeunes Plants'!V474,IF($J$9=38,'Jeunes Plants'!W474,IF($J$9=39,'Jeunes Plants'!X474,IF($J$9=40,'Jeunes Plants'!Y474,IF($J$9=41,'Jeunes Plants'!Z474,IF($J$9=42,'Jeunes Plants'!AA474,IF($J$9=43,'Jeunes Plants'!AB474,IF($J$9=44,'Jeunes Plants'!AC474,IF($J$9=45,'Jeunes Plants'!AD474,IF($J$9=46,'Jeunes Plants'!AE474,IF($J$9=47,'Jeunes Plants'!AF474,IF($J$9=48,'Jeunes Plants'!AG474,IF($J$9=49,'Jeunes Plants'!AH474,IF($J$9=50,'Jeunes Plants'!AI474,IF($J$9=51,'Jeunes Plants'!AJ474,IF($J$9=52,'Jeunes Plants'!AK474,IF($J$9=1,'Jeunes Plants'!AL474,IF($J$9=2,'Jeunes Plants'!AM474,IF($J$9=3,'Jeunes Plants'!AN474,IF($J$9=4,'Jeunes Plants'!AO474,IF($J$9=5,'Jeunes Plants'!AP474,IF($J$9=6,'Jeunes Plants'!AQ474,IF($J$9=7,'Jeunes Plants'!AR474,IF($J$9=8,'Jeunes Plants'!AS474,IF($J$9=9,'Jeunes Plants'!AT474,IF($J$9=10,'Jeunes Plants'!AU474,IF($J$9=11,'Jeunes Plants'!AV474,IF($J$9=12,'Jeunes Plants'!AW474,IF($J$9=13,'Jeunes Plants'!AX474,IF($J$9=14,'Jeunes Plants'!AY474,IF($J$9=15,'Jeunes Plants'!AZ474,IF($J$9=16,'Jeunes Plants'!BA474,IF($J$9=17,'Jeunes Plants'!BB474,IF($J$9=18,'Jeunes Plants'!BC474,IF($J$9=19,'Jeunes Plants'!BD474,IF($J$9=20,'Jeunes Plants'!BE474,IF($J$9=21,'Jeunes Plants'!BF474,IF($J$9=22,'Jeunes Plants'!BG474,IF($J$9=23,'Jeunes Plants'!BH474,IF($J$9=24,'Jeunes Plants'!BI474,IF($J$9=25,'Jeunes Plants'!BJ474,IF($J$9=26,'Jeunes Plants'!BK474,IF($J$9=27,'Jeunes Plants'!BL474,IF($J$9=28,'Jeunes Plants'!BM474,IF($J$9=29,'Jeunes Plants'!BN474,IF($J$9=30,'Jeunes Plants'!BO474,IF($J$9=31,'Jeunes Plants'!BP474,IF($J$9=32,'Jeunes Plants'!BQ474,IF($J$9=33,'Jeunes Plants'!BR474,IF($J$9=34,'Jeunes Plants'!BS474,IF($J$9=35,'Jeunes Plants'!B12377,))))))))))))))))))))))))))))))))))))))))))))))))))))</f>
        <v>0</v>
      </c>
      <c r="K684" s="103" t="str">
        <f>IF('Jeunes Plants'!R474=0,"","Erreur")</f>
        <v/>
      </c>
    </row>
    <row r="685" spans="1:11" x14ac:dyDescent="0.25">
      <c r="A685" s="103">
        <f>IF('Jeunes Plants'!A475&lt;&gt;"",'Jeunes Plants'!A475,"")</f>
        <v>2606</v>
      </c>
      <c r="B685" s="103" t="str">
        <f>IF('Jeunes Plants'!L475&lt;&gt;"",'Jeunes Plants'!L475,"")</f>
        <v>S9</v>
      </c>
      <c r="C685" s="107" t="str">
        <f>IF('Jeunes Plants'!B475&lt;&gt;"",'Jeunes Plants'!B475,"")</f>
        <v>GERANIUM ZONALE</v>
      </c>
      <c r="D685" s="107" t="str">
        <f>IF('Jeunes Plants'!C475&lt;&gt;"",'Jeunes Plants'!C475,"")</f>
        <v>Anthony pac</v>
      </c>
      <c r="E685" s="103">
        <f>IF('Jeunes Plants'!H475&lt;&gt;"",'Jeunes Plants'!H475,"")</f>
        <v>8</v>
      </c>
      <c r="F685" s="103" t="str">
        <f>IF('Jeunes Plants'!E475&lt;&gt;"",'Jeunes Plants'!E475,"")</f>
        <v>B</v>
      </c>
      <c r="G685" s="103" t="str">
        <f>IF('Jeunes Plants'!N475&lt;&gt;"",'Jeunes Plants'!N475,"")</f>
        <v>M3</v>
      </c>
      <c r="H685" s="103" t="str">
        <f>IF('Jeunes Plants'!I475&lt;&gt;"",'Jeunes Plants'!I475,"")</f>
        <v>A</v>
      </c>
      <c r="I685" s="103">
        <f>IF('Jeunes Plants'!J475&lt;&gt;"",'Jeunes Plants'!J475,"")</f>
        <v>0.04</v>
      </c>
      <c r="J685" s="103">
        <f>IF($J$9=36,'Jeunes Plants'!U475,IF($J$9=37,'Jeunes Plants'!V475,IF($J$9=38,'Jeunes Plants'!W475,IF($J$9=39,'Jeunes Plants'!X475,IF($J$9=40,'Jeunes Plants'!Y475,IF($J$9=41,'Jeunes Plants'!Z475,IF($J$9=42,'Jeunes Plants'!AA475,IF($J$9=43,'Jeunes Plants'!AB475,IF($J$9=44,'Jeunes Plants'!AC475,IF($J$9=45,'Jeunes Plants'!AD475,IF($J$9=46,'Jeunes Plants'!AE475,IF($J$9=47,'Jeunes Plants'!AF475,IF($J$9=48,'Jeunes Plants'!AG475,IF($J$9=49,'Jeunes Plants'!AH475,IF($J$9=50,'Jeunes Plants'!AI475,IF($J$9=51,'Jeunes Plants'!AJ475,IF($J$9=52,'Jeunes Plants'!AK475,IF($J$9=1,'Jeunes Plants'!AL475,IF($J$9=2,'Jeunes Plants'!AM475,IF($J$9=3,'Jeunes Plants'!AN475,IF($J$9=4,'Jeunes Plants'!AO475,IF($J$9=5,'Jeunes Plants'!AP475,IF($J$9=6,'Jeunes Plants'!AQ475,IF($J$9=7,'Jeunes Plants'!AR475,IF($J$9=8,'Jeunes Plants'!AS475,IF($J$9=9,'Jeunes Plants'!AT475,IF($J$9=10,'Jeunes Plants'!AU475,IF($J$9=11,'Jeunes Plants'!AV475,IF($J$9=12,'Jeunes Plants'!AW475,IF($J$9=13,'Jeunes Plants'!AX475,IF($J$9=14,'Jeunes Plants'!AY475,IF($J$9=15,'Jeunes Plants'!AZ475,IF($J$9=16,'Jeunes Plants'!BA475,IF($J$9=17,'Jeunes Plants'!BB475,IF($J$9=18,'Jeunes Plants'!BC475,IF($J$9=19,'Jeunes Plants'!BD475,IF($J$9=20,'Jeunes Plants'!BE475,IF($J$9=21,'Jeunes Plants'!BF475,IF($J$9=22,'Jeunes Plants'!BG475,IF($J$9=23,'Jeunes Plants'!BH475,IF($J$9=24,'Jeunes Plants'!BI475,IF($J$9=25,'Jeunes Plants'!BJ475,IF($J$9=26,'Jeunes Plants'!BK475,IF($J$9=27,'Jeunes Plants'!BL475,IF($J$9=28,'Jeunes Plants'!BM475,IF($J$9=29,'Jeunes Plants'!BN475,IF($J$9=30,'Jeunes Plants'!BO475,IF($J$9=31,'Jeunes Plants'!BP475,IF($J$9=32,'Jeunes Plants'!BQ475,IF($J$9=33,'Jeunes Plants'!BR475,IF($J$9=34,'Jeunes Plants'!BS475,IF($J$9=35,'Jeunes Plants'!B12378,))))))))))))))))))))))))))))))))))))))))))))))))))))</f>
        <v>0</v>
      </c>
      <c r="K685" s="103" t="str">
        <f>IF('Jeunes Plants'!R475=0,"","Erreur")</f>
        <v/>
      </c>
    </row>
    <row r="686" spans="1:11" x14ac:dyDescent="0.25">
      <c r="A686" s="103">
        <f>IF('Jeunes Plants'!A476&lt;&gt;"",'Jeunes Plants'!A476,"")</f>
        <v>1134</v>
      </c>
      <c r="B686" s="103" t="str">
        <f>IF('Jeunes Plants'!L476&lt;&gt;"",'Jeunes Plants'!L476,"")</f>
        <v>S9</v>
      </c>
      <c r="C686" s="107" t="str">
        <f>IF('Jeunes Plants'!B476&lt;&gt;"",'Jeunes Plants'!B476,"")</f>
        <v>GERANIUM ZONALE</v>
      </c>
      <c r="D686" s="107" t="str">
        <f>IF('Jeunes Plants'!C476&lt;&gt;"",'Jeunes Plants'!C476,"")</f>
        <v>Dijon technigera</v>
      </c>
      <c r="E686" s="103">
        <f>IF('Jeunes Plants'!H476&lt;&gt;"",'Jeunes Plants'!H476,"")</f>
        <v>8</v>
      </c>
      <c r="F686" s="103" t="str">
        <f>IF('Jeunes Plants'!E476&lt;&gt;"",'Jeunes Plants'!E476,"")</f>
        <v>B</v>
      </c>
      <c r="G686" s="103" t="str">
        <f>IF('Jeunes Plants'!N476&lt;&gt;"",'Jeunes Plants'!N476,"")</f>
        <v>M3</v>
      </c>
      <c r="H686" s="103" t="str">
        <f>IF('Jeunes Plants'!I476&lt;&gt;"",'Jeunes Plants'!I476,"")</f>
        <v>A</v>
      </c>
      <c r="I686" s="103">
        <f>IF('Jeunes Plants'!J476&lt;&gt;"",'Jeunes Plants'!J476,"")</f>
        <v>0.03</v>
      </c>
      <c r="J686" s="103">
        <f>IF($J$9=36,'Jeunes Plants'!U476,IF($J$9=37,'Jeunes Plants'!V476,IF($J$9=38,'Jeunes Plants'!W476,IF($J$9=39,'Jeunes Plants'!X476,IF($J$9=40,'Jeunes Plants'!Y476,IF($J$9=41,'Jeunes Plants'!Z476,IF($J$9=42,'Jeunes Plants'!AA476,IF($J$9=43,'Jeunes Plants'!AB476,IF($J$9=44,'Jeunes Plants'!AC476,IF($J$9=45,'Jeunes Plants'!AD476,IF($J$9=46,'Jeunes Plants'!AE476,IF($J$9=47,'Jeunes Plants'!AF476,IF($J$9=48,'Jeunes Plants'!AG476,IF($J$9=49,'Jeunes Plants'!AH476,IF($J$9=50,'Jeunes Plants'!AI476,IF($J$9=51,'Jeunes Plants'!AJ476,IF($J$9=52,'Jeunes Plants'!AK476,IF($J$9=1,'Jeunes Plants'!AL476,IF($J$9=2,'Jeunes Plants'!AM476,IF($J$9=3,'Jeunes Plants'!AN476,IF($J$9=4,'Jeunes Plants'!AO476,IF($J$9=5,'Jeunes Plants'!AP476,IF($J$9=6,'Jeunes Plants'!AQ476,IF($J$9=7,'Jeunes Plants'!AR476,IF($J$9=8,'Jeunes Plants'!AS476,IF($J$9=9,'Jeunes Plants'!AT476,IF($J$9=10,'Jeunes Plants'!AU476,IF($J$9=11,'Jeunes Plants'!AV476,IF($J$9=12,'Jeunes Plants'!AW476,IF($J$9=13,'Jeunes Plants'!AX476,IF($J$9=14,'Jeunes Plants'!AY476,IF($J$9=15,'Jeunes Plants'!AZ476,IF($J$9=16,'Jeunes Plants'!BA476,IF($J$9=17,'Jeunes Plants'!BB476,IF($J$9=18,'Jeunes Plants'!BC476,IF($J$9=19,'Jeunes Plants'!BD476,IF($J$9=20,'Jeunes Plants'!BE476,IF($J$9=21,'Jeunes Plants'!BF476,IF($J$9=22,'Jeunes Plants'!BG476,IF($J$9=23,'Jeunes Plants'!BH476,IF($J$9=24,'Jeunes Plants'!BI476,IF($J$9=25,'Jeunes Plants'!BJ476,IF($J$9=26,'Jeunes Plants'!BK476,IF($J$9=27,'Jeunes Plants'!BL476,IF($J$9=28,'Jeunes Plants'!BM476,IF($J$9=29,'Jeunes Plants'!BN476,IF($J$9=30,'Jeunes Plants'!BO476,IF($J$9=31,'Jeunes Plants'!BP476,IF($J$9=32,'Jeunes Plants'!BQ476,IF($J$9=33,'Jeunes Plants'!BR476,IF($J$9=34,'Jeunes Plants'!BS476,IF($J$9=35,'Jeunes Plants'!B12379,))))))))))))))))))))))))))))))))))))))))))))))))))))</f>
        <v>0</v>
      </c>
      <c r="K686" s="103" t="str">
        <f>IF('Jeunes Plants'!R476=0,"","Erreur")</f>
        <v/>
      </c>
    </row>
    <row r="687" spans="1:11" x14ac:dyDescent="0.25">
      <c r="A687" s="103">
        <f>IF('Jeunes Plants'!A477&lt;&gt;"",'Jeunes Plants'!A477,"")</f>
        <v>15424</v>
      </c>
      <c r="B687" s="103" t="str">
        <f>IF('Jeunes Plants'!L477&lt;&gt;"",'Jeunes Plants'!L477,"")</f>
        <v>S9</v>
      </c>
      <c r="C687" s="107" t="str">
        <f>IF('Jeunes Plants'!B477&lt;&gt;"",'Jeunes Plants'!B477,"")</f>
        <v>GERANIUM ZONALE</v>
      </c>
      <c r="D687" s="107" t="str">
        <f>IF('Jeunes Plants'!C477&lt;&gt;"",'Jeunes Plants'!C477,"")</f>
        <v>Glitter Orange pac</v>
      </c>
      <c r="E687" s="103">
        <f>IF('Jeunes Plants'!H477&lt;&gt;"",'Jeunes Plants'!H477,"")</f>
        <v>8</v>
      </c>
      <c r="F687" s="103" t="str">
        <f>IF('Jeunes Plants'!E477&lt;&gt;"",'Jeunes Plants'!E477,"")</f>
        <v>B</v>
      </c>
      <c r="G687" s="103" t="str">
        <f>IF('Jeunes Plants'!N477&lt;&gt;"",'Jeunes Plants'!N477,"")</f>
        <v>M3</v>
      </c>
      <c r="H687" s="103" t="str">
        <f>IF('Jeunes Plants'!I477&lt;&gt;"",'Jeunes Plants'!I477,"")</f>
        <v>A</v>
      </c>
      <c r="I687" s="103">
        <f>IF('Jeunes Plants'!J477&lt;&gt;"",'Jeunes Plants'!J477,"")</f>
        <v>4.4999999999999998E-2</v>
      </c>
      <c r="J687" s="103">
        <f>IF($J$9=36,'Jeunes Plants'!U477,IF($J$9=37,'Jeunes Plants'!V477,IF($J$9=38,'Jeunes Plants'!W477,IF($J$9=39,'Jeunes Plants'!X477,IF($J$9=40,'Jeunes Plants'!Y477,IF($J$9=41,'Jeunes Plants'!Z477,IF($J$9=42,'Jeunes Plants'!AA477,IF($J$9=43,'Jeunes Plants'!AB477,IF($J$9=44,'Jeunes Plants'!AC477,IF($J$9=45,'Jeunes Plants'!AD477,IF($J$9=46,'Jeunes Plants'!AE477,IF($J$9=47,'Jeunes Plants'!AF477,IF($J$9=48,'Jeunes Plants'!AG477,IF($J$9=49,'Jeunes Plants'!AH477,IF($J$9=50,'Jeunes Plants'!AI477,IF($J$9=51,'Jeunes Plants'!AJ477,IF($J$9=52,'Jeunes Plants'!AK477,IF($J$9=1,'Jeunes Plants'!AL477,IF($J$9=2,'Jeunes Plants'!AM477,IF($J$9=3,'Jeunes Plants'!AN477,IF($J$9=4,'Jeunes Plants'!AO477,IF($J$9=5,'Jeunes Plants'!AP477,IF($J$9=6,'Jeunes Plants'!AQ477,IF($J$9=7,'Jeunes Plants'!AR477,IF($J$9=8,'Jeunes Plants'!AS477,IF($J$9=9,'Jeunes Plants'!AT477,IF($J$9=10,'Jeunes Plants'!AU477,IF($J$9=11,'Jeunes Plants'!AV477,IF($J$9=12,'Jeunes Plants'!AW477,IF($J$9=13,'Jeunes Plants'!AX477,IF($J$9=14,'Jeunes Plants'!AY477,IF($J$9=15,'Jeunes Plants'!AZ477,IF($J$9=16,'Jeunes Plants'!BA477,IF($J$9=17,'Jeunes Plants'!BB477,IF($J$9=18,'Jeunes Plants'!BC477,IF($J$9=19,'Jeunes Plants'!BD477,IF($J$9=20,'Jeunes Plants'!BE477,IF($J$9=21,'Jeunes Plants'!BF477,IF($J$9=22,'Jeunes Plants'!BG477,IF($J$9=23,'Jeunes Plants'!BH477,IF($J$9=24,'Jeunes Plants'!BI477,IF($J$9=25,'Jeunes Plants'!BJ477,IF($J$9=26,'Jeunes Plants'!BK477,IF($J$9=27,'Jeunes Plants'!BL477,IF($J$9=28,'Jeunes Plants'!BM477,IF($J$9=29,'Jeunes Plants'!BN477,IF($J$9=30,'Jeunes Plants'!BO477,IF($J$9=31,'Jeunes Plants'!BP477,IF($J$9=32,'Jeunes Plants'!BQ477,IF($J$9=33,'Jeunes Plants'!BR477,IF($J$9=34,'Jeunes Plants'!BS477,IF($J$9=35,'Jeunes Plants'!B12380,))))))))))))))))))))))))))))))))))))))))))))))))))))</f>
        <v>0</v>
      </c>
      <c r="K687" s="103" t="str">
        <f>IF('Jeunes Plants'!R477=0,"","Erreur")</f>
        <v/>
      </c>
    </row>
    <row r="688" spans="1:11" x14ac:dyDescent="0.25">
      <c r="A688" s="103">
        <f>IF('Jeunes Plants'!A478&lt;&gt;"",'Jeunes Plants'!A478,"")</f>
        <v>2935</v>
      </c>
      <c r="B688" s="103" t="str">
        <f>IF('Jeunes Plants'!L478&lt;&gt;"",'Jeunes Plants'!L478,"")</f>
        <v>S9</v>
      </c>
      <c r="C688" s="107" t="str">
        <f>IF('Jeunes Plants'!B478&lt;&gt;"",'Jeunes Plants'!B478,"")</f>
        <v>GERANIUM ZONALE</v>
      </c>
      <c r="D688" s="107" t="str">
        <f>IF('Jeunes Plants'!C478&lt;&gt;"",'Jeunes Plants'!C478,"")</f>
        <v>Laval technigera</v>
      </c>
      <c r="E688" s="103">
        <f>IF('Jeunes Plants'!H478&lt;&gt;"",'Jeunes Plants'!H478,"")</f>
        <v>8</v>
      </c>
      <c r="F688" s="103" t="str">
        <f>IF('Jeunes Plants'!E478&lt;&gt;"",'Jeunes Plants'!E478,"")</f>
        <v>B</v>
      </c>
      <c r="G688" s="103" t="str">
        <f>IF('Jeunes Plants'!N478&lt;&gt;"",'Jeunes Plants'!N478,"")</f>
        <v>M3</v>
      </c>
      <c r="H688" s="103" t="str">
        <f>IF('Jeunes Plants'!I478&lt;&gt;"",'Jeunes Plants'!I478,"")</f>
        <v>A</v>
      </c>
      <c r="I688" s="103">
        <f>IF('Jeunes Plants'!J478&lt;&gt;"",'Jeunes Plants'!J478,"")</f>
        <v>0.03</v>
      </c>
      <c r="J688" s="103">
        <f>IF($J$9=36,'Jeunes Plants'!U478,IF($J$9=37,'Jeunes Plants'!V478,IF($J$9=38,'Jeunes Plants'!W478,IF($J$9=39,'Jeunes Plants'!X478,IF($J$9=40,'Jeunes Plants'!Y478,IF($J$9=41,'Jeunes Plants'!Z478,IF($J$9=42,'Jeunes Plants'!AA478,IF($J$9=43,'Jeunes Plants'!AB478,IF($J$9=44,'Jeunes Plants'!AC478,IF($J$9=45,'Jeunes Plants'!AD478,IF($J$9=46,'Jeunes Plants'!AE478,IF($J$9=47,'Jeunes Plants'!AF478,IF($J$9=48,'Jeunes Plants'!AG478,IF($J$9=49,'Jeunes Plants'!AH478,IF($J$9=50,'Jeunes Plants'!AI478,IF($J$9=51,'Jeunes Plants'!AJ478,IF($J$9=52,'Jeunes Plants'!AK478,IF($J$9=1,'Jeunes Plants'!AL478,IF($J$9=2,'Jeunes Plants'!AM478,IF($J$9=3,'Jeunes Plants'!AN478,IF($J$9=4,'Jeunes Plants'!AO478,IF($J$9=5,'Jeunes Plants'!AP478,IF($J$9=6,'Jeunes Plants'!AQ478,IF($J$9=7,'Jeunes Plants'!AR478,IF($J$9=8,'Jeunes Plants'!AS478,IF($J$9=9,'Jeunes Plants'!AT478,IF($J$9=10,'Jeunes Plants'!AU478,IF($J$9=11,'Jeunes Plants'!AV478,IF($J$9=12,'Jeunes Plants'!AW478,IF($J$9=13,'Jeunes Plants'!AX478,IF($J$9=14,'Jeunes Plants'!AY478,IF($J$9=15,'Jeunes Plants'!AZ478,IF($J$9=16,'Jeunes Plants'!BA478,IF($J$9=17,'Jeunes Plants'!BB478,IF($J$9=18,'Jeunes Plants'!BC478,IF($J$9=19,'Jeunes Plants'!BD478,IF($J$9=20,'Jeunes Plants'!BE478,IF($J$9=21,'Jeunes Plants'!BF478,IF($J$9=22,'Jeunes Plants'!BG478,IF($J$9=23,'Jeunes Plants'!BH478,IF($J$9=24,'Jeunes Plants'!BI478,IF($J$9=25,'Jeunes Plants'!BJ478,IF($J$9=26,'Jeunes Plants'!BK478,IF($J$9=27,'Jeunes Plants'!BL478,IF($J$9=28,'Jeunes Plants'!BM478,IF($J$9=29,'Jeunes Plants'!BN478,IF($J$9=30,'Jeunes Plants'!BO478,IF($J$9=31,'Jeunes Plants'!BP478,IF($J$9=32,'Jeunes Plants'!BQ478,IF($J$9=33,'Jeunes Plants'!BR478,IF($J$9=34,'Jeunes Plants'!BS478,IF($J$9=35,'Jeunes Plants'!B12381,))))))))))))))))))))))))))))))))))))))))))))))))))))</f>
        <v>0</v>
      </c>
      <c r="K688" s="103" t="str">
        <f>IF('Jeunes Plants'!R478=0,"","Erreur")</f>
        <v/>
      </c>
    </row>
    <row r="689" spans="1:11" x14ac:dyDescent="0.25">
      <c r="A689" s="103">
        <f>IF('Jeunes Plants'!A479&lt;&gt;"",'Jeunes Plants'!A479,"")</f>
        <v>2478</v>
      </c>
      <c r="B689" s="103" t="str">
        <f>IF('Jeunes Plants'!L479&lt;&gt;"",'Jeunes Plants'!L479,"")</f>
        <v>S9</v>
      </c>
      <c r="C689" s="107" t="str">
        <f>IF('Jeunes Plants'!B479&lt;&gt;"",'Jeunes Plants'!B479,"")</f>
        <v>GERANIUM ZONALE</v>
      </c>
      <c r="D689" s="107" t="str">
        <f>IF('Jeunes Plants'!C479&lt;&gt;"",'Jeunes Plants'!C479,"")</f>
        <v>Libourne technigera</v>
      </c>
      <c r="E689" s="103">
        <f>IF('Jeunes Plants'!H479&lt;&gt;"",'Jeunes Plants'!H479,"")</f>
        <v>8</v>
      </c>
      <c r="F689" s="103" t="str">
        <f>IF('Jeunes Plants'!E479&lt;&gt;"",'Jeunes Plants'!E479,"")</f>
        <v>B</v>
      </c>
      <c r="G689" s="103" t="str">
        <f>IF('Jeunes Plants'!N479&lt;&gt;"",'Jeunes Plants'!N479,"")</f>
        <v>M3</v>
      </c>
      <c r="H689" s="103" t="str">
        <f>IF('Jeunes Plants'!I479&lt;&gt;"",'Jeunes Plants'!I479,"")</f>
        <v>A</v>
      </c>
      <c r="I689" s="103">
        <f>IF('Jeunes Plants'!J479&lt;&gt;"",'Jeunes Plants'!J479,"")</f>
        <v>0.03</v>
      </c>
      <c r="J689" s="103">
        <f>IF($J$9=36,'Jeunes Plants'!U479,IF($J$9=37,'Jeunes Plants'!V479,IF($J$9=38,'Jeunes Plants'!W479,IF($J$9=39,'Jeunes Plants'!X479,IF($J$9=40,'Jeunes Plants'!Y479,IF($J$9=41,'Jeunes Plants'!Z479,IF($J$9=42,'Jeunes Plants'!AA479,IF($J$9=43,'Jeunes Plants'!AB479,IF($J$9=44,'Jeunes Plants'!AC479,IF($J$9=45,'Jeunes Plants'!AD479,IF($J$9=46,'Jeunes Plants'!AE479,IF($J$9=47,'Jeunes Plants'!AF479,IF($J$9=48,'Jeunes Plants'!AG479,IF($J$9=49,'Jeunes Plants'!AH479,IF($J$9=50,'Jeunes Plants'!AI479,IF($J$9=51,'Jeunes Plants'!AJ479,IF($J$9=52,'Jeunes Plants'!AK479,IF($J$9=1,'Jeunes Plants'!AL479,IF($J$9=2,'Jeunes Plants'!AM479,IF($J$9=3,'Jeunes Plants'!AN479,IF($J$9=4,'Jeunes Plants'!AO479,IF($J$9=5,'Jeunes Plants'!AP479,IF($J$9=6,'Jeunes Plants'!AQ479,IF($J$9=7,'Jeunes Plants'!AR479,IF($J$9=8,'Jeunes Plants'!AS479,IF($J$9=9,'Jeunes Plants'!AT479,IF($J$9=10,'Jeunes Plants'!AU479,IF($J$9=11,'Jeunes Plants'!AV479,IF($J$9=12,'Jeunes Plants'!AW479,IF($J$9=13,'Jeunes Plants'!AX479,IF($J$9=14,'Jeunes Plants'!AY479,IF($J$9=15,'Jeunes Plants'!AZ479,IF($J$9=16,'Jeunes Plants'!BA479,IF($J$9=17,'Jeunes Plants'!BB479,IF($J$9=18,'Jeunes Plants'!BC479,IF($J$9=19,'Jeunes Plants'!BD479,IF($J$9=20,'Jeunes Plants'!BE479,IF($J$9=21,'Jeunes Plants'!BF479,IF($J$9=22,'Jeunes Plants'!BG479,IF($J$9=23,'Jeunes Plants'!BH479,IF($J$9=24,'Jeunes Plants'!BI479,IF($J$9=25,'Jeunes Plants'!BJ479,IF($J$9=26,'Jeunes Plants'!BK479,IF($J$9=27,'Jeunes Plants'!BL479,IF($J$9=28,'Jeunes Plants'!BM479,IF($J$9=29,'Jeunes Plants'!BN479,IF($J$9=30,'Jeunes Plants'!BO479,IF($J$9=31,'Jeunes Plants'!BP479,IF($J$9=32,'Jeunes Plants'!BQ479,IF($J$9=33,'Jeunes Plants'!BR479,IF($J$9=34,'Jeunes Plants'!BS479,IF($J$9=35,'Jeunes Plants'!B12382,))))))))))))))))))))))))))))))))))))))))))))))))))))</f>
        <v>0</v>
      </c>
      <c r="K689" s="103" t="str">
        <f>IF('Jeunes Plants'!R479=0,"","Erreur")</f>
        <v/>
      </c>
    </row>
    <row r="690" spans="1:11" x14ac:dyDescent="0.25">
      <c r="A690" s="103">
        <f>IF('Jeunes Plants'!A480&lt;&gt;"",'Jeunes Plants'!A480,"")</f>
        <v>11776</v>
      </c>
      <c r="B690" s="103" t="str">
        <f>IF('Jeunes Plants'!L480&lt;&gt;"",'Jeunes Plants'!L480,"")</f>
        <v>S9</v>
      </c>
      <c r="C690" s="107" t="str">
        <f>IF('Jeunes Plants'!B480&lt;&gt;"",'Jeunes Plants'!B480,"")</f>
        <v>GERANIUM ZONALE</v>
      </c>
      <c r="D690" s="107" t="str">
        <f>IF('Jeunes Plants'!C480&lt;&gt;"",'Jeunes Plants'!C480,"")</f>
        <v>Morning Sun pac</v>
      </c>
      <c r="E690" s="103">
        <f>IF('Jeunes Plants'!H480&lt;&gt;"",'Jeunes Plants'!H480,"")</f>
        <v>8</v>
      </c>
      <c r="F690" s="103" t="str">
        <f>IF('Jeunes Plants'!E480&lt;&gt;"",'Jeunes Plants'!E480,"")</f>
        <v>B</v>
      </c>
      <c r="G690" s="103" t="str">
        <f>IF('Jeunes Plants'!N480&lt;&gt;"",'Jeunes Plants'!N480,"")</f>
        <v>M3</v>
      </c>
      <c r="H690" s="103" t="str">
        <f>IF('Jeunes Plants'!I480&lt;&gt;"",'Jeunes Plants'!I480,"")</f>
        <v>A</v>
      </c>
      <c r="I690" s="103">
        <f>IF('Jeunes Plants'!J480&lt;&gt;"",'Jeunes Plants'!J480,"")</f>
        <v>0.04</v>
      </c>
      <c r="J690" s="103">
        <f>IF($J$9=36,'Jeunes Plants'!U480,IF($J$9=37,'Jeunes Plants'!V480,IF($J$9=38,'Jeunes Plants'!W480,IF($J$9=39,'Jeunes Plants'!X480,IF($J$9=40,'Jeunes Plants'!Y480,IF($J$9=41,'Jeunes Plants'!Z480,IF($J$9=42,'Jeunes Plants'!AA480,IF($J$9=43,'Jeunes Plants'!AB480,IF($J$9=44,'Jeunes Plants'!AC480,IF($J$9=45,'Jeunes Plants'!AD480,IF($J$9=46,'Jeunes Plants'!AE480,IF($J$9=47,'Jeunes Plants'!AF480,IF($J$9=48,'Jeunes Plants'!AG480,IF($J$9=49,'Jeunes Plants'!AH480,IF($J$9=50,'Jeunes Plants'!AI480,IF($J$9=51,'Jeunes Plants'!AJ480,IF($J$9=52,'Jeunes Plants'!AK480,IF($J$9=1,'Jeunes Plants'!AL480,IF($J$9=2,'Jeunes Plants'!AM480,IF($J$9=3,'Jeunes Plants'!AN480,IF($J$9=4,'Jeunes Plants'!AO480,IF($J$9=5,'Jeunes Plants'!AP480,IF($J$9=6,'Jeunes Plants'!AQ480,IF($J$9=7,'Jeunes Plants'!AR480,IF($J$9=8,'Jeunes Plants'!AS480,IF($J$9=9,'Jeunes Plants'!AT480,IF($J$9=10,'Jeunes Plants'!AU480,IF($J$9=11,'Jeunes Plants'!AV480,IF($J$9=12,'Jeunes Plants'!AW480,IF($J$9=13,'Jeunes Plants'!AX480,IF($J$9=14,'Jeunes Plants'!AY480,IF($J$9=15,'Jeunes Plants'!AZ480,IF($J$9=16,'Jeunes Plants'!BA480,IF($J$9=17,'Jeunes Plants'!BB480,IF($J$9=18,'Jeunes Plants'!BC480,IF($J$9=19,'Jeunes Plants'!BD480,IF($J$9=20,'Jeunes Plants'!BE480,IF($J$9=21,'Jeunes Plants'!BF480,IF($J$9=22,'Jeunes Plants'!BG480,IF($J$9=23,'Jeunes Plants'!BH480,IF($J$9=24,'Jeunes Plants'!BI480,IF($J$9=25,'Jeunes Plants'!BJ480,IF($J$9=26,'Jeunes Plants'!BK480,IF($J$9=27,'Jeunes Plants'!BL480,IF($J$9=28,'Jeunes Plants'!BM480,IF($J$9=29,'Jeunes Plants'!BN480,IF($J$9=30,'Jeunes Plants'!BO480,IF($J$9=31,'Jeunes Plants'!BP480,IF($J$9=32,'Jeunes Plants'!BQ480,IF($J$9=33,'Jeunes Plants'!BR480,IF($J$9=34,'Jeunes Plants'!BS480,IF($J$9=35,'Jeunes Plants'!B12383,))))))))))))))))))))))))))))))))))))))))))))))))))))</f>
        <v>0</v>
      </c>
      <c r="K690" s="103" t="str">
        <f>IF('Jeunes Plants'!R480=0,"","Erreur")</f>
        <v/>
      </c>
    </row>
    <row r="691" spans="1:11" x14ac:dyDescent="0.25">
      <c r="A691" s="103">
        <f>IF('Jeunes Plants'!A481&lt;&gt;"",'Jeunes Plants'!A481,"")</f>
        <v>10425</v>
      </c>
      <c r="B691" s="103" t="str">
        <f>IF('Jeunes Plants'!L481&lt;&gt;"",'Jeunes Plants'!L481,"")</f>
        <v>S9</v>
      </c>
      <c r="C691" s="107" t="str">
        <f>IF('Jeunes Plants'!B481&lt;&gt;"",'Jeunes Plants'!B481,"")</f>
        <v>GERANIUM ZONALE</v>
      </c>
      <c r="D691" s="107" t="str">
        <f>IF('Jeunes Plants'!C481&lt;&gt;"",'Jeunes Plants'!C481,"")</f>
        <v>Oleron technigera</v>
      </c>
      <c r="E691" s="103">
        <f>IF('Jeunes Plants'!H481&lt;&gt;"",'Jeunes Plants'!H481,"")</f>
        <v>8</v>
      </c>
      <c r="F691" s="103" t="str">
        <f>IF('Jeunes Plants'!E481&lt;&gt;"",'Jeunes Plants'!E481,"")</f>
        <v>B</v>
      </c>
      <c r="G691" s="103" t="str">
        <f>IF('Jeunes Plants'!N481&lt;&gt;"",'Jeunes Plants'!N481,"")</f>
        <v>M3</v>
      </c>
      <c r="H691" s="103" t="str">
        <f>IF('Jeunes Plants'!I481&lt;&gt;"",'Jeunes Plants'!I481,"")</f>
        <v>A</v>
      </c>
      <c r="I691" s="103">
        <f>IF('Jeunes Plants'!J481&lt;&gt;"",'Jeunes Plants'!J481,"")</f>
        <v>0.03</v>
      </c>
      <c r="J691" s="103">
        <f>IF($J$9=36,'Jeunes Plants'!U481,IF($J$9=37,'Jeunes Plants'!V481,IF($J$9=38,'Jeunes Plants'!W481,IF($J$9=39,'Jeunes Plants'!X481,IF($J$9=40,'Jeunes Plants'!Y481,IF($J$9=41,'Jeunes Plants'!Z481,IF($J$9=42,'Jeunes Plants'!AA481,IF($J$9=43,'Jeunes Plants'!AB481,IF($J$9=44,'Jeunes Plants'!AC481,IF($J$9=45,'Jeunes Plants'!AD481,IF($J$9=46,'Jeunes Plants'!AE481,IF($J$9=47,'Jeunes Plants'!AF481,IF($J$9=48,'Jeunes Plants'!AG481,IF($J$9=49,'Jeunes Plants'!AH481,IF($J$9=50,'Jeunes Plants'!AI481,IF($J$9=51,'Jeunes Plants'!AJ481,IF($J$9=52,'Jeunes Plants'!AK481,IF($J$9=1,'Jeunes Plants'!AL481,IF($J$9=2,'Jeunes Plants'!AM481,IF($J$9=3,'Jeunes Plants'!AN481,IF($J$9=4,'Jeunes Plants'!AO481,IF($J$9=5,'Jeunes Plants'!AP481,IF($J$9=6,'Jeunes Plants'!AQ481,IF($J$9=7,'Jeunes Plants'!AR481,IF($J$9=8,'Jeunes Plants'!AS481,IF($J$9=9,'Jeunes Plants'!AT481,IF($J$9=10,'Jeunes Plants'!AU481,IF($J$9=11,'Jeunes Plants'!AV481,IF($J$9=12,'Jeunes Plants'!AW481,IF($J$9=13,'Jeunes Plants'!AX481,IF($J$9=14,'Jeunes Plants'!AY481,IF($J$9=15,'Jeunes Plants'!AZ481,IF($J$9=16,'Jeunes Plants'!BA481,IF($J$9=17,'Jeunes Plants'!BB481,IF($J$9=18,'Jeunes Plants'!BC481,IF($J$9=19,'Jeunes Plants'!BD481,IF($J$9=20,'Jeunes Plants'!BE481,IF($J$9=21,'Jeunes Plants'!BF481,IF($J$9=22,'Jeunes Plants'!BG481,IF($J$9=23,'Jeunes Plants'!BH481,IF($J$9=24,'Jeunes Plants'!BI481,IF($J$9=25,'Jeunes Plants'!BJ481,IF($J$9=26,'Jeunes Plants'!BK481,IF($J$9=27,'Jeunes Plants'!BL481,IF($J$9=28,'Jeunes Plants'!BM481,IF($J$9=29,'Jeunes Plants'!BN481,IF($J$9=30,'Jeunes Plants'!BO481,IF($J$9=31,'Jeunes Plants'!BP481,IF($J$9=32,'Jeunes Plants'!BQ481,IF($J$9=33,'Jeunes Plants'!BR481,IF($J$9=34,'Jeunes Plants'!BS481,IF($J$9=35,'Jeunes Plants'!B12384,))))))))))))))))))))))))))))))))))))))))))))))))))))</f>
        <v>0</v>
      </c>
      <c r="K691" s="103" t="str">
        <f>IF('Jeunes Plants'!R481=0,"","Erreur")</f>
        <v/>
      </c>
    </row>
    <row r="692" spans="1:11" x14ac:dyDescent="0.25">
      <c r="A692" s="103">
        <f>IF('Jeunes Plants'!A482&lt;&gt;"",'Jeunes Plants'!A482,"")</f>
        <v>11025</v>
      </c>
      <c r="B692" s="103" t="str">
        <f>IF('Jeunes Plants'!L482&lt;&gt;"",'Jeunes Plants'!L482,"")</f>
        <v>S9</v>
      </c>
      <c r="C692" s="107" t="str">
        <f>IF('Jeunes Plants'!B482&lt;&gt;"",'Jeunes Plants'!B482,"")</f>
        <v>GERANIUM ZONALE</v>
      </c>
      <c r="D692" s="107" t="str">
        <f>IF('Jeunes Plants'!C482&lt;&gt;"",'Jeunes Plants'!C482,"")</f>
        <v>Orange technigera</v>
      </c>
      <c r="E692" s="103">
        <f>IF('Jeunes Plants'!H482&lt;&gt;"",'Jeunes Plants'!H482,"")</f>
        <v>8</v>
      </c>
      <c r="F692" s="103" t="str">
        <f>IF('Jeunes Plants'!E482&lt;&gt;"",'Jeunes Plants'!E482,"")</f>
        <v>B</v>
      </c>
      <c r="G692" s="103" t="str">
        <f>IF('Jeunes Plants'!N482&lt;&gt;"",'Jeunes Plants'!N482,"")</f>
        <v>M3</v>
      </c>
      <c r="H692" s="103" t="str">
        <f>IF('Jeunes Plants'!I482&lt;&gt;"",'Jeunes Plants'!I482,"")</f>
        <v>A</v>
      </c>
      <c r="I692" s="103">
        <f>IF('Jeunes Plants'!J482&lt;&gt;"",'Jeunes Plants'!J482,"")</f>
        <v>0.03</v>
      </c>
      <c r="J692" s="103">
        <f>IF($J$9=36,'Jeunes Plants'!U482,IF($J$9=37,'Jeunes Plants'!V482,IF($J$9=38,'Jeunes Plants'!W482,IF($J$9=39,'Jeunes Plants'!X482,IF($J$9=40,'Jeunes Plants'!Y482,IF($J$9=41,'Jeunes Plants'!Z482,IF($J$9=42,'Jeunes Plants'!AA482,IF($J$9=43,'Jeunes Plants'!AB482,IF($J$9=44,'Jeunes Plants'!AC482,IF($J$9=45,'Jeunes Plants'!AD482,IF($J$9=46,'Jeunes Plants'!AE482,IF($J$9=47,'Jeunes Plants'!AF482,IF($J$9=48,'Jeunes Plants'!AG482,IF($J$9=49,'Jeunes Plants'!AH482,IF($J$9=50,'Jeunes Plants'!AI482,IF($J$9=51,'Jeunes Plants'!AJ482,IF($J$9=52,'Jeunes Plants'!AK482,IF($J$9=1,'Jeunes Plants'!AL482,IF($J$9=2,'Jeunes Plants'!AM482,IF($J$9=3,'Jeunes Plants'!AN482,IF($J$9=4,'Jeunes Plants'!AO482,IF($J$9=5,'Jeunes Plants'!AP482,IF($J$9=6,'Jeunes Plants'!AQ482,IF($J$9=7,'Jeunes Plants'!AR482,IF($J$9=8,'Jeunes Plants'!AS482,IF($J$9=9,'Jeunes Plants'!AT482,IF($J$9=10,'Jeunes Plants'!AU482,IF($J$9=11,'Jeunes Plants'!AV482,IF($J$9=12,'Jeunes Plants'!AW482,IF($J$9=13,'Jeunes Plants'!AX482,IF($J$9=14,'Jeunes Plants'!AY482,IF($J$9=15,'Jeunes Plants'!AZ482,IF($J$9=16,'Jeunes Plants'!BA482,IF($J$9=17,'Jeunes Plants'!BB482,IF($J$9=18,'Jeunes Plants'!BC482,IF($J$9=19,'Jeunes Plants'!BD482,IF($J$9=20,'Jeunes Plants'!BE482,IF($J$9=21,'Jeunes Plants'!BF482,IF($J$9=22,'Jeunes Plants'!BG482,IF($J$9=23,'Jeunes Plants'!BH482,IF($J$9=24,'Jeunes Plants'!BI482,IF($J$9=25,'Jeunes Plants'!BJ482,IF($J$9=26,'Jeunes Plants'!BK482,IF($J$9=27,'Jeunes Plants'!BL482,IF($J$9=28,'Jeunes Plants'!BM482,IF($J$9=29,'Jeunes Plants'!BN482,IF($J$9=30,'Jeunes Plants'!BO482,IF($J$9=31,'Jeunes Plants'!BP482,IF($J$9=32,'Jeunes Plants'!BQ482,IF($J$9=33,'Jeunes Plants'!BR482,IF($J$9=34,'Jeunes Plants'!BS482,IF($J$9=35,'Jeunes Plants'!B12385,))))))))))))))))))))))))))))))))))))))))))))))))))))</f>
        <v>0</v>
      </c>
      <c r="K692" s="103" t="str">
        <f>IF('Jeunes Plants'!R482=0,"","Erreur")</f>
        <v/>
      </c>
    </row>
    <row r="693" spans="1:11" x14ac:dyDescent="0.25">
      <c r="A693" s="103">
        <f>IF('Jeunes Plants'!A483&lt;&gt;"",'Jeunes Plants'!A483,"")</f>
        <v>10716</v>
      </c>
      <c r="B693" s="103" t="str">
        <f>IF('Jeunes Plants'!L483&lt;&gt;"",'Jeunes Plants'!L483,"")</f>
        <v>S9</v>
      </c>
      <c r="C693" s="107" t="str">
        <f>IF('Jeunes Plants'!B483&lt;&gt;"",'Jeunes Plants'!B483,"")</f>
        <v>GERANIUM ZONALE</v>
      </c>
      <c r="D693" s="107" t="str">
        <f>IF('Jeunes Plants'!C483&lt;&gt;"",'Jeunes Plants'!C483,"")</f>
        <v>Plougastel technigera</v>
      </c>
      <c r="E693" s="103">
        <f>IF('Jeunes Plants'!H483&lt;&gt;"",'Jeunes Plants'!H483,"")</f>
        <v>8</v>
      </c>
      <c r="F693" s="103" t="str">
        <f>IF('Jeunes Plants'!E483&lt;&gt;"",'Jeunes Plants'!E483,"")</f>
        <v>B</v>
      </c>
      <c r="G693" s="103" t="str">
        <f>IF('Jeunes Plants'!N483&lt;&gt;"",'Jeunes Plants'!N483,"")</f>
        <v>M3</v>
      </c>
      <c r="H693" s="103" t="str">
        <f>IF('Jeunes Plants'!I483&lt;&gt;"",'Jeunes Plants'!I483,"")</f>
        <v>A</v>
      </c>
      <c r="I693" s="103">
        <f>IF('Jeunes Plants'!J483&lt;&gt;"",'Jeunes Plants'!J483,"")</f>
        <v>0.03</v>
      </c>
      <c r="J693" s="103">
        <f>IF($J$9=36,'Jeunes Plants'!U483,IF($J$9=37,'Jeunes Plants'!V483,IF($J$9=38,'Jeunes Plants'!W483,IF($J$9=39,'Jeunes Plants'!X483,IF($J$9=40,'Jeunes Plants'!Y483,IF($J$9=41,'Jeunes Plants'!Z483,IF($J$9=42,'Jeunes Plants'!AA483,IF($J$9=43,'Jeunes Plants'!AB483,IF($J$9=44,'Jeunes Plants'!AC483,IF($J$9=45,'Jeunes Plants'!AD483,IF($J$9=46,'Jeunes Plants'!AE483,IF($J$9=47,'Jeunes Plants'!AF483,IF($J$9=48,'Jeunes Plants'!AG483,IF($J$9=49,'Jeunes Plants'!AH483,IF($J$9=50,'Jeunes Plants'!AI483,IF($J$9=51,'Jeunes Plants'!AJ483,IF($J$9=52,'Jeunes Plants'!AK483,IF($J$9=1,'Jeunes Plants'!AL483,IF($J$9=2,'Jeunes Plants'!AM483,IF($J$9=3,'Jeunes Plants'!AN483,IF($J$9=4,'Jeunes Plants'!AO483,IF($J$9=5,'Jeunes Plants'!AP483,IF($J$9=6,'Jeunes Plants'!AQ483,IF($J$9=7,'Jeunes Plants'!AR483,IF($J$9=8,'Jeunes Plants'!AS483,IF($J$9=9,'Jeunes Plants'!AT483,IF($J$9=10,'Jeunes Plants'!AU483,IF($J$9=11,'Jeunes Plants'!AV483,IF($J$9=12,'Jeunes Plants'!AW483,IF($J$9=13,'Jeunes Plants'!AX483,IF($J$9=14,'Jeunes Plants'!AY483,IF($J$9=15,'Jeunes Plants'!AZ483,IF($J$9=16,'Jeunes Plants'!BA483,IF($J$9=17,'Jeunes Plants'!BB483,IF($J$9=18,'Jeunes Plants'!BC483,IF($J$9=19,'Jeunes Plants'!BD483,IF($J$9=20,'Jeunes Plants'!BE483,IF($J$9=21,'Jeunes Plants'!BF483,IF($J$9=22,'Jeunes Plants'!BG483,IF($J$9=23,'Jeunes Plants'!BH483,IF($J$9=24,'Jeunes Plants'!BI483,IF($J$9=25,'Jeunes Plants'!BJ483,IF($J$9=26,'Jeunes Plants'!BK483,IF($J$9=27,'Jeunes Plants'!BL483,IF($J$9=28,'Jeunes Plants'!BM483,IF($J$9=29,'Jeunes Plants'!BN483,IF($J$9=30,'Jeunes Plants'!BO483,IF($J$9=31,'Jeunes Plants'!BP483,IF($J$9=32,'Jeunes Plants'!BQ483,IF($J$9=33,'Jeunes Plants'!BR483,IF($J$9=34,'Jeunes Plants'!BS483,IF($J$9=35,'Jeunes Plants'!B12386,))))))))))))))))))))))))))))))))))))))))))))))))))))</f>
        <v>0</v>
      </c>
      <c r="K693" s="103" t="str">
        <f>IF('Jeunes Plants'!R483=0,"","Erreur")</f>
        <v/>
      </c>
    </row>
    <row r="694" spans="1:11" x14ac:dyDescent="0.25">
      <c r="A694" s="103">
        <f>IF('Jeunes Plants'!A484&lt;&gt;"",'Jeunes Plants'!A484,"")</f>
        <v>2056</v>
      </c>
      <c r="B694" s="103" t="str">
        <f>IF('Jeunes Plants'!L484&lt;&gt;"",'Jeunes Plants'!L484,"")</f>
        <v>S9</v>
      </c>
      <c r="C694" s="107" t="str">
        <f>IF('Jeunes Plants'!B484&lt;&gt;"",'Jeunes Plants'!B484,"")</f>
        <v>GERANIUM ZONALE</v>
      </c>
      <c r="D694" s="107" t="str">
        <f>IF('Jeunes Plants'!C484&lt;&gt;"",'Jeunes Plants'!C484,"")</f>
        <v>Victor pac</v>
      </c>
      <c r="E694" s="103">
        <f>IF('Jeunes Plants'!H484&lt;&gt;"",'Jeunes Plants'!H484,"")</f>
        <v>8</v>
      </c>
      <c r="F694" s="103" t="str">
        <f>IF('Jeunes Plants'!E484&lt;&gt;"",'Jeunes Plants'!E484,"")</f>
        <v>B</v>
      </c>
      <c r="G694" s="103" t="str">
        <f>IF('Jeunes Plants'!N484&lt;&gt;"",'Jeunes Plants'!N484,"")</f>
        <v>M3</v>
      </c>
      <c r="H694" s="103" t="str">
        <f>IF('Jeunes Plants'!I484&lt;&gt;"",'Jeunes Plants'!I484,"")</f>
        <v>A</v>
      </c>
      <c r="I694" s="103">
        <f>IF('Jeunes Plants'!J484&lt;&gt;"",'Jeunes Plants'!J484,"")</f>
        <v>0.04</v>
      </c>
      <c r="J694" s="103">
        <f>IF($J$9=36,'Jeunes Plants'!U484,IF($J$9=37,'Jeunes Plants'!V484,IF($J$9=38,'Jeunes Plants'!W484,IF($J$9=39,'Jeunes Plants'!X484,IF($J$9=40,'Jeunes Plants'!Y484,IF($J$9=41,'Jeunes Plants'!Z484,IF($J$9=42,'Jeunes Plants'!AA484,IF($J$9=43,'Jeunes Plants'!AB484,IF($J$9=44,'Jeunes Plants'!AC484,IF($J$9=45,'Jeunes Plants'!AD484,IF($J$9=46,'Jeunes Plants'!AE484,IF($J$9=47,'Jeunes Plants'!AF484,IF($J$9=48,'Jeunes Plants'!AG484,IF($J$9=49,'Jeunes Plants'!AH484,IF($J$9=50,'Jeunes Plants'!AI484,IF($J$9=51,'Jeunes Plants'!AJ484,IF($J$9=52,'Jeunes Plants'!AK484,IF($J$9=1,'Jeunes Plants'!AL484,IF($J$9=2,'Jeunes Plants'!AM484,IF($J$9=3,'Jeunes Plants'!AN484,IF($J$9=4,'Jeunes Plants'!AO484,IF($J$9=5,'Jeunes Plants'!AP484,IF($J$9=6,'Jeunes Plants'!AQ484,IF($J$9=7,'Jeunes Plants'!AR484,IF($J$9=8,'Jeunes Plants'!AS484,IF($J$9=9,'Jeunes Plants'!AT484,IF($J$9=10,'Jeunes Plants'!AU484,IF($J$9=11,'Jeunes Plants'!AV484,IF($J$9=12,'Jeunes Plants'!AW484,IF($J$9=13,'Jeunes Plants'!AX484,IF($J$9=14,'Jeunes Plants'!AY484,IF($J$9=15,'Jeunes Plants'!AZ484,IF($J$9=16,'Jeunes Plants'!BA484,IF($J$9=17,'Jeunes Plants'!BB484,IF($J$9=18,'Jeunes Plants'!BC484,IF($J$9=19,'Jeunes Plants'!BD484,IF($J$9=20,'Jeunes Plants'!BE484,IF($J$9=21,'Jeunes Plants'!BF484,IF($J$9=22,'Jeunes Plants'!BG484,IF($J$9=23,'Jeunes Plants'!BH484,IF($J$9=24,'Jeunes Plants'!BI484,IF($J$9=25,'Jeunes Plants'!BJ484,IF($J$9=26,'Jeunes Plants'!BK484,IF($J$9=27,'Jeunes Plants'!BL484,IF($J$9=28,'Jeunes Plants'!BM484,IF($J$9=29,'Jeunes Plants'!BN484,IF($J$9=30,'Jeunes Plants'!BO484,IF($J$9=31,'Jeunes Plants'!BP484,IF($J$9=32,'Jeunes Plants'!BQ484,IF($J$9=33,'Jeunes Plants'!BR484,IF($J$9=34,'Jeunes Plants'!BS484,IF($J$9=35,'Jeunes Plants'!B12387,))))))))))))))))))))))))))))))))))))))))))))))))))))</f>
        <v>0</v>
      </c>
      <c r="K694" s="103" t="str">
        <f>IF('Jeunes Plants'!R484=0,"","Erreur")</f>
        <v/>
      </c>
    </row>
    <row r="695" spans="1:11" x14ac:dyDescent="0.25">
      <c r="A695" s="450"/>
      <c r="B695" s="450"/>
      <c r="C695" s="451" t="s">
        <v>1897</v>
      </c>
      <c r="D695" s="451"/>
      <c r="E695" s="450"/>
      <c r="F695" s="450"/>
      <c r="G695" s="450"/>
      <c r="H695" s="450"/>
      <c r="I695" s="450"/>
      <c r="J695" s="450">
        <f>SUBTOTAL(9,J684:J694)</f>
        <v>0</v>
      </c>
      <c r="K695" s="450"/>
    </row>
    <row r="696" spans="1:11" x14ac:dyDescent="0.25">
      <c r="A696" s="103" t="str">
        <f>IF('Jeunes Plants'!A485&lt;&gt;"",'Jeunes Plants'!A485,"")</f>
        <v/>
      </c>
      <c r="B696" s="103" t="str">
        <f>IF('Jeunes Plants'!L485&lt;&gt;"",'Jeunes Plants'!L485,"")</f>
        <v>L</v>
      </c>
      <c r="C696" s="107" t="str">
        <f>IF('Jeunes Plants'!B485&lt;&gt;"",'Jeunes Plants'!B485,"")</f>
        <v>GERANIUM ZONALE FEUILLAGE FONCÉ</v>
      </c>
      <c r="D696" s="107" t="str">
        <f>IF('Jeunes Plants'!C485&lt;&gt;"",'Jeunes Plants'!C485,"")</f>
        <v/>
      </c>
      <c r="E696" s="103" t="str">
        <f>IF('Jeunes Plants'!H485&lt;&gt;"",'Jeunes Plants'!H485,"")</f>
        <v/>
      </c>
      <c r="F696" s="103" t="str">
        <f>IF('Jeunes Plants'!E485&lt;&gt;"",'Jeunes Plants'!E485,"")</f>
        <v/>
      </c>
      <c r="G696" s="103" t="str">
        <f>IF('Jeunes Plants'!N485&lt;&gt;"",'Jeunes Plants'!N485,"")</f>
        <v/>
      </c>
      <c r="H696" s="103" t="str">
        <f>IF('Jeunes Plants'!I485&lt;&gt;"",'Jeunes Plants'!I485,"")</f>
        <v/>
      </c>
      <c r="I696" s="103" t="str">
        <f>IF('Jeunes Plants'!J485&lt;&gt;"",'Jeunes Plants'!J485,"")</f>
        <v/>
      </c>
      <c r="J696" s="103">
        <f>IF($J$9=36,'Jeunes Plants'!U485,IF($J$9=37,'Jeunes Plants'!V485,IF($J$9=38,'Jeunes Plants'!W485,IF($J$9=39,'Jeunes Plants'!X485,IF($J$9=40,'Jeunes Plants'!Y485,IF($J$9=41,'Jeunes Plants'!Z485,IF($J$9=42,'Jeunes Plants'!AA485,IF($J$9=43,'Jeunes Plants'!AB485,IF($J$9=44,'Jeunes Plants'!AC485,IF($J$9=45,'Jeunes Plants'!AD485,IF($J$9=46,'Jeunes Plants'!AE485,IF($J$9=47,'Jeunes Plants'!AF485,IF($J$9=48,'Jeunes Plants'!AG485,IF($J$9=49,'Jeunes Plants'!AH485,IF($J$9=50,'Jeunes Plants'!AI485,IF($J$9=51,'Jeunes Plants'!AJ485,IF($J$9=52,'Jeunes Plants'!AK485,IF($J$9=1,'Jeunes Plants'!AL485,IF($J$9=2,'Jeunes Plants'!AM485,IF($J$9=3,'Jeunes Plants'!AN485,IF($J$9=4,'Jeunes Plants'!AO485,IF($J$9=5,'Jeunes Plants'!AP485,IF($J$9=6,'Jeunes Plants'!AQ485,IF($J$9=7,'Jeunes Plants'!AR485,IF($J$9=8,'Jeunes Plants'!AS485,IF($J$9=9,'Jeunes Plants'!AT485,IF($J$9=10,'Jeunes Plants'!AU485,IF($J$9=11,'Jeunes Plants'!AV485,IF($J$9=12,'Jeunes Plants'!AW485,IF($J$9=13,'Jeunes Plants'!AX485,IF($J$9=14,'Jeunes Plants'!AY485,IF($J$9=15,'Jeunes Plants'!AZ485,IF($J$9=16,'Jeunes Plants'!BA485,IF($J$9=17,'Jeunes Plants'!BB485,IF($J$9=18,'Jeunes Plants'!BC485,IF($J$9=19,'Jeunes Plants'!BD485,IF($J$9=20,'Jeunes Plants'!BE485,IF($J$9=21,'Jeunes Plants'!BF485,IF($J$9=22,'Jeunes Plants'!BG485,IF($J$9=23,'Jeunes Plants'!BH485,IF($J$9=24,'Jeunes Plants'!BI485,IF($J$9=25,'Jeunes Plants'!BJ485,IF($J$9=26,'Jeunes Plants'!BK485,IF($J$9=27,'Jeunes Plants'!BL485,IF($J$9=28,'Jeunes Plants'!BM485,IF($J$9=29,'Jeunes Plants'!BN485,IF($J$9=30,'Jeunes Plants'!BO485,IF($J$9=31,'Jeunes Plants'!BP485,IF($J$9=32,'Jeunes Plants'!BQ485,IF($J$9=33,'Jeunes Plants'!BR485,IF($J$9=34,'Jeunes Plants'!BS485,IF($J$9=35,'Jeunes Plants'!B12388,))))))))))))))))))))))))))))))))))))))))))))))))))))</f>
        <v>0</v>
      </c>
      <c r="K696" s="103" t="str">
        <f>IF('Jeunes Plants'!R485=0,"","Erreur")</f>
        <v/>
      </c>
    </row>
    <row r="697" spans="1:11" x14ac:dyDescent="0.25">
      <c r="A697" s="103">
        <f>IF('Jeunes Plants'!A486&lt;&gt;"",'Jeunes Plants'!A486,"")</f>
        <v>11773</v>
      </c>
      <c r="B697" s="103" t="str">
        <f>IF('Jeunes Plants'!L486&lt;&gt;"",'Jeunes Plants'!L486,"")</f>
        <v>S9</v>
      </c>
      <c r="C697" s="107" t="str">
        <f>IF('Jeunes Plants'!B486&lt;&gt;"",'Jeunes Plants'!B486,"")</f>
        <v>GERANIUM ZONALE</v>
      </c>
      <c r="D697" s="107" t="str">
        <f>IF('Jeunes Plants'!C486&lt;&gt;"",'Jeunes Plants'!C486,"")</f>
        <v>Abelina pac</v>
      </c>
      <c r="E697" s="103">
        <f>IF('Jeunes Plants'!H486&lt;&gt;"",'Jeunes Plants'!H486,"")</f>
        <v>8</v>
      </c>
      <c r="F697" s="103" t="str">
        <f>IF('Jeunes Plants'!E486&lt;&gt;"",'Jeunes Plants'!E486,"")</f>
        <v>B</v>
      </c>
      <c r="G697" s="103" t="str">
        <f>IF('Jeunes Plants'!N486&lt;&gt;"",'Jeunes Plants'!N486,"")</f>
        <v>M3</v>
      </c>
      <c r="H697" s="103" t="str">
        <f>IF('Jeunes Plants'!I486&lt;&gt;"",'Jeunes Plants'!I486,"")</f>
        <v>A</v>
      </c>
      <c r="I697" s="103">
        <f>IF('Jeunes Plants'!J486&lt;&gt;"",'Jeunes Plants'!J486,"")</f>
        <v>0.04</v>
      </c>
      <c r="J697" s="103">
        <f>IF($J$9=36,'Jeunes Plants'!U486,IF($J$9=37,'Jeunes Plants'!V486,IF($J$9=38,'Jeunes Plants'!W486,IF($J$9=39,'Jeunes Plants'!X486,IF($J$9=40,'Jeunes Plants'!Y486,IF($J$9=41,'Jeunes Plants'!Z486,IF($J$9=42,'Jeunes Plants'!AA486,IF($J$9=43,'Jeunes Plants'!AB486,IF($J$9=44,'Jeunes Plants'!AC486,IF($J$9=45,'Jeunes Plants'!AD486,IF($J$9=46,'Jeunes Plants'!AE486,IF($J$9=47,'Jeunes Plants'!AF486,IF($J$9=48,'Jeunes Plants'!AG486,IF($J$9=49,'Jeunes Plants'!AH486,IF($J$9=50,'Jeunes Plants'!AI486,IF($J$9=51,'Jeunes Plants'!AJ486,IF($J$9=52,'Jeunes Plants'!AK486,IF($J$9=1,'Jeunes Plants'!AL486,IF($J$9=2,'Jeunes Plants'!AM486,IF($J$9=3,'Jeunes Plants'!AN486,IF($J$9=4,'Jeunes Plants'!AO486,IF($J$9=5,'Jeunes Plants'!AP486,IF($J$9=6,'Jeunes Plants'!AQ486,IF($J$9=7,'Jeunes Plants'!AR486,IF($J$9=8,'Jeunes Plants'!AS486,IF($J$9=9,'Jeunes Plants'!AT486,IF($J$9=10,'Jeunes Plants'!AU486,IF($J$9=11,'Jeunes Plants'!AV486,IF($J$9=12,'Jeunes Plants'!AW486,IF($J$9=13,'Jeunes Plants'!AX486,IF($J$9=14,'Jeunes Plants'!AY486,IF($J$9=15,'Jeunes Plants'!AZ486,IF($J$9=16,'Jeunes Plants'!BA486,IF($J$9=17,'Jeunes Plants'!BB486,IF($J$9=18,'Jeunes Plants'!BC486,IF($J$9=19,'Jeunes Plants'!BD486,IF($J$9=20,'Jeunes Plants'!BE486,IF($J$9=21,'Jeunes Plants'!BF486,IF($J$9=22,'Jeunes Plants'!BG486,IF($J$9=23,'Jeunes Plants'!BH486,IF($J$9=24,'Jeunes Plants'!BI486,IF($J$9=25,'Jeunes Plants'!BJ486,IF($J$9=26,'Jeunes Plants'!BK486,IF($J$9=27,'Jeunes Plants'!BL486,IF($J$9=28,'Jeunes Plants'!BM486,IF($J$9=29,'Jeunes Plants'!BN486,IF($J$9=30,'Jeunes Plants'!BO486,IF($J$9=31,'Jeunes Plants'!BP486,IF($J$9=32,'Jeunes Plants'!BQ486,IF($J$9=33,'Jeunes Plants'!BR486,IF($J$9=34,'Jeunes Plants'!BS486,IF($J$9=35,'Jeunes Plants'!B12389,))))))))))))))))))))))))))))))))))))))))))))))))))))</f>
        <v>0</v>
      </c>
      <c r="K697" s="103" t="str">
        <f>IF('Jeunes Plants'!R486=0,"","Erreur")</f>
        <v/>
      </c>
    </row>
    <row r="698" spans="1:11" x14ac:dyDescent="0.25">
      <c r="A698" s="103">
        <f>IF('Jeunes Plants'!A487&lt;&gt;"",'Jeunes Plants'!A487,"")</f>
        <v>23780</v>
      </c>
      <c r="B698" s="103" t="str">
        <f>IF('Jeunes Plants'!L487&lt;&gt;"",'Jeunes Plants'!L487,"")</f>
        <v>S9</v>
      </c>
      <c r="C698" s="107" t="str">
        <f>IF('Jeunes Plants'!B487&lt;&gt;"",'Jeunes Plants'!B487,"")</f>
        <v>GERANIUM ZONALE</v>
      </c>
      <c r="D698" s="107" t="str">
        <f>IF('Jeunes Plants'!C487&lt;&gt;"",'Jeunes Plants'!C487,"")</f>
        <v>Belinda pac</v>
      </c>
      <c r="E698" s="103">
        <f>IF('Jeunes Plants'!H487&lt;&gt;"",'Jeunes Plants'!H487,"")</f>
        <v>8</v>
      </c>
      <c r="F698" s="103" t="str">
        <f>IF('Jeunes Plants'!E487&lt;&gt;"",'Jeunes Plants'!E487,"")</f>
        <v>B</v>
      </c>
      <c r="G698" s="103" t="str">
        <f>IF('Jeunes Plants'!N487&lt;&gt;"",'Jeunes Plants'!N487,"")</f>
        <v>M3</v>
      </c>
      <c r="H698" s="103" t="str">
        <f>IF('Jeunes Plants'!I487&lt;&gt;"",'Jeunes Plants'!I487,"")</f>
        <v>A</v>
      </c>
      <c r="I698" s="103">
        <f>IF('Jeunes Plants'!J487&lt;&gt;"",'Jeunes Plants'!J487,"")</f>
        <v>0.04</v>
      </c>
      <c r="J698" s="103">
        <f>IF($J$9=36,'Jeunes Plants'!U487,IF($J$9=37,'Jeunes Plants'!V487,IF($J$9=38,'Jeunes Plants'!W487,IF($J$9=39,'Jeunes Plants'!X487,IF($J$9=40,'Jeunes Plants'!Y487,IF($J$9=41,'Jeunes Plants'!Z487,IF($J$9=42,'Jeunes Plants'!AA487,IF($J$9=43,'Jeunes Plants'!AB487,IF($J$9=44,'Jeunes Plants'!AC487,IF($J$9=45,'Jeunes Plants'!AD487,IF($J$9=46,'Jeunes Plants'!AE487,IF($J$9=47,'Jeunes Plants'!AF487,IF($J$9=48,'Jeunes Plants'!AG487,IF($J$9=49,'Jeunes Plants'!AH487,IF($J$9=50,'Jeunes Plants'!AI487,IF($J$9=51,'Jeunes Plants'!AJ487,IF($J$9=52,'Jeunes Plants'!AK487,IF($J$9=1,'Jeunes Plants'!AL487,IF($J$9=2,'Jeunes Plants'!AM487,IF($J$9=3,'Jeunes Plants'!AN487,IF($J$9=4,'Jeunes Plants'!AO487,IF($J$9=5,'Jeunes Plants'!AP487,IF($J$9=6,'Jeunes Plants'!AQ487,IF($J$9=7,'Jeunes Plants'!AR487,IF($J$9=8,'Jeunes Plants'!AS487,IF($J$9=9,'Jeunes Plants'!AT487,IF($J$9=10,'Jeunes Plants'!AU487,IF($J$9=11,'Jeunes Plants'!AV487,IF($J$9=12,'Jeunes Plants'!AW487,IF($J$9=13,'Jeunes Plants'!AX487,IF($J$9=14,'Jeunes Plants'!AY487,IF($J$9=15,'Jeunes Plants'!AZ487,IF($J$9=16,'Jeunes Plants'!BA487,IF($J$9=17,'Jeunes Plants'!BB487,IF($J$9=18,'Jeunes Plants'!BC487,IF($J$9=19,'Jeunes Plants'!BD487,IF($J$9=20,'Jeunes Plants'!BE487,IF($J$9=21,'Jeunes Plants'!BF487,IF($J$9=22,'Jeunes Plants'!BG487,IF($J$9=23,'Jeunes Plants'!BH487,IF($J$9=24,'Jeunes Plants'!BI487,IF($J$9=25,'Jeunes Plants'!BJ487,IF($J$9=26,'Jeunes Plants'!BK487,IF($J$9=27,'Jeunes Plants'!BL487,IF($J$9=28,'Jeunes Plants'!BM487,IF($J$9=29,'Jeunes Plants'!BN487,IF($J$9=30,'Jeunes Plants'!BO487,IF($J$9=31,'Jeunes Plants'!BP487,IF($J$9=32,'Jeunes Plants'!BQ487,IF($J$9=33,'Jeunes Plants'!BR487,IF($J$9=34,'Jeunes Plants'!BS487,IF($J$9=35,'Jeunes Plants'!B12390,))))))))))))))))))))))))))))))))))))))))))))))))))))</f>
        <v>0</v>
      </c>
      <c r="K698" s="103" t="str">
        <f>IF('Jeunes Plants'!R487=0,"","Erreur")</f>
        <v/>
      </c>
    </row>
    <row r="699" spans="1:11" x14ac:dyDescent="0.25">
      <c r="A699" s="103">
        <f>IF('Jeunes Plants'!A488&lt;&gt;"",'Jeunes Plants'!A488,"")</f>
        <v>23783</v>
      </c>
      <c r="B699" s="103" t="str">
        <f>IF('Jeunes Plants'!L488&lt;&gt;"",'Jeunes Plants'!L488,"")</f>
        <v>S9</v>
      </c>
      <c r="C699" s="107" t="str">
        <f>IF('Jeunes Plants'!B488&lt;&gt;"",'Jeunes Plants'!B488,"")</f>
        <v>GERANIUM ZONALE</v>
      </c>
      <c r="D699" s="107" t="str">
        <f>IF('Jeunes Plants'!C488&lt;&gt;"",'Jeunes Plants'!C488,"")</f>
        <v>Chocolate Fire pac</v>
      </c>
      <c r="E699" s="103">
        <f>IF('Jeunes Plants'!H488&lt;&gt;"",'Jeunes Plants'!H488,"")</f>
        <v>8</v>
      </c>
      <c r="F699" s="103" t="str">
        <f>IF('Jeunes Plants'!E488&lt;&gt;"",'Jeunes Plants'!E488,"")</f>
        <v>B</v>
      </c>
      <c r="G699" s="103" t="str">
        <f>IF('Jeunes Plants'!N488&lt;&gt;"",'Jeunes Plants'!N488,"")</f>
        <v>M3</v>
      </c>
      <c r="H699" s="103" t="str">
        <f>IF('Jeunes Plants'!I488&lt;&gt;"",'Jeunes Plants'!I488,"")</f>
        <v>A</v>
      </c>
      <c r="I699" s="103">
        <f>IF('Jeunes Plants'!J488&lt;&gt;"",'Jeunes Plants'!J488,"")</f>
        <v>5.3999999999999999E-2</v>
      </c>
      <c r="J699" s="103">
        <f>IF($J$9=36,'Jeunes Plants'!U488,IF($J$9=37,'Jeunes Plants'!V488,IF($J$9=38,'Jeunes Plants'!W488,IF($J$9=39,'Jeunes Plants'!X488,IF($J$9=40,'Jeunes Plants'!Y488,IF($J$9=41,'Jeunes Plants'!Z488,IF($J$9=42,'Jeunes Plants'!AA488,IF($J$9=43,'Jeunes Plants'!AB488,IF($J$9=44,'Jeunes Plants'!AC488,IF($J$9=45,'Jeunes Plants'!AD488,IF($J$9=46,'Jeunes Plants'!AE488,IF($J$9=47,'Jeunes Plants'!AF488,IF($J$9=48,'Jeunes Plants'!AG488,IF($J$9=49,'Jeunes Plants'!AH488,IF($J$9=50,'Jeunes Plants'!AI488,IF($J$9=51,'Jeunes Plants'!AJ488,IF($J$9=52,'Jeunes Plants'!AK488,IF($J$9=1,'Jeunes Plants'!AL488,IF($J$9=2,'Jeunes Plants'!AM488,IF($J$9=3,'Jeunes Plants'!AN488,IF($J$9=4,'Jeunes Plants'!AO488,IF($J$9=5,'Jeunes Plants'!AP488,IF($J$9=6,'Jeunes Plants'!AQ488,IF($J$9=7,'Jeunes Plants'!AR488,IF($J$9=8,'Jeunes Plants'!AS488,IF($J$9=9,'Jeunes Plants'!AT488,IF($J$9=10,'Jeunes Plants'!AU488,IF($J$9=11,'Jeunes Plants'!AV488,IF($J$9=12,'Jeunes Plants'!AW488,IF($J$9=13,'Jeunes Plants'!AX488,IF($J$9=14,'Jeunes Plants'!AY488,IF($J$9=15,'Jeunes Plants'!AZ488,IF($J$9=16,'Jeunes Plants'!BA488,IF($J$9=17,'Jeunes Plants'!BB488,IF($J$9=18,'Jeunes Plants'!BC488,IF($J$9=19,'Jeunes Plants'!BD488,IF($J$9=20,'Jeunes Plants'!BE488,IF($J$9=21,'Jeunes Plants'!BF488,IF($J$9=22,'Jeunes Plants'!BG488,IF($J$9=23,'Jeunes Plants'!BH488,IF($J$9=24,'Jeunes Plants'!BI488,IF($J$9=25,'Jeunes Plants'!BJ488,IF($J$9=26,'Jeunes Plants'!BK488,IF($J$9=27,'Jeunes Plants'!BL488,IF($J$9=28,'Jeunes Plants'!BM488,IF($J$9=29,'Jeunes Plants'!BN488,IF($J$9=30,'Jeunes Plants'!BO488,IF($J$9=31,'Jeunes Plants'!BP488,IF($J$9=32,'Jeunes Plants'!BQ488,IF($J$9=33,'Jeunes Plants'!BR488,IF($J$9=34,'Jeunes Plants'!BS488,IF($J$9=35,'Jeunes Plants'!B12391,))))))))))))))))))))))))))))))))))))))))))))))))))))</f>
        <v>0</v>
      </c>
      <c r="K699" s="103" t="str">
        <f>IF('Jeunes Plants'!R488=0,"","Erreur")</f>
        <v/>
      </c>
    </row>
    <row r="700" spans="1:11" x14ac:dyDescent="0.25">
      <c r="A700" s="103">
        <f>IF('Jeunes Plants'!A489&lt;&gt;"",'Jeunes Plants'!A489,"")</f>
        <v>23782</v>
      </c>
      <c r="B700" s="103" t="str">
        <f>IF('Jeunes Plants'!L489&lt;&gt;"",'Jeunes Plants'!L489,"")</f>
        <v>S9</v>
      </c>
      <c r="C700" s="107" t="str">
        <f>IF('Jeunes Plants'!B489&lt;&gt;"",'Jeunes Plants'!B489,"")</f>
        <v>GERANIUM ZONALE</v>
      </c>
      <c r="D700" s="107" t="str">
        <f>IF('Jeunes Plants'!C489&lt;&gt;"",'Jeunes Plants'!C489,"")</f>
        <v>Chocolate Pink pac</v>
      </c>
      <c r="E700" s="103">
        <f>IF('Jeunes Plants'!H489&lt;&gt;"",'Jeunes Plants'!H489,"")</f>
        <v>8</v>
      </c>
      <c r="F700" s="103" t="str">
        <f>IF('Jeunes Plants'!E489&lt;&gt;"",'Jeunes Plants'!E489,"")</f>
        <v>B</v>
      </c>
      <c r="G700" s="103" t="str">
        <f>IF('Jeunes Plants'!N489&lt;&gt;"",'Jeunes Plants'!N489,"")</f>
        <v>M3</v>
      </c>
      <c r="H700" s="103" t="str">
        <f>IF('Jeunes Plants'!I489&lt;&gt;"",'Jeunes Plants'!I489,"")</f>
        <v>A</v>
      </c>
      <c r="I700" s="103">
        <f>IF('Jeunes Plants'!J489&lt;&gt;"",'Jeunes Plants'!J489,"")</f>
        <v>5.3999999999999999E-2</v>
      </c>
      <c r="J700" s="103">
        <f>IF($J$9=36,'Jeunes Plants'!U489,IF($J$9=37,'Jeunes Plants'!V489,IF($J$9=38,'Jeunes Plants'!W489,IF($J$9=39,'Jeunes Plants'!X489,IF($J$9=40,'Jeunes Plants'!Y489,IF($J$9=41,'Jeunes Plants'!Z489,IF($J$9=42,'Jeunes Plants'!AA489,IF($J$9=43,'Jeunes Plants'!AB489,IF($J$9=44,'Jeunes Plants'!AC489,IF($J$9=45,'Jeunes Plants'!AD489,IF($J$9=46,'Jeunes Plants'!AE489,IF($J$9=47,'Jeunes Plants'!AF489,IF($J$9=48,'Jeunes Plants'!AG489,IF($J$9=49,'Jeunes Plants'!AH489,IF($J$9=50,'Jeunes Plants'!AI489,IF($J$9=51,'Jeunes Plants'!AJ489,IF($J$9=52,'Jeunes Plants'!AK489,IF($J$9=1,'Jeunes Plants'!AL489,IF($J$9=2,'Jeunes Plants'!AM489,IF($J$9=3,'Jeunes Plants'!AN489,IF($J$9=4,'Jeunes Plants'!AO489,IF($J$9=5,'Jeunes Plants'!AP489,IF($J$9=6,'Jeunes Plants'!AQ489,IF($J$9=7,'Jeunes Plants'!AR489,IF($J$9=8,'Jeunes Plants'!AS489,IF($J$9=9,'Jeunes Plants'!AT489,IF($J$9=10,'Jeunes Plants'!AU489,IF($J$9=11,'Jeunes Plants'!AV489,IF($J$9=12,'Jeunes Plants'!AW489,IF($J$9=13,'Jeunes Plants'!AX489,IF($J$9=14,'Jeunes Plants'!AY489,IF($J$9=15,'Jeunes Plants'!AZ489,IF($J$9=16,'Jeunes Plants'!BA489,IF($J$9=17,'Jeunes Plants'!BB489,IF($J$9=18,'Jeunes Plants'!BC489,IF($J$9=19,'Jeunes Plants'!BD489,IF($J$9=20,'Jeunes Plants'!BE489,IF($J$9=21,'Jeunes Plants'!BF489,IF($J$9=22,'Jeunes Plants'!BG489,IF($J$9=23,'Jeunes Plants'!BH489,IF($J$9=24,'Jeunes Plants'!BI489,IF($J$9=25,'Jeunes Plants'!BJ489,IF($J$9=26,'Jeunes Plants'!BK489,IF($J$9=27,'Jeunes Plants'!BL489,IF($J$9=28,'Jeunes Plants'!BM489,IF($J$9=29,'Jeunes Plants'!BN489,IF($J$9=30,'Jeunes Plants'!BO489,IF($J$9=31,'Jeunes Plants'!BP489,IF($J$9=32,'Jeunes Plants'!BQ489,IF($J$9=33,'Jeunes Plants'!BR489,IF($J$9=34,'Jeunes Plants'!BS489,IF($J$9=35,'Jeunes Plants'!B12392,))))))))))))))))))))))))))))))))))))))))))))))))))))</f>
        <v>0</v>
      </c>
      <c r="K700" s="103" t="str">
        <f>IF('Jeunes Plants'!R489=0,"","Erreur")</f>
        <v/>
      </c>
    </row>
    <row r="701" spans="1:11" x14ac:dyDescent="0.25">
      <c r="A701" s="103">
        <f>IF('Jeunes Plants'!A490&lt;&gt;"",'Jeunes Plants'!A490,"")</f>
        <v>23781</v>
      </c>
      <c r="B701" s="103" t="str">
        <f>IF('Jeunes Plants'!L490&lt;&gt;"",'Jeunes Plants'!L490,"")</f>
        <v>S9</v>
      </c>
      <c r="C701" s="107" t="str">
        <f>IF('Jeunes Plants'!B490&lt;&gt;"",'Jeunes Plants'!B490,"")</f>
        <v>GERANIUM ZONALE</v>
      </c>
      <c r="D701" s="107" t="str">
        <f>IF('Jeunes Plants'!C490&lt;&gt;"",'Jeunes Plants'!C490,"")</f>
        <v>Rosita pac</v>
      </c>
      <c r="E701" s="103">
        <f>IF('Jeunes Plants'!H490&lt;&gt;"",'Jeunes Plants'!H490,"")</f>
        <v>8</v>
      </c>
      <c r="F701" s="103" t="str">
        <f>IF('Jeunes Plants'!E490&lt;&gt;"",'Jeunes Plants'!E490,"")</f>
        <v>B</v>
      </c>
      <c r="G701" s="103" t="str">
        <f>IF('Jeunes Plants'!N490&lt;&gt;"",'Jeunes Plants'!N490,"")</f>
        <v>M3</v>
      </c>
      <c r="H701" s="103" t="str">
        <f>IF('Jeunes Plants'!I490&lt;&gt;"",'Jeunes Plants'!I490,"")</f>
        <v>A</v>
      </c>
      <c r="I701" s="103">
        <f>IF('Jeunes Plants'!J490&lt;&gt;"",'Jeunes Plants'!J490,"")</f>
        <v>0.04</v>
      </c>
      <c r="J701" s="103">
        <f>IF($J$9=36,'Jeunes Plants'!U490,IF($J$9=37,'Jeunes Plants'!V490,IF($J$9=38,'Jeunes Plants'!W490,IF($J$9=39,'Jeunes Plants'!X490,IF($J$9=40,'Jeunes Plants'!Y490,IF($J$9=41,'Jeunes Plants'!Z490,IF($J$9=42,'Jeunes Plants'!AA490,IF($J$9=43,'Jeunes Plants'!AB490,IF($J$9=44,'Jeunes Plants'!AC490,IF($J$9=45,'Jeunes Plants'!AD490,IF($J$9=46,'Jeunes Plants'!AE490,IF($J$9=47,'Jeunes Plants'!AF490,IF($J$9=48,'Jeunes Plants'!AG490,IF($J$9=49,'Jeunes Plants'!AH490,IF($J$9=50,'Jeunes Plants'!AI490,IF($J$9=51,'Jeunes Plants'!AJ490,IF($J$9=52,'Jeunes Plants'!AK490,IF($J$9=1,'Jeunes Plants'!AL490,IF($J$9=2,'Jeunes Plants'!AM490,IF($J$9=3,'Jeunes Plants'!AN490,IF($J$9=4,'Jeunes Plants'!AO490,IF($J$9=5,'Jeunes Plants'!AP490,IF($J$9=6,'Jeunes Plants'!AQ490,IF($J$9=7,'Jeunes Plants'!AR490,IF($J$9=8,'Jeunes Plants'!AS490,IF($J$9=9,'Jeunes Plants'!AT490,IF($J$9=10,'Jeunes Plants'!AU490,IF($J$9=11,'Jeunes Plants'!AV490,IF($J$9=12,'Jeunes Plants'!AW490,IF($J$9=13,'Jeunes Plants'!AX490,IF($J$9=14,'Jeunes Plants'!AY490,IF($J$9=15,'Jeunes Plants'!AZ490,IF($J$9=16,'Jeunes Plants'!BA490,IF($J$9=17,'Jeunes Plants'!BB490,IF($J$9=18,'Jeunes Plants'!BC490,IF($J$9=19,'Jeunes Plants'!BD490,IF($J$9=20,'Jeunes Plants'!BE490,IF($J$9=21,'Jeunes Plants'!BF490,IF($J$9=22,'Jeunes Plants'!BG490,IF($J$9=23,'Jeunes Plants'!BH490,IF($J$9=24,'Jeunes Plants'!BI490,IF($J$9=25,'Jeunes Plants'!BJ490,IF($J$9=26,'Jeunes Plants'!BK490,IF($J$9=27,'Jeunes Plants'!BL490,IF($J$9=28,'Jeunes Plants'!BM490,IF($J$9=29,'Jeunes Plants'!BN490,IF($J$9=30,'Jeunes Plants'!BO490,IF($J$9=31,'Jeunes Plants'!BP490,IF($J$9=32,'Jeunes Plants'!BQ490,IF($J$9=33,'Jeunes Plants'!BR490,IF($J$9=34,'Jeunes Plants'!BS490,IF($J$9=35,'Jeunes Plants'!B12393,))))))))))))))))))))))))))))))))))))))))))))))))))))</f>
        <v>0</v>
      </c>
      <c r="K701" s="103" t="str">
        <f>IF('Jeunes Plants'!R490=0,"","Erreur")</f>
        <v/>
      </c>
    </row>
    <row r="702" spans="1:11" x14ac:dyDescent="0.25">
      <c r="A702" s="103">
        <f>IF('Jeunes Plants'!A491&lt;&gt;"",'Jeunes Plants'!A491,"")</f>
        <v>12287</v>
      </c>
      <c r="B702" s="103" t="str">
        <f>IF('Jeunes Plants'!L491&lt;&gt;"",'Jeunes Plants'!L491,"")</f>
        <v>S9</v>
      </c>
      <c r="C702" s="107" t="str">
        <f>IF('Jeunes Plants'!B491&lt;&gt;"",'Jeunes Plants'!B491,"")</f>
        <v>GERANIUM ZONALE</v>
      </c>
      <c r="D702" s="107" t="str">
        <f>IF('Jeunes Plants'!C491&lt;&gt;"",'Jeunes Plants'!C491,"")</f>
        <v>Sablé technigera</v>
      </c>
      <c r="E702" s="103">
        <f>IF('Jeunes Plants'!H491&lt;&gt;"",'Jeunes Plants'!H491,"")</f>
        <v>8</v>
      </c>
      <c r="F702" s="103" t="str">
        <f>IF('Jeunes Plants'!E491&lt;&gt;"",'Jeunes Plants'!E491,"")</f>
        <v>B</v>
      </c>
      <c r="G702" s="103" t="str">
        <f>IF('Jeunes Plants'!N491&lt;&gt;"",'Jeunes Plants'!N491,"")</f>
        <v>M3</v>
      </c>
      <c r="H702" s="103" t="str">
        <f>IF('Jeunes Plants'!I491&lt;&gt;"",'Jeunes Plants'!I491,"")</f>
        <v>A</v>
      </c>
      <c r="I702" s="103">
        <f>IF('Jeunes Plants'!J491&lt;&gt;"",'Jeunes Plants'!J491,"")</f>
        <v>0.03</v>
      </c>
      <c r="J702" s="103">
        <f>IF($J$9=36,'Jeunes Plants'!U491,IF($J$9=37,'Jeunes Plants'!V491,IF($J$9=38,'Jeunes Plants'!W491,IF($J$9=39,'Jeunes Plants'!X491,IF($J$9=40,'Jeunes Plants'!Y491,IF($J$9=41,'Jeunes Plants'!Z491,IF($J$9=42,'Jeunes Plants'!AA491,IF($J$9=43,'Jeunes Plants'!AB491,IF($J$9=44,'Jeunes Plants'!AC491,IF($J$9=45,'Jeunes Plants'!AD491,IF($J$9=46,'Jeunes Plants'!AE491,IF($J$9=47,'Jeunes Plants'!AF491,IF($J$9=48,'Jeunes Plants'!AG491,IF($J$9=49,'Jeunes Plants'!AH491,IF($J$9=50,'Jeunes Plants'!AI491,IF($J$9=51,'Jeunes Plants'!AJ491,IF($J$9=52,'Jeunes Plants'!AK491,IF($J$9=1,'Jeunes Plants'!AL491,IF($J$9=2,'Jeunes Plants'!AM491,IF($J$9=3,'Jeunes Plants'!AN491,IF($J$9=4,'Jeunes Plants'!AO491,IF($J$9=5,'Jeunes Plants'!AP491,IF($J$9=6,'Jeunes Plants'!AQ491,IF($J$9=7,'Jeunes Plants'!AR491,IF($J$9=8,'Jeunes Plants'!AS491,IF($J$9=9,'Jeunes Plants'!AT491,IF($J$9=10,'Jeunes Plants'!AU491,IF($J$9=11,'Jeunes Plants'!AV491,IF($J$9=12,'Jeunes Plants'!AW491,IF($J$9=13,'Jeunes Plants'!AX491,IF($J$9=14,'Jeunes Plants'!AY491,IF($J$9=15,'Jeunes Plants'!AZ491,IF($J$9=16,'Jeunes Plants'!BA491,IF($J$9=17,'Jeunes Plants'!BB491,IF($J$9=18,'Jeunes Plants'!BC491,IF($J$9=19,'Jeunes Plants'!BD491,IF($J$9=20,'Jeunes Plants'!BE491,IF($J$9=21,'Jeunes Plants'!BF491,IF($J$9=22,'Jeunes Plants'!BG491,IF($J$9=23,'Jeunes Plants'!BH491,IF($J$9=24,'Jeunes Plants'!BI491,IF($J$9=25,'Jeunes Plants'!BJ491,IF($J$9=26,'Jeunes Plants'!BK491,IF($J$9=27,'Jeunes Plants'!BL491,IF($J$9=28,'Jeunes Plants'!BM491,IF($J$9=29,'Jeunes Plants'!BN491,IF($J$9=30,'Jeunes Plants'!BO491,IF($J$9=31,'Jeunes Plants'!BP491,IF($J$9=32,'Jeunes Plants'!BQ491,IF($J$9=33,'Jeunes Plants'!BR491,IF($J$9=34,'Jeunes Plants'!BS491,IF($J$9=35,'Jeunes Plants'!B12394,))))))))))))))))))))))))))))))))))))))))))))))))))))</f>
        <v>0</v>
      </c>
      <c r="K702" s="103" t="str">
        <f>IF('Jeunes Plants'!R491=0,"","Erreur")</f>
        <v/>
      </c>
    </row>
    <row r="703" spans="1:11" x14ac:dyDescent="0.25">
      <c r="A703" s="103">
        <f>IF('Jeunes Plants'!A492&lt;&gt;"",'Jeunes Plants'!A492,"")</f>
        <v>12288</v>
      </c>
      <c r="B703" s="103" t="str">
        <f>IF('Jeunes Plants'!L492&lt;&gt;"",'Jeunes Plants'!L492,"")</f>
        <v>S9</v>
      </c>
      <c r="C703" s="107" t="str">
        <f>IF('Jeunes Plants'!B492&lt;&gt;"",'Jeunes Plants'!B492,"")</f>
        <v>GERANIUM ZONALE</v>
      </c>
      <c r="D703" s="107" t="str">
        <f>IF('Jeunes Plants'!C492&lt;&gt;"",'Jeunes Plants'!C492,"")</f>
        <v>Saumur technigera</v>
      </c>
      <c r="E703" s="103">
        <f>IF('Jeunes Plants'!H492&lt;&gt;"",'Jeunes Plants'!H492,"")</f>
        <v>8</v>
      </c>
      <c r="F703" s="103" t="str">
        <f>IF('Jeunes Plants'!E492&lt;&gt;"",'Jeunes Plants'!E492,"")</f>
        <v>B</v>
      </c>
      <c r="G703" s="103" t="str">
        <f>IF('Jeunes Plants'!N492&lt;&gt;"",'Jeunes Plants'!N492,"")</f>
        <v>M3</v>
      </c>
      <c r="H703" s="103" t="str">
        <f>IF('Jeunes Plants'!I492&lt;&gt;"",'Jeunes Plants'!I492,"")</f>
        <v>A</v>
      </c>
      <c r="I703" s="103">
        <f>IF('Jeunes Plants'!J492&lt;&gt;"",'Jeunes Plants'!J492,"")</f>
        <v>0.03</v>
      </c>
      <c r="J703" s="103">
        <f>IF($J$9=36,'Jeunes Plants'!U492,IF($J$9=37,'Jeunes Plants'!V492,IF($J$9=38,'Jeunes Plants'!W492,IF($J$9=39,'Jeunes Plants'!X492,IF($J$9=40,'Jeunes Plants'!Y492,IF($J$9=41,'Jeunes Plants'!Z492,IF($J$9=42,'Jeunes Plants'!AA492,IF($J$9=43,'Jeunes Plants'!AB492,IF($J$9=44,'Jeunes Plants'!AC492,IF($J$9=45,'Jeunes Plants'!AD492,IF($J$9=46,'Jeunes Plants'!AE492,IF($J$9=47,'Jeunes Plants'!AF492,IF($J$9=48,'Jeunes Plants'!AG492,IF($J$9=49,'Jeunes Plants'!AH492,IF($J$9=50,'Jeunes Plants'!AI492,IF($J$9=51,'Jeunes Plants'!AJ492,IF($J$9=52,'Jeunes Plants'!AK492,IF($J$9=1,'Jeunes Plants'!AL492,IF($J$9=2,'Jeunes Plants'!AM492,IF($J$9=3,'Jeunes Plants'!AN492,IF($J$9=4,'Jeunes Plants'!AO492,IF($J$9=5,'Jeunes Plants'!AP492,IF($J$9=6,'Jeunes Plants'!AQ492,IF($J$9=7,'Jeunes Plants'!AR492,IF($J$9=8,'Jeunes Plants'!AS492,IF($J$9=9,'Jeunes Plants'!AT492,IF($J$9=10,'Jeunes Plants'!AU492,IF($J$9=11,'Jeunes Plants'!AV492,IF($J$9=12,'Jeunes Plants'!AW492,IF($J$9=13,'Jeunes Plants'!AX492,IF($J$9=14,'Jeunes Plants'!AY492,IF($J$9=15,'Jeunes Plants'!AZ492,IF($J$9=16,'Jeunes Plants'!BA492,IF($J$9=17,'Jeunes Plants'!BB492,IF($J$9=18,'Jeunes Plants'!BC492,IF($J$9=19,'Jeunes Plants'!BD492,IF($J$9=20,'Jeunes Plants'!BE492,IF($J$9=21,'Jeunes Plants'!BF492,IF($J$9=22,'Jeunes Plants'!BG492,IF($J$9=23,'Jeunes Plants'!BH492,IF($J$9=24,'Jeunes Plants'!BI492,IF($J$9=25,'Jeunes Plants'!BJ492,IF($J$9=26,'Jeunes Plants'!BK492,IF($J$9=27,'Jeunes Plants'!BL492,IF($J$9=28,'Jeunes Plants'!BM492,IF($J$9=29,'Jeunes Plants'!BN492,IF($J$9=30,'Jeunes Plants'!BO492,IF($J$9=31,'Jeunes Plants'!BP492,IF($J$9=32,'Jeunes Plants'!BQ492,IF($J$9=33,'Jeunes Plants'!BR492,IF($J$9=34,'Jeunes Plants'!BS492,IF($J$9=35,'Jeunes Plants'!B12395,))))))))))))))))))))))))))))))))))))))))))))))))))))</f>
        <v>0</v>
      </c>
      <c r="K703" s="103" t="str">
        <f>IF('Jeunes Plants'!R492=0,"","Erreur")</f>
        <v/>
      </c>
    </row>
    <row r="704" spans="1:11" x14ac:dyDescent="0.25">
      <c r="A704" s="103">
        <f>IF('Jeunes Plants'!A493&lt;&gt;"",'Jeunes Plants'!A493,"")</f>
        <v>13412</v>
      </c>
      <c r="B704" s="103" t="str">
        <f>IF('Jeunes Plants'!L493&lt;&gt;"",'Jeunes Plants'!L493,"")</f>
        <v>S9</v>
      </c>
      <c r="C704" s="107" t="str">
        <f>IF('Jeunes Plants'!B493&lt;&gt;"",'Jeunes Plants'!B493,"")</f>
        <v>GERANIUM ZONALE</v>
      </c>
      <c r="D704" s="107" t="str">
        <f>IF('Jeunes Plants'!C493&lt;&gt;"",'Jeunes Plants'!C493,"")</f>
        <v>Spanish Wine Burgundy pac</v>
      </c>
      <c r="E704" s="103">
        <f>IF('Jeunes Plants'!H493&lt;&gt;"",'Jeunes Plants'!H493,"")</f>
        <v>8</v>
      </c>
      <c r="F704" s="103" t="str">
        <f>IF('Jeunes Plants'!E493&lt;&gt;"",'Jeunes Plants'!E493,"")</f>
        <v>B</v>
      </c>
      <c r="G704" s="103" t="str">
        <f>IF('Jeunes Plants'!N493&lt;&gt;"",'Jeunes Plants'!N493,"")</f>
        <v>M3</v>
      </c>
      <c r="H704" s="103" t="str">
        <f>IF('Jeunes Plants'!I493&lt;&gt;"",'Jeunes Plants'!I493,"")</f>
        <v>A</v>
      </c>
      <c r="I704" s="103">
        <f>IF('Jeunes Plants'!J493&lt;&gt;"",'Jeunes Plants'!J493,"")</f>
        <v>0.04</v>
      </c>
      <c r="J704" s="103">
        <f>IF($J$9=36,'Jeunes Plants'!U493,IF($J$9=37,'Jeunes Plants'!V493,IF($J$9=38,'Jeunes Plants'!W493,IF($J$9=39,'Jeunes Plants'!X493,IF($J$9=40,'Jeunes Plants'!Y493,IF($J$9=41,'Jeunes Plants'!Z493,IF($J$9=42,'Jeunes Plants'!AA493,IF($J$9=43,'Jeunes Plants'!AB493,IF($J$9=44,'Jeunes Plants'!AC493,IF($J$9=45,'Jeunes Plants'!AD493,IF($J$9=46,'Jeunes Plants'!AE493,IF($J$9=47,'Jeunes Plants'!AF493,IF($J$9=48,'Jeunes Plants'!AG493,IF($J$9=49,'Jeunes Plants'!AH493,IF($J$9=50,'Jeunes Plants'!AI493,IF($J$9=51,'Jeunes Plants'!AJ493,IF($J$9=52,'Jeunes Plants'!AK493,IF($J$9=1,'Jeunes Plants'!AL493,IF($J$9=2,'Jeunes Plants'!AM493,IF($J$9=3,'Jeunes Plants'!AN493,IF($J$9=4,'Jeunes Plants'!AO493,IF($J$9=5,'Jeunes Plants'!AP493,IF($J$9=6,'Jeunes Plants'!AQ493,IF($J$9=7,'Jeunes Plants'!AR493,IF($J$9=8,'Jeunes Plants'!AS493,IF($J$9=9,'Jeunes Plants'!AT493,IF($J$9=10,'Jeunes Plants'!AU493,IF($J$9=11,'Jeunes Plants'!AV493,IF($J$9=12,'Jeunes Plants'!AW493,IF($J$9=13,'Jeunes Plants'!AX493,IF($J$9=14,'Jeunes Plants'!AY493,IF($J$9=15,'Jeunes Plants'!AZ493,IF($J$9=16,'Jeunes Plants'!BA493,IF($J$9=17,'Jeunes Plants'!BB493,IF($J$9=18,'Jeunes Plants'!BC493,IF($J$9=19,'Jeunes Plants'!BD493,IF($J$9=20,'Jeunes Plants'!BE493,IF($J$9=21,'Jeunes Plants'!BF493,IF($J$9=22,'Jeunes Plants'!BG493,IF($J$9=23,'Jeunes Plants'!BH493,IF($J$9=24,'Jeunes Plants'!BI493,IF($J$9=25,'Jeunes Plants'!BJ493,IF($J$9=26,'Jeunes Plants'!BK493,IF($J$9=27,'Jeunes Plants'!BL493,IF($J$9=28,'Jeunes Plants'!BM493,IF($J$9=29,'Jeunes Plants'!BN493,IF($J$9=30,'Jeunes Plants'!BO493,IF($J$9=31,'Jeunes Plants'!BP493,IF($J$9=32,'Jeunes Plants'!BQ493,IF($J$9=33,'Jeunes Plants'!BR493,IF($J$9=34,'Jeunes Plants'!BS493,IF($J$9=35,'Jeunes Plants'!B12396,))))))))))))))))))))))))))))))))))))))))))))))))))))</f>
        <v>0</v>
      </c>
      <c r="K704" s="103" t="str">
        <f>IF('Jeunes Plants'!R493=0,"","Erreur")</f>
        <v/>
      </c>
    </row>
    <row r="705" spans="1:11" x14ac:dyDescent="0.25">
      <c r="A705" s="450"/>
      <c r="B705" s="450"/>
      <c r="C705" s="451" t="s">
        <v>1897</v>
      </c>
      <c r="D705" s="451"/>
      <c r="E705" s="450"/>
      <c r="F705" s="450"/>
      <c r="G705" s="450"/>
      <c r="H705" s="450"/>
      <c r="I705" s="450"/>
      <c r="J705" s="450">
        <f>SUBTOTAL(9,J696:J704)</f>
        <v>0</v>
      </c>
      <c r="K705" s="450"/>
    </row>
    <row r="706" spans="1:11" x14ac:dyDescent="0.25">
      <c r="A706" s="103" t="str">
        <f>IF('Jeunes Plants'!A494&lt;&gt;"",'Jeunes Plants'!A494,"")</f>
        <v/>
      </c>
      <c r="B706" s="103" t="str">
        <f>IF('Jeunes Plants'!L494&lt;&gt;"",'Jeunes Plants'!L494,"")</f>
        <v>L</v>
      </c>
      <c r="C706" s="107" t="str">
        <f>IF('Jeunes Plants'!B494&lt;&gt;"",'Jeunes Plants'!B494,"")</f>
        <v>GERANIUM ZONALE COLLECTION</v>
      </c>
      <c r="D706" s="107" t="str">
        <f>IF('Jeunes Plants'!C494&lt;&gt;"",'Jeunes Plants'!C494,"")</f>
        <v/>
      </c>
      <c r="E706" s="103" t="str">
        <f>IF('Jeunes Plants'!H494&lt;&gt;"",'Jeunes Plants'!H494,"")</f>
        <v/>
      </c>
      <c r="F706" s="103" t="str">
        <f>IF('Jeunes Plants'!E494&lt;&gt;"",'Jeunes Plants'!E494,"")</f>
        <v/>
      </c>
      <c r="G706" s="103" t="str">
        <f>IF('Jeunes Plants'!N494&lt;&gt;"",'Jeunes Plants'!N494,"")</f>
        <v/>
      </c>
      <c r="H706" s="103" t="str">
        <f>IF('Jeunes Plants'!I494&lt;&gt;"",'Jeunes Plants'!I494,"")</f>
        <v/>
      </c>
      <c r="I706" s="103" t="str">
        <f>IF('Jeunes Plants'!J494&lt;&gt;"",'Jeunes Plants'!J494,"")</f>
        <v/>
      </c>
      <c r="J706" s="103">
        <f>IF($J$9=36,'Jeunes Plants'!U494,IF($J$9=37,'Jeunes Plants'!V494,IF($J$9=38,'Jeunes Plants'!W494,IF($J$9=39,'Jeunes Plants'!X494,IF($J$9=40,'Jeunes Plants'!Y494,IF($J$9=41,'Jeunes Plants'!Z494,IF($J$9=42,'Jeunes Plants'!AA494,IF($J$9=43,'Jeunes Plants'!AB494,IF($J$9=44,'Jeunes Plants'!AC494,IF($J$9=45,'Jeunes Plants'!AD494,IF($J$9=46,'Jeunes Plants'!AE494,IF($J$9=47,'Jeunes Plants'!AF494,IF($J$9=48,'Jeunes Plants'!AG494,IF($J$9=49,'Jeunes Plants'!AH494,IF($J$9=50,'Jeunes Plants'!AI494,IF($J$9=51,'Jeunes Plants'!AJ494,IF($J$9=52,'Jeunes Plants'!AK494,IF($J$9=1,'Jeunes Plants'!AL494,IF($J$9=2,'Jeunes Plants'!AM494,IF($J$9=3,'Jeunes Plants'!AN494,IF($J$9=4,'Jeunes Plants'!AO494,IF($J$9=5,'Jeunes Plants'!AP494,IF($J$9=6,'Jeunes Plants'!AQ494,IF($J$9=7,'Jeunes Plants'!AR494,IF($J$9=8,'Jeunes Plants'!AS494,IF($J$9=9,'Jeunes Plants'!AT494,IF($J$9=10,'Jeunes Plants'!AU494,IF($J$9=11,'Jeunes Plants'!AV494,IF($J$9=12,'Jeunes Plants'!AW494,IF($J$9=13,'Jeunes Plants'!AX494,IF($J$9=14,'Jeunes Plants'!AY494,IF($J$9=15,'Jeunes Plants'!AZ494,IF($J$9=16,'Jeunes Plants'!BA494,IF($J$9=17,'Jeunes Plants'!BB494,IF($J$9=18,'Jeunes Plants'!BC494,IF($J$9=19,'Jeunes Plants'!BD494,IF($J$9=20,'Jeunes Plants'!BE494,IF($J$9=21,'Jeunes Plants'!BF494,IF($J$9=22,'Jeunes Plants'!BG494,IF($J$9=23,'Jeunes Plants'!BH494,IF($J$9=24,'Jeunes Plants'!BI494,IF($J$9=25,'Jeunes Plants'!BJ494,IF($J$9=26,'Jeunes Plants'!BK494,IF($J$9=27,'Jeunes Plants'!BL494,IF($J$9=28,'Jeunes Plants'!BM494,IF($J$9=29,'Jeunes Plants'!BN494,IF($J$9=30,'Jeunes Plants'!BO494,IF($J$9=31,'Jeunes Plants'!BP494,IF($J$9=32,'Jeunes Plants'!BQ494,IF($J$9=33,'Jeunes Plants'!BR494,IF($J$9=34,'Jeunes Plants'!BS494,IF($J$9=35,'Jeunes Plants'!B12397,))))))))))))))))))))))))))))))))))))))))))))))))))))</f>
        <v>0</v>
      </c>
      <c r="K706" s="103" t="str">
        <f>IF('Jeunes Plants'!R494=0,"","Erreur")</f>
        <v/>
      </c>
    </row>
    <row r="707" spans="1:11" x14ac:dyDescent="0.25">
      <c r="A707" s="103">
        <f>IF('Jeunes Plants'!A495&lt;&gt;"",'Jeunes Plants'!A495,"")</f>
        <v>1670</v>
      </c>
      <c r="B707" s="103" t="str">
        <f>IF('Jeunes Plants'!L495&lt;&gt;"",'Jeunes Plants'!L495,"")</f>
        <v>S9</v>
      </c>
      <c r="C707" s="107" t="str">
        <f>IF('Jeunes Plants'!B495&lt;&gt;"",'Jeunes Plants'!B495,"")</f>
        <v>GERANIUM ZONALE COLL</v>
      </c>
      <c r="D707" s="107" t="str">
        <f>IF('Jeunes Plants'!C495&lt;&gt;"",'Jeunes Plants'!C495,"")</f>
        <v>Mrs Pollock</v>
      </c>
      <c r="E707" s="103">
        <f>IF('Jeunes Plants'!H495&lt;&gt;"",'Jeunes Plants'!H495,"")</f>
        <v>8</v>
      </c>
      <c r="F707" s="103" t="str">
        <f>IF('Jeunes Plants'!E495&lt;&gt;"",'Jeunes Plants'!E495,"")</f>
        <v>B</v>
      </c>
      <c r="G707" s="103" t="str">
        <f>IF('Jeunes Plants'!N495&lt;&gt;"",'Jeunes Plants'!N495,"")</f>
        <v>M3</v>
      </c>
      <c r="H707" s="103" t="str">
        <f>IF('Jeunes Plants'!I495&lt;&gt;"",'Jeunes Plants'!I495,"")</f>
        <v>E</v>
      </c>
      <c r="I707" s="103" t="str">
        <f>IF('Jeunes Plants'!J495&lt;&gt;"",'Jeunes Plants'!J495,"")</f>
        <v/>
      </c>
      <c r="J707" s="103">
        <f>IF($J$9=36,'Jeunes Plants'!U495,IF($J$9=37,'Jeunes Plants'!V495,IF($J$9=38,'Jeunes Plants'!W495,IF($J$9=39,'Jeunes Plants'!X495,IF($J$9=40,'Jeunes Plants'!Y495,IF($J$9=41,'Jeunes Plants'!Z495,IF($J$9=42,'Jeunes Plants'!AA495,IF($J$9=43,'Jeunes Plants'!AB495,IF($J$9=44,'Jeunes Plants'!AC495,IF($J$9=45,'Jeunes Plants'!AD495,IF($J$9=46,'Jeunes Plants'!AE495,IF($J$9=47,'Jeunes Plants'!AF495,IF($J$9=48,'Jeunes Plants'!AG495,IF($J$9=49,'Jeunes Plants'!AH495,IF($J$9=50,'Jeunes Plants'!AI495,IF($J$9=51,'Jeunes Plants'!AJ495,IF($J$9=52,'Jeunes Plants'!AK495,IF($J$9=1,'Jeunes Plants'!AL495,IF($J$9=2,'Jeunes Plants'!AM495,IF($J$9=3,'Jeunes Plants'!AN495,IF($J$9=4,'Jeunes Plants'!AO495,IF($J$9=5,'Jeunes Plants'!AP495,IF($J$9=6,'Jeunes Plants'!AQ495,IF($J$9=7,'Jeunes Plants'!AR495,IF($J$9=8,'Jeunes Plants'!AS495,IF($J$9=9,'Jeunes Plants'!AT495,IF($J$9=10,'Jeunes Plants'!AU495,IF($J$9=11,'Jeunes Plants'!AV495,IF($J$9=12,'Jeunes Plants'!AW495,IF($J$9=13,'Jeunes Plants'!AX495,IF($J$9=14,'Jeunes Plants'!AY495,IF($J$9=15,'Jeunes Plants'!AZ495,IF($J$9=16,'Jeunes Plants'!BA495,IF($J$9=17,'Jeunes Plants'!BB495,IF($J$9=18,'Jeunes Plants'!BC495,IF($J$9=19,'Jeunes Plants'!BD495,IF($J$9=20,'Jeunes Plants'!BE495,IF($J$9=21,'Jeunes Plants'!BF495,IF($J$9=22,'Jeunes Plants'!BG495,IF($J$9=23,'Jeunes Plants'!BH495,IF($J$9=24,'Jeunes Plants'!BI495,IF($J$9=25,'Jeunes Plants'!BJ495,IF($J$9=26,'Jeunes Plants'!BK495,IF($J$9=27,'Jeunes Plants'!BL495,IF($J$9=28,'Jeunes Plants'!BM495,IF($J$9=29,'Jeunes Plants'!BN495,IF($J$9=30,'Jeunes Plants'!BO495,IF($J$9=31,'Jeunes Plants'!BP495,IF($J$9=32,'Jeunes Plants'!BQ495,IF($J$9=33,'Jeunes Plants'!BR495,IF($J$9=34,'Jeunes Plants'!BS495,IF($J$9=35,'Jeunes Plants'!B12398,))))))))))))))))))))))))))))))))))))))))))))))))))))</f>
        <v>0</v>
      </c>
      <c r="K707" s="103" t="str">
        <f>IF('Jeunes Plants'!R495=0,"","Erreur")</f>
        <v/>
      </c>
    </row>
    <row r="708" spans="1:11" x14ac:dyDescent="0.25">
      <c r="A708" s="103">
        <f>IF('Jeunes Plants'!A496&lt;&gt;"",'Jeunes Plants'!A496,"")</f>
        <v>1671</v>
      </c>
      <c r="B708" s="103" t="str">
        <f>IF('Jeunes Plants'!L496&lt;&gt;"",'Jeunes Plants'!L496,"")</f>
        <v>S9</v>
      </c>
      <c r="C708" s="107" t="str">
        <f>IF('Jeunes Plants'!B496&lt;&gt;"",'Jeunes Plants'!B496,"")</f>
        <v>GERANIUM ZONALE COLL</v>
      </c>
      <c r="D708" s="107" t="str">
        <f>IF('Jeunes Plants'!C496&lt;&gt;"",'Jeunes Plants'!C496,"")</f>
        <v>Occold Shield</v>
      </c>
      <c r="E708" s="103">
        <f>IF('Jeunes Plants'!H496&lt;&gt;"",'Jeunes Plants'!H496,"")</f>
        <v>8</v>
      </c>
      <c r="F708" s="103" t="str">
        <f>IF('Jeunes Plants'!E496&lt;&gt;"",'Jeunes Plants'!E496,"")</f>
        <v>B</v>
      </c>
      <c r="G708" s="103" t="str">
        <f>IF('Jeunes Plants'!N496&lt;&gt;"",'Jeunes Plants'!N496,"")</f>
        <v>M3</v>
      </c>
      <c r="H708" s="103" t="str">
        <f>IF('Jeunes Plants'!I496&lt;&gt;"",'Jeunes Plants'!I496,"")</f>
        <v>E</v>
      </c>
      <c r="I708" s="103" t="str">
        <f>IF('Jeunes Plants'!J496&lt;&gt;"",'Jeunes Plants'!J496,"")</f>
        <v/>
      </c>
      <c r="J708" s="103">
        <f>IF($J$9=36,'Jeunes Plants'!U496,IF($J$9=37,'Jeunes Plants'!V496,IF($J$9=38,'Jeunes Plants'!W496,IF($J$9=39,'Jeunes Plants'!X496,IF($J$9=40,'Jeunes Plants'!Y496,IF($J$9=41,'Jeunes Plants'!Z496,IF($J$9=42,'Jeunes Plants'!AA496,IF($J$9=43,'Jeunes Plants'!AB496,IF($J$9=44,'Jeunes Plants'!AC496,IF($J$9=45,'Jeunes Plants'!AD496,IF($J$9=46,'Jeunes Plants'!AE496,IF($J$9=47,'Jeunes Plants'!AF496,IF($J$9=48,'Jeunes Plants'!AG496,IF($J$9=49,'Jeunes Plants'!AH496,IF($J$9=50,'Jeunes Plants'!AI496,IF($J$9=51,'Jeunes Plants'!AJ496,IF($J$9=52,'Jeunes Plants'!AK496,IF($J$9=1,'Jeunes Plants'!AL496,IF($J$9=2,'Jeunes Plants'!AM496,IF($J$9=3,'Jeunes Plants'!AN496,IF($J$9=4,'Jeunes Plants'!AO496,IF($J$9=5,'Jeunes Plants'!AP496,IF($J$9=6,'Jeunes Plants'!AQ496,IF($J$9=7,'Jeunes Plants'!AR496,IF($J$9=8,'Jeunes Plants'!AS496,IF($J$9=9,'Jeunes Plants'!AT496,IF($J$9=10,'Jeunes Plants'!AU496,IF($J$9=11,'Jeunes Plants'!AV496,IF($J$9=12,'Jeunes Plants'!AW496,IF($J$9=13,'Jeunes Plants'!AX496,IF($J$9=14,'Jeunes Plants'!AY496,IF($J$9=15,'Jeunes Plants'!AZ496,IF($J$9=16,'Jeunes Plants'!BA496,IF($J$9=17,'Jeunes Plants'!BB496,IF($J$9=18,'Jeunes Plants'!BC496,IF($J$9=19,'Jeunes Plants'!BD496,IF($J$9=20,'Jeunes Plants'!BE496,IF($J$9=21,'Jeunes Plants'!BF496,IF($J$9=22,'Jeunes Plants'!BG496,IF($J$9=23,'Jeunes Plants'!BH496,IF($J$9=24,'Jeunes Plants'!BI496,IF($J$9=25,'Jeunes Plants'!BJ496,IF($J$9=26,'Jeunes Plants'!BK496,IF($J$9=27,'Jeunes Plants'!BL496,IF($J$9=28,'Jeunes Plants'!BM496,IF($J$9=29,'Jeunes Plants'!BN496,IF($J$9=30,'Jeunes Plants'!BO496,IF($J$9=31,'Jeunes Plants'!BP496,IF($J$9=32,'Jeunes Plants'!BQ496,IF($J$9=33,'Jeunes Plants'!BR496,IF($J$9=34,'Jeunes Plants'!BS496,IF($J$9=35,'Jeunes Plants'!B12399,))))))))))))))))))))))))))))))))))))))))))))))))))))</f>
        <v>0</v>
      </c>
      <c r="K708" s="103" t="str">
        <f>IF('Jeunes Plants'!R496=0,"","Erreur")</f>
        <v/>
      </c>
    </row>
    <row r="709" spans="1:11" x14ac:dyDescent="0.25">
      <c r="A709" s="103">
        <f>IF('Jeunes Plants'!A497&lt;&gt;"",'Jeunes Plants'!A497,"")</f>
        <v>2607</v>
      </c>
      <c r="B709" s="103" t="str">
        <f>IF('Jeunes Plants'!L497&lt;&gt;"",'Jeunes Plants'!L497,"")</f>
        <v>S9</v>
      </c>
      <c r="C709" s="107" t="str">
        <f>IF('Jeunes Plants'!B497&lt;&gt;"",'Jeunes Plants'!B497,"")</f>
        <v>GERANIUM ZONALE COLL</v>
      </c>
      <c r="D709" s="107" t="str">
        <f>IF('Jeunes Plants'!C497&lt;&gt;"",'Jeunes Plants'!C497,"")</f>
        <v>Vancouver Centennial</v>
      </c>
      <c r="E709" s="103">
        <f>IF('Jeunes Plants'!H497&lt;&gt;"",'Jeunes Plants'!H497,"")</f>
        <v>8</v>
      </c>
      <c r="F709" s="103" t="str">
        <f>IF('Jeunes Plants'!E497&lt;&gt;"",'Jeunes Plants'!E497,"")</f>
        <v>B</v>
      </c>
      <c r="G709" s="103" t="str">
        <f>IF('Jeunes Plants'!N497&lt;&gt;"",'Jeunes Plants'!N497,"")</f>
        <v>M3</v>
      </c>
      <c r="H709" s="103" t="str">
        <f>IF('Jeunes Plants'!I497&lt;&gt;"",'Jeunes Plants'!I497,"")</f>
        <v>E</v>
      </c>
      <c r="I709" s="103" t="str">
        <f>IF('Jeunes Plants'!J497&lt;&gt;"",'Jeunes Plants'!J497,"")</f>
        <v/>
      </c>
      <c r="J709" s="103">
        <f>IF($J$9=36,'Jeunes Plants'!U497,IF($J$9=37,'Jeunes Plants'!V497,IF($J$9=38,'Jeunes Plants'!W497,IF($J$9=39,'Jeunes Plants'!X497,IF($J$9=40,'Jeunes Plants'!Y497,IF($J$9=41,'Jeunes Plants'!Z497,IF($J$9=42,'Jeunes Plants'!AA497,IF($J$9=43,'Jeunes Plants'!AB497,IF($J$9=44,'Jeunes Plants'!AC497,IF($J$9=45,'Jeunes Plants'!AD497,IF($J$9=46,'Jeunes Plants'!AE497,IF($J$9=47,'Jeunes Plants'!AF497,IF($J$9=48,'Jeunes Plants'!AG497,IF($J$9=49,'Jeunes Plants'!AH497,IF($J$9=50,'Jeunes Plants'!AI497,IF($J$9=51,'Jeunes Plants'!AJ497,IF($J$9=52,'Jeunes Plants'!AK497,IF($J$9=1,'Jeunes Plants'!AL497,IF($J$9=2,'Jeunes Plants'!AM497,IF($J$9=3,'Jeunes Plants'!AN497,IF($J$9=4,'Jeunes Plants'!AO497,IF($J$9=5,'Jeunes Plants'!AP497,IF($J$9=6,'Jeunes Plants'!AQ497,IF($J$9=7,'Jeunes Plants'!AR497,IF($J$9=8,'Jeunes Plants'!AS497,IF($J$9=9,'Jeunes Plants'!AT497,IF($J$9=10,'Jeunes Plants'!AU497,IF($J$9=11,'Jeunes Plants'!AV497,IF($J$9=12,'Jeunes Plants'!AW497,IF($J$9=13,'Jeunes Plants'!AX497,IF($J$9=14,'Jeunes Plants'!AY497,IF($J$9=15,'Jeunes Plants'!AZ497,IF($J$9=16,'Jeunes Plants'!BA497,IF($J$9=17,'Jeunes Plants'!BB497,IF($J$9=18,'Jeunes Plants'!BC497,IF($J$9=19,'Jeunes Plants'!BD497,IF($J$9=20,'Jeunes Plants'!BE497,IF($J$9=21,'Jeunes Plants'!BF497,IF($J$9=22,'Jeunes Plants'!BG497,IF($J$9=23,'Jeunes Plants'!BH497,IF($J$9=24,'Jeunes Plants'!BI497,IF($J$9=25,'Jeunes Plants'!BJ497,IF($J$9=26,'Jeunes Plants'!BK497,IF($J$9=27,'Jeunes Plants'!BL497,IF($J$9=28,'Jeunes Plants'!BM497,IF($J$9=29,'Jeunes Plants'!BN497,IF($J$9=30,'Jeunes Plants'!BO497,IF($J$9=31,'Jeunes Plants'!BP497,IF($J$9=32,'Jeunes Plants'!BQ497,IF($J$9=33,'Jeunes Plants'!BR497,IF($J$9=34,'Jeunes Plants'!BS497,IF($J$9=35,'Jeunes Plants'!B12400,))))))))))))))))))))))))))))))))))))))))))))))))))))</f>
        <v>0</v>
      </c>
      <c r="K709" s="103" t="str">
        <f>IF('Jeunes Plants'!R497=0,"","Erreur")</f>
        <v/>
      </c>
    </row>
    <row r="710" spans="1:11" x14ac:dyDescent="0.25">
      <c r="A710" s="103">
        <f>IF('Jeunes Plants'!A498&lt;&gt;"",'Jeunes Plants'!A498,"")</f>
        <v>1399</v>
      </c>
      <c r="B710" s="103" t="str">
        <f>IF('Jeunes Plants'!L498&lt;&gt;"",'Jeunes Plants'!L498,"")</f>
        <v>S9</v>
      </c>
      <c r="C710" s="107" t="str">
        <f>IF('Jeunes Plants'!B498&lt;&gt;"",'Jeunes Plants'!B498,"")</f>
        <v>GERANIUM ZONALE COLL</v>
      </c>
      <c r="D710" s="107" t="str">
        <f>IF('Jeunes Plants'!C498&lt;&gt;"",'Jeunes Plants'!C498,"")</f>
        <v>Panachés variés</v>
      </c>
      <c r="E710" s="103">
        <f>IF('Jeunes Plants'!H498&lt;&gt;"",'Jeunes Plants'!H498,"")</f>
        <v>8</v>
      </c>
      <c r="F710" s="103" t="str">
        <f>IF('Jeunes Plants'!E498&lt;&gt;"",'Jeunes Plants'!E498,"")</f>
        <v>B</v>
      </c>
      <c r="G710" s="103" t="str">
        <f>IF('Jeunes Plants'!N498&lt;&gt;"",'Jeunes Plants'!N498,"")</f>
        <v>M3</v>
      </c>
      <c r="H710" s="103" t="str">
        <f>IF('Jeunes Plants'!I498&lt;&gt;"",'Jeunes Plants'!I498,"")</f>
        <v>E</v>
      </c>
      <c r="I710" s="103" t="str">
        <f>IF('Jeunes Plants'!J498&lt;&gt;"",'Jeunes Plants'!J498,"")</f>
        <v/>
      </c>
      <c r="J710" s="103">
        <f>IF($J$9=36,'Jeunes Plants'!U498,IF($J$9=37,'Jeunes Plants'!V498,IF($J$9=38,'Jeunes Plants'!W498,IF($J$9=39,'Jeunes Plants'!X498,IF($J$9=40,'Jeunes Plants'!Y498,IF($J$9=41,'Jeunes Plants'!Z498,IF($J$9=42,'Jeunes Plants'!AA498,IF($J$9=43,'Jeunes Plants'!AB498,IF($J$9=44,'Jeunes Plants'!AC498,IF($J$9=45,'Jeunes Plants'!AD498,IF($J$9=46,'Jeunes Plants'!AE498,IF($J$9=47,'Jeunes Plants'!AF498,IF($J$9=48,'Jeunes Plants'!AG498,IF($J$9=49,'Jeunes Plants'!AH498,IF($J$9=50,'Jeunes Plants'!AI498,IF($J$9=51,'Jeunes Plants'!AJ498,IF($J$9=52,'Jeunes Plants'!AK498,IF($J$9=1,'Jeunes Plants'!AL498,IF($J$9=2,'Jeunes Plants'!AM498,IF($J$9=3,'Jeunes Plants'!AN498,IF($J$9=4,'Jeunes Plants'!AO498,IF($J$9=5,'Jeunes Plants'!AP498,IF($J$9=6,'Jeunes Plants'!AQ498,IF($J$9=7,'Jeunes Plants'!AR498,IF($J$9=8,'Jeunes Plants'!AS498,IF($J$9=9,'Jeunes Plants'!AT498,IF($J$9=10,'Jeunes Plants'!AU498,IF($J$9=11,'Jeunes Plants'!AV498,IF($J$9=12,'Jeunes Plants'!AW498,IF($J$9=13,'Jeunes Plants'!AX498,IF($J$9=14,'Jeunes Plants'!AY498,IF($J$9=15,'Jeunes Plants'!AZ498,IF($J$9=16,'Jeunes Plants'!BA498,IF($J$9=17,'Jeunes Plants'!BB498,IF($J$9=18,'Jeunes Plants'!BC498,IF($J$9=19,'Jeunes Plants'!BD498,IF($J$9=20,'Jeunes Plants'!BE498,IF($J$9=21,'Jeunes Plants'!BF498,IF($J$9=22,'Jeunes Plants'!BG498,IF($J$9=23,'Jeunes Plants'!BH498,IF($J$9=24,'Jeunes Plants'!BI498,IF($J$9=25,'Jeunes Plants'!BJ498,IF($J$9=26,'Jeunes Plants'!BK498,IF($J$9=27,'Jeunes Plants'!BL498,IF($J$9=28,'Jeunes Plants'!BM498,IF($J$9=29,'Jeunes Plants'!BN498,IF($J$9=30,'Jeunes Plants'!BO498,IF($J$9=31,'Jeunes Plants'!BP498,IF($J$9=32,'Jeunes Plants'!BQ498,IF($J$9=33,'Jeunes Plants'!BR498,IF($J$9=34,'Jeunes Plants'!BS498,IF($J$9=35,'Jeunes Plants'!B12401,))))))))))))))))))))))))))))))))))))))))))))))))))))</f>
        <v>0</v>
      </c>
      <c r="K710" s="103" t="str">
        <f>IF('Jeunes Plants'!R498=0,"","Erreur")</f>
        <v/>
      </c>
    </row>
    <row r="711" spans="1:11" x14ac:dyDescent="0.25">
      <c r="A711" s="103">
        <f>IF('Jeunes Plants'!A499&lt;&gt;"",'Jeunes Plants'!A499,"")</f>
        <v>3119</v>
      </c>
      <c r="B711" s="103" t="str">
        <f>IF('Jeunes Plants'!L499&lt;&gt;"",'Jeunes Plants'!L499,"")</f>
        <v>S9</v>
      </c>
      <c r="C711" s="107" t="str">
        <f>IF('Jeunes Plants'!B499&lt;&gt;"",'Jeunes Plants'!B499,"")</f>
        <v>GERANIUM ZONALE COLL</v>
      </c>
      <c r="D711" s="107" t="str">
        <f>IF('Jeunes Plants'!C499&lt;&gt;"",'Jeunes Plants'!C499,"")</f>
        <v>Fireworks Bicolor pac</v>
      </c>
      <c r="E711" s="103">
        <f>IF('Jeunes Plants'!H499&lt;&gt;"",'Jeunes Plants'!H499,"")</f>
        <v>8</v>
      </c>
      <c r="F711" s="103" t="str">
        <f>IF('Jeunes Plants'!E499&lt;&gt;"",'Jeunes Plants'!E499,"")</f>
        <v>B</v>
      </c>
      <c r="G711" s="103" t="str">
        <f>IF('Jeunes Plants'!N499&lt;&gt;"",'Jeunes Plants'!N499,"")</f>
        <v>M3</v>
      </c>
      <c r="H711" s="103" t="str">
        <f>IF('Jeunes Plants'!I499&lt;&gt;"",'Jeunes Plants'!I499,"")</f>
        <v>E</v>
      </c>
      <c r="I711" s="103">
        <f>IF('Jeunes Plants'!J499&lt;&gt;"",'Jeunes Plants'!J499,"")</f>
        <v>0.04</v>
      </c>
      <c r="J711" s="103">
        <f>IF($J$9=36,'Jeunes Plants'!U499,IF($J$9=37,'Jeunes Plants'!V499,IF($J$9=38,'Jeunes Plants'!W499,IF($J$9=39,'Jeunes Plants'!X499,IF($J$9=40,'Jeunes Plants'!Y499,IF($J$9=41,'Jeunes Plants'!Z499,IF($J$9=42,'Jeunes Plants'!AA499,IF($J$9=43,'Jeunes Plants'!AB499,IF($J$9=44,'Jeunes Plants'!AC499,IF($J$9=45,'Jeunes Plants'!AD499,IF($J$9=46,'Jeunes Plants'!AE499,IF($J$9=47,'Jeunes Plants'!AF499,IF($J$9=48,'Jeunes Plants'!AG499,IF($J$9=49,'Jeunes Plants'!AH499,IF($J$9=50,'Jeunes Plants'!AI499,IF($J$9=51,'Jeunes Plants'!AJ499,IF($J$9=52,'Jeunes Plants'!AK499,IF($J$9=1,'Jeunes Plants'!AL499,IF($J$9=2,'Jeunes Plants'!AM499,IF($J$9=3,'Jeunes Plants'!AN499,IF($J$9=4,'Jeunes Plants'!AO499,IF($J$9=5,'Jeunes Plants'!AP499,IF($J$9=6,'Jeunes Plants'!AQ499,IF($J$9=7,'Jeunes Plants'!AR499,IF($J$9=8,'Jeunes Plants'!AS499,IF($J$9=9,'Jeunes Plants'!AT499,IF($J$9=10,'Jeunes Plants'!AU499,IF($J$9=11,'Jeunes Plants'!AV499,IF($J$9=12,'Jeunes Plants'!AW499,IF($J$9=13,'Jeunes Plants'!AX499,IF($J$9=14,'Jeunes Plants'!AY499,IF($J$9=15,'Jeunes Plants'!AZ499,IF($J$9=16,'Jeunes Plants'!BA499,IF($J$9=17,'Jeunes Plants'!BB499,IF($J$9=18,'Jeunes Plants'!BC499,IF($J$9=19,'Jeunes Plants'!BD499,IF($J$9=20,'Jeunes Plants'!BE499,IF($J$9=21,'Jeunes Plants'!BF499,IF($J$9=22,'Jeunes Plants'!BG499,IF($J$9=23,'Jeunes Plants'!BH499,IF($J$9=24,'Jeunes Plants'!BI499,IF($J$9=25,'Jeunes Plants'!BJ499,IF($J$9=26,'Jeunes Plants'!BK499,IF($J$9=27,'Jeunes Plants'!BL499,IF($J$9=28,'Jeunes Plants'!BM499,IF($J$9=29,'Jeunes Plants'!BN499,IF($J$9=30,'Jeunes Plants'!BO499,IF($J$9=31,'Jeunes Plants'!BP499,IF($J$9=32,'Jeunes Plants'!BQ499,IF($J$9=33,'Jeunes Plants'!BR499,IF($J$9=34,'Jeunes Plants'!BS499,IF($J$9=35,'Jeunes Plants'!B12402,))))))))))))))))))))))))))))))))))))))))))))))))))))</f>
        <v>0</v>
      </c>
      <c r="K711" s="103" t="str">
        <f>IF('Jeunes Plants'!R499=0,"","Erreur")</f>
        <v/>
      </c>
    </row>
    <row r="712" spans="1:11" x14ac:dyDescent="0.25">
      <c r="A712" s="103">
        <f>IF('Jeunes Plants'!A500&lt;&gt;"",'Jeunes Plants'!A500,"")</f>
        <v>1803</v>
      </c>
      <c r="B712" s="103" t="str">
        <f>IF('Jeunes Plants'!L500&lt;&gt;"",'Jeunes Plants'!L500,"")</f>
        <v>S9</v>
      </c>
      <c r="C712" s="107" t="str">
        <f>IF('Jeunes Plants'!B500&lt;&gt;"",'Jeunes Plants'!B500,"")</f>
        <v>GERANIUM ZONALE COLL</v>
      </c>
      <c r="D712" s="107" t="str">
        <f>IF('Jeunes Plants'!C500&lt;&gt;"",'Jeunes Plants'!C500,"")</f>
        <v>Fireworks Pink pac</v>
      </c>
      <c r="E712" s="103">
        <f>IF('Jeunes Plants'!H500&lt;&gt;"",'Jeunes Plants'!H500,"")</f>
        <v>8</v>
      </c>
      <c r="F712" s="103" t="str">
        <f>IF('Jeunes Plants'!E500&lt;&gt;"",'Jeunes Plants'!E500,"")</f>
        <v>B</v>
      </c>
      <c r="G712" s="103" t="str">
        <f>IF('Jeunes Plants'!N500&lt;&gt;"",'Jeunes Plants'!N500,"")</f>
        <v>M3</v>
      </c>
      <c r="H712" s="103" t="str">
        <f>IF('Jeunes Plants'!I500&lt;&gt;"",'Jeunes Plants'!I500,"")</f>
        <v>E</v>
      </c>
      <c r="I712" s="103">
        <f>IF('Jeunes Plants'!J500&lt;&gt;"",'Jeunes Plants'!J500,"")</f>
        <v>0.04</v>
      </c>
      <c r="J712" s="103">
        <f>IF($J$9=36,'Jeunes Plants'!U500,IF($J$9=37,'Jeunes Plants'!V500,IF($J$9=38,'Jeunes Plants'!W500,IF($J$9=39,'Jeunes Plants'!X500,IF($J$9=40,'Jeunes Plants'!Y500,IF($J$9=41,'Jeunes Plants'!Z500,IF($J$9=42,'Jeunes Plants'!AA500,IF($J$9=43,'Jeunes Plants'!AB500,IF($J$9=44,'Jeunes Plants'!AC500,IF($J$9=45,'Jeunes Plants'!AD500,IF($J$9=46,'Jeunes Plants'!AE500,IF($J$9=47,'Jeunes Plants'!AF500,IF($J$9=48,'Jeunes Plants'!AG500,IF($J$9=49,'Jeunes Plants'!AH500,IF($J$9=50,'Jeunes Plants'!AI500,IF($J$9=51,'Jeunes Plants'!AJ500,IF($J$9=52,'Jeunes Plants'!AK500,IF($J$9=1,'Jeunes Plants'!AL500,IF($J$9=2,'Jeunes Plants'!AM500,IF($J$9=3,'Jeunes Plants'!AN500,IF($J$9=4,'Jeunes Plants'!AO500,IF($J$9=5,'Jeunes Plants'!AP500,IF($J$9=6,'Jeunes Plants'!AQ500,IF($J$9=7,'Jeunes Plants'!AR500,IF($J$9=8,'Jeunes Plants'!AS500,IF($J$9=9,'Jeunes Plants'!AT500,IF($J$9=10,'Jeunes Plants'!AU500,IF($J$9=11,'Jeunes Plants'!AV500,IF($J$9=12,'Jeunes Plants'!AW500,IF($J$9=13,'Jeunes Plants'!AX500,IF($J$9=14,'Jeunes Plants'!AY500,IF($J$9=15,'Jeunes Plants'!AZ500,IF($J$9=16,'Jeunes Plants'!BA500,IF($J$9=17,'Jeunes Plants'!BB500,IF($J$9=18,'Jeunes Plants'!BC500,IF($J$9=19,'Jeunes Plants'!BD500,IF($J$9=20,'Jeunes Plants'!BE500,IF($J$9=21,'Jeunes Plants'!BF500,IF($J$9=22,'Jeunes Plants'!BG500,IF($J$9=23,'Jeunes Plants'!BH500,IF($J$9=24,'Jeunes Plants'!BI500,IF($J$9=25,'Jeunes Plants'!BJ500,IF($J$9=26,'Jeunes Plants'!BK500,IF($J$9=27,'Jeunes Plants'!BL500,IF($J$9=28,'Jeunes Plants'!BM500,IF($J$9=29,'Jeunes Plants'!BN500,IF($J$9=30,'Jeunes Plants'!BO500,IF($J$9=31,'Jeunes Plants'!BP500,IF($J$9=32,'Jeunes Plants'!BQ500,IF($J$9=33,'Jeunes Plants'!BR500,IF($J$9=34,'Jeunes Plants'!BS500,IF($J$9=35,'Jeunes Plants'!B12403,))))))))))))))))))))))))))))))))))))))))))))))))))))</f>
        <v>0</v>
      </c>
      <c r="K712" s="103" t="str">
        <f>IF('Jeunes Plants'!R500=0,"","Erreur")</f>
        <v/>
      </c>
    </row>
    <row r="713" spans="1:11" x14ac:dyDescent="0.25">
      <c r="A713" s="103">
        <f>IF('Jeunes Plants'!A501&lt;&gt;"",'Jeunes Plants'!A501,"")</f>
        <v>1801</v>
      </c>
      <c r="B713" s="103" t="str">
        <f>IF('Jeunes Plants'!L501&lt;&gt;"",'Jeunes Plants'!L501,"")</f>
        <v>S9</v>
      </c>
      <c r="C713" s="107" t="str">
        <f>IF('Jeunes Plants'!B501&lt;&gt;"",'Jeunes Plants'!B501,"")</f>
        <v>GERANIUM ZONALE COLL</v>
      </c>
      <c r="D713" s="107" t="str">
        <f>IF('Jeunes Plants'!C501&lt;&gt;"",'Jeunes Plants'!C501,"")</f>
        <v>Fireworks Scarlet pac</v>
      </c>
      <c r="E713" s="103">
        <f>IF('Jeunes Plants'!H501&lt;&gt;"",'Jeunes Plants'!H501,"")</f>
        <v>8</v>
      </c>
      <c r="F713" s="103" t="str">
        <f>IF('Jeunes Plants'!E501&lt;&gt;"",'Jeunes Plants'!E501,"")</f>
        <v>B</v>
      </c>
      <c r="G713" s="103" t="str">
        <f>IF('Jeunes Plants'!N501&lt;&gt;"",'Jeunes Plants'!N501,"")</f>
        <v>M3</v>
      </c>
      <c r="H713" s="103" t="str">
        <f>IF('Jeunes Plants'!I501&lt;&gt;"",'Jeunes Plants'!I501,"")</f>
        <v>E</v>
      </c>
      <c r="I713" s="103">
        <f>IF('Jeunes Plants'!J501&lt;&gt;"",'Jeunes Plants'!J501,"")</f>
        <v>0.04</v>
      </c>
      <c r="J713" s="103">
        <f>IF($J$9=36,'Jeunes Plants'!U501,IF($J$9=37,'Jeunes Plants'!V501,IF($J$9=38,'Jeunes Plants'!W501,IF($J$9=39,'Jeunes Plants'!X501,IF($J$9=40,'Jeunes Plants'!Y501,IF($J$9=41,'Jeunes Plants'!Z501,IF($J$9=42,'Jeunes Plants'!AA501,IF($J$9=43,'Jeunes Plants'!AB501,IF($J$9=44,'Jeunes Plants'!AC501,IF($J$9=45,'Jeunes Plants'!AD501,IF($J$9=46,'Jeunes Plants'!AE501,IF($J$9=47,'Jeunes Plants'!AF501,IF($J$9=48,'Jeunes Plants'!AG501,IF($J$9=49,'Jeunes Plants'!AH501,IF($J$9=50,'Jeunes Plants'!AI501,IF($J$9=51,'Jeunes Plants'!AJ501,IF($J$9=52,'Jeunes Plants'!AK501,IF($J$9=1,'Jeunes Plants'!AL501,IF($J$9=2,'Jeunes Plants'!AM501,IF($J$9=3,'Jeunes Plants'!AN501,IF($J$9=4,'Jeunes Plants'!AO501,IF($J$9=5,'Jeunes Plants'!AP501,IF($J$9=6,'Jeunes Plants'!AQ501,IF($J$9=7,'Jeunes Plants'!AR501,IF($J$9=8,'Jeunes Plants'!AS501,IF($J$9=9,'Jeunes Plants'!AT501,IF($J$9=10,'Jeunes Plants'!AU501,IF($J$9=11,'Jeunes Plants'!AV501,IF($J$9=12,'Jeunes Plants'!AW501,IF($J$9=13,'Jeunes Plants'!AX501,IF($J$9=14,'Jeunes Plants'!AY501,IF($J$9=15,'Jeunes Plants'!AZ501,IF($J$9=16,'Jeunes Plants'!BA501,IF($J$9=17,'Jeunes Plants'!BB501,IF($J$9=18,'Jeunes Plants'!BC501,IF($J$9=19,'Jeunes Plants'!BD501,IF($J$9=20,'Jeunes Plants'!BE501,IF($J$9=21,'Jeunes Plants'!BF501,IF($J$9=22,'Jeunes Plants'!BG501,IF($J$9=23,'Jeunes Plants'!BH501,IF($J$9=24,'Jeunes Plants'!BI501,IF($J$9=25,'Jeunes Plants'!BJ501,IF($J$9=26,'Jeunes Plants'!BK501,IF($J$9=27,'Jeunes Plants'!BL501,IF($J$9=28,'Jeunes Plants'!BM501,IF($J$9=29,'Jeunes Plants'!BN501,IF($J$9=30,'Jeunes Plants'!BO501,IF($J$9=31,'Jeunes Plants'!BP501,IF($J$9=32,'Jeunes Plants'!BQ501,IF($J$9=33,'Jeunes Plants'!BR501,IF($J$9=34,'Jeunes Plants'!BS501,IF($J$9=35,'Jeunes Plants'!B12404,))))))))))))))))))))))))))))))))))))))))))))))))))))</f>
        <v>0</v>
      </c>
      <c r="K713" s="103" t="str">
        <f>IF('Jeunes Plants'!R501=0,"","Erreur")</f>
        <v/>
      </c>
    </row>
    <row r="714" spans="1:11" x14ac:dyDescent="0.25">
      <c r="A714" s="103">
        <f>IF('Jeunes Plants'!A502&lt;&gt;"",'Jeunes Plants'!A502,"")</f>
        <v>1673</v>
      </c>
      <c r="B714" s="103" t="str">
        <f>IF('Jeunes Plants'!L502&lt;&gt;"",'Jeunes Plants'!L502,"")</f>
        <v>S9</v>
      </c>
      <c r="C714" s="107" t="str">
        <f>IF('Jeunes Plants'!B502&lt;&gt;"",'Jeunes Plants'!B502,"")</f>
        <v>GERANIUM ZONALE COLL</v>
      </c>
      <c r="D714" s="107" t="str">
        <f>IF('Jeunes Plants'!C502&lt;&gt;"",'Jeunes Plants'!C502,"")</f>
        <v>Fireworks Variés pac</v>
      </c>
      <c r="E714" s="103">
        <f>IF('Jeunes Plants'!H502&lt;&gt;"",'Jeunes Plants'!H502,"")</f>
        <v>8</v>
      </c>
      <c r="F714" s="103" t="str">
        <f>IF('Jeunes Plants'!E502&lt;&gt;"",'Jeunes Plants'!E502,"")</f>
        <v>B</v>
      </c>
      <c r="G714" s="103" t="str">
        <f>IF('Jeunes Plants'!N502&lt;&gt;"",'Jeunes Plants'!N502,"")</f>
        <v>M3</v>
      </c>
      <c r="H714" s="103" t="str">
        <f>IF('Jeunes Plants'!I502&lt;&gt;"",'Jeunes Plants'!I502,"")</f>
        <v>E</v>
      </c>
      <c r="I714" s="103">
        <f>IF('Jeunes Plants'!J502&lt;&gt;"",'Jeunes Plants'!J502,"")</f>
        <v>0.04</v>
      </c>
      <c r="J714" s="103">
        <f>IF($J$9=36,'Jeunes Plants'!U502,IF($J$9=37,'Jeunes Plants'!V502,IF($J$9=38,'Jeunes Plants'!W502,IF($J$9=39,'Jeunes Plants'!X502,IF($J$9=40,'Jeunes Plants'!Y502,IF($J$9=41,'Jeunes Plants'!Z502,IF($J$9=42,'Jeunes Plants'!AA502,IF($J$9=43,'Jeunes Plants'!AB502,IF($J$9=44,'Jeunes Plants'!AC502,IF($J$9=45,'Jeunes Plants'!AD502,IF($J$9=46,'Jeunes Plants'!AE502,IF($J$9=47,'Jeunes Plants'!AF502,IF($J$9=48,'Jeunes Plants'!AG502,IF($J$9=49,'Jeunes Plants'!AH502,IF($J$9=50,'Jeunes Plants'!AI502,IF($J$9=51,'Jeunes Plants'!AJ502,IF($J$9=52,'Jeunes Plants'!AK502,IF($J$9=1,'Jeunes Plants'!AL502,IF($J$9=2,'Jeunes Plants'!AM502,IF($J$9=3,'Jeunes Plants'!AN502,IF($J$9=4,'Jeunes Plants'!AO502,IF($J$9=5,'Jeunes Plants'!AP502,IF($J$9=6,'Jeunes Plants'!AQ502,IF($J$9=7,'Jeunes Plants'!AR502,IF($J$9=8,'Jeunes Plants'!AS502,IF($J$9=9,'Jeunes Plants'!AT502,IF($J$9=10,'Jeunes Plants'!AU502,IF($J$9=11,'Jeunes Plants'!AV502,IF($J$9=12,'Jeunes Plants'!AW502,IF($J$9=13,'Jeunes Plants'!AX502,IF($J$9=14,'Jeunes Plants'!AY502,IF($J$9=15,'Jeunes Plants'!AZ502,IF($J$9=16,'Jeunes Plants'!BA502,IF($J$9=17,'Jeunes Plants'!BB502,IF($J$9=18,'Jeunes Plants'!BC502,IF($J$9=19,'Jeunes Plants'!BD502,IF($J$9=20,'Jeunes Plants'!BE502,IF($J$9=21,'Jeunes Plants'!BF502,IF($J$9=22,'Jeunes Plants'!BG502,IF($J$9=23,'Jeunes Plants'!BH502,IF($J$9=24,'Jeunes Plants'!BI502,IF($J$9=25,'Jeunes Plants'!BJ502,IF($J$9=26,'Jeunes Plants'!BK502,IF($J$9=27,'Jeunes Plants'!BL502,IF($J$9=28,'Jeunes Plants'!BM502,IF($J$9=29,'Jeunes Plants'!BN502,IF($J$9=30,'Jeunes Plants'!BO502,IF($J$9=31,'Jeunes Plants'!BP502,IF($J$9=32,'Jeunes Plants'!BQ502,IF($J$9=33,'Jeunes Plants'!BR502,IF($J$9=34,'Jeunes Plants'!BS502,IF($J$9=35,'Jeunes Plants'!B12405,))))))))))))))))))))))))))))))))))))))))))))))))))))</f>
        <v>0</v>
      </c>
      <c r="K714" s="103" t="str">
        <f>IF('Jeunes Plants'!R502=0,"","Erreur")</f>
        <v/>
      </c>
    </row>
    <row r="715" spans="1:11" x14ac:dyDescent="0.25">
      <c r="A715" s="450"/>
      <c r="B715" s="450"/>
      <c r="C715" s="451" t="s">
        <v>1898</v>
      </c>
      <c r="D715" s="451"/>
      <c r="E715" s="450"/>
      <c r="F715" s="450"/>
      <c r="G715" s="450"/>
      <c r="H715" s="450"/>
      <c r="I715" s="450"/>
      <c r="J715" s="450">
        <f>SUBTOTAL(9,J706:J714)</f>
        <v>0</v>
      </c>
      <c r="K715" s="450"/>
    </row>
    <row r="716" spans="1:11" x14ac:dyDescent="0.25">
      <c r="A716" s="103" t="str">
        <f>IF('Jeunes Plants'!A503&lt;&gt;"",'Jeunes Plants'!A503,"")</f>
        <v/>
      </c>
      <c r="B716" s="103" t="str">
        <f>IF('Jeunes Plants'!L503&lt;&gt;"",'Jeunes Plants'!L503,"")</f>
        <v>L</v>
      </c>
      <c r="C716" s="107" t="str">
        <f>IF('Jeunes Plants'!B503&lt;&gt;"",'Jeunes Plants'!B503,"")</f>
        <v>GERANIUM LIERRE A GRANDES FLEURS PELLINO</v>
      </c>
      <c r="D716" s="107" t="str">
        <f>IF('Jeunes Plants'!C503&lt;&gt;"",'Jeunes Plants'!C503,"")</f>
        <v/>
      </c>
      <c r="E716" s="103" t="str">
        <f>IF('Jeunes Plants'!H503&lt;&gt;"",'Jeunes Plants'!H503,"")</f>
        <v/>
      </c>
      <c r="F716" s="103" t="str">
        <f>IF('Jeunes Plants'!E503&lt;&gt;"",'Jeunes Plants'!E503,"")</f>
        <v/>
      </c>
      <c r="G716" s="103" t="str">
        <f>IF('Jeunes Plants'!N503&lt;&gt;"",'Jeunes Plants'!N503,"")</f>
        <v/>
      </c>
      <c r="H716" s="103" t="str">
        <f>IF('Jeunes Plants'!I503&lt;&gt;"",'Jeunes Plants'!I503,"")</f>
        <v/>
      </c>
      <c r="I716" s="103" t="str">
        <f>IF('Jeunes Plants'!J503&lt;&gt;"",'Jeunes Plants'!J503,"")</f>
        <v/>
      </c>
      <c r="J716" s="103">
        <f>IF($J$9=36,'Jeunes Plants'!U503,IF($J$9=37,'Jeunes Plants'!V503,IF($J$9=38,'Jeunes Plants'!W503,IF($J$9=39,'Jeunes Plants'!X503,IF($J$9=40,'Jeunes Plants'!Y503,IF($J$9=41,'Jeunes Plants'!Z503,IF($J$9=42,'Jeunes Plants'!AA503,IF($J$9=43,'Jeunes Plants'!AB503,IF($J$9=44,'Jeunes Plants'!AC503,IF($J$9=45,'Jeunes Plants'!AD503,IF($J$9=46,'Jeunes Plants'!AE503,IF($J$9=47,'Jeunes Plants'!AF503,IF($J$9=48,'Jeunes Plants'!AG503,IF($J$9=49,'Jeunes Plants'!AH503,IF($J$9=50,'Jeunes Plants'!AI503,IF($J$9=51,'Jeunes Plants'!AJ503,IF($J$9=52,'Jeunes Plants'!AK503,IF($J$9=1,'Jeunes Plants'!AL503,IF($J$9=2,'Jeunes Plants'!AM503,IF($J$9=3,'Jeunes Plants'!AN503,IF($J$9=4,'Jeunes Plants'!AO503,IF($J$9=5,'Jeunes Plants'!AP503,IF($J$9=6,'Jeunes Plants'!AQ503,IF($J$9=7,'Jeunes Plants'!AR503,IF($J$9=8,'Jeunes Plants'!AS503,IF($J$9=9,'Jeunes Plants'!AT503,IF($J$9=10,'Jeunes Plants'!AU503,IF($J$9=11,'Jeunes Plants'!AV503,IF($J$9=12,'Jeunes Plants'!AW503,IF($J$9=13,'Jeunes Plants'!AX503,IF($J$9=14,'Jeunes Plants'!AY503,IF($J$9=15,'Jeunes Plants'!AZ503,IF($J$9=16,'Jeunes Plants'!BA503,IF($J$9=17,'Jeunes Plants'!BB503,IF($J$9=18,'Jeunes Plants'!BC503,IF($J$9=19,'Jeunes Plants'!BD503,IF($J$9=20,'Jeunes Plants'!BE503,IF($J$9=21,'Jeunes Plants'!BF503,IF($J$9=22,'Jeunes Plants'!BG503,IF($J$9=23,'Jeunes Plants'!BH503,IF($J$9=24,'Jeunes Plants'!BI503,IF($J$9=25,'Jeunes Plants'!BJ503,IF($J$9=26,'Jeunes Plants'!BK503,IF($J$9=27,'Jeunes Plants'!BL503,IF($J$9=28,'Jeunes Plants'!BM503,IF($J$9=29,'Jeunes Plants'!BN503,IF($J$9=30,'Jeunes Plants'!BO503,IF($J$9=31,'Jeunes Plants'!BP503,IF($J$9=32,'Jeunes Plants'!BQ503,IF($J$9=33,'Jeunes Plants'!BR503,IF($J$9=34,'Jeunes Plants'!BS503,IF($J$9=35,'Jeunes Plants'!B12406,))))))))))))))))))))))))))))))))))))))))))))))))))))</f>
        <v>0</v>
      </c>
      <c r="K716" s="103" t="str">
        <f>IF('Jeunes Plants'!R503=0,"","Erreur")</f>
        <v/>
      </c>
    </row>
    <row r="717" spans="1:11" x14ac:dyDescent="0.25">
      <c r="A717" s="103">
        <f>IF('Jeunes Plants'!A504&lt;&gt;"",'Jeunes Plants'!A504,"")</f>
        <v>2050</v>
      </c>
      <c r="B717" s="103" t="str">
        <f>IF('Jeunes Plants'!L504&lt;&gt;"",'Jeunes Plants'!L504,"")</f>
        <v>S9</v>
      </c>
      <c r="C717" s="107" t="str">
        <f>IF('Jeunes Plants'!B504&lt;&gt;"",'Jeunes Plants'!B504,"")</f>
        <v>GERANIUM LIERRE A GRANDES FLEURS PELLINO</v>
      </c>
      <c r="D717" s="107" t="str">
        <f>IF('Jeunes Plants'!C504&lt;&gt;"",'Jeunes Plants'!C504,"")</f>
        <v>Blanc technigera</v>
      </c>
      <c r="E717" s="103">
        <f>IF('Jeunes Plants'!H504&lt;&gt;"",'Jeunes Plants'!H504,"")</f>
        <v>8</v>
      </c>
      <c r="F717" s="103" t="str">
        <f>IF('Jeunes Plants'!E504&lt;&gt;"",'Jeunes Plants'!E504,"")</f>
        <v>B</v>
      </c>
      <c r="G717" s="103" t="str">
        <f>IF('Jeunes Plants'!N504&lt;&gt;"",'Jeunes Plants'!N504,"")</f>
        <v>M3</v>
      </c>
      <c r="H717" s="103" t="str">
        <f>IF('Jeunes Plants'!I504&lt;&gt;"",'Jeunes Plants'!I504,"")</f>
        <v>A</v>
      </c>
      <c r="I717" s="103">
        <f>IF('Jeunes Plants'!J504&lt;&gt;"",'Jeunes Plants'!J504,"")</f>
        <v>0.03</v>
      </c>
      <c r="J717" s="103">
        <f>IF($J$9=36,'Jeunes Plants'!U504,IF($J$9=37,'Jeunes Plants'!V504,IF($J$9=38,'Jeunes Plants'!W504,IF($J$9=39,'Jeunes Plants'!X504,IF($J$9=40,'Jeunes Plants'!Y504,IF($J$9=41,'Jeunes Plants'!Z504,IF($J$9=42,'Jeunes Plants'!AA504,IF($J$9=43,'Jeunes Plants'!AB504,IF($J$9=44,'Jeunes Plants'!AC504,IF($J$9=45,'Jeunes Plants'!AD504,IF($J$9=46,'Jeunes Plants'!AE504,IF($J$9=47,'Jeunes Plants'!AF504,IF($J$9=48,'Jeunes Plants'!AG504,IF($J$9=49,'Jeunes Plants'!AH504,IF($J$9=50,'Jeunes Plants'!AI504,IF($J$9=51,'Jeunes Plants'!AJ504,IF($J$9=52,'Jeunes Plants'!AK504,IF($J$9=1,'Jeunes Plants'!AL504,IF($J$9=2,'Jeunes Plants'!AM504,IF($J$9=3,'Jeunes Plants'!AN504,IF($J$9=4,'Jeunes Plants'!AO504,IF($J$9=5,'Jeunes Plants'!AP504,IF($J$9=6,'Jeunes Plants'!AQ504,IF($J$9=7,'Jeunes Plants'!AR504,IF($J$9=8,'Jeunes Plants'!AS504,IF($J$9=9,'Jeunes Plants'!AT504,IF($J$9=10,'Jeunes Plants'!AU504,IF($J$9=11,'Jeunes Plants'!AV504,IF($J$9=12,'Jeunes Plants'!AW504,IF($J$9=13,'Jeunes Plants'!AX504,IF($J$9=14,'Jeunes Plants'!AY504,IF($J$9=15,'Jeunes Plants'!AZ504,IF($J$9=16,'Jeunes Plants'!BA504,IF($J$9=17,'Jeunes Plants'!BB504,IF($J$9=18,'Jeunes Plants'!BC504,IF($J$9=19,'Jeunes Plants'!BD504,IF($J$9=20,'Jeunes Plants'!BE504,IF($J$9=21,'Jeunes Plants'!BF504,IF($J$9=22,'Jeunes Plants'!BG504,IF($J$9=23,'Jeunes Plants'!BH504,IF($J$9=24,'Jeunes Plants'!BI504,IF($J$9=25,'Jeunes Plants'!BJ504,IF($J$9=26,'Jeunes Plants'!BK504,IF($J$9=27,'Jeunes Plants'!BL504,IF($J$9=28,'Jeunes Plants'!BM504,IF($J$9=29,'Jeunes Plants'!BN504,IF($J$9=30,'Jeunes Plants'!BO504,IF($J$9=31,'Jeunes Plants'!BP504,IF($J$9=32,'Jeunes Plants'!BQ504,IF($J$9=33,'Jeunes Plants'!BR504,IF($J$9=34,'Jeunes Plants'!BS504,IF($J$9=35,'Jeunes Plants'!B12407,))))))))))))))))))))))))))))))))))))))))))))))))))))</f>
        <v>0</v>
      </c>
      <c r="K717" s="103" t="str">
        <f>IF('Jeunes Plants'!R504=0,"","Erreur")</f>
        <v/>
      </c>
    </row>
    <row r="718" spans="1:11" x14ac:dyDescent="0.25">
      <c r="A718" s="103">
        <f>IF('Jeunes Plants'!A505&lt;&gt;"",'Jeunes Plants'!A505,"")</f>
        <v>2900</v>
      </c>
      <c r="B718" s="103" t="str">
        <f>IF('Jeunes Plants'!L505&lt;&gt;"",'Jeunes Plants'!L505,"")</f>
        <v>S9</v>
      </c>
      <c r="C718" s="107" t="str">
        <f>IF('Jeunes Plants'!B505&lt;&gt;"",'Jeunes Plants'!B505,"")</f>
        <v>GERANIUM LIERRE A GRANDES FLEURS PELLINO</v>
      </c>
      <c r="D718" s="107" t="str">
        <f>IF('Jeunes Plants'!C505&lt;&gt;"",'Jeunes Plants'!C505,"")</f>
        <v>Mauve technigera</v>
      </c>
      <c r="E718" s="103">
        <f>IF('Jeunes Plants'!H505&lt;&gt;"",'Jeunes Plants'!H505,"")</f>
        <v>8</v>
      </c>
      <c r="F718" s="103" t="str">
        <f>IF('Jeunes Plants'!E505&lt;&gt;"",'Jeunes Plants'!E505,"")</f>
        <v>B</v>
      </c>
      <c r="G718" s="103" t="str">
        <f>IF('Jeunes Plants'!N505&lt;&gt;"",'Jeunes Plants'!N505,"")</f>
        <v>M3</v>
      </c>
      <c r="H718" s="103" t="str">
        <f>IF('Jeunes Plants'!I505&lt;&gt;"",'Jeunes Plants'!I505,"")</f>
        <v>A</v>
      </c>
      <c r="I718" s="103">
        <f>IF('Jeunes Plants'!J505&lt;&gt;"",'Jeunes Plants'!J505,"")</f>
        <v>0.03</v>
      </c>
      <c r="J718" s="103">
        <f>IF($J$9=36,'Jeunes Plants'!U505,IF($J$9=37,'Jeunes Plants'!V505,IF($J$9=38,'Jeunes Plants'!W505,IF($J$9=39,'Jeunes Plants'!X505,IF($J$9=40,'Jeunes Plants'!Y505,IF($J$9=41,'Jeunes Plants'!Z505,IF($J$9=42,'Jeunes Plants'!AA505,IF($J$9=43,'Jeunes Plants'!AB505,IF($J$9=44,'Jeunes Plants'!AC505,IF($J$9=45,'Jeunes Plants'!AD505,IF($J$9=46,'Jeunes Plants'!AE505,IF($J$9=47,'Jeunes Plants'!AF505,IF($J$9=48,'Jeunes Plants'!AG505,IF($J$9=49,'Jeunes Plants'!AH505,IF($J$9=50,'Jeunes Plants'!AI505,IF($J$9=51,'Jeunes Plants'!AJ505,IF($J$9=52,'Jeunes Plants'!AK505,IF($J$9=1,'Jeunes Plants'!AL505,IF($J$9=2,'Jeunes Plants'!AM505,IF($J$9=3,'Jeunes Plants'!AN505,IF($J$9=4,'Jeunes Plants'!AO505,IF($J$9=5,'Jeunes Plants'!AP505,IF($J$9=6,'Jeunes Plants'!AQ505,IF($J$9=7,'Jeunes Plants'!AR505,IF($J$9=8,'Jeunes Plants'!AS505,IF($J$9=9,'Jeunes Plants'!AT505,IF($J$9=10,'Jeunes Plants'!AU505,IF($J$9=11,'Jeunes Plants'!AV505,IF($J$9=12,'Jeunes Plants'!AW505,IF($J$9=13,'Jeunes Plants'!AX505,IF($J$9=14,'Jeunes Plants'!AY505,IF($J$9=15,'Jeunes Plants'!AZ505,IF($J$9=16,'Jeunes Plants'!BA505,IF($J$9=17,'Jeunes Plants'!BB505,IF($J$9=18,'Jeunes Plants'!BC505,IF($J$9=19,'Jeunes Plants'!BD505,IF($J$9=20,'Jeunes Plants'!BE505,IF($J$9=21,'Jeunes Plants'!BF505,IF($J$9=22,'Jeunes Plants'!BG505,IF($J$9=23,'Jeunes Plants'!BH505,IF($J$9=24,'Jeunes Plants'!BI505,IF($J$9=25,'Jeunes Plants'!BJ505,IF($J$9=26,'Jeunes Plants'!BK505,IF($J$9=27,'Jeunes Plants'!BL505,IF($J$9=28,'Jeunes Plants'!BM505,IF($J$9=29,'Jeunes Plants'!BN505,IF($J$9=30,'Jeunes Plants'!BO505,IF($J$9=31,'Jeunes Plants'!BP505,IF($J$9=32,'Jeunes Plants'!BQ505,IF($J$9=33,'Jeunes Plants'!BR505,IF($J$9=34,'Jeunes Plants'!BS505,IF($J$9=35,'Jeunes Plants'!B12408,))))))))))))))))))))))))))))))))))))))))))))))))))))</f>
        <v>0</v>
      </c>
      <c r="K718" s="103" t="str">
        <f>IF('Jeunes Plants'!R505=0,"","Erreur")</f>
        <v/>
      </c>
    </row>
    <row r="719" spans="1:11" x14ac:dyDescent="0.25">
      <c r="A719" s="103">
        <f>IF('Jeunes Plants'!A506&lt;&gt;"",'Jeunes Plants'!A506,"")</f>
        <v>12289</v>
      </c>
      <c r="B719" s="103" t="str">
        <f>IF('Jeunes Plants'!L506&lt;&gt;"",'Jeunes Plants'!L506,"")</f>
        <v>S9</v>
      </c>
      <c r="C719" s="107" t="str">
        <f>IF('Jeunes Plants'!B506&lt;&gt;"",'Jeunes Plants'!B506,"")</f>
        <v>GERANIUM LIERRE A GRANDES FLEURS PELLINO</v>
      </c>
      <c r="D719" s="107" t="str">
        <f>IF('Jeunes Plants'!C506&lt;&gt;"",'Jeunes Plants'!C506,"")</f>
        <v>Rose Bicolore technigera</v>
      </c>
      <c r="E719" s="103">
        <f>IF('Jeunes Plants'!H506&lt;&gt;"",'Jeunes Plants'!H506,"")</f>
        <v>8</v>
      </c>
      <c r="F719" s="103" t="str">
        <f>IF('Jeunes Plants'!E506&lt;&gt;"",'Jeunes Plants'!E506,"")</f>
        <v>B</v>
      </c>
      <c r="G719" s="103" t="str">
        <f>IF('Jeunes Plants'!N506&lt;&gt;"",'Jeunes Plants'!N506,"")</f>
        <v>M3</v>
      </c>
      <c r="H719" s="103" t="str">
        <f>IF('Jeunes Plants'!I506&lt;&gt;"",'Jeunes Plants'!I506,"")</f>
        <v>A</v>
      </c>
      <c r="I719" s="103">
        <f>IF('Jeunes Plants'!J506&lt;&gt;"",'Jeunes Plants'!J506,"")</f>
        <v>0.03</v>
      </c>
      <c r="J719" s="103">
        <f>IF($J$9=36,'Jeunes Plants'!U506,IF($J$9=37,'Jeunes Plants'!V506,IF($J$9=38,'Jeunes Plants'!W506,IF($J$9=39,'Jeunes Plants'!X506,IF($J$9=40,'Jeunes Plants'!Y506,IF($J$9=41,'Jeunes Plants'!Z506,IF($J$9=42,'Jeunes Plants'!AA506,IF($J$9=43,'Jeunes Plants'!AB506,IF($J$9=44,'Jeunes Plants'!AC506,IF($J$9=45,'Jeunes Plants'!AD506,IF($J$9=46,'Jeunes Plants'!AE506,IF($J$9=47,'Jeunes Plants'!AF506,IF($J$9=48,'Jeunes Plants'!AG506,IF($J$9=49,'Jeunes Plants'!AH506,IF($J$9=50,'Jeunes Plants'!AI506,IF($J$9=51,'Jeunes Plants'!AJ506,IF($J$9=52,'Jeunes Plants'!AK506,IF($J$9=1,'Jeunes Plants'!AL506,IF($J$9=2,'Jeunes Plants'!AM506,IF($J$9=3,'Jeunes Plants'!AN506,IF($J$9=4,'Jeunes Plants'!AO506,IF($J$9=5,'Jeunes Plants'!AP506,IF($J$9=6,'Jeunes Plants'!AQ506,IF($J$9=7,'Jeunes Plants'!AR506,IF($J$9=8,'Jeunes Plants'!AS506,IF($J$9=9,'Jeunes Plants'!AT506,IF($J$9=10,'Jeunes Plants'!AU506,IF($J$9=11,'Jeunes Plants'!AV506,IF($J$9=12,'Jeunes Plants'!AW506,IF($J$9=13,'Jeunes Plants'!AX506,IF($J$9=14,'Jeunes Plants'!AY506,IF($J$9=15,'Jeunes Plants'!AZ506,IF($J$9=16,'Jeunes Plants'!BA506,IF($J$9=17,'Jeunes Plants'!BB506,IF($J$9=18,'Jeunes Plants'!BC506,IF($J$9=19,'Jeunes Plants'!BD506,IF($J$9=20,'Jeunes Plants'!BE506,IF($J$9=21,'Jeunes Plants'!BF506,IF($J$9=22,'Jeunes Plants'!BG506,IF($J$9=23,'Jeunes Plants'!BH506,IF($J$9=24,'Jeunes Plants'!BI506,IF($J$9=25,'Jeunes Plants'!BJ506,IF($J$9=26,'Jeunes Plants'!BK506,IF($J$9=27,'Jeunes Plants'!BL506,IF($J$9=28,'Jeunes Plants'!BM506,IF($J$9=29,'Jeunes Plants'!BN506,IF($J$9=30,'Jeunes Plants'!BO506,IF($J$9=31,'Jeunes Plants'!BP506,IF($J$9=32,'Jeunes Plants'!BQ506,IF($J$9=33,'Jeunes Plants'!BR506,IF($J$9=34,'Jeunes Plants'!BS506,IF($J$9=35,'Jeunes Plants'!B12409,))))))))))))))))))))))))))))))))))))))))))))))))))))</f>
        <v>0</v>
      </c>
      <c r="K719" s="103" t="str">
        <f>IF('Jeunes Plants'!R506=0,"","Erreur")</f>
        <v/>
      </c>
    </row>
    <row r="720" spans="1:11" x14ac:dyDescent="0.25">
      <c r="A720" s="103">
        <f>IF('Jeunes Plants'!A507&lt;&gt;"",'Jeunes Plants'!A507,"")</f>
        <v>1985</v>
      </c>
      <c r="B720" s="103" t="str">
        <f>IF('Jeunes Plants'!L507&lt;&gt;"",'Jeunes Plants'!L507,"")</f>
        <v>S9</v>
      </c>
      <c r="C720" s="107" t="str">
        <f>IF('Jeunes Plants'!B507&lt;&gt;"",'Jeunes Plants'!B507,"")</f>
        <v>GERANIUM LIERRE A GRANDES FLEURS PELLINO</v>
      </c>
      <c r="D720" s="107" t="str">
        <f>IF('Jeunes Plants'!C507&lt;&gt;"",'Jeunes Plants'!C507,"")</f>
        <v>Rose Foncé technigera</v>
      </c>
      <c r="E720" s="103">
        <f>IF('Jeunes Plants'!H507&lt;&gt;"",'Jeunes Plants'!H507,"")</f>
        <v>8</v>
      </c>
      <c r="F720" s="103" t="str">
        <f>IF('Jeunes Plants'!E507&lt;&gt;"",'Jeunes Plants'!E507,"")</f>
        <v>B</v>
      </c>
      <c r="G720" s="103" t="str">
        <f>IF('Jeunes Plants'!N507&lt;&gt;"",'Jeunes Plants'!N507,"")</f>
        <v>M3</v>
      </c>
      <c r="H720" s="103" t="str">
        <f>IF('Jeunes Plants'!I507&lt;&gt;"",'Jeunes Plants'!I507,"")</f>
        <v>A</v>
      </c>
      <c r="I720" s="103">
        <f>IF('Jeunes Plants'!J507&lt;&gt;"",'Jeunes Plants'!J507,"")</f>
        <v>0.03</v>
      </c>
      <c r="J720" s="103">
        <f>IF($J$9=36,'Jeunes Plants'!U507,IF($J$9=37,'Jeunes Plants'!V507,IF($J$9=38,'Jeunes Plants'!W507,IF($J$9=39,'Jeunes Plants'!X507,IF($J$9=40,'Jeunes Plants'!Y507,IF($J$9=41,'Jeunes Plants'!Z507,IF($J$9=42,'Jeunes Plants'!AA507,IF($J$9=43,'Jeunes Plants'!AB507,IF($J$9=44,'Jeunes Plants'!AC507,IF($J$9=45,'Jeunes Plants'!AD507,IF($J$9=46,'Jeunes Plants'!AE507,IF($J$9=47,'Jeunes Plants'!AF507,IF($J$9=48,'Jeunes Plants'!AG507,IF($J$9=49,'Jeunes Plants'!AH507,IF($J$9=50,'Jeunes Plants'!AI507,IF($J$9=51,'Jeunes Plants'!AJ507,IF($J$9=52,'Jeunes Plants'!AK507,IF($J$9=1,'Jeunes Plants'!AL507,IF($J$9=2,'Jeunes Plants'!AM507,IF($J$9=3,'Jeunes Plants'!AN507,IF($J$9=4,'Jeunes Plants'!AO507,IF($J$9=5,'Jeunes Plants'!AP507,IF($J$9=6,'Jeunes Plants'!AQ507,IF($J$9=7,'Jeunes Plants'!AR507,IF($J$9=8,'Jeunes Plants'!AS507,IF($J$9=9,'Jeunes Plants'!AT507,IF($J$9=10,'Jeunes Plants'!AU507,IF($J$9=11,'Jeunes Plants'!AV507,IF($J$9=12,'Jeunes Plants'!AW507,IF($J$9=13,'Jeunes Plants'!AX507,IF($J$9=14,'Jeunes Plants'!AY507,IF($J$9=15,'Jeunes Plants'!AZ507,IF($J$9=16,'Jeunes Plants'!BA507,IF($J$9=17,'Jeunes Plants'!BB507,IF($J$9=18,'Jeunes Plants'!BC507,IF($J$9=19,'Jeunes Plants'!BD507,IF($J$9=20,'Jeunes Plants'!BE507,IF($J$9=21,'Jeunes Plants'!BF507,IF($J$9=22,'Jeunes Plants'!BG507,IF($J$9=23,'Jeunes Plants'!BH507,IF($J$9=24,'Jeunes Plants'!BI507,IF($J$9=25,'Jeunes Plants'!BJ507,IF($J$9=26,'Jeunes Plants'!BK507,IF($J$9=27,'Jeunes Plants'!BL507,IF($J$9=28,'Jeunes Plants'!BM507,IF($J$9=29,'Jeunes Plants'!BN507,IF($J$9=30,'Jeunes Plants'!BO507,IF($J$9=31,'Jeunes Plants'!BP507,IF($J$9=32,'Jeunes Plants'!BQ507,IF($J$9=33,'Jeunes Plants'!BR507,IF($J$9=34,'Jeunes Plants'!BS507,IF($J$9=35,'Jeunes Plants'!B12410,))))))))))))))))))))))))))))))))))))))))))))))))))))</f>
        <v>0</v>
      </c>
      <c r="K720" s="103" t="str">
        <f>IF('Jeunes Plants'!R507=0,"","Erreur")</f>
        <v/>
      </c>
    </row>
    <row r="721" spans="1:11" x14ac:dyDescent="0.25">
      <c r="A721" s="103">
        <f>IF('Jeunes Plants'!A508&lt;&gt;"",'Jeunes Plants'!A508,"")</f>
        <v>1986</v>
      </c>
      <c r="B721" s="103" t="str">
        <f>IF('Jeunes Plants'!L508&lt;&gt;"",'Jeunes Plants'!L508,"")</f>
        <v>S9</v>
      </c>
      <c r="C721" s="107" t="str">
        <f>IF('Jeunes Plants'!B508&lt;&gt;"",'Jeunes Plants'!B508,"")</f>
        <v>GERANIUM LIERRE A GRANDES FLEURS PELLINO</v>
      </c>
      <c r="D721" s="107" t="str">
        <f>IF('Jeunes Plants'!C508&lt;&gt;"",'Jeunes Plants'!C508,"")</f>
        <v>Rouge technigera</v>
      </c>
      <c r="E721" s="103">
        <f>IF('Jeunes Plants'!H508&lt;&gt;"",'Jeunes Plants'!H508,"")</f>
        <v>8</v>
      </c>
      <c r="F721" s="103" t="str">
        <f>IF('Jeunes Plants'!E508&lt;&gt;"",'Jeunes Plants'!E508,"")</f>
        <v>B</v>
      </c>
      <c r="G721" s="103" t="str">
        <f>IF('Jeunes Plants'!N508&lt;&gt;"",'Jeunes Plants'!N508,"")</f>
        <v>M3</v>
      </c>
      <c r="H721" s="103" t="str">
        <f>IF('Jeunes Plants'!I508&lt;&gt;"",'Jeunes Plants'!I508,"")</f>
        <v>A</v>
      </c>
      <c r="I721" s="103">
        <f>IF('Jeunes Plants'!J508&lt;&gt;"",'Jeunes Plants'!J508,"")</f>
        <v>0.03</v>
      </c>
      <c r="J721" s="103">
        <f>IF($J$9=36,'Jeunes Plants'!U508,IF($J$9=37,'Jeunes Plants'!V508,IF($J$9=38,'Jeunes Plants'!W508,IF($J$9=39,'Jeunes Plants'!X508,IF($J$9=40,'Jeunes Plants'!Y508,IF($J$9=41,'Jeunes Plants'!Z508,IF($J$9=42,'Jeunes Plants'!AA508,IF($J$9=43,'Jeunes Plants'!AB508,IF($J$9=44,'Jeunes Plants'!AC508,IF($J$9=45,'Jeunes Plants'!AD508,IF($J$9=46,'Jeunes Plants'!AE508,IF($J$9=47,'Jeunes Plants'!AF508,IF($J$9=48,'Jeunes Plants'!AG508,IF($J$9=49,'Jeunes Plants'!AH508,IF($J$9=50,'Jeunes Plants'!AI508,IF($J$9=51,'Jeunes Plants'!AJ508,IF($J$9=52,'Jeunes Plants'!AK508,IF($J$9=1,'Jeunes Plants'!AL508,IF($J$9=2,'Jeunes Plants'!AM508,IF($J$9=3,'Jeunes Plants'!AN508,IF($J$9=4,'Jeunes Plants'!AO508,IF($J$9=5,'Jeunes Plants'!AP508,IF($J$9=6,'Jeunes Plants'!AQ508,IF($J$9=7,'Jeunes Plants'!AR508,IF($J$9=8,'Jeunes Plants'!AS508,IF($J$9=9,'Jeunes Plants'!AT508,IF($J$9=10,'Jeunes Plants'!AU508,IF($J$9=11,'Jeunes Plants'!AV508,IF($J$9=12,'Jeunes Plants'!AW508,IF($J$9=13,'Jeunes Plants'!AX508,IF($J$9=14,'Jeunes Plants'!AY508,IF($J$9=15,'Jeunes Plants'!AZ508,IF($J$9=16,'Jeunes Plants'!BA508,IF($J$9=17,'Jeunes Plants'!BB508,IF($J$9=18,'Jeunes Plants'!BC508,IF($J$9=19,'Jeunes Plants'!BD508,IF($J$9=20,'Jeunes Plants'!BE508,IF($J$9=21,'Jeunes Plants'!BF508,IF($J$9=22,'Jeunes Plants'!BG508,IF($J$9=23,'Jeunes Plants'!BH508,IF($J$9=24,'Jeunes Plants'!BI508,IF($J$9=25,'Jeunes Plants'!BJ508,IF($J$9=26,'Jeunes Plants'!BK508,IF($J$9=27,'Jeunes Plants'!BL508,IF($J$9=28,'Jeunes Plants'!BM508,IF($J$9=29,'Jeunes Plants'!BN508,IF($J$9=30,'Jeunes Plants'!BO508,IF($J$9=31,'Jeunes Plants'!BP508,IF($J$9=32,'Jeunes Plants'!BQ508,IF($J$9=33,'Jeunes Plants'!BR508,IF($J$9=34,'Jeunes Plants'!BS508,IF($J$9=35,'Jeunes Plants'!B12411,))))))))))))))))))))))))))))))))))))))))))))))))))))</f>
        <v>0</v>
      </c>
      <c r="K721" s="103" t="str">
        <f>IF('Jeunes Plants'!R508=0,"","Erreur")</f>
        <v/>
      </c>
    </row>
    <row r="722" spans="1:11" x14ac:dyDescent="0.25">
      <c r="A722" s="450"/>
      <c r="B722" s="450"/>
      <c r="C722" s="451" t="s">
        <v>1899</v>
      </c>
      <c r="D722" s="451"/>
      <c r="E722" s="450"/>
      <c r="F722" s="450"/>
      <c r="G722" s="450"/>
      <c r="H722" s="450"/>
      <c r="I722" s="450"/>
      <c r="J722" s="450">
        <f>SUBTOTAL(9,J716:J721)</f>
        <v>0</v>
      </c>
      <c r="K722" s="450"/>
    </row>
    <row r="723" spans="1:11" x14ac:dyDescent="0.25">
      <c r="A723" s="103" t="str">
        <f>IF('Jeunes Plants'!A509&lt;&gt;"",'Jeunes Plants'!A509,"")</f>
        <v/>
      </c>
      <c r="B723" s="103" t="str">
        <f>IF('Jeunes Plants'!L509&lt;&gt;"",'Jeunes Plants'!L509,"")</f>
        <v>L</v>
      </c>
      <c r="C723" s="107" t="str">
        <f>IF('Jeunes Plants'!B509&lt;&gt;"",'Jeunes Plants'!B509,"")</f>
        <v>GERANIUM LIERRE DOUBLE</v>
      </c>
      <c r="D723" s="107" t="str">
        <f>IF('Jeunes Plants'!C509&lt;&gt;"",'Jeunes Plants'!C509,"")</f>
        <v/>
      </c>
      <c r="E723" s="103" t="str">
        <f>IF('Jeunes Plants'!H509&lt;&gt;"",'Jeunes Plants'!H509,"")</f>
        <v/>
      </c>
      <c r="F723" s="103" t="str">
        <f>IF('Jeunes Plants'!E509&lt;&gt;"",'Jeunes Plants'!E509,"")</f>
        <v/>
      </c>
      <c r="G723" s="103" t="str">
        <f>IF('Jeunes Plants'!N509&lt;&gt;"",'Jeunes Plants'!N509,"")</f>
        <v/>
      </c>
      <c r="H723" s="103" t="str">
        <f>IF('Jeunes Plants'!I509&lt;&gt;"",'Jeunes Plants'!I509,"")</f>
        <v/>
      </c>
      <c r="I723" s="103" t="str">
        <f>IF('Jeunes Plants'!J509&lt;&gt;"",'Jeunes Plants'!J509,"")</f>
        <v/>
      </c>
      <c r="J723" s="103">
        <f>IF($J$9=36,'Jeunes Plants'!U509,IF($J$9=37,'Jeunes Plants'!V509,IF($J$9=38,'Jeunes Plants'!W509,IF($J$9=39,'Jeunes Plants'!X509,IF($J$9=40,'Jeunes Plants'!Y509,IF($J$9=41,'Jeunes Plants'!Z509,IF($J$9=42,'Jeunes Plants'!AA509,IF($J$9=43,'Jeunes Plants'!AB509,IF($J$9=44,'Jeunes Plants'!AC509,IF($J$9=45,'Jeunes Plants'!AD509,IF($J$9=46,'Jeunes Plants'!AE509,IF($J$9=47,'Jeunes Plants'!AF509,IF($J$9=48,'Jeunes Plants'!AG509,IF($J$9=49,'Jeunes Plants'!AH509,IF($J$9=50,'Jeunes Plants'!AI509,IF($J$9=51,'Jeunes Plants'!AJ509,IF($J$9=52,'Jeunes Plants'!AK509,IF($J$9=1,'Jeunes Plants'!AL509,IF($J$9=2,'Jeunes Plants'!AM509,IF($J$9=3,'Jeunes Plants'!AN509,IF($J$9=4,'Jeunes Plants'!AO509,IF($J$9=5,'Jeunes Plants'!AP509,IF($J$9=6,'Jeunes Plants'!AQ509,IF($J$9=7,'Jeunes Plants'!AR509,IF($J$9=8,'Jeunes Plants'!AS509,IF($J$9=9,'Jeunes Plants'!AT509,IF($J$9=10,'Jeunes Plants'!AU509,IF($J$9=11,'Jeunes Plants'!AV509,IF($J$9=12,'Jeunes Plants'!AW509,IF($J$9=13,'Jeunes Plants'!AX509,IF($J$9=14,'Jeunes Plants'!AY509,IF($J$9=15,'Jeunes Plants'!AZ509,IF($J$9=16,'Jeunes Plants'!BA509,IF($J$9=17,'Jeunes Plants'!BB509,IF($J$9=18,'Jeunes Plants'!BC509,IF($J$9=19,'Jeunes Plants'!BD509,IF($J$9=20,'Jeunes Plants'!BE509,IF($J$9=21,'Jeunes Plants'!BF509,IF($J$9=22,'Jeunes Plants'!BG509,IF($J$9=23,'Jeunes Plants'!BH509,IF($J$9=24,'Jeunes Plants'!BI509,IF($J$9=25,'Jeunes Plants'!BJ509,IF($J$9=26,'Jeunes Plants'!BK509,IF($J$9=27,'Jeunes Plants'!BL509,IF($J$9=28,'Jeunes Plants'!BM509,IF($J$9=29,'Jeunes Plants'!BN509,IF($J$9=30,'Jeunes Plants'!BO509,IF($J$9=31,'Jeunes Plants'!BP509,IF($J$9=32,'Jeunes Plants'!BQ509,IF($J$9=33,'Jeunes Plants'!BR509,IF($J$9=34,'Jeunes Plants'!BS509,IF($J$9=35,'Jeunes Plants'!B12412,))))))))))))))))))))))))))))))))))))))))))))))))))))</f>
        <v>0</v>
      </c>
      <c r="K723" s="103" t="str">
        <f>IF('Jeunes Plants'!R509=0,"","Erreur")</f>
        <v/>
      </c>
    </row>
    <row r="724" spans="1:11" x14ac:dyDescent="0.25">
      <c r="A724" s="103" t="str">
        <f>IF('Jeunes Plants'!A510&lt;&gt;"",'Jeunes Plants'!A510,"")</f>
        <v/>
      </c>
      <c r="B724" s="103" t="str">
        <f>IF('Jeunes Plants'!L510&lt;&gt;"",'Jeunes Plants'!L510,"")</f>
        <v>E</v>
      </c>
      <c r="C724" s="107" t="str">
        <f>IF('Jeunes Plants'!B510&lt;&gt;"",'Jeunes Plants'!B510,"")</f>
        <v>GERANIUM LIERRE DOUBLE BLANC</v>
      </c>
      <c r="D724" s="107" t="str">
        <f>IF('Jeunes Plants'!C510&lt;&gt;"",'Jeunes Plants'!C510,"")</f>
        <v/>
      </c>
      <c r="E724" s="103" t="str">
        <f>IF('Jeunes Plants'!H510&lt;&gt;"",'Jeunes Plants'!H510,"")</f>
        <v/>
      </c>
      <c r="F724" s="103" t="str">
        <f>IF('Jeunes Plants'!E510&lt;&gt;"",'Jeunes Plants'!E510,"")</f>
        <v/>
      </c>
      <c r="G724" s="103" t="str">
        <f>IF('Jeunes Plants'!N510&lt;&gt;"",'Jeunes Plants'!N510,"")</f>
        <v/>
      </c>
      <c r="H724" s="103" t="str">
        <f>IF('Jeunes Plants'!I510&lt;&gt;"",'Jeunes Plants'!I510,"")</f>
        <v/>
      </c>
      <c r="I724" s="103" t="str">
        <f>IF('Jeunes Plants'!J510&lt;&gt;"",'Jeunes Plants'!J510,"")</f>
        <v/>
      </c>
      <c r="J724" s="103">
        <f>IF($J$9=36,'Jeunes Plants'!U510,IF($J$9=37,'Jeunes Plants'!V510,IF($J$9=38,'Jeunes Plants'!W510,IF($J$9=39,'Jeunes Plants'!X510,IF($J$9=40,'Jeunes Plants'!Y510,IF($J$9=41,'Jeunes Plants'!Z510,IF($J$9=42,'Jeunes Plants'!AA510,IF($J$9=43,'Jeunes Plants'!AB510,IF($J$9=44,'Jeunes Plants'!AC510,IF($J$9=45,'Jeunes Plants'!AD510,IF($J$9=46,'Jeunes Plants'!AE510,IF($J$9=47,'Jeunes Plants'!AF510,IF($J$9=48,'Jeunes Plants'!AG510,IF($J$9=49,'Jeunes Plants'!AH510,IF($J$9=50,'Jeunes Plants'!AI510,IF($J$9=51,'Jeunes Plants'!AJ510,IF($J$9=52,'Jeunes Plants'!AK510,IF($J$9=1,'Jeunes Plants'!AL510,IF($J$9=2,'Jeunes Plants'!AM510,IF($J$9=3,'Jeunes Plants'!AN510,IF($J$9=4,'Jeunes Plants'!AO510,IF($J$9=5,'Jeunes Plants'!AP510,IF($J$9=6,'Jeunes Plants'!AQ510,IF($J$9=7,'Jeunes Plants'!AR510,IF($J$9=8,'Jeunes Plants'!AS510,IF($J$9=9,'Jeunes Plants'!AT510,IF($J$9=10,'Jeunes Plants'!AU510,IF($J$9=11,'Jeunes Plants'!AV510,IF($J$9=12,'Jeunes Plants'!AW510,IF($J$9=13,'Jeunes Plants'!AX510,IF($J$9=14,'Jeunes Plants'!AY510,IF($J$9=15,'Jeunes Plants'!AZ510,IF($J$9=16,'Jeunes Plants'!BA510,IF($J$9=17,'Jeunes Plants'!BB510,IF($J$9=18,'Jeunes Plants'!BC510,IF($J$9=19,'Jeunes Plants'!BD510,IF($J$9=20,'Jeunes Plants'!BE510,IF($J$9=21,'Jeunes Plants'!BF510,IF($J$9=22,'Jeunes Plants'!BG510,IF($J$9=23,'Jeunes Plants'!BH510,IF($J$9=24,'Jeunes Plants'!BI510,IF($J$9=25,'Jeunes Plants'!BJ510,IF($J$9=26,'Jeunes Plants'!BK510,IF($J$9=27,'Jeunes Plants'!BL510,IF($J$9=28,'Jeunes Plants'!BM510,IF($J$9=29,'Jeunes Plants'!BN510,IF($J$9=30,'Jeunes Plants'!BO510,IF($J$9=31,'Jeunes Plants'!BP510,IF($J$9=32,'Jeunes Plants'!BQ510,IF($J$9=33,'Jeunes Plants'!BR510,IF($J$9=34,'Jeunes Plants'!BS510,IF($J$9=35,'Jeunes Plants'!B12413,))))))))))))))))))))))))))))))))))))))))))))))))))))</f>
        <v>0</v>
      </c>
      <c r="K724" s="103" t="str">
        <f>IF('Jeunes Plants'!R510=0,"","Erreur")</f>
        <v/>
      </c>
    </row>
    <row r="725" spans="1:11" x14ac:dyDescent="0.25">
      <c r="A725" s="103">
        <f>IF('Jeunes Plants'!A511&lt;&gt;"",'Jeunes Plants'!A511,"")</f>
        <v>1900</v>
      </c>
      <c r="B725" s="103" t="str">
        <f>IF('Jeunes Plants'!L511&lt;&gt;"",'Jeunes Plants'!L511,"")</f>
        <v>S9</v>
      </c>
      <c r="C725" s="107" t="str">
        <f>IF('Jeunes Plants'!B511&lt;&gt;"",'Jeunes Plants'!B511,"")</f>
        <v>GERANIUM LIERRE DOUBLE</v>
      </c>
      <c r="D725" s="107" t="str">
        <f>IF('Jeunes Plants'!C511&lt;&gt;"",'Jeunes Plants'!C511,"")</f>
        <v>Doblino® Blanc technigera</v>
      </c>
      <c r="E725" s="103">
        <f>IF('Jeunes Plants'!H511&lt;&gt;"",'Jeunes Plants'!H511,"")</f>
        <v>8</v>
      </c>
      <c r="F725" s="103" t="str">
        <f>IF('Jeunes Plants'!E511&lt;&gt;"",'Jeunes Plants'!E511,"")</f>
        <v>B</v>
      </c>
      <c r="G725" s="103" t="str">
        <f>IF('Jeunes Plants'!N511&lt;&gt;"",'Jeunes Plants'!N511,"")</f>
        <v>M3</v>
      </c>
      <c r="H725" s="103" t="str">
        <f>IF('Jeunes Plants'!I511&lt;&gt;"",'Jeunes Plants'!I511,"")</f>
        <v>A</v>
      </c>
      <c r="I725" s="103">
        <f>IF('Jeunes Plants'!J511&lt;&gt;"",'Jeunes Plants'!J511,"")</f>
        <v>0.03</v>
      </c>
      <c r="J725" s="103">
        <f>IF($J$9=36,'Jeunes Plants'!U511,IF($J$9=37,'Jeunes Plants'!V511,IF($J$9=38,'Jeunes Plants'!W511,IF($J$9=39,'Jeunes Plants'!X511,IF($J$9=40,'Jeunes Plants'!Y511,IF($J$9=41,'Jeunes Plants'!Z511,IF($J$9=42,'Jeunes Plants'!AA511,IF($J$9=43,'Jeunes Plants'!AB511,IF($J$9=44,'Jeunes Plants'!AC511,IF($J$9=45,'Jeunes Plants'!AD511,IF($J$9=46,'Jeunes Plants'!AE511,IF($J$9=47,'Jeunes Plants'!AF511,IF($J$9=48,'Jeunes Plants'!AG511,IF($J$9=49,'Jeunes Plants'!AH511,IF($J$9=50,'Jeunes Plants'!AI511,IF($J$9=51,'Jeunes Plants'!AJ511,IF($J$9=52,'Jeunes Plants'!AK511,IF($J$9=1,'Jeunes Plants'!AL511,IF($J$9=2,'Jeunes Plants'!AM511,IF($J$9=3,'Jeunes Plants'!AN511,IF($J$9=4,'Jeunes Plants'!AO511,IF($J$9=5,'Jeunes Plants'!AP511,IF($J$9=6,'Jeunes Plants'!AQ511,IF($J$9=7,'Jeunes Plants'!AR511,IF($J$9=8,'Jeunes Plants'!AS511,IF($J$9=9,'Jeunes Plants'!AT511,IF($J$9=10,'Jeunes Plants'!AU511,IF($J$9=11,'Jeunes Plants'!AV511,IF($J$9=12,'Jeunes Plants'!AW511,IF($J$9=13,'Jeunes Plants'!AX511,IF($J$9=14,'Jeunes Plants'!AY511,IF($J$9=15,'Jeunes Plants'!AZ511,IF($J$9=16,'Jeunes Plants'!BA511,IF($J$9=17,'Jeunes Plants'!BB511,IF($J$9=18,'Jeunes Plants'!BC511,IF($J$9=19,'Jeunes Plants'!BD511,IF($J$9=20,'Jeunes Plants'!BE511,IF($J$9=21,'Jeunes Plants'!BF511,IF($J$9=22,'Jeunes Plants'!BG511,IF($J$9=23,'Jeunes Plants'!BH511,IF($J$9=24,'Jeunes Plants'!BI511,IF($J$9=25,'Jeunes Plants'!BJ511,IF($J$9=26,'Jeunes Plants'!BK511,IF($J$9=27,'Jeunes Plants'!BL511,IF($J$9=28,'Jeunes Plants'!BM511,IF($J$9=29,'Jeunes Plants'!BN511,IF($J$9=30,'Jeunes Plants'!BO511,IF($J$9=31,'Jeunes Plants'!BP511,IF($J$9=32,'Jeunes Plants'!BQ511,IF($J$9=33,'Jeunes Plants'!BR511,IF($J$9=34,'Jeunes Plants'!BS511,IF($J$9=35,'Jeunes Plants'!B12414,))))))))))))))))))))))))))))))))))))))))))))))))))))</f>
        <v>0</v>
      </c>
      <c r="K725" s="103" t="str">
        <f>IF('Jeunes Plants'!R511=0,"","Erreur")</f>
        <v/>
      </c>
    </row>
    <row r="726" spans="1:11" x14ac:dyDescent="0.25">
      <c r="A726" s="450"/>
      <c r="B726" s="450"/>
      <c r="C726" s="451" t="s">
        <v>1900</v>
      </c>
      <c r="D726" s="451"/>
      <c r="E726" s="450"/>
      <c r="F726" s="450"/>
      <c r="G726" s="450"/>
      <c r="H726" s="450"/>
      <c r="I726" s="450"/>
      <c r="J726" s="450">
        <f>SUBTOTAL(9,J724:J725)</f>
        <v>0</v>
      </c>
      <c r="K726" s="450"/>
    </row>
    <row r="727" spans="1:11" x14ac:dyDescent="0.25">
      <c r="A727" s="103" t="str">
        <f>IF('Jeunes Plants'!A512&lt;&gt;"",'Jeunes Plants'!A512,"")</f>
        <v/>
      </c>
      <c r="B727" s="103" t="str">
        <f>IF('Jeunes Plants'!L512&lt;&gt;"",'Jeunes Plants'!L512,"")</f>
        <v>E</v>
      </c>
      <c r="C727" s="107" t="str">
        <f>IF('Jeunes Plants'!B512&lt;&gt;"",'Jeunes Plants'!B512,"")</f>
        <v>GERANIUM LIERRE DOUBLE MAUVE ET VIOLET</v>
      </c>
      <c r="D727" s="107" t="str">
        <f>IF('Jeunes Plants'!C512&lt;&gt;"",'Jeunes Plants'!C512,"")</f>
        <v/>
      </c>
      <c r="E727" s="103" t="str">
        <f>IF('Jeunes Plants'!H512&lt;&gt;"",'Jeunes Plants'!H512,"")</f>
        <v/>
      </c>
      <c r="F727" s="103" t="str">
        <f>IF('Jeunes Plants'!E512&lt;&gt;"",'Jeunes Plants'!E512,"")</f>
        <v/>
      </c>
      <c r="G727" s="103" t="str">
        <f>IF('Jeunes Plants'!N512&lt;&gt;"",'Jeunes Plants'!N512,"")</f>
        <v/>
      </c>
      <c r="H727" s="103" t="str">
        <f>IF('Jeunes Plants'!I512&lt;&gt;"",'Jeunes Plants'!I512,"")</f>
        <v/>
      </c>
      <c r="I727" s="103" t="str">
        <f>IF('Jeunes Plants'!J512&lt;&gt;"",'Jeunes Plants'!J512,"")</f>
        <v/>
      </c>
      <c r="J727" s="103">
        <f>IF($J$9=36,'Jeunes Plants'!U512,IF($J$9=37,'Jeunes Plants'!V512,IF($J$9=38,'Jeunes Plants'!W512,IF($J$9=39,'Jeunes Plants'!X512,IF($J$9=40,'Jeunes Plants'!Y512,IF($J$9=41,'Jeunes Plants'!Z512,IF($J$9=42,'Jeunes Plants'!AA512,IF($J$9=43,'Jeunes Plants'!AB512,IF($J$9=44,'Jeunes Plants'!AC512,IF($J$9=45,'Jeunes Plants'!AD512,IF($J$9=46,'Jeunes Plants'!AE512,IF($J$9=47,'Jeunes Plants'!AF512,IF($J$9=48,'Jeunes Plants'!AG512,IF($J$9=49,'Jeunes Plants'!AH512,IF($J$9=50,'Jeunes Plants'!AI512,IF($J$9=51,'Jeunes Plants'!AJ512,IF($J$9=52,'Jeunes Plants'!AK512,IF($J$9=1,'Jeunes Plants'!AL512,IF($J$9=2,'Jeunes Plants'!AM512,IF($J$9=3,'Jeunes Plants'!AN512,IF($J$9=4,'Jeunes Plants'!AO512,IF($J$9=5,'Jeunes Plants'!AP512,IF($J$9=6,'Jeunes Plants'!AQ512,IF($J$9=7,'Jeunes Plants'!AR512,IF($J$9=8,'Jeunes Plants'!AS512,IF($J$9=9,'Jeunes Plants'!AT512,IF($J$9=10,'Jeunes Plants'!AU512,IF($J$9=11,'Jeunes Plants'!AV512,IF($J$9=12,'Jeunes Plants'!AW512,IF($J$9=13,'Jeunes Plants'!AX512,IF($J$9=14,'Jeunes Plants'!AY512,IF($J$9=15,'Jeunes Plants'!AZ512,IF($J$9=16,'Jeunes Plants'!BA512,IF($J$9=17,'Jeunes Plants'!BB512,IF($J$9=18,'Jeunes Plants'!BC512,IF($J$9=19,'Jeunes Plants'!BD512,IF($J$9=20,'Jeunes Plants'!BE512,IF($J$9=21,'Jeunes Plants'!BF512,IF($J$9=22,'Jeunes Plants'!BG512,IF($J$9=23,'Jeunes Plants'!BH512,IF($J$9=24,'Jeunes Plants'!BI512,IF($J$9=25,'Jeunes Plants'!BJ512,IF($J$9=26,'Jeunes Plants'!BK512,IF($J$9=27,'Jeunes Plants'!BL512,IF($J$9=28,'Jeunes Plants'!BM512,IF($J$9=29,'Jeunes Plants'!BN512,IF($J$9=30,'Jeunes Plants'!BO512,IF($J$9=31,'Jeunes Plants'!BP512,IF($J$9=32,'Jeunes Plants'!BQ512,IF($J$9=33,'Jeunes Plants'!BR512,IF($J$9=34,'Jeunes Plants'!BS512,IF($J$9=35,'Jeunes Plants'!B12415,))))))))))))))))))))))))))))))))))))))))))))))))))))</f>
        <v>0</v>
      </c>
      <c r="K727" s="103" t="str">
        <f>IF('Jeunes Plants'!R512=0,"","Erreur")</f>
        <v/>
      </c>
    </row>
    <row r="728" spans="1:11" x14ac:dyDescent="0.25">
      <c r="A728" s="103">
        <f>IF('Jeunes Plants'!A513&lt;&gt;"",'Jeunes Plants'!A513,"")</f>
        <v>2475</v>
      </c>
      <c r="B728" s="103" t="str">
        <f>IF('Jeunes Plants'!L513&lt;&gt;"",'Jeunes Plants'!L513,"")</f>
        <v>S9</v>
      </c>
      <c r="C728" s="107" t="str">
        <f>IF('Jeunes Plants'!B513&lt;&gt;"",'Jeunes Plants'!B513,"")</f>
        <v>GERANIUM LIERRE DOUBLE</v>
      </c>
      <c r="D728" s="107" t="str">
        <f>IF('Jeunes Plants'!C513&lt;&gt;"",'Jeunes Plants'!C513,"")</f>
        <v>Doblino® Grenat technigera</v>
      </c>
      <c r="E728" s="103">
        <f>IF('Jeunes Plants'!H513&lt;&gt;"",'Jeunes Plants'!H513,"")</f>
        <v>8</v>
      </c>
      <c r="F728" s="103" t="str">
        <f>IF('Jeunes Plants'!E513&lt;&gt;"",'Jeunes Plants'!E513,"")</f>
        <v>B</v>
      </c>
      <c r="G728" s="103" t="str">
        <f>IF('Jeunes Plants'!N513&lt;&gt;"",'Jeunes Plants'!N513,"")</f>
        <v>M3</v>
      </c>
      <c r="H728" s="103" t="str">
        <f>IF('Jeunes Plants'!I513&lt;&gt;"",'Jeunes Plants'!I513,"")</f>
        <v>A</v>
      </c>
      <c r="I728" s="103">
        <f>IF('Jeunes Plants'!J513&lt;&gt;"",'Jeunes Plants'!J513,"")</f>
        <v>0.03</v>
      </c>
      <c r="J728" s="103">
        <f>IF($J$9=36,'Jeunes Plants'!U513,IF($J$9=37,'Jeunes Plants'!V513,IF($J$9=38,'Jeunes Plants'!W513,IF($J$9=39,'Jeunes Plants'!X513,IF($J$9=40,'Jeunes Plants'!Y513,IF($J$9=41,'Jeunes Plants'!Z513,IF($J$9=42,'Jeunes Plants'!AA513,IF($J$9=43,'Jeunes Plants'!AB513,IF($J$9=44,'Jeunes Plants'!AC513,IF($J$9=45,'Jeunes Plants'!AD513,IF($J$9=46,'Jeunes Plants'!AE513,IF($J$9=47,'Jeunes Plants'!AF513,IF($J$9=48,'Jeunes Plants'!AG513,IF($J$9=49,'Jeunes Plants'!AH513,IF($J$9=50,'Jeunes Plants'!AI513,IF($J$9=51,'Jeunes Plants'!AJ513,IF($J$9=52,'Jeunes Plants'!AK513,IF($J$9=1,'Jeunes Plants'!AL513,IF($J$9=2,'Jeunes Plants'!AM513,IF($J$9=3,'Jeunes Plants'!AN513,IF($J$9=4,'Jeunes Plants'!AO513,IF($J$9=5,'Jeunes Plants'!AP513,IF($J$9=6,'Jeunes Plants'!AQ513,IF($J$9=7,'Jeunes Plants'!AR513,IF($J$9=8,'Jeunes Plants'!AS513,IF($J$9=9,'Jeunes Plants'!AT513,IF($J$9=10,'Jeunes Plants'!AU513,IF($J$9=11,'Jeunes Plants'!AV513,IF($J$9=12,'Jeunes Plants'!AW513,IF($J$9=13,'Jeunes Plants'!AX513,IF($J$9=14,'Jeunes Plants'!AY513,IF($J$9=15,'Jeunes Plants'!AZ513,IF($J$9=16,'Jeunes Plants'!BA513,IF($J$9=17,'Jeunes Plants'!BB513,IF($J$9=18,'Jeunes Plants'!BC513,IF($J$9=19,'Jeunes Plants'!BD513,IF($J$9=20,'Jeunes Plants'!BE513,IF($J$9=21,'Jeunes Plants'!BF513,IF($J$9=22,'Jeunes Plants'!BG513,IF($J$9=23,'Jeunes Plants'!BH513,IF($J$9=24,'Jeunes Plants'!BI513,IF($J$9=25,'Jeunes Plants'!BJ513,IF($J$9=26,'Jeunes Plants'!BK513,IF($J$9=27,'Jeunes Plants'!BL513,IF($J$9=28,'Jeunes Plants'!BM513,IF($J$9=29,'Jeunes Plants'!BN513,IF($J$9=30,'Jeunes Plants'!BO513,IF($J$9=31,'Jeunes Plants'!BP513,IF($J$9=32,'Jeunes Plants'!BQ513,IF($J$9=33,'Jeunes Plants'!BR513,IF($J$9=34,'Jeunes Plants'!BS513,IF($J$9=35,'Jeunes Plants'!B12416,))))))))))))))))))))))))))))))))))))))))))))))))))))</f>
        <v>0</v>
      </c>
      <c r="K728" s="103" t="str">
        <f>IF('Jeunes Plants'!R513=0,"","Erreur")</f>
        <v/>
      </c>
    </row>
    <row r="729" spans="1:11" x14ac:dyDescent="0.25">
      <c r="A729" s="103">
        <f>IF('Jeunes Plants'!A514&lt;&gt;"",'Jeunes Plants'!A514,"")</f>
        <v>1603</v>
      </c>
      <c r="B729" s="103" t="str">
        <f>IF('Jeunes Plants'!L514&lt;&gt;"",'Jeunes Plants'!L514,"")</f>
        <v>S9</v>
      </c>
      <c r="C729" s="107" t="str">
        <f>IF('Jeunes Plants'!B514&lt;&gt;"",'Jeunes Plants'!B514,"")</f>
        <v>GERANIUM LIERRE DOUBLE</v>
      </c>
      <c r="D729" s="107" t="str">
        <f>IF('Jeunes Plants'!C514&lt;&gt;"",'Jeunes Plants'!C514,"")</f>
        <v>Doblino® Mauve technigera</v>
      </c>
      <c r="E729" s="103">
        <f>IF('Jeunes Plants'!H514&lt;&gt;"",'Jeunes Plants'!H514,"")</f>
        <v>8</v>
      </c>
      <c r="F729" s="103" t="str">
        <f>IF('Jeunes Plants'!E514&lt;&gt;"",'Jeunes Plants'!E514,"")</f>
        <v>B</v>
      </c>
      <c r="G729" s="103" t="str">
        <f>IF('Jeunes Plants'!N514&lt;&gt;"",'Jeunes Plants'!N514,"")</f>
        <v>M3</v>
      </c>
      <c r="H729" s="103" t="str">
        <f>IF('Jeunes Plants'!I514&lt;&gt;"",'Jeunes Plants'!I514,"")</f>
        <v>A</v>
      </c>
      <c r="I729" s="103">
        <f>IF('Jeunes Plants'!J514&lt;&gt;"",'Jeunes Plants'!J514,"")</f>
        <v>0.03</v>
      </c>
      <c r="J729" s="103">
        <f>IF($J$9=36,'Jeunes Plants'!U514,IF($J$9=37,'Jeunes Plants'!V514,IF($J$9=38,'Jeunes Plants'!W514,IF($J$9=39,'Jeunes Plants'!X514,IF($J$9=40,'Jeunes Plants'!Y514,IF($J$9=41,'Jeunes Plants'!Z514,IF($J$9=42,'Jeunes Plants'!AA514,IF($J$9=43,'Jeunes Plants'!AB514,IF($J$9=44,'Jeunes Plants'!AC514,IF($J$9=45,'Jeunes Plants'!AD514,IF($J$9=46,'Jeunes Plants'!AE514,IF($J$9=47,'Jeunes Plants'!AF514,IF($J$9=48,'Jeunes Plants'!AG514,IF($J$9=49,'Jeunes Plants'!AH514,IF($J$9=50,'Jeunes Plants'!AI514,IF($J$9=51,'Jeunes Plants'!AJ514,IF($J$9=52,'Jeunes Plants'!AK514,IF($J$9=1,'Jeunes Plants'!AL514,IF($J$9=2,'Jeunes Plants'!AM514,IF($J$9=3,'Jeunes Plants'!AN514,IF($J$9=4,'Jeunes Plants'!AO514,IF($J$9=5,'Jeunes Plants'!AP514,IF($J$9=6,'Jeunes Plants'!AQ514,IF($J$9=7,'Jeunes Plants'!AR514,IF($J$9=8,'Jeunes Plants'!AS514,IF($J$9=9,'Jeunes Plants'!AT514,IF($J$9=10,'Jeunes Plants'!AU514,IF($J$9=11,'Jeunes Plants'!AV514,IF($J$9=12,'Jeunes Plants'!AW514,IF($J$9=13,'Jeunes Plants'!AX514,IF($J$9=14,'Jeunes Plants'!AY514,IF($J$9=15,'Jeunes Plants'!AZ514,IF($J$9=16,'Jeunes Plants'!BA514,IF($J$9=17,'Jeunes Plants'!BB514,IF($J$9=18,'Jeunes Plants'!BC514,IF($J$9=19,'Jeunes Plants'!BD514,IF($J$9=20,'Jeunes Plants'!BE514,IF($J$9=21,'Jeunes Plants'!BF514,IF($J$9=22,'Jeunes Plants'!BG514,IF($J$9=23,'Jeunes Plants'!BH514,IF($J$9=24,'Jeunes Plants'!BI514,IF($J$9=25,'Jeunes Plants'!BJ514,IF($J$9=26,'Jeunes Plants'!BK514,IF($J$9=27,'Jeunes Plants'!BL514,IF($J$9=28,'Jeunes Plants'!BM514,IF($J$9=29,'Jeunes Plants'!BN514,IF($J$9=30,'Jeunes Plants'!BO514,IF($J$9=31,'Jeunes Plants'!BP514,IF($J$9=32,'Jeunes Plants'!BQ514,IF($J$9=33,'Jeunes Plants'!BR514,IF($J$9=34,'Jeunes Plants'!BS514,IF($J$9=35,'Jeunes Plants'!B12417,))))))))))))))))))))))))))))))))))))))))))))))))))))</f>
        <v>0</v>
      </c>
      <c r="K729" s="103" t="str">
        <f>IF('Jeunes Plants'!R514=0,"","Erreur")</f>
        <v/>
      </c>
    </row>
    <row r="730" spans="1:11" x14ac:dyDescent="0.25">
      <c r="A730" s="450"/>
      <c r="B730" s="450"/>
      <c r="C730" s="451" t="s">
        <v>1900</v>
      </c>
      <c r="D730" s="451"/>
      <c r="E730" s="450"/>
      <c r="F730" s="450"/>
      <c r="G730" s="450"/>
      <c r="H730" s="450"/>
      <c r="I730" s="450"/>
      <c r="J730" s="450">
        <f>SUBTOTAL(9,J727:J729)</f>
        <v>0</v>
      </c>
      <c r="K730" s="450"/>
    </row>
    <row r="731" spans="1:11" x14ac:dyDescent="0.25">
      <c r="A731" s="103" t="str">
        <f>IF('Jeunes Plants'!A515&lt;&gt;"",'Jeunes Plants'!A515,"")</f>
        <v/>
      </c>
      <c r="B731" s="103" t="str">
        <f>IF('Jeunes Plants'!L515&lt;&gt;"",'Jeunes Plants'!L515,"")</f>
        <v>E</v>
      </c>
      <c r="C731" s="107" t="str">
        <f>IF('Jeunes Plants'!B515&lt;&gt;"",'Jeunes Plants'!B515,"")</f>
        <v>GERANIUM LIERRE DOUBLE ROSE</v>
      </c>
      <c r="D731" s="107" t="str">
        <f>IF('Jeunes Plants'!C515&lt;&gt;"",'Jeunes Plants'!C515,"")</f>
        <v/>
      </c>
      <c r="E731" s="103" t="str">
        <f>IF('Jeunes Plants'!H515&lt;&gt;"",'Jeunes Plants'!H515,"")</f>
        <v/>
      </c>
      <c r="F731" s="103" t="str">
        <f>IF('Jeunes Plants'!E515&lt;&gt;"",'Jeunes Plants'!E515,"")</f>
        <v/>
      </c>
      <c r="G731" s="103" t="str">
        <f>IF('Jeunes Plants'!N515&lt;&gt;"",'Jeunes Plants'!N515,"")</f>
        <v/>
      </c>
      <c r="H731" s="103" t="str">
        <f>IF('Jeunes Plants'!I515&lt;&gt;"",'Jeunes Plants'!I515,"")</f>
        <v/>
      </c>
      <c r="I731" s="103" t="str">
        <f>IF('Jeunes Plants'!J515&lt;&gt;"",'Jeunes Plants'!J515,"")</f>
        <v/>
      </c>
      <c r="J731" s="103">
        <f>IF($J$9=36,'Jeunes Plants'!U515,IF($J$9=37,'Jeunes Plants'!V515,IF($J$9=38,'Jeunes Plants'!W515,IF($J$9=39,'Jeunes Plants'!X515,IF($J$9=40,'Jeunes Plants'!Y515,IF($J$9=41,'Jeunes Plants'!Z515,IF($J$9=42,'Jeunes Plants'!AA515,IF($J$9=43,'Jeunes Plants'!AB515,IF($J$9=44,'Jeunes Plants'!AC515,IF($J$9=45,'Jeunes Plants'!AD515,IF($J$9=46,'Jeunes Plants'!AE515,IF($J$9=47,'Jeunes Plants'!AF515,IF($J$9=48,'Jeunes Plants'!AG515,IF($J$9=49,'Jeunes Plants'!AH515,IF($J$9=50,'Jeunes Plants'!AI515,IF($J$9=51,'Jeunes Plants'!AJ515,IF($J$9=52,'Jeunes Plants'!AK515,IF($J$9=1,'Jeunes Plants'!AL515,IF($J$9=2,'Jeunes Plants'!AM515,IF($J$9=3,'Jeunes Plants'!AN515,IF($J$9=4,'Jeunes Plants'!AO515,IF($J$9=5,'Jeunes Plants'!AP515,IF($J$9=6,'Jeunes Plants'!AQ515,IF($J$9=7,'Jeunes Plants'!AR515,IF($J$9=8,'Jeunes Plants'!AS515,IF($J$9=9,'Jeunes Plants'!AT515,IF($J$9=10,'Jeunes Plants'!AU515,IF($J$9=11,'Jeunes Plants'!AV515,IF($J$9=12,'Jeunes Plants'!AW515,IF($J$9=13,'Jeunes Plants'!AX515,IF($J$9=14,'Jeunes Plants'!AY515,IF($J$9=15,'Jeunes Plants'!AZ515,IF($J$9=16,'Jeunes Plants'!BA515,IF($J$9=17,'Jeunes Plants'!BB515,IF($J$9=18,'Jeunes Plants'!BC515,IF($J$9=19,'Jeunes Plants'!BD515,IF($J$9=20,'Jeunes Plants'!BE515,IF($J$9=21,'Jeunes Plants'!BF515,IF($J$9=22,'Jeunes Plants'!BG515,IF($J$9=23,'Jeunes Plants'!BH515,IF($J$9=24,'Jeunes Plants'!BI515,IF($J$9=25,'Jeunes Plants'!BJ515,IF($J$9=26,'Jeunes Plants'!BK515,IF($J$9=27,'Jeunes Plants'!BL515,IF($J$9=28,'Jeunes Plants'!BM515,IF($J$9=29,'Jeunes Plants'!BN515,IF($J$9=30,'Jeunes Plants'!BO515,IF($J$9=31,'Jeunes Plants'!BP515,IF($J$9=32,'Jeunes Plants'!BQ515,IF($J$9=33,'Jeunes Plants'!BR515,IF($J$9=34,'Jeunes Plants'!BS515,IF($J$9=35,'Jeunes Plants'!B12418,))))))))))))))))))))))))))))))))))))))))))))))))))))</f>
        <v>0</v>
      </c>
      <c r="K731" s="103" t="str">
        <f>IF('Jeunes Plants'!R515=0,"","Erreur")</f>
        <v/>
      </c>
    </row>
    <row r="732" spans="1:11" x14ac:dyDescent="0.25">
      <c r="A732" s="103">
        <f>IF('Jeunes Plants'!A516&lt;&gt;"",'Jeunes Plants'!A516,"")</f>
        <v>1902</v>
      </c>
      <c r="B732" s="103" t="str">
        <f>IF('Jeunes Plants'!L516&lt;&gt;"",'Jeunes Plants'!L516,"")</f>
        <v>S9</v>
      </c>
      <c r="C732" s="107" t="str">
        <f>IF('Jeunes Plants'!B516&lt;&gt;"",'Jeunes Plants'!B516,"")</f>
        <v>GERANIUM LIERRE DOUBLE</v>
      </c>
      <c r="D732" s="107" t="str">
        <f>IF('Jeunes Plants'!C516&lt;&gt;"",'Jeunes Plants'!C516,"")</f>
        <v>Doblino® Rose technigera</v>
      </c>
      <c r="E732" s="103">
        <f>IF('Jeunes Plants'!H516&lt;&gt;"",'Jeunes Plants'!H516,"")</f>
        <v>8</v>
      </c>
      <c r="F732" s="103" t="str">
        <f>IF('Jeunes Plants'!E516&lt;&gt;"",'Jeunes Plants'!E516,"")</f>
        <v>B</v>
      </c>
      <c r="G732" s="103" t="str">
        <f>IF('Jeunes Plants'!N516&lt;&gt;"",'Jeunes Plants'!N516,"")</f>
        <v>M3</v>
      </c>
      <c r="H732" s="103" t="str">
        <f>IF('Jeunes Plants'!I516&lt;&gt;"",'Jeunes Plants'!I516,"")</f>
        <v>A</v>
      </c>
      <c r="I732" s="103">
        <f>IF('Jeunes Plants'!J516&lt;&gt;"",'Jeunes Plants'!J516,"")</f>
        <v>0.03</v>
      </c>
      <c r="J732" s="103">
        <f>IF($J$9=36,'Jeunes Plants'!U516,IF($J$9=37,'Jeunes Plants'!V516,IF($J$9=38,'Jeunes Plants'!W516,IF($J$9=39,'Jeunes Plants'!X516,IF($J$9=40,'Jeunes Plants'!Y516,IF($J$9=41,'Jeunes Plants'!Z516,IF($J$9=42,'Jeunes Plants'!AA516,IF($J$9=43,'Jeunes Plants'!AB516,IF($J$9=44,'Jeunes Plants'!AC516,IF($J$9=45,'Jeunes Plants'!AD516,IF($J$9=46,'Jeunes Plants'!AE516,IF($J$9=47,'Jeunes Plants'!AF516,IF($J$9=48,'Jeunes Plants'!AG516,IF($J$9=49,'Jeunes Plants'!AH516,IF($J$9=50,'Jeunes Plants'!AI516,IF($J$9=51,'Jeunes Plants'!AJ516,IF($J$9=52,'Jeunes Plants'!AK516,IF($J$9=1,'Jeunes Plants'!AL516,IF($J$9=2,'Jeunes Plants'!AM516,IF($J$9=3,'Jeunes Plants'!AN516,IF($J$9=4,'Jeunes Plants'!AO516,IF($J$9=5,'Jeunes Plants'!AP516,IF($J$9=6,'Jeunes Plants'!AQ516,IF($J$9=7,'Jeunes Plants'!AR516,IF($J$9=8,'Jeunes Plants'!AS516,IF($J$9=9,'Jeunes Plants'!AT516,IF($J$9=10,'Jeunes Plants'!AU516,IF($J$9=11,'Jeunes Plants'!AV516,IF($J$9=12,'Jeunes Plants'!AW516,IF($J$9=13,'Jeunes Plants'!AX516,IF($J$9=14,'Jeunes Plants'!AY516,IF($J$9=15,'Jeunes Plants'!AZ516,IF($J$9=16,'Jeunes Plants'!BA516,IF($J$9=17,'Jeunes Plants'!BB516,IF($J$9=18,'Jeunes Plants'!BC516,IF($J$9=19,'Jeunes Plants'!BD516,IF($J$9=20,'Jeunes Plants'!BE516,IF($J$9=21,'Jeunes Plants'!BF516,IF($J$9=22,'Jeunes Plants'!BG516,IF($J$9=23,'Jeunes Plants'!BH516,IF($J$9=24,'Jeunes Plants'!BI516,IF($J$9=25,'Jeunes Plants'!BJ516,IF($J$9=26,'Jeunes Plants'!BK516,IF($J$9=27,'Jeunes Plants'!BL516,IF($J$9=28,'Jeunes Plants'!BM516,IF($J$9=29,'Jeunes Plants'!BN516,IF($J$9=30,'Jeunes Plants'!BO516,IF($J$9=31,'Jeunes Plants'!BP516,IF($J$9=32,'Jeunes Plants'!BQ516,IF($J$9=33,'Jeunes Plants'!BR516,IF($J$9=34,'Jeunes Plants'!BS516,IF($J$9=35,'Jeunes Plants'!B12419,))))))))))))))))))))))))))))))))))))))))))))))))))))</f>
        <v>0</v>
      </c>
      <c r="K732" s="103" t="str">
        <f>IF('Jeunes Plants'!R516=0,"","Erreur")</f>
        <v/>
      </c>
    </row>
    <row r="733" spans="1:11" x14ac:dyDescent="0.25">
      <c r="A733" s="103">
        <f>IF('Jeunes Plants'!A517&lt;&gt;"",'Jeunes Plants'!A517,"")</f>
        <v>2048</v>
      </c>
      <c r="B733" s="103" t="str">
        <f>IF('Jeunes Plants'!L517&lt;&gt;"",'Jeunes Plants'!L517,"")</f>
        <v>S9</v>
      </c>
      <c r="C733" s="107" t="str">
        <f>IF('Jeunes Plants'!B517&lt;&gt;"",'Jeunes Plants'!B517,"")</f>
        <v>GERANIUM LIERRE DOUBLE</v>
      </c>
      <c r="D733" s="107" t="str">
        <f>IF('Jeunes Plants'!C517&lt;&gt;"",'Jeunes Plants'!C517,"")</f>
        <v>Doblino® Rose Clair technigera</v>
      </c>
      <c r="E733" s="103">
        <f>IF('Jeunes Plants'!H517&lt;&gt;"",'Jeunes Plants'!H517,"")</f>
        <v>8</v>
      </c>
      <c r="F733" s="103" t="str">
        <f>IF('Jeunes Plants'!E517&lt;&gt;"",'Jeunes Plants'!E517,"")</f>
        <v>B</v>
      </c>
      <c r="G733" s="103" t="str">
        <f>IF('Jeunes Plants'!N517&lt;&gt;"",'Jeunes Plants'!N517,"")</f>
        <v>M3</v>
      </c>
      <c r="H733" s="103" t="str">
        <f>IF('Jeunes Plants'!I517&lt;&gt;"",'Jeunes Plants'!I517,"")</f>
        <v>A</v>
      </c>
      <c r="I733" s="103">
        <f>IF('Jeunes Plants'!J517&lt;&gt;"",'Jeunes Plants'!J517,"")</f>
        <v>0.03</v>
      </c>
      <c r="J733" s="103">
        <f>IF($J$9=36,'Jeunes Plants'!U517,IF($J$9=37,'Jeunes Plants'!V517,IF($J$9=38,'Jeunes Plants'!W517,IF($J$9=39,'Jeunes Plants'!X517,IF($J$9=40,'Jeunes Plants'!Y517,IF($J$9=41,'Jeunes Plants'!Z517,IF($J$9=42,'Jeunes Plants'!AA517,IF($J$9=43,'Jeunes Plants'!AB517,IF($J$9=44,'Jeunes Plants'!AC517,IF($J$9=45,'Jeunes Plants'!AD517,IF($J$9=46,'Jeunes Plants'!AE517,IF($J$9=47,'Jeunes Plants'!AF517,IF($J$9=48,'Jeunes Plants'!AG517,IF($J$9=49,'Jeunes Plants'!AH517,IF($J$9=50,'Jeunes Plants'!AI517,IF($J$9=51,'Jeunes Plants'!AJ517,IF($J$9=52,'Jeunes Plants'!AK517,IF($J$9=1,'Jeunes Plants'!AL517,IF($J$9=2,'Jeunes Plants'!AM517,IF($J$9=3,'Jeunes Plants'!AN517,IF($J$9=4,'Jeunes Plants'!AO517,IF($J$9=5,'Jeunes Plants'!AP517,IF($J$9=6,'Jeunes Plants'!AQ517,IF($J$9=7,'Jeunes Plants'!AR517,IF($J$9=8,'Jeunes Plants'!AS517,IF($J$9=9,'Jeunes Plants'!AT517,IF($J$9=10,'Jeunes Plants'!AU517,IF($J$9=11,'Jeunes Plants'!AV517,IF($J$9=12,'Jeunes Plants'!AW517,IF($J$9=13,'Jeunes Plants'!AX517,IF($J$9=14,'Jeunes Plants'!AY517,IF($J$9=15,'Jeunes Plants'!AZ517,IF($J$9=16,'Jeunes Plants'!BA517,IF($J$9=17,'Jeunes Plants'!BB517,IF($J$9=18,'Jeunes Plants'!BC517,IF($J$9=19,'Jeunes Plants'!BD517,IF($J$9=20,'Jeunes Plants'!BE517,IF($J$9=21,'Jeunes Plants'!BF517,IF($J$9=22,'Jeunes Plants'!BG517,IF($J$9=23,'Jeunes Plants'!BH517,IF($J$9=24,'Jeunes Plants'!BI517,IF($J$9=25,'Jeunes Plants'!BJ517,IF($J$9=26,'Jeunes Plants'!BK517,IF($J$9=27,'Jeunes Plants'!BL517,IF($J$9=28,'Jeunes Plants'!BM517,IF($J$9=29,'Jeunes Plants'!BN517,IF($J$9=30,'Jeunes Plants'!BO517,IF($J$9=31,'Jeunes Plants'!BP517,IF($J$9=32,'Jeunes Plants'!BQ517,IF($J$9=33,'Jeunes Plants'!BR517,IF($J$9=34,'Jeunes Plants'!BS517,IF($J$9=35,'Jeunes Plants'!B12420,))))))))))))))))))))))))))))))))))))))))))))))))))))</f>
        <v>0</v>
      </c>
      <c r="K733" s="103" t="str">
        <f>IF('Jeunes Plants'!R517=0,"","Erreur")</f>
        <v/>
      </c>
    </row>
    <row r="734" spans="1:11" x14ac:dyDescent="0.25">
      <c r="A734" s="103">
        <f>IF('Jeunes Plants'!A518&lt;&gt;"",'Jeunes Plants'!A518,"")</f>
        <v>1904</v>
      </c>
      <c r="B734" s="103" t="str">
        <f>IF('Jeunes Plants'!L518&lt;&gt;"",'Jeunes Plants'!L518,"")</f>
        <v>S9</v>
      </c>
      <c r="C734" s="107" t="str">
        <f>IF('Jeunes Plants'!B518&lt;&gt;"",'Jeunes Plants'!B518,"")</f>
        <v>GERANIUM LIERRE DOUBLE</v>
      </c>
      <c r="D734" s="107" t="str">
        <f>IF('Jeunes Plants'!C518&lt;&gt;"",'Jeunes Plants'!C518,"")</f>
        <v>Doblino® Framboise technigera</v>
      </c>
      <c r="E734" s="103">
        <f>IF('Jeunes Plants'!H518&lt;&gt;"",'Jeunes Plants'!H518,"")</f>
        <v>8</v>
      </c>
      <c r="F734" s="103" t="str">
        <f>IF('Jeunes Plants'!E518&lt;&gt;"",'Jeunes Plants'!E518,"")</f>
        <v>B</v>
      </c>
      <c r="G734" s="103" t="str">
        <f>IF('Jeunes Plants'!N518&lt;&gt;"",'Jeunes Plants'!N518,"")</f>
        <v>M3</v>
      </c>
      <c r="H734" s="103" t="str">
        <f>IF('Jeunes Plants'!I518&lt;&gt;"",'Jeunes Plants'!I518,"")</f>
        <v>A</v>
      </c>
      <c r="I734" s="103">
        <f>IF('Jeunes Plants'!J518&lt;&gt;"",'Jeunes Plants'!J518,"")</f>
        <v>0.03</v>
      </c>
      <c r="J734" s="103">
        <f>IF($J$9=36,'Jeunes Plants'!U518,IF($J$9=37,'Jeunes Plants'!V518,IF($J$9=38,'Jeunes Plants'!W518,IF($J$9=39,'Jeunes Plants'!X518,IF($J$9=40,'Jeunes Plants'!Y518,IF($J$9=41,'Jeunes Plants'!Z518,IF($J$9=42,'Jeunes Plants'!AA518,IF($J$9=43,'Jeunes Plants'!AB518,IF($J$9=44,'Jeunes Plants'!AC518,IF($J$9=45,'Jeunes Plants'!AD518,IF($J$9=46,'Jeunes Plants'!AE518,IF($J$9=47,'Jeunes Plants'!AF518,IF($J$9=48,'Jeunes Plants'!AG518,IF($J$9=49,'Jeunes Plants'!AH518,IF($J$9=50,'Jeunes Plants'!AI518,IF($J$9=51,'Jeunes Plants'!AJ518,IF($J$9=52,'Jeunes Plants'!AK518,IF($J$9=1,'Jeunes Plants'!AL518,IF($J$9=2,'Jeunes Plants'!AM518,IF($J$9=3,'Jeunes Plants'!AN518,IF($J$9=4,'Jeunes Plants'!AO518,IF($J$9=5,'Jeunes Plants'!AP518,IF($J$9=6,'Jeunes Plants'!AQ518,IF($J$9=7,'Jeunes Plants'!AR518,IF($J$9=8,'Jeunes Plants'!AS518,IF($J$9=9,'Jeunes Plants'!AT518,IF($J$9=10,'Jeunes Plants'!AU518,IF($J$9=11,'Jeunes Plants'!AV518,IF($J$9=12,'Jeunes Plants'!AW518,IF($J$9=13,'Jeunes Plants'!AX518,IF($J$9=14,'Jeunes Plants'!AY518,IF($J$9=15,'Jeunes Plants'!AZ518,IF($J$9=16,'Jeunes Plants'!BA518,IF($J$9=17,'Jeunes Plants'!BB518,IF($J$9=18,'Jeunes Plants'!BC518,IF($J$9=19,'Jeunes Plants'!BD518,IF($J$9=20,'Jeunes Plants'!BE518,IF($J$9=21,'Jeunes Plants'!BF518,IF($J$9=22,'Jeunes Plants'!BG518,IF($J$9=23,'Jeunes Plants'!BH518,IF($J$9=24,'Jeunes Plants'!BI518,IF($J$9=25,'Jeunes Plants'!BJ518,IF($J$9=26,'Jeunes Plants'!BK518,IF($J$9=27,'Jeunes Plants'!BL518,IF($J$9=28,'Jeunes Plants'!BM518,IF($J$9=29,'Jeunes Plants'!BN518,IF($J$9=30,'Jeunes Plants'!BO518,IF($J$9=31,'Jeunes Plants'!BP518,IF($J$9=32,'Jeunes Plants'!BQ518,IF($J$9=33,'Jeunes Plants'!BR518,IF($J$9=34,'Jeunes Plants'!BS518,IF($J$9=35,'Jeunes Plants'!B12421,))))))))))))))))))))))))))))))))))))))))))))))))))))</f>
        <v>0</v>
      </c>
      <c r="K734" s="103" t="str">
        <f>IF('Jeunes Plants'!R518=0,"","Erreur")</f>
        <v/>
      </c>
    </row>
    <row r="735" spans="1:11" x14ac:dyDescent="0.25">
      <c r="A735" s="103">
        <f>IF('Jeunes Plants'!A519&lt;&gt;"",'Jeunes Plants'!A519,"")</f>
        <v>2053</v>
      </c>
      <c r="B735" s="103" t="str">
        <f>IF('Jeunes Plants'!L519&lt;&gt;"",'Jeunes Plants'!L519,"")</f>
        <v>S9</v>
      </c>
      <c r="C735" s="107" t="str">
        <f>IF('Jeunes Plants'!B519&lt;&gt;"",'Jeunes Plants'!B519,"")</f>
        <v>GERANIUM LIERRE DOUBLE</v>
      </c>
      <c r="D735" s="107" t="str">
        <f>IF('Jeunes Plants'!C519&lt;&gt;"",'Jeunes Plants'!C519,"")</f>
        <v>Doblino® Rose Foncé technigera</v>
      </c>
      <c r="E735" s="103">
        <f>IF('Jeunes Plants'!H519&lt;&gt;"",'Jeunes Plants'!H519,"")</f>
        <v>8</v>
      </c>
      <c r="F735" s="103" t="str">
        <f>IF('Jeunes Plants'!E519&lt;&gt;"",'Jeunes Plants'!E519,"")</f>
        <v>B</v>
      </c>
      <c r="G735" s="103" t="str">
        <f>IF('Jeunes Plants'!N519&lt;&gt;"",'Jeunes Plants'!N519,"")</f>
        <v>M3</v>
      </c>
      <c r="H735" s="103" t="str">
        <f>IF('Jeunes Plants'!I519&lt;&gt;"",'Jeunes Plants'!I519,"")</f>
        <v>A</v>
      </c>
      <c r="I735" s="103">
        <f>IF('Jeunes Plants'!J519&lt;&gt;"",'Jeunes Plants'!J519,"")</f>
        <v>0.03</v>
      </c>
      <c r="J735" s="103">
        <f>IF($J$9=36,'Jeunes Plants'!U519,IF($J$9=37,'Jeunes Plants'!V519,IF($J$9=38,'Jeunes Plants'!W519,IF($J$9=39,'Jeunes Plants'!X519,IF($J$9=40,'Jeunes Plants'!Y519,IF($J$9=41,'Jeunes Plants'!Z519,IF($J$9=42,'Jeunes Plants'!AA519,IF($J$9=43,'Jeunes Plants'!AB519,IF($J$9=44,'Jeunes Plants'!AC519,IF($J$9=45,'Jeunes Plants'!AD519,IF($J$9=46,'Jeunes Plants'!AE519,IF($J$9=47,'Jeunes Plants'!AF519,IF($J$9=48,'Jeunes Plants'!AG519,IF($J$9=49,'Jeunes Plants'!AH519,IF($J$9=50,'Jeunes Plants'!AI519,IF($J$9=51,'Jeunes Plants'!AJ519,IF($J$9=52,'Jeunes Plants'!AK519,IF($J$9=1,'Jeunes Plants'!AL519,IF($J$9=2,'Jeunes Plants'!AM519,IF($J$9=3,'Jeunes Plants'!AN519,IF($J$9=4,'Jeunes Plants'!AO519,IF($J$9=5,'Jeunes Plants'!AP519,IF($J$9=6,'Jeunes Plants'!AQ519,IF($J$9=7,'Jeunes Plants'!AR519,IF($J$9=8,'Jeunes Plants'!AS519,IF($J$9=9,'Jeunes Plants'!AT519,IF($J$9=10,'Jeunes Plants'!AU519,IF($J$9=11,'Jeunes Plants'!AV519,IF($J$9=12,'Jeunes Plants'!AW519,IF($J$9=13,'Jeunes Plants'!AX519,IF($J$9=14,'Jeunes Plants'!AY519,IF($J$9=15,'Jeunes Plants'!AZ519,IF($J$9=16,'Jeunes Plants'!BA519,IF($J$9=17,'Jeunes Plants'!BB519,IF($J$9=18,'Jeunes Plants'!BC519,IF($J$9=19,'Jeunes Plants'!BD519,IF($J$9=20,'Jeunes Plants'!BE519,IF($J$9=21,'Jeunes Plants'!BF519,IF($J$9=22,'Jeunes Plants'!BG519,IF($J$9=23,'Jeunes Plants'!BH519,IF($J$9=24,'Jeunes Plants'!BI519,IF($J$9=25,'Jeunes Plants'!BJ519,IF($J$9=26,'Jeunes Plants'!BK519,IF($J$9=27,'Jeunes Plants'!BL519,IF($J$9=28,'Jeunes Plants'!BM519,IF($J$9=29,'Jeunes Plants'!BN519,IF($J$9=30,'Jeunes Plants'!BO519,IF($J$9=31,'Jeunes Plants'!BP519,IF($J$9=32,'Jeunes Plants'!BQ519,IF($J$9=33,'Jeunes Plants'!BR519,IF($J$9=34,'Jeunes Plants'!BS519,IF($J$9=35,'Jeunes Plants'!B12422,))))))))))))))))))))))))))))))))))))))))))))))))))))</f>
        <v>0</v>
      </c>
      <c r="K735" s="103" t="str">
        <f>IF('Jeunes Plants'!R519=0,"","Erreur")</f>
        <v/>
      </c>
    </row>
    <row r="736" spans="1:11" x14ac:dyDescent="0.25">
      <c r="A736" s="450"/>
      <c r="B736" s="450"/>
      <c r="C736" s="451" t="s">
        <v>1900</v>
      </c>
      <c r="D736" s="451"/>
      <c r="E736" s="450"/>
      <c r="F736" s="450"/>
      <c r="G736" s="450"/>
      <c r="H736" s="450"/>
      <c r="I736" s="450"/>
      <c r="J736" s="450">
        <f>SUBTOTAL(9,J731:J735)</f>
        <v>0</v>
      </c>
      <c r="K736" s="450"/>
    </row>
    <row r="737" spans="1:11" x14ac:dyDescent="0.25">
      <c r="A737" s="103" t="str">
        <f>IF('Jeunes Plants'!A520&lt;&gt;"",'Jeunes Plants'!A520,"")</f>
        <v/>
      </c>
      <c r="B737" s="103" t="str">
        <f>IF('Jeunes Plants'!L520&lt;&gt;"",'Jeunes Plants'!L520,"")</f>
        <v>E</v>
      </c>
      <c r="C737" s="107" t="str">
        <f>IF('Jeunes Plants'!B520&lt;&gt;"",'Jeunes Plants'!B520,"")</f>
        <v>GERANIUM LIERRE DOUBLE ROUGE</v>
      </c>
      <c r="D737" s="107" t="str">
        <f>IF('Jeunes Plants'!C520&lt;&gt;"",'Jeunes Plants'!C520,"")</f>
        <v/>
      </c>
      <c r="E737" s="103" t="str">
        <f>IF('Jeunes Plants'!H520&lt;&gt;"",'Jeunes Plants'!H520,"")</f>
        <v/>
      </c>
      <c r="F737" s="103" t="str">
        <f>IF('Jeunes Plants'!E520&lt;&gt;"",'Jeunes Plants'!E520,"")</f>
        <v/>
      </c>
      <c r="G737" s="103" t="str">
        <f>IF('Jeunes Plants'!N520&lt;&gt;"",'Jeunes Plants'!N520,"")</f>
        <v/>
      </c>
      <c r="H737" s="103" t="str">
        <f>IF('Jeunes Plants'!I520&lt;&gt;"",'Jeunes Plants'!I520,"")</f>
        <v/>
      </c>
      <c r="I737" s="103" t="str">
        <f>IF('Jeunes Plants'!J520&lt;&gt;"",'Jeunes Plants'!J520,"")</f>
        <v/>
      </c>
      <c r="J737" s="103">
        <f>IF($J$9=36,'Jeunes Plants'!U520,IF($J$9=37,'Jeunes Plants'!V520,IF($J$9=38,'Jeunes Plants'!W520,IF($J$9=39,'Jeunes Plants'!X520,IF($J$9=40,'Jeunes Plants'!Y520,IF($J$9=41,'Jeunes Plants'!Z520,IF($J$9=42,'Jeunes Plants'!AA520,IF($J$9=43,'Jeunes Plants'!AB520,IF($J$9=44,'Jeunes Plants'!AC520,IF($J$9=45,'Jeunes Plants'!AD520,IF($J$9=46,'Jeunes Plants'!AE520,IF($J$9=47,'Jeunes Plants'!AF520,IF($J$9=48,'Jeunes Plants'!AG520,IF($J$9=49,'Jeunes Plants'!AH520,IF($J$9=50,'Jeunes Plants'!AI520,IF($J$9=51,'Jeunes Plants'!AJ520,IF($J$9=52,'Jeunes Plants'!AK520,IF($J$9=1,'Jeunes Plants'!AL520,IF($J$9=2,'Jeunes Plants'!AM520,IF($J$9=3,'Jeunes Plants'!AN520,IF($J$9=4,'Jeunes Plants'!AO520,IF($J$9=5,'Jeunes Plants'!AP520,IF($J$9=6,'Jeunes Plants'!AQ520,IF($J$9=7,'Jeunes Plants'!AR520,IF($J$9=8,'Jeunes Plants'!AS520,IF($J$9=9,'Jeunes Plants'!AT520,IF($J$9=10,'Jeunes Plants'!AU520,IF($J$9=11,'Jeunes Plants'!AV520,IF($J$9=12,'Jeunes Plants'!AW520,IF($J$9=13,'Jeunes Plants'!AX520,IF($J$9=14,'Jeunes Plants'!AY520,IF($J$9=15,'Jeunes Plants'!AZ520,IF($J$9=16,'Jeunes Plants'!BA520,IF($J$9=17,'Jeunes Plants'!BB520,IF($J$9=18,'Jeunes Plants'!BC520,IF($J$9=19,'Jeunes Plants'!BD520,IF($J$9=20,'Jeunes Plants'!BE520,IF($J$9=21,'Jeunes Plants'!BF520,IF($J$9=22,'Jeunes Plants'!BG520,IF($J$9=23,'Jeunes Plants'!BH520,IF($J$9=24,'Jeunes Plants'!BI520,IF($J$9=25,'Jeunes Plants'!BJ520,IF($J$9=26,'Jeunes Plants'!BK520,IF($J$9=27,'Jeunes Plants'!BL520,IF($J$9=28,'Jeunes Plants'!BM520,IF($J$9=29,'Jeunes Plants'!BN520,IF($J$9=30,'Jeunes Plants'!BO520,IF($J$9=31,'Jeunes Plants'!BP520,IF($J$9=32,'Jeunes Plants'!BQ520,IF($J$9=33,'Jeunes Plants'!BR520,IF($J$9=34,'Jeunes Plants'!BS520,IF($J$9=35,'Jeunes Plants'!B12423,))))))))))))))))))))))))))))))))))))))))))))))))))))</f>
        <v>0</v>
      </c>
      <c r="K737" s="103" t="str">
        <f>IF('Jeunes Plants'!R520=0,"","Erreur")</f>
        <v/>
      </c>
    </row>
    <row r="738" spans="1:11" x14ac:dyDescent="0.25">
      <c r="A738" s="103">
        <f>IF('Jeunes Plants'!A521&lt;&gt;"",'Jeunes Plants'!A521,"")</f>
        <v>23785</v>
      </c>
      <c r="B738" s="103" t="str">
        <f>IF('Jeunes Plants'!L521&lt;&gt;"",'Jeunes Plants'!L521,"")</f>
        <v>S9</v>
      </c>
      <c r="C738" s="107" t="str">
        <f>IF('Jeunes Plants'!B521&lt;&gt;"",'Jeunes Plants'!B521,"")</f>
        <v>GERANIUM LIERRE DOUBLE</v>
      </c>
      <c r="D738" s="107" t="str">
        <f>IF('Jeunes Plants'!C521&lt;&gt;"",'Jeunes Plants'!C521,"")</f>
        <v>Polly pac</v>
      </c>
      <c r="E738" s="103">
        <f>IF('Jeunes Plants'!H521&lt;&gt;"",'Jeunes Plants'!H521,"")</f>
        <v>8</v>
      </c>
      <c r="F738" s="103" t="str">
        <f>IF('Jeunes Plants'!E521&lt;&gt;"",'Jeunes Plants'!E521,"")</f>
        <v>B</v>
      </c>
      <c r="G738" s="103" t="str">
        <f>IF('Jeunes Plants'!N521&lt;&gt;"",'Jeunes Plants'!N521,"")</f>
        <v>M3</v>
      </c>
      <c r="H738" s="103" t="str">
        <f>IF('Jeunes Plants'!I521&lt;&gt;"",'Jeunes Plants'!I521,"")</f>
        <v>A</v>
      </c>
      <c r="I738" s="103">
        <f>IF('Jeunes Plants'!J521&lt;&gt;"",'Jeunes Plants'!J521,"")</f>
        <v>0.04</v>
      </c>
      <c r="J738" s="103">
        <f>IF($J$9=36,'Jeunes Plants'!U521,IF($J$9=37,'Jeunes Plants'!V521,IF($J$9=38,'Jeunes Plants'!W521,IF($J$9=39,'Jeunes Plants'!X521,IF($J$9=40,'Jeunes Plants'!Y521,IF($J$9=41,'Jeunes Plants'!Z521,IF($J$9=42,'Jeunes Plants'!AA521,IF($J$9=43,'Jeunes Plants'!AB521,IF($J$9=44,'Jeunes Plants'!AC521,IF($J$9=45,'Jeunes Plants'!AD521,IF($J$9=46,'Jeunes Plants'!AE521,IF($J$9=47,'Jeunes Plants'!AF521,IF($J$9=48,'Jeunes Plants'!AG521,IF($J$9=49,'Jeunes Plants'!AH521,IF($J$9=50,'Jeunes Plants'!AI521,IF($J$9=51,'Jeunes Plants'!AJ521,IF($J$9=52,'Jeunes Plants'!AK521,IF($J$9=1,'Jeunes Plants'!AL521,IF($J$9=2,'Jeunes Plants'!AM521,IF($J$9=3,'Jeunes Plants'!AN521,IF($J$9=4,'Jeunes Plants'!AO521,IF($J$9=5,'Jeunes Plants'!AP521,IF($J$9=6,'Jeunes Plants'!AQ521,IF($J$9=7,'Jeunes Plants'!AR521,IF($J$9=8,'Jeunes Plants'!AS521,IF($J$9=9,'Jeunes Plants'!AT521,IF($J$9=10,'Jeunes Plants'!AU521,IF($J$9=11,'Jeunes Plants'!AV521,IF($J$9=12,'Jeunes Plants'!AW521,IF($J$9=13,'Jeunes Plants'!AX521,IF($J$9=14,'Jeunes Plants'!AY521,IF($J$9=15,'Jeunes Plants'!AZ521,IF($J$9=16,'Jeunes Plants'!BA521,IF($J$9=17,'Jeunes Plants'!BB521,IF($J$9=18,'Jeunes Plants'!BC521,IF($J$9=19,'Jeunes Plants'!BD521,IF($J$9=20,'Jeunes Plants'!BE521,IF($J$9=21,'Jeunes Plants'!BF521,IF($J$9=22,'Jeunes Plants'!BG521,IF($J$9=23,'Jeunes Plants'!BH521,IF($J$9=24,'Jeunes Plants'!BI521,IF($J$9=25,'Jeunes Plants'!BJ521,IF($J$9=26,'Jeunes Plants'!BK521,IF($J$9=27,'Jeunes Plants'!BL521,IF($J$9=28,'Jeunes Plants'!BM521,IF($J$9=29,'Jeunes Plants'!BN521,IF($J$9=30,'Jeunes Plants'!BO521,IF($J$9=31,'Jeunes Plants'!BP521,IF($J$9=32,'Jeunes Plants'!BQ521,IF($J$9=33,'Jeunes Plants'!BR521,IF($J$9=34,'Jeunes Plants'!BS521,IF($J$9=35,'Jeunes Plants'!B12424,))))))))))))))))))))))))))))))))))))))))))))))))))))</f>
        <v>0</v>
      </c>
      <c r="K738" s="103" t="str">
        <f>IF('Jeunes Plants'!R521=0,"","Erreur")</f>
        <v/>
      </c>
    </row>
    <row r="739" spans="1:11" x14ac:dyDescent="0.25">
      <c r="A739" s="103">
        <f>IF('Jeunes Plants'!A522&lt;&gt;"",'Jeunes Plants'!A522,"")</f>
        <v>1601</v>
      </c>
      <c r="B739" s="103" t="str">
        <f>IF('Jeunes Plants'!L522&lt;&gt;"",'Jeunes Plants'!L522,"")</f>
        <v>S9</v>
      </c>
      <c r="C739" s="107" t="str">
        <f>IF('Jeunes Plants'!B522&lt;&gt;"",'Jeunes Plants'!B522,"")</f>
        <v>GERANIUM LIERRE DOUBLE</v>
      </c>
      <c r="D739" s="107" t="str">
        <f>IF('Jeunes Plants'!C522&lt;&gt;"",'Jeunes Plants'!C522,"")</f>
        <v>Doblino® Rouge technigera</v>
      </c>
      <c r="E739" s="103">
        <f>IF('Jeunes Plants'!H522&lt;&gt;"",'Jeunes Plants'!H522,"")</f>
        <v>8</v>
      </c>
      <c r="F739" s="103" t="str">
        <f>IF('Jeunes Plants'!E522&lt;&gt;"",'Jeunes Plants'!E522,"")</f>
        <v>B</v>
      </c>
      <c r="G739" s="103" t="str">
        <f>IF('Jeunes Plants'!N522&lt;&gt;"",'Jeunes Plants'!N522,"")</f>
        <v>M3</v>
      </c>
      <c r="H739" s="103" t="str">
        <f>IF('Jeunes Plants'!I522&lt;&gt;"",'Jeunes Plants'!I522,"")</f>
        <v>A</v>
      </c>
      <c r="I739" s="103">
        <f>IF('Jeunes Plants'!J522&lt;&gt;"",'Jeunes Plants'!J522,"")</f>
        <v>0.03</v>
      </c>
      <c r="J739" s="103">
        <f>IF($J$9=36,'Jeunes Plants'!U522,IF($J$9=37,'Jeunes Plants'!V522,IF($J$9=38,'Jeunes Plants'!W522,IF($J$9=39,'Jeunes Plants'!X522,IF($J$9=40,'Jeunes Plants'!Y522,IF($J$9=41,'Jeunes Plants'!Z522,IF($J$9=42,'Jeunes Plants'!AA522,IF($J$9=43,'Jeunes Plants'!AB522,IF($J$9=44,'Jeunes Plants'!AC522,IF($J$9=45,'Jeunes Plants'!AD522,IF($J$9=46,'Jeunes Plants'!AE522,IF($J$9=47,'Jeunes Plants'!AF522,IF($J$9=48,'Jeunes Plants'!AG522,IF($J$9=49,'Jeunes Plants'!AH522,IF($J$9=50,'Jeunes Plants'!AI522,IF($J$9=51,'Jeunes Plants'!AJ522,IF($J$9=52,'Jeunes Plants'!AK522,IF($J$9=1,'Jeunes Plants'!AL522,IF($J$9=2,'Jeunes Plants'!AM522,IF($J$9=3,'Jeunes Plants'!AN522,IF($J$9=4,'Jeunes Plants'!AO522,IF($J$9=5,'Jeunes Plants'!AP522,IF($J$9=6,'Jeunes Plants'!AQ522,IF($J$9=7,'Jeunes Plants'!AR522,IF($J$9=8,'Jeunes Plants'!AS522,IF($J$9=9,'Jeunes Plants'!AT522,IF($J$9=10,'Jeunes Plants'!AU522,IF($J$9=11,'Jeunes Plants'!AV522,IF($J$9=12,'Jeunes Plants'!AW522,IF($J$9=13,'Jeunes Plants'!AX522,IF($J$9=14,'Jeunes Plants'!AY522,IF($J$9=15,'Jeunes Plants'!AZ522,IF($J$9=16,'Jeunes Plants'!BA522,IF($J$9=17,'Jeunes Plants'!BB522,IF($J$9=18,'Jeunes Plants'!BC522,IF($J$9=19,'Jeunes Plants'!BD522,IF($J$9=20,'Jeunes Plants'!BE522,IF($J$9=21,'Jeunes Plants'!BF522,IF($J$9=22,'Jeunes Plants'!BG522,IF($J$9=23,'Jeunes Plants'!BH522,IF($J$9=24,'Jeunes Plants'!BI522,IF($J$9=25,'Jeunes Plants'!BJ522,IF($J$9=26,'Jeunes Plants'!BK522,IF($J$9=27,'Jeunes Plants'!BL522,IF($J$9=28,'Jeunes Plants'!BM522,IF($J$9=29,'Jeunes Plants'!BN522,IF($J$9=30,'Jeunes Plants'!BO522,IF($J$9=31,'Jeunes Plants'!BP522,IF($J$9=32,'Jeunes Plants'!BQ522,IF($J$9=33,'Jeunes Plants'!BR522,IF($J$9=34,'Jeunes Plants'!BS522,IF($J$9=35,'Jeunes Plants'!B12425,))))))))))))))))))))))))))))))))))))))))))))))))))))</f>
        <v>0</v>
      </c>
      <c r="K739" s="103" t="str">
        <f>IF('Jeunes Plants'!R522=0,"","Erreur")</f>
        <v/>
      </c>
    </row>
    <row r="740" spans="1:11" x14ac:dyDescent="0.25">
      <c r="A740" s="103">
        <f>IF('Jeunes Plants'!A523&lt;&gt;"",'Jeunes Plants'!A523,"")</f>
        <v>2046</v>
      </c>
      <c r="B740" s="103" t="str">
        <f>IF('Jeunes Plants'!L523&lt;&gt;"",'Jeunes Plants'!L523,"")</f>
        <v>S9</v>
      </c>
      <c r="C740" s="107" t="str">
        <f>IF('Jeunes Plants'!B523&lt;&gt;"",'Jeunes Plants'!B523,"")</f>
        <v>GERANIUM LIERRE DOUBLE</v>
      </c>
      <c r="D740" s="107" t="str">
        <f>IF('Jeunes Plants'!C523&lt;&gt;"",'Jeunes Plants'!C523,"")</f>
        <v>Doblino® Rouge Fonce technigera</v>
      </c>
      <c r="E740" s="103">
        <f>IF('Jeunes Plants'!H523&lt;&gt;"",'Jeunes Plants'!H523,"")</f>
        <v>8</v>
      </c>
      <c r="F740" s="103" t="str">
        <f>IF('Jeunes Plants'!E523&lt;&gt;"",'Jeunes Plants'!E523,"")</f>
        <v>B</v>
      </c>
      <c r="G740" s="103" t="str">
        <f>IF('Jeunes Plants'!N523&lt;&gt;"",'Jeunes Plants'!N523,"")</f>
        <v>M3</v>
      </c>
      <c r="H740" s="103" t="str">
        <f>IF('Jeunes Plants'!I523&lt;&gt;"",'Jeunes Plants'!I523,"")</f>
        <v>A</v>
      </c>
      <c r="I740" s="103">
        <f>IF('Jeunes Plants'!J523&lt;&gt;"",'Jeunes Plants'!J523,"")</f>
        <v>0.03</v>
      </c>
      <c r="J740" s="103">
        <f>IF($J$9=36,'Jeunes Plants'!U523,IF($J$9=37,'Jeunes Plants'!V523,IF($J$9=38,'Jeunes Plants'!W523,IF($J$9=39,'Jeunes Plants'!X523,IF($J$9=40,'Jeunes Plants'!Y523,IF($J$9=41,'Jeunes Plants'!Z523,IF($J$9=42,'Jeunes Plants'!AA523,IF($J$9=43,'Jeunes Plants'!AB523,IF($J$9=44,'Jeunes Plants'!AC523,IF($J$9=45,'Jeunes Plants'!AD523,IF($J$9=46,'Jeunes Plants'!AE523,IF($J$9=47,'Jeunes Plants'!AF523,IF($J$9=48,'Jeunes Plants'!AG523,IF($J$9=49,'Jeunes Plants'!AH523,IF($J$9=50,'Jeunes Plants'!AI523,IF($J$9=51,'Jeunes Plants'!AJ523,IF($J$9=52,'Jeunes Plants'!AK523,IF($J$9=1,'Jeunes Plants'!AL523,IF($J$9=2,'Jeunes Plants'!AM523,IF($J$9=3,'Jeunes Plants'!AN523,IF($J$9=4,'Jeunes Plants'!AO523,IF($J$9=5,'Jeunes Plants'!AP523,IF($J$9=6,'Jeunes Plants'!AQ523,IF($J$9=7,'Jeunes Plants'!AR523,IF($J$9=8,'Jeunes Plants'!AS523,IF($J$9=9,'Jeunes Plants'!AT523,IF($J$9=10,'Jeunes Plants'!AU523,IF($J$9=11,'Jeunes Plants'!AV523,IF($J$9=12,'Jeunes Plants'!AW523,IF($J$9=13,'Jeunes Plants'!AX523,IF($J$9=14,'Jeunes Plants'!AY523,IF($J$9=15,'Jeunes Plants'!AZ523,IF($J$9=16,'Jeunes Plants'!BA523,IF($J$9=17,'Jeunes Plants'!BB523,IF($J$9=18,'Jeunes Plants'!BC523,IF($J$9=19,'Jeunes Plants'!BD523,IF($J$9=20,'Jeunes Plants'!BE523,IF($J$9=21,'Jeunes Plants'!BF523,IF($J$9=22,'Jeunes Plants'!BG523,IF($J$9=23,'Jeunes Plants'!BH523,IF($J$9=24,'Jeunes Plants'!BI523,IF($J$9=25,'Jeunes Plants'!BJ523,IF($J$9=26,'Jeunes Plants'!BK523,IF($J$9=27,'Jeunes Plants'!BL523,IF($J$9=28,'Jeunes Plants'!BM523,IF($J$9=29,'Jeunes Plants'!BN523,IF($J$9=30,'Jeunes Plants'!BO523,IF($J$9=31,'Jeunes Plants'!BP523,IF($J$9=32,'Jeunes Plants'!BQ523,IF($J$9=33,'Jeunes Plants'!BR523,IF($J$9=34,'Jeunes Plants'!BS523,IF($J$9=35,'Jeunes Plants'!B12426,))))))))))))))))))))))))))))))))))))))))))))))))))))</f>
        <v>0</v>
      </c>
      <c r="K740" s="103" t="str">
        <f>IF('Jeunes Plants'!R523=0,"","Erreur")</f>
        <v/>
      </c>
    </row>
    <row r="741" spans="1:11" x14ac:dyDescent="0.25">
      <c r="A741" s="103">
        <f>IF('Jeunes Plants'!A524&lt;&gt;"",'Jeunes Plants'!A524,"")</f>
        <v>13102</v>
      </c>
      <c r="B741" s="103" t="str">
        <f>IF('Jeunes Plants'!L524&lt;&gt;"",'Jeunes Plants'!L524,"")</f>
        <v>S9</v>
      </c>
      <c r="C741" s="107" t="str">
        <f>IF('Jeunes Plants'!B524&lt;&gt;"",'Jeunes Plants'!B524,"")</f>
        <v>GERANIUM LIERRE DOUBLE</v>
      </c>
      <c r="D741" s="107" t="str">
        <f>IF('Jeunes Plants'!C524&lt;&gt;"",'Jeunes Plants'!C524,"")</f>
        <v>Ruby pac</v>
      </c>
      <c r="E741" s="103">
        <f>IF('Jeunes Plants'!H524&lt;&gt;"",'Jeunes Plants'!H524,"")</f>
        <v>8</v>
      </c>
      <c r="F741" s="103" t="str">
        <f>IF('Jeunes Plants'!E524&lt;&gt;"",'Jeunes Plants'!E524,"")</f>
        <v>B</v>
      </c>
      <c r="G741" s="103" t="str">
        <f>IF('Jeunes Plants'!N524&lt;&gt;"",'Jeunes Plants'!N524,"")</f>
        <v>M3</v>
      </c>
      <c r="H741" s="103" t="str">
        <f>IF('Jeunes Plants'!I524&lt;&gt;"",'Jeunes Plants'!I524,"")</f>
        <v>A</v>
      </c>
      <c r="I741" s="103">
        <f>IF('Jeunes Plants'!J524&lt;&gt;"",'Jeunes Plants'!J524,"")</f>
        <v>0.04</v>
      </c>
      <c r="J741" s="103">
        <f>IF($J$9=36,'Jeunes Plants'!U524,IF($J$9=37,'Jeunes Plants'!V524,IF($J$9=38,'Jeunes Plants'!W524,IF($J$9=39,'Jeunes Plants'!X524,IF($J$9=40,'Jeunes Plants'!Y524,IF($J$9=41,'Jeunes Plants'!Z524,IF($J$9=42,'Jeunes Plants'!AA524,IF($J$9=43,'Jeunes Plants'!AB524,IF($J$9=44,'Jeunes Plants'!AC524,IF($J$9=45,'Jeunes Plants'!AD524,IF($J$9=46,'Jeunes Plants'!AE524,IF($J$9=47,'Jeunes Plants'!AF524,IF($J$9=48,'Jeunes Plants'!AG524,IF($J$9=49,'Jeunes Plants'!AH524,IF($J$9=50,'Jeunes Plants'!AI524,IF($J$9=51,'Jeunes Plants'!AJ524,IF($J$9=52,'Jeunes Plants'!AK524,IF($J$9=1,'Jeunes Plants'!AL524,IF($J$9=2,'Jeunes Plants'!AM524,IF($J$9=3,'Jeunes Plants'!AN524,IF($J$9=4,'Jeunes Plants'!AO524,IF($J$9=5,'Jeunes Plants'!AP524,IF($J$9=6,'Jeunes Plants'!AQ524,IF($J$9=7,'Jeunes Plants'!AR524,IF($J$9=8,'Jeunes Plants'!AS524,IF($J$9=9,'Jeunes Plants'!AT524,IF($J$9=10,'Jeunes Plants'!AU524,IF($J$9=11,'Jeunes Plants'!AV524,IF($J$9=12,'Jeunes Plants'!AW524,IF($J$9=13,'Jeunes Plants'!AX524,IF($J$9=14,'Jeunes Plants'!AY524,IF($J$9=15,'Jeunes Plants'!AZ524,IF($J$9=16,'Jeunes Plants'!BA524,IF($J$9=17,'Jeunes Plants'!BB524,IF($J$9=18,'Jeunes Plants'!BC524,IF($J$9=19,'Jeunes Plants'!BD524,IF($J$9=20,'Jeunes Plants'!BE524,IF($J$9=21,'Jeunes Plants'!BF524,IF($J$9=22,'Jeunes Plants'!BG524,IF($J$9=23,'Jeunes Plants'!BH524,IF($J$9=24,'Jeunes Plants'!BI524,IF($J$9=25,'Jeunes Plants'!BJ524,IF($J$9=26,'Jeunes Plants'!BK524,IF($J$9=27,'Jeunes Plants'!BL524,IF($J$9=28,'Jeunes Plants'!BM524,IF($J$9=29,'Jeunes Plants'!BN524,IF($J$9=30,'Jeunes Plants'!BO524,IF($J$9=31,'Jeunes Plants'!BP524,IF($J$9=32,'Jeunes Plants'!BQ524,IF($J$9=33,'Jeunes Plants'!BR524,IF($J$9=34,'Jeunes Plants'!BS524,IF($J$9=35,'Jeunes Plants'!B12427,))))))))))))))))))))))))))))))))))))))))))))))))))))</f>
        <v>0</v>
      </c>
      <c r="K741" s="103" t="str">
        <f>IF('Jeunes Plants'!R524=0,"","Erreur")</f>
        <v/>
      </c>
    </row>
    <row r="742" spans="1:11" x14ac:dyDescent="0.25">
      <c r="A742" s="103">
        <f>IF('Jeunes Plants'!A525&lt;&gt;"",'Jeunes Plants'!A525,"")</f>
        <v>1905</v>
      </c>
      <c r="B742" s="103" t="str">
        <f>IF('Jeunes Plants'!L525&lt;&gt;"",'Jeunes Plants'!L525,"")</f>
        <v>S9</v>
      </c>
      <c r="C742" s="107" t="str">
        <f>IF('Jeunes Plants'!B525&lt;&gt;"",'Jeunes Plants'!B525,"")</f>
        <v>GERANIUM LIERRE DOUBLE</v>
      </c>
      <c r="D742" s="107" t="str">
        <f>IF('Jeunes Plants'!C525&lt;&gt;"",'Jeunes Plants'!C525,"")</f>
        <v>Doblino® Magenta technigera</v>
      </c>
      <c r="E742" s="103">
        <f>IF('Jeunes Plants'!H525&lt;&gt;"",'Jeunes Plants'!H525,"")</f>
        <v>8</v>
      </c>
      <c r="F742" s="103" t="str">
        <f>IF('Jeunes Plants'!E525&lt;&gt;"",'Jeunes Plants'!E525,"")</f>
        <v>B</v>
      </c>
      <c r="G742" s="103" t="str">
        <f>IF('Jeunes Plants'!N525&lt;&gt;"",'Jeunes Plants'!N525,"")</f>
        <v>M3</v>
      </c>
      <c r="H742" s="103" t="str">
        <f>IF('Jeunes Plants'!I525&lt;&gt;"",'Jeunes Plants'!I525,"")</f>
        <v>A</v>
      </c>
      <c r="I742" s="103">
        <f>IF('Jeunes Plants'!J525&lt;&gt;"",'Jeunes Plants'!J525,"")</f>
        <v>0.03</v>
      </c>
      <c r="J742" s="103">
        <f>IF($J$9=36,'Jeunes Plants'!U525,IF($J$9=37,'Jeunes Plants'!V525,IF($J$9=38,'Jeunes Plants'!W525,IF($J$9=39,'Jeunes Plants'!X525,IF($J$9=40,'Jeunes Plants'!Y525,IF($J$9=41,'Jeunes Plants'!Z525,IF($J$9=42,'Jeunes Plants'!AA525,IF($J$9=43,'Jeunes Plants'!AB525,IF($J$9=44,'Jeunes Plants'!AC525,IF($J$9=45,'Jeunes Plants'!AD525,IF($J$9=46,'Jeunes Plants'!AE525,IF($J$9=47,'Jeunes Plants'!AF525,IF($J$9=48,'Jeunes Plants'!AG525,IF($J$9=49,'Jeunes Plants'!AH525,IF($J$9=50,'Jeunes Plants'!AI525,IF($J$9=51,'Jeunes Plants'!AJ525,IF($J$9=52,'Jeunes Plants'!AK525,IF($J$9=1,'Jeunes Plants'!AL525,IF($J$9=2,'Jeunes Plants'!AM525,IF($J$9=3,'Jeunes Plants'!AN525,IF($J$9=4,'Jeunes Plants'!AO525,IF($J$9=5,'Jeunes Plants'!AP525,IF($J$9=6,'Jeunes Plants'!AQ525,IF($J$9=7,'Jeunes Plants'!AR525,IF($J$9=8,'Jeunes Plants'!AS525,IF($J$9=9,'Jeunes Plants'!AT525,IF($J$9=10,'Jeunes Plants'!AU525,IF($J$9=11,'Jeunes Plants'!AV525,IF($J$9=12,'Jeunes Plants'!AW525,IF($J$9=13,'Jeunes Plants'!AX525,IF($J$9=14,'Jeunes Plants'!AY525,IF($J$9=15,'Jeunes Plants'!AZ525,IF($J$9=16,'Jeunes Plants'!BA525,IF($J$9=17,'Jeunes Plants'!BB525,IF($J$9=18,'Jeunes Plants'!BC525,IF($J$9=19,'Jeunes Plants'!BD525,IF($J$9=20,'Jeunes Plants'!BE525,IF($J$9=21,'Jeunes Plants'!BF525,IF($J$9=22,'Jeunes Plants'!BG525,IF($J$9=23,'Jeunes Plants'!BH525,IF($J$9=24,'Jeunes Plants'!BI525,IF($J$9=25,'Jeunes Plants'!BJ525,IF($J$9=26,'Jeunes Plants'!BK525,IF($J$9=27,'Jeunes Plants'!BL525,IF($J$9=28,'Jeunes Plants'!BM525,IF($J$9=29,'Jeunes Plants'!BN525,IF($J$9=30,'Jeunes Plants'!BO525,IF($J$9=31,'Jeunes Plants'!BP525,IF($J$9=32,'Jeunes Plants'!BQ525,IF($J$9=33,'Jeunes Plants'!BR525,IF($J$9=34,'Jeunes Plants'!BS525,IF($J$9=35,'Jeunes Plants'!B12428,))))))))))))))))))))))))))))))))))))))))))))))))))))</f>
        <v>0</v>
      </c>
      <c r="K742" s="103" t="str">
        <f>IF('Jeunes Plants'!R525=0,"","Erreur")</f>
        <v/>
      </c>
    </row>
    <row r="743" spans="1:11" x14ac:dyDescent="0.25">
      <c r="A743" s="450"/>
      <c r="B743" s="450"/>
      <c r="C743" s="451" t="s">
        <v>1900</v>
      </c>
      <c r="D743" s="451"/>
      <c r="E743" s="450"/>
      <c r="F743" s="450"/>
      <c r="G743" s="450"/>
      <c r="H743" s="450"/>
      <c r="I743" s="450"/>
      <c r="J743" s="450">
        <f>SUBTOTAL(9,J737:J742)</f>
        <v>0</v>
      </c>
      <c r="K743" s="450"/>
    </row>
    <row r="744" spans="1:11" x14ac:dyDescent="0.25">
      <c r="A744" s="103" t="str">
        <f>IF('Jeunes Plants'!A526&lt;&gt;"",'Jeunes Plants'!A526,"")</f>
        <v/>
      </c>
      <c r="B744" s="103" t="str">
        <f>IF('Jeunes Plants'!L526&lt;&gt;"",'Jeunes Plants'!L526,"")</f>
        <v>E</v>
      </c>
      <c r="C744" s="107" t="str">
        <f>IF('Jeunes Plants'!B526&lt;&gt;"",'Jeunes Plants'!B526,"")</f>
        <v>GERANIUM LIERRE DOUBLE PANACHÉ</v>
      </c>
      <c r="D744" s="107" t="str">
        <f>IF('Jeunes Plants'!C526&lt;&gt;"",'Jeunes Plants'!C526,"")</f>
        <v/>
      </c>
      <c r="E744" s="103" t="str">
        <f>IF('Jeunes Plants'!H526&lt;&gt;"",'Jeunes Plants'!H526,"")</f>
        <v/>
      </c>
      <c r="F744" s="103" t="str">
        <f>IF('Jeunes Plants'!E526&lt;&gt;"",'Jeunes Plants'!E526,"")</f>
        <v/>
      </c>
      <c r="G744" s="103" t="str">
        <f>IF('Jeunes Plants'!N526&lt;&gt;"",'Jeunes Plants'!N526,"")</f>
        <v/>
      </c>
      <c r="H744" s="103" t="str">
        <f>IF('Jeunes Plants'!I526&lt;&gt;"",'Jeunes Plants'!I526,"")</f>
        <v/>
      </c>
      <c r="I744" s="103" t="str">
        <f>IF('Jeunes Plants'!J526&lt;&gt;"",'Jeunes Plants'!J526,"")</f>
        <v/>
      </c>
      <c r="J744" s="103">
        <f>IF($J$9=36,'Jeunes Plants'!U526,IF($J$9=37,'Jeunes Plants'!V526,IF($J$9=38,'Jeunes Plants'!W526,IF($J$9=39,'Jeunes Plants'!X526,IF($J$9=40,'Jeunes Plants'!Y526,IF($J$9=41,'Jeunes Plants'!Z526,IF($J$9=42,'Jeunes Plants'!AA526,IF($J$9=43,'Jeunes Plants'!AB526,IF($J$9=44,'Jeunes Plants'!AC526,IF($J$9=45,'Jeunes Plants'!AD526,IF($J$9=46,'Jeunes Plants'!AE526,IF($J$9=47,'Jeunes Plants'!AF526,IF($J$9=48,'Jeunes Plants'!AG526,IF($J$9=49,'Jeunes Plants'!AH526,IF($J$9=50,'Jeunes Plants'!AI526,IF($J$9=51,'Jeunes Plants'!AJ526,IF($J$9=52,'Jeunes Plants'!AK526,IF($J$9=1,'Jeunes Plants'!AL526,IF($J$9=2,'Jeunes Plants'!AM526,IF($J$9=3,'Jeunes Plants'!AN526,IF($J$9=4,'Jeunes Plants'!AO526,IF($J$9=5,'Jeunes Plants'!AP526,IF($J$9=6,'Jeunes Plants'!AQ526,IF($J$9=7,'Jeunes Plants'!AR526,IF($J$9=8,'Jeunes Plants'!AS526,IF($J$9=9,'Jeunes Plants'!AT526,IF($J$9=10,'Jeunes Plants'!AU526,IF($J$9=11,'Jeunes Plants'!AV526,IF($J$9=12,'Jeunes Plants'!AW526,IF($J$9=13,'Jeunes Plants'!AX526,IF($J$9=14,'Jeunes Plants'!AY526,IF($J$9=15,'Jeunes Plants'!AZ526,IF($J$9=16,'Jeunes Plants'!BA526,IF($J$9=17,'Jeunes Plants'!BB526,IF($J$9=18,'Jeunes Plants'!BC526,IF($J$9=19,'Jeunes Plants'!BD526,IF($J$9=20,'Jeunes Plants'!BE526,IF($J$9=21,'Jeunes Plants'!BF526,IF($J$9=22,'Jeunes Plants'!BG526,IF($J$9=23,'Jeunes Plants'!BH526,IF($J$9=24,'Jeunes Plants'!BI526,IF($J$9=25,'Jeunes Plants'!BJ526,IF($J$9=26,'Jeunes Plants'!BK526,IF($J$9=27,'Jeunes Plants'!BL526,IF($J$9=28,'Jeunes Plants'!BM526,IF($J$9=29,'Jeunes Plants'!BN526,IF($J$9=30,'Jeunes Plants'!BO526,IF($J$9=31,'Jeunes Plants'!BP526,IF($J$9=32,'Jeunes Plants'!BQ526,IF($J$9=33,'Jeunes Plants'!BR526,IF($J$9=34,'Jeunes Plants'!BS526,IF($J$9=35,'Jeunes Plants'!B12429,))))))))))))))))))))))))))))))))))))))))))))))))))))</f>
        <v>0</v>
      </c>
      <c r="K744" s="103" t="str">
        <f>IF('Jeunes Plants'!R526=0,"","Erreur")</f>
        <v/>
      </c>
    </row>
    <row r="745" spans="1:11" x14ac:dyDescent="0.25">
      <c r="A745" s="103">
        <f>IF('Jeunes Plants'!A527&lt;&gt;"",'Jeunes Plants'!A527,"")</f>
        <v>1901</v>
      </c>
      <c r="B745" s="103" t="str">
        <f>IF('Jeunes Plants'!L527&lt;&gt;"",'Jeunes Plants'!L527,"")</f>
        <v>S9</v>
      </c>
      <c r="C745" s="107" t="str">
        <f>IF('Jeunes Plants'!B527&lt;&gt;"",'Jeunes Plants'!B527,"")</f>
        <v>GERANIUM LIERRE DOUBLE</v>
      </c>
      <c r="D745" s="107" t="str">
        <f>IF('Jeunes Plants'!C527&lt;&gt;"",'Jeunes Plants'!C527,"")</f>
        <v>Doblino® Magenta Bicolore technigera</v>
      </c>
      <c r="E745" s="103">
        <f>IF('Jeunes Plants'!H527&lt;&gt;"",'Jeunes Plants'!H527,"")</f>
        <v>8</v>
      </c>
      <c r="F745" s="103" t="str">
        <f>IF('Jeunes Plants'!E527&lt;&gt;"",'Jeunes Plants'!E527,"")</f>
        <v>B</v>
      </c>
      <c r="G745" s="103" t="str">
        <f>IF('Jeunes Plants'!N527&lt;&gt;"",'Jeunes Plants'!N527,"")</f>
        <v>M3</v>
      </c>
      <c r="H745" s="103" t="str">
        <f>IF('Jeunes Plants'!I527&lt;&gt;"",'Jeunes Plants'!I527,"")</f>
        <v>A</v>
      </c>
      <c r="I745" s="103">
        <f>IF('Jeunes Plants'!J527&lt;&gt;"",'Jeunes Plants'!J527,"")</f>
        <v>0.03</v>
      </c>
      <c r="J745" s="103">
        <f>IF($J$9=36,'Jeunes Plants'!U527,IF($J$9=37,'Jeunes Plants'!V527,IF($J$9=38,'Jeunes Plants'!W527,IF($J$9=39,'Jeunes Plants'!X527,IF($J$9=40,'Jeunes Plants'!Y527,IF($J$9=41,'Jeunes Plants'!Z527,IF($J$9=42,'Jeunes Plants'!AA527,IF($J$9=43,'Jeunes Plants'!AB527,IF($J$9=44,'Jeunes Plants'!AC527,IF($J$9=45,'Jeunes Plants'!AD527,IF($J$9=46,'Jeunes Plants'!AE527,IF($J$9=47,'Jeunes Plants'!AF527,IF($J$9=48,'Jeunes Plants'!AG527,IF($J$9=49,'Jeunes Plants'!AH527,IF($J$9=50,'Jeunes Plants'!AI527,IF($J$9=51,'Jeunes Plants'!AJ527,IF($J$9=52,'Jeunes Plants'!AK527,IF($J$9=1,'Jeunes Plants'!AL527,IF($J$9=2,'Jeunes Plants'!AM527,IF($J$9=3,'Jeunes Plants'!AN527,IF($J$9=4,'Jeunes Plants'!AO527,IF($J$9=5,'Jeunes Plants'!AP527,IF($J$9=6,'Jeunes Plants'!AQ527,IF($J$9=7,'Jeunes Plants'!AR527,IF($J$9=8,'Jeunes Plants'!AS527,IF($J$9=9,'Jeunes Plants'!AT527,IF($J$9=10,'Jeunes Plants'!AU527,IF($J$9=11,'Jeunes Plants'!AV527,IF($J$9=12,'Jeunes Plants'!AW527,IF($J$9=13,'Jeunes Plants'!AX527,IF($J$9=14,'Jeunes Plants'!AY527,IF($J$9=15,'Jeunes Plants'!AZ527,IF($J$9=16,'Jeunes Plants'!BA527,IF($J$9=17,'Jeunes Plants'!BB527,IF($J$9=18,'Jeunes Plants'!BC527,IF($J$9=19,'Jeunes Plants'!BD527,IF($J$9=20,'Jeunes Plants'!BE527,IF($J$9=21,'Jeunes Plants'!BF527,IF($J$9=22,'Jeunes Plants'!BG527,IF($J$9=23,'Jeunes Plants'!BH527,IF($J$9=24,'Jeunes Plants'!BI527,IF($J$9=25,'Jeunes Plants'!BJ527,IF($J$9=26,'Jeunes Plants'!BK527,IF($J$9=27,'Jeunes Plants'!BL527,IF($J$9=28,'Jeunes Plants'!BM527,IF($J$9=29,'Jeunes Plants'!BN527,IF($J$9=30,'Jeunes Plants'!BO527,IF($J$9=31,'Jeunes Plants'!BP527,IF($J$9=32,'Jeunes Plants'!BQ527,IF($J$9=33,'Jeunes Plants'!BR527,IF($J$9=34,'Jeunes Plants'!BS527,IF($J$9=35,'Jeunes Plants'!B12430,))))))))))))))))))))))))))))))))))))))))))))))))))))</f>
        <v>0</v>
      </c>
      <c r="K745" s="103" t="str">
        <f>IF('Jeunes Plants'!R527=0,"","Erreur")</f>
        <v/>
      </c>
    </row>
    <row r="746" spans="1:11" x14ac:dyDescent="0.25">
      <c r="A746" s="103">
        <f>IF('Jeunes Plants'!A528&lt;&gt;"",'Jeunes Plants'!A528,"")</f>
        <v>12213</v>
      </c>
      <c r="B746" s="103" t="str">
        <f>IF('Jeunes Plants'!L528&lt;&gt;"",'Jeunes Plants'!L528,"")</f>
        <v>S9</v>
      </c>
      <c r="C746" s="107" t="str">
        <f>IF('Jeunes Plants'!B528&lt;&gt;"",'Jeunes Plants'!B528,"")</f>
        <v>GERANIUM LIERRE DOUBLE</v>
      </c>
      <c r="D746" s="107" t="str">
        <f>IF('Jeunes Plants'!C528&lt;&gt;"",'Jeunes Plants'!C528,"")</f>
        <v>Mexica Ruby pac</v>
      </c>
      <c r="E746" s="103">
        <f>IF('Jeunes Plants'!H528&lt;&gt;"",'Jeunes Plants'!H528,"")</f>
        <v>8</v>
      </c>
      <c r="F746" s="103" t="str">
        <f>IF('Jeunes Plants'!E528&lt;&gt;"",'Jeunes Plants'!E528,"")</f>
        <v>B</v>
      </c>
      <c r="G746" s="103" t="str">
        <f>IF('Jeunes Plants'!N528&lt;&gt;"",'Jeunes Plants'!N528,"")</f>
        <v>M3</v>
      </c>
      <c r="H746" s="103" t="str">
        <f>IF('Jeunes Plants'!I528&lt;&gt;"",'Jeunes Plants'!I528,"")</f>
        <v>A</v>
      </c>
      <c r="I746" s="103">
        <f>IF('Jeunes Plants'!J528&lt;&gt;"",'Jeunes Plants'!J528,"")</f>
        <v>4.4999999999999998E-2</v>
      </c>
      <c r="J746" s="103">
        <f>IF($J$9=36,'Jeunes Plants'!U528,IF($J$9=37,'Jeunes Plants'!V528,IF($J$9=38,'Jeunes Plants'!W528,IF($J$9=39,'Jeunes Plants'!X528,IF($J$9=40,'Jeunes Plants'!Y528,IF($J$9=41,'Jeunes Plants'!Z528,IF($J$9=42,'Jeunes Plants'!AA528,IF($J$9=43,'Jeunes Plants'!AB528,IF($J$9=44,'Jeunes Plants'!AC528,IF($J$9=45,'Jeunes Plants'!AD528,IF($J$9=46,'Jeunes Plants'!AE528,IF($J$9=47,'Jeunes Plants'!AF528,IF($J$9=48,'Jeunes Plants'!AG528,IF($J$9=49,'Jeunes Plants'!AH528,IF($J$9=50,'Jeunes Plants'!AI528,IF($J$9=51,'Jeunes Plants'!AJ528,IF($J$9=52,'Jeunes Plants'!AK528,IF($J$9=1,'Jeunes Plants'!AL528,IF($J$9=2,'Jeunes Plants'!AM528,IF($J$9=3,'Jeunes Plants'!AN528,IF($J$9=4,'Jeunes Plants'!AO528,IF($J$9=5,'Jeunes Plants'!AP528,IF($J$9=6,'Jeunes Plants'!AQ528,IF($J$9=7,'Jeunes Plants'!AR528,IF($J$9=8,'Jeunes Plants'!AS528,IF($J$9=9,'Jeunes Plants'!AT528,IF($J$9=10,'Jeunes Plants'!AU528,IF($J$9=11,'Jeunes Plants'!AV528,IF($J$9=12,'Jeunes Plants'!AW528,IF($J$9=13,'Jeunes Plants'!AX528,IF($J$9=14,'Jeunes Plants'!AY528,IF($J$9=15,'Jeunes Plants'!AZ528,IF($J$9=16,'Jeunes Plants'!BA528,IF($J$9=17,'Jeunes Plants'!BB528,IF($J$9=18,'Jeunes Plants'!BC528,IF($J$9=19,'Jeunes Plants'!BD528,IF($J$9=20,'Jeunes Plants'!BE528,IF($J$9=21,'Jeunes Plants'!BF528,IF($J$9=22,'Jeunes Plants'!BG528,IF($J$9=23,'Jeunes Plants'!BH528,IF($J$9=24,'Jeunes Plants'!BI528,IF($J$9=25,'Jeunes Plants'!BJ528,IF($J$9=26,'Jeunes Plants'!BK528,IF($J$9=27,'Jeunes Plants'!BL528,IF($J$9=28,'Jeunes Plants'!BM528,IF($J$9=29,'Jeunes Plants'!BN528,IF($J$9=30,'Jeunes Plants'!BO528,IF($J$9=31,'Jeunes Plants'!BP528,IF($J$9=32,'Jeunes Plants'!BQ528,IF($J$9=33,'Jeunes Plants'!BR528,IF($J$9=34,'Jeunes Plants'!BS528,IF($J$9=35,'Jeunes Plants'!B12431,))))))))))))))))))))))))))))))))))))))))))))))))))))</f>
        <v>0</v>
      </c>
      <c r="K746" s="103" t="str">
        <f>IF('Jeunes Plants'!R528=0,"","Erreur")</f>
        <v/>
      </c>
    </row>
    <row r="747" spans="1:11" x14ac:dyDescent="0.25">
      <c r="A747" s="103">
        <f>IF('Jeunes Plants'!A529&lt;&gt;"",'Jeunes Plants'!A529,"")</f>
        <v>3113</v>
      </c>
      <c r="B747" s="103" t="str">
        <f>IF('Jeunes Plants'!L529&lt;&gt;"",'Jeunes Plants'!L529,"")</f>
        <v>S9</v>
      </c>
      <c r="C747" s="107" t="str">
        <f>IF('Jeunes Plants'!B529&lt;&gt;"",'Jeunes Plants'!B529,"")</f>
        <v>GERANIUM LIERRE DOUBLE</v>
      </c>
      <c r="D747" s="107" t="str">
        <f>IF('Jeunes Plants'!C529&lt;&gt;"",'Jeunes Plants'!C529,"")</f>
        <v>Doblino® Rouge Foncé Bicolore technigera</v>
      </c>
      <c r="E747" s="103">
        <f>IF('Jeunes Plants'!H529&lt;&gt;"",'Jeunes Plants'!H529,"")</f>
        <v>8</v>
      </c>
      <c r="F747" s="103" t="str">
        <f>IF('Jeunes Plants'!E529&lt;&gt;"",'Jeunes Plants'!E529,"")</f>
        <v>B</v>
      </c>
      <c r="G747" s="103" t="str">
        <f>IF('Jeunes Plants'!N529&lt;&gt;"",'Jeunes Plants'!N529,"")</f>
        <v>M3</v>
      </c>
      <c r="H747" s="103" t="str">
        <f>IF('Jeunes Plants'!I529&lt;&gt;"",'Jeunes Plants'!I529,"")</f>
        <v>A</v>
      </c>
      <c r="I747" s="103">
        <f>IF('Jeunes Plants'!J529&lt;&gt;"",'Jeunes Plants'!J529,"")</f>
        <v>0.03</v>
      </c>
      <c r="J747" s="103">
        <f>IF($J$9=36,'Jeunes Plants'!U529,IF($J$9=37,'Jeunes Plants'!V529,IF($J$9=38,'Jeunes Plants'!W529,IF($J$9=39,'Jeunes Plants'!X529,IF($J$9=40,'Jeunes Plants'!Y529,IF($J$9=41,'Jeunes Plants'!Z529,IF($J$9=42,'Jeunes Plants'!AA529,IF($J$9=43,'Jeunes Plants'!AB529,IF($J$9=44,'Jeunes Plants'!AC529,IF($J$9=45,'Jeunes Plants'!AD529,IF($J$9=46,'Jeunes Plants'!AE529,IF($J$9=47,'Jeunes Plants'!AF529,IF($J$9=48,'Jeunes Plants'!AG529,IF($J$9=49,'Jeunes Plants'!AH529,IF($J$9=50,'Jeunes Plants'!AI529,IF($J$9=51,'Jeunes Plants'!AJ529,IF($J$9=52,'Jeunes Plants'!AK529,IF($J$9=1,'Jeunes Plants'!AL529,IF($J$9=2,'Jeunes Plants'!AM529,IF($J$9=3,'Jeunes Plants'!AN529,IF($J$9=4,'Jeunes Plants'!AO529,IF($J$9=5,'Jeunes Plants'!AP529,IF($J$9=6,'Jeunes Plants'!AQ529,IF($J$9=7,'Jeunes Plants'!AR529,IF($J$9=8,'Jeunes Plants'!AS529,IF($J$9=9,'Jeunes Plants'!AT529,IF($J$9=10,'Jeunes Plants'!AU529,IF($J$9=11,'Jeunes Plants'!AV529,IF($J$9=12,'Jeunes Plants'!AW529,IF($J$9=13,'Jeunes Plants'!AX529,IF($J$9=14,'Jeunes Plants'!AY529,IF($J$9=15,'Jeunes Plants'!AZ529,IF($J$9=16,'Jeunes Plants'!BA529,IF($J$9=17,'Jeunes Plants'!BB529,IF($J$9=18,'Jeunes Plants'!BC529,IF($J$9=19,'Jeunes Plants'!BD529,IF($J$9=20,'Jeunes Plants'!BE529,IF($J$9=21,'Jeunes Plants'!BF529,IF($J$9=22,'Jeunes Plants'!BG529,IF($J$9=23,'Jeunes Plants'!BH529,IF($J$9=24,'Jeunes Plants'!BI529,IF($J$9=25,'Jeunes Plants'!BJ529,IF($J$9=26,'Jeunes Plants'!BK529,IF($J$9=27,'Jeunes Plants'!BL529,IF($J$9=28,'Jeunes Plants'!BM529,IF($J$9=29,'Jeunes Plants'!BN529,IF($J$9=30,'Jeunes Plants'!BO529,IF($J$9=31,'Jeunes Plants'!BP529,IF($J$9=32,'Jeunes Plants'!BQ529,IF($J$9=33,'Jeunes Plants'!BR529,IF($J$9=34,'Jeunes Plants'!BS529,IF($J$9=35,'Jeunes Plants'!B12432,))))))))))))))))))))))))))))))))))))))))))))))))))))</f>
        <v>0</v>
      </c>
      <c r="K747" s="103" t="str">
        <f>IF('Jeunes Plants'!R529=0,"","Erreur")</f>
        <v/>
      </c>
    </row>
    <row r="748" spans="1:11" x14ac:dyDescent="0.25">
      <c r="A748" s="103">
        <f>IF('Jeunes Plants'!A530&lt;&gt;"",'Jeunes Plants'!A530,"")</f>
        <v>3631</v>
      </c>
      <c r="B748" s="103" t="str">
        <f>IF('Jeunes Plants'!L530&lt;&gt;"",'Jeunes Plants'!L530,"")</f>
        <v>S9</v>
      </c>
      <c r="C748" s="107" t="str">
        <f>IF('Jeunes Plants'!B530&lt;&gt;"",'Jeunes Plants'!B530,"")</f>
        <v>GERANIUM LIERRE DOUBLE</v>
      </c>
      <c r="D748" s="107" t="str">
        <f>IF('Jeunes Plants'!C530&lt;&gt;"",'Jeunes Plants'!C530,"")</f>
        <v>Doblino® Framboise Bicolore technigera</v>
      </c>
      <c r="E748" s="103">
        <f>IF('Jeunes Plants'!H530&lt;&gt;"",'Jeunes Plants'!H530,"")</f>
        <v>8</v>
      </c>
      <c r="F748" s="103" t="str">
        <f>IF('Jeunes Plants'!E530&lt;&gt;"",'Jeunes Plants'!E530,"")</f>
        <v>B</v>
      </c>
      <c r="G748" s="103" t="str">
        <f>IF('Jeunes Plants'!N530&lt;&gt;"",'Jeunes Plants'!N530,"")</f>
        <v>M3</v>
      </c>
      <c r="H748" s="103" t="str">
        <f>IF('Jeunes Plants'!I530&lt;&gt;"",'Jeunes Plants'!I530,"")</f>
        <v>A</v>
      </c>
      <c r="I748" s="103">
        <f>IF('Jeunes Plants'!J530&lt;&gt;"",'Jeunes Plants'!J530,"")</f>
        <v>0.03</v>
      </c>
      <c r="J748" s="103">
        <f>IF($J$9=36,'Jeunes Plants'!U530,IF($J$9=37,'Jeunes Plants'!V530,IF($J$9=38,'Jeunes Plants'!W530,IF($J$9=39,'Jeunes Plants'!X530,IF($J$9=40,'Jeunes Plants'!Y530,IF($J$9=41,'Jeunes Plants'!Z530,IF($J$9=42,'Jeunes Plants'!AA530,IF($J$9=43,'Jeunes Plants'!AB530,IF($J$9=44,'Jeunes Plants'!AC530,IF($J$9=45,'Jeunes Plants'!AD530,IF($J$9=46,'Jeunes Plants'!AE530,IF($J$9=47,'Jeunes Plants'!AF530,IF($J$9=48,'Jeunes Plants'!AG530,IF($J$9=49,'Jeunes Plants'!AH530,IF($J$9=50,'Jeunes Plants'!AI530,IF($J$9=51,'Jeunes Plants'!AJ530,IF($J$9=52,'Jeunes Plants'!AK530,IF($J$9=1,'Jeunes Plants'!AL530,IF($J$9=2,'Jeunes Plants'!AM530,IF($J$9=3,'Jeunes Plants'!AN530,IF($J$9=4,'Jeunes Plants'!AO530,IF($J$9=5,'Jeunes Plants'!AP530,IF($J$9=6,'Jeunes Plants'!AQ530,IF($J$9=7,'Jeunes Plants'!AR530,IF($J$9=8,'Jeunes Plants'!AS530,IF($J$9=9,'Jeunes Plants'!AT530,IF($J$9=10,'Jeunes Plants'!AU530,IF($J$9=11,'Jeunes Plants'!AV530,IF($J$9=12,'Jeunes Plants'!AW530,IF($J$9=13,'Jeunes Plants'!AX530,IF($J$9=14,'Jeunes Plants'!AY530,IF($J$9=15,'Jeunes Plants'!AZ530,IF($J$9=16,'Jeunes Plants'!BA530,IF($J$9=17,'Jeunes Plants'!BB530,IF($J$9=18,'Jeunes Plants'!BC530,IF($J$9=19,'Jeunes Plants'!BD530,IF($J$9=20,'Jeunes Plants'!BE530,IF($J$9=21,'Jeunes Plants'!BF530,IF($J$9=22,'Jeunes Plants'!BG530,IF($J$9=23,'Jeunes Plants'!BH530,IF($J$9=24,'Jeunes Plants'!BI530,IF($J$9=25,'Jeunes Plants'!BJ530,IF($J$9=26,'Jeunes Plants'!BK530,IF($J$9=27,'Jeunes Plants'!BL530,IF($J$9=28,'Jeunes Plants'!BM530,IF($J$9=29,'Jeunes Plants'!BN530,IF($J$9=30,'Jeunes Plants'!BO530,IF($J$9=31,'Jeunes Plants'!BP530,IF($J$9=32,'Jeunes Plants'!BQ530,IF($J$9=33,'Jeunes Plants'!BR530,IF($J$9=34,'Jeunes Plants'!BS530,IF($J$9=35,'Jeunes Plants'!B12433,))))))))))))))))))))))))))))))))))))))))))))))))))))</f>
        <v>0</v>
      </c>
      <c r="K748" s="103" t="str">
        <f>IF('Jeunes Plants'!R530=0,"","Erreur")</f>
        <v/>
      </c>
    </row>
    <row r="749" spans="1:11" x14ac:dyDescent="0.25">
      <c r="A749" s="450"/>
      <c r="B749" s="450"/>
      <c r="C749" s="451" t="s">
        <v>1900</v>
      </c>
      <c r="D749" s="451"/>
      <c r="E749" s="450"/>
      <c r="F749" s="450"/>
      <c r="G749" s="450"/>
      <c r="H749" s="450"/>
      <c r="I749" s="450"/>
      <c r="J749" s="450">
        <f>SUBTOTAL(9,J744:J748)</f>
        <v>0</v>
      </c>
      <c r="K749" s="450"/>
    </row>
    <row r="750" spans="1:11" x14ac:dyDescent="0.25">
      <c r="A750" s="103" t="str">
        <f>IF('Jeunes Plants'!A531&lt;&gt;"",'Jeunes Plants'!A531,"")</f>
        <v/>
      </c>
      <c r="B750" s="103" t="str">
        <f>IF('Jeunes Plants'!L531&lt;&gt;"",'Jeunes Plants'!L531,"")</f>
        <v>L</v>
      </c>
      <c r="C750" s="107" t="str">
        <f>IF('Jeunes Plants'!B531&lt;&gt;"",'Jeunes Plants'!B531,"")</f>
        <v>GERANIUM INTERSPECIFIQUE</v>
      </c>
      <c r="D750" s="107" t="str">
        <f>IF('Jeunes Plants'!C531&lt;&gt;"",'Jeunes Plants'!C531,"")</f>
        <v/>
      </c>
      <c r="E750" s="103" t="str">
        <f>IF('Jeunes Plants'!H531&lt;&gt;"",'Jeunes Plants'!H531,"")</f>
        <v/>
      </c>
      <c r="F750" s="103" t="str">
        <f>IF('Jeunes Plants'!E531&lt;&gt;"",'Jeunes Plants'!E531,"")</f>
        <v/>
      </c>
      <c r="G750" s="103" t="str">
        <f>IF('Jeunes Plants'!N531&lt;&gt;"",'Jeunes Plants'!N531,"")</f>
        <v/>
      </c>
      <c r="H750" s="103" t="str">
        <f>IF('Jeunes Plants'!I531&lt;&gt;"",'Jeunes Plants'!I531,"")</f>
        <v/>
      </c>
      <c r="I750" s="103" t="str">
        <f>IF('Jeunes Plants'!J531&lt;&gt;"",'Jeunes Plants'!J531,"")</f>
        <v/>
      </c>
      <c r="J750" s="103">
        <f>IF($J$9=36,'Jeunes Plants'!U531,IF($J$9=37,'Jeunes Plants'!V531,IF($J$9=38,'Jeunes Plants'!W531,IF($J$9=39,'Jeunes Plants'!X531,IF($J$9=40,'Jeunes Plants'!Y531,IF($J$9=41,'Jeunes Plants'!Z531,IF($J$9=42,'Jeunes Plants'!AA531,IF($J$9=43,'Jeunes Plants'!AB531,IF($J$9=44,'Jeunes Plants'!AC531,IF($J$9=45,'Jeunes Plants'!AD531,IF($J$9=46,'Jeunes Plants'!AE531,IF($J$9=47,'Jeunes Plants'!AF531,IF($J$9=48,'Jeunes Plants'!AG531,IF($J$9=49,'Jeunes Plants'!AH531,IF($J$9=50,'Jeunes Plants'!AI531,IF($J$9=51,'Jeunes Plants'!AJ531,IF($J$9=52,'Jeunes Plants'!AK531,IF($J$9=1,'Jeunes Plants'!AL531,IF($J$9=2,'Jeunes Plants'!AM531,IF($J$9=3,'Jeunes Plants'!AN531,IF($J$9=4,'Jeunes Plants'!AO531,IF($J$9=5,'Jeunes Plants'!AP531,IF($J$9=6,'Jeunes Plants'!AQ531,IF($J$9=7,'Jeunes Plants'!AR531,IF($J$9=8,'Jeunes Plants'!AS531,IF($J$9=9,'Jeunes Plants'!AT531,IF($J$9=10,'Jeunes Plants'!AU531,IF($J$9=11,'Jeunes Plants'!AV531,IF($J$9=12,'Jeunes Plants'!AW531,IF($J$9=13,'Jeunes Plants'!AX531,IF($J$9=14,'Jeunes Plants'!AY531,IF($J$9=15,'Jeunes Plants'!AZ531,IF($J$9=16,'Jeunes Plants'!BA531,IF($J$9=17,'Jeunes Plants'!BB531,IF($J$9=18,'Jeunes Plants'!BC531,IF($J$9=19,'Jeunes Plants'!BD531,IF($J$9=20,'Jeunes Plants'!BE531,IF($J$9=21,'Jeunes Plants'!BF531,IF($J$9=22,'Jeunes Plants'!BG531,IF($J$9=23,'Jeunes Plants'!BH531,IF($J$9=24,'Jeunes Plants'!BI531,IF($J$9=25,'Jeunes Plants'!BJ531,IF($J$9=26,'Jeunes Plants'!BK531,IF($J$9=27,'Jeunes Plants'!BL531,IF($J$9=28,'Jeunes Plants'!BM531,IF($J$9=29,'Jeunes Plants'!BN531,IF($J$9=30,'Jeunes Plants'!BO531,IF($J$9=31,'Jeunes Plants'!BP531,IF($J$9=32,'Jeunes Plants'!BQ531,IF($J$9=33,'Jeunes Plants'!BR531,IF($J$9=34,'Jeunes Plants'!BS531,IF($J$9=35,'Jeunes Plants'!B12434,))))))))))))))))))))))))))))))))))))))))))))))))))))</f>
        <v>0</v>
      </c>
      <c r="K750" s="103" t="str">
        <f>IF('Jeunes Plants'!R531=0,"","Erreur")</f>
        <v/>
      </c>
    </row>
    <row r="751" spans="1:11" x14ac:dyDescent="0.25">
      <c r="A751" s="103" t="str">
        <f>IF('Jeunes Plants'!A532&lt;&gt;"",'Jeunes Plants'!A532,"")</f>
        <v/>
      </c>
      <c r="B751" s="103" t="str">
        <f>IF('Jeunes Plants'!L532&lt;&gt;"",'Jeunes Plants'!L532,"")</f>
        <v>E</v>
      </c>
      <c r="C751" s="107" t="str">
        <f>IF('Jeunes Plants'!B532&lt;&gt;"",'Jeunes Plants'!B532,"")</f>
        <v>GERANIUM INTERSPECIFIQUE MARCADA</v>
      </c>
      <c r="D751" s="107" t="str">
        <f>IF('Jeunes Plants'!C532&lt;&gt;"",'Jeunes Plants'!C532,"")</f>
        <v/>
      </c>
      <c r="E751" s="103" t="str">
        <f>IF('Jeunes Plants'!H532&lt;&gt;"",'Jeunes Plants'!H532,"")</f>
        <v/>
      </c>
      <c r="F751" s="103" t="str">
        <f>IF('Jeunes Plants'!E532&lt;&gt;"",'Jeunes Plants'!E532,"")</f>
        <v/>
      </c>
      <c r="G751" s="103" t="str">
        <f>IF('Jeunes Plants'!N532&lt;&gt;"",'Jeunes Plants'!N532,"")</f>
        <v/>
      </c>
      <c r="H751" s="103" t="str">
        <f>IF('Jeunes Plants'!I532&lt;&gt;"",'Jeunes Plants'!I532,"")</f>
        <v/>
      </c>
      <c r="I751" s="103" t="str">
        <f>IF('Jeunes Plants'!J532&lt;&gt;"",'Jeunes Plants'!J532,"")</f>
        <v/>
      </c>
      <c r="J751" s="103">
        <f>IF($J$9=36,'Jeunes Plants'!U532,IF($J$9=37,'Jeunes Plants'!V532,IF($J$9=38,'Jeunes Plants'!W532,IF($J$9=39,'Jeunes Plants'!X532,IF($J$9=40,'Jeunes Plants'!Y532,IF($J$9=41,'Jeunes Plants'!Z532,IF($J$9=42,'Jeunes Plants'!AA532,IF($J$9=43,'Jeunes Plants'!AB532,IF($J$9=44,'Jeunes Plants'!AC532,IF($J$9=45,'Jeunes Plants'!AD532,IF($J$9=46,'Jeunes Plants'!AE532,IF($J$9=47,'Jeunes Plants'!AF532,IF($J$9=48,'Jeunes Plants'!AG532,IF($J$9=49,'Jeunes Plants'!AH532,IF($J$9=50,'Jeunes Plants'!AI532,IF($J$9=51,'Jeunes Plants'!AJ532,IF($J$9=52,'Jeunes Plants'!AK532,IF($J$9=1,'Jeunes Plants'!AL532,IF($J$9=2,'Jeunes Plants'!AM532,IF($J$9=3,'Jeunes Plants'!AN532,IF($J$9=4,'Jeunes Plants'!AO532,IF($J$9=5,'Jeunes Plants'!AP532,IF($J$9=6,'Jeunes Plants'!AQ532,IF($J$9=7,'Jeunes Plants'!AR532,IF($J$9=8,'Jeunes Plants'!AS532,IF($J$9=9,'Jeunes Plants'!AT532,IF($J$9=10,'Jeunes Plants'!AU532,IF($J$9=11,'Jeunes Plants'!AV532,IF($J$9=12,'Jeunes Plants'!AW532,IF($J$9=13,'Jeunes Plants'!AX532,IF($J$9=14,'Jeunes Plants'!AY532,IF($J$9=15,'Jeunes Plants'!AZ532,IF($J$9=16,'Jeunes Plants'!BA532,IF($J$9=17,'Jeunes Plants'!BB532,IF($J$9=18,'Jeunes Plants'!BC532,IF($J$9=19,'Jeunes Plants'!BD532,IF($J$9=20,'Jeunes Plants'!BE532,IF($J$9=21,'Jeunes Plants'!BF532,IF($J$9=22,'Jeunes Plants'!BG532,IF($J$9=23,'Jeunes Plants'!BH532,IF($J$9=24,'Jeunes Plants'!BI532,IF($J$9=25,'Jeunes Plants'!BJ532,IF($J$9=26,'Jeunes Plants'!BK532,IF($J$9=27,'Jeunes Plants'!BL532,IF($J$9=28,'Jeunes Plants'!BM532,IF($J$9=29,'Jeunes Plants'!BN532,IF($J$9=30,'Jeunes Plants'!BO532,IF($J$9=31,'Jeunes Plants'!BP532,IF($J$9=32,'Jeunes Plants'!BQ532,IF($J$9=33,'Jeunes Plants'!BR532,IF($J$9=34,'Jeunes Plants'!BS532,IF($J$9=35,'Jeunes Plants'!B12435,))))))))))))))))))))))))))))))))))))))))))))))))))))</f>
        <v>0</v>
      </c>
      <c r="K751" s="103" t="str">
        <f>IF('Jeunes Plants'!R532=0,"","Erreur")</f>
        <v/>
      </c>
    </row>
    <row r="752" spans="1:11" x14ac:dyDescent="0.25">
      <c r="A752" s="103">
        <f>IF('Jeunes Plants'!A533&lt;&gt;"",'Jeunes Plants'!A533,"")</f>
        <v>23789</v>
      </c>
      <c r="B752" s="103" t="str">
        <f>IF('Jeunes Plants'!L533&lt;&gt;"",'Jeunes Plants'!L533,"")</f>
        <v>S9</v>
      </c>
      <c r="C752" s="107" t="str">
        <f>IF('Jeunes Plants'!B533&lt;&gt;"",'Jeunes Plants'!B533,"")</f>
        <v>GERANIUM INTERSPE. MARCADA</v>
      </c>
      <c r="D752" s="107" t="str">
        <f>IF('Jeunes Plants'!C533&lt;&gt;"",'Jeunes Plants'!C533,"")</f>
        <v>Dark Red</v>
      </c>
      <c r="E752" s="103">
        <f>IF('Jeunes Plants'!H533&lt;&gt;"",'Jeunes Plants'!H533,"")</f>
        <v>8</v>
      </c>
      <c r="F752" s="103" t="str">
        <f>IF('Jeunes Plants'!E533&lt;&gt;"",'Jeunes Plants'!E533,"")</f>
        <v>B</v>
      </c>
      <c r="G752" s="103" t="str">
        <f>IF('Jeunes Plants'!N533&lt;&gt;"",'Jeunes Plants'!N533,"")</f>
        <v>M3</v>
      </c>
      <c r="H752" s="103" t="str">
        <f>IF('Jeunes Plants'!I533&lt;&gt;"",'Jeunes Plants'!I533,"")</f>
        <v>A</v>
      </c>
      <c r="I752" s="103">
        <f>IF('Jeunes Plants'!J533&lt;&gt;"",'Jeunes Plants'!J533,"")</f>
        <v>4.8000000000000001E-2</v>
      </c>
      <c r="J752" s="103">
        <f>IF($J$9=36,'Jeunes Plants'!U533,IF($J$9=37,'Jeunes Plants'!V533,IF($J$9=38,'Jeunes Plants'!W533,IF($J$9=39,'Jeunes Plants'!X533,IF($J$9=40,'Jeunes Plants'!Y533,IF($J$9=41,'Jeunes Plants'!Z533,IF($J$9=42,'Jeunes Plants'!AA533,IF($J$9=43,'Jeunes Plants'!AB533,IF($J$9=44,'Jeunes Plants'!AC533,IF($J$9=45,'Jeunes Plants'!AD533,IF($J$9=46,'Jeunes Plants'!AE533,IF($J$9=47,'Jeunes Plants'!AF533,IF($J$9=48,'Jeunes Plants'!AG533,IF($J$9=49,'Jeunes Plants'!AH533,IF($J$9=50,'Jeunes Plants'!AI533,IF($J$9=51,'Jeunes Plants'!AJ533,IF($J$9=52,'Jeunes Plants'!AK533,IF($J$9=1,'Jeunes Plants'!AL533,IF($J$9=2,'Jeunes Plants'!AM533,IF($J$9=3,'Jeunes Plants'!AN533,IF($J$9=4,'Jeunes Plants'!AO533,IF($J$9=5,'Jeunes Plants'!AP533,IF($J$9=6,'Jeunes Plants'!AQ533,IF($J$9=7,'Jeunes Plants'!AR533,IF($J$9=8,'Jeunes Plants'!AS533,IF($J$9=9,'Jeunes Plants'!AT533,IF($J$9=10,'Jeunes Plants'!AU533,IF($J$9=11,'Jeunes Plants'!AV533,IF($J$9=12,'Jeunes Plants'!AW533,IF($J$9=13,'Jeunes Plants'!AX533,IF($J$9=14,'Jeunes Plants'!AY533,IF($J$9=15,'Jeunes Plants'!AZ533,IF($J$9=16,'Jeunes Plants'!BA533,IF($J$9=17,'Jeunes Plants'!BB533,IF($J$9=18,'Jeunes Plants'!BC533,IF($J$9=19,'Jeunes Plants'!BD533,IF($J$9=20,'Jeunes Plants'!BE533,IF($J$9=21,'Jeunes Plants'!BF533,IF($J$9=22,'Jeunes Plants'!BG533,IF($J$9=23,'Jeunes Plants'!BH533,IF($J$9=24,'Jeunes Plants'!BI533,IF($J$9=25,'Jeunes Plants'!BJ533,IF($J$9=26,'Jeunes Plants'!BK533,IF($J$9=27,'Jeunes Plants'!BL533,IF($J$9=28,'Jeunes Plants'!BM533,IF($J$9=29,'Jeunes Plants'!BN533,IF($J$9=30,'Jeunes Plants'!BO533,IF($J$9=31,'Jeunes Plants'!BP533,IF($J$9=32,'Jeunes Plants'!BQ533,IF($J$9=33,'Jeunes Plants'!BR533,IF($J$9=34,'Jeunes Plants'!BS533,IF($J$9=35,'Jeunes Plants'!B12436,))))))))))))))))))))))))))))))))))))))))))))))))))))</f>
        <v>0</v>
      </c>
      <c r="K752" s="103" t="str">
        <f>IF('Jeunes Plants'!R533=0,"","Erreur")</f>
        <v/>
      </c>
    </row>
    <row r="753" spans="1:11" x14ac:dyDescent="0.25">
      <c r="A753" s="103">
        <f>IF('Jeunes Plants'!A534&lt;&gt;"",'Jeunes Plants'!A534,"")</f>
        <v>23787</v>
      </c>
      <c r="B753" s="103" t="str">
        <f>IF('Jeunes Plants'!L534&lt;&gt;"",'Jeunes Plants'!L534,"")</f>
        <v>S9</v>
      </c>
      <c r="C753" s="107" t="str">
        <f>IF('Jeunes Plants'!B534&lt;&gt;"",'Jeunes Plants'!B534,"")</f>
        <v>GERANIUM INTERSPE. MARCADA</v>
      </c>
      <c r="D753" s="107" t="str">
        <f>IF('Jeunes Plants'!C534&lt;&gt;"",'Jeunes Plants'!C534,"")</f>
        <v>Magenta</v>
      </c>
      <c r="E753" s="103">
        <f>IF('Jeunes Plants'!H534&lt;&gt;"",'Jeunes Plants'!H534,"")</f>
        <v>8</v>
      </c>
      <c r="F753" s="103" t="str">
        <f>IF('Jeunes Plants'!E534&lt;&gt;"",'Jeunes Plants'!E534,"")</f>
        <v>B</v>
      </c>
      <c r="G753" s="103" t="str">
        <f>IF('Jeunes Plants'!N534&lt;&gt;"",'Jeunes Plants'!N534,"")</f>
        <v>M3</v>
      </c>
      <c r="H753" s="103" t="str">
        <f>IF('Jeunes Plants'!I534&lt;&gt;"",'Jeunes Plants'!I534,"")</f>
        <v>A</v>
      </c>
      <c r="I753" s="103">
        <f>IF('Jeunes Plants'!J534&lt;&gt;"",'Jeunes Plants'!J534,"")</f>
        <v>4.8000000000000001E-2</v>
      </c>
      <c r="J753" s="103">
        <f>IF($J$9=36,'Jeunes Plants'!U534,IF($J$9=37,'Jeunes Plants'!V534,IF($J$9=38,'Jeunes Plants'!W534,IF($J$9=39,'Jeunes Plants'!X534,IF($J$9=40,'Jeunes Plants'!Y534,IF($J$9=41,'Jeunes Plants'!Z534,IF($J$9=42,'Jeunes Plants'!AA534,IF($J$9=43,'Jeunes Plants'!AB534,IF($J$9=44,'Jeunes Plants'!AC534,IF($J$9=45,'Jeunes Plants'!AD534,IF($J$9=46,'Jeunes Plants'!AE534,IF($J$9=47,'Jeunes Plants'!AF534,IF($J$9=48,'Jeunes Plants'!AG534,IF($J$9=49,'Jeunes Plants'!AH534,IF($J$9=50,'Jeunes Plants'!AI534,IF($J$9=51,'Jeunes Plants'!AJ534,IF($J$9=52,'Jeunes Plants'!AK534,IF($J$9=1,'Jeunes Plants'!AL534,IF($J$9=2,'Jeunes Plants'!AM534,IF($J$9=3,'Jeunes Plants'!AN534,IF($J$9=4,'Jeunes Plants'!AO534,IF($J$9=5,'Jeunes Plants'!AP534,IF($J$9=6,'Jeunes Plants'!AQ534,IF($J$9=7,'Jeunes Plants'!AR534,IF($J$9=8,'Jeunes Plants'!AS534,IF($J$9=9,'Jeunes Plants'!AT534,IF($J$9=10,'Jeunes Plants'!AU534,IF($J$9=11,'Jeunes Plants'!AV534,IF($J$9=12,'Jeunes Plants'!AW534,IF($J$9=13,'Jeunes Plants'!AX534,IF($J$9=14,'Jeunes Plants'!AY534,IF($J$9=15,'Jeunes Plants'!AZ534,IF($J$9=16,'Jeunes Plants'!BA534,IF($J$9=17,'Jeunes Plants'!BB534,IF($J$9=18,'Jeunes Plants'!BC534,IF($J$9=19,'Jeunes Plants'!BD534,IF($J$9=20,'Jeunes Plants'!BE534,IF($J$9=21,'Jeunes Plants'!BF534,IF($J$9=22,'Jeunes Plants'!BG534,IF($J$9=23,'Jeunes Plants'!BH534,IF($J$9=24,'Jeunes Plants'!BI534,IF($J$9=25,'Jeunes Plants'!BJ534,IF($J$9=26,'Jeunes Plants'!BK534,IF($J$9=27,'Jeunes Plants'!BL534,IF($J$9=28,'Jeunes Plants'!BM534,IF($J$9=29,'Jeunes Plants'!BN534,IF($J$9=30,'Jeunes Plants'!BO534,IF($J$9=31,'Jeunes Plants'!BP534,IF($J$9=32,'Jeunes Plants'!BQ534,IF($J$9=33,'Jeunes Plants'!BR534,IF($J$9=34,'Jeunes Plants'!BS534,IF($J$9=35,'Jeunes Plants'!B12437,))))))))))))))))))))))))))))))))))))))))))))))))))))</f>
        <v>0</v>
      </c>
      <c r="K753" s="103" t="str">
        <f>IF('Jeunes Plants'!R534=0,"","Erreur")</f>
        <v/>
      </c>
    </row>
    <row r="754" spans="1:11" x14ac:dyDescent="0.25">
      <c r="A754" s="103">
        <f>IF('Jeunes Plants'!A535&lt;&gt;"",'Jeunes Plants'!A535,"")</f>
        <v>23788</v>
      </c>
      <c r="B754" s="103" t="str">
        <f>IF('Jeunes Plants'!L535&lt;&gt;"",'Jeunes Plants'!L535,"")</f>
        <v>S9</v>
      </c>
      <c r="C754" s="107" t="str">
        <f>IF('Jeunes Plants'!B535&lt;&gt;"",'Jeunes Plants'!B535,"")</f>
        <v>GERANIUM INTERSPE. MARCADA</v>
      </c>
      <c r="D754" s="107" t="str">
        <f>IF('Jeunes Plants'!C535&lt;&gt;"",'Jeunes Plants'!C535,"")</f>
        <v>Pink</v>
      </c>
      <c r="E754" s="103">
        <f>IF('Jeunes Plants'!H535&lt;&gt;"",'Jeunes Plants'!H535,"")</f>
        <v>8</v>
      </c>
      <c r="F754" s="103" t="str">
        <f>IF('Jeunes Plants'!E535&lt;&gt;"",'Jeunes Plants'!E535,"")</f>
        <v>B</v>
      </c>
      <c r="G754" s="103" t="str">
        <f>IF('Jeunes Plants'!N535&lt;&gt;"",'Jeunes Plants'!N535,"")</f>
        <v>M3</v>
      </c>
      <c r="H754" s="103" t="str">
        <f>IF('Jeunes Plants'!I535&lt;&gt;"",'Jeunes Plants'!I535,"")</f>
        <v>A</v>
      </c>
      <c r="I754" s="103">
        <f>IF('Jeunes Plants'!J535&lt;&gt;"",'Jeunes Plants'!J535,"")</f>
        <v>4.8000000000000001E-2</v>
      </c>
      <c r="J754" s="103">
        <f>IF($J$9=36,'Jeunes Plants'!U535,IF($J$9=37,'Jeunes Plants'!V535,IF($J$9=38,'Jeunes Plants'!W535,IF($J$9=39,'Jeunes Plants'!X535,IF($J$9=40,'Jeunes Plants'!Y535,IF($J$9=41,'Jeunes Plants'!Z535,IF($J$9=42,'Jeunes Plants'!AA535,IF($J$9=43,'Jeunes Plants'!AB535,IF($J$9=44,'Jeunes Plants'!AC535,IF($J$9=45,'Jeunes Plants'!AD535,IF($J$9=46,'Jeunes Plants'!AE535,IF($J$9=47,'Jeunes Plants'!AF535,IF($J$9=48,'Jeunes Plants'!AG535,IF($J$9=49,'Jeunes Plants'!AH535,IF($J$9=50,'Jeunes Plants'!AI535,IF($J$9=51,'Jeunes Plants'!AJ535,IF($J$9=52,'Jeunes Plants'!AK535,IF($J$9=1,'Jeunes Plants'!AL535,IF($J$9=2,'Jeunes Plants'!AM535,IF($J$9=3,'Jeunes Plants'!AN535,IF($J$9=4,'Jeunes Plants'!AO535,IF($J$9=5,'Jeunes Plants'!AP535,IF($J$9=6,'Jeunes Plants'!AQ535,IF($J$9=7,'Jeunes Plants'!AR535,IF($J$9=8,'Jeunes Plants'!AS535,IF($J$9=9,'Jeunes Plants'!AT535,IF($J$9=10,'Jeunes Plants'!AU535,IF($J$9=11,'Jeunes Plants'!AV535,IF($J$9=12,'Jeunes Plants'!AW535,IF($J$9=13,'Jeunes Plants'!AX535,IF($J$9=14,'Jeunes Plants'!AY535,IF($J$9=15,'Jeunes Plants'!AZ535,IF($J$9=16,'Jeunes Plants'!BA535,IF($J$9=17,'Jeunes Plants'!BB535,IF($J$9=18,'Jeunes Plants'!BC535,IF($J$9=19,'Jeunes Plants'!BD535,IF($J$9=20,'Jeunes Plants'!BE535,IF($J$9=21,'Jeunes Plants'!BF535,IF($J$9=22,'Jeunes Plants'!BG535,IF($J$9=23,'Jeunes Plants'!BH535,IF($J$9=24,'Jeunes Plants'!BI535,IF($J$9=25,'Jeunes Plants'!BJ535,IF($J$9=26,'Jeunes Plants'!BK535,IF($J$9=27,'Jeunes Plants'!BL535,IF($J$9=28,'Jeunes Plants'!BM535,IF($J$9=29,'Jeunes Plants'!BN535,IF($J$9=30,'Jeunes Plants'!BO535,IF($J$9=31,'Jeunes Plants'!BP535,IF($J$9=32,'Jeunes Plants'!BQ535,IF($J$9=33,'Jeunes Plants'!BR535,IF($J$9=34,'Jeunes Plants'!BS535,IF($J$9=35,'Jeunes Plants'!B12438,))))))))))))))))))))))))))))))))))))))))))))))))))))</f>
        <v>0</v>
      </c>
      <c r="K754" s="103" t="str">
        <f>IF('Jeunes Plants'!R535=0,"","Erreur")</f>
        <v/>
      </c>
    </row>
    <row r="755" spans="1:11" x14ac:dyDescent="0.25">
      <c r="A755" s="103">
        <f>IF('Jeunes Plants'!A536&lt;&gt;"",'Jeunes Plants'!A536,"")</f>
        <v>25189</v>
      </c>
      <c r="B755" s="103" t="str">
        <f>IF('Jeunes Plants'!L536&lt;&gt;"",'Jeunes Plants'!L536,"")</f>
        <v>S9</v>
      </c>
      <c r="C755" s="107" t="str">
        <f>IF('Jeunes Plants'!B536&lt;&gt;"",'Jeunes Plants'!B536,"")</f>
        <v>GERANIUM INTERSPE. MARCADA</v>
      </c>
      <c r="D755" s="107" t="str">
        <f>IF('Jeunes Plants'!C536&lt;&gt;"",'Jeunes Plants'!C536,"")</f>
        <v>White</v>
      </c>
      <c r="E755" s="103">
        <f>IF('Jeunes Plants'!H536&lt;&gt;"",'Jeunes Plants'!H536,"")</f>
        <v>8</v>
      </c>
      <c r="F755" s="103" t="str">
        <f>IF('Jeunes Plants'!E536&lt;&gt;"",'Jeunes Plants'!E536,"")</f>
        <v>B</v>
      </c>
      <c r="G755" s="103" t="str">
        <f>IF('Jeunes Plants'!N536&lt;&gt;"",'Jeunes Plants'!N536,"")</f>
        <v>M3</v>
      </c>
      <c r="H755" s="103" t="str">
        <f>IF('Jeunes Plants'!I536&lt;&gt;"",'Jeunes Plants'!I536,"")</f>
        <v>A</v>
      </c>
      <c r="I755" s="103">
        <f>IF('Jeunes Plants'!J536&lt;&gt;"",'Jeunes Plants'!J536,"")</f>
        <v>4.8000000000000001E-2</v>
      </c>
      <c r="J755" s="103">
        <f>IF($J$9=36,'Jeunes Plants'!U536,IF($J$9=37,'Jeunes Plants'!V536,IF($J$9=38,'Jeunes Plants'!W536,IF($J$9=39,'Jeunes Plants'!X536,IF($J$9=40,'Jeunes Plants'!Y536,IF($J$9=41,'Jeunes Plants'!Z536,IF($J$9=42,'Jeunes Plants'!AA536,IF($J$9=43,'Jeunes Plants'!AB536,IF($J$9=44,'Jeunes Plants'!AC536,IF($J$9=45,'Jeunes Plants'!AD536,IF($J$9=46,'Jeunes Plants'!AE536,IF($J$9=47,'Jeunes Plants'!AF536,IF($J$9=48,'Jeunes Plants'!AG536,IF($J$9=49,'Jeunes Plants'!AH536,IF($J$9=50,'Jeunes Plants'!AI536,IF($J$9=51,'Jeunes Plants'!AJ536,IF($J$9=52,'Jeunes Plants'!AK536,IF($J$9=1,'Jeunes Plants'!AL536,IF($J$9=2,'Jeunes Plants'!AM536,IF($J$9=3,'Jeunes Plants'!AN536,IF($J$9=4,'Jeunes Plants'!AO536,IF($J$9=5,'Jeunes Plants'!AP536,IF($J$9=6,'Jeunes Plants'!AQ536,IF($J$9=7,'Jeunes Plants'!AR536,IF($J$9=8,'Jeunes Plants'!AS536,IF($J$9=9,'Jeunes Plants'!AT536,IF($J$9=10,'Jeunes Plants'!AU536,IF($J$9=11,'Jeunes Plants'!AV536,IF($J$9=12,'Jeunes Plants'!AW536,IF($J$9=13,'Jeunes Plants'!AX536,IF($J$9=14,'Jeunes Plants'!AY536,IF($J$9=15,'Jeunes Plants'!AZ536,IF($J$9=16,'Jeunes Plants'!BA536,IF($J$9=17,'Jeunes Plants'!BB536,IF($J$9=18,'Jeunes Plants'!BC536,IF($J$9=19,'Jeunes Plants'!BD536,IF($J$9=20,'Jeunes Plants'!BE536,IF($J$9=21,'Jeunes Plants'!BF536,IF($J$9=22,'Jeunes Plants'!BG536,IF($J$9=23,'Jeunes Plants'!BH536,IF($J$9=24,'Jeunes Plants'!BI536,IF($J$9=25,'Jeunes Plants'!BJ536,IF($J$9=26,'Jeunes Plants'!BK536,IF($J$9=27,'Jeunes Plants'!BL536,IF($J$9=28,'Jeunes Plants'!BM536,IF($J$9=29,'Jeunes Plants'!BN536,IF($J$9=30,'Jeunes Plants'!BO536,IF($J$9=31,'Jeunes Plants'!BP536,IF($J$9=32,'Jeunes Plants'!BQ536,IF($J$9=33,'Jeunes Plants'!BR536,IF($J$9=34,'Jeunes Plants'!BS536,IF($J$9=35,'Jeunes Plants'!B12439,))))))))))))))))))))))))))))))))))))))))))))))))))))</f>
        <v>0</v>
      </c>
      <c r="K755" s="103" t="str">
        <f>IF('Jeunes Plants'!R536=0,"","Erreur")</f>
        <v/>
      </c>
    </row>
    <row r="756" spans="1:11" x14ac:dyDescent="0.25">
      <c r="A756" s="450"/>
      <c r="B756" s="450"/>
      <c r="C756" s="451" t="s">
        <v>1901</v>
      </c>
      <c r="D756" s="451"/>
      <c r="E756" s="450"/>
      <c r="F756" s="450"/>
      <c r="G756" s="450"/>
      <c r="H756" s="450"/>
      <c r="I756" s="450"/>
      <c r="J756" s="450">
        <f>SUBTOTAL(9,J751:J755)</f>
        <v>0</v>
      </c>
      <c r="K756" s="450"/>
    </row>
    <row r="757" spans="1:11" x14ac:dyDescent="0.25">
      <c r="A757" s="103" t="str">
        <f>IF('Jeunes Plants'!A537&lt;&gt;"",'Jeunes Plants'!A537,"")</f>
        <v/>
      </c>
      <c r="B757" s="103" t="str">
        <f>IF('Jeunes Plants'!L537&lt;&gt;"",'Jeunes Plants'!L537,"")</f>
        <v>E</v>
      </c>
      <c r="C757" s="107" t="str">
        <f>IF('Jeunes Plants'!B537&lt;&gt;"",'Jeunes Plants'!B537,"")</f>
        <v>GERANIUM INTERSPECIFIQUE ZELLINO</v>
      </c>
      <c r="D757" s="107" t="str">
        <f>IF('Jeunes Plants'!C537&lt;&gt;"",'Jeunes Plants'!C537,"")</f>
        <v/>
      </c>
      <c r="E757" s="103" t="str">
        <f>IF('Jeunes Plants'!H537&lt;&gt;"",'Jeunes Plants'!H537,"")</f>
        <v/>
      </c>
      <c r="F757" s="103" t="str">
        <f>IF('Jeunes Plants'!E537&lt;&gt;"",'Jeunes Plants'!E537,"")</f>
        <v/>
      </c>
      <c r="G757" s="103" t="str">
        <f>IF('Jeunes Plants'!N537&lt;&gt;"",'Jeunes Plants'!N537,"")</f>
        <v/>
      </c>
      <c r="H757" s="103" t="str">
        <f>IF('Jeunes Plants'!I537&lt;&gt;"",'Jeunes Plants'!I537,"")</f>
        <v/>
      </c>
      <c r="I757" s="103" t="str">
        <f>IF('Jeunes Plants'!J537&lt;&gt;"",'Jeunes Plants'!J537,"")</f>
        <v/>
      </c>
      <c r="J757" s="103">
        <f>IF($J$9=36,'Jeunes Plants'!U537,IF($J$9=37,'Jeunes Plants'!V537,IF($J$9=38,'Jeunes Plants'!W537,IF($J$9=39,'Jeunes Plants'!X537,IF($J$9=40,'Jeunes Plants'!Y537,IF($J$9=41,'Jeunes Plants'!Z537,IF($J$9=42,'Jeunes Plants'!AA537,IF($J$9=43,'Jeunes Plants'!AB537,IF($J$9=44,'Jeunes Plants'!AC537,IF($J$9=45,'Jeunes Plants'!AD537,IF($J$9=46,'Jeunes Plants'!AE537,IF($J$9=47,'Jeunes Plants'!AF537,IF($J$9=48,'Jeunes Plants'!AG537,IF($J$9=49,'Jeunes Plants'!AH537,IF($J$9=50,'Jeunes Plants'!AI537,IF($J$9=51,'Jeunes Plants'!AJ537,IF($J$9=52,'Jeunes Plants'!AK537,IF($J$9=1,'Jeunes Plants'!AL537,IF($J$9=2,'Jeunes Plants'!AM537,IF($J$9=3,'Jeunes Plants'!AN537,IF($J$9=4,'Jeunes Plants'!AO537,IF($J$9=5,'Jeunes Plants'!AP537,IF($J$9=6,'Jeunes Plants'!AQ537,IF($J$9=7,'Jeunes Plants'!AR537,IF($J$9=8,'Jeunes Plants'!AS537,IF($J$9=9,'Jeunes Plants'!AT537,IF($J$9=10,'Jeunes Plants'!AU537,IF($J$9=11,'Jeunes Plants'!AV537,IF($J$9=12,'Jeunes Plants'!AW537,IF($J$9=13,'Jeunes Plants'!AX537,IF($J$9=14,'Jeunes Plants'!AY537,IF($J$9=15,'Jeunes Plants'!AZ537,IF($J$9=16,'Jeunes Plants'!BA537,IF($J$9=17,'Jeunes Plants'!BB537,IF($J$9=18,'Jeunes Plants'!BC537,IF($J$9=19,'Jeunes Plants'!BD537,IF($J$9=20,'Jeunes Plants'!BE537,IF($J$9=21,'Jeunes Plants'!BF537,IF($J$9=22,'Jeunes Plants'!BG537,IF($J$9=23,'Jeunes Plants'!BH537,IF($J$9=24,'Jeunes Plants'!BI537,IF($J$9=25,'Jeunes Plants'!BJ537,IF($J$9=26,'Jeunes Plants'!BK537,IF($J$9=27,'Jeunes Plants'!BL537,IF($J$9=28,'Jeunes Plants'!BM537,IF($J$9=29,'Jeunes Plants'!BN537,IF($J$9=30,'Jeunes Plants'!BO537,IF($J$9=31,'Jeunes Plants'!BP537,IF($J$9=32,'Jeunes Plants'!BQ537,IF($J$9=33,'Jeunes Plants'!BR537,IF($J$9=34,'Jeunes Plants'!BS537,IF($J$9=35,'Jeunes Plants'!B12440,))))))))))))))))))))))))))))))))))))))))))))))))))))</f>
        <v>0</v>
      </c>
      <c r="K757" s="103" t="str">
        <f>IF('Jeunes Plants'!R537=0,"","Erreur")</f>
        <v/>
      </c>
    </row>
    <row r="758" spans="1:11" x14ac:dyDescent="0.25">
      <c r="A758" s="103">
        <f>IF('Jeunes Plants'!A538&lt;&gt;"",'Jeunes Plants'!A538,"")</f>
        <v>10005</v>
      </c>
      <c r="B758" s="103" t="str">
        <f>IF('Jeunes Plants'!L538&lt;&gt;"",'Jeunes Plants'!L538,"")</f>
        <v>S9</v>
      </c>
      <c r="C758" s="107" t="str">
        <f>IF('Jeunes Plants'!B538&lt;&gt;"",'Jeunes Plants'!B538,"")</f>
        <v>GERANIUM INTERSPECIFIQUE ZELLINO</v>
      </c>
      <c r="D758" s="107" t="str">
        <f>IF('Jeunes Plants'!C538&lt;&gt;"",'Jeunes Plants'!C538,"")</f>
        <v>Mauve technigera</v>
      </c>
      <c r="E758" s="103">
        <f>IF('Jeunes Plants'!H538&lt;&gt;"",'Jeunes Plants'!H538,"")</f>
        <v>8</v>
      </c>
      <c r="F758" s="103" t="str">
        <f>IF('Jeunes Plants'!E538&lt;&gt;"",'Jeunes Plants'!E538,"")</f>
        <v>B</v>
      </c>
      <c r="G758" s="103" t="str">
        <f>IF('Jeunes Plants'!N538&lt;&gt;"",'Jeunes Plants'!N538,"")</f>
        <v>M3</v>
      </c>
      <c r="H758" s="103" t="str">
        <f>IF('Jeunes Plants'!I538&lt;&gt;"",'Jeunes Plants'!I538,"")</f>
        <v>A</v>
      </c>
      <c r="I758" s="103">
        <f>IF('Jeunes Plants'!J538&lt;&gt;"",'Jeunes Plants'!J538,"")</f>
        <v>0.03</v>
      </c>
      <c r="J758" s="103">
        <f>IF($J$9=36,'Jeunes Plants'!U538,IF($J$9=37,'Jeunes Plants'!V538,IF($J$9=38,'Jeunes Plants'!W538,IF($J$9=39,'Jeunes Plants'!X538,IF($J$9=40,'Jeunes Plants'!Y538,IF($J$9=41,'Jeunes Plants'!Z538,IF($J$9=42,'Jeunes Plants'!AA538,IF($J$9=43,'Jeunes Plants'!AB538,IF($J$9=44,'Jeunes Plants'!AC538,IF($J$9=45,'Jeunes Plants'!AD538,IF($J$9=46,'Jeunes Plants'!AE538,IF($J$9=47,'Jeunes Plants'!AF538,IF($J$9=48,'Jeunes Plants'!AG538,IF($J$9=49,'Jeunes Plants'!AH538,IF($J$9=50,'Jeunes Plants'!AI538,IF($J$9=51,'Jeunes Plants'!AJ538,IF($J$9=52,'Jeunes Plants'!AK538,IF($J$9=1,'Jeunes Plants'!AL538,IF($J$9=2,'Jeunes Plants'!AM538,IF($J$9=3,'Jeunes Plants'!AN538,IF($J$9=4,'Jeunes Plants'!AO538,IF($J$9=5,'Jeunes Plants'!AP538,IF($J$9=6,'Jeunes Plants'!AQ538,IF($J$9=7,'Jeunes Plants'!AR538,IF($J$9=8,'Jeunes Plants'!AS538,IF($J$9=9,'Jeunes Plants'!AT538,IF($J$9=10,'Jeunes Plants'!AU538,IF($J$9=11,'Jeunes Plants'!AV538,IF($J$9=12,'Jeunes Plants'!AW538,IF($J$9=13,'Jeunes Plants'!AX538,IF($J$9=14,'Jeunes Plants'!AY538,IF($J$9=15,'Jeunes Plants'!AZ538,IF($J$9=16,'Jeunes Plants'!BA538,IF($J$9=17,'Jeunes Plants'!BB538,IF($J$9=18,'Jeunes Plants'!BC538,IF($J$9=19,'Jeunes Plants'!BD538,IF($J$9=20,'Jeunes Plants'!BE538,IF($J$9=21,'Jeunes Plants'!BF538,IF($J$9=22,'Jeunes Plants'!BG538,IF($J$9=23,'Jeunes Plants'!BH538,IF($J$9=24,'Jeunes Plants'!BI538,IF($J$9=25,'Jeunes Plants'!BJ538,IF($J$9=26,'Jeunes Plants'!BK538,IF($J$9=27,'Jeunes Plants'!BL538,IF($J$9=28,'Jeunes Plants'!BM538,IF($J$9=29,'Jeunes Plants'!BN538,IF($J$9=30,'Jeunes Plants'!BO538,IF($J$9=31,'Jeunes Plants'!BP538,IF($J$9=32,'Jeunes Plants'!BQ538,IF($J$9=33,'Jeunes Plants'!BR538,IF($J$9=34,'Jeunes Plants'!BS538,IF($J$9=35,'Jeunes Plants'!B12441,))))))))))))))))))))))))))))))))))))))))))))))))))))</f>
        <v>0</v>
      </c>
      <c r="K758" s="103" t="str">
        <f>IF('Jeunes Plants'!R538=0,"","Erreur")</f>
        <v/>
      </c>
    </row>
    <row r="759" spans="1:11" x14ac:dyDescent="0.25">
      <c r="A759" s="103">
        <f>IF('Jeunes Plants'!A539&lt;&gt;"",'Jeunes Plants'!A539,"")</f>
        <v>10003</v>
      </c>
      <c r="B759" s="103" t="str">
        <f>IF('Jeunes Plants'!L539&lt;&gt;"",'Jeunes Plants'!L539,"")</f>
        <v>S9</v>
      </c>
      <c r="C759" s="107" t="str">
        <f>IF('Jeunes Plants'!B539&lt;&gt;"",'Jeunes Plants'!B539,"")</f>
        <v>GERANIUM INTERSPECIFIQUE ZELLINO</v>
      </c>
      <c r="D759" s="107" t="str">
        <f>IF('Jeunes Plants'!C539&lt;&gt;"",'Jeunes Plants'!C539,"")</f>
        <v>Cerise technigera</v>
      </c>
      <c r="E759" s="103">
        <f>IF('Jeunes Plants'!H539&lt;&gt;"",'Jeunes Plants'!H539,"")</f>
        <v>8</v>
      </c>
      <c r="F759" s="103" t="str">
        <f>IF('Jeunes Plants'!E539&lt;&gt;"",'Jeunes Plants'!E539,"")</f>
        <v>B</v>
      </c>
      <c r="G759" s="103" t="str">
        <f>IF('Jeunes Plants'!N539&lt;&gt;"",'Jeunes Plants'!N539,"")</f>
        <v>M3</v>
      </c>
      <c r="H759" s="103" t="str">
        <f>IF('Jeunes Plants'!I539&lt;&gt;"",'Jeunes Plants'!I539,"")</f>
        <v>A</v>
      </c>
      <c r="I759" s="103">
        <f>IF('Jeunes Plants'!J539&lt;&gt;"",'Jeunes Plants'!J539,"")</f>
        <v>0.03</v>
      </c>
      <c r="J759" s="103">
        <f>IF($J$9=36,'Jeunes Plants'!U539,IF($J$9=37,'Jeunes Plants'!V539,IF($J$9=38,'Jeunes Plants'!W539,IF($J$9=39,'Jeunes Plants'!X539,IF($J$9=40,'Jeunes Plants'!Y539,IF($J$9=41,'Jeunes Plants'!Z539,IF($J$9=42,'Jeunes Plants'!AA539,IF($J$9=43,'Jeunes Plants'!AB539,IF($J$9=44,'Jeunes Plants'!AC539,IF($J$9=45,'Jeunes Plants'!AD539,IF($J$9=46,'Jeunes Plants'!AE539,IF($J$9=47,'Jeunes Plants'!AF539,IF($J$9=48,'Jeunes Plants'!AG539,IF($J$9=49,'Jeunes Plants'!AH539,IF($J$9=50,'Jeunes Plants'!AI539,IF($J$9=51,'Jeunes Plants'!AJ539,IF($J$9=52,'Jeunes Plants'!AK539,IF($J$9=1,'Jeunes Plants'!AL539,IF($J$9=2,'Jeunes Plants'!AM539,IF($J$9=3,'Jeunes Plants'!AN539,IF($J$9=4,'Jeunes Plants'!AO539,IF($J$9=5,'Jeunes Plants'!AP539,IF($J$9=6,'Jeunes Plants'!AQ539,IF($J$9=7,'Jeunes Plants'!AR539,IF($J$9=8,'Jeunes Plants'!AS539,IF($J$9=9,'Jeunes Plants'!AT539,IF($J$9=10,'Jeunes Plants'!AU539,IF($J$9=11,'Jeunes Plants'!AV539,IF($J$9=12,'Jeunes Plants'!AW539,IF($J$9=13,'Jeunes Plants'!AX539,IF($J$9=14,'Jeunes Plants'!AY539,IF($J$9=15,'Jeunes Plants'!AZ539,IF($J$9=16,'Jeunes Plants'!BA539,IF($J$9=17,'Jeunes Plants'!BB539,IF($J$9=18,'Jeunes Plants'!BC539,IF($J$9=19,'Jeunes Plants'!BD539,IF($J$9=20,'Jeunes Plants'!BE539,IF($J$9=21,'Jeunes Plants'!BF539,IF($J$9=22,'Jeunes Plants'!BG539,IF($J$9=23,'Jeunes Plants'!BH539,IF($J$9=24,'Jeunes Plants'!BI539,IF($J$9=25,'Jeunes Plants'!BJ539,IF($J$9=26,'Jeunes Plants'!BK539,IF($J$9=27,'Jeunes Plants'!BL539,IF($J$9=28,'Jeunes Plants'!BM539,IF($J$9=29,'Jeunes Plants'!BN539,IF($J$9=30,'Jeunes Plants'!BO539,IF($J$9=31,'Jeunes Plants'!BP539,IF($J$9=32,'Jeunes Plants'!BQ539,IF($J$9=33,'Jeunes Plants'!BR539,IF($J$9=34,'Jeunes Plants'!BS539,IF($J$9=35,'Jeunes Plants'!B12442,))))))))))))))))))))))))))))))))))))))))))))))))))))</f>
        <v>0</v>
      </c>
      <c r="K759" s="103" t="str">
        <f>IF('Jeunes Plants'!R539=0,"","Erreur")</f>
        <v/>
      </c>
    </row>
    <row r="760" spans="1:11" x14ac:dyDescent="0.25">
      <c r="A760" s="103">
        <f>IF('Jeunes Plants'!A540&lt;&gt;"",'Jeunes Plants'!A540,"")</f>
        <v>10008</v>
      </c>
      <c r="B760" s="103" t="str">
        <f>IF('Jeunes Plants'!L540&lt;&gt;"",'Jeunes Plants'!L540,"")</f>
        <v>S9</v>
      </c>
      <c r="C760" s="107" t="str">
        <f>IF('Jeunes Plants'!B540&lt;&gt;"",'Jeunes Plants'!B540,"")</f>
        <v>GERANIUM INTERSPECIFIQUE ZELLINO</v>
      </c>
      <c r="D760" s="107" t="str">
        <f>IF('Jeunes Plants'!C540&lt;&gt;"",'Jeunes Plants'!C540,"")</f>
        <v>Saumon technigera</v>
      </c>
      <c r="E760" s="103">
        <f>IF('Jeunes Plants'!H540&lt;&gt;"",'Jeunes Plants'!H540,"")</f>
        <v>8</v>
      </c>
      <c r="F760" s="103" t="str">
        <f>IF('Jeunes Plants'!E540&lt;&gt;"",'Jeunes Plants'!E540,"")</f>
        <v>B</v>
      </c>
      <c r="G760" s="103" t="str">
        <f>IF('Jeunes Plants'!N540&lt;&gt;"",'Jeunes Plants'!N540,"")</f>
        <v>M3</v>
      </c>
      <c r="H760" s="103" t="str">
        <f>IF('Jeunes Plants'!I540&lt;&gt;"",'Jeunes Plants'!I540,"")</f>
        <v>A</v>
      </c>
      <c r="I760" s="103">
        <f>IF('Jeunes Plants'!J540&lt;&gt;"",'Jeunes Plants'!J540,"")</f>
        <v>0.03</v>
      </c>
      <c r="J760" s="103">
        <f>IF($J$9=36,'Jeunes Plants'!U540,IF($J$9=37,'Jeunes Plants'!V540,IF($J$9=38,'Jeunes Plants'!W540,IF($J$9=39,'Jeunes Plants'!X540,IF($J$9=40,'Jeunes Plants'!Y540,IF($J$9=41,'Jeunes Plants'!Z540,IF($J$9=42,'Jeunes Plants'!AA540,IF($J$9=43,'Jeunes Plants'!AB540,IF($J$9=44,'Jeunes Plants'!AC540,IF($J$9=45,'Jeunes Plants'!AD540,IF($J$9=46,'Jeunes Plants'!AE540,IF($J$9=47,'Jeunes Plants'!AF540,IF($J$9=48,'Jeunes Plants'!AG540,IF($J$9=49,'Jeunes Plants'!AH540,IF($J$9=50,'Jeunes Plants'!AI540,IF($J$9=51,'Jeunes Plants'!AJ540,IF($J$9=52,'Jeunes Plants'!AK540,IF($J$9=1,'Jeunes Plants'!AL540,IF($J$9=2,'Jeunes Plants'!AM540,IF($J$9=3,'Jeunes Plants'!AN540,IF($J$9=4,'Jeunes Plants'!AO540,IF($J$9=5,'Jeunes Plants'!AP540,IF($J$9=6,'Jeunes Plants'!AQ540,IF($J$9=7,'Jeunes Plants'!AR540,IF($J$9=8,'Jeunes Plants'!AS540,IF($J$9=9,'Jeunes Plants'!AT540,IF($J$9=10,'Jeunes Plants'!AU540,IF($J$9=11,'Jeunes Plants'!AV540,IF($J$9=12,'Jeunes Plants'!AW540,IF($J$9=13,'Jeunes Plants'!AX540,IF($J$9=14,'Jeunes Plants'!AY540,IF($J$9=15,'Jeunes Plants'!AZ540,IF($J$9=16,'Jeunes Plants'!BA540,IF($J$9=17,'Jeunes Plants'!BB540,IF($J$9=18,'Jeunes Plants'!BC540,IF($J$9=19,'Jeunes Plants'!BD540,IF($J$9=20,'Jeunes Plants'!BE540,IF($J$9=21,'Jeunes Plants'!BF540,IF($J$9=22,'Jeunes Plants'!BG540,IF($J$9=23,'Jeunes Plants'!BH540,IF($J$9=24,'Jeunes Plants'!BI540,IF($J$9=25,'Jeunes Plants'!BJ540,IF($J$9=26,'Jeunes Plants'!BK540,IF($J$9=27,'Jeunes Plants'!BL540,IF($J$9=28,'Jeunes Plants'!BM540,IF($J$9=29,'Jeunes Plants'!BN540,IF($J$9=30,'Jeunes Plants'!BO540,IF($J$9=31,'Jeunes Plants'!BP540,IF($J$9=32,'Jeunes Plants'!BQ540,IF($J$9=33,'Jeunes Plants'!BR540,IF($J$9=34,'Jeunes Plants'!BS540,IF($J$9=35,'Jeunes Plants'!B12443,))))))))))))))))))))))))))))))))))))))))))))))))))))</f>
        <v>0</v>
      </c>
      <c r="K760" s="103" t="str">
        <f>IF('Jeunes Plants'!R540=0,"","Erreur")</f>
        <v/>
      </c>
    </row>
    <row r="761" spans="1:11" x14ac:dyDescent="0.25">
      <c r="A761" s="103">
        <f>IF('Jeunes Plants'!A541&lt;&gt;"",'Jeunes Plants'!A541,"")</f>
        <v>10007</v>
      </c>
      <c r="B761" s="103" t="str">
        <f>IF('Jeunes Plants'!L541&lt;&gt;"",'Jeunes Plants'!L541,"")</f>
        <v>S9</v>
      </c>
      <c r="C761" s="107" t="str">
        <f>IF('Jeunes Plants'!B541&lt;&gt;"",'Jeunes Plants'!B541,"")</f>
        <v>GERANIUM INTERSPECIFIQUE ZELLINO</v>
      </c>
      <c r="D761" s="107" t="str">
        <f>IF('Jeunes Plants'!C541&lt;&gt;"",'Jeunes Plants'!C541,"")</f>
        <v>Rose Fluo technigera</v>
      </c>
      <c r="E761" s="103">
        <f>IF('Jeunes Plants'!H541&lt;&gt;"",'Jeunes Plants'!H541,"")</f>
        <v>8</v>
      </c>
      <c r="F761" s="103" t="str">
        <f>IF('Jeunes Plants'!E541&lt;&gt;"",'Jeunes Plants'!E541,"")</f>
        <v>B</v>
      </c>
      <c r="G761" s="103" t="str">
        <f>IF('Jeunes Plants'!N541&lt;&gt;"",'Jeunes Plants'!N541,"")</f>
        <v>M3</v>
      </c>
      <c r="H761" s="103" t="str">
        <f>IF('Jeunes Plants'!I541&lt;&gt;"",'Jeunes Plants'!I541,"")</f>
        <v>A</v>
      </c>
      <c r="I761" s="103">
        <f>IF('Jeunes Plants'!J541&lt;&gt;"",'Jeunes Plants'!J541,"")</f>
        <v>0.03</v>
      </c>
      <c r="J761" s="103">
        <f>IF($J$9=36,'Jeunes Plants'!U541,IF($J$9=37,'Jeunes Plants'!V541,IF($J$9=38,'Jeunes Plants'!W541,IF($J$9=39,'Jeunes Plants'!X541,IF($J$9=40,'Jeunes Plants'!Y541,IF($J$9=41,'Jeunes Plants'!Z541,IF($J$9=42,'Jeunes Plants'!AA541,IF($J$9=43,'Jeunes Plants'!AB541,IF($J$9=44,'Jeunes Plants'!AC541,IF($J$9=45,'Jeunes Plants'!AD541,IF($J$9=46,'Jeunes Plants'!AE541,IF($J$9=47,'Jeunes Plants'!AF541,IF($J$9=48,'Jeunes Plants'!AG541,IF($J$9=49,'Jeunes Plants'!AH541,IF($J$9=50,'Jeunes Plants'!AI541,IF($J$9=51,'Jeunes Plants'!AJ541,IF($J$9=52,'Jeunes Plants'!AK541,IF($J$9=1,'Jeunes Plants'!AL541,IF($J$9=2,'Jeunes Plants'!AM541,IF($J$9=3,'Jeunes Plants'!AN541,IF($J$9=4,'Jeunes Plants'!AO541,IF($J$9=5,'Jeunes Plants'!AP541,IF($J$9=6,'Jeunes Plants'!AQ541,IF($J$9=7,'Jeunes Plants'!AR541,IF($J$9=8,'Jeunes Plants'!AS541,IF($J$9=9,'Jeunes Plants'!AT541,IF($J$9=10,'Jeunes Plants'!AU541,IF($J$9=11,'Jeunes Plants'!AV541,IF($J$9=12,'Jeunes Plants'!AW541,IF($J$9=13,'Jeunes Plants'!AX541,IF($J$9=14,'Jeunes Plants'!AY541,IF($J$9=15,'Jeunes Plants'!AZ541,IF($J$9=16,'Jeunes Plants'!BA541,IF($J$9=17,'Jeunes Plants'!BB541,IF($J$9=18,'Jeunes Plants'!BC541,IF($J$9=19,'Jeunes Plants'!BD541,IF($J$9=20,'Jeunes Plants'!BE541,IF($J$9=21,'Jeunes Plants'!BF541,IF($J$9=22,'Jeunes Plants'!BG541,IF($J$9=23,'Jeunes Plants'!BH541,IF($J$9=24,'Jeunes Plants'!BI541,IF($J$9=25,'Jeunes Plants'!BJ541,IF($J$9=26,'Jeunes Plants'!BK541,IF($J$9=27,'Jeunes Plants'!BL541,IF($J$9=28,'Jeunes Plants'!BM541,IF($J$9=29,'Jeunes Plants'!BN541,IF($J$9=30,'Jeunes Plants'!BO541,IF($J$9=31,'Jeunes Plants'!BP541,IF($J$9=32,'Jeunes Plants'!BQ541,IF($J$9=33,'Jeunes Plants'!BR541,IF($J$9=34,'Jeunes Plants'!BS541,IF($J$9=35,'Jeunes Plants'!B12444,))))))))))))))))))))))))))))))))))))))))))))))))))))</f>
        <v>0</v>
      </c>
      <c r="K761" s="103" t="str">
        <f>IF('Jeunes Plants'!R541=0,"","Erreur")</f>
        <v/>
      </c>
    </row>
    <row r="762" spans="1:11" x14ac:dyDescent="0.25">
      <c r="A762" s="450"/>
      <c r="B762" s="450"/>
      <c r="C762" s="451" t="s">
        <v>1902</v>
      </c>
      <c r="D762" s="451"/>
      <c r="E762" s="450"/>
      <c r="F762" s="450"/>
      <c r="G762" s="450"/>
      <c r="H762" s="450"/>
      <c r="I762" s="450"/>
      <c r="J762" s="450">
        <f>SUBTOTAL(9,J757:J761)</f>
        <v>0</v>
      </c>
      <c r="K762" s="450"/>
    </row>
    <row r="763" spans="1:11" x14ac:dyDescent="0.25">
      <c r="A763" s="103" t="str">
        <f>IF('Jeunes Plants'!A542&lt;&gt;"",'Jeunes Plants'!A542,"")</f>
        <v/>
      </c>
      <c r="B763" s="103" t="str">
        <f>IF('Jeunes Plants'!L542&lt;&gt;"",'Jeunes Plants'!L542,"")</f>
        <v>E</v>
      </c>
      <c r="C763" s="107" t="str">
        <f>IF('Jeunes Plants'!B542&lt;&gt;"",'Jeunes Plants'!B542,"")</f>
        <v>GERANIUM INTERSPECIFIQUE</v>
      </c>
      <c r="D763" s="107" t="str">
        <f>IF('Jeunes Plants'!C542&lt;&gt;"",'Jeunes Plants'!C542,"")</f>
        <v/>
      </c>
      <c r="E763" s="103" t="str">
        <f>IF('Jeunes Plants'!H542&lt;&gt;"",'Jeunes Plants'!H542,"")</f>
        <v/>
      </c>
      <c r="F763" s="103" t="str">
        <f>IF('Jeunes Plants'!E542&lt;&gt;"",'Jeunes Plants'!E542,"")</f>
        <v/>
      </c>
      <c r="G763" s="103" t="str">
        <f>IF('Jeunes Plants'!N542&lt;&gt;"",'Jeunes Plants'!N542,"")</f>
        <v/>
      </c>
      <c r="H763" s="103" t="str">
        <f>IF('Jeunes Plants'!I542&lt;&gt;"",'Jeunes Plants'!I542,"")</f>
        <v/>
      </c>
      <c r="I763" s="103" t="str">
        <f>IF('Jeunes Plants'!J542&lt;&gt;"",'Jeunes Plants'!J542,"")</f>
        <v/>
      </c>
      <c r="J763" s="103">
        <f>IF($J$9=36,'Jeunes Plants'!U542,IF($J$9=37,'Jeunes Plants'!V542,IF($J$9=38,'Jeunes Plants'!W542,IF($J$9=39,'Jeunes Plants'!X542,IF($J$9=40,'Jeunes Plants'!Y542,IF($J$9=41,'Jeunes Plants'!Z542,IF($J$9=42,'Jeunes Plants'!AA542,IF($J$9=43,'Jeunes Plants'!AB542,IF($J$9=44,'Jeunes Plants'!AC542,IF($J$9=45,'Jeunes Plants'!AD542,IF($J$9=46,'Jeunes Plants'!AE542,IF($J$9=47,'Jeunes Plants'!AF542,IF($J$9=48,'Jeunes Plants'!AG542,IF($J$9=49,'Jeunes Plants'!AH542,IF($J$9=50,'Jeunes Plants'!AI542,IF($J$9=51,'Jeunes Plants'!AJ542,IF($J$9=52,'Jeunes Plants'!AK542,IF($J$9=1,'Jeunes Plants'!AL542,IF($J$9=2,'Jeunes Plants'!AM542,IF($J$9=3,'Jeunes Plants'!AN542,IF($J$9=4,'Jeunes Plants'!AO542,IF($J$9=5,'Jeunes Plants'!AP542,IF($J$9=6,'Jeunes Plants'!AQ542,IF($J$9=7,'Jeunes Plants'!AR542,IF($J$9=8,'Jeunes Plants'!AS542,IF($J$9=9,'Jeunes Plants'!AT542,IF($J$9=10,'Jeunes Plants'!AU542,IF($J$9=11,'Jeunes Plants'!AV542,IF($J$9=12,'Jeunes Plants'!AW542,IF($J$9=13,'Jeunes Plants'!AX542,IF($J$9=14,'Jeunes Plants'!AY542,IF($J$9=15,'Jeunes Plants'!AZ542,IF($J$9=16,'Jeunes Plants'!BA542,IF($J$9=17,'Jeunes Plants'!BB542,IF($J$9=18,'Jeunes Plants'!BC542,IF($J$9=19,'Jeunes Plants'!BD542,IF($J$9=20,'Jeunes Plants'!BE542,IF($J$9=21,'Jeunes Plants'!BF542,IF($J$9=22,'Jeunes Plants'!BG542,IF($J$9=23,'Jeunes Plants'!BH542,IF($J$9=24,'Jeunes Plants'!BI542,IF($J$9=25,'Jeunes Plants'!BJ542,IF($J$9=26,'Jeunes Plants'!BK542,IF($J$9=27,'Jeunes Plants'!BL542,IF($J$9=28,'Jeunes Plants'!BM542,IF($J$9=29,'Jeunes Plants'!BN542,IF($J$9=30,'Jeunes Plants'!BO542,IF($J$9=31,'Jeunes Plants'!BP542,IF($J$9=32,'Jeunes Plants'!BQ542,IF($J$9=33,'Jeunes Plants'!BR542,IF($J$9=34,'Jeunes Plants'!BS542,IF($J$9=35,'Jeunes Plants'!B12445,))))))))))))))))))))))))))))))))))))))))))))))))))))</f>
        <v>0</v>
      </c>
      <c r="K763" s="103" t="str">
        <f>IF('Jeunes Plants'!R542=0,"","Erreur")</f>
        <v/>
      </c>
    </row>
    <row r="764" spans="1:11" x14ac:dyDescent="0.25">
      <c r="A764" s="103">
        <f>IF('Jeunes Plants'!A543&lt;&gt;"",'Jeunes Plants'!A543,"")</f>
        <v>13728</v>
      </c>
      <c r="B764" s="103" t="str">
        <f>IF('Jeunes Plants'!L543&lt;&gt;"",'Jeunes Plants'!L543,"")</f>
        <v>S9</v>
      </c>
      <c r="C764" s="107" t="str">
        <f>IF('Jeunes Plants'!B543&lt;&gt;"",'Jeunes Plants'!B543,"")</f>
        <v>GERANIUM INTERSPECIFIQUE</v>
      </c>
      <c r="D764" s="107" t="str">
        <f>IF('Jeunes Plants'!C543&lt;&gt;"",'Jeunes Plants'!C543,"")</f>
        <v>Cassiopeia® pac</v>
      </c>
      <c r="E764" s="103">
        <f>IF('Jeunes Plants'!H543&lt;&gt;"",'Jeunes Plants'!H543,"")</f>
        <v>8</v>
      </c>
      <c r="F764" s="103" t="str">
        <f>IF('Jeunes Plants'!E543&lt;&gt;"",'Jeunes Plants'!E543,"")</f>
        <v>B</v>
      </c>
      <c r="G764" s="103" t="str">
        <f>IF('Jeunes Plants'!N543&lt;&gt;"",'Jeunes Plants'!N543,"")</f>
        <v>M3</v>
      </c>
      <c r="H764" s="103" t="str">
        <f>IF('Jeunes Plants'!I543&lt;&gt;"",'Jeunes Plants'!I543,"")</f>
        <v>A</v>
      </c>
      <c r="I764" s="103">
        <f>IF('Jeunes Plants'!J543&lt;&gt;"",'Jeunes Plants'!J543,"")</f>
        <v>5.3999999999999999E-2</v>
      </c>
      <c r="J764" s="103">
        <f>IF($J$9=36,'Jeunes Plants'!U543,IF($J$9=37,'Jeunes Plants'!V543,IF($J$9=38,'Jeunes Plants'!W543,IF($J$9=39,'Jeunes Plants'!X543,IF($J$9=40,'Jeunes Plants'!Y543,IF($J$9=41,'Jeunes Plants'!Z543,IF($J$9=42,'Jeunes Plants'!AA543,IF($J$9=43,'Jeunes Plants'!AB543,IF($J$9=44,'Jeunes Plants'!AC543,IF($J$9=45,'Jeunes Plants'!AD543,IF($J$9=46,'Jeunes Plants'!AE543,IF($J$9=47,'Jeunes Plants'!AF543,IF($J$9=48,'Jeunes Plants'!AG543,IF($J$9=49,'Jeunes Plants'!AH543,IF($J$9=50,'Jeunes Plants'!AI543,IF($J$9=51,'Jeunes Plants'!AJ543,IF($J$9=52,'Jeunes Plants'!AK543,IF($J$9=1,'Jeunes Plants'!AL543,IF($J$9=2,'Jeunes Plants'!AM543,IF($J$9=3,'Jeunes Plants'!AN543,IF($J$9=4,'Jeunes Plants'!AO543,IF($J$9=5,'Jeunes Plants'!AP543,IF($J$9=6,'Jeunes Plants'!AQ543,IF($J$9=7,'Jeunes Plants'!AR543,IF($J$9=8,'Jeunes Plants'!AS543,IF($J$9=9,'Jeunes Plants'!AT543,IF($J$9=10,'Jeunes Plants'!AU543,IF($J$9=11,'Jeunes Plants'!AV543,IF($J$9=12,'Jeunes Plants'!AW543,IF($J$9=13,'Jeunes Plants'!AX543,IF($J$9=14,'Jeunes Plants'!AY543,IF($J$9=15,'Jeunes Plants'!AZ543,IF($J$9=16,'Jeunes Plants'!BA543,IF($J$9=17,'Jeunes Plants'!BB543,IF($J$9=18,'Jeunes Plants'!BC543,IF($J$9=19,'Jeunes Plants'!BD543,IF($J$9=20,'Jeunes Plants'!BE543,IF($J$9=21,'Jeunes Plants'!BF543,IF($J$9=22,'Jeunes Plants'!BG543,IF($J$9=23,'Jeunes Plants'!BH543,IF($J$9=24,'Jeunes Plants'!BI543,IF($J$9=25,'Jeunes Plants'!BJ543,IF($J$9=26,'Jeunes Plants'!BK543,IF($J$9=27,'Jeunes Plants'!BL543,IF($J$9=28,'Jeunes Plants'!BM543,IF($J$9=29,'Jeunes Plants'!BN543,IF($J$9=30,'Jeunes Plants'!BO543,IF($J$9=31,'Jeunes Plants'!BP543,IF($J$9=32,'Jeunes Plants'!BQ543,IF($J$9=33,'Jeunes Plants'!BR543,IF($J$9=34,'Jeunes Plants'!BS543,IF($J$9=35,'Jeunes Plants'!B12446,))))))))))))))))))))))))))))))))))))))))))))))))))))</f>
        <v>0</v>
      </c>
      <c r="K764" s="103" t="str">
        <f>IF('Jeunes Plants'!R543=0,"","Erreur")</f>
        <v/>
      </c>
    </row>
    <row r="765" spans="1:11" x14ac:dyDescent="0.25">
      <c r="A765" s="103">
        <f>IF('Jeunes Plants'!A544&lt;&gt;"",'Jeunes Plants'!A544,"")</f>
        <v>26318</v>
      </c>
      <c r="B765" s="103" t="str">
        <f>IF('Jeunes Plants'!L544&lt;&gt;"",'Jeunes Plants'!L544,"")</f>
        <v>S9</v>
      </c>
      <c r="C765" s="107" t="str">
        <f>IF('Jeunes Plants'!B544&lt;&gt;"",'Jeunes Plants'!B544,"")</f>
        <v>GERANIUM INTERSPECIFIQUE</v>
      </c>
      <c r="D765" s="107" t="str">
        <f>IF('Jeunes Plants'!C544&lt;&gt;"",'Jeunes Plants'!C544,"")</f>
        <v>Tumbao Extra Pink</v>
      </c>
      <c r="E765" s="103">
        <f>IF('Jeunes Plants'!H544&lt;&gt;"",'Jeunes Plants'!H544,"")</f>
        <v>8</v>
      </c>
      <c r="F765" s="103" t="str">
        <f>IF('Jeunes Plants'!E544&lt;&gt;"",'Jeunes Plants'!E544,"")</f>
        <v>B</v>
      </c>
      <c r="G765" s="103" t="str">
        <f>IF('Jeunes Plants'!N544&lt;&gt;"",'Jeunes Plants'!N544,"")</f>
        <v>M3</v>
      </c>
      <c r="H765" s="103" t="str">
        <f>IF('Jeunes Plants'!I544&lt;&gt;"",'Jeunes Plants'!I544,"")</f>
        <v>A</v>
      </c>
      <c r="I765" s="103">
        <f>IF('Jeunes Plants'!J544&lt;&gt;"",'Jeunes Plants'!J544,"")</f>
        <v>4.8000000000000001E-2</v>
      </c>
      <c r="J765" s="103">
        <f>IF($J$9=36,'Jeunes Plants'!U544,IF($J$9=37,'Jeunes Plants'!V544,IF($J$9=38,'Jeunes Plants'!W544,IF($J$9=39,'Jeunes Plants'!X544,IF($J$9=40,'Jeunes Plants'!Y544,IF($J$9=41,'Jeunes Plants'!Z544,IF($J$9=42,'Jeunes Plants'!AA544,IF($J$9=43,'Jeunes Plants'!AB544,IF($J$9=44,'Jeunes Plants'!AC544,IF($J$9=45,'Jeunes Plants'!AD544,IF($J$9=46,'Jeunes Plants'!AE544,IF($J$9=47,'Jeunes Plants'!AF544,IF($J$9=48,'Jeunes Plants'!AG544,IF($J$9=49,'Jeunes Plants'!AH544,IF($J$9=50,'Jeunes Plants'!AI544,IF($J$9=51,'Jeunes Plants'!AJ544,IF($J$9=52,'Jeunes Plants'!AK544,IF($J$9=1,'Jeunes Plants'!AL544,IF($J$9=2,'Jeunes Plants'!AM544,IF($J$9=3,'Jeunes Plants'!AN544,IF($J$9=4,'Jeunes Plants'!AO544,IF($J$9=5,'Jeunes Plants'!AP544,IF($J$9=6,'Jeunes Plants'!AQ544,IF($J$9=7,'Jeunes Plants'!AR544,IF($J$9=8,'Jeunes Plants'!AS544,IF($J$9=9,'Jeunes Plants'!AT544,IF($J$9=10,'Jeunes Plants'!AU544,IF($J$9=11,'Jeunes Plants'!AV544,IF($J$9=12,'Jeunes Plants'!AW544,IF($J$9=13,'Jeunes Plants'!AX544,IF($J$9=14,'Jeunes Plants'!AY544,IF($J$9=15,'Jeunes Plants'!AZ544,IF($J$9=16,'Jeunes Plants'!BA544,IF($J$9=17,'Jeunes Plants'!BB544,IF($J$9=18,'Jeunes Plants'!BC544,IF($J$9=19,'Jeunes Plants'!BD544,IF($J$9=20,'Jeunes Plants'!BE544,IF($J$9=21,'Jeunes Plants'!BF544,IF($J$9=22,'Jeunes Plants'!BG544,IF($J$9=23,'Jeunes Plants'!BH544,IF($J$9=24,'Jeunes Plants'!BI544,IF($J$9=25,'Jeunes Plants'!BJ544,IF($J$9=26,'Jeunes Plants'!BK544,IF($J$9=27,'Jeunes Plants'!BL544,IF($J$9=28,'Jeunes Plants'!BM544,IF($J$9=29,'Jeunes Plants'!BN544,IF($J$9=30,'Jeunes Plants'!BO544,IF($J$9=31,'Jeunes Plants'!BP544,IF($J$9=32,'Jeunes Plants'!BQ544,IF($J$9=33,'Jeunes Plants'!BR544,IF($J$9=34,'Jeunes Plants'!BS544,IF($J$9=35,'Jeunes Plants'!B12447,))))))))))))))))))))))))))))))))))))))))))))))))))))</f>
        <v>0</v>
      </c>
      <c r="K765" s="103" t="str">
        <f>IF('Jeunes Plants'!R544=0,"","Erreur")</f>
        <v/>
      </c>
    </row>
    <row r="766" spans="1:11" x14ac:dyDescent="0.25">
      <c r="A766" s="103">
        <f>IF('Jeunes Plants'!A545&lt;&gt;"",'Jeunes Plants'!A545,"")</f>
        <v>23784</v>
      </c>
      <c r="B766" s="103" t="str">
        <f>IF('Jeunes Plants'!L545&lt;&gt;"",'Jeunes Plants'!L545,"")</f>
        <v>S9</v>
      </c>
      <c r="C766" s="107" t="str">
        <f>IF('Jeunes Plants'!B545&lt;&gt;"",'Jeunes Plants'!B545,"")</f>
        <v>GERANIUM INTERSPECIFIQUE</v>
      </c>
      <c r="D766" s="107" t="str">
        <f>IF('Jeunes Plants'!C545&lt;&gt;"",'Jeunes Plants'!C545,"")</f>
        <v>Tumbao Rouge (Moon Light)</v>
      </c>
      <c r="E766" s="103">
        <f>IF('Jeunes Plants'!H545&lt;&gt;"",'Jeunes Plants'!H545,"")</f>
        <v>8</v>
      </c>
      <c r="F766" s="103" t="str">
        <f>IF('Jeunes Plants'!E545&lt;&gt;"",'Jeunes Plants'!E545,"")</f>
        <v>B</v>
      </c>
      <c r="G766" s="103" t="str">
        <f>IF('Jeunes Plants'!N545&lt;&gt;"",'Jeunes Plants'!N545,"")</f>
        <v>M3</v>
      </c>
      <c r="H766" s="103" t="str">
        <f>IF('Jeunes Plants'!I545&lt;&gt;"",'Jeunes Plants'!I545,"")</f>
        <v>A</v>
      </c>
      <c r="I766" s="103">
        <f>IF('Jeunes Plants'!J545&lt;&gt;"",'Jeunes Plants'!J545,"")</f>
        <v>4.8000000000000001E-2</v>
      </c>
      <c r="J766" s="103">
        <f>IF($J$9=36,'Jeunes Plants'!U545,IF($J$9=37,'Jeunes Plants'!V545,IF($J$9=38,'Jeunes Plants'!W545,IF($J$9=39,'Jeunes Plants'!X545,IF($J$9=40,'Jeunes Plants'!Y545,IF($J$9=41,'Jeunes Plants'!Z545,IF($J$9=42,'Jeunes Plants'!AA545,IF($J$9=43,'Jeunes Plants'!AB545,IF($J$9=44,'Jeunes Plants'!AC545,IF($J$9=45,'Jeunes Plants'!AD545,IF($J$9=46,'Jeunes Plants'!AE545,IF($J$9=47,'Jeunes Plants'!AF545,IF($J$9=48,'Jeunes Plants'!AG545,IF($J$9=49,'Jeunes Plants'!AH545,IF($J$9=50,'Jeunes Plants'!AI545,IF($J$9=51,'Jeunes Plants'!AJ545,IF($J$9=52,'Jeunes Plants'!AK545,IF($J$9=1,'Jeunes Plants'!AL545,IF($J$9=2,'Jeunes Plants'!AM545,IF($J$9=3,'Jeunes Plants'!AN545,IF($J$9=4,'Jeunes Plants'!AO545,IF($J$9=5,'Jeunes Plants'!AP545,IF($J$9=6,'Jeunes Plants'!AQ545,IF($J$9=7,'Jeunes Plants'!AR545,IF($J$9=8,'Jeunes Plants'!AS545,IF($J$9=9,'Jeunes Plants'!AT545,IF($J$9=10,'Jeunes Plants'!AU545,IF($J$9=11,'Jeunes Plants'!AV545,IF($J$9=12,'Jeunes Plants'!AW545,IF($J$9=13,'Jeunes Plants'!AX545,IF($J$9=14,'Jeunes Plants'!AY545,IF($J$9=15,'Jeunes Plants'!AZ545,IF($J$9=16,'Jeunes Plants'!BA545,IF($J$9=17,'Jeunes Plants'!BB545,IF($J$9=18,'Jeunes Plants'!BC545,IF($J$9=19,'Jeunes Plants'!BD545,IF($J$9=20,'Jeunes Plants'!BE545,IF($J$9=21,'Jeunes Plants'!BF545,IF($J$9=22,'Jeunes Plants'!BG545,IF($J$9=23,'Jeunes Plants'!BH545,IF($J$9=24,'Jeunes Plants'!BI545,IF($J$9=25,'Jeunes Plants'!BJ545,IF($J$9=26,'Jeunes Plants'!BK545,IF($J$9=27,'Jeunes Plants'!BL545,IF($J$9=28,'Jeunes Plants'!BM545,IF($J$9=29,'Jeunes Plants'!BN545,IF($J$9=30,'Jeunes Plants'!BO545,IF($J$9=31,'Jeunes Plants'!BP545,IF($J$9=32,'Jeunes Plants'!BQ545,IF($J$9=33,'Jeunes Plants'!BR545,IF($J$9=34,'Jeunes Plants'!BS545,IF($J$9=35,'Jeunes Plants'!B12448,))))))))))))))))))))))))))))))))))))))))))))))))))))</f>
        <v>0</v>
      </c>
      <c r="K766" s="103" t="str">
        <f>IF('Jeunes Plants'!R545=0,"","Erreur")</f>
        <v/>
      </c>
    </row>
    <row r="767" spans="1:11" x14ac:dyDescent="0.25">
      <c r="A767" s="450"/>
      <c r="B767" s="450"/>
      <c r="C767" s="451" t="s">
        <v>1903</v>
      </c>
      <c r="D767" s="451"/>
      <c r="E767" s="450"/>
      <c r="F767" s="450"/>
      <c r="G767" s="450"/>
      <c r="H767" s="450"/>
      <c r="I767" s="450"/>
      <c r="J767" s="450">
        <f>SUBTOTAL(9,J763:J766)</f>
        <v>0</v>
      </c>
      <c r="K767" s="450"/>
    </row>
    <row r="768" spans="1:11" x14ac:dyDescent="0.25">
      <c r="A768" s="103" t="str">
        <f>IF('Jeunes Plants'!A546&lt;&gt;"",'Jeunes Plants'!A546,"")</f>
        <v/>
      </c>
      <c r="B768" s="103" t="str">
        <f>IF('Jeunes Plants'!L546&lt;&gt;"",'Jeunes Plants'!L546,"")</f>
        <v>L</v>
      </c>
      <c r="C768" s="107" t="str">
        <f>IF('Jeunes Plants'!B546&lt;&gt;"",'Jeunes Plants'!B546,"")</f>
        <v>GERANIUM LIERRE SIMPLE BALCON</v>
      </c>
      <c r="D768" s="107" t="str">
        <f>IF('Jeunes Plants'!C546&lt;&gt;"",'Jeunes Plants'!C546,"")</f>
        <v/>
      </c>
      <c r="E768" s="103" t="str">
        <f>IF('Jeunes Plants'!H546&lt;&gt;"",'Jeunes Plants'!H546,"")</f>
        <v/>
      </c>
      <c r="F768" s="103" t="str">
        <f>IF('Jeunes Plants'!E546&lt;&gt;"",'Jeunes Plants'!E546,"")</f>
        <v/>
      </c>
      <c r="G768" s="103" t="str">
        <f>IF('Jeunes Plants'!N546&lt;&gt;"",'Jeunes Plants'!N546,"")</f>
        <v/>
      </c>
      <c r="H768" s="103" t="str">
        <f>IF('Jeunes Plants'!I546&lt;&gt;"",'Jeunes Plants'!I546,"")</f>
        <v/>
      </c>
      <c r="I768" s="103" t="str">
        <f>IF('Jeunes Plants'!J546&lt;&gt;"",'Jeunes Plants'!J546,"")</f>
        <v/>
      </c>
      <c r="J768" s="103">
        <f>IF($J$9=36,'Jeunes Plants'!U546,IF($J$9=37,'Jeunes Plants'!V546,IF($J$9=38,'Jeunes Plants'!W546,IF($J$9=39,'Jeunes Plants'!X546,IF($J$9=40,'Jeunes Plants'!Y546,IF($J$9=41,'Jeunes Plants'!Z546,IF($J$9=42,'Jeunes Plants'!AA546,IF($J$9=43,'Jeunes Plants'!AB546,IF($J$9=44,'Jeunes Plants'!AC546,IF($J$9=45,'Jeunes Plants'!AD546,IF($J$9=46,'Jeunes Plants'!AE546,IF($J$9=47,'Jeunes Plants'!AF546,IF($J$9=48,'Jeunes Plants'!AG546,IF($J$9=49,'Jeunes Plants'!AH546,IF($J$9=50,'Jeunes Plants'!AI546,IF($J$9=51,'Jeunes Plants'!AJ546,IF($J$9=52,'Jeunes Plants'!AK546,IF($J$9=1,'Jeunes Plants'!AL546,IF($J$9=2,'Jeunes Plants'!AM546,IF($J$9=3,'Jeunes Plants'!AN546,IF($J$9=4,'Jeunes Plants'!AO546,IF($J$9=5,'Jeunes Plants'!AP546,IF($J$9=6,'Jeunes Plants'!AQ546,IF($J$9=7,'Jeunes Plants'!AR546,IF($J$9=8,'Jeunes Plants'!AS546,IF($J$9=9,'Jeunes Plants'!AT546,IF($J$9=10,'Jeunes Plants'!AU546,IF($J$9=11,'Jeunes Plants'!AV546,IF($J$9=12,'Jeunes Plants'!AW546,IF($J$9=13,'Jeunes Plants'!AX546,IF($J$9=14,'Jeunes Plants'!AY546,IF($J$9=15,'Jeunes Plants'!AZ546,IF($J$9=16,'Jeunes Plants'!BA546,IF($J$9=17,'Jeunes Plants'!BB546,IF($J$9=18,'Jeunes Plants'!BC546,IF($J$9=19,'Jeunes Plants'!BD546,IF($J$9=20,'Jeunes Plants'!BE546,IF($J$9=21,'Jeunes Plants'!BF546,IF($J$9=22,'Jeunes Plants'!BG546,IF($J$9=23,'Jeunes Plants'!BH546,IF($J$9=24,'Jeunes Plants'!BI546,IF($J$9=25,'Jeunes Plants'!BJ546,IF($J$9=26,'Jeunes Plants'!BK546,IF($J$9=27,'Jeunes Plants'!BL546,IF($J$9=28,'Jeunes Plants'!BM546,IF($J$9=29,'Jeunes Plants'!BN546,IF($J$9=30,'Jeunes Plants'!BO546,IF($J$9=31,'Jeunes Plants'!BP546,IF($J$9=32,'Jeunes Plants'!BQ546,IF($J$9=33,'Jeunes Plants'!BR546,IF($J$9=34,'Jeunes Plants'!BS546,IF($J$9=35,'Jeunes Plants'!B12449,))))))))))))))))))))))))))))))))))))))))))))))))))))</f>
        <v>0</v>
      </c>
      <c r="K768" s="103" t="str">
        <f>IF('Jeunes Plants'!R546=0,"","Erreur")</f>
        <v/>
      </c>
    </row>
    <row r="769" spans="1:11" x14ac:dyDescent="0.25">
      <c r="A769" s="103" t="str">
        <f>IF('Jeunes Plants'!A547&lt;&gt;"",'Jeunes Plants'!A547,"")</f>
        <v/>
      </c>
      <c r="B769" s="103" t="str">
        <f>IF('Jeunes Plants'!L547&lt;&gt;"",'Jeunes Plants'!L547,"")</f>
        <v>E</v>
      </c>
      <c r="C769" s="107" t="str">
        <f>IF('Jeunes Plants'!B547&lt;&gt;"",'Jeunes Plants'!B547,"")</f>
        <v>GERANIUM BALCON BOIS VERT</v>
      </c>
      <c r="D769" s="107" t="str">
        <f>IF('Jeunes Plants'!C547&lt;&gt;"",'Jeunes Plants'!C547,"")</f>
        <v/>
      </c>
      <c r="E769" s="103" t="str">
        <f>IF('Jeunes Plants'!H547&lt;&gt;"",'Jeunes Plants'!H547,"")</f>
        <v/>
      </c>
      <c r="F769" s="103" t="str">
        <f>IF('Jeunes Plants'!E547&lt;&gt;"",'Jeunes Plants'!E547,"")</f>
        <v/>
      </c>
      <c r="G769" s="103" t="str">
        <f>IF('Jeunes Plants'!N547&lt;&gt;"",'Jeunes Plants'!N547,"")</f>
        <v/>
      </c>
      <c r="H769" s="103" t="str">
        <f>IF('Jeunes Plants'!I547&lt;&gt;"",'Jeunes Plants'!I547,"")</f>
        <v/>
      </c>
      <c r="I769" s="103" t="str">
        <f>IF('Jeunes Plants'!J547&lt;&gt;"",'Jeunes Plants'!J547,"")</f>
        <v/>
      </c>
      <c r="J769" s="103">
        <f>IF($J$9=36,'Jeunes Plants'!U547,IF($J$9=37,'Jeunes Plants'!V547,IF($J$9=38,'Jeunes Plants'!W547,IF($J$9=39,'Jeunes Plants'!X547,IF($J$9=40,'Jeunes Plants'!Y547,IF($J$9=41,'Jeunes Plants'!Z547,IF($J$9=42,'Jeunes Plants'!AA547,IF($J$9=43,'Jeunes Plants'!AB547,IF($J$9=44,'Jeunes Plants'!AC547,IF($J$9=45,'Jeunes Plants'!AD547,IF($J$9=46,'Jeunes Plants'!AE547,IF($J$9=47,'Jeunes Plants'!AF547,IF($J$9=48,'Jeunes Plants'!AG547,IF($J$9=49,'Jeunes Plants'!AH547,IF($J$9=50,'Jeunes Plants'!AI547,IF($J$9=51,'Jeunes Plants'!AJ547,IF($J$9=52,'Jeunes Plants'!AK547,IF($J$9=1,'Jeunes Plants'!AL547,IF($J$9=2,'Jeunes Plants'!AM547,IF($J$9=3,'Jeunes Plants'!AN547,IF($J$9=4,'Jeunes Plants'!AO547,IF($J$9=5,'Jeunes Plants'!AP547,IF($J$9=6,'Jeunes Plants'!AQ547,IF($J$9=7,'Jeunes Plants'!AR547,IF($J$9=8,'Jeunes Plants'!AS547,IF($J$9=9,'Jeunes Plants'!AT547,IF($J$9=10,'Jeunes Plants'!AU547,IF($J$9=11,'Jeunes Plants'!AV547,IF($J$9=12,'Jeunes Plants'!AW547,IF($J$9=13,'Jeunes Plants'!AX547,IF($J$9=14,'Jeunes Plants'!AY547,IF($J$9=15,'Jeunes Plants'!AZ547,IF($J$9=16,'Jeunes Plants'!BA547,IF($J$9=17,'Jeunes Plants'!BB547,IF($J$9=18,'Jeunes Plants'!BC547,IF($J$9=19,'Jeunes Plants'!BD547,IF($J$9=20,'Jeunes Plants'!BE547,IF($J$9=21,'Jeunes Plants'!BF547,IF($J$9=22,'Jeunes Plants'!BG547,IF($J$9=23,'Jeunes Plants'!BH547,IF($J$9=24,'Jeunes Plants'!BI547,IF($J$9=25,'Jeunes Plants'!BJ547,IF($J$9=26,'Jeunes Plants'!BK547,IF($J$9=27,'Jeunes Plants'!BL547,IF($J$9=28,'Jeunes Plants'!BM547,IF($J$9=29,'Jeunes Plants'!BN547,IF($J$9=30,'Jeunes Plants'!BO547,IF($J$9=31,'Jeunes Plants'!BP547,IF($J$9=32,'Jeunes Plants'!BQ547,IF($J$9=33,'Jeunes Plants'!BR547,IF($J$9=34,'Jeunes Plants'!BS547,IF($J$9=35,'Jeunes Plants'!B12450,))))))))))))))))))))))))))))))))))))))))))))))))))))</f>
        <v>0</v>
      </c>
      <c r="K769" s="103" t="str">
        <f>IF('Jeunes Plants'!R547=0,"","Erreur")</f>
        <v/>
      </c>
    </row>
    <row r="770" spans="1:11" x14ac:dyDescent="0.25">
      <c r="A770" s="103">
        <f>IF('Jeunes Plants'!A548&lt;&gt;"",'Jeunes Plants'!A548,"")</f>
        <v>62</v>
      </c>
      <c r="B770" s="103" t="str">
        <f>IF('Jeunes Plants'!L548&lt;&gt;"",'Jeunes Plants'!L548,"")</f>
        <v>S9</v>
      </c>
      <c r="C770" s="107" t="str">
        <f>IF('Jeunes Plants'!B548&lt;&gt;"",'Jeunes Plants'!B548,"")</f>
        <v>GERANIUM BALCON</v>
      </c>
      <c r="D770" s="107" t="str">
        <f>IF('Jeunes Plants'!C548&lt;&gt;"",'Jeunes Plants'!C548,"")</f>
        <v>Balcon Imperial</v>
      </c>
      <c r="E770" s="103">
        <f>IF('Jeunes Plants'!H548&lt;&gt;"",'Jeunes Plants'!H548,"")</f>
        <v>8</v>
      </c>
      <c r="F770" s="103" t="str">
        <f>IF('Jeunes Plants'!E548&lt;&gt;"",'Jeunes Plants'!E548,"")</f>
        <v>B</v>
      </c>
      <c r="G770" s="103" t="str">
        <f>IF('Jeunes Plants'!N548&lt;&gt;"",'Jeunes Plants'!N548,"")</f>
        <v>M3</v>
      </c>
      <c r="H770" s="103" t="str">
        <f>IF('Jeunes Plants'!I548&lt;&gt;"",'Jeunes Plants'!I548,"")</f>
        <v>B</v>
      </c>
      <c r="I770" s="103" t="str">
        <f>IF('Jeunes Plants'!J548&lt;&gt;"",'Jeunes Plants'!J548,"")</f>
        <v/>
      </c>
      <c r="J770" s="103">
        <f>IF($J$9=36,'Jeunes Plants'!U548,IF($J$9=37,'Jeunes Plants'!V548,IF($J$9=38,'Jeunes Plants'!W548,IF($J$9=39,'Jeunes Plants'!X548,IF($J$9=40,'Jeunes Plants'!Y548,IF($J$9=41,'Jeunes Plants'!Z548,IF($J$9=42,'Jeunes Plants'!AA548,IF($J$9=43,'Jeunes Plants'!AB548,IF($J$9=44,'Jeunes Plants'!AC548,IF($J$9=45,'Jeunes Plants'!AD548,IF($J$9=46,'Jeunes Plants'!AE548,IF($J$9=47,'Jeunes Plants'!AF548,IF($J$9=48,'Jeunes Plants'!AG548,IF($J$9=49,'Jeunes Plants'!AH548,IF($J$9=50,'Jeunes Plants'!AI548,IF($J$9=51,'Jeunes Plants'!AJ548,IF($J$9=52,'Jeunes Plants'!AK548,IF($J$9=1,'Jeunes Plants'!AL548,IF($J$9=2,'Jeunes Plants'!AM548,IF($J$9=3,'Jeunes Plants'!AN548,IF($J$9=4,'Jeunes Plants'!AO548,IF($J$9=5,'Jeunes Plants'!AP548,IF($J$9=6,'Jeunes Plants'!AQ548,IF($J$9=7,'Jeunes Plants'!AR548,IF($J$9=8,'Jeunes Plants'!AS548,IF($J$9=9,'Jeunes Plants'!AT548,IF($J$9=10,'Jeunes Plants'!AU548,IF($J$9=11,'Jeunes Plants'!AV548,IF($J$9=12,'Jeunes Plants'!AW548,IF($J$9=13,'Jeunes Plants'!AX548,IF($J$9=14,'Jeunes Plants'!AY548,IF($J$9=15,'Jeunes Plants'!AZ548,IF($J$9=16,'Jeunes Plants'!BA548,IF($J$9=17,'Jeunes Plants'!BB548,IF($J$9=18,'Jeunes Plants'!BC548,IF($J$9=19,'Jeunes Plants'!BD548,IF($J$9=20,'Jeunes Plants'!BE548,IF($J$9=21,'Jeunes Plants'!BF548,IF($J$9=22,'Jeunes Plants'!BG548,IF($J$9=23,'Jeunes Plants'!BH548,IF($J$9=24,'Jeunes Plants'!BI548,IF($J$9=25,'Jeunes Plants'!BJ548,IF($J$9=26,'Jeunes Plants'!BK548,IF($J$9=27,'Jeunes Plants'!BL548,IF($J$9=28,'Jeunes Plants'!BM548,IF($J$9=29,'Jeunes Plants'!BN548,IF($J$9=30,'Jeunes Plants'!BO548,IF($J$9=31,'Jeunes Plants'!BP548,IF($J$9=32,'Jeunes Plants'!BQ548,IF($J$9=33,'Jeunes Plants'!BR548,IF($J$9=34,'Jeunes Plants'!BS548,IF($J$9=35,'Jeunes Plants'!B12451,))))))))))))))))))))))))))))))))))))))))))))))))))))</f>
        <v>0</v>
      </c>
      <c r="K770" s="103" t="str">
        <f>IF('Jeunes Plants'!R548=0,"","Erreur")</f>
        <v/>
      </c>
    </row>
    <row r="771" spans="1:11" x14ac:dyDescent="0.25">
      <c r="A771" s="103">
        <f>IF('Jeunes Plants'!A549&lt;&gt;"",'Jeunes Plants'!A549,"")</f>
        <v>65</v>
      </c>
      <c r="B771" s="103" t="str">
        <f>IF('Jeunes Plants'!L549&lt;&gt;"",'Jeunes Plants'!L549,"")</f>
        <v>S9</v>
      </c>
      <c r="C771" s="107" t="str">
        <f>IF('Jeunes Plants'!B549&lt;&gt;"",'Jeunes Plants'!B549,"")</f>
        <v>GERANIUM BALCON</v>
      </c>
      <c r="D771" s="107" t="str">
        <f>IF('Jeunes Plants'!C549&lt;&gt;"",'Jeunes Plants'!C549,"")</f>
        <v>Balcon Lilas</v>
      </c>
      <c r="E771" s="103">
        <f>IF('Jeunes Plants'!H549&lt;&gt;"",'Jeunes Plants'!H549,"")</f>
        <v>8</v>
      </c>
      <c r="F771" s="103" t="str">
        <f>IF('Jeunes Plants'!E549&lt;&gt;"",'Jeunes Plants'!E549,"")</f>
        <v>B</v>
      </c>
      <c r="G771" s="103" t="str">
        <f>IF('Jeunes Plants'!N549&lt;&gt;"",'Jeunes Plants'!N549,"")</f>
        <v>M3</v>
      </c>
      <c r="H771" s="103" t="str">
        <f>IF('Jeunes Plants'!I549&lt;&gt;"",'Jeunes Plants'!I549,"")</f>
        <v>B</v>
      </c>
      <c r="I771" s="103" t="str">
        <f>IF('Jeunes Plants'!J549&lt;&gt;"",'Jeunes Plants'!J549,"")</f>
        <v/>
      </c>
      <c r="J771" s="103">
        <f>IF($J$9=36,'Jeunes Plants'!U549,IF($J$9=37,'Jeunes Plants'!V549,IF($J$9=38,'Jeunes Plants'!W549,IF($J$9=39,'Jeunes Plants'!X549,IF($J$9=40,'Jeunes Plants'!Y549,IF($J$9=41,'Jeunes Plants'!Z549,IF($J$9=42,'Jeunes Plants'!AA549,IF($J$9=43,'Jeunes Plants'!AB549,IF($J$9=44,'Jeunes Plants'!AC549,IF($J$9=45,'Jeunes Plants'!AD549,IF($J$9=46,'Jeunes Plants'!AE549,IF($J$9=47,'Jeunes Plants'!AF549,IF($J$9=48,'Jeunes Plants'!AG549,IF($J$9=49,'Jeunes Plants'!AH549,IF($J$9=50,'Jeunes Plants'!AI549,IF($J$9=51,'Jeunes Plants'!AJ549,IF($J$9=52,'Jeunes Plants'!AK549,IF($J$9=1,'Jeunes Plants'!AL549,IF($J$9=2,'Jeunes Plants'!AM549,IF($J$9=3,'Jeunes Plants'!AN549,IF($J$9=4,'Jeunes Plants'!AO549,IF($J$9=5,'Jeunes Plants'!AP549,IF($J$9=6,'Jeunes Plants'!AQ549,IF($J$9=7,'Jeunes Plants'!AR549,IF($J$9=8,'Jeunes Plants'!AS549,IF($J$9=9,'Jeunes Plants'!AT549,IF($J$9=10,'Jeunes Plants'!AU549,IF($J$9=11,'Jeunes Plants'!AV549,IF($J$9=12,'Jeunes Plants'!AW549,IF($J$9=13,'Jeunes Plants'!AX549,IF($J$9=14,'Jeunes Plants'!AY549,IF($J$9=15,'Jeunes Plants'!AZ549,IF($J$9=16,'Jeunes Plants'!BA549,IF($J$9=17,'Jeunes Plants'!BB549,IF($J$9=18,'Jeunes Plants'!BC549,IF($J$9=19,'Jeunes Plants'!BD549,IF($J$9=20,'Jeunes Plants'!BE549,IF($J$9=21,'Jeunes Plants'!BF549,IF($J$9=22,'Jeunes Plants'!BG549,IF($J$9=23,'Jeunes Plants'!BH549,IF($J$9=24,'Jeunes Plants'!BI549,IF($J$9=25,'Jeunes Plants'!BJ549,IF($J$9=26,'Jeunes Plants'!BK549,IF($J$9=27,'Jeunes Plants'!BL549,IF($J$9=28,'Jeunes Plants'!BM549,IF($J$9=29,'Jeunes Plants'!BN549,IF($J$9=30,'Jeunes Plants'!BO549,IF($J$9=31,'Jeunes Plants'!BP549,IF($J$9=32,'Jeunes Plants'!BQ549,IF($J$9=33,'Jeunes Plants'!BR549,IF($J$9=34,'Jeunes Plants'!BS549,IF($J$9=35,'Jeunes Plants'!B12452,))))))))))))))))))))))))))))))))))))))))))))))))))))</f>
        <v>0</v>
      </c>
      <c r="K771" s="103" t="str">
        <f>IF('Jeunes Plants'!R549=0,"","Erreur")</f>
        <v/>
      </c>
    </row>
    <row r="772" spans="1:11" x14ac:dyDescent="0.25">
      <c r="A772" s="103">
        <f>IF('Jeunes Plants'!A550&lt;&gt;"",'Jeunes Plants'!A550,"")</f>
        <v>64</v>
      </c>
      <c r="B772" s="103" t="str">
        <f>IF('Jeunes Plants'!L550&lt;&gt;"",'Jeunes Plants'!L550,"")</f>
        <v>S9</v>
      </c>
      <c r="C772" s="107" t="str">
        <f>IF('Jeunes Plants'!B550&lt;&gt;"",'Jeunes Plants'!B550,"")</f>
        <v>GERANIUM BALCON</v>
      </c>
      <c r="D772" s="107" t="str">
        <f>IF('Jeunes Plants'!C550&lt;&gt;"",'Jeunes Plants'!C550,"")</f>
        <v>Balcon Rose</v>
      </c>
      <c r="E772" s="103">
        <f>IF('Jeunes Plants'!H550&lt;&gt;"",'Jeunes Plants'!H550,"")</f>
        <v>8</v>
      </c>
      <c r="F772" s="103" t="str">
        <f>IF('Jeunes Plants'!E550&lt;&gt;"",'Jeunes Plants'!E550,"")</f>
        <v>B</v>
      </c>
      <c r="G772" s="103" t="str">
        <f>IF('Jeunes Plants'!N550&lt;&gt;"",'Jeunes Plants'!N550,"")</f>
        <v>M3</v>
      </c>
      <c r="H772" s="103" t="str">
        <f>IF('Jeunes Plants'!I550&lt;&gt;"",'Jeunes Plants'!I550,"")</f>
        <v>B</v>
      </c>
      <c r="I772" s="103" t="str">
        <f>IF('Jeunes Plants'!J550&lt;&gt;"",'Jeunes Plants'!J550,"")</f>
        <v/>
      </c>
      <c r="J772" s="103">
        <f>IF($J$9=36,'Jeunes Plants'!U550,IF($J$9=37,'Jeunes Plants'!V550,IF($J$9=38,'Jeunes Plants'!W550,IF($J$9=39,'Jeunes Plants'!X550,IF($J$9=40,'Jeunes Plants'!Y550,IF($J$9=41,'Jeunes Plants'!Z550,IF($J$9=42,'Jeunes Plants'!AA550,IF($J$9=43,'Jeunes Plants'!AB550,IF($J$9=44,'Jeunes Plants'!AC550,IF($J$9=45,'Jeunes Plants'!AD550,IF($J$9=46,'Jeunes Plants'!AE550,IF($J$9=47,'Jeunes Plants'!AF550,IF($J$9=48,'Jeunes Plants'!AG550,IF($J$9=49,'Jeunes Plants'!AH550,IF($J$9=50,'Jeunes Plants'!AI550,IF($J$9=51,'Jeunes Plants'!AJ550,IF($J$9=52,'Jeunes Plants'!AK550,IF($J$9=1,'Jeunes Plants'!AL550,IF($J$9=2,'Jeunes Plants'!AM550,IF($J$9=3,'Jeunes Plants'!AN550,IF($J$9=4,'Jeunes Plants'!AO550,IF($J$9=5,'Jeunes Plants'!AP550,IF($J$9=6,'Jeunes Plants'!AQ550,IF($J$9=7,'Jeunes Plants'!AR550,IF($J$9=8,'Jeunes Plants'!AS550,IF($J$9=9,'Jeunes Plants'!AT550,IF($J$9=10,'Jeunes Plants'!AU550,IF($J$9=11,'Jeunes Plants'!AV550,IF($J$9=12,'Jeunes Plants'!AW550,IF($J$9=13,'Jeunes Plants'!AX550,IF($J$9=14,'Jeunes Plants'!AY550,IF($J$9=15,'Jeunes Plants'!AZ550,IF($J$9=16,'Jeunes Plants'!BA550,IF($J$9=17,'Jeunes Plants'!BB550,IF($J$9=18,'Jeunes Plants'!BC550,IF($J$9=19,'Jeunes Plants'!BD550,IF($J$9=20,'Jeunes Plants'!BE550,IF($J$9=21,'Jeunes Plants'!BF550,IF($J$9=22,'Jeunes Plants'!BG550,IF($J$9=23,'Jeunes Plants'!BH550,IF($J$9=24,'Jeunes Plants'!BI550,IF($J$9=25,'Jeunes Plants'!BJ550,IF($J$9=26,'Jeunes Plants'!BK550,IF($J$9=27,'Jeunes Plants'!BL550,IF($J$9=28,'Jeunes Plants'!BM550,IF($J$9=29,'Jeunes Plants'!BN550,IF($J$9=30,'Jeunes Plants'!BO550,IF($J$9=31,'Jeunes Plants'!BP550,IF($J$9=32,'Jeunes Plants'!BQ550,IF($J$9=33,'Jeunes Plants'!BR550,IF($J$9=34,'Jeunes Plants'!BS550,IF($J$9=35,'Jeunes Plants'!B12453,))))))))))))))))))))))))))))))))))))))))))))))))))))</f>
        <v>0</v>
      </c>
      <c r="K772" s="103" t="str">
        <f>IF('Jeunes Plants'!R550=0,"","Erreur")</f>
        <v/>
      </c>
    </row>
    <row r="773" spans="1:11" x14ac:dyDescent="0.25">
      <c r="A773" s="103">
        <f>IF('Jeunes Plants'!A551&lt;&gt;"",'Jeunes Plants'!A551,"")</f>
        <v>63</v>
      </c>
      <c r="B773" s="103" t="str">
        <f>IF('Jeunes Plants'!L551&lt;&gt;"",'Jeunes Plants'!L551,"")</f>
        <v>S9</v>
      </c>
      <c r="C773" s="107" t="str">
        <f>IF('Jeunes Plants'!B551&lt;&gt;"",'Jeunes Plants'!B551,"")</f>
        <v>GERANIUM BALCON</v>
      </c>
      <c r="D773" s="107" t="str">
        <f>IF('Jeunes Plants'!C551&lt;&gt;"",'Jeunes Plants'!C551,"")</f>
        <v>Balcon Rouge Framboise</v>
      </c>
      <c r="E773" s="103">
        <f>IF('Jeunes Plants'!H551&lt;&gt;"",'Jeunes Plants'!H551,"")</f>
        <v>8</v>
      </c>
      <c r="F773" s="103" t="str">
        <f>IF('Jeunes Plants'!E551&lt;&gt;"",'Jeunes Plants'!E551,"")</f>
        <v>B</v>
      </c>
      <c r="G773" s="103" t="str">
        <f>IF('Jeunes Plants'!N551&lt;&gt;"",'Jeunes Plants'!N551,"")</f>
        <v>M3</v>
      </c>
      <c r="H773" s="103" t="str">
        <f>IF('Jeunes Plants'!I551&lt;&gt;"",'Jeunes Plants'!I551,"")</f>
        <v>B</v>
      </c>
      <c r="I773" s="103" t="str">
        <f>IF('Jeunes Plants'!J551&lt;&gt;"",'Jeunes Plants'!J551,"")</f>
        <v/>
      </c>
      <c r="J773" s="103">
        <f>IF($J$9=36,'Jeunes Plants'!U551,IF($J$9=37,'Jeunes Plants'!V551,IF($J$9=38,'Jeunes Plants'!W551,IF($J$9=39,'Jeunes Plants'!X551,IF($J$9=40,'Jeunes Plants'!Y551,IF($J$9=41,'Jeunes Plants'!Z551,IF($J$9=42,'Jeunes Plants'!AA551,IF($J$9=43,'Jeunes Plants'!AB551,IF($J$9=44,'Jeunes Plants'!AC551,IF($J$9=45,'Jeunes Plants'!AD551,IF($J$9=46,'Jeunes Plants'!AE551,IF($J$9=47,'Jeunes Plants'!AF551,IF($J$9=48,'Jeunes Plants'!AG551,IF($J$9=49,'Jeunes Plants'!AH551,IF($J$9=50,'Jeunes Plants'!AI551,IF($J$9=51,'Jeunes Plants'!AJ551,IF($J$9=52,'Jeunes Plants'!AK551,IF($J$9=1,'Jeunes Plants'!AL551,IF($J$9=2,'Jeunes Plants'!AM551,IF($J$9=3,'Jeunes Plants'!AN551,IF($J$9=4,'Jeunes Plants'!AO551,IF($J$9=5,'Jeunes Plants'!AP551,IF($J$9=6,'Jeunes Plants'!AQ551,IF($J$9=7,'Jeunes Plants'!AR551,IF($J$9=8,'Jeunes Plants'!AS551,IF($J$9=9,'Jeunes Plants'!AT551,IF($J$9=10,'Jeunes Plants'!AU551,IF($J$9=11,'Jeunes Plants'!AV551,IF($J$9=12,'Jeunes Plants'!AW551,IF($J$9=13,'Jeunes Plants'!AX551,IF($J$9=14,'Jeunes Plants'!AY551,IF($J$9=15,'Jeunes Plants'!AZ551,IF($J$9=16,'Jeunes Plants'!BA551,IF($J$9=17,'Jeunes Plants'!BB551,IF($J$9=18,'Jeunes Plants'!BC551,IF($J$9=19,'Jeunes Plants'!BD551,IF($J$9=20,'Jeunes Plants'!BE551,IF($J$9=21,'Jeunes Plants'!BF551,IF($J$9=22,'Jeunes Plants'!BG551,IF($J$9=23,'Jeunes Plants'!BH551,IF($J$9=24,'Jeunes Plants'!BI551,IF($J$9=25,'Jeunes Plants'!BJ551,IF($J$9=26,'Jeunes Plants'!BK551,IF($J$9=27,'Jeunes Plants'!BL551,IF($J$9=28,'Jeunes Plants'!BM551,IF($J$9=29,'Jeunes Plants'!BN551,IF($J$9=30,'Jeunes Plants'!BO551,IF($J$9=31,'Jeunes Plants'!BP551,IF($J$9=32,'Jeunes Plants'!BQ551,IF($J$9=33,'Jeunes Plants'!BR551,IF($J$9=34,'Jeunes Plants'!BS551,IF($J$9=35,'Jeunes Plants'!B12454,))))))))))))))))))))))))))))))))))))))))))))))))))))</f>
        <v>0</v>
      </c>
      <c r="K773" s="103" t="str">
        <f>IF('Jeunes Plants'!R551=0,"","Erreur")</f>
        <v/>
      </c>
    </row>
    <row r="774" spans="1:11" x14ac:dyDescent="0.25">
      <c r="A774" s="103">
        <f>IF('Jeunes Plants'!A552&lt;&gt;"",'Jeunes Plants'!A552,"")</f>
        <v>1508</v>
      </c>
      <c r="B774" s="103" t="str">
        <f>IF('Jeunes Plants'!L552&lt;&gt;"",'Jeunes Plants'!L552,"")</f>
        <v>S9</v>
      </c>
      <c r="C774" s="107" t="str">
        <f>IF('Jeunes Plants'!B552&lt;&gt;"",'Jeunes Plants'!B552,"")</f>
        <v>GERANIUM BALCON</v>
      </c>
      <c r="D774" s="107" t="str">
        <f>IF('Jeunes Plants'!C552&lt;&gt;"",'Jeunes Plants'!C552,"")</f>
        <v>Balcon Ville de Dresde pac</v>
      </c>
      <c r="E774" s="103">
        <f>IF('Jeunes Plants'!H552&lt;&gt;"",'Jeunes Plants'!H552,"")</f>
        <v>8</v>
      </c>
      <c r="F774" s="103" t="str">
        <f>IF('Jeunes Plants'!E552&lt;&gt;"",'Jeunes Plants'!E552,"")</f>
        <v>B</v>
      </c>
      <c r="G774" s="103" t="str">
        <f>IF('Jeunes Plants'!N552&lt;&gt;"",'Jeunes Plants'!N552,"")</f>
        <v>M3</v>
      </c>
      <c r="H774" s="103" t="str">
        <f>IF('Jeunes Plants'!I552&lt;&gt;"",'Jeunes Plants'!I552,"")</f>
        <v>B</v>
      </c>
      <c r="I774" s="103">
        <f>IF('Jeunes Plants'!J552&lt;&gt;"",'Jeunes Plants'!J552,"")</f>
        <v>0.04</v>
      </c>
      <c r="J774" s="103">
        <f>IF($J$9=36,'Jeunes Plants'!U552,IF($J$9=37,'Jeunes Plants'!V552,IF($J$9=38,'Jeunes Plants'!W552,IF($J$9=39,'Jeunes Plants'!X552,IF($J$9=40,'Jeunes Plants'!Y552,IF($J$9=41,'Jeunes Plants'!Z552,IF($J$9=42,'Jeunes Plants'!AA552,IF($J$9=43,'Jeunes Plants'!AB552,IF($J$9=44,'Jeunes Plants'!AC552,IF($J$9=45,'Jeunes Plants'!AD552,IF($J$9=46,'Jeunes Plants'!AE552,IF($J$9=47,'Jeunes Plants'!AF552,IF($J$9=48,'Jeunes Plants'!AG552,IF($J$9=49,'Jeunes Plants'!AH552,IF($J$9=50,'Jeunes Plants'!AI552,IF($J$9=51,'Jeunes Plants'!AJ552,IF($J$9=52,'Jeunes Plants'!AK552,IF($J$9=1,'Jeunes Plants'!AL552,IF($J$9=2,'Jeunes Plants'!AM552,IF($J$9=3,'Jeunes Plants'!AN552,IF($J$9=4,'Jeunes Plants'!AO552,IF($J$9=5,'Jeunes Plants'!AP552,IF($J$9=6,'Jeunes Plants'!AQ552,IF($J$9=7,'Jeunes Plants'!AR552,IF($J$9=8,'Jeunes Plants'!AS552,IF($J$9=9,'Jeunes Plants'!AT552,IF($J$9=10,'Jeunes Plants'!AU552,IF($J$9=11,'Jeunes Plants'!AV552,IF($J$9=12,'Jeunes Plants'!AW552,IF($J$9=13,'Jeunes Plants'!AX552,IF($J$9=14,'Jeunes Plants'!AY552,IF($J$9=15,'Jeunes Plants'!AZ552,IF($J$9=16,'Jeunes Plants'!BA552,IF($J$9=17,'Jeunes Plants'!BB552,IF($J$9=18,'Jeunes Plants'!BC552,IF($J$9=19,'Jeunes Plants'!BD552,IF($J$9=20,'Jeunes Plants'!BE552,IF($J$9=21,'Jeunes Plants'!BF552,IF($J$9=22,'Jeunes Plants'!BG552,IF($J$9=23,'Jeunes Plants'!BH552,IF($J$9=24,'Jeunes Plants'!BI552,IF($J$9=25,'Jeunes Plants'!BJ552,IF($J$9=26,'Jeunes Plants'!BK552,IF($J$9=27,'Jeunes Plants'!BL552,IF($J$9=28,'Jeunes Plants'!BM552,IF($J$9=29,'Jeunes Plants'!BN552,IF($J$9=30,'Jeunes Plants'!BO552,IF($J$9=31,'Jeunes Plants'!BP552,IF($J$9=32,'Jeunes Plants'!BQ552,IF($J$9=33,'Jeunes Plants'!BR552,IF($J$9=34,'Jeunes Plants'!BS552,IF($J$9=35,'Jeunes Plants'!B12455,))))))))))))))))))))))))))))))))))))))))))))))))))))</f>
        <v>0</v>
      </c>
      <c r="K774" s="103" t="str">
        <f>IF('Jeunes Plants'!R552=0,"","Erreur")</f>
        <v/>
      </c>
    </row>
    <row r="775" spans="1:11" x14ac:dyDescent="0.25">
      <c r="A775" s="450"/>
      <c r="B775" s="450"/>
      <c r="C775" s="451" t="s">
        <v>1904</v>
      </c>
      <c r="D775" s="451"/>
      <c r="E775" s="450"/>
      <c r="F775" s="450"/>
      <c r="G775" s="450"/>
      <c r="H775" s="450"/>
      <c r="I775" s="450"/>
      <c r="J775" s="450">
        <f>SUBTOTAL(9,J769:J774)</f>
        <v>0</v>
      </c>
      <c r="K775" s="450"/>
    </row>
    <row r="776" spans="1:11" x14ac:dyDescent="0.25">
      <c r="A776" s="103" t="str">
        <f>IF('Jeunes Plants'!A553&lt;&gt;"",'Jeunes Plants'!A553,"")</f>
        <v/>
      </c>
      <c r="B776" s="103" t="str">
        <f>IF('Jeunes Plants'!L553&lt;&gt;"",'Jeunes Plants'!L553,"")</f>
        <v>E</v>
      </c>
      <c r="C776" s="107" t="str">
        <f>IF('Jeunes Plants'!B553&lt;&gt;"",'Jeunes Plants'!B553,"")</f>
        <v>GERANIUM BALCON NAIN</v>
      </c>
      <c r="D776" s="107" t="str">
        <f>IF('Jeunes Plants'!C553&lt;&gt;"",'Jeunes Plants'!C553,"")</f>
        <v/>
      </c>
      <c r="E776" s="103" t="str">
        <f>IF('Jeunes Plants'!H553&lt;&gt;"",'Jeunes Plants'!H553,"")</f>
        <v/>
      </c>
      <c r="F776" s="103" t="str">
        <f>IF('Jeunes Plants'!E553&lt;&gt;"",'Jeunes Plants'!E553,"")</f>
        <v/>
      </c>
      <c r="G776" s="103" t="str">
        <f>IF('Jeunes Plants'!N553&lt;&gt;"",'Jeunes Plants'!N553,"")</f>
        <v/>
      </c>
      <c r="H776" s="103" t="str">
        <f>IF('Jeunes Plants'!I553&lt;&gt;"",'Jeunes Plants'!I553,"")</f>
        <v/>
      </c>
      <c r="I776" s="103" t="str">
        <f>IF('Jeunes Plants'!J553&lt;&gt;"",'Jeunes Plants'!J553,"")</f>
        <v/>
      </c>
      <c r="J776" s="103">
        <f>IF($J$9=36,'Jeunes Plants'!U553,IF($J$9=37,'Jeunes Plants'!V553,IF($J$9=38,'Jeunes Plants'!W553,IF($J$9=39,'Jeunes Plants'!X553,IF($J$9=40,'Jeunes Plants'!Y553,IF($J$9=41,'Jeunes Plants'!Z553,IF($J$9=42,'Jeunes Plants'!AA553,IF($J$9=43,'Jeunes Plants'!AB553,IF($J$9=44,'Jeunes Plants'!AC553,IF($J$9=45,'Jeunes Plants'!AD553,IF($J$9=46,'Jeunes Plants'!AE553,IF($J$9=47,'Jeunes Plants'!AF553,IF($J$9=48,'Jeunes Plants'!AG553,IF($J$9=49,'Jeunes Plants'!AH553,IF($J$9=50,'Jeunes Plants'!AI553,IF($J$9=51,'Jeunes Plants'!AJ553,IF($J$9=52,'Jeunes Plants'!AK553,IF($J$9=1,'Jeunes Plants'!AL553,IF($J$9=2,'Jeunes Plants'!AM553,IF($J$9=3,'Jeunes Plants'!AN553,IF($J$9=4,'Jeunes Plants'!AO553,IF($J$9=5,'Jeunes Plants'!AP553,IF($J$9=6,'Jeunes Plants'!AQ553,IF($J$9=7,'Jeunes Plants'!AR553,IF($J$9=8,'Jeunes Plants'!AS553,IF($J$9=9,'Jeunes Plants'!AT553,IF($J$9=10,'Jeunes Plants'!AU553,IF($J$9=11,'Jeunes Plants'!AV553,IF($J$9=12,'Jeunes Plants'!AW553,IF($J$9=13,'Jeunes Plants'!AX553,IF($J$9=14,'Jeunes Plants'!AY553,IF($J$9=15,'Jeunes Plants'!AZ553,IF($J$9=16,'Jeunes Plants'!BA553,IF($J$9=17,'Jeunes Plants'!BB553,IF($J$9=18,'Jeunes Plants'!BC553,IF($J$9=19,'Jeunes Plants'!BD553,IF($J$9=20,'Jeunes Plants'!BE553,IF($J$9=21,'Jeunes Plants'!BF553,IF($J$9=22,'Jeunes Plants'!BG553,IF($J$9=23,'Jeunes Plants'!BH553,IF($J$9=24,'Jeunes Plants'!BI553,IF($J$9=25,'Jeunes Plants'!BJ553,IF($J$9=26,'Jeunes Plants'!BK553,IF($J$9=27,'Jeunes Plants'!BL553,IF($J$9=28,'Jeunes Plants'!BM553,IF($J$9=29,'Jeunes Plants'!BN553,IF($J$9=30,'Jeunes Plants'!BO553,IF($J$9=31,'Jeunes Plants'!BP553,IF($J$9=32,'Jeunes Plants'!BQ553,IF($J$9=33,'Jeunes Plants'!BR553,IF($J$9=34,'Jeunes Plants'!BS553,IF($J$9=35,'Jeunes Plants'!B12456,))))))))))))))))))))))))))))))))))))))))))))))))))))</f>
        <v>0</v>
      </c>
      <c r="K776" s="103" t="str">
        <f>IF('Jeunes Plants'!R553=0,"","Erreur")</f>
        <v/>
      </c>
    </row>
    <row r="777" spans="1:11" x14ac:dyDescent="0.25">
      <c r="A777" s="103">
        <f>IF('Jeunes Plants'!A554&lt;&gt;"",'Jeunes Plants'!A554,"")</f>
        <v>73</v>
      </c>
      <c r="B777" s="103" t="str">
        <f>IF('Jeunes Plants'!L554&lt;&gt;"",'Jeunes Plants'!L554,"")</f>
        <v>S9</v>
      </c>
      <c r="C777" s="107" t="str">
        <f>IF('Jeunes Plants'!B554&lt;&gt;"",'Jeunes Plants'!B554,"")</f>
        <v>GERANIUM BALCON</v>
      </c>
      <c r="D777" s="107" t="str">
        <f>IF('Jeunes Plants'!C554&lt;&gt;"",'Jeunes Plants'!C554,"")</f>
        <v>Nain Lilas</v>
      </c>
      <c r="E777" s="103">
        <f>IF('Jeunes Plants'!H554&lt;&gt;"",'Jeunes Plants'!H554,"")</f>
        <v>8</v>
      </c>
      <c r="F777" s="103" t="str">
        <f>IF('Jeunes Plants'!E554&lt;&gt;"",'Jeunes Plants'!E554,"")</f>
        <v>B</v>
      </c>
      <c r="G777" s="103" t="str">
        <f>IF('Jeunes Plants'!N554&lt;&gt;"",'Jeunes Plants'!N554,"")</f>
        <v>M3</v>
      </c>
      <c r="H777" s="103" t="str">
        <f>IF('Jeunes Plants'!I554&lt;&gt;"",'Jeunes Plants'!I554,"")</f>
        <v>B</v>
      </c>
      <c r="I777" s="103" t="str">
        <f>IF('Jeunes Plants'!J554&lt;&gt;"",'Jeunes Plants'!J554,"")</f>
        <v/>
      </c>
      <c r="J777" s="103">
        <f>IF($J$9=36,'Jeunes Plants'!U554,IF($J$9=37,'Jeunes Plants'!V554,IF($J$9=38,'Jeunes Plants'!W554,IF($J$9=39,'Jeunes Plants'!X554,IF($J$9=40,'Jeunes Plants'!Y554,IF($J$9=41,'Jeunes Plants'!Z554,IF($J$9=42,'Jeunes Plants'!AA554,IF($J$9=43,'Jeunes Plants'!AB554,IF($J$9=44,'Jeunes Plants'!AC554,IF($J$9=45,'Jeunes Plants'!AD554,IF($J$9=46,'Jeunes Plants'!AE554,IF($J$9=47,'Jeunes Plants'!AF554,IF($J$9=48,'Jeunes Plants'!AG554,IF($J$9=49,'Jeunes Plants'!AH554,IF($J$9=50,'Jeunes Plants'!AI554,IF($J$9=51,'Jeunes Plants'!AJ554,IF($J$9=52,'Jeunes Plants'!AK554,IF($J$9=1,'Jeunes Plants'!AL554,IF($J$9=2,'Jeunes Plants'!AM554,IF($J$9=3,'Jeunes Plants'!AN554,IF($J$9=4,'Jeunes Plants'!AO554,IF($J$9=5,'Jeunes Plants'!AP554,IF($J$9=6,'Jeunes Plants'!AQ554,IF($J$9=7,'Jeunes Plants'!AR554,IF($J$9=8,'Jeunes Plants'!AS554,IF($J$9=9,'Jeunes Plants'!AT554,IF($J$9=10,'Jeunes Plants'!AU554,IF($J$9=11,'Jeunes Plants'!AV554,IF($J$9=12,'Jeunes Plants'!AW554,IF($J$9=13,'Jeunes Plants'!AX554,IF($J$9=14,'Jeunes Plants'!AY554,IF($J$9=15,'Jeunes Plants'!AZ554,IF($J$9=16,'Jeunes Plants'!BA554,IF($J$9=17,'Jeunes Plants'!BB554,IF($J$9=18,'Jeunes Plants'!BC554,IF($J$9=19,'Jeunes Plants'!BD554,IF($J$9=20,'Jeunes Plants'!BE554,IF($J$9=21,'Jeunes Plants'!BF554,IF($J$9=22,'Jeunes Plants'!BG554,IF($J$9=23,'Jeunes Plants'!BH554,IF($J$9=24,'Jeunes Plants'!BI554,IF($J$9=25,'Jeunes Plants'!BJ554,IF($J$9=26,'Jeunes Plants'!BK554,IF($J$9=27,'Jeunes Plants'!BL554,IF($J$9=28,'Jeunes Plants'!BM554,IF($J$9=29,'Jeunes Plants'!BN554,IF($J$9=30,'Jeunes Plants'!BO554,IF($J$9=31,'Jeunes Plants'!BP554,IF($J$9=32,'Jeunes Plants'!BQ554,IF($J$9=33,'Jeunes Plants'!BR554,IF($J$9=34,'Jeunes Plants'!BS554,IF($J$9=35,'Jeunes Plants'!B12457,))))))))))))))))))))))))))))))))))))))))))))))))))))</f>
        <v>0</v>
      </c>
      <c r="K777" s="103" t="str">
        <f>IF('Jeunes Plants'!R554=0,"","Erreur")</f>
        <v/>
      </c>
    </row>
    <row r="778" spans="1:11" x14ac:dyDescent="0.25">
      <c r="A778" s="103">
        <f>IF('Jeunes Plants'!A555&lt;&gt;"",'Jeunes Plants'!A555,"")</f>
        <v>71</v>
      </c>
      <c r="B778" s="103" t="str">
        <f>IF('Jeunes Plants'!L555&lt;&gt;"",'Jeunes Plants'!L555,"")</f>
        <v>S9</v>
      </c>
      <c r="C778" s="107" t="str">
        <f>IF('Jeunes Plants'!B555&lt;&gt;"",'Jeunes Plants'!B555,"")</f>
        <v>GERANIUM BALCON</v>
      </c>
      <c r="D778" s="107" t="str">
        <f>IF('Jeunes Plants'!C555&lt;&gt;"",'Jeunes Plants'!C555,"")</f>
        <v>Nain Rouge</v>
      </c>
      <c r="E778" s="103">
        <f>IF('Jeunes Plants'!H555&lt;&gt;"",'Jeunes Plants'!H555,"")</f>
        <v>8</v>
      </c>
      <c r="F778" s="103" t="str">
        <f>IF('Jeunes Plants'!E555&lt;&gt;"",'Jeunes Plants'!E555,"")</f>
        <v>B</v>
      </c>
      <c r="G778" s="103" t="str">
        <f>IF('Jeunes Plants'!N555&lt;&gt;"",'Jeunes Plants'!N555,"")</f>
        <v>M3</v>
      </c>
      <c r="H778" s="103" t="str">
        <f>IF('Jeunes Plants'!I555&lt;&gt;"",'Jeunes Plants'!I555,"")</f>
        <v>B</v>
      </c>
      <c r="I778" s="103" t="str">
        <f>IF('Jeunes Plants'!J555&lt;&gt;"",'Jeunes Plants'!J555,"")</f>
        <v/>
      </c>
      <c r="J778" s="103">
        <f>IF($J$9=36,'Jeunes Plants'!U555,IF($J$9=37,'Jeunes Plants'!V555,IF($J$9=38,'Jeunes Plants'!W555,IF($J$9=39,'Jeunes Plants'!X555,IF($J$9=40,'Jeunes Plants'!Y555,IF($J$9=41,'Jeunes Plants'!Z555,IF($J$9=42,'Jeunes Plants'!AA555,IF($J$9=43,'Jeunes Plants'!AB555,IF($J$9=44,'Jeunes Plants'!AC555,IF($J$9=45,'Jeunes Plants'!AD555,IF($J$9=46,'Jeunes Plants'!AE555,IF($J$9=47,'Jeunes Plants'!AF555,IF($J$9=48,'Jeunes Plants'!AG555,IF($J$9=49,'Jeunes Plants'!AH555,IF($J$9=50,'Jeunes Plants'!AI555,IF($J$9=51,'Jeunes Plants'!AJ555,IF($J$9=52,'Jeunes Plants'!AK555,IF($J$9=1,'Jeunes Plants'!AL555,IF($J$9=2,'Jeunes Plants'!AM555,IF($J$9=3,'Jeunes Plants'!AN555,IF($J$9=4,'Jeunes Plants'!AO555,IF($J$9=5,'Jeunes Plants'!AP555,IF($J$9=6,'Jeunes Plants'!AQ555,IF($J$9=7,'Jeunes Plants'!AR555,IF($J$9=8,'Jeunes Plants'!AS555,IF($J$9=9,'Jeunes Plants'!AT555,IF($J$9=10,'Jeunes Plants'!AU555,IF($J$9=11,'Jeunes Plants'!AV555,IF($J$9=12,'Jeunes Plants'!AW555,IF($J$9=13,'Jeunes Plants'!AX555,IF($J$9=14,'Jeunes Plants'!AY555,IF($J$9=15,'Jeunes Plants'!AZ555,IF($J$9=16,'Jeunes Plants'!BA555,IF($J$9=17,'Jeunes Plants'!BB555,IF($J$9=18,'Jeunes Plants'!BC555,IF($J$9=19,'Jeunes Plants'!BD555,IF($J$9=20,'Jeunes Plants'!BE555,IF($J$9=21,'Jeunes Plants'!BF555,IF($J$9=22,'Jeunes Plants'!BG555,IF($J$9=23,'Jeunes Plants'!BH555,IF($J$9=24,'Jeunes Plants'!BI555,IF($J$9=25,'Jeunes Plants'!BJ555,IF($J$9=26,'Jeunes Plants'!BK555,IF($J$9=27,'Jeunes Plants'!BL555,IF($J$9=28,'Jeunes Plants'!BM555,IF($J$9=29,'Jeunes Plants'!BN555,IF($J$9=30,'Jeunes Plants'!BO555,IF($J$9=31,'Jeunes Plants'!BP555,IF($J$9=32,'Jeunes Plants'!BQ555,IF($J$9=33,'Jeunes Plants'!BR555,IF($J$9=34,'Jeunes Plants'!BS555,IF($J$9=35,'Jeunes Plants'!B12458,))))))))))))))))))))))))))))))))))))))))))))))))))))</f>
        <v>0</v>
      </c>
      <c r="K778" s="103" t="str">
        <f>IF('Jeunes Plants'!R555=0,"","Erreur")</f>
        <v/>
      </c>
    </row>
    <row r="779" spans="1:11" x14ac:dyDescent="0.25">
      <c r="A779" s="103">
        <f>IF('Jeunes Plants'!A556&lt;&gt;"",'Jeunes Plants'!A556,"")</f>
        <v>1976</v>
      </c>
      <c r="B779" s="103" t="str">
        <f>IF('Jeunes Plants'!L556&lt;&gt;"",'Jeunes Plants'!L556,"")</f>
        <v>S9</v>
      </c>
      <c r="C779" s="107" t="str">
        <f>IF('Jeunes Plants'!B556&lt;&gt;"",'Jeunes Plants'!B556,"")</f>
        <v>GERANIUM BALCON</v>
      </c>
      <c r="D779" s="107" t="str">
        <f>IF('Jeunes Plants'!C556&lt;&gt;"",'Jeunes Plants'!C556,"")</f>
        <v>Nain Evka pac</v>
      </c>
      <c r="E779" s="103">
        <f>IF('Jeunes Plants'!H556&lt;&gt;"",'Jeunes Plants'!H556,"")</f>
        <v>8</v>
      </c>
      <c r="F779" s="103" t="str">
        <f>IF('Jeunes Plants'!E556&lt;&gt;"",'Jeunes Plants'!E556,"")</f>
        <v>B</v>
      </c>
      <c r="G779" s="103" t="str">
        <f>IF('Jeunes Plants'!N556&lt;&gt;"",'Jeunes Plants'!N556,"")</f>
        <v>M3</v>
      </c>
      <c r="H779" s="103" t="str">
        <f>IF('Jeunes Plants'!I556&lt;&gt;"",'Jeunes Plants'!I556,"")</f>
        <v>B</v>
      </c>
      <c r="I779" s="103">
        <f>IF('Jeunes Plants'!J556&lt;&gt;"",'Jeunes Plants'!J556,"")</f>
        <v>0.04</v>
      </c>
      <c r="J779" s="103">
        <f>IF($J$9=36,'Jeunes Plants'!U556,IF($J$9=37,'Jeunes Plants'!V556,IF($J$9=38,'Jeunes Plants'!W556,IF($J$9=39,'Jeunes Plants'!X556,IF($J$9=40,'Jeunes Plants'!Y556,IF($J$9=41,'Jeunes Plants'!Z556,IF($J$9=42,'Jeunes Plants'!AA556,IF($J$9=43,'Jeunes Plants'!AB556,IF($J$9=44,'Jeunes Plants'!AC556,IF($J$9=45,'Jeunes Plants'!AD556,IF($J$9=46,'Jeunes Plants'!AE556,IF($J$9=47,'Jeunes Plants'!AF556,IF($J$9=48,'Jeunes Plants'!AG556,IF($J$9=49,'Jeunes Plants'!AH556,IF($J$9=50,'Jeunes Plants'!AI556,IF($J$9=51,'Jeunes Plants'!AJ556,IF($J$9=52,'Jeunes Plants'!AK556,IF($J$9=1,'Jeunes Plants'!AL556,IF($J$9=2,'Jeunes Plants'!AM556,IF($J$9=3,'Jeunes Plants'!AN556,IF($J$9=4,'Jeunes Plants'!AO556,IF($J$9=5,'Jeunes Plants'!AP556,IF($J$9=6,'Jeunes Plants'!AQ556,IF($J$9=7,'Jeunes Plants'!AR556,IF($J$9=8,'Jeunes Plants'!AS556,IF($J$9=9,'Jeunes Plants'!AT556,IF($J$9=10,'Jeunes Plants'!AU556,IF($J$9=11,'Jeunes Plants'!AV556,IF($J$9=12,'Jeunes Plants'!AW556,IF($J$9=13,'Jeunes Plants'!AX556,IF($J$9=14,'Jeunes Plants'!AY556,IF($J$9=15,'Jeunes Plants'!AZ556,IF($J$9=16,'Jeunes Plants'!BA556,IF($J$9=17,'Jeunes Plants'!BB556,IF($J$9=18,'Jeunes Plants'!BC556,IF($J$9=19,'Jeunes Plants'!BD556,IF($J$9=20,'Jeunes Plants'!BE556,IF($J$9=21,'Jeunes Plants'!BF556,IF($J$9=22,'Jeunes Plants'!BG556,IF($J$9=23,'Jeunes Plants'!BH556,IF($J$9=24,'Jeunes Plants'!BI556,IF($J$9=25,'Jeunes Plants'!BJ556,IF($J$9=26,'Jeunes Plants'!BK556,IF($J$9=27,'Jeunes Plants'!BL556,IF($J$9=28,'Jeunes Plants'!BM556,IF($J$9=29,'Jeunes Plants'!BN556,IF($J$9=30,'Jeunes Plants'!BO556,IF($J$9=31,'Jeunes Plants'!BP556,IF($J$9=32,'Jeunes Plants'!BQ556,IF($J$9=33,'Jeunes Plants'!BR556,IF($J$9=34,'Jeunes Plants'!BS556,IF($J$9=35,'Jeunes Plants'!B12459,))))))))))))))))))))))))))))))))))))))))))))))))))))</f>
        <v>0</v>
      </c>
      <c r="K779" s="103" t="str">
        <f>IF('Jeunes Plants'!R556=0,"","Erreur")</f>
        <v/>
      </c>
    </row>
    <row r="780" spans="1:11" x14ac:dyDescent="0.25">
      <c r="A780" s="450"/>
      <c r="B780" s="450"/>
      <c r="C780" s="451" t="s">
        <v>1904</v>
      </c>
      <c r="D780" s="451"/>
      <c r="E780" s="450"/>
      <c r="F780" s="450"/>
      <c r="G780" s="450"/>
      <c r="H780" s="450"/>
      <c r="I780" s="450"/>
      <c r="J780" s="450">
        <f>SUBTOTAL(9,J776:J779)</f>
        <v>0</v>
      </c>
      <c r="K780" s="450"/>
    </row>
    <row r="781" spans="1:11" x14ac:dyDescent="0.25">
      <c r="A781" s="103" t="str">
        <f>IF('Jeunes Plants'!A557&lt;&gt;"",'Jeunes Plants'!A557,"")</f>
        <v/>
      </c>
      <c r="B781" s="103" t="str">
        <f>IF('Jeunes Plants'!L557&lt;&gt;"",'Jeunes Plants'!L557,"")</f>
        <v>E</v>
      </c>
      <c r="C781" s="107" t="str">
        <f>IF('Jeunes Plants'!B557&lt;&gt;"",'Jeunes Plants'!B557,"")</f>
        <v>GERANIUM BALCON BOIS BLANC</v>
      </c>
      <c r="D781" s="107" t="str">
        <f>IF('Jeunes Plants'!C557&lt;&gt;"",'Jeunes Plants'!C557,"")</f>
        <v/>
      </c>
      <c r="E781" s="103" t="str">
        <f>IF('Jeunes Plants'!H557&lt;&gt;"",'Jeunes Plants'!H557,"")</f>
        <v/>
      </c>
      <c r="F781" s="103" t="str">
        <f>IF('Jeunes Plants'!E557&lt;&gt;"",'Jeunes Plants'!E557,"")</f>
        <v/>
      </c>
      <c r="G781" s="103" t="str">
        <f>IF('Jeunes Plants'!N557&lt;&gt;"",'Jeunes Plants'!N557,"")</f>
        <v/>
      </c>
      <c r="H781" s="103" t="str">
        <f>IF('Jeunes Plants'!I557&lt;&gt;"",'Jeunes Plants'!I557,"")</f>
        <v/>
      </c>
      <c r="I781" s="103" t="str">
        <f>IF('Jeunes Plants'!J557&lt;&gt;"",'Jeunes Plants'!J557,"")</f>
        <v/>
      </c>
      <c r="J781" s="103">
        <f>IF($J$9=36,'Jeunes Plants'!U557,IF($J$9=37,'Jeunes Plants'!V557,IF($J$9=38,'Jeunes Plants'!W557,IF($J$9=39,'Jeunes Plants'!X557,IF($J$9=40,'Jeunes Plants'!Y557,IF($J$9=41,'Jeunes Plants'!Z557,IF($J$9=42,'Jeunes Plants'!AA557,IF($J$9=43,'Jeunes Plants'!AB557,IF($J$9=44,'Jeunes Plants'!AC557,IF($J$9=45,'Jeunes Plants'!AD557,IF($J$9=46,'Jeunes Plants'!AE557,IF($J$9=47,'Jeunes Plants'!AF557,IF($J$9=48,'Jeunes Plants'!AG557,IF($J$9=49,'Jeunes Plants'!AH557,IF($J$9=50,'Jeunes Plants'!AI557,IF($J$9=51,'Jeunes Plants'!AJ557,IF($J$9=52,'Jeunes Plants'!AK557,IF($J$9=1,'Jeunes Plants'!AL557,IF($J$9=2,'Jeunes Plants'!AM557,IF($J$9=3,'Jeunes Plants'!AN557,IF($J$9=4,'Jeunes Plants'!AO557,IF($J$9=5,'Jeunes Plants'!AP557,IF($J$9=6,'Jeunes Plants'!AQ557,IF($J$9=7,'Jeunes Plants'!AR557,IF($J$9=8,'Jeunes Plants'!AS557,IF($J$9=9,'Jeunes Plants'!AT557,IF($J$9=10,'Jeunes Plants'!AU557,IF($J$9=11,'Jeunes Plants'!AV557,IF($J$9=12,'Jeunes Plants'!AW557,IF($J$9=13,'Jeunes Plants'!AX557,IF($J$9=14,'Jeunes Plants'!AY557,IF($J$9=15,'Jeunes Plants'!AZ557,IF($J$9=16,'Jeunes Plants'!BA557,IF($J$9=17,'Jeunes Plants'!BB557,IF($J$9=18,'Jeunes Plants'!BC557,IF($J$9=19,'Jeunes Plants'!BD557,IF($J$9=20,'Jeunes Plants'!BE557,IF($J$9=21,'Jeunes Plants'!BF557,IF($J$9=22,'Jeunes Plants'!BG557,IF($J$9=23,'Jeunes Plants'!BH557,IF($J$9=24,'Jeunes Plants'!BI557,IF($J$9=25,'Jeunes Plants'!BJ557,IF($J$9=26,'Jeunes Plants'!BK557,IF($J$9=27,'Jeunes Plants'!BL557,IF($J$9=28,'Jeunes Plants'!BM557,IF($J$9=29,'Jeunes Plants'!BN557,IF($J$9=30,'Jeunes Plants'!BO557,IF($J$9=31,'Jeunes Plants'!BP557,IF($J$9=32,'Jeunes Plants'!BQ557,IF($J$9=33,'Jeunes Plants'!BR557,IF($J$9=34,'Jeunes Plants'!BS557,IF($J$9=35,'Jeunes Plants'!B12460,))))))))))))))))))))))))))))))))))))))))))))))))))))</f>
        <v>0</v>
      </c>
      <c r="K781" s="103" t="str">
        <f>IF('Jeunes Plants'!R557=0,"","Erreur")</f>
        <v/>
      </c>
    </row>
    <row r="782" spans="1:11" x14ac:dyDescent="0.25">
      <c r="A782" s="103">
        <f>IF('Jeunes Plants'!A558&lt;&gt;"",'Jeunes Plants'!A558,"")</f>
        <v>69</v>
      </c>
      <c r="B782" s="103" t="str">
        <f>IF('Jeunes Plants'!L558&lt;&gt;"",'Jeunes Plants'!L558,"")</f>
        <v>S9</v>
      </c>
      <c r="C782" s="107" t="str">
        <f>IF('Jeunes Plants'!B558&lt;&gt;"",'Jeunes Plants'!B558,"")</f>
        <v>GERANIUM BALCON</v>
      </c>
      <c r="D782" s="107" t="str">
        <f>IF('Jeunes Plants'!C558&lt;&gt;"",'Jeunes Plants'!C558,"")</f>
        <v>Decora Desrumeaux</v>
      </c>
      <c r="E782" s="103">
        <f>IF('Jeunes Plants'!H558&lt;&gt;"",'Jeunes Plants'!H558,"")</f>
        <v>8</v>
      </c>
      <c r="F782" s="103" t="str">
        <f>IF('Jeunes Plants'!E558&lt;&gt;"",'Jeunes Plants'!E558,"")</f>
        <v>B</v>
      </c>
      <c r="G782" s="103" t="str">
        <f>IF('Jeunes Plants'!N558&lt;&gt;"",'Jeunes Plants'!N558,"")</f>
        <v>M3</v>
      </c>
      <c r="H782" s="103" t="str">
        <f>IF('Jeunes Plants'!I558&lt;&gt;"",'Jeunes Plants'!I558,"")</f>
        <v>B</v>
      </c>
      <c r="I782" s="103" t="str">
        <f>IF('Jeunes Plants'!J558&lt;&gt;"",'Jeunes Plants'!J558,"")</f>
        <v/>
      </c>
      <c r="J782" s="103">
        <f>IF($J$9=36,'Jeunes Plants'!U558,IF($J$9=37,'Jeunes Plants'!V558,IF($J$9=38,'Jeunes Plants'!W558,IF($J$9=39,'Jeunes Plants'!X558,IF($J$9=40,'Jeunes Plants'!Y558,IF($J$9=41,'Jeunes Plants'!Z558,IF($J$9=42,'Jeunes Plants'!AA558,IF($J$9=43,'Jeunes Plants'!AB558,IF($J$9=44,'Jeunes Plants'!AC558,IF($J$9=45,'Jeunes Plants'!AD558,IF($J$9=46,'Jeunes Plants'!AE558,IF($J$9=47,'Jeunes Plants'!AF558,IF($J$9=48,'Jeunes Plants'!AG558,IF($J$9=49,'Jeunes Plants'!AH558,IF($J$9=50,'Jeunes Plants'!AI558,IF($J$9=51,'Jeunes Plants'!AJ558,IF($J$9=52,'Jeunes Plants'!AK558,IF($J$9=1,'Jeunes Plants'!AL558,IF($J$9=2,'Jeunes Plants'!AM558,IF($J$9=3,'Jeunes Plants'!AN558,IF($J$9=4,'Jeunes Plants'!AO558,IF($J$9=5,'Jeunes Plants'!AP558,IF($J$9=6,'Jeunes Plants'!AQ558,IF($J$9=7,'Jeunes Plants'!AR558,IF($J$9=8,'Jeunes Plants'!AS558,IF($J$9=9,'Jeunes Plants'!AT558,IF($J$9=10,'Jeunes Plants'!AU558,IF($J$9=11,'Jeunes Plants'!AV558,IF($J$9=12,'Jeunes Plants'!AW558,IF($J$9=13,'Jeunes Plants'!AX558,IF($J$9=14,'Jeunes Plants'!AY558,IF($J$9=15,'Jeunes Plants'!AZ558,IF($J$9=16,'Jeunes Plants'!BA558,IF($J$9=17,'Jeunes Plants'!BB558,IF($J$9=18,'Jeunes Plants'!BC558,IF($J$9=19,'Jeunes Plants'!BD558,IF($J$9=20,'Jeunes Plants'!BE558,IF($J$9=21,'Jeunes Plants'!BF558,IF($J$9=22,'Jeunes Plants'!BG558,IF($J$9=23,'Jeunes Plants'!BH558,IF($J$9=24,'Jeunes Plants'!BI558,IF($J$9=25,'Jeunes Plants'!BJ558,IF($J$9=26,'Jeunes Plants'!BK558,IF($J$9=27,'Jeunes Plants'!BL558,IF($J$9=28,'Jeunes Plants'!BM558,IF($J$9=29,'Jeunes Plants'!BN558,IF($J$9=30,'Jeunes Plants'!BO558,IF($J$9=31,'Jeunes Plants'!BP558,IF($J$9=32,'Jeunes Plants'!BQ558,IF($J$9=33,'Jeunes Plants'!BR558,IF($J$9=34,'Jeunes Plants'!BS558,IF($J$9=35,'Jeunes Plants'!B12461,))))))))))))))))))))))))))))))))))))))))))))))))))))</f>
        <v>0</v>
      </c>
      <c r="K782" s="103" t="str">
        <f>IF('Jeunes Plants'!R558=0,"","Erreur")</f>
        <v/>
      </c>
    </row>
    <row r="783" spans="1:11" x14ac:dyDescent="0.25">
      <c r="A783" s="103">
        <f>IF('Jeunes Plants'!A559&lt;&gt;"",'Jeunes Plants'!A559,"")</f>
        <v>70</v>
      </c>
      <c r="B783" s="103" t="str">
        <f>IF('Jeunes Plants'!L559&lt;&gt;"",'Jeunes Plants'!L559,"")</f>
        <v>S9</v>
      </c>
      <c r="C783" s="107" t="str">
        <f>IF('Jeunes Plants'!B559&lt;&gt;"",'Jeunes Plants'!B559,"")</f>
        <v>GERANIUM BALCON</v>
      </c>
      <c r="D783" s="107" t="str">
        <f>IF('Jeunes Plants'!C559&lt;&gt;"",'Jeunes Plants'!C559,"")</f>
        <v>Decora Lilas</v>
      </c>
      <c r="E783" s="103">
        <f>IF('Jeunes Plants'!H559&lt;&gt;"",'Jeunes Plants'!H559,"")</f>
        <v>8</v>
      </c>
      <c r="F783" s="103" t="str">
        <f>IF('Jeunes Plants'!E559&lt;&gt;"",'Jeunes Plants'!E559,"")</f>
        <v>B</v>
      </c>
      <c r="G783" s="103" t="str">
        <f>IF('Jeunes Plants'!N559&lt;&gt;"",'Jeunes Plants'!N559,"")</f>
        <v>M3</v>
      </c>
      <c r="H783" s="103" t="str">
        <f>IF('Jeunes Plants'!I559&lt;&gt;"",'Jeunes Plants'!I559,"")</f>
        <v>B</v>
      </c>
      <c r="I783" s="103" t="str">
        <f>IF('Jeunes Plants'!J559&lt;&gt;"",'Jeunes Plants'!J559,"")</f>
        <v/>
      </c>
      <c r="J783" s="103">
        <f>IF($J$9=36,'Jeunes Plants'!U559,IF($J$9=37,'Jeunes Plants'!V559,IF($J$9=38,'Jeunes Plants'!W559,IF($J$9=39,'Jeunes Plants'!X559,IF($J$9=40,'Jeunes Plants'!Y559,IF($J$9=41,'Jeunes Plants'!Z559,IF($J$9=42,'Jeunes Plants'!AA559,IF($J$9=43,'Jeunes Plants'!AB559,IF($J$9=44,'Jeunes Plants'!AC559,IF($J$9=45,'Jeunes Plants'!AD559,IF($J$9=46,'Jeunes Plants'!AE559,IF($J$9=47,'Jeunes Plants'!AF559,IF($J$9=48,'Jeunes Plants'!AG559,IF($J$9=49,'Jeunes Plants'!AH559,IF($J$9=50,'Jeunes Plants'!AI559,IF($J$9=51,'Jeunes Plants'!AJ559,IF($J$9=52,'Jeunes Plants'!AK559,IF($J$9=1,'Jeunes Plants'!AL559,IF($J$9=2,'Jeunes Plants'!AM559,IF($J$9=3,'Jeunes Plants'!AN559,IF($J$9=4,'Jeunes Plants'!AO559,IF($J$9=5,'Jeunes Plants'!AP559,IF($J$9=6,'Jeunes Plants'!AQ559,IF($J$9=7,'Jeunes Plants'!AR559,IF($J$9=8,'Jeunes Plants'!AS559,IF($J$9=9,'Jeunes Plants'!AT559,IF($J$9=10,'Jeunes Plants'!AU559,IF($J$9=11,'Jeunes Plants'!AV559,IF($J$9=12,'Jeunes Plants'!AW559,IF($J$9=13,'Jeunes Plants'!AX559,IF($J$9=14,'Jeunes Plants'!AY559,IF($J$9=15,'Jeunes Plants'!AZ559,IF($J$9=16,'Jeunes Plants'!BA559,IF($J$9=17,'Jeunes Plants'!BB559,IF($J$9=18,'Jeunes Plants'!BC559,IF($J$9=19,'Jeunes Plants'!BD559,IF($J$9=20,'Jeunes Plants'!BE559,IF($J$9=21,'Jeunes Plants'!BF559,IF($J$9=22,'Jeunes Plants'!BG559,IF($J$9=23,'Jeunes Plants'!BH559,IF($J$9=24,'Jeunes Plants'!BI559,IF($J$9=25,'Jeunes Plants'!BJ559,IF($J$9=26,'Jeunes Plants'!BK559,IF($J$9=27,'Jeunes Plants'!BL559,IF($J$9=28,'Jeunes Plants'!BM559,IF($J$9=29,'Jeunes Plants'!BN559,IF($J$9=30,'Jeunes Plants'!BO559,IF($J$9=31,'Jeunes Plants'!BP559,IF($J$9=32,'Jeunes Plants'!BQ559,IF($J$9=33,'Jeunes Plants'!BR559,IF($J$9=34,'Jeunes Plants'!BS559,IF($J$9=35,'Jeunes Plants'!B12462,))))))))))))))))))))))))))))))))))))))))))))))))))))</f>
        <v>0</v>
      </c>
      <c r="K783" s="103" t="str">
        <f>IF('Jeunes Plants'!R559=0,"","Erreur")</f>
        <v/>
      </c>
    </row>
    <row r="784" spans="1:11" x14ac:dyDescent="0.25">
      <c r="A784" s="103">
        <f>IF('Jeunes Plants'!A560&lt;&gt;"",'Jeunes Plants'!A560,"")</f>
        <v>66</v>
      </c>
      <c r="B784" s="103" t="str">
        <f>IF('Jeunes Plants'!L560&lt;&gt;"",'Jeunes Plants'!L560,"")</f>
        <v>S9</v>
      </c>
      <c r="C784" s="107" t="str">
        <f>IF('Jeunes Plants'!B560&lt;&gt;"",'Jeunes Plants'!B560,"")</f>
        <v>GERANIUM BALCON</v>
      </c>
      <c r="D784" s="107" t="str">
        <f>IF('Jeunes Plants'!C560&lt;&gt;"",'Jeunes Plants'!C560,"")</f>
        <v>Decora Impérial</v>
      </c>
      <c r="E784" s="103">
        <f>IF('Jeunes Plants'!H560&lt;&gt;"",'Jeunes Plants'!H560,"")</f>
        <v>8</v>
      </c>
      <c r="F784" s="103" t="str">
        <f>IF('Jeunes Plants'!E560&lt;&gt;"",'Jeunes Plants'!E560,"")</f>
        <v>B</v>
      </c>
      <c r="G784" s="103" t="str">
        <f>IF('Jeunes Plants'!N560&lt;&gt;"",'Jeunes Plants'!N560,"")</f>
        <v>M3</v>
      </c>
      <c r="H784" s="103" t="str">
        <f>IF('Jeunes Plants'!I560&lt;&gt;"",'Jeunes Plants'!I560,"")</f>
        <v>B</v>
      </c>
      <c r="I784" s="103" t="str">
        <f>IF('Jeunes Plants'!J560&lt;&gt;"",'Jeunes Plants'!J560,"")</f>
        <v/>
      </c>
      <c r="J784" s="103">
        <f>IF($J$9=36,'Jeunes Plants'!U560,IF($J$9=37,'Jeunes Plants'!V560,IF($J$9=38,'Jeunes Plants'!W560,IF($J$9=39,'Jeunes Plants'!X560,IF($J$9=40,'Jeunes Plants'!Y560,IF($J$9=41,'Jeunes Plants'!Z560,IF($J$9=42,'Jeunes Plants'!AA560,IF($J$9=43,'Jeunes Plants'!AB560,IF($J$9=44,'Jeunes Plants'!AC560,IF($J$9=45,'Jeunes Plants'!AD560,IF($J$9=46,'Jeunes Plants'!AE560,IF($J$9=47,'Jeunes Plants'!AF560,IF($J$9=48,'Jeunes Plants'!AG560,IF($J$9=49,'Jeunes Plants'!AH560,IF($J$9=50,'Jeunes Plants'!AI560,IF($J$9=51,'Jeunes Plants'!AJ560,IF($J$9=52,'Jeunes Plants'!AK560,IF($J$9=1,'Jeunes Plants'!AL560,IF($J$9=2,'Jeunes Plants'!AM560,IF($J$9=3,'Jeunes Plants'!AN560,IF($J$9=4,'Jeunes Plants'!AO560,IF($J$9=5,'Jeunes Plants'!AP560,IF($J$9=6,'Jeunes Plants'!AQ560,IF($J$9=7,'Jeunes Plants'!AR560,IF($J$9=8,'Jeunes Plants'!AS560,IF($J$9=9,'Jeunes Plants'!AT560,IF($J$9=10,'Jeunes Plants'!AU560,IF($J$9=11,'Jeunes Plants'!AV560,IF($J$9=12,'Jeunes Plants'!AW560,IF($J$9=13,'Jeunes Plants'!AX560,IF($J$9=14,'Jeunes Plants'!AY560,IF($J$9=15,'Jeunes Plants'!AZ560,IF($J$9=16,'Jeunes Plants'!BA560,IF($J$9=17,'Jeunes Plants'!BB560,IF($J$9=18,'Jeunes Plants'!BC560,IF($J$9=19,'Jeunes Plants'!BD560,IF($J$9=20,'Jeunes Plants'!BE560,IF($J$9=21,'Jeunes Plants'!BF560,IF($J$9=22,'Jeunes Plants'!BG560,IF($J$9=23,'Jeunes Plants'!BH560,IF($J$9=24,'Jeunes Plants'!BI560,IF($J$9=25,'Jeunes Plants'!BJ560,IF($J$9=26,'Jeunes Plants'!BK560,IF($J$9=27,'Jeunes Plants'!BL560,IF($J$9=28,'Jeunes Plants'!BM560,IF($J$9=29,'Jeunes Plants'!BN560,IF($J$9=30,'Jeunes Plants'!BO560,IF($J$9=31,'Jeunes Plants'!BP560,IF($J$9=32,'Jeunes Plants'!BQ560,IF($J$9=33,'Jeunes Plants'!BR560,IF($J$9=34,'Jeunes Plants'!BS560,IF($J$9=35,'Jeunes Plants'!B12463,))))))))))))))))))))))))))))))))))))))))))))))))))))</f>
        <v>0</v>
      </c>
      <c r="K784" s="103" t="str">
        <f>IF('Jeunes Plants'!R560=0,"","Erreur")</f>
        <v/>
      </c>
    </row>
    <row r="785" spans="1:11" x14ac:dyDescent="0.25">
      <c r="A785" s="103">
        <f>IF('Jeunes Plants'!A561&lt;&gt;"",'Jeunes Plants'!A561,"")</f>
        <v>68</v>
      </c>
      <c r="B785" s="103" t="str">
        <f>IF('Jeunes Plants'!L561&lt;&gt;"",'Jeunes Plants'!L561,"")</f>
        <v>S9</v>
      </c>
      <c r="C785" s="107" t="str">
        <f>IF('Jeunes Plants'!B561&lt;&gt;"",'Jeunes Plants'!B561,"")</f>
        <v>GERANIUM BALCON</v>
      </c>
      <c r="D785" s="107" t="str">
        <f>IF('Jeunes Plants'!C561&lt;&gt;"",'Jeunes Plants'!C561,"")</f>
        <v>Decora Rose</v>
      </c>
      <c r="E785" s="103">
        <f>IF('Jeunes Plants'!H561&lt;&gt;"",'Jeunes Plants'!H561,"")</f>
        <v>8</v>
      </c>
      <c r="F785" s="103" t="str">
        <f>IF('Jeunes Plants'!E561&lt;&gt;"",'Jeunes Plants'!E561,"")</f>
        <v>B</v>
      </c>
      <c r="G785" s="103" t="str">
        <f>IF('Jeunes Plants'!N561&lt;&gt;"",'Jeunes Plants'!N561,"")</f>
        <v>M3</v>
      </c>
      <c r="H785" s="103" t="str">
        <f>IF('Jeunes Plants'!I561&lt;&gt;"",'Jeunes Plants'!I561,"")</f>
        <v>B</v>
      </c>
      <c r="I785" s="103" t="str">
        <f>IF('Jeunes Plants'!J561&lt;&gt;"",'Jeunes Plants'!J561,"")</f>
        <v/>
      </c>
      <c r="J785" s="103">
        <f>IF($J$9=36,'Jeunes Plants'!U561,IF($J$9=37,'Jeunes Plants'!V561,IF($J$9=38,'Jeunes Plants'!W561,IF($J$9=39,'Jeunes Plants'!X561,IF($J$9=40,'Jeunes Plants'!Y561,IF($J$9=41,'Jeunes Plants'!Z561,IF($J$9=42,'Jeunes Plants'!AA561,IF($J$9=43,'Jeunes Plants'!AB561,IF($J$9=44,'Jeunes Plants'!AC561,IF($J$9=45,'Jeunes Plants'!AD561,IF($J$9=46,'Jeunes Plants'!AE561,IF($J$9=47,'Jeunes Plants'!AF561,IF($J$9=48,'Jeunes Plants'!AG561,IF($J$9=49,'Jeunes Plants'!AH561,IF($J$9=50,'Jeunes Plants'!AI561,IF($J$9=51,'Jeunes Plants'!AJ561,IF($J$9=52,'Jeunes Plants'!AK561,IF($J$9=1,'Jeunes Plants'!AL561,IF($J$9=2,'Jeunes Plants'!AM561,IF($J$9=3,'Jeunes Plants'!AN561,IF($J$9=4,'Jeunes Plants'!AO561,IF($J$9=5,'Jeunes Plants'!AP561,IF($J$9=6,'Jeunes Plants'!AQ561,IF($J$9=7,'Jeunes Plants'!AR561,IF($J$9=8,'Jeunes Plants'!AS561,IF($J$9=9,'Jeunes Plants'!AT561,IF($J$9=10,'Jeunes Plants'!AU561,IF($J$9=11,'Jeunes Plants'!AV561,IF($J$9=12,'Jeunes Plants'!AW561,IF($J$9=13,'Jeunes Plants'!AX561,IF($J$9=14,'Jeunes Plants'!AY561,IF($J$9=15,'Jeunes Plants'!AZ561,IF($J$9=16,'Jeunes Plants'!BA561,IF($J$9=17,'Jeunes Plants'!BB561,IF($J$9=18,'Jeunes Plants'!BC561,IF($J$9=19,'Jeunes Plants'!BD561,IF($J$9=20,'Jeunes Plants'!BE561,IF($J$9=21,'Jeunes Plants'!BF561,IF($J$9=22,'Jeunes Plants'!BG561,IF($J$9=23,'Jeunes Plants'!BH561,IF($J$9=24,'Jeunes Plants'!BI561,IF($J$9=25,'Jeunes Plants'!BJ561,IF($J$9=26,'Jeunes Plants'!BK561,IF($J$9=27,'Jeunes Plants'!BL561,IF($J$9=28,'Jeunes Plants'!BM561,IF($J$9=29,'Jeunes Plants'!BN561,IF($J$9=30,'Jeunes Plants'!BO561,IF($J$9=31,'Jeunes Plants'!BP561,IF($J$9=32,'Jeunes Plants'!BQ561,IF($J$9=33,'Jeunes Plants'!BR561,IF($J$9=34,'Jeunes Plants'!BS561,IF($J$9=35,'Jeunes Plants'!B12464,))))))))))))))))))))))))))))))))))))))))))))))))))))</f>
        <v>0</v>
      </c>
      <c r="K785" s="103" t="str">
        <f>IF('Jeunes Plants'!R561=0,"","Erreur")</f>
        <v/>
      </c>
    </row>
    <row r="786" spans="1:11" x14ac:dyDescent="0.25">
      <c r="A786" s="103">
        <f>IF('Jeunes Plants'!A562&lt;&gt;"",'Jeunes Plants'!A562,"")</f>
        <v>67</v>
      </c>
      <c r="B786" s="103" t="str">
        <f>IF('Jeunes Plants'!L562&lt;&gt;"",'Jeunes Plants'!L562,"")</f>
        <v>S9</v>
      </c>
      <c r="C786" s="107" t="str">
        <f>IF('Jeunes Plants'!B562&lt;&gt;"",'Jeunes Plants'!B562,"")</f>
        <v>GERANIUM BALCON</v>
      </c>
      <c r="D786" s="107" t="str">
        <f>IF('Jeunes Plants'!C562&lt;&gt;"",'Jeunes Plants'!C562,"")</f>
        <v>Decora Rouge Framboise</v>
      </c>
      <c r="E786" s="103">
        <f>IF('Jeunes Plants'!H562&lt;&gt;"",'Jeunes Plants'!H562,"")</f>
        <v>8</v>
      </c>
      <c r="F786" s="103" t="str">
        <f>IF('Jeunes Plants'!E562&lt;&gt;"",'Jeunes Plants'!E562,"")</f>
        <v>B</v>
      </c>
      <c r="G786" s="103" t="str">
        <f>IF('Jeunes Plants'!N562&lt;&gt;"",'Jeunes Plants'!N562,"")</f>
        <v>M3</v>
      </c>
      <c r="H786" s="103" t="str">
        <f>IF('Jeunes Plants'!I562&lt;&gt;"",'Jeunes Plants'!I562,"")</f>
        <v>B</v>
      </c>
      <c r="I786" s="103" t="str">
        <f>IF('Jeunes Plants'!J562&lt;&gt;"",'Jeunes Plants'!J562,"")</f>
        <v/>
      </c>
      <c r="J786" s="103">
        <f>IF($J$9=36,'Jeunes Plants'!U562,IF($J$9=37,'Jeunes Plants'!V562,IF($J$9=38,'Jeunes Plants'!W562,IF($J$9=39,'Jeunes Plants'!X562,IF($J$9=40,'Jeunes Plants'!Y562,IF($J$9=41,'Jeunes Plants'!Z562,IF($J$9=42,'Jeunes Plants'!AA562,IF($J$9=43,'Jeunes Plants'!AB562,IF($J$9=44,'Jeunes Plants'!AC562,IF($J$9=45,'Jeunes Plants'!AD562,IF($J$9=46,'Jeunes Plants'!AE562,IF($J$9=47,'Jeunes Plants'!AF562,IF($J$9=48,'Jeunes Plants'!AG562,IF($J$9=49,'Jeunes Plants'!AH562,IF($J$9=50,'Jeunes Plants'!AI562,IF($J$9=51,'Jeunes Plants'!AJ562,IF($J$9=52,'Jeunes Plants'!AK562,IF($J$9=1,'Jeunes Plants'!AL562,IF($J$9=2,'Jeunes Plants'!AM562,IF($J$9=3,'Jeunes Plants'!AN562,IF($J$9=4,'Jeunes Plants'!AO562,IF($J$9=5,'Jeunes Plants'!AP562,IF($J$9=6,'Jeunes Plants'!AQ562,IF($J$9=7,'Jeunes Plants'!AR562,IF($J$9=8,'Jeunes Plants'!AS562,IF($J$9=9,'Jeunes Plants'!AT562,IF($J$9=10,'Jeunes Plants'!AU562,IF($J$9=11,'Jeunes Plants'!AV562,IF($J$9=12,'Jeunes Plants'!AW562,IF($J$9=13,'Jeunes Plants'!AX562,IF($J$9=14,'Jeunes Plants'!AY562,IF($J$9=15,'Jeunes Plants'!AZ562,IF($J$9=16,'Jeunes Plants'!BA562,IF($J$9=17,'Jeunes Plants'!BB562,IF($J$9=18,'Jeunes Plants'!BC562,IF($J$9=19,'Jeunes Plants'!BD562,IF($J$9=20,'Jeunes Plants'!BE562,IF($J$9=21,'Jeunes Plants'!BF562,IF($J$9=22,'Jeunes Plants'!BG562,IF($J$9=23,'Jeunes Plants'!BH562,IF($J$9=24,'Jeunes Plants'!BI562,IF($J$9=25,'Jeunes Plants'!BJ562,IF($J$9=26,'Jeunes Plants'!BK562,IF($J$9=27,'Jeunes Plants'!BL562,IF($J$9=28,'Jeunes Plants'!BM562,IF($J$9=29,'Jeunes Plants'!BN562,IF($J$9=30,'Jeunes Plants'!BO562,IF($J$9=31,'Jeunes Plants'!BP562,IF($J$9=32,'Jeunes Plants'!BQ562,IF($J$9=33,'Jeunes Plants'!BR562,IF($J$9=34,'Jeunes Plants'!BS562,IF($J$9=35,'Jeunes Plants'!B12465,))))))))))))))))))))))))))))))))))))))))))))))))))))</f>
        <v>0</v>
      </c>
      <c r="K786" s="103" t="str">
        <f>IF('Jeunes Plants'!R562=0,"","Erreur")</f>
        <v/>
      </c>
    </row>
    <row r="787" spans="1:11" x14ac:dyDescent="0.25">
      <c r="A787" s="450"/>
      <c r="B787" s="450"/>
      <c r="C787" s="451" t="s">
        <v>1904</v>
      </c>
      <c r="D787" s="451"/>
      <c r="E787" s="450"/>
      <c r="F787" s="450"/>
      <c r="G787" s="450"/>
      <c r="H787" s="450"/>
      <c r="I787" s="450"/>
      <c r="J787" s="450">
        <f>SUBTOTAL(9,J781:J786)</f>
        <v>0</v>
      </c>
      <c r="K787" s="450"/>
    </row>
    <row r="788" spans="1:11" x14ac:dyDescent="0.25">
      <c r="A788" s="103" t="str">
        <f>IF('Jeunes Plants'!A563&lt;&gt;"",'Jeunes Plants'!A563,"")</f>
        <v/>
      </c>
      <c r="B788" s="103" t="str">
        <f>IF('Jeunes Plants'!L563&lt;&gt;"",'Jeunes Plants'!L563,"")</f>
        <v>L</v>
      </c>
      <c r="C788" s="107" t="str">
        <f>IF('Jeunes Plants'!B563&lt;&gt;"",'Jeunes Plants'!B563,"")</f>
        <v>PELARGONIUM</v>
      </c>
      <c r="D788" s="107" t="str">
        <f>IF('Jeunes Plants'!C563&lt;&gt;"",'Jeunes Plants'!C563,"")</f>
        <v/>
      </c>
      <c r="E788" s="103" t="str">
        <f>IF('Jeunes Plants'!H563&lt;&gt;"",'Jeunes Plants'!H563,"")</f>
        <v/>
      </c>
      <c r="F788" s="103" t="str">
        <f>IF('Jeunes Plants'!E563&lt;&gt;"",'Jeunes Plants'!E563,"")</f>
        <v/>
      </c>
      <c r="G788" s="103" t="str">
        <f>IF('Jeunes Plants'!N563&lt;&gt;"",'Jeunes Plants'!N563,"")</f>
        <v/>
      </c>
      <c r="H788" s="103" t="str">
        <f>IF('Jeunes Plants'!I563&lt;&gt;"",'Jeunes Plants'!I563,"")</f>
        <v/>
      </c>
      <c r="I788" s="103" t="str">
        <f>IF('Jeunes Plants'!J563&lt;&gt;"",'Jeunes Plants'!J563,"")</f>
        <v/>
      </c>
      <c r="J788" s="103">
        <f>IF($J$9=36,'Jeunes Plants'!U563,IF($J$9=37,'Jeunes Plants'!V563,IF($J$9=38,'Jeunes Plants'!W563,IF($J$9=39,'Jeunes Plants'!X563,IF($J$9=40,'Jeunes Plants'!Y563,IF($J$9=41,'Jeunes Plants'!Z563,IF($J$9=42,'Jeunes Plants'!AA563,IF($J$9=43,'Jeunes Plants'!AB563,IF($J$9=44,'Jeunes Plants'!AC563,IF($J$9=45,'Jeunes Plants'!AD563,IF($J$9=46,'Jeunes Plants'!AE563,IF($J$9=47,'Jeunes Plants'!AF563,IF($J$9=48,'Jeunes Plants'!AG563,IF($J$9=49,'Jeunes Plants'!AH563,IF($J$9=50,'Jeunes Plants'!AI563,IF($J$9=51,'Jeunes Plants'!AJ563,IF($J$9=52,'Jeunes Plants'!AK563,IF($J$9=1,'Jeunes Plants'!AL563,IF($J$9=2,'Jeunes Plants'!AM563,IF($J$9=3,'Jeunes Plants'!AN563,IF($J$9=4,'Jeunes Plants'!AO563,IF($J$9=5,'Jeunes Plants'!AP563,IF($J$9=6,'Jeunes Plants'!AQ563,IF($J$9=7,'Jeunes Plants'!AR563,IF($J$9=8,'Jeunes Plants'!AS563,IF($J$9=9,'Jeunes Plants'!AT563,IF($J$9=10,'Jeunes Plants'!AU563,IF($J$9=11,'Jeunes Plants'!AV563,IF($J$9=12,'Jeunes Plants'!AW563,IF($J$9=13,'Jeunes Plants'!AX563,IF($J$9=14,'Jeunes Plants'!AY563,IF($J$9=15,'Jeunes Plants'!AZ563,IF($J$9=16,'Jeunes Plants'!BA563,IF($J$9=17,'Jeunes Plants'!BB563,IF($J$9=18,'Jeunes Plants'!BC563,IF($J$9=19,'Jeunes Plants'!BD563,IF($J$9=20,'Jeunes Plants'!BE563,IF($J$9=21,'Jeunes Plants'!BF563,IF($J$9=22,'Jeunes Plants'!BG563,IF($J$9=23,'Jeunes Plants'!BH563,IF($J$9=24,'Jeunes Plants'!BI563,IF($J$9=25,'Jeunes Plants'!BJ563,IF($J$9=26,'Jeunes Plants'!BK563,IF($J$9=27,'Jeunes Plants'!BL563,IF($J$9=28,'Jeunes Plants'!BM563,IF($J$9=29,'Jeunes Plants'!BN563,IF($J$9=30,'Jeunes Plants'!BO563,IF($J$9=31,'Jeunes Plants'!BP563,IF($J$9=32,'Jeunes Plants'!BQ563,IF($J$9=33,'Jeunes Plants'!BR563,IF($J$9=34,'Jeunes Plants'!BS563,IF($J$9=35,'Jeunes Plants'!B12466,))))))))))))))))))))))))))))))))))))))))))))))))))))</f>
        <v>0</v>
      </c>
      <c r="K788" s="103" t="str">
        <f>IF('Jeunes Plants'!R563=0,"","Erreur")</f>
        <v/>
      </c>
    </row>
    <row r="789" spans="1:11" x14ac:dyDescent="0.25">
      <c r="A789" s="103">
        <f>IF('Jeunes Plants'!A564&lt;&gt;"",'Jeunes Plants'!A564,"")</f>
        <v>3277</v>
      </c>
      <c r="B789" s="103" t="str">
        <f>IF('Jeunes Plants'!L564&lt;&gt;"",'Jeunes Plants'!L564,"")</f>
        <v>S9</v>
      </c>
      <c r="C789" s="107" t="str">
        <f>IF('Jeunes Plants'!B564&lt;&gt;"",'Jeunes Plants'!B564,"")</f>
        <v>PELARGONIUM PARFUME</v>
      </c>
      <c r="D789" s="107" t="str">
        <f>IF('Jeunes Plants'!C564&lt;&gt;"",'Jeunes Plants'!C564,"")</f>
        <v>Attar Of Roses</v>
      </c>
      <c r="E789" s="103">
        <f>IF('Jeunes Plants'!H564&lt;&gt;"",'Jeunes Plants'!H564,"")</f>
        <v>8</v>
      </c>
      <c r="F789" s="103" t="str">
        <f>IF('Jeunes Plants'!E564&lt;&gt;"",'Jeunes Plants'!E564,"")</f>
        <v>B</v>
      </c>
      <c r="G789" s="103" t="str">
        <f>IF('Jeunes Plants'!N564&lt;&gt;"",'Jeunes Plants'!N564,"")</f>
        <v>M3</v>
      </c>
      <c r="H789" s="103" t="str">
        <f>IF('Jeunes Plants'!I564&lt;&gt;"",'Jeunes Plants'!I564,"")</f>
        <v>E</v>
      </c>
      <c r="I789" s="103" t="str">
        <f>IF('Jeunes Plants'!J564&lt;&gt;"",'Jeunes Plants'!J564,"")</f>
        <v/>
      </c>
      <c r="J789" s="103">
        <f>IF($J$9=36,'Jeunes Plants'!U564,IF($J$9=37,'Jeunes Plants'!V564,IF($J$9=38,'Jeunes Plants'!W564,IF($J$9=39,'Jeunes Plants'!X564,IF($J$9=40,'Jeunes Plants'!Y564,IF($J$9=41,'Jeunes Plants'!Z564,IF($J$9=42,'Jeunes Plants'!AA564,IF($J$9=43,'Jeunes Plants'!AB564,IF($J$9=44,'Jeunes Plants'!AC564,IF($J$9=45,'Jeunes Plants'!AD564,IF($J$9=46,'Jeunes Plants'!AE564,IF($J$9=47,'Jeunes Plants'!AF564,IF($J$9=48,'Jeunes Plants'!AG564,IF($J$9=49,'Jeunes Plants'!AH564,IF($J$9=50,'Jeunes Plants'!AI564,IF($J$9=51,'Jeunes Plants'!AJ564,IF($J$9=52,'Jeunes Plants'!AK564,IF($J$9=1,'Jeunes Plants'!AL564,IF($J$9=2,'Jeunes Plants'!AM564,IF($J$9=3,'Jeunes Plants'!AN564,IF($J$9=4,'Jeunes Plants'!AO564,IF($J$9=5,'Jeunes Plants'!AP564,IF($J$9=6,'Jeunes Plants'!AQ564,IF($J$9=7,'Jeunes Plants'!AR564,IF($J$9=8,'Jeunes Plants'!AS564,IF($J$9=9,'Jeunes Plants'!AT564,IF($J$9=10,'Jeunes Plants'!AU564,IF($J$9=11,'Jeunes Plants'!AV564,IF($J$9=12,'Jeunes Plants'!AW564,IF($J$9=13,'Jeunes Plants'!AX564,IF($J$9=14,'Jeunes Plants'!AY564,IF($J$9=15,'Jeunes Plants'!AZ564,IF($J$9=16,'Jeunes Plants'!BA564,IF($J$9=17,'Jeunes Plants'!BB564,IF($J$9=18,'Jeunes Plants'!BC564,IF($J$9=19,'Jeunes Plants'!BD564,IF($J$9=20,'Jeunes Plants'!BE564,IF($J$9=21,'Jeunes Plants'!BF564,IF($J$9=22,'Jeunes Plants'!BG564,IF($J$9=23,'Jeunes Plants'!BH564,IF($J$9=24,'Jeunes Plants'!BI564,IF($J$9=25,'Jeunes Plants'!BJ564,IF($J$9=26,'Jeunes Plants'!BK564,IF($J$9=27,'Jeunes Plants'!BL564,IF($J$9=28,'Jeunes Plants'!BM564,IF($J$9=29,'Jeunes Plants'!BN564,IF($J$9=30,'Jeunes Plants'!BO564,IF($J$9=31,'Jeunes Plants'!BP564,IF($J$9=32,'Jeunes Plants'!BQ564,IF($J$9=33,'Jeunes Plants'!BR564,IF($J$9=34,'Jeunes Plants'!BS564,IF($J$9=35,'Jeunes Plants'!B12467,))))))))))))))))))))))))))))))))))))))))))))))))))))</f>
        <v>0</v>
      </c>
      <c r="K789" s="103" t="str">
        <f>IF('Jeunes Plants'!R564=0,"","Erreur")</f>
        <v/>
      </c>
    </row>
    <row r="790" spans="1:11" x14ac:dyDescent="0.25">
      <c r="A790" s="103">
        <f>IF('Jeunes Plants'!A565&lt;&gt;"",'Jeunes Plants'!A565,"")</f>
        <v>3278</v>
      </c>
      <c r="B790" s="103" t="str">
        <f>IF('Jeunes Plants'!L565&lt;&gt;"",'Jeunes Plants'!L565,"")</f>
        <v>S9</v>
      </c>
      <c r="C790" s="107" t="str">
        <f>IF('Jeunes Plants'!B565&lt;&gt;"",'Jeunes Plants'!B565,"")</f>
        <v>PELARGONIUM PARFUME</v>
      </c>
      <c r="D790" s="107" t="str">
        <f>IF('Jeunes Plants'!C565&lt;&gt;"",'Jeunes Plants'!C565,"")</f>
        <v>Fragrans</v>
      </c>
      <c r="E790" s="103">
        <f>IF('Jeunes Plants'!H565&lt;&gt;"",'Jeunes Plants'!H565,"")</f>
        <v>10</v>
      </c>
      <c r="F790" s="103" t="str">
        <f>IF('Jeunes Plants'!E565&lt;&gt;"",'Jeunes Plants'!E565,"")</f>
        <v>B</v>
      </c>
      <c r="G790" s="103" t="str">
        <f>IF('Jeunes Plants'!N565&lt;&gt;"",'Jeunes Plants'!N565,"")</f>
        <v>M3</v>
      </c>
      <c r="H790" s="103" t="str">
        <f>IF('Jeunes Plants'!I565&lt;&gt;"",'Jeunes Plants'!I565,"")</f>
        <v>E</v>
      </c>
      <c r="I790" s="103" t="str">
        <f>IF('Jeunes Plants'!J565&lt;&gt;"",'Jeunes Plants'!J565,"")</f>
        <v/>
      </c>
      <c r="J790" s="103">
        <f>IF($J$9=36,'Jeunes Plants'!U565,IF($J$9=37,'Jeunes Plants'!V565,IF($J$9=38,'Jeunes Plants'!W565,IF($J$9=39,'Jeunes Plants'!X565,IF($J$9=40,'Jeunes Plants'!Y565,IF($J$9=41,'Jeunes Plants'!Z565,IF($J$9=42,'Jeunes Plants'!AA565,IF($J$9=43,'Jeunes Plants'!AB565,IF($J$9=44,'Jeunes Plants'!AC565,IF($J$9=45,'Jeunes Plants'!AD565,IF($J$9=46,'Jeunes Plants'!AE565,IF($J$9=47,'Jeunes Plants'!AF565,IF($J$9=48,'Jeunes Plants'!AG565,IF($J$9=49,'Jeunes Plants'!AH565,IF($J$9=50,'Jeunes Plants'!AI565,IF($J$9=51,'Jeunes Plants'!AJ565,IF($J$9=52,'Jeunes Plants'!AK565,IF($J$9=1,'Jeunes Plants'!AL565,IF($J$9=2,'Jeunes Plants'!AM565,IF($J$9=3,'Jeunes Plants'!AN565,IF($J$9=4,'Jeunes Plants'!AO565,IF($J$9=5,'Jeunes Plants'!AP565,IF($J$9=6,'Jeunes Plants'!AQ565,IF($J$9=7,'Jeunes Plants'!AR565,IF($J$9=8,'Jeunes Plants'!AS565,IF($J$9=9,'Jeunes Plants'!AT565,IF($J$9=10,'Jeunes Plants'!AU565,IF($J$9=11,'Jeunes Plants'!AV565,IF($J$9=12,'Jeunes Plants'!AW565,IF($J$9=13,'Jeunes Plants'!AX565,IF($J$9=14,'Jeunes Plants'!AY565,IF($J$9=15,'Jeunes Plants'!AZ565,IF($J$9=16,'Jeunes Plants'!BA565,IF($J$9=17,'Jeunes Plants'!BB565,IF($J$9=18,'Jeunes Plants'!BC565,IF($J$9=19,'Jeunes Plants'!BD565,IF($J$9=20,'Jeunes Plants'!BE565,IF($J$9=21,'Jeunes Plants'!BF565,IF($J$9=22,'Jeunes Plants'!BG565,IF($J$9=23,'Jeunes Plants'!BH565,IF($J$9=24,'Jeunes Plants'!BI565,IF($J$9=25,'Jeunes Plants'!BJ565,IF($J$9=26,'Jeunes Plants'!BK565,IF($J$9=27,'Jeunes Plants'!BL565,IF($J$9=28,'Jeunes Plants'!BM565,IF($J$9=29,'Jeunes Plants'!BN565,IF($J$9=30,'Jeunes Plants'!BO565,IF($J$9=31,'Jeunes Plants'!BP565,IF($J$9=32,'Jeunes Plants'!BQ565,IF($J$9=33,'Jeunes Plants'!BR565,IF($J$9=34,'Jeunes Plants'!BS565,IF($J$9=35,'Jeunes Plants'!B12468,))))))))))))))))))))))))))))))))))))))))))))))))))))</f>
        <v>0</v>
      </c>
      <c r="K790" s="103" t="str">
        <f>IF('Jeunes Plants'!R565=0,"","Erreur")</f>
        <v/>
      </c>
    </row>
    <row r="791" spans="1:11" x14ac:dyDescent="0.25">
      <c r="A791" s="103">
        <f>IF('Jeunes Plants'!A566&lt;&gt;"",'Jeunes Plants'!A566,"")</f>
        <v>3279</v>
      </c>
      <c r="B791" s="103" t="str">
        <f>IF('Jeunes Plants'!L566&lt;&gt;"",'Jeunes Plants'!L566,"")</f>
        <v>S9</v>
      </c>
      <c r="C791" s="107" t="str">
        <f>IF('Jeunes Plants'!B566&lt;&gt;"",'Jeunes Plants'!B566,"")</f>
        <v>PELARGONIUM PARFUME</v>
      </c>
      <c r="D791" s="107" t="str">
        <f>IF('Jeunes Plants'!C566&lt;&gt;"",'Jeunes Plants'!C566,"")</f>
        <v>Lady Plymouth</v>
      </c>
      <c r="E791" s="103">
        <f>IF('Jeunes Plants'!H566&lt;&gt;"",'Jeunes Plants'!H566,"")</f>
        <v>10</v>
      </c>
      <c r="F791" s="103" t="str">
        <f>IF('Jeunes Plants'!E566&lt;&gt;"",'Jeunes Plants'!E566,"")</f>
        <v>B</v>
      </c>
      <c r="G791" s="103" t="str">
        <f>IF('Jeunes Plants'!N566&lt;&gt;"",'Jeunes Plants'!N566,"")</f>
        <v>M3</v>
      </c>
      <c r="H791" s="103" t="str">
        <f>IF('Jeunes Plants'!I566&lt;&gt;"",'Jeunes Plants'!I566,"")</f>
        <v>E</v>
      </c>
      <c r="I791" s="103" t="str">
        <f>IF('Jeunes Plants'!J566&lt;&gt;"",'Jeunes Plants'!J566,"")</f>
        <v/>
      </c>
      <c r="J791" s="103">
        <f>IF($J$9=36,'Jeunes Plants'!U566,IF($J$9=37,'Jeunes Plants'!V566,IF($J$9=38,'Jeunes Plants'!W566,IF($J$9=39,'Jeunes Plants'!X566,IF($J$9=40,'Jeunes Plants'!Y566,IF($J$9=41,'Jeunes Plants'!Z566,IF($J$9=42,'Jeunes Plants'!AA566,IF($J$9=43,'Jeunes Plants'!AB566,IF($J$9=44,'Jeunes Plants'!AC566,IF($J$9=45,'Jeunes Plants'!AD566,IF($J$9=46,'Jeunes Plants'!AE566,IF($J$9=47,'Jeunes Plants'!AF566,IF($J$9=48,'Jeunes Plants'!AG566,IF($J$9=49,'Jeunes Plants'!AH566,IF($J$9=50,'Jeunes Plants'!AI566,IF($J$9=51,'Jeunes Plants'!AJ566,IF($J$9=52,'Jeunes Plants'!AK566,IF($J$9=1,'Jeunes Plants'!AL566,IF($J$9=2,'Jeunes Plants'!AM566,IF($J$9=3,'Jeunes Plants'!AN566,IF($J$9=4,'Jeunes Plants'!AO566,IF($J$9=5,'Jeunes Plants'!AP566,IF($J$9=6,'Jeunes Plants'!AQ566,IF($J$9=7,'Jeunes Plants'!AR566,IF($J$9=8,'Jeunes Plants'!AS566,IF($J$9=9,'Jeunes Plants'!AT566,IF($J$9=10,'Jeunes Plants'!AU566,IF($J$9=11,'Jeunes Plants'!AV566,IF($J$9=12,'Jeunes Plants'!AW566,IF($J$9=13,'Jeunes Plants'!AX566,IF($J$9=14,'Jeunes Plants'!AY566,IF($J$9=15,'Jeunes Plants'!AZ566,IF($J$9=16,'Jeunes Plants'!BA566,IF($J$9=17,'Jeunes Plants'!BB566,IF($J$9=18,'Jeunes Plants'!BC566,IF($J$9=19,'Jeunes Plants'!BD566,IF($J$9=20,'Jeunes Plants'!BE566,IF($J$9=21,'Jeunes Plants'!BF566,IF($J$9=22,'Jeunes Plants'!BG566,IF($J$9=23,'Jeunes Plants'!BH566,IF($J$9=24,'Jeunes Plants'!BI566,IF($J$9=25,'Jeunes Plants'!BJ566,IF($J$9=26,'Jeunes Plants'!BK566,IF($J$9=27,'Jeunes Plants'!BL566,IF($J$9=28,'Jeunes Plants'!BM566,IF($J$9=29,'Jeunes Plants'!BN566,IF($J$9=30,'Jeunes Plants'!BO566,IF($J$9=31,'Jeunes Plants'!BP566,IF($J$9=32,'Jeunes Plants'!BQ566,IF($J$9=33,'Jeunes Plants'!BR566,IF($J$9=34,'Jeunes Plants'!BS566,IF($J$9=35,'Jeunes Plants'!B12469,))))))))))))))))))))))))))))))))))))))))))))))))))))</f>
        <v>0</v>
      </c>
      <c r="K791" s="103" t="str">
        <f>IF('Jeunes Plants'!R566=0,"","Erreur")</f>
        <v/>
      </c>
    </row>
    <row r="792" spans="1:11" x14ac:dyDescent="0.25">
      <c r="A792" s="103">
        <f>IF('Jeunes Plants'!A567&lt;&gt;"",'Jeunes Plants'!A567,"")</f>
        <v>10510</v>
      </c>
      <c r="B792" s="103" t="str">
        <f>IF('Jeunes Plants'!L567&lt;&gt;"",'Jeunes Plants'!L567,"")</f>
        <v>S9</v>
      </c>
      <c r="C792" s="107" t="str">
        <f>IF('Jeunes Plants'!B567&lt;&gt;"",'Jeunes Plants'!B567,"")</f>
        <v>PELARGONIUM PARFUME</v>
      </c>
      <c r="D792" s="107" t="str">
        <f>IF('Jeunes Plants'!C567&lt;&gt;"",'Jeunes Plants'!C567,"")</f>
        <v>Torento</v>
      </c>
      <c r="E792" s="103">
        <f>IF('Jeunes Plants'!H567&lt;&gt;"",'Jeunes Plants'!H567,"")</f>
        <v>10</v>
      </c>
      <c r="F792" s="103" t="str">
        <f>IF('Jeunes Plants'!E567&lt;&gt;"",'Jeunes Plants'!E567,"")</f>
        <v>B</v>
      </c>
      <c r="G792" s="103" t="str">
        <f>IF('Jeunes Plants'!N567&lt;&gt;"",'Jeunes Plants'!N567,"")</f>
        <v>M3</v>
      </c>
      <c r="H792" s="103" t="str">
        <f>IF('Jeunes Plants'!I567&lt;&gt;"",'Jeunes Plants'!I567,"")</f>
        <v>E</v>
      </c>
      <c r="I792" s="103" t="str">
        <f>IF('Jeunes Plants'!J567&lt;&gt;"",'Jeunes Plants'!J567,"")</f>
        <v/>
      </c>
      <c r="J792" s="103">
        <f>IF($J$9=36,'Jeunes Plants'!U567,IF($J$9=37,'Jeunes Plants'!V567,IF($J$9=38,'Jeunes Plants'!W567,IF($J$9=39,'Jeunes Plants'!X567,IF($J$9=40,'Jeunes Plants'!Y567,IF($J$9=41,'Jeunes Plants'!Z567,IF($J$9=42,'Jeunes Plants'!AA567,IF($J$9=43,'Jeunes Plants'!AB567,IF($J$9=44,'Jeunes Plants'!AC567,IF($J$9=45,'Jeunes Plants'!AD567,IF($J$9=46,'Jeunes Plants'!AE567,IF($J$9=47,'Jeunes Plants'!AF567,IF($J$9=48,'Jeunes Plants'!AG567,IF($J$9=49,'Jeunes Plants'!AH567,IF($J$9=50,'Jeunes Plants'!AI567,IF($J$9=51,'Jeunes Plants'!AJ567,IF($J$9=52,'Jeunes Plants'!AK567,IF($J$9=1,'Jeunes Plants'!AL567,IF($J$9=2,'Jeunes Plants'!AM567,IF($J$9=3,'Jeunes Plants'!AN567,IF($J$9=4,'Jeunes Plants'!AO567,IF($J$9=5,'Jeunes Plants'!AP567,IF($J$9=6,'Jeunes Plants'!AQ567,IF($J$9=7,'Jeunes Plants'!AR567,IF($J$9=8,'Jeunes Plants'!AS567,IF($J$9=9,'Jeunes Plants'!AT567,IF($J$9=10,'Jeunes Plants'!AU567,IF($J$9=11,'Jeunes Plants'!AV567,IF($J$9=12,'Jeunes Plants'!AW567,IF($J$9=13,'Jeunes Plants'!AX567,IF($J$9=14,'Jeunes Plants'!AY567,IF($J$9=15,'Jeunes Plants'!AZ567,IF($J$9=16,'Jeunes Plants'!BA567,IF($J$9=17,'Jeunes Plants'!BB567,IF($J$9=18,'Jeunes Plants'!BC567,IF($J$9=19,'Jeunes Plants'!BD567,IF($J$9=20,'Jeunes Plants'!BE567,IF($J$9=21,'Jeunes Plants'!BF567,IF($J$9=22,'Jeunes Plants'!BG567,IF($J$9=23,'Jeunes Plants'!BH567,IF($J$9=24,'Jeunes Plants'!BI567,IF($J$9=25,'Jeunes Plants'!BJ567,IF($J$9=26,'Jeunes Plants'!BK567,IF($J$9=27,'Jeunes Plants'!BL567,IF($J$9=28,'Jeunes Plants'!BM567,IF($J$9=29,'Jeunes Plants'!BN567,IF($J$9=30,'Jeunes Plants'!BO567,IF($J$9=31,'Jeunes Plants'!BP567,IF($J$9=32,'Jeunes Plants'!BQ567,IF($J$9=33,'Jeunes Plants'!BR567,IF($J$9=34,'Jeunes Plants'!BS567,IF($J$9=35,'Jeunes Plants'!B12470,))))))))))))))))))))))))))))))))))))))))))))))))))))</f>
        <v>0</v>
      </c>
      <c r="K792" s="103" t="str">
        <f>IF('Jeunes Plants'!R567=0,"","Erreur")</f>
        <v/>
      </c>
    </row>
    <row r="793" spans="1:11" x14ac:dyDescent="0.25">
      <c r="A793" s="103">
        <f>IF('Jeunes Plants'!A568&lt;&gt;"",'Jeunes Plants'!A568,"")</f>
        <v>10596</v>
      </c>
      <c r="B793" s="103" t="str">
        <f>IF('Jeunes Plants'!L568&lt;&gt;"",'Jeunes Plants'!L568,"")</f>
        <v>S9</v>
      </c>
      <c r="C793" s="107" t="str">
        <f>IF('Jeunes Plants'!B568&lt;&gt;"",'Jeunes Plants'!B568,"")</f>
        <v>PELARGONIUM PARFUME</v>
      </c>
      <c r="D793" s="107" t="str">
        <f>IF('Jeunes Plants'!C568&lt;&gt;"",'Jeunes Plants'!C568,"")</f>
        <v>Citriodorum</v>
      </c>
      <c r="E793" s="103">
        <f>IF('Jeunes Plants'!H568&lt;&gt;"",'Jeunes Plants'!H568,"")</f>
        <v>10</v>
      </c>
      <c r="F793" s="103" t="str">
        <f>IF('Jeunes Plants'!E568&lt;&gt;"",'Jeunes Plants'!E568,"")</f>
        <v>B</v>
      </c>
      <c r="G793" s="103" t="str">
        <f>IF('Jeunes Plants'!N568&lt;&gt;"",'Jeunes Plants'!N568,"")</f>
        <v>M3</v>
      </c>
      <c r="H793" s="103" t="str">
        <f>IF('Jeunes Plants'!I568&lt;&gt;"",'Jeunes Plants'!I568,"")</f>
        <v>E</v>
      </c>
      <c r="I793" s="103" t="str">
        <f>IF('Jeunes Plants'!J568&lt;&gt;"",'Jeunes Plants'!J568,"")</f>
        <v/>
      </c>
      <c r="J793" s="103">
        <f>IF($J$9=36,'Jeunes Plants'!U568,IF($J$9=37,'Jeunes Plants'!V568,IF($J$9=38,'Jeunes Plants'!W568,IF($J$9=39,'Jeunes Plants'!X568,IF($J$9=40,'Jeunes Plants'!Y568,IF($J$9=41,'Jeunes Plants'!Z568,IF($J$9=42,'Jeunes Plants'!AA568,IF($J$9=43,'Jeunes Plants'!AB568,IF($J$9=44,'Jeunes Plants'!AC568,IF($J$9=45,'Jeunes Plants'!AD568,IF($J$9=46,'Jeunes Plants'!AE568,IF($J$9=47,'Jeunes Plants'!AF568,IF($J$9=48,'Jeunes Plants'!AG568,IF($J$9=49,'Jeunes Plants'!AH568,IF($J$9=50,'Jeunes Plants'!AI568,IF($J$9=51,'Jeunes Plants'!AJ568,IF($J$9=52,'Jeunes Plants'!AK568,IF($J$9=1,'Jeunes Plants'!AL568,IF($J$9=2,'Jeunes Plants'!AM568,IF($J$9=3,'Jeunes Plants'!AN568,IF($J$9=4,'Jeunes Plants'!AO568,IF($J$9=5,'Jeunes Plants'!AP568,IF($J$9=6,'Jeunes Plants'!AQ568,IF($J$9=7,'Jeunes Plants'!AR568,IF($J$9=8,'Jeunes Plants'!AS568,IF($J$9=9,'Jeunes Plants'!AT568,IF($J$9=10,'Jeunes Plants'!AU568,IF($J$9=11,'Jeunes Plants'!AV568,IF($J$9=12,'Jeunes Plants'!AW568,IF($J$9=13,'Jeunes Plants'!AX568,IF($J$9=14,'Jeunes Plants'!AY568,IF($J$9=15,'Jeunes Plants'!AZ568,IF($J$9=16,'Jeunes Plants'!BA568,IF($J$9=17,'Jeunes Plants'!BB568,IF($J$9=18,'Jeunes Plants'!BC568,IF($J$9=19,'Jeunes Plants'!BD568,IF($J$9=20,'Jeunes Plants'!BE568,IF($J$9=21,'Jeunes Plants'!BF568,IF($J$9=22,'Jeunes Plants'!BG568,IF($J$9=23,'Jeunes Plants'!BH568,IF($J$9=24,'Jeunes Plants'!BI568,IF($J$9=25,'Jeunes Plants'!BJ568,IF($J$9=26,'Jeunes Plants'!BK568,IF($J$9=27,'Jeunes Plants'!BL568,IF($J$9=28,'Jeunes Plants'!BM568,IF($J$9=29,'Jeunes Plants'!BN568,IF($J$9=30,'Jeunes Plants'!BO568,IF($J$9=31,'Jeunes Plants'!BP568,IF($J$9=32,'Jeunes Plants'!BQ568,IF($J$9=33,'Jeunes Plants'!BR568,IF($J$9=34,'Jeunes Plants'!BS568,IF($J$9=35,'Jeunes Plants'!B12471,))))))))))))))))))))))))))))))))))))))))))))))))))))</f>
        <v>0</v>
      </c>
      <c r="K793" s="103" t="str">
        <f>IF('Jeunes Plants'!R568=0,"","Erreur")</f>
        <v/>
      </c>
    </row>
    <row r="794" spans="1:11" x14ac:dyDescent="0.25">
      <c r="A794" s="103">
        <f>IF('Jeunes Plants'!A569&lt;&gt;"",'Jeunes Plants'!A569,"")</f>
        <v>208</v>
      </c>
      <c r="B794" s="103" t="str">
        <f>IF('Jeunes Plants'!L569&lt;&gt;"",'Jeunes Plants'!L569,"")</f>
        <v>S9</v>
      </c>
      <c r="C794" s="107" t="str">
        <f>IF('Jeunes Plants'!B569&lt;&gt;"",'Jeunes Plants'!B569,"")</f>
        <v>PELARGONIUM PARFUME</v>
      </c>
      <c r="D794" s="107" t="str">
        <f>IF('Jeunes Plants'!C569&lt;&gt;"",'Jeunes Plants'!C569,"")</f>
        <v>Parfumes variés</v>
      </c>
      <c r="E794" s="103">
        <f>IF('Jeunes Plants'!H569&lt;&gt;"",'Jeunes Plants'!H569,"")</f>
        <v>10</v>
      </c>
      <c r="F794" s="103" t="str">
        <f>IF('Jeunes Plants'!E569&lt;&gt;"",'Jeunes Plants'!E569,"")</f>
        <v>B</v>
      </c>
      <c r="G794" s="103" t="str">
        <f>IF('Jeunes Plants'!N569&lt;&gt;"",'Jeunes Plants'!N569,"")</f>
        <v>M3</v>
      </c>
      <c r="H794" s="103" t="str">
        <f>IF('Jeunes Plants'!I569&lt;&gt;"",'Jeunes Plants'!I569,"")</f>
        <v>E</v>
      </c>
      <c r="I794" s="103" t="str">
        <f>IF('Jeunes Plants'!J569&lt;&gt;"",'Jeunes Plants'!J569,"")</f>
        <v/>
      </c>
      <c r="J794" s="103">
        <f>IF($J$9=36,'Jeunes Plants'!U569,IF($J$9=37,'Jeunes Plants'!V569,IF($J$9=38,'Jeunes Plants'!W569,IF($J$9=39,'Jeunes Plants'!X569,IF($J$9=40,'Jeunes Plants'!Y569,IF($J$9=41,'Jeunes Plants'!Z569,IF($J$9=42,'Jeunes Plants'!AA569,IF($J$9=43,'Jeunes Plants'!AB569,IF($J$9=44,'Jeunes Plants'!AC569,IF($J$9=45,'Jeunes Plants'!AD569,IF($J$9=46,'Jeunes Plants'!AE569,IF($J$9=47,'Jeunes Plants'!AF569,IF($J$9=48,'Jeunes Plants'!AG569,IF($J$9=49,'Jeunes Plants'!AH569,IF($J$9=50,'Jeunes Plants'!AI569,IF($J$9=51,'Jeunes Plants'!AJ569,IF($J$9=52,'Jeunes Plants'!AK569,IF($J$9=1,'Jeunes Plants'!AL569,IF($J$9=2,'Jeunes Plants'!AM569,IF($J$9=3,'Jeunes Plants'!AN569,IF($J$9=4,'Jeunes Plants'!AO569,IF($J$9=5,'Jeunes Plants'!AP569,IF($J$9=6,'Jeunes Plants'!AQ569,IF($J$9=7,'Jeunes Plants'!AR569,IF($J$9=8,'Jeunes Plants'!AS569,IF($J$9=9,'Jeunes Plants'!AT569,IF($J$9=10,'Jeunes Plants'!AU569,IF($J$9=11,'Jeunes Plants'!AV569,IF($J$9=12,'Jeunes Plants'!AW569,IF($J$9=13,'Jeunes Plants'!AX569,IF($J$9=14,'Jeunes Plants'!AY569,IF($J$9=15,'Jeunes Plants'!AZ569,IF($J$9=16,'Jeunes Plants'!BA569,IF($J$9=17,'Jeunes Plants'!BB569,IF($J$9=18,'Jeunes Plants'!BC569,IF($J$9=19,'Jeunes Plants'!BD569,IF($J$9=20,'Jeunes Plants'!BE569,IF($J$9=21,'Jeunes Plants'!BF569,IF($J$9=22,'Jeunes Plants'!BG569,IF($J$9=23,'Jeunes Plants'!BH569,IF($J$9=24,'Jeunes Plants'!BI569,IF($J$9=25,'Jeunes Plants'!BJ569,IF($J$9=26,'Jeunes Plants'!BK569,IF($J$9=27,'Jeunes Plants'!BL569,IF($J$9=28,'Jeunes Plants'!BM569,IF($J$9=29,'Jeunes Plants'!BN569,IF($J$9=30,'Jeunes Plants'!BO569,IF($J$9=31,'Jeunes Plants'!BP569,IF($J$9=32,'Jeunes Plants'!BQ569,IF($J$9=33,'Jeunes Plants'!BR569,IF($J$9=34,'Jeunes Plants'!BS569,IF($J$9=35,'Jeunes Plants'!B12472,))))))))))))))))))))))))))))))))))))))))))))))))))))</f>
        <v>0</v>
      </c>
      <c r="K794" s="103" t="str">
        <f>IF('Jeunes Plants'!R569=0,"","Erreur")</f>
        <v/>
      </c>
    </row>
    <row r="795" spans="1:11" x14ac:dyDescent="0.25">
      <c r="A795" s="450"/>
      <c r="B795" s="450"/>
      <c r="C795" s="451" t="s">
        <v>1905</v>
      </c>
      <c r="D795" s="451"/>
      <c r="E795" s="450"/>
      <c r="F795" s="450"/>
      <c r="G795" s="450"/>
      <c r="H795" s="450"/>
      <c r="I795" s="450"/>
      <c r="J795" s="450">
        <f>SUBTOTAL(9,J788:J794)</f>
        <v>0</v>
      </c>
      <c r="K795" s="450"/>
    </row>
    <row r="796" spans="1:11" x14ac:dyDescent="0.25">
      <c r="A796" s="103">
        <f>IF('Jeunes Plants'!A570&lt;&gt;"",'Jeunes Plants'!A570,"")</f>
        <v>23246</v>
      </c>
      <c r="B796" s="103" t="str">
        <f>IF('Jeunes Plants'!L570&lt;&gt;"",'Jeunes Plants'!L570,"")</f>
        <v>S9</v>
      </c>
      <c r="C796" s="107" t="str">
        <f>IF('Jeunes Plants'!B570&lt;&gt;"",'Jeunes Plants'!B570,"")</f>
        <v>PELARGONIUM ANGELEYES</v>
      </c>
      <c r="D796" s="107" t="str">
        <f>IF('Jeunes Plants'!C570&lt;&gt;"",'Jeunes Plants'!C570,"")</f>
        <v>Blueberry pac</v>
      </c>
      <c r="E796" s="103">
        <f>IF('Jeunes Plants'!H570&lt;&gt;"",'Jeunes Plants'!H570,"")</f>
        <v>8</v>
      </c>
      <c r="F796" s="103" t="str">
        <f>IF('Jeunes Plants'!E570&lt;&gt;"",'Jeunes Plants'!E570,"")</f>
        <v>B</v>
      </c>
      <c r="G796" s="103" t="str">
        <f>IF('Jeunes Plants'!N570&lt;&gt;"",'Jeunes Plants'!N570,"")</f>
        <v>M3</v>
      </c>
      <c r="H796" s="103" t="str">
        <f>IF('Jeunes Plants'!I570&lt;&gt;"",'Jeunes Plants'!I570,"")</f>
        <v>E</v>
      </c>
      <c r="I796" s="103">
        <f>IF('Jeunes Plants'!J570&lt;&gt;"",'Jeunes Plants'!J570,"")</f>
        <v>5.3999999999999999E-2</v>
      </c>
      <c r="J796" s="103">
        <f>IF($J$9=36,'Jeunes Plants'!U570,IF($J$9=37,'Jeunes Plants'!V570,IF($J$9=38,'Jeunes Plants'!W570,IF($J$9=39,'Jeunes Plants'!X570,IF($J$9=40,'Jeunes Plants'!Y570,IF($J$9=41,'Jeunes Plants'!Z570,IF($J$9=42,'Jeunes Plants'!AA570,IF($J$9=43,'Jeunes Plants'!AB570,IF($J$9=44,'Jeunes Plants'!AC570,IF($J$9=45,'Jeunes Plants'!AD570,IF($J$9=46,'Jeunes Plants'!AE570,IF($J$9=47,'Jeunes Plants'!AF570,IF($J$9=48,'Jeunes Plants'!AG570,IF($J$9=49,'Jeunes Plants'!AH570,IF($J$9=50,'Jeunes Plants'!AI570,IF($J$9=51,'Jeunes Plants'!AJ570,IF($J$9=52,'Jeunes Plants'!AK570,IF($J$9=1,'Jeunes Plants'!AL570,IF($J$9=2,'Jeunes Plants'!AM570,IF($J$9=3,'Jeunes Plants'!AN570,IF($J$9=4,'Jeunes Plants'!AO570,IF($J$9=5,'Jeunes Plants'!AP570,IF($J$9=6,'Jeunes Plants'!AQ570,IF($J$9=7,'Jeunes Plants'!AR570,IF($J$9=8,'Jeunes Plants'!AS570,IF($J$9=9,'Jeunes Plants'!AT570,IF($J$9=10,'Jeunes Plants'!AU570,IF($J$9=11,'Jeunes Plants'!AV570,IF($J$9=12,'Jeunes Plants'!AW570,IF($J$9=13,'Jeunes Plants'!AX570,IF($J$9=14,'Jeunes Plants'!AY570,IF($J$9=15,'Jeunes Plants'!AZ570,IF($J$9=16,'Jeunes Plants'!BA570,IF($J$9=17,'Jeunes Plants'!BB570,IF($J$9=18,'Jeunes Plants'!BC570,IF($J$9=19,'Jeunes Plants'!BD570,IF($J$9=20,'Jeunes Plants'!BE570,IF($J$9=21,'Jeunes Plants'!BF570,IF($J$9=22,'Jeunes Plants'!BG570,IF($J$9=23,'Jeunes Plants'!BH570,IF($J$9=24,'Jeunes Plants'!BI570,IF($J$9=25,'Jeunes Plants'!BJ570,IF($J$9=26,'Jeunes Plants'!BK570,IF($J$9=27,'Jeunes Plants'!BL570,IF($J$9=28,'Jeunes Plants'!BM570,IF($J$9=29,'Jeunes Plants'!BN570,IF($J$9=30,'Jeunes Plants'!BO570,IF($J$9=31,'Jeunes Plants'!BP570,IF($J$9=32,'Jeunes Plants'!BQ570,IF($J$9=33,'Jeunes Plants'!BR570,IF($J$9=34,'Jeunes Plants'!BS570,IF($J$9=35,'Jeunes Plants'!B12473,))))))))))))))))))))))))))))))))))))))))))))))))))))</f>
        <v>0</v>
      </c>
      <c r="K796" s="103" t="str">
        <f>IF('Jeunes Plants'!R570=0,"","Erreur")</f>
        <v/>
      </c>
    </row>
    <row r="797" spans="1:11" x14ac:dyDescent="0.25">
      <c r="A797" s="103">
        <f>IF('Jeunes Plants'!A571&lt;&gt;"",'Jeunes Plants'!A571,"")</f>
        <v>10717</v>
      </c>
      <c r="B797" s="103" t="str">
        <f>IF('Jeunes Plants'!L571&lt;&gt;"",'Jeunes Plants'!L571,"")</f>
        <v>S9</v>
      </c>
      <c r="C797" s="107" t="str">
        <f>IF('Jeunes Plants'!B571&lt;&gt;"",'Jeunes Plants'!B571,"")</f>
        <v>PELARGONIUM ANGELEYES</v>
      </c>
      <c r="D797" s="107" t="str">
        <f>IF('Jeunes Plants'!C571&lt;&gt;"",'Jeunes Plants'!C571,"")</f>
        <v>Orange pac</v>
      </c>
      <c r="E797" s="103">
        <f>IF('Jeunes Plants'!H571&lt;&gt;"",'Jeunes Plants'!H571,"")</f>
        <v>8</v>
      </c>
      <c r="F797" s="103" t="str">
        <f>IF('Jeunes Plants'!E571&lt;&gt;"",'Jeunes Plants'!E571,"")</f>
        <v>B</v>
      </c>
      <c r="G797" s="103" t="str">
        <f>IF('Jeunes Plants'!N571&lt;&gt;"",'Jeunes Plants'!N571,"")</f>
        <v>M3</v>
      </c>
      <c r="H797" s="103" t="str">
        <f>IF('Jeunes Plants'!I571&lt;&gt;"",'Jeunes Plants'!I571,"")</f>
        <v>E</v>
      </c>
      <c r="I797" s="103">
        <f>IF('Jeunes Plants'!J571&lt;&gt;"",'Jeunes Plants'!J571,"")</f>
        <v>5.3999999999999999E-2</v>
      </c>
      <c r="J797" s="103">
        <f>IF($J$9=36,'Jeunes Plants'!U571,IF($J$9=37,'Jeunes Plants'!V571,IF($J$9=38,'Jeunes Plants'!W571,IF($J$9=39,'Jeunes Plants'!X571,IF($J$9=40,'Jeunes Plants'!Y571,IF($J$9=41,'Jeunes Plants'!Z571,IF($J$9=42,'Jeunes Plants'!AA571,IF($J$9=43,'Jeunes Plants'!AB571,IF($J$9=44,'Jeunes Plants'!AC571,IF($J$9=45,'Jeunes Plants'!AD571,IF($J$9=46,'Jeunes Plants'!AE571,IF($J$9=47,'Jeunes Plants'!AF571,IF($J$9=48,'Jeunes Plants'!AG571,IF($J$9=49,'Jeunes Plants'!AH571,IF($J$9=50,'Jeunes Plants'!AI571,IF($J$9=51,'Jeunes Plants'!AJ571,IF($J$9=52,'Jeunes Plants'!AK571,IF($J$9=1,'Jeunes Plants'!AL571,IF($J$9=2,'Jeunes Plants'!AM571,IF($J$9=3,'Jeunes Plants'!AN571,IF($J$9=4,'Jeunes Plants'!AO571,IF($J$9=5,'Jeunes Plants'!AP571,IF($J$9=6,'Jeunes Plants'!AQ571,IF($J$9=7,'Jeunes Plants'!AR571,IF($J$9=8,'Jeunes Plants'!AS571,IF($J$9=9,'Jeunes Plants'!AT571,IF($J$9=10,'Jeunes Plants'!AU571,IF($J$9=11,'Jeunes Plants'!AV571,IF($J$9=12,'Jeunes Plants'!AW571,IF($J$9=13,'Jeunes Plants'!AX571,IF($J$9=14,'Jeunes Plants'!AY571,IF($J$9=15,'Jeunes Plants'!AZ571,IF($J$9=16,'Jeunes Plants'!BA571,IF($J$9=17,'Jeunes Plants'!BB571,IF($J$9=18,'Jeunes Plants'!BC571,IF($J$9=19,'Jeunes Plants'!BD571,IF($J$9=20,'Jeunes Plants'!BE571,IF($J$9=21,'Jeunes Plants'!BF571,IF($J$9=22,'Jeunes Plants'!BG571,IF($J$9=23,'Jeunes Plants'!BH571,IF($J$9=24,'Jeunes Plants'!BI571,IF($J$9=25,'Jeunes Plants'!BJ571,IF($J$9=26,'Jeunes Plants'!BK571,IF($J$9=27,'Jeunes Plants'!BL571,IF($J$9=28,'Jeunes Plants'!BM571,IF($J$9=29,'Jeunes Plants'!BN571,IF($J$9=30,'Jeunes Plants'!BO571,IF($J$9=31,'Jeunes Plants'!BP571,IF($J$9=32,'Jeunes Plants'!BQ571,IF($J$9=33,'Jeunes Plants'!BR571,IF($J$9=34,'Jeunes Plants'!BS571,IF($J$9=35,'Jeunes Plants'!B12474,))))))))))))))))))))))))))))))))))))))))))))))))))))</f>
        <v>0</v>
      </c>
      <c r="K797" s="103" t="str">
        <f>IF('Jeunes Plants'!R571=0,"","Erreur")</f>
        <v/>
      </c>
    </row>
    <row r="798" spans="1:11" x14ac:dyDescent="0.25">
      <c r="A798" s="103">
        <f>IF('Jeunes Plants'!A572&lt;&gt;"",'Jeunes Plants'!A572,"")</f>
        <v>2153</v>
      </c>
      <c r="B798" s="103" t="str">
        <f>IF('Jeunes Plants'!L572&lt;&gt;"",'Jeunes Plants'!L572,"")</f>
        <v>S9</v>
      </c>
      <c r="C798" s="107" t="str">
        <f>IF('Jeunes Plants'!B572&lt;&gt;"",'Jeunes Plants'!B572,"")</f>
        <v>PELARGONIUM ANGELEYES</v>
      </c>
      <c r="D798" s="107" t="str">
        <f>IF('Jeunes Plants'!C572&lt;&gt;"",'Jeunes Plants'!C572,"")</f>
        <v>Randy pac</v>
      </c>
      <c r="E798" s="103">
        <f>IF('Jeunes Plants'!H572&lt;&gt;"",'Jeunes Plants'!H572,"")</f>
        <v>8</v>
      </c>
      <c r="F798" s="103" t="str">
        <f>IF('Jeunes Plants'!E572&lt;&gt;"",'Jeunes Plants'!E572,"")</f>
        <v>B</v>
      </c>
      <c r="G798" s="103" t="str">
        <f>IF('Jeunes Plants'!N572&lt;&gt;"",'Jeunes Plants'!N572,"")</f>
        <v>M3</v>
      </c>
      <c r="H798" s="103" t="str">
        <f>IF('Jeunes Plants'!I572&lt;&gt;"",'Jeunes Plants'!I572,"")</f>
        <v>E</v>
      </c>
      <c r="I798" s="103">
        <f>IF('Jeunes Plants'!J572&lt;&gt;"",'Jeunes Plants'!J572,"")</f>
        <v>5.3999999999999999E-2</v>
      </c>
      <c r="J798" s="103">
        <f>IF($J$9=36,'Jeunes Plants'!U572,IF($J$9=37,'Jeunes Plants'!V572,IF($J$9=38,'Jeunes Plants'!W572,IF($J$9=39,'Jeunes Plants'!X572,IF($J$9=40,'Jeunes Plants'!Y572,IF($J$9=41,'Jeunes Plants'!Z572,IF($J$9=42,'Jeunes Plants'!AA572,IF($J$9=43,'Jeunes Plants'!AB572,IF($J$9=44,'Jeunes Plants'!AC572,IF($J$9=45,'Jeunes Plants'!AD572,IF($J$9=46,'Jeunes Plants'!AE572,IF($J$9=47,'Jeunes Plants'!AF572,IF($J$9=48,'Jeunes Plants'!AG572,IF($J$9=49,'Jeunes Plants'!AH572,IF($J$9=50,'Jeunes Plants'!AI572,IF($J$9=51,'Jeunes Plants'!AJ572,IF($J$9=52,'Jeunes Plants'!AK572,IF($J$9=1,'Jeunes Plants'!AL572,IF($J$9=2,'Jeunes Plants'!AM572,IF($J$9=3,'Jeunes Plants'!AN572,IF($J$9=4,'Jeunes Plants'!AO572,IF($J$9=5,'Jeunes Plants'!AP572,IF($J$9=6,'Jeunes Plants'!AQ572,IF($J$9=7,'Jeunes Plants'!AR572,IF($J$9=8,'Jeunes Plants'!AS572,IF($J$9=9,'Jeunes Plants'!AT572,IF($J$9=10,'Jeunes Plants'!AU572,IF($J$9=11,'Jeunes Plants'!AV572,IF($J$9=12,'Jeunes Plants'!AW572,IF($J$9=13,'Jeunes Plants'!AX572,IF($J$9=14,'Jeunes Plants'!AY572,IF($J$9=15,'Jeunes Plants'!AZ572,IF($J$9=16,'Jeunes Plants'!BA572,IF($J$9=17,'Jeunes Plants'!BB572,IF($J$9=18,'Jeunes Plants'!BC572,IF($J$9=19,'Jeunes Plants'!BD572,IF($J$9=20,'Jeunes Plants'!BE572,IF($J$9=21,'Jeunes Plants'!BF572,IF($J$9=22,'Jeunes Plants'!BG572,IF($J$9=23,'Jeunes Plants'!BH572,IF($J$9=24,'Jeunes Plants'!BI572,IF($J$9=25,'Jeunes Plants'!BJ572,IF($J$9=26,'Jeunes Plants'!BK572,IF($J$9=27,'Jeunes Plants'!BL572,IF($J$9=28,'Jeunes Plants'!BM572,IF($J$9=29,'Jeunes Plants'!BN572,IF($J$9=30,'Jeunes Plants'!BO572,IF($J$9=31,'Jeunes Plants'!BP572,IF($J$9=32,'Jeunes Plants'!BQ572,IF($J$9=33,'Jeunes Plants'!BR572,IF($J$9=34,'Jeunes Plants'!BS572,IF($J$9=35,'Jeunes Plants'!B12475,))))))))))))))))))))))))))))))))))))))))))))))))))))</f>
        <v>0</v>
      </c>
      <c r="K798" s="103" t="str">
        <f>IF('Jeunes Plants'!R572=0,"","Erreur")</f>
        <v/>
      </c>
    </row>
    <row r="799" spans="1:11" x14ac:dyDescent="0.25">
      <c r="A799" s="450"/>
      <c r="B799" s="450"/>
      <c r="C799" s="451" t="s">
        <v>1906</v>
      </c>
      <c r="D799" s="451"/>
      <c r="E799" s="450"/>
      <c r="F799" s="450"/>
      <c r="G799" s="450"/>
      <c r="H799" s="450"/>
      <c r="I799" s="450"/>
      <c r="J799" s="450">
        <f>SUBTOTAL(9,J796:J798)</f>
        <v>0</v>
      </c>
      <c r="K799" s="450"/>
    </row>
    <row r="800" spans="1:11" x14ac:dyDescent="0.25">
      <c r="A800" s="103">
        <f>IF('Jeunes Plants'!A573&lt;&gt;"",'Jeunes Plants'!A573,"")</f>
        <v>13252</v>
      </c>
      <c r="B800" s="103" t="str">
        <f>IF('Jeunes Plants'!L573&lt;&gt;"",'Jeunes Plants'!L573,"")</f>
        <v>S9</v>
      </c>
      <c r="C800" s="107" t="str">
        <f>IF('Jeunes Plants'!B573&lt;&gt;"",'Jeunes Plants'!B573,"")</f>
        <v>PELARGONIUM ANGELS</v>
      </c>
      <c r="D800" s="107" t="str">
        <f>IF('Jeunes Plants'!C573&lt;&gt;"",'Jeunes Plants'!C573,"")</f>
        <v>Perfume pac</v>
      </c>
      <c r="E800" s="103">
        <f>IF('Jeunes Plants'!H573&lt;&gt;"",'Jeunes Plants'!H573,"")</f>
        <v>10</v>
      </c>
      <c r="F800" s="103" t="str">
        <f>IF('Jeunes Plants'!E573&lt;&gt;"",'Jeunes Plants'!E573,"")</f>
        <v>B</v>
      </c>
      <c r="G800" s="103" t="str">
        <f>IF('Jeunes Plants'!N573&lt;&gt;"",'Jeunes Plants'!N573,"")</f>
        <v>M3</v>
      </c>
      <c r="H800" s="103" t="str">
        <f>IF('Jeunes Plants'!I573&lt;&gt;"",'Jeunes Plants'!I573,"")</f>
        <v>E</v>
      </c>
      <c r="I800" s="103">
        <f>IF('Jeunes Plants'!J573&lt;&gt;"",'Jeunes Plants'!J573,"")</f>
        <v>5.3999999999999999E-2</v>
      </c>
      <c r="J800" s="103">
        <f>IF($J$9=36,'Jeunes Plants'!U573,IF($J$9=37,'Jeunes Plants'!V573,IF($J$9=38,'Jeunes Plants'!W573,IF($J$9=39,'Jeunes Plants'!X573,IF($J$9=40,'Jeunes Plants'!Y573,IF($J$9=41,'Jeunes Plants'!Z573,IF($J$9=42,'Jeunes Plants'!AA573,IF($J$9=43,'Jeunes Plants'!AB573,IF($J$9=44,'Jeunes Plants'!AC573,IF($J$9=45,'Jeunes Plants'!AD573,IF($J$9=46,'Jeunes Plants'!AE573,IF($J$9=47,'Jeunes Plants'!AF573,IF($J$9=48,'Jeunes Plants'!AG573,IF($J$9=49,'Jeunes Plants'!AH573,IF($J$9=50,'Jeunes Plants'!AI573,IF($J$9=51,'Jeunes Plants'!AJ573,IF($J$9=52,'Jeunes Plants'!AK573,IF($J$9=1,'Jeunes Plants'!AL573,IF($J$9=2,'Jeunes Plants'!AM573,IF($J$9=3,'Jeunes Plants'!AN573,IF($J$9=4,'Jeunes Plants'!AO573,IF($J$9=5,'Jeunes Plants'!AP573,IF($J$9=6,'Jeunes Plants'!AQ573,IF($J$9=7,'Jeunes Plants'!AR573,IF($J$9=8,'Jeunes Plants'!AS573,IF($J$9=9,'Jeunes Plants'!AT573,IF($J$9=10,'Jeunes Plants'!AU573,IF($J$9=11,'Jeunes Plants'!AV573,IF($J$9=12,'Jeunes Plants'!AW573,IF($J$9=13,'Jeunes Plants'!AX573,IF($J$9=14,'Jeunes Plants'!AY573,IF($J$9=15,'Jeunes Plants'!AZ573,IF($J$9=16,'Jeunes Plants'!BA573,IF($J$9=17,'Jeunes Plants'!BB573,IF($J$9=18,'Jeunes Plants'!BC573,IF($J$9=19,'Jeunes Plants'!BD573,IF($J$9=20,'Jeunes Plants'!BE573,IF($J$9=21,'Jeunes Plants'!BF573,IF($J$9=22,'Jeunes Plants'!BG573,IF($J$9=23,'Jeunes Plants'!BH573,IF($J$9=24,'Jeunes Plants'!BI573,IF($J$9=25,'Jeunes Plants'!BJ573,IF($J$9=26,'Jeunes Plants'!BK573,IF($J$9=27,'Jeunes Plants'!BL573,IF($J$9=28,'Jeunes Plants'!BM573,IF($J$9=29,'Jeunes Plants'!BN573,IF($J$9=30,'Jeunes Plants'!BO573,IF($J$9=31,'Jeunes Plants'!BP573,IF($J$9=32,'Jeunes Plants'!BQ573,IF($J$9=33,'Jeunes Plants'!BR573,IF($J$9=34,'Jeunes Plants'!BS573,IF($J$9=35,'Jeunes Plants'!B12476,))))))))))))))))))))))))))))))))))))))))))))))))))))</f>
        <v>0</v>
      </c>
      <c r="K800" s="103" t="str">
        <f>IF('Jeunes Plants'!R573=0,"","Erreur")</f>
        <v/>
      </c>
    </row>
    <row r="801" spans="1:11" x14ac:dyDescent="0.25">
      <c r="A801" s="103">
        <f>IF('Jeunes Plants'!A574&lt;&gt;"",'Jeunes Plants'!A574,"")</f>
        <v>26778</v>
      </c>
      <c r="B801" s="103" t="str">
        <f>IF('Jeunes Plants'!L574&lt;&gt;"",'Jeunes Plants'!L574,"")</f>
        <v>S9</v>
      </c>
      <c r="C801" s="107" t="str">
        <f>IF('Jeunes Plants'!B574&lt;&gt;"",'Jeunes Plants'!B574,"")</f>
        <v>PELARGONIUM ANGELS</v>
      </c>
      <c r="D801" s="107" t="str">
        <f>IF('Jeunes Plants'!C574&lt;&gt;"",'Jeunes Plants'!C574,"")</f>
        <v>Perfume Lavender pac</v>
      </c>
      <c r="E801" s="103">
        <f>IF('Jeunes Plants'!H574&lt;&gt;"",'Jeunes Plants'!H574,"")</f>
        <v>10</v>
      </c>
      <c r="F801" s="103" t="str">
        <f>IF('Jeunes Plants'!E574&lt;&gt;"",'Jeunes Plants'!E574,"")</f>
        <v>B</v>
      </c>
      <c r="G801" s="103" t="str">
        <f>IF('Jeunes Plants'!N574&lt;&gt;"",'Jeunes Plants'!N574,"")</f>
        <v>M3</v>
      </c>
      <c r="H801" s="103" t="str">
        <f>IF('Jeunes Plants'!I574&lt;&gt;"",'Jeunes Plants'!I574,"")</f>
        <v>E</v>
      </c>
      <c r="I801" s="103">
        <f>IF('Jeunes Plants'!J574&lt;&gt;"",'Jeunes Plants'!J574,"")</f>
        <v>5.3999999999999999E-2</v>
      </c>
      <c r="J801" s="103">
        <f>IF($J$9=36,'Jeunes Plants'!U574,IF($J$9=37,'Jeunes Plants'!V574,IF($J$9=38,'Jeunes Plants'!W574,IF($J$9=39,'Jeunes Plants'!X574,IF($J$9=40,'Jeunes Plants'!Y574,IF($J$9=41,'Jeunes Plants'!Z574,IF($J$9=42,'Jeunes Plants'!AA574,IF($J$9=43,'Jeunes Plants'!AB574,IF($J$9=44,'Jeunes Plants'!AC574,IF($J$9=45,'Jeunes Plants'!AD574,IF($J$9=46,'Jeunes Plants'!AE574,IF($J$9=47,'Jeunes Plants'!AF574,IF($J$9=48,'Jeunes Plants'!AG574,IF($J$9=49,'Jeunes Plants'!AH574,IF($J$9=50,'Jeunes Plants'!AI574,IF($J$9=51,'Jeunes Plants'!AJ574,IF($J$9=52,'Jeunes Plants'!AK574,IF($J$9=1,'Jeunes Plants'!AL574,IF($J$9=2,'Jeunes Plants'!AM574,IF($J$9=3,'Jeunes Plants'!AN574,IF($J$9=4,'Jeunes Plants'!AO574,IF($J$9=5,'Jeunes Plants'!AP574,IF($J$9=6,'Jeunes Plants'!AQ574,IF($J$9=7,'Jeunes Plants'!AR574,IF($J$9=8,'Jeunes Plants'!AS574,IF($J$9=9,'Jeunes Plants'!AT574,IF($J$9=10,'Jeunes Plants'!AU574,IF($J$9=11,'Jeunes Plants'!AV574,IF($J$9=12,'Jeunes Plants'!AW574,IF($J$9=13,'Jeunes Plants'!AX574,IF($J$9=14,'Jeunes Plants'!AY574,IF($J$9=15,'Jeunes Plants'!AZ574,IF($J$9=16,'Jeunes Plants'!BA574,IF($J$9=17,'Jeunes Plants'!BB574,IF($J$9=18,'Jeunes Plants'!BC574,IF($J$9=19,'Jeunes Plants'!BD574,IF($J$9=20,'Jeunes Plants'!BE574,IF($J$9=21,'Jeunes Plants'!BF574,IF($J$9=22,'Jeunes Plants'!BG574,IF($J$9=23,'Jeunes Plants'!BH574,IF($J$9=24,'Jeunes Plants'!BI574,IF($J$9=25,'Jeunes Plants'!BJ574,IF($J$9=26,'Jeunes Plants'!BK574,IF($J$9=27,'Jeunes Plants'!BL574,IF($J$9=28,'Jeunes Plants'!BM574,IF($J$9=29,'Jeunes Plants'!BN574,IF($J$9=30,'Jeunes Plants'!BO574,IF($J$9=31,'Jeunes Plants'!BP574,IF($J$9=32,'Jeunes Plants'!BQ574,IF($J$9=33,'Jeunes Plants'!BR574,IF($J$9=34,'Jeunes Plants'!BS574,IF($J$9=35,'Jeunes Plants'!B12477,))))))))))))))))))))))))))))))))))))))))))))))))))))</f>
        <v>0</v>
      </c>
      <c r="K801" s="103" t="str">
        <f>IF('Jeunes Plants'!R574=0,"","Erreur")</f>
        <v/>
      </c>
    </row>
    <row r="802" spans="1:11" x14ac:dyDescent="0.25">
      <c r="A802" s="103">
        <f>IF('Jeunes Plants'!A575&lt;&gt;"",'Jeunes Plants'!A575,"")</f>
        <v>26780</v>
      </c>
      <c r="B802" s="103" t="str">
        <f>IF('Jeunes Plants'!L575&lt;&gt;"",'Jeunes Plants'!L575,"")</f>
        <v>S9</v>
      </c>
      <c r="C802" s="107" t="str">
        <f>IF('Jeunes Plants'!B575&lt;&gt;"",'Jeunes Plants'!B575,"")</f>
        <v>PELARGONIUM ANGELS</v>
      </c>
      <c r="D802" s="107" t="str">
        <f>IF('Jeunes Plants'!C575&lt;&gt;"",'Jeunes Plants'!C575,"")</f>
        <v>Perfume Bicolor pac</v>
      </c>
      <c r="E802" s="103">
        <f>IF('Jeunes Plants'!H575&lt;&gt;"",'Jeunes Plants'!H575,"")</f>
        <v>10</v>
      </c>
      <c r="F802" s="103" t="str">
        <f>IF('Jeunes Plants'!E575&lt;&gt;"",'Jeunes Plants'!E575,"")</f>
        <v>B</v>
      </c>
      <c r="G802" s="103" t="str">
        <f>IF('Jeunes Plants'!N575&lt;&gt;"",'Jeunes Plants'!N575,"")</f>
        <v>M3</v>
      </c>
      <c r="H802" s="103" t="str">
        <f>IF('Jeunes Plants'!I575&lt;&gt;"",'Jeunes Plants'!I575,"")</f>
        <v>E</v>
      </c>
      <c r="I802" s="103">
        <f>IF('Jeunes Plants'!J575&lt;&gt;"",'Jeunes Plants'!J575,"")</f>
        <v>5.3999999999999999E-2</v>
      </c>
      <c r="J802" s="103">
        <f>IF($J$9=36,'Jeunes Plants'!U575,IF($J$9=37,'Jeunes Plants'!V575,IF($J$9=38,'Jeunes Plants'!W575,IF($J$9=39,'Jeunes Plants'!X575,IF($J$9=40,'Jeunes Plants'!Y575,IF($J$9=41,'Jeunes Plants'!Z575,IF($J$9=42,'Jeunes Plants'!AA575,IF($J$9=43,'Jeunes Plants'!AB575,IF($J$9=44,'Jeunes Plants'!AC575,IF($J$9=45,'Jeunes Plants'!AD575,IF($J$9=46,'Jeunes Plants'!AE575,IF($J$9=47,'Jeunes Plants'!AF575,IF($J$9=48,'Jeunes Plants'!AG575,IF($J$9=49,'Jeunes Plants'!AH575,IF($J$9=50,'Jeunes Plants'!AI575,IF($J$9=51,'Jeunes Plants'!AJ575,IF($J$9=52,'Jeunes Plants'!AK575,IF($J$9=1,'Jeunes Plants'!AL575,IF($J$9=2,'Jeunes Plants'!AM575,IF($J$9=3,'Jeunes Plants'!AN575,IF($J$9=4,'Jeunes Plants'!AO575,IF($J$9=5,'Jeunes Plants'!AP575,IF($J$9=6,'Jeunes Plants'!AQ575,IF($J$9=7,'Jeunes Plants'!AR575,IF($J$9=8,'Jeunes Plants'!AS575,IF($J$9=9,'Jeunes Plants'!AT575,IF($J$9=10,'Jeunes Plants'!AU575,IF($J$9=11,'Jeunes Plants'!AV575,IF($J$9=12,'Jeunes Plants'!AW575,IF($J$9=13,'Jeunes Plants'!AX575,IF($J$9=14,'Jeunes Plants'!AY575,IF($J$9=15,'Jeunes Plants'!AZ575,IF($J$9=16,'Jeunes Plants'!BA575,IF($J$9=17,'Jeunes Plants'!BB575,IF($J$9=18,'Jeunes Plants'!BC575,IF($J$9=19,'Jeunes Plants'!BD575,IF($J$9=20,'Jeunes Plants'!BE575,IF($J$9=21,'Jeunes Plants'!BF575,IF($J$9=22,'Jeunes Plants'!BG575,IF($J$9=23,'Jeunes Plants'!BH575,IF($J$9=24,'Jeunes Plants'!BI575,IF($J$9=25,'Jeunes Plants'!BJ575,IF($J$9=26,'Jeunes Plants'!BK575,IF($J$9=27,'Jeunes Plants'!BL575,IF($J$9=28,'Jeunes Plants'!BM575,IF($J$9=29,'Jeunes Plants'!BN575,IF($J$9=30,'Jeunes Plants'!BO575,IF($J$9=31,'Jeunes Plants'!BP575,IF($J$9=32,'Jeunes Plants'!BQ575,IF($J$9=33,'Jeunes Plants'!BR575,IF($J$9=34,'Jeunes Plants'!BS575,IF($J$9=35,'Jeunes Plants'!B12478,))))))))))))))))))))))))))))))))))))))))))))))))))))</f>
        <v>0</v>
      </c>
      <c r="K802" s="103" t="str">
        <f>IF('Jeunes Plants'!R575=0,"","Erreur")</f>
        <v/>
      </c>
    </row>
    <row r="803" spans="1:11" x14ac:dyDescent="0.25">
      <c r="A803" s="450"/>
      <c r="B803" s="450"/>
      <c r="C803" s="451" t="s">
        <v>1907</v>
      </c>
      <c r="D803" s="451"/>
      <c r="E803" s="450"/>
      <c r="F803" s="450"/>
      <c r="G803" s="450"/>
      <c r="H803" s="450"/>
      <c r="I803" s="450"/>
      <c r="J803" s="450">
        <f>SUBTOTAL(9,J800:J802)</f>
        <v>0</v>
      </c>
      <c r="K803" s="450"/>
    </row>
    <row r="804" spans="1:11" x14ac:dyDescent="0.25">
      <c r="A804" s="103">
        <f>IF('Jeunes Plants'!A576&lt;&gt;"",'Jeunes Plants'!A576,"")</f>
        <v>24189</v>
      </c>
      <c r="B804" s="103" t="str">
        <f>IF('Jeunes Plants'!L576&lt;&gt;"",'Jeunes Plants'!L576,"")</f>
        <v>S9</v>
      </c>
      <c r="C804" s="107" t="str">
        <f>IF('Jeunes Plants'!B576&lt;&gt;"",'Jeunes Plants'!B576,"")</f>
        <v>PELARGONIUM</v>
      </c>
      <c r="D804" s="107" t="str">
        <f>IF('Jeunes Plants'!C576&lt;&gt;"",'Jeunes Plants'!C576,"")</f>
        <v>Pinkerbell</v>
      </c>
      <c r="E804" s="103">
        <f>IF('Jeunes Plants'!H576&lt;&gt;"",'Jeunes Plants'!H576,"")</f>
        <v>10</v>
      </c>
      <c r="F804" s="103" t="str">
        <f>IF('Jeunes Plants'!E576&lt;&gt;"",'Jeunes Plants'!E576,"")</f>
        <v>B</v>
      </c>
      <c r="G804" s="103" t="str">
        <f>IF('Jeunes Plants'!N576&lt;&gt;"",'Jeunes Plants'!N576,"")</f>
        <v>M3</v>
      </c>
      <c r="H804" s="103" t="str">
        <f>IF('Jeunes Plants'!I576&lt;&gt;"",'Jeunes Plants'!I576,"")</f>
        <v>E</v>
      </c>
      <c r="I804" s="103">
        <f>IF('Jeunes Plants'!J576&lt;&gt;"",'Jeunes Plants'!J576,"")</f>
        <v>5.3999999999999999E-2</v>
      </c>
      <c r="J804" s="103">
        <f>IF($J$9=36,'Jeunes Plants'!U576,IF($J$9=37,'Jeunes Plants'!V576,IF($J$9=38,'Jeunes Plants'!W576,IF($J$9=39,'Jeunes Plants'!X576,IF($J$9=40,'Jeunes Plants'!Y576,IF($J$9=41,'Jeunes Plants'!Z576,IF($J$9=42,'Jeunes Plants'!AA576,IF($J$9=43,'Jeunes Plants'!AB576,IF($J$9=44,'Jeunes Plants'!AC576,IF($J$9=45,'Jeunes Plants'!AD576,IF($J$9=46,'Jeunes Plants'!AE576,IF($J$9=47,'Jeunes Plants'!AF576,IF($J$9=48,'Jeunes Plants'!AG576,IF($J$9=49,'Jeunes Plants'!AH576,IF($J$9=50,'Jeunes Plants'!AI576,IF($J$9=51,'Jeunes Plants'!AJ576,IF($J$9=52,'Jeunes Plants'!AK576,IF($J$9=1,'Jeunes Plants'!AL576,IF($J$9=2,'Jeunes Plants'!AM576,IF($J$9=3,'Jeunes Plants'!AN576,IF($J$9=4,'Jeunes Plants'!AO576,IF($J$9=5,'Jeunes Plants'!AP576,IF($J$9=6,'Jeunes Plants'!AQ576,IF($J$9=7,'Jeunes Plants'!AR576,IF($J$9=8,'Jeunes Plants'!AS576,IF($J$9=9,'Jeunes Plants'!AT576,IF($J$9=10,'Jeunes Plants'!AU576,IF($J$9=11,'Jeunes Plants'!AV576,IF($J$9=12,'Jeunes Plants'!AW576,IF($J$9=13,'Jeunes Plants'!AX576,IF($J$9=14,'Jeunes Plants'!AY576,IF($J$9=15,'Jeunes Plants'!AZ576,IF($J$9=16,'Jeunes Plants'!BA576,IF($J$9=17,'Jeunes Plants'!BB576,IF($J$9=18,'Jeunes Plants'!BC576,IF($J$9=19,'Jeunes Plants'!BD576,IF($J$9=20,'Jeunes Plants'!BE576,IF($J$9=21,'Jeunes Plants'!BF576,IF($J$9=22,'Jeunes Plants'!BG576,IF($J$9=23,'Jeunes Plants'!BH576,IF($J$9=24,'Jeunes Plants'!BI576,IF($J$9=25,'Jeunes Plants'!BJ576,IF($J$9=26,'Jeunes Plants'!BK576,IF($J$9=27,'Jeunes Plants'!BL576,IF($J$9=28,'Jeunes Plants'!BM576,IF($J$9=29,'Jeunes Plants'!BN576,IF($J$9=30,'Jeunes Plants'!BO576,IF($J$9=31,'Jeunes Plants'!BP576,IF($J$9=32,'Jeunes Plants'!BQ576,IF($J$9=33,'Jeunes Plants'!BR576,IF($J$9=34,'Jeunes Plants'!BS576,IF($J$9=35,'Jeunes Plants'!B12479,))))))))))))))))))))))))))))))))))))))))))))))))))))</f>
        <v>0</v>
      </c>
      <c r="K804" s="103" t="str">
        <f>IF('Jeunes Plants'!R576=0,"","Erreur")</f>
        <v/>
      </c>
    </row>
    <row r="805" spans="1:11" x14ac:dyDescent="0.25">
      <c r="A805" s="450"/>
      <c r="B805" s="450"/>
      <c r="C805" s="451" t="s">
        <v>1908</v>
      </c>
      <c r="D805" s="451"/>
      <c r="E805" s="450"/>
      <c r="F805" s="450"/>
      <c r="G805" s="450"/>
      <c r="H805" s="450"/>
      <c r="I805" s="450"/>
      <c r="J805" s="450">
        <f>SUBTOTAL(9,J804:J804)</f>
        <v>0</v>
      </c>
      <c r="K805" s="450"/>
    </row>
    <row r="806" spans="1:11" x14ac:dyDescent="0.25">
      <c r="A806" s="103">
        <f>IF('Jeunes Plants'!A577&lt;&gt;"",'Jeunes Plants'!A577,"")</f>
        <v>209</v>
      </c>
      <c r="B806" s="103" t="str">
        <f>IF('Jeunes Plants'!L577&lt;&gt;"",'Jeunes Plants'!L577,"")</f>
        <v>S3B</v>
      </c>
      <c r="C806" s="107" t="str">
        <f>IF('Jeunes Plants'!B577&lt;&gt;"",'Jeunes Plants'!B577,"")</f>
        <v>PELARGONIUM GRANDIFLORUM</v>
      </c>
      <c r="D806" s="107" t="str">
        <f>IF('Jeunes Plants'!C577&lt;&gt;"",'Jeunes Plants'!C577,"")</f>
        <v>Variés</v>
      </c>
      <c r="E806" s="103">
        <f>IF('Jeunes Plants'!H577&lt;&gt;"",'Jeunes Plants'!H577,"")</f>
        <v>5</v>
      </c>
      <c r="F806" s="103" t="str">
        <f>IF('Jeunes Plants'!E577&lt;&gt;"",'Jeunes Plants'!E577,"")</f>
        <v>B</v>
      </c>
      <c r="G806" s="103" t="str">
        <f>IF('Jeunes Plants'!N577&lt;&gt;"",'Jeunes Plants'!N577,"")</f>
        <v>M3</v>
      </c>
      <c r="H806" s="103" t="str">
        <f>IF('Jeunes Plants'!I577&lt;&gt;"",'Jeunes Plants'!I577,"")</f>
        <v>E</v>
      </c>
      <c r="I806" s="103">
        <f>IF('Jeunes Plants'!J577&lt;&gt;"",'Jeunes Plants'!J577,"")</f>
        <v>0.04</v>
      </c>
      <c r="J806" s="103">
        <f>IF($J$9=36,'Jeunes Plants'!U577,IF($J$9=37,'Jeunes Plants'!V577,IF($J$9=38,'Jeunes Plants'!W577,IF($J$9=39,'Jeunes Plants'!X577,IF($J$9=40,'Jeunes Plants'!Y577,IF($J$9=41,'Jeunes Plants'!Z577,IF($J$9=42,'Jeunes Plants'!AA577,IF($J$9=43,'Jeunes Plants'!AB577,IF($J$9=44,'Jeunes Plants'!AC577,IF($J$9=45,'Jeunes Plants'!AD577,IF($J$9=46,'Jeunes Plants'!AE577,IF($J$9=47,'Jeunes Plants'!AF577,IF($J$9=48,'Jeunes Plants'!AG577,IF($J$9=49,'Jeunes Plants'!AH577,IF($J$9=50,'Jeunes Plants'!AI577,IF($J$9=51,'Jeunes Plants'!AJ577,IF($J$9=52,'Jeunes Plants'!AK577,IF($J$9=1,'Jeunes Plants'!AL577,IF($J$9=2,'Jeunes Plants'!AM577,IF($J$9=3,'Jeunes Plants'!AN577,IF($J$9=4,'Jeunes Plants'!AO577,IF($J$9=5,'Jeunes Plants'!AP577,IF($J$9=6,'Jeunes Plants'!AQ577,IF($J$9=7,'Jeunes Plants'!AR577,IF($J$9=8,'Jeunes Plants'!AS577,IF($J$9=9,'Jeunes Plants'!AT577,IF($J$9=10,'Jeunes Plants'!AU577,IF($J$9=11,'Jeunes Plants'!AV577,IF($J$9=12,'Jeunes Plants'!AW577,IF($J$9=13,'Jeunes Plants'!AX577,IF($J$9=14,'Jeunes Plants'!AY577,IF($J$9=15,'Jeunes Plants'!AZ577,IF($J$9=16,'Jeunes Plants'!BA577,IF($J$9=17,'Jeunes Plants'!BB577,IF($J$9=18,'Jeunes Plants'!BC577,IF($J$9=19,'Jeunes Plants'!BD577,IF($J$9=20,'Jeunes Plants'!BE577,IF($J$9=21,'Jeunes Plants'!BF577,IF($J$9=22,'Jeunes Plants'!BG577,IF($J$9=23,'Jeunes Plants'!BH577,IF($J$9=24,'Jeunes Plants'!BI577,IF($J$9=25,'Jeunes Plants'!BJ577,IF($J$9=26,'Jeunes Plants'!BK577,IF($J$9=27,'Jeunes Plants'!BL577,IF($J$9=28,'Jeunes Plants'!BM577,IF($J$9=29,'Jeunes Plants'!BN577,IF($J$9=30,'Jeunes Plants'!BO577,IF($J$9=31,'Jeunes Plants'!BP577,IF($J$9=32,'Jeunes Plants'!BQ577,IF($J$9=33,'Jeunes Plants'!BR577,IF($J$9=34,'Jeunes Plants'!BS577,IF($J$9=35,'Jeunes Plants'!B12480,))))))))))))))))))))))))))))))))))))))))))))))))))))</f>
        <v>0</v>
      </c>
      <c r="K806" s="103" t="str">
        <f>IF('Jeunes Plants'!R577=0,"","Erreur")</f>
        <v/>
      </c>
    </row>
    <row r="807" spans="1:11" x14ac:dyDescent="0.25">
      <c r="A807" s="450"/>
      <c r="B807" s="450"/>
      <c r="C807" s="451" t="s">
        <v>1909</v>
      </c>
      <c r="D807" s="451"/>
      <c r="E807" s="450"/>
      <c r="F807" s="450"/>
      <c r="G807" s="450"/>
      <c r="H807" s="450"/>
      <c r="I807" s="450"/>
      <c r="J807" s="450">
        <f>SUBTOTAL(9,J806:J806)</f>
        <v>0</v>
      </c>
      <c r="K807" s="450"/>
    </row>
    <row r="808" spans="1:11" x14ac:dyDescent="0.25">
      <c r="A808" s="103">
        <f>IF('Jeunes Plants'!A578&lt;&gt;"",'Jeunes Plants'!A578,"")</f>
        <v>2372</v>
      </c>
      <c r="B808" s="103" t="str">
        <f>IF('Jeunes Plants'!L578&lt;&gt;"",'Jeunes Plants'!L578,"")</f>
        <v>S7</v>
      </c>
      <c r="C808" s="107" t="str">
        <f>IF('Jeunes Plants'!B578&lt;&gt;"",'Jeunes Plants'!B578,"")</f>
        <v>GLECHOMA hederacea</v>
      </c>
      <c r="D808" s="107" t="str">
        <f>IF('Jeunes Plants'!C578&lt;&gt;"",'Jeunes Plants'!C578,"")</f>
        <v>Nepeta Variegata</v>
      </c>
      <c r="E808" s="103">
        <f>IF('Jeunes Plants'!H578&lt;&gt;"",'Jeunes Plants'!H578,"")</f>
        <v>5</v>
      </c>
      <c r="F808" s="103" t="str">
        <f>IF('Jeunes Plants'!E578&lt;&gt;"",'Jeunes Plants'!E578,"")</f>
        <v>B</v>
      </c>
      <c r="G808" s="103" t="str">
        <f>IF('Jeunes Plants'!N578&lt;&gt;"",'Jeunes Plants'!N578,"")</f>
        <v>M3</v>
      </c>
      <c r="H808" s="103" t="str">
        <f>IF('Jeunes Plants'!I578&lt;&gt;"",'Jeunes Plants'!I578,"")</f>
        <v>B</v>
      </c>
      <c r="I808" s="103" t="str">
        <f>IF('Jeunes Plants'!J578&lt;&gt;"",'Jeunes Plants'!J578,"")</f>
        <v/>
      </c>
      <c r="J808" s="103">
        <f>IF($J$9=36,'Jeunes Plants'!U578,IF($J$9=37,'Jeunes Plants'!V578,IF($J$9=38,'Jeunes Plants'!W578,IF($J$9=39,'Jeunes Plants'!X578,IF($J$9=40,'Jeunes Plants'!Y578,IF($J$9=41,'Jeunes Plants'!Z578,IF($J$9=42,'Jeunes Plants'!AA578,IF($J$9=43,'Jeunes Plants'!AB578,IF($J$9=44,'Jeunes Plants'!AC578,IF($J$9=45,'Jeunes Plants'!AD578,IF($J$9=46,'Jeunes Plants'!AE578,IF($J$9=47,'Jeunes Plants'!AF578,IF($J$9=48,'Jeunes Plants'!AG578,IF($J$9=49,'Jeunes Plants'!AH578,IF($J$9=50,'Jeunes Plants'!AI578,IF($J$9=51,'Jeunes Plants'!AJ578,IF($J$9=52,'Jeunes Plants'!AK578,IF($J$9=1,'Jeunes Plants'!AL578,IF($J$9=2,'Jeunes Plants'!AM578,IF($J$9=3,'Jeunes Plants'!AN578,IF($J$9=4,'Jeunes Plants'!AO578,IF($J$9=5,'Jeunes Plants'!AP578,IF($J$9=6,'Jeunes Plants'!AQ578,IF($J$9=7,'Jeunes Plants'!AR578,IF($J$9=8,'Jeunes Plants'!AS578,IF($J$9=9,'Jeunes Plants'!AT578,IF($J$9=10,'Jeunes Plants'!AU578,IF($J$9=11,'Jeunes Plants'!AV578,IF($J$9=12,'Jeunes Plants'!AW578,IF($J$9=13,'Jeunes Plants'!AX578,IF($J$9=14,'Jeunes Plants'!AY578,IF($J$9=15,'Jeunes Plants'!AZ578,IF($J$9=16,'Jeunes Plants'!BA578,IF($J$9=17,'Jeunes Plants'!BB578,IF($J$9=18,'Jeunes Plants'!BC578,IF($J$9=19,'Jeunes Plants'!BD578,IF($J$9=20,'Jeunes Plants'!BE578,IF($J$9=21,'Jeunes Plants'!BF578,IF($J$9=22,'Jeunes Plants'!BG578,IF($J$9=23,'Jeunes Plants'!BH578,IF($J$9=24,'Jeunes Plants'!BI578,IF($J$9=25,'Jeunes Plants'!BJ578,IF($J$9=26,'Jeunes Plants'!BK578,IF($J$9=27,'Jeunes Plants'!BL578,IF($J$9=28,'Jeunes Plants'!BM578,IF($J$9=29,'Jeunes Plants'!BN578,IF($J$9=30,'Jeunes Plants'!BO578,IF($J$9=31,'Jeunes Plants'!BP578,IF($J$9=32,'Jeunes Plants'!BQ578,IF($J$9=33,'Jeunes Plants'!BR578,IF($J$9=34,'Jeunes Plants'!BS578,IF($J$9=35,'Jeunes Plants'!B12481,))))))))))))))))))))))))))))))))))))))))))))))))))))</f>
        <v>0</v>
      </c>
      <c r="K808" s="103" t="str">
        <f>IF('Jeunes Plants'!R578=0,"","Erreur")</f>
        <v/>
      </c>
    </row>
    <row r="809" spans="1:11" x14ac:dyDescent="0.25">
      <c r="A809" s="450"/>
      <c r="B809" s="450"/>
      <c r="C809" s="451" t="s">
        <v>1910</v>
      </c>
      <c r="D809" s="451"/>
      <c r="E809" s="450"/>
      <c r="F809" s="450"/>
      <c r="G809" s="450"/>
      <c r="H809" s="450"/>
      <c r="I809" s="450"/>
      <c r="J809" s="450">
        <f>SUBTOTAL(9,J808:J808)</f>
        <v>0</v>
      </c>
      <c r="K809" s="450"/>
    </row>
    <row r="810" spans="1:11" x14ac:dyDescent="0.25">
      <c r="A810" s="103">
        <f>IF('Jeunes Plants'!A579&lt;&gt;"",'Jeunes Plants'!A579,"")</f>
        <v>11819</v>
      </c>
      <c r="B810" s="103" t="str">
        <f>IF('Jeunes Plants'!L579&lt;&gt;"",'Jeunes Plants'!L579,"")</f>
        <v>S2</v>
      </c>
      <c r="C810" s="107" t="str">
        <f>IF('Jeunes Plants'!B579&lt;&gt;"",'Jeunes Plants'!B579,"")</f>
        <v>GOMPHRENA</v>
      </c>
      <c r="D810" s="107" t="str">
        <f>IF('Jeunes Plants'!C579&lt;&gt;"",'Jeunes Plants'!C579,"")</f>
        <v>Fireworks</v>
      </c>
      <c r="E810" s="103">
        <f>IF('Jeunes Plants'!H579&lt;&gt;"",'Jeunes Plants'!H579,"")</f>
        <v>5</v>
      </c>
      <c r="F810" s="103" t="str">
        <f>IF('Jeunes Plants'!E579&lt;&gt;"",'Jeunes Plants'!E579,"")</f>
        <v>S</v>
      </c>
      <c r="G810" s="103" t="str">
        <f>IF('Jeunes Plants'!N579&lt;&gt;"",'Jeunes Plants'!N579,"")</f>
        <v>M3</v>
      </c>
      <c r="H810" s="103" t="str">
        <f>IF('Jeunes Plants'!I579&lt;&gt;"",'Jeunes Plants'!I579,"")</f>
        <v>B</v>
      </c>
      <c r="I810" s="103" t="str">
        <f>IF('Jeunes Plants'!J579&lt;&gt;"",'Jeunes Plants'!J579,"")</f>
        <v/>
      </c>
      <c r="J810" s="103">
        <f>IF($J$9=36,'Jeunes Plants'!U579,IF($J$9=37,'Jeunes Plants'!V579,IF($J$9=38,'Jeunes Plants'!W579,IF($J$9=39,'Jeunes Plants'!X579,IF($J$9=40,'Jeunes Plants'!Y579,IF($J$9=41,'Jeunes Plants'!Z579,IF($J$9=42,'Jeunes Plants'!AA579,IF($J$9=43,'Jeunes Plants'!AB579,IF($J$9=44,'Jeunes Plants'!AC579,IF($J$9=45,'Jeunes Plants'!AD579,IF($J$9=46,'Jeunes Plants'!AE579,IF($J$9=47,'Jeunes Plants'!AF579,IF($J$9=48,'Jeunes Plants'!AG579,IF($J$9=49,'Jeunes Plants'!AH579,IF($J$9=50,'Jeunes Plants'!AI579,IF($J$9=51,'Jeunes Plants'!AJ579,IF($J$9=52,'Jeunes Plants'!AK579,IF($J$9=1,'Jeunes Plants'!AL579,IF($J$9=2,'Jeunes Plants'!AM579,IF($J$9=3,'Jeunes Plants'!AN579,IF($J$9=4,'Jeunes Plants'!AO579,IF($J$9=5,'Jeunes Plants'!AP579,IF($J$9=6,'Jeunes Plants'!AQ579,IF($J$9=7,'Jeunes Plants'!AR579,IF($J$9=8,'Jeunes Plants'!AS579,IF($J$9=9,'Jeunes Plants'!AT579,IF($J$9=10,'Jeunes Plants'!AU579,IF($J$9=11,'Jeunes Plants'!AV579,IF($J$9=12,'Jeunes Plants'!AW579,IF($J$9=13,'Jeunes Plants'!AX579,IF($J$9=14,'Jeunes Plants'!AY579,IF($J$9=15,'Jeunes Plants'!AZ579,IF($J$9=16,'Jeunes Plants'!BA579,IF($J$9=17,'Jeunes Plants'!BB579,IF($J$9=18,'Jeunes Plants'!BC579,IF($J$9=19,'Jeunes Plants'!BD579,IF($J$9=20,'Jeunes Plants'!BE579,IF($J$9=21,'Jeunes Plants'!BF579,IF($J$9=22,'Jeunes Plants'!BG579,IF($J$9=23,'Jeunes Plants'!BH579,IF($J$9=24,'Jeunes Plants'!BI579,IF($J$9=25,'Jeunes Plants'!BJ579,IF($J$9=26,'Jeunes Plants'!BK579,IF($J$9=27,'Jeunes Plants'!BL579,IF($J$9=28,'Jeunes Plants'!BM579,IF($J$9=29,'Jeunes Plants'!BN579,IF($J$9=30,'Jeunes Plants'!BO579,IF($J$9=31,'Jeunes Plants'!BP579,IF($J$9=32,'Jeunes Plants'!BQ579,IF($J$9=33,'Jeunes Plants'!BR579,IF($J$9=34,'Jeunes Plants'!BS579,IF($J$9=35,'Jeunes Plants'!B12482,))))))))))))))))))))))))))))))))))))))))))))))))))))</f>
        <v>0</v>
      </c>
      <c r="K810" s="103" t="str">
        <f>IF('Jeunes Plants'!R579=0,"","Erreur")</f>
        <v/>
      </c>
    </row>
    <row r="811" spans="1:11" x14ac:dyDescent="0.25">
      <c r="A811" s="103">
        <f>IF('Jeunes Plants'!A580&lt;&gt;"",'Jeunes Plants'!A580,"")</f>
        <v>26783</v>
      </c>
      <c r="B811" s="103" t="str">
        <f>IF('Jeunes Plants'!L580&lt;&gt;"",'Jeunes Plants'!L580,"")</f>
        <v>S2</v>
      </c>
      <c r="C811" s="107" t="str">
        <f>IF('Jeunes Plants'!B580&lt;&gt;"",'Jeunes Plants'!B580,"")</f>
        <v>GOMPHRENA</v>
      </c>
      <c r="D811" s="107" t="str">
        <f>IF('Jeunes Plants'!C580&lt;&gt;"",'Jeunes Plants'!C580,"")</f>
        <v>Ping Pong</v>
      </c>
      <c r="E811" s="103">
        <f>IF('Jeunes Plants'!H580&lt;&gt;"",'Jeunes Plants'!H580,"")</f>
        <v>5</v>
      </c>
      <c r="F811" s="103" t="str">
        <f>IF('Jeunes Plants'!E580&lt;&gt;"",'Jeunes Plants'!E580,"")</f>
        <v>S</v>
      </c>
      <c r="G811" s="103" t="str">
        <f>IF('Jeunes Plants'!N580&lt;&gt;"",'Jeunes Plants'!N580,"")</f>
        <v>M3</v>
      </c>
      <c r="H811" s="103" t="str">
        <f>IF('Jeunes Plants'!I580&lt;&gt;"",'Jeunes Plants'!I580,"")</f>
        <v>B</v>
      </c>
      <c r="I811" s="103" t="str">
        <f>IF('Jeunes Plants'!J580&lt;&gt;"",'Jeunes Plants'!J580,"")</f>
        <v/>
      </c>
      <c r="J811" s="103">
        <f>IF($J$9=36,'Jeunes Plants'!U580,IF($J$9=37,'Jeunes Plants'!V580,IF($J$9=38,'Jeunes Plants'!W580,IF($J$9=39,'Jeunes Plants'!X580,IF($J$9=40,'Jeunes Plants'!Y580,IF($J$9=41,'Jeunes Plants'!Z580,IF($J$9=42,'Jeunes Plants'!AA580,IF($J$9=43,'Jeunes Plants'!AB580,IF($J$9=44,'Jeunes Plants'!AC580,IF($J$9=45,'Jeunes Plants'!AD580,IF($J$9=46,'Jeunes Plants'!AE580,IF($J$9=47,'Jeunes Plants'!AF580,IF($J$9=48,'Jeunes Plants'!AG580,IF($J$9=49,'Jeunes Plants'!AH580,IF($J$9=50,'Jeunes Plants'!AI580,IF($J$9=51,'Jeunes Plants'!AJ580,IF($J$9=52,'Jeunes Plants'!AK580,IF($J$9=1,'Jeunes Plants'!AL580,IF($J$9=2,'Jeunes Plants'!AM580,IF($J$9=3,'Jeunes Plants'!AN580,IF($J$9=4,'Jeunes Plants'!AO580,IF($J$9=5,'Jeunes Plants'!AP580,IF($J$9=6,'Jeunes Plants'!AQ580,IF($J$9=7,'Jeunes Plants'!AR580,IF($J$9=8,'Jeunes Plants'!AS580,IF($J$9=9,'Jeunes Plants'!AT580,IF($J$9=10,'Jeunes Plants'!AU580,IF($J$9=11,'Jeunes Plants'!AV580,IF($J$9=12,'Jeunes Plants'!AW580,IF($J$9=13,'Jeunes Plants'!AX580,IF($J$9=14,'Jeunes Plants'!AY580,IF($J$9=15,'Jeunes Plants'!AZ580,IF($J$9=16,'Jeunes Plants'!BA580,IF($J$9=17,'Jeunes Plants'!BB580,IF($J$9=18,'Jeunes Plants'!BC580,IF($J$9=19,'Jeunes Plants'!BD580,IF($J$9=20,'Jeunes Plants'!BE580,IF($J$9=21,'Jeunes Plants'!BF580,IF($J$9=22,'Jeunes Plants'!BG580,IF($J$9=23,'Jeunes Plants'!BH580,IF($J$9=24,'Jeunes Plants'!BI580,IF($J$9=25,'Jeunes Plants'!BJ580,IF($J$9=26,'Jeunes Plants'!BK580,IF($J$9=27,'Jeunes Plants'!BL580,IF($J$9=28,'Jeunes Plants'!BM580,IF($J$9=29,'Jeunes Plants'!BN580,IF($J$9=30,'Jeunes Plants'!BO580,IF($J$9=31,'Jeunes Plants'!BP580,IF($J$9=32,'Jeunes Plants'!BQ580,IF($J$9=33,'Jeunes Plants'!BR580,IF($J$9=34,'Jeunes Plants'!BS580,IF($J$9=35,'Jeunes Plants'!B12483,))))))))))))))))))))))))))))))))))))))))))))))))))))</f>
        <v>0</v>
      </c>
      <c r="K811" s="103" t="str">
        <f>IF('Jeunes Plants'!R580=0,"","Erreur")</f>
        <v/>
      </c>
    </row>
    <row r="812" spans="1:11" x14ac:dyDescent="0.25">
      <c r="A812" s="450"/>
      <c r="B812" s="450"/>
      <c r="C812" s="451" t="s">
        <v>1730</v>
      </c>
      <c r="D812" s="451"/>
      <c r="E812" s="450"/>
      <c r="F812" s="450"/>
      <c r="G812" s="450"/>
      <c r="H812" s="450"/>
      <c r="I812" s="450"/>
      <c r="J812" s="450">
        <f>SUBTOTAL(9,J810:J811)</f>
        <v>0</v>
      </c>
      <c r="K812" s="450"/>
    </row>
    <row r="813" spans="1:11" x14ac:dyDescent="0.25">
      <c r="A813" s="103">
        <f>IF('Jeunes Plants'!A581&lt;&gt;"",'Jeunes Plants'!A581,"")</f>
        <v>15420</v>
      </c>
      <c r="B813" s="103" t="str">
        <f>IF('Jeunes Plants'!L581&lt;&gt;"",'Jeunes Plants'!L581,"")</f>
        <v>S1</v>
      </c>
      <c r="C813" s="107" t="str">
        <f>IF('Jeunes Plants'!B581&lt;&gt;"",'Jeunes Plants'!B581,"")</f>
        <v>GRAMINEES VARIEES</v>
      </c>
      <c r="D813" s="107" t="str">
        <f>IF('Jeunes Plants'!C581&lt;&gt;"",'Jeunes Plants'!C581,"")</f>
        <v>.</v>
      </c>
      <c r="E813" s="103">
        <f>IF('Jeunes Plants'!H581&lt;&gt;"",'Jeunes Plants'!H581,"")</f>
        <v>5</v>
      </c>
      <c r="F813" s="103" t="str">
        <f>IF('Jeunes Plants'!E581&lt;&gt;"",'Jeunes Plants'!E581,"")</f>
        <v>S</v>
      </c>
      <c r="G813" s="103" t="str">
        <f>IF('Jeunes Plants'!N581&lt;&gt;"",'Jeunes Plants'!N581,"")</f>
        <v>M3</v>
      </c>
      <c r="H813" s="103" t="str">
        <f>IF('Jeunes Plants'!I581&lt;&gt;"",'Jeunes Plants'!I581,"")</f>
        <v>E</v>
      </c>
      <c r="I813" s="103" t="str">
        <f>IF('Jeunes Plants'!J581&lt;&gt;"",'Jeunes Plants'!J581,"")</f>
        <v/>
      </c>
      <c r="J813" s="103">
        <f>IF($J$9=36,'Jeunes Plants'!U581,IF($J$9=37,'Jeunes Plants'!V581,IF($J$9=38,'Jeunes Plants'!W581,IF($J$9=39,'Jeunes Plants'!X581,IF($J$9=40,'Jeunes Plants'!Y581,IF($J$9=41,'Jeunes Plants'!Z581,IF($J$9=42,'Jeunes Plants'!AA581,IF($J$9=43,'Jeunes Plants'!AB581,IF($J$9=44,'Jeunes Plants'!AC581,IF($J$9=45,'Jeunes Plants'!AD581,IF($J$9=46,'Jeunes Plants'!AE581,IF($J$9=47,'Jeunes Plants'!AF581,IF($J$9=48,'Jeunes Plants'!AG581,IF($J$9=49,'Jeunes Plants'!AH581,IF($J$9=50,'Jeunes Plants'!AI581,IF($J$9=51,'Jeunes Plants'!AJ581,IF($J$9=52,'Jeunes Plants'!AK581,IF($J$9=1,'Jeunes Plants'!AL581,IF($J$9=2,'Jeunes Plants'!AM581,IF($J$9=3,'Jeunes Plants'!AN581,IF($J$9=4,'Jeunes Plants'!AO581,IF($J$9=5,'Jeunes Plants'!AP581,IF($J$9=6,'Jeunes Plants'!AQ581,IF($J$9=7,'Jeunes Plants'!AR581,IF($J$9=8,'Jeunes Plants'!AS581,IF($J$9=9,'Jeunes Plants'!AT581,IF($J$9=10,'Jeunes Plants'!AU581,IF($J$9=11,'Jeunes Plants'!AV581,IF($J$9=12,'Jeunes Plants'!AW581,IF($J$9=13,'Jeunes Plants'!AX581,IF($J$9=14,'Jeunes Plants'!AY581,IF($J$9=15,'Jeunes Plants'!AZ581,IF($J$9=16,'Jeunes Plants'!BA581,IF($J$9=17,'Jeunes Plants'!BB581,IF($J$9=18,'Jeunes Plants'!BC581,IF($J$9=19,'Jeunes Plants'!BD581,IF($J$9=20,'Jeunes Plants'!BE581,IF($J$9=21,'Jeunes Plants'!BF581,IF($J$9=22,'Jeunes Plants'!BG581,IF($J$9=23,'Jeunes Plants'!BH581,IF($J$9=24,'Jeunes Plants'!BI581,IF($J$9=25,'Jeunes Plants'!BJ581,IF($J$9=26,'Jeunes Plants'!BK581,IF($J$9=27,'Jeunes Plants'!BL581,IF($J$9=28,'Jeunes Plants'!BM581,IF($J$9=29,'Jeunes Plants'!BN581,IF($J$9=30,'Jeunes Plants'!BO581,IF($J$9=31,'Jeunes Plants'!BP581,IF($J$9=32,'Jeunes Plants'!BQ581,IF($J$9=33,'Jeunes Plants'!BR581,IF($J$9=34,'Jeunes Plants'!BS581,IF($J$9=35,'Jeunes Plants'!B12484,))))))))))))))))))))))))))))))))))))))))))))))))))))</f>
        <v>0</v>
      </c>
      <c r="K813" s="103" t="str">
        <f>IF('Jeunes Plants'!R581=0,"","Erreur")</f>
        <v/>
      </c>
    </row>
    <row r="814" spans="1:11" x14ac:dyDescent="0.25">
      <c r="A814" s="450"/>
      <c r="B814" s="450"/>
      <c r="C814" s="451" t="s">
        <v>1911</v>
      </c>
      <c r="D814" s="451"/>
      <c r="E814" s="450"/>
      <c r="F814" s="450"/>
      <c r="G814" s="450"/>
      <c r="H814" s="450"/>
      <c r="I814" s="450"/>
      <c r="J814" s="450">
        <f>SUBTOTAL(9,J813:J813)</f>
        <v>0</v>
      </c>
      <c r="K814" s="450"/>
    </row>
    <row r="815" spans="1:11" x14ac:dyDescent="0.25">
      <c r="A815" s="103">
        <f>IF('Jeunes Plants'!A582&lt;&gt;"",'Jeunes Plants'!A582,"")</f>
        <v>15224</v>
      </c>
      <c r="B815" s="103" t="str">
        <f>IF('Jeunes Plants'!L582&lt;&gt;"",'Jeunes Plants'!L582,"")</f>
        <v>S2</v>
      </c>
      <c r="C815" s="107" t="str">
        <f>IF('Jeunes Plants'!B582&lt;&gt;"",'Jeunes Plants'!B582,"")</f>
        <v>GYPSOPHILE</v>
      </c>
      <c r="D815" s="107" t="str">
        <f>IF('Jeunes Plants'!C582&lt;&gt;"",'Jeunes Plants'!C582,"")</f>
        <v>Festival White</v>
      </c>
      <c r="E815" s="103">
        <f>IF('Jeunes Plants'!H582&lt;&gt;"",'Jeunes Plants'!H582,"")</f>
        <v>5</v>
      </c>
      <c r="F815" s="103" t="str">
        <f>IF('Jeunes Plants'!E582&lt;&gt;"",'Jeunes Plants'!E582,"")</f>
        <v>B</v>
      </c>
      <c r="G815" s="103" t="str">
        <f>IF('Jeunes Plants'!N582&lt;&gt;"",'Jeunes Plants'!N582,"")</f>
        <v>M3</v>
      </c>
      <c r="H815" s="103" t="str">
        <f>IF('Jeunes Plants'!I582&lt;&gt;"",'Jeunes Plants'!I582,"")</f>
        <v>E</v>
      </c>
      <c r="I815" s="103">
        <f>IF('Jeunes Plants'!J582&lt;&gt;"",'Jeunes Plants'!J582,"")</f>
        <v>0.11</v>
      </c>
      <c r="J815" s="103">
        <f>IF($J$9=36,'Jeunes Plants'!U582,IF($J$9=37,'Jeunes Plants'!V582,IF($J$9=38,'Jeunes Plants'!W582,IF($J$9=39,'Jeunes Plants'!X582,IF($J$9=40,'Jeunes Plants'!Y582,IF($J$9=41,'Jeunes Plants'!Z582,IF($J$9=42,'Jeunes Plants'!AA582,IF($J$9=43,'Jeunes Plants'!AB582,IF($J$9=44,'Jeunes Plants'!AC582,IF($J$9=45,'Jeunes Plants'!AD582,IF($J$9=46,'Jeunes Plants'!AE582,IF($J$9=47,'Jeunes Plants'!AF582,IF($J$9=48,'Jeunes Plants'!AG582,IF($J$9=49,'Jeunes Plants'!AH582,IF($J$9=50,'Jeunes Plants'!AI582,IF($J$9=51,'Jeunes Plants'!AJ582,IF($J$9=52,'Jeunes Plants'!AK582,IF($J$9=1,'Jeunes Plants'!AL582,IF($J$9=2,'Jeunes Plants'!AM582,IF($J$9=3,'Jeunes Plants'!AN582,IF($J$9=4,'Jeunes Plants'!AO582,IF($J$9=5,'Jeunes Plants'!AP582,IF($J$9=6,'Jeunes Plants'!AQ582,IF($J$9=7,'Jeunes Plants'!AR582,IF($J$9=8,'Jeunes Plants'!AS582,IF($J$9=9,'Jeunes Plants'!AT582,IF($J$9=10,'Jeunes Plants'!AU582,IF($J$9=11,'Jeunes Plants'!AV582,IF($J$9=12,'Jeunes Plants'!AW582,IF($J$9=13,'Jeunes Plants'!AX582,IF($J$9=14,'Jeunes Plants'!AY582,IF($J$9=15,'Jeunes Plants'!AZ582,IF($J$9=16,'Jeunes Plants'!BA582,IF($J$9=17,'Jeunes Plants'!BB582,IF($J$9=18,'Jeunes Plants'!BC582,IF($J$9=19,'Jeunes Plants'!BD582,IF($J$9=20,'Jeunes Plants'!BE582,IF($J$9=21,'Jeunes Plants'!BF582,IF($J$9=22,'Jeunes Plants'!BG582,IF($J$9=23,'Jeunes Plants'!BH582,IF($J$9=24,'Jeunes Plants'!BI582,IF($J$9=25,'Jeunes Plants'!BJ582,IF($J$9=26,'Jeunes Plants'!BK582,IF($J$9=27,'Jeunes Plants'!BL582,IF($J$9=28,'Jeunes Plants'!BM582,IF($J$9=29,'Jeunes Plants'!BN582,IF($J$9=30,'Jeunes Plants'!BO582,IF($J$9=31,'Jeunes Plants'!BP582,IF($J$9=32,'Jeunes Plants'!BQ582,IF($J$9=33,'Jeunes Plants'!BR582,IF($J$9=34,'Jeunes Plants'!BS582,IF($J$9=35,'Jeunes Plants'!B12485,))))))))))))))))))))))))))))))))))))))))))))))))))))</f>
        <v>0</v>
      </c>
      <c r="K815" s="103" t="str">
        <f>IF('Jeunes Plants'!R582=0,"","Erreur")</f>
        <v/>
      </c>
    </row>
    <row r="816" spans="1:11" x14ac:dyDescent="0.25">
      <c r="A816" s="450"/>
      <c r="B816" s="450"/>
      <c r="C816" s="451" t="s">
        <v>1731</v>
      </c>
      <c r="D816" s="451"/>
      <c r="E816" s="450"/>
      <c r="F816" s="450"/>
      <c r="G816" s="450"/>
      <c r="H816" s="450"/>
      <c r="I816" s="450"/>
      <c r="J816" s="450">
        <f>SUBTOTAL(9,J815:J815)</f>
        <v>0</v>
      </c>
      <c r="K816" s="450"/>
    </row>
    <row r="817" spans="1:11" x14ac:dyDescent="0.25">
      <c r="A817" s="103" t="str">
        <f>IF('Jeunes Plants'!A583&lt;&gt;"",'Jeunes Plants'!A583,"")</f>
        <v/>
      </c>
      <c r="B817" s="103" t="str">
        <f>IF('Jeunes Plants'!L583&lt;&gt;"",'Jeunes Plants'!L583,"")</f>
        <v>L</v>
      </c>
      <c r="C817" s="107" t="str">
        <f>IF('Jeunes Plants'!B583&lt;&gt;"",'Jeunes Plants'!B583,"")</f>
        <v>H</v>
      </c>
      <c r="D817" s="107" t="str">
        <f>IF('Jeunes Plants'!C583&lt;&gt;"",'Jeunes Plants'!C583,"")</f>
        <v/>
      </c>
      <c r="E817" s="103" t="str">
        <f>IF('Jeunes Plants'!H583&lt;&gt;"",'Jeunes Plants'!H583,"")</f>
        <v/>
      </c>
      <c r="F817" s="103" t="str">
        <f>IF('Jeunes Plants'!E583&lt;&gt;"",'Jeunes Plants'!E583,"")</f>
        <v/>
      </c>
      <c r="G817" s="103" t="str">
        <f>IF('Jeunes Plants'!N583&lt;&gt;"",'Jeunes Plants'!N583,"")</f>
        <v/>
      </c>
      <c r="H817" s="103" t="str">
        <f>IF('Jeunes Plants'!I583&lt;&gt;"",'Jeunes Plants'!I583,"")</f>
        <v/>
      </c>
      <c r="I817" s="103" t="str">
        <f>IF('Jeunes Plants'!J583&lt;&gt;"",'Jeunes Plants'!J583,"")</f>
        <v/>
      </c>
      <c r="J817" s="103">
        <f>IF($J$9=36,'Jeunes Plants'!U583,IF($J$9=37,'Jeunes Plants'!V583,IF($J$9=38,'Jeunes Plants'!W583,IF($J$9=39,'Jeunes Plants'!X583,IF($J$9=40,'Jeunes Plants'!Y583,IF($J$9=41,'Jeunes Plants'!Z583,IF($J$9=42,'Jeunes Plants'!AA583,IF($J$9=43,'Jeunes Plants'!AB583,IF($J$9=44,'Jeunes Plants'!AC583,IF($J$9=45,'Jeunes Plants'!AD583,IF($J$9=46,'Jeunes Plants'!AE583,IF($J$9=47,'Jeunes Plants'!AF583,IF($J$9=48,'Jeunes Plants'!AG583,IF($J$9=49,'Jeunes Plants'!AH583,IF($J$9=50,'Jeunes Plants'!AI583,IF($J$9=51,'Jeunes Plants'!AJ583,IF($J$9=52,'Jeunes Plants'!AK583,IF($J$9=1,'Jeunes Plants'!AL583,IF($J$9=2,'Jeunes Plants'!AM583,IF($J$9=3,'Jeunes Plants'!AN583,IF($J$9=4,'Jeunes Plants'!AO583,IF($J$9=5,'Jeunes Plants'!AP583,IF($J$9=6,'Jeunes Plants'!AQ583,IF($J$9=7,'Jeunes Plants'!AR583,IF($J$9=8,'Jeunes Plants'!AS583,IF($J$9=9,'Jeunes Plants'!AT583,IF($J$9=10,'Jeunes Plants'!AU583,IF($J$9=11,'Jeunes Plants'!AV583,IF($J$9=12,'Jeunes Plants'!AW583,IF($J$9=13,'Jeunes Plants'!AX583,IF($J$9=14,'Jeunes Plants'!AY583,IF($J$9=15,'Jeunes Plants'!AZ583,IF($J$9=16,'Jeunes Plants'!BA583,IF($J$9=17,'Jeunes Plants'!BB583,IF($J$9=18,'Jeunes Plants'!BC583,IF($J$9=19,'Jeunes Plants'!BD583,IF($J$9=20,'Jeunes Plants'!BE583,IF($J$9=21,'Jeunes Plants'!BF583,IF($J$9=22,'Jeunes Plants'!BG583,IF($J$9=23,'Jeunes Plants'!BH583,IF($J$9=24,'Jeunes Plants'!BI583,IF($J$9=25,'Jeunes Plants'!BJ583,IF($J$9=26,'Jeunes Plants'!BK583,IF($J$9=27,'Jeunes Plants'!BL583,IF($J$9=28,'Jeunes Plants'!BM583,IF($J$9=29,'Jeunes Plants'!BN583,IF($J$9=30,'Jeunes Plants'!BO583,IF($J$9=31,'Jeunes Plants'!BP583,IF($J$9=32,'Jeunes Plants'!BQ583,IF($J$9=33,'Jeunes Plants'!BR583,IF($J$9=34,'Jeunes Plants'!BS583,IF($J$9=35,'Jeunes Plants'!B12486,))))))))))))))))))))))))))))))))))))))))))))))))))))</f>
        <v>0</v>
      </c>
      <c r="K817" s="103" t="str">
        <f>IF('Jeunes Plants'!R583=0,"","Erreur")</f>
        <v/>
      </c>
    </row>
    <row r="818" spans="1:11" x14ac:dyDescent="0.25">
      <c r="A818" s="103">
        <f>IF('Jeunes Plants'!A584&lt;&gt;"",'Jeunes Plants'!A584,"")</f>
        <v>15071</v>
      </c>
      <c r="B818" s="103" t="str">
        <f>IF('Jeunes Plants'!L584&lt;&gt;"",'Jeunes Plants'!L584,"")</f>
        <v>S3B</v>
      </c>
      <c r="C818" s="107" t="str">
        <f>IF('Jeunes Plants'!B584&lt;&gt;"",'Jeunes Plants'!B584,"")</f>
        <v>HEDERA HELIX LIERRE</v>
      </c>
      <c r="D818" s="107" t="str">
        <f>IF('Jeunes Plants'!C584&lt;&gt;"",'Jeunes Plants'!C584,"")</f>
        <v>Green</v>
      </c>
      <c r="E818" s="103">
        <f>IF('Jeunes Plants'!H584&lt;&gt;"",'Jeunes Plants'!H584,"")</f>
        <v>5</v>
      </c>
      <c r="F818" s="103" t="str">
        <f>IF('Jeunes Plants'!E584&lt;&gt;"",'Jeunes Plants'!E584,"")</f>
        <v>B</v>
      </c>
      <c r="G818" s="103" t="str">
        <f>IF('Jeunes Plants'!N584&lt;&gt;"",'Jeunes Plants'!N584,"")</f>
        <v>M3</v>
      </c>
      <c r="H818" s="103" t="str">
        <f>IF('Jeunes Plants'!I584&lt;&gt;"",'Jeunes Plants'!I584,"")</f>
        <v>A</v>
      </c>
      <c r="I818" s="103" t="str">
        <f>IF('Jeunes Plants'!J584&lt;&gt;"",'Jeunes Plants'!J584,"")</f>
        <v/>
      </c>
      <c r="J818" s="103">
        <f>IF($J$9=36,'Jeunes Plants'!U584,IF($J$9=37,'Jeunes Plants'!V584,IF($J$9=38,'Jeunes Plants'!W584,IF($J$9=39,'Jeunes Plants'!X584,IF($J$9=40,'Jeunes Plants'!Y584,IF($J$9=41,'Jeunes Plants'!Z584,IF($J$9=42,'Jeunes Plants'!AA584,IF($J$9=43,'Jeunes Plants'!AB584,IF($J$9=44,'Jeunes Plants'!AC584,IF($J$9=45,'Jeunes Plants'!AD584,IF($J$9=46,'Jeunes Plants'!AE584,IF($J$9=47,'Jeunes Plants'!AF584,IF($J$9=48,'Jeunes Plants'!AG584,IF($J$9=49,'Jeunes Plants'!AH584,IF($J$9=50,'Jeunes Plants'!AI584,IF($J$9=51,'Jeunes Plants'!AJ584,IF($J$9=52,'Jeunes Plants'!AK584,IF($J$9=1,'Jeunes Plants'!AL584,IF($J$9=2,'Jeunes Plants'!AM584,IF($J$9=3,'Jeunes Plants'!AN584,IF($J$9=4,'Jeunes Plants'!AO584,IF($J$9=5,'Jeunes Plants'!AP584,IF($J$9=6,'Jeunes Plants'!AQ584,IF($J$9=7,'Jeunes Plants'!AR584,IF($J$9=8,'Jeunes Plants'!AS584,IF($J$9=9,'Jeunes Plants'!AT584,IF($J$9=10,'Jeunes Plants'!AU584,IF($J$9=11,'Jeunes Plants'!AV584,IF($J$9=12,'Jeunes Plants'!AW584,IF($J$9=13,'Jeunes Plants'!AX584,IF($J$9=14,'Jeunes Plants'!AY584,IF($J$9=15,'Jeunes Plants'!AZ584,IF($J$9=16,'Jeunes Plants'!BA584,IF($J$9=17,'Jeunes Plants'!BB584,IF($J$9=18,'Jeunes Plants'!BC584,IF($J$9=19,'Jeunes Plants'!BD584,IF($J$9=20,'Jeunes Plants'!BE584,IF($J$9=21,'Jeunes Plants'!BF584,IF($J$9=22,'Jeunes Plants'!BG584,IF($J$9=23,'Jeunes Plants'!BH584,IF($J$9=24,'Jeunes Plants'!BI584,IF($J$9=25,'Jeunes Plants'!BJ584,IF($J$9=26,'Jeunes Plants'!BK584,IF($J$9=27,'Jeunes Plants'!BL584,IF($J$9=28,'Jeunes Plants'!BM584,IF($J$9=29,'Jeunes Plants'!BN584,IF($J$9=30,'Jeunes Plants'!BO584,IF($J$9=31,'Jeunes Plants'!BP584,IF($J$9=32,'Jeunes Plants'!BQ584,IF($J$9=33,'Jeunes Plants'!BR584,IF($J$9=34,'Jeunes Plants'!BS584,IF($J$9=35,'Jeunes Plants'!B12487,))))))))))))))))))))))))))))))))))))))))))))))))))))</f>
        <v>0</v>
      </c>
      <c r="K818" s="103" t="str">
        <f>IF('Jeunes Plants'!R584=0,"","Erreur")</f>
        <v/>
      </c>
    </row>
    <row r="819" spans="1:11" x14ac:dyDescent="0.25">
      <c r="A819" s="103">
        <f>IF('Jeunes Plants'!A585&lt;&gt;"",'Jeunes Plants'!A585,"")</f>
        <v>15073</v>
      </c>
      <c r="B819" s="103" t="str">
        <f>IF('Jeunes Plants'!L585&lt;&gt;"",'Jeunes Plants'!L585,"")</f>
        <v>S3B</v>
      </c>
      <c r="C819" s="107" t="str">
        <f>IF('Jeunes Plants'!B585&lt;&gt;"",'Jeunes Plants'!B585,"")</f>
        <v>HEDERA HELIX LIERRE</v>
      </c>
      <c r="D819" s="107" t="str">
        <f>IF('Jeunes Plants'!C585&lt;&gt;"",'Jeunes Plants'!C585,"")</f>
        <v>Mini White Wonder</v>
      </c>
      <c r="E819" s="103">
        <f>IF('Jeunes Plants'!H585&lt;&gt;"",'Jeunes Plants'!H585,"")</f>
        <v>5</v>
      </c>
      <c r="F819" s="103" t="str">
        <f>IF('Jeunes Plants'!E585&lt;&gt;"",'Jeunes Plants'!E585,"")</f>
        <v>B</v>
      </c>
      <c r="G819" s="103" t="str">
        <f>IF('Jeunes Plants'!N585&lt;&gt;"",'Jeunes Plants'!N585,"")</f>
        <v>M3</v>
      </c>
      <c r="H819" s="103" t="str">
        <f>IF('Jeunes Plants'!I585&lt;&gt;"",'Jeunes Plants'!I585,"")</f>
        <v>A</v>
      </c>
      <c r="I819" s="103" t="str">
        <f>IF('Jeunes Plants'!J585&lt;&gt;"",'Jeunes Plants'!J585,"")</f>
        <v/>
      </c>
      <c r="J819" s="103">
        <f>IF($J$9=36,'Jeunes Plants'!U585,IF($J$9=37,'Jeunes Plants'!V585,IF($J$9=38,'Jeunes Plants'!W585,IF($J$9=39,'Jeunes Plants'!X585,IF($J$9=40,'Jeunes Plants'!Y585,IF($J$9=41,'Jeunes Plants'!Z585,IF($J$9=42,'Jeunes Plants'!AA585,IF($J$9=43,'Jeunes Plants'!AB585,IF($J$9=44,'Jeunes Plants'!AC585,IF($J$9=45,'Jeunes Plants'!AD585,IF($J$9=46,'Jeunes Plants'!AE585,IF($J$9=47,'Jeunes Plants'!AF585,IF($J$9=48,'Jeunes Plants'!AG585,IF($J$9=49,'Jeunes Plants'!AH585,IF($J$9=50,'Jeunes Plants'!AI585,IF($J$9=51,'Jeunes Plants'!AJ585,IF($J$9=52,'Jeunes Plants'!AK585,IF($J$9=1,'Jeunes Plants'!AL585,IF($J$9=2,'Jeunes Plants'!AM585,IF($J$9=3,'Jeunes Plants'!AN585,IF($J$9=4,'Jeunes Plants'!AO585,IF($J$9=5,'Jeunes Plants'!AP585,IF($J$9=6,'Jeunes Plants'!AQ585,IF($J$9=7,'Jeunes Plants'!AR585,IF($J$9=8,'Jeunes Plants'!AS585,IF($J$9=9,'Jeunes Plants'!AT585,IF($J$9=10,'Jeunes Plants'!AU585,IF($J$9=11,'Jeunes Plants'!AV585,IF($J$9=12,'Jeunes Plants'!AW585,IF($J$9=13,'Jeunes Plants'!AX585,IF($J$9=14,'Jeunes Plants'!AY585,IF($J$9=15,'Jeunes Plants'!AZ585,IF($J$9=16,'Jeunes Plants'!BA585,IF($J$9=17,'Jeunes Plants'!BB585,IF($J$9=18,'Jeunes Plants'!BC585,IF($J$9=19,'Jeunes Plants'!BD585,IF($J$9=20,'Jeunes Plants'!BE585,IF($J$9=21,'Jeunes Plants'!BF585,IF($J$9=22,'Jeunes Plants'!BG585,IF($J$9=23,'Jeunes Plants'!BH585,IF($J$9=24,'Jeunes Plants'!BI585,IF($J$9=25,'Jeunes Plants'!BJ585,IF($J$9=26,'Jeunes Plants'!BK585,IF($J$9=27,'Jeunes Plants'!BL585,IF($J$9=28,'Jeunes Plants'!BM585,IF($J$9=29,'Jeunes Plants'!BN585,IF($J$9=30,'Jeunes Plants'!BO585,IF($J$9=31,'Jeunes Plants'!BP585,IF($J$9=32,'Jeunes Plants'!BQ585,IF($J$9=33,'Jeunes Plants'!BR585,IF($J$9=34,'Jeunes Plants'!BS585,IF($J$9=35,'Jeunes Plants'!B12488,))))))))))))))))))))))))))))))))))))))))))))))))))))</f>
        <v>0</v>
      </c>
      <c r="K819" s="103" t="str">
        <f>IF('Jeunes Plants'!R585=0,"","Erreur")</f>
        <v/>
      </c>
    </row>
    <row r="820" spans="1:11" x14ac:dyDescent="0.25">
      <c r="A820" s="103">
        <f>IF('Jeunes Plants'!A586&lt;&gt;"",'Jeunes Plants'!A586,"")</f>
        <v>25191</v>
      </c>
      <c r="B820" s="103" t="str">
        <f>IF('Jeunes Plants'!L586&lt;&gt;"",'Jeunes Plants'!L586,"")</f>
        <v>S3B</v>
      </c>
      <c r="C820" s="107" t="str">
        <f>IF('Jeunes Plants'!B586&lt;&gt;"",'Jeunes Plants'!B586,"")</f>
        <v>HEDERA HELIX LIERRE</v>
      </c>
      <c r="D820" s="107" t="str">
        <f>IF('Jeunes Plants'!C586&lt;&gt;"",'Jeunes Plants'!C586,"")</f>
        <v>Goldchild</v>
      </c>
      <c r="E820" s="103">
        <f>IF('Jeunes Plants'!H586&lt;&gt;"",'Jeunes Plants'!H586,"")</f>
        <v>5</v>
      </c>
      <c r="F820" s="103" t="str">
        <f>IF('Jeunes Plants'!E586&lt;&gt;"",'Jeunes Plants'!E586,"")</f>
        <v>B</v>
      </c>
      <c r="G820" s="103" t="str">
        <f>IF('Jeunes Plants'!N586&lt;&gt;"",'Jeunes Plants'!N586,"")</f>
        <v>M3</v>
      </c>
      <c r="H820" s="103" t="str">
        <f>IF('Jeunes Plants'!I586&lt;&gt;"",'Jeunes Plants'!I586,"")</f>
        <v>A</v>
      </c>
      <c r="I820" s="103" t="str">
        <f>IF('Jeunes Plants'!J586&lt;&gt;"",'Jeunes Plants'!J586,"")</f>
        <v/>
      </c>
      <c r="J820" s="103">
        <f>IF($J$9=36,'Jeunes Plants'!U586,IF($J$9=37,'Jeunes Plants'!V586,IF($J$9=38,'Jeunes Plants'!W586,IF($J$9=39,'Jeunes Plants'!X586,IF($J$9=40,'Jeunes Plants'!Y586,IF($J$9=41,'Jeunes Plants'!Z586,IF($J$9=42,'Jeunes Plants'!AA586,IF($J$9=43,'Jeunes Plants'!AB586,IF($J$9=44,'Jeunes Plants'!AC586,IF($J$9=45,'Jeunes Plants'!AD586,IF($J$9=46,'Jeunes Plants'!AE586,IF($J$9=47,'Jeunes Plants'!AF586,IF($J$9=48,'Jeunes Plants'!AG586,IF($J$9=49,'Jeunes Plants'!AH586,IF($J$9=50,'Jeunes Plants'!AI586,IF($J$9=51,'Jeunes Plants'!AJ586,IF($J$9=52,'Jeunes Plants'!AK586,IF($J$9=1,'Jeunes Plants'!AL586,IF($J$9=2,'Jeunes Plants'!AM586,IF($J$9=3,'Jeunes Plants'!AN586,IF($J$9=4,'Jeunes Plants'!AO586,IF($J$9=5,'Jeunes Plants'!AP586,IF($J$9=6,'Jeunes Plants'!AQ586,IF($J$9=7,'Jeunes Plants'!AR586,IF($J$9=8,'Jeunes Plants'!AS586,IF($J$9=9,'Jeunes Plants'!AT586,IF($J$9=10,'Jeunes Plants'!AU586,IF($J$9=11,'Jeunes Plants'!AV586,IF($J$9=12,'Jeunes Plants'!AW586,IF($J$9=13,'Jeunes Plants'!AX586,IF($J$9=14,'Jeunes Plants'!AY586,IF($J$9=15,'Jeunes Plants'!AZ586,IF($J$9=16,'Jeunes Plants'!BA586,IF($J$9=17,'Jeunes Plants'!BB586,IF($J$9=18,'Jeunes Plants'!BC586,IF($J$9=19,'Jeunes Plants'!BD586,IF($J$9=20,'Jeunes Plants'!BE586,IF($J$9=21,'Jeunes Plants'!BF586,IF($J$9=22,'Jeunes Plants'!BG586,IF($J$9=23,'Jeunes Plants'!BH586,IF($J$9=24,'Jeunes Plants'!BI586,IF($J$9=25,'Jeunes Plants'!BJ586,IF($J$9=26,'Jeunes Plants'!BK586,IF($J$9=27,'Jeunes Plants'!BL586,IF($J$9=28,'Jeunes Plants'!BM586,IF($J$9=29,'Jeunes Plants'!BN586,IF($J$9=30,'Jeunes Plants'!BO586,IF($J$9=31,'Jeunes Plants'!BP586,IF($J$9=32,'Jeunes Plants'!BQ586,IF($J$9=33,'Jeunes Plants'!BR586,IF($J$9=34,'Jeunes Plants'!BS586,IF($J$9=35,'Jeunes Plants'!B12489,))))))))))))))))))))))))))))))))))))))))))))))))))))</f>
        <v>0</v>
      </c>
      <c r="K820" s="103" t="str">
        <f>IF('Jeunes Plants'!R586=0,"","Erreur")</f>
        <v/>
      </c>
    </row>
    <row r="821" spans="1:11" x14ac:dyDescent="0.25">
      <c r="A821" s="450"/>
      <c r="B821" s="450"/>
      <c r="C821" s="451" t="s">
        <v>1912</v>
      </c>
      <c r="D821" s="451"/>
      <c r="E821" s="450"/>
      <c r="F821" s="450"/>
      <c r="G821" s="450"/>
      <c r="H821" s="450"/>
      <c r="I821" s="450"/>
      <c r="J821" s="450">
        <f>SUBTOTAL(9,J817:J820)</f>
        <v>0</v>
      </c>
      <c r="K821" s="450"/>
    </row>
    <row r="822" spans="1:11" x14ac:dyDescent="0.25">
      <c r="A822" s="103">
        <f>IF('Jeunes Plants'!A587&lt;&gt;"",'Jeunes Plants'!A587,"")</f>
        <v>2082</v>
      </c>
      <c r="B822" s="103" t="str">
        <f>IF('Jeunes Plants'!L587&lt;&gt;"",'Jeunes Plants'!L587,"")</f>
        <v>S1</v>
      </c>
      <c r="C822" s="107" t="str">
        <f>IF('Jeunes Plants'!B587&lt;&gt;"",'Jeunes Plants'!B587,"")</f>
        <v>HELICHRYSUM GNAPHALIUM</v>
      </c>
      <c r="D822" s="107" t="str">
        <f>IF('Jeunes Plants'!C587&lt;&gt;"",'Jeunes Plants'!C587,"")</f>
        <v>Gold</v>
      </c>
      <c r="E822" s="103">
        <f>IF('Jeunes Plants'!H587&lt;&gt;"",'Jeunes Plants'!H587,"")</f>
        <v>6</v>
      </c>
      <c r="F822" s="103" t="str">
        <f>IF('Jeunes Plants'!E587&lt;&gt;"",'Jeunes Plants'!E587,"")</f>
        <v>B</v>
      </c>
      <c r="G822" s="103" t="str">
        <f>IF('Jeunes Plants'!N587&lt;&gt;"",'Jeunes Plants'!N587,"")</f>
        <v>M3</v>
      </c>
      <c r="H822" s="103" t="str">
        <f>IF('Jeunes Plants'!I587&lt;&gt;"",'Jeunes Plants'!I587,"")</f>
        <v>A</v>
      </c>
      <c r="I822" s="103" t="str">
        <f>IF('Jeunes Plants'!J587&lt;&gt;"",'Jeunes Plants'!J587,"")</f>
        <v/>
      </c>
      <c r="J822" s="103">
        <f>IF($J$9=36,'Jeunes Plants'!U587,IF($J$9=37,'Jeunes Plants'!V587,IF($J$9=38,'Jeunes Plants'!W587,IF($J$9=39,'Jeunes Plants'!X587,IF($J$9=40,'Jeunes Plants'!Y587,IF($J$9=41,'Jeunes Plants'!Z587,IF($J$9=42,'Jeunes Plants'!AA587,IF($J$9=43,'Jeunes Plants'!AB587,IF($J$9=44,'Jeunes Plants'!AC587,IF($J$9=45,'Jeunes Plants'!AD587,IF($J$9=46,'Jeunes Plants'!AE587,IF($J$9=47,'Jeunes Plants'!AF587,IF($J$9=48,'Jeunes Plants'!AG587,IF($J$9=49,'Jeunes Plants'!AH587,IF($J$9=50,'Jeunes Plants'!AI587,IF($J$9=51,'Jeunes Plants'!AJ587,IF($J$9=52,'Jeunes Plants'!AK587,IF($J$9=1,'Jeunes Plants'!AL587,IF($J$9=2,'Jeunes Plants'!AM587,IF($J$9=3,'Jeunes Plants'!AN587,IF($J$9=4,'Jeunes Plants'!AO587,IF($J$9=5,'Jeunes Plants'!AP587,IF($J$9=6,'Jeunes Plants'!AQ587,IF($J$9=7,'Jeunes Plants'!AR587,IF($J$9=8,'Jeunes Plants'!AS587,IF($J$9=9,'Jeunes Plants'!AT587,IF($J$9=10,'Jeunes Plants'!AU587,IF($J$9=11,'Jeunes Plants'!AV587,IF($J$9=12,'Jeunes Plants'!AW587,IF($J$9=13,'Jeunes Plants'!AX587,IF($J$9=14,'Jeunes Plants'!AY587,IF($J$9=15,'Jeunes Plants'!AZ587,IF($J$9=16,'Jeunes Plants'!BA587,IF($J$9=17,'Jeunes Plants'!BB587,IF($J$9=18,'Jeunes Plants'!BC587,IF($J$9=19,'Jeunes Plants'!BD587,IF($J$9=20,'Jeunes Plants'!BE587,IF($J$9=21,'Jeunes Plants'!BF587,IF($J$9=22,'Jeunes Plants'!BG587,IF($J$9=23,'Jeunes Plants'!BH587,IF($J$9=24,'Jeunes Plants'!BI587,IF($J$9=25,'Jeunes Plants'!BJ587,IF($J$9=26,'Jeunes Plants'!BK587,IF($J$9=27,'Jeunes Plants'!BL587,IF($J$9=28,'Jeunes Plants'!BM587,IF($J$9=29,'Jeunes Plants'!BN587,IF($J$9=30,'Jeunes Plants'!BO587,IF($J$9=31,'Jeunes Plants'!BP587,IF($J$9=32,'Jeunes Plants'!BQ587,IF($J$9=33,'Jeunes Plants'!BR587,IF($J$9=34,'Jeunes Plants'!BS587,IF($J$9=35,'Jeunes Plants'!B12490,))))))))))))))))))))))))))))))))))))))))))))))))))))</f>
        <v>0</v>
      </c>
      <c r="K822" s="103" t="str">
        <f>IF('Jeunes Plants'!R587=0,"","Erreur")</f>
        <v/>
      </c>
    </row>
    <row r="823" spans="1:11" x14ac:dyDescent="0.25">
      <c r="A823" s="103">
        <f>IF('Jeunes Plants'!A588&lt;&gt;"",'Jeunes Plants'!A588,"")</f>
        <v>2177</v>
      </c>
      <c r="B823" s="103" t="str">
        <f>IF('Jeunes Plants'!L588&lt;&gt;"",'Jeunes Plants'!L588,"")</f>
        <v>S1</v>
      </c>
      <c r="C823" s="107" t="str">
        <f>IF('Jeunes Plants'!B588&lt;&gt;"",'Jeunes Plants'!B588,"")</f>
        <v>HELICHRYSUM GNAPHALIUM</v>
      </c>
      <c r="D823" s="107" t="str">
        <f>IF('Jeunes Plants'!C588&lt;&gt;"",'Jeunes Plants'!C588,"")</f>
        <v>Silver</v>
      </c>
      <c r="E823" s="103">
        <f>IF('Jeunes Plants'!H588&lt;&gt;"",'Jeunes Plants'!H588,"")</f>
        <v>6</v>
      </c>
      <c r="F823" s="103" t="str">
        <f>IF('Jeunes Plants'!E588&lt;&gt;"",'Jeunes Plants'!E588,"")</f>
        <v>B</v>
      </c>
      <c r="G823" s="103" t="str">
        <f>IF('Jeunes Plants'!N588&lt;&gt;"",'Jeunes Plants'!N588,"")</f>
        <v>M3</v>
      </c>
      <c r="H823" s="103" t="str">
        <f>IF('Jeunes Plants'!I588&lt;&gt;"",'Jeunes Plants'!I588,"")</f>
        <v>A</v>
      </c>
      <c r="I823" s="103" t="str">
        <f>IF('Jeunes Plants'!J588&lt;&gt;"",'Jeunes Plants'!J588,"")</f>
        <v/>
      </c>
      <c r="J823" s="103">
        <f>IF($J$9=36,'Jeunes Plants'!U588,IF($J$9=37,'Jeunes Plants'!V588,IF($J$9=38,'Jeunes Plants'!W588,IF($J$9=39,'Jeunes Plants'!X588,IF($J$9=40,'Jeunes Plants'!Y588,IF($J$9=41,'Jeunes Plants'!Z588,IF($J$9=42,'Jeunes Plants'!AA588,IF($J$9=43,'Jeunes Plants'!AB588,IF($J$9=44,'Jeunes Plants'!AC588,IF($J$9=45,'Jeunes Plants'!AD588,IF($J$9=46,'Jeunes Plants'!AE588,IF($J$9=47,'Jeunes Plants'!AF588,IF($J$9=48,'Jeunes Plants'!AG588,IF($J$9=49,'Jeunes Plants'!AH588,IF($J$9=50,'Jeunes Plants'!AI588,IF($J$9=51,'Jeunes Plants'!AJ588,IF($J$9=52,'Jeunes Plants'!AK588,IF($J$9=1,'Jeunes Plants'!AL588,IF($J$9=2,'Jeunes Plants'!AM588,IF($J$9=3,'Jeunes Plants'!AN588,IF($J$9=4,'Jeunes Plants'!AO588,IF($J$9=5,'Jeunes Plants'!AP588,IF($J$9=6,'Jeunes Plants'!AQ588,IF($J$9=7,'Jeunes Plants'!AR588,IF($J$9=8,'Jeunes Plants'!AS588,IF($J$9=9,'Jeunes Plants'!AT588,IF($J$9=10,'Jeunes Plants'!AU588,IF($J$9=11,'Jeunes Plants'!AV588,IF($J$9=12,'Jeunes Plants'!AW588,IF($J$9=13,'Jeunes Plants'!AX588,IF($J$9=14,'Jeunes Plants'!AY588,IF($J$9=15,'Jeunes Plants'!AZ588,IF($J$9=16,'Jeunes Plants'!BA588,IF($J$9=17,'Jeunes Plants'!BB588,IF($J$9=18,'Jeunes Plants'!BC588,IF($J$9=19,'Jeunes Plants'!BD588,IF($J$9=20,'Jeunes Plants'!BE588,IF($J$9=21,'Jeunes Plants'!BF588,IF($J$9=22,'Jeunes Plants'!BG588,IF($J$9=23,'Jeunes Plants'!BH588,IF($J$9=24,'Jeunes Plants'!BI588,IF($J$9=25,'Jeunes Plants'!BJ588,IF($J$9=26,'Jeunes Plants'!BK588,IF($J$9=27,'Jeunes Plants'!BL588,IF($J$9=28,'Jeunes Plants'!BM588,IF($J$9=29,'Jeunes Plants'!BN588,IF($J$9=30,'Jeunes Plants'!BO588,IF($J$9=31,'Jeunes Plants'!BP588,IF($J$9=32,'Jeunes Plants'!BQ588,IF($J$9=33,'Jeunes Plants'!BR588,IF($J$9=34,'Jeunes Plants'!BS588,IF($J$9=35,'Jeunes Plants'!B12491,))))))))))))))))))))))))))))))))))))))))))))))))))))</f>
        <v>0</v>
      </c>
      <c r="K823" s="103" t="str">
        <f>IF('Jeunes Plants'!R588=0,"","Erreur")</f>
        <v/>
      </c>
    </row>
    <row r="824" spans="1:11" x14ac:dyDescent="0.25">
      <c r="A824" s="450"/>
      <c r="B824" s="450"/>
      <c r="C824" s="451" t="s">
        <v>1913</v>
      </c>
      <c r="D824" s="451"/>
      <c r="E824" s="450"/>
      <c r="F824" s="450"/>
      <c r="G824" s="450"/>
      <c r="H824" s="450"/>
      <c r="I824" s="450"/>
      <c r="J824" s="450">
        <f>SUBTOTAL(9,J822:J823)</f>
        <v>0</v>
      </c>
      <c r="K824" s="450"/>
    </row>
    <row r="825" spans="1:11" x14ac:dyDescent="0.25">
      <c r="A825" s="103">
        <f>IF('Jeunes Plants'!A589&lt;&gt;"",'Jeunes Plants'!A589,"")</f>
        <v>26787</v>
      </c>
      <c r="B825" s="103" t="str">
        <f>IF('Jeunes Plants'!L589&lt;&gt;"",'Jeunes Plants'!L589,"")</f>
        <v>S3B</v>
      </c>
      <c r="C825" s="107" t="str">
        <f>IF('Jeunes Plants'!B589&lt;&gt;"",'Jeunes Plants'!B589,"")</f>
        <v>HELICHRYSUM ITALICUM</v>
      </c>
      <c r="D825" s="107" t="str">
        <f>IF('Jeunes Plants'!C589&lt;&gt;"",'Jeunes Plants'!C589,"")</f>
        <v>Dinero</v>
      </c>
      <c r="E825" s="103">
        <f>IF('Jeunes Plants'!H589&lt;&gt;"",'Jeunes Plants'!H589,"")</f>
        <v>5</v>
      </c>
      <c r="F825" s="103" t="str">
        <f>IF('Jeunes Plants'!E589&lt;&gt;"",'Jeunes Plants'!E589,"")</f>
        <v>B</v>
      </c>
      <c r="G825" s="103" t="str">
        <f>IF('Jeunes Plants'!N589&lt;&gt;"",'Jeunes Plants'!N589,"")</f>
        <v>M3</v>
      </c>
      <c r="H825" s="103" t="str">
        <f>IF('Jeunes Plants'!I589&lt;&gt;"",'Jeunes Plants'!I589,"")</f>
        <v>A</v>
      </c>
      <c r="I825" s="103" t="str">
        <f>IF('Jeunes Plants'!J589&lt;&gt;"",'Jeunes Plants'!J589,"")</f>
        <v/>
      </c>
      <c r="J825" s="103">
        <f>IF($J$9=36,'Jeunes Plants'!U589,IF($J$9=37,'Jeunes Plants'!V589,IF($J$9=38,'Jeunes Plants'!W589,IF($J$9=39,'Jeunes Plants'!X589,IF($J$9=40,'Jeunes Plants'!Y589,IF($J$9=41,'Jeunes Plants'!Z589,IF($J$9=42,'Jeunes Plants'!AA589,IF($J$9=43,'Jeunes Plants'!AB589,IF($J$9=44,'Jeunes Plants'!AC589,IF($J$9=45,'Jeunes Plants'!AD589,IF($J$9=46,'Jeunes Plants'!AE589,IF($J$9=47,'Jeunes Plants'!AF589,IF($J$9=48,'Jeunes Plants'!AG589,IF($J$9=49,'Jeunes Plants'!AH589,IF($J$9=50,'Jeunes Plants'!AI589,IF($J$9=51,'Jeunes Plants'!AJ589,IF($J$9=52,'Jeunes Plants'!AK589,IF($J$9=1,'Jeunes Plants'!AL589,IF($J$9=2,'Jeunes Plants'!AM589,IF($J$9=3,'Jeunes Plants'!AN589,IF($J$9=4,'Jeunes Plants'!AO589,IF($J$9=5,'Jeunes Plants'!AP589,IF($J$9=6,'Jeunes Plants'!AQ589,IF($J$9=7,'Jeunes Plants'!AR589,IF($J$9=8,'Jeunes Plants'!AS589,IF($J$9=9,'Jeunes Plants'!AT589,IF($J$9=10,'Jeunes Plants'!AU589,IF($J$9=11,'Jeunes Plants'!AV589,IF($J$9=12,'Jeunes Plants'!AW589,IF($J$9=13,'Jeunes Plants'!AX589,IF($J$9=14,'Jeunes Plants'!AY589,IF($J$9=15,'Jeunes Plants'!AZ589,IF($J$9=16,'Jeunes Plants'!BA589,IF($J$9=17,'Jeunes Plants'!BB589,IF($J$9=18,'Jeunes Plants'!BC589,IF($J$9=19,'Jeunes Plants'!BD589,IF($J$9=20,'Jeunes Plants'!BE589,IF($J$9=21,'Jeunes Plants'!BF589,IF($J$9=22,'Jeunes Plants'!BG589,IF($J$9=23,'Jeunes Plants'!BH589,IF($J$9=24,'Jeunes Plants'!BI589,IF($J$9=25,'Jeunes Plants'!BJ589,IF($J$9=26,'Jeunes Plants'!BK589,IF($J$9=27,'Jeunes Plants'!BL589,IF($J$9=28,'Jeunes Plants'!BM589,IF($J$9=29,'Jeunes Plants'!BN589,IF($J$9=30,'Jeunes Plants'!BO589,IF($J$9=31,'Jeunes Plants'!BP589,IF($J$9=32,'Jeunes Plants'!BQ589,IF($J$9=33,'Jeunes Plants'!BR589,IF($J$9=34,'Jeunes Plants'!BS589,IF($J$9=35,'Jeunes Plants'!B12492,))))))))))))))))))))))))))))))))))))))))))))))))))))</f>
        <v>0</v>
      </c>
      <c r="K825" s="103" t="str">
        <f>IF('Jeunes Plants'!R589=0,"","Erreur")</f>
        <v/>
      </c>
    </row>
    <row r="826" spans="1:11" x14ac:dyDescent="0.25">
      <c r="A826" s="103">
        <f>IF('Jeunes Plants'!A590&lt;&gt;"",'Jeunes Plants'!A590,"")</f>
        <v>2373</v>
      </c>
      <c r="B826" s="103" t="str">
        <f>IF('Jeunes Plants'!L590&lt;&gt;"",'Jeunes Plants'!L590,"")</f>
        <v>S3B</v>
      </c>
      <c r="C826" s="107" t="str">
        <f>IF('Jeunes Plants'!B590&lt;&gt;"",'Jeunes Plants'!B590,"")</f>
        <v>HELICHRYSUM ITALICUM</v>
      </c>
      <c r="D826" s="107" t="str">
        <f>IF('Jeunes Plants'!C590&lt;&gt;"",'Jeunes Plants'!C590,"")</f>
        <v>Iricles</v>
      </c>
      <c r="E826" s="103">
        <f>IF('Jeunes Plants'!H590&lt;&gt;"",'Jeunes Plants'!H590,"")</f>
        <v>5</v>
      </c>
      <c r="F826" s="103" t="str">
        <f>IF('Jeunes Plants'!E590&lt;&gt;"",'Jeunes Plants'!E590,"")</f>
        <v>B</v>
      </c>
      <c r="G826" s="103" t="str">
        <f>IF('Jeunes Plants'!N590&lt;&gt;"",'Jeunes Plants'!N590,"")</f>
        <v>M3</v>
      </c>
      <c r="H826" s="103" t="str">
        <f>IF('Jeunes Plants'!I590&lt;&gt;"",'Jeunes Plants'!I590,"")</f>
        <v>A</v>
      </c>
      <c r="I826" s="103" t="str">
        <f>IF('Jeunes Plants'!J590&lt;&gt;"",'Jeunes Plants'!J590,"")</f>
        <v/>
      </c>
      <c r="J826" s="103">
        <f>IF($J$9=36,'Jeunes Plants'!U590,IF($J$9=37,'Jeunes Plants'!V590,IF($J$9=38,'Jeunes Plants'!W590,IF($J$9=39,'Jeunes Plants'!X590,IF($J$9=40,'Jeunes Plants'!Y590,IF($J$9=41,'Jeunes Plants'!Z590,IF($J$9=42,'Jeunes Plants'!AA590,IF($J$9=43,'Jeunes Plants'!AB590,IF($J$9=44,'Jeunes Plants'!AC590,IF($J$9=45,'Jeunes Plants'!AD590,IF($J$9=46,'Jeunes Plants'!AE590,IF($J$9=47,'Jeunes Plants'!AF590,IF($J$9=48,'Jeunes Plants'!AG590,IF($J$9=49,'Jeunes Plants'!AH590,IF($J$9=50,'Jeunes Plants'!AI590,IF($J$9=51,'Jeunes Plants'!AJ590,IF($J$9=52,'Jeunes Plants'!AK590,IF($J$9=1,'Jeunes Plants'!AL590,IF($J$9=2,'Jeunes Plants'!AM590,IF($J$9=3,'Jeunes Plants'!AN590,IF($J$9=4,'Jeunes Plants'!AO590,IF($J$9=5,'Jeunes Plants'!AP590,IF($J$9=6,'Jeunes Plants'!AQ590,IF($J$9=7,'Jeunes Plants'!AR590,IF($J$9=8,'Jeunes Plants'!AS590,IF($J$9=9,'Jeunes Plants'!AT590,IF($J$9=10,'Jeunes Plants'!AU590,IF($J$9=11,'Jeunes Plants'!AV590,IF($J$9=12,'Jeunes Plants'!AW590,IF($J$9=13,'Jeunes Plants'!AX590,IF($J$9=14,'Jeunes Plants'!AY590,IF($J$9=15,'Jeunes Plants'!AZ590,IF($J$9=16,'Jeunes Plants'!BA590,IF($J$9=17,'Jeunes Plants'!BB590,IF($J$9=18,'Jeunes Plants'!BC590,IF($J$9=19,'Jeunes Plants'!BD590,IF($J$9=20,'Jeunes Plants'!BE590,IF($J$9=21,'Jeunes Plants'!BF590,IF($J$9=22,'Jeunes Plants'!BG590,IF($J$9=23,'Jeunes Plants'!BH590,IF($J$9=24,'Jeunes Plants'!BI590,IF($J$9=25,'Jeunes Plants'!BJ590,IF($J$9=26,'Jeunes Plants'!BK590,IF($J$9=27,'Jeunes Plants'!BL590,IF($J$9=28,'Jeunes Plants'!BM590,IF($J$9=29,'Jeunes Plants'!BN590,IF($J$9=30,'Jeunes Plants'!BO590,IF($J$9=31,'Jeunes Plants'!BP590,IF($J$9=32,'Jeunes Plants'!BQ590,IF($J$9=33,'Jeunes Plants'!BR590,IF($J$9=34,'Jeunes Plants'!BS590,IF($J$9=35,'Jeunes Plants'!B12493,))))))))))))))))))))))))))))))))))))))))))))))))))))</f>
        <v>0</v>
      </c>
      <c r="K826" s="103" t="str">
        <f>IF('Jeunes Plants'!R590=0,"","Erreur")</f>
        <v/>
      </c>
    </row>
    <row r="827" spans="1:11" x14ac:dyDescent="0.25">
      <c r="A827" s="103">
        <f>IF('Jeunes Plants'!A591&lt;&gt;"",'Jeunes Plants'!A591,"")</f>
        <v>26785</v>
      </c>
      <c r="B827" s="103" t="str">
        <f>IF('Jeunes Plants'!L591&lt;&gt;"",'Jeunes Plants'!L591,"")</f>
        <v>S3B</v>
      </c>
      <c r="C827" s="107" t="str">
        <f>IF('Jeunes Plants'!B591&lt;&gt;"",'Jeunes Plants'!B591,"")</f>
        <v>HELICHRYSUM ITALICUM</v>
      </c>
      <c r="D827" s="107" t="str">
        <f>IF('Jeunes Plants'!C591&lt;&gt;"",'Jeunes Plants'!C591,"")</f>
        <v>Maquis</v>
      </c>
      <c r="E827" s="103">
        <f>IF('Jeunes Plants'!H591&lt;&gt;"",'Jeunes Plants'!H591,"")</f>
        <v>5</v>
      </c>
      <c r="F827" s="103" t="str">
        <f>IF('Jeunes Plants'!E591&lt;&gt;"",'Jeunes Plants'!E591,"")</f>
        <v>B</v>
      </c>
      <c r="G827" s="103" t="str">
        <f>IF('Jeunes Plants'!N591&lt;&gt;"",'Jeunes Plants'!N591,"")</f>
        <v>M3</v>
      </c>
      <c r="H827" s="103" t="str">
        <f>IF('Jeunes Plants'!I591&lt;&gt;"",'Jeunes Plants'!I591,"")</f>
        <v>A</v>
      </c>
      <c r="I827" s="103" t="str">
        <f>IF('Jeunes Plants'!J591&lt;&gt;"",'Jeunes Plants'!J591,"")</f>
        <v/>
      </c>
      <c r="J827" s="103">
        <f>IF($J$9=36,'Jeunes Plants'!U591,IF($J$9=37,'Jeunes Plants'!V591,IF($J$9=38,'Jeunes Plants'!W591,IF($J$9=39,'Jeunes Plants'!X591,IF($J$9=40,'Jeunes Plants'!Y591,IF($J$9=41,'Jeunes Plants'!Z591,IF($J$9=42,'Jeunes Plants'!AA591,IF($J$9=43,'Jeunes Plants'!AB591,IF($J$9=44,'Jeunes Plants'!AC591,IF($J$9=45,'Jeunes Plants'!AD591,IF($J$9=46,'Jeunes Plants'!AE591,IF($J$9=47,'Jeunes Plants'!AF591,IF($J$9=48,'Jeunes Plants'!AG591,IF($J$9=49,'Jeunes Plants'!AH591,IF($J$9=50,'Jeunes Plants'!AI591,IF($J$9=51,'Jeunes Plants'!AJ591,IF($J$9=52,'Jeunes Plants'!AK591,IF($J$9=1,'Jeunes Plants'!AL591,IF($J$9=2,'Jeunes Plants'!AM591,IF($J$9=3,'Jeunes Plants'!AN591,IF($J$9=4,'Jeunes Plants'!AO591,IF($J$9=5,'Jeunes Plants'!AP591,IF($J$9=6,'Jeunes Plants'!AQ591,IF($J$9=7,'Jeunes Plants'!AR591,IF($J$9=8,'Jeunes Plants'!AS591,IF($J$9=9,'Jeunes Plants'!AT591,IF($J$9=10,'Jeunes Plants'!AU591,IF($J$9=11,'Jeunes Plants'!AV591,IF($J$9=12,'Jeunes Plants'!AW591,IF($J$9=13,'Jeunes Plants'!AX591,IF($J$9=14,'Jeunes Plants'!AY591,IF($J$9=15,'Jeunes Plants'!AZ591,IF($J$9=16,'Jeunes Plants'!BA591,IF($J$9=17,'Jeunes Plants'!BB591,IF($J$9=18,'Jeunes Plants'!BC591,IF($J$9=19,'Jeunes Plants'!BD591,IF($J$9=20,'Jeunes Plants'!BE591,IF($J$9=21,'Jeunes Plants'!BF591,IF($J$9=22,'Jeunes Plants'!BG591,IF($J$9=23,'Jeunes Plants'!BH591,IF($J$9=24,'Jeunes Plants'!BI591,IF($J$9=25,'Jeunes Plants'!BJ591,IF($J$9=26,'Jeunes Plants'!BK591,IF($J$9=27,'Jeunes Plants'!BL591,IF($J$9=28,'Jeunes Plants'!BM591,IF($J$9=29,'Jeunes Plants'!BN591,IF($J$9=30,'Jeunes Plants'!BO591,IF($J$9=31,'Jeunes Plants'!BP591,IF($J$9=32,'Jeunes Plants'!BQ591,IF($J$9=33,'Jeunes Plants'!BR591,IF($J$9=34,'Jeunes Plants'!BS591,IF($J$9=35,'Jeunes Plants'!B12494,))))))))))))))))))))))))))))))))))))))))))))))))))))</f>
        <v>0</v>
      </c>
      <c r="K827" s="103" t="str">
        <f>IF('Jeunes Plants'!R591=0,"","Erreur")</f>
        <v/>
      </c>
    </row>
    <row r="828" spans="1:11" x14ac:dyDescent="0.25">
      <c r="A828" s="450"/>
      <c r="B828" s="450"/>
      <c r="C828" s="451" t="s">
        <v>1914</v>
      </c>
      <c r="D828" s="451"/>
      <c r="E828" s="450"/>
      <c r="F828" s="450"/>
      <c r="G828" s="450"/>
      <c r="H828" s="450"/>
      <c r="I828" s="450"/>
      <c r="J828" s="450">
        <f>SUBTOTAL(9,J825:J827)</f>
        <v>0</v>
      </c>
      <c r="K828" s="450"/>
    </row>
    <row r="829" spans="1:11" x14ac:dyDescent="0.25">
      <c r="A829" s="103">
        <f>IF('Jeunes Plants'!A592&lt;&gt;"",'Jeunes Plants'!A592,"")</f>
        <v>11965</v>
      </c>
      <c r="B829" s="103" t="str">
        <f>IF('Jeunes Plants'!L592&lt;&gt;"",'Jeunes Plants'!L592,"")</f>
        <v>S7</v>
      </c>
      <c r="C829" s="107" t="str">
        <f>IF('Jeunes Plants'!B592&lt;&gt;"",'Jeunes Plants'!B592,"")</f>
        <v>HELIOTROPE</v>
      </c>
      <c r="D829" s="107" t="str">
        <f>IF('Jeunes Plants'!C592&lt;&gt;"",'Jeunes Plants'!C592,"")</f>
        <v>Blue Helios</v>
      </c>
      <c r="E829" s="103">
        <f>IF('Jeunes Plants'!H592&lt;&gt;"",'Jeunes Plants'!H592,"")</f>
        <v>6</v>
      </c>
      <c r="F829" s="103" t="str">
        <f>IF('Jeunes Plants'!E592&lt;&gt;"",'Jeunes Plants'!E592,"")</f>
        <v>B</v>
      </c>
      <c r="G829" s="103" t="str">
        <f>IF('Jeunes Plants'!N592&lt;&gt;"",'Jeunes Plants'!N592,"")</f>
        <v>M3</v>
      </c>
      <c r="H829" s="103" t="str">
        <f>IF('Jeunes Plants'!I592&lt;&gt;"",'Jeunes Plants'!I592,"")</f>
        <v>A</v>
      </c>
      <c r="I829" s="103">
        <f>IF('Jeunes Plants'!J592&lt;&gt;"",'Jeunes Plants'!J592,"")</f>
        <v>4.2000000000000003E-2</v>
      </c>
      <c r="J829" s="103">
        <f>IF($J$9=36,'Jeunes Plants'!U592,IF($J$9=37,'Jeunes Plants'!V592,IF($J$9=38,'Jeunes Plants'!W592,IF($J$9=39,'Jeunes Plants'!X592,IF($J$9=40,'Jeunes Plants'!Y592,IF($J$9=41,'Jeunes Plants'!Z592,IF($J$9=42,'Jeunes Plants'!AA592,IF($J$9=43,'Jeunes Plants'!AB592,IF($J$9=44,'Jeunes Plants'!AC592,IF($J$9=45,'Jeunes Plants'!AD592,IF($J$9=46,'Jeunes Plants'!AE592,IF($J$9=47,'Jeunes Plants'!AF592,IF($J$9=48,'Jeunes Plants'!AG592,IF($J$9=49,'Jeunes Plants'!AH592,IF($J$9=50,'Jeunes Plants'!AI592,IF($J$9=51,'Jeunes Plants'!AJ592,IF($J$9=52,'Jeunes Plants'!AK592,IF($J$9=1,'Jeunes Plants'!AL592,IF($J$9=2,'Jeunes Plants'!AM592,IF($J$9=3,'Jeunes Plants'!AN592,IF($J$9=4,'Jeunes Plants'!AO592,IF($J$9=5,'Jeunes Plants'!AP592,IF($J$9=6,'Jeunes Plants'!AQ592,IF($J$9=7,'Jeunes Plants'!AR592,IF($J$9=8,'Jeunes Plants'!AS592,IF($J$9=9,'Jeunes Plants'!AT592,IF($J$9=10,'Jeunes Plants'!AU592,IF($J$9=11,'Jeunes Plants'!AV592,IF($J$9=12,'Jeunes Plants'!AW592,IF($J$9=13,'Jeunes Plants'!AX592,IF($J$9=14,'Jeunes Plants'!AY592,IF($J$9=15,'Jeunes Plants'!AZ592,IF($J$9=16,'Jeunes Plants'!BA592,IF($J$9=17,'Jeunes Plants'!BB592,IF($J$9=18,'Jeunes Plants'!BC592,IF($J$9=19,'Jeunes Plants'!BD592,IF($J$9=20,'Jeunes Plants'!BE592,IF($J$9=21,'Jeunes Plants'!BF592,IF($J$9=22,'Jeunes Plants'!BG592,IF($J$9=23,'Jeunes Plants'!BH592,IF($J$9=24,'Jeunes Plants'!BI592,IF($J$9=25,'Jeunes Plants'!BJ592,IF($J$9=26,'Jeunes Plants'!BK592,IF($J$9=27,'Jeunes Plants'!BL592,IF($J$9=28,'Jeunes Plants'!BM592,IF($J$9=29,'Jeunes Plants'!BN592,IF($J$9=30,'Jeunes Plants'!BO592,IF($J$9=31,'Jeunes Plants'!BP592,IF($J$9=32,'Jeunes Plants'!BQ592,IF($J$9=33,'Jeunes Plants'!BR592,IF($J$9=34,'Jeunes Plants'!BS592,IF($J$9=35,'Jeunes Plants'!B12495,))))))))))))))))))))))))))))))))))))))))))))))))))))</f>
        <v>0</v>
      </c>
      <c r="K829" s="103" t="str">
        <f>IF('Jeunes Plants'!R592=0,"","Erreur")</f>
        <v/>
      </c>
    </row>
    <row r="830" spans="1:11" x14ac:dyDescent="0.25">
      <c r="A830" s="450"/>
      <c r="B830" s="450"/>
      <c r="C830" s="451" t="s">
        <v>1915</v>
      </c>
      <c r="D830" s="451"/>
      <c r="E830" s="450"/>
      <c r="F830" s="450"/>
      <c r="G830" s="450"/>
      <c r="H830" s="450"/>
      <c r="I830" s="450"/>
      <c r="J830" s="450">
        <f>SUBTOTAL(9,J829:J829)</f>
        <v>0</v>
      </c>
      <c r="K830" s="450"/>
    </row>
    <row r="831" spans="1:11" x14ac:dyDescent="0.25">
      <c r="A831" s="103">
        <f>IF('Jeunes Plants'!A593&lt;&gt;"",'Jeunes Plants'!A593,"")</f>
        <v>25192</v>
      </c>
      <c r="B831" s="103" t="str">
        <f>IF('Jeunes Plants'!L593&lt;&gt;"",'Jeunes Plants'!L593,"")</f>
        <v>S3B</v>
      </c>
      <c r="C831" s="107" t="str">
        <f>IF('Jeunes Plants'!B593&lt;&gt;"",'Jeunes Plants'!B593,"")</f>
        <v>HEUCHERE WORLD CAFFE</v>
      </c>
      <c r="D831" s="107" t="str">
        <f>IF('Jeunes Plants'!C593&lt;&gt;"",'Jeunes Plants'!C593,"")</f>
        <v>Arabica</v>
      </c>
      <c r="E831" s="103">
        <f>IF('Jeunes Plants'!H593&lt;&gt;"",'Jeunes Plants'!H593,"")</f>
        <v>5</v>
      </c>
      <c r="F831" s="103" t="str">
        <f>IF('Jeunes Plants'!E593&lt;&gt;"",'Jeunes Plants'!E593,"")</f>
        <v>B</v>
      </c>
      <c r="G831" s="103" t="str">
        <f>IF('Jeunes Plants'!N593&lt;&gt;"",'Jeunes Plants'!N593,"")</f>
        <v>M3</v>
      </c>
      <c r="H831" s="103" t="str">
        <f>IF('Jeunes Plants'!I593&lt;&gt;"",'Jeunes Plants'!I593,"")</f>
        <v>N</v>
      </c>
      <c r="I831" s="103">
        <f>IF('Jeunes Plants'!J593&lt;&gt;"",'Jeunes Plants'!J593,"")</f>
        <v>7.0000000000000007E-2</v>
      </c>
      <c r="J831" s="103">
        <f>IF($J$9=36,'Jeunes Plants'!U593,IF($J$9=37,'Jeunes Plants'!V593,IF($J$9=38,'Jeunes Plants'!W593,IF($J$9=39,'Jeunes Plants'!X593,IF($J$9=40,'Jeunes Plants'!Y593,IF($J$9=41,'Jeunes Plants'!Z593,IF($J$9=42,'Jeunes Plants'!AA593,IF($J$9=43,'Jeunes Plants'!AB593,IF($J$9=44,'Jeunes Plants'!AC593,IF($J$9=45,'Jeunes Plants'!AD593,IF($J$9=46,'Jeunes Plants'!AE593,IF($J$9=47,'Jeunes Plants'!AF593,IF($J$9=48,'Jeunes Plants'!AG593,IF($J$9=49,'Jeunes Plants'!AH593,IF($J$9=50,'Jeunes Plants'!AI593,IF($J$9=51,'Jeunes Plants'!AJ593,IF($J$9=52,'Jeunes Plants'!AK593,IF($J$9=1,'Jeunes Plants'!AL593,IF($J$9=2,'Jeunes Plants'!AM593,IF($J$9=3,'Jeunes Plants'!AN593,IF($J$9=4,'Jeunes Plants'!AO593,IF($J$9=5,'Jeunes Plants'!AP593,IF($J$9=6,'Jeunes Plants'!AQ593,IF($J$9=7,'Jeunes Plants'!AR593,IF($J$9=8,'Jeunes Plants'!AS593,IF($J$9=9,'Jeunes Plants'!AT593,IF($J$9=10,'Jeunes Plants'!AU593,IF($J$9=11,'Jeunes Plants'!AV593,IF($J$9=12,'Jeunes Plants'!AW593,IF($J$9=13,'Jeunes Plants'!AX593,IF($J$9=14,'Jeunes Plants'!AY593,IF($J$9=15,'Jeunes Plants'!AZ593,IF($J$9=16,'Jeunes Plants'!BA593,IF($J$9=17,'Jeunes Plants'!BB593,IF($J$9=18,'Jeunes Plants'!BC593,IF($J$9=19,'Jeunes Plants'!BD593,IF($J$9=20,'Jeunes Plants'!BE593,IF($J$9=21,'Jeunes Plants'!BF593,IF($J$9=22,'Jeunes Plants'!BG593,IF($J$9=23,'Jeunes Plants'!BH593,IF($J$9=24,'Jeunes Plants'!BI593,IF($J$9=25,'Jeunes Plants'!BJ593,IF($J$9=26,'Jeunes Plants'!BK593,IF($J$9=27,'Jeunes Plants'!BL593,IF($J$9=28,'Jeunes Plants'!BM593,IF($J$9=29,'Jeunes Plants'!BN593,IF($J$9=30,'Jeunes Plants'!BO593,IF($J$9=31,'Jeunes Plants'!BP593,IF($J$9=32,'Jeunes Plants'!BQ593,IF($J$9=33,'Jeunes Plants'!BR593,IF($J$9=34,'Jeunes Plants'!BS593,IF($J$9=35,'Jeunes Plants'!B12496,))))))))))))))))))))))))))))))))))))))))))))))))))))</f>
        <v>0</v>
      </c>
      <c r="K831" s="103" t="str">
        <f>IF('Jeunes Plants'!R593=0,"","Erreur")</f>
        <v/>
      </c>
    </row>
    <row r="832" spans="1:11" x14ac:dyDescent="0.25">
      <c r="A832" s="103">
        <f>IF('Jeunes Plants'!A594&lt;&gt;"",'Jeunes Plants'!A594,"")</f>
        <v>25193</v>
      </c>
      <c r="B832" s="103" t="str">
        <f>IF('Jeunes Plants'!L594&lt;&gt;"",'Jeunes Plants'!L594,"")</f>
        <v>S3B</v>
      </c>
      <c r="C832" s="107" t="str">
        <f>IF('Jeunes Plants'!B594&lt;&gt;"",'Jeunes Plants'!B594,"")</f>
        <v>HEUCHERE WORLD CAFFE</v>
      </c>
      <c r="D832" s="107" t="str">
        <f>IF('Jeunes Plants'!C594&lt;&gt;"",'Jeunes Plants'!C594,"")</f>
        <v>Expresso</v>
      </c>
      <c r="E832" s="103">
        <f>IF('Jeunes Plants'!H594&lt;&gt;"",'Jeunes Plants'!H594,"")</f>
        <v>5</v>
      </c>
      <c r="F832" s="103" t="str">
        <f>IF('Jeunes Plants'!E594&lt;&gt;"",'Jeunes Plants'!E594,"")</f>
        <v>B</v>
      </c>
      <c r="G832" s="103" t="str">
        <f>IF('Jeunes Plants'!N594&lt;&gt;"",'Jeunes Plants'!N594,"")</f>
        <v>M3</v>
      </c>
      <c r="H832" s="103" t="str">
        <f>IF('Jeunes Plants'!I594&lt;&gt;"",'Jeunes Plants'!I594,"")</f>
        <v>N</v>
      </c>
      <c r="I832" s="103">
        <f>IF('Jeunes Plants'!J594&lt;&gt;"",'Jeunes Plants'!J594,"")</f>
        <v>7.0000000000000007E-2</v>
      </c>
      <c r="J832" s="103">
        <f>IF($J$9=36,'Jeunes Plants'!U594,IF($J$9=37,'Jeunes Plants'!V594,IF($J$9=38,'Jeunes Plants'!W594,IF($J$9=39,'Jeunes Plants'!X594,IF($J$9=40,'Jeunes Plants'!Y594,IF($J$9=41,'Jeunes Plants'!Z594,IF($J$9=42,'Jeunes Plants'!AA594,IF($J$9=43,'Jeunes Plants'!AB594,IF($J$9=44,'Jeunes Plants'!AC594,IF($J$9=45,'Jeunes Plants'!AD594,IF($J$9=46,'Jeunes Plants'!AE594,IF($J$9=47,'Jeunes Plants'!AF594,IF($J$9=48,'Jeunes Plants'!AG594,IF($J$9=49,'Jeunes Plants'!AH594,IF($J$9=50,'Jeunes Plants'!AI594,IF($J$9=51,'Jeunes Plants'!AJ594,IF($J$9=52,'Jeunes Plants'!AK594,IF($J$9=1,'Jeunes Plants'!AL594,IF($J$9=2,'Jeunes Plants'!AM594,IF($J$9=3,'Jeunes Plants'!AN594,IF($J$9=4,'Jeunes Plants'!AO594,IF($J$9=5,'Jeunes Plants'!AP594,IF($J$9=6,'Jeunes Plants'!AQ594,IF($J$9=7,'Jeunes Plants'!AR594,IF($J$9=8,'Jeunes Plants'!AS594,IF($J$9=9,'Jeunes Plants'!AT594,IF($J$9=10,'Jeunes Plants'!AU594,IF($J$9=11,'Jeunes Plants'!AV594,IF($J$9=12,'Jeunes Plants'!AW594,IF($J$9=13,'Jeunes Plants'!AX594,IF($J$9=14,'Jeunes Plants'!AY594,IF($J$9=15,'Jeunes Plants'!AZ594,IF($J$9=16,'Jeunes Plants'!BA594,IF($J$9=17,'Jeunes Plants'!BB594,IF($J$9=18,'Jeunes Plants'!BC594,IF($J$9=19,'Jeunes Plants'!BD594,IF($J$9=20,'Jeunes Plants'!BE594,IF($J$9=21,'Jeunes Plants'!BF594,IF($J$9=22,'Jeunes Plants'!BG594,IF($J$9=23,'Jeunes Plants'!BH594,IF($J$9=24,'Jeunes Plants'!BI594,IF($J$9=25,'Jeunes Plants'!BJ594,IF($J$9=26,'Jeunes Plants'!BK594,IF($J$9=27,'Jeunes Plants'!BL594,IF($J$9=28,'Jeunes Plants'!BM594,IF($J$9=29,'Jeunes Plants'!BN594,IF($J$9=30,'Jeunes Plants'!BO594,IF($J$9=31,'Jeunes Plants'!BP594,IF($J$9=32,'Jeunes Plants'!BQ594,IF($J$9=33,'Jeunes Plants'!BR594,IF($J$9=34,'Jeunes Plants'!BS594,IF($J$9=35,'Jeunes Plants'!B12497,))))))))))))))))))))))))))))))))))))))))))))))))))))</f>
        <v>0</v>
      </c>
      <c r="K832" s="103" t="str">
        <f>IF('Jeunes Plants'!R594=0,"","Erreur")</f>
        <v/>
      </c>
    </row>
    <row r="833" spans="1:11" x14ac:dyDescent="0.25">
      <c r="A833" s="103">
        <f>IF('Jeunes Plants'!A595&lt;&gt;"",'Jeunes Plants'!A595,"")</f>
        <v>25194</v>
      </c>
      <c r="B833" s="103" t="str">
        <f>IF('Jeunes Plants'!L595&lt;&gt;"",'Jeunes Plants'!L595,"")</f>
        <v>S3B</v>
      </c>
      <c r="C833" s="107" t="str">
        <f>IF('Jeunes Plants'!B595&lt;&gt;"",'Jeunes Plants'!B595,"")</f>
        <v>HEUCHERE WORLD CAFFE</v>
      </c>
      <c r="D833" s="107" t="str">
        <f>IF('Jeunes Plants'!C595&lt;&gt;"",'Jeunes Plants'!C595,"")</f>
        <v>Frappé</v>
      </c>
      <c r="E833" s="103">
        <f>IF('Jeunes Plants'!H595&lt;&gt;"",'Jeunes Plants'!H595,"")</f>
        <v>5</v>
      </c>
      <c r="F833" s="103" t="str">
        <f>IF('Jeunes Plants'!E595&lt;&gt;"",'Jeunes Plants'!E595,"")</f>
        <v>B</v>
      </c>
      <c r="G833" s="103" t="str">
        <f>IF('Jeunes Plants'!N595&lt;&gt;"",'Jeunes Plants'!N595,"")</f>
        <v>M3</v>
      </c>
      <c r="H833" s="103" t="str">
        <f>IF('Jeunes Plants'!I595&lt;&gt;"",'Jeunes Plants'!I595,"")</f>
        <v>N</v>
      </c>
      <c r="I833" s="103">
        <f>IF('Jeunes Plants'!J595&lt;&gt;"",'Jeunes Plants'!J595,"")</f>
        <v>7.0000000000000007E-2</v>
      </c>
      <c r="J833" s="103">
        <f>IF($J$9=36,'Jeunes Plants'!U595,IF($J$9=37,'Jeunes Plants'!V595,IF($J$9=38,'Jeunes Plants'!W595,IF($J$9=39,'Jeunes Plants'!X595,IF($J$9=40,'Jeunes Plants'!Y595,IF($J$9=41,'Jeunes Plants'!Z595,IF($J$9=42,'Jeunes Plants'!AA595,IF($J$9=43,'Jeunes Plants'!AB595,IF($J$9=44,'Jeunes Plants'!AC595,IF($J$9=45,'Jeunes Plants'!AD595,IF($J$9=46,'Jeunes Plants'!AE595,IF($J$9=47,'Jeunes Plants'!AF595,IF($J$9=48,'Jeunes Plants'!AG595,IF($J$9=49,'Jeunes Plants'!AH595,IF($J$9=50,'Jeunes Plants'!AI595,IF($J$9=51,'Jeunes Plants'!AJ595,IF($J$9=52,'Jeunes Plants'!AK595,IF($J$9=1,'Jeunes Plants'!AL595,IF($J$9=2,'Jeunes Plants'!AM595,IF($J$9=3,'Jeunes Plants'!AN595,IF($J$9=4,'Jeunes Plants'!AO595,IF($J$9=5,'Jeunes Plants'!AP595,IF($J$9=6,'Jeunes Plants'!AQ595,IF($J$9=7,'Jeunes Plants'!AR595,IF($J$9=8,'Jeunes Plants'!AS595,IF($J$9=9,'Jeunes Plants'!AT595,IF($J$9=10,'Jeunes Plants'!AU595,IF($J$9=11,'Jeunes Plants'!AV595,IF($J$9=12,'Jeunes Plants'!AW595,IF($J$9=13,'Jeunes Plants'!AX595,IF($J$9=14,'Jeunes Plants'!AY595,IF($J$9=15,'Jeunes Plants'!AZ595,IF($J$9=16,'Jeunes Plants'!BA595,IF($J$9=17,'Jeunes Plants'!BB595,IF($J$9=18,'Jeunes Plants'!BC595,IF($J$9=19,'Jeunes Plants'!BD595,IF($J$9=20,'Jeunes Plants'!BE595,IF($J$9=21,'Jeunes Plants'!BF595,IF($J$9=22,'Jeunes Plants'!BG595,IF($J$9=23,'Jeunes Plants'!BH595,IF($J$9=24,'Jeunes Plants'!BI595,IF($J$9=25,'Jeunes Plants'!BJ595,IF($J$9=26,'Jeunes Plants'!BK595,IF($J$9=27,'Jeunes Plants'!BL595,IF($J$9=28,'Jeunes Plants'!BM595,IF($J$9=29,'Jeunes Plants'!BN595,IF($J$9=30,'Jeunes Plants'!BO595,IF($J$9=31,'Jeunes Plants'!BP595,IF($J$9=32,'Jeunes Plants'!BQ595,IF($J$9=33,'Jeunes Plants'!BR595,IF($J$9=34,'Jeunes Plants'!BS595,IF($J$9=35,'Jeunes Plants'!B12498,))))))))))))))))))))))))))))))))))))))))))))))))))))</f>
        <v>0</v>
      </c>
      <c r="K833" s="103" t="str">
        <f>IF('Jeunes Plants'!R595=0,"","Erreur")</f>
        <v/>
      </c>
    </row>
    <row r="834" spans="1:11" x14ac:dyDescent="0.25">
      <c r="A834" s="103">
        <f>IF('Jeunes Plants'!A596&lt;&gt;"",'Jeunes Plants'!A596,"")</f>
        <v>25195</v>
      </c>
      <c r="B834" s="103" t="str">
        <f>IF('Jeunes Plants'!L596&lt;&gt;"",'Jeunes Plants'!L596,"")</f>
        <v>S3B</v>
      </c>
      <c r="C834" s="107" t="str">
        <f>IF('Jeunes Plants'!B596&lt;&gt;"",'Jeunes Plants'!B596,"")</f>
        <v>HEUCHERE WORLD CAFFE</v>
      </c>
      <c r="D834" s="107" t="str">
        <f>IF('Jeunes Plants'!C596&lt;&gt;"",'Jeunes Plants'!C596,"")</f>
        <v>Lime Americano</v>
      </c>
      <c r="E834" s="103">
        <f>IF('Jeunes Plants'!H596&lt;&gt;"",'Jeunes Plants'!H596,"")</f>
        <v>5</v>
      </c>
      <c r="F834" s="103" t="str">
        <f>IF('Jeunes Plants'!E596&lt;&gt;"",'Jeunes Plants'!E596,"")</f>
        <v>B</v>
      </c>
      <c r="G834" s="103" t="str">
        <f>IF('Jeunes Plants'!N596&lt;&gt;"",'Jeunes Plants'!N596,"")</f>
        <v>M3</v>
      </c>
      <c r="H834" s="103" t="str">
        <f>IF('Jeunes Plants'!I596&lt;&gt;"",'Jeunes Plants'!I596,"")</f>
        <v>N</v>
      </c>
      <c r="I834" s="103">
        <f>IF('Jeunes Plants'!J596&lt;&gt;"",'Jeunes Plants'!J596,"")</f>
        <v>7.0000000000000007E-2</v>
      </c>
      <c r="J834" s="103">
        <f>IF($J$9=36,'Jeunes Plants'!U596,IF($J$9=37,'Jeunes Plants'!V596,IF($J$9=38,'Jeunes Plants'!W596,IF($J$9=39,'Jeunes Plants'!X596,IF($J$9=40,'Jeunes Plants'!Y596,IF($J$9=41,'Jeunes Plants'!Z596,IF($J$9=42,'Jeunes Plants'!AA596,IF($J$9=43,'Jeunes Plants'!AB596,IF($J$9=44,'Jeunes Plants'!AC596,IF($J$9=45,'Jeunes Plants'!AD596,IF($J$9=46,'Jeunes Plants'!AE596,IF($J$9=47,'Jeunes Plants'!AF596,IF($J$9=48,'Jeunes Plants'!AG596,IF($J$9=49,'Jeunes Plants'!AH596,IF($J$9=50,'Jeunes Plants'!AI596,IF($J$9=51,'Jeunes Plants'!AJ596,IF($J$9=52,'Jeunes Plants'!AK596,IF($J$9=1,'Jeunes Plants'!AL596,IF($J$9=2,'Jeunes Plants'!AM596,IF($J$9=3,'Jeunes Plants'!AN596,IF($J$9=4,'Jeunes Plants'!AO596,IF($J$9=5,'Jeunes Plants'!AP596,IF($J$9=6,'Jeunes Plants'!AQ596,IF($J$9=7,'Jeunes Plants'!AR596,IF($J$9=8,'Jeunes Plants'!AS596,IF($J$9=9,'Jeunes Plants'!AT596,IF($J$9=10,'Jeunes Plants'!AU596,IF($J$9=11,'Jeunes Plants'!AV596,IF($J$9=12,'Jeunes Plants'!AW596,IF($J$9=13,'Jeunes Plants'!AX596,IF($J$9=14,'Jeunes Plants'!AY596,IF($J$9=15,'Jeunes Plants'!AZ596,IF($J$9=16,'Jeunes Plants'!BA596,IF($J$9=17,'Jeunes Plants'!BB596,IF($J$9=18,'Jeunes Plants'!BC596,IF($J$9=19,'Jeunes Plants'!BD596,IF($J$9=20,'Jeunes Plants'!BE596,IF($J$9=21,'Jeunes Plants'!BF596,IF($J$9=22,'Jeunes Plants'!BG596,IF($J$9=23,'Jeunes Plants'!BH596,IF($J$9=24,'Jeunes Plants'!BI596,IF($J$9=25,'Jeunes Plants'!BJ596,IF($J$9=26,'Jeunes Plants'!BK596,IF($J$9=27,'Jeunes Plants'!BL596,IF($J$9=28,'Jeunes Plants'!BM596,IF($J$9=29,'Jeunes Plants'!BN596,IF($J$9=30,'Jeunes Plants'!BO596,IF($J$9=31,'Jeunes Plants'!BP596,IF($J$9=32,'Jeunes Plants'!BQ596,IF($J$9=33,'Jeunes Plants'!BR596,IF($J$9=34,'Jeunes Plants'!BS596,IF($J$9=35,'Jeunes Plants'!B12499,))))))))))))))))))))))))))))))))))))))))))))))))))))</f>
        <v>0</v>
      </c>
      <c r="K834" s="103" t="str">
        <f>IF('Jeunes Plants'!R596=0,"","Erreur")</f>
        <v/>
      </c>
    </row>
    <row r="835" spans="1:11" x14ac:dyDescent="0.25">
      <c r="A835" s="103">
        <f>IF('Jeunes Plants'!A597&lt;&gt;"",'Jeunes Plants'!A597,"")</f>
        <v>25196</v>
      </c>
      <c r="B835" s="103" t="str">
        <f>IF('Jeunes Plants'!L597&lt;&gt;"",'Jeunes Plants'!L597,"")</f>
        <v>S3B</v>
      </c>
      <c r="C835" s="107" t="str">
        <f>IF('Jeunes Plants'!B597&lt;&gt;"",'Jeunes Plants'!B597,"")</f>
        <v>HEUCHERE WORLD CAFFE</v>
      </c>
      <c r="D835" s="107" t="str">
        <f>IF('Jeunes Plants'!C597&lt;&gt;"",'Jeunes Plants'!C597,"")</f>
        <v>Vienna</v>
      </c>
      <c r="E835" s="103">
        <f>IF('Jeunes Plants'!H597&lt;&gt;"",'Jeunes Plants'!H597,"")</f>
        <v>5</v>
      </c>
      <c r="F835" s="103" t="str">
        <f>IF('Jeunes Plants'!E597&lt;&gt;"",'Jeunes Plants'!E597,"")</f>
        <v>B</v>
      </c>
      <c r="G835" s="103" t="str">
        <f>IF('Jeunes Plants'!N597&lt;&gt;"",'Jeunes Plants'!N597,"")</f>
        <v>M3</v>
      </c>
      <c r="H835" s="103" t="str">
        <f>IF('Jeunes Plants'!I597&lt;&gt;"",'Jeunes Plants'!I597,"")</f>
        <v>N</v>
      </c>
      <c r="I835" s="103">
        <f>IF('Jeunes Plants'!J597&lt;&gt;"",'Jeunes Plants'!J597,"")</f>
        <v>7.0000000000000007E-2</v>
      </c>
      <c r="J835" s="103">
        <f>IF($J$9=36,'Jeunes Plants'!U597,IF($J$9=37,'Jeunes Plants'!V597,IF($J$9=38,'Jeunes Plants'!W597,IF($J$9=39,'Jeunes Plants'!X597,IF($J$9=40,'Jeunes Plants'!Y597,IF($J$9=41,'Jeunes Plants'!Z597,IF($J$9=42,'Jeunes Plants'!AA597,IF($J$9=43,'Jeunes Plants'!AB597,IF($J$9=44,'Jeunes Plants'!AC597,IF($J$9=45,'Jeunes Plants'!AD597,IF($J$9=46,'Jeunes Plants'!AE597,IF($J$9=47,'Jeunes Plants'!AF597,IF($J$9=48,'Jeunes Plants'!AG597,IF($J$9=49,'Jeunes Plants'!AH597,IF($J$9=50,'Jeunes Plants'!AI597,IF($J$9=51,'Jeunes Plants'!AJ597,IF($J$9=52,'Jeunes Plants'!AK597,IF($J$9=1,'Jeunes Plants'!AL597,IF($J$9=2,'Jeunes Plants'!AM597,IF($J$9=3,'Jeunes Plants'!AN597,IF($J$9=4,'Jeunes Plants'!AO597,IF($J$9=5,'Jeunes Plants'!AP597,IF($J$9=6,'Jeunes Plants'!AQ597,IF($J$9=7,'Jeunes Plants'!AR597,IF($J$9=8,'Jeunes Plants'!AS597,IF($J$9=9,'Jeunes Plants'!AT597,IF($J$9=10,'Jeunes Plants'!AU597,IF($J$9=11,'Jeunes Plants'!AV597,IF($J$9=12,'Jeunes Plants'!AW597,IF($J$9=13,'Jeunes Plants'!AX597,IF($J$9=14,'Jeunes Plants'!AY597,IF($J$9=15,'Jeunes Plants'!AZ597,IF($J$9=16,'Jeunes Plants'!BA597,IF($J$9=17,'Jeunes Plants'!BB597,IF($J$9=18,'Jeunes Plants'!BC597,IF($J$9=19,'Jeunes Plants'!BD597,IF($J$9=20,'Jeunes Plants'!BE597,IF($J$9=21,'Jeunes Plants'!BF597,IF($J$9=22,'Jeunes Plants'!BG597,IF($J$9=23,'Jeunes Plants'!BH597,IF($J$9=24,'Jeunes Plants'!BI597,IF($J$9=25,'Jeunes Plants'!BJ597,IF($J$9=26,'Jeunes Plants'!BK597,IF($J$9=27,'Jeunes Plants'!BL597,IF($J$9=28,'Jeunes Plants'!BM597,IF($J$9=29,'Jeunes Plants'!BN597,IF($J$9=30,'Jeunes Plants'!BO597,IF($J$9=31,'Jeunes Plants'!BP597,IF($J$9=32,'Jeunes Plants'!BQ597,IF($J$9=33,'Jeunes Plants'!BR597,IF($J$9=34,'Jeunes Plants'!BS597,IF($J$9=35,'Jeunes Plants'!B12500,))))))))))))))))))))))))))))))))))))))))))))))))))))</f>
        <v>0</v>
      </c>
      <c r="K835" s="103" t="str">
        <f>IF('Jeunes Plants'!R597=0,"","Erreur")</f>
        <v/>
      </c>
    </row>
    <row r="836" spans="1:11" x14ac:dyDescent="0.25">
      <c r="A836" s="103">
        <f>IF('Jeunes Plants'!A598&lt;&gt;"",'Jeunes Plants'!A598,"")</f>
        <v>25197</v>
      </c>
      <c r="B836" s="103" t="str">
        <f>IF('Jeunes Plants'!L598&lt;&gt;"",'Jeunes Plants'!L598,"")</f>
        <v>S3B</v>
      </c>
      <c r="C836" s="107" t="str">
        <f>IF('Jeunes Plants'!B598&lt;&gt;"",'Jeunes Plants'!B598,"")</f>
        <v>HEUCHERE WORLD CAFFE</v>
      </c>
      <c r="D836" s="107" t="str">
        <f>IF('Jeunes Plants'!C598&lt;&gt;"",'Jeunes Plants'!C598,"")</f>
        <v xml:space="preserve">Variés </v>
      </c>
      <c r="E836" s="103">
        <f>IF('Jeunes Plants'!H598&lt;&gt;"",'Jeunes Plants'!H598,"")</f>
        <v>5</v>
      </c>
      <c r="F836" s="103" t="str">
        <f>IF('Jeunes Plants'!E598&lt;&gt;"",'Jeunes Plants'!E598,"")</f>
        <v>B</v>
      </c>
      <c r="G836" s="103" t="str">
        <f>IF('Jeunes Plants'!N598&lt;&gt;"",'Jeunes Plants'!N598,"")</f>
        <v>M3</v>
      </c>
      <c r="H836" s="103" t="str">
        <f>IF('Jeunes Plants'!I598&lt;&gt;"",'Jeunes Plants'!I598,"")</f>
        <v>N</v>
      </c>
      <c r="I836" s="103">
        <f>IF('Jeunes Plants'!J598&lt;&gt;"",'Jeunes Plants'!J598,"")</f>
        <v>7.0000000000000007E-2</v>
      </c>
      <c r="J836" s="103">
        <f>IF($J$9=36,'Jeunes Plants'!U598,IF($J$9=37,'Jeunes Plants'!V598,IF($J$9=38,'Jeunes Plants'!W598,IF($J$9=39,'Jeunes Plants'!X598,IF($J$9=40,'Jeunes Plants'!Y598,IF($J$9=41,'Jeunes Plants'!Z598,IF($J$9=42,'Jeunes Plants'!AA598,IF($J$9=43,'Jeunes Plants'!AB598,IF($J$9=44,'Jeunes Plants'!AC598,IF($J$9=45,'Jeunes Plants'!AD598,IF($J$9=46,'Jeunes Plants'!AE598,IF($J$9=47,'Jeunes Plants'!AF598,IF($J$9=48,'Jeunes Plants'!AG598,IF($J$9=49,'Jeunes Plants'!AH598,IF($J$9=50,'Jeunes Plants'!AI598,IF($J$9=51,'Jeunes Plants'!AJ598,IF($J$9=52,'Jeunes Plants'!AK598,IF($J$9=1,'Jeunes Plants'!AL598,IF($J$9=2,'Jeunes Plants'!AM598,IF($J$9=3,'Jeunes Plants'!AN598,IF($J$9=4,'Jeunes Plants'!AO598,IF($J$9=5,'Jeunes Plants'!AP598,IF($J$9=6,'Jeunes Plants'!AQ598,IF($J$9=7,'Jeunes Plants'!AR598,IF($J$9=8,'Jeunes Plants'!AS598,IF($J$9=9,'Jeunes Plants'!AT598,IF($J$9=10,'Jeunes Plants'!AU598,IF($J$9=11,'Jeunes Plants'!AV598,IF($J$9=12,'Jeunes Plants'!AW598,IF($J$9=13,'Jeunes Plants'!AX598,IF($J$9=14,'Jeunes Plants'!AY598,IF($J$9=15,'Jeunes Plants'!AZ598,IF($J$9=16,'Jeunes Plants'!BA598,IF($J$9=17,'Jeunes Plants'!BB598,IF($J$9=18,'Jeunes Plants'!BC598,IF($J$9=19,'Jeunes Plants'!BD598,IF($J$9=20,'Jeunes Plants'!BE598,IF($J$9=21,'Jeunes Plants'!BF598,IF($J$9=22,'Jeunes Plants'!BG598,IF($J$9=23,'Jeunes Plants'!BH598,IF($J$9=24,'Jeunes Plants'!BI598,IF($J$9=25,'Jeunes Plants'!BJ598,IF($J$9=26,'Jeunes Plants'!BK598,IF($J$9=27,'Jeunes Plants'!BL598,IF($J$9=28,'Jeunes Plants'!BM598,IF($J$9=29,'Jeunes Plants'!BN598,IF($J$9=30,'Jeunes Plants'!BO598,IF($J$9=31,'Jeunes Plants'!BP598,IF($J$9=32,'Jeunes Plants'!BQ598,IF($J$9=33,'Jeunes Plants'!BR598,IF($J$9=34,'Jeunes Plants'!BS598,IF($J$9=35,'Jeunes Plants'!B12501,))))))))))))))))))))))))))))))))))))))))))))))))))))</f>
        <v>0</v>
      </c>
      <c r="K836" s="103" t="str">
        <f>IF('Jeunes Plants'!R598=0,"","Erreur")</f>
        <v/>
      </c>
    </row>
    <row r="837" spans="1:11" x14ac:dyDescent="0.25">
      <c r="A837" s="450"/>
      <c r="B837" s="450"/>
      <c r="C837" s="451" t="s">
        <v>1916</v>
      </c>
      <c r="D837" s="451"/>
      <c r="E837" s="450"/>
      <c r="F837" s="450"/>
      <c r="G837" s="450"/>
      <c r="H837" s="450"/>
      <c r="I837" s="450"/>
      <c r="J837" s="450">
        <f>SUBTOTAL(9,J831:J836)</f>
        <v>0</v>
      </c>
      <c r="K837" s="450"/>
    </row>
    <row r="838" spans="1:11" x14ac:dyDescent="0.25">
      <c r="A838" s="103">
        <f>IF('Jeunes Plants'!A599&lt;&gt;"",'Jeunes Plants'!A599,"")</f>
        <v>13129</v>
      </c>
      <c r="B838" s="103" t="str">
        <f>IF('Jeunes Plants'!L599&lt;&gt;"",'Jeunes Plants'!L599,"")</f>
        <v>S5</v>
      </c>
      <c r="C838" s="107" t="str">
        <f>IF('Jeunes Plants'!B599&lt;&gt;"",'Jeunes Plants'!B599,"")</f>
        <v>HIBISCUS MAHOGANY</v>
      </c>
      <c r="D838" s="107" t="str">
        <f>IF('Jeunes Plants'!C599&lt;&gt;"",'Jeunes Plants'!C599,"")</f>
        <v>Splendor</v>
      </c>
      <c r="E838" s="103">
        <f>IF('Jeunes Plants'!H599&lt;&gt;"",'Jeunes Plants'!H599,"")</f>
        <v>6</v>
      </c>
      <c r="F838" s="103" t="str">
        <f>IF('Jeunes Plants'!E599&lt;&gt;"",'Jeunes Plants'!E599,"")</f>
        <v>S</v>
      </c>
      <c r="G838" s="103" t="str">
        <f>IF('Jeunes Plants'!N599&lt;&gt;"",'Jeunes Plants'!N599,"")</f>
        <v>M3</v>
      </c>
      <c r="H838" s="103" t="str">
        <f>IF('Jeunes Plants'!I599&lt;&gt;"",'Jeunes Plants'!I599,"")</f>
        <v>E</v>
      </c>
      <c r="I838" s="103" t="str">
        <f>IF('Jeunes Plants'!J599&lt;&gt;"",'Jeunes Plants'!J599,"")</f>
        <v/>
      </c>
      <c r="J838" s="103">
        <f>IF($J$9=36,'Jeunes Plants'!U599,IF($J$9=37,'Jeunes Plants'!V599,IF($J$9=38,'Jeunes Plants'!W599,IF($J$9=39,'Jeunes Plants'!X599,IF($J$9=40,'Jeunes Plants'!Y599,IF($J$9=41,'Jeunes Plants'!Z599,IF($J$9=42,'Jeunes Plants'!AA599,IF($J$9=43,'Jeunes Plants'!AB599,IF($J$9=44,'Jeunes Plants'!AC599,IF($J$9=45,'Jeunes Plants'!AD599,IF($J$9=46,'Jeunes Plants'!AE599,IF($J$9=47,'Jeunes Plants'!AF599,IF($J$9=48,'Jeunes Plants'!AG599,IF($J$9=49,'Jeunes Plants'!AH599,IF($J$9=50,'Jeunes Plants'!AI599,IF($J$9=51,'Jeunes Plants'!AJ599,IF($J$9=52,'Jeunes Plants'!AK599,IF($J$9=1,'Jeunes Plants'!AL599,IF($J$9=2,'Jeunes Plants'!AM599,IF($J$9=3,'Jeunes Plants'!AN599,IF($J$9=4,'Jeunes Plants'!AO599,IF($J$9=5,'Jeunes Plants'!AP599,IF($J$9=6,'Jeunes Plants'!AQ599,IF($J$9=7,'Jeunes Plants'!AR599,IF($J$9=8,'Jeunes Plants'!AS599,IF($J$9=9,'Jeunes Plants'!AT599,IF($J$9=10,'Jeunes Plants'!AU599,IF($J$9=11,'Jeunes Plants'!AV599,IF($J$9=12,'Jeunes Plants'!AW599,IF($J$9=13,'Jeunes Plants'!AX599,IF($J$9=14,'Jeunes Plants'!AY599,IF($J$9=15,'Jeunes Plants'!AZ599,IF($J$9=16,'Jeunes Plants'!BA599,IF($J$9=17,'Jeunes Plants'!BB599,IF($J$9=18,'Jeunes Plants'!BC599,IF($J$9=19,'Jeunes Plants'!BD599,IF($J$9=20,'Jeunes Plants'!BE599,IF($J$9=21,'Jeunes Plants'!BF599,IF($J$9=22,'Jeunes Plants'!BG599,IF($J$9=23,'Jeunes Plants'!BH599,IF($J$9=24,'Jeunes Plants'!BI599,IF($J$9=25,'Jeunes Plants'!BJ599,IF($J$9=26,'Jeunes Plants'!BK599,IF($J$9=27,'Jeunes Plants'!BL599,IF($J$9=28,'Jeunes Plants'!BM599,IF($J$9=29,'Jeunes Plants'!BN599,IF($J$9=30,'Jeunes Plants'!BO599,IF($J$9=31,'Jeunes Plants'!BP599,IF($J$9=32,'Jeunes Plants'!BQ599,IF($J$9=33,'Jeunes Plants'!BR599,IF($J$9=34,'Jeunes Plants'!BS599,IF($J$9=35,'Jeunes Plants'!B12502,))))))))))))))))))))))))))))))))))))))))))))))))))))</f>
        <v>0</v>
      </c>
      <c r="K838" s="103" t="str">
        <f>IF('Jeunes Plants'!R599=0,"","Erreur")</f>
        <v/>
      </c>
    </row>
    <row r="839" spans="1:11" x14ac:dyDescent="0.25">
      <c r="A839" s="450"/>
      <c r="B839" s="450"/>
      <c r="C839" s="451" t="s">
        <v>1917</v>
      </c>
      <c r="D839" s="451"/>
      <c r="E839" s="450"/>
      <c r="F839" s="450"/>
      <c r="G839" s="450"/>
      <c r="H839" s="450"/>
      <c r="I839" s="450"/>
      <c r="J839" s="450">
        <f>SUBTOTAL(9,J838:J838)</f>
        <v>0</v>
      </c>
      <c r="K839" s="450"/>
    </row>
    <row r="840" spans="1:11" x14ac:dyDescent="0.25">
      <c r="A840" s="103">
        <f>IF('Jeunes Plants'!A600&lt;&gt;"",'Jeunes Plants'!A600,"")</f>
        <v>26003</v>
      </c>
      <c r="B840" s="103" t="str">
        <f>IF('Jeunes Plants'!L600&lt;&gt;"",'Jeunes Plants'!L600,"")</f>
        <v>S2</v>
      </c>
      <c r="C840" s="107" t="str">
        <f>IF('Jeunes Plants'!B600&lt;&gt;"",'Jeunes Plants'!B600,"")</f>
        <v>HYPOESTES CONFETTI</v>
      </c>
      <c r="D840" s="107" t="str">
        <f>IF('Jeunes Plants'!C600&lt;&gt;"",'Jeunes Plants'!C600,"")</f>
        <v>Blanc</v>
      </c>
      <c r="E840" s="103">
        <f>IF('Jeunes Plants'!H600&lt;&gt;"",'Jeunes Plants'!H600,"")</f>
        <v>8</v>
      </c>
      <c r="F840" s="103" t="str">
        <f>IF('Jeunes Plants'!E600&lt;&gt;"",'Jeunes Plants'!E600,"")</f>
        <v>S</v>
      </c>
      <c r="G840" s="103" t="str">
        <f>IF('Jeunes Plants'!N600&lt;&gt;"",'Jeunes Plants'!N600,"")</f>
        <v>M3</v>
      </c>
      <c r="H840" s="103" t="str">
        <f>IF('Jeunes Plants'!I600&lt;&gt;"",'Jeunes Plants'!I600,"")</f>
        <v>B</v>
      </c>
      <c r="I840" s="103" t="str">
        <f>IF('Jeunes Plants'!J600&lt;&gt;"",'Jeunes Plants'!J600,"")</f>
        <v/>
      </c>
      <c r="J840" s="103">
        <f>IF($J$9=36,'Jeunes Plants'!U600,IF($J$9=37,'Jeunes Plants'!V600,IF($J$9=38,'Jeunes Plants'!W600,IF($J$9=39,'Jeunes Plants'!X600,IF($J$9=40,'Jeunes Plants'!Y600,IF($J$9=41,'Jeunes Plants'!Z600,IF($J$9=42,'Jeunes Plants'!AA600,IF($J$9=43,'Jeunes Plants'!AB600,IF($J$9=44,'Jeunes Plants'!AC600,IF($J$9=45,'Jeunes Plants'!AD600,IF($J$9=46,'Jeunes Plants'!AE600,IF($J$9=47,'Jeunes Plants'!AF600,IF($J$9=48,'Jeunes Plants'!AG600,IF($J$9=49,'Jeunes Plants'!AH600,IF($J$9=50,'Jeunes Plants'!AI600,IF($J$9=51,'Jeunes Plants'!AJ600,IF($J$9=52,'Jeunes Plants'!AK600,IF($J$9=1,'Jeunes Plants'!AL600,IF($J$9=2,'Jeunes Plants'!AM600,IF($J$9=3,'Jeunes Plants'!AN600,IF($J$9=4,'Jeunes Plants'!AO600,IF($J$9=5,'Jeunes Plants'!AP600,IF($J$9=6,'Jeunes Plants'!AQ600,IF($J$9=7,'Jeunes Plants'!AR600,IF($J$9=8,'Jeunes Plants'!AS600,IF($J$9=9,'Jeunes Plants'!AT600,IF($J$9=10,'Jeunes Plants'!AU600,IF($J$9=11,'Jeunes Plants'!AV600,IF($J$9=12,'Jeunes Plants'!AW600,IF($J$9=13,'Jeunes Plants'!AX600,IF($J$9=14,'Jeunes Plants'!AY600,IF($J$9=15,'Jeunes Plants'!AZ600,IF($J$9=16,'Jeunes Plants'!BA600,IF($J$9=17,'Jeunes Plants'!BB600,IF($J$9=18,'Jeunes Plants'!BC600,IF($J$9=19,'Jeunes Plants'!BD600,IF($J$9=20,'Jeunes Plants'!BE600,IF($J$9=21,'Jeunes Plants'!BF600,IF($J$9=22,'Jeunes Plants'!BG600,IF($J$9=23,'Jeunes Plants'!BH600,IF($J$9=24,'Jeunes Plants'!BI600,IF($J$9=25,'Jeunes Plants'!BJ600,IF($J$9=26,'Jeunes Plants'!BK600,IF($J$9=27,'Jeunes Plants'!BL600,IF($J$9=28,'Jeunes Plants'!BM600,IF($J$9=29,'Jeunes Plants'!BN600,IF($J$9=30,'Jeunes Plants'!BO600,IF($J$9=31,'Jeunes Plants'!BP600,IF($J$9=32,'Jeunes Plants'!BQ600,IF($J$9=33,'Jeunes Plants'!BR600,IF($J$9=34,'Jeunes Plants'!BS600,IF($J$9=35,'Jeunes Plants'!B12503,))))))))))))))))))))))))))))))))))))))))))))))))))))</f>
        <v>0</v>
      </c>
      <c r="K840" s="103" t="str">
        <f>IF('Jeunes Plants'!R600=0,"","Erreur")</f>
        <v/>
      </c>
    </row>
    <row r="841" spans="1:11" x14ac:dyDescent="0.25">
      <c r="A841" s="103">
        <f>IF('Jeunes Plants'!A601&lt;&gt;"",'Jeunes Plants'!A601,"")</f>
        <v>26004</v>
      </c>
      <c r="B841" s="103" t="str">
        <f>IF('Jeunes Plants'!L601&lt;&gt;"",'Jeunes Plants'!L601,"")</f>
        <v>S2</v>
      </c>
      <c r="C841" s="107" t="str">
        <f>IF('Jeunes Plants'!B601&lt;&gt;"",'Jeunes Plants'!B601,"")</f>
        <v>HYPOESTES CONFETTI</v>
      </c>
      <c r="D841" s="107" t="str">
        <f>IF('Jeunes Plants'!C601&lt;&gt;"",'Jeunes Plants'!C601,"")</f>
        <v>Rose</v>
      </c>
      <c r="E841" s="103">
        <f>IF('Jeunes Plants'!H601&lt;&gt;"",'Jeunes Plants'!H601,"")</f>
        <v>8</v>
      </c>
      <c r="F841" s="103" t="str">
        <f>IF('Jeunes Plants'!E601&lt;&gt;"",'Jeunes Plants'!E601,"")</f>
        <v>S</v>
      </c>
      <c r="G841" s="103" t="str">
        <f>IF('Jeunes Plants'!N601&lt;&gt;"",'Jeunes Plants'!N601,"")</f>
        <v>M3</v>
      </c>
      <c r="H841" s="103" t="str">
        <f>IF('Jeunes Plants'!I601&lt;&gt;"",'Jeunes Plants'!I601,"")</f>
        <v>B</v>
      </c>
      <c r="I841" s="103" t="str">
        <f>IF('Jeunes Plants'!J601&lt;&gt;"",'Jeunes Plants'!J601,"")</f>
        <v/>
      </c>
      <c r="J841" s="103">
        <f>IF($J$9=36,'Jeunes Plants'!U601,IF($J$9=37,'Jeunes Plants'!V601,IF($J$9=38,'Jeunes Plants'!W601,IF($J$9=39,'Jeunes Plants'!X601,IF($J$9=40,'Jeunes Plants'!Y601,IF($J$9=41,'Jeunes Plants'!Z601,IF($J$9=42,'Jeunes Plants'!AA601,IF($J$9=43,'Jeunes Plants'!AB601,IF($J$9=44,'Jeunes Plants'!AC601,IF($J$9=45,'Jeunes Plants'!AD601,IF($J$9=46,'Jeunes Plants'!AE601,IF($J$9=47,'Jeunes Plants'!AF601,IF($J$9=48,'Jeunes Plants'!AG601,IF($J$9=49,'Jeunes Plants'!AH601,IF($J$9=50,'Jeunes Plants'!AI601,IF($J$9=51,'Jeunes Plants'!AJ601,IF($J$9=52,'Jeunes Plants'!AK601,IF($J$9=1,'Jeunes Plants'!AL601,IF($J$9=2,'Jeunes Plants'!AM601,IF($J$9=3,'Jeunes Plants'!AN601,IF($J$9=4,'Jeunes Plants'!AO601,IF($J$9=5,'Jeunes Plants'!AP601,IF($J$9=6,'Jeunes Plants'!AQ601,IF($J$9=7,'Jeunes Plants'!AR601,IF($J$9=8,'Jeunes Plants'!AS601,IF($J$9=9,'Jeunes Plants'!AT601,IF($J$9=10,'Jeunes Plants'!AU601,IF($J$9=11,'Jeunes Plants'!AV601,IF($J$9=12,'Jeunes Plants'!AW601,IF($J$9=13,'Jeunes Plants'!AX601,IF($J$9=14,'Jeunes Plants'!AY601,IF($J$9=15,'Jeunes Plants'!AZ601,IF($J$9=16,'Jeunes Plants'!BA601,IF($J$9=17,'Jeunes Plants'!BB601,IF($J$9=18,'Jeunes Plants'!BC601,IF($J$9=19,'Jeunes Plants'!BD601,IF($J$9=20,'Jeunes Plants'!BE601,IF($J$9=21,'Jeunes Plants'!BF601,IF($J$9=22,'Jeunes Plants'!BG601,IF($J$9=23,'Jeunes Plants'!BH601,IF($J$9=24,'Jeunes Plants'!BI601,IF($J$9=25,'Jeunes Plants'!BJ601,IF($J$9=26,'Jeunes Plants'!BK601,IF($J$9=27,'Jeunes Plants'!BL601,IF($J$9=28,'Jeunes Plants'!BM601,IF($J$9=29,'Jeunes Plants'!BN601,IF($J$9=30,'Jeunes Plants'!BO601,IF($J$9=31,'Jeunes Plants'!BP601,IF($J$9=32,'Jeunes Plants'!BQ601,IF($J$9=33,'Jeunes Plants'!BR601,IF($J$9=34,'Jeunes Plants'!BS601,IF($J$9=35,'Jeunes Plants'!B12504,))))))))))))))))))))))))))))))))))))))))))))))))))))</f>
        <v>0</v>
      </c>
      <c r="K841" s="103" t="str">
        <f>IF('Jeunes Plants'!R601=0,"","Erreur")</f>
        <v/>
      </c>
    </row>
    <row r="842" spans="1:11" x14ac:dyDescent="0.25">
      <c r="A842" s="103">
        <f>IF('Jeunes Plants'!A602&lt;&gt;"",'Jeunes Plants'!A602,"")</f>
        <v>26005</v>
      </c>
      <c r="B842" s="103" t="str">
        <f>IF('Jeunes Plants'!L602&lt;&gt;"",'Jeunes Plants'!L602,"")</f>
        <v>S2</v>
      </c>
      <c r="C842" s="107" t="str">
        <f>IF('Jeunes Plants'!B602&lt;&gt;"",'Jeunes Plants'!B602,"")</f>
        <v>HYPOESTES CONFETTI</v>
      </c>
      <c r="D842" s="107" t="str">
        <f>IF('Jeunes Plants'!C602&lt;&gt;"",'Jeunes Plants'!C602,"")</f>
        <v xml:space="preserve">Rouge </v>
      </c>
      <c r="E842" s="103">
        <f>IF('Jeunes Plants'!H602&lt;&gt;"",'Jeunes Plants'!H602,"")</f>
        <v>8</v>
      </c>
      <c r="F842" s="103" t="str">
        <f>IF('Jeunes Plants'!E602&lt;&gt;"",'Jeunes Plants'!E602,"")</f>
        <v>S</v>
      </c>
      <c r="G842" s="103" t="str">
        <f>IF('Jeunes Plants'!N602&lt;&gt;"",'Jeunes Plants'!N602,"")</f>
        <v>M3</v>
      </c>
      <c r="H842" s="103" t="str">
        <f>IF('Jeunes Plants'!I602&lt;&gt;"",'Jeunes Plants'!I602,"")</f>
        <v>B</v>
      </c>
      <c r="I842" s="103" t="str">
        <f>IF('Jeunes Plants'!J602&lt;&gt;"",'Jeunes Plants'!J602,"")</f>
        <v/>
      </c>
      <c r="J842" s="103">
        <f>IF($J$9=36,'Jeunes Plants'!U602,IF($J$9=37,'Jeunes Plants'!V602,IF($J$9=38,'Jeunes Plants'!W602,IF($J$9=39,'Jeunes Plants'!X602,IF($J$9=40,'Jeunes Plants'!Y602,IF($J$9=41,'Jeunes Plants'!Z602,IF($J$9=42,'Jeunes Plants'!AA602,IF($J$9=43,'Jeunes Plants'!AB602,IF($J$9=44,'Jeunes Plants'!AC602,IF($J$9=45,'Jeunes Plants'!AD602,IF($J$9=46,'Jeunes Plants'!AE602,IF($J$9=47,'Jeunes Plants'!AF602,IF($J$9=48,'Jeunes Plants'!AG602,IF($J$9=49,'Jeunes Plants'!AH602,IF($J$9=50,'Jeunes Plants'!AI602,IF($J$9=51,'Jeunes Plants'!AJ602,IF($J$9=52,'Jeunes Plants'!AK602,IF($J$9=1,'Jeunes Plants'!AL602,IF($J$9=2,'Jeunes Plants'!AM602,IF($J$9=3,'Jeunes Plants'!AN602,IF($J$9=4,'Jeunes Plants'!AO602,IF($J$9=5,'Jeunes Plants'!AP602,IF($J$9=6,'Jeunes Plants'!AQ602,IF($J$9=7,'Jeunes Plants'!AR602,IF($J$9=8,'Jeunes Plants'!AS602,IF($J$9=9,'Jeunes Plants'!AT602,IF($J$9=10,'Jeunes Plants'!AU602,IF($J$9=11,'Jeunes Plants'!AV602,IF($J$9=12,'Jeunes Plants'!AW602,IF($J$9=13,'Jeunes Plants'!AX602,IF($J$9=14,'Jeunes Plants'!AY602,IF($J$9=15,'Jeunes Plants'!AZ602,IF($J$9=16,'Jeunes Plants'!BA602,IF($J$9=17,'Jeunes Plants'!BB602,IF($J$9=18,'Jeunes Plants'!BC602,IF($J$9=19,'Jeunes Plants'!BD602,IF($J$9=20,'Jeunes Plants'!BE602,IF($J$9=21,'Jeunes Plants'!BF602,IF($J$9=22,'Jeunes Plants'!BG602,IF($J$9=23,'Jeunes Plants'!BH602,IF($J$9=24,'Jeunes Plants'!BI602,IF($J$9=25,'Jeunes Plants'!BJ602,IF($J$9=26,'Jeunes Plants'!BK602,IF($J$9=27,'Jeunes Plants'!BL602,IF($J$9=28,'Jeunes Plants'!BM602,IF($J$9=29,'Jeunes Plants'!BN602,IF($J$9=30,'Jeunes Plants'!BO602,IF($J$9=31,'Jeunes Plants'!BP602,IF($J$9=32,'Jeunes Plants'!BQ602,IF($J$9=33,'Jeunes Plants'!BR602,IF($J$9=34,'Jeunes Plants'!BS602,IF($J$9=35,'Jeunes Plants'!B12505,))))))))))))))))))))))))))))))))))))))))))))))))))))</f>
        <v>0</v>
      </c>
      <c r="K842" s="103" t="str">
        <f>IF('Jeunes Plants'!R602=0,"","Erreur")</f>
        <v/>
      </c>
    </row>
    <row r="843" spans="1:11" x14ac:dyDescent="0.25">
      <c r="A843" s="450"/>
      <c r="B843" s="450"/>
      <c r="C843" s="451" t="s">
        <v>1918</v>
      </c>
      <c r="D843" s="451"/>
      <c r="E843" s="450"/>
      <c r="F843" s="450"/>
      <c r="G843" s="450"/>
      <c r="H843" s="450"/>
      <c r="I843" s="450"/>
      <c r="J843" s="450">
        <f>SUBTOTAL(9,J840:J842)</f>
        <v>0</v>
      </c>
      <c r="K843" s="450"/>
    </row>
    <row r="844" spans="1:11" x14ac:dyDescent="0.25">
      <c r="A844" s="103" t="str">
        <f>IF('Jeunes Plants'!A603&lt;&gt;"",'Jeunes Plants'!A603,"")</f>
        <v/>
      </c>
      <c r="B844" s="103" t="str">
        <f>IF('Jeunes Plants'!L603&lt;&gt;"",'Jeunes Plants'!L603,"")</f>
        <v>L</v>
      </c>
      <c r="C844" s="107" t="str">
        <f>IF('Jeunes Plants'!B603&lt;&gt;"",'Jeunes Plants'!B603,"")</f>
        <v>I</v>
      </c>
      <c r="D844" s="107" t="str">
        <f>IF('Jeunes Plants'!C603&lt;&gt;"",'Jeunes Plants'!C603,"")</f>
        <v/>
      </c>
      <c r="E844" s="103" t="str">
        <f>IF('Jeunes Plants'!H603&lt;&gt;"",'Jeunes Plants'!H603,"")</f>
        <v/>
      </c>
      <c r="F844" s="103" t="str">
        <f>IF('Jeunes Plants'!E603&lt;&gt;"",'Jeunes Plants'!E603,"")</f>
        <v/>
      </c>
      <c r="G844" s="103" t="str">
        <f>IF('Jeunes Plants'!N603&lt;&gt;"",'Jeunes Plants'!N603,"")</f>
        <v/>
      </c>
      <c r="H844" s="103" t="str">
        <f>IF('Jeunes Plants'!I603&lt;&gt;"",'Jeunes Plants'!I603,"")</f>
        <v/>
      </c>
      <c r="I844" s="103" t="str">
        <f>IF('Jeunes Plants'!J603&lt;&gt;"",'Jeunes Plants'!J603,"")</f>
        <v/>
      </c>
      <c r="J844" s="103">
        <f>IF($J$9=36,'Jeunes Plants'!U603,IF($J$9=37,'Jeunes Plants'!V603,IF($J$9=38,'Jeunes Plants'!W603,IF($J$9=39,'Jeunes Plants'!X603,IF($J$9=40,'Jeunes Plants'!Y603,IF($J$9=41,'Jeunes Plants'!Z603,IF($J$9=42,'Jeunes Plants'!AA603,IF($J$9=43,'Jeunes Plants'!AB603,IF($J$9=44,'Jeunes Plants'!AC603,IF($J$9=45,'Jeunes Plants'!AD603,IF($J$9=46,'Jeunes Plants'!AE603,IF($J$9=47,'Jeunes Plants'!AF603,IF($J$9=48,'Jeunes Plants'!AG603,IF($J$9=49,'Jeunes Plants'!AH603,IF($J$9=50,'Jeunes Plants'!AI603,IF($J$9=51,'Jeunes Plants'!AJ603,IF($J$9=52,'Jeunes Plants'!AK603,IF($J$9=1,'Jeunes Plants'!AL603,IF($J$9=2,'Jeunes Plants'!AM603,IF($J$9=3,'Jeunes Plants'!AN603,IF($J$9=4,'Jeunes Plants'!AO603,IF($J$9=5,'Jeunes Plants'!AP603,IF($J$9=6,'Jeunes Plants'!AQ603,IF($J$9=7,'Jeunes Plants'!AR603,IF($J$9=8,'Jeunes Plants'!AS603,IF($J$9=9,'Jeunes Plants'!AT603,IF($J$9=10,'Jeunes Plants'!AU603,IF($J$9=11,'Jeunes Plants'!AV603,IF($J$9=12,'Jeunes Plants'!AW603,IF($J$9=13,'Jeunes Plants'!AX603,IF($J$9=14,'Jeunes Plants'!AY603,IF($J$9=15,'Jeunes Plants'!AZ603,IF($J$9=16,'Jeunes Plants'!BA603,IF($J$9=17,'Jeunes Plants'!BB603,IF($J$9=18,'Jeunes Plants'!BC603,IF($J$9=19,'Jeunes Plants'!BD603,IF($J$9=20,'Jeunes Plants'!BE603,IF($J$9=21,'Jeunes Plants'!BF603,IF($J$9=22,'Jeunes Plants'!BG603,IF($J$9=23,'Jeunes Plants'!BH603,IF($J$9=24,'Jeunes Plants'!BI603,IF($J$9=25,'Jeunes Plants'!BJ603,IF($J$9=26,'Jeunes Plants'!BK603,IF($J$9=27,'Jeunes Plants'!BL603,IF($J$9=28,'Jeunes Plants'!BM603,IF($J$9=29,'Jeunes Plants'!BN603,IF($J$9=30,'Jeunes Plants'!BO603,IF($J$9=31,'Jeunes Plants'!BP603,IF($J$9=32,'Jeunes Plants'!BQ603,IF($J$9=33,'Jeunes Plants'!BR603,IF($J$9=34,'Jeunes Plants'!BS603,IF($J$9=35,'Jeunes Plants'!B12506,))))))))))))))))))))))))))))))))))))))))))))))))))))</f>
        <v>0</v>
      </c>
      <c r="K844" s="103" t="str">
        <f>IF('Jeunes Plants'!R603=0,"","Erreur")</f>
        <v/>
      </c>
    </row>
    <row r="845" spans="1:11" x14ac:dyDescent="0.25">
      <c r="A845" s="103">
        <f>IF('Jeunes Plants'!A604&lt;&gt;"",'Jeunes Plants'!A604,"")</f>
        <v>10133</v>
      </c>
      <c r="B845" s="103" t="str">
        <f>IF('Jeunes Plants'!L604&lt;&gt;"",'Jeunes Plants'!L604,"")</f>
        <v>S7</v>
      </c>
      <c r="C845" s="107" t="str">
        <f>IF('Jeunes Plants'!B604&lt;&gt;"",'Jeunes Plants'!B604,"")</f>
        <v>IPOMEE</v>
      </c>
      <c r="D845" s="107" t="str">
        <f>IF('Jeunes Plants'!C604&lt;&gt;"",'Jeunes Plants'!C604,"")</f>
        <v>Black Heart</v>
      </c>
      <c r="E845" s="103">
        <f>IF('Jeunes Plants'!H604&lt;&gt;"",'Jeunes Plants'!H604,"")</f>
        <v>8</v>
      </c>
      <c r="F845" s="103" t="str">
        <f>IF('Jeunes Plants'!E604&lt;&gt;"",'Jeunes Plants'!E604,"")</f>
        <v>B</v>
      </c>
      <c r="G845" s="103" t="str">
        <f>IF('Jeunes Plants'!N604&lt;&gt;"",'Jeunes Plants'!N604,"")</f>
        <v>M3</v>
      </c>
      <c r="H845" s="103" t="str">
        <f>IF('Jeunes Plants'!I604&lt;&gt;"",'Jeunes Plants'!I604,"")</f>
        <v>A</v>
      </c>
      <c r="I845" s="103">
        <f>IF('Jeunes Plants'!J604&lt;&gt;"",'Jeunes Plants'!J604,"")</f>
        <v>0.05</v>
      </c>
      <c r="J845" s="103">
        <f>IF($J$9=36,'Jeunes Plants'!U604,IF($J$9=37,'Jeunes Plants'!V604,IF($J$9=38,'Jeunes Plants'!W604,IF($J$9=39,'Jeunes Plants'!X604,IF($J$9=40,'Jeunes Plants'!Y604,IF($J$9=41,'Jeunes Plants'!Z604,IF($J$9=42,'Jeunes Plants'!AA604,IF($J$9=43,'Jeunes Plants'!AB604,IF($J$9=44,'Jeunes Plants'!AC604,IF($J$9=45,'Jeunes Plants'!AD604,IF($J$9=46,'Jeunes Plants'!AE604,IF($J$9=47,'Jeunes Plants'!AF604,IF($J$9=48,'Jeunes Plants'!AG604,IF($J$9=49,'Jeunes Plants'!AH604,IF($J$9=50,'Jeunes Plants'!AI604,IF($J$9=51,'Jeunes Plants'!AJ604,IF($J$9=52,'Jeunes Plants'!AK604,IF($J$9=1,'Jeunes Plants'!AL604,IF($J$9=2,'Jeunes Plants'!AM604,IF($J$9=3,'Jeunes Plants'!AN604,IF($J$9=4,'Jeunes Plants'!AO604,IF($J$9=5,'Jeunes Plants'!AP604,IF($J$9=6,'Jeunes Plants'!AQ604,IF($J$9=7,'Jeunes Plants'!AR604,IF($J$9=8,'Jeunes Plants'!AS604,IF($J$9=9,'Jeunes Plants'!AT604,IF($J$9=10,'Jeunes Plants'!AU604,IF($J$9=11,'Jeunes Plants'!AV604,IF($J$9=12,'Jeunes Plants'!AW604,IF($J$9=13,'Jeunes Plants'!AX604,IF($J$9=14,'Jeunes Plants'!AY604,IF($J$9=15,'Jeunes Plants'!AZ604,IF($J$9=16,'Jeunes Plants'!BA604,IF($J$9=17,'Jeunes Plants'!BB604,IF($J$9=18,'Jeunes Plants'!BC604,IF($J$9=19,'Jeunes Plants'!BD604,IF($J$9=20,'Jeunes Plants'!BE604,IF($J$9=21,'Jeunes Plants'!BF604,IF($J$9=22,'Jeunes Plants'!BG604,IF($J$9=23,'Jeunes Plants'!BH604,IF($J$9=24,'Jeunes Plants'!BI604,IF($J$9=25,'Jeunes Plants'!BJ604,IF($J$9=26,'Jeunes Plants'!BK604,IF($J$9=27,'Jeunes Plants'!BL604,IF($J$9=28,'Jeunes Plants'!BM604,IF($J$9=29,'Jeunes Plants'!BN604,IF($J$9=30,'Jeunes Plants'!BO604,IF($J$9=31,'Jeunes Plants'!BP604,IF($J$9=32,'Jeunes Plants'!BQ604,IF($J$9=33,'Jeunes Plants'!BR604,IF($J$9=34,'Jeunes Plants'!BS604,IF($J$9=35,'Jeunes Plants'!B12507,))))))))))))))))))))))))))))))))))))))))))))))))))))</f>
        <v>0</v>
      </c>
      <c r="K845" s="103" t="str">
        <f>IF('Jeunes Plants'!R604=0,"","Erreur")</f>
        <v/>
      </c>
    </row>
    <row r="846" spans="1:11" x14ac:dyDescent="0.25">
      <c r="A846" s="103">
        <f>IF('Jeunes Plants'!A605&lt;&gt;"",'Jeunes Plants'!A605,"")</f>
        <v>2375</v>
      </c>
      <c r="B846" s="103" t="str">
        <f>IF('Jeunes Plants'!L605&lt;&gt;"",'Jeunes Plants'!L605,"")</f>
        <v>S7</v>
      </c>
      <c r="C846" s="107" t="str">
        <f>IF('Jeunes Plants'!B605&lt;&gt;"",'Jeunes Plants'!B605,"")</f>
        <v>IPOMEE</v>
      </c>
      <c r="D846" s="107" t="str">
        <f>IF('Jeunes Plants'!C605&lt;&gt;"",'Jeunes Plants'!C605,"")</f>
        <v>Blacky</v>
      </c>
      <c r="E846" s="103">
        <f>IF('Jeunes Plants'!H605&lt;&gt;"",'Jeunes Plants'!H605,"")</f>
        <v>8</v>
      </c>
      <c r="F846" s="103" t="str">
        <f>IF('Jeunes Plants'!E605&lt;&gt;"",'Jeunes Plants'!E605,"")</f>
        <v>B</v>
      </c>
      <c r="G846" s="103" t="str">
        <f>IF('Jeunes Plants'!N605&lt;&gt;"",'Jeunes Plants'!N605,"")</f>
        <v>M3</v>
      </c>
      <c r="H846" s="103" t="str">
        <f>IF('Jeunes Plants'!I605&lt;&gt;"",'Jeunes Plants'!I605,"")</f>
        <v>A</v>
      </c>
      <c r="I846" s="103">
        <f>IF('Jeunes Plants'!J605&lt;&gt;"",'Jeunes Plants'!J605,"")</f>
        <v>0.05</v>
      </c>
      <c r="J846" s="103">
        <f>IF($J$9=36,'Jeunes Plants'!U605,IF($J$9=37,'Jeunes Plants'!V605,IF($J$9=38,'Jeunes Plants'!W605,IF($J$9=39,'Jeunes Plants'!X605,IF($J$9=40,'Jeunes Plants'!Y605,IF($J$9=41,'Jeunes Plants'!Z605,IF($J$9=42,'Jeunes Plants'!AA605,IF($J$9=43,'Jeunes Plants'!AB605,IF($J$9=44,'Jeunes Plants'!AC605,IF($J$9=45,'Jeunes Plants'!AD605,IF($J$9=46,'Jeunes Plants'!AE605,IF($J$9=47,'Jeunes Plants'!AF605,IF($J$9=48,'Jeunes Plants'!AG605,IF($J$9=49,'Jeunes Plants'!AH605,IF($J$9=50,'Jeunes Plants'!AI605,IF($J$9=51,'Jeunes Plants'!AJ605,IF($J$9=52,'Jeunes Plants'!AK605,IF($J$9=1,'Jeunes Plants'!AL605,IF($J$9=2,'Jeunes Plants'!AM605,IF($J$9=3,'Jeunes Plants'!AN605,IF($J$9=4,'Jeunes Plants'!AO605,IF($J$9=5,'Jeunes Plants'!AP605,IF($J$9=6,'Jeunes Plants'!AQ605,IF($J$9=7,'Jeunes Plants'!AR605,IF($J$9=8,'Jeunes Plants'!AS605,IF($J$9=9,'Jeunes Plants'!AT605,IF($J$9=10,'Jeunes Plants'!AU605,IF($J$9=11,'Jeunes Plants'!AV605,IF($J$9=12,'Jeunes Plants'!AW605,IF($J$9=13,'Jeunes Plants'!AX605,IF($J$9=14,'Jeunes Plants'!AY605,IF($J$9=15,'Jeunes Plants'!AZ605,IF($J$9=16,'Jeunes Plants'!BA605,IF($J$9=17,'Jeunes Plants'!BB605,IF($J$9=18,'Jeunes Plants'!BC605,IF($J$9=19,'Jeunes Plants'!BD605,IF($J$9=20,'Jeunes Plants'!BE605,IF($J$9=21,'Jeunes Plants'!BF605,IF($J$9=22,'Jeunes Plants'!BG605,IF($J$9=23,'Jeunes Plants'!BH605,IF($J$9=24,'Jeunes Plants'!BI605,IF($J$9=25,'Jeunes Plants'!BJ605,IF($J$9=26,'Jeunes Plants'!BK605,IF($J$9=27,'Jeunes Plants'!BL605,IF($J$9=28,'Jeunes Plants'!BM605,IF($J$9=29,'Jeunes Plants'!BN605,IF($J$9=30,'Jeunes Plants'!BO605,IF($J$9=31,'Jeunes Plants'!BP605,IF($J$9=32,'Jeunes Plants'!BQ605,IF($J$9=33,'Jeunes Plants'!BR605,IF($J$9=34,'Jeunes Plants'!BS605,IF($J$9=35,'Jeunes Plants'!B12508,))))))))))))))))))))))))))))))))))))))))))))))))))))</f>
        <v>0</v>
      </c>
      <c r="K846" s="103" t="str">
        <f>IF('Jeunes Plants'!R605=0,"","Erreur")</f>
        <v/>
      </c>
    </row>
    <row r="847" spans="1:11" x14ac:dyDescent="0.25">
      <c r="A847" s="103">
        <f>IF('Jeunes Plants'!A606&lt;&gt;"",'Jeunes Plants'!A606,"")</f>
        <v>3887</v>
      </c>
      <c r="B847" s="103" t="str">
        <f>IF('Jeunes Plants'!L606&lt;&gt;"",'Jeunes Plants'!L606,"")</f>
        <v>S7</v>
      </c>
      <c r="C847" s="107" t="str">
        <f>IF('Jeunes Plants'!B606&lt;&gt;"",'Jeunes Plants'!B606,"")</f>
        <v>IPOMEE</v>
      </c>
      <c r="D847" s="107" t="str">
        <f>IF('Jeunes Plants'!C606&lt;&gt;"",'Jeunes Plants'!C606,"")</f>
        <v>Bronze</v>
      </c>
      <c r="E847" s="103">
        <f>IF('Jeunes Plants'!H606&lt;&gt;"",'Jeunes Plants'!H606,"")</f>
        <v>8</v>
      </c>
      <c r="F847" s="103" t="str">
        <f>IF('Jeunes Plants'!E606&lt;&gt;"",'Jeunes Plants'!E606,"")</f>
        <v>B</v>
      </c>
      <c r="G847" s="103" t="str">
        <f>IF('Jeunes Plants'!N606&lt;&gt;"",'Jeunes Plants'!N606,"")</f>
        <v>M3</v>
      </c>
      <c r="H847" s="103" t="str">
        <f>IF('Jeunes Plants'!I606&lt;&gt;"",'Jeunes Plants'!I606,"")</f>
        <v>A</v>
      </c>
      <c r="I847" s="103">
        <f>IF('Jeunes Plants'!J606&lt;&gt;"",'Jeunes Plants'!J606,"")</f>
        <v>0.05</v>
      </c>
      <c r="J847" s="103">
        <f>IF($J$9=36,'Jeunes Plants'!U606,IF($J$9=37,'Jeunes Plants'!V606,IF($J$9=38,'Jeunes Plants'!W606,IF($J$9=39,'Jeunes Plants'!X606,IF($J$9=40,'Jeunes Plants'!Y606,IF($J$9=41,'Jeunes Plants'!Z606,IF($J$9=42,'Jeunes Plants'!AA606,IF($J$9=43,'Jeunes Plants'!AB606,IF($J$9=44,'Jeunes Plants'!AC606,IF($J$9=45,'Jeunes Plants'!AD606,IF($J$9=46,'Jeunes Plants'!AE606,IF($J$9=47,'Jeunes Plants'!AF606,IF($J$9=48,'Jeunes Plants'!AG606,IF($J$9=49,'Jeunes Plants'!AH606,IF($J$9=50,'Jeunes Plants'!AI606,IF($J$9=51,'Jeunes Plants'!AJ606,IF($J$9=52,'Jeunes Plants'!AK606,IF($J$9=1,'Jeunes Plants'!AL606,IF($J$9=2,'Jeunes Plants'!AM606,IF($J$9=3,'Jeunes Plants'!AN606,IF($J$9=4,'Jeunes Plants'!AO606,IF($J$9=5,'Jeunes Plants'!AP606,IF($J$9=6,'Jeunes Plants'!AQ606,IF($J$9=7,'Jeunes Plants'!AR606,IF($J$9=8,'Jeunes Plants'!AS606,IF($J$9=9,'Jeunes Plants'!AT606,IF($J$9=10,'Jeunes Plants'!AU606,IF($J$9=11,'Jeunes Plants'!AV606,IF($J$9=12,'Jeunes Plants'!AW606,IF($J$9=13,'Jeunes Plants'!AX606,IF($J$9=14,'Jeunes Plants'!AY606,IF($J$9=15,'Jeunes Plants'!AZ606,IF($J$9=16,'Jeunes Plants'!BA606,IF($J$9=17,'Jeunes Plants'!BB606,IF($J$9=18,'Jeunes Plants'!BC606,IF($J$9=19,'Jeunes Plants'!BD606,IF($J$9=20,'Jeunes Plants'!BE606,IF($J$9=21,'Jeunes Plants'!BF606,IF($J$9=22,'Jeunes Plants'!BG606,IF($J$9=23,'Jeunes Plants'!BH606,IF($J$9=24,'Jeunes Plants'!BI606,IF($J$9=25,'Jeunes Plants'!BJ606,IF($J$9=26,'Jeunes Plants'!BK606,IF($J$9=27,'Jeunes Plants'!BL606,IF($J$9=28,'Jeunes Plants'!BM606,IF($J$9=29,'Jeunes Plants'!BN606,IF($J$9=30,'Jeunes Plants'!BO606,IF($J$9=31,'Jeunes Plants'!BP606,IF($J$9=32,'Jeunes Plants'!BQ606,IF($J$9=33,'Jeunes Plants'!BR606,IF($J$9=34,'Jeunes Plants'!BS606,IF($J$9=35,'Jeunes Plants'!B12509,))))))))))))))))))))))))))))))))))))))))))))))))))))</f>
        <v>0</v>
      </c>
      <c r="K847" s="103" t="str">
        <f>IF('Jeunes Plants'!R606=0,"","Erreur")</f>
        <v/>
      </c>
    </row>
    <row r="848" spans="1:11" x14ac:dyDescent="0.25">
      <c r="A848" s="103">
        <f>IF('Jeunes Plants'!A607&lt;&gt;"",'Jeunes Plants'!A607,"")</f>
        <v>2374</v>
      </c>
      <c r="B848" s="103" t="str">
        <f>IF('Jeunes Plants'!L607&lt;&gt;"",'Jeunes Plants'!L607,"")</f>
        <v>S7</v>
      </c>
      <c r="C848" s="107" t="str">
        <f>IF('Jeunes Plants'!B607&lt;&gt;"",'Jeunes Plants'!B607,"")</f>
        <v>IPOMEE</v>
      </c>
      <c r="D848" s="107" t="str">
        <f>IF('Jeunes Plants'!C607&lt;&gt;"",'Jeunes Plants'!C607,"")</f>
        <v>Terrace Lime / Marguerite</v>
      </c>
      <c r="E848" s="103">
        <f>IF('Jeunes Plants'!H607&lt;&gt;"",'Jeunes Plants'!H607,"")</f>
        <v>8</v>
      </c>
      <c r="F848" s="103" t="str">
        <f>IF('Jeunes Plants'!E607&lt;&gt;"",'Jeunes Plants'!E607,"")</f>
        <v>B</v>
      </c>
      <c r="G848" s="103" t="str">
        <f>IF('Jeunes Plants'!N607&lt;&gt;"",'Jeunes Plants'!N607,"")</f>
        <v>M3</v>
      </c>
      <c r="H848" s="103" t="str">
        <f>IF('Jeunes Plants'!I607&lt;&gt;"",'Jeunes Plants'!I607,"")</f>
        <v>A</v>
      </c>
      <c r="I848" s="103">
        <f>IF('Jeunes Plants'!J607&lt;&gt;"",'Jeunes Plants'!J607,"")</f>
        <v>0.05</v>
      </c>
      <c r="J848" s="103">
        <f>IF($J$9=36,'Jeunes Plants'!U607,IF($J$9=37,'Jeunes Plants'!V607,IF($J$9=38,'Jeunes Plants'!W607,IF($J$9=39,'Jeunes Plants'!X607,IF($J$9=40,'Jeunes Plants'!Y607,IF($J$9=41,'Jeunes Plants'!Z607,IF($J$9=42,'Jeunes Plants'!AA607,IF($J$9=43,'Jeunes Plants'!AB607,IF($J$9=44,'Jeunes Plants'!AC607,IF($J$9=45,'Jeunes Plants'!AD607,IF($J$9=46,'Jeunes Plants'!AE607,IF($J$9=47,'Jeunes Plants'!AF607,IF($J$9=48,'Jeunes Plants'!AG607,IF($J$9=49,'Jeunes Plants'!AH607,IF($J$9=50,'Jeunes Plants'!AI607,IF($J$9=51,'Jeunes Plants'!AJ607,IF($J$9=52,'Jeunes Plants'!AK607,IF($J$9=1,'Jeunes Plants'!AL607,IF($J$9=2,'Jeunes Plants'!AM607,IF($J$9=3,'Jeunes Plants'!AN607,IF($J$9=4,'Jeunes Plants'!AO607,IF($J$9=5,'Jeunes Plants'!AP607,IF($J$9=6,'Jeunes Plants'!AQ607,IF($J$9=7,'Jeunes Plants'!AR607,IF($J$9=8,'Jeunes Plants'!AS607,IF($J$9=9,'Jeunes Plants'!AT607,IF($J$9=10,'Jeunes Plants'!AU607,IF($J$9=11,'Jeunes Plants'!AV607,IF($J$9=12,'Jeunes Plants'!AW607,IF($J$9=13,'Jeunes Plants'!AX607,IF($J$9=14,'Jeunes Plants'!AY607,IF($J$9=15,'Jeunes Plants'!AZ607,IF($J$9=16,'Jeunes Plants'!BA607,IF($J$9=17,'Jeunes Plants'!BB607,IF($J$9=18,'Jeunes Plants'!BC607,IF($J$9=19,'Jeunes Plants'!BD607,IF($J$9=20,'Jeunes Plants'!BE607,IF($J$9=21,'Jeunes Plants'!BF607,IF($J$9=22,'Jeunes Plants'!BG607,IF($J$9=23,'Jeunes Plants'!BH607,IF($J$9=24,'Jeunes Plants'!BI607,IF($J$9=25,'Jeunes Plants'!BJ607,IF($J$9=26,'Jeunes Plants'!BK607,IF($J$9=27,'Jeunes Plants'!BL607,IF($J$9=28,'Jeunes Plants'!BM607,IF($J$9=29,'Jeunes Plants'!BN607,IF($J$9=30,'Jeunes Plants'!BO607,IF($J$9=31,'Jeunes Plants'!BP607,IF($J$9=32,'Jeunes Plants'!BQ607,IF($J$9=33,'Jeunes Plants'!BR607,IF($J$9=34,'Jeunes Plants'!BS607,IF($J$9=35,'Jeunes Plants'!B12510,))))))))))))))))))))))))))))))))))))))))))))))))))))</f>
        <v>0</v>
      </c>
      <c r="K848" s="103" t="str">
        <f>IF('Jeunes Plants'!R607=0,"","Erreur")</f>
        <v/>
      </c>
    </row>
    <row r="849" spans="1:11" x14ac:dyDescent="0.25">
      <c r="A849" s="103">
        <f>IF('Jeunes Plants'!A608&lt;&gt;"",'Jeunes Plants'!A608,"")</f>
        <v>2376</v>
      </c>
      <c r="B849" s="103" t="str">
        <f>IF('Jeunes Plants'!L608&lt;&gt;"",'Jeunes Plants'!L608,"")</f>
        <v>S7</v>
      </c>
      <c r="C849" s="107" t="str">
        <f>IF('Jeunes Plants'!B608&lt;&gt;"",'Jeunes Plants'!B608,"")</f>
        <v>IPOMEE</v>
      </c>
      <c r="D849" s="107" t="str">
        <f>IF('Jeunes Plants'!C608&lt;&gt;"",'Jeunes Plants'!C608,"")</f>
        <v>Tricolor</v>
      </c>
      <c r="E849" s="103">
        <f>IF('Jeunes Plants'!H608&lt;&gt;"",'Jeunes Plants'!H608,"")</f>
        <v>8</v>
      </c>
      <c r="F849" s="103" t="str">
        <f>IF('Jeunes Plants'!E608&lt;&gt;"",'Jeunes Plants'!E608,"")</f>
        <v>B</v>
      </c>
      <c r="G849" s="103" t="str">
        <f>IF('Jeunes Plants'!N608&lt;&gt;"",'Jeunes Plants'!N608,"")</f>
        <v>M3</v>
      </c>
      <c r="H849" s="103" t="str">
        <f>IF('Jeunes Plants'!I608&lt;&gt;"",'Jeunes Plants'!I608,"")</f>
        <v>A</v>
      </c>
      <c r="I849" s="103">
        <f>IF('Jeunes Plants'!J608&lt;&gt;"",'Jeunes Plants'!J608,"")</f>
        <v>0.05</v>
      </c>
      <c r="J849" s="103">
        <f>IF($J$9=36,'Jeunes Plants'!U608,IF($J$9=37,'Jeunes Plants'!V608,IF($J$9=38,'Jeunes Plants'!W608,IF($J$9=39,'Jeunes Plants'!X608,IF($J$9=40,'Jeunes Plants'!Y608,IF($J$9=41,'Jeunes Plants'!Z608,IF($J$9=42,'Jeunes Plants'!AA608,IF($J$9=43,'Jeunes Plants'!AB608,IF($J$9=44,'Jeunes Plants'!AC608,IF($J$9=45,'Jeunes Plants'!AD608,IF($J$9=46,'Jeunes Plants'!AE608,IF($J$9=47,'Jeunes Plants'!AF608,IF($J$9=48,'Jeunes Plants'!AG608,IF($J$9=49,'Jeunes Plants'!AH608,IF($J$9=50,'Jeunes Plants'!AI608,IF($J$9=51,'Jeunes Plants'!AJ608,IF($J$9=52,'Jeunes Plants'!AK608,IF($J$9=1,'Jeunes Plants'!AL608,IF($J$9=2,'Jeunes Plants'!AM608,IF($J$9=3,'Jeunes Plants'!AN608,IF($J$9=4,'Jeunes Plants'!AO608,IF($J$9=5,'Jeunes Plants'!AP608,IF($J$9=6,'Jeunes Plants'!AQ608,IF($J$9=7,'Jeunes Plants'!AR608,IF($J$9=8,'Jeunes Plants'!AS608,IF($J$9=9,'Jeunes Plants'!AT608,IF($J$9=10,'Jeunes Plants'!AU608,IF($J$9=11,'Jeunes Plants'!AV608,IF($J$9=12,'Jeunes Plants'!AW608,IF($J$9=13,'Jeunes Plants'!AX608,IF($J$9=14,'Jeunes Plants'!AY608,IF($J$9=15,'Jeunes Plants'!AZ608,IF($J$9=16,'Jeunes Plants'!BA608,IF($J$9=17,'Jeunes Plants'!BB608,IF($J$9=18,'Jeunes Plants'!BC608,IF($J$9=19,'Jeunes Plants'!BD608,IF($J$9=20,'Jeunes Plants'!BE608,IF($J$9=21,'Jeunes Plants'!BF608,IF($J$9=22,'Jeunes Plants'!BG608,IF($J$9=23,'Jeunes Plants'!BH608,IF($J$9=24,'Jeunes Plants'!BI608,IF($J$9=25,'Jeunes Plants'!BJ608,IF($J$9=26,'Jeunes Plants'!BK608,IF($J$9=27,'Jeunes Plants'!BL608,IF($J$9=28,'Jeunes Plants'!BM608,IF($J$9=29,'Jeunes Plants'!BN608,IF($J$9=30,'Jeunes Plants'!BO608,IF($J$9=31,'Jeunes Plants'!BP608,IF($J$9=32,'Jeunes Plants'!BQ608,IF($J$9=33,'Jeunes Plants'!BR608,IF($J$9=34,'Jeunes Plants'!BS608,IF($J$9=35,'Jeunes Plants'!B12511,))))))))))))))))))))))))))))))))))))))))))))))))))))</f>
        <v>0</v>
      </c>
      <c r="K849" s="103" t="str">
        <f>IF('Jeunes Plants'!R608=0,"","Erreur")</f>
        <v/>
      </c>
    </row>
    <row r="850" spans="1:11" x14ac:dyDescent="0.25">
      <c r="A850" s="103">
        <f>IF('Jeunes Plants'!A609&lt;&gt;"",'Jeunes Plants'!A609,"")</f>
        <v>11970</v>
      </c>
      <c r="B850" s="103" t="str">
        <f>IF('Jeunes Plants'!L609&lt;&gt;"",'Jeunes Plants'!L609,"")</f>
        <v>S7</v>
      </c>
      <c r="C850" s="107" t="str">
        <f>IF('Jeunes Plants'!B609&lt;&gt;"",'Jeunes Plants'!B609,"")</f>
        <v>IPOMEE</v>
      </c>
      <c r="D850" s="107" t="str">
        <f>IF('Jeunes Plants'!C609&lt;&gt;"",'Jeunes Plants'!C609,"")</f>
        <v>Marguerite Compact</v>
      </c>
      <c r="E850" s="103">
        <f>IF('Jeunes Plants'!H609&lt;&gt;"",'Jeunes Plants'!H609,"")</f>
        <v>8</v>
      </c>
      <c r="F850" s="103" t="str">
        <f>IF('Jeunes Plants'!E609&lt;&gt;"",'Jeunes Plants'!E609,"")</f>
        <v>B</v>
      </c>
      <c r="G850" s="103" t="str">
        <f>IF('Jeunes Plants'!N609&lt;&gt;"",'Jeunes Plants'!N609,"")</f>
        <v>M3</v>
      </c>
      <c r="H850" s="103" t="str">
        <f>IF('Jeunes Plants'!I609&lt;&gt;"",'Jeunes Plants'!I609,"")</f>
        <v>A</v>
      </c>
      <c r="I850" s="103">
        <f>IF('Jeunes Plants'!J609&lt;&gt;"",'Jeunes Plants'!J609,"")</f>
        <v>0.05</v>
      </c>
      <c r="J850" s="103">
        <f>IF($J$9=36,'Jeunes Plants'!U609,IF($J$9=37,'Jeunes Plants'!V609,IF($J$9=38,'Jeunes Plants'!W609,IF($J$9=39,'Jeunes Plants'!X609,IF($J$9=40,'Jeunes Plants'!Y609,IF($J$9=41,'Jeunes Plants'!Z609,IF($J$9=42,'Jeunes Plants'!AA609,IF($J$9=43,'Jeunes Plants'!AB609,IF($J$9=44,'Jeunes Plants'!AC609,IF($J$9=45,'Jeunes Plants'!AD609,IF($J$9=46,'Jeunes Plants'!AE609,IF($J$9=47,'Jeunes Plants'!AF609,IF($J$9=48,'Jeunes Plants'!AG609,IF($J$9=49,'Jeunes Plants'!AH609,IF($J$9=50,'Jeunes Plants'!AI609,IF($J$9=51,'Jeunes Plants'!AJ609,IF($J$9=52,'Jeunes Plants'!AK609,IF($J$9=1,'Jeunes Plants'!AL609,IF($J$9=2,'Jeunes Plants'!AM609,IF($J$9=3,'Jeunes Plants'!AN609,IF($J$9=4,'Jeunes Plants'!AO609,IF($J$9=5,'Jeunes Plants'!AP609,IF($J$9=6,'Jeunes Plants'!AQ609,IF($J$9=7,'Jeunes Plants'!AR609,IF($J$9=8,'Jeunes Plants'!AS609,IF($J$9=9,'Jeunes Plants'!AT609,IF($J$9=10,'Jeunes Plants'!AU609,IF($J$9=11,'Jeunes Plants'!AV609,IF($J$9=12,'Jeunes Plants'!AW609,IF($J$9=13,'Jeunes Plants'!AX609,IF($J$9=14,'Jeunes Plants'!AY609,IF($J$9=15,'Jeunes Plants'!AZ609,IF($J$9=16,'Jeunes Plants'!BA609,IF($J$9=17,'Jeunes Plants'!BB609,IF($J$9=18,'Jeunes Plants'!BC609,IF($J$9=19,'Jeunes Plants'!BD609,IF($J$9=20,'Jeunes Plants'!BE609,IF($J$9=21,'Jeunes Plants'!BF609,IF($J$9=22,'Jeunes Plants'!BG609,IF($J$9=23,'Jeunes Plants'!BH609,IF($J$9=24,'Jeunes Plants'!BI609,IF($J$9=25,'Jeunes Plants'!BJ609,IF($J$9=26,'Jeunes Plants'!BK609,IF($J$9=27,'Jeunes Plants'!BL609,IF($J$9=28,'Jeunes Plants'!BM609,IF($J$9=29,'Jeunes Plants'!BN609,IF($J$9=30,'Jeunes Plants'!BO609,IF($J$9=31,'Jeunes Plants'!BP609,IF($J$9=32,'Jeunes Plants'!BQ609,IF($J$9=33,'Jeunes Plants'!BR609,IF($J$9=34,'Jeunes Plants'!BS609,IF($J$9=35,'Jeunes Plants'!B12512,))))))))))))))))))))))))))))))))))))))))))))))))))))</f>
        <v>0</v>
      </c>
      <c r="K850" s="103" t="str">
        <f>IF('Jeunes Plants'!R609=0,"","Erreur")</f>
        <v/>
      </c>
    </row>
    <row r="851" spans="1:11" x14ac:dyDescent="0.25">
      <c r="A851" s="103">
        <f>IF('Jeunes Plants'!A610&lt;&gt;"",'Jeunes Plants'!A610,"")</f>
        <v>2522</v>
      </c>
      <c r="B851" s="103" t="str">
        <f>IF('Jeunes Plants'!L610&lt;&gt;"",'Jeunes Plants'!L610,"")</f>
        <v>S7</v>
      </c>
      <c r="C851" s="107" t="str">
        <f>IF('Jeunes Plants'!B610&lt;&gt;"",'Jeunes Plants'!B610,"")</f>
        <v>IPOMEE</v>
      </c>
      <c r="D851" s="107" t="str">
        <f>IF('Jeunes Plants'!C610&lt;&gt;"",'Jeunes Plants'!C610,"")</f>
        <v>Variés</v>
      </c>
      <c r="E851" s="103">
        <f>IF('Jeunes Plants'!H610&lt;&gt;"",'Jeunes Plants'!H610,"")</f>
        <v>8</v>
      </c>
      <c r="F851" s="103" t="str">
        <f>IF('Jeunes Plants'!E610&lt;&gt;"",'Jeunes Plants'!E610,"")</f>
        <v>B</v>
      </c>
      <c r="G851" s="103" t="str">
        <f>IF('Jeunes Plants'!N610&lt;&gt;"",'Jeunes Plants'!N610,"")</f>
        <v>M3</v>
      </c>
      <c r="H851" s="103" t="str">
        <f>IF('Jeunes Plants'!I610&lt;&gt;"",'Jeunes Plants'!I610,"")</f>
        <v>A</v>
      </c>
      <c r="I851" s="103">
        <f>IF('Jeunes Plants'!J610&lt;&gt;"",'Jeunes Plants'!J610,"")</f>
        <v>0.05</v>
      </c>
      <c r="J851" s="103">
        <f>IF($J$9=36,'Jeunes Plants'!U610,IF($J$9=37,'Jeunes Plants'!V610,IF($J$9=38,'Jeunes Plants'!W610,IF($J$9=39,'Jeunes Plants'!X610,IF($J$9=40,'Jeunes Plants'!Y610,IF($J$9=41,'Jeunes Plants'!Z610,IF($J$9=42,'Jeunes Plants'!AA610,IF($J$9=43,'Jeunes Plants'!AB610,IF($J$9=44,'Jeunes Plants'!AC610,IF($J$9=45,'Jeunes Plants'!AD610,IF($J$9=46,'Jeunes Plants'!AE610,IF($J$9=47,'Jeunes Plants'!AF610,IF($J$9=48,'Jeunes Plants'!AG610,IF($J$9=49,'Jeunes Plants'!AH610,IF($J$9=50,'Jeunes Plants'!AI610,IF($J$9=51,'Jeunes Plants'!AJ610,IF($J$9=52,'Jeunes Plants'!AK610,IF($J$9=1,'Jeunes Plants'!AL610,IF($J$9=2,'Jeunes Plants'!AM610,IF($J$9=3,'Jeunes Plants'!AN610,IF($J$9=4,'Jeunes Plants'!AO610,IF($J$9=5,'Jeunes Plants'!AP610,IF($J$9=6,'Jeunes Plants'!AQ610,IF($J$9=7,'Jeunes Plants'!AR610,IF($J$9=8,'Jeunes Plants'!AS610,IF($J$9=9,'Jeunes Plants'!AT610,IF($J$9=10,'Jeunes Plants'!AU610,IF($J$9=11,'Jeunes Plants'!AV610,IF($J$9=12,'Jeunes Plants'!AW610,IF($J$9=13,'Jeunes Plants'!AX610,IF($J$9=14,'Jeunes Plants'!AY610,IF($J$9=15,'Jeunes Plants'!AZ610,IF($J$9=16,'Jeunes Plants'!BA610,IF($J$9=17,'Jeunes Plants'!BB610,IF($J$9=18,'Jeunes Plants'!BC610,IF($J$9=19,'Jeunes Plants'!BD610,IF($J$9=20,'Jeunes Plants'!BE610,IF($J$9=21,'Jeunes Plants'!BF610,IF($J$9=22,'Jeunes Plants'!BG610,IF($J$9=23,'Jeunes Plants'!BH610,IF($J$9=24,'Jeunes Plants'!BI610,IF($J$9=25,'Jeunes Plants'!BJ610,IF($J$9=26,'Jeunes Plants'!BK610,IF($J$9=27,'Jeunes Plants'!BL610,IF($J$9=28,'Jeunes Plants'!BM610,IF($J$9=29,'Jeunes Plants'!BN610,IF($J$9=30,'Jeunes Plants'!BO610,IF($J$9=31,'Jeunes Plants'!BP610,IF($J$9=32,'Jeunes Plants'!BQ610,IF($J$9=33,'Jeunes Plants'!BR610,IF($J$9=34,'Jeunes Plants'!BS610,IF($J$9=35,'Jeunes Plants'!B12513,))))))))))))))))))))))))))))))))))))))))))))))))))))</f>
        <v>0</v>
      </c>
      <c r="K851" s="103" t="str">
        <f>IF('Jeunes Plants'!R610=0,"","Erreur")</f>
        <v/>
      </c>
    </row>
    <row r="852" spans="1:11" x14ac:dyDescent="0.25">
      <c r="A852" s="450"/>
      <c r="B852" s="450"/>
      <c r="C852" s="451" t="s">
        <v>1919</v>
      </c>
      <c r="D852" s="451"/>
      <c r="E852" s="450"/>
      <c r="F852" s="450"/>
      <c r="G852" s="450"/>
      <c r="H852" s="450"/>
      <c r="I852" s="450"/>
      <c r="J852" s="450">
        <f>SUBTOTAL(9,J844:J851)</f>
        <v>0</v>
      </c>
      <c r="K852" s="450"/>
    </row>
    <row r="853" spans="1:11" x14ac:dyDescent="0.25">
      <c r="A853" s="103">
        <f>IF('Jeunes Plants'!A611&lt;&gt;"",'Jeunes Plants'!A611,"")</f>
        <v>2664</v>
      </c>
      <c r="B853" s="103" t="str">
        <f>IF('Jeunes Plants'!L611&lt;&gt;"",'Jeunes Plants'!L611,"")</f>
        <v>S7</v>
      </c>
      <c r="C853" s="107" t="str">
        <f>IF('Jeunes Plants'!B611&lt;&gt;"",'Jeunes Plants'!B611,"")</f>
        <v>IPOMEE GRIMPANTE</v>
      </c>
      <c r="D853" s="107" t="str">
        <f>IF('Jeunes Plants'!C611&lt;&gt;"",'Jeunes Plants'!C611,"")</f>
        <v>Edith Piaf</v>
      </c>
      <c r="E853" s="103">
        <f>IF('Jeunes Plants'!H611&lt;&gt;"",'Jeunes Plants'!H611,"")</f>
        <v>6</v>
      </c>
      <c r="F853" s="103" t="str">
        <f>IF('Jeunes Plants'!E611&lt;&gt;"",'Jeunes Plants'!E611,"")</f>
        <v>B</v>
      </c>
      <c r="G853" s="103" t="str">
        <f>IF('Jeunes Plants'!N611&lt;&gt;"",'Jeunes Plants'!N611,"")</f>
        <v>M3</v>
      </c>
      <c r="H853" s="103" t="str">
        <f>IF('Jeunes Plants'!I611&lt;&gt;"",'Jeunes Plants'!I611,"")</f>
        <v>A</v>
      </c>
      <c r="I853" s="103" t="str">
        <f>IF('Jeunes Plants'!J611&lt;&gt;"",'Jeunes Plants'!J611,"")</f>
        <v/>
      </c>
      <c r="J853" s="103">
        <f>IF($J$9=36,'Jeunes Plants'!U611,IF($J$9=37,'Jeunes Plants'!V611,IF($J$9=38,'Jeunes Plants'!W611,IF($J$9=39,'Jeunes Plants'!X611,IF($J$9=40,'Jeunes Plants'!Y611,IF($J$9=41,'Jeunes Plants'!Z611,IF($J$9=42,'Jeunes Plants'!AA611,IF($J$9=43,'Jeunes Plants'!AB611,IF($J$9=44,'Jeunes Plants'!AC611,IF($J$9=45,'Jeunes Plants'!AD611,IF($J$9=46,'Jeunes Plants'!AE611,IF($J$9=47,'Jeunes Plants'!AF611,IF($J$9=48,'Jeunes Plants'!AG611,IF($J$9=49,'Jeunes Plants'!AH611,IF($J$9=50,'Jeunes Plants'!AI611,IF($J$9=51,'Jeunes Plants'!AJ611,IF($J$9=52,'Jeunes Plants'!AK611,IF($J$9=1,'Jeunes Plants'!AL611,IF($J$9=2,'Jeunes Plants'!AM611,IF($J$9=3,'Jeunes Plants'!AN611,IF($J$9=4,'Jeunes Plants'!AO611,IF($J$9=5,'Jeunes Plants'!AP611,IF($J$9=6,'Jeunes Plants'!AQ611,IF($J$9=7,'Jeunes Plants'!AR611,IF($J$9=8,'Jeunes Plants'!AS611,IF($J$9=9,'Jeunes Plants'!AT611,IF($J$9=10,'Jeunes Plants'!AU611,IF($J$9=11,'Jeunes Plants'!AV611,IF($J$9=12,'Jeunes Plants'!AW611,IF($J$9=13,'Jeunes Plants'!AX611,IF($J$9=14,'Jeunes Plants'!AY611,IF($J$9=15,'Jeunes Plants'!AZ611,IF($J$9=16,'Jeunes Plants'!BA611,IF($J$9=17,'Jeunes Plants'!BB611,IF($J$9=18,'Jeunes Plants'!BC611,IF($J$9=19,'Jeunes Plants'!BD611,IF($J$9=20,'Jeunes Plants'!BE611,IF($J$9=21,'Jeunes Plants'!BF611,IF($J$9=22,'Jeunes Plants'!BG611,IF($J$9=23,'Jeunes Plants'!BH611,IF($J$9=24,'Jeunes Plants'!BI611,IF($J$9=25,'Jeunes Plants'!BJ611,IF($J$9=26,'Jeunes Plants'!BK611,IF($J$9=27,'Jeunes Plants'!BL611,IF($J$9=28,'Jeunes Plants'!BM611,IF($J$9=29,'Jeunes Plants'!BN611,IF($J$9=30,'Jeunes Plants'!BO611,IF($J$9=31,'Jeunes Plants'!BP611,IF($J$9=32,'Jeunes Plants'!BQ611,IF($J$9=33,'Jeunes Plants'!BR611,IF($J$9=34,'Jeunes Plants'!BS611,IF($J$9=35,'Jeunes Plants'!B12514,))))))))))))))))))))))))))))))))))))))))))))))))))))</f>
        <v>0</v>
      </c>
      <c r="K853" s="103" t="str">
        <f>IF('Jeunes Plants'!R611=0,"","Erreur")</f>
        <v/>
      </c>
    </row>
    <row r="854" spans="1:11" x14ac:dyDescent="0.25">
      <c r="A854" s="103">
        <f>IF('Jeunes Plants'!A612&lt;&gt;"",'Jeunes Plants'!A612,"")</f>
        <v>15097</v>
      </c>
      <c r="B854" s="103" t="str">
        <f>IF('Jeunes Plants'!L612&lt;&gt;"",'Jeunes Plants'!L612,"")</f>
        <v>S7</v>
      </c>
      <c r="C854" s="107" t="str">
        <f>IF('Jeunes Plants'!B612&lt;&gt;"",'Jeunes Plants'!B612,"")</f>
        <v>IPOMEE GRIMPANTE</v>
      </c>
      <c r="D854" s="107" t="str">
        <f>IF('Jeunes Plants'!C612&lt;&gt;"",'Jeunes Plants'!C612,"")</f>
        <v>Sunpuma Purple Princess</v>
      </c>
      <c r="E854" s="103">
        <f>IF('Jeunes Plants'!H612&lt;&gt;"",'Jeunes Plants'!H612,"")</f>
        <v>6</v>
      </c>
      <c r="F854" s="103" t="str">
        <f>IF('Jeunes Plants'!E612&lt;&gt;"",'Jeunes Plants'!E612,"")</f>
        <v>B</v>
      </c>
      <c r="G854" s="103" t="str">
        <f>IF('Jeunes Plants'!N612&lt;&gt;"",'Jeunes Plants'!N612,"")</f>
        <v>M3</v>
      </c>
      <c r="H854" s="103" t="str">
        <f>IF('Jeunes Plants'!I612&lt;&gt;"",'Jeunes Plants'!I612,"")</f>
        <v>A</v>
      </c>
      <c r="I854" s="103">
        <f>IF('Jeunes Plants'!J612&lt;&gt;"",'Jeunes Plants'!J612,"")</f>
        <v>0.05</v>
      </c>
      <c r="J854" s="103">
        <f>IF($J$9=36,'Jeunes Plants'!U612,IF($J$9=37,'Jeunes Plants'!V612,IF($J$9=38,'Jeunes Plants'!W612,IF($J$9=39,'Jeunes Plants'!X612,IF($J$9=40,'Jeunes Plants'!Y612,IF($J$9=41,'Jeunes Plants'!Z612,IF($J$9=42,'Jeunes Plants'!AA612,IF($J$9=43,'Jeunes Plants'!AB612,IF($J$9=44,'Jeunes Plants'!AC612,IF($J$9=45,'Jeunes Plants'!AD612,IF($J$9=46,'Jeunes Plants'!AE612,IF($J$9=47,'Jeunes Plants'!AF612,IF($J$9=48,'Jeunes Plants'!AG612,IF($J$9=49,'Jeunes Plants'!AH612,IF($J$9=50,'Jeunes Plants'!AI612,IF($J$9=51,'Jeunes Plants'!AJ612,IF($J$9=52,'Jeunes Plants'!AK612,IF($J$9=1,'Jeunes Plants'!AL612,IF($J$9=2,'Jeunes Plants'!AM612,IF($J$9=3,'Jeunes Plants'!AN612,IF($J$9=4,'Jeunes Plants'!AO612,IF($J$9=5,'Jeunes Plants'!AP612,IF($J$9=6,'Jeunes Plants'!AQ612,IF($J$9=7,'Jeunes Plants'!AR612,IF($J$9=8,'Jeunes Plants'!AS612,IF($J$9=9,'Jeunes Plants'!AT612,IF($J$9=10,'Jeunes Plants'!AU612,IF($J$9=11,'Jeunes Plants'!AV612,IF($J$9=12,'Jeunes Plants'!AW612,IF($J$9=13,'Jeunes Plants'!AX612,IF($J$9=14,'Jeunes Plants'!AY612,IF($J$9=15,'Jeunes Plants'!AZ612,IF($J$9=16,'Jeunes Plants'!BA612,IF($J$9=17,'Jeunes Plants'!BB612,IF($J$9=18,'Jeunes Plants'!BC612,IF($J$9=19,'Jeunes Plants'!BD612,IF($J$9=20,'Jeunes Plants'!BE612,IF($J$9=21,'Jeunes Plants'!BF612,IF($J$9=22,'Jeunes Plants'!BG612,IF($J$9=23,'Jeunes Plants'!BH612,IF($J$9=24,'Jeunes Plants'!BI612,IF($J$9=25,'Jeunes Plants'!BJ612,IF($J$9=26,'Jeunes Plants'!BK612,IF($J$9=27,'Jeunes Plants'!BL612,IF($J$9=28,'Jeunes Plants'!BM612,IF($J$9=29,'Jeunes Plants'!BN612,IF($J$9=30,'Jeunes Plants'!BO612,IF($J$9=31,'Jeunes Plants'!BP612,IF($J$9=32,'Jeunes Plants'!BQ612,IF($J$9=33,'Jeunes Plants'!BR612,IF($J$9=34,'Jeunes Plants'!BS612,IF($J$9=35,'Jeunes Plants'!B12515,))))))))))))))))))))))))))))))))))))))))))))))))))))</f>
        <v>0</v>
      </c>
      <c r="K854" s="103" t="str">
        <f>IF('Jeunes Plants'!R612=0,"","Erreur")</f>
        <v/>
      </c>
    </row>
    <row r="855" spans="1:11" x14ac:dyDescent="0.25">
      <c r="A855" s="450"/>
      <c r="B855" s="450"/>
      <c r="C855" s="451" t="s">
        <v>1920</v>
      </c>
      <c r="D855" s="451"/>
      <c r="E855" s="450"/>
      <c r="F855" s="450"/>
      <c r="G855" s="450"/>
      <c r="H855" s="450"/>
      <c r="I855" s="450"/>
      <c r="J855" s="450">
        <f>SUBTOTAL(9,J853:J854)</f>
        <v>0</v>
      </c>
      <c r="K855" s="450"/>
    </row>
    <row r="856" spans="1:11" x14ac:dyDescent="0.25">
      <c r="A856" s="103">
        <f>IF('Jeunes Plants'!A613&lt;&gt;"",'Jeunes Plants'!A613,"")</f>
        <v>26789</v>
      </c>
      <c r="B856" s="103" t="str">
        <f>IF('Jeunes Plants'!L613&lt;&gt;"",'Jeunes Plants'!L613,"")</f>
        <v>S7</v>
      </c>
      <c r="C856" s="107" t="str">
        <f>IF('Jeunes Plants'!B613&lt;&gt;"",'Jeunes Plants'!B613,"")</f>
        <v>ISOTOMA AXILLARIS</v>
      </c>
      <c r="D856" s="107" t="str">
        <f>IF('Jeunes Plants'!C613&lt;&gt;"",'Jeunes Plants'!C613,"")</f>
        <v>Bottle Rocket Blue</v>
      </c>
      <c r="E856" s="103">
        <f>IF('Jeunes Plants'!H613&lt;&gt;"",'Jeunes Plants'!H613,"")</f>
        <v>6</v>
      </c>
      <c r="F856" s="103" t="str">
        <f>IF('Jeunes Plants'!E613&lt;&gt;"",'Jeunes Plants'!E613,"")</f>
        <v>B</v>
      </c>
      <c r="G856" s="103" t="str">
        <f>IF('Jeunes Plants'!N613&lt;&gt;"",'Jeunes Plants'!N613,"")</f>
        <v>M3</v>
      </c>
      <c r="H856" s="103" t="str">
        <f>IF('Jeunes Plants'!I613&lt;&gt;"",'Jeunes Plants'!I613,"")</f>
        <v>B</v>
      </c>
      <c r="I856" s="103">
        <f>IF('Jeunes Plants'!J613&lt;&gt;"",'Jeunes Plants'!J613,"")</f>
        <v>0.05</v>
      </c>
      <c r="J856" s="103">
        <f>IF($J$9=36,'Jeunes Plants'!U613,IF($J$9=37,'Jeunes Plants'!V613,IF($J$9=38,'Jeunes Plants'!W613,IF($J$9=39,'Jeunes Plants'!X613,IF($J$9=40,'Jeunes Plants'!Y613,IF($J$9=41,'Jeunes Plants'!Z613,IF($J$9=42,'Jeunes Plants'!AA613,IF($J$9=43,'Jeunes Plants'!AB613,IF($J$9=44,'Jeunes Plants'!AC613,IF($J$9=45,'Jeunes Plants'!AD613,IF($J$9=46,'Jeunes Plants'!AE613,IF($J$9=47,'Jeunes Plants'!AF613,IF($J$9=48,'Jeunes Plants'!AG613,IF($J$9=49,'Jeunes Plants'!AH613,IF($J$9=50,'Jeunes Plants'!AI613,IF($J$9=51,'Jeunes Plants'!AJ613,IF($J$9=52,'Jeunes Plants'!AK613,IF($J$9=1,'Jeunes Plants'!AL613,IF($J$9=2,'Jeunes Plants'!AM613,IF($J$9=3,'Jeunes Plants'!AN613,IF($J$9=4,'Jeunes Plants'!AO613,IF($J$9=5,'Jeunes Plants'!AP613,IF($J$9=6,'Jeunes Plants'!AQ613,IF($J$9=7,'Jeunes Plants'!AR613,IF($J$9=8,'Jeunes Plants'!AS613,IF($J$9=9,'Jeunes Plants'!AT613,IF($J$9=10,'Jeunes Plants'!AU613,IF($J$9=11,'Jeunes Plants'!AV613,IF($J$9=12,'Jeunes Plants'!AW613,IF($J$9=13,'Jeunes Plants'!AX613,IF($J$9=14,'Jeunes Plants'!AY613,IF($J$9=15,'Jeunes Plants'!AZ613,IF($J$9=16,'Jeunes Plants'!BA613,IF($J$9=17,'Jeunes Plants'!BB613,IF($J$9=18,'Jeunes Plants'!BC613,IF($J$9=19,'Jeunes Plants'!BD613,IF($J$9=20,'Jeunes Plants'!BE613,IF($J$9=21,'Jeunes Plants'!BF613,IF($J$9=22,'Jeunes Plants'!BG613,IF($J$9=23,'Jeunes Plants'!BH613,IF($J$9=24,'Jeunes Plants'!BI613,IF($J$9=25,'Jeunes Plants'!BJ613,IF($J$9=26,'Jeunes Plants'!BK613,IF($J$9=27,'Jeunes Plants'!BL613,IF($J$9=28,'Jeunes Plants'!BM613,IF($J$9=29,'Jeunes Plants'!BN613,IF($J$9=30,'Jeunes Plants'!BO613,IF($J$9=31,'Jeunes Plants'!BP613,IF($J$9=32,'Jeunes Plants'!BQ613,IF($J$9=33,'Jeunes Plants'!BR613,IF($J$9=34,'Jeunes Plants'!BS613,IF($J$9=35,'Jeunes Plants'!B12516,))))))))))))))))))))))))))))))))))))))))))))))))))))</f>
        <v>0</v>
      </c>
      <c r="K856" s="103" t="str">
        <f>IF('Jeunes Plants'!R613=0,"","Erreur")</f>
        <v/>
      </c>
    </row>
    <row r="857" spans="1:11" x14ac:dyDescent="0.25">
      <c r="A857" s="103">
        <f>IF('Jeunes Plants'!A614&lt;&gt;"",'Jeunes Plants'!A614,"")</f>
        <v>26791</v>
      </c>
      <c r="B857" s="103" t="str">
        <f>IF('Jeunes Plants'!L614&lt;&gt;"",'Jeunes Plants'!L614,"")</f>
        <v>S7</v>
      </c>
      <c r="C857" s="107" t="str">
        <f>IF('Jeunes Plants'!B614&lt;&gt;"",'Jeunes Plants'!B614,"")</f>
        <v>ISOTOMA AXILLARIS</v>
      </c>
      <c r="D857" s="107" t="str">
        <f>IF('Jeunes Plants'!C614&lt;&gt;"",'Jeunes Plants'!C614,"")</f>
        <v>Bottle Rocket Pink</v>
      </c>
      <c r="E857" s="103">
        <f>IF('Jeunes Plants'!H614&lt;&gt;"",'Jeunes Plants'!H614,"")</f>
        <v>6</v>
      </c>
      <c r="F857" s="103" t="str">
        <f>IF('Jeunes Plants'!E614&lt;&gt;"",'Jeunes Plants'!E614,"")</f>
        <v>B</v>
      </c>
      <c r="G857" s="103" t="str">
        <f>IF('Jeunes Plants'!N614&lt;&gt;"",'Jeunes Plants'!N614,"")</f>
        <v>M3</v>
      </c>
      <c r="H857" s="103" t="str">
        <f>IF('Jeunes Plants'!I614&lt;&gt;"",'Jeunes Plants'!I614,"")</f>
        <v>B</v>
      </c>
      <c r="I857" s="103">
        <f>IF('Jeunes Plants'!J614&lt;&gt;"",'Jeunes Plants'!J614,"")</f>
        <v>0.05</v>
      </c>
      <c r="J857" s="103">
        <f>IF($J$9=36,'Jeunes Plants'!U614,IF($J$9=37,'Jeunes Plants'!V614,IF($J$9=38,'Jeunes Plants'!W614,IF($J$9=39,'Jeunes Plants'!X614,IF($J$9=40,'Jeunes Plants'!Y614,IF($J$9=41,'Jeunes Plants'!Z614,IF($J$9=42,'Jeunes Plants'!AA614,IF($J$9=43,'Jeunes Plants'!AB614,IF($J$9=44,'Jeunes Plants'!AC614,IF($J$9=45,'Jeunes Plants'!AD614,IF($J$9=46,'Jeunes Plants'!AE614,IF($J$9=47,'Jeunes Plants'!AF614,IF($J$9=48,'Jeunes Plants'!AG614,IF($J$9=49,'Jeunes Plants'!AH614,IF($J$9=50,'Jeunes Plants'!AI614,IF($J$9=51,'Jeunes Plants'!AJ614,IF($J$9=52,'Jeunes Plants'!AK614,IF($J$9=1,'Jeunes Plants'!AL614,IF($J$9=2,'Jeunes Plants'!AM614,IF($J$9=3,'Jeunes Plants'!AN614,IF($J$9=4,'Jeunes Plants'!AO614,IF($J$9=5,'Jeunes Plants'!AP614,IF($J$9=6,'Jeunes Plants'!AQ614,IF($J$9=7,'Jeunes Plants'!AR614,IF($J$9=8,'Jeunes Plants'!AS614,IF($J$9=9,'Jeunes Plants'!AT614,IF($J$9=10,'Jeunes Plants'!AU614,IF($J$9=11,'Jeunes Plants'!AV614,IF($J$9=12,'Jeunes Plants'!AW614,IF($J$9=13,'Jeunes Plants'!AX614,IF($J$9=14,'Jeunes Plants'!AY614,IF($J$9=15,'Jeunes Plants'!AZ614,IF($J$9=16,'Jeunes Plants'!BA614,IF($J$9=17,'Jeunes Plants'!BB614,IF($J$9=18,'Jeunes Plants'!BC614,IF($J$9=19,'Jeunes Plants'!BD614,IF($J$9=20,'Jeunes Plants'!BE614,IF($J$9=21,'Jeunes Plants'!BF614,IF($J$9=22,'Jeunes Plants'!BG614,IF($J$9=23,'Jeunes Plants'!BH614,IF($J$9=24,'Jeunes Plants'!BI614,IF($J$9=25,'Jeunes Plants'!BJ614,IF($J$9=26,'Jeunes Plants'!BK614,IF($J$9=27,'Jeunes Plants'!BL614,IF($J$9=28,'Jeunes Plants'!BM614,IF($J$9=29,'Jeunes Plants'!BN614,IF($J$9=30,'Jeunes Plants'!BO614,IF($J$9=31,'Jeunes Plants'!BP614,IF($J$9=32,'Jeunes Plants'!BQ614,IF($J$9=33,'Jeunes Plants'!BR614,IF($J$9=34,'Jeunes Plants'!BS614,IF($J$9=35,'Jeunes Plants'!B12517,))))))))))))))))))))))))))))))))))))))))))))))))))))</f>
        <v>0</v>
      </c>
      <c r="K857" s="103" t="str">
        <f>IF('Jeunes Plants'!R614=0,"","Erreur")</f>
        <v/>
      </c>
    </row>
    <row r="858" spans="1:11" x14ac:dyDescent="0.25">
      <c r="A858" s="450"/>
      <c r="B858" s="450"/>
      <c r="C858" s="451" t="s">
        <v>1921</v>
      </c>
      <c r="D858" s="451"/>
      <c r="E858" s="450"/>
      <c r="F858" s="450"/>
      <c r="G858" s="450"/>
      <c r="H858" s="450"/>
      <c r="I858" s="450"/>
      <c r="J858" s="450">
        <f>SUBTOTAL(9,J856:J857)</f>
        <v>0</v>
      </c>
      <c r="K858" s="450"/>
    </row>
    <row r="859" spans="1:11" x14ac:dyDescent="0.25">
      <c r="A859" s="103">
        <f>IF('Jeunes Plants'!A615&lt;&gt;"",'Jeunes Plants'!A615,"")</f>
        <v>11966</v>
      </c>
      <c r="B859" s="103" t="str">
        <f>IF('Jeunes Plants'!L615&lt;&gt;"",'Jeunes Plants'!L615,"")</f>
        <v>S7</v>
      </c>
      <c r="C859" s="107" t="str">
        <f>IF('Jeunes Plants'!B615&lt;&gt;"",'Jeunes Plants'!B615,"")</f>
        <v>IMPATIENS SUN HARMONY</v>
      </c>
      <c r="D859" s="107" t="str">
        <f>IF('Jeunes Plants'!C615&lt;&gt;"",'Jeunes Plants'!C615,"")</f>
        <v xml:space="preserve">Deep orange </v>
      </c>
      <c r="E859" s="103">
        <f>IF('Jeunes Plants'!H615&lt;&gt;"",'Jeunes Plants'!H615,"")</f>
        <v>6</v>
      </c>
      <c r="F859" s="103" t="str">
        <f>IF('Jeunes Plants'!E615&lt;&gt;"",'Jeunes Plants'!E615,"")</f>
        <v>B</v>
      </c>
      <c r="G859" s="103" t="str">
        <f>IF('Jeunes Plants'!N615&lt;&gt;"",'Jeunes Plants'!N615,"")</f>
        <v>M3</v>
      </c>
      <c r="H859" s="103" t="str">
        <f>IF('Jeunes Plants'!I615&lt;&gt;"",'Jeunes Plants'!I615,"")</f>
        <v>E</v>
      </c>
      <c r="I859" s="103">
        <f>IF('Jeunes Plants'!J615&lt;&gt;"",'Jeunes Plants'!J615,"")</f>
        <v>8.5000000000000006E-2</v>
      </c>
      <c r="J859" s="103">
        <f>IF($J$9=36,'Jeunes Plants'!U615,IF($J$9=37,'Jeunes Plants'!V615,IF($J$9=38,'Jeunes Plants'!W615,IF($J$9=39,'Jeunes Plants'!X615,IF($J$9=40,'Jeunes Plants'!Y615,IF($J$9=41,'Jeunes Plants'!Z615,IF($J$9=42,'Jeunes Plants'!AA615,IF($J$9=43,'Jeunes Plants'!AB615,IF($J$9=44,'Jeunes Plants'!AC615,IF($J$9=45,'Jeunes Plants'!AD615,IF($J$9=46,'Jeunes Plants'!AE615,IF($J$9=47,'Jeunes Plants'!AF615,IF($J$9=48,'Jeunes Plants'!AG615,IF($J$9=49,'Jeunes Plants'!AH615,IF($J$9=50,'Jeunes Plants'!AI615,IF($J$9=51,'Jeunes Plants'!AJ615,IF($J$9=52,'Jeunes Plants'!AK615,IF($J$9=1,'Jeunes Plants'!AL615,IF($J$9=2,'Jeunes Plants'!AM615,IF($J$9=3,'Jeunes Plants'!AN615,IF($J$9=4,'Jeunes Plants'!AO615,IF($J$9=5,'Jeunes Plants'!AP615,IF($J$9=6,'Jeunes Plants'!AQ615,IF($J$9=7,'Jeunes Plants'!AR615,IF($J$9=8,'Jeunes Plants'!AS615,IF($J$9=9,'Jeunes Plants'!AT615,IF($J$9=10,'Jeunes Plants'!AU615,IF($J$9=11,'Jeunes Plants'!AV615,IF($J$9=12,'Jeunes Plants'!AW615,IF($J$9=13,'Jeunes Plants'!AX615,IF($J$9=14,'Jeunes Plants'!AY615,IF($J$9=15,'Jeunes Plants'!AZ615,IF($J$9=16,'Jeunes Plants'!BA615,IF($J$9=17,'Jeunes Plants'!BB615,IF($J$9=18,'Jeunes Plants'!BC615,IF($J$9=19,'Jeunes Plants'!BD615,IF($J$9=20,'Jeunes Plants'!BE615,IF($J$9=21,'Jeunes Plants'!BF615,IF($J$9=22,'Jeunes Plants'!BG615,IF($J$9=23,'Jeunes Plants'!BH615,IF($J$9=24,'Jeunes Plants'!BI615,IF($J$9=25,'Jeunes Plants'!BJ615,IF($J$9=26,'Jeunes Plants'!BK615,IF($J$9=27,'Jeunes Plants'!BL615,IF($J$9=28,'Jeunes Plants'!BM615,IF($J$9=29,'Jeunes Plants'!BN615,IF($J$9=30,'Jeunes Plants'!BO615,IF($J$9=31,'Jeunes Plants'!BP615,IF($J$9=32,'Jeunes Plants'!BQ615,IF($J$9=33,'Jeunes Plants'!BR615,IF($J$9=34,'Jeunes Plants'!BS615,IF($J$9=35,'Jeunes Plants'!B12518,))))))))))))))))))))))))))))))))))))))))))))))))))))</f>
        <v>0</v>
      </c>
      <c r="K859" s="103" t="str">
        <f>IF('Jeunes Plants'!R615=0,"","Erreur")</f>
        <v/>
      </c>
    </row>
    <row r="860" spans="1:11" x14ac:dyDescent="0.25">
      <c r="A860" s="103">
        <f>IF('Jeunes Plants'!A616&lt;&gt;"",'Jeunes Plants'!A616,"")</f>
        <v>12327</v>
      </c>
      <c r="B860" s="103" t="str">
        <f>IF('Jeunes Plants'!L616&lt;&gt;"",'Jeunes Plants'!L616,"")</f>
        <v>S7</v>
      </c>
      <c r="C860" s="107" t="str">
        <f>IF('Jeunes Plants'!B616&lt;&gt;"",'Jeunes Plants'!B616,"")</f>
        <v>IMPATIENS SUN HARMONY</v>
      </c>
      <c r="D860" s="107" t="str">
        <f>IF('Jeunes Plants'!C616&lt;&gt;"",'Jeunes Plants'!C616,"")</f>
        <v xml:space="preserve">Deep pink </v>
      </c>
      <c r="E860" s="103">
        <f>IF('Jeunes Plants'!H616&lt;&gt;"",'Jeunes Plants'!H616,"")</f>
        <v>6</v>
      </c>
      <c r="F860" s="103" t="str">
        <f>IF('Jeunes Plants'!E616&lt;&gt;"",'Jeunes Plants'!E616,"")</f>
        <v>B</v>
      </c>
      <c r="G860" s="103" t="str">
        <f>IF('Jeunes Plants'!N616&lt;&gt;"",'Jeunes Plants'!N616,"")</f>
        <v>M3</v>
      </c>
      <c r="H860" s="103" t="str">
        <f>IF('Jeunes Plants'!I616&lt;&gt;"",'Jeunes Plants'!I616,"")</f>
        <v>E</v>
      </c>
      <c r="I860" s="103">
        <f>IF('Jeunes Plants'!J616&lt;&gt;"",'Jeunes Plants'!J616,"")</f>
        <v>8.5000000000000006E-2</v>
      </c>
      <c r="J860" s="103">
        <f>IF($J$9=36,'Jeunes Plants'!U616,IF($J$9=37,'Jeunes Plants'!V616,IF($J$9=38,'Jeunes Plants'!W616,IF($J$9=39,'Jeunes Plants'!X616,IF($J$9=40,'Jeunes Plants'!Y616,IF($J$9=41,'Jeunes Plants'!Z616,IF($J$9=42,'Jeunes Plants'!AA616,IF($J$9=43,'Jeunes Plants'!AB616,IF($J$9=44,'Jeunes Plants'!AC616,IF($J$9=45,'Jeunes Plants'!AD616,IF($J$9=46,'Jeunes Plants'!AE616,IF($J$9=47,'Jeunes Plants'!AF616,IF($J$9=48,'Jeunes Plants'!AG616,IF($J$9=49,'Jeunes Plants'!AH616,IF($J$9=50,'Jeunes Plants'!AI616,IF($J$9=51,'Jeunes Plants'!AJ616,IF($J$9=52,'Jeunes Plants'!AK616,IF($J$9=1,'Jeunes Plants'!AL616,IF($J$9=2,'Jeunes Plants'!AM616,IF($J$9=3,'Jeunes Plants'!AN616,IF($J$9=4,'Jeunes Plants'!AO616,IF($J$9=5,'Jeunes Plants'!AP616,IF($J$9=6,'Jeunes Plants'!AQ616,IF($J$9=7,'Jeunes Plants'!AR616,IF($J$9=8,'Jeunes Plants'!AS616,IF($J$9=9,'Jeunes Plants'!AT616,IF($J$9=10,'Jeunes Plants'!AU616,IF($J$9=11,'Jeunes Plants'!AV616,IF($J$9=12,'Jeunes Plants'!AW616,IF($J$9=13,'Jeunes Plants'!AX616,IF($J$9=14,'Jeunes Plants'!AY616,IF($J$9=15,'Jeunes Plants'!AZ616,IF($J$9=16,'Jeunes Plants'!BA616,IF($J$9=17,'Jeunes Plants'!BB616,IF($J$9=18,'Jeunes Plants'!BC616,IF($J$9=19,'Jeunes Plants'!BD616,IF($J$9=20,'Jeunes Plants'!BE616,IF($J$9=21,'Jeunes Plants'!BF616,IF($J$9=22,'Jeunes Plants'!BG616,IF($J$9=23,'Jeunes Plants'!BH616,IF($J$9=24,'Jeunes Plants'!BI616,IF($J$9=25,'Jeunes Plants'!BJ616,IF($J$9=26,'Jeunes Plants'!BK616,IF($J$9=27,'Jeunes Plants'!BL616,IF($J$9=28,'Jeunes Plants'!BM616,IF($J$9=29,'Jeunes Plants'!BN616,IF($J$9=30,'Jeunes Plants'!BO616,IF($J$9=31,'Jeunes Plants'!BP616,IF($J$9=32,'Jeunes Plants'!BQ616,IF($J$9=33,'Jeunes Plants'!BR616,IF($J$9=34,'Jeunes Plants'!BS616,IF($J$9=35,'Jeunes Plants'!B12519,))))))))))))))))))))))))))))))))))))))))))))))))))))</f>
        <v>0</v>
      </c>
      <c r="K860" s="103" t="str">
        <f>IF('Jeunes Plants'!R616=0,"","Erreur")</f>
        <v/>
      </c>
    </row>
    <row r="861" spans="1:11" x14ac:dyDescent="0.25">
      <c r="A861" s="103">
        <f>IF('Jeunes Plants'!A617&lt;&gt;"",'Jeunes Plants'!A617,"")</f>
        <v>13682</v>
      </c>
      <c r="B861" s="103" t="str">
        <f>IF('Jeunes Plants'!L617&lt;&gt;"",'Jeunes Plants'!L617,"")</f>
        <v>S7</v>
      </c>
      <c r="C861" s="107" t="str">
        <f>IF('Jeunes Plants'!B617&lt;&gt;"",'Jeunes Plants'!B617,"")</f>
        <v>IMPATIENS SUN HARMONY</v>
      </c>
      <c r="D861" s="107" t="str">
        <f>IF('Jeunes Plants'!C617&lt;&gt;"",'Jeunes Plants'!C617,"")</f>
        <v xml:space="preserve">Red </v>
      </c>
      <c r="E861" s="103">
        <f>IF('Jeunes Plants'!H617&lt;&gt;"",'Jeunes Plants'!H617,"")</f>
        <v>6</v>
      </c>
      <c r="F861" s="103" t="str">
        <f>IF('Jeunes Plants'!E617&lt;&gt;"",'Jeunes Plants'!E617,"")</f>
        <v>B</v>
      </c>
      <c r="G861" s="103" t="str">
        <f>IF('Jeunes Plants'!N617&lt;&gt;"",'Jeunes Plants'!N617,"")</f>
        <v>M3</v>
      </c>
      <c r="H861" s="103" t="str">
        <f>IF('Jeunes Plants'!I617&lt;&gt;"",'Jeunes Plants'!I617,"")</f>
        <v>E</v>
      </c>
      <c r="I861" s="103">
        <f>IF('Jeunes Plants'!J617&lt;&gt;"",'Jeunes Plants'!J617,"")</f>
        <v>8.5000000000000006E-2</v>
      </c>
      <c r="J861" s="103">
        <f>IF($J$9=36,'Jeunes Plants'!U617,IF($J$9=37,'Jeunes Plants'!V617,IF($J$9=38,'Jeunes Plants'!W617,IF($J$9=39,'Jeunes Plants'!X617,IF($J$9=40,'Jeunes Plants'!Y617,IF($J$9=41,'Jeunes Plants'!Z617,IF($J$9=42,'Jeunes Plants'!AA617,IF($J$9=43,'Jeunes Plants'!AB617,IF($J$9=44,'Jeunes Plants'!AC617,IF($J$9=45,'Jeunes Plants'!AD617,IF($J$9=46,'Jeunes Plants'!AE617,IF($J$9=47,'Jeunes Plants'!AF617,IF($J$9=48,'Jeunes Plants'!AG617,IF($J$9=49,'Jeunes Plants'!AH617,IF($J$9=50,'Jeunes Plants'!AI617,IF($J$9=51,'Jeunes Plants'!AJ617,IF($J$9=52,'Jeunes Plants'!AK617,IF($J$9=1,'Jeunes Plants'!AL617,IF($J$9=2,'Jeunes Plants'!AM617,IF($J$9=3,'Jeunes Plants'!AN617,IF($J$9=4,'Jeunes Plants'!AO617,IF($J$9=5,'Jeunes Plants'!AP617,IF($J$9=6,'Jeunes Plants'!AQ617,IF($J$9=7,'Jeunes Plants'!AR617,IF($J$9=8,'Jeunes Plants'!AS617,IF($J$9=9,'Jeunes Plants'!AT617,IF($J$9=10,'Jeunes Plants'!AU617,IF($J$9=11,'Jeunes Plants'!AV617,IF($J$9=12,'Jeunes Plants'!AW617,IF($J$9=13,'Jeunes Plants'!AX617,IF($J$9=14,'Jeunes Plants'!AY617,IF($J$9=15,'Jeunes Plants'!AZ617,IF($J$9=16,'Jeunes Plants'!BA617,IF($J$9=17,'Jeunes Plants'!BB617,IF($J$9=18,'Jeunes Plants'!BC617,IF($J$9=19,'Jeunes Plants'!BD617,IF($J$9=20,'Jeunes Plants'!BE617,IF($J$9=21,'Jeunes Plants'!BF617,IF($J$9=22,'Jeunes Plants'!BG617,IF($J$9=23,'Jeunes Plants'!BH617,IF($J$9=24,'Jeunes Plants'!BI617,IF($J$9=25,'Jeunes Plants'!BJ617,IF($J$9=26,'Jeunes Plants'!BK617,IF($J$9=27,'Jeunes Plants'!BL617,IF($J$9=28,'Jeunes Plants'!BM617,IF($J$9=29,'Jeunes Plants'!BN617,IF($J$9=30,'Jeunes Plants'!BO617,IF($J$9=31,'Jeunes Plants'!BP617,IF($J$9=32,'Jeunes Plants'!BQ617,IF($J$9=33,'Jeunes Plants'!BR617,IF($J$9=34,'Jeunes Plants'!BS617,IF($J$9=35,'Jeunes Plants'!B12520,))))))))))))))))))))))))))))))))))))))))))))))))))))</f>
        <v>0</v>
      </c>
      <c r="K861" s="103" t="str">
        <f>IF('Jeunes Plants'!R617=0,"","Erreur")</f>
        <v/>
      </c>
    </row>
    <row r="862" spans="1:11" x14ac:dyDescent="0.25">
      <c r="A862" s="450"/>
      <c r="B862" s="450"/>
      <c r="C862" s="451" t="s">
        <v>1922</v>
      </c>
      <c r="D862" s="451"/>
      <c r="E862" s="450"/>
      <c r="F862" s="450"/>
      <c r="G862" s="450"/>
      <c r="H862" s="450"/>
      <c r="I862" s="450"/>
      <c r="J862" s="450">
        <f>SUBTOTAL(9,J859:J861)</f>
        <v>0</v>
      </c>
      <c r="K862" s="450"/>
    </row>
    <row r="863" spans="1:11" x14ac:dyDescent="0.25">
      <c r="A863" s="103">
        <f>IF('Jeunes Plants'!A618&lt;&gt;"",'Jeunes Plants'!A618,"")</f>
        <v>24878</v>
      </c>
      <c r="B863" s="103" t="str">
        <f>IF('Jeunes Plants'!L618&lt;&gt;"",'Jeunes Plants'!L618,"")</f>
        <v>S7</v>
      </c>
      <c r="C863" s="107" t="str">
        <f>IF('Jeunes Plants'!B618&lt;&gt;"",'Jeunes Plants'!B618,"")</f>
        <v>IMPATIENS SOL LUNA PRIME</v>
      </c>
      <c r="D863" s="107" t="str">
        <f>IF('Jeunes Plants'!C618&lt;&gt;"",'Jeunes Plants'!C618,"")</f>
        <v>Light Salmon</v>
      </c>
      <c r="E863" s="103">
        <f>IF('Jeunes Plants'!H618&lt;&gt;"",'Jeunes Plants'!H618,"")</f>
        <v>6</v>
      </c>
      <c r="F863" s="103" t="str">
        <f>IF('Jeunes Plants'!E618&lt;&gt;"",'Jeunes Plants'!E618,"")</f>
        <v>B</v>
      </c>
      <c r="G863" s="103" t="str">
        <f>IF('Jeunes Plants'!N618&lt;&gt;"",'Jeunes Plants'!N618,"")</f>
        <v>M3</v>
      </c>
      <c r="H863" s="103" t="str">
        <f>IF('Jeunes Plants'!I618&lt;&gt;"",'Jeunes Plants'!I618,"")</f>
        <v>E</v>
      </c>
      <c r="I863" s="103">
        <f>IF('Jeunes Plants'!J618&lt;&gt;"",'Jeunes Plants'!J618,"")</f>
        <v>7.4999999999999997E-2</v>
      </c>
      <c r="J863" s="103">
        <f>IF($J$9=36,'Jeunes Plants'!U618,IF($J$9=37,'Jeunes Plants'!V618,IF($J$9=38,'Jeunes Plants'!W618,IF($J$9=39,'Jeunes Plants'!X618,IF($J$9=40,'Jeunes Plants'!Y618,IF($J$9=41,'Jeunes Plants'!Z618,IF($J$9=42,'Jeunes Plants'!AA618,IF($J$9=43,'Jeunes Plants'!AB618,IF($J$9=44,'Jeunes Plants'!AC618,IF($J$9=45,'Jeunes Plants'!AD618,IF($J$9=46,'Jeunes Plants'!AE618,IF($J$9=47,'Jeunes Plants'!AF618,IF($J$9=48,'Jeunes Plants'!AG618,IF($J$9=49,'Jeunes Plants'!AH618,IF($J$9=50,'Jeunes Plants'!AI618,IF($J$9=51,'Jeunes Plants'!AJ618,IF($J$9=52,'Jeunes Plants'!AK618,IF($J$9=1,'Jeunes Plants'!AL618,IF($J$9=2,'Jeunes Plants'!AM618,IF($J$9=3,'Jeunes Plants'!AN618,IF($J$9=4,'Jeunes Plants'!AO618,IF($J$9=5,'Jeunes Plants'!AP618,IF($J$9=6,'Jeunes Plants'!AQ618,IF($J$9=7,'Jeunes Plants'!AR618,IF($J$9=8,'Jeunes Plants'!AS618,IF($J$9=9,'Jeunes Plants'!AT618,IF($J$9=10,'Jeunes Plants'!AU618,IF($J$9=11,'Jeunes Plants'!AV618,IF($J$9=12,'Jeunes Plants'!AW618,IF($J$9=13,'Jeunes Plants'!AX618,IF($J$9=14,'Jeunes Plants'!AY618,IF($J$9=15,'Jeunes Plants'!AZ618,IF($J$9=16,'Jeunes Plants'!BA618,IF($J$9=17,'Jeunes Plants'!BB618,IF($J$9=18,'Jeunes Plants'!BC618,IF($J$9=19,'Jeunes Plants'!BD618,IF($J$9=20,'Jeunes Plants'!BE618,IF($J$9=21,'Jeunes Plants'!BF618,IF($J$9=22,'Jeunes Plants'!BG618,IF($J$9=23,'Jeunes Plants'!BH618,IF($J$9=24,'Jeunes Plants'!BI618,IF($J$9=25,'Jeunes Plants'!BJ618,IF($J$9=26,'Jeunes Plants'!BK618,IF($J$9=27,'Jeunes Plants'!BL618,IF($J$9=28,'Jeunes Plants'!BM618,IF($J$9=29,'Jeunes Plants'!BN618,IF($J$9=30,'Jeunes Plants'!BO618,IF($J$9=31,'Jeunes Plants'!BP618,IF($J$9=32,'Jeunes Plants'!BQ618,IF($J$9=33,'Jeunes Plants'!BR618,IF($J$9=34,'Jeunes Plants'!BS618,IF($J$9=35,'Jeunes Plants'!B12521,))))))))))))))))))))))))))))))))))))))))))))))))))))</f>
        <v>0</v>
      </c>
      <c r="K863" s="103" t="str">
        <f>IF('Jeunes Plants'!R618=0,"","Erreur")</f>
        <v/>
      </c>
    </row>
    <row r="864" spans="1:11" x14ac:dyDescent="0.25">
      <c r="A864" s="103">
        <f>IF('Jeunes Plants'!A619&lt;&gt;"",'Jeunes Plants'!A619,"")</f>
        <v>25745</v>
      </c>
      <c r="B864" s="103" t="str">
        <f>IF('Jeunes Plants'!L619&lt;&gt;"",'Jeunes Plants'!L619,"")</f>
        <v>S7</v>
      </c>
      <c r="C864" s="107" t="str">
        <f>IF('Jeunes Plants'!B619&lt;&gt;"",'Jeunes Plants'!B619,"")</f>
        <v>IMPATIENS SOL LUNA PRIME</v>
      </c>
      <c r="D864" s="107" t="str">
        <f>IF('Jeunes Plants'!C619&lt;&gt;"",'Jeunes Plants'!C619,"")</f>
        <v>Orchid</v>
      </c>
      <c r="E864" s="103">
        <f>IF('Jeunes Plants'!H619&lt;&gt;"",'Jeunes Plants'!H619,"")</f>
        <v>6</v>
      </c>
      <c r="F864" s="103" t="str">
        <f>IF('Jeunes Plants'!E619&lt;&gt;"",'Jeunes Plants'!E619,"")</f>
        <v>B</v>
      </c>
      <c r="G864" s="103" t="str">
        <f>IF('Jeunes Plants'!N619&lt;&gt;"",'Jeunes Plants'!N619,"")</f>
        <v>M3</v>
      </c>
      <c r="H864" s="103" t="str">
        <f>IF('Jeunes Plants'!I619&lt;&gt;"",'Jeunes Plants'!I619,"")</f>
        <v>E</v>
      </c>
      <c r="I864" s="103">
        <f>IF('Jeunes Plants'!J619&lt;&gt;"",'Jeunes Plants'!J619,"")</f>
        <v>7.4999999999999997E-2</v>
      </c>
      <c r="J864" s="103">
        <f>IF($J$9=36,'Jeunes Plants'!U619,IF($J$9=37,'Jeunes Plants'!V619,IF($J$9=38,'Jeunes Plants'!W619,IF($J$9=39,'Jeunes Plants'!X619,IF($J$9=40,'Jeunes Plants'!Y619,IF($J$9=41,'Jeunes Plants'!Z619,IF($J$9=42,'Jeunes Plants'!AA619,IF($J$9=43,'Jeunes Plants'!AB619,IF($J$9=44,'Jeunes Plants'!AC619,IF($J$9=45,'Jeunes Plants'!AD619,IF($J$9=46,'Jeunes Plants'!AE619,IF($J$9=47,'Jeunes Plants'!AF619,IF($J$9=48,'Jeunes Plants'!AG619,IF($J$9=49,'Jeunes Plants'!AH619,IF($J$9=50,'Jeunes Plants'!AI619,IF($J$9=51,'Jeunes Plants'!AJ619,IF($J$9=52,'Jeunes Plants'!AK619,IF($J$9=1,'Jeunes Plants'!AL619,IF($J$9=2,'Jeunes Plants'!AM619,IF($J$9=3,'Jeunes Plants'!AN619,IF($J$9=4,'Jeunes Plants'!AO619,IF($J$9=5,'Jeunes Plants'!AP619,IF($J$9=6,'Jeunes Plants'!AQ619,IF($J$9=7,'Jeunes Plants'!AR619,IF($J$9=8,'Jeunes Plants'!AS619,IF($J$9=9,'Jeunes Plants'!AT619,IF($J$9=10,'Jeunes Plants'!AU619,IF($J$9=11,'Jeunes Plants'!AV619,IF($J$9=12,'Jeunes Plants'!AW619,IF($J$9=13,'Jeunes Plants'!AX619,IF($J$9=14,'Jeunes Plants'!AY619,IF($J$9=15,'Jeunes Plants'!AZ619,IF($J$9=16,'Jeunes Plants'!BA619,IF($J$9=17,'Jeunes Plants'!BB619,IF($J$9=18,'Jeunes Plants'!BC619,IF($J$9=19,'Jeunes Plants'!BD619,IF($J$9=20,'Jeunes Plants'!BE619,IF($J$9=21,'Jeunes Plants'!BF619,IF($J$9=22,'Jeunes Plants'!BG619,IF($J$9=23,'Jeunes Plants'!BH619,IF($J$9=24,'Jeunes Plants'!BI619,IF($J$9=25,'Jeunes Plants'!BJ619,IF($J$9=26,'Jeunes Plants'!BK619,IF($J$9=27,'Jeunes Plants'!BL619,IF($J$9=28,'Jeunes Plants'!BM619,IF($J$9=29,'Jeunes Plants'!BN619,IF($J$9=30,'Jeunes Plants'!BO619,IF($J$9=31,'Jeunes Plants'!BP619,IF($J$9=32,'Jeunes Plants'!BQ619,IF($J$9=33,'Jeunes Plants'!BR619,IF($J$9=34,'Jeunes Plants'!BS619,IF($J$9=35,'Jeunes Plants'!B12522,))))))))))))))))))))))))))))))))))))))))))))))))))))</f>
        <v>0</v>
      </c>
      <c r="K864" s="103" t="str">
        <f>IF('Jeunes Plants'!R619=0,"","Erreur")</f>
        <v/>
      </c>
    </row>
    <row r="865" spans="1:11" x14ac:dyDescent="0.25">
      <c r="A865" s="103">
        <f>IF('Jeunes Plants'!A620&lt;&gt;"",'Jeunes Plants'!A620,"")</f>
        <v>24879</v>
      </c>
      <c r="B865" s="103" t="str">
        <f>IF('Jeunes Plants'!L620&lt;&gt;"",'Jeunes Plants'!L620,"")</f>
        <v>S7</v>
      </c>
      <c r="C865" s="107" t="str">
        <f>IF('Jeunes Plants'!B620&lt;&gt;"",'Jeunes Plants'!B620,"")</f>
        <v>IMPATIENS SOL LUNA PRIME</v>
      </c>
      <c r="D865" s="107" t="str">
        <f>IF('Jeunes Plants'!C620&lt;&gt;"",'Jeunes Plants'!C620,"")</f>
        <v>Peach</v>
      </c>
      <c r="E865" s="103">
        <f>IF('Jeunes Plants'!H620&lt;&gt;"",'Jeunes Plants'!H620,"")</f>
        <v>6</v>
      </c>
      <c r="F865" s="103" t="str">
        <f>IF('Jeunes Plants'!E620&lt;&gt;"",'Jeunes Plants'!E620,"")</f>
        <v>B</v>
      </c>
      <c r="G865" s="103" t="str">
        <f>IF('Jeunes Plants'!N620&lt;&gt;"",'Jeunes Plants'!N620,"")</f>
        <v>M3</v>
      </c>
      <c r="H865" s="103" t="str">
        <f>IF('Jeunes Plants'!I620&lt;&gt;"",'Jeunes Plants'!I620,"")</f>
        <v>E</v>
      </c>
      <c r="I865" s="103">
        <f>IF('Jeunes Plants'!J620&lt;&gt;"",'Jeunes Plants'!J620,"")</f>
        <v>7.4999999999999997E-2</v>
      </c>
      <c r="J865" s="103">
        <f>IF($J$9=36,'Jeunes Plants'!U620,IF($J$9=37,'Jeunes Plants'!V620,IF($J$9=38,'Jeunes Plants'!W620,IF($J$9=39,'Jeunes Plants'!X620,IF($J$9=40,'Jeunes Plants'!Y620,IF($J$9=41,'Jeunes Plants'!Z620,IF($J$9=42,'Jeunes Plants'!AA620,IF($J$9=43,'Jeunes Plants'!AB620,IF($J$9=44,'Jeunes Plants'!AC620,IF($J$9=45,'Jeunes Plants'!AD620,IF($J$9=46,'Jeunes Plants'!AE620,IF($J$9=47,'Jeunes Plants'!AF620,IF($J$9=48,'Jeunes Plants'!AG620,IF($J$9=49,'Jeunes Plants'!AH620,IF($J$9=50,'Jeunes Plants'!AI620,IF($J$9=51,'Jeunes Plants'!AJ620,IF($J$9=52,'Jeunes Plants'!AK620,IF($J$9=1,'Jeunes Plants'!AL620,IF($J$9=2,'Jeunes Plants'!AM620,IF($J$9=3,'Jeunes Plants'!AN620,IF($J$9=4,'Jeunes Plants'!AO620,IF($J$9=5,'Jeunes Plants'!AP620,IF($J$9=6,'Jeunes Plants'!AQ620,IF($J$9=7,'Jeunes Plants'!AR620,IF($J$9=8,'Jeunes Plants'!AS620,IF($J$9=9,'Jeunes Plants'!AT620,IF($J$9=10,'Jeunes Plants'!AU620,IF($J$9=11,'Jeunes Plants'!AV620,IF($J$9=12,'Jeunes Plants'!AW620,IF($J$9=13,'Jeunes Plants'!AX620,IF($J$9=14,'Jeunes Plants'!AY620,IF($J$9=15,'Jeunes Plants'!AZ620,IF($J$9=16,'Jeunes Plants'!BA620,IF($J$9=17,'Jeunes Plants'!BB620,IF($J$9=18,'Jeunes Plants'!BC620,IF($J$9=19,'Jeunes Plants'!BD620,IF($J$9=20,'Jeunes Plants'!BE620,IF($J$9=21,'Jeunes Plants'!BF620,IF($J$9=22,'Jeunes Plants'!BG620,IF($J$9=23,'Jeunes Plants'!BH620,IF($J$9=24,'Jeunes Plants'!BI620,IF($J$9=25,'Jeunes Plants'!BJ620,IF($J$9=26,'Jeunes Plants'!BK620,IF($J$9=27,'Jeunes Plants'!BL620,IF($J$9=28,'Jeunes Plants'!BM620,IF($J$9=29,'Jeunes Plants'!BN620,IF($J$9=30,'Jeunes Plants'!BO620,IF($J$9=31,'Jeunes Plants'!BP620,IF($J$9=32,'Jeunes Plants'!BQ620,IF($J$9=33,'Jeunes Plants'!BR620,IF($J$9=34,'Jeunes Plants'!BS620,IF($J$9=35,'Jeunes Plants'!B12523,))))))))))))))))))))))))))))))))))))))))))))))))))))</f>
        <v>0</v>
      </c>
      <c r="K865" s="103" t="str">
        <f>IF('Jeunes Plants'!R620=0,"","Erreur")</f>
        <v/>
      </c>
    </row>
    <row r="866" spans="1:11" x14ac:dyDescent="0.25">
      <c r="A866" s="103">
        <f>IF('Jeunes Plants'!A621&lt;&gt;"",'Jeunes Plants'!A621,"")</f>
        <v>25787</v>
      </c>
      <c r="B866" s="103" t="str">
        <f>IF('Jeunes Plants'!L621&lt;&gt;"",'Jeunes Plants'!L621,"")</f>
        <v>S7</v>
      </c>
      <c r="C866" s="107" t="str">
        <f>IF('Jeunes Plants'!B621&lt;&gt;"",'Jeunes Plants'!B621,"")</f>
        <v>IMPATIENS SOL LUNA PRIME</v>
      </c>
      <c r="D866" s="107" t="str">
        <f>IF('Jeunes Plants'!C621&lt;&gt;"",'Jeunes Plants'!C621,"")</f>
        <v>Red</v>
      </c>
      <c r="E866" s="103">
        <f>IF('Jeunes Plants'!H621&lt;&gt;"",'Jeunes Plants'!H621,"")</f>
        <v>6</v>
      </c>
      <c r="F866" s="103" t="str">
        <f>IF('Jeunes Plants'!E621&lt;&gt;"",'Jeunes Plants'!E621,"")</f>
        <v>B</v>
      </c>
      <c r="G866" s="103" t="str">
        <f>IF('Jeunes Plants'!N621&lt;&gt;"",'Jeunes Plants'!N621,"")</f>
        <v>M3</v>
      </c>
      <c r="H866" s="103" t="str">
        <f>IF('Jeunes Plants'!I621&lt;&gt;"",'Jeunes Plants'!I621,"")</f>
        <v>E</v>
      </c>
      <c r="I866" s="103">
        <f>IF('Jeunes Plants'!J621&lt;&gt;"",'Jeunes Plants'!J621,"")</f>
        <v>7.4999999999999997E-2</v>
      </c>
      <c r="J866" s="103">
        <f>IF($J$9=36,'Jeunes Plants'!U621,IF($J$9=37,'Jeunes Plants'!V621,IF($J$9=38,'Jeunes Plants'!W621,IF($J$9=39,'Jeunes Plants'!X621,IF($J$9=40,'Jeunes Plants'!Y621,IF($J$9=41,'Jeunes Plants'!Z621,IF($J$9=42,'Jeunes Plants'!AA621,IF($J$9=43,'Jeunes Plants'!AB621,IF($J$9=44,'Jeunes Plants'!AC621,IF($J$9=45,'Jeunes Plants'!AD621,IF($J$9=46,'Jeunes Plants'!AE621,IF($J$9=47,'Jeunes Plants'!AF621,IF($J$9=48,'Jeunes Plants'!AG621,IF($J$9=49,'Jeunes Plants'!AH621,IF($J$9=50,'Jeunes Plants'!AI621,IF($J$9=51,'Jeunes Plants'!AJ621,IF($J$9=52,'Jeunes Plants'!AK621,IF($J$9=1,'Jeunes Plants'!AL621,IF($J$9=2,'Jeunes Plants'!AM621,IF($J$9=3,'Jeunes Plants'!AN621,IF($J$9=4,'Jeunes Plants'!AO621,IF($J$9=5,'Jeunes Plants'!AP621,IF($J$9=6,'Jeunes Plants'!AQ621,IF($J$9=7,'Jeunes Plants'!AR621,IF($J$9=8,'Jeunes Plants'!AS621,IF($J$9=9,'Jeunes Plants'!AT621,IF($J$9=10,'Jeunes Plants'!AU621,IF($J$9=11,'Jeunes Plants'!AV621,IF($J$9=12,'Jeunes Plants'!AW621,IF($J$9=13,'Jeunes Plants'!AX621,IF($J$9=14,'Jeunes Plants'!AY621,IF($J$9=15,'Jeunes Plants'!AZ621,IF($J$9=16,'Jeunes Plants'!BA621,IF($J$9=17,'Jeunes Plants'!BB621,IF($J$9=18,'Jeunes Plants'!BC621,IF($J$9=19,'Jeunes Plants'!BD621,IF($J$9=20,'Jeunes Plants'!BE621,IF($J$9=21,'Jeunes Plants'!BF621,IF($J$9=22,'Jeunes Plants'!BG621,IF($J$9=23,'Jeunes Plants'!BH621,IF($J$9=24,'Jeunes Plants'!BI621,IF($J$9=25,'Jeunes Plants'!BJ621,IF($J$9=26,'Jeunes Plants'!BK621,IF($J$9=27,'Jeunes Plants'!BL621,IF($J$9=28,'Jeunes Plants'!BM621,IF($J$9=29,'Jeunes Plants'!BN621,IF($J$9=30,'Jeunes Plants'!BO621,IF($J$9=31,'Jeunes Plants'!BP621,IF($J$9=32,'Jeunes Plants'!BQ621,IF($J$9=33,'Jeunes Plants'!BR621,IF($J$9=34,'Jeunes Plants'!BS621,IF($J$9=35,'Jeunes Plants'!B12524,))))))))))))))))))))))))))))))))))))))))))))))))))))</f>
        <v>0</v>
      </c>
      <c r="K866" s="103" t="str">
        <f>IF('Jeunes Plants'!R621=0,"","Erreur")</f>
        <v/>
      </c>
    </row>
    <row r="867" spans="1:11" x14ac:dyDescent="0.25">
      <c r="A867" s="103">
        <f>IF('Jeunes Plants'!A622&lt;&gt;"",'Jeunes Plants'!A622,"")</f>
        <v>25788</v>
      </c>
      <c r="B867" s="103" t="str">
        <f>IF('Jeunes Plants'!L622&lt;&gt;"",'Jeunes Plants'!L622,"")</f>
        <v>S7</v>
      </c>
      <c r="C867" s="107" t="str">
        <f>IF('Jeunes Plants'!B622&lt;&gt;"",'Jeunes Plants'!B622,"")</f>
        <v>IMPATIENS SOL LUNA PRIME</v>
      </c>
      <c r="D867" s="107" t="str">
        <f>IF('Jeunes Plants'!C622&lt;&gt;"",'Jeunes Plants'!C622,"")</f>
        <v>White</v>
      </c>
      <c r="E867" s="103">
        <f>IF('Jeunes Plants'!H622&lt;&gt;"",'Jeunes Plants'!H622,"")</f>
        <v>6</v>
      </c>
      <c r="F867" s="103" t="str">
        <f>IF('Jeunes Plants'!E622&lt;&gt;"",'Jeunes Plants'!E622,"")</f>
        <v>B</v>
      </c>
      <c r="G867" s="103" t="str">
        <f>IF('Jeunes Plants'!N622&lt;&gt;"",'Jeunes Plants'!N622,"")</f>
        <v>M3</v>
      </c>
      <c r="H867" s="103" t="str">
        <f>IF('Jeunes Plants'!I622&lt;&gt;"",'Jeunes Plants'!I622,"")</f>
        <v>E</v>
      </c>
      <c r="I867" s="103">
        <f>IF('Jeunes Plants'!J622&lt;&gt;"",'Jeunes Plants'!J622,"")</f>
        <v>7.4999999999999997E-2</v>
      </c>
      <c r="J867" s="103">
        <f>IF($J$9=36,'Jeunes Plants'!U622,IF($J$9=37,'Jeunes Plants'!V622,IF($J$9=38,'Jeunes Plants'!W622,IF($J$9=39,'Jeunes Plants'!X622,IF($J$9=40,'Jeunes Plants'!Y622,IF($J$9=41,'Jeunes Plants'!Z622,IF($J$9=42,'Jeunes Plants'!AA622,IF($J$9=43,'Jeunes Plants'!AB622,IF($J$9=44,'Jeunes Plants'!AC622,IF($J$9=45,'Jeunes Plants'!AD622,IF($J$9=46,'Jeunes Plants'!AE622,IF($J$9=47,'Jeunes Plants'!AF622,IF($J$9=48,'Jeunes Plants'!AG622,IF($J$9=49,'Jeunes Plants'!AH622,IF($J$9=50,'Jeunes Plants'!AI622,IF($J$9=51,'Jeunes Plants'!AJ622,IF($J$9=52,'Jeunes Plants'!AK622,IF($J$9=1,'Jeunes Plants'!AL622,IF($J$9=2,'Jeunes Plants'!AM622,IF($J$9=3,'Jeunes Plants'!AN622,IF($J$9=4,'Jeunes Plants'!AO622,IF($J$9=5,'Jeunes Plants'!AP622,IF($J$9=6,'Jeunes Plants'!AQ622,IF($J$9=7,'Jeunes Plants'!AR622,IF($J$9=8,'Jeunes Plants'!AS622,IF($J$9=9,'Jeunes Plants'!AT622,IF($J$9=10,'Jeunes Plants'!AU622,IF($J$9=11,'Jeunes Plants'!AV622,IF($J$9=12,'Jeunes Plants'!AW622,IF($J$9=13,'Jeunes Plants'!AX622,IF($J$9=14,'Jeunes Plants'!AY622,IF($J$9=15,'Jeunes Plants'!AZ622,IF($J$9=16,'Jeunes Plants'!BA622,IF($J$9=17,'Jeunes Plants'!BB622,IF($J$9=18,'Jeunes Plants'!BC622,IF($J$9=19,'Jeunes Plants'!BD622,IF($J$9=20,'Jeunes Plants'!BE622,IF($J$9=21,'Jeunes Plants'!BF622,IF($J$9=22,'Jeunes Plants'!BG622,IF($J$9=23,'Jeunes Plants'!BH622,IF($J$9=24,'Jeunes Plants'!BI622,IF($J$9=25,'Jeunes Plants'!BJ622,IF($J$9=26,'Jeunes Plants'!BK622,IF($J$9=27,'Jeunes Plants'!BL622,IF($J$9=28,'Jeunes Plants'!BM622,IF($J$9=29,'Jeunes Plants'!BN622,IF($J$9=30,'Jeunes Plants'!BO622,IF($J$9=31,'Jeunes Plants'!BP622,IF($J$9=32,'Jeunes Plants'!BQ622,IF($J$9=33,'Jeunes Plants'!BR622,IF($J$9=34,'Jeunes Plants'!BS622,IF($J$9=35,'Jeunes Plants'!B12525,))))))))))))))))))))))))))))))))))))))))))))))))))))</f>
        <v>0</v>
      </c>
      <c r="K867" s="103" t="str">
        <f>IF('Jeunes Plants'!R622=0,"","Erreur")</f>
        <v/>
      </c>
    </row>
    <row r="868" spans="1:11" x14ac:dyDescent="0.25">
      <c r="A868" s="450"/>
      <c r="B868" s="450"/>
      <c r="C868" s="451" t="s">
        <v>1923</v>
      </c>
      <c r="D868" s="451"/>
      <c r="E868" s="450"/>
      <c r="F868" s="450"/>
      <c r="G868" s="450"/>
      <c r="H868" s="450"/>
      <c r="I868" s="450"/>
      <c r="J868" s="450">
        <f>SUBTOTAL(9,J863:J867)</f>
        <v>0</v>
      </c>
      <c r="K868" s="450"/>
    </row>
    <row r="869" spans="1:11" x14ac:dyDescent="0.25">
      <c r="A869" s="103">
        <f>IF('Jeunes Plants'!A623&lt;&gt;"",'Jeunes Plants'!A623,"")</f>
        <v>26006</v>
      </c>
      <c r="B869" s="103" t="str">
        <f>IF('Jeunes Plants'!L623&lt;&gt;"",'Jeunes Plants'!L623,"")</f>
        <v>S7</v>
      </c>
      <c r="C869" s="107" t="str">
        <f>IF('Jeunes Plants'!B623&lt;&gt;"",'Jeunes Plants'!B623,"")</f>
        <v>IMPATIENS</v>
      </c>
      <c r="D869" s="107" t="str">
        <f>IF('Jeunes Plants'!C623&lt;&gt;"",'Jeunes Plants'!C623,"")</f>
        <v xml:space="preserve">Sol Luna Sun Harmony Variés </v>
      </c>
      <c r="E869" s="103">
        <f>IF('Jeunes Plants'!H623&lt;&gt;"",'Jeunes Plants'!H623,"")</f>
        <v>6</v>
      </c>
      <c r="F869" s="103" t="str">
        <f>IF('Jeunes Plants'!E623&lt;&gt;"",'Jeunes Plants'!E623,"")</f>
        <v>B</v>
      </c>
      <c r="G869" s="103" t="str">
        <f>IF('Jeunes Plants'!N623&lt;&gt;"",'Jeunes Plants'!N623,"")</f>
        <v>M3</v>
      </c>
      <c r="H869" s="103" t="str">
        <f>IF('Jeunes Plants'!I623&lt;&gt;"",'Jeunes Plants'!I623,"")</f>
        <v>E</v>
      </c>
      <c r="I869" s="103">
        <f>IF('Jeunes Plants'!J623&lt;&gt;"",'Jeunes Plants'!J623,"")</f>
        <v>8.5000000000000006E-2</v>
      </c>
      <c r="J869" s="103">
        <f>IF($J$9=36,'Jeunes Plants'!U623,IF($J$9=37,'Jeunes Plants'!V623,IF($J$9=38,'Jeunes Plants'!W623,IF($J$9=39,'Jeunes Plants'!X623,IF($J$9=40,'Jeunes Plants'!Y623,IF($J$9=41,'Jeunes Plants'!Z623,IF($J$9=42,'Jeunes Plants'!AA623,IF($J$9=43,'Jeunes Plants'!AB623,IF($J$9=44,'Jeunes Plants'!AC623,IF($J$9=45,'Jeunes Plants'!AD623,IF($J$9=46,'Jeunes Plants'!AE623,IF($J$9=47,'Jeunes Plants'!AF623,IF($J$9=48,'Jeunes Plants'!AG623,IF($J$9=49,'Jeunes Plants'!AH623,IF($J$9=50,'Jeunes Plants'!AI623,IF($J$9=51,'Jeunes Plants'!AJ623,IF($J$9=52,'Jeunes Plants'!AK623,IF($J$9=1,'Jeunes Plants'!AL623,IF($J$9=2,'Jeunes Plants'!AM623,IF($J$9=3,'Jeunes Plants'!AN623,IF($J$9=4,'Jeunes Plants'!AO623,IF($J$9=5,'Jeunes Plants'!AP623,IF($J$9=6,'Jeunes Plants'!AQ623,IF($J$9=7,'Jeunes Plants'!AR623,IF($J$9=8,'Jeunes Plants'!AS623,IF($J$9=9,'Jeunes Plants'!AT623,IF($J$9=10,'Jeunes Plants'!AU623,IF($J$9=11,'Jeunes Plants'!AV623,IF($J$9=12,'Jeunes Plants'!AW623,IF($J$9=13,'Jeunes Plants'!AX623,IF($J$9=14,'Jeunes Plants'!AY623,IF($J$9=15,'Jeunes Plants'!AZ623,IF($J$9=16,'Jeunes Plants'!BA623,IF($J$9=17,'Jeunes Plants'!BB623,IF($J$9=18,'Jeunes Plants'!BC623,IF($J$9=19,'Jeunes Plants'!BD623,IF($J$9=20,'Jeunes Plants'!BE623,IF($J$9=21,'Jeunes Plants'!BF623,IF($J$9=22,'Jeunes Plants'!BG623,IF($J$9=23,'Jeunes Plants'!BH623,IF($J$9=24,'Jeunes Plants'!BI623,IF($J$9=25,'Jeunes Plants'!BJ623,IF($J$9=26,'Jeunes Plants'!BK623,IF($J$9=27,'Jeunes Plants'!BL623,IF($J$9=28,'Jeunes Plants'!BM623,IF($J$9=29,'Jeunes Plants'!BN623,IF($J$9=30,'Jeunes Plants'!BO623,IF($J$9=31,'Jeunes Plants'!BP623,IF($J$9=32,'Jeunes Plants'!BQ623,IF($J$9=33,'Jeunes Plants'!BR623,IF($J$9=34,'Jeunes Plants'!BS623,IF($J$9=35,'Jeunes Plants'!B12526,))))))))))))))))))))))))))))))))))))))))))))))))))))</f>
        <v>0</v>
      </c>
      <c r="K869" s="103" t="str">
        <f>IF('Jeunes Plants'!R623=0,"","Erreur")</f>
        <v/>
      </c>
    </row>
    <row r="870" spans="1:11" x14ac:dyDescent="0.25">
      <c r="A870" s="450"/>
      <c r="B870" s="450"/>
      <c r="C870" s="451" t="s">
        <v>1924</v>
      </c>
      <c r="D870" s="451"/>
      <c r="E870" s="450"/>
      <c r="F870" s="450"/>
      <c r="G870" s="450"/>
      <c r="H870" s="450"/>
      <c r="I870" s="450"/>
      <c r="J870" s="450">
        <f>SUBTOTAL(9,J869:J869)</f>
        <v>0</v>
      </c>
      <c r="K870" s="450"/>
    </row>
    <row r="871" spans="1:11" x14ac:dyDescent="0.25">
      <c r="A871" s="103">
        <f>IF('Jeunes Plants'!A624&lt;&gt;"",'Jeunes Plants'!A624,"")</f>
        <v>26793</v>
      </c>
      <c r="B871" s="103" t="str">
        <f>IF('Jeunes Plants'!L624&lt;&gt;"",'Jeunes Plants'!L624,"")</f>
        <v>S7</v>
      </c>
      <c r="C871" s="107" t="str">
        <f>IF('Jeunes Plants'!B624&lt;&gt;"",'Jeunes Plants'!B624,"")</f>
        <v>IMPATIENS NELLE GUINEE PARADISE</v>
      </c>
      <c r="D871" s="107" t="str">
        <f>IF('Jeunes Plants'!C624&lt;&gt;"",'Jeunes Plants'!C624,"")</f>
        <v>Amuna</v>
      </c>
      <c r="E871" s="103">
        <f>IF('Jeunes Plants'!H624&lt;&gt;"",'Jeunes Plants'!H624,"")</f>
        <v>6</v>
      </c>
      <c r="F871" s="103" t="str">
        <f>IF('Jeunes Plants'!E624&lt;&gt;"",'Jeunes Plants'!E624,"")</f>
        <v>B</v>
      </c>
      <c r="G871" s="103" t="str">
        <f>IF('Jeunes Plants'!N624&lt;&gt;"",'Jeunes Plants'!N624,"")</f>
        <v>M3</v>
      </c>
      <c r="H871" s="103" t="str">
        <f>IF('Jeunes Plants'!I624&lt;&gt;"",'Jeunes Plants'!I624,"")</f>
        <v>A</v>
      </c>
      <c r="I871" s="103">
        <f>IF('Jeunes Plants'!J624&lt;&gt;"",'Jeunes Plants'!J624,"")</f>
        <v>3.5999999999999997E-2</v>
      </c>
      <c r="J871" s="103">
        <f>IF($J$9=36,'Jeunes Plants'!U624,IF($J$9=37,'Jeunes Plants'!V624,IF($J$9=38,'Jeunes Plants'!W624,IF($J$9=39,'Jeunes Plants'!X624,IF($J$9=40,'Jeunes Plants'!Y624,IF($J$9=41,'Jeunes Plants'!Z624,IF($J$9=42,'Jeunes Plants'!AA624,IF($J$9=43,'Jeunes Plants'!AB624,IF($J$9=44,'Jeunes Plants'!AC624,IF($J$9=45,'Jeunes Plants'!AD624,IF($J$9=46,'Jeunes Plants'!AE624,IF($J$9=47,'Jeunes Plants'!AF624,IF($J$9=48,'Jeunes Plants'!AG624,IF($J$9=49,'Jeunes Plants'!AH624,IF($J$9=50,'Jeunes Plants'!AI624,IF($J$9=51,'Jeunes Plants'!AJ624,IF($J$9=52,'Jeunes Plants'!AK624,IF($J$9=1,'Jeunes Plants'!AL624,IF($J$9=2,'Jeunes Plants'!AM624,IF($J$9=3,'Jeunes Plants'!AN624,IF($J$9=4,'Jeunes Plants'!AO624,IF($J$9=5,'Jeunes Plants'!AP624,IF($J$9=6,'Jeunes Plants'!AQ624,IF($J$9=7,'Jeunes Plants'!AR624,IF($J$9=8,'Jeunes Plants'!AS624,IF($J$9=9,'Jeunes Plants'!AT624,IF($J$9=10,'Jeunes Plants'!AU624,IF($J$9=11,'Jeunes Plants'!AV624,IF($J$9=12,'Jeunes Plants'!AW624,IF($J$9=13,'Jeunes Plants'!AX624,IF($J$9=14,'Jeunes Plants'!AY624,IF($J$9=15,'Jeunes Plants'!AZ624,IF($J$9=16,'Jeunes Plants'!BA624,IF($J$9=17,'Jeunes Plants'!BB624,IF($J$9=18,'Jeunes Plants'!BC624,IF($J$9=19,'Jeunes Plants'!BD624,IF($J$9=20,'Jeunes Plants'!BE624,IF($J$9=21,'Jeunes Plants'!BF624,IF($J$9=22,'Jeunes Plants'!BG624,IF($J$9=23,'Jeunes Plants'!BH624,IF($J$9=24,'Jeunes Plants'!BI624,IF($J$9=25,'Jeunes Plants'!BJ624,IF($J$9=26,'Jeunes Plants'!BK624,IF($J$9=27,'Jeunes Plants'!BL624,IF($J$9=28,'Jeunes Plants'!BM624,IF($J$9=29,'Jeunes Plants'!BN624,IF($J$9=30,'Jeunes Plants'!BO624,IF($J$9=31,'Jeunes Plants'!BP624,IF($J$9=32,'Jeunes Plants'!BQ624,IF($J$9=33,'Jeunes Plants'!BR624,IF($J$9=34,'Jeunes Plants'!BS624,IF($J$9=35,'Jeunes Plants'!B12527,))))))))))))))))))))))))))))))))))))))))))))))))))))</f>
        <v>0</v>
      </c>
      <c r="K871" s="103" t="str">
        <f>IF('Jeunes Plants'!R624=0,"","Erreur")</f>
        <v/>
      </c>
    </row>
    <row r="872" spans="1:11" x14ac:dyDescent="0.25">
      <c r="A872" s="103">
        <f>IF('Jeunes Plants'!A625&lt;&gt;"",'Jeunes Plants'!A625,"")</f>
        <v>26795</v>
      </c>
      <c r="B872" s="103" t="str">
        <f>IF('Jeunes Plants'!L625&lt;&gt;"",'Jeunes Plants'!L625,"")</f>
        <v>S7</v>
      </c>
      <c r="C872" s="107" t="str">
        <f>IF('Jeunes Plants'!B625&lt;&gt;"",'Jeunes Plants'!B625,"")</f>
        <v>IMPATIENS NELLE GUINEE PARADISE</v>
      </c>
      <c r="D872" s="107" t="str">
        <f>IF('Jeunes Plants'!C625&lt;&gt;"",'Jeunes Plants'!C625,"")</f>
        <v>Dark Moyo</v>
      </c>
      <c r="E872" s="103">
        <f>IF('Jeunes Plants'!H625&lt;&gt;"",'Jeunes Plants'!H625,"")</f>
        <v>6</v>
      </c>
      <c r="F872" s="103" t="str">
        <f>IF('Jeunes Plants'!E625&lt;&gt;"",'Jeunes Plants'!E625,"")</f>
        <v>B</v>
      </c>
      <c r="G872" s="103" t="str">
        <f>IF('Jeunes Plants'!N625&lt;&gt;"",'Jeunes Plants'!N625,"")</f>
        <v>M3</v>
      </c>
      <c r="H872" s="103" t="str">
        <f>IF('Jeunes Plants'!I625&lt;&gt;"",'Jeunes Plants'!I625,"")</f>
        <v>A</v>
      </c>
      <c r="I872" s="103">
        <f>IF('Jeunes Plants'!J625&lt;&gt;"",'Jeunes Plants'!J625,"")</f>
        <v>3.5999999999999997E-2</v>
      </c>
      <c r="J872" s="103">
        <f>IF($J$9=36,'Jeunes Plants'!U625,IF($J$9=37,'Jeunes Plants'!V625,IF($J$9=38,'Jeunes Plants'!W625,IF($J$9=39,'Jeunes Plants'!X625,IF($J$9=40,'Jeunes Plants'!Y625,IF($J$9=41,'Jeunes Plants'!Z625,IF($J$9=42,'Jeunes Plants'!AA625,IF($J$9=43,'Jeunes Plants'!AB625,IF($J$9=44,'Jeunes Plants'!AC625,IF($J$9=45,'Jeunes Plants'!AD625,IF($J$9=46,'Jeunes Plants'!AE625,IF($J$9=47,'Jeunes Plants'!AF625,IF($J$9=48,'Jeunes Plants'!AG625,IF($J$9=49,'Jeunes Plants'!AH625,IF($J$9=50,'Jeunes Plants'!AI625,IF($J$9=51,'Jeunes Plants'!AJ625,IF($J$9=52,'Jeunes Plants'!AK625,IF($J$9=1,'Jeunes Plants'!AL625,IF($J$9=2,'Jeunes Plants'!AM625,IF($J$9=3,'Jeunes Plants'!AN625,IF($J$9=4,'Jeunes Plants'!AO625,IF($J$9=5,'Jeunes Plants'!AP625,IF($J$9=6,'Jeunes Plants'!AQ625,IF($J$9=7,'Jeunes Plants'!AR625,IF($J$9=8,'Jeunes Plants'!AS625,IF($J$9=9,'Jeunes Plants'!AT625,IF($J$9=10,'Jeunes Plants'!AU625,IF($J$9=11,'Jeunes Plants'!AV625,IF($J$9=12,'Jeunes Plants'!AW625,IF($J$9=13,'Jeunes Plants'!AX625,IF($J$9=14,'Jeunes Plants'!AY625,IF($J$9=15,'Jeunes Plants'!AZ625,IF($J$9=16,'Jeunes Plants'!BA625,IF($J$9=17,'Jeunes Plants'!BB625,IF($J$9=18,'Jeunes Plants'!BC625,IF($J$9=19,'Jeunes Plants'!BD625,IF($J$9=20,'Jeunes Plants'!BE625,IF($J$9=21,'Jeunes Plants'!BF625,IF($J$9=22,'Jeunes Plants'!BG625,IF($J$9=23,'Jeunes Plants'!BH625,IF($J$9=24,'Jeunes Plants'!BI625,IF($J$9=25,'Jeunes Plants'!BJ625,IF($J$9=26,'Jeunes Plants'!BK625,IF($J$9=27,'Jeunes Plants'!BL625,IF($J$9=28,'Jeunes Plants'!BM625,IF($J$9=29,'Jeunes Plants'!BN625,IF($J$9=30,'Jeunes Plants'!BO625,IF($J$9=31,'Jeunes Plants'!BP625,IF($J$9=32,'Jeunes Plants'!BQ625,IF($J$9=33,'Jeunes Plants'!BR625,IF($J$9=34,'Jeunes Plants'!BS625,IF($J$9=35,'Jeunes Plants'!B12528,))))))))))))))))))))))))))))))))))))))))))))))))))))</f>
        <v>0</v>
      </c>
      <c r="K872" s="103" t="str">
        <f>IF('Jeunes Plants'!R625=0,"","Erreur")</f>
        <v/>
      </c>
    </row>
    <row r="873" spans="1:11" x14ac:dyDescent="0.25">
      <c r="A873" s="103">
        <f>IF('Jeunes Plants'!A626&lt;&gt;"",'Jeunes Plants'!A626,"")</f>
        <v>11065</v>
      </c>
      <c r="B873" s="103" t="str">
        <f>IF('Jeunes Plants'!L626&lt;&gt;"",'Jeunes Plants'!L626,"")</f>
        <v>S7</v>
      </c>
      <c r="C873" s="107" t="str">
        <f>IF('Jeunes Plants'!B626&lt;&gt;"",'Jeunes Plants'!B626,"")</f>
        <v>IMPATIENS NELLE GUINEE PARADISE</v>
      </c>
      <c r="D873" s="107" t="str">
        <f>IF('Jeunes Plants'!C626&lt;&gt;"",'Jeunes Plants'!C626,"")</f>
        <v xml:space="preserve">Delias </v>
      </c>
      <c r="E873" s="103">
        <f>IF('Jeunes Plants'!H626&lt;&gt;"",'Jeunes Plants'!H626,"")</f>
        <v>6</v>
      </c>
      <c r="F873" s="103" t="str">
        <f>IF('Jeunes Plants'!E626&lt;&gt;"",'Jeunes Plants'!E626,"")</f>
        <v>B</v>
      </c>
      <c r="G873" s="103" t="str">
        <f>IF('Jeunes Plants'!N626&lt;&gt;"",'Jeunes Plants'!N626,"")</f>
        <v>M3</v>
      </c>
      <c r="H873" s="103" t="str">
        <f>IF('Jeunes Plants'!I626&lt;&gt;"",'Jeunes Plants'!I626,"")</f>
        <v>A</v>
      </c>
      <c r="I873" s="103">
        <f>IF('Jeunes Plants'!J626&lt;&gt;"",'Jeunes Plants'!J626,"")</f>
        <v>3.5999999999999997E-2</v>
      </c>
      <c r="J873" s="103">
        <f>IF($J$9=36,'Jeunes Plants'!U626,IF($J$9=37,'Jeunes Plants'!V626,IF($J$9=38,'Jeunes Plants'!W626,IF($J$9=39,'Jeunes Plants'!X626,IF($J$9=40,'Jeunes Plants'!Y626,IF($J$9=41,'Jeunes Plants'!Z626,IF($J$9=42,'Jeunes Plants'!AA626,IF($J$9=43,'Jeunes Plants'!AB626,IF($J$9=44,'Jeunes Plants'!AC626,IF($J$9=45,'Jeunes Plants'!AD626,IF($J$9=46,'Jeunes Plants'!AE626,IF($J$9=47,'Jeunes Plants'!AF626,IF($J$9=48,'Jeunes Plants'!AG626,IF($J$9=49,'Jeunes Plants'!AH626,IF($J$9=50,'Jeunes Plants'!AI626,IF($J$9=51,'Jeunes Plants'!AJ626,IF($J$9=52,'Jeunes Plants'!AK626,IF($J$9=1,'Jeunes Plants'!AL626,IF($J$9=2,'Jeunes Plants'!AM626,IF($J$9=3,'Jeunes Plants'!AN626,IF($J$9=4,'Jeunes Plants'!AO626,IF($J$9=5,'Jeunes Plants'!AP626,IF($J$9=6,'Jeunes Plants'!AQ626,IF($J$9=7,'Jeunes Plants'!AR626,IF($J$9=8,'Jeunes Plants'!AS626,IF($J$9=9,'Jeunes Plants'!AT626,IF($J$9=10,'Jeunes Plants'!AU626,IF($J$9=11,'Jeunes Plants'!AV626,IF($J$9=12,'Jeunes Plants'!AW626,IF($J$9=13,'Jeunes Plants'!AX626,IF($J$9=14,'Jeunes Plants'!AY626,IF($J$9=15,'Jeunes Plants'!AZ626,IF($J$9=16,'Jeunes Plants'!BA626,IF($J$9=17,'Jeunes Plants'!BB626,IF($J$9=18,'Jeunes Plants'!BC626,IF($J$9=19,'Jeunes Plants'!BD626,IF($J$9=20,'Jeunes Plants'!BE626,IF($J$9=21,'Jeunes Plants'!BF626,IF($J$9=22,'Jeunes Plants'!BG626,IF($J$9=23,'Jeunes Plants'!BH626,IF($J$9=24,'Jeunes Plants'!BI626,IF($J$9=25,'Jeunes Plants'!BJ626,IF($J$9=26,'Jeunes Plants'!BK626,IF($J$9=27,'Jeunes Plants'!BL626,IF($J$9=28,'Jeunes Plants'!BM626,IF($J$9=29,'Jeunes Plants'!BN626,IF($J$9=30,'Jeunes Plants'!BO626,IF($J$9=31,'Jeunes Plants'!BP626,IF($J$9=32,'Jeunes Plants'!BQ626,IF($J$9=33,'Jeunes Plants'!BR626,IF($J$9=34,'Jeunes Plants'!BS626,IF($J$9=35,'Jeunes Plants'!B12529,))))))))))))))))))))))))))))))))))))))))))))))))))))</f>
        <v>0</v>
      </c>
      <c r="K873" s="103" t="str">
        <f>IF('Jeunes Plants'!R626=0,"","Erreur")</f>
        <v/>
      </c>
    </row>
    <row r="874" spans="1:11" x14ac:dyDescent="0.25">
      <c r="A874" s="103">
        <f>IF('Jeunes Plants'!A627&lt;&gt;"",'Jeunes Plants'!A627,"")</f>
        <v>12329</v>
      </c>
      <c r="B874" s="103" t="str">
        <f>IF('Jeunes Plants'!L627&lt;&gt;"",'Jeunes Plants'!L627,"")</f>
        <v>S7</v>
      </c>
      <c r="C874" s="107" t="str">
        <f>IF('Jeunes Plants'!B627&lt;&gt;"",'Jeunes Plants'!B627,"")</f>
        <v>IMPATIENS NELLE GUINEE PARADISE</v>
      </c>
      <c r="D874" s="107" t="str">
        <f>IF('Jeunes Plants'!C627&lt;&gt;"",'Jeunes Plants'!C627,"")</f>
        <v>Fancy</v>
      </c>
      <c r="E874" s="103">
        <f>IF('Jeunes Plants'!H627&lt;&gt;"",'Jeunes Plants'!H627,"")</f>
        <v>6</v>
      </c>
      <c r="F874" s="103" t="str">
        <f>IF('Jeunes Plants'!E627&lt;&gt;"",'Jeunes Plants'!E627,"")</f>
        <v>B</v>
      </c>
      <c r="G874" s="103" t="str">
        <f>IF('Jeunes Plants'!N627&lt;&gt;"",'Jeunes Plants'!N627,"")</f>
        <v>M3</v>
      </c>
      <c r="H874" s="103" t="str">
        <f>IF('Jeunes Plants'!I627&lt;&gt;"",'Jeunes Plants'!I627,"")</f>
        <v>A</v>
      </c>
      <c r="I874" s="103">
        <f>IF('Jeunes Plants'!J627&lt;&gt;"",'Jeunes Plants'!J627,"")</f>
        <v>3.5999999999999997E-2</v>
      </c>
      <c r="J874" s="103">
        <f>IF($J$9=36,'Jeunes Plants'!U627,IF($J$9=37,'Jeunes Plants'!V627,IF($J$9=38,'Jeunes Plants'!W627,IF($J$9=39,'Jeunes Plants'!X627,IF($J$9=40,'Jeunes Plants'!Y627,IF($J$9=41,'Jeunes Plants'!Z627,IF($J$9=42,'Jeunes Plants'!AA627,IF($J$9=43,'Jeunes Plants'!AB627,IF($J$9=44,'Jeunes Plants'!AC627,IF($J$9=45,'Jeunes Plants'!AD627,IF($J$9=46,'Jeunes Plants'!AE627,IF($J$9=47,'Jeunes Plants'!AF627,IF($J$9=48,'Jeunes Plants'!AG627,IF($J$9=49,'Jeunes Plants'!AH627,IF($J$9=50,'Jeunes Plants'!AI627,IF($J$9=51,'Jeunes Plants'!AJ627,IF($J$9=52,'Jeunes Plants'!AK627,IF($J$9=1,'Jeunes Plants'!AL627,IF($J$9=2,'Jeunes Plants'!AM627,IF($J$9=3,'Jeunes Plants'!AN627,IF($J$9=4,'Jeunes Plants'!AO627,IF($J$9=5,'Jeunes Plants'!AP627,IF($J$9=6,'Jeunes Plants'!AQ627,IF($J$9=7,'Jeunes Plants'!AR627,IF($J$9=8,'Jeunes Plants'!AS627,IF($J$9=9,'Jeunes Plants'!AT627,IF($J$9=10,'Jeunes Plants'!AU627,IF($J$9=11,'Jeunes Plants'!AV627,IF($J$9=12,'Jeunes Plants'!AW627,IF($J$9=13,'Jeunes Plants'!AX627,IF($J$9=14,'Jeunes Plants'!AY627,IF($J$9=15,'Jeunes Plants'!AZ627,IF($J$9=16,'Jeunes Plants'!BA627,IF($J$9=17,'Jeunes Plants'!BB627,IF($J$9=18,'Jeunes Plants'!BC627,IF($J$9=19,'Jeunes Plants'!BD627,IF($J$9=20,'Jeunes Plants'!BE627,IF($J$9=21,'Jeunes Plants'!BF627,IF($J$9=22,'Jeunes Plants'!BG627,IF($J$9=23,'Jeunes Plants'!BH627,IF($J$9=24,'Jeunes Plants'!BI627,IF($J$9=25,'Jeunes Plants'!BJ627,IF($J$9=26,'Jeunes Plants'!BK627,IF($J$9=27,'Jeunes Plants'!BL627,IF($J$9=28,'Jeunes Plants'!BM627,IF($J$9=29,'Jeunes Plants'!BN627,IF($J$9=30,'Jeunes Plants'!BO627,IF($J$9=31,'Jeunes Plants'!BP627,IF($J$9=32,'Jeunes Plants'!BQ627,IF($J$9=33,'Jeunes Plants'!BR627,IF($J$9=34,'Jeunes Plants'!BS627,IF($J$9=35,'Jeunes Plants'!B12530,))))))))))))))))))))))))))))))))))))))))))))))))))))</f>
        <v>0</v>
      </c>
      <c r="K874" s="103" t="str">
        <f>IF('Jeunes Plants'!R627=0,"","Erreur")</f>
        <v/>
      </c>
    </row>
    <row r="875" spans="1:11" x14ac:dyDescent="0.25">
      <c r="A875" s="103">
        <f>IF('Jeunes Plants'!A628&lt;&gt;"",'Jeunes Plants'!A628,"")</f>
        <v>10456</v>
      </c>
      <c r="B875" s="103" t="str">
        <f>IF('Jeunes Plants'!L628&lt;&gt;"",'Jeunes Plants'!L628,"")</f>
        <v>S7</v>
      </c>
      <c r="C875" s="107" t="str">
        <f>IF('Jeunes Plants'!B628&lt;&gt;"",'Jeunes Plants'!B628,"")</f>
        <v>IMPATIENS NELLE GUINEE PARADISE</v>
      </c>
      <c r="D875" s="107" t="str">
        <f>IF('Jeunes Plants'!C628&lt;&gt;"",'Jeunes Plants'!C628,"")</f>
        <v>Logia</v>
      </c>
      <c r="E875" s="103">
        <f>IF('Jeunes Plants'!H628&lt;&gt;"",'Jeunes Plants'!H628,"")</f>
        <v>6</v>
      </c>
      <c r="F875" s="103" t="str">
        <f>IF('Jeunes Plants'!E628&lt;&gt;"",'Jeunes Plants'!E628,"")</f>
        <v>B</v>
      </c>
      <c r="G875" s="103" t="str">
        <f>IF('Jeunes Plants'!N628&lt;&gt;"",'Jeunes Plants'!N628,"")</f>
        <v>M3</v>
      </c>
      <c r="H875" s="103" t="str">
        <f>IF('Jeunes Plants'!I628&lt;&gt;"",'Jeunes Plants'!I628,"")</f>
        <v>A</v>
      </c>
      <c r="I875" s="103">
        <f>IF('Jeunes Plants'!J628&lt;&gt;"",'Jeunes Plants'!J628,"")</f>
        <v>3.5999999999999997E-2</v>
      </c>
      <c r="J875" s="103">
        <f>IF($J$9=36,'Jeunes Plants'!U628,IF($J$9=37,'Jeunes Plants'!V628,IF($J$9=38,'Jeunes Plants'!W628,IF($J$9=39,'Jeunes Plants'!X628,IF($J$9=40,'Jeunes Plants'!Y628,IF($J$9=41,'Jeunes Plants'!Z628,IF($J$9=42,'Jeunes Plants'!AA628,IF($J$9=43,'Jeunes Plants'!AB628,IF($J$9=44,'Jeunes Plants'!AC628,IF($J$9=45,'Jeunes Plants'!AD628,IF($J$9=46,'Jeunes Plants'!AE628,IF($J$9=47,'Jeunes Plants'!AF628,IF($J$9=48,'Jeunes Plants'!AG628,IF($J$9=49,'Jeunes Plants'!AH628,IF($J$9=50,'Jeunes Plants'!AI628,IF($J$9=51,'Jeunes Plants'!AJ628,IF($J$9=52,'Jeunes Plants'!AK628,IF($J$9=1,'Jeunes Plants'!AL628,IF($J$9=2,'Jeunes Plants'!AM628,IF($J$9=3,'Jeunes Plants'!AN628,IF($J$9=4,'Jeunes Plants'!AO628,IF($J$9=5,'Jeunes Plants'!AP628,IF($J$9=6,'Jeunes Plants'!AQ628,IF($J$9=7,'Jeunes Plants'!AR628,IF($J$9=8,'Jeunes Plants'!AS628,IF($J$9=9,'Jeunes Plants'!AT628,IF($J$9=10,'Jeunes Plants'!AU628,IF($J$9=11,'Jeunes Plants'!AV628,IF($J$9=12,'Jeunes Plants'!AW628,IF($J$9=13,'Jeunes Plants'!AX628,IF($J$9=14,'Jeunes Plants'!AY628,IF($J$9=15,'Jeunes Plants'!AZ628,IF($J$9=16,'Jeunes Plants'!BA628,IF($J$9=17,'Jeunes Plants'!BB628,IF($J$9=18,'Jeunes Plants'!BC628,IF($J$9=19,'Jeunes Plants'!BD628,IF($J$9=20,'Jeunes Plants'!BE628,IF($J$9=21,'Jeunes Plants'!BF628,IF($J$9=22,'Jeunes Plants'!BG628,IF($J$9=23,'Jeunes Plants'!BH628,IF($J$9=24,'Jeunes Plants'!BI628,IF($J$9=25,'Jeunes Plants'!BJ628,IF($J$9=26,'Jeunes Plants'!BK628,IF($J$9=27,'Jeunes Plants'!BL628,IF($J$9=28,'Jeunes Plants'!BM628,IF($J$9=29,'Jeunes Plants'!BN628,IF($J$9=30,'Jeunes Plants'!BO628,IF($J$9=31,'Jeunes Plants'!BP628,IF($J$9=32,'Jeunes Plants'!BQ628,IF($J$9=33,'Jeunes Plants'!BR628,IF($J$9=34,'Jeunes Plants'!BS628,IF($J$9=35,'Jeunes Plants'!B12531,))))))))))))))))))))))))))))))))))))))))))))))))))))</f>
        <v>0</v>
      </c>
      <c r="K875" s="103" t="str">
        <f>IF('Jeunes Plants'!R628=0,"","Erreur")</f>
        <v/>
      </c>
    </row>
    <row r="876" spans="1:11" x14ac:dyDescent="0.25">
      <c r="A876" s="103">
        <f>IF('Jeunes Plants'!A629&lt;&gt;"",'Jeunes Plants'!A629,"")</f>
        <v>1714</v>
      </c>
      <c r="B876" s="103" t="str">
        <f>IF('Jeunes Plants'!L629&lt;&gt;"",'Jeunes Plants'!L629,"")</f>
        <v>S7</v>
      </c>
      <c r="C876" s="107" t="str">
        <f>IF('Jeunes Plants'!B629&lt;&gt;"",'Jeunes Plants'!B629,"")</f>
        <v>IMPATIENS NELLE GUINEE PARADISE</v>
      </c>
      <c r="D876" s="107" t="str">
        <f>IF('Jeunes Plants'!C629&lt;&gt;"",'Jeunes Plants'!C629,"")</f>
        <v>Malita</v>
      </c>
      <c r="E876" s="103">
        <f>IF('Jeunes Plants'!H629&lt;&gt;"",'Jeunes Plants'!H629,"")</f>
        <v>6</v>
      </c>
      <c r="F876" s="103" t="str">
        <f>IF('Jeunes Plants'!E629&lt;&gt;"",'Jeunes Plants'!E629,"")</f>
        <v>B</v>
      </c>
      <c r="G876" s="103" t="str">
        <f>IF('Jeunes Plants'!N629&lt;&gt;"",'Jeunes Plants'!N629,"")</f>
        <v>M3</v>
      </c>
      <c r="H876" s="103" t="str">
        <f>IF('Jeunes Plants'!I629&lt;&gt;"",'Jeunes Plants'!I629,"")</f>
        <v>A</v>
      </c>
      <c r="I876" s="103">
        <f>IF('Jeunes Plants'!J629&lt;&gt;"",'Jeunes Plants'!J629,"")</f>
        <v>3.5999999999999997E-2</v>
      </c>
      <c r="J876" s="103">
        <f>IF($J$9=36,'Jeunes Plants'!U629,IF($J$9=37,'Jeunes Plants'!V629,IF($J$9=38,'Jeunes Plants'!W629,IF($J$9=39,'Jeunes Plants'!X629,IF($J$9=40,'Jeunes Plants'!Y629,IF($J$9=41,'Jeunes Plants'!Z629,IF($J$9=42,'Jeunes Plants'!AA629,IF($J$9=43,'Jeunes Plants'!AB629,IF($J$9=44,'Jeunes Plants'!AC629,IF($J$9=45,'Jeunes Plants'!AD629,IF($J$9=46,'Jeunes Plants'!AE629,IF($J$9=47,'Jeunes Plants'!AF629,IF($J$9=48,'Jeunes Plants'!AG629,IF($J$9=49,'Jeunes Plants'!AH629,IF($J$9=50,'Jeunes Plants'!AI629,IF($J$9=51,'Jeunes Plants'!AJ629,IF($J$9=52,'Jeunes Plants'!AK629,IF($J$9=1,'Jeunes Plants'!AL629,IF($J$9=2,'Jeunes Plants'!AM629,IF($J$9=3,'Jeunes Plants'!AN629,IF($J$9=4,'Jeunes Plants'!AO629,IF($J$9=5,'Jeunes Plants'!AP629,IF($J$9=6,'Jeunes Plants'!AQ629,IF($J$9=7,'Jeunes Plants'!AR629,IF($J$9=8,'Jeunes Plants'!AS629,IF($J$9=9,'Jeunes Plants'!AT629,IF($J$9=10,'Jeunes Plants'!AU629,IF($J$9=11,'Jeunes Plants'!AV629,IF($J$9=12,'Jeunes Plants'!AW629,IF($J$9=13,'Jeunes Plants'!AX629,IF($J$9=14,'Jeunes Plants'!AY629,IF($J$9=15,'Jeunes Plants'!AZ629,IF($J$9=16,'Jeunes Plants'!BA629,IF($J$9=17,'Jeunes Plants'!BB629,IF($J$9=18,'Jeunes Plants'!BC629,IF($J$9=19,'Jeunes Plants'!BD629,IF($J$9=20,'Jeunes Plants'!BE629,IF($J$9=21,'Jeunes Plants'!BF629,IF($J$9=22,'Jeunes Plants'!BG629,IF($J$9=23,'Jeunes Plants'!BH629,IF($J$9=24,'Jeunes Plants'!BI629,IF($J$9=25,'Jeunes Plants'!BJ629,IF($J$9=26,'Jeunes Plants'!BK629,IF($J$9=27,'Jeunes Plants'!BL629,IF($J$9=28,'Jeunes Plants'!BM629,IF($J$9=29,'Jeunes Plants'!BN629,IF($J$9=30,'Jeunes Plants'!BO629,IF($J$9=31,'Jeunes Plants'!BP629,IF($J$9=32,'Jeunes Plants'!BQ629,IF($J$9=33,'Jeunes Plants'!BR629,IF($J$9=34,'Jeunes Plants'!BS629,IF($J$9=35,'Jeunes Plants'!B12532,))))))))))))))))))))))))))))))))))))))))))))))))))))</f>
        <v>0</v>
      </c>
      <c r="K876" s="103" t="str">
        <f>IF('Jeunes Plants'!R629=0,"","Erreur")</f>
        <v/>
      </c>
    </row>
    <row r="877" spans="1:11" x14ac:dyDescent="0.25">
      <c r="A877" s="103">
        <f>IF('Jeunes Plants'!A630&lt;&gt;"",'Jeunes Plants'!A630,"")</f>
        <v>14428</v>
      </c>
      <c r="B877" s="103" t="str">
        <f>IF('Jeunes Plants'!L630&lt;&gt;"",'Jeunes Plants'!L630,"")</f>
        <v>S7</v>
      </c>
      <c r="C877" s="107" t="str">
        <f>IF('Jeunes Plants'!B630&lt;&gt;"",'Jeunes Plants'!B630,"")</f>
        <v>IMPATIENS NELLE GUINEE PARADISE</v>
      </c>
      <c r="D877" s="107" t="str">
        <f>IF('Jeunes Plants'!C630&lt;&gt;"",'Jeunes Plants'!C630,"")</f>
        <v xml:space="preserve">Martinique Grande </v>
      </c>
      <c r="E877" s="103">
        <f>IF('Jeunes Plants'!H630&lt;&gt;"",'Jeunes Plants'!H630,"")</f>
        <v>6</v>
      </c>
      <c r="F877" s="103" t="str">
        <f>IF('Jeunes Plants'!E630&lt;&gt;"",'Jeunes Plants'!E630,"")</f>
        <v>B</v>
      </c>
      <c r="G877" s="103" t="str">
        <f>IF('Jeunes Plants'!N630&lt;&gt;"",'Jeunes Plants'!N630,"")</f>
        <v>M3</v>
      </c>
      <c r="H877" s="103" t="str">
        <f>IF('Jeunes Plants'!I630&lt;&gt;"",'Jeunes Plants'!I630,"")</f>
        <v>A</v>
      </c>
      <c r="I877" s="103">
        <f>IF('Jeunes Plants'!J630&lt;&gt;"",'Jeunes Plants'!J630,"")</f>
        <v>3.5999999999999997E-2</v>
      </c>
      <c r="J877" s="103">
        <f>IF($J$9=36,'Jeunes Plants'!U630,IF($J$9=37,'Jeunes Plants'!V630,IF($J$9=38,'Jeunes Plants'!W630,IF($J$9=39,'Jeunes Plants'!X630,IF($J$9=40,'Jeunes Plants'!Y630,IF($J$9=41,'Jeunes Plants'!Z630,IF($J$9=42,'Jeunes Plants'!AA630,IF($J$9=43,'Jeunes Plants'!AB630,IF($J$9=44,'Jeunes Plants'!AC630,IF($J$9=45,'Jeunes Plants'!AD630,IF($J$9=46,'Jeunes Plants'!AE630,IF($J$9=47,'Jeunes Plants'!AF630,IF($J$9=48,'Jeunes Plants'!AG630,IF($J$9=49,'Jeunes Plants'!AH630,IF($J$9=50,'Jeunes Plants'!AI630,IF($J$9=51,'Jeunes Plants'!AJ630,IF($J$9=52,'Jeunes Plants'!AK630,IF($J$9=1,'Jeunes Plants'!AL630,IF($J$9=2,'Jeunes Plants'!AM630,IF($J$9=3,'Jeunes Plants'!AN630,IF($J$9=4,'Jeunes Plants'!AO630,IF($J$9=5,'Jeunes Plants'!AP630,IF($J$9=6,'Jeunes Plants'!AQ630,IF($J$9=7,'Jeunes Plants'!AR630,IF($J$9=8,'Jeunes Plants'!AS630,IF($J$9=9,'Jeunes Plants'!AT630,IF($J$9=10,'Jeunes Plants'!AU630,IF($J$9=11,'Jeunes Plants'!AV630,IF($J$9=12,'Jeunes Plants'!AW630,IF($J$9=13,'Jeunes Plants'!AX630,IF($J$9=14,'Jeunes Plants'!AY630,IF($J$9=15,'Jeunes Plants'!AZ630,IF($J$9=16,'Jeunes Plants'!BA630,IF($J$9=17,'Jeunes Plants'!BB630,IF($J$9=18,'Jeunes Plants'!BC630,IF($J$9=19,'Jeunes Plants'!BD630,IF($J$9=20,'Jeunes Plants'!BE630,IF($J$9=21,'Jeunes Plants'!BF630,IF($J$9=22,'Jeunes Plants'!BG630,IF($J$9=23,'Jeunes Plants'!BH630,IF($J$9=24,'Jeunes Plants'!BI630,IF($J$9=25,'Jeunes Plants'!BJ630,IF($J$9=26,'Jeunes Plants'!BK630,IF($J$9=27,'Jeunes Plants'!BL630,IF($J$9=28,'Jeunes Plants'!BM630,IF($J$9=29,'Jeunes Plants'!BN630,IF($J$9=30,'Jeunes Plants'!BO630,IF($J$9=31,'Jeunes Plants'!BP630,IF($J$9=32,'Jeunes Plants'!BQ630,IF($J$9=33,'Jeunes Plants'!BR630,IF($J$9=34,'Jeunes Plants'!BS630,IF($J$9=35,'Jeunes Plants'!B12533,))))))))))))))))))))))))))))))))))))))))))))))))))))</f>
        <v>0</v>
      </c>
      <c r="K877" s="103" t="str">
        <f>IF('Jeunes Plants'!R630=0,"","Erreur")</f>
        <v/>
      </c>
    </row>
    <row r="878" spans="1:11" x14ac:dyDescent="0.25">
      <c r="A878" s="103">
        <f>IF('Jeunes Plants'!A631&lt;&gt;"",'Jeunes Plants'!A631,"")</f>
        <v>23790</v>
      </c>
      <c r="B878" s="103" t="str">
        <f>IF('Jeunes Plants'!L631&lt;&gt;"",'Jeunes Plants'!L631,"")</f>
        <v>S7</v>
      </c>
      <c r="C878" s="107" t="str">
        <f>IF('Jeunes Plants'!B631&lt;&gt;"",'Jeunes Plants'!B631,"")</f>
        <v>IMPATIENS NELLE GUINEE PARADISE</v>
      </c>
      <c r="D878" s="107" t="str">
        <f>IF('Jeunes Plants'!C631&lt;&gt;"",'Jeunes Plants'!C631,"")</f>
        <v xml:space="preserve">Moorea </v>
      </c>
      <c r="E878" s="103">
        <f>IF('Jeunes Plants'!H631&lt;&gt;"",'Jeunes Plants'!H631,"")</f>
        <v>6</v>
      </c>
      <c r="F878" s="103" t="str">
        <f>IF('Jeunes Plants'!E631&lt;&gt;"",'Jeunes Plants'!E631,"")</f>
        <v>B</v>
      </c>
      <c r="G878" s="103" t="str">
        <f>IF('Jeunes Plants'!N631&lt;&gt;"",'Jeunes Plants'!N631,"")</f>
        <v>M3</v>
      </c>
      <c r="H878" s="103" t="str">
        <f>IF('Jeunes Plants'!I631&lt;&gt;"",'Jeunes Plants'!I631,"")</f>
        <v>A</v>
      </c>
      <c r="I878" s="103">
        <f>IF('Jeunes Plants'!J631&lt;&gt;"",'Jeunes Plants'!J631,"")</f>
        <v>3.5999999999999997E-2</v>
      </c>
      <c r="J878" s="103">
        <f>IF($J$9=36,'Jeunes Plants'!U631,IF($J$9=37,'Jeunes Plants'!V631,IF($J$9=38,'Jeunes Plants'!W631,IF($J$9=39,'Jeunes Plants'!X631,IF($J$9=40,'Jeunes Plants'!Y631,IF($J$9=41,'Jeunes Plants'!Z631,IF($J$9=42,'Jeunes Plants'!AA631,IF($J$9=43,'Jeunes Plants'!AB631,IF($J$9=44,'Jeunes Plants'!AC631,IF($J$9=45,'Jeunes Plants'!AD631,IF($J$9=46,'Jeunes Plants'!AE631,IF($J$9=47,'Jeunes Plants'!AF631,IF($J$9=48,'Jeunes Plants'!AG631,IF($J$9=49,'Jeunes Plants'!AH631,IF($J$9=50,'Jeunes Plants'!AI631,IF($J$9=51,'Jeunes Plants'!AJ631,IF($J$9=52,'Jeunes Plants'!AK631,IF($J$9=1,'Jeunes Plants'!AL631,IF($J$9=2,'Jeunes Plants'!AM631,IF($J$9=3,'Jeunes Plants'!AN631,IF($J$9=4,'Jeunes Plants'!AO631,IF($J$9=5,'Jeunes Plants'!AP631,IF($J$9=6,'Jeunes Plants'!AQ631,IF($J$9=7,'Jeunes Plants'!AR631,IF($J$9=8,'Jeunes Plants'!AS631,IF($J$9=9,'Jeunes Plants'!AT631,IF($J$9=10,'Jeunes Plants'!AU631,IF($J$9=11,'Jeunes Plants'!AV631,IF($J$9=12,'Jeunes Plants'!AW631,IF($J$9=13,'Jeunes Plants'!AX631,IF($J$9=14,'Jeunes Plants'!AY631,IF($J$9=15,'Jeunes Plants'!AZ631,IF($J$9=16,'Jeunes Plants'!BA631,IF($J$9=17,'Jeunes Plants'!BB631,IF($J$9=18,'Jeunes Plants'!BC631,IF($J$9=19,'Jeunes Plants'!BD631,IF($J$9=20,'Jeunes Plants'!BE631,IF($J$9=21,'Jeunes Plants'!BF631,IF($J$9=22,'Jeunes Plants'!BG631,IF($J$9=23,'Jeunes Plants'!BH631,IF($J$9=24,'Jeunes Plants'!BI631,IF($J$9=25,'Jeunes Plants'!BJ631,IF($J$9=26,'Jeunes Plants'!BK631,IF($J$9=27,'Jeunes Plants'!BL631,IF($J$9=28,'Jeunes Plants'!BM631,IF($J$9=29,'Jeunes Plants'!BN631,IF($J$9=30,'Jeunes Plants'!BO631,IF($J$9=31,'Jeunes Plants'!BP631,IF($J$9=32,'Jeunes Plants'!BQ631,IF($J$9=33,'Jeunes Plants'!BR631,IF($J$9=34,'Jeunes Plants'!BS631,IF($J$9=35,'Jeunes Plants'!B12534,))))))))))))))))))))))))))))))))))))))))))))))))))))</f>
        <v>0</v>
      </c>
      <c r="K878" s="103" t="str">
        <f>IF('Jeunes Plants'!R631=0,"","Erreur")</f>
        <v/>
      </c>
    </row>
    <row r="879" spans="1:11" x14ac:dyDescent="0.25">
      <c r="A879" s="103">
        <f>IF('Jeunes Plants'!A632&lt;&gt;"",'Jeunes Plants'!A632,"")</f>
        <v>1715</v>
      </c>
      <c r="B879" s="103" t="str">
        <f>IF('Jeunes Plants'!L632&lt;&gt;"",'Jeunes Plants'!L632,"")</f>
        <v>S7</v>
      </c>
      <c r="C879" s="107" t="str">
        <f>IF('Jeunes Plants'!B632&lt;&gt;"",'Jeunes Plants'!B632,"")</f>
        <v>IMPATIENS NELLE GUINEE PARADISE</v>
      </c>
      <c r="D879" s="107" t="str">
        <f>IF('Jeunes Plants'!C632&lt;&gt;"",'Jeunes Plants'!C632,"")</f>
        <v>Neptis Orange</v>
      </c>
      <c r="E879" s="103">
        <f>IF('Jeunes Plants'!H632&lt;&gt;"",'Jeunes Plants'!H632,"")</f>
        <v>6</v>
      </c>
      <c r="F879" s="103" t="str">
        <f>IF('Jeunes Plants'!E632&lt;&gt;"",'Jeunes Plants'!E632,"")</f>
        <v>B</v>
      </c>
      <c r="G879" s="103" t="str">
        <f>IF('Jeunes Plants'!N632&lt;&gt;"",'Jeunes Plants'!N632,"")</f>
        <v>M3</v>
      </c>
      <c r="H879" s="103" t="str">
        <f>IF('Jeunes Plants'!I632&lt;&gt;"",'Jeunes Plants'!I632,"")</f>
        <v>A</v>
      </c>
      <c r="I879" s="103">
        <f>IF('Jeunes Plants'!J632&lt;&gt;"",'Jeunes Plants'!J632,"")</f>
        <v>3.5999999999999997E-2</v>
      </c>
      <c r="J879" s="103">
        <f>IF($J$9=36,'Jeunes Plants'!U632,IF($J$9=37,'Jeunes Plants'!V632,IF($J$9=38,'Jeunes Plants'!W632,IF($J$9=39,'Jeunes Plants'!X632,IF($J$9=40,'Jeunes Plants'!Y632,IF($J$9=41,'Jeunes Plants'!Z632,IF($J$9=42,'Jeunes Plants'!AA632,IF($J$9=43,'Jeunes Plants'!AB632,IF($J$9=44,'Jeunes Plants'!AC632,IF($J$9=45,'Jeunes Plants'!AD632,IF($J$9=46,'Jeunes Plants'!AE632,IF($J$9=47,'Jeunes Plants'!AF632,IF($J$9=48,'Jeunes Plants'!AG632,IF($J$9=49,'Jeunes Plants'!AH632,IF($J$9=50,'Jeunes Plants'!AI632,IF($J$9=51,'Jeunes Plants'!AJ632,IF($J$9=52,'Jeunes Plants'!AK632,IF($J$9=1,'Jeunes Plants'!AL632,IF($J$9=2,'Jeunes Plants'!AM632,IF($J$9=3,'Jeunes Plants'!AN632,IF($J$9=4,'Jeunes Plants'!AO632,IF($J$9=5,'Jeunes Plants'!AP632,IF($J$9=6,'Jeunes Plants'!AQ632,IF($J$9=7,'Jeunes Plants'!AR632,IF($J$9=8,'Jeunes Plants'!AS632,IF($J$9=9,'Jeunes Plants'!AT632,IF($J$9=10,'Jeunes Plants'!AU632,IF($J$9=11,'Jeunes Plants'!AV632,IF($J$9=12,'Jeunes Plants'!AW632,IF($J$9=13,'Jeunes Plants'!AX632,IF($J$9=14,'Jeunes Plants'!AY632,IF($J$9=15,'Jeunes Plants'!AZ632,IF($J$9=16,'Jeunes Plants'!BA632,IF($J$9=17,'Jeunes Plants'!BB632,IF($J$9=18,'Jeunes Plants'!BC632,IF($J$9=19,'Jeunes Plants'!BD632,IF($J$9=20,'Jeunes Plants'!BE632,IF($J$9=21,'Jeunes Plants'!BF632,IF($J$9=22,'Jeunes Plants'!BG632,IF($J$9=23,'Jeunes Plants'!BH632,IF($J$9=24,'Jeunes Plants'!BI632,IF($J$9=25,'Jeunes Plants'!BJ632,IF($J$9=26,'Jeunes Plants'!BK632,IF($J$9=27,'Jeunes Plants'!BL632,IF($J$9=28,'Jeunes Plants'!BM632,IF($J$9=29,'Jeunes Plants'!BN632,IF($J$9=30,'Jeunes Plants'!BO632,IF($J$9=31,'Jeunes Plants'!BP632,IF($J$9=32,'Jeunes Plants'!BQ632,IF($J$9=33,'Jeunes Plants'!BR632,IF($J$9=34,'Jeunes Plants'!BS632,IF($J$9=35,'Jeunes Plants'!B12535,))))))))))))))))))))))))))))))))))))))))))))))))))))</f>
        <v>0</v>
      </c>
      <c r="K879" s="103" t="str">
        <f>IF('Jeunes Plants'!R632=0,"","Erreur")</f>
        <v/>
      </c>
    </row>
    <row r="880" spans="1:11" x14ac:dyDescent="0.25">
      <c r="A880" s="103">
        <f>IF('Jeunes Plants'!A633&lt;&gt;"",'Jeunes Plants'!A633,"")</f>
        <v>14430</v>
      </c>
      <c r="B880" s="103" t="str">
        <f>IF('Jeunes Plants'!L633&lt;&gt;"",'Jeunes Plants'!L633,"")</f>
        <v>S7</v>
      </c>
      <c r="C880" s="107" t="str">
        <f>IF('Jeunes Plants'!B633&lt;&gt;"",'Jeunes Plants'!B633,"")</f>
        <v>IMPATIENS NELLE GUINEE PARADISE</v>
      </c>
      <c r="D880" s="107" t="str">
        <f>IF('Jeunes Plants'!C633&lt;&gt;"",'Jeunes Plants'!C633,"")</f>
        <v>Orotina</v>
      </c>
      <c r="E880" s="103">
        <f>IF('Jeunes Plants'!H633&lt;&gt;"",'Jeunes Plants'!H633,"")</f>
        <v>6</v>
      </c>
      <c r="F880" s="103" t="str">
        <f>IF('Jeunes Plants'!E633&lt;&gt;"",'Jeunes Plants'!E633,"")</f>
        <v>B</v>
      </c>
      <c r="G880" s="103" t="str">
        <f>IF('Jeunes Plants'!N633&lt;&gt;"",'Jeunes Plants'!N633,"")</f>
        <v>M3</v>
      </c>
      <c r="H880" s="103" t="str">
        <f>IF('Jeunes Plants'!I633&lt;&gt;"",'Jeunes Plants'!I633,"")</f>
        <v>A</v>
      </c>
      <c r="I880" s="103">
        <f>IF('Jeunes Plants'!J633&lt;&gt;"",'Jeunes Plants'!J633,"")</f>
        <v>3.5999999999999997E-2</v>
      </c>
      <c r="J880" s="103">
        <f>IF($J$9=36,'Jeunes Plants'!U633,IF($J$9=37,'Jeunes Plants'!V633,IF($J$9=38,'Jeunes Plants'!W633,IF($J$9=39,'Jeunes Plants'!X633,IF($J$9=40,'Jeunes Plants'!Y633,IF($J$9=41,'Jeunes Plants'!Z633,IF($J$9=42,'Jeunes Plants'!AA633,IF($J$9=43,'Jeunes Plants'!AB633,IF($J$9=44,'Jeunes Plants'!AC633,IF($J$9=45,'Jeunes Plants'!AD633,IF($J$9=46,'Jeunes Plants'!AE633,IF($J$9=47,'Jeunes Plants'!AF633,IF($J$9=48,'Jeunes Plants'!AG633,IF($J$9=49,'Jeunes Plants'!AH633,IF($J$9=50,'Jeunes Plants'!AI633,IF($J$9=51,'Jeunes Plants'!AJ633,IF($J$9=52,'Jeunes Plants'!AK633,IF($J$9=1,'Jeunes Plants'!AL633,IF($J$9=2,'Jeunes Plants'!AM633,IF($J$9=3,'Jeunes Plants'!AN633,IF($J$9=4,'Jeunes Plants'!AO633,IF($J$9=5,'Jeunes Plants'!AP633,IF($J$9=6,'Jeunes Plants'!AQ633,IF($J$9=7,'Jeunes Plants'!AR633,IF($J$9=8,'Jeunes Plants'!AS633,IF($J$9=9,'Jeunes Plants'!AT633,IF($J$9=10,'Jeunes Plants'!AU633,IF($J$9=11,'Jeunes Plants'!AV633,IF($J$9=12,'Jeunes Plants'!AW633,IF($J$9=13,'Jeunes Plants'!AX633,IF($J$9=14,'Jeunes Plants'!AY633,IF($J$9=15,'Jeunes Plants'!AZ633,IF($J$9=16,'Jeunes Plants'!BA633,IF($J$9=17,'Jeunes Plants'!BB633,IF($J$9=18,'Jeunes Plants'!BC633,IF($J$9=19,'Jeunes Plants'!BD633,IF($J$9=20,'Jeunes Plants'!BE633,IF($J$9=21,'Jeunes Plants'!BF633,IF($J$9=22,'Jeunes Plants'!BG633,IF($J$9=23,'Jeunes Plants'!BH633,IF($J$9=24,'Jeunes Plants'!BI633,IF($J$9=25,'Jeunes Plants'!BJ633,IF($J$9=26,'Jeunes Plants'!BK633,IF($J$9=27,'Jeunes Plants'!BL633,IF($J$9=28,'Jeunes Plants'!BM633,IF($J$9=29,'Jeunes Plants'!BN633,IF($J$9=30,'Jeunes Plants'!BO633,IF($J$9=31,'Jeunes Plants'!BP633,IF($J$9=32,'Jeunes Plants'!BQ633,IF($J$9=33,'Jeunes Plants'!BR633,IF($J$9=34,'Jeunes Plants'!BS633,IF($J$9=35,'Jeunes Plants'!B12536,))))))))))))))))))))))))))))))))))))))))))))))))))))</f>
        <v>0</v>
      </c>
      <c r="K880" s="103" t="str">
        <f>IF('Jeunes Plants'!R633=0,"","Erreur")</f>
        <v/>
      </c>
    </row>
    <row r="881" spans="1:11" x14ac:dyDescent="0.25">
      <c r="A881" s="103">
        <f>IF('Jeunes Plants'!A634&lt;&gt;"",'Jeunes Plants'!A634,"")</f>
        <v>1001</v>
      </c>
      <c r="B881" s="103" t="str">
        <f>IF('Jeunes Plants'!L634&lt;&gt;"",'Jeunes Plants'!L634,"")</f>
        <v>S7</v>
      </c>
      <c r="C881" s="107" t="str">
        <f>IF('Jeunes Plants'!B634&lt;&gt;"",'Jeunes Plants'!B634,"")</f>
        <v>IMPATIENS NELLE GUINEE PARADISE</v>
      </c>
      <c r="D881" s="107" t="str">
        <f>IF('Jeunes Plants'!C634&lt;&gt;"",'Jeunes Plants'!C634,"")</f>
        <v xml:space="preserve">Timor </v>
      </c>
      <c r="E881" s="103">
        <f>IF('Jeunes Plants'!H634&lt;&gt;"",'Jeunes Plants'!H634,"")</f>
        <v>6</v>
      </c>
      <c r="F881" s="103" t="str">
        <f>IF('Jeunes Plants'!E634&lt;&gt;"",'Jeunes Plants'!E634,"")</f>
        <v>B</v>
      </c>
      <c r="G881" s="103" t="str">
        <f>IF('Jeunes Plants'!N634&lt;&gt;"",'Jeunes Plants'!N634,"")</f>
        <v>M3</v>
      </c>
      <c r="H881" s="103" t="str">
        <f>IF('Jeunes Plants'!I634&lt;&gt;"",'Jeunes Plants'!I634,"")</f>
        <v>A</v>
      </c>
      <c r="I881" s="103">
        <f>IF('Jeunes Plants'!J634&lt;&gt;"",'Jeunes Plants'!J634,"")</f>
        <v>3.5999999999999997E-2</v>
      </c>
      <c r="J881" s="103">
        <f>IF($J$9=36,'Jeunes Plants'!U634,IF($J$9=37,'Jeunes Plants'!V634,IF($J$9=38,'Jeunes Plants'!W634,IF($J$9=39,'Jeunes Plants'!X634,IF($J$9=40,'Jeunes Plants'!Y634,IF($J$9=41,'Jeunes Plants'!Z634,IF($J$9=42,'Jeunes Plants'!AA634,IF($J$9=43,'Jeunes Plants'!AB634,IF($J$9=44,'Jeunes Plants'!AC634,IF($J$9=45,'Jeunes Plants'!AD634,IF($J$9=46,'Jeunes Plants'!AE634,IF($J$9=47,'Jeunes Plants'!AF634,IF($J$9=48,'Jeunes Plants'!AG634,IF($J$9=49,'Jeunes Plants'!AH634,IF($J$9=50,'Jeunes Plants'!AI634,IF($J$9=51,'Jeunes Plants'!AJ634,IF($J$9=52,'Jeunes Plants'!AK634,IF($J$9=1,'Jeunes Plants'!AL634,IF($J$9=2,'Jeunes Plants'!AM634,IF($J$9=3,'Jeunes Plants'!AN634,IF($J$9=4,'Jeunes Plants'!AO634,IF($J$9=5,'Jeunes Plants'!AP634,IF($J$9=6,'Jeunes Plants'!AQ634,IF($J$9=7,'Jeunes Plants'!AR634,IF($J$9=8,'Jeunes Plants'!AS634,IF($J$9=9,'Jeunes Plants'!AT634,IF($J$9=10,'Jeunes Plants'!AU634,IF($J$9=11,'Jeunes Plants'!AV634,IF($J$9=12,'Jeunes Plants'!AW634,IF($J$9=13,'Jeunes Plants'!AX634,IF($J$9=14,'Jeunes Plants'!AY634,IF($J$9=15,'Jeunes Plants'!AZ634,IF($J$9=16,'Jeunes Plants'!BA634,IF($J$9=17,'Jeunes Plants'!BB634,IF($J$9=18,'Jeunes Plants'!BC634,IF($J$9=19,'Jeunes Plants'!BD634,IF($J$9=20,'Jeunes Plants'!BE634,IF($J$9=21,'Jeunes Plants'!BF634,IF($J$9=22,'Jeunes Plants'!BG634,IF($J$9=23,'Jeunes Plants'!BH634,IF($J$9=24,'Jeunes Plants'!BI634,IF($J$9=25,'Jeunes Plants'!BJ634,IF($J$9=26,'Jeunes Plants'!BK634,IF($J$9=27,'Jeunes Plants'!BL634,IF($J$9=28,'Jeunes Plants'!BM634,IF($J$9=29,'Jeunes Plants'!BN634,IF($J$9=30,'Jeunes Plants'!BO634,IF($J$9=31,'Jeunes Plants'!BP634,IF($J$9=32,'Jeunes Plants'!BQ634,IF($J$9=33,'Jeunes Plants'!BR634,IF($J$9=34,'Jeunes Plants'!BS634,IF($J$9=35,'Jeunes Plants'!B12537,))))))))))))))))))))))))))))))))))))))))))))))))))))</f>
        <v>0</v>
      </c>
      <c r="K881" s="103" t="str">
        <f>IF('Jeunes Plants'!R634=0,"","Erreur")</f>
        <v/>
      </c>
    </row>
    <row r="882" spans="1:11" x14ac:dyDescent="0.25">
      <c r="A882" s="103">
        <f>IF('Jeunes Plants'!A635&lt;&gt;"",'Jeunes Plants'!A635,"")</f>
        <v>10731</v>
      </c>
      <c r="B882" s="103" t="str">
        <f>IF('Jeunes Plants'!L635&lt;&gt;"",'Jeunes Plants'!L635,"")</f>
        <v>S7</v>
      </c>
      <c r="C882" s="107" t="str">
        <f>IF('Jeunes Plants'!B635&lt;&gt;"",'Jeunes Plants'!B635,"")</f>
        <v>IMPATIENS NELLE GUINEE PARADISE</v>
      </c>
      <c r="D882" s="107" t="str">
        <f>IF('Jeunes Plants'!C635&lt;&gt;"",'Jeunes Plants'!C635,"")</f>
        <v xml:space="preserve">Tomini </v>
      </c>
      <c r="E882" s="103">
        <f>IF('Jeunes Plants'!H635&lt;&gt;"",'Jeunes Plants'!H635,"")</f>
        <v>6</v>
      </c>
      <c r="F882" s="103" t="str">
        <f>IF('Jeunes Plants'!E635&lt;&gt;"",'Jeunes Plants'!E635,"")</f>
        <v>B</v>
      </c>
      <c r="G882" s="103" t="str">
        <f>IF('Jeunes Plants'!N635&lt;&gt;"",'Jeunes Plants'!N635,"")</f>
        <v>M3</v>
      </c>
      <c r="H882" s="103" t="str">
        <f>IF('Jeunes Plants'!I635&lt;&gt;"",'Jeunes Plants'!I635,"")</f>
        <v>A</v>
      </c>
      <c r="I882" s="103">
        <f>IF('Jeunes Plants'!J635&lt;&gt;"",'Jeunes Plants'!J635,"")</f>
        <v>3.5999999999999997E-2</v>
      </c>
      <c r="J882" s="103">
        <f>IF($J$9=36,'Jeunes Plants'!U635,IF($J$9=37,'Jeunes Plants'!V635,IF($J$9=38,'Jeunes Plants'!W635,IF($J$9=39,'Jeunes Plants'!X635,IF($J$9=40,'Jeunes Plants'!Y635,IF($J$9=41,'Jeunes Plants'!Z635,IF($J$9=42,'Jeunes Plants'!AA635,IF($J$9=43,'Jeunes Plants'!AB635,IF($J$9=44,'Jeunes Plants'!AC635,IF($J$9=45,'Jeunes Plants'!AD635,IF($J$9=46,'Jeunes Plants'!AE635,IF($J$9=47,'Jeunes Plants'!AF635,IF($J$9=48,'Jeunes Plants'!AG635,IF($J$9=49,'Jeunes Plants'!AH635,IF($J$9=50,'Jeunes Plants'!AI635,IF($J$9=51,'Jeunes Plants'!AJ635,IF($J$9=52,'Jeunes Plants'!AK635,IF($J$9=1,'Jeunes Plants'!AL635,IF($J$9=2,'Jeunes Plants'!AM635,IF($J$9=3,'Jeunes Plants'!AN635,IF($J$9=4,'Jeunes Plants'!AO635,IF($J$9=5,'Jeunes Plants'!AP635,IF($J$9=6,'Jeunes Plants'!AQ635,IF($J$9=7,'Jeunes Plants'!AR635,IF($J$9=8,'Jeunes Plants'!AS635,IF($J$9=9,'Jeunes Plants'!AT635,IF($J$9=10,'Jeunes Plants'!AU635,IF($J$9=11,'Jeunes Plants'!AV635,IF($J$9=12,'Jeunes Plants'!AW635,IF($J$9=13,'Jeunes Plants'!AX635,IF($J$9=14,'Jeunes Plants'!AY635,IF($J$9=15,'Jeunes Plants'!AZ635,IF($J$9=16,'Jeunes Plants'!BA635,IF($J$9=17,'Jeunes Plants'!BB635,IF($J$9=18,'Jeunes Plants'!BC635,IF($J$9=19,'Jeunes Plants'!BD635,IF($J$9=20,'Jeunes Plants'!BE635,IF($J$9=21,'Jeunes Plants'!BF635,IF($J$9=22,'Jeunes Plants'!BG635,IF($J$9=23,'Jeunes Plants'!BH635,IF($J$9=24,'Jeunes Plants'!BI635,IF($J$9=25,'Jeunes Plants'!BJ635,IF($J$9=26,'Jeunes Plants'!BK635,IF($J$9=27,'Jeunes Plants'!BL635,IF($J$9=28,'Jeunes Plants'!BM635,IF($J$9=29,'Jeunes Plants'!BN635,IF($J$9=30,'Jeunes Plants'!BO635,IF($J$9=31,'Jeunes Plants'!BP635,IF($J$9=32,'Jeunes Plants'!BQ635,IF($J$9=33,'Jeunes Plants'!BR635,IF($J$9=34,'Jeunes Plants'!BS635,IF($J$9=35,'Jeunes Plants'!B12538,))))))))))))))))))))))))))))))))))))))))))))))))))))</f>
        <v>0</v>
      </c>
      <c r="K882" s="103" t="str">
        <f>IF('Jeunes Plants'!R635=0,"","Erreur")</f>
        <v/>
      </c>
    </row>
    <row r="883" spans="1:11" x14ac:dyDescent="0.25">
      <c r="A883" s="103">
        <f>IF('Jeunes Plants'!A636&lt;&gt;"",'Jeunes Plants'!A636,"")</f>
        <v>12330</v>
      </c>
      <c r="B883" s="103" t="str">
        <f>IF('Jeunes Plants'!L636&lt;&gt;"",'Jeunes Plants'!L636,"")</f>
        <v>S7</v>
      </c>
      <c r="C883" s="107" t="str">
        <f>IF('Jeunes Plants'!B636&lt;&gt;"",'Jeunes Plants'!B636,"")</f>
        <v>IMPATIENS NELLE GUINEE PARADISE</v>
      </c>
      <c r="D883" s="107" t="str">
        <f>IF('Jeunes Plants'!C636&lt;&gt;"",'Jeunes Plants'!C636,"")</f>
        <v>Totoya</v>
      </c>
      <c r="E883" s="103">
        <f>IF('Jeunes Plants'!H636&lt;&gt;"",'Jeunes Plants'!H636,"")</f>
        <v>6</v>
      </c>
      <c r="F883" s="103" t="str">
        <f>IF('Jeunes Plants'!E636&lt;&gt;"",'Jeunes Plants'!E636,"")</f>
        <v>B</v>
      </c>
      <c r="G883" s="103" t="str">
        <f>IF('Jeunes Plants'!N636&lt;&gt;"",'Jeunes Plants'!N636,"")</f>
        <v>M3</v>
      </c>
      <c r="H883" s="103" t="str">
        <f>IF('Jeunes Plants'!I636&lt;&gt;"",'Jeunes Plants'!I636,"")</f>
        <v>A</v>
      </c>
      <c r="I883" s="103">
        <f>IF('Jeunes Plants'!J636&lt;&gt;"",'Jeunes Plants'!J636,"")</f>
        <v>3.5999999999999997E-2</v>
      </c>
      <c r="J883" s="103">
        <f>IF($J$9=36,'Jeunes Plants'!U636,IF($J$9=37,'Jeunes Plants'!V636,IF($J$9=38,'Jeunes Plants'!W636,IF($J$9=39,'Jeunes Plants'!X636,IF($J$9=40,'Jeunes Plants'!Y636,IF($J$9=41,'Jeunes Plants'!Z636,IF($J$9=42,'Jeunes Plants'!AA636,IF($J$9=43,'Jeunes Plants'!AB636,IF($J$9=44,'Jeunes Plants'!AC636,IF($J$9=45,'Jeunes Plants'!AD636,IF($J$9=46,'Jeunes Plants'!AE636,IF($J$9=47,'Jeunes Plants'!AF636,IF($J$9=48,'Jeunes Plants'!AG636,IF($J$9=49,'Jeunes Plants'!AH636,IF($J$9=50,'Jeunes Plants'!AI636,IF($J$9=51,'Jeunes Plants'!AJ636,IF($J$9=52,'Jeunes Plants'!AK636,IF($J$9=1,'Jeunes Plants'!AL636,IF($J$9=2,'Jeunes Plants'!AM636,IF($J$9=3,'Jeunes Plants'!AN636,IF($J$9=4,'Jeunes Plants'!AO636,IF($J$9=5,'Jeunes Plants'!AP636,IF($J$9=6,'Jeunes Plants'!AQ636,IF($J$9=7,'Jeunes Plants'!AR636,IF($J$9=8,'Jeunes Plants'!AS636,IF($J$9=9,'Jeunes Plants'!AT636,IF($J$9=10,'Jeunes Plants'!AU636,IF($J$9=11,'Jeunes Plants'!AV636,IF($J$9=12,'Jeunes Plants'!AW636,IF($J$9=13,'Jeunes Plants'!AX636,IF($J$9=14,'Jeunes Plants'!AY636,IF($J$9=15,'Jeunes Plants'!AZ636,IF($J$9=16,'Jeunes Plants'!BA636,IF($J$9=17,'Jeunes Plants'!BB636,IF($J$9=18,'Jeunes Plants'!BC636,IF($J$9=19,'Jeunes Plants'!BD636,IF($J$9=20,'Jeunes Plants'!BE636,IF($J$9=21,'Jeunes Plants'!BF636,IF($J$9=22,'Jeunes Plants'!BG636,IF($J$9=23,'Jeunes Plants'!BH636,IF($J$9=24,'Jeunes Plants'!BI636,IF($J$9=25,'Jeunes Plants'!BJ636,IF($J$9=26,'Jeunes Plants'!BK636,IF($J$9=27,'Jeunes Plants'!BL636,IF($J$9=28,'Jeunes Plants'!BM636,IF($J$9=29,'Jeunes Plants'!BN636,IF($J$9=30,'Jeunes Plants'!BO636,IF($J$9=31,'Jeunes Plants'!BP636,IF($J$9=32,'Jeunes Plants'!BQ636,IF($J$9=33,'Jeunes Plants'!BR636,IF($J$9=34,'Jeunes Plants'!BS636,IF($J$9=35,'Jeunes Plants'!B12539,))))))))))))))))))))))))))))))))))))))))))))))))))))</f>
        <v>0</v>
      </c>
      <c r="K883" s="103" t="str">
        <f>IF('Jeunes Plants'!R636=0,"","Erreur")</f>
        <v/>
      </c>
    </row>
    <row r="884" spans="1:11" x14ac:dyDescent="0.25">
      <c r="A884" s="103">
        <f>IF('Jeunes Plants'!A637&lt;&gt;"",'Jeunes Plants'!A637,"")</f>
        <v>520</v>
      </c>
      <c r="B884" s="103" t="str">
        <f>IF('Jeunes Plants'!L637&lt;&gt;"",'Jeunes Plants'!L637,"")</f>
        <v>S7</v>
      </c>
      <c r="C884" s="107" t="str">
        <f>IF('Jeunes Plants'!B637&lt;&gt;"",'Jeunes Plants'!B637,"")</f>
        <v>IMPATIENS NELLE GUINEE PARADISE</v>
      </c>
      <c r="D884" s="107" t="str">
        <f>IF('Jeunes Plants'!C637&lt;&gt;"",'Jeunes Plants'!C637,"")</f>
        <v xml:space="preserve">Variés </v>
      </c>
      <c r="E884" s="103">
        <f>IF('Jeunes Plants'!H637&lt;&gt;"",'Jeunes Plants'!H637,"")</f>
        <v>6</v>
      </c>
      <c r="F884" s="103" t="str">
        <f>IF('Jeunes Plants'!E637&lt;&gt;"",'Jeunes Plants'!E637,"")</f>
        <v>B</v>
      </c>
      <c r="G884" s="103" t="str">
        <f>IF('Jeunes Plants'!N637&lt;&gt;"",'Jeunes Plants'!N637,"")</f>
        <v>M3</v>
      </c>
      <c r="H884" s="103" t="str">
        <f>IF('Jeunes Plants'!I637&lt;&gt;"",'Jeunes Plants'!I637,"")</f>
        <v>A</v>
      </c>
      <c r="I884" s="103">
        <f>IF('Jeunes Plants'!J637&lt;&gt;"",'Jeunes Plants'!J637,"")</f>
        <v>3.5999999999999997E-2</v>
      </c>
      <c r="J884" s="103">
        <f>IF($J$9=36,'Jeunes Plants'!U637,IF($J$9=37,'Jeunes Plants'!V637,IF($J$9=38,'Jeunes Plants'!W637,IF($J$9=39,'Jeunes Plants'!X637,IF($J$9=40,'Jeunes Plants'!Y637,IF($J$9=41,'Jeunes Plants'!Z637,IF($J$9=42,'Jeunes Plants'!AA637,IF($J$9=43,'Jeunes Plants'!AB637,IF($J$9=44,'Jeunes Plants'!AC637,IF($J$9=45,'Jeunes Plants'!AD637,IF($J$9=46,'Jeunes Plants'!AE637,IF($J$9=47,'Jeunes Plants'!AF637,IF($J$9=48,'Jeunes Plants'!AG637,IF($J$9=49,'Jeunes Plants'!AH637,IF($J$9=50,'Jeunes Plants'!AI637,IF($J$9=51,'Jeunes Plants'!AJ637,IF($J$9=52,'Jeunes Plants'!AK637,IF($J$9=1,'Jeunes Plants'!AL637,IF($J$9=2,'Jeunes Plants'!AM637,IF($J$9=3,'Jeunes Plants'!AN637,IF($J$9=4,'Jeunes Plants'!AO637,IF($J$9=5,'Jeunes Plants'!AP637,IF($J$9=6,'Jeunes Plants'!AQ637,IF($J$9=7,'Jeunes Plants'!AR637,IF($J$9=8,'Jeunes Plants'!AS637,IF($J$9=9,'Jeunes Plants'!AT637,IF($J$9=10,'Jeunes Plants'!AU637,IF($J$9=11,'Jeunes Plants'!AV637,IF($J$9=12,'Jeunes Plants'!AW637,IF($J$9=13,'Jeunes Plants'!AX637,IF($J$9=14,'Jeunes Plants'!AY637,IF($J$9=15,'Jeunes Plants'!AZ637,IF($J$9=16,'Jeunes Plants'!BA637,IF($J$9=17,'Jeunes Plants'!BB637,IF($J$9=18,'Jeunes Plants'!BC637,IF($J$9=19,'Jeunes Plants'!BD637,IF($J$9=20,'Jeunes Plants'!BE637,IF($J$9=21,'Jeunes Plants'!BF637,IF($J$9=22,'Jeunes Plants'!BG637,IF($J$9=23,'Jeunes Plants'!BH637,IF($J$9=24,'Jeunes Plants'!BI637,IF($J$9=25,'Jeunes Plants'!BJ637,IF($J$9=26,'Jeunes Plants'!BK637,IF($J$9=27,'Jeunes Plants'!BL637,IF($J$9=28,'Jeunes Plants'!BM637,IF($J$9=29,'Jeunes Plants'!BN637,IF($J$9=30,'Jeunes Plants'!BO637,IF($J$9=31,'Jeunes Plants'!BP637,IF($J$9=32,'Jeunes Plants'!BQ637,IF($J$9=33,'Jeunes Plants'!BR637,IF($J$9=34,'Jeunes Plants'!BS637,IF($J$9=35,'Jeunes Plants'!B12540,))))))))))))))))))))))))))))))))))))))))))))))))))))</f>
        <v>0</v>
      </c>
      <c r="K884" s="103" t="str">
        <f>IF('Jeunes Plants'!R637=0,"","Erreur")</f>
        <v/>
      </c>
    </row>
    <row r="885" spans="1:11" x14ac:dyDescent="0.25">
      <c r="A885" s="450"/>
      <c r="B885" s="450"/>
      <c r="C885" s="451" t="s">
        <v>1925</v>
      </c>
      <c r="D885" s="451"/>
      <c r="E885" s="450"/>
      <c r="F885" s="450"/>
      <c r="G885" s="450"/>
      <c r="H885" s="450"/>
      <c r="I885" s="450"/>
      <c r="J885" s="450">
        <f>SUBTOTAL(9,J871:J884)</f>
        <v>0</v>
      </c>
      <c r="K885" s="450"/>
    </row>
    <row r="886" spans="1:11" x14ac:dyDescent="0.25">
      <c r="A886" s="103" t="str">
        <f>IF('Jeunes Plants'!A638&lt;&gt;"",'Jeunes Plants'!A638,"")</f>
        <v/>
      </c>
      <c r="B886" s="103" t="str">
        <f>IF('Jeunes Plants'!L638&lt;&gt;"",'Jeunes Plants'!L638,"")</f>
        <v>L</v>
      </c>
      <c r="C886" s="107" t="str">
        <f>IF('Jeunes Plants'!B638&lt;&gt;"",'Jeunes Plants'!B638,"")</f>
        <v>L</v>
      </c>
      <c r="D886" s="107" t="str">
        <f>IF('Jeunes Plants'!C638&lt;&gt;"",'Jeunes Plants'!C638,"")</f>
        <v/>
      </c>
      <c r="E886" s="103" t="str">
        <f>IF('Jeunes Plants'!H638&lt;&gt;"",'Jeunes Plants'!H638,"")</f>
        <v/>
      </c>
      <c r="F886" s="103" t="str">
        <f>IF('Jeunes Plants'!E638&lt;&gt;"",'Jeunes Plants'!E638,"")</f>
        <v/>
      </c>
      <c r="G886" s="103" t="str">
        <f>IF('Jeunes Plants'!N638&lt;&gt;"",'Jeunes Plants'!N638,"")</f>
        <v/>
      </c>
      <c r="H886" s="103" t="str">
        <f>IF('Jeunes Plants'!I638&lt;&gt;"",'Jeunes Plants'!I638,"")</f>
        <v/>
      </c>
      <c r="I886" s="103" t="str">
        <f>IF('Jeunes Plants'!J638&lt;&gt;"",'Jeunes Plants'!J638,"")</f>
        <v/>
      </c>
      <c r="J886" s="103">
        <f>IF($J$9=36,'Jeunes Plants'!U638,IF($J$9=37,'Jeunes Plants'!V638,IF($J$9=38,'Jeunes Plants'!W638,IF($J$9=39,'Jeunes Plants'!X638,IF($J$9=40,'Jeunes Plants'!Y638,IF($J$9=41,'Jeunes Plants'!Z638,IF($J$9=42,'Jeunes Plants'!AA638,IF($J$9=43,'Jeunes Plants'!AB638,IF($J$9=44,'Jeunes Plants'!AC638,IF($J$9=45,'Jeunes Plants'!AD638,IF($J$9=46,'Jeunes Plants'!AE638,IF($J$9=47,'Jeunes Plants'!AF638,IF($J$9=48,'Jeunes Plants'!AG638,IF($J$9=49,'Jeunes Plants'!AH638,IF($J$9=50,'Jeunes Plants'!AI638,IF($J$9=51,'Jeunes Plants'!AJ638,IF($J$9=52,'Jeunes Plants'!AK638,IF($J$9=1,'Jeunes Plants'!AL638,IF($J$9=2,'Jeunes Plants'!AM638,IF($J$9=3,'Jeunes Plants'!AN638,IF($J$9=4,'Jeunes Plants'!AO638,IF($J$9=5,'Jeunes Plants'!AP638,IF($J$9=6,'Jeunes Plants'!AQ638,IF($J$9=7,'Jeunes Plants'!AR638,IF($J$9=8,'Jeunes Plants'!AS638,IF($J$9=9,'Jeunes Plants'!AT638,IF($J$9=10,'Jeunes Plants'!AU638,IF($J$9=11,'Jeunes Plants'!AV638,IF($J$9=12,'Jeunes Plants'!AW638,IF($J$9=13,'Jeunes Plants'!AX638,IF($J$9=14,'Jeunes Plants'!AY638,IF($J$9=15,'Jeunes Plants'!AZ638,IF($J$9=16,'Jeunes Plants'!BA638,IF($J$9=17,'Jeunes Plants'!BB638,IF($J$9=18,'Jeunes Plants'!BC638,IF($J$9=19,'Jeunes Plants'!BD638,IF($J$9=20,'Jeunes Plants'!BE638,IF($J$9=21,'Jeunes Plants'!BF638,IF($J$9=22,'Jeunes Plants'!BG638,IF($J$9=23,'Jeunes Plants'!BH638,IF($J$9=24,'Jeunes Plants'!BI638,IF($J$9=25,'Jeunes Plants'!BJ638,IF($J$9=26,'Jeunes Plants'!BK638,IF($J$9=27,'Jeunes Plants'!BL638,IF($J$9=28,'Jeunes Plants'!BM638,IF($J$9=29,'Jeunes Plants'!BN638,IF($J$9=30,'Jeunes Plants'!BO638,IF($J$9=31,'Jeunes Plants'!BP638,IF($J$9=32,'Jeunes Plants'!BQ638,IF($J$9=33,'Jeunes Plants'!BR638,IF($J$9=34,'Jeunes Plants'!BS638,IF($J$9=35,'Jeunes Plants'!B12541,))))))))))))))))))))))))))))))))))))))))))))))))))))</f>
        <v>0</v>
      </c>
      <c r="K886" s="103" t="str">
        <f>IF('Jeunes Plants'!R638=0,"","Erreur")</f>
        <v/>
      </c>
    </row>
    <row r="887" spans="1:11" x14ac:dyDescent="0.25">
      <c r="A887" s="103">
        <f>IF('Jeunes Plants'!A639&lt;&gt;"",'Jeunes Plants'!A639,"")</f>
        <v>23791</v>
      </c>
      <c r="B887" s="103" t="str">
        <f>IF('Jeunes Plants'!L639&lt;&gt;"",'Jeunes Plants'!L639,"")</f>
        <v>S7</v>
      </c>
      <c r="C887" s="107" t="str">
        <f>IF('Jeunes Plants'!B639&lt;&gt;"",'Jeunes Plants'!B639,"")</f>
        <v>LANTANA CAMARA GEM COMPACT</v>
      </c>
      <c r="D887" s="107" t="str">
        <f>IF('Jeunes Plants'!C639&lt;&gt;"",'Jeunes Plants'!C639,"")</f>
        <v>Orange Fire</v>
      </c>
      <c r="E887" s="103">
        <f>IF('Jeunes Plants'!H639&lt;&gt;"",'Jeunes Plants'!H639,"")</f>
        <v>6</v>
      </c>
      <c r="F887" s="103" t="str">
        <f>IF('Jeunes Plants'!E639&lt;&gt;"",'Jeunes Plants'!E639,"")</f>
        <v>B</v>
      </c>
      <c r="G887" s="103" t="str">
        <f>IF('Jeunes Plants'!N639&lt;&gt;"",'Jeunes Plants'!N639,"")</f>
        <v>M3</v>
      </c>
      <c r="H887" s="103" t="str">
        <f>IF('Jeunes Plants'!I639&lt;&gt;"",'Jeunes Plants'!I639,"")</f>
        <v>A</v>
      </c>
      <c r="I887" s="103">
        <f>IF('Jeunes Plants'!J639&lt;&gt;"",'Jeunes Plants'!J639,"")</f>
        <v>0.05</v>
      </c>
      <c r="J887" s="103">
        <f>IF($J$9=36,'Jeunes Plants'!U639,IF($J$9=37,'Jeunes Plants'!V639,IF($J$9=38,'Jeunes Plants'!W639,IF($J$9=39,'Jeunes Plants'!X639,IF($J$9=40,'Jeunes Plants'!Y639,IF($J$9=41,'Jeunes Plants'!Z639,IF($J$9=42,'Jeunes Plants'!AA639,IF($J$9=43,'Jeunes Plants'!AB639,IF($J$9=44,'Jeunes Plants'!AC639,IF($J$9=45,'Jeunes Plants'!AD639,IF($J$9=46,'Jeunes Plants'!AE639,IF($J$9=47,'Jeunes Plants'!AF639,IF($J$9=48,'Jeunes Plants'!AG639,IF($J$9=49,'Jeunes Plants'!AH639,IF($J$9=50,'Jeunes Plants'!AI639,IF($J$9=51,'Jeunes Plants'!AJ639,IF($J$9=52,'Jeunes Plants'!AK639,IF($J$9=1,'Jeunes Plants'!AL639,IF($J$9=2,'Jeunes Plants'!AM639,IF($J$9=3,'Jeunes Plants'!AN639,IF($J$9=4,'Jeunes Plants'!AO639,IF($J$9=5,'Jeunes Plants'!AP639,IF($J$9=6,'Jeunes Plants'!AQ639,IF($J$9=7,'Jeunes Plants'!AR639,IF($J$9=8,'Jeunes Plants'!AS639,IF($J$9=9,'Jeunes Plants'!AT639,IF($J$9=10,'Jeunes Plants'!AU639,IF($J$9=11,'Jeunes Plants'!AV639,IF($J$9=12,'Jeunes Plants'!AW639,IF($J$9=13,'Jeunes Plants'!AX639,IF($J$9=14,'Jeunes Plants'!AY639,IF($J$9=15,'Jeunes Plants'!AZ639,IF($J$9=16,'Jeunes Plants'!BA639,IF($J$9=17,'Jeunes Plants'!BB639,IF($J$9=18,'Jeunes Plants'!BC639,IF($J$9=19,'Jeunes Plants'!BD639,IF($J$9=20,'Jeunes Plants'!BE639,IF($J$9=21,'Jeunes Plants'!BF639,IF($J$9=22,'Jeunes Plants'!BG639,IF($J$9=23,'Jeunes Plants'!BH639,IF($J$9=24,'Jeunes Plants'!BI639,IF($J$9=25,'Jeunes Plants'!BJ639,IF($J$9=26,'Jeunes Plants'!BK639,IF($J$9=27,'Jeunes Plants'!BL639,IF($J$9=28,'Jeunes Plants'!BM639,IF($J$9=29,'Jeunes Plants'!BN639,IF($J$9=30,'Jeunes Plants'!BO639,IF($J$9=31,'Jeunes Plants'!BP639,IF($J$9=32,'Jeunes Plants'!BQ639,IF($J$9=33,'Jeunes Plants'!BR639,IF($J$9=34,'Jeunes Plants'!BS639,IF($J$9=35,'Jeunes Plants'!B12542,))))))))))))))))))))))))))))))))))))))))))))))))))))</f>
        <v>0</v>
      </c>
      <c r="K887" s="103" t="str">
        <f>IF('Jeunes Plants'!R639=0,"","Erreur")</f>
        <v/>
      </c>
    </row>
    <row r="888" spans="1:11" x14ac:dyDescent="0.25">
      <c r="A888" s="103">
        <f>IF('Jeunes Plants'!A640&lt;&gt;"",'Jeunes Plants'!A640,"")</f>
        <v>26007</v>
      </c>
      <c r="B888" s="103" t="str">
        <f>IF('Jeunes Plants'!L640&lt;&gt;"",'Jeunes Plants'!L640,"")</f>
        <v>S7</v>
      </c>
      <c r="C888" s="107" t="str">
        <f>IF('Jeunes Plants'!B640&lt;&gt;"",'Jeunes Plants'!B640,"")</f>
        <v>LANTANA CAMARA GEM COMPACT</v>
      </c>
      <c r="D888" s="107" t="str">
        <f>IF('Jeunes Plants'!C640&lt;&gt;"",'Jeunes Plants'!C640,"")</f>
        <v>Pink Opal</v>
      </c>
      <c r="E888" s="103">
        <f>IF('Jeunes Plants'!H640&lt;&gt;"",'Jeunes Plants'!H640,"")</f>
        <v>6</v>
      </c>
      <c r="F888" s="103" t="str">
        <f>IF('Jeunes Plants'!E640&lt;&gt;"",'Jeunes Plants'!E640,"")</f>
        <v>B</v>
      </c>
      <c r="G888" s="103" t="str">
        <f>IF('Jeunes Plants'!N640&lt;&gt;"",'Jeunes Plants'!N640,"")</f>
        <v>M3</v>
      </c>
      <c r="H888" s="103" t="str">
        <f>IF('Jeunes Plants'!I640&lt;&gt;"",'Jeunes Plants'!I640,"")</f>
        <v>A</v>
      </c>
      <c r="I888" s="103">
        <f>IF('Jeunes Plants'!J640&lt;&gt;"",'Jeunes Plants'!J640,"")</f>
        <v>0.05</v>
      </c>
      <c r="J888" s="103">
        <f>IF($J$9=36,'Jeunes Plants'!U640,IF($J$9=37,'Jeunes Plants'!V640,IF($J$9=38,'Jeunes Plants'!W640,IF($J$9=39,'Jeunes Plants'!X640,IF($J$9=40,'Jeunes Plants'!Y640,IF($J$9=41,'Jeunes Plants'!Z640,IF($J$9=42,'Jeunes Plants'!AA640,IF($J$9=43,'Jeunes Plants'!AB640,IF($J$9=44,'Jeunes Plants'!AC640,IF($J$9=45,'Jeunes Plants'!AD640,IF($J$9=46,'Jeunes Plants'!AE640,IF($J$9=47,'Jeunes Plants'!AF640,IF($J$9=48,'Jeunes Plants'!AG640,IF($J$9=49,'Jeunes Plants'!AH640,IF($J$9=50,'Jeunes Plants'!AI640,IF($J$9=51,'Jeunes Plants'!AJ640,IF($J$9=52,'Jeunes Plants'!AK640,IF($J$9=1,'Jeunes Plants'!AL640,IF($J$9=2,'Jeunes Plants'!AM640,IF($J$9=3,'Jeunes Plants'!AN640,IF($J$9=4,'Jeunes Plants'!AO640,IF($J$9=5,'Jeunes Plants'!AP640,IF($J$9=6,'Jeunes Plants'!AQ640,IF($J$9=7,'Jeunes Plants'!AR640,IF($J$9=8,'Jeunes Plants'!AS640,IF($J$9=9,'Jeunes Plants'!AT640,IF($J$9=10,'Jeunes Plants'!AU640,IF($J$9=11,'Jeunes Plants'!AV640,IF($J$9=12,'Jeunes Plants'!AW640,IF($J$9=13,'Jeunes Plants'!AX640,IF($J$9=14,'Jeunes Plants'!AY640,IF($J$9=15,'Jeunes Plants'!AZ640,IF($J$9=16,'Jeunes Plants'!BA640,IF($J$9=17,'Jeunes Plants'!BB640,IF($J$9=18,'Jeunes Plants'!BC640,IF($J$9=19,'Jeunes Plants'!BD640,IF($J$9=20,'Jeunes Plants'!BE640,IF($J$9=21,'Jeunes Plants'!BF640,IF($J$9=22,'Jeunes Plants'!BG640,IF($J$9=23,'Jeunes Plants'!BH640,IF($J$9=24,'Jeunes Plants'!BI640,IF($J$9=25,'Jeunes Plants'!BJ640,IF($J$9=26,'Jeunes Plants'!BK640,IF($J$9=27,'Jeunes Plants'!BL640,IF($J$9=28,'Jeunes Plants'!BM640,IF($J$9=29,'Jeunes Plants'!BN640,IF($J$9=30,'Jeunes Plants'!BO640,IF($J$9=31,'Jeunes Plants'!BP640,IF($J$9=32,'Jeunes Plants'!BQ640,IF($J$9=33,'Jeunes Plants'!BR640,IF($J$9=34,'Jeunes Plants'!BS640,IF($J$9=35,'Jeunes Plants'!B12543,))))))))))))))))))))))))))))))))))))))))))))))))))))</f>
        <v>0</v>
      </c>
      <c r="K888" s="103" t="str">
        <f>IF('Jeunes Plants'!R640=0,"","Erreur")</f>
        <v/>
      </c>
    </row>
    <row r="889" spans="1:11" x14ac:dyDescent="0.25">
      <c r="A889" s="103">
        <f>IF('Jeunes Plants'!A641&lt;&gt;"",'Jeunes Plants'!A641,"")</f>
        <v>25201</v>
      </c>
      <c r="B889" s="103" t="str">
        <f>IF('Jeunes Plants'!L641&lt;&gt;"",'Jeunes Plants'!L641,"")</f>
        <v>S7</v>
      </c>
      <c r="C889" s="107" t="str">
        <f>IF('Jeunes Plants'!B641&lt;&gt;"",'Jeunes Plants'!B641,"")</f>
        <v>LANTANA CAMARA GEM COMPACT</v>
      </c>
      <c r="D889" s="107" t="str">
        <f>IF('Jeunes Plants'!C641&lt;&gt;"",'Jeunes Plants'!C641,"")</f>
        <v>Rose Quartz</v>
      </c>
      <c r="E889" s="103">
        <f>IF('Jeunes Plants'!H641&lt;&gt;"",'Jeunes Plants'!H641,"")</f>
        <v>6</v>
      </c>
      <c r="F889" s="103" t="str">
        <f>IF('Jeunes Plants'!E641&lt;&gt;"",'Jeunes Plants'!E641,"")</f>
        <v>B</v>
      </c>
      <c r="G889" s="103" t="str">
        <f>IF('Jeunes Plants'!N641&lt;&gt;"",'Jeunes Plants'!N641,"")</f>
        <v>M3</v>
      </c>
      <c r="H889" s="103" t="str">
        <f>IF('Jeunes Plants'!I641&lt;&gt;"",'Jeunes Plants'!I641,"")</f>
        <v>A</v>
      </c>
      <c r="I889" s="103">
        <f>IF('Jeunes Plants'!J641&lt;&gt;"",'Jeunes Plants'!J641,"")</f>
        <v>0.05</v>
      </c>
      <c r="J889" s="103">
        <f>IF($J$9=36,'Jeunes Plants'!U641,IF($J$9=37,'Jeunes Plants'!V641,IF($J$9=38,'Jeunes Plants'!W641,IF($J$9=39,'Jeunes Plants'!X641,IF($J$9=40,'Jeunes Plants'!Y641,IF($J$9=41,'Jeunes Plants'!Z641,IF($J$9=42,'Jeunes Plants'!AA641,IF($J$9=43,'Jeunes Plants'!AB641,IF($J$9=44,'Jeunes Plants'!AC641,IF($J$9=45,'Jeunes Plants'!AD641,IF($J$9=46,'Jeunes Plants'!AE641,IF($J$9=47,'Jeunes Plants'!AF641,IF($J$9=48,'Jeunes Plants'!AG641,IF($J$9=49,'Jeunes Plants'!AH641,IF($J$9=50,'Jeunes Plants'!AI641,IF($J$9=51,'Jeunes Plants'!AJ641,IF($J$9=52,'Jeunes Plants'!AK641,IF($J$9=1,'Jeunes Plants'!AL641,IF($J$9=2,'Jeunes Plants'!AM641,IF($J$9=3,'Jeunes Plants'!AN641,IF($J$9=4,'Jeunes Plants'!AO641,IF($J$9=5,'Jeunes Plants'!AP641,IF($J$9=6,'Jeunes Plants'!AQ641,IF($J$9=7,'Jeunes Plants'!AR641,IF($J$9=8,'Jeunes Plants'!AS641,IF($J$9=9,'Jeunes Plants'!AT641,IF($J$9=10,'Jeunes Plants'!AU641,IF($J$9=11,'Jeunes Plants'!AV641,IF($J$9=12,'Jeunes Plants'!AW641,IF($J$9=13,'Jeunes Plants'!AX641,IF($J$9=14,'Jeunes Plants'!AY641,IF($J$9=15,'Jeunes Plants'!AZ641,IF($J$9=16,'Jeunes Plants'!BA641,IF($J$9=17,'Jeunes Plants'!BB641,IF($J$9=18,'Jeunes Plants'!BC641,IF($J$9=19,'Jeunes Plants'!BD641,IF($J$9=20,'Jeunes Plants'!BE641,IF($J$9=21,'Jeunes Plants'!BF641,IF($J$9=22,'Jeunes Plants'!BG641,IF($J$9=23,'Jeunes Plants'!BH641,IF($J$9=24,'Jeunes Plants'!BI641,IF($J$9=25,'Jeunes Plants'!BJ641,IF($J$9=26,'Jeunes Plants'!BK641,IF($J$9=27,'Jeunes Plants'!BL641,IF($J$9=28,'Jeunes Plants'!BM641,IF($J$9=29,'Jeunes Plants'!BN641,IF($J$9=30,'Jeunes Plants'!BO641,IF($J$9=31,'Jeunes Plants'!BP641,IF($J$9=32,'Jeunes Plants'!BQ641,IF($J$9=33,'Jeunes Plants'!BR641,IF($J$9=34,'Jeunes Plants'!BS641,IF($J$9=35,'Jeunes Plants'!B12544,))))))))))))))))))))))))))))))))))))))))))))))))))))</f>
        <v>0</v>
      </c>
      <c r="K889" s="103" t="str">
        <f>IF('Jeunes Plants'!R641=0,"","Erreur")</f>
        <v/>
      </c>
    </row>
    <row r="890" spans="1:11" x14ac:dyDescent="0.25">
      <c r="A890" s="103">
        <f>IF('Jeunes Plants'!A642&lt;&gt;"",'Jeunes Plants'!A642,"")</f>
        <v>23582</v>
      </c>
      <c r="B890" s="103" t="str">
        <f>IF('Jeunes Plants'!L642&lt;&gt;"",'Jeunes Plants'!L642,"")</f>
        <v>S7</v>
      </c>
      <c r="C890" s="107" t="str">
        <f>IF('Jeunes Plants'!B642&lt;&gt;"",'Jeunes Plants'!B642,"")</f>
        <v>LANTANA CAMARA GEM COMPACT</v>
      </c>
      <c r="D890" s="107" t="str">
        <f>IF('Jeunes Plants'!C642&lt;&gt;"",'Jeunes Plants'!C642,"")</f>
        <v>Yellow Topaz</v>
      </c>
      <c r="E890" s="103">
        <f>IF('Jeunes Plants'!H642&lt;&gt;"",'Jeunes Plants'!H642,"")</f>
        <v>6</v>
      </c>
      <c r="F890" s="103" t="str">
        <f>IF('Jeunes Plants'!E642&lt;&gt;"",'Jeunes Plants'!E642,"")</f>
        <v>B</v>
      </c>
      <c r="G890" s="103" t="str">
        <f>IF('Jeunes Plants'!N642&lt;&gt;"",'Jeunes Plants'!N642,"")</f>
        <v>M3</v>
      </c>
      <c r="H890" s="103" t="str">
        <f>IF('Jeunes Plants'!I642&lt;&gt;"",'Jeunes Plants'!I642,"")</f>
        <v>A</v>
      </c>
      <c r="I890" s="103">
        <f>IF('Jeunes Plants'!J642&lt;&gt;"",'Jeunes Plants'!J642,"")</f>
        <v>0.05</v>
      </c>
      <c r="J890" s="103">
        <f>IF($J$9=36,'Jeunes Plants'!U642,IF($J$9=37,'Jeunes Plants'!V642,IF($J$9=38,'Jeunes Plants'!W642,IF($J$9=39,'Jeunes Plants'!X642,IF($J$9=40,'Jeunes Plants'!Y642,IF($J$9=41,'Jeunes Plants'!Z642,IF($J$9=42,'Jeunes Plants'!AA642,IF($J$9=43,'Jeunes Plants'!AB642,IF($J$9=44,'Jeunes Plants'!AC642,IF($J$9=45,'Jeunes Plants'!AD642,IF($J$9=46,'Jeunes Plants'!AE642,IF($J$9=47,'Jeunes Plants'!AF642,IF($J$9=48,'Jeunes Plants'!AG642,IF($J$9=49,'Jeunes Plants'!AH642,IF($J$9=50,'Jeunes Plants'!AI642,IF($J$9=51,'Jeunes Plants'!AJ642,IF($J$9=52,'Jeunes Plants'!AK642,IF($J$9=1,'Jeunes Plants'!AL642,IF($J$9=2,'Jeunes Plants'!AM642,IF($J$9=3,'Jeunes Plants'!AN642,IF($J$9=4,'Jeunes Plants'!AO642,IF($J$9=5,'Jeunes Plants'!AP642,IF($J$9=6,'Jeunes Plants'!AQ642,IF($J$9=7,'Jeunes Plants'!AR642,IF($J$9=8,'Jeunes Plants'!AS642,IF($J$9=9,'Jeunes Plants'!AT642,IF($J$9=10,'Jeunes Plants'!AU642,IF($J$9=11,'Jeunes Plants'!AV642,IF($J$9=12,'Jeunes Plants'!AW642,IF($J$9=13,'Jeunes Plants'!AX642,IF($J$9=14,'Jeunes Plants'!AY642,IF($J$9=15,'Jeunes Plants'!AZ642,IF($J$9=16,'Jeunes Plants'!BA642,IF($J$9=17,'Jeunes Plants'!BB642,IF($J$9=18,'Jeunes Plants'!BC642,IF($J$9=19,'Jeunes Plants'!BD642,IF($J$9=20,'Jeunes Plants'!BE642,IF($J$9=21,'Jeunes Plants'!BF642,IF($J$9=22,'Jeunes Plants'!BG642,IF($J$9=23,'Jeunes Plants'!BH642,IF($J$9=24,'Jeunes Plants'!BI642,IF($J$9=25,'Jeunes Plants'!BJ642,IF($J$9=26,'Jeunes Plants'!BK642,IF($J$9=27,'Jeunes Plants'!BL642,IF($J$9=28,'Jeunes Plants'!BM642,IF($J$9=29,'Jeunes Plants'!BN642,IF($J$9=30,'Jeunes Plants'!BO642,IF($J$9=31,'Jeunes Plants'!BP642,IF($J$9=32,'Jeunes Plants'!BQ642,IF($J$9=33,'Jeunes Plants'!BR642,IF($J$9=34,'Jeunes Plants'!BS642,IF($J$9=35,'Jeunes Plants'!B12545,))))))))))))))))))))))))))))))))))))))))))))))))))))</f>
        <v>0</v>
      </c>
      <c r="K890" s="103" t="str">
        <f>IF('Jeunes Plants'!R642=0,"","Erreur")</f>
        <v/>
      </c>
    </row>
    <row r="891" spans="1:11" x14ac:dyDescent="0.25">
      <c r="A891" s="103">
        <f>IF('Jeunes Plants'!A643&lt;&gt;"",'Jeunes Plants'!A643,"")</f>
        <v>22947</v>
      </c>
      <c r="B891" s="103" t="str">
        <f>IF('Jeunes Plants'!L643&lt;&gt;"",'Jeunes Plants'!L643,"")</f>
        <v>S7</v>
      </c>
      <c r="C891" s="107" t="str">
        <f>IF('Jeunes Plants'!B643&lt;&gt;"",'Jeunes Plants'!B643,"")</f>
        <v>LANTANA CAMARA GEM COMPACT</v>
      </c>
      <c r="D891" s="107" t="str">
        <f>IF('Jeunes Plants'!C643&lt;&gt;"",'Jeunes Plants'!C643,"")</f>
        <v>White Sapphire</v>
      </c>
      <c r="E891" s="103">
        <f>IF('Jeunes Plants'!H643&lt;&gt;"",'Jeunes Plants'!H643,"")</f>
        <v>6</v>
      </c>
      <c r="F891" s="103" t="str">
        <f>IF('Jeunes Plants'!E643&lt;&gt;"",'Jeunes Plants'!E643,"")</f>
        <v>B</v>
      </c>
      <c r="G891" s="103" t="str">
        <f>IF('Jeunes Plants'!N643&lt;&gt;"",'Jeunes Plants'!N643,"")</f>
        <v>M3</v>
      </c>
      <c r="H891" s="103" t="str">
        <f>IF('Jeunes Plants'!I643&lt;&gt;"",'Jeunes Plants'!I643,"")</f>
        <v>A</v>
      </c>
      <c r="I891" s="103">
        <f>IF('Jeunes Plants'!J643&lt;&gt;"",'Jeunes Plants'!J643,"")</f>
        <v>0.05</v>
      </c>
      <c r="J891" s="103">
        <f>IF($J$9=36,'Jeunes Plants'!U643,IF($J$9=37,'Jeunes Plants'!V643,IF($J$9=38,'Jeunes Plants'!W643,IF($J$9=39,'Jeunes Plants'!X643,IF($J$9=40,'Jeunes Plants'!Y643,IF($J$9=41,'Jeunes Plants'!Z643,IF($J$9=42,'Jeunes Plants'!AA643,IF($J$9=43,'Jeunes Plants'!AB643,IF($J$9=44,'Jeunes Plants'!AC643,IF($J$9=45,'Jeunes Plants'!AD643,IF($J$9=46,'Jeunes Plants'!AE643,IF($J$9=47,'Jeunes Plants'!AF643,IF($J$9=48,'Jeunes Plants'!AG643,IF($J$9=49,'Jeunes Plants'!AH643,IF($J$9=50,'Jeunes Plants'!AI643,IF($J$9=51,'Jeunes Plants'!AJ643,IF($J$9=52,'Jeunes Plants'!AK643,IF($J$9=1,'Jeunes Plants'!AL643,IF($J$9=2,'Jeunes Plants'!AM643,IF($J$9=3,'Jeunes Plants'!AN643,IF($J$9=4,'Jeunes Plants'!AO643,IF($J$9=5,'Jeunes Plants'!AP643,IF($J$9=6,'Jeunes Plants'!AQ643,IF($J$9=7,'Jeunes Plants'!AR643,IF($J$9=8,'Jeunes Plants'!AS643,IF($J$9=9,'Jeunes Plants'!AT643,IF($J$9=10,'Jeunes Plants'!AU643,IF($J$9=11,'Jeunes Plants'!AV643,IF($J$9=12,'Jeunes Plants'!AW643,IF($J$9=13,'Jeunes Plants'!AX643,IF($J$9=14,'Jeunes Plants'!AY643,IF($J$9=15,'Jeunes Plants'!AZ643,IF($J$9=16,'Jeunes Plants'!BA643,IF($J$9=17,'Jeunes Plants'!BB643,IF($J$9=18,'Jeunes Plants'!BC643,IF($J$9=19,'Jeunes Plants'!BD643,IF($J$9=20,'Jeunes Plants'!BE643,IF($J$9=21,'Jeunes Plants'!BF643,IF($J$9=22,'Jeunes Plants'!BG643,IF($J$9=23,'Jeunes Plants'!BH643,IF($J$9=24,'Jeunes Plants'!BI643,IF($J$9=25,'Jeunes Plants'!BJ643,IF($J$9=26,'Jeunes Plants'!BK643,IF($J$9=27,'Jeunes Plants'!BL643,IF($J$9=28,'Jeunes Plants'!BM643,IF($J$9=29,'Jeunes Plants'!BN643,IF($J$9=30,'Jeunes Plants'!BO643,IF($J$9=31,'Jeunes Plants'!BP643,IF($J$9=32,'Jeunes Plants'!BQ643,IF($J$9=33,'Jeunes Plants'!BR643,IF($J$9=34,'Jeunes Plants'!BS643,IF($J$9=35,'Jeunes Plants'!B12546,))))))))))))))))))))))))))))))))))))))))))))))))))))</f>
        <v>0</v>
      </c>
      <c r="K891" s="103" t="str">
        <f>IF('Jeunes Plants'!R643=0,"","Erreur")</f>
        <v/>
      </c>
    </row>
    <row r="892" spans="1:11" x14ac:dyDescent="0.25">
      <c r="A892" s="103">
        <f>IF('Jeunes Plants'!A644&lt;&gt;"",'Jeunes Plants'!A644,"")</f>
        <v>25202</v>
      </c>
      <c r="B892" s="103" t="str">
        <f>IF('Jeunes Plants'!L644&lt;&gt;"",'Jeunes Plants'!L644,"")</f>
        <v>S7</v>
      </c>
      <c r="C892" s="107" t="str">
        <f>IF('Jeunes Plants'!B644&lt;&gt;"",'Jeunes Plants'!B644,"")</f>
        <v>LANTANA CAMARA GEM COMPACT</v>
      </c>
      <c r="D892" s="107" t="str">
        <f>IF('Jeunes Plants'!C644&lt;&gt;"",'Jeunes Plants'!C644,"")</f>
        <v>Variés Compact</v>
      </c>
      <c r="E892" s="103">
        <f>IF('Jeunes Plants'!H644&lt;&gt;"",'Jeunes Plants'!H644,"")</f>
        <v>6</v>
      </c>
      <c r="F892" s="103" t="str">
        <f>IF('Jeunes Plants'!E644&lt;&gt;"",'Jeunes Plants'!E644,"")</f>
        <v>B</v>
      </c>
      <c r="G892" s="103" t="str">
        <f>IF('Jeunes Plants'!N644&lt;&gt;"",'Jeunes Plants'!N644,"")</f>
        <v>M3</v>
      </c>
      <c r="H892" s="103" t="str">
        <f>IF('Jeunes Plants'!I644&lt;&gt;"",'Jeunes Plants'!I644,"")</f>
        <v>A</v>
      </c>
      <c r="I892" s="103">
        <f>IF('Jeunes Plants'!J644&lt;&gt;"",'Jeunes Plants'!J644,"")</f>
        <v>0.05</v>
      </c>
      <c r="J892" s="103">
        <f>IF($J$9=36,'Jeunes Plants'!U644,IF($J$9=37,'Jeunes Plants'!V644,IF($J$9=38,'Jeunes Plants'!W644,IF($J$9=39,'Jeunes Plants'!X644,IF($J$9=40,'Jeunes Plants'!Y644,IF($J$9=41,'Jeunes Plants'!Z644,IF($J$9=42,'Jeunes Plants'!AA644,IF($J$9=43,'Jeunes Plants'!AB644,IF($J$9=44,'Jeunes Plants'!AC644,IF($J$9=45,'Jeunes Plants'!AD644,IF($J$9=46,'Jeunes Plants'!AE644,IF($J$9=47,'Jeunes Plants'!AF644,IF($J$9=48,'Jeunes Plants'!AG644,IF($J$9=49,'Jeunes Plants'!AH644,IF($J$9=50,'Jeunes Plants'!AI644,IF($J$9=51,'Jeunes Plants'!AJ644,IF($J$9=52,'Jeunes Plants'!AK644,IF($J$9=1,'Jeunes Plants'!AL644,IF($J$9=2,'Jeunes Plants'!AM644,IF($J$9=3,'Jeunes Plants'!AN644,IF($J$9=4,'Jeunes Plants'!AO644,IF($J$9=5,'Jeunes Plants'!AP644,IF($J$9=6,'Jeunes Plants'!AQ644,IF($J$9=7,'Jeunes Plants'!AR644,IF($J$9=8,'Jeunes Plants'!AS644,IF($J$9=9,'Jeunes Plants'!AT644,IF($J$9=10,'Jeunes Plants'!AU644,IF($J$9=11,'Jeunes Plants'!AV644,IF($J$9=12,'Jeunes Plants'!AW644,IF($J$9=13,'Jeunes Plants'!AX644,IF($J$9=14,'Jeunes Plants'!AY644,IF($J$9=15,'Jeunes Plants'!AZ644,IF($J$9=16,'Jeunes Plants'!BA644,IF($J$9=17,'Jeunes Plants'!BB644,IF($J$9=18,'Jeunes Plants'!BC644,IF($J$9=19,'Jeunes Plants'!BD644,IF($J$9=20,'Jeunes Plants'!BE644,IF($J$9=21,'Jeunes Plants'!BF644,IF($J$9=22,'Jeunes Plants'!BG644,IF($J$9=23,'Jeunes Plants'!BH644,IF($J$9=24,'Jeunes Plants'!BI644,IF($J$9=25,'Jeunes Plants'!BJ644,IF($J$9=26,'Jeunes Plants'!BK644,IF($J$9=27,'Jeunes Plants'!BL644,IF($J$9=28,'Jeunes Plants'!BM644,IF($J$9=29,'Jeunes Plants'!BN644,IF($J$9=30,'Jeunes Plants'!BO644,IF($J$9=31,'Jeunes Plants'!BP644,IF($J$9=32,'Jeunes Plants'!BQ644,IF($J$9=33,'Jeunes Plants'!BR644,IF($J$9=34,'Jeunes Plants'!BS644,IF($J$9=35,'Jeunes Plants'!B12547,))))))))))))))))))))))))))))))))))))))))))))))))))))</f>
        <v>0</v>
      </c>
      <c r="K892" s="103" t="str">
        <f>IF('Jeunes Plants'!R644=0,"","Erreur")</f>
        <v/>
      </c>
    </row>
    <row r="893" spans="1:11" x14ac:dyDescent="0.25">
      <c r="A893" s="450"/>
      <c r="B893" s="450"/>
      <c r="C893" s="451" t="s">
        <v>1926</v>
      </c>
      <c r="D893" s="451"/>
      <c r="E893" s="450"/>
      <c r="F893" s="450"/>
      <c r="G893" s="450"/>
      <c r="H893" s="450"/>
      <c r="I893" s="450"/>
      <c r="J893" s="450">
        <f>SUBTOTAL(9,J886:J892)</f>
        <v>0</v>
      </c>
      <c r="K893" s="450"/>
    </row>
    <row r="894" spans="1:11" x14ac:dyDescent="0.25">
      <c r="A894" s="103">
        <f>IF('Jeunes Plants'!A645&lt;&gt;"",'Jeunes Plants'!A645,"")</f>
        <v>23581</v>
      </c>
      <c r="B894" s="103" t="str">
        <f>IF('Jeunes Plants'!L645&lt;&gt;"",'Jeunes Plants'!L645,"")</f>
        <v>S7</v>
      </c>
      <c r="C894" s="107" t="str">
        <f>IF('Jeunes Plants'!B645&lt;&gt;"",'Jeunes Plants'!B645,"")</f>
        <v>LANTANA CAMARA GEM</v>
      </c>
      <c r="D894" s="107" t="str">
        <f>IF('Jeunes Plants'!C645&lt;&gt;"",'Jeunes Plants'!C645,"")</f>
        <v>Citrine</v>
      </c>
      <c r="E894" s="103">
        <f>IF('Jeunes Plants'!H645&lt;&gt;"",'Jeunes Plants'!H645,"")</f>
        <v>6</v>
      </c>
      <c r="F894" s="103" t="str">
        <f>IF('Jeunes Plants'!E645&lt;&gt;"",'Jeunes Plants'!E645,"")</f>
        <v>B</v>
      </c>
      <c r="G894" s="103" t="str">
        <f>IF('Jeunes Plants'!N645&lt;&gt;"",'Jeunes Plants'!N645,"")</f>
        <v>M3</v>
      </c>
      <c r="H894" s="103" t="str">
        <f>IF('Jeunes Plants'!I645&lt;&gt;"",'Jeunes Plants'!I645,"")</f>
        <v>A</v>
      </c>
      <c r="I894" s="103">
        <f>IF('Jeunes Plants'!J645&lt;&gt;"",'Jeunes Plants'!J645,"")</f>
        <v>0.05</v>
      </c>
      <c r="J894" s="103">
        <f>IF($J$9=36,'Jeunes Plants'!U645,IF($J$9=37,'Jeunes Plants'!V645,IF($J$9=38,'Jeunes Plants'!W645,IF($J$9=39,'Jeunes Plants'!X645,IF($J$9=40,'Jeunes Plants'!Y645,IF($J$9=41,'Jeunes Plants'!Z645,IF($J$9=42,'Jeunes Plants'!AA645,IF($J$9=43,'Jeunes Plants'!AB645,IF($J$9=44,'Jeunes Plants'!AC645,IF($J$9=45,'Jeunes Plants'!AD645,IF($J$9=46,'Jeunes Plants'!AE645,IF($J$9=47,'Jeunes Plants'!AF645,IF($J$9=48,'Jeunes Plants'!AG645,IF($J$9=49,'Jeunes Plants'!AH645,IF($J$9=50,'Jeunes Plants'!AI645,IF($J$9=51,'Jeunes Plants'!AJ645,IF($J$9=52,'Jeunes Plants'!AK645,IF($J$9=1,'Jeunes Plants'!AL645,IF($J$9=2,'Jeunes Plants'!AM645,IF($J$9=3,'Jeunes Plants'!AN645,IF($J$9=4,'Jeunes Plants'!AO645,IF($J$9=5,'Jeunes Plants'!AP645,IF($J$9=6,'Jeunes Plants'!AQ645,IF($J$9=7,'Jeunes Plants'!AR645,IF($J$9=8,'Jeunes Plants'!AS645,IF($J$9=9,'Jeunes Plants'!AT645,IF($J$9=10,'Jeunes Plants'!AU645,IF($J$9=11,'Jeunes Plants'!AV645,IF($J$9=12,'Jeunes Plants'!AW645,IF($J$9=13,'Jeunes Plants'!AX645,IF($J$9=14,'Jeunes Plants'!AY645,IF($J$9=15,'Jeunes Plants'!AZ645,IF($J$9=16,'Jeunes Plants'!BA645,IF($J$9=17,'Jeunes Plants'!BB645,IF($J$9=18,'Jeunes Plants'!BC645,IF($J$9=19,'Jeunes Plants'!BD645,IF($J$9=20,'Jeunes Plants'!BE645,IF($J$9=21,'Jeunes Plants'!BF645,IF($J$9=22,'Jeunes Plants'!BG645,IF($J$9=23,'Jeunes Plants'!BH645,IF($J$9=24,'Jeunes Plants'!BI645,IF($J$9=25,'Jeunes Plants'!BJ645,IF($J$9=26,'Jeunes Plants'!BK645,IF($J$9=27,'Jeunes Plants'!BL645,IF($J$9=28,'Jeunes Plants'!BM645,IF($J$9=29,'Jeunes Plants'!BN645,IF($J$9=30,'Jeunes Plants'!BO645,IF($J$9=31,'Jeunes Plants'!BP645,IF($J$9=32,'Jeunes Plants'!BQ645,IF($J$9=33,'Jeunes Plants'!BR645,IF($J$9=34,'Jeunes Plants'!BS645,IF($J$9=35,'Jeunes Plants'!B12548,))))))))))))))))))))))))))))))))))))))))))))))))))))</f>
        <v>0</v>
      </c>
      <c r="K894" s="103" t="str">
        <f>IF('Jeunes Plants'!R645=0,"","Erreur")</f>
        <v/>
      </c>
    </row>
    <row r="895" spans="1:11" x14ac:dyDescent="0.25">
      <c r="A895" s="103">
        <f>IF('Jeunes Plants'!A646&lt;&gt;"",'Jeunes Plants'!A646,"")</f>
        <v>23583</v>
      </c>
      <c r="B895" s="103" t="str">
        <f>IF('Jeunes Plants'!L646&lt;&gt;"",'Jeunes Plants'!L646,"")</f>
        <v>S7</v>
      </c>
      <c r="C895" s="107" t="str">
        <f>IF('Jeunes Plants'!B646&lt;&gt;"",'Jeunes Plants'!B646,"")</f>
        <v>LANTANA CAMARA GEM</v>
      </c>
      <c r="D895" s="107" t="str">
        <f>IF('Jeunes Plants'!C646&lt;&gt;"",'Jeunes Plants'!C646,"")</f>
        <v xml:space="preserve">Diva Pink </v>
      </c>
      <c r="E895" s="103">
        <f>IF('Jeunes Plants'!H646&lt;&gt;"",'Jeunes Plants'!H646,"")</f>
        <v>6</v>
      </c>
      <c r="F895" s="103" t="str">
        <f>IF('Jeunes Plants'!E646&lt;&gt;"",'Jeunes Plants'!E646,"")</f>
        <v>B</v>
      </c>
      <c r="G895" s="103" t="str">
        <f>IF('Jeunes Plants'!N646&lt;&gt;"",'Jeunes Plants'!N646,"")</f>
        <v>M3</v>
      </c>
      <c r="H895" s="103" t="str">
        <f>IF('Jeunes Plants'!I646&lt;&gt;"",'Jeunes Plants'!I646,"")</f>
        <v>A</v>
      </c>
      <c r="I895" s="103">
        <f>IF('Jeunes Plants'!J646&lt;&gt;"",'Jeunes Plants'!J646,"")</f>
        <v>0.05</v>
      </c>
      <c r="J895" s="103">
        <f>IF($J$9=36,'Jeunes Plants'!U646,IF($J$9=37,'Jeunes Plants'!V646,IF($J$9=38,'Jeunes Plants'!W646,IF($J$9=39,'Jeunes Plants'!X646,IF($J$9=40,'Jeunes Plants'!Y646,IF($J$9=41,'Jeunes Plants'!Z646,IF($J$9=42,'Jeunes Plants'!AA646,IF($J$9=43,'Jeunes Plants'!AB646,IF($J$9=44,'Jeunes Plants'!AC646,IF($J$9=45,'Jeunes Plants'!AD646,IF($J$9=46,'Jeunes Plants'!AE646,IF($J$9=47,'Jeunes Plants'!AF646,IF($J$9=48,'Jeunes Plants'!AG646,IF($J$9=49,'Jeunes Plants'!AH646,IF($J$9=50,'Jeunes Plants'!AI646,IF($J$9=51,'Jeunes Plants'!AJ646,IF($J$9=52,'Jeunes Plants'!AK646,IF($J$9=1,'Jeunes Plants'!AL646,IF($J$9=2,'Jeunes Plants'!AM646,IF($J$9=3,'Jeunes Plants'!AN646,IF($J$9=4,'Jeunes Plants'!AO646,IF($J$9=5,'Jeunes Plants'!AP646,IF($J$9=6,'Jeunes Plants'!AQ646,IF($J$9=7,'Jeunes Plants'!AR646,IF($J$9=8,'Jeunes Plants'!AS646,IF($J$9=9,'Jeunes Plants'!AT646,IF($J$9=10,'Jeunes Plants'!AU646,IF($J$9=11,'Jeunes Plants'!AV646,IF($J$9=12,'Jeunes Plants'!AW646,IF($J$9=13,'Jeunes Plants'!AX646,IF($J$9=14,'Jeunes Plants'!AY646,IF($J$9=15,'Jeunes Plants'!AZ646,IF($J$9=16,'Jeunes Plants'!BA646,IF($J$9=17,'Jeunes Plants'!BB646,IF($J$9=18,'Jeunes Plants'!BC646,IF($J$9=19,'Jeunes Plants'!BD646,IF($J$9=20,'Jeunes Plants'!BE646,IF($J$9=21,'Jeunes Plants'!BF646,IF($J$9=22,'Jeunes Plants'!BG646,IF($J$9=23,'Jeunes Plants'!BH646,IF($J$9=24,'Jeunes Plants'!BI646,IF($J$9=25,'Jeunes Plants'!BJ646,IF($J$9=26,'Jeunes Plants'!BK646,IF($J$9=27,'Jeunes Plants'!BL646,IF($J$9=28,'Jeunes Plants'!BM646,IF($J$9=29,'Jeunes Plants'!BN646,IF($J$9=30,'Jeunes Plants'!BO646,IF($J$9=31,'Jeunes Plants'!BP646,IF($J$9=32,'Jeunes Plants'!BQ646,IF($J$9=33,'Jeunes Plants'!BR646,IF($J$9=34,'Jeunes Plants'!BS646,IF($J$9=35,'Jeunes Plants'!B12549,))))))))))))))))))))))))))))))))))))))))))))))))))))</f>
        <v>0</v>
      </c>
      <c r="K895" s="103" t="str">
        <f>IF('Jeunes Plants'!R646=0,"","Erreur")</f>
        <v/>
      </c>
    </row>
    <row r="896" spans="1:11" x14ac:dyDescent="0.25">
      <c r="A896" s="103">
        <f>IF('Jeunes Plants'!A647&lt;&gt;"",'Jeunes Plants'!A647,"")</f>
        <v>15109</v>
      </c>
      <c r="B896" s="103" t="str">
        <f>IF('Jeunes Plants'!L647&lt;&gt;"",'Jeunes Plants'!L647,"")</f>
        <v>S7</v>
      </c>
      <c r="C896" s="107" t="str">
        <f>IF('Jeunes Plants'!B647&lt;&gt;"",'Jeunes Plants'!B647,"")</f>
        <v>LANTANA CAMARA GEM</v>
      </c>
      <c r="D896" s="107" t="str">
        <f>IF('Jeunes Plants'!C647&lt;&gt;"",'Jeunes Plants'!C647,"")</f>
        <v>Gold</v>
      </c>
      <c r="E896" s="103">
        <f>IF('Jeunes Plants'!H647&lt;&gt;"",'Jeunes Plants'!H647,"")</f>
        <v>6</v>
      </c>
      <c r="F896" s="103" t="str">
        <f>IF('Jeunes Plants'!E647&lt;&gt;"",'Jeunes Plants'!E647,"")</f>
        <v>B</v>
      </c>
      <c r="G896" s="103" t="str">
        <f>IF('Jeunes Plants'!N647&lt;&gt;"",'Jeunes Plants'!N647,"")</f>
        <v>M3</v>
      </c>
      <c r="H896" s="103" t="str">
        <f>IF('Jeunes Plants'!I647&lt;&gt;"",'Jeunes Plants'!I647,"")</f>
        <v>A</v>
      </c>
      <c r="I896" s="103">
        <f>IF('Jeunes Plants'!J647&lt;&gt;"",'Jeunes Plants'!J647,"")</f>
        <v>0.05</v>
      </c>
      <c r="J896" s="103">
        <f>IF($J$9=36,'Jeunes Plants'!U647,IF($J$9=37,'Jeunes Plants'!V647,IF($J$9=38,'Jeunes Plants'!W647,IF($J$9=39,'Jeunes Plants'!X647,IF($J$9=40,'Jeunes Plants'!Y647,IF($J$9=41,'Jeunes Plants'!Z647,IF($J$9=42,'Jeunes Plants'!AA647,IF($J$9=43,'Jeunes Plants'!AB647,IF($J$9=44,'Jeunes Plants'!AC647,IF($J$9=45,'Jeunes Plants'!AD647,IF($J$9=46,'Jeunes Plants'!AE647,IF($J$9=47,'Jeunes Plants'!AF647,IF($J$9=48,'Jeunes Plants'!AG647,IF($J$9=49,'Jeunes Plants'!AH647,IF($J$9=50,'Jeunes Plants'!AI647,IF($J$9=51,'Jeunes Plants'!AJ647,IF($J$9=52,'Jeunes Plants'!AK647,IF($J$9=1,'Jeunes Plants'!AL647,IF($J$9=2,'Jeunes Plants'!AM647,IF($J$9=3,'Jeunes Plants'!AN647,IF($J$9=4,'Jeunes Plants'!AO647,IF($J$9=5,'Jeunes Plants'!AP647,IF($J$9=6,'Jeunes Plants'!AQ647,IF($J$9=7,'Jeunes Plants'!AR647,IF($J$9=8,'Jeunes Plants'!AS647,IF($J$9=9,'Jeunes Plants'!AT647,IF($J$9=10,'Jeunes Plants'!AU647,IF($J$9=11,'Jeunes Plants'!AV647,IF($J$9=12,'Jeunes Plants'!AW647,IF($J$9=13,'Jeunes Plants'!AX647,IF($J$9=14,'Jeunes Plants'!AY647,IF($J$9=15,'Jeunes Plants'!AZ647,IF($J$9=16,'Jeunes Plants'!BA647,IF($J$9=17,'Jeunes Plants'!BB647,IF($J$9=18,'Jeunes Plants'!BC647,IF($J$9=19,'Jeunes Plants'!BD647,IF($J$9=20,'Jeunes Plants'!BE647,IF($J$9=21,'Jeunes Plants'!BF647,IF($J$9=22,'Jeunes Plants'!BG647,IF($J$9=23,'Jeunes Plants'!BH647,IF($J$9=24,'Jeunes Plants'!BI647,IF($J$9=25,'Jeunes Plants'!BJ647,IF($J$9=26,'Jeunes Plants'!BK647,IF($J$9=27,'Jeunes Plants'!BL647,IF($J$9=28,'Jeunes Plants'!BM647,IF($J$9=29,'Jeunes Plants'!BN647,IF($J$9=30,'Jeunes Plants'!BO647,IF($J$9=31,'Jeunes Plants'!BP647,IF($J$9=32,'Jeunes Plants'!BQ647,IF($J$9=33,'Jeunes Plants'!BR647,IF($J$9=34,'Jeunes Plants'!BS647,IF($J$9=35,'Jeunes Plants'!B12550,))))))))))))))))))))))))))))))))))))))))))))))))))))</f>
        <v>0</v>
      </c>
      <c r="K896" s="103" t="str">
        <f>IF('Jeunes Plants'!R647=0,"","Erreur")</f>
        <v/>
      </c>
    </row>
    <row r="897" spans="1:11" x14ac:dyDescent="0.25">
      <c r="A897" s="103">
        <f>IF('Jeunes Plants'!A648&lt;&gt;"",'Jeunes Plants'!A648,"")</f>
        <v>26677</v>
      </c>
      <c r="B897" s="103" t="str">
        <f>IF('Jeunes Plants'!L648&lt;&gt;"",'Jeunes Plants'!L648,"")</f>
        <v>S7</v>
      </c>
      <c r="C897" s="107" t="str">
        <f>IF('Jeunes Plants'!B648&lt;&gt;"",'Jeunes Plants'!B648,"")</f>
        <v>LANTANA CAMARA GEM</v>
      </c>
      <c r="D897" s="107" t="str">
        <f>IF('Jeunes Plants'!C648&lt;&gt;"",'Jeunes Plants'!C648,"")</f>
        <v>Red Topaz</v>
      </c>
      <c r="E897" s="103">
        <f>IF('Jeunes Plants'!H648&lt;&gt;"",'Jeunes Plants'!H648,"")</f>
        <v>6</v>
      </c>
      <c r="F897" s="103" t="str">
        <f>IF('Jeunes Plants'!E648&lt;&gt;"",'Jeunes Plants'!E648,"")</f>
        <v>B</v>
      </c>
      <c r="G897" s="103" t="str">
        <f>IF('Jeunes Plants'!N648&lt;&gt;"",'Jeunes Plants'!N648,"")</f>
        <v>M3</v>
      </c>
      <c r="H897" s="103" t="str">
        <f>IF('Jeunes Plants'!I648&lt;&gt;"",'Jeunes Plants'!I648,"")</f>
        <v>A</v>
      </c>
      <c r="I897" s="103">
        <f>IF('Jeunes Plants'!J648&lt;&gt;"",'Jeunes Plants'!J648,"")</f>
        <v>0.05</v>
      </c>
      <c r="J897" s="103">
        <f>IF($J$9=36,'Jeunes Plants'!U648,IF($J$9=37,'Jeunes Plants'!V648,IF($J$9=38,'Jeunes Plants'!W648,IF($J$9=39,'Jeunes Plants'!X648,IF($J$9=40,'Jeunes Plants'!Y648,IF($J$9=41,'Jeunes Plants'!Z648,IF($J$9=42,'Jeunes Plants'!AA648,IF($J$9=43,'Jeunes Plants'!AB648,IF($J$9=44,'Jeunes Plants'!AC648,IF($J$9=45,'Jeunes Plants'!AD648,IF($J$9=46,'Jeunes Plants'!AE648,IF($J$9=47,'Jeunes Plants'!AF648,IF($J$9=48,'Jeunes Plants'!AG648,IF($J$9=49,'Jeunes Plants'!AH648,IF($J$9=50,'Jeunes Plants'!AI648,IF($J$9=51,'Jeunes Plants'!AJ648,IF($J$9=52,'Jeunes Plants'!AK648,IF($J$9=1,'Jeunes Plants'!AL648,IF($J$9=2,'Jeunes Plants'!AM648,IF($J$9=3,'Jeunes Plants'!AN648,IF($J$9=4,'Jeunes Plants'!AO648,IF($J$9=5,'Jeunes Plants'!AP648,IF($J$9=6,'Jeunes Plants'!AQ648,IF($J$9=7,'Jeunes Plants'!AR648,IF($J$9=8,'Jeunes Plants'!AS648,IF($J$9=9,'Jeunes Plants'!AT648,IF($J$9=10,'Jeunes Plants'!AU648,IF($J$9=11,'Jeunes Plants'!AV648,IF($J$9=12,'Jeunes Plants'!AW648,IF($J$9=13,'Jeunes Plants'!AX648,IF($J$9=14,'Jeunes Plants'!AY648,IF($J$9=15,'Jeunes Plants'!AZ648,IF($J$9=16,'Jeunes Plants'!BA648,IF($J$9=17,'Jeunes Plants'!BB648,IF($J$9=18,'Jeunes Plants'!BC648,IF($J$9=19,'Jeunes Plants'!BD648,IF($J$9=20,'Jeunes Plants'!BE648,IF($J$9=21,'Jeunes Plants'!BF648,IF($J$9=22,'Jeunes Plants'!BG648,IF($J$9=23,'Jeunes Plants'!BH648,IF($J$9=24,'Jeunes Plants'!BI648,IF($J$9=25,'Jeunes Plants'!BJ648,IF($J$9=26,'Jeunes Plants'!BK648,IF($J$9=27,'Jeunes Plants'!BL648,IF($J$9=28,'Jeunes Plants'!BM648,IF($J$9=29,'Jeunes Plants'!BN648,IF($J$9=30,'Jeunes Plants'!BO648,IF($J$9=31,'Jeunes Plants'!BP648,IF($J$9=32,'Jeunes Plants'!BQ648,IF($J$9=33,'Jeunes Plants'!BR648,IF($J$9=34,'Jeunes Plants'!BS648,IF($J$9=35,'Jeunes Plants'!B12551,))))))))))))))))))))))))))))))))))))))))))))))))))))</f>
        <v>0</v>
      </c>
      <c r="K897" s="103" t="str">
        <f>IF('Jeunes Plants'!R648=0,"","Erreur")</f>
        <v/>
      </c>
    </row>
    <row r="898" spans="1:11" x14ac:dyDescent="0.25">
      <c r="A898" s="103">
        <f>IF('Jeunes Plants'!A649&lt;&gt;"",'Jeunes Plants'!A649,"")</f>
        <v>15106</v>
      </c>
      <c r="B898" s="103" t="str">
        <f>IF('Jeunes Plants'!L649&lt;&gt;"",'Jeunes Plants'!L649,"")</f>
        <v>S7</v>
      </c>
      <c r="C898" s="107" t="str">
        <f>IF('Jeunes Plants'!B649&lt;&gt;"",'Jeunes Plants'!B649,"")</f>
        <v>LANTANA CAMARA GEM</v>
      </c>
      <c r="D898" s="107" t="str">
        <f>IF('Jeunes Plants'!C649&lt;&gt;"",'Jeunes Plants'!C649,"")</f>
        <v>Ruby</v>
      </c>
      <c r="E898" s="103">
        <f>IF('Jeunes Plants'!H649&lt;&gt;"",'Jeunes Plants'!H649,"")</f>
        <v>6</v>
      </c>
      <c r="F898" s="103" t="str">
        <f>IF('Jeunes Plants'!E649&lt;&gt;"",'Jeunes Plants'!E649,"")</f>
        <v>B</v>
      </c>
      <c r="G898" s="103" t="str">
        <f>IF('Jeunes Plants'!N649&lt;&gt;"",'Jeunes Plants'!N649,"")</f>
        <v>M3</v>
      </c>
      <c r="H898" s="103" t="str">
        <f>IF('Jeunes Plants'!I649&lt;&gt;"",'Jeunes Plants'!I649,"")</f>
        <v>A</v>
      </c>
      <c r="I898" s="103">
        <f>IF('Jeunes Plants'!J649&lt;&gt;"",'Jeunes Plants'!J649,"")</f>
        <v>0.05</v>
      </c>
      <c r="J898" s="103">
        <f>IF($J$9=36,'Jeunes Plants'!U649,IF($J$9=37,'Jeunes Plants'!V649,IF($J$9=38,'Jeunes Plants'!W649,IF($J$9=39,'Jeunes Plants'!X649,IF($J$9=40,'Jeunes Plants'!Y649,IF($J$9=41,'Jeunes Plants'!Z649,IF($J$9=42,'Jeunes Plants'!AA649,IF($J$9=43,'Jeunes Plants'!AB649,IF($J$9=44,'Jeunes Plants'!AC649,IF($J$9=45,'Jeunes Plants'!AD649,IF($J$9=46,'Jeunes Plants'!AE649,IF($J$9=47,'Jeunes Plants'!AF649,IF($J$9=48,'Jeunes Plants'!AG649,IF($J$9=49,'Jeunes Plants'!AH649,IF($J$9=50,'Jeunes Plants'!AI649,IF($J$9=51,'Jeunes Plants'!AJ649,IF($J$9=52,'Jeunes Plants'!AK649,IF($J$9=1,'Jeunes Plants'!AL649,IF($J$9=2,'Jeunes Plants'!AM649,IF($J$9=3,'Jeunes Plants'!AN649,IF($J$9=4,'Jeunes Plants'!AO649,IF($J$9=5,'Jeunes Plants'!AP649,IF($J$9=6,'Jeunes Plants'!AQ649,IF($J$9=7,'Jeunes Plants'!AR649,IF($J$9=8,'Jeunes Plants'!AS649,IF($J$9=9,'Jeunes Plants'!AT649,IF($J$9=10,'Jeunes Plants'!AU649,IF($J$9=11,'Jeunes Plants'!AV649,IF($J$9=12,'Jeunes Plants'!AW649,IF($J$9=13,'Jeunes Plants'!AX649,IF($J$9=14,'Jeunes Plants'!AY649,IF($J$9=15,'Jeunes Plants'!AZ649,IF($J$9=16,'Jeunes Plants'!BA649,IF($J$9=17,'Jeunes Plants'!BB649,IF($J$9=18,'Jeunes Plants'!BC649,IF($J$9=19,'Jeunes Plants'!BD649,IF($J$9=20,'Jeunes Plants'!BE649,IF($J$9=21,'Jeunes Plants'!BF649,IF($J$9=22,'Jeunes Plants'!BG649,IF($J$9=23,'Jeunes Plants'!BH649,IF($J$9=24,'Jeunes Plants'!BI649,IF($J$9=25,'Jeunes Plants'!BJ649,IF($J$9=26,'Jeunes Plants'!BK649,IF($J$9=27,'Jeunes Plants'!BL649,IF($J$9=28,'Jeunes Plants'!BM649,IF($J$9=29,'Jeunes Plants'!BN649,IF($J$9=30,'Jeunes Plants'!BO649,IF($J$9=31,'Jeunes Plants'!BP649,IF($J$9=32,'Jeunes Plants'!BQ649,IF($J$9=33,'Jeunes Plants'!BR649,IF($J$9=34,'Jeunes Plants'!BS649,IF($J$9=35,'Jeunes Plants'!B12552,))))))))))))))))))))))))))))))))))))))))))))))))))))</f>
        <v>0</v>
      </c>
      <c r="K898" s="103" t="str">
        <f>IF('Jeunes Plants'!R649=0,"","Erreur")</f>
        <v/>
      </c>
    </row>
    <row r="899" spans="1:11" x14ac:dyDescent="0.25">
      <c r="A899" s="103">
        <f>IF('Jeunes Plants'!A650&lt;&gt;"",'Jeunes Plants'!A650,"")</f>
        <v>15112</v>
      </c>
      <c r="B899" s="103" t="str">
        <f>IF('Jeunes Plants'!L650&lt;&gt;"",'Jeunes Plants'!L650,"")</f>
        <v>S7</v>
      </c>
      <c r="C899" s="107" t="str">
        <f>IF('Jeunes Plants'!B650&lt;&gt;"",'Jeunes Plants'!B650,"")</f>
        <v>LANTANA CAMARA GEM</v>
      </c>
      <c r="D899" s="107" t="str">
        <f>IF('Jeunes Plants'!C650&lt;&gt;"",'Jeunes Plants'!C650,"")</f>
        <v>Variés</v>
      </c>
      <c r="E899" s="103">
        <f>IF('Jeunes Plants'!H650&lt;&gt;"",'Jeunes Plants'!H650,"")</f>
        <v>6</v>
      </c>
      <c r="F899" s="103" t="str">
        <f>IF('Jeunes Plants'!E650&lt;&gt;"",'Jeunes Plants'!E650,"")</f>
        <v>B</v>
      </c>
      <c r="G899" s="103" t="str">
        <f>IF('Jeunes Plants'!N650&lt;&gt;"",'Jeunes Plants'!N650,"")</f>
        <v>M3</v>
      </c>
      <c r="H899" s="103" t="str">
        <f>IF('Jeunes Plants'!I650&lt;&gt;"",'Jeunes Plants'!I650,"")</f>
        <v>A</v>
      </c>
      <c r="I899" s="103">
        <f>IF('Jeunes Plants'!J650&lt;&gt;"",'Jeunes Plants'!J650,"")</f>
        <v>0.05</v>
      </c>
      <c r="J899" s="103">
        <f>IF($J$9=36,'Jeunes Plants'!U650,IF($J$9=37,'Jeunes Plants'!V650,IF($J$9=38,'Jeunes Plants'!W650,IF($J$9=39,'Jeunes Plants'!X650,IF($J$9=40,'Jeunes Plants'!Y650,IF($J$9=41,'Jeunes Plants'!Z650,IF($J$9=42,'Jeunes Plants'!AA650,IF($J$9=43,'Jeunes Plants'!AB650,IF($J$9=44,'Jeunes Plants'!AC650,IF($J$9=45,'Jeunes Plants'!AD650,IF($J$9=46,'Jeunes Plants'!AE650,IF($J$9=47,'Jeunes Plants'!AF650,IF($J$9=48,'Jeunes Plants'!AG650,IF($J$9=49,'Jeunes Plants'!AH650,IF($J$9=50,'Jeunes Plants'!AI650,IF($J$9=51,'Jeunes Plants'!AJ650,IF($J$9=52,'Jeunes Plants'!AK650,IF($J$9=1,'Jeunes Plants'!AL650,IF($J$9=2,'Jeunes Plants'!AM650,IF($J$9=3,'Jeunes Plants'!AN650,IF($J$9=4,'Jeunes Plants'!AO650,IF($J$9=5,'Jeunes Plants'!AP650,IF($J$9=6,'Jeunes Plants'!AQ650,IF($J$9=7,'Jeunes Plants'!AR650,IF($J$9=8,'Jeunes Plants'!AS650,IF($J$9=9,'Jeunes Plants'!AT650,IF($J$9=10,'Jeunes Plants'!AU650,IF($J$9=11,'Jeunes Plants'!AV650,IF($J$9=12,'Jeunes Plants'!AW650,IF($J$9=13,'Jeunes Plants'!AX650,IF($J$9=14,'Jeunes Plants'!AY650,IF($J$9=15,'Jeunes Plants'!AZ650,IF($J$9=16,'Jeunes Plants'!BA650,IF($J$9=17,'Jeunes Plants'!BB650,IF($J$9=18,'Jeunes Plants'!BC650,IF($J$9=19,'Jeunes Plants'!BD650,IF($J$9=20,'Jeunes Plants'!BE650,IF($J$9=21,'Jeunes Plants'!BF650,IF($J$9=22,'Jeunes Plants'!BG650,IF($J$9=23,'Jeunes Plants'!BH650,IF($J$9=24,'Jeunes Plants'!BI650,IF($J$9=25,'Jeunes Plants'!BJ650,IF($J$9=26,'Jeunes Plants'!BK650,IF($J$9=27,'Jeunes Plants'!BL650,IF($J$9=28,'Jeunes Plants'!BM650,IF($J$9=29,'Jeunes Plants'!BN650,IF($J$9=30,'Jeunes Plants'!BO650,IF($J$9=31,'Jeunes Plants'!BP650,IF($J$9=32,'Jeunes Plants'!BQ650,IF($J$9=33,'Jeunes Plants'!BR650,IF($J$9=34,'Jeunes Plants'!BS650,IF($J$9=35,'Jeunes Plants'!B12553,))))))))))))))))))))))))))))))))))))))))))))))))))))</f>
        <v>0</v>
      </c>
      <c r="K899" s="103" t="str">
        <f>IF('Jeunes Plants'!R650=0,"","Erreur")</f>
        <v/>
      </c>
    </row>
    <row r="900" spans="1:11" x14ac:dyDescent="0.25">
      <c r="A900" s="450"/>
      <c r="B900" s="450"/>
      <c r="C900" s="451" t="s">
        <v>1927</v>
      </c>
      <c r="D900" s="451"/>
      <c r="E900" s="450"/>
      <c r="F900" s="450"/>
      <c r="G900" s="450"/>
      <c r="H900" s="450"/>
      <c r="I900" s="450"/>
      <c r="J900" s="450">
        <f>SUBTOTAL(9,J894:J899)</f>
        <v>0</v>
      </c>
      <c r="K900" s="450"/>
    </row>
    <row r="901" spans="1:11" x14ac:dyDescent="0.25">
      <c r="A901" s="103">
        <f>IF('Jeunes Plants'!A651&lt;&gt;"",'Jeunes Plants'!A651,"")</f>
        <v>437</v>
      </c>
      <c r="B901" s="103" t="str">
        <f>IF('Jeunes Plants'!L651&lt;&gt;"",'Jeunes Plants'!L651,"")</f>
        <v>S7</v>
      </c>
      <c r="C901" s="107" t="str">
        <f>IF('Jeunes Plants'!B651&lt;&gt;"",'Jeunes Plants'!B651,"")</f>
        <v>LANTANA CAMARA ARBUSTIF</v>
      </c>
      <c r="D901" s="107" t="str">
        <f>IF('Jeunes Plants'!C651&lt;&gt;"",'Jeunes Plants'!C651,"")</f>
        <v>Goldsonne</v>
      </c>
      <c r="E901" s="103">
        <f>IF('Jeunes Plants'!H651&lt;&gt;"",'Jeunes Plants'!H651,"")</f>
        <v>6</v>
      </c>
      <c r="F901" s="103" t="str">
        <f>IF('Jeunes Plants'!E651&lt;&gt;"",'Jeunes Plants'!E651,"")</f>
        <v>B</v>
      </c>
      <c r="G901" s="103" t="str">
        <f>IF('Jeunes Plants'!N651&lt;&gt;"",'Jeunes Plants'!N651,"")</f>
        <v>M3</v>
      </c>
      <c r="H901" s="103" t="str">
        <f>IF('Jeunes Plants'!I651&lt;&gt;"",'Jeunes Plants'!I651,"")</f>
        <v>A</v>
      </c>
      <c r="I901" s="103" t="str">
        <f>IF('Jeunes Plants'!J651&lt;&gt;"",'Jeunes Plants'!J651,"")</f>
        <v/>
      </c>
      <c r="J901" s="103">
        <f>IF($J$9=36,'Jeunes Plants'!U651,IF($J$9=37,'Jeunes Plants'!V651,IF($J$9=38,'Jeunes Plants'!W651,IF($J$9=39,'Jeunes Plants'!X651,IF($J$9=40,'Jeunes Plants'!Y651,IF($J$9=41,'Jeunes Plants'!Z651,IF($J$9=42,'Jeunes Plants'!AA651,IF($J$9=43,'Jeunes Plants'!AB651,IF($J$9=44,'Jeunes Plants'!AC651,IF($J$9=45,'Jeunes Plants'!AD651,IF($J$9=46,'Jeunes Plants'!AE651,IF($J$9=47,'Jeunes Plants'!AF651,IF($J$9=48,'Jeunes Plants'!AG651,IF($J$9=49,'Jeunes Plants'!AH651,IF($J$9=50,'Jeunes Plants'!AI651,IF($J$9=51,'Jeunes Plants'!AJ651,IF($J$9=52,'Jeunes Plants'!AK651,IF($J$9=1,'Jeunes Plants'!AL651,IF($J$9=2,'Jeunes Plants'!AM651,IF($J$9=3,'Jeunes Plants'!AN651,IF($J$9=4,'Jeunes Plants'!AO651,IF($J$9=5,'Jeunes Plants'!AP651,IF($J$9=6,'Jeunes Plants'!AQ651,IF($J$9=7,'Jeunes Plants'!AR651,IF($J$9=8,'Jeunes Plants'!AS651,IF($J$9=9,'Jeunes Plants'!AT651,IF($J$9=10,'Jeunes Plants'!AU651,IF($J$9=11,'Jeunes Plants'!AV651,IF($J$9=12,'Jeunes Plants'!AW651,IF($J$9=13,'Jeunes Plants'!AX651,IF($J$9=14,'Jeunes Plants'!AY651,IF($J$9=15,'Jeunes Plants'!AZ651,IF($J$9=16,'Jeunes Plants'!BA651,IF($J$9=17,'Jeunes Plants'!BB651,IF($J$9=18,'Jeunes Plants'!BC651,IF($J$9=19,'Jeunes Plants'!BD651,IF($J$9=20,'Jeunes Plants'!BE651,IF($J$9=21,'Jeunes Plants'!BF651,IF($J$9=22,'Jeunes Plants'!BG651,IF($J$9=23,'Jeunes Plants'!BH651,IF($J$9=24,'Jeunes Plants'!BI651,IF($J$9=25,'Jeunes Plants'!BJ651,IF($J$9=26,'Jeunes Plants'!BK651,IF($J$9=27,'Jeunes Plants'!BL651,IF($J$9=28,'Jeunes Plants'!BM651,IF($J$9=29,'Jeunes Plants'!BN651,IF($J$9=30,'Jeunes Plants'!BO651,IF($J$9=31,'Jeunes Plants'!BP651,IF($J$9=32,'Jeunes Plants'!BQ651,IF($J$9=33,'Jeunes Plants'!BR651,IF($J$9=34,'Jeunes Plants'!BS651,IF($J$9=35,'Jeunes Plants'!B12554,))))))))))))))))))))))))))))))))))))))))))))))))))))</f>
        <v>0</v>
      </c>
      <c r="K901" s="103" t="str">
        <f>IF('Jeunes Plants'!R651=0,"","Erreur")</f>
        <v/>
      </c>
    </row>
    <row r="902" spans="1:11" x14ac:dyDescent="0.25">
      <c r="A902" s="103">
        <f>IF('Jeunes Plants'!A652&lt;&gt;"",'Jeunes Plants'!A652,"")</f>
        <v>2077</v>
      </c>
      <c r="B902" s="103" t="str">
        <f>IF('Jeunes Plants'!L652&lt;&gt;"",'Jeunes Plants'!L652,"")</f>
        <v>S7</v>
      </c>
      <c r="C902" s="107" t="str">
        <f>IF('Jeunes Plants'!B652&lt;&gt;"",'Jeunes Plants'!B652,"")</f>
        <v>LANTANA CAMARA ARBUSTIF</v>
      </c>
      <c r="D902" s="107" t="str">
        <f>IF('Jeunes Plants'!C652&lt;&gt;"",'Jeunes Plants'!C652,"")</f>
        <v>Ingelsheim</v>
      </c>
      <c r="E902" s="103">
        <f>IF('Jeunes Plants'!H652&lt;&gt;"",'Jeunes Plants'!H652,"")</f>
        <v>6</v>
      </c>
      <c r="F902" s="103" t="str">
        <f>IF('Jeunes Plants'!E652&lt;&gt;"",'Jeunes Plants'!E652,"")</f>
        <v>B</v>
      </c>
      <c r="G902" s="103" t="str">
        <f>IF('Jeunes Plants'!N652&lt;&gt;"",'Jeunes Plants'!N652,"")</f>
        <v>M3</v>
      </c>
      <c r="H902" s="103" t="str">
        <f>IF('Jeunes Plants'!I652&lt;&gt;"",'Jeunes Plants'!I652,"")</f>
        <v>A</v>
      </c>
      <c r="I902" s="103" t="str">
        <f>IF('Jeunes Plants'!J652&lt;&gt;"",'Jeunes Plants'!J652,"")</f>
        <v/>
      </c>
      <c r="J902" s="103">
        <f>IF($J$9=36,'Jeunes Plants'!U652,IF($J$9=37,'Jeunes Plants'!V652,IF($J$9=38,'Jeunes Plants'!W652,IF($J$9=39,'Jeunes Plants'!X652,IF($J$9=40,'Jeunes Plants'!Y652,IF($J$9=41,'Jeunes Plants'!Z652,IF($J$9=42,'Jeunes Plants'!AA652,IF($J$9=43,'Jeunes Plants'!AB652,IF($J$9=44,'Jeunes Plants'!AC652,IF($J$9=45,'Jeunes Plants'!AD652,IF($J$9=46,'Jeunes Plants'!AE652,IF($J$9=47,'Jeunes Plants'!AF652,IF($J$9=48,'Jeunes Plants'!AG652,IF($J$9=49,'Jeunes Plants'!AH652,IF($J$9=50,'Jeunes Plants'!AI652,IF($J$9=51,'Jeunes Plants'!AJ652,IF($J$9=52,'Jeunes Plants'!AK652,IF($J$9=1,'Jeunes Plants'!AL652,IF($J$9=2,'Jeunes Plants'!AM652,IF($J$9=3,'Jeunes Plants'!AN652,IF($J$9=4,'Jeunes Plants'!AO652,IF($J$9=5,'Jeunes Plants'!AP652,IF($J$9=6,'Jeunes Plants'!AQ652,IF($J$9=7,'Jeunes Plants'!AR652,IF($J$9=8,'Jeunes Plants'!AS652,IF($J$9=9,'Jeunes Plants'!AT652,IF($J$9=10,'Jeunes Plants'!AU652,IF($J$9=11,'Jeunes Plants'!AV652,IF($J$9=12,'Jeunes Plants'!AW652,IF($J$9=13,'Jeunes Plants'!AX652,IF($J$9=14,'Jeunes Plants'!AY652,IF($J$9=15,'Jeunes Plants'!AZ652,IF($J$9=16,'Jeunes Plants'!BA652,IF($J$9=17,'Jeunes Plants'!BB652,IF($J$9=18,'Jeunes Plants'!BC652,IF($J$9=19,'Jeunes Plants'!BD652,IF($J$9=20,'Jeunes Plants'!BE652,IF($J$9=21,'Jeunes Plants'!BF652,IF($J$9=22,'Jeunes Plants'!BG652,IF($J$9=23,'Jeunes Plants'!BH652,IF($J$9=24,'Jeunes Plants'!BI652,IF($J$9=25,'Jeunes Plants'!BJ652,IF($J$9=26,'Jeunes Plants'!BK652,IF($J$9=27,'Jeunes Plants'!BL652,IF($J$9=28,'Jeunes Plants'!BM652,IF($J$9=29,'Jeunes Plants'!BN652,IF($J$9=30,'Jeunes Plants'!BO652,IF($J$9=31,'Jeunes Plants'!BP652,IF($J$9=32,'Jeunes Plants'!BQ652,IF($J$9=33,'Jeunes Plants'!BR652,IF($J$9=34,'Jeunes Plants'!BS652,IF($J$9=35,'Jeunes Plants'!B12555,))))))))))))))))))))))))))))))))))))))))))))))))))))</f>
        <v>0</v>
      </c>
      <c r="K902" s="103" t="str">
        <f>IF('Jeunes Plants'!R652=0,"","Erreur")</f>
        <v/>
      </c>
    </row>
    <row r="903" spans="1:11" x14ac:dyDescent="0.25">
      <c r="A903" s="103">
        <f>IF('Jeunes Plants'!A653&lt;&gt;"",'Jeunes Plants'!A653,"")</f>
        <v>434</v>
      </c>
      <c r="B903" s="103" t="str">
        <f>IF('Jeunes Plants'!L653&lt;&gt;"",'Jeunes Plants'!L653,"")</f>
        <v>S7</v>
      </c>
      <c r="C903" s="107" t="str">
        <f>IF('Jeunes Plants'!B653&lt;&gt;"",'Jeunes Plants'!B653,"")</f>
        <v>LANTANA CAMARA ARBUSTIF</v>
      </c>
      <c r="D903" s="107" t="str">
        <f>IF('Jeunes Plants'!C653&lt;&gt;"",'Jeunes Plants'!C653,"")</f>
        <v>Professeur Raoux</v>
      </c>
      <c r="E903" s="103">
        <f>IF('Jeunes Plants'!H653&lt;&gt;"",'Jeunes Plants'!H653,"")</f>
        <v>6</v>
      </c>
      <c r="F903" s="103" t="str">
        <f>IF('Jeunes Plants'!E653&lt;&gt;"",'Jeunes Plants'!E653,"")</f>
        <v>B</v>
      </c>
      <c r="G903" s="103" t="str">
        <f>IF('Jeunes Plants'!N653&lt;&gt;"",'Jeunes Plants'!N653,"")</f>
        <v>M3</v>
      </c>
      <c r="H903" s="103" t="str">
        <f>IF('Jeunes Plants'!I653&lt;&gt;"",'Jeunes Plants'!I653,"")</f>
        <v>A</v>
      </c>
      <c r="I903" s="103" t="str">
        <f>IF('Jeunes Plants'!J653&lt;&gt;"",'Jeunes Plants'!J653,"")</f>
        <v/>
      </c>
      <c r="J903" s="103">
        <f>IF($J$9=36,'Jeunes Plants'!U653,IF($J$9=37,'Jeunes Plants'!V653,IF($J$9=38,'Jeunes Plants'!W653,IF($J$9=39,'Jeunes Plants'!X653,IF($J$9=40,'Jeunes Plants'!Y653,IF($J$9=41,'Jeunes Plants'!Z653,IF($J$9=42,'Jeunes Plants'!AA653,IF($J$9=43,'Jeunes Plants'!AB653,IF($J$9=44,'Jeunes Plants'!AC653,IF($J$9=45,'Jeunes Plants'!AD653,IF($J$9=46,'Jeunes Plants'!AE653,IF($J$9=47,'Jeunes Plants'!AF653,IF($J$9=48,'Jeunes Plants'!AG653,IF($J$9=49,'Jeunes Plants'!AH653,IF($J$9=50,'Jeunes Plants'!AI653,IF($J$9=51,'Jeunes Plants'!AJ653,IF($J$9=52,'Jeunes Plants'!AK653,IF($J$9=1,'Jeunes Plants'!AL653,IF($J$9=2,'Jeunes Plants'!AM653,IF($J$9=3,'Jeunes Plants'!AN653,IF($J$9=4,'Jeunes Plants'!AO653,IF($J$9=5,'Jeunes Plants'!AP653,IF($J$9=6,'Jeunes Plants'!AQ653,IF($J$9=7,'Jeunes Plants'!AR653,IF($J$9=8,'Jeunes Plants'!AS653,IF($J$9=9,'Jeunes Plants'!AT653,IF($J$9=10,'Jeunes Plants'!AU653,IF($J$9=11,'Jeunes Plants'!AV653,IF($J$9=12,'Jeunes Plants'!AW653,IF($J$9=13,'Jeunes Plants'!AX653,IF($J$9=14,'Jeunes Plants'!AY653,IF($J$9=15,'Jeunes Plants'!AZ653,IF($J$9=16,'Jeunes Plants'!BA653,IF($J$9=17,'Jeunes Plants'!BB653,IF($J$9=18,'Jeunes Plants'!BC653,IF($J$9=19,'Jeunes Plants'!BD653,IF($J$9=20,'Jeunes Plants'!BE653,IF($J$9=21,'Jeunes Plants'!BF653,IF($J$9=22,'Jeunes Plants'!BG653,IF($J$9=23,'Jeunes Plants'!BH653,IF($J$9=24,'Jeunes Plants'!BI653,IF($J$9=25,'Jeunes Plants'!BJ653,IF($J$9=26,'Jeunes Plants'!BK653,IF($J$9=27,'Jeunes Plants'!BL653,IF($J$9=28,'Jeunes Plants'!BM653,IF($J$9=29,'Jeunes Plants'!BN653,IF($J$9=30,'Jeunes Plants'!BO653,IF($J$9=31,'Jeunes Plants'!BP653,IF($J$9=32,'Jeunes Plants'!BQ653,IF($J$9=33,'Jeunes Plants'!BR653,IF($J$9=34,'Jeunes Plants'!BS653,IF($J$9=35,'Jeunes Plants'!B12556,))))))))))))))))))))))))))))))))))))))))))))))))))))</f>
        <v>0</v>
      </c>
      <c r="K903" s="103" t="str">
        <f>IF('Jeunes Plants'!R653=0,"","Erreur")</f>
        <v/>
      </c>
    </row>
    <row r="904" spans="1:11" x14ac:dyDescent="0.25">
      <c r="A904" s="103">
        <f>IF('Jeunes Plants'!A654&lt;&gt;"",'Jeunes Plants'!A654,"")</f>
        <v>439</v>
      </c>
      <c r="B904" s="103" t="str">
        <f>IF('Jeunes Plants'!L654&lt;&gt;"",'Jeunes Plants'!L654,"")</f>
        <v>S7</v>
      </c>
      <c r="C904" s="107" t="str">
        <f>IF('Jeunes Plants'!B654&lt;&gt;"",'Jeunes Plants'!B654,"")</f>
        <v>LANTANA CAMARA ARBUSTIF</v>
      </c>
      <c r="D904" s="107" t="str">
        <f>IF('Jeunes Plants'!C654&lt;&gt;"",'Jeunes Plants'!C654,"")</f>
        <v>Snow White</v>
      </c>
      <c r="E904" s="103">
        <f>IF('Jeunes Plants'!H654&lt;&gt;"",'Jeunes Plants'!H654,"")</f>
        <v>6</v>
      </c>
      <c r="F904" s="103" t="str">
        <f>IF('Jeunes Plants'!E654&lt;&gt;"",'Jeunes Plants'!E654,"")</f>
        <v>B</v>
      </c>
      <c r="G904" s="103" t="str">
        <f>IF('Jeunes Plants'!N654&lt;&gt;"",'Jeunes Plants'!N654,"")</f>
        <v>M3</v>
      </c>
      <c r="H904" s="103" t="str">
        <f>IF('Jeunes Plants'!I654&lt;&gt;"",'Jeunes Plants'!I654,"")</f>
        <v>A</v>
      </c>
      <c r="I904" s="103" t="str">
        <f>IF('Jeunes Plants'!J654&lt;&gt;"",'Jeunes Plants'!J654,"")</f>
        <v/>
      </c>
      <c r="J904" s="103">
        <f>IF($J$9=36,'Jeunes Plants'!U654,IF($J$9=37,'Jeunes Plants'!V654,IF($J$9=38,'Jeunes Plants'!W654,IF($J$9=39,'Jeunes Plants'!X654,IF($J$9=40,'Jeunes Plants'!Y654,IF($J$9=41,'Jeunes Plants'!Z654,IF($J$9=42,'Jeunes Plants'!AA654,IF($J$9=43,'Jeunes Plants'!AB654,IF($J$9=44,'Jeunes Plants'!AC654,IF($J$9=45,'Jeunes Plants'!AD654,IF($J$9=46,'Jeunes Plants'!AE654,IF($J$9=47,'Jeunes Plants'!AF654,IF($J$9=48,'Jeunes Plants'!AG654,IF($J$9=49,'Jeunes Plants'!AH654,IF($J$9=50,'Jeunes Plants'!AI654,IF($J$9=51,'Jeunes Plants'!AJ654,IF($J$9=52,'Jeunes Plants'!AK654,IF($J$9=1,'Jeunes Plants'!AL654,IF($J$9=2,'Jeunes Plants'!AM654,IF($J$9=3,'Jeunes Plants'!AN654,IF($J$9=4,'Jeunes Plants'!AO654,IF($J$9=5,'Jeunes Plants'!AP654,IF($J$9=6,'Jeunes Plants'!AQ654,IF($J$9=7,'Jeunes Plants'!AR654,IF($J$9=8,'Jeunes Plants'!AS654,IF($J$9=9,'Jeunes Plants'!AT654,IF($J$9=10,'Jeunes Plants'!AU654,IF($J$9=11,'Jeunes Plants'!AV654,IF($J$9=12,'Jeunes Plants'!AW654,IF($J$9=13,'Jeunes Plants'!AX654,IF($J$9=14,'Jeunes Plants'!AY654,IF($J$9=15,'Jeunes Plants'!AZ654,IF($J$9=16,'Jeunes Plants'!BA654,IF($J$9=17,'Jeunes Plants'!BB654,IF($J$9=18,'Jeunes Plants'!BC654,IF($J$9=19,'Jeunes Plants'!BD654,IF($J$9=20,'Jeunes Plants'!BE654,IF($J$9=21,'Jeunes Plants'!BF654,IF($J$9=22,'Jeunes Plants'!BG654,IF($J$9=23,'Jeunes Plants'!BH654,IF($J$9=24,'Jeunes Plants'!BI654,IF($J$9=25,'Jeunes Plants'!BJ654,IF($J$9=26,'Jeunes Plants'!BK654,IF($J$9=27,'Jeunes Plants'!BL654,IF($J$9=28,'Jeunes Plants'!BM654,IF($J$9=29,'Jeunes Plants'!BN654,IF($J$9=30,'Jeunes Plants'!BO654,IF($J$9=31,'Jeunes Plants'!BP654,IF($J$9=32,'Jeunes Plants'!BQ654,IF($J$9=33,'Jeunes Plants'!BR654,IF($J$9=34,'Jeunes Plants'!BS654,IF($J$9=35,'Jeunes Plants'!B12557,))))))))))))))))))))))))))))))))))))))))))))))))))))</f>
        <v>0</v>
      </c>
      <c r="K904" s="103" t="str">
        <f>IF('Jeunes Plants'!R654=0,"","Erreur")</f>
        <v/>
      </c>
    </row>
    <row r="905" spans="1:11" x14ac:dyDescent="0.25">
      <c r="A905" s="103">
        <f>IF('Jeunes Plants'!A655&lt;&gt;"",'Jeunes Plants'!A655,"")</f>
        <v>436</v>
      </c>
      <c r="B905" s="103" t="str">
        <f>IF('Jeunes Plants'!L655&lt;&gt;"",'Jeunes Plants'!L655,"")</f>
        <v>S7</v>
      </c>
      <c r="C905" s="107" t="str">
        <f>IF('Jeunes Plants'!B655&lt;&gt;"",'Jeunes Plants'!B655,"")</f>
        <v>LANTANA CAMARA ARBUSTIF</v>
      </c>
      <c r="D905" s="107" t="str">
        <f>IF('Jeunes Plants'!C655&lt;&gt;"",'Jeunes Plants'!C655,"")</f>
        <v>Sonja</v>
      </c>
      <c r="E905" s="103">
        <f>IF('Jeunes Plants'!H655&lt;&gt;"",'Jeunes Plants'!H655,"")</f>
        <v>6</v>
      </c>
      <c r="F905" s="103" t="str">
        <f>IF('Jeunes Plants'!E655&lt;&gt;"",'Jeunes Plants'!E655,"")</f>
        <v>B</v>
      </c>
      <c r="G905" s="103" t="str">
        <f>IF('Jeunes Plants'!N655&lt;&gt;"",'Jeunes Plants'!N655,"")</f>
        <v>M3</v>
      </c>
      <c r="H905" s="103" t="str">
        <f>IF('Jeunes Plants'!I655&lt;&gt;"",'Jeunes Plants'!I655,"")</f>
        <v>A</v>
      </c>
      <c r="I905" s="103" t="str">
        <f>IF('Jeunes Plants'!J655&lt;&gt;"",'Jeunes Plants'!J655,"")</f>
        <v/>
      </c>
      <c r="J905" s="103">
        <f>IF($J$9=36,'Jeunes Plants'!U655,IF($J$9=37,'Jeunes Plants'!V655,IF($J$9=38,'Jeunes Plants'!W655,IF($J$9=39,'Jeunes Plants'!X655,IF($J$9=40,'Jeunes Plants'!Y655,IF($J$9=41,'Jeunes Plants'!Z655,IF($J$9=42,'Jeunes Plants'!AA655,IF($J$9=43,'Jeunes Plants'!AB655,IF($J$9=44,'Jeunes Plants'!AC655,IF($J$9=45,'Jeunes Plants'!AD655,IF($J$9=46,'Jeunes Plants'!AE655,IF($J$9=47,'Jeunes Plants'!AF655,IF($J$9=48,'Jeunes Plants'!AG655,IF($J$9=49,'Jeunes Plants'!AH655,IF($J$9=50,'Jeunes Plants'!AI655,IF($J$9=51,'Jeunes Plants'!AJ655,IF($J$9=52,'Jeunes Plants'!AK655,IF($J$9=1,'Jeunes Plants'!AL655,IF($J$9=2,'Jeunes Plants'!AM655,IF($J$9=3,'Jeunes Plants'!AN655,IF($J$9=4,'Jeunes Plants'!AO655,IF($J$9=5,'Jeunes Plants'!AP655,IF($J$9=6,'Jeunes Plants'!AQ655,IF($J$9=7,'Jeunes Plants'!AR655,IF($J$9=8,'Jeunes Plants'!AS655,IF($J$9=9,'Jeunes Plants'!AT655,IF($J$9=10,'Jeunes Plants'!AU655,IF($J$9=11,'Jeunes Plants'!AV655,IF($J$9=12,'Jeunes Plants'!AW655,IF($J$9=13,'Jeunes Plants'!AX655,IF($J$9=14,'Jeunes Plants'!AY655,IF($J$9=15,'Jeunes Plants'!AZ655,IF($J$9=16,'Jeunes Plants'!BA655,IF($J$9=17,'Jeunes Plants'!BB655,IF($J$9=18,'Jeunes Plants'!BC655,IF($J$9=19,'Jeunes Plants'!BD655,IF($J$9=20,'Jeunes Plants'!BE655,IF($J$9=21,'Jeunes Plants'!BF655,IF($J$9=22,'Jeunes Plants'!BG655,IF($J$9=23,'Jeunes Plants'!BH655,IF($J$9=24,'Jeunes Plants'!BI655,IF($J$9=25,'Jeunes Plants'!BJ655,IF($J$9=26,'Jeunes Plants'!BK655,IF($J$9=27,'Jeunes Plants'!BL655,IF($J$9=28,'Jeunes Plants'!BM655,IF($J$9=29,'Jeunes Plants'!BN655,IF($J$9=30,'Jeunes Plants'!BO655,IF($J$9=31,'Jeunes Plants'!BP655,IF($J$9=32,'Jeunes Plants'!BQ655,IF($J$9=33,'Jeunes Plants'!BR655,IF($J$9=34,'Jeunes Plants'!BS655,IF($J$9=35,'Jeunes Plants'!B12558,))))))))))))))))))))))))))))))))))))))))))))))))))))</f>
        <v>0</v>
      </c>
      <c r="K905" s="103" t="str">
        <f>IF('Jeunes Plants'!R655=0,"","Erreur")</f>
        <v/>
      </c>
    </row>
    <row r="906" spans="1:11" x14ac:dyDescent="0.25">
      <c r="A906" s="103">
        <f>IF('Jeunes Plants'!A656&lt;&gt;"",'Jeunes Plants'!A656,"")</f>
        <v>503</v>
      </c>
      <c r="B906" s="103" t="str">
        <f>IF('Jeunes Plants'!L656&lt;&gt;"",'Jeunes Plants'!L656,"")</f>
        <v>S7</v>
      </c>
      <c r="C906" s="107" t="str">
        <f>IF('Jeunes Plants'!B656&lt;&gt;"",'Jeunes Plants'!B656,"")</f>
        <v>LANTANA CAMARA ARBUSTIF</v>
      </c>
      <c r="D906" s="107" t="str">
        <f>IF('Jeunes Plants'!C656&lt;&gt;"",'Jeunes Plants'!C656,"")</f>
        <v>Variés</v>
      </c>
      <c r="E906" s="103">
        <f>IF('Jeunes Plants'!H656&lt;&gt;"",'Jeunes Plants'!H656,"")</f>
        <v>6</v>
      </c>
      <c r="F906" s="103" t="str">
        <f>IF('Jeunes Plants'!E656&lt;&gt;"",'Jeunes Plants'!E656,"")</f>
        <v>B</v>
      </c>
      <c r="G906" s="103" t="str">
        <f>IF('Jeunes Plants'!N656&lt;&gt;"",'Jeunes Plants'!N656,"")</f>
        <v>M3</v>
      </c>
      <c r="H906" s="103" t="str">
        <f>IF('Jeunes Plants'!I656&lt;&gt;"",'Jeunes Plants'!I656,"")</f>
        <v>A</v>
      </c>
      <c r="I906" s="103" t="str">
        <f>IF('Jeunes Plants'!J656&lt;&gt;"",'Jeunes Plants'!J656,"")</f>
        <v/>
      </c>
      <c r="J906" s="103">
        <f>IF($J$9=36,'Jeunes Plants'!U656,IF($J$9=37,'Jeunes Plants'!V656,IF($J$9=38,'Jeunes Plants'!W656,IF($J$9=39,'Jeunes Plants'!X656,IF($J$9=40,'Jeunes Plants'!Y656,IF($J$9=41,'Jeunes Plants'!Z656,IF($J$9=42,'Jeunes Plants'!AA656,IF($J$9=43,'Jeunes Plants'!AB656,IF($J$9=44,'Jeunes Plants'!AC656,IF($J$9=45,'Jeunes Plants'!AD656,IF($J$9=46,'Jeunes Plants'!AE656,IF($J$9=47,'Jeunes Plants'!AF656,IF($J$9=48,'Jeunes Plants'!AG656,IF($J$9=49,'Jeunes Plants'!AH656,IF($J$9=50,'Jeunes Plants'!AI656,IF($J$9=51,'Jeunes Plants'!AJ656,IF($J$9=52,'Jeunes Plants'!AK656,IF($J$9=1,'Jeunes Plants'!AL656,IF($J$9=2,'Jeunes Plants'!AM656,IF($J$9=3,'Jeunes Plants'!AN656,IF($J$9=4,'Jeunes Plants'!AO656,IF($J$9=5,'Jeunes Plants'!AP656,IF($J$9=6,'Jeunes Plants'!AQ656,IF($J$9=7,'Jeunes Plants'!AR656,IF($J$9=8,'Jeunes Plants'!AS656,IF($J$9=9,'Jeunes Plants'!AT656,IF($J$9=10,'Jeunes Plants'!AU656,IF($J$9=11,'Jeunes Plants'!AV656,IF($J$9=12,'Jeunes Plants'!AW656,IF($J$9=13,'Jeunes Plants'!AX656,IF($J$9=14,'Jeunes Plants'!AY656,IF($J$9=15,'Jeunes Plants'!AZ656,IF($J$9=16,'Jeunes Plants'!BA656,IF($J$9=17,'Jeunes Plants'!BB656,IF($J$9=18,'Jeunes Plants'!BC656,IF($J$9=19,'Jeunes Plants'!BD656,IF($J$9=20,'Jeunes Plants'!BE656,IF($J$9=21,'Jeunes Plants'!BF656,IF($J$9=22,'Jeunes Plants'!BG656,IF($J$9=23,'Jeunes Plants'!BH656,IF($J$9=24,'Jeunes Plants'!BI656,IF($J$9=25,'Jeunes Plants'!BJ656,IF($J$9=26,'Jeunes Plants'!BK656,IF($J$9=27,'Jeunes Plants'!BL656,IF($J$9=28,'Jeunes Plants'!BM656,IF($J$9=29,'Jeunes Plants'!BN656,IF($J$9=30,'Jeunes Plants'!BO656,IF($J$9=31,'Jeunes Plants'!BP656,IF($J$9=32,'Jeunes Plants'!BQ656,IF($J$9=33,'Jeunes Plants'!BR656,IF($J$9=34,'Jeunes Plants'!BS656,IF($J$9=35,'Jeunes Plants'!B12559,))))))))))))))))))))))))))))))))))))))))))))))))))))</f>
        <v>0</v>
      </c>
      <c r="K906" s="103" t="str">
        <f>IF('Jeunes Plants'!R656=0,"","Erreur")</f>
        <v/>
      </c>
    </row>
    <row r="907" spans="1:11" x14ac:dyDescent="0.25">
      <c r="A907" s="450"/>
      <c r="B907" s="450"/>
      <c r="C907" s="451" t="s">
        <v>1928</v>
      </c>
      <c r="D907" s="451"/>
      <c r="E907" s="450"/>
      <c r="F907" s="450"/>
      <c r="G907" s="450"/>
      <c r="H907" s="450"/>
      <c r="I907" s="450"/>
      <c r="J907" s="450">
        <f>SUBTOTAL(9,J901:J906)</f>
        <v>0</v>
      </c>
      <c r="K907" s="450"/>
    </row>
    <row r="908" spans="1:11" x14ac:dyDescent="0.25">
      <c r="A908" s="103">
        <f>IF('Jeunes Plants'!A657&lt;&gt;"",'Jeunes Plants'!A657,"")</f>
        <v>3852</v>
      </c>
      <c r="B908" s="103" t="str">
        <f>IF('Jeunes Plants'!L657&lt;&gt;"",'Jeunes Plants'!L657,"")</f>
        <v>S7</v>
      </c>
      <c r="C908" s="107" t="str">
        <f>IF('Jeunes Plants'!B657&lt;&gt;"",'Jeunes Plants'!B657,"")</f>
        <v>LANTANA MONTEVIDENSIS</v>
      </c>
      <c r="D908" s="107" t="str">
        <f>IF('Jeunes Plants'!C657&lt;&gt;"",'Jeunes Plants'!C657,"")</f>
        <v>Jaune</v>
      </c>
      <c r="E908" s="103">
        <f>IF('Jeunes Plants'!H657&lt;&gt;"",'Jeunes Plants'!H657,"")</f>
        <v>6</v>
      </c>
      <c r="F908" s="103" t="str">
        <f>IF('Jeunes Plants'!E657&lt;&gt;"",'Jeunes Plants'!E657,"")</f>
        <v>B</v>
      </c>
      <c r="G908" s="103" t="str">
        <f>IF('Jeunes Plants'!N657&lt;&gt;"",'Jeunes Plants'!N657,"")</f>
        <v>M3</v>
      </c>
      <c r="H908" s="103" t="str">
        <f>IF('Jeunes Plants'!I657&lt;&gt;"",'Jeunes Plants'!I657,"")</f>
        <v>A</v>
      </c>
      <c r="I908" s="103" t="str">
        <f>IF('Jeunes Plants'!J657&lt;&gt;"",'Jeunes Plants'!J657,"")</f>
        <v/>
      </c>
      <c r="J908" s="103">
        <f>IF($J$9=36,'Jeunes Plants'!U657,IF($J$9=37,'Jeunes Plants'!V657,IF($J$9=38,'Jeunes Plants'!W657,IF($J$9=39,'Jeunes Plants'!X657,IF($J$9=40,'Jeunes Plants'!Y657,IF($J$9=41,'Jeunes Plants'!Z657,IF($J$9=42,'Jeunes Plants'!AA657,IF($J$9=43,'Jeunes Plants'!AB657,IF($J$9=44,'Jeunes Plants'!AC657,IF($J$9=45,'Jeunes Plants'!AD657,IF($J$9=46,'Jeunes Plants'!AE657,IF($J$9=47,'Jeunes Plants'!AF657,IF($J$9=48,'Jeunes Plants'!AG657,IF($J$9=49,'Jeunes Plants'!AH657,IF($J$9=50,'Jeunes Plants'!AI657,IF($J$9=51,'Jeunes Plants'!AJ657,IF($J$9=52,'Jeunes Plants'!AK657,IF($J$9=1,'Jeunes Plants'!AL657,IF($J$9=2,'Jeunes Plants'!AM657,IF($J$9=3,'Jeunes Plants'!AN657,IF($J$9=4,'Jeunes Plants'!AO657,IF($J$9=5,'Jeunes Plants'!AP657,IF($J$9=6,'Jeunes Plants'!AQ657,IF($J$9=7,'Jeunes Plants'!AR657,IF($J$9=8,'Jeunes Plants'!AS657,IF($J$9=9,'Jeunes Plants'!AT657,IF($J$9=10,'Jeunes Plants'!AU657,IF($J$9=11,'Jeunes Plants'!AV657,IF($J$9=12,'Jeunes Plants'!AW657,IF($J$9=13,'Jeunes Plants'!AX657,IF($J$9=14,'Jeunes Plants'!AY657,IF($J$9=15,'Jeunes Plants'!AZ657,IF($J$9=16,'Jeunes Plants'!BA657,IF($J$9=17,'Jeunes Plants'!BB657,IF($J$9=18,'Jeunes Plants'!BC657,IF($J$9=19,'Jeunes Plants'!BD657,IF($J$9=20,'Jeunes Plants'!BE657,IF($J$9=21,'Jeunes Plants'!BF657,IF($J$9=22,'Jeunes Plants'!BG657,IF($J$9=23,'Jeunes Plants'!BH657,IF($J$9=24,'Jeunes Plants'!BI657,IF($J$9=25,'Jeunes Plants'!BJ657,IF($J$9=26,'Jeunes Plants'!BK657,IF($J$9=27,'Jeunes Plants'!BL657,IF($J$9=28,'Jeunes Plants'!BM657,IF($J$9=29,'Jeunes Plants'!BN657,IF($J$9=30,'Jeunes Plants'!BO657,IF($J$9=31,'Jeunes Plants'!BP657,IF($J$9=32,'Jeunes Plants'!BQ657,IF($J$9=33,'Jeunes Plants'!BR657,IF($J$9=34,'Jeunes Plants'!BS657,IF($J$9=35,'Jeunes Plants'!B12560,))))))))))))))))))))))))))))))))))))))))))))))))))))</f>
        <v>0</v>
      </c>
      <c r="K908" s="103" t="str">
        <f>IF('Jeunes Plants'!R657=0,"","Erreur")</f>
        <v/>
      </c>
    </row>
    <row r="909" spans="1:11" x14ac:dyDescent="0.25">
      <c r="A909" s="103">
        <f>IF('Jeunes Plants'!A658&lt;&gt;"",'Jeunes Plants'!A658,"")</f>
        <v>26798</v>
      </c>
      <c r="B909" s="103" t="str">
        <f>IF('Jeunes Plants'!L658&lt;&gt;"",'Jeunes Plants'!L658,"")</f>
        <v>S7</v>
      </c>
      <c r="C909" s="107" t="str">
        <f>IF('Jeunes Plants'!B658&lt;&gt;"",'Jeunes Plants'!B658,"")</f>
        <v>LANTANA MONTEVIDENSIS</v>
      </c>
      <c r="D909" s="107" t="str">
        <f>IF('Jeunes Plants'!C658&lt;&gt;"",'Jeunes Plants'!C658,"")</f>
        <v>Mauve</v>
      </c>
      <c r="E909" s="103">
        <f>IF('Jeunes Plants'!H658&lt;&gt;"",'Jeunes Plants'!H658,"")</f>
        <v>6</v>
      </c>
      <c r="F909" s="103" t="str">
        <f>IF('Jeunes Plants'!E658&lt;&gt;"",'Jeunes Plants'!E658,"")</f>
        <v>B</v>
      </c>
      <c r="G909" s="103" t="str">
        <f>IF('Jeunes Plants'!N658&lt;&gt;"",'Jeunes Plants'!N658,"")</f>
        <v>M3</v>
      </c>
      <c r="H909" s="103" t="str">
        <f>IF('Jeunes Plants'!I658&lt;&gt;"",'Jeunes Plants'!I658,"")</f>
        <v>A</v>
      </c>
      <c r="I909" s="103" t="str">
        <f>IF('Jeunes Plants'!J658&lt;&gt;"",'Jeunes Plants'!J658,"")</f>
        <v/>
      </c>
      <c r="J909" s="103">
        <f>IF($J$9=36,'Jeunes Plants'!U658,IF($J$9=37,'Jeunes Plants'!V658,IF($J$9=38,'Jeunes Plants'!W658,IF($J$9=39,'Jeunes Plants'!X658,IF($J$9=40,'Jeunes Plants'!Y658,IF($J$9=41,'Jeunes Plants'!Z658,IF($J$9=42,'Jeunes Plants'!AA658,IF($J$9=43,'Jeunes Plants'!AB658,IF($J$9=44,'Jeunes Plants'!AC658,IF($J$9=45,'Jeunes Plants'!AD658,IF($J$9=46,'Jeunes Plants'!AE658,IF($J$9=47,'Jeunes Plants'!AF658,IF($J$9=48,'Jeunes Plants'!AG658,IF($J$9=49,'Jeunes Plants'!AH658,IF($J$9=50,'Jeunes Plants'!AI658,IF($J$9=51,'Jeunes Plants'!AJ658,IF($J$9=52,'Jeunes Plants'!AK658,IF($J$9=1,'Jeunes Plants'!AL658,IF($J$9=2,'Jeunes Plants'!AM658,IF($J$9=3,'Jeunes Plants'!AN658,IF($J$9=4,'Jeunes Plants'!AO658,IF($J$9=5,'Jeunes Plants'!AP658,IF($J$9=6,'Jeunes Plants'!AQ658,IF($J$9=7,'Jeunes Plants'!AR658,IF($J$9=8,'Jeunes Plants'!AS658,IF($J$9=9,'Jeunes Plants'!AT658,IF($J$9=10,'Jeunes Plants'!AU658,IF($J$9=11,'Jeunes Plants'!AV658,IF($J$9=12,'Jeunes Plants'!AW658,IF($J$9=13,'Jeunes Plants'!AX658,IF($J$9=14,'Jeunes Plants'!AY658,IF($J$9=15,'Jeunes Plants'!AZ658,IF($J$9=16,'Jeunes Plants'!BA658,IF($J$9=17,'Jeunes Plants'!BB658,IF($J$9=18,'Jeunes Plants'!BC658,IF($J$9=19,'Jeunes Plants'!BD658,IF($J$9=20,'Jeunes Plants'!BE658,IF($J$9=21,'Jeunes Plants'!BF658,IF($J$9=22,'Jeunes Plants'!BG658,IF($J$9=23,'Jeunes Plants'!BH658,IF($J$9=24,'Jeunes Plants'!BI658,IF($J$9=25,'Jeunes Plants'!BJ658,IF($J$9=26,'Jeunes Plants'!BK658,IF($J$9=27,'Jeunes Plants'!BL658,IF($J$9=28,'Jeunes Plants'!BM658,IF($J$9=29,'Jeunes Plants'!BN658,IF($J$9=30,'Jeunes Plants'!BO658,IF($J$9=31,'Jeunes Plants'!BP658,IF($J$9=32,'Jeunes Plants'!BQ658,IF($J$9=33,'Jeunes Plants'!BR658,IF($J$9=34,'Jeunes Plants'!BS658,IF($J$9=35,'Jeunes Plants'!B12561,))))))))))))))))))))))))))))))))))))))))))))))))))))</f>
        <v>0</v>
      </c>
      <c r="K909" s="103" t="str">
        <f>IF('Jeunes Plants'!R658=0,"","Erreur")</f>
        <v/>
      </c>
    </row>
    <row r="910" spans="1:11" x14ac:dyDescent="0.25">
      <c r="A910" s="450"/>
      <c r="B910" s="450"/>
      <c r="C910" s="451" t="s">
        <v>1929</v>
      </c>
      <c r="D910" s="451"/>
      <c r="E910" s="450"/>
      <c r="F910" s="450"/>
      <c r="G910" s="450"/>
      <c r="H910" s="450"/>
      <c r="I910" s="450"/>
      <c r="J910" s="450">
        <f>SUBTOTAL(9,J908:J909)</f>
        <v>0</v>
      </c>
      <c r="K910" s="450"/>
    </row>
    <row r="911" spans="1:11" x14ac:dyDescent="0.25">
      <c r="A911" s="103">
        <f>IF('Jeunes Plants'!A659&lt;&gt;"",'Jeunes Plants'!A659,"")</f>
        <v>2230</v>
      </c>
      <c r="B911" s="103" t="str">
        <f>IF('Jeunes Plants'!L659&lt;&gt;"",'Jeunes Plants'!L659,"")</f>
        <v>S2</v>
      </c>
      <c r="C911" s="107" t="str">
        <f>IF('Jeunes Plants'!B659&lt;&gt;"",'Jeunes Plants'!B659,"")</f>
        <v>LAVANDE GROSSO</v>
      </c>
      <c r="D911" s="107" t="str">
        <f>IF('Jeunes Plants'!C659&lt;&gt;"",'Jeunes Plants'!C659,"")</f>
        <v>.</v>
      </c>
      <c r="E911" s="103">
        <f>IF('Jeunes Plants'!H659&lt;&gt;"",'Jeunes Plants'!H659,"")</f>
        <v>5</v>
      </c>
      <c r="F911" s="103" t="str">
        <f>IF('Jeunes Plants'!E659&lt;&gt;"",'Jeunes Plants'!E659,"")</f>
        <v>B</v>
      </c>
      <c r="G911" s="103" t="str">
        <f>IF('Jeunes Plants'!N659&lt;&gt;"",'Jeunes Plants'!N659,"")</f>
        <v>M3</v>
      </c>
      <c r="H911" s="103" t="str">
        <f>IF('Jeunes Plants'!I659&lt;&gt;"",'Jeunes Plants'!I659,"")</f>
        <v>A</v>
      </c>
      <c r="I911" s="103" t="str">
        <f>IF('Jeunes Plants'!J659&lt;&gt;"",'Jeunes Plants'!J659,"")</f>
        <v/>
      </c>
      <c r="J911" s="103">
        <f>IF($J$9=36,'Jeunes Plants'!U659,IF($J$9=37,'Jeunes Plants'!V659,IF($J$9=38,'Jeunes Plants'!W659,IF($J$9=39,'Jeunes Plants'!X659,IF($J$9=40,'Jeunes Plants'!Y659,IF($J$9=41,'Jeunes Plants'!Z659,IF($J$9=42,'Jeunes Plants'!AA659,IF($J$9=43,'Jeunes Plants'!AB659,IF($J$9=44,'Jeunes Plants'!AC659,IF($J$9=45,'Jeunes Plants'!AD659,IF($J$9=46,'Jeunes Plants'!AE659,IF($J$9=47,'Jeunes Plants'!AF659,IF($J$9=48,'Jeunes Plants'!AG659,IF($J$9=49,'Jeunes Plants'!AH659,IF($J$9=50,'Jeunes Plants'!AI659,IF($J$9=51,'Jeunes Plants'!AJ659,IF($J$9=52,'Jeunes Plants'!AK659,IF($J$9=1,'Jeunes Plants'!AL659,IF($J$9=2,'Jeunes Plants'!AM659,IF($J$9=3,'Jeunes Plants'!AN659,IF($J$9=4,'Jeunes Plants'!AO659,IF($J$9=5,'Jeunes Plants'!AP659,IF($J$9=6,'Jeunes Plants'!AQ659,IF($J$9=7,'Jeunes Plants'!AR659,IF($J$9=8,'Jeunes Plants'!AS659,IF($J$9=9,'Jeunes Plants'!AT659,IF($J$9=10,'Jeunes Plants'!AU659,IF($J$9=11,'Jeunes Plants'!AV659,IF($J$9=12,'Jeunes Plants'!AW659,IF($J$9=13,'Jeunes Plants'!AX659,IF($J$9=14,'Jeunes Plants'!AY659,IF($J$9=15,'Jeunes Plants'!AZ659,IF($J$9=16,'Jeunes Plants'!BA659,IF($J$9=17,'Jeunes Plants'!BB659,IF($J$9=18,'Jeunes Plants'!BC659,IF($J$9=19,'Jeunes Plants'!BD659,IF($J$9=20,'Jeunes Plants'!BE659,IF($J$9=21,'Jeunes Plants'!BF659,IF($J$9=22,'Jeunes Plants'!BG659,IF($J$9=23,'Jeunes Plants'!BH659,IF($J$9=24,'Jeunes Plants'!BI659,IF($J$9=25,'Jeunes Plants'!BJ659,IF($J$9=26,'Jeunes Plants'!BK659,IF($J$9=27,'Jeunes Plants'!BL659,IF($J$9=28,'Jeunes Plants'!BM659,IF($J$9=29,'Jeunes Plants'!BN659,IF($J$9=30,'Jeunes Plants'!BO659,IF($J$9=31,'Jeunes Plants'!BP659,IF($J$9=32,'Jeunes Plants'!BQ659,IF($J$9=33,'Jeunes Plants'!BR659,IF($J$9=34,'Jeunes Plants'!BS659,IF($J$9=35,'Jeunes Plants'!B12562,))))))))))))))))))))))))))))))))))))))))))))))))))))</f>
        <v>0</v>
      </c>
      <c r="K911" s="103" t="str">
        <f>IF('Jeunes Plants'!R659=0,"","Erreur")</f>
        <v/>
      </c>
    </row>
    <row r="912" spans="1:11" x14ac:dyDescent="0.25">
      <c r="A912" s="450"/>
      <c r="B912" s="450"/>
      <c r="C912" s="451" t="s">
        <v>1930</v>
      </c>
      <c r="D912" s="451"/>
      <c r="E912" s="450"/>
      <c r="F912" s="450"/>
      <c r="G912" s="450"/>
      <c r="H912" s="450"/>
      <c r="I912" s="450"/>
      <c r="J912" s="450">
        <f>SUBTOTAL(9,J911:J911)</f>
        <v>0</v>
      </c>
      <c r="K912" s="450"/>
    </row>
    <row r="913" spans="1:11" x14ac:dyDescent="0.25">
      <c r="A913" s="103">
        <f>IF('Jeunes Plants'!A660&lt;&gt;"",'Jeunes Plants'!A660,"")</f>
        <v>23434</v>
      </c>
      <c r="B913" s="103" t="str">
        <f>IF('Jeunes Plants'!L660&lt;&gt;"",'Jeunes Plants'!L660,"")</f>
        <v>S2</v>
      </c>
      <c r="C913" s="107" t="str">
        <f>IF('Jeunes Plants'!B660&lt;&gt;"",'Jeunes Plants'!B660,"")</f>
        <v>LAVANDE STOECHAS</v>
      </c>
      <c r="D913" s="107" t="str">
        <f>IF('Jeunes Plants'!C660&lt;&gt;"",'Jeunes Plants'!C660,"")</f>
        <v>Laveanna violet</v>
      </c>
      <c r="E913" s="103">
        <f>IF('Jeunes Plants'!H660&lt;&gt;"",'Jeunes Plants'!H660,"")</f>
        <v>5</v>
      </c>
      <c r="F913" s="103" t="str">
        <f>IF('Jeunes Plants'!E660&lt;&gt;"",'Jeunes Plants'!E660,"")</f>
        <v>B</v>
      </c>
      <c r="G913" s="103" t="str">
        <f>IF('Jeunes Plants'!N660&lt;&gt;"",'Jeunes Plants'!N660,"")</f>
        <v>M3</v>
      </c>
      <c r="H913" s="103" t="str">
        <f>IF('Jeunes Plants'!I660&lt;&gt;"",'Jeunes Plants'!I660,"")</f>
        <v>A</v>
      </c>
      <c r="I913" s="103">
        <f>IF('Jeunes Plants'!J660&lt;&gt;"",'Jeunes Plants'!J660,"")</f>
        <v>5.5E-2</v>
      </c>
      <c r="J913" s="103">
        <f>IF($J$9=36,'Jeunes Plants'!U660,IF($J$9=37,'Jeunes Plants'!V660,IF($J$9=38,'Jeunes Plants'!W660,IF($J$9=39,'Jeunes Plants'!X660,IF($J$9=40,'Jeunes Plants'!Y660,IF($J$9=41,'Jeunes Plants'!Z660,IF($J$9=42,'Jeunes Plants'!AA660,IF($J$9=43,'Jeunes Plants'!AB660,IF($J$9=44,'Jeunes Plants'!AC660,IF($J$9=45,'Jeunes Plants'!AD660,IF($J$9=46,'Jeunes Plants'!AE660,IF($J$9=47,'Jeunes Plants'!AF660,IF($J$9=48,'Jeunes Plants'!AG660,IF($J$9=49,'Jeunes Plants'!AH660,IF($J$9=50,'Jeunes Plants'!AI660,IF($J$9=51,'Jeunes Plants'!AJ660,IF($J$9=52,'Jeunes Plants'!AK660,IF($J$9=1,'Jeunes Plants'!AL660,IF($J$9=2,'Jeunes Plants'!AM660,IF($J$9=3,'Jeunes Plants'!AN660,IF($J$9=4,'Jeunes Plants'!AO660,IF($J$9=5,'Jeunes Plants'!AP660,IF($J$9=6,'Jeunes Plants'!AQ660,IF($J$9=7,'Jeunes Plants'!AR660,IF($J$9=8,'Jeunes Plants'!AS660,IF($J$9=9,'Jeunes Plants'!AT660,IF($J$9=10,'Jeunes Plants'!AU660,IF($J$9=11,'Jeunes Plants'!AV660,IF($J$9=12,'Jeunes Plants'!AW660,IF($J$9=13,'Jeunes Plants'!AX660,IF($J$9=14,'Jeunes Plants'!AY660,IF($J$9=15,'Jeunes Plants'!AZ660,IF($J$9=16,'Jeunes Plants'!BA660,IF($J$9=17,'Jeunes Plants'!BB660,IF($J$9=18,'Jeunes Plants'!BC660,IF($J$9=19,'Jeunes Plants'!BD660,IF($J$9=20,'Jeunes Plants'!BE660,IF($J$9=21,'Jeunes Plants'!BF660,IF($J$9=22,'Jeunes Plants'!BG660,IF($J$9=23,'Jeunes Plants'!BH660,IF($J$9=24,'Jeunes Plants'!BI660,IF($J$9=25,'Jeunes Plants'!BJ660,IF($J$9=26,'Jeunes Plants'!BK660,IF($J$9=27,'Jeunes Plants'!BL660,IF($J$9=28,'Jeunes Plants'!BM660,IF($J$9=29,'Jeunes Plants'!BN660,IF($J$9=30,'Jeunes Plants'!BO660,IF($J$9=31,'Jeunes Plants'!BP660,IF($J$9=32,'Jeunes Plants'!BQ660,IF($J$9=33,'Jeunes Plants'!BR660,IF($J$9=34,'Jeunes Plants'!BS660,IF($J$9=35,'Jeunes Plants'!B12563,))))))))))))))))))))))))))))))))))))))))))))))))))))</f>
        <v>0</v>
      </c>
      <c r="K913" s="103" t="str">
        <f>IF('Jeunes Plants'!R660=0,"","Erreur")</f>
        <v/>
      </c>
    </row>
    <row r="914" spans="1:11" x14ac:dyDescent="0.25">
      <c r="A914" s="450"/>
      <c r="B914" s="450"/>
      <c r="C914" s="451" t="s">
        <v>1931</v>
      </c>
      <c r="D914" s="451"/>
      <c r="E914" s="450"/>
      <c r="F914" s="450"/>
      <c r="G914" s="450"/>
      <c r="H914" s="450"/>
      <c r="I914" s="450"/>
      <c r="J914" s="450">
        <f>SUBTOTAL(9,J913:J913)</f>
        <v>0</v>
      </c>
      <c r="K914" s="450"/>
    </row>
    <row r="915" spans="1:11" x14ac:dyDescent="0.25">
      <c r="A915" s="103">
        <f>IF('Jeunes Plants'!A661&lt;&gt;"",'Jeunes Plants'!A661,"")</f>
        <v>3890</v>
      </c>
      <c r="B915" s="103" t="str">
        <f>IF('Jeunes Plants'!L661&lt;&gt;"",'Jeunes Plants'!L661,"")</f>
        <v>S7</v>
      </c>
      <c r="C915" s="107" t="str">
        <f>IF('Jeunes Plants'!B661&lt;&gt;"",'Jeunes Plants'!B661,"")</f>
        <v>LEONOTIS</v>
      </c>
      <c r="D915" s="107" t="str">
        <f>IF('Jeunes Plants'!C661&lt;&gt;"",'Jeunes Plants'!C661,"")</f>
        <v>Orange</v>
      </c>
      <c r="E915" s="103">
        <f>IF('Jeunes Plants'!H661&lt;&gt;"",'Jeunes Plants'!H661,"")</f>
        <v>6</v>
      </c>
      <c r="F915" s="103" t="str">
        <f>IF('Jeunes Plants'!E661&lt;&gt;"",'Jeunes Plants'!E661,"")</f>
        <v>B</v>
      </c>
      <c r="G915" s="103" t="str">
        <f>IF('Jeunes Plants'!N661&lt;&gt;"",'Jeunes Plants'!N661,"")</f>
        <v>M3</v>
      </c>
      <c r="H915" s="103" t="str">
        <f>IF('Jeunes Plants'!I661&lt;&gt;"",'Jeunes Plants'!I661,"")</f>
        <v>A</v>
      </c>
      <c r="I915" s="103" t="str">
        <f>IF('Jeunes Plants'!J661&lt;&gt;"",'Jeunes Plants'!J661,"")</f>
        <v/>
      </c>
      <c r="J915" s="103">
        <f>IF($J$9=36,'Jeunes Plants'!U661,IF($J$9=37,'Jeunes Plants'!V661,IF($J$9=38,'Jeunes Plants'!W661,IF($J$9=39,'Jeunes Plants'!X661,IF($J$9=40,'Jeunes Plants'!Y661,IF($J$9=41,'Jeunes Plants'!Z661,IF($J$9=42,'Jeunes Plants'!AA661,IF($J$9=43,'Jeunes Plants'!AB661,IF($J$9=44,'Jeunes Plants'!AC661,IF($J$9=45,'Jeunes Plants'!AD661,IF($J$9=46,'Jeunes Plants'!AE661,IF($J$9=47,'Jeunes Plants'!AF661,IF($J$9=48,'Jeunes Plants'!AG661,IF($J$9=49,'Jeunes Plants'!AH661,IF($J$9=50,'Jeunes Plants'!AI661,IF($J$9=51,'Jeunes Plants'!AJ661,IF($J$9=52,'Jeunes Plants'!AK661,IF($J$9=1,'Jeunes Plants'!AL661,IF($J$9=2,'Jeunes Plants'!AM661,IF($J$9=3,'Jeunes Plants'!AN661,IF($J$9=4,'Jeunes Plants'!AO661,IF($J$9=5,'Jeunes Plants'!AP661,IF($J$9=6,'Jeunes Plants'!AQ661,IF($J$9=7,'Jeunes Plants'!AR661,IF($J$9=8,'Jeunes Plants'!AS661,IF($J$9=9,'Jeunes Plants'!AT661,IF($J$9=10,'Jeunes Plants'!AU661,IF($J$9=11,'Jeunes Plants'!AV661,IF($J$9=12,'Jeunes Plants'!AW661,IF($J$9=13,'Jeunes Plants'!AX661,IF($J$9=14,'Jeunes Plants'!AY661,IF($J$9=15,'Jeunes Plants'!AZ661,IF($J$9=16,'Jeunes Plants'!BA661,IF($J$9=17,'Jeunes Plants'!BB661,IF($J$9=18,'Jeunes Plants'!BC661,IF($J$9=19,'Jeunes Plants'!BD661,IF($J$9=20,'Jeunes Plants'!BE661,IF($J$9=21,'Jeunes Plants'!BF661,IF($J$9=22,'Jeunes Plants'!BG661,IF($J$9=23,'Jeunes Plants'!BH661,IF($J$9=24,'Jeunes Plants'!BI661,IF($J$9=25,'Jeunes Plants'!BJ661,IF($J$9=26,'Jeunes Plants'!BK661,IF($J$9=27,'Jeunes Plants'!BL661,IF($J$9=28,'Jeunes Plants'!BM661,IF($J$9=29,'Jeunes Plants'!BN661,IF($J$9=30,'Jeunes Plants'!BO661,IF($J$9=31,'Jeunes Plants'!BP661,IF($J$9=32,'Jeunes Plants'!BQ661,IF($J$9=33,'Jeunes Plants'!BR661,IF($J$9=34,'Jeunes Plants'!BS661,IF($J$9=35,'Jeunes Plants'!B12564,))))))))))))))))))))))))))))))))))))))))))))))))))))</f>
        <v>0</v>
      </c>
      <c r="K915" s="103" t="str">
        <f>IF('Jeunes Plants'!R661=0,"","Erreur")</f>
        <v/>
      </c>
    </row>
    <row r="916" spans="1:11" x14ac:dyDescent="0.25">
      <c r="A916" s="450"/>
      <c r="B916" s="450"/>
      <c r="C916" s="451" t="s">
        <v>1932</v>
      </c>
      <c r="D916" s="451"/>
      <c r="E916" s="450"/>
      <c r="F916" s="450"/>
      <c r="G916" s="450"/>
      <c r="H916" s="450"/>
      <c r="I916" s="450"/>
      <c r="J916" s="450">
        <f>SUBTOTAL(9,J915:J915)</f>
        <v>0</v>
      </c>
      <c r="K916" s="450"/>
    </row>
    <row r="917" spans="1:11" x14ac:dyDescent="0.25">
      <c r="A917" s="103">
        <f>IF('Jeunes Plants'!A662&lt;&gt;"",'Jeunes Plants'!A662,"")</f>
        <v>23019</v>
      </c>
      <c r="B917" s="103" t="str">
        <f>IF('Jeunes Plants'!L662&lt;&gt;"",'Jeunes Plants'!L662,"")</f>
        <v>S4</v>
      </c>
      <c r="C917" s="107" t="str">
        <f>IF('Jeunes Plants'!B662&lt;&gt;"",'Jeunes Plants'!B662,"")</f>
        <v xml:space="preserve">LIMONIUM </v>
      </c>
      <c r="D917" s="107" t="str">
        <f>IF('Jeunes Plants'!C662&lt;&gt;"",'Jeunes Plants'!C662,"")</f>
        <v>Perezii</v>
      </c>
      <c r="E917" s="103">
        <f>IF('Jeunes Plants'!H662&lt;&gt;"",'Jeunes Plants'!H662,"")</f>
        <v>8</v>
      </c>
      <c r="F917" s="103" t="str">
        <f>IF('Jeunes Plants'!E662&lt;&gt;"",'Jeunes Plants'!E662,"")</f>
        <v>S</v>
      </c>
      <c r="G917" s="103" t="str">
        <f>IF('Jeunes Plants'!N662&lt;&gt;"",'Jeunes Plants'!N662,"")</f>
        <v>M3</v>
      </c>
      <c r="H917" s="103" t="str">
        <f>IF('Jeunes Plants'!I662&lt;&gt;"",'Jeunes Plants'!I662,"")</f>
        <v>C</v>
      </c>
      <c r="I917" s="103" t="str">
        <f>IF('Jeunes Plants'!J662&lt;&gt;"",'Jeunes Plants'!J662,"")</f>
        <v/>
      </c>
      <c r="J917" s="103">
        <f>IF($J$9=36,'Jeunes Plants'!U662,IF($J$9=37,'Jeunes Plants'!V662,IF($J$9=38,'Jeunes Plants'!W662,IF($J$9=39,'Jeunes Plants'!X662,IF($J$9=40,'Jeunes Plants'!Y662,IF($J$9=41,'Jeunes Plants'!Z662,IF($J$9=42,'Jeunes Plants'!AA662,IF($J$9=43,'Jeunes Plants'!AB662,IF($J$9=44,'Jeunes Plants'!AC662,IF($J$9=45,'Jeunes Plants'!AD662,IF($J$9=46,'Jeunes Plants'!AE662,IF($J$9=47,'Jeunes Plants'!AF662,IF($J$9=48,'Jeunes Plants'!AG662,IF($J$9=49,'Jeunes Plants'!AH662,IF($J$9=50,'Jeunes Plants'!AI662,IF($J$9=51,'Jeunes Plants'!AJ662,IF($J$9=52,'Jeunes Plants'!AK662,IF($J$9=1,'Jeunes Plants'!AL662,IF($J$9=2,'Jeunes Plants'!AM662,IF($J$9=3,'Jeunes Plants'!AN662,IF($J$9=4,'Jeunes Plants'!AO662,IF($J$9=5,'Jeunes Plants'!AP662,IF($J$9=6,'Jeunes Plants'!AQ662,IF($J$9=7,'Jeunes Plants'!AR662,IF($J$9=8,'Jeunes Plants'!AS662,IF($J$9=9,'Jeunes Plants'!AT662,IF($J$9=10,'Jeunes Plants'!AU662,IF($J$9=11,'Jeunes Plants'!AV662,IF($J$9=12,'Jeunes Plants'!AW662,IF($J$9=13,'Jeunes Plants'!AX662,IF($J$9=14,'Jeunes Plants'!AY662,IF($J$9=15,'Jeunes Plants'!AZ662,IF($J$9=16,'Jeunes Plants'!BA662,IF($J$9=17,'Jeunes Plants'!BB662,IF($J$9=18,'Jeunes Plants'!BC662,IF($J$9=19,'Jeunes Plants'!BD662,IF($J$9=20,'Jeunes Plants'!BE662,IF($J$9=21,'Jeunes Plants'!BF662,IF($J$9=22,'Jeunes Plants'!BG662,IF($J$9=23,'Jeunes Plants'!BH662,IF($J$9=24,'Jeunes Plants'!BI662,IF($J$9=25,'Jeunes Plants'!BJ662,IF($J$9=26,'Jeunes Plants'!BK662,IF($J$9=27,'Jeunes Plants'!BL662,IF($J$9=28,'Jeunes Plants'!BM662,IF($J$9=29,'Jeunes Plants'!BN662,IF($J$9=30,'Jeunes Plants'!BO662,IF($J$9=31,'Jeunes Plants'!BP662,IF($J$9=32,'Jeunes Plants'!BQ662,IF($J$9=33,'Jeunes Plants'!BR662,IF($J$9=34,'Jeunes Plants'!BS662,IF($J$9=35,'Jeunes Plants'!B12565,))))))))))))))))))))))))))))))))))))))))))))))))))))</f>
        <v>0</v>
      </c>
      <c r="K917" s="103" t="str">
        <f>IF('Jeunes Plants'!R662=0,"","Erreur")</f>
        <v/>
      </c>
    </row>
    <row r="918" spans="1:11" x14ac:dyDescent="0.25">
      <c r="A918" s="450"/>
      <c r="B918" s="450"/>
      <c r="C918" s="451" t="s">
        <v>1933</v>
      </c>
      <c r="D918" s="451"/>
      <c r="E918" s="450"/>
      <c r="F918" s="450"/>
      <c r="G918" s="450"/>
      <c r="H918" s="450"/>
      <c r="I918" s="450"/>
      <c r="J918" s="450">
        <f>SUBTOTAL(9,J917:J917)</f>
        <v>0</v>
      </c>
      <c r="K918" s="450"/>
    </row>
    <row r="919" spans="1:11" x14ac:dyDescent="0.25">
      <c r="A919" s="103">
        <f>IF('Jeunes Plants'!A663&lt;&gt;"",'Jeunes Plants'!A663,"")</f>
        <v>26432</v>
      </c>
      <c r="B919" s="103" t="str">
        <f>IF('Jeunes Plants'!L663&lt;&gt;"",'Jeunes Plants'!L663,"")</f>
        <v>S7</v>
      </c>
      <c r="C919" s="107" t="str">
        <f>IF('Jeunes Plants'!B663&lt;&gt;"",'Jeunes Plants'!B663,"")</f>
        <v>LOBELIA RICHARDII</v>
      </c>
      <c r="D919" s="107" t="str">
        <f>IF('Jeunes Plants'!C663&lt;&gt;"",'Jeunes Plants'!C663,"")</f>
        <v>Glow Azure</v>
      </c>
      <c r="E919" s="103">
        <f>IF('Jeunes Plants'!H663&lt;&gt;"",'Jeunes Plants'!H663,"")</f>
        <v>6</v>
      </c>
      <c r="F919" s="103" t="str">
        <f>IF('Jeunes Plants'!E663&lt;&gt;"",'Jeunes Plants'!E663,"")</f>
        <v>B</v>
      </c>
      <c r="G919" s="103" t="str">
        <f>IF('Jeunes Plants'!N663&lt;&gt;"",'Jeunes Plants'!N663,"")</f>
        <v>M3</v>
      </c>
      <c r="H919" s="103" t="str">
        <f>IF('Jeunes Plants'!I663&lt;&gt;"",'Jeunes Plants'!I663,"")</f>
        <v>B</v>
      </c>
      <c r="I919" s="103">
        <f>IF('Jeunes Plants'!J663&lt;&gt;"",'Jeunes Plants'!J663,"")</f>
        <v>0.06</v>
      </c>
      <c r="J919" s="103">
        <f>IF($J$9=36,'Jeunes Plants'!U663,IF($J$9=37,'Jeunes Plants'!V663,IF($J$9=38,'Jeunes Plants'!W663,IF($J$9=39,'Jeunes Plants'!X663,IF($J$9=40,'Jeunes Plants'!Y663,IF($J$9=41,'Jeunes Plants'!Z663,IF($J$9=42,'Jeunes Plants'!AA663,IF($J$9=43,'Jeunes Plants'!AB663,IF($J$9=44,'Jeunes Plants'!AC663,IF($J$9=45,'Jeunes Plants'!AD663,IF($J$9=46,'Jeunes Plants'!AE663,IF($J$9=47,'Jeunes Plants'!AF663,IF($J$9=48,'Jeunes Plants'!AG663,IF($J$9=49,'Jeunes Plants'!AH663,IF($J$9=50,'Jeunes Plants'!AI663,IF($J$9=51,'Jeunes Plants'!AJ663,IF($J$9=52,'Jeunes Plants'!AK663,IF($J$9=1,'Jeunes Plants'!AL663,IF($J$9=2,'Jeunes Plants'!AM663,IF($J$9=3,'Jeunes Plants'!AN663,IF($J$9=4,'Jeunes Plants'!AO663,IF($J$9=5,'Jeunes Plants'!AP663,IF($J$9=6,'Jeunes Plants'!AQ663,IF($J$9=7,'Jeunes Plants'!AR663,IF($J$9=8,'Jeunes Plants'!AS663,IF($J$9=9,'Jeunes Plants'!AT663,IF($J$9=10,'Jeunes Plants'!AU663,IF($J$9=11,'Jeunes Plants'!AV663,IF($J$9=12,'Jeunes Plants'!AW663,IF($J$9=13,'Jeunes Plants'!AX663,IF($J$9=14,'Jeunes Plants'!AY663,IF($J$9=15,'Jeunes Plants'!AZ663,IF($J$9=16,'Jeunes Plants'!BA663,IF($J$9=17,'Jeunes Plants'!BB663,IF($J$9=18,'Jeunes Plants'!BC663,IF($J$9=19,'Jeunes Plants'!BD663,IF($J$9=20,'Jeunes Plants'!BE663,IF($J$9=21,'Jeunes Plants'!BF663,IF($J$9=22,'Jeunes Plants'!BG663,IF($J$9=23,'Jeunes Plants'!BH663,IF($J$9=24,'Jeunes Plants'!BI663,IF($J$9=25,'Jeunes Plants'!BJ663,IF($J$9=26,'Jeunes Plants'!BK663,IF($J$9=27,'Jeunes Plants'!BL663,IF($J$9=28,'Jeunes Plants'!BM663,IF($J$9=29,'Jeunes Plants'!BN663,IF($J$9=30,'Jeunes Plants'!BO663,IF($J$9=31,'Jeunes Plants'!BP663,IF($J$9=32,'Jeunes Plants'!BQ663,IF($J$9=33,'Jeunes Plants'!BR663,IF($J$9=34,'Jeunes Plants'!BS663,IF($J$9=35,'Jeunes Plants'!B12566,))))))))))))))))))))))))))))))))))))))))))))))))))))</f>
        <v>0</v>
      </c>
      <c r="K919" s="103" t="str">
        <f>IF('Jeunes Plants'!R663=0,"","Erreur")</f>
        <v/>
      </c>
    </row>
    <row r="920" spans="1:11" x14ac:dyDescent="0.25">
      <c r="A920" s="103">
        <f>IF('Jeunes Plants'!A664&lt;&gt;"",'Jeunes Plants'!A664,"")</f>
        <v>14449</v>
      </c>
      <c r="B920" s="103" t="str">
        <f>IF('Jeunes Plants'!L664&lt;&gt;"",'Jeunes Plants'!L664,"")</f>
        <v>S7</v>
      </c>
      <c r="C920" s="107" t="str">
        <f>IF('Jeunes Plants'!B664&lt;&gt;"",'Jeunes Plants'!B664,"")</f>
        <v>LOBELIA RICHARDII</v>
      </c>
      <c r="D920" s="107" t="str">
        <f>IF('Jeunes Plants'!C664&lt;&gt;"",'Jeunes Plants'!C664,"")</f>
        <v xml:space="preserve">Star Deep Blue </v>
      </c>
      <c r="E920" s="103">
        <f>IF('Jeunes Plants'!H664&lt;&gt;"",'Jeunes Plants'!H664,"")</f>
        <v>6</v>
      </c>
      <c r="F920" s="103" t="str">
        <f>IF('Jeunes Plants'!E664&lt;&gt;"",'Jeunes Plants'!E664,"")</f>
        <v>B</v>
      </c>
      <c r="G920" s="103" t="str">
        <f>IF('Jeunes Plants'!N664&lt;&gt;"",'Jeunes Plants'!N664,"")</f>
        <v>M3</v>
      </c>
      <c r="H920" s="103" t="str">
        <f>IF('Jeunes Plants'!I664&lt;&gt;"",'Jeunes Plants'!I664,"")</f>
        <v>B</v>
      </c>
      <c r="I920" s="103">
        <f>IF('Jeunes Plants'!J664&lt;&gt;"",'Jeunes Plants'!J664,"")</f>
        <v>4.1000000000000002E-2</v>
      </c>
      <c r="J920" s="103">
        <f>IF($J$9=36,'Jeunes Plants'!U664,IF($J$9=37,'Jeunes Plants'!V664,IF($J$9=38,'Jeunes Plants'!W664,IF($J$9=39,'Jeunes Plants'!X664,IF($J$9=40,'Jeunes Plants'!Y664,IF($J$9=41,'Jeunes Plants'!Z664,IF($J$9=42,'Jeunes Plants'!AA664,IF($J$9=43,'Jeunes Plants'!AB664,IF($J$9=44,'Jeunes Plants'!AC664,IF($J$9=45,'Jeunes Plants'!AD664,IF($J$9=46,'Jeunes Plants'!AE664,IF($J$9=47,'Jeunes Plants'!AF664,IF($J$9=48,'Jeunes Plants'!AG664,IF($J$9=49,'Jeunes Plants'!AH664,IF($J$9=50,'Jeunes Plants'!AI664,IF($J$9=51,'Jeunes Plants'!AJ664,IF($J$9=52,'Jeunes Plants'!AK664,IF($J$9=1,'Jeunes Plants'!AL664,IF($J$9=2,'Jeunes Plants'!AM664,IF($J$9=3,'Jeunes Plants'!AN664,IF($J$9=4,'Jeunes Plants'!AO664,IF($J$9=5,'Jeunes Plants'!AP664,IF($J$9=6,'Jeunes Plants'!AQ664,IF($J$9=7,'Jeunes Plants'!AR664,IF($J$9=8,'Jeunes Plants'!AS664,IF($J$9=9,'Jeunes Plants'!AT664,IF($J$9=10,'Jeunes Plants'!AU664,IF($J$9=11,'Jeunes Plants'!AV664,IF($J$9=12,'Jeunes Plants'!AW664,IF($J$9=13,'Jeunes Plants'!AX664,IF($J$9=14,'Jeunes Plants'!AY664,IF($J$9=15,'Jeunes Plants'!AZ664,IF($J$9=16,'Jeunes Plants'!BA664,IF($J$9=17,'Jeunes Plants'!BB664,IF($J$9=18,'Jeunes Plants'!BC664,IF($J$9=19,'Jeunes Plants'!BD664,IF($J$9=20,'Jeunes Plants'!BE664,IF($J$9=21,'Jeunes Plants'!BF664,IF($J$9=22,'Jeunes Plants'!BG664,IF($J$9=23,'Jeunes Plants'!BH664,IF($J$9=24,'Jeunes Plants'!BI664,IF($J$9=25,'Jeunes Plants'!BJ664,IF($J$9=26,'Jeunes Plants'!BK664,IF($J$9=27,'Jeunes Plants'!BL664,IF($J$9=28,'Jeunes Plants'!BM664,IF($J$9=29,'Jeunes Plants'!BN664,IF($J$9=30,'Jeunes Plants'!BO664,IF($J$9=31,'Jeunes Plants'!BP664,IF($J$9=32,'Jeunes Plants'!BQ664,IF($J$9=33,'Jeunes Plants'!BR664,IF($J$9=34,'Jeunes Plants'!BS664,IF($J$9=35,'Jeunes Plants'!B12567,))))))))))))))))))))))))))))))))))))))))))))))))))))</f>
        <v>0</v>
      </c>
      <c r="K920" s="103" t="str">
        <f>IF('Jeunes Plants'!R664=0,"","Erreur")</f>
        <v/>
      </c>
    </row>
    <row r="921" spans="1:11" x14ac:dyDescent="0.25">
      <c r="A921" s="103">
        <f>IF('Jeunes Plants'!A665&lt;&gt;"",'Jeunes Plants'!A665,"")</f>
        <v>26846</v>
      </c>
      <c r="B921" s="103" t="str">
        <f>IF('Jeunes Plants'!L665&lt;&gt;"",'Jeunes Plants'!L665,"")</f>
        <v>S7</v>
      </c>
      <c r="C921" s="107" t="str">
        <f>IF('Jeunes Plants'!B665&lt;&gt;"",'Jeunes Plants'!B665,"")</f>
        <v>LOBELIA RICHARDII</v>
      </c>
      <c r="D921" s="107" t="str">
        <f>IF('Jeunes Plants'!C665&lt;&gt;"",'Jeunes Plants'!C665,"")</f>
        <v>Star Firefly Pink</v>
      </c>
      <c r="E921" s="103">
        <f>IF('Jeunes Plants'!H665&lt;&gt;"",'Jeunes Plants'!H665,"")</f>
        <v>6</v>
      </c>
      <c r="F921" s="103" t="str">
        <f>IF('Jeunes Plants'!E665&lt;&gt;"",'Jeunes Plants'!E665,"")</f>
        <v>B</v>
      </c>
      <c r="G921" s="103" t="str">
        <f>IF('Jeunes Plants'!N665&lt;&gt;"",'Jeunes Plants'!N665,"")</f>
        <v>M3</v>
      </c>
      <c r="H921" s="103" t="str">
        <f>IF('Jeunes Plants'!I665&lt;&gt;"",'Jeunes Plants'!I665,"")</f>
        <v>B</v>
      </c>
      <c r="I921" s="103">
        <f>IF('Jeunes Plants'!J665&lt;&gt;"",'Jeunes Plants'!J665,"")</f>
        <v>0.05</v>
      </c>
      <c r="J921" s="103">
        <f>IF($J$9=36,'Jeunes Plants'!U665,IF($J$9=37,'Jeunes Plants'!V665,IF($J$9=38,'Jeunes Plants'!W665,IF($J$9=39,'Jeunes Plants'!X665,IF($J$9=40,'Jeunes Plants'!Y665,IF($J$9=41,'Jeunes Plants'!Z665,IF($J$9=42,'Jeunes Plants'!AA665,IF($J$9=43,'Jeunes Plants'!AB665,IF($J$9=44,'Jeunes Plants'!AC665,IF($J$9=45,'Jeunes Plants'!AD665,IF($J$9=46,'Jeunes Plants'!AE665,IF($J$9=47,'Jeunes Plants'!AF665,IF($J$9=48,'Jeunes Plants'!AG665,IF($J$9=49,'Jeunes Plants'!AH665,IF($J$9=50,'Jeunes Plants'!AI665,IF($J$9=51,'Jeunes Plants'!AJ665,IF($J$9=52,'Jeunes Plants'!AK665,IF($J$9=1,'Jeunes Plants'!AL665,IF($J$9=2,'Jeunes Plants'!AM665,IF($J$9=3,'Jeunes Plants'!AN665,IF($J$9=4,'Jeunes Plants'!AO665,IF($J$9=5,'Jeunes Plants'!AP665,IF($J$9=6,'Jeunes Plants'!AQ665,IF($J$9=7,'Jeunes Plants'!AR665,IF($J$9=8,'Jeunes Plants'!AS665,IF($J$9=9,'Jeunes Plants'!AT665,IF($J$9=10,'Jeunes Plants'!AU665,IF($J$9=11,'Jeunes Plants'!AV665,IF($J$9=12,'Jeunes Plants'!AW665,IF($J$9=13,'Jeunes Plants'!AX665,IF($J$9=14,'Jeunes Plants'!AY665,IF($J$9=15,'Jeunes Plants'!AZ665,IF($J$9=16,'Jeunes Plants'!BA665,IF($J$9=17,'Jeunes Plants'!BB665,IF($J$9=18,'Jeunes Plants'!BC665,IF($J$9=19,'Jeunes Plants'!BD665,IF($J$9=20,'Jeunes Plants'!BE665,IF($J$9=21,'Jeunes Plants'!BF665,IF($J$9=22,'Jeunes Plants'!BG665,IF($J$9=23,'Jeunes Plants'!BH665,IF($J$9=24,'Jeunes Plants'!BI665,IF($J$9=25,'Jeunes Plants'!BJ665,IF($J$9=26,'Jeunes Plants'!BK665,IF($J$9=27,'Jeunes Plants'!BL665,IF($J$9=28,'Jeunes Plants'!BM665,IF($J$9=29,'Jeunes Plants'!BN665,IF($J$9=30,'Jeunes Plants'!BO665,IF($J$9=31,'Jeunes Plants'!BP665,IF($J$9=32,'Jeunes Plants'!BQ665,IF($J$9=33,'Jeunes Plants'!BR665,IF($J$9=34,'Jeunes Plants'!BS665,IF($J$9=35,'Jeunes Plants'!B12568,))))))))))))))))))))))))))))))))))))))))))))))))))))</f>
        <v>0</v>
      </c>
      <c r="K921" s="103" t="str">
        <f>IF('Jeunes Plants'!R665=0,"","Erreur")</f>
        <v/>
      </c>
    </row>
    <row r="922" spans="1:11" x14ac:dyDescent="0.25">
      <c r="A922" s="103">
        <f>IF('Jeunes Plants'!A666&lt;&gt;"",'Jeunes Plants'!A666,"")</f>
        <v>14452</v>
      </c>
      <c r="B922" s="103" t="str">
        <f>IF('Jeunes Plants'!L666&lt;&gt;"",'Jeunes Plants'!L666,"")</f>
        <v>S7</v>
      </c>
      <c r="C922" s="107" t="str">
        <f>IF('Jeunes Plants'!B666&lt;&gt;"",'Jeunes Plants'!B666,"")</f>
        <v>LOBELIA RICHARDII</v>
      </c>
      <c r="D922" s="107" t="str">
        <f>IF('Jeunes Plants'!C666&lt;&gt;"",'Jeunes Plants'!C666,"")</f>
        <v xml:space="preserve">Star White </v>
      </c>
      <c r="E922" s="103">
        <f>IF('Jeunes Plants'!H666&lt;&gt;"",'Jeunes Plants'!H666,"")</f>
        <v>6</v>
      </c>
      <c r="F922" s="103" t="str">
        <f>IF('Jeunes Plants'!E666&lt;&gt;"",'Jeunes Plants'!E666,"")</f>
        <v>B</v>
      </c>
      <c r="G922" s="103" t="str">
        <f>IF('Jeunes Plants'!N666&lt;&gt;"",'Jeunes Plants'!N666,"")</f>
        <v>M3</v>
      </c>
      <c r="H922" s="103" t="str">
        <f>IF('Jeunes Plants'!I666&lt;&gt;"",'Jeunes Plants'!I666,"")</f>
        <v>B</v>
      </c>
      <c r="I922" s="103">
        <f>IF('Jeunes Plants'!J666&lt;&gt;"",'Jeunes Plants'!J666,"")</f>
        <v>4.1000000000000002E-2</v>
      </c>
      <c r="J922" s="103">
        <f>IF($J$9=36,'Jeunes Plants'!U666,IF($J$9=37,'Jeunes Plants'!V666,IF($J$9=38,'Jeunes Plants'!W666,IF($J$9=39,'Jeunes Plants'!X666,IF($J$9=40,'Jeunes Plants'!Y666,IF($J$9=41,'Jeunes Plants'!Z666,IF($J$9=42,'Jeunes Plants'!AA666,IF($J$9=43,'Jeunes Plants'!AB666,IF($J$9=44,'Jeunes Plants'!AC666,IF($J$9=45,'Jeunes Plants'!AD666,IF($J$9=46,'Jeunes Plants'!AE666,IF($J$9=47,'Jeunes Plants'!AF666,IF($J$9=48,'Jeunes Plants'!AG666,IF($J$9=49,'Jeunes Plants'!AH666,IF($J$9=50,'Jeunes Plants'!AI666,IF($J$9=51,'Jeunes Plants'!AJ666,IF($J$9=52,'Jeunes Plants'!AK666,IF($J$9=1,'Jeunes Plants'!AL666,IF($J$9=2,'Jeunes Plants'!AM666,IF($J$9=3,'Jeunes Plants'!AN666,IF($J$9=4,'Jeunes Plants'!AO666,IF($J$9=5,'Jeunes Plants'!AP666,IF($J$9=6,'Jeunes Plants'!AQ666,IF($J$9=7,'Jeunes Plants'!AR666,IF($J$9=8,'Jeunes Plants'!AS666,IF($J$9=9,'Jeunes Plants'!AT666,IF($J$9=10,'Jeunes Plants'!AU666,IF($J$9=11,'Jeunes Plants'!AV666,IF($J$9=12,'Jeunes Plants'!AW666,IF($J$9=13,'Jeunes Plants'!AX666,IF($J$9=14,'Jeunes Plants'!AY666,IF($J$9=15,'Jeunes Plants'!AZ666,IF($J$9=16,'Jeunes Plants'!BA666,IF($J$9=17,'Jeunes Plants'!BB666,IF($J$9=18,'Jeunes Plants'!BC666,IF($J$9=19,'Jeunes Plants'!BD666,IF($J$9=20,'Jeunes Plants'!BE666,IF($J$9=21,'Jeunes Plants'!BF666,IF($J$9=22,'Jeunes Plants'!BG666,IF($J$9=23,'Jeunes Plants'!BH666,IF($J$9=24,'Jeunes Plants'!BI666,IF($J$9=25,'Jeunes Plants'!BJ666,IF($J$9=26,'Jeunes Plants'!BK666,IF($J$9=27,'Jeunes Plants'!BL666,IF($J$9=28,'Jeunes Plants'!BM666,IF($J$9=29,'Jeunes Plants'!BN666,IF($J$9=30,'Jeunes Plants'!BO666,IF($J$9=31,'Jeunes Plants'!BP666,IF($J$9=32,'Jeunes Plants'!BQ666,IF($J$9=33,'Jeunes Plants'!BR666,IF($J$9=34,'Jeunes Plants'!BS666,IF($J$9=35,'Jeunes Plants'!B12569,))))))))))))))))))))))))))))))))))))))))))))))))))))</f>
        <v>0</v>
      </c>
      <c r="K922" s="103" t="str">
        <f>IF('Jeunes Plants'!R666=0,"","Erreur")</f>
        <v/>
      </c>
    </row>
    <row r="923" spans="1:11" x14ac:dyDescent="0.25">
      <c r="A923" s="103">
        <f>IF('Jeunes Plants'!A667&lt;&gt;"",'Jeunes Plants'!A667,"")</f>
        <v>14443</v>
      </c>
      <c r="B923" s="103" t="str">
        <f>IF('Jeunes Plants'!L667&lt;&gt;"",'Jeunes Plants'!L667,"")</f>
        <v>S7</v>
      </c>
      <c r="C923" s="107" t="str">
        <f>IF('Jeunes Plants'!B667&lt;&gt;"",'Jeunes Plants'!B667,"")</f>
        <v>LOBELIA RICHARDII</v>
      </c>
      <c r="D923" s="107" t="str">
        <f>IF('Jeunes Plants'!C667&lt;&gt;"",'Jeunes Plants'!C667,"")</f>
        <v>Hot Royal Blue</v>
      </c>
      <c r="E923" s="103">
        <f>IF('Jeunes Plants'!H667&lt;&gt;"",'Jeunes Plants'!H667,"")</f>
        <v>6</v>
      </c>
      <c r="F923" s="103" t="str">
        <f>IF('Jeunes Plants'!E667&lt;&gt;"",'Jeunes Plants'!E667,"")</f>
        <v>B</v>
      </c>
      <c r="G923" s="103" t="str">
        <f>IF('Jeunes Plants'!N667&lt;&gt;"",'Jeunes Plants'!N667,"")</f>
        <v>M3</v>
      </c>
      <c r="H923" s="103" t="str">
        <f>IF('Jeunes Plants'!I667&lt;&gt;"",'Jeunes Plants'!I667,"")</f>
        <v>B</v>
      </c>
      <c r="I923" s="103">
        <f>IF('Jeunes Plants'!J667&lt;&gt;"",'Jeunes Plants'!J667,"")</f>
        <v>0.05</v>
      </c>
      <c r="J923" s="103">
        <f>IF($J$9=36,'Jeunes Plants'!U667,IF($J$9=37,'Jeunes Plants'!V667,IF($J$9=38,'Jeunes Plants'!W667,IF($J$9=39,'Jeunes Plants'!X667,IF($J$9=40,'Jeunes Plants'!Y667,IF($J$9=41,'Jeunes Plants'!Z667,IF($J$9=42,'Jeunes Plants'!AA667,IF($J$9=43,'Jeunes Plants'!AB667,IF($J$9=44,'Jeunes Plants'!AC667,IF($J$9=45,'Jeunes Plants'!AD667,IF($J$9=46,'Jeunes Plants'!AE667,IF($J$9=47,'Jeunes Plants'!AF667,IF($J$9=48,'Jeunes Plants'!AG667,IF($J$9=49,'Jeunes Plants'!AH667,IF($J$9=50,'Jeunes Plants'!AI667,IF($J$9=51,'Jeunes Plants'!AJ667,IF($J$9=52,'Jeunes Plants'!AK667,IF($J$9=1,'Jeunes Plants'!AL667,IF($J$9=2,'Jeunes Plants'!AM667,IF($J$9=3,'Jeunes Plants'!AN667,IF($J$9=4,'Jeunes Plants'!AO667,IF($J$9=5,'Jeunes Plants'!AP667,IF($J$9=6,'Jeunes Plants'!AQ667,IF($J$9=7,'Jeunes Plants'!AR667,IF($J$9=8,'Jeunes Plants'!AS667,IF($J$9=9,'Jeunes Plants'!AT667,IF($J$9=10,'Jeunes Plants'!AU667,IF($J$9=11,'Jeunes Plants'!AV667,IF($J$9=12,'Jeunes Plants'!AW667,IF($J$9=13,'Jeunes Plants'!AX667,IF($J$9=14,'Jeunes Plants'!AY667,IF($J$9=15,'Jeunes Plants'!AZ667,IF($J$9=16,'Jeunes Plants'!BA667,IF($J$9=17,'Jeunes Plants'!BB667,IF($J$9=18,'Jeunes Plants'!BC667,IF($J$9=19,'Jeunes Plants'!BD667,IF($J$9=20,'Jeunes Plants'!BE667,IF($J$9=21,'Jeunes Plants'!BF667,IF($J$9=22,'Jeunes Plants'!BG667,IF($J$9=23,'Jeunes Plants'!BH667,IF($J$9=24,'Jeunes Plants'!BI667,IF($J$9=25,'Jeunes Plants'!BJ667,IF($J$9=26,'Jeunes Plants'!BK667,IF($J$9=27,'Jeunes Plants'!BL667,IF($J$9=28,'Jeunes Plants'!BM667,IF($J$9=29,'Jeunes Plants'!BN667,IF($J$9=30,'Jeunes Plants'!BO667,IF($J$9=31,'Jeunes Plants'!BP667,IF($J$9=32,'Jeunes Plants'!BQ667,IF($J$9=33,'Jeunes Plants'!BR667,IF($J$9=34,'Jeunes Plants'!BS667,IF($J$9=35,'Jeunes Plants'!B12570,))))))))))))))))))))))))))))))))))))))))))))))))))))</f>
        <v>0</v>
      </c>
      <c r="K923" s="103" t="str">
        <f>IF('Jeunes Plants'!R667=0,"","Erreur")</f>
        <v/>
      </c>
    </row>
    <row r="924" spans="1:11" x14ac:dyDescent="0.25">
      <c r="A924" s="103">
        <f>IF('Jeunes Plants'!A668&lt;&gt;"",'Jeunes Plants'!A668,"")</f>
        <v>15117</v>
      </c>
      <c r="B924" s="103" t="str">
        <f>IF('Jeunes Plants'!L668&lt;&gt;"",'Jeunes Plants'!L668,"")</f>
        <v>S7</v>
      </c>
      <c r="C924" s="107" t="str">
        <f>IF('Jeunes Plants'!B668&lt;&gt;"",'Jeunes Plants'!B668,"")</f>
        <v>LOBELIA RICHARDII</v>
      </c>
      <c r="D924" s="107" t="str">
        <f>IF('Jeunes Plants'!C668&lt;&gt;"",'Jeunes Plants'!C668,"")</f>
        <v>Hot Snow White</v>
      </c>
      <c r="E924" s="103">
        <f>IF('Jeunes Plants'!H668&lt;&gt;"",'Jeunes Plants'!H668,"")</f>
        <v>6</v>
      </c>
      <c r="F924" s="103" t="str">
        <f>IF('Jeunes Plants'!E668&lt;&gt;"",'Jeunes Plants'!E668,"")</f>
        <v>B</v>
      </c>
      <c r="G924" s="103" t="str">
        <f>IF('Jeunes Plants'!N668&lt;&gt;"",'Jeunes Plants'!N668,"")</f>
        <v>M3</v>
      </c>
      <c r="H924" s="103" t="str">
        <f>IF('Jeunes Plants'!I668&lt;&gt;"",'Jeunes Plants'!I668,"")</f>
        <v>B</v>
      </c>
      <c r="I924" s="103">
        <f>IF('Jeunes Plants'!J668&lt;&gt;"",'Jeunes Plants'!J668,"")</f>
        <v>0.05</v>
      </c>
      <c r="J924" s="103">
        <f>IF($J$9=36,'Jeunes Plants'!U668,IF($J$9=37,'Jeunes Plants'!V668,IF($J$9=38,'Jeunes Plants'!W668,IF($J$9=39,'Jeunes Plants'!X668,IF($J$9=40,'Jeunes Plants'!Y668,IF($J$9=41,'Jeunes Plants'!Z668,IF($J$9=42,'Jeunes Plants'!AA668,IF($J$9=43,'Jeunes Plants'!AB668,IF($J$9=44,'Jeunes Plants'!AC668,IF($J$9=45,'Jeunes Plants'!AD668,IF($J$9=46,'Jeunes Plants'!AE668,IF($J$9=47,'Jeunes Plants'!AF668,IF($J$9=48,'Jeunes Plants'!AG668,IF($J$9=49,'Jeunes Plants'!AH668,IF($J$9=50,'Jeunes Plants'!AI668,IF($J$9=51,'Jeunes Plants'!AJ668,IF($J$9=52,'Jeunes Plants'!AK668,IF($J$9=1,'Jeunes Plants'!AL668,IF($J$9=2,'Jeunes Plants'!AM668,IF($J$9=3,'Jeunes Plants'!AN668,IF($J$9=4,'Jeunes Plants'!AO668,IF($J$9=5,'Jeunes Plants'!AP668,IF($J$9=6,'Jeunes Plants'!AQ668,IF($J$9=7,'Jeunes Plants'!AR668,IF($J$9=8,'Jeunes Plants'!AS668,IF($J$9=9,'Jeunes Plants'!AT668,IF($J$9=10,'Jeunes Plants'!AU668,IF($J$9=11,'Jeunes Plants'!AV668,IF($J$9=12,'Jeunes Plants'!AW668,IF($J$9=13,'Jeunes Plants'!AX668,IF($J$9=14,'Jeunes Plants'!AY668,IF($J$9=15,'Jeunes Plants'!AZ668,IF($J$9=16,'Jeunes Plants'!BA668,IF($J$9=17,'Jeunes Plants'!BB668,IF($J$9=18,'Jeunes Plants'!BC668,IF($J$9=19,'Jeunes Plants'!BD668,IF($J$9=20,'Jeunes Plants'!BE668,IF($J$9=21,'Jeunes Plants'!BF668,IF($J$9=22,'Jeunes Plants'!BG668,IF($J$9=23,'Jeunes Plants'!BH668,IF($J$9=24,'Jeunes Plants'!BI668,IF($J$9=25,'Jeunes Plants'!BJ668,IF($J$9=26,'Jeunes Plants'!BK668,IF($J$9=27,'Jeunes Plants'!BL668,IF($J$9=28,'Jeunes Plants'!BM668,IF($J$9=29,'Jeunes Plants'!BN668,IF($J$9=30,'Jeunes Plants'!BO668,IF($J$9=31,'Jeunes Plants'!BP668,IF($J$9=32,'Jeunes Plants'!BQ668,IF($J$9=33,'Jeunes Plants'!BR668,IF($J$9=34,'Jeunes Plants'!BS668,IF($J$9=35,'Jeunes Plants'!B12571,))))))))))))))))))))))))))))))))))))))))))))))))))))</f>
        <v>0</v>
      </c>
      <c r="K924" s="103" t="str">
        <f>IF('Jeunes Plants'!R668=0,"","Erreur")</f>
        <v/>
      </c>
    </row>
    <row r="925" spans="1:11" x14ac:dyDescent="0.25">
      <c r="A925" s="103">
        <f>IF('Jeunes Plants'!A669&lt;&gt;"",'Jeunes Plants'!A669,"")</f>
        <v>14446</v>
      </c>
      <c r="B925" s="103" t="str">
        <f>IF('Jeunes Plants'!L669&lt;&gt;"",'Jeunes Plants'!L669,"")</f>
        <v>S7</v>
      </c>
      <c r="C925" s="107" t="str">
        <f>IF('Jeunes Plants'!B669&lt;&gt;"",'Jeunes Plants'!B669,"")</f>
        <v>LOBELIA RICHARDII</v>
      </c>
      <c r="D925" s="107" t="str">
        <f>IF('Jeunes Plants'!C669&lt;&gt;"",'Jeunes Plants'!C669,"")</f>
        <v>Hot Water Blue</v>
      </c>
      <c r="E925" s="103">
        <f>IF('Jeunes Plants'!H669&lt;&gt;"",'Jeunes Plants'!H669,"")</f>
        <v>6</v>
      </c>
      <c r="F925" s="103" t="str">
        <f>IF('Jeunes Plants'!E669&lt;&gt;"",'Jeunes Plants'!E669,"")</f>
        <v>B</v>
      </c>
      <c r="G925" s="103" t="str">
        <f>IF('Jeunes Plants'!N669&lt;&gt;"",'Jeunes Plants'!N669,"")</f>
        <v>M3</v>
      </c>
      <c r="H925" s="103" t="str">
        <f>IF('Jeunes Plants'!I669&lt;&gt;"",'Jeunes Plants'!I669,"")</f>
        <v>B</v>
      </c>
      <c r="I925" s="103">
        <f>IF('Jeunes Plants'!J669&lt;&gt;"",'Jeunes Plants'!J669,"")</f>
        <v>0.05</v>
      </c>
      <c r="J925" s="103">
        <f>IF($J$9=36,'Jeunes Plants'!U669,IF($J$9=37,'Jeunes Plants'!V669,IF($J$9=38,'Jeunes Plants'!W669,IF($J$9=39,'Jeunes Plants'!X669,IF($J$9=40,'Jeunes Plants'!Y669,IF($J$9=41,'Jeunes Plants'!Z669,IF($J$9=42,'Jeunes Plants'!AA669,IF($J$9=43,'Jeunes Plants'!AB669,IF($J$9=44,'Jeunes Plants'!AC669,IF($J$9=45,'Jeunes Plants'!AD669,IF($J$9=46,'Jeunes Plants'!AE669,IF($J$9=47,'Jeunes Plants'!AF669,IF($J$9=48,'Jeunes Plants'!AG669,IF($J$9=49,'Jeunes Plants'!AH669,IF($J$9=50,'Jeunes Plants'!AI669,IF($J$9=51,'Jeunes Plants'!AJ669,IF($J$9=52,'Jeunes Plants'!AK669,IF($J$9=1,'Jeunes Plants'!AL669,IF($J$9=2,'Jeunes Plants'!AM669,IF($J$9=3,'Jeunes Plants'!AN669,IF($J$9=4,'Jeunes Plants'!AO669,IF($J$9=5,'Jeunes Plants'!AP669,IF($J$9=6,'Jeunes Plants'!AQ669,IF($J$9=7,'Jeunes Plants'!AR669,IF($J$9=8,'Jeunes Plants'!AS669,IF($J$9=9,'Jeunes Plants'!AT669,IF($J$9=10,'Jeunes Plants'!AU669,IF($J$9=11,'Jeunes Plants'!AV669,IF($J$9=12,'Jeunes Plants'!AW669,IF($J$9=13,'Jeunes Plants'!AX669,IF($J$9=14,'Jeunes Plants'!AY669,IF($J$9=15,'Jeunes Plants'!AZ669,IF($J$9=16,'Jeunes Plants'!BA669,IF($J$9=17,'Jeunes Plants'!BB669,IF($J$9=18,'Jeunes Plants'!BC669,IF($J$9=19,'Jeunes Plants'!BD669,IF($J$9=20,'Jeunes Plants'!BE669,IF($J$9=21,'Jeunes Plants'!BF669,IF($J$9=22,'Jeunes Plants'!BG669,IF($J$9=23,'Jeunes Plants'!BH669,IF($J$9=24,'Jeunes Plants'!BI669,IF($J$9=25,'Jeunes Plants'!BJ669,IF($J$9=26,'Jeunes Plants'!BK669,IF($J$9=27,'Jeunes Plants'!BL669,IF($J$9=28,'Jeunes Plants'!BM669,IF($J$9=29,'Jeunes Plants'!BN669,IF($J$9=30,'Jeunes Plants'!BO669,IF($J$9=31,'Jeunes Plants'!BP669,IF($J$9=32,'Jeunes Plants'!BQ669,IF($J$9=33,'Jeunes Plants'!BR669,IF($J$9=34,'Jeunes Plants'!BS669,IF($J$9=35,'Jeunes Plants'!B12572,))))))))))))))))))))))))))))))))))))))))))))))))))))</f>
        <v>0</v>
      </c>
      <c r="K925" s="103" t="str">
        <f>IF('Jeunes Plants'!R669=0,"","Erreur")</f>
        <v/>
      </c>
    </row>
    <row r="926" spans="1:11" x14ac:dyDescent="0.25">
      <c r="A926" s="450"/>
      <c r="B926" s="450"/>
      <c r="C926" s="451" t="s">
        <v>1934</v>
      </c>
      <c r="D926" s="451"/>
      <c r="E926" s="450"/>
      <c r="F926" s="450"/>
      <c r="G926" s="450"/>
      <c r="H926" s="450"/>
      <c r="I926" s="450"/>
      <c r="J926" s="450">
        <f>SUBTOTAL(9,J919:J925)</f>
        <v>0</v>
      </c>
      <c r="K926" s="450"/>
    </row>
    <row r="927" spans="1:11" x14ac:dyDescent="0.25">
      <c r="A927" s="103">
        <f>IF('Jeunes Plants'!A670&lt;&gt;"",'Jeunes Plants'!A670,"")</f>
        <v>15599</v>
      </c>
      <c r="B927" s="103" t="str">
        <f>IF('Jeunes Plants'!L670&lt;&gt;"",'Jeunes Plants'!L670,"")</f>
        <v>S2</v>
      </c>
      <c r="C927" s="107" t="str">
        <f>IF('Jeunes Plants'!B670&lt;&gt;"",'Jeunes Plants'!B670,"")</f>
        <v>LOBELIA SPECIOSA</v>
      </c>
      <c r="D927" s="107" t="str">
        <f>IF('Jeunes Plants'!C670&lt;&gt;"",'Jeunes Plants'!C670,"")</f>
        <v>Starship Blue</v>
      </c>
      <c r="E927" s="103">
        <f>IF('Jeunes Plants'!H670&lt;&gt;"",'Jeunes Plants'!H670,"")</f>
        <v>5</v>
      </c>
      <c r="F927" s="103" t="str">
        <f>IF('Jeunes Plants'!E670&lt;&gt;"",'Jeunes Plants'!E670,"")</f>
        <v>S</v>
      </c>
      <c r="G927" s="103" t="str">
        <f>IF('Jeunes Plants'!N670&lt;&gt;"",'Jeunes Plants'!N670,"")</f>
        <v>M3</v>
      </c>
      <c r="H927" s="103" t="str">
        <f>IF('Jeunes Plants'!I670&lt;&gt;"",'Jeunes Plants'!I670,"")</f>
        <v>A</v>
      </c>
      <c r="I927" s="103" t="str">
        <f>IF('Jeunes Plants'!J670&lt;&gt;"",'Jeunes Plants'!J670,"")</f>
        <v/>
      </c>
      <c r="J927" s="103">
        <f>IF($J$9=36,'Jeunes Plants'!U670,IF($J$9=37,'Jeunes Plants'!V670,IF($J$9=38,'Jeunes Plants'!W670,IF($J$9=39,'Jeunes Plants'!X670,IF($J$9=40,'Jeunes Plants'!Y670,IF($J$9=41,'Jeunes Plants'!Z670,IF($J$9=42,'Jeunes Plants'!AA670,IF($J$9=43,'Jeunes Plants'!AB670,IF($J$9=44,'Jeunes Plants'!AC670,IF($J$9=45,'Jeunes Plants'!AD670,IF($J$9=46,'Jeunes Plants'!AE670,IF($J$9=47,'Jeunes Plants'!AF670,IF($J$9=48,'Jeunes Plants'!AG670,IF($J$9=49,'Jeunes Plants'!AH670,IF($J$9=50,'Jeunes Plants'!AI670,IF($J$9=51,'Jeunes Plants'!AJ670,IF($J$9=52,'Jeunes Plants'!AK670,IF($J$9=1,'Jeunes Plants'!AL670,IF($J$9=2,'Jeunes Plants'!AM670,IF($J$9=3,'Jeunes Plants'!AN670,IF($J$9=4,'Jeunes Plants'!AO670,IF($J$9=5,'Jeunes Plants'!AP670,IF($J$9=6,'Jeunes Plants'!AQ670,IF($J$9=7,'Jeunes Plants'!AR670,IF($J$9=8,'Jeunes Plants'!AS670,IF($J$9=9,'Jeunes Plants'!AT670,IF($J$9=10,'Jeunes Plants'!AU670,IF($J$9=11,'Jeunes Plants'!AV670,IF($J$9=12,'Jeunes Plants'!AW670,IF($J$9=13,'Jeunes Plants'!AX670,IF($J$9=14,'Jeunes Plants'!AY670,IF($J$9=15,'Jeunes Plants'!AZ670,IF($J$9=16,'Jeunes Plants'!BA670,IF($J$9=17,'Jeunes Plants'!BB670,IF($J$9=18,'Jeunes Plants'!BC670,IF($J$9=19,'Jeunes Plants'!BD670,IF($J$9=20,'Jeunes Plants'!BE670,IF($J$9=21,'Jeunes Plants'!BF670,IF($J$9=22,'Jeunes Plants'!BG670,IF($J$9=23,'Jeunes Plants'!BH670,IF($J$9=24,'Jeunes Plants'!BI670,IF($J$9=25,'Jeunes Plants'!BJ670,IF($J$9=26,'Jeunes Plants'!BK670,IF($J$9=27,'Jeunes Plants'!BL670,IF($J$9=28,'Jeunes Plants'!BM670,IF($J$9=29,'Jeunes Plants'!BN670,IF($J$9=30,'Jeunes Plants'!BO670,IF($J$9=31,'Jeunes Plants'!BP670,IF($J$9=32,'Jeunes Plants'!BQ670,IF($J$9=33,'Jeunes Plants'!BR670,IF($J$9=34,'Jeunes Plants'!BS670,IF($J$9=35,'Jeunes Plants'!B12573,))))))))))))))))))))))))))))))))))))))))))))))))))))</f>
        <v>0</v>
      </c>
      <c r="K927" s="103" t="str">
        <f>IF('Jeunes Plants'!R670=0,"","Erreur")</f>
        <v/>
      </c>
    </row>
    <row r="928" spans="1:11" x14ac:dyDescent="0.25">
      <c r="A928" s="103">
        <f>IF('Jeunes Plants'!A671&lt;&gt;"",'Jeunes Plants'!A671,"")</f>
        <v>14456</v>
      </c>
      <c r="B928" s="103" t="str">
        <f>IF('Jeunes Plants'!L671&lt;&gt;"",'Jeunes Plants'!L671,"")</f>
        <v>S2</v>
      </c>
      <c r="C928" s="107" t="str">
        <f>IF('Jeunes Plants'!B671&lt;&gt;"",'Jeunes Plants'!B671,"")</f>
        <v>LOBELIA SPECIOSA</v>
      </c>
      <c r="D928" s="107" t="str">
        <f>IF('Jeunes Plants'!C671&lt;&gt;"",'Jeunes Plants'!C671,"")</f>
        <v>Starship Scarlet</v>
      </c>
      <c r="E928" s="103">
        <f>IF('Jeunes Plants'!H671&lt;&gt;"",'Jeunes Plants'!H671,"")</f>
        <v>5</v>
      </c>
      <c r="F928" s="103" t="str">
        <f>IF('Jeunes Plants'!E671&lt;&gt;"",'Jeunes Plants'!E671,"")</f>
        <v>S</v>
      </c>
      <c r="G928" s="103" t="str">
        <f>IF('Jeunes Plants'!N671&lt;&gt;"",'Jeunes Plants'!N671,"")</f>
        <v>M3</v>
      </c>
      <c r="H928" s="103" t="str">
        <f>IF('Jeunes Plants'!I671&lt;&gt;"",'Jeunes Plants'!I671,"")</f>
        <v>A</v>
      </c>
      <c r="I928" s="103" t="str">
        <f>IF('Jeunes Plants'!J671&lt;&gt;"",'Jeunes Plants'!J671,"")</f>
        <v/>
      </c>
      <c r="J928" s="103">
        <f>IF($J$9=36,'Jeunes Plants'!U671,IF($J$9=37,'Jeunes Plants'!V671,IF($J$9=38,'Jeunes Plants'!W671,IF($J$9=39,'Jeunes Plants'!X671,IF($J$9=40,'Jeunes Plants'!Y671,IF($J$9=41,'Jeunes Plants'!Z671,IF($J$9=42,'Jeunes Plants'!AA671,IF($J$9=43,'Jeunes Plants'!AB671,IF($J$9=44,'Jeunes Plants'!AC671,IF($J$9=45,'Jeunes Plants'!AD671,IF($J$9=46,'Jeunes Plants'!AE671,IF($J$9=47,'Jeunes Plants'!AF671,IF($J$9=48,'Jeunes Plants'!AG671,IF($J$9=49,'Jeunes Plants'!AH671,IF($J$9=50,'Jeunes Plants'!AI671,IF($J$9=51,'Jeunes Plants'!AJ671,IF($J$9=52,'Jeunes Plants'!AK671,IF($J$9=1,'Jeunes Plants'!AL671,IF($J$9=2,'Jeunes Plants'!AM671,IF($J$9=3,'Jeunes Plants'!AN671,IF($J$9=4,'Jeunes Plants'!AO671,IF($J$9=5,'Jeunes Plants'!AP671,IF($J$9=6,'Jeunes Plants'!AQ671,IF($J$9=7,'Jeunes Plants'!AR671,IF($J$9=8,'Jeunes Plants'!AS671,IF($J$9=9,'Jeunes Plants'!AT671,IF($J$9=10,'Jeunes Plants'!AU671,IF($J$9=11,'Jeunes Plants'!AV671,IF($J$9=12,'Jeunes Plants'!AW671,IF($J$9=13,'Jeunes Plants'!AX671,IF($J$9=14,'Jeunes Plants'!AY671,IF($J$9=15,'Jeunes Plants'!AZ671,IF($J$9=16,'Jeunes Plants'!BA671,IF($J$9=17,'Jeunes Plants'!BB671,IF($J$9=18,'Jeunes Plants'!BC671,IF($J$9=19,'Jeunes Plants'!BD671,IF($J$9=20,'Jeunes Plants'!BE671,IF($J$9=21,'Jeunes Plants'!BF671,IF($J$9=22,'Jeunes Plants'!BG671,IF($J$9=23,'Jeunes Plants'!BH671,IF($J$9=24,'Jeunes Plants'!BI671,IF($J$9=25,'Jeunes Plants'!BJ671,IF($J$9=26,'Jeunes Plants'!BK671,IF($J$9=27,'Jeunes Plants'!BL671,IF($J$9=28,'Jeunes Plants'!BM671,IF($J$9=29,'Jeunes Plants'!BN671,IF($J$9=30,'Jeunes Plants'!BO671,IF($J$9=31,'Jeunes Plants'!BP671,IF($J$9=32,'Jeunes Plants'!BQ671,IF($J$9=33,'Jeunes Plants'!BR671,IF($J$9=34,'Jeunes Plants'!BS671,IF($J$9=35,'Jeunes Plants'!B12574,))))))))))))))))))))))))))))))))))))))))))))))))))))</f>
        <v>0</v>
      </c>
      <c r="K928" s="103" t="str">
        <f>IF('Jeunes Plants'!R671=0,"","Erreur")</f>
        <v/>
      </c>
    </row>
    <row r="929" spans="1:11" x14ac:dyDescent="0.25">
      <c r="A929" s="450"/>
      <c r="B929" s="450"/>
      <c r="C929" s="451" t="s">
        <v>1935</v>
      </c>
      <c r="D929" s="451"/>
      <c r="E929" s="450"/>
      <c r="F929" s="450"/>
      <c r="G929" s="450"/>
      <c r="H929" s="450"/>
      <c r="I929" s="450"/>
      <c r="J929" s="450">
        <f>SUBTOTAL(9,J927:J928)</f>
        <v>0</v>
      </c>
      <c r="K929" s="450"/>
    </row>
    <row r="930" spans="1:11" x14ac:dyDescent="0.25">
      <c r="A930" s="103">
        <f>IF('Jeunes Plants'!A672&lt;&gt;"",'Jeunes Plants'!A672,"")</f>
        <v>25059</v>
      </c>
      <c r="B930" s="103" t="str">
        <f>IF('Jeunes Plants'!L672&lt;&gt;"",'Jeunes Plants'!L672,"")</f>
        <v>S7</v>
      </c>
      <c r="C930" s="107" t="str">
        <f>IF('Jeunes Plants'!B672&lt;&gt;"",'Jeunes Plants'!B672,"")</f>
        <v>LOBULARIA</v>
      </c>
      <c r="D930" s="107" t="str">
        <f>IF('Jeunes Plants'!C672&lt;&gt;"",'Jeunes Plants'!C672,"")</f>
        <v>Stream Compact White</v>
      </c>
      <c r="E930" s="103">
        <f>IF('Jeunes Plants'!H672&lt;&gt;"",'Jeunes Plants'!H672,"")</f>
        <v>6</v>
      </c>
      <c r="F930" s="103" t="str">
        <f>IF('Jeunes Plants'!E672&lt;&gt;"",'Jeunes Plants'!E672,"")</f>
        <v>B</v>
      </c>
      <c r="G930" s="103" t="str">
        <f>IF('Jeunes Plants'!N672&lt;&gt;"",'Jeunes Plants'!N672,"")</f>
        <v>M3</v>
      </c>
      <c r="H930" s="103" t="str">
        <f>IF('Jeunes Plants'!I672&lt;&gt;"",'Jeunes Plants'!I672,"")</f>
        <v>E</v>
      </c>
      <c r="I930" s="103">
        <f>IF('Jeunes Plants'!J672&lt;&gt;"",'Jeunes Plants'!J672,"")</f>
        <v>0.06</v>
      </c>
      <c r="J930" s="103">
        <f>IF($J$9=36,'Jeunes Plants'!U672,IF($J$9=37,'Jeunes Plants'!V672,IF($J$9=38,'Jeunes Plants'!W672,IF($J$9=39,'Jeunes Plants'!X672,IF($J$9=40,'Jeunes Plants'!Y672,IF($J$9=41,'Jeunes Plants'!Z672,IF($J$9=42,'Jeunes Plants'!AA672,IF($J$9=43,'Jeunes Plants'!AB672,IF($J$9=44,'Jeunes Plants'!AC672,IF($J$9=45,'Jeunes Plants'!AD672,IF($J$9=46,'Jeunes Plants'!AE672,IF($J$9=47,'Jeunes Plants'!AF672,IF($J$9=48,'Jeunes Plants'!AG672,IF($J$9=49,'Jeunes Plants'!AH672,IF($J$9=50,'Jeunes Plants'!AI672,IF($J$9=51,'Jeunes Plants'!AJ672,IF($J$9=52,'Jeunes Plants'!AK672,IF($J$9=1,'Jeunes Plants'!AL672,IF($J$9=2,'Jeunes Plants'!AM672,IF($J$9=3,'Jeunes Plants'!AN672,IF($J$9=4,'Jeunes Plants'!AO672,IF($J$9=5,'Jeunes Plants'!AP672,IF($J$9=6,'Jeunes Plants'!AQ672,IF($J$9=7,'Jeunes Plants'!AR672,IF($J$9=8,'Jeunes Plants'!AS672,IF($J$9=9,'Jeunes Plants'!AT672,IF($J$9=10,'Jeunes Plants'!AU672,IF($J$9=11,'Jeunes Plants'!AV672,IF($J$9=12,'Jeunes Plants'!AW672,IF($J$9=13,'Jeunes Plants'!AX672,IF($J$9=14,'Jeunes Plants'!AY672,IF($J$9=15,'Jeunes Plants'!AZ672,IF($J$9=16,'Jeunes Plants'!BA672,IF($J$9=17,'Jeunes Plants'!BB672,IF($J$9=18,'Jeunes Plants'!BC672,IF($J$9=19,'Jeunes Plants'!BD672,IF($J$9=20,'Jeunes Plants'!BE672,IF($J$9=21,'Jeunes Plants'!BF672,IF($J$9=22,'Jeunes Plants'!BG672,IF($J$9=23,'Jeunes Plants'!BH672,IF($J$9=24,'Jeunes Plants'!BI672,IF($J$9=25,'Jeunes Plants'!BJ672,IF($J$9=26,'Jeunes Plants'!BK672,IF($J$9=27,'Jeunes Plants'!BL672,IF($J$9=28,'Jeunes Plants'!BM672,IF($J$9=29,'Jeunes Plants'!BN672,IF($J$9=30,'Jeunes Plants'!BO672,IF($J$9=31,'Jeunes Plants'!BP672,IF($J$9=32,'Jeunes Plants'!BQ672,IF($J$9=33,'Jeunes Plants'!BR672,IF($J$9=34,'Jeunes Plants'!BS672,IF($J$9=35,'Jeunes Plants'!B12575,))))))))))))))))))))))))))))))))))))))))))))))))))))</f>
        <v>0</v>
      </c>
      <c r="K930" s="103" t="str">
        <f>IF('Jeunes Plants'!R672=0,"","Erreur")</f>
        <v/>
      </c>
    </row>
    <row r="931" spans="1:11" x14ac:dyDescent="0.25">
      <c r="A931" s="103">
        <f>IF('Jeunes Plants'!A673&lt;&gt;"",'Jeunes Plants'!A673,"")</f>
        <v>11975</v>
      </c>
      <c r="B931" s="103" t="str">
        <f>IF('Jeunes Plants'!L673&lt;&gt;"",'Jeunes Plants'!L673,"")</f>
        <v>S7</v>
      </c>
      <c r="C931" s="107" t="str">
        <f>IF('Jeunes Plants'!B673&lt;&gt;"",'Jeunes Plants'!B673,"")</f>
        <v>LOBULARIA</v>
      </c>
      <c r="D931" s="107" t="str">
        <f>IF('Jeunes Plants'!C673&lt;&gt;"",'Jeunes Plants'!C673,"")</f>
        <v xml:space="preserve">Purple Stream </v>
      </c>
      <c r="E931" s="103">
        <f>IF('Jeunes Plants'!H673&lt;&gt;"",'Jeunes Plants'!H673,"")</f>
        <v>6</v>
      </c>
      <c r="F931" s="103" t="str">
        <f>IF('Jeunes Plants'!E673&lt;&gt;"",'Jeunes Plants'!E673,"")</f>
        <v>B</v>
      </c>
      <c r="G931" s="103" t="str">
        <f>IF('Jeunes Plants'!N673&lt;&gt;"",'Jeunes Plants'!N673,"")</f>
        <v>M3</v>
      </c>
      <c r="H931" s="103" t="str">
        <f>IF('Jeunes Plants'!I673&lt;&gt;"",'Jeunes Plants'!I673,"")</f>
        <v>E</v>
      </c>
      <c r="I931" s="103">
        <f>IF('Jeunes Plants'!J673&lt;&gt;"",'Jeunes Plants'!J673,"")</f>
        <v>0.06</v>
      </c>
      <c r="J931" s="103">
        <f>IF($J$9=36,'Jeunes Plants'!U673,IF($J$9=37,'Jeunes Plants'!V673,IF($J$9=38,'Jeunes Plants'!W673,IF($J$9=39,'Jeunes Plants'!X673,IF($J$9=40,'Jeunes Plants'!Y673,IF($J$9=41,'Jeunes Plants'!Z673,IF($J$9=42,'Jeunes Plants'!AA673,IF($J$9=43,'Jeunes Plants'!AB673,IF($J$9=44,'Jeunes Plants'!AC673,IF($J$9=45,'Jeunes Plants'!AD673,IF($J$9=46,'Jeunes Plants'!AE673,IF($J$9=47,'Jeunes Plants'!AF673,IF($J$9=48,'Jeunes Plants'!AG673,IF($J$9=49,'Jeunes Plants'!AH673,IF($J$9=50,'Jeunes Plants'!AI673,IF($J$9=51,'Jeunes Plants'!AJ673,IF($J$9=52,'Jeunes Plants'!AK673,IF($J$9=1,'Jeunes Plants'!AL673,IF($J$9=2,'Jeunes Plants'!AM673,IF($J$9=3,'Jeunes Plants'!AN673,IF($J$9=4,'Jeunes Plants'!AO673,IF($J$9=5,'Jeunes Plants'!AP673,IF($J$9=6,'Jeunes Plants'!AQ673,IF($J$9=7,'Jeunes Plants'!AR673,IF($J$9=8,'Jeunes Plants'!AS673,IF($J$9=9,'Jeunes Plants'!AT673,IF($J$9=10,'Jeunes Plants'!AU673,IF($J$9=11,'Jeunes Plants'!AV673,IF($J$9=12,'Jeunes Plants'!AW673,IF($J$9=13,'Jeunes Plants'!AX673,IF($J$9=14,'Jeunes Plants'!AY673,IF($J$9=15,'Jeunes Plants'!AZ673,IF($J$9=16,'Jeunes Plants'!BA673,IF($J$9=17,'Jeunes Plants'!BB673,IF($J$9=18,'Jeunes Plants'!BC673,IF($J$9=19,'Jeunes Plants'!BD673,IF($J$9=20,'Jeunes Plants'!BE673,IF($J$9=21,'Jeunes Plants'!BF673,IF($J$9=22,'Jeunes Plants'!BG673,IF($J$9=23,'Jeunes Plants'!BH673,IF($J$9=24,'Jeunes Plants'!BI673,IF($J$9=25,'Jeunes Plants'!BJ673,IF($J$9=26,'Jeunes Plants'!BK673,IF($J$9=27,'Jeunes Plants'!BL673,IF($J$9=28,'Jeunes Plants'!BM673,IF($J$9=29,'Jeunes Plants'!BN673,IF($J$9=30,'Jeunes Plants'!BO673,IF($J$9=31,'Jeunes Plants'!BP673,IF($J$9=32,'Jeunes Plants'!BQ673,IF($J$9=33,'Jeunes Plants'!BR673,IF($J$9=34,'Jeunes Plants'!BS673,IF($J$9=35,'Jeunes Plants'!B12576,))))))))))))))))))))))))))))))))))))))))))))))))))))</f>
        <v>0</v>
      </c>
      <c r="K931" s="103" t="str">
        <f>IF('Jeunes Plants'!R673=0,"","Erreur")</f>
        <v/>
      </c>
    </row>
    <row r="932" spans="1:11" x14ac:dyDescent="0.25">
      <c r="A932" s="103">
        <f>IF('Jeunes Plants'!A674&lt;&gt;"",'Jeunes Plants'!A674,"")</f>
        <v>15344</v>
      </c>
      <c r="B932" s="103" t="str">
        <f>IF('Jeunes Plants'!L674&lt;&gt;"",'Jeunes Plants'!L674,"")</f>
        <v>S7</v>
      </c>
      <c r="C932" s="107" t="str">
        <f>IF('Jeunes Plants'!B674&lt;&gt;"",'Jeunes Plants'!B674,"")</f>
        <v>LOBULARIA</v>
      </c>
      <c r="D932" s="107" t="str">
        <f>IF('Jeunes Plants'!C674&lt;&gt;"",'Jeunes Plants'!C674,"")</f>
        <v>Raspberry Stream</v>
      </c>
      <c r="E932" s="103">
        <f>IF('Jeunes Plants'!H674&lt;&gt;"",'Jeunes Plants'!H674,"")</f>
        <v>6</v>
      </c>
      <c r="F932" s="103" t="str">
        <f>IF('Jeunes Plants'!E674&lt;&gt;"",'Jeunes Plants'!E674,"")</f>
        <v>B</v>
      </c>
      <c r="G932" s="103" t="str">
        <f>IF('Jeunes Plants'!N674&lt;&gt;"",'Jeunes Plants'!N674,"")</f>
        <v>M3</v>
      </c>
      <c r="H932" s="103" t="str">
        <f>IF('Jeunes Plants'!I674&lt;&gt;"",'Jeunes Plants'!I674,"")</f>
        <v>E</v>
      </c>
      <c r="I932" s="103">
        <f>IF('Jeunes Plants'!J674&lt;&gt;"",'Jeunes Plants'!J674,"")</f>
        <v>0.06</v>
      </c>
      <c r="J932" s="103">
        <f>IF($J$9=36,'Jeunes Plants'!U674,IF($J$9=37,'Jeunes Plants'!V674,IF($J$9=38,'Jeunes Plants'!W674,IF($J$9=39,'Jeunes Plants'!X674,IF($J$9=40,'Jeunes Plants'!Y674,IF($J$9=41,'Jeunes Plants'!Z674,IF($J$9=42,'Jeunes Plants'!AA674,IF($J$9=43,'Jeunes Plants'!AB674,IF($J$9=44,'Jeunes Plants'!AC674,IF($J$9=45,'Jeunes Plants'!AD674,IF($J$9=46,'Jeunes Plants'!AE674,IF($J$9=47,'Jeunes Plants'!AF674,IF($J$9=48,'Jeunes Plants'!AG674,IF($J$9=49,'Jeunes Plants'!AH674,IF($J$9=50,'Jeunes Plants'!AI674,IF($J$9=51,'Jeunes Plants'!AJ674,IF($J$9=52,'Jeunes Plants'!AK674,IF($J$9=1,'Jeunes Plants'!AL674,IF($J$9=2,'Jeunes Plants'!AM674,IF($J$9=3,'Jeunes Plants'!AN674,IF($J$9=4,'Jeunes Plants'!AO674,IF($J$9=5,'Jeunes Plants'!AP674,IF($J$9=6,'Jeunes Plants'!AQ674,IF($J$9=7,'Jeunes Plants'!AR674,IF($J$9=8,'Jeunes Plants'!AS674,IF($J$9=9,'Jeunes Plants'!AT674,IF($J$9=10,'Jeunes Plants'!AU674,IF($J$9=11,'Jeunes Plants'!AV674,IF($J$9=12,'Jeunes Plants'!AW674,IF($J$9=13,'Jeunes Plants'!AX674,IF($J$9=14,'Jeunes Plants'!AY674,IF($J$9=15,'Jeunes Plants'!AZ674,IF($J$9=16,'Jeunes Plants'!BA674,IF($J$9=17,'Jeunes Plants'!BB674,IF($J$9=18,'Jeunes Plants'!BC674,IF($J$9=19,'Jeunes Plants'!BD674,IF($J$9=20,'Jeunes Plants'!BE674,IF($J$9=21,'Jeunes Plants'!BF674,IF($J$9=22,'Jeunes Plants'!BG674,IF($J$9=23,'Jeunes Plants'!BH674,IF($J$9=24,'Jeunes Plants'!BI674,IF($J$9=25,'Jeunes Plants'!BJ674,IF($J$9=26,'Jeunes Plants'!BK674,IF($J$9=27,'Jeunes Plants'!BL674,IF($J$9=28,'Jeunes Plants'!BM674,IF($J$9=29,'Jeunes Plants'!BN674,IF($J$9=30,'Jeunes Plants'!BO674,IF($J$9=31,'Jeunes Plants'!BP674,IF($J$9=32,'Jeunes Plants'!BQ674,IF($J$9=33,'Jeunes Plants'!BR674,IF($J$9=34,'Jeunes Plants'!BS674,IF($J$9=35,'Jeunes Plants'!B12577,))))))))))))))))))))))))))))))))))))))))))))))))))))</f>
        <v>0</v>
      </c>
      <c r="K932" s="103" t="str">
        <f>IF('Jeunes Plants'!R674=0,"","Erreur")</f>
        <v/>
      </c>
    </row>
    <row r="933" spans="1:11" x14ac:dyDescent="0.25">
      <c r="A933" s="103">
        <f>IF('Jeunes Plants'!A675&lt;&gt;"",'Jeunes Plants'!A675,"")</f>
        <v>11976</v>
      </c>
      <c r="B933" s="103" t="str">
        <f>IF('Jeunes Plants'!L675&lt;&gt;"",'Jeunes Plants'!L675,"")</f>
        <v>S7</v>
      </c>
      <c r="C933" s="107" t="str">
        <f>IF('Jeunes Plants'!B675&lt;&gt;"",'Jeunes Plants'!B675,"")</f>
        <v>LOBULARIA</v>
      </c>
      <c r="D933" s="107" t="str">
        <f>IF('Jeunes Plants'!C675&lt;&gt;"",'Jeunes Plants'!C675,"")</f>
        <v>White Stream</v>
      </c>
      <c r="E933" s="103">
        <f>IF('Jeunes Plants'!H675&lt;&gt;"",'Jeunes Plants'!H675,"")</f>
        <v>6</v>
      </c>
      <c r="F933" s="103" t="str">
        <f>IF('Jeunes Plants'!E675&lt;&gt;"",'Jeunes Plants'!E675,"")</f>
        <v>B</v>
      </c>
      <c r="G933" s="103" t="str">
        <f>IF('Jeunes Plants'!N675&lt;&gt;"",'Jeunes Plants'!N675,"")</f>
        <v>M3</v>
      </c>
      <c r="H933" s="103" t="str">
        <f>IF('Jeunes Plants'!I675&lt;&gt;"",'Jeunes Plants'!I675,"")</f>
        <v>E</v>
      </c>
      <c r="I933" s="103">
        <f>IF('Jeunes Plants'!J675&lt;&gt;"",'Jeunes Plants'!J675,"")</f>
        <v>0.06</v>
      </c>
      <c r="J933" s="103">
        <f>IF($J$9=36,'Jeunes Plants'!U675,IF($J$9=37,'Jeunes Plants'!V675,IF($J$9=38,'Jeunes Plants'!W675,IF($J$9=39,'Jeunes Plants'!X675,IF($J$9=40,'Jeunes Plants'!Y675,IF($J$9=41,'Jeunes Plants'!Z675,IF($J$9=42,'Jeunes Plants'!AA675,IF($J$9=43,'Jeunes Plants'!AB675,IF($J$9=44,'Jeunes Plants'!AC675,IF($J$9=45,'Jeunes Plants'!AD675,IF($J$9=46,'Jeunes Plants'!AE675,IF($J$9=47,'Jeunes Plants'!AF675,IF($J$9=48,'Jeunes Plants'!AG675,IF($J$9=49,'Jeunes Plants'!AH675,IF($J$9=50,'Jeunes Plants'!AI675,IF($J$9=51,'Jeunes Plants'!AJ675,IF($J$9=52,'Jeunes Plants'!AK675,IF($J$9=1,'Jeunes Plants'!AL675,IF($J$9=2,'Jeunes Plants'!AM675,IF($J$9=3,'Jeunes Plants'!AN675,IF($J$9=4,'Jeunes Plants'!AO675,IF($J$9=5,'Jeunes Plants'!AP675,IF($J$9=6,'Jeunes Plants'!AQ675,IF($J$9=7,'Jeunes Plants'!AR675,IF($J$9=8,'Jeunes Plants'!AS675,IF($J$9=9,'Jeunes Plants'!AT675,IF($J$9=10,'Jeunes Plants'!AU675,IF($J$9=11,'Jeunes Plants'!AV675,IF($J$9=12,'Jeunes Plants'!AW675,IF($J$9=13,'Jeunes Plants'!AX675,IF($J$9=14,'Jeunes Plants'!AY675,IF($J$9=15,'Jeunes Plants'!AZ675,IF($J$9=16,'Jeunes Plants'!BA675,IF($J$9=17,'Jeunes Plants'!BB675,IF($J$9=18,'Jeunes Plants'!BC675,IF($J$9=19,'Jeunes Plants'!BD675,IF($J$9=20,'Jeunes Plants'!BE675,IF($J$9=21,'Jeunes Plants'!BF675,IF($J$9=22,'Jeunes Plants'!BG675,IF($J$9=23,'Jeunes Plants'!BH675,IF($J$9=24,'Jeunes Plants'!BI675,IF($J$9=25,'Jeunes Plants'!BJ675,IF($J$9=26,'Jeunes Plants'!BK675,IF($J$9=27,'Jeunes Plants'!BL675,IF($J$9=28,'Jeunes Plants'!BM675,IF($J$9=29,'Jeunes Plants'!BN675,IF($J$9=30,'Jeunes Plants'!BO675,IF($J$9=31,'Jeunes Plants'!BP675,IF($J$9=32,'Jeunes Plants'!BQ675,IF($J$9=33,'Jeunes Plants'!BR675,IF($J$9=34,'Jeunes Plants'!BS675,IF($J$9=35,'Jeunes Plants'!B12578,))))))))))))))))))))))))))))))))))))))))))))))))))))</f>
        <v>0</v>
      </c>
      <c r="K933" s="103" t="str">
        <f>IF('Jeunes Plants'!R675=0,"","Erreur")</f>
        <v/>
      </c>
    </row>
    <row r="934" spans="1:11" x14ac:dyDescent="0.25">
      <c r="A934" s="450"/>
      <c r="B934" s="450"/>
      <c r="C934" s="451" t="s">
        <v>1936</v>
      </c>
      <c r="D934" s="451"/>
      <c r="E934" s="450"/>
      <c r="F934" s="450"/>
      <c r="G934" s="450"/>
      <c r="H934" s="450"/>
      <c r="I934" s="450"/>
      <c r="J934" s="450">
        <f>SUBTOTAL(9,J930:J933)</f>
        <v>0</v>
      </c>
      <c r="K934" s="450"/>
    </row>
    <row r="935" spans="1:11" x14ac:dyDescent="0.25">
      <c r="A935" s="103">
        <f>IF('Jeunes Plants'!A676&lt;&gt;"",'Jeunes Plants'!A676,"")</f>
        <v>12891</v>
      </c>
      <c r="B935" s="103" t="str">
        <f>IF('Jeunes Plants'!L676&lt;&gt;"",'Jeunes Plants'!L676,"")</f>
        <v>S7</v>
      </c>
      <c r="C935" s="107" t="str">
        <f>IF('Jeunes Plants'!B676&lt;&gt;"",'Jeunes Plants'!B676,"")</f>
        <v>LOFOS</v>
      </c>
      <c r="D935" s="107" t="str">
        <f>IF('Jeunes Plants'!C676&lt;&gt;"",'Jeunes Plants'!C676,"")</f>
        <v>Compact Pink</v>
      </c>
      <c r="E935" s="103">
        <f>IF('Jeunes Plants'!H676&lt;&gt;"",'Jeunes Plants'!H676,"")</f>
        <v>6</v>
      </c>
      <c r="F935" s="103" t="str">
        <f>IF('Jeunes Plants'!E676&lt;&gt;"",'Jeunes Plants'!E676,"")</f>
        <v>B</v>
      </c>
      <c r="G935" s="103" t="str">
        <f>IF('Jeunes Plants'!N676&lt;&gt;"",'Jeunes Plants'!N676,"")</f>
        <v>M3</v>
      </c>
      <c r="H935" s="103" t="str">
        <f>IF('Jeunes Plants'!I676&lt;&gt;"",'Jeunes Plants'!I676,"")</f>
        <v>A</v>
      </c>
      <c r="I935" s="103">
        <f>IF('Jeunes Plants'!J676&lt;&gt;"",'Jeunes Plants'!J676,"")</f>
        <v>0.11</v>
      </c>
      <c r="J935" s="103">
        <f>IF($J$9=36,'Jeunes Plants'!U676,IF($J$9=37,'Jeunes Plants'!V676,IF($J$9=38,'Jeunes Plants'!W676,IF($J$9=39,'Jeunes Plants'!X676,IF($J$9=40,'Jeunes Plants'!Y676,IF($J$9=41,'Jeunes Plants'!Z676,IF($J$9=42,'Jeunes Plants'!AA676,IF($J$9=43,'Jeunes Plants'!AB676,IF($J$9=44,'Jeunes Plants'!AC676,IF($J$9=45,'Jeunes Plants'!AD676,IF($J$9=46,'Jeunes Plants'!AE676,IF($J$9=47,'Jeunes Plants'!AF676,IF($J$9=48,'Jeunes Plants'!AG676,IF($J$9=49,'Jeunes Plants'!AH676,IF($J$9=50,'Jeunes Plants'!AI676,IF($J$9=51,'Jeunes Plants'!AJ676,IF($J$9=52,'Jeunes Plants'!AK676,IF($J$9=1,'Jeunes Plants'!AL676,IF($J$9=2,'Jeunes Plants'!AM676,IF($J$9=3,'Jeunes Plants'!AN676,IF($J$9=4,'Jeunes Plants'!AO676,IF($J$9=5,'Jeunes Plants'!AP676,IF($J$9=6,'Jeunes Plants'!AQ676,IF($J$9=7,'Jeunes Plants'!AR676,IF($J$9=8,'Jeunes Plants'!AS676,IF($J$9=9,'Jeunes Plants'!AT676,IF($J$9=10,'Jeunes Plants'!AU676,IF($J$9=11,'Jeunes Plants'!AV676,IF($J$9=12,'Jeunes Plants'!AW676,IF($J$9=13,'Jeunes Plants'!AX676,IF($J$9=14,'Jeunes Plants'!AY676,IF($J$9=15,'Jeunes Plants'!AZ676,IF($J$9=16,'Jeunes Plants'!BA676,IF($J$9=17,'Jeunes Plants'!BB676,IF($J$9=18,'Jeunes Plants'!BC676,IF($J$9=19,'Jeunes Plants'!BD676,IF($J$9=20,'Jeunes Plants'!BE676,IF($J$9=21,'Jeunes Plants'!BF676,IF($J$9=22,'Jeunes Plants'!BG676,IF($J$9=23,'Jeunes Plants'!BH676,IF($J$9=24,'Jeunes Plants'!BI676,IF($J$9=25,'Jeunes Plants'!BJ676,IF($J$9=26,'Jeunes Plants'!BK676,IF($J$9=27,'Jeunes Plants'!BL676,IF($J$9=28,'Jeunes Plants'!BM676,IF($J$9=29,'Jeunes Plants'!BN676,IF($J$9=30,'Jeunes Plants'!BO676,IF($J$9=31,'Jeunes Plants'!BP676,IF($J$9=32,'Jeunes Plants'!BQ676,IF($J$9=33,'Jeunes Plants'!BR676,IF($J$9=34,'Jeunes Plants'!BS676,IF($J$9=35,'Jeunes Plants'!B12579,))))))))))))))))))))))))))))))))))))))))))))))))))))</f>
        <v>0</v>
      </c>
      <c r="K935" s="103" t="str">
        <f>IF('Jeunes Plants'!R676=0,"","Erreur")</f>
        <v/>
      </c>
    </row>
    <row r="936" spans="1:11" x14ac:dyDescent="0.25">
      <c r="A936" s="450"/>
      <c r="B936" s="450"/>
      <c r="C936" s="451" t="s">
        <v>1937</v>
      </c>
      <c r="D936" s="451"/>
      <c r="E936" s="450"/>
      <c r="F936" s="450"/>
      <c r="G936" s="450"/>
      <c r="H936" s="450"/>
      <c r="I936" s="450"/>
      <c r="J936" s="450">
        <f>SUBTOTAL(9,J935:J935)</f>
        <v>0</v>
      </c>
      <c r="K936" s="450"/>
    </row>
    <row r="937" spans="1:11" x14ac:dyDescent="0.25">
      <c r="A937" s="103">
        <f>IF('Jeunes Plants'!A677&lt;&gt;"",'Jeunes Plants'!A677,"")</f>
        <v>2234</v>
      </c>
      <c r="B937" s="103" t="str">
        <f>IF('Jeunes Plants'!L677&lt;&gt;"",'Jeunes Plants'!L677,"")</f>
        <v>S10</v>
      </c>
      <c r="C937" s="107" t="str">
        <f>IF('Jeunes Plants'!B677&lt;&gt;"",'Jeunes Plants'!B677,"")</f>
        <v>LOTUS</v>
      </c>
      <c r="D937" s="107" t="str">
        <f>IF('Jeunes Plants'!C677&lt;&gt;"",'Jeunes Plants'!C677,"")</f>
        <v>Gold Flash</v>
      </c>
      <c r="E937" s="103">
        <f>IF('Jeunes Plants'!H677&lt;&gt;"",'Jeunes Plants'!H677,"")</f>
        <v>5</v>
      </c>
      <c r="F937" s="103" t="str">
        <f>IF('Jeunes Plants'!E677&lt;&gt;"",'Jeunes Plants'!E677,"")</f>
        <v>B</v>
      </c>
      <c r="G937" s="103" t="str">
        <f>IF('Jeunes Plants'!N677&lt;&gt;"",'Jeunes Plants'!N677,"")</f>
        <v>M3</v>
      </c>
      <c r="H937" s="103" t="str">
        <f>IF('Jeunes Plants'!I677&lt;&gt;"",'Jeunes Plants'!I677,"")</f>
        <v>A</v>
      </c>
      <c r="I937" s="103" t="str">
        <f>IF('Jeunes Plants'!J677&lt;&gt;"",'Jeunes Plants'!J677,"")</f>
        <v/>
      </c>
      <c r="J937" s="103">
        <f>IF($J$9=36,'Jeunes Plants'!U677,IF($J$9=37,'Jeunes Plants'!V677,IF($J$9=38,'Jeunes Plants'!W677,IF($J$9=39,'Jeunes Plants'!X677,IF($J$9=40,'Jeunes Plants'!Y677,IF($J$9=41,'Jeunes Plants'!Z677,IF($J$9=42,'Jeunes Plants'!AA677,IF($J$9=43,'Jeunes Plants'!AB677,IF($J$9=44,'Jeunes Plants'!AC677,IF($J$9=45,'Jeunes Plants'!AD677,IF($J$9=46,'Jeunes Plants'!AE677,IF($J$9=47,'Jeunes Plants'!AF677,IF($J$9=48,'Jeunes Plants'!AG677,IF($J$9=49,'Jeunes Plants'!AH677,IF($J$9=50,'Jeunes Plants'!AI677,IF($J$9=51,'Jeunes Plants'!AJ677,IF($J$9=52,'Jeunes Plants'!AK677,IF($J$9=1,'Jeunes Plants'!AL677,IF($J$9=2,'Jeunes Plants'!AM677,IF($J$9=3,'Jeunes Plants'!AN677,IF($J$9=4,'Jeunes Plants'!AO677,IF($J$9=5,'Jeunes Plants'!AP677,IF($J$9=6,'Jeunes Plants'!AQ677,IF($J$9=7,'Jeunes Plants'!AR677,IF($J$9=8,'Jeunes Plants'!AS677,IF($J$9=9,'Jeunes Plants'!AT677,IF($J$9=10,'Jeunes Plants'!AU677,IF($J$9=11,'Jeunes Plants'!AV677,IF($J$9=12,'Jeunes Plants'!AW677,IF($J$9=13,'Jeunes Plants'!AX677,IF($J$9=14,'Jeunes Plants'!AY677,IF($J$9=15,'Jeunes Plants'!AZ677,IF($J$9=16,'Jeunes Plants'!BA677,IF($J$9=17,'Jeunes Plants'!BB677,IF($J$9=18,'Jeunes Plants'!BC677,IF($J$9=19,'Jeunes Plants'!BD677,IF($J$9=20,'Jeunes Plants'!BE677,IF($J$9=21,'Jeunes Plants'!BF677,IF($J$9=22,'Jeunes Plants'!BG677,IF($J$9=23,'Jeunes Plants'!BH677,IF($J$9=24,'Jeunes Plants'!BI677,IF($J$9=25,'Jeunes Plants'!BJ677,IF($J$9=26,'Jeunes Plants'!BK677,IF($J$9=27,'Jeunes Plants'!BL677,IF($J$9=28,'Jeunes Plants'!BM677,IF($J$9=29,'Jeunes Plants'!BN677,IF($J$9=30,'Jeunes Plants'!BO677,IF($J$9=31,'Jeunes Plants'!BP677,IF($J$9=32,'Jeunes Plants'!BQ677,IF($J$9=33,'Jeunes Plants'!BR677,IF($J$9=34,'Jeunes Plants'!BS677,IF($J$9=35,'Jeunes Plants'!B12580,))))))))))))))))))))))))))))))))))))))))))))))))))))</f>
        <v>0</v>
      </c>
      <c r="K937" s="103" t="str">
        <f>IF('Jeunes Plants'!R677=0,"","Erreur")</f>
        <v/>
      </c>
    </row>
    <row r="938" spans="1:11" x14ac:dyDescent="0.25">
      <c r="A938" s="450"/>
      <c r="B938" s="450"/>
      <c r="C938" s="451" t="s">
        <v>1938</v>
      </c>
      <c r="D938" s="451"/>
      <c r="E938" s="450"/>
      <c r="F938" s="450"/>
      <c r="G938" s="450"/>
      <c r="H938" s="450"/>
      <c r="I938" s="450"/>
      <c r="J938" s="450">
        <f>SUBTOTAL(9,J937:J937)</f>
        <v>0</v>
      </c>
      <c r="K938" s="450"/>
    </row>
    <row r="939" spans="1:11" x14ac:dyDescent="0.25">
      <c r="A939" s="103">
        <f>IF('Jeunes Plants'!A678&lt;&gt;"",'Jeunes Plants'!A678,"")</f>
        <v>2183</v>
      </c>
      <c r="B939" s="103" t="str">
        <f>IF('Jeunes Plants'!L678&lt;&gt;"",'Jeunes Plants'!L678,"")</f>
        <v>S7</v>
      </c>
      <c r="C939" s="107" t="str">
        <f>IF('Jeunes Plants'!B678&lt;&gt;"",'Jeunes Plants'!B678,"")</f>
        <v>LYSIMACHIA</v>
      </c>
      <c r="D939" s="107" t="str">
        <f>IF('Jeunes Plants'!C678&lt;&gt;"",'Jeunes Plants'!C678,"")</f>
        <v>nummularia Goldilocks</v>
      </c>
      <c r="E939" s="103">
        <f>IF('Jeunes Plants'!H678&lt;&gt;"",'Jeunes Plants'!H678,"")</f>
        <v>6</v>
      </c>
      <c r="F939" s="103" t="str">
        <f>IF('Jeunes Plants'!E678&lt;&gt;"",'Jeunes Plants'!E678,"")</f>
        <v>B</v>
      </c>
      <c r="G939" s="103" t="str">
        <f>IF('Jeunes Plants'!N678&lt;&gt;"",'Jeunes Plants'!N678,"")</f>
        <v>M3</v>
      </c>
      <c r="H939" s="103" t="str">
        <f>IF('Jeunes Plants'!I678&lt;&gt;"",'Jeunes Plants'!I678,"")</f>
        <v>B</v>
      </c>
      <c r="I939" s="103" t="str">
        <f>IF('Jeunes Plants'!J678&lt;&gt;"",'Jeunes Plants'!J678,"")</f>
        <v/>
      </c>
      <c r="J939" s="103">
        <f>IF($J$9=36,'Jeunes Plants'!U678,IF($J$9=37,'Jeunes Plants'!V678,IF($J$9=38,'Jeunes Plants'!W678,IF($J$9=39,'Jeunes Plants'!X678,IF($J$9=40,'Jeunes Plants'!Y678,IF($J$9=41,'Jeunes Plants'!Z678,IF($J$9=42,'Jeunes Plants'!AA678,IF($J$9=43,'Jeunes Plants'!AB678,IF($J$9=44,'Jeunes Plants'!AC678,IF($J$9=45,'Jeunes Plants'!AD678,IF($J$9=46,'Jeunes Plants'!AE678,IF($J$9=47,'Jeunes Plants'!AF678,IF($J$9=48,'Jeunes Plants'!AG678,IF($J$9=49,'Jeunes Plants'!AH678,IF($J$9=50,'Jeunes Plants'!AI678,IF($J$9=51,'Jeunes Plants'!AJ678,IF($J$9=52,'Jeunes Plants'!AK678,IF($J$9=1,'Jeunes Plants'!AL678,IF($J$9=2,'Jeunes Plants'!AM678,IF($J$9=3,'Jeunes Plants'!AN678,IF($J$9=4,'Jeunes Plants'!AO678,IF($J$9=5,'Jeunes Plants'!AP678,IF($J$9=6,'Jeunes Plants'!AQ678,IF($J$9=7,'Jeunes Plants'!AR678,IF($J$9=8,'Jeunes Plants'!AS678,IF($J$9=9,'Jeunes Plants'!AT678,IF($J$9=10,'Jeunes Plants'!AU678,IF($J$9=11,'Jeunes Plants'!AV678,IF($J$9=12,'Jeunes Plants'!AW678,IF($J$9=13,'Jeunes Plants'!AX678,IF($J$9=14,'Jeunes Plants'!AY678,IF($J$9=15,'Jeunes Plants'!AZ678,IF($J$9=16,'Jeunes Plants'!BA678,IF($J$9=17,'Jeunes Plants'!BB678,IF($J$9=18,'Jeunes Plants'!BC678,IF($J$9=19,'Jeunes Plants'!BD678,IF($J$9=20,'Jeunes Plants'!BE678,IF($J$9=21,'Jeunes Plants'!BF678,IF($J$9=22,'Jeunes Plants'!BG678,IF($J$9=23,'Jeunes Plants'!BH678,IF($J$9=24,'Jeunes Plants'!BI678,IF($J$9=25,'Jeunes Plants'!BJ678,IF($J$9=26,'Jeunes Plants'!BK678,IF($J$9=27,'Jeunes Plants'!BL678,IF($J$9=28,'Jeunes Plants'!BM678,IF($J$9=29,'Jeunes Plants'!BN678,IF($J$9=30,'Jeunes Plants'!BO678,IF($J$9=31,'Jeunes Plants'!BP678,IF($J$9=32,'Jeunes Plants'!BQ678,IF($J$9=33,'Jeunes Plants'!BR678,IF($J$9=34,'Jeunes Plants'!BS678,IF($J$9=35,'Jeunes Plants'!B12581,))))))))))))))))))))))))))))))))))))))))))))))))))))</f>
        <v>0</v>
      </c>
      <c r="K939" s="103" t="str">
        <f>IF('Jeunes Plants'!R678=0,"","Erreur")</f>
        <v/>
      </c>
    </row>
    <row r="940" spans="1:11" x14ac:dyDescent="0.25">
      <c r="A940" s="103">
        <f>IF('Jeunes Plants'!A679&lt;&gt;"",'Jeunes Plants'!A679,"")</f>
        <v>443</v>
      </c>
      <c r="B940" s="103" t="str">
        <f>IF('Jeunes Plants'!L679&lt;&gt;"",'Jeunes Plants'!L679,"")</f>
        <v>S7</v>
      </c>
      <c r="C940" s="107" t="str">
        <f>IF('Jeunes Plants'!B679&lt;&gt;"",'Jeunes Plants'!B679,"")</f>
        <v>LYSIMACHIA</v>
      </c>
      <c r="D940" s="107" t="str">
        <f>IF('Jeunes Plants'!C679&lt;&gt;"",'Jeunes Plants'!C679,"")</f>
        <v>congestiflora</v>
      </c>
      <c r="E940" s="103">
        <f>IF('Jeunes Plants'!H679&lt;&gt;"",'Jeunes Plants'!H679,"")</f>
        <v>6</v>
      </c>
      <c r="F940" s="103" t="str">
        <f>IF('Jeunes Plants'!E679&lt;&gt;"",'Jeunes Plants'!E679,"")</f>
        <v>B</v>
      </c>
      <c r="G940" s="103" t="str">
        <f>IF('Jeunes Plants'!N679&lt;&gt;"",'Jeunes Plants'!N679,"")</f>
        <v>M3</v>
      </c>
      <c r="H940" s="103" t="str">
        <f>IF('Jeunes Plants'!I679&lt;&gt;"",'Jeunes Plants'!I679,"")</f>
        <v>B</v>
      </c>
      <c r="I940" s="103" t="str">
        <f>IF('Jeunes Plants'!J679&lt;&gt;"",'Jeunes Plants'!J679,"")</f>
        <v/>
      </c>
      <c r="J940" s="103">
        <f>IF($J$9=36,'Jeunes Plants'!U679,IF($J$9=37,'Jeunes Plants'!V679,IF($J$9=38,'Jeunes Plants'!W679,IF($J$9=39,'Jeunes Plants'!X679,IF($J$9=40,'Jeunes Plants'!Y679,IF($J$9=41,'Jeunes Plants'!Z679,IF($J$9=42,'Jeunes Plants'!AA679,IF($J$9=43,'Jeunes Plants'!AB679,IF($J$9=44,'Jeunes Plants'!AC679,IF($J$9=45,'Jeunes Plants'!AD679,IF($J$9=46,'Jeunes Plants'!AE679,IF($J$9=47,'Jeunes Plants'!AF679,IF($J$9=48,'Jeunes Plants'!AG679,IF($J$9=49,'Jeunes Plants'!AH679,IF($J$9=50,'Jeunes Plants'!AI679,IF($J$9=51,'Jeunes Plants'!AJ679,IF($J$9=52,'Jeunes Plants'!AK679,IF($J$9=1,'Jeunes Plants'!AL679,IF($J$9=2,'Jeunes Plants'!AM679,IF($J$9=3,'Jeunes Plants'!AN679,IF($J$9=4,'Jeunes Plants'!AO679,IF($J$9=5,'Jeunes Plants'!AP679,IF($J$9=6,'Jeunes Plants'!AQ679,IF($J$9=7,'Jeunes Plants'!AR679,IF($J$9=8,'Jeunes Plants'!AS679,IF($J$9=9,'Jeunes Plants'!AT679,IF($J$9=10,'Jeunes Plants'!AU679,IF($J$9=11,'Jeunes Plants'!AV679,IF($J$9=12,'Jeunes Plants'!AW679,IF($J$9=13,'Jeunes Plants'!AX679,IF($J$9=14,'Jeunes Plants'!AY679,IF($J$9=15,'Jeunes Plants'!AZ679,IF($J$9=16,'Jeunes Plants'!BA679,IF($J$9=17,'Jeunes Plants'!BB679,IF($J$9=18,'Jeunes Plants'!BC679,IF($J$9=19,'Jeunes Plants'!BD679,IF($J$9=20,'Jeunes Plants'!BE679,IF($J$9=21,'Jeunes Plants'!BF679,IF($J$9=22,'Jeunes Plants'!BG679,IF($J$9=23,'Jeunes Plants'!BH679,IF($J$9=24,'Jeunes Plants'!BI679,IF($J$9=25,'Jeunes Plants'!BJ679,IF($J$9=26,'Jeunes Plants'!BK679,IF($J$9=27,'Jeunes Plants'!BL679,IF($J$9=28,'Jeunes Plants'!BM679,IF($J$9=29,'Jeunes Plants'!BN679,IF($J$9=30,'Jeunes Plants'!BO679,IF($J$9=31,'Jeunes Plants'!BP679,IF($J$9=32,'Jeunes Plants'!BQ679,IF($J$9=33,'Jeunes Plants'!BR679,IF($J$9=34,'Jeunes Plants'!BS679,IF($J$9=35,'Jeunes Plants'!B12582,))))))))))))))))))))))))))))))))))))))))))))))))))))</f>
        <v>0</v>
      </c>
      <c r="K940" s="103" t="str">
        <f>IF('Jeunes Plants'!R679=0,"","Erreur")</f>
        <v/>
      </c>
    </row>
    <row r="941" spans="1:11" x14ac:dyDescent="0.25">
      <c r="A941" s="450"/>
      <c r="B941" s="450"/>
      <c r="C941" s="451" t="s">
        <v>1939</v>
      </c>
      <c r="D941" s="451"/>
      <c r="E941" s="450"/>
      <c r="F941" s="450"/>
      <c r="G941" s="450"/>
      <c r="H941" s="450"/>
      <c r="I941" s="450"/>
      <c r="J941" s="450">
        <f>SUBTOTAL(9,J939:J940)</f>
        <v>0</v>
      </c>
      <c r="K941" s="450"/>
    </row>
    <row r="942" spans="1:11" x14ac:dyDescent="0.25">
      <c r="A942" s="103" t="str">
        <f>IF('Jeunes Plants'!A680&lt;&gt;"",'Jeunes Plants'!A680,"")</f>
        <v/>
      </c>
      <c r="B942" s="103" t="str">
        <f>IF('Jeunes Plants'!L680&lt;&gt;"",'Jeunes Plants'!L680,"")</f>
        <v>L</v>
      </c>
      <c r="C942" s="107" t="str">
        <f>IF('Jeunes Plants'!B680&lt;&gt;"",'Jeunes Plants'!B680,"")</f>
        <v>M</v>
      </c>
      <c r="D942" s="107" t="str">
        <f>IF('Jeunes Plants'!C680&lt;&gt;"",'Jeunes Plants'!C680,"")</f>
        <v/>
      </c>
      <c r="E942" s="103" t="str">
        <f>IF('Jeunes Plants'!H680&lt;&gt;"",'Jeunes Plants'!H680,"")</f>
        <v/>
      </c>
      <c r="F942" s="103" t="str">
        <f>IF('Jeunes Plants'!E680&lt;&gt;"",'Jeunes Plants'!E680,"")</f>
        <v/>
      </c>
      <c r="G942" s="103" t="str">
        <f>IF('Jeunes Plants'!N680&lt;&gt;"",'Jeunes Plants'!N680,"")</f>
        <v/>
      </c>
      <c r="H942" s="103" t="str">
        <f>IF('Jeunes Plants'!I680&lt;&gt;"",'Jeunes Plants'!I680,"")</f>
        <v/>
      </c>
      <c r="I942" s="103" t="str">
        <f>IF('Jeunes Plants'!J680&lt;&gt;"",'Jeunes Plants'!J680,"")</f>
        <v/>
      </c>
      <c r="J942" s="103">
        <f>IF($J$9=36,'Jeunes Plants'!U680,IF($J$9=37,'Jeunes Plants'!V680,IF($J$9=38,'Jeunes Plants'!W680,IF($J$9=39,'Jeunes Plants'!X680,IF($J$9=40,'Jeunes Plants'!Y680,IF($J$9=41,'Jeunes Plants'!Z680,IF($J$9=42,'Jeunes Plants'!AA680,IF($J$9=43,'Jeunes Plants'!AB680,IF($J$9=44,'Jeunes Plants'!AC680,IF($J$9=45,'Jeunes Plants'!AD680,IF($J$9=46,'Jeunes Plants'!AE680,IF($J$9=47,'Jeunes Plants'!AF680,IF($J$9=48,'Jeunes Plants'!AG680,IF($J$9=49,'Jeunes Plants'!AH680,IF($J$9=50,'Jeunes Plants'!AI680,IF($J$9=51,'Jeunes Plants'!AJ680,IF($J$9=52,'Jeunes Plants'!AK680,IF($J$9=1,'Jeunes Plants'!AL680,IF($J$9=2,'Jeunes Plants'!AM680,IF($J$9=3,'Jeunes Plants'!AN680,IF($J$9=4,'Jeunes Plants'!AO680,IF($J$9=5,'Jeunes Plants'!AP680,IF($J$9=6,'Jeunes Plants'!AQ680,IF($J$9=7,'Jeunes Plants'!AR680,IF($J$9=8,'Jeunes Plants'!AS680,IF($J$9=9,'Jeunes Plants'!AT680,IF($J$9=10,'Jeunes Plants'!AU680,IF($J$9=11,'Jeunes Plants'!AV680,IF($J$9=12,'Jeunes Plants'!AW680,IF($J$9=13,'Jeunes Plants'!AX680,IF($J$9=14,'Jeunes Plants'!AY680,IF($J$9=15,'Jeunes Plants'!AZ680,IF($J$9=16,'Jeunes Plants'!BA680,IF($J$9=17,'Jeunes Plants'!BB680,IF($J$9=18,'Jeunes Plants'!BC680,IF($J$9=19,'Jeunes Plants'!BD680,IF($J$9=20,'Jeunes Plants'!BE680,IF($J$9=21,'Jeunes Plants'!BF680,IF($J$9=22,'Jeunes Plants'!BG680,IF($J$9=23,'Jeunes Plants'!BH680,IF($J$9=24,'Jeunes Plants'!BI680,IF($J$9=25,'Jeunes Plants'!BJ680,IF($J$9=26,'Jeunes Plants'!BK680,IF($J$9=27,'Jeunes Plants'!BL680,IF($J$9=28,'Jeunes Plants'!BM680,IF($J$9=29,'Jeunes Plants'!BN680,IF($J$9=30,'Jeunes Plants'!BO680,IF($J$9=31,'Jeunes Plants'!BP680,IF($J$9=32,'Jeunes Plants'!BQ680,IF($J$9=33,'Jeunes Plants'!BR680,IF($J$9=34,'Jeunes Plants'!BS680,IF($J$9=35,'Jeunes Plants'!B12583,))))))))))))))))))))))))))))))))))))))))))))))))))))</f>
        <v>0</v>
      </c>
      <c r="K942" s="103" t="str">
        <f>IF('Jeunes Plants'!R680=0,"","Erreur")</f>
        <v/>
      </c>
    </row>
    <row r="943" spans="1:11" x14ac:dyDescent="0.25">
      <c r="A943" s="103">
        <f>IF('Jeunes Plants'!A681&lt;&gt;"",'Jeunes Plants'!A681,"")</f>
        <v>26800</v>
      </c>
      <c r="B943" s="103" t="str">
        <f>IF('Jeunes Plants'!L681&lt;&gt;"",'Jeunes Plants'!L681,"")</f>
        <v/>
      </c>
      <c r="C943" s="107" t="str">
        <f>IF('Jeunes Plants'!B681&lt;&gt;"",'Jeunes Plants'!B681,"")</f>
        <v>MECARDONIA</v>
      </c>
      <c r="D943" s="107" t="str">
        <f>IF('Jeunes Plants'!C681&lt;&gt;"",'Jeunes Plants'!C681,"")</f>
        <v>Garden Freckles</v>
      </c>
      <c r="E943" s="103">
        <f>IF('Jeunes Plants'!H681&lt;&gt;"",'Jeunes Plants'!H681,"")</f>
        <v>6</v>
      </c>
      <c r="F943" s="103" t="str">
        <f>IF('Jeunes Plants'!E681&lt;&gt;"",'Jeunes Plants'!E681,"")</f>
        <v>B</v>
      </c>
      <c r="G943" s="103" t="str">
        <f>IF('Jeunes Plants'!N681&lt;&gt;"",'Jeunes Plants'!N681,"")</f>
        <v>M3</v>
      </c>
      <c r="H943" s="103" t="str">
        <f>IF('Jeunes Plants'!I681&lt;&gt;"",'Jeunes Plants'!I681,"")</f>
        <v>B</v>
      </c>
      <c r="I943" s="103">
        <f>IF('Jeunes Plants'!J681&lt;&gt;"",'Jeunes Plants'!J681,"")</f>
        <v>4.4999999999999998E-2</v>
      </c>
      <c r="J943" s="103">
        <f>IF($J$9=36,'Jeunes Plants'!U681,IF($J$9=37,'Jeunes Plants'!V681,IF($J$9=38,'Jeunes Plants'!W681,IF($J$9=39,'Jeunes Plants'!X681,IF($J$9=40,'Jeunes Plants'!Y681,IF($J$9=41,'Jeunes Plants'!Z681,IF($J$9=42,'Jeunes Plants'!AA681,IF($J$9=43,'Jeunes Plants'!AB681,IF($J$9=44,'Jeunes Plants'!AC681,IF($J$9=45,'Jeunes Plants'!AD681,IF($J$9=46,'Jeunes Plants'!AE681,IF($J$9=47,'Jeunes Plants'!AF681,IF($J$9=48,'Jeunes Plants'!AG681,IF($J$9=49,'Jeunes Plants'!AH681,IF($J$9=50,'Jeunes Plants'!AI681,IF($J$9=51,'Jeunes Plants'!AJ681,IF($J$9=52,'Jeunes Plants'!AK681,IF($J$9=1,'Jeunes Plants'!AL681,IF($J$9=2,'Jeunes Plants'!AM681,IF($J$9=3,'Jeunes Plants'!AN681,IF($J$9=4,'Jeunes Plants'!AO681,IF($J$9=5,'Jeunes Plants'!AP681,IF($J$9=6,'Jeunes Plants'!AQ681,IF($J$9=7,'Jeunes Plants'!AR681,IF($J$9=8,'Jeunes Plants'!AS681,IF($J$9=9,'Jeunes Plants'!AT681,IF($J$9=10,'Jeunes Plants'!AU681,IF($J$9=11,'Jeunes Plants'!AV681,IF($J$9=12,'Jeunes Plants'!AW681,IF($J$9=13,'Jeunes Plants'!AX681,IF($J$9=14,'Jeunes Plants'!AY681,IF($J$9=15,'Jeunes Plants'!AZ681,IF($J$9=16,'Jeunes Plants'!BA681,IF($J$9=17,'Jeunes Plants'!BB681,IF($J$9=18,'Jeunes Plants'!BC681,IF($J$9=19,'Jeunes Plants'!BD681,IF($J$9=20,'Jeunes Plants'!BE681,IF($J$9=21,'Jeunes Plants'!BF681,IF($J$9=22,'Jeunes Plants'!BG681,IF($J$9=23,'Jeunes Plants'!BH681,IF($J$9=24,'Jeunes Plants'!BI681,IF($J$9=25,'Jeunes Plants'!BJ681,IF($J$9=26,'Jeunes Plants'!BK681,IF($J$9=27,'Jeunes Plants'!BL681,IF($J$9=28,'Jeunes Plants'!BM681,IF($J$9=29,'Jeunes Plants'!BN681,IF($J$9=30,'Jeunes Plants'!BO681,IF($J$9=31,'Jeunes Plants'!BP681,IF($J$9=32,'Jeunes Plants'!BQ681,IF($J$9=33,'Jeunes Plants'!BR681,IF($J$9=34,'Jeunes Plants'!BS681,IF($J$9=35,'Jeunes Plants'!B12584,))))))))))))))))))))))))))))))))))))))))))))))))))))</f>
        <v>0</v>
      </c>
      <c r="K943" s="103" t="str">
        <f>IF('Jeunes Plants'!R681=0,"","Erreur")</f>
        <v/>
      </c>
    </row>
    <row r="944" spans="1:11" x14ac:dyDescent="0.25">
      <c r="A944" s="450"/>
      <c r="B944" s="450"/>
      <c r="C944" s="451" t="s">
        <v>1940</v>
      </c>
      <c r="D944" s="451"/>
      <c r="E944" s="450"/>
      <c r="F944" s="450"/>
      <c r="G944" s="450"/>
      <c r="H944" s="450"/>
      <c r="I944" s="450"/>
      <c r="J944" s="450">
        <f>SUBTOTAL(9,J942:J943)</f>
        <v>0</v>
      </c>
      <c r="K944" s="450"/>
    </row>
    <row r="945" spans="1:11" x14ac:dyDescent="0.25">
      <c r="A945" s="103">
        <f>IF('Jeunes Plants'!A682&lt;&gt;"",'Jeunes Plants'!A682,"")</f>
        <v>10464</v>
      </c>
      <c r="B945" s="103" t="str">
        <f>IF('Jeunes Plants'!L682&lt;&gt;"",'Jeunes Plants'!L682,"")</f>
        <v>S1</v>
      </c>
      <c r="C945" s="107" t="str">
        <f>IF('Jeunes Plants'!B682&lt;&gt;"",'Jeunes Plants'!B682,"")</f>
        <v>MILLET</v>
      </c>
      <c r="D945" s="107" t="str">
        <f>IF('Jeunes Plants'!C682&lt;&gt;"",'Jeunes Plants'!C682,"")</f>
        <v>Purple Majesty</v>
      </c>
      <c r="E945" s="103">
        <f>IF('Jeunes Plants'!H682&lt;&gt;"",'Jeunes Plants'!H682,"")</f>
        <v>6</v>
      </c>
      <c r="F945" s="103" t="str">
        <f>IF('Jeunes Plants'!E682&lt;&gt;"",'Jeunes Plants'!E682,"")</f>
        <v>S</v>
      </c>
      <c r="G945" s="103" t="str">
        <f>IF('Jeunes Plants'!N682&lt;&gt;"",'Jeunes Plants'!N682,"")</f>
        <v>M3</v>
      </c>
      <c r="H945" s="103" t="str">
        <f>IF('Jeunes Plants'!I682&lt;&gt;"",'Jeunes Plants'!I682,"")</f>
        <v>E</v>
      </c>
      <c r="I945" s="103" t="str">
        <f>IF('Jeunes Plants'!J682&lt;&gt;"",'Jeunes Plants'!J682,"")</f>
        <v/>
      </c>
      <c r="J945" s="103">
        <f>IF($J$9=36,'Jeunes Plants'!U682,IF($J$9=37,'Jeunes Plants'!V682,IF($J$9=38,'Jeunes Plants'!W682,IF($J$9=39,'Jeunes Plants'!X682,IF($J$9=40,'Jeunes Plants'!Y682,IF($J$9=41,'Jeunes Plants'!Z682,IF($J$9=42,'Jeunes Plants'!AA682,IF($J$9=43,'Jeunes Plants'!AB682,IF($J$9=44,'Jeunes Plants'!AC682,IF($J$9=45,'Jeunes Plants'!AD682,IF($J$9=46,'Jeunes Plants'!AE682,IF($J$9=47,'Jeunes Plants'!AF682,IF($J$9=48,'Jeunes Plants'!AG682,IF($J$9=49,'Jeunes Plants'!AH682,IF($J$9=50,'Jeunes Plants'!AI682,IF($J$9=51,'Jeunes Plants'!AJ682,IF($J$9=52,'Jeunes Plants'!AK682,IF($J$9=1,'Jeunes Plants'!AL682,IF($J$9=2,'Jeunes Plants'!AM682,IF($J$9=3,'Jeunes Plants'!AN682,IF($J$9=4,'Jeunes Plants'!AO682,IF($J$9=5,'Jeunes Plants'!AP682,IF($J$9=6,'Jeunes Plants'!AQ682,IF($J$9=7,'Jeunes Plants'!AR682,IF($J$9=8,'Jeunes Plants'!AS682,IF($J$9=9,'Jeunes Plants'!AT682,IF($J$9=10,'Jeunes Plants'!AU682,IF($J$9=11,'Jeunes Plants'!AV682,IF($J$9=12,'Jeunes Plants'!AW682,IF($J$9=13,'Jeunes Plants'!AX682,IF($J$9=14,'Jeunes Plants'!AY682,IF($J$9=15,'Jeunes Plants'!AZ682,IF($J$9=16,'Jeunes Plants'!BA682,IF($J$9=17,'Jeunes Plants'!BB682,IF($J$9=18,'Jeunes Plants'!BC682,IF($J$9=19,'Jeunes Plants'!BD682,IF($J$9=20,'Jeunes Plants'!BE682,IF($J$9=21,'Jeunes Plants'!BF682,IF($J$9=22,'Jeunes Plants'!BG682,IF($J$9=23,'Jeunes Plants'!BH682,IF($J$9=24,'Jeunes Plants'!BI682,IF($J$9=25,'Jeunes Plants'!BJ682,IF($J$9=26,'Jeunes Plants'!BK682,IF($J$9=27,'Jeunes Plants'!BL682,IF($J$9=28,'Jeunes Plants'!BM682,IF($J$9=29,'Jeunes Plants'!BN682,IF($J$9=30,'Jeunes Plants'!BO682,IF($J$9=31,'Jeunes Plants'!BP682,IF($J$9=32,'Jeunes Plants'!BQ682,IF($J$9=33,'Jeunes Plants'!BR682,IF($J$9=34,'Jeunes Plants'!BS682,IF($J$9=35,'Jeunes Plants'!B12585,))))))))))))))))))))))))))))))))))))))))))))))))))))</f>
        <v>0</v>
      </c>
      <c r="K945" s="103" t="str">
        <f>IF('Jeunes Plants'!R682=0,"","Erreur")</f>
        <v/>
      </c>
    </row>
    <row r="946" spans="1:11" x14ac:dyDescent="0.25">
      <c r="A946" s="450"/>
      <c r="B946" s="450"/>
      <c r="C946" s="451" t="s">
        <v>1941</v>
      </c>
      <c r="D946" s="451"/>
      <c r="E946" s="450"/>
      <c r="F946" s="450"/>
      <c r="G946" s="450"/>
      <c r="H946" s="450"/>
      <c r="I946" s="450"/>
      <c r="J946" s="450">
        <f>SUBTOTAL(9,J945:J945)</f>
        <v>0</v>
      </c>
      <c r="K946" s="450"/>
    </row>
    <row r="947" spans="1:11" x14ac:dyDescent="0.25">
      <c r="A947" s="103">
        <f>IF('Jeunes Plants'!A683&lt;&gt;"",'Jeunes Plants'!A683,"")</f>
        <v>3720</v>
      </c>
      <c r="B947" s="103" t="str">
        <f>IF('Jeunes Plants'!L683&lt;&gt;"",'Jeunes Plants'!L683,"")</f>
        <v>S4</v>
      </c>
      <c r="C947" s="107" t="str">
        <f>IF('Jeunes Plants'!B683&lt;&gt;"",'Jeunes Plants'!B683,"")</f>
        <v>MINA LOBATA</v>
      </c>
      <c r="D947" s="107" t="str">
        <f>IF('Jeunes Plants'!C683&lt;&gt;"",'Jeunes Plants'!C683,"")</f>
        <v>Jaune et Rouge</v>
      </c>
      <c r="E947" s="103">
        <f>IF('Jeunes Plants'!H683&lt;&gt;"",'Jeunes Plants'!H683,"")</f>
        <v>5</v>
      </c>
      <c r="F947" s="103" t="str">
        <f>IF('Jeunes Plants'!E683&lt;&gt;"",'Jeunes Plants'!E683,"")</f>
        <v>S</v>
      </c>
      <c r="G947" s="103" t="str">
        <f>IF('Jeunes Plants'!N683&lt;&gt;"",'Jeunes Plants'!N683,"")</f>
        <v>M3</v>
      </c>
      <c r="H947" s="103" t="str">
        <f>IF('Jeunes Plants'!I683&lt;&gt;"",'Jeunes Plants'!I683,"")</f>
        <v>B</v>
      </c>
      <c r="I947" s="103" t="str">
        <f>IF('Jeunes Plants'!J683&lt;&gt;"",'Jeunes Plants'!J683,"")</f>
        <v/>
      </c>
      <c r="J947" s="103">
        <f>IF($J$9=36,'Jeunes Plants'!U683,IF($J$9=37,'Jeunes Plants'!V683,IF($J$9=38,'Jeunes Plants'!W683,IF($J$9=39,'Jeunes Plants'!X683,IF($J$9=40,'Jeunes Plants'!Y683,IF($J$9=41,'Jeunes Plants'!Z683,IF($J$9=42,'Jeunes Plants'!AA683,IF($J$9=43,'Jeunes Plants'!AB683,IF($J$9=44,'Jeunes Plants'!AC683,IF($J$9=45,'Jeunes Plants'!AD683,IF($J$9=46,'Jeunes Plants'!AE683,IF($J$9=47,'Jeunes Plants'!AF683,IF($J$9=48,'Jeunes Plants'!AG683,IF($J$9=49,'Jeunes Plants'!AH683,IF($J$9=50,'Jeunes Plants'!AI683,IF($J$9=51,'Jeunes Plants'!AJ683,IF($J$9=52,'Jeunes Plants'!AK683,IF($J$9=1,'Jeunes Plants'!AL683,IF($J$9=2,'Jeunes Plants'!AM683,IF($J$9=3,'Jeunes Plants'!AN683,IF($J$9=4,'Jeunes Plants'!AO683,IF($J$9=5,'Jeunes Plants'!AP683,IF($J$9=6,'Jeunes Plants'!AQ683,IF($J$9=7,'Jeunes Plants'!AR683,IF($J$9=8,'Jeunes Plants'!AS683,IF($J$9=9,'Jeunes Plants'!AT683,IF($J$9=10,'Jeunes Plants'!AU683,IF($J$9=11,'Jeunes Plants'!AV683,IF($J$9=12,'Jeunes Plants'!AW683,IF($J$9=13,'Jeunes Plants'!AX683,IF($J$9=14,'Jeunes Plants'!AY683,IF($J$9=15,'Jeunes Plants'!AZ683,IF($J$9=16,'Jeunes Plants'!BA683,IF($J$9=17,'Jeunes Plants'!BB683,IF($J$9=18,'Jeunes Plants'!BC683,IF($J$9=19,'Jeunes Plants'!BD683,IF($J$9=20,'Jeunes Plants'!BE683,IF($J$9=21,'Jeunes Plants'!BF683,IF($J$9=22,'Jeunes Plants'!BG683,IF($J$9=23,'Jeunes Plants'!BH683,IF($J$9=24,'Jeunes Plants'!BI683,IF($J$9=25,'Jeunes Plants'!BJ683,IF($J$9=26,'Jeunes Plants'!BK683,IF($J$9=27,'Jeunes Plants'!BL683,IF($J$9=28,'Jeunes Plants'!BM683,IF($J$9=29,'Jeunes Plants'!BN683,IF($J$9=30,'Jeunes Plants'!BO683,IF($J$9=31,'Jeunes Plants'!BP683,IF($J$9=32,'Jeunes Plants'!BQ683,IF($J$9=33,'Jeunes Plants'!BR683,IF($J$9=34,'Jeunes Plants'!BS683,IF($J$9=35,'Jeunes Plants'!B12586,))))))))))))))))))))))))))))))))))))))))))))))))))))</f>
        <v>0</v>
      </c>
      <c r="K947" s="103" t="str">
        <f>IF('Jeunes Plants'!R683=0,"","Erreur")</f>
        <v/>
      </c>
    </row>
    <row r="948" spans="1:11" x14ac:dyDescent="0.25">
      <c r="A948" s="450"/>
      <c r="B948" s="450"/>
      <c r="C948" s="451" t="s">
        <v>1942</v>
      </c>
      <c r="D948" s="451"/>
      <c r="E948" s="450"/>
      <c r="F948" s="450"/>
      <c r="G948" s="450"/>
      <c r="H948" s="450"/>
      <c r="I948" s="450"/>
      <c r="J948" s="450">
        <f>SUBTOTAL(9,J947:J947)</f>
        <v>0</v>
      </c>
      <c r="K948" s="450"/>
    </row>
    <row r="949" spans="1:11" x14ac:dyDescent="0.25">
      <c r="A949" s="103">
        <f>IF('Jeunes Plants'!A684&lt;&gt;"",'Jeunes Plants'!A684,"")</f>
        <v>23491</v>
      </c>
      <c r="B949" s="103" t="str">
        <f>IF('Jeunes Plants'!L684&lt;&gt;"",'Jeunes Plants'!L684,"")</f>
        <v>S2</v>
      </c>
      <c r="C949" s="107" t="str">
        <f>IF('Jeunes Plants'!B684&lt;&gt;"",'Jeunes Plants'!B684,"")</f>
        <v>MONARDE</v>
      </c>
      <c r="D949" s="107" t="str">
        <f>IF('Jeunes Plants'!C684&lt;&gt;"",'Jeunes Plants'!C684,"")</f>
        <v xml:space="preserve">Electric Neon Pink </v>
      </c>
      <c r="E949" s="103">
        <f>IF('Jeunes Plants'!H684&lt;&gt;"",'Jeunes Plants'!H684,"")</f>
        <v>5</v>
      </c>
      <c r="F949" s="103" t="str">
        <f>IF('Jeunes Plants'!E684&lt;&gt;"",'Jeunes Plants'!E684,"")</f>
        <v>B</v>
      </c>
      <c r="G949" s="103" t="str">
        <f>IF('Jeunes Plants'!N684&lt;&gt;"",'Jeunes Plants'!N684,"")</f>
        <v>M3</v>
      </c>
      <c r="H949" s="103" t="str">
        <f>IF('Jeunes Plants'!I684&lt;&gt;"",'Jeunes Plants'!I684,"")</f>
        <v>A</v>
      </c>
      <c r="I949" s="103">
        <f>IF('Jeunes Plants'!J684&lt;&gt;"",'Jeunes Plants'!J684,"")</f>
        <v>0.15</v>
      </c>
      <c r="J949" s="103">
        <f>IF($J$9=36,'Jeunes Plants'!U684,IF($J$9=37,'Jeunes Plants'!V684,IF($J$9=38,'Jeunes Plants'!W684,IF($J$9=39,'Jeunes Plants'!X684,IF($J$9=40,'Jeunes Plants'!Y684,IF($J$9=41,'Jeunes Plants'!Z684,IF($J$9=42,'Jeunes Plants'!AA684,IF($J$9=43,'Jeunes Plants'!AB684,IF($J$9=44,'Jeunes Plants'!AC684,IF($J$9=45,'Jeunes Plants'!AD684,IF($J$9=46,'Jeunes Plants'!AE684,IF($J$9=47,'Jeunes Plants'!AF684,IF($J$9=48,'Jeunes Plants'!AG684,IF($J$9=49,'Jeunes Plants'!AH684,IF($J$9=50,'Jeunes Plants'!AI684,IF($J$9=51,'Jeunes Plants'!AJ684,IF($J$9=52,'Jeunes Plants'!AK684,IF($J$9=1,'Jeunes Plants'!AL684,IF($J$9=2,'Jeunes Plants'!AM684,IF($J$9=3,'Jeunes Plants'!AN684,IF($J$9=4,'Jeunes Plants'!AO684,IF($J$9=5,'Jeunes Plants'!AP684,IF($J$9=6,'Jeunes Plants'!AQ684,IF($J$9=7,'Jeunes Plants'!AR684,IF($J$9=8,'Jeunes Plants'!AS684,IF($J$9=9,'Jeunes Plants'!AT684,IF($J$9=10,'Jeunes Plants'!AU684,IF($J$9=11,'Jeunes Plants'!AV684,IF($J$9=12,'Jeunes Plants'!AW684,IF($J$9=13,'Jeunes Plants'!AX684,IF($J$9=14,'Jeunes Plants'!AY684,IF($J$9=15,'Jeunes Plants'!AZ684,IF($J$9=16,'Jeunes Plants'!BA684,IF($J$9=17,'Jeunes Plants'!BB684,IF($J$9=18,'Jeunes Plants'!BC684,IF($J$9=19,'Jeunes Plants'!BD684,IF($J$9=20,'Jeunes Plants'!BE684,IF($J$9=21,'Jeunes Plants'!BF684,IF($J$9=22,'Jeunes Plants'!BG684,IF($J$9=23,'Jeunes Plants'!BH684,IF($J$9=24,'Jeunes Plants'!BI684,IF($J$9=25,'Jeunes Plants'!BJ684,IF($J$9=26,'Jeunes Plants'!BK684,IF($J$9=27,'Jeunes Plants'!BL684,IF($J$9=28,'Jeunes Plants'!BM684,IF($J$9=29,'Jeunes Plants'!BN684,IF($J$9=30,'Jeunes Plants'!BO684,IF($J$9=31,'Jeunes Plants'!BP684,IF($J$9=32,'Jeunes Plants'!BQ684,IF($J$9=33,'Jeunes Plants'!BR684,IF($J$9=34,'Jeunes Plants'!BS684,IF($J$9=35,'Jeunes Plants'!B12587,))))))))))))))))))))))))))))))))))))))))))))))))))))</f>
        <v>0</v>
      </c>
      <c r="K949" s="103" t="str">
        <f>IF('Jeunes Plants'!R684=0,"","Erreur")</f>
        <v/>
      </c>
    </row>
    <row r="950" spans="1:11" x14ac:dyDescent="0.25">
      <c r="A950" s="450"/>
      <c r="B950" s="450"/>
      <c r="C950" s="451" t="s">
        <v>1943</v>
      </c>
      <c r="D950" s="451"/>
      <c r="E950" s="450"/>
      <c r="F950" s="450"/>
      <c r="G950" s="450"/>
      <c r="H950" s="450"/>
      <c r="I950" s="450"/>
      <c r="J950" s="450">
        <f>SUBTOTAL(9,J949:J949)</f>
        <v>0</v>
      </c>
      <c r="K950" s="450"/>
    </row>
    <row r="951" spans="1:11" x14ac:dyDescent="0.25">
      <c r="A951" s="103">
        <f>IF('Jeunes Plants'!A685&lt;&gt;"",'Jeunes Plants'!A685,"")</f>
        <v>2380</v>
      </c>
      <c r="B951" s="103" t="str">
        <f>IF('Jeunes Plants'!L685&lt;&gt;"",'Jeunes Plants'!L685,"")</f>
        <v>S10</v>
      </c>
      <c r="C951" s="107" t="str">
        <f>IF('Jeunes Plants'!B685&lt;&gt;"",'Jeunes Plants'!B685,"")</f>
        <v>MUEHLENBECKIA</v>
      </c>
      <c r="D951" s="107" t="str">
        <f>IF('Jeunes Plants'!C685&lt;&gt;"",'Jeunes Plants'!C685,"")</f>
        <v>Sealand Compact</v>
      </c>
      <c r="E951" s="103">
        <f>IF('Jeunes Plants'!H685&lt;&gt;"",'Jeunes Plants'!H685,"")</f>
        <v>5</v>
      </c>
      <c r="F951" s="103" t="str">
        <f>IF('Jeunes Plants'!E685&lt;&gt;"",'Jeunes Plants'!E685,"")</f>
        <v>B</v>
      </c>
      <c r="G951" s="103" t="str">
        <f>IF('Jeunes Plants'!N685&lt;&gt;"",'Jeunes Plants'!N685,"")</f>
        <v>M3</v>
      </c>
      <c r="H951" s="103" t="str">
        <f>IF('Jeunes Plants'!I685&lt;&gt;"",'Jeunes Plants'!I685,"")</f>
        <v>E</v>
      </c>
      <c r="I951" s="103" t="str">
        <f>IF('Jeunes Plants'!J685&lt;&gt;"",'Jeunes Plants'!J685,"")</f>
        <v/>
      </c>
      <c r="J951" s="103">
        <f>IF($J$9=36,'Jeunes Plants'!U685,IF($J$9=37,'Jeunes Plants'!V685,IF($J$9=38,'Jeunes Plants'!W685,IF($J$9=39,'Jeunes Plants'!X685,IF($J$9=40,'Jeunes Plants'!Y685,IF($J$9=41,'Jeunes Plants'!Z685,IF($J$9=42,'Jeunes Plants'!AA685,IF($J$9=43,'Jeunes Plants'!AB685,IF($J$9=44,'Jeunes Plants'!AC685,IF($J$9=45,'Jeunes Plants'!AD685,IF($J$9=46,'Jeunes Plants'!AE685,IF($J$9=47,'Jeunes Plants'!AF685,IF($J$9=48,'Jeunes Plants'!AG685,IF($J$9=49,'Jeunes Plants'!AH685,IF($J$9=50,'Jeunes Plants'!AI685,IF($J$9=51,'Jeunes Plants'!AJ685,IF($J$9=52,'Jeunes Plants'!AK685,IF($J$9=1,'Jeunes Plants'!AL685,IF($J$9=2,'Jeunes Plants'!AM685,IF($J$9=3,'Jeunes Plants'!AN685,IF($J$9=4,'Jeunes Plants'!AO685,IF($J$9=5,'Jeunes Plants'!AP685,IF($J$9=6,'Jeunes Plants'!AQ685,IF($J$9=7,'Jeunes Plants'!AR685,IF($J$9=8,'Jeunes Plants'!AS685,IF($J$9=9,'Jeunes Plants'!AT685,IF($J$9=10,'Jeunes Plants'!AU685,IF($J$9=11,'Jeunes Plants'!AV685,IF($J$9=12,'Jeunes Plants'!AW685,IF($J$9=13,'Jeunes Plants'!AX685,IF($J$9=14,'Jeunes Plants'!AY685,IF($J$9=15,'Jeunes Plants'!AZ685,IF($J$9=16,'Jeunes Plants'!BA685,IF($J$9=17,'Jeunes Plants'!BB685,IF($J$9=18,'Jeunes Plants'!BC685,IF($J$9=19,'Jeunes Plants'!BD685,IF($J$9=20,'Jeunes Plants'!BE685,IF($J$9=21,'Jeunes Plants'!BF685,IF($J$9=22,'Jeunes Plants'!BG685,IF($J$9=23,'Jeunes Plants'!BH685,IF($J$9=24,'Jeunes Plants'!BI685,IF($J$9=25,'Jeunes Plants'!BJ685,IF($J$9=26,'Jeunes Plants'!BK685,IF($J$9=27,'Jeunes Plants'!BL685,IF($J$9=28,'Jeunes Plants'!BM685,IF($J$9=29,'Jeunes Plants'!BN685,IF($J$9=30,'Jeunes Plants'!BO685,IF($J$9=31,'Jeunes Plants'!BP685,IF($J$9=32,'Jeunes Plants'!BQ685,IF($J$9=33,'Jeunes Plants'!BR685,IF($J$9=34,'Jeunes Plants'!BS685,IF($J$9=35,'Jeunes Plants'!B12588,))))))))))))))))))))))))))))))))))))))))))))))))))))</f>
        <v>0</v>
      </c>
      <c r="K951" s="103" t="str">
        <f>IF('Jeunes Plants'!R685=0,"","Erreur")</f>
        <v/>
      </c>
    </row>
    <row r="952" spans="1:11" x14ac:dyDescent="0.25">
      <c r="A952" s="103">
        <f>IF('Jeunes Plants'!A686&lt;&gt;"",'Jeunes Plants'!A686,"")</f>
        <v>26802</v>
      </c>
      <c r="B952" s="103" t="str">
        <f>IF('Jeunes Plants'!L686&lt;&gt;"",'Jeunes Plants'!L686,"")</f>
        <v>S10</v>
      </c>
      <c r="C952" s="107" t="str">
        <f>IF('Jeunes Plants'!B686&lt;&gt;"",'Jeunes Plants'!B686,"")</f>
        <v>MUEHLENBECKIA</v>
      </c>
      <c r="D952" s="107" t="str">
        <f>IF('Jeunes Plants'!C686&lt;&gt;"",'Jeunes Plants'!C686,"")</f>
        <v>Gold</v>
      </c>
      <c r="E952" s="103">
        <f>IF('Jeunes Plants'!H686&lt;&gt;"",'Jeunes Plants'!H686,"")</f>
        <v>5</v>
      </c>
      <c r="F952" s="103" t="str">
        <f>IF('Jeunes Plants'!E686&lt;&gt;"",'Jeunes Plants'!E686,"")</f>
        <v/>
      </c>
      <c r="G952" s="103" t="str">
        <f>IF('Jeunes Plants'!N686&lt;&gt;"",'Jeunes Plants'!N686,"")</f>
        <v>M3</v>
      </c>
      <c r="H952" s="103" t="str">
        <f>IF('Jeunes Plants'!I686&lt;&gt;"",'Jeunes Plants'!I686,"")</f>
        <v>E</v>
      </c>
      <c r="I952" s="103" t="str">
        <f>IF('Jeunes Plants'!J686&lt;&gt;"",'Jeunes Plants'!J686,"")</f>
        <v/>
      </c>
      <c r="J952" s="103">
        <f>IF($J$9=36,'Jeunes Plants'!U686,IF($J$9=37,'Jeunes Plants'!V686,IF($J$9=38,'Jeunes Plants'!W686,IF($J$9=39,'Jeunes Plants'!X686,IF($J$9=40,'Jeunes Plants'!Y686,IF($J$9=41,'Jeunes Plants'!Z686,IF($J$9=42,'Jeunes Plants'!AA686,IF($J$9=43,'Jeunes Plants'!AB686,IF($J$9=44,'Jeunes Plants'!AC686,IF($J$9=45,'Jeunes Plants'!AD686,IF($J$9=46,'Jeunes Plants'!AE686,IF($J$9=47,'Jeunes Plants'!AF686,IF($J$9=48,'Jeunes Plants'!AG686,IF($J$9=49,'Jeunes Plants'!AH686,IF($J$9=50,'Jeunes Plants'!AI686,IF($J$9=51,'Jeunes Plants'!AJ686,IF($J$9=52,'Jeunes Plants'!AK686,IF($J$9=1,'Jeunes Plants'!AL686,IF($J$9=2,'Jeunes Plants'!AM686,IF($J$9=3,'Jeunes Plants'!AN686,IF($J$9=4,'Jeunes Plants'!AO686,IF($J$9=5,'Jeunes Plants'!AP686,IF($J$9=6,'Jeunes Plants'!AQ686,IF($J$9=7,'Jeunes Plants'!AR686,IF($J$9=8,'Jeunes Plants'!AS686,IF($J$9=9,'Jeunes Plants'!AT686,IF($J$9=10,'Jeunes Plants'!AU686,IF($J$9=11,'Jeunes Plants'!AV686,IF($J$9=12,'Jeunes Plants'!AW686,IF($J$9=13,'Jeunes Plants'!AX686,IF($J$9=14,'Jeunes Plants'!AY686,IF($J$9=15,'Jeunes Plants'!AZ686,IF($J$9=16,'Jeunes Plants'!BA686,IF($J$9=17,'Jeunes Plants'!BB686,IF($J$9=18,'Jeunes Plants'!BC686,IF($J$9=19,'Jeunes Plants'!BD686,IF($J$9=20,'Jeunes Plants'!BE686,IF($J$9=21,'Jeunes Plants'!BF686,IF($J$9=22,'Jeunes Plants'!BG686,IF($J$9=23,'Jeunes Plants'!BH686,IF($J$9=24,'Jeunes Plants'!BI686,IF($J$9=25,'Jeunes Plants'!BJ686,IF($J$9=26,'Jeunes Plants'!BK686,IF($J$9=27,'Jeunes Plants'!BL686,IF($J$9=28,'Jeunes Plants'!BM686,IF($J$9=29,'Jeunes Plants'!BN686,IF($J$9=30,'Jeunes Plants'!BO686,IF($J$9=31,'Jeunes Plants'!BP686,IF($J$9=32,'Jeunes Plants'!BQ686,IF($J$9=33,'Jeunes Plants'!BR686,IF($J$9=34,'Jeunes Plants'!BS686,IF($J$9=35,'Jeunes Plants'!B12589,))))))))))))))))))))))))))))))))))))))))))))))))))))</f>
        <v>0</v>
      </c>
      <c r="K952" s="103" t="str">
        <f>IF('Jeunes Plants'!R686=0,"","Erreur")</f>
        <v/>
      </c>
    </row>
    <row r="953" spans="1:11" x14ac:dyDescent="0.25">
      <c r="A953" s="450"/>
      <c r="B953" s="450"/>
      <c r="C953" s="451" t="s">
        <v>1944</v>
      </c>
      <c r="D953" s="451"/>
      <c r="E953" s="450"/>
      <c r="F953" s="450"/>
      <c r="G953" s="450"/>
      <c r="H953" s="450"/>
      <c r="I953" s="450"/>
      <c r="J953" s="450">
        <f>SUBTOTAL(9,J951:J952)</f>
        <v>0</v>
      </c>
      <c r="K953" s="450"/>
    </row>
    <row r="954" spans="1:11" x14ac:dyDescent="0.25">
      <c r="A954" s="103">
        <f>IF('Jeunes Plants'!A687&lt;&gt;"",'Jeunes Plants'!A687,"")</f>
        <v>14460</v>
      </c>
      <c r="B954" s="103" t="str">
        <f>IF('Jeunes Plants'!L687&lt;&gt;"",'Jeunes Plants'!L687,"")</f>
        <v>S4</v>
      </c>
      <c r="C954" s="107" t="str">
        <f>IF('Jeunes Plants'!B687&lt;&gt;"",'Jeunes Plants'!B687,"")</f>
        <v>MUFLIER TWINNY DE SEMIS</v>
      </c>
      <c r="D954" s="107" t="str">
        <f>IF('Jeunes Plants'!C687&lt;&gt;"",'Jeunes Plants'!C687,"")</f>
        <v>Variés</v>
      </c>
      <c r="E954" s="103">
        <f>IF('Jeunes Plants'!H687&lt;&gt;"",'Jeunes Plants'!H687,"")</f>
        <v>7</v>
      </c>
      <c r="F954" s="103" t="str">
        <f>IF('Jeunes Plants'!E687&lt;&gt;"",'Jeunes Plants'!E687,"")</f>
        <v>S</v>
      </c>
      <c r="G954" s="103" t="str">
        <f>IF('Jeunes Plants'!N687&lt;&gt;"",'Jeunes Plants'!N687,"")</f>
        <v>M3</v>
      </c>
      <c r="H954" s="103" t="str">
        <f>IF('Jeunes Plants'!I687&lt;&gt;"",'Jeunes Plants'!I687,"")</f>
        <v>C</v>
      </c>
      <c r="I954" s="103" t="str">
        <f>IF('Jeunes Plants'!J687&lt;&gt;"",'Jeunes Plants'!J687,"")</f>
        <v/>
      </c>
      <c r="J954" s="103">
        <f>IF($J$9=36,'Jeunes Plants'!U687,IF($J$9=37,'Jeunes Plants'!V687,IF($J$9=38,'Jeunes Plants'!W687,IF($J$9=39,'Jeunes Plants'!X687,IF($J$9=40,'Jeunes Plants'!Y687,IF($J$9=41,'Jeunes Plants'!Z687,IF($J$9=42,'Jeunes Plants'!AA687,IF($J$9=43,'Jeunes Plants'!AB687,IF($J$9=44,'Jeunes Plants'!AC687,IF($J$9=45,'Jeunes Plants'!AD687,IF($J$9=46,'Jeunes Plants'!AE687,IF($J$9=47,'Jeunes Plants'!AF687,IF($J$9=48,'Jeunes Plants'!AG687,IF($J$9=49,'Jeunes Plants'!AH687,IF($J$9=50,'Jeunes Plants'!AI687,IF($J$9=51,'Jeunes Plants'!AJ687,IF($J$9=52,'Jeunes Plants'!AK687,IF($J$9=1,'Jeunes Plants'!AL687,IF($J$9=2,'Jeunes Plants'!AM687,IF($J$9=3,'Jeunes Plants'!AN687,IF($J$9=4,'Jeunes Plants'!AO687,IF($J$9=5,'Jeunes Plants'!AP687,IF($J$9=6,'Jeunes Plants'!AQ687,IF($J$9=7,'Jeunes Plants'!AR687,IF($J$9=8,'Jeunes Plants'!AS687,IF($J$9=9,'Jeunes Plants'!AT687,IF($J$9=10,'Jeunes Plants'!AU687,IF($J$9=11,'Jeunes Plants'!AV687,IF($J$9=12,'Jeunes Plants'!AW687,IF($J$9=13,'Jeunes Plants'!AX687,IF($J$9=14,'Jeunes Plants'!AY687,IF($J$9=15,'Jeunes Plants'!AZ687,IF($J$9=16,'Jeunes Plants'!BA687,IF($J$9=17,'Jeunes Plants'!BB687,IF($J$9=18,'Jeunes Plants'!BC687,IF($J$9=19,'Jeunes Plants'!BD687,IF($J$9=20,'Jeunes Plants'!BE687,IF($J$9=21,'Jeunes Plants'!BF687,IF($J$9=22,'Jeunes Plants'!BG687,IF($J$9=23,'Jeunes Plants'!BH687,IF($J$9=24,'Jeunes Plants'!BI687,IF($J$9=25,'Jeunes Plants'!BJ687,IF($J$9=26,'Jeunes Plants'!BK687,IF($J$9=27,'Jeunes Plants'!BL687,IF($J$9=28,'Jeunes Plants'!BM687,IF($J$9=29,'Jeunes Plants'!BN687,IF($J$9=30,'Jeunes Plants'!BO687,IF($J$9=31,'Jeunes Plants'!BP687,IF($J$9=32,'Jeunes Plants'!BQ687,IF($J$9=33,'Jeunes Plants'!BR687,IF($J$9=34,'Jeunes Plants'!BS687,IF($J$9=35,'Jeunes Plants'!B12590,))))))))))))))))))))))))))))))))))))))))))))))))))))</f>
        <v>0</v>
      </c>
      <c r="K954" s="103" t="str">
        <f>IF('Jeunes Plants'!R687=0,"","Erreur")</f>
        <v/>
      </c>
    </row>
    <row r="955" spans="1:11" x14ac:dyDescent="0.25">
      <c r="A955" s="450"/>
      <c r="B955" s="450"/>
      <c r="C955" s="451" t="s">
        <v>1945</v>
      </c>
      <c r="D955" s="451"/>
      <c r="E955" s="450"/>
      <c r="F955" s="450"/>
      <c r="G955" s="450"/>
      <c r="H955" s="450"/>
      <c r="I955" s="450"/>
      <c r="J955" s="450">
        <f>SUBTOTAL(9,J954:J954)</f>
        <v>0</v>
      </c>
      <c r="K955" s="450"/>
    </row>
    <row r="956" spans="1:11" x14ac:dyDescent="0.25">
      <c r="A956" s="103" t="str">
        <f>IF('Jeunes Plants'!A688&lt;&gt;"",'Jeunes Plants'!A688,"")</f>
        <v/>
      </c>
      <c r="B956" s="103" t="str">
        <f>IF('Jeunes Plants'!L688&lt;&gt;"",'Jeunes Plants'!L688,"")</f>
        <v>L</v>
      </c>
      <c r="C956" s="107" t="str">
        <f>IF('Jeunes Plants'!B688&lt;&gt;"",'Jeunes Plants'!B688,"")</f>
        <v>N</v>
      </c>
      <c r="D956" s="107" t="str">
        <f>IF('Jeunes Plants'!C688&lt;&gt;"",'Jeunes Plants'!C688,"")</f>
        <v/>
      </c>
      <c r="E956" s="103" t="str">
        <f>IF('Jeunes Plants'!H688&lt;&gt;"",'Jeunes Plants'!H688,"")</f>
        <v/>
      </c>
      <c r="F956" s="103" t="str">
        <f>IF('Jeunes Plants'!E688&lt;&gt;"",'Jeunes Plants'!E688,"")</f>
        <v/>
      </c>
      <c r="G956" s="103" t="str">
        <f>IF('Jeunes Plants'!N688&lt;&gt;"",'Jeunes Plants'!N688,"")</f>
        <v/>
      </c>
      <c r="H956" s="103" t="str">
        <f>IF('Jeunes Plants'!I688&lt;&gt;"",'Jeunes Plants'!I688,"")</f>
        <v/>
      </c>
      <c r="I956" s="103" t="str">
        <f>IF('Jeunes Plants'!J688&lt;&gt;"",'Jeunes Plants'!J688,"")</f>
        <v/>
      </c>
      <c r="J956" s="103">
        <f>IF($J$9=36,'Jeunes Plants'!U688,IF($J$9=37,'Jeunes Plants'!V688,IF($J$9=38,'Jeunes Plants'!W688,IF($J$9=39,'Jeunes Plants'!X688,IF($J$9=40,'Jeunes Plants'!Y688,IF($J$9=41,'Jeunes Plants'!Z688,IF($J$9=42,'Jeunes Plants'!AA688,IF($J$9=43,'Jeunes Plants'!AB688,IF($J$9=44,'Jeunes Plants'!AC688,IF($J$9=45,'Jeunes Plants'!AD688,IF($J$9=46,'Jeunes Plants'!AE688,IF($J$9=47,'Jeunes Plants'!AF688,IF($J$9=48,'Jeunes Plants'!AG688,IF($J$9=49,'Jeunes Plants'!AH688,IF($J$9=50,'Jeunes Plants'!AI688,IF($J$9=51,'Jeunes Plants'!AJ688,IF($J$9=52,'Jeunes Plants'!AK688,IF($J$9=1,'Jeunes Plants'!AL688,IF($J$9=2,'Jeunes Plants'!AM688,IF($J$9=3,'Jeunes Plants'!AN688,IF($J$9=4,'Jeunes Plants'!AO688,IF($J$9=5,'Jeunes Plants'!AP688,IF($J$9=6,'Jeunes Plants'!AQ688,IF($J$9=7,'Jeunes Plants'!AR688,IF($J$9=8,'Jeunes Plants'!AS688,IF($J$9=9,'Jeunes Plants'!AT688,IF($J$9=10,'Jeunes Plants'!AU688,IF($J$9=11,'Jeunes Plants'!AV688,IF($J$9=12,'Jeunes Plants'!AW688,IF($J$9=13,'Jeunes Plants'!AX688,IF($J$9=14,'Jeunes Plants'!AY688,IF($J$9=15,'Jeunes Plants'!AZ688,IF($J$9=16,'Jeunes Plants'!BA688,IF($J$9=17,'Jeunes Plants'!BB688,IF($J$9=18,'Jeunes Plants'!BC688,IF($J$9=19,'Jeunes Plants'!BD688,IF($J$9=20,'Jeunes Plants'!BE688,IF($J$9=21,'Jeunes Plants'!BF688,IF($J$9=22,'Jeunes Plants'!BG688,IF($J$9=23,'Jeunes Plants'!BH688,IF($J$9=24,'Jeunes Plants'!BI688,IF($J$9=25,'Jeunes Plants'!BJ688,IF($J$9=26,'Jeunes Plants'!BK688,IF($J$9=27,'Jeunes Plants'!BL688,IF($J$9=28,'Jeunes Plants'!BM688,IF($J$9=29,'Jeunes Plants'!BN688,IF($J$9=30,'Jeunes Plants'!BO688,IF($J$9=31,'Jeunes Plants'!BP688,IF($J$9=32,'Jeunes Plants'!BQ688,IF($J$9=33,'Jeunes Plants'!BR688,IF($J$9=34,'Jeunes Plants'!BS688,IF($J$9=35,'Jeunes Plants'!B12591,))))))))))))))))))))))))))))))))))))))))))))))))))))</f>
        <v>0</v>
      </c>
      <c r="K956" s="103" t="str">
        <f>IF('Jeunes Plants'!R688=0,"","Erreur")</f>
        <v/>
      </c>
    </row>
    <row r="957" spans="1:11" x14ac:dyDescent="0.25">
      <c r="A957" s="103">
        <f>IF('Jeunes Plants'!A689&lt;&gt;"",'Jeunes Plants'!A689,"")</f>
        <v>23283</v>
      </c>
      <c r="B957" s="103" t="str">
        <f>IF('Jeunes Plants'!L689&lt;&gt;"",'Jeunes Plants'!L689,"")</f>
        <v>S7</v>
      </c>
      <c r="C957" s="107" t="str">
        <f>IF('Jeunes Plants'!B689&lt;&gt;"",'Jeunes Plants'!B689,"")</f>
        <v>NEPETA</v>
      </c>
      <c r="D957" s="107" t="str">
        <f>IF('Jeunes Plants'!C689&lt;&gt;"",'Jeunes Plants'!C689,"")</f>
        <v>Cat's Meow</v>
      </c>
      <c r="E957" s="103">
        <f>IF('Jeunes Plants'!H689&lt;&gt;"",'Jeunes Plants'!H689,"")</f>
        <v>6</v>
      </c>
      <c r="F957" s="103" t="str">
        <f>IF('Jeunes Plants'!E689&lt;&gt;"",'Jeunes Plants'!E689,"")</f>
        <v>B</v>
      </c>
      <c r="G957" s="103" t="str">
        <f>IF('Jeunes Plants'!N689&lt;&gt;"",'Jeunes Plants'!N689,"")</f>
        <v>M3</v>
      </c>
      <c r="H957" s="103" t="str">
        <f>IF('Jeunes Plants'!I689&lt;&gt;"",'Jeunes Plants'!I689,"")</f>
        <v>A</v>
      </c>
      <c r="I957" s="103">
        <f>IF('Jeunes Plants'!J689&lt;&gt;"",'Jeunes Plants'!J689,"")</f>
        <v>0.08</v>
      </c>
      <c r="J957" s="103">
        <f>IF($J$9=36,'Jeunes Plants'!U689,IF($J$9=37,'Jeunes Plants'!V689,IF($J$9=38,'Jeunes Plants'!W689,IF($J$9=39,'Jeunes Plants'!X689,IF($J$9=40,'Jeunes Plants'!Y689,IF($J$9=41,'Jeunes Plants'!Z689,IF($J$9=42,'Jeunes Plants'!AA689,IF($J$9=43,'Jeunes Plants'!AB689,IF($J$9=44,'Jeunes Plants'!AC689,IF($J$9=45,'Jeunes Plants'!AD689,IF($J$9=46,'Jeunes Plants'!AE689,IF($J$9=47,'Jeunes Plants'!AF689,IF($J$9=48,'Jeunes Plants'!AG689,IF($J$9=49,'Jeunes Plants'!AH689,IF($J$9=50,'Jeunes Plants'!AI689,IF($J$9=51,'Jeunes Plants'!AJ689,IF($J$9=52,'Jeunes Plants'!AK689,IF($J$9=1,'Jeunes Plants'!AL689,IF($J$9=2,'Jeunes Plants'!AM689,IF($J$9=3,'Jeunes Plants'!AN689,IF($J$9=4,'Jeunes Plants'!AO689,IF($J$9=5,'Jeunes Plants'!AP689,IF($J$9=6,'Jeunes Plants'!AQ689,IF($J$9=7,'Jeunes Plants'!AR689,IF($J$9=8,'Jeunes Plants'!AS689,IF($J$9=9,'Jeunes Plants'!AT689,IF($J$9=10,'Jeunes Plants'!AU689,IF($J$9=11,'Jeunes Plants'!AV689,IF($J$9=12,'Jeunes Plants'!AW689,IF($J$9=13,'Jeunes Plants'!AX689,IF($J$9=14,'Jeunes Plants'!AY689,IF($J$9=15,'Jeunes Plants'!AZ689,IF($J$9=16,'Jeunes Plants'!BA689,IF($J$9=17,'Jeunes Plants'!BB689,IF($J$9=18,'Jeunes Plants'!BC689,IF($J$9=19,'Jeunes Plants'!BD689,IF($J$9=20,'Jeunes Plants'!BE689,IF($J$9=21,'Jeunes Plants'!BF689,IF($J$9=22,'Jeunes Plants'!BG689,IF($J$9=23,'Jeunes Plants'!BH689,IF($J$9=24,'Jeunes Plants'!BI689,IF($J$9=25,'Jeunes Plants'!BJ689,IF($J$9=26,'Jeunes Plants'!BK689,IF($J$9=27,'Jeunes Plants'!BL689,IF($J$9=28,'Jeunes Plants'!BM689,IF($J$9=29,'Jeunes Plants'!BN689,IF($J$9=30,'Jeunes Plants'!BO689,IF($J$9=31,'Jeunes Plants'!BP689,IF($J$9=32,'Jeunes Plants'!BQ689,IF($J$9=33,'Jeunes Plants'!BR689,IF($J$9=34,'Jeunes Plants'!BS689,IF($J$9=35,'Jeunes Plants'!B12592,))))))))))))))))))))))))))))))))))))))))))))))))))))</f>
        <v>0</v>
      </c>
      <c r="K957" s="103" t="str">
        <f>IF('Jeunes Plants'!R689=0,"","Erreur")</f>
        <v/>
      </c>
    </row>
    <row r="958" spans="1:11" x14ac:dyDescent="0.25">
      <c r="A958" s="450"/>
      <c r="B958" s="450"/>
      <c r="C958" s="451" t="s">
        <v>1946</v>
      </c>
      <c r="D958" s="451"/>
      <c r="E958" s="450"/>
      <c r="F958" s="450"/>
      <c r="G958" s="450"/>
      <c r="H958" s="450"/>
      <c r="I958" s="450"/>
      <c r="J958" s="450">
        <f>SUBTOTAL(9,J956:J957)</f>
        <v>0</v>
      </c>
      <c r="K958" s="450"/>
    </row>
    <row r="959" spans="1:11" x14ac:dyDescent="0.25">
      <c r="A959" s="103">
        <f>IF('Jeunes Plants'!A690&lt;&gt;"",'Jeunes Plants'!A690,"")</f>
        <v>23586</v>
      </c>
      <c r="B959" s="103" t="str">
        <f>IF('Jeunes Plants'!L690&lt;&gt;"",'Jeunes Plants'!L690,"")</f>
        <v>S7</v>
      </c>
      <c r="C959" s="107" t="str">
        <f>IF('Jeunes Plants'!B690&lt;&gt;"",'Jeunes Plants'!B690,"")</f>
        <v>NEMESIA MENOR</v>
      </c>
      <c r="D959" s="107" t="str">
        <f>IF('Jeunes Plants'!C690&lt;&gt;"",'Jeunes Plants'!C690,"")</f>
        <v>Dual Bordeaux</v>
      </c>
      <c r="E959" s="103">
        <f>IF('Jeunes Plants'!H690&lt;&gt;"",'Jeunes Plants'!H690,"")</f>
        <v>6</v>
      </c>
      <c r="F959" s="103" t="str">
        <f>IF('Jeunes Plants'!E690&lt;&gt;"",'Jeunes Plants'!E690,"")</f>
        <v>B</v>
      </c>
      <c r="G959" s="103" t="str">
        <f>IF('Jeunes Plants'!N690&lt;&gt;"",'Jeunes Plants'!N690,"")</f>
        <v>M3</v>
      </c>
      <c r="H959" s="103" t="str">
        <f>IF('Jeunes Plants'!I690&lt;&gt;"",'Jeunes Plants'!I690,"")</f>
        <v>B</v>
      </c>
      <c r="I959" s="103">
        <f>IF('Jeunes Plants'!J690&lt;&gt;"",'Jeunes Plants'!J690,"")</f>
        <v>4.4999999999999998E-2</v>
      </c>
      <c r="J959" s="103">
        <f>IF($J$9=36,'Jeunes Plants'!U690,IF($J$9=37,'Jeunes Plants'!V690,IF($J$9=38,'Jeunes Plants'!W690,IF($J$9=39,'Jeunes Plants'!X690,IF($J$9=40,'Jeunes Plants'!Y690,IF($J$9=41,'Jeunes Plants'!Z690,IF($J$9=42,'Jeunes Plants'!AA690,IF($J$9=43,'Jeunes Plants'!AB690,IF($J$9=44,'Jeunes Plants'!AC690,IF($J$9=45,'Jeunes Plants'!AD690,IF($J$9=46,'Jeunes Plants'!AE690,IF($J$9=47,'Jeunes Plants'!AF690,IF($J$9=48,'Jeunes Plants'!AG690,IF($J$9=49,'Jeunes Plants'!AH690,IF($J$9=50,'Jeunes Plants'!AI690,IF($J$9=51,'Jeunes Plants'!AJ690,IF($J$9=52,'Jeunes Plants'!AK690,IF($J$9=1,'Jeunes Plants'!AL690,IF($J$9=2,'Jeunes Plants'!AM690,IF($J$9=3,'Jeunes Plants'!AN690,IF($J$9=4,'Jeunes Plants'!AO690,IF($J$9=5,'Jeunes Plants'!AP690,IF($J$9=6,'Jeunes Plants'!AQ690,IF($J$9=7,'Jeunes Plants'!AR690,IF($J$9=8,'Jeunes Plants'!AS690,IF($J$9=9,'Jeunes Plants'!AT690,IF($J$9=10,'Jeunes Plants'!AU690,IF($J$9=11,'Jeunes Plants'!AV690,IF($J$9=12,'Jeunes Plants'!AW690,IF($J$9=13,'Jeunes Plants'!AX690,IF($J$9=14,'Jeunes Plants'!AY690,IF($J$9=15,'Jeunes Plants'!AZ690,IF($J$9=16,'Jeunes Plants'!BA690,IF($J$9=17,'Jeunes Plants'!BB690,IF($J$9=18,'Jeunes Plants'!BC690,IF($J$9=19,'Jeunes Plants'!BD690,IF($J$9=20,'Jeunes Plants'!BE690,IF($J$9=21,'Jeunes Plants'!BF690,IF($J$9=22,'Jeunes Plants'!BG690,IF($J$9=23,'Jeunes Plants'!BH690,IF($J$9=24,'Jeunes Plants'!BI690,IF($J$9=25,'Jeunes Plants'!BJ690,IF($J$9=26,'Jeunes Plants'!BK690,IF($J$9=27,'Jeunes Plants'!BL690,IF($J$9=28,'Jeunes Plants'!BM690,IF($J$9=29,'Jeunes Plants'!BN690,IF($J$9=30,'Jeunes Plants'!BO690,IF($J$9=31,'Jeunes Plants'!BP690,IF($J$9=32,'Jeunes Plants'!BQ690,IF($J$9=33,'Jeunes Plants'!BR690,IF($J$9=34,'Jeunes Plants'!BS690,IF($J$9=35,'Jeunes Plants'!B12593,))))))))))))))))))))))))))))))))))))))))))))))))))))</f>
        <v>0</v>
      </c>
      <c r="K959" s="103" t="str">
        <f>IF('Jeunes Plants'!R690=0,"","Erreur")</f>
        <v/>
      </c>
    </row>
    <row r="960" spans="1:11" x14ac:dyDescent="0.25">
      <c r="A960" s="103">
        <f>IF('Jeunes Plants'!A691&lt;&gt;"",'Jeunes Plants'!A691,"")</f>
        <v>24877</v>
      </c>
      <c r="B960" s="103" t="str">
        <f>IF('Jeunes Plants'!L691&lt;&gt;"",'Jeunes Plants'!L691,"")</f>
        <v>S7</v>
      </c>
      <c r="C960" s="107" t="str">
        <f>IF('Jeunes Plants'!B691&lt;&gt;"",'Jeunes Plants'!B691,"")</f>
        <v>NEMESIA MENOR</v>
      </c>
      <c r="D960" s="107" t="str">
        <f>IF('Jeunes Plants'!C691&lt;&gt;"",'Jeunes Plants'!C691,"")</f>
        <v>Dual Magenta</v>
      </c>
      <c r="E960" s="103">
        <f>IF('Jeunes Plants'!H691&lt;&gt;"",'Jeunes Plants'!H691,"")</f>
        <v>6</v>
      </c>
      <c r="F960" s="103" t="str">
        <f>IF('Jeunes Plants'!E691&lt;&gt;"",'Jeunes Plants'!E691,"")</f>
        <v>B</v>
      </c>
      <c r="G960" s="103" t="str">
        <f>IF('Jeunes Plants'!N691&lt;&gt;"",'Jeunes Plants'!N691,"")</f>
        <v>M3</v>
      </c>
      <c r="H960" s="103" t="str">
        <f>IF('Jeunes Plants'!I691&lt;&gt;"",'Jeunes Plants'!I691,"")</f>
        <v>B</v>
      </c>
      <c r="I960" s="103">
        <f>IF('Jeunes Plants'!J691&lt;&gt;"",'Jeunes Plants'!J691,"")</f>
        <v>4.4999999999999998E-2</v>
      </c>
      <c r="J960" s="103">
        <f>IF($J$9=36,'Jeunes Plants'!U691,IF($J$9=37,'Jeunes Plants'!V691,IF($J$9=38,'Jeunes Plants'!W691,IF($J$9=39,'Jeunes Plants'!X691,IF($J$9=40,'Jeunes Plants'!Y691,IF($J$9=41,'Jeunes Plants'!Z691,IF($J$9=42,'Jeunes Plants'!AA691,IF($J$9=43,'Jeunes Plants'!AB691,IF($J$9=44,'Jeunes Plants'!AC691,IF($J$9=45,'Jeunes Plants'!AD691,IF($J$9=46,'Jeunes Plants'!AE691,IF($J$9=47,'Jeunes Plants'!AF691,IF($J$9=48,'Jeunes Plants'!AG691,IF($J$9=49,'Jeunes Plants'!AH691,IF($J$9=50,'Jeunes Plants'!AI691,IF($J$9=51,'Jeunes Plants'!AJ691,IF($J$9=52,'Jeunes Plants'!AK691,IF($J$9=1,'Jeunes Plants'!AL691,IF($J$9=2,'Jeunes Plants'!AM691,IF($J$9=3,'Jeunes Plants'!AN691,IF($J$9=4,'Jeunes Plants'!AO691,IF($J$9=5,'Jeunes Plants'!AP691,IF($J$9=6,'Jeunes Plants'!AQ691,IF($J$9=7,'Jeunes Plants'!AR691,IF($J$9=8,'Jeunes Plants'!AS691,IF($J$9=9,'Jeunes Plants'!AT691,IF($J$9=10,'Jeunes Plants'!AU691,IF($J$9=11,'Jeunes Plants'!AV691,IF($J$9=12,'Jeunes Plants'!AW691,IF($J$9=13,'Jeunes Plants'!AX691,IF($J$9=14,'Jeunes Plants'!AY691,IF($J$9=15,'Jeunes Plants'!AZ691,IF($J$9=16,'Jeunes Plants'!BA691,IF($J$9=17,'Jeunes Plants'!BB691,IF($J$9=18,'Jeunes Plants'!BC691,IF($J$9=19,'Jeunes Plants'!BD691,IF($J$9=20,'Jeunes Plants'!BE691,IF($J$9=21,'Jeunes Plants'!BF691,IF($J$9=22,'Jeunes Plants'!BG691,IF($J$9=23,'Jeunes Plants'!BH691,IF($J$9=24,'Jeunes Plants'!BI691,IF($J$9=25,'Jeunes Plants'!BJ691,IF($J$9=26,'Jeunes Plants'!BK691,IF($J$9=27,'Jeunes Plants'!BL691,IF($J$9=28,'Jeunes Plants'!BM691,IF($J$9=29,'Jeunes Plants'!BN691,IF($J$9=30,'Jeunes Plants'!BO691,IF($J$9=31,'Jeunes Plants'!BP691,IF($J$9=32,'Jeunes Plants'!BQ691,IF($J$9=33,'Jeunes Plants'!BR691,IF($J$9=34,'Jeunes Plants'!BS691,IF($J$9=35,'Jeunes Plants'!B12594,))))))))))))))))))))))))))))))))))))))))))))))))))))</f>
        <v>0</v>
      </c>
      <c r="K960" s="103" t="str">
        <f>IF('Jeunes Plants'!R691=0,"","Erreur")</f>
        <v/>
      </c>
    </row>
    <row r="961" spans="1:11" x14ac:dyDescent="0.25">
      <c r="A961" s="450"/>
      <c r="B961" s="450"/>
      <c r="C961" s="451" t="s">
        <v>1947</v>
      </c>
      <c r="D961" s="451"/>
      <c r="E961" s="450"/>
      <c r="F961" s="450"/>
      <c r="G961" s="450"/>
      <c r="H961" s="450"/>
      <c r="I961" s="450"/>
      <c r="J961" s="450">
        <f>SUBTOTAL(9,J959:J960)</f>
        <v>0</v>
      </c>
      <c r="K961" s="450"/>
    </row>
    <row r="962" spans="1:11" x14ac:dyDescent="0.25">
      <c r="A962" s="103">
        <f>IF('Jeunes Plants'!A692&lt;&gt;"",'Jeunes Plants'!A692,"")</f>
        <v>15129</v>
      </c>
      <c r="B962" s="103" t="str">
        <f>IF('Jeunes Plants'!L692&lt;&gt;"",'Jeunes Plants'!L692,"")</f>
        <v>S7</v>
      </c>
      <c r="C962" s="107" t="str">
        <f>IF('Jeunes Plants'!B692&lt;&gt;"",'Jeunes Plants'!B692,"")</f>
        <v>NEMESIA NESIA</v>
      </c>
      <c r="D962" s="107" t="str">
        <f>IF('Jeunes Plants'!C692&lt;&gt;"",'Jeunes Plants'!C692,"")</f>
        <v xml:space="preserve">Burgundy </v>
      </c>
      <c r="E962" s="103">
        <f>IF('Jeunes Plants'!H692&lt;&gt;"",'Jeunes Plants'!H692,"")</f>
        <v>6</v>
      </c>
      <c r="F962" s="103" t="str">
        <f>IF('Jeunes Plants'!E692&lt;&gt;"",'Jeunes Plants'!E692,"")</f>
        <v>B</v>
      </c>
      <c r="G962" s="103" t="str">
        <f>IF('Jeunes Plants'!N692&lt;&gt;"",'Jeunes Plants'!N692,"")</f>
        <v>M3</v>
      </c>
      <c r="H962" s="103" t="str">
        <f>IF('Jeunes Plants'!I692&lt;&gt;"",'Jeunes Plants'!I692,"")</f>
        <v>B</v>
      </c>
      <c r="I962" s="103">
        <f>IF('Jeunes Plants'!J692&lt;&gt;"",'Jeunes Plants'!J692,"")</f>
        <v>0.05</v>
      </c>
      <c r="J962" s="103">
        <f>IF($J$9=36,'Jeunes Plants'!U692,IF($J$9=37,'Jeunes Plants'!V692,IF($J$9=38,'Jeunes Plants'!W692,IF($J$9=39,'Jeunes Plants'!X692,IF($J$9=40,'Jeunes Plants'!Y692,IF($J$9=41,'Jeunes Plants'!Z692,IF($J$9=42,'Jeunes Plants'!AA692,IF($J$9=43,'Jeunes Plants'!AB692,IF($J$9=44,'Jeunes Plants'!AC692,IF($J$9=45,'Jeunes Plants'!AD692,IF($J$9=46,'Jeunes Plants'!AE692,IF($J$9=47,'Jeunes Plants'!AF692,IF($J$9=48,'Jeunes Plants'!AG692,IF($J$9=49,'Jeunes Plants'!AH692,IF($J$9=50,'Jeunes Plants'!AI692,IF($J$9=51,'Jeunes Plants'!AJ692,IF($J$9=52,'Jeunes Plants'!AK692,IF($J$9=1,'Jeunes Plants'!AL692,IF($J$9=2,'Jeunes Plants'!AM692,IF($J$9=3,'Jeunes Plants'!AN692,IF($J$9=4,'Jeunes Plants'!AO692,IF($J$9=5,'Jeunes Plants'!AP692,IF($J$9=6,'Jeunes Plants'!AQ692,IF($J$9=7,'Jeunes Plants'!AR692,IF($J$9=8,'Jeunes Plants'!AS692,IF($J$9=9,'Jeunes Plants'!AT692,IF($J$9=10,'Jeunes Plants'!AU692,IF($J$9=11,'Jeunes Plants'!AV692,IF($J$9=12,'Jeunes Plants'!AW692,IF($J$9=13,'Jeunes Plants'!AX692,IF($J$9=14,'Jeunes Plants'!AY692,IF($J$9=15,'Jeunes Plants'!AZ692,IF($J$9=16,'Jeunes Plants'!BA692,IF($J$9=17,'Jeunes Plants'!BB692,IF($J$9=18,'Jeunes Plants'!BC692,IF($J$9=19,'Jeunes Plants'!BD692,IF($J$9=20,'Jeunes Plants'!BE692,IF($J$9=21,'Jeunes Plants'!BF692,IF($J$9=22,'Jeunes Plants'!BG692,IF($J$9=23,'Jeunes Plants'!BH692,IF($J$9=24,'Jeunes Plants'!BI692,IF($J$9=25,'Jeunes Plants'!BJ692,IF($J$9=26,'Jeunes Plants'!BK692,IF($J$9=27,'Jeunes Plants'!BL692,IF($J$9=28,'Jeunes Plants'!BM692,IF($J$9=29,'Jeunes Plants'!BN692,IF($J$9=30,'Jeunes Plants'!BO692,IF($J$9=31,'Jeunes Plants'!BP692,IF($J$9=32,'Jeunes Plants'!BQ692,IF($J$9=33,'Jeunes Plants'!BR692,IF($J$9=34,'Jeunes Plants'!BS692,IF($J$9=35,'Jeunes Plants'!B12595,))))))))))))))))))))))))))))))))))))))))))))))))))))</f>
        <v>0</v>
      </c>
      <c r="K962" s="103" t="str">
        <f>IF('Jeunes Plants'!R692=0,"","Erreur")</f>
        <v/>
      </c>
    </row>
    <row r="963" spans="1:11" x14ac:dyDescent="0.25">
      <c r="A963" s="103">
        <f>IF('Jeunes Plants'!A693&lt;&gt;"",'Jeunes Plants'!A693,"")</f>
        <v>15131</v>
      </c>
      <c r="B963" s="103" t="str">
        <f>IF('Jeunes Plants'!L693&lt;&gt;"",'Jeunes Plants'!L693,"")</f>
        <v>S7</v>
      </c>
      <c r="C963" s="107" t="str">
        <f>IF('Jeunes Plants'!B693&lt;&gt;"",'Jeunes Plants'!B693,"")</f>
        <v>NEMESIA NESIA</v>
      </c>
      <c r="D963" s="107" t="str">
        <f>IF('Jeunes Plants'!C693&lt;&gt;"",'Jeunes Plants'!C693,"")</f>
        <v>Denim</v>
      </c>
      <c r="E963" s="103">
        <f>IF('Jeunes Plants'!H693&lt;&gt;"",'Jeunes Plants'!H693,"")</f>
        <v>6</v>
      </c>
      <c r="F963" s="103" t="str">
        <f>IF('Jeunes Plants'!E693&lt;&gt;"",'Jeunes Plants'!E693,"")</f>
        <v>B</v>
      </c>
      <c r="G963" s="103" t="str">
        <f>IF('Jeunes Plants'!N693&lt;&gt;"",'Jeunes Plants'!N693,"")</f>
        <v>M3</v>
      </c>
      <c r="H963" s="103" t="str">
        <f>IF('Jeunes Plants'!I693&lt;&gt;"",'Jeunes Plants'!I693,"")</f>
        <v>B</v>
      </c>
      <c r="I963" s="103">
        <f>IF('Jeunes Plants'!J693&lt;&gt;"",'Jeunes Plants'!J693,"")</f>
        <v>0.05</v>
      </c>
      <c r="J963" s="103">
        <f>IF($J$9=36,'Jeunes Plants'!U693,IF($J$9=37,'Jeunes Plants'!V693,IF($J$9=38,'Jeunes Plants'!W693,IF($J$9=39,'Jeunes Plants'!X693,IF($J$9=40,'Jeunes Plants'!Y693,IF($J$9=41,'Jeunes Plants'!Z693,IF($J$9=42,'Jeunes Plants'!AA693,IF($J$9=43,'Jeunes Plants'!AB693,IF($J$9=44,'Jeunes Plants'!AC693,IF($J$9=45,'Jeunes Plants'!AD693,IF($J$9=46,'Jeunes Plants'!AE693,IF($J$9=47,'Jeunes Plants'!AF693,IF($J$9=48,'Jeunes Plants'!AG693,IF($J$9=49,'Jeunes Plants'!AH693,IF($J$9=50,'Jeunes Plants'!AI693,IF($J$9=51,'Jeunes Plants'!AJ693,IF($J$9=52,'Jeunes Plants'!AK693,IF($J$9=1,'Jeunes Plants'!AL693,IF($J$9=2,'Jeunes Plants'!AM693,IF($J$9=3,'Jeunes Plants'!AN693,IF($J$9=4,'Jeunes Plants'!AO693,IF($J$9=5,'Jeunes Plants'!AP693,IF($J$9=6,'Jeunes Plants'!AQ693,IF($J$9=7,'Jeunes Plants'!AR693,IF($J$9=8,'Jeunes Plants'!AS693,IF($J$9=9,'Jeunes Plants'!AT693,IF($J$9=10,'Jeunes Plants'!AU693,IF($J$9=11,'Jeunes Plants'!AV693,IF($J$9=12,'Jeunes Plants'!AW693,IF($J$9=13,'Jeunes Plants'!AX693,IF($J$9=14,'Jeunes Plants'!AY693,IF($J$9=15,'Jeunes Plants'!AZ693,IF($J$9=16,'Jeunes Plants'!BA693,IF($J$9=17,'Jeunes Plants'!BB693,IF($J$9=18,'Jeunes Plants'!BC693,IF($J$9=19,'Jeunes Plants'!BD693,IF($J$9=20,'Jeunes Plants'!BE693,IF($J$9=21,'Jeunes Plants'!BF693,IF($J$9=22,'Jeunes Plants'!BG693,IF($J$9=23,'Jeunes Plants'!BH693,IF($J$9=24,'Jeunes Plants'!BI693,IF($J$9=25,'Jeunes Plants'!BJ693,IF($J$9=26,'Jeunes Plants'!BK693,IF($J$9=27,'Jeunes Plants'!BL693,IF($J$9=28,'Jeunes Plants'!BM693,IF($J$9=29,'Jeunes Plants'!BN693,IF($J$9=30,'Jeunes Plants'!BO693,IF($J$9=31,'Jeunes Plants'!BP693,IF($J$9=32,'Jeunes Plants'!BQ693,IF($J$9=33,'Jeunes Plants'!BR693,IF($J$9=34,'Jeunes Plants'!BS693,IF($J$9=35,'Jeunes Plants'!B12596,))))))))))))))))))))))))))))))))))))))))))))))))))))</f>
        <v>0</v>
      </c>
      <c r="K963" s="103" t="str">
        <f>IF('Jeunes Plants'!R693=0,"","Erreur")</f>
        <v/>
      </c>
    </row>
    <row r="964" spans="1:11" x14ac:dyDescent="0.25">
      <c r="A964" s="103">
        <f>IF('Jeunes Plants'!A694&lt;&gt;"",'Jeunes Plants'!A694,"")</f>
        <v>22957</v>
      </c>
      <c r="B964" s="103" t="str">
        <f>IF('Jeunes Plants'!L694&lt;&gt;"",'Jeunes Plants'!L694,"")</f>
        <v>S7</v>
      </c>
      <c r="C964" s="107" t="str">
        <f>IF('Jeunes Plants'!B694&lt;&gt;"",'Jeunes Plants'!B694,"")</f>
        <v>NEMESIA NESIA</v>
      </c>
      <c r="D964" s="107" t="str">
        <f>IF('Jeunes Plants'!C694&lt;&gt;"",'Jeunes Plants'!C694,"")</f>
        <v xml:space="preserve">Inca </v>
      </c>
      <c r="E964" s="103">
        <f>IF('Jeunes Plants'!H694&lt;&gt;"",'Jeunes Plants'!H694,"")</f>
        <v>6</v>
      </c>
      <c r="F964" s="103" t="str">
        <f>IF('Jeunes Plants'!E694&lt;&gt;"",'Jeunes Plants'!E694,"")</f>
        <v>B</v>
      </c>
      <c r="G964" s="103" t="str">
        <f>IF('Jeunes Plants'!N694&lt;&gt;"",'Jeunes Plants'!N694,"")</f>
        <v>M3</v>
      </c>
      <c r="H964" s="103" t="str">
        <f>IF('Jeunes Plants'!I694&lt;&gt;"",'Jeunes Plants'!I694,"")</f>
        <v>B</v>
      </c>
      <c r="I964" s="103">
        <f>IF('Jeunes Plants'!J694&lt;&gt;"",'Jeunes Plants'!J694,"")</f>
        <v>0.05</v>
      </c>
      <c r="J964" s="103">
        <f>IF($J$9=36,'Jeunes Plants'!U694,IF($J$9=37,'Jeunes Plants'!V694,IF($J$9=38,'Jeunes Plants'!W694,IF($J$9=39,'Jeunes Plants'!X694,IF($J$9=40,'Jeunes Plants'!Y694,IF($J$9=41,'Jeunes Plants'!Z694,IF($J$9=42,'Jeunes Plants'!AA694,IF($J$9=43,'Jeunes Plants'!AB694,IF($J$9=44,'Jeunes Plants'!AC694,IF($J$9=45,'Jeunes Plants'!AD694,IF($J$9=46,'Jeunes Plants'!AE694,IF($J$9=47,'Jeunes Plants'!AF694,IF($J$9=48,'Jeunes Plants'!AG694,IF($J$9=49,'Jeunes Plants'!AH694,IF($J$9=50,'Jeunes Plants'!AI694,IF($J$9=51,'Jeunes Plants'!AJ694,IF($J$9=52,'Jeunes Plants'!AK694,IF($J$9=1,'Jeunes Plants'!AL694,IF($J$9=2,'Jeunes Plants'!AM694,IF($J$9=3,'Jeunes Plants'!AN694,IF($J$9=4,'Jeunes Plants'!AO694,IF($J$9=5,'Jeunes Plants'!AP694,IF($J$9=6,'Jeunes Plants'!AQ694,IF($J$9=7,'Jeunes Plants'!AR694,IF($J$9=8,'Jeunes Plants'!AS694,IF($J$9=9,'Jeunes Plants'!AT694,IF($J$9=10,'Jeunes Plants'!AU694,IF($J$9=11,'Jeunes Plants'!AV694,IF($J$9=12,'Jeunes Plants'!AW694,IF($J$9=13,'Jeunes Plants'!AX694,IF($J$9=14,'Jeunes Plants'!AY694,IF($J$9=15,'Jeunes Plants'!AZ694,IF($J$9=16,'Jeunes Plants'!BA694,IF($J$9=17,'Jeunes Plants'!BB694,IF($J$9=18,'Jeunes Plants'!BC694,IF($J$9=19,'Jeunes Plants'!BD694,IF($J$9=20,'Jeunes Plants'!BE694,IF($J$9=21,'Jeunes Plants'!BF694,IF($J$9=22,'Jeunes Plants'!BG694,IF($J$9=23,'Jeunes Plants'!BH694,IF($J$9=24,'Jeunes Plants'!BI694,IF($J$9=25,'Jeunes Plants'!BJ694,IF($J$9=26,'Jeunes Plants'!BK694,IF($J$9=27,'Jeunes Plants'!BL694,IF($J$9=28,'Jeunes Plants'!BM694,IF($J$9=29,'Jeunes Plants'!BN694,IF($J$9=30,'Jeunes Plants'!BO694,IF($J$9=31,'Jeunes Plants'!BP694,IF($J$9=32,'Jeunes Plants'!BQ694,IF($J$9=33,'Jeunes Plants'!BR694,IF($J$9=34,'Jeunes Plants'!BS694,IF($J$9=35,'Jeunes Plants'!B12597,))))))))))))))))))))))))))))))))))))))))))))))))))))</f>
        <v>0</v>
      </c>
      <c r="K964" s="103" t="str">
        <f>IF('Jeunes Plants'!R694=0,"","Erreur")</f>
        <v/>
      </c>
    </row>
    <row r="965" spans="1:11" x14ac:dyDescent="0.25">
      <c r="A965" s="103">
        <f>IF('Jeunes Plants'!A695&lt;&gt;"",'Jeunes Plants'!A695,"")</f>
        <v>26433</v>
      </c>
      <c r="B965" s="103" t="str">
        <f>IF('Jeunes Plants'!L695&lt;&gt;"",'Jeunes Plants'!L695,"")</f>
        <v>S7</v>
      </c>
      <c r="C965" s="107" t="str">
        <f>IF('Jeunes Plants'!B695&lt;&gt;"",'Jeunes Plants'!B695,"")</f>
        <v>NEMESIA NESIA</v>
      </c>
      <c r="D965" s="107" t="str">
        <f>IF('Jeunes Plants'!C695&lt;&gt;"",'Jeunes Plants'!C695,"")</f>
        <v>Pink Crush</v>
      </c>
      <c r="E965" s="103">
        <f>IF('Jeunes Plants'!H695&lt;&gt;"",'Jeunes Plants'!H695,"")</f>
        <v>6</v>
      </c>
      <c r="F965" s="103" t="str">
        <f>IF('Jeunes Plants'!E695&lt;&gt;"",'Jeunes Plants'!E695,"")</f>
        <v>B</v>
      </c>
      <c r="G965" s="103" t="str">
        <f>IF('Jeunes Plants'!N695&lt;&gt;"",'Jeunes Plants'!N695,"")</f>
        <v>M3</v>
      </c>
      <c r="H965" s="103" t="str">
        <f>IF('Jeunes Plants'!I695&lt;&gt;"",'Jeunes Plants'!I695,"")</f>
        <v>B</v>
      </c>
      <c r="I965" s="103">
        <f>IF('Jeunes Plants'!J695&lt;&gt;"",'Jeunes Plants'!J695,"")</f>
        <v>0.05</v>
      </c>
      <c r="J965" s="103">
        <f>IF($J$9=36,'Jeunes Plants'!U695,IF($J$9=37,'Jeunes Plants'!V695,IF($J$9=38,'Jeunes Plants'!W695,IF($J$9=39,'Jeunes Plants'!X695,IF($J$9=40,'Jeunes Plants'!Y695,IF($J$9=41,'Jeunes Plants'!Z695,IF($J$9=42,'Jeunes Plants'!AA695,IF($J$9=43,'Jeunes Plants'!AB695,IF($J$9=44,'Jeunes Plants'!AC695,IF($J$9=45,'Jeunes Plants'!AD695,IF($J$9=46,'Jeunes Plants'!AE695,IF($J$9=47,'Jeunes Plants'!AF695,IF($J$9=48,'Jeunes Plants'!AG695,IF($J$9=49,'Jeunes Plants'!AH695,IF($J$9=50,'Jeunes Plants'!AI695,IF($J$9=51,'Jeunes Plants'!AJ695,IF($J$9=52,'Jeunes Plants'!AK695,IF($J$9=1,'Jeunes Plants'!AL695,IF($J$9=2,'Jeunes Plants'!AM695,IF($J$9=3,'Jeunes Plants'!AN695,IF($J$9=4,'Jeunes Plants'!AO695,IF($J$9=5,'Jeunes Plants'!AP695,IF($J$9=6,'Jeunes Plants'!AQ695,IF($J$9=7,'Jeunes Plants'!AR695,IF($J$9=8,'Jeunes Plants'!AS695,IF($J$9=9,'Jeunes Plants'!AT695,IF($J$9=10,'Jeunes Plants'!AU695,IF($J$9=11,'Jeunes Plants'!AV695,IF($J$9=12,'Jeunes Plants'!AW695,IF($J$9=13,'Jeunes Plants'!AX695,IF($J$9=14,'Jeunes Plants'!AY695,IF($J$9=15,'Jeunes Plants'!AZ695,IF($J$9=16,'Jeunes Plants'!BA695,IF($J$9=17,'Jeunes Plants'!BB695,IF($J$9=18,'Jeunes Plants'!BC695,IF($J$9=19,'Jeunes Plants'!BD695,IF($J$9=20,'Jeunes Plants'!BE695,IF($J$9=21,'Jeunes Plants'!BF695,IF($J$9=22,'Jeunes Plants'!BG695,IF($J$9=23,'Jeunes Plants'!BH695,IF($J$9=24,'Jeunes Plants'!BI695,IF($J$9=25,'Jeunes Plants'!BJ695,IF($J$9=26,'Jeunes Plants'!BK695,IF($J$9=27,'Jeunes Plants'!BL695,IF($J$9=28,'Jeunes Plants'!BM695,IF($J$9=29,'Jeunes Plants'!BN695,IF($J$9=30,'Jeunes Plants'!BO695,IF($J$9=31,'Jeunes Plants'!BP695,IF($J$9=32,'Jeunes Plants'!BQ695,IF($J$9=33,'Jeunes Plants'!BR695,IF($J$9=34,'Jeunes Plants'!BS695,IF($J$9=35,'Jeunes Plants'!B12598,))))))))))))))))))))))))))))))))))))))))))))))))))))</f>
        <v>0</v>
      </c>
      <c r="K965" s="103" t="str">
        <f>IF('Jeunes Plants'!R695=0,"","Erreur")</f>
        <v/>
      </c>
    </row>
    <row r="966" spans="1:11" x14ac:dyDescent="0.25">
      <c r="A966" s="103">
        <f>IF('Jeunes Plants'!A696&lt;&gt;"",'Jeunes Plants'!A696,"")</f>
        <v>25784</v>
      </c>
      <c r="B966" s="103" t="str">
        <f>IF('Jeunes Plants'!L696&lt;&gt;"",'Jeunes Plants'!L696,"")</f>
        <v>S7</v>
      </c>
      <c r="C966" s="107" t="str">
        <f>IF('Jeunes Plants'!B696&lt;&gt;"",'Jeunes Plants'!B696,"")</f>
        <v>NEMESIA NESIA</v>
      </c>
      <c r="D966" s="107" t="str">
        <f>IF('Jeunes Plants'!C696&lt;&gt;"",'Jeunes Plants'!C696,"")</f>
        <v>Tangerine</v>
      </c>
      <c r="E966" s="103">
        <f>IF('Jeunes Plants'!H696&lt;&gt;"",'Jeunes Plants'!H696,"")</f>
        <v>6</v>
      </c>
      <c r="F966" s="103" t="str">
        <f>IF('Jeunes Plants'!E696&lt;&gt;"",'Jeunes Plants'!E696,"")</f>
        <v>B</v>
      </c>
      <c r="G966" s="103" t="str">
        <f>IF('Jeunes Plants'!N696&lt;&gt;"",'Jeunes Plants'!N696,"")</f>
        <v>M3</v>
      </c>
      <c r="H966" s="103" t="str">
        <f>IF('Jeunes Plants'!I696&lt;&gt;"",'Jeunes Plants'!I696,"")</f>
        <v>B</v>
      </c>
      <c r="I966" s="103">
        <f>IF('Jeunes Plants'!J696&lt;&gt;"",'Jeunes Plants'!J696,"")</f>
        <v>0.05</v>
      </c>
      <c r="J966" s="103">
        <f>IF($J$9=36,'Jeunes Plants'!U696,IF($J$9=37,'Jeunes Plants'!V696,IF($J$9=38,'Jeunes Plants'!W696,IF($J$9=39,'Jeunes Plants'!X696,IF($J$9=40,'Jeunes Plants'!Y696,IF($J$9=41,'Jeunes Plants'!Z696,IF($J$9=42,'Jeunes Plants'!AA696,IF($J$9=43,'Jeunes Plants'!AB696,IF($J$9=44,'Jeunes Plants'!AC696,IF($J$9=45,'Jeunes Plants'!AD696,IF($J$9=46,'Jeunes Plants'!AE696,IF($J$9=47,'Jeunes Plants'!AF696,IF($J$9=48,'Jeunes Plants'!AG696,IF($J$9=49,'Jeunes Plants'!AH696,IF($J$9=50,'Jeunes Plants'!AI696,IF($J$9=51,'Jeunes Plants'!AJ696,IF($J$9=52,'Jeunes Plants'!AK696,IF($J$9=1,'Jeunes Plants'!AL696,IF($J$9=2,'Jeunes Plants'!AM696,IF($J$9=3,'Jeunes Plants'!AN696,IF($J$9=4,'Jeunes Plants'!AO696,IF($J$9=5,'Jeunes Plants'!AP696,IF($J$9=6,'Jeunes Plants'!AQ696,IF($J$9=7,'Jeunes Plants'!AR696,IF($J$9=8,'Jeunes Plants'!AS696,IF($J$9=9,'Jeunes Plants'!AT696,IF($J$9=10,'Jeunes Plants'!AU696,IF($J$9=11,'Jeunes Plants'!AV696,IF($J$9=12,'Jeunes Plants'!AW696,IF($J$9=13,'Jeunes Plants'!AX696,IF($J$9=14,'Jeunes Plants'!AY696,IF($J$9=15,'Jeunes Plants'!AZ696,IF($J$9=16,'Jeunes Plants'!BA696,IF($J$9=17,'Jeunes Plants'!BB696,IF($J$9=18,'Jeunes Plants'!BC696,IF($J$9=19,'Jeunes Plants'!BD696,IF($J$9=20,'Jeunes Plants'!BE696,IF($J$9=21,'Jeunes Plants'!BF696,IF($J$9=22,'Jeunes Plants'!BG696,IF($J$9=23,'Jeunes Plants'!BH696,IF($J$9=24,'Jeunes Plants'!BI696,IF($J$9=25,'Jeunes Plants'!BJ696,IF($J$9=26,'Jeunes Plants'!BK696,IF($J$9=27,'Jeunes Plants'!BL696,IF($J$9=28,'Jeunes Plants'!BM696,IF($J$9=29,'Jeunes Plants'!BN696,IF($J$9=30,'Jeunes Plants'!BO696,IF($J$9=31,'Jeunes Plants'!BP696,IF($J$9=32,'Jeunes Plants'!BQ696,IF($J$9=33,'Jeunes Plants'!BR696,IF($J$9=34,'Jeunes Plants'!BS696,IF($J$9=35,'Jeunes Plants'!B12599,))))))))))))))))))))))))))))))))))))))))))))))))))))</f>
        <v>0</v>
      </c>
      <c r="K966" s="103" t="str">
        <f>IF('Jeunes Plants'!R696=0,"","Erreur")</f>
        <v/>
      </c>
    </row>
    <row r="967" spans="1:11" x14ac:dyDescent="0.25">
      <c r="A967" s="103">
        <f>IF('Jeunes Plants'!A697&lt;&gt;"",'Jeunes Plants'!A697,"")</f>
        <v>14468</v>
      </c>
      <c r="B967" s="103" t="str">
        <f>IF('Jeunes Plants'!L697&lt;&gt;"",'Jeunes Plants'!L697,"")</f>
        <v>S7</v>
      </c>
      <c r="C967" s="107" t="str">
        <f>IF('Jeunes Plants'!B697&lt;&gt;"",'Jeunes Plants'!B697,"")</f>
        <v>NEMESIA NESIA</v>
      </c>
      <c r="D967" s="107" t="str">
        <f>IF('Jeunes Plants'!C697&lt;&gt;"",'Jeunes Plants'!C697,"")</f>
        <v xml:space="preserve">Tropical </v>
      </c>
      <c r="E967" s="103">
        <f>IF('Jeunes Plants'!H697&lt;&gt;"",'Jeunes Plants'!H697,"")</f>
        <v>6</v>
      </c>
      <c r="F967" s="103" t="str">
        <f>IF('Jeunes Plants'!E697&lt;&gt;"",'Jeunes Plants'!E697,"")</f>
        <v>B</v>
      </c>
      <c r="G967" s="103" t="str">
        <f>IF('Jeunes Plants'!N697&lt;&gt;"",'Jeunes Plants'!N697,"")</f>
        <v>M3</v>
      </c>
      <c r="H967" s="103" t="str">
        <f>IF('Jeunes Plants'!I697&lt;&gt;"",'Jeunes Plants'!I697,"")</f>
        <v>B</v>
      </c>
      <c r="I967" s="103">
        <f>IF('Jeunes Plants'!J697&lt;&gt;"",'Jeunes Plants'!J697,"")</f>
        <v>0.05</v>
      </c>
      <c r="J967" s="103">
        <f>IF($J$9=36,'Jeunes Plants'!U697,IF($J$9=37,'Jeunes Plants'!V697,IF($J$9=38,'Jeunes Plants'!W697,IF($J$9=39,'Jeunes Plants'!X697,IF($J$9=40,'Jeunes Plants'!Y697,IF($J$9=41,'Jeunes Plants'!Z697,IF($J$9=42,'Jeunes Plants'!AA697,IF($J$9=43,'Jeunes Plants'!AB697,IF($J$9=44,'Jeunes Plants'!AC697,IF($J$9=45,'Jeunes Plants'!AD697,IF($J$9=46,'Jeunes Plants'!AE697,IF($J$9=47,'Jeunes Plants'!AF697,IF($J$9=48,'Jeunes Plants'!AG697,IF($J$9=49,'Jeunes Plants'!AH697,IF($J$9=50,'Jeunes Plants'!AI697,IF($J$9=51,'Jeunes Plants'!AJ697,IF($J$9=52,'Jeunes Plants'!AK697,IF($J$9=1,'Jeunes Plants'!AL697,IF($J$9=2,'Jeunes Plants'!AM697,IF($J$9=3,'Jeunes Plants'!AN697,IF($J$9=4,'Jeunes Plants'!AO697,IF($J$9=5,'Jeunes Plants'!AP697,IF($J$9=6,'Jeunes Plants'!AQ697,IF($J$9=7,'Jeunes Plants'!AR697,IF($J$9=8,'Jeunes Plants'!AS697,IF($J$9=9,'Jeunes Plants'!AT697,IF($J$9=10,'Jeunes Plants'!AU697,IF($J$9=11,'Jeunes Plants'!AV697,IF($J$9=12,'Jeunes Plants'!AW697,IF($J$9=13,'Jeunes Plants'!AX697,IF($J$9=14,'Jeunes Plants'!AY697,IF($J$9=15,'Jeunes Plants'!AZ697,IF($J$9=16,'Jeunes Plants'!BA697,IF($J$9=17,'Jeunes Plants'!BB697,IF($J$9=18,'Jeunes Plants'!BC697,IF($J$9=19,'Jeunes Plants'!BD697,IF($J$9=20,'Jeunes Plants'!BE697,IF($J$9=21,'Jeunes Plants'!BF697,IF($J$9=22,'Jeunes Plants'!BG697,IF($J$9=23,'Jeunes Plants'!BH697,IF($J$9=24,'Jeunes Plants'!BI697,IF($J$9=25,'Jeunes Plants'!BJ697,IF($J$9=26,'Jeunes Plants'!BK697,IF($J$9=27,'Jeunes Plants'!BL697,IF($J$9=28,'Jeunes Plants'!BM697,IF($J$9=29,'Jeunes Plants'!BN697,IF($J$9=30,'Jeunes Plants'!BO697,IF($J$9=31,'Jeunes Plants'!BP697,IF($J$9=32,'Jeunes Plants'!BQ697,IF($J$9=33,'Jeunes Plants'!BR697,IF($J$9=34,'Jeunes Plants'!BS697,IF($J$9=35,'Jeunes Plants'!B12600,))))))))))))))))))))))))))))))))))))))))))))))))))))</f>
        <v>0</v>
      </c>
      <c r="K967" s="103" t="str">
        <f>IF('Jeunes Plants'!R697=0,"","Erreur")</f>
        <v/>
      </c>
    </row>
    <row r="968" spans="1:11" x14ac:dyDescent="0.25">
      <c r="A968" s="103">
        <f>IF('Jeunes Plants'!A698&lt;&gt;"",'Jeunes Plants'!A698,"")</f>
        <v>23793</v>
      </c>
      <c r="B968" s="103" t="str">
        <f>IF('Jeunes Plants'!L698&lt;&gt;"",'Jeunes Plants'!L698,"")</f>
        <v>S7</v>
      </c>
      <c r="C968" s="107" t="str">
        <f>IF('Jeunes Plants'!B698&lt;&gt;"",'Jeunes Plants'!B698,"")</f>
        <v>NEMESIA NESIA</v>
      </c>
      <c r="D968" s="107" t="str">
        <f>IF('Jeunes Plants'!C698&lt;&gt;"",'Jeunes Plants'!C698,"")</f>
        <v xml:space="preserve">Tutti Frutti </v>
      </c>
      <c r="E968" s="103">
        <f>IF('Jeunes Plants'!H698&lt;&gt;"",'Jeunes Plants'!H698,"")</f>
        <v>6</v>
      </c>
      <c r="F968" s="103" t="str">
        <f>IF('Jeunes Plants'!E698&lt;&gt;"",'Jeunes Plants'!E698,"")</f>
        <v>B</v>
      </c>
      <c r="G968" s="103" t="str">
        <f>IF('Jeunes Plants'!N698&lt;&gt;"",'Jeunes Plants'!N698,"")</f>
        <v>M3</v>
      </c>
      <c r="H968" s="103" t="str">
        <f>IF('Jeunes Plants'!I698&lt;&gt;"",'Jeunes Plants'!I698,"")</f>
        <v>B</v>
      </c>
      <c r="I968" s="103">
        <f>IF('Jeunes Plants'!J698&lt;&gt;"",'Jeunes Plants'!J698,"")</f>
        <v>0.05</v>
      </c>
      <c r="J968" s="103">
        <f>IF($J$9=36,'Jeunes Plants'!U698,IF($J$9=37,'Jeunes Plants'!V698,IF($J$9=38,'Jeunes Plants'!W698,IF($J$9=39,'Jeunes Plants'!X698,IF($J$9=40,'Jeunes Plants'!Y698,IF($J$9=41,'Jeunes Plants'!Z698,IF($J$9=42,'Jeunes Plants'!AA698,IF($J$9=43,'Jeunes Plants'!AB698,IF($J$9=44,'Jeunes Plants'!AC698,IF($J$9=45,'Jeunes Plants'!AD698,IF($J$9=46,'Jeunes Plants'!AE698,IF($J$9=47,'Jeunes Plants'!AF698,IF($J$9=48,'Jeunes Plants'!AG698,IF($J$9=49,'Jeunes Plants'!AH698,IF($J$9=50,'Jeunes Plants'!AI698,IF($J$9=51,'Jeunes Plants'!AJ698,IF($J$9=52,'Jeunes Plants'!AK698,IF($J$9=1,'Jeunes Plants'!AL698,IF($J$9=2,'Jeunes Plants'!AM698,IF($J$9=3,'Jeunes Plants'!AN698,IF($J$9=4,'Jeunes Plants'!AO698,IF($J$9=5,'Jeunes Plants'!AP698,IF($J$9=6,'Jeunes Plants'!AQ698,IF($J$9=7,'Jeunes Plants'!AR698,IF($J$9=8,'Jeunes Plants'!AS698,IF($J$9=9,'Jeunes Plants'!AT698,IF($J$9=10,'Jeunes Plants'!AU698,IF($J$9=11,'Jeunes Plants'!AV698,IF($J$9=12,'Jeunes Plants'!AW698,IF($J$9=13,'Jeunes Plants'!AX698,IF($J$9=14,'Jeunes Plants'!AY698,IF($J$9=15,'Jeunes Plants'!AZ698,IF($J$9=16,'Jeunes Plants'!BA698,IF($J$9=17,'Jeunes Plants'!BB698,IF($J$9=18,'Jeunes Plants'!BC698,IF($J$9=19,'Jeunes Plants'!BD698,IF($J$9=20,'Jeunes Plants'!BE698,IF($J$9=21,'Jeunes Plants'!BF698,IF($J$9=22,'Jeunes Plants'!BG698,IF($J$9=23,'Jeunes Plants'!BH698,IF($J$9=24,'Jeunes Plants'!BI698,IF($J$9=25,'Jeunes Plants'!BJ698,IF($J$9=26,'Jeunes Plants'!BK698,IF($J$9=27,'Jeunes Plants'!BL698,IF($J$9=28,'Jeunes Plants'!BM698,IF($J$9=29,'Jeunes Plants'!BN698,IF($J$9=30,'Jeunes Plants'!BO698,IF($J$9=31,'Jeunes Plants'!BP698,IF($J$9=32,'Jeunes Plants'!BQ698,IF($J$9=33,'Jeunes Plants'!BR698,IF($J$9=34,'Jeunes Plants'!BS698,IF($J$9=35,'Jeunes Plants'!B12601,))))))))))))))))))))))))))))))))))))))))))))))))))))</f>
        <v>0</v>
      </c>
      <c r="K968" s="103" t="str">
        <f>IF('Jeunes Plants'!R698=0,"","Erreur")</f>
        <v/>
      </c>
    </row>
    <row r="969" spans="1:11" x14ac:dyDescent="0.25">
      <c r="A969" s="450"/>
      <c r="B969" s="450"/>
      <c r="C969" s="451" t="s">
        <v>1948</v>
      </c>
      <c r="D969" s="451"/>
      <c r="E969" s="450"/>
      <c r="F969" s="450"/>
      <c r="G969" s="450"/>
      <c r="H969" s="450"/>
      <c r="I969" s="450"/>
      <c r="J969" s="450">
        <f>SUBTOTAL(9,J962:J968)</f>
        <v>0</v>
      </c>
      <c r="K969" s="450"/>
    </row>
    <row r="970" spans="1:11" x14ac:dyDescent="0.25">
      <c r="A970" s="103">
        <f>IF('Jeunes Plants'!A699&lt;&gt;"",'Jeunes Plants'!A699,"")</f>
        <v>12897</v>
      </c>
      <c r="B970" s="103" t="str">
        <f>IF('Jeunes Plants'!L699&lt;&gt;"",'Jeunes Plants'!L699,"")</f>
        <v>S7</v>
      </c>
      <c r="C970" s="107" t="str">
        <f>IF('Jeunes Plants'!B699&lt;&gt;"",'Jeunes Plants'!B699,"")</f>
        <v>NEMESIA SUNPEDDLE</v>
      </c>
      <c r="D970" s="107" t="str">
        <f>IF('Jeunes Plants'!C699&lt;&gt;"",'Jeunes Plants'!C699,"")</f>
        <v>White Perfume</v>
      </c>
      <c r="E970" s="103">
        <f>IF('Jeunes Plants'!H699&lt;&gt;"",'Jeunes Plants'!H699,"")</f>
        <v>6</v>
      </c>
      <c r="F970" s="103" t="str">
        <f>IF('Jeunes Plants'!E699&lt;&gt;"",'Jeunes Plants'!E699,"")</f>
        <v>B</v>
      </c>
      <c r="G970" s="103" t="str">
        <f>IF('Jeunes Plants'!N699&lt;&gt;"",'Jeunes Plants'!N699,"")</f>
        <v>M3</v>
      </c>
      <c r="H970" s="103" t="str">
        <f>IF('Jeunes Plants'!I699&lt;&gt;"",'Jeunes Plants'!I699,"")</f>
        <v>B</v>
      </c>
      <c r="I970" s="103">
        <f>IF('Jeunes Plants'!J699&lt;&gt;"",'Jeunes Plants'!J699,"")</f>
        <v>4.8000000000000001E-2</v>
      </c>
      <c r="J970" s="103">
        <f>IF($J$9=36,'Jeunes Plants'!U699,IF($J$9=37,'Jeunes Plants'!V699,IF($J$9=38,'Jeunes Plants'!W699,IF($J$9=39,'Jeunes Plants'!X699,IF($J$9=40,'Jeunes Plants'!Y699,IF($J$9=41,'Jeunes Plants'!Z699,IF($J$9=42,'Jeunes Plants'!AA699,IF($J$9=43,'Jeunes Plants'!AB699,IF($J$9=44,'Jeunes Plants'!AC699,IF($J$9=45,'Jeunes Plants'!AD699,IF($J$9=46,'Jeunes Plants'!AE699,IF($J$9=47,'Jeunes Plants'!AF699,IF($J$9=48,'Jeunes Plants'!AG699,IF($J$9=49,'Jeunes Plants'!AH699,IF($J$9=50,'Jeunes Plants'!AI699,IF($J$9=51,'Jeunes Plants'!AJ699,IF($J$9=52,'Jeunes Plants'!AK699,IF($J$9=1,'Jeunes Plants'!AL699,IF($J$9=2,'Jeunes Plants'!AM699,IF($J$9=3,'Jeunes Plants'!AN699,IF($J$9=4,'Jeunes Plants'!AO699,IF($J$9=5,'Jeunes Plants'!AP699,IF($J$9=6,'Jeunes Plants'!AQ699,IF($J$9=7,'Jeunes Plants'!AR699,IF($J$9=8,'Jeunes Plants'!AS699,IF($J$9=9,'Jeunes Plants'!AT699,IF($J$9=10,'Jeunes Plants'!AU699,IF($J$9=11,'Jeunes Plants'!AV699,IF($J$9=12,'Jeunes Plants'!AW699,IF($J$9=13,'Jeunes Plants'!AX699,IF($J$9=14,'Jeunes Plants'!AY699,IF($J$9=15,'Jeunes Plants'!AZ699,IF($J$9=16,'Jeunes Plants'!BA699,IF($J$9=17,'Jeunes Plants'!BB699,IF($J$9=18,'Jeunes Plants'!BC699,IF($J$9=19,'Jeunes Plants'!BD699,IF($J$9=20,'Jeunes Plants'!BE699,IF($J$9=21,'Jeunes Plants'!BF699,IF($J$9=22,'Jeunes Plants'!BG699,IF($J$9=23,'Jeunes Plants'!BH699,IF($J$9=24,'Jeunes Plants'!BI699,IF($J$9=25,'Jeunes Plants'!BJ699,IF($J$9=26,'Jeunes Plants'!BK699,IF($J$9=27,'Jeunes Plants'!BL699,IF($J$9=28,'Jeunes Plants'!BM699,IF($J$9=29,'Jeunes Plants'!BN699,IF($J$9=30,'Jeunes Plants'!BO699,IF($J$9=31,'Jeunes Plants'!BP699,IF($J$9=32,'Jeunes Plants'!BQ699,IF($J$9=33,'Jeunes Plants'!BR699,IF($J$9=34,'Jeunes Plants'!BS699,IF($J$9=35,'Jeunes Plants'!B12602,))))))))))))))))))))))))))))))))))))))))))))))))))))</f>
        <v>0</v>
      </c>
      <c r="K970" s="103" t="str">
        <f>IF('Jeunes Plants'!R699=0,"","Erreur")</f>
        <v/>
      </c>
    </row>
    <row r="971" spans="1:11" x14ac:dyDescent="0.25">
      <c r="A971" s="450"/>
      <c r="B971" s="450"/>
      <c r="C971" s="451" t="s">
        <v>1949</v>
      </c>
      <c r="D971" s="451"/>
      <c r="E971" s="450"/>
      <c r="F971" s="450"/>
      <c r="G971" s="450"/>
      <c r="H971" s="450"/>
      <c r="I971" s="450"/>
      <c r="J971" s="450">
        <f>SUBTOTAL(9,J970:J970)</f>
        <v>0</v>
      </c>
      <c r="K971" s="450"/>
    </row>
    <row r="972" spans="1:11" x14ac:dyDescent="0.25">
      <c r="A972" s="103" t="str">
        <f>IF('Jeunes Plants'!A700&lt;&gt;"",'Jeunes Plants'!A700,"")</f>
        <v/>
      </c>
      <c r="B972" s="103" t="str">
        <f>IF('Jeunes Plants'!L700&lt;&gt;"",'Jeunes Plants'!L700,"")</f>
        <v>L</v>
      </c>
      <c r="C972" s="107" t="str">
        <f>IF('Jeunes Plants'!B700&lt;&gt;"",'Jeunes Plants'!B700,"")</f>
        <v>O</v>
      </c>
      <c r="D972" s="107" t="str">
        <f>IF('Jeunes Plants'!C700&lt;&gt;"",'Jeunes Plants'!C700,"")</f>
        <v/>
      </c>
      <c r="E972" s="103" t="str">
        <f>IF('Jeunes Plants'!H700&lt;&gt;"",'Jeunes Plants'!H700,"")</f>
        <v/>
      </c>
      <c r="F972" s="103" t="str">
        <f>IF('Jeunes Plants'!E700&lt;&gt;"",'Jeunes Plants'!E700,"")</f>
        <v/>
      </c>
      <c r="G972" s="103" t="str">
        <f>IF('Jeunes Plants'!N700&lt;&gt;"",'Jeunes Plants'!N700,"")</f>
        <v/>
      </c>
      <c r="H972" s="103" t="str">
        <f>IF('Jeunes Plants'!I700&lt;&gt;"",'Jeunes Plants'!I700,"")</f>
        <v/>
      </c>
      <c r="I972" s="103" t="str">
        <f>IF('Jeunes Plants'!J700&lt;&gt;"",'Jeunes Plants'!J700,"")</f>
        <v/>
      </c>
      <c r="J972" s="103">
        <f>IF($J$9=36,'Jeunes Plants'!U700,IF($J$9=37,'Jeunes Plants'!V700,IF($J$9=38,'Jeunes Plants'!W700,IF($J$9=39,'Jeunes Plants'!X700,IF($J$9=40,'Jeunes Plants'!Y700,IF($J$9=41,'Jeunes Plants'!Z700,IF($J$9=42,'Jeunes Plants'!AA700,IF($J$9=43,'Jeunes Plants'!AB700,IF($J$9=44,'Jeunes Plants'!AC700,IF($J$9=45,'Jeunes Plants'!AD700,IF($J$9=46,'Jeunes Plants'!AE700,IF($J$9=47,'Jeunes Plants'!AF700,IF($J$9=48,'Jeunes Plants'!AG700,IF($J$9=49,'Jeunes Plants'!AH700,IF($J$9=50,'Jeunes Plants'!AI700,IF($J$9=51,'Jeunes Plants'!AJ700,IF($J$9=52,'Jeunes Plants'!AK700,IF($J$9=1,'Jeunes Plants'!AL700,IF($J$9=2,'Jeunes Plants'!AM700,IF($J$9=3,'Jeunes Plants'!AN700,IF($J$9=4,'Jeunes Plants'!AO700,IF($J$9=5,'Jeunes Plants'!AP700,IF($J$9=6,'Jeunes Plants'!AQ700,IF($J$9=7,'Jeunes Plants'!AR700,IF($J$9=8,'Jeunes Plants'!AS700,IF($J$9=9,'Jeunes Plants'!AT700,IF($J$9=10,'Jeunes Plants'!AU700,IF($J$9=11,'Jeunes Plants'!AV700,IF($J$9=12,'Jeunes Plants'!AW700,IF($J$9=13,'Jeunes Plants'!AX700,IF($J$9=14,'Jeunes Plants'!AY700,IF($J$9=15,'Jeunes Plants'!AZ700,IF($J$9=16,'Jeunes Plants'!BA700,IF($J$9=17,'Jeunes Plants'!BB700,IF($J$9=18,'Jeunes Plants'!BC700,IF($J$9=19,'Jeunes Plants'!BD700,IF($J$9=20,'Jeunes Plants'!BE700,IF($J$9=21,'Jeunes Plants'!BF700,IF($J$9=22,'Jeunes Plants'!BG700,IF($J$9=23,'Jeunes Plants'!BH700,IF($J$9=24,'Jeunes Plants'!BI700,IF($J$9=25,'Jeunes Plants'!BJ700,IF($J$9=26,'Jeunes Plants'!BK700,IF($J$9=27,'Jeunes Plants'!BL700,IF($J$9=28,'Jeunes Plants'!BM700,IF($J$9=29,'Jeunes Plants'!BN700,IF($J$9=30,'Jeunes Plants'!BO700,IF($J$9=31,'Jeunes Plants'!BP700,IF($J$9=32,'Jeunes Plants'!BQ700,IF($J$9=33,'Jeunes Plants'!BR700,IF($J$9=34,'Jeunes Plants'!BS700,IF($J$9=35,'Jeunes Plants'!B12603,))))))))))))))))))))))))))))))))))))))))))))))))))))</f>
        <v>0</v>
      </c>
      <c r="K972" s="103" t="str">
        <f>IF('Jeunes Plants'!R700=0,"","Erreur")</f>
        <v/>
      </c>
    </row>
    <row r="973" spans="1:11" x14ac:dyDescent="0.25">
      <c r="A973" s="103">
        <f>IF('Jeunes Plants'!A701&lt;&gt;"",'Jeunes Plants'!A701,"")</f>
        <v>26436</v>
      </c>
      <c r="B973" s="103" t="str">
        <f>IF('Jeunes Plants'!L701&lt;&gt;"",'Jeunes Plants'!L701,"")</f>
        <v>S7</v>
      </c>
      <c r="C973" s="107" t="str">
        <f>IF('Jeunes Plants'!B701&lt;&gt;"",'Jeunes Plants'!B701,"")</f>
        <v>OSTEOSPERMUM BESTIES</v>
      </c>
      <c r="D973" s="107" t="str">
        <f>IF('Jeunes Plants'!C701&lt;&gt;"",'Jeunes Plants'!C701,"")</f>
        <v>Devoted Purple</v>
      </c>
      <c r="E973" s="103">
        <f>IF('Jeunes Plants'!H701&lt;&gt;"",'Jeunes Plants'!H701,"")</f>
        <v>6</v>
      </c>
      <c r="F973" s="103" t="str">
        <f>IF('Jeunes Plants'!E701&lt;&gt;"",'Jeunes Plants'!E701,"")</f>
        <v>B</v>
      </c>
      <c r="G973" s="103" t="str">
        <f>IF('Jeunes Plants'!N701&lt;&gt;"",'Jeunes Plants'!N701,"")</f>
        <v>M3</v>
      </c>
      <c r="H973" s="103" t="str">
        <f>IF('Jeunes Plants'!I701&lt;&gt;"",'Jeunes Plants'!I701,"")</f>
        <v>A</v>
      </c>
      <c r="I973" s="103">
        <f>IF('Jeunes Plants'!J701&lt;&gt;"",'Jeunes Plants'!J701,"")</f>
        <v>0.04</v>
      </c>
      <c r="J973" s="103">
        <f>IF($J$9=36,'Jeunes Plants'!U701,IF($J$9=37,'Jeunes Plants'!V701,IF($J$9=38,'Jeunes Plants'!W701,IF($J$9=39,'Jeunes Plants'!X701,IF($J$9=40,'Jeunes Plants'!Y701,IF($J$9=41,'Jeunes Plants'!Z701,IF($J$9=42,'Jeunes Plants'!AA701,IF($J$9=43,'Jeunes Plants'!AB701,IF($J$9=44,'Jeunes Plants'!AC701,IF($J$9=45,'Jeunes Plants'!AD701,IF($J$9=46,'Jeunes Plants'!AE701,IF($J$9=47,'Jeunes Plants'!AF701,IF($J$9=48,'Jeunes Plants'!AG701,IF($J$9=49,'Jeunes Plants'!AH701,IF($J$9=50,'Jeunes Plants'!AI701,IF($J$9=51,'Jeunes Plants'!AJ701,IF($J$9=52,'Jeunes Plants'!AK701,IF($J$9=1,'Jeunes Plants'!AL701,IF($J$9=2,'Jeunes Plants'!AM701,IF($J$9=3,'Jeunes Plants'!AN701,IF($J$9=4,'Jeunes Plants'!AO701,IF($J$9=5,'Jeunes Plants'!AP701,IF($J$9=6,'Jeunes Plants'!AQ701,IF($J$9=7,'Jeunes Plants'!AR701,IF($J$9=8,'Jeunes Plants'!AS701,IF($J$9=9,'Jeunes Plants'!AT701,IF($J$9=10,'Jeunes Plants'!AU701,IF($J$9=11,'Jeunes Plants'!AV701,IF($J$9=12,'Jeunes Plants'!AW701,IF($J$9=13,'Jeunes Plants'!AX701,IF($J$9=14,'Jeunes Plants'!AY701,IF($J$9=15,'Jeunes Plants'!AZ701,IF($J$9=16,'Jeunes Plants'!BA701,IF($J$9=17,'Jeunes Plants'!BB701,IF($J$9=18,'Jeunes Plants'!BC701,IF($J$9=19,'Jeunes Plants'!BD701,IF($J$9=20,'Jeunes Plants'!BE701,IF($J$9=21,'Jeunes Plants'!BF701,IF($J$9=22,'Jeunes Plants'!BG701,IF($J$9=23,'Jeunes Plants'!BH701,IF($J$9=24,'Jeunes Plants'!BI701,IF($J$9=25,'Jeunes Plants'!BJ701,IF($J$9=26,'Jeunes Plants'!BK701,IF($J$9=27,'Jeunes Plants'!BL701,IF($J$9=28,'Jeunes Plants'!BM701,IF($J$9=29,'Jeunes Plants'!BN701,IF($J$9=30,'Jeunes Plants'!BO701,IF($J$9=31,'Jeunes Plants'!BP701,IF($J$9=32,'Jeunes Plants'!BQ701,IF($J$9=33,'Jeunes Plants'!BR701,IF($J$9=34,'Jeunes Plants'!BS701,IF($J$9=35,'Jeunes Plants'!B12604,))))))))))))))))))))))))))))))))))))))))))))))))))))</f>
        <v>0</v>
      </c>
      <c r="K973" s="103" t="str">
        <f>IF('Jeunes Plants'!R701=0,"","Erreur")</f>
        <v/>
      </c>
    </row>
    <row r="974" spans="1:11" x14ac:dyDescent="0.25">
      <c r="A974" s="103">
        <f>IF('Jeunes Plants'!A702&lt;&gt;"",'Jeunes Plants'!A702,"")</f>
        <v>26437</v>
      </c>
      <c r="B974" s="103" t="str">
        <f>IF('Jeunes Plants'!L702&lt;&gt;"",'Jeunes Plants'!L702,"")</f>
        <v>S7</v>
      </c>
      <c r="C974" s="107" t="str">
        <f>IF('Jeunes Plants'!B702&lt;&gt;"",'Jeunes Plants'!B702,"")</f>
        <v>OSTEOSPERMUM BESTIES</v>
      </c>
      <c r="D974" s="107" t="str">
        <f>IF('Jeunes Plants'!C702&lt;&gt;"",'Jeunes Plants'!C702,"")</f>
        <v>Dynamic Bicolor</v>
      </c>
      <c r="E974" s="103">
        <f>IF('Jeunes Plants'!H702&lt;&gt;"",'Jeunes Plants'!H702,"")</f>
        <v>6</v>
      </c>
      <c r="F974" s="103" t="str">
        <f>IF('Jeunes Plants'!E702&lt;&gt;"",'Jeunes Plants'!E702,"")</f>
        <v>B</v>
      </c>
      <c r="G974" s="103" t="str">
        <f>IF('Jeunes Plants'!N702&lt;&gt;"",'Jeunes Plants'!N702,"")</f>
        <v>M3</v>
      </c>
      <c r="H974" s="103" t="str">
        <f>IF('Jeunes Plants'!I702&lt;&gt;"",'Jeunes Plants'!I702,"")</f>
        <v>A</v>
      </c>
      <c r="I974" s="103">
        <f>IF('Jeunes Plants'!J702&lt;&gt;"",'Jeunes Plants'!J702,"")</f>
        <v>0.04</v>
      </c>
      <c r="J974" s="103">
        <f>IF($J$9=36,'Jeunes Plants'!U702,IF($J$9=37,'Jeunes Plants'!V702,IF($J$9=38,'Jeunes Plants'!W702,IF($J$9=39,'Jeunes Plants'!X702,IF($J$9=40,'Jeunes Plants'!Y702,IF($J$9=41,'Jeunes Plants'!Z702,IF($J$9=42,'Jeunes Plants'!AA702,IF($J$9=43,'Jeunes Plants'!AB702,IF($J$9=44,'Jeunes Plants'!AC702,IF($J$9=45,'Jeunes Plants'!AD702,IF($J$9=46,'Jeunes Plants'!AE702,IF($J$9=47,'Jeunes Plants'!AF702,IF($J$9=48,'Jeunes Plants'!AG702,IF($J$9=49,'Jeunes Plants'!AH702,IF($J$9=50,'Jeunes Plants'!AI702,IF($J$9=51,'Jeunes Plants'!AJ702,IF($J$9=52,'Jeunes Plants'!AK702,IF($J$9=1,'Jeunes Plants'!AL702,IF($J$9=2,'Jeunes Plants'!AM702,IF($J$9=3,'Jeunes Plants'!AN702,IF($J$9=4,'Jeunes Plants'!AO702,IF($J$9=5,'Jeunes Plants'!AP702,IF($J$9=6,'Jeunes Plants'!AQ702,IF($J$9=7,'Jeunes Plants'!AR702,IF($J$9=8,'Jeunes Plants'!AS702,IF($J$9=9,'Jeunes Plants'!AT702,IF($J$9=10,'Jeunes Plants'!AU702,IF($J$9=11,'Jeunes Plants'!AV702,IF($J$9=12,'Jeunes Plants'!AW702,IF($J$9=13,'Jeunes Plants'!AX702,IF($J$9=14,'Jeunes Plants'!AY702,IF($J$9=15,'Jeunes Plants'!AZ702,IF($J$9=16,'Jeunes Plants'!BA702,IF($J$9=17,'Jeunes Plants'!BB702,IF($J$9=18,'Jeunes Plants'!BC702,IF($J$9=19,'Jeunes Plants'!BD702,IF($J$9=20,'Jeunes Plants'!BE702,IF($J$9=21,'Jeunes Plants'!BF702,IF($J$9=22,'Jeunes Plants'!BG702,IF($J$9=23,'Jeunes Plants'!BH702,IF($J$9=24,'Jeunes Plants'!BI702,IF($J$9=25,'Jeunes Plants'!BJ702,IF($J$9=26,'Jeunes Plants'!BK702,IF($J$9=27,'Jeunes Plants'!BL702,IF($J$9=28,'Jeunes Plants'!BM702,IF($J$9=29,'Jeunes Plants'!BN702,IF($J$9=30,'Jeunes Plants'!BO702,IF($J$9=31,'Jeunes Plants'!BP702,IF($J$9=32,'Jeunes Plants'!BQ702,IF($J$9=33,'Jeunes Plants'!BR702,IF($J$9=34,'Jeunes Plants'!BS702,IF($J$9=35,'Jeunes Plants'!B12605,))))))))))))))))))))))))))))))))))))))))))))))))))))</f>
        <v>0</v>
      </c>
      <c r="K974" s="103" t="str">
        <f>IF('Jeunes Plants'!R702=0,"","Erreur")</f>
        <v/>
      </c>
    </row>
    <row r="975" spans="1:11" x14ac:dyDescent="0.25">
      <c r="A975" s="103">
        <f>IF('Jeunes Plants'!A703&lt;&gt;"",'Jeunes Plants'!A703,"")</f>
        <v>26438</v>
      </c>
      <c r="B975" s="103" t="str">
        <f>IF('Jeunes Plants'!L703&lt;&gt;"",'Jeunes Plants'!L703,"")</f>
        <v>S7</v>
      </c>
      <c r="C975" s="107" t="str">
        <f>IF('Jeunes Plants'!B703&lt;&gt;"",'Jeunes Plants'!B703,"")</f>
        <v>OSTEOSPERMUM BESTIES</v>
      </c>
      <c r="D975" s="107" t="str">
        <f>IF('Jeunes Plants'!C703&lt;&gt;"",'Jeunes Plants'!C703,"")</f>
        <v>Inspiring Orange</v>
      </c>
      <c r="E975" s="103">
        <f>IF('Jeunes Plants'!H703&lt;&gt;"",'Jeunes Plants'!H703,"")</f>
        <v>6</v>
      </c>
      <c r="F975" s="103" t="str">
        <f>IF('Jeunes Plants'!E703&lt;&gt;"",'Jeunes Plants'!E703,"")</f>
        <v>B</v>
      </c>
      <c r="G975" s="103" t="str">
        <f>IF('Jeunes Plants'!N703&lt;&gt;"",'Jeunes Plants'!N703,"")</f>
        <v>M3</v>
      </c>
      <c r="H975" s="103" t="str">
        <f>IF('Jeunes Plants'!I703&lt;&gt;"",'Jeunes Plants'!I703,"")</f>
        <v>A</v>
      </c>
      <c r="I975" s="103">
        <f>IF('Jeunes Plants'!J703&lt;&gt;"",'Jeunes Plants'!J703,"")</f>
        <v>0.04</v>
      </c>
      <c r="J975" s="103">
        <f>IF($J$9=36,'Jeunes Plants'!U703,IF($J$9=37,'Jeunes Plants'!V703,IF($J$9=38,'Jeunes Plants'!W703,IF($J$9=39,'Jeunes Plants'!X703,IF($J$9=40,'Jeunes Plants'!Y703,IF($J$9=41,'Jeunes Plants'!Z703,IF($J$9=42,'Jeunes Plants'!AA703,IF($J$9=43,'Jeunes Plants'!AB703,IF($J$9=44,'Jeunes Plants'!AC703,IF($J$9=45,'Jeunes Plants'!AD703,IF($J$9=46,'Jeunes Plants'!AE703,IF($J$9=47,'Jeunes Plants'!AF703,IF($J$9=48,'Jeunes Plants'!AG703,IF($J$9=49,'Jeunes Plants'!AH703,IF($J$9=50,'Jeunes Plants'!AI703,IF($J$9=51,'Jeunes Plants'!AJ703,IF($J$9=52,'Jeunes Plants'!AK703,IF($J$9=1,'Jeunes Plants'!AL703,IF($J$9=2,'Jeunes Plants'!AM703,IF($J$9=3,'Jeunes Plants'!AN703,IF($J$9=4,'Jeunes Plants'!AO703,IF($J$9=5,'Jeunes Plants'!AP703,IF($J$9=6,'Jeunes Plants'!AQ703,IF($J$9=7,'Jeunes Plants'!AR703,IF($J$9=8,'Jeunes Plants'!AS703,IF($J$9=9,'Jeunes Plants'!AT703,IF($J$9=10,'Jeunes Plants'!AU703,IF($J$9=11,'Jeunes Plants'!AV703,IF($J$9=12,'Jeunes Plants'!AW703,IF($J$9=13,'Jeunes Plants'!AX703,IF($J$9=14,'Jeunes Plants'!AY703,IF($J$9=15,'Jeunes Plants'!AZ703,IF($J$9=16,'Jeunes Plants'!BA703,IF($J$9=17,'Jeunes Plants'!BB703,IF($J$9=18,'Jeunes Plants'!BC703,IF($J$9=19,'Jeunes Plants'!BD703,IF($J$9=20,'Jeunes Plants'!BE703,IF($J$9=21,'Jeunes Plants'!BF703,IF($J$9=22,'Jeunes Plants'!BG703,IF($J$9=23,'Jeunes Plants'!BH703,IF($J$9=24,'Jeunes Plants'!BI703,IF($J$9=25,'Jeunes Plants'!BJ703,IF($J$9=26,'Jeunes Plants'!BK703,IF($J$9=27,'Jeunes Plants'!BL703,IF($J$9=28,'Jeunes Plants'!BM703,IF($J$9=29,'Jeunes Plants'!BN703,IF($J$9=30,'Jeunes Plants'!BO703,IF($J$9=31,'Jeunes Plants'!BP703,IF($J$9=32,'Jeunes Plants'!BQ703,IF($J$9=33,'Jeunes Plants'!BR703,IF($J$9=34,'Jeunes Plants'!BS703,IF($J$9=35,'Jeunes Plants'!B12606,))))))))))))))))))))))))))))))))))))))))))))))))))))</f>
        <v>0</v>
      </c>
      <c r="K975" s="103" t="str">
        <f>IF('Jeunes Plants'!R703=0,"","Erreur")</f>
        <v/>
      </c>
    </row>
    <row r="976" spans="1:11" x14ac:dyDescent="0.25">
      <c r="A976" s="103">
        <f>IF('Jeunes Plants'!A704&lt;&gt;"",'Jeunes Plants'!A704,"")</f>
        <v>26439</v>
      </c>
      <c r="B976" s="103" t="str">
        <f>IF('Jeunes Plants'!L704&lt;&gt;"",'Jeunes Plants'!L704,"")</f>
        <v>S7</v>
      </c>
      <c r="C976" s="107" t="str">
        <f>IF('Jeunes Plants'!B704&lt;&gt;"",'Jeunes Plants'!B704,"")</f>
        <v>OSTEOSPERMUM BESTIES</v>
      </c>
      <c r="D976" s="107" t="str">
        <f>IF('Jeunes Plants'!C704&lt;&gt;"",'Jeunes Plants'!C704,"")</f>
        <v>Optimistic Pink</v>
      </c>
      <c r="E976" s="103">
        <f>IF('Jeunes Plants'!H704&lt;&gt;"",'Jeunes Plants'!H704,"")</f>
        <v>6</v>
      </c>
      <c r="F976" s="103" t="str">
        <f>IF('Jeunes Plants'!E704&lt;&gt;"",'Jeunes Plants'!E704,"")</f>
        <v>B</v>
      </c>
      <c r="G976" s="103" t="str">
        <f>IF('Jeunes Plants'!N704&lt;&gt;"",'Jeunes Plants'!N704,"")</f>
        <v>M3</v>
      </c>
      <c r="H976" s="103" t="str">
        <f>IF('Jeunes Plants'!I704&lt;&gt;"",'Jeunes Plants'!I704,"")</f>
        <v>A</v>
      </c>
      <c r="I976" s="103">
        <f>IF('Jeunes Plants'!J704&lt;&gt;"",'Jeunes Plants'!J704,"")</f>
        <v>0.04</v>
      </c>
      <c r="J976" s="103">
        <f>IF($J$9=36,'Jeunes Plants'!U704,IF($J$9=37,'Jeunes Plants'!V704,IF($J$9=38,'Jeunes Plants'!W704,IF($J$9=39,'Jeunes Plants'!X704,IF($J$9=40,'Jeunes Plants'!Y704,IF($J$9=41,'Jeunes Plants'!Z704,IF($J$9=42,'Jeunes Plants'!AA704,IF($J$9=43,'Jeunes Plants'!AB704,IF($J$9=44,'Jeunes Plants'!AC704,IF($J$9=45,'Jeunes Plants'!AD704,IF($J$9=46,'Jeunes Plants'!AE704,IF($J$9=47,'Jeunes Plants'!AF704,IF($J$9=48,'Jeunes Plants'!AG704,IF($J$9=49,'Jeunes Plants'!AH704,IF($J$9=50,'Jeunes Plants'!AI704,IF($J$9=51,'Jeunes Plants'!AJ704,IF($J$9=52,'Jeunes Plants'!AK704,IF($J$9=1,'Jeunes Plants'!AL704,IF($J$9=2,'Jeunes Plants'!AM704,IF($J$9=3,'Jeunes Plants'!AN704,IF($J$9=4,'Jeunes Plants'!AO704,IF($J$9=5,'Jeunes Plants'!AP704,IF($J$9=6,'Jeunes Plants'!AQ704,IF($J$9=7,'Jeunes Plants'!AR704,IF($J$9=8,'Jeunes Plants'!AS704,IF($J$9=9,'Jeunes Plants'!AT704,IF($J$9=10,'Jeunes Plants'!AU704,IF($J$9=11,'Jeunes Plants'!AV704,IF($J$9=12,'Jeunes Plants'!AW704,IF($J$9=13,'Jeunes Plants'!AX704,IF($J$9=14,'Jeunes Plants'!AY704,IF($J$9=15,'Jeunes Plants'!AZ704,IF($J$9=16,'Jeunes Plants'!BA704,IF($J$9=17,'Jeunes Plants'!BB704,IF($J$9=18,'Jeunes Plants'!BC704,IF($J$9=19,'Jeunes Plants'!BD704,IF($J$9=20,'Jeunes Plants'!BE704,IF($J$9=21,'Jeunes Plants'!BF704,IF($J$9=22,'Jeunes Plants'!BG704,IF($J$9=23,'Jeunes Plants'!BH704,IF($J$9=24,'Jeunes Plants'!BI704,IF($J$9=25,'Jeunes Plants'!BJ704,IF($J$9=26,'Jeunes Plants'!BK704,IF($J$9=27,'Jeunes Plants'!BL704,IF($J$9=28,'Jeunes Plants'!BM704,IF($J$9=29,'Jeunes Plants'!BN704,IF($J$9=30,'Jeunes Plants'!BO704,IF($J$9=31,'Jeunes Plants'!BP704,IF($J$9=32,'Jeunes Plants'!BQ704,IF($J$9=33,'Jeunes Plants'!BR704,IF($J$9=34,'Jeunes Plants'!BS704,IF($J$9=35,'Jeunes Plants'!B12607,))))))))))))))))))))))))))))))))))))))))))))))))))))</f>
        <v>0</v>
      </c>
      <c r="K976" s="103" t="str">
        <f>IF('Jeunes Plants'!R704=0,"","Erreur")</f>
        <v/>
      </c>
    </row>
    <row r="977" spans="1:11" x14ac:dyDescent="0.25">
      <c r="A977" s="103">
        <f>IF('Jeunes Plants'!A705&lt;&gt;"",'Jeunes Plants'!A705,"")</f>
        <v>26440</v>
      </c>
      <c r="B977" s="103" t="str">
        <f>IF('Jeunes Plants'!L705&lt;&gt;"",'Jeunes Plants'!L705,"")</f>
        <v>S7</v>
      </c>
      <c r="C977" s="107" t="str">
        <f>IF('Jeunes Plants'!B705&lt;&gt;"",'Jeunes Plants'!B705,"")</f>
        <v>OSTEOSPERMUM BESTIES</v>
      </c>
      <c r="D977" s="107" t="str">
        <f>IF('Jeunes Plants'!C705&lt;&gt;"",'Jeunes Plants'!C705,"")</f>
        <v>Positive Yellow</v>
      </c>
      <c r="E977" s="103">
        <f>IF('Jeunes Plants'!H705&lt;&gt;"",'Jeunes Plants'!H705,"")</f>
        <v>6</v>
      </c>
      <c r="F977" s="103" t="str">
        <f>IF('Jeunes Plants'!E705&lt;&gt;"",'Jeunes Plants'!E705,"")</f>
        <v>B</v>
      </c>
      <c r="G977" s="103" t="str">
        <f>IF('Jeunes Plants'!N705&lt;&gt;"",'Jeunes Plants'!N705,"")</f>
        <v>M3</v>
      </c>
      <c r="H977" s="103" t="str">
        <f>IF('Jeunes Plants'!I705&lt;&gt;"",'Jeunes Plants'!I705,"")</f>
        <v>A</v>
      </c>
      <c r="I977" s="103">
        <f>IF('Jeunes Plants'!J705&lt;&gt;"",'Jeunes Plants'!J705,"")</f>
        <v>0.04</v>
      </c>
      <c r="J977" s="103">
        <f>IF($J$9=36,'Jeunes Plants'!U705,IF($J$9=37,'Jeunes Plants'!V705,IF($J$9=38,'Jeunes Plants'!W705,IF($J$9=39,'Jeunes Plants'!X705,IF($J$9=40,'Jeunes Plants'!Y705,IF($J$9=41,'Jeunes Plants'!Z705,IF($J$9=42,'Jeunes Plants'!AA705,IF($J$9=43,'Jeunes Plants'!AB705,IF($J$9=44,'Jeunes Plants'!AC705,IF($J$9=45,'Jeunes Plants'!AD705,IF($J$9=46,'Jeunes Plants'!AE705,IF($J$9=47,'Jeunes Plants'!AF705,IF($J$9=48,'Jeunes Plants'!AG705,IF($J$9=49,'Jeunes Plants'!AH705,IF($J$9=50,'Jeunes Plants'!AI705,IF($J$9=51,'Jeunes Plants'!AJ705,IF($J$9=52,'Jeunes Plants'!AK705,IF($J$9=1,'Jeunes Plants'!AL705,IF($J$9=2,'Jeunes Plants'!AM705,IF($J$9=3,'Jeunes Plants'!AN705,IF($J$9=4,'Jeunes Plants'!AO705,IF($J$9=5,'Jeunes Plants'!AP705,IF($J$9=6,'Jeunes Plants'!AQ705,IF($J$9=7,'Jeunes Plants'!AR705,IF($J$9=8,'Jeunes Plants'!AS705,IF($J$9=9,'Jeunes Plants'!AT705,IF($J$9=10,'Jeunes Plants'!AU705,IF($J$9=11,'Jeunes Plants'!AV705,IF($J$9=12,'Jeunes Plants'!AW705,IF($J$9=13,'Jeunes Plants'!AX705,IF($J$9=14,'Jeunes Plants'!AY705,IF($J$9=15,'Jeunes Plants'!AZ705,IF($J$9=16,'Jeunes Plants'!BA705,IF($J$9=17,'Jeunes Plants'!BB705,IF($J$9=18,'Jeunes Plants'!BC705,IF($J$9=19,'Jeunes Plants'!BD705,IF($J$9=20,'Jeunes Plants'!BE705,IF($J$9=21,'Jeunes Plants'!BF705,IF($J$9=22,'Jeunes Plants'!BG705,IF($J$9=23,'Jeunes Plants'!BH705,IF($J$9=24,'Jeunes Plants'!BI705,IF($J$9=25,'Jeunes Plants'!BJ705,IF($J$9=26,'Jeunes Plants'!BK705,IF($J$9=27,'Jeunes Plants'!BL705,IF($J$9=28,'Jeunes Plants'!BM705,IF($J$9=29,'Jeunes Plants'!BN705,IF($J$9=30,'Jeunes Plants'!BO705,IF($J$9=31,'Jeunes Plants'!BP705,IF($J$9=32,'Jeunes Plants'!BQ705,IF($J$9=33,'Jeunes Plants'!BR705,IF($J$9=34,'Jeunes Plants'!BS705,IF($J$9=35,'Jeunes Plants'!B12608,))))))))))))))))))))))))))))))))))))))))))))))))))))</f>
        <v>0</v>
      </c>
      <c r="K977" s="103" t="str">
        <f>IF('Jeunes Plants'!R705=0,"","Erreur")</f>
        <v/>
      </c>
    </row>
    <row r="978" spans="1:11" x14ac:dyDescent="0.25">
      <c r="A978" s="103">
        <f>IF('Jeunes Plants'!A706&lt;&gt;"",'Jeunes Plants'!A706,"")</f>
        <v>26441</v>
      </c>
      <c r="B978" s="103" t="str">
        <f>IF('Jeunes Plants'!L706&lt;&gt;"",'Jeunes Plants'!L706,"")</f>
        <v>S7</v>
      </c>
      <c r="C978" s="107" t="str">
        <f>IF('Jeunes Plants'!B706&lt;&gt;"",'Jeunes Plants'!B706,"")</f>
        <v>OSTEOSPERMUM BESTIES</v>
      </c>
      <c r="D978" s="107" t="str">
        <f>IF('Jeunes Plants'!C706&lt;&gt;"",'Jeunes Plants'!C706,"")</f>
        <v>Trusty Amethyst</v>
      </c>
      <c r="E978" s="103">
        <f>IF('Jeunes Plants'!H706&lt;&gt;"",'Jeunes Plants'!H706,"")</f>
        <v>6</v>
      </c>
      <c r="F978" s="103" t="str">
        <f>IF('Jeunes Plants'!E706&lt;&gt;"",'Jeunes Plants'!E706,"")</f>
        <v>B</v>
      </c>
      <c r="G978" s="103" t="str">
        <f>IF('Jeunes Plants'!N706&lt;&gt;"",'Jeunes Plants'!N706,"")</f>
        <v>M3</v>
      </c>
      <c r="H978" s="103" t="str">
        <f>IF('Jeunes Plants'!I706&lt;&gt;"",'Jeunes Plants'!I706,"")</f>
        <v>A</v>
      </c>
      <c r="I978" s="103">
        <f>IF('Jeunes Plants'!J706&lt;&gt;"",'Jeunes Plants'!J706,"")</f>
        <v>0.04</v>
      </c>
      <c r="J978" s="103">
        <f>IF($J$9=36,'Jeunes Plants'!U706,IF($J$9=37,'Jeunes Plants'!V706,IF($J$9=38,'Jeunes Plants'!W706,IF($J$9=39,'Jeunes Plants'!X706,IF($J$9=40,'Jeunes Plants'!Y706,IF($J$9=41,'Jeunes Plants'!Z706,IF($J$9=42,'Jeunes Plants'!AA706,IF($J$9=43,'Jeunes Plants'!AB706,IF($J$9=44,'Jeunes Plants'!AC706,IF($J$9=45,'Jeunes Plants'!AD706,IF($J$9=46,'Jeunes Plants'!AE706,IF($J$9=47,'Jeunes Plants'!AF706,IF($J$9=48,'Jeunes Plants'!AG706,IF($J$9=49,'Jeunes Plants'!AH706,IF($J$9=50,'Jeunes Plants'!AI706,IF($J$9=51,'Jeunes Plants'!AJ706,IF($J$9=52,'Jeunes Plants'!AK706,IF($J$9=1,'Jeunes Plants'!AL706,IF($J$9=2,'Jeunes Plants'!AM706,IF($J$9=3,'Jeunes Plants'!AN706,IF($J$9=4,'Jeunes Plants'!AO706,IF($J$9=5,'Jeunes Plants'!AP706,IF($J$9=6,'Jeunes Plants'!AQ706,IF($J$9=7,'Jeunes Plants'!AR706,IF($J$9=8,'Jeunes Plants'!AS706,IF($J$9=9,'Jeunes Plants'!AT706,IF($J$9=10,'Jeunes Plants'!AU706,IF($J$9=11,'Jeunes Plants'!AV706,IF($J$9=12,'Jeunes Plants'!AW706,IF($J$9=13,'Jeunes Plants'!AX706,IF($J$9=14,'Jeunes Plants'!AY706,IF($J$9=15,'Jeunes Plants'!AZ706,IF($J$9=16,'Jeunes Plants'!BA706,IF($J$9=17,'Jeunes Plants'!BB706,IF($J$9=18,'Jeunes Plants'!BC706,IF($J$9=19,'Jeunes Plants'!BD706,IF($J$9=20,'Jeunes Plants'!BE706,IF($J$9=21,'Jeunes Plants'!BF706,IF($J$9=22,'Jeunes Plants'!BG706,IF($J$9=23,'Jeunes Plants'!BH706,IF($J$9=24,'Jeunes Plants'!BI706,IF($J$9=25,'Jeunes Plants'!BJ706,IF($J$9=26,'Jeunes Plants'!BK706,IF($J$9=27,'Jeunes Plants'!BL706,IF($J$9=28,'Jeunes Plants'!BM706,IF($J$9=29,'Jeunes Plants'!BN706,IF($J$9=30,'Jeunes Plants'!BO706,IF($J$9=31,'Jeunes Plants'!BP706,IF($J$9=32,'Jeunes Plants'!BQ706,IF($J$9=33,'Jeunes Plants'!BR706,IF($J$9=34,'Jeunes Plants'!BS706,IF($J$9=35,'Jeunes Plants'!B12609,))))))))))))))))))))))))))))))))))))))))))))))))))))</f>
        <v>0</v>
      </c>
      <c r="K978" s="103" t="str">
        <f>IF('Jeunes Plants'!R706=0,"","Erreur")</f>
        <v/>
      </c>
    </row>
    <row r="979" spans="1:11" x14ac:dyDescent="0.25">
      <c r="A979" s="103">
        <f>IF('Jeunes Plants'!A707&lt;&gt;"",'Jeunes Plants'!A707,"")</f>
        <v>26812</v>
      </c>
      <c r="B979" s="103" t="str">
        <f>IF('Jeunes Plants'!L707&lt;&gt;"",'Jeunes Plants'!L707,"")</f>
        <v>S7</v>
      </c>
      <c r="C979" s="107" t="str">
        <f>IF('Jeunes Plants'!B707&lt;&gt;"",'Jeunes Plants'!B707,"")</f>
        <v>OSTEOSPERMUM BESTIES</v>
      </c>
      <c r="D979" s="107" t="str">
        <f>IF('Jeunes Plants'!C707&lt;&gt;"",'Jeunes Plants'!C707,"")</f>
        <v>Variés</v>
      </c>
      <c r="E979" s="103">
        <f>IF('Jeunes Plants'!H707&lt;&gt;"",'Jeunes Plants'!H707,"")</f>
        <v>6</v>
      </c>
      <c r="F979" s="103" t="str">
        <f>IF('Jeunes Plants'!E707&lt;&gt;"",'Jeunes Plants'!E707,"")</f>
        <v>B</v>
      </c>
      <c r="G979" s="103" t="str">
        <f>IF('Jeunes Plants'!N707&lt;&gt;"",'Jeunes Plants'!N707,"")</f>
        <v>M3</v>
      </c>
      <c r="H979" s="103" t="str">
        <f>IF('Jeunes Plants'!I707&lt;&gt;"",'Jeunes Plants'!I707,"")</f>
        <v>A</v>
      </c>
      <c r="I979" s="103">
        <f>IF('Jeunes Plants'!J707&lt;&gt;"",'Jeunes Plants'!J707,"")</f>
        <v>0.04</v>
      </c>
      <c r="J979" s="103">
        <f>IF($J$9=36,'Jeunes Plants'!U707,IF($J$9=37,'Jeunes Plants'!V707,IF($J$9=38,'Jeunes Plants'!W707,IF($J$9=39,'Jeunes Plants'!X707,IF($J$9=40,'Jeunes Plants'!Y707,IF($J$9=41,'Jeunes Plants'!Z707,IF($J$9=42,'Jeunes Plants'!AA707,IF($J$9=43,'Jeunes Plants'!AB707,IF($J$9=44,'Jeunes Plants'!AC707,IF($J$9=45,'Jeunes Plants'!AD707,IF($J$9=46,'Jeunes Plants'!AE707,IF($J$9=47,'Jeunes Plants'!AF707,IF($J$9=48,'Jeunes Plants'!AG707,IF($J$9=49,'Jeunes Plants'!AH707,IF($J$9=50,'Jeunes Plants'!AI707,IF($J$9=51,'Jeunes Plants'!AJ707,IF($J$9=52,'Jeunes Plants'!AK707,IF($J$9=1,'Jeunes Plants'!AL707,IF($J$9=2,'Jeunes Plants'!AM707,IF($J$9=3,'Jeunes Plants'!AN707,IF($J$9=4,'Jeunes Plants'!AO707,IF($J$9=5,'Jeunes Plants'!AP707,IF($J$9=6,'Jeunes Plants'!AQ707,IF($J$9=7,'Jeunes Plants'!AR707,IF($J$9=8,'Jeunes Plants'!AS707,IF($J$9=9,'Jeunes Plants'!AT707,IF($J$9=10,'Jeunes Plants'!AU707,IF($J$9=11,'Jeunes Plants'!AV707,IF($J$9=12,'Jeunes Plants'!AW707,IF($J$9=13,'Jeunes Plants'!AX707,IF($J$9=14,'Jeunes Plants'!AY707,IF($J$9=15,'Jeunes Plants'!AZ707,IF($J$9=16,'Jeunes Plants'!BA707,IF($J$9=17,'Jeunes Plants'!BB707,IF($J$9=18,'Jeunes Plants'!BC707,IF($J$9=19,'Jeunes Plants'!BD707,IF($J$9=20,'Jeunes Plants'!BE707,IF($J$9=21,'Jeunes Plants'!BF707,IF($J$9=22,'Jeunes Plants'!BG707,IF($J$9=23,'Jeunes Plants'!BH707,IF($J$9=24,'Jeunes Plants'!BI707,IF($J$9=25,'Jeunes Plants'!BJ707,IF($J$9=26,'Jeunes Plants'!BK707,IF($J$9=27,'Jeunes Plants'!BL707,IF($J$9=28,'Jeunes Plants'!BM707,IF($J$9=29,'Jeunes Plants'!BN707,IF($J$9=30,'Jeunes Plants'!BO707,IF($J$9=31,'Jeunes Plants'!BP707,IF($J$9=32,'Jeunes Plants'!BQ707,IF($J$9=33,'Jeunes Plants'!BR707,IF($J$9=34,'Jeunes Plants'!BS707,IF($J$9=35,'Jeunes Plants'!B12610,))))))))))))))))))))))))))))))))))))))))))))))))))))</f>
        <v>0</v>
      </c>
      <c r="K979" s="103" t="str">
        <f>IF('Jeunes Plants'!R707=0,"","Erreur")</f>
        <v/>
      </c>
    </row>
    <row r="980" spans="1:11" x14ac:dyDescent="0.25">
      <c r="A980" s="450"/>
      <c r="B980" s="450"/>
      <c r="C980" s="451" t="s">
        <v>1950</v>
      </c>
      <c r="D980" s="451"/>
      <c r="E980" s="450"/>
      <c r="F980" s="450"/>
      <c r="G980" s="450"/>
      <c r="H980" s="450"/>
      <c r="I980" s="450"/>
      <c r="J980" s="450">
        <f>SUBTOTAL(9,J972:J979)</f>
        <v>0</v>
      </c>
      <c r="K980" s="450"/>
    </row>
    <row r="981" spans="1:11" x14ac:dyDescent="0.25">
      <c r="A981" s="103">
        <f>IF('Jeunes Plants'!A708&lt;&gt;"",'Jeunes Plants'!A708,"")</f>
        <v>14854</v>
      </c>
      <c r="B981" s="103" t="str">
        <f>IF('Jeunes Plants'!L708&lt;&gt;"",'Jeunes Plants'!L708,"")</f>
        <v>S7</v>
      </c>
      <c r="C981" s="107" t="str">
        <f>IF('Jeunes Plants'!B708&lt;&gt;"",'Jeunes Plants'!B708,"")</f>
        <v>OSTEOSPERMUM SUNNY</v>
      </c>
      <c r="D981" s="107" t="str">
        <f>IF('Jeunes Plants'!C708&lt;&gt;"",'Jeunes Plants'!C708,"")</f>
        <v>Asti</v>
      </c>
      <c r="E981" s="103">
        <f>IF('Jeunes Plants'!H708&lt;&gt;"",'Jeunes Plants'!H708,"")</f>
        <v>6</v>
      </c>
      <c r="F981" s="103" t="str">
        <f>IF('Jeunes Plants'!E708&lt;&gt;"",'Jeunes Plants'!E708,"")</f>
        <v>B</v>
      </c>
      <c r="G981" s="103" t="str">
        <f>IF('Jeunes Plants'!N708&lt;&gt;"",'Jeunes Plants'!N708,"")</f>
        <v>M3</v>
      </c>
      <c r="H981" s="103" t="str">
        <f>IF('Jeunes Plants'!I708&lt;&gt;"",'Jeunes Plants'!I708,"")</f>
        <v>A</v>
      </c>
      <c r="I981" s="103">
        <f>IF('Jeunes Plants'!J708&lt;&gt;"",'Jeunes Plants'!J708,"")</f>
        <v>0.04</v>
      </c>
      <c r="J981" s="103">
        <f>IF($J$9=36,'Jeunes Plants'!U708,IF($J$9=37,'Jeunes Plants'!V708,IF($J$9=38,'Jeunes Plants'!W708,IF($J$9=39,'Jeunes Plants'!X708,IF($J$9=40,'Jeunes Plants'!Y708,IF($J$9=41,'Jeunes Plants'!Z708,IF($J$9=42,'Jeunes Plants'!AA708,IF($J$9=43,'Jeunes Plants'!AB708,IF($J$9=44,'Jeunes Plants'!AC708,IF($J$9=45,'Jeunes Plants'!AD708,IF($J$9=46,'Jeunes Plants'!AE708,IF($J$9=47,'Jeunes Plants'!AF708,IF($J$9=48,'Jeunes Plants'!AG708,IF($J$9=49,'Jeunes Plants'!AH708,IF($J$9=50,'Jeunes Plants'!AI708,IF($J$9=51,'Jeunes Plants'!AJ708,IF($J$9=52,'Jeunes Plants'!AK708,IF($J$9=1,'Jeunes Plants'!AL708,IF($J$9=2,'Jeunes Plants'!AM708,IF($J$9=3,'Jeunes Plants'!AN708,IF($J$9=4,'Jeunes Plants'!AO708,IF($J$9=5,'Jeunes Plants'!AP708,IF($J$9=6,'Jeunes Plants'!AQ708,IF($J$9=7,'Jeunes Plants'!AR708,IF($J$9=8,'Jeunes Plants'!AS708,IF($J$9=9,'Jeunes Plants'!AT708,IF($J$9=10,'Jeunes Plants'!AU708,IF($J$9=11,'Jeunes Plants'!AV708,IF($J$9=12,'Jeunes Plants'!AW708,IF($J$9=13,'Jeunes Plants'!AX708,IF($J$9=14,'Jeunes Plants'!AY708,IF($J$9=15,'Jeunes Plants'!AZ708,IF($J$9=16,'Jeunes Plants'!BA708,IF($J$9=17,'Jeunes Plants'!BB708,IF($J$9=18,'Jeunes Plants'!BC708,IF($J$9=19,'Jeunes Plants'!BD708,IF($J$9=20,'Jeunes Plants'!BE708,IF($J$9=21,'Jeunes Plants'!BF708,IF($J$9=22,'Jeunes Plants'!BG708,IF($J$9=23,'Jeunes Plants'!BH708,IF($J$9=24,'Jeunes Plants'!BI708,IF($J$9=25,'Jeunes Plants'!BJ708,IF($J$9=26,'Jeunes Plants'!BK708,IF($J$9=27,'Jeunes Plants'!BL708,IF($J$9=28,'Jeunes Plants'!BM708,IF($J$9=29,'Jeunes Plants'!BN708,IF($J$9=30,'Jeunes Plants'!BO708,IF($J$9=31,'Jeunes Plants'!BP708,IF($J$9=32,'Jeunes Plants'!BQ708,IF($J$9=33,'Jeunes Plants'!BR708,IF($J$9=34,'Jeunes Plants'!BS708,IF($J$9=35,'Jeunes Plants'!B12611,))))))))))))))))))))))))))))))))))))))))))))))))))))</f>
        <v>0</v>
      </c>
      <c r="K981" s="103" t="str">
        <f>IF('Jeunes Plants'!R708=0,"","Erreur")</f>
        <v/>
      </c>
    </row>
    <row r="982" spans="1:11" x14ac:dyDescent="0.25">
      <c r="A982" s="103">
        <f>IF('Jeunes Plants'!A709&lt;&gt;"",'Jeunes Plants'!A709,"")</f>
        <v>14849</v>
      </c>
      <c r="B982" s="103" t="str">
        <f>IF('Jeunes Plants'!L709&lt;&gt;"",'Jeunes Plants'!L709,"")</f>
        <v>S7</v>
      </c>
      <c r="C982" s="107" t="str">
        <f>IF('Jeunes Plants'!B709&lt;&gt;"",'Jeunes Plants'!B709,"")</f>
        <v>OSTEOSPERMUM SUNNY</v>
      </c>
      <c r="D982" s="107" t="str">
        <f>IF('Jeunes Plants'!C709&lt;&gt;"",'Jeunes Plants'!C709,"")</f>
        <v>Dixie</v>
      </c>
      <c r="E982" s="103">
        <f>IF('Jeunes Plants'!H709&lt;&gt;"",'Jeunes Plants'!H709,"")</f>
        <v>6</v>
      </c>
      <c r="F982" s="103" t="str">
        <f>IF('Jeunes Plants'!E709&lt;&gt;"",'Jeunes Plants'!E709,"")</f>
        <v>B</v>
      </c>
      <c r="G982" s="103" t="str">
        <f>IF('Jeunes Plants'!N709&lt;&gt;"",'Jeunes Plants'!N709,"")</f>
        <v>M3</v>
      </c>
      <c r="H982" s="103" t="str">
        <f>IF('Jeunes Plants'!I709&lt;&gt;"",'Jeunes Plants'!I709,"")</f>
        <v>A</v>
      </c>
      <c r="I982" s="103">
        <f>IF('Jeunes Plants'!J709&lt;&gt;"",'Jeunes Plants'!J709,"")</f>
        <v>0.04</v>
      </c>
      <c r="J982" s="103">
        <f>IF($J$9=36,'Jeunes Plants'!U709,IF($J$9=37,'Jeunes Plants'!V709,IF($J$9=38,'Jeunes Plants'!W709,IF($J$9=39,'Jeunes Plants'!X709,IF($J$9=40,'Jeunes Plants'!Y709,IF($J$9=41,'Jeunes Plants'!Z709,IF($J$9=42,'Jeunes Plants'!AA709,IF($J$9=43,'Jeunes Plants'!AB709,IF($J$9=44,'Jeunes Plants'!AC709,IF($J$9=45,'Jeunes Plants'!AD709,IF($J$9=46,'Jeunes Plants'!AE709,IF($J$9=47,'Jeunes Plants'!AF709,IF($J$9=48,'Jeunes Plants'!AG709,IF($J$9=49,'Jeunes Plants'!AH709,IF($J$9=50,'Jeunes Plants'!AI709,IF($J$9=51,'Jeunes Plants'!AJ709,IF($J$9=52,'Jeunes Plants'!AK709,IF($J$9=1,'Jeunes Plants'!AL709,IF($J$9=2,'Jeunes Plants'!AM709,IF($J$9=3,'Jeunes Plants'!AN709,IF($J$9=4,'Jeunes Plants'!AO709,IF($J$9=5,'Jeunes Plants'!AP709,IF($J$9=6,'Jeunes Plants'!AQ709,IF($J$9=7,'Jeunes Plants'!AR709,IF($J$9=8,'Jeunes Plants'!AS709,IF($J$9=9,'Jeunes Plants'!AT709,IF($J$9=10,'Jeunes Plants'!AU709,IF($J$9=11,'Jeunes Plants'!AV709,IF($J$9=12,'Jeunes Plants'!AW709,IF($J$9=13,'Jeunes Plants'!AX709,IF($J$9=14,'Jeunes Plants'!AY709,IF($J$9=15,'Jeunes Plants'!AZ709,IF($J$9=16,'Jeunes Plants'!BA709,IF($J$9=17,'Jeunes Plants'!BB709,IF($J$9=18,'Jeunes Plants'!BC709,IF($J$9=19,'Jeunes Plants'!BD709,IF($J$9=20,'Jeunes Plants'!BE709,IF($J$9=21,'Jeunes Plants'!BF709,IF($J$9=22,'Jeunes Plants'!BG709,IF($J$9=23,'Jeunes Plants'!BH709,IF($J$9=24,'Jeunes Plants'!BI709,IF($J$9=25,'Jeunes Plants'!BJ709,IF($J$9=26,'Jeunes Plants'!BK709,IF($J$9=27,'Jeunes Plants'!BL709,IF($J$9=28,'Jeunes Plants'!BM709,IF($J$9=29,'Jeunes Plants'!BN709,IF($J$9=30,'Jeunes Plants'!BO709,IF($J$9=31,'Jeunes Plants'!BP709,IF($J$9=32,'Jeunes Plants'!BQ709,IF($J$9=33,'Jeunes Plants'!BR709,IF($J$9=34,'Jeunes Plants'!BS709,IF($J$9=35,'Jeunes Plants'!B12612,))))))))))))))))))))))))))))))))))))))))))))))))))))</f>
        <v>0</v>
      </c>
      <c r="K982" s="103" t="str">
        <f>IF('Jeunes Plants'!R709=0,"","Erreur")</f>
        <v/>
      </c>
    </row>
    <row r="983" spans="1:11" x14ac:dyDescent="0.25">
      <c r="A983" s="103">
        <f>IF('Jeunes Plants'!A710&lt;&gt;"",'Jeunes Plants'!A710,"")</f>
        <v>22938</v>
      </c>
      <c r="B983" s="103" t="str">
        <f>IF('Jeunes Plants'!L710&lt;&gt;"",'Jeunes Plants'!L710,"")</f>
        <v>S7</v>
      </c>
      <c r="C983" s="107" t="str">
        <f>IF('Jeunes Plants'!B710&lt;&gt;"",'Jeunes Plants'!B710,"")</f>
        <v>OSTEOSPERMUM SUNNY</v>
      </c>
      <c r="D983" s="107" t="str">
        <f>IF('Jeunes Plants'!C710&lt;&gt;"",'Jeunes Plants'!C710,"")</f>
        <v>Emma</v>
      </c>
      <c r="E983" s="103">
        <f>IF('Jeunes Plants'!H710&lt;&gt;"",'Jeunes Plants'!H710,"")</f>
        <v>6</v>
      </c>
      <c r="F983" s="103" t="str">
        <f>IF('Jeunes Plants'!E710&lt;&gt;"",'Jeunes Plants'!E710,"")</f>
        <v>B</v>
      </c>
      <c r="G983" s="103" t="str">
        <f>IF('Jeunes Plants'!N710&lt;&gt;"",'Jeunes Plants'!N710,"")</f>
        <v>M3</v>
      </c>
      <c r="H983" s="103" t="str">
        <f>IF('Jeunes Plants'!I710&lt;&gt;"",'Jeunes Plants'!I710,"")</f>
        <v>A</v>
      </c>
      <c r="I983" s="103">
        <f>IF('Jeunes Plants'!J710&lt;&gt;"",'Jeunes Plants'!J710,"")</f>
        <v>0.04</v>
      </c>
      <c r="J983" s="103">
        <f>IF($J$9=36,'Jeunes Plants'!U710,IF($J$9=37,'Jeunes Plants'!V710,IF($J$9=38,'Jeunes Plants'!W710,IF($J$9=39,'Jeunes Plants'!X710,IF($J$9=40,'Jeunes Plants'!Y710,IF($J$9=41,'Jeunes Plants'!Z710,IF($J$9=42,'Jeunes Plants'!AA710,IF($J$9=43,'Jeunes Plants'!AB710,IF($J$9=44,'Jeunes Plants'!AC710,IF($J$9=45,'Jeunes Plants'!AD710,IF($J$9=46,'Jeunes Plants'!AE710,IF($J$9=47,'Jeunes Plants'!AF710,IF($J$9=48,'Jeunes Plants'!AG710,IF($J$9=49,'Jeunes Plants'!AH710,IF($J$9=50,'Jeunes Plants'!AI710,IF($J$9=51,'Jeunes Plants'!AJ710,IF($J$9=52,'Jeunes Plants'!AK710,IF($J$9=1,'Jeunes Plants'!AL710,IF($J$9=2,'Jeunes Plants'!AM710,IF($J$9=3,'Jeunes Plants'!AN710,IF($J$9=4,'Jeunes Plants'!AO710,IF($J$9=5,'Jeunes Plants'!AP710,IF($J$9=6,'Jeunes Plants'!AQ710,IF($J$9=7,'Jeunes Plants'!AR710,IF($J$9=8,'Jeunes Plants'!AS710,IF($J$9=9,'Jeunes Plants'!AT710,IF($J$9=10,'Jeunes Plants'!AU710,IF($J$9=11,'Jeunes Plants'!AV710,IF($J$9=12,'Jeunes Plants'!AW710,IF($J$9=13,'Jeunes Plants'!AX710,IF($J$9=14,'Jeunes Plants'!AY710,IF($J$9=15,'Jeunes Plants'!AZ710,IF($J$9=16,'Jeunes Plants'!BA710,IF($J$9=17,'Jeunes Plants'!BB710,IF($J$9=18,'Jeunes Plants'!BC710,IF($J$9=19,'Jeunes Plants'!BD710,IF($J$9=20,'Jeunes Plants'!BE710,IF($J$9=21,'Jeunes Plants'!BF710,IF($J$9=22,'Jeunes Plants'!BG710,IF($J$9=23,'Jeunes Plants'!BH710,IF($J$9=24,'Jeunes Plants'!BI710,IF($J$9=25,'Jeunes Plants'!BJ710,IF($J$9=26,'Jeunes Plants'!BK710,IF($J$9=27,'Jeunes Plants'!BL710,IF($J$9=28,'Jeunes Plants'!BM710,IF($J$9=29,'Jeunes Plants'!BN710,IF($J$9=30,'Jeunes Plants'!BO710,IF($J$9=31,'Jeunes Plants'!BP710,IF($J$9=32,'Jeunes Plants'!BQ710,IF($J$9=33,'Jeunes Plants'!BR710,IF($J$9=34,'Jeunes Plants'!BS710,IF($J$9=35,'Jeunes Plants'!B12613,))))))))))))))))))))))))))))))))))))))))))))))))))))</f>
        <v>0</v>
      </c>
      <c r="K983" s="103" t="str">
        <f>IF('Jeunes Plants'!R710=0,"","Erreur")</f>
        <v/>
      </c>
    </row>
    <row r="984" spans="1:11" x14ac:dyDescent="0.25">
      <c r="A984" s="103">
        <f>IF('Jeunes Plants'!A711&lt;&gt;"",'Jeunes Plants'!A711,"")</f>
        <v>26008</v>
      </c>
      <c r="B984" s="103" t="str">
        <f>IF('Jeunes Plants'!L711&lt;&gt;"",'Jeunes Plants'!L711,"")</f>
        <v>S7</v>
      </c>
      <c r="C984" s="107" t="str">
        <f>IF('Jeunes Plants'!B711&lt;&gt;"",'Jeunes Plants'!B711,"")</f>
        <v>OSTEOSPERMUM SUNNY</v>
      </c>
      <c r="D984" s="107" t="str">
        <f>IF('Jeunes Plants'!C711&lt;&gt;"",'Jeunes Plants'!C711,"")</f>
        <v>Haylie</v>
      </c>
      <c r="E984" s="103">
        <f>IF('Jeunes Plants'!H711&lt;&gt;"",'Jeunes Plants'!H711,"")</f>
        <v>6</v>
      </c>
      <c r="F984" s="103" t="str">
        <f>IF('Jeunes Plants'!E711&lt;&gt;"",'Jeunes Plants'!E711,"")</f>
        <v>B</v>
      </c>
      <c r="G984" s="103" t="str">
        <f>IF('Jeunes Plants'!N711&lt;&gt;"",'Jeunes Plants'!N711,"")</f>
        <v>M3</v>
      </c>
      <c r="H984" s="103" t="str">
        <f>IF('Jeunes Plants'!I711&lt;&gt;"",'Jeunes Plants'!I711,"")</f>
        <v>A</v>
      </c>
      <c r="I984" s="103">
        <f>IF('Jeunes Plants'!J711&lt;&gt;"",'Jeunes Plants'!J711,"")</f>
        <v>0.04</v>
      </c>
      <c r="J984" s="103">
        <f>IF($J$9=36,'Jeunes Plants'!U711,IF($J$9=37,'Jeunes Plants'!V711,IF($J$9=38,'Jeunes Plants'!W711,IF($J$9=39,'Jeunes Plants'!X711,IF($J$9=40,'Jeunes Plants'!Y711,IF($J$9=41,'Jeunes Plants'!Z711,IF($J$9=42,'Jeunes Plants'!AA711,IF($J$9=43,'Jeunes Plants'!AB711,IF($J$9=44,'Jeunes Plants'!AC711,IF($J$9=45,'Jeunes Plants'!AD711,IF($J$9=46,'Jeunes Plants'!AE711,IF($J$9=47,'Jeunes Plants'!AF711,IF($J$9=48,'Jeunes Plants'!AG711,IF($J$9=49,'Jeunes Plants'!AH711,IF($J$9=50,'Jeunes Plants'!AI711,IF($J$9=51,'Jeunes Plants'!AJ711,IF($J$9=52,'Jeunes Plants'!AK711,IF($J$9=1,'Jeunes Plants'!AL711,IF($J$9=2,'Jeunes Plants'!AM711,IF($J$9=3,'Jeunes Plants'!AN711,IF($J$9=4,'Jeunes Plants'!AO711,IF($J$9=5,'Jeunes Plants'!AP711,IF($J$9=6,'Jeunes Plants'!AQ711,IF($J$9=7,'Jeunes Plants'!AR711,IF($J$9=8,'Jeunes Plants'!AS711,IF($J$9=9,'Jeunes Plants'!AT711,IF($J$9=10,'Jeunes Plants'!AU711,IF($J$9=11,'Jeunes Plants'!AV711,IF($J$9=12,'Jeunes Plants'!AW711,IF($J$9=13,'Jeunes Plants'!AX711,IF($J$9=14,'Jeunes Plants'!AY711,IF($J$9=15,'Jeunes Plants'!AZ711,IF($J$9=16,'Jeunes Plants'!BA711,IF($J$9=17,'Jeunes Plants'!BB711,IF($J$9=18,'Jeunes Plants'!BC711,IF($J$9=19,'Jeunes Plants'!BD711,IF($J$9=20,'Jeunes Plants'!BE711,IF($J$9=21,'Jeunes Plants'!BF711,IF($J$9=22,'Jeunes Plants'!BG711,IF($J$9=23,'Jeunes Plants'!BH711,IF($J$9=24,'Jeunes Plants'!BI711,IF($J$9=25,'Jeunes Plants'!BJ711,IF($J$9=26,'Jeunes Plants'!BK711,IF($J$9=27,'Jeunes Plants'!BL711,IF($J$9=28,'Jeunes Plants'!BM711,IF($J$9=29,'Jeunes Plants'!BN711,IF($J$9=30,'Jeunes Plants'!BO711,IF($J$9=31,'Jeunes Plants'!BP711,IF($J$9=32,'Jeunes Plants'!BQ711,IF($J$9=33,'Jeunes Plants'!BR711,IF($J$9=34,'Jeunes Plants'!BS711,IF($J$9=35,'Jeunes Plants'!B12614,))))))))))))))))))))))))))))))))))))))))))))))))))))</f>
        <v>0</v>
      </c>
      <c r="K984" s="103" t="str">
        <f>IF('Jeunes Plants'!R711=0,"","Erreur")</f>
        <v/>
      </c>
    </row>
    <row r="985" spans="1:11" x14ac:dyDescent="0.25">
      <c r="A985" s="103">
        <f>IF('Jeunes Plants'!A712&lt;&gt;"",'Jeunes Plants'!A712,"")</f>
        <v>22940</v>
      </c>
      <c r="B985" s="103" t="str">
        <f>IF('Jeunes Plants'!L712&lt;&gt;"",'Jeunes Plants'!L712,"")</f>
        <v>S7</v>
      </c>
      <c r="C985" s="107" t="str">
        <f>IF('Jeunes Plants'!B712&lt;&gt;"",'Jeunes Plants'!B712,"")</f>
        <v>OSTEOSPERMUM SUNNY</v>
      </c>
      <c r="D985" s="107" t="str">
        <f>IF('Jeunes Plants'!C712&lt;&gt;"",'Jeunes Plants'!C712,"")</f>
        <v>Hazel</v>
      </c>
      <c r="E985" s="103">
        <f>IF('Jeunes Plants'!H712&lt;&gt;"",'Jeunes Plants'!H712,"")</f>
        <v>6</v>
      </c>
      <c r="F985" s="103" t="str">
        <f>IF('Jeunes Plants'!E712&lt;&gt;"",'Jeunes Plants'!E712,"")</f>
        <v>B</v>
      </c>
      <c r="G985" s="103" t="str">
        <f>IF('Jeunes Plants'!N712&lt;&gt;"",'Jeunes Plants'!N712,"")</f>
        <v>M3</v>
      </c>
      <c r="H985" s="103" t="str">
        <f>IF('Jeunes Plants'!I712&lt;&gt;"",'Jeunes Plants'!I712,"")</f>
        <v>A</v>
      </c>
      <c r="I985" s="103">
        <f>IF('Jeunes Plants'!J712&lt;&gt;"",'Jeunes Plants'!J712,"")</f>
        <v>0.04</v>
      </c>
      <c r="J985" s="103">
        <f>IF($J$9=36,'Jeunes Plants'!U712,IF($J$9=37,'Jeunes Plants'!V712,IF($J$9=38,'Jeunes Plants'!W712,IF($J$9=39,'Jeunes Plants'!X712,IF($J$9=40,'Jeunes Plants'!Y712,IF($J$9=41,'Jeunes Plants'!Z712,IF($J$9=42,'Jeunes Plants'!AA712,IF($J$9=43,'Jeunes Plants'!AB712,IF($J$9=44,'Jeunes Plants'!AC712,IF($J$9=45,'Jeunes Plants'!AD712,IF($J$9=46,'Jeunes Plants'!AE712,IF($J$9=47,'Jeunes Plants'!AF712,IF($J$9=48,'Jeunes Plants'!AG712,IF($J$9=49,'Jeunes Plants'!AH712,IF($J$9=50,'Jeunes Plants'!AI712,IF($J$9=51,'Jeunes Plants'!AJ712,IF($J$9=52,'Jeunes Plants'!AK712,IF($J$9=1,'Jeunes Plants'!AL712,IF($J$9=2,'Jeunes Plants'!AM712,IF($J$9=3,'Jeunes Plants'!AN712,IF($J$9=4,'Jeunes Plants'!AO712,IF($J$9=5,'Jeunes Plants'!AP712,IF($J$9=6,'Jeunes Plants'!AQ712,IF($J$9=7,'Jeunes Plants'!AR712,IF($J$9=8,'Jeunes Plants'!AS712,IF($J$9=9,'Jeunes Plants'!AT712,IF($J$9=10,'Jeunes Plants'!AU712,IF($J$9=11,'Jeunes Plants'!AV712,IF($J$9=12,'Jeunes Plants'!AW712,IF($J$9=13,'Jeunes Plants'!AX712,IF($J$9=14,'Jeunes Plants'!AY712,IF($J$9=15,'Jeunes Plants'!AZ712,IF($J$9=16,'Jeunes Plants'!BA712,IF($J$9=17,'Jeunes Plants'!BB712,IF($J$9=18,'Jeunes Plants'!BC712,IF($J$9=19,'Jeunes Plants'!BD712,IF($J$9=20,'Jeunes Plants'!BE712,IF($J$9=21,'Jeunes Plants'!BF712,IF($J$9=22,'Jeunes Plants'!BG712,IF($J$9=23,'Jeunes Plants'!BH712,IF($J$9=24,'Jeunes Plants'!BI712,IF($J$9=25,'Jeunes Plants'!BJ712,IF($J$9=26,'Jeunes Plants'!BK712,IF($J$9=27,'Jeunes Plants'!BL712,IF($J$9=28,'Jeunes Plants'!BM712,IF($J$9=29,'Jeunes Plants'!BN712,IF($J$9=30,'Jeunes Plants'!BO712,IF($J$9=31,'Jeunes Plants'!BP712,IF($J$9=32,'Jeunes Plants'!BQ712,IF($J$9=33,'Jeunes Plants'!BR712,IF($J$9=34,'Jeunes Plants'!BS712,IF($J$9=35,'Jeunes Plants'!B12615,))))))))))))))))))))))))))))))))))))))))))))))))))))</f>
        <v>0</v>
      </c>
      <c r="K985" s="103" t="str">
        <f>IF('Jeunes Plants'!R712=0,"","Erreur")</f>
        <v/>
      </c>
    </row>
    <row r="986" spans="1:11" x14ac:dyDescent="0.25">
      <c r="A986" s="103">
        <f>IF('Jeunes Plants'!A713&lt;&gt;"",'Jeunes Plants'!A713,"")</f>
        <v>26009</v>
      </c>
      <c r="B986" s="103" t="str">
        <f>IF('Jeunes Plants'!L713&lt;&gt;"",'Jeunes Plants'!L713,"")</f>
        <v>S7</v>
      </c>
      <c r="C986" s="107" t="str">
        <f>IF('Jeunes Plants'!B713&lt;&gt;"",'Jeunes Plants'!B713,"")</f>
        <v>OSTEOSPERMUM SUNNY</v>
      </c>
      <c r="D986" s="107" t="str">
        <f>IF('Jeunes Plants'!C713&lt;&gt;"",'Jeunes Plants'!C713,"")</f>
        <v>Lizzy</v>
      </c>
      <c r="E986" s="103">
        <f>IF('Jeunes Plants'!H713&lt;&gt;"",'Jeunes Plants'!H713,"")</f>
        <v>6</v>
      </c>
      <c r="F986" s="103" t="str">
        <f>IF('Jeunes Plants'!E713&lt;&gt;"",'Jeunes Plants'!E713,"")</f>
        <v>B</v>
      </c>
      <c r="G986" s="103" t="str">
        <f>IF('Jeunes Plants'!N713&lt;&gt;"",'Jeunes Plants'!N713,"")</f>
        <v>M3</v>
      </c>
      <c r="H986" s="103" t="str">
        <f>IF('Jeunes Plants'!I713&lt;&gt;"",'Jeunes Plants'!I713,"")</f>
        <v>A</v>
      </c>
      <c r="I986" s="103">
        <f>IF('Jeunes Plants'!J713&lt;&gt;"",'Jeunes Plants'!J713,"")</f>
        <v>0.04</v>
      </c>
      <c r="J986" s="103">
        <f>IF($J$9=36,'Jeunes Plants'!U713,IF($J$9=37,'Jeunes Plants'!V713,IF($J$9=38,'Jeunes Plants'!W713,IF($J$9=39,'Jeunes Plants'!X713,IF($J$9=40,'Jeunes Plants'!Y713,IF($J$9=41,'Jeunes Plants'!Z713,IF($J$9=42,'Jeunes Plants'!AA713,IF($J$9=43,'Jeunes Plants'!AB713,IF($J$9=44,'Jeunes Plants'!AC713,IF($J$9=45,'Jeunes Plants'!AD713,IF($J$9=46,'Jeunes Plants'!AE713,IF($J$9=47,'Jeunes Plants'!AF713,IF($J$9=48,'Jeunes Plants'!AG713,IF($J$9=49,'Jeunes Plants'!AH713,IF($J$9=50,'Jeunes Plants'!AI713,IF($J$9=51,'Jeunes Plants'!AJ713,IF($J$9=52,'Jeunes Plants'!AK713,IF($J$9=1,'Jeunes Plants'!AL713,IF($J$9=2,'Jeunes Plants'!AM713,IF($J$9=3,'Jeunes Plants'!AN713,IF($J$9=4,'Jeunes Plants'!AO713,IF($J$9=5,'Jeunes Plants'!AP713,IF($J$9=6,'Jeunes Plants'!AQ713,IF($J$9=7,'Jeunes Plants'!AR713,IF($J$9=8,'Jeunes Plants'!AS713,IF($J$9=9,'Jeunes Plants'!AT713,IF($J$9=10,'Jeunes Plants'!AU713,IF($J$9=11,'Jeunes Plants'!AV713,IF($J$9=12,'Jeunes Plants'!AW713,IF($J$9=13,'Jeunes Plants'!AX713,IF($J$9=14,'Jeunes Plants'!AY713,IF($J$9=15,'Jeunes Plants'!AZ713,IF($J$9=16,'Jeunes Plants'!BA713,IF($J$9=17,'Jeunes Plants'!BB713,IF($J$9=18,'Jeunes Plants'!BC713,IF($J$9=19,'Jeunes Plants'!BD713,IF($J$9=20,'Jeunes Plants'!BE713,IF($J$9=21,'Jeunes Plants'!BF713,IF($J$9=22,'Jeunes Plants'!BG713,IF($J$9=23,'Jeunes Plants'!BH713,IF($J$9=24,'Jeunes Plants'!BI713,IF($J$9=25,'Jeunes Plants'!BJ713,IF($J$9=26,'Jeunes Plants'!BK713,IF($J$9=27,'Jeunes Plants'!BL713,IF($J$9=28,'Jeunes Plants'!BM713,IF($J$9=29,'Jeunes Plants'!BN713,IF($J$9=30,'Jeunes Plants'!BO713,IF($J$9=31,'Jeunes Plants'!BP713,IF($J$9=32,'Jeunes Plants'!BQ713,IF($J$9=33,'Jeunes Plants'!BR713,IF($J$9=34,'Jeunes Plants'!BS713,IF($J$9=35,'Jeunes Plants'!B12616,))))))))))))))))))))))))))))))))))))))))))))))))))))</f>
        <v>0</v>
      </c>
      <c r="K986" s="103" t="str">
        <f>IF('Jeunes Plants'!R713=0,"","Erreur")</f>
        <v/>
      </c>
    </row>
    <row r="987" spans="1:11" x14ac:dyDescent="0.25">
      <c r="A987" s="103">
        <f>IF('Jeunes Plants'!A714&lt;&gt;"",'Jeunes Plants'!A714,"")</f>
        <v>22942</v>
      </c>
      <c r="B987" s="103" t="str">
        <f>IF('Jeunes Plants'!L714&lt;&gt;"",'Jeunes Plants'!L714,"")</f>
        <v>S7</v>
      </c>
      <c r="C987" s="107" t="str">
        <f>IF('Jeunes Plants'!B714&lt;&gt;"",'Jeunes Plants'!B714,"")</f>
        <v>OSTEOSPERMUM SUNNY</v>
      </c>
      <c r="D987" s="107" t="str">
        <f>IF('Jeunes Plants'!C714&lt;&gt;"",'Jeunes Plants'!C714,"")</f>
        <v>Philip</v>
      </c>
      <c r="E987" s="103">
        <f>IF('Jeunes Plants'!H714&lt;&gt;"",'Jeunes Plants'!H714,"")</f>
        <v>6</v>
      </c>
      <c r="F987" s="103" t="str">
        <f>IF('Jeunes Plants'!E714&lt;&gt;"",'Jeunes Plants'!E714,"")</f>
        <v>B</v>
      </c>
      <c r="G987" s="103" t="str">
        <f>IF('Jeunes Plants'!N714&lt;&gt;"",'Jeunes Plants'!N714,"")</f>
        <v>M3</v>
      </c>
      <c r="H987" s="103" t="str">
        <f>IF('Jeunes Plants'!I714&lt;&gt;"",'Jeunes Plants'!I714,"")</f>
        <v>A</v>
      </c>
      <c r="I987" s="103">
        <f>IF('Jeunes Plants'!J714&lt;&gt;"",'Jeunes Plants'!J714,"")</f>
        <v>0.04</v>
      </c>
      <c r="J987" s="103">
        <f>IF($J$9=36,'Jeunes Plants'!U714,IF($J$9=37,'Jeunes Plants'!V714,IF($J$9=38,'Jeunes Plants'!W714,IF($J$9=39,'Jeunes Plants'!X714,IF($J$9=40,'Jeunes Plants'!Y714,IF($J$9=41,'Jeunes Plants'!Z714,IF($J$9=42,'Jeunes Plants'!AA714,IF($J$9=43,'Jeunes Plants'!AB714,IF($J$9=44,'Jeunes Plants'!AC714,IF($J$9=45,'Jeunes Plants'!AD714,IF($J$9=46,'Jeunes Plants'!AE714,IF($J$9=47,'Jeunes Plants'!AF714,IF($J$9=48,'Jeunes Plants'!AG714,IF($J$9=49,'Jeunes Plants'!AH714,IF($J$9=50,'Jeunes Plants'!AI714,IF($J$9=51,'Jeunes Plants'!AJ714,IF($J$9=52,'Jeunes Plants'!AK714,IF($J$9=1,'Jeunes Plants'!AL714,IF($J$9=2,'Jeunes Plants'!AM714,IF($J$9=3,'Jeunes Plants'!AN714,IF($J$9=4,'Jeunes Plants'!AO714,IF($J$9=5,'Jeunes Plants'!AP714,IF($J$9=6,'Jeunes Plants'!AQ714,IF($J$9=7,'Jeunes Plants'!AR714,IF($J$9=8,'Jeunes Plants'!AS714,IF($J$9=9,'Jeunes Plants'!AT714,IF($J$9=10,'Jeunes Plants'!AU714,IF($J$9=11,'Jeunes Plants'!AV714,IF($J$9=12,'Jeunes Plants'!AW714,IF($J$9=13,'Jeunes Plants'!AX714,IF($J$9=14,'Jeunes Plants'!AY714,IF($J$9=15,'Jeunes Plants'!AZ714,IF($J$9=16,'Jeunes Plants'!BA714,IF($J$9=17,'Jeunes Plants'!BB714,IF($J$9=18,'Jeunes Plants'!BC714,IF($J$9=19,'Jeunes Plants'!BD714,IF($J$9=20,'Jeunes Plants'!BE714,IF($J$9=21,'Jeunes Plants'!BF714,IF($J$9=22,'Jeunes Plants'!BG714,IF($J$9=23,'Jeunes Plants'!BH714,IF($J$9=24,'Jeunes Plants'!BI714,IF($J$9=25,'Jeunes Plants'!BJ714,IF($J$9=26,'Jeunes Plants'!BK714,IF($J$9=27,'Jeunes Plants'!BL714,IF($J$9=28,'Jeunes Plants'!BM714,IF($J$9=29,'Jeunes Plants'!BN714,IF($J$9=30,'Jeunes Plants'!BO714,IF($J$9=31,'Jeunes Plants'!BP714,IF($J$9=32,'Jeunes Plants'!BQ714,IF($J$9=33,'Jeunes Plants'!BR714,IF($J$9=34,'Jeunes Plants'!BS714,IF($J$9=35,'Jeunes Plants'!B12617,))))))))))))))))))))))))))))))))))))))))))))))))))))</f>
        <v>0</v>
      </c>
      <c r="K987" s="103" t="str">
        <f>IF('Jeunes Plants'!R714=0,"","Erreur")</f>
        <v/>
      </c>
    </row>
    <row r="988" spans="1:11" x14ac:dyDescent="0.25">
      <c r="A988" s="103">
        <f>IF('Jeunes Plants'!A715&lt;&gt;"",'Jeunes Plants'!A715,"")</f>
        <v>15183</v>
      </c>
      <c r="B988" s="103" t="str">
        <f>IF('Jeunes Plants'!L715&lt;&gt;"",'Jeunes Plants'!L715,"")</f>
        <v>S7</v>
      </c>
      <c r="C988" s="107" t="str">
        <f>IF('Jeunes Plants'!B715&lt;&gt;"",'Jeunes Plants'!B715,"")</f>
        <v>OSTEOSPERMUM SUNNY</v>
      </c>
      <c r="D988" s="107" t="str">
        <f>IF('Jeunes Plants'!C715&lt;&gt;"",'Jeunes Plants'!C715,"")</f>
        <v>Variés</v>
      </c>
      <c r="E988" s="103">
        <f>IF('Jeunes Plants'!H715&lt;&gt;"",'Jeunes Plants'!H715,"")</f>
        <v>6</v>
      </c>
      <c r="F988" s="103" t="str">
        <f>IF('Jeunes Plants'!E715&lt;&gt;"",'Jeunes Plants'!E715,"")</f>
        <v>B</v>
      </c>
      <c r="G988" s="103" t="str">
        <f>IF('Jeunes Plants'!N715&lt;&gt;"",'Jeunes Plants'!N715,"")</f>
        <v>M3</v>
      </c>
      <c r="H988" s="103" t="str">
        <f>IF('Jeunes Plants'!I715&lt;&gt;"",'Jeunes Plants'!I715,"")</f>
        <v>A</v>
      </c>
      <c r="I988" s="103">
        <f>IF('Jeunes Plants'!J715&lt;&gt;"",'Jeunes Plants'!J715,"")</f>
        <v>0.04</v>
      </c>
      <c r="J988" s="103">
        <f>IF($J$9=36,'Jeunes Plants'!U715,IF($J$9=37,'Jeunes Plants'!V715,IF($J$9=38,'Jeunes Plants'!W715,IF($J$9=39,'Jeunes Plants'!X715,IF($J$9=40,'Jeunes Plants'!Y715,IF($J$9=41,'Jeunes Plants'!Z715,IF($J$9=42,'Jeunes Plants'!AA715,IF($J$9=43,'Jeunes Plants'!AB715,IF($J$9=44,'Jeunes Plants'!AC715,IF($J$9=45,'Jeunes Plants'!AD715,IF($J$9=46,'Jeunes Plants'!AE715,IF($J$9=47,'Jeunes Plants'!AF715,IF($J$9=48,'Jeunes Plants'!AG715,IF($J$9=49,'Jeunes Plants'!AH715,IF($J$9=50,'Jeunes Plants'!AI715,IF($J$9=51,'Jeunes Plants'!AJ715,IF($J$9=52,'Jeunes Plants'!AK715,IF($J$9=1,'Jeunes Plants'!AL715,IF($J$9=2,'Jeunes Plants'!AM715,IF($J$9=3,'Jeunes Plants'!AN715,IF($J$9=4,'Jeunes Plants'!AO715,IF($J$9=5,'Jeunes Plants'!AP715,IF($J$9=6,'Jeunes Plants'!AQ715,IF($J$9=7,'Jeunes Plants'!AR715,IF($J$9=8,'Jeunes Plants'!AS715,IF($J$9=9,'Jeunes Plants'!AT715,IF($J$9=10,'Jeunes Plants'!AU715,IF($J$9=11,'Jeunes Plants'!AV715,IF($J$9=12,'Jeunes Plants'!AW715,IF($J$9=13,'Jeunes Plants'!AX715,IF($J$9=14,'Jeunes Plants'!AY715,IF($J$9=15,'Jeunes Plants'!AZ715,IF($J$9=16,'Jeunes Plants'!BA715,IF($J$9=17,'Jeunes Plants'!BB715,IF($J$9=18,'Jeunes Plants'!BC715,IF($J$9=19,'Jeunes Plants'!BD715,IF($J$9=20,'Jeunes Plants'!BE715,IF($J$9=21,'Jeunes Plants'!BF715,IF($J$9=22,'Jeunes Plants'!BG715,IF($J$9=23,'Jeunes Plants'!BH715,IF($J$9=24,'Jeunes Plants'!BI715,IF($J$9=25,'Jeunes Plants'!BJ715,IF($J$9=26,'Jeunes Plants'!BK715,IF($J$9=27,'Jeunes Plants'!BL715,IF($J$9=28,'Jeunes Plants'!BM715,IF($J$9=29,'Jeunes Plants'!BN715,IF($J$9=30,'Jeunes Plants'!BO715,IF($J$9=31,'Jeunes Plants'!BP715,IF($J$9=32,'Jeunes Plants'!BQ715,IF($J$9=33,'Jeunes Plants'!BR715,IF($J$9=34,'Jeunes Plants'!BS715,IF($J$9=35,'Jeunes Plants'!B12618,))))))))))))))))))))))))))))))))))))))))))))))))))))</f>
        <v>0</v>
      </c>
      <c r="K988" s="103" t="str">
        <f>IF('Jeunes Plants'!R715=0,"","Erreur")</f>
        <v/>
      </c>
    </row>
    <row r="989" spans="1:11" x14ac:dyDescent="0.25">
      <c r="A989" s="450"/>
      <c r="B989" s="450"/>
      <c r="C989" s="451" t="s">
        <v>1951</v>
      </c>
      <c r="D989" s="451"/>
      <c r="E989" s="450"/>
      <c r="F989" s="450"/>
      <c r="G989" s="450"/>
      <c r="H989" s="450"/>
      <c r="I989" s="450"/>
      <c r="J989" s="450">
        <f>SUBTOTAL(9,J981:J988)</f>
        <v>0</v>
      </c>
      <c r="K989" s="450"/>
    </row>
    <row r="990" spans="1:11" x14ac:dyDescent="0.25">
      <c r="A990" s="103">
        <f>IF('Jeunes Plants'!A716&lt;&gt;"",'Jeunes Plants'!A716,"")</f>
        <v>24909</v>
      </c>
      <c r="B990" s="103" t="str">
        <f>IF('Jeunes Plants'!L716&lt;&gt;"",'Jeunes Plants'!L716,"")</f>
        <v>S7</v>
      </c>
      <c r="C990" s="107" t="str">
        <f>IF('Jeunes Plants'!B716&lt;&gt;"",'Jeunes Plants'!B716,"")</f>
        <v>OSTEOSPERMUM OSTICADE</v>
      </c>
      <c r="D990" s="107" t="str">
        <f>IF('Jeunes Plants'!C716&lt;&gt;"",'Jeunes Plants'!C716,"")</f>
        <v>Daybreak</v>
      </c>
      <c r="E990" s="103">
        <f>IF('Jeunes Plants'!H716&lt;&gt;"",'Jeunes Plants'!H716,"")</f>
        <v>6</v>
      </c>
      <c r="F990" s="103" t="str">
        <f>IF('Jeunes Plants'!E716&lt;&gt;"",'Jeunes Plants'!E716,"")</f>
        <v>B</v>
      </c>
      <c r="G990" s="103" t="str">
        <f>IF('Jeunes Plants'!N716&lt;&gt;"",'Jeunes Plants'!N716,"")</f>
        <v>M3</v>
      </c>
      <c r="H990" s="103" t="str">
        <f>IF('Jeunes Plants'!I716&lt;&gt;"",'Jeunes Plants'!I716,"")</f>
        <v>A</v>
      </c>
      <c r="I990" s="103">
        <f>IF('Jeunes Plants'!J716&lt;&gt;"",'Jeunes Plants'!J716,"")</f>
        <v>4.3999999999999997E-2</v>
      </c>
      <c r="J990" s="103">
        <f>IF($J$9=36,'Jeunes Plants'!U716,IF($J$9=37,'Jeunes Plants'!V716,IF($J$9=38,'Jeunes Plants'!W716,IF($J$9=39,'Jeunes Plants'!X716,IF($J$9=40,'Jeunes Plants'!Y716,IF($J$9=41,'Jeunes Plants'!Z716,IF($J$9=42,'Jeunes Plants'!AA716,IF($J$9=43,'Jeunes Plants'!AB716,IF($J$9=44,'Jeunes Plants'!AC716,IF($J$9=45,'Jeunes Plants'!AD716,IF($J$9=46,'Jeunes Plants'!AE716,IF($J$9=47,'Jeunes Plants'!AF716,IF($J$9=48,'Jeunes Plants'!AG716,IF($J$9=49,'Jeunes Plants'!AH716,IF($J$9=50,'Jeunes Plants'!AI716,IF($J$9=51,'Jeunes Plants'!AJ716,IF($J$9=52,'Jeunes Plants'!AK716,IF($J$9=1,'Jeunes Plants'!AL716,IF($J$9=2,'Jeunes Plants'!AM716,IF($J$9=3,'Jeunes Plants'!AN716,IF($J$9=4,'Jeunes Plants'!AO716,IF($J$9=5,'Jeunes Plants'!AP716,IF($J$9=6,'Jeunes Plants'!AQ716,IF($J$9=7,'Jeunes Plants'!AR716,IF($J$9=8,'Jeunes Plants'!AS716,IF($J$9=9,'Jeunes Plants'!AT716,IF($J$9=10,'Jeunes Plants'!AU716,IF($J$9=11,'Jeunes Plants'!AV716,IF($J$9=12,'Jeunes Plants'!AW716,IF($J$9=13,'Jeunes Plants'!AX716,IF($J$9=14,'Jeunes Plants'!AY716,IF($J$9=15,'Jeunes Plants'!AZ716,IF($J$9=16,'Jeunes Plants'!BA716,IF($J$9=17,'Jeunes Plants'!BB716,IF($J$9=18,'Jeunes Plants'!BC716,IF($J$9=19,'Jeunes Plants'!BD716,IF($J$9=20,'Jeunes Plants'!BE716,IF($J$9=21,'Jeunes Plants'!BF716,IF($J$9=22,'Jeunes Plants'!BG716,IF($J$9=23,'Jeunes Plants'!BH716,IF($J$9=24,'Jeunes Plants'!BI716,IF($J$9=25,'Jeunes Plants'!BJ716,IF($J$9=26,'Jeunes Plants'!BK716,IF($J$9=27,'Jeunes Plants'!BL716,IF($J$9=28,'Jeunes Plants'!BM716,IF($J$9=29,'Jeunes Plants'!BN716,IF($J$9=30,'Jeunes Plants'!BO716,IF($J$9=31,'Jeunes Plants'!BP716,IF($J$9=32,'Jeunes Plants'!BQ716,IF($J$9=33,'Jeunes Plants'!BR716,IF($J$9=34,'Jeunes Plants'!BS716,IF($J$9=35,'Jeunes Plants'!B12619,))))))))))))))))))))))))))))))))))))))))))))))))))))</f>
        <v>0</v>
      </c>
      <c r="K990" s="103" t="str">
        <f>IF('Jeunes Plants'!R716=0,"","Erreur")</f>
        <v/>
      </c>
    </row>
    <row r="991" spans="1:11" x14ac:dyDescent="0.25">
      <c r="A991" s="103">
        <f>IF('Jeunes Plants'!A717&lt;&gt;"",'Jeunes Plants'!A717,"")</f>
        <v>14607</v>
      </c>
      <c r="B991" s="103" t="str">
        <f>IF('Jeunes Plants'!L717&lt;&gt;"",'Jeunes Plants'!L717,"")</f>
        <v>S7</v>
      </c>
      <c r="C991" s="107" t="str">
        <f>IF('Jeunes Plants'!B717&lt;&gt;"",'Jeunes Plants'!B717,"")</f>
        <v>OSTEOSPERMUM OSTICADE</v>
      </c>
      <c r="D991" s="107" t="str">
        <f>IF('Jeunes Plants'!C717&lt;&gt;"",'Jeunes Plants'!C717,"")</f>
        <v xml:space="preserve">Pure White </v>
      </c>
      <c r="E991" s="103">
        <f>IF('Jeunes Plants'!H717&lt;&gt;"",'Jeunes Plants'!H717,"")</f>
        <v>6</v>
      </c>
      <c r="F991" s="103" t="str">
        <f>IF('Jeunes Plants'!E717&lt;&gt;"",'Jeunes Plants'!E717,"")</f>
        <v>B</v>
      </c>
      <c r="G991" s="103" t="str">
        <f>IF('Jeunes Plants'!N717&lt;&gt;"",'Jeunes Plants'!N717,"")</f>
        <v>M3</v>
      </c>
      <c r="H991" s="103" t="str">
        <f>IF('Jeunes Plants'!I717&lt;&gt;"",'Jeunes Plants'!I717,"")</f>
        <v>A</v>
      </c>
      <c r="I991" s="103">
        <f>IF('Jeunes Plants'!J717&lt;&gt;"",'Jeunes Plants'!J717,"")</f>
        <v>4.3999999999999997E-2</v>
      </c>
      <c r="J991" s="103">
        <f>IF($J$9=36,'Jeunes Plants'!U717,IF($J$9=37,'Jeunes Plants'!V717,IF($J$9=38,'Jeunes Plants'!W717,IF($J$9=39,'Jeunes Plants'!X717,IF($J$9=40,'Jeunes Plants'!Y717,IF($J$9=41,'Jeunes Plants'!Z717,IF($J$9=42,'Jeunes Plants'!AA717,IF($J$9=43,'Jeunes Plants'!AB717,IF($J$9=44,'Jeunes Plants'!AC717,IF($J$9=45,'Jeunes Plants'!AD717,IF($J$9=46,'Jeunes Plants'!AE717,IF($J$9=47,'Jeunes Plants'!AF717,IF($J$9=48,'Jeunes Plants'!AG717,IF($J$9=49,'Jeunes Plants'!AH717,IF($J$9=50,'Jeunes Plants'!AI717,IF($J$9=51,'Jeunes Plants'!AJ717,IF($J$9=52,'Jeunes Plants'!AK717,IF($J$9=1,'Jeunes Plants'!AL717,IF($J$9=2,'Jeunes Plants'!AM717,IF($J$9=3,'Jeunes Plants'!AN717,IF($J$9=4,'Jeunes Plants'!AO717,IF($J$9=5,'Jeunes Plants'!AP717,IF($J$9=6,'Jeunes Plants'!AQ717,IF($J$9=7,'Jeunes Plants'!AR717,IF($J$9=8,'Jeunes Plants'!AS717,IF($J$9=9,'Jeunes Plants'!AT717,IF($J$9=10,'Jeunes Plants'!AU717,IF($J$9=11,'Jeunes Plants'!AV717,IF($J$9=12,'Jeunes Plants'!AW717,IF($J$9=13,'Jeunes Plants'!AX717,IF($J$9=14,'Jeunes Plants'!AY717,IF($J$9=15,'Jeunes Plants'!AZ717,IF($J$9=16,'Jeunes Plants'!BA717,IF($J$9=17,'Jeunes Plants'!BB717,IF($J$9=18,'Jeunes Plants'!BC717,IF($J$9=19,'Jeunes Plants'!BD717,IF($J$9=20,'Jeunes Plants'!BE717,IF($J$9=21,'Jeunes Plants'!BF717,IF($J$9=22,'Jeunes Plants'!BG717,IF($J$9=23,'Jeunes Plants'!BH717,IF($J$9=24,'Jeunes Plants'!BI717,IF($J$9=25,'Jeunes Plants'!BJ717,IF($J$9=26,'Jeunes Plants'!BK717,IF($J$9=27,'Jeunes Plants'!BL717,IF($J$9=28,'Jeunes Plants'!BM717,IF($J$9=29,'Jeunes Plants'!BN717,IF($J$9=30,'Jeunes Plants'!BO717,IF($J$9=31,'Jeunes Plants'!BP717,IF($J$9=32,'Jeunes Plants'!BQ717,IF($J$9=33,'Jeunes Plants'!BR717,IF($J$9=34,'Jeunes Plants'!BS717,IF($J$9=35,'Jeunes Plants'!B12620,))))))))))))))))))))))))))))))))))))))))))))))))))))</f>
        <v>0</v>
      </c>
      <c r="K991" s="103" t="str">
        <f>IF('Jeunes Plants'!R717=0,"","Erreur")</f>
        <v/>
      </c>
    </row>
    <row r="992" spans="1:11" x14ac:dyDescent="0.25">
      <c r="A992" s="103">
        <f>IF('Jeunes Plants'!A718&lt;&gt;"",'Jeunes Plants'!A718,"")</f>
        <v>14603</v>
      </c>
      <c r="B992" s="103" t="str">
        <f>IF('Jeunes Plants'!L718&lt;&gt;"",'Jeunes Plants'!L718,"")</f>
        <v>S7</v>
      </c>
      <c r="C992" s="107" t="str">
        <f>IF('Jeunes Plants'!B718&lt;&gt;"",'Jeunes Plants'!B718,"")</f>
        <v>OSTEOSPERMUM OSTICADE</v>
      </c>
      <c r="D992" s="107" t="str">
        <f>IF('Jeunes Plants'!C718&lt;&gt;"",'Jeunes Plants'!C718,"")</f>
        <v>Purple</v>
      </c>
      <c r="E992" s="103">
        <f>IF('Jeunes Plants'!H718&lt;&gt;"",'Jeunes Plants'!H718,"")</f>
        <v>6</v>
      </c>
      <c r="F992" s="103" t="str">
        <f>IF('Jeunes Plants'!E718&lt;&gt;"",'Jeunes Plants'!E718,"")</f>
        <v>B</v>
      </c>
      <c r="G992" s="103" t="str">
        <f>IF('Jeunes Plants'!N718&lt;&gt;"",'Jeunes Plants'!N718,"")</f>
        <v>M3</v>
      </c>
      <c r="H992" s="103" t="str">
        <f>IF('Jeunes Plants'!I718&lt;&gt;"",'Jeunes Plants'!I718,"")</f>
        <v>A</v>
      </c>
      <c r="I992" s="103">
        <f>IF('Jeunes Plants'!J718&lt;&gt;"",'Jeunes Plants'!J718,"")</f>
        <v>4.3999999999999997E-2</v>
      </c>
      <c r="J992" s="103">
        <f>IF($J$9=36,'Jeunes Plants'!U718,IF($J$9=37,'Jeunes Plants'!V718,IF($J$9=38,'Jeunes Plants'!W718,IF($J$9=39,'Jeunes Plants'!X718,IF($J$9=40,'Jeunes Plants'!Y718,IF($J$9=41,'Jeunes Plants'!Z718,IF($J$9=42,'Jeunes Plants'!AA718,IF($J$9=43,'Jeunes Plants'!AB718,IF($J$9=44,'Jeunes Plants'!AC718,IF($J$9=45,'Jeunes Plants'!AD718,IF($J$9=46,'Jeunes Plants'!AE718,IF($J$9=47,'Jeunes Plants'!AF718,IF($J$9=48,'Jeunes Plants'!AG718,IF($J$9=49,'Jeunes Plants'!AH718,IF($J$9=50,'Jeunes Plants'!AI718,IF($J$9=51,'Jeunes Plants'!AJ718,IF($J$9=52,'Jeunes Plants'!AK718,IF($J$9=1,'Jeunes Plants'!AL718,IF($J$9=2,'Jeunes Plants'!AM718,IF($J$9=3,'Jeunes Plants'!AN718,IF($J$9=4,'Jeunes Plants'!AO718,IF($J$9=5,'Jeunes Plants'!AP718,IF($J$9=6,'Jeunes Plants'!AQ718,IF($J$9=7,'Jeunes Plants'!AR718,IF($J$9=8,'Jeunes Plants'!AS718,IF($J$9=9,'Jeunes Plants'!AT718,IF($J$9=10,'Jeunes Plants'!AU718,IF($J$9=11,'Jeunes Plants'!AV718,IF($J$9=12,'Jeunes Plants'!AW718,IF($J$9=13,'Jeunes Plants'!AX718,IF($J$9=14,'Jeunes Plants'!AY718,IF($J$9=15,'Jeunes Plants'!AZ718,IF($J$9=16,'Jeunes Plants'!BA718,IF($J$9=17,'Jeunes Plants'!BB718,IF($J$9=18,'Jeunes Plants'!BC718,IF($J$9=19,'Jeunes Plants'!BD718,IF($J$9=20,'Jeunes Plants'!BE718,IF($J$9=21,'Jeunes Plants'!BF718,IF($J$9=22,'Jeunes Plants'!BG718,IF($J$9=23,'Jeunes Plants'!BH718,IF($J$9=24,'Jeunes Plants'!BI718,IF($J$9=25,'Jeunes Plants'!BJ718,IF($J$9=26,'Jeunes Plants'!BK718,IF($J$9=27,'Jeunes Plants'!BL718,IF($J$9=28,'Jeunes Plants'!BM718,IF($J$9=29,'Jeunes Plants'!BN718,IF($J$9=30,'Jeunes Plants'!BO718,IF($J$9=31,'Jeunes Plants'!BP718,IF($J$9=32,'Jeunes Plants'!BQ718,IF($J$9=33,'Jeunes Plants'!BR718,IF($J$9=34,'Jeunes Plants'!BS718,IF($J$9=35,'Jeunes Plants'!B12621,))))))))))))))))))))))))))))))))))))))))))))))))))))</f>
        <v>0</v>
      </c>
      <c r="K992" s="103" t="str">
        <f>IF('Jeunes Plants'!R718=0,"","Erreur")</f>
        <v/>
      </c>
    </row>
    <row r="993" spans="1:11" x14ac:dyDescent="0.25">
      <c r="A993" s="103">
        <f>IF('Jeunes Plants'!A719&lt;&gt;"",'Jeunes Plants'!A719,"")</f>
        <v>14609</v>
      </c>
      <c r="B993" s="103" t="str">
        <f>IF('Jeunes Plants'!L719&lt;&gt;"",'Jeunes Plants'!L719,"")</f>
        <v>S7</v>
      </c>
      <c r="C993" s="107" t="str">
        <f>IF('Jeunes Plants'!B719&lt;&gt;"",'Jeunes Plants'!B719,"")</f>
        <v>OSTEOSPERMUM OSTICADE</v>
      </c>
      <c r="D993" s="107" t="str">
        <f>IF('Jeunes Plants'!C719&lt;&gt;"",'Jeunes Plants'!C719,"")</f>
        <v>Yellow</v>
      </c>
      <c r="E993" s="103">
        <f>IF('Jeunes Plants'!H719&lt;&gt;"",'Jeunes Plants'!H719,"")</f>
        <v>6</v>
      </c>
      <c r="F993" s="103" t="str">
        <f>IF('Jeunes Plants'!E719&lt;&gt;"",'Jeunes Plants'!E719,"")</f>
        <v>B</v>
      </c>
      <c r="G993" s="103" t="str">
        <f>IF('Jeunes Plants'!N719&lt;&gt;"",'Jeunes Plants'!N719,"")</f>
        <v>M3</v>
      </c>
      <c r="H993" s="103" t="str">
        <f>IF('Jeunes Plants'!I719&lt;&gt;"",'Jeunes Plants'!I719,"")</f>
        <v>A</v>
      </c>
      <c r="I993" s="103">
        <f>IF('Jeunes Plants'!J719&lt;&gt;"",'Jeunes Plants'!J719,"")</f>
        <v>4.3999999999999997E-2</v>
      </c>
      <c r="J993" s="103">
        <f>IF($J$9=36,'Jeunes Plants'!U719,IF($J$9=37,'Jeunes Plants'!V719,IF($J$9=38,'Jeunes Plants'!W719,IF($J$9=39,'Jeunes Plants'!X719,IF($J$9=40,'Jeunes Plants'!Y719,IF($J$9=41,'Jeunes Plants'!Z719,IF($J$9=42,'Jeunes Plants'!AA719,IF($J$9=43,'Jeunes Plants'!AB719,IF($J$9=44,'Jeunes Plants'!AC719,IF($J$9=45,'Jeunes Plants'!AD719,IF($J$9=46,'Jeunes Plants'!AE719,IF($J$9=47,'Jeunes Plants'!AF719,IF($J$9=48,'Jeunes Plants'!AG719,IF($J$9=49,'Jeunes Plants'!AH719,IF($J$9=50,'Jeunes Plants'!AI719,IF($J$9=51,'Jeunes Plants'!AJ719,IF($J$9=52,'Jeunes Plants'!AK719,IF($J$9=1,'Jeunes Plants'!AL719,IF($J$9=2,'Jeunes Plants'!AM719,IF($J$9=3,'Jeunes Plants'!AN719,IF($J$9=4,'Jeunes Plants'!AO719,IF($J$9=5,'Jeunes Plants'!AP719,IF($J$9=6,'Jeunes Plants'!AQ719,IF($J$9=7,'Jeunes Plants'!AR719,IF($J$9=8,'Jeunes Plants'!AS719,IF($J$9=9,'Jeunes Plants'!AT719,IF($J$9=10,'Jeunes Plants'!AU719,IF($J$9=11,'Jeunes Plants'!AV719,IF($J$9=12,'Jeunes Plants'!AW719,IF($J$9=13,'Jeunes Plants'!AX719,IF($J$9=14,'Jeunes Plants'!AY719,IF($J$9=15,'Jeunes Plants'!AZ719,IF($J$9=16,'Jeunes Plants'!BA719,IF($J$9=17,'Jeunes Plants'!BB719,IF($J$9=18,'Jeunes Plants'!BC719,IF($J$9=19,'Jeunes Plants'!BD719,IF($J$9=20,'Jeunes Plants'!BE719,IF($J$9=21,'Jeunes Plants'!BF719,IF($J$9=22,'Jeunes Plants'!BG719,IF($J$9=23,'Jeunes Plants'!BH719,IF($J$9=24,'Jeunes Plants'!BI719,IF($J$9=25,'Jeunes Plants'!BJ719,IF($J$9=26,'Jeunes Plants'!BK719,IF($J$9=27,'Jeunes Plants'!BL719,IF($J$9=28,'Jeunes Plants'!BM719,IF($J$9=29,'Jeunes Plants'!BN719,IF($J$9=30,'Jeunes Plants'!BO719,IF($J$9=31,'Jeunes Plants'!BP719,IF($J$9=32,'Jeunes Plants'!BQ719,IF($J$9=33,'Jeunes Plants'!BR719,IF($J$9=34,'Jeunes Plants'!BS719,IF($J$9=35,'Jeunes Plants'!B12622,))))))))))))))))))))))))))))))))))))))))))))))))))))</f>
        <v>0</v>
      </c>
      <c r="K993" s="103" t="str">
        <f>IF('Jeunes Plants'!R719=0,"","Erreur")</f>
        <v/>
      </c>
    </row>
    <row r="994" spans="1:11" x14ac:dyDescent="0.25">
      <c r="A994" s="450"/>
      <c r="B994" s="450"/>
      <c r="C994" s="451" t="s">
        <v>1952</v>
      </c>
      <c r="D994" s="451"/>
      <c r="E994" s="450"/>
      <c r="F994" s="450"/>
      <c r="G994" s="450"/>
      <c r="H994" s="450"/>
      <c r="I994" s="450"/>
      <c r="J994" s="450">
        <f>SUBTOTAL(9,J990:J993)</f>
        <v>0</v>
      </c>
      <c r="K994" s="450"/>
    </row>
    <row r="995" spans="1:11" x14ac:dyDescent="0.25">
      <c r="A995" s="103" t="str">
        <f>IF('Jeunes Plants'!A720&lt;&gt;"",'Jeunes Plants'!A720,"")</f>
        <v/>
      </c>
      <c r="B995" s="103" t="str">
        <f>IF('Jeunes Plants'!L720&lt;&gt;"",'Jeunes Plants'!L720,"")</f>
        <v>L</v>
      </c>
      <c r="C995" s="107" t="str">
        <f>IF('Jeunes Plants'!B720&lt;&gt;"",'Jeunes Plants'!B720,"")</f>
        <v>P</v>
      </c>
      <c r="D995" s="107" t="str">
        <f>IF('Jeunes Plants'!C720&lt;&gt;"",'Jeunes Plants'!C720,"")</f>
        <v/>
      </c>
      <c r="E995" s="103" t="str">
        <f>IF('Jeunes Plants'!H720&lt;&gt;"",'Jeunes Plants'!H720,"")</f>
        <v/>
      </c>
      <c r="F995" s="103" t="str">
        <f>IF('Jeunes Plants'!E720&lt;&gt;"",'Jeunes Plants'!E720,"")</f>
        <v/>
      </c>
      <c r="G995" s="103" t="str">
        <f>IF('Jeunes Plants'!N720&lt;&gt;"",'Jeunes Plants'!N720,"")</f>
        <v/>
      </c>
      <c r="H995" s="103" t="str">
        <f>IF('Jeunes Plants'!I720&lt;&gt;"",'Jeunes Plants'!I720,"")</f>
        <v/>
      </c>
      <c r="I995" s="103" t="str">
        <f>IF('Jeunes Plants'!J720&lt;&gt;"",'Jeunes Plants'!J720,"")</f>
        <v/>
      </c>
      <c r="J995" s="103">
        <f>IF($J$9=36,'Jeunes Plants'!U720,IF($J$9=37,'Jeunes Plants'!V720,IF($J$9=38,'Jeunes Plants'!W720,IF($J$9=39,'Jeunes Plants'!X720,IF($J$9=40,'Jeunes Plants'!Y720,IF($J$9=41,'Jeunes Plants'!Z720,IF($J$9=42,'Jeunes Plants'!AA720,IF($J$9=43,'Jeunes Plants'!AB720,IF($J$9=44,'Jeunes Plants'!AC720,IF($J$9=45,'Jeunes Plants'!AD720,IF($J$9=46,'Jeunes Plants'!AE720,IF($J$9=47,'Jeunes Plants'!AF720,IF($J$9=48,'Jeunes Plants'!AG720,IF($J$9=49,'Jeunes Plants'!AH720,IF($J$9=50,'Jeunes Plants'!AI720,IF($J$9=51,'Jeunes Plants'!AJ720,IF($J$9=52,'Jeunes Plants'!AK720,IF($J$9=1,'Jeunes Plants'!AL720,IF($J$9=2,'Jeunes Plants'!AM720,IF($J$9=3,'Jeunes Plants'!AN720,IF($J$9=4,'Jeunes Plants'!AO720,IF($J$9=5,'Jeunes Plants'!AP720,IF($J$9=6,'Jeunes Plants'!AQ720,IF($J$9=7,'Jeunes Plants'!AR720,IF($J$9=8,'Jeunes Plants'!AS720,IF($J$9=9,'Jeunes Plants'!AT720,IF($J$9=10,'Jeunes Plants'!AU720,IF($J$9=11,'Jeunes Plants'!AV720,IF($J$9=12,'Jeunes Plants'!AW720,IF($J$9=13,'Jeunes Plants'!AX720,IF($J$9=14,'Jeunes Plants'!AY720,IF($J$9=15,'Jeunes Plants'!AZ720,IF($J$9=16,'Jeunes Plants'!BA720,IF($J$9=17,'Jeunes Plants'!BB720,IF($J$9=18,'Jeunes Plants'!BC720,IF($J$9=19,'Jeunes Plants'!BD720,IF($J$9=20,'Jeunes Plants'!BE720,IF($J$9=21,'Jeunes Plants'!BF720,IF($J$9=22,'Jeunes Plants'!BG720,IF($J$9=23,'Jeunes Plants'!BH720,IF($J$9=24,'Jeunes Plants'!BI720,IF($J$9=25,'Jeunes Plants'!BJ720,IF($J$9=26,'Jeunes Plants'!BK720,IF($J$9=27,'Jeunes Plants'!BL720,IF($J$9=28,'Jeunes Plants'!BM720,IF($J$9=29,'Jeunes Plants'!BN720,IF($J$9=30,'Jeunes Plants'!BO720,IF($J$9=31,'Jeunes Plants'!BP720,IF($J$9=32,'Jeunes Plants'!BQ720,IF($J$9=33,'Jeunes Plants'!BR720,IF($J$9=34,'Jeunes Plants'!BS720,IF($J$9=35,'Jeunes Plants'!B12623,))))))))))))))))))))))))))))))))))))))))))))))))))))</f>
        <v>0</v>
      </c>
      <c r="K995" s="103" t="str">
        <f>IF('Jeunes Plants'!R720=0,"","Erreur")</f>
        <v/>
      </c>
    </row>
    <row r="996" spans="1:11" x14ac:dyDescent="0.25">
      <c r="A996" s="103">
        <f>IF('Jeunes Plants'!A721&lt;&gt;"",'Jeunes Plants'!A721,"")</f>
        <v>3723</v>
      </c>
      <c r="B996" s="103" t="str">
        <f>IF('Jeunes Plants'!L721&lt;&gt;"",'Jeunes Plants'!L721,"")</f>
        <v>S4</v>
      </c>
      <c r="C996" s="107" t="str">
        <f>IF('Jeunes Plants'!B721&lt;&gt;"",'Jeunes Plants'!B721,"")</f>
        <v>PAPYRUS CYPERUS</v>
      </c>
      <c r="D996" s="107" t="str">
        <f>IF('Jeunes Plants'!C721&lt;&gt;"",'Jeunes Plants'!C721,"")</f>
        <v>Du Nil</v>
      </c>
      <c r="E996" s="103">
        <f>IF('Jeunes Plants'!H721&lt;&gt;"",'Jeunes Plants'!H721,"")</f>
        <v>5</v>
      </c>
      <c r="F996" s="103" t="str">
        <f>IF('Jeunes Plants'!E721&lt;&gt;"",'Jeunes Plants'!E721,"")</f>
        <v>S</v>
      </c>
      <c r="G996" s="103" t="str">
        <f>IF('Jeunes Plants'!N721&lt;&gt;"",'Jeunes Plants'!N721,"")</f>
        <v>M3</v>
      </c>
      <c r="H996" s="103" t="str">
        <f>IF('Jeunes Plants'!I721&lt;&gt;"",'Jeunes Plants'!I721,"")</f>
        <v>N</v>
      </c>
      <c r="I996" s="103" t="str">
        <f>IF('Jeunes Plants'!J721&lt;&gt;"",'Jeunes Plants'!J721,"")</f>
        <v/>
      </c>
      <c r="J996" s="103">
        <f>IF($J$9=36,'Jeunes Plants'!U721,IF($J$9=37,'Jeunes Plants'!V721,IF($J$9=38,'Jeunes Plants'!W721,IF($J$9=39,'Jeunes Plants'!X721,IF($J$9=40,'Jeunes Plants'!Y721,IF($J$9=41,'Jeunes Plants'!Z721,IF($J$9=42,'Jeunes Plants'!AA721,IF($J$9=43,'Jeunes Plants'!AB721,IF($J$9=44,'Jeunes Plants'!AC721,IF($J$9=45,'Jeunes Plants'!AD721,IF($J$9=46,'Jeunes Plants'!AE721,IF($J$9=47,'Jeunes Plants'!AF721,IF($J$9=48,'Jeunes Plants'!AG721,IF($J$9=49,'Jeunes Plants'!AH721,IF($J$9=50,'Jeunes Plants'!AI721,IF($J$9=51,'Jeunes Plants'!AJ721,IF($J$9=52,'Jeunes Plants'!AK721,IF($J$9=1,'Jeunes Plants'!AL721,IF($J$9=2,'Jeunes Plants'!AM721,IF($J$9=3,'Jeunes Plants'!AN721,IF($J$9=4,'Jeunes Plants'!AO721,IF($J$9=5,'Jeunes Plants'!AP721,IF($J$9=6,'Jeunes Plants'!AQ721,IF($J$9=7,'Jeunes Plants'!AR721,IF($J$9=8,'Jeunes Plants'!AS721,IF($J$9=9,'Jeunes Plants'!AT721,IF($J$9=10,'Jeunes Plants'!AU721,IF($J$9=11,'Jeunes Plants'!AV721,IF($J$9=12,'Jeunes Plants'!AW721,IF($J$9=13,'Jeunes Plants'!AX721,IF($J$9=14,'Jeunes Plants'!AY721,IF($J$9=15,'Jeunes Plants'!AZ721,IF($J$9=16,'Jeunes Plants'!BA721,IF($J$9=17,'Jeunes Plants'!BB721,IF($J$9=18,'Jeunes Plants'!BC721,IF($J$9=19,'Jeunes Plants'!BD721,IF($J$9=20,'Jeunes Plants'!BE721,IF($J$9=21,'Jeunes Plants'!BF721,IF($J$9=22,'Jeunes Plants'!BG721,IF($J$9=23,'Jeunes Plants'!BH721,IF($J$9=24,'Jeunes Plants'!BI721,IF($J$9=25,'Jeunes Plants'!BJ721,IF($J$9=26,'Jeunes Plants'!BK721,IF($J$9=27,'Jeunes Plants'!BL721,IF($J$9=28,'Jeunes Plants'!BM721,IF($J$9=29,'Jeunes Plants'!BN721,IF($J$9=30,'Jeunes Plants'!BO721,IF($J$9=31,'Jeunes Plants'!BP721,IF($J$9=32,'Jeunes Plants'!BQ721,IF($J$9=33,'Jeunes Plants'!BR721,IF($J$9=34,'Jeunes Plants'!BS721,IF($J$9=35,'Jeunes Plants'!B12624,))))))))))))))))))))))))))))))))))))))))))))))))))))</f>
        <v>0</v>
      </c>
      <c r="K996" s="103" t="str">
        <f>IF('Jeunes Plants'!R721=0,"","Erreur")</f>
        <v/>
      </c>
    </row>
    <row r="997" spans="1:11" x14ac:dyDescent="0.25">
      <c r="A997" s="103">
        <f>IF('Jeunes Plants'!A722&lt;&gt;"",'Jeunes Plants'!A722,"")</f>
        <v>13689</v>
      </c>
      <c r="B997" s="103" t="str">
        <f>IF('Jeunes Plants'!L722&lt;&gt;"",'Jeunes Plants'!L722,"")</f>
        <v>S1</v>
      </c>
      <c r="C997" s="107" t="str">
        <f>IF('Jeunes Plants'!B722&lt;&gt;"",'Jeunes Plants'!B722,"")</f>
        <v>PAPYRUS CYPERUS</v>
      </c>
      <c r="D997" s="107" t="str">
        <f>IF('Jeunes Plants'!C722&lt;&gt;"",'Jeunes Plants'!C722,"")</f>
        <v>Profiler Little Prince</v>
      </c>
      <c r="E997" s="103">
        <f>IF('Jeunes Plants'!H722&lt;&gt;"",'Jeunes Plants'!H722,"")</f>
        <v>6</v>
      </c>
      <c r="F997" s="103" t="str">
        <f>IF('Jeunes Plants'!E722&lt;&gt;"",'Jeunes Plants'!E722,"")</f>
        <v>B</v>
      </c>
      <c r="G997" s="103" t="str">
        <f>IF('Jeunes Plants'!N722&lt;&gt;"",'Jeunes Plants'!N722,"")</f>
        <v>M3</v>
      </c>
      <c r="H997" s="103" t="str">
        <f>IF('Jeunes Plants'!I722&lt;&gt;"",'Jeunes Plants'!I722,"")</f>
        <v>N</v>
      </c>
      <c r="I997" s="103" t="str">
        <f>IF('Jeunes Plants'!J722&lt;&gt;"",'Jeunes Plants'!J722,"")</f>
        <v/>
      </c>
      <c r="J997" s="103">
        <f>IF($J$9=36,'Jeunes Plants'!U722,IF($J$9=37,'Jeunes Plants'!V722,IF($J$9=38,'Jeunes Plants'!W722,IF($J$9=39,'Jeunes Plants'!X722,IF($J$9=40,'Jeunes Plants'!Y722,IF($J$9=41,'Jeunes Plants'!Z722,IF($J$9=42,'Jeunes Plants'!AA722,IF($J$9=43,'Jeunes Plants'!AB722,IF($J$9=44,'Jeunes Plants'!AC722,IF($J$9=45,'Jeunes Plants'!AD722,IF($J$9=46,'Jeunes Plants'!AE722,IF($J$9=47,'Jeunes Plants'!AF722,IF($J$9=48,'Jeunes Plants'!AG722,IF($J$9=49,'Jeunes Plants'!AH722,IF($J$9=50,'Jeunes Plants'!AI722,IF($J$9=51,'Jeunes Plants'!AJ722,IF($J$9=52,'Jeunes Plants'!AK722,IF($J$9=1,'Jeunes Plants'!AL722,IF($J$9=2,'Jeunes Plants'!AM722,IF($J$9=3,'Jeunes Plants'!AN722,IF($J$9=4,'Jeunes Plants'!AO722,IF($J$9=5,'Jeunes Plants'!AP722,IF($J$9=6,'Jeunes Plants'!AQ722,IF($J$9=7,'Jeunes Plants'!AR722,IF($J$9=8,'Jeunes Plants'!AS722,IF($J$9=9,'Jeunes Plants'!AT722,IF($J$9=10,'Jeunes Plants'!AU722,IF($J$9=11,'Jeunes Plants'!AV722,IF($J$9=12,'Jeunes Plants'!AW722,IF($J$9=13,'Jeunes Plants'!AX722,IF($J$9=14,'Jeunes Plants'!AY722,IF($J$9=15,'Jeunes Plants'!AZ722,IF($J$9=16,'Jeunes Plants'!BA722,IF($J$9=17,'Jeunes Plants'!BB722,IF($J$9=18,'Jeunes Plants'!BC722,IF($J$9=19,'Jeunes Plants'!BD722,IF($J$9=20,'Jeunes Plants'!BE722,IF($J$9=21,'Jeunes Plants'!BF722,IF($J$9=22,'Jeunes Plants'!BG722,IF($J$9=23,'Jeunes Plants'!BH722,IF($J$9=24,'Jeunes Plants'!BI722,IF($J$9=25,'Jeunes Plants'!BJ722,IF($J$9=26,'Jeunes Plants'!BK722,IF($J$9=27,'Jeunes Plants'!BL722,IF($J$9=28,'Jeunes Plants'!BM722,IF($J$9=29,'Jeunes Plants'!BN722,IF($J$9=30,'Jeunes Plants'!BO722,IF($J$9=31,'Jeunes Plants'!BP722,IF($J$9=32,'Jeunes Plants'!BQ722,IF($J$9=33,'Jeunes Plants'!BR722,IF($J$9=34,'Jeunes Plants'!BS722,IF($J$9=35,'Jeunes Plants'!B12625,))))))))))))))))))))))))))))))))))))))))))))))))))))</f>
        <v>0</v>
      </c>
      <c r="K997" s="103" t="str">
        <f>IF('Jeunes Plants'!R722=0,"","Erreur")</f>
        <v/>
      </c>
    </row>
    <row r="998" spans="1:11" x14ac:dyDescent="0.25">
      <c r="A998" s="450"/>
      <c r="B998" s="450"/>
      <c r="C998" s="451" t="s">
        <v>1953</v>
      </c>
      <c r="D998" s="451"/>
      <c r="E998" s="450"/>
      <c r="F998" s="450"/>
      <c r="G998" s="450"/>
      <c r="H998" s="450"/>
      <c r="I998" s="450"/>
      <c r="J998" s="450">
        <f>SUBTOTAL(9,J995:J997)</f>
        <v>0</v>
      </c>
      <c r="K998" s="450"/>
    </row>
    <row r="999" spans="1:11" x14ac:dyDescent="0.25">
      <c r="A999" s="103">
        <f>IF('Jeunes Plants'!A723&lt;&gt;"",'Jeunes Plants'!A723,"")</f>
        <v>3725</v>
      </c>
      <c r="B999" s="103" t="str">
        <f>IF('Jeunes Plants'!L723&lt;&gt;"",'Jeunes Plants'!L723,"")</f>
        <v>S7</v>
      </c>
      <c r="C999" s="107" t="str">
        <f>IF('Jeunes Plants'!B723&lt;&gt;"",'Jeunes Plants'!B723,"")</f>
        <v>PENNISETUM</v>
      </c>
      <c r="D999" s="107" t="str">
        <f>IF('Jeunes Plants'!C723&lt;&gt;"",'Jeunes Plants'!C723,"")</f>
        <v xml:space="preserve">X advena rubrum </v>
      </c>
      <c r="E999" s="103">
        <f>IF('Jeunes Plants'!H723&lt;&gt;"",'Jeunes Plants'!H723,"")</f>
        <v>5</v>
      </c>
      <c r="F999" s="103" t="str">
        <f>IF('Jeunes Plants'!E723&lt;&gt;"",'Jeunes Plants'!E723,"")</f>
        <v>B</v>
      </c>
      <c r="G999" s="103" t="str">
        <f>IF('Jeunes Plants'!N723&lt;&gt;"",'Jeunes Plants'!N723,"")</f>
        <v>M3</v>
      </c>
      <c r="H999" s="103" t="str">
        <f>IF('Jeunes Plants'!I723&lt;&gt;"",'Jeunes Plants'!I723,"")</f>
        <v>D</v>
      </c>
      <c r="I999" s="103" t="str">
        <f>IF('Jeunes Plants'!J723&lt;&gt;"",'Jeunes Plants'!J723,"")</f>
        <v/>
      </c>
      <c r="J999" s="103">
        <f>IF($J$9=36,'Jeunes Plants'!U723,IF($J$9=37,'Jeunes Plants'!V723,IF($J$9=38,'Jeunes Plants'!W723,IF($J$9=39,'Jeunes Plants'!X723,IF($J$9=40,'Jeunes Plants'!Y723,IF($J$9=41,'Jeunes Plants'!Z723,IF($J$9=42,'Jeunes Plants'!AA723,IF($J$9=43,'Jeunes Plants'!AB723,IF($J$9=44,'Jeunes Plants'!AC723,IF($J$9=45,'Jeunes Plants'!AD723,IF($J$9=46,'Jeunes Plants'!AE723,IF($J$9=47,'Jeunes Plants'!AF723,IF($J$9=48,'Jeunes Plants'!AG723,IF($J$9=49,'Jeunes Plants'!AH723,IF($J$9=50,'Jeunes Plants'!AI723,IF($J$9=51,'Jeunes Plants'!AJ723,IF($J$9=52,'Jeunes Plants'!AK723,IF($J$9=1,'Jeunes Plants'!AL723,IF($J$9=2,'Jeunes Plants'!AM723,IF($J$9=3,'Jeunes Plants'!AN723,IF($J$9=4,'Jeunes Plants'!AO723,IF($J$9=5,'Jeunes Plants'!AP723,IF($J$9=6,'Jeunes Plants'!AQ723,IF($J$9=7,'Jeunes Plants'!AR723,IF($J$9=8,'Jeunes Plants'!AS723,IF($J$9=9,'Jeunes Plants'!AT723,IF($J$9=10,'Jeunes Plants'!AU723,IF($J$9=11,'Jeunes Plants'!AV723,IF($J$9=12,'Jeunes Plants'!AW723,IF($J$9=13,'Jeunes Plants'!AX723,IF($J$9=14,'Jeunes Plants'!AY723,IF($J$9=15,'Jeunes Plants'!AZ723,IF($J$9=16,'Jeunes Plants'!BA723,IF($J$9=17,'Jeunes Plants'!BB723,IF($J$9=18,'Jeunes Plants'!BC723,IF($J$9=19,'Jeunes Plants'!BD723,IF($J$9=20,'Jeunes Plants'!BE723,IF($J$9=21,'Jeunes Plants'!BF723,IF($J$9=22,'Jeunes Plants'!BG723,IF($J$9=23,'Jeunes Plants'!BH723,IF($J$9=24,'Jeunes Plants'!BI723,IF($J$9=25,'Jeunes Plants'!BJ723,IF($J$9=26,'Jeunes Plants'!BK723,IF($J$9=27,'Jeunes Plants'!BL723,IF($J$9=28,'Jeunes Plants'!BM723,IF($J$9=29,'Jeunes Plants'!BN723,IF($J$9=30,'Jeunes Plants'!BO723,IF($J$9=31,'Jeunes Plants'!BP723,IF($J$9=32,'Jeunes Plants'!BQ723,IF($J$9=33,'Jeunes Plants'!BR723,IF($J$9=34,'Jeunes Plants'!BS723,IF($J$9=35,'Jeunes Plants'!B12626,))))))))))))))))))))))))))))))))))))))))))))))))))))</f>
        <v>0</v>
      </c>
      <c r="K999" s="103" t="str">
        <f>IF('Jeunes Plants'!R723=0,"","Erreur")</f>
        <v/>
      </c>
    </row>
    <row r="1000" spans="1:11" x14ac:dyDescent="0.25">
      <c r="A1000" s="103">
        <f>IF('Jeunes Plants'!A724&lt;&gt;"",'Jeunes Plants'!A724,"")</f>
        <v>12176</v>
      </c>
      <c r="B1000" s="103" t="str">
        <f>IF('Jeunes Plants'!L724&lt;&gt;"",'Jeunes Plants'!L724,"")</f>
        <v>S4</v>
      </c>
      <c r="C1000" s="107" t="str">
        <f>IF('Jeunes Plants'!B724&lt;&gt;"",'Jeunes Plants'!B724,"")</f>
        <v>PENNISETUM</v>
      </c>
      <c r="D1000" s="107" t="str">
        <f>IF('Jeunes Plants'!C724&lt;&gt;"",'Jeunes Plants'!C724,"")</f>
        <v>macrourum Queue d'or</v>
      </c>
      <c r="E1000" s="103">
        <f>IF('Jeunes Plants'!H724&lt;&gt;"",'Jeunes Plants'!H724,"")</f>
        <v>6</v>
      </c>
      <c r="F1000" s="103" t="str">
        <f>IF('Jeunes Plants'!E724&lt;&gt;"",'Jeunes Plants'!E724,"")</f>
        <v>S</v>
      </c>
      <c r="G1000" s="103" t="str">
        <f>IF('Jeunes Plants'!N724&lt;&gt;"",'Jeunes Plants'!N724,"")</f>
        <v>M3</v>
      </c>
      <c r="H1000" s="103" t="str">
        <f>IF('Jeunes Plants'!I724&lt;&gt;"",'Jeunes Plants'!I724,"")</f>
        <v>E</v>
      </c>
      <c r="I1000" s="103" t="str">
        <f>IF('Jeunes Plants'!J724&lt;&gt;"",'Jeunes Plants'!J724,"")</f>
        <v/>
      </c>
      <c r="J1000" s="103">
        <f>IF($J$9=36,'Jeunes Plants'!U724,IF($J$9=37,'Jeunes Plants'!V724,IF($J$9=38,'Jeunes Plants'!W724,IF($J$9=39,'Jeunes Plants'!X724,IF($J$9=40,'Jeunes Plants'!Y724,IF($J$9=41,'Jeunes Plants'!Z724,IF($J$9=42,'Jeunes Plants'!AA724,IF($J$9=43,'Jeunes Plants'!AB724,IF($J$9=44,'Jeunes Plants'!AC724,IF($J$9=45,'Jeunes Plants'!AD724,IF($J$9=46,'Jeunes Plants'!AE724,IF($J$9=47,'Jeunes Plants'!AF724,IF($J$9=48,'Jeunes Plants'!AG724,IF($J$9=49,'Jeunes Plants'!AH724,IF($J$9=50,'Jeunes Plants'!AI724,IF($J$9=51,'Jeunes Plants'!AJ724,IF($J$9=52,'Jeunes Plants'!AK724,IF($J$9=1,'Jeunes Plants'!AL724,IF($J$9=2,'Jeunes Plants'!AM724,IF($J$9=3,'Jeunes Plants'!AN724,IF($J$9=4,'Jeunes Plants'!AO724,IF($J$9=5,'Jeunes Plants'!AP724,IF($J$9=6,'Jeunes Plants'!AQ724,IF($J$9=7,'Jeunes Plants'!AR724,IF($J$9=8,'Jeunes Plants'!AS724,IF($J$9=9,'Jeunes Plants'!AT724,IF($J$9=10,'Jeunes Plants'!AU724,IF($J$9=11,'Jeunes Plants'!AV724,IF($J$9=12,'Jeunes Plants'!AW724,IF($J$9=13,'Jeunes Plants'!AX724,IF($J$9=14,'Jeunes Plants'!AY724,IF($J$9=15,'Jeunes Plants'!AZ724,IF($J$9=16,'Jeunes Plants'!BA724,IF($J$9=17,'Jeunes Plants'!BB724,IF($J$9=18,'Jeunes Plants'!BC724,IF($J$9=19,'Jeunes Plants'!BD724,IF($J$9=20,'Jeunes Plants'!BE724,IF($J$9=21,'Jeunes Plants'!BF724,IF($J$9=22,'Jeunes Plants'!BG724,IF($J$9=23,'Jeunes Plants'!BH724,IF($J$9=24,'Jeunes Plants'!BI724,IF($J$9=25,'Jeunes Plants'!BJ724,IF($J$9=26,'Jeunes Plants'!BK724,IF($J$9=27,'Jeunes Plants'!BL724,IF($J$9=28,'Jeunes Plants'!BM724,IF($J$9=29,'Jeunes Plants'!BN724,IF($J$9=30,'Jeunes Plants'!BO724,IF($J$9=31,'Jeunes Plants'!BP724,IF($J$9=32,'Jeunes Plants'!BQ724,IF($J$9=33,'Jeunes Plants'!BR724,IF($J$9=34,'Jeunes Plants'!BS724,IF($J$9=35,'Jeunes Plants'!B12627,))))))))))))))))))))))))))))))))))))))))))))))))))))</f>
        <v>0</v>
      </c>
      <c r="K1000" s="103" t="str">
        <f>IF('Jeunes Plants'!R724=0,"","Erreur")</f>
        <v/>
      </c>
    </row>
    <row r="1001" spans="1:11" x14ac:dyDescent="0.25">
      <c r="A1001" s="103">
        <f>IF('Jeunes Plants'!A725&lt;&gt;"",'Jeunes Plants'!A725,"")</f>
        <v>10216</v>
      </c>
      <c r="B1001" s="103" t="str">
        <f>IF('Jeunes Plants'!L725&lt;&gt;"",'Jeunes Plants'!L725,"")</f>
        <v>S4</v>
      </c>
      <c r="C1001" s="107" t="str">
        <f>IF('Jeunes Plants'!B725&lt;&gt;"",'Jeunes Plants'!B725,"")</f>
        <v>PENNISETUM</v>
      </c>
      <c r="D1001" s="107" t="str">
        <f>IF('Jeunes Plants'!C725&lt;&gt;"",'Jeunes Plants'!C725,"")</f>
        <v>villosum</v>
      </c>
      <c r="E1001" s="103">
        <f>IF('Jeunes Plants'!H725&lt;&gt;"",'Jeunes Plants'!H725,"")</f>
        <v>6</v>
      </c>
      <c r="F1001" s="103" t="str">
        <f>IF('Jeunes Plants'!E725&lt;&gt;"",'Jeunes Plants'!E725,"")</f>
        <v>S</v>
      </c>
      <c r="G1001" s="103" t="str">
        <f>IF('Jeunes Plants'!N725&lt;&gt;"",'Jeunes Plants'!N725,"")</f>
        <v>M3</v>
      </c>
      <c r="H1001" s="103" t="str">
        <f>IF('Jeunes Plants'!I725&lt;&gt;"",'Jeunes Plants'!I725,"")</f>
        <v>A</v>
      </c>
      <c r="I1001" s="103" t="str">
        <f>IF('Jeunes Plants'!J725&lt;&gt;"",'Jeunes Plants'!J725,"")</f>
        <v/>
      </c>
      <c r="J1001" s="103">
        <f>IF($J$9=36,'Jeunes Plants'!U725,IF($J$9=37,'Jeunes Plants'!V725,IF($J$9=38,'Jeunes Plants'!W725,IF($J$9=39,'Jeunes Plants'!X725,IF($J$9=40,'Jeunes Plants'!Y725,IF($J$9=41,'Jeunes Plants'!Z725,IF($J$9=42,'Jeunes Plants'!AA725,IF($J$9=43,'Jeunes Plants'!AB725,IF($J$9=44,'Jeunes Plants'!AC725,IF($J$9=45,'Jeunes Plants'!AD725,IF($J$9=46,'Jeunes Plants'!AE725,IF($J$9=47,'Jeunes Plants'!AF725,IF($J$9=48,'Jeunes Plants'!AG725,IF($J$9=49,'Jeunes Plants'!AH725,IF($J$9=50,'Jeunes Plants'!AI725,IF($J$9=51,'Jeunes Plants'!AJ725,IF($J$9=52,'Jeunes Plants'!AK725,IF($J$9=1,'Jeunes Plants'!AL725,IF($J$9=2,'Jeunes Plants'!AM725,IF($J$9=3,'Jeunes Plants'!AN725,IF($J$9=4,'Jeunes Plants'!AO725,IF($J$9=5,'Jeunes Plants'!AP725,IF($J$9=6,'Jeunes Plants'!AQ725,IF($J$9=7,'Jeunes Plants'!AR725,IF($J$9=8,'Jeunes Plants'!AS725,IF($J$9=9,'Jeunes Plants'!AT725,IF($J$9=10,'Jeunes Plants'!AU725,IF($J$9=11,'Jeunes Plants'!AV725,IF($J$9=12,'Jeunes Plants'!AW725,IF($J$9=13,'Jeunes Plants'!AX725,IF($J$9=14,'Jeunes Plants'!AY725,IF($J$9=15,'Jeunes Plants'!AZ725,IF($J$9=16,'Jeunes Plants'!BA725,IF($J$9=17,'Jeunes Plants'!BB725,IF($J$9=18,'Jeunes Plants'!BC725,IF($J$9=19,'Jeunes Plants'!BD725,IF($J$9=20,'Jeunes Plants'!BE725,IF($J$9=21,'Jeunes Plants'!BF725,IF($J$9=22,'Jeunes Plants'!BG725,IF($J$9=23,'Jeunes Plants'!BH725,IF($J$9=24,'Jeunes Plants'!BI725,IF($J$9=25,'Jeunes Plants'!BJ725,IF($J$9=26,'Jeunes Plants'!BK725,IF($J$9=27,'Jeunes Plants'!BL725,IF($J$9=28,'Jeunes Plants'!BM725,IF($J$9=29,'Jeunes Plants'!BN725,IF($J$9=30,'Jeunes Plants'!BO725,IF($J$9=31,'Jeunes Plants'!BP725,IF($J$9=32,'Jeunes Plants'!BQ725,IF($J$9=33,'Jeunes Plants'!BR725,IF($J$9=34,'Jeunes Plants'!BS725,IF($J$9=35,'Jeunes Plants'!B12628,))))))))))))))))))))))))))))))))))))))))))))))))))))</f>
        <v>0</v>
      </c>
      <c r="K1001" s="103" t="str">
        <f>IF('Jeunes Plants'!R725=0,"","Erreur")</f>
        <v/>
      </c>
    </row>
    <row r="1002" spans="1:11" x14ac:dyDescent="0.25">
      <c r="A1002" s="103">
        <f>IF('Jeunes Plants'!A726&lt;&gt;"",'Jeunes Plants'!A726,"")</f>
        <v>26288</v>
      </c>
      <c r="B1002" s="103" t="str">
        <f>IF('Jeunes Plants'!L726&lt;&gt;"",'Jeunes Plants'!L726,"")</f>
        <v>S4</v>
      </c>
      <c r="C1002" s="107" t="str">
        <f>IF('Jeunes Plants'!B726&lt;&gt;"",'Jeunes Plants'!B726,"")</f>
        <v>PENNISETUM</v>
      </c>
      <c r="D1002" s="107" t="str">
        <f>IF('Jeunes Plants'!C726&lt;&gt;"",'Jeunes Plants'!C726,"")</f>
        <v>Orientale</v>
      </c>
      <c r="E1002" s="103">
        <f>IF('Jeunes Plants'!H726&lt;&gt;"",'Jeunes Plants'!H726,"")</f>
        <v>6</v>
      </c>
      <c r="F1002" s="103" t="str">
        <f>IF('Jeunes Plants'!E726&lt;&gt;"",'Jeunes Plants'!E726,"")</f>
        <v>S</v>
      </c>
      <c r="G1002" s="103" t="str">
        <f>IF('Jeunes Plants'!N726&lt;&gt;"",'Jeunes Plants'!N726,"")</f>
        <v>M3</v>
      </c>
      <c r="H1002" s="103" t="str">
        <f>IF('Jeunes Plants'!I726&lt;&gt;"",'Jeunes Plants'!I726,"")</f>
        <v>E</v>
      </c>
      <c r="I1002" s="103" t="str">
        <f>IF('Jeunes Plants'!J726&lt;&gt;"",'Jeunes Plants'!J726,"")</f>
        <v/>
      </c>
      <c r="J1002" s="103">
        <f>IF($J$9=36,'Jeunes Plants'!U726,IF($J$9=37,'Jeunes Plants'!V726,IF($J$9=38,'Jeunes Plants'!W726,IF($J$9=39,'Jeunes Plants'!X726,IF($J$9=40,'Jeunes Plants'!Y726,IF($J$9=41,'Jeunes Plants'!Z726,IF($J$9=42,'Jeunes Plants'!AA726,IF($J$9=43,'Jeunes Plants'!AB726,IF($J$9=44,'Jeunes Plants'!AC726,IF($J$9=45,'Jeunes Plants'!AD726,IF($J$9=46,'Jeunes Plants'!AE726,IF($J$9=47,'Jeunes Plants'!AF726,IF($J$9=48,'Jeunes Plants'!AG726,IF($J$9=49,'Jeunes Plants'!AH726,IF($J$9=50,'Jeunes Plants'!AI726,IF($J$9=51,'Jeunes Plants'!AJ726,IF($J$9=52,'Jeunes Plants'!AK726,IF($J$9=1,'Jeunes Plants'!AL726,IF($J$9=2,'Jeunes Plants'!AM726,IF($J$9=3,'Jeunes Plants'!AN726,IF($J$9=4,'Jeunes Plants'!AO726,IF($J$9=5,'Jeunes Plants'!AP726,IF($J$9=6,'Jeunes Plants'!AQ726,IF($J$9=7,'Jeunes Plants'!AR726,IF($J$9=8,'Jeunes Plants'!AS726,IF($J$9=9,'Jeunes Plants'!AT726,IF($J$9=10,'Jeunes Plants'!AU726,IF($J$9=11,'Jeunes Plants'!AV726,IF($J$9=12,'Jeunes Plants'!AW726,IF($J$9=13,'Jeunes Plants'!AX726,IF($J$9=14,'Jeunes Plants'!AY726,IF($J$9=15,'Jeunes Plants'!AZ726,IF($J$9=16,'Jeunes Plants'!BA726,IF($J$9=17,'Jeunes Plants'!BB726,IF($J$9=18,'Jeunes Plants'!BC726,IF($J$9=19,'Jeunes Plants'!BD726,IF($J$9=20,'Jeunes Plants'!BE726,IF($J$9=21,'Jeunes Plants'!BF726,IF($J$9=22,'Jeunes Plants'!BG726,IF($J$9=23,'Jeunes Plants'!BH726,IF($J$9=24,'Jeunes Plants'!BI726,IF($J$9=25,'Jeunes Plants'!BJ726,IF($J$9=26,'Jeunes Plants'!BK726,IF($J$9=27,'Jeunes Plants'!BL726,IF($J$9=28,'Jeunes Plants'!BM726,IF($J$9=29,'Jeunes Plants'!BN726,IF($J$9=30,'Jeunes Plants'!BO726,IF($J$9=31,'Jeunes Plants'!BP726,IF($J$9=32,'Jeunes Plants'!BQ726,IF($J$9=33,'Jeunes Plants'!BR726,IF($J$9=34,'Jeunes Plants'!BS726,IF($J$9=35,'Jeunes Plants'!B12629,))))))))))))))))))))))))))))))))))))))))))))))))))))</f>
        <v>0</v>
      </c>
      <c r="K1002" s="103" t="str">
        <f>IF('Jeunes Plants'!R726=0,"","Erreur")</f>
        <v/>
      </c>
    </row>
    <row r="1003" spans="1:11" x14ac:dyDescent="0.25">
      <c r="A1003" s="103">
        <f>IF('Jeunes Plants'!A727&lt;&gt;"",'Jeunes Plants'!A727,"")</f>
        <v>26290</v>
      </c>
      <c r="B1003" s="103" t="str">
        <f>IF('Jeunes Plants'!L727&lt;&gt;"",'Jeunes Plants'!L727,"")</f>
        <v>S4</v>
      </c>
      <c r="C1003" s="107" t="str">
        <f>IF('Jeunes Plants'!B727&lt;&gt;"",'Jeunes Plants'!B727,"")</f>
        <v>PENNISETUM</v>
      </c>
      <c r="D1003" s="107" t="str">
        <f>IF('Jeunes Plants'!C727&lt;&gt;"",'Jeunes Plants'!C727,"")</f>
        <v>alopecuroides Viridecens</v>
      </c>
      <c r="E1003" s="103">
        <f>IF('Jeunes Plants'!H727&lt;&gt;"",'Jeunes Plants'!H727,"")</f>
        <v>6</v>
      </c>
      <c r="F1003" s="103" t="str">
        <f>IF('Jeunes Plants'!E727&lt;&gt;"",'Jeunes Plants'!E727,"")</f>
        <v>S</v>
      </c>
      <c r="G1003" s="103" t="str">
        <f>IF('Jeunes Plants'!N727&lt;&gt;"",'Jeunes Plants'!N727,"")</f>
        <v>M3</v>
      </c>
      <c r="H1003" s="103" t="str">
        <f>IF('Jeunes Plants'!I727&lt;&gt;"",'Jeunes Plants'!I727,"")</f>
        <v>A</v>
      </c>
      <c r="I1003" s="103" t="str">
        <f>IF('Jeunes Plants'!J727&lt;&gt;"",'Jeunes Plants'!J727,"")</f>
        <v/>
      </c>
      <c r="J1003" s="103">
        <f>IF($J$9=36,'Jeunes Plants'!U727,IF($J$9=37,'Jeunes Plants'!V727,IF($J$9=38,'Jeunes Plants'!W727,IF($J$9=39,'Jeunes Plants'!X727,IF($J$9=40,'Jeunes Plants'!Y727,IF($J$9=41,'Jeunes Plants'!Z727,IF($J$9=42,'Jeunes Plants'!AA727,IF($J$9=43,'Jeunes Plants'!AB727,IF($J$9=44,'Jeunes Plants'!AC727,IF($J$9=45,'Jeunes Plants'!AD727,IF($J$9=46,'Jeunes Plants'!AE727,IF($J$9=47,'Jeunes Plants'!AF727,IF($J$9=48,'Jeunes Plants'!AG727,IF($J$9=49,'Jeunes Plants'!AH727,IF($J$9=50,'Jeunes Plants'!AI727,IF($J$9=51,'Jeunes Plants'!AJ727,IF($J$9=52,'Jeunes Plants'!AK727,IF($J$9=1,'Jeunes Plants'!AL727,IF($J$9=2,'Jeunes Plants'!AM727,IF($J$9=3,'Jeunes Plants'!AN727,IF($J$9=4,'Jeunes Plants'!AO727,IF($J$9=5,'Jeunes Plants'!AP727,IF($J$9=6,'Jeunes Plants'!AQ727,IF($J$9=7,'Jeunes Plants'!AR727,IF($J$9=8,'Jeunes Plants'!AS727,IF($J$9=9,'Jeunes Plants'!AT727,IF($J$9=10,'Jeunes Plants'!AU727,IF($J$9=11,'Jeunes Plants'!AV727,IF($J$9=12,'Jeunes Plants'!AW727,IF($J$9=13,'Jeunes Plants'!AX727,IF($J$9=14,'Jeunes Plants'!AY727,IF($J$9=15,'Jeunes Plants'!AZ727,IF($J$9=16,'Jeunes Plants'!BA727,IF($J$9=17,'Jeunes Plants'!BB727,IF($J$9=18,'Jeunes Plants'!BC727,IF($J$9=19,'Jeunes Plants'!BD727,IF($J$9=20,'Jeunes Plants'!BE727,IF($J$9=21,'Jeunes Plants'!BF727,IF($J$9=22,'Jeunes Plants'!BG727,IF($J$9=23,'Jeunes Plants'!BH727,IF($J$9=24,'Jeunes Plants'!BI727,IF($J$9=25,'Jeunes Plants'!BJ727,IF($J$9=26,'Jeunes Plants'!BK727,IF($J$9=27,'Jeunes Plants'!BL727,IF($J$9=28,'Jeunes Plants'!BM727,IF($J$9=29,'Jeunes Plants'!BN727,IF($J$9=30,'Jeunes Plants'!BO727,IF($J$9=31,'Jeunes Plants'!BP727,IF($J$9=32,'Jeunes Plants'!BQ727,IF($J$9=33,'Jeunes Plants'!BR727,IF($J$9=34,'Jeunes Plants'!BS727,IF($J$9=35,'Jeunes Plants'!B12630,))))))))))))))))))))))))))))))))))))))))))))))))))))</f>
        <v>0</v>
      </c>
      <c r="K1003" s="103" t="str">
        <f>IF('Jeunes Plants'!R727=0,"","Erreur")</f>
        <v/>
      </c>
    </row>
    <row r="1004" spans="1:11" x14ac:dyDescent="0.25">
      <c r="A1004" s="450"/>
      <c r="B1004" s="450"/>
      <c r="C1004" s="451" t="s">
        <v>1954</v>
      </c>
      <c r="D1004" s="451"/>
      <c r="E1004" s="450"/>
      <c r="F1004" s="450"/>
      <c r="G1004" s="450"/>
      <c r="H1004" s="450"/>
      <c r="I1004" s="450"/>
      <c r="J1004" s="450">
        <f>SUBTOTAL(9,J999:J1003)</f>
        <v>0</v>
      </c>
      <c r="K1004" s="450"/>
    </row>
    <row r="1005" spans="1:11" x14ac:dyDescent="0.25">
      <c r="A1005" s="103">
        <f>IF('Jeunes Plants'!A728&lt;&gt;"",'Jeunes Plants'!A728,"")</f>
        <v>23291</v>
      </c>
      <c r="B1005" s="103" t="str">
        <f>IF('Jeunes Plants'!L728&lt;&gt;"",'Jeunes Plants'!L728,"")</f>
        <v>S2</v>
      </c>
      <c r="C1005" s="107" t="str">
        <f>IF('Jeunes Plants'!B728&lt;&gt;"",'Jeunes Plants'!B728,"")</f>
        <v>PENSTEMON</v>
      </c>
      <c r="D1005" s="107" t="str">
        <f>IF('Jeunes Plants'!C728&lt;&gt;"",'Jeunes Plants'!C728,"")</f>
        <v>Harlequin Pink</v>
      </c>
      <c r="E1005" s="103">
        <f>IF('Jeunes Plants'!H728&lt;&gt;"",'Jeunes Plants'!H728,"")</f>
        <v>5</v>
      </c>
      <c r="F1005" s="103" t="str">
        <f>IF('Jeunes Plants'!E728&lt;&gt;"",'Jeunes Plants'!E728,"")</f>
        <v>B</v>
      </c>
      <c r="G1005" s="103" t="str">
        <f>IF('Jeunes Plants'!N728&lt;&gt;"",'Jeunes Plants'!N728,"")</f>
        <v>M3</v>
      </c>
      <c r="H1005" s="103" t="str">
        <f>IF('Jeunes Plants'!I728&lt;&gt;"",'Jeunes Plants'!I728,"")</f>
        <v>A</v>
      </c>
      <c r="I1005" s="103">
        <f>IF('Jeunes Plants'!J728&lt;&gt;"",'Jeunes Plants'!J728,"")</f>
        <v>0.17</v>
      </c>
      <c r="J1005" s="103">
        <f>IF($J$9=36,'Jeunes Plants'!U728,IF($J$9=37,'Jeunes Plants'!V728,IF($J$9=38,'Jeunes Plants'!W728,IF($J$9=39,'Jeunes Plants'!X728,IF($J$9=40,'Jeunes Plants'!Y728,IF($J$9=41,'Jeunes Plants'!Z728,IF($J$9=42,'Jeunes Plants'!AA728,IF($J$9=43,'Jeunes Plants'!AB728,IF($J$9=44,'Jeunes Plants'!AC728,IF($J$9=45,'Jeunes Plants'!AD728,IF($J$9=46,'Jeunes Plants'!AE728,IF($J$9=47,'Jeunes Plants'!AF728,IF($J$9=48,'Jeunes Plants'!AG728,IF($J$9=49,'Jeunes Plants'!AH728,IF($J$9=50,'Jeunes Plants'!AI728,IF($J$9=51,'Jeunes Plants'!AJ728,IF($J$9=52,'Jeunes Plants'!AK728,IF($J$9=1,'Jeunes Plants'!AL728,IF($J$9=2,'Jeunes Plants'!AM728,IF($J$9=3,'Jeunes Plants'!AN728,IF($J$9=4,'Jeunes Plants'!AO728,IF($J$9=5,'Jeunes Plants'!AP728,IF($J$9=6,'Jeunes Plants'!AQ728,IF($J$9=7,'Jeunes Plants'!AR728,IF($J$9=8,'Jeunes Plants'!AS728,IF($J$9=9,'Jeunes Plants'!AT728,IF($J$9=10,'Jeunes Plants'!AU728,IF($J$9=11,'Jeunes Plants'!AV728,IF($J$9=12,'Jeunes Plants'!AW728,IF($J$9=13,'Jeunes Plants'!AX728,IF($J$9=14,'Jeunes Plants'!AY728,IF($J$9=15,'Jeunes Plants'!AZ728,IF($J$9=16,'Jeunes Plants'!BA728,IF($J$9=17,'Jeunes Plants'!BB728,IF($J$9=18,'Jeunes Plants'!BC728,IF($J$9=19,'Jeunes Plants'!BD728,IF($J$9=20,'Jeunes Plants'!BE728,IF($J$9=21,'Jeunes Plants'!BF728,IF($J$9=22,'Jeunes Plants'!BG728,IF($J$9=23,'Jeunes Plants'!BH728,IF($J$9=24,'Jeunes Plants'!BI728,IF($J$9=25,'Jeunes Plants'!BJ728,IF($J$9=26,'Jeunes Plants'!BK728,IF($J$9=27,'Jeunes Plants'!BL728,IF($J$9=28,'Jeunes Plants'!BM728,IF($J$9=29,'Jeunes Plants'!BN728,IF($J$9=30,'Jeunes Plants'!BO728,IF($J$9=31,'Jeunes Plants'!BP728,IF($J$9=32,'Jeunes Plants'!BQ728,IF($J$9=33,'Jeunes Plants'!BR728,IF($J$9=34,'Jeunes Plants'!BS728,IF($J$9=35,'Jeunes Plants'!B12631,))))))))))))))))))))))))))))))))))))))))))))))))))))</f>
        <v>0</v>
      </c>
      <c r="K1005" s="103" t="str">
        <f>IF('Jeunes Plants'!R728=0,"","Erreur")</f>
        <v/>
      </c>
    </row>
    <row r="1006" spans="1:11" x14ac:dyDescent="0.25">
      <c r="A1006" s="450"/>
      <c r="B1006" s="450"/>
      <c r="C1006" s="451" t="s">
        <v>1955</v>
      </c>
      <c r="D1006" s="451"/>
      <c r="E1006" s="450"/>
      <c r="F1006" s="450"/>
      <c r="G1006" s="450"/>
      <c r="H1006" s="450"/>
      <c r="I1006" s="450"/>
      <c r="J1006" s="450">
        <f>SUBTOTAL(9,J1005:J1005)</f>
        <v>0</v>
      </c>
      <c r="K1006" s="450"/>
    </row>
    <row r="1007" spans="1:11" x14ac:dyDescent="0.25">
      <c r="A1007" s="103">
        <f>IF('Jeunes Plants'!A729&lt;&gt;"",'Jeunes Plants'!A729,"")</f>
        <v>13954</v>
      </c>
      <c r="B1007" s="103" t="str">
        <f>IF('Jeunes Plants'!L729&lt;&gt;"",'Jeunes Plants'!L729,"")</f>
        <v>S1</v>
      </c>
      <c r="C1007" s="107" t="str">
        <f>IF('Jeunes Plants'!B729&lt;&gt;"",'Jeunes Plants'!B729,"")</f>
        <v>PENTAS GRAFFITTI</v>
      </c>
      <c r="D1007" s="107" t="str">
        <f>IF('Jeunes Plants'!C729&lt;&gt;"",'Jeunes Plants'!C729,"")</f>
        <v>Variés</v>
      </c>
      <c r="E1007" s="103">
        <f>IF('Jeunes Plants'!H729&lt;&gt;"",'Jeunes Plants'!H729,"")</f>
        <v>5</v>
      </c>
      <c r="F1007" s="103" t="str">
        <f>IF('Jeunes Plants'!E729&lt;&gt;"",'Jeunes Plants'!E729,"")</f>
        <v>S</v>
      </c>
      <c r="G1007" s="103" t="str">
        <f>IF('Jeunes Plants'!N729&lt;&gt;"",'Jeunes Plants'!N729,"")</f>
        <v>M3</v>
      </c>
      <c r="H1007" s="103" t="str">
        <f>IF('Jeunes Plants'!I729&lt;&gt;"",'Jeunes Plants'!I729,"")</f>
        <v>A</v>
      </c>
      <c r="I1007" s="103" t="str">
        <f>IF('Jeunes Plants'!J729&lt;&gt;"",'Jeunes Plants'!J729,"")</f>
        <v/>
      </c>
      <c r="J1007" s="103">
        <f>IF($J$9=36,'Jeunes Plants'!U729,IF($J$9=37,'Jeunes Plants'!V729,IF($J$9=38,'Jeunes Plants'!W729,IF($J$9=39,'Jeunes Plants'!X729,IF($J$9=40,'Jeunes Plants'!Y729,IF($J$9=41,'Jeunes Plants'!Z729,IF($J$9=42,'Jeunes Plants'!AA729,IF($J$9=43,'Jeunes Plants'!AB729,IF($J$9=44,'Jeunes Plants'!AC729,IF($J$9=45,'Jeunes Plants'!AD729,IF($J$9=46,'Jeunes Plants'!AE729,IF($J$9=47,'Jeunes Plants'!AF729,IF($J$9=48,'Jeunes Plants'!AG729,IF($J$9=49,'Jeunes Plants'!AH729,IF($J$9=50,'Jeunes Plants'!AI729,IF($J$9=51,'Jeunes Plants'!AJ729,IF($J$9=52,'Jeunes Plants'!AK729,IF($J$9=1,'Jeunes Plants'!AL729,IF($J$9=2,'Jeunes Plants'!AM729,IF($J$9=3,'Jeunes Plants'!AN729,IF($J$9=4,'Jeunes Plants'!AO729,IF($J$9=5,'Jeunes Plants'!AP729,IF($J$9=6,'Jeunes Plants'!AQ729,IF($J$9=7,'Jeunes Plants'!AR729,IF($J$9=8,'Jeunes Plants'!AS729,IF($J$9=9,'Jeunes Plants'!AT729,IF($J$9=10,'Jeunes Plants'!AU729,IF($J$9=11,'Jeunes Plants'!AV729,IF($J$9=12,'Jeunes Plants'!AW729,IF($J$9=13,'Jeunes Plants'!AX729,IF($J$9=14,'Jeunes Plants'!AY729,IF($J$9=15,'Jeunes Plants'!AZ729,IF($J$9=16,'Jeunes Plants'!BA729,IF($J$9=17,'Jeunes Plants'!BB729,IF($J$9=18,'Jeunes Plants'!BC729,IF($J$9=19,'Jeunes Plants'!BD729,IF($J$9=20,'Jeunes Plants'!BE729,IF($J$9=21,'Jeunes Plants'!BF729,IF($J$9=22,'Jeunes Plants'!BG729,IF($J$9=23,'Jeunes Plants'!BH729,IF($J$9=24,'Jeunes Plants'!BI729,IF($J$9=25,'Jeunes Plants'!BJ729,IF($J$9=26,'Jeunes Plants'!BK729,IF($J$9=27,'Jeunes Plants'!BL729,IF($J$9=28,'Jeunes Plants'!BM729,IF($J$9=29,'Jeunes Plants'!BN729,IF($J$9=30,'Jeunes Plants'!BO729,IF($J$9=31,'Jeunes Plants'!BP729,IF($J$9=32,'Jeunes Plants'!BQ729,IF($J$9=33,'Jeunes Plants'!BR729,IF($J$9=34,'Jeunes Plants'!BS729,IF($J$9=35,'Jeunes Plants'!B12632,))))))))))))))))))))))))))))))))))))))))))))))))))))</f>
        <v>0</v>
      </c>
      <c r="K1007" s="103" t="str">
        <f>IF('Jeunes Plants'!R729=0,"","Erreur")</f>
        <v/>
      </c>
    </row>
    <row r="1008" spans="1:11" x14ac:dyDescent="0.25">
      <c r="A1008" s="450"/>
      <c r="B1008" s="450"/>
      <c r="C1008" s="451" t="s">
        <v>1956</v>
      </c>
      <c r="D1008" s="451"/>
      <c r="E1008" s="450"/>
      <c r="F1008" s="450"/>
      <c r="G1008" s="450"/>
      <c r="H1008" s="450"/>
      <c r="I1008" s="450"/>
      <c r="J1008" s="450">
        <f>SUBTOTAL(9,J1007:J1007)</f>
        <v>0</v>
      </c>
      <c r="K1008" s="450"/>
    </row>
    <row r="1009" spans="1:11" x14ac:dyDescent="0.25">
      <c r="A1009" s="103">
        <f>IF('Jeunes Plants'!A730&lt;&gt;"",'Jeunes Plants'!A730,"")</f>
        <v>25215</v>
      </c>
      <c r="B1009" s="103" t="str">
        <f>IF('Jeunes Plants'!L730&lt;&gt;"",'Jeunes Plants'!L730,"")</f>
        <v>S2</v>
      </c>
      <c r="C1009" s="107" t="str">
        <f>IF('Jeunes Plants'!B730&lt;&gt;"",'Jeunes Plants'!B730,"")</f>
        <v>PENTAS GLITTERATI</v>
      </c>
      <c r="D1009" s="107" t="str">
        <f>IF('Jeunes Plants'!C730&lt;&gt;"",'Jeunes Plants'!C730,"")</f>
        <v xml:space="preserve">Red Star </v>
      </c>
      <c r="E1009" s="103">
        <f>IF('Jeunes Plants'!H730&lt;&gt;"",'Jeunes Plants'!H730,"")</f>
        <v>5</v>
      </c>
      <c r="F1009" s="103" t="str">
        <f>IF('Jeunes Plants'!E730&lt;&gt;"",'Jeunes Plants'!E730,"")</f>
        <v>S</v>
      </c>
      <c r="G1009" s="103" t="str">
        <f>IF('Jeunes Plants'!N730&lt;&gt;"",'Jeunes Plants'!N730,"")</f>
        <v>M3</v>
      </c>
      <c r="H1009" s="103" t="str">
        <f>IF('Jeunes Plants'!I730&lt;&gt;"",'Jeunes Plants'!I730,"")</f>
        <v>A</v>
      </c>
      <c r="I1009" s="103" t="str">
        <f>IF('Jeunes Plants'!J730&lt;&gt;"",'Jeunes Plants'!J730,"")</f>
        <v/>
      </c>
      <c r="J1009" s="103">
        <f>IF($J$9=36,'Jeunes Plants'!U730,IF($J$9=37,'Jeunes Plants'!V730,IF($J$9=38,'Jeunes Plants'!W730,IF($J$9=39,'Jeunes Plants'!X730,IF($J$9=40,'Jeunes Plants'!Y730,IF($J$9=41,'Jeunes Plants'!Z730,IF($J$9=42,'Jeunes Plants'!AA730,IF($J$9=43,'Jeunes Plants'!AB730,IF($J$9=44,'Jeunes Plants'!AC730,IF($J$9=45,'Jeunes Plants'!AD730,IF($J$9=46,'Jeunes Plants'!AE730,IF($J$9=47,'Jeunes Plants'!AF730,IF($J$9=48,'Jeunes Plants'!AG730,IF($J$9=49,'Jeunes Plants'!AH730,IF($J$9=50,'Jeunes Plants'!AI730,IF($J$9=51,'Jeunes Plants'!AJ730,IF($J$9=52,'Jeunes Plants'!AK730,IF($J$9=1,'Jeunes Plants'!AL730,IF($J$9=2,'Jeunes Plants'!AM730,IF($J$9=3,'Jeunes Plants'!AN730,IF($J$9=4,'Jeunes Plants'!AO730,IF($J$9=5,'Jeunes Plants'!AP730,IF($J$9=6,'Jeunes Plants'!AQ730,IF($J$9=7,'Jeunes Plants'!AR730,IF($J$9=8,'Jeunes Plants'!AS730,IF($J$9=9,'Jeunes Plants'!AT730,IF($J$9=10,'Jeunes Plants'!AU730,IF($J$9=11,'Jeunes Plants'!AV730,IF($J$9=12,'Jeunes Plants'!AW730,IF($J$9=13,'Jeunes Plants'!AX730,IF($J$9=14,'Jeunes Plants'!AY730,IF($J$9=15,'Jeunes Plants'!AZ730,IF($J$9=16,'Jeunes Plants'!BA730,IF($J$9=17,'Jeunes Plants'!BB730,IF($J$9=18,'Jeunes Plants'!BC730,IF($J$9=19,'Jeunes Plants'!BD730,IF($J$9=20,'Jeunes Plants'!BE730,IF($J$9=21,'Jeunes Plants'!BF730,IF($J$9=22,'Jeunes Plants'!BG730,IF($J$9=23,'Jeunes Plants'!BH730,IF($J$9=24,'Jeunes Plants'!BI730,IF($J$9=25,'Jeunes Plants'!BJ730,IF($J$9=26,'Jeunes Plants'!BK730,IF($J$9=27,'Jeunes Plants'!BL730,IF($J$9=28,'Jeunes Plants'!BM730,IF($J$9=29,'Jeunes Plants'!BN730,IF($J$9=30,'Jeunes Plants'!BO730,IF($J$9=31,'Jeunes Plants'!BP730,IF($J$9=32,'Jeunes Plants'!BQ730,IF($J$9=33,'Jeunes Plants'!BR730,IF($J$9=34,'Jeunes Plants'!BS730,IF($J$9=35,'Jeunes Plants'!B12633,))))))))))))))))))))))))))))))))))))))))))))))))))))</f>
        <v>0</v>
      </c>
      <c r="K1009" s="103" t="str">
        <f>IF('Jeunes Plants'!R730=0,"","Erreur")</f>
        <v/>
      </c>
    </row>
    <row r="1010" spans="1:11" x14ac:dyDescent="0.25">
      <c r="A1010" s="450"/>
      <c r="B1010" s="450"/>
      <c r="C1010" s="451" t="s">
        <v>1957</v>
      </c>
      <c r="D1010" s="451"/>
      <c r="E1010" s="450"/>
      <c r="F1010" s="450"/>
      <c r="G1010" s="450"/>
      <c r="H1010" s="450"/>
      <c r="I1010" s="450"/>
      <c r="J1010" s="450">
        <f>SUBTOTAL(9,J1009:J1009)</f>
        <v>0</v>
      </c>
      <c r="K1010" s="450"/>
    </row>
    <row r="1011" spans="1:11" x14ac:dyDescent="0.25">
      <c r="A1011" s="103">
        <f>IF('Jeunes Plants'!A731&lt;&gt;"",'Jeunes Plants'!A731,"")</f>
        <v>12132</v>
      </c>
      <c r="B1011" s="103" t="str">
        <f>IF('Jeunes Plants'!L731&lt;&gt;"",'Jeunes Plants'!L731,"")</f>
        <v>S2</v>
      </c>
      <c r="C1011" s="107" t="str">
        <f>IF('Jeunes Plants'!B731&lt;&gt;"",'Jeunes Plants'!B731,"")</f>
        <v>PEROVSKIA</v>
      </c>
      <c r="D1011" s="107" t="str">
        <f>IF('Jeunes Plants'!C731&lt;&gt;"",'Jeunes Plants'!C731,"")</f>
        <v>Little Spire</v>
      </c>
      <c r="E1011" s="103">
        <f>IF('Jeunes Plants'!H731&lt;&gt;"",'Jeunes Plants'!H731,"")</f>
        <v>5</v>
      </c>
      <c r="F1011" s="103" t="str">
        <f>IF('Jeunes Plants'!E731&lt;&gt;"",'Jeunes Plants'!E731,"")</f>
        <v>B</v>
      </c>
      <c r="G1011" s="103" t="str">
        <f>IF('Jeunes Plants'!N731&lt;&gt;"",'Jeunes Plants'!N731,"")</f>
        <v>M3</v>
      </c>
      <c r="H1011" s="103" t="str">
        <f>IF('Jeunes Plants'!I731&lt;&gt;"",'Jeunes Plants'!I731,"")</f>
        <v>E</v>
      </c>
      <c r="I1011" s="103">
        <f>IF('Jeunes Plants'!J731&lt;&gt;"",'Jeunes Plants'!J731,"")</f>
        <v>0.1</v>
      </c>
      <c r="J1011" s="103">
        <f>IF($J$9=36,'Jeunes Plants'!U731,IF($J$9=37,'Jeunes Plants'!V731,IF($J$9=38,'Jeunes Plants'!W731,IF($J$9=39,'Jeunes Plants'!X731,IF($J$9=40,'Jeunes Plants'!Y731,IF($J$9=41,'Jeunes Plants'!Z731,IF($J$9=42,'Jeunes Plants'!AA731,IF($J$9=43,'Jeunes Plants'!AB731,IF($J$9=44,'Jeunes Plants'!AC731,IF($J$9=45,'Jeunes Plants'!AD731,IF($J$9=46,'Jeunes Plants'!AE731,IF($J$9=47,'Jeunes Plants'!AF731,IF($J$9=48,'Jeunes Plants'!AG731,IF($J$9=49,'Jeunes Plants'!AH731,IF($J$9=50,'Jeunes Plants'!AI731,IF($J$9=51,'Jeunes Plants'!AJ731,IF($J$9=52,'Jeunes Plants'!AK731,IF($J$9=1,'Jeunes Plants'!AL731,IF($J$9=2,'Jeunes Plants'!AM731,IF($J$9=3,'Jeunes Plants'!AN731,IF($J$9=4,'Jeunes Plants'!AO731,IF($J$9=5,'Jeunes Plants'!AP731,IF($J$9=6,'Jeunes Plants'!AQ731,IF($J$9=7,'Jeunes Plants'!AR731,IF($J$9=8,'Jeunes Plants'!AS731,IF($J$9=9,'Jeunes Plants'!AT731,IF($J$9=10,'Jeunes Plants'!AU731,IF($J$9=11,'Jeunes Plants'!AV731,IF($J$9=12,'Jeunes Plants'!AW731,IF($J$9=13,'Jeunes Plants'!AX731,IF($J$9=14,'Jeunes Plants'!AY731,IF($J$9=15,'Jeunes Plants'!AZ731,IF($J$9=16,'Jeunes Plants'!BA731,IF($J$9=17,'Jeunes Plants'!BB731,IF($J$9=18,'Jeunes Plants'!BC731,IF($J$9=19,'Jeunes Plants'!BD731,IF($J$9=20,'Jeunes Plants'!BE731,IF($J$9=21,'Jeunes Plants'!BF731,IF($J$9=22,'Jeunes Plants'!BG731,IF($J$9=23,'Jeunes Plants'!BH731,IF($J$9=24,'Jeunes Plants'!BI731,IF($J$9=25,'Jeunes Plants'!BJ731,IF($J$9=26,'Jeunes Plants'!BK731,IF($J$9=27,'Jeunes Plants'!BL731,IF($J$9=28,'Jeunes Plants'!BM731,IF($J$9=29,'Jeunes Plants'!BN731,IF($J$9=30,'Jeunes Plants'!BO731,IF($J$9=31,'Jeunes Plants'!BP731,IF($J$9=32,'Jeunes Plants'!BQ731,IF($J$9=33,'Jeunes Plants'!BR731,IF($J$9=34,'Jeunes Plants'!BS731,IF($J$9=35,'Jeunes Plants'!B12634,))))))))))))))))))))))))))))))))))))))))))))))))))))</f>
        <v>0</v>
      </c>
      <c r="K1011" s="103" t="str">
        <f>IF('Jeunes Plants'!R731=0,"","Erreur")</f>
        <v/>
      </c>
    </row>
    <row r="1012" spans="1:11" x14ac:dyDescent="0.25">
      <c r="A1012" s="450"/>
      <c r="B1012" s="450"/>
      <c r="C1012" s="451" t="s">
        <v>1958</v>
      </c>
      <c r="D1012" s="451"/>
      <c r="E1012" s="450"/>
      <c r="F1012" s="450"/>
      <c r="G1012" s="450"/>
      <c r="H1012" s="450"/>
      <c r="I1012" s="450"/>
      <c r="J1012" s="450">
        <f>SUBTOTAL(9,J1011:J1011)</f>
        <v>0</v>
      </c>
      <c r="K1012" s="450"/>
    </row>
    <row r="1013" spans="1:11" x14ac:dyDescent="0.25">
      <c r="A1013" s="103">
        <f>IF('Jeunes Plants'!A732&lt;&gt;"",'Jeunes Plants'!A732,"")</f>
        <v>26010</v>
      </c>
      <c r="B1013" s="103" t="str">
        <f>IF('Jeunes Plants'!L732&lt;&gt;"",'Jeunes Plants'!L732,"")</f>
        <v>S2</v>
      </c>
      <c r="C1013" s="107" t="str">
        <f>IF('Jeunes Plants'!B732&lt;&gt;"",'Jeunes Plants'!B732,"")</f>
        <v>PERVENCHE DE MADAGASCAR</v>
      </c>
      <c r="D1013" s="107" t="str">
        <f>IF('Jeunes Plants'!C732&lt;&gt;"",'Jeunes Plants'!C732,"")</f>
        <v>Mediterranean XP Mix</v>
      </c>
      <c r="E1013" s="103">
        <f>IF('Jeunes Plants'!H732&lt;&gt;"",'Jeunes Plants'!H732,"")</f>
        <v>5</v>
      </c>
      <c r="F1013" s="103" t="str">
        <f>IF('Jeunes Plants'!E732&lt;&gt;"",'Jeunes Plants'!E732,"")</f>
        <v>S</v>
      </c>
      <c r="G1013" s="103" t="str">
        <f>IF('Jeunes Plants'!N732&lt;&gt;"",'Jeunes Plants'!N732,"")</f>
        <v>M3</v>
      </c>
      <c r="H1013" s="103" t="str">
        <f>IF('Jeunes Plants'!I732&lt;&gt;"",'Jeunes Plants'!I732,"")</f>
        <v>B</v>
      </c>
      <c r="I1013" s="103" t="str">
        <f>IF('Jeunes Plants'!J732&lt;&gt;"",'Jeunes Plants'!J732,"")</f>
        <v/>
      </c>
      <c r="J1013" s="103">
        <f>IF($J$9=36,'Jeunes Plants'!U732,IF($J$9=37,'Jeunes Plants'!V732,IF($J$9=38,'Jeunes Plants'!W732,IF($J$9=39,'Jeunes Plants'!X732,IF($J$9=40,'Jeunes Plants'!Y732,IF($J$9=41,'Jeunes Plants'!Z732,IF($J$9=42,'Jeunes Plants'!AA732,IF($J$9=43,'Jeunes Plants'!AB732,IF($J$9=44,'Jeunes Plants'!AC732,IF($J$9=45,'Jeunes Plants'!AD732,IF($J$9=46,'Jeunes Plants'!AE732,IF($J$9=47,'Jeunes Plants'!AF732,IF($J$9=48,'Jeunes Plants'!AG732,IF($J$9=49,'Jeunes Plants'!AH732,IF($J$9=50,'Jeunes Plants'!AI732,IF($J$9=51,'Jeunes Plants'!AJ732,IF($J$9=52,'Jeunes Plants'!AK732,IF($J$9=1,'Jeunes Plants'!AL732,IF($J$9=2,'Jeunes Plants'!AM732,IF($J$9=3,'Jeunes Plants'!AN732,IF($J$9=4,'Jeunes Plants'!AO732,IF($J$9=5,'Jeunes Plants'!AP732,IF($J$9=6,'Jeunes Plants'!AQ732,IF($J$9=7,'Jeunes Plants'!AR732,IF($J$9=8,'Jeunes Plants'!AS732,IF($J$9=9,'Jeunes Plants'!AT732,IF($J$9=10,'Jeunes Plants'!AU732,IF($J$9=11,'Jeunes Plants'!AV732,IF($J$9=12,'Jeunes Plants'!AW732,IF($J$9=13,'Jeunes Plants'!AX732,IF($J$9=14,'Jeunes Plants'!AY732,IF($J$9=15,'Jeunes Plants'!AZ732,IF($J$9=16,'Jeunes Plants'!BA732,IF($J$9=17,'Jeunes Plants'!BB732,IF($J$9=18,'Jeunes Plants'!BC732,IF($J$9=19,'Jeunes Plants'!BD732,IF($J$9=20,'Jeunes Plants'!BE732,IF($J$9=21,'Jeunes Plants'!BF732,IF($J$9=22,'Jeunes Plants'!BG732,IF($J$9=23,'Jeunes Plants'!BH732,IF($J$9=24,'Jeunes Plants'!BI732,IF($J$9=25,'Jeunes Plants'!BJ732,IF($J$9=26,'Jeunes Plants'!BK732,IF($J$9=27,'Jeunes Plants'!BL732,IF($J$9=28,'Jeunes Plants'!BM732,IF($J$9=29,'Jeunes Plants'!BN732,IF($J$9=30,'Jeunes Plants'!BO732,IF($J$9=31,'Jeunes Plants'!BP732,IF($J$9=32,'Jeunes Plants'!BQ732,IF($J$9=33,'Jeunes Plants'!BR732,IF($J$9=34,'Jeunes Plants'!BS732,IF($J$9=35,'Jeunes Plants'!B12635,))))))))))))))))))))))))))))))))))))))))))))))))))))</f>
        <v>0</v>
      </c>
      <c r="K1013" s="103" t="str">
        <f>IF('Jeunes Plants'!R732=0,"","Erreur")</f>
        <v/>
      </c>
    </row>
    <row r="1014" spans="1:11" x14ac:dyDescent="0.25">
      <c r="A1014" s="103">
        <f>IF('Jeunes Plants'!A733&lt;&gt;"",'Jeunes Plants'!A733,"")</f>
        <v>23801</v>
      </c>
      <c r="B1014" s="103" t="str">
        <f>IF('Jeunes Plants'!L733&lt;&gt;"",'Jeunes Plants'!L733,"")</f>
        <v>S2</v>
      </c>
      <c r="C1014" s="107" t="str">
        <f>IF('Jeunes Plants'!B733&lt;&gt;"",'Jeunes Plants'!B733,"")</f>
        <v>PERVENCHE DE MADAGASCAR</v>
      </c>
      <c r="D1014" s="107" t="str">
        <f>IF('Jeunes Plants'!C733&lt;&gt;"",'Jeunes Plants'!C733,"")</f>
        <v xml:space="preserve">Valiant Mix </v>
      </c>
      <c r="E1014" s="103">
        <f>IF('Jeunes Plants'!H733&lt;&gt;"",'Jeunes Plants'!H733,"")</f>
        <v>5</v>
      </c>
      <c r="F1014" s="103" t="str">
        <f>IF('Jeunes Plants'!E733&lt;&gt;"",'Jeunes Plants'!E733,"")</f>
        <v>S</v>
      </c>
      <c r="G1014" s="103" t="str">
        <f>IF('Jeunes Plants'!N733&lt;&gt;"",'Jeunes Plants'!N733,"")</f>
        <v>M3</v>
      </c>
      <c r="H1014" s="103" t="str">
        <f>IF('Jeunes Plants'!I733&lt;&gt;"",'Jeunes Plants'!I733,"")</f>
        <v>B</v>
      </c>
      <c r="I1014" s="103" t="str">
        <f>IF('Jeunes Plants'!J733&lt;&gt;"",'Jeunes Plants'!J733,"")</f>
        <v/>
      </c>
      <c r="J1014" s="103">
        <f>IF($J$9=36,'Jeunes Plants'!U733,IF($J$9=37,'Jeunes Plants'!V733,IF($J$9=38,'Jeunes Plants'!W733,IF($J$9=39,'Jeunes Plants'!X733,IF($J$9=40,'Jeunes Plants'!Y733,IF($J$9=41,'Jeunes Plants'!Z733,IF($J$9=42,'Jeunes Plants'!AA733,IF($J$9=43,'Jeunes Plants'!AB733,IF($J$9=44,'Jeunes Plants'!AC733,IF($J$9=45,'Jeunes Plants'!AD733,IF($J$9=46,'Jeunes Plants'!AE733,IF($J$9=47,'Jeunes Plants'!AF733,IF($J$9=48,'Jeunes Plants'!AG733,IF($J$9=49,'Jeunes Plants'!AH733,IF($J$9=50,'Jeunes Plants'!AI733,IF($J$9=51,'Jeunes Plants'!AJ733,IF($J$9=52,'Jeunes Plants'!AK733,IF($J$9=1,'Jeunes Plants'!AL733,IF($J$9=2,'Jeunes Plants'!AM733,IF($J$9=3,'Jeunes Plants'!AN733,IF($J$9=4,'Jeunes Plants'!AO733,IF($J$9=5,'Jeunes Plants'!AP733,IF($J$9=6,'Jeunes Plants'!AQ733,IF($J$9=7,'Jeunes Plants'!AR733,IF($J$9=8,'Jeunes Plants'!AS733,IF($J$9=9,'Jeunes Plants'!AT733,IF($J$9=10,'Jeunes Plants'!AU733,IF($J$9=11,'Jeunes Plants'!AV733,IF($J$9=12,'Jeunes Plants'!AW733,IF($J$9=13,'Jeunes Plants'!AX733,IF($J$9=14,'Jeunes Plants'!AY733,IF($J$9=15,'Jeunes Plants'!AZ733,IF($J$9=16,'Jeunes Plants'!BA733,IF($J$9=17,'Jeunes Plants'!BB733,IF($J$9=18,'Jeunes Plants'!BC733,IF($J$9=19,'Jeunes Plants'!BD733,IF($J$9=20,'Jeunes Plants'!BE733,IF($J$9=21,'Jeunes Plants'!BF733,IF($J$9=22,'Jeunes Plants'!BG733,IF($J$9=23,'Jeunes Plants'!BH733,IF($J$9=24,'Jeunes Plants'!BI733,IF($J$9=25,'Jeunes Plants'!BJ733,IF($J$9=26,'Jeunes Plants'!BK733,IF($J$9=27,'Jeunes Plants'!BL733,IF($J$9=28,'Jeunes Plants'!BM733,IF($J$9=29,'Jeunes Plants'!BN733,IF($J$9=30,'Jeunes Plants'!BO733,IF($J$9=31,'Jeunes Plants'!BP733,IF($J$9=32,'Jeunes Plants'!BQ733,IF($J$9=33,'Jeunes Plants'!BR733,IF($J$9=34,'Jeunes Plants'!BS733,IF($J$9=35,'Jeunes Plants'!B12636,))))))))))))))))))))))))))))))))))))))))))))))))))))</f>
        <v>0</v>
      </c>
      <c r="K1014" s="103" t="str">
        <f>IF('Jeunes Plants'!R733=0,"","Erreur")</f>
        <v/>
      </c>
    </row>
    <row r="1015" spans="1:11" x14ac:dyDescent="0.25">
      <c r="A1015" s="450"/>
      <c r="B1015" s="450"/>
      <c r="C1015" s="451" t="s">
        <v>1959</v>
      </c>
      <c r="D1015" s="451"/>
      <c r="E1015" s="450"/>
      <c r="F1015" s="450"/>
      <c r="G1015" s="450"/>
      <c r="H1015" s="450"/>
      <c r="I1015" s="450"/>
      <c r="J1015" s="450">
        <f>SUBTOTAL(9,J1013:J1014)</f>
        <v>0</v>
      </c>
      <c r="K1015" s="450"/>
    </row>
    <row r="1016" spans="1:11" x14ac:dyDescent="0.25">
      <c r="A1016" s="103" t="str">
        <f>IF('Jeunes Plants'!A734&lt;&gt;"",'Jeunes Plants'!A734,"")</f>
        <v/>
      </c>
      <c r="B1016" s="103" t="str">
        <f>IF('Jeunes Plants'!L734&lt;&gt;"",'Jeunes Plants'!L734,"")</f>
        <v>E</v>
      </c>
      <c r="C1016" s="107" t="str">
        <f>IF('Jeunes Plants'!B734&lt;&gt;"",'Jeunes Plants'!B734,"")</f>
        <v>PETUNIA LITTLETUNIA</v>
      </c>
      <c r="D1016" s="107" t="str">
        <f>IF('Jeunes Plants'!C734&lt;&gt;"",'Jeunes Plants'!C734,"")</f>
        <v/>
      </c>
      <c r="E1016" s="103" t="str">
        <f>IF('Jeunes Plants'!H734&lt;&gt;"",'Jeunes Plants'!H734,"")</f>
        <v/>
      </c>
      <c r="F1016" s="103" t="str">
        <f>IF('Jeunes Plants'!E734&lt;&gt;"",'Jeunes Plants'!E734,"")</f>
        <v/>
      </c>
      <c r="G1016" s="103" t="str">
        <f>IF('Jeunes Plants'!N734&lt;&gt;"",'Jeunes Plants'!N734,"")</f>
        <v/>
      </c>
      <c r="H1016" s="103" t="str">
        <f>IF('Jeunes Plants'!I734&lt;&gt;"",'Jeunes Plants'!I734,"")</f>
        <v/>
      </c>
      <c r="I1016" s="103" t="str">
        <f>IF('Jeunes Plants'!J734&lt;&gt;"",'Jeunes Plants'!J734,"")</f>
        <v/>
      </c>
      <c r="J1016" s="103">
        <f>IF($J$9=36,'Jeunes Plants'!U734,IF($J$9=37,'Jeunes Plants'!V734,IF($J$9=38,'Jeunes Plants'!W734,IF($J$9=39,'Jeunes Plants'!X734,IF($J$9=40,'Jeunes Plants'!Y734,IF($J$9=41,'Jeunes Plants'!Z734,IF($J$9=42,'Jeunes Plants'!AA734,IF($J$9=43,'Jeunes Plants'!AB734,IF($J$9=44,'Jeunes Plants'!AC734,IF($J$9=45,'Jeunes Plants'!AD734,IF($J$9=46,'Jeunes Plants'!AE734,IF($J$9=47,'Jeunes Plants'!AF734,IF($J$9=48,'Jeunes Plants'!AG734,IF($J$9=49,'Jeunes Plants'!AH734,IF($J$9=50,'Jeunes Plants'!AI734,IF($J$9=51,'Jeunes Plants'!AJ734,IF($J$9=52,'Jeunes Plants'!AK734,IF($J$9=1,'Jeunes Plants'!AL734,IF($J$9=2,'Jeunes Plants'!AM734,IF($J$9=3,'Jeunes Plants'!AN734,IF($J$9=4,'Jeunes Plants'!AO734,IF($J$9=5,'Jeunes Plants'!AP734,IF($J$9=6,'Jeunes Plants'!AQ734,IF($J$9=7,'Jeunes Plants'!AR734,IF($J$9=8,'Jeunes Plants'!AS734,IF($J$9=9,'Jeunes Plants'!AT734,IF($J$9=10,'Jeunes Plants'!AU734,IF($J$9=11,'Jeunes Plants'!AV734,IF($J$9=12,'Jeunes Plants'!AW734,IF($J$9=13,'Jeunes Plants'!AX734,IF($J$9=14,'Jeunes Plants'!AY734,IF($J$9=15,'Jeunes Plants'!AZ734,IF($J$9=16,'Jeunes Plants'!BA734,IF($J$9=17,'Jeunes Plants'!BB734,IF($J$9=18,'Jeunes Plants'!BC734,IF($J$9=19,'Jeunes Plants'!BD734,IF($J$9=20,'Jeunes Plants'!BE734,IF($J$9=21,'Jeunes Plants'!BF734,IF($J$9=22,'Jeunes Plants'!BG734,IF($J$9=23,'Jeunes Plants'!BH734,IF($J$9=24,'Jeunes Plants'!BI734,IF($J$9=25,'Jeunes Plants'!BJ734,IF($J$9=26,'Jeunes Plants'!BK734,IF($J$9=27,'Jeunes Plants'!BL734,IF($J$9=28,'Jeunes Plants'!BM734,IF($J$9=29,'Jeunes Plants'!BN734,IF($J$9=30,'Jeunes Plants'!BO734,IF($J$9=31,'Jeunes Plants'!BP734,IF($J$9=32,'Jeunes Plants'!BQ734,IF($J$9=33,'Jeunes Plants'!BR734,IF($J$9=34,'Jeunes Plants'!BS734,IF($J$9=35,'Jeunes Plants'!B12637,))))))))))))))))))))))))))))))))))))))))))))))))))))</f>
        <v>0</v>
      </c>
      <c r="K1016" s="103" t="str">
        <f>IF('Jeunes Plants'!R734=0,"","Erreur")</f>
        <v/>
      </c>
    </row>
    <row r="1017" spans="1:11" x14ac:dyDescent="0.25">
      <c r="A1017" s="103">
        <f>IF('Jeunes Plants'!A735&lt;&gt;"",'Jeunes Plants'!A735,"")</f>
        <v>23095</v>
      </c>
      <c r="B1017" s="103" t="str">
        <f>IF('Jeunes Plants'!L735&lt;&gt;"",'Jeunes Plants'!L735,"")</f>
        <v>S7</v>
      </c>
      <c r="C1017" s="107" t="str">
        <f>IF('Jeunes Plants'!B735&lt;&gt;"",'Jeunes Plants'!B735,"")</f>
        <v>PETUNIA LITTLETUNIA</v>
      </c>
      <c r="D1017" s="107" t="str">
        <f>IF('Jeunes Plants'!C735&lt;&gt;"",'Jeunes Plants'!C735,"")</f>
        <v>Blue Vein</v>
      </c>
      <c r="E1017" s="103">
        <f>IF('Jeunes Plants'!H735&lt;&gt;"",'Jeunes Plants'!H735,"")</f>
        <v>6</v>
      </c>
      <c r="F1017" s="103" t="str">
        <f>IF('Jeunes Plants'!E735&lt;&gt;"",'Jeunes Plants'!E735,"")</f>
        <v>B</v>
      </c>
      <c r="G1017" s="103" t="str">
        <f>IF('Jeunes Plants'!N735&lt;&gt;"",'Jeunes Plants'!N735,"")</f>
        <v>M3</v>
      </c>
      <c r="H1017" s="103" t="str">
        <f>IF('Jeunes Plants'!I735&lt;&gt;"",'Jeunes Plants'!I735,"")</f>
        <v>A</v>
      </c>
      <c r="I1017" s="103">
        <f>IF('Jeunes Plants'!J735&lt;&gt;"",'Jeunes Plants'!J735,"")</f>
        <v>4.4999999999999998E-2</v>
      </c>
      <c r="J1017" s="103">
        <f>IF($J$9=36,'Jeunes Plants'!U735,IF($J$9=37,'Jeunes Plants'!V735,IF($J$9=38,'Jeunes Plants'!W735,IF($J$9=39,'Jeunes Plants'!X735,IF($J$9=40,'Jeunes Plants'!Y735,IF($J$9=41,'Jeunes Plants'!Z735,IF($J$9=42,'Jeunes Plants'!AA735,IF($J$9=43,'Jeunes Plants'!AB735,IF($J$9=44,'Jeunes Plants'!AC735,IF($J$9=45,'Jeunes Plants'!AD735,IF($J$9=46,'Jeunes Plants'!AE735,IF($J$9=47,'Jeunes Plants'!AF735,IF($J$9=48,'Jeunes Plants'!AG735,IF($J$9=49,'Jeunes Plants'!AH735,IF($J$9=50,'Jeunes Plants'!AI735,IF($J$9=51,'Jeunes Plants'!AJ735,IF($J$9=52,'Jeunes Plants'!AK735,IF($J$9=1,'Jeunes Plants'!AL735,IF($J$9=2,'Jeunes Plants'!AM735,IF($J$9=3,'Jeunes Plants'!AN735,IF($J$9=4,'Jeunes Plants'!AO735,IF($J$9=5,'Jeunes Plants'!AP735,IF($J$9=6,'Jeunes Plants'!AQ735,IF($J$9=7,'Jeunes Plants'!AR735,IF($J$9=8,'Jeunes Plants'!AS735,IF($J$9=9,'Jeunes Plants'!AT735,IF($J$9=10,'Jeunes Plants'!AU735,IF($J$9=11,'Jeunes Plants'!AV735,IF($J$9=12,'Jeunes Plants'!AW735,IF($J$9=13,'Jeunes Plants'!AX735,IF($J$9=14,'Jeunes Plants'!AY735,IF($J$9=15,'Jeunes Plants'!AZ735,IF($J$9=16,'Jeunes Plants'!BA735,IF($J$9=17,'Jeunes Plants'!BB735,IF($J$9=18,'Jeunes Plants'!BC735,IF($J$9=19,'Jeunes Plants'!BD735,IF($J$9=20,'Jeunes Plants'!BE735,IF($J$9=21,'Jeunes Plants'!BF735,IF($J$9=22,'Jeunes Plants'!BG735,IF($J$9=23,'Jeunes Plants'!BH735,IF($J$9=24,'Jeunes Plants'!BI735,IF($J$9=25,'Jeunes Plants'!BJ735,IF($J$9=26,'Jeunes Plants'!BK735,IF($J$9=27,'Jeunes Plants'!BL735,IF($J$9=28,'Jeunes Plants'!BM735,IF($J$9=29,'Jeunes Plants'!BN735,IF($J$9=30,'Jeunes Plants'!BO735,IF($J$9=31,'Jeunes Plants'!BP735,IF($J$9=32,'Jeunes Plants'!BQ735,IF($J$9=33,'Jeunes Plants'!BR735,IF($J$9=34,'Jeunes Plants'!BS735,IF($J$9=35,'Jeunes Plants'!B12638,))))))))))))))))))))))))))))))))))))))))))))))))))))</f>
        <v>0</v>
      </c>
      <c r="K1017" s="103" t="str">
        <f>IF('Jeunes Plants'!R735=0,"","Erreur")</f>
        <v/>
      </c>
    </row>
    <row r="1018" spans="1:11" x14ac:dyDescent="0.25">
      <c r="A1018" s="103">
        <f>IF('Jeunes Plants'!A736&lt;&gt;"",'Jeunes Plants'!A736,"")</f>
        <v>15724</v>
      </c>
      <c r="B1018" s="103" t="str">
        <f>IF('Jeunes Plants'!L736&lt;&gt;"",'Jeunes Plants'!L736,"")</f>
        <v>S7</v>
      </c>
      <c r="C1018" s="107" t="str">
        <f>IF('Jeunes Plants'!B736&lt;&gt;"",'Jeunes Plants'!B736,"")</f>
        <v>PETUNIA LITTLETUNIA</v>
      </c>
      <c r="D1018" s="107" t="str">
        <f>IF('Jeunes Plants'!C736&lt;&gt;"",'Jeunes Plants'!C736,"")</f>
        <v>Pink Splash</v>
      </c>
      <c r="E1018" s="103">
        <f>IF('Jeunes Plants'!H736&lt;&gt;"",'Jeunes Plants'!H736,"")</f>
        <v>6</v>
      </c>
      <c r="F1018" s="103" t="str">
        <f>IF('Jeunes Plants'!E736&lt;&gt;"",'Jeunes Plants'!E736,"")</f>
        <v>B</v>
      </c>
      <c r="G1018" s="103" t="str">
        <f>IF('Jeunes Plants'!N736&lt;&gt;"",'Jeunes Plants'!N736,"")</f>
        <v>M3</v>
      </c>
      <c r="H1018" s="103" t="str">
        <f>IF('Jeunes Plants'!I736&lt;&gt;"",'Jeunes Plants'!I736,"")</f>
        <v>A</v>
      </c>
      <c r="I1018" s="103">
        <f>IF('Jeunes Plants'!J736&lt;&gt;"",'Jeunes Plants'!J736,"")</f>
        <v>4.4999999999999998E-2</v>
      </c>
      <c r="J1018" s="103">
        <f>IF($J$9=36,'Jeunes Plants'!U736,IF($J$9=37,'Jeunes Plants'!V736,IF($J$9=38,'Jeunes Plants'!W736,IF($J$9=39,'Jeunes Plants'!X736,IF($J$9=40,'Jeunes Plants'!Y736,IF($J$9=41,'Jeunes Plants'!Z736,IF($J$9=42,'Jeunes Plants'!AA736,IF($J$9=43,'Jeunes Plants'!AB736,IF($J$9=44,'Jeunes Plants'!AC736,IF($J$9=45,'Jeunes Plants'!AD736,IF($J$9=46,'Jeunes Plants'!AE736,IF($J$9=47,'Jeunes Plants'!AF736,IF($J$9=48,'Jeunes Plants'!AG736,IF($J$9=49,'Jeunes Plants'!AH736,IF($J$9=50,'Jeunes Plants'!AI736,IF($J$9=51,'Jeunes Plants'!AJ736,IF($J$9=52,'Jeunes Plants'!AK736,IF($J$9=1,'Jeunes Plants'!AL736,IF($J$9=2,'Jeunes Plants'!AM736,IF($J$9=3,'Jeunes Plants'!AN736,IF($J$9=4,'Jeunes Plants'!AO736,IF($J$9=5,'Jeunes Plants'!AP736,IF($J$9=6,'Jeunes Plants'!AQ736,IF($J$9=7,'Jeunes Plants'!AR736,IF($J$9=8,'Jeunes Plants'!AS736,IF($J$9=9,'Jeunes Plants'!AT736,IF($J$9=10,'Jeunes Plants'!AU736,IF($J$9=11,'Jeunes Plants'!AV736,IF($J$9=12,'Jeunes Plants'!AW736,IF($J$9=13,'Jeunes Plants'!AX736,IF($J$9=14,'Jeunes Plants'!AY736,IF($J$9=15,'Jeunes Plants'!AZ736,IF($J$9=16,'Jeunes Plants'!BA736,IF($J$9=17,'Jeunes Plants'!BB736,IF($J$9=18,'Jeunes Plants'!BC736,IF($J$9=19,'Jeunes Plants'!BD736,IF($J$9=20,'Jeunes Plants'!BE736,IF($J$9=21,'Jeunes Plants'!BF736,IF($J$9=22,'Jeunes Plants'!BG736,IF($J$9=23,'Jeunes Plants'!BH736,IF($J$9=24,'Jeunes Plants'!BI736,IF($J$9=25,'Jeunes Plants'!BJ736,IF($J$9=26,'Jeunes Plants'!BK736,IF($J$9=27,'Jeunes Plants'!BL736,IF($J$9=28,'Jeunes Plants'!BM736,IF($J$9=29,'Jeunes Plants'!BN736,IF($J$9=30,'Jeunes Plants'!BO736,IF($J$9=31,'Jeunes Plants'!BP736,IF($J$9=32,'Jeunes Plants'!BQ736,IF($J$9=33,'Jeunes Plants'!BR736,IF($J$9=34,'Jeunes Plants'!BS736,IF($J$9=35,'Jeunes Plants'!B12639,))))))))))))))))))))))))))))))))))))))))))))))))))))</f>
        <v>0</v>
      </c>
      <c r="K1018" s="103" t="str">
        <f>IF('Jeunes Plants'!R736=0,"","Erreur")</f>
        <v/>
      </c>
    </row>
    <row r="1019" spans="1:11" x14ac:dyDescent="0.25">
      <c r="A1019" s="103">
        <f>IF('Jeunes Plants'!A737&lt;&gt;"",'Jeunes Plants'!A737,"")</f>
        <v>26012</v>
      </c>
      <c r="B1019" s="103" t="str">
        <f>IF('Jeunes Plants'!L737&lt;&gt;"",'Jeunes Plants'!L737,"")</f>
        <v>S7</v>
      </c>
      <c r="C1019" s="107" t="str">
        <f>IF('Jeunes Plants'!B737&lt;&gt;"",'Jeunes Plants'!B737,"")</f>
        <v>PETUNIA LITTLETUNIA</v>
      </c>
      <c r="D1019" s="107" t="str">
        <f>IF('Jeunes Plants'!C737&lt;&gt;"",'Jeunes Plants'!C737,"")</f>
        <v>Purple Blue</v>
      </c>
      <c r="E1019" s="103">
        <f>IF('Jeunes Plants'!H737&lt;&gt;"",'Jeunes Plants'!H737,"")</f>
        <v>6</v>
      </c>
      <c r="F1019" s="103" t="str">
        <f>IF('Jeunes Plants'!E737&lt;&gt;"",'Jeunes Plants'!E737,"")</f>
        <v>B</v>
      </c>
      <c r="G1019" s="103" t="str">
        <f>IF('Jeunes Plants'!N737&lt;&gt;"",'Jeunes Plants'!N737,"")</f>
        <v>M3</v>
      </c>
      <c r="H1019" s="103" t="str">
        <f>IF('Jeunes Plants'!I737&lt;&gt;"",'Jeunes Plants'!I737,"")</f>
        <v>A</v>
      </c>
      <c r="I1019" s="103">
        <f>IF('Jeunes Plants'!J737&lt;&gt;"",'Jeunes Plants'!J737,"")</f>
        <v>4.4999999999999998E-2</v>
      </c>
      <c r="J1019" s="103">
        <f>IF($J$9=36,'Jeunes Plants'!U737,IF($J$9=37,'Jeunes Plants'!V737,IF($J$9=38,'Jeunes Plants'!W737,IF($J$9=39,'Jeunes Plants'!X737,IF($J$9=40,'Jeunes Plants'!Y737,IF($J$9=41,'Jeunes Plants'!Z737,IF($J$9=42,'Jeunes Plants'!AA737,IF($J$9=43,'Jeunes Plants'!AB737,IF($J$9=44,'Jeunes Plants'!AC737,IF($J$9=45,'Jeunes Plants'!AD737,IF($J$9=46,'Jeunes Plants'!AE737,IF($J$9=47,'Jeunes Plants'!AF737,IF($J$9=48,'Jeunes Plants'!AG737,IF($J$9=49,'Jeunes Plants'!AH737,IF($J$9=50,'Jeunes Plants'!AI737,IF($J$9=51,'Jeunes Plants'!AJ737,IF($J$9=52,'Jeunes Plants'!AK737,IF($J$9=1,'Jeunes Plants'!AL737,IF($J$9=2,'Jeunes Plants'!AM737,IF($J$9=3,'Jeunes Plants'!AN737,IF($J$9=4,'Jeunes Plants'!AO737,IF($J$9=5,'Jeunes Plants'!AP737,IF($J$9=6,'Jeunes Plants'!AQ737,IF($J$9=7,'Jeunes Plants'!AR737,IF($J$9=8,'Jeunes Plants'!AS737,IF($J$9=9,'Jeunes Plants'!AT737,IF($J$9=10,'Jeunes Plants'!AU737,IF($J$9=11,'Jeunes Plants'!AV737,IF($J$9=12,'Jeunes Plants'!AW737,IF($J$9=13,'Jeunes Plants'!AX737,IF($J$9=14,'Jeunes Plants'!AY737,IF($J$9=15,'Jeunes Plants'!AZ737,IF($J$9=16,'Jeunes Plants'!BA737,IF($J$9=17,'Jeunes Plants'!BB737,IF($J$9=18,'Jeunes Plants'!BC737,IF($J$9=19,'Jeunes Plants'!BD737,IF($J$9=20,'Jeunes Plants'!BE737,IF($J$9=21,'Jeunes Plants'!BF737,IF($J$9=22,'Jeunes Plants'!BG737,IF($J$9=23,'Jeunes Plants'!BH737,IF($J$9=24,'Jeunes Plants'!BI737,IF($J$9=25,'Jeunes Plants'!BJ737,IF($J$9=26,'Jeunes Plants'!BK737,IF($J$9=27,'Jeunes Plants'!BL737,IF($J$9=28,'Jeunes Plants'!BM737,IF($J$9=29,'Jeunes Plants'!BN737,IF($J$9=30,'Jeunes Plants'!BO737,IF($J$9=31,'Jeunes Plants'!BP737,IF($J$9=32,'Jeunes Plants'!BQ737,IF($J$9=33,'Jeunes Plants'!BR737,IF($J$9=34,'Jeunes Plants'!BS737,IF($J$9=35,'Jeunes Plants'!B12640,))))))))))))))))))))))))))))))))))))))))))))))))))))</f>
        <v>0</v>
      </c>
      <c r="K1019" s="103" t="str">
        <f>IF('Jeunes Plants'!R737=0,"","Erreur")</f>
        <v/>
      </c>
    </row>
    <row r="1020" spans="1:11" x14ac:dyDescent="0.25">
      <c r="A1020" s="103">
        <f>IF('Jeunes Plants'!A738&lt;&gt;"",'Jeunes Plants'!A738,"")</f>
        <v>26013</v>
      </c>
      <c r="B1020" s="103" t="str">
        <f>IF('Jeunes Plants'!L738&lt;&gt;"",'Jeunes Plants'!L738,"")</f>
        <v>S7</v>
      </c>
      <c r="C1020" s="107" t="str">
        <f>IF('Jeunes Plants'!B738&lt;&gt;"",'Jeunes Plants'!B738,"")</f>
        <v>PETUNIA LITTLETUNIA</v>
      </c>
      <c r="D1020" s="107" t="str">
        <f>IF('Jeunes Plants'!C738&lt;&gt;"",'Jeunes Plants'!C738,"")</f>
        <v>Rose</v>
      </c>
      <c r="E1020" s="103">
        <f>IF('Jeunes Plants'!H738&lt;&gt;"",'Jeunes Plants'!H738,"")</f>
        <v>6</v>
      </c>
      <c r="F1020" s="103" t="str">
        <f>IF('Jeunes Plants'!E738&lt;&gt;"",'Jeunes Plants'!E738,"")</f>
        <v>B</v>
      </c>
      <c r="G1020" s="103" t="str">
        <f>IF('Jeunes Plants'!N738&lt;&gt;"",'Jeunes Plants'!N738,"")</f>
        <v>M3</v>
      </c>
      <c r="H1020" s="103" t="str">
        <f>IF('Jeunes Plants'!I738&lt;&gt;"",'Jeunes Plants'!I738,"")</f>
        <v>A</v>
      </c>
      <c r="I1020" s="103">
        <f>IF('Jeunes Plants'!J738&lt;&gt;"",'Jeunes Plants'!J738,"")</f>
        <v>4.4999999999999998E-2</v>
      </c>
      <c r="J1020" s="103">
        <f>IF($J$9=36,'Jeunes Plants'!U738,IF($J$9=37,'Jeunes Plants'!V738,IF($J$9=38,'Jeunes Plants'!W738,IF($J$9=39,'Jeunes Plants'!X738,IF($J$9=40,'Jeunes Plants'!Y738,IF($J$9=41,'Jeunes Plants'!Z738,IF($J$9=42,'Jeunes Plants'!AA738,IF($J$9=43,'Jeunes Plants'!AB738,IF($J$9=44,'Jeunes Plants'!AC738,IF($J$9=45,'Jeunes Plants'!AD738,IF($J$9=46,'Jeunes Plants'!AE738,IF($J$9=47,'Jeunes Plants'!AF738,IF($J$9=48,'Jeunes Plants'!AG738,IF($J$9=49,'Jeunes Plants'!AH738,IF($J$9=50,'Jeunes Plants'!AI738,IF($J$9=51,'Jeunes Plants'!AJ738,IF($J$9=52,'Jeunes Plants'!AK738,IF($J$9=1,'Jeunes Plants'!AL738,IF($J$9=2,'Jeunes Plants'!AM738,IF($J$9=3,'Jeunes Plants'!AN738,IF($J$9=4,'Jeunes Plants'!AO738,IF($J$9=5,'Jeunes Plants'!AP738,IF($J$9=6,'Jeunes Plants'!AQ738,IF($J$9=7,'Jeunes Plants'!AR738,IF($J$9=8,'Jeunes Plants'!AS738,IF($J$9=9,'Jeunes Plants'!AT738,IF($J$9=10,'Jeunes Plants'!AU738,IF($J$9=11,'Jeunes Plants'!AV738,IF($J$9=12,'Jeunes Plants'!AW738,IF($J$9=13,'Jeunes Plants'!AX738,IF($J$9=14,'Jeunes Plants'!AY738,IF($J$9=15,'Jeunes Plants'!AZ738,IF($J$9=16,'Jeunes Plants'!BA738,IF($J$9=17,'Jeunes Plants'!BB738,IF($J$9=18,'Jeunes Plants'!BC738,IF($J$9=19,'Jeunes Plants'!BD738,IF($J$9=20,'Jeunes Plants'!BE738,IF($J$9=21,'Jeunes Plants'!BF738,IF($J$9=22,'Jeunes Plants'!BG738,IF($J$9=23,'Jeunes Plants'!BH738,IF($J$9=24,'Jeunes Plants'!BI738,IF($J$9=25,'Jeunes Plants'!BJ738,IF($J$9=26,'Jeunes Plants'!BK738,IF($J$9=27,'Jeunes Plants'!BL738,IF($J$9=28,'Jeunes Plants'!BM738,IF($J$9=29,'Jeunes Plants'!BN738,IF($J$9=30,'Jeunes Plants'!BO738,IF($J$9=31,'Jeunes Plants'!BP738,IF($J$9=32,'Jeunes Plants'!BQ738,IF($J$9=33,'Jeunes Plants'!BR738,IF($J$9=34,'Jeunes Plants'!BS738,IF($J$9=35,'Jeunes Plants'!B12641,))))))))))))))))))))))))))))))))))))))))))))))))))))</f>
        <v>0</v>
      </c>
      <c r="K1020" s="103" t="str">
        <f>IF('Jeunes Plants'!R738=0,"","Erreur")</f>
        <v/>
      </c>
    </row>
    <row r="1021" spans="1:11" x14ac:dyDescent="0.25">
      <c r="A1021" s="103">
        <f>IF('Jeunes Plants'!A739&lt;&gt;"",'Jeunes Plants'!A739,"")</f>
        <v>26014</v>
      </c>
      <c r="B1021" s="103" t="str">
        <f>IF('Jeunes Plants'!L739&lt;&gt;"",'Jeunes Plants'!L739,"")</f>
        <v>S7</v>
      </c>
      <c r="C1021" s="107" t="str">
        <f>IF('Jeunes Plants'!B739&lt;&gt;"",'Jeunes Plants'!B739,"")</f>
        <v>PETUNIA LITTLETUNIA</v>
      </c>
      <c r="D1021" s="107" t="str">
        <f>IF('Jeunes Plants'!C739&lt;&gt;"",'Jeunes Plants'!C739,"")</f>
        <v>Shiraz</v>
      </c>
      <c r="E1021" s="103">
        <f>IF('Jeunes Plants'!H739&lt;&gt;"",'Jeunes Plants'!H739,"")</f>
        <v>6</v>
      </c>
      <c r="F1021" s="103" t="str">
        <f>IF('Jeunes Plants'!E739&lt;&gt;"",'Jeunes Plants'!E739,"")</f>
        <v>B</v>
      </c>
      <c r="G1021" s="103" t="str">
        <f>IF('Jeunes Plants'!N739&lt;&gt;"",'Jeunes Plants'!N739,"")</f>
        <v>M3</v>
      </c>
      <c r="H1021" s="103" t="str">
        <f>IF('Jeunes Plants'!I739&lt;&gt;"",'Jeunes Plants'!I739,"")</f>
        <v>A</v>
      </c>
      <c r="I1021" s="103">
        <f>IF('Jeunes Plants'!J739&lt;&gt;"",'Jeunes Plants'!J739,"")</f>
        <v>4.4999999999999998E-2</v>
      </c>
      <c r="J1021" s="103">
        <f>IF($J$9=36,'Jeunes Plants'!U739,IF($J$9=37,'Jeunes Plants'!V739,IF($J$9=38,'Jeunes Plants'!W739,IF($J$9=39,'Jeunes Plants'!X739,IF($J$9=40,'Jeunes Plants'!Y739,IF($J$9=41,'Jeunes Plants'!Z739,IF($J$9=42,'Jeunes Plants'!AA739,IF($J$9=43,'Jeunes Plants'!AB739,IF($J$9=44,'Jeunes Plants'!AC739,IF($J$9=45,'Jeunes Plants'!AD739,IF($J$9=46,'Jeunes Plants'!AE739,IF($J$9=47,'Jeunes Plants'!AF739,IF($J$9=48,'Jeunes Plants'!AG739,IF($J$9=49,'Jeunes Plants'!AH739,IF($J$9=50,'Jeunes Plants'!AI739,IF($J$9=51,'Jeunes Plants'!AJ739,IF($J$9=52,'Jeunes Plants'!AK739,IF($J$9=1,'Jeunes Plants'!AL739,IF($J$9=2,'Jeunes Plants'!AM739,IF($J$9=3,'Jeunes Plants'!AN739,IF($J$9=4,'Jeunes Plants'!AO739,IF($J$9=5,'Jeunes Plants'!AP739,IF($J$9=6,'Jeunes Plants'!AQ739,IF($J$9=7,'Jeunes Plants'!AR739,IF($J$9=8,'Jeunes Plants'!AS739,IF($J$9=9,'Jeunes Plants'!AT739,IF($J$9=10,'Jeunes Plants'!AU739,IF($J$9=11,'Jeunes Plants'!AV739,IF($J$9=12,'Jeunes Plants'!AW739,IF($J$9=13,'Jeunes Plants'!AX739,IF($J$9=14,'Jeunes Plants'!AY739,IF($J$9=15,'Jeunes Plants'!AZ739,IF($J$9=16,'Jeunes Plants'!BA739,IF($J$9=17,'Jeunes Plants'!BB739,IF($J$9=18,'Jeunes Plants'!BC739,IF($J$9=19,'Jeunes Plants'!BD739,IF($J$9=20,'Jeunes Plants'!BE739,IF($J$9=21,'Jeunes Plants'!BF739,IF($J$9=22,'Jeunes Plants'!BG739,IF($J$9=23,'Jeunes Plants'!BH739,IF($J$9=24,'Jeunes Plants'!BI739,IF($J$9=25,'Jeunes Plants'!BJ739,IF($J$9=26,'Jeunes Plants'!BK739,IF($J$9=27,'Jeunes Plants'!BL739,IF($J$9=28,'Jeunes Plants'!BM739,IF($J$9=29,'Jeunes Plants'!BN739,IF($J$9=30,'Jeunes Plants'!BO739,IF($J$9=31,'Jeunes Plants'!BP739,IF($J$9=32,'Jeunes Plants'!BQ739,IF($J$9=33,'Jeunes Plants'!BR739,IF($J$9=34,'Jeunes Plants'!BS739,IF($J$9=35,'Jeunes Plants'!B12642,))))))))))))))))))))))))))))))))))))))))))))))))))))</f>
        <v>0</v>
      </c>
      <c r="K1021" s="103" t="str">
        <f>IF('Jeunes Plants'!R739=0,"","Erreur")</f>
        <v/>
      </c>
    </row>
    <row r="1022" spans="1:11" x14ac:dyDescent="0.25">
      <c r="A1022" s="103">
        <f>IF('Jeunes Plants'!A740&lt;&gt;"",'Jeunes Plants'!A740,"")</f>
        <v>23114</v>
      </c>
      <c r="B1022" s="103" t="str">
        <f>IF('Jeunes Plants'!L740&lt;&gt;"",'Jeunes Plants'!L740,"")</f>
        <v>S7</v>
      </c>
      <c r="C1022" s="107" t="str">
        <f>IF('Jeunes Plants'!B740&lt;&gt;"",'Jeunes Plants'!B740,"")</f>
        <v>PETUNIA LITTLETUNIA</v>
      </c>
      <c r="D1022" s="107" t="str">
        <f>IF('Jeunes Plants'!C740&lt;&gt;"",'Jeunes Plants'!C740,"")</f>
        <v>White Grace</v>
      </c>
      <c r="E1022" s="103">
        <f>IF('Jeunes Plants'!H740&lt;&gt;"",'Jeunes Plants'!H740,"")</f>
        <v>6</v>
      </c>
      <c r="F1022" s="103" t="str">
        <f>IF('Jeunes Plants'!E740&lt;&gt;"",'Jeunes Plants'!E740,"")</f>
        <v>B</v>
      </c>
      <c r="G1022" s="103" t="str">
        <f>IF('Jeunes Plants'!N740&lt;&gt;"",'Jeunes Plants'!N740,"")</f>
        <v>M3</v>
      </c>
      <c r="H1022" s="103" t="str">
        <f>IF('Jeunes Plants'!I740&lt;&gt;"",'Jeunes Plants'!I740,"")</f>
        <v>A</v>
      </c>
      <c r="I1022" s="103">
        <f>IF('Jeunes Plants'!J740&lt;&gt;"",'Jeunes Plants'!J740,"")</f>
        <v>4.4999999999999998E-2</v>
      </c>
      <c r="J1022" s="103">
        <f>IF($J$9=36,'Jeunes Plants'!U740,IF($J$9=37,'Jeunes Plants'!V740,IF($J$9=38,'Jeunes Plants'!W740,IF($J$9=39,'Jeunes Plants'!X740,IF($J$9=40,'Jeunes Plants'!Y740,IF($J$9=41,'Jeunes Plants'!Z740,IF($J$9=42,'Jeunes Plants'!AA740,IF($J$9=43,'Jeunes Plants'!AB740,IF($J$9=44,'Jeunes Plants'!AC740,IF($J$9=45,'Jeunes Plants'!AD740,IF($J$9=46,'Jeunes Plants'!AE740,IF($J$9=47,'Jeunes Plants'!AF740,IF($J$9=48,'Jeunes Plants'!AG740,IF($J$9=49,'Jeunes Plants'!AH740,IF($J$9=50,'Jeunes Plants'!AI740,IF($J$9=51,'Jeunes Plants'!AJ740,IF($J$9=52,'Jeunes Plants'!AK740,IF($J$9=1,'Jeunes Plants'!AL740,IF($J$9=2,'Jeunes Plants'!AM740,IF($J$9=3,'Jeunes Plants'!AN740,IF($J$9=4,'Jeunes Plants'!AO740,IF($J$9=5,'Jeunes Plants'!AP740,IF($J$9=6,'Jeunes Plants'!AQ740,IF($J$9=7,'Jeunes Plants'!AR740,IF($J$9=8,'Jeunes Plants'!AS740,IF($J$9=9,'Jeunes Plants'!AT740,IF($J$9=10,'Jeunes Plants'!AU740,IF($J$9=11,'Jeunes Plants'!AV740,IF($J$9=12,'Jeunes Plants'!AW740,IF($J$9=13,'Jeunes Plants'!AX740,IF($J$9=14,'Jeunes Plants'!AY740,IF($J$9=15,'Jeunes Plants'!AZ740,IF($J$9=16,'Jeunes Plants'!BA740,IF($J$9=17,'Jeunes Plants'!BB740,IF($J$9=18,'Jeunes Plants'!BC740,IF($J$9=19,'Jeunes Plants'!BD740,IF($J$9=20,'Jeunes Plants'!BE740,IF($J$9=21,'Jeunes Plants'!BF740,IF($J$9=22,'Jeunes Plants'!BG740,IF($J$9=23,'Jeunes Plants'!BH740,IF($J$9=24,'Jeunes Plants'!BI740,IF($J$9=25,'Jeunes Plants'!BJ740,IF($J$9=26,'Jeunes Plants'!BK740,IF($J$9=27,'Jeunes Plants'!BL740,IF($J$9=28,'Jeunes Plants'!BM740,IF($J$9=29,'Jeunes Plants'!BN740,IF($J$9=30,'Jeunes Plants'!BO740,IF($J$9=31,'Jeunes Plants'!BP740,IF($J$9=32,'Jeunes Plants'!BQ740,IF($J$9=33,'Jeunes Plants'!BR740,IF($J$9=34,'Jeunes Plants'!BS740,IF($J$9=35,'Jeunes Plants'!B12643,))))))))))))))))))))))))))))))))))))))))))))))))))))</f>
        <v>0</v>
      </c>
      <c r="K1022" s="103" t="str">
        <f>IF('Jeunes Plants'!R740=0,"","Erreur")</f>
        <v/>
      </c>
    </row>
    <row r="1023" spans="1:11" x14ac:dyDescent="0.25">
      <c r="A1023" s="103">
        <f>IF('Jeunes Plants'!A741&lt;&gt;"",'Jeunes Plants'!A741,"")</f>
        <v>24044</v>
      </c>
      <c r="B1023" s="103" t="str">
        <f>IF('Jeunes Plants'!L741&lt;&gt;"",'Jeunes Plants'!L741,"")</f>
        <v>S7</v>
      </c>
      <c r="C1023" s="107" t="str">
        <f>IF('Jeunes Plants'!B741&lt;&gt;"",'Jeunes Plants'!B741,"")</f>
        <v>PETUNIA LITTLETUNIA</v>
      </c>
      <c r="D1023" s="107" t="str">
        <f>IF('Jeunes Plants'!C741&lt;&gt;"",'Jeunes Plants'!C741,"")</f>
        <v>Variés</v>
      </c>
      <c r="E1023" s="103">
        <f>IF('Jeunes Plants'!H741&lt;&gt;"",'Jeunes Plants'!H741,"")</f>
        <v>6</v>
      </c>
      <c r="F1023" s="103" t="str">
        <f>IF('Jeunes Plants'!E741&lt;&gt;"",'Jeunes Plants'!E741,"")</f>
        <v>B</v>
      </c>
      <c r="G1023" s="103" t="str">
        <f>IF('Jeunes Plants'!N741&lt;&gt;"",'Jeunes Plants'!N741,"")</f>
        <v>M3</v>
      </c>
      <c r="H1023" s="103" t="str">
        <f>IF('Jeunes Plants'!I741&lt;&gt;"",'Jeunes Plants'!I741,"")</f>
        <v>A</v>
      </c>
      <c r="I1023" s="103">
        <f>IF('Jeunes Plants'!J741&lt;&gt;"",'Jeunes Plants'!J741,"")</f>
        <v>4.4999999999999998E-2</v>
      </c>
      <c r="J1023" s="103">
        <f>IF($J$9=36,'Jeunes Plants'!U741,IF($J$9=37,'Jeunes Plants'!V741,IF($J$9=38,'Jeunes Plants'!W741,IF($J$9=39,'Jeunes Plants'!X741,IF($J$9=40,'Jeunes Plants'!Y741,IF($J$9=41,'Jeunes Plants'!Z741,IF($J$9=42,'Jeunes Plants'!AA741,IF($J$9=43,'Jeunes Plants'!AB741,IF($J$9=44,'Jeunes Plants'!AC741,IF($J$9=45,'Jeunes Plants'!AD741,IF($J$9=46,'Jeunes Plants'!AE741,IF($J$9=47,'Jeunes Plants'!AF741,IF($J$9=48,'Jeunes Plants'!AG741,IF($J$9=49,'Jeunes Plants'!AH741,IF($J$9=50,'Jeunes Plants'!AI741,IF($J$9=51,'Jeunes Plants'!AJ741,IF($J$9=52,'Jeunes Plants'!AK741,IF($J$9=1,'Jeunes Plants'!AL741,IF($J$9=2,'Jeunes Plants'!AM741,IF($J$9=3,'Jeunes Plants'!AN741,IF($J$9=4,'Jeunes Plants'!AO741,IF($J$9=5,'Jeunes Plants'!AP741,IF($J$9=6,'Jeunes Plants'!AQ741,IF($J$9=7,'Jeunes Plants'!AR741,IF($J$9=8,'Jeunes Plants'!AS741,IF($J$9=9,'Jeunes Plants'!AT741,IF($J$9=10,'Jeunes Plants'!AU741,IF($J$9=11,'Jeunes Plants'!AV741,IF($J$9=12,'Jeunes Plants'!AW741,IF($J$9=13,'Jeunes Plants'!AX741,IF($J$9=14,'Jeunes Plants'!AY741,IF($J$9=15,'Jeunes Plants'!AZ741,IF($J$9=16,'Jeunes Plants'!BA741,IF($J$9=17,'Jeunes Plants'!BB741,IF($J$9=18,'Jeunes Plants'!BC741,IF($J$9=19,'Jeunes Plants'!BD741,IF($J$9=20,'Jeunes Plants'!BE741,IF($J$9=21,'Jeunes Plants'!BF741,IF($J$9=22,'Jeunes Plants'!BG741,IF($J$9=23,'Jeunes Plants'!BH741,IF($J$9=24,'Jeunes Plants'!BI741,IF($J$9=25,'Jeunes Plants'!BJ741,IF($J$9=26,'Jeunes Plants'!BK741,IF($J$9=27,'Jeunes Plants'!BL741,IF($J$9=28,'Jeunes Plants'!BM741,IF($J$9=29,'Jeunes Plants'!BN741,IF($J$9=30,'Jeunes Plants'!BO741,IF($J$9=31,'Jeunes Plants'!BP741,IF($J$9=32,'Jeunes Plants'!BQ741,IF($J$9=33,'Jeunes Plants'!BR741,IF($J$9=34,'Jeunes Plants'!BS741,IF($J$9=35,'Jeunes Plants'!B12644,))))))))))))))))))))))))))))))))))))))))))))))))))))</f>
        <v>0</v>
      </c>
      <c r="K1023" s="103" t="str">
        <f>IF('Jeunes Plants'!R741=0,"","Erreur")</f>
        <v/>
      </c>
    </row>
    <row r="1024" spans="1:11" x14ac:dyDescent="0.25">
      <c r="A1024" s="450"/>
      <c r="B1024" s="450"/>
      <c r="C1024" s="451" t="s">
        <v>1960</v>
      </c>
      <c r="D1024" s="451"/>
      <c r="E1024" s="450"/>
      <c r="F1024" s="450"/>
      <c r="G1024" s="450"/>
      <c r="H1024" s="450"/>
      <c r="I1024" s="450"/>
      <c r="J1024" s="450">
        <f>SUBTOTAL(9,J1016:J1023)</f>
        <v>0</v>
      </c>
      <c r="K1024" s="450"/>
    </row>
    <row r="1025" spans="1:11" x14ac:dyDescent="0.25">
      <c r="A1025" s="103" t="str">
        <f>IF('Jeunes Plants'!A742&lt;&gt;"",'Jeunes Plants'!A742,"")</f>
        <v/>
      </c>
      <c r="B1025" s="103" t="str">
        <f>IF('Jeunes Plants'!L742&lt;&gt;"",'Jeunes Plants'!L742,"")</f>
        <v>E</v>
      </c>
      <c r="C1025" s="107" t="str">
        <f>IF('Jeunes Plants'!B742&lt;&gt;"",'Jeunes Plants'!B742,"")</f>
        <v>PETUNIA CAPELLA</v>
      </c>
      <c r="D1025" s="107" t="str">
        <f>IF('Jeunes Plants'!C742&lt;&gt;"",'Jeunes Plants'!C742,"")</f>
        <v/>
      </c>
      <c r="E1025" s="103" t="str">
        <f>IF('Jeunes Plants'!H742&lt;&gt;"",'Jeunes Plants'!H742,"")</f>
        <v/>
      </c>
      <c r="F1025" s="103" t="str">
        <f>IF('Jeunes Plants'!E742&lt;&gt;"",'Jeunes Plants'!E742,"")</f>
        <v/>
      </c>
      <c r="G1025" s="103" t="str">
        <f>IF('Jeunes Plants'!N742&lt;&gt;"",'Jeunes Plants'!N742,"")</f>
        <v/>
      </c>
      <c r="H1025" s="103" t="str">
        <f>IF('Jeunes Plants'!I742&lt;&gt;"",'Jeunes Plants'!I742,"")</f>
        <v/>
      </c>
      <c r="I1025" s="103" t="str">
        <f>IF('Jeunes Plants'!J742&lt;&gt;"",'Jeunes Plants'!J742,"")</f>
        <v/>
      </c>
      <c r="J1025" s="103">
        <f>IF($J$9=36,'Jeunes Plants'!U742,IF($J$9=37,'Jeunes Plants'!V742,IF($J$9=38,'Jeunes Plants'!W742,IF($J$9=39,'Jeunes Plants'!X742,IF($J$9=40,'Jeunes Plants'!Y742,IF($J$9=41,'Jeunes Plants'!Z742,IF($J$9=42,'Jeunes Plants'!AA742,IF($J$9=43,'Jeunes Plants'!AB742,IF($J$9=44,'Jeunes Plants'!AC742,IF($J$9=45,'Jeunes Plants'!AD742,IF($J$9=46,'Jeunes Plants'!AE742,IF($J$9=47,'Jeunes Plants'!AF742,IF($J$9=48,'Jeunes Plants'!AG742,IF($J$9=49,'Jeunes Plants'!AH742,IF($J$9=50,'Jeunes Plants'!AI742,IF($J$9=51,'Jeunes Plants'!AJ742,IF($J$9=52,'Jeunes Plants'!AK742,IF($J$9=1,'Jeunes Plants'!AL742,IF($J$9=2,'Jeunes Plants'!AM742,IF($J$9=3,'Jeunes Plants'!AN742,IF($J$9=4,'Jeunes Plants'!AO742,IF($J$9=5,'Jeunes Plants'!AP742,IF($J$9=6,'Jeunes Plants'!AQ742,IF($J$9=7,'Jeunes Plants'!AR742,IF($J$9=8,'Jeunes Plants'!AS742,IF($J$9=9,'Jeunes Plants'!AT742,IF($J$9=10,'Jeunes Plants'!AU742,IF($J$9=11,'Jeunes Plants'!AV742,IF($J$9=12,'Jeunes Plants'!AW742,IF($J$9=13,'Jeunes Plants'!AX742,IF($J$9=14,'Jeunes Plants'!AY742,IF($J$9=15,'Jeunes Plants'!AZ742,IF($J$9=16,'Jeunes Plants'!BA742,IF($J$9=17,'Jeunes Plants'!BB742,IF($J$9=18,'Jeunes Plants'!BC742,IF($J$9=19,'Jeunes Plants'!BD742,IF($J$9=20,'Jeunes Plants'!BE742,IF($J$9=21,'Jeunes Plants'!BF742,IF($J$9=22,'Jeunes Plants'!BG742,IF($J$9=23,'Jeunes Plants'!BH742,IF($J$9=24,'Jeunes Plants'!BI742,IF($J$9=25,'Jeunes Plants'!BJ742,IF($J$9=26,'Jeunes Plants'!BK742,IF($J$9=27,'Jeunes Plants'!BL742,IF($J$9=28,'Jeunes Plants'!BM742,IF($J$9=29,'Jeunes Plants'!BN742,IF($J$9=30,'Jeunes Plants'!BO742,IF($J$9=31,'Jeunes Plants'!BP742,IF($J$9=32,'Jeunes Plants'!BQ742,IF($J$9=33,'Jeunes Plants'!BR742,IF($J$9=34,'Jeunes Plants'!BS742,IF($J$9=35,'Jeunes Plants'!B12645,))))))))))))))))))))))))))))))))))))))))))))))))))))</f>
        <v>0</v>
      </c>
      <c r="K1025" s="103" t="str">
        <f>IF('Jeunes Plants'!R742=0,"","Erreur")</f>
        <v/>
      </c>
    </row>
    <row r="1026" spans="1:11" x14ac:dyDescent="0.25">
      <c r="A1026" s="103">
        <f>IF('Jeunes Plants'!A743&lt;&gt;"",'Jeunes Plants'!A743,"")</f>
        <v>26442</v>
      </c>
      <c r="B1026" s="103" t="str">
        <f>IF('Jeunes Plants'!L743&lt;&gt;"",'Jeunes Plants'!L743,"")</f>
        <v>S7</v>
      </c>
      <c r="C1026" s="107" t="str">
        <f>IF('Jeunes Plants'!B743&lt;&gt;"",'Jeunes Plants'!B743,"")</f>
        <v>PETUNIA CAPELLA</v>
      </c>
      <c r="D1026" s="107" t="str">
        <f>IF('Jeunes Plants'!C743&lt;&gt;"",'Jeunes Plants'!C743,"")</f>
        <v>Berry Lace</v>
      </c>
      <c r="E1026" s="103">
        <f>IF('Jeunes Plants'!H743&lt;&gt;"",'Jeunes Plants'!H743,"")</f>
        <v>6</v>
      </c>
      <c r="F1026" s="103" t="str">
        <f>IF('Jeunes Plants'!E743&lt;&gt;"",'Jeunes Plants'!E743,"")</f>
        <v>B</v>
      </c>
      <c r="G1026" s="103" t="str">
        <f>IF('Jeunes Plants'!N743&lt;&gt;"",'Jeunes Plants'!N743,"")</f>
        <v>M3</v>
      </c>
      <c r="H1026" s="103" t="str">
        <f>IF('Jeunes Plants'!I743&lt;&gt;"",'Jeunes Plants'!I743,"")</f>
        <v>A</v>
      </c>
      <c r="I1026" s="103">
        <f>IF('Jeunes Plants'!J743&lt;&gt;"",'Jeunes Plants'!J743,"")</f>
        <v>4.4999999999999998E-2</v>
      </c>
      <c r="J1026" s="103">
        <f>IF($J$9=36,'Jeunes Plants'!U743,IF($J$9=37,'Jeunes Plants'!V743,IF($J$9=38,'Jeunes Plants'!W743,IF($J$9=39,'Jeunes Plants'!X743,IF($J$9=40,'Jeunes Plants'!Y743,IF($J$9=41,'Jeunes Plants'!Z743,IF($J$9=42,'Jeunes Plants'!AA743,IF($J$9=43,'Jeunes Plants'!AB743,IF($J$9=44,'Jeunes Plants'!AC743,IF($J$9=45,'Jeunes Plants'!AD743,IF($J$9=46,'Jeunes Plants'!AE743,IF($J$9=47,'Jeunes Plants'!AF743,IF($J$9=48,'Jeunes Plants'!AG743,IF($J$9=49,'Jeunes Plants'!AH743,IF($J$9=50,'Jeunes Plants'!AI743,IF($J$9=51,'Jeunes Plants'!AJ743,IF($J$9=52,'Jeunes Plants'!AK743,IF($J$9=1,'Jeunes Plants'!AL743,IF($J$9=2,'Jeunes Plants'!AM743,IF($J$9=3,'Jeunes Plants'!AN743,IF($J$9=4,'Jeunes Plants'!AO743,IF($J$9=5,'Jeunes Plants'!AP743,IF($J$9=6,'Jeunes Plants'!AQ743,IF($J$9=7,'Jeunes Plants'!AR743,IF($J$9=8,'Jeunes Plants'!AS743,IF($J$9=9,'Jeunes Plants'!AT743,IF($J$9=10,'Jeunes Plants'!AU743,IF($J$9=11,'Jeunes Plants'!AV743,IF($J$9=12,'Jeunes Plants'!AW743,IF($J$9=13,'Jeunes Plants'!AX743,IF($J$9=14,'Jeunes Plants'!AY743,IF($J$9=15,'Jeunes Plants'!AZ743,IF($J$9=16,'Jeunes Plants'!BA743,IF($J$9=17,'Jeunes Plants'!BB743,IF($J$9=18,'Jeunes Plants'!BC743,IF($J$9=19,'Jeunes Plants'!BD743,IF($J$9=20,'Jeunes Plants'!BE743,IF($J$9=21,'Jeunes Plants'!BF743,IF($J$9=22,'Jeunes Plants'!BG743,IF($J$9=23,'Jeunes Plants'!BH743,IF($J$9=24,'Jeunes Plants'!BI743,IF($J$9=25,'Jeunes Plants'!BJ743,IF($J$9=26,'Jeunes Plants'!BK743,IF($J$9=27,'Jeunes Plants'!BL743,IF($J$9=28,'Jeunes Plants'!BM743,IF($J$9=29,'Jeunes Plants'!BN743,IF($J$9=30,'Jeunes Plants'!BO743,IF($J$9=31,'Jeunes Plants'!BP743,IF($J$9=32,'Jeunes Plants'!BQ743,IF($J$9=33,'Jeunes Plants'!BR743,IF($J$9=34,'Jeunes Plants'!BS743,IF($J$9=35,'Jeunes Plants'!B12646,))))))))))))))))))))))))))))))))))))))))))))))))))))</f>
        <v>0</v>
      </c>
      <c r="K1026" s="103" t="str">
        <f>IF('Jeunes Plants'!R743=0,"","Erreur")</f>
        <v/>
      </c>
    </row>
    <row r="1027" spans="1:11" x14ac:dyDescent="0.25">
      <c r="A1027" s="103">
        <f>IF('Jeunes Plants'!A744&lt;&gt;"",'Jeunes Plants'!A744,"")</f>
        <v>23794</v>
      </c>
      <c r="B1027" s="103" t="str">
        <f>IF('Jeunes Plants'!L744&lt;&gt;"",'Jeunes Plants'!L744,"")</f>
        <v>S7</v>
      </c>
      <c r="C1027" s="107" t="str">
        <f>IF('Jeunes Plants'!B744&lt;&gt;"",'Jeunes Plants'!B744,"")</f>
        <v>PETUNIA CAPELLA</v>
      </c>
      <c r="D1027" s="107" t="str">
        <f>IF('Jeunes Plants'!C744&lt;&gt;"",'Jeunes Plants'!C744,"")</f>
        <v xml:space="preserve">Cherry Vanilla </v>
      </c>
      <c r="E1027" s="103">
        <f>IF('Jeunes Plants'!H744&lt;&gt;"",'Jeunes Plants'!H744,"")</f>
        <v>6</v>
      </c>
      <c r="F1027" s="103" t="str">
        <f>IF('Jeunes Plants'!E744&lt;&gt;"",'Jeunes Plants'!E744,"")</f>
        <v>B</v>
      </c>
      <c r="G1027" s="103" t="str">
        <f>IF('Jeunes Plants'!N744&lt;&gt;"",'Jeunes Plants'!N744,"")</f>
        <v>M3</v>
      </c>
      <c r="H1027" s="103" t="str">
        <f>IF('Jeunes Plants'!I744&lt;&gt;"",'Jeunes Plants'!I744,"")</f>
        <v>A</v>
      </c>
      <c r="I1027" s="103">
        <f>IF('Jeunes Plants'!J744&lt;&gt;"",'Jeunes Plants'!J744,"")</f>
        <v>4.4999999999999998E-2</v>
      </c>
      <c r="J1027" s="103">
        <f>IF($J$9=36,'Jeunes Plants'!U744,IF($J$9=37,'Jeunes Plants'!V744,IF($J$9=38,'Jeunes Plants'!W744,IF($J$9=39,'Jeunes Plants'!X744,IF($J$9=40,'Jeunes Plants'!Y744,IF($J$9=41,'Jeunes Plants'!Z744,IF($J$9=42,'Jeunes Plants'!AA744,IF($J$9=43,'Jeunes Plants'!AB744,IF($J$9=44,'Jeunes Plants'!AC744,IF($J$9=45,'Jeunes Plants'!AD744,IF($J$9=46,'Jeunes Plants'!AE744,IF($J$9=47,'Jeunes Plants'!AF744,IF($J$9=48,'Jeunes Plants'!AG744,IF($J$9=49,'Jeunes Plants'!AH744,IF($J$9=50,'Jeunes Plants'!AI744,IF($J$9=51,'Jeunes Plants'!AJ744,IF($J$9=52,'Jeunes Plants'!AK744,IF($J$9=1,'Jeunes Plants'!AL744,IF($J$9=2,'Jeunes Plants'!AM744,IF($J$9=3,'Jeunes Plants'!AN744,IF($J$9=4,'Jeunes Plants'!AO744,IF($J$9=5,'Jeunes Plants'!AP744,IF($J$9=6,'Jeunes Plants'!AQ744,IF($J$9=7,'Jeunes Plants'!AR744,IF($J$9=8,'Jeunes Plants'!AS744,IF($J$9=9,'Jeunes Plants'!AT744,IF($J$9=10,'Jeunes Plants'!AU744,IF($J$9=11,'Jeunes Plants'!AV744,IF($J$9=12,'Jeunes Plants'!AW744,IF($J$9=13,'Jeunes Plants'!AX744,IF($J$9=14,'Jeunes Plants'!AY744,IF($J$9=15,'Jeunes Plants'!AZ744,IF($J$9=16,'Jeunes Plants'!BA744,IF($J$9=17,'Jeunes Plants'!BB744,IF($J$9=18,'Jeunes Plants'!BC744,IF($J$9=19,'Jeunes Plants'!BD744,IF($J$9=20,'Jeunes Plants'!BE744,IF($J$9=21,'Jeunes Plants'!BF744,IF($J$9=22,'Jeunes Plants'!BG744,IF($J$9=23,'Jeunes Plants'!BH744,IF($J$9=24,'Jeunes Plants'!BI744,IF($J$9=25,'Jeunes Plants'!BJ744,IF($J$9=26,'Jeunes Plants'!BK744,IF($J$9=27,'Jeunes Plants'!BL744,IF($J$9=28,'Jeunes Plants'!BM744,IF($J$9=29,'Jeunes Plants'!BN744,IF($J$9=30,'Jeunes Plants'!BO744,IF($J$9=31,'Jeunes Plants'!BP744,IF($J$9=32,'Jeunes Plants'!BQ744,IF($J$9=33,'Jeunes Plants'!BR744,IF($J$9=34,'Jeunes Plants'!BS744,IF($J$9=35,'Jeunes Plants'!B12647,))))))))))))))))))))))))))))))))))))))))))))))))))))</f>
        <v>0</v>
      </c>
      <c r="K1027" s="103" t="str">
        <f>IF('Jeunes Plants'!R744=0,"","Erreur")</f>
        <v/>
      </c>
    </row>
    <row r="1028" spans="1:11" x14ac:dyDescent="0.25">
      <c r="A1028" s="103">
        <f>IF('Jeunes Plants'!A745&lt;&gt;"",'Jeunes Plants'!A745,"")</f>
        <v>25794</v>
      </c>
      <c r="B1028" s="103" t="str">
        <f>IF('Jeunes Plants'!L745&lt;&gt;"",'Jeunes Plants'!L745,"")</f>
        <v>S7</v>
      </c>
      <c r="C1028" s="107" t="str">
        <f>IF('Jeunes Plants'!B745&lt;&gt;"",'Jeunes Plants'!B745,"")</f>
        <v>PETUNIA CAPELLA</v>
      </c>
      <c r="D1028" s="107" t="str">
        <f>IF('Jeunes Plants'!C745&lt;&gt;"",'Jeunes Plants'!C745,"")</f>
        <v>Fuchsia Lace</v>
      </c>
      <c r="E1028" s="103">
        <f>IF('Jeunes Plants'!H745&lt;&gt;"",'Jeunes Plants'!H745,"")</f>
        <v>6</v>
      </c>
      <c r="F1028" s="103" t="str">
        <f>IF('Jeunes Plants'!E745&lt;&gt;"",'Jeunes Plants'!E745,"")</f>
        <v>B</v>
      </c>
      <c r="G1028" s="103" t="str">
        <f>IF('Jeunes Plants'!N745&lt;&gt;"",'Jeunes Plants'!N745,"")</f>
        <v>M3</v>
      </c>
      <c r="H1028" s="103" t="str">
        <f>IF('Jeunes Plants'!I745&lt;&gt;"",'Jeunes Plants'!I745,"")</f>
        <v>A</v>
      </c>
      <c r="I1028" s="103">
        <f>IF('Jeunes Plants'!J745&lt;&gt;"",'Jeunes Plants'!J745,"")</f>
        <v>4.4999999999999998E-2</v>
      </c>
      <c r="J1028" s="103">
        <f>IF($J$9=36,'Jeunes Plants'!U745,IF($J$9=37,'Jeunes Plants'!V745,IF($J$9=38,'Jeunes Plants'!W745,IF($J$9=39,'Jeunes Plants'!X745,IF($J$9=40,'Jeunes Plants'!Y745,IF($J$9=41,'Jeunes Plants'!Z745,IF($J$9=42,'Jeunes Plants'!AA745,IF($J$9=43,'Jeunes Plants'!AB745,IF($J$9=44,'Jeunes Plants'!AC745,IF($J$9=45,'Jeunes Plants'!AD745,IF($J$9=46,'Jeunes Plants'!AE745,IF($J$9=47,'Jeunes Plants'!AF745,IF($J$9=48,'Jeunes Plants'!AG745,IF($J$9=49,'Jeunes Plants'!AH745,IF($J$9=50,'Jeunes Plants'!AI745,IF($J$9=51,'Jeunes Plants'!AJ745,IF($J$9=52,'Jeunes Plants'!AK745,IF($J$9=1,'Jeunes Plants'!AL745,IF($J$9=2,'Jeunes Plants'!AM745,IF($J$9=3,'Jeunes Plants'!AN745,IF($J$9=4,'Jeunes Plants'!AO745,IF($J$9=5,'Jeunes Plants'!AP745,IF($J$9=6,'Jeunes Plants'!AQ745,IF($J$9=7,'Jeunes Plants'!AR745,IF($J$9=8,'Jeunes Plants'!AS745,IF($J$9=9,'Jeunes Plants'!AT745,IF($J$9=10,'Jeunes Plants'!AU745,IF($J$9=11,'Jeunes Plants'!AV745,IF($J$9=12,'Jeunes Plants'!AW745,IF($J$9=13,'Jeunes Plants'!AX745,IF($J$9=14,'Jeunes Plants'!AY745,IF($J$9=15,'Jeunes Plants'!AZ745,IF($J$9=16,'Jeunes Plants'!BA745,IF($J$9=17,'Jeunes Plants'!BB745,IF($J$9=18,'Jeunes Plants'!BC745,IF($J$9=19,'Jeunes Plants'!BD745,IF($J$9=20,'Jeunes Plants'!BE745,IF($J$9=21,'Jeunes Plants'!BF745,IF($J$9=22,'Jeunes Plants'!BG745,IF($J$9=23,'Jeunes Plants'!BH745,IF($J$9=24,'Jeunes Plants'!BI745,IF($J$9=25,'Jeunes Plants'!BJ745,IF($J$9=26,'Jeunes Plants'!BK745,IF($J$9=27,'Jeunes Plants'!BL745,IF($J$9=28,'Jeunes Plants'!BM745,IF($J$9=29,'Jeunes Plants'!BN745,IF($J$9=30,'Jeunes Plants'!BO745,IF($J$9=31,'Jeunes Plants'!BP745,IF($J$9=32,'Jeunes Plants'!BQ745,IF($J$9=33,'Jeunes Plants'!BR745,IF($J$9=34,'Jeunes Plants'!BS745,IF($J$9=35,'Jeunes Plants'!B12648,))))))))))))))))))))))))))))))))))))))))))))))))))))</f>
        <v>0</v>
      </c>
      <c r="K1028" s="103" t="str">
        <f>IF('Jeunes Plants'!R745=0,"","Erreur")</f>
        <v/>
      </c>
    </row>
    <row r="1029" spans="1:11" x14ac:dyDescent="0.25">
      <c r="A1029" s="103">
        <f>IF('Jeunes Plants'!A746&lt;&gt;"",'Jeunes Plants'!A746,"")</f>
        <v>22963</v>
      </c>
      <c r="B1029" s="103" t="str">
        <f>IF('Jeunes Plants'!L746&lt;&gt;"",'Jeunes Plants'!L746,"")</f>
        <v>S7</v>
      </c>
      <c r="C1029" s="107" t="str">
        <f>IF('Jeunes Plants'!B746&lt;&gt;"",'Jeunes Plants'!B746,"")</f>
        <v>PETUNIA CAPELLA</v>
      </c>
      <c r="D1029" s="107" t="str">
        <f>IF('Jeunes Plants'!C746&lt;&gt;"",'Jeunes Plants'!C746,"")</f>
        <v xml:space="preserve">Hello Yellow </v>
      </c>
      <c r="E1029" s="103">
        <f>IF('Jeunes Plants'!H746&lt;&gt;"",'Jeunes Plants'!H746,"")</f>
        <v>6</v>
      </c>
      <c r="F1029" s="103" t="str">
        <f>IF('Jeunes Plants'!E746&lt;&gt;"",'Jeunes Plants'!E746,"")</f>
        <v>B</v>
      </c>
      <c r="G1029" s="103" t="str">
        <f>IF('Jeunes Plants'!N746&lt;&gt;"",'Jeunes Plants'!N746,"")</f>
        <v>M3</v>
      </c>
      <c r="H1029" s="103" t="str">
        <f>IF('Jeunes Plants'!I746&lt;&gt;"",'Jeunes Plants'!I746,"")</f>
        <v>A</v>
      </c>
      <c r="I1029" s="103">
        <f>IF('Jeunes Plants'!J746&lt;&gt;"",'Jeunes Plants'!J746,"")</f>
        <v>7.0000000000000007E-2</v>
      </c>
      <c r="J1029" s="103">
        <f>IF($J$9=36,'Jeunes Plants'!U746,IF($J$9=37,'Jeunes Plants'!V746,IF($J$9=38,'Jeunes Plants'!W746,IF($J$9=39,'Jeunes Plants'!X746,IF($J$9=40,'Jeunes Plants'!Y746,IF($J$9=41,'Jeunes Plants'!Z746,IF($J$9=42,'Jeunes Plants'!AA746,IF($J$9=43,'Jeunes Plants'!AB746,IF($J$9=44,'Jeunes Plants'!AC746,IF($J$9=45,'Jeunes Plants'!AD746,IF($J$9=46,'Jeunes Plants'!AE746,IF($J$9=47,'Jeunes Plants'!AF746,IF($J$9=48,'Jeunes Plants'!AG746,IF($J$9=49,'Jeunes Plants'!AH746,IF($J$9=50,'Jeunes Plants'!AI746,IF($J$9=51,'Jeunes Plants'!AJ746,IF($J$9=52,'Jeunes Plants'!AK746,IF($J$9=1,'Jeunes Plants'!AL746,IF($J$9=2,'Jeunes Plants'!AM746,IF($J$9=3,'Jeunes Plants'!AN746,IF($J$9=4,'Jeunes Plants'!AO746,IF($J$9=5,'Jeunes Plants'!AP746,IF($J$9=6,'Jeunes Plants'!AQ746,IF($J$9=7,'Jeunes Plants'!AR746,IF($J$9=8,'Jeunes Plants'!AS746,IF($J$9=9,'Jeunes Plants'!AT746,IF($J$9=10,'Jeunes Plants'!AU746,IF($J$9=11,'Jeunes Plants'!AV746,IF($J$9=12,'Jeunes Plants'!AW746,IF($J$9=13,'Jeunes Plants'!AX746,IF($J$9=14,'Jeunes Plants'!AY746,IF($J$9=15,'Jeunes Plants'!AZ746,IF($J$9=16,'Jeunes Plants'!BA746,IF($J$9=17,'Jeunes Plants'!BB746,IF($J$9=18,'Jeunes Plants'!BC746,IF($J$9=19,'Jeunes Plants'!BD746,IF($J$9=20,'Jeunes Plants'!BE746,IF($J$9=21,'Jeunes Plants'!BF746,IF($J$9=22,'Jeunes Plants'!BG746,IF($J$9=23,'Jeunes Plants'!BH746,IF($J$9=24,'Jeunes Plants'!BI746,IF($J$9=25,'Jeunes Plants'!BJ746,IF($J$9=26,'Jeunes Plants'!BK746,IF($J$9=27,'Jeunes Plants'!BL746,IF($J$9=28,'Jeunes Plants'!BM746,IF($J$9=29,'Jeunes Plants'!BN746,IF($J$9=30,'Jeunes Plants'!BO746,IF($J$9=31,'Jeunes Plants'!BP746,IF($J$9=32,'Jeunes Plants'!BQ746,IF($J$9=33,'Jeunes Plants'!BR746,IF($J$9=34,'Jeunes Plants'!BS746,IF($J$9=35,'Jeunes Plants'!B12649,))))))))))))))))))))))))))))))))))))))))))))))))))))</f>
        <v>0</v>
      </c>
      <c r="K1029" s="103" t="str">
        <f>IF('Jeunes Plants'!R746=0,"","Erreur")</f>
        <v/>
      </c>
    </row>
    <row r="1030" spans="1:11" x14ac:dyDescent="0.25">
      <c r="A1030" s="103">
        <f>IF('Jeunes Plants'!A747&lt;&gt;"",'Jeunes Plants'!A747,"")</f>
        <v>23436</v>
      </c>
      <c r="B1030" s="103" t="str">
        <f>IF('Jeunes Plants'!L747&lt;&gt;"",'Jeunes Plants'!L747,"")</f>
        <v>S7</v>
      </c>
      <c r="C1030" s="107" t="str">
        <f>IF('Jeunes Plants'!B747&lt;&gt;"",'Jeunes Plants'!B747,"")</f>
        <v>PETUNIA CAPELLA</v>
      </c>
      <c r="D1030" s="107" t="str">
        <f>IF('Jeunes Plants'!C747&lt;&gt;"",'Jeunes Plants'!C747,"")</f>
        <v xml:space="preserve">Indigo improved </v>
      </c>
      <c r="E1030" s="103">
        <f>IF('Jeunes Plants'!H747&lt;&gt;"",'Jeunes Plants'!H747,"")</f>
        <v>6</v>
      </c>
      <c r="F1030" s="103" t="str">
        <f>IF('Jeunes Plants'!E747&lt;&gt;"",'Jeunes Plants'!E747,"")</f>
        <v>B</v>
      </c>
      <c r="G1030" s="103" t="str">
        <f>IF('Jeunes Plants'!N747&lt;&gt;"",'Jeunes Plants'!N747,"")</f>
        <v>M3</v>
      </c>
      <c r="H1030" s="103" t="str">
        <f>IF('Jeunes Plants'!I747&lt;&gt;"",'Jeunes Plants'!I747,"")</f>
        <v>A</v>
      </c>
      <c r="I1030" s="103">
        <f>IF('Jeunes Plants'!J747&lt;&gt;"",'Jeunes Plants'!J747,"")</f>
        <v>4.4999999999999998E-2</v>
      </c>
      <c r="J1030" s="103">
        <f>IF($J$9=36,'Jeunes Plants'!U747,IF($J$9=37,'Jeunes Plants'!V747,IF($J$9=38,'Jeunes Plants'!W747,IF($J$9=39,'Jeunes Plants'!X747,IF($J$9=40,'Jeunes Plants'!Y747,IF($J$9=41,'Jeunes Plants'!Z747,IF($J$9=42,'Jeunes Plants'!AA747,IF($J$9=43,'Jeunes Plants'!AB747,IF($J$9=44,'Jeunes Plants'!AC747,IF($J$9=45,'Jeunes Plants'!AD747,IF($J$9=46,'Jeunes Plants'!AE747,IF($J$9=47,'Jeunes Plants'!AF747,IF($J$9=48,'Jeunes Plants'!AG747,IF($J$9=49,'Jeunes Plants'!AH747,IF($J$9=50,'Jeunes Plants'!AI747,IF($J$9=51,'Jeunes Plants'!AJ747,IF($J$9=52,'Jeunes Plants'!AK747,IF($J$9=1,'Jeunes Plants'!AL747,IF($J$9=2,'Jeunes Plants'!AM747,IF($J$9=3,'Jeunes Plants'!AN747,IF($J$9=4,'Jeunes Plants'!AO747,IF($J$9=5,'Jeunes Plants'!AP747,IF($J$9=6,'Jeunes Plants'!AQ747,IF($J$9=7,'Jeunes Plants'!AR747,IF($J$9=8,'Jeunes Plants'!AS747,IF($J$9=9,'Jeunes Plants'!AT747,IF($J$9=10,'Jeunes Plants'!AU747,IF($J$9=11,'Jeunes Plants'!AV747,IF($J$9=12,'Jeunes Plants'!AW747,IF($J$9=13,'Jeunes Plants'!AX747,IF($J$9=14,'Jeunes Plants'!AY747,IF($J$9=15,'Jeunes Plants'!AZ747,IF($J$9=16,'Jeunes Plants'!BA747,IF($J$9=17,'Jeunes Plants'!BB747,IF($J$9=18,'Jeunes Plants'!BC747,IF($J$9=19,'Jeunes Plants'!BD747,IF($J$9=20,'Jeunes Plants'!BE747,IF($J$9=21,'Jeunes Plants'!BF747,IF($J$9=22,'Jeunes Plants'!BG747,IF($J$9=23,'Jeunes Plants'!BH747,IF($J$9=24,'Jeunes Plants'!BI747,IF($J$9=25,'Jeunes Plants'!BJ747,IF($J$9=26,'Jeunes Plants'!BK747,IF($J$9=27,'Jeunes Plants'!BL747,IF($J$9=28,'Jeunes Plants'!BM747,IF($J$9=29,'Jeunes Plants'!BN747,IF($J$9=30,'Jeunes Plants'!BO747,IF($J$9=31,'Jeunes Plants'!BP747,IF($J$9=32,'Jeunes Plants'!BQ747,IF($J$9=33,'Jeunes Plants'!BR747,IF($J$9=34,'Jeunes Plants'!BS747,IF($J$9=35,'Jeunes Plants'!B12650,))))))))))))))))))))))))))))))))))))))))))))))))))))</f>
        <v>0</v>
      </c>
      <c r="K1030" s="103" t="str">
        <f>IF('Jeunes Plants'!R747=0,"","Erreur")</f>
        <v/>
      </c>
    </row>
    <row r="1031" spans="1:11" x14ac:dyDescent="0.25">
      <c r="A1031" s="103">
        <f>IF('Jeunes Plants'!A748&lt;&gt;"",'Jeunes Plants'!A748,"")</f>
        <v>23272</v>
      </c>
      <c r="B1031" s="103" t="str">
        <f>IF('Jeunes Plants'!L748&lt;&gt;"",'Jeunes Plants'!L748,"")</f>
        <v>S7</v>
      </c>
      <c r="C1031" s="107" t="str">
        <f>IF('Jeunes Plants'!B748&lt;&gt;"",'Jeunes Plants'!B748,"")</f>
        <v>PETUNIA CAPELLA</v>
      </c>
      <c r="D1031" s="107" t="str">
        <f>IF('Jeunes Plants'!C748&lt;&gt;"",'Jeunes Plants'!C748,"")</f>
        <v xml:space="preserve">Mulberry </v>
      </c>
      <c r="E1031" s="103">
        <f>IF('Jeunes Plants'!H748&lt;&gt;"",'Jeunes Plants'!H748,"")</f>
        <v>6</v>
      </c>
      <c r="F1031" s="103" t="str">
        <f>IF('Jeunes Plants'!E748&lt;&gt;"",'Jeunes Plants'!E748,"")</f>
        <v>B</v>
      </c>
      <c r="G1031" s="103" t="str">
        <f>IF('Jeunes Plants'!N748&lt;&gt;"",'Jeunes Plants'!N748,"")</f>
        <v>M3</v>
      </c>
      <c r="H1031" s="103" t="str">
        <f>IF('Jeunes Plants'!I748&lt;&gt;"",'Jeunes Plants'!I748,"")</f>
        <v>A</v>
      </c>
      <c r="I1031" s="103">
        <f>IF('Jeunes Plants'!J748&lt;&gt;"",'Jeunes Plants'!J748,"")</f>
        <v>0.06</v>
      </c>
      <c r="J1031" s="103">
        <f>IF($J$9=36,'Jeunes Plants'!U748,IF($J$9=37,'Jeunes Plants'!V748,IF($J$9=38,'Jeunes Plants'!W748,IF($J$9=39,'Jeunes Plants'!X748,IF($J$9=40,'Jeunes Plants'!Y748,IF($J$9=41,'Jeunes Plants'!Z748,IF($J$9=42,'Jeunes Plants'!AA748,IF($J$9=43,'Jeunes Plants'!AB748,IF($J$9=44,'Jeunes Plants'!AC748,IF($J$9=45,'Jeunes Plants'!AD748,IF($J$9=46,'Jeunes Plants'!AE748,IF($J$9=47,'Jeunes Plants'!AF748,IF($J$9=48,'Jeunes Plants'!AG748,IF($J$9=49,'Jeunes Plants'!AH748,IF($J$9=50,'Jeunes Plants'!AI748,IF($J$9=51,'Jeunes Plants'!AJ748,IF($J$9=52,'Jeunes Plants'!AK748,IF($J$9=1,'Jeunes Plants'!AL748,IF($J$9=2,'Jeunes Plants'!AM748,IF($J$9=3,'Jeunes Plants'!AN748,IF($J$9=4,'Jeunes Plants'!AO748,IF($J$9=5,'Jeunes Plants'!AP748,IF($J$9=6,'Jeunes Plants'!AQ748,IF($J$9=7,'Jeunes Plants'!AR748,IF($J$9=8,'Jeunes Plants'!AS748,IF($J$9=9,'Jeunes Plants'!AT748,IF($J$9=10,'Jeunes Plants'!AU748,IF($J$9=11,'Jeunes Plants'!AV748,IF($J$9=12,'Jeunes Plants'!AW748,IF($J$9=13,'Jeunes Plants'!AX748,IF($J$9=14,'Jeunes Plants'!AY748,IF($J$9=15,'Jeunes Plants'!AZ748,IF($J$9=16,'Jeunes Plants'!BA748,IF($J$9=17,'Jeunes Plants'!BB748,IF($J$9=18,'Jeunes Plants'!BC748,IF($J$9=19,'Jeunes Plants'!BD748,IF($J$9=20,'Jeunes Plants'!BE748,IF($J$9=21,'Jeunes Plants'!BF748,IF($J$9=22,'Jeunes Plants'!BG748,IF($J$9=23,'Jeunes Plants'!BH748,IF($J$9=24,'Jeunes Plants'!BI748,IF($J$9=25,'Jeunes Plants'!BJ748,IF($J$9=26,'Jeunes Plants'!BK748,IF($J$9=27,'Jeunes Plants'!BL748,IF($J$9=28,'Jeunes Plants'!BM748,IF($J$9=29,'Jeunes Plants'!BN748,IF($J$9=30,'Jeunes Plants'!BO748,IF($J$9=31,'Jeunes Plants'!BP748,IF($J$9=32,'Jeunes Plants'!BQ748,IF($J$9=33,'Jeunes Plants'!BR748,IF($J$9=34,'Jeunes Plants'!BS748,IF($J$9=35,'Jeunes Plants'!B12651,))))))))))))))))))))))))))))))))))))))))))))))))))))</f>
        <v>0</v>
      </c>
      <c r="K1031" s="103" t="str">
        <f>IF('Jeunes Plants'!R748=0,"","Erreur")</f>
        <v/>
      </c>
    </row>
    <row r="1032" spans="1:11" x14ac:dyDescent="0.25">
      <c r="A1032" s="103">
        <f>IF('Jeunes Plants'!A749&lt;&gt;"",'Jeunes Plants'!A749,"")</f>
        <v>25795</v>
      </c>
      <c r="B1032" s="103" t="str">
        <f>IF('Jeunes Plants'!L749&lt;&gt;"",'Jeunes Plants'!L749,"")</f>
        <v>S7</v>
      </c>
      <c r="C1032" s="107" t="str">
        <f>IF('Jeunes Plants'!B749&lt;&gt;"",'Jeunes Plants'!B749,"")</f>
        <v>PETUNIA CAPELLA</v>
      </c>
      <c r="D1032" s="107" t="str">
        <f>IF('Jeunes Plants'!C749&lt;&gt;"",'Jeunes Plants'!C749,"")</f>
        <v>Pink Morn</v>
      </c>
      <c r="E1032" s="103">
        <f>IF('Jeunes Plants'!H749&lt;&gt;"",'Jeunes Plants'!H749,"")</f>
        <v>6</v>
      </c>
      <c r="F1032" s="103" t="str">
        <f>IF('Jeunes Plants'!E749&lt;&gt;"",'Jeunes Plants'!E749,"")</f>
        <v>B</v>
      </c>
      <c r="G1032" s="103" t="str">
        <f>IF('Jeunes Plants'!N749&lt;&gt;"",'Jeunes Plants'!N749,"")</f>
        <v>M3</v>
      </c>
      <c r="H1032" s="103" t="str">
        <f>IF('Jeunes Plants'!I749&lt;&gt;"",'Jeunes Plants'!I749,"")</f>
        <v>A</v>
      </c>
      <c r="I1032" s="103">
        <f>IF('Jeunes Plants'!J749&lt;&gt;"",'Jeunes Plants'!J749,"")</f>
        <v>4.4999999999999998E-2</v>
      </c>
      <c r="J1032" s="103">
        <f>IF($J$9=36,'Jeunes Plants'!U749,IF($J$9=37,'Jeunes Plants'!V749,IF($J$9=38,'Jeunes Plants'!W749,IF($J$9=39,'Jeunes Plants'!X749,IF($J$9=40,'Jeunes Plants'!Y749,IF($J$9=41,'Jeunes Plants'!Z749,IF($J$9=42,'Jeunes Plants'!AA749,IF($J$9=43,'Jeunes Plants'!AB749,IF($J$9=44,'Jeunes Plants'!AC749,IF($J$9=45,'Jeunes Plants'!AD749,IF($J$9=46,'Jeunes Plants'!AE749,IF($J$9=47,'Jeunes Plants'!AF749,IF($J$9=48,'Jeunes Plants'!AG749,IF($J$9=49,'Jeunes Plants'!AH749,IF($J$9=50,'Jeunes Plants'!AI749,IF($J$9=51,'Jeunes Plants'!AJ749,IF($J$9=52,'Jeunes Plants'!AK749,IF($J$9=1,'Jeunes Plants'!AL749,IF($J$9=2,'Jeunes Plants'!AM749,IF($J$9=3,'Jeunes Plants'!AN749,IF($J$9=4,'Jeunes Plants'!AO749,IF($J$9=5,'Jeunes Plants'!AP749,IF($J$9=6,'Jeunes Plants'!AQ749,IF($J$9=7,'Jeunes Plants'!AR749,IF($J$9=8,'Jeunes Plants'!AS749,IF($J$9=9,'Jeunes Plants'!AT749,IF($J$9=10,'Jeunes Plants'!AU749,IF($J$9=11,'Jeunes Plants'!AV749,IF($J$9=12,'Jeunes Plants'!AW749,IF($J$9=13,'Jeunes Plants'!AX749,IF($J$9=14,'Jeunes Plants'!AY749,IF($J$9=15,'Jeunes Plants'!AZ749,IF($J$9=16,'Jeunes Plants'!BA749,IF($J$9=17,'Jeunes Plants'!BB749,IF($J$9=18,'Jeunes Plants'!BC749,IF($J$9=19,'Jeunes Plants'!BD749,IF($J$9=20,'Jeunes Plants'!BE749,IF($J$9=21,'Jeunes Plants'!BF749,IF($J$9=22,'Jeunes Plants'!BG749,IF($J$9=23,'Jeunes Plants'!BH749,IF($J$9=24,'Jeunes Plants'!BI749,IF($J$9=25,'Jeunes Plants'!BJ749,IF($J$9=26,'Jeunes Plants'!BK749,IF($J$9=27,'Jeunes Plants'!BL749,IF($J$9=28,'Jeunes Plants'!BM749,IF($J$9=29,'Jeunes Plants'!BN749,IF($J$9=30,'Jeunes Plants'!BO749,IF($J$9=31,'Jeunes Plants'!BP749,IF($J$9=32,'Jeunes Plants'!BQ749,IF($J$9=33,'Jeunes Plants'!BR749,IF($J$9=34,'Jeunes Plants'!BS749,IF($J$9=35,'Jeunes Plants'!B12652,))))))))))))))))))))))))))))))))))))))))))))))))))))</f>
        <v>0</v>
      </c>
      <c r="K1032" s="103" t="str">
        <f>IF('Jeunes Plants'!R749=0,"","Erreur")</f>
        <v/>
      </c>
    </row>
    <row r="1033" spans="1:11" x14ac:dyDescent="0.25">
      <c r="A1033" s="103">
        <f>IF('Jeunes Plants'!A750&lt;&gt;"",'Jeunes Plants'!A750,"")</f>
        <v>23637</v>
      </c>
      <c r="B1033" s="103" t="str">
        <f>IF('Jeunes Plants'!L750&lt;&gt;"",'Jeunes Plants'!L750,"")</f>
        <v>S7</v>
      </c>
      <c r="C1033" s="107" t="str">
        <f>IF('Jeunes Plants'!B750&lt;&gt;"",'Jeunes Plants'!B750,"")</f>
        <v>PETUNIA CAPELLA</v>
      </c>
      <c r="D1033" s="107" t="str">
        <f>IF('Jeunes Plants'!C750&lt;&gt;"",'Jeunes Plants'!C750,"")</f>
        <v>Rose</v>
      </c>
      <c r="E1033" s="103">
        <f>IF('Jeunes Plants'!H750&lt;&gt;"",'Jeunes Plants'!H750,"")</f>
        <v>6</v>
      </c>
      <c r="F1033" s="103" t="str">
        <f>IF('Jeunes Plants'!E750&lt;&gt;"",'Jeunes Plants'!E750,"")</f>
        <v>B</v>
      </c>
      <c r="G1033" s="103" t="str">
        <f>IF('Jeunes Plants'!N750&lt;&gt;"",'Jeunes Plants'!N750,"")</f>
        <v>M3</v>
      </c>
      <c r="H1033" s="103" t="str">
        <f>IF('Jeunes Plants'!I750&lt;&gt;"",'Jeunes Plants'!I750,"")</f>
        <v>A</v>
      </c>
      <c r="I1033" s="103">
        <f>IF('Jeunes Plants'!J750&lt;&gt;"",'Jeunes Plants'!J750,"")</f>
        <v>4.4999999999999998E-2</v>
      </c>
      <c r="J1033" s="103">
        <f>IF($J$9=36,'Jeunes Plants'!U750,IF($J$9=37,'Jeunes Plants'!V750,IF($J$9=38,'Jeunes Plants'!W750,IF($J$9=39,'Jeunes Plants'!X750,IF($J$9=40,'Jeunes Plants'!Y750,IF($J$9=41,'Jeunes Plants'!Z750,IF($J$9=42,'Jeunes Plants'!AA750,IF($J$9=43,'Jeunes Plants'!AB750,IF($J$9=44,'Jeunes Plants'!AC750,IF($J$9=45,'Jeunes Plants'!AD750,IF($J$9=46,'Jeunes Plants'!AE750,IF($J$9=47,'Jeunes Plants'!AF750,IF($J$9=48,'Jeunes Plants'!AG750,IF($J$9=49,'Jeunes Plants'!AH750,IF($J$9=50,'Jeunes Plants'!AI750,IF($J$9=51,'Jeunes Plants'!AJ750,IF($J$9=52,'Jeunes Plants'!AK750,IF($J$9=1,'Jeunes Plants'!AL750,IF($J$9=2,'Jeunes Plants'!AM750,IF($J$9=3,'Jeunes Plants'!AN750,IF($J$9=4,'Jeunes Plants'!AO750,IF($J$9=5,'Jeunes Plants'!AP750,IF($J$9=6,'Jeunes Plants'!AQ750,IF($J$9=7,'Jeunes Plants'!AR750,IF($J$9=8,'Jeunes Plants'!AS750,IF($J$9=9,'Jeunes Plants'!AT750,IF($J$9=10,'Jeunes Plants'!AU750,IF($J$9=11,'Jeunes Plants'!AV750,IF($J$9=12,'Jeunes Plants'!AW750,IF($J$9=13,'Jeunes Plants'!AX750,IF($J$9=14,'Jeunes Plants'!AY750,IF($J$9=15,'Jeunes Plants'!AZ750,IF($J$9=16,'Jeunes Plants'!BA750,IF($J$9=17,'Jeunes Plants'!BB750,IF($J$9=18,'Jeunes Plants'!BC750,IF($J$9=19,'Jeunes Plants'!BD750,IF($J$9=20,'Jeunes Plants'!BE750,IF($J$9=21,'Jeunes Plants'!BF750,IF($J$9=22,'Jeunes Plants'!BG750,IF($J$9=23,'Jeunes Plants'!BH750,IF($J$9=24,'Jeunes Plants'!BI750,IF($J$9=25,'Jeunes Plants'!BJ750,IF($J$9=26,'Jeunes Plants'!BK750,IF($J$9=27,'Jeunes Plants'!BL750,IF($J$9=28,'Jeunes Plants'!BM750,IF($J$9=29,'Jeunes Plants'!BN750,IF($J$9=30,'Jeunes Plants'!BO750,IF($J$9=31,'Jeunes Plants'!BP750,IF($J$9=32,'Jeunes Plants'!BQ750,IF($J$9=33,'Jeunes Plants'!BR750,IF($J$9=34,'Jeunes Plants'!BS750,IF($J$9=35,'Jeunes Plants'!B12653,))))))))))))))))))))))))))))))))))))))))))))))))))))</f>
        <v>0</v>
      </c>
      <c r="K1033" s="103" t="str">
        <f>IF('Jeunes Plants'!R750=0,"","Erreur")</f>
        <v/>
      </c>
    </row>
    <row r="1034" spans="1:11" x14ac:dyDescent="0.25">
      <c r="A1034" s="103">
        <f>IF('Jeunes Plants'!A751&lt;&gt;"",'Jeunes Plants'!A751,"")</f>
        <v>23437</v>
      </c>
      <c r="B1034" s="103" t="str">
        <f>IF('Jeunes Plants'!L751&lt;&gt;"",'Jeunes Plants'!L751,"")</f>
        <v>S7</v>
      </c>
      <c r="C1034" s="107" t="str">
        <f>IF('Jeunes Plants'!B751&lt;&gt;"",'Jeunes Plants'!B751,"")</f>
        <v>PETUNIA CAPELLA</v>
      </c>
      <c r="D1034" s="107" t="str">
        <f>IF('Jeunes Plants'!C751&lt;&gt;"",'Jeunes Plants'!C751,"")</f>
        <v xml:space="preserve">Ruby Red improved </v>
      </c>
      <c r="E1034" s="103">
        <f>IF('Jeunes Plants'!H751&lt;&gt;"",'Jeunes Plants'!H751,"")</f>
        <v>6</v>
      </c>
      <c r="F1034" s="103" t="str">
        <f>IF('Jeunes Plants'!E751&lt;&gt;"",'Jeunes Plants'!E751,"")</f>
        <v>B</v>
      </c>
      <c r="G1034" s="103" t="str">
        <f>IF('Jeunes Plants'!N751&lt;&gt;"",'Jeunes Plants'!N751,"")</f>
        <v>M3</v>
      </c>
      <c r="H1034" s="103" t="str">
        <f>IF('Jeunes Plants'!I751&lt;&gt;"",'Jeunes Plants'!I751,"")</f>
        <v>A</v>
      </c>
      <c r="I1034" s="103">
        <f>IF('Jeunes Plants'!J751&lt;&gt;"",'Jeunes Plants'!J751,"")</f>
        <v>4.4999999999999998E-2</v>
      </c>
      <c r="J1034" s="103">
        <f>IF($J$9=36,'Jeunes Plants'!U751,IF($J$9=37,'Jeunes Plants'!V751,IF($J$9=38,'Jeunes Plants'!W751,IF($J$9=39,'Jeunes Plants'!X751,IF($J$9=40,'Jeunes Plants'!Y751,IF($J$9=41,'Jeunes Plants'!Z751,IF($J$9=42,'Jeunes Plants'!AA751,IF($J$9=43,'Jeunes Plants'!AB751,IF($J$9=44,'Jeunes Plants'!AC751,IF($J$9=45,'Jeunes Plants'!AD751,IF($J$9=46,'Jeunes Plants'!AE751,IF($J$9=47,'Jeunes Plants'!AF751,IF($J$9=48,'Jeunes Plants'!AG751,IF($J$9=49,'Jeunes Plants'!AH751,IF($J$9=50,'Jeunes Plants'!AI751,IF($J$9=51,'Jeunes Plants'!AJ751,IF($J$9=52,'Jeunes Plants'!AK751,IF($J$9=1,'Jeunes Plants'!AL751,IF($J$9=2,'Jeunes Plants'!AM751,IF($J$9=3,'Jeunes Plants'!AN751,IF($J$9=4,'Jeunes Plants'!AO751,IF($J$9=5,'Jeunes Plants'!AP751,IF($J$9=6,'Jeunes Plants'!AQ751,IF($J$9=7,'Jeunes Plants'!AR751,IF($J$9=8,'Jeunes Plants'!AS751,IF($J$9=9,'Jeunes Plants'!AT751,IF($J$9=10,'Jeunes Plants'!AU751,IF($J$9=11,'Jeunes Plants'!AV751,IF($J$9=12,'Jeunes Plants'!AW751,IF($J$9=13,'Jeunes Plants'!AX751,IF($J$9=14,'Jeunes Plants'!AY751,IF($J$9=15,'Jeunes Plants'!AZ751,IF($J$9=16,'Jeunes Plants'!BA751,IF($J$9=17,'Jeunes Plants'!BB751,IF($J$9=18,'Jeunes Plants'!BC751,IF($J$9=19,'Jeunes Plants'!BD751,IF($J$9=20,'Jeunes Plants'!BE751,IF($J$9=21,'Jeunes Plants'!BF751,IF($J$9=22,'Jeunes Plants'!BG751,IF($J$9=23,'Jeunes Plants'!BH751,IF($J$9=24,'Jeunes Plants'!BI751,IF($J$9=25,'Jeunes Plants'!BJ751,IF($J$9=26,'Jeunes Plants'!BK751,IF($J$9=27,'Jeunes Plants'!BL751,IF($J$9=28,'Jeunes Plants'!BM751,IF($J$9=29,'Jeunes Plants'!BN751,IF($J$9=30,'Jeunes Plants'!BO751,IF($J$9=31,'Jeunes Plants'!BP751,IF($J$9=32,'Jeunes Plants'!BQ751,IF($J$9=33,'Jeunes Plants'!BR751,IF($J$9=34,'Jeunes Plants'!BS751,IF($J$9=35,'Jeunes Plants'!B12654,))))))))))))))))))))))))))))))))))))))))))))))))))))</f>
        <v>0</v>
      </c>
      <c r="K1034" s="103" t="str">
        <f>IF('Jeunes Plants'!R751=0,"","Erreur")</f>
        <v/>
      </c>
    </row>
    <row r="1035" spans="1:11" x14ac:dyDescent="0.25">
      <c r="A1035" s="103">
        <f>IF('Jeunes Plants'!A752&lt;&gt;"",'Jeunes Plants'!A752,"")</f>
        <v>25797</v>
      </c>
      <c r="B1035" s="103" t="str">
        <f>IF('Jeunes Plants'!L752&lt;&gt;"",'Jeunes Plants'!L752,"")</f>
        <v>S7</v>
      </c>
      <c r="C1035" s="107" t="str">
        <f>IF('Jeunes Plants'!B752&lt;&gt;"",'Jeunes Plants'!B752,"")</f>
        <v>PETUNIA CAPELLA</v>
      </c>
      <c r="D1035" s="107" t="str">
        <f>IF('Jeunes Plants'!C752&lt;&gt;"",'Jeunes Plants'!C752,"")</f>
        <v>Salmon improved</v>
      </c>
      <c r="E1035" s="103">
        <f>IF('Jeunes Plants'!H752&lt;&gt;"",'Jeunes Plants'!H752,"")</f>
        <v>6</v>
      </c>
      <c r="F1035" s="103" t="str">
        <f>IF('Jeunes Plants'!E752&lt;&gt;"",'Jeunes Plants'!E752,"")</f>
        <v>B</v>
      </c>
      <c r="G1035" s="103" t="str">
        <f>IF('Jeunes Plants'!N752&lt;&gt;"",'Jeunes Plants'!N752,"")</f>
        <v>M3</v>
      </c>
      <c r="H1035" s="103" t="str">
        <f>IF('Jeunes Plants'!I752&lt;&gt;"",'Jeunes Plants'!I752,"")</f>
        <v>A</v>
      </c>
      <c r="I1035" s="103">
        <f>IF('Jeunes Plants'!J752&lt;&gt;"",'Jeunes Plants'!J752,"")</f>
        <v>4.4999999999999998E-2</v>
      </c>
      <c r="J1035" s="103">
        <f>IF($J$9=36,'Jeunes Plants'!U752,IF($J$9=37,'Jeunes Plants'!V752,IF($J$9=38,'Jeunes Plants'!W752,IF($J$9=39,'Jeunes Plants'!X752,IF($J$9=40,'Jeunes Plants'!Y752,IF($J$9=41,'Jeunes Plants'!Z752,IF($J$9=42,'Jeunes Plants'!AA752,IF($J$9=43,'Jeunes Plants'!AB752,IF($J$9=44,'Jeunes Plants'!AC752,IF($J$9=45,'Jeunes Plants'!AD752,IF($J$9=46,'Jeunes Plants'!AE752,IF($J$9=47,'Jeunes Plants'!AF752,IF($J$9=48,'Jeunes Plants'!AG752,IF($J$9=49,'Jeunes Plants'!AH752,IF($J$9=50,'Jeunes Plants'!AI752,IF($J$9=51,'Jeunes Plants'!AJ752,IF($J$9=52,'Jeunes Plants'!AK752,IF($J$9=1,'Jeunes Plants'!AL752,IF($J$9=2,'Jeunes Plants'!AM752,IF($J$9=3,'Jeunes Plants'!AN752,IF($J$9=4,'Jeunes Plants'!AO752,IF($J$9=5,'Jeunes Plants'!AP752,IF($J$9=6,'Jeunes Plants'!AQ752,IF($J$9=7,'Jeunes Plants'!AR752,IF($J$9=8,'Jeunes Plants'!AS752,IF($J$9=9,'Jeunes Plants'!AT752,IF($J$9=10,'Jeunes Plants'!AU752,IF($J$9=11,'Jeunes Plants'!AV752,IF($J$9=12,'Jeunes Plants'!AW752,IF($J$9=13,'Jeunes Plants'!AX752,IF($J$9=14,'Jeunes Plants'!AY752,IF($J$9=15,'Jeunes Plants'!AZ752,IF($J$9=16,'Jeunes Plants'!BA752,IF($J$9=17,'Jeunes Plants'!BB752,IF($J$9=18,'Jeunes Plants'!BC752,IF($J$9=19,'Jeunes Plants'!BD752,IF($J$9=20,'Jeunes Plants'!BE752,IF($J$9=21,'Jeunes Plants'!BF752,IF($J$9=22,'Jeunes Plants'!BG752,IF($J$9=23,'Jeunes Plants'!BH752,IF($J$9=24,'Jeunes Plants'!BI752,IF($J$9=25,'Jeunes Plants'!BJ752,IF($J$9=26,'Jeunes Plants'!BK752,IF($J$9=27,'Jeunes Plants'!BL752,IF($J$9=28,'Jeunes Plants'!BM752,IF($J$9=29,'Jeunes Plants'!BN752,IF($J$9=30,'Jeunes Plants'!BO752,IF($J$9=31,'Jeunes Plants'!BP752,IF($J$9=32,'Jeunes Plants'!BQ752,IF($J$9=33,'Jeunes Plants'!BR752,IF($J$9=34,'Jeunes Plants'!BS752,IF($J$9=35,'Jeunes Plants'!B12655,))))))))))))))))))))))))))))))))))))))))))))))))))))</f>
        <v>0</v>
      </c>
      <c r="K1035" s="103" t="str">
        <f>IF('Jeunes Plants'!R752=0,"","Erreur")</f>
        <v/>
      </c>
    </row>
    <row r="1036" spans="1:11" x14ac:dyDescent="0.25">
      <c r="A1036" s="103">
        <f>IF('Jeunes Plants'!A753&lt;&gt;"",'Jeunes Plants'!A753,"")</f>
        <v>22973</v>
      </c>
      <c r="B1036" s="103" t="str">
        <f>IF('Jeunes Plants'!L753&lt;&gt;"",'Jeunes Plants'!L753,"")</f>
        <v>S7</v>
      </c>
      <c r="C1036" s="107" t="str">
        <f>IF('Jeunes Plants'!B753&lt;&gt;"",'Jeunes Plants'!B753,"")</f>
        <v>PETUNIA CAPELLA</v>
      </c>
      <c r="D1036" s="107" t="str">
        <f>IF('Jeunes Plants'!C753&lt;&gt;"",'Jeunes Plants'!C753,"")</f>
        <v xml:space="preserve">Sangria </v>
      </c>
      <c r="E1036" s="103">
        <f>IF('Jeunes Plants'!H753&lt;&gt;"",'Jeunes Plants'!H753,"")</f>
        <v>6</v>
      </c>
      <c r="F1036" s="103" t="str">
        <f>IF('Jeunes Plants'!E753&lt;&gt;"",'Jeunes Plants'!E753,"")</f>
        <v>B</v>
      </c>
      <c r="G1036" s="103" t="str">
        <f>IF('Jeunes Plants'!N753&lt;&gt;"",'Jeunes Plants'!N753,"")</f>
        <v>M3</v>
      </c>
      <c r="H1036" s="103" t="str">
        <f>IF('Jeunes Plants'!I753&lt;&gt;"",'Jeunes Plants'!I753,"")</f>
        <v>A</v>
      </c>
      <c r="I1036" s="103">
        <f>IF('Jeunes Plants'!J753&lt;&gt;"",'Jeunes Plants'!J753,"")</f>
        <v>0.06</v>
      </c>
      <c r="J1036" s="103">
        <f>IF($J$9=36,'Jeunes Plants'!U753,IF($J$9=37,'Jeunes Plants'!V753,IF($J$9=38,'Jeunes Plants'!W753,IF($J$9=39,'Jeunes Plants'!X753,IF($J$9=40,'Jeunes Plants'!Y753,IF($J$9=41,'Jeunes Plants'!Z753,IF($J$9=42,'Jeunes Plants'!AA753,IF($J$9=43,'Jeunes Plants'!AB753,IF($J$9=44,'Jeunes Plants'!AC753,IF($J$9=45,'Jeunes Plants'!AD753,IF($J$9=46,'Jeunes Plants'!AE753,IF($J$9=47,'Jeunes Plants'!AF753,IF($J$9=48,'Jeunes Plants'!AG753,IF($J$9=49,'Jeunes Plants'!AH753,IF($J$9=50,'Jeunes Plants'!AI753,IF($J$9=51,'Jeunes Plants'!AJ753,IF($J$9=52,'Jeunes Plants'!AK753,IF($J$9=1,'Jeunes Plants'!AL753,IF($J$9=2,'Jeunes Plants'!AM753,IF($J$9=3,'Jeunes Plants'!AN753,IF($J$9=4,'Jeunes Plants'!AO753,IF($J$9=5,'Jeunes Plants'!AP753,IF($J$9=6,'Jeunes Plants'!AQ753,IF($J$9=7,'Jeunes Plants'!AR753,IF($J$9=8,'Jeunes Plants'!AS753,IF($J$9=9,'Jeunes Plants'!AT753,IF($J$9=10,'Jeunes Plants'!AU753,IF($J$9=11,'Jeunes Plants'!AV753,IF($J$9=12,'Jeunes Plants'!AW753,IF($J$9=13,'Jeunes Plants'!AX753,IF($J$9=14,'Jeunes Plants'!AY753,IF($J$9=15,'Jeunes Plants'!AZ753,IF($J$9=16,'Jeunes Plants'!BA753,IF($J$9=17,'Jeunes Plants'!BB753,IF($J$9=18,'Jeunes Plants'!BC753,IF($J$9=19,'Jeunes Plants'!BD753,IF($J$9=20,'Jeunes Plants'!BE753,IF($J$9=21,'Jeunes Plants'!BF753,IF($J$9=22,'Jeunes Plants'!BG753,IF($J$9=23,'Jeunes Plants'!BH753,IF($J$9=24,'Jeunes Plants'!BI753,IF($J$9=25,'Jeunes Plants'!BJ753,IF($J$9=26,'Jeunes Plants'!BK753,IF($J$9=27,'Jeunes Plants'!BL753,IF($J$9=28,'Jeunes Plants'!BM753,IF($J$9=29,'Jeunes Plants'!BN753,IF($J$9=30,'Jeunes Plants'!BO753,IF($J$9=31,'Jeunes Plants'!BP753,IF($J$9=32,'Jeunes Plants'!BQ753,IF($J$9=33,'Jeunes Plants'!BR753,IF($J$9=34,'Jeunes Plants'!BS753,IF($J$9=35,'Jeunes Plants'!B12656,))))))))))))))))))))))))))))))))))))))))))))))))))))</f>
        <v>0</v>
      </c>
      <c r="K1036" s="103" t="str">
        <f>IF('Jeunes Plants'!R753=0,"","Erreur")</f>
        <v/>
      </c>
    </row>
    <row r="1037" spans="1:11" x14ac:dyDescent="0.25">
      <c r="A1037" s="103">
        <f>IF('Jeunes Plants'!A754&lt;&gt;"",'Jeunes Plants'!A754,"")</f>
        <v>23438</v>
      </c>
      <c r="B1037" s="103" t="str">
        <f>IF('Jeunes Plants'!L754&lt;&gt;"",'Jeunes Plants'!L754,"")</f>
        <v>S7</v>
      </c>
      <c r="C1037" s="107" t="str">
        <f>IF('Jeunes Plants'!B754&lt;&gt;"",'Jeunes Plants'!B754,"")</f>
        <v>PETUNIA CAPELLA</v>
      </c>
      <c r="D1037" s="107" t="str">
        <f>IF('Jeunes Plants'!C754&lt;&gt;"",'Jeunes Plants'!C754,"")</f>
        <v xml:space="preserve">White improved </v>
      </c>
      <c r="E1037" s="103">
        <f>IF('Jeunes Plants'!H754&lt;&gt;"",'Jeunes Plants'!H754,"")</f>
        <v>6</v>
      </c>
      <c r="F1037" s="103" t="str">
        <f>IF('Jeunes Plants'!E754&lt;&gt;"",'Jeunes Plants'!E754,"")</f>
        <v>B</v>
      </c>
      <c r="G1037" s="103" t="str">
        <f>IF('Jeunes Plants'!N754&lt;&gt;"",'Jeunes Plants'!N754,"")</f>
        <v>M3</v>
      </c>
      <c r="H1037" s="103" t="str">
        <f>IF('Jeunes Plants'!I754&lt;&gt;"",'Jeunes Plants'!I754,"")</f>
        <v>A</v>
      </c>
      <c r="I1037" s="103">
        <f>IF('Jeunes Plants'!J754&lt;&gt;"",'Jeunes Plants'!J754,"")</f>
        <v>4.4999999999999998E-2</v>
      </c>
      <c r="J1037" s="103">
        <f>IF($J$9=36,'Jeunes Plants'!U754,IF($J$9=37,'Jeunes Plants'!V754,IF($J$9=38,'Jeunes Plants'!W754,IF($J$9=39,'Jeunes Plants'!X754,IF($J$9=40,'Jeunes Plants'!Y754,IF($J$9=41,'Jeunes Plants'!Z754,IF($J$9=42,'Jeunes Plants'!AA754,IF($J$9=43,'Jeunes Plants'!AB754,IF($J$9=44,'Jeunes Plants'!AC754,IF($J$9=45,'Jeunes Plants'!AD754,IF($J$9=46,'Jeunes Plants'!AE754,IF($J$9=47,'Jeunes Plants'!AF754,IF($J$9=48,'Jeunes Plants'!AG754,IF($J$9=49,'Jeunes Plants'!AH754,IF($J$9=50,'Jeunes Plants'!AI754,IF($J$9=51,'Jeunes Plants'!AJ754,IF($J$9=52,'Jeunes Plants'!AK754,IF($J$9=1,'Jeunes Plants'!AL754,IF($J$9=2,'Jeunes Plants'!AM754,IF($J$9=3,'Jeunes Plants'!AN754,IF($J$9=4,'Jeunes Plants'!AO754,IF($J$9=5,'Jeunes Plants'!AP754,IF($J$9=6,'Jeunes Plants'!AQ754,IF($J$9=7,'Jeunes Plants'!AR754,IF($J$9=8,'Jeunes Plants'!AS754,IF($J$9=9,'Jeunes Plants'!AT754,IF($J$9=10,'Jeunes Plants'!AU754,IF($J$9=11,'Jeunes Plants'!AV754,IF($J$9=12,'Jeunes Plants'!AW754,IF($J$9=13,'Jeunes Plants'!AX754,IF($J$9=14,'Jeunes Plants'!AY754,IF($J$9=15,'Jeunes Plants'!AZ754,IF($J$9=16,'Jeunes Plants'!BA754,IF($J$9=17,'Jeunes Plants'!BB754,IF($J$9=18,'Jeunes Plants'!BC754,IF($J$9=19,'Jeunes Plants'!BD754,IF($J$9=20,'Jeunes Plants'!BE754,IF($J$9=21,'Jeunes Plants'!BF754,IF($J$9=22,'Jeunes Plants'!BG754,IF($J$9=23,'Jeunes Plants'!BH754,IF($J$9=24,'Jeunes Plants'!BI754,IF($J$9=25,'Jeunes Plants'!BJ754,IF($J$9=26,'Jeunes Plants'!BK754,IF($J$9=27,'Jeunes Plants'!BL754,IF($J$9=28,'Jeunes Plants'!BM754,IF($J$9=29,'Jeunes Plants'!BN754,IF($J$9=30,'Jeunes Plants'!BO754,IF($J$9=31,'Jeunes Plants'!BP754,IF($J$9=32,'Jeunes Plants'!BQ754,IF($J$9=33,'Jeunes Plants'!BR754,IF($J$9=34,'Jeunes Plants'!BS754,IF($J$9=35,'Jeunes Plants'!B12657,))))))))))))))))))))))))))))))))))))))))))))))))))))</f>
        <v>0</v>
      </c>
      <c r="K1037" s="103" t="str">
        <f>IF('Jeunes Plants'!R754=0,"","Erreur")</f>
        <v/>
      </c>
    </row>
    <row r="1038" spans="1:11" x14ac:dyDescent="0.25">
      <c r="A1038" s="103">
        <f>IF('Jeunes Plants'!A755&lt;&gt;"",'Jeunes Plants'!A755,"")</f>
        <v>22977</v>
      </c>
      <c r="B1038" s="103" t="str">
        <f>IF('Jeunes Plants'!L755&lt;&gt;"",'Jeunes Plants'!L755,"")</f>
        <v>S7</v>
      </c>
      <c r="C1038" s="107" t="str">
        <f>IF('Jeunes Plants'!B755&lt;&gt;"",'Jeunes Plants'!B755,"")</f>
        <v>PETUNIA CAPELLA</v>
      </c>
      <c r="D1038" s="107" t="str">
        <f>IF('Jeunes Plants'!C755&lt;&gt;"",'Jeunes Plants'!C755,"")</f>
        <v>Variés</v>
      </c>
      <c r="E1038" s="103">
        <f>IF('Jeunes Plants'!H755&lt;&gt;"",'Jeunes Plants'!H755,"")</f>
        <v>6</v>
      </c>
      <c r="F1038" s="103" t="str">
        <f>IF('Jeunes Plants'!E755&lt;&gt;"",'Jeunes Plants'!E755,"")</f>
        <v>B</v>
      </c>
      <c r="G1038" s="103" t="str">
        <f>IF('Jeunes Plants'!N755&lt;&gt;"",'Jeunes Plants'!N755,"")</f>
        <v>M3</v>
      </c>
      <c r="H1038" s="103" t="str">
        <f>IF('Jeunes Plants'!I755&lt;&gt;"",'Jeunes Plants'!I755,"")</f>
        <v>A</v>
      </c>
      <c r="I1038" s="103">
        <f>IF('Jeunes Plants'!J755&lt;&gt;"",'Jeunes Plants'!J755,"")</f>
        <v>0.05</v>
      </c>
      <c r="J1038" s="103">
        <f>IF($J$9=36,'Jeunes Plants'!U755,IF($J$9=37,'Jeunes Plants'!V755,IF($J$9=38,'Jeunes Plants'!W755,IF($J$9=39,'Jeunes Plants'!X755,IF($J$9=40,'Jeunes Plants'!Y755,IF($J$9=41,'Jeunes Plants'!Z755,IF($J$9=42,'Jeunes Plants'!AA755,IF($J$9=43,'Jeunes Plants'!AB755,IF($J$9=44,'Jeunes Plants'!AC755,IF($J$9=45,'Jeunes Plants'!AD755,IF($J$9=46,'Jeunes Plants'!AE755,IF($J$9=47,'Jeunes Plants'!AF755,IF($J$9=48,'Jeunes Plants'!AG755,IF($J$9=49,'Jeunes Plants'!AH755,IF($J$9=50,'Jeunes Plants'!AI755,IF($J$9=51,'Jeunes Plants'!AJ755,IF($J$9=52,'Jeunes Plants'!AK755,IF($J$9=1,'Jeunes Plants'!AL755,IF($J$9=2,'Jeunes Plants'!AM755,IF($J$9=3,'Jeunes Plants'!AN755,IF($J$9=4,'Jeunes Plants'!AO755,IF($J$9=5,'Jeunes Plants'!AP755,IF($J$9=6,'Jeunes Plants'!AQ755,IF($J$9=7,'Jeunes Plants'!AR755,IF($J$9=8,'Jeunes Plants'!AS755,IF($J$9=9,'Jeunes Plants'!AT755,IF($J$9=10,'Jeunes Plants'!AU755,IF($J$9=11,'Jeunes Plants'!AV755,IF($J$9=12,'Jeunes Plants'!AW755,IF($J$9=13,'Jeunes Plants'!AX755,IF($J$9=14,'Jeunes Plants'!AY755,IF($J$9=15,'Jeunes Plants'!AZ755,IF($J$9=16,'Jeunes Plants'!BA755,IF($J$9=17,'Jeunes Plants'!BB755,IF($J$9=18,'Jeunes Plants'!BC755,IF($J$9=19,'Jeunes Plants'!BD755,IF($J$9=20,'Jeunes Plants'!BE755,IF($J$9=21,'Jeunes Plants'!BF755,IF($J$9=22,'Jeunes Plants'!BG755,IF($J$9=23,'Jeunes Plants'!BH755,IF($J$9=24,'Jeunes Plants'!BI755,IF($J$9=25,'Jeunes Plants'!BJ755,IF($J$9=26,'Jeunes Plants'!BK755,IF($J$9=27,'Jeunes Plants'!BL755,IF($J$9=28,'Jeunes Plants'!BM755,IF($J$9=29,'Jeunes Plants'!BN755,IF($J$9=30,'Jeunes Plants'!BO755,IF($J$9=31,'Jeunes Plants'!BP755,IF($J$9=32,'Jeunes Plants'!BQ755,IF($J$9=33,'Jeunes Plants'!BR755,IF($J$9=34,'Jeunes Plants'!BS755,IF($J$9=35,'Jeunes Plants'!B12658,))))))))))))))))))))))))))))))))))))))))))))))))))))</f>
        <v>0</v>
      </c>
      <c r="K1038" s="103" t="str">
        <f>IF('Jeunes Plants'!R755=0,"","Erreur")</f>
        <v/>
      </c>
    </row>
    <row r="1039" spans="1:11" x14ac:dyDescent="0.25">
      <c r="A1039" s="450"/>
      <c r="B1039" s="450"/>
      <c r="C1039" s="451" t="s">
        <v>1961</v>
      </c>
      <c r="D1039" s="451"/>
      <c r="E1039" s="450"/>
      <c r="F1039" s="450"/>
      <c r="G1039" s="450"/>
      <c r="H1039" s="450"/>
      <c r="I1039" s="450"/>
      <c r="J1039" s="450">
        <f>SUBTOTAL(9,J1025:J1038)</f>
        <v>0</v>
      </c>
      <c r="K1039" s="450"/>
    </row>
    <row r="1040" spans="1:11" x14ac:dyDescent="0.25">
      <c r="A1040" s="103" t="str">
        <f>IF('Jeunes Plants'!A756&lt;&gt;"",'Jeunes Plants'!A756,"")</f>
        <v/>
      </c>
      <c r="B1040" s="103" t="str">
        <f>IF('Jeunes Plants'!L756&lt;&gt;"",'Jeunes Plants'!L756,"")</f>
        <v>E</v>
      </c>
      <c r="C1040" s="107" t="str">
        <f>IF('Jeunes Plants'!B756&lt;&gt;"",'Jeunes Plants'!B756,"")</f>
        <v>PETUNIA AMORE</v>
      </c>
      <c r="D1040" s="107" t="str">
        <f>IF('Jeunes Plants'!C756&lt;&gt;"",'Jeunes Plants'!C756,"")</f>
        <v/>
      </c>
      <c r="E1040" s="103" t="str">
        <f>IF('Jeunes Plants'!H756&lt;&gt;"",'Jeunes Plants'!H756,"")</f>
        <v/>
      </c>
      <c r="F1040" s="103" t="str">
        <f>IF('Jeunes Plants'!E756&lt;&gt;"",'Jeunes Plants'!E756,"")</f>
        <v/>
      </c>
      <c r="G1040" s="103" t="str">
        <f>IF('Jeunes Plants'!N756&lt;&gt;"",'Jeunes Plants'!N756,"")</f>
        <v/>
      </c>
      <c r="H1040" s="103" t="str">
        <f>IF('Jeunes Plants'!I756&lt;&gt;"",'Jeunes Plants'!I756,"")</f>
        <v/>
      </c>
      <c r="I1040" s="103" t="str">
        <f>IF('Jeunes Plants'!J756&lt;&gt;"",'Jeunes Plants'!J756,"")</f>
        <v/>
      </c>
      <c r="J1040" s="103">
        <f>IF($J$9=36,'Jeunes Plants'!U756,IF($J$9=37,'Jeunes Plants'!V756,IF($J$9=38,'Jeunes Plants'!W756,IF($J$9=39,'Jeunes Plants'!X756,IF($J$9=40,'Jeunes Plants'!Y756,IF($J$9=41,'Jeunes Plants'!Z756,IF($J$9=42,'Jeunes Plants'!AA756,IF($J$9=43,'Jeunes Plants'!AB756,IF($J$9=44,'Jeunes Plants'!AC756,IF($J$9=45,'Jeunes Plants'!AD756,IF($J$9=46,'Jeunes Plants'!AE756,IF($J$9=47,'Jeunes Plants'!AF756,IF($J$9=48,'Jeunes Plants'!AG756,IF($J$9=49,'Jeunes Plants'!AH756,IF($J$9=50,'Jeunes Plants'!AI756,IF($J$9=51,'Jeunes Plants'!AJ756,IF($J$9=52,'Jeunes Plants'!AK756,IF($J$9=1,'Jeunes Plants'!AL756,IF($J$9=2,'Jeunes Plants'!AM756,IF($J$9=3,'Jeunes Plants'!AN756,IF($J$9=4,'Jeunes Plants'!AO756,IF($J$9=5,'Jeunes Plants'!AP756,IF($J$9=6,'Jeunes Plants'!AQ756,IF($J$9=7,'Jeunes Plants'!AR756,IF($J$9=8,'Jeunes Plants'!AS756,IF($J$9=9,'Jeunes Plants'!AT756,IF($J$9=10,'Jeunes Plants'!AU756,IF($J$9=11,'Jeunes Plants'!AV756,IF($J$9=12,'Jeunes Plants'!AW756,IF($J$9=13,'Jeunes Plants'!AX756,IF($J$9=14,'Jeunes Plants'!AY756,IF($J$9=15,'Jeunes Plants'!AZ756,IF($J$9=16,'Jeunes Plants'!BA756,IF($J$9=17,'Jeunes Plants'!BB756,IF($J$9=18,'Jeunes Plants'!BC756,IF($J$9=19,'Jeunes Plants'!BD756,IF($J$9=20,'Jeunes Plants'!BE756,IF($J$9=21,'Jeunes Plants'!BF756,IF($J$9=22,'Jeunes Plants'!BG756,IF($J$9=23,'Jeunes Plants'!BH756,IF($J$9=24,'Jeunes Plants'!BI756,IF($J$9=25,'Jeunes Plants'!BJ756,IF($J$9=26,'Jeunes Plants'!BK756,IF($J$9=27,'Jeunes Plants'!BL756,IF($J$9=28,'Jeunes Plants'!BM756,IF($J$9=29,'Jeunes Plants'!BN756,IF($J$9=30,'Jeunes Plants'!BO756,IF($J$9=31,'Jeunes Plants'!BP756,IF($J$9=32,'Jeunes Plants'!BQ756,IF($J$9=33,'Jeunes Plants'!BR756,IF($J$9=34,'Jeunes Plants'!BS756,IF($J$9=35,'Jeunes Plants'!B12659,))))))))))))))))))))))))))))))))))))))))))))))))))))</f>
        <v>0</v>
      </c>
      <c r="K1040" s="103" t="str">
        <f>IF('Jeunes Plants'!R756=0,"","Erreur")</f>
        <v/>
      </c>
    </row>
    <row r="1041" spans="1:11" x14ac:dyDescent="0.25">
      <c r="A1041" s="103">
        <f>IF('Jeunes Plants'!A757&lt;&gt;"",'Jeunes Plants'!A757,"")</f>
        <v>22979</v>
      </c>
      <c r="B1041" s="103" t="str">
        <f>IF('Jeunes Plants'!L757&lt;&gt;"",'Jeunes Plants'!L757,"")</f>
        <v>S7</v>
      </c>
      <c r="C1041" s="107" t="str">
        <f>IF('Jeunes Plants'!B757&lt;&gt;"",'Jeunes Plants'!B757,"")</f>
        <v>PETUNIA AMORE</v>
      </c>
      <c r="D1041" s="107" t="str">
        <f>IF('Jeunes Plants'!C757&lt;&gt;"",'Jeunes Plants'!C757,"")</f>
        <v>Heart and Soul</v>
      </c>
      <c r="E1041" s="103">
        <f>IF('Jeunes Plants'!H757&lt;&gt;"",'Jeunes Plants'!H757,"")</f>
        <v>6</v>
      </c>
      <c r="F1041" s="103" t="str">
        <f>IF('Jeunes Plants'!E757&lt;&gt;"",'Jeunes Plants'!E757,"")</f>
        <v>B</v>
      </c>
      <c r="G1041" s="103" t="str">
        <f>IF('Jeunes Plants'!N757&lt;&gt;"",'Jeunes Plants'!N757,"")</f>
        <v>M3</v>
      </c>
      <c r="H1041" s="103" t="str">
        <f>IF('Jeunes Plants'!I757&lt;&gt;"",'Jeunes Plants'!I757,"")</f>
        <v>A</v>
      </c>
      <c r="I1041" s="103">
        <f>IF('Jeunes Plants'!J757&lt;&gt;"",'Jeunes Plants'!J757,"")</f>
        <v>6.5000000000000002E-2</v>
      </c>
      <c r="J1041" s="103">
        <f>IF($J$9=36,'Jeunes Plants'!U757,IF($J$9=37,'Jeunes Plants'!V757,IF($J$9=38,'Jeunes Plants'!W757,IF($J$9=39,'Jeunes Plants'!X757,IF($J$9=40,'Jeunes Plants'!Y757,IF($J$9=41,'Jeunes Plants'!Z757,IF($J$9=42,'Jeunes Plants'!AA757,IF($J$9=43,'Jeunes Plants'!AB757,IF($J$9=44,'Jeunes Plants'!AC757,IF($J$9=45,'Jeunes Plants'!AD757,IF($J$9=46,'Jeunes Plants'!AE757,IF($J$9=47,'Jeunes Plants'!AF757,IF($J$9=48,'Jeunes Plants'!AG757,IF($J$9=49,'Jeunes Plants'!AH757,IF($J$9=50,'Jeunes Plants'!AI757,IF($J$9=51,'Jeunes Plants'!AJ757,IF($J$9=52,'Jeunes Plants'!AK757,IF($J$9=1,'Jeunes Plants'!AL757,IF($J$9=2,'Jeunes Plants'!AM757,IF($J$9=3,'Jeunes Plants'!AN757,IF($J$9=4,'Jeunes Plants'!AO757,IF($J$9=5,'Jeunes Plants'!AP757,IF($J$9=6,'Jeunes Plants'!AQ757,IF($J$9=7,'Jeunes Plants'!AR757,IF($J$9=8,'Jeunes Plants'!AS757,IF($J$9=9,'Jeunes Plants'!AT757,IF($J$9=10,'Jeunes Plants'!AU757,IF($J$9=11,'Jeunes Plants'!AV757,IF($J$9=12,'Jeunes Plants'!AW757,IF($J$9=13,'Jeunes Plants'!AX757,IF($J$9=14,'Jeunes Plants'!AY757,IF($J$9=15,'Jeunes Plants'!AZ757,IF($J$9=16,'Jeunes Plants'!BA757,IF($J$9=17,'Jeunes Plants'!BB757,IF($J$9=18,'Jeunes Plants'!BC757,IF($J$9=19,'Jeunes Plants'!BD757,IF($J$9=20,'Jeunes Plants'!BE757,IF($J$9=21,'Jeunes Plants'!BF757,IF($J$9=22,'Jeunes Plants'!BG757,IF($J$9=23,'Jeunes Plants'!BH757,IF($J$9=24,'Jeunes Plants'!BI757,IF($J$9=25,'Jeunes Plants'!BJ757,IF($J$9=26,'Jeunes Plants'!BK757,IF($J$9=27,'Jeunes Plants'!BL757,IF($J$9=28,'Jeunes Plants'!BM757,IF($J$9=29,'Jeunes Plants'!BN757,IF($J$9=30,'Jeunes Plants'!BO757,IF($J$9=31,'Jeunes Plants'!BP757,IF($J$9=32,'Jeunes Plants'!BQ757,IF($J$9=33,'Jeunes Plants'!BR757,IF($J$9=34,'Jeunes Plants'!BS757,IF($J$9=35,'Jeunes Plants'!B12660,))))))))))))))))))))))))))))))))))))))))))))))))))))</f>
        <v>0</v>
      </c>
      <c r="K1041" s="103" t="str">
        <f>IF('Jeunes Plants'!R757=0,"","Erreur")</f>
        <v/>
      </c>
    </row>
    <row r="1042" spans="1:11" x14ac:dyDescent="0.25">
      <c r="A1042" s="103">
        <f>IF('Jeunes Plants'!A758&lt;&gt;"",'Jeunes Plants'!A758,"")</f>
        <v>26483</v>
      </c>
      <c r="B1042" s="103" t="str">
        <f>IF('Jeunes Plants'!L758&lt;&gt;"",'Jeunes Plants'!L758,"")</f>
        <v>S7</v>
      </c>
      <c r="C1042" s="107" t="str">
        <f>IF('Jeunes Plants'!B758&lt;&gt;"",'Jeunes Plants'!B758,"")</f>
        <v>PETUNIA AMORE</v>
      </c>
      <c r="D1042" s="107" t="str">
        <f>IF('Jeunes Plants'!C758&lt;&gt;"",'Jeunes Plants'!C758,"")</f>
        <v>Joy</v>
      </c>
      <c r="E1042" s="103">
        <f>IF('Jeunes Plants'!H758&lt;&gt;"",'Jeunes Plants'!H758,"")</f>
        <v>6</v>
      </c>
      <c r="F1042" s="103" t="str">
        <f>IF('Jeunes Plants'!E758&lt;&gt;"",'Jeunes Plants'!E758,"")</f>
        <v>B</v>
      </c>
      <c r="G1042" s="103" t="str">
        <f>IF('Jeunes Plants'!N758&lt;&gt;"",'Jeunes Plants'!N758,"")</f>
        <v>M3</v>
      </c>
      <c r="H1042" s="103" t="str">
        <f>IF('Jeunes Plants'!I758&lt;&gt;"",'Jeunes Plants'!I758,"")</f>
        <v>A</v>
      </c>
      <c r="I1042" s="103">
        <f>IF('Jeunes Plants'!J758&lt;&gt;"",'Jeunes Plants'!J758,"")</f>
        <v>6.5000000000000002E-2</v>
      </c>
      <c r="J1042" s="103">
        <f>IF($J$9=36,'Jeunes Plants'!U758,IF($J$9=37,'Jeunes Plants'!V758,IF($J$9=38,'Jeunes Plants'!W758,IF($J$9=39,'Jeunes Plants'!X758,IF($J$9=40,'Jeunes Plants'!Y758,IF($J$9=41,'Jeunes Plants'!Z758,IF($J$9=42,'Jeunes Plants'!AA758,IF($J$9=43,'Jeunes Plants'!AB758,IF($J$9=44,'Jeunes Plants'!AC758,IF($J$9=45,'Jeunes Plants'!AD758,IF($J$9=46,'Jeunes Plants'!AE758,IF($J$9=47,'Jeunes Plants'!AF758,IF($J$9=48,'Jeunes Plants'!AG758,IF($J$9=49,'Jeunes Plants'!AH758,IF($J$9=50,'Jeunes Plants'!AI758,IF($J$9=51,'Jeunes Plants'!AJ758,IF($J$9=52,'Jeunes Plants'!AK758,IF($J$9=1,'Jeunes Plants'!AL758,IF($J$9=2,'Jeunes Plants'!AM758,IF($J$9=3,'Jeunes Plants'!AN758,IF($J$9=4,'Jeunes Plants'!AO758,IF($J$9=5,'Jeunes Plants'!AP758,IF($J$9=6,'Jeunes Plants'!AQ758,IF($J$9=7,'Jeunes Plants'!AR758,IF($J$9=8,'Jeunes Plants'!AS758,IF($J$9=9,'Jeunes Plants'!AT758,IF($J$9=10,'Jeunes Plants'!AU758,IF($J$9=11,'Jeunes Plants'!AV758,IF($J$9=12,'Jeunes Plants'!AW758,IF($J$9=13,'Jeunes Plants'!AX758,IF($J$9=14,'Jeunes Plants'!AY758,IF($J$9=15,'Jeunes Plants'!AZ758,IF($J$9=16,'Jeunes Plants'!BA758,IF($J$9=17,'Jeunes Plants'!BB758,IF($J$9=18,'Jeunes Plants'!BC758,IF($J$9=19,'Jeunes Plants'!BD758,IF($J$9=20,'Jeunes Plants'!BE758,IF($J$9=21,'Jeunes Plants'!BF758,IF($J$9=22,'Jeunes Plants'!BG758,IF($J$9=23,'Jeunes Plants'!BH758,IF($J$9=24,'Jeunes Plants'!BI758,IF($J$9=25,'Jeunes Plants'!BJ758,IF($J$9=26,'Jeunes Plants'!BK758,IF($J$9=27,'Jeunes Plants'!BL758,IF($J$9=28,'Jeunes Plants'!BM758,IF($J$9=29,'Jeunes Plants'!BN758,IF($J$9=30,'Jeunes Plants'!BO758,IF($J$9=31,'Jeunes Plants'!BP758,IF($J$9=32,'Jeunes Plants'!BQ758,IF($J$9=33,'Jeunes Plants'!BR758,IF($J$9=34,'Jeunes Plants'!BS758,IF($J$9=35,'Jeunes Plants'!B12661,))))))))))))))))))))))))))))))))))))))))))))))))))))</f>
        <v>0</v>
      </c>
      <c r="K1042" s="103" t="str">
        <f>IF('Jeunes Plants'!R758=0,"","Erreur")</f>
        <v/>
      </c>
    </row>
    <row r="1043" spans="1:11" x14ac:dyDescent="0.25">
      <c r="A1043" s="103">
        <f>IF('Jeunes Plants'!A759&lt;&gt;"",'Jeunes Plants'!A759,"")</f>
        <v>15603</v>
      </c>
      <c r="B1043" s="103" t="str">
        <f>IF('Jeunes Plants'!L759&lt;&gt;"",'Jeunes Plants'!L759,"")</f>
        <v>S7</v>
      </c>
      <c r="C1043" s="107" t="str">
        <f>IF('Jeunes Plants'!B759&lt;&gt;"",'Jeunes Plants'!B759,"")</f>
        <v>PETUNIA AMORE</v>
      </c>
      <c r="D1043" s="107" t="str">
        <f>IF('Jeunes Plants'!C759&lt;&gt;"",'Jeunes Plants'!C759,"")</f>
        <v xml:space="preserve">King of Hearts </v>
      </c>
      <c r="E1043" s="103">
        <f>IF('Jeunes Plants'!H759&lt;&gt;"",'Jeunes Plants'!H759,"")</f>
        <v>6</v>
      </c>
      <c r="F1043" s="103" t="str">
        <f>IF('Jeunes Plants'!E759&lt;&gt;"",'Jeunes Plants'!E759,"")</f>
        <v>B</v>
      </c>
      <c r="G1043" s="103" t="str">
        <f>IF('Jeunes Plants'!N759&lt;&gt;"",'Jeunes Plants'!N759,"")</f>
        <v>M3</v>
      </c>
      <c r="H1043" s="103" t="str">
        <f>IF('Jeunes Plants'!I759&lt;&gt;"",'Jeunes Plants'!I759,"")</f>
        <v>A</v>
      </c>
      <c r="I1043" s="103">
        <f>IF('Jeunes Plants'!J759&lt;&gt;"",'Jeunes Plants'!J759,"")</f>
        <v>6.5000000000000002E-2</v>
      </c>
      <c r="J1043" s="103">
        <f>IF($J$9=36,'Jeunes Plants'!U759,IF($J$9=37,'Jeunes Plants'!V759,IF($J$9=38,'Jeunes Plants'!W759,IF($J$9=39,'Jeunes Plants'!X759,IF($J$9=40,'Jeunes Plants'!Y759,IF($J$9=41,'Jeunes Plants'!Z759,IF($J$9=42,'Jeunes Plants'!AA759,IF($J$9=43,'Jeunes Plants'!AB759,IF($J$9=44,'Jeunes Plants'!AC759,IF($J$9=45,'Jeunes Plants'!AD759,IF($J$9=46,'Jeunes Plants'!AE759,IF($J$9=47,'Jeunes Plants'!AF759,IF($J$9=48,'Jeunes Plants'!AG759,IF($J$9=49,'Jeunes Plants'!AH759,IF($J$9=50,'Jeunes Plants'!AI759,IF($J$9=51,'Jeunes Plants'!AJ759,IF($J$9=52,'Jeunes Plants'!AK759,IF($J$9=1,'Jeunes Plants'!AL759,IF($J$9=2,'Jeunes Plants'!AM759,IF($J$9=3,'Jeunes Plants'!AN759,IF($J$9=4,'Jeunes Plants'!AO759,IF($J$9=5,'Jeunes Plants'!AP759,IF($J$9=6,'Jeunes Plants'!AQ759,IF($J$9=7,'Jeunes Plants'!AR759,IF($J$9=8,'Jeunes Plants'!AS759,IF($J$9=9,'Jeunes Plants'!AT759,IF($J$9=10,'Jeunes Plants'!AU759,IF($J$9=11,'Jeunes Plants'!AV759,IF($J$9=12,'Jeunes Plants'!AW759,IF($J$9=13,'Jeunes Plants'!AX759,IF($J$9=14,'Jeunes Plants'!AY759,IF($J$9=15,'Jeunes Plants'!AZ759,IF($J$9=16,'Jeunes Plants'!BA759,IF($J$9=17,'Jeunes Plants'!BB759,IF($J$9=18,'Jeunes Plants'!BC759,IF($J$9=19,'Jeunes Plants'!BD759,IF($J$9=20,'Jeunes Plants'!BE759,IF($J$9=21,'Jeunes Plants'!BF759,IF($J$9=22,'Jeunes Plants'!BG759,IF($J$9=23,'Jeunes Plants'!BH759,IF($J$9=24,'Jeunes Plants'!BI759,IF($J$9=25,'Jeunes Plants'!BJ759,IF($J$9=26,'Jeunes Plants'!BK759,IF($J$9=27,'Jeunes Plants'!BL759,IF($J$9=28,'Jeunes Plants'!BM759,IF($J$9=29,'Jeunes Plants'!BN759,IF($J$9=30,'Jeunes Plants'!BO759,IF($J$9=31,'Jeunes Plants'!BP759,IF($J$9=32,'Jeunes Plants'!BQ759,IF($J$9=33,'Jeunes Plants'!BR759,IF($J$9=34,'Jeunes Plants'!BS759,IF($J$9=35,'Jeunes Plants'!B12662,))))))))))))))))))))))))))))))))))))))))))))))))))))</f>
        <v>0</v>
      </c>
      <c r="K1043" s="103" t="str">
        <f>IF('Jeunes Plants'!R759=0,"","Erreur")</f>
        <v/>
      </c>
    </row>
    <row r="1044" spans="1:11" x14ac:dyDescent="0.25">
      <c r="A1044" s="103">
        <f>IF('Jeunes Plants'!A760&lt;&gt;"",'Jeunes Plants'!A760,"")</f>
        <v>13337</v>
      </c>
      <c r="B1044" s="103" t="str">
        <f>IF('Jeunes Plants'!L760&lt;&gt;"",'Jeunes Plants'!L760,"")</f>
        <v>S7</v>
      </c>
      <c r="C1044" s="107" t="str">
        <f>IF('Jeunes Plants'!B760&lt;&gt;"",'Jeunes Plants'!B760,"")</f>
        <v>PETUNIA AMORE</v>
      </c>
      <c r="D1044" s="107" t="str">
        <f>IF('Jeunes Plants'!C760&lt;&gt;"",'Jeunes Plants'!C760,"")</f>
        <v>Queen of Hearts</v>
      </c>
      <c r="E1044" s="103">
        <f>IF('Jeunes Plants'!H760&lt;&gt;"",'Jeunes Plants'!H760,"")</f>
        <v>6</v>
      </c>
      <c r="F1044" s="103" t="str">
        <f>IF('Jeunes Plants'!E760&lt;&gt;"",'Jeunes Plants'!E760,"")</f>
        <v>B</v>
      </c>
      <c r="G1044" s="103" t="str">
        <f>IF('Jeunes Plants'!N760&lt;&gt;"",'Jeunes Plants'!N760,"")</f>
        <v>M3</v>
      </c>
      <c r="H1044" s="103" t="str">
        <f>IF('Jeunes Plants'!I760&lt;&gt;"",'Jeunes Plants'!I760,"")</f>
        <v>A</v>
      </c>
      <c r="I1044" s="103">
        <f>IF('Jeunes Plants'!J760&lt;&gt;"",'Jeunes Plants'!J760,"")</f>
        <v>6.5000000000000002E-2</v>
      </c>
      <c r="J1044" s="103">
        <f>IF($J$9=36,'Jeunes Plants'!U760,IF($J$9=37,'Jeunes Plants'!V760,IF($J$9=38,'Jeunes Plants'!W760,IF($J$9=39,'Jeunes Plants'!X760,IF($J$9=40,'Jeunes Plants'!Y760,IF($J$9=41,'Jeunes Plants'!Z760,IF($J$9=42,'Jeunes Plants'!AA760,IF($J$9=43,'Jeunes Plants'!AB760,IF($J$9=44,'Jeunes Plants'!AC760,IF($J$9=45,'Jeunes Plants'!AD760,IF($J$9=46,'Jeunes Plants'!AE760,IF($J$9=47,'Jeunes Plants'!AF760,IF($J$9=48,'Jeunes Plants'!AG760,IF($J$9=49,'Jeunes Plants'!AH760,IF($J$9=50,'Jeunes Plants'!AI760,IF($J$9=51,'Jeunes Plants'!AJ760,IF($J$9=52,'Jeunes Plants'!AK760,IF($J$9=1,'Jeunes Plants'!AL760,IF($J$9=2,'Jeunes Plants'!AM760,IF($J$9=3,'Jeunes Plants'!AN760,IF($J$9=4,'Jeunes Plants'!AO760,IF($J$9=5,'Jeunes Plants'!AP760,IF($J$9=6,'Jeunes Plants'!AQ760,IF($J$9=7,'Jeunes Plants'!AR760,IF($J$9=8,'Jeunes Plants'!AS760,IF($J$9=9,'Jeunes Plants'!AT760,IF($J$9=10,'Jeunes Plants'!AU760,IF($J$9=11,'Jeunes Plants'!AV760,IF($J$9=12,'Jeunes Plants'!AW760,IF($J$9=13,'Jeunes Plants'!AX760,IF($J$9=14,'Jeunes Plants'!AY760,IF($J$9=15,'Jeunes Plants'!AZ760,IF($J$9=16,'Jeunes Plants'!BA760,IF($J$9=17,'Jeunes Plants'!BB760,IF($J$9=18,'Jeunes Plants'!BC760,IF($J$9=19,'Jeunes Plants'!BD760,IF($J$9=20,'Jeunes Plants'!BE760,IF($J$9=21,'Jeunes Plants'!BF760,IF($J$9=22,'Jeunes Plants'!BG760,IF($J$9=23,'Jeunes Plants'!BH760,IF($J$9=24,'Jeunes Plants'!BI760,IF($J$9=25,'Jeunes Plants'!BJ760,IF($J$9=26,'Jeunes Plants'!BK760,IF($J$9=27,'Jeunes Plants'!BL760,IF($J$9=28,'Jeunes Plants'!BM760,IF($J$9=29,'Jeunes Plants'!BN760,IF($J$9=30,'Jeunes Plants'!BO760,IF($J$9=31,'Jeunes Plants'!BP760,IF($J$9=32,'Jeunes Plants'!BQ760,IF($J$9=33,'Jeunes Plants'!BR760,IF($J$9=34,'Jeunes Plants'!BS760,IF($J$9=35,'Jeunes Plants'!B12663,))))))))))))))))))))))))))))))))))))))))))))))))))))</f>
        <v>0</v>
      </c>
      <c r="K1044" s="103" t="str">
        <f>IF('Jeunes Plants'!R760=0,"","Erreur")</f>
        <v/>
      </c>
    </row>
    <row r="1045" spans="1:11" x14ac:dyDescent="0.25">
      <c r="A1045" s="103">
        <f>IF('Jeunes Plants'!A761&lt;&gt;"",'Jeunes Plants'!A761,"")</f>
        <v>22981</v>
      </c>
      <c r="B1045" s="103" t="str">
        <f>IF('Jeunes Plants'!L761&lt;&gt;"",'Jeunes Plants'!L761,"")</f>
        <v>S7</v>
      </c>
      <c r="C1045" s="107" t="str">
        <f>IF('Jeunes Plants'!B761&lt;&gt;"",'Jeunes Plants'!B761,"")</f>
        <v>PETUNIA AMORE</v>
      </c>
      <c r="D1045" s="107" t="str">
        <f>IF('Jeunes Plants'!C761&lt;&gt;"",'Jeunes Plants'!C761,"")</f>
        <v xml:space="preserve">Pink Hearts </v>
      </c>
      <c r="E1045" s="103">
        <f>IF('Jeunes Plants'!H761&lt;&gt;"",'Jeunes Plants'!H761,"")</f>
        <v>6</v>
      </c>
      <c r="F1045" s="103" t="str">
        <f>IF('Jeunes Plants'!E761&lt;&gt;"",'Jeunes Plants'!E761,"")</f>
        <v>B</v>
      </c>
      <c r="G1045" s="103" t="str">
        <f>IF('Jeunes Plants'!N761&lt;&gt;"",'Jeunes Plants'!N761,"")</f>
        <v>M3</v>
      </c>
      <c r="H1045" s="103" t="str">
        <f>IF('Jeunes Plants'!I761&lt;&gt;"",'Jeunes Plants'!I761,"")</f>
        <v>A</v>
      </c>
      <c r="I1045" s="103">
        <f>IF('Jeunes Plants'!J761&lt;&gt;"",'Jeunes Plants'!J761,"")</f>
        <v>6.5000000000000002E-2</v>
      </c>
      <c r="J1045" s="103">
        <f>IF($J$9=36,'Jeunes Plants'!U761,IF($J$9=37,'Jeunes Plants'!V761,IF($J$9=38,'Jeunes Plants'!W761,IF($J$9=39,'Jeunes Plants'!X761,IF($J$9=40,'Jeunes Plants'!Y761,IF($J$9=41,'Jeunes Plants'!Z761,IF($J$9=42,'Jeunes Plants'!AA761,IF($J$9=43,'Jeunes Plants'!AB761,IF($J$9=44,'Jeunes Plants'!AC761,IF($J$9=45,'Jeunes Plants'!AD761,IF($J$9=46,'Jeunes Plants'!AE761,IF($J$9=47,'Jeunes Plants'!AF761,IF($J$9=48,'Jeunes Plants'!AG761,IF($J$9=49,'Jeunes Plants'!AH761,IF($J$9=50,'Jeunes Plants'!AI761,IF($J$9=51,'Jeunes Plants'!AJ761,IF($J$9=52,'Jeunes Plants'!AK761,IF($J$9=1,'Jeunes Plants'!AL761,IF($J$9=2,'Jeunes Plants'!AM761,IF($J$9=3,'Jeunes Plants'!AN761,IF($J$9=4,'Jeunes Plants'!AO761,IF($J$9=5,'Jeunes Plants'!AP761,IF($J$9=6,'Jeunes Plants'!AQ761,IF($J$9=7,'Jeunes Plants'!AR761,IF($J$9=8,'Jeunes Plants'!AS761,IF($J$9=9,'Jeunes Plants'!AT761,IF($J$9=10,'Jeunes Plants'!AU761,IF($J$9=11,'Jeunes Plants'!AV761,IF($J$9=12,'Jeunes Plants'!AW761,IF($J$9=13,'Jeunes Plants'!AX761,IF($J$9=14,'Jeunes Plants'!AY761,IF($J$9=15,'Jeunes Plants'!AZ761,IF($J$9=16,'Jeunes Plants'!BA761,IF($J$9=17,'Jeunes Plants'!BB761,IF($J$9=18,'Jeunes Plants'!BC761,IF($J$9=19,'Jeunes Plants'!BD761,IF($J$9=20,'Jeunes Plants'!BE761,IF($J$9=21,'Jeunes Plants'!BF761,IF($J$9=22,'Jeunes Plants'!BG761,IF($J$9=23,'Jeunes Plants'!BH761,IF($J$9=24,'Jeunes Plants'!BI761,IF($J$9=25,'Jeunes Plants'!BJ761,IF($J$9=26,'Jeunes Plants'!BK761,IF($J$9=27,'Jeunes Plants'!BL761,IF($J$9=28,'Jeunes Plants'!BM761,IF($J$9=29,'Jeunes Plants'!BN761,IF($J$9=30,'Jeunes Plants'!BO761,IF($J$9=31,'Jeunes Plants'!BP761,IF($J$9=32,'Jeunes Plants'!BQ761,IF($J$9=33,'Jeunes Plants'!BR761,IF($J$9=34,'Jeunes Plants'!BS761,IF($J$9=35,'Jeunes Plants'!B12664,))))))))))))))))))))))))))))))))))))))))))))))))))))</f>
        <v>0</v>
      </c>
      <c r="K1045" s="103" t="str">
        <f>IF('Jeunes Plants'!R761=0,"","Erreur")</f>
        <v/>
      </c>
    </row>
    <row r="1046" spans="1:11" x14ac:dyDescent="0.25">
      <c r="A1046" s="103">
        <f>IF('Jeunes Plants'!A762&lt;&gt;"",'Jeunes Plants'!A762,"")</f>
        <v>25055</v>
      </c>
      <c r="B1046" s="103" t="str">
        <f>IF('Jeunes Plants'!L762&lt;&gt;"",'Jeunes Plants'!L762,"")</f>
        <v>S7</v>
      </c>
      <c r="C1046" s="107" t="str">
        <f>IF('Jeunes Plants'!B762&lt;&gt;"",'Jeunes Plants'!B762,"")</f>
        <v>PETUNIA AMORE</v>
      </c>
      <c r="D1046" s="107" t="str">
        <f>IF('Jeunes Plants'!C762&lt;&gt;"",'Jeunes Plants'!C762,"")</f>
        <v>Princess Pink</v>
      </c>
      <c r="E1046" s="103">
        <f>IF('Jeunes Plants'!H762&lt;&gt;"",'Jeunes Plants'!H762,"")</f>
        <v>6</v>
      </c>
      <c r="F1046" s="103" t="str">
        <f>IF('Jeunes Plants'!E762&lt;&gt;"",'Jeunes Plants'!E762,"")</f>
        <v>B</v>
      </c>
      <c r="G1046" s="103" t="str">
        <f>IF('Jeunes Plants'!N762&lt;&gt;"",'Jeunes Plants'!N762,"")</f>
        <v>M3</v>
      </c>
      <c r="H1046" s="103" t="str">
        <f>IF('Jeunes Plants'!I762&lt;&gt;"",'Jeunes Plants'!I762,"")</f>
        <v>A</v>
      </c>
      <c r="I1046" s="103">
        <f>IF('Jeunes Plants'!J762&lt;&gt;"",'Jeunes Plants'!J762,"")</f>
        <v>6.5000000000000002E-2</v>
      </c>
      <c r="J1046" s="103">
        <f>IF($J$9=36,'Jeunes Plants'!U762,IF($J$9=37,'Jeunes Plants'!V762,IF($J$9=38,'Jeunes Plants'!W762,IF($J$9=39,'Jeunes Plants'!X762,IF($J$9=40,'Jeunes Plants'!Y762,IF($J$9=41,'Jeunes Plants'!Z762,IF($J$9=42,'Jeunes Plants'!AA762,IF($J$9=43,'Jeunes Plants'!AB762,IF($J$9=44,'Jeunes Plants'!AC762,IF($J$9=45,'Jeunes Plants'!AD762,IF($J$9=46,'Jeunes Plants'!AE762,IF($J$9=47,'Jeunes Plants'!AF762,IF($J$9=48,'Jeunes Plants'!AG762,IF($J$9=49,'Jeunes Plants'!AH762,IF($J$9=50,'Jeunes Plants'!AI762,IF($J$9=51,'Jeunes Plants'!AJ762,IF($J$9=52,'Jeunes Plants'!AK762,IF($J$9=1,'Jeunes Plants'!AL762,IF($J$9=2,'Jeunes Plants'!AM762,IF($J$9=3,'Jeunes Plants'!AN762,IF($J$9=4,'Jeunes Plants'!AO762,IF($J$9=5,'Jeunes Plants'!AP762,IF($J$9=6,'Jeunes Plants'!AQ762,IF($J$9=7,'Jeunes Plants'!AR762,IF($J$9=8,'Jeunes Plants'!AS762,IF($J$9=9,'Jeunes Plants'!AT762,IF($J$9=10,'Jeunes Plants'!AU762,IF($J$9=11,'Jeunes Plants'!AV762,IF($J$9=12,'Jeunes Plants'!AW762,IF($J$9=13,'Jeunes Plants'!AX762,IF($J$9=14,'Jeunes Plants'!AY762,IF($J$9=15,'Jeunes Plants'!AZ762,IF($J$9=16,'Jeunes Plants'!BA762,IF($J$9=17,'Jeunes Plants'!BB762,IF($J$9=18,'Jeunes Plants'!BC762,IF($J$9=19,'Jeunes Plants'!BD762,IF($J$9=20,'Jeunes Plants'!BE762,IF($J$9=21,'Jeunes Plants'!BF762,IF($J$9=22,'Jeunes Plants'!BG762,IF($J$9=23,'Jeunes Plants'!BH762,IF($J$9=24,'Jeunes Plants'!BI762,IF($J$9=25,'Jeunes Plants'!BJ762,IF($J$9=26,'Jeunes Plants'!BK762,IF($J$9=27,'Jeunes Plants'!BL762,IF($J$9=28,'Jeunes Plants'!BM762,IF($J$9=29,'Jeunes Plants'!BN762,IF($J$9=30,'Jeunes Plants'!BO762,IF($J$9=31,'Jeunes Plants'!BP762,IF($J$9=32,'Jeunes Plants'!BQ762,IF($J$9=33,'Jeunes Plants'!BR762,IF($J$9=34,'Jeunes Plants'!BS762,IF($J$9=35,'Jeunes Plants'!B12665,))))))))))))))))))))))))))))))))))))))))))))))))))))</f>
        <v>0</v>
      </c>
      <c r="K1046" s="103" t="str">
        <f>IF('Jeunes Plants'!R762=0,"","Erreur")</f>
        <v/>
      </c>
    </row>
    <row r="1047" spans="1:11" x14ac:dyDescent="0.25">
      <c r="A1047" s="103">
        <f>IF('Jeunes Plants'!A763&lt;&gt;"",'Jeunes Plants'!A763,"")</f>
        <v>23032</v>
      </c>
      <c r="B1047" s="103" t="str">
        <f>IF('Jeunes Plants'!L763&lt;&gt;"",'Jeunes Plants'!L763,"")</f>
        <v>S7</v>
      </c>
      <c r="C1047" s="107" t="str">
        <f>IF('Jeunes Plants'!B763&lt;&gt;"",'Jeunes Plants'!B763,"")</f>
        <v>PETUNIA AMORE</v>
      </c>
      <c r="D1047" s="107" t="str">
        <f>IF('Jeunes Plants'!C763&lt;&gt;"",'Jeunes Plants'!C763,"")</f>
        <v xml:space="preserve">Variés </v>
      </c>
      <c r="E1047" s="103">
        <f>IF('Jeunes Plants'!H763&lt;&gt;"",'Jeunes Plants'!H763,"")</f>
        <v>6</v>
      </c>
      <c r="F1047" s="103" t="str">
        <f>IF('Jeunes Plants'!E763&lt;&gt;"",'Jeunes Plants'!E763,"")</f>
        <v>B</v>
      </c>
      <c r="G1047" s="103" t="str">
        <f>IF('Jeunes Plants'!N763&lt;&gt;"",'Jeunes Plants'!N763,"")</f>
        <v>M3</v>
      </c>
      <c r="H1047" s="103" t="str">
        <f>IF('Jeunes Plants'!I763&lt;&gt;"",'Jeunes Plants'!I763,"")</f>
        <v>A</v>
      </c>
      <c r="I1047" s="103">
        <f>IF('Jeunes Plants'!J763&lt;&gt;"",'Jeunes Plants'!J763,"")</f>
        <v>6.5000000000000002E-2</v>
      </c>
      <c r="J1047" s="103">
        <f>IF($J$9=36,'Jeunes Plants'!U763,IF($J$9=37,'Jeunes Plants'!V763,IF($J$9=38,'Jeunes Plants'!W763,IF($J$9=39,'Jeunes Plants'!X763,IF($J$9=40,'Jeunes Plants'!Y763,IF($J$9=41,'Jeunes Plants'!Z763,IF($J$9=42,'Jeunes Plants'!AA763,IF($J$9=43,'Jeunes Plants'!AB763,IF($J$9=44,'Jeunes Plants'!AC763,IF($J$9=45,'Jeunes Plants'!AD763,IF($J$9=46,'Jeunes Plants'!AE763,IF($J$9=47,'Jeunes Plants'!AF763,IF($J$9=48,'Jeunes Plants'!AG763,IF($J$9=49,'Jeunes Plants'!AH763,IF($J$9=50,'Jeunes Plants'!AI763,IF($J$9=51,'Jeunes Plants'!AJ763,IF($J$9=52,'Jeunes Plants'!AK763,IF($J$9=1,'Jeunes Plants'!AL763,IF($J$9=2,'Jeunes Plants'!AM763,IF($J$9=3,'Jeunes Plants'!AN763,IF($J$9=4,'Jeunes Plants'!AO763,IF($J$9=5,'Jeunes Plants'!AP763,IF($J$9=6,'Jeunes Plants'!AQ763,IF($J$9=7,'Jeunes Plants'!AR763,IF($J$9=8,'Jeunes Plants'!AS763,IF($J$9=9,'Jeunes Plants'!AT763,IF($J$9=10,'Jeunes Plants'!AU763,IF($J$9=11,'Jeunes Plants'!AV763,IF($J$9=12,'Jeunes Plants'!AW763,IF($J$9=13,'Jeunes Plants'!AX763,IF($J$9=14,'Jeunes Plants'!AY763,IF($J$9=15,'Jeunes Plants'!AZ763,IF($J$9=16,'Jeunes Plants'!BA763,IF($J$9=17,'Jeunes Plants'!BB763,IF($J$9=18,'Jeunes Plants'!BC763,IF($J$9=19,'Jeunes Plants'!BD763,IF($J$9=20,'Jeunes Plants'!BE763,IF($J$9=21,'Jeunes Plants'!BF763,IF($J$9=22,'Jeunes Plants'!BG763,IF($J$9=23,'Jeunes Plants'!BH763,IF($J$9=24,'Jeunes Plants'!BI763,IF($J$9=25,'Jeunes Plants'!BJ763,IF($J$9=26,'Jeunes Plants'!BK763,IF($J$9=27,'Jeunes Plants'!BL763,IF($J$9=28,'Jeunes Plants'!BM763,IF($J$9=29,'Jeunes Plants'!BN763,IF($J$9=30,'Jeunes Plants'!BO763,IF($J$9=31,'Jeunes Plants'!BP763,IF($J$9=32,'Jeunes Plants'!BQ763,IF($J$9=33,'Jeunes Plants'!BR763,IF($J$9=34,'Jeunes Plants'!BS763,IF($J$9=35,'Jeunes Plants'!B12666,))))))))))))))))))))))))))))))))))))))))))))))))))))</f>
        <v>0</v>
      </c>
      <c r="K1047" s="103" t="str">
        <f>IF('Jeunes Plants'!R763=0,"","Erreur")</f>
        <v/>
      </c>
    </row>
    <row r="1048" spans="1:11" x14ac:dyDescent="0.25">
      <c r="A1048" s="450"/>
      <c r="B1048" s="450"/>
      <c r="C1048" s="451" t="s">
        <v>1962</v>
      </c>
      <c r="D1048" s="451"/>
      <c r="E1048" s="450"/>
      <c r="F1048" s="450"/>
      <c r="G1048" s="450"/>
      <c r="H1048" s="450"/>
      <c r="I1048" s="450"/>
      <c r="J1048" s="450">
        <f>SUBTOTAL(9,J1040:J1047)</f>
        <v>0</v>
      </c>
      <c r="K1048" s="450"/>
    </row>
    <row r="1049" spans="1:11" x14ac:dyDescent="0.25">
      <c r="A1049" s="103" t="str">
        <f>IF('Jeunes Plants'!A764&lt;&gt;"",'Jeunes Plants'!A764,"")</f>
        <v/>
      </c>
      <c r="B1049" s="103" t="str">
        <f>IF('Jeunes Plants'!L764&lt;&gt;"",'Jeunes Plants'!L764,"")</f>
        <v>E</v>
      </c>
      <c r="C1049" s="107" t="str">
        <f>IF('Jeunes Plants'!B764&lt;&gt;"",'Jeunes Plants'!B764,"")</f>
        <v>PETUNIA CONSTELLATION ET SPLASH DANCE</v>
      </c>
      <c r="D1049" s="107" t="str">
        <f>IF('Jeunes Plants'!C764&lt;&gt;"",'Jeunes Plants'!C764,"")</f>
        <v/>
      </c>
      <c r="E1049" s="103" t="str">
        <f>IF('Jeunes Plants'!H764&lt;&gt;"",'Jeunes Plants'!H764,"")</f>
        <v/>
      </c>
      <c r="F1049" s="103" t="str">
        <f>IF('Jeunes Plants'!E764&lt;&gt;"",'Jeunes Plants'!E764,"")</f>
        <v/>
      </c>
      <c r="G1049" s="103" t="str">
        <f>IF('Jeunes Plants'!N764&lt;&gt;"",'Jeunes Plants'!N764,"")</f>
        <v/>
      </c>
      <c r="H1049" s="103" t="str">
        <f>IF('Jeunes Plants'!I764&lt;&gt;"",'Jeunes Plants'!I764,"")</f>
        <v/>
      </c>
      <c r="I1049" s="103" t="str">
        <f>IF('Jeunes Plants'!J764&lt;&gt;"",'Jeunes Plants'!J764,"")</f>
        <v/>
      </c>
      <c r="J1049" s="103">
        <f>IF($J$9=36,'Jeunes Plants'!U764,IF($J$9=37,'Jeunes Plants'!V764,IF($J$9=38,'Jeunes Plants'!W764,IF($J$9=39,'Jeunes Plants'!X764,IF($J$9=40,'Jeunes Plants'!Y764,IF($J$9=41,'Jeunes Plants'!Z764,IF($J$9=42,'Jeunes Plants'!AA764,IF($J$9=43,'Jeunes Plants'!AB764,IF($J$9=44,'Jeunes Plants'!AC764,IF($J$9=45,'Jeunes Plants'!AD764,IF($J$9=46,'Jeunes Plants'!AE764,IF($J$9=47,'Jeunes Plants'!AF764,IF($J$9=48,'Jeunes Plants'!AG764,IF($J$9=49,'Jeunes Plants'!AH764,IF($J$9=50,'Jeunes Plants'!AI764,IF($J$9=51,'Jeunes Plants'!AJ764,IF($J$9=52,'Jeunes Plants'!AK764,IF($J$9=1,'Jeunes Plants'!AL764,IF($J$9=2,'Jeunes Plants'!AM764,IF($J$9=3,'Jeunes Plants'!AN764,IF($J$9=4,'Jeunes Plants'!AO764,IF($J$9=5,'Jeunes Plants'!AP764,IF($J$9=6,'Jeunes Plants'!AQ764,IF($J$9=7,'Jeunes Plants'!AR764,IF($J$9=8,'Jeunes Plants'!AS764,IF($J$9=9,'Jeunes Plants'!AT764,IF($J$9=10,'Jeunes Plants'!AU764,IF($J$9=11,'Jeunes Plants'!AV764,IF($J$9=12,'Jeunes Plants'!AW764,IF($J$9=13,'Jeunes Plants'!AX764,IF($J$9=14,'Jeunes Plants'!AY764,IF($J$9=15,'Jeunes Plants'!AZ764,IF($J$9=16,'Jeunes Plants'!BA764,IF($J$9=17,'Jeunes Plants'!BB764,IF($J$9=18,'Jeunes Plants'!BC764,IF($J$9=19,'Jeunes Plants'!BD764,IF($J$9=20,'Jeunes Plants'!BE764,IF($J$9=21,'Jeunes Plants'!BF764,IF($J$9=22,'Jeunes Plants'!BG764,IF($J$9=23,'Jeunes Plants'!BH764,IF($J$9=24,'Jeunes Plants'!BI764,IF($J$9=25,'Jeunes Plants'!BJ764,IF($J$9=26,'Jeunes Plants'!BK764,IF($J$9=27,'Jeunes Plants'!BL764,IF($J$9=28,'Jeunes Plants'!BM764,IF($J$9=29,'Jeunes Plants'!BN764,IF($J$9=30,'Jeunes Plants'!BO764,IF($J$9=31,'Jeunes Plants'!BP764,IF($J$9=32,'Jeunes Plants'!BQ764,IF($J$9=33,'Jeunes Plants'!BR764,IF($J$9=34,'Jeunes Plants'!BS764,IF($J$9=35,'Jeunes Plants'!B12667,))))))))))))))))))))))))))))))))))))))))))))))))))))</f>
        <v>0</v>
      </c>
      <c r="K1049" s="103" t="str">
        <f>IF('Jeunes Plants'!R764=0,"","Erreur")</f>
        <v/>
      </c>
    </row>
    <row r="1050" spans="1:11" x14ac:dyDescent="0.25">
      <c r="A1050" s="103">
        <f>IF('Jeunes Plants'!A765&lt;&gt;"",'Jeunes Plants'!A765,"")</f>
        <v>22985</v>
      </c>
      <c r="B1050" s="103" t="str">
        <f>IF('Jeunes Plants'!L765&lt;&gt;"",'Jeunes Plants'!L765,"")</f>
        <v>S7</v>
      </c>
      <c r="C1050" s="107" t="str">
        <f>IF('Jeunes Plants'!B765&lt;&gt;"",'Jeunes Plants'!B765,"")</f>
        <v>PETUNIA CONSTELLATION</v>
      </c>
      <c r="D1050" s="107" t="str">
        <f>IF('Jeunes Plants'!C765&lt;&gt;"",'Jeunes Plants'!C765,"")</f>
        <v xml:space="preserve">Supernova </v>
      </c>
      <c r="E1050" s="103">
        <f>IF('Jeunes Plants'!H765&lt;&gt;"",'Jeunes Plants'!H765,"")</f>
        <v>6</v>
      </c>
      <c r="F1050" s="103" t="str">
        <f>IF('Jeunes Plants'!E765&lt;&gt;"",'Jeunes Plants'!E765,"")</f>
        <v>B</v>
      </c>
      <c r="G1050" s="103" t="str">
        <f>IF('Jeunes Plants'!N765&lt;&gt;"",'Jeunes Plants'!N765,"")</f>
        <v>M3</v>
      </c>
      <c r="H1050" s="103" t="str">
        <f>IF('Jeunes Plants'!I765&lt;&gt;"",'Jeunes Plants'!I765,"")</f>
        <v>A</v>
      </c>
      <c r="I1050" s="103">
        <f>IF('Jeunes Plants'!J765&lt;&gt;"",'Jeunes Plants'!J765,"")</f>
        <v>0.06</v>
      </c>
      <c r="J1050" s="103">
        <f>IF($J$9=36,'Jeunes Plants'!U765,IF($J$9=37,'Jeunes Plants'!V765,IF($J$9=38,'Jeunes Plants'!W765,IF($J$9=39,'Jeunes Plants'!X765,IF($J$9=40,'Jeunes Plants'!Y765,IF($J$9=41,'Jeunes Plants'!Z765,IF($J$9=42,'Jeunes Plants'!AA765,IF($J$9=43,'Jeunes Plants'!AB765,IF($J$9=44,'Jeunes Plants'!AC765,IF($J$9=45,'Jeunes Plants'!AD765,IF($J$9=46,'Jeunes Plants'!AE765,IF($J$9=47,'Jeunes Plants'!AF765,IF($J$9=48,'Jeunes Plants'!AG765,IF($J$9=49,'Jeunes Plants'!AH765,IF($J$9=50,'Jeunes Plants'!AI765,IF($J$9=51,'Jeunes Plants'!AJ765,IF($J$9=52,'Jeunes Plants'!AK765,IF($J$9=1,'Jeunes Plants'!AL765,IF($J$9=2,'Jeunes Plants'!AM765,IF($J$9=3,'Jeunes Plants'!AN765,IF($J$9=4,'Jeunes Plants'!AO765,IF($J$9=5,'Jeunes Plants'!AP765,IF($J$9=6,'Jeunes Plants'!AQ765,IF($J$9=7,'Jeunes Plants'!AR765,IF($J$9=8,'Jeunes Plants'!AS765,IF($J$9=9,'Jeunes Plants'!AT765,IF($J$9=10,'Jeunes Plants'!AU765,IF($J$9=11,'Jeunes Plants'!AV765,IF($J$9=12,'Jeunes Plants'!AW765,IF($J$9=13,'Jeunes Plants'!AX765,IF($J$9=14,'Jeunes Plants'!AY765,IF($J$9=15,'Jeunes Plants'!AZ765,IF($J$9=16,'Jeunes Plants'!BA765,IF($J$9=17,'Jeunes Plants'!BB765,IF($J$9=18,'Jeunes Plants'!BC765,IF($J$9=19,'Jeunes Plants'!BD765,IF($J$9=20,'Jeunes Plants'!BE765,IF($J$9=21,'Jeunes Plants'!BF765,IF($J$9=22,'Jeunes Plants'!BG765,IF($J$9=23,'Jeunes Plants'!BH765,IF($J$9=24,'Jeunes Plants'!BI765,IF($J$9=25,'Jeunes Plants'!BJ765,IF($J$9=26,'Jeunes Plants'!BK765,IF($J$9=27,'Jeunes Plants'!BL765,IF($J$9=28,'Jeunes Plants'!BM765,IF($J$9=29,'Jeunes Plants'!BN765,IF($J$9=30,'Jeunes Plants'!BO765,IF($J$9=31,'Jeunes Plants'!BP765,IF($J$9=32,'Jeunes Plants'!BQ765,IF($J$9=33,'Jeunes Plants'!BR765,IF($J$9=34,'Jeunes Plants'!BS765,IF($J$9=35,'Jeunes Plants'!B12668,))))))))))))))))))))))))))))))))))))))))))))))))))))</f>
        <v>0</v>
      </c>
      <c r="K1050" s="103" t="str">
        <f>IF('Jeunes Plants'!R765=0,"","Erreur")</f>
        <v/>
      </c>
    </row>
    <row r="1051" spans="1:11" x14ac:dyDescent="0.25">
      <c r="A1051" s="103">
        <f>IF('Jeunes Plants'!A766&lt;&gt;"",'Jeunes Plants'!A766,"")</f>
        <v>13693</v>
      </c>
      <c r="B1051" s="103" t="str">
        <f>IF('Jeunes Plants'!L766&lt;&gt;"",'Jeunes Plants'!L766,"")</f>
        <v>S7</v>
      </c>
      <c r="C1051" s="107" t="str">
        <f>IF('Jeunes Plants'!B766&lt;&gt;"",'Jeunes Plants'!B766,"")</f>
        <v>PETUNIA CONSTELLATION</v>
      </c>
      <c r="D1051" s="107" t="str">
        <f>IF('Jeunes Plants'!C766&lt;&gt;"",'Jeunes Plants'!C766,"")</f>
        <v xml:space="preserve">Virgo </v>
      </c>
      <c r="E1051" s="103">
        <f>IF('Jeunes Plants'!H766&lt;&gt;"",'Jeunes Plants'!H766,"")</f>
        <v>6</v>
      </c>
      <c r="F1051" s="103" t="str">
        <f>IF('Jeunes Plants'!E766&lt;&gt;"",'Jeunes Plants'!E766,"")</f>
        <v>B</v>
      </c>
      <c r="G1051" s="103" t="str">
        <f>IF('Jeunes Plants'!N766&lt;&gt;"",'Jeunes Plants'!N766,"")</f>
        <v>M3</v>
      </c>
      <c r="H1051" s="103" t="str">
        <f>IF('Jeunes Plants'!I766&lt;&gt;"",'Jeunes Plants'!I766,"")</f>
        <v>A</v>
      </c>
      <c r="I1051" s="103">
        <f>IF('Jeunes Plants'!J766&lt;&gt;"",'Jeunes Plants'!J766,"")</f>
        <v>0.06</v>
      </c>
      <c r="J1051" s="103">
        <f>IF($J$9=36,'Jeunes Plants'!U766,IF($J$9=37,'Jeunes Plants'!V766,IF($J$9=38,'Jeunes Plants'!W766,IF($J$9=39,'Jeunes Plants'!X766,IF($J$9=40,'Jeunes Plants'!Y766,IF($J$9=41,'Jeunes Plants'!Z766,IF($J$9=42,'Jeunes Plants'!AA766,IF($J$9=43,'Jeunes Plants'!AB766,IF($J$9=44,'Jeunes Plants'!AC766,IF($J$9=45,'Jeunes Plants'!AD766,IF($J$9=46,'Jeunes Plants'!AE766,IF($J$9=47,'Jeunes Plants'!AF766,IF($J$9=48,'Jeunes Plants'!AG766,IF($J$9=49,'Jeunes Plants'!AH766,IF($J$9=50,'Jeunes Plants'!AI766,IF($J$9=51,'Jeunes Plants'!AJ766,IF($J$9=52,'Jeunes Plants'!AK766,IF($J$9=1,'Jeunes Plants'!AL766,IF($J$9=2,'Jeunes Plants'!AM766,IF($J$9=3,'Jeunes Plants'!AN766,IF($J$9=4,'Jeunes Plants'!AO766,IF($J$9=5,'Jeunes Plants'!AP766,IF($J$9=6,'Jeunes Plants'!AQ766,IF($J$9=7,'Jeunes Plants'!AR766,IF($J$9=8,'Jeunes Plants'!AS766,IF($J$9=9,'Jeunes Plants'!AT766,IF($J$9=10,'Jeunes Plants'!AU766,IF($J$9=11,'Jeunes Plants'!AV766,IF($J$9=12,'Jeunes Plants'!AW766,IF($J$9=13,'Jeunes Plants'!AX766,IF($J$9=14,'Jeunes Plants'!AY766,IF($J$9=15,'Jeunes Plants'!AZ766,IF($J$9=16,'Jeunes Plants'!BA766,IF($J$9=17,'Jeunes Plants'!BB766,IF($J$9=18,'Jeunes Plants'!BC766,IF($J$9=19,'Jeunes Plants'!BD766,IF($J$9=20,'Jeunes Plants'!BE766,IF($J$9=21,'Jeunes Plants'!BF766,IF($J$9=22,'Jeunes Plants'!BG766,IF($J$9=23,'Jeunes Plants'!BH766,IF($J$9=24,'Jeunes Plants'!BI766,IF($J$9=25,'Jeunes Plants'!BJ766,IF($J$9=26,'Jeunes Plants'!BK766,IF($J$9=27,'Jeunes Plants'!BL766,IF($J$9=28,'Jeunes Plants'!BM766,IF($J$9=29,'Jeunes Plants'!BN766,IF($J$9=30,'Jeunes Plants'!BO766,IF($J$9=31,'Jeunes Plants'!BP766,IF($J$9=32,'Jeunes Plants'!BQ766,IF($J$9=33,'Jeunes Plants'!BR766,IF($J$9=34,'Jeunes Plants'!BS766,IF($J$9=35,'Jeunes Plants'!B12669,))))))))))))))))))))))))))))))))))))))))))))))))))))</f>
        <v>0</v>
      </c>
      <c r="K1051" s="103" t="str">
        <f>IF('Jeunes Plants'!R766=0,"","Erreur")</f>
        <v/>
      </c>
    </row>
    <row r="1052" spans="1:11" x14ac:dyDescent="0.25">
      <c r="A1052" s="450"/>
      <c r="B1052" s="450"/>
      <c r="C1052" s="451" t="s">
        <v>1963</v>
      </c>
      <c r="D1052" s="451"/>
      <c r="E1052" s="450"/>
      <c r="F1052" s="450"/>
      <c r="G1052" s="450"/>
      <c r="H1052" s="450"/>
      <c r="I1052" s="450"/>
      <c r="J1052" s="450">
        <f>SUBTOTAL(9,J1049:J1051)</f>
        <v>0</v>
      </c>
      <c r="K1052" s="450"/>
    </row>
    <row r="1053" spans="1:11" x14ac:dyDescent="0.25">
      <c r="A1053" s="103">
        <f>IF('Jeunes Plants'!A767&lt;&gt;"",'Jeunes Plants'!A767,"")</f>
        <v>23440</v>
      </c>
      <c r="B1053" s="103" t="str">
        <f>IF('Jeunes Plants'!L767&lt;&gt;"",'Jeunes Plants'!L767,"")</f>
        <v>S7</v>
      </c>
      <c r="C1053" s="107" t="str">
        <f>IF('Jeunes Plants'!B767&lt;&gt;"",'Jeunes Plants'!B767,"")</f>
        <v>PETUNIA SPLASH DANCE</v>
      </c>
      <c r="D1053" s="107" t="str">
        <f>IF('Jeunes Plants'!C767&lt;&gt;"",'Jeunes Plants'!C767,"")</f>
        <v xml:space="preserve">Magenta Mambo improved </v>
      </c>
      <c r="E1053" s="103">
        <f>IF('Jeunes Plants'!H767&lt;&gt;"",'Jeunes Plants'!H767,"")</f>
        <v>6</v>
      </c>
      <c r="F1053" s="103" t="str">
        <f>IF('Jeunes Plants'!E767&lt;&gt;"",'Jeunes Plants'!E767,"")</f>
        <v>B</v>
      </c>
      <c r="G1053" s="103" t="str">
        <f>IF('Jeunes Plants'!N767&lt;&gt;"",'Jeunes Plants'!N767,"")</f>
        <v>M3</v>
      </c>
      <c r="H1053" s="103" t="str">
        <f>IF('Jeunes Plants'!I767&lt;&gt;"",'Jeunes Plants'!I767,"")</f>
        <v>A</v>
      </c>
      <c r="I1053" s="103">
        <f>IF('Jeunes Plants'!J767&lt;&gt;"",'Jeunes Plants'!J767,"")</f>
        <v>0.06</v>
      </c>
      <c r="J1053" s="103">
        <f>IF($J$9=36,'Jeunes Plants'!U767,IF($J$9=37,'Jeunes Plants'!V767,IF($J$9=38,'Jeunes Plants'!W767,IF($J$9=39,'Jeunes Plants'!X767,IF($J$9=40,'Jeunes Plants'!Y767,IF($J$9=41,'Jeunes Plants'!Z767,IF($J$9=42,'Jeunes Plants'!AA767,IF($J$9=43,'Jeunes Plants'!AB767,IF($J$9=44,'Jeunes Plants'!AC767,IF($J$9=45,'Jeunes Plants'!AD767,IF($J$9=46,'Jeunes Plants'!AE767,IF($J$9=47,'Jeunes Plants'!AF767,IF($J$9=48,'Jeunes Plants'!AG767,IF($J$9=49,'Jeunes Plants'!AH767,IF($J$9=50,'Jeunes Plants'!AI767,IF($J$9=51,'Jeunes Plants'!AJ767,IF($J$9=52,'Jeunes Plants'!AK767,IF($J$9=1,'Jeunes Plants'!AL767,IF($J$9=2,'Jeunes Plants'!AM767,IF($J$9=3,'Jeunes Plants'!AN767,IF($J$9=4,'Jeunes Plants'!AO767,IF($J$9=5,'Jeunes Plants'!AP767,IF($J$9=6,'Jeunes Plants'!AQ767,IF($J$9=7,'Jeunes Plants'!AR767,IF($J$9=8,'Jeunes Plants'!AS767,IF($J$9=9,'Jeunes Plants'!AT767,IF($J$9=10,'Jeunes Plants'!AU767,IF($J$9=11,'Jeunes Plants'!AV767,IF($J$9=12,'Jeunes Plants'!AW767,IF($J$9=13,'Jeunes Plants'!AX767,IF($J$9=14,'Jeunes Plants'!AY767,IF($J$9=15,'Jeunes Plants'!AZ767,IF($J$9=16,'Jeunes Plants'!BA767,IF($J$9=17,'Jeunes Plants'!BB767,IF($J$9=18,'Jeunes Plants'!BC767,IF($J$9=19,'Jeunes Plants'!BD767,IF($J$9=20,'Jeunes Plants'!BE767,IF($J$9=21,'Jeunes Plants'!BF767,IF($J$9=22,'Jeunes Plants'!BG767,IF($J$9=23,'Jeunes Plants'!BH767,IF($J$9=24,'Jeunes Plants'!BI767,IF($J$9=25,'Jeunes Plants'!BJ767,IF($J$9=26,'Jeunes Plants'!BK767,IF($J$9=27,'Jeunes Plants'!BL767,IF($J$9=28,'Jeunes Plants'!BM767,IF($J$9=29,'Jeunes Plants'!BN767,IF($J$9=30,'Jeunes Plants'!BO767,IF($J$9=31,'Jeunes Plants'!BP767,IF($J$9=32,'Jeunes Plants'!BQ767,IF($J$9=33,'Jeunes Plants'!BR767,IF($J$9=34,'Jeunes Plants'!BS767,IF($J$9=35,'Jeunes Plants'!B12670,))))))))))))))))))))))))))))))))))))))))))))))))))))</f>
        <v>0</v>
      </c>
      <c r="K1053" s="103" t="str">
        <f>IF('Jeunes Plants'!R767=0,"","Erreur")</f>
        <v/>
      </c>
    </row>
    <row r="1054" spans="1:11" x14ac:dyDescent="0.25">
      <c r="A1054" s="103">
        <f>IF('Jeunes Plants'!A768&lt;&gt;"",'Jeunes Plants'!A768,"")</f>
        <v>26817</v>
      </c>
      <c r="B1054" s="103" t="str">
        <f>IF('Jeunes Plants'!L768&lt;&gt;"",'Jeunes Plants'!L768,"")</f>
        <v>S7</v>
      </c>
      <c r="C1054" s="107" t="str">
        <f>IF('Jeunes Plants'!B768&lt;&gt;"",'Jeunes Plants'!B768,"")</f>
        <v>PETUNIA SPLASH DANCE</v>
      </c>
      <c r="D1054" s="107" t="str">
        <f>IF('Jeunes Plants'!C768&lt;&gt;"",'Jeunes Plants'!C768,"")</f>
        <v>Purple Polka</v>
      </c>
      <c r="E1054" s="103">
        <f>IF('Jeunes Plants'!H768&lt;&gt;"",'Jeunes Plants'!H768,"")</f>
        <v>6</v>
      </c>
      <c r="F1054" s="103" t="str">
        <f>IF('Jeunes Plants'!E768&lt;&gt;"",'Jeunes Plants'!E768,"")</f>
        <v>B</v>
      </c>
      <c r="G1054" s="103" t="str">
        <f>IF('Jeunes Plants'!N768&lt;&gt;"",'Jeunes Plants'!N768,"")</f>
        <v>M3</v>
      </c>
      <c r="H1054" s="103" t="str">
        <f>IF('Jeunes Plants'!I768&lt;&gt;"",'Jeunes Plants'!I768,"")</f>
        <v>A</v>
      </c>
      <c r="I1054" s="103">
        <f>IF('Jeunes Plants'!J768&lt;&gt;"",'Jeunes Plants'!J768,"")</f>
        <v>0.06</v>
      </c>
      <c r="J1054" s="103">
        <f>IF($J$9=36,'Jeunes Plants'!U768,IF($J$9=37,'Jeunes Plants'!V768,IF($J$9=38,'Jeunes Plants'!W768,IF($J$9=39,'Jeunes Plants'!X768,IF($J$9=40,'Jeunes Plants'!Y768,IF($J$9=41,'Jeunes Plants'!Z768,IF($J$9=42,'Jeunes Plants'!AA768,IF($J$9=43,'Jeunes Plants'!AB768,IF($J$9=44,'Jeunes Plants'!AC768,IF($J$9=45,'Jeunes Plants'!AD768,IF($J$9=46,'Jeunes Plants'!AE768,IF($J$9=47,'Jeunes Plants'!AF768,IF($J$9=48,'Jeunes Plants'!AG768,IF($J$9=49,'Jeunes Plants'!AH768,IF($J$9=50,'Jeunes Plants'!AI768,IF($J$9=51,'Jeunes Plants'!AJ768,IF($J$9=52,'Jeunes Plants'!AK768,IF($J$9=1,'Jeunes Plants'!AL768,IF($J$9=2,'Jeunes Plants'!AM768,IF($J$9=3,'Jeunes Plants'!AN768,IF($J$9=4,'Jeunes Plants'!AO768,IF($J$9=5,'Jeunes Plants'!AP768,IF($J$9=6,'Jeunes Plants'!AQ768,IF($J$9=7,'Jeunes Plants'!AR768,IF($J$9=8,'Jeunes Plants'!AS768,IF($J$9=9,'Jeunes Plants'!AT768,IF($J$9=10,'Jeunes Plants'!AU768,IF($J$9=11,'Jeunes Plants'!AV768,IF($J$9=12,'Jeunes Plants'!AW768,IF($J$9=13,'Jeunes Plants'!AX768,IF($J$9=14,'Jeunes Plants'!AY768,IF($J$9=15,'Jeunes Plants'!AZ768,IF($J$9=16,'Jeunes Plants'!BA768,IF($J$9=17,'Jeunes Plants'!BB768,IF($J$9=18,'Jeunes Plants'!BC768,IF($J$9=19,'Jeunes Plants'!BD768,IF($J$9=20,'Jeunes Plants'!BE768,IF($J$9=21,'Jeunes Plants'!BF768,IF($J$9=22,'Jeunes Plants'!BG768,IF($J$9=23,'Jeunes Plants'!BH768,IF($J$9=24,'Jeunes Plants'!BI768,IF($J$9=25,'Jeunes Plants'!BJ768,IF($J$9=26,'Jeunes Plants'!BK768,IF($J$9=27,'Jeunes Plants'!BL768,IF($J$9=28,'Jeunes Plants'!BM768,IF($J$9=29,'Jeunes Plants'!BN768,IF($J$9=30,'Jeunes Plants'!BO768,IF($J$9=31,'Jeunes Plants'!BP768,IF($J$9=32,'Jeunes Plants'!BQ768,IF($J$9=33,'Jeunes Plants'!BR768,IF($J$9=34,'Jeunes Plants'!BS768,IF($J$9=35,'Jeunes Plants'!B12671,))))))))))))))))))))))))))))))))))))))))))))))))))))</f>
        <v>0</v>
      </c>
      <c r="K1054" s="103" t="str">
        <f>IF('Jeunes Plants'!R768=0,"","Erreur")</f>
        <v/>
      </c>
    </row>
    <row r="1055" spans="1:11" x14ac:dyDescent="0.25">
      <c r="A1055" s="450"/>
      <c r="B1055" s="450"/>
      <c r="C1055" s="451" t="s">
        <v>1964</v>
      </c>
      <c r="D1055" s="451"/>
      <c r="E1055" s="450"/>
      <c r="F1055" s="450"/>
      <c r="G1055" s="450"/>
      <c r="H1055" s="450"/>
      <c r="I1055" s="450"/>
      <c r="J1055" s="450">
        <f>SUBTOTAL(9,J1053:J1054)</f>
        <v>0</v>
      </c>
      <c r="K1055" s="450"/>
    </row>
    <row r="1056" spans="1:11" x14ac:dyDescent="0.25">
      <c r="A1056" s="103">
        <f>IF('Jeunes Plants'!A769&lt;&gt;"",'Jeunes Plants'!A769,"")</f>
        <v>23033</v>
      </c>
      <c r="B1056" s="103" t="str">
        <f>IF('Jeunes Plants'!L769&lt;&gt;"",'Jeunes Plants'!L769,"")</f>
        <v>S7</v>
      </c>
      <c r="C1056" s="107" t="str">
        <f>IF('Jeunes Plants'!B769&lt;&gt;"",'Jeunes Plants'!B769,"")</f>
        <v>PETUNIA CONSTELLATION ET SPLASH DANCE</v>
      </c>
      <c r="D1056" s="107" t="str">
        <f>IF('Jeunes Plants'!C769&lt;&gt;"",'Jeunes Plants'!C769,"")</f>
        <v xml:space="preserve">Variés </v>
      </c>
      <c r="E1056" s="103">
        <f>IF('Jeunes Plants'!H769&lt;&gt;"",'Jeunes Plants'!H769,"")</f>
        <v>6</v>
      </c>
      <c r="F1056" s="103" t="str">
        <f>IF('Jeunes Plants'!E769&lt;&gt;"",'Jeunes Plants'!E769,"")</f>
        <v>B</v>
      </c>
      <c r="G1056" s="103" t="str">
        <f>IF('Jeunes Plants'!N769&lt;&gt;"",'Jeunes Plants'!N769,"")</f>
        <v>M3</v>
      </c>
      <c r="H1056" s="103" t="str">
        <f>IF('Jeunes Plants'!I769&lt;&gt;"",'Jeunes Plants'!I769,"")</f>
        <v>A</v>
      </c>
      <c r="I1056" s="103">
        <f>IF('Jeunes Plants'!J769&lt;&gt;"",'Jeunes Plants'!J769,"")</f>
        <v>0.06</v>
      </c>
      <c r="J1056" s="103">
        <f>IF($J$9=36,'Jeunes Plants'!U769,IF($J$9=37,'Jeunes Plants'!V769,IF($J$9=38,'Jeunes Plants'!W769,IF($J$9=39,'Jeunes Plants'!X769,IF($J$9=40,'Jeunes Plants'!Y769,IF($J$9=41,'Jeunes Plants'!Z769,IF($J$9=42,'Jeunes Plants'!AA769,IF($J$9=43,'Jeunes Plants'!AB769,IF($J$9=44,'Jeunes Plants'!AC769,IF($J$9=45,'Jeunes Plants'!AD769,IF($J$9=46,'Jeunes Plants'!AE769,IF($J$9=47,'Jeunes Plants'!AF769,IF($J$9=48,'Jeunes Plants'!AG769,IF($J$9=49,'Jeunes Plants'!AH769,IF($J$9=50,'Jeunes Plants'!AI769,IF($J$9=51,'Jeunes Plants'!AJ769,IF($J$9=52,'Jeunes Plants'!AK769,IF($J$9=1,'Jeunes Plants'!AL769,IF($J$9=2,'Jeunes Plants'!AM769,IF($J$9=3,'Jeunes Plants'!AN769,IF($J$9=4,'Jeunes Plants'!AO769,IF($J$9=5,'Jeunes Plants'!AP769,IF($J$9=6,'Jeunes Plants'!AQ769,IF($J$9=7,'Jeunes Plants'!AR769,IF($J$9=8,'Jeunes Plants'!AS769,IF($J$9=9,'Jeunes Plants'!AT769,IF($J$9=10,'Jeunes Plants'!AU769,IF($J$9=11,'Jeunes Plants'!AV769,IF($J$9=12,'Jeunes Plants'!AW769,IF($J$9=13,'Jeunes Plants'!AX769,IF($J$9=14,'Jeunes Plants'!AY769,IF($J$9=15,'Jeunes Plants'!AZ769,IF($J$9=16,'Jeunes Plants'!BA769,IF($J$9=17,'Jeunes Plants'!BB769,IF($J$9=18,'Jeunes Plants'!BC769,IF($J$9=19,'Jeunes Plants'!BD769,IF($J$9=20,'Jeunes Plants'!BE769,IF($J$9=21,'Jeunes Plants'!BF769,IF($J$9=22,'Jeunes Plants'!BG769,IF($J$9=23,'Jeunes Plants'!BH769,IF($J$9=24,'Jeunes Plants'!BI769,IF($J$9=25,'Jeunes Plants'!BJ769,IF($J$9=26,'Jeunes Plants'!BK769,IF($J$9=27,'Jeunes Plants'!BL769,IF($J$9=28,'Jeunes Plants'!BM769,IF($J$9=29,'Jeunes Plants'!BN769,IF($J$9=30,'Jeunes Plants'!BO769,IF($J$9=31,'Jeunes Plants'!BP769,IF($J$9=32,'Jeunes Plants'!BQ769,IF($J$9=33,'Jeunes Plants'!BR769,IF($J$9=34,'Jeunes Plants'!BS769,IF($J$9=35,'Jeunes Plants'!B12672,))))))))))))))))))))))))))))))))))))))))))))))))))))</f>
        <v>0</v>
      </c>
      <c r="K1056" s="103" t="str">
        <f>IF('Jeunes Plants'!R769=0,"","Erreur")</f>
        <v/>
      </c>
    </row>
    <row r="1057" spans="1:11" x14ac:dyDescent="0.25">
      <c r="A1057" s="450"/>
      <c r="B1057" s="450"/>
      <c r="C1057" s="451" t="s">
        <v>1965</v>
      </c>
      <c r="D1057" s="451"/>
      <c r="E1057" s="450"/>
      <c r="F1057" s="450"/>
      <c r="G1057" s="450"/>
      <c r="H1057" s="450"/>
      <c r="I1057" s="450"/>
      <c r="J1057" s="450">
        <f>SUBTOTAL(9,J1056:J1056)</f>
        <v>0</v>
      </c>
      <c r="K1057" s="450"/>
    </row>
    <row r="1058" spans="1:11" x14ac:dyDescent="0.25">
      <c r="A1058" s="103" t="str">
        <f>IF('Jeunes Plants'!A770&lt;&gt;"",'Jeunes Plants'!A770,"")</f>
        <v/>
      </c>
      <c r="B1058" s="103" t="str">
        <f>IF('Jeunes Plants'!L770&lt;&gt;"",'Jeunes Plants'!L770,"")</f>
        <v>E</v>
      </c>
      <c r="C1058" s="107" t="str">
        <f>IF('Jeunes Plants'!B770&lt;&gt;"",'Jeunes Plants'!B770,"")</f>
        <v>PETUNIA CRAZYTUNIA</v>
      </c>
      <c r="D1058" s="107" t="str">
        <f>IF('Jeunes Plants'!C770&lt;&gt;"",'Jeunes Plants'!C770,"")</f>
        <v/>
      </c>
      <c r="E1058" s="103" t="str">
        <f>IF('Jeunes Plants'!H770&lt;&gt;"",'Jeunes Plants'!H770,"")</f>
        <v/>
      </c>
      <c r="F1058" s="103" t="str">
        <f>IF('Jeunes Plants'!E770&lt;&gt;"",'Jeunes Plants'!E770,"")</f>
        <v/>
      </c>
      <c r="G1058" s="103" t="str">
        <f>IF('Jeunes Plants'!N770&lt;&gt;"",'Jeunes Plants'!N770,"")</f>
        <v/>
      </c>
      <c r="H1058" s="103" t="str">
        <f>IF('Jeunes Plants'!I770&lt;&gt;"",'Jeunes Plants'!I770,"")</f>
        <v/>
      </c>
      <c r="I1058" s="103" t="str">
        <f>IF('Jeunes Plants'!J770&lt;&gt;"",'Jeunes Plants'!J770,"")</f>
        <v/>
      </c>
      <c r="J1058" s="103">
        <f>IF($J$9=36,'Jeunes Plants'!U770,IF($J$9=37,'Jeunes Plants'!V770,IF($J$9=38,'Jeunes Plants'!W770,IF($J$9=39,'Jeunes Plants'!X770,IF($J$9=40,'Jeunes Plants'!Y770,IF($J$9=41,'Jeunes Plants'!Z770,IF($J$9=42,'Jeunes Plants'!AA770,IF($J$9=43,'Jeunes Plants'!AB770,IF($J$9=44,'Jeunes Plants'!AC770,IF($J$9=45,'Jeunes Plants'!AD770,IF($J$9=46,'Jeunes Plants'!AE770,IF($J$9=47,'Jeunes Plants'!AF770,IF($J$9=48,'Jeunes Plants'!AG770,IF($J$9=49,'Jeunes Plants'!AH770,IF($J$9=50,'Jeunes Plants'!AI770,IF($J$9=51,'Jeunes Plants'!AJ770,IF($J$9=52,'Jeunes Plants'!AK770,IF($J$9=1,'Jeunes Plants'!AL770,IF($J$9=2,'Jeunes Plants'!AM770,IF($J$9=3,'Jeunes Plants'!AN770,IF($J$9=4,'Jeunes Plants'!AO770,IF($J$9=5,'Jeunes Plants'!AP770,IF($J$9=6,'Jeunes Plants'!AQ770,IF($J$9=7,'Jeunes Plants'!AR770,IF($J$9=8,'Jeunes Plants'!AS770,IF($J$9=9,'Jeunes Plants'!AT770,IF($J$9=10,'Jeunes Plants'!AU770,IF($J$9=11,'Jeunes Plants'!AV770,IF($J$9=12,'Jeunes Plants'!AW770,IF($J$9=13,'Jeunes Plants'!AX770,IF($J$9=14,'Jeunes Plants'!AY770,IF($J$9=15,'Jeunes Plants'!AZ770,IF($J$9=16,'Jeunes Plants'!BA770,IF($J$9=17,'Jeunes Plants'!BB770,IF($J$9=18,'Jeunes Plants'!BC770,IF($J$9=19,'Jeunes Plants'!BD770,IF($J$9=20,'Jeunes Plants'!BE770,IF($J$9=21,'Jeunes Plants'!BF770,IF($J$9=22,'Jeunes Plants'!BG770,IF($J$9=23,'Jeunes Plants'!BH770,IF($J$9=24,'Jeunes Plants'!BI770,IF($J$9=25,'Jeunes Plants'!BJ770,IF($J$9=26,'Jeunes Plants'!BK770,IF($J$9=27,'Jeunes Plants'!BL770,IF($J$9=28,'Jeunes Plants'!BM770,IF($J$9=29,'Jeunes Plants'!BN770,IF($J$9=30,'Jeunes Plants'!BO770,IF($J$9=31,'Jeunes Plants'!BP770,IF($J$9=32,'Jeunes Plants'!BQ770,IF($J$9=33,'Jeunes Plants'!BR770,IF($J$9=34,'Jeunes Plants'!BS770,IF($J$9=35,'Jeunes Plants'!B12673,))))))))))))))))))))))))))))))))))))))))))))))))))))</f>
        <v>0</v>
      </c>
      <c r="K1058" s="103" t="str">
        <f>IF('Jeunes Plants'!R770=0,"","Erreur")</f>
        <v/>
      </c>
    </row>
    <row r="1059" spans="1:11" x14ac:dyDescent="0.25">
      <c r="A1059" s="103">
        <f>IF('Jeunes Plants'!A771&lt;&gt;"",'Jeunes Plants'!A771,"")</f>
        <v>26821</v>
      </c>
      <c r="B1059" s="103" t="str">
        <f>IF('Jeunes Plants'!L771&lt;&gt;"",'Jeunes Plants'!L771,"")</f>
        <v>S7</v>
      </c>
      <c r="C1059" s="107" t="str">
        <f>IF('Jeunes Plants'!B771&lt;&gt;"",'Jeunes Plants'!B771,"")</f>
        <v>PETUNIA CRAZYTUNIA</v>
      </c>
      <c r="D1059" s="107" t="str">
        <f>IF('Jeunes Plants'!C771&lt;&gt;"",'Jeunes Plants'!C771,"")</f>
        <v>Bananarama</v>
      </c>
      <c r="E1059" s="103">
        <f>IF('Jeunes Plants'!H771&lt;&gt;"",'Jeunes Plants'!H771,"")</f>
        <v>6</v>
      </c>
      <c r="F1059" s="103" t="str">
        <f>IF('Jeunes Plants'!E771&lt;&gt;"",'Jeunes Plants'!E771,"")</f>
        <v>B</v>
      </c>
      <c r="G1059" s="103" t="str">
        <f>IF('Jeunes Plants'!N771&lt;&gt;"",'Jeunes Plants'!N771,"")</f>
        <v>M3</v>
      </c>
      <c r="H1059" s="103" t="str">
        <f>IF('Jeunes Plants'!I771&lt;&gt;"",'Jeunes Plants'!I771,"")</f>
        <v>A</v>
      </c>
      <c r="I1059" s="103">
        <f>IF('Jeunes Plants'!J771&lt;&gt;"",'Jeunes Plants'!J771,"")</f>
        <v>0.05</v>
      </c>
      <c r="J1059" s="103">
        <f>IF($J$9=36,'Jeunes Plants'!U771,IF($J$9=37,'Jeunes Plants'!V771,IF($J$9=38,'Jeunes Plants'!W771,IF($J$9=39,'Jeunes Plants'!X771,IF($J$9=40,'Jeunes Plants'!Y771,IF($J$9=41,'Jeunes Plants'!Z771,IF($J$9=42,'Jeunes Plants'!AA771,IF($J$9=43,'Jeunes Plants'!AB771,IF($J$9=44,'Jeunes Plants'!AC771,IF($J$9=45,'Jeunes Plants'!AD771,IF($J$9=46,'Jeunes Plants'!AE771,IF($J$9=47,'Jeunes Plants'!AF771,IF($J$9=48,'Jeunes Plants'!AG771,IF($J$9=49,'Jeunes Plants'!AH771,IF($J$9=50,'Jeunes Plants'!AI771,IF($J$9=51,'Jeunes Plants'!AJ771,IF($J$9=52,'Jeunes Plants'!AK771,IF($J$9=1,'Jeunes Plants'!AL771,IF($J$9=2,'Jeunes Plants'!AM771,IF($J$9=3,'Jeunes Plants'!AN771,IF($J$9=4,'Jeunes Plants'!AO771,IF($J$9=5,'Jeunes Plants'!AP771,IF($J$9=6,'Jeunes Plants'!AQ771,IF($J$9=7,'Jeunes Plants'!AR771,IF($J$9=8,'Jeunes Plants'!AS771,IF($J$9=9,'Jeunes Plants'!AT771,IF($J$9=10,'Jeunes Plants'!AU771,IF($J$9=11,'Jeunes Plants'!AV771,IF($J$9=12,'Jeunes Plants'!AW771,IF($J$9=13,'Jeunes Plants'!AX771,IF($J$9=14,'Jeunes Plants'!AY771,IF($J$9=15,'Jeunes Plants'!AZ771,IF($J$9=16,'Jeunes Plants'!BA771,IF($J$9=17,'Jeunes Plants'!BB771,IF($J$9=18,'Jeunes Plants'!BC771,IF($J$9=19,'Jeunes Plants'!BD771,IF($J$9=20,'Jeunes Plants'!BE771,IF($J$9=21,'Jeunes Plants'!BF771,IF($J$9=22,'Jeunes Plants'!BG771,IF($J$9=23,'Jeunes Plants'!BH771,IF($J$9=24,'Jeunes Plants'!BI771,IF($J$9=25,'Jeunes Plants'!BJ771,IF($J$9=26,'Jeunes Plants'!BK771,IF($J$9=27,'Jeunes Plants'!BL771,IF($J$9=28,'Jeunes Plants'!BM771,IF($J$9=29,'Jeunes Plants'!BN771,IF($J$9=30,'Jeunes Plants'!BO771,IF($J$9=31,'Jeunes Plants'!BP771,IF($J$9=32,'Jeunes Plants'!BQ771,IF($J$9=33,'Jeunes Plants'!BR771,IF($J$9=34,'Jeunes Plants'!BS771,IF($J$9=35,'Jeunes Plants'!B12674,))))))))))))))))))))))))))))))))))))))))))))))))))))</f>
        <v>0</v>
      </c>
      <c r="K1059" s="103" t="str">
        <f>IF('Jeunes Plants'!R771=0,"","Erreur")</f>
        <v/>
      </c>
    </row>
    <row r="1060" spans="1:11" x14ac:dyDescent="0.25">
      <c r="A1060" s="103">
        <f>IF('Jeunes Plants'!A772&lt;&gt;"",'Jeunes Plants'!A772,"")</f>
        <v>22987</v>
      </c>
      <c r="B1060" s="103" t="str">
        <f>IF('Jeunes Plants'!L772&lt;&gt;"",'Jeunes Plants'!L772,"")</f>
        <v>S7</v>
      </c>
      <c r="C1060" s="107" t="str">
        <f>IF('Jeunes Plants'!B772&lt;&gt;"",'Jeunes Plants'!B772,"")</f>
        <v>PETUNIA CRAZYTUNIA</v>
      </c>
      <c r="D1060" s="107" t="str">
        <f>IF('Jeunes Plants'!C772&lt;&gt;"",'Jeunes Plants'!C772,"")</f>
        <v>Black &amp; White</v>
      </c>
      <c r="E1060" s="103">
        <f>IF('Jeunes Plants'!H772&lt;&gt;"",'Jeunes Plants'!H772,"")</f>
        <v>6</v>
      </c>
      <c r="F1060" s="103" t="str">
        <f>IF('Jeunes Plants'!E772&lt;&gt;"",'Jeunes Plants'!E772,"")</f>
        <v>B</v>
      </c>
      <c r="G1060" s="103" t="str">
        <f>IF('Jeunes Plants'!N772&lt;&gt;"",'Jeunes Plants'!N772,"")</f>
        <v>M3</v>
      </c>
      <c r="H1060" s="103" t="str">
        <f>IF('Jeunes Plants'!I772&lt;&gt;"",'Jeunes Plants'!I772,"")</f>
        <v>A</v>
      </c>
      <c r="I1060" s="103">
        <f>IF('Jeunes Plants'!J772&lt;&gt;"",'Jeunes Plants'!J772,"")</f>
        <v>0.05</v>
      </c>
      <c r="J1060" s="103">
        <f>IF($J$9=36,'Jeunes Plants'!U772,IF($J$9=37,'Jeunes Plants'!V772,IF($J$9=38,'Jeunes Plants'!W772,IF($J$9=39,'Jeunes Plants'!X772,IF($J$9=40,'Jeunes Plants'!Y772,IF($J$9=41,'Jeunes Plants'!Z772,IF($J$9=42,'Jeunes Plants'!AA772,IF($J$9=43,'Jeunes Plants'!AB772,IF($J$9=44,'Jeunes Plants'!AC772,IF($J$9=45,'Jeunes Plants'!AD772,IF($J$9=46,'Jeunes Plants'!AE772,IF($J$9=47,'Jeunes Plants'!AF772,IF($J$9=48,'Jeunes Plants'!AG772,IF($J$9=49,'Jeunes Plants'!AH772,IF($J$9=50,'Jeunes Plants'!AI772,IF($J$9=51,'Jeunes Plants'!AJ772,IF($J$9=52,'Jeunes Plants'!AK772,IF($J$9=1,'Jeunes Plants'!AL772,IF($J$9=2,'Jeunes Plants'!AM772,IF($J$9=3,'Jeunes Plants'!AN772,IF($J$9=4,'Jeunes Plants'!AO772,IF($J$9=5,'Jeunes Plants'!AP772,IF($J$9=6,'Jeunes Plants'!AQ772,IF($J$9=7,'Jeunes Plants'!AR772,IF($J$9=8,'Jeunes Plants'!AS772,IF($J$9=9,'Jeunes Plants'!AT772,IF($J$9=10,'Jeunes Plants'!AU772,IF($J$9=11,'Jeunes Plants'!AV772,IF($J$9=12,'Jeunes Plants'!AW772,IF($J$9=13,'Jeunes Plants'!AX772,IF($J$9=14,'Jeunes Plants'!AY772,IF($J$9=15,'Jeunes Plants'!AZ772,IF($J$9=16,'Jeunes Plants'!BA772,IF($J$9=17,'Jeunes Plants'!BB772,IF($J$9=18,'Jeunes Plants'!BC772,IF($J$9=19,'Jeunes Plants'!BD772,IF($J$9=20,'Jeunes Plants'!BE772,IF($J$9=21,'Jeunes Plants'!BF772,IF($J$9=22,'Jeunes Plants'!BG772,IF($J$9=23,'Jeunes Plants'!BH772,IF($J$9=24,'Jeunes Plants'!BI772,IF($J$9=25,'Jeunes Plants'!BJ772,IF($J$9=26,'Jeunes Plants'!BK772,IF($J$9=27,'Jeunes Plants'!BL772,IF($J$9=28,'Jeunes Plants'!BM772,IF($J$9=29,'Jeunes Plants'!BN772,IF($J$9=30,'Jeunes Plants'!BO772,IF($J$9=31,'Jeunes Plants'!BP772,IF($J$9=32,'Jeunes Plants'!BQ772,IF($J$9=33,'Jeunes Plants'!BR772,IF($J$9=34,'Jeunes Plants'!BS772,IF($J$9=35,'Jeunes Plants'!B12675,))))))))))))))))))))))))))))))))))))))))))))))))))))</f>
        <v>0</v>
      </c>
      <c r="K1060" s="103" t="str">
        <f>IF('Jeunes Plants'!R772=0,"","Erreur")</f>
        <v/>
      </c>
    </row>
    <row r="1061" spans="1:11" x14ac:dyDescent="0.25">
      <c r="A1061" s="103">
        <f>IF('Jeunes Plants'!A773&lt;&gt;"",'Jeunes Plants'!A773,"")</f>
        <v>11988</v>
      </c>
      <c r="B1061" s="103" t="str">
        <f>IF('Jeunes Plants'!L773&lt;&gt;"",'Jeunes Plants'!L773,"")</f>
        <v>S7</v>
      </c>
      <c r="C1061" s="107" t="str">
        <f>IF('Jeunes Plants'!B773&lt;&gt;"",'Jeunes Plants'!B773,"")</f>
        <v>PETUNIA CRAZYTUNIA</v>
      </c>
      <c r="D1061" s="107" t="str">
        <f>IF('Jeunes Plants'!C773&lt;&gt;"",'Jeunes Plants'!C773,"")</f>
        <v>Black Mamba</v>
      </c>
      <c r="E1061" s="103">
        <f>IF('Jeunes Plants'!H773&lt;&gt;"",'Jeunes Plants'!H773,"")</f>
        <v>6</v>
      </c>
      <c r="F1061" s="103" t="str">
        <f>IF('Jeunes Plants'!E773&lt;&gt;"",'Jeunes Plants'!E773,"")</f>
        <v>B</v>
      </c>
      <c r="G1061" s="103" t="str">
        <f>IF('Jeunes Plants'!N773&lt;&gt;"",'Jeunes Plants'!N773,"")</f>
        <v>M3</v>
      </c>
      <c r="H1061" s="103" t="str">
        <f>IF('Jeunes Plants'!I773&lt;&gt;"",'Jeunes Plants'!I773,"")</f>
        <v>A</v>
      </c>
      <c r="I1061" s="103">
        <f>IF('Jeunes Plants'!J773&lt;&gt;"",'Jeunes Plants'!J773,"")</f>
        <v>0.05</v>
      </c>
      <c r="J1061" s="103">
        <f>IF($J$9=36,'Jeunes Plants'!U773,IF($J$9=37,'Jeunes Plants'!V773,IF($J$9=38,'Jeunes Plants'!W773,IF($J$9=39,'Jeunes Plants'!X773,IF($J$9=40,'Jeunes Plants'!Y773,IF($J$9=41,'Jeunes Plants'!Z773,IF($J$9=42,'Jeunes Plants'!AA773,IF($J$9=43,'Jeunes Plants'!AB773,IF($J$9=44,'Jeunes Plants'!AC773,IF($J$9=45,'Jeunes Plants'!AD773,IF($J$9=46,'Jeunes Plants'!AE773,IF($J$9=47,'Jeunes Plants'!AF773,IF($J$9=48,'Jeunes Plants'!AG773,IF($J$9=49,'Jeunes Plants'!AH773,IF($J$9=50,'Jeunes Plants'!AI773,IF($J$9=51,'Jeunes Plants'!AJ773,IF($J$9=52,'Jeunes Plants'!AK773,IF($J$9=1,'Jeunes Plants'!AL773,IF($J$9=2,'Jeunes Plants'!AM773,IF($J$9=3,'Jeunes Plants'!AN773,IF($J$9=4,'Jeunes Plants'!AO773,IF($J$9=5,'Jeunes Plants'!AP773,IF($J$9=6,'Jeunes Plants'!AQ773,IF($J$9=7,'Jeunes Plants'!AR773,IF($J$9=8,'Jeunes Plants'!AS773,IF($J$9=9,'Jeunes Plants'!AT773,IF($J$9=10,'Jeunes Plants'!AU773,IF($J$9=11,'Jeunes Plants'!AV773,IF($J$9=12,'Jeunes Plants'!AW773,IF($J$9=13,'Jeunes Plants'!AX773,IF($J$9=14,'Jeunes Plants'!AY773,IF($J$9=15,'Jeunes Plants'!AZ773,IF($J$9=16,'Jeunes Plants'!BA773,IF($J$9=17,'Jeunes Plants'!BB773,IF($J$9=18,'Jeunes Plants'!BC773,IF($J$9=19,'Jeunes Plants'!BD773,IF($J$9=20,'Jeunes Plants'!BE773,IF($J$9=21,'Jeunes Plants'!BF773,IF($J$9=22,'Jeunes Plants'!BG773,IF($J$9=23,'Jeunes Plants'!BH773,IF($J$9=24,'Jeunes Plants'!BI773,IF($J$9=25,'Jeunes Plants'!BJ773,IF($J$9=26,'Jeunes Plants'!BK773,IF($J$9=27,'Jeunes Plants'!BL773,IF($J$9=28,'Jeunes Plants'!BM773,IF($J$9=29,'Jeunes Plants'!BN773,IF($J$9=30,'Jeunes Plants'!BO773,IF($J$9=31,'Jeunes Plants'!BP773,IF($J$9=32,'Jeunes Plants'!BQ773,IF($J$9=33,'Jeunes Plants'!BR773,IF($J$9=34,'Jeunes Plants'!BS773,IF($J$9=35,'Jeunes Plants'!B12676,))))))))))))))))))))))))))))))))))))))))))))))))))))</f>
        <v>0</v>
      </c>
      <c r="K1061" s="103" t="str">
        <f>IF('Jeunes Plants'!R773=0,"","Erreur")</f>
        <v/>
      </c>
    </row>
    <row r="1062" spans="1:11" x14ac:dyDescent="0.25">
      <c r="A1062" s="103">
        <f>IF('Jeunes Plants'!A774&lt;&gt;"",'Jeunes Plants'!A774,"")</f>
        <v>15606</v>
      </c>
      <c r="B1062" s="103" t="str">
        <f>IF('Jeunes Plants'!L774&lt;&gt;"",'Jeunes Plants'!L774,"")</f>
        <v>S7</v>
      </c>
      <c r="C1062" s="107" t="str">
        <f>IF('Jeunes Plants'!B774&lt;&gt;"",'Jeunes Plants'!B774,"")</f>
        <v>PETUNIA CRAZYTUNIA</v>
      </c>
      <c r="D1062" s="107" t="str">
        <f>IF('Jeunes Plants'!C774&lt;&gt;"",'Jeunes Plants'!C774,"")</f>
        <v xml:space="preserve">Cosmic Pink </v>
      </c>
      <c r="E1062" s="103">
        <f>IF('Jeunes Plants'!H774&lt;&gt;"",'Jeunes Plants'!H774,"")</f>
        <v>6</v>
      </c>
      <c r="F1062" s="103" t="str">
        <f>IF('Jeunes Plants'!E774&lt;&gt;"",'Jeunes Plants'!E774,"")</f>
        <v>B</v>
      </c>
      <c r="G1062" s="103" t="str">
        <f>IF('Jeunes Plants'!N774&lt;&gt;"",'Jeunes Plants'!N774,"")</f>
        <v>M3</v>
      </c>
      <c r="H1062" s="103" t="str">
        <f>IF('Jeunes Plants'!I774&lt;&gt;"",'Jeunes Plants'!I774,"")</f>
        <v>A</v>
      </c>
      <c r="I1062" s="103">
        <f>IF('Jeunes Plants'!J774&lt;&gt;"",'Jeunes Plants'!J774,"")</f>
        <v>0.05</v>
      </c>
      <c r="J1062" s="103">
        <f>IF($J$9=36,'Jeunes Plants'!U774,IF($J$9=37,'Jeunes Plants'!V774,IF($J$9=38,'Jeunes Plants'!W774,IF($J$9=39,'Jeunes Plants'!X774,IF($J$9=40,'Jeunes Plants'!Y774,IF($J$9=41,'Jeunes Plants'!Z774,IF($J$9=42,'Jeunes Plants'!AA774,IF($J$9=43,'Jeunes Plants'!AB774,IF($J$9=44,'Jeunes Plants'!AC774,IF($J$9=45,'Jeunes Plants'!AD774,IF($J$9=46,'Jeunes Plants'!AE774,IF($J$9=47,'Jeunes Plants'!AF774,IF($J$9=48,'Jeunes Plants'!AG774,IF($J$9=49,'Jeunes Plants'!AH774,IF($J$9=50,'Jeunes Plants'!AI774,IF($J$9=51,'Jeunes Plants'!AJ774,IF($J$9=52,'Jeunes Plants'!AK774,IF($J$9=1,'Jeunes Plants'!AL774,IF($J$9=2,'Jeunes Plants'!AM774,IF($J$9=3,'Jeunes Plants'!AN774,IF($J$9=4,'Jeunes Plants'!AO774,IF($J$9=5,'Jeunes Plants'!AP774,IF($J$9=6,'Jeunes Plants'!AQ774,IF($J$9=7,'Jeunes Plants'!AR774,IF($J$9=8,'Jeunes Plants'!AS774,IF($J$9=9,'Jeunes Plants'!AT774,IF($J$9=10,'Jeunes Plants'!AU774,IF($J$9=11,'Jeunes Plants'!AV774,IF($J$9=12,'Jeunes Plants'!AW774,IF($J$9=13,'Jeunes Plants'!AX774,IF($J$9=14,'Jeunes Plants'!AY774,IF($J$9=15,'Jeunes Plants'!AZ774,IF($J$9=16,'Jeunes Plants'!BA774,IF($J$9=17,'Jeunes Plants'!BB774,IF($J$9=18,'Jeunes Plants'!BC774,IF($J$9=19,'Jeunes Plants'!BD774,IF($J$9=20,'Jeunes Plants'!BE774,IF($J$9=21,'Jeunes Plants'!BF774,IF($J$9=22,'Jeunes Plants'!BG774,IF($J$9=23,'Jeunes Plants'!BH774,IF($J$9=24,'Jeunes Plants'!BI774,IF($J$9=25,'Jeunes Plants'!BJ774,IF($J$9=26,'Jeunes Plants'!BK774,IF($J$9=27,'Jeunes Plants'!BL774,IF($J$9=28,'Jeunes Plants'!BM774,IF($J$9=29,'Jeunes Plants'!BN774,IF($J$9=30,'Jeunes Plants'!BO774,IF($J$9=31,'Jeunes Plants'!BP774,IF($J$9=32,'Jeunes Plants'!BQ774,IF($J$9=33,'Jeunes Plants'!BR774,IF($J$9=34,'Jeunes Plants'!BS774,IF($J$9=35,'Jeunes Plants'!B12677,))))))))))))))))))))))))))))))))))))))))))))))))))))</f>
        <v>0</v>
      </c>
      <c r="K1062" s="103" t="str">
        <f>IF('Jeunes Plants'!R774=0,"","Erreur")</f>
        <v/>
      </c>
    </row>
    <row r="1063" spans="1:11" x14ac:dyDescent="0.25">
      <c r="A1063" s="103">
        <f>IF('Jeunes Plants'!A775&lt;&gt;"",'Jeunes Plants'!A775,"")</f>
        <v>14486</v>
      </c>
      <c r="B1063" s="103" t="str">
        <f>IF('Jeunes Plants'!L775&lt;&gt;"",'Jeunes Plants'!L775,"")</f>
        <v>S7</v>
      </c>
      <c r="C1063" s="107" t="str">
        <f>IF('Jeunes Plants'!B775&lt;&gt;"",'Jeunes Plants'!B775,"")</f>
        <v>PETUNIA CRAZYTUNIA</v>
      </c>
      <c r="D1063" s="107" t="str">
        <f>IF('Jeunes Plants'!C775&lt;&gt;"",'Jeunes Plants'!C775,"")</f>
        <v>Cosmic Purple</v>
      </c>
      <c r="E1063" s="103">
        <f>IF('Jeunes Plants'!H775&lt;&gt;"",'Jeunes Plants'!H775,"")</f>
        <v>6</v>
      </c>
      <c r="F1063" s="103" t="str">
        <f>IF('Jeunes Plants'!E775&lt;&gt;"",'Jeunes Plants'!E775,"")</f>
        <v>B</v>
      </c>
      <c r="G1063" s="103" t="str">
        <f>IF('Jeunes Plants'!N775&lt;&gt;"",'Jeunes Plants'!N775,"")</f>
        <v>M3</v>
      </c>
      <c r="H1063" s="103" t="str">
        <f>IF('Jeunes Plants'!I775&lt;&gt;"",'Jeunes Plants'!I775,"")</f>
        <v>A</v>
      </c>
      <c r="I1063" s="103">
        <f>IF('Jeunes Plants'!J775&lt;&gt;"",'Jeunes Plants'!J775,"")</f>
        <v>0.05</v>
      </c>
      <c r="J1063" s="103">
        <f>IF($J$9=36,'Jeunes Plants'!U775,IF($J$9=37,'Jeunes Plants'!V775,IF($J$9=38,'Jeunes Plants'!W775,IF($J$9=39,'Jeunes Plants'!X775,IF($J$9=40,'Jeunes Plants'!Y775,IF($J$9=41,'Jeunes Plants'!Z775,IF($J$9=42,'Jeunes Plants'!AA775,IF($J$9=43,'Jeunes Plants'!AB775,IF($J$9=44,'Jeunes Plants'!AC775,IF($J$9=45,'Jeunes Plants'!AD775,IF($J$9=46,'Jeunes Plants'!AE775,IF($J$9=47,'Jeunes Plants'!AF775,IF($J$9=48,'Jeunes Plants'!AG775,IF($J$9=49,'Jeunes Plants'!AH775,IF($J$9=50,'Jeunes Plants'!AI775,IF($J$9=51,'Jeunes Plants'!AJ775,IF($J$9=52,'Jeunes Plants'!AK775,IF($J$9=1,'Jeunes Plants'!AL775,IF($J$9=2,'Jeunes Plants'!AM775,IF($J$9=3,'Jeunes Plants'!AN775,IF($J$9=4,'Jeunes Plants'!AO775,IF($J$9=5,'Jeunes Plants'!AP775,IF($J$9=6,'Jeunes Plants'!AQ775,IF($J$9=7,'Jeunes Plants'!AR775,IF($J$9=8,'Jeunes Plants'!AS775,IF($J$9=9,'Jeunes Plants'!AT775,IF($J$9=10,'Jeunes Plants'!AU775,IF($J$9=11,'Jeunes Plants'!AV775,IF($J$9=12,'Jeunes Plants'!AW775,IF($J$9=13,'Jeunes Plants'!AX775,IF($J$9=14,'Jeunes Plants'!AY775,IF($J$9=15,'Jeunes Plants'!AZ775,IF($J$9=16,'Jeunes Plants'!BA775,IF($J$9=17,'Jeunes Plants'!BB775,IF($J$9=18,'Jeunes Plants'!BC775,IF($J$9=19,'Jeunes Plants'!BD775,IF($J$9=20,'Jeunes Plants'!BE775,IF($J$9=21,'Jeunes Plants'!BF775,IF($J$9=22,'Jeunes Plants'!BG775,IF($J$9=23,'Jeunes Plants'!BH775,IF($J$9=24,'Jeunes Plants'!BI775,IF($J$9=25,'Jeunes Plants'!BJ775,IF($J$9=26,'Jeunes Plants'!BK775,IF($J$9=27,'Jeunes Plants'!BL775,IF($J$9=28,'Jeunes Plants'!BM775,IF($J$9=29,'Jeunes Plants'!BN775,IF($J$9=30,'Jeunes Plants'!BO775,IF($J$9=31,'Jeunes Plants'!BP775,IF($J$9=32,'Jeunes Plants'!BQ775,IF($J$9=33,'Jeunes Plants'!BR775,IF($J$9=34,'Jeunes Plants'!BS775,IF($J$9=35,'Jeunes Plants'!B12678,))))))))))))))))))))))))))))))))))))))))))))))))))))</f>
        <v>0</v>
      </c>
      <c r="K1063" s="103" t="str">
        <f>IF('Jeunes Plants'!R775=0,"","Erreur")</f>
        <v/>
      </c>
    </row>
    <row r="1064" spans="1:11" x14ac:dyDescent="0.25">
      <c r="A1064" s="103">
        <f>IF('Jeunes Plants'!A776&lt;&gt;"",'Jeunes Plants'!A776,"")</f>
        <v>26819</v>
      </c>
      <c r="B1064" s="103" t="str">
        <f>IF('Jeunes Plants'!L776&lt;&gt;"",'Jeunes Plants'!L776,"")</f>
        <v>S7</v>
      </c>
      <c r="C1064" s="107" t="str">
        <f>IF('Jeunes Plants'!B776&lt;&gt;"",'Jeunes Plants'!B776,"")</f>
        <v>PETUNIA CRAZYTUNIA</v>
      </c>
      <c r="D1064" s="107" t="str">
        <f>IF('Jeunes Plants'!C776&lt;&gt;"",'Jeunes Plants'!C776,"")</f>
        <v>Cosmic Violet</v>
      </c>
      <c r="E1064" s="103">
        <f>IF('Jeunes Plants'!H776&lt;&gt;"",'Jeunes Plants'!H776,"")</f>
        <v>6</v>
      </c>
      <c r="F1064" s="103" t="str">
        <f>IF('Jeunes Plants'!E776&lt;&gt;"",'Jeunes Plants'!E776,"")</f>
        <v>B</v>
      </c>
      <c r="G1064" s="103" t="str">
        <f>IF('Jeunes Plants'!N776&lt;&gt;"",'Jeunes Plants'!N776,"")</f>
        <v>M3</v>
      </c>
      <c r="H1064" s="103" t="str">
        <f>IF('Jeunes Plants'!I776&lt;&gt;"",'Jeunes Plants'!I776,"")</f>
        <v>A</v>
      </c>
      <c r="I1064" s="103">
        <f>IF('Jeunes Plants'!J776&lt;&gt;"",'Jeunes Plants'!J776,"")</f>
        <v>0.05</v>
      </c>
      <c r="J1064" s="103">
        <f>IF($J$9=36,'Jeunes Plants'!U776,IF($J$9=37,'Jeunes Plants'!V776,IF($J$9=38,'Jeunes Plants'!W776,IF($J$9=39,'Jeunes Plants'!X776,IF($J$9=40,'Jeunes Plants'!Y776,IF($J$9=41,'Jeunes Plants'!Z776,IF($J$9=42,'Jeunes Plants'!AA776,IF($J$9=43,'Jeunes Plants'!AB776,IF($J$9=44,'Jeunes Plants'!AC776,IF($J$9=45,'Jeunes Plants'!AD776,IF($J$9=46,'Jeunes Plants'!AE776,IF($J$9=47,'Jeunes Plants'!AF776,IF($J$9=48,'Jeunes Plants'!AG776,IF($J$9=49,'Jeunes Plants'!AH776,IF($J$9=50,'Jeunes Plants'!AI776,IF($J$9=51,'Jeunes Plants'!AJ776,IF($J$9=52,'Jeunes Plants'!AK776,IF($J$9=1,'Jeunes Plants'!AL776,IF($J$9=2,'Jeunes Plants'!AM776,IF($J$9=3,'Jeunes Plants'!AN776,IF($J$9=4,'Jeunes Plants'!AO776,IF($J$9=5,'Jeunes Plants'!AP776,IF($J$9=6,'Jeunes Plants'!AQ776,IF($J$9=7,'Jeunes Plants'!AR776,IF($J$9=8,'Jeunes Plants'!AS776,IF($J$9=9,'Jeunes Plants'!AT776,IF($J$9=10,'Jeunes Plants'!AU776,IF($J$9=11,'Jeunes Plants'!AV776,IF($J$9=12,'Jeunes Plants'!AW776,IF($J$9=13,'Jeunes Plants'!AX776,IF($J$9=14,'Jeunes Plants'!AY776,IF($J$9=15,'Jeunes Plants'!AZ776,IF($J$9=16,'Jeunes Plants'!BA776,IF($J$9=17,'Jeunes Plants'!BB776,IF($J$9=18,'Jeunes Plants'!BC776,IF($J$9=19,'Jeunes Plants'!BD776,IF($J$9=20,'Jeunes Plants'!BE776,IF($J$9=21,'Jeunes Plants'!BF776,IF($J$9=22,'Jeunes Plants'!BG776,IF($J$9=23,'Jeunes Plants'!BH776,IF($J$9=24,'Jeunes Plants'!BI776,IF($J$9=25,'Jeunes Plants'!BJ776,IF($J$9=26,'Jeunes Plants'!BK776,IF($J$9=27,'Jeunes Plants'!BL776,IF($J$9=28,'Jeunes Plants'!BM776,IF($J$9=29,'Jeunes Plants'!BN776,IF($J$9=30,'Jeunes Plants'!BO776,IF($J$9=31,'Jeunes Plants'!BP776,IF($J$9=32,'Jeunes Plants'!BQ776,IF($J$9=33,'Jeunes Plants'!BR776,IF($J$9=34,'Jeunes Plants'!BS776,IF($J$9=35,'Jeunes Plants'!B12679,))))))))))))))))))))))))))))))))))))))))))))))))))))</f>
        <v>0</v>
      </c>
      <c r="K1064" s="103" t="str">
        <f>IF('Jeunes Plants'!R776=0,"","Erreur")</f>
        <v/>
      </c>
    </row>
    <row r="1065" spans="1:11" x14ac:dyDescent="0.25">
      <c r="A1065" s="103">
        <f>IF('Jeunes Plants'!A777&lt;&gt;"",'Jeunes Plants'!A777,"")</f>
        <v>14488</v>
      </c>
      <c r="B1065" s="103" t="str">
        <f>IF('Jeunes Plants'!L777&lt;&gt;"",'Jeunes Plants'!L777,"")</f>
        <v>S7</v>
      </c>
      <c r="C1065" s="107" t="str">
        <f>IF('Jeunes Plants'!B777&lt;&gt;"",'Jeunes Plants'!B777,"")</f>
        <v>PETUNIA CRAZYTUNIA</v>
      </c>
      <c r="D1065" s="107" t="str">
        <f>IF('Jeunes Plants'!C777&lt;&gt;"",'Jeunes Plants'!C777,"")</f>
        <v>Lucky Lilac</v>
      </c>
      <c r="E1065" s="103">
        <f>IF('Jeunes Plants'!H777&lt;&gt;"",'Jeunes Plants'!H777,"")</f>
        <v>6</v>
      </c>
      <c r="F1065" s="103" t="str">
        <f>IF('Jeunes Plants'!E777&lt;&gt;"",'Jeunes Plants'!E777,"")</f>
        <v>B</v>
      </c>
      <c r="G1065" s="103" t="str">
        <f>IF('Jeunes Plants'!N777&lt;&gt;"",'Jeunes Plants'!N777,"")</f>
        <v>M3</v>
      </c>
      <c r="H1065" s="103" t="str">
        <f>IF('Jeunes Plants'!I777&lt;&gt;"",'Jeunes Plants'!I777,"")</f>
        <v>A</v>
      </c>
      <c r="I1065" s="103">
        <f>IF('Jeunes Plants'!J777&lt;&gt;"",'Jeunes Plants'!J777,"")</f>
        <v>0.05</v>
      </c>
      <c r="J1065" s="103">
        <f>IF($J$9=36,'Jeunes Plants'!U777,IF($J$9=37,'Jeunes Plants'!V777,IF($J$9=38,'Jeunes Plants'!W777,IF($J$9=39,'Jeunes Plants'!X777,IF($J$9=40,'Jeunes Plants'!Y777,IF($J$9=41,'Jeunes Plants'!Z777,IF($J$9=42,'Jeunes Plants'!AA777,IF($J$9=43,'Jeunes Plants'!AB777,IF($J$9=44,'Jeunes Plants'!AC777,IF($J$9=45,'Jeunes Plants'!AD777,IF($J$9=46,'Jeunes Plants'!AE777,IF($J$9=47,'Jeunes Plants'!AF777,IF($J$9=48,'Jeunes Plants'!AG777,IF($J$9=49,'Jeunes Plants'!AH777,IF($J$9=50,'Jeunes Plants'!AI777,IF($J$9=51,'Jeunes Plants'!AJ777,IF($J$9=52,'Jeunes Plants'!AK777,IF($J$9=1,'Jeunes Plants'!AL777,IF($J$9=2,'Jeunes Plants'!AM777,IF($J$9=3,'Jeunes Plants'!AN777,IF($J$9=4,'Jeunes Plants'!AO777,IF($J$9=5,'Jeunes Plants'!AP777,IF($J$9=6,'Jeunes Plants'!AQ777,IF($J$9=7,'Jeunes Plants'!AR777,IF($J$9=8,'Jeunes Plants'!AS777,IF($J$9=9,'Jeunes Plants'!AT777,IF($J$9=10,'Jeunes Plants'!AU777,IF($J$9=11,'Jeunes Plants'!AV777,IF($J$9=12,'Jeunes Plants'!AW777,IF($J$9=13,'Jeunes Plants'!AX777,IF($J$9=14,'Jeunes Plants'!AY777,IF($J$9=15,'Jeunes Plants'!AZ777,IF($J$9=16,'Jeunes Plants'!BA777,IF($J$9=17,'Jeunes Plants'!BB777,IF($J$9=18,'Jeunes Plants'!BC777,IF($J$9=19,'Jeunes Plants'!BD777,IF($J$9=20,'Jeunes Plants'!BE777,IF($J$9=21,'Jeunes Plants'!BF777,IF($J$9=22,'Jeunes Plants'!BG777,IF($J$9=23,'Jeunes Plants'!BH777,IF($J$9=24,'Jeunes Plants'!BI777,IF($J$9=25,'Jeunes Plants'!BJ777,IF($J$9=26,'Jeunes Plants'!BK777,IF($J$9=27,'Jeunes Plants'!BL777,IF($J$9=28,'Jeunes Plants'!BM777,IF($J$9=29,'Jeunes Plants'!BN777,IF($J$9=30,'Jeunes Plants'!BO777,IF($J$9=31,'Jeunes Plants'!BP777,IF($J$9=32,'Jeunes Plants'!BQ777,IF($J$9=33,'Jeunes Plants'!BR777,IF($J$9=34,'Jeunes Plants'!BS777,IF($J$9=35,'Jeunes Plants'!B12680,))))))))))))))))))))))))))))))))))))))))))))))))))))</f>
        <v>0</v>
      </c>
      <c r="K1065" s="103" t="str">
        <f>IF('Jeunes Plants'!R777=0,"","Erreur")</f>
        <v/>
      </c>
    </row>
    <row r="1066" spans="1:11" x14ac:dyDescent="0.25">
      <c r="A1066" s="103">
        <f>IF('Jeunes Plants'!A778&lt;&gt;"",'Jeunes Plants'!A778,"")</f>
        <v>12133</v>
      </c>
      <c r="B1066" s="103" t="str">
        <f>IF('Jeunes Plants'!L778&lt;&gt;"",'Jeunes Plants'!L778,"")</f>
        <v>S7</v>
      </c>
      <c r="C1066" s="107" t="str">
        <f>IF('Jeunes Plants'!B778&lt;&gt;"",'Jeunes Plants'!B778,"")</f>
        <v>PETUNIA CRAZYTUNIA</v>
      </c>
      <c r="D1066" s="107" t="str">
        <f>IF('Jeunes Plants'!C778&lt;&gt;"",'Jeunes Plants'!C778,"")</f>
        <v>Mandeville</v>
      </c>
      <c r="E1066" s="103">
        <f>IF('Jeunes Plants'!H778&lt;&gt;"",'Jeunes Plants'!H778,"")</f>
        <v>6</v>
      </c>
      <c r="F1066" s="103" t="str">
        <f>IF('Jeunes Plants'!E778&lt;&gt;"",'Jeunes Plants'!E778,"")</f>
        <v>B</v>
      </c>
      <c r="G1066" s="103" t="str">
        <f>IF('Jeunes Plants'!N778&lt;&gt;"",'Jeunes Plants'!N778,"")</f>
        <v>M3</v>
      </c>
      <c r="H1066" s="103" t="str">
        <f>IF('Jeunes Plants'!I778&lt;&gt;"",'Jeunes Plants'!I778,"")</f>
        <v>A</v>
      </c>
      <c r="I1066" s="103">
        <f>IF('Jeunes Plants'!J778&lt;&gt;"",'Jeunes Plants'!J778,"")</f>
        <v>0.05</v>
      </c>
      <c r="J1066" s="103">
        <f>IF($J$9=36,'Jeunes Plants'!U778,IF($J$9=37,'Jeunes Plants'!V778,IF($J$9=38,'Jeunes Plants'!W778,IF($J$9=39,'Jeunes Plants'!X778,IF($J$9=40,'Jeunes Plants'!Y778,IF($J$9=41,'Jeunes Plants'!Z778,IF($J$9=42,'Jeunes Plants'!AA778,IF($J$9=43,'Jeunes Plants'!AB778,IF($J$9=44,'Jeunes Plants'!AC778,IF($J$9=45,'Jeunes Plants'!AD778,IF($J$9=46,'Jeunes Plants'!AE778,IF($J$9=47,'Jeunes Plants'!AF778,IF($J$9=48,'Jeunes Plants'!AG778,IF($J$9=49,'Jeunes Plants'!AH778,IF($J$9=50,'Jeunes Plants'!AI778,IF($J$9=51,'Jeunes Plants'!AJ778,IF($J$9=52,'Jeunes Plants'!AK778,IF($J$9=1,'Jeunes Plants'!AL778,IF($J$9=2,'Jeunes Plants'!AM778,IF($J$9=3,'Jeunes Plants'!AN778,IF($J$9=4,'Jeunes Plants'!AO778,IF($J$9=5,'Jeunes Plants'!AP778,IF($J$9=6,'Jeunes Plants'!AQ778,IF($J$9=7,'Jeunes Plants'!AR778,IF($J$9=8,'Jeunes Plants'!AS778,IF($J$9=9,'Jeunes Plants'!AT778,IF($J$9=10,'Jeunes Plants'!AU778,IF($J$9=11,'Jeunes Plants'!AV778,IF($J$9=12,'Jeunes Plants'!AW778,IF($J$9=13,'Jeunes Plants'!AX778,IF($J$9=14,'Jeunes Plants'!AY778,IF($J$9=15,'Jeunes Plants'!AZ778,IF($J$9=16,'Jeunes Plants'!BA778,IF($J$9=17,'Jeunes Plants'!BB778,IF($J$9=18,'Jeunes Plants'!BC778,IF($J$9=19,'Jeunes Plants'!BD778,IF($J$9=20,'Jeunes Plants'!BE778,IF($J$9=21,'Jeunes Plants'!BF778,IF($J$9=22,'Jeunes Plants'!BG778,IF($J$9=23,'Jeunes Plants'!BH778,IF($J$9=24,'Jeunes Plants'!BI778,IF($J$9=25,'Jeunes Plants'!BJ778,IF($J$9=26,'Jeunes Plants'!BK778,IF($J$9=27,'Jeunes Plants'!BL778,IF($J$9=28,'Jeunes Plants'!BM778,IF($J$9=29,'Jeunes Plants'!BN778,IF($J$9=30,'Jeunes Plants'!BO778,IF($J$9=31,'Jeunes Plants'!BP778,IF($J$9=32,'Jeunes Plants'!BQ778,IF($J$9=33,'Jeunes Plants'!BR778,IF($J$9=34,'Jeunes Plants'!BS778,IF($J$9=35,'Jeunes Plants'!B12681,))))))))))))))))))))))))))))))))))))))))))))))))))))</f>
        <v>0</v>
      </c>
      <c r="K1066" s="103" t="str">
        <f>IF('Jeunes Plants'!R778=0,"","Erreur")</f>
        <v/>
      </c>
    </row>
    <row r="1067" spans="1:11" x14ac:dyDescent="0.25">
      <c r="A1067" s="103">
        <f>IF('Jeunes Plants'!A779&lt;&gt;"",'Jeunes Plants'!A779,"")</f>
        <v>23796</v>
      </c>
      <c r="B1067" s="103" t="str">
        <f>IF('Jeunes Plants'!L779&lt;&gt;"",'Jeunes Plants'!L779,"")</f>
        <v>S7</v>
      </c>
      <c r="C1067" s="107" t="str">
        <f>IF('Jeunes Plants'!B779&lt;&gt;"",'Jeunes Plants'!B779,"")</f>
        <v>PETUNIA CRAZYTUNIA</v>
      </c>
      <c r="D1067" s="107" t="str">
        <f>IF('Jeunes Plants'!C779&lt;&gt;"",'Jeunes Plants'!C779,"")</f>
        <v xml:space="preserve">Mayan Sunset </v>
      </c>
      <c r="E1067" s="103">
        <f>IF('Jeunes Plants'!H779&lt;&gt;"",'Jeunes Plants'!H779,"")</f>
        <v>6</v>
      </c>
      <c r="F1067" s="103" t="str">
        <f>IF('Jeunes Plants'!E779&lt;&gt;"",'Jeunes Plants'!E779,"")</f>
        <v>B</v>
      </c>
      <c r="G1067" s="103" t="str">
        <f>IF('Jeunes Plants'!N779&lt;&gt;"",'Jeunes Plants'!N779,"")</f>
        <v>M3</v>
      </c>
      <c r="H1067" s="103" t="str">
        <f>IF('Jeunes Plants'!I779&lt;&gt;"",'Jeunes Plants'!I779,"")</f>
        <v>A</v>
      </c>
      <c r="I1067" s="103">
        <f>IF('Jeunes Plants'!J779&lt;&gt;"",'Jeunes Plants'!J779,"")</f>
        <v>0.05</v>
      </c>
      <c r="J1067" s="103">
        <f>IF($J$9=36,'Jeunes Plants'!U779,IF($J$9=37,'Jeunes Plants'!V779,IF($J$9=38,'Jeunes Plants'!W779,IF($J$9=39,'Jeunes Plants'!X779,IF($J$9=40,'Jeunes Plants'!Y779,IF($J$9=41,'Jeunes Plants'!Z779,IF($J$9=42,'Jeunes Plants'!AA779,IF($J$9=43,'Jeunes Plants'!AB779,IF($J$9=44,'Jeunes Plants'!AC779,IF($J$9=45,'Jeunes Plants'!AD779,IF($J$9=46,'Jeunes Plants'!AE779,IF($J$9=47,'Jeunes Plants'!AF779,IF($J$9=48,'Jeunes Plants'!AG779,IF($J$9=49,'Jeunes Plants'!AH779,IF($J$9=50,'Jeunes Plants'!AI779,IF($J$9=51,'Jeunes Plants'!AJ779,IF($J$9=52,'Jeunes Plants'!AK779,IF($J$9=1,'Jeunes Plants'!AL779,IF($J$9=2,'Jeunes Plants'!AM779,IF($J$9=3,'Jeunes Plants'!AN779,IF($J$9=4,'Jeunes Plants'!AO779,IF($J$9=5,'Jeunes Plants'!AP779,IF($J$9=6,'Jeunes Plants'!AQ779,IF($J$9=7,'Jeunes Plants'!AR779,IF($J$9=8,'Jeunes Plants'!AS779,IF($J$9=9,'Jeunes Plants'!AT779,IF($J$9=10,'Jeunes Plants'!AU779,IF($J$9=11,'Jeunes Plants'!AV779,IF($J$9=12,'Jeunes Plants'!AW779,IF($J$9=13,'Jeunes Plants'!AX779,IF($J$9=14,'Jeunes Plants'!AY779,IF($J$9=15,'Jeunes Plants'!AZ779,IF($J$9=16,'Jeunes Plants'!BA779,IF($J$9=17,'Jeunes Plants'!BB779,IF($J$9=18,'Jeunes Plants'!BC779,IF($J$9=19,'Jeunes Plants'!BD779,IF($J$9=20,'Jeunes Plants'!BE779,IF($J$9=21,'Jeunes Plants'!BF779,IF($J$9=22,'Jeunes Plants'!BG779,IF($J$9=23,'Jeunes Plants'!BH779,IF($J$9=24,'Jeunes Plants'!BI779,IF($J$9=25,'Jeunes Plants'!BJ779,IF($J$9=26,'Jeunes Plants'!BK779,IF($J$9=27,'Jeunes Plants'!BL779,IF($J$9=28,'Jeunes Plants'!BM779,IF($J$9=29,'Jeunes Plants'!BN779,IF($J$9=30,'Jeunes Plants'!BO779,IF($J$9=31,'Jeunes Plants'!BP779,IF($J$9=32,'Jeunes Plants'!BQ779,IF($J$9=33,'Jeunes Plants'!BR779,IF($J$9=34,'Jeunes Plants'!BS779,IF($J$9=35,'Jeunes Plants'!B12682,))))))))))))))))))))))))))))))))))))))))))))))))))))</f>
        <v>0</v>
      </c>
      <c r="K1067" s="103" t="str">
        <f>IF('Jeunes Plants'!R779=0,"","Erreur")</f>
        <v/>
      </c>
    </row>
    <row r="1068" spans="1:11" x14ac:dyDescent="0.25">
      <c r="A1068" s="103">
        <f>IF('Jeunes Plants'!A780&lt;&gt;"",'Jeunes Plants'!A780,"")</f>
        <v>11987</v>
      </c>
      <c r="B1068" s="103" t="str">
        <f>IF('Jeunes Plants'!L780&lt;&gt;"",'Jeunes Plants'!L780,"")</f>
        <v>S7</v>
      </c>
      <c r="C1068" s="107" t="str">
        <f>IF('Jeunes Plants'!B780&lt;&gt;"",'Jeunes Plants'!B780,"")</f>
        <v>PETUNIA CRAZYTUNIA</v>
      </c>
      <c r="D1068" s="107" t="str">
        <f>IF('Jeunes Plants'!C780&lt;&gt;"",'Jeunes Plants'!C780,"")</f>
        <v xml:space="preserve">Variés </v>
      </c>
      <c r="E1068" s="103">
        <f>IF('Jeunes Plants'!H780&lt;&gt;"",'Jeunes Plants'!H780,"")</f>
        <v>6</v>
      </c>
      <c r="F1068" s="103" t="str">
        <f>IF('Jeunes Plants'!E780&lt;&gt;"",'Jeunes Plants'!E780,"")</f>
        <v>B</v>
      </c>
      <c r="G1068" s="103" t="str">
        <f>IF('Jeunes Plants'!N780&lt;&gt;"",'Jeunes Plants'!N780,"")</f>
        <v>M3</v>
      </c>
      <c r="H1068" s="103" t="str">
        <f>IF('Jeunes Plants'!I780&lt;&gt;"",'Jeunes Plants'!I780,"")</f>
        <v>A</v>
      </c>
      <c r="I1068" s="103">
        <f>IF('Jeunes Plants'!J780&lt;&gt;"",'Jeunes Plants'!J780,"")</f>
        <v>0.05</v>
      </c>
      <c r="J1068" s="103">
        <f>IF($J$9=36,'Jeunes Plants'!U780,IF($J$9=37,'Jeunes Plants'!V780,IF($J$9=38,'Jeunes Plants'!W780,IF($J$9=39,'Jeunes Plants'!X780,IF($J$9=40,'Jeunes Plants'!Y780,IF($J$9=41,'Jeunes Plants'!Z780,IF($J$9=42,'Jeunes Plants'!AA780,IF($J$9=43,'Jeunes Plants'!AB780,IF($J$9=44,'Jeunes Plants'!AC780,IF($J$9=45,'Jeunes Plants'!AD780,IF($J$9=46,'Jeunes Plants'!AE780,IF($J$9=47,'Jeunes Plants'!AF780,IF($J$9=48,'Jeunes Plants'!AG780,IF($J$9=49,'Jeunes Plants'!AH780,IF($J$9=50,'Jeunes Plants'!AI780,IF($J$9=51,'Jeunes Plants'!AJ780,IF($J$9=52,'Jeunes Plants'!AK780,IF($J$9=1,'Jeunes Plants'!AL780,IF($J$9=2,'Jeunes Plants'!AM780,IF($J$9=3,'Jeunes Plants'!AN780,IF($J$9=4,'Jeunes Plants'!AO780,IF($J$9=5,'Jeunes Plants'!AP780,IF($J$9=6,'Jeunes Plants'!AQ780,IF($J$9=7,'Jeunes Plants'!AR780,IF($J$9=8,'Jeunes Plants'!AS780,IF($J$9=9,'Jeunes Plants'!AT780,IF($J$9=10,'Jeunes Plants'!AU780,IF($J$9=11,'Jeunes Plants'!AV780,IF($J$9=12,'Jeunes Plants'!AW780,IF($J$9=13,'Jeunes Plants'!AX780,IF($J$9=14,'Jeunes Plants'!AY780,IF($J$9=15,'Jeunes Plants'!AZ780,IF($J$9=16,'Jeunes Plants'!BA780,IF($J$9=17,'Jeunes Plants'!BB780,IF($J$9=18,'Jeunes Plants'!BC780,IF($J$9=19,'Jeunes Plants'!BD780,IF($J$9=20,'Jeunes Plants'!BE780,IF($J$9=21,'Jeunes Plants'!BF780,IF($J$9=22,'Jeunes Plants'!BG780,IF($J$9=23,'Jeunes Plants'!BH780,IF($J$9=24,'Jeunes Plants'!BI780,IF($J$9=25,'Jeunes Plants'!BJ780,IF($J$9=26,'Jeunes Plants'!BK780,IF($J$9=27,'Jeunes Plants'!BL780,IF($J$9=28,'Jeunes Plants'!BM780,IF($J$9=29,'Jeunes Plants'!BN780,IF($J$9=30,'Jeunes Plants'!BO780,IF($J$9=31,'Jeunes Plants'!BP780,IF($J$9=32,'Jeunes Plants'!BQ780,IF($J$9=33,'Jeunes Plants'!BR780,IF($J$9=34,'Jeunes Plants'!BS780,IF($J$9=35,'Jeunes Plants'!B12683,))))))))))))))))))))))))))))))))))))))))))))))))))))</f>
        <v>0</v>
      </c>
      <c r="K1068" s="103" t="str">
        <f>IF('Jeunes Plants'!R780=0,"","Erreur")</f>
        <v/>
      </c>
    </row>
    <row r="1069" spans="1:11" x14ac:dyDescent="0.25">
      <c r="A1069" s="450"/>
      <c r="B1069" s="450"/>
      <c r="C1069" s="451" t="s">
        <v>1966</v>
      </c>
      <c r="D1069" s="451"/>
      <c r="E1069" s="450"/>
      <c r="F1069" s="450"/>
      <c r="G1069" s="450"/>
      <c r="H1069" s="450"/>
      <c r="I1069" s="450"/>
      <c r="J1069" s="450">
        <f>SUBTOTAL(9,J1058:J1068)</f>
        <v>0</v>
      </c>
      <c r="K1069" s="450"/>
    </row>
    <row r="1070" spans="1:11" x14ac:dyDescent="0.25">
      <c r="A1070" s="103" t="str">
        <f>IF('Jeunes Plants'!A781&lt;&gt;"",'Jeunes Plants'!A781,"")</f>
        <v/>
      </c>
      <c r="B1070" s="103" t="str">
        <f>IF('Jeunes Plants'!L781&lt;&gt;"",'Jeunes Plants'!L781,"")</f>
        <v>E</v>
      </c>
      <c r="C1070" s="107" t="str">
        <f>IF('Jeunes Plants'!B781&lt;&gt;"",'Jeunes Plants'!B781,"")</f>
        <v>PETUNIA SURFINIA</v>
      </c>
      <c r="D1070" s="107" t="str">
        <f>IF('Jeunes Plants'!C781&lt;&gt;"",'Jeunes Plants'!C781,"")</f>
        <v/>
      </c>
      <c r="E1070" s="103" t="str">
        <f>IF('Jeunes Plants'!H781&lt;&gt;"",'Jeunes Plants'!H781,"")</f>
        <v/>
      </c>
      <c r="F1070" s="103" t="str">
        <f>IF('Jeunes Plants'!E781&lt;&gt;"",'Jeunes Plants'!E781,"")</f>
        <v/>
      </c>
      <c r="G1070" s="103" t="str">
        <f>IF('Jeunes Plants'!N781&lt;&gt;"",'Jeunes Plants'!N781,"")</f>
        <v/>
      </c>
      <c r="H1070" s="103" t="str">
        <f>IF('Jeunes Plants'!I781&lt;&gt;"",'Jeunes Plants'!I781,"")</f>
        <v/>
      </c>
      <c r="I1070" s="103" t="str">
        <f>IF('Jeunes Plants'!J781&lt;&gt;"",'Jeunes Plants'!J781,"")</f>
        <v/>
      </c>
      <c r="J1070" s="103">
        <f>IF($J$9=36,'Jeunes Plants'!U781,IF($J$9=37,'Jeunes Plants'!V781,IF($J$9=38,'Jeunes Plants'!W781,IF($J$9=39,'Jeunes Plants'!X781,IF($J$9=40,'Jeunes Plants'!Y781,IF($J$9=41,'Jeunes Plants'!Z781,IF($J$9=42,'Jeunes Plants'!AA781,IF($J$9=43,'Jeunes Plants'!AB781,IF($J$9=44,'Jeunes Plants'!AC781,IF($J$9=45,'Jeunes Plants'!AD781,IF($J$9=46,'Jeunes Plants'!AE781,IF($J$9=47,'Jeunes Plants'!AF781,IF($J$9=48,'Jeunes Plants'!AG781,IF($J$9=49,'Jeunes Plants'!AH781,IF($J$9=50,'Jeunes Plants'!AI781,IF($J$9=51,'Jeunes Plants'!AJ781,IF($J$9=52,'Jeunes Plants'!AK781,IF($J$9=1,'Jeunes Plants'!AL781,IF($J$9=2,'Jeunes Plants'!AM781,IF($J$9=3,'Jeunes Plants'!AN781,IF($J$9=4,'Jeunes Plants'!AO781,IF($J$9=5,'Jeunes Plants'!AP781,IF($J$9=6,'Jeunes Plants'!AQ781,IF($J$9=7,'Jeunes Plants'!AR781,IF($J$9=8,'Jeunes Plants'!AS781,IF($J$9=9,'Jeunes Plants'!AT781,IF($J$9=10,'Jeunes Plants'!AU781,IF($J$9=11,'Jeunes Plants'!AV781,IF($J$9=12,'Jeunes Plants'!AW781,IF($J$9=13,'Jeunes Plants'!AX781,IF($J$9=14,'Jeunes Plants'!AY781,IF($J$9=15,'Jeunes Plants'!AZ781,IF($J$9=16,'Jeunes Plants'!BA781,IF($J$9=17,'Jeunes Plants'!BB781,IF($J$9=18,'Jeunes Plants'!BC781,IF($J$9=19,'Jeunes Plants'!BD781,IF($J$9=20,'Jeunes Plants'!BE781,IF($J$9=21,'Jeunes Plants'!BF781,IF($J$9=22,'Jeunes Plants'!BG781,IF($J$9=23,'Jeunes Plants'!BH781,IF($J$9=24,'Jeunes Plants'!BI781,IF($J$9=25,'Jeunes Plants'!BJ781,IF($J$9=26,'Jeunes Plants'!BK781,IF($J$9=27,'Jeunes Plants'!BL781,IF($J$9=28,'Jeunes Plants'!BM781,IF($J$9=29,'Jeunes Plants'!BN781,IF($J$9=30,'Jeunes Plants'!BO781,IF($J$9=31,'Jeunes Plants'!BP781,IF($J$9=32,'Jeunes Plants'!BQ781,IF($J$9=33,'Jeunes Plants'!BR781,IF($J$9=34,'Jeunes Plants'!BS781,IF($J$9=35,'Jeunes Plants'!B12684,))))))))))))))))))))))))))))))))))))))))))))))))))))</f>
        <v>0</v>
      </c>
      <c r="K1070" s="103" t="str">
        <f>IF('Jeunes Plants'!R781=0,"","Erreur")</f>
        <v/>
      </c>
    </row>
    <row r="1071" spans="1:11" x14ac:dyDescent="0.25">
      <c r="A1071" s="103">
        <f>IF('Jeunes Plants'!A782&lt;&gt;"",'Jeunes Plants'!A782,"")</f>
        <v>25205</v>
      </c>
      <c r="B1071" s="103" t="str">
        <f>IF('Jeunes Plants'!L782&lt;&gt;"",'Jeunes Plants'!L782,"")</f>
        <v>S7</v>
      </c>
      <c r="C1071" s="107" t="str">
        <f>IF('Jeunes Plants'!B782&lt;&gt;"",'Jeunes Plants'!B782,"")</f>
        <v>PETUNIA SURFINIA</v>
      </c>
      <c r="D1071" s="107" t="str">
        <f>IF('Jeunes Plants'!C782&lt;&gt;"",'Jeunes Plants'!C782,"")</f>
        <v>Big Pink</v>
      </c>
      <c r="E1071" s="103">
        <f>IF('Jeunes Plants'!H782&lt;&gt;"",'Jeunes Plants'!H782,"")</f>
        <v>6</v>
      </c>
      <c r="F1071" s="103" t="str">
        <f>IF('Jeunes Plants'!E782&lt;&gt;"",'Jeunes Plants'!E782,"")</f>
        <v>B</v>
      </c>
      <c r="G1071" s="103" t="str">
        <f>IF('Jeunes Plants'!N782&lt;&gt;"",'Jeunes Plants'!N782,"")</f>
        <v>M3</v>
      </c>
      <c r="H1071" s="103" t="str">
        <f>IF('Jeunes Plants'!I782&lt;&gt;"",'Jeunes Plants'!I782,"")</f>
        <v>A</v>
      </c>
      <c r="I1071" s="103">
        <f>IF('Jeunes Plants'!J782&lt;&gt;"",'Jeunes Plants'!J782,"")</f>
        <v>0.06</v>
      </c>
      <c r="J1071" s="103">
        <f>IF($J$9=36,'Jeunes Plants'!U782,IF($J$9=37,'Jeunes Plants'!V782,IF($J$9=38,'Jeunes Plants'!W782,IF($J$9=39,'Jeunes Plants'!X782,IF($J$9=40,'Jeunes Plants'!Y782,IF($J$9=41,'Jeunes Plants'!Z782,IF($J$9=42,'Jeunes Plants'!AA782,IF($J$9=43,'Jeunes Plants'!AB782,IF($J$9=44,'Jeunes Plants'!AC782,IF($J$9=45,'Jeunes Plants'!AD782,IF($J$9=46,'Jeunes Plants'!AE782,IF($J$9=47,'Jeunes Plants'!AF782,IF($J$9=48,'Jeunes Plants'!AG782,IF($J$9=49,'Jeunes Plants'!AH782,IF($J$9=50,'Jeunes Plants'!AI782,IF($J$9=51,'Jeunes Plants'!AJ782,IF($J$9=52,'Jeunes Plants'!AK782,IF($J$9=1,'Jeunes Plants'!AL782,IF($J$9=2,'Jeunes Plants'!AM782,IF($J$9=3,'Jeunes Plants'!AN782,IF($J$9=4,'Jeunes Plants'!AO782,IF($J$9=5,'Jeunes Plants'!AP782,IF($J$9=6,'Jeunes Plants'!AQ782,IF($J$9=7,'Jeunes Plants'!AR782,IF($J$9=8,'Jeunes Plants'!AS782,IF($J$9=9,'Jeunes Plants'!AT782,IF($J$9=10,'Jeunes Plants'!AU782,IF($J$9=11,'Jeunes Plants'!AV782,IF($J$9=12,'Jeunes Plants'!AW782,IF($J$9=13,'Jeunes Plants'!AX782,IF($J$9=14,'Jeunes Plants'!AY782,IF($J$9=15,'Jeunes Plants'!AZ782,IF($J$9=16,'Jeunes Plants'!BA782,IF($J$9=17,'Jeunes Plants'!BB782,IF($J$9=18,'Jeunes Plants'!BC782,IF($J$9=19,'Jeunes Plants'!BD782,IF($J$9=20,'Jeunes Plants'!BE782,IF($J$9=21,'Jeunes Plants'!BF782,IF($J$9=22,'Jeunes Plants'!BG782,IF($J$9=23,'Jeunes Plants'!BH782,IF($J$9=24,'Jeunes Plants'!BI782,IF($J$9=25,'Jeunes Plants'!BJ782,IF($J$9=26,'Jeunes Plants'!BK782,IF($J$9=27,'Jeunes Plants'!BL782,IF($J$9=28,'Jeunes Plants'!BM782,IF($J$9=29,'Jeunes Plants'!BN782,IF($J$9=30,'Jeunes Plants'!BO782,IF($J$9=31,'Jeunes Plants'!BP782,IF($J$9=32,'Jeunes Plants'!BQ782,IF($J$9=33,'Jeunes Plants'!BR782,IF($J$9=34,'Jeunes Plants'!BS782,IF($J$9=35,'Jeunes Plants'!B12685,))))))))))))))))))))))))))))))))))))))))))))))))))))</f>
        <v>0</v>
      </c>
      <c r="K1071" s="103" t="str">
        <f>IF('Jeunes Plants'!R782=0,"","Erreur")</f>
        <v/>
      </c>
    </row>
    <row r="1072" spans="1:11" x14ac:dyDescent="0.25">
      <c r="A1072" s="103">
        <f>IF('Jeunes Plants'!A783&lt;&gt;"",'Jeunes Plants'!A783,"")</f>
        <v>25206</v>
      </c>
      <c r="B1072" s="103" t="str">
        <f>IF('Jeunes Plants'!L783&lt;&gt;"",'Jeunes Plants'!L783,"")</f>
        <v>S7</v>
      </c>
      <c r="C1072" s="107" t="str">
        <f>IF('Jeunes Plants'!B783&lt;&gt;"",'Jeunes Plants'!B783,"")</f>
        <v>PETUNIA SURFINIA</v>
      </c>
      <c r="D1072" s="107" t="str">
        <f>IF('Jeunes Plants'!C783&lt;&gt;"",'Jeunes Plants'!C783,"")</f>
        <v>Big Red</v>
      </c>
      <c r="E1072" s="103">
        <f>IF('Jeunes Plants'!H783&lt;&gt;"",'Jeunes Plants'!H783,"")</f>
        <v>6</v>
      </c>
      <c r="F1072" s="103" t="str">
        <f>IF('Jeunes Plants'!E783&lt;&gt;"",'Jeunes Plants'!E783,"")</f>
        <v>B</v>
      </c>
      <c r="G1072" s="103" t="str">
        <f>IF('Jeunes Plants'!N783&lt;&gt;"",'Jeunes Plants'!N783,"")</f>
        <v>M3</v>
      </c>
      <c r="H1072" s="103" t="str">
        <f>IF('Jeunes Plants'!I783&lt;&gt;"",'Jeunes Plants'!I783,"")</f>
        <v>A</v>
      </c>
      <c r="I1072" s="103">
        <f>IF('Jeunes Plants'!J783&lt;&gt;"",'Jeunes Plants'!J783,"")</f>
        <v>0.06</v>
      </c>
      <c r="J1072" s="103">
        <f>IF($J$9=36,'Jeunes Plants'!U783,IF($J$9=37,'Jeunes Plants'!V783,IF($J$9=38,'Jeunes Plants'!W783,IF($J$9=39,'Jeunes Plants'!X783,IF($J$9=40,'Jeunes Plants'!Y783,IF($J$9=41,'Jeunes Plants'!Z783,IF($J$9=42,'Jeunes Plants'!AA783,IF($J$9=43,'Jeunes Plants'!AB783,IF($J$9=44,'Jeunes Plants'!AC783,IF($J$9=45,'Jeunes Plants'!AD783,IF($J$9=46,'Jeunes Plants'!AE783,IF($J$9=47,'Jeunes Plants'!AF783,IF($J$9=48,'Jeunes Plants'!AG783,IF($J$9=49,'Jeunes Plants'!AH783,IF($J$9=50,'Jeunes Plants'!AI783,IF($J$9=51,'Jeunes Plants'!AJ783,IF($J$9=52,'Jeunes Plants'!AK783,IF($J$9=1,'Jeunes Plants'!AL783,IF($J$9=2,'Jeunes Plants'!AM783,IF($J$9=3,'Jeunes Plants'!AN783,IF($J$9=4,'Jeunes Plants'!AO783,IF($J$9=5,'Jeunes Plants'!AP783,IF($J$9=6,'Jeunes Plants'!AQ783,IF($J$9=7,'Jeunes Plants'!AR783,IF($J$9=8,'Jeunes Plants'!AS783,IF($J$9=9,'Jeunes Plants'!AT783,IF($J$9=10,'Jeunes Plants'!AU783,IF($J$9=11,'Jeunes Plants'!AV783,IF($J$9=12,'Jeunes Plants'!AW783,IF($J$9=13,'Jeunes Plants'!AX783,IF($J$9=14,'Jeunes Plants'!AY783,IF($J$9=15,'Jeunes Plants'!AZ783,IF($J$9=16,'Jeunes Plants'!BA783,IF($J$9=17,'Jeunes Plants'!BB783,IF($J$9=18,'Jeunes Plants'!BC783,IF($J$9=19,'Jeunes Plants'!BD783,IF($J$9=20,'Jeunes Plants'!BE783,IF($J$9=21,'Jeunes Plants'!BF783,IF($J$9=22,'Jeunes Plants'!BG783,IF($J$9=23,'Jeunes Plants'!BH783,IF($J$9=24,'Jeunes Plants'!BI783,IF($J$9=25,'Jeunes Plants'!BJ783,IF($J$9=26,'Jeunes Plants'!BK783,IF($J$9=27,'Jeunes Plants'!BL783,IF($J$9=28,'Jeunes Plants'!BM783,IF($J$9=29,'Jeunes Plants'!BN783,IF($J$9=30,'Jeunes Plants'!BO783,IF($J$9=31,'Jeunes Plants'!BP783,IF($J$9=32,'Jeunes Plants'!BQ783,IF($J$9=33,'Jeunes Plants'!BR783,IF($J$9=34,'Jeunes Plants'!BS783,IF($J$9=35,'Jeunes Plants'!B12686,))))))))))))))))))))))))))))))))))))))))))))))))))))</f>
        <v>0</v>
      </c>
      <c r="K1072" s="103" t="str">
        <f>IF('Jeunes Plants'!R783=0,"","Erreur")</f>
        <v/>
      </c>
    </row>
    <row r="1073" spans="1:11" x14ac:dyDescent="0.25">
      <c r="A1073" s="103">
        <f>IF('Jeunes Plants'!A784&lt;&gt;"",'Jeunes Plants'!A784,"")</f>
        <v>2672</v>
      </c>
      <c r="B1073" s="103" t="str">
        <f>IF('Jeunes Plants'!L784&lt;&gt;"",'Jeunes Plants'!L784,"")</f>
        <v>S7</v>
      </c>
      <c r="C1073" s="107" t="str">
        <f>IF('Jeunes Plants'!B784&lt;&gt;"",'Jeunes Plants'!B784,"")</f>
        <v>PETUNIA SURFINIA</v>
      </c>
      <c r="D1073" s="107" t="str">
        <f>IF('Jeunes Plants'!C784&lt;&gt;"",'Jeunes Plants'!C784,"")</f>
        <v xml:space="preserve">Burgundy </v>
      </c>
      <c r="E1073" s="103">
        <f>IF('Jeunes Plants'!H784&lt;&gt;"",'Jeunes Plants'!H784,"")</f>
        <v>6</v>
      </c>
      <c r="F1073" s="103" t="str">
        <f>IF('Jeunes Plants'!E784&lt;&gt;"",'Jeunes Plants'!E784,"")</f>
        <v>B</v>
      </c>
      <c r="G1073" s="103" t="str">
        <f>IF('Jeunes Plants'!N784&lt;&gt;"",'Jeunes Plants'!N784,"")</f>
        <v>M3</v>
      </c>
      <c r="H1073" s="103" t="str">
        <f>IF('Jeunes Plants'!I784&lt;&gt;"",'Jeunes Plants'!I784,"")</f>
        <v>A</v>
      </c>
      <c r="I1073" s="103">
        <f>IF('Jeunes Plants'!J784&lt;&gt;"",'Jeunes Plants'!J784,"")</f>
        <v>0.06</v>
      </c>
      <c r="J1073" s="103">
        <f>IF($J$9=36,'Jeunes Plants'!U784,IF($J$9=37,'Jeunes Plants'!V784,IF($J$9=38,'Jeunes Plants'!W784,IF($J$9=39,'Jeunes Plants'!X784,IF($J$9=40,'Jeunes Plants'!Y784,IF($J$9=41,'Jeunes Plants'!Z784,IF($J$9=42,'Jeunes Plants'!AA784,IF($J$9=43,'Jeunes Plants'!AB784,IF($J$9=44,'Jeunes Plants'!AC784,IF($J$9=45,'Jeunes Plants'!AD784,IF($J$9=46,'Jeunes Plants'!AE784,IF($J$9=47,'Jeunes Plants'!AF784,IF($J$9=48,'Jeunes Plants'!AG784,IF($J$9=49,'Jeunes Plants'!AH784,IF($J$9=50,'Jeunes Plants'!AI784,IF($J$9=51,'Jeunes Plants'!AJ784,IF($J$9=52,'Jeunes Plants'!AK784,IF($J$9=1,'Jeunes Plants'!AL784,IF($J$9=2,'Jeunes Plants'!AM784,IF($J$9=3,'Jeunes Plants'!AN784,IF($J$9=4,'Jeunes Plants'!AO784,IF($J$9=5,'Jeunes Plants'!AP784,IF($J$9=6,'Jeunes Plants'!AQ784,IF($J$9=7,'Jeunes Plants'!AR784,IF($J$9=8,'Jeunes Plants'!AS784,IF($J$9=9,'Jeunes Plants'!AT784,IF($J$9=10,'Jeunes Plants'!AU784,IF($J$9=11,'Jeunes Plants'!AV784,IF($J$9=12,'Jeunes Plants'!AW784,IF($J$9=13,'Jeunes Plants'!AX784,IF($J$9=14,'Jeunes Plants'!AY784,IF($J$9=15,'Jeunes Plants'!AZ784,IF($J$9=16,'Jeunes Plants'!BA784,IF($J$9=17,'Jeunes Plants'!BB784,IF($J$9=18,'Jeunes Plants'!BC784,IF($J$9=19,'Jeunes Plants'!BD784,IF($J$9=20,'Jeunes Plants'!BE784,IF($J$9=21,'Jeunes Plants'!BF784,IF($J$9=22,'Jeunes Plants'!BG784,IF($J$9=23,'Jeunes Plants'!BH784,IF($J$9=24,'Jeunes Plants'!BI784,IF($J$9=25,'Jeunes Plants'!BJ784,IF($J$9=26,'Jeunes Plants'!BK784,IF($J$9=27,'Jeunes Plants'!BL784,IF($J$9=28,'Jeunes Plants'!BM784,IF($J$9=29,'Jeunes Plants'!BN784,IF($J$9=30,'Jeunes Plants'!BO784,IF($J$9=31,'Jeunes Plants'!BP784,IF($J$9=32,'Jeunes Plants'!BQ784,IF($J$9=33,'Jeunes Plants'!BR784,IF($J$9=34,'Jeunes Plants'!BS784,IF($J$9=35,'Jeunes Plants'!B12687,))))))))))))))))))))))))))))))))))))))))))))))))))))</f>
        <v>0</v>
      </c>
      <c r="K1073" s="103" t="str">
        <f>IF('Jeunes Plants'!R784=0,"","Erreur")</f>
        <v/>
      </c>
    </row>
    <row r="1074" spans="1:11" x14ac:dyDescent="0.25">
      <c r="A1074" s="103">
        <f>IF('Jeunes Plants'!A785&lt;&gt;"",'Jeunes Plants'!A785,"")</f>
        <v>25207</v>
      </c>
      <c r="B1074" s="103" t="str">
        <f>IF('Jeunes Plants'!L785&lt;&gt;"",'Jeunes Plants'!L785,"")</f>
        <v>S7</v>
      </c>
      <c r="C1074" s="107" t="str">
        <f>IF('Jeunes Plants'!B785&lt;&gt;"",'Jeunes Plants'!B785,"")</f>
        <v>PETUNIA SURFINIA</v>
      </c>
      <c r="D1074" s="107" t="str">
        <f>IF('Jeunes Plants'!C785&lt;&gt;"",'Jeunes Plants'!C785,"")</f>
        <v>Burgundy Yellow Picotee</v>
      </c>
      <c r="E1074" s="103">
        <f>IF('Jeunes Plants'!H785&lt;&gt;"",'Jeunes Plants'!H785,"")</f>
        <v>6</v>
      </c>
      <c r="F1074" s="103" t="str">
        <f>IF('Jeunes Plants'!E785&lt;&gt;"",'Jeunes Plants'!E785,"")</f>
        <v>B</v>
      </c>
      <c r="G1074" s="103" t="str">
        <f>IF('Jeunes Plants'!N785&lt;&gt;"",'Jeunes Plants'!N785,"")</f>
        <v>M3</v>
      </c>
      <c r="H1074" s="103" t="str">
        <f>IF('Jeunes Plants'!I785&lt;&gt;"",'Jeunes Plants'!I785,"")</f>
        <v>A</v>
      </c>
      <c r="I1074" s="103">
        <f>IF('Jeunes Plants'!J785&lt;&gt;"",'Jeunes Plants'!J785,"")</f>
        <v>0.06</v>
      </c>
      <c r="J1074" s="103">
        <f>IF($J$9=36,'Jeunes Plants'!U785,IF($J$9=37,'Jeunes Plants'!V785,IF($J$9=38,'Jeunes Plants'!W785,IF($J$9=39,'Jeunes Plants'!X785,IF($J$9=40,'Jeunes Plants'!Y785,IF($J$9=41,'Jeunes Plants'!Z785,IF($J$9=42,'Jeunes Plants'!AA785,IF($J$9=43,'Jeunes Plants'!AB785,IF($J$9=44,'Jeunes Plants'!AC785,IF($J$9=45,'Jeunes Plants'!AD785,IF($J$9=46,'Jeunes Plants'!AE785,IF($J$9=47,'Jeunes Plants'!AF785,IF($J$9=48,'Jeunes Plants'!AG785,IF($J$9=49,'Jeunes Plants'!AH785,IF($J$9=50,'Jeunes Plants'!AI785,IF($J$9=51,'Jeunes Plants'!AJ785,IF($J$9=52,'Jeunes Plants'!AK785,IF($J$9=1,'Jeunes Plants'!AL785,IF($J$9=2,'Jeunes Plants'!AM785,IF($J$9=3,'Jeunes Plants'!AN785,IF($J$9=4,'Jeunes Plants'!AO785,IF($J$9=5,'Jeunes Plants'!AP785,IF($J$9=6,'Jeunes Plants'!AQ785,IF($J$9=7,'Jeunes Plants'!AR785,IF($J$9=8,'Jeunes Plants'!AS785,IF($J$9=9,'Jeunes Plants'!AT785,IF($J$9=10,'Jeunes Plants'!AU785,IF($J$9=11,'Jeunes Plants'!AV785,IF($J$9=12,'Jeunes Plants'!AW785,IF($J$9=13,'Jeunes Plants'!AX785,IF($J$9=14,'Jeunes Plants'!AY785,IF($J$9=15,'Jeunes Plants'!AZ785,IF($J$9=16,'Jeunes Plants'!BA785,IF($J$9=17,'Jeunes Plants'!BB785,IF($J$9=18,'Jeunes Plants'!BC785,IF($J$9=19,'Jeunes Plants'!BD785,IF($J$9=20,'Jeunes Plants'!BE785,IF($J$9=21,'Jeunes Plants'!BF785,IF($J$9=22,'Jeunes Plants'!BG785,IF($J$9=23,'Jeunes Plants'!BH785,IF($J$9=24,'Jeunes Plants'!BI785,IF($J$9=25,'Jeunes Plants'!BJ785,IF($J$9=26,'Jeunes Plants'!BK785,IF($J$9=27,'Jeunes Plants'!BL785,IF($J$9=28,'Jeunes Plants'!BM785,IF($J$9=29,'Jeunes Plants'!BN785,IF($J$9=30,'Jeunes Plants'!BO785,IF($J$9=31,'Jeunes Plants'!BP785,IF($J$9=32,'Jeunes Plants'!BQ785,IF($J$9=33,'Jeunes Plants'!BR785,IF($J$9=34,'Jeunes Plants'!BS785,IF($J$9=35,'Jeunes Plants'!B12688,))))))))))))))))))))))))))))))))))))))))))))))))))))</f>
        <v>0</v>
      </c>
      <c r="K1074" s="103" t="str">
        <f>IF('Jeunes Plants'!R785=0,"","Erreur")</f>
        <v/>
      </c>
    </row>
    <row r="1075" spans="1:11" x14ac:dyDescent="0.25">
      <c r="A1075" s="103">
        <f>IF('Jeunes Plants'!A786&lt;&gt;"",'Jeunes Plants'!A786,"")</f>
        <v>13699</v>
      </c>
      <c r="B1075" s="103" t="str">
        <f>IF('Jeunes Plants'!L786&lt;&gt;"",'Jeunes Plants'!L786,"")</f>
        <v>S7</v>
      </c>
      <c r="C1075" s="107" t="str">
        <f>IF('Jeunes Plants'!B786&lt;&gt;"",'Jeunes Plants'!B786,"")</f>
        <v>PETUNIA SURFINIA</v>
      </c>
      <c r="D1075" s="107" t="str">
        <f>IF('Jeunes Plants'!C786&lt;&gt;"",'Jeunes Plants'!C786,"")</f>
        <v xml:space="preserve">Coral Morn </v>
      </c>
      <c r="E1075" s="103">
        <f>IF('Jeunes Plants'!H786&lt;&gt;"",'Jeunes Plants'!H786,"")</f>
        <v>6</v>
      </c>
      <c r="F1075" s="103" t="str">
        <f>IF('Jeunes Plants'!E786&lt;&gt;"",'Jeunes Plants'!E786,"")</f>
        <v>B</v>
      </c>
      <c r="G1075" s="103" t="str">
        <f>IF('Jeunes Plants'!N786&lt;&gt;"",'Jeunes Plants'!N786,"")</f>
        <v>M3</v>
      </c>
      <c r="H1075" s="103" t="str">
        <f>IF('Jeunes Plants'!I786&lt;&gt;"",'Jeunes Plants'!I786,"")</f>
        <v>A</v>
      </c>
      <c r="I1075" s="103">
        <f>IF('Jeunes Plants'!J786&lt;&gt;"",'Jeunes Plants'!J786,"")</f>
        <v>0.06</v>
      </c>
      <c r="J1075" s="103">
        <f>IF($J$9=36,'Jeunes Plants'!U786,IF($J$9=37,'Jeunes Plants'!V786,IF($J$9=38,'Jeunes Plants'!W786,IF($J$9=39,'Jeunes Plants'!X786,IF($J$9=40,'Jeunes Plants'!Y786,IF($J$9=41,'Jeunes Plants'!Z786,IF($J$9=42,'Jeunes Plants'!AA786,IF($J$9=43,'Jeunes Plants'!AB786,IF($J$9=44,'Jeunes Plants'!AC786,IF($J$9=45,'Jeunes Plants'!AD786,IF($J$9=46,'Jeunes Plants'!AE786,IF($J$9=47,'Jeunes Plants'!AF786,IF($J$9=48,'Jeunes Plants'!AG786,IF($J$9=49,'Jeunes Plants'!AH786,IF($J$9=50,'Jeunes Plants'!AI786,IF($J$9=51,'Jeunes Plants'!AJ786,IF($J$9=52,'Jeunes Plants'!AK786,IF($J$9=1,'Jeunes Plants'!AL786,IF($J$9=2,'Jeunes Plants'!AM786,IF($J$9=3,'Jeunes Plants'!AN786,IF($J$9=4,'Jeunes Plants'!AO786,IF($J$9=5,'Jeunes Plants'!AP786,IF($J$9=6,'Jeunes Plants'!AQ786,IF($J$9=7,'Jeunes Plants'!AR786,IF($J$9=8,'Jeunes Plants'!AS786,IF($J$9=9,'Jeunes Plants'!AT786,IF($J$9=10,'Jeunes Plants'!AU786,IF($J$9=11,'Jeunes Plants'!AV786,IF($J$9=12,'Jeunes Plants'!AW786,IF($J$9=13,'Jeunes Plants'!AX786,IF($J$9=14,'Jeunes Plants'!AY786,IF($J$9=15,'Jeunes Plants'!AZ786,IF($J$9=16,'Jeunes Plants'!BA786,IF($J$9=17,'Jeunes Plants'!BB786,IF($J$9=18,'Jeunes Plants'!BC786,IF($J$9=19,'Jeunes Plants'!BD786,IF($J$9=20,'Jeunes Plants'!BE786,IF($J$9=21,'Jeunes Plants'!BF786,IF($J$9=22,'Jeunes Plants'!BG786,IF($J$9=23,'Jeunes Plants'!BH786,IF($J$9=24,'Jeunes Plants'!BI786,IF($J$9=25,'Jeunes Plants'!BJ786,IF($J$9=26,'Jeunes Plants'!BK786,IF($J$9=27,'Jeunes Plants'!BL786,IF($J$9=28,'Jeunes Plants'!BM786,IF($J$9=29,'Jeunes Plants'!BN786,IF($J$9=30,'Jeunes Plants'!BO786,IF($J$9=31,'Jeunes Plants'!BP786,IF($J$9=32,'Jeunes Plants'!BQ786,IF($J$9=33,'Jeunes Plants'!BR786,IF($J$9=34,'Jeunes Plants'!BS786,IF($J$9=35,'Jeunes Plants'!B12689,))))))))))))))))))))))))))))))))))))))))))))))))))))</f>
        <v>0</v>
      </c>
      <c r="K1075" s="103" t="str">
        <f>IF('Jeunes Plants'!R786=0,"","Erreur")</f>
        <v/>
      </c>
    </row>
    <row r="1076" spans="1:11" x14ac:dyDescent="0.25">
      <c r="A1076" s="103">
        <f>IF('Jeunes Plants'!A787&lt;&gt;"",'Jeunes Plants'!A787,"")</f>
        <v>11619</v>
      </c>
      <c r="B1076" s="103" t="str">
        <f>IF('Jeunes Plants'!L787&lt;&gt;"",'Jeunes Plants'!L787,"")</f>
        <v>S7</v>
      </c>
      <c r="C1076" s="107" t="str">
        <f>IF('Jeunes Plants'!B787&lt;&gt;"",'Jeunes Plants'!B787,"")</f>
        <v>PETUNIA SURFINIA</v>
      </c>
      <c r="D1076" s="107" t="str">
        <f>IF('Jeunes Plants'!C787&lt;&gt;"",'Jeunes Plants'!C787,"")</f>
        <v xml:space="preserve">Deep Red </v>
      </c>
      <c r="E1076" s="103">
        <f>IF('Jeunes Plants'!H787&lt;&gt;"",'Jeunes Plants'!H787,"")</f>
        <v>6</v>
      </c>
      <c r="F1076" s="103" t="str">
        <f>IF('Jeunes Plants'!E787&lt;&gt;"",'Jeunes Plants'!E787,"")</f>
        <v>B</v>
      </c>
      <c r="G1076" s="103" t="str">
        <f>IF('Jeunes Plants'!N787&lt;&gt;"",'Jeunes Plants'!N787,"")</f>
        <v>M3</v>
      </c>
      <c r="H1076" s="103" t="str">
        <f>IF('Jeunes Plants'!I787&lt;&gt;"",'Jeunes Plants'!I787,"")</f>
        <v>A</v>
      </c>
      <c r="I1076" s="103">
        <f>IF('Jeunes Plants'!J787&lt;&gt;"",'Jeunes Plants'!J787,"")</f>
        <v>0.06</v>
      </c>
      <c r="J1076" s="103">
        <f>IF($J$9=36,'Jeunes Plants'!U787,IF($J$9=37,'Jeunes Plants'!V787,IF($J$9=38,'Jeunes Plants'!W787,IF($J$9=39,'Jeunes Plants'!X787,IF($J$9=40,'Jeunes Plants'!Y787,IF($J$9=41,'Jeunes Plants'!Z787,IF($J$9=42,'Jeunes Plants'!AA787,IF($J$9=43,'Jeunes Plants'!AB787,IF($J$9=44,'Jeunes Plants'!AC787,IF($J$9=45,'Jeunes Plants'!AD787,IF($J$9=46,'Jeunes Plants'!AE787,IF($J$9=47,'Jeunes Plants'!AF787,IF($J$9=48,'Jeunes Plants'!AG787,IF($J$9=49,'Jeunes Plants'!AH787,IF($J$9=50,'Jeunes Plants'!AI787,IF($J$9=51,'Jeunes Plants'!AJ787,IF($J$9=52,'Jeunes Plants'!AK787,IF($J$9=1,'Jeunes Plants'!AL787,IF($J$9=2,'Jeunes Plants'!AM787,IF($J$9=3,'Jeunes Plants'!AN787,IF($J$9=4,'Jeunes Plants'!AO787,IF($J$9=5,'Jeunes Plants'!AP787,IF($J$9=6,'Jeunes Plants'!AQ787,IF($J$9=7,'Jeunes Plants'!AR787,IF($J$9=8,'Jeunes Plants'!AS787,IF($J$9=9,'Jeunes Plants'!AT787,IF($J$9=10,'Jeunes Plants'!AU787,IF($J$9=11,'Jeunes Plants'!AV787,IF($J$9=12,'Jeunes Plants'!AW787,IF($J$9=13,'Jeunes Plants'!AX787,IF($J$9=14,'Jeunes Plants'!AY787,IF($J$9=15,'Jeunes Plants'!AZ787,IF($J$9=16,'Jeunes Plants'!BA787,IF($J$9=17,'Jeunes Plants'!BB787,IF($J$9=18,'Jeunes Plants'!BC787,IF($J$9=19,'Jeunes Plants'!BD787,IF($J$9=20,'Jeunes Plants'!BE787,IF($J$9=21,'Jeunes Plants'!BF787,IF($J$9=22,'Jeunes Plants'!BG787,IF($J$9=23,'Jeunes Plants'!BH787,IF($J$9=24,'Jeunes Plants'!BI787,IF($J$9=25,'Jeunes Plants'!BJ787,IF($J$9=26,'Jeunes Plants'!BK787,IF($J$9=27,'Jeunes Plants'!BL787,IF($J$9=28,'Jeunes Plants'!BM787,IF($J$9=29,'Jeunes Plants'!BN787,IF($J$9=30,'Jeunes Plants'!BO787,IF($J$9=31,'Jeunes Plants'!BP787,IF($J$9=32,'Jeunes Plants'!BQ787,IF($J$9=33,'Jeunes Plants'!BR787,IF($J$9=34,'Jeunes Plants'!BS787,IF($J$9=35,'Jeunes Plants'!B12690,))))))))))))))))))))))))))))))))))))))))))))))))))))</f>
        <v>0</v>
      </c>
      <c r="K1076" s="103" t="str">
        <f>IF('Jeunes Plants'!R787=0,"","Erreur")</f>
        <v/>
      </c>
    </row>
    <row r="1077" spans="1:11" x14ac:dyDescent="0.25">
      <c r="A1077" s="103">
        <f>IF('Jeunes Plants'!A788&lt;&gt;"",'Jeunes Plants'!A788,"")</f>
        <v>2972</v>
      </c>
      <c r="B1077" s="103" t="str">
        <f>IF('Jeunes Plants'!L788&lt;&gt;"",'Jeunes Plants'!L788,"")</f>
        <v>S7</v>
      </c>
      <c r="C1077" s="107" t="str">
        <f>IF('Jeunes Plants'!B788&lt;&gt;"",'Jeunes Plants'!B788,"")</f>
        <v>PETUNIA SURFINIA</v>
      </c>
      <c r="D1077" s="107" t="str">
        <f>IF('Jeunes Plants'!C788&lt;&gt;"",'Jeunes Plants'!C788,"")</f>
        <v xml:space="preserve">Giant Blue </v>
      </c>
      <c r="E1077" s="103">
        <f>IF('Jeunes Plants'!H788&lt;&gt;"",'Jeunes Plants'!H788,"")</f>
        <v>6</v>
      </c>
      <c r="F1077" s="103" t="str">
        <f>IF('Jeunes Plants'!E788&lt;&gt;"",'Jeunes Plants'!E788,"")</f>
        <v>B</v>
      </c>
      <c r="G1077" s="103" t="str">
        <f>IF('Jeunes Plants'!N788&lt;&gt;"",'Jeunes Plants'!N788,"")</f>
        <v>M3</v>
      </c>
      <c r="H1077" s="103" t="str">
        <f>IF('Jeunes Plants'!I788&lt;&gt;"",'Jeunes Plants'!I788,"")</f>
        <v>A</v>
      </c>
      <c r="I1077" s="103">
        <f>IF('Jeunes Plants'!J788&lt;&gt;"",'Jeunes Plants'!J788,"")</f>
        <v>0.06</v>
      </c>
      <c r="J1077" s="103">
        <f>IF($J$9=36,'Jeunes Plants'!U788,IF($J$9=37,'Jeunes Plants'!V788,IF($J$9=38,'Jeunes Plants'!W788,IF($J$9=39,'Jeunes Plants'!X788,IF($J$9=40,'Jeunes Plants'!Y788,IF($J$9=41,'Jeunes Plants'!Z788,IF($J$9=42,'Jeunes Plants'!AA788,IF($J$9=43,'Jeunes Plants'!AB788,IF($J$9=44,'Jeunes Plants'!AC788,IF($J$9=45,'Jeunes Plants'!AD788,IF($J$9=46,'Jeunes Plants'!AE788,IF($J$9=47,'Jeunes Plants'!AF788,IF($J$9=48,'Jeunes Plants'!AG788,IF($J$9=49,'Jeunes Plants'!AH788,IF($J$9=50,'Jeunes Plants'!AI788,IF($J$9=51,'Jeunes Plants'!AJ788,IF($J$9=52,'Jeunes Plants'!AK788,IF($J$9=1,'Jeunes Plants'!AL788,IF($J$9=2,'Jeunes Plants'!AM788,IF($J$9=3,'Jeunes Plants'!AN788,IF($J$9=4,'Jeunes Plants'!AO788,IF($J$9=5,'Jeunes Plants'!AP788,IF($J$9=6,'Jeunes Plants'!AQ788,IF($J$9=7,'Jeunes Plants'!AR788,IF($J$9=8,'Jeunes Plants'!AS788,IF($J$9=9,'Jeunes Plants'!AT788,IF($J$9=10,'Jeunes Plants'!AU788,IF($J$9=11,'Jeunes Plants'!AV788,IF($J$9=12,'Jeunes Plants'!AW788,IF($J$9=13,'Jeunes Plants'!AX788,IF($J$9=14,'Jeunes Plants'!AY788,IF($J$9=15,'Jeunes Plants'!AZ788,IF($J$9=16,'Jeunes Plants'!BA788,IF($J$9=17,'Jeunes Plants'!BB788,IF($J$9=18,'Jeunes Plants'!BC788,IF($J$9=19,'Jeunes Plants'!BD788,IF($J$9=20,'Jeunes Plants'!BE788,IF($J$9=21,'Jeunes Plants'!BF788,IF($J$9=22,'Jeunes Plants'!BG788,IF($J$9=23,'Jeunes Plants'!BH788,IF($J$9=24,'Jeunes Plants'!BI788,IF($J$9=25,'Jeunes Plants'!BJ788,IF($J$9=26,'Jeunes Plants'!BK788,IF($J$9=27,'Jeunes Plants'!BL788,IF($J$9=28,'Jeunes Plants'!BM788,IF($J$9=29,'Jeunes Plants'!BN788,IF($J$9=30,'Jeunes Plants'!BO788,IF($J$9=31,'Jeunes Plants'!BP788,IF($J$9=32,'Jeunes Plants'!BQ788,IF($J$9=33,'Jeunes Plants'!BR788,IF($J$9=34,'Jeunes Plants'!BS788,IF($J$9=35,'Jeunes Plants'!B12691,))))))))))))))))))))))))))))))))))))))))))))))))))))</f>
        <v>0</v>
      </c>
      <c r="K1077" s="103" t="str">
        <f>IF('Jeunes Plants'!R788=0,"","Erreur")</f>
        <v/>
      </c>
    </row>
    <row r="1078" spans="1:11" x14ac:dyDescent="0.25">
      <c r="A1078" s="103">
        <f>IF('Jeunes Plants'!A789&lt;&gt;"",'Jeunes Plants'!A789,"")</f>
        <v>1693</v>
      </c>
      <c r="B1078" s="103" t="str">
        <f>IF('Jeunes Plants'!L789&lt;&gt;"",'Jeunes Plants'!L789,"")</f>
        <v>S7</v>
      </c>
      <c r="C1078" s="107" t="str">
        <f>IF('Jeunes Plants'!B789&lt;&gt;"",'Jeunes Plants'!B789,"")</f>
        <v>PETUNIA SURFINIA</v>
      </c>
      <c r="D1078" s="107" t="str">
        <f>IF('Jeunes Plants'!C789&lt;&gt;"",'Jeunes Plants'!C789,"")</f>
        <v>Giant Purple</v>
      </c>
      <c r="E1078" s="103">
        <f>IF('Jeunes Plants'!H789&lt;&gt;"",'Jeunes Plants'!H789,"")</f>
        <v>6</v>
      </c>
      <c r="F1078" s="103" t="str">
        <f>IF('Jeunes Plants'!E789&lt;&gt;"",'Jeunes Plants'!E789,"")</f>
        <v>B</v>
      </c>
      <c r="G1078" s="103" t="str">
        <f>IF('Jeunes Plants'!N789&lt;&gt;"",'Jeunes Plants'!N789,"")</f>
        <v>M3</v>
      </c>
      <c r="H1078" s="103" t="str">
        <f>IF('Jeunes Plants'!I789&lt;&gt;"",'Jeunes Plants'!I789,"")</f>
        <v>A</v>
      </c>
      <c r="I1078" s="103">
        <f>IF('Jeunes Plants'!J789&lt;&gt;"",'Jeunes Plants'!J789,"")</f>
        <v>0.06</v>
      </c>
      <c r="J1078" s="103">
        <f>IF($J$9=36,'Jeunes Plants'!U789,IF($J$9=37,'Jeunes Plants'!V789,IF($J$9=38,'Jeunes Plants'!W789,IF($J$9=39,'Jeunes Plants'!X789,IF($J$9=40,'Jeunes Plants'!Y789,IF($J$9=41,'Jeunes Plants'!Z789,IF($J$9=42,'Jeunes Plants'!AA789,IF($J$9=43,'Jeunes Plants'!AB789,IF($J$9=44,'Jeunes Plants'!AC789,IF($J$9=45,'Jeunes Plants'!AD789,IF($J$9=46,'Jeunes Plants'!AE789,IF($J$9=47,'Jeunes Plants'!AF789,IF($J$9=48,'Jeunes Plants'!AG789,IF($J$9=49,'Jeunes Plants'!AH789,IF($J$9=50,'Jeunes Plants'!AI789,IF($J$9=51,'Jeunes Plants'!AJ789,IF($J$9=52,'Jeunes Plants'!AK789,IF($J$9=1,'Jeunes Plants'!AL789,IF($J$9=2,'Jeunes Plants'!AM789,IF($J$9=3,'Jeunes Plants'!AN789,IF($J$9=4,'Jeunes Plants'!AO789,IF($J$9=5,'Jeunes Plants'!AP789,IF($J$9=6,'Jeunes Plants'!AQ789,IF($J$9=7,'Jeunes Plants'!AR789,IF($J$9=8,'Jeunes Plants'!AS789,IF($J$9=9,'Jeunes Plants'!AT789,IF($J$9=10,'Jeunes Plants'!AU789,IF($J$9=11,'Jeunes Plants'!AV789,IF($J$9=12,'Jeunes Plants'!AW789,IF($J$9=13,'Jeunes Plants'!AX789,IF($J$9=14,'Jeunes Plants'!AY789,IF($J$9=15,'Jeunes Plants'!AZ789,IF($J$9=16,'Jeunes Plants'!BA789,IF($J$9=17,'Jeunes Plants'!BB789,IF($J$9=18,'Jeunes Plants'!BC789,IF($J$9=19,'Jeunes Plants'!BD789,IF($J$9=20,'Jeunes Plants'!BE789,IF($J$9=21,'Jeunes Plants'!BF789,IF($J$9=22,'Jeunes Plants'!BG789,IF($J$9=23,'Jeunes Plants'!BH789,IF($J$9=24,'Jeunes Plants'!BI789,IF($J$9=25,'Jeunes Plants'!BJ789,IF($J$9=26,'Jeunes Plants'!BK789,IF($J$9=27,'Jeunes Plants'!BL789,IF($J$9=28,'Jeunes Plants'!BM789,IF($J$9=29,'Jeunes Plants'!BN789,IF($J$9=30,'Jeunes Plants'!BO789,IF($J$9=31,'Jeunes Plants'!BP789,IF($J$9=32,'Jeunes Plants'!BQ789,IF($J$9=33,'Jeunes Plants'!BR789,IF($J$9=34,'Jeunes Plants'!BS789,IF($J$9=35,'Jeunes Plants'!B12692,))))))))))))))))))))))))))))))))))))))))))))))))))))</f>
        <v>0</v>
      </c>
      <c r="K1078" s="103" t="str">
        <f>IF('Jeunes Plants'!R789=0,"","Erreur")</f>
        <v/>
      </c>
    </row>
    <row r="1079" spans="1:11" x14ac:dyDescent="0.25">
      <c r="A1079" s="103">
        <f>IF('Jeunes Plants'!A790&lt;&gt;"",'Jeunes Plants'!A790,"")</f>
        <v>12321</v>
      </c>
      <c r="B1079" s="103" t="str">
        <f>IF('Jeunes Plants'!L790&lt;&gt;"",'Jeunes Plants'!L790,"")</f>
        <v>S7</v>
      </c>
      <c r="C1079" s="107" t="str">
        <f>IF('Jeunes Plants'!B790&lt;&gt;"",'Jeunes Plants'!B790,"")</f>
        <v>PETUNIA SURFINIA</v>
      </c>
      <c r="D1079" s="107" t="str">
        <f>IF('Jeunes Plants'!C790&lt;&gt;"",'Jeunes Plants'!C790,"")</f>
        <v>Heavenly Blue</v>
      </c>
      <c r="E1079" s="103">
        <f>IF('Jeunes Plants'!H790&lt;&gt;"",'Jeunes Plants'!H790,"")</f>
        <v>6</v>
      </c>
      <c r="F1079" s="103" t="str">
        <f>IF('Jeunes Plants'!E790&lt;&gt;"",'Jeunes Plants'!E790,"")</f>
        <v>B</v>
      </c>
      <c r="G1079" s="103" t="str">
        <f>IF('Jeunes Plants'!N790&lt;&gt;"",'Jeunes Plants'!N790,"")</f>
        <v>M3</v>
      </c>
      <c r="H1079" s="103" t="str">
        <f>IF('Jeunes Plants'!I790&lt;&gt;"",'Jeunes Plants'!I790,"")</f>
        <v>A</v>
      </c>
      <c r="I1079" s="103">
        <f>IF('Jeunes Plants'!J790&lt;&gt;"",'Jeunes Plants'!J790,"")</f>
        <v>0.06</v>
      </c>
      <c r="J1079" s="103">
        <f>IF($J$9=36,'Jeunes Plants'!U790,IF($J$9=37,'Jeunes Plants'!V790,IF($J$9=38,'Jeunes Plants'!W790,IF($J$9=39,'Jeunes Plants'!X790,IF($J$9=40,'Jeunes Plants'!Y790,IF($J$9=41,'Jeunes Plants'!Z790,IF($J$9=42,'Jeunes Plants'!AA790,IF($J$9=43,'Jeunes Plants'!AB790,IF($J$9=44,'Jeunes Plants'!AC790,IF($J$9=45,'Jeunes Plants'!AD790,IF($J$9=46,'Jeunes Plants'!AE790,IF($J$9=47,'Jeunes Plants'!AF790,IF($J$9=48,'Jeunes Plants'!AG790,IF($J$9=49,'Jeunes Plants'!AH790,IF($J$9=50,'Jeunes Plants'!AI790,IF($J$9=51,'Jeunes Plants'!AJ790,IF($J$9=52,'Jeunes Plants'!AK790,IF($J$9=1,'Jeunes Plants'!AL790,IF($J$9=2,'Jeunes Plants'!AM790,IF($J$9=3,'Jeunes Plants'!AN790,IF($J$9=4,'Jeunes Plants'!AO790,IF($J$9=5,'Jeunes Plants'!AP790,IF($J$9=6,'Jeunes Plants'!AQ790,IF($J$9=7,'Jeunes Plants'!AR790,IF($J$9=8,'Jeunes Plants'!AS790,IF($J$9=9,'Jeunes Plants'!AT790,IF($J$9=10,'Jeunes Plants'!AU790,IF($J$9=11,'Jeunes Plants'!AV790,IF($J$9=12,'Jeunes Plants'!AW790,IF($J$9=13,'Jeunes Plants'!AX790,IF($J$9=14,'Jeunes Plants'!AY790,IF($J$9=15,'Jeunes Plants'!AZ790,IF($J$9=16,'Jeunes Plants'!BA790,IF($J$9=17,'Jeunes Plants'!BB790,IF($J$9=18,'Jeunes Plants'!BC790,IF($J$9=19,'Jeunes Plants'!BD790,IF($J$9=20,'Jeunes Plants'!BE790,IF($J$9=21,'Jeunes Plants'!BF790,IF($J$9=22,'Jeunes Plants'!BG790,IF($J$9=23,'Jeunes Plants'!BH790,IF($J$9=24,'Jeunes Plants'!BI790,IF($J$9=25,'Jeunes Plants'!BJ790,IF($J$9=26,'Jeunes Plants'!BK790,IF($J$9=27,'Jeunes Plants'!BL790,IF($J$9=28,'Jeunes Plants'!BM790,IF($J$9=29,'Jeunes Plants'!BN790,IF($J$9=30,'Jeunes Plants'!BO790,IF($J$9=31,'Jeunes Plants'!BP790,IF($J$9=32,'Jeunes Plants'!BQ790,IF($J$9=33,'Jeunes Plants'!BR790,IF($J$9=34,'Jeunes Plants'!BS790,IF($J$9=35,'Jeunes Plants'!B12693,))))))))))))))))))))))))))))))))))))))))))))))))))))</f>
        <v>0</v>
      </c>
      <c r="K1079" s="103" t="str">
        <f>IF('Jeunes Plants'!R790=0,"","Erreur")</f>
        <v/>
      </c>
    </row>
    <row r="1080" spans="1:11" x14ac:dyDescent="0.25">
      <c r="A1080" s="103">
        <f>IF('Jeunes Plants'!A791&lt;&gt;"",'Jeunes Plants'!A791,"")</f>
        <v>26015</v>
      </c>
      <c r="B1080" s="103" t="str">
        <f>IF('Jeunes Plants'!L791&lt;&gt;"",'Jeunes Plants'!L791,"")</f>
        <v>S7</v>
      </c>
      <c r="C1080" s="107" t="str">
        <f>IF('Jeunes Plants'!B791&lt;&gt;"",'Jeunes Plants'!B791,"")</f>
        <v>PETUNIA SURFINIA</v>
      </c>
      <c r="D1080" s="107" t="str">
        <f>IF('Jeunes Plants'!C791&lt;&gt;"",'Jeunes Plants'!C791,"")</f>
        <v>Hot Cherry</v>
      </c>
      <c r="E1080" s="103">
        <f>IF('Jeunes Plants'!H791&lt;&gt;"",'Jeunes Plants'!H791,"")</f>
        <v>6</v>
      </c>
      <c r="F1080" s="103" t="str">
        <f>IF('Jeunes Plants'!E791&lt;&gt;"",'Jeunes Plants'!E791,"")</f>
        <v>B</v>
      </c>
      <c r="G1080" s="103" t="str">
        <f>IF('Jeunes Plants'!N791&lt;&gt;"",'Jeunes Plants'!N791,"")</f>
        <v>M3</v>
      </c>
      <c r="H1080" s="103" t="str">
        <f>IF('Jeunes Plants'!I791&lt;&gt;"",'Jeunes Plants'!I791,"")</f>
        <v>A</v>
      </c>
      <c r="I1080" s="103">
        <f>IF('Jeunes Plants'!J791&lt;&gt;"",'Jeunes Plants'!J791,"")</f>
        <v>0.06</v>
      </c>
      <c r="J1080" s="103">
        <f>IF($J$9=36,'Jeunes Plants'!U791,IF($J$9=37,'Jeunes Plants'!V791,IF($J$9=38,'Jeunes Plants'!W791,IF($J$9=39,'Jeunes Plants'!X791,IF($J$9=40,'Jeunes Plants'!Y791,IF($J$9=41,'Jeunes Plants'!Z791,IF($J$9=42,'Jeunes Plants'!AA791,IF($J$9=43,'Jeunes Plants'!AB791,IF($J$9=44,'Jeunes Plants'!AC791,IF($J$9=45,'Jeunes Plants'!AD791,IF($J$9=46,'Jeunes Plants'!AE791,IF($J$9=47,'Jeunes Plants'!AF791,IF($J$9=48,'Jeunes Plants'!AG791,IF($J$9=49,'Jeunes Plants'!AH791,IF($J$9=50,'Jeunes Plants'!AI791,IF($J$9=51,'Jeunes Plants'!AJ791,IF($J$9=52,'Jeunes Plants'!AK791,IF($J$9=1,'Jeunes Plants'!AL791,IF($J$9=2,'Jeunes Plants'!AM791,IF($J$9=3,'Jeunes Plants'!AN791,IF($J$9=4,'Jeunes Plants'!AO791,IF($J$9=5,'Jeunes Plants'!AP791,IF($J$9=6,'Jeunes Plants'!AQ791,IF($J$9=7,'Jeunes Plants'!AR791,IF($J$9=8,'Jeunes Plants'!AS791,IF($J$9=9,'Jeunes Plants'!AT791,IF($J$9=10,'Jeunes Plants'!AU791,IF($J$9=11,'Jeunes Plants'!AV791,IF($J$9=12,'Jeunes Plants'!AW791,IF($J$9=13,'Jeunes Plants'!AX791,IF($J$9=14,'Jeunes Plants'!AY791,IF($J$9=15,'Jeunes Plants'!AZ791,IF($J$9=16,'Jeunes Plants'!BA791,IF($J$9=17,'Jeunes Plants'!BB791,IF($J$9=18,'Jeunes Plants'!BC791,IF($J$9=19,'Jeunes Plants'!BD791,IF($J$9=20,'Jeunes Plants'!BE791,IF($J$9=21,'Jeunes Plants'!BF791,IF($J$9=22,'Jeunes Plants'!BG791,IF($J$9=23,'Jeunes Plants'!BH791,IF($J$9=24,'Jeunes Plants'!BI791,IF($J$9=25,'Jeunes Plants'!BJ791,IF($J$9=26,'Jeunes Plants'!BK791,IF($J$9=27,'Jeunes Plants'!BL791,IF($J$9=28,'Jeunes Plants'!BM791,IF($J$9=29,'Jeunes Plants'!BN791,IF($J$9=30,'Jeunes Plants'!BO791,IF($J$9=31,'Jeunes Plants'!BP791,IF($J$9=32,'Jeunes Plants'!BQ791,IF($J$9=33,'Jeunes Plants'!BR791,IF($J$9=34,'Jeunes Plants'!BS791,IF($J$9=35,'Jeunes Plants'!B12694,))))))))))))))))))))))))))))))))))))))))))))))))))))</f>
        <v>0</v>
      </c>
      <c r="K1080" s="103" t="str">
        <f>IF('Jeunes Plants'!R791=0,"","Erreur")</f>
        <v/>
      </c>
    </row>
    <row r="1081" spans="1:11" x14ac:dyDescent="0.25">
      <c r="A1081" s="103">
        <f>IF('Jeunes Plants'!A792&lt;&gt;"",'Jeunes Plants'!A792,"")</f>
        <v>1641</v>
      </c>
      <c r="B1081" s="103" t="str">
        <f>IF('Jeunes Plants'!L792&lt;&gt;"",'Jeunes Plants'!L792,"")</f>
        <v>S7</v>
      </c>
      <c r="C1081" s="107" t="str">
        <f>IF('Jeunes Plants'!B792&lt;&gt;"",'Jeunes Plants'!B792,"")</f>
        <v>PETUNIA SURFINIA</v>
      </c>
      <c r="D1081" s="107" t="str">
        <f>IF('Jeunes Plants'!C792&lt;&gt;"",'Jeunes Plants'!C792,"")</f>
        <v>Hot Pink</v>
      </c>
      <c r="E1081" s="103">
        <f>IF('Jeunes Plants'!H792&lt;&gt;"",'Jeunes Plants'!H792,"")</f>
        <v>6</v>
      </c>
      <c r="F1081" s="103" t="str">
        <f>IF('Jeunes Plants'!E792&lt;&gt;"",'Jeunes Plants'!E792,"")</f>
        <v>B</v>
      </c>
      <c r="G1081" s="103" t="str">
        <f>IF('Jeunes Plants'!N792&lt;&gt;"",'Jeunes Plants'!N792,"")</f>
        <v>M3</v>
      </c>
      <c r="H1081" s="103" t="str">
        <f>IF('Jeunes Plants'!I792&lt;&gt;"",'Jeunes Plants'!I792,"")</f>
        <v>A</v>
      </c>
      <c r="I1081" s="103">
        <f>IF('Jeunes Plants'!J792&lt;&gt;"",'Jeunes Plants'!J792,"")</f>
        <v>0.06</v>
      </c>
      <c r="J1081" s="103">
        <f>IF($J$9=36,'Jeunes Plants'!U792,IF($J$9=37,'Jeunes Plants'!V792,IF($J$9=38,'Jeunes Plants'!W792,IF($J$9=39,'Jeunes Plants'!X792,IF($J$9=40,'Jeunes Plants'!Y792,IF($J$9=41,'Jeunes Plants'!Z792,IF($J$9=42,'Jeunes Plants'!AA792,IF($J$9=43,'Jeunes Plants'!AB792,IF($J$9=44,'Jeunes Plants'!AC792,IF($J$9=45,'Jeunes Plants'!AD792,IF($J$9=46,'Jeunes Plants'!AE792,IF($J$9=47,'Jeunes Plants'!AF792,IF($J$9=48,'Jeunes Plants'!AG792,IF($J$9=49,'Jeunes Plants'!AH792,IF($J$9=50,'Jeunes Plants'!AI792,IF($J$9=51,'Jeunes Plants'!AJ792,IF($J$9=52,'Jeunes Plants'!AK792,IF($J$9=1,'Jeunes Plants'!AL792,IF($J$9=2,'Jeunes Plants'!AM792,IF($J$9=3,'Jeunes Plants'!AN792,IF($J$9=4,'Jeunes Plants'!AO792,IF($J$9=5,'Jeunes Plants'!AP792,IF($J$9=6,'Jeunes Plants'!AQ792,IF($J$9=7,'Jeunes Plants'!AR792,IF($J$9=8,'Jeunes Plants'!AS792,IF($J$9=9,'Jeunes Plants'!AT792,IF($J$9=10,'Jeunes Plants'!AU792,IF($J$9=11,'Jeunes Plants'!AV792,IF($J$9=12,'Jeunes Plants'!AW792,IF($J$9=13,'Jeunes Plants'!AX792,IF($J$9=14,'Jeunes Plants'!AY792,IF($J$9=15,'Jeunes Plants'!AZ792,IF($J$9=16,'Jeunes Plants'!BA792,IF($J$9=17,'Jeunes Plants'!BB792,IF($J$9=18,'Jeunes Plants'!BC792,IF($J$9=19,'Jeunes Plants'!BD792,IF($J$9=20,'Jeunes Plants'!BE792,IF($J$9=21,'Jeunes Plants'!BF792,IF($J$9=22,'Jeunes Plants'!BG792,IF($J$9=23,'Jeunes Plants'!BH792,IF($J$9=24,'Jeunes Plants'!BI792,IF($J$9=25,'Jeunes Plants'!BJ792,IF($J$9=26,'Jeunes Plants'!BK792,IF($J$9=27,'Jeunes Plants'!BL792,IF($J$9=28,'Jeunes Plants'!BM792,IF($J$9=29,'Jeunes Plants'!BN792,IF($J$9=30,'Jeunes Plants'!BO792,IF($J$9=31,'Jeunes Plants'!BP792,IF($J$9=32,'Jeunes Plants'!BQ792,IF($J$9=33,'Jeunes Plants'!BR792,IF($J$9=34,'Jeunes Plants'!BS792,IF($J$9=35,'Jeunes Plants'!B12695,))))))))))))))))))))))))))))))))))))))))))))))))))))</f>
        <v>0</v>
      </c>
      <c r="K1081" s="103" t="str">
        <f>IF('Jeunes Plants'!R792=0,"","Erreur")</f>
        <v/>
      </c>
    </row>
    <row r="1082" spans="1:11" x14ac:dyDescent="0.25">
      <c r="A1082" s="103">
        <f>IF('Jeunes Plants'!A793&lt;&gt;"",'Jeunes Plants'!A793,"")</f>
        <v>1633</v>
      </c>
      <c r="B1082" s="103" t="str">
        <f>IF('Jeunes Plants'!L793&lt;&gt;"",'Jeunes Plants'!L793,"")</f>
        <v>S7</v>
      </c>
      <c r="C1082" s="107" t="str">
        <f>IF('Jeunes Plants'!B793&lt;&gt;"",'Jeunes Plants'!B793,"")</f>
        <v>PETUNIA SURFINIA</v>
      </c>
      <c r="D1082" s="107" t="str">
        <f>IF('Jeunes Plants'!C793&lt;&gt;"",'Jeunes Plants'!C793,"")</f>
        <v xml:space="preserve">Purple </v>
      </c>
      <c r="E1082" s="103">
        <f>IF('Jeunes Plants'!H793&lt;&gt;"",'Jeunes Plants'!H793,"")</f>
        <v>6</v>
      </c>
      <c r="F1082" s="103" t="str">
        <f>IF('Jeunes Plants'!E793&lt;&gt;"",'Jeunes Plants'!E793,"")</f>
        <v>B</v>
      </c>
      <c r="G1082" s="103" t="str">
        <f>IF('Jeunes Plants'!N793&lt;&gt;"",'Jeunes Plants'!N793,"")</f>
        <v>M3</v>
      </c>
      <c r="H1082" s="103" t="str">
        <f>IF('Jeunes Plants'!I793&lt;&gt;"",'Jeunes Plants'!I793,"")</f>
        <v>A</v>
      </c>
      <c r="I1082" s="103">
        <f>IF('Jeunes Plants'!J793&lt;&gt;"",'Jeunes Plants'!J793,"")</f>
        <v>0.06</v>
      </c>
      <c r="J1082" s="103">
        <f>IF($J$9=36,'Jeunes Plants'!U793,IF($J$9=37,'Jeunes Plants'!V793,IF($J$9=38,'Jeunes Plants'!W793,IF($J$9=39,'Jeunes Plants'!X793,IF($J$9=40,'Jeunes Plants'!Y793,IF($J$9=41,'Jeunes Plants'!Z793,IF($J$9=42,'Jeunes Plants'!AA793,IF($J$9=43,'Jeunes Plants'!AB793,IF($J$9=44,'Jeunes Plants'!AC793,IF($J$9=45,'Jeunes Plants'!AD793,IF($J$9=46,'Jeunes Plants'!AE793,IF($J$9=47,'Jeunes Plants'!AF793,IF($J$9=48,'Jeunes Plants'!AG793,IF($J$9=49,'Jeunes Plants'!AH793,IF($J$9=50,'Jeunes Plants'!AI793,IF($J$9=51,'Jeunes Plants'!AJ793,IF($J$9=52,'Jeunes Plants'!AK793,IF($J$9=1,'Jeunes Plants'!AL793,IF($J$9=2,'Jeunes Plants'!AM793,IF($J$9=3,'Jeunes Plants'!AN793,IF($J$9=4,'Jeunes Plants'!AO793,IF($J$9=5,'Jeunes Plants'!AP793,IF($J$9=6,'Jeunes Plants'!AQ793,IF($J$9=7,'Jeunes Plants'!AR793,IF($J$9=8,'Jeunes Plants'!AS793,IF($J$9=9,'Jeunes Plants'!AT793,IF($J$9=10,'Jeunes Plants'!AU793,IF($J$9=11,'Jeunes Plants'!AV793,IF($J$9=12,'Jeunes Plants'!AW793,IF($J$9=13,'Jeunes Plants'!AX793,IF($J$9=14,'Jeunes Plants'!AY793,IF($J$9=15,'Jeunes Plants'!AZ793,IF($J$9=16,'Jeunes Plants'!BA793,IF($J$9=17,'Jeunes Plants'!BB793,IF($J$9=18,'Jeunes Plants'!BC793,IF($J$9=19,'Jeunes Plants'!BD793,IF($J$9=20,'Jeunes Plants'!BE793,IF($J$9=21,'Jeunes Plants'!BF793,IF($J$9=22,'Jeunes Plants'!BG793,IF($J$9=23,'Jeunes Plants'!BH793,IF($J$9=24,'Jeunes Plants'!BI793,IF($J$9=25,'Jeunes Plants'!BJ793,IF($J$9=26,'Jeunes Plants'!BK793,IF($J$9=27,'Jeunes Plants'!BL793,IF($J$9=28,'Jeunes Plants'!BM793,IF($J$9=29,'Jeunes Plants'!BN793,IF($J$9=30,'Jeunes Plants'!BO793,IF($J$9=31,'Jeunes Plants'!BP793,IF($J$9=32,'Jeunes Plants'!BQ793,IF($J$9=33,'Jeunes Plants'!BR793,IF($J$9=34,'Jeunes Plants'!BS793,IF($J$9=35,'Jeunes Plants'!B12696,))))))))))))))))))))))))))))))))))))))))))))))))))))</f>
        <v>0</v>
      </c>
      <c r="K1082" s="103" t="str">
        <f>IF('Jeunes Plants'!R793=0,"","Erreur")</f>
        <v/>
      </c>
    </row>
    <row r="1083" spans="1:11" x14ac:dyDescent="0.25">
      <c r="A1083" s="103">
        <f>IF('Jeunes Plants'!A794&lt;&gt;"",'Jeunes Plants'!A794,"")</f>
        <v>10987</v>
      </c>
      <c r="B1083" s="103" t="str">
        <f>IF('Jeunes Plants'!L794&lt;&gt;"",'Jeunes Plants'!L794,"")</f>
        <v>S7</v>
      </c>
      <c r="C1083" s="107" t="str">
        <f>IF('Jeunes Plants'!B794&lt;&gt;"",'Jeunes Plants'!B794,"")</f>
        <v>PETUNIA SURFINIA</v>
      </c>
      <c r="D1083" s="107" t="str">
        <f>IF('Jeunes Plants'!C794&lt;&gt;"",'Jeunes Plants'!C794,"")</f>
        <v xml:space="preserve">Purple Vein Compact </v>
      </c>
      <c r="E1083" s="103">
        <f>IF('Jeunes Plants'!H794&lt;&gt;"",'Jeunes Plants'!H794,"")</f>
        <v>6</v>
      </c>
      <c r="F1083" s="103" t="str">
        <f>IF('Jeunes Plants'!E794&lt;&gt;"",'Jeunes Plants'!E794,"")</f>
        <v>B</v>
      </c>
      <c r="G1083" s="103" t="str">
        <f>IF('Jeunes Plants'!N794&lt;&gt;"",'Jeunes Plants'!N794,"")</f>
        <v>M3</v>
      </c>
      <c r="H1083" s="103" t="str">
        <f>IF('Jeunes Plants'!I794&lt;&gt;"",'Jeunes Plants'!I794,"")</f>
        <v>A</v>
      </c>
      <c r="I1083" s="103">
        <f>IF('Jeunes Plants'!J794&lt;&gt;"",'Jeunes Plants'!J794,"")</f>
        <v>0.06</v>
      </c>
      <c r="J1083" s="103">
        <f>IF($J$9=36,'Jeunes Plants'!U794,IF($J$9=37,'Jeunes Plants'!V794,IF($J$9=38,'Jeunes Plants'!W794,IF($J$9=39,'Jeunes Plants'!X794,IF($J$9=40,'Jeunes Plants'!Y794,IF($J$9=41,'Jeunes Plants'!Z794,IF($J$9=42,'Jeunes Plants'!AA794,IF($J$9=43,'Jeunes Plants'!AB794,IF($J$9=44,'Jeunes Plants'!AC794,IF($J$9=45,'Jeunes Plants'!AD794,IF($J$9=46,'Jeunes Plants'!AE794,IF($J$9=47,'Jeunes Plants'!AF794,IF($J$9=48,'Jeunes Plants'!AG794,IF($J$9=49,'Jeunes Plants'!AH794,IF($J$9=50,'Jeunes Plants'!AI794,IF($J$9=51,'Jeunes Plants'!AJ794,IF($J$9=52,'Jeunes Plants'!AK794,IF($J$9=1,'Jeunes Plants'!AL794,IF($J$9=2,'Jeunes Plants'!AM794,IF($J$9=3,'Jeunes Plants'!AN794,IF($J$9=4,'Jeunes Plants'!AO794,IF($J$9=5,'Jeunes Plants'!AP794,IF($J$9=6,'Jeunes Plants'!AQ794,IF($J$9=7,'Jeunes Plants'!AR794,IF($J$9=8,'Jeunes Plants'!AS794,IF($J$9=9,'Jeunes Plants'!AT794,IF($J$9=10,'Jeunes Plants'!AU794,IF($J$9=11,'Jeunes Plants'!AV794,IF($J$9=12,'Jeunes Plants'!AW794,IF($J$9=13,'Jeunes Plants'!AX794,IF($J$9=14,'Jeunes Plants'!AY794,IF($J$9=15,'Jeunes Plants'!AZ794,IF($J$9=16,'Jeunes Plants'!BA794,IF($J$9=17,'Jeunes Plants'!BB794,IF($J$9=18,'Jeunes Plants'!BC794,IF($J$9=19,'Jeunes Plants'!BD794,IF($J$9=20,'Jeunes Plants'!BE794,IF($J$9=21,'Jeunes Plants'!BF794,IF($J$9=22,'Jeunes Plants'!BG794,IF($J$9=23,'Jeunes Plants'!BH794,IF($J$9=24,'Jeunes Plants'!BI794,IF($J$9=25,'Jeunes Plants'!BJ794,IF($J$9=26,'Jeunes Plants'!BK794,IF($J$9=27,'Jeunes Plants'!BL794,IF($J$9=28,'Jeunes Plants'!BM794,IF($J$9=29,'Jeunes Plants'!BN794,IF($J$9=30,'Jeunes Plants'!BO794,IF($J$9=31,'Jeunes Plants'!BP794,IF($J$9=32,'Jeunes Plants'!BQ794,IF($J$9=33,'Jeunes Plants'!BR794,IF($J$9=34,'Jeunes Plants'!BS794,IF($J$9=35,'Jeunes Plants'!B12697,))))))))))))))))))))))))))))))))))))))))))))))))))))</f>
        <v>0</v>
      </c>
      <c r="K1083" s="103" t="str">
        <f>IF('Jeunes Plants'!R794=0,"","Erreur")</f>
        <v/>
      </c>
    </row>
    <row r="1084" spans="1:11" x14ac:dyDescent="0.25">
      <c r="A1084" s="103">
        <f>IF('Jeunes Plants'!A795&lt;&gt;"",'Jeunes Plants'!A795,"")</f>
        <v>1953</v>
      </c>
      <c r="B1084" s="103" t="str">
        <f>IF('Jeunes Plants'!L795&lt;&gt;"",'Jeunes Plants'!L795,"")</f>
        <v>S7</v>
      </c>
      <c r="C1084" s="107" t="str">
        <f>IF('Jeunes Plants'!B795&lt;&gt;"",'Jeunes Plants'!B795,"")</f>
        <v>PETUNIA SURFINIA</v>
      </c>
      <c r="D1084" s="107" t="str">
        <f>IF('Jeunes Plants'!C795&lt;&gt;"",'Jeunes Plants'!C795,"")</f>
        <v xml:space="preserve">Rose Vein </v>
      </c>
      <c r="E1084" s="103">
        <f>IF('Jeunes Plants'!H795&lt;&gt;"",'Jeunes Plants'!H795,"")</f>
        <v>6</v>
      </c>
      <c r="F1084" s="103" t="str">
        <f>IF('Jeunes Plants'!E795&lt;&gt;"",'Jeunes Plants'!E795,"")</f>
        <v>B</v>
      </c>
      <c r="G1084" s="103" t="str">
        <f>IF('Jeunes Plants'!N795&lt;&gt;"",'Jeunes Plants'!N795,"")</f>
        <v>M3</v>
      </c>
      <c r="H1084" s="103" t="str">
        <f>IF('Jeunes Plants'!I795&lt;&gt;"",'Jeunes Plants'!I795,"")</f>
        <v>A</v>
      </c>
      <c r="I1084" s="103">
        <f>IF('Jeunes Plants'!J795&lt;&gt;"",'Jeunes Plants'!J795,"")</f>
        <v>0.06</v>
      </c>
      <c r="J1084" s="103">
        <f>IF($J$9=36,'Jeunes Plants'!U795,IF($J$9=37,'Jeunes Plants'!V795,IF($J$9=38,'Jeunes Plants'!W795,IF($J$9=39,'Jeunes Plants'!X795,IF($J$9=40,'Jeunes Plants'!Y795,IF($J$9=41,'Jeunes Plants'!Z795,IF($J$9=42,'Jeunes Plants'!AA795,IF($J$9=43,'Jeunes Plants'!AB795,IF($J$9=44,'Jeunes Plants'!AC795,IF($J$9=45,'Jeunes Plants'!AD795,IF($J$9=46,'Jeunes Plants'!AE795,IF($J$9=47,'Jeunes Plants'!AF795,IF($J$9=48,'Jeunes Plants'!AG795,IF($J$9=49,'Jeunes Plants'!AH795,IF($J$9=50,'Jeunes Plants'!AI795,IF($J$9=51,'Jeunes Plants'!AJ795,IF($J$9=52,'Jeunes Plants'!AK795,IF($J$9=1,'Jeunes Plants'!AL795,IF($J$9=2,'Jeunes Plants'!AM795,IF($J$9=3,'Jeunes Plants'!AN795,IF($J$9=4,'Jeunes Plants'!AO795,IF($J$9=5,'Jeunes Plants'!AP795,IF($J$9=6,'Jeunes Plants'!AQ795,IF($J$9=7,'Jeunes Plants'!AR795,IF($J$9=8,'Jeunes Plants'!AS795,IF($J$9=9,'Jeunes Plants'!AT795,IF($J$9=10,'Jeunes Plants'!AU795,IF($J$9=11,'Jeunes Plants'!AV795,IF($J$9=12,'Jeunes Plants'!AW795,IF($J$9=13,'Jeunes Plants'!AX795,IF($J$9=14,'Jeunes Plants'!AY795,IF($J$9=15,'Jeunes Plants'!AZ795,IF($J$9=16,'Jeunes Plants'!BA795,IF($J$9=17,'Jeunes Plants'!BB795,IF($J$9=18,'Jeunes Plants'!BC795,IF($J$9=19,'Jeunes Plants'!BD795,IF($J$9=20,'Jeunes Plants'!BE795,IF($J$9=21,'Jeunes Plants'!BF795,IF($J$9=22,'Jeunes Plants'!BG795,IF($J$9=23,'Jeunes Plants'!BH795,IF($J$9=24,'Jeunes Plants'!BI795,IF($J$9=25,'Jeunes Plants'!BJ795,IF($J$9=26,'Jeunes Plants'!BK795,IF($J$9=27,'Jeunes Plants'!BL795,IF($J$9=28,'Jeunes Plants'!BM795,IF($J$9=29,'Jeunes Plants'!BN795,IF($J$9=30,'Jeunes Plants'!BO795,IF($J$9=31,'Jeunes Plants'!BP795,IF($J$9=32,'Jeunes Plants'!BQ795,IF($J$9=33,'Jeunes Plants'!BR795,IF($J$9=34,'Jeunes Plants'!BS795,IF($J$9=35,'Jeunes Plants'!B12698,))))))))))))))))))))))))))))))))))))))))))))))))))))</f>
        <v>0</v>
      </c>
      <c r="K1084" s="103" t="str">
        <f>IF('Jeunes Plants'!R795=0,"","Erreur")</f>
        <v/>
      </c>
    </row>
    <row r="1085" spans="1:11" x14ac:dyDescent="0.25">
      <c r="A1085" s="103">
        <f>IF('Jeunes Plants'!A796&lt;&gt;"",'Jeunes Plants'!A796,"")</f>
        <v>11355</v>
      </c>
      <c r="B1085" s="103" t="str">
        <f>IF('Jeunes Plants'!L796&lt;&gt;"",'Jeunes Plants'!L796,"")</f>
        <v>S7</v>
      </c>
      <c r="C1085" s="107" t="str">
        <f>IF('Jeunes Plants'!B796&lt;&gt;"",'Jeunes Plants'!B796,"")</f>
        <v>PETUNIA SURFINIA</v>
      </c>
      <c r="D1085" s="107" t="str">
        <f>IF('Jeunes Plants'!C796&lt;&gt;"",'Jeunes Plants'!C796,"")</f>
        <v xml:space="preserve">Snow </v>
      </c>
      <c r="E1085" s="103">
        <f>IF('Jeunes Plants'!H796&lt;&gt;"",'Jeunes Plants'!H796,"")</f>
        <v>6</v>
      </c>
      <c r="F1085" s="103" t="str">
        <f>IF('Jeunes Plants'!E796&lt;&gt;"",'Jeunes Plants'!E796,"")</f>
        <v>B</v>
      </c>
      <c r="G1085" s="103" t="str">
        <f>IF('Jeunes Plants'!N796&lt;&gt;"",'Jeunes Plants'!N796,"")</f>
        <v>M3</v>
      </c>
      <c r="H1085" s="103" t="str">
        <f>IF('Jeunes Plants'!I796&lt;&gt;"",'Jeunes Plants'!I796,"")</f>
        <v>A</v>
      </c>
      <c r="I1085" s="103">
        <f>IF('Jeunes Plants'!J796&lt;&gt;"",'Jeunes Plants'!J796,"")</f>
        <v>0.06</v>
      </c>
      <c r="J1085" s="103">
        <f>IF($J$9=36,'Jeunes Plants'!U796,IF($J$9=37,'Jeunes Plants'!V796,IF($J$9=38,'Jeunes Plants'!W796,IF($J$9=39,'Jeunes Plants'!X796,IF($J$9=40,'Jeunes Plants'!Y796,IF($J$9=41,'Jeunes Plants'!Z796,IF($J$9=42,'Jeunes Plants'!AA796,IF($J$9=43,'Jeunes Plants'!AB796,IF($J$9=44,'Jeunes Plants'!AC796,IF($J$9=45,'Jeunes Plants'!AD796,IF($J$9=46,'Jeunes Plants'!AE796,IF($J$9=47,'Jeunes Plants'!AF796,IF($J$9=48,'Jeunes Plants'!AG796,IF($J$9=49,'Jeunes Plants'!AH796,IF($J$9=50,'Jeunes Plants'!AI796,IF($J$9=51,'Jeunes Plants'!AJ796,IF($J$9=52,'Jeunes Plants'!AK796,IF($J$9=1,'Jeunes Plants'!AL796,IF($J$9=2,'Jeunes Plants'!AM796,IF($J$9=3,'Jeunes Plants'!AN796,IF($J$9=4,'Jeunes Plants'!AO796,IF($J$9=5,'Jeunes Plants'!AP796,IF($J$9=6,'Jeunes Plants'!AQ796,IF($J$9=7,'Jeunes Plants'!AR796,IF($J$9=8,'Jeunes Plants'!AS796,IF($J$9=9,'Jeunes Plants'!AT796,IF($J$9=10,'Jeunes Plants'!AU796,IF($J$9=11,'Jeunes Plants'!AV796,IF($J$9=12,'Jeunes Plants'!AW796,IF($J$9=13,'Jeunes Plants'!AX796,IF($J$9=14,'Jeunes Plants'!AY796,IF($J$9=15,'Jeunes Plants'!AZ796,IF($J$9=16,'Jeunes Plants'!BA796,IF($J$9=17,'Jeunes Plants'!BB796,IF($J$9=18,'Jeunes Plants'!BC796,IF($J$9=19,'Jeunes Plants'!BD796,IF($J$9=20,'Jeunes Plants'!BE796,IF($J$9=21,'Jeunes Plants'!BF796,IF($J$9=22,'Jeunes Plants'!BG796,IF($J$9=23,'Jeunes Plants'!BH796,IF($J$9=24,'Jeunes Plants'!BI796,IF($J$9=25,'Jeunes Plants'!BJ796,IF($J$9=26,'Jeunes Plants'!BK796,IF($J$9=27,'Jeunes Plants'!BL796,IF($J$9=28,'Jeunes Plants'!BM796,IF($J$9=29,'Jeunes Plants'!BN796,IF($J$9=30,'Jeunes Plants'!BO796,IF($J$9=31,'Jeunes Plants'!BP796,IF($J$9=32,'Jeunes Plants'!BQ796,IF($J$9=33,'Jeunes Plants'!BR796,IF($J$9=34,'Jeunes Plants'!BS796,IF($J$9=35,'Jeunes Plants'!B12699,))))))))))))))))))))))))))))))))))))))))))))))))))))</f>
        <v>0</v>
      </c>
      <c r="K1085" s="103" t="str">
        <f>IF('Jeunes Plants'!R796=0,"","Erreur")</f>
        <v/>
      </c>
    </row>
    <row r="1086" spans="1:11" x14ac:dyDescent="0.25">
      <c r="A1086" s="103">
        <f>IF('Jeunes Plants'!A797&lt;&gt;"",'Jeunes Plants'!A797,"")</f>
        <v>12964</v>
      </c>
      <c r="B1086" s="103" t="str">
        <f>IF('Jeunes Plants'!L797&lt;&gt;"",'Jeunes Plants'!L797,"")</f>
        <v>S7</v>
      </c>
      <c r="C1086" s="107" t="str">
        <f>IF('Jeunes Plants'!B797&lt;&gt;"",'Jeunes Plants'!B797,"")</f>
        <v>PETUNIA SURFINIA</v>
      </c>
      <c r="D1086" s="107" t="str">
        <f>IF('Jeunes Plants'!C797&lt;&gt;"",'Jeunes Plants'!C797,"")</f>
        <v>Velvet blue</v>
      </c>
      <c r="E1086" s="103">
        <f>IF('Jeunes Plants'!H797&lt;&gt;"",'Jeunes Plants'!H797,"")</f>
        <v>6</v>
      </c>
      <c r="F1086" s="103" t="str">
        <f>IF('Jeunes Plants'!E797&lt;&gt;"",'Jeunes Plants'!E797,"")</f>
        <v>B</v>
      </c>
      <c r="G1086" s="103" t="str">
        <f>IF('Jeunes Plants'!N797&lt;&gt;"",'Jeunes Plants'!N797,"")</f>
        <v>M3</v>
      </c>
      <c r="H1086" s="103" t="str">
        <f>IF('Jeunes Plants'!I797&lt;&gt;"",'Jeunes Plants'!I797,"")</f>
        <v>A</v>
      </c>
      <c r="I1086" s="103">
        <f>IF('Jeunes Plants'!J797&lt;&gt;"",'Jeunes Plants'!J797,"")</f>
        <v>0.06</v>
      </c>
      <c r="J1086" s="103">
        <f>IF($J$9=36,'Jeunes Plants'!U797,IF($J$9=37,'Jeunes Plants'!V797,IF($J$9=38,'Jeunes Plants'!W797,IF($J$9=39,'Jeunes Plants'!X797,IF($J$9=40,'Jeunes Plants'!Y797,IF($J$9=41,'Jeunes Plants'!Z797,IF($J$9=42,'Jeunes Plants'!AA797,IF($J$9=43,'Jeunes Plants'!AB797,IF($J$9=44,'Jeunes Plants'!AC797,IF($J$9=45,'Jeunes Plants'!AD797,IF($J$9=46,'Jeunes Plants'!AE797,IF($J$9=47,'Jeunes Plants'!AF797,IF($J$9=48,'Jeunes Plants'!AG797,IF($J$9=49,'Jeunes Plants'!AH797,IF($J$9=50,'Jeunes Plants'!AI797,IF($J$9=51,'Jeunes Plants'!AJ797,IF($J$9=52,'Jeunes Plants'!AK797,IF($J$9=1,'Jeunes Plants'!AL797,IF($J$9=2,'Jeunes Plants'!AM797,IF($J$9=3,'Jeunes Plants'!AN797,IF($J$9=4,'Jeunes Plants'!AO797,IF($J$9=5,'Jeunes Plants'!AP797,IF($J$9=6,'Jeunes Plants'!AQ797,IF($J$9=7,'Jeunes Plants'!AR797,IF($J$9=8,'Jeunes Plants'!AS797,IF($J$9=9,'Jeunes Plants'!AT797,IF($J$9=10,'Jeunes Plants'!AU797,IF($J$9=11,'Jeunes Plants'!AV797,IF($J$9=12,'Jeunes Plants'!AW797,IF($J$9=13,'Jeunes Plants'!AX797,IF($J$9=14,'Jeunes Plants'!AY797,IF($J$9=15,'Jeunes Plants'!AZ797,IF($J$9=16,'Jeunes Plants'!BA797,IF($J$9=17,'Jeunes Plants'!BB797,IF($J$9=18,'Jeunes Plants'!BC797,IF($J$9=19,'Jeunes Plants'!BD797,IF($J$9=20,'Jeunes Plants'!BE797,IF($J$9=21,'Jeunes Plants'!BF797,IF($J$9=22,'Jeunes Plants'!BG797,IF($J$9=23,'Jeunes Plants'!BH797,IF($J$9=24,'Jeunes Plants'!BI797,IF($J$9=25,'Jeunes Plants'!BJ797,IF($J$9=26,'Jeunes Plants'!BK797,IF($J$9=27,'Jeunes Plants'!BL797,IF($J$9=28,'Jeunes Plants'!BM797,IF($J$9=29,'Jeunes Plants'!BN797,IF($J$9=30,'Jeunes Plants'!BO797,IF($J$9=31,'Jeunes Plants'!BP797,IF($J$9=32,'Jeunes Plants'!BQ797,IF($J$9=33,'Jeunes Plants'!BR797,IF($J$9=34,'Jeunes Plants'!BS797,IF($J$9=35,'Jeunes Plants'!B12700,))))))))))))))))))))))))))))))))))))))))))))))))))))</f>
        <v>0</v>
      </c>
      <c r="K1086" s="103" t="str">
        <f>IF('Jeunes Plants'!R797=0,"","Erreur")</f>
        <v/>
      </c>
    </row>
    <row r="1087" spans="1:11" x14ac:dyDescent="0.25">
      <c r="A1087" s="103">
        <f>IF('Jeunes Plants'!A798&lt;&gt;"",'Jeunes Plants'!A798,"")</f>
        <v>1636</v>
      </c>
      <c r="B1087" s="103" t="str">
        <f>IF('Jeunes Plants'!L798&lt;&gt;"",'Jeunes Plants'!L798,"")</f>
        <v>S7</v>
      </c>
      <c r="C1087" s="107" t="str">
        <f>IF('Jeunes Plants'!B798&lt;&gt;"",'Jeunes Plants'!B798,"")</f>
        <v>PETUNIA SURFINIA</v>
      </c>
      <c r="D1087" s="107" t="str">
        <f>IF('Jeunes Plants'!C798&lt;&gt;"",'Jeunes Plants'!C798,"")</f>
        <v>White</v>
      </c>
      <c r="E1087" s="103">
        <f>IF('Jeunes Plants'!H798&lt;&gt;"",'Jeunes Plants'!H798,"")</f>
        <v>6</v>
      </c>
      <c r="F1087" s="103" t="str">
        <f>IF('Jeunes Plants'!E798&lt;&gt;"",'Jeunes Plants'!E798,"")</f>
        <v>B</v>
      </c>
      <c r="G1087" s="103" t="str">
        <f>IF('Jeunes Plants'!N798&lt;&gt;"",'Jeunes Plants'!N798,"")</f>
        <v>M3</v>
      </c>
      <c r="H1087" s="103" t="str">
        <f>IF('Jeunes Plants'!I798&lt;&gt;"",'Jeunes Plants'!I798,"")</f>
        <v>A</v>
      </c>
      <c r="I1087" s="103">
        <f>IF('Jeunes Plants'!J798&lt;&gt;"",'Jeunes Plants'!J798,"")</f>
        <v>0.06</v>
      </c>
      <c r="J1087" s="103">
        <f>IF($J$9=36,'Jeunes Plants'!U798,IF($J$9=37,'Jeunes Plants'!V798,IF($J$9=38,'Jeunes Plants'!W798,IF($J$9=39,'Jeunes Plants'!X798,IF($J$9=40,'Jeunes Plants'!Y798,IF($J$9=41,'Jeunes Plants'!Z798,IF($J$9=42,'Jeunes Plants'!AA798,IF($J$9=43,'Jeunes Plants'!AB798,IF($J$9=44,'Jeunes Plants'!AC798,IF($J$9=45,'Jeunes Plants'!AD798,IF($J$9=46,'Jeunes Plants'!AE798,IF($J$9=47,'Jeunes Plants'!AF798,IF($J$9=48,'Jeunes Plants'!AG798,IF($J$9=49,'Jeunes Plants'!AH798,IF($J$9=50,'Jeunes Plants'!AI798,IF($J$9=51,'Jeunes Plants'!AJ798,IF($J$9=52,'Jeunes Plants'!AK798,IF($J$9=1,'Jeunes Plants'!AL798,IF($J$9=2,'Jeunes Plants'!AM798,IF($J$9=3,'Jeunes Plants'!AN798,IF($J$9=4,'Jeunes Plants'!AO798,IF($J$9=5,'Jeunes Plants'!AP798,IF($J$9=6,'Jeunes Plants'!AQ798,IF($J$9=7,'Jeunes Plants'!AR798,IF($J$9=8,'Jeunes Plants'!AS798,IF($J$9=9,'Jeunes Plants'!AT798,IF($J$9=10,'Jeunes Plants'!AU798,IF($J$9=11,'Jeunes Plants'!AV798,IF($J$9=12,'Jeunes Plants'!AW798,IF($J$9=13,'Jeunes Plants'!AX798,IF($J$9=14,'Jeunes Plants'!AY798,IF($J$9=15,'Jeunes Plants'!AZ798,IF($J$9=16,'Jeunes Plants'!BA798,IF($J$9=17,'Jeunes Plants'!BB798,IF($J$9=18,'Jeunes Plants'!BC798,IF($J$9=19,'Jeunes Plants'!BD798,IF($J$9=20,'Jeunes Plants'!BE798,IF($J$9=21,'Jeunes Plants'!BF798,IF($J$9=22,'Jeunes Plants'!BG798,IF($J$9=23,'Jeunes Plants'!BH798,IF($J$9=24,'Jeunes Plants'!BI798,IF($J$9=25,'Jeunes Plants'!BJ798,IF($J$9=26,'Jeunes Plants'!BK798,IF($J$9=27,'Jeunes Plants'!BL798,IF($J$9=28,'Jeunes Plants'!BM798,IF($J$9=29,'Jeunes Plants'!BN798,IF($J$9=30,'Jeunes Plants'!BO798,IF($J$9=31,'Jeunes Plants'!BP798,IF($J$9=32,'Jeunes Plants'!BQ798,IF($J$9=33,'Jeunes Plants'!BR798,IF($J$9=34,'Jeunes Plants'!BS798,IF($J$9=35,'Jeunes Plants'!B12701,))))))))))))))))))))))))))))))))))))))))))))))))))))</f>
        <v>0</v>
      </c>
      <c r="K1087" s="103" t="str">
        <f>IF('Jeunes Plants'!R798=0,"","Erreur")</f>
        <v/>
      </c>
    </row>
    <row r="1088" spans="1:11" x14ac:dyDescent="0.25">
      <c r="A1088" s="103">
        <f>IF('Jeunes Plants'!A799&lt;&gt;"",'Jeunes Plants'!A799,"")</f>
        <v>3472</v>
      </c>
      <c r="B1088" s="103" t="str">
        <f>IF('Jeunes Plants'!L799&lt;&gt;"",'Jeunes Plants'!L799,"")</f>
        <v>S7</v>
      </c>
      <c r="C1088" s="107" t="str">
        <f>IF('Jeunes Plants'!B799&lt;&gt;"",'Jeunes Plants'!B799,"")</f>
        <v>PETUNIA SURFINIA</v>
      </c>
      <c r="D1088" s="107" t="str">
        <f>IF('Jeunes Plants'!C799&lt;&gt;"",'Jeunes Plants'!C799,"")</f>
        <v xml:space="preserve">Yellow </v>
      </c>
      <c r="E1088" s="103">
        <f>IF('Jeunes Plants'!H799&lt;&gt;"",'Jeunes Plants'!H799,"")</f>
        <v>6</v>
      </c>
      <c r="F1088" s="103" t="str">
        <f>IF('Jeunes Plants'!E799&lt;&gt;"",'Jeunes Plants'!E799,"")</f>
        <v>B</v>
      </c>
      <c r="G1088" s="103" t="str">
        <f>IF('Jeunes Plants'!N799&lt;&gt;"",'Jeunes Plants'!N799,"")</f>
        <v>M3</v>
      </c>
      <c r="H1088" s="103" t="str">
        <f>IF('Jeunes Plants'!I799&lt;&gt;"",'Jeunes Plants'!I799,"")</f>
        <v>A</v>
      </c>
      <c r="I1088" s="103">
        <f>IF('Jeunes Plants'!J799&lt;&gt;"",'Jeunes Plants'!J799,"")</f>
        <v>0.06</v>
      </c>
      <c r="J1088" s="103">
        <f>IF($J$9=36,'Jeunes Plants'!U799,IF($J$9=37,'Jeunes Plants'!V799,IF($J$9=38,'Jeunes Plants'!W799,IF($J$9=39,'Jeunes Plants'!X799,IF($J$9=40,'Jeunes Plants'!Y799,IF($J$9=41,'Jeunes Plants'!Z799,IF($J$9=42,'Jeunes Plants'!AA799,IF($J$9=43,'Jeunes Plants'!AB799,IF($J$9=44,'Jeunes Plants'!AC799,IF($J$9=45,'Jeunes Plants'!AD799,IF($J$9=46,'Jeunes Plants'!AE799,IF($J$9=47,'Jeunes Plants'!AF799,IF($J$9=48,'Jeunes Plants'!AG799,IF($J$9=49,'Jeunes Plants'!AH799,IF($J$9=50,'Jeunes Plants'!AI799,IF($J$9=51,'Jeunes Plants'!AJ799,IF($J$9=52,'Jeunes Plants'!AK799,IF($J$9=1,'Jeunes Plants'!AL799,IF($J$9=2,'Jeunes Plants'!AM799,IF($J$9=3,'Jeunes Plants'!AN799,IF($J$9=4,'Jeunes Plants'!AO799,IF($J$9=5,'Jeunes Plants'!AP799,IF($J$9=6,'Jeunes Plants'!AQ799,IF($J$9=7,'Jeunes Plants'!AR799,IF($J$9=8,'Jeunes Plants'!AS799,IF($J$9=9,'Jeunes Plants'!AT799,IF($J$9=10,'Jeunes Plants'!AU799,IF($J$9=11,'Jeunes Plants'!AV799,IF($J$9=12,'Jeunes Plants'!AW799,IF($J$9=13,'Jeunes Plants'!AX799,IF($J$9=14,'Jeunes Plants'!AY799,IF($J$9=15,'Jeunes Plants'!AZ799,IF($J$9=16,'Jeunes Plants'!BA799,IF($J$9=17,'Jeunes Plants'!BB799,IF($J$9=18,'Jeunes Plants'!BC799,IF($J$9=19,'Jeunes Plants'!BD799,IF($J$9=20,'Jeunes Plants'!BE799,IF($J$9=21,'Jeunes Plants'!BF799,IF($J$9=22,'Jeunes Plants'!BG799,IF($J$9=23,'Jeunes Plants'!BH799,IF($J$9=24,'Jeunes Plants'!BI799,IF($J$9=25,'Jeunes Plants'!BJ799,IF($J$9=26,'Jeunes Plants'!BK799,IF($J$9=27,'Jeunes Plants'!BL799,IF($J$9=28,'Jeunes Plants'!BM799,IF($J$9=29,'Jeunes Plants'!BN799,IF($J$9=30,'Jeunes Plants'!BO799,IF($J$9=31,'Jeunes Plants'!BP799,IF($J$9=32,'Jeunes Plants'!BQ799,IF($J$9=33,'Jeunes Plants'!BR799,IF($J$9=34,'Jeunes Plants'!BS799,IF($J$9=35,'Jeunes Plants'!B12702,))))))))))))))))))))))))))))))))))))))))))))))))))))</f>
        <v>0</v>
      </c>
      <c r="K1088" s="103" t="str">
        <f>IF('Jeunes Plants'!R799=0,"","Erreur")</f>
        <v/>
      </c>
    </row>
    <row r="1089" spans="1:11" x14ac:dyDescent="0.25">
      <c r="A1089" s="103">
        <f>IF('Jeunes Plants'!A800&lt;&gt;"",'Jeunes Plants'!A800,"")</f>
        <v>1997</v>
      </c>
      <c r="B1089" s="103" t="str">
        <f>IF('Jeunes Plants'!L800&lt;&gt;"",'Jeunes Plants'!L800,"")</f>
        <v>S7</v>
      </c>
      <c r="C1089" s="107" t="str">
        <f>IF('Jeunes Plants'!B800&lt;&gt;"",'Jeunes Plants'!B800,"")</f>
        <v>PETUNIA SURFINIA</v>
      </c>
      <c r="D1089" s="107" t="str">
        <f>IF('Jeunes Plants'!C800&lt;&gt;"",'Jeunes Plants'!C800,"")</f>
        <v xml:space="preserve">Variés </v>
      </c>
      <c r="E1089" s="103">
        <f>IF('Jeunes Plants'!H800&lt;&gt;"",'Jeunes Plants'!H800,"")</f>
        <v>6</v>
      </c>
      <c r="F1089" s="103" t="str">
        <f>IF('Jeunes Plants'!E800&lt;&gt;"",'Jeunes Plants'!E800,"")</f>
        <v>B</v>
      </c>
      <c r="G1089" s="103" t="str">
        <f>IF('Jeunes Plants'!N800&lt;&gt;"",'Jeunes Plants'!N800,"")</f>
        <v>M3</v>
      </c>
      <c r="H1089" s="103" t="str">
        <f>IF('Jeunes Plants'!I800&lt;&gt;"",'Jeunes Plants'!I800,"")</f>
        <v>A</v>
      </c>
      <c r="I1089" s="103">
        <f>IF('Jeunes Plants'!J800&lt;&gt;"",'Jeunes Plants'!J800,"")</f>
        <v>0.06</v>
      </c>
      <c r="J1089" s="103">
        <f>IF($J$9=36,'Jeunes Plants'!U800,IF($J$9=37,'Jeunes Plants'!V800,IF($J$9=38,'Jeunes Plants'!W800,IF($J$9=39,'Jeunes Plants'!X800,IF($J$9=40,'Jeunes Plants'!Y800,IF($J$9=41,'Jeunes Plants'!Z800,IF($J$9=42,'Jeunes Plants'!AA800,IF($J$9=43,'Jeunes Plants'!AB800,IF($J$9=44,'Jeunes Plants'!AC800,IF($J$9=45,'Jeunes Plants'!AD800,IF($J$9=46,'Jeunes Plants'!AE800,IF($J$9=47,'Jeunes Plants'!AF800,IF($J$9=48,'Jeunes Plants'!AG800,IF($J$9=49,'Jeunes Plants'!AH800,IF($J$9=50,'Jeunes Plants'!AI800,IF($J$9=51,'Jeunes Plants'!AJ800,IF($J$9=52,'Jeunes Plants'!AK800,IF($J$9=1,'Jeunes Plants'!AL800,IF($J$9=2,'Jeunes Plants'!AM800,IF($J$9=3,'Jeunes Plants'!AN800,IF($J$9=4,'Jeunes Plants'!AO800,IF($J$9=5,'Jeunes Plants'!AP800,IF($J$9=6,'Jeunes Plants'!AQ800,IF($J$9=7,'Jeunes Plants'!AR800,IF($J$9=8,'Jeunes Plants'!AS800,IF($J$9=9,'Jeunes Plants'!AT800,IF($J$9=10,'Jeunes Plants'!AU800,IF($J$9=11,'Jeunes Plants'!AV800,IF($J$9=12,'Jeunes Plants'!AW800,IF($J$9=13,'Jeunes Plants'!AX800,IF($J$9=14,'Jeunes Plants'!AY800,IF($J$9=15,'Jeunes Plants'!AZ800,IF($J$9=16,'Jeunes Plants'!BA800,IF($J$9=17,'Jeunes Plants'!BB800,IF($J$9=18,'Jeunes Plants'!BC800,IF($J$9=19,'Jeunes Plants'!BD800,IF($J$9=20,'Jeunes Plants'!BE800,IF($J$9=21,'Jeunes Plants'!BF800,IF($J$9=22,'Jeunes Plants'!BG800,IF($J$9=23,'Jeunes Plants'!BH800,IF($J$9=24,'Jeunes Plants'!BI800,IF($J$9=25,'Jeunes Plants'!BJ800,IF($J$9=26,'Jeunes Plants'!BK800,IF($J$9=27,'Jeunes Plants'!BL800,IF($J$9=28,'Jeunes Plants'!BM800,IF($J$9=29,'Jeunes Plants'!BN800,IF($J$9=30,'Jeunes Plants'!BO800,IF($J$9=31,'Jeunes Plants'!BP800,IF($J$9=32,'Jeunes Plants'!BQ800,IF($J$9=33,'Jeunes Plants'!BR800,IF($J$9=34,'Jeunes Plants'!BS800,IF($J$9=35,'Jeunes Plants'!B12703,))))))))))))))))))))))))))))))))))))))))))))))))))))</f>
        <v>0</v>
      </c>
      <c r="K1089" s="103" t="str">
        <f>IF('Jeunes Plants'!R800=0,"","Erreur")</f>
        <v/>
      </c>
    </row>
    <row r="1090" spans="1:11" x14ac:dyDescent="0.25">
      <c r="A1090" s="450"/>
      <c r="B1090" s="450"/>
      <c r="C1090" s="451" t="s">
        <v>1967</v>
      </c>
      <c r="D1090" s="451"/>
      <c r="E1090" s="450"/>
      <c r="F1090" s="450"/>
      <c r="G1090" s="450"/>
      <c r="H1090" s="450"/>
      <c r="I1090" s="450"/>
      <c r="J1090" s="450">
        <f>SUBTOTAL(9,J1070:J1089)</f>
        <v>0</v>
      </c>
      <c r="K1090" s="450"/>
    </row>
    <row r="1091" spans="1:11" x14ac:dyDescent="0.25">
      <c r="A1091" s="103" t="str">
        <f>IF('Jeunes Plants'!A801&lt;&gt;"",'Jeunes Plants'!A801,"")</f>
        <v/>
      </c>
      <c r="B1091" s="103" t="str">
        <f>IF('Jeunes Plants'!L801&lt;&gt;"",'Jeunes Plants'!L801,"")</f>
        <v>E</v>
      </c>
      <c r="C1091" s="107" t="str">
        <f>IF('Jeunes Plants'!B801&lt;&gt;"",'Jeunes Plants'!B801,"")</f>
        <v>PETUNIA CASCADIAS</v>
      </c>
      <c r="D1091" s="107" t="str">
        <f>IF('Jeunes Plants'!C801&lt;&gt;"",'Jeunes Plants'!C801,"")</f>
        <v/>
      </c>
      <c r="E1091" s="103" t="str">
        <f>IF('Jeunes Plants'!H801&lt;&gt;"",'Jeunes Plants'!H801,"")</f>
        <v/>
      </c>
      <c r="F1091" s="103" t="str">
        <f>IF('Jeunes Plants'!E801&lt;&gt;"",'Jeunes Plants'!E801,"")</f>
        <v/>
      </c>
      <c r="G1091" s="103" t="str">
        <f>IF('Jeunes Plants'!N801&lt;&gt;"",'Jeunes Plants'!N801,"")</f>
        <v/>
      </c>
      <c r="H1091" s="103" t="str">
        <f>IF('Jeunes Plants'!I801&lt;&gt;"",'Jeunes Plants'!I801,"")</f>
        <v/>
      </c>
      <c r="I1091" s="103" t="str">
        <f>IF('Jeunes Plants'!J801&lt;&gt;"",'Jeunes Plants'!J801,"")</f>
        <v/>
      </c>
      <c r="J1091" s="103">
        <f>IF($J$9=36,'Jeunes Plants'!U801,IF($J$9=37,'Jeunes Plants'!V801,IF($J$9=38,'Jeunes Plants'!W801,IF($J$9=39,'Jeunes Plants'!X801,IF($J$9=40,'Jeunes Plants'!Y801,IF($J$9=41,'Jeunes Plants'!Z801,IF($J$9=42,'Jeunes Plants'!AA801,IF($J$9=43,'Jeunes Plants'!AB801,IF($J$9=44,'Jeunes Plants'!AC801,IF($J$9=45,'Jeunes Plants'!AD801,IF($J$9=46,'Jeunes Plants'!AE801,IF($J$9=47,'Jeunes Plants'!AF801,IF($J$9=48,'Jeunes Plants'!AG801,IF($J$9=49,'Jeunes Plants'!AH801,IF($J$9=50,'Jeunes Plants'!AI801,IF($J$9=51,'Jeunes Plants'!AJ801,IF($J$9=52,'Jeunes Plants'!AK801,IF($J$9=1,'Jeunes Plants'!AL801,IF($J$9=2,'Jeunes Plants'!AM801,IF($J$9=3,'Jeunes Plants'!AN801,IF($J$9=4,'Jeunes Plants'!AO801,IF($J$9=5,'Jeunes Plants'!AP801,IF($J$9=6,'Jeunes Plants'!AQ801,IF($J$9=7,'Jeunes Plants'!AR801,IF($J$9=8,'Jeunes Plants'!AS801,IF($J$9=9,'Jeunes Plants'!AT801,IF($J$9=10,'Jeunes Plants'!AU801,IF($J$9=11,'Jeunes Plants'!AV801,IF($J$9=12,'Jeunes Plants'!AW801,IF($J$9=13,'Jeunes Plants'!AX801,IF($J$9=14,'Jeunes Plants'!AY801,IF($J$9=15,'Jeunes Plants'!AZ801,IF($J$9=16,'Jeunes Plants'!BA801,IF($J$9=17,'Jeunes Plants'!BB801,IF($J$9=18,'Jeunes Plants'!BC801,IF($J$9=19,'Jeunes Plants'!BD801,IF($J$9=20,'Jeunes Plants'!BE801,IF($J$9=21,'Jeunes Plants'!BF801,IF($J$9=22,'Jeunes Plants'!BG801,IF($J$9=23,'Jeunes Plants'!BH801,IF($J$9=24,'Jeunes Plants'!BI801,IF($J$9=25,'Jeunes Plants'!BJ801,IF($J$9=26,'Jeunes Plants'!BK801,IF($J$9=27,'Jeunes Plants'!BL801,IF($J$9=28,'Jeunes Plants'!BM801,IF($J$9=29,'Jeunes Plants'!BN801,IF($J$9=30,'Jeunes Plants'!BO801,IF($J$9=31,'Jeunes Plants'!BP801,IF($J$9=32,'Jeunes Plants'!BQ801,IF($J$9=33,'Jeunes Plants'!BR801,IF($J$9=34,'Jeunes Plants'!BS801,IF($J$9=35,'Jeunes Plants'!B12704,))))))))))))))))))))))))))))))))))))))))))))))))))))</f>
        <v>0</v>
      </c>
      <c r="K1091" s="103" t="str">
        <f>IF('Jeunes Plants'!R801=0,"","Erreur")</f>
        <v/>
      </c>
    </row>
    <row r="1092" spans="1:11" x14ac:dyDescent="0.25">
      <c r="A1092" s="103">
        <f>IF('Jeunes Plants'!A802&lt;&gt;"",'Jeunes Plants'!A802,"")</f>
        <v>25056</v>
      </c>
      <c r="B1092" s="103" t="str">
        <f>IF('Jeunes Plants'!L802&lt;&gt;"",'Jeunes Plants'!L802,"")</f>
        <v>S7</v>
      </c>
      <c r="C1092" s="107" t="str">
        <f>IF('Jeunes Plants'!B802&lt;&gt;"",'Jeunes Plants'!B802,"")</f>
        <v>PETUNIA CASCADIAS</v>
      </c>
      <c r="D1092" s="107" t="str">
        <f>IF('Jeunes Plants'!C802&lt;&gt;"",'Jeunes Plants'!C802,"")</f>
        <v>Arizona Sky</v>
      </c>
      <c r="E1092" s="103">
        <f>IF('Jeunes Plants'!H802&lt;&gt;"",'Jeunes Plants'!H802,"")</f>
        <v>6</v>
      </c>
      <c r="F1092" s="103" t="str">
        <f>IF('Jeunes Plants'!E802&lt;&gt;"",'Jeunes Plants'!E802,"")</f>
        <v>B</v>
      </c>
      <c r="G1092" s="103" t="str">
        <f>IF('Jeunes Plants'!N802&lt;&gt;"",'Jeunes Plants'!N802,"")</f>
        <v>M3</v>
      </c>
      <c r="H1092" s="103" t="str">
        <f>IF('Jeunes Plants'!I802&lt;&gt;"",'Jeunes Plants'!I802,"")</f>
        <v>A</v>
      </c>
      <c r="I1092" s="103">
        <f>IF('Jeunes Plants'!J802&lt;&gt;"",'Jeunes Plants'!J802,"")</f>
        <v>0.06</v>
      </c>
      <c r="J1092" s="103">
        <f>IF($J$9=36,'Jeunes Plants'!U802,IF($J$9=37,'Jeunes Plants'!V802,IF($J$9=38,'Jeunes Plants'!W802,IF($J$9=39,'Jeunes Plants'!X802,IF($J$9=40,'Jeunes Plants'!Y802,IF($J$9=41,'Jeunes Plants'!Z802,IF($J$9=42,'Jeunes Plants'!AA802,IF($J$9=43,'Jeunes Plants'!AB802,IF($J$9=44,'Jeunes Plants'!AC802,IF($J$9=45,'Jeunes Plants'!AD802,IF($J$9=46,'Jeunes Plants'!AE802,IF($J$9=47,'Jeunes Plants'!AF802,IF($J$9=48,'Jeunes Plants'!AG802,IF($J$9=49,'Jeunes Plants'!AH802,IF($J$9=50,'Jeunes Plants'!AI802,IF($J$9=51,'Jeunes Plants'!AJ802,IF($J$9=52,'Jeunes Plants'!AK802,IF($J$9=1,'Jeunes Plants'!AL802,IF($J$9=2,'Jeunes Plants'!AM802,IF($J$9=3,'Jeunes Plants'!AN802,IF($J$9=4,'Jeunes Plants'!AO802,IF($J$9=5,'Jeunes Plants'!AP802,IF($J$9=6,'Jeunes Plants'!AQ802,IF($J$9=7,'Jeunes Plants'!AR802,IF($J$9=8,'Jeunes Plants'!AS802,IF($J$9=9,'Jeunes Plants'!AT802,IF($J$9=10,'Jeunes Plants'!AU802,IF($J$9=11,'Jeunes Plants'!AV802,IF($J$9=12,'Jeunes Plants'!AW802,IF($J$9=13,'Jeunes Plants'!AX802,IF($J$9=14,'Jeunes Plants'!AY802,IF($J$9=15,'Jeunes Plants'!AZ802,IF($J$9=16,'Jeunes Plants'!BA802,IF($J$9=17,'Jeunes Plants'!BB802,IF($J$9=18,'Jeunes Plants'!BC802,IF($J$9=19,'Jeunes Plants'!BD802,IF($J$9=20,'Jeunes Plants'!BE802,IF($J$9=21,'Jeunes Plants'!BF802,IF($J$9=22,'Jeunes Plants'!BG802,IF($J$9=23,'Jeunes Plants'!BH802,IF($J$9=24,'Jeunes Plants'!BI802,IF($J$9=25,'Jeunes Plants'!BJ802,IF($J$9=26,'Jeunes Plants'!BK802,IF($J$9=27,'Jeunes Plants'!BL802,IF($J$9=28,'Jeunes Plants'!BM802,IF($J$9=29,'Jeunes Plants'!BN802,IF($J$9=30,'Jeunes Plants'!BO802,IF($J$9=31,'Jeunes Plants'!BP802,IF($J$9=32,'Jeunes Plants'!BQ802,IF($J$9=33,'Jeunes Plants'!BR802,IF($J$9=34,'Jeunes Plants'!BS802,IF($J$9=35,'Jeunes Plants'!B12705,))))))))))))))))))))))))))))))))))))))))))))))))))))</f>
        <v>0</v>
      </c>
      <c r="K1092" s="103" t="str">
        <f>IF('Jeunes Plants'!R802=0,"","Erreur")</f>
        <v/>
      </c>
    </row>
    <row r="1093" spans="1:11" x14ac:dyDescent="0.25">
      <c r="A1093" s="103">
        <f>IF('Jeunes Plants'!A803&lt;&gt;"",'Jeunes Plants'!A803,"")</f>
        <v>13342</v>
      </c>
      <c r="B1093" s="103" t="str">
        <f>IF('Jeunes Plants'!L803&lt;&gt;"",'Jeunes Plants'!L803,"")</f>
        <v>S7</v>
      </c>
      <c r="C1093" s="107" t="str">
        <f>IF('Jeunes Plants'!B803&lt;&gt;"",'Jeunes Plants'!B803,"")</f>
        <v>PETUNIA CASCADIAS</v>
      </c>
      <c r="D1093" s="107" t="str">
        <f>IF('Jeunes Plants'!C803&lt;&gt;"",'Jeunes Plants'!C803,"")</f>
        <v xml:space="preserve">Indian Summer </v>
      </c>
      <c r="E1093" s="103">
        <f>IF('Jeunes Plants'!H803&lt;&gt;"",'Jeunes Plants'!H803,"")</f>
        <v>6</v>
      </c>
      <c r="F1093" s="103" t="str">
        <f>IF('Jeunes Plants'!E803&lt;&gt;"",'Jeunes Plants'!E803,"")</f>
        <v>B</v>
      </c>
      <c r="G1093" s="103" t="str">
        <f>IF('Jeunes Plants'!N803&lt;&gt;"",'Jeunes Plants'!N803,"")</f>
        <v>M3</v>
      </c>
      <c r="H1093" s="103" t="str">
        <f>IF('Jeunes Plants'!I803&lt;&gt;"",'Jeunes Plants'!I803,"")</f>
        <v>A</v>
      </c>
      <c r="I1093" s="103">
        <f>IF('Jeunes Plants'!J803&lt;&gt;"",'Jeunes Plants'!J803,"")</f>
        <v>0.06</v>
      </c>
      <c r="J1093" s="103">
        <f>IF($J$9=36,'Jeunes Plants'!U803,IF($J$9=37,'Jeunes Plants'!V803,IF($J$9=38,'Jeunes Plants'!W803,IF($J$9=39,'Jeunes Plants'!X803,IF($J$9=40,'Jeunes Plants'!Y803,IF($J$9=41,'Jeunes Plants'!Z803,IF($J$9=42,'Jeunes Plants'!AA803,IF($J$9=43,'Jeunes Plants'!AB803,IF($J$9=44,'Jeunes Plants'!AC803,IF($J$9=45,'Jeunes Plants'!AD803,IF($J$9=46,'Jeunes Plants'!AE803,IF($J$9=47,'Jeunes Plants'!AF803,IF($J$9=48,'Jeunes Plants'!AG803,IF($J$9=49,'Jeunes Plants'!AH803,IF($J$9=50,'Jeunes Plants'!AI803,IF($J$9=51,'Jeunes Plants'!AJ803,IF($J$9=52,'Jeunes Plants'!AK803,IF($J$9=1,'Jeunes Plants'!AL803,IF($J$9=2,'Jeunes Plants'!AM803,IF($J$9=3,'Jeunes Plants'!AN803,IF($J$9=4,'Jeunes Plants'!AO803,IF($J$9=5,'Jeunes Plants'!AP803,IF($J$9=6,'Jeunes Plants'!AQ803,IF($J$9=7,'Jeunes Plants'!AR803,IF($J$9=8,'Jeunes Plants'!AS803,IF($J$9=9,'Jeunes Plants'!AT803,IF($J$9=10,'Jeunes Plants'!AU803,IF($J$9=11,'Jeunes Plants'!AV803,IF($J$9=12,'Jeunes Plants'!AW803,IF($J$9=13,'Jeunes Plants'!AX803,IF($J$9=14,'Jeunes Plants'!AY803,IF($J$9=15,'Jeunes Plants'!AZ803,IF($J$9=16,'Jeunes Plants'!BA803,IF($J$9=17,'Jeunes Plants'!BB803,IF($J$9=18,'Jeunes Plants'!BC803,IF($J$9=19,'Jeunes Plants'!BD803,IF($J$9=20,'Jeunes Plants'!BE803,IF($J$9=21,'Jeunes Plants'!BF803,IF($J$9=22,'Jeunes Plants'!BG803,IF($J$9=23,'Jeunes Plants'!BH803,IF($J$9=24,'Jeunes Plants'!BI803,IF($J$9=25,'Jeunes Plants'!BJ803,IF($J$9=26,'Jeunes Plants'!BK803,IF($J$9=27,'Jeunes Plants'!BL803,IF($J$9=28,'Jeunes Plants'!BM803,IF($J$9=29,'Jeunes Plants'!BN803,IF($J$9=30,'Jeunes Plants'!BO803,IF($J$9=31,'Jeunes Plants'!BP803,IF($J$9=32,'Jeunes Plants'!BQ803,IF($J$9=33,'Jeunes Plants'!BR803,IF($J$9=34,'Jeunes Plants'!BS803,IF($J$9=35,'Jeunes Plants'!B12706,))))))))))))))))))))))))))))))))))))))))))))))))))))</f>
        <v>0</v>
      </c>
      <c r="K1093" s="103" t="str">
        <f>IF('Jeunes Plants'!R803=0,"","Erreur")</f>
        <v/>
      </c>
    </row>
    <row r="1094" spans="1:11" x14ac:dyDescent="0.25">
      <c r="A1094" s="103">
        <f>IF('Jeunes Plants'!A804&lt;&gt;"",'Jeunes Plants'!A804,"")</f>
        <v>26011</v>
      </c>
      <c r="B1094" s="103" t="str">
        <f>IF('Jeunes Plants'!L804&lt;&gt;"",'Jeunes Plants'!L804,"")</f>
        <v>S7</v>
      </c>
      <c r="C1094" s="107" t="str">
        <f>IF('Jeunes Plants'!B804&lt;&gt;"",'Jeunes Plants'!B804,"")</f>
        <v>PETUNIA CASCADIAS</v>
      </c>
      <c r="D1094" s="107" t="str">
        <f>IF('Jeunes Plants'!C804&lt;&gt;"",'Jeunes Plants'!C804,"")</f>
        <v>Fuchsia</v>
      </c>
      <c r="E1094" s="103">
        <f>IF('Jeunes Plants'!H804&lt;&gt;"",'Jeunes Plants'!H804,"")</f>
        <v>6</v>
      </c>
      <c r="F1094" s="103" t="str">
        <f>IF('Jeunes Plants'!E804&lt;&gt;"",'Jeunes Plants'!E804,"")</f>
        <v>B</v>
      </c>
      <c r="G1094" s="103" t="str">
        <f>IF('Jeunes Plants'!N804&lt;&gt;"",'Jeunes Plants'!N804,"")</f>
        <v>M3</v>
      </c>
      <c r="H1094" s="103" t="str">
        <f>IF('Jeunes Plants'!I804&lt;&gt;"",'Jeunes Plants'!I804,"")</f>
        <v>A</v>
      </c>
      <c r="I1094" s="103">
        <f>IF('Jeunes Plants'!J804&lt;&gt;"",'Jeunes Plants'!J804,"")</f>
        <v>4.4999999999999998E-2</v>
      </c>
      <c r="J1094" s="103">
        <f>IF($J$9=36,'Jeunes Plants'!U804,IF($J$9=37,'Jeunes Plants'!V804,IF($J$9=38,'Jeunes Plants'!W804,IF($J$9=39,'Jeunes Plants'!X804,IF($J$9=40,'Jeunes Plants'!Y804,IF($J$9=41,'Jeunes Plants'!Z804,IF($J$9=42,'Jeunes Plants'!AA804,IF($J$9=43,'Jeunes Plants'!AB804,IF($J$9=44,'Jeunes Plants'!AC804,IF($J$9=45,'Jeunes Plants'!AD804,IF($J$9=46,'Jeunes Plants'!AE804,IF($J$9=47,'Jeunes Plants'!AF804,IF($J$9=48,'Jeunes Plants'!AG804,IF($J$9=49,'Jeunes Plants'!AH804,IF($J$9=50,'Jeunes Plants'!AI804,IF($J$9=51,'Jeunes Plants'!AJ804,IF($J$9=52,'Jeunes Plants'!AK804,IF($J$9=1,'Jeunes Plants'!AL804,IF($J$9=2,'Jeunes Plants'!AM804,IF($J$9=3,'Jeunes Plants'!AN804,IF($J$9=4,'Jeunes Plants'!AO804,IF($J$9=5,'Jeunes Plants'!AP804,IF($J$9=6,'Jeunes Plants'!AQ804,IF($J$9=7,'Jeunes Plants'!AR804,IF($J$9=8,'Jeunes Plants'!AS804,IF($J$9=9,'Jeunes Plants'!AT804,IF($J$9=10,'Jeunes Plants'!AU804,IF($J$9=11,'Jeunes Plants'!AV804,IF($J$9=12,'Jeunes Plants'!AW804,IF($J$9=13,'Jeunes Plants'!AX804,IF($J$9=14,'Jeunes Plants'!AY804,IF($J$9=15,'Jeunes Plants'!AZ804,IF($J$9=16,'Jeunes Plants'!BA804,IF($J$9=17,'Jeunes Plants'!BB804,IF($J$9=18,'Jeunes Plants'!BC804,IF($J$9=19,'Jeunes Plants'!BD804,IF($J$9=20,'Jeunes Plants'!BE804,IF($J$9=21,'Jeunes Plants'!BF804,IF($J$9=22,'Jeunes Plants'!BG804,IF($J$9=23,'Jeunes Plants'!BH804,IF($J$9=24,'Jeunes Plants'!BI804,IF($J$9=25,'Jeunes Plants'!BJ804,IF($J$9=26,'Jeunes Plants'!BK804,IF($J$9=27,'Jeunes Plants'!BL804,IF($J$9=28,'Jeunes Plants'!BM804,IF($J$9=29,'Jeunes Plants'!BN804,IF($J$9=30,'Jeunes Plants'!BO804,IF($J$9=31,'Jeunes Plants'!BP804,IF($J$9=32,'Jeunes Plants'!BQ804,IF($J$9=33,'Jeunes Plants'!BR804,IF($J$9=34,'Jeunes Plants'!BS804,IF($J$9=35,'Jeunes Plants'!B12707,))))))))))))))))))))))))))))))))))))))))))))))))))))</f>
        <v>0</v>
      </c>
      <c r="K1094" s="103" t="str">
        <f>IF('Jeunes Plants'!R804=0,"","Erreur")</f>
        <v/>
      </c>
    </row>
    <row r="1095" spans="1:11" x14ac:dyDescent="0.25">
      <c r="A1095" s="103">
        <f>IF('Jeunes Plants'!A805&lt;&gt;"",'Jeunes Plants'!A805,"")</f>
        <v>23795</v>
      </c>
      <c r="B1095" s="103" t="str">
        <f>IF('Jeunes Plants'!L805&lt;&gt;"",'Jeunes Plants'!L805,"")</f>
        <v>S7</v>
      </c>
      <c r="C1095" s="107" t="str">
        <f>IF('Jeunes Plants'!B805&lt;&gt;"",'Jeunes Plants'!B805,"")</f>
        <v>PETUNIA CASCADIAS</v>
      </c>
      <c r="D1095" s="107" t="str">
        <f>IF('Jeunes Plants'!C805&lt;&gt;"",'Jeunes Plants'!C805,"")</f>
        <v xml:space="preserve">RIMarkable </v>
      </c>
      <c r="E1095" s="103">
        <f>IF('Jeunes Plants'!H805&lt;&gt;"",'Jeunes Plants'!H805,"")</f>
        <v>6</v>
      </c>
      <c r="F1095" s="103" t="str">
        <f>IF('Jeunes Plants'!E805&lt;&gt;"",'Jeunes Plants'!E805,"")</f>
        <v>B</v>
      </c>
      <c r="G1095" s="103" t="str">
        <f>IF('Jeunes Plants'!N805&lt;&gt;"",'Jeunes Plants'!N805,"")</f>
        <v>M3</v>
      </c>
      <c r="H1095" s="103" t="str">
        <f>IF('Jeunes Plants'!I805&lt;&gt;"",'Jeunes Plants'!I805,"")</f>
        <v>A</v>
      </c>
      <c r="I1095" s="103">
        <f>IF('Jeunes Plants'!J805&lt;&gt;"",'Jeunes Plants'!J805,"")</f>
        <v>0.06</v>
      </c>
      <c r="J1095" s="103">
        <f>IF($J$9=36,'Jeunes Plants'!U805,IF($J$9=37,'Jeunes Plants'!V805,IF($J$9=38,'Jeunes Plants'!W805,IF($J$9=39,'Jeunes Plants'!X805,IF($J$9=40,'Jeunes Plants'!Y805,IF($J$9=41,'Jeunes Plants'!Z805,IF($J$9=42,'Jeunes Plants'!AA805,IF($J$9=43,'Jeunes Plants'!AB805,IF($J$9=44,'Jeunes Plants'!AC805,IF($J$9=45,'Jeunes Plants'!AD805,IF($J$9=46,'Jeunes Plants'!AE805,IF($J$9=47,'Jeunes Plants'!AF805,IF($J$9=48,'Jeunes Plants'!AG805,IF($J$9=49,'Jeunes Plants'!AH805,IF($J$9=50,'Jeunes Plants'!AI805,IF($J$9=51,'Jeunes Plants'!AJ805,IF($J$9=52,'Jeunes Plants'!AK805,IF($J$9=1,'Jeunes Plants'!AL805,IF($J$9=2,'Jeunes Plants'!AM805,IF($J$9=3,'Jeunes Plants'!AN805,IF($J$9=4,'Jeunes Plants'!AO805,IF($J$9=5,'Jeunes Plants'!AP805,IF($J$9=6,'Jeunes Plants'!AQ805,IF($J$9=7,'Jeunes Plants'!AR805,IF($J$9=8,'Jeunes Plants'!AS805,IF($J$9=9,'Jeunes Plants'!AT805,IF($J$9=10,'Jeunes Plants'!AU805,IF($J$9=11,'Jeunes Plants'!AV805,IF($J$9=12,'Jeunes Plants'!AW805,IF($J$9=13,'Jeunes Plants'!AX805,IF($J$9=14,'Jeunes Plants'!AY805,IF($J$9=15,'Jeunes Plants'!AZ805,IF($J$9=16,'Jeunes Plants'!BA805,IF($J$9=17,'Jeunes Plants'!BB805,IF($J$9=18,'Jeunes Plants'!BC805,IF($J$9=19,'Jeunes Plants'!BD805,IF($J$9=20,'Jeunes Plants'!BE805,IF($J$9=21,'Jeunes Plants'!BF805,IF($J$9=22,'Jeunes Plants'!BG805,IF($J$9=23,'Jeunes Plants'!BH805,IF($J$9=24,'Jeunes Plants'!BI805,IF($J$9=25,'Jeunes Plants'!BJ805,IF($J$9=26,'Jeunes Plants'!BK805,IF($J$9=27,'Jeunes Plants'!BL805,IF($J$9=28,'Jeunes Plants'!BM805,IF($J$9=29,'Jeunes Plants'!BN805,IF($J$9=30,'Jeunes Plants'!BO805,IF($J$9=31,'Jeunes Plants'!BP805,IF($J$9=32,'Jeunes Plants'!BQ805,IF($J$9=33,'Jeunes Plants'!BR805,IF($J$9=34,'Jeunes Plants'!BS805,IF($J$9=35,'Jeunes Plants'!B12708,))))))))))))))))))))))))))))))))))))))))))))))))))))</f>
        <v>0</v>
      </c>
      <c r="K1095" s="103" t="str">
        <f>IF('Jeunes Plants'!R805=0,"","Erreur")</f>
        <v/>
      </c>
    </row>
    <row r="1096" spans="1:11" x14ac:dyDescent="0.25">
      <c r="A1096" s="103">
        <f>IF('Jeunes Plants'!A806&lt;&gt;"",'Jeunes Plants'!A806,"")</f>
        <v>14484</v>
      </c>
      <c r="B1096" s="103" t="str">
        <f>IF('Jeunes Plants'!L806&lt;&gt;"",'Jeunes Plants'!L806,"")</f>
        <v>S7</v>
      </c>
      <c r="C1096" s="107" t="str">
        <f>IF('Jeunes Plants'!B806&lt;&gt;"",'Jeunes Plants'!B806,"")</f>
        <v>PETUNIA CASCADIAS</v>
      </c>
      <c r="D1096" s="107" t="str">
        <f>IF('Jeunes Plants'!C806&lt;&gt;"",'Jeunes Plants'!C806,"")</f>
        <v xml:space="preserve">Rim Magenta </v>
      </c>
      <c r="E1096" s="103">
        <f>IF('Jeunes Plants'!H806&lt;&gt;"",'Jeunes Plants'!H806,"")</f>
        <v>6</v>
      </c>
      <c r="F1096" s="103" t="str">
        <f>IF('Jeunes Plants'!E806&lt;&gt;"",'Jeunes Plants'!E806,"")</f>
        <v>B</v>
      </c>
      <c r="G1096" s="103" t="str">
        <f>IF('Jeunes Plants'!N806&lt;&gt;"",'Jeunes Plants'!N806,"")</f>
        <v>M3</v>
      </c>
      <c r="H1096" s="103" t="str">
        <f>IF('Jeunes Plants'!I806&lt;&gt;"",'Jeunes Plants'!I806,"")</f>
        <v>A</v>
      </c>
      <c r="I1096" s="103">
        <f>IF('Jeunes Plants'!J806&lt;&gt;"",'Jeunes Plants'!J806,"")</f>
        <v>0.06</v>
      </c>
      <c r="J1096" s="103">
        <f>IF($J$9=36,'Jeunes Plants'!U806,IF($J$9=37,'Jeunes Plants'!V806,IF($J$9=38,'Jeunes Plants'!W806,IF($J$9=39,'Jeunes Plants'!X806,IF($J$9=40,'Jeunes Plants'!Y806,IF($J$9=41,'Jeunes Plants'!Z806,IF($J$9=42,'Jeunes Plants'!AA806,IF($J$9=43,'Jeunes Plants'!AB806,IF($J$9=44,'Jeunes Plants'!AC806,IF($J$9=45,'Jeunes Plants'!AD806,IF($J$9=46,'Jeunes Plants'!AE806,IF($J$9=47,'Jeunes Plants'!AF806,IF($J$9=48,'Jeunes Plants'!AG806,IF($J$9=49,'Jeunes Plants'!AH806,IF($J$9=50,'Jeunes Plants'!AI806,IF($J$9=51,'Jeunes Plants'!AJ806,IF($J$9=52,'Jeunes Plants'!AK806,IF($J$9=1,'Jeunes Plants'!AL806,IF($J$9=2,'Jeunes Plants'!AM806,IF($J$9=3,'Jeunes Plants'!AN806,IF($J$9=4,'Jeunes Plants'!AO806,IF($J$9=5,'Jeunes Plants'!AP806,IF($J$9=6,'Jeunes Plants'!AQ806,IF($J$9=7,'Jeunes Plants'!AR806,IF($J$9=8,'Jeunes Plants'!AS806,IF($J$9=9,'Jeunes Plants'!AT806,IF($J$9=10,'Jeunes Plants'!AU806,IF($J$9=11,'Jeunes Plants'!AV806,IF($J$9=12,'Jeunes Plants'!AW806,IF($J$9=13,'Jeunes Plants'!AX806,IF($J$9=14,'Jeunes Plants'!AY806,IF($J$9=15,'Jeunes Plants'!AZ806,IF($J$9=16,'Jeunes Plants'!BA806,IF($J$9=17,'Jeunes Plants'!BB806,IF($J$9=18,'Jeunes Plants'!BC806,IF($J$9=19,'Jeunes Plants'!BD806,IF($J$9=20,'Jeunes Plants'!BE806,IF($J$9=21,'Jeunes Plants'!BF806,IF($J$9=22,'Jeunes Plants'!BG806,IF($J$9=23,'Jeunes Plants'!BH806,IF($J$9=24,'Jeunes Plants'!BI806,IF($J$9=25,'Jeunes Plants'!BJ806,IF($J$9=26,'Jeunes Plants'!BK806,IF($J$9=27,'Jeunes Plants'!BL806,IF($J$9=28,'Jeunes Plants'!BM806,IF($J$9=29,'Jeunes Plants'!BN806,IF($J$9=30,'Jeunes Plants'!BO806,IF($J$9=31,'Jeunes Plants'!BP806,IF($J$9=32,'Jeunes Plants'!BQ806,IF($J$9=33,'Jeunes Plants'!BR806,IF($J$9=34,'Jeunes Plants'!BS806,IF($J$9=35,'Jeunes Plants'!B12709,))))))))))))))))))))))))))))))))))))))))))))))))))))</f>
        <v>0</v>
      </c>
      <c r="K1096" s="103" t="str">
        <f>IF('Jeunes Plants'!R806=0,"","Erreur")</f>
        <v/>
      </c>
    </row>
    <row r="1097" spans="1:11" x14ac:dyDescent="0.25">
      <c r="A1097" s="103">
        <f>IF('Jeunes Plants'!A807&lt;&gt;"",'Jeunes Plants'!A807,"")</f>
        <v>15635</v>
      </c>
      <c r="B1097" s="103" t="str">
        <f>IF('Jeunes Plants'!L807&lt;&gt;"",'Jeunes Plants'!L807,"")</f>
        <v>S7</v>
      </c>
      <c r="C1097" s="107" t="str">
        <f>IF('Jeunes Plants'!B807&lt;&gt;"",'Jeunes Plants'!B807,"")</f>
        <v>PETUNIA CASCADIAS</v>
      </c>
      <c r="D1097" s="107" t="str">
        <f>IF('Jeunes Plants'!C807&lt;&gt;"",'Jeunes Plants'!C807,"")</f>
        <v xml:space="preserve">Variés </v>
      </c>
      <c r="E1097" s="103">
        <f>IF('Jeunes Plants'!H807&lt;&gt;"",'Jeunes Plants'!H807,"")</f>
        <v>6</v>
      </c>
      <c r="F1097" s="103" t="str">
        <f>IF('Jeunes Plants'!E807&lt;&gt;"",'Jeunes Plants'!E807,"")</f>
        <v>B</v>
      </c>
      <c r="G1097" s="103" t="str">
        <f>IF('Jeunes Plants'!N807&lt;&gt;"",'Jeunes Plants'!N807,"")</f>
        <v>M3</v>
      </c>
      <c r="H1097" s="103" t="str">
        <f>IF('Jeunes Plants'!I807&lt;&gt;"",'Jeunes Plants'!I807,"")</f>
        <v>A</v>
      </c>
      <c r="I1097" s="103">
        <f>IF('Jeunes Plants'!J807&lt;&gt;"",'Jeunes Plants'!J807,"")</f>
        <v>0.06</v>
      </c>
      <c r="J1097" s="103">
        <f>IF($J$9=36,'Jeunes Plants'!U807,IF($J$9=37,'Jeunes Plants'!V807,IF($J$9=38,'Jeunes Plants'!W807,IF($J$9=39,'Jeunes Plants'!X807,IF($J$9=40,'Jeunes Plants'!Y807,IF($J$9=41,'Jeunes Plants'!Z807,IF($J$9=42,'Jeunes Plants'!AA807,IF($J$9=43,'Jeunes Plants'!AB807,IF($J$9=44,'Jeunes Plants'!AC807,IF($J$9=45,'Jeunes Plants'!AD807,IF($J$9=46,'Jeunes Plants'!AE807,IF($J$9=47,'Jeunes Plants'!AF807,IF($J$9=48,'Jeunes Plants'!AG807,IF($J$9=49,'Jeunes Plants'!AH807,IF($J$9=50,'Jeunes Plants'!AI807,IF($J$9=51,'Jeunes Plants'!AJ807,IF($J$9=52,'Jeunes Plants'!AK807,IF($J$9=1,'Jeunes Plants'!AL807,IF($J$9=2,'Jeunes Plants'!AM807,IF($J$9=3,'Jeunes Plants'!AN807,IF($J$9=4,'Jeunes Plants'!AO807,IF($J$9=5,'Jeunes Plants'!AP807,IF($J$9=6,'Jeunes Plants'!AQ807,IF($J$9=7,'Jeunes Plants'!AR807,IF($J$9=8,'Jeunes Plants'!AS807,IF($J$9=9,'Jeunes Plants'!AT807,IF($J$9=10,'Jeunes Plants'!AU807,IF($J$9=11,'Jeunes Plants'!AV807,IF($J$9=12,'Jeunes Plants'!AW807,IF($J$9=13,'Jeunes Plants'!AX807,IF($J$9=14,'Jeunes Plants'!AY807,IF($J$9=15,'Jeunes Plants'!AZ807,IF($J$9=16,'Jeunes Plants'!BA807,IF($J$9=17,'Jeunes Plants'!BB807,IF($J$9=18,'Jeunes Plants'!BC807,IF($J$9=19,'Jeunes Plants'!BD807,IF($J$9=20,'Jeunes Plants'!BE807,IF($J$9=21,'Jeunes Plants'!BF807,IF($J$9=22,'Jeunes Plants'!BG807,IF($J$9=23,'Jeunes Plants'!BH807,IF($J$9=24,'Jeunes Plants'!BI807,IF($J$9=25,'Jeunes Plants'!BJ807,IF($J$9=26,'Jeunes Plants'!BK807,IF($J$9=27,'Jeunes Plants'!BL807,IF($J$9=28,'Jeunes Plants'!BM807,IF($J$9=29,'Jeunes Plants'!BN807,IF($J$9=30,'Jeunes Plants'!BO807,IF($J$9=31,'Jeunes Plants'!BP807,IF($J$9=32,'Jeunes Plants'!BQ807,IF($J$9=33,'Jeunes Plants'!BR807,IF($J$9=34,'Jeunes Plants'!BS807,IF($J$9=35,'Jeunes Plants'!B12710,))))))))))))))))))))))))))))))))))))))))))))))))))))</f>
        <v>0</v>
      </c>
      <c r="K1097" s="103" t="str">
        <f>IF('Jeunes Plants'!R807=0,"","Erreur")</f>
        <v/>
      </c>
    </row>
    <row r="1098" spans="1:11" x14ac:dyDescent="0.25">
      <c r="A1098" s="450"/>
      <c r="B1098" s="450"/>
      <c r="C1098" s="451" t="s">
        <v>1968</v>
      </c>
      <c r="D1098" s="451"/>
      <c r="E1098" s="450"/>
      <c r="F1098" s="450"/>
      <c r="G1098" s="450"/>
      <c r="H1098" s="450"/>
      <c r="I1098" s="450"/>
      <c r="J1098" s="450">
        <f>SUBTOTAL(9,J1091:J1097)</f>
        <v>0</v>
      </c>
      <c r="K1098" s="450"/>
    </row>
    <row r="1099" spans="1:11" x14ac:dyDescent="0.25">
      <c r="A1099" s="103" t="str">
        <f>IF('Jeunes Plants'!A808&lt;&gt;"",'Jeunes Plants'!A808,"")</f>
        <v/>
      </c>
      <c r="B1099" s="103" t="str">
        <f>IF('Jeunes Plants'!L808&lt;&gt;"",'Jeunes Plants'!L808,"")</f>
        <v>E</v>
      </c>
      <c r="C1099" s="107" t="str">
        <f>IF('Jeunes Plants'!B808&lt;&gt;"",'Jeunes Plants'!B808,"")</f>
        <v>PETUNIA TUMBELINA</v>
      </c>
      <c r="D1099" s="107" t="str">
        <f>IF('Jeunes Plants'!C808&lt;&gt;"",'Jeunes Plants'!C808,"")</f>
        <v/>
      </c>
      <c r="E1099" s="103" t="str">
        <f>IF('Jeunes Plants'!H808&lt;&gt;"",'Jeunes Plants'!H808,"")</f>
        <v/>
      </c>
      <c r="F1099" s="103" t="str">
        <f>IF('Jeunes Plants'!E808&lt;&gt;"",'Jeunes Plants'!E808,"")</f>
        <v/>
      </c>
      <c r="G1099" s="103" t="str">
        <f>IF('Jeunes Plants'!N808&lt;&gt;"",'Jeunes Plants'!N808,"")</f>
        <v/>
      </c>
      <c r="H1099" s="103" t="str">
        <f>IF('Jeunes Plants'!I808&lt;&gt;"",'Jeunes Plants'!I808,"")</f>
        <v/>
      </c>
      <c r="I1099" s="103" t="str">
        <f>IF('Jeunes Plants'!J808&lt;&gt;"",'Jeunes Plants'!J808,"")</f>
        <v/>
      </c>
      <c r="J1099" s="103">
        <f>IF($J$9=36,'Jeunes Plants'!U808,IF($J$9=37,'Jeunes Plants'!V808,IF($J$9=38,'Jeunes Plants'!W808,IF($J$9=39,'Jeunes Plants'!X808,IF($J$9=40,'Jeunes Plants'!Y808,IF($J$9=41,'Jeunes Plants'!Z808,IF($J$9=42,'Jeunes Plants'!AA808,IF($J$9=43,'Jeunes Plants'!AB808,IF($J$9=44,'Jeunes Plants'!AC808,IF($J$9=45,'Jeunes Plants'!AD808,IF($J$9=46,'Jeunes Plants'!AE808,IF($J$9=47,'Jeunes Plants'!AF808,IF($J$9=48,'Jeunes Plants'!AG808,IF($J$9=49,'Jeunes Plants'!AH808,IF($J$9=50,'Jeunes Plants'!AI808,IF($J$9=51,'Jeunes Plants'!AJ808,IF($J$9=52,'Jeunes Plants'!AK808,IF($J$9=1,'Jeunes Plants'!AL808,IF($J$9=2,'Jeunes Plants'!AM808,IF($J$9=3,'Jeunes Plants'!AN808,IF($J$9=4,'Jeunes Plants'!AO808,IF($J$9=5,'Jeunes Plants'!AP808,IF($J$9=6,'Jeunes Plants'!AQ808,IF($J$9=7,'Jeunes Plants'!AR808,IF($J$9=8,'Jeunes Plants'!AS808,IF($J$9=9,'Jeunes Plants'!AT808,IF($J$9=10,'Jeunes Plants'!AU808,IF($J$9=11,'Jeunes Plants'!AV808,IF($J$9=12,'Jeunes Plants'!AW808,IF($J$9=13,'Jeunes Plants'!AX808,IF($J$9=14,'Jeunes Plants'!AY808,IF($J$9=15,'Jeunes Plants'!AZ808,IF($J$9=16,'Jeunes Plants'!BA808,IF($J$9=17,'Jeunes Plants'!BB808,IF($J$9=18,'Jeunes Plants'!BC808,IF($J$9=19,'Jeunes Plants'!BD808,IF($J$9=20,'Jeunes Plants'!BE808,IF($J$9=21,'Jeunes Plants'!BF808,IF($J$9=22,'Jeunes Plants'!BG808,IF($J$9=23,'Jeunes Plants'!BH808,IF($J$9=24,'Jeunes Plants'!BI808,IF($J$9=25,'Jeunes Plants'!BJ808,IF($J$9=26,'Jeunes Plants'!BK808,IF($J$9=27,'Jeunes Plants'!BL808,IF($J$9=28,'Jeunes Plants'!BM808,IF($J$9=29,'Jeunes Plants'!BN808,IF($J$9=30,'Jeunes Plants'!BO808,IF($J$9=31,'Jeunes Plants'!BP808,IF($J$9=32,'Jeunes Plants'!BQ808,IF($J$9=33,'Jeunes Plants'!BR808,IF($J$9=34,'Jeunes Plants'!BS808,IF($J$9=35,'Jeunes Plants'!B12711,))))))))))))))))))))))))))))))))))))))))))))))))))))</f>
        <v>0</v>
      </c>
      <c r="K1099" s="103" t="str">
        <f>IF('Jeunes Plants'!R808=0,"","Erreur")</f>
        <v/>
      </c>
    </row>
    <row r="1100" spans="1:11" x14ac:dyDescent="0.25">
      <c r="A1100" s="103">
        <f>IF('Jeunes Plants'!A809&lt;&gt;"",'Jeunes Plants'!A809,"")</f>
        <v>26016</v>
      </c>
      <c r="B1100" s="103" t="str">
        <f>IF('Jeunes Plants'!L809&lt;&gt;"",'Jeunes Plants'!L809,"")</f>
        <v>S7</v>
      </c>
      <c r="C1100" s="107" t="str">
        <f>IF('Jeunes Plants'!B809&lt;&gt;"",'Jeunes Plants'!B809,"")</f>
        <v>PETUNIA TUMBELINA</v>
      </c>
      <c r="D1100" s="107" t="str">
        <f>IF('Jeunes Plants'!C809&lt;&gt;"",'Jeunes Plants'!C809,"")</f>
        <v>Bella</v>
      </c>
      <c r="E1100" s="103">
        <f>IF('Jeunes Plants'!H809&lt;&gt;"",'Jeunes Plants'!H809,"")</f>
        <v>6</v>
      </c>
      <c r="F1100" s="103" t="str">
        <f>IF('Jeunes Plants'!E809&lt;&gt;"",'Jeunes Plants'!E809,"")</f>
        <v>B</v>
      </c>
      <c r="G1100" s="103" t="str">
        <f>IF('Jeunes Plants'!N809&lt;&gt;"",'Jeunes Plants'!N809,"")</f>
        <v>M3</v>
      </c>
      <c r="H1100" s="103" t="str">
        <f>IF('Jeunes Plants'!I809&lt;&gt;"",'Jeunes Plants'!I809,"")</f>
        <v>A</v>
      </c>
      <c r="I1100" s="103">
        <f>IF('Jeunes Plants'!J809&lt;&gt;"",'Jeunes Plants'!J809,"")</f>
        <v>7.4999999999999997E-2</v>
      </c>
      <c r="J1100" s="103">
        <f>IF($J$9=36,'Jeunes Plants'!U809,IF($J$9=37,'Jeunes Plants'!V809,IF($J$9=38,'Jeunes Plants'!W809,IF($J$9=39,'Jeunes Plants'!X809,IF($J$9=40,'Jeunes Plants'!Y809,IF($J$9=41,'Jeunes Plants'!Z809,IF($J$9=42,'Jeunes Plants'!AA809,IF($J$9=43,'Jeunes Plants'!AB809,IF($J$9=44,'Jeunes Plants'!AC809,IF($J$9=45,'Jeunes Plants'!AD809,IF($J$9=46,'Jeunes Plants'!AE809,IF($J$9=47,'Jeunes Plants'!AF809,IF($J$9=48,'Jeunes Plants'!AG809,IF($J$9=49,'Jeunes Plants'!AH809,IF($J$9=50,'Jeunes Plants'!AI809,IF($J$9=51,'Jeunes Plants'!AJ809,IF($J$9=52,'Jeunes Plants'!AK809,IF($J$9=1,'Jeunes Plants'!AL809,IF($J$9=2,'Jeunes Plants'!AM809,IF($J$9=3,'Jeunes Plants'!AN809,IF($J$9=4,'Jeunes Plants'!AO809,IF($J$9=5,'Jeunes Plants'!AP809,IF($J$9=6,'Jeunes Plants'!AQ809,IF($J$9=7,'Jeunes Plants'!AR809,IF($J$9=8,'Jeunes Plants'!AS809,IF($J$9=9,'Jeunes Plants'!AT809,IF($J$9=10,'Jeunes Plants'!AU809,IF($J$9=11,'Jeunes Plants'!AV809,IF($J$9=12,'Jeunes Plants'!AW809,IF($J$9=13,'Jeunes Plants'!AX809,IF($J$9=14,'Jeunes Plants'!AY809,IF($J$9=15,'Jeunes Plants'!AZ809,IF($J$9=16,'Jeunes Plants'!BA809,IF($J$9=17,'Jeunes Plants'!BB809,IF($J$9=18,'Jeunes Plants'!BC809,IF($J$9=19,'Jeunes Plants'!BD809,IF($J$9=20,'Jeunes Plants'!BE809,IF($J$9=21,'Jeunes Plants'!BF809,IF($J$9=22,'Jeunes Plants'!BG809,IF($J$9=23,'Jeunes Plants'!BH809,IF($J$9=24,'Jeunes Plants'!BI809,IF($J$9=25,'Jeunes Plants'!BJ809,IF($J$9=26,'Jeunes Plants'!BK809,IF($J$9=27,'Jeunes Plants'!BL809,IF($J$9=28,'Jeunes Plants'!BM809,IF($J$9=29,'Jeunes Plants'!BN809,IF($J$9=30,'Jeunes Plants'!BO809,IF($J$9=31,'Jeunes Plants'!BP809,IF($J$9=32,'Jeunes Plants'!BQ809,IF($J$9=33,'Jeunes Plants'!BR809,IF($J$9=34,'Jeunes Plants'!BS809,IF($J$9=35,'Jeunes Plants'!B12712,))))))))))))))))))))))))))))))))))))))))))))))))))))</f>
        <v>0</v>
      </c>
      <c r="K1100" s="103" t="str">
        <f>IF('Jeunes Plants'!R809=0,"","Erreur")</f>
        <v/>
      </c>
    </row>
    <row r="1101" spans="1:11" x14ac:dyDescent="0.25">
      <c r="A1101" s="103">
        <f>IF('Jeunes Plants'!A810&lt;&gt;"",'Jeunes Plants'!A810,"")</f>
        <v>26823</v>
      </c>
      <c r="B1101" s="103" t="str">
        <f>IF('Jeunes Plants'!L810&lt;&gt;"",'Jeunes Plants'!L810,"")</f>
        <v>S7</v>
      </c>
      <c r="C1101" s="107" t="str">
        <f>IF('Jeunes Plants'!B810&lt;&gt;"",'Jeunes Plants'!B810,"")</f>
        <v>PETUNIA TUMBELINA</v>
      </c>
      <c r="D1101" s="107" t="str">
        <f>IF('Jeunes Plants'!C810&lt;&gt;"",'Jeunes Plants'!C810,"")</f>
        <v>Helena</v>
      </c>
      <c r="E1101" s="103">
        <f>IF('Jeunes Plants'!H810&lt;&gt;"",'Jeunes Plants'!H810,"")</f>
        <v>6</v>
      </c>
      <c r="F1101" s="103" t="str">
        <f>IF('Jeunes Plants'!E810&lt;&gt;"",'Jeunes Plants'!E810,"")</f>
        <v>B</v>
      </c>
      <c r="G1101" s="103" t="str">
        <f>IF('Jeunes Plants'!N810&lt;&gt;"",'Jeunes Plants'!N810,"")</f>
        <v>M3</v>
      </c>
      <c r="H1101" s="103" t="str">
        <f>IF('Jeunes Plants'!I810&lt;&gt;"",'Jeunes Plants'!I810,"")</f>
        <v>A</v>
      </c>
      <c r="I1101" s="103">
        <f>IF('Jeunes Plants'!J810&lt;&gt;"",'Jeunes Plants'!J810,"")</f>
        <v>7.4999999999999997E-2</v>
      </c>
      <c r="J1101" s="103">
        <f>IF($J$9=36,'Jeunes Plants'!U810,IF($J$9=37,'Jeunes Plants'!V810,IF($J$9=38,'Jeunes Plants'!W810,IF($J$9=39,'Jeunes Plants'!X810,IF($J$9=40,'Jeunes Plants'!Y810,IF($J$9=41,'Jeunes Plants'!Z810,IF($J$9=42,'Jeunes Plants'!AA810,IF($J$9=43,'Jeunes Plants'!AB810,IF($J$9=44,'Jeunes Plants'!AC810,IF($J$9=45,'Jeunes Plants'!AD810,IF($J$9=46,'Jeunes Plants'!AE810,IF($J$9=47,'Jeunes Plants'!AF810,IF($J$9=48,'Jeunes Plants'!AG810,IF($J$9=49,'Jeunes Plants'!AH810,IF($J$9=50,'Jeunes Plants'!AI810,IF($J$9=51,'Jeunes Plants'!AJ810,IF($J$9=52,'Jeunes Plants'!AK810,IF($J$9=1,'Jeunes Plants'!AL810,IF($J$9=2,'Jeunes Plants'!AM810,IF($J$9=3,'Jeunes Plants'!AN810,IF($J$9=4,'Jeunes Plants'!AO810,IF($J$9=5,'Jeunes Plants'!AP810,IF($J$9=6,'Jeunes Plants'!AQ810,IF($J$9=7,'Jeunes Plants'!AR810,IF($J$9=8,'Jeunes Plants'!AS810,IF($J$9=9,'Jeunes Plants'!AT810,IF($J$9=10,'Jeunes Plants'!AU810,IF($J$9=11,'Jeunes Plants'!AV810,IF($J$9=12,'Jeunes Plants'!AW810,IF($J$9=13,'Jeunes Plants'!AX810,IF($J$9=14,'Jeunes Plants'!AY810,IF($J$9=15,'Jeunes Plants'!AZ810,IF($J$9=16,'Jeunes Plants'!BA810,IF($J$9=17,'Jeunes Plants'!BB810,IF($J$9=18,'Jeunes Plants'!BC810,IF($J$9=19,'Jeunes Plants'!BD810,IF($J$9=20,'Jeunes Plants'!BE810,IF($J$9=21,'Jeunes Plants'!BF810,IF($J$9=22,'Jeunes Plants'!BG810,IF($J$9=23,'Jeunes Plants'!BH810,IF($J$9=24,'Jeunes Plants'!BI810,IF($J$9=25,'Jeunes Plants'!BJ810,IF($J$9=26,'Jeunes Plants'!BK810,IF($J$9=27,'Jeunes Plants'!BL810,IF($J$9=28,'Jeunes Plants'!BM810,IF($J$9=29,'Jeunes Plants'!BN810,IF($J$9=30,'Jeunes Plants'!BO810,IF($J$9=31,'Jeunes Plants'!BP810,IF($J$9=32,'Jeunes Plants'!BQ810,IF($J$9=33,'Jeunes Plants'!BR810,IF($J$9=34,'Jeunes Plants'!BS810,IF($J$9=35,'Jeunes Plants'!B12713,))))))))))))))))))))))))))))))))))))))))))))))))))))</f>
        <v>0</v>
      </c>
      <c r="K1101" s="103" t="str">
        <f>IF('Jeunes Plants'!R810=0,"","Erreur")</f>
        <v/>
      </c>
    </row>
    <row r="1102" spans="1:11" x14ac:dyDescent="0.25">
      <c r="A1102" s="103">
        <f>IF('Jeunes Plants'!A811&lt;&gt;"",'Jeunes Plants'!A811,"")</f>
        <v>26018</v>
      </c>
      <c r="B1102" s="103" t="str">
        <f>IF('Jeunes Plants'!L811&lt;&gt;"",'Jeunes Plants'!L811,"")</f>
        <v>S7</v>
      </c>
      <c r="C1102" s="107" t="str">
        <f>IF('Jeunes Plants'!B811&lt;&gt;"",'Jeunes Plants'!B811,"")</f>
        <v>PETUNIA TUMBELINA</v>
      </c>
      <c r="D1102" s="107" t="str">
        <f>IF('Jeunes Plants'!C811&lt;&gt;"",'Jeunes Plants'!C811,"")</f>
        <v>Priscilla</v>
      </c>
      <c r="E1102" s="103">
        <f>IF('Jeunes Plants'!H811&lt;&gt;"",'Jeunes Plants'!H811,"")</f>
        <v>6</v>
      </c>
      <c r="F1102" s="103" t="str">
        <f>IF('Jeunes Plants'!E811&lt;&gt;"",'Jeunes Plants'!E811,"")</f>
        <v>B</v>
      </c>
      <c r="G1102" s="103" t="str">
        <f>IF('Jeunes Plants'!N811&lt;&gt;"",'Jeunes Plants'!N811,"")</f>
        <v>M3</v>
      </c>
      <c r="H1102" s="103" t="str">
        <f>IF('Jeunes Plants'!I811&lt;&gt;"",'Jeunes Plants'!I811,"")</f>
        <v>A</v>
      </c>
      <c r="I1102" s="103">
        <f>IF('Jeunes Plants'!J811&lt;&gt;"",'Jeunes Plants'!J811,"")</f>
        <v>7.4999999999999997E-2</v>
      </c>
      <c r="J1102" s="103">
        <f>IF($J$9=36,'Jeunes Plants'!U811,IF($J$9=37,'Jeunes Plants'!V811,IF($J$9=38,'Jeunes Plants'!W811,IF($J$9=39,'Jeunes Plants'!X811,IF($J$9=40,'Jeunes Plants'!Y811,IF($J$9=41,'Jeunes Plants'!Z811,IF($J$9=42,'Jeunes Plants'!AA811,IF($J$9=43,'Jeunes Plants'!AB811,IF($J$9=44,'Jeunes Plants'!AC811,IF($J$9=45,'Jeunes Plants'!AD811,IF($J$9=46,'Jeunes Plants'!AE811,IF($J$9=47,'Jeunes Plants'!AF811,IF($J$9=48,'Jeunes Plants'!AG811,IF($J$9=49,'Jeunes Plants'!AH811,IF($J$9=50,'Jeunes Plants'!AI811,IF($J$9=51,'Jeunes Plants'!AJ811,IF($J$9=52,'Jeunes Plants'!AK811,IF($J$9=1,'Jeunes Plants'!AL811,IF($J$9=2,'Jeunes Plants'!AM811,IF($J$9=3,'Jeunes Plants'!AN811,IF($J$9=4,'Jeunes Plants'!AO811,IF($J$9=5,'Jeunes Plants'!AP811,IF($J$9=6,'Jeunes Plants'!AQ811,IF($J$9=7,'Jeunes Plants'!AR811,IF($J$9=8,'Jeunes Plants'!AS811,IF($J$9=9,'Jeunes Plants'!AT811,IF($J$9=10,'Jeunes Plants'!AU811,IF($J$9=11,'Jeunes Plants'!AV811,IF($J$9=12,'Jeunes Plants'!AW811,IF($J$9=13,'Jeunes Plants'!AX811,IF($J$9=14,'Jeunes Plants'!AY811,IF($J$9=15,'Jeunes Plants'!AZ811,IF($J$9=16,'Jeunes Plants'!BA811,IF($J$9=17,'Jeunes Plants'!BB811,IF($J$9=18,'Jeunes Plants'!BC811,IF($J$9=19,'Jeunes Plants'!BD811,IF($J$9=20,'Jeunes Plants'!BE811,IF($J$9=21,'Jeunes Plants'!BF811,IF($J$9=22,'Jeunes Plants'!BG811,IF($J$9=23,'Jeunes Plants'!BH811,IF($J$9=24,'Jeunes Plants'!BI811,IF($J$9=25,'Jeunes Plants'!BJ811,IF($J$9=26,'Jeunes Plants'!BK811,IF($J$9=27,'Jeunes Plants'!BL811,IF($J$9=28,'Jeunes Plants'!BM811,IF($J$9=29,'Jeunes Plants'!BN811,IF($J$9=30,'Jeunes Plants'!BO811,IF($J$9=31,'Jeunes Plants'!BP811,IF($J$9=32,'Jeunes Plants'!BQ811,IF($J$9=33,'Jeunes Plants'!BR811,IF($J$9=34,'Jeunes Plants'!BS811,IF($J$9=35,'Jeunes Plants'!B12714,))))))))))))))))))))))))))))))))))))))))))))))))))))</f>
        <v>0</v>
      </c>
      <c r="K1102" s="103" t="str">
        <f>IF('Jeunes Plants'!R811=0,"","Erreur")</f>
        <v/>
      </c>
    </row>
    <row r="1103" spans="1:11" x14ac:dyDescent="0.25">
      <c r="A1103" s="450"/>
      <c r="B1103" s="450"/>
      <c r="C1103" s="451" t="s">
        <v>1969</v>
      </c>
      <c r="D1103" s="451"/>
      <c r="E1103" s="450"/>
      <c r="F1103" s="450"/>
      <c r="G1103" s="450"/>
      <c r="H1103" s="450"/>
      <c r="I1103" s="450"/>
      <c r="J1103" s="450">
        <f>SUBTOTAL(9,J1099:J1102)</f>
        <v>0</v>
      </c>
      <c r="K1103" s="450"/>
    </row>
    <row r="1104" spans="1:11" x14ac:dyDescent="0.25">
      <c r="A1104" s="103">
        <f>IF('Jeunes Plants'!A812&lt;&gt;"",'Jeunes Plants'!A812,"")</f>
        <v>345</v>
      </c>
      <c r="B1104" s="103" t="str">
        <f>IF('Jeunes Plants'!L812&lt;&gt;"",'Jeunes Plants'!L812,"")</f>
        <v>S10</v>
      </c>
      <c r="C1104" s="107" t="str">
        <f>IF('Jeunes Plants'!B812&lt;&gt;"",'Jeunes Plants'!B812,"")</f>
        <v>PHYGELIUS FUCHSIA DU CAP</v>
      </c>
      <c r="D1104" s="107" t="str">
        <f>IF('Jeunes Plants'!C812&lt;&gt;"",'Jeunes Plants'!C812,"")</f>
        <v>Orange</v>
      </c>
      <c r="E1104" s="103">
        <f>IF('Jeunes Plants'!H812&lt;&gt;"",'Jeunes Plants'!H812,"")</f>
        <v>5</v>
      </c>
      <c r="F1104" s="103" t="str">
        <f>IF('Jeunes Plants'!E812&lt;&gt;"",'Jeunes Plants'!E812,"")</f>
        <v>B</v>
      </c>
      <c r="G1104" s="103" t="str">
        <f>IF('Jeunes Plants'!N812&lt;&gt;"",'Jeunes Plants'!N812,"")</f>
        <v>M3</v>
      </c>
      <c r="H1104" s="103" t="str">
        <f>IF('Jeunes Plants'!I812&lt;&gt;"",'Jeunes Plants'!I812,"")</f>
        <v>A</v>
      </c>
      <c r="I1104" s="103">
        <f>IF('Jeunes Plants'!J812&lt;&gt;"",'Jeunes Plants'!J812,"")</f>
        <v>0.14000000000000001</v>
      </c>
      <c r="J1104" s="103">
        <f>IF($J$9=36,'Jeunes Plants'!U812,IF($J$9=37,'Jeunes Plants'!V812,IF($J$9=38,'Jeunes Plants'!W812,IF($J$9=39,'Jeunes Plants'!X812,IF($J$9=40,'Jeunes Plants'!Y812,IF($J$9=41,'Jeunes Plants'!Z812,IF($J$9=42,'Jeunes Plants'!AA812,IF($J$9=43,'Jeunes Plants'!AB812,IF($J$9=44,'Jeunes Plants'!AC812,IF($J$9=45,'Jeunes Plants'!AD812,IF($J$9=46,'Jeunes Plants'!AE812,IF($J$9=47,'Jeunes Plants'!AF812,IF($J$9=48,'Jeunes Plants'!AG812,IF($J$9=49,'Jeunes Plants'!AH812,IF($J$9=50,'Jeunes Plants'!AI812,IF($J$9=51,'Jeunes Plants'!AJ812,IF($J$9=52,'Jeunes Plants'!AK812,IF($J$9=1,'Jeunes Plants'!AL812,IF($J$9=2,'Jeunes Plants'!AM812,IF($J$9=3,'Jeunes Plants'!AN812,IF($J$9=4,'Jeunes Plants'!AO812,IF($J$9=5,'Jeunes Plants'!AP812,IF($J$9=6,'Jeunes Plants'!AQ812,IF($J$9=7,'Jeunes Plants'!AR812,IF($J$9=8,'Jeunes Plants'!AS812,IF($J$9=9,'Jeunes Plants'!AT812,IF($J$9=10,'Jeunes Plants'!AU812,IF($J$9=11,'Jeunes Plants'!AV812,IF($J$9=12,'Jeunes Plants'!AW812,IF($J$9=13,'Jeunes Plants'!AX812,IF($J$9=14,'Jeunes Plants'!AY812,IF($J$9=15,'Jeunes Plants'!AZ812,IF($J$9=16,'Jeunes Plants'!BA812,IF($J$9=17,'Jeunes Plants'!BB812,IF($J$9=18,'Jeunes Plants'!BC812,IF($J$9=19,'Jeunes Plants'!BD812,IF($J$9=20,'Jeunes Plants'!BE812,IF($J$9=21,'Jeunes Plants'!BF812,IF($J$9=22,'Jeunes Plants'!BG812,IF($J$9=23,'Jeunes Plants'!BH812,IF($J$9=24,'Jeunes Plants'!BI812,IF($J$9=25,'Jeunes Plants'!BJ812,IF($J$9=26,'Jeunes Plants'!BK812,IF($J$9=27,'Jeunes Plants'!BL812,IF($J$9=28,'Jeunes Plants'!BM812,IF($J$9=29,'Jeunes Plants'!BN812,IF($J$9=30,'Jeunes Plants'!BO812,IF($J$9=31,'Jeunes Plants'!BP812,IF($J$9=32,'Jeunes Plants'!BQ812,IF($J$9=33,'Jeunes Plants'!BR812,IF($J$9=34,'Jeunes Plants'!BS812,IF($J$9=35,'Jeunes Plants'!B12715,))))))))))))))))))))))))))))))))))))))))))))))))))))</f>
        <v>0</v>
      </c>
      <c r="K1104" s="103" t="str">
        <f>IF('Jeunes Plants'!R812=0,"","Erreur")</f>
        <v/>
      </c>
    </row>
    <row r="1105" spans="1:11" x14ac:dyDescent="0.25">
      <c r="A1105" s="103">
        <f>IF('Jeunes Plants'!A813&lt;&gt;"",'Jeunes Plants'!A813,"")</f>
        <v>2951</v>
      </c>
      <c r="B1105" s="103" t="str">
        <f>IF('Jeunes Plants'!L813&lt;&gt;"",'Jeunes Plants'!L813,"")</f>
        <v>S10</v>
      </c>
      <c r="C1105" s="107" t="str">
        <f>IF('Jeunes Plants'!B813&lt;&gt;"",'Jeunes Plants'!B813,"")</f>
        <v>PHYGELIUS FUCHSIA DU CAP</v>
      </c>
      <c r="D1105" s="107" t="str">
        <f>IF('Jeunes Plants'!C813&lt;&gt;"",'Jeunes Plants'!C813,"")</f>
        <v>Rouge Foncé</v>
      </c>
      <c r="E1105" s="103">
        <f>IF('Jeunes Plants'!H813&lt;&gt;"",'Jeunes Plants'!H813,"")</f>
        <v>5</v>
      </c>
      <c r="F1105" s="103" t="str">
        <f>IF('Jeunes Plants'!E813&lt;&gt;"",'Jeunes Plants'!E813,"")</f>
        <v>B</v>
      </c>
      <c r="G1105" s="103" t="str">
        <f>IF('Jeunes Plants'!N813&lt;&gt;"",'Jeunes Plants'!N813,"")</f>
        <v>M3</v>
      </c>
      <c r="H1105" s="103" t="str">
        <f>IF('Jeunes Plants'!I813&lt;&gt;"",'Jeunes Plants'!I813,"")</f>
        <v>A</v>
      </c>
      <c r="I1105" s="103">
        <f>IF('Jeunes Plants'!J813&lt;&gt;"",'Jeunes Plants'!J813,"")</f>
        <v>0.14000000000000001</v>
      </c>
      <c r="J1105" s="103">
        <f>IF($J$9=36,'Jeunes Plants'!U813,IF($J$9=37,'Jeunes Plants'!V813,IF($J$9=38,'Jeunes Plants'!W813,IF($J$9=39,'Jeunes Plants'!X813,IF($J$9=40,'Jeunes Plants'!Y813,IF($J$9=41,'Jeunes Plants'!Z813,IF($J$9=42,'Jeunes Plants'!AA813,IF($J$9=43,'Jeunes Plants'!AB813,IF($J$9=44,'Jeunes Plants'!AC813,IF($J$9=45,'Jeunes Plants'!AD813,IF($J$9=46,'Jeunes Plants'!AE813,IF($J$9=47,'Jeunes Plants'!AF813,IF($J$9=48,'Jeunes Plants'!AG813,IF($J$9=49,'Jeunes Plants'!AH813,IF($J$9=50,'Jeunes Plants'!AI813,IF($J$9=51,'Jeunes Plants'!AJ813,IF($J$9=52,'Jeunes Plants'!AK813,IF($J$9=1,'Jeunes Plants'!AL813,IF($J$9=2,'Jeunes Plants'!AM813,IF($J$9=3,'Jeunes Plants'!AN813,IF($J$9=4,'Jeunes Plants'!AO813,IF($J$9=5,'Jeunes Plants'!AP813,IF($J$9=6,'Jeunes Plants'!AQ813,IF($J$9=7,'Jeunes Plants'!AR813,IF($J$9=8,'Jeunes Plants'!AS813,IF($J$9=9,'Jeunes Plants'!AT813,IF($J$9=10,'Jeunes Plants'!AU813,IF($J$9=11,'Jeunes Plants'!AV813,IF($J$9=12,'Jeunes Plants'!AW813,IF($J$9=13,'Jeunes Plants'!AX813,IF($J$9=14,'Jeunes Plants'!AY813,IF($J$9=15,'Jeunes Plants'!AZ813,IF($J$9=16,'Jeunes Plants'!BA813,IF($J$9=17,'Jeunes Plants'!BB813,IF($J$9=18,'Jeunes Plants'!BC813,IF($J$9=19,'Jeunes Plants'!BD813,IF($J$9=20,'Jeunes Plants'!BE813,IF($J$9=21,'Jeunes Plants'!BF813,IF($J$9=22,'Jeunes Plants'!BG813,IF($J$9=23,'Jeunes Plants'!BH813,IF($J$9=24,'Jeunes Plants'!BI813,IF($J$9=25,'Jeunes Plants'!BJ813,IF($J$9=26,'Jeunes Plants'!BK813,IF($J$9=27,'Jeunes Plants'!BL813,IF($J$9=28,'Jeunes Plants'!BM813,IF($J$9=29,'Jeunes Plants'!BN813,IF($J$9=30,'Jeunes Plants'!BO813,IF($J$9=31,'Jeunes Plants'!BP813,IF($J$9=32,'Jeunes Plants'!BQ813,IF($J$9=33,'Jeunes Plants'!BR813,IF($J$9=34,'Jeunes Plants'!BS813,IF($J$9=35,'Jeunes Plants'!B12716,))))))))))))))))))))))))))))))))))))))))))))))))))))</f>
        <v>0</v>
      </c>
      <c r="K1105" s="103" t="str">
        <f>IF('Jeunes Plants'!R813=0,"","Erreur")</f>
        <v/>
      </c>
    </row>
    <row r="1106" spans="1:11" x14ac:dyDescent="0.25">
      <c r="A1106" s="450"/>
      <c r="B1106" s="450"/>
      <c r="C1106" s="451" t="s">
        <v>1970</v>
      </c>
      <c r="D1106" s="451"/>
      <c r="E1106" s="450"/>
      <c r="F1106" s="450"/>
      <c r="G1106" s="450"/>
      <c r="H1106" s="450"/>
      <c r="I1106" s="450"/>
      <c r="J1106" s="450">
        <f>SUBTOTAL(9,J1104:J1105)</f>
        <v>0</v>
      </c>
      <c r="K1106" s="450"/>
    </row>
    <row r="1107" spans="1:11" x14ac:dyDescent="0.25">
      <c r="A1107" s="103">
        <f>IF('Jeunes Plants'!A814&lt;&gt;"",'Jeunes Plants'!A814,"")</f>
        <v>11084</v>
      </c>
      <c r="B1107" s="103" t="str">
        <f>IF('Jeunes Plants'!L814&lt;&gt;"",'Jeunes Plants'!L814,"")</f>
        <v>S7</v>
      </c>
      <c r="C1107" s="107" t="str">
        <f>IF('Jeunes Plants'!B814&lt;&gt;"",'Jeunes Plants'!B814,"")</f>
        <v>PLECTRANTHUS</v>
      </c>
      <c r="D1107" s="107" t="str">
        <f>IF('Jeunes Plants'!C814&lt;&gt;"",'Jeunes Plants'!C814,"")</f>
        <v>Mona Lavander</v>
      </c>
      <c r="E1107" s="103">
        <f>IF('Jeunes Plants'!H814&lt;&gt;"",'Jeunes Plants'!H814,"")</f>
        <v>6</v>
      </c>
      <c r="F1107" s="103" t="str">
        <f>IF('Jeunes Plants'!E814&lt;&gt;"",'Jeunes Plants'!E814,"")</f>
        <v>B</v>
      </c>
      <c r="G1107" s="103" t="str">
        <f>IF('Jeunes Plants'!N814&lt;&gt;"",'Jeunes Plants'!N814,"")</f>
        <v>M3</v>
      </c>
      <c r="H1107" s="103" t="str">
        <f>IF('Jeunes Plants'!I814&lt;&gt;"",'Jeunes Plants'!I814,"")</f>
        <v>B</v>
      </c>
      <c r="I1107" s="103" t="str">
        <f>IF('Jeunes Plants'!J814&lt;&gt;"",'Jeunes Plants'!J814,"")</f>
        <v/>
      </c>
      <c r="J1107" s="103">
        <f>IF($J$9=36,'Jeunes Plants'!U814,IF($J$9=37,'Jeunes Plants'!V814,IF($J$9=38,'Jeunes Plants'!W814,IF($J$9=39,'Jeunes Plants'!X814,IF($J$9=40,'Jeunes Plants'!Y814,IF($J$9=41,'Jeunes Plants'!Z814,IF($J$9=42,'Jeunes Plants'!AA814,IF($J$9=43,'Jeunes Plants'!AB814,IF($J$9=44,'Jeunes Plants'!AC814,IF($J$9=45,'Jeunes Plants'!AD814,IF($J$9=46,'Jeunes Plants'!AE814,IF($J$9=47,'Jeunes Plants'!AF814,IF($J$9=48,'Jeunes Plants'!AG814,IF($J$9=49,'Jeunes Plants'!AH814,IF($J$9=50,'Jeunes Plants'!AI814,IF($J$9=51,'Jeunes Plants'!AJ814,IF($J$9=52,'Jeunes Plants'!AK814,IF($J$9=1,'Jeunes Plants'!AL814,IF($J$9=2,'Jeunes Plants'!AM814,IF($J$9=3,'Jeunes Plants'!AN814,IF($J$9=4,'Jeunes Plants'!AO814,IF($J$9=5,'Jeunes Plants'!AP814,IF($J$9=6,'Jeunes Plants'!AQ814,IF($J$9=7,'Jeunes Plants'!AR814,IF($J$9=8,'Jeunes Plants'!AS814,IF($J$9=9,'Jeunes Plants'!AT814,IF($J$9=10,'Jeunes Plants'!AU814,IF($J$9=11,'Jeunes Plants'!AV814,IF($J$9=12,'Jeunes Plants'!AW814,IF($J$9=13,'Jeunes Plants'!AX814,IF($J$9=14,'Jeunes Plants'!AY814,IF($J$9=15,'Jeunes Plants'!AZ814,IF($J$9=16,'Jeunes Plants'!BA814,IF($J$9=17,'Jeunes Plants'!BB814,IF($J$9=18,'Jeunes Plants'!BC814,IF($J$9=19,'Jeunes Plants'!BD814,IF($J$9=20,'Jeunes Plants'!BE814,IF($J$9=21,'Jeunes Plants'!BF814,IF($J$9=22,'Jeunes Plants'!BG814,IF($J$9=23,'Jeunes Plants'!BH814,IF($J$9=24,'Jeunes Plants'!BI814,IF($J$9=25,'Jeunes Plants'!BJ814,IF($J$9=26,'Jeunes Plants'!BK814,IF($J$9=27,'Jeunes Plants'!BL814,IF($J$9=28,'Jeunes Plants'!BM814,IF($J$9=29,'Jeunes Plants'!BN814,IF($J$9=30,'Jeunes Plants'!BO814,IF($J$9=31,'Jeunes Plants'!BP814,IF($J$9=32,'Jeunes Plants'!BQ814,IF($J$9=33,'Jeunes Plants'!BR814,IF($J$9=34,'Jeunes Plants'!BS814,IF($J$9=35,'Jeunes Plants'!B12717,))))))))))))))))))))))))))))))))))))))))))))))))))))</f>
        <v>0</v>
      </c>
      <c r="K1107" s="103" t="str">
        <f>IF('Jeunes Plants'!R814=0,"","Erreur")</f>
        <v/>
      </c>
    </row>
    <row r="1108" spans="1:11" x14ac:dyDescent="0.25">
      <c r="A1108" s="103">
        <f>IF('Jeunes Plants'!A815&lt;&gt;"",'Jeunes Plants'!A815,"")</f>
        <v>3443</v>
      </c>
      <c r="B1108" s="103" t="str">
        <f>IF('Jeunes Plants'!L815&lt;&gt;"",'Jeunes Plants'!L815,"")</f>
        <v>S7</v>
      </c>
      <c r="C1108" s="107" t="str">
        <f>IF('Jeunes Plants'!B815&lt;&gt;"",'Jeunes Plants'!B815,"")</f>
        <v>PLECTRANTHUS</v>
      </c>
      <c r="D1108" s="107" t="str">
        <f>IF('Jeunes Plants'!C815&lt;&gt;"",'Jeunes Plants'!C815,"")</f>
        <v>purpurea Nico</v>
      </c>
      <c r="E1108" s="103">
        <f>IF('Jeunes Plants'!H815&lt;&gt;"",'Jeunes Plants'!H815,"")</f>
        <v>6</v>
      </c>
      <c r="F1108" s="103" t="str">
        <f>IF('Jeunes Plants'!E815&lt;&gt;"",'Jeunes Plants'!E815,"")</f>
        <v>B</v>
      </c>
      <c r="G1108" s="103" t="str">
        <f>IF('Jeunes Plants'!N815&lt;&gt;"",'Jeunes Plants'!N815,"")</f>
        <v>M3</v>
      </c>
      <c r="H1108" s="103" t="str">
        <f>IF('Jeunes Plants'!I815&lt;&gt;"",'Jeunes Plants'!I815,"")</f>
        <v>B</v>
      </c>
      <c r="I1108" s="103" t="str">
        <f>IF('Jeunes Plants'!J815&lt;&gt;"",'Jeunes Plants'!J815,"")</f>
        <v/>
      </c>
      <c r="J1108" s="103">
        <f>IF($J$9=36,'Jeunes Plants'!U815,IF($J$9=37,'Jeunes Plants'!V815,IF($J$9=38,'Jeunes Plants'!W815,IF($J$9=39,'Jeunes Plants'!X815,IF($J$9=40,'Jeunes Plants'!Y815,IF($J$9=41,'Jeunes Plants'!Z815,IF($J$9=42,'Jeunes Plants'!AA815,IF($J$9=43,'Jeunes Plants'!AB815,IF($J$9=44,'Jeunes Plants'!AC815,IF($J$9=45,'Jeunes Plants'!AD815,IF($J$9=46,'Jeunes Plants'!AE815,IF($J$9=47,'Jeunes Plants'!AF815,IF($J$9=48,'Jeunes Plants'!AG815,IF($J$9=49,'Jeunes Plants'!AH815,IF($J$9=50,'Jeunes Plants'!AI815,IF($J$9=51,'Jeunes Plants'!AJ815,IF($J$9=52,'Jeunes Plants'!AK815,IF($J$9=1,'Jeunes Plants'!AL815,IF($J$9=2,'Jeunes Plants'!AM815,IF($J$9=3,'Jeunes Plants'!AN815,IF($J$9=4,'Jeunes Plants'!AO815,IF($J$9=5,'Jeunes Plants'!AP815,IF($J$9=6,'Jeunes Plants'!AQ815,IF($J$9=7,'Jeunes Plants'!AR815,IF($J$9=8,'Jeunes Plants'!AS815,IF($J$9=9,'Jeunes Plants'!AT815,IF($J$9=10,'Jeunes Plants'!AU815,IF($J$9=11,'Jeunes Plants'!AV815,IF($J$9=12,'Jeunes Plants'!AW815,IF($J$9=13,'Jeunes Plants'!AX815,IF($J$9=14,'Jeunes Plants'!AY815,IF($J$9=15,'Jeunes Plants'!AZ815,IF($J$9=16,'Jeunes Plants'!BA815,IF($J$9=17,'Jeunes Plants'!BB815,IF($J$9=18,'Jeunes Plants'!BC815,IF($J$9=19,'Jeunes Plants'!BD815,IF($J$9=20,'Jeunes Plants'!BE815,IF($J$9=21,'Jeunes Plants'!BF815,IF($J$9=22,'Jeunes Plants'!BG815,IF($J$9=23,'Jeunes Plants'!BH815,IF($J$9=24,'Jeunes Plants'!BI815,IF($J$9=25,'Jeunes Plants'!BJ815,IF($J$9=26,'Jeunes Plants'!BK815,IF($J$9=27,'Jeunes Plants'!BL815,IF($J$9=28,'Jeunes Plants'!BM815,IF($J$9=29,'Jeunes Plants'!BN815,IF($J$9=30,'Jeunes Plants'!BO815,IF($J$9=31,'Jeunes Plants'!BP815,IF($J$9=32,'Jeunes Plants'!BQ815,IF($J$9=33,'Jeunes Plants'!BR815,IF($J$9=34,'Jeunes Plants'!BS815,IF($J$9=35,'Jeunes Plants'!B12718,))))))))))))))))))))))))))))))))))))))))))))))))))))</f>
        <v>0</v>
      </c>
      <c r="K1108" s="103" t="str">
        <f>IF('Jeunes Plants'!R815=0,"","Erreur")</f>
        <v/>
      </c>
    </row>
    <row r="1109" spans="1:11" x14ac:dyDescent="0.25">
      <c r="A1109" s="103">
        <f>IF('Jeunes Plants'!A816&lt;&gt;"",'Jeunes Plants'!A816,"")</f>
        <v>14493</v>
      </c>
      <c r="B1109" s="103" t="str">
        <f>IF('Jeunes Plants'!L816&lt;&gt;"",'Jeunes Plants'!L816,"")</f>
        <v>S7</v>
      </c>
      <c r="C1109" s="107" t="str">
        <f>IF('Jeunes Plants'!B816&lt;&gt;"",'Jeunes Plants'!B816,"")</f>
        <v>PLECTRANTHUS</v>
      </c>
      <c r="D1109" s="107" t="str">
        <f>IF('Jeunes Plants'!C816&lt;&gt;"",'Jeunes Plants'!C816,"")</f>
        <v>argentatus Silver shield</v>
      </c>
      <c r="E1109" s="103">
        <f>IF('Jeunes Plants'!H816&lt;&gt;"",'Jeunes Plants'!H816,"")</f>
        <v>4</v>
      </c>
      <c r="F1109" s="103" t="str">
        <f>IF('Jeunes Plants'!E816&lt;&gt;"",'Jeunes Plants'!E816,"")</f>
        <v>B</v>
      </c>
      <c r="G1109" s="103" t="str">
        <f>IF('Jeunes Plants'!N816&lt;&gt;"",'Jeunes Plants'!N816,"")</f>
        <v>M3</v>
      </c>
      <c r="H1109" s="103" t="str">
        <f>IF('Jeunes Plants'!I816&lt;&gt;"",'Jeunes Plants'!I816,"")</f>
        <v>B</v>
      </c>
      <c r="I1109" s="103" t="str">
        <f>IF('Jeunes Plants'!J816&lt;&gt;"",'Jeunes Plants'!J816,"")</f>
        <v/>
      </c>
      <c r="J1109" s="103">
        <f>IF($J$9=36,'Jeunes Plants'!U816,IF($J$9=37,'Jeunes Plants'!V816,IF($J$9=38,'Jeunes Plants'!W816,IF($J$9=39,'Jeunes Plants'!X816,IF($J$9=40,'Jeunes Plants'!Y816,IF($J$9=41,'Jeunes Plants'!Z816,IF($J$9=42,'Jeunes Plants'!AA816,IF($J$9=43,'Jeunes Plants'!AB816,IF($J$9=44,'Jeunes Plants'!AC816,IF($J$9=45,'Jeunes Plants'!AD816,IF($J$9=46,'Jeunes Plants'!AE816,IF($J$9=47,'Jeunes Plants'!AF816,IF($J$9=48,'Jeunes Plants'!AG816,IF($J$9=49,'Jeunes Plants'!AH816,IF($J$9=50,'Jeunes Plants'!AI816,IF($J$9=51,'Jeunes Plants'!AJ816,IF($J$9=52,'Jeunes Plants'!AK816,IF($J$9=1,'Jeunes Plants'!AL816,IF($J$9=2,'Jeunes Plants'!AM816,IF($J$9=3,'Jeunes Plants'!AN816,IF($J$9=4,'Jeunes Plants'!AO816,IF($J$9=5,'Jeunes Plants'!AP816,IF($J$9=6,'Jeunes Plants'!AQ816,IF($J$9=7,'Jeunes Plants'!AR816,IF($J$9=8,'Jeunes Plants'!AS816,IF($J$9=9,'Jeunes Plants'!AT816,IF($J$9=10,'Jeunes Plants'!AU816,IF($J$9=11,'Jeunes Plants'!AV816,IF($J$9=12,'Jeunes Plants'!AW816,IF($J$9=13,'Jeunes Plants'!AX816,IF($J$9=14,'Jeunes Plants'!AY816,IF($J$9=15,'Jeunes Plants'!AZ816,IF($J$9=16,'Jeunes Plants'!BA816,IF($J$9=17,'Jeunes Plants'!BB816,IF($J$9=18,'Jeunes Plants'!BC816,IF($J$9=19,'Jeunes Plants'!BD816,IF($J$9=20,'Jeunes Plants'!BE816,IF($J$9=21,'Jeunes Plants'!BF816,IF($J$9=22,'Jeunes Plants'!BG816,IF($J$9=23,'Jeunes Plants'!BH816,IF($J$9=24,'Jeunes Plants'!BI816,IF($J$9=25,'Jeunes Plants'!BJ816,IF($J$9=26,'Jeunes Plants'!BK816,IF($J$9=27,'Jeunes Plants'!BL816,IF($J$9=28,'Jeunes Plants'!BM816,IF($J$9=29,'Jeunes Plants'!BN816,IF($J$9=30,'Jeunes Plants'!BO816,IF($J$9=31,'Jeunes Plants'!BP816,IF($J$9=32,'Jeunes Plants'!BQ816,IF($J$9=33,'Jeunes Plants'!BR816,IF($J$9=34,'Jeunes Plants'!BS816,IF($J$9=35,'Jeunes Plants'!B12719,))))))))))))))))))))))))))))))))))))))))))))))))))))</f>
        <v>0</v>
      </c>
      <c r="K1109" s="103" t="str">
        <f>IF('Jeunes Plants'!R816=0,"","Erreur")</f>
        <v/>
      </c>
    </row>
    <row r="1110" spans="1:11" x14ac:dyDescent="0.25">
      <c r="A1110" s="103">
        <f>IF('Jeunes Plants'!A817&lt;&gt;"",'Jeunes Plants'!A817,"")</f>
        <v>1057</v>
      </c>
      <c r="B1110" s="103" t="str">
        <f>IF('Jeunes Plants'!L817&lt;&gt;"",'Jeunes Plants'!L817,"")</f>
        <v>S7</v>
      </c>
      <c r="C1110" s="107" t="str">
        <f>IF('Jeunes Plants'!B817&lt;&gt;"",'Jeunes Plants'!B817,"")</f>
        <v>PLECTRANTHUS</v>
      </c>
      <c r="D1110" s="107" t="str">
        <f>IF('Jeunes Plants'!C817&lt;&gt;"",'Jeunes Plants'!C817,"")</f>
        <v>Variegata</v>
      </c>
      <c r="E1110" s="103">
        <f>IF('Jeunes Plants'!H817&lt;&gt;"",'Jeunes Plants'!H817,"")</f>
        <v>6</v>
      </c>
      <c r="F1110" s="103" t="str">
        <f>IF('Jeunes Plants'!E817&lt;&gt;"",'Jeunes Plants'!E817,"")</f>
        <v>B</v>
      </c>
      <c r="G1110" s="103" t="str">
        <f>IF('Jeunes Plants'!N817&lt;&gt;"",'Jeunes Plants'!N817,"")</f>
        <v>M3</v>
      </c>
      <c r="H1110" s="103" t="str">
        <f>IF('Jeunes Plants'!I817&lt;&gt;"",'Jeunes Plants'!I817,"")</f>
        <v>B</v>
      </c>
      <c r="I1110" s="103" t="str">
        <f>IF('Jeunes Plants'!J817&lt;&gt;"",'Jeunes Plants'!J817,"")</f>
        <v/>
      </c>
      <c r="J1110" s="103">
        <f>IF($J$9=36,'Jeunes Plants'!U817,IF($J$9=37,'Jeunes Plants'!V817,IF($J$9=38,'Jeunes Plants'!W817,IF($J$9=39,'Jeunes Plants'!X817,IF($J$9=40,'Jeunes Plants'!Y817,IF($J$9=41,'Jeunes Plants'!Z817,IF($J$9=42,'Jeunes Plants'!AA817,IF($J$9=43,'Jeunes Plants'!AB817,IF($J$9=44,'Jeunes Plants'!AC817,IF($J$9=45,'Jeunes Plants'!AD817,IF($J$9=46,'Jeunes Plants'!AE817,IF($J$9=47,'Jeunes Plants'!AF817,IF($J$9=48,'Jeunes Plants'!AG817,IF($J$9=49,'Jeunes Plants'!AH817,IF($J$9=50,'Jeunes Plants'!AI817,IF($J$9=51,'Jeunes Plants'!AJ817,IF($J$9=52,'Jeunes Plants'!AK817,IF($J$9=1,'Jeunes Plants'!AL817,IF($J$9=2,'Jeunes Plants'!AM817,IF($J$9=3,'Jeunes Plants'!AN817,IF($J$9=4,'Jeunes Plants'!AO817,IF($J$9=5,'Jeunes Plants'!AP817,IF($J$9=6,'Jeunes Plants'!AQ817,IF($J$9=7,'Jeunes Plants'!AR817,IF($J$9=8,'Jeunes Plants'!AS817,IF($J$9=9,'Jeunes Plants'!AT817,IF($J$9=10,'Jeunes Plants'!AU817,IF($J$9=11,'Jeunes Plants'!AV817,IF($J$9=12,'Jeunes Plants'!AW817,IF($J$9=13,'Jeunes Plants'!AX817,IF($J$9=14,'Jeunes Plants'!AY817,IF($J$9=15,'Jeunes Plants'!AZ817,IF($J$9=16,'Jeunes Plants'!BA817,IF($J$9=17,'Jeunes Plants'!BB817,IF($J$9=18,'Jeunes Plants'!BC817,IF($J$9=19,'Jeunes Plants'!BD817,IF($J$9=20,'Jeunes Plants'!BE817,IF($J$9=21,'Jeunes Plants'!BF817,IF($J$9=22,'Jeunes Plants'!BG817,IF($J$9=23,'Jeunes Plants'!BH817,IF($J$9=24,'Jeunes Plants'!BI817,IF($J$9=25,'Jeunes Plants'!BJ817,IF($J$9=26,'Jeunes Plants'!BK817,IF($J$9=27,'Jeunes Plants'!BL817,IF($J$9=28,'Jeunes Plants'!BM817,IF($J$9=29,'Jeunes Plants'!BN817,IF($J$9=30,'Jeunes Plants'!BO817,IF($J$9=31,'Jeunes Plants'!BP817,IF($J$9=32,'Jeunes Plants'!BQ817,IF($J$9=33,'Jeunes Plants'!BR817,IF($J$9=34,'Jeunes Plants'!BS817,IF($J$9=35,'Jeunes Plants'!B12720,))))))))))))))))))))))))))))))))))))))))))))))))))))</f>
        <v>0</v>
      </c>
      <c r="K1110" s="103" t="str">
        <f>IF('Jeunes Plants'!R817=0,"","Erreur")</f>
        <v/>
      </c>
    </row>
    <row r="1111" spans="1:11" x14ac:dyDescent="0.25">
      <c r="A1111" s="450"/>
      <c r="B1111" s="450"/>
      <c r="C1111" s="451" t="s">
        <v>1971</v>
      </c>
      <c r="D1111" s="451"/>
      <c r="E1111" s="450"/>
      <c r="F1111" s="450"/>
      <c r="G1111" s="450"/>
      <c r="H1111" s="450"/>
      <c r="I1111" s="450"/>
      <c r="J1111" s="450">
        <f>SUBTOTAL(9,J1107:J1110)</f>
        <v>0</v>
      </c>
      <c r="K1111" s="450"/>
    </row>
    <row r="1112" spans="1:11" x14ac:dyDescent="0.25">
      <c r="A1112" s="103">
        <f>IF('Jeunes Plants'!A818&lt;&gt;"",'Jeunes Plants'!A818,"")</f>
        <v>10132</v>
      </c>
      <c r="B1112" s="103" t="str">
        <f>IF('Jeunes Plants'!L818&lt;&gt;"",'Jeunes Plants'!L818,"")</f>
        <v>S2</v>
      </c>
      <c r="C1112" s="107" t="str">
        <f>IF('Jeunes Plants'!B818&lt;&gt;"",'Jeunes Plants'!B818,"")</f>
        <v>PLUMBAGO AURICULATA</v>
      </c>
      <c r="D1112" s="107" t="str">
        <f>IF('Jeunes Plants'!C818&lt;&gt;"",'Jeunes Plants'!C818,"")</f>
        <v>Blanc</v>
      </c>
      <c r="E1112" s="103">
        <f>IF('Jeunes Plants'!H818&lt;&gt;"",'Jeunes Plants'!H818,"")</f>
        <v>5</v>
      </c>
      <c r="F1112" s="103" t="str">
        <f>IF('Jeunes Plants'!E818&lt;&gt;"",'Jeunes Plants'!E818,"")</f>
        <v>B</v>
      </c>
      <c r="G1112" s="103" t="str">
        <f>IF('Jeunes Plants'!N818&lt;&gt;"",'Jeunes Plants'!N818,"")</f>
        <v>M3</v>
      </c>
      <c r="H1112" s="103" t="str">
        <f>IF('Jeunes Plants'!I818&lt;&gt;"",'Jeunes Plants'!I818,"")</f>
        <v>E</v>
      </c>
      <c r="I1112" s="103" t="str">
        <f>IF('Jeunes Plants'!J818&lt;&gt;"",'Jeunes Plants'!J818,"")</f>
        <v/>
      </c>
      <c r="J1112" s="103">
        <f>IF($J$9=36,'Jeunes Plants'!U818,IF($J$9=37,'Jeunes Plants'!V818,IF($J$9=38,'Jeunes Plants'!W818,IF($J$9=39,'Jeunes Plants'!X818,IF($J$9=40,'Jeunes Plants'!Y818,IF($J$9=41,'Jeunes Plants'!Z818,IF($J$9=42,'Jeunes Plants'!AA818,IF($J$9=43,'Jeunes Plants'!AB818,IF($J$9=44,'Jeunes Plants'!AC818,IF($J$9=45,'Jeunes Plants'!AD818,IF($J$9=46,'Jeunes Plants'!AE818,IF($J$9=47,'Jeunes Plants'!AF818,IF($J$9=48,'Jeunes Plants'!AG818,IF($J$9=49,'Jeunes Plants'!AH818,IF($J$9=50,'Jeunes Plants'!AI818,IF($J$9=51,'Jeunes Plants'!AJ818,IF($J$9=52,'Jeunes Plants'!AK818,IF($J$9=1,'Jeunes Plants'!AL818,IF($J$9=2,'Jeunes Plants'!AM818,IF($J$9=3,'Jeunes Plants'!AN818,IF($J$9=4,'Jeunes Plants'!AO818,IF($J$9=5,'Jeunes Plants'!AP818,IF($J$9=6,'Jeunes Plants'!AQ818,IF($J$9=7,'Jeunes Plants'!AR818,IF($J$9=8,'Jeunes Plants'!AS818,IF($J$9=9,'Jeunes Plants'!AT818,IF($J$9=10,'Jeunes Plants'!AU818,IF($J$9=11,'Jeunes Plants'!AV818,IF($J$9=12,'Jeunes Plants'!AW818,IF($J$9=13,'Jeunes Plants'!AX818,IF($J$9=14,'Jeunes Plants'!AY818,IF($J$9=15,'Jeunes Plants'!AZ818,IF($J$9=16,'Jeunes Plants'!BA818,IF($J$9=17,'Jeunes Plants'!BB818,IF($J$9=18,'Jeunes Plants'!BC818,IF($J$9=19,'Jeunes Plants'!BD818,IF($J$9=20,'Jeunes Plants'!BE818,IF($J$9=21,'Jeunes Plants'!BF818,IF($J$9=22,'Jeunes Plants'!BG818,IF($J$9=23,'Jeunes Plants'!BH818,IF($J$9=24,'Jeunes Plants'!BI818,IF($J$9=25,'Jeunes Plants'!BJ818,IF($J$9=26,'Jeunes Plants'!BK818,IF($J$9=27,'Jeunes Plants'!BL818,IF($J$9=28,'Jeunes Plants'!BM818,IF($J$9=29,'Jeunes Plants'!BN818,IF($J$9=30,'Jeunes Plants'!BO818,IF($J$9=31,'Jeunes Plants'!BP818,IF($J$9=32,'Jeunes Plants'!BQ818,IF($J$9=33,'Jeunes Plants'!BR818,IF($J$9=34,'Jeunes Plants'!BS818,IF($J$9=35,'Jeunes Plants'!B12721,))))))))))))))))))))))))))))))))))))))))))))))))))))</f>
        <v>0</v>
      </c>
      <c r="K1112" s="103" t="str">
        <f>IF('Jeunes Plants'!R818=0,"","Erreur")</f>
        <v/>
      </c>
    </row>
    <row r="1113" spans="1:11" x14ac:dyDescent="0.25">
      <c r="A1113" s="103">
        <f>IF('Jeunes Plants'!A819&lt;&gt;"",'Jeunes Plants'!A819,"")</f>
        <v>2788</v>
      </c>
      <c r="B1113" s="103" t="str">
        <f>IF('Jeunes Plants'!L819&lt;&gt;"",'Jeunes Plants'!L819,"")</f>
        <v>S2</v>
      </c>
      <c r="C1113" s="107" t="str">
        <f>IF('Jeunes Plants'!B819&lt;&gt;"",'Jeunes Plants'!B819,"")</f>
        <v>PLUMBAGO AURICULATA</v>
      </c>
      <c r="D1113" s="107" t="str">
        <f>IF('Jeunes Plants'!C819&lt;&gt;"",'Jeunes Plants'!C819,"")</f>
        <v>Bleu</v>
      </c>
      <c r="E1113" s="103">
        <f>IF('Jeunes Plants'!H819&lt;&gt;"",'Jeunes Plants'!H819,"")</f>
        <v>5</v>
      </c>
      <c r="F1113" s="103" t="str">
        <f>IF('Jeunes Plants'!E819&lt;&gt;"",'Jeunes Plants'!E819,"")</f>
        <v>B</v>
      </c>
      <c r="G1113" s="103" t="str">
        <f>IF('Jeunes Plants'!N819&lt;&gt;"",'Jeunes Plants'!N819,"")</f>
        <v>M3</v>
      </c>
      <c r="H1113" s="103" t="str">
        <f>IF('Jeunes Plants'!I819&lt;&gt;"",'Jeunes Plants'!I819,"")</f>
        <v>E</v>
      </c>
      <c r="I1113" s="103" t="str">
        <f>IF('Jeunes Plants'!J819&lt;&gt;"",'Jeunes Plants'!J819,"")</f>
        <v/>
      </c>
      <c r="J1113" s="103">
        <f>IF($J$9=36,'Jeunes Plants'!U819,IF($J$9=37,'Jeunes Plants'!V819,IF($J$9=38,'Jeunes Plants'!W819,IF($J$9=39,'Jeunes Plants'!X819,IF($J$9=40,'Jeunes Plants'!Y819,IF($J$9=41,'Jeunes Plants'!Z819,IF($J$9=42,'Jeunes Plants'!AA819,IF($J$9=43,'Jeunes Plants'!AB819,IF($J$9=44,'Jeunes Plants'!AC819,IF($J$9=45,'Jeunes Plants'!AD819,IF($J$9=46,'Jeunes Plants'!AE819,IF($J$9=47,'Jeunes Plants'!AF819,IF($J$9=48,'Jeunes Plants'!AG819,IF($J$9=49,'Jeunes Plants'!AH819,IF($J$9=50,'Jeunes Plants'!AI819,IF($J$9=51,'Jeunes Plants'!AJ819,IF($J$9=52,'Jeunes Plants'!AK819,IF($J$9=1,'Jeunes Plants'!AL819,IF($J$9=2,'Jeunes Plants'!AM819,IF($J$9=3,'Jeunes Plants'!AN819,IF($J$9=4,'Jeunes Plants'!AO819,IF($J$9=5,'Jeunes Plants'!AP819,IF($J$9=6,'Jeunes Plants'!AQ819,IF($J$9=7,'Jeunes Plants'!AR819,IF($J$9=8,'Jeunes Plants'!AS819,IF($J$9=9,'Jeunes Plants'!AT819,IF($J$9=10,'Jeunes Plants'!AU819,IF($J$9=11,'Jeunes Plants'!AV819,IF($J$9=12,'Jeunes Plants'!AW819,IF($J$9=13,'Jeunes Plants'!AX819,IF($J$9=14,'Jeunes Plants'!AY819,IF($J$9=15,'Jeunes Plants'!AZ819,IF($J$9=16,'Jeunes Plants'!BA819,IF($J$9=17,'Jeunes Plants'!BB819,IF($J$9=18,'Jeunes Plants'!BC819,IF($J$9=19,'Jeunes Plants'!BD819,IF($J$9=20,'Jeunes Plants'!BE819,IF($J$9=21,'Jeunes Plants'!BF819,IF($J$9=22,'Jeunes Plants'!BG819,IF($J$9=23,'Jeunes Plants'!BH819,IF($J$9=24,'Jeunes Plants'!BI819,IF($J$9=25,'Jeunes Plants'!BJ819,IF($J$9=26,'Jeunes Plants'!BK819,IF($J$9=27,'Jeunes Plants'!BL819,IF($J$9=28,'Jeunes Plants'!BM819,IF($J$9=29,'Jeunes Plants'!BN819,IF($J$9=30,'Jeunes Plants'!BO819,IF($J$9=31,'Jeunes Plants'!BP819,IF($J$9=32,'Jeunes Plants'!BQ819,IF($J$9=33,'Jeunes Plants'!BR819,IF($J$9=34,'Jeunes Plants'!BS819,IF($J$9=35,'Jeunes Plants'!B12722,))))))))))))))))))))))))))))))))))))))))))))))))))))</f>
        <v>0</v>
      </c>
      <c r="K1113" s="103" t="str">
        <f>IF('Jeunes Plants'!R819=0,"","Erreur")</f>
        <v/>
      </c>
    </row>
    <row r="1114" spans="1:11" x14ac:dyDescent="0.25">
      <c r="A1114" s="450"/>
      <c r="B1114" s="450"/>
      <c r="C1114" s="451" t="s">
        <v>1972</v>
      </c>
      <c r="D1114" s="451"/>
      <c r="E1114" s="450"/>
      <c r="F1114" s="450"/>
      <c r="G1114" s="450"/>
      <c r="H1114" s="450"/>
      <c r="I1114" s="450"/>
      <c r="J1114" s="450">
        <f>SUBTOTAL(9,J1112:J1113)</f>
        <v>0</v>
      </c>
      <c r="K1114" s="450"/>
    </row>
    <row r="1115" spans="1:11" x14ac:dyDescent="0.25">
      <c r="A1115" s="103">
        <f>IF('Jeunes Plants'!A820&lt;&gt;"",'Jeunes Plants'!A820,"")</f>
        <v>3763</v>
      </c>
      <c r="B1115" s="103" t="str">
        <f>IF('Jeunes Plants'!L820&lt;&gt;"",'Jeunes Plants'!L820,"")</f>
        <v>S4</v>
      </c>
      <c r="C1115" s="107" t="str">
        <f>IF('Jeunes Plants'!B820&lt;&gt;"",'Jeunes Plants'!B820,"")</f>
        <v>POIREE À CARDE COLORÉE</v>
      </c>
      <c r="D1115" s="107" t="str">
        <f>IF('Jeunes Plants'!C820&lt;&gt;"",'Jeunes Plants'!C820,"")</f>
        <v>Variés</v>
      </c>
      <c r="E1115" s="103">
        <f>IF('Jeunes Plants'!H820&lt;&gt;"",'Jeunes Plants'!H820,"")</f>
        <v>6</v>
      </c>
      <c r="F1115" s="103" t="str">
        <f>IF('Jeunes Plants'!E820&lt;&gt;"",'Jeunes Plants'!E820,"")</f>
        <v>S</v>
      </c>
      <c r="G1115" s="103" t="str">
        <f>IF('Jeunes Plants'!N820&lt;&gt;"",'Jeunes Plants'!N820,"")</f>
        <v>M3</v>
      </c>
      <c r="H1115" s="103" t="str">
        <f>IF('Jeunes Plants'!I820&lt;&gt;"",'Jeunes Plants'!I820,"")</f>
        <v>C</v>
      </c>
      <c r="I1115" s="103" t="str">
        <f>IF('Jeunes Plants'!J820&lt;&gt;"",'Jeunes Plants'!J820,"")</f>
        <v/>
      </c>
      <c r="J1115" s="103">
        <f>IF($J$9=36,'Jeunes Plants'!U820,IF($J$9=37,'Jeunes Plants'!V820,IF($J$9=38,'Jeunes Plants'!W820,IF($J$9=39,'Jeunes Plants'!X820,IF($J$9=40,'Jeunes Plants'!Y820,IF($J$9=41,'Jeunes Plants'!Z820,IF($J$9=42,'Jeunes Plants'!AA820,IF($J$9=43,'Jeunes Plants'!AB820,IF($J$9=44,'Jeunes Plants'!AC820,IF($J$9=45,'Jeunes Plants'!AD820,IF($J$9=46,'Jeunes Plants'!AE820,IF($J$9=47,'Jeunes Plants'!AF820,IF($J$9=48,'Jeunes Plants'!AG820,IF($J$9=49,'Jeunes Plants'!AH820,IF($J$9=50,'Jeunes Plants'!AI820,IF($J$9=51,'Jeunes Plants'!AJ820,IF($J$9=52,'Jeunes Plants'!AK820,IF($J$9=1,'Jeunes Plants'!AL820,IF($J$9=2,'Jeunes Plants'!AM820,IF($J$9=3,'Jeunes Plants'!AN820,IF($J$9=4,'Jeunes Plants'!AO820,IF($J$9=5,'Jeunes Plants'!AP820,IF($J$9=6,'Jeunes Plants'!AQ820,IF($J$9=7,'Jeunes Plants'!AR820,IF($J$9=8,'Jeunes Plants'!AS820,IF($J$9=9,'Jeunes Plants'!AT820,IF($J$9=10,'Jeunes Plants'!AU820,IF($J$9=11,'Jeunes Plants'!AV820,IF($J$9=12,'Jeunes Plants'!AW820,IF($J$9=13,'Jeunes Plants'!AX820,IF($J$9=14,'Jeunes Plants'!AY820,IF($J$9=15,'Jeunes Plants'!AZ820,IF($J$9=16,'Jeunes Plants'!BA820,IF($J$9=17,'Jeunes Plants'!BB820,IF($J$9=18,'Jeunes Plants'!BC820,IF($J$9=19,'Jeunes Plants'!BD820,IF($J$9=20,'Jeunes Plants'!BE820,IF($J$9=21,'Jeunes Plants'!BF820,IF($J$9=22,'Jeunes Plants'!BG820,IF($J$9=23,'Jeunes Plants'!BH820,IF($J$9=24,'Jeunes Plants'!BI820,IF($J$9=25,'Jeunes Plants'!BJ820,IF($J$9=26,'Jeunes Plants'!BK820,IF($J$9=27,'Jeunes Plants'!BL820,IF($J$9=28,'Jeunes Plants'!BM820,IF($J$9=29,'Jeunes Plants'!BN820,IF($J$9=30,'Jeunes Plants'!BO820,IF($J$9=31,'Jeunes Plants'!BP820,IF($J$9=32,'Jeunes Plants'!BQ820,IF($J$9=33,'Jeunes Plants'!BR820,IF($J$9=34,'Jeunes Plants'!BS820,IF($J$9=35,'Jeunes Plants'!B12723,))))))))))))))))))))))))))))))))))))))))))))))))))))</f>
        <v>0</v>
      </c>
      <c r="K1115" s="103" t="str">
        <f>IF('Jeunes Plants'!R820=0,"","Erreur")</f>
        <v/>
      </c>
    </row>
    <row r="1116" spans="1:11" x14ac:dyDescent="0.25">
      <c r="A1116" s="450"/>
      <c r="B1116" s="450"/>
      <c r="C1116" s="451" t="s">
        <v>1973</v>
      </c>
      <c r="D1116" s="451"/>
      <c r="E1116" s="450"/>
      <c r="F1116" s="450"/>
      <c r="G1116" s="450"/>
      <c r="H1116" s="450"/>
      <c r="I1116" s="450"/>
      <c r="J1116" s="450">
        <f>SUBTOTAL(9,J1115:J1115)</f>
        <v>0</v>
      </c>
      <c r="K1116" s="450"/>
    </row>
    <row r="1117" spans="1:11" x14ac:dyDescent="0.25">
      <c r="A1117" s="103">
        <f>IF('Jeunes Plants'!A821&lt;&gt;"",'Jeunes Plants'!A821,"")</f>
        <v>24968</v>
      </c>
      <c r="B1117" s="103" t="str">
        <f>IF('Jeunes Plants'!L821&lt;&gt;"",'Jeunes Plants'!L821,"")</f>
        <v>S1</v>
      </c>
      <c r="C1117" s="107" t="str">
        <f>IF('Jeunes Plants'!B821&lt;&gt;"",'Jeunes Plants'!B821,"")</f>
        <v>PORTULACA PAZZAZ NANO</v>
      </c>
      <c r="D1117" s="107" t="str">
        <f>IF('Jeunes Plants'!C821&lt;&gt;"",'Jeunes Plants'!C821,"")</f>
        <v>Candy Pink</v>
      </c>
      <c r="E1117" s="103">
        <f>IF('Jeunes Plants'!H821&lt;&gt;"",'Jeunes Plants'!H821,"")</f>
        <v>4</v>
      </c>
      <c r="F1117" s="103" t="str">
        <f>IF('Jeunes Plants'!E821&lt;&gt;"",'Jeunes Plants'!E821,"")</f>
        <v>B</v>
      </c>
      <c r="G1117" s="103" t="str">
        <f>IF('Jeunes Plants'!N821&lt;&gt;"",'Jeunes Plants'!N821,"")</f>
        <v>M3</v>
      </c>
      <c r="H1117" s="103" t="str">
        <f>IF('Jeunes Plants'!I821&lt;&gt;"",'Jeunes Plants'!I821,"")</f>
        <v>C</v>
      </c>
      <c r="I1117" s="103">
        <f>IF('Jeunes Plants'!J821&lt;&gt;"",'Jeunes Plants'!J821,"")</f>
        <v>0.05</v>
      </c>
      <c r="J1117" s="103">
        <f>IF($J$9=36,'Jeunes Plants'!U821,IF($J$9=37,'Jeunes Plants'!V821,IF($J$9=38,'Jeunes Plants'!W821,IF($J$9=39,'Jeunes Plants'!X821,IF($J$9=40,'Jeunes Plants'!Y821,IF($J$9=41,'Jeunes Plants'!Z821,IF($J$9=42,'Jeunes Plants'!AA821,IF($J$9=43,'Jeunes Plants'!AB821,IF($J$9=44,'Jeunes Plants'!AC821,IF($J$9=45,'Jeunes Plants'!AD821,IF($J$9=46,'Jeunes Plants'!AE821,IF($J$9=47,'Jeunes Plants'!AF821,IF($J$9=48,'Jeunes Plants'!AG821,IF($J$9=49,'Jeunes Plants'!AH821,IF($J$9=50,'Jeunes Plants'!AI821,IF($J$9=51,'Jeunes Plants'!AJ821,IF($J$9=52,'Jeunes Plants'!AK821,IF($J$9=1,'Jeunes Plants'!AL821,IF($J$9=2,'Jeunes Plants'!AM821,IF($J$9=3,'Jeunes Plants'!AN821,IF($J$9=4,'Jeunes Plants'!AO821,IF($J$9=5,'Jeunes Plants'!AP821,IF($J$9=6,'Jeunes Plants'!AQ821,IF($J$9=7,'Jeunes Plants'!AR821,IF($J$9=8,'Jeunes Plants'!AS821,IF($J$9=9,'Jeunes Plants'!AT821,IF($J$9=10,'Jeunes Plants'!AU821,IF($J$9=11,'Jeunes Plants'!AV821,IF($J$9=12,'Jeunes Plants'!AW821,IF($J$9=13,'Jeunes Plants'!AX821,IF($J$9=14,'Jeunes Plants'!AY821,IF($J$9=15,'Jeunes Plants'!AZ821,IF($J$9=16,'Jeunes Plants'!BA821,IF($J$9=17,'Jeunes Plants'!BB821,IF($J$9=18,'Jeunes Plants'!BC821,IF($J$9=19,'Jeunes Plants'!BD821,IF($J$9=20,'Jeunes Plants'!BE821,IF($J$9=21,'Jeunes Plants'!BF821,IF($J$9=22,'Jeunes Plants'!BG821,IF($J$9=23,'Jeunes Plants'!BH821,IF($J$9=24,'Jeunes Plants'!BI821,IF($J$9=25,'Jeunes Plants'!BJ821,IF($J$9=26,'Jeunes Plants'!BK821,IF($J$9=27,'Jeunes Plants'!BL821,IF($J$9=28,'Jeunes Plants'!BM821,IF($J$9=29,'Jeunes Plants'!BN821,IF($J$9=30,'Jeunes Plants'!BO821,IF($J$9=31,'Jeunes Plants'!BP821,IF($J$9=32,'Jeunes Plants'!BQ821,IF($J$9=33,'Jeunes Plants'!BR821,IF($J$9=34,'Jeunes Plants'!BS821,IF($J$9=35,'Jeunes Plants'!B12724,))))))))))))))))))))))))))))))))))))))))))))))))))))</f>
        <v>0</v>
      </c>
      <c r="K1117" s="103" t="str">
        <f>IF('Jeunes Plants'!R821=0,"","Erreur")</f>
        <v/>
      </c>
    </row>
    <row r="1118" spans="1:11" x14ac:dyDescent="0.25">
      <c r="A1118" s="103">
        <f>IF('Jeunes Plants'!A822&lt;&gt;"",'Jeunes Plants'!A822,"")</f>
        <v>23402</v>
      </c>
      <c r="B1118" s="103" t="str">
        <f>IF('Jeunes Plants'!L822&lt;&gt;"",'Jeunes Plants'!L822,"")</f>
        <v>S1</v>
      </c>
      <c r="C1118" s="107" t="str">
        <f>IF('Jeunes Plants'!B822&lt;&gt;"",'Jeunes Plants'!B822,"")</f>
        <v>PORTULACA PAZZAZ NANO</v>
      </c>
      <c r="D1118" s="107" t="str">
        <f>IF('Jeunes Plants'!C822&lt;&gt;"",'Jeunes Plants'!C822,"")</f>
        <v>Fuchsia improved</v>
      </c>
      <c r="E1118" s="103">
        <f>IF('Jeunes Plants'!H822&lt;&gt;"",'Jeunes Plants'!H822,"")</f>
        <v>4</v>
      </c>
      <c r="F1118" s="103" t="str">
        <f>IF('Jeunes Plants'!E822&lt;&gt;"",'Jeunes Plants'!E822,"")</f>
        <v>B</v>
      </c>
      <c r="G1118" s="103" t="str">
        <f>IF('Jeunes Plants'!N822&lt;&gt;"",'Jeunes Plants'!N822,"")</f>
        <v>M3</v>
      </c>
      <c r="H1118" s="103" t="str">
        <f>IF('Jeunes Plants'!I822&lt;&gt;"",'Jeunes Plants'!I822,"")</f>
        <v>C</v>
      </c>
      <c r="I1118" s="103">
        <f>IF('Jeunes Plants'!J822&lt;&gt;"",'Jeunes Plants'!J822,"")</f>
        <v>0.05</v>
      </c>
      <c r="J1118" s="103">
        <f>IF($J$9=36,'Jeunes Plants'!U822,IF($J$9=37,'Jeunes Plants'!V822,IF($J$9=38,'Jeunes Plants'!W822,IF($J$9=39,'Jeunes Plants'!X822,IF($J$9=40,'Jeunes Plants'!Y822,IF($J$9=41,'Jeunes Plants'!Z822,IF($J$9=42,'Jeunes Plants'!AA822,IF($J$9=43,'Jeunes Plants'!AB822,IF($J$9=44,'Jeunes Plants'!AC822,IF($J$9=45,'Jeunes Plants'!AD822,IF($J$9=46,'Jeunes Plants'!AE822,IF($J$9=47,'Jeunes Plants'!AF822,IF($J$9=48,'Jeunes Plants'!AG822,IF($J$9=49,'Jeunes Plants'!AH822,IF($J$9=50,'Jeunes Plants'!AI822,IF($J$9=51,'Jeunes Plants'!AJ822,IF($J$9=52,'Jeunes Plants'!AK822,IF($J$9=1,'Jeunes Plants'!AL822,IF($J$9=2,'Jeunes Plants'!AM822,IF($J$9=3,'Jeunes Plants'!AN822,IF($J$9=4,'Jeunes Plants'!AO822,IF($J$9=5,'Jeunes Plants'!AP822,IF($J$9=6,'Jeunes Plants'!AQ822,IF($J$9=7,'Jeunes Plants'!AR822,IF($J$9=8,'Jeunes Plants'!AS822,IF($J$9=9,'Jeunes Plants'!AT822,IF($J$9=10,'Jeunes Plants'!AU822,IF($J$9=11,'Jeunes Plants'!AV822,IF($J$9=12,'Jeunes Plants'!AW822,IF($J$9=13,'Jeunes Plants'!AX822,IF($J$9=14,'Jeunes Plants'!AY822,IF($J$9=15,'Jeunes Plants'!AZ822,IF($J$9=16,'Jeunes Plants'!BA822,IF($J$9=17,'Jeunes Plants'!BB822,IF($J$9=18,'Jeunes Plants'!BC822,IF($J$9=19,'Jeunes Plants'!BD822,IF($J$9=20,'Jeunes Plants'!BE822,IF($J$9=21,'Jeunes Plants'!BF822,IF($J$9=22,'Jeunes Plants'!BG822,IF($J$9=23,'Jeunes Plants'!BH822,IF($J$9=24,'Jeunes Plants'!BI822,IF($J$9=25,'Jeunes Plants'!BJ822,IF($J$9=26,'Jeunes Plants'!BK822,IF($J$9=27,'Jeunes Plants'!BL822,IF($J$9=28,'Jeunes Plants'!BM822,IF($J$9=29,'Jeunes Plants'!BN822,IF($J$9=30,'Jeunes Plants'!BO822,IF($J$9=31,'Jeunes Plants'!BP822,IF($J$9=32,'Jeunes Plants'!BQ822,IF($J$9=33,'Jeunes Plants'!BR822,IF($J$9=34,'Jeunes Plants'!BS822,IF($J$9=35,'Jeunes Plants'!B12725,))))))))))))))))))))))))))))))))))))))))))))))))))))</f>
        <v>0</v>
      </c>
      <c r="K1118" s="103" t="str">
        <f>IF('Jeunes Plants'!R822=0,"","Erreur")</f>
        <v/>
      </c>
    </row>
    <row r="1119" spans="1:11" x14ac:dyDescent="0.25">
      <c r="A1119" s="103">
        <f>IF('Jeunes Plants'!A823&lt;&gt;"",'Jeunes Plants'!A823,"")</f>
        <v>23404</v>
      </c>
      <c r="B1119" s="103" t="str">
        <f>IF('Jeunes Plants'!L823&lt;&gt;"",'Jeunes Plants'!L823,"")</f>
        <v>S1</v>
      </c>
      <c r="C1119" s="107" t="str">
        <f>IF('Jeunes Plants'!B823&lt;&gt;"",'Jeunes Plants'!B823,"")</f>
        <v>PORTULACA PAZZAZ NANO</v>
      </c>
      <c r="D1119" s="107" t="str">
        <f>IF('Jeunes Plants'!C823&lt;&gt;"",'Jeunes Plants'!C823,"")</f>
        <v xml:space="preserve">Gold </v>
      </c>
      <c r="E1119" s="103">
        <f>IF('Jeunes Plants'!H823&lt;&gt;"",'Jeunes Plants'!H823,"")</f>
        <v>4</v>
      </c>
      <c r="F1119" s="103" t="str">
        <f>IF('Jeunes Plants'!E823&lt;&gt;"",'Jeunes Plants'!E823,"")</f>
        <v>B</v>
      </c>
      <c r="G1119" s="103" t="str">
        <f>IF('Jeunes Plants'!N823&lt;&gt;"",'Jeunes Plants'!N823,"")</f>
        <v>M3</v>
      </c>
      <c r="H1119" s="103" t="str">
        <f>IF('Jeunes Plants'!I823&lt;&gt;"",'Jeunes Plants'!I823,"")</f>
        <v>C</v>
      </c>
      <c r="I1119" s="103">
        <f>IF('Jeunes Plants'!J823&lt;&gt;"",'Jeunes Plants'!J823,"")</f>
        <v>0.05</v>
      </c>
      <c r="J1119" s="103">
        <f>IF($J$9=36,'Jeunes Plants'!U823,IF($J$9=37,'Jeunes Plants'!V823,IF($J$9=38,'Jeunes Plants'!W823,IF($J$9=39,'Jeunes Plants'!X823,IF($J$9=40,'Jeunes Plants'!Y823,IF($J$9=41,'Jeunes Plants'!Z823,IF($J$9=42,'Jeunes Plants'!AA823,IF($J$9=43,'Jeunes Plants'!AB823,IF($J$9=44,'Jeunes Plants'!AC823,IF($J$9=45,'Jeunes Plants'!AD823,IF($J$9=46,'Jeunes Plants'!AE823,IF($J$9=47,'Jeunes Plants'!AF823,IF($J$9=48,'Jeunes Plants'!AG823,IF($J$9=49,'Jeunes Plants'!AH823,IF($J$9=50,'Jeunes Plants'!AI823,IF($J$9=51,'Jeunes Plants'!AJ823,IF($J$9=52,'Jeunes Plants'!AK823,IF($J$9=1,'Jeunes Plants'!AL823,IF($J$9=2,'Jeunes Plants'!AM823,IF($J$9=3,'Jeunes Plants'!AN823,IF($J$9=4,'Jeunes Plants'!AO823,IF($J$9=5,'Jeunes Plants'!AP823,IF($J$9=6,'Jeunes Plants'!AQ823,IF($J$9=7,'Jeunes Plants'!AR823,IF($J$9=8,'Jeunes Plants'!AS823,IF($J$9=9,'Jeunes Plants'!AT823,IF($J$9=10,'Jeunes Plants'!AU823,IF($J$9=11,'Jeunes Plants'!AV823,IF($J$9=12,'Jeunes Plants'!AW823,IF($J$9=13,'Jeunes Plants'!AX823,IF($J$9=14,'Jeunes Plants'!AY823,IF($J$9=15,'Jeunes Plants'!AZ823,IF($J$9=16,'Jeunes Plants'!BA823,IF($J$9=17,'Jeunes Plants'!BB823,IF($J$9=18,'Jeunes Plants'!BC823,IF($J$9=19,'Jeunes Plants'!BD823,IF($J$9=20,'Jeunes Plants'!BE823,IF($J$9=21,'Jeunes Plants'!BF823,IF($J$9=22,'Jeunes Plants'!BG823,IF($J$9=23,'Jeunes Plants'!BH823,IF($J$9=24,'Jeunes Plants'!BI823,IF($J$9=25,'Jeunes Plants'!BJ823,IF($J$9=26,'Jeunes Plants'!BK823,IF($J$9=27,'Jeunes Plants'!BL823,IF($J$9=28,'Jeunes Plants'!BM823,IF($J$9=29,'Jeunes Plants'!BN823,IF($J$9=30,'Jeunes Plants'!BO823,IF($J$9=31,'Jeunes Plants'!BP823,IF($J$9=32,'Jeunes Plants'!BQ823,IF($J$9=33,'Jeunes Plants'!BR823,IF($J$9=34,'Jeunes Plants'!BS823,IF($J$9=35,'Jeunes Plants'!B12726,))))))))))))))))))))))))))))))))))))))))))))))))))))</f>
        <v>0</v>
      </c>
      <c r="K1119" s="103" t="str">
        <f>IF('Jeunes Plants'!R823=0,"","Erreur")</f>
        <v/>
      </c>
    </row>
    <row r="1120" spans="1:11" x14ac:dyDescent="0.25">
      <c r="A1120" s="103">
        <f>IF('Jeunes Plants'!A824&lt;&gt;"",'Jeunes Plants'!A824,"")</f>
        <v>25805</v>
      </c>
      <c r="B1120" s="103" t="str">
        <f>IF('Jeunes Plants'!L824&lt;&gt;"",'Jeunes Plants'!L824,"")</f>
        <v>S1</v>
      </c>
      <c r="C1120" s="107" t="str">
        <f>IF('Jeunes Plants'!B824&lt;&gt;"",'Jeunes Plants'!B824,"")</f>
        <v>PORTULACA PAZZAZ NANO</v>
      </c>
      <c r="D1120" s="107" t="str">
        <f>IF('Jeunes Plants'!C824&lt;&gt;"",'Jeunes Plants'!C824,"")</f>
        <v>Mango</v>
      </c>
      <c r="E1120" s="103">
        <f>IF('Jeunes Plants'!H824&lt;&gt;"",'Jeunes Plants'!H824,"")</f>
        <v>4</v>
      </c>
      <c r="F1120" s="103" t="str">
        <f>IF('Jeunes Plants'!E824&lt;&gt;"",'Jeunes Plants'!E824,"")</f>
        <v>B</v>
      </c>
      <c r="G1120" s="103" t="str">
        <f>IF('Jeunes Plants'!N824&lt;&gt;"",'Jeunes Plants'!N824,"")</f>
        <v>M3</v>
      </c>
      <c r="H1120" s="103" t="str">
        <f>IF('Jeunes Plants'!I824&lt;&gt;"",'Jeunes Plants'!I824,"")</f>
        <v>C</v>
      </c>
      <c r="I1120" s="103">
        <f>IF('Jeunes Plants'!J824&lt;&gt;"",'Jeunes Plants'!J824,"")</f>
        <v>0.05</v>
      </c>
      <c r="J1120" s="103">
        <f>IF($J$9=36,'Jeunes Plants'!U824,IF($J$9=37,'Jeunes Plants'!V824,IF($J$9=38,'Jeunes Plants'!W824,IF($J$9=39,'Jeunes Plants'!X824,IF($J$9=40,'Jeunes Plants'!Y824,IF($J$9=41,'Jeunes Plants'!Z824,IF($J$9=42,'Jeunes Plants'!AA824,IF($J$9=43,'Jeunes Plants'!AB824,IF($J$9=44,'Jeunes Plants'!AC824,IF($J$9=45,'Jeunes Plants'!AD824,IF($J$9=46,'Jeunes Plants'!AE824,IF($J$9=47,'Jeunes Plants'!AF824,IF($J$9=48,'Jeunes Plants'!AG824,IF($J$9=49,'Jeunes Plants'!AH824,IF($J$9=50,'Jeunes Plants'!AI824,IF($J$9=51,'Jeunes Plants'!AJ824,IF($J$9=52,'Jeunes Plants'!AK824,IF($J$9=1,'Jeunes Plants'!AL824,IF($J$9=2,'Jeunes Plants'!AM824,IF($J$9=3,'Jeunes Plants'!AN824,IF($J$9=4,'Jeunes Plants'!AO824,IF($J$9=5,'Jeunes Plants'!AP824,IF($J$9=6,'Jeunes Plants'!AQ824,IF($J$9=7,'Jeunes Plants'!AR824,IF($J$9=8,'Jeunes Plants'!AS824,IF($J$9=9,'Jeunes Plants'!AT824,IF($J$9=10,'Jeunes Plants'!AU824,IF($J$9=11,'Jeunes Plants'!AV824,IF($J$9=12,'Jeunes Plants'!AW824,IF($J$9=13,'Jeunes Plants'!AX824,IF($J$9=14,'Jeunes Plants'!AY824,IF($J$9=15,'Jeunes Plants'!AZ824,IF($J$9=16,'Jeunes Plants'!BA824,IF($J$9=17,'Jeunes Plants'!BB824,IF($J$9=18,'Jeunes Plants'!BC824,IF($J$9=19,'Jeunes Plants'!BD824,IF($J$9=20,'Jeunes Plants'!BE824,IF($J$9=21,'Jeunes Plants'!BF824,IF($J$9=22,'Jeunes Plants'!BG824,IF($J$9=23,'Jeunes Plants'!BH824,IF($J$9=24,'Jeunes Plants'!BI824,IF($J$9=25,'Jeunes Plants'!BJ824,IF($J$9=26,'Jeunes Plants'!BK824,IF($J$9=27,'Jeunes Plants'!BL824,IF($J$9=28,'Jeunes Plants'!BM824,IF($J$9=29,'Jeunes Plants'!BN824,IF($J$9=30,'Jeunes Plants'!BO824,IF($J$9=31,'Jeunes Plants'!BP824,IF($J$9=32,'Jeunes Plants'!BQ824,IF($J$9=33,'Jeunes Plants'!BR824,IF($J$9=34,'Jeunes Plants'!BS824,IF($J$9=35,'Jeunes Plants'!B12727,))))))))))))))))))))))))))))))))))))))))))))))))))))</f>
        <v>0</v>
      </c>
      <c r="K1120" s="103" t="str">
        <f>IF('Jeunes Plants'!R824=0,"","Erreur")</f>
        <v/>
      </c>
    </row>
    <row r="1121" spans="1:11" x14ac:dyDescent="0.25">
      <c r="A1121" s="103">
        <f>IF('Jeunes Plants'!A825&lt;&gt;"",'Jeunes Plants'!A825,"")</f>
        <v>23797</v>
      </c>
      <c r="B1121" s="103" t="str">
        <f>IF('Jeunes Plants'!L825&lt;&gt;"",'Jeunes Plants'!L825,"")</f>
        <v>S1</v>
      </c>
      <c r="C1121" s="107" t="str">
        <f>IF('Jeunes Plants'!B825&lt;&gt;"",'Jeunes Plants'!B825,"")</f>
        <v>PORTULACA PAZZAZ NANO</v>
      </c>
      <c r="D1121" s="107" t="str">
        <f>IF('Jeunes Plants'!C825&lt;&gt;"",'Jeunes Plants'!C825,"")</f>
        <v xml:space="preserve">Orange </v>
      </c>
      <c r="E1121" s="103">
        <f>IF('Jeunes Plants'!H825&lt;&gt;"",'Jeunes Plants'!H825,"")</f>
        <v>4</v>
      </c>
      <c r="F1121" s="103" t="str">
        <f>IF('Jeunes Plants'!E825&lt;&gt;"",'Jeunes Plants'!E825,"")</f>
        <v>B</v>
      </c>
      <c r="G1121" s="103" t="str">
        <f>IF('Jeunes Plants'!N825&lt;&gt;"",'Jeunes Plants'!N825,"")</f>
        <v>M3</v>
      </c>
      <c r="H1121" s="103" t="str">
        <f>IF('Jeunes Plants'!I825&lt;&gt;"",'Jeunes Plants'!I825,"")</f>
        <v>C</v>
      </c>
      <c r="I1121" s="103">
        <f>IF('Jeunes Plants'!J825&lt;&gt;"",'Jeunes Plants'!J825,"")</f>
        <v>0.05</v>
      </c>
      <c r="J1121" s="103">
        <f>IF($J$9=36,'Jeunes Plants'!U825,IF($J$9=37,'Jeunes Plants'!V825,IF($J$9=38,'Jeunes Plants'!W825,IF($J$9=39,'Jeunes Plants'!X825,IF($J$9=40,'Jeunes Plants'!Y825,IF($J$9=41,'Jeunes Plants'!Z825,IF($J$9=42,'Jeunes Plants'!AA825,IF($J$9=43,'Jeunes Plants'!AB825,IF($J$9=44,'Jeunes Plants'!AC825,IF($J$9=45,'Jeunes Plants'!AD825,IF($J$9=46,'Jeunes Plants'!AE825,IF($J$9=47,'Jeunes Plants'!AF825,IF($J$9=48,'Jeunes Plants'!AG825,IF($J$9=49,'Jeunes Plants'!AH825,IF($J$9=50,'Jeunes Plants'!AI825,IF($J$9=51,'Jeunes Plants'!AJ825,IF($J$9=52,'Jeunes Plants'!AK825,IF($J$9=1,'Jeunes Plants'!AL825,IF($J$9=2,'Jeunes Plants'!AM825,IF($J$9=3,'Jeunes Plants'!AN825,IF($J$9=4,'Jeunes Plants'!AO825,IF($J$9=5,'Jeunes Plants'!AP825,IF($J$9=6,'Jeunes Plants'!AQ825,IF($J$9=7,'Jeunes Plants'!AR825,IF($J$9=8,'Jeunes Plants'!AS825,IF($J$9=9,'Jeunes Plants'!AT825,IF($J$9=10,'Jeunes Plants'!AU825,IF($J$9=11,'Jeunes Plants'!AV825,IF($J$9=12,'Jeunes Plants'!AW825,IF($J$9=13,'Jeunes Plants'!AX825,IF($J$9=14,'Jeunes Plants'!AY825,IF($J$9=15,'Jeunes Plants'!AZ825,IF($J$9=16,'Jeunes Plants'!BA825,IF($J$9=17,'Jeunes Plants'!BB825,IF($J$9=18,'Jeunes Plants'!BC825,IF($J$9=19,'Jeunes Plants'!BD825,IF($J$9=20,'Jeunes Plants'!BE825,IF($J$9=21,'Jeunes Plants'!BF825,IF($J$9=22,'Jeunes Plants'!BG825,IF($J$9=23,'Jeunes Plants'!BH825,IF($J$9=24,'Jeunes Plants'!BI825,IF($J$9=25,'Jeunes Plants'!BJ825,IF($J$9=26,'Jeunes Plants'!BK825,IF($J$9=27,'Jeunes Plants'!BL825,IF($J$9=28,'Jeunes Plants'!BM825,IF($J$9=29,'Jeunes Plants'!BN825,IF($J$9=30,'Jeunes Plants'!BO825,IF($J$9=31,'Jeunes Plants'!BP825,IF($J$9=32,'Jeunes Plants'!BQ825,IF($J$9=33,'Jeunes Plants'!BR825,IF($J$9=34,'Jeunes Plants'!BS825,IF($J$9=35,'Jeunes Plants'!B12728,))))))))))))))))))))))))))))))))))))))))))))))))))))</f>
        <v>0</v>
      </c>
      <c r="K1121" s="103" t="str">
        <f>IF('Jeunes Plants'!R825=0,"","Erreur")</f>
        <v/>
      </c>
    </row>
    <row r="1122" spans="1:11" x14ac:dyDescent="0.25">
      <c r="A1122" s="103">
        <f>IF('Jeunes Plants'!A826&lt;&gt;"",'Jeunes Plants'!A826,"")</f>
        <v>23406</v>
      </c>
      <c r="B1122" s="103" t="str">
        <f>IF('Jeunes Plants'!L826&lt;&gt;"",'Jeunes Plants'!L826,"")</f>
        <v>S1</v>
      </c>
      <c r="C1122" s="107" t="str">
        <f>IF('Jeunes Plants'!B826&lt;&gt;"",'Jeunes Plants'!B826,"")</f>
        <v>PORTULACA PAZZAZ NANO</v>
      </c>
      <c r="D1122" s="107" t="str">
        <f>IF('Jeunes Plants'!C826&lt;&gt;"",'Jeunes Plants'!C826,"")</f>
        <v xml:space="preserve">Orange Twist </v>
      </c>
      <c r="E1122" s="103">
        <f>IF('Jeunes Plants'!H826&lt;&gt;"",'Jeunes Plants'!H826,"")</f>
        <v>4</v>
      </c>
      <c r="F1122" s="103" t="str">
        <f>IF('Jeunes Plants'!E826&lt;&gt;"",'Jeunes Plants'!E826,"")</f>
        <v>B</v>
      </c>
      <c r="G1122" s="103" t="str">
        <f>IF('Jeunes Plants'!N826&lt;&gt;"",'Jeunes Plants'!N826,"")</f>
        <v>M3</v>
      </c>
      <c r="H1122" s="103" t="str">
        <f>IF('Jeunes Plants'!I826&lt;&gt;"",'Jeunes Plants'!I826,"")</f>
        <v>C</v>
      </c>
      <c r="I1122" s="103">
        <f>IF('Jeunes Plants'!J826&lt;&gt;"",'Jeunes Plants'!J826,"")</f>
        <v>0.05</v>
      </c>
      <c r="J1122" s="103">
        <f>IF($J$9=36,'Jeunes Plants'!U826,IF($J$9=37,'Jeunes Plants'!V826,IF($J$9=38,'Jeunes Plants'!W826,IF($J$9=39,'Jeunes Plants'!X826,IF($J$9=40,'Jeunes Plants'!Y826,IF($J$9=41,'Jeunes Plants'!Z826,IF($J$9=42,'Jeunes Plants'!AA826,IF($J$9=43,'Jeunes Plants'!AB826,IF($J$9=44,'Jeunes Plants'!AC826,IF($J$9=45,'Jeunes Plants'!AD826,IF($J$9=46,'Jeunes Plants'!AE826,IF($J$9=47,'Jeunes Plants'!AF826,IF($J$9=48,'Jeunes Plants'!AG826,IF($J$9=49,'Jeunes Plants'!AH826,IF($J$9=50,'Jeunes Plants'!AI826,IF($J$9=51,'Jeunes Plants'!AJ826,IF($J$9=52,'Jeunes Plants'!AK826,IF($J$9=1,'Jeunes Plants'!AL826,IF($J$9=2,'Jeunes Plants'!AM826,IF($J$9=3,'Jeunes Plants'!AN826,IF($J$9=4,'Jeunes Plants'!AO826,IF($J$9=5,'Jeunes Plants'!AP826,IF($J$9=6,'Jeunes Plants'!AQ826,IF($J$9=7,'Jeunes Plants'!AR826,IF($J$9=8,'Jeunes Plants'!AS826,IF($J$9=9,'Jeunes Plants'!AT826,IF($J$9=10,'Jeunes Plants'!AU826,IF($J$9=11,'Jeunes Plants'!AV826,IF($J$9=12,'Jeunes Plants'!AW826,IF($J$9=13,'Jeunes Plants'!AX826,IF($J$9=14,'Jeunes Plants'!AY826,IF($J$9=15,'Jeunes Plants'!AZ826,IF($J$9=16,'Jeunes Plants'!BA826,IF($J$9=17,'Jeunes Plants'!BB826,IF($J$9=18,'Jeunes Plants'!BC826,IF($J$9=19,'Jeunes Plants'!BD826,IF($J$9=20,'Jeunes Plants'!BE826,IF($J$9=21,'Jeunes Plants'!BF826,IF($J$9=22,'Jeunes Plants'!BG826,IF($J$9=23,'Jeunes Plants'!BH826,IF($J$9=24,'Jeunes Plants'!BI826,IF($J$9=25,'Jeunes Plants'!BJ826,IF($J$9=26,'Jeunes Plants'!BK826,IF($J$9=27,'Jeunes Plants'!BL826,IF($J$9=28,'Jeunes Plants'!BM826,IF($J$9=29,'Jeunes Plants'!BN826,IF($J$9=30,'Jeunes Plants'!BO826,IF($J$9=31,'Jeunes Plants'!BP826,IF($J$9=32,'Jeunes Plants'!BQ826,IF($J$9=33,'Jeunes Plants'!BR826,IF($J$9=34,'Jeunes Plants'!BS826,IF($J$9=35,'Jeunes Plants'!B12729,))))))))))))))))))))))))))))))))))))))))))))))))))))</f>
        <v>0</v>
      </c>
      <c r="K1122" s="103" t="str">
        <f>IF('Jeunes Plants'!R826=0,"","Erreur")</f>
        <v/>
      </c>
    </row>
    <row r="1123" spans="1:11" x14ac:dyDescent="0.25">
      <c r="A1123" s="103">
        <f>IF('Jeunes Plants'!A827&lt;&gt;"",'Jeunes Plants'!A827,"")</f>
        <v>26500</v>
      </c>
      <c r="B1123" s="103" t="str">
        <f>IF('Jeunes Plants'!L827&lt;&gt;"",'Jeunes Plants'!L827,"")</f>
        <v>S1</v>
      </c>
      <c r="C1123" s="107" t="str">
        <f>IF('Jeunes Plants'!B827&lt;&gt;"",'Jeunes Plants'!B827,"")</f>
        <v>PORTULACA PAZZAZ NANO</v>
      </c>
      <c r="D1123" s="107" t="str">
        <f>IF('Jeunes Plants'!C827&lt;&gt;"",'Jeunes Plants'!C827,"")</f>
        <v>Purple</v>
      </c>
      <c r="E1123" s="103">
        <f>IF('Jeunes Plants'!H827&lt;&gt;"",'Jeunes Plants'!H827,"")</f>
        <v>4</v>
      </c>
      <c r="F1123" s="103" t="str">
        <f>IF('Jeunes Plants'!E827&lt;&gt;"",'Jeunes Plants'!E827,"")</f>
        <v>B</v>
      </c>
      <c r="G1123" s="103" t="str">
        <f>IF('Jeunes Plants'!N827&lt;&gt;"",'Jeunes Plants'!N827,"")</f>
        <v>M3</v>
      </c>
      <c r="H1123" s="103" t="str">
        <f>IF('Jeunes Plants'!I827&lt;&gt;"",'Jeunes Plants'!I827,"")</f>
        <v>C</v>
      </c>
      <c r="I1123" s="103">
        <f>IF('Jeunes Plants'!J827&lt;&gt;"",'Jeunes Plants'!J827,"")</f>
        <v>0.05</v>
      </c>
      <c r="J1123" s="103">
        <f>IF($J$9=36,'Jeunes Plants'!U827,IF($J$9=37,'Jeunes Plants'!V827,IF($J$9=38,'Jeunes Plants'!W827,IF($J$9=39,'Jeunes Plants'!X827,IF($J$9=40,'Jeunes Plants'!Y827,IF($J$9=41,'Jeunes Plants'!Z827,IF($J$9=42,'Jeunes Plants'!AA827,IF($J$9=43,'Jeunes Plants'!AB827,IF($J$9=44,'Jeunes Plants'!AC827,IF($J$9=45,'Jeunes Plants'!AD827,IF($J$9=46,'Jeunes Plants'!AE827,IF($J$9=47,'Jeunes Plants'!AF827,IF($J$9=48,'Jeunes Plants'!AG827,IF($J$9=49,'Jeunes Plants'!AH827,IF($J$9=50,'Jeunes Plants'!AI827,IF($J$9=51,'Jeunes Plants'!AJ827,IF($J$9=52,'Jeunes Plants'!AK827,IF($J$9=1,'Jeunes Plants'!AL827,IF($J$9=2,'Jeunes Plants'!AM827,IF($J$9=3,'Jeunes Plants'!AN827,IF($J$9=4,'Jeunes Plants'!AO827,IF($J$9=5,'Jeunes Plants'!AP827,IF($J$9=6,'Jeunes Plants'!AQ827,IF($J$9=7,'Jeunes Plants'!AR827,IF($J$9=8,'Jeunes Plants'!AS827,IF($J$9=9,'Jeunes Plants'!AT827,IF($J$9=10,'Jeunes Plants'!AU827,IF($J$9=11,'Jeunes Plants'!AV827,IF($J$9=12,'Jeunes Plants'!AW827,IF($J$9=13,'Jeunes Plants'!AX827,IF($J$9=14,'Jeunes Plants'!AY827,IF($J$9=15,'Jeunes Plants'!AZ827,IF($J$9=16,'Jeunes Plants'!BA827,IF($J$9=17,'Jeunes Plants'!BB827,IF($J$9=18,'Jeunes Plants'!BC827,IF($J$9=19,'Jeunes Plants'!BD827,IF($J$9=20,'Jeunes Plants'!BE827,IF($J$9=21,'Jeunes Plants'!BF827,IF($J$9=22,'Jeunes Plants'!BG827,IF($J$9=23,'Jeunes Plants'!BH827,IF($J$9=24,'Jeunes Plants'!BI827,IF($J$9=25,'Jeunes Plants'!BJ827,IF($J$9=26,'Jeunes Plants'!BK827,IF($J$9=27,'Jeunes Plants'!BL827,IF($J$9=28,'Jeunes Plants'!BM827,IF($J$9=29,'Jeunes Plants'!BN827,IF($J$9=30,'Jeunes Plants'!BO827,IF($J$9=31,'Jeunes Plants'!BP827,IF($J$9=32,'Jeunes Plants'!BQ827,IF($J$9=33,'Jeunes Plants'!BR827,IF($J$9=34,'Jeunes Plants'!BS827,IF($J$9=35,'Jeunes Plants'!B12730,))))))))))))))))))))))))))))))))))))))))))))))))))))</f>
        <v>0</v>
      </c>
      <c r="K1123" s="103" t="str">
        <f>IF('Jeunes Plants'!R827=0,"","Erreur")</f>
        <v/>
      </c>
    </row>
    <row r="1124" spans="1:11" x14ac:dyDescent="0.25">
      <c r="A1124" s="103">
        <f>IF('Jeunes Plants'!A828&lt;&gt;"",'Jeunes Plants'!A828,"")</f>
        <v>26446</v>
      </c>
      <c r="B1124" s="103" t="str">
        <f>IF('Jeunes Plants'!L828&lt;&gt;"",'Jeunes Plants'!L828,"")</f>
        <v>S1</v>
      </c>
      <c r="C1124" s="107" t="str">
        <f>IF('Jeunes Plants'!B828&lt;&gt;"",'Jeunes Plants'!B828,"")</f>
        <v>PORTULACA PAZZAZ NANO</v>
      </c>
      <c r="D1124" s="107" t="str">
        <f>IF('Jeunes Plants'!C828&lt;&gt;"",'Jeunes Plants'!C828,"")</f>
        <v>Scarlet Twist</v>
      </c>
      <c r="E1124" s="103">
        <f>IF('Jeunes Plants'!H828&lt;&gt;"",'Jeunes Plants'!H828,"")</f>
        <v>4</v>
      </c>
      <c r="F1124" s="103" t="str">
        <f>IF('Jeunes Plants'!E828&lt;&gt;"",'Jeunes Plants'!E828,"")</f>
        <v>B</v>
      </c>
      <c r="G1124" s="103" t="str">
        <f>IF('Jeunes Plants'!N828&lt;&gt;"",'Jeunes Plants'!N828,"")</f>
        <v>M3</v>
      </c>
      <c r="H1124" s="103" t="str">
        <f>IF('Jeunes Plants'!I828&lt;&gt;"",'Jeunes Plants'!I828,"")</f>
        <v>C</v>
      </c>
      <c r="I1124" s="103">
        <f>IF('Jeunes Plants'!J828&lt;&gt;"",'Jeunes Plants'!J828,"")</f>
        <v>0.05</v>
      </c>
      <c r="J1124" s="103">
        <f>IF($J$9=36,'Jeunes Plants'!U828,IF($J$9=37,'Jeunes Plants'!V828,IF($J$9=38,'Jeunes Plants'!W828,IF($J$9=39,'Jeunes Plants'!X828,IF($J$9=40,'Jeunes Plants'!Y828,IF($J$9=41,'Jeunes Plants'!Z828,IF($J$9=42,'Jeunes Plants'!AA828,IF($J$9=43,'Jeunes Plants'!AB828,IF($J$9=44,'Jeunes Plants'!AC828,IF($J$9=45,'Jeunes Plants'!AD828,IF($J$9=46,'Jeunes Plants'!AE828,IF($J$9=47,'Jeunes Plants'!AF828,IF($J$9=48,'Jeunes Plants'!AG828,IF($J$9=49,'Jeunes Plants'!AH828,IF($J$9=50,'Jeunes Plants'!AI828,IF($J$9=51,'Jeunes Plants'!AJ828,IF($J$9=52,'Jeunes Plants'!AK828,IF($J$9=1,'Jeunes Plants'!AL828,IF($J$9=2,'Jeunes Plants'!AM828,IF($J$9=3,'Jeunes Plants'!AN828,IF($J$9=4,'Jeunes Plants'!AO828,IF($J$9=5,'Jeunes Plants'!AP828,IF($J$9=6,'Jeunes Plants'!AQ828,IF($J$9=7,'Jeunes Plants'!AR828,IF($J$9=8,'Jeunes Plants'!AS828,IF($J$9=9,'Jeunes Plants'!AT828,IF($J$9=10,'Jeunes Plants'!AU828,IF($J$9=11,'Jeunes Plants'!AV828,IF($J$9=12,'Jeunes Plants'!AW828,IF($J$9=13,'Jeunes Plants'!AX828,IF($J$9=14,'Jeunes Plants'!AY828,IF($J$9=15,'Jeunes Plants'!AZ828,IF($J$9=16,'Jeunes Plants'!BA828,IF($J$9=17,'Jeunes Plants'!BB828,IF($J$9=18,'Jeunes Plants'!BC828,IF($J$9=19,'Jeunes Plants'!BD828,IF($J$9=20,'Jeunes Plants'!BE828,IF($J$9=21,'Jeunes Plants'!BF828,IF($J$9=22,'Jeunes Plants'!BG828,IF($J$9=23,'Jeunes Plants'!BH828,IF($J$9=24,'Jeunes Plants'!BI828,IF($J$9=25,'Jeunes Plants'!BJ828,IF($J$9=26,'Jeunes Plants'!BK828,IF($J$9=27,'Jeunes Plants'!BL828,IF($J$9=28,'Jeunes Plants'!BM828,IF($J$9=29,'Jeunes Plants'!BN828,IF($J$9=30,'Jeunes Plants'!BO828,IF($J$9=31,'Jeunes Plants'!BP828,IF($J$9=32,'Jeunes Plants'!BQ828,IF($J$9=33,'Jeunes Plants'!BR828,IF($J$9=34,'Jeunes Plants'!BS828,IF($J$9=35,'Jeunes Plants'!B12731,))))))))))))))))))))))))))))))))))))))))))))))))))))</f>
        <v>0</v>
      </c>
      <c r="K1124" s="103" t="str">
        <f>IF('Jeunes Plants'!R828=0,"","Erreur")</f>
        <v/>
      </c>
    </row>
    <row r="1125" spans="1:11" x14ac:dyDescent="0.25">
      <c r="A1125" s="103">
        <f>IF('Jeunes Plants'!A829&lt;&gt;"",'Jeunes Plants'!A829,"")</f>
        <v>23408</v>
      </c>
      <c r="B1125" s="103" t="str">
        <f>IF('Jeunes Plants'!L829&lt;&gt;"",'Jeunes Plants'!L829,"")</f>
        <v>S1</v>
      </c>
      <c r="C1125" s="107" t="str">
        <f>IF('Jeunes Plants'!B829&lt;&gt;"",'Jeunes Plants'!B829,"")</f>
        <v>PORTULACA PAZZAZ NANO</v>
      </c>
      <c r="D1125" s="107" t="str">
        <f>IF('Jeunes Plants'!C829&lt;&gt;"",'Jeunes Plants'!C829,"")</f>
        <v xml:space="preserve">Tropical Punch </v>
      </c>
      <c r="E1125" s="103">
        <f>IF('Jeunes Plants'!H829&lt;&gt;"",'Jeunes Plants'!H829,"")</f>
        <v>4</v>
      </c>
      <c r="F1125" s="103" t="str">
        <f>IF('Jeunes Plants'!E829&lt;&gt;"",'Jeunes Plants'!E829,"")</f>
        <v>B</v>
      </c>
      <c r="G1125" s="103" t="str">
        <f>IF('Jeunes Plants'!N829&lt;&gt;"",'Jeunes Plants'!N829,"")</f>
        <v>M3</v>
      </c>
      <c r="H1125" s="103" t="str">
        <f>IF('Jeunes Plants'!I829&lt;&gt;"",'Jeunes Plants'!I829,"")</f>
        <v>C</v>
      </c>
      <c r="I1125" s="103">
        <f>IF('Jeunes Plants'!J829&lt;&gt;"",'Jeunes Plants'!J829,"")</f>
        <v>0.05</v>
      </c>
      <c r="J1125" s="103">
        <f>IF($J$9=36,'Jeunes Plants'!U829,IF($J$9=37,'Jeunes Plants'!V829,IF($J$9=38,'Jeunes Plants'!W829,IF($J$9=39,'Jeunes Plants'!X829,IF($J$9=40,'Jeunes Plants'!Y829,IF($J$9=41,'Jeunes Plants'!Z829,IF($J$9=42,'Jeunes Plants'!AA829,IF($J$9=43,'Jeunes Plants'!AB829,IF($J$9=44,'Jeunes Plants'!AC829,IF($J$9=45,'Jeunes Plants'!AD829,IF($J$9=46,'Jeunes Plants'!AE829,IF($J$9=47,'Jeunes Plants'!AF829,IF($J$9=48,'Jeunes Plants'!AG829,IF($J$9=49,'Jeunes Plants'!AH829,IF($J$9=50,'Jeunes Plants'!AI829,IF($J$9=51,'Jeunes Plants'!AJ829,IF($J$9=52,'Jeunes Plants'!AK829,IF($J$9=1,'Jeunes Plants'!AL829,IF($J$9=2,'Jeunes Plants'!AM829,IF($J$9=3,'Jeunes Plants'!AN829,IF($J$9=4,'Jeunes Plants'!AO829,IF($J$9=5,'Jeunes Plants'!AP829,IF($J$9=6,'Jeunes Plants'!AQ829,IF($J$9=7,'Jeunes Plants'!AR829,IF($J$9=8,'Jeunes Plants'!AS829,IF($J$9=9,'Jeunes Plants'!AT829,IF($J$9=10,'Jeunes Plants'!AU829,IF($J$9=11,'Jeunes Plants'!AV829,IF($J$9=12,'Jeunes Plants'!AW829,IF($J$9=13,'Jeunes Plants'!AX829,IF($J$9=14,'Jeunes Plants'!AY829,IF($J$9=15,'Jeunes Plants'!AZ829,IF($J$9=16,'Jeunes Plants'!BA829,IF($J$9=17,'Jeunes Plants'!BB829,IF($J$9=18,'Jeunes Plants'!BC829,IF($J$9=19,'Jeunes Plants'!BD829,IF($J$9=20,'Jeunes Plants'!BE829,IF($J$9=21,'Jeunes Plants'!BF829,IF($J$9=22,'Jeunes Plants'!BG829,IF($J$9=23,'Jeunes Plants'!BH829,IF($J$9=24,'Jeunes Plants'!BI829,IF($J$9=25,'Jeunes Plants'!BJ829,IF($J$9=26,'Jeunes Plants'!BK829,IF($J$9=27,'Jeunes Plants'!BL829,IF($J$9=28,'Jeunes Plants'!BM829,IF($J$9=29,'Jeunes Plants'!BN829,IF($J$9=30,'Jeunes Plants'!BO829,IF($J$9=31,'Jeunes Plants'!BP829,IF($J$9=32,'Jeunes Plants'!BQ829,IF($J$9=33,'Jeunes Plants'!BR829,IF($J$9=34,'Jeunes Plants'!BS829,IF($J$9=35,'Jeunes Plants'!B12732,))))))))))))))))))))))))))))))))))))))))))))))))))))</f>
        <v>0</v>
      </c>
      <c r="K1125" s="103" t="str">
        <f>IF('Jeunes Plants'!R829=0,"","Erreur")</f>
        <v/>
      </c>
    </row>
    <row r="1126" spans="1:11" x14ac:dyDescent="0.25">
      <c r="A1126" s="103">
        <f>IF('Jeunes Plants'!A830&lt;&gt;"",'Jeunes Plants'!A830,"")</f>
        <v>23798</v>
      </c>
      <c r="B1126" s="103" t="str">
        <f>IF('Jeunes Plants'!L830&lt;&gt;"",'Jeunes Plants'!L830,"")</f>
        <v>S1</v>
      </c>
      <c r="C1126" s="107" t="str">
        <f>IF('Jeunes Plants'!B830&lt;&gt;"",'Jeunes Plants'!B830,"")</f>
        <v>PORTULACA PAZZAZ NANO</v>
      </c>
      <c r="D1126" s="107" t="str">
        <f>IF('Jeunes Plants'!C830&lt;&gt;"",'Jeunes Plants'!C830,"")</f>
        <v xml:space="preserve">White </v>
      </c>
      <c r="E1126" s="103">
        <f>IF('Jeunes Plants'!H830&lt;&gt;"",'Jeunes Plants'!H830,"")</f>
        <v>4</v>
      </c>
      <c r="F1126" s="103" t="str">
        <f>IF('Jeunes Plants'!E830&lt;&gt;"",'Jeunes Plants'!E830,"")</f>
        <v>B</v>
      </c>
      <c r="G1126" s="103" t="str">
        <f>IF('Jeunes Plants'!N830&lt;&gt;"",'Jeunes Plants'!N830,"")</f>
        <v>M3</v>
      </c>
      <c r="H1126" s="103" t="str">
        <f>IF('Jeunes Plants'!I830&lt;&gt;"",'Jeunes Plants'!I830,"")</f>
        <v>C</v>
      </c>
      <c r="I1126" s="103">
        <f>IF('Jeunes Plants'!J830&lt;&gt;"",'Jeunes Plants'!J830,"")</f>
        <v>4.4999999999999998E-2</v>
      </c>
      <c r="J1126" s="103">
        <f>IF($J$9=36,'Jeunes Plants'!U830,IF($J$9=37,'Jeunes Plants'!V830,IF($J$9=38,'Jeunes Plants'!W830,IF($J$9=39,'Jeunes Plants'!X830,IF($J$9=40,'Jeunes Plants'!Y830,IF($J$9=41,'Jeunes Plants'!Z830,IF($J$9=42,'Jeunes Plants'!AA830,IF($J$9=43,'Jeunes Plants'!AB830,IF($J$9=44,'Jeunes Plants'!AC830,IF($J$9=45,'Jeunes Plants'!AD830,IF($J$9=46,'Jeunes Plants'!AE830,IF($J$9=47,'Jeunes Plants'!AF830,IF($J$9=48,'Jeunes Plants'!AG830,IF($J$9=49,'Jeunes Plants'!AH830,IF($J$9=50,'Jeunes Plants'!AI830,IF($J$9=51,'Jeunes Plants'!AJ830,IF($J$9=52,'Jeunes Plants'!AK830,IF($J$9=1,'Jeunes Plants'!AL830,IF($J$9=2,'Jeunes Plants'!AM830,IF($J$9=3,'Jeunes Plants'!AN830,IF($J$9=4,'Jeunes Plants'!AO830,IF($J$9=5,'Jeunes Plants'!AP830,IF($J$9=6,'Jeunes Plants'!AQ830,IF($J$9=7,'Jeunes Plants'!AR830,IF($J$9=8,'Jeunes Plants'!AS830,IF($J$9=9,'Jeunes Plants'!AT830,IF($J$9=10,'Jeunes Plants'!AU830,IF($J$9=11,'Jeunes Plants'!AV830,IF($J$9=12,'Jeunes Plants'!AW830,IF($J$9=13,'Jeunes Plants'!AX830,IF($J$9=14,'Jeunes Plants'!AY830,IF($J$9=15,'Jeunes Plants'!AZ830,IF($J$9=16,'Jeunes Plants'!BA830,IF($J$9=17,'Jeunes Plants'!BB830,IF($J$9=18,'Jeunes Plants'!BC830,IF($J$9=19,'Jeunes Plants'!BD830,IF($J$9=20,'Jeunes Plants'!BE830,IF($J$9=21,'Jeunes Plants'!BF830,IF($J$9=22,'Jeunes Plants'!BG830,IF($J$9=23,'Jeunes Plants'!BH830,IF($J$9=24,'Jeunes Plants'!BI830,IF($J$9=25,'Jeunes Plants'!BJ830,IF($J$9=26,'Jeunes Plants'!BK830,IF($J$9=27,'Jeunes Plants'!BL830,IF($J$9=28,'Jeunes Plants'!BM830,IF($J$9=29,'Jeunes Plants'!BN830,IF($J$9=30,'Jeunes Plants'!BO830,IF($J$9=31,'Jeunes Plants'!BP830,IF($J$9=32,'Jeunes Plants'!BQ830,IF($J$9=33,'Jeunes Plants'!BR830,IF($J$9=34,'Jeunes Plants'!BS830,IF($J$9=35,'Jeunes Plants'!B12733,))))))))))))))))))))))))))))))))))))))))))))))))))))</f>
        <v>0</v>
      </c>
      <c r="K1126" s="103" t="str">
        <f>IF('Jeunes Plants'!R830=0,"","Erreur")</f>
        <v/>
      </c>
    </row>
    <row r="1127" spans="1:11" x14ac:dyDescent="0.25">
      <c r="A1127" s="103">
        <f>IF('Jeunes Plants'!A831&lt;&gt;"",'Jeunes Plants'!A831,"")</f>
        <v>23444</v>
      </c>
      <c r="B1127" s="103" t="str">
        <f>IF('Jeunes Plants'!L831&lt;&gt;"",'Jeunes Plants'!L831,"")</f>
        <v>S1</v>
      </c>
      <c r="C1127" s="107" t="str">
        <f>IF('Jeunes Plants'!B831&lt;&gt;"",'Jeunes Plants'!B831,"")</f>
        <v>PORTULACA PAZZAZ NANO</v>
      </c>
      <c r="D1127" s="107" t="str">
        <f>IF('Jeunes Plants'!C831&lt;&gt;"",'Jeunes Plants'!C831,"")</f>
        <v xml:space="preserve">Yellow Twist </v>
      </c>
      <c r="E1127" s="103">
        <f>IF('Jeunes Plants'!H831&lt;&gt;"",'Jeunes Plants'!H831,"")</f>
        <v>4</v>
      </c>
      <c r="F1127" s="103" t="str">
        <f>IF('Jeunes Plants'!E831&lt;&gt;"",'Jeunes Plants'!E831,"")</f>
        <v>B</v>
      </c>
      <c r="G1127" s="103" t="str">
        <f>IF('Jeunes Plants'!N831&lt;&gt;"",'Jeunes Plants'!N831,"")</f>
        <v>M3</v>
      </c>
      <c r="H1127" s="103" t="str">
        <f>IF('Jeunes Plants'!I831&lt;&gt;"",'Jeunes Plants'!I831,"")</f>
        <v>C</v>
      </c>
      <c r="I1127" s="103">
        <f>IF('Jeunes Plants'!J831&lt;&gt;"",'Jeunes Plants'!J831,"")</f>
        <v>0.05</v>
      </c>
      <c r="J1127" s="103">
        <f>IF($J$9=36,'Jeunes Plants'!U831,IF($J$9=37,'Jeunes Plants'!V831,IF($J$9=38,'Jeunes Plants'!W831,IF($J$9=39,'Jeunes Plants'!X831,IF($J$9=40,'Jeunes Plants'!Y831,IF($J$9=41,'Jeunes Plants'!Z831,IF($J$9=42,'Jeunes Plants'!AA831,IF($J$9=43,'Jeunes Plants'!AB831,IF($J$9=44,'Jeunes Plants'!AC831,IF($J$9=45,'Jeunes Plants'!AD831,IF($J$9=46,'Jeunes Plants'!AE831,IF($J$9=47,'Jeunes Plants'!AF831,IF($J$9=48,'Jeunes Plants'!AG831,IF($J$9=49,'Jeunes Plants'!AH831,IF($J$9=50,'Jeunes Plants'!AI831,IF($J$9=51,'Jeunes Plants'!AJ831,IF($J$9=52,'Jeunes Plants'!AK831,IF($J$9=1,'Jeunes Plants'!AL831,IF($J$9=2,'Jeunes Plants'!AM831,IF($J$9=3,'Jeunes Plants'!AN831,IF($J$9=4,'Jeunes Plants'!AO831,IF($J$9=5,'Jeunes Plants'!AP831,IF($J$9=6,'Jeunes Plants'!AQ831,IF($J$9=7,'Jeunes Plants'!AR831,IF($J$9=8,'Jeunes Plants'!AS831,IF($J$9=9,'Jeunes Plants'!AT831,IF($J$9=10,'Jeunes Plants'!AU831,IF($J$9=11,'Jeunes Plants'!AV831,IF($J$9=12,'Jeunes Plants'!AW831,IF($J$9=13,'Jeunes Plants'!AX831,IF($J$9=14,'Jeunes Plants'!AY831,IF($J$9=15,'Jeunes Plants'!AZ831,IF($J$9=16,'Jeunes Plants'!BA831,IF($J$9=17,'Jeunes Plants'!BB831,IF($J$9=18,'Jeunes Plants'!BC831,IF($J$9=19,'Jeunes Plants'!BD831,IF($J$9=20,'Jeunes Plants'!BE831,IF($J$9=21,'Jeunes Plants'!BF831,IF($J$9=22,'Jeunes Plants'!BG831,IF($J$9=23,'Jeunes Plants'!BH831,IF($J$9=24,'Jeunes Plants'!BI831,IF($J$9=25,'Jeunes Plants'!BJ831,IF($J$9=26,'Jeunes Plants'!BK831,IF($J$9=27,'Jeunes Plants'!BL831,IF($J$9=28,'Jeunes Plants'!BM831,IF($J$9=29,'Jeunes Plants'!BN831,IF($J$9=30,'Jeunes Plants'!BO831,IF($J$9=31,'Jeunes Plants'!BP831,IF($J$9=32,'Jeunes Plants'!BQ831,IF($J$9=33,'Jeunes Plants'!BR831,IF($J$9=34,'Jeunes Plants'!BS831,IF($J$9=35,'Jeunes Plants'!B12734,))))))))))))))))))))))))))))))))))))))))))))))))))))</f>
        <v>0</v>
      </c>
      <c r="K1127" s="103" t="str">
        <f>IF('Jeunes Plants'!R831=0,"","Erreur")</f>
        <v/>
      </c>
    </row>
    <row r="1128" spans="1:11" x14ac:dyDescent="0.25">
      <c r="A1128" s="103">
        <f>IF('Jeunes Plants'!A832&lt;&gt;"",'Jeunes Plants'!A832,"")</f>
        <v>23799</v>
      </c>
      <c r="B1128" s="103" t="str">
        <f>IF('Jeunes Plants'!L832&lt;&gt;"",'Jeunes Plants'!L832,"")</f>
        <v>S1</v>
      </c>
      <c r="C1128" s="107" t="str">
        <f>IF('Jeunes Plants'!B832&lt;&gt;"",'Jeunes Plants'!B832,"")</f>
        <v>PORTULACA PAZZAZ NANO</v>
      </c>
      <c r="D1128" s="107" t="str">
        <f>IF('Jeunes Plants'!C832&lt;&gt;"",'Jeunes Plants'!C832,"")</f>
        <v xml:space="preserve">Variés </v>
      </c>
      <c r="E1128" s="103">
        <f>IF('Jeunes Plants'!H832&lt;&gt;"",'Jeunes Plants'!H832,"")</f>
        <v>4</v>
      </c>
      <c r="F1128" s="103" t="str">
        <f>IF('Jeunes Plants'!E832&lt;&gt;"",'Jeunes Plants'!E832,"")</f>
        <v>B</v>
      </c>
      <c r="G1128" s="103" t="str">
        <f>IF('Jeunes Plants'!N832&lt;&gt;"",'Jeunes Plants'!N832,"")</f>
        <v>M3</v>
      </c>
      <c r="H1128" s="103" t="str">
        <f>IF('Jeunes Plants'!I832&lt;&gt;"",'Jeunes Plants'!I832,"")</f>
        <v>C</v>
      </c>
      <c r="I1128" s="103">
        <f>IF('Jeunes Plants'!J832&lt;&gt;"",'Jeunes Plants'!J832,"")</f>
        <v>0.05</v>
      </c>
      <c r="J1128" s="103">
        <f>IF($J$9=36,'Jeunes Plants'!U832,IF($J$9=37,'Jeunes Plants'!V832,IF($J$9=38,'Jeunes Plants'!W832,IF($J$9=39,'Jeunes Plants'!X832,IF($J$9=40,'Jeunes Plants'!Y832,IF($J$9=41,'Jeunes Plants'!Z832,IF($J$9=42,'Jeunes Plants'!AA832,IF($J$9=43,'Jeunes Plants'!AB832,IF($J$9=44,'Jeunes Plants'!AC832,IF($J$9=45,'Jeunes Plants'!AD832,IF($J$9=46,'Jeunes Plants'!AE832,IF($J$9=47,'Jeunes Plants'!AF832,IF($J$9=48,'Jeunes Plants'!AG832,IF($J$9=49,'Jeunes Plants'!AH832,IF($J$9=50,'Jeunes Plants'!AI832,IF($J$9=51,'Jeunes Plants'!AJ832,IF($J$9=52,'Jeunes Plants'!AK832,IF($J$9=1,'Jeunes Plants'!AL832,IF($J$9=2,'Jeunes Plants'!AM832,IF($J$9=3,'Jeunes Plants'!AN832,IF($J$9=4,'Jeunes Plants'!AO832,IF($J$9=5,'Jeunes Plants'!AP832,IF($J$9=6,'Jeunes Plants'!AQ832,IF($J$9=7,'Jeunes Plants'!AR832,IF($J$9=8,'Jeunes Plants'!AS832,IF($J$9=9,'Jeunes Plants'!AT832,IF($J$9=10,'Jeunes Plants'!AU832,IF($J$9=11,'Jeunes Plants'!AV832,IF($J$9=12,'Jeunes Plants'!AW832,IF($J$9=13,'Jeunes Plants'!AX832,IF($J$9=14,'Jeunes Plants'!AY832,IF($J$9=15,'Jeunes Plants'!AZ832,IF($J$9=16,'Jeunes Plants'!BA832,IF($J$9=17,'Jeunes Plants'!BB832,IF($J$9=18,'Jeunes Plants'!BC832,IF($J$9=19,'Jeunes Plants'!BD832,IF($J$9=20,'Jeunes Plants'!BE832,IF($J$9=21,'Jeunes Plants'!BF832,IF($J$9=22,'Jeunes Plants'!BG832,IF($J$9=23,'Jeunes Plants'!BH832,IF($J$9=24,'Jeunes Plants'!BI832,IF($J$9=25,'Jeunes Plants'!BJ832,IF($J$9=26,'Jeunes Plants'!BK832,IF($J$9=27,'Jeunes Plants'!BL832,IF($J$9=28,'Jeunes Plants'!BM832,IF($J$9=29,'Jeunes Plants'!BN832,IF($J$9=30,'Jeunes Plants'!BO832,IF($J$9=31,'Jeunes Plants'!BP832,IF($J$9=32,'Jeunes Plants'!BQ832,IF($J$9=33,'Jeunes Plants'!BR832,IF($J$9=34,'Jeunes Plants'!BS832,IF($J$9=35,'Jeunes Plants'!B12735,))))))))))))))))))))))))))))))))))))))))))))))))))))</f>
        <v>0</v>
      </c>
      <c r="K1128" s="103" t="str">
        <f>IF('Jeunes Plants'!R832=0,"","Erreur")</f>
        <v/>
      </c>
    </row>
    <row r="1129" spans="1:11" x14ac:dyDescent="0.25">
      <c r="A1129" s="450"/>
      <c r="B1129" s="450"/>
      <c r="C1129" s="451" t="s">
        <v>1974</v>
      </c>
      <c r="D1129" s="451"/>
      <c r="E1129" s="450"/>
      <c r="F1129" s="450"/>
      <c r="G1129" s="450"/>
      <c r="H1129" s="450"/>
      <c r="I1129" s="450"/>
      <c r="J1129" s="450">
        <f>SUBTOTAL(9,J1117:J1128)</f>
        <v>0</v>
      </c>
      <c r="K1129" s="450"/>
    </row>
    <row r="1130" spans="1:11" x14ac:dyDescent="0.25">
      <c r="A1130" s="103">
        <f>IF('Jeunes Plants'!A833&lt;&gt;"",'Jeunes Plants'!A833,"")</f>
        <v>444</v>
      </c>
      <c r="B1130" s="103" t="str">
        <f>IF('Jeunes Plants'!L833&lt;&gt;"",'Jeunes Plants'!L833,"")</f>
        <v>S1</v>
      </c>
      <c r="C1130" s="107" t="str">
        <f>IF('Jeunes Plants'!B833&lt;&gt;"",'Jeunes Plants'!B833,"")</f>
        <v>PORTULACA</v>
      </c>
      <c r="D1130" s="107" t="str">
        <f>IF('Jeunes Plants'!C833&lt;&gt;"",'Jeunes Plants'!C833,"")</f>
        <v>Samba</v>
      </c>
      <c r="E1130" s="103">
        <f>IF('Jeunes Plants'!H833&lt;&gt;"",'Jeunes Plants'!H833,"")</f>
        <v>4</v>
      </c>
      <c r="F1130" s="103" t="str">
        <f>IF('Jeunes Plants'!E833&lt;&gt;"",'Jeunes Plants'!E833,"")</f>
        <v>B</v>
      </c>
      <c r="G1130" s="103" t="str">
        <f>IF('Jeunes Plants'!N833&lt;&gt;"",'Jeunes Plants'!N833,"")</f>
        <v>M3</v>
      </c>
      <c r="H1130" s="103" t="str">
        <f>IF('Jeunes Plants'!I833&lt;&gt;"",'Jeunes Plants'!I833,"")</f>
        <v>C</v>
      </c>
      <c r="I1130" s="103" t="str">
        <f>IF('Jeunes Plants'!J833&lt;&gt;"",'Jeunes Plants'!J833,"")</f>
        <v/>
      </c>
      <c r="J1130" s="103">
        <f>IF($J$9=36,'Jeunes Plants'!U833,IF($J$9=37,'Jeunes Plants'!V833,IF($J$9=38,'Jeunes Plants'!W833,IF($J$9=39,'Jeunes Plants'!X833,IF($J$9=40,'Jeunes Plants'!Y833,IF($J$9=41,'Jeunes Plants'!Z833,IF($J$9=42,'Jeunes Plants'!AA833,IF($J$9=43,'Jeunes Plants'!AB833,IF($J$9=44,'Jeunes Plants'!AC833,IF($J$9=45,'Jeunes Plants'!AD833,IF($J$9=46,'Jeunes Plants'!AE833,IF($J$9=47,'Jeunes Plants'!AF833,IF($J$9=48,'Jeunes Plants'!AG833,IF($J$9=49,'Jeunes Plants'!AH833,IF($J$9=50,'Jeunes Plants'!AI833,IF($J$9=51,'Jeunes Plants'!AJ833,IF($J$9=52,'Jeunes Plants'!AK833,IF($J$9=1,'Jeunes Plants'!AL833,IF($J$9=2,'Jeunes Plants'!AM833,IF($J$9=3,'Jeunes Plants'!AN833,IF($J$9=4,'Jeunes Plants'!AO833,IF($J$9=5,'Jeunes Plants'!AP833,IF($J$9=6,'Jeunes Plants'!AQ833,IF($J$9=7,'Jeunes Plants'!AR833,IF($J$9=8,'Jeunes Plants'!AS833,IF($J$9=9,'Jeunes Plants'!AT833,IF($J$9=10,'Jeunes Plants'!AU833,IF($J$9=11,'Jeunes Plants'!AV833,IF($J$9=12,'Jeunes Plants'!AW833,IF($J$9=13,'Jeunes Plants'!AX833,IF($J$9=14,'Jeunes Plants'!AY833,IF($J$9=15,'Jeunes Plants'!AZ833,IF($J$9=16,'Jeunes Plants'!BA833,IF($J$9=17,'Jeunes Plants'!BB833,IF($J$9=18,'Jeunes Plants'!BC833,IF($J$9=19,'Jeunes Plants'!BD833,IF($J$9=20,'Jeunes Plants'!BE833,IF($J$9=21,'Jeunes Plants'!BF833,IF($J$9=22,'Jeunes Plants'!BG833,IF($J$9=23,'Jeunes Plants'!BH833,IF($J$9=24,'Jeunes Plants'!BI833,IF($J$9=25,'Jeunes Plants'!BJ833,IF($J$9=26,'Jeunes Plants'!BK833,IF($J$9=27,'Jeunes Plants'!BL833,IF($J$9=28,'Jeunes Plants'!BM833,IF($J$9=29,'Jeunes Plants'!BN833,IF($J$9=30,'Jeunes Plants'!BO833,IF($J$9=31,'Jeunes Plants'!BP833,IF($J$9=32,'Jeunes Plants'!BQ833,IF($J$9=33,'Jeunes Plants'!BR833,IF($J$9=34,'Jeunes Plants'!BS833,IF($J$9=35,'Jeunes Plants'!B12736,))))))))))))))))))))))))))))))))))))))))))))))))))))</f>
        <v>0</v>
      </c>
      <c r="K1130" s="103" t="str">
        <f>IF('Jeunes Plants'!R833=0,"","Erreur")</f>
        <v/>
      </c>
    </row>
    <row r="1131" spans="1:11" x14ac:dyDescent="0.25">
      <c r="A1131" s="450"/>
      <c r="B1131" s="450"/>
      <c r="C1131" s="451" t="s">
        <v>1975</v>
      </c>
      <c r="D1131" s="451"/>
      <c r="E1131" s="450"/>
      <c r="F1131" s="450"/>
      <c r="G1131" s="450"/>
      <c r="H1131" s="450"/>
      <c r="I1131" s="450"/>
      <c r="J1131" s="450">
        <f>SUBTOTAL(9,J1130:J1130)</f>
        <v>0</v>
      </c>
      <c r="K1131" s="450"/>
    </row>
    <row r="1132" spans="1:11" x14ac:dyDescent="0.25">
      <c r="A1132" s="103" t="str">
        <f>IF('Jeunes Plants'!A834&lt;&gt;"",'Jeunes Plants'!A834,"")</f>
        <v/>
      </c>
      <c r="B1132" s="103" t="str">
        <f>IF('Jeunes Plants'!L834&lt;&gt;"",'Jeunes Plants'!L834,"")</f>
        <v>L</v>
      </c>
      <c r="C1132" s="107" t="str">
        <f>IF('Jeunes Plants'!B834&lt;&gt;"",'Jeunes Plants'!B834,"")</f>
        <v>R</v>
      </c>
      <c r="D1132" s="107" t="str">
        <f>IF('Jeunes Plants'!C834&lt;&gt;"",'Jeunes Plants'!C834,"")</f>
        <v/>
      </c>
      <c r="E1132" s="103" t="str">
        <f>IF('Jeunes Plants'!H834&lt;&gt;"",'Jeunes Plants'!H834,"")</f>
        <v/>
      </c>
      <c r="F1132" s="103" t="str">
        <f>IF('Jeunes Plants'!E834&lt;&gt;"",'Jeunes Plants'!E834,"")</f>
        <v/>
      </c>
      <c r="G1132" s="103" t="str">
        <f>IF('Jeunes Plants'!N834&lt;&gt;"",'Jeunes Plants'!N834,"")</f>
        <v/>
      </c>
      <c r="H1132" s="103" t="str">
        <f>IF('Jeunes Plants'!I834&lt;&gt;"",'Jeunes Plants'!I834,"")</f>
        <v/>
      </c>
      <c r="I1132" s="103" t="str">
        <f>IF('Jeunes Plants'!J834&lt;&gt;"",'Jeunes Plants'!J834,"")</f>
        <v/>
      </c>
      <c r="J1132" s="103">
        <f>IF($J$9=36,'Jeunes Plants'!U834,IF($J$9=37,'Jeunes Plants'!V834,IF($J$9=38,'Jeunes Plants'!W834,IF($J$9=39,'Jeunes Plants'!X834,IF($J$9=40,'Jeunes Plants'!Y834,IF($J$9=41,'Jeunes Plants'!Z834,IF($J$9=42,'Jeunes Plants'!AA834,IF($J$9=43,'Jeunes Plants'!AB834,IF($J$9=44,'Jeunes Plants'!AC834,IF($J$9=45,'Jeunes Plants'!AD834,IF($J$9=46,'Jeunes Plants'!AE834,IF($J$9=47,'Jeunes Plants'!AF834,IF($J$9=48,'Jeunes Plants'!AG834,IF($J$9=49,'Jeunes Plants'!AH834,IF($J$9=50,'Jeunes Plants'!AI834,IF($J$9=51,'Jeunes Plants'!AJ834,IF($J$9=52,'Jeunes Plants'!AK834,IF($J$9=1,'Jeunes Plants'!AL834,IF($J$9=2,'Jeunes Plants'!AM834,IF($J$9=3,'Jeunes Plants'!AN834,IF($J$9=4,'Jeunes Plants'!AO834,IF($J$9=5,'Jeunes Plants'!AP834,IF($J$9=6,'Jeunes Plants'!AQ834,IF($J$9=7,'Jeunes Plants'!AR834,IF($J$9=8,'Jeunes Plants'!AS834,IF($J$9=9,'Jeunes Plants'!AT834,IF($J$9=10,'Jeunes Plants'!AU834,IF($J$9=11,'Jeunes Plants'!AV834,IF($J$9=12,'Jeunes Plants'!AW834,IF($J$9=13,'Jeunes Plants'!AX834,IF($J$9=14,'Jeunes Plants'!AY834,IF($J$9=15,'Jeunes Plants'!AZ834,IF($J$9=16,'Jeunes Plants'!BA834,IF($J$9=17,'Jeunes Plants'!BB834,IF($J$9=18,'Jeunes Plants'!BC834,IF($J$9=19,'Jeunes Plants'!BD834,IF($J$9=20,'Jeunes Plants'!BE834,IF($J$9=21,'Jeunes Plants'!BF834,IF($J$9=22,'Jeunes Plants'!BG834,IF($J$9=23,'Jeunes Plants'!BH834,IF($J$9=24,'Jeunes Plants'!BI834,IF($J$9=25,'Jeunes Plants'!BJ834,IF($J$9=26,'Jeunes Plants'!BK834,IF($J$9=27,'Jeunes Plants'!BL834,IF($J$9=28,'Jeunes Plants'!BM834,IF($J$9=29,'Jeunes Plants'!BN834,IF($J$9=30,'Jeunes Plants'!BO834,IF($J$9=31,'Jeunes Plants'!BP834,IF($J$9=32,'Jeunes Plants'!BQ834,IF($J$9=33,'Jeunes Plants'!BR834,IF($J$9=34,'Jeunes Plants'!BS834,IF($J$9=35,'Jeunes Plants'!B12737,))))))))))))))))))))))))))))))))))))))))))))))))))))</f>
        <v>0</v>
      </c>
      <c r="K1132" s="103" t="str">
        <f>IF('Jeunes Plants'!R834=0,"","Erreur")</f>
        <v/>
      </c>
    </row>
    <row r="1133" spans="1:11" x14ac:dyDescent="0.25">
      <c r="A1133" s="103">
        <f>IF('Jeunes Plants'!A835&lt;&gt;"",'Jeunes Plants'!A835,"")</f>
        <v>3764</v>
      </c>
      <c r="B1133" s="103" t="str">
        <f>IF('Jeunes Plants'!L835&lt;&gt;"",'Jeunes Plants'!L835,"")</f>
        <v>S4</v>
      </c>
      <c r="C1133" s="107" t="str">
        <f>IF('Jeunes Plants'!B835&lt;&gt;"",'Jeunes Plants'!B835,"")</f>
        <v>RICIN</v>
      </c>
      <c r="D1133" s="107" t="str">
        <f>IF('Jeunes Plants'!C835&lt;&gt;"",'Jeunes Plants'!C835,"")</f>
        <v>Carmencita</v>
      </c>
      <c r="E1133" s="103">
        <f>IF('Jeunes Plants'!H835&lt;&gt;"",'Jeunes Plants'!H835,"")</f>
        <v>5</v>
      </c>
      <c r="F1133" s="103" t="str">
        <f>IF('Jeunes Plants'!E835&lt;&gt;"",'Jeunes Plants'!E835,"")</f>
        <v>S</v>
      </c>
      <c r="G1133" s="103" t="str">
        <f>IF('Jeunes Plants'!N835&lt;&gt;"",'Jeunes Plants'!N835,"")</f>
        <v>M3</v>
      </c>
      <c r="H1133" s="103" t="str">
        <f>IF('Jeunes Plants'!I835&lt;&gt;"",'Jeunes Plants'!I835,"")</f>
        <v>E</v>
      </c>
      <c r="I1133" s="103" t="str">
        <f>IF('Jeunes Plants'!J835&lt;&gt;"",'Jeunes Plants'!J835,"")</f>
        <v/>
      </c>
      <c r="J1133" s="103">
        <f>IF($J$9=36,'Jeunes Plants'!U835,IF($J$9=37,'Jeunes Plants'!V835,IF($J$9=38,'Jeunes Plants'!W835,IF($J$9=39,'Jeunes Plants'!X835,IF($J$9=40,'Jeunes Plants'!Y835,IF($J$9=41,'Jeunes Plants'!Z835,IF($J$9=42,'Jeunes Plants'!AA835,IF($J$9=43,'Jeunes Plants'!AB835,IF($J$9=44,'Jeunes Plants'!AC835,IF($J$9=45,'Jeunes Plants'!AD835,IF($J$9=46,'Jeunes Plants'!AE835,IF($J$9=47,'Jeunes Plants'!AF835,IF($J$9=48,'Jeunes Plants'!AG835,IF($J$9=49,'Jeunes Plants'!AH835,IF($J$9=50,'Jeunes Plants'!AI835,IF($J$9=51,'Jeunes Plants'!AJ835,IF($J$9=52,'Jeunes Plants'!AK835,IF($J$9=1,'Jeunes Plants'!AL835,IF($J$9=2,'Jeunes Plants'!AM835,IF($J$9=3,'Jeunes Plants'!AN835,IF($J$9=4,'Jeunes Plants'!AO835,IF($J$9=5,'Jeunes Plants'!AP835,IF($J$9=6,'Jeunes Plants'!AQ835,IF($J$9=7,'Jeunes Plants'!AR835,IF($J$9=8,'Jeunes Plants'!AS835,IF($J$9=9,'Jeunes Plants'!AT835,IF($J$9=10,'Jeunes Plants'!AU835,IF($J$9=11,'Jeunes Plants'!AV835,IF($J$9=12,'Jeunes Plants'!AW835,IF($J$9=13,'Jeunes Plants'!AX835,IF($J$9=14,'Jeunes Plants'!AY835,IF($J$9=15,'Jeunes Plants'!AZ835,IF($J$9=16,'Jeunes Plants'!BA835,IF($J$9=17,'Jeunes Plants'!BB835,IF($J$9=18,'Jeunes Plants'!BC835,IF($J$9=19,'Jeunes Plants'!BD835,IF($J$9=20,'Jeunes Plants'!BE835,IF($J$9=21,'Jeunes Plants'!BF835,IF($J$9=22,'Jeunes Plants'!BG835,IF($J$9=23,'Jeunes Plants'!BH835,IF($J$9=24,'Jeunes Plants'!BI835,IF($J$9=25,'Jeunes Plants'!BJ835,IF($J$9=26,'Jeunes Plants'!BK835,IF($J$9=27,'Jeunes Plants'!BL835,IF($J$9=28,'Jeunes Plants'!BM835,IF($J$9=29,'Jeunes Plants'!BN835,IF($J$9=30,'Jeunes Plants'!BO835,IF($J$9=31,'Jeunes Plants'!BP835,IF($J$9=32,'Jeunes Plants'!BQ835,IF($J$9=33,'Jeunes Plants'!BR835,IF($J$9=34,'Jeunes Plants'!BS835,IF($J$9=35,'Jeunes Plants'!B12738,))))))))))))))))))))))))))))))))))))))))))))))))))))</f>
        <v>0</v>
      </c>
      <c r="K1133" s="103" t="str">
        <f>IF('Jeunes Plants'!R835=0,"","Erreur")</f>
        <v/>
      </c>
    </row>
    <row r="1134" spans="1:11" x14ac:dyDescent="0.25">
      <c r="A1134" s="450"/>
      <c r="B1134" s="450"/>
      <c r="C1134" s="451" t="s">
        <v>1976</v>
      </c>
      <c r="D1134" s="451"/>
      <c r="E1134" s="450"/>
      <c r="F1134" s="450"/>
      <c r="G1134" s="450"/>
      <c r="H1134" s="450"/>
      <c r="I1134" s="450"/>
      <c r="J1134" s="450">
        <f>SUBTOTAL(9,J1132:J1133)</f>
        <v>0</v>
      </c>
      <c r="K1134" s="450"/>
    </row>
    <row r="1135" spans="1:11" x14ac:dyDescent="0.25">
      <c r="A1135" s="103">
        <f>IF('Jeunes Plants'!A836&lt;&gt;"",'Jeunes Plants'!A836,"")</f>
        <v>25209</v>
      </c>
      <c r="B1135" s="103" t="str">
        <f>IF('Jeunes Plants'!L836&lt;&gt;"",'Jeunes Plants'!L836,"")</f>
        <v>S2</v>
      </c>
      <c r="C1135" s="107" t="str">
        <f>IF('Jeunes Plants'!B836&lt;&gt;"",'Jeunes Plants'!B836,"")</f>
        <v>RUDBECKIA</v>
      </c>
      <c r="D1135" s="107" t="str">
        <f>IF('Jeunes Plants'!C836&lt;&gt;"",'Jeunes Plants'!C836,"")</f>
        <v>Amarillo Gold</v>
      </c>
      <c r="E1135" s="103">
        <f>IF('Jeunes Plants'!H836&lt;&gt;"",'Jeunes Plants'!H836,"")</f>
        <v>8</v>
      </c>
      <c r="F1135" s="103" t="str">
        <f>IF('Jeunes Plants'!E836&lt;&gt;"",'Jeunes Plants'!E836,"")</f>
        <v>S</v>
      </c>
      <c r="G1135" s="103" t="str">
        <f>IF('Jeunes Plants'!N836&lt;&gt;"",'Jeunes Plants'!N836,"")</f>
        <v>M3</v>
      </c>
      <c r="H1135" s="103" t="str">
        <f>IF('Jeunes Plants'!I836&lt;&gt;"",'Jeunes Plants'!I836,"")</f>
        <v>B</v>
      </c>
      <c r="I1135" s="103" t="str">
        <f>IF('Jeunes Plants'!J836&lt;&gt;"",'Jeunes Plants'!J836,"")</f>
        <v/>
      </c>
      <c r="J1135" s="103">
        <f>IF($J$9=36,'Jeunes Plants'!U836,IF($J$9=37,'Jeunes Plants'!V836,IF($J$9=38,'Jeunes Plants'!W836,IF($J$9=39,'Jeunes Plants'!X836,IF($J$9=40,'Jeunes Plants'!Y836,IF($J$9=41,'Jeunes Plants'!Z836,IF($J$9=42,'Jeunes Plants'!AA836,IF($J$9=43,'Jeunes Plants'!AB836,IF($J$9=44,'Jeunes Plants'!AC836,IF($J$9=45,'Jeunes Plants'!AD836,IF($J$9=46,'Jeunes Plants'!AE836,IF($J$9=47,'Jeunes Plants'!AF836,IF($J$9=48,'Jeunes Plants'!AG836,IF($J$9=49,'Jeunes Plants'!AH836,IF($J$9=50,'Jeunes Plants'!AI836,IF($J$9=51,'Jeunes Plants'!AJ836,IF($J$9=52,'Jeunes Plants'!AK836,IF($J$9=1,'Jeunes Plants'!AL836,IF($J$9=2,'Jeunes Plants'!AM836,IF($J$9=3,'Jeunes Plants'!AN836,IF($J$9=4,'Jeunes Plants'!AO836,IF($J$9=5,'Jeunes Plants'!AP836,IF($J$9=6,'Jeunes Plants'!AQ836,IF($J$9=7,'Jeunes Plants'!AR836,IF($J$9=8,'Jeunes Plants'!AS836,IF($J$9=9,'Jeunes Plants'!AT836,IF($J$9=10,'Jeunes Plants'!AU836,IF($J$9=11,'Jeunes Plants'!AV836,IF($J$9=12,'Jeunes Plants'!AW836,IF($J$9=13,'Jeunes Plants'!AX836,IF($J$9=14,'Jeunes Plants'!AY836,IF($J$9=15,'Jeunes Plants'!AZ836,IF($J$9=16,'Jeunes Plants'!BA836,IF($J$9=17,'Jeunes Plants'!BB836,IF($J$9=18,'Jeunes Plants'!BC836,IF($J$9=19,'Jeunes Plants'!BD836,IF($J$9=20,'Jeunes Plants'!BE836,IF($J$9=21,'Jeunes Plants'!BF836,IF($J$9=22,'Jeunes Plants'!BG836,IF($J$9=23,'Jeunes Plants'!BH836,IF($J$9=24,'Jeunes Plants'!BI836,IF($J$9=25,'Jeunes Plants'!BJ836,IF($J$9=26,'Jeunes Plants'!BK836,IF($J$9=27,'Jeunes Plants'!BL836,IF($J$9=28,'Jeunes Plants'!BM836,IF($J$9=29,'Jeunes Plants'!BN836,IF($J$9=30,'Jeunes Plants'!BO836,IF($J$9=31,'Jeunes Plants'!BP836,IF($J$9=32,'Jeunes Plants'!BQ836,IF($J$9=33,'Jeunes Plants'!BR836,IF($J$9=34,'Jeunes Plants'!BS836,IF($J$9=35,'Jeunes Plants'!B12739,))))))))))))))))))))))))))))))))))))))))))))))))))))</f>
        <v>0</v>
      </c>
      <c r="K1135" s="103" t="str">
        <f>IF('Jeunes Plants'!R836=0,"","Erreur")</f>
        <v/>
      </c>
    </row>
    <row r="1136" spans="1:11" x14ac:dyDescent="0.25">
      <c r="A1136" s="103">
        <f>IF('Jeunes Plants'!A837&lt;&gt;"",'Jeunes Plants'!A837,"")</f>
        <v>3765</v>
      </c>
      <c r="B1136" s="103" t="str">
        <f>IF('Jeunes Plants'!L837&lt;&gt;"",'Jeunes Plants'!L837,"")</f>
        <v>S2</v>
      </c>
      <c r="C1136" s="107" t="str">
        <f>IF('Jeunes Plants'!B837&lt;&gt;"",'Jeunes Plants'!B837,"")</f>
        <v>RUDBECKIA</v>
      </c>
      <c r="D1136" s="107" t="str">
        <f>IF('Jeunes Plants'!C837&lt;&gt;"",'Jeunes Plants'!C837,"")</f>
        <v>Autumn Colors</v>
      </c>
      <c r="E1136" s="103">
        <f>IF('Jeunes Plants'!H837&lt;&gt;"",'Jeunes Plants'!H837,"")</f>
        <v>8</v>
      </c>
      <c r="F1136" s="103" t="str">
        <f>IF('Jeunes Plants'!E837&lt;&gt;"",'Jeunes Plants'!E837,"")</f>
        <v>S</v>
      </c>
      <c r="G1136" s="103" t="str">
        <f>IF('Jeunes Plants'!N837&lt;&gt;"",'Jeunes Plants'!N837,"")</f>
        <v>M3</v>
      </c>
      <c r="H1136" s="103" t="str">
        <f>IF('Jeunes Plants'!I837&lt;&gt;"",'Jeunes Plants'!I837,"")</f>
        <v>B</v>
      </c>
      <c r="I1136" s="103" t="str">
        <f>IF('Jeunes Plants'!J837&lt;&gt;"",'Jeunes Plants'!J837,"")</f>
        <v/>
      </c>
      <c r="J1136" s="103">
        <f>IF($J$9=36,'Jeunes Plants'!U837,IF($J$9=37,'Jeunes Plants'!V837,IF($J$9=38,'Jeunes Plants'!W837,IF($J$9=39,'Jeunes Plants'!X837,IF($J$9=40,'Jeunes Plants'!Y837,IF($J$9=41,'Jeunes Plants'!Z837,IF($J$9=42,'Jeunes Plants'!AA837,IF($J$9=43,'Jeunes Plants'!AB837,IF($J$9=44,'Jeunes Plants'!AC837,IF($J$9=45,'Jeunes Plants'!AD837,IF($J$9=46,'Jeunes Plants'!AE837,IF($J$9=47,'Jeunes Plants'!AF837,IF($J$9=48,'Jeunes Plants'!AG837,IF($J$9=49,'Jeunes Plants'!AH837,IF($J$9=50,'Jeunes Plants'!AI837,IF($J$9=51,'Jeunes Plants'!AJ837,IF($J$9=52,'Jeunes Plants'!AK837,IF($J$9=1,'Jeunes Plants'!AL837,IF($J$9=2,'Jeunes Plants'!AM837,IF($J$9=3,'Jeunes Plants'!AN837,IF($J$9=4,'Jeunes Plants'!AO837,IF($J$9=5,'Jeunes Plants'!AP837,IF($J$9=6,'Jeunes Plants'!AQ837,IF($J$9=7,'Jeunes Plants'!AR837,IF($J$9=8,'Jeunes Plants'!AS837,IF($J$9=9,'Jeunes Plants'!AT837,IF($J$9=10,'Jeunes Plants'!AU837,IF($J$9=11,'Jeunes Plants'!AV837,IF($J$9=12,'Jeunes Plants'!AW837,IF($J$9=13,'Jeunes Plants'!AX837,IF($J$9=14,'Jeunes Plants'!AY837,IF($J$9=15,'Jeunes Plants'!AZ837,IF($J$9=16,'Jeunes Plants'!BA837,IF($J$9=17,'Jeunes Plants'!BB837,IF($J$9=18,'Jeunes Plants'!BC837,IF($J$9=19,'Jeunes Plants'!BD837,IF($J$9=20,'Jeunes Plants'!BE837,IF($J$9=21,'Jeunes Plants'!BF837,IF($J$9=22,'Jeunes Plants'!BG837,IF($J$9=23,'Jeunes Plants'!BH837,IF($J$9=24,'Jeunes Plants'!BI837,IF($J$9=25,'Jeunes Plants'!BJ837,IF($J$9=26,'Jeunes Plants'!BK837,IF($J$9=27,'Jeunes Plants'!BL837,IF($J$9=28,'Jeunes Plants'!BM837,IF($J$9=29,'Jeunes Plants'!BN837,IF($J$9=30,'Jeunes Plants'!BO837,IF($J$9=31,'Jeunes Plants'!BP837,IF($J$9=32,'Jeunes Plants'!BQ837,IF($J$9=33,'Jeunes Plants'!BR837,IF($J$9=34,'Jeunes Plants'!BS837,IF($J$9=35,'Jeunes Plants'!B12740,))))))))))))))))))))))))))))))))))))))))))))))))))))</f>
        <v>0</v>
      </c>
      <c r="K1136" s="103" t="str">
        <f>IF('Jeunes Plants'!R837=0,"","Erreur")</f>
        <v/>
      </c>
    </row>
    <row r="1137" spans="1:11" x14ac:dyDescent="0.25">
      <c r="A1137" s="103">
        <f>IF('Jeunes Plants'!A838&lt;&gt;"",'Jeunes Plants'!A838,"")</f>
        <v>10479</v>
      </c>
      <c r="B1137" s="103" t="str">
        <f>IF('Jeunes Plants'!L838&lt;&gt;"",'Jeunes Plants'!L838,"")</f>
        <v>S2</v>
      </c>
      <c r="C1137" s="107" t="str">
        <f>IF('Jeunes Plants'!B838&lt;&gt;"",'Jeunes Plants'!B838,"")</f>
        <v>RUDBECKIA</v>
      </c>
      <c r="D1137" s="107" t="str">
        <f>IF('Jeunes Plants'!C838&lt;&gt;"",'Jeunes Plants'!C838,"")</f>
        <v>Marmelade</v>
      </c>
      <c r="E1137" s="103">
        <f>IF('Jeunes Plants'!H838&lt;&gt;"",'Jeunes Plants'!H838,"")</f>
        <v>8</v>
      </c>
      <c r="F1137" s="103" t="str">
        <f>IF('Jeunes Plants'!E838&lt;&gt;"",'Jeunes Plants'!E838,"")</f>
        <v>S</v>
      </c>
      <c r="G1137" s="103" t="str">
        <f>IF('Jeunes Plants'!N838&lt;&gt;"",'Jeunes Plants'!N838,"")</f>
        <v>M3</v>
      </c>
      <c r="H1137" s="103" t="str">
        <f>IF('Jeunes Plants'!I838&lt;&gt;"",'Jeunes Plants'!I838,"")</f>
        <v>B</v>
      </c>
      <c r="I1137" s="103" t="str">
        <f>IF('Jeunes Plants'!J838&lt;&gt;"",'Jeunes Plants'!J838,"")</f>
        <v/>
      </c>
      <c r="J1137" s="103">
        <f>IF($J$9=36,'Jeunes Plants'!U838,IF($J$9=37,'Jeunes Plants'!V838,IF($J$9=38,'Jeunes Plants'!W838,IF($J$9=39,'Jeunes Plants'!X838,IF($J$9=40,'Jeunes Plants'!Y838,IF($J$9=41,'Jeunes Plants'!Z838,IF($J$9=42,'Jeunes Plants'!AA838,IF($J$9=43,'Jeunes Plants'!AB838,IF($J$9=44,'Jeunes Plants'!AC838,IF($J$9=45,'Jeunes Plants'!AD838,IF($J$9=46,'Jeunes Plants'!AE838,IF($J$9=47,'Jeunes Plants'!AF838,IF($J$9=48,'Jeunes Plants'!AG838,IF($J$9=49,'Jeunes Plants'!AH838,IF($J$9=50,'Jeunes Plants'!AI838,IF($J$9=51,'Jeunes Plants'!AJ838,IF($J$9=52,'Jeunes Plants'!AK838,IF($J$9=1,'Jeunes Plants'!AL838,IF($J$9=2,'Jeunes Plants'!AM838,IF($J$9=3,'Jeunes Plants'!AN838,IF($J$9=4,'Jeunes Plants'!AO838,IF($J$9=5,'Jeunes Plants'!AP838,IF($J$9=6,'Jeunes Plants'!AQ838,IF($J$9=7,'Jeunes Plants'!AR838,IF($J$9=8,'Jeunes Plants'!AS838,IF($J$9=9,'Jeunes Plants'!AT838,IF($J$9=10,'Jeunes Plants'!AU838,IF($J$9=11,'Jeunes Plants'!AV838,IF($J$9=12,'Jeunes Plants'!AW838,IF($J$9=13,'Jeunes Plants'!AX838,IF($J$9=14,'Jeunes Plants'!AY838,IF($J$9=15,'Jeunes Plants'!AZ838,IF($J$9=16,'Jeunes Plants'!BA838,IF($J$9=17,'Jeunes Plants'!BB838,IF($J$9=18,'Jeunes Plants'!BC838,IF($J$9=19,'Jeunes Plants'!BD838,IF($J$9=20,'Jeunes Plants'!BE838,IF($J$9=21,'Jeunes Plants'!BF838,IF($J$9=22,'Jeunes Plants'!BG838,IF($J$9=23,'Jeunes Plants'!BH838,IF($J$9=24,'Jeunes Plants'!BI838,IF($J$9=25,'Jeunes Plants'!BJ838,IF($J$9=26,'Jeunes Plants'!BK838,IF($J$9=27,'Jeunes Plants'!BL838,IF($J$9=28,'Jeunes Plants'!BM838,IF($J$9=29,'Jeunes Plants'!BN838,IF($J$9=30,'Jeunes Plants'!BO838,IF($J$9=31,'Jeunes Plants'!BP838,IF($J$9=32,'Jeunes Plants'!BQ838,IF($J$9=33,'Jeunes Plants'!BR838,IF($J$9=34,'Jeunes Plants'!BS838,IF($J$9=35,'Jeunes Plants'!B12741,))))))))))))))))))))))))))))))))))))))))))))))))))))</f>
        <v>0</v>
      </c>
      <c r="K1137" s="103" t="str">
        <f>IF('Jeunes Plants'!R838=0,"","Erreur")</f>
        <v/>
      </c>
    </row>
    <row r="1138" spans="1:11" x14ac:dyDescent="0.25">
      <c r="A1138" s="103">
        <f>IF('Jeunes Plants'!A839&lt;&gt;"",'Jeunes Plants'!A839,"")</f>
        <v>26019</v>
      </c>
      <c r="B1138" s="103" t="str">
        <f>IF('Jeunes Plants'!L839&lt;&gt;"",'Jeunes Plants'!L839,"")</f>
        <v>S2</v>
      </c>
      <c r="C1138" s="107" t="str">
        <f>IF('Jeunes Plants'!B839&lt;&gt;"",'Jeunes Plants'!B839,"")</f>
        <v>RUDBECKIA</v>
      </c>
      <c r="D1138" s="107" t="str">
        <f>IF('Jeunes Plants'!C839&lt;&gt;"",'Jeunes Plants'!C839,"")</f>
        <v>Pawnee Spirit</v>
      </c>
      <c r="E1138" s="103">
        <f>IF('Jeunes Plants'!H839&lt;&gt;"",'Jeunes Plants'!H839,"")</f>
        <v>8</v>
      </c>
      <c r="F1138" s="103" t="str">
        <f>IF('Jeunes Plants'!E839&lt;&gt;"",'Jeunes Plants'!E839,"")</f>
        <v>S</v>
      </c>
      <c r="G1138" s="103" t="str">
        <f>IF('Jeunes Plants'!N839&lt;&gt;"",'Jeunes Plants'!N839,"")</f>
        <v>M3</v>
      </c>
      <c r="H1138" s="103" t="str">
        <f>IF('Jeunes Plants'!I839&lt;&gt;"",'Jeunes Plants'!I839,"")</f>
        <v>B</v>
      </c>
      <c r="I1138" s="103" t="str">
        <f>IF('Jeunes Plants'!J839&lt;&gt;"",'Jeunes Plants'!J839,"")</f>
        <v/>
      </c>
      <c r="J1138" s="103">
        <f>IF($J$9=36,'Jeunes Plants'!U839,IF($J$9=37,'Jeunes Plants'!V839,IF($J$9=38,'Jeunes Plants'!W839,IF($J$9=39,'Jeunes Plants'!X839,IF($J$9=40,'Jeunes Plants'!Y839,IF($J$9=41,'Jeunes Plants'!Z839,IF($J$9=42,'Jeunes Plants'!AA839,IF($J$9=43,'Jeunes Plants'!AB839,IF($J$9=44,'Jeunes Plants'!AC839,IF($J$9=45,'Jeunes Plants'!AD839,IF($J$9=46,'Jeunes Plants'!AE839,IF($J$9=47,'Jeunes Plants'!AF839,IF($J$9=48,'Jeunes Plants'!AG839,IF($J$9=49,'Jeunes Plants'!AH839,IF($J$9=50,'Jeunes Plants'!AI839,IF($J$9=51,'Jeunes Plants'!AJ839,IF($J$9=52,'Jeunes Plants'!AK839,IF($J$9=1,'Jeunes Plants'!AL839,IF($J$9=2,'Jeunes Plants'!AM839,IF($J$9=3,'Jeunes Plants'!AN839,IF($J$9=4,'Jeunes Plants'!AO839,IF($J$9=5,'Jeunes Plants'!AP839,IF($J$9=6,'Jeunes Plants'!AQ839,IF($J$9=7,'Jeunes Plants'!AR839,IF($J$9=8,'Jeunes Plants'!AS839,IF($J$9=9,'Jeunes Plants'!AT839,IF($J$9=10,'Jeunes Plants'!AU839,IF($J$9=11,'Jeunes Plants'!AV839,IF($J$9=12,'Jeunes Plants'!AW839,IF($J$9=13,'Jeunes Plants'!AX839,IF($J$9=14,'Jeunes Plants'!AY839,IF($J$9=15,'Jeunes Plants'!AZ839,IF($J$9=16,'Jeunes Plants'!BA839,IF($J$9=17,'Jeunes Plants'!BB839,IF($J$9=18,'Jeunes Plants'!BC839,IF($J$9=19,'Jeunes Plants'!BD839,IF($J$9=20,'Jeunes Plants'!BE839,IF($J$9=21,'Jeunes Plants'!BF839,IF($J$9=22,'Jeunes Plants'!BG839,IF($J$9=23,'Jeunes Plants'!BH839,IF($J$9=24,'Jeunes Plants'!BI839,IF($J$9=25,'Jeunes Plants'!BJ839,IF($J$9=26,'Jeunes Plants'!BK839,IF($J$9=27,'Jeunes Plants'!BL839,IF($J$9=28,'Jeunes Plants'!BM839,IF($J$9=29,'Jeunes Plants'!BN839,IF($J$9=30,'Jeunes Plants'!BO839,IF($J$9=31,'Jeunes Plants'!BP839,IF($J$9=32,'Jeunes Plants'!BQ839,IF($J$9=33,'Jeunes Plants'!BR839,IF($J$9=34,'Jeunes Plants'!BS839,IF($J$9=35,'Jeunes Plants'!B12742,))))))))))))))))))))))))))))))))))))))))))))))))))))</f>
        <v>0</v>
      </c>
      <c r="K1138" s="103" t="str">
        <f>IF('Jeunes Plants'!R839=0,"","Erreur")</f>
        <v/>
      </c>
    </row>
    <row r="1139" spans="1:11" x14ac:dyDescent="0.25">
      <c r="A1139" s="103">
        <f>IF('Jeunes Plants'!A840&lt;&gt;"",'Jeunes Plants'!A840,"")</f>
        <v>12967</v>
      </c>
      <c r="B1139" s="103" t="str">
        <f>IF('Jeunes Plants'!L840&lt;&gt;"",'Jeunes Plants'!L840,"")</f>
        <v>S2</v>
      </c>
      <c r="C1139" s="107" t="str">
        <f>IF('Jeunes Plants'!B840&lt;&gt;"",'Jeunes Plants'!B840,"")</f>
        <v>RUDBECKIA</v>
      </c>
      <c r="D1139" s="107" t="str">
        <f>IF('Jeunes Plants'!C840&lt;&gt;"",'Jeunes Plants'!C840,"")</f>
        <v>Prairie Sun</v>
      </c>
      <c r="E1139" s="103">
        <f>IF('Jeunes Plants'!H840&lt;&gt;"",'Jeunes Plants'!H840,"")</f>
        <v>8</v>
      </c>
      <c r="F1139" s="103" t="str">
        <f>IF('Jeunes Plants'!E840&lt;&gt;"",'Jeunes Plants'!E840,"")</f>
        <v>S</v>
      </c>
      <c r="G1139" s="103" t="str">
        <f>IF('Jeunes Plants'!N840&lt;&gt;"",'Jeunes Plants'!N840,"")</f>
        <v>M3</v>
      </c>
      <c r="H1139" s="103" t="str">
        <f>IF('Jeunes Plants'!I840&lt;&gt;"",'Jeunes Plants'!I840,"")</f>
        <v>B</v>
      </c>
      <c r="I1139" s="103" t="str">
        <f>IF('Jeunes Plants'!J840&lt;&gt;"",'Jeunes Plants'!J840,"")</f>
        <v/>
      </c>
      <c r="J1139" s="103">
        <f>IF($J$9=36,'Jeunes Plants'!U840,IF($J$9=37,'Jeunes Plants'!V840,IF($J$9=38,'Jeunes Plants'!W840,IF($J$9=39,'Jeunes Plants'!X840,IF($J$9=40,'Jeunes Plants'!Y840,IF($J$9=41,'Jeunes Plants'!Z840,IF($J$9=42,'Jeunes Plants'!AA840,IF($J$9=43,'Jeunes Plants'!AB840,IF($J$9=44,'Jeunes Plants'!AC840,IF($J$9=45,'Jeunes Plants'!AD840,IF($J$9=46,'Jeunes Plants'!AE840,IF($J$9=47,'Jeunes Plants'!AF840,IF($J$9=48,'Jeunes Plants'!AG840,IF($J$9=49,'Jeunes Plants'!AH840,IF($J$9=50,'Jeunes Plants'!AI840,IF($J$9=51,'Jeunes Plants'!AJ840,IF($J$9=52,'Jeunes Plants'!AK840,IF($J$9=1,'Jeunes Plants'!AL840,IF($J$9=2,'Jeunes Plants'!AM840,IF($J$9=3,'Jeunes Plants'!AN840,IF($J$9=4,'Jeunes Plants'!AO840,IF($J$9=5,'Jeunes Plants'!AP840,IF($J$9=6,'Jeunes Plants'!AQ840,IF($J$9=7,'Jeunes Plants'!AR840,IF($J$9=8,'Jeunes Plants'!AS840,IF($J$9=9,'Jeunes Plants'!AT840,IF($J$9=10,'Jeunes Plants'!AU840,IF($J$9=11,'Jeunes Plants'!AV840,IF($J$9=12,'Jeunes Plants'!AW840,IF($J$9=13,'Jeunes Plants'!AX840,IF($J$9=14,'Jeunes Plants'!AY840,IF($J$9=15,'Jeunes Plants'!AZ840,IF($J$9=16,'Jeunes Plants'!BA840,IF($J$9=17,'Jeunes Plants'!BB840,IF($J$9=18,'Jeunes Plants'!BC840,IF($J$9=19,'Jeunes Plants'!BD840,IF($J$9=20,'Jeunes Plants'!BE840,IF($J$9=21,'Jeunes Plants'!BF840,IF($J$9=22,'Jeunes Plants'!BG840,IF($J$9=23,'Jeunes Plants'!BH840,IF($J$9=24,'Jeunes Plants'!BI840,IF($J$9=25,'Jeunes Plants'!BJ840,IF($J$9=26,'Jeunes Plants'!BK840,IF($J$9=27,'Jeunes Plants'!BL840,IF($J$9=28,'Jeunes Plants'!BM840,IF($J$9=29,'Jeunes Plants'!BN840,IF($J$9=30,'Jeunes Plants'!BO840,IF($J$9=31,'Jeunes Plants'!BP840,IF($J$9=32,'Jeunes Plants'!BQ840,IF($J$9=33,'Jeunes Plants'!BR840,IF($J$9=34,'Jeunes Plants'!BS840,IF($J$9=35,'Jeunes Plants'!B12743,))))))))))))))))))))))))))))))))))))))))))))))))))))</f>
        <v>0</v>
      </c>
      <c r="K1139" s="103" t="str">
        <f>IF('Jeunes Plants'!R840=0,"","Erreur")</f>
        <v/>
      </c>
    </row>
    <row r="1140" spans="1:11" x14ac:dyDescent="0.25">
      <c r="A1140" s="450"/>
      <c r="B1140" s="450"/>
      <c r="C1140" s="451" t="s">
        <v>1977</v>
      </c>
      <c r="D1140" s="451"/>
      <c r="E1140" s="450"/>
      <c r="F1140" s="450"/>
      <c r="G1140" s="450"/>
      <c r="H1140" s="450"/>
      <c r="I1140" s="450"/>
      <c r="J1140" s="450">
        <f>SUBTOTAL(9,J1135:J1139)</f>
        <v>0</v>
      </c>
      <c r="K1140" s="450"/>
    </row>
    <row r="1141" spans="1:11" x14ac:dyDescent="0.25">
      <c r="A1141" s="103" t="str">
        <f>IF('Jeunes Plants'!A841&lt;&gt;"",'Jeunes Plants'!A841,"")</f>
        <v/>
      </c>
      <c r="B1141" s="103" t="str">
        <f>IF('Jeunes Plants'!L841&lt;&gt;"",'Jeunes Plants'!L841,"")</f>
        <v>L</v>
      </c>
      <c r="C1141" s="107" t="str">
        <f>IF('Jeunes Plants'!B841&lt;&gt;"",'Jeunes Plants'!B841,"")</f>
        <v>S</v>
      </c>
      <c r="D1141" s="107" t="str">
        <f>IF('Jeunes Plants'!C841&lt;&gt;"",'Jeunes Plants'!C841,"")</f>
        <v/>
      </c>
      <c r="E1141" s="103" t="str">
        <f>IF('Jeunes Plants'!H841&lt;&gt;"",'Jeunes Plants'!H841,"")</f>
        <v/>
      </c>
      <c r="F1141" s="103" t="str">
        <f>IF('Jeunes Plants'!E841&lt;&gt;"",'Jeunes Plants'!E841,"")</f>
        <v/>
      </c>
      <c r="G1141" s="103" t="str">
        <f>IF('Jeunes Plants'!N841&lt;&gt;"",'Jeunes Plants'!N841,"")</f>
        <v/>
      </c>
      <c r="H1141" s="103" t="str">
        <f>IF('Jeunes Plants'!I841&lt;&gt;"",'Jeunes Plants'!I841,"")</f>
        <v/>
      </c>
      <c r="I1141" s="103" t="str">
        <f>IF('Jeunes Plants'!J841&lt;&gt;"",'Jeunes Plants'!J841,"")</f>
        <v/>
      </c>
      <c r="J1141" s="103">
        <f>IF($J$9=36,'Jeunes Plants'!U841,IF($J$9=37,'Jeunes Plants'!V841,IF($J$9=38,'Jeunes Plants'!W841,IF($J$9=39,'Jeunes Plants'!X841,IF($J$9=40,'Jeunes Plants'!Y841,IF($J$9=41,'Jeunes Plants'!Z841,IF($J$9=42,'Jeunes Plants'!AA841,IF($J$9=43,'Jeunes Plants'!AB841,IF($J$9=44,'Jeunes Plants'!AC841,IF($J$9=45,'Jeunes Plants'!AD841,IF($J$9=46,'Jeunes Plants'!AE841,IF($J$9=47,'Jeunes Plants'!AF841,IF($J$9=48,'Jeunes Plants'!AG841,IF($J$9=49,'Jeunes Plants'!AH841,IF($J$9=50,'Jeunes Plants'!AI841,IF($J$9=51,'Jeunes Plants'!AJ841,IF($J$9=52,'Jeunes Plants'!AK841,IF($J$9=1,'Jeunes Plants'!AL841,IF($J$9=2,'Jeunes Plants'!AM841,IF($J$9=3,'Jeunes Plants'!AN841,IF($J$9=4,'Jeunes Plants'!AO841,IF($J$9=5,'Jeunes Plants'!AP841,IF($J$9=6,'Jeunes Plants'!AQ841,IF($J$9=7,'Jeunes Plants'!AR841,IF($J$9=8,'Jeunes Plants'!AS841,IF($J$9=9,'Jeunes Plants'!AT841,IF($J$9=10,'Jeunes Plants'!AU841,IF($J$9=11,'Jeunes Plants'!AV841,IF($J$9=12,'Jeunes Plants'!AW841,IF($J$9=13,'Jeunes Plants'!AX841,IF($J$9=14,'Jeunes Plants'!AY841,IF($J$9=15,'Jeunes Plants'!AZ841,IF($J$9=16,'Jeunes Plants'!BA841,IF($J$9=17,'Jeunes Plants'!BB841,IF($J$9=18,'Jeunes Plants'!BC841,IF($J$9=19,'Jeunes Plants'!BD841,IF($J$9=20,'Jeunes Plants'!BE841,IF($J$9=21,'Jeunes Plants'!BF841,IF($J$9=22,'Jeunes Plants'!BG841,IF($J$9=23,'Jeunes Plants'!BH841,IF($J$9=24,'Jeunes Plants'!BI841,IF($J$9=25,'Jeunes Plants'!BJ841,IF($J$9=26,'Jeunes Plants'!BK841,IF($J$9=27,'Jeunes Plants'!BL841,IF($J$9=28,'Jeunes Plants'!BM841,IF($J$9=29,'Jeunes Plants'!BN841,IF($J$9=30,'Jeunes Plants'!BO841,IF($J$9=31,'Jeunes Plants'!BP841,IF($J$9=32,'Jeunes Plants'!BQ841,IF($J$9=33,'Jeunes Plants'!BR841,IF($J$9=34,'Jeunes Plants'!BS841,IF($J$9=35,'Jeunes Plants'!B12744,))))))))))))))))))))))))))))))))))))))))))))))))))))</f>
        <v>0</v>
      </c>
      <c r="K1141" s="103" t="str">
        <f>IF('Jeunes Plants'!R841=0,"","Erreur")</f>
        <v/>
      </c>
    </row>
    <row r="1142" spans="1:11" x14ac:dyDescent="0.25">
      <c r="A1142" s="103">
        <f>IF('Jeunes Plants'!A842&lt;&gt;"",'Jeunes Plants'!A842,"")</f>
        <v>12349</v>
      </c>
      <c r="B1142" s="103" t="str">
        <f>IF('Jeunes Plants'!L842&lt;&gt;"",'Jeunes Plants'!L842,"")</f>
        <v>S7</v>
      </c>
      <c r="C1142" s="107" t="str">
        <f>IF('Jeunes Plants'!B842&lt;&gt;"",'Jeunes Plants'!B842,"")</f>
        <v>SANVITALIA</v>
      </c>
      <c r="D1142" s="107" t="str">
        <f>IF('Jeunes Plants'!C842&lt;&gt;"",'Jeunes Plants'!C842,"")</f>
        <v>Sweet penny</v>
      </c>
      <c r="E1142" s="103">
        <f>IF('Jeunes Plants'!H842&lt;&gt;"",'Jeunes Plants'!H842,"")</f>
        <v>6</v>
      </c>
      <c r="F1142" s="103" t="str">
        <f>IF('Jeunes Plants'!E842&lt;&gt;"",'Jeunes Plants'!E842,"")</f>
        <v>B</v>
      </c>
      <c r="G1142" s="103" t="str">
        <f>IF('Jeunes Plants'!N842&lt;&gt;"",'Jeunes Plants'!N842,"")</f>
        <v>M3</v>
      </c>
      <c r="H1142" s="103" t="str">
        <f>IF('Jeunes Plants'!I842&lt;&gt;"",'Jeunes Plants'!I842,"")</f>
        <v>B</v>
      </c>
      <c r="I1142" s="103">
        <f>IF('Jeunes Plants'!J842&lt;&gt;"",'Jeunes Plants'!J842,"")</f>
        <v>4.2000000000000003E-2</v>
      </c>
      <c r="J1142" s="103">
        <f>IF($J$9=36,'Jeunes Plants'!U842,IF($J$9=37,'Jeunes Plants'!V842,IF($J$9=38,'Jeunes Plants'!W842,IF($J$9=39,'Jeunes Plants'!X842,IF($J$9=40,'Jeunes Plants'!Y842,IF($J$9=41,'Jeunes Plants'!Z842,IF($J$9=42,'Jeunes Plants'!AA842,IF($J$9=43,'Jeunes Plants'!AB842,IF($J$9=44,'Jeunes Plants'!AC842,IF($J$9=45,'Jeunes Plants'!AD842,IF($J$9=46,'Jeunes Plants'!AE842,IF($J$9=47,'Jeunes Plants'!AF842,IF($J$9=48,'Jeunes Plants'!AG842,IF($J$9=49,'Jeunes Plants'!AH842,IF($J$9=50,'Jeunes Plants'!AI842,IF($J$9=51,'Jeunes Plants'!AJ842,IF($J$9=52,'Jeunes Plants'!AK842,IF($J$9=1,'Jeunes Plants'!AL842,IF($J$9=2,'Jeunes Plants'!AM842,IF($J$9=3,'Jeunes Plants'!AN842,IF($J$9=4,'Jeunes Plants'!AO842,IF($J$9=5,'Jeunes Plants'!AP842,IF($J$9=6,'Jeunes Plants'!AQ842,IF($J$9=7,'Jeunes Plants'!AR842,IF($J$9=8,'Jeunes Plants'!AS842,IF($J$9=9,'Jeunes Plants'!AT842,IF($J$9=10,'Jeunes Plants'!AU842,IF($J$9=11,'Jeunes Plants'!AV842,IF($J$9=12,'Jeunes Plants'!AW842,IF($J$9=13,'Jeunes Plants'!AX842,IF($J$9=14,'Jeunes Plants'!AY842,IF($J$9=15,'Jeunes Plants'!AZ842,IF($J$9=16,'Jeunes Plants'!BA842,IF($J$9=17,'Jeunes Plants'!BB842,IF($J$9=18,'Jeunes Plants'!BC842,IF($J$9=19,'Jeunes Plants'!BD842,IF($J$9=20,'Jeunes Plants'!BE842,IF($J$9=21,'Jeunes Plants'!BF842,IF($J$9=22,'Jeunes Plants'!BG842,IF($J$9=23,'Jeunes Plants'!BH842,IF($J$9=24,'Jeunes Plants'!BI842,IF($J$9=25,'Jeunes Plants'!BJ842,IF($J$9=26,'Jeunes Plants'!BK842,IF($J$9=27,'Jeunes Plants'!BL842,IF($J$9=28,'Jeunes Plants'!BM842,IF($J$9=29,'Jeunes Plants'!BN842,IF($J$9=30,'Jeunes Plants'!BO842,IF($J$9=31,'Jeunes Plants'!BP842,IF($J$9=32,'Jeunes Plants'!BQ842,IF($J$9=33,'Jeunes Plants'!BR842,IF($J$9=34,'Jeunes Plants'!BS842,IF($J$9=35,'Jeunes Plants'!B12745,))))))))))))))))))))))))))))))))))))))))))))))))))))</f>
        <v>0</v>
      </c>
      <c r="K1142" s="103" t="str">
        <f>IF('Jeunes Plants'!R842=0,"","Erreur")</f>
        <v/>
      </c>
    </row>
    <row r="1143" spans="1:11" x14ac:dyDescent="0.25">
      <c r="A1143" s="450"/>
      <c r="B1143" s="450"/>
      <c r="C1143" s="451" t="s">
        <v>1978</v>
      </c>
      <c r="D1143" s="451"/>
      <c r="E1143" s="450"/>
      <c r="F1143" s="450"/>
      <c r="G1143" s="450"/>
      <c r="H1143" s="450"/>
      <c r="I1143" s="450"/>
      <c r="J1143" s="450">
        <f>SUBTOTAL(9,J1141:J1142)</f>
        <v>0</v>
      </c>
      <c r="K1143" s="450"/>
    </row>
    <row r="1144" spans="1:11" x14ac:dyDescent="0.25">
      <c r="A1144" s="103" t="str">
        <f>IF('Jeunes Plants'!A843&lt;&gt;"",'Jeunes Plants'!A843,"")</f>
        <v/>
      </c>
      <c r="B1144" s="103" t="str">
        <f>IF('Jeunes Plants'!L843&lt;&gt;"",'Jeunes Plants'!L843,"")</f>
        <v>E</v>
      </c>
      <c r="C1144" s="107" t="str">
        <f>IF('Jeunes Plants'!B843&lt;&gt;"",'Jeunes Plants'!B843,"")</f>
        <v>SAUGE GRAHAMII</v>
      </c>
      <c r="D1144" s="107" t="str">
        <f>IF('Jeunes Plants'!C843&lt;&gt;"",'Jeunes Plants'!C843,"")</f>
        <v/>
      </c>
      <c r="E1144" s="103" t="str">
        <f>IF('Jeunes Plants'!H843&lt;&gt;"",'Jeunes Plants'!H843,"")</f>
        <v/>
      </c>
      <c r="F1144" s="103" t="str">
        <f>IF('Jeunes Plants'!E843&lt;&gt;"",'Jeunes Plants'!E843,"")</f>
        <v/>
      </c>
      <c r="G1144" s="103" t="str">
        <f>IF('Jeunes Plants'!N843&lt;&gt;"",'Jeunes Plants'!N843,"")</f>
        <v/>
      </c>
      <c r="H1144" s="103" t="str">
        <f>IF('Jeunes Plants'!I843&lt;&gt;"",'Jeunes Plants'!I843,"")</f>
        <v/>
      </c>
      <c r="I1144" s="103" t="str">
        <f>IF('Jeunes Plants'!J843&lt;&gt;"",'Jeunes Plants'!J843,"")</f>
        <v/>
      </c>
      <c r="J1144" s="103">
        <f>IF($J$9=36,'Jeunes Plants'!U843,IF($J$9=37,'Jeunes Plants'!V843,IF($J$9=38,'Jeunes Plants'!W843,IF($J$9=39,'Jeunes Plants'!X843,IF($J$9=40,'Jeunes Plants'!Y843,IF($J$9=41,'Jeunes Plants'!Z843,IF($J$9=42,'Jeunes Plants'!AA843,IF($J$9=43,'Jeunes Plants'!AB843,IF($J$9=44,'Jeunes Plants'!AC843,IF($J$9=45,'Jeunes Plants'!AD843,IF($J$9=46,'Jeunes Plants'!AE843,IF($J$9=47,'Jeunes Plants'!AF843,IF($J$9=48,'Jeunes Plants'!AG843,IF($J$9=49,'Jeunes Plants'!AH843,IF($J$9=50,'Jeunes Plants'!AI843,IF($J$9=51,'Jeunes Plants'!AJ843,IF($J$9=52,'Jeunes Plants'!AK843,IF($J$9=1,'Jeunes Plants'!AL843,IF($J$9=2,'Jeunes Plants'!AM843,IF($J$9=3,'Jeunes Plants'!AN843,IF($J$9=4,'Jeunes Plants'!AO843,IF($J$9=5,'Jeunes Plants'!AP843,IF($J$9=6,'Jeunes Plants'!AQ843,IF($J$9=7,'Jeunes Plants'!AR843,IF($J$9=8,'Jeunes Plants'!AS843,IF($J$9=9,'Jeunes Plants'!AT843,IF($J$9=10,'Jeunes Plants'!AU843,IF($J$9=11,'Jeunes Plants'!AV843,IF($J$9=12,'Jeunes Plants'!AW843,IF($J$9=13,'Jeunes Plants'!AX843,IF($J$9=14,'Jeunes Plants'!AY843,IF($J$9=15,'Jeunes Plants'!AZ843,IF($J$9=16,'Jeunes Plants'!BA843,IF($J$9=17,'Jeunes Plants'!BB843,IF($J$9=18,'Jeunes Plants'!BC843,IF($J$9=19,'Jeunes Plants'!BD843,IF($J$9=20,'Jeunes Plants'!BE843,IF($J$9=21,'Jeunes Plants'!BF843,IF($J$9=22,'Jeunes Plants'!BG843,IF($J$9=23,'Jeunes Plants'!BH843,IF($J$9=24,'Jeunes Plants'!BI843,IF($J$9=25,'Jeunes Plants'!BJ843,IF($J$9=26,'Jeunes Plants'!BK843,IF($J$9=27,'Jeunes Plants'!BL843,IF($J$9=28,'Jeunes Plants'!BM843,IF($J$9=29,'Jeunes Plants'!BN843,IF($J$9=30,'Jeunes Plants'!BO843,IF($J$9=31,'Jeunes Plants'!BP843,IF($J$9=32,'Jeunes Plants'!BQ843,IF($J$9=33,'Jeunes Plants'!BR843,IF($J$9=34,'Jeunes Plants'!BS843,IF($J$9=35,'Jeunes Plants'!B12746,))))))))))))))))))))))))))))))))))))))))))))))))))))</f>
        <v>0</v>
      </c>
      <c r="K1144" s="103" t="str">
        <f>IF('Jeunes Plants'!R843=0,"","Erreur")</f>
        <v/>
      </c>
    </row>
    <row r="1145" spans="1:11" x14ac:dyDescent="0.25">
      <c r="A1145" s="103">
        <f>IF('Jeunes Plants'!A844&lt;&gt;"",'Jeunes Plants'!A844,"")</f>
        <v>26020</v>
      </c>
      <c r="B1145" s="103" t="str">
        <f>IF('Jeunes Plants'!L844&lt;&gt;"",'Jeunes Plants'!L844,"")</f>
        <v>S10</v>
      </c>
      <c r="C1145" s="107" t="str">
        <f>IF('Jeunes Plants'!B844&lt;&gt;"",'Jeunes Plants'!B844,"")</f>
        <v>SAUGE GRAHAMII</v>
      </c>
      <c r="D1145" s="107" t="str">
        <f>IF('Jeunes Plants'!C844&lt;&gt;"",'Jeunes Plants'!C844,"")</f>
        <v>Angel Wings</v>
      </c>
      <c r="E1145" s="103">
        <f>IF('Jeunes Plants'!H844&lt;&gt;"",'Jeunes Plants'!H844,"")</f>
        <v>5</v>
      </c>
      <c r="F1145" s="103" t="str">
        <f>IF('Jeunes Plants'!E844&lt;&gt;"",'Jeunes Plants'!E844,"")</f>
        <v>B</v>
      </c>
      <c r="G1145" s="103" t="str">
        <f>IF('Jeunes Plants'!N844&lt;&gt;"",'Jeunes Plants'!N844,"")</f>
        <v>M3</v>
      </c>
      <c r="H1145" s="103" t="str">
        <f>IF('Jeunes Plants'!I844&lt;&gt;"",'Jeunes Plants'!I844,"")</f>
        <v>B</v>
      </c>
      <c r="I1145" s="103" t="str">
        <f>IF('Jeunes Plants'!J844&lt;&gt;"",'Jeunes Plants'!J844,"")</f>
        <v/>
      </c>
      <c r="J1145" s="103">
        <f>IF($J$9=36,'Jeunes Plants'!U844,IF($J$9=37,'Jeunes Plants'!V844,IF($J$9=38,'Jeunes Plants'!W844,IF($J$9=39,'Jeunes Plants'!X844,IF($J$9=40,'Jeunes Plants'!Y844,IF($J$9=41,'Jeunes Plants'!Z844,IF($J$9=42,'Jeunes Plants'!AA844,IF($J$9=43,'Jeunes Plants'!AB844,IF($J$9=44,'Jeunes Plants'!AC844,IF($J$9=45,'Jeunes Plants'!AD844,IF($J$9=46,'Jeunes Plants'!AE844,IF($J$9=47,'Jeunes Plants'!AF844,IF($J$9=48,'Jeunes Plants'!AG844,IF($J$9=49,'Jeunes Plants'!AH844,IF($J$9=50,'Jeunes Plants'!AI844,IF($J$9=51,'Jeunes Plants'!AJ844,IF($J$9=52,'Jeunes Plants'!AK844,IF($J$9=1,'Jeunes Plants'!AL844,IF($J$9=2,'Jeunes Plants'!AM844,IF($J$9=3,'Jeunes Plants'!AN844,IF($J$9=4,'Jeunes Plants'!AO844,IF($J$9=5,'Jeunes Plants'!AP844,IF($J$9=6,'Jeunes Plants'!AQ844,IF($J$9=7,'Jeunes Plants'!AR844,IF($J$9=8,'Jeunes Plants'!AS844,IF($J$9=9,'Jeunes Plants'!AT844,IF($J$9=10,'Jeunes Plants'!AU844,IF($J$9=11,'Jeunes Plants'!AV844,IF($J$9=12,'Jeunes Plants'!AW844,IF($J$9=13,'Jeunes Plants'!AX844,IF($J$9=14,'Jeunes Plants'!AY844,IF($J$9=15,'Jeunes Plants'!AZ844,IF($J$9=16,'Jeunes Plants'!BA844,IF($J$9=17,'Jeunes Plants'!BB844,IF($J$9=18,'Jeunes Plants'!BC844,IF($J$9=19,'Jeunes Plants'!BD844,IF($J$9=20,'Jeunes Plants'!BE844,IF($J$9=21,'Jeunes Plants'!BF844,IF($J$9=22,'Jeunes Plants'!BG844,IF($J$9=23,'Jeunes Plants'!BH844,IF($J$9=24,'Jeunes Plants'!BI844,IF($J$9=25,'Jeunes Plants'!BJ844,IF($J$9=26,'Jeunes Plants'!BK844,IF($J$9=27,'Jeunes Plants'!BL844,IF($J$9=28,'Jeunes Plants'!BM844,IF($J$9=29,'Jeunes Plants'!BN844,IF($J$9=30,'Jeunes Plants'!BO844,IF($J$9=31,'Jeunes Plants'!BP844,IF($J$9=32,'Jeunes Plants'!BQ844,IF($J$9=33,'Jeunes Plants'!BR844,IF($J$9=34,'Jeunes Plants'!BS844,IF($J$9=35,'Jeunes Plants'!B12747,))))))))))))))))))))))))))))))))))))))))))))))))))))</f>
        <v>0</v>
      </c>
      <c r="K1145" s="103" t="str">
        <f>IF('Jeunes Plants'!R844=0,"","Erreur")</f>
        <v/>
      </c>
    </row>
    <row r="1146" spans="1:11" x14ac:dyDescent="0.25">
      <c r="A1146" s="103">
        <f>IF('Jeunes Plants'!A845&lt;&gt;"",'Jeunes Plants'!A845,"")</f>
        <v>13418</v>
      </c>
      <c r="B1146" s="103" t="str">
        <f>IF('Jeunes Plants'!L845&lt;&gt;"",'Jeunes Plants'!L845,"")</f>
        <v>S10</v>
      </c>
      <c r="C1146" s="107" t="str">
        <f>IF('Jeunes Plants'!B845&lt;&gt;"",'Jeunes Plants'!B845,"")</f>
        <v>SAUGE GRAHAMII</v>
      </c>
      <c r="D1146" s="107" t="str">
        <f>IF('Jeunes Plants'!C845&lt;&gt;"",'Jeunes Plants'!C845,"")</f>
        <v>Cera Potosi</v>
      </c>
      <c r="E1146" s="103">
        <f>IF('Jeunes Plants'!H845&lt;&gt;"",'Jeunes Plants'!H845,"")</f>
        <v>5</v>
      </c>
      <c r="F1146" s="103" t="str">
        <f>IF('Jeunes Plants'!E845&lt;&gt;"",'Jeunes Plants'!E845,"")</f>
        <v>B</v>
      </c>
      <c r="G1146" s="103" t="str">
        <f>IF('Jeunes Plants'!N845&lt;&gt;"",'Jeunes Plants'!N845,"")</f>
        <v>M3</v>
      </c>
      <c r="H1146" s="103" t="str">
        <f>IF('Jeunes Plants'!I845&lt;&gt;"",'Jeunes Plants'!I845,"")</f>
        <v>B</v>
      </c>
      <c r="I1146" s="103" t="str">
        <f>IF('Jeunes Plants'!J845&lt;&gt;"",'Jeunes Plants'!J845,"")</f>
        <v/>
      </c>
      <c r="J1146" s="103">
        <f>IF($J$9=36,'Jeunes Plants'!U845,IF($J$9=37,'Jeunes Plants'!V845,IF($J$9=38,'Jeunes Plants'!W845,IF($J$9=39,'Jeunes Plants'!X845,IF($J$9=40,'Jeunes Plants'!Y845,IF($J$9=41,'Jeunes Plants'!Z845,IF($J$9=42,'Jeunes Plants'!AA845,IF($J$9=43,'Jeunes Plants'!AB845,IF($J$9=44,'Jeunes Plants'!AC845,IF($J$9=45,'Jeunes Plants'!AD845,IF($J$9=46,'Jeunes Plants'!AE845,IF($J$9=47,'Jeunes Plants'!AF845,IF($J$9=48,'Jeunes Plants'!AG845,IF($J$9=49,'Jeunes Plants'!AH845,IF($J$9=50,'Jeunes Plants'!AI845,IF($J$9=51,'Jeunes Plants'!AJ845,IF($J$9=52,'Jeunes Plants'!AK845,IF($J$9=1,'Jeunes Plants'!AL845,IF($J$9=2,'Jeunes Plants'!AM845,IF($J$9=3,'Jeunes Plants'!AN845,IF($J$9=4,'Jeunes Plants'!AO845,IF($J$9=5,'Jeunes Plants'!AP845,IF($J$9=6,'Jeunes Plants'!AQ845,IF($J$9=7,'Jeunes Plants'!AR845,IF($J$9=8,'Jeunes Plants'!AS845,IF($J$9=9,'Jeunes Plants'!AT845,IF($J$9=10,'Jeunes Plants'!AU845,IF($J$9=11,'Jeunes Plants'!AV845,IF($J$9=12,'Jeunes Plants'!AW845,IF($J$9=13,'Jeunes Plants'!AX845,IF($J$9=14,'Jeunes Plants'!AY845,IF($J$9=15,'Jeunes Plants'!AZ845,IF($J$9=16,'Jeunes Plants'!BA845,IF($J$9=17,'Jeunes Plants'!BB845,IF($J$9=18,'Jeunes Plants'!BC845,IF($J$9=19,'Jeunes Plants'!BD845,IF($J$9=20,'Jeunes Plants'!BE845,IF($J$9=21,'Jeunes Plants'!BF845,IF($J$9=22,'Jeunes Plants'!BG845,IF($J$9=23,'Jeunes Plants'!BH845,IF($J$9=24,'Jeunes Plants'!BI845,IF($J$9=25,'Jeunes Plants'!BJ845,IF($J$9=26,'Jeunes Plants'!BK845,IF($J$9=27,'Jeunes Plants'!BL845,IF($J$9=28,'Jeunes Plants'!BM845,IF($J$9=29,'Jeunes Plants'!BN845,IF($J$9=30,'Jeunes Plants'!BO845,IF($J$9=31,'Jeunes Plants'!BP845,IF($J$9=32,'Jeunes Plants'!BQ845,IF($J$9=33,'Jeunes Plants'!BR845,IF($J$9=34,'Jeunes Plants'!BS845,IF($J$9=35,'Jeunes Plants'!B12748,))))))))))))))))))))))))))))))))))))))))))))))))))))</f>
        <v>0</v>
      </c>
      <c r="K1146" s="103" t="str">
        <f>IF('Jeunes Plants'!R845=0,"","Erreur")</f>
        <v/>
      </c>
    </row>
    <row r="1147" spans="1:11" x14ac:dyDescent="0.25">
      <c r="A1147" s="103">
        <f>IF('Jeunes Plants'!A846&lt;&gt;"",'Jeunes Plants'!A846,"")</f>
        <v>10711</v>
      </c>
      <c r="B1147" s="103" t="str">
        <f>IF('Jeunes Plants'!L846&lt;&gt;"",'Jeunes Plants'!L846,"")</f>
        <v>S10</v>
      </c>
      <c r="C1147" s="107" t="str">
        <f>IF('Jeunes Plants'!B846&lt;&gt;"",'Jeunes Plants'!B846,"")</f>
        <v>SAUGE GRAHAMII</v>
      </c>
      <c r="D1147" s="107" t="str">
        <f>IF('Jeunes Plants'!C846&lt;&gt;"",'Jeunes Plants'!C846,"")</f>
        <v>Hot Lips</v>
      </c>
      <c r="E1147" s="103">
        <f>IF('Jeunes Plants'!H846&lt;&gt;"",'Jeunes Plants'!H846,"")</f>
        <v>5</v>
      </c>
      <c r="F1147" s="103" t="str">
        <f>IF('Jeunes Plants'!E846&lt;&gt;"",'Jeunes Plants'!E846,"")</f>
        <v>B</v>
      </c>
      <c r="G1147" s="103" t="str">
        <f>IF('Jeunes Plants'!N846&lt;&gt;"",'Jeunes Plants'!N846,"")</f>
        <v>M3</v>
      </c>
      <c r="H1147" s="103" t="str">
        <f>IF('Jeunes Plants'!I846&lt;&gt;"",'Jeunes Plants'!I846,"")</f>
        <v>B</v>
      </c>
      <c r="I1147" s="103" t="str">
        <f>IF('Jeunes Plants'!J846&lt;&gt;"",'Jeunes Plants'!J846,"")</f>
        <v/>
      </c>
      <c r="J1147" s="103">
        <f>IF($J$9=36,'Jeunes Plants'!U846,IF($J$9=37,'Jeunes Plants'!V846,IF($J$9=38,'Jeunes Plants'!W846,IF($J$9=39,'Jeunes Plants'!X846,IF($J$9=40,'Jeunes Plants'!Y846,IF($J$9=41,'Jeunes Plants'!Z846,IF($J$9=42,'Jeunes Plants'!AA846,IF($J$9=43,'Jeunes Plants'!AB846,IF($J$9=44,'Jeunes Plants'!AC846,IF($J$9=45,'Jeunes Plants'!AD846,IF($J$9=46,'Jeunes Plants'!AE846,IF($J$9=47,'Jeunes Plants'!AF846,IF($J$9=48,'Jeunes Plants'!AG846,IF($J$9=49,'Jeunes Plants'!AH846,IF($J$9=50,'Jeunes Plants'!AI846,IF($J$9=51,'Jeunes Plants'!AJ846,IF($J$9=52,'Jeunes Plants'!AK846,IF($J$9=1,'Jeunes Plants'!AL846,IF($J$9=2,'Jeunes Plants'!AM846,IF($J$9=3,'Jeunes Plants'!AN846,IF($J$9=4,'Jeunes Plants'!AO846,IF($J$9=5,'Jeunes Plants'!AP846,IF($J$9=6,'Jeunes Plants'!AQ846,IF($J$9=7,'Jeunes Plants'!AR846,IF($J$9=8,'Jeunes Plants'!AS846,IF($J$9=9,'Jeunes Plants'!AT846,IF($J$9=10,'Jeunes Plants'!AU846,IF($J$9=11,'Jeunes Plants'!AV846,IF($J$9=12,'Jeunes Plants'!AW846,IF($J$9=13,'Jeunes Plants'!AX846,IF($J$9=14,'Jeunes Plants'!AY846,IF($J$9=15,'Jeunes Plants'!AZ846,IF($J$9=16,'Jeunes Plants'!BA846,IF($J$9=17,'Jeunes Plants'!BB846,IF($J$9=18,'Jeunes Plants'!BC846,IF($J$9=19,'Jeunes Plants'!BD846,IF($J$9=20,'Jeunes Plants'!BE846,IF($J$9=21,'Jeunes Plants'!BF846,IF($J$9=22,'Jeunes Plants'!BG846,IF($J$9=23,'Jeunes Plants'!BH846,IF($J$9=24,'Jeunes Plants'!BI846,IF($J$9=25,'Jeunes Plants'!BJ846,IF($J$9=26,'Jeunes Plants'!BK846,IF($J$9=27,'Jeunes Plants'!BL846,IF($J$9=28,'Jeunes Plants'!BM846,IF($J$9=29,'Jeunes Plants'!BN846,IF($J$9=30,'Jeunes Plants'!BO846,IF($J$9=31,'Jeunes Plants'!BP846,IF($J$9=32,'Jeunes Plants'!BQ846,IF($J$9=33,'Jeunes Plants'!BR846,IF($J$9=34,'Jeunes Plants'!BS846,IF($J$9=35,'Jeunes Plants'!B12749,))))))))))))))))))))))))))))))))))))))))))))))))))))</f>
        <v>0</v>
      </c>
      <c r="K1147" s="103" t="str">
        <f>IF('Jeunes Plants'!R846=0,"","Erreur")</f>
        <v/>
      </c>
    </row>
    <row r="1148" spans="1:11" x14ac:dyDescent="0.25">
      <c r="A1148" s="103">
        <f>IF('Jeunes Plants'!A847&lt;&gt;"",'Jeunes Plants'!A847,"")</f>
        <v>22930</v>
      </c>
      <c r="B1148" s="103" t="str">
        <f>IF('Jeunes Plants'!L847&lt;&gt;"",'Jeunes Plants'!L847,"")</f>
        <v>S7</v>
      </c>
      <c r="C1148" s="107" t="str">
        <f>IF('Jeunes Plants'!B847&lt;&gt;"",'Jeunes Plants'!B847,"")</f>
        <v>SAUGE GRAHAMII</v>
      </c>
      <c r="D1148" s="107" t="str">
        <f>IF('Jeunes Plants'!C847&lt;&gt;"",'Jeunes Plants'!C847,"")</f>
        <v>Pink Pong</v>
      </c>
      <c r="E1148" s="103">
        <f>IF('Jeunes Plants'!H847&lt;&gt;"",'Jeunes Plants'!H847,"")</f>
        <v>6</v>
      </c>
      <c r="F1148" s="103" t="str">
        <f>IF('Jeunes Plants'!E847&lt;&gt;"",'Jeunes Plants'!E847,"")</f>
        <v>B</v>
      </c>
      <c r="G1148" s="103" t="str">
        <f>IF('Jeunes Plants'!N847&lt;&gt;"",'Jeunes Plants'!N847,"")</f>
        <v>M3</v>
      </c>
      <c r="H1148" s="103" t="str">
        <f>IF('Jeunes Plants'!I847&lt;&gt;"",'Jeunes Plants'!I847,"")</f>
        <v>B</v>
      </c>
      <c r="I1148" s="103" t="str">
        <f>IF('Jeunes Plants'!J847&lt;&gt;"",'Jeunes Plants'!J847,"")</f>
        <v/>
      </c>
      <c r="J1148" s="103">
        <f>IF($J$9=36,'Jeunes Plants'!U847,IF($J$9=37,'Jeunes Plants'!V847,IF($J$9=38,'Jeunes Plants'!W847,IF($J$9=39,'Jeunes Plants'!X847,IF($J$9=40,'Jeunes Plants'!Y847,IF($J$9=41,'Jeunes Plants'!Z847,IF($J$9=42,'Jeunes Plants'!AA847,IF($J$9=43,'Jeunes Plants'!AB847,IF($J$9=44,'Jeunes Plants'!AC847,IF($J$9=45,'Jeunes Plants'!AD847,IF($J$9=46,'Jeunes Plants'!AE847,IF($J$9=47,'Jeunes Plants'!AF847,IF($J$9=48,'Jeunes Plants'!AG847,IF($J$9=49,'Jeunes Plants'!AH847,IF($J$9=50,'Jeunes Plants'!AI847,IF($J$9=51,'Jeunes Plants'!AJ847,IF($J$9=52,'Jeunes Plants'!AK847,IF($J$9=1,'Jeunes Plants'!AL847,IF($J$9=2,'Jeunes Plants'!AM847,IF($J$9=3,'Jeunes Plants'!AN847,IF($J$9=4,'Jeunes Plants'!AO847,IF($J$9=5,'Jeunes Plants'!AP847,IF($J$9=6,'Jeunes Plants'!AQ847,IF($J$9=7,'Jeunes Plants'!AR847,IF($J$9=8,'Jeunes Plants'!AS847,IF($J$9=9,'Jeunes Plants'!AT847,IF($J$9=10,'Jeunes Plants'!AU847,IF($J$9=11,'Jeunes Plants'!AV847,IF($J$9=12,'Jeunes Plants'!AW847,IF($J$9=13,'Jeunes Plants'!AX847,IF($J$9=14,'Jeunes Plants'!AY847,IF($J$9=15,'Jeunes Plants'!AZ847,IF($J$9=16,'Jeunes Plants'!BA847,IF($J$9=17,'Jeunes Plants'!BB847,IF($J$9=18,'Jeunes Plants'!BC847,IF($J$9=19,'Jeunes Plants'!BD847,IF($J$9=20,'Jeunes Plants'!BE847,IF($J$9=21,'Jeunes Plants'!BF847,IF($J$9=22,'Jeunes Plants'!BG847,IF($J$9=23,'Jeunes Plants'!BH847,IF($J$9=24,'Jeunes Plants'!BI847,IF($J$9=25,'Jeunes Plants'!BJ847,IF($J$9=26,'Jeunes Plants'!BK847,IF($J$9=27,'Jeunes Plants'!BL847,IF($J$9=28,'Jeunes Plants'!BM847,IF($J$9=29,'Jeunes Plants'!BN847,IF($J$9=30,'Jeunes Plants'!BO847,IF($J$9=31,'Jeunes Plants'!BP847,IF($J$9=32,'Jeunes Plants'!BQ847,IF($J$9=33,'Jeunes Plants'!BR847,IF($J$9=34,'Jeunes Plants'!BS847,IF($J$9=35,'Jeunes Plants'!B12750,))))))))))))))))))))))))))))))))))))))))))))))))))))</f>
        <v>0</v>
      </c>
      <c r="K1148" s="103" t="str">
        <f>IF('Jeunes Plants'!R847=0,"","Erreur")</f>
        <v/>
      </c>
    </row>
    <row r="1149" spans="1:11" x14ac:dyDescent="0.25">
      <c r="A1149" s="103">
        <f>IF('Jeunes Plants'!A848&lt;&gt;"",'Jeunes Plants'!A848,"")</f>
        <v>3769</v>
      </c>
      <c r="B1149" s="103" t="str">
        <f>IF('Jeunes Plants'!L848&lt;&gt;"",'Jeunes Plants'!L848,"")</f>
        <v>S10</v>
      </c>
      <c r="C1149" s="107" t="str">
        <f>IF('Jeunes Plants'!B848&lt;&gt;"",'Jeunes Plants'!B848,"")</f>
        <v>SAUGE GRAHAMII</v>
      </c>
      <c r="D1149" s="107" t="str">
        <f>IF('Jeunes Plants'!C848&lt;&gt;"",'Jeunes Plants'!C848,"")</f>
        <v>Rouge</v>
      </c>
      <c r="E1149" s="103">
        <f>IF('Jeunes Plants'!H848&lt;&gt;"",'Jeunes Plants'!H848,"")</f>
        <v>5</v>
      </c>
      <c r="F1149" s="103" t="str">
        <f>IF('Jeunes Plants'!E848&lt;&gt;"",'Jeunes Plants'!E848,"")</f>
        <v>B</v>
      </c>
      <c r="G1149" s="103" t="str">
        <f>IF('Jeunes Plants'!N848&lt;&gt;"",'Jeunes Plants'!N848,"")</f>
        <v>M3</v>
      </c>
      <c r="H1149" s="103" t="str">
        <f>IF('Jeunes Plants'!I848&lt;&gt;"",'Jeunes Plants'!I848,"")</f>
        <v>B</v>
      </c>
      <c r="I1149" s="103" t="str">
        <f>IF('Jeunes Plants'!J848&lt;&gt;"",'Jeunes Plants'!J848,"")</f>
        <v/>
      </c>
      <c r="J1149" s="103">
        <f>IF($J$9=36,'Jeunes Plants'!U848,IF($J$9=37,'Jeunes Plants'!V848,IF($J$9=38,'Jeunes Plants'!W848,IF($J$9=39,'Jeunes Plants'!X848,IF($J$9=40,'Jeunes Plants'!Y848,IF($J$9=41,'Jeunes Plants'!Z848,IF($J$9=42,'Jeunes Plants'!AA848,IF($J$9=43,'Jeunes Plants'!AB848,IF($J$9=44,'Jeunes Plants'!AC848,IF($J$9=45,'Jeunes Plants'!AD848,IF($J$9=46,'Jeunes Plants'!AE848,IF($J$9=47,'Jeunes Plants'!AF848,IF($J$9=48,'Jeunes Plants'!AG848,IF($J$9=49,'Jeunes Plants'!AH848,IF($J$9=50,'Jeunes Plants'!AI848,IF($J$9=51,'Jeunes Plants'!AJ848,IF($J$9=52,'Jeunes Plants'!AK848,IF($J$9=1,'Jeunes Plants'!AL848,IF($J$9=2,'Jeunes Plants'!AM848,IF($J$9=3,'Jeunes Plants'!AN848,IF($J$9=4,'Jeunes Plants'!AO848,IF($J$9=5,'Jeunes Plants'!AP848,IF($J$9=6,'Jeunes Plants'!AQ848,IF($J$9=7,'Jeunes Plants'!AR848,IF($J$9=8,'Jeunes Plants'!AS848,IF($J$9=9,'Jeunes Plants'!AT848,IF($J$9=10,'Jeunes Plants'!AU848,IF($J$9=11,'Jeunes Plants'!AV848,IF($J$9=12,'Jeunes Plants'!AW848,IF($J$9=13,'Jeunes Plants'!AX848,IF($J$9=14,'Jeunes Plants'!AY848,IF($J$9=15,'Jeunes Plants'!AZ848,IF($J$9=16,'Jeunes Plants'!BA848,IF($J$9=17,'Jeunes Plants'!BB848,IF($J$9=18,'Jeunes Plants'!BC848,IF($J$9=19,'Jeunes Plants'!BD848,IF($J$9=20,'Jeunes Plants'!BE848,IF($J$9=21,'Jeunes Plants'!BF848,IF($J$9=22,'Jeunes Plants'!BG848,IF($J$9=23,'Jeunes Plants'!BH848,IF($J$9=24,'Jeunes Plants'!BI848,IF($J$9=25,'Jeunes Plants'!BJ848,IF($J$9=26,'Jeunes Plants'!BK848,IF($J$9=27,'Jeunes Plants'!BL848,IF($J$9=28,'Jeunes Plants'!BM848,IF($J$9=29,'Jeunes Plants'!BN848,IF($J$9=30,'Jeunes Plants'!BO848,IF($J$9=31,'Jeunes Plants'!BP848,IF($J$9=32,'Jeunes Plants'!BQ848,IF($J$9=33,'Jeunes Plants'!BR848,IF($J$9=34,'Jeunes Plants'!BS848,IF($J$9=35,'Jeunes Plants'!B12751,))))))))))))))))))))))))))))))))))))))))))))))))))))</f>
        <v>0</v>
      </c>
      <c r="K1149" s="103" t="str">
        <f>IF('Jeunes Plants'!R848=0,"","Erreur")</f>
        <v/>
      </c>
    </row>
    <row r="1150" spans="1:11" x14ac:dyDescent="0.25">
      <c r="A1150" s="103">
        <f>IF('Jeunes Plants'!A849&lt;&gt;"",'Jeunes Plants'!A849,"")</f>
        <v>11032</v>
      </c>
      <c r="B1150" s="103" t="str">
        <f>IF('Jeunes Plants'!L849&lt;&gt;"",'Jeunes Plants'!L849,"")</f>
        <v>S10</v>
      </c>
      <c r="C1150" s="107" t="str">
        <f>IF('Jeunes Plants'!B849&lt;&gt;"",'Jeunes Plants'!B849,"")</f>
        <v>SAUGE GRAHAMII</v>
      </c>
      <c r="D1150" s="107" t="str">
        <f>IF('Jeunes Plants'!C849&lt;&gt;"",'Jeunes Plants'!C849,"")</f>
        <v>Royal Bumble</v>
      </c>
      <c r="E1150" s="103">
        <f>IF('Jeunes Plants'!H849&lt;&gt;"",'Jeunes Plants'!H849,"")</f>
        <v>5</v>
      </c>
      <c r="F1150" s="103" t="str">
        <f>IF('Jeunes Plants'!E849&lt;&gt;"",'Jeunes Plants'!E849,"")</f>
        <v>B</v>
      </c>
      <c r="G1150" s="103" t="str">
        <f>IF('Jeunes Plants'!N849&lt;&gt;"",'Jeunes Plants'!N849,"")</f>
        <v>M3</v>
      </c>
      <c r="H1150" s="103" t="str">
        <f>IF('Jeunes Plants'!I849&lt;&gt;"",'Jeunes Plants'!I849,"")</f>
        <v>B</v>
      </c>
      <c r="I1150" s="103" t="str">
        <f>IF('Jeunes Plants'!J849&lt;&gt;"",'Jeunes Plants'!J849,"")</f>
        <v/>
      </c>
      <c r="J1150" s="103">
        <f>IF($J$9=36,'Jeunes Plants'!U849,IF($J$9=37,'Jeunes Plants'!V849,IF($J$9=38,'Jeunes Plants'!W849,IF($J$9=39,'Jeunes Plants'!X849,IF($J$9=40,'Jeunes Plants'!Y849,IF($J$9=41,'Jeunes Plants'!Z849,IF($J$9=42,'Jeunes Plants'!AA849,IF($J$9=43,'Jeunes Plants'!AB849,IF($J$9=44,'Jeunes Plants'!AC849,IF($J$9=45,'Jeunes Plants'!AD849,IF($J$9=46,'Jeunes Plants'!AE849,IF($J$9=47,'Jeunes Plants'!AF849,IF($J$9=48,'Jeunes Plants'!AG849,IF($J$9=49,'Jeunes Plants'!AH849,IF($J$9=50,'Jeunes Plants'!AI849,IF($J$9=51,'Jeunes Plants'!AJ849,IF($J$9=52,'Jeunes Plants'!AK849,IF($J$9=1,'Jeunes Plants'!AL849,IF($J$9=2,'Jeunes Plants'!AM849,IF($J$9=3,'Jeunes Plants'!AN849,IF($J$9=4,'Jeunes Plants'!AO849,IF($J$9=5,'Jeunes Plants'!AP849,IF($J$9=6,'Jeunes Plants'!AQ849,IF($J$9=7,'Jeunes Plants'!AR849,IF($J$9=8,'Jeunes Plants'!AS849,IF($J$9=9,'Jeunes Plants'!AT849,IF($J$9=10,'Jeunes Plants'!AU849,IF($J$9=11,'Jeunes Plants'!AV849,IF($J$9=12,'Jeunes Plants'!AW849,IF($J$9=13,'Jeunes Plants'!AX849,IF($J$9=14,'Jeunes Plants'!AY849,IF($J$9=15,'Jeunes Plants'!AZ849,IF($J$9=16,'Jeunes Plants'!BA849,IF($J$9=17,'Jeunes Plants'!BB849,IF($J$9=18,'Jeunes Plants'!BC849,IF($J$9=19,'Jeunes Plants'!BD849,IF($J$9=20,'Jeunes Plants'!BE849,IF($J$9=21,'Jeunes Plants'!BF849,IF($J$9=22,'Jeunes Plants'!BG849,IF($J$9=23,'Jeunes Plants'!BH849,IF($J$9=24,'Jeunes Plants'!BI849,IF($J$9=25,'Jeunes Plants'!BJ849,IF($J$9=26,'Jeunes Plants'!BK849,IF($J$9=27,'Jeunes Plants'!BL849,IF($J$9=28,'Jeunes Plants'!BM849,IF($J$9=29,'Jeunes Plants'!BN849,IF($J$9=30,'Jeunes Plants'!BO849,IF($J$9=31,'Jeunes Plants'!BP849,IF($J$9=32,'Jeunes Plants'!BQ849,IF($J$9=33,'Jeunes Plants'!BR849,IF($J$9=34,'Jeunes Plants'!BS849,IF($J$9=35,'Jeunes Plants'!B12752,))))))))))))))))))))))))))))))))))))))))))))))))))))</f>
        <v>0</v>
      </c>
      <c r="K1150" s="103" t="str">
        <f>IF('Jeunes Plants'!R849=0,"","Erreur")</f>
        <v/>
      </c>
    </row>
    <row r="1151" spans="1:11" x14ac:dyDescent="0.25">
      <c r="A1151" s="103">
        <f>IF('Jeunes Plants'!A850&lt;&gt;"",'Jeunes Plants'!A850,"")</f>
        <v>15123</v>
      </c>
      <c r="B1151" s="103" t="str">
        <f>IF('Jeunes Plants'!L850&lt;&gt;"",'Jeunes Plants'!L850,"")</f>
        <v>S10</v>
      </c>
      <c r="C1151" s="107" t="str">
        <f>IF('Jeunes Plants'!B850&lt;&gt;"",'Jeunes Plants'!B850,"")</f>
        <v>SAUGE GRAHAMII</v>
      </c>
      <c r="D1151" s="107" t="str">
        <f>IF('Jeunes Plants'!C850&lt;&gt;"",'Jeunes Plants'!C850,"")</f>
        <v>So Cool Pale Blue</v>
      </c>
      <c r="E1151" s="103">
        <f>IF('Jeunes Plants'!H850&lt;&gt;"",'Jeunes Plants'!H850,"")</f>
        <v>5</v>
      </c>
      <c r="F1151" s="103" t="str">
        <f>IF('Jeunes Plants'!E850&lt;&gt;"",'Jeunes Plants'!E850,"")</f>
        <v>B</v>
      </c>
      <c r="G1151" s="103" t="str">
        <f>IF('Jeunes Plants'!N850&lt;&gt;"",'Jeunes Plants'!N850,"")</f>
        <v>M3</v>
      </c>
      <c r="H1151" s="103" t="str">
        <f>IF('Jeunes Plants'!I850&lt;&gt;"",'Jeunes Plants'!I850,"")</f>
        <v>B</v>
      </c>
      <c r="I1151" s="103">
        <f>IF('Jeunes Plants'!J850&lt;&gt;"",'Jeunes Plants'!J850,"")</f>
        <v>0.11</v>
      </c>
      <c r="J1151" s="103">
        <f>IF($J$9=36,'Jeunes Plants'!U850,IF($J$9=37,'Jeunes Plants'!V850,IF($J$9=38,'Jeunes Plants'!W850,IF($J$9=39,'Jeunes Plants'!X850,IF($J$9=40,'Jeunes Plants'!Y850,IF($J$9=41,'Jeunes Plants'!Z850,IF($J$9=42,'Jeunes Plants'!AA850,IF($J$9=43,'Jeunes Plants'!AB850,IF($J$9=44,'Jeunes Plants'!AC850,IF($J$9=45,'Jeunes Plants'!AD850,IF($J$9=46,'Jeunes Plants'!AE850,IF($J$9=47,'Jeunes Plants'!AF850,IF($J$9=48,'Jeunes Plants'!AG850,IF($J$9=49,'Jeunes Plants'!AH850,IF($J$9=50,'Jeunes Plants'!AI850,IF($J$9=51,'Jeunes Plants'!AJ850,IF($J$9=52,'Jeunes Plants'!AK850,IF($J$9=1,'Jeunes Plants'!AL850,IF($J$9=2,'Jeunes Plants'!AM850,IF($J$9=3,'Jeunes Plants'!AN850,IF($J$9=4,'Jeunes Plants'!AO850,IF($J$9=5,'Jeunes Plants'!AP850,IF($J$9=6,'Jeunes Plants'!AQ850,IF($J$9=7,'Jeunes Plants'!AR850,IF($J$9=8,'Jeunes Plants'!AS850,IF($J$9=9,'Jeunes Plants'!AT850,IF($J$9=10,'Jeunes Plants'!AU850,IF($J$9=11,'Jeunes Plants'!AV850,IF($J$9=12,'Jeunes Plants'!AW850,IF($J$9=13,'Jeunes Plants'!AX850,IF($J$9=14,'Jeunes Plants'!AY850,IF($J$9=15,'Jeunes Plants'!AZ850,IF($J$9=16,'Jeunes Plants'!BA850,IF($J$9=17,'Jeunes Plants'!BB850,IF($J$9=18,'Jeunes Plants'!BC850,IF($J$9=19,'Jeunes Plants'!BD850,IF($J$9=20,'Jeunes Plants'!BE850,IF($J$9=21,'Jeunes Plants'!BF850,IF($J$9=22,'Jeunes Plants'!BG850,IF($J$9=23,'Jeunes Plants'!BH850,IF($J$9=24,'Jeunes Plants'!BI850,IF($J$9=25,'Jeunes Plants'!BJ850,IF($J$9=26,'Jeunes Plants'!BK850,IF($J$9=27,'Jeunes Plants'!BL850,IF($J$9=28,'Jeunes Plants'!BM850,IF($J$9=29,'Jeunes Plants'!BN850,IF($J$9=30,'Jeunes Plants'!BO850,IF($J$9=31,'Jeunes Plants'!BP850,IF($J$9=32,'Jeunes Plants'!BQ850,IF($J$9=33,'Jeunes Plants'!BR850,IF($J$9=34,'Jeunes Plants'!BS850,IF($J$9=35,'Jeunes Plants'!B12753,))))))))))))))))))))))))))))))))))))))))))))))))))))</f>
        <v>0</v>
      </c>
      <c r="K1151" s="103" t="str">
        <f>IF('Jeunes Plants'!R850=0,"","Erreur")</f>
        <v/>
      </c>
    </row>
    <row r="1152" spans="1:11" x14ac:dyDescent="0.25">
      <c r="A1152" s="103">
        <f>IF('Jeunes Plants'!A851&lt;&gt;"",'Jeunes Plants'!A851,"")</f>
        <v>22932</v>
      </c>
      <c r="B1152" s="103" t="str">
        <f>IF('Jeunes Plants'!L851&lt;&gt;"",'Jeunes Plants'!L851,"")</f>
        <v>S10</v>
      </c>
      <c r="C1152" s="107" t="str">
        <f>IF('Jeunes Plants'!B851&lt;&gt;"",'Jeunes Plants'!B851,"")</f>
        <v>SAUGE GRAHAMII</v>
      </c>
      <c r="D1152" s="107" t="str">
        <f>IF('Jeunes Plants'!C851&lt;&gt;"",'Jeunes Plants'!C851,"")</f>
        <v>So Cool Purple</v>
      </c>
      <c r="E1152" s="103">
        <f>IF('Jeunes Plants'!H851&lt;&gt;"",'Jeunes Plants'!H851,"")</f>
        <v>5</v>
      </c>
      <c r="F1152" s="103" t="str">
        <f>IF('Jeunes Plants'!E851&lt;&gt;"",'Jeunes Plants'!E851,"")</f>
        <v>B</v>
      </c>
      <c r="G1152" s="103" t="str">
        <f>IF('Jeunes Plants'!N851&lt;&gt;"",'Jeunes Plants'!N851,"")</f>
        <v>M3</v>
      </c>
      <c r="H1152" s="103" t="str">
        <f>IF('Jeunes Plants'!I851&lt;&gt;"",'Jeunes Plants'!I851,"")</f>
        <v>B</v>
      </c>
      <c r="I1152" s="103">
        <f>IF('Jeunes Plants'!J851&lt;&gt;"",'Jeunes Plants'!J851,"")</f>
        <v>0.11</v>
      </c>
      <c r="J1152" s="103">
        <f>IF($J$9=36,'Jeunes Plants'!U851,IF($J$9=37,'Jeunes Plants'!V851,IF($J$9=38,'Jeunes Plants'!W851,IF($J$9=39,'Jeunes Plants'!X851,IF($J$9=40,'Jeunes Plants'!Y851,IF($J$9=41,'Jeunes Plants'!Z851,IF($J$9=42,'Jeunes Plants'!AA851,IF($J$9=43,'Jeunes Plants'!AB851,IF($J$9=44,'Jeunes Plants'!AC851,IF($J$9=45,'Jeunes Plants'!AD851,IF($J$9=46,'Jeunes Plants'!AE851,IF($J$9=47,'Jeunes Plants'!AF851,IF($J$9=48,'Jeunes Plants'!AG851,IF($J$9=49,'Jeunes Plants'!AH851,IF($J$9=50,'Jeunes Plants'!AI851,IF($J$9=51,'Jeunes Plants'!AJ851,IF($J$9=52,'Jeunes Plants'!AK851,IF($J$9=1,'Jeunes Plants'!AL851,IF($J$9=2,'Jeunes Plants'!AM851,IF($J$9=3,'Jeunes Plants'!AN851,IF($J$9=4,'Jeunes Plants'!AO851,IF($J$9=5,'Jeunes Plants'!AP851,IF($J$9=6,'Jeunes Plants'!AQ851,IF($J$9=7,'Jeunes Plants'!AR851,IF($J$9=8,'Jeunes Plants'!AS851,IF($J$9=9,'Jeunes Plants'!AT851,IF($J$9=10,'Jeunes Plants'!AU851,IF($J$9=11,'Jeunes Plants'!AV851,IF($J$9=12,'Jeunes Plants'!AW851,IF($J$9=13,'Jeunes Plants'!AX851,IF($J$9=14,'Jeunes Plants'!AY851,IF($J$9=15,'Jeunes Plants'!AZ851,IF($J$9=16,'Jeunes Plants'!BA851,IF($J$9=17,'Jeunes Plants'!BB851,IF($J$9=18,'Jeunes Plants'!BC851,IF($J$9=19,'Jeunes Plants'!BD851,IF($J$9=20,'Jeunes Plants'!BE851,IF($J$9=21,'Jeunes Plants'!BF851,IF($J$9=22,'Jeunes Plants'!BG851,IF($J$9=23,'Jeunes Plants'!BH851,IF($J$9=24,'Jeunes Plants'!BI851,IF($J$9=25,'Jeunes Plants'!BJ851,IF($J$9=26,'Jeunes Plants'!BK851,IF($J$9=27,'Jeunes Plants'!BL851,IF($J$9=28,'Jeunes Plants'!BM851,IF($J$9=29,'Jeunes Plants'!BN851,IF($J$9=30,'Jeunes Plants'!BO851,IF($J$9=31,'Jeunes Plants'!BP851,IF($J$9=32,'Jeunes Plants'!BQ851,IF($J$9=33,'Jeunes Plants'!BR851,IF($J$9=34,'Jeunes Plants'!BS851,IF($J$9=35,'Jeunes Plants'!B12754,))))))))))))))))))))))))))))))))))))))))))))))))))))</f>
        <v>0</v>
      </c>
      <c r="K1152" s="103" t="str">
        <f>IF('Jeunes Plants'!R851=0,"","Erreur")</f>
        <v/>
      </c>
    </row>
    <row r="1153" spans="1:11" x14ac:dyDescent="0.25">
      <c r="A1153" s="103">
        <f>IF('Jeunes Plants'!A852&lt;&gt;"",'Jeunes Plants'!A852,"")</f>
        <v>15002</v>
      </c>
      <c r="B1153" s="103" t="str">
        <f>IF('Jeunes Plants'!L852&lt;&gt;"",'Jeunes Plants'!L852,"")</f>
        <v>S10</v>
      </c>
      <c r="C1153" s="107" t="str">
        <f>IF('Jeunes Plants'!B852&lt;&gt;"",'Jeunes Plants'!B852,"")</f>
        <v>SAUGE GRAHAMII</v>
      </c>
      <c r="D1153" s="107" t="str">
        <f>IF('Jeunes Plants'!C852&lt;&gt;"",'Jeunes Plants'!C852,"")</f>
        <v>Trenance</v>
      </c>
      <c r="E1153" s="103">
        <f>IF('Jeunes Plants'!H852&lt;&gt;"",'Jeunes Plants'!H852,"")</f>
        <v>5</v>
      </c>
      <c r="F1153" s="103" t="str">
        <f>IF('Jeunes Plants'!E852&lt;&gt;"",'Jeunes Plants'!E852,"")</f>
        <v>B</v>
      </c>
      <c r="G1153" s="103" t="str">
        <f>IF('Jeunes Plants'!N852&lt;&gt;"",'Jeunes Plants'!N852,"")</f>
        <v>M3</v>
      </c>
      <c r="H1153" s="103" t="str">
        <f>IF('Jeunes Plants'!I852&lt;&gt;"",'Jeunes Plants'!I852,"")</f>
        <v>B</v>
      </c>
      <c r="I1153" s="103" t="str">
        <f>IF('Jeunes Plants'!J852&lt;&gt;"",'Jeunes Plants'!J852,"")</f>
        <v/>
      </c>
      <c r="J1153" s="103">
        <f>IF($J$9=36,'Jeunes Plants'!U852,IF($J$9=37,'Jeunes Plants'!V852,IF($J$9=38,'Jeunes Plants'!W852,IF($J$9=39,'Jeunes Plants'!X852,IF($J$9=40,'Jeunes Plants'!Y852,IF($J$9=41,'Jeunes Plants'!Z852,IF($J$9=42,'Jeunes Plants'!AA852,IF($J$9=43,'Jeunes Plants'!AB852,IF($J$9=44,'Jeunes Plants'!AC852,IF($J$9=45,'Jeunes Plants'!AD852,IF($J$9=46,'Jeunes Plants'!AE852,IF($J$9=47,'Jeunes Plants'!AF852,IF($J$9=48,'Jeunes Plants'!AG852,IF($J$9=49,'Jeunes Plants'!AH852,IF($J$9=50,'Jeunes Plants'!AI852,IF($J$9=51,'Jeunes Plants'!AJ852,IF($J$9=52,'Jeunes Plants'!AK852,IF($J$9=1,'Jeunes Plants'!AL852,IF($J$9=2,'Jeunes Plants'!AM852,IF($J$9=3,'Jeunes Plants'!AN852,IF($J$9=4,'Jeunes Plants'!AO852,IF($J$9=5,'Jeunes Plants'!AP852,IF($J$9=6,'Jeunes Plants'!AQ852,IF($J$9=7,'Jeunes Plants'!AR852,IF($J$9=8,'Jeunes Plants'!AS852,IF($J$9=9,'Jeunes Plants'!AT852,IF($J$9=10,'Jeunes Plants'!AU852,IF($J$9=11,'Jeunes Plants'!AV852,IF($J$9=12,'Jeunes Plants'!AW852,IF($J$9=13,'Jeunes Plants'!AX852,IF($J$9=14,'Jeunes Plants'!AY852,IF($J$9=15,'Jeunes Plants'!AZ852,IF($J$9=16,'Jeunes Plants'!BA852,IF($J$9=17,'Jeunes Plants'!BB852,IF($J$9=18,'Jeunes Plants'!BC852,IF($J$9=19,'Jeunes Plants'!BD852,IF($J$9=20,'Jeunes Plants'!BE852,IF($J$9=21,'Jeunes Plants'!BF852,IF($J$9=22,'Jeunes Plants'!BG852,IF($J$9=23,'Jeunes Plants'!BH852,IF($J$9=24,'Jeunes Plants'!BI852,IF($J$9=25,'Jeunes Plants'!BJ852,IF($J$9=26,'Jeunes Plants'!BK852,IF($J$9=27,'Jeunes Plants'!BL852,IF($J$9=28,'Jeunes Plants'!BM852,IF($J$9=29,'Jeunes Plants'!BN852,IF($J$9=30,'Jeunes Plants'!BO852,IF($J$9=31,'Jeunes Plants'!BP852,IF($J$9=32,'Jeunes Plants'!BQ852,IF($J$9=33,'Jeunes Plants'!BR852,IF($J$9=34,'Jeunes Plants'!BS852,IF($J$9=35,'Jeunes Plants'!B12755,))))))))))))))))))))))))))))))))))))))))))))))))))))</f>
        <v>0</v>
      </c>
      <c r="K1153" s="103" t="str">
        <f>IF('Jeunes Plants'!R852=0,"","Erreur")</f>
        <v/>
      </c>
    </row>
    <row r="1154" spans="1:11" x14ac:dyDescent="0.25">
      <c r="A1154" s="103">
        <f>IF('Jeunes Plants'!A853&lt;&gt;"",'Jeunes Plants'!A853,"")</f>
        <v>23245</v>
      </c>
      <c r="B1154" s="103" t="str">
        <f>IF('Jeunes Plants'!L853&lt;&gt;"",'Jeunes Plants'!L853,"")</f>
        <v>S10</v>
      </c>
      <c r="C1154" s="107" t="str">
        <f>IF('Jeunes Plants'!B853&lt;&gt;"",'Jeunes Plants'!B853,"")</f>
        <v>SAUGE GRAHAMII</v>
      </c>
      <c r="D1154" s="107" t="str">
        <f>IF('Jeunes Plants'!C853&lt;&gt;"",'Jeunes Plants'!C853,"")</f>
        <v>Variées</v>
      </c>
      <c r="E1154" s="103">
        <f>IF('Jeunes Plants'!H853&lt;&gt;"",'Jeunes Plants'!H853,"")</f>
        <v>5</v>
      </c>
      <c r="F1154" s="103" t="str">
        <f>IF('Jeunes Plants'!E853&lt;&gt;"",'Jeunes Plants'!E853,"")</f>
        <v>B</v>
      </c>
      <c r="G1154" s="103" t="str">
        <f>IF('Jeunes Plants'!N853&lt;&gt;"",'Jeunes Plants'!N853,"")</f>
        <v>M3</v>
      </c>
      <c r="H1154" s="103" t="str">
        <f>IF('Jeunes Plants'!I853&lt;&gt;"",'Jeunes Plants'!I853,"")</f>
        <v>B</v>
      </c>
      <c r="I1154" s="103" t="str">
        <f>IF('Jeunes Plants'!J853&lt;&gt;"",'Jeunes Plants'!J853,"")</f>
        <v/>
      </c>
      <c r="J1154" s="103">
        <f>IF($J$9=36,'Jeunes Plants'!U853,IF($J$9=37,'Jeunes Plants'!V853,IF($J$9=38,'Jeunes Plants'!W853,IF($J$9=39,'Jeunes Plants'!X853,IF($J$9=40,'Jeunes Plants'!Y853,IF($J$9=41,'Jeunes Plants'!Z853,IF($J$9=42,'Jeunes Plants'!AA853,IF($J$9=43,'Jeunes Plants'!AB853,IF($J$9=44,'Jeunes Plants'!AC853,IF($J$9=45,'Jeunes Plants'!AD853,IF($J$9=46,'Jeunes Plants'!AE853,IF($J$9=47,'Jeunes Plants'!AF853,IF($J$9=48,'Jeunes Plants'!AG853,IF($J$9=49,'Jeunes Plants'!AH853,IF($J$9=50,'Jeunes Plants'!AI853,IF($J$9=51,'Jeunes Plants'!AJ853,IF($J$9=52,'Jeunes Plants'!AK853,IF($J$9=1,'Jeunes Plants'!AL853,IF($J$9=2,'Jeunes Plants'!AM853,IF($J$9=3,'Jeunes Plants'!AN853,IF($J$9=4,'Jeunes Plants'!AO853,IF($J$9=5,'Jeunes Plants'!AP853,IF($J$9=6,'Jeunes Plants'!AQ853,IF($J$9=7,'Jeunes Plants'!AR853,IF($J$9=8,'Jeunes Plants'!AS853,IF($J$9=9,'Jeunes Plants'!AT853,IF($J$9=10,'Jeunes Plants'!AU853,IF($J$9=11,'Jeunes Plants'!AV853,IF($J$9=12,'Jeunes Plants'!AW853,IF($J$9=13,'Jeunes Plants'!AX853,IF($J$9=14,'Jeunes Plants'!AY853,IF($J$9=15,'Jeunes Plants'!AZ853,IF($J$9=16,'Jeunes Plants'!BA853,IF($J$9=17,'Jeunes Plants'!BB853,IF($J$9=18,'Jeunes Plants'!BC853,IF($J$9=19,'Jeunes Plants'!BD853,IF($J$9=20,'Jeunes Plants'!BE853,IF($J$9=21,'Jeunes Plants'!BF853,IF($J$9=22,'Jeunes Plants'!BG853,IF($J$9=23,'Jeunes Plants'!BH853,IF($J$9=24,'Jeunes Plants'!BI853,IF($J$9=25,'Jeunes Plants'!BJ853,IF($J$9=26,'Jeunes Plants'!BK853,IF($J$9=27,'Jeunes Plants'!BL853,IF($J$9=28,'Jeunes Plants'!BM853,IF($J$9=29,'Jeunes Plants'!BN853,IF($J$9=30,'Jeunes Plants'!BO853,IF($J$9=31,'Jeunes Plants'!BP853,IF($J$9=32,'Jeunes Plants'!BQ853,IF($J$9=33,'Jeunes Plants'!BR853,IF($J$9=34,'Jeunes Plants'!BS853,IF($J$9=35,'Jeunes Plants'!B12756,))))))))))))))))))))))))))))))))))))))))))))))))))))</f>
        <v>0</v>
      </c>
      <c r="K1154" s="103" t="str">
        <f>IF('Jeunes Plants'!R853=0,"","Erreur")</f>
        <v/>
      </c>
    </row>
    <row r="1155" spans="1:11" x14ac:dyDescent="0.25">
      <c r="A1155" s="450"/>
      <c r="B1155" s="450"/>
      <c r="C1155" s="451" t="s">
        <v>1979</v>
      </c>
      <c r="D1155" s="451"/>
      <c r="E1155" s="450"/>
      <c r="F1155" s="450"/>
      <c r="G1155" s="450"/>
      <c r="H1155" s="450"/>
      <c r="I1155" s="450"/>
      <c r="J1155" s="450">
        <f>SUBTOTAL(9,J1144:J1154)</f>
        <v>0</v>
      </c>
      <c r="K1155" s="450"/>
    </row>
    <row r="1156" spans="1:11" x14ac:dyDescent="0.25">
      <c r="A1156" s="103" t="str">
        <f>IF('Jeunes Plants'!A854&lt;&gt;"",'Jeunes Plants'!A854,"")</f>
        <v/>
      </c>
      <c r="B1156" s="103" t="str">
        <f>IF('Jeunes Plants'!L854&lt;&gt;"",'Jeunes Plants'!L854,"")</f>
        <v>E</v>
      </c>
      <c r="C1156" s="107" t="str">
        <f>IF('Jeunes Plants'!B854&lt;&gt;"",'Jeunes Plants'!B854,"")</f>
        <v>SAUGE GREGGI COMPTACT TANAMI</v>
      </c>
      <c r="D1156" s="107" t="str">
        <f>IF('Jeunes Plants'!C854&lt;&gt;"",'Jeunes Plants'!C854,"")</f>
        <v/>
      </c>
      <c r="E1156" s="103" t="str">
        <f>IF('Jeunes Plants'!H854&lt;&gt;"",'Jeunes Plants'!H854,"")</f>
        <v/>
      </c>
      <c r="F1156" s="103" t="str">
        <f>IF('Jeunes Plants'!E854&lt;&gt;"",'Jeunes Plants'!E854,"")</f>
        <v/>
      </c>
      <c r="G1156" s="103" t="str">
        <f>IF('Jeunes Plants'!N854&lt;&gt;"",'Jeunes Plants'!N854,"")</f>
        <v/>
      </c>
      <c r="H1156" s="103" t="str">
        <f>IF('Jeunes Plants'!I854&lt;&gt;"",'Jeunes Plants'!I854,"")</f>
        <v/>
      </c>
      <c r="I1156" s="103" t="str">
        <f>IF('Jeunes Plants'!J854&lt;&gt;"",'Jeunes Plants'!J854,"")</f>
        <v/>
      </c>
      <c r="J1156" s="103">
        <f>IF($J$9=36,'Jeunes Plants'!U854,IF($J$9=37,'Jeunes Plants'!V854,IF($J$9=38,'Jeunes Plants'!W854,IF($J$9=39,'Jeunes Plants'!X854,IF($J$9=40,'Jeunes Plants'!Y854,IF($J$9=41,'Jeunes Plants'!Z854,IF($J$9=42,'Jeunes Plants'!AA854,IF($J$9=43,'Jeunes Plants'!AB854,IF($J$9=44,'Jeunes Plants'!AC854,IF($J$9=45,'Jeunes Plants'!AD854,IF($J$9=46,'Jeunes Plants'!AE854,IF($J$9=47,'Jeunes Plants'!AF854,IF($J$9=48,'Jeunes Plants'!AG854,IF($J$9=49,'Jeunes Plants'!AH854,IF($J$9=50,'Jeunes Plants'!AI854,IF($J$9=51,'Jeunes Plants'!AJ854,IF($J$9=52,'Jeunes Plants'!AK854,IF($J$9=1,'Jeunes Plants'!AL854,IF($J$9=2,'Jeunes Plants'!AM854,IF($J$9=3,'Jeunes Plants'!AN854,IF($J$9=4,'Jeunes Plants'!AO854,IF($J$9=5,'Jeunes Plants'!AP854,IF($J$9=6,'Jeunes Plants'!AQ854,IF($J$9=7,'Jeunes Plants'!AR854,IF($J$9=8,'Jeunes Plants'!AS854,IF($J$9=9,'Jeunes Plants'!AT854,IF($J$9=10,'Jeunes Plants'!AU854,IF($J$9=11,'Jeunes Plants'!AV854,IF($J$9=12,'Jeunes Plants'!AW854,IF($J$9=13,'Jeunes Plants'!AX854,IF($J$9=14,'Jeunes Plants'!AY854,IF($J$9=15,'Jeunes Plants'!AZ854,IF($J$9=16,'Jeunes Plants'!BA854,IF($J$9=17,'Jeunes Plants'!BB854,IF($J$9=18,'Jeunes Plants'!BC854,IF($J$9=19,'Jeunes Plants'!BD854,IF($J$9=20,'Jeunes Plants'!BE854,IF($J$9=21,'Jeunes Plants'!BF854,IF($J$9=22,'Jeunes Plants'!BG854,IF($J$9=23,'Jeunes Plants'!BH854,IF($J$9=24,'Jeunes Plants'!BI854,IF($J$9=25,'Jeunes Plants'!BJ854,IF($J$9=26,'Jeunes Plants'!BK854,IF($J$9=27,'Jeunes Plants'!BL854,IF($J$9=28,'Jeunes Plants'!BM854,IF($J$9=29,'Jeunes Plants'!BN854,IF($J$9=30,'Jeunes Plants'!BO854,IF($J$9=31,'Jeunes Plants'!BP854,IF($J$9=32,'Jeunes Plants'!BQ854,IF($J$9=33,'Jeunes Plants'!BR854,IF($J$9=34,'Jeunes Plants'!BS854,IF($J$9=35,'Jeunes Plants'!B12757,))))))))))))))))))))))))))))))))))))))))))))))))))))</f>
        <v>0</v>
      </c>
      <c r="K1156" s="103" t="str">
        <f>IF('Jeunes Plants'!R854=0,"","Erreur")</f>
        <v/>
      </c>
    </row>
    <row r="1157" spans="1:11" x14ac:dyDescent="0.25">
      <c r="A1157" s="103">
        <f>IF('Jeunes Plants'!A855&lt;&gt;"",'Jeunes Plants'!A855,"")</f>
        <v>26322</v>
      </c>
      <c r="B1157" s="103" t="str">
        <f>IF('Jeunes Plants'!L855&lt;&gt;"",'Jeunes Plants'!L855,"")</f>
        <v>S3B</v>
      </c>
      <c r="C1157" s="107" t="str">
        <f>IF('Jeunes Plants'!B855&lt;&gt;"",'Jeunes Plants'!B855,"")</f>
        <v>SAUGE GREGGI COMPTACT TANAMI</v>
      </c>
      <c r="D1157" s="107" t="str">
        <f>IF('Jeunes Plants'!C855&lt;&gt;"",'Jeunes Plants'!C855,"")</f>
        <v>Blue</v>
      </c>
      <c r="E1157" s="103">
        <f>IF('Jeunes Plants'!H855&lt;&gt;"",'Jeunes Plants'!H855,"")</f>
        <v>5</v>
      </c>
      <c r="F1157" s="103" t="str">
        <f>IF('Jeunes Plants'!E855&lt;&gt;"",'Jeunes Plants'!E855,"")</f>
        <v>B</v>
      </c>
      <c r="G1157" s="103" t="str">
        <f>IF('Jeunes Plants'!N855&lt;&gt;"",'Jeunes Plants'!N855,"")</f>
        <v>M3</v>
      </c>
      <c r="H1157" s="103" t="str">
        <f>IF('Jeunes Plants'!I855&lt;&gt;"",'Jeunes Plants'!I855,"")</f>
        <v>B</v>
      </c>
      <c r="I1157" s="103">
        <f>IF('Jeunes Plants'!J855&lt;&gt;"",'Jeunes Plants'!J855,"")</f>
        <v>0.05</v>
      </c>
      <c r="J1157" s="103">
        <f>IF($J$9=36,'Jeunes Plants'!U855,IF($J$9=37,'Jeunes Plants'!V855,IF($J$9=38,'Jeunes Plants'!W855,IF($J$9=39,'Jeunes Plants'!X855,IF($J$9=40,'Jeunes Plants'!Y855,IF($J$9=41,'Jeunes Plants'!Z855,IF($J$9=42,'Jeunes Plants'!AA855,IF($J$9=43,'Jeunes Plants'!AB855,IF($J$9=44,'Jeunes Plants'!AC855,IF($J$9=45,'Jeunes Plants'!AD855,IF($J$9=46,'Jeunes Plants'!AE855,IF($J$9=47,'Jeunes Plants'!AF855,IF($J$9=48,'Jeunes Plants'!AG855,IF($J$9=49,'Jeunes Plants'!AH855,IF($J$9=50,'Jeunes Plants'!AI855,IF($J$9=51,'Jeunes Plants'!AJ855,IF($J$9=52,'Jeunes Plants'!AK855,IF($J$9=1,'Jeunes Plants'!AL855,IF($J$9=2,'Jeunes Plants'!AM855,IF($J$9=3,'Jeunes Plants'!AN855,IF($J$9=4,'Jeunes Plants'!AO855,IF($J$9=5,'Jeunes Plants'!AP855,IF($J$9=6,'Jeunes Plants'!AQ855,IF($J$9=7,'Jeunes Plants'!AR855,IF($J$9=8,'Jeunes Plants'!AS855,IF($J$9=9,'Jeunes Plants'!AT855,IF($J$9=10,'Jeunes Plants'!AU855,IF($J$9=11,'Jeunes Plants'!AV855,IF($J$9=12,'Jeunes Plants'!AW855,IF($J$9=13,'Jeunes Plants'!AX855,IF($J$9=14,'Jeunes Plants'!AY855,IF($J$9=15,'Jeunes Plants'!AZ855,IF($J$9=16,'Jeunes Plants'!BA855,IF($J$9=17,'Jeunes Plants'!BB855,IF($J$9=18,'Jeunes Plants'!BC855,IF($J$9=19,'Jeunes Plants'!BD855,IF($J$9=20,'Jeunes Plants'!BE855,IF($J$9=21,'Jeunes Plants'!BF855,IF($J$9=22,'Jeunes Plants'!BG855,IF($J$9=23,'Jeunes Plants'!BH855,IF($J$9=24,'Jeunes Plants'!BI855,IF($J$9=25,'Jeunes Plants'!BJ855,IF($J$9=26,'Jeunes Plants'!BK855,IF($J$9=27,'Jeunes Plants'!BL855,IF($J$9=28,'Jeunes Plants'!BM855,IF($J$9=29,'Jeunes Plants'!BN855,IF($J$9=30,'Jeunes Plants'!BO855,IF($J$9=31,'Jeunes Plants'!BP855,IF($J$9=32,'Jeunes Plants'!BQ855,IF($J$9=33,'Jeunes Plants'!BR855,IF($J$9=34,'Jeunes Plants'!BS855,IF($J$9=35,'Jeunes Plants'!B12758,))))))))))))))))))))))))))))))))))))))))))))))))))))</f>
        <v>0</v>
      </c>
      <c r="K1157" s="103" t="str">
        <f>IF('Jeunes Plants'!R855=0,"","Erreur")</f>
        <v/>
      </c>
    </row>
    <row r="1158" spans="1:11" x14ac:dyDescent="0.25">
      <c r="A1158" s="103">
        <f>IF('Jeunes Plants'!A856&lt;&gt;"",'Jeunes Plants'!A856,"")</f>
        <v>26095</v>
      </c>
      <c r="B1158" s="103" t="str">
        <f>IF('Jeunes Plants'!L856&lt;&gt;"",'Jeunes Plants'!L856,"")</f>
        <v>S3B</v>
      </c>
      <c r="C1158" s="107" t="str">
        <f>IF('Jeunes Plants'!B856&lt;&gt;"",'Jeunes Plants'!B856,"")</f>
        <v>SAUGE GREGGI COMPTACT TANAMI</v>
      </c>
      <c r="D1158" s="107" t="str">
        <f>IF('Jeunes Plants'!C856&lt;&gt;"",'Jeunes Plants'!C856,"")</f>
        <v>Purple</v>
      </c>
      <c r="E1158" s="103">
        <f>IF('Jeunes Plants'!H856&lt;&gt;"",'Jeunes Plants'!H856,"")</f>
        <v>5</v>
      </c>
      <c r="F1158" s="103" t="str">
        <f>IF('Jeunes Plants'!E856&lt;&gt;"",'Jeunes Plants'!E856,"")</f>
        <v>B</v>
      </c>
      <c r="G1158" s="103" t="str">
        <f>IF('Jeunes Plants'!N856&lt;&gt;"",'Jeunes Plants'!N856,"")</f>
        <v>M3</v>
      </c>
      <c r="H1158" s="103" t="str">
        <f>IF('Jeunes Plants'!I856&lt;&gt;"",'Jeunes Plants'!I856,"")</f>
        <v>B</v>
      </c>
      <c r="I1158" s="103">
        <f>IF('Jeunes Plants'!J856&lt;&gt;"",'Jeunes Plants'!J856,"")</f>
        <v>0.05</v>
      </c>
      <c r="J1158" s="103">
        <f>IF($J$9=36,'Jeunes Plants'!U856,IF($J$9=37,'Jeunes Plants'!V856,IF($J$9=38,'Jeunes Plants'!W856,IF($J$9=39,'Jeunes Plants'!X856,IF($J$9=40,'Jeunes Plants'!Y856,IF($J$9=41,'Jeunes Plants'!Z856,IF($J$9=42,'Jeunes Plants'!AA856,IF($J$9=43,'Jeunes Plants'!AB856,IF($J$9=44,'Jeunes Plants'!AC856,IF($J$9=45,'Jeunes Plants'!AD856,IF($J$9=46,'Jeunes Plants'!AE856,IF($J$9=47,'Jeunes Plants'!AF856,IF($J$9=48,'Jeunes Plants'!AG856,IF($J$9=49,'Jeunes Plants'!AH856,IF($J$9=50,'Jeunes Plants'!AI856,IF($J$9=51,'Jeunes Plants'!AJ856,IF($J$9=52,'Jeunes Plants'!AK856,IF($J$9=1,'Jeunes Plants'!AL856,IF($J$9=2,'Jeunes Plants'!AM856,IF($J$9=3,'Jeunes Plants'!AN856,IF($J$9=4,'Jeunes Plants'!AO856,IF($J$9=5,'Jeunes Plants'!AP856,IF($J$9=6,'Jeunes Plants'!AQ856,IF($J$9=7,'Jeunes Plants'!AR856,IF($J$9=8,'Jeunes Plants'!AS856,IF($J$9=9,'Jeunes Plants'!AT856,IF($J$9=10,'Jeunes Plants'!AU856,IF($J$9=11,'Jeunes Plants'!AV856,IF($J$9=12,'Jeunes Plants'!AW856,IF($J$9=13,'Jeunes Plants'!AX856,IF($J$9=14,'Jeunes Plants'!AY856,IF($J$9=15,'Jeunes Plants'!AZ856,IF($J$9=16,'Jeunes Plants'!BA856,IF($J$9=17,'Jeunes Plants'!BB856,IF($J$9=18,'Jeunes Plants'!BC856,IF($J$9=19,'Jeunes Plants'!BD856,IF($J$9=20,'Jeunes Plants'!BE856,IF($J$9=21,'Jeunes Plants'!BF856,IF($J$9=22,'Jeunes Plants'!BG856,IF($J$9=23,'Jeunes Plants'!BH856,IF($J$9=24,'Jeunes Plants'!BI856,IF($J$9=25,'Jeunes Plants'!BJ856,IF($J$9=26,'Jeunes Plants'!BK856,IF($J$9=27,'Jeunes Plants'!BL856,IF($J$9=28,'Jeunes Plants'!BM856,IF($J$9=29,'Jeunes Plants'!BN856,IF($J$9=30,'Jeunes Plants'!BO856,IF($J$9=31,'Jeunes Plants'!BP856,IF($J$9=32,'Jeunes Plants'!BQ856,IF($J$9=33,'Jeunes Plants'!BR856,IF($J$9=34,'Jeunes Plants'!BS856,IF($J$9=35,'Jeunes Plants'!B12759,))))))))))))))))))))))))))))))))))))))))))))))))))))</f>
        <v>0</v>
      </c>
      <c r="K1158" s="103" t="str">
        <f>IF('Jeunes Plants'!R856=0,"","Erreur")</f>
        <v/>
      </c>
    </row>
    <row r="1159" spans="1:11" x14ac:dyDescent="0.25">
      <c r="A1159" s="103">
        <f>IF('Jeunes Plants'!A857&lt;&gt;"",'Jeunes Plants'!A857,"")</f>
        <v>26097</v>
      </c>
      <c r="B1159" s="103" t="str">
        <f>IF('Jeunes Plants'!L857&lt;&gt;"",'Jeunes Plants'!L857,"")</f>
        <v>S3B</v>
      </c>
      <c r="C1159" s="107" t="str">
        <f>IF('Jeunes Plants'!B857&lt;&gt;"",'Jeunes Plants'!B857,"")</f>
        <v>SAUGE GREGGI COMPTACT TANAMI</v>
      </c>
      <c r="D1159" s="107" t="str">
        <f>IF('Jeunes Plants'!C857&lt;&gt;"",'Jeunes Plants'!C857,"")</f>
        <v>Red</v>
      </c>
      <c r="E1159" s="103">
        <f>IF('Jeunes Plants'!H857&lt;&gt;"",'Jeunes Plants'!H857,"")</f>
        <v>5</v>
      </c>
      <c r="F1159" s="103" t="str">
        <f>IF('Jeunes Plants'!E857&lt;&gt;"",'Jeunes Plants'!E857,"")</f>
        <v>B</v>
      </c>
      <c r="G1159" s="103" t="str">
        <f>IF('Jeunes Plants'!N857&lt;&gt;"",'Jeunes Plants'!N857,"")</f>
        <v>M3</v>
      </c>
      <c r="H1159" s="103" t="str">
        <f>IF('Jeunes Plants'!I857&lt;&gt;"",'Jeunes Plants'!I857,"")</f>
        <v>B</v>
      </c>
      <c r="I1159" s="103">
        <f>IF('Jeunes Plants'!J857&lt;&gt;"",'Jeunes Plants'!J857,"")</f>
        <v>0.05</v>
      </c>
      <c r="J1159" s="103">
        <f>IF($J$9=36,'Jeunes Plants'!U857,IF($J$9=37,'Jeunes Plants'!V857,IF($J$9=38,'Jeunes Plants'!W857,IF($J$9=39,'Jeunes Plants'!X857,IF($J$9=40,'Jeunes Plants'!Y857,IF($J$9=41,'Jeunes Plants'!Z857,IF($J$9=42,'Jeunes Plants'!AA857,IF($J$9=43,'Jeunes Plants'!AB857,IF($J$9=44,'Jeunes Plants'!AC857,IF($J$9=45,'Jeunes Plants'!AD857,IF($J$9=46,'Jeunes Plants'!AE857,IF($J$9=47,'Jeunes Plants'!AF857,IF($J$9=48,'Jeunes Plants'!AG857,IF($J$9=49,'Jeunes Plants'!AH857,IF($J$9=50,'Jeunes Plants'!AI857,IF($J$9=51,'Jeunes Plants'!AJ857,IF($J$9=52,'Jeunes Plants'!AK857,IF($J$9=1,'Jeunes Plants'!AL857,IF($J$9=2,'Jeunes Plants'!AM857,IF($J$9=3,'Jeunes Plants'!AN857,IF($J$9=4,'Jeunes Plants'!AO857,IF($J$9=5,'Jeunes Plants'!AP857,IF($J$9=6,'Jeunes Plants'!AQ857,IF($J$9=7,'Jeunes Plants'!AR857,IF($J$9=8,'Jeunes Plants'!AS857,IF($J$9=9,'Jeunes Plants'!AT857,IF($J$9=10,'Jeunes Plants'!AU857,IF($J$9=11,'Jeunes Plants'!AV857,IF($J$9=12,'Jeunes Plants'!AW857,IF($J$9=13,'Jeunes Plants'!AX857,IF($J$9=14,'Jeunes Plants'!AY857,IF($J$9=15,'Jeunes Plants'!AZ857,IF($J$9=16,'Jeunes Plants'!BA857,IF($J$9=17,'Jeunes Plants'!BB857,IF($J$9=18,'Jeunes Plants'!BC857,IF($J$9=19,'Jeunes Plants'!BD857,IF($J$9=20,'Jeunes Plants'!BE857,IF($J$9=21,'Jeunes Plants'!BF857,IF($J$9=22,'Jeunes Plants'!BG857,IF($J$9=23,'Jeunes Plants'!BH857,IF($J$9=24,'Jeunes Plants'!BI857,IF($J$9=25,'Jeunes Plants'!BJ857,IF($J$9=26,'Jeunes Plants'!BK857,IF($J$9=27,'Jeunes Plants'!BL857,IF($J$9=28,'Jeunes Plants'!BM857,IF($J$9=29,'Jeunes Plants'!BN857,IF($J$9=30,'Jeunes Plants'!BO857,IF($J$9=31,'Jeunes Plants'!BP857,IF($J$9=32,'Jeunes Plants'!BQ857,IF($J$9=33,'Jeunes Plants'!BR857,IF($J$9=34,'Jeunes Plants'!BS857,IF($J$9=35,'Jeunes Plants'!B12760,))))))))))))))))))))))))))))))))))))))))))))))))))))</f>
        <v>0</v>
      </c>
      <c r="K1159" s="103" t="str">
        <f>IF('Jeunes Plants'!R857=0,"","Erreur")</f>
        <v/>
      </c>
    </row>
    <row r="1160" spans="1:11" x14ac:dyDescent="0.25">
      <c r="A1160" s="103">
        <f>IF('Jeunes Plants'!A858&lt;&gt;"",'Jeunes Plants'!A858,"")</f>
        <v>26323</v>
      </c>
      <c r="B1160" s="103" t="str">
        <f>IF('Jeunes Plants'!L858&lt;&gt;"",'Jeunes Plants'!L858,"")</f>
        <v>S3B</v>
      </c>
      <c r="C1160" s="107" t="str">
        <f>IF('Jeunes Plants'!B858&lt;&gt;"",'Jeunes Plants'!B858,"")</f>
        <v>SAUGE GREGGI COMPTACT TANAMI</v>
      </c>
      <c r="D1160" s="107" t="str">
        <f>IF('Jeunes Plants'!C858&lt;&gt;"",'Jeunes Plants'!C858,"")</f>
        <v>Rose</v>
      </c>
      <c r="E1160" s="103">
        <f>IF('Jeunes Plants'!H858&lt;&gt;"",'Jeunes Plants'!H858,"")</f>
        <v>5</v>
      </c>
      <c r="F1160" s="103" t="str">
        <f>IF('Jeunes Plants'!E858&lt;&gt;"",'Jeunes Plants'!E858,"")</f>
        <v>B</v>
      </c>
      <c r="G1160" s="103" t="str">
        <f>IF('Jeunes Plants'!N858&lt;&gt;"",'Jeunes Plants'!N858,"")</f>
        <v>M3</v>
      </c>
      <c r="H1160" s="103" t="str">
        <f>IF('Jeunes Plants'!I858&lt;&gt;"",'Jeunes Plants'!I858,"")</f>
        <v>B</v>
      </c>
      <c r="I1160" s="103">
        <f>IF('Jeunes Plants'!J858&lt;&gt;"",'Jeunes Plants'!J858,"")</f>
        <v>0.05</v>
      </c>
      <c r="J1160" s="103">
        <f>IF($J$9=36,'Jeunes Plants'!U858,IF($J$9=37,'Jeunes Plants'!V858,IF($J$9=38,'Jeunes Plants'!W858,IF($J$9=39,'Jeunes Plants'!X858,IF($J$9=40,'Jeunes Plants'!Y858,IF($J$9=41,'Jeunes Plants'!Z858,IF($J$9=42,'Jeunes Plants'!AA858,IF($J$9=43,'Jeunes Plants'!AB858,IF($J$9=44,'Jeunes Plants'!AC858,IF($J$9=45,'Jeunes Plants'!AD858,IF($J$9=46,'Jeunes Plants'!AE858,IF($J$9=47,'Jeunes Plants'!AF858,IF($J$9=48,'Jeunes Plants'!AG858,IF($J$9=49,'Jeunes Plants'!AH858,IF($J$9=50,'Jeunes Plants'!AI858,IF($J$9=51,'Jeunes Plants'!AJ858,IF($J$9=52,'Jeunes Plants'!AK858,IF($J$9=1,'Jeunes Plants'!AL858,IF($J$9=2,'Jeunes Plants'!AM858,IF($J$9=3,'Jeunes Plants'!AN858,IF($J$9=4,'Jeunes Plants'!AO858,IF($J$9=5,'Jeunes Plants'!AP858,IF($J$9=6,'Jeunes Plants'!AQ858,IF($J$9=7,'Jeunes Plants'!AR858,IF($J$9=8,'Jeunes Plants'!AS858,IF($J$9=9,'Jeunes Plants'!AT858,IF($J$9=10,'Jeunes Plants'!AU858,IF($J$9=11,'Jeunes Plants'!AV858,IF($J$9=12,'Jeunes Plants'!AW858,IF($J$9=13,'Jeunes Plants'!AX858,IF($J$9=14,'Jeunes Plants'!AY858,IF($J$9=15,'Jeunes Plants'!AZ858,IF($J$9=16,'Jeunes Plants'!BA858,IF($J$9=17,'Jeunes Plants'!BB858,IF($J$9=18,'Jeunes Plants'!BC858,IF($J$9=19,'Jeunes Plants'!BD858,IF($J$9=20,'Jeunes Plants'!BE858,IF($J$9=21,'Jeunes Plants'!BF858,IF($J$9=22,'Jeunes Plants'!BG858,IF($J$9=23,'Jeunes Plants'!BH858,IF($J$9=24,'Jeunes Plants'!BI858,IF($J$9=25,'Jeunes Plants'!BJ858,IF($J$9=26,'Jeunes Plants'!BK858,IF($J$9=27,'Jeunes Plants'!BL858,IF($J$9=28,'Jeunes Plants'!BM858,IF($J$9=29,'Jeunes Plants'!BN858,IF($J$9=30,'Jeunes Plants'!BO858,IF($J$9=31,'Jeunes Plants'!BP858,IF($J$9=32,'Jeunes Plants'!BQ858,IF($J$9=33,'Jeunes Plants'!BR858,IF($J$9=34,'Jeunes Plants'!BS858,IF($J$9=35,'Jeunes Plants'!B12761,))))))))))))))))))))))))))))))))))))))))))))))))))))</f>
        <v>0</v>
      </c>
      <c r="K1160" s="103" t="str">
        <f>IF('Jeunes Plants'!R858=0,"","Erreur")</f>
        <v/>
      </c>
    </row>
    <row r="1161" spans="1:11" x14ac:dyDescent="0.25">
      <c r="A1161" s="103">
        <f>IF('Jeunes Plants'!A859&lt;&gt;"",'Jeunes Plants'!A859,"")</f>
        <v>26098</v>
      </c>
      <c r="B1161" s="103" t="str">
        <f>IF('Jeunes Plants'!L859&lt;&gt;"",'Jeunes Plants'!L859,"")</f>
        <v>S3B</v>
      </c>
      <c r="C1161" s="107" t="str">
        <f>IF('Jeunes Plants'!B859&lt;&gt;"",'Jeunes Plants'!B859,"")</f>
        <v>SAUGE GREGGI COMPTACT TANAMI</v>
      </c>
      <c r="D1161" s="107" t="str">
        <f>IF('Jeunes Plants'!C859&lt;&gt;"",'Jeunes Plants'!C859,"")</f>
        <v>Salmon</v>
      </c>
      <c r="E1161" s="103">
        <f>IF('Jeunes Plants'!H859&lt;&gt;"",'Jeunes Plants'!H859,"")</f>
        <v>5</v>
      </c>
      <c r="F1161" s="103" t="str">
        <f>IF('Jeunes Plants'!E859&lt;&gt;"",'Jeunes Plants'!E859,"")</f>
        <v>B</v>
      </c>
      <c r="G1161" s="103" t="str">
        <f>IF('Jeunes Plants'!N859&lt;&gt;"",'Jeunes Plants'!N859,"")</f>
        <v>M3</v>
      </c>
      <c r="H1161" s="103" t="str">
        <f>IF('Jeunes Plants'!I859&lt;&gt;"",'Jeunes Plants'!I859,"")</f>
        <v>B</v>
      </c>
      <c r="I1161" s="103">
        <f>IF('Jeunes Plants'!J859&lt;&gt;"",'Jeunes Plants'!J859,"")</f>
        <v>0.05</v>
      </c>
      <c r="J1161" s="103">
        <f>IF($J$9=36,'Jeunes Plants'!U859,IF($J$9=37,'Jeunes Plants'!V859,IF($J$9=38,'Jeunes Plants'!W859,IF($J$9=39,'Jeunes Plants'!X859,IF($J$9=40,'Jeunes Plants'!Y859,IF($J$9=41,'Jeunes Plants'!Z859,IF($J$9=42,'Jeunes Plants'!AA859,IF($J$9=43,'Jeunes Plants'!AB859,IF($J$9=44,'Jeunes Plants'!AC859,IF($J$9=45,'Jeunes Plants'!AD859,IF($J$9=46,'Jeunes Plants'!AE859,IF($J$9=47,'Jeunes Plants'!AF859,IF($J$9=48,'Jeunes Plants'!AG859,IF($J$9=49,'Jeunes Plants'!AH859,IF($J$9=50,'Jeunes Plants'!AI859,IF($J$9=51,'Jeunes Plants'!AJ859,IF($J$9=52,'Jeunes Plants'!AK859,IF($J$9=1,'Jeunes Plants'!AL859,IF($J$9=2,'Jeunes Plants'!AM859,IF($J$9=3,'Jeunes Plants'!AN859,IF($J$9=4,'Jeunes Plants'!AO859,IF($J$9=5,'Jeunes Plants'!AP859,IF($J$9=6,'Jeunes Plants'!AQ859,IF($J$9=7,'Jeunes Plants'!AR859,IF($J$9=8,'Jeunes Plants'!AS859,IF($J$9=9,'Jeunes Plants'!AT859,IF($J$9=10,'Jeunes Plants'!AU859,IF($J$9=11,'Jeunes Plants'!AV859,IF($J$9=12,'Jeunes Plants'!AW859,IF($J$9=13,'Jeunes Plants'!AX859,IF($J$9=14,'Jeunes Plants'!AY859,IF($J$9=15,'Jeunes Plants'!AZ859,IF($J$9=16,'Jeunes Plants'!BA859,IF($J$9=17,'Jeunes Plants'!BB859,IF($J$9=18,'Jeunes Plants'!BC859,IF($J$9=19,'Jeunes Plants'!BD859,IF($J$9=20,'Jeunes Plants'!BE859,IF($J$9=21,'Jeunes Plants'!BF859,IF($J$9=22,'Jeunes Plants'!BG859,IF($J$9=23,'Jeunes Plants'!BH859,IF($J$9=24,'Jeunes Plants'!BI859,IF($J$9=25,'Jeunes Plants'!BJ859,IF($J$9=26,'Jeunes Plants'!BK859,IF($J$9=27,'Jeunes Plants'!BL859,IF($J$9=28,'Jeunes Plants'!BM859,IF($J$9=29,'Jeunes Plants'!BN859,IF($J$9=30,'Jeunes Plants'!BO859,IF($J$9=31,'Jeunes Plants'!BP859,IF($J$9=32,'Jeunes Plants'!BQ859,IF($J$9=33,'Jeunes Plants'!BR859,IF($J$9=34,'Jeunes Plants'!BS859,IF($J$9=35,'Jeunes Plants'!B12762,))))))))))))))))))))))))))))))))))))))))))))))))))))</f>
        <v>0</v>
      </c>
      <c r="K1161" s="103" t="str">
        <f>IF('Jeunes Plants'!R859=0,"","Erreur")</f>
        <v/>
      </c>
    </row>
    <row r="1162" spans="1:11" x14ac:dyDescent="0.25">
      <c r="A1162" s="103">
        <f>IF('Jeunes Plants'!A860&lt;&gt;"",'Jeunes Plants'!A860,"")</f>
        <v>26099</v>
      </c>
      <c r="B1162" s="103" t="str">
        <f>IF('Jeunes Plants'!L860&lt;&gt;"",'Jeunes Plants'!L860,"")</f>
        <v>S3B</v>
      </c>
      <c r="C1162" s="107" t="str">
        <f>IF('Jeunes Plants'!B860&lt;&gt;"",'Jeunes Plants'!B860,"")</f>
        <v>SAUGE GREGGI COMPTACT TANAMI</v>
      </c>
      <c r="D1162" s="107" t="str">
        <f>IF('Jeunes Plants'!C860&lt;&gt;"",'Jeunes Plants'!C860,"")</f>
        <v>White</v>
      </c>
      <c r="E1162" s="103">
        <f>IF('Jeunes Plants'!H860&lt;&gt;"",'Jeunes Plants'!H860,"")</f>
        <v>5</v>
      </c>
      <c r="F1162" s="103" t="str">
        <f>IF('Jeunes Plants'!E860&lt;&gt;"",'Jeunes Plants'!E860,"")</f>
        <v>B</v>
      </c>
      <c r="G1162" s="103" t="str">
        <f>IF('Jeunes Plants'!N860&lt;&gt;"",'Jeunes Plants'!N860,"")</f>
        <v>M3</v>
      </c>
      <c r="H1162" s="103" t="str">
        <f>IF('Jeunes Plants'!I860&lt;&gt;"",'Jeunes Plants'!I860,"")</f>
        <v>B</v>
      </c>
      <c r="I1162" s="103">
        <f>IF('Jeunes Plants'!J860&lt;&gt;"",'Jeunes Plants'!J860,"")</f>
        <v>0.05</v>
      </c>
      <c r="J1162" s="103">
        <f>IF($J$9=36,'Jeunes Plants'!U860,IF($J$9=37,'Jeunes Plants'!V860,IF($J$9=38,'Jeunes Plants'!W860,IF($J$9=39,'Jeunes Plants'!X860,IF($J$9=40,'Jeunes Plants'!Y860,IF($J$9=41,'Jeunes Plants'!Z860,IF($J$9=42,'Jeunes Plants'!AA860,IF($J$9=43,'Jeunes Plants'!AB860,IF($J$9=44,'Jeunes Plants'!AC860,IF($J$9=45,'Jeunes Plants'!AD860,IF($J$9=46,'Jeunes Plants'!AE860,IF($J$9=47,'Jeunes Plants'!AF860,IF($J$9=48,'Jeunes Plants'!AG860,IF($J$9=49,'Jeunes Plants'!AH860,IF($J$9=50,'Jeunes Plants'!AI860,IF($J$9=51,'Jeunes Plants'!AJ860,IF($J$9=52,'Jeunes Plants'!AK860,IF($J$9=1,'Jeunes Plants'!AL860,IF($J$9=2,'Jeunes Plants'!AM860,IF($J$9=3,'Jeunes Plants'!AN860,IF($J$9=4,'Jeunes Plants'!AO860,IF($J$9=5,'Jeunes Plants'!AP860,IF($J$9=6,'Jeunes Plants'!AQ860,IF($J$9=7,'Jeunes Plants'!AR860,IF($J$9=8,'Jeunes Plants'!AS860,IF($J$9=9,'Jeunes Plants'!AT860,IF($J$9=10,'Jeunes Plants'!AU860,IF($J$9=11,'Jeunes Plants'!AV860,IF($J$9=12,'Jeunes Plants'!AW860,IF($J$9=13,'Jeunes Plants'!AX860,IF($J$9=14,'Jeunes Plants'!AY860,IF($J$9=15,'Jeunes Plants'!AZ860,IF($J$9=16,'Jeunes Plants'!BA860,IF($J$9=17,'Jeunes Plants'!BB860,IF($J$9=18,'Jeunes Plants'!BC860,IF($J$9=19,'Jeunes Plants'!BD860,IF($J$9=20,'Jeunes Plants'!BE860,IF($J$9=21,'Jeunes Plants'!BF860,IF($J$9=22,'Jeunes Plants'!BG860,IF($J$9=23,'Jeunes Plants'!BH860,IF($J$9=24,'Jeunes Plants'!BI860,IF($J$9=25,'Jeunes Plants'!BJ860,IF($J$9=26,'Jeunes Plants'!BK860,IF($J$9=27,'Jeunes Plants'!BL860,IF($J$9=28,'Jeunes Plants'!BM860,IF($J$9=29,'Jeunes Plants'!BN860,IF($J$9=30,'Jeunes Plants'!BO860,IF($J$9=31,'Jeunes Plants'!BP860,IF($J$9=32,'Jeunes Plants'!BQ860,IF($J$9=33,'Jeunes Plants'!BR860,IF($J$9=34,'Jeunes Plants'!BS860,IF($J$9=35,'Jeunes Plants'!B12763,))))))))))))))))))))))))))))))))))))))))))))))))))))</f>
        <v>0</v>
      </c>
      <c r="K1162" s="103" t="str">
        <f>IF('Jeunes Plants'!R860=0,"","Erreur")</f>
        <v/>
      </c>
    </row>
    <row r="1163" spans="1:11" x14ac:dyDescent="0.25">
      <c r="A1163" s="103">
        <f>IF('Jeunes Plants'!A861&lt;&gt;"",'Jeunes Plants'!A861,"")</f>
        <v>26137</v>
      </c>
      <c r="B1163" s="103" t="str">
        <f>IF('Jeunes Plants'!L861&lt;&gt;"",'Jeunes Plants'!L861,"")</f>
        <v>S3B</v>
      </c>
      <c r="C1163" s="107" t="str">
        <f>IF('Jeunes Plants'!B861&lt;&gt;"",'Jeunes Plants'!B861,"")</f>
        <v>SAUGE GREGGI COMPTACT TANAMI</v>
      </c>
      <c r="D1163" s="107" t="str">
        <f>IF('Jeunes Plants'!C861&lt;&gt;"",'Jeunes Plants'!C861,"")</f>
        <v>Variés</v>
      </c>
      <c r="E1163" s="103">
        <f>IF('Jeunes Plants'!H861&lt;&gt;"",'Jeunes Plants'!H861,"")</f>
        <v>5</v>
      </c>
      <c r="F1163" s="103" t="str">
        <f>IF('Jeunes Plants'!E861&lt;&gt;"",'Jeunes Plants'!E861,"")</f>
        <v>B</v>
      </c>
      <c r="G1163" s="103" t="str">
        <f>IF('Jeunes Plants'!N861&lt;&gt;"",'Jeunes Plants'!N861,"")</f>
        <v>M3</v>
      </c>
      <c r="H1163" s="103" t="str">
        <f>IF('Jeunes Plants'!I861&lt;&gt;"",'Jeunes Plants'!I861,"")</f>
        <v>B</v>
      </c>
      <c r="I1163" s="103">
        <f>IF('Jeunes Plants'!J861&lt;&gt;"",'Jeunes Plants'!J861,"")</f>
        <v>0.05</v>
      </c>
      <c r="J1163" s="103">
        <f>IF($J$9=36,'Jeunes Plants'!U861,IF($J$9=37,'Jeunes Plants'!V861,IF($J$9=38,'Jeunes Plants'!W861,IF($J$9=39,'Jeunes Plants'!X861,IF($J$9=40,'Jeunes Plants'!Y861,IF($J$9=41,'Jeunes Plants'!Z861,IF($J$9=42,'Jeunes Plants'!AA861,IF($J$9=43,'Jeunes Plants'!AB861,IF($J$9=44,'Jeunes Plants'!AC861,IF($J$9=45,'Jeunes Plants'!AD861,IF($J$9=46,'Jeunes Plants'!AE861,IF($J$9=47,'Jeunes Plants'!AF861,IF($J$9=48,'Jeunes Plants'!AG861,IF($J$9=49,'Jeunes Plants'!AH861,IF($J$9=50,'Jeunes Plants'!AI861,IF($J$9=51,'Jeunes Plants'!AJ861,IF($J$9=52,'Jeunes Plants'!AK861,IF($J$9=1,'Jeunes Plants'!AL861,IF($J$9=2,'Jeunes Plants'!AM861,IF($J$9=3,'Jeunes Plants'!AN861,IF($J$9=4,'Jeunes Plants'!AO861,IF($J$9=5,'Jeunes Plants'!AP861,IF($J$9=6,'Jeunes Plants'!AQ861,IF($J$9=7,'Jeunes Plants'!AR861,IF($J$9=8,'Jeunes Plants'!AS861,IF($J$9=9,'Jeunes Plants'!AT861,IF($J$9=10,'Jeunes Plants'!AU861,IF($J$9=11,'Jeunes Plants'!AV861,IF($J$9=12,'Jeunes Plants'!AW861,IF($J$9=13,'Jeunes Plants'!AX861,IF($J$9=14,'Jeunes Plants'!AY861,IF($J$9=15,'Jeunes Plants'!AZ861,IF($J$9=16,'Jeunes Plants'!BA861,IF($J$9=17,'Jeunes Plants'!BB861,IF($J$9=18,'Jeunes Plants'!BC861,IF($J$9=19,'Jeunes Plants'!BD861,IF($J$9=20,'Jeunes Plants'!BE861,IF($J$9=21,'Jeunes Plants'!BF861,IF($J$9=22,'Jeunes Plants'!BG861,IF($J$9=23,'Jeunes Plants'!BH861,IF($J$9=24,'Jeunes Plants'!BI861,IF($J$9=25,'Jeunes Plants'!BJ861,IF($J$9=26,'Jeunes Plants'!BK861,IF($J$9=27,'Jeunes Plants'!BL861,IF($J$9=28,'Jeunes Plants'!BM861,IF($J$9=29,'Jeunes Plants'!BN861,IF($J$9=30,'Jeunes Plants'!BO861,IF($J$9=31,'Jeunes Plants'!BP861,IF($J$9=32,'Jeunes Plants'!BQ861,IF($J$9=33,'Jeunes Plants'!BR861,IF($J$9=34,'Jeunes Plants'!BS861,IF($J$9=35,'Jeunes Plants'!B12764,))))))))))))))))))))))))))))))))))))))))))))))))))))</f>
        <v>0</v>
      </c>
      <c r="K1163" s="103" t="str">
        <f>IF('Jeunes Plants'!R861=0,"","Erreur")</f>
        <v/>
      </c>
    </row>
    <row r="1164" spans="1:11" x14ac:dyDescent="0.25">
      <c r="A1164" s="450"/>
      <c r="B1164" s="450"/>
      <c r="C1164" s="451" t="s">
        <v>1980</v>
      </c>
      <c r="D1164" s="451"/>
      <c r="E1164" s="450"/>
      <c r="F1164" s="450"/>
      <c r="G1164" s="450"/>
      <c r="H1164" s="450"/>
      <c r="I1164" s="450"/>
      <c r="J1164" s="450">
        <f>SUBTOTAL(9,J1156:J1163)</f>
        <v>0</v>
      </c>
      <c r="K1164" s="450"/>
    </row>
    <row r="1165" spans="1:11" x14ac:dyDescent="0.25">
      <c r="A1165" s="103" t="str">
        <f>IF('Jeunes Plants'!A862&lt;&gt;"",'Jeunes Plants'!A862,"")</f>
        <v/>
      </c>
      <c r="B1165" s="103" t="str">
        <f>IF('Jeunes Plants'!L862&lt;&gt;"",'Jeunes Plants'!L862,"")</f>
        <v>E</v>
      </c>
      <c r="C1165" s="107" t="str">
        <f>IF('Jeunes Plants'!B862&lt;&gt;"",'Jeunes Plants'!B862,"")</f>
        <v>SAUGE GREGGI</v>
      </c>
      <c r="D1165" s="107" t="str">
        <f>IF('Jeunes Plants'!C862&lt;&gt;"",'Jeunes Plants'!C862,"")</f>
        <v/>
      </c>
      <c r="E1165" s="103" t="str">
        <f>IF('Jeunes Plants'!H862&lt;&gt;"",'Jeunes Plants'!H862,"")</f>
        <v/>
      </c>
      <c r="F1165" s="103" t="str">
        <f>IF('Jeunes Plants'!E862&lt;&gt;"",'Jeunes Plants'!E862,"")</f>
        <v/>
      </c>
      <c r="G1165" s="103" t="str">
        <f>IF('Jeunes Plants'!N862&lt;&gt;"",'Jeunes Plants'!N862,"")</f>
        <v/>
      </c>
      <c r="H1165" s="103" t="str">
        <f>IF('Jeunes Plants'!I862&lt;&gt;"",'Jeunes Plants'!I862,"")</f>
        <v/>
      </c>
      <c r="I1165" s="103" t="str">
        <f>IF('Jeunes Plants'!J862&lt;&gt;"",'Jeunes Plants'!J862,"")</f>
        <v/>
      </c>
      <c r="J1165" s="103">
        <f>IF($J$9=36,'Jeunes Plants'!U862,IF($J$9=37,'Jeunes Plants'!V862,IF($J$9=38,'Jeunes Plants'!W862,IF($J$9=39,'Jeunes Plants'!X862,IF($J$9=40,'Jeunes Plants'!Y862,IF($J$9=41,'Jeunes Plants'!Z862,IF($J$9=42,'Jeunes Plants'!AA862,IF($J$9=43,'Jeunes Plants'!AB862,IF($J$9=44,'Jeunes Plants'!AC862,IF($J$9=45,'Jeunes Plants'!AD862,IF($J$9=46,'Jeunes Plants'!AE862,IF($J$9=47,'Jeunes Plants'!AF862,IF($J$9=48,'Jeunes Plants'!AG862,IF($J$9=49,'Jeunes Plants'!AH862,IF($J$9=50,'Jeunes Plants'!AI862,IF($J$9=51,'Jeunes Plants'!AJ862,IF($J$9=52,'Jeunes Plants'!AK862,IF($J$9=1,'Jeunes Plants'!AL862,IF($J$9=2,'Jeunes Plants'!AM862,IF($J$9=3,'Jeunes Plants'!AN862,IF($J$9=4,'Jeunes Plants'!AO862,IF($J$9=5,'Jeunes Plants'!AP862,IF($J$9=6,'Jeunes Plants'!AQ862,IF($J$9=7,'Jeunes Plants'!AR862,IF($J$9=8,'Jeunes Plants'!AS862,IF($J$9=9,'Jeunes Plants'!AT862,IF($J$9=10,'Jeunes Plants'!AU862,IF($J$9=11,'Jeunes Plants'!AV862,IF($J$9=12,'Jeunes Plants'!AW862,IF($J$9=13,'Jeunes Plants'!AX862,IF($J$9=14,'Jeunes Plants'!AY862,IF($J$9=15,'Jeunes Plants'!AZ862,IF($J$9=16,'Jeunes Plants'!BA862,IF($J$9=17,'Jeunes Plants'!BB862,IF($J$9=18,'Jeunes Plants'!BC862,IF($J$9=19,'Jeunes Plants'!BD862,IF($J$9=20,'Jeunes Plants'!BE862,IF($J$9=21,'Jeunes Plants'!BF862,IF($J$9=22,'Jeunes Plants'!BG862,IF($J$9=23,'Jeunes Plants'!BH862,IF($J$9=24,'Jeunes Plants'!BI862,IF($J$9=25,'Jeunes Plants'!BJ862,IF($J$9=26,'Jeunes Plants'!BK862,IF($J$9=27,'Jeunes Plants'!BL862,IF($J$9=28,'Jeunes Plants'!BM862,IF($J$9=29,'Jeunes Plants'!BN862,IF($J$9=30,'Jeunes Plants'!BO862,IF($J$9=31,'Jeunes Plants'!BP862,IF($J$9=32,'Jeunes Plants'!BQ862,IF($J$9=33,'Jeunes Plants'!BR862,IF($J$9=34,'Jeunes Plants'!BS862,IF($J$9=35,'Jeunes Plants'!B12765,))))))))))))))))))))))))))))))))))))))))))))))))))))</f>
        <v>0</v>
      </c>
      <c r="K1165" s="103" t="str">
        <f>IF('Jeunes Plants'!R862=0,"","Erreur")</f>
        <v/>
      </c>
    </row>
    <row r="1166" spans="1:11" x14ac:dyDescent="0.25">
      <c r="A1166" s="103">
        <f>IF('Jeunes Plants'!A863&lt;&gt;"",'Jeunes Plants'!A863,"")</f>
        <v>15127</v>
      </c>
      <c r="B1166" s="103" t="str">
        <f>IF('Jeunes Plants'!L863&lt;&gt;"",'Jeunes Plants'!L863,"")</f>
        <v>S3B</v>
      </c>
      <c r="C1166" s="107" t="str">
        <f>IF('Jeunes Plants'!B863&lt;&gt;"",'Jeunes Plants'!B863,"")</f>
        <v>SAUGE GREGGI</v>
      </c>
      <c r="D1166" s="107" t="str">
        <f>IF('Jeunes Plants'!C863&lt;&gt;"",'Jeunes Plants'!C863,"")</f>
        <v>Amethyst Lips</v>
      </c>
      <c r="E1166" s="103">
        <f>IF('Jeunes Plants'!H863&lt;&gt;"",'Jeunes Plants'!H863,"")</f>
        <v>5</v>
      </c>
      <c r="F1166" s="103" t="str">
        <f>IF('Jeunes Plants'!E863&lt;&gt;"",'Jeunes Plants'!E863,"")</f>
        <v>B</v>
      </c>
      <c r="G1166" s="103" t="str">
        <f>IF('Jeunes Plants'!N863&lt;&gt;"",'Jeunes Plants'!N863,"")</f>
        <v>M3</v>
      </c>
      <c r="H1166" s="103" t="str">
        <f>IF('Jeunes Plants'!I863&lt;&gt;"",'Jeunes Plants'!I863,"")</f>
        <v>B</v>
      </c>
      <c r="I1166" s="103">
        <f>IF('Jeunes Plants'!J863&lt;&gt;"",'Jeunes Plants'!J863,"")</f>
        <v>0.09</v>
      </c>
      <c r="J1166" s="103">
        <f>IF($J$9=36,'Jeunes Plants'!U863,IF($J$9=37,'Jeunes Plants'!V863,IF($J$9=38,'Jeunes Plants'!W863,IF($J$9=39,'Jeunes Plants'!X863,IF($J$9=40,'Jeunes Plants'!Y863,IF($J$9=41,'Jeunes Plants'!Z863,IF($J$9=42,'Jeunes Plants'!AA863,IF($J$9=43,'Jeunes Plants'!AB863,IF($J$9=44,'Jeunes Plants'!AC863,IF($J$9=45,'Jeunes Plants'!AD863,IF($J$9=46,'Jeunes Plants'!AE863,IF($J$9=47,'Jeunes Plants'!AF863,IF($J$9=48,'Jeunes Plants'!AG863,IF($J$9=49,'Jeunes Plants'!AH863,IF($J$9=50,'Jeunes Plants'!AI863,IF($J$9=51,'Jeunes Plants'!AJ863,IF($J$9=52,'Jeunes Plants'!AK863,IF($J$9=1,'Jeunes Plants'!AL863,IF($J$9=2,'Jeunes Plants'!AM863,IF($J$9=3,'Jeunes Plants'!AN863,IF($J$9=4,'Jeunes Plants'!AO863,IF($J$9=5,'Jeunes Plants'!AP863,IF($J$9=6,'Jeunes Plants'!AQ863,IF($J$9=7,'Jeunes Plants'!AR863,IF($J$9=8,'Jeunes Plants'!AS863,IF($J$9=9,'Jeunes Plants'!AT863,IF($J$9=10,'Jeunes Plants'!AU863,IF($J$9=11,'Jeunes Plants'!AV863,IF($J$9=12,'Jeunes Plants'!AW863,IF($J$9=13,'Jeunes Plants'!AX863,IF($J$9=14,'Jeunes Plants'!AY863,IF($J$9=15,'Jeunes Plants'!AZ863,IF($J$9=16,'Jeunes Plants'!BA863,IF($J$9=17,'Jeunes Plants'!BB863,IF($J$9=18,'Jeunes Plants'!BC863,IF($J$9=19,'Jeunes Plants'!BD863,IF($J$9=20,'Jeunes Plants'!BE863,IF($J$9=21,'Jeunes Plants'!BF863,IF($J$9=22,'Jeunes Plants'!BG863,IF($J$9=23,'Jeunes Plants'!BH863,IF($J$9=24,'Jeunes Plants'!BI863,IF($J$9=25,'Jeunes Plants'!BJ863,IF($J$9=26,'Jeunes Plants'!BK863,IF($J$9=27,'Jeunes Plants'!BL863,IF($J$9=28,'Jeunes Plants'!BM863,IF($J$9=29,'Jeunes Plants'!BN863,IF($J$9=30,'Jeunes Plants'!BO863,IF($J$9=31,'Jeunes Plants'!BP863,IF($J$9=32,'Jeunes Plants'!BQ863,IF($J$9=33,'Jeunes Plants'!BR863,IF($J$9=34,'Jeunes Plants'!BS863,IF($J$9=35,'Jeunes Plants'!B12766,))))))))))))))))))))))))))))))))))))))))))))))))))))</f>
        <v>0</v>
      </c>
      <c r="K1166" s="103" t="str">
        <f>IF('Jeunes Plants'!R863=0,"","Erreur")</f>
        <v/>
      </c>
    </row>
    <row r="1167" spans="1:11" x14ac:dyDescent="0.25">
      <c r="A1167" s="103">
        <f>IF('Jeunes Plants'!A864&lt;&gt;"",'Jeunes Plants'!A864,"")</f>
        <v>23800</v>
      </c>
      <c r="B1167" s="103" t="str">
        <f>IF('Jeunes Plants'!L864&lt;&gt;"",'Jeunes Plants'!L864,"")</f>
        <v>S3B</v>
      </c>
      <c r="C1167" s="107" t="str">
        <f>IF('Jeunes Plants'!B864&lt;&gt;"",'Jeunes Plants'!B864,"")</f>
        <v>SAUGE GREGGI</v>
      </c>
      <c r="D1167" s="107" t="str">
        <f>IF('Jeunes Plants'!C864&lt;&gt;"",'Jeunes Plants'!C864,"")</f>
        <v>Belle de Loire</v>
      </c>
      <c r="E1167" s="103">
        <f>IF('Jeunes Plants'!H864&lt;&gt;"",'Jeunes Plants'!H864,"")</f>
        <v>5</v>
      </c>
      <c r="F1167" s="103" t="str">
        <f>IF('Jeunes Plants'!E864&lt;&gt;"",'Jeunes Plants'!E864,"")</f>
        <v>B</v>
      </c>
      <c r="G1167" s="103" t="str">
        <f>IF('Jeunes Plants'!N864&lt;&gt;"",'Jeunes Plants'!N864,"")</f>
        <v>M3</v>
      </c>
      <c r="H1167" s="103" t="str">
        <f>IF('Jeunes Plants'!I864&lt;&gt;"",'Jeunes Plants'!I864,"")</f>
        <v>B</v>
      </c>
      <c r="I1167" s="103">
        <f>IF('Jeunes Plants'!J864&lt;&gt;"",'Jeunes Plants'!J864,"")</f>
        <v>0.12</v>
      </c>
      <c r="J1167" s="103">
        <f>IF($J$9=36,'Jeunes Plants'!U864,IF($J$9=37,'Jeunes Plants'!V864,IF($J$9=38,'Jeunes Plants'!W864,IF($J$9=39,'Jeunes Plants'!X864,IF($J$9=40,'Jeunes Plants'!Y864,IF($J$9=41,'Jeunes Plants'!Z864,IF($J$9=42,'Jeunes Plants'!AA864,IF($J$9=43,'Jeunes Plants'!AB864,IF($J$9=44,'Jeunes Plants'!AC864,IF($J$9=45,'Jeunes Plants'!AD864,IF($J$9=46,'Jeunes Plants'!AE864,IF($J$9=47,'Jeunes Plants'!AF864,IF($J$9=48,'Jeunes Plants'!AG864,IF($J$9=49,'Jeunes Plants'!AH864,IF($J$9=50,'Jeunes Plants'!AI864,IF($J$9=51,'Jeunes Plants'!AJ864,IF($J$9=52,'Jeunes Plants'!AK864,IF($J$9=1,'Jeunes Plants'!AL864,IF($J$9=2,'Jeunes Plants'!AM864,IF($J$9=3,'Jeunes Plants'!AN864,IF($J$9=4,'Jeunes Plants'!AO864,IF($J$9=5,'Jeunes Plants'!AP864,IF($J$9=6,'Jeunes Plants'!AQ864,IF($J$9=7,'Jeunes Plants'!AR864,IF($J$9=8,'Jeunes Plants'!AS864,IF($J$9=9,'Jeunes Plants'!AT864,IF($J$9=10,'Jeunes Plants'!AU864,IF($J$9=11,'Jeunes Plants'!AV864,IF($J$9=12,'Jeunes Plants'!AW864,IF($J$9=13,'Jeunes Plants'!AX864,IF($J$9=14,'Jeunes Plants'!AY864,IF($J$9=15,'Jeunes Plants'!AZ864,IF($J$9=16,'Jeunes Plants'!BA864,IF($J$9=17,'Jeunes Plants'!BB864,IF($J$9=18,'Jeunes Plants'!BC864,IF($J$9=19,'Jeunes Plants'!BD864,IF($J$9=20,'Jeunes Plants'!BE864,IF($J$9=21,'Jeunes Plants'!BF864,IF($J$9=22,'Jeunes Plants'!BG864,IF($J$9=23,'Jeunes Plants'!BH864,IF($J$9=24,'Jeunes Plants'!BI864,IF($J$9=25,'Jeunes Plants'!BJ864,IF($J$9=26,'Jeunes Plants'!BK864,IF($J$9=27,'Jeunes Plants'!BL864,IF($J$9=28,'Jeunes Plants'!BM864,IF($J$9=29,'Jeunes Plants'!BN864,IF($J$9=30,'Jeunes Plants'!BO864,IF($J$9=31,'Jeunes Plants'!BP864,IF($J$9=32,'Jeunes Plants'!BQ864,IF($J$9=33,'Jeunes Plants'!BR864,IF($J$9=34,'Jeunes Plants'!BS864,IF($J$9=35,'Jeunes Plants'!B12767,))))))))))))))))))))))))))))))))))))))))))))))))))))</f>
        <v>0</v>
      </c>
      <c r="K1167" s="103" t="str">
        <f>IF('Jeunes Plants'!R864=0,"","Erreur")</f>
        <v/>
      </c>
    </row>
    <row r="1168" spans="1:11" x14ac:dyDescent="0.25">
      <c r="A1168" s="103">
        <f>IF('Jeunes Plants'!A865&lt;&gt;"",'Jeunes Plants'!A865,"")</f>
        <v>10919</v>
      </c>
      <c r="B1168" s="103" t="str">
        <f>IF('Jeunes Plants'!L865&lt;&gt;"",'Jeunes Plants'!L865,"")</f>
        <v>S3B</v>
      </c>
      <c r="C1168" s="107" t="str">
        <f>IF('Jeunes Plants'!B865&lt;&gt;"",'Jeunes Plants'!B865,"")</f>
        <v>SAUGE GREGGI</v>
      </c>
      <c r="D1168" s="107" t="str">
        <f>IF('Jeunes Plants'!C865&lt;&gt;"",'Jeunes Plants'!C865,"")</f>
        <v>Blanche</v>
      </c>
      <c r="E1168" s="103">
        <f>IF('Jeunes Plants'!H865&lt;&gt;"",'Jeunes Plants'!H865,"")</f>
        <v>5</v>
      </c>
      <c r="F1168" s="103" t="str">
        <f>IF('Jeunes Plants'!E865&lt;&gt;"",'Jeunes Plants'!E865,"")</f>
        <v>B</v>
      </c>
      <c r="G1168" s="103" t="str">
        <f>IF('Jeunes Plants'!N865&lt;&gt;"",'Jeunes Plants'!N865,"")</f>
        <v>M3</v>
      </c>
      <c r="H1168" s="103" t="str">
        <f>IF('Jeunes Plants'!I865&lt;&gt;"",'Jeunes Plants'!I865,"")</f>
        <v>B</v>
      </c>
      <c r="I1168" s="103" t="str">
        <f>IF('Jeunes Plants'!J865&lt;&gt;"",'Jeunes Plants'!J865,"")</f>
        <v/>
      </c>
      <c r="J1168" s="103">
        <f>IF($J$9=36,'Jeunes Plants'!U865,IF($J$9=37,'Jeunes Plants'!V865,IF($J$9=38,'Jeunes Plants'!W865,IF($J$9=39,'Jeunes Plants'!X865,IF($J$9=40,'Jeunes Plants'!Y865,IF($J$9=41,'Jeunes Plants'!Z865,IF($J$9=42,'Jeunes Plants'!AA865,IF($J$9=43,'Jeunes Plants'!AB865,IF($J$9=44,'Jeunes Plants'!AC865,IF($J$9=45,'Jeunes Plants'!AD865,IF($J$9=46,'Jeunes Plants'!AE865,IF($J$9=47,'Jeunes Plants'!AF865,IF($J$9=48,'Jeunes Plants'!AG865,IF($J$9=49,'Jeunes Plants'!AH865,IF($J$9=50,'Jeunes Plants'!AI865,IF($J$9=51,'Jeunes Plants'!AJ865,IF($J$9=52,'Jeunes Plants'!AK865,IF($J$9=1,'Jeunes Plants'!AL865,IF($J$9=2,'Jeunes Plants'!AM865,IF($J$9=3,'Jeunes Plants'!AN865,IF($J$9=4,'Jeunes Plants'!AO865,IF($J$9=5,'Jeunes Plants'!AP865,IF($J$9=6,'Jeunes Plants'!AQ865,IF($J$9=7,'Jeunes Plants'!AR865,IF($J$9=8,'Jeunes Plants'!AS865,IF($J$9=9,'Jeunes Plants'!AT865,IF($J$9=10,'Jeunes Plants'!AU865,IF($J$9=11,'Jeunes Plants'!AV865,IF($J$9=12,'Jeunes Plants'!AW865,IF($J$9=13,'Jeunes Plants'!AX865,IF($J$9=14,'Jeunes Plants'!AY865,IF($J$9=15,'Jeunes Plants'!AZ865,IF($J$9=16,'Jeunes Plants'!BA865,IF($J$9=17,'Jeunes Plants'!BB865,IF($J$9=18,'Jeunes Plants'!BC865,IF($J$9=19,'Jeunes Plants'!BD865,IF($J$9=20,'Jeunes Plants'!BE865,IF($J$9=21,'Jeunes Plants'!BF865,IF($J$9=22,'Jeunes Plants'!BG865,IF($J$9=23,'Jeunes Plants'!BH865,IF($J$9=24,'Jeunes Plants'!BI865,IF($J$9=25,'Jeunes Plants'!BJ865,IF($J$9=26,'Jeunes Plants'!BK865,IF($J$9=27,'Jeunes Plants'!BL865,IF($J$9=28,'Jeunes Plants'!BM865,IF($J$9=29,'Jeunes Plants'!BN865,IF($J$9=30,'Jeunes Plants'!BO865,IF($J$9=31,'Jeunes Plants'!BP865,IF($J$9=32,'Jeunes Plants'!BQ865,IF($J$9=33,'Jeunes Plants'!BR865,IF($J$9=34,'Jeunes Plants'!BS865,IF($J$9=35,'Jeunes Plants'!B12768,))))))))))))))))))))))))))))))))))))))))))))))))))))</f>
        <v>0</v>
      </c>
      <c r="K1168" s="103" t="str">
        <f>IF('Jeunes Plants'!R865=0,"","Erreur")</f>
        <v/>
      </c>
    </row>
    <row r="1169" spans="1:11" x14ac:dyDescent="0.25">
      <c r="A1169" s="103">
        <f>IF('Jeunes Plants'!A866&lt;&gt;"",'Jeunes Plants'!A866,"")</f>
        <v>10937</v>
      </c>
      <c r="B1169" s="103" t="str">
        <f>IF('Jeunes Plants'!L866&lt;&gt;"",'Jeunes Plants'!L866,"")</f>
        <v>S3B</v>
      </c>
      <c r="C1169" s="107" t="str">
        <f>IF('Jeunes Plants'!B866&lt;&gt;"",'Jeunes Plants'!B866,"")</f>
        <v>SAUGE GREGGI</v>
      </c>
      <c r="D1169" s="107" t="str">
        <f>IF('Jeunes Plants'!C866&lt;&gt;"",'Jeunes Plants'!C866,"")</f>
        <v>Bleu</v>
      </c>
      <c r="E1169" s="103">
        <f>IF('Jeunes Plants'!H866&lt;&gt;"",'Jeunes Plants'!H866,"")</f>
        <v>5</v>
      </c>
      <c r="F1169" s="103" t="str">
        <f>IF('Jeunes Plants'!E866&lt;&gt;"",'Jeunes Plants'!E866,"")</f>
        <v>B</v>
      </c>
      <c r="G1169" s="103" t="str">
        <f>IF('Jeunes Plants'!N866&lt;&gt;"",'Jeunes Plants'!N866,"")</f>
        <v>M3</v>
      </c>
      <c r="H1169" s="103" t="str">
        <f>IF('Jeunes Plants'!I866&lt;&gt;"",'Jeunes Plants'!I866,"")</f>
        <v>B</v>
      </c>
      <c r="I1169" s="103" t="str">
        <f>IF('Jeunes Plants'!J866&lt;&gt;"",'Jeunes Plants'!J866,"")</f>
        <v/>
      </c>
      <c r="J1169" s="103">
        <f>IF($J$9=36,'Jeunes Plants'!U866,IF($J$9=37,'Jeunes Plants'!V866,IF($J$9=38,'Jeunes Plants'!W866,IF($J$9=39,'Jeunes Plants'!X866,IF($J$9=40,'Jeunes Plants'!Y866,IF($J$9=41,'Jeunes Plants'!Z866,IF($J$9=42,'Jeunes Plants'!AA866,IF($J$9=43,'Jeunes Plants'!AB866,IF($J$9=44,'Jeunes Plants'!AC866,IF($J$9=45,'Jeunes Plants'!AD866,IF($J$9=46,'Jeunes Plants'!AE866,IF($J$9=47,'Jeunes Plants'!AF866,IF($J$9=48,'Jeunes Plants'!AG866,IF($J$9=49,'Jeunes Plants'!AH866,IF($J$9=50,'Jeunes Plants'!AI866,IF($J$9=51,'Jeunes Plants'!AJ866,IF($J$9=52,'Jeunes Plants'!AK866,IF($J$9=1,'Jeunes Plants'!AL866,IF($J$9=2,'Jeunes Plants'!AM866,IF($J$9=3,'Jeunes Plants'!AN866,IF($J$9=4,'Jeunes Plants'!AO866,IF($J$9=5,'Jeunes Plants'!AP866,IF($J$9=6,'Jeunes Plants'!AQ866,IF($J$9=7,'Jeunes Plants'!AR866,IF($J$9=8,'Jeunes Plants'!AS866,IF($J$9=9,'Jeunes Plants'!AT866,IF($J$9=10,'Jeunes Plants'!AU866,IF($J$9=11,'Jeunes Plants'!AV866,IF($J$9=12,'Jeunes Plants'!AW866,IF($J$9=13,'Jeunes Plants'!AX866,IF($J$9=14,'Jeunes Plants'!AY866,IF($J$9=15,'Jeunes Plants'!AZ866,IF($J$9=16,'Jeunes Plants'!BA866,IF($J$9=17,'Jeunes Plants'!BB866,IF($J$9=18,'Jeunes Plants'!BC866,IF($J$9=19,'Jeunes Plants'!BD866,IF($J$9=20,'Jeunes Plants'!BE866,IF($J$9=21,'Jeunes Plants'!BF866,IF($J$9=22,'Jeunes Plants'!BG866,IF($J$9=23,'Jeunes Plants'!BH866,IF($J$9=24,'Jeunes Plants'!BI866,IF($J$9=25,'Jeunes Plants'!BJ866,IF($J$9=26,'Jeunes Plants'!BK866,IF($J$9=27,'Jeunes Plants'!BL866,IF($J$9=28,'Jeunes Plants'!BM866,IF($J$9=29,'Jeunes Plants'!BN866,IF($J$9=30,'Jeunes Plants'!BO866,IF($J$9=31,'Jeunes Plants'!BP866,IF($J$9=32,'Jeunes Plants'!BQ866,IF($J$9=33,'Jeunes Plants'!BR866,IF($J$9=34,'Jeunes Plants'!BS866,IF($J$9=35,'Jeunes Plants'!B12769,))))))))))))))))))))))))))))))))))))))))))))))))))))</f>
        <v>0</v>
      </c>
      <c r="K1169" s="103" t="str">
        <f>IF('Jeunes Plants'!R866=0,"","Erreur")</f>
        <v/>
      </c>
    </row>
    <row r="1170" spans="1:11" x14ac:dyDescent="0.25">
      <c r="A1170" s="103">
        <f>IF('Jeunes Plants'!A867&lt;&gt;"",'Jeunes Plants'!A867,"")</f>
        <v>15302</v>
      </c>
      <c r="B1170" s="103" t="str">
        <f>IF('Jeunes Plants'!L867&lt;&gt;"",'Jeunes Plants'!L867,"")</f>
        <v>S3B</v>
      </c>
      <c r="C1170" s="107" t="str">
        <f>IF('Jeunes Plants'!B867&lt;&gt;"",'Jeunes Plants'!B867,"")</f>
        <v>SAUGE GREGGI</v>
      </c>
      <c r="D1170" s="107" t="str">
        <f>IF('Jeunes Plants'!C867&lt;&gt;"",'Jeunes Plants'!C867,"")</f>
        <v>Bordeaux</v>
      </c>
      <c r="E1170" s="103">
        <f>IF('Jeunes Plants'!H867&lt;&gt;"",'Jeunes Plants'!H867,"")</f>
        <v>5</v>
      </c>
      <c r="F1170" s="103" t="str">
        <f>IF('Jeunes Plants'!E867&lt;&gt;"",'Jeunes Plants'!E867,"")</f>
        <v>B</v>
      </c>
      <c r="G1170" s="103" t="str">
        <f>IF('Jeunes Plants'!N867&lt;&gt;"",'Jeunes Plants'!N867,"")</f>
        <v>M3</v>
      </c>
      <c r="H1170" s="103" t="str">
        <f>IF('Jeunes Plants'!I867&lt;&gt;"",'Jeunes Plants'!I867,"")</f>
        <v>B</v>
      </c>
      <c r="I1170" s="103" t="str">
        <f>IF('Jeunes Plants'!J867&lt;&gt;"",'Jeunes Plants'!J867,"")</f>
        <v/>
      </c>
      <c r="J1170" s="103">
        <f>IF($J$9=36,'Jeunes Plants'!U867,IF($J$9=37,'Jeunes Plants'!V867,IF($J$9=38,'Jeunes Plants'!W867,IF($J$9=39,'Jeunes Plants'!X867,IF($J$9=40,'Jeunes Plants'!Y867,IF($J$9=41,'Jeunes Plants'!Z867,IF($J$9=42,'Jeunes Plants'!AA867,IF($J$9=43,'Jeunes Plants'!AB867,IF($J$9=44,'Jeunes Plants'!AC867,IF($J$9=45,'Jeunes Plants'!AD867,IF($J$9=46,'Jeunes Plants'!AE867,IF($J$9=47,'Jeunes Plants'!AF867,IF($J$9=48,'Jeunes Plants'!AG867,IF($J$9=49,'Jeunes Plants'!AH867,IF($J$9=50,'Jeunes Plants'!AI867,IF($J$9=51,'Jeunes Plants'!AJ867,IF($J$9=52,'Jeunes Plants'!AK867,IF($J$9=1,'Jeunes Plants'!AL867,IF($J$9=2,'Jeunes Plants'!AM867,IF($J$9=3,'Jeunes Plants'!AN867,IF($J$9=4,'Jeunes Plants'!AO867,IF($J$9=5,'Jeunes Plants'!AP867,IF($J$9=6,'Jeunes Plants'!AQ867,IF($J$9=7,'Jeunes Plants'!AR867,IF($J$9=8,'Jeunes Plants'!AS867,IF($J$9=9,'Jeunes Plants'!AT867,IF($J$9=10,'Jeunes Plants'!AU867,IF($J$9=11,'Jeunes Plants'!AV867,IF($J$9=12,'Jeunes Plants'!AW867,IF($J$9=13,'Jeunes Plants'!AX867,IF($J$9=14,'Jeunes Plants'!AY867,IF($J$9=15,'Jeunes Plants'!AZ867,IF($J$9=16,'Jeunes Plants'!BA867,IF($J$9=17,'Jeunes Plants'!BB867,IF($J$9=18,'Jeunes Plants'!BC867,IF($J$9=19,'Jeunes Plants'!BD867,IF($J$9=20,'Jeunes Plants'!BE867,IF($J$9=21,'Jeunes Plants'!BF867,IF($J$9=22,'Jeunes Plants'!BG867,IF($J$9=23,'Jeunes Plants'!BH867,IF($J$9=24,'Jeunes Plants'!BI867,IF($J$9=25,'Jeunes Plants'!BJ867,IF($J$9=26,'Jeunes Plants'!BK867,IF($J$9=27,'Jeunes Plants'!BL867,IF($J$9=28,'Jeunes Plants'!BM867,IF($J$9=29,'Jeunes Plants'!BN867,IF($J$9=30,'Jeunes Plants'!BO867,IF($J$9=31,'Jeunes Plants'!BP867,IF($J$9=32,'Jeunes Plants'!BQ867,IF($J$9=33,'Jeunes Plants'!BR867,IF($J$9=34,'Jeunes Plants'!BS867,IF($J$9=35,'Jeunes Plants'!B12770,))))))))))))))))))))))))))))))))))))))))))))))))))))</f>
        <v>0</v>
      </c>
      <c r="K1170" s="103" t="str">
        <f>IF('Jeunes Plants'!R867=0,"","Erreur")</f>
        <v/>
      </c>
    </row>
    <row r="1171" spans="1:11" x14ac:dyDescent="0.25">
      <c r="A1171" s="103">
        <f>IF('Jeunes Plants'!A868&lt;&gt;"",'Jeunes Plants'!A868,"")</f>
        <v>22935</v>
      </c>
      <c r="B1171" s="103" t="str">
        <f>IF('Jeunes Plants'!L868&lt;&gt;"",'Jeunes Plants'!L868,"")</f>
        <v>S3B</v>
      </c>
      <c r="C1171" s="107" t="str">
        <f>IF('Jeunes Plants'!B868&lt;&gt;"",'Jeunes Plants'!B868,"")</f>
        <v>SAUGE GREGGI</v>
      </c>
      <c r="D1171" s="107" t="str">
        <f>IF('Jeunes Plants'!C868&lt;&gt;"",'Jeunes Plants'!C868,"")</f>
        <v>Cherry Lips</v>
      </c>
      <c r="E1171" s="103">
        <f>IF('Jeunes Plants'!H868&lt;&gt;"",'Jeunes Plants'!H868,"")</f>
        <v>5</v>
      </c>
      <c r="F1171" s="103" t="str">
        <f>IF('Jeunes Plants'!E868&lt;&gt;"",'Jeunes Plants'!E868,"")</f>
        <v>B</v>
      </c>
      <c r="G1171" s="103" t="str">
        <f>IF('Jeunes Plants'!N868&lt;&gt;"",'Jeunes Plants'!N868,"")</f>
        <v>M3</v>
      </c>
      <c r="H1171" s="103" t="str">
        <f>IF('Jeunes Plants'!I868&lt;&gt;"",'Jeunes Plants'!I868,"")</f>
        <v>B</v>
      </c>
      <c r="I1171" s="103">
        <f>IF('Jeunes Plants'!J868&lt;&gt;"",'Jeunes Plants'!J868,"")</f>
        <v>0.09</v>
      </c>
      <c r="J1171" s="103">
        <f>IF($J$9=36,'Jeunes Plants'!U868,IF($J$9=37,'Jeunes Plants'!V868,IF($J$9=38,'Jeunes Plants'!W868,IF($J$9=39,'Jeunes Plants'!X868,IF($J$9=40,'Jeunes Plants'!Y868,IF($J$9=41,'Jeunes Plants'!Z868,IF($J$9=42,'Jeunes Plants'!AA868,IF($J$9=43,'Jeunes Plants'!AB868,IF($J$9=44,'Jeunes Plants'!AC868,IF($J$9=45,'Jeunes Plants'!AD868,IF($J$9=46,'Jeunes Plants'!AE868,IF($J$9=47,'Jeunes Plants'!AF868,IF($J$9=48,'Jeunes Plants'!AG868,IF($J$9=49,'Jeunes Plants'!AH868,IF($J$9=50,'Jeunes Plants'!AI868,IF($J$9=51,'Jeunes Plants'!AJ868,IF($J$9=52,'Jeunes Plants'!AK868,IF($J$9=1,'Jeunes Plants'!AL868,IF($J$9=2,'Jeunes Plants'!AM868,IF($J$9=3,'Jeunes Plants'!AN868,IF($J$9=4,'Jeunes Plants'!AO868,IF($J$9=5,'Jeunes Plants'!AP868,IF($J$9=6,'Jeunes Plants'!AQ868,IF($J$9=7,'Jeunes Plants'!AR868,IF($J$9=8,'Jeunes Plants'!AS868,IF($J$9=9,'Jeunes Plants'!AT868,IF($J$9=10,'Jeunes Plants'!AU868,IF($J$9=11,'Jeunes Plants'!AV868,IF($J$9=12,'Jeunes Plants'!AW868,IF($J$9=13,'Jeunes Plants'!AX868,IF($J$9=14,'Jeunes Plants'!AY868,IF($J$9=15,'Jeunes Plants'!AZ868,IF($J$9=16,'Jeunes Plants'!BA868,IF($J$9=17,'Jeunes Plants'!BB868,IF($J$9=18,'Jeunes Plants'!BC868,IF($J$9=19,'Jeunes Plants'!BD868,IF($J$9=20,'Jeunes Plants'!BE868,IF($J$9=21,'Jeunes Plants'!BF868,IF($J$9=22,'Jeunes Plants'!BG868,IF($J$9=23,'Jeunes Plants'!BH868,IF($J$9=24,'Jeunes Plants'!BI868,IF($J$9=25,'Jeunes Plants'!BJ868,IF($J$9=26,'Jeunes Plants'!BK868,IF($J$9=27,'Jeunes Plants'!BL868,IF($J$9=28,'Jeunes Plants'!BM868,IF($J$9=29,'Jeunes Plants'!BN868,IF($J$9=30,'Jeunes Plants'!BO868,IF($J$9=31,'Jeunes Plants'!BP868,IF($J$9=32,'Jeunes Plants'!BQ868,IF($J$9=33,'Jeunes Plants'!BR868,IF($J$9=34,'Jeunes Plants'!BS868,IF($J$9=35,'Jeunes Plants'!B12771,))))))))))))))))))))))))))))))))))))))))))))))))))))</f>
        <v>0</v>
      </c>
      <c r="K1171" s="103" t="str">
        <f>IF('Jeunes Plants'!R868=0,"","Erreur")</f>
        <v/>
      </c>
    </row>
    <row r="1172" spans="1:11" x14ac:dyDescent="0.25">
      <c r="A1172" s="103">
        <f>IF('Jeunes Plants'!A869&lt;&gt;"",'Jeunes Plants'!A869,"")</f>
        <v>25210</v>
      </c>
      <c r="B1172" s="103" t="str">
        <f>IF('Jeunes Plants'!L869&lt;&gt;"",'Jeunes Plants'!L869,"")</f>
        <v>S3B</v>
      </c>
      <c r="C1172" s="107" t="str">
        <f>IF('Jeunes Plants'!B869&lt;&gt;"",'Jeunes Plants'!B869,"")</f>
        <v>SAUGE GREGGI</v>
      </c>
      <c r="D1172" s="107" t="str">
        <f>IF('Jeunes Plants'!C869&lt;&gt;"",'Jeunes Plants'!C869,"")</f>
        <v>Desert Blaze</v>
      </c>
      <c r="E1172" s="103">
        <f>IF('Jeunes Plants'!H869&lt;&gt;"",'Jeunes Plants'!H869,"")</f>
        <v>5</v>
      </c>
      <c r="F1172" s="103" t="str">
        <f>IF('Jeunes Plants'!E869&lt;&gt;"",'Jeunes Plants'!E869,"")</f>
        <v>B</v>
      </c>
      <c r="G1172" s="103" t="str">
        <f>IF('Jeunes Plants'!N869&lt;&gt;"",'Jeunes Plants'!N869,"")</f>
        <v>M3</v>
      </c>
      <c r="H1172" s="103" t="str">
        <f>IF('Jeunes Plants'!I869&lt;&gt;"",'Jeunes Plants'!I869,"")</f>
        <v>B</v>
      </c>
      <c r="I1172" s="103" t="str">
        <f>IF('Jeunes Plants'!J869&lt;&gt;"",'Jeunes Plants'!J869,"")</f>
        <v/>
      </c>
      <c r="J1172" s="103">
        <f>IF($J$9=36,'Jeunes Plants'!U869,IF($J$9=37,'Jeunes Plants'!V869,IF($J$9=38,'Jeunes Plants'!W869,IF($J$9=39,'Jeunes Plants'!X869,IF($J$9=40,'Jeunes Plants'!Y869,IF($J$9=41,'Jeunes Plants'!Z869,IF($J$9=42,'Jeunes Plants'!AA869,IF($J$9=43,'Jeunes Plants'!AB869,IF($J$9=44,'Jeunes Plants'!AC869,IF($J$9=45,'Jeunes Plants'!AD869,IF($J$9=46,'Jeunes Plants'!AE869,IF($J$9=47,'Jeunes Plants'!AF869,IF($J$9=48,'Jeunes Plants'!AG869,IF($J$9=49,'Jeunes Plants'!AH869,IF($J$9=50,'Jeunes Plants'!AI869,IF($J$9=51,'Jeunes Plants'!AJ869,IF($J$9=52,'Jeunes Plants'!AK869,IF($J$9=1,'Jeunes Plants'!AL869,IF($J$9=2,'Jeunes Plants'!AM869,IF($J$9=3,'Jeunes Plants'!AN869,IF($J$9=4,'Jeunes Plants'!AO869,IF($J$9=5,'Jeunes Plants'!AP869,IF($J$9=6,'Jeunes Plants'!AQ869,IF($J$9=7,'Jeunes Plants'!AR869,IF($J$9=8,'Jeunes Plants'!AS869,IF($J$9=9,'Jeunes Plants'!AT869,IF($J$9=10,'Jeunes Plants'!AU869,IF($J$9=11,'Jeunes Plants'!AV869,IF($J$9=12,'Jeunes Plants'!AW869,IF($J$9=13,'Jeunes Plants'!AX869,IF($J$9=14,'Jeunes Plants'!AY869,IF($J$9=15,'Jeunes Plants'!AZ869,IF($J$9=16,'Jeunes Plants'!BA869,IF($J$9=17,'Jeunes Plants'!BB869,IF($J$9=18,'Jeunes Plants'!BC869,IF($J$9=19,'Jeunes Plants'!BD869,IF($J$9=20,'Jeunes Plants'!BE869,IF($J$9=21,'Jeunes Plants'!BF869,IF($J$9=22,'Jeunes Plants'!BG869,IF($J$9=23,'Jeunes Plants'!BH869,IF($J$9=24,'Jeunes Plants'!BI869,IF($J$9=25,'Jeunes Plants'!BJ869,IF($J$9=26,'Jeunes Plants'!BK869,IF($J$9=27,'Jeunes Plants'!BL869,IF($J$9=28,'Jeunes Plants'!BM869,IF($J$9=29,'Jeunes Plants'!BN869,IF($J$9=30,'Jeunes Plants'!BO869,IF($J$9=31,'Jeunes Plants'!BP869,IF($J$9=32,'Jeunes Plants'!BQ869,IF($J$9=33,'Jeunes Plants'!BR869,IF($J$9=34,'Jeunes Plants'!BS869,IF($J$9=35,'Jeunes Plants'!B12772,))))))))))))))))))))))))))))))))))))))))))))))))))))</f>
        <v>0</v>
      </c>
      <c r="K1172" s="103" t="str">
        <f>IF('Jeunes Plants'!R869=0,"","Erreur")</f>
        <v/>
      </c>
    </row>
    <row r="1173" spans="1:11" x14ac:dyDescent="0.25">
      <c r="A1173" s="103">
        <f>IF('Jeunes Plants'!A870&lt;&gt;"",'Jeunes Plants'!A870,"")</f>
        <v>10022</v>
      </c>
      <c r="B1173" s="103" t="str">
        <f>IF('Jeunes Plants'!L870&lt;&gt;"",'Jeunes Plants'!L870,"")</f>
        <v>S3B</v>
      </c>
      <c r="C1173" s="107" t="str">
        <f>IF('Jeunes Plants'!B870&lt;&gt;"",'Jeunes Plants'!B870,"")</f>
        <v>SAUGE GREGGI</v>
      </c>
      <c r="D1173" s="107" t="str">
        <f>IF('Jeunes Plants'!C870&lt;&gt;"",'Jeunes Plants'!C870,"")</f>
        <v>Jaune</v>
      </c>
      <c r="E1173" s="103">
        <f>IF('Jeunes Plants'!H870&lt;&gt;"",'Jeunes Plants'!H870,"")</f>
        <v>5</v>
      </c>
      <c r="F1173" s="103" t="str">
        <f>IF('Jeunes Plants'!E870&lt;&gt;"",'Jeunes Plants'!E870,"")</f>
        <v>B</v>
      </c>
      <c r="G1173" s="103" t="str">
        <f>IF('Jeunes Plants'!N870&lt;&gt;"",'Jeunes Plants'!N870,"")</f>
        <v>M3</v>
      </c>
      <c r="H1173" s="103" t="str">
        <f>IF('Jeunes Plants'!I870&lt;&gt;"",'Jeunes Plants'!I870,"")</f>
        <v>B</v>
      </c>
      <c r="I1173" s="103" t="str">
        <f>IF('Jeunes Plants'!J870&lt;&gt;"",'Jeunes Plants'!J870,"")</f>
        <v/>
      </c>
      <c r="J1173" s="103">
        <f>IF($J$9=36,'Jeunes Plants'!U870,IF($J$9=37,'Jeunes Plants'!V870,IF($J$9=38,'Jeunes Plants'!W870,IF($J$9=39,'Jeunes Plants'!X870,IF($J$9=40,'Jeunes Plants'!Y870,IF($J$9=41,'Jeunes Plants'!Z870,IF($J$9=42,'Jeunes Plants'!AA870,IF($J$9=43,'Jeunes Plants'!AB870,IF($J$9=44,'Jeunes Plants'!AC870,IF($J$9=45,'Jeunes Plants'!AD870,IF($J$9=46,'Jeunes Plants'!AE870,IF($J$9=47,'Jeunes Plants'!AF870,IF($J$9=48,'Jeunes Plants'!AG870,IF($J$9=49,'Jeunes Plants'!AH870,IF($J$9=50,'Jeunes Plants'!AI870,IF($J$9=51,'Jeunes Plants'!AJ870,IF($J$9=52,'Jeunes Plants'!AK870,IF($J$9=1,'Jeunes Plants'!AL870,IF($J$9=2,'Jeunes Plants'!AM870,IF($J$9=3,'Jeunes Plants'!AN870,IF($J$9=4,'Jeunes Plants'!AO870,IF($J$9=5,'Jeunes Plants'!AP870,IF($J$9=6,'Jeunes Plants'!AQ870,IF($J$9=7,'Jeunes Plants'!AR870,IF($J$9=8,'Jeunes Plants'!AS870,IF($J$9=9,'Jeunes Plants'!AT870,IF($J$9=10,'Jeunes Plants'!AU870,IF($J$9=11,'Jeunes Plants'!AV870,IF($J$9=12,'Jeunes Plants'!AW870,IF($J$9=13,'Jeunes Plants'!AX870,IF($J$9=14,'Jeunes Plants'!AY870,IF($J$9=15,'Jeunes Plants'!AZ870,IF($J$9=16,'Jeunes Plants'!BA870,IF($J$9=17,'Jeunes Plants'!BB870,IF($J$9=18,'Jeunes Plants'!BC870,IF($J$9=19,'Jeunes Plants'!BD870,IF($J$9=20,'Jeunes Plants'!BE870,IF($J$9=21,'Jeunes Plants'!BF870,IF($J$9=22,'Jeunes Plants'!BG870,IF($J$9=23,'Jeunes Plants'!BH870,IF($J$9=24,'Jeunes Plants'!BI870,IF($J$9=25,'Jeunes Plants'!BJ870,IF($J$9=26,'Jeunes Plants'!BK870,IF($J$9=27,'Jeunes Plants'!BL870,IF($J$9=28,'Jeunes Plants'!BM870,IF($J$9=29,'Jeunes Plants'!BN870,IF($J$9=30,'Jeunes Plants'!BO870,IF($J$9=31,'Jeunes Plants'!BP870,IF($J$9=32,'Jeunes Plants'!BQ870,IF($J$9=33,'Jeunes Plants'!BR870,IF($J$9=34,'Jeunes Plants'!BS870,IF($J$9=35,'Jeunes Plants'!B12773,))))))))))))))))))))))))))))))))))))))))))))))))))))</f>
        <v>0</v>
      </c>
      <c r="K1173" s="103" t="str">
        <f>IF('Jeunes Plants'!R870=0,"","Erreur")</f>
        <v/>
      </c>
    </row>
    <row r="1174" spans="1:11" x14ac:dyDescent="0.25">
      <c r="A1174" s="103">
        <f>IF('Jeunes Plants'!A871&lt;&gt;"",'Jeunes Plants'!A871,"")</f>
        <v>14499</v>
      </c>
      <c r="B1174" s="103" t="str">
        <f>IF('Jeunes Plants'!L871&lt;&gt;"",'Jeunes Plants'!L871,"")</f>
        <v>S3B</v>
      </c>
      <c r="C1174" s="107" t="str">
        <f>IF('Jeunes Plants'!B871&lt;&gt;"",'Jeunes Plants'!B871,"")</f>
        <v>SAUGE GREGGI</v>
      </c>
      <c r="D1174" s="107" t="str">
        <f>IF('Jeunes Plants'!C871&lt;&gt;"",'Jeunes Plants'!C871,"")</f>
        <v>Joy</v>
      </c>
      <c r="E1174" s="103">
        <f>IF('Jeunes Plants'!H871&lt;&gt;"",'Jeunes Plants'!H871,"")</f>
        <v>5</v>
      </c>
      <c r="F1174" s="103" t="str">
        <f>IF('Jeunes Plants'!E871&lt;&gt;"",'Jeunes Plants'!E871,"")</f>
        <v>B</v>
      </c>
      <c r="G1174" s="103" t="str">
        <f>IF('Jeunes Plants'!N871&lt;&gt;"",'Jeunes Plants'!N871,"")</f>
        <v>M3</v>
      </c>
      <c r="H1174" s="103" t="str">
        <f>IF('Jeunes Plants'!I871&lt;&gt;"",'Jeunes Plants'!I871,"")</f>
        <v>B</v>
      </c>
      <c r="I1174" s="103" t="str">
        <f>IF('Jeunes Plants'!J871&lt;&gt;"",'Jeunes Plants'!J871,"")</f>
        <v/>
      </c>
      <c r="J1174" s="103">
        <f>IF($J$9=36,'Jeunes Plants'!U871,IF($J$9=37,'Jeunes Plants'!V871,IF($J$9=38,'Jeunes Plants'!W871,IF($J$9=39,'Jeunes Plants'!X871,IF($J$9=40,'Jeunes Plants'!Y871,IF($J$9=41,'Jeunes Plants'!Z871,IF($J$9=42,'Jeunes Plants'!AA871,IF($J$9=43,'Jeunes Plants'!AB871,IF($J$9=44,'Jeunes Plants'!AC871,IF($J$9=45,'Jeunes Plants'!AD871,IF($J$9=46,'Jeunes Plants'!AE871,IF($J$9=47,'Jeunes Plants'!AF871,IF($J$9=48,'Jeunes Plants'!AG871,IF($J$9=49,'Jeunes Plants'!AH871,IF($J$9=50,'Jeunes Plants'!AI871,IF($J$9=51,'Jeunes Plants'!AJ871,IF($J$9=52,'Jeunes Plants'!AK871,IF($J$9=1,'Jeunes Plants'!AL871,IF($J$9=2,'Jeunes Plants'!AM871,IF($J$9=3,'Jeunes Plants'!AN871,IF($J$9=4,'Jeunes Plants'!AO871,IF($J$9=5,'Jeunes Plants'!AP871,IF($J$9=6,'Jeunes Plants'!AQ871,IF($J$9=7,'Jeunes Plants'!AR871,IF($J$9=8,'Jeunes Plants'!AS871,IF($J$9=9,'Jeunes Plants'!AT871,IF($J$9=10,'Jeunes Plants'!AU871,IF($J$9=11,'Jeunes Plants'!AV871,IF($J$9=12,'Jeunes Plants'!AW871,IF($J$9=13,'Jeunes Plants'!AX871,IF($J$9=14,'Jeunes Plants'!AY871,IF($J$9=15,'Jeunes Plants'!AZ871,IF($J$9=16,'Jeunes Plants'!BA871,IF($J$9=17,'Jeunes Plants'!BB871,IF($J$9=18,'Jeunes Plants'!BC871,IF($J$9=19,'Jeunes Plants'!BD871,IF($J$9=20,'Jeunes Plants'!BE871,IF($J$9=21,'Jeunes Plants'!BF871,IF($J$9=22,'Jeunes Plants'!BG871,IF($J$9=23,'Jeunes Plants'!BH871,IF($J$9=24,'Jeunes Plants'!BI871,IF($J$9=25,'Jeunes Plants'!BJ871,IF($J$9=26,'Jeunes Plants'!BK871,IF($J$9=27,'Jeunes Plants'!BL871,IF($J$9=28,'Jeunes Plants'!BM871,IF($J$9=29,'Jeunes Plants'!BN871,IF($J$9=30,'Jeunes Plants'!BO871,IF($J$9=31,'Jeunes Plants'!BP871,IF($J$9=32,'Jeunes Plants'!BQ871,IF($J$9=33,'Jeunes Plants'!BR871,IF($J$9=34,'Jeunes Plants'!BS871,IF($J$9=35,'Jeunes Plants'!B12774,))))))))))))))))))))))))))))))))))))))))))))))))))))</f>
        <v>0</v>
      </c>
      <c r="K1174" s="103" t="str">
        <f>IF('Jeunes Plants'!R871=0,"","Erreur")</f>
        <v/>
      </c>
    </row>
    <row r="1175" spans="1:11" x14ac:dyDescent="0.25">
      <c r="A1175" s="103">
        <f>IF('Jeunes Plants'!A872&lt;&gt;"",'Jeunes Plants'!A872,"")</f>
        <v>26021</v>
      </c>
      <c r="B1175" s="103" t="str">
        <f>IF('Jeunes Plants'!L872&lt;&gt;"",'Jeunes Plants'!L872,"")</f>
        <v>S3B</v>
      </c>
      <c r="C1175" s="107" t="str">
        <f>IF('Jeunes Plants'!B872&lt;&gt;"",'Jeunes Plants'!B872,"")</f>
        <v>SAUGE GREGGI</v>
      </c>
      <c r="D1175" s="107" t="str">
        <f>IF('Jeunes Plants'!C872&lt;&gt;"",'Jeunes Plants'!C872,"")</f>
        <v>Lipstick</v>
      </c>
      <c r="E1175" s="103">
        <f>IF('Jeunes Plants'!H872&lt;&gt;"",'Jeunes Plants'!H872,"")</f>
        <v>5</v>
      </c>
      <c r="F1175" s="103" t="str">
        <f>IF('Jeunes Plants'!E872&lt;&gt;"",'Jeunes Plants'!E872,"")</f>
        <v>B</v>
      </c>
      <c r="G1175" s="103" t="str">
        <f>IF('Jeunes Plants'!N872&lt;&gt;"",'Jeunes Plants'!N872,"")</f>
        <v>M3</v>
      </c>
      <c r="H1175" s="103" t="str">
        <f>IF('Jeunes Plants'!I872&lt;&gt;"",'Jeunes Plants'!I872,"")</f>
        <v>B</v>
      </c>
      <c r="I1175" s="103" t="str">
        <f>IF('Jeunes Plants'!J872&lt;&gt;"",'Jeunes Plants'!J872,"")</f>
        <v/>
      </c>
      <c r="J1175" s="103">
        <f>IF($J$9=36,'Jeunes Plants'!U872,IF($J$9=37,'Jeunes Plants'!V872,IF($J$9=38,'Jeunes Plants'!W872,IF($J$9=39,'Jeunes Plants'!X872,IF($J$9=40,'Jeunes Plants'!Y872,IF($J$9=41,'Jeunes Plants'!Z872,IF($J$9=42,'Jeunes Plants'!AA872,IF($J$9=43,'Jeunes Plants'!AB872,IF($J$9=44,'Jeunes Plants'!AC872,IF($J$9=45,'Jeunes Plants'!AD872,IF($J$9=46,'Jeunes Plants'!AE872,IF($J$9=47,'Jeunes Plants'!AF872,IF($J$9=48,'Jeunes Plants'!AG872,IF($J$9=49,'Jeunes Plants'!AH872,IF($J$9=50,'Jeunes Plants'!AI872,IF($J$9=51,'Jeunes Plants'!AJ872,IF($J$9=52,'Jeunes Plants'!AK872,IF($J$9=1,'Jeunes Plants'!AL872,IF($J$9=2,'Jeunes Plants'!AM872,IF($J$9=3,'Jeunes Plants'!AN872,IF($J$9=4,'Jeunes Plants'!AO872,IF($J$9=5,'Jeunes Plants'!AP872,IF($J$9=6,'Jeunes Plants'!AQ872,IF($J$9=7,'Jeunes Plants'!AR872,IF($J$9=8,'Jeunes Plants'!AS872,IF($J$9=9,'Jeunes Plants'!AT872,IF($J$9=10,'Jeunes Plants'!AU872,IF($J$9=11,'Jeunes Plants'!AV872,IF($J$9=12,'Jeunes Plants'!AW872,IF($J$9=13,'Jeunes Plants'!AX872,IF($J$9=14,'Jeunes Plants'!AY872,IF($J$9=15,'Jeunes Plants'!AZ872,IF($J$9=16,'Jeunes Plants'!BA872,IF($J$9=17,'Jeunes Plants'!BB872,IF($J$9=18,'Jeunes Plants'!BC872,IF($J$9=19,'Jeunes Plants'!BD872,IF($J$9=20,'Jeunes Plants'!BE872,IF($J$9=21,'Jeunes Plants'!BF872,IF($J$9=22,'Jeunes Plants'!BG872,IF($J$9=23,'Jeunes Plants'!BH872,IF($J$9=24,'Jeunes Plants'!BI872,IF($J$9=25,'Jeunes Plants'!BJ872,IF($J$9=26,'Jeunes Plants'!BK872,IF($J$9=27,'Jeunes Plants'!BL872,IF($J$9=28,'Jeunes Plants'!BM872,IF($J$9=29,'Jeunes Plants'!BN872,IF($J$9=30,'Jeunes Plants'!BO872,IF($J$9=31,'Jeunes Plants'!BP872,IF($J$9=32,'Jeunes Plants'!BQ872,IF($J$9=33,'Jeunes Plants'!BR872,IF($J$9=34,'Jeunes Plants'!BS872,IF($J$9=35,'Jeunes Plants'!B12775,))))))))))))))))))))))))))))))))))))))))))))))))))))</f>
        <v>0</v>
      </c>
      <c r="K1175" s="103" t="str">
        <f>IF('Jeunes Plants'!R872=0,"","Erreur")</f>
        <v/>
      </c>
    </row>
    <row r="1176" spans="1:11" x14ac:dyDescent="0.25">
      <c r="A1176" s="103">
        <f>IF('Jeunes Plants'!A873&lt;&gt;"",'Jeunes Plants'!A873,"")</f>
        <v>3770</v>
      </c>
      <c r="B1176" s="103" t="str">
        <f>IF('Jeunes Plants'!L873&lt;&gt;"",'Jeunes Plants'!L873,"")</f>
        <v>S3B</v>
      </c>
      <c r="C1176" s="107" t="str">
        <f>IF('Jeunes Plants'!B873&lt;&gt;"",'Jeunes Plants'!B873,"")</f>
        <v>SAUGE GREGGI</v>
      </c>
      <c r="D1176" s="107" t="str">
        <f>IF('Jeunes Plants'!C873&lt;&gt;"",'Jeunes Plants'!C873,"")</f>
        <v>Rose Intense</v>
      </c>
      <c r="E1176" s="103">
        <f>IF('Jeunes Plants'!H873&lt;&gt;"",'Jeunes Plants'!H873,"")</f>
        <v>5</v>
      </c>
      <c r="F1176" s="103" t="str">
        <f>IF('Jeunes Plants'!E873&lt;&gt;"",'Jeunes Plants'!E873,"")</f>
        <v>B</v>
      </c>
      <c r="G1176" s="103" t="str">
        <f>IF('Jeunes Plants'!N873&lt;&gt;"",'Jeunes Plants'!N873,"")</f>
        <v>M3</v>
      </c>
      <c r="H1176" s="103" t="str">
        <f>IF('Jeunes Plants'!I873&lt;&gt;"",'Jeunes Plants'!I873,"")</f>
        <v>B</v>
      </c>
      <c r="I1176" s="103" t="str">
        <f>IF('Jeunes Plants'!J873&lt;&gt;"",'Jeunes Plants'!J873,"")</f>
        <v/>
      </c>
      <c r="J1176" s="103">
        <f>IF($J$9=36,'Jeunes Plants'!U873,IF($J$9=37,'Jeunes Plants'!V873,IF($J$9=38,'Jeunes Plants'!W873,IF($J$9=39,'Jeunes Plants'!X873,IF($J$9=40,'Jeunes Plants'!Y873,IF($J$9=41,'Jeunes Plants'!Z873,IF($J$9=42,'Jeunes Plants'!AA873,IF($J$9=43,'Jeunes Plants'!AB873,IF($J$9=44,'Jeunes Plants'!AC873,IF($J$9=45,'Jeunes Plants'!AD873,IF($J$9=46,'Jeunes Plants'!AE873,IF($J$9=47,'Jeunes Plants'!AF873,IF($J$9=48,'Jeunes Plants'!AG873,IF($J$9=49,'Jeunes Plants'!AH873,IF($J$9=50,'Jeunes Plants'!AI873,IF($J$9=51,'Jeunes Plants'!AJ873,IF($J$9=52,'Jeunes Plants'!AK873,IF($J$9=1,'Jeunes Plants'!AL873,IF($J$9=2,'Jeunes Plants'!AM873,IF($J$9=3,'Jeunes Plants'!AN873,IF($J$9=4,'Jeunes Plants'!AO873,IF($J$9=5,'Jeunes Plants'!AP873,IF($J$9=6,'Jeunes Plants'!AQ873,IF($J$9=7,'Jeunes Plants'!AR873,IF($J$9=8,'Jeunes Plants'!AS873,IF($J$9=9,'Jeunes Plants'!AT873,IF($J$9=10,'Jeunes Plants'!AU873,IF($J$9=11,'Jeunes Plants'!AV873,IF($J$9=12,'Jeunes Plants'!AW873,IF($J$9=13,'Jeunes Plants'!AX873,IF($J$9=14,'Jeunes Plants'!AY873,IF($J$9=15,'Jeunes Plants'!AZ873,IF($J$9=16,'Jeunes Plants'!BA873,IF($J$9=17,'Jeunes Plants'!BB873,IF($J$9=18,'Jeunes Plants'!BC873,IF($J$9=19,'Jeunes Plants'!BD873,IF($J$9=20,'Jeunes Plants'!BE873,IF($J$9=21,'Jeunes Plants'!BF873,IF($J$9=22,'Jeunes Plants'!BG873,IF($J$9=23,'Jeunes Plants'!BH873,IF($J$9=24,'Jeunes Plants'!BI873,IF($J$9=25,'Jeunes Plants'!BJ873,IF($J$9=26,'Jeunes Plants'!BK873,IF($J$9=27,'Jeunes Plants'!BL873,IF($J$9=28,'Jeunes Plants'!BM873,IF($J$9=29,'Jeunes Plants'!BN873,IF($J$9=30,'Jeunes Plants'!BO873,IF($J$9=31,'Jeunes Plants'!BP873,IF($J$9=32,'Jeunes Plants'!BQ873,IF($J$9=33,'Jeunes Plants'!BR873,IF($J$9=34,'Jeunes Plants'!BS873,IF($J$9=35,'Jeunes Plants'!B12776,))))))))))))))))))))))))))))))))))))))))))))))))))))</f>
        <v>0</v>
      </c>
      <c r="K1176" s="103" t="str">
        <f>IF('Jeunes Plants'!R873=0,"","Erreur")</f>
        <v/>
      </c>
    </row>
    <row r="1177" spans="1:11" x14ac:dyDescent="0.25">
      <c r="A1177" s="103">
        <f>IF('Jeunes Plants'!A874&lt;&gt;"",'Jeunes Plants'!A874,"")</f>
        <v>10023</v>
      </c>
      <c r="B1177" s="103" t="str">
        <f>IF('Jeunes Plants'!L874&lt;&gt;"",'Jeunes Plants'!L874,"")</f>
        <v>S3B</v>
      </c>
      <c r="C1177" s="107" t="str">
        <f>IF('Jeunes Plants'!B874&lt;&gt;"",'Jeunes Plants'!B874,"")</f>
        <v>SAUGE GREGGI</v>
      </c>
      <c r="D1177" s="107" t="str">
        <f>IF('Jeunes Plants'!C874&lt;&gt;"",'Jeunes Plants'!C874,"")</f>
        <v>Saumon</v>
      </c>
      <c r="E1177" s="103">
        <f>IF('Jeunes Plants'!H874&lt;&gt;"",'Jeunes Plants'!H874,"")</f>
        <v>5</v>
      </c>
      <c r="F1177" s="103" t="str">
        <f>IF('Jeunes Plants'!E874&lt;&gt;"",'Jeunes Plants'!E874,"")</f>
        <v>B</v>
      </c>
      <c r="G1177" s="103" t="str">
        <f>IF('Jeunes Plants'!N874&lt;&gt;"",'Jeunes Plants'!N874,"")</f>
        <v>M3</v>
      </c>
      <c r="H1177" s="103" t="str">
        <f>IF('Jeunes Plants'!I874&lt;&gt;"",'Jeunes Plants'!I874,"")</f>
        <v>B</v>
      </c>
      <c r="I1177" s="103" t="str">
        <f>IF('Jeunes Plants'!J874&lt;&gt;"",'Jeunes Plants'!J874,"")</f>
        <v/>
      </c>
      <c r="J1177" s="103">
        <f>IF($J$9=36,'Jeunes Plants'!U874,IF($J$9=37,'Jeunes Plants'!V874,IF($J$9=38,'Jeunes Plants'!W874,IF($J$9=39,'Jeunes Plants'!X874,IF($J$9=40,'Jeunes Plants'!Y874,IF($J$9=41,'Jeunes Plants'!Z874,IF($J$9=42,'Jeunes Plants'!AA874,IF($J$9=43,'Jeunes Plants'!AB874,IF($J$9=44,'Jeunes Plants'!AC874,IF($J$9=45,'Jeunes Plants'!AD874,IF($J$9=46,'Jeunes Plants'!AE874,IF($J$9=47,'Jeunes Plants'!AF874,IF($J$9=48,'Jeunes Plants'!AG874,IF($J$9=49,'Jeunes Plants'!AH874,IF($J$9=50,'Jeunes Plants'!AI874,IF($J$9=51,'Jeunes Plants'!AJ874,IF($J$9=52,'Jeunes Plants'!AK874,IF($J$9=1,'Jeunes Plants'!AL874,IF($J$9=2,'Jeunes Plants'!AM874,IF($J$9=3,'Jeunes Plants'!AN874,IF($J$9=4,'Jeunes Plants'!AO874,IF($J$9=5,'Jeunes Plants'!AP874,IF($J$9=6,'Jeunes Plants'!AQ874,IF($J$9=7,'Jeunes Plants'!AR874,IF($J$9=8,'Jeunes Plants'!AS874,IF($J$9=9,'Jeunes Plants'!AT874,IF($J$9=10,'Jeunes Plants'!AU874,IF($J$9=11,'Jeunes Plants'!AV874,IF($J$9=12,'Jeunes Plants'!AW874,IF($J$9=13,'Jeunes Plants'!AX874,IF($J$9=14,'Jeunes Plants'!AY874,IF($J$9=15,'Jeunes Plants'!AZ874,IF($J$9=16,'Jeunes Plants'!BA874,IF($J$9=17,'Jeunes Plants'!BB874,IF($J$9=18,'Jeunes Plants'!BC874,IF($J$9=19,'Jeunes Plants'!BD874,IF($J$9=20,'Jeunes Plants'!BE874,IF($J$9=21,'Jeunes Plants'!BF874,IF($J$9=22,'Jeunes Plants'!BG874,IF($J$9=23,'Jeunes Plants'!BH874,IF($J$9=24,'Jeunes Plants'!BI874,IF($J$9=25,'Jeunes Plants'!BJ874,IF($J$9=26,'Jeunes Plants'!BK874,IF($J$9=27,'Jeunes Plants'!BL874,IF($J$9=28,'Jeunes Plants'!BM874,IF($J$9=29,'Jeunes Plants'!BN874,IF($J$9=30,'Jeunes Plants'!BO874,IF($J$9=31,'Jeunes Plants'!BP874,IF($J$9=32,'Jeunes Plants'!BQ874,IF($J$9=33,'Jeunes Plants'!BR874,IF($J$9=34,'Jeunes Plants'!BS874,IF($J$9=35,'Jeunes Plants'!B12777,))))))))))))))))))))))))))))))))))))))))))))))))))))</f>
        <v>0</v>
      </c>
      <c r="K1177" s="103" t="str">
        <f>IF('Jeunes Plants'!R874=0,"","Erreur")</f>
        <v/>
      </c>
    </row>
    <row r="1178" spans="1:11" x14ac:dyDescent="0.25">
      <c r="A1178" s="103">
        <f>IF('Jeunes Plants'!A875&lt;&gt;"",'Jeunes Plants'!A875,"")</f>
        <v>10024</v>
      </c>
      <c r="B1178" s="103" t="str">
        <f>IF('Jeunes Plants'!L875&lt;&gt;"",'Jeunes Plants'!L875,"")</f>
        <v>S3B</v>
      </c>
      <c r="C1178" s="107" t="str">
        <f>IF('Jeunes Plants'!B875&lt;&gt;"",'Jeunes Plants'!B875,"")</f>
        <v>SAUGE GREGGI</v>
      </c>
      <c r="D1178" s="107" t="str">
        <f>IF('Jeunes Plants'!C875&lt;&gt;"",'Jeunes Plants'!C875,"")</f>
        <v>Variées</v>
      </c>
      <c r="E1178" s="103">
        <f>IF('Jeunes Plants'!H875&lt;&gt;"",'Jeunes Plants'!H875,"")</f>
        <v>5</v>
      </c>
      <c r="F1178" s="103" t="str">
        <f>IF('Jeunes Plants'!E875&lt;&gt;"",'Jeunes Plants'!E875,"")</f>
        <v>B</v>
      </c>
      <c r="G1178" s="103" t="str">
        <f>IF('Jeunes Plants'!N875&lt;&gt;"",'Jeunes Plants'!N875,"")</f>
        <v>M3</v>
      </c>
      <c r="H1178" s="103" t="str">
        <f>IF('Jeunes Plants'!I875&lt;&gt;"",'Jeunes Plants'!I875,"")</f>
        <v>B</v>
      </c>
      <c r="I1178" s="103" t="str">
        <f>IF('Jeunes Plants'!J875&lt;&gt;"",'Jeunes Plants'!J875,"")</f>
        <v/>
      </c>
      <c r="J1178" s="103">
        <f>IF($J$9=36,'Jeunes Plants'!U875,IF($J$9=37,'Jeunes Plants'!V875,IF($J$9=38,'Jeunes Plants'!W875,IF($J$9=39,'Jeunes Plants'!X875,IF($J$9=40,'Jeunes Plants'!Y875,IF($J$9=41,'Jeunes Plants'!Z875,IF($J$9=42,'Jeunes Plants'!AA875,IF($J$9=43,'Jeunes Plants'!AB875,IF($J$9=44,'Jeunes Plants'!AC875,IF($J$9=45,'Jeunes Plants'!AD875,IF($J$9=46,'Jeunes Plants'!AE875,IF($J$9=47,'Jeunes Plants'!AF875,IF($J$9=48,'Jeunes Plants'!AG875,IF($J$9=49,'Jeunes Plants'!AH875,IF($J$9=50,'Jeunes Plants'!AI875,IF($J$9=51,'Jeunes Plants'!AJ875,IF($J$9=52,'Jeunes Plants'!AK875,IF($J$9=1,'Jeunes Plants'!AL875,IF($J$9=2,'Jeunes Plants'!AM875,IF($J$9=3,'Jeunes Plants'!AN875,IF($J$9=4,'Jeunes Plants'!AO875,IF($J$9=5,'Jeunes Plants'!AP875,IF($J$9=6,'Jeunes Plants'!AQ875,IF($J$9=7,'Jeunes Plants'!AR875,IF($J$9=8,'Jeunes Plants'!AS875,IF($J$9=9,'Jeunes Plants'!AT875,IF($J$9=10,'Jeunes Plants'!AU875,IF($J$9=11,'Jeunes Plants'!AV875,IF($J$9=12,'Jeunes Plants'!AW875,IF($J$9=13,'Jeunes Plants'!AX875,IF($J$9=14,'Jeunes Plants'!AY875,IF($J$9=15,'Jeunes Plants'!AZ875,IF($J$9=16,'Jeunes Plants'!BA875,IF($J$9=17,'Jeunes Plants'!BB875,IF($J$9=18,'Jeunes Plants'!BC875,IF($J$9=19,'Jeunes Plants'!BD875,IF($J$9=20,'Jeunes Plants'!BE875,IF($J$9=21,'Jeunes Plants'!BF875,IF($J$9=22,'Jeunes Plants'!BG875,IF($J$9=23,'Jeunes Plants'!BH875,IF($J$9=24,'Jeunes Plants'!BI875,IF($J$9=25,'Jeunes Plants'!BJ875,IF($J$9=26,'Jeunes Plants'!BK875,IF($J$9=27,'Jeunes Plants'!BL875,IF($J$9=28,'Jeunes Plants'!BM875,IF($J$9=29,'Jeunes Plants'!BN875,IF($J$9=30,'Jeunes Plants'!BO875,IF($J$9=31,'Jeunes Plants'!BP875,IF($J$9=32,'Jeunes Plants'!BQ875,IF($J$9=33,'Jeunes Plants'!BR875,IF($J$9=34,'Jeunes Plants'!BS875,IF($J$9=35,'Jeunes Plants'!B12778,))))))))))))))))))))))))))))))))))))))))))))))))))))</f>
        <v>0</v>
      </c>
      <c r="K1178" s="103" t="str">
        <f>IF('Jeunes Plants'!R875=0,"","Erreur")</f>
        <v/>
      </c>
    </row>
    <row r="1179" spans="1:11" x14ac:dyDescent="0.25">
      <c r="A1179" s="450"/>
      <c r="B1179" s="450"/>
      <c r="C1179" s="451" t="s">
        <v>1981</v>
      </c>
      <c r="D1179" s="451"/>
      <c r="E1179" s="450"/>
      <c r="F1179" s="450"/>
      <c r="G1179" s="450"/>
      <c r="H1179" s="450"/>
      <c r="I1179" s="450"/>
      <c r="J1179" s="450">
        <f>SUBTOTAL(9,J1165:J1178)</f>
        <v>0</v>
      </c>
      <c r="K1179" s="450"/>
    </row>
    <row r="1180" spans="1:11" x14ac:dyDescent="0.25">
      <c r="A1180" s="103" t="str">
        <f>IF('Jeunes Plants'!A876&lt;&gt;"",'Jeunes Plants'!A876,"")</f>
        <v/>
      </c>
      <c r="B1180" s="103" t="str">
        <f>IF('Jeunes Plants'!L876&lt;&gt;"",'Jeunes Plants'!L876,"")</f>
        <v>E</v>
      </c>
      <c r="C1180" s="107" t="str">
        <f>IF('Jeunes Plants'!B876&lt;&gt;"",'Jeunes Plants'!B876,"")</f>
        <v>SAUGE</v>
      </c>
      <c r="D1180" s="107" t="str">
        <f>IF('Jeunes Plants'!C876&lt;&gt;"",'Jeunes Plants'!C876,"")</f>
        <v/>
      </c>
      <c r="E1180" s="103" t="str">
        <f>IF('Jeunes Plants'!H876&lt;&gt;"",'Jeunes Plants'!H876,"")</f>
        <v/>
      </c>
      <c r="F1180" s="103" t="str">
        <f>IF('Jeunes Plants'!E876&lt;&gt;"",'Jeunes Plants'!E876,"")</f>
        <v/>
      </c>
      <c r="G1180" s="103" t="str">
        <f>IF('Jeunes Plants'!N876&lt;&gt;"",'Jeunes Plants'!N876,"")</f>
        <v/>
      </c>
      <c r="H1180" s="103" t="str">
        <f>IF('Jeunes Plants'!I876&lt;&gt;"",'Jeunes Plants'!I876,"")</f>
        <v/>
      </c>
      <c r="I1180" s="103" t="str">
        <f>IF('Jeunes Plants'!J876&lt;&gt;"",'Jeunes Plants'!J876,"")</f>
        <v/>
      </c>
      <c r="J1180" s="103">
        <f>IF($J$9=36,'Jeunes Plants'!U876,IF($J$9=37,'Jeunes Plants'!V876,IF($J$9=38,'Jeunes Plants'!W876,IF($J$9=39,'Jeunes Plants'!X876,IF($J$9=40,'Jeunes Plants'!Y876,IF($J$9=41,'Jeunes Plants'!Z876,IF($J$9=42,'Jeunes Plants'!AA876,IF($J$9=43,'Jeunes Plants'!AB876,IF($J$9=44,'Jeunes Plants'!AC876,IF($J$9=45,'Jeunes Plants'!AD876,IF($J$9=46,'Jeunes Plants'!AE876,IF($J$9=47,'Jeunes Plants'!AF876,IF($J$9=48,'Jeunes Plants'!AG876,IF($J$9=49,'Jeunes Plants'!AH876,IF($J$9=50,'Jeunes Plants'!AI876,IF($J$9=51,'Jeunes Plants'!AJ876,IF($J$9=52,'Jeunes Plants'!AK876,IF($J$9=1,'Jeunes Plants'!AL876,IF($J$9=2,'Jeunes Plants'!AM876,IF($J$9=3,'Jeunes Plants'!AN876,IF($J$9=4,'Jeunes Plants'!AO876,IF($J$9=5,'Jeunes Plants'!AP876,IF($J$9=6,'Jeunes Plants'!AQ876,IF($J$9=7,'Jeunes Plants'!AR876,IF($J$9=8,'Jeunes Plants'!AS876,IF($J$9=9,'Jeunes Plants'!AT876,IF($J$9=10,'Jeunes Plants'!AU876,IF($J$9=11,'Jeunes Plants'!AV876,IF($J$9=12,'Jeunes Plants'!AW876,IF($J$9=13,'Jeunes Plants'!AX876,IF($J$9=14,'Jeunes Plants'!AY876,IF($J$9=15,'Jeunes Plants'!AZ876,IF($J$9=16,'Jeunes Plants'!BA876,IF($J$9=17,'Jeunes Plants'!BB876,IF($J$9=18,'Jeunes Plants'!BC876,IF($J$9=19,'Jeunes Plants'!BD876,IF($J$9=20,'Jeunes Plants'!BE876,IF($J$9=21,'Jeunes Plants'!BF876,IF($J$9=22,'Jeunes Plants'!BG876,IF($J$9=23,'Jeunes Plants'!BH876,IF($J$9=24,'Jeunes Plants'!BI876,IF($J$9=25,'Jeunes Plants'!BJ876,IF($J$9=26,'Jeunes Plants'!BK876,IF($J$9=27,'Jeunes Plants'!BL876,IF($J$9=28,'Jeunes Plants'!BM876,IF($J$9=29,'Jeunes Plants'!BN876,IF($J$9=30,'Jeunes Plants'!BO876,IF($J$9=31,'Jeunes Plants'!BP876,IF($J$9=32,'Jeunes Plants'!BQ876,IF($J$9=33,'Jeunes Plants'!BR876,IF($J$9=34,'Jeunes Plants'!BS876,IF($J$9=35,'Jeunes Plants'!B12779,))))))))))))))))))))))))))))))))))))))))))))))))))))</f>
        <v>0</v>
      </c>
      <c r="K1180" s="103" t="str">
        <f>IF('Jeunes Plants'!R876=0,"","Erreur")</f>
        <v/>
      </c>
    </row>
    <row r="1181" spans="1:11" x14ac:dyDescent="0.25">
      <c r="A1181" s="103">
        <f>IF('Jeunes Plants'!A877&lt;&gt;"",'Jeunes Plants'!A877,"")</f>
        <v>11365</v>
      </c>
      <c r="B1181" s="103" t="str">
        <f>IF('Jeunes Plants'!L877&lt;&gt;"",'Jeunes Plants'!L877,"")</f>
        <v>S10</v>
      </c>
      <c r="C1181" s="107" t="str">
        <f>IF('Jeunes Plants'!B877&lt;&gt;"",'Jeunes Plants'!B877,"")</f>
        <v>SAUGE</v>
      </c>
      <c r="D1181" s="107" t="str">
        <f>IF('Jeunes Plants'!C877&lt;&gt;"",'Jeunes Plants'!C877,"")</f>
        <v>Longispicata</v>
      </c>
      <c r="E1181" s="103">
        <f>IF('Jeunes Plants'!H877&lt;&gt;"",'Jeunes Plants'!H877,"")</f>
        <v>6</v>
      </c>
      <c r="F1181" s="103" t="str">
        <f>IF('Jeunes Plants'!E877&lt;&gt;"",'Jeunes Plants'!E877,"")</f>
        <v>B</v>
      </c>
      <c r="G1181" s="103" t="str">
        <f>IF('Jeunes Plants'!N877&lt;&gt;"",'Jeunes Plants'!N877,"")</f>
        <v>M3</v>
      </c>
      <c r="H1181" s="103" t="str">
        <f>IF('Jeunes Plants'!I877&lt;&gt;"",'Jeunes Plants'!I877,"")</f>
        <v>A</v>
      </c>
      <c r="I1181" s="103" t="str">
        <f>IF('Jeunes Plants'!J877&lt;&gt;"",'Jeunes Plants'!J877,"")</f>
        <v/>
      </c>
      <c r="J1181" s="103">
        <f>IF($J$9=36,'Jeunes Plants'!U877,IF($J$9=37,'Jeunes Plants'!V877,IF($J$9=38,'Jeunes Plants'!W877,IF($J$9=39,'Jeunes Plants'!X877,IF($J$9=40,'Jeunes Plants'!Y877,IF($J$9=41,'Jeunes Plants'!Z877,IF($J$9=42,'Jeunes Plants'!AA877,IF($J$9=43,'Jeunes Plants'!AB877,IF($J$9=44,'Jeunes Plants'!AC877,IF($J$9=45,'Jeunes Plants'!AD877,IF($J$9=46,'Jeunes Plants'!AE877,IF($J$9=47,'Jeunes Plants'!AF877,IF($J$9=48,'Jeunes Plants'!AG877,IF($J$9=49,'Jeunes Plants'!AH877,IF($J$9=50,'Jeunes Plants'!AI877,IF($J$9=51,'Jeunes Plants'!AJ877,IF($J$9=52,'Jeunes Plants'!AK877,IF($J$9=1,'Jeunes Plants'!AL877,IF($J$9=2,'Jeunes Plants'!AM877,IF($J$9=3,'Jeunes Plants'!AN877,IF($J$9=4,'Jeunes Plants'!AO877,IF($J$9=5,'Jeunes Plants'!AP877,IF($J$9=6,'Jeunes Plants'!AQ877,IF($J$9=7,'Jeunes Plants'!AR877,IF($J$9=8,'Jeunes Plants'!AS877,IF($J$9=9,'Jeunes Plants'!AT877,IF($J$9=10,'Jeunes Plants'!AU877,IF($J$9=11,'Jeunes Plants'!AV877,IF($J$9=12,'Jeunes Plants'!AW877,IF($J$9=13,'Jeunes Plants'!AX877,IF($J$9=14,'Jeunes Plants'!AY877,IF($J$9=15,'Jeunes Plants'!AZ877,IF($J$9=16,'Jeunes Plants'!BA877,IF($J$9=17,'Jeunes Plants'!BB877,IF($J$9=18,'Jeunes Plants'!BC877,IF($J$9=19,'Jeunes Plants'!BD877,IF($J$9=20,'Jeunes Plants'!BE877,IF($J$9=21,'Jeunes Plants'!BF877,IF($J$9=22,'Jeunes Plants'!BG877,IF($J$9=23,'Jeunes Plants'!BH877,IF($J$9=24,'Jeunes Plants'!BI877,IF($J$9=25,'Jeunes Plants'!BJ877,IF($J$9=26,'Jeunes Plants'!BK877,IF($J$9=27,'Jeunes Plants'!BL877,IF($J$9=28,'Jeunes Plants'!BM877,IF($J$9=29,'Jeunes Plants'!BN877,IF($J$9=30,'Jeunes Plants'!BO877,IF($J$9=31,'Jeunes Plants'!BP877,IF($J$9=32,'Jeunes Plants'!BQ877,IF($J$9=33,'Jeunes Plants'!BR877,IF($J$9=34,'Jeunes Plants'!BS877,IF($J$9=35,'Jeunes Plants'!B12780,))))))))))))))))))))))))))))))))))))))))))))))))))))</f>
        <v>0</v>
      </c>
      <c r="K1181" s="103" t="str">
        <f>IF('Jeunes Plants'!R877=0,"","Erreur")</f>
        <v/>
      </c>
    </row>
    <row r="1182" spans="1:11" x14ac:dyDescent="0.25">
      <c r="A1182" s="450"/>
      <c r="B1182" s="450"/>
      <c r="C1182" s="451" t="s">
        <v>1982</v>
      </c>
      <c r="D1182" s="451"/>
      <c r="E1182" s="450"/>
      <c r="F1182" s="450"/>
      <c r="G1182" s="450"/>
      <c r="H1182" s="450"/>
      <c r="I1182" s="450"/>
      <c r="J1182" s="450">
        <f>SUBTOTAL(9,J1180:J1181)</f>
        <v>0</v>
      </c>
      <c r="K1182" s="450"/>
    </row>
    <row r="1183" spans="1:11" x14ac:dyDescent="0.25">
      <c r="A1183" s="103">
        <f>IF('Jeunes Plants'!A878&lt;&gt;"",'Jeunes Plants'!A878,"")</f>
        <v>26830</v>
      </c>
      <c r="B1183" s="103" t="str">
        <f>IF('Jeunes Plants'!L878&lt;&gt;"",'Jeunes Plants'!L878,"")</f>
        <v>S7</v>
      </c>
      <c r="C1183" s="107" t="str">
        <f>IF('Jeunes Plants'!B878&lt;&gt;"",'Jeunes Plants'!B878,"")</f>
        <v>SAUGE FARINACEA</v>
      </c>
      <c r="D1183" s="107" t="str">
        <f>IF('Jeunes Plants'!C878&lt;&gt;"",'Jeunes Plants'!C878,"")</f>
        <v>Sallyfun Blue Ice</v>
      </c>
      <c r="E1183" s="103">
        <f>IF('Jeunes Plants'!H878&lt;&gt;"",'Jeunes Plants'!H878,"")</f>
        <v>6</v>
      </c>
      <c r="F1183" s="103" t="str">
        <f>IF('Jeunes Plants'!E878&lt;&gt;"",'Jeunes Plants'!E878,"")</f>
        <v>B</v>
      </c>
      <c r="G1183" s="103" t="str">
        <f>IF('Jeunes Plants'!N878&lt;&gt;"",'Jeunes Plants'!N878,"")</f>
        <v>M3</v>
      </c>
      <c r="H1183" s="103" t="str">
        <f>IF('Jeunes Plants'!I878&lt;&gt;"",'Jeunes Plants'!I878,"")</f>
        <v>A</v>
      </c>
      <c r="I1183" s="103">
        <f>IF('Jeunes Plants'!J878&lt;&gt;"",'Jeunes Plants'!J878,"")</f>
        <v>7.0000000000000007E-2</v>
      </c>
      <c r="J1183" s="103">
        <f>IF($J$9=36,'Jeunes Plants'!U878,IF($J$9=37,'Jeunes Plants'!V878,IF($J$9=38,'Jeunes Plants'!W878,IF($J$9=39,'Jeunes Plants'!X878,IF($J$9=40,'Jeunes Plants'!Y878,IF($J$9=41,'Jeunes Plants'!Z878,IF($J$9=42,'Jeunes Plants'!AA878,IF($J$9=43,'Jeunes Plants'!AB878,IF($J$9=44,'Jeunes Plants'!AC878,IF($J$9=45,'Jeunes Plants'!AD878,IF($J$9=46,'Jeunes Plants'!AE878,IF($J$9=47,'Jeunes Plants'!AF878,IF($J$9=48,'Jeunes Plants'!AG878,IF($J$9=49,'Jeunes Plants'!AH878,IF($J$9=50,'Jeunes Plants'!AI878,IF($J$9=51,'Jeunes Plants'!AJ878,IF($J$9=52,'Jeunes Plants'!AK878,IF($J$9=1,'Jeunes Plants'!AL878,IF($J$9=2,'Jeunes Plants'!AM878,IF($J$9=3,'Jeunes Plants'!AN878,IF($J$9=4,'Jeunes Plants'!AO878,IF($J$9=5,'Jeunes Plants'!AP878,IF($J$9=6,'Jeunes Plants'!AQ878,IF($J$9=7,'Jeunes Plants'!AR878,IF($J$9=8,'Jeunes Plants'!AS878,IF($J$9=9,'Jeunes Plants'!AT878,IF($J$9=10,'Jeunes Plants'!AU878,IF($J$9=11,'Jeunes Plants'!AV878,IF($J$9=12,'Jeunes Plants'!AW878,IF($J$9=13,'Jeunes Plants'!AX878,IF($J$9=14,'Jeunes Plants'!AY878,IF($J$9=15,'Jeunes Plants'!AZ878,IF($J$9=16,'Jeunes Plants'!BA878,IF($J$9=17,'Jeunes Plants'!BB878,IF($J$9=18,'Jeunes Plants'!BC878,IF($J$9=19,'Jeunes Plants'!BD878,IF($J$9=20,'Jeunes Plants'!BE878,IF($J$9=21,'Jeunes Plants'!BF878,IF($J$9=22,'Jeunes Plants'!BG878,IF($J$9=23,'Jeunes Plants'!BH878,IF($J$9=24,'Jeunes Plants'!BI878,IF($J$9=25,'Jeunes Plants'!BJ878,IF($J$9=26,'Jeunes Plants'!BK878,IF($J$9=27,'Jeunes Plants'!BL878,IF($J$9=28,'Jeunes Plants'!BM878,IF($J$9=29,'Jeunes Plants'!BN878,IF($J$9=30,'Jeunes Plants'!BO878,IF($J$9=31,'Jeunes Plants'!BP878,IF($J$9=32,'Jeunes Plants'!BQ878,IF($J$9=33,'Jeunes Plants'!BR878,IF($J$9=34,'Jeunes Plants'!BS878,IF($J$9=35,'Jeunes Plants'!B12781,))))))))))))))))))))))))))))))))))))))))))))))))))))</f>
        <v>0</v>
      </c>
      <c r="K1183" s="103" t="str">
        <f>IF('Jeunes Plants'!R878=0,"","Erreur")</f>
        <v/>
      </c>
    </row>
    <row r="1184" spans="1:11" x14ac:dyDescent="0.25">
      <c r="A1184" s="103">
        <f>IF('Jeunes Plants'!A879&lt;&gt;"",'Jeunes Plants'!A879,"")</f>
        <v>23445</v>
      </c>
      <c r="B1184" s="103" t="str">
        <f>IF('Jeunes Plants'!L879&lt;&gt;"",'Jeunes Plants'!L879,"")</f>
        <v>S7</v>
      </c>
      <c r="C1184" s="107" t="str">
        <f>IF('Jeunes Plants'!B879&lt;&gt;"",'Jeunes Plants'!B879,"")</f>
        <v>SAUGE FARINACEA</v>
      </c>
      <c r="D1184" s="107" t="str">
        <f>IF('Jeunes Plants'!C879&lt;&gt;"",'Jeunes Plants'!C879,"")</f>
        <v>Sallyfun Blue Lagoon</v>
      </c>
      <c r="E1184" s="103">
        <f>IF('Jeunes Plants'!H879&lt;&gt;"",'Jeunes Plants'!H879,"")</f>
        <v>6</v>
      </c>
      <c r="F1184" s="103" t="str">
        <f>IF('Jeunes Plants'!E879&lt;&gt;"",'Jeunes Plants'!E879,"")</f>
        <v>B</v>
      </c>
      <c r="G1184" s="103" t="str">
        <f>IF('Jeunes Plants'!N879&lt;&gt;"",'Jeunes Plants'!N879,"")</f>
        <v>M3</v>
      </c>
      <c r="H1184" s="103" t="str">
        <f>IF('Jeunes Plants'!I879&lt;&gt;"",'Jeunes Plants'!I879,"")</f>
        <v>A</v>
      </c>
      <c r="I1184" s="103">
        <f>IF('Jeunes Plants'!J879&lt;&gt;"",'Jeunes Plants'!J879,"")</f>
        <v>7.0000000000000007E-2</v>
      </c>
      <c r="J1184" s="103">
        <f>IF($J$9=36,'Jeunes Plants'!U879,IF($J$9=37,'Jeunes Plants'!V879,IF($J$9=38,'Jeunes Plants'!W879,IF($J$9=39,'Jeunes Plants'!X879,IF($J$9=40,'Jeunes Plants'!Y879,IF($J$9=41,'Jeunes Plants'!Z879,IF($J$9=42,'Jeunes Plants'!AA879,IF($J$9=43,'Jeunes Plants'!AB879,IF($J$9=44,'Jeunes Plants'!AC879,IF($J$9=45,'Jeunes Plants'!AD879,IF($J$9=46,'Jeunes Plants'!AE879,IF($J$9=47,'Jeunes Plants'!AF879,IF($J$9=48,'Jeunes Plants'!AG879,IF($J$9=49,'Jeunes Plants'!AH879,IF($J$9=50,'Jeunes Plants'!AI879,IF($J$9=51,'Jeunes Plants'!AJ879,IF($J$9=52,'Jeunes Plants'!AK879,IF($J$9=1,'Jeunes Plants'!AL879,IF($J$9=2,'Jeunes Plants'!AM879,IF($J$9=3,'Jeunes Plants'!AN879,IF($J$9=4,'Jeunes Plants'!AO879,IF($J$9=5,'Jeunes Plants'!AP879,IF($J$9=6,'Jeunes Plants'!AQ879,IF($J$9=7,'Jeunes Plants'!AR879,IF($J$9=8,'Jeunes Plants'!AS879,IF($J$9=9,'Jeunes Plants'!AT879,IF($J$9=10,'Jeunes Plants'!AU879,IF($J$9=11,'Jeunes Plants'!AV879,IF($J$9=12,'Jeunes Plants'!AW879,IF($J$9=13,'Jeunes Plants'!AX879,IF($J$9=14,'Jeunes Plants'!AY879,IF($J$9=15,'Jeunes Plants'!AZ879,IF($J$9=16,'Jeunes Plants'!BA879,IF($J$9=17,'Jeunes Plants'!BB879,IF($J$9=18,'Jeunes Plants'!BC879,IF($J$9=19,'Jeunes Plants'!BD879,IF($J$9=20,'Jeunes Plants'!BE879,IF($J$9=21,'Jeunes Plants'!BF879,IF($J$9=22,'Jeunes Plants'!BG879,IF($J$9=23,'Jeunes Plants'!BH879,IF($J$9=24,'Jeunes Plants'!BI879,IF($J$9=25,'Jeunes Plants'!BJ879,IF($J$9=26,'Jeunes Plants'!BK879,IF($J$9=27,'Jeunes Plants'!BL879,IF($J$9=28,'Jeunes Plants'!BM879,IF($J$9=29,'Jeunes Plants'!BN879,IF($J$9=30,'Jeunes Plants'!BO879,IF($J$9=31,'Jeunes Plants'!BP879,IF($J$9=32,'Jeunes Plants'!BQ879,IF($J$9=33,'Jeunes Plants'!BR879,IF($J$9=34,'Jeunes Plants'!BS879,IF($J$9=35,'Jeunes Plants'!B12782,))))))))))))))))))))))))))))))))))))))))))))))))))))</f>
        <v>0</v>
      </c>
      <c r="K1184" s="103" t="str">
        <f>IF('Jeunes Plants'!R879=0,"","Erreur")</f>
        <v/>
      </c>
    </row>
    <row r="1185" spans="1:11" x14ac:dyDescent="0.25">
      <c r="A1185" s="450"/>
      <c r="B1185" s="450"/>
      <c r="C1185" s="451" t="s">
        <v>1983</v>
      </c>
      <c r="D1185" s="451"/>
      <c r="E1185" s="450"/>
      <c r="F1185" s="450"/>
      <c r="G1185" s="450"/>
      <c r="H1185" s="450"/>
      <c r="I1185" s="450"/>
      <c r="J1185" s="450">
        <f>SUBTOTAL(9,J1183:J1184)</f>
        <v>0</v>
      </c>
      <c r="K1185" s="450"/>
    </row>
    <row r="1186" spans="1:11" x14ac:dyDescent="0.25">
      <c r="A1186" s="103">
        <f>IF('Jeunes Plants'!A880&lt;&gt;"",'Jeunes Plants'!A880,"")</f>
        <v>11621</v>
      </c>
      <c r="B1186" s="103" t="str">
        <f>IF('Jeunes Plants'!L880&lt;&gt;"",'Jeunes Plants'!L880,"")</f>
        <v>S7</v>
      </c>
      <c r="C1186" s="107" t="str">
        <f>IF('Jeunes Plants'!B880&lt;&gt;"",'Jeunes Plants'!B880,"")</f>
        <v>SAUGE</v>
      </c>
      <c r="D1186" s="107" t="str">
        <f>IF('Jeunes Plants'!C880&lt;&gt;"",'Jeunes Plants'!C880,"")</f>
        <v>Amistad</v>
      </c>
      <c r="E1186" s="103">
        <f>IF('Jeunes Plants'!H880&lt;&gt;"",'Jeunes Plants'!H880,"")</f>
        <v>6</v>
      </c>
      <c r="F1186" s="103" t="str">
        <f>IF('Jeunes Plants'!E880&lt;&gt;"",'Jeunes Plants'!E880,"")</f>
        <v>B</v>
      </c>
      <c r="G1186" s="103" t="str">
        <f>IF('Jeunes Plants'!N880&lt;&gt;"",'Jeunes Plants'!N880,"")</f>
        <v>M3</v>
      </c>
      <c r="H1186" s="103" t="str">
        <f>IF('Jeunes Plants'!I880&lt;&gt;"",'Jeunes Plants'!I880,"")</f>
        <v>A</v>
      </c>
      <c r="I1186" s="103">
        <f>IF('Jeunes Plants'!J880&lt;&gt;"",'Jeunes Plants'!J880,"")</f>
        <v>0.125</v>
      </c>
      <c r="J1186" s="103">
        <f>IF($J$9=36,'Jeunes Plants'!U880,IF($J$9=37,'Jeunes Plants'!V880,IF($J$9=38,'Jeunes Plants'!W880,IF($J$9=39,'Jeunes Plants'!X880,IF($J$9=40,'Jeunes Plants'!Y880,IF($J$9=41,'Jeunes Plants'!Z880,IF($J$9=42,'Jeunes Plants'!AA880,IF($J$9=43,'Jeunes Plants'!AB880,IF($J$9=44,'Jeunes Plants'!AC880,IF($J$9=45,'Jeunes Plants'!AD880,IF($J$9=46,'Jeunes Plants'!AE880,IF($J$9=47,'Jeunes Plants'!AF880,IF($J$9=48,'Jeunes Plants'!AG880,IF($J$9=49,'Jeunes Plants'!AH880,IF($J$9=50,'Jeunes Plants'!AI880,IF($J$9=51,'Jeunes Plants'!AJ880,IF($J$9=52,'Jeunes Plants'!AK880,IF($J$9=1,'Jeunes Plants'!AL880,IF($J$9=2,'Jeunes Plants'!AM880,IF($J$9=3,'Jeunes Plants'!AN880,IF($J$9=4,'Jeunes Plants'!AO880,IF($J$9=5,'Jeunes Plants'!AP880,IF($J$9=6,'Jeunes Plants'!AQ880,IF($J$9=7,'Jeunes Plants'!AR880,IF($J$9=8,'Jeunes Plants'!AS880,IF($J$9=9,'Jeunes Plants'!AT880,IF($J$9=10,'Jeunes Plants'!AU880,IF($J$9=11,'Jeunes Plants'!AV880,IF($J$9=12,'Jeunes Plants'!AW880,IF($J$9=13,'Jeunes Plants'!AX880,IF($J$9=14,'Jeunes Plants'!AY880,IF($J$9=15,'Jeunes Plants'!AZ880,IF($J$9=16,'Jeunes Plants'!BA880,IF($J$9=17,'Jeunes Plants'!BB880,IF($J$9=18,'Jeunes Plants'!BC880,IF($J$9=19,'Jeunes Plants'!BD880,IF($J$9=20,'Jeunes Plants'!BE880,IF($J$9=21,'Jeunes Plants'!BF880,IF($J$9=22,'Jeunes Plants'!BG880,IF($J$9=23,'Jeunes Plants'!BH880,IF($J$9=24,'Jeunes Plants'!BI880,IF($J$9=25,'Jeunes Plants'!BJ880,IF($J$9=26,'Jeunes Plants'!BK880,IF($J$9=27,'Jeunes Plants'!BL880,IF($J$9=28,'Jeunes Plants'!BM880,IF($J$9=29,'Jeunes Plants'!BN880,IF($J$9=30,'Jeunes Plants'!BO880,IF($J$9=31,'Jeunes Plants'!BP880,IF($J$9=32,'Jeunes Plants'!BQ880,IF($J$9=33,'Jeunes Plants'!BR880,IF($J$9=34,'Jeunes Plants'!BS880,IF($J$9=35,'Jeunes Plants'!B12783,))))))))))))))))))))))))))))))))))))))))))))))))))))</f>
        <v>0</v>
      </c>
      <c r="K1186" s="103" t="str">
        <f>IF('Jeunes Plants'!R880=0,"","Erreur")</f>
        <v/>
      </c>
    </row>
    <row r="1187" spans="1:11" x14ac:dyDescent="0.25">
      <c r="A1187" s="103">
        <f>IF('Jeunes Plants'!A881&lt;&gt;"",'Jeunes Plants'!A881,"")</f>
        <v>12350</v>
      </c>
      <c r="B1187" s="103" t="str">
        <f>IF('Jeunes Plants'!L881&lt;&gt;"",'Jeunes Plants'!L881,"")</f>
        <v>S7</v>
      </c>
      <c r="C1187" s="107" t="str">
        <f>IF('Jeunes Plants'!B881&lt;&gt;"",'Jeunes Plants'!B881,"")</f>
        <v>SAUGE</v>
      </c>
      <c r="D1187" s="107" t="str">
        <f>IF('Jeunes Plants'!C881&lt;&gt;"",'Jeunes Plants'!C881,"")</f>
        <v>Ember's Wish</v>
      </c>
      <c r="E1187" s="103">
        <f>IF('Jeunes Plants'!H881&lt;&gt;"",'Jeunes Plants'!H881,"")</f>
        <v>6</v>
      </c>
      <c r="F1187" s="103" t="str">
        <f>IF('Jeunes Plants'!E881&lt;&gt;"",'Jeunes Plants'!E881,"")</f>
        <v>B</v>
      </c>
      <c r="G1187" s="103" t="str">
        <f>IF('Jeunes Plants'!N881&lt;&gt;"",'Jeunes Plants'!N881,"")</f>
        <v>M3</v>
      </c>
      <c r="H1187" s="103" t="str">
        <f>IF('Jeunes Plants'!I881&lt;&gt;"",'Jeunes Plants'!I881,"")</f>
        <v>A</v>
      </c>
      <c r="I1187" s="103">
        <f>IF('Jeunes Plants'!J881&lt;&gt;"",'Jeunes Plants'!J881,"")</f>
        <v>0.11</v>
      </c>
      <c r="J1187" s="103">
        <f>IF($J$9=36,'Jeunes Plants'!U881,IF($J$9=37,'Jeunes Plants'!V881,IF($J$9=38,'Jeunes Plants'!W881,IF($J$9=39,'Jeunes Plants'!X881,IF($J$9=40,'Jeunes Plants'!Y881,IF($J$9=41,'Jeunes Plants'!Z881,IF($J$9=42,'Jeunes Plants'!AA881,IF($J$9=43,'Jeunes Plants'!AB881,IF($J$9=44,'Jeunes Plants'!AC881,IF($J$9=45,'Jeunes Plants'!AD881,IF($J$9=46,'Jeunes Plants'!AE881,IF($J$9=47,'Jeunes Plants'!AF881,IF($J$9=48,'Jeunes Plants'!AG881,IF($J$9=49,'Jeunes Plants'!AH881,IF($J$9=50,'Jeunes Plants'!AI881,IF($J$9=51,'Jeunes Plants'!AJ881,IF($J$9=52,'Jeunes Plants'!AK881,IF($J$9=1,'Jeunes Plants'!AL881,IF($J$9=2,'Jeunes Plants'!AM881,IF($J$9=3,'Jeunes Plants'!AN881,IF($J$9=4,'Jeunes Plants'!AO881,IF($J$9=5,'Jeunes Plants'!AP881,IF($J$9=6,'Jeunes Plants'!AQ881,IF($J$9=7,'Jeunes Plants'!AR881,IF($J$9=8,'Jeunes Plants'!AS881,IF($J$9=9,'Jeunes Plants'!AT881,IF($J$9=10,'Jeunes Plants'!AU881,IF($J$9=11,'Jeunes Plants'!AV881,IF($J$9=12,'Jeunes Plants'!AW881,IF($J$9=13,'Jeunes Plants'!AX881,IF($J$9=14,'Jeunes Plants'!AY881,IF($J$9=15,'Jeunes Plants'!AZ881,IF($J$9=16,'Jeunes Plants'!BA881,IF($J$9=17,'Jeunes Plants'!BB881,IF($J$9=18,'Jeunes Plants'!BC881,IF($J$9=19,'Jeunes Plants'!BD881,IF($J$9=20,'Jeunes Plants'!BE881,IF($J$9=21,'Jeunes Plants'!BF881,IF($J$9=22,'Jeunes Plants'!BG881,IF($J$9=23,'Jeunes Plants'!BH881,IF($J$9=24,'Jeunes Plants'!BI881,IF($J$9=25,'Jeunes Plants'!BJ881,IF($J$9=26,'Jeunes Plants'!BK881,IF($J$9=27,'Jeunes Plants'!BL881,IF($J$9=28,'Jeunes Plants'!BM881,IF($J$9=29,'Jeunes Plants'!BN881,IF($J$9=30,'Jeunes Plants'!BO881,IF($J$9=31,'Jeunes Plants'!BP881,IF($J$9=32,'Jeunes Plants'!BQ881,IF($J$9=33,'Jeunes Plants'!BR881,IF($J$9=34,'Jeunes Plants'!BS881,IF($J$9=35,'Jeunes Plants'!B12784,))))))))))))))))))))))))))))))))))))))))))))))))))))</f>
        <v>0</v>
      </c>
      <c r="K1187" s="103" t="str">
        <f>IF('Jeunes Plants'!R881=0,"","Erreur")</f>
        <v/>
      </c>
    </row>
    <row r="1188" spans="1:11" x14ac:dyDescent="0.25">
      <c r="A1188" s="103">
        <f>IF('Jeunes Plants'!A882&lt;&gt;"",'Jeunes Plants'!A882,"")</f>
        <v>14496</v>
      </c>
      <c r="B1188" s="103" t="str">
        <f>IF('Jeunes Plants'!L882&lt;&gt;"",'Jeunes Plants'!L882,"")</f>
        <v>S7</v>
      </c>
      <c r="C1188" s="107" t="str">
        <f>IF('Jeunes Plants'!B882&lt;&gt;"",'Jeunes Plants'!B882,"")</f>
        <v>SAUGE</v>
      </c>
      <c r="D1188" s="107" t="str">
        <f>IF('Jeunes Plants'!C882&lt;&gt;"",'Jeunes Plants'!C882,"")</f>
        <v>Kisses and Wishes</v>
      </c>
      <c r="E1188" s="103">
        <f>IF('Jeunes Plants'!H882&lt;&gt;"",'Jeunes Plants'!H882,"")</f>
        <v>6</v>
      </c>
      <c r="F1188" s="103" t="str">
        <f>IF('Jeunes Plants'!E882&lt;&gt;"",'Jeunes Plants'!E882,"")</f>
        <v>B</v>
      </c>
      <c r="G1188" s="103" t="str">
        <f>IF('Jeunes Plants'!N882&lt;&gt;"",'Jeunes Plants'!N882,"")</f>
        <v>M3</v>
      </c>
      <c r="H1188" s="103" t="str">
        <f>IF('Jeunes Plants'!I882&lt;&gt;"",'Jeunes Plants'!I882,"")</f>
        <v>A</v>
      </c>
      <c r="I1188" s="103">
        <f>IF('Jeunes Plants'!J882&lt;&gt;"",'Jeunes Plants'!J882,"")</f>
        <v>0.11</v>
      </c>
      <c r="J1188" s="103">
        <f>IF($J$9=36,'Jeunes Plants'!U882,IF($J$9=37,'Jeunes Plants'!V882,IF($J$9=38,'Jeunes Plants'!W882,IF($J$9=39,'Jeunes Plants'!X882,IF($J$9=40,'Jeunes Plants'!Y882,IF($J$9=41,'Jeunes Plants'!Z882,IF($J$9=42,'Jeunes Plants'!AA882,IF($J$9=43,'Jeunes Plants'!AB882,IF($J$9=44,'Jeunes Plants'!AC882,IF($J$9=45,'Jeunes Plants'!AD882,IF($J$9=46,'Jeunes Plants'!AE882,IF($J$9=47,'Jeunes Plants'!AF882,IF($J$9=48,'Jeunes Plants'!AG882,IF($J$9=49,'Jeunes Plants'!AH882,IF($J$9=50,'Jeunes Plants'!AI882,IF($J$9=51,'Jeunes Plants'!AJ882,IF($J$9=52,'Jeunes Plants'!AK882,IF($J$9=1,'Jeunes Plants'!AL882,IF($J$9=2,'Jeunes Plants'!AM882,IF($J$9=3,'Jeunes Plants'!AN882,IF($J$9=4,'Jeunes Plants'!AO882,IF($J$9=5,'Jeunes Plants'!AP882,IF($J$9=6,'Jeunes Plants'!AQ882,IF($J$9=7,'Jeunes Plants'!AR882,IF($J$9=8,'Jeunes Plants'!AS882,IF($J$9=9,'Jeunes Plants'!AT882,IF($J$9=10,'Jeunes Plants'!AU882,IF($J$9=11,'Jeunes Plants'!AV882,IF($J$9=12,'Jeunes Plants'!AW882,IF($J$9=13,'Jeunes Plants'!AX882,IF($J$9=14,'Jeunes Plants'!AY882,IF($J$9=15,'Jeunes Plants'!AZ882,IF($J$9=16,'Jeunes Plants'!BA882,IF($J$9=17,'Jeunes Plants'!BB882,IF($J$9=18,'Jeunes Plants'!BC882,IF($J$9=19,'Jeunes Plants'!BD882,IF($J$9=20,'Jeunes Plants'!BE882,IF($J$9=21,'Jeunes Plants'!BF882,IF($J$9=22,'Jeunes Plants'!BG882,IF($J$9=23,'Jeunes Plants'!BH882,IF($J$9=24,'Jeunes Plants'!BI882,IF($J$9=25,'Jeunes Plants'!BJ882,IF($J$9=26,'Jeunes Plants'!BK882,IF($J$9=27,'Jeunes Plants'!BL882,IF($J$9=28,'Jeunes Plants'!BM882,IF($J$9=29,'Jeunes Plants'!BN882,IF($J$9=30,'Jeunes Plants'!BO882,IF($J$9=31,'Jeunes Plants'!BP882,IF($J$9=32,'Jeunes Plants'!BQ882,IF($J$9=33,'Jeunes Plants'!BR882,IF($J$9=34,'Jeunes Plants'!BS882,IF($J$9=35,'Jeunes Plants'!B12785,))))))))))))))))))))))))))))))))))))))))))))))))))))</f>
        <v>0</v>
      </c>
      <c r="K1188" s="103" t="str">
        <f>IF('Jeunes Plants'!R882=0,"","Erreur")</f>
        <v/>
      </c>
    </row>
    <row r="1189" spans="1:11" x14ac:dyDescent="0.25">
      <c r="A1189" s="103">
        <f>IF('Jeunes Plants'!A883&lt;&gt;"",'Jeunes Plants'!A883,"")</f>
        <v>13700</v>
      </c>
      <c r="B1189" s="103" t="str">
        <f>IF('Jeunes Plants'!L883&lt;&gt;"",'Jeunes Plants'!L883,"")</f>
        <v>S7</v>
      </c>
      <c r="C1189" s="107" t="str">
        <f>IF('Jeunes Plants'!B883&lt;&gt;"",'Jeunes Plants'!B883,"")</f>
        <v>SAUGE</v>
      </c>
      <c r="D1189" s="107" t="str">
        <f>IF('Jeunes Plants'!C883&lt;&gt;"",'Jeunes Plants'!C883,"")</f>
        <v>Love and Wishes</v>
      </c>
      <c r="E1189" s="103">
        <f>IF('Jeunes Plants'!H883&lt;&gt;"",'Jeunes Plants'!H883,"")</f>
        <v>6</v>
      </c>
      <c r="F1189" s="103" t="str">
        <f>IF('Jeunes Plants'!E883&lt;&gt;"",'Jeunes Plants'!E883,"")</f>
        <v>B</v>
      </c>
      <c r="G1189" s="103" t="str">
        <f>IF('Jeunes Plants'!N883&lt;&gt;"",'Jeunes Plants'!N883,"")</f>
        <v>M3</v>
      </c>
      <c r="H1189" s="103" t="str">
        <f>IF('Jeunes Plants'!I883&lt;&gt;"",'Jeunes Plants'!I883,"")</f>
        <v>A</v>
      </c>
      <c r="I1189" s="103">
        <f>IF('Jeunes Plants'!J883&lt;&gt;"",'Jeunes Plants'!J883,"")</f>
        <v>0.11</v>
      </c>
      <c r="J1189" s="103">
        <f>IF($J$9=36,'Jeunes Plants'!U883,IF($J$9=37,'Jeunes Plants'!V883,IF($J$9=38,'Jeunes Plants'!W883,IF($J$9=39,'Jeunes Plants'!X883,IF($J$9=40,'Jeunes Plants'!Y883,IF($J$9=41,'Jeunes Plants'!Z883,IF($J$9=42,'Jeunes Plants'!AA883,IF($J$9=43,'Jeunes Plants'!AB883,IF($J$9=44,'Jeunes Plants'!AC883,IF($J$9=45,'Jeunes Plants'!AD883,IF($J$9=46,'Jeunes Plants'!AE883,IF($J$9=47,'Jeunes Plants'!AF883,IF($J$9=48,'Jeunes Plants'!AG883,IF($J$9=49,'Jeunes Plants'!AH883,IF($J$9=50,'Jeunes Plants'!AI883,IF($J$9=51,'Jeunes Plants'!AJ883,IF($J$9=52,'Jeunes Plants'!AK883,IF($J$9=1,'Jeunes Plants'!AL883,IF($J$9=2,'Jeunes Plants'!AM883,IF($J$9=3,'Jeunes Plants'!AN883,IF($J$9=4,'Jeunes Plants'!AO883,IF($J$9=5,'Jeunes Plants'!AP883,IF($J$9=6,'Jeunes Plants'!AQ883,IF($J$9=7,'Jeunes Plants'!AR883,IF($J$9=8,'Jeunes Plants'!AS883,IF($J$9=9,'Jeunes Plants'!AT883,IF($J$9=10,'Jeunes Plants'!AU883,IF($J$9=11,'Jeunes Plants'!AV883,IF($J$9=12,'Jeunes Plants'!AW883,IF($J$9=13,'Jeunes Plants'!AX883,IF($J$9=14,'Jeunes Plants'!AY883,IF($J$9=15,'Jeunes Plants'!AZ883,IF($J$9=16,'Jeunes Plants'!BA883,IF($J$9=17,'Jeunes Plants'!BB883,IF($J$9=18,'Jeunes Plants'!BC883,IF($J$9=19,'Jeunes Plants'!BD883,IF($J$9=20,'Jeunes Plants'!BE883,IF($J$9=21,'Jeunes Plants'!BF883,IF($J$9=22,'Jeunes Plants'!BG883,IF($J$9=23,'Jeunes Plants'!BH883,IF($J$9=24,'Jeunes Plants'!BI883,IF($J$9=25,'Jeunes Plants'!BJ883,IF($J$9=26,'Jeunes Plants'!BK883,IF($J$9=27,'Jeunes Plants'!BL883,IF($J$9=28,'Jeunes Plants'!BM883,IF($J$9=29,'Jeunes Plants'!BN883,IF($J$9=30,'Jeunes Plants'!BO883,IF($J$9=31,'Jeunes Plants'!BP883,IF($J$9=32,'Jeunes Plants'!BQ883,IF($J$9=33,'Jeunes Plants'!BR883,IF($J$9=34,'Jeunes Plants'!BS883,IF($J$9=35,'Jeunes Plants'!B12786,))))))))))))))))))))))))))))))))))))))))))))))))))))</f>
        <v>0</v>
      </c>
      <c r="K1189" s="103" t="str">
        <f>IF('Jeunes Plants'!R883=0,"","Erreur")</f>
        <v/>
      </c>
    </row>
    <row r="1190" spans="1:11" x14ac:dyDescent="0.25">
      <c r="A1190" s="450"/>
      <c r="B1190" s="450"/>
      <c r="C1190" s="451" t="s">
        <v>1982</v>
      </c>
      <c r="D1190" s="451"/>
      <c r="E1190" s="450"/>
      <c r="F1190" s="450"/>
      <c r="G1190" s="450"/>
      <c r="H1190" s="450"/>
      <c r="I1190" s="450"/>
      <c r="J1190" s="450">
        <f>SUBTOTAL(9,J1186:J1189)</f>
        <v>0</v>
      </c>
      <c r="K1190" s="450"/>
    </row>
    <row r="1191" spans="1:11" x14ac:dyDescent="0.25">
      <c r="A1191" s="103">
        <f>IF('Jeunes Plants'!A884&lt;&gt;"",'Jeunes Plants'!A884,"")</f>
        <v>12353</v>
      </c>
      <c r="B1191" s="103" t="str">
        <f>IF('Jeunes Plants'!L884&lt;&gt;"",'Jeunes Plants'!L884,"")</f>
        <v>S4</v>
      </c>
      <c r="C1191" s="107" t="str">
        <f>IF('Jeunes Plants'!B884&lt;&gt;"",'Jeunes Plants'!B884,"")</f>
        <v>SAUGE COCCINEA</v>
      </c>
      <c r="D1191" s="107" t="str">
        <f>IF('Jeunes Plants'!C884&lt;&gt;"",'Jeunes Plants'!C884,"")</f>
        <v>Summer Jewel Éclarlate</v>
      </c>
      <c r="E1191" s="103">
        <f>IF('Jeunes Plants'!H884&lt;&gt;"",'Jeunes Plants'!H884,"")</f>
        <v>6</v>
      </c>
      <c r="F1191" s="103" t="str">
        <f>IF('Jeunes Plants'!E884&lt;&gt;"",'Jeunes Plants'!E884,"")</f>
        <v>S</v>
      </c>
      <c r="G1191" s="103" t="str">
        <f>IF('Jeunes Plants'!N884&lt;&gt;"",'Jeunes Plants'!N884,"")</f>
        <v>M3</v>
      </c>
      <c r="H1191" s="103" t="str">
        <f>IF('Jeunes Plants'!I884&lt;&gt;"",'Jeunes Plants'!I884,"")</f>
        <v>C</v>
      </c>
      <c r="I1191" s="103" t="str">
        <f>IF('Jeunes Plants'!J884&lt;&gt;"",'Jeunes Plants'!J884,"")</f>
        <v/>
      </c>
      <c r="J1191" s="103">
        <f>IF($J$9=36,'Jeunes Plants'!U884,IF($J$9=37,'Jeunes Plants'!V884,IF($J$9=38,'Jeunes Plants'!W884,IF($J$9=39,'Jeunes Plants'!X884,IF($J$9=40,'Jeunes Plants'!Y884,IF($J$9=41,'Jeunes Plants'!Z884,IF($J$9=42,'Jeunes Plants'!AA884,IF($J$9=43,'Jeunes Plants'!AB884,IF($J$9=44,'Jeunes Plants'!AC884,IF($J$9=45,'Jeunes Plants'!AD884,IF($J$9=46,'Jeunes Plants'!AE884,IF($J$9=47,'Jeunes Plants'!AF884,IF($J$9=48,'Jeunes Plants'!AG884,IF($J$9=49,'Jeunes Plants'!AH884,IF($J$9=50,'Jeunes Plants'!AI884,IF($J$9=51,'Jeunes Plants'!AJ884,IF($J$9=52,'Jeunes Plants'!AK884,IF($J$9=1,'Jeunes Plants'!AL884,IF($J$9=2,'Jeunes Plants'!AM884,IF($J$9=3,'Jeunes Plants'!AN884,IF($J$9=4,'Jeunes Plants'!AO884,IF($J$9=5,'Jeunes Plants'!AP884,IF($J$9=6,'Jeunes Plants'!AQ884,IF($J$9=7,'Jeunes Plants'!AR884,IF($J$9=8,'Jeunes Plants'!AS884,IF($J$9=9,'Jeunes Plants'!AT884,IF($J$9=10,'Jeunes Plants'!AU884,IF($J$9=11,'Jeunes Plants'!AV884,IF($J$9=12,'Jeunes Plants'!AW884,IF($J$9=13,'Jeunes Plants'!AX884,IF($J$9=14,'Jeunes Plants'!AY884,IF($J$9=15,'Jeunes Plants'!AZ884,IF($J$9=16,'Jeunes Plants'!BA884,IF($J$9=17,'Jeunes Plants'!BB884,IF($J$9=18,'Jeunes Plants'!BC884,IF($J$9=19,'Jeunes Plants'!BD884,IF($J$9=20,'Jeunes Plants'!BE884,IF($J$9=21,'Jeunes Plants'!BF884,IF($J$9=22,'Jeunes Plants'!BG884,IF($J$9=23,'Jeunes Plants'!BH884,IF($J$9=24,'Jeunes Plants'!BI884,IF($J$9=25,'Jeunes Plants'!BJ884,IF($J$9=26,'Jeunes Plants'!BK884,IF($J$9=27,'Jeunes Plants'!BL884,IF($J$9=28,'Jeunes Plants'!BM884,IF($J$9=29,'Jeunes Plants'!BN884,IF($J$9=30,'Jeunes Plants'!BO884,IF($J$9=31,'Jeunes Plants'!BP884,IF($J$9=32,'Jeunes Plants'!BQ884,IF($J$9=33,'Jeunes Plants'!BR884,IF($J$9=34,'Jeunes Plants'!BS884,IF($J$9=35,'Jeunes Plants'!B12787,))))))))))))))))))))))))))))))))))))))))))))))))))))</f>
        <v>0</v>
      </c>
      <c r="K1191" s="103" t="str">
        <f>IF('Jeunes Plants'!R884=0,"","Erreur")</f>
        <v/>
      </c>
    </row>
    <row r="1192" spans="1:11" x14ac:dyDescent="0.25">
      <c r="A1192" s="103">
        <f>IF('Jeunes Plants'!A885&lt;&gt;"",'Jeunes Plants'!A885,"")</f>
        <v>12352</v>
      </c>
      <c r="B1192" s="103" t="str">
        <f>IF('Jeunes Plants'!L885&lt;&gt;"",'Jeunes Plants'!L885,"")</f>
        <v>S4</v>
      </c>
      <c r="C1192" s="107" t="str">
        <f>IF('Jeunes Plants'!B885&lt;&gt;"",'Jeunes Plants'!B885,"")</f>
        <v>SAUGE COCCINEA</v>
      </c>
      <c r="D1192" s="107" t="str">
        <f>IF('Jeunes Plants'!C885&lt;&gt;"",'Jeunes Plants'!C885,"")</f>
        <v>Snow Nymph (blanche)</v>
      </c>
      <c r="E1192" s="103">
        <f>IF('Jeunes Plants'!H885&lt;&gt;"",'Jeunes Plants'!H885,"")</f>
        <v>6</v>
      </c>
      <c r="F1192" s="103" t="str">
        <f>IF('Jeunes Plants'!E885&lt;&gt;"",'Jeunes Plants'!E885,"")</f>
        <v>S</v>
      </c>
      <c r="G1192" s="103" t="str">
        <f>IF('Jeunes Plants'!N885&lt;&gt;"",'Jeunes Plants'!N885,"")</f>
        <v>M3</v>
      </c>
      <c r="H1192" s="103" t="str">
        <f>IF('Jeunes Plants'!I885&lt;&gt;"",'Jeunes Plants'!I885,"")</f>
        <v>C</v>
      </c>
      <c r="I1192" s="103" t="str">
        <f>IF('Jeunes Plants'!J885&lt;&gt;"",'Jeunes Plants'!J885,"")</f>
        <v/>
      </c>
      <c r="J1192" s="103">
        <f>IF($J$9=36,'Jeunes Plants'!U885,IF($J$9=37,'Jeunes Plants'!V885,IF($J$9=38,'Jeunes Plants'!W885,IF($J$9=39,'Jeunes Plants'!X885,IF($J$9=40,'Jeunes Plants'!Y885,IF($J$9=41,'Jeunes Plants'!Z885,IF($J$9=42,'Jeunes Plants'!AA885,IF($J$9=43,'Jeunes Plants'!AB885,IF($J$9=44,'Jeunes Plants'!AC885,IF($J$9=45,'Jeunes Plants'!AD885,IF($J$9=46,'Jeunes Plants'!AE885,IF($J$9=47,'Jeunes Plants'!AF885,IF($J$9=48,'Jeunes Plants'!AG885,IF($J$9=49,'Jeunes Plants'!AH885,IF($J$9=50,'Jeunes Plants'!AI885,IF($J$9=51,'Jeunes Plants'!AJ885,IF($J$9=52,'Jeunes Plants'!AK885,IF($J$9=1,'Jeunes Plants'!AL885,IF($J$9=2,'Jeunes Plants'!AM885,IF($J$9=3,'Jeunes Plants'!AN885,IF($J$9=4,'Jeunes Plants'!AO885,IF($J$9=5,'Jeunes Plants'!AP885,IF($J$9=6,'Jeunes Plants'!AQ885,IF($J$9=7,'Jeunes Plants'!AR885,IF($J$9=8,'Jeunes Plants'!AS885,IF($J$9=9,'Jeunes Plants'!AT885,IF($J$9=10,'Jeunes Plants'!AU885,IF($J$9=11,'Jeunes Plants'!AV885,IF($J$9=12,'Jeunes Plants'!AW885,IF($J$9=13,'Jeunes Plants'!AX885,IF($J$9=14,'Jeunes Plants'!AY885,IF($J$9=15,'Jeunes Plants'!AZ885,IF($J$9=16,'Jeunes Plants'!BA885,IF($J$9=17,'Jeunes Plants'!BB885,IF($J$9=18,'Jeunes Plants'!BC885,IF($J$9=19,'Jeunes Plants'!BD885,IF($J$9=20,'Jeunes Plants'!BE885,IF($J$9=21,'Jeunes Plants'!BF885,IF($J$9=22,'Jeunes Plants'!BG885,IF($J$9=23,'Jeunes Plants'!BH885,IF($J$9=24,'Jeunes Plants'!BI885,IF($J$9=25,'Jeunes Plants'!BJ885,IF($J$9=26,'Jeunes Plants'!BK885,IF($J$9=27,'Jeunes Plants'!BL885,IF($J$9=28,'Jeunes Plants'!BM885,IF($J$9=29,'Jeunes Plants'!BN885,IF($J$9=30,'Jeunes Plants'!BO885,IF($J$9=31,'Jeunes Plants'!BP885,IF($J$9=32,'Jeunes Plants'!BQ885,IF($J$9=33,'Jeunes Plants'!BR885,IF($J$9=34,'Jeunes Plants'!BS885,IF($J$9=35,'Jeunes Plants'!B12788,))))))))))))))))))))))))))))))))))))))))))))))))))))</f>
        <v>0</v>
      </c>
      <c r="K1192" s="103" t="str">
        <f>IF('Jeunes Plants'!R885=0,"","Erreur")</f>
        <v/>
      </c>
    </row>
    <row r="1193" spans="1:11" x14ac:dyDescent="0.25">
      <c r="A1193" s="450"/>
      <c r="B1193" s="450"/>
      <c r="C1193" s="451" t="s">
        <v>1984</v>
      </c>
      <c r="D1193" s="451"/>
      <c r="E1193" s="450"/>
      <c r="F1193" s="450"/>
      <c r="G1193" s="450"/>
      <c r="H1193" s="450"/>
      <c r="I1193" s="450"/>
      <c r="J1193" s="450">
        <f>SUBTOTAL(9,J1191:J1192)</f>
        <v>0</v>
      </c>
      <c r="K1193" s="450"/>
    </row>
    <row r="1194" spans="1:11" x14ac:dyDescent="0.25">
      <c r="A1194" s="103">
        <f>IF('Jeunes Plants'!A886&lt;&gt;"",'Jeunes Plants'!A886,"")</f>
        <v>25211</v>
      </c>
      <c r="B1194" s="103" t="str">
        <f>IF('Jeunes Plants'!L886&lt;&gt;"",'Jeunes Plants'!L886,"")</f>
        <v>S10</v>
      </c>
      <c r="C1194" s="107" t="str">
        <f>IF('Jeunes Plants'!B886&lt;&gt;"",'Jeunes Plants'!B886,"")</f>
        <v>SAUGE CHAMELAEAGNA</v>
      </c>
      <c r="D1194" s="107" t="str">
        <f>IF('Jeunes Plants'!C886&lt;&gt;"",'Jeunes Plants'!C886,"")</f>
        <v>African Skies</v>
      </c>
      <c r="E1194" s="103">
        <f>IF('Jeunes Plants'!H886&lt;&gt;"",'Jeunes Plants'!H886,"")</f>
        <v>6</v>
      </c>
      <c r="F1194" s="103" t="str">
        <f>IF('Jeunes Plants'!E886&lt;&gt;"",'Jeunes Plants'!E886,"")</f>
        <v>B</v>
      </c>
      <c r="G1194" s="103" t="str">
        <f>IF('Jeunes Plants'!N886&lt;&gt;"",'Jeunes Plants'!N886,"")</f>
        <v>M3</v>
      </c>
      <c r="H1194" s="103" t="str">
        <f>IF('Jeunes Plants'!I886&lt;&gt;"",'Jeunes Plants'!I886,"")</f>
        <v>A</v>
      </c>
      <c r="I1194" s="103" t="str">
        <f>IF('Jeunes Plants'!J886&lt;&gt;"",'Jeunes Plants'!J886,"")</f>
        <v/>
      </c>
      <c r="J1194" s="103">
        <f>IF($J$9=36,'Jeunes Plants'!U886,IF($J$9=37,'Jeunes Plants'!V886,IF($J$9=38,'Jeunes Plants'!W886,IF($J$9=39,'Jeunes Plants'!X886,IF($J$9=40,'Jeunes Plants'!Y886,IF($J$9=41,'Jeunes Plants'!Z886,IF($J$9=42,'Jeunes Plants'!AA886,IF($J$9=43,'Jeunes Plants'!AB886,IF($J$9=44,'Jeunes Plants'!AC886,IF($J$9=45,'Jeunes Plants'!AD886,IF($J$9=46,'Jeunes Plants'!AE886,IF($J$9=47,'Jeunes Plants'!AF886,IF($J$9=48,'Jeunes Plants'!AG886,IF($J$9=49,'Jeunes Plants'!AH886,IF($J$9=50,'Jeunes Plants'!AI886,IF($J$9=51,'Jeunes Plants'!AJ886,IF($J$9=52,'Jeunes Plants'!AK886,IF($J$9=1,'Jeunes Plants'!AL886,IF($J$9=2,'Jeunes Plants'!AM886,IF($J$9=3,'Jeunes Plants'!AN886,IF($J$9=4,'Jeunes Plants'!AO886,IF($J$9=5,'Jeunes Plants'!AP886,IF($J$9=6,'Jeunes Plants'!AQ886,IF($J$9=7,'Jeunes Plants'!AR886,IF($J$9=8,'Jeunes Plants'!AS886,IF($J$9=9,'Jeunes Plants'!AT886,IF($J$9=10,'Jeunes Plants'!AU886,IF($J$9=11,'Jeunes Plants'!AV886,IF($J$9=12,'Jeunes Plants'!AW886,IF($J$9=13,'Jeunes Plants'!AX886,IF($J$9=14,'Jeunes Plants'!AY886,IF($J$9=15,'Jeunes Plants'!AZ886,IF($J$9=16,'Jeunes Plants'!BA886,IF($J$9=17,'Jeunes Plants'!BB886,IF($J$9=18,'Jeunes Plants'!BC886,IF($J$9=19,'Jeunes Plants'!BD886,IF($J$9=20,'Jeunes Plants'!BE886,IF($J$9=21,'Jeunes Plants'!BF886,IF($J$9=22,'Jeunes Plants'!BG886,IF($J$9=23,'Jeunes Plants'!BH886,IF($J$9=24,'Jeunes Plants'!BI886,IF($J$9=25,'Jeunes Plants'!BJ886,IF($J$9=26,'Jeunes Plants'!BK886,IF($J$9=27,'Jeunes Plants'!BL886,IF($J$9=28,'Jeunes Plants'!BM886,IF($J$9=29,'Jeunes Plants'!BN886,IF($J$9=30,'Jeunes Plants'!BO886,IF($J$9=31,'Jeunes Plants'!BP886,IF($J$9=32,'Jeunes Plants'!BQ886,IF($J$9=33,'Jeunes Plants'!BR886,IF($J$9=34,'Jeunes Plants'!BS886,IF($J$9=35,'Jeunes Plants'!B12789,))))))))))))))))))))))))))))))))))))))))))))))))))))</f>
        <v>0</v>
      </c>
      <c r="K1194" s="103" t="str">
        <f>IF('Jeunes Plants'!R886=0,"","Erreur")</f>
        <v/>
      </c>
    </row>
    <row r="1195" spans="1:11" x14ac:dyDescent="0.25">
      <c r="A1195" s="450"/>
      <c r="B1195" s="450"/>
      <c r="C1195" s="451" t="s">
        <v>1985</v>
      </c>
      <c r="D1195" s="451"/>
      <c r="E1195" s="450"/>
      <c r="F1195" s="450"/>
      <c r="G1195" s="450"/>
      <c r="H1195" s="450"/>
      <c r="I1195" s="450"/>
      <c r="J1195" s="450">
        <f>SUBTOTAL(9,J1194:J1194)</f>
        <v>0</v>
      </c>
      <c r="K1195" s="450"/>
    </row>
    <row r="1196" spans="1:11" x14ac:dyDescent="0.25">
      <c r="A1196" s="103">
        <f>IF('Jeunes Plants'!A887&lt;&gt;"",'Jeunes Plants'!A887,"")</f>
        <v>23417</v>
      </c>
      <c r="B1196" s="103" t="str">
        <f>IF('Jeunes Plants'!L887&lt;&gt;"",'Jeunes Plants'!L887,"")</f>
        <v>S3B</v>
      </c>
      <c r="C1196" s="107" t="str">
        <f>IF('Jeunes Plants'!B887&lt;&gt;"",'Jeunes Plants'!B887,"")</f>
        <v>SAUGE NEMOROSA</v>
      </c>
      <c r="D1196" s="107" t="str">
        <f>IF('Jeunes Plants'!C887&lt;&gt;"",'Jeunes Plants'!C887,"")</f>
        <v>Apex Blue</v>
      </c>
      <c r="E1196" s="103">
        <f>IF('Jeunes Plants'!H887&lt;&gt;"",'Jeunes Plants'!H887,"")</f>
        <v>5</v>
      </c>
      <c r="F1196" s="103" t="str">
        <f>IF('Jeunes Plants'!E887&lt;&gt;"",'Jeunes Plants'!E887,"")</f>
        <v>B</v>
      </c>
      <c r="G1196" s="103" t="str">
        <f>IF('Jeunes Plants'!N887&lt;&gt;"",'Jeunes Plants'!N887,"")</f>
        <v>M3</v>
      </c>
      <c r="H1196" s="103" t="str">
        <f>IF('Jeunes Plants'!I887&lt;&gt;"",'Jeunes Plants'!I887,"")</f>
        <v>A</v>
      </c>
      <c r="I1196" s="103">
        <f>IF('Jeunes Plants'!J887&lt;&gt;"",'Jeunes Plants'!J887,"")</f>
        <v>0.08</v>
      </c>
      <c r="J1196" s="103">
        <f>IF($J$9=36,'Jeunes Plants'!U887,IF($J$9=37,'Jeunes Plants'!V887,IF($J$9=38,'Jeunes Plants'!W887,IF($J$9=39,'Jeunes Plants'!X887,IF($J$9=40,'Jeunes Plants'!Y887,IF($J$9=41,'Jeunes Plants'!Z887,IF($J$9=42,'Jeunes Plants'!AA887,IF($J$9=43,'Jeunes Plants'!AB887,IF($J$9=44,'Jeunes Plants'!AC887,IF($J$9=45,'Jeunes Plants'!AD887,IF($J$9=46,'Jeunes Plants'!AE887,IF($J$9=47,'Jeunes Plants'!AF887,IF($J$9=48,'Jeunes Plants'!AG887,IF($J$9=49,'Jeunes Plants'!AH887,IF($J$9=50,'Jeunes Plants'!AI887,IF($J$9=51,'Jeunes Plants'!AJ887,IF($J$9=52,'Jeunes Plants'!AK887,IF($J$9=1,'Jeunes Plants'!AL887,IF($J$9=2,'Jeunes Plants'!AM887,IF($J$9=3,'Jeunes Plants'!AN887,IF($J$9=4,'Jeunes Plants'!AO887,IF($J$9=5,'Jeunes Plants'!AP887,IF($J$9=6,'Jeunes Plants'!AQ887,IF($J$9=7,'Jeunes Plants'!AR887,IF($J$9=8,'Jeunes Plants'!AS887,IF($J$9=9,'Jeunes Plants'!AT887,IF($J$9=10,'Jeunes Plants'!AU887,IF($J$9=11,'Jeunes Plants'!AV887,IF($J$9=12,'Jeunes Plants'!AW887,IF($J$9=13,'Jeunes Plants'!AX887,IF($J$9=14,'Jeunes Plants'!AY887,IF($J$9=15,'Jeunes Plants'!AZ887,IF($J$9=16,'Jeunes Plants'!BA887,IF($J$9=17,'Jeunes Plants'!BB887,IF($J$9=18,'Jeunes Plants'!BC887,IF($J$9=19,'Jeunes Plants'!BD887,IF($J$9=20,'Jeunes Plants'!BE887,IF($J$9=21,'Jeunes Plants'!BF887,IF($J$9=22,'Jeunes Plants'!BG887,IF($J$9=23,'Jeunes Plants'!BH887,IF($J$9=24,'Jeunes Plants'!BI887,IF($J$9=25,'Jeunes Plants'!BJ887,IF($J$9=26,'Jeunes Plants'!BK887,IF($J$9=27,'Jeunes Plants'!BL887,IF($J$9=28,'Jeunes Plants'!BM887,IF($J$9=29,'Jeunes Plants'!BN887,IF($J$9=30,'Jeunes Plants'!BO887,IF($J$9=31,'Jeunes Plants'!BP887,IF($J$9=32,'Jeunes Plants'!BQ887,IF($J$9=33,'Jeunes Plants'!BR887,IF($J$9=34,'Jeunes Plants'!BS887,IF($J$9=35,'Jeunes Plants'!B12790,))))))))))))))))))))))))))))))))))))))))))))))))))))</f>
        <v>0</v>
      </c>
      <c r="K1196" s="103" t="str">
        <f>IF('Jeunes Plants'!R887=0,"","Erreur")</f>
        <v/>
      </c>
    </row>
    <row r="1197" spans="1:11" x14ac:dyDescent="0.25">
      <c r="A1197" s="103">
        <f>IF('Jeunes Plants'!A888&lt;&gt;"",'Jeunes Plants'!A888,"")</f>
        <v>23418</v>
      </c>
      <c r="B1197" s="103" t="str">
        <f>IF('Jeunes Plants'!L888&lt;&gt;"",'Jeunes Plants'!L888,"")</f>
        <v>S3B</v>
      </c>
      <c r="C1197" s="107" t="str">
        <f>IF('Jeunes Plants'!B888&lt;&gt;"",'Jeunes Plants'!B888,"")</f>
        <v>SAUGE NEMOROSA</v>
      </c>
      <c r="D1197" s="107" t="str">
        <f>IF('Jeunes Plants'!C888&lt;&gt;"",'Jeunes Plants'!C888,"")</f>
        <v>Apex Pink</v>
      </c>
      <c r="E1197" s="103">
        <f>IF('Jeunes Plants'!H888&lt;&gt;"",'Jeunes Plants'!H888,"")</f>
        <v>5</v>
      </c>
      <c r="F1197" s="103" t="str">
        <f>IF('Jeunes Plants'!E888&lt;&gt;"",'Jeunes Plants'!E888,"")</f>
        <v>B</v>
      </c>
      <c r="G1197" s="103" t="str">
        <f>IF('Jeunes Plants'!N888&lt;&gt;"",'Jeunes Plants'!N888,"")</f>
        <v>M3</v>
      </c>
      <c r="H1197" s="103" t="str">
        <f>IF('Jeunes Plants'!I888&lt;&gt;"",'Jeunes Plants'!I888,"")</f>
        <v>A</v>
      </c>
      <c r="I1197" s="103">
        <f>IF('Jeunes Plants'!J888&lt;&gt;"",'Jeunes Plants'!J888,"")</f>
        <v>0.08</v>
      </c>
      <c r="J1197" s="103">
        <f>IF($J$9=36,'Jeunes Plants'!U888,IF($J$9=37,'Jeunes Plants'!V888,IF($J$9=38,'Jeunes Plants'!W888,IF($J$9=39,'Jeunes Plants'!X888,IF($J$9=40,'Jeunes Plants'!Y888,IF($J$9=41,'Jeunes Plants'!Z888,IF($J$9=42,'Jeunes Plants'!AA888,IF($J$9=43,'Jeunes Plants'!AB888,IF($J$9=44,'Jeunes Plants'!AC888,IF($J$9=45,'Jeunes Plants'!AD888,IF($J$9=46,'Jeunes Plants'!AE888,IF($J$9=47,'Jeunes Plants'!AF888,IF($J$9=48,'Jeunes Plants'!AG888,IF($J$9=49,'Jeunes Plants'!AH888,IF($J$9=50,'Jeunes Plants'!AI888,IF($J$9=51,'Jeunes Plants'!AJ888,IF($J$9=52,'Jeunes Plants'!AK888,IF($J$9=1,'Jeunes Plants'!AL888,IF($J$9=2,'Jeunes Plants'!AM888,IF($J$9=3,'Jeunes Plants'!AN888,IF($J$9=4,'Jeunes Plants'!AO888,IF($J$9=5,'Jeunes Plants'!AP888,IF($J$9=6,'Jeunes Plants'!AQ888,IF($J$9=7,'Jeunes Plants'!AR888,IF($J$9=8,'Jeunes Plants'!AS888,IF($J$9=9,'Jeunes Plants'!AT888,IF($J$9=10,'Jeunes Plants'!AU888,IF($J$9=11,'Jeunes Plants'!AV888,IF($J$9=12,'Jeunes Plants'!AW888,IF($J$9=13,'Jeunes Plants'!AX888,IF($J$9=14,'Jeunes Plants'!AY888,IF($J$9=15,'Jeunes Plants'!AZ888,IF($J$9=16,'Jeunes Plants'!BA888,IF($J$9=17,'Jeunes Plants'!BB888,IF($J$9=18,'Jeunes Plants'!BC888,IF($J$9=19,'Jeunes Plants'!BD888,IF($J$9=20,'Jeunes Plants'!BE888,IF($J$9=21,'Jeunes Plants'!BF888,IF($J$9=22,'Jeunes Plants'!BG888,IF($J$9=23,'Jeunes Plants'!BH888,IF($J$9=24,'Jeunes Plants'!BI888,IF($J$9=25,'Jeunes Plants'!BJ888,IF($J$9=26,'Jeunes Plants'!BK888,IF($J$9=27,'Jeunes Plants'!BL888,IF($J$9=28,'Jeunes Plants'!BM888,IF($J$9=29,'Jeunes Plants'!BN888,IF($J$9=30,'Jeunes Plants'!BO888,IF($J$9=31,'Jeunes Plants'!BP888,IF($J$9=32,'Jeunes Plants'!BQ888,IF($J$9=33,'Jeunes Plants'!BR888,IF($J$9=34,'Jeunes Plants'!BS888,IF($J$9=35,'Jeunes Plants'!B12791,))))))))))))))))))))))))))))))))))))))))))))))))))))</f>
        <v>0</v>
      </c>
      <c r="K1197" s="103" t="str">
        <f>IF('Jeunes Plants'!R888=0,"","Erreur")</f>
        <v/>
      </c>
    </row>
    <row r="1198" spans="1:11" x14ac:dyDescent="0.25">
      <c r="A1198" s="450"/>
      <c r="B1198" s="450"/>
      <c r="C1198" s="451" t="s">
        <v>1986</v>
      </c>
      <c r="D1198" s="451"/>
      <c r="E1198" s="450"/>
      <c r="F1198" s="450"/>
      <c r="G1198" s="450"/>
      <c r="H1198" s="450"/>
      <c r="I1198" s="450"/>
      <c r="J1198" s="450">
        <f>SUBTOTAL(9,J1196:J1197)</f>
        <v>0</v>
      </c>
      <c r="K1198" s="450"/>
    </row>
    <row r="1199" spans="1:11" x14ac:dyDescent="0.25">
      <c r="A1199" s="103">
        <f>IF('Jeunes Plants'!A889&lt;&gt;"",'Jeunes Plants'!A889,"")</f>
        <v>3771</v>
      </c>
      <c r="B1199" s="103" t="str">
        <f>IF('Jeunes Plants'!L889&lt;&gt;"",'Jeunes Plants'!L889,"")</f>
        <v>S4</v>
      </c>
      <c r="C1199" s="107" t="str">
        <f>IF('Jeunes Plants'!B889&lt;&gt;"",'Jeunes Plants'!B889,"")</f>
        <v>SAUGE PATENS</v>
      </c>
      <c r="D1199" s="107" t="str">
        <f>IF('Jeunes Plants'!C889&lt;&gt;"",'Jeunes Plants'!C889,"")</f>
        <v>Bleu Gentiane</v>
      </c>
      <c r="E1199" s="103">
        <f>IF('Jeunes Plants'!H889&lt;&gt;"",'Jeunes Plants'!H889,"")</f>
        <v>8</v>
      </c>
      <c r="F1199" s="103" t="str">
        <f>IF('Jeunes Plants'!E889&lt;&gt;"",'Jeunes Plants'!E889,"")</f>
        <v>S</v>
      </c>
      <c r="G1199" s="103" t="str">
        <f>IF('Jeunes Plants'!N889&lt;&gt;"",'Jeunes Plants'!N889,"")</f>
        <v>M3</v>
      </c>
      <c r="H1199" s="103" t="str">
        <f>IF('Jeunes Plants'!I889&lt;&gt;"",'Jeunes Plants'!I889,"")</f>
        <v>B</v>
      </c>
      <c r="I1199" s="103" t="str">
        <f>IF('Jeunes Plants'!J889&lt;&gt;"",'Jeunes Plants'!J889,"")</f>
        <v/>
      </c>
      <c r="J1199" s="103">
        <f>IF($J$9=36,'Jeunes Plants'!U889,IF($J$9=37,'Jeunes Plants'!V889,IF($J$9=38,'Jeunes Plants'!W889,IF($J$9=39,'Jeunes Plants'!X889,IF($J$9=40,'Jeunes Plants'!Y889,IF($J$9=41,'Jeunes Plants'!Z889,IF($J$9=42,'Jeunes Plants'!AA889,IF($J$9=43,'Jeunes Plants'!AB889,IF($J$9=44,'Jeunes Plants'!AC889,IF($J$9=45,'Jeunes Plants'!AD889,IF($J$9=46,'Jeunes Plants'!AE889,IF($J$9=47,'Jeunes Plants'!AF889,IF($J$9=48,'Jeunes Plants'!AG889,IF($J$9=49,'Jeunes Plants'!AH889,IF($J$9=50,'Jeunes Plants'!AI889,IF($J$9=51,'Jeunes Plants'!AJ889,IF($J$9=52,'Jeunes Plants'!AK889,IF($J$9=1,'Jeunes Plants'!AL889,IF($J$9=2,'Jeunes Plants'!AM889,IF($J$9=3,'Jeunes Plants'!AN889,IF($J$9=4,'Jeunes Plants'!AO889,IF($J$9=5,'Jeunes Plants'!AP889,IF($J$9=6,'Jeunes Plants'!AQ889,IF($J$9=7,'Jeunes Plants'!AR889,IF($J$9=8,'Jeunes Plants'!AS889,IF($J$9=9,'Jeunes Plants'!AT889,IF($J$9=10,'Jeunes Plants'!AU889,IF($J$9=11,'Jeunes Plants'!AV889,IF($J$9=12,'Jeunes Plants'!AW889,IF($J$9=13,'Jeunes Plants'!AX889,IF($J$9=14,'Jeunes Plants'!AY889,IF($J$9=15,'Jeunes Plants'!AZ889,IF($J$9=16,'Jeunes Plants'!BA889,IF($J$9=17,'Jeunes Plants'!BB889,IF($J$9=18,'Jeunes Plants'!BC889,IF($J$9=19,'Jeunes Plants'!BD889,IF($J$9=20,'Jeunes Plants'!BE889,IF($J$9=21,'Jeunes Plants'!BF889,IF($J$9=22,'Jeunes Plants'!BG889,IF($J$9=23,'Jeunes Plants'!BH889,IF($J$9=24,'Jeunes Plants'!BI889,IF($J$9=25,'Jeunes Plants'!BJ889,IF($J$9=26,'Jeunes Plants'!BK889,IF($J$9=27,'Jeunes Plants'!BL889,IF($J$9=28,'Jeunes Plants'!BM889,IF($J$9=29,'Jeunes Plants'!BN889,IF($J$9=30,'Jeunes Plants'!BO889,IF($J$9=31,'Jeunes Plants'!BP889,IF($J$9=32,'Jeunes Plants'!BQ889,IF($J$9=33,'Jeunes Plants'!BR889,IF($J$9=34,'Jeunes Plants'!BS889,IF($J$9=35,'Jeunes Plants'!B12792,))))))))))))))))))))))))))))))))))))))))))))))))))))</f>
        <v>0</v>
      </c>
      <c r="K1199" s="103" t="str">
        <f>IF('Jeunes Plants'!R889=0,"","Erreur")</f>
        <v/>
      </c>
    </row>
    <row r="1200" spans="1:11" x14ac:dyDescent="0.25">
      <c r="A1200" s="450"/>
      <c r="B1200" s="450"/>
      <c r="C1200" s="451" t="s">
        <v>1987</v>
      </c>
      <c r="D1200" s="451"/>
      <c r="E1200" s="450"/>
      <c r="F1200" s="450"/>
      <c r="G1200" s="450"/>
      <c r="H1200" s="450"/>
      <c r="I1200" s="450"/>
      <c r="J1200" s="450">
        <f>SUBTOTAL(9,J1199:J1199)</f>
        <v>0</v>
      </c>
      <c r="K1200" s="450"/>
    </row>
    <row r="1201" spans="1:11" x14ac:dyDescent="0.25">
      <c r="A1201" s="103">
        <f>IF('Jeunes Plants'!A890&lt;&gt;"",'Jeunes Plants'!A890,"")</f>
        <v>15053</v>
      </c>
      <c r="B1201" s="103" t="str">
        <f>IF('Jeunes Plants'!L890&lt;&gt;"",'Jeunes Plants'!L890,"")</f>
        <v>S1</v>
      </c>
      <c r="C1201" s="107" t="str">
        <f>IF('Jeunes Plants'!B890&lt;&gt;"",'Jeunes Plants'!B890,"")</f>
        <v>SAUGE PERUVIENNE</v>
      </c>
      <c r="D1201" s="107" t="str">
        <f>IF('Jeunes Plants'!C890&lt;&gt;"",'Jeunes Plants'!C890,"")</f>
        <v>Salvia discolor</v>
      </c>
      <c r="E1201" s="103">
        <f>IF('Jeunes Plants'!H890&lt;&gt;"",'Jeunes Plants'!H890,"")</f>
        <v>6</v>
      </c>
      <c r="F1201" s="103" t="str">
        <f>IF('Jeunes Plants'!E890&lt;&gt;"",'Jeunes Plants'!E890,"")</f>
        <v>B</v>
      </c>
      <c r="G1201" s="103" t="str">
        <f>IF('Jeunes Plants'!N890&lt;&gt;"",'Jeunes Plants'!N890,"")</f>
        <v>M3</v>
      </c>
      <c r="H1201" s="103" t="str">
        <f>IF('Jeunes Plants'!I890&lt;&gt;"",'Jeunes Plants'!I890,"")</f>
        <v>E</v>
      </c>
      <c r="I1201" s="103" t="str">
        <f>IF('Jeunes Plants'!J890&lt;&gt;"",'Jeunes Plants'!J890,"")</f>
        <v/>
      </c>
      <c r="J1201" s="103">
        <f>IF($J$9=36,'Jeunes Plants'!U890,IF($J$9=37,'Jeunes Plants'!V890,IF($J$9=38,'Jeunes Plants'!W890,IF($J$9=39,'Jeunes Plants'!X890,IF($J$9=40,'Jeunes Plants'!Y890,IF($J$9=41,'Jeunes Plants'!Z890,IF($J$9=42,'Jeunes Plants'!AA890,IF($J$9=43,'Jeunes Plants'!AB890,IF($J$9=44,'Jeunes Plants'!AC890,IF($J$9=45,'Jeunes Plants'!AD890,IF($J$9=46,'Jeunes Plants'!AE890,IF($J$9=47,'Jeunes Plants'!AF890,IF($J$9=48,'Jeunes Plants'!AG890,IF($J$9=49,'Jeunes Plants'!AH890,IF($J$9=50,'Jeunes Plants'!AI890,IF($J$9=51,'Jeunes Plants'!AJ890,IF($J$9=52,'Jeunes Plants'!AK890,IF($J$9=1,'Jeunes Plants'!AL890,IF($J$9=2,'Jeunes Plants'!AM890,IF($J$9=3,'Jeunes Plants'!AN890,IF($J$9=4,'Jeunes Plants'!AO890,IF($J$9=5,'Jeunes Plants'!AP890,IF($J$9=6,'Jeunes Plants'!AQ890,IF($J$9=7,'Jeunes Plants'!AR890,IF($J$9=8,'Jeunes Plants'!AS890,IF($J$9=9,'Jeunes Plants'!AT890,IF($J$9=10,'Jeunes Plants'!AU890,IF($J$9=11,'Jeunes Plants'!AV890,IF($J$9=12,'Jeunes Plants'!AW890,IF($J$9=13,'Jeunes Plants'!AX890,IF($J$9=14,'Jeunes Plants'!AY890,IF($J$9=15,'Jeunes Plants'!AZ890,IF($J$9=16,'Jeunes Plants'!BA890,IF($J$9=17,'Jeunes Plants'!BB890,IF($J$9=18,'Jeunes Plants'!BC890,IF($J$9=19,'Jeunes Plants'!BD890,IF($J$9=20,'Jeunes Plants'!BE890,IF($J$9=21,'Jeunes Plants'!BF890,IF($J$9=22,'Jeunes Plants'!BG890,IF($J$9=23,'Jeunes Plants'!BH890,IF($J$9=24,'Jeunes Plants'!BI890,IF($J$9=25,'Jeunes Plants'!BJ890,IF($J$9=26,'Jeunes Plants'!BK890,IF($J$9=27,'Jeunes Plants'!BL890,IF($J$9=28,'Jeunes Plants'!BM890,IF($J$9=29,'Jeunes Plants'!BN890,IF($J$9=30,'Jeunes Plants'!BO890,IF($J$9=31,'Jeunes Plants'!BP890,IF($J$9=32,'Jeunes Plants'!BQ890,IF($J$9=33,'Jeunes Plants'!BR890,IF($J$9=34,'Jeunes Plants'!BS890,IF($J$9=35,'Jeunes Plants'!B12793,))))))))))))))))))))))))))))))))))))))))))))))))))))</f>
        <v>0</v>
      </c>
      <c r="K1201" s="103" t="str">
        <f>IF('Jeunes Plants'!R890=0,"","Erreur")</f>
        <v/>
      </c>
    </row>
    <row r="1202" spans="1:11" x14ac:dyDescent="0.25">
      <c r="A1202" s="450"/>
      <c r="B1202" s="450"/>
      <c r="C1202" s="451" t="s">
        <v>1988</v>
      </c>
      <c r="D1202" s="451"/>
      <c r="E1202" s="450"/>
      <c r="F1202" s="450"/>
      <c r="G1202" s="450"/>
      <c r="H1202" s="450"/>
      <c r="I1202" s="450"/>
      <c r="J1202" s="450">
        <f>SUBTOTAL(9,J1201:J1201)</f>
        <v>0</v>
      </c>
      <c r="K1202" s="450"/>
    </row>
    <row r="1203" spans="1:11" x14ac:dyDescent="0.25">
      <c r="A1203" s="103">
        <f>IF('Jeunes Plants'!A891&lt;&gt;"",'Jeunes Plants'!A891,"")</f>
        <v>10249</v>
      </c>
      <c r="B1203" s="103" t="str">
        <f>IF('Jeunes Plants'!L891&lt;&gt;"",'Jeunes Plants'!L891,"")</f>
        <v>S10</v>
      </c>
      <c r="C1203" s="107" t="str">
        <f>IF('Jeunes Plants'!B891&lt;&gt;"",'Jeunes Plants'!B891,"")</f>
        <v>SAUGE RUTILANS</v>
      </c>
      <c r="D1203" s="107" t="str">
        <f>IF('Jeunes Plants'!C891&lt;&gt;"",'Jeunes Plants'!C891,"")</f>
        <v>Ananas</v>
      </c>
      <c r="E1203" s="103">
        <f>IF('Jeunes Plants'!H891&lt;&gt;"",'Jeunes Plants'!H891,"")</f>
        <v>5</v>
      </c>
      <c r="F1203" s="103" t="str">
        <f>IF('Jeunes Plants'!E891&lt;&gt;"",'Jeunes Plants'!E891,"")</f>
        <v>B</v>
      </c>
      <c r="G1203" s="103" t="str">
        <f>IF('Jeunes Plants'!N891&lt;&gt;"",'Jeunes Plants'!N891,"")</f>
        <v>M3</v>
      </c>
      <c r="H1203" s="103" t="str">
        <f>IF('Jeunes Plants'!I891&lt;&gt;"",'Jeunes Plants'!I891,"")</f>
        <v>B</v>
      </c>
      <c r="I1203" s="103" t="str">
        <f>IF('Jeunes Plants'!J891&lt;&gt;"",'Jeunes Plants'!J891,"")</f>
        <v/>
      </c>
      <c r="J1203" s="103">
        <f>IF($J$9=36,'Jeunes Plants'!U891,IF($J$9=37,'Jeunes Plants'!V891,IF($J$9=38,'Jeunes Plants'!W891,IF($J$9=39,'Jeunes Plants'!X891,IF($J$9=40,'Jeunes Plants'!Y891,IF($J$9=41,'Jeunes Plants'!Z891,IF($J$9=42,'Jeunes Plants'!AA891,IF($J$9=43,'Jeunes Plants'!AB891,IF($J$9=44,'Jeunes Plants'!AC891,IF($J$9=45,'Jeunes Plants'!AD891,IF($J$9=46,'Jeunes Plants'!AE891,IF($J$9=47,'Jeunes Plants'!AF891,IF($J$9=48,'Jeunes Plants'!AG891,IF($J$9=49,'Jeunes Plants'!AH891,IF($J$9=50,'Jeunes Plants'!AI891,IF($J$9=51,'Jeunes Plants'!AJ891,IF($J$9=52,'Jeunes Plants'!AK891,IF($J$9=1,'Jeunes Plants'!AL891,IF($J$9=2,'Jeunes Plants'!AM891,IF($J$9=3,'Jeunes Plants'!AN891,IF($J$9=4,'Jeunes Plants'!AO891,IF($J$9=5,'Jeunes Plants'!AP891,IF($J$9=6,'Jeunes Plants'!AQ891,IF($J$9=7,'Jeunes Plants'!AR891,IF($J$9=8,'Jeunes Plants'!AS891,IF($J$9=9,'Jeunes Plants'!AT891,IF($J$9=10,'Jeunes Plants'!AU891,IF($J$9=11,'Jeunes Plants'!AV891,IF($J$9=12,'Jeunes Plants'!AW891,IF($J$9=13,'Jeunes Plants'!AX891,IF($J$9=14,'Jeunes Plants'!AY891,IF($J$9=15,'Jeunes Plants'!AZ891,IF($J$9=16,'Jeunes Plants'!BA891,IF($J$9=17,'Jeunes Plants'!BB891,IF($J$9=18,'Jeunes Plants'!BC891,IF($J$9=19,'Jeunes Plants'!BD891,IF($J$9=20,'Jeunes Plants'!BE891,IF($J$9=21,'Jeunes Plants'!BF891,IF($J$9=22,'Jeunes Plants'!BG891,IF($J$9=23,'Jeunes Plants'!BH891,IF($J$9=24,'Jeunes Plants'!BI891,IF($J$9=25,'Jeunes Plants'!BJ891,IF($J$9=26,'Jeunes Plants'!BK891,IF($J$9=27,'Jeunes Plants'!BL891,IF($J$9=28,'Jeunes Plants'!BM891,IF($J$9=29,'Jeunes Plants'!BN891,IF($J$9=30,'Jeunes Plants'!BO891,IF($J$9=31,'Jeunes Plants'!BP891,IF($J$9=32,'Jeunes Plants'!BQ891,IF($J$9=33,'Jeunes Plants'!BR891,IF($J$9=34,'Jeunes Plants'!BS891,IF($J$9=35,'Jeunes Plants'!B12794,))))))))))))))))))))))))))))))))))))))))))))))))))))</f>
        <v>0</v>
      </c>
      <c r="K1203" s="103" t="str">
        <f>IF('Jeunes Plants'!R891=0,"","Erreur")</f>
        <v/>
      </c>
    </row>
    <row r="1204" spans="1:11" x14ac:dyDescent="0.25">
      <c r="A1204" s="450"/>
      <c r="B1204" s="450"/>
      <c r="C1204" s="451" t="s">
        <v>1989</v>
      </c>
      <c r="D1204" s="451"/>
      <c r="E1204" s="450"/>
      <c r="F1204" s="450"/>
      <c r="G1204" s="450"/>
      <c r="H1204" s="450"/>
      <c r="I1204" s="450"/>
      <c r="J1204" s="450">
        <f>SUBTOTAL(9,J1203:J1203)</f>
        <v>0</v>
      </c>
      <c r="K1204" s="450"/>
    </row>
    <row r="1205" spans="1:11" x14ac:dyDescent="0.25">
      <c r="A1205" s="103">
        <f>IF('Jeunes Plants'!A892&lt;&gt;"",'Jeunes Plants'!A892,"")</f>
        <v>446</v>
      </c>
      <c r="B1205" s="103" t="str">
        <f>IF('Jeunes Plants'!L892&lt;&gt;"",'Jeunes Plants'!L892,"")</f>
        <v>S1</v>
      </c>
      <c r="C1205" s="107" t="str">
        <f>IF('Jeunes Plants'!B892&lt;&gt;"",'Jeunes Plants'!B892,"")</f>
        <v>SCAEVOLA</v>
      </c>
      <c r="D1205" s="107" t="str">
        <f>IF('Jeunes Plants'!C892&lt;&gt;"",'Jeunes Plants'!C892,"")</f>
        <v>Saphira</v>
      </c>
      <c r="E1205" s="103">
        <f>IF('Jeunes Plants'!H892&lt;&gt;"",'Jeunes Plants'!H892,"")</f>
        <v>7</v>
      </c>
      <c r="F1205" s="103" t="str">
        <f>IF('Jeunes Plants'!E892&lt;&gt;"",'Jeunes Plants'!E892,"")</f>
        <v>B</v>
      </c>
      <c r="G1205" s="103" t="str">
        <f>IF('Jeunes Plants'!N892&lt;&gt;"",'Jeunes Plants'!N892,"")</f>
        <v>M3</v>
      </c>
      <c r="H1205" s="103" t="str">
        <f>IF('Jeunes Plants'!I892&lt;&gt;"",'Jeunes Plants'!I892,"")</f>
        <v>A</v>
      </c>
      <c r="I1205" s="103">
        <f>IF('Jeunes Plants'!J892&lt;&gt;"",'Jeunes Plants'!J892,"")</f>
        <v>4.1000000000000002E-2</v>
      </c>
      <c r="J1205" s="103">
        <f>IF($J$9=36,'Jeunes Plants'!U892,IF($J$9=37,'Jeunes Plants'!V892,IF($J$9=38,'Jeunes Plants'!W892,IF($J$9=39,'Jeunes Plants'!X892,IF($J$9=40,'Jeunes Plants'!Y892,IF($J$9=41,'Jeunes Plants'!Z892,IF($J$9=42,'Jeunes Plants'!AA892,IF($J$9=43,'Jeunes Plants'!AB892,IF($J$9=44,'Jeunes Plants'!AC892,IF($J$9=45,'Jeunes Plants'!AD892,IF($J$9=46,'Jeunes Plants'!AE892,IF($J$9=47,'Jeunes Plants'!AF892,IF($J$9=48,'Jeunes Plants'!AG892,IF($J$9=49,'Jeunes Plants'!AH892,IF($J$9=50,'Jeunes Plants'!AI892,IF($J$9=51,'Jeunes Plants'!AJ892,IF($J$9=52,'Jeunes Plants'!AK892,IF($J$9=1,'Jeunes Plants'!AL892,IF($J$9=2,'Jeunes Plants'!AM892,IF($J$9=3,'Jeunes Plants'!AN892,IF($J$9=4,'Jeunes Plants'!AO892,IF($J$9=5,'Jeunes Plants'!AP892,IF($J$9=6,'Jeunes Plants'!AQ892,IF($J$9=7,'Jeunes Plants'!AR892,IF($J$9=8,'Jeunes Plants'!AS892,IF($J$9=9,'Jeunes Plants'!AT892,IF($J$9=10,'Jeunes Plants'!AU892,IF($J$9=11,'Jeunes Plants'!AV892,IF($J$9=12,'Jeunes Plants'!AW892,IF($J$9=13,'Jeunes Plants'!AX892,IF($J$9=14,'Jeunes Plants'!AY892,IF($J$9=15,'Jeunes Plants'!AZ892,IF($J$9=16,'Jeunes Plants'!BA892,IF($J$9=17,'Jeunes Plants'!BB892,IF($J$9=18,'Jeunes Plants'!BC892,IF($J$9=19,'Jeunes Plants'!BD892,IF($J$9=20,'Jeunes Plants'!BE892,IF($J$9=21,'Jeunes Plants'!BF892,IF($J$9=22,'Jeunes Plants'!BG892,IF($J$9=23,'Jeunes Plants'!BH892,IF($J$9=24,'Jeunes Plants'!BI892,IF($J$9=25,'Jeunes Plants'!BJ892,IF($J$9=26,'Jeunes Plants'!BK892,IF($J$9=27,'Jeunes Plants'!BL892,IF($J$9=28,'Jeunes Plants'!BM892,IF($J$9=29,'Jeunes Plants'!BN892,IF($J$9=30,'Jeunes Plants'!BO892,IF($J$9=31,'Jeunes Plants'!BP892,IF($J$9=32,'Jeunes Plants'!BQ892,IF($J$9=33,'Jeunes Plants'!BR892,IF($J$9=34,'Jeunes Plants'!BS892,IF($J$9=35,'Jeunes Plants'!B12795,))))))))))))))))))))))))))))))))))))))))))))))))))))</f>
        <v>0</v>
      </c>
      <c r="K1205" s="103" t="str">
        <f>IF('Jeunes Plants'!R892=0,"","Erreur")</f>
        <v/>
      </c>
    </row>
    <row r="1206" spans="1:11" x14ac:dyDescent="0.25">
      <c r="A1206" s="103">
        <f>IF('Jeunes Plants'!A893&lt;&gt;"",'Jeunes Plants'!A893,"")</f>
        <v>15616</v>
      </c>
      <c r="B1206" s="103" t="str">
        <f>IF('Jeunes Plants'!L893&lt;&gt;"",'Jeunes Plants'!L893,"")</f>
        <v>S1</v>
      </c>
      <c r="C1206" s="107" t="str">
        <f>IF('Jeunes Plants'!B893&lt;&gt;"",'Jeunes Plants'!B893,"")</f>
        <v>SCAEVOLA</v>
      </c>
      <c r="D1206" s="107" t="str">
        <f>IF('Jeunes Plants'!C893&lt;&gt;"",'Jeunes Plants'!C893,"")</f>
        <v>Surdiva Deep Violet Blue</v>
      </c>
      <c r="E1206" s="103">
        <f>IF('Jeunes Plants'!H893&lt;&gt;"",'Jeunes Plants'!H893,"")</f>
        <v>7</v>
      </c>
      <c r="F1206" s="103" t="str">
        <f>IF('Jeunes Plants'!E893&lt;&gt;"",'Jeunes Plants'!E893,"")</f>
        <v>B</v>
      </c>
      <c r="G1206" s="103" t="str">
        <f>IF('Jeunes Plants'!N893&lt;&gt;"",'Jeunes Plants'!N893,"")</f>
        <v>M3</v>
      </c>
      <c r="H1206" s="103" t="str">
        <f>IF('Jeunes Plants'!I893&lt;&gt;"",'Jeunes Plants'!I893,"")</f>
        <v>A</v>
      </c>
      <c r="I1206" s="103">
        <f>IF('Jeunes Plants'!J893&lt;&gt;"",'Jeunes Plants'!J893,"")</f>
        <v>6.5000000000000002E-2</v>
      </c>
      <c r="J1206" s="103">
        <f>IF($J$9=36,'Jeunes Plants'!U893,IF($J$9=37,'Jeunes Plants'!V893,IF($J$9=38,'Jeunes Plants'!W893,IF($J$9=39,'Jeunes Plants'!X893,IF($J$9=40,'Jeunes Plants'!Y893,IF($J$9=41,'Jeunes Plants'!Z893,IF($J$9=42,'Jeunes Plants'!AA893,IF($J$9=43,'Jeunes Plants'!AB893,IF($J$9=44,'Jeunes Plants'!AC893,IF($J$9=45,'Jeunes Plants'!AD893,IF($J$9=46,'Jeunes Plants'!AE893,IF($J$9=47,'Jeunes Plants'!AF893,IF($J$9=48,'Jeunes Plants'!AG893,IF($J$9=49,'Jeunes Plants'!AH893,IF($J$9=50,'Jeunes Plants'!AI893,IF($J$9=51,'Jeunes Plants'!AJ893,IF($J$9=52,'Jeunes Plants'!AK893,IF($J$9=1,'Jeunes Plants'!AL893,IF($J$9=2,'Jeunes Plants'!AM893,IF($J$9=3,'Jeunes Plants'!AN893,IF($J$9=4,'Jeunes Plants'!AO893,IF($J$9=5,'Jeunes Plants'!AP893,IF($J$9=6,'Jeunes Plants'!AQ893,IF($J$9=7,'Jeunes Plants'!AR893,IF($J$9=8,'Jeunes Plants'!AS893,IF($J$9=9,'Jeunes Plants'!AT893,IF($J$9=10,'Jeunes Plants'!AU893,IF($J$9=11,'Jeunes Plants'!AV893,IF($J$9=12,'Jeunes Plants'!AW893,IF($J$9=13,'Jeunes Plants'!AX893,IF($J$9=14,'Jeunes Plants'!AY893,IF($J$9=15,'Jeunes Plants'!AZ893,IF($J$9=16,'Jeunes Plants'!BA893,IF($J$9=17,'Jeunes Plants'!BB893,IF($J$9=18,'Jeunes Plants'!BC893,IF($J$9=19,'Jeunes Plants'!BD893,IF($J$9=20,'Jeunes Plants'!BE893,IF($J$9=21,'Jeunes Plants'!BF893,IF($J$9=22,'Jeunes Plants'!BG893,IF($J$9=23,'Jeunes Plants'!BH893,IF($J$9=24,'Jeunes Plants'!BI893,IF($J$9=25,'Jeunes Plants'!BJ893,IF($J$9=26,'Jeunes Plants'!BK893,IF($J$9=27,'Jeunes Plants'!BL893,IF($J$9=28,'Jeunes Plants'!BM893,IF($J$9=29,'Jeunes Plants'!BN893,IF($J$9=30,'Jeunes Plants'!BO893,IF($J$9=31,'Jeunes Plants'!BP893,IF($J$9=32,'Jeunes Plants'!BQ893,IF($J$9=33,'Jeunes Plants'!BR893,IF($J$9=34,'Jeunes Plants'!BS893,IF($J$9=35,'Jeunes Plants'!B12796,))))))))))))))))))))))))))))))))))))))))))))))))))))</f>
        <v>0</v>
      </c>
      <c r="K1206" s="103" t="str">
        <f>IF('Jeunes Plants'!R893=0,"","Erreur")</f>
        <v/>
      </c>
    </row>
    <row r="1207" spans="1:11" x14ac:dyDescent="0.25">
      <c r="A1207" s="103">
        <f>IF('Jeunes Plants'!A894&lt;&gt;"",'Jeunes Plants'!A894,"")</f>
        <v>22989</v>
      </c>
      <c r="B1207" s="103" t="str">
        <f>IF('Jeunes Plants'!L894&lt;&gt;"",'Jeunes Plants'!L894,"")</f>
        <v>S1</v>
      </c>
      <c r="C1207" s="107" t="str">
        <f>IF('Jeunes Plants'!B894&lt;&gt;"",'Jeunes Plants'!B894,"")</f>
        <v>SCAEVOLA</v>
      </c>
      <c r="D1207" s="107" t="str">
        <f>IF('Jeunes Plants'!C894&lt;&gt;"",'Jeunes Plants'!C894,"")</f>
        <v>Surdiva Fashion Pink</v>
      </c>
      <c r="E1207" s="103">
        <f>IF('Jeunes Plants'!H894&lt;&gt;"",'Jeunes Plants'!H894,"")</f>
        <v>7</v>
      </c>
      <c r="F1207" s="103" t="str">
        <f>IF('Jeunes Plants'!E894&lt;&gt;"",'Jeunes Plants'!E894,"")</f>
        <v>B</v>
      </c>
      <c r="G1207" s="103" t="str">
        <f>IF('Jeunes Plants'!N894&lt;&gt;"",'Jeunes Plants'!N894,"")</f>
        <v>M3</v>
      </c>
      <c r="H1207" s="103" t="str">
        <f>IF('Jeunes Plants'!I894&lt;&gt;"",'Jeunes Plants'!I894,"")</f>
        <v>A</v>
      </c>
      <c r="I1207" s="103">
        <f>IF('Jeunes Plants'!J894&lt;&gt;"",'Jeunes Plants'!J894,"")</f>
        <v>6.5000000000000002E-2</v>
      </c>
      <c r="J1207" s="103">
        <f>IF($J$9=36,'Jeunes Plants'!U894,IF($J$9=37,'Jeunes Plants'!V894,IF($J$9=38,'Jeunes Plants'!W894,IF($J$9=39,'Jeunes Plants'!X894,IF($J$9=40,'Jeunes Plants'!Y894,IF($J$9=41,'Jeunes Plants'!Z894,IF($J$9=42,'Jeunes Plants'!AA894,IF($J$9=43,'Jeunes Plants'!AB894,IF($J$9=44,'Jeunes Plants'!AC894,IF($J$9=45,'Jeunes Plants'!AD894,IF($J$9=46,'Jeunes Plants'!AE894,IF($J$9=47,'Jeunes Plants'!AF894,IF($J$9=48,'Jeunes Plants'!AG894,IF($J$9=49,'Jeunes Plants'!AH894,IF($J$9=50,'Jeunes Plants'!AI894,IF($J$9=51,'Jeunes Plants'!AJ894,IF($J$9=52,'Jeunes Plants'!AK894,IF($J$9=1,'Jeunes Plants'!AL894,IF($J$9=2,'Jeunes Plants'!AM894,IF($J$9=3,'Jeunes Plants'!AN894,IF($J$9=4,'Jeunes Plants'!AO894,IF($J$9=5,'Jeunes Plants'!AP894,IF($J$9=6,'Jeunes Plants'!AQ894,IF($J$9=7,'Jeunes Plants'!AR894,IF($J$9=8,'Jeunes Plants'!AS894,IF($J$9=9,'Jeunes Plants'!AT894,IF($J$9=10,'Jeunes Plants'!AU894,IF($J$9=11,'Jeunes Plants'!AV894,IF($J$9=12,'Jeunes Plants'!AW894,IF($J$9=13,'Jeunes Plants'!AX894,IF($J$9=14,'Jeunes Plants'!AY894,IF($J$9=15,'Jeunes Plants'!AZ894,IF($J$9=16,'Jeunes Plants'!BA894,IF($J$9=17,'Jeunes Plants'!BB894,IF($J$9=18,'Jeunes Plants'!BC894,IF($J$9=19,'Jeunes Plants'!BD894,IF($J$9=20,'Jeunes Plants'!BE894,IF($J$9=21,'Jeunes Plants'!BF894,IF($J$9=22,'Jeunes Plants'!BG894,IF($J$9=23,'Jeunes Plants'!BH894,IF($J$9=24,'Jeunes Plants'!BI894,IF($J$9=25,'Jeunes Plants'!BJ894,IF($J$9=26,'Jeunes Plants'!BK894,IF($J$9=27,'Jeunes Plants'!BL894,IF($J$9=28,'Jeunes Plants'!BM894,IF($J$9=29,'Jeunes Plants'!BN894,IF($J$9=30,'Jeunes Plants'!BO894,IF($J$9=31,'Jeunes Plants'!BP894,IF($J$9=32,'Jeunes Plants'!BQ894,IF($J$9=33,'Jeunes Plants'!BR894,IF($J$9=34,'Jeunes Plants'!BS894,IF($J$9=35,'Jeunes Plants'!B12797,))))))))))))))))))))))))))))))))))))))))))))))))))))</f>
        <v>0</v>
      </c>
      <c r="K1207" s="103" t="str">
        <f>IF('Jeunes Plants'!R894=0,"","Erreur")</f>
        <v/>
      </c>
    </row>
    <row r="1208" spans="1:11" x14ac:dyDescent="0.25">
      <c r="A1208" s="103">
        <f>IF('Jeunes Plants'!A895&lt;&gt;"",'Jeunes Plants'!A895,"")</f>
        <v>23802</v>
      </c>
      <c r="B1208" s="103" t="str">
        <f>IF('Jeunes Plants'!L895&lt;&gt;"",'Jeunes Plants'!L895,"")</f>
        <v>S1</v>
      </c>
      <c r="C1208" s="107" t="str">
        <f>IF('Jeunes Plants'!B895&lt;&gt;"",'Jeunes Plants'!B895,"")</f>
        <v>SCAEVOLA</v>
      </c>
      <c r="D1208" s="107" t="str">
        <f>IF('Jeunes Plants'!C895&lt;&gt;"",'Jeunes Plants'!C895,"")</f>
        <v>Surdiva Snow Blanket</v>
      </c>
      <c r="E1208" s="103">
        <f>IF('Jeunes Plants'!H895&lt;&gt;"",'Jeunes Plants'!H895,"")</f>
        <v>7</v>
      </c>
      <c r="F1208" s="103" t="str">
        <f>IF('Jeunes Plants'!E895&lt;&gt;"",'Jeunes Plants'!E895,"")</f>
        <v>B</v>
      </c>
      <c r="G1208" s="103" t="str">
        <f>IF('Jeunes Plants'!N895&lt;&gt;"",'Jeunes Plants'!N895,"")</f>
        <v>M3</v>
      </c>
      <c r="H1208" s="103" t="str">
        <f>IF('Jeunes Plants'!I895&lt;&gt;"",'Jeunes Plants'!I895,"")</f>
        <v>A</v>
      </c>
      <c r="I1208" s="103">
        <f>IF('Jeunes Plants'!J895&lt;&gt;"",'Jeunes Plants'!J895,"")</f>
        <v>6.5000000000000002E-2</v>
      </c>
      <c r="J1208" s="103">
        <f>IF($J$9=36,'Jeunes Plants'!U895,IF($J$9=37,'Jeunes Plants'!V895,IF($J$9=38,'Jeunes Plants'!W895,IF($J$9=39,'Jeunes Plants'!X895,IF($J$9=40,'Jeunes Plants'!Y895,IF($J$9=41,'Jeunes Plants'!Z895,IF($J$9=42,'Jeunes Plants'!AA895,IF($J$9=43,'Jeunes Plants'!AB895,IF($J$9=44,'Jeunes Plants'!AC895,IF($J$9=45,'Jeunes Plants'!AD895,IF($J$9=46,'Jeunes Plants'!AE895,IF($J$9=47,'Jeunes Plants'!AF895,IF($J$9=48,'Jeunes Plants'!AG895,IF($J$9=49,'Jeunes Plants'!AH895,IF($J$9=50,'Jeunes Plants'!AI895,IF($J$9=51,'Jeunes Plants'!AJ895,IF($J$9=52,'Jeunes Plants'!AK895,IF($J$9=1,'Jeunes Plants'!AL895,IF($J$9=2,'Jeunes Plants'!AM895,IF($J$9=3,'Jeunes Plants'!AN895,IF($J$9=4,'Jeunes Plants'!AO895,IF($J$9=5,'Jeunes Plants'!AP895,IF($J$9=6,'Jeunes Plants'!AQ895,IF($J$9=7,'Jeunes Plants'!AR895,IF($J$9=8,'Jeunes Plants'!AS895,IF($J$9=9,'Jeunes Plants'!AT895,IF($J$9=10,'Jeunes Plants'!AU895,IF($J$9=11,'Jeunes Plants'!AV895,IF($J$9=12,'Jeunes Plants'!AW895,IF($J$9=13,'Jeunes Plants'!AX895,IF($J$9=14,'Jeunes Plants'!AY895,IF($J$9=15,'Jeunes Plants'!AZ895,IF($J$9=16,'Jeunes Plants'!BA895,IF($J$9=17,'Jeunes Plants'!BB895,IF($J$9=18,'Jeunes Plants'!BC895,IF($J$9=19,'Jeunes Plants'!BD895,IF($J$9=20,'Jeunes Plants'!BE895,IF($J$9=21,'Jeunes Plants'!BF895,IF($J$9=22,'Jeunes Plants'!BG895,IF($J$9=23,'Jeunes Plants'!BH895,IF($J$9=24,'Jeunes Plants'!BI895,IF($J$9=25,'Jeunes Plants'!BJ895,IF($J$9=26,'Jeunes Plants'!BK895,IF($J$9=27,'Jeunes Plants'!BL895,IF($J$9=28,'Jeunes Plants'!BM895,IF($J$9=29,'Jeunes Plants'!BN895,IF($J$9=30,'Jeunes Plants'!BO895,IF($J$9=31,'Jeunes Plants'!BP895,IF($J$9=32,'Jeunes Plants'!BQ895,IF($J$9=33,'Jeunes Plants'!BR895,IF($J$9=34,'Jeunes Plants'!BS895,IF($J$9=35,'Jeunes Plants'!B12798,))))))))))))))))))))))))))))))))))))))))))))))))))))</f>
        <v>0</v>
      </c>
      <c r="K1208" s="103" t="str">
        <f>IF('Jeunes Plants'!R895=0,"","Erreur")</f>
        <v/>
      </c>
    </row>
    <row r="1209" spans="1:11" x14ac:dyDescent="0.25">
      <c r="A1209" s="450"/>
      <c r="B1209" s="450"/>
      <c r="C1209" s="451" t="s">
        <v>1990</v>
      </c>
      <c r="D1209" s="451"/>
      <c r="E1209" s="450"/>
      <c r="F1209" s="450"/>
      <c r="G1209" s="450"/>
      <c r="H1209" s="450"/>
      <c r="I1209" s="450"/>
      <c r="J1209" s="450">
        <f>SUBTOTAL(9,J1205:J1208)</f>
        <v>0</v>
      </c>
      <c r="K1209" s="450"/>
    </row>
    <row r="1210" spans="1:11" x14ac:dyDescent="0.25">
      <c r="A1210" s="103">
        <f>IF('Jeunes Plants'!A896&lt;&gt;"",'Jeunes Plants'!A896,"")</f>
        <v>11087</v>
      </c>
      <c r="B1210" s="103" t="str">
        <f>IF('Jeunes Plants'!L896&lt;&gt;"",'Jeunes Plants'!L896,"")</f>
        <v>S10</v>
      </c>
      <c r="C1210" s="107" t="str">
        <f>IF('Jeunes Plants'!B896&lt;&gt;"",'Jeunes Plants'!B896,"")</f>
        <v>SEDUM</v>
      </c>
      <c r="D1210" s="107" t="str">
        <f>IF('Jeunes Plants'!C896&lt;&gt;"",'Jeunes Plants'!C896,"")</f>
        <v>Lemon Ball</v>
      </c>
      <c r="E1210" s="103">
        <f>IF('Jeunes Plants'!H896&lt;&gt;"",'Jeunes Plants'!H896,"")</f>
        <v>5</v>
      </c>
      <c r="F1210" s="103" t="str">
        <f>IF('Jeunes Plants'!E896&lt;&gt;"",'Jeunes Plants'!E896,"")</f>
        <v>B</v>
      </c>
      <c r="G1210" s="103" t="str">
        <f>IF('Jeunes Plants'!N896&lt;&gt;"",'Jeunes Plants'!N896,"")</f>
        <v>M3</v>
      </c>
      <c r="H1210" s="103" t="str">
        <f>IF('Jeunes Plants'!I896&lt;&gt;"",'Jeunes Plants'!I896,"")</f>
        <v>B</v>
      </c>
      <c r="I1210" s="103" t="str">
        <f>IF('Jeunes Plants'!J896&lt;&gt;"",'Jeunes Plants'!J896,"")</f>
        <v/>
      </c>
      <c r="J1210" s="103">
        <f>IF($J$9=36,'Jeunes Plants'!U896,IF($J$9=37,'Jeunes Plants'!V896,IF($J$9=38,'Jeunes Plants'!W896,IF($J$9=39,'Jeunes Plants'!X896,IF($J$9=40,'Jeunes Plants'!Y896,IF($J$9=41,'Jeunes Plants'!Z896,IF($J$9=42,'Jeunes Plants'!AA896,IF($J$9=43,'Jeunes Plants'!AB896,IF($J$9=44,'Jeunes Plants'!AC896,IF($J$9=45,'Jeunes Plants'!AD896,IF($J$9=46,'Jeunes Plants'!AE896,IF($J$9=47,'Jeunes Plants'!AF896,IF($J$9=48,'Jeunes Plants'!AG896,IF($J$9=49,'Jeunes Plants'!AH896,IF($J$9=50,'Jeunes Plants'!AI896,IF($J$9=51,'Jeunes Plants'!AJ896,IF($J$9=52,'Jeunes Plants'!AK896,IF($J$9=1,'Jeunes Plants'!AL896,IF($J$9=2,'Jeunes Plants'!AM896,IF($J$9=3,'Jeunes Plants'!AN896,IF($J$9=4,'Jeunes Plants'!AO896,IF($J$9=5,'Jeunes Plants'!AP896,IF($J$9=6,'Jeunes Plants'!AQ896,IF($J$9=7,'Jeunes Plants'!AR896,IF($J$9=8,'Jeunes Plants'!AS896,IF($J$9=9,'Jeunes Plants'!AT896,IF($J$9=10,'Jeunes Plants'!AU896,IF($J$9=11,'Jeunes Plants'!AV896,IF($J$9=12,'Jeunes Plants'!AW896,IF($J$9=13,'Jeunes Plants'!AX896,IF($J$9=14,'Jeunes Plants'!AY896,IF($J$9=15,'Jeunes Plants'!AZ896,IF($J$9=16,'Jeunes Plants'!BA896,IF($J$9=17,'Jeunes Plants'!BB896,IF($J$9=18,'Jeunes Plants'!BC896,IF($J$9=19,'Jeunes Plants'!BD896,IF($J$9=20,'Jeunes Plants'!BE896,IF($J$9=21,'Jeunes Plants'!BF896,IF($J$9=22,'Jeunes Plants'!BG896,IF($J$9=23,'Jeunes Plants'!BH896,IF($J$9=24,'Jeunes Plants'!BI896,IF($J$9=25,'Jeunes Plants'!BJ896,IF($J$9=26,'Jeunes Plants'!BK896,IF($J$9=27,'Jeunes Plants'!BL896,IF($J$9=28,'Jeunes Plants'!BM896,IF($J$9=29,'Jeunes Plants'!BN896,IF($J$9=30,'Jeunes Plants'!BO896,IF($J$9=31,'Jeunes Plants'!BP896,IF($J$9=32,'Jeunes Plants'!BQ896,IF($J$9=33,'Jeunes Plants'!BR896,IF($J$9=34,'Jeunes Plants'!BS896,IF($J$9=35,'Jeunes Plants'!B12799,))))))))))))))))))))))))))))))))))))))))))))))))))))</f>
        <v>0</v>
      </c>
      <c r="K1210" s="103" t="str">
        <f>IF('Jeunes Plants'!R896=0,"","Erreur")</f>
        <v/>
      </c>
    </row>
    <row r="1211" spans="1:11" x14ac:dyDescent="0.25">
      <c r="A1211" s="103">
        <f>IF('Jeunes Plants'!A897&lt;&gt;"",'Jeunes Plants'!A897,"")</f>
        <v>25976</v>
      </c>
      <c r="B1211" s="103" t="str">
        <f>IF('Jeunes Plants'!L897&lt;&gt;"",'Jeunes Plants'!L897,"")</f>
        <v>S10</v>
      </c>
      <c r="C1211" s="107" t="str">
        <f>IF('Jeunes Plants'!B897&lt;&gt;"",'Jeunes Plants'!B897,"")</f>
        <v>SEDUM</v>
      </c>
      <c r="D1211" s="107" t="str">
        <f>IF('Jeunes Plants'!C897&lt;&gt;"",'Jeunes Plants'!C897,"")</f>
        <v>Kamtshaticum Variegata</v>
      </c>
      <c r="E1211" s="103">
        <f>IF('Jeunes Plants'!H897&lt;&gt;"",'Jeunes Plants'!H897,"")</f>
        <v>5</v>
      </c>
      <c r="F1211" s="103" t="str">
        <f>IF('Jeunes Plants'!E897&lt;&gt;"",'Jeunes Plants'!E897,"")</f>
        <v>B</v>
      </c>
      <c r="G1211" s="103" t="str">
        <f>IF('Jeunes Plants'!N897&lt;&gt;"",'Jeunes Plants'!N897,"")</f>
        <v>M3</v>
      </c>
      <c r="H1211" s="103" t="str">
        <f>IF('Jeunes Plants'!I897&lt;&gt;"",'Jeunes Plants'!I897,"")</f>
        <v>A</v>
      </c>
      <c r="I1211" s="103" t="str">
        <f>IF('Jeunes Plants'!J897&lt;&gt;"",'Jeunes Plants'!J897,"")</f>
        <v/>
      </c>
      <c r="J1211" s="103">
        <f>IF($J$9=36,'Jeunes Plants'!U897,IF($J$9=37,'Jeunes Plants'!V897,IF($J$9=38,'Jeunes Plants'!W897,IF($J$9=39,'Jeunes Plants'!X897,IF($J$9=40,'Jeunes Plants'!Y897,IF($J$9=41,'Jeunes Plants'!Z897,IF($J$9=42,'Jeunes Plants'!AA897,IF($J$9=43,'Jeunes Plants'!AB897,IF($J$9=44,'Jeunes Plants'!AC897,IF($J$9=45,'Jeunes Plants'!AD897,IF($J$9=46,'Jeunes Plants'!AE897,IF($J$9=47,'Jeunes Plants'!AF897,IF($J$9=48,'Jeunes Plants'!AG897,IF($J$9=49,'Jeunes Plants'!AH897,IF($J$9=50,'Jeunes Plants'!AI897,IF($J$9=51,'Jeunes Plants'!AJ897,IF($J$9=52,'Jeunes Plants'!AK897,IF($J$9=1,'Jeunes Plants'!AL897,IF($J$9=2,'Jeunes Plants'!AM897,IF($J$9=3,'Jeunes Plants'!AN897,IF($J$9=4,'Jeunes Plants'!AO897,IF($J$9=5,'Jeunes Plants'!AP897,IF($J$9=6,'Jeunes Plants'!AQ897,IF($J$9=7,'Jeunes Plants'!AR897,IF($J$9=8,'Jeunes Plants'!AS897,IF($J$9=9,'Jeunes Plants'!AT897,IF($J$9=10,'Jeunes Plants'!AU897,IF($J$9=11,'Jeunes Plants'!AV897,IF($J$9=12,'Jeunes Plants'!AW897,IF($J$9=13,'Jeunes Plants'!AX897,IF($J$9=14,'Jeunes Plants'!AY897,IF($J$9=15,'Jeunes Plants'!AZ897,IF($J$9=16,'Jeunes Plants'!BA897,IF($J$9=17,'Jeunes Plants'!BB897,IF($J$9=18,'Jeunes Plants'!BC897,IF($J$9=19,'Jeunes Plants'!BD897,IF($J$9=20,'Jeunes Plants'!BE897,IF($J$9=21,'Jeunes Plants'!BF897,IF($J$9=22,'Jeunes Plants'!BG897,IF($J$9=23,'Jeunes Plants'!BH897,IF($J$9=24,'Jeunes Plants'!BI897,IF($J$9=25,'Jeunes Plants'!BJ897,IF($J$9=26,'Jeunes Plants'!BK897,IF($J$9=27,'Jeunes Plants'!BL897,IF($J$9=28,'Jeunes Plants'!BM897,IF($J$9=29,'Jeunes Plants'!BN897,IF($J$9=30,'Jeunes Plants'!BO897,IF($J$9=31,'Jeunes Plants'!BP897,IF($J$9=32,'Jeunes Plants'!BQ897,IF($J$9=33,'Jeunes Plants'!BR897,IF($J$9=34,'Jeunes Plants'!BS897,IF($J$9=35,'Jeunes Plants'!B12800,))))))))))))))))))))))))))))))))))))))))))))))))))))</f>
        <v>0</v>
      </c>
      <c r="K1211" s="103" t="str">
        <f>IF('Jeunes Plants'!R897=0,"","Erreur")</f>
        <v/>
      </c>
    </row>
    <row r="1212" spans="1:11" x14ac:dyDescent="0.25">
      <c r="A1212" s="103">
        <f>IF('Jeunes Plants'!A898&lt;&gt;"",'Jeunes Plants'!A898,"")</f>
        <v>11766</v>
      </c>
      <c r="B1212" s="103" t="str">
        <f>IF('Jeunes Plants'!L898&lt;&gt;"",'Jeunes Plants'!L898,"")</f>
        <v>S10</v>
      </c>
      <c r="C1212" s="107" t="str">
        <f>IF('Jeunes Plants'!B898&lt;&gt;"",'Jeunes Plants'!B898,"")</f>
        <v>SEDUM</v>
      </c>
      <c r="D1212" s="107" t="str">
        <f>IF('Jeunes Plants'!C898&lt;&gt;"",'Jeunes Plants'!C898,"")</f>
        <v>Variés</v>
      </c>
      <c r="E1212" s="103">
        <f>IF('Jeunes Plants'!H898&lt;&gt;"",'Jeunes Plants'!H898,"")</f>
        <v>5</v>
      </c>
      <c r="F1212" s="103" t="str">
        <f>IF('Jeunes Plants'!E898&lt;&gt;"",'Jeunes Plants'!E898,"")</f>
        <v>B</v>
      </c>
      <c r="G1212" s="103" t="str">
        <f>IF('Jeunes Plants'!N898&lt;&gt;"",'Jeunes Plants'!N898,"")</f>
        <v>M3</v>
      </c>
      <c r="H1212" s="103" t="str">
        <f>IF('Jeunes Plants'!I898&lt;&gt;"",'Jeunes Plants'!I898,"")</f>
        <v>A</v>
      </c>
      <c r="I1212" s="103" t="str">
        <f>IF('Jeunes Plants'!J898&lt;&gt;"",'Jeunes Plants'!J898,"")</f>
        <v/>
      </c>
      <c r="J1212" s="103">
        <f>IF($J$9=36,'Jeunes Plants'!U898,IF($J$9=37,'Jeunes Plants'!V898,IF($J$9=38,'Jeunes Plants'!W898,IF($J$9=39,'Jeunes Plants'!X898,IF($J$9=40,'Jeunes Plants'!Y898,IF($J$9=41,'Jeunes Plants'!Z898,IF($J$9=42,'Jeunes Plants'!AA898,IF($J$9=43,'Jeunes Plants'!AB898,IF($J$9=44,'Jeunes Plants'!AC898,IF($J$9=45,'Jeunes Plants'!AD898,IF($J$9=46,'Jeunes Plants'!AE898,IF($J$9=47,'Jeunes Plants'!AF898,IF($J$9=48,'Jeunes Plants'!AG898,IF($J$9=49,'Jeunes Plants'!AH898,IF($J$9=50,'Jeunes Plants'!AI898,IF($J$9=51,'Jeunes Plants'!AJ898,IF($J$9=52,'Jeunes Plants'!AK898,IF($J$9=1,'Jeunes Plants'!AL898,IF($J$9=2,'Jeunes Plants'!AM898,IF($J$9=3,'Jeunes Plants'!AN898,IF($J$9=4,'Jeunes Plants'!AO898,IF($J$9=5,'Jeunes Plants'!AP898,IF($J$9=6,'Jeunes Plants'!AQ898,IF($J$9=7,'Jeunes Plants'!AR898,IF($J$9=8,'Jeunes Plants'!AS898,IF($J$9=9,'Jeunes Plants'!AT898,IF($J$9=10,'Jeunes Plants'!AU898,IF($J$9=11,'Jeunes Plants'!AV898,IF($J$9=12,'Jeunes Plants'!AW898,IF($J$9=13,'Jeunes Plants'!AX898,IF($J$9=14,'Jeunes Plants'!AY898,IF($J$9=15,'Jeunes Plants'!AZ898,IF($J$9=16,'Jeunes Plants'!BA898,IF($J$9=17,'Jeunes Plants'!BB898,IF($J$9=18,'Jeunes Plants'!BC898,IF($J$9=19,'Jeunes Plants'!BD898,IF($J$9=20,'Jeunes Plants'!BE898,IF($J$9=21,'Jeunes Plants'!BF898,IF($J$9=22,'Jeunes Plants'!BG898,IF($J$9=23,'Jeunes Plants'!BH898,IF($J$9=24,'Jeunes Plants'!BI898,IF($J$9=25,'Jeunes Plants'!BJ898,IF($J$9=26,'Jeunes Plants'!BK898,IF($J$9=27,'Jeunes Plants'!BL898,IF($J$9=28,'Jeunes Plants'!BM898,IF($J$9=29,'Jeunes Plants'!BN898,IF($J$9=30,'Jeunes Plants'!BO898,IF($J$9=31,'Jeunes Plants'!BP898,IF($J$9=32,'Jeunes Plants'!BQ898,IF($J$9=33,'Jeunes Plants'!BR898,IF($J$9=34,'Jeunes Plants'!BS898,IF($J$9=35,'Jeunes Plants'!B12801,))))))))))))))))))))))))))))))))))))))))))))))))))))</f>
        <v>0</v>
      </c>
      <c r="K1212" s="103" t="str">
        <f>IF('Jeunes Plants'!R898=0,"","Erreur")</f>
        <v/>
      </c>
    </row>
    <row r="1213" spans="1:11" x14ac:dyDescent="0.25">
      <c r="A1213" s="450"/>
      <c r="B1213" s="450"/>
      <c r="C1213" s="451" t="s">
        <v>1756</v>
      </c>
      <c r="D1213" s="451"/>
      <c r="E1213" s="450"/>
      <c r="F1213" s="450"/>
      <c r="G1213" s="450"/>
      <c r="H1213" s="450"/>
      <c r="I1213" s="450"/>
      <c r="J1213" s="450">
        <f>SUBTOTAL(9,J1210:J1212)</f>
        <v>0</v>
      </c>
      <c r="K1213" s="450"/>
    </row>
    <row r="1214" spans="1:11" x14ac:dyDescent="0.25">
      <c r="A1214" s="103">
        <f>IF('Jeunes Plants'!A899&lt;&gt;"",'Jeunes Plants'!A899,"")</f>
        <v>25977</v>
      </c>
      <c r="B1214" s="103" t="str">
        <f>IF('Jeunes Plants'!L899&lt;&gt;"",'Jeunes Plants'!L899,"")</f>
        <v>S10</v>
      </c>
      <c r="C1214" s="107" t="str">
        <f>IF('Jeunes Plants'!B899&lt;&gt;"",'Jeunes Plants'!B899,"")</f>
        <v>SEDUM TELEPHIUM</v>
      </c>
      <c r="D1214" s="107" t="str">
        <f>IF('Jeunes Plants'!C899&lt;&gt;"",'Jeunes Plants'!C899,"")</f>
        <v>Mr Goodbud</v>
      </c>
      <c r="E1214" s="103">
        <f>IF('Jeunes Plants'!H899&lt;&gt;"",'Jeunes Plants'!H899,"")</f>
        <v>5</v>
      </c>
      <c r="F1214" s="103" t="str">
        <f>IF('Jeunes Plants'!E899&lt;&gt;"",'Jeunes Plants'!E899,"")</f>
        <v>B</v>
      </c>
      <c r="G1214" s="103" t="str">
        <f>IF('Jeunes Plants'!N899&lt;&gt;"",'Jeunes Plants'!N899,"")</f>
        <v>M3</v>
      </c>
      <c r="H1214" s="103" t="str">
        <f>IF('Jeunes Plants'!I899&lt;&gt;"",'Jeunes Plants'!I899,"")</f>
        <v>E</v>
      </c>
      <c r="I1214" s="103">
        <f>IF('Jeunes Plants'!J899&lt;&gt;"",'Jeunes Plants'!J899,"")</f>
        <v>0.12</v>
      </c>
      <c r="J1214" s="103">
        <f>IF($J$9=36,'Jeunes Plants'!U899,IF($J$9=37,'Jeunes Plants'!V899,IF($J$9=38,'Jeunes Plants'!W899,IF($J$9=39,'Jeunes Plants'!X899,IF($J$9=40,'Jeunes Plants'!Y899,IF($J$9=41,'Jeunes Plants'!Z899,IF($J$9=42,'Jeunes Plants'!AA899,IF($J$9=43,'Jeunes Plants'!AB899,IF($J$9=44,'Jeunes Plants'!AC899,IF($J$9=45,'Jeunes Plants'!AD899,IF($J$9=46,'Jeunes Plants'!AE899,IF($J$9=47,'Jeunes Plants'!AF899,IF($J$9=48,'Jeunes Plants'!AG899,IF($J$9=49,'Jeunes Plants'!AH899,IF($J$9=50,'Jeunes Plants'!AI899,IF($J$9=51,'Jeunes Plants'!AJ899,IF($J$9=52,'Jeunes Plants'!AK899,IF($J$9=1,'Jeunes Plants'!AL899,IF($J$9=2,'Jeunes Plants'!AM899,IF($J$9=3,'Jeunes Plants'!AN899,IF($J$9=4,'Jeunes Plants'!AO899,IF($J$9=5,'Jeunes Plants'!AP899,IF($J$9=6,'Jeunes Plants'!AQ899,IF($J$9=7,'Jeunes Plants'!AR899,IF($J$9=8,'Jeunes Plants'!AS899,IF($J$9=9,'Jeunes Plants'!AT899,IF($J$9=10,'Jeunes Plants'!AU899,IF($J$9=11,'Jeunes Plants'!AV899,IF($J$9=12,'Jeunes Plants'!AW899,IF($J$9=13,'Jeunes Plants'!AX899,IF($J$9=14,'Jeunes Plants'!AY899,IF($J$9=15,'Jeunes Plants'!AZ899,IF($J$9=16,'Jeunes Plants'!BA899,IF($J$9=17,'Jeunes Plants'!BB899,IF($J$9=18,'Jeunes Plants'!BC899,IF($J$9=19,'Jeunes Plants'!BD899,IF($J$9=20,'Jeunes Plants'!BE899,IF($J$9=21,'Jeunes Plants'!BF899,IF($J$9=22,'Jeunes Plants'!BG899,IF($J$9=23,'Jeunes Plants'!BH899,IF($J$9=24,'Jeunes Plants'!BI899,IF($J$9=25,'Jeunes Plants'!BJ899,IF($J$9=26,'Jeunes Plants'!BK899,IF($J$9=27,'Jeunes Plants'!BL899,IF($J$9=28,'Jeunes Plants'!BM899,IF($J$9=29,'Jeunes Plants'!BN899,IF($J$9=30,'Jeunes Plants'!BO899,IF($J$9=31,'Jeunes Plants'!BP899,IF($J$9=32,'Jeunes Plants'!BQ899,IF($J$9=33,'Jeunes Plants'!BR899,IF($J$9=34,'Jeunes Plants'!BS899,IF($J$9=35,'Jeunes Plants'!B12802,))))))))))))))))))))))))))))))))))))))))))))))))))))</f>
        <v>0</v>
      </c>
      <c r="K1214" s="103" t="str">
        <f>IF('Jeunes Plants'!R899=0,"","Erreur")</f>
        <v/>
      </c>
    </row>
    <row r="1215" spans="1:11" x14ac:dyDescent="0.25">
      <c r="A1215" s="103">
        <f>IF('Jeunes Plants'!A900&lt;&gt;"",'Jeunes Plants'!A900,"")</f>
        <v>25821</v>
      </c>
      <c r="B1215" s="103" t="str">
        <f>IF('Jeunes Plants'!L900&lt;&gt;"",'Jeunes Plants'!L900,"")</f>
        <v>S3B</v>
      </c>
      <c r="C1215" s="107" t="str">
        <f>IF('Jeunes Plants'!B900&lt;&gt;"",'Jeunes Plants'!B900,"")</f>
        <v>SEDUM TELEPHIUM</v>
      </c>
      <c r="D1215" s="107" t="str">
        <f>IF('Jeunes Plants'!C900&lt;&gt;"",'Jeunes Plants'!C900,"")</f>
        <v>Nova Cherry Fizz</v>
      </c>
      <c r="E1215" s="103">
        <f>IF('Jeunes Plants'!H900&lt;&gt;"",'Jeunes Plants'!H900,"")</f>
        <v>5</v>
      </c>
      <c r="F1215" s="103" t="str">
        <f>IF('Jeunes Plants'!E900&lt;&gt;"",'Jeunes Plants'!E900,"")</f>
        <v>B</v>
      </c>
      <c r="G1215" s="103" t="str">
        <f>IF('Jeunes Plants'!N900&lt;&gt;"",'Jeunes Plants'!N900,"")</f>
        <v>M3</v>
      </c>
      <c r="H1215" s="103" t="str">
        <f>IF('Jeunes Plants'!I900&lt;&gt;"",'Jeunes Plants'!I900,"")</f>
        <v>E</v>
      </c>
      <c r="I1215" s="103">
        <f>IF('Jeunes Plants'!J900&lt;&gt;"",'Jeunes Plants'!J900,"")</f>
        <v>0.12</v>
      </c>
      <c r="J1215" s="103">
        <f>IF($J$9=36,'Jeunes Plants'!U900,IF($J$9=37,'Jeunes Plants'!V900,IF($J$9=38,'Jeunes Plants'!W900,IF($J$9=39,'Jeunes Plants'!X900,IF($J$9=40,'Jeunes Plants'!Y900,IF($J$9=41,'Jeunes Plants'!Z900,IF($J$9=42,'Jeunes Plants'!AA900,IF($J$9=43,'Jeunes Plants'!AB900,IF($J$9=44,'Jeunes Plants'!AC900,IF($J$9=45,'Jeunes Plants'!AD900,IF($J$9=46,'Jeunes Plants'!AE900,IF($J$9=47,'Jeunes Plants'!AF900,IF($J$9=48,'Jeunes Plants'!AG900,IF($J$9=49,'Jeunes Plants'!AH900,IF($J$9=50,'Jeunes Plants'!AI900,IF($J$9=51,'Jeunes Plants'!AJ900,IF($J$9=52,'Jeunes Plants'!AK900,IF($J$9=1,'Jeunes Plants'!AL900,IF($J$9=2,'Jeunes Plants'!AM900,IF($J$9=3,'Jeunes Plants'!AN900,IF($J$9=4,'Jeunes Plants'!AO900,IF($J$9=5,'Jeunes Plants'!AP900,IF($J$9=6,'Jeunes Plants'!AQ900,IF($J$9=7,'Jeunes Plants'!AR900,IF($J$9=8,'Jeunes Plants'!AS900,IF($J$9=9,'Jeunes Plants'!AT900,IF($J$9=10,'Jeunes Plants'!AU900,IF($J$9=11,'Jeunes Plants'!AV900,IF($J$9=12,'Jeunes Plants'!AW900,IF($J$9=13,'Jeunes Plants'!AX900,IF($J$9=14,'Jeunes Plants'!AY900,IF($J$9=15,'Jeunes Plants'!AZ900,IF($J$9=16,'Jeunes Plants'!BA900,IF($J$9=17,'Jeunes Plants'!BB900,IF($J$9=18,'Jeunes Plants'!BC900,IF($J$9=19,'Jeunes Plants'!BD900,IF($J$9=20,'Jeunes Plants'!BE900,IF($J$9=21,'Jeunes Plants'!BF900,IF($J$9=22,'Jeunes Plants'!BG900,IF($J$9=23,'Jeunes Plants'!BH900,IF($J$9=24,'Jeunes Plants'!BI900,IF($J$9=25,'Jeunes Plants'!BJ900,IF($J$9=26,'Jeunes Plants'!BK900,IF($J$9=27,'Jeunes Plants'!BL900,IF($J$9=28,'Jeunes Plants'!BM900,IF($J$9=29,'Jeunes Plants'!BN900,IF($J$9=30,'Jeunes Plants'!BO900,IF($J$9=31,'Jeunes Plants'!BP900,IF($J$9=32,'Jeunes Plants'!BQ900,IF($J$9=33,'Jeunes Plants'!BR900,IF($J$9=34,'Jeunes Plants'!BS900,IF($J$9=35,'Jeunes Plants'!B12803,))))))))))))))))))))))))))))))))))))))))))))))))))))</f>
        <v>0</v>
      </c>
      <c r="K1215" s="103" t="str">
        <f>IF('Jeunes Plants'!R900=0,"","Erreur")</f>
        <v/>
      </c>
    </row>
    <row r="1216" spans="1:11" x14ac:dyDescent="0.25">
      <c r="A1216" s="450"/>
      <c r="B1216" s="450"/>
      <c r="C1216" s="451" t="s">
        <v>1757</v>
      </c>
      <c r="D1216" s="451"/>
      <c r="E1216" s="450"/>
      <c r="F1216" s="450"/>
      <c r="G1216" s="450"/>
      <c r="H1216" s="450"/>
      <c r="I1216" s="450"/>
      <c r="J1216" s="450">
        <f>SUBTOTAL(9,J1214:J1215)</f>
        <v>0</v>
      </c>
      <c r="K1216" s="450"/>
    </row>
    <row r="1217" spans="1:11" x14ac:dyDescent="0.25">
      <c r="A1217" s="103">
        <f>IF('Jeunes Plants'!A901&lt;&gt;"",'Jeunes Plants'!A901,"")</f>
        <v>26735</v>
      </c>
      <c r="B1217" s="103" t="str">
        <f>IF('Jeunes Plants'!L901&lt;&gt;"",'Jeunes Plants'!L901,"")</f>
        <v>S3B</v>
      </c>
      <c r="C1217" s="107" t="str">
        <f>IF('Jeunes Plants'!B901&lt;&gt;"",'Jeunes Plants'!B901,"")</f>
        <v>SEDUM SUNSPARKLER</v>
      </c>
      <c r="D1217" s="107" t="str">
        <f>IF('Jeunes Plants'!C901&lt;&gt;"",'Jeunes Plants'!C901,"")</f>
        <v>Dazzleberry</v>
      </c>
      <c r="E1217" s="103">
        <f>IF('Jeunes Plants'!H901&lt;&gt;"",'Jeunes Plants'!H901,"")</f>
        <v>5</v>
      </c>
      <c r="F1217" s="103" t="str">
        <f>IF('Jeunes Plants'!E901&lt;&gt;"",'Jeunes Plants'!E901,"")</f>
        <v>B</v>
      </c>
      <c r="G1217" s="103" t="str">
        <f>IF('Jeunes Plants'!N901&lt;&gt;"",'Jeunes Plants'!N901,"")</f>
        <v>M3</v>
      </c>
      <c r="H1217" s="103" t="str">
        <f>IF('Jeunes Plants'!I901&lt;&gt;"",'Jeunes Plants'!I901,"")</f>
        <v>E</v>
      </c>
      <c r="I1217" s="103">
        <f>IF('Jeunes Plants'!J901&lt;&gt;"",'Jeunes Plants'!J901,"")</f>
        <v>0.15</v>
      </c>
      <c r="J1217" s="103">
        <f>IF($J$9=36,'Jeunes Plants'!U901,IF($J$9=37,'Jeunes Plants'!V901,IF($J$9=38,'Jeunes Plants'!W901,IF($J$9=39,'Jeunes Plants'!X901,IF($J$9=40,'Jeunes Plants'!Y901,IF($J$9=41,'Jeunes Plants'!Z901,IF($J$9=42,'Jeunes Plants'!AA901,IF($J$9=43,'Jeunes Plants'!AB901,IF($J$9=44,'Jeunes Plants'!AC901,IF($J$9=45,'Jeunes Plants'!AD901,IF($J$9=46,'Jeunes Plants'!AE901,IF($J$9=47,'Jeunes Plants'!AF901,IF($J$9=48,'Jeunes Plants'!AG901,IF($J$9=49,'Jeunes Plants'!AH901,IF($J$9=50,'Jeunes Plants'!AI901,IF($J$9=51,'Jeunes Plants'!AJ901,IF($J$9=52,'Jeunes Plants'!AK901,IF($J$9=1,'Jeunes Plants'!AL901,IF($J$9=2,'Jeunes Plants'!AM901,IF($J$9=3,'Jeunes Plants'!AN901,IF($J$9=4,'Jeunes Plants'!AO901,IF($J$9=5,'Jeunes Plants'!AP901,IF($J$9=6,'Jeunes Plants'!AQ901,IF($J$9=7,'Jeunes Plants'!AR901,IF($J$9=8,'Jeunes Plants'!AS901,IF($J$9=9,'Jeunes Plants'!AT901,IF($J$9=10,'Jeunes Plants'!AU901,IF($J$9=11,'Jeunes Plants'!AV901,IF($J$9=12,'Jeunes Plants'!AW901,IF($J$9=13,'Jeunes Plants'!AX901,IF($J$9=14,'Jeunes Plants'!AY901,IF($J$9=15,'Jeunes Plants'!AZ901,IF($J$9=16,'Jeunes Plants'!BA901,IF($J$9=17,'Jeunes Plants'!BB901,IF($J$9=18,'Jeunes Plants'!BC901,IF($J$9=19,'Jeunes Plants'!BD901,IF($J$9=20,'Jeunes Plants'!BE901,IF($J$9=21,'Jeunes Plants'!BF901,IF($J$9=22,'Jeunes Plants'!BG901,IF($J$9=23,'Jeunes Plants'!BH901,IF($J$9=24,'Jeunes Plants'!BI901,IF($J$9=25,'Jeunes Plants'!BJ901,IF($J$9=26,'Jeunes Plants'!BK901,IF($J$9=27,'Jeunes Plants'!BL901,IF($J$9=28,'Jeunes Plants'!BM901,IF($J$9=29,'Jeunes Plants'!BN901,IF($J$9=30,'Jeunes Plants'!BO901,IF($J$9=31,'Jeunes Plants'!BP901,IF($J$9=32,'Jeunes Plants'!BQ901,IF($J$9=33,'Jeunes Plants'!BR901,IF($J$9=34,'Jeunes Plants'!BS901,IF($J$9=35,'Jeunes Plants'!B12804,))))))))))))))))))))))))))))))))))))))))))))))))))))</f>
        <v>0</v>
      </c>
      <c r="K1217" s="103" t="str">
        <f>IF('Jeunes Plants'!R901=0,"","Erreur")</f>
        <v/>
      </c>
    </row>
    <row r="1218" spans="1:11" x14ac:dyDescent="0.25">
      <c r="A1218" s="103">
        <f>IF('Jeunes Plants'!A902&lt;&gt;"",'Jeunes Plants'!A902,"")</f>
        <v>26737</v>
      </c>
      <c r="B1218" s="103" t="str">
        <f>IF('Jeunes Plants'!L902&lt;&gt;"",'Jeunes Plants'!L902,"")</f>
        <v>S3B</v>
      </c>
      <c r="C1218" s="107" t="str">
        <f>IF('Jeunes Plants'!B902&lt;&gt;"",'Jeunes Plants'!B902,"")</f>
        <v>SEDUM SUNSPARKLER</v>
      </c>
      <c r="D1218" s="107" t="str">
        <f>IF('Jeunes Plants'!C902&lt;&gt;"",'Jeunes Plants'!C902,"")</f>
        <v>Firecracker</v>
      </c>
      <c r="E1218" s="103">
        <f>IF('Jeunes Plants'!H902&lt;&gt;"",'Jeunes Plants'!H902,"")</f>
        <v>5</v>
      </c>
      <c r="F1218" s="103" t="str">
        <f>IF('Jeunes Plants'!E902&lt;&gt;"",'Jeunes Plants'!E902,"")</f>
        <v>B</v>
      </c>
      <c r="G1218" s="103" t="str">
        <f>IF('Jeunes Plants'!N902&lt;&gt;"",'Jeunes Plants'!N902,"")</f>
        <v>M3</v>
      </c>
      <c r="H1218" s="103" t="str">
        <f>IF('Jeunes Plants'!I902&lt;&gt;"",'Jeunes Plants'!I902,"")</f>
        <v>E</v>
      </c>
      <c r="I1218" s="103">
        <f>IF('Jeunes Plants'!J902&lt;&gt;"",'Jeunes Plants'!J902,"")</f>
        <v>0.15</v>
      </c>
      <c r="J1218" s="103">
        <f>IF($J$9=36,'Jeunes Plants'!U902,IF($J$9=37,'Jeunes Plants'!V902,IF($J$9=38,'Jeunes Plants'!W902,IF($J$9=39,'Jeunes Plants'!X902,IF($J$9=40,'Jeunes Plants'!Y902,IF($J$9=41,'Jeunes Plants'!Z902,IF($J$9=42,'Jeunes Plants'!AA902,IF($J$9=43,'Jeunes Plants'!AB902,IF($J$9=44,'Jeunes Plants'!AC902,IF($J$9=45,'Jeunes Plants'!AD902,IF($J$9=46,'Jeunes Plants'!AE902,IF($J$9=47,'Jeunes Plants'!AF902,IF($J$9=48,'Jeunes Plants'!AG902,IF($J$9=49,'Jeunes Plants'!AH902,IF($J$9=50,'Jeunes Plants'!AI902,IF($J$9=51,'Jeunes Plants'!AJ902,IF($J$9=52,'Jeunes Plants'!AK902,IF($J$9=1,'Jeunes Plants'!AL902,IF($J$9=2,'Jeunes Plants'!AM902,IF($J$9=3,'Jeunes Plants'!AN902,IF($J$9=4,'Jeunes Plants'!AO902,IF($J$9=5,'Jeunes Plants'!AP902,IF($J$9=6,'Jeunes Plants'!AQ902,IF($J$9=7,'Jeunes Plants'!AR902,IF($J$9=8,'Jeunes Plants'!AS902,IF($J$9=9,'Jeunes Plants'!AT902,IF($J$9=10,'Jeunes Plants'!AU902,IF($J$9=11,'Jeunes Plants'!AV902,IF($J$9=12,'Jeunes Plants'!AW902,IF($J$9=13,'Jeunes Plants'!AX902,IF($J$9=14,'Jeunes Plants'!AY902,IF($J$9=15,'Jeunes Plants'!AZ902,IF($J$9=16,'Jeunes Plants'!BA902,IF($J$9=17,'Jeunes Plants'!BB902,IF($J$9=18,'Jeunes Plants'!BC902,IF($J$9=19,'Jeunes Plants'!BD902,IF($J$9=20,'Jeunes Plants'!BE902,IF($J$9=21,'Jeunes Plants'!BF902,IF($J$9=22,'Jeunes Plants'!BG902,IF($J$9=23,'Jeunes Plants'!BH902,IF($J$9=24,'Jeunes Plants'!BI902,IF($J$9=25,'Jeunes Plants'!BJ902,IF($J$9=26,'Jeunes Plants'!BK902,IF($J$9=27,'Jeunes Plants'!BL902,IF($J$9=28,'Jeunes Plants'!BM902,IF($J$9=29,'Jeunes Plants'!BN902,IF($J$9=30,'Jeunes Plants'!BO902,IF($J$9=31,'Jeunes Plants'!BP902,IF($J$9=32,'Jeunes Plants'!BQ902,IF($J$9=33,'Jeunes Plants'!BR902,IF($J$9=34,'Jeunes Plants'!BS902,IF($J$9=35,'Jeunes Plants'!B12805,))))))))))))))))))))))))))))))))))))))))))))))))))))</f>
        <v>0</v>
      </c>
      <c r="K1218" s="103" t="str">
        <f>IF('Jeunes Plants'!R902=0,"","Erreur")</f>
        <v/>
      </c>
    </row>
    <row r="1219" spans="1:11" x14ac:dyDescent="0.25">
      <c r="A1219" s="103">
        <f>IF('Jeunes Plants'!A903&lt;&gt;"",'Jeunes Plants'!A903,"")</f>
        <v>26739</v>
      </c>
      <c r="B1219" s="103" t="str">
        <f>IF('Jeunes Plants'!L903&lt;&gt;"",'Jeunes Plants'!L903,"")</f>
        <v>S3B</v>
      </c>
      <c r="C1219" s="107" t="str">
        <f>IF('Jeunes Plants'!B903&lt;&gt;"",'Jeunes Plants'!B903,"")</f>
        <v>SEDUM SUNSPARKLER</v>
      </c>
      <c r="D1219" s="107" t="str">
        <f>IF('Jeunes Plants'!C903&lt;&gt;"",'Jeunes Plants'!C903,"")</f>
        <v>Lime Zinger</v>
      </c>
      <c r="E1219" s="103">
        <f>IF('Jeunes Plants'!H903&lt;&gt;"",'Jeunes Plants'!H903,"")</f>
        <v>5</v>
      </c>
      <c r="F1219" s="103" t="str">
        <f>IF('Jeunes Plants'!E903&lt;&gt;"",'Jeunes Plants'!E903,"")</f>
        <v>B</v>
      </c>
      <c r="G1219" s="103" t="str">
        <f>IF('Jeunes Plants'!N903&lt;&gt;"",'Jeunes Plants'!N903,"")</f>
        <v>M3</v>
      </c>
      <c r="H1219" s="103" t="str">
        <f>IF('Jeunes Plants'!I903&lt;&gt;"",'Jeunes Plants'!I903,"")</f>
        <v>E</v>
      </c>
      <c r="I1219" s="103">
        <f>IF('Jeunes Plants'!J903&lt;&gt;"",'Jeunes Plants'!J903,"")</f>
        <v>0.15</v>
      </c>
      <c r="J1219" s="103">
        <f>IF($J$9=36,'Jeunes Plants'!U903,IF($J$9=37,'Jeunes Plants'!V903,IF($J$9=38,'Jeunes Plants'!W903,IF($J$9=39,'Jeunes Plants'!X903,IF($J$9=40,'Jeunes Plants'!Y903,IF($J$9=41,'Jeunes Plants'!Z903,IF($J$9=42,'Jeunes Plants'!AA903,IF($J$9=43,'Jeunes Plants'!AB903,IF($J$9=44,'Jeunes Plants'!AC903,IF($J$9=45,'Jeunes Plants'!AD903,IF($J$9=46,'Jeunes Plants'!AE903,IF($J$9=47,'Jeunes Plants'!AF903,IF($J$9=48,'Jeunes Plants'!AG903,IF($J$9=49,'Jeunes Plants'!AH903,IF($J$9=50,'Jeunes Plants'!AI903,IF($J$9=51,'Jeunes Plants'!AJ903,IF($J$9=52,'Jeunes Plants'!AK903,IF($J$9=1,'Jeunes Plants'!AL903,IF($J$9=2,'Jeunes Plants'!AM903,IF($J$9=3,'Jeunes Plants'!AN903,IF($J$9=4,'Jeunes Plants'!AO903,IF($J$9=5,'Jeunes Plants'!AP903,IF($J$9=6,'Jeunes Plants'!AQ903,IF($J$9=7,'Jeunes Plants'!AR903,IF($J$9=8,'Jeunes Plants'!AS903,IF($J$9=9,'Jeunes Plants'!AT903,IF($J$9=10,'Jeunes Plants'!AU903,IF($J$9=11,'Jeunes Plants'!AV903,IF($J$9=12,'Jeunes Plants'!AW903,IF($J$9=13,'Jeunes Plants'!AX903,IF($J$9=14,'Jeunes Plants'!AY903,IF($J$9=15,'Jeunes Plants'!AZ903,IF($J$9=16,'Jeunes Plants'!BA903,IF($J$9=17,'Jeunes Plants'!BB903,IF($J$9=18,'Jeunes Plants'!BC903,IF($J$9=19,'Jeunes Plants'!BD903,IF($J$9=20,'Jeunes Plants'!BE903,IF($J$9=21,'Jeunes Plants'!BF903,IF($J$9=22,'Jeunes Plants'!BG903,IF($J$9=23,'Jeunes Plants'!BH903,IF($J$9=24,'Jeunes Plants'!BI903,IF($J$9=25,'Jeunes Plants'!BJ903,IF($J$9=26,'Jeunes Plants'!BK903,IF($J$9=27,'Jeunes Plants'!BL903,IF($J$9=28,'Jeunes Plants'!BM903,IF($J$9=29,'Jeunes Plants'!BN903,IF($J$9=30,'Jeunes Plants'!BO903,IF($J$9=31,'Jeunes Plants'!BP903,IF($J$9=32,'Jeunes Plants'!BQ903,IF($J$9=33,'Jeunes Plants'!BR903,IF($J$9=34,'Jeunes Plants'!BS903,IF($J$9=35,'Jeunes Plants'!B12806,))))))))))))))))))))))))))))))))))))))))))))))))))))</f>
        <v>0</v>
      </c>
      <c r="K1219" s="103" t="str">
        <f>IF('Jeunes Plants'!R903=0,"","Erreur")</f>
        <v/>
      </c>
    </row>
    <row r="1220" spans="1:11" x14ac:dyDescent="0.25">
      <c r="A1220" s="450"/>
      <c r="B1220" s="450"/>
      <c r="C1220" s="451" t="s">
        <v>1758</v>
      </c>
      <c r="D1220" s="451"/>
      <c r="E1220" s="450"/>
      <c r="F1220" s="450"/>
      <c r="G1220" s="450"/>
      <c r="H1220" s="450"/>
      <c r="I1220" s="450"/>
      <c r="J1220" s="450">
        <f>SUBTOTAL(9,J1217:J1219)</f>
        <v>0</v>
      </c>
      <c r="K1220" s="450"/>
    </row>
    <row r="1221" spans="1:11" x14ac:dyDescent="0.25">
      <c r="A1221" s="103">
        <f>IF('Jeunes Plants'!A904&lt;&gt;"",'Jeunes Plants'!A904,"")</f>
        <v>13547</v>
      </c>
      <c r="B1221" s="103" t="str">
        <f>IF('Jeunes Plants'!L904&lt;&gt;"",'Jeunes Plants'!L904,"")</f>
        <v>S7</v>
      </c>
      <c r="C1221" s="107" t="str">
        <f>IF('Jeunes Plants'!B904&lt;&gt;"",'Jeunes Plants'!B904,"")</f>
        <v>SENECIO</v>
      </c>
      <c r="D1221" s="107" t="str">
        <f>IF('Jeunes Plants'!C904&lt;&gt;"",'Jeunes Plants'!C904,"")</f>
        <v>Vira vira</v>
      </c>
      <c r="E1221" s="103">
        <f>IF('Jeunes Plants'!H904&lt;&gt;"",'Jeunes Plants'!H904,"")</f>
        <v>6</v>
      </c>
      <c r="F1221" s="103" t="str">
        <f>IF('Jeunes Plants'!E904&lt;&gt;"",'Jeunes Plants'!E904,"")</f>
        <v>B</v>
      </c>
      <c r="G1221" s="103" t="str">
        <f>IF('Jeunes Plants'!N904&lt;&gt;"",'Jeunes Plants'!N904,"")</f>
        <v>M3</v>
      </c>
      <c r="H1221" s="103" t="str">
        <f>IF('Jeunes Plants'!I904&lt;&gt;"",'Jeunes Plants'!I904,"")</f>
        <v>A</v>
      </c>
      <c r="I1221" s="103" t="str">
        <f>IF('Jeunes Plants'!J904&lt;&gt;"",'Jeunes Plants'!J904,"")</f>
        <v/>
      </c>
      <c r="J1221" s="103">
        <f>IF($J$9=36,'Jeunes Plants'!U904,IF($J$9=37,'Jeunes Plants'!V904,IF($J$9=38,'Jeunes Plants'!W904,IF($J$9=39,'Jeunes Plants'!X904,IF($J$9=40,'Jeunes Plants'!Y904,IF($J$9=41,'Jeunes Plants'!Z904,IF($J$9=42,'Jeunes Plants'!AA904,IF($J$9=43,'Jeunes Plants'!AB904,IF($J$9=44,'Jeunes Plants'!AC904,IF($J$9=45,'Jeunes Plants'!AD904,IF($J$9=46,'Jeunes Plants'!AE904,IF($J$9=47,'Jeunes Plants'!AF904,IF($J$9=48,'Jeunes Plants'!AG904,IF($J$9=49,'Jeunes Plants'!AH904,IF($J$9=50,'Jeunes Plants'!AI904,IF($J$9=51,'Jeunes Plants'!AJ904,IF($J$9=52,'Jeunes Plants'!AK904,IF($J$9=1,'Jeunes Plants'!AL904,IF($J$9=2,'Jeunes Plants'!AM904,IF($J$9=3,'Jeunes Plants'!AN904,IF($J$9=4,'Jeunes Plants'!AO904,IF($J$9=5,'Jeunes Plants'!AP904,IF($J$9=6,'Jeunes Plants'!AQ904,IF($J$9=7,'Jeunes Plants'!AR904,IF($J$9=8,'Jeunes Plants'!AS904,IF($J$9=9,'Jeunes Plants'!AT904,IF($J$9=10,'Jeunes Plants'!AU904,IF($J$9=11,'Jeunes Plants'!AV904,IF($J$9=12,'Jeunes Plants'!AW904,IF($J$9=13,'Jeunes Plants'!AX904,IF($J$9=14,'Jeunes Plants'!AY904,IF($J$9=15,'Jeunes Plants'!AZ904,IF($J$9=16,'Jeunes Plants'!BA904,IF($J$9=17,'Jeunes Plants'!BB904,IF($J$9=18,'Jeunes Plants'!BC904,IF($J$9=19,'Jeunes Plants'!BD904,IF($J$9=20,'Jeunes Plants'!BE904,IF($J$9=21,'Jeunes Plants'!BF904,IF($J$9=22,'Jeunes Plants'!BG904,IF($J$9=23,'Jeunes Plants'!BH904,IF($J$9=24,'Jeunes Plants'!BI904,IF($J$9=25,'Jeunes Plants'!BJ904,IF($J$9=26,'Jeunes Plants'!BK904,IF($J$9=27,'Jeunes Plants'!BL904,IF($J$9=28,'Jeunes Plants'!BM904,IF($J$9=29,'Jeunes Plants'!BN904,IF($J$9=30,'Jeunes Plants'!BO904,IF($J$9=31,'Jeunes Plants'!BP904,IF($J$9=32,'Jeunes Plants'!BQ904,IF($J$9=33,'Jeunes Plants'!BR904,IF($J$9=34,'Jeunes Plants'!BS904,IF($J$9=35,'Jeunes Plants'!B12807,))))))))))))))))))))))))))))))))))))))))))))))))))))</f>
        <v>0</v>
      </c>
      <c r="K1221" s="103" t="str">
        <f>IF('Jeunes Plants'!R904=0,"","Erreur")</f>
        <v/>
      </c>
    </row>
    <row r="1222" spans="1:11" x14ac:dyDescent="0.25">
      <c r="A1222" s="450"/>
      <c r="B1222" s="450"/>
      <c r="C1222" s="451" t="s">
        <v>1760</v>
      </c>
      <c r="D1222" s="451"/>
      <c r="E1222" s="450"/>
      <c r="F1222" s="450"/>
      <c r="G1222" s="450"/>
      <c r="H1222" s="450"/>
      <c r="I1222" s="450"/>
      <c r="J1222" s="450">
        <f>SUBTOTAL(9,J1221:J1221)</f>
        <v>0</v>
      </c>
      <c r="K1222" s="450"/>
    </row>
    <row r="1223" spans="1:11" x14ac:dyDescent="0.25">
      <c r="A1223" s="103">
        <f>IF('Jeunes Plants'!A905&lt;&gt;"",'Jeunes Plants'!A905,"")</f>
        <v>2759</v>
      </c>
      <c r="B1223" s="103" t="str">
        <f>IF('Jeunes Plants'!L905&lt;&gt;"",'Jeunes Plants'!L905,"")</f>
        <v>S2</v>
      </c>
      <c r="C1223" s="107" t="str">
        <f>IF('Jeunes Plants'!B905&lt;&gt;"",'Jeunes Plants'!B905,"")</f>
        <v>SOLANUM</v>
      </c>
      <c r="D1223" s="107" t="str">
        <f>IF('Jeunes Plants'!C905&lt;&gt;"",'Jeunes Plants'!C905,"")</f>
        <v>Jasminoïdes Alba</v>
      </c>
      <c r="E1223" s="103">
        <f>IF('Jeunes Plants'!H905&lt;&gt;"",'Jeunes Plants'!H905,"")</f>
        <v>5</v>
      </c>
      <c r="F1223" s="103" t="str">
        <f>IF('Jeunes Plants'!E905&lt;&gt;"",'Jeunes Plants'!E905,"")</f>
        <v>B</v>
      </c>
      <c r="G1223" s="103" t="str">
        <f>IF('Jeunes Plants'!N905&lt;&gt;"",'Jeunes Plants'!N905,"")</f>
        <v>M3</v>
      </c>
      <c r="H1223" s="103" t="str">
        <f>IF('Jeunes Plants'!I905&lt;&gt;"",'Jeunes Plants'!I905,"")</f>
        <v>E</v>
      </c>
      <c r="I1223" s="103" t="str">
        <f>IF('Jeunes Plants'!J905&lt;&gt;"",'Jeunes Plants'!J905,"")</f>
        <v/>
      </c>
      <c r="J1223" s="103">
        <f>IF($J$9=36,'Jeunes Plants'!U905,IF($J$9=37,'Jeunes Plants'!V905,IF($J$9=38,'Jeunes Plants'!W905,IF($J$9=39,'Jeunes Plants'!X905,IF($J$9=40,'Jeunes Plants'!Y905,IF($J$9=41,'Jeunes Plants'!Z905,IF($J$9=42,'Jeunes Plants'!AA905,IF($J$9=43,'Jeunes Plants'!AB905,IF($J$9=44,'Jeunes Plants'!AC905,IF($J$9=45,'Jeunes Plants'!AD905,IF($J$9=46,'Jeunes Plants'!AE905,IF($J$9=47,'Jeunes Plants'!AF905,IF($J$9=48,'Jeunes Plants'!AG905,IF($J$9=49,'Jeunes Plants'!AH905,IF($J$9=50,'Jeunes Plants'!AI905,IF($J$9=51,'Jeunes Plants'!AJ905,IF($J$9=52,'Jeunes Plants'!AK905,IF($J$9=1,'Jeunes Plants'!AL905,IF($J$9=2,'Jeunes Plants'!AM905,IF($J$9=3,'Jeunes Plants'!AN905,IF($J$9=4,'Jeunes Plants'!AO905,IF($J$9=5,'Jeunes Plants'!AP905,IF($J$9=6,'Jeunes Plants'!AQ905,IF($J$9=7,'Jeunes Plants'!AR905,IF($J$9=8,'Jeunes Plants'!AS905,IF($J$9=9,'Jeunes Plants'!AT905,IF($J$9=10,'Jeunes Plants'!AU905,IF($J$9=11,'Jeunes Plants'!AV905,IF($J$9=12,'Jeunes Plants'!AW905,IF($J$9=13,'Jeunes Plants'!AX905,IF($J$9=14,'Jeunes Plants'!AY905,IF($J$9=15,'Jeunes Plants'!AZ905,IF($J$9=16,'Jeunes Plants'!BA905,IF($J$9=17,'Jeunes Plants'!BB905,IF($J$9=18,'Jeunes Plants'!BC905,IF($J$9=19,'Jeunes Plants'!BD905,IF($J$9=20,'Jeunes Plants'!BE905,IF($J$9=21,'Jeunes Plants'!BF905,IF($J$9=22,'Jeunes Plants'!BG905,IF($J$9=23,'Jeunes Plants'!BH905,IF($J$9=24,'Jeunes Plants'!BI905,IF($J$9=25,'Jeunes Plants'!BJ905,IF($J$9=26,'Jeunes Plants'!BK905,IF($J$9=27,'Jeunes Plants'!BL905,IF($J$9=28,'Jeunes Plants'!BM905,IF($J$9=29,'Jeunes Plants'!BN905,IF($J$9=30,'Jeunes Plants'!BO905,IF($J$9=31,'Jeunes Plants'!BP905,IF($J$9=32,'Jeunes Plants'!BQ905,IF($J$9=33,'Jeunes Plants'!BR905,IF($J$9=34,'Jeunes Plants'!BS905,IF($J$9=35,'Jeunes Plants'!B12808,))))))))))))))))))))))))))))))))))))))))))))))))))))</f>
        <v>0</v>
      </c>
      <c r="K1223" s="103" t="str">
        <f>IF('Jeunes Plants'!R905=0,"","Erreur")</f>
        <v/>
      </c>
    </row>
    <row r="1224" spans="1:11" x14ac:dyDescent="0.25">
      <c r="A1224" s="103">
        <f>IF('Jeunes Plants'!A906&lt;&gt;"",'Jeunes Plants'!A906,"")</f>
        <v>23803</v>
      </c>
      <c r="B1224" s="103" t="str">
        <f>IF('Jeunes Plants'!L906&lt;&gt;"",'Jeunes Plants'!L906,"")</f>
        <v>S2</v>
      </c>
      <c r="C1224" s="107" t="str">
        <f>IF('Jeunes Plants'!B906&lt;&gt;"",'Jeunes Plants'!B906,"")</f>
        <v>SOLANUM</v>
      </c>
      <c r="D1224" s="107" t="str">
        <f>IF('Jeunes Plants'!C906&lt;&gt;"",'Jeunes Plants'!C906,"")</f>
        <v>Jasminoïdes Bleu Parme</v>
      </c>
      <c r="E1224" s="103">
        <f>IF('Jeunes Plants'!H906&lt;&gt;"",'Jeunes Plants'!H906,"")</f>
        <v>5</v>
      </c>
      <c r="F1224" s="103" t="str">
        <f>IF('Jeunes Plants'!E906&lt;&gt;"",'Jeunes Plants'!E906,"")</f>
        <v>B</v>
      </c>
      <c r="G1224" s="103" t="str">
        <f>IF('Jeunes Plants'!N906&lt;&gt;"",'Jeunes Plants'!N906,"")</f>
        <v>M3</v>
      </c>
      <c r="H1224" s="103" t="str">
        <f>IF('Jeunes Plants'!I906&lt;&gt;"",'Jeunes Plants'!I906,"")</f>
        <v>E</v>
      </c>
      <c r="I1224" s="103" t="str">
        <f>IF('Jeunes Plants'!J906&lt;&gt;"",'Jeunes Plants'!J906,"")</f>
        <v/>
      </c>
      <c r="J1224" s="103">
        <f>IF($J$9=36,'Jeunes Plants'!U906,IF($J$9=37,'Jeunes Plants'!V906,IF($J$9=38,'Jeunes Plants'!W906,IF($J$9=39,'Jeunes Plants'!X906,IF($J$9=40,'Jeunes Plants'!Y906,IF($J$9=41,'Jeunes Plants'!Z906,IF($J$9=42,'Jeunes Plants'!AA906,IF($J$9=43,'Jeunes Plants'!AB906,IF($J$9=44,'Jeunes Plants'!AC906,IF($J$9=45,'Jeunes Plants'!AD906,IF($J$9=46,'Jeunes Plants'!AE906,IF($J$9=47,'Jeunes Plants'!AF906,IF($J$9=48,'Jeunes Plants'!AG906,IF($J$9=49,'Jeunes Plants'!AH906,IF($J$9=50,'Jeunes Plants'!AI906,IF($J$9=51,'Jeunes Plants'!AJ906,IF($J$9=52,'Jeunes Plants'!AK906,IF($J$9=1,'Jeunes Plants'!AL906,IF($J$9=2,'Jeunes Plants'!AM906,IF($J$9=3,'Jeunes Plants'!AN906,IF($J$9=4,'Jeunes Plants'!AO906,IF($J$9=5,'Jeunes Plants'!AP906,IF($J$9=6,'Jeunes Plants'!AQ906,IF($J$9=7,'Jeunes Plants'!AR906,IF($J$9=8,'Jeunes Plants'!AS906,IF($J$9=9,'Jeunes Plants'!AT906,IF($J$9=10,'Jeunes Plants'!AU906,IF($J$9=11,'Jeunes Plants'!AV906,IF($J$9=12,'Jeunes Plants'!AW906,IF($J$9=13,'Jeunes Plants'!AX906,IF($J$9=14,'Jeunes Plants'!AY906,IF($J$9=15,'Jeunes Plants'!AZ906,IF($J$9=16,'Jeunes Plants'!BA906,IF($J$9=17,'Jeunes Plants'!BB906,IF($J$9=18,'Jeunes Plants'!BC906,IF($J$9=19,'Jeunes Plants'!BD906,IF($J$9=20,'Jeunes Plants'!BE906,IF($J$9=21,'Jeunes Plants'!BF906,IF($J$9=22,'Jeunes Plants'!BG906,IF($J$9=23,'Jeunes Plants'!BH906,IF($J$9=24,'Jeunes Plants'!BI906,IF($J$9=25,'Jeunes Plants'!BJ906,IF($J$9=26,'Jeunes Plants'!BK906,IF($J$9=27,'Jeunes Plants'!BL906,IF($J$9=28,'Jeunes Plants'!BM906,IF($J$9=29,'Jeunes Plants'!BN906,IF($J$9=30,'Jeunes Plants'!BO906,IF($J$9=31,'Jeunes Plants'!BP906,IF($J$9=32,'Jeunes Plants'!BQ906,IF($J$9=33,'Jeunes Plants'!BR906,IF($J$9=34,'Jeunes Plants'!BS906,IF($J$9=35,'Jeunes Plants'!B12809,))))))))))))))))))))))))))))))))))))))))))))))))))))</f>
        <v>0</v>
      </c>
      <c r="K1224" s="103" t="str">
        <f>IF('Jeunes Plants'!R906=0,"","Erreur")</f>
        <v/>
      </c>
    </row>
    <row r="1225" spans="1:11" x14ac:dyDescent="0.25">
      <c r="A1225" s="103">
        <f>IF('Jeunes Plants'!A907&lt;&gt;"",'Jeunes Plants'!A907,"")</f>
        <v>2760</v>
      </c>
      <c r="B1225" s="103" t="str">
        <f>IF('Jeunes Plants'!L907&lt;&gt;"",'Jeunes Plants'!L907,"")</f>
        <v>S2</v>
      </c>
      <c r="C1225" s="107" t="str">
        <f>IF('Jeunes Plants'!B907&lt;&gt;"",'Jeunes Plants'!B907,"")</f>
        <v>SOLANUM</v>
      </c>
      <c r="D1225" s="107" t="str">
        <f>IF('Jeunes Plants'!C907&lt;&gt;"",'Jeunes Plants'!C907,"")</f>
        <v>Rantonnetii</v>
      </c>
      <c r="E1225" s="103">
        <f>IF('Jeunes Plants'!H907&lt;&gt;"",'Jeunes Plants'!H907,"")</f>
        <v>5</v>
      </c>
      <c r="F1225" s="103" t="str">
        <f>IF('Jeunes Plants'!E907&lt;&gt;"",'Jeunes Plants'!E907,"")</f>
        <v>B</v>
      </c>
      <c r="G1225" s="103" t="str">
        <f>IF('Jeunes Plants'!N907&lt;&gt;"",'Jeunes Plants'!N907,"")</f>
        <v>M3</v>
      </c>
      <c r="H1225" s="103" t="str">
        <f>IF('Jeunes Plants'!I907&lt;&gt;"",'Jeunes Plants'!I907,"")</f>
        <v>E</v>
      </c>
      <c r="I1225" s="103" t="str">
        <f>IF('Jeunes Plants'!J907&lt;&gt;"",'Jeunes Plants'!J907,"")</f>
        <v/>
      </c>
      <c r="J1225" s="103">
        <f>IF($J$9=36,'Jeunes Plants'!U907,IF($J$9=37,'Jeunes Plants'!V907,IF($J$9=38,'Jeunes Plants'!W907,IF($J$9=39,'Jeunes Plants'!X907,IF($J$9=40,'Jeunes Plants'!Y907,IF($J$9=41,'Jeunes Plants'!Z907,IF($J$9=42,'Jeunes Plants'!AA907,IF($J$9=43,'Jeunes Plants'!AB907,IF($J$9=44,'Jeunes Plants'!AC907,IF($J$9=45,'Jeunes Plants'!AD907,IF($J$9=46,'Jeunes Plants'!AE907,IF($J$9=47,'Jeunes Plants'!AF907,IF($J$9=48,'Jeunes Plants'!AG907,IF($J$9=49,'Jeunes Plants'!AH907,IF($J$9=50,'Jeunes Plants'!AI907,IF($J$9=51,'Jeunes Plants'!AJ907,IF($J$9=52,'Jeunes Plants'!AK907,IF($J$9=1,'Jeunes Plants'!AL907,IF($J$9=2,'Jeunes Plants'!AM907,IF($J$9=3,'Jeunes Plants'!AN907,IF($J$9=4,'Jeunes Plants'!AO907,IF($J$9=5,'Jeunes Plants'!AP907,IF($J$9=6,'Jeunes Plants'!AQ907,IF($J$9=7,'Jeunes Plants'!AR907,IF($J$9=8,'Jeunes Plants'!AS907,IF($J$9=9,'Jeunes Plants'!AT907,IF($J$9=10,'Jeunes Plants'!AU907,IF($J$9=11,'Jeunes Plants'!AV907,IF($J$9=12,'Jeunes Plants'!AW907,IF($J$9=13,'Jeunes Plants'!AX907,IF($J$9=14,'Jeunes Plants'!AY907,IF($J$9=15,'Jeunes Plants'!AZ907,IF($J$9=16,'Jeunes Plants'!BA907,IF($J$9=17,'Jeunes Plants'!BB907,IF($J$9=18,'Jeunes Plants'!BC907,IF($J$9=19,'Jeunes Plants'!BD907,IF($J$9=20,'Jeunes Plants'!BE907,IF($J$9=21,'Jeunes Plants'!BF907,IF($J$9=22,'Jeunes Plants'!BG907,IF($J$9=23,'Jeunes Plants'!BH907,IF($J$9=24,'Jeunes Plants'!BI907,IF($J$9=25,'Jeunes Plants'!BJ907,IF($J$9=26,'Jeunes Plants'!BK907,IF($J$9=27,'Jeunes Plants'!BL907,IF($J$9=28,'Jeunes Plants'!BM907,IF($J$9=29,'Jeunes Plants'!BN907,IF($J$9=30,'Jeunes Plants'!BO907,IF($J$9=31,'Jeunes Plants'!BP907,IF($J$9=32,'Jeunes Plants'!BQ907,IF($J$9=33,'Jeunes Plants'!BR907,IF($J$9=34,'Jeunes Plants'!BS907,IF($J$9=35,'Jeunes Plants'!B12810,))))))))))))))))))))))))))))))))))))))))))))))))))))</f>
        <v>0</v>
      </c>
      <c r="K1225" s="103" t="str">
        <f>IF('Jeunes Plants'!R907=0,"","Erreur")</f>
        <v/>
      </c>
    </row>
    <row r="1226" spans="1:11" x14ac:dyDescent="0.25">
      <c r="A1226" s="450"/>
      <c r="B1226" s="450"/>
      <c r="C1226" s="451" t="s">
        <v>1991</v>
      </c>
      <c r="D1226" s="451"/>
      <c r="E1226" s="450"/>
      <c r="F1226" s="450"/>
      <c r="G1226" s="450"/>
      <c r="H1226" s="450"/>
      <c r="I1226" s="450"/>
      <c r="J1226" s="450">
        <f>SUBTOTAL(9,J1223:J1225)</f>
        <v>0</v>
      </c>
      <c r="K1226" s="450"/>
    </row>
    <row r="1227" spans="1:11" x14ac:dyDescent="0.25">
      <c r="A1227" s="103">
        <f>IF('Jeunes Plants'!A908&lt;&gt;"",'Jeunes Plants'!A908,"")</f>
        <v>12970</v>
      </c>
      <c r="B1227" s="103" t="str">
        <f>IF('Jeunes Plants'!L908&lt;&gt;"",'Jeunes Plants'!L908,"")</f>
        <v>S4</v>
      </c>
      <c r="C1227" s="107" t="str">
        <f>IF('Jeunes Plants'!B908&lt;&gt;"",'Jeunes Plants'!B908,"")</f>
        <v>STIPA</v>
      </c>
      <c r="D1227" s="107" t="str">
        <f>IF('Jeunes Plants'!C908&lt;&gt;"",'Jeunes Plants'!C908,"")</f>
        <v>Pheasant Tails</v>
      </c>
      <c r="E1227" s="103">
        <f>IF('Jeunes Plants'!H908&lt;&gt;"",'Jeunes Plants'!H908,"")</f>
        <v>8</v>
      </c>
      <c r="F1227" s="103" t="str">
        <f>IF('Jeunes Plants'!E908&lt;&gt;"",'Jeunes Plants'!E908,"")</f>
        <v>S</v>
      </c>
      <c r="G1227" s="103" t="str">
        <f>IF('Jeunes Plants'!N908&lt;&gt;"",'Jeunes Plants'!N908,"")</f>
        <v>M3</v>
      </c>
      <c r="H1227" s="103" t="str">
        <f>IF('Jeunes Plants'!I908&lt;&gt;"",'Jeunes Plants'!I908,"")</f>
        <v>A</v>
      </c>
      <c r="I1227" s="103" t="str">
        <f>IF('Jeunes Plants'!J908&lt;&gt;"",'Jeunes Plants'!J908,"")</f>
        <v/>
      </c>
      <c r="J1227" s="103">
        <f>IF($J$9=36,'Jeunes Plants'!U908,IF($J$9=37,'Jeunes Plants'!V908,IF($J$9=38,'Jeunes Plants'!W908,IF($J$9=39,'Jeunes Plants'!X908,IF($J$9=40,'Jeunes Plants'!Y908,IF($J$9=41,'Jeunes Plants'!Z908,IF($J$9=42,'Jeunes Plants'!AA908,IF($J$9=43,'Jeunes Plants'!AB908,IF($J$9=44,'Jeunes Plants'!AC908,IF($J$9=45,'Jeunes Plants'!AD908,IF($J$9=46,'Jeunes Plants'!AE908,IF($J$9=47,'Jeunes Plants'!AF908,IF($J$9=48,'Jeunes Plants'!AG908,IF($J$9=49,'Jeunes Plants'!AH908,IF($J$9=50,'Jeunes Plants'!AI908,IF($J$9=51,'Jeunes Plants'!AJ908,IF($J$9=52,'Jeunes Plants'!AK908,IF($J$9=1,'Jeunes Plants'!AL908,IF($J$9=2,'Jeunes Plants'!AM908,IF($J$9=3,'Jeunes Plants'!AN908,IF($J$9=4,'Jeunes Plants'!AO908,IF($J$9=5,'Jeunes Plants'!AP908,IF($J$9=6,'Jeunes Plants'!AQ908,IF($J$9=7,'Jeunes Plants'!AR908,IF($J$9=8,'Jeunes Plants'!AS908,IF($J$9=9,'Jeunes Plants'!AT908,IF($J$9=10,'Jeunes Plants'!AU908,IF($J$9=11,'Jeunes Plants'!AV908,IF($J$9=12,'Jeunes Plants'!AW908,IF($J$9=13,'Jeunes Plants'!AX908,IF($J$9=14,'Jeunes Plants'!AY908,IF($J$9=15,'Jeunes Plants'!AZ908,IF($J$9=16,'Jeunes Plants'!BA908,IF($J$9=17,'Jeunes Plants'!BB908,IF($J$9=18,'Jeunes Plants'!BC908,IF($J$9=19,'Jeunes Plants'!BD908,IF($J$9=20,'Jeunes Plants'!BE908,IF($J$9=21,'Jeunes Plants'!BF908,IF($J$9=22,'Jeunes Plants'!BG908,IF($J$9=23,'Jeunes Plants'!BH908,IF($J$9=24,'Jeunes Plants'!BI908,IF($J$9=25,'Jeunes Plants'!BJ908,IF($J$9=26,'Jeunes Plants'!BK908,IF($J$9=27,'Jeunes Plants'!BL908,IF($J$9=28,'Jeunes Plants'!BM908,IF($J$9=29,'Jeunes Plants'!BN908,IF($J$9=30,'Jeunes Plants'!BO908,IF($J$9=31,'Jeunes Plants'!BP908,IF($J$9=32,'Jeunes Plants'!BQ908,IF($J$9=33,'Jeunes Plants'!BR908,IF($J$9=34,'Jeunes Plants'!BS908,IF($J$9=35,'Jeunes Plants'!B12811,))))))))))))))))))))))))))))))))))))))))))))))))))))</f>
        <v>0</v>
      </c>
      <c r="K1227" s="103" t="str">
        <f>IF('Jeunes Plants'!R908=0,"","Erreur")</f>
        <v/>
      </c>
    </row>
    <row r="1228" spans="1:11" x14ac:dyDescent="0.25">
      <c r="A1228" s="103">
        <f>IF('Jeunes Plants'!A909&lt;&gt;"",'Jeunes Plants'!A909,"")</f>
        <v>3776</v>
      </c>
      <c r="B1228" s="103" t="str">
        <f>IF('Jeunes Plants'!L909&lt;&gt;"",'Jeunes Plants'!L909,"")</f>
        <v>S4</v>
      </c>
      <c r="C1228" s="107" t="str">
        <f>IF('Jeunes Plants'!B909&lt;&gt;"",'Jeunes Plants'!B909,"")</f>
        <v>STIPA</v>
      </c>
      <c r="D1228" s="107" t="str">
        <f>IF('Jeunes Plants'!C909&lt;&gt;"",'Jeunes Plants'!C909,"")</f>
        <v>Pony Tails</v>
      </c>
      <c r="E1228" s="103">
        <f>IF('Jeunes Plants'!H909&lt;&gt;"",'Jeunes Plants'!H909,"")</f>
        <v>8</v>
      </c>
      <c r="F1228" s="103" t="str">
        <f>IF('Jeunes Plants'!E909&lt;&gt;"",'Jeunes Plants'!E909,"")</f>
        <v>S</v>
      </c>
      <c r="G1228" s="103" t="str">
        <f>IF('Jeunes Plants'!N909&lt;&gt;"",'Jeunes Plants'!N909,"")</f>
        <v>M3</v>
      </c>
      <c r="H1228" s="103" t="str">
        <f>IF('Jeunes Plants'!I909&lt;&gt;"",'Jeunes Plants'!I909,"")</f>
        <v>A</v>
      </c>
      <c r="I1228" s="103" t="str">
        <f>IF('Jeunes Plants'!J909&lt;&gt;"",'Jeunes Plants'!J909,"")</f>
        <v/>
      </c>
      <c r="J1228" s="103">
        <f>IF($J$9=36,'Jeunes Plants'!U909,IF($J$9=37,'Jeunes Plants'!V909,IF($J$9=38,'Jeunes Plants'!W909,IF($J$9=39,'Jeunes Plants'!X909,IF($J$9=40,'Jeunes Plants'!Y909,IF($J$9=41,'Jeunes Plants'!Z909,IF($J$9=42,'Jeunes Plants'!AA909,IF($J$9=43,'Jeunes Plants'!AB909,IF($J$9=44,'Jeunes Plants'!AC909,IF($J$9=45,'Jeunes Plants'!AD909,IF($J$9=46,'Jeunes Plants'!AE909,IF($J$9=47,'Jeunes Plants'!AF909,IF($J$9=48,'Jeunes Plants'!AG909,IF($J$9=49,'Jeunes Plants'!AH909,IF($J$9=50,'Jeunes Plants'!AI909,IF($J$9=51,'Jeunes Plants'!AJ909,IF($J$9=52,'Jeunes Plants'!AK909,IF($J$9=1,'Jeunes Plants'!AL909,IF($J$9=2,'Jeunes Plants'!AM909,IF($J$9=3,'Jeunes Plants'!AN909,IF($J$9=4,'Jeunes Plants'!AO909,IF($J$9=5,'Jeunes Plants'!AP909,IF($J$9=6,'Jeunes Plants'!AQ909,IF($J$9=7,'Jeunes Plants'!AR909,IF($J$9=8,'Jeunes Plants'!AS909,IF($J$9=9,'Jeunes Plants'!AT909,IF($J$9=10,'Jeunes Plants'!AU909,IF($J$9=11,'Jeunes Plants'!AV909,IF($J$9=12,'Jeunes Plants'!AW909,IF($J$9=13,'Jeunes Plants'!AX909,IF($J$9=14,'Jeunes Plants'!AY909,IF($J$9=15,'Jeunes Plants'!AZ909,IF($J$9=16,'Jeunes Plants'!BA909,IF($J$9=17,'Jeunes Plants'!BB909,IF($J$9=18,'Jeunes Plants'!BC909,IF($J$9=19,'Jeunes Plants'!BD909,IF($J$9=20,'Jeunes Plants'!BE909,IF($J$9=21,'Jeunes Plants'!BF909,IF($J$9=22,'Jeunes Plants'!BG909,IF($J$9=23,'Jeunes Plants'!BH909,IF($J$9=24,'Jeunes Plants'!BI909,IF($J$9=25,'Jeunes Plants'!BJ909,IF($J$9=26,'Jeunes Plants'!BK909,IF($J$9=27,'Jeunes Plants'!BL909,IF($J$9=28,'Jeunes Plants'!BM909,IF($J$9=29,'Jeunes Plants'!BN909,IF($J$9=30,'Jeunes Plants'!BO909,IF($J$9=31,'Jeunes Plants'!BP909,IF($J$9=32,'Jeunes Plants'!BQ909,IF($J$9=33,'Jeunes Plants'!BR909,IF($J$9=34,'Jeunes Plants'!BS909,IF($J$9=35,'Jeunes Plants'!B12812,))))))))))))))))))))))))))))))))))))))))))))))))))))</f>
        <v>0</v>
      </c>
      <c r="K1228" s="103" t="str">
        <f>IF('Jeunes Plants'!R909=0,"","Erreur")</f>
        <v/>
      </c>
    </row>
    <row r="1229" spans="1:11" x14ac:dyDescent="0.25">
      <c r="A1229" s="450"/>
      <c r="B1229" s="450"/>
      <c r="C1229" s="451" t="s">
        <v>1992</v>
      </c>
      <c r="D1229" s="451"/>
      <c r="E1229" s="450"/>
      <c r="F1229" s="450"/>
      <c r="G1229" s="450"/>
      <c r="H1229" s="450"/>
      <c r="I1229" s="450"/>
      <c r="J1229" s="450">
        <f>SUBTOTAL(9,J1227:J1228)</f>
        <v>0</v>
      </c>
      <c r="K1229" s="450"/>
    </row>
    <row r="1230" spans="1:11" x14ac:dyDescent="0.25">
      <c r="A1230" s="103">
        <f>IF('Jeunes Plants'!A910&lt;&gt;"",'Jeunes Plants'!A910,"")</f>
        <v>3263</v>
      </c>
      <c r="B1230" s="103" t="str">
        <f>IF('Jeunes Plants'!L910&lt;&gt;"",'Jeunes Plants'!L910,"")</f>
        <v>S1</v>
      </c>
      <c r="C1230" s="107" t="str">
        <f>IF('Jeunes Plants'!B910&lt;&gt;"",'Jeunes Plants'!B910,"")</f>
        <v>STREPTOCARPUS</v>
      </c>
      <c r="D1230" s="107" t="str">
        <f>IF('Jeunes Plants'!C910&lt;&gt;"",'Jeunes Plants'!C910,"")</f>
        <v>Bleu</v>
      </c>
      <c r="E1230" s="103">
        <f>IF('Jeunes Plants'!H910&lt;&gt;"",'Jeunes Plants'!H910,"")</f>
        <v>6</v>
      </c>
      <c r="F1230" s="103" t="str">
        <f>IF('Jeunes Plants'!E910&lt;&gt;"",'Jeunes Plants'!E910,"")</f>
        <v>B</v>
      </c>
      <c r="G1230" s="103" t="str">
        <f>IF('Jeunes Plants'!N910&lt;&gt;"",'Jeunes Plants'!N910,"")</f>
        <v>M3</v>
      </c>
      <c r="H1230" s="103" t="str">
        <f>IF('Jeunes Plants'!I910&lt;&gt;"",'Jeunes Plants'!I910,"")</f>
        <v>E</v>
      </c>
      <c r="I1230" s="103" t="str">
        <f>IF('Jeunes Plants'!J910&lt;&gt;"",'Jeunes Plants'!J910,"")</f>
        <v/>
      </c>
      <c r="J1230" s="103">
        <f>IF($J$9=36,'Jeunes Plants'!U910,IF($J$9=37,'Jeunes Plants'!V910,IF($J$9=38,'Jeunes Plants'!W910,IF($J$9=39,'Jeunes Plants'!X910,IF($J$9=40,'Jeunes Plants'!Y910,IF($J$9=41,'Jeunes Plants'!Z910,IF($J$9=42,'Jeunes Plants'!AA910,IF($J$9=43,'Jeunes Plants'!AB910,IF($J$9=44,'Jeunes Plants'!AC910,IF($J$9=45,'Jeunes Plants'!AD910,IF($J$9=46,'Jeunes Plants'!AE910,IF($J$9=47,'Jeunes Plants'!AF910,IF($J$9=48,'Jeunes Plants'!AG910,IF($J$9=49,'Jeunes Plants'!AH910,IF($J$9=50,'Jeunes Plants'!AI910,IF($J$9=51,'Jeunes Plants'!AJ910,IF($J$9=52,'Jeunes Plants'!AK910,IF($J$9=1,'Jeunes Plants'!AL910,IF($J$9=2,'Jeunes Plants'!AM910,IF($J$9=3,'Jeunes Plants'!AN910,IF($J$9=4,'Jeunes Plants'!AO910,IF($J$9=5,'Jeunes Plants'!AP910,IF($J$9=6,'Jeunes Plants'!AQ910,IF($J$9=7,'Jeunes Plants'!AR910,IF($J$9=8,'Jeunes Plants'!AS910,IF($J$9=9,'Jeunes Plants'!AT910,IF($J$9=10,'Jeunes Plants'!AU910,IF($J$9=11,'Jeunes Plants'!AV910,IF($J$9=12,'Jeunes Plants'!AW910,IF($J$9=13,'Jeunes Plants'!AX910,IF($J$9=14,'Jeunes Plants'!AY910,IF($J$9=15,'Jeunes Plants'!AZ910,IF($J$9=16,'Jeunes Plants'!BA910,IF($J$9=17,'Jeunes Plants'!BB910,IF($J$9=18,'Jeunes Plants'!BC910,IF($J$9=19,'Jeunes Plants'!BD910,IF($J$9=20,'Jeunes Plants'!BE910,IF($J$9=21,'Jeunes Plants'!BF910,IF($J$9=22,'Jeunes Plants'!BG910,IF($J$9=23,'Jeunes Plants'!BH910,IF($J$9=24,'Jeunes Plants'!BI910,IF($J$9=25,'Jeunes Plants'!BJ910,IF($J$9=26,'Jeunes Plants'!BK910,IF($J$9=27,'Jeunes Plants'!BL910,IF($J$9=28,'Jeunes Plants'!BM910,IF($J$9=29,'Jeunes Plants'!BN910,IF($J$9=30,'Jeunes Plants'!BO910,IF($J$9=31,'Jeunes Plants'!BP910,IF($J$9=32,'Jeunes Plants'!BQ910,IF($J$9=33,'Jeunes Plants'!BR910,IF($J$9=34,'Jeunes Plants'!BS910,IF($J$9=35,'Jeunes Plants'!B12813,))))))))))))))))))))))))))))))))))))))))))))))))))))</f>
        <v>0</v>
      </c>
      <c r="K1230" s="103" t="str">
        <f>IF('Jeunes Plants'!R910=0,"","Erreur")</f>
        <v/>
      </c>
    </row>
    <row r="1231" spans="1:11" x14ac:dyDescent="0.25">
      <c r="A1231" s="450"/>
      <c r="B1231" s="450"/>
      <c r="C1231" s="451" t="s">
        <v>1993</v>
      </c>
      <c r="D1231" s="451"/>
      <c r="E1231" s="450"/>
      <c r="F1231" s="450"/>
      <c r="G1231" s="450"/>
      <c r="H1231" s="450"/>
      <c r="I1231" s="450"/>
      <c r="J1231" s="450">
        <f>SUBTOTAL(9,J1230:J1230)</f>
        <v>0</v>
      </c>
      <c r="K1231" s="450"/>
    </row>
    <row r="1232" spans="1:11" x14ac:dyDescent="0.25">
      <c r="A1232" s="103" t="str">
        <f>IF('Jeunes Plants'!A911&lt;&gt;"",'Jeunes Plants'!A911,"")</f>
        <v/>
      </c>
      <c r="B1232" s="103" t="str">
        <f>IF('Jeunes Plants'!L911&lt;&gt;"",'Jeunes Plants'!L911,"")</f>
        <v>L</v>
      </c>
      <c r="C1232" s="107" t="str">
        <f>IF('Jeunes Plants'!B911&lt;&gt;"",'Jeunes Plants'!B911,"")</f>
        <v>T</v>
      </c>
      <c r="D1232" s="107" t="str">
        <f>IF('Jeunes Plants'!C911&lt;&gt;"",'Jeunes Plants'!C911,"")</f>
        <v/>
      </c>
      <c r="E1232" s="103" t="str">
        <f>IF('Jeunes Plants'!H911&lt;&gt;"",'Jeunes Plants'!H911,"")</f>
        <v/>
      </c>
      <c r="F1232" s="103" t="str">
        <f>IF('Jeunes Plants'!E911&lt;&gt;"",'Jeunes Plants'!E911,"")</f>
        <v/>
      </c>
      <c r="G1232" s="103" t="str">
        <f>IF('Jeunes Plants'!N911&lt;&gt;"",'Jeunes Plants'!N911,"")</f>
        <v/>
      </c>
      <c r="H1232" s="103" t="str">
        <f>IF('Jeunes Plants'!I911&lt;&gt;"",'Jeunes Plants'!I911,"")</f>
        <v/>
      </c>
      <c r="I1232" s="103" t="str">
        <f>IF('Jeunes Plants'!J911&lt;&gt;"",'Jeunes Plants'!J911,"")</f>
        <v/>
      </c>
      <c r="J1232" s="103">
        <f>IF($J$9=36,'Jeunes Plants'!U911,IF($J$9=37,'Jeunes Plants'!V911,IF($J$9=38,'Jeunes Plants'!W911,IF($J$9=39,'Jeunes Plants'!X911,IF($J$9=40,'Jeunes Plants'!Y911,IF($J$9=41,'Jeunes Plants'!Z911,IF($J$9=42,'Jeunes Plants'!AA911,IF($J$9=43,'Jeunes Plants'!AB911,IF($J$9=44,'Jeunes Plants'!AC911,IF($J$9=45,'Jeunes Plants'!AD911,IF($J$9=46,'Jeunes Plants'!AE911,IF($J$9=47,'Jeunes Plants'!AF911,IF($J$9=48,'Jeunes Plants'!AG911,IF($J$9=49,'Jeunes Plants'!AH911,IF($J$9=50,'Jeunes Plants'!AI911,IF($J$9=51,'Jeunes Plants'!AJ911,IF($J$9=52,'Jeunes Plants'!AK911,IF($J$9=1,'Jeunes Plants'!AL911,IF($J$9=2,'Jeunes Plants'!AM911,IF($J$9=3,'Jeunes Plants'!AN911,IF($J$9=4,'Jeunes Plants'!AO911,IF($J$9=5,'Jeunes Plants'!AP911,IF($J$9=6,'Jeunes Plants'!AQ911,IF($J$9=7,'Jeunes Plants'!AR911,IF($J$9=8,'Jeunes Plants'!AS911,IF($J$9=9,'Jeunes Plants'!AT911,IF($J$9=10,'Jeunes Plants'!AU911,IF($J$9=11,'Jeunes Plants'!AV911,IF($J$9=12,'Jeunes Plants'!AW911,IF($J$9=13,'Jeunes Plants'!AX911,IF($J$9=14,'Jeunes Plants'!AY911,IF($J$9=15,'Jeunes Plants'!AZ911,IF($J$9=16,'Jeunes Plants'!BA911,IF($J$9=17,'Jeunes Plants'!BB911,IF($J$9=18,'Jeunes Plants'!BC911,IF($J$9=19,'Jeunes Plants'!BD911,IF($J$9=20,'Jeunes Plants'!BE911,IF($J$9=21,'Jeunes Plants'!BF911,IF($J$9=22,'Jeunes Plants'!BG911,IF($J$9=23,'Jeunes Plants'!BH911,IF($J$9=24,'Jeunes Plants'!BI911,IF($J$9=25,'Jeunes Plants'!BJ911,IF($J$9=26,'Jeunes Plants'!BK911,IF($J$9=27,'Jeunes Plants'!BL911,IF($J$9=28,'Jeunes Plants'!BM911,IF($J$9=29,'Jeunes Plants'!BN911,IF($J$9=30,'Jeunes Plants'!BO911,IF($J$9=31,'Jeunes Plants'!BP911,IF($J$9=32,'Jeunes Plants'!BQ911,IF($J$9=33,'Jeunes Plants'!BR911,IF($J$9=34,'Jeunes Plants'!BS911,IF($J$9=35,'Jeunes Plants'!B12814,))))))))))))))))))))))))))))))))))))))))))))))))))))</f>
        <v>0</v>
      </c>
      <c r="K1232" s="103" t="str">
        <f>IF('Jeunes Plants'!R911=0,"","Erreur")</f>
        <v/>
      </c>
    </row>
    <row r="1233" spans="1:11" x14ac:dyDescent="0.25">
      <c r="A1233" s="103">
        <f>IF('Jeunes Plants'!A912&lt;&gt;"",'Jeunes Plants'!A912,"")</f>
        <v>12605</v>
      </c>
      <c r="B1233" s="103" t="str">
        <f>IF('Jeunes Plants'!L912&lt;&gt;"",'Jeunes Plants'!L912,"")</f>
        <v>S2</v>
      </c>
      <c r="C1233" s="107" t="str">
        <f>IF('Jeunes Plants'!B912&lt;&gt;"",'Jeunes Plants'!B912,"")</f>
        <v>TABAC NICOTIANA ALATA</v>
      </c>
      <c r="D1233" s="107" t="str">
        <f>IF('Jeunes Plants'!C912&lt;&gt;"",'Jeunes Plants'!C912,"")</f>
        <v>Variés perfume</v>
      </c>
      <c r="E1233" s="103">
        <f>IF('Jeunes Plants'!H912&lt;&gt;"",'Jeunes Plants'!H912,"")</f>
        <v>8</v>
      </c>
      <c r="F1233" s="103" t="str">
        <f>IF('Jeunes Plants'!E912&lt;&gt;"",'Jeunes Plants'!E912,"")</f>
        <v>S</v>
      </c>
      <c r="G1233" s="103" t="str">
        <f>IF('Jeunes Plants'!N912&lt;&gt;"",'Jeunes Plants'!N912,"")</f>
        <v>M3</v>
      </c>
      <c r="H1233" s="103" t="str">
        <f>IF('Jeunes Plants'!I912&lt;&gt;"",'Jeunes Plants'!I912,"")</f>
        <v>C</v>
      </c>
      <c r="I1233" s="103" t="str">
        <f>IF('Jeunes Plants'!J912&lt;&gt;"",'Jeunes Plants'!J912,"")</f>
        <v/>
      </c>
      <c r="J1233" s="103">
        <f>IF($J$9=36,'Jeunes Plants'!U912,IF($J$9=37,'Jeunes Plants'!V912,IF($J$9=38,'Jeunes Plants'!W912,IF($J$9=39,'Jeunes Plants'!X912,IF($J$9=40,'Jeunes Plants'!Y912,IF($J$9=41,'Jeunes Plants'!Z912,IF($J$9=42,'Jeunes Plants'!AA912,IF($J$9=43,'Jeunes Plants'!AB912,IF($J$9=44,'Jeunes Plants'!AC912,IF($J$9=45,'Jeunes Plants'!AD912,IF($J$9=46,'Jeunes Plants'!AE912,IF($J$9=47,'Jeunes Plants'!AF912,IF($J$9=48,'Jeunes Plants'!AG912,IF($J$9=49,'Jeunes Plants'!AH912,IF($J$9=50,'Jeunes Plants'!AI912,IF($J$9=51,'Jeunes Plants'!AJ912,IF($J$9=52,'Jeunes Plants'!AK912,IF($J$9=1,'Jeunes Plants'!AL912,IF($J$9=2,'Jeunes Plants'!AM912,IF($J$9=3,'Jeunes Plants'!AN912,IF($J$9=4,'Jeunes Plants'!AO912,IF($J$9=5,'Jeunes Plants'!AP912,IF($J$9=6,'Jeunes Plants'!AQ912,IF($J$9=7,'Jeunes Plants'!AR912,IF($J$9=8,'Jeunes Plants'!AS912,IF($J$9=9,'Jeunes Plants'!AT912,IF($J$9=10,'Jeunes Plants'!AU912,IF($J$9=11,'Jeunes Plants'!AV912,IF($J$9=12,'Jeunes Plants'!AW912,IF($J$9=13,'Jeunes Plants'!AX912,IF($J$9=14,'Jeunes Plants'!AY912,IF($J$9=15,'Jeunes Plants'!AZ912,IF($J$9=16,'Jeunes Plants'!BA912,IF($J$9=17,'Jeunes Plants'!BB912,IF($J$9=18,'Jeunes Plants'!BC912,IF($J$9=19,'Jeunes Plants'!BD912,IF($J$9=20,'Jeunes Plants'!BE912,IF($J$9=21,'Jeunes Plants'!BF912,IF($J$9=22,'Jeunes Plants'!BG912,IF($J$9=23,'Jeunes Plants'!BH912,IF($J$9=24,'Jeunes Plants'!BI912,IF($J$9=25,'Jeunes Plants'!BJ912,IF($J$9=26,'Jeunes Plants'!BK912,IF($J$9=27,'Jeunes Plants'!BL912,IF($J$9=28,'Jeunes Plants'!BM912,IF($J$9=29,'Jeunes Plants'!BN912,IF($J$9=30,'Jeunes Plants'!BO912,IF($J$9=31,'Jeunes Plants'!BP912,IF($J$9=32,'Jeunes Plants'!BQ912,IF($J$9=33,'Jeunes Plants'!BR912,IF($J$9=34,'Jeunes Plants'!BS912,IF($J$9=35,'Jeunes Plants'!B12815,))))))))))))))))))))))))))))))))))))))))))))))))))))</f>
        <v>0</v>
      </c>
      <c r="K1233" s="103" t="str">
        <f>IF('Jeunes Plants'!R912=0,"","Erreur")</f>
        <v/>
      </c>
    </row>
    <row r="1234" spans="1:11" x14ac:dyDescent="0.25">
      <c r="A1234" s="450"/>
      <c r="B1234" s="450"/>
      <c r="C1234" s="451" t="s">
        <v>1994</v>
      </c>
      <c r="D1234" s="451"/>
      <c r="E1234" s="450"/>
      <c r="F1234" s="450"/>
      <c r="G1234" s="450"/>
      <c r="H1234" s="450"/>
      <c r="I1234" s="450"/>
      <c r="J1234" s="450">
        <f>SUBTOTAL(9,J1232:J1233)</f>
        <v>0</v>
      </c>
      <c r="K1234" s="450"/>
    </row>
    <row r="1235" spans="1:11" x14ac:dyDescent="0.25">
      <c r="A1235" s="103">
        <f>IF('Jeunes Plants'!A913&lt;&gt;"",'Jeunes Plants'!A913,"")</f>
        <v>3783</v>
      </c>
      <c r="B1235" s="103" t="str">
        <f>IF('Jeunes Plants'!L913&lt;&gt;"",'Jeunes Plants'!L913,"")</f>
        <v>S2</v>
      </c>
      <c r="C1235" s="107" t="str">
        <f>IF('Jeunes Plants'!B913&lt;&gt;"",'Jeunes Plants'!B913,"")</f>
        <v>TABAC SYLVESTRIS</v>
      </c>
      <c r="D1235" s="107" t="str">
        <f>IF('Jeunes Plants'!C913&lt;&gt;"",'Jeunes Plants'!C913,"")</f>
        <v>Blanc</v>
      </c>
      <c r="E1235" s="103">
        <f>IF('Jeunes Plants'!H913&lt;&gt;"",'Jeunes Plants'!H913,"")</f>
        <v>5</v>
      </c>
      <c r="F1235" s="103" t="str">
        <f>IF('Jeunes Plants'!E913&lt;&gt;"",'Jeunes Plants'!E913,"")</f>
        <v>S</v>
      </c>
      <c r="G1235" s="103" t="str">
        <f>IF('Jeunes Plants'!N913&lt;&gt;"",'Jeunes Plants'!N913,"")</f>
        <v>M3</v>
      </c>
      <c r="H1235" s="103" t="str">
        <f>IF('Jeunes Plants'!I913&lt;&gt;"",'Jeunes Plants'!I913,"")</f>
        <v>E</v>
      </c>
      <c r="I1235" s="103" t="str">
        <f>IF('Jeunes Plants'!J913&lt;&gt;"",'Jeunes Plants'!J913,"")</f>
        <v/>
      </c>
      <c r="J1235" s="103">
        <f>IF($J$9=36,'Jeunes Plants'!U913,IF($J$9=37,'Jeunes Plants'!V913,IF($J$9=38,'Jeunes Plants'!W913,IF($J$9=39,'Jeunes Plants'!X913,IF($J$9=40,'Jeunes Plants'!Y913,IF($J$9=41,'Jeunes Plants'!Z913,IF($J$9=42,'Jeunes Plants'!AA913,IF($J$9=43,'Jeunes Plants'!AB913,IF($J$9=44,'Jeunes Plants'!AC913,IF($J$9=45,'Jeunes Plants'!AD913,IF($J$9=46,'Jeunes Plants'!AE913,IF($J$9=47,'Jeunes Plants'!AF913,IF($J$9=48,'Jeunes Plants'!AG913,IF($J$9=49,'Jeunes Plants'!AH913,IF($J$9=50,'Jeunes Plants'!AI913,IF($J$9=51,'Jeunes Plants'!AJ913,IF($J$9=52,'Jeunes Plants'!AK913,IF($J$9=1,'Jeunes Plants'!AL913,IF($J$9=2,'Jeunes Plants'!AM913,IF($J$9=3,'Jeunes Plants'!AN913,IF($J$9=4,'Jeunes Plants'!AO913,IF($J$9=5,'Jeunes Plants'!AP913,IF($J$9=6,'Jeunes Plants'!AQ913,IF($J$9=7,'Jeunes Plants'!AR913,IF($J$9=8,'Jeunes Plants'!AS913,IF($J$9=9,'Jeunes Plants'!AT913,IF($J$9=10,'Jeunes Plants'!AU913,IF($J$9=11,'Jeunes Plants'!AV913,IF($J$9=12,'Jeunes Plants'!AW913,IF($J$9=13,'Jeunes Plants'!AX913,IF($J$9=14,'Jeunes Plants'!AY913,IF($J$9=15,'Jeunes Plants'!AZ913,IF($J$9=16,'Jeunes Plants'!BA913,IF($J$9=17,'Jeunes Plants'!BB913,IF($J$9=18,'Jeunes Plants'!BC913,IF($J$9=19,'Jeunes Plants'!BD913,IF($J$9=20,'Jeunes Plants'!BE913,IF($J$9=21,'Jeunes Plants'!BF913,IF($J$9=22,'Jeunes Plants'!BG913,IF($J$9=23,'Jeunes Plants'!BH913,IF($J$9=24,'Jeunes Plants'!BI913,IF($J$9=25,'Jeunes Plants'!BJ913,IF($J$9=26,'Jeunes Plants'!BK913,IF($J$9=27,'Jeunes Plants'!BL913,IF($J$9=28,'Jeunes Plants'!BM913,IF($J$9=29,'Jeunes Plants'!BN913,IF($J$9=30,'Jeunes Plants'!BO913,IF($J$9=31,'Jeunes Plants'!BP913,IF($J$9=32,'Jeunes Plants'!BQ913,IF($J$9=33,'Jeunes Plants'!BR913,IF($J$9=34,'Jeunes Plants'!BS913,IF($J$9=35,'Jeunes Plants'!B12816,))))))))))))))))))))))))))))))))))))))))))))))))))))</f>
        <v>0</v>
      </c>
      <c r="K1235" s="103" t="str">
        <f>IF('Jeunes Plants'!R913=0,"","Erreur")</f>
        <v/>
      </c>
    </row>
    <row r="1236" spans="1:11" x14ac:dyDescent="0.25">
      <c r="A1236" s="450"/>
      <c r="B1236" s="450"/>
      <c r="C1236" s="451" t="s">
        <v>1995</v>
      </c>
      <c r="D1236" s="451"/>
      <c r="E1236" s="450"/>
      <c r="F1236" s="450"/>
      <c r="G1236" s="450"/>
      <c r="H1236" s="450"/>
      <c r="I1236" s="450"/>
      <c r="J1236" s="450">
        <f>SUBTOTAL(9,J1235:J1235)</f>
        <v>0</v>
      </c>
      <c r="K1236" s="450"/>
    </row>
    <row r="1237" spans="1:11" x14ac:dyDescent="0.25">
      <c r="A1237" s="103">
        <f>IF('Jeunes Plants'!A914&lt;&gt;"",'Jeunes Plants'!A914,"")</f>
        <v>12973</v>
      </c>
      <c r="B1237" s="103" t="str">
        <f>IF('Jeunes Plants'!L914&lt;&gt;"",'Jeunes Plants'!L914,"")</f>
        <v>S7</v>
      </c>
      <c r="C1237" s="107" t="str">
        <f>IF('Jeunes Plants'!B914&lt;&gt;"",'Jeunes Plants'!B914,"")</f>
        <v>TAGETES LEMONII</v>
      </c>
      <c r="D1237" s="107" t="str">
        <f>IF('Jeunes Plants'!C914&lt;&gt;"",'Jeunes Plants'!C914,"")</f>
        <v>Tangerine Marigold</v>
      </c>
      <c r="E1237" s="103">
        <f>IF('Jeunes Plants'!H914&lt;&gt;"",'Jeunes Plants'!H914,"")</f>
        <v>6</v>
      </c>
      <c r="F1237" s="103" t="str">
        <f>IF('Jeunes Plants'!E914&lt;&gt;"",'Jeunes Plants'!E914,"")</f>
        <v>B</v>
      </c>
      <c r="G1237" s="103" t="str">
        <f>IF('Jeunes Plants'!N914&lt;&gt;"",'Jeunes Plants'!N914,"")</f>
        <v>M3</v>
      </c>
      <c r="H1237" s="103" t="str">
        <f>IF('Jeunes Plants'!I914&lt;&gt;"",'Jeunes Plants'!I914,"")</f>
        <v>A</v>
      </c>
      <c r="I1237" s="103">
        <f>IF('Jeunes Plants'!J914&lt;&gt;"",'Jeunes Plants'!J914,"")</f>
        <v>0.04</v>
      </c>
      <c r="J1237" s="103">
        <f>IF($J$9=36,'Jeunes Plants'!U914,IF($J$9=37,'Jeunes Plants'!V914,IF($J$9=38,'Jeunes Plants'!W914,IF($J$9=39,'Jeunes Plants'!X914,IF($J$9=40,'Jeunes Plants'!Y914,IF($J$9=41,'Jeunes Plants'!Z914,IF($J$9=42,'Jeunes Plants'!AA914,IF($J$9=43,'Jeunes Plants'!AB914,IF($J$9=44,'Jeunes Plants'!AC914,IF($J$9=45,'Jeunes Plants'!AD914,IF($J$9=46,'Jeunes Plants'!AE914,IF($J$9=47,'Jeunes Plants'!AF914,IF($J$9=48,'Jeunes Plants'!AG914,IF($J$9=49,'Jeunes Plants'!AH914,IF($J$9=50,'Jeunes Plants'!AI914,IF($J$9=51,'Jeunes Plants'!AJ914,IF($J$9=52,'Jeunes Plants'!AK914,IF($J$9=1,'Jeunes Plants'!AL914,IF($J$9=2,'Jeunes Plants'!AM914,IF($J$9=3,'Jeunes Plants'!AN914,IF($J$9=4,'Jeunes Plants'!AO914,IF($J$9=5,'Jeunes Plants'!AP914,IF($J$9=6,'Jeunes Plants'!AQ914,IF($J$9=7,'Jeunes Plants'!AR914,IF($J$9=8,'Jeunes Plants'!AS914,IF($J$9=9,'Jeunes Plants'!AT914,IF($J$9=10,'Jeunes Plants'!AU914,IF($J$9=11,'Jeunes Plants'!AV914,IF($J$9=12,'Jeunes Plants'!AW914,IF($J$9=13,'Jeunes Plants'!AX914,IF($J$9=14,'Jeunes Plants'!AY914,IF($J$9=15,'Jeunes Plants'!AZ914,IF($J$9=16,'Jeunes Plants'!BA914,IF($J$9=17,'Jeunes Plants'!BB914,IF($J$9=18,'Jeunes Plants'!BC914,IF($J$9=19,'Jeunes Plants'!BD914,IF($J$9=20,'Jeunes Plants'!BE914,IF($J$9=21,'Jeunes Plants'!BF914,IF($J$9=22,'Jeunes Plants'!BG914,IF($J$9=23,'Jeunes Plants'!BH914,IF($J$9=24,'Jeunes Plants'!BI914,IF($J$9=25,'Jeunes Plants'!BJ914,IF($J$9=26,'Jeunes Plants'!BK914,IF($J$9=27,'Jeunes Plants'!BL914,IF($J$9=28,'Jeunes Plants'!BM914,IF($J$9=29,'Jeunes Plants'!BN914,IF($J$9=30,'Jeunes Plants'!BO914,IF($J$9=31,'Jeunes Plants'!BP914,IF($J$9=32,'Jeunes Plants'!BQ914,IF($J$9=33,'Jeunes Plants'!BR914,IF($J$9=34,'Jeunes Plants'!BS914,IF($J$9=35,'Jeunes Plants'!B12817,))))))))))))))))))))))))))))))))))))))))))))))))))))</f>
        <v>0</v>
      </c>
      <c r="K1237" s="103" t="str">
        <f>IF('Jeunes Plants'!R914=0,"","Erreur")</f>
        <v/>
      </c>
    </row>
    <row r="1238" spans="1:11" x14ac:dyDescent="0.25">
      <c r="A1238" s="450"/>
      <c r="B1238" s="450"/>
      <c r="C1238" s="451" t="s">
        <v>1996</v>
      </c>
      <c r="D1238" s="451"/>
      <c r="E1238" s="450"/>
      <c r="F1238" s="450"/>
      <c r="G1238" s="450"/>
      <c r="H1238" s="450"/>
      <c r="I1238" s="450"/>
      <c r="J1238" s="450">
        <f>SUBTOTAL(9,J1237:J1237)</f>
        <v>0</v>
      </c>
      <c r="K1238" s="450"/>
    </row>
    <row r="1239" spans="1:11" x14ac:dyDescent="0.25">
      <c r="A1239" s="103">
        <f>IF('Jeunes Plants'!A915&lt;&gt;"",'Jeunes Plants'!A915,"")</f>
        <v>2976</v>
      </c>
      <c r="B1239" s="103" t="str">
        <f>IF('Jeunes Plants'!L915&lt;&gt;"",'Jeunes Plants'!L915,"")</f>
        <v>S7</v>
      </c>
      <c r="C1239" s="107" t="str">
        <f>IF('Jeunes Plants'!B915&lt;&gt;"",'Jeunes Plants'!B915,"")</f>
        <v>THUNBERGIA ALATA</v>
      </c>
      <c r="D1239" s="107" t="str">
        <f>IF('Jeunes Plants'!C915&lt;&gt;"",'Jeunes Plants'!C915,"")</f>
        <v>Lemon</v>
      </c>
      <c r="E1239" s="103">
        <f>IF('Jeunes Plants'!H915&lt;&gt;"",'Jeunes Plants'!H915,"")</f>
        <v>6</v>
      </c>
      <c r="F1239" s="103" t="str">
        <f>IF('Jeunes Plants'!E915&lt;&gt;"",'Jeunes Plants'!E915,"")</f>
        <v>B</v>
      </c>
      <c r="G1239" s="103" t="str">
        <f>IF('Jeunes Plants'!N915&lt;&gt;"",'Jeunes Plants'!N915,"")</f>
        <v>M3</v>
      </c>
      <c r="H1239" s="103" t="str">
        <f>IF('Jeunes Plants'!I915&lt;&gt;"",'Jeunes Plants'!I915,"")</f>
        <v>A</v>
      </c>
      <c r="I1239" s="103" t="str">
        <f>IF('Jeunes Plants'!J915&lt;&gt;"",'Jeunes Plants'!J915,"")</f>
        <v/>
      </c>
      <c r="J1239" s="103">
        <f>IF($J$9=36,'Jeunes Plants'!U915,IF($J$9=37,'Jeunes Plants'!V915,IF($J$9=38,'Jeunes Plants'!W915,IF($J$9=39,'Jeunes Plants'!X915,IF($J$9=40,'Jeunes Plants'!Y915,IF($J$9=41,'Jeunes Plants'!Z915,IF($J$9=42,'Jeunes Plants'!AA915,IF($J$9=43,'Jeunes Plants'!AB915,IF($J$9=44,'Jeunes Plants'!AC915,IF($J$9=45,'Jeunes Plants'!AD915,IF($J$9=46,'Jeunes Plants'!AE915,IF($J$9=47,'Jeunes Plants'!AF915,IF($J$9=48,'Jeunes Plants'!AG915,IF($J$9=49,'Jeunes Plants'!AH915,IF($J$9=50,'Jeunes Plants'!AI915,IF($J$9=51,'Jeunes Plants'!AJ915,IF($J$9=52,'Jeunes Plants'!AK915,IF($J$9=1,'Jeunes Plants'!AL915,IF($J$9=2,'Jeunes Plants'!AM915,IF($J$9=3,'Jeunes Plants'!AN915,IF($J$9=4,'Jeunes Plants'!AO915,IF($J$9=5,'Jeunes Plants'!AP915,IF($J$9=6,'Jeunes Plants'!AQ915,IF($J$9=7,'Jeunes Plants'!AR915,IF($J$9=8,'Jeunes Plants'!AS915,IF($J$9=9,'Jeunes Plants'!AT915,IF($J$9=10,'Jeunes Plants'!AU915,IF($J$9=11,'Jeunes Plants'!AV915,IF($J$9=12,'Jeunes Plants'!AW915,IF($J$9=13,'Jeunes Plants'!AX915,IF($J$9=14,'Jeunes Plants'!AY915,IF($J$9=15,'Jeunes Plants'!AZ915,IF($J$9=16,'Jeunes Plants'!BA915,IF($J$9=17,'Jeunes Plants'!BB915,IF($J$9=18,'Jeunes Plants'!BC915,IF($J$9=19,'Jeunes Plants'!BD915,IF($J$9=20,'Jeunes Plants'!BE915,IF($J$9=21,'Jeunes Plants'!BF915,IF($J$9=22,'Jeunes Plants'!BG915,IF($J$9=23,'Jeunes Plants'!BH915,IF($J$9=24,'Jeunes Plants'!BI915,IF($J$9=25,'Jeunes Plants'!BJ915,IF($J$9=26,'Jeunes Plants'!BK915,IF($J$9=27,'Jeunes Plants'!BL915,IF($J$9=28,'Jeunes Plants'!BM915,IF($J$9=29,'Jeunes Plants'!BN915,IF($J$9=30,'Jeunes Plants'!BO915,IF($J$9=31,'Jeunes Plants'!BP915,IF($J$9=32,'Jeunes Plants'!BQ915,IF($J$9=33,'Jeunes Plants'!BR915,IF($J$9=34,'Jeunes Plants'!BS915,IF($J$9=35,'Jeunes Plants'!B12818,))))))))))))))))))))))))))))))))))))))))))))))))))))</f>
        <v>0</v>
      </c>
      <c r="K1239" s="103" t="str">
        <f>IF('Jeunes Plants'!R915=0,"","Erreur")</f>
        <v/>
      </c>
    </row>
    <row r="1240" spans="1:11" x14ac:dyDescent="0.25">
      <c r="A1240" s="103">
        <f>IF('Jeunes Plants'!A916&lt;&gt;"",'Jeunes Plants'!A916,"")</f>
        <v>2842</v>
      </c>
      <c r="B1240" s="103" t="str">
        <f>IF('Jeunes Plants'!L916&lt;&gt;"",'Jeunes Plants'!L916,"")</f>
        <v>S7</v>
      </c>
      <c r="C1240" s="107" t="str">
        <f>IF('Jeunes Plants'!B916&lt;&gt;"",'Jeunes Plants'!B916,"")</f>
        <v>THUNBERGIA ALATA</v>
      </c>
      <c r="D1240" s="107" t="str">
        <f>IF('Jeunes Plants'!C916&lt;&gt;"",'Jeunes Plants'!C916,"")</f>
        <v>Orange Beauty</v>
      </c>
      <c r="E1240" s="103">
        <f>IF('Jeunes Plants'!H916&lt;&gt;"",'Jeunes Plants'!H916,"")</f>
        <v>6</v>
      </c>
      <c r="F1240" s="103" t="str">
        <f>IF('Jeunes Plants'!E916&lt;&gt;"",'Jeunes Plants'!E916,"")</f>
        <v>B</v>
      </c>
      <c r="G1240" s="103" t="str">
        <f>IF('Jeunes Plants'!N916&lt;&gt;"",'Jeunes Plants'!N916,"")</f>
        <v>M3</v>
      </c>
      <c r="H1240" s="103" t="str">
        <f>IF('Jeunes Plants'!I916&lt;&gt;"",'Jeunes Plants'!I916,"")</f>
        <v>A</v>
      </c>
      <c r="I1240" s="103" t="str">
        <f>IF('Jeunes Plants'!J916&lt;&gt;"",'Jeunes Plants'!J916,"")</f>
        <v/>
      </c>
      <c r="J1240" s="103">
        <f>IF($J$9=36,'Jeunes Plants'!U916,IF($J$9=37,'Jeunes Plants'!V916,IF($J$9=38,'Jeunes Plants'!W916,IF($J$9=39,'Jeunes Plants'!X916,IF($J$9=40,'Jeunes Plants'!Y916,IF($J$9=41,'Jeunes Plants'!Z916,IF($J$9=42,'Jeunes Plants'!AA916,IF($J$9=43,'Jeunes Plants'!AB916,IF($J$9=44,'Jeunes Plants'!AC916,IF($J$9=45,'Jeunes Plants'!AD916,IF($J$9=46,'Jeunes Plants'!AE916,IF($J$9=47,'Jeunes Plants'!AF916,IF($J$9=48,'Jeunes Plants'!AG916,IF($J$9=49,'Jeunes Plants'!AH916,IF($J$9=50,'Jeunes Plants'!AI916,IF($J$9=51,'Jeunes Plants'!AJ916,IF($J$9=52,'Jeunes Plants'!AK916,IF($J$9=1,'Jeunes Plants'!AL916,IF($J$9=2,'Jeunes Plants'!AM916,IF($J$9=3,'Jeunes Plants'!AN916,IF($J$9=4,'Jeunes Plants'!AO916,IF($J$9=5,'Jeunes Plants'!AP916,IF($J$9=6,'Jeunes Plants'!AQ916,IF($J$9=7,'Jeunes Plants'!AR916,IF($J$9=8,'Jeunes Plants'!AS916,IF($J$9=9,'Jeunes Plants'!AT916,IF($J$9=10,'Jeunes Plants'!AU916,IF($J$9=11,'Jeunes Plants'!AV916,IF($J$9=12,'Jeunes Plants'!AW916,IF($J$9=13,'Jeunes Plants'!AX916,IF($J$9=14,'Jeunes Plants'!AY916,IF($J$9=15,'Jeunes Plants'!AZ916,IF($J$9=16,'Jeunes Plants'!BA916,IF($J$9=17,'Jeunes Plants'!BB916,IF($J$9=18,'Jeunes Plants'!BC916,IF($J$9=19,'Jeunes Plants'!BD916,IF($J$9=20,'Jeunes Plants'!BE916,IF($J$9=21,'Jeunes Plants'!BF916,IF($J$9=22,'Jeunes Plants'!BG916,IF($J$9=23,'Jeunes Plants'!BH916,IF($J$9=24,'Jeunes Plants'!BI916,IF($J$9=25,'Jeunes Plants'!BJ916,IF($J$9=26,'Jeunes Plants'!BK916,IF($J$9=27,'Jeunes Plants'!BL916,IF($J$9=28,'Jeunes Plants'!BM916,IF($J$9=29,'Jeunes Plants'!BN916,IF($J$9=30,'Jeunes Plants'!BO916,IF($J$9=31,'Jeunes Plants'!BP916,IF($J$9=32,'Jeunes Plants'!BQ916,IF($J$9=33,'Jeunes Plants'!BR916,IF($J$9=34,'Jeunes Plants'!BS916,IF($J$9=35,'Jeunes Plants'!B12819,))))))))))))))))))))))))))))))))))))))))))))))))))))</f>
        <v>0</v>
      </c>
      <c r="K1240" s="103" t="str">
        <f>IF('Jeunes Plants'!R916=0,"","Erreur")</f>
        <v/>
      </c>
    </row>
    <row r="1241" spans="1:11" x14ac:dyDescent="0.25">
      <c r="A1241" s="103">
        <f>IF('Jeunes Plants'!A917&lt;&gt;"",'Jeunes Plants'!A917,"")</f>
        <v>25212</v>
      </c>
      <c r="B1241" s="103" t="str">
        <f>IF('Jeunes Plants'!L917&lt;&gt;"",'Jeunes Plants'!L917,"")</f>
        <v>S7</v>
      </c>
      <c r="C1241" s="107" t="str">
        <f>IF('Jeunes Plants'!B917&lt;&gt;"",'Jeunes Plants'!B917,"")</f>
        <v>THUNBERGIA ALATA</v>
      </c>
      <c r="D1241" s="107" t="str">
        <f>IF('Jeunes Plants'!C917&lt;&gt;"",'Jeunes Plants'!C917,"")</f>
        <v>Sunny Susy Amber Stripe</v>
      </c>
      <c r="E1241" s="103">
        <f>IF('Jeunes Plants'!H917&lt;&gt;"",'Jeunes Plants'!H917,"")</f>
        <v>6</v>
      </c>
      <c r="F1241" s="103" t="str">
        <f>IF('Jeunes Plants'!E917&lt;&gt;"",'Jeunes Plants'!E917,"")</f>
        <v>B</v>
      </c>
      <c r="G1241" s="103" t="str">
        <f>IF('Jeunes Plants'!N917&lt;&gt;"",'Jeunes Plants'!N917,"")</f>
        <v>M3</v>
      </c>
      <c r="H1241" s="103" t="str">
        <f>IF('Jeunes Plants'!I917&lt;&gt;"",'Jeunes Plants'!I917,"")</f>
        <v>A</v>
      </c>
      <c r="I1241" s="103">
        <f>IF('Jeunes Plants'!J917&lt;&gt;"",'Jeunes Plants'!J917,"")</f>
        <v>6.5000000000000002E-2</v>
      </c>
      <c r="J1241" s="103">
        <f>IF($J$9=36,'Jeunes Plants'!U917,IF($J$9=37,'Jeunes Plants'!V917,IF($J$9=38,'Jeunes Plants'!W917,IF($J$9=39,'Jeunes Plants'!X917,IF($J$9=40,'Jeunes Plants'!Y917,IF($J$9=41,'Jeunes Plants'!Z917,IF($J$9=42,'Jeunes Plants'!AA917,IF($J$9=43,'Jeunes Plants'!AB917,IF($J$9=44,'Jeunes Plants'!AC917,IF($J$9=45,'Jeunes Plants'!AD917,IF($J$9=46,'Jeunes Plants'!AE917,IF($J$9=47,'Jeunes Plants'!AF917,IF($J$9=48,'Jeunes Plants'!AG917,IF($J$9=49,'Jeunes Plants'!AH917,IF($J$9=50,'Jeunes Plants'!AI917,IF($J$9=51,'Jeunes Plants'!AJ917,IF($J$9=52,'Jeunes Plants'!AK917,IF($J$9=1,'Jeunes Plants'!AL917,IF($J$9=2,'Jeunes Plants'!AM917,IF($J$9=3,'Jeunes Plants'!AN917,IF($J$9=4,'Jeunes Plants'!AO917,IF($J$9=5,'Jeunes Plants'!AP917,IF($J$9=6,'Jeunes Plants'!AQ917,IF($J$9=7,'Jeunes Plants'!AR917,IF($J$9=8,'Jeunes Plants'!AS917,IF($J$9=9,'Jeunes Plants'!AT917,IF($J$9=10,'Jeunes Plants'!AU917,IF($J$9=11,'Jeunes Plants'!AV917,IF($J$9=12,'Jeunes Plants'!AW917,IF($J$9=13,'Jeunes Plants'!AX917,IF($J$9=14,'Jeunes Plants'!AY917,IF($J$9=15,'Jeunes Plants'!AZ917,IF($J$9=16,'Jeunes Plants'!BA917,IF($J$9=17,'Jeunes Plants'!BB917,IF($J$9=18,'Jeunes Plants'!BC917,IF($J$9=19,'Jeunes Plants'!BD917,IF($J$9=20,'Jeunes Plants'!BE917,IF($J$9=21,'Jeunes Plants'!BF917,IF($J$9=22,'Jeunes Plants'!BG917,IF($J$9=23,'Jeunes Plants'!BH917,IF($J$9=24,'Jeunes Plants'!BI917,IF($J$9=25,'Jeunes Plants'!BJ917,IF($J$9=26,'Jeunes Plants'!BK917,IF($J$9=27,'Jeunes Plants'!BL917,IF($J$9=28,'Jeunes Plants'!BM917,IF($J$9=29,'Jeunes Plants'!BN917,IF($J$9=30,'Jeunes Plants'!BO917,IF($J$9=31,'Jeunes Plants'!BP917,IF($J$9=32,'Jeunes Plants'!BQ917,IF($J$9=33,'Jeunes Plants'!BR917,IF($J$9=34,'Jeunes Plants'!BS917,IF($J$9=35,'Jeunes Plants'!B12820,))))))))))))))))))))))))))))))))))))))))))))))))))))</f>
        <v>0</v>
      </c>
      <c r="K1241" s="103" t="str">
        <f>IF('Jeunes Plants'!R917=0,"","Erreur")</f>
        <v/>
      </c>
    </row>
    <row r="1242" spans="1:11" x14ac:dyDescent="0.25">
      <c r="A1242" s="103">
        <f>IF('Jeunes Plants'!A918&lt;&gt;"",'Jeunes Plants'!A918,"")</f>
        <v>22991</v>
      </c>
      <c r="B1242" s="103" t="str">
        <f>IF('Jeunes Plants'!L918&lt;&gt;"",'Jeunes Plants'!L918,"")</f>
        <v>S7</v>
      </c>
      <c r="C1242" s="107" t="str">
        <f>IF('Jeunes Plants'!B918&lt;&gt;"",'Jeunes Plants'!B918,"")</f>
        <v>THUNBERGIA ALATA</v>
      </c>
      <c r="D1242" s="107" t="str">
        <f>IF('Jeunes Plants'!C918&lt;&gt;"",'Jeunes Plants'!C918,"")</f>
        <v>Sunny Susy Rose Sensation</v>
      </c>
      <c r="E1242" s="103">
        <f>IF('Jeunes Plants'!H918&lt;&gt;"",'Jeunes Plants'!H918,"")</f>
        <v>6</v>
      </c>
      <c r="F1242" s="103" t="str">
        <f>IF('Jeunes Plants'!E918&lt;&gt;"",'Jeunes Plants'!E918,"")</f>
        <v>B</v>
      </c>
      <c r="G1242" s="103" t="str">
        <f>IF('Jeunes Plants'!N918&lt;&gt;"",'Jeunes Plants'!N918,"")</f>
        <v>M3</v>
      </c>
      <c r="H1242" s="103" t="str">
        <f>IF('Jeunes Plants'!I918&lt;&gt;"",'Jeunes Plants'!I918,"")</f>
        <v>A</v>
      </c>
      <c r="I1242" s="103">
        <f>IF('Jeunes Plants'!J918&lt;&gt;"",'Jeunes Plants'!J918,"")</f>
        <v>6.5000000000000002E-2</v>
      </c>
      <c r="J1242" s="103">
        <f>IF($J$9=36,'Jeunes Plants'!U918,IF($J$9=37,'Jeunes Plants'!V918,IF($J$9=38,'Jeunes Plants'!W918,IF($J$9=39,'Jeunes Plants'!X918,IF($J$9=40,'Jeunes Plants'!Y918,IF($J$9=41,'Jeunes Plants'!Z918,IF($J$9=42,'Jeunes Plants'!AA918,IF($J$9=43,'Jeunes Plants'!AB918,IF($J$9=44,'Jeunes Plants'!AC918,IF($J$9=45,'Jeunes Plants'!AD918,IF($J$9=46,'Jeunes Plants'!AE918,IF($J$9=47,'Jeunes Plants'!AF918,IF($J$9=48,'Jeunes Plants'!AG918,IF($J$9=49,'Jeunes Plants'!AH918,IF($J$9=50,'Jeunes Plants'!AI918,IF($J$9=51,'Jeunes Plants'!AJ918,IF($J$9=52,'Jeunes Plants'!AK918,IF($J$9=1,'Jeunes Plants'!AL918,IF($J$9=2,'Jeunes Plants'!AM918,IF($J$9=3,'Jeunes Plants'!AN918,IF($J$9=4,'Jeunes Plants'!AO918,IF($J$9=5,'Jeunes Plants'!AP918,IF($J$9=6,'Jeunes Plants'!AQ918,IF($J$9=7,'Jeunes Plants'!AR918,IF($J$9=8,'Jeunes Plants'!AS918,IF($J$9=9,'Jeunes Plants'!AT918,IF($J$9=10,'Jeunes Plants'!AU918,IF($J$9=11,'Jeunes Plants'!AV918,IF($J$9=12,'Jeunes Plants'!AW918,IF($J$9=13,'Jeunes Plants'!AX918,IF($J$9=14,'Jeunes Plants'!AY918,IF($J$9=15,'Jeunes Plants'!AZ918,IF($J$9=16,'Jeunes Plants'!BA918,IF($J$9=17,'Jeunes Plants'!BB918,IF($J$9=18,'Jeunes Plants'!BC918,IF($J$9=19,'Jeunes Plants'!BD918,IF($J$9=20,'Jeunes Plants'!BE918,IF($J$9=21,'Jeunes Plants'!BF918,IF($J$9=22,'Jeunes Plants'!BG918,IF($J$9=23,'Jeunes Plants'!BH918,IF($J$9=24,'Jeunes Plants'!BI918,IF($J$9=25,'Jeunes Plants'!BJ918,IF($J$9=26,'Jeunes Plants'!BK918,IF($J$9=27,'Jeunes Plants'!BL918,IF($J$9=28,'Jeunes Plants'!BM918,IF($J$9=29,'Jeunes Plants'!BN918,IF($J$9=30,'Jeunes Plants'!BO918,IF($J$9=31,'Jeunes Plants'!BP918,IF($J$9=32,'Jeunes Plants'!BQ918,IF($J$9=33,'Jeunes Plants'!BR918,IF($J$9=34,'Jeunes Plants'!BS918,IF($J$9=35,'Jeunes Plants'!B12821,))))))))))))))))))))))))))))))))))))))))))))))))))))</f>
        <v>0</v>
      </c>
      <c r="K1242" s="103" t="str">
        <f>IF('Jeunes Plants'!R918=0,"","Erreur")</f>
        <v/>
      </c>
    </row>
    <row r="1243" spans="1:11" x14ac:dyDescent="0.25">
      <c r="A1243" s="103">
        <f>IF('Jeunes Plants'!A919&lt;&gt;"",'Jeunes Plants'!A919,"")</f>
        <v>14067</v>
      </c>
      <c r="B1243" s="103" t="str">
        <f>IF('Jeunes Plants'!L919&lt;&gt;"",'Jeunes Plants'!L919,"")</f>
        <v>S7</v>
      </c>
      <c r="C1243" s="107" t="str">
        <f>IF('Jeunes Plants'!B919&lt;&gt;"",'Jeunes Plants'!B919,"")</f>
        <v>THUNBERGIA ALATA</v>
      </c>
      <c r="D1243" s="107" t="str">
        <f>IF('Jeunes Plants'!C919&lt;&gt;"",'Jeunes Plants'!C919,"")</f>
        <v>Variés</v>
      </c>
      <c r="E1243" s="103">
        <f>IF('Jeunes Plants'!H919&lt;&gt;"",'Jeunes Plants'!H919,"")</f>
        <v>6</v>
      </c>
      <c r="F1243" s="103" t="str">
        <f>IF('Jeunes Plants'!E919&lt;&gt;"",'Jeunes Plants'!E919,"")</f>
        <v>B</v>
      </c>
      <c r="G1243" s="103" t="str">
        <f>IF('Jeunes Plants'!N919&lt;&gt;"",'Jeunes Plants'!N919,"")</f>
        <v>M3</v>
      </c>
      <c r="H1243" s="103" t="str">
        <f>IF('Jeunes Plants'!I919&lt;&gt;"",'Jeunes Plants'!I919,"")</f>
        <v>A</v>
      </c>
      <c r="I1243" s="103">
        <f>IF('Jeunes Plants'!J919&lt;&gt;"",'Jeunes Plants'!J919,"")</f>
        <v>3.3000000000000002E-2</v>
      </c>
      <c r="J1243" s="103">
        <f>IF($J$9=36,'Jeunes Plants'!U919,IF($J$9=37,'Jeunes Plants'!V919,IF($J$9=38,'Jeunes Plants'!W919,IF($J$9=39,'Jeunes Plants'!X919,IF($J$9=40,'Jeunes Plants'!Y919,IF($J$9=41,'Jeunes Plants'!Z919,IF($J$9=42,'Jeunes Plants'!AA919,IF($J$9=43,'Jeunes Plants'!AB919,IF($J$9=44,'Jeunes Plants'!AC919,IF($J$9=45,'Jeunes Plants'!AD919,IF($J$9=46,'Jeunes Plants'!AE919,IF($J$9=47,'Jeunes Plants'!AF919,IF($J$9=48,'Jeunes Plants'!AG919,IF($J$9=49,'Jeunes Plants'!AH919,IF($J$9=50,'Jeunes Plants'!AI919,IF($J$9=51,'Jeunes Plants'!AJ919,IF($J$9=52,'Jeunes Plants'!AK919,IF($J$9=1,'Jeunes Plants'!AL919,IF($J$9=2,'Jeunes Plants'!AM919,IF($J$9=3,'Jeunes Plants'!AN919,IF($J$9=4,'Jeunes Plants'!AO919,IF($J$9=5,'Jeunes Plants'!AP919,IF($J$9=6,'Jeunes Plants'!AQ919,IF($J$9=7,'Jeunes Plants'!AR919,IF($J$9=8,'Jeunes Plants'!AS919,IF($J$9=9,'Jeunes Plants'!AT919,IF($J$9=10,'Jeunes Plants'!AU919,IF($J$9=11,'Jeunes Plants'!AV919,IF($J$9=12,'Jeunes Plants'!AW919,IF($J$9=13,'Jeunes Plants'!AX919,IF($J$9=14,'Jeunes Plants'!AY919,IF($J$9=15,'Jeunes Plants'!AZ919,IF($J$9=16,'Jeunes Plants'!BA919,IF($J$9=17,'Jeunes Plants'!BB919,IF($J$9=18,'Jeunes Plants'!BC919,IF($J$9=19,'Jeunes Plants'!BD919,IF($J$9=20,'Jeunes Plants'!BE919,IF($J$9=21,'Jeunes Plants'!BF919,IF($J$9=22,'Jeunes Plants'!BG919,IF($J$9=23,'Jeunes Plants'!BH919,IF($J$9=24,'Jeunes Plants'!BI919,IF($J$9=25,'Jeunes Plants'!BJ919,IF($J$9=26,'Jeunes Plants'!BK919,IF($J$9=27,'Jeunes Plants'!BL919,IF($J$9=28,'Jeunes Plants'!BM919,IF($J$9=29,'Jeunes Plants'!BN919,IF($J$9=30,'Jeunes Plants'!BO919,IF($J$9=31,'Jeunes Plants'!BP919,IF($J$9=32,'Jeunes Plants'!BQ919,IF($J$9=33,'Jeunes Plants'!BR919,IF($J$9=34,'Jeunes Plants'!BS919,IF($J$9=35,'Jeunes Plants'!B12822,))))))))))))))))))))))))))))))))))))))))))))))))))))</f>
        <v>0</v>
      </c>
      <c r="K1243" s="103" t="str">
        <f>IF('Jeunes Plants'!R919=0,"","Erreur")</f>
        <v/>
      </c>
    </row>
    <row r="1244" spans="1:11" x14ac:dyDescent="0.25">
      <c r="A1244" s="450"/>
      <c r="B1244" s="450"/>
      <c r="C1244" s="451" t="s">
        <v>1997</v>
      </c>
      <c r="D1244" s="451"/>
      <c r="E1244" s="450"/>
      <c r="F1244" s="450"/>
      <c r="G1244" s="450"/>
      <c r="H1244" s="450"/>
      <c r="I1244" s="450"/>
      <c r="J1244" s="450">
        <f>SUBTOTAL(9,J1239:J1243)</f>
        <v>0</v>
      </c>
      <c r="K1244" s="450"/>
    </row>
    <row r="1245" spans="1:11" x14ac:dyDescent="0.25">
      <c r="A1245" s="103">
        <f>IF('Jeunes Plants'!A920&lt;&gt;"",'Jeunes Plants'!A920,"")</f>
        <v>3896</v>
      </c>
      <c r="B1245" s="103" t="str">
        <f>IF('Jeunes Plants'!L920&lt;&gt;"",'Jeunes Plants'!L920,"")</f>
        <v>S7</v>
      </c>
      <c r="C1245" s="107" t="str">
        <f>IF('Jeunes Plants'!B920&lt;&gt;"",'Jeunes Plants'!B920,"")</f>
        <v>TORENIA MOON</v>
      </c>
      <c r="D1245" s="107" t="str">
        <f>IF('Jeunes Plants'!C920&lt;&gt;"",'Jeunes Plants'!C920,"")</f>
        <v xml:space="preserve">Blue moon dan </v>
      </c>
      <c r="E1245" s="103">
        <f>IF('Jeunes Plants'!H920&lt;&gt;"",'Jeunes Plants'!H920,"")</f>
        <v>6</v>
      </c>
      <c r="F1245" s="103" t="str">
        <f>IF('Jeunes Plants'!E920&lt;&gt;"",'Jeunes Plants'!E920,"")</f>
        <v>B</v>
      </c>
      <c r="G1245" s="103" t="str">
        <f>IF('Jeunes Plants'!N920&lt;&gt;"",'Jeunes Plants'!N920,"")</f>
        <v>M3</v>
      </c>
      <c r="H1245" s="103" t="str">
        <f>IF('Jeunes Plants'!I920&lt;&gt;"",'Jeunes Plants'!I920,"")</f>
        <v>E</v>
      </c>
      <c r="I1245" s="103">
        <f>IF('Jeunes Plants'!J920&lt;&gt;"",'Jeunes Plants'!J920,"")</f>
        <v>4.4999999999999998E-2</v>
      </c>
      <c r="J1245" s="103">
        <f>IF($J$9=36,'Jeunes Plants'!U920,IF($J$9=37,'Jeunes Plants'!V920,IF($J$9=38,'Jeunes Plants'!W920,IF($J$9=39,'Jeunes Plants'!X920,IF($J$9=40,'Jeunes Plants'!Y920,IF($J$9=41,'Jeunes Plants'!Z920,IF($J$9=42,'Jeunes Plants'!AA920,IF($J$9=43,'Jeunes Plants'!AB920,IF($J$9=44,'Jeunes Plants'!AC920,IF($J$9=45,'Jeunes Plants'!AD920,IF($J$9=46,'Jeunes Plants'!AE920,IF($J$9=47,'Jeunes Plants'!AF920,IF($J$9=48,'Jeunes Plants'!AG920,IF($J$9=49,'Jeunes Plants'!AH920,IF($J$9=50,'Jeunes Plants'!AI920,IF($J$9=51,'Jeunes Plants'!AJ920,IF($J$9=52,'Jeunes Plants'!AK920,IF($J$9=1,'Jeunes Plants'!AL920,IF($J$9=2,'Jeunes Plants'!AM920,IF($J$9=3,'Jeunes Plants'!AN920,IF($J$9=4,'Jeunes Plants'!AO920,IF($J$9=5,'Jeunes Plants'!AP920,IF($J$9=6,'Jeunes Plants'!AQ920,IF($J$9=7,'Jeunes Plants'!AR920,IF($J$9=8,'Jeunes Plants'!AS920,IF($J$9=9,'Jeunes Plants'!AT920,IF($J$9=10,'Jeunes Plants'!AU920,IF($J$9=11,'Jeunes Plants'!AV920,IF($J$9=12,'Jeunes Plants'!AW920,IF($J$9=13,'Jeunes Plants'!AX920,IF($J$9=14,'Jeunes Plants'!AY920,IF($J$9=15,'Jeunes Plants'!AZ920,IF($J$9=16,'Jeunes Plants'!BA920,IF($J$9=17,'Jeunes Plants'!BB920,IF($J$9=18,'Jeunes Plants'!BC920,IF($J$9=19,'Jeunes Plants'!BD920,IF($J$9=20,'Jeunes Plants'!BE920,IF($J$9=21,'Jeunes Plants'!BF920,IF($J$9=22,'Jeunes Plants'!BG920,IF($J$9=23,'Jeunes Plants'!BH920,IF($J$9=24,'Jeunes Plants'!BI920,IF($J$9=25,'Jeunes Plants'!BJ920,IF($J$9=26,'Jeunes Plants'!BK920,IF($J$9=27,'Jeunes Plants'!BL920,IF($J$9=28,'Jeunes Plants'!BM920,IF($J$9=29,'Jeunes Plants'!BN920,IF($J$9=30,'Jeunes Plants'!BO920,IF($J$9=31,'Jeunes Plants'!BP920,IF($J$9=32,'Jeunes Plants'!BQ920,IF($J$9=33,'Jeunes Plants'!BR920,IF($J$9=34,'Jeunes Plants'!BS920,IF($J$9=35,'Jeunes Plants'!B12823,))))))))))))))))))))))))))))))))))))))))))))))))))))</f>
        <v>0</v>
      </c>
      <c r="K1245" s="103" t="str">
        <f>IF('Jeunes Plants'!R920=0,"","Erreur")</f>
        <v/>
      </c>
    </row>
    <row r="1246" spans="1:11" x14ac:dyDescent="0.25">
      <c r="A1246" s="103">
        <f>IF('Jeunes Plants'!A921&lt;&gt;"",'Jeunes Plants'!A921,"")</f>
        <v>3886</v>
      </c>
      <c r="B1246" s="103" t="str">
        <f>IF('Jeunes Plants'!L921&lt;&gt;"",'Jeunes Plants'!L921,"")</f>
        <v>S7</v>
      </c>
      <c r="C1246" s="107" t="str">
        <f>IF('Jeunes Plants'!B921&lt;&gt;"",'Jeunes Plants'!B921,"")</f>
        <v>TORENIA MOON</v>
      </c>
      <c r="D1246" s="107" t="str">
        <f>IF('Jeunes Plants'!C921&lt;&gt;"",'Jeunes Plants'!C921,"")</f>
        <v xml:space="preserve">Yellow moon dan </v>
      </c>
      <c r="E1246" s="103">
        <f>IF('Jeunes Plants'!H921&lt;&gt;"",'Jeunes Plants'!H921,"")</f>
        <v>6</v>
      </c>
      <c r="F1246" s="103" t="str">
        <f>IF('Jeunes Plants'!E921&lt;&gt;"",'Jeunes Plants'!E921,"")</f>
        <v>B</v>
      </c>
      <c r="G1246" s="103" t="str">
        <f>IF('Jeunes Plants'!N921&lt;&gt;"",'Jeunes Plants'!N921,"")</f>
        <v>M3</v>
      </c>
      <c r="H1246" s="103" t="str">
        <f>IF('Jeunes Plants'!I921&lt;&gt;"",'Jeunes Plants'!I921,"")</f>
        <v>E</v>
      </c>
      <c r="I1246" s="103">
        <f>IF('Jeunes Plants'!J921&lt;&gt;"",'Jeunes Plants'!J921,"")</f>
        <v>0.05</v>
      </c>
      <c r="J1246" s="103">
        <f>IF($J$9=36,'Jeunes Plants'!U921,IF($J$9=37,'Jeunes Plants'!V921,IF($J$9=38,'Jeunes Plants'!W921,IF($J$9=39,'Jeunes Plants'!X921,IF($J$9=40,'Jeunes Plants'!Y921,IF($J$9=41,'Jeunes Plants'!Z921,IF($J$9=42,'Jeunes Plants'!AA921,IF($J$9=43,'Jeunes Plants'!AB921,IF($J$9=44,'Jeunes Plants'!AC921,IF($J$9=45,'Jeunes Plants'!AD921,IF($J$9=46,'Jeunes Plants'!AE921,IF($J$9=47,'Jeunes Plants'!AF921,IF($J$9=48,'Jeunes Plants'!AG921,IF($J$9=49,'Jeunes Plants'!AH921,IF($J$9=50,'Jeunes Plants'!AI921,IF($J$9=51,'Jeunes Plants'!AJ921,IF($J$9=52,'Jeunes Plants'!AK921,IF($J$9=1,'Jeunes Plants'!AL921,IF($J$9=2,'Jeunes Plants'!AM921,IF($J$9=3,'Jeunes Plants'!AN921,IF($J$9=4,'Jeunes Plants'!AO921,IF($J$9=5,'Jeunes Plants'!AP921,IF($J$9=6,'Jeunes Plants'!AQ921,IF($J$9=7,'Jeunes Plants'!AR921,IF($J$9=8,'Jeunes Plants'!AS921,IF($J$9=9,'Jeunes Plants'!AT921,IF($J$9=10,'Jeunes Plants'!AU921,IF($J$9=11,'Jeunes Plants'!AV921,IF($J$9=12,'Jeunes Plants'!AW921,IF($J$9=13,'Jeunes Plants'!AX921,IF($J$9=14,'Jeunes Plants'!AY921,IF($J$9=15,'Jeunes Plants'!AZ921,IF($J$9=16,'Jeunes Plants'!BA921,IF($J$9=17,'Jeunes Plants'!BB921,IF($J$9=18,'Jeunes Plants'!BC921,IF($J$9=19,'Jeunes Plants'!BD921,IF($J$9=20,'Jeunes Plants'!BE921,IF($J$9=21,'Jeunes Plants'!BF921,IF($J$9=22,'Jeunes Plants'!BG921,IF($J$9=23,'Jeunes Plants'!BH921,IF($J$9=24,'Jeunes Plants'!BI921,IF($J$9=25,'Jeunes Plants'!BJ921,IF($J$9=26,'Jeunes Plants'!BK921,IF($J$9=27,'Jeunes Plants'!BL921,IF($J$9=28,'Jeunes Plants'!BM921,IF($J$9=29,'Jeunes Plants'!BN921,IF($J$9=30,'Jeunes Plants'!BO921,IF($J$9=31,'Jeunes Plants'!BP921,IF($J$9=32,'Jeunes Plants'!BQ921,IF($J$9=33,'Jeunes Plants'!BR921,IF($J$9=34,'Jeunes Plants'!BS921,IF($J$9=35,'Jeunes Plants'!B12824,))))))))))))))))))))))))))))))))))))))))))))))))))))</f>
        <v>0</v>
      </c>
      <c r="K1246" s="103" t="str">
        <f>IF('Jeunes Plants'!R921=0,"","Erreur")</f>
        <v/>
      </c>
    </row>
    <row r="1247" spans="1:11" x14ac:dyDescent="0.25">
      <c r="A1247" s="450"/>
      <c r="B1247" s="450"/>
      <c r="C1247" s="451" t="s">
        <v>1998</v>
      </c>
      <c r="D1247" s="451"/>
      <c r="E1247" s="450"/>
      <c r="F1247" s="450"/>
      <c r="G1247" s="450"/>
      <c r="H1247" s="450"/>
      <c r="I1247" s="450"/>
      <c r="J1247" s="450">
        <f>SUBTOTAL(9,J1245:J1246)</f>
        <v>0</v>
      </c>
      <c r="K1247" s="450"/>
    </row>
    <row r="1248" spans="1:11" x14ac:dyDescent="0.25">
      <c r="A1248" s="103">
        <f>IF('Jeunes Plants'!A922&lt;&gt;"",'Jeunes Plants'!A922,"")</f>
        <v>10572</v>
      </c>
      <c r="B1248" s="103" t="str">
        <f>IF('Jeunes Plants'!L922&lt;&gt;"",'Jeunes Plants'!L922,"")</f>
        <v>S1</v>
      </c>
      <c r="C1248" s="107" t="str">
        <f>IF('Jeunes Plants'!B922&lt;&gt;"",'Jeunes Plants'!B922,"")</f>
        <v>TRADESCANTIA</v>
      </c>
      <c r="D1248" s="107" t="str">
        <f>IF('Jeunes Plants'!C922&lt;&gt;"",'Jeunes Plants'!C922,"")</f>
        <v>fluminensis Quicksilver</v>
      </c>
      <c r="E1248" s="103">
        <f>IF('Jeunes Plants'!H922&lt;&gt;"",'Jeunes Plants'!H922,"")</f>
        <v>6</v>
      </c>
      <c r="F1248" s="103" t="str">
        <f>IF('Jeunes Plants'!E922&lt;&gt;"",'Jeunes Plants'!E922,"")</f>
        <v>B</v>
      </c>
      <c r="G1248" s="103" t="str">
        <f>IF('Jeunes Plants'!N922&lt;&gt;"",'Jeunes Plants'!N922,"")</f>
        <v>M3</v>
      </c>
      <c r="H1248" s="103" t="str">
        <f>IF('Jeunes Plants'!I922&lt;&gt;"",'Jeunes Plants'!I922,"")</f>
        <v>D</v>
      </c>
      <c r="I1248" s="103" t="str">
        <f>IF('Jeunes Plants'!J922&lt;&gt;"",'Jeunes Plants'!J922,"")</f>
        <v/>
      </c>
      <c r="J1248" s="103">
        <f>IF($J$9=36,'Jeunes Plants'!U922,IF($J$9=37,'Jeunes Plants'!V922,IF($J$9=38,'Jeunes Plants'!W922,IF($J$9=39,'Jeunes Plants'!X922,IF($J$9=40,'Jeunes Plants'!Y922,IF($J$9=41,'Jeunes Plants'!Z922,IF($J$9=42,'Jeunes Plants'!AA922,IF($J$9=43,'Jeunes Plants'!AB922,IF($J$9=44,'Jeunes Plants'!AC922,IF($J$9=45,'Jeunes Plants'!AD922,IF($J$9=46,'Jeunes Plants'!AE922,IF($J$9=47,'Jeunes Plants'!AF922,IF($J$9=48,'Jeunes Plants'!AG922,IF($J$9=49,'Jeunes Plants'!AH922,IF($J$9=50,'Jeunes Plants'!AI922,IF($J$9=51,'Jeunes Plants'!AJ922,IF($J$9=52,'Jeunes Plants'!AK922,IF($J$9=1,'Jeunes Plants'!AL922,IF($J$9=2,'Jeunes Plants'!AM922,IF($J$9=3,'Jeunes Plants'!AN922,IF($J$9=4,'Jeunes Plants'!AO922,IF($J$9=5,'Jeunes Plants'!AP922,IF($J$9=6,'Jeunes Plants'!AQ922,IF($J$9=7,'Jeunes Plants'!AR922,IF($J$9=8,'Jeunes Plants'!AS922,IF($J$9=9,'Jeunes Plants'!AT922,IF($J$9=10,'Jeunes Plants'!AU922,IF($J$9=11,'Jeunes Plants'!AV922,IF($J$9=12,'Jeunes Plants'!AW922,IF($J$9=13,'Jeunes Plants'!AX922,IF($J$9=14,'Jeunes Plants'!AY922,IF($J$9=15,'Jeunes Plants'!AZ922,IF($J$9=16,'Jeunes Plants'!BA922,IF($J$9=17,'Jeunes Plants'!BB922,IF($J$9=18,'Jeunes Plants'!BC922,IF($J$9=19,'Jeunes Plants'!BD922,IF($J$9=20,'Jeunes Plants'!BE922,IF($J$9=21,'Jeunes Plants'!BF922,IF($J$9=22,'Jeunes Plants'!BG922,IF($J$9=23,'Jeunes Plants'!BH922,IF($J$9=24,'Jeunes Plants'!BI922,IF($J$9=25,'Jeunes Plants'!BJ922,IF($J$9=26,'Jeunes Plants'!BK922,IF($J$9=27,'Jeunes Plants'!BL922,IF($J$9=28,'Jeunes Plants'!BM922,IF($J$9=29,'Jeunes Plants'!BN922,IF($J$9=30,'Jeunes Plants'!BO922,IF($J$9=31,'Jeunes Plants'!BP922,IF($J$9=32,'Jeunes Plants'!BQ922,IF($J$9=33,'Jeunes Plants'!BR922,IF($J$9=34,'Jeunes Plants'!BS922,IF($J$9=35,'Jeunes Plants'!B12825,))))))))))))))))))))))))))))))))))))))))))))))))))))</f>
        <v>0</v>
      </c>
      <c r="K1248" s="103" t="str">
        <f>IF('Jeunes Plants'!R922=0,"","Erreur")</f>
        <v/>
      </c>
    </row>
    <row r="1249" spans="1:11" x14ac:dyDescent="0.25">
      <c r="A1249" s="103">
        <f>IF('Jeunes Plants'!A923&lt;&gt;"",'Jeunes Plants'!A923,"")</f>
        <v>10571</v>
      </c>
      <c r="B1249" s="103" t="str">
        <f>IF('Jeunes Plants'!L923&lt;&gt;"",'Jeunes Plants'!L923,"")</f>
        <v>S1</v>
      </c>
      <c r="C1249" s="107" t="str">
        <f>IF('Jeunes Plants'!B923&lt;&gt;"",'Jeunes Plants'!B923,"")</f>
        <v>TRADESCANTIA</v>
      </c>
      <c r="D1249" s="107" t="str">
        <f>IF('Jeunes Plants'!C923&lt;&gt;"",'Jeunes Plants'!C923,"")</f>
        <v>pallida Purple</v>
      </c>
      <c r="E1249" s="103">
        <f>IF('Jeunes Plants'!H923&lt;&gt;"",'Jeunes Plants'!H923,"")</f>
        <v>7</v>
      </c>
      <c r="F1249" s="103" t="str">
        <f>IF('Jeunes Plants'!E923&lt;&gt;"",'Jeunes Plants'!E923,"")</f>
        <v>B</v>
      </c>
      <c r="G1249" s="103" t="str">
        <f>IF('Jeunes Plants'!N923&lt;&gt;"",'Jeunes Plants'!N923,"")</f>
        <v>M3</v>
      </c>
      <c r="H1249" s="103" t="str">
        <f>IF('Jeunes Plants'!I923&lt;&gt;"",'Jeunes Plants'!I923,"")</f>
        <v>D</v>
      </c>
      <c r="I1249" s="103" t="str">
        <f>IF('Jeunes Plants'!J923&lt;&gt;"",'Jeunes Plants'!J923,"")</f>
        <v/>
      </c>
      <c r="J1249" s="103">
        <f>IF($J$9=36,'Jeunes Plants'!U923,IF($J$9=37,'Jeunes Plants'!V923,IF($J$9=38,'Jeunes Plants'!W923,IF($J$9=39,'Jeunes Plants'!X923,IF($J$9=40,'Jeunes Plants'!Y923,IF($J$9=41,'Jeunes Plants'!Z923,IF($J$9=42,'Jeunes Plants'!AA923,IF($J$9=43,'Jeunes Plants'!AB923,IF($J$9=44,'Jeunes Plants'!AC923,IF($J$9=45,'Jeunes Plants'!AD923,IF($J$9=46,'Jeunes Plants'!AE923,IF($J$9=47,'Jeunes Plants'!AF923,IF($J$9=48,'Jeunes Plants'!AG923,IF($J$9=49,'Jeunes Plants'!AH923,IF($J$9=50,'Jeunes Plants'!AI923,IF($J$9=51,'Jeunes Plants'!AJ923,IF($J$9=52,'Jeunes Plants'!AK923,IF($J$9=1,'Jeunes Plants'!AL923,IF($J$9=2,'Jeunes Plants'!AM923,IF($J$9=3,'Jeunes Plants'!AN923,IF($J$9=4,'Jeunes Plants'!AO923,IF($J$9=5,'Jeunes Plants'!AP923,IF($J$9=6,'Jeunes Plants'!AQ923,IF($J$9=7,'Jeunes Plants'!AR923,IF($J$9=8,'Jeunes Plants'!AS923,IF($J$9=9,'Jeunes Plants'!AT923,IF($J$9=10,'Jeunes Plants'!AU923,IF($J$9=11,'Jeunes Plants'!AV923,IF($J$9=12,'Jeunes Plants'!AW923,IF($J$9=13,'Jeunes Plants'!AX923,IF($J$9=14,'Jeunes Plants'!AY923,IF($J$9=15,'Jeunes Plants'!AZ923,IF($J$9=16,'Jeunes Plants'!BA923,IF($J$9=17,'Jeunes Plants'!BB923,IF($J$9=18,'Jeunes Plants'!BC923,IF($J$9=19,'Jeunes Plants'!BD923,IF($J$9=20,'Jeunes Plants'!BE923,IF($J$9=21,'Jeunes Plants'!BF923,IF($J$9=22,'Jeunes Plants'!BG923,IF($J$9=23,'Jeunes Plants'!BH923,IF($J$9=24,'Jeunes Plants'!BI923,IF($J$9=25,'Jeunes Plants'!BJ923,IF($J$9=26,'Jeunes Plants'!BK923,IF($J$9=27,'Jeunes Plants'!BL923,IF($J$9=28,'Jeunes Plants'!BM923,IF($J$9=29,'Jeunes Plants'!BN923,IF($J$9=30,'Jeunes Plants'!BO923,IF($J$9=31,'Jeunes Plants'!BP923,IF($J$9=32,'Jeunes Plants'!BQ923,IF($J$9=33,'Jeunes Plants'!BR923,IF($J$9=34,'Jeunes Plants'!BS923,IF($J$9=35,'Jeunes Plants'!B12826,))))))))))))))))))))))))))))))))))))))))))))))))))))</f>
        <v>0</v>
      </c>
      <c r="K1249" s="103" t="str">
        <f>IF('Jeunes Plants'!R923=0,"","Erreur")</f>
        <v/>
      </c>
    </row>
    <row r="1250" spans="1:11" x14ac:dyDescent="0.25">
      <c r="A1250" s="103">
        <f>IF('Jeunes Plants'!A924&lt;&gt;"",'Jeunes Plants'!A924,"")</f>
        <v>23804</v>
      </c>
      <c r="B1250" s="103" t="str">
        <f>IF('Jeunes Plants'!L924&lt;&gt;"",'Jeunes Plants'!L924,"")</f>
        <v>S1</v>
      </c>
      <c r="C1250" s="107" t="str">
        <f>IF('Jeunes Plants'!B924&lt;&gt;"",'Jeunes Plants'!B924,"")</f>
        <v>TRADESCANTIA</v>
      </c>
      <c r="D1250" s="107" t="str">
        <f>IF('Jeunes Plants'!C924&lt;&gt;"",'Jeunes Plants'!C924,"")</f>
        <v>zebrina Pendula</v>
      </c>
      <c r="E1250" s="103">
        <f>IF('Jeunes Plants'!H924&lt;&gt;"",'Jeunes Plants'!H924,"")</f>
        <v>6</v>
      </c>
      <c r="F1250" s="103" t="str">
        <f>IF('Jeunes Plants'!E924&lt;&gt;"",'Jeunes Plants'!E924,"")</f>
        <v>B</v>
      </c>
      <c r="G1250" s="103" t="str">
        <f>IF('Jeunes Plants'!N924&lt;&gt;"",'Jeunes Plants'!N924,"")</f>
        <v>M3</v>
      </c>
      <c r="H1250" s="103" t="str">
        <f>IF('Jeunes Plants'!I924&lt;&gt;"",'Jeunes Plants'!I924,"")</f>
        <v>B</v>
      </c>
      <c r="I1250" s="103" t="str">
        <f>IF('Jeunes Plants'!J924&lt;&gt;"",'Jeunes Plants'!J924,"")</f>
        <v/>
      </c>
      <c r="J1250" s="103">
        <f>IF($J$9=36,'Jeunes Plants'!U924,IF($J$9=37,'Jeunes Plants'!V924,IF($J$9=38,'Jeunes Plants'!W924,IF($J$9=39,'Jeunes Plants'!X924,IF($J$9=40,'Jeunes Plants'!Y924,IF($J$9=41,'Jeunes Plants'!Z924,IF($J$9=42,'Jeunes Plants'!AA924,IF($J$9=43,'Jeunes Plants'!AB924,IF($J$9=44,'Jeunes Plants'!AC924,IF($J$9=45,'Jeunes Plants'!AD924,IF($J$9=46,'Jeunes Plants'!AE924,IF($J$9=47,'Jeunes Plants'!AF924,IF($J$9=48,'Jeunes Plants'!AG924,IF($J$9=49,'Jeunes Plants'!AH924,IF($J$9=50,'Jeunes Plants'!AI924,IF($J$9=51,'Jeunes Plants'!AJ924,IF($J$9=52,'Jeunes Plants'!AK924,IF($J$9=1,'Jeunes Plants'!AL924,IF($J$9=2,'Jeunes Plants'!AM924,IF($J$9=3,'Jeunes Plants'!AN924,IF($J$9=4,'Jeunes Plants'!AO924,IF($J$9=5,'Jeunes Plants'!AP924,IF($J$9=6,'Jeunes Plants'!AQ924,IF($J$9=7,'Jeunes Plants'!AR924,IF($J$9=8,'Jeunes Plants'!AS924,IF($J$9=9,'Jeunes Plants'!AT924,IF($J$9=10,'Jeunes Plants'!AU924,IF($J$9=11,'Jeunes Plants'!AV924,IF($J$9=12,'Jeunes Plants'!AW924,IF($J$9=13,'Jeunes Plants'!AX924,IF($J$9=14,'Jeunes Plants'!AY924,IF($J$9=15,'Jeunes Plants'!AZ924,IF($J$9=16,'Jeunes Plants'!BA924,IF($J$9=17,'Jeunes Plants'!BB924,IF($J$9=18,'Jeunes Plants'!BC924,IF($J$9=19,'Jeunes Plants'!BD924,IF($J$9=20,'Jeunes Plants'!BE924,IF($J$9=21,'Jeunes Plants'!BF924,IF($J$9=22,'Jeunes Plants'!BG924,IF($J$9=23,'Jeunes Plants'!BH924,IF($J$9=24,'Jeunes Plants'!BI924,IF($J$9=25,'Jeunes Plants'!BJ924,IF($J$9=26,'Jeunes Plants'!BK924,IF($J$9=27,'Jeunes Plants'!BL924,IF($J$9=28,'Jeunes Plants'!BM924,IF($J$9=29,'Jeunes Plants'!BN924,IF($J$9=30,'Jeunes Plants'!BO924,IF($J$9=31,'Jeunes Plants'!BP924,IF($J$9=32,'Jeunes Plants'!BQ924,IF($J$9=33,'Jeunes Plants'!BR924,IF($J$9=34,'Jeunes Plants'!BS924,IF($J$9=35,'Jeunes Plants'!B12827,))))))))))))))))))))))))))))))))))))))))))))))))))))</f>
        <v>0</v>
      </c>
      <c r="K1250" s="103" t="str">
        <f>IF('Jeunes Plants'!R924=0,"","Erreur")</f>
        <v/>
      </c>
    </row>
    <row r="1251" spans="1:11" x14ac:dyDescent="0.25">
      <c r="A1251" s="450"/>
      <c r="B1251" s="450"/>
      <c r="C1251" s="451" t="s">
        <v>1999</v>
      </c>
      <c r="D1251" s="451"/>
      <c r="E1251" s="450"/>
      <c r="F1251" s="450"/>
      <c r="G1251" s="450"/>
      <c r="H1251" s="450"/>
      <c r="I1251" s="450"/>
      <c r="J1251" s="450">
        <f>SUBTOTAL(9,J1248:J1250)</f>
        <v>0</v>
      </c>
      <c r="K1251" s="450"/>
    </row>
    <row r="1252" spans="1:11" x14ac:dyDescent="0.25">
      <c r="A1252" s="103" t="str">
        <f>IF('Jeunes Plants'!A925&lt;&gt;"",'Jeunes Plants'!A925,"")</f>
        <v/>
      </c>
      <c r="B1252" s="103" t="str">
        <f>IF('Jeunes Plants'!L925&lt;&gt;"",'Jeunes Plants'!L925,"")</f>
        <v>L</v>
      </c>
      <c r="C1252" s="107" t="str">
        <f>IF('Jeunes Plants'!B925&lt;&gt;"",'Jeunes Plants'!B925,"")</f>
        <v>V</v>
      </c>
      <c r="D1252" s="107" t="str">
        <f>IF('Jeunes Plants'!C925&lt;&gt;"",'Jeunes Plants'!C925,"")</f>
        <v/>
      </c>
      <c r="E1252" s="103" t="str">
        <f>IF('Jeunes Plants'!H925&lt;&gt;"",'Jeunes Plants'!H925,"")</f>
        <v/>
      </c>
      <c r="F1252" s="103" t="str">
        <f>IF('Jeunes Plants'!E925&lt;&gt;"",'Jeunes Plants'!E925,"")</f>
        <v/>
      </c>
      <c r="G1252" s="103" t="str">
        <f>IF('Jeunes Plants'!N925&lt;&gt;"",'Jeunes Plants'!N925,"")</f>
        <v/>
      </c>
      <c r="H1252" s="103" t="str">
        <f>IF('Jeunes Plants'!I925&lt;&gt;"",'Jeunes Plants'!I925,"")</f>
        <v/>
      </c>
      <c r="I1252" s="103" t="str">
        <f>IF('Jeunes Plants'!J925&lt;&gt;"",'Jeunes Plants'!J925,"")</f>
        <v/>
      </c>
      <c r="J1252" s="103">
        <f>IF($J$9=36,'Jeunes Plants'!U925,IF($J$9=37,'Jeunes Plants'!V925,IF($J$9=38,'Jeunes Plants'!W925,IF($J$9=39,'Jeunes Plants'!X925,IF($J$9=40,'Jeunes Plants'!Y925,IF($J$9=41,'Jeunes Plants'!Z925,IF($J$9=42,'Jeunes Plants'!AA925,IF($J$9=43,'Jeunes Plants'!AB925,IF($J$9=44,'Jeunes Plants'!AC925,IF($J$9=45,'Jeunes Plants'!AD925,IF($J$9=46,'Jeunes Plants'!AE925,IF($J$9=47,'Jeunes Plants'!AF925,IF($J$9=48,'Jeunes Plants'!AG925,IF($J$9=49,'Jeunes Plants'!AH925,IF($J$9=50,'Jeunes Plants'!AI925,IF($J$9=51,'Jeunes Plants'!AJ925,IF($J$9=52,'Jeunes Plants'!AK925,IF($J$9=1,'Jeunes Plants'!AL925,IF($J$9=2,'Jeunes Plants'!AM925,IF($J$9=3,'Jeunes Plants'!AN925,IF($J$9=4,'Jeunes Plants'!AO925,IF($J$9=5,'Jeunes Plants'!AP925,IF($J$9=6,'Jeunes Plants'!AQ925,IF($J$9=7,'Jeunes Plants'!AR925,IF($J$9=8,'Jeunes Plants'!AS925,IF($J$9=9,'Jeunes Plants'!AT925,IF($J$9=10,'Jeunes Plants'!AU925,IF($J$9=11,'Jeunes Plants'!AV925,IF($J$9=12,'Jeunes Plants'!AW925,IF($J$9=13,'Jeunes Plants'!AX925,IF($J$9=14,'Jeunes Plants'!AY925,IF($J$9=15,'Jeunes Plants'!AZ925,IF($J$9=16,'Jeunes Plants'!BA925,IF($J$9=17,'Jeunes Plants'!BB925,IF($J$9=18,'Jeunes Plants'!BC925,IF($J$9=19,'Jeunes Plants'!BD925,IF($J$9=20,'Jeunes Plants'!BE925,IF($J$9=21,'Jeunes Plants'!BF925,IF($J$9=22,'Jeunes Plants'!BG925,IF($J$9=23,'Jeunes Plants'!BH925,IF($J$9=24,'Jeunes Plants'!BI925,IF($J$9=25,'Jeunes Plants'!BJ925,IF($J$9=26,'Jeunes Plants'!BK925,IF($J$9=27,'Jeunes Plants'!BL925,IF($J$9=28,'Jeunes Plants'!BM925,IF($J$9=29,'Jeunes Plants'!BN925,IF($J$9=30,'Jeunes Plants'!BO925,IF($J$9=31,'Jeunes Plants'!BP925,IF($J$9=32,'Jeunes Plants'!BQ925,IF($J$9=33,'Jeunes Plants'!BR925,IF($J$9=34,'Jeunes Plants'!BS925,IF($J$9=35,'Jeunes Plants'!B12828,))))))))))))))))))))))))))))))))))))))))))))))))))))</f>
        <v>0</v>
      </c>
      <c r="K1252" s="103" t="str">
        <f>IF('Jeunes Plants'!R925=0,"","Erreur")</f>
        <v/>
      </c>
    </row>
    <row r="1253" spans="1:11" x14ac:dyDescent="0.25">
      <c r="A1253" s="103">
        <f>IF('Jeunes Plants'!A926&lt;&gt;"",'Jeunes Plants'!A926,"")</f>
        <v>325</v>
      </c>
      <c r="B1253" s="103" t="str">
        <f>IF('Jeunes Plants'!L926&lt;&gt;"",'Jeunes Plants'!L926,"")</f>
        <v>S7</v>
      </c>
      <c r="C1253" s="107" t="str">
        <f>IF('Jeunes Plants'!B926&lt;&gt;"",'Jeunes Plants'!B926,"")</f>
        <v>VERVEINE VIVACE</v>
      </c>
      <c r="D1253" s="107" t="str">
        <f>IF('Jeunes Plants'!C926&lt;&gt;"",'Jeunes Plants'!C926,"")</f>
        <v>Bleue</v>
      </c>
      <c r="E1253" s="103">
        <f>IF('Jeunes Plants'!H926&lt;&gt;"",'Jeunes Plants'!H926,"")</f>
        <v>6</v>
      </c>
      <c r="F1253" s="103" t="str">
        <f>IF('Jeunes Plants'!E926&lt;&gt;"",'Jeunes Plants'!E926,"")</f>
        <v>B</v>
      </c>
      <c r="G1253" s="103" t="str">
        <f>IF('Jeunes Plants'!N926&lt;&gt;"",'Jeunes Plants'!N926,"")</f>
        <v>M3</v>
      </c>
      <c r="H1253" s="103" t="str">
        <f>IF('Jeunes Plants'!I926&lt;&gt;"",'Jeunes Plants'!I926,"")</f>
        <v>C</v>
      </c>
      <c r="I1253" s="103" t="str">
        <f>IF('Jeunes Plants'!J926&lt;&gt;"",'Jeunes Plants'!J926,"")</f>
        <v/>
      </c>
      <c r="J1253" s="103">
        <f>IF($J$9=36,'Jeunes Plants'!U926,IF($J$9=37,'Jeunes Plants'!V926,IF($J$9=38,'Jeunes Plants'!W926,IF($J$9=39,'Jeunes Plants'!X926,IF($J$9=40,'Jeunes Plants'!Y926,IF($J$9=41,'Jeunes Plants'!Z926,IF($J$9=42,'Jeunes Plants'!AA926,IF($J$9=43,'Jeunes Plants'!AB926,IF($J$9=44,'Jeunes Plants'!AC926,IF($J$9=45,'Jeunes Plants'!AD926,IF($J$9=46,'Jeunes Plants'!AE926,IF($J$9=47,'Jeunes Plants'!AF926,IF($J$9=48,'Jeunes Plants'!AG926,IF($J$9=49,'Jeunes Plants'!AH926,IF($J$9=50,'Jeunes Plants'!AI926,IF($J$9=51,'Jeunes Plants'!AJ926,IF($J$9=52,'Jeunes Plants'!AK926,IF($J$9=1,'Jeunes Plants'!AL926,IF($J$9=2,'Jeunes Plants'!AM926,IF($J$9=3,'Jeunes Plants'!AN926,IF($J$9=4,'Jeunes Plants'!AO926,IF($J$9=5,'Jeunes Plants'!AP926,IF($J$9=6,'Jeunes Plants'!AQ926,IF($J$9=7,'Jeunes Plants'!AR926,IF($J$9=8,'Jeunes Plants'!AS926,IF($J$9=9,'Jeunes Plants'!AT926,IF($J$9=10,'Jeunes Plants'!AU926,IF($J$9=11,'Jeunes Plants'!AV926,IF($J$9=12,'Jeunes Plants'!AW926,IF($J$9=13,'Jeunes Plants'!AX926,IF($J$9=14,'Jeunes Plants'!AY926,IF($J$9=15,'Jeunes Plants'!AZ926,IF($J$9=16,'Jeunes Plants'!BA926,IF($J$9=17,'Jeunes Plants'!BB926,IF($J$9=18,'Jeunes Plants'!BC926,IF($J$9=19,'Jeunes Plants'!BD926,IF($J$9=20,'Jeunes Plants'!BE926,IF($J$9=21,'Jeunes Plants'!BF926,IF($J$9=22,'Jeunes Plants'!BG926,IF($J$9=23,'Jeunes Plants'!BH926,IF($J$9=24,'Jeunes Plants'!BI926,IF($J$9=25,'Jeunes Plants'!BJ926,IF($J$9=26,'Jeunes Plants'!BK926,IF($J$9=27,'Jeunes Plants'!BL926,IF($J$9=28,'Jeunes Plants'!BM926,IF($J$9=29,'Jeunes Plants'!BN926,IF($J$9=30,'Jeunes Plants'!BO926,IF($J$9=31,'Jeunes Plants'!BP926,IF($J$9=32,'Jeunes Plants'!BQ926,IF($J$9=33,'Jeunes Plants'!BR926,IF($J$9=34,'Jeunes Plants'!BS926,IF($J$9=35,'Jeunes Plants'!B12829,))))))))))))))))))))))))))))))))))))))))))))))))))))</f>
        <v>0</v>
      </c>
      <c r="K1253" s="103" t="str">
        <f>IF('Jeunes Plants'!R926=0,"","Erreur")</f>
        <v/>
      </c>
    </row>
    <row r="1254" spans="1:11" x14ac:dyDescent="0.25">
      <c r="A1254" s="103">
        <f>IF('Jeunes Plants'!A927&lt;&gt;"",'Jeunes Plants'!A927,"")</f>
        <v>2321</v>
      </c>
      <c r="B1254" s="103" t="str">
        <f>IF('Jeunes Plants'!L927&lt;&gt;"",'Jeunes Plants'!L927,"")</f>
        <v>S7</v>
      </c>
      <c r="C1254" s="107" t="str">
        <f>IF('Jeunes Plants'!B927&lt;&gt;"",'Jeunes Plants'!B927,"")</f>
        <v>VERVEINE VIVACE</v>
      </c>
      <c r="D1254" s="107" t="str">
        <f>IF('Jeunes Plants'!C927&lt;&gt;"",'Jeunes Plants'!C927,"")</f>
        <v>Cléopatre Blanc</v>
      </c>
      <c r="E1254" s="103">
        <f>IF('Jeunes Plants'!H927&lt;&gt;"",'Jeunes Plants'!H927,"")</f>
        <v>6</v>
      </c>
      <c r="F1254" s="103" t="str">
        <f>IF('Jeunes Plants'!E927&lt;&gt;"",'Jeunes Plants'!E927,"")</f>
        <v>B</v>
      </c>
      <c r="G1254" s="103" t="str">
        <f>IF('Jeunes Plants'!N927&lt;&gt;"",'Jeunes Plants'!N927,"")</f>
        <v>M3</v>
      </c>
      <c r="H1254" s="103" t="str">
        <f>IF('Jeunes Plants'!I927&lt;&gt;"",'Jeunes Plants'!I927,"")</f>
        <v>C</v>
      </c>
      <c r="I1254" s="103" t="str">
        <f>IF('Jeunes Plants'!J927&lt;&gt;"",'Jeunes Plants'!J927,"")</f>
        <v/>
      </c>
      <c r="J1254" s="103">
        <f>IF($J$9=36,'Jeunes Plants'!U927,IF($J$9=37,'Jeunes Plants'!V927,IF($J$9=38,'Jeunes Plants'!W927,IF($J$9=39,'Jeunes Plants'!X927,IF($J$9=40,'Jeunes Plants'!Y927,IF($J$9=41,'Jeunes Plants'!Z927,IF($J$9=42,'Jeunes Plants'!AA927,IF($J$9=43,'Jeunes Plants'!AB927,IF($J$9=44,'Jeunes Plants'!AC927,IF($J$9=45,'Jeunes Plants'!AD927,IF($J$9=46,'Jeunes Plants'!AE927,IF($J$9=47,'Jeunes Plants'!AF927,IF($J$9=48,'Jeunes Plants'!AG927,IF($J$9=49,'Jeunes Plants'!AH927,IF($J$9=50,'Jeunes Plants'!AI927,IF($J$9=51,'Jeunes Plants'!AJ927,IF($J$9=52,'Jeunes Plants'!AK927,IF($J$9=1,'Jeunes Plants'!AL927,IF($J$9=2,'Jeunes Plants'!AM927,IF($J$9=3,'Jeunes Plants'!AN927,IF($J$9=4,'Jeunes Plants'!AO927,IF($J$9=5,'Jeunes Plants'!AP927,IF($J$9=6,'Jeunes Plants'!AQ927,IF($J$9=7,'Jeunes Plants'!AR927,IF($J$9=8,'Jeunes Plants'!AS927,IF($J$9=9,'Jeunes Plants'!AT927,IF($J$9=10,'Jeunes Plants'!AU927,IF($J$9=11,'Jeunes Plants'!AV927,IF($J$9=12,'Jeunes Plants'!AW927,IF($J$9=13,'Jeunes Plants'!AX927,IF($J$9=14,'Jeunes Plants'!AY927,IF($J$9=15,'Jeunes Plants'!AZ927,IF($J$9=16,'Jeunes Plants'!BA927,IF($J$9=17,'Jeunes Plants'!BB927,IF($J$9=18,'Jeunes Plants'!BC927,IF($J$9=19,'Jeunes Plants'!BD927,IF($J$9=20,'Jeunes Plants'!BE927,IF($J$9=21,'Jeunes Plants'!BF927,IF($J$9=22,'Jeunes Plants'!BG927,IF($J$9=23,'Jeunes Plants'!BH927,IF($J$9=24,'Jeunes Plants'!BI927,IF($J$9=25,'Jeunes Plants'!BJ927,IF($J$9=26,'Jeunes Plants'!BK927,IF($J$9=27,'Jeunes Plants'!BL927,IF($J$9=28,'Jeunes Plants'!BM927,IF($J$9=29,'Jeunes Plants'!BN927,IF($J$9=30,'Jeunes Plants'!BO927,IF($J$9=31,'Jeunes Plants'!BP927,IF($J$9=32,'Jeunes Plants'!BQ927,IF($J$9=33,'Jeunes Plants'!BR927,IF($J$9=34,'Jeunes Plants'!BS927,IF($J$9=35,'Jeunes Plants'!B12830,))))))))))))))))))))))))))))))))))))))))))))))))))))</f>
        <v>0</v>
      </c>
      <c r="K1254" s="103" t="str">
        <f>IF('Jeunes Plants'!R927=0,"","Erreur")</f>
        <v/>
      </c>
    </row>
    <row r="1255" spans="1:11" x14ac:dyDescent="0.25">
      <c r="A1255" s="103">
        <f>IF('Jeunes Plants'!A928&lt;&gt;"",'Jeunes Plants'!A928,"")</f>
        <v>327</v>
      </c>
      <c r="B1255" s="103" t="str">
        <f>IF('Jeunes Plants'!L928&lt;&gt;"",'Jeunes Plants'!L928,"")</f>
        <v>S7</v>
      </c>
      <c r="C1255" s="107" t="str">
        <f>IF('Jeunes Plants'!B928&lt;&gt;"",'Jeunes Plants'!B928,"")</f>
        <v>VERVEINE VIVACE</v>
      </c>
      <c r="D1255" s="107" t="str">
        <f>IF('Jeunes Plants'!C928&lt;&gt;"",'Jeunes Plants'!C928,"")</f>
        <v>Cléopatre Saumon</v>
      </c>
      <c r="E1255" s="103">
        <f>IF('Jeunes Plants'!H928&lt;&gt;"",'Jeunes Plants'!H928,"")</f>
        <v>6</v>
      </c>
      <c r="F1255" s="103" t="str">
        <f>IF('Jeunes Plants'!E928&lt;&gt;"",'Jeunes Plants'!E928,"")</f>
        <v>B</v>
      </c>
      <c r="G1255" s="103" t="str">
        <f>IF('Jeunes Plants'!N928&lt;&gt;"",'Jeunes Plants'!N928,"")</f>
        <v>M3</v>
      </c>
      <c r="H1255" s="103" t="str">
        <f>IF('Jeunes Plants'!I928&lt;&gt;"",'Jeunes Plants'!I928,"")</f>
        <v>C</v>
      </c>
      <c r="I1255" s="103" t="str">
        <f>IF('Jeunes Plants'!J928&lt;&gt;"",'Jeunes Plants'!J928,"")</f>
        <v/>
      </c>
      <c r="J1255" s="103">
        <f>IF($J$9=36,'Jeunes Plants'!U928,IF($J$9=37,'Jeunes Plants'!V928,IF($J$9=38,'Jeunes Plants'!W928,IF($J$9=39,'Jeunes Plants'!X928,IF($J$9=40,'Jeunes Plants'!Y928,IF($J$9=41,'Jeunes Plants'!Z928,IF($J$9=42,'Jeunes Plants'!AA928,IF($J$9=43,'Jeunes Plants'!AB928,IF($J$9=44,'Jeunes Plants'!AC928,IF($J$9=45,'Jeunes Plants'!AD928,IF($J$9=46,'Jeunes Plants'!AE928,IF($J$9=47,'Jeunes Plants'!AF928,IF($J$9=48,'Jeunes Plants'!AG928,IF($J$9=49,'Jeunes Plants'!AH928,IF($J$9=50,'Jeunes Plants'!AI928,IF($J$9=51,'Jeunes Plants'!AJ928,IF($J$9=52,'Jeunes Plants'!AK928,IF($J$9=1,'Jeunes Plants'!AL928,IF($J$9=2,'Jeunes Plants'!AM928,IF($J$9=3,'Jeunes Plants'!AN928,IF($J$9=4,'Jeunes Plants'!AO928,IF($J$9=5,'Jeunes Plants'!AP928,IF($J$9=6,'Jeunes Plants'!AQ928,IF($J$9=7,'Jeunes Plants'!AR928,IF($J$9=8,'Jeunes Plants'!AS928,IF($J$9=9,'Jeunes Plants'!AT928,IF($J$9=10,'Jeunes Plants'!AU928,IF($J$9=11,'Jeunes Plants'!AV928,IF($J$9=12,'Jeunes Plants'!AW928,IF($J$9=13,'Jeunes Plants'!AX928,IF($J$9=14,'Jeunes Plants'!AY928,IF($J$9=15,'Jeunes Plants'!AZ928,IF($J$9=16,'Jeunes Plants'!BA928,IF($J$9=17,'Jeunes Plants'!BB928,IF($J$9=18,'Jeunes Plants'!BC928,IF($J$9=19,'Jeunes Plants'!BD928,IF($J$9=20,'Jeunes Plants'!BE928,IF($J$9=21,'Jeunes Plants'!BF928,IF($J$9=22,'Jeunes Plants'!BG928,IF($J$9=23,'Jeunes Plants'!BH928,IF($J$9=24,'Jeunes Plants'!BI928,IF($J$9=25,'Jeunes Plants'!BJ928,IF($J$9=26,'Jeunes Plants'!BK928,IF($J$9=27,'Jeunes Plants'!BL928,IF($J$9=28,'Jeunes Plants'!BM928,IF($J$9=29,'Jeunes Plants'!BN928,IF($J$9=30,'Jeunes Plants'!BO928,IF($J$9=31,'Jeunes Plants'!BP928,IF($J$9=32,'Jeunes Plants'!BQ928,IF($J$9=33,'Jeunes Plants'!BR928,IF($J$9=34,'Jeunes Plants'!BS928,IF($J$9=35,'Jeunes Plants'!B12831,))))))))))))))))))))))))))))))))))))))))))))))))))))</f>
        <v>0</v>
      </c>
      <c r="K1255" s="103" t="str">
        <f>IF('Jeunes Plants'!R928=0,"","Erreur")</f>
        <v/>
      </c>
    </row>
    <row r="1256" spans="1:11" x14ac:dyDescent="0.25">
      <c r="A1256" s="103">
        <f>IF('Jeunes Plants'!A929&lt;&gt;"",'Jeunes Plants'!A929,"")</f>
        <v>1544</v>
      </c>
      <c r="B1256" s="103" t="str">
        <f>IF('Jeunes Plants'!L929&lt;&gt;"",'Jeunes Plants'!L929,"")</f>
        <v>S7</v>
      </c>
      <c r="C1256" s="107" t="str">
        <f>IF('Jeunes Plants'!B929&lt;&gt;"",'Jeunes Plants'!B929,"")</f>
        <v>VERVEINE VIVACE</v>
      </c>
      <c r="D1256" s="107" t="str">
        <f>IF('Jeunes Plants'!C929&lt;&gt;"",'Jeunes Plants'!C929,"")</f>
        <v xml:space="preserve">Scarlett </v>
      </c>
      <c r="E1256" s="103">
        <f>IF('Jeunes Plants'!H929&lt;&gt;"",'Jeunes Plants'!H929,"")</f>
        <v>6</v>
      </c>
      <c r="F1256" s="103" t="str">
        <f>IF('Jeunes Plants'!E929&lt;&gt;"",'Jeunes Plants'!E929,"")</f>
        <v>B</v>
      </c>
      <c r="G1256" s="103" t="str">
        <f>IF('Jeunes Plants'!N929&lt;&gt;"",'Jeunes Plants'!N929,"")</f>
        <v>M3</v>
      </c>
      <c r="H1256" s="103" t="str">
        <f>IF('Jeunes Plants'!I929&lt;&gt;"",'Jeunes Plants'!I929,"")</f>
        <v>C</v>
      </c>
      <c r="I1256" s="103" t="str">
        <f>IF('Jeunes Plants'!J929&lt;&gt;"",'Jeunes Plants'!J929,"")</f>
        <v/>
      </c>
      <c r="J1256" s="103">
        <f>IF($J$9=36,'Jeunes Plants'!U929,IF($J$9=37,'Jeunes Plants'!V929,IF($J$9=38,'Jeunes Plants'!W929,IF($J$9=39,'Jeunes Plants'!X929,IF($J$9=40,'Jeunes Plants'!Y929,IF($J$9=41,'Jeunes Plants'!Z929,IF($J$9=42,'Jeunes Plants'!AA929,IF($J$9=43,'Jeunes Plants'!AB929,IF($J$9=44,'Jeunes Plants'!AC929,IF($J$9=45,'Jeunes Plants'!AD929,IF($J$9=46,'Jeunes Plants'!AE929,IF($J$9=47,'Jeunes Plants'!AF929,IF($J$9=48,'Jeunes Plants'!AG929,IF($J$9=49,'Jeunes Plants'!AH929,IF($J$9=50,'Jeunes Plants'!AI929,IF($J$9=51,'Jeunes Plants'!AJ929,IF($J$9=52,'Jeunes Plants'!AK929,IF($J$9=1,'Jeunes Plants'!AL929,IF($J$9=2,'Jeunes Plants'!AM929,IF($J$9=3,'Jeunes Plants'!AN929,IF($J$9=4,'Jeunes Plants'!AO929,IF($J$9=5,'Jeunes Plants'!AP929,IF($J$9=6,'Jeunes Plants'!AQ929,IF($J$9=7,'Jeunes Plants'!AR929,IF($J$9=8,'Jeunes Plants'!AS929,IF($J$9=9,'Jeunes Plants'!AT929,IF($J$9=10,'Jeunes Plants'!AU929,IF($J$9=11,'Jeunes Plants'!AV929,IF($J$9=12,'Jeunes Plants'!AW929,IF($J$9=13,'Jeunes Plants'!AX929,IF($J$9=14,'Jeunes Plants'!AY929,IF($J$9=15,'Jeunes Plants'!AZ929,IF($J$9=16,'Jeunes Plants'!BA929,IF($J$9=17,'Jeunes Plants'!BB929,IF($J$9=18,'Jeunes Plants'!BC929,IF($J$9=19,'Jeunes Plants'!BD929,IF($J$9=20,'Jeunes Plants'!BE929,IF($J$9=21,'Jeunes Plants'!BF929,IF($J$9=22,'Jeunes Plants'!BG929,IF($J$9=23,'Jeunes Plants'!BH929,IF($J$9=24,'Jeunes Plants'!BI929,IF($J$9=25,'Jeunes Plants'!BJ929,IF($J$9=26,'Jeunes Plants'!BK929,IF($J$9=27,'Jeunes Plants'!BL929,IF($J$9=28,'Jeunes Plants'!BM929,IF($J$9=29,'Jeunes Plants'!BN929,IF($J$9=30,'Jeunes Plants'!BO929,IF($J$9=31,'Jeunes Plants'!BP929,IF($J$9=32,'Jeunes Plants'!BQ929,IF($J$9=33,'Jeunes Plants'!BR929,IF($J$9=34,'Jeunes Plants'!BS929,IF($J$9=35,'Jeunes Plants'!B12832,))))))))))))))))))))))))))))))))))))))))))))))))))))</f>
        <v>0</v>
      </c>
      <c r="K1256" s="103" t="str">
        <f>IF('Jeunes Plants'!R929=0,"","Erreur")</f>
        <v/>
      </c>
    </row>
    <row r="1257" spans="1:11" x14ac:dyDescent="0.25">
      <c r="A1257" s="103">
        <f>IF('Jeunes Plants'!A930&lt;&gt;"",'Jeunes Plants'!A930,"")</f>
        <v>501</v>
      </c>
      <c r="B1257" s="103" t="str">
        <f>IF('Jeunes Plants'!L930&lt;&gt;"",'Jeunes Plants'!L930,"")</f>
        <v>S7</v>
      </c>
      <c r="C1257" s="107" t="str">
        <f>IF('Jeunes Plants'!B930&lt;&gt;"",'Jeunes Plants'!B930,"")</f>
        <v>VERVEINE VIVACE</v>
      </c>
      <c r="D1257" s="107" t="str">
        <f>IF('Jeunes Plants'!C930&lt;&gt;"",'Jeunes Plants'!C930,"")</f>
        <v>Variés</v>
      </c>
      <c r="E1257" s="103">
        <f>IF('Jeunes Plants'!H930&lt;&gt;"",'Jeunes Plants'!H930,"")</f>
        <v>6</v>
      </c>
      <c r="F1257" s="103" t="str">
        <f>IF('Jeunes Plants'!E930&lt;&gt;"",'Jeunes Plants'!E930,"")</f>
        <v>B</v>
      </c>
      <c r="G1257" s="103" t="str">
        <f>IF('Jeunes Plants'!N930&lt;&gt;"",'Jeunes Plants'!N930,"")</f>
        <v>M3</v>
      </c>
      <c r="H1257" s="103" t="str">
        <f>IF('Jeunes Plants'!I930&lt;&gt;"",'Jeunes Plants'!I930,"")</f>
        <v>C</v>
      </c>
      <c r="I1257" s="103" t="str">
        <f>IF('Jeunes Plants'!J930&lt;&gt;"",'Jeunes Plants'!J930,"")</f>
        <v/>
      </c>
      <c r="J1257" s="103">
        <f>IF($J$9=36,'Jeunes Plants'!U930,IF($J$9=37,'Jeunes Plants'!V930,IF($J$9=38,'Jeunes Plants'!W930,IF($J$9=39,'Jeunes Plants'!X930,IF($J$9=40,'Jeunes Plants'!Y930,IF($J$9=41,'Jeunes Plants'!Z930,IF($J$9=42,'Jeunes Plants'!AA930,IF($J$9=43,'Jeunes Plants'!AB930,IF($J$9=44,'Jeunes Plants'!AC930,IF($J$9=45,'Jeunes Plants'!AD930,IF($J$9=46,'Jeunes Plants'!AE930,IF($J$9=47,'Jeunes Plants'!AF930,IF($J$9=48,'Jeunes Plants'!AG930,IF($J$9=49,'Jeunes Plants'!AH930,IF($J$9=50,'Jeunes Plants'!AI930,IF($J$9=51,'Jeunes Plants'!AJ930,IF($J$9=52,'Jeunes Plants'!AK930,IF($J$9=1,'Jeunes Plants'!AL930,IF($J$9=2,'Jeunes Plants'!AM930,IF($J$9=3,'Jeunes Plants'!AN930,IF($J$9=4,'Jeunes Plants'!AO930,IF($J$9=5,'Jeunes Plants'!AP930,IF($J$9=6,'Jeunes Plants'!AQ930,IF($J$9=7,'Jeunes Plants'!AR930,IF($J$9=8,'Jeunes Plants'!AS930,IF($J$9=9,'Jeunes Plants'!AT930,IF($J$9=10,'Jeunes Plants'!AU930,IF($J$9=11,'Jeunes Plants'!AV930,IF($J$9=12,'Jeunes Plants'!AW930,IF($J$9=13,'Jeunes Plants'!AX930,IF($J$9=14,'Jeunes Plants'!AY930,IF($J$9=15,'Jeunes Plants'!AZ930,IF($J$9=16,'Jeunes Plants'!BA930,IF($J$9=17,'Jeunes Plants'!BB930,IF($J$9=18,'Jeunes Plants'!BC930,IF($J$9=19,'Jeunes Plants'!BD930,IF($J$9=20,'Jeunes Plants'!BE930,IF($J$9=21,'Jeunes Plants'!BF930,IF($J$9=22,'Jeunes Plants'!BG930,IF($J$9=23,'Jeunes Plants'!BH930,IF($J$9=24,'Jeunes Plants'!BI930,IF($J$9=25,'Jeunes Plants'!BJ930,IF($J$9=26,'Jeunes Plants'!BK930,IF($J$9=27,'Jeunes Plants'!BL930,IF($J$9=28,'Jeunes Plants'!BM930,IF($J$9=29,'Jeunes Plants'!BN930,IF($J$9=30,'Jeunes Plants'!BO930,IF($J$9=31,'Jeunes Plants'!BP930,IF($J$9=32,'Jeunes Plants'!BQ930,IF($J$9=33,'Jeunes Plants'!BR930,IF($J$9=34,'Jeunes Plants'!BS930,IF($J$9=35,'Jeunes Plants'!B12833,))))))))))))))))))))))))))))))))))))))))))))))))))))</f>
        <v>0</v>
      </c>
      <c r="K1257" s="103" t="str">
        <f>IF('Jeunes Plants'!R930=0,"","Erreur")</f>
        <v/>
      </c>
    </row>
    <row r="1258" spans="1:11" x14ac:dyDescent="0.25">
      <c r="A1258" s="450"/>
      <c r="B1258" s="450"/>
      <c r="C1258" s="451" t="s">
        <v>2000</v>
      </c>
      <c r="D1258" s="451"/>
      <c r="E1258" s="450"/>
      <c r="F1258" s="450"/>
      <c r="G1258" s="450"/>
      <c r="H1258" s="450"/>
      <c r="I1258" s="450"/>
      <c r="J1258" s="450">
        <f>SUBTOTAL(9,J1252:J1257)</f>
        <v>0</v>
      </c>
      <c r="K1258" s="450"/>
    </row>
    <row r="1259" spans="1:11" x14ac:dyDescent="0.25">
      <c r="A1259" s="103">
        <f>IF('Jeunes Plants'!A931&lt;&gt;"",'Jeunes Plants'!A931,"")</f>
        <v>1204</v>
      </c>
      <c r="B1259" s="103" t="str">
        <f>IF('Jeunes Plants'!L931&lt;&gt;"",'Jeunes Plants'!L931,"")</f>
        <v>S7</v>
      </c>
      <c r="C1259" s="107" t="str">
        <f>IF('Jeunes Plants'!B931&lt;&gt;"",'Jeunes Plants'!B931,"")</f>
        <v>VERVEINE TAPIEN</v>
      </c>
      <c r="D1259" s="107" t="str">
        <f>IF('Jeunes Plants'!C931&lt;&gt;"",'Jeunes Plants'!C931,"")</f>
        <v xml:space="preserve">Saumon </v>
      </c>
      <c r="E1259" s="103">
        <f>IF('Jeunes Plants'!H931&lt;&gt;"",'Jeunes Plants'!H931,"")</f>
        <v>6</v>
      </c>
      <c r="F1259" s="103" t="str">
        <f>IF('Jeunes Plants'!E931&lt;&gt;"",'Jeunes Plants'!E931,"")</f>
        <v>B</v>
      </c>
      <c r="G1259" s="103" t="str">
        <f>IF('Jeunes Plants'!N931&lt;&gt;"",'Jeunes Plants'!N931,"")</f>
        <v>M3</v>
      </c>
      <c r="H1259" s="103" t="str">
        <f>IF('Jeunes Plants'!I931&lt;&gt;"",'Jeunes Plants'!I931,"")</f>
        <v>C</v>
      </c>
      <c r="I1259" s="103">
        <f>IF('Jeunes Plants'!J931&lt;&gt;"",'Jeunes Plants'!J931,"")</f>
        <v>0.05</v>
      </c>
      <c r="J1259" s="103">
        <f>IF($J$9=36,'Jeunes Plants'!U931,IF($J$9=37,'Jeunes Plants'!V931,IF($J$9=38,'Jeunes Plants'!W931,IF($J$9=39,'Jeunes Plants'!X931,IF($J$9=40,'Jeunes Plants'!Y931,IF($J$9=41,'Jeunes Plants'!Z931,IF($J$9=42,'Jeunes Plants'!AA931,IF($J$9=43,'Jeunes Plants'!AB931,IF($J$9=44,'Jeunes Plants'!AC931,IF($J$9=45,'Jeunes Plants'!AD931,IF($J$9=46,'Jeunes Plants'!AE931,IF($J$9=47,'Jeunes Plants'!AF931,IF($J$9=48,'Jeunes Plants'!AG931,IF($J$9=49,'Jeunes Plants'!AH931,IF($J$9=50,'Jeunes Plants'!AI931,IF($J$9=51,'Jeunes Plants'!AJ931,IF($J$9=52,'Jeunes Plants'!AK931,IF($J$9=1,'Jeunes Plants'!AL931,IF($J$9=2,'Jeunes Plants'!AM931,IF($J$9=3,'Jeunes Plants'!AN931,IF($J$9=4,'Jeunes Plants'!AO931,IF($J$9=5,'Jeunes Plants'!AP931,IF($J$9=6,'Jeunes Plants'!AQ931,IF($J$9=7,'Jeunes Plants'!AR931,IF($J$9=8,'Jeunes Plants'!AS931,IF($J$9=9,'Jeunes Plants'!AT931,IF($J$9=10,'Jeunes Plants'!AU931,IF($J$9=11,'Jeunes Plants'!AV931,IF($J$9=12,'Jeunes Plants'!AW931,IF($J$9=13,'Jeunes Plants'!AX931,IF($J$9=14,'Jeunes Plants'!AY931,IF($J$9=15,'Jeunes Plants'!AZ931,IF($J$9=16,'Jeunes Plants'!BA931,IF($J$9=17,'Jeunes Plants'!BB931,IF($J$9=18,'Jeunes Plants'!BC931,IF($J$9=19,'Jeunes Plants'!BD931,IF($J$9=20,'Jeunes Plants'!BE931,IF($J$9=21,'Jeunes Plants'!BF931,IF($J$9=22,'Jeunes Plants'!BG931,IF($J$9=23,'Jeunes Plants'!BH931,IF($J$9=24,'Jeunes Plants'!BI931,IF($J$9=25,'Jeunes Plants'!BJ931,IF($J$9=26,'Jeunes Plants'!BK931,IF($J$9=27,'Jeunes Plants'!BL931,IF($J$9=28,'Jeunes Plants'!BM931,IF($J$9=29,'Jeunes Plants'!BN931,IF($J$9=30,'Jeunes Plants'!BO931,IF($J$9=31,'Jeunes Plants'!BP931,IF($J$9=32,'Jeunes Plants'!BQ931,IF($J$9=33,'Jeunes Plants'!BR931,IF($J$9=34,'Jeunes Plants'!BS931,IF($J$9=35,'Jeunes Plants'!B12834,))))))))))))))))))))))))))))))))))))))))))))))))))))</f>
        <v>0</v>
      </c>
      <c r="K1259" s="103" t="str">
        <f>IF('Jeunes Plants'!R931=0,"","Erreur")</f>
        <v/>
      </c>
    </row>
    <row r="1260" spans="1:11" x14ac:dyDescent="0.25">
      <c r="A1260" s="103">
        <f>IF('Jeunes Plants'!A932&lt;&gt;"",'Jeunes Plants'!A932,"")</f>
        <v>2668</v>
      </c>
      <c r="B1260" s="103" t="str">
        <f>IF('Jeunes Plants'!L932&lt;&gt;"",'Jeunes Plants'!L932,"")</f>
        <v>S7</v>
      </c>
      <c r="C1260" s="107" t="str">
        <f>IF('Jeunes Plants'!B932&lt;&gt;"",'Jeunes Plants'!B932,"")</f>
        <v>VERVEINE TAPIEN</v>
      </c>
      <c r="D1260" s="107" t="str">
        <f>IF('Jeunes Plants'!C932&lt;&gt;"",'Jeunes Plants'!C932,"")</f>
        <v>Sky blue</v>
      </c>
      <c r="E1260" s="103">
        <f>IF('Jeunes Plants'!H932&lt;&gt;"",'Jeunes Plants'!H932,"")</f>
        <v>6</v>
      </c>
      <c r="F1260" s="103" t="str">
        <f>IF('Jeunes Plants'!E932&lt;&gt;"",'Jeunes Plants'!E932,"")</f>
        <v>B</v>
      </c>
      <c r="G1260" s="103" t="str">
        <f>IF('Jeunes Plants'!N932&lt;&gt;"",'Jeunes Plants'!N932,"")</f>
        <v>M3</v>
      </c>
      <c r="H1260" s="103" t="str">
        <f>IF('Jeunes Plants'!I932&lt;&gt;"",'Jeunes Plants'!I932,"")</f>
        <v>C</v>
      </c>
      <c r="I1260" s="103">
        <f>IF('Jeunes Plants'!J932&lt;&gt;"",'Jeunes Plants'!J932,"")</f>
        <v>0.05</v>
      </c>
      <c r="J1260" s="103">
        <f>IF($J$9=36,'Jeunes Plants'!U932,IF($J$9=37,'Jeunes Plants'!V932,IF($J$9=38,'Jeunes Plants'!W932,IF($J$9=39,'Jeunes Plants'!X932,IF($J$9=40,'Jeunes Plants'!Y932,IF($J$9=41,'Jeunes Plants'!Z932,IF($J$9=42,'Jeunes Plants'!AA932,IF($J$9=43,'Jeunes Plants'!AB932,IF($J$9=44,'Jeunes Plants'!AC932,IF($J$9=45,'Jeunes Plants'!AD932,IF($J$9=46,'Jeunes Plants'!AE932,IF($J$9=47,'Jeunes Plants'!AF932,IF($J$9=48,'Jeunes Plants'!AG932,IF($J$9=49,'Jeunes Plants'!AH932,IF($J$9=50,'Jeunes Plants'!AI932,IF($J$9=51,'Jeunes Plants'!AJ932,IF($J$9=52,'Jeunes Plants'!AK932,IF($J$9=1,'Jeunes Plants'!AL932,IF($J$9=2,'Jeunes Plants'!AM932,IF($J$9=3,'Jeunes Plants'!AN932,IF($J$9=4,'Jeunes Plants'!AO932,IF($J$9=5,'Jeunes Plants'!AP932,IF($J$9=6,'Jeunes Plants'!AQ932,IF($J$9=7,'Jeunes Plants'!AR932,IF($J$9=8,'Jeunes Plants'!AS932,IF($J$9=9,'Jeunes Plants'!AT932,IF($J$9=10,'Jeunes Plants'!AU932,IF($J$9=11,'Jeunes Plants'!AV932,IF($J$9=12,'Jeunes Plants'!AW932,IF($J$9=13,'Jeunes Plants'!AX932,IF($J$9=14,'Jeunes Plants'!AY932,IF($J$9=15,'Jeunes Plants'!AZ932,IF($J$9=16,'Jeunes Plants'!BA932,IF($J$9=17,'Jeunes Plants'!BB932,IF($J$9=18,'Jeunes Plants'!BC932,IF($J$9=19,'Jeunes Plants'!BD932,IF($J$9=20,'Jeunes Plants'!BE932,IF($J$9=21,'Jeunes Plants'!BF932,IF($J$9=22,'Jeunes Plants'!BG932,IF($J$9=23,'Jeunes Plants'!BH932,IF($J$9=24,'Jeunes Plants'!BI932,IF($J$9=25,'Jeunes Plants'!BJ932,IF($J$9=26,'Jeunes Plants'!BK932,IF($J$9=27,'Jeunes Plants'!BL932,IF($J$9=28,'Jeunes Plants'!BM932,IF($J$9=29,'Jeunes Plants'!BN932,IF($J$9=30,'Jeunes Plants'!BO932,IF($J$9=31,'Jeunes Plants'!BP932,IF($J$9=32,'Jeunes Plants'!BQ932,IF($J$9=33,'Jeunes Plants'!BR932,IF($J$9=34,'Jeunes Plants'!BS932,IF($J$9=35,'Jeunes Plants'!B12835,))))))))))))))))))))))))))))))))))))))))))))))))))))</f>
        <v>0</v>
      </c>
      <c r="K1260" s="103" t="str">
        <f>IF('Jeunes Plants'!R932=0,"","Erreur")</f>
        <v/>
      </c>
    </row>
    <row r="1261" spans="1:11" x14ac:dyDescent="0.25">
      <c r="A1261" s="103">
        <f>IF('Jeunes Plants'!A933&lt;&gt;"",'Jeunes Plants'!A933,"")</f>
        <v>1203</v>
      </c>
      <c r="B1261" s="103" t="str">
        <f>IF('Jeunes Plants'!L933&lt;&gt;"",'Jeunes Plants'!L933,"")</f>
        <v>S7</v>
      </c>
      <c r="C1261" s="107" t="str">
        <f>IF('Jeunes Plants'!B933&lt;&gt;"",'Jeunes Plants'!B933,"")</f>
        <v>VERVEINE TAPIEN</v>
      </c>
      <c r="D1261" s="107" t="str">
        <f>IF('Jeunes Plants'!C933&lt;&gt;"",'Jeunes Plants'!C933,"")</f>
        <v xml:space="preserve">Violet </v>
      </c>
      <c r="E1261" s="103">
        <f>IF('Jeunes Plants'!H933&lt;&gt;"",'Jeunes Plants'!H933,"")</f>
        <v>6</v>
      </c>
      <c r="F1261" s="103" t="str">
        <f>IF('Jeunes Plants'!E933&lt;&gt;"",'Jeunes Plants'!E933,"")</f>
        <v>B</v>
      </c>
      <c r="G1261" s="103" t="str">
        <f>IF('Jeunes Plants'!N933&lt;&gt;"",'Jeunes Plants'!N933,"")</f>
        <v>M3</v>
      </c>
      <c r="H1261" s="103" t="str">
        <f>IF('Jeunes Plants'!I933&lt;&gt;"",'Jeunes Plants'!I933,"")</f>
        <v>C</v>
      </c>
      <c r="I1261" s="103">
        <f>IF('Jeunes Plants'!J933&lt;&gt;"",'Jeunes Plants'!J933,"")</f>
        <v>0.05</v>
      </c>
      <c r="J1261" s="103">
        <f>IF($J$9=36,'Jeunes Plants'!U933,IF($J$9=37,'Jeunes Plants'!V933,IF($J$9=38,'Jeunes Plants'!W933,IF($J$9=39,'Jeunes Plants'!X933,IF($J$9=40,'Jeunes Plants'!Y933,IF($J$9=41,'Jeunes Plants'!Z933,IF($J$9=42,'Jeunes Plants'!AA933,IF($J$9=43,'Jeunes Plants'!AB933,IF($J$9=44,'Jeunes Plants'!AC933,IF($J$9=45,'Jeunes Plants'!AD933,IF($J$9=46,'Jeunes Plants'!AE933,IF($J$9=47,'Jeunes Plants'!AF933,IF($J$9=48,'Jeunes Plants'!AG933,IF($J$9=49,'Jeunes Plants'!AH933,IF($J$9=50,'Jeunes Plants'!AI933,IF($J$9=51,'Jeunes Plants'!AJ933,IF($J$9=52,'Jeunes Plants'!AK933,IF($J$9=1,'Jeunes Plants'!AL933,IF($J$9=2,'Jeunes Plants'!AM933,IF($J$9=3,'Jeunes Plants'!AN933,IF($J$9=4,'Jeunes Plants'!AO933,IF($J$9=5,'Jeunes Plants'!AP933,IF($J$9=6,'Jeunes Plants'!AQ933,IF($J$9=7,'Jeunes Plants'!AR933,IF($J$9=8,'Jeunes Plants'!AS933,IF($J$9=9,'Jeunes Plants'!AT933,IF($J$9=10,'Jeunes Plants'!AU933,IF($J$9=11,'Jeunes Plants'!AV933,IF($J$9=12,'Jeunes Plants'!AW933,IF($J$9=13,'Jeunes Plants'!AX933,IF($J$9=14,'Jeunes Plants'!AY933,IF($J$9=15,'Jeunes Plants'!AZ933,IF($J$9=16,'Jeunes Plants'!BA933,IF($J$9=17,'Jeunes Plants'!BB933,IF($J$9=18,'Jeunes Plants'!BC933,IF($J$9=19,'Jeunes Plants'!BD933,IF($J$9=20,'Jeunes Plants'!BE933,IF($J$9=21,'Jeunes Plants'!BF933,IF($J$9=22,'Jeunes Plants'!BG933,IF($J$9=23,'Jeunes Plants'!BH933,IF($J$9=24,'Jeunes Plants'!BI933,IF($J$9=25,'Jeunes Plants'!BJ933,IF($J$9=26,'Jeunes Plants'!BK933,IF($J$9=27,'Jeunes Plants'!BL933,IF($J$9=28,'Jeunes Plants'!BM933,IF($J$9=29,'Jeunes Plants'!BN933,IF($J$9=30,'Jeunes Plants'!BO933,IF($J$9=31,'Jeunes Plants'!BP933,IF($J$9=32,'Jeunes Plants'!BQ933,IF($J$9=33,'Jeunes Plants'!BR933,IF($J$9=34,'Jeunes Plants'!BS933,IF($J$9=35,'Jeunes Plants'!B12836,))))))))))))))))))))))))))))))))))))))))))))))))))))</f>
        <v>0</v>
      </c>
      <c r="K1261" s="103" t="str">
        <f>IF('Jeunes Plants'!R933=0,"","Erreur")</f>
        <v/>
      </c>
    </row>
    <row r="1262" spans="1:11" x14ac:dyDescent="0.25">
      <c r="A1262" s="450"/>
      <c r="B1262" s="450"/>
      <c r="C1262" s="451" t="s">
        <v>2001</v>
      </c>
      <c r="D1262" s="451"/>
      <c r="E1262" s="450"/>
      <c r="F1262" s="450"/>
      <c r="G1262" s="450"/>
      <c r="H1262" s="450"/>
      <c r="I1262" s="450"/>
      <c r="J1262" s="450">
        <f>SUBTOTAL(9,J1259:J1261)</f>
        <v>0</v>
      </c>
      <c r="K1262" s="450"/>
    </row>
    <row r="1263" spans="1:11" x14ac:dyDescent="0.25">
      <c r="A1263" s="103">
        <f>IF('Jeunes Plants'!A934&lt;&gt;"",'Jeunes Plants'!A934,"")</f>
        <v>15154</v>
      </c>
      <c r="B1263" s="103" t="str">
        <f>IF('Jeunes Plants'!L934&lt;&gt;"",'Jeunes Plants'!L934,"")</f>
        <v>S7</v>
      </c>
      <c r="C1263" s="107" t="str">
        <f>IF('Jeunes Plants'!B934&lt;&gt;"",'Jeunes Plants'!B934,"")</f>
        <v>VERVEINE ESTRELLA</v>
      </c>
      <c r="D1263" s="107" t="str">
        <f>IF('Jeunes Plants'!C934&lt;&gt;"",'Jeunes Plants'!C934,"")</f>
        <v xml:space="preserve">Lobsterfest </v>
      </c>
      <c r="E1263" s="103">
        <f>IF('Jeunes Plants'!H934&lt;&gt;"",'Jeunes Plants'!H934,"")</f>
        <v>6</v>
      </c>
      <c r="F1263" s="103" t="str">
        <f>IF('Jeunes Plants'!E934&lt;&gt;"",'Jeunes Plants'!E934,"")</f>
        <v>B</v>
      </c>
      <c r="G1263" s="103" t="str">
        <f>IF('Jeunes Plants'!N934&lt;&gt;"",'Jeunes Plants'!N934,"")</f>
        <v>M3</v>
      </c>
      <c r="H1263" s="103" t="str">
        <f>IF('Jeunes Plants'!I934&lt;&gt;"",'Jeunes Plants'!I934,"")</f>
        <v>C</v>
      </c>
      <c r="I1263" s="103">
        <f>IF('Jeunes Plants'!J934&lt;&gt;"",'Jeunes Plants'!J934,"")</f>
        <v>4.1000000000000002E-2</v>
      </c>
      <c r="J1263" s="103">
        <f>IF($J$9=36,'Jeunes Plants'!U934,IF($J$9=37,'Jeunes Plants'!V934,IF($J$9=38,'Jeunes Plants'!W934,IF($J$9=39,'Jeunes Plants'!X934,IF($J$9=40,'Jeunes Plants'!Y934,IF($J$9=41,'Jeunes Plants'!Z934,IF($J$9=42,'Jeunes Plants'!AA934,IF($J$9=43,'Jeunes Plants'!AB934,IF($J$9=44,'Jeunes Plants'!AC934,IF($J$9=45,'Jeunes Plants'!AD934,IF($J$9=46,'Jeunes Plants'!AE934,IF($J$9=47,'Jeunes Plants'!AF934,IF($J$9=48,'Jeunes Plants'!AG934,IF($J$9=49,'Jeunes Plants'!AH934,IF($J$9=50,'Jeunes Plants'!AI934,IF($J$9=51,'Jeunes Plants'!AJ934,IF($J$9=52,'Jeunes Plants'!AK934,IF($J$9=1,'Jeunes Plants'!AL934,IF($J$9=2,'Jeunes Plants'!AM934,IF($J$9=3,'Jeunes Plants'!AN934,IF($J$9=4,'Jeunes Plants'!AO934,IF($J$9=5,'Jeunes Plants'!AP934,IF($J$9=6,'Jeunes Plants'!AQ934,IF($J$9=7,'Jeunes Plants'!AR934,IF($J$9=8,'Jeunes Plants'!AS934,IF($J$9=9,'Jeunes Plants'!AT934,IF($J$9=10,'Jeunes Plants'!AU934,IF($J$9=11,'Jeunes Plants'!AV934,IF($J$9=12,'Jeunes Plants'!AW934,IF($J$9=13,'Jeunes Plants'!AX934,IF($J$9=14,'Jeunes Plants'!AY934,IF($J$9=15,'Jeunes Plants'!AZ934,IF($J$9=16,'Jeunes Plants'!BA934,IF($J$9=17,'Jeunes Plants'!BB934,IF($J$9=18,'Jeunes Plants'!BC934,IF($J$9=19,'Jeunes Plants'!BD934,IF($J$9=20,'Jeunes Plants'!BE934,IF($J$9=21,'Jeunes Plants'!BF934,IF($J$9=22,'Jeunes Plants'!BG934,IF($J$9=23,'Jeunes Plants'!BH934,IF($J$9=24,'Jeunes Plants'!BI934,IF($J$9=25,'Jeunes Plants'!BJ934,IF($J$9=26,'Jeunes Plants'!BK934,IF($J$9=27,'Jeunes Plants'!BL934,IF($J$9=28,'Jeunes Plants'!BM934,IF($J$9=29,'Jeunes Plants'!BN934,IF($J$9=30,'Jeunes Plants'!BO934,IF($J$9=31,'Jeunes Plants'!BP934,IF($J$9=32,'Jeunes Plants'!BQ934,IF($J$9=33,'Jeunes Plants'!BR934,IF($J$9=34,'Jeunes Plants'!BS934,IF($J$9=35,'Jeunes Plants'!B12837,))))))))))))))))))))))))))))))))))))))))))))))))))))</f>
        <v>0</v>
      </c>
      <c r="K1263" s="103" t="str">
        <f>IF('Jeunes Plants'!R934=0,"","Erreur")</f>
        <v/>
      </c>
    </row>
    <row r="1264" spans="1:11" x14ac:dyDescent="0.25">
      <c r="A1264" s="103">
        <f>IF('Jeunes Plants'!A935&lt;&gt;"",'Jeunes Plants'!A935,"")</f>
        <v>15157</v>
      </c>
      <c r="B1264" s="103" t="str">
        <f>IF('Jeunes Plants'!L935&lt;&gt;"",'Jeunes Plants'!L935,"")</f>
        <v>S7</v>
      </c>
      <c r="C1264" s="107" t="str">
        <f>IF('Jeunes Plants'!B935&lt;&gt;"",'Jeunes Plants'!B935,"")</f>
        <v>VERVEINE ESTRELLA</v>
      </c>
      <c r="D1264" s="107" t="str">
        <f>IF('Jeunes Plants'!C935&lt;&gt;"",'Jeunes Plants'!C935,"")</f>
        <v xml:space="preserve">Voodoo Burgundy Star </v>
      </c>
      <c r="E1264" s="103">
        <f>IF('Jeunes Plants'!H935&lt;&gt;"",'Jeunes Plants'!H935,"")</f>
        <v>6</v>
      </c>
      <c r="F1264" s="103" t="str">
        <f>IF('Jeunes Plants'!E935&lt;&gt;"",'Jeunes Plants'!E935,"")</f>
        <v>B</v>
      </c>
      <c r="G1264" s="103" t="str">
        <f>IF('Jeunes Plants'!N935&lt;&gt;"",'Jeunes Plants'!N935,"")</f>
        <v>M3</v>
      </c>
      <c r="H1264" s="103" t="str">
        <f>IF('Jeunes Plants'!I935&lt;&gt;"",'Jeunes Plants'!I935,"")</f>
        <v>C</v>
      </c>
      <c r="I1264" s="103">
        <f>IF('Jeunes Plants'!J935&lt;&gt;"",'Jeunes Plants'!J935,"")</f>
        <v>0.05</v>
      </c>
      <c r="J1264" s="103">
        <f>IF($J$9=36,'Jeunes Plants'!U935,IF($J$9=37,'Jeunes Plants'!V935,IF($J$9=38,'Jeunes Plants'!W935,IF($J$9=39,'Jeunes Plants'!X935,IF($J$9=40,'Jeunes Plants'!Y935,IF($J$9=41,'Jeunes Plants'!Z935,IF($J$9=42,'Jeunes Plants'!AA935,IF($J$9=43,'Jeunes Plants'!AB935,IF($J$9=44,'Jeunes Plants'!AC935,IF($J$9=45,'Jeunes Plants'!AD935,IF($J$9=46,'Jeunes Plants'!AE935,IF($J$9=47,'Jeunes Plants'!AF935,IF($J$9=48,'Jeunes Plants'!AG935,IF($J$9=49,'Jeunes Plants'!AH935,IF($J$9=50,'Jeunes Plants'!AI935,IF($J$9=51,'Jeunes Plants'!AJ935,IF($J$9=52,'Jeunes Plants'!AK935,IF($J$9=1,'Jeunes Plants'!AL935,IF($J$9=2,'Jeunes Plants'!AM935,IF($J$9=3,'Jeunes Plants'!AN935,IF($J$9=4,'Jeunes Plants'!AO935,IF($J$9=5,'Jeunes Plants'!AP935,IF($J$9=6,'Jeunes Plants'!AQ935,IF($J$9=7,'Jeunes Plants'!AR935,IF($J$9=8,'Jeunes Plants'!AS935,IF($J$9=9,'Jeunes Plants'!AT935,IF($J$9=10,'Jeunes Plants'!AU935,IF($J$9=11,'Jeunes Plants'!AV935,IF($J$9=12,'Jeunes Plants'!AW935,IF($J$9=13,'Jeunes Plants'!AX935,IF($J$9=14,'Jeunes Plants'!AY935,IF($J$9=15,'Jeunes Plants'!AZ935,IF($J$9=16,'Jeunes Plants'!BA935,IF($J$9=17,'Jeunes Plants'!BB935,IF($J$9=18,'Jeunes Plants'!BC935,IF($J$9=19,'Jeunes Plants'!BD935,IF($J$9=20,'Jeunes Plants'!BE935,IF($J$9=21,'Jeunes Plants'!BF935,IF($J$9=22,'Jeunes Plants'!BG935,IF($J$9=23,'Jeunes Plants'!BH935,IF($J$9=24,'Jeunes Plants'!BI935,IF($J$9=25,'Jeunes Plants'!BJ935,IF($J$9=26,'Jeunes Plants'!BK935,IF($J$9=27,'Jeunes Plants'!BL935,IF($J$9=28,'Jeunes Plants'!BM935,IF($J$9=29,'Jeunes Plants'!BN935,IF($J$9=30,'Jeunes Plants'!BO935,IF($J$9=31,'Jeunes Plants'!BP935,IF($J$9=32,'Jeunes Plants'!BQ935,IF($J$9=33,'Jeunes Plants'!BR935,IF($J$9=34,'Jeunes Plants'!BS935,IF($J$9=35,'Jeunes Plants'!B12838,))))))))))))))))))))))))))))))))))))))))))))))))))))</f>
        <v>0</v>
      </c>
      <c r="K1264" s="103" t="str">
        <f>IF('Jeunes Plants'!R935=0,"","Erreur")</f>
        <v/>
      </c>
    </row>
    <row r="1265" spans="1:11" x14ac:dyDescent="0.25">
      <c r="A1265" s="103">
        <f>IF('Jeunes Plants'!A936&lt;&gt;"",'Jeunes Plants'!A936,"")</f>
        <v>11631</v>
      </c>
      <c r="B1265" s="103" t="str">
        <f>IF('Jeunes Plants'!L936&lt;&gt;"",'Jeunes Plants'!L936,"")</f>
        <v>S7</v>
      </c>
      <c r="C1265" s="107" t="str">
        <f>IF('Jeunes Plants'!B936&lt;&gt;"",'Jeunes Plants'!B936,"")</f>
        <v>VERVEINE ESTRELLA</v>
      </c>
      <c r="D1265" s="107" t="str">
        <f>IF('Jeunes Plants'!C936&lt;&gt;"",'Jeunes Plants'!C936,"")</f>
        <v xml:space="preserve">Voodoo Pink Star </v>
      </c>
      <c r="E1265" s="103">
        <f>IF('Jeunes Plants'!H936&lt;&gt;"",'Jeunes Plants'!H936,"")</f>
        <v>6</v>
      </c>
      <c r="F1265" s="103" t="str">
        <f>IF('Jeunes Plants'!E936&lt;&gt;"",'Jeunes Plants'!E936,"")</f>
        <v>B</v>
      </c>
      <c r="G1265" s="103" t="str">
        <f>IF('Jeunes Plants'!N936&lt;&gt;"",'Jeunes Plants'!N936,"")</f>
        <v>M3</v>
      </c>
      <c r="H1265" s="103" t="str">
        <f>IF('Jeunes Plants'!I936&lt;&gt;"",'Jeunes Plants'!I936,"")</f>
        <v>C</v>
      </c>
      <c r="I1265" s="103">
        <f>IF('Jeunes Plants'!J936&lt;&gt;"",'Jeunes Plants'!J936,"")</f>
        <v>0.05</v>
      </c>
      <c r="J1265" s="103">
        <f>IF($J$9=36,'Jeunes Plants'!U936,IF($J$9=37,'Jeunes Plants'!V936,IF($J$9=38,'Jeunes Plants'!W936,IF($J$9=39,'Jeunes Plants'!X936,IF($J$9=40,'Jeunes Plants'!Y936,IF($J$9=41,'Jeunes Plants'!Z936,IF($J$9=42,'Jeunes Plants'!AA936,IF($J$9=43,'Jeunes Plants'!AB936,IF($J$9=44,'Jeunes Plants'!AC936,IF($J$9=45,'Jeunes Plants'!AD936,IF($J$9=46,'Jeunes Plants'!AE936,IF($J$9=47,'Jeunes Plants'!AF936,IF($J$9=48,'Jeunes Plants'!AG936,IF($J$9=49,'Jeunes Plants'!AH936,IF($J$9=50,'Jeunes Plants'!AI936,IF($J$9=51,'Jeunes Plants'!AJ936,IF($J$9=52,'Jeunes Plants'!AK936,IF($J$9=1,'Jeunes Plants'!AL936,IF($J$9=2,'Jeunes Plants'!AM936,IF($J$9=3,'Jeunes Plants'!AN936,IF($J$9=4,'Jeunes Plants'!AO936,IF($J$9=5,'Jeunes Plants'!AP936,IF($J$9=6,'Jeunes Plants'!AQ936,IF($J$9=7,'Jeunes Plants'!AR936,IF($J$9=8,'Jeunes Plants'!AS936,IF($J$9=9,'Jeunes Plants'!AT936,IF($J$9=10,'Jeunes Plants'!AU936,IF($J$9=11,'Jeunes Plants'!AV936,IF($J$9=12,'Jeunes Plants'!AW936,IF($J$9=13,'Jeunes Plants'!AX936,IF($J$9=14,'Jeunes Plants'!AY936,IF($J$9=15,'Jeunes Plants'!AZ936,IF($J$9=16,'Jeunes Plants'!BA936,IF($J$9=17,'Jeunes Plants'!BB936,IF($J$9=18,'Jeunes Plants'!BC936,IF($J$9=19,'Jeunes Plants'!BD936,IF($J$9=20,'Jeunes Plants'!BE936,IF($J$9=21,'Jeunes Plants'!BF936,IF($J$9=22,'Jeunes Plants'!BG936,IF($J$9=23,'Jeunes Plants'!BH936,IF($J$9=24,'Jeunes Plants'!BI936,IF($J$9=25,'Jeunes Plants'!BJ936,IF($J$9=26,'Jeunes Plants'!BK936,IF($J$9=27,'Jeunes Plants'!BL936,IF($J$9=28,'Jeunes Plants'!BM936,IF($J$9=29,'Jeunes Plants'!BN936,IF($J$9=30,'Jeunes Plants'!BO936,IF($J$9=31,'Jeunes Plants'!BP936,IF($J$9=32,'Jeunes Plants'!BQ936,IF($J$9=33,'Jeunes Plants'!BR936,IF($J$9=34,'Jeunes Plants'!BS936,IF($J$9=35,'Jeunes Plants'!B12839,))))))))))))))))))))))))))))))))))))))))))))))))))))</f>
        <v>0</v>
      </c>
      <c r="K1265" s="103" t="str">
        <f>IF('Jeunes Plants'!R936=0,"","Erreur")</f>
        <v/>
      </c>
    </row>
    <row r="1266" spans="1:11" x14ac:dyDescent="0.25">
      <c r="A1266" s="103">
        <f>IF('Jeunes Plants'!A937&lt;&gt;"",'Jeunes Plants'!A937,"")</f>
        <v>11380</v>
      </c>
      <c r="B1266" s="103" t="str">
        <f>IF('Jeunes Plants'!L937&lt;&gt;"",'Jeunes Plants'!L937,"")</f>
        <v>S7</v>
      </c>
      <c r="C1266" s="107" t="str">
        <f>IF('Jeunes Plants'!B937&lt;&gt;"",'Jeunes Plants'!B937,"")</f>
        <v>VERVEINE ESTRELLA</v>
      </c>
      <c r="D1266" s="107" t="str">
        <f>IF('Jeunes Plants'!C937&lt;&gt;"",'Jeunes Plants'!C937,"")</f>
        <v xml:space="preserve">Voodoo Red Star </v>
      </c>
      <c r="E1266" s="103">
        <f>IF('Jeunes Plants'!H937&lt;&gt;"",'Jeunes Plants'!H937,"")</f>
        <v>6</v>
      </c>
      <c r="F1266" s="103" t="str">
        <f>IF('Jeunes Plants'!E937&lt;&gt;"",'Jeunes Plants'!E937,"")</f>
        <v>B</v>
      </c>
      <c r="G1266" s="103" t="str">
        <f>IF('Jeunes Plants'!N937&lt;&gt;"",'Jeunes Plants'!N937,"")</f>
        <v>M3</v>
      </c>
      <c r="H1266" s="103" t="str">
        <f>IF('Jeunes Plants'!I937&lt;&gt;"",'Jeunes Plants'!I937,"")</f>
        <v>C</v>
      </c>
      <c r="I1266" s="103">
        <f>IF('Jeunes Plants'!J937&lt;&gt;"",'Jeunes Plants'!J937,"")</f>
        <v>0.05</v>
      </c>
      <c r="J1266" s="103">
        <f>IF($J$9=36,'Jeunes Plants'!U937,IF($J$9=37,'Jeunes Plants'!V937,IF($J$9=38,'Jeunes Plants'!W937,IF($J$9=39,'Jeunes Plants'!X937,IF($J$9=40,'Jeunes Plants'!Y937,IF($J$9=41,'Jeunes Plants'!Z937,IF($J$9=42,'Jeunes Plants'!AA937,IF($J$9=43,'Jeunes Plants'!AB937,IF($J$9=44,'Jeunes Plants'!AC937,IF($J$9=45,'Jeunes Plants'!AD937,IF($J$9=46,'Jeunes Plants'!AE937,IF($J$9=47,'Jeunes Plants'!AF937,IF($J$9=48,'Jeunes Plants'!AG937,IF($J$9=49,'Jeunes Plants'!AH937,IF($J$9=50,'Jeunes Plants'!AI937,IF($J$9=51,'Jeunes Plants'!AJ937,IF($J$9=52,'Jeunes Plants'!AK937,IF($J$9=1,'Jeunes Plants'!AL937,IF($J$9=2,'Jeunes Plants'!AM937,IF($J$9=3,'Jeunes Plants'!AN937,IF($J$9=4,'Jeunes Plants'!AO937,IF($J$9=5,'Jeunes Plants'!AP937,IF($J$9=6,'Jeunes Plants'!AQ937,IF($J$9=7,'Jeunes Plants'!AR937,IF($J$9=8,'Jeunes Plants'!AS937,IF($J$9=9,'Jeunes Plants'!AT937,IF($J$9=10,'Jeunes Plants'!AU937,IF($J$9=11,'Jeunes Plants'!AV937,IF($J$9=12,'Jeunes Plants'!AW937,IF($J$9=13,'Jeunes Plants'!AX937,IF($J$9=14,'Jeunes Plants'!AY937,IF($J$9=15,'Jeunes Plants'!AZ937,IF($J$9=16,'Jeunes Plants'!BA937,IF($J$9=17,'Jeunes Plants'!BB937,IF($J$9=18,'Jeunes Plants'!BC937,IF($J$9=19,'Jeunes Plants'!BD937,IF($J$9=20,'Jeunes Plants'!BE937,IF($J$9=21,'Jeunes Plants'!BF937,IF($J$9=22,'Jeunes Plants'!BG937,IF($J$9=23,'Jeunes Plants'!BH937,IF($J$9=24,'Jeunes Plants'!BI937,IF($J$9=25,'Jeunes Plants'!BJ937,IF($J$9=26,'Jeunes Plants'!BK937,IF($J$9=27,'Jeunes Plants'!BL937,IF($J$9=28,'Jeunes Plants'!BM937,IF($J$9=29,'Jeunes Plants'!BN937,IF($J$9=30,'Jeunes Plants'!BO937,IF($J$9=31,'Jeunes Plants'!BP937,IF($J$9=32,'Jeunes Plants'!BQ937,IF($J$9=33,'Jeunes Plants'!BR937,IF($J$9=34,'Jeunes Plants'!BS937,IF($J$9=35,'Jeunes Plants'!B12840,))))))))))))))))))))))))))))))))))))))))))))))))))))</f>
        <v>0</v>
      </c>
      <c r="K1266" s="103" t="str">
        <f>IF('Jeunes Plants'!R937=0,"","Erreur")</f>
        <v/>
      </c>
    </row>
    <row r="1267" spans="1:11" x14ac:dyDescent="0.25">
      <c r="A1267" s="450"/>
      <c r="B1267" s="450"/>
      <c r="C1267" s="451" t="s">
        <v>2002</v>
      </c>
      <c r="D1267" s="451"/>
      <c r="E1267" s="450"/>
      <c r="F1267" s="450"/>
      <c r="G1267" s="450"/>
      <c r="H1267" s="450"/>
      <c r="I1267" s="450"/>
      <c r="J1267" s="450">
        <f>SUBTOTAL(9,J1263:J1266)</f>
        <v>0</v>
      </c>
      <c r="K1267" s="450"/>
    </row>
    <row r="1268" spans="1:11" x14ac:dyDescent="0.25">
      <c r="A1268" s="103">
        <f>IF('Jeunes Plants'!A938&lt;&gt;"",'Jeunes Plants'!A938,"")</f>
        <v>26448</v>
      </c>
      <c r="B1268" s="103" t="str">
        <f>IF('Jeunes Plants'!L938&lt;&gt;"",'Jeunes Plants'!L938,"")</f>
        <v>S7</v>
      </c>
      <c r="C1268" s="107" t="str">
        <f>IF('Jeunes Plants'!B938&lt;&gt;"",'Jeunes Plants'!B938,"")</f>
        <v>VERVEINE VANESSA COMPACT</v>
      </c>
      <c r="D1268" s="107" t="str">
        <f>IF('Jeunes Plants'!C938&lt;&gt;"",'Jeunes Plants'!C938,"")</f>
        <v>Bicolor Marshmallow</v>
      </c>
      <c r="E1268" s="103">
        <f>IF('Jeunes Plants'!H938&lt;&gt;"",'Jeunes Plants'!H938,"")</f>
        <v>6</v>
      </c>
      <c r="F1268" s="103" t="str">
        <f>IF('Jeunes Plants'!E938&lt;&gt;"",'Jeunes Plants'!E938,"")</f>
        <v>B</v>
      </c>
      <c r="G1268" s="103" t="str">
        <f>IF('Jeunes Plants'!N938&lt;&gt;"",'Jeunes Plants'!N938,"")</f>
        <v>M3</v>
      </c>
      <c r="H1268" s="103" t="str">
        <f>IF('Jeunes Plants'!I938&lt;&gt;"",'Jeunes Plants'!I938,"")</f>
        <v>C</v>
      </c>
      <c r="I1268" s="103">
        <f>IF('Jeunes Plants'!J938&lt;&gt;"",'Jeunes Plants'!J938,"")</f>
        <v>5.5E-2</v>
      </c>
      <c r="J1268" s="103">
        <f>IF($J$9=36,'Jeunes Plants'!U938,IF($J$9=37,'Jeunes Plants'!V938,IF($J$9=38,'Jeunes Plants'!W938,IF($J$9=39,'Jeunes Plants'!X938,IF($J$9=40,'Jeunes Plants'!Y938,IF($J$9=41,'Jeunes Plants'!Z938,IF($J$9=42,'Jeunes Plants'!AA938,IF($J$9=43,'Jeunes Plants'!AB938,IF($J$9=44,'Jeunes Plants'!AC938,IF($J$9=45,'Jeunes Plants'!AD938,IF($J$9=46,'Jeunes Plants'!AE938,IF($J$9=47,'Jeunes Plants'!AF938,IF($J$9=48,'Jeunes Plants'!AG938,IF($J$9=49,'Jeunes Plants'!AH938,IF($J$9=50,'Jeunes Plants'!AI938,IF($J$9=51,'Jeunes Plants'!AJ938,IF($J$9=52,'Jeunes Plants'!AK938,IF($J$9=1,'Jeunes Plants'!AL938,IF($J$9=2,'Jeunes Plants'!AM938,IF($J$9=3,'Jeunes Plants'!AN938,IF($J$9=4,'Jeunes Plants'!AO938,IF($J$9=5,'Jeunes Plants'!AP938,IF($J$9=6,'Jeunes Plants'!AQ938,IF($J$9=7,'Jeunes Plants'!AR938,IF($J$9=8,'Jeunes Plants'!AS938,IF($J$9=9,'Jeunes Plants'!AT938,IF($J$9=10,'Jeunes Plants'!AU938,IF($J$9=11,'Jeunes Plants'!AV938,IF($J$9=12,'Jeunes Plants'!AW938,IF($J$9=13,'Jeunes Plants'!AX938,IF($J$9=14,'Jeunes Plants'!AY938,IF($J$9=15,'Jeunes Plants'!AZ938,IF($J$9=16,'Jeunes Plants'!BA938,IF($J$9=17,'Jeunes Plants'!BB938,IF($J$9=18,'Jeunes Plants'!BC938,IF($J$9=19,'Jeunes Plants'!BD938,IF($J$9=20,'Jeunes Plants'!BE938,IF($J$9=21,'Jeunes Plants'!BF938,IF($J$9=22,'Jeunes Plants'!BG938,IF($J$9=23,'Jeunes Plants'!BH938,IF($J$9=24,'Jeunes Plants'!BI938,IF($J$9=25,'Jeunes Plants'!BJ938,IF($J$9=26,'Jeunes Plants'!BK938,IF($J$9=27,'Jeunes Plants'!BL938,IF($J$9=28,'Jeunes Plants'!BM938,IF($J$9=29,'Jeunes Plants'!BN938,IF($J$9=30,'Jeunes Plants'!BO938,IF($J$9=31,'Jeunes Plants'!BP938,IF($J$9=32,'Jeunes Plants'!BQ938,IF($J$9=33,'Jeunes Plants'!BR938,IF($J$9=34,'Jeunes Plants'!BS938,IF($J$9=35,'Jeunes Plants'!B12841,))))))))))))))))))))))))))))))))))))))))))))))))))))</f>
        <v>0</v>
      </c>
      <c r="K1268" s="103" t="str">
        <f>IF('Jeunes Plants'!R938=0,"","Erreur")</f>
        <v/>
      </c>
    </row>
    <row r="1269" spans="1:11" x14ac:dyDescent="0.25">
      <c r="A1269" s="103">
        <f>IF('Jeunes Plants'!A939&lt;&gt;"",'Jeunes Plants'!A939,"")</f>
        <v>22996</v>
      </c>
      <c r="B1269" s="103" t="str">
        <f>IF('Jeunes Plants'!L939&lt;&gt;"",'Jeunes Plants'!L939,"")</f>
        <v>S7</v>
      </c>
      <c r="C1269" s="107" t="str">
        <f>IF('Jeunes Plants'!B939&lt;&gt;"",'Jeunes Plants'!B939,"")</f>
        <v>VERVEINE VANESSA COMPACT</v>
      </c>
      <c r="D1269" s="107" t="str">
        <f>IF('Jeunes Plants'!C939&lt;&gt;"",'Jeunes Plants'!C939,"")</f>
        <v xml:space="preserve">Bicolor Purple </v>
      </c>
      <c r="E1269" s="103">
        <f>IF('Jeunes Plants'!H939&lt;&gt;"",'Jeunes Plants'!H939,"")</f>
        <v>6</v>
      </c>
      <c r="F1269" s="103" t="str">
        <f>IF('Jeunes Plants'!E939&lt;&gt;"",'Jeunes Plants'!E939,"")</f>
        <v>B</v>
      </c>
      <c r="G1269" s="103" t="str">
        <f>IF('Jeunes Plants'!N939&lt;&gt;"",'Jeunes Plants'!N939,"")</f>
        <v>M3</v>
      </c>
      <c r="H1269" s="103" t="str">
        <f>IF('Jeunes Plants'!I939&lt;&gt;"",'Jeunes Plants'!I939,"")</f>
        <v>C</v>
      </c>
      <c r="I1269" s="103">
        <f>IF('Jeunes Plants'!J939&lt;&gt;"",'Jeunes Plants'!J939,"")</f>
        <v>5.5E-2</v>
      </c>
      <c r="J1269" s="103">
        <f>IF($J$9=36,'Jeunes Plants'!U939,IF($J$9=37,'Jeunes Plants'!V939,IF($J$9=38,'Jeunes Plants'!W939,IF($J$9=39,'Jeunes Plants'!X939,IF($J$9=40,'Jeunes Plants'!Y939,IF($J$9=41,'Jeunes Plants'!Z939,IF($J$9=42,'Jeunes Plants'!AA939,IF($J$9=43,'Jeunes Plants'!AB939,IF($J$9=44,'Jeunes Plants'!AC939,IF($J$9=45,'Jeunes Plants'!AD939,IF($J$9=46,'Jeunes Plants'!AE939,IF($J$9=47,'Jeunes Plants'!AF939,IF($J$9=48,'Jeunes Plants'!AG939,IF($J$9=49,'Jeunes Plants'!AH939,IF($J$9=50,'Jeunes Plants'!AI939,IF($J$9=51,'Jeunes Plants'!AJ939,IF($J$9=52,'Jeunes Plants'!AK939,IF($J$9=1,'Jeunes Plants'!AL939,IF($J$9=2,'Jeunes Plants'!AM939,IF($J$9=3,'Jeunes Plants'!AN939,IF($J$9=4,'Jeunes Plants'!AO939,IF($J$9=5,'Jeunes Plants'!AP939,IF($J$9=6,'Jeunes Plants'!AQ939,IF($J$9=7,'Jeunes Plants'!AR939,IF($J$9=8,'Jeunes Plants'!AS939,IF($J$9=9,'Jeunes Plants'!AT939,IF($J$9=10,'Jeunes Plants'!AU939,IF($J$9=11,'Jeunes Plants'!AV939,IF($J$9=12,'Jeunes Plants'!AW939,IF($J$9=13,'Jeunes Plants'!AX939,IF($J$9=14,'Jeunes Plants'!AY939,IF($J$9=15,'Jeunes Plants'!AZ939,IF($J$9=16,'Jeunes Plants'!BA939,IF($J$9=17,'Jeunes Plants'!BB939,IF($J$9=18,'Jeunes Plants'!BC939,IF($J$9=19,'Jeunes Plants'!BD939,IF($J$9=20,'Jeunes Plants'!BE939,IF($J$9=21,'Jeunes Plants'!BF939,IF($J$9=22,'Jeunes Plants'!BG939,IF($J$9=23,'Jeunes Plants'!BH939,IF($J$9=24,'Jeunes Plants'!BI939,IF($J$9=25,'Jeunes Plants'!BJ939,IF($J$9=26,'Jeunes Plants'!BK939,IF($J$9=27,'Jeunes Plants'!BL939,IF($J$9=28,'Jeunes Plants'!BM939,IF($J$9=29,'Jeunes Plants'!BN939,IF($J$9=30,'Jeunes Plants'!BO939,IF($J$9=31,'Jeunes Plants'!BP939,IF($J$9=32,'Jeunes Plants'!BQ939,IF($J$9=33,'Jeunes Plants'!BR939,IF($J$9=34,'Jeunes Plants'!BS939,IF($J$9=35,'Jeunes Plants'!B12842,))))))))))))))))))))))))))))))))))))))))))))))))))))</f>
        <v>0</v>
      </c>
      <c r="K1269" s="103" t="str">
        <f>IF('Jeunes Plants'!R939=0,"","Erreur")</f>
        <v/>
      </c>
    </row>
    <row r="1270" spans="1:11" x14ac:dyDescent="0.25">
      <c r="A1270" s="103">
        <f>IF('Jeunes Plants'!A940&lt;&gt;"",'Jeunes Plants'!A940,"")</f>
        <v>22994</v>
      </c>
      <c r="B1270" s="103" t="str">
        <f>IF('Jeunes Plants'!L940&lt;&gt;"",'Jeunes Plants'!L940,"")</f>
        <v>S7</v>
      </c>
      <c r="C1270" s="107" t="str">
        <f>IF('Jeunes Plants'!B940&lt;&gt;"",'Jeunes Plants'!B940,"")</f>
        <v>VERVEINE VANESSA COMPACT</v>
      </c>
      <c r="D1270" s="107" t="str">
        <f>IF('Jeunes Plants'!C940&lt;&gt;"",'Jeunes Plants'!C940,"")</f>
        <v xml:space="preserve">Bicolor Rose </v>
      </c>
      <c r="E1270" s="103">
        <f>IF('Jeunes Plants'!H940&lt;&gt;"",'Jeunes Plants'!H940,"")</f>
        <v>6</v>
      </c>
      <c r="F1270" s="103" t="str">
        <f>IF('Jeunes Plants'!E940&lt;&gt;"",'Jeunes Plants'!E940,"")</f>
        <v>B</v>
      </c>
      <c r="G1270" s="103" t="str">
        <f>IF('Jeunes Plants'!N940&lt;&gt;"",'Jeunes Plants'!N940,"")</f>
        <v>M3</v>
      </c>
      <c r="H1270" s="103" t="str">
        <f>IF('Jeunes Plants'!I940&lt;&gt;"",'Jeunes Plants'!I940,"")</f>
        <v>C</v>
      </c>
      <c r="I1270" s="103">
        <f>IF('Jeunes Plants'!J940&lt;&gt;"",'Jeunes Plants'!J940,"")</f>
        <v>5.5E-2</v>
      </c>
      <c r="J1270" s="103">
        <f>IF($J$9=36,'Jeunes Plants'!U940,IF($J$9=37,'Jeunes Plants'!V940,IF($J$9=38,'Jeunes Plants'!W940,IF($J$9=39,'Jeunes Plants'!X940,IF($J$9=40,'Jeunes Plants'!Y940,IF($J$9=41,'Jeunes Plants'!Z940,IF($J$9=42,'Jeunes Plants'!AA940,IF($J$9=43,'Jeunes Plants'!AB940,IF($J$9=44,'Jeunes Plants'!AC940,IF($J$9=45,'Jeunes Plants'!AD940,IF($J$9=46,'Jeunes Plants'!AE940,IF($J$9=47,'Jeunes Plants'!AF940,IF($J$9=48,'Jeunes Plants'!AG940,IF($J$9=49,'Jeunes Plants'!AH940,IF($J$9=50,'Jeunes Plants'!AI940,IF($J$9=51,'Jeunes Plants'!AJ940,IF($J$9=52,'Jeunes Plants'!AK940,IF($J$9=1,'Jeunes Plants'!AL940,IF($J$9=2,'Jeunes Plants'!AM940,IF($J$9=3,'Jeunes Plants'!AN940,IF($J$9=4,'Jeunes Plants'!AO940,IF($J$9=5,'Jeunes Plants'!AP940,IF($J$9=6,'Jeunes Plants'!AQ940,IF($J$9=7,'Jeunes Plants'!AR940,IF($J$9=8,'Jeunes Plants'!AS940,IF($J$9=9,'Jeunes Plants'!AT940,IF($J$9=10,'Jeunes Plants'!AU940,IF($J$9=11,'Jeunes Plants'!AV940,IF($J$9=12,'Jeunes Plants'!AW940,IF($J$9=13,'Jeunes Plants'!AX940,IF($J$9=14,'Jeunes Plants'!AY940,IF($J$9=15,'Jeunes Plants'!AZ940,IF($J$9=16,'Jeunes Plants'!BA940,IF($J$9=17,'Jeunes Plants'!BB940,IF($J$9=18,'Jeunes Plants'!BC940,IF($J$9=19,'Jeunes Plants'!BD940,IF($J$9=20,'Jeunes Plants'!BE940,IF($J$9=21,'Jeunes Plants'!BF940,IF($J$9=22,'Jeunes Plants'!BG940,IF($J$9=23,'Jeunes Plants'!BH940,IF($J$9=24,'Jeunes Plants'!BI940,IF($J$9=25,'Jeunes Plants'!BJ940,IF($J$9=26,'Jeunes Plants'!BK940,IF($J$9=27,'Jeunes Plants'!BL940,IF($J$9=28,'Jeunes Plants'!BM940,IF($J$9=29,'Jeunes Plants'!BN940,IF($J$9=30,'Jeunes Plants'!BO940,IF($J$9=31,'Jeunes Plants'!BP940,IF($J$9=32,'Jeunes Plants'!BQ940,IF($J$9=33,'Jeunes Plants'!BR940,IF($J$9=34,'Jeunes Plants'!BS940,IF($J$9=35,'Jeunes Plants'!B12843,))))))))))))))))))))))))))))))))))))))))))))))))))))</f>
        <v>0</v>
      </c>
      <c r="K1270" s="103" t="str">
        <f>IF('Jeunes Plants'!R940=0,"","Erreur")</f>
        <v/>
      </c>
    </row>
    <row r="1271" spans="1:11" x14ac:dyDescent="0.25">
      <c r="A1271" s="103">
        <f>IF('Jeunes Plants'!A941&lt;&gt;"",'Jeunes Plants'!A941,"")</f>
        <v>23468</v>
      </c>
      <c r="B1271" s="103" t="str">
        <f>IF('Jeunes Plants'!L941&lt;&gt;"",'Jeunes Plants'!L941,"")</f>
        <v>S7</v>
      </c>
      <c r="C1271" s="107" t="str">
        <f>IF('Jeunes Plants'!B941&lt;&gt;"",'Jeunes Plants'!B941,"")</f>
        <v>VERVEINE VANESSA COMPACT</v>
      </c>
      <c r="D1271" s="107" t="str">
        <f>IF('Jeunes Plants'!C941&lt;&gt;"",'Jeunes Plants'!C941,"")</f>
        <v xml:space="preserve">Bordeaux </v>
      </c>
      <c r="E1271" s="103">
        <f>IF('Jeunes Plants'!H941&lt;&gt;"",'Jeunes Plants'!H941,"")</f>
        <v>6</v>
      </c>
      <c r="F1271" s="103" t="str">
        <f>IF('Jeunes Plants'!E941&lt;&gt;"",'Jeunes Plants'!E941,"")</f>
        <v>B</v>
      </c>
      <c r="G1271" s="103" t="str">
        <f>IF('Jeunes Plants'!N941&lt;&gt;"",'Jeunes Plants'!N941,"")</f>
        <v>M3</v>
      </c>
      <c r="H1271" s="103" t="str">
        <f>IF('Jeunes Plants'!I941&lt;&gt;"",'Jeunes Plants'!I941,"")</f>
        <v>C</v>
      </c>
      <c r="I1271" s="103">
        <f>IF('Jeunes Plants'!J941&lt;&gt;"",'Jeunes Plants'!J941,"")</f>
        <v>5.5E-2</v>
      </c>
      <c r="J1271" s="103">
        <f>IF($J$9=36,'Jeunes Plants'!U941,IF($J$9=37,'Jeunes Plants'!V941,IF($J$9=38,'Jeunes Plants'!W941,IF($J$9=39,'Jeunes Plants'!X941,IF($J$9=40,'Jeunes Plants'!Y941,IF($J$9=41,'Jeunes Plants'!Z941,IF($J$9=42,'Jeunes Plants'!AA941,IF($J$9=43,'Jeunes Plants'!AB941,IF($J$9=44,'Jeunes Plants'!AC941,IF($J$9=45,'Jeunes Plants'!AD941,IF($J$9=46,'Jeunes Plants'!AE941,IF($J$9=47,'Jeunes Plants'!AF941,IF($J$9=48,'Jeunes Plants'!AG941,IF($J$9=49,'Jeunes Plants'!AH941,IF($J$9=50,'Jeunes Plants'!AI941,IF($J$9=51,'Jeunes Plants'!AJ941,IF($J$9=52,'Jeunes Plants'!AK941,IF($J$9=1,'Jeunes Plants'!AL941,IF($J$9=2,'Jeunes Plants'!AM941,IF($J$9=3,'Jeunes Plants'!AN941,IF($J$9=4,'Jeunes Plants'!AO941,IF($J$9=5,'Jeunes Plants'!AP941,IF($J$9=6,'Jeunes Plants'!AQ941,IF($J$9=7,'Jeunes Plants'!AR941,IF($J$9=8,'Jeunes Plants'!AS941,IF($J$9=9,'Jeunes Plants'!AT941,IF($J$9=10,'Jeunes Plants'!AU941,IF($J$9=11,'Jeunes Plants'!AV941,IF($J$9=12,'Jeunes Plants'!AW941,IF($J$9=13,'Jeunes Plants'!AX941,IF($J$9=14,'Jeunes Plants'!AY941,IF($J$9=15,'Jeunes Plants'!AZ941,IF($J$9=16,'Jeunes Plants'!BA941,IF($J$9=17,'Jeunes Plants'!BB941,IF($J$9=18,'Jeunes Plants'!BC941,IF($J$9=19,'Jeunes Plants'!BD941,IF($J$9=20,'Jeunes Plants'!BE941,IF($J$9=21,'Jeunes Plants'!BF941,IF($J$9=22,'Jeunes Plants'!BG941,IF($J$9=23,'Jeunes Plants'!BH941,IF($J$9=24,'Jeunes Plants'!BI941,IF($J$9=25,'Jeunes Plants'!BJ941,IF($J$9=26,'Jeunes Plants'!BK941,IF($J$9=27,'Jeunes Plants'!BL941,IF($J$9=28,'Jeunes Plants'!BM941,IF($J$9=29,'Jeunes Plants'!BN941,IF($J$9=30,'Jeunes Plants'!BO941,IF($J$9=31,'Jeunes Plants'!BP941,IF($J$9=32,'Jeunes Plants'!BQ941,IF($J$9=33,'Jeunes Plants'!BR941,IF($J$9=34,'Jeunes Plants'!BS941,IF($J$9=35,'Jeunes Plants'!B12844,))))))))))))))))))))))))))))))))))))))))))))))))))))</f>
        <v>0</v>
      </c>
      <c r="K1271" s="103" t="str">
        <f>IF('Jeunes Plants'!R941=0,"","Erreur")</f>
        <v/>
      </c>
    </row>
    <row r="1272" spans="1:11" x14ac:dyDescent="0.25">
      <c r="A1272" s="103">
        <f>IF('Jeunes Plants'!A942&lt;&gt;"",'Jeunes Plants'!A942,"")</f>
        <v>26449</v>
      </c>
      <c r="B1272" s="103" t="str">
        <f>IF('Jeunes Plants'!L942&lt;&gt;"",'Jeunes Plants'!L942,"")</f>
        <v>S7</v>
      </c>
      <c r="C1272" s="107" t="str">
        <f>IF('Jeunes Plants'!B942&lt;&gt;"",'Jeunes Plants'!B942,"")</f>
        <v>VERVEINE VANESSA COMPACT</v>
      </c>
      <c r="D1272" s="107" t="str">
        <f>IF('Jeunes Plants'!C942&lt;&gt;"",'Jeunes Plants'!C942,"")</f>
        <v>Hot Red</v>
      </c>
      <c r="E1272" s="103">
        <f>IF('Jeunes Plants'!H942&lt;&gt;"",'Jeunes Plants'!H942,"")</f>
        <v>6</v>
      </c>
      <c r="F1272" s="103" t="str">
        <f>IF('Jeunes Plants'!E942&lt;&gt;"",'Jeunes Plants'!E942,"")</f>
        <v>B</v>
      </c>
      <c r="G1272" s="103" t="str">
        <f>IF('Jeunes Plants'!N942&lt;&gt;"",'Jeunes Plants'!N942,"")</f>
        <v>M3</v>
      </c>
      <c r="H1272" s="103" t="str">
        <f>IF('Jeunes Plants'!I942&lt;&gt;"",'Jeunes Plants'!I942,"")</f>
        <v>C</v>
      </c>
      <c r="I1272" s="103">
        <f>IF('Jeunes Plants'!J942&lt;&gt;"",'Jeunes Plants'!J942,"")</f>
        <v>5.5E-2</v>
      </c>
      <c r="J1272" s="103">
        <f>IF($J$9=36,'Jeunes Plants'!U942,IF($J$9=37,'Jeunes Plants'!V942,IF($J$9=38,'Jeunes Plants'!W942,IF($J$9=39,'Jeunes Plants'!X942,IF($J$9=40,'Jeunes Plants'!Y942,IF($J$9=41,'Jeunes Plants'!Z942,IF($J$9=42,'Jeunes Plants'!AA942,IF($J$9=43,'Jeunes Plants'!AB942,IF($J$9=44,'Jeunes Plants'!AC942,IF($J$9=45,'Jeunes Plants'!AD942,IF($J$9=46,'Jeunes Plants'!AE942,IF($J$9=47,'Jeunes Plants'!AF942,IF($J$9=48,'Jeunes Plants'!AG942,IF($J$9=49,'Jeunes Plants'!AH942,IF($J$9=50,'Jeunes Plants'!AI942,IF($J$9=51,'Jeunes Plants'!AJ942,IF($J$9=52,'Jeunes Plants'!AK942,IF($J$9=1,'Jeunes Plants'!AL942,IF($J$9=2,'Jeunes Plants'!AM942,IF($J$9=3,'Jeunes Plants'!AN942,IF($J$9=4,'Jeunes Plants'!AO942,IF($J$9=5,'Jeunes Plants'!AP942,IF($J$9=6,'Jeunes Plants'!AQ942,IF($J$9=7,'Jeunes Plants'!AR942,IF($J$9=8,'Jeunes Plants'!AS942,IF($J$9=9,'Jeunes Plants'!AT942,IF($J$9=10,'Jeunes Plants'!AU942,IF($J$9=11,'Jeunes Plants'!AV942,IF($J$9=12,'Jeunes Plants'!AW942,IF($J$9=13,'Jeunes Plants'!AX942,IF($J$9=14,'Jeunes Plants'!AY942,IF($J$9=15,'Jeunes Plants'!AZ942,IF($J$9=16,'Jeunes Plants'!BA942,IF($J$9=17,'Jeunes Plants'!BB942,IF($J$9=18,'Jeunes Plants'!BC942,IF($J$9=19,'Jeunes Plants'!BD942,IF($J$9=20,'Jeunes Plants'!BE942,IF($J$9=21,'Jeunes Plants'!BF942,IF($J$9=22,'Jeunes Plants'!BG942,IF($J$9=23,'Jeunes Plants'!BH942,IF($J$9=24,'Jeunes Plants'!BI942,IF($J$9=25,'Jeunes Plants'!BJ942,IF($J$9=26,'Jeunes Plants'!BK942,IF($J$9=27,'Jeunes Plants'!BL942,IF($J$9=28,'Jeunes Plants'!BM942,IF($J$9=29,'Jeunes Plants'!BN942,IF($J$9=30,'Jeunes Plants'!BO942,IF($J$9=31,'Jeunes Plants'!BP942,IF($J$9=32,'Jeunes Plants'!BQ942,IF($J$9=33,'Jeunes Plants'!BR942,IF($J$9=34,'Jeunes Plants'!BS942,IF($J$9=35,'Jeunes Plants'!B12845,))))))))))))))))))))))))))))))))))))))))))))))))))))</f>
        <v>0</v>
      </c>
      <c r="K1272" s="103" t="str">
        <f>IF('Jeunes Plants'!R942=0,"","Erreur")</f>
        <v/>
      </c>
    </row>
    <row r="1273" spans="1:11" x14ac:dyDescent="0.25">
      <c r="A1273" s="103">
        <f>IF('Jeunes Plants'!A943&lt;&gt;"",'Jeunes Plants'!A943,"")</f>
        <v>23000</v>
      </c>
      <c r="B1273" s="103" t="str">
        <f>IF('Jeunes Plants'!L943&lt;&gt;"",'Jeunes Plants'!L943,"")</f>
        <v>S7</v>
      </c>
      <c r="C1273" s="107" t="str">
        <f>IF('Jeunes Plants'!B943&lt;&gt;"",'Jeunes Plants'!B943,"")</f>
        <v>VERVEINE VANESSA COMPACT</v>
      </c>
      <c r="D1273" s="107" t="str">
        <f>IF('Jeunes Plants'!C943&lt;&gt;"",'Jeunes Plants'!C943,"")</f>
        <v xml:space="preserve">Neon Pink </v>
      </c>
      <c r="E1273" s="103">
        <f>IF('Jeunes Plants'!H943&lt;&gt;"",'Jeunes Plants'!H943,"")</f>
        <v>6</v>
      </c>
      <c r="F1273" s="103" t="str">
        <f>IF('Jeunes Plants'!E943&lt;&gt;"",'Jeunes Plants'!E943,"")</f>
        <v>B</v>
      </c>
      <c r="G1273" s="103" t="str">
        <f>IF('Jeunes Plants'!N943&lt;&gt;"",'Jeunes Plants'!N943,"")</f>
        <v>M3</v>
      </c>
      <c r="H1273" s="103" t="str">
        <f>IF('Jeunes Plants'!I943&lt;&gt;"",'Jeunes Plants'!I943,"")</f>
        <v>C</v>
      </c>
      <c r="I1273" s="103">
        <f>IF('Jeunes Plants'!J943&lt;&gt;"",'Jeunes Plants'!J943,"")</f>
        <v>5.5E-2</v>
      </c>
      <c r="J1273" s="103">
        <f>IF($J$9=36,'Jeunes Plants'!U943,IF($J$9=37,'Jeunes Plants'!V943,IF($J$9=38,'Jeunes Plants'!W943,IF($J$9=39,'Jeunes Plants'!X943,IF($J$9=40,'Jeunes Plants'!Y943,IF($J$9=41,'Jeunes Plants'!Z943,IF($J$9=42,'Jeunes Plants'!AA943,IF($J$9=43,'Jeunes Plants'!AB943,IF($J$9=44,'Jeunes Plants'!AC943,IF($J$9=45,'Jeunes Plants'!AD943,IF($J$9=46,'Jeunes Plants'!AE943,IF($J$9=47,'Jeunes Plants'!AF943,IF($J$9=48,'Jeunes Plants'!AG943,IF($J$9=49,'Jeunes Plants'!AH943,IF($J$9=50,'Jeunes Plants'!AI943,IF($J$9=51,'Jeunes Plants'!AJ943,IF($J$9=52,'Jeunes Plants'!AK943,IF($J$9=1,'Jeunes Plants'!AL943,IF($J$9=2,'Jeunes Plants'!AM943,IF($J$9=3,'Jeunes Plants'!AN943,IF($J$9=4,'Jeunes Plants'!AO943,IF($J$9=5,'Jeunes Plants'!AP943,IF($J$9=6,'Jeunes Plants'!AQ943,IF($J$9=7,'Jeunes Plants'!AR943,IF($J$9=8,'Jeunes Plants'!AS943,IF($J$9=9,'Jeunes Plants'!AT943,IF($J$9=10,'Jeunes Plants'!AU943,IF($J$9=11,'Jeunes Plants'!AV943,IF($J$9=12,'Jeunes Plants'!AW943,IF($J$9=13,'Jeunes Plants'!AX943,IF($J$9=14,'Jeunes Plants'!AY943,IF($J$9=15,'Jeunes Plants'!AZ943,IF($J$9=16,'Jeunes Plants'!BA943,IF($J$9=17,'Jeunes Plants'!BB943,IF($J$9=18,'Jeunes Plants'!BC943,IF($J$9=19,'Jeunes Plants'!BD943,IF($J$9=20,'Jeunes Plants'!BE943,IF($J$9=21,'Jeunes Plants'!BF943,IF($J$9=22,'Jeunes Plants'!BG943,IF($J$9=23,'Jeunes Plants'!BH943,IF($J$9=24,'Jeunes Plants'!BI943,IF($J$9=25,'Jeunes Plants'!BJ943,IF($J$9=26,'Jeunes Plants'!BK943,IF($J$9=27,'Jeunes Plants'!BL943,IF($J$9=28,'Jeunes Plants'!BM943,IF($J$9=29,'Jeunes Plants'!BN943,IF($J$9=30,'Jeunes Plants'!BO943,IF($J$9=31,'Jeunes Plants'!BP943,IF($J$9=32,'Jeunes Plants'!BQ943,IF($J$9=33,'Jeunes Plants'!BR943,IF($J$9=34,'Jeunes Plants'!BS943,IF($J$9=35,'Jeunes Plants'!B12846,))))))))))))))))))))))))))))))))))))))))))))))))))))</f>
        <v>0</v>
      </c>
      <c r="K1273" s="103" t="str">
        <f>IF('Jeunes Plants'!R943=0,"","Erreur")</f>
        <v/>
      </c>
    </row>
    <row r="1274" spans="1:11" x14ac:dyDescent="0.25">
      <c r="A1274" s="103">
        <f>IF('Jeunes Plants'!A944&lt;&gt;"",'Jeunes Plants'!A944,"")</f>
        <v>22998</v>
      </c>
      <c r="B1274" s="103" t="str">
        <f>IF('Jeunes Plants'!L944&lt;&gt;"",'Jeunes Plants'!L944,"")</f>
        <v>S7</v>
      </c>
      <c r="C1274" s="107" t="str">
        <f>IF('Jeunes Plants'!B944&lt;&gt;"",'Jeunes Plants'!B944,"")</f>
        <v>VERVEINE VANESSA COMPACT</v>
      </c>
      <c r="D1274" s="107" t="str">
        <f>IF('Jeunes Plants'!C944&lt;&gt;"",'Jeunes Plants'!C944,"")</f>
        <v xml:space="preserve">Optik Lavender </v>
      </c>
      <c r="E1274" s="103">
        <f>IF('Jeunes Plants'!H944&lt;&gt;"",'Jeunes Plants'!H944,"")</f>
        <v>6</v>
      </c>
      <c r="F1274" s="103" t="str">
        <f>IF('Jeunes Plants'!E944&lt;&gt;"",'Jeunes Plants'!E944,"")</f>
        <v>B</v>
      </c>
      <c r="G1274" s="103" t="str">
        <f>IF('Jeunes Plants'!N944&lt;&gt;"",'Jeunes Plants'!N944,"")</f>
        <v>M3</v>
      </c>
      <c r="H1274" s="103" t="str">
        <f>IF('Jeunes Plants'!I944&lt;&gt;"",'Jeunes Plants'!I944,"")</f>
        <v>C</v>
      </c>
      <c r="I1274" s="103">
        <f>IF('Jeunes Plants'!J944&lt;&gt;"",'Jeunes Plants'!J944,"")</f>
        <v>5.5E-2</v>
      </c>
      <c r="J1274" s="103">
        <f>IF($J$9=36,'Jeunes Plants'!U944,IF($J$9=37,'Jeunes Plants'!V944,IF($J$9=38,'Jeunes Plants'!W944,IF($J$9=39,'Jeunes Plants'!X944,IF($J$9=40,'Jeunes Plants'!Y944,IF($J$9=41,'Jeunes Plants'!Z944,IF($J$9=42,'Jeunes Plants'!AA944,IF($J$9=43,'Jeunes Plants'!AB944,IF($J$9=44,'Jeunes Plants'!AC944,IF($J$9=45,'Jeunes Plants'!AD944,IF($J$9=46,'Jeunes Plants'!AE944,IF($J$9=47,'Jeunes Plants'!AF944,IF($J$9=48,'Jeunes Plants'!AG944,IF($J$9=49,'Jeunes Plants'!AH944,IF($J$9=50,'Jeunes Plants'!AI944,IF($J$9=51,'Jeunes Plants'!AJ944,IF($J$9=52,'Jeunes Plants'!AK944,IF($J$9=1,'Jeunes Plants'!AL944,IF($J$9=2,'Jeunes Plants'!AM944,IF($J$9=3,'Jeunes Plants'!AN944,IF($J$9=4,'Jeunes Plants'!AO944,IF($J$9=5,'Jeunes Plants'!AP944,IF($J$9=6,'Jeunes Plants'!AQ944,IF($J$9=7,'Jeunes Plants'!AR944,IF($J$9=8,'Jeunes Plants'!AS944,IF($J$9=9,'Jeunes Plants'!AT944,IF($J$9=10,'Jeunes Plants'!AU944,IF($J$9=11,'Jeunes Plants'!AV944,IF($J$9=12,'Jeunes Plants'!AW944,IF($J$9=13,'Jeunes Plants'!AX944,IF($J$9=14,'Jeunes Plants'!AY944,IF($J$9=15,'Jeunes Plants'!AZ944,IF($J$9=16,'Jeunes Plants'!BA944,IF($J$9=17,'Jeunes Plants'!BB944,IF($J$9=18,'Jeunes Plants'!BC944,IF($J$9=19,'Jeunes Plants'!BD944,IF($J$9=20,'Jeunes Plants'!BE944,IF($J$9=21,'Jeunes Plants'!BF944,IF($J$9=22,'Jeunes Plants'!BG944,IF($J$9=23,'Jeunes Plants'!BH944,IF($J$9=24,'Jeunes Plants'!BI944,IF($J$9=25,'Jeunes Plants'!BJ944,IF($J$9=26,'Jeunes Plants'!BK944,IF($J$9=27,'Jeunes Plants'!BL944,IF($J$9=28,'Jeunes Plants'!BM944,IF($J$9=29,'Jeunes Plants'!BN944,IF($J$9=30,'Jeunes Plants'!BO944,IF($J$9=31,'Jeunes Plants'!BP944,IF($J$9=32,'Jeunes Plants'!BQ944,IF($J$9=33,'Jeunes Plants'!BR944,IF($J$9=34,'Jeunes Plants'!BS944,IF($J$9=35,'Jeunes Plants'!B12847,))))))))))))))))))))))))))))))))))))))))))))))))))))</f>
        <v>0</v>
      </c>
      <c r="K1274" s="103" t="str">
        <f>IF('Jeunes Plants'!R944=0,"","Erreur")</f>
        <v/>
      </c>
    </row>
    <row r="1275" spans="1:11" x14ac:dyDescent="0.25">
      <c r="A1275" s="103">
        <f>IF('Jeunes Plants'!A945&lt;&gt;"",'Jeunes Plants'!A945,"")</f>
        <v>23002</v>
      </c>
      <c r="B1275" s="103" t="str">
        <f>IF('Jeunes Plants'!L945&lt;&gt;"",'Jeunes Plants'!L945,"")</f>
        <v>S7</v>
      </c>
      <c r="C1275" s="107" t="str">
        <f>IF('Jeunes Plants'!B945&lt;&gt;"",'Jeunes Plants'!B945,"")</f>
        <v>VERVEINE VANESSA COMPACT</v>
      </c>
      <c r="D1275" s="107" t="str">
        <f>IF('Jeunes Plants'!C945&lt;&gt;"",'Jeunes Plants'!C945,"")</f>
        <v xml:space="preserve">Pink </v>
      </c>
      <c r="E1275" s="103">
        <f>IF('Jeunes Plants'!H945&lt;&gt;"",'Jeunes Plants'!H945,"")</f>
        <v>6</v>
      </c>
      <c r="F1275" s="103" t="str">
        <f>IF('Jeunes Plants'!E945&lt;&gt;"",'Jeunes Plants'!E945,"")</f>
        <v>B</v>
      </c>
      <c r="G1275" s="103" t="str">
        <f>IF('Jeunes Plants'!N945&lt;&gt;"",'Jeunes Plants'!N945,"")</f>
        <v>M3</v>
      </c>
      <c r="H1275" s="103" t="str">
        <f>IF('Jeunes Plants'!I945&lt;&gt;"",'Jeunes Plants'!I945,"")</f>
        <v>C</v>
      </c>
      <c r="I1275" s="103">
        <f>IF('Jeunes Plants'!J945&lt;&gt;"",'Jeunes Plants'!J945,"")</f>
        <v>5.5E-2</v>
      </c>
      <c r="J1275" s="103">
        <f>IF($J$9=36,'Jeunes Plants'!U945,IF($J$9=37,'Jeunes Plants'!V945,IF($J$9=38,'Jeunes Plants'!W945,IF($J$9=39,'Jeunes Plants'!X945,IF($J$9=40,'Jeunes Plants'!Y945,IF($J$9=41,'Jeunes Plants'!Z945,IF($J$9=42,'Jeunes Plants'!AA945,IF($J$9=43,'Jeunes Plants'!AB945,IF($J$9=44,'Jeunes Plants'!AC945,IF($J$9=45,'Jeunes Plants'!AD945,IF($J$9=46,'Jeunes Plants'!AE945,IF($J$9=47,'Jeunes Plants'!AF945,IF($J$9=48,'Jeunes Plants'!AG945,IF($J$9=49,'Jeunes Plants'!AH945,IF($J$9=50,'Jeunes Plants'!AI945,IF($J$9=51,'Jeunes Plants'!AJ945,IF($J$9=52,'Jeunes Plants'!AK945,IF($J$9=1,'Jeunes Plants'!AL945,IF($J$9=2,'Jeunes Plants'!AM945,IF($J$9=3,'Jeunes Plants'!AN945,IF($J$9=4,'Jeunes Plants'!AO945,IF($J$9=5,'Jeunes Plants'!AP945,IF($J$9=6,'Jeunes Plants'!AQ945,IF($J$9=7,'Jeunes Plants'!AR945,IF($J$9=8,'Jeunes Plants'!AS945,IF($J$9=9,'Jeunes Plants'!AT945,IF($J$9=10,'Jeunes Plants'!AU945,IF($J$9=11,'Jeunes Plants'!AV945,IF($J$9=12,'Jeunes Plants'!AW945,IF($J$9=13,'Jeunes Plants'!AX945,IF($J$9=14,'Jeunes Plants'!AY945,IF($J$9=15,'Jeunes Plants'!AZ945,IF($J$9=16,'Jeunes Plants'!BA945,IF($J$9=17,'Jeunes Plants'!BB945,IF($J$9=18,'Jeunes Plants'!BC945,IF($J$9=19,'Jeunes Plants'!BD945,IF($J$9=20,'Jeunes Plants'!BE945,IF($J$9=21,'Jeunes Plants'!BF945,IF($J$9=22,'Jeunes Plants'!BG945,IF($J$9=23,'Jeunes Plants'!BH945,IF($J$9=24,'Jeunes Plants'!BI945,IF($J$9=25,'Jeunes Plants'!BJ945,IF($J$9=26,'Jeunes Plants'!BK945,IF($J$9=27,'Jeunes Plants'!BL945,IF($J$9=28,'Jeunes Plants'!BM945,IF($J$9=29,'Jeunes Plants'!BN945,IF($J$9=30,'Jeunes Plants'!BO945,IF($J$9=31,'Jeunes Plants'!BP945,IF($J$9=32,'Jeunes Plants'!BQ945,IF($J$9=33,'Jeunes Plants'!BR945,IF($J$9=34,'Jeunes Plants'!BS945,IF($J$9=35,'Jeunes Plants'!B12848,))))))))))))))))))))))))))))))))))))))))))))))))))))</f>
        <v>0</v>
      </c>
      <c r="K1275" s="103" t="str">
        <f>IF('Jeunes Plants'!R945=0,"","Erreur")</f>
        <v/>
      </c>
    </row>
    <row r="1276" spans="1:11" x14ac:dyDescent="0.25">
      <c r="A1276" s="103">
        <f>IF('Jeunes Plants'!A946&lt;&gt;"",'Jeunes Plants'!A946,"")</f>
        <v>23805</v>
      </c>
      <c r="B1276" s="103" t="str">
        <f>IF('Jeunes Plants'!L946&lt;&gt;"",'Jeunes Plants'!L946,"")</f>
        <v>S7</v>
      </c>
      <c r="C1276" s="107" t="str">
        <f>IF('Jeunes Plants'!B946&lt;&gt;"",'Jeunes Plants'!B946,"")</f>
        <v>VERVEINE VANESSA COMPACT</v>
      </c>
      <c r="D1276" s="107" t="str">
        <f>IF('Jeunes Plants'!C946&lt;&gt;"",'Jeunes Plants'!C946,"")</f>
        <v xml:space="preserve">Purple </v>
      </c>
      <c r="E1276" s="103">
        <f>IF('Jeunes Plants'!H946&lt;&gt;"",'Jeunes Plants'!H946,"")</f>
        <v>6</v>
      </c>
      <c r="F1276" s="103" t="str">
        <f>IF('Jeunes Plants'!E946&lt;&gt;"",'Jeunes Plants'!E946,"")</f>
        <v>B</v>
      </c>
      <c r="G1276" s="103" t="str">
        <f>IF('Jeunes Plants'!N946&lt;&gt;"",'Jeunes Plants'!N946,"")</f>
        <v>M3</v>
      </c>
      <c r="H1276" s="103" t="str">
        <f>IF('Jeunes Plants'!I946&lt;&gt;"",'Jeunes Plants'!I946,"")</f>
        <v>C</v>
      </c>
      <c r="I1276" s="103">
        <f>IF('Jeunes Plants'!J946&lt;&gt;"",'Jeunes Plants'!J946,"")</f>
        <v>0.05</v>
      </c>
      <c r="J1276" s="103">
        <f>IF($J$9=36,'Jeunes Plants'!U946,IF($J$9=37,'Jeunes Plants'!V946,IF($J$9=38,'Jeunes Plants'!W946,IF($J$9=39,'Jeunes Plants'!X946,IF($J$9=40,'Jeunes Plants'!Y946,IF($J$9=41,'Jeunes Plants'!Z946,IF($J$9=42,'Jeunes Plants'!AA946,IF($J$9=43,'Jeunes Plants'!AB946,IF($J$9=44,'Jeunes Plants'!AC946,IF($J$9=45,'Jeunes Plants'!AD946,IF($J$9=46,'Jeunes Plants'!AE946,IF($J$9=47,'Jeunes Plants'!AF946,IF($J$9=48,'Jeunes Plants'!AG946,IF($J$9=49,'Jeunes Plants'!AH946,IF($J$9=50,'Jeunes Plants'!AI946,IF($J$9=51,'Jeunes Plants'!AJ946,IF($J$9=52,'Jeunes Plants'!AK946,IF($J$9=1,'Jeunes Plants'!AL946,IF($J$9=2,'Jeunes Plants'!AM946,IF($J$9=3,'Jeunes Plants'!AN946,IF($J$9=4,'Jeunes Plants'!AO946,IF($J$9=5,'Jeunes Plants'!AP946,IF($J$9=6,'Jeunes Plants'!AQ946,IF($J$9=7,'Jeunes Plants'!AR946,IF($J$9=8,'Jeunes Plants'!AS946,IF($J$9=9,'Jeunes Plants'!AT946,IF($J$9=10,'Jeunes Plants'!AU946,IF($J$9=11,'Jeunes Plants'!AV946,IF($J$9=12,'Jeunes Plants'!AW946,IF($J$9=13,'Jeunes Plants'!AX946,IF($J$9=14,'Jeunes Plants'!AY946,IF($J$9=15,'Jeunes Plants'!AZ946,IF($J$9=16,'Jeunes Plants'!BA946,IF($J$9=17,'Jeunes Plants'!BB946,IF($J$9=18,'Jeunes Plants'!BC946,IF($J$9=19,'Jeunes Plants'!BD946,IF($J$9=20,'Jeunes Plants'!BE946,IF($J$9=21,'Jeunes Plants'!BF946,IF($J$9=22,'Jeunes Plants'!BG946,IF($J$9=23,'Jeunes Plants'!BH946,IF($J$9=24,'Jeunes Plants'!BI946,IF($J$9=25,'Jeunes Plants'!BJ946,IF($J$9=26,'Jeunes Plants'!BK946,IF($J$9=27,'Jeunes Plants'!BL946,IF($J$9=28,'Jeunes Plants'!BM946,IF($J$9=29,'Jeunes Plants'!BN946,IF($J$9=30,'Jeunes Plants'!BO946,IF($J$9=31,'Jeunes Plants'!BP946,IF($J$9=32,'Jeunes Plants'!BQ946,IF($J$9=33,'Jeunes Plants'!BR946,IF($J$9=34,'Jeunes Plants'!BS946,IF($J$9=35,'Jeunes Plants'!B12849,))))))))))))))))))))))))))))))))))))))))))))))))))))</f>
        <v>0</v>
      </c>
      <c r="K1276" s="103" t="str">
        <f>IF('Jeunes Plants'!R946=0,"","Erreur")</f>
        <v/>
      </c>
    </row>
    <row r="1277" spans="1:11" x14ac:dyDescent="0.25">
      <c r="A1277" s="103">
        <f>IF('Jeunes Plants'!A947&lt;&gt;"",'Jeunes Plants'!A947,"")</f>
        <v>23006</v>
      </c>
      <c r="B1277" s="103" t="str">
        <f>IF('Jeunes Plants'!L947&lt;&gt;"",'Jeunes Plants'!L947,"")</f>
        <v>S7</v>
      </c>
      <c r="C1277" s="107" t="str">
        <f>IF('Jeunes Plants'!B947&lt;&gt;"",'Jeunes Plants'!B947,"")</f>
        <v>VERVEINE VANESSA COMPACT</v>
      </c>
      <c r="D1277" s="107" t="str">
        <f>IF('Jeunes Plants'!C947&lt;&gt;"",'Jeunes Plants'!C947,"")</f>
        <v>White</v>
      </c>
      <c r="E1277" s="103">
        <f>IF('Jeunes Plants'!H947&lt;&gt;"",'Jeunes Plants'!H947,"")</f>
        <v>6</v>
      </c>
      <c r="F1277" s="103" t="str">
        <f>IF('Jeunes Plants'!E947&lt;&gt;"",'Jeunes Plants'!E947,"")</f>
        <v>B</v>
      </c>
      <c r="G1277" s="103" t="str">
        <f>IF('Jeunes Plants'!N947&lt;&gt;"",'Jeunes Plants'!N947,"")</f>
        <v>M3</v>
      </c>
      <c r="H1277" s="103" t="str">
        <f>IF('Jeunes Plants'!I947&lt;&gt;"",'Jeunes Plants'!I947,"")</f>
        <v>C</v>
      </c>
      <c r="I1277" s="103">
        <f>IF('Jeunes Plants'!J947&lt;&gt;"",'Jeunes Plants'!J947,"")</f>
        <v>5.5E-2</v>
      </c>
      <c r="J1277" s="103">
        <f>IF($J$9=36,'Jeunes Plants'!U947,IF($J$9=37,'Jeunes Plants'!V947,IF($J$9=38,'Jeunes Plants'!W947,IF($J$9=39,'Jeunes Plants'!X947,IF($J$9=40,'Jeunes Plants'!Y947,IF($J$9=41,'Jeunes Plants'!Z947,IF($J$9=42,'Jeunes Plants'!AA947,IF($J$9=43,'Jeunes Plants'!AB947,IF($J$9=44,'Jeunes Plants'!AC947,IF($J$9=45,'Jeunes Plants'!AD947,IF($J$9=46,'Jeunes Plants'!AE947,IF($J$9=47,'Jeunes Plants'!AF947,IF($J$9=48,'Jeunes Plants'!AG947,IF($J$9=49,'Jeunes Plants'!AH947,IF($J$9=50,'Jeunes Plants'!AI947,IF($J$9=51,'Jeunes Plants'!AJ947,IF($J$9=52,'Jeunes Plants'!AK947,IF($J$9=1,'Jeunes Plants'!AL947,IF($J$9=2,'Jeunes Plants'!AM947,IF($J$9=3,'Jeunes Plants'!AN947,IF($J$9=4,'Jeunes Plants'!AO947,IF($J$9=5,'Jeunes Plants'!AP947,IF($J$9=6,'Jeunes Plants'!AQ947,IF($J$9=7,'Jeunes Plants'!AR947,IF($J$9=8,'Jeunes Plants'!AS947,IF($J$9=9,'Jeunes Plants'!AT947,IF($J$9=10,'Jeunes Plants'!AU947,IF($J$9=11,'Jeunes Plants'!AV947,IF($J$9=12,'Jeunes Plants'!AW947,IF($J$9=13,'Jeunes Plants'!AX947,IF($J$9=14,'Jeunes Plants'!AY947,IF($J$9=15,'Jeunes Plants'!AZ947,IF($J$9=16,'Jeunes Plants'!BA947,IF($J$9=17,'Jeunes Plants'!BB947,IF($J$9=18,'Jeunes Plants'!BC947,IF($J$9=19,'Jeunes Plants'!BD947,IF($J$9=20,'Jeunes Plants'!BE947,IF($J$9=21,'Jeunes Plants'!BF947,IF($J$9=22,'Jeunes Plants'!BG947,IF($J$9=23,'Jeunes Plants'!BH947,IF($J$9=24,'Jeunes Plants'!BI947,IF($J$9=25,'Jeunes Plants'!BJ947,IF($J$9=26,'Jeunes Plants'!BK947,IF($J$9=27,'Jeunes Plants'!BL947,IF($J$9=28,'Jeunes Plants'!BM947,IF($J$9=29,'Jeunes Plants'!BN947,IF($J$9=30,'Jeunes Plants'!BO947,IF($J$9=31,'Jeunes Plants'!BP947,IF($J$9=32,'Jeunes Plants'!BQ947,IF($J$9=33,'Jeunes Plants'!BR947,IF($J$9=34,'Jeunes Plants'!BS947,IF($J$9=35,'Jeunes Plants'!B12850,))))))))))))))))))))))))))))))))))))))))))))))))))))</f>
        <v>0</v>
      </c>
      <c r="K1277" s="103" t="str">
        <f>IF('Jeunes Plants'!R947=0,"","Erreur")</f>
        <v/>
      </c>
    </row>
    <row r="1278" spans="1:11" x14ac:dyDescent="0.25">
      <c r="A1278" s="103">
        <f>IF('Jeunes Plants'!A948&lt;&gt;"",'Jeunes Plants'!A948,"")</f>
        <v>23008</v>
      </c>
      <c r="B1278" s="103" t="str">
        <f>IF('Jeunes Plants'!L948&lt;&gt;"",'Jeunes Plants'!L948,"")</f>
        <v>S7</v>
      </c>
      <c r="C1278" s="107" t="str">
        <f>IF('Jeunes Plants'!B948&lt;&gt;"",'Jeunes Plants'!B948,"")</f>
        <v>VERVEINE VANESSA COMPACT</v>
      </c>
      <c r="D1278" s="107" t="str">
        <f>IF('Jeunes Plants'!C948&lt;&gt;"",'Jeunes Plants'!C948,"")</f>
        <v>Variés</v>
      </c>
      <c r="E1278" s="103">
        <f>IF('Jeunes Plants'!H948&lt;&gt;"",'Jeunes Plants'!H948,"")</f>
        <v>6</v>
      </c>
      <c r="F1278" s="103" t="str">
        <f>IF('Jeunes Plants'!E948&lt;&gt;"",'Jeunes Plants'!E948,"")</f>
        <v>B</v>
      </c>
      <c r="G1278" s="103" t="str">
        <f>IF('Jeunes Plants'!N948&lt;&gt;"",'Jeunes Plants'!N948,"")</f>
        <v>M3</v>
      </c>
      <c r="H1278" s="103" t="str">
        <f>IF('Jeunes Plants'!I948&lt;&gt;"",'Jeunes Plants'!I948,"")</f>
        <v>C</v>
      </c>
      <c r="I1278" s="103">
        <f>IF('Jeunes Plants'!J948&lt;&gt;"",'Jeunes Plants'!J948,"")</f>
        <v>5.5E-2</v>
      </c>
      <c r="J1278" s="103">
        <f>IF($J$9=36,'Jeunes Plants'!U948,IF($J$9=37,'Jeunes Plants'!V948,IF($J$9=38,'Jeunes Plants'!W948,IF($J$9=39,'Jeunes Plants'!X948,IF($J$9=40,'Jeunes Plants'!Y948,IF($J$9=41,'Jeunes Plants'!Z948,IF($J$9=42,'Jeunes Plants'!AA948,IF($J$9=43,'Jeunes Plants'!AB948,IF($J$9=44,'Jeunes Plants'!AC948,IF($J$9=45,'Jeunes Plants'!AD948,IF($J$9=46,'Jeunes Plants'!AE948,IF($J$9=47,'Jeunes Plants'!AF948,IF($J$9=48,'Jeunes Plants'!AG948,IF($J$9=49,'Jeunes Plants'!AH948,IF($J$9=50,'Jeunes Plants'!AI948,IF($J$9=51,'Jeunes Plants'!AJ948,IF($J$9=52,'Jeunes Plants'!AK948,IF($J$9=1,'Jeunes Plants'!AL948,IF($J$9=2,'Jeunes Plants'!AM948,IF($J$9=3,'Jeunes Plants'!AN948,IF($J$9=4,'Jeunes Plants'!AO948,IF($J$9=5,'Jeunes Plants'!AP948,IF($J$9=6,'Jeunes Plants'!AQ948,IF($J$9=7,'Jeunes Plants'!AR948,IF($J$9=8,'Jeunes Plants'!AS948,IF($J$9=9,'Jeunes Plants'!AT948,IF($J$9=10,'Jeunes Plants'!AU948,IF($J$9=11,'Jeunes Plants'!AV948,IF($J$9=12,'Jeunes Plants'!AW948,IF($J$9=13,'Jeunes Plants'!AX948,IF($J$9=14,'Jeunes Plants'!AY948,IF($J$9=15,'Jeunes Plants'!AZ948,IF($J$9=16,'Jeunes Plants'!BA948,IF($J$9=17,'Jeunes Plants'!BB948,IF($J$9=18,'Jeunes Plants'!BC948,IF($J$9=19,'Jeunes Plants'!BD948,IF($J$9=20,'Jeunes Plants'!BE948,IF($J$9=21,'Jeunes Plants'!BF948,IF($J$9=22,'Jeunes Plants'!BG948,IF($J$9=23,'Jeunes Plants'!BH948,IF($J$9=24,'Jeunes Plants'!BI948,IF($J$9=25,'Jeunes Plants'!BJ948,IF($J$9=26,'Jeunes Plants'!BK948,IF($J$9=27,'Jeunes Plants'!BL948,IF($J$9=28,'Jeunes Plants'!BM948,IF($J$9=29,'Jeunes Plants'!BN948,IF($J$9=30,'Jeunes Plants'!BO948,IF($J$9=31,'Jeunes Plants'!BP948,IF($J$9=32,'Jeunes Plants'!BQ948,IF($J$9=33,'Jeunes Plants'!BR948,IF($J$9=34,'Jeunes Plants'!BS948,IF($J$9=35,'Jeunes Plants'!B12851,))))))))))))))))))))))))))))))))))))))))))))))))))))</f>
        <v>0</v>
      </c>
      <c r="K1278" s="103" t="str">
        <f>IF('Jeunes Plants'!R948=0,"","Erreur")</f>
        <v/>
      </c>
    </row>
    <row r="1279" spans="1:11" x14ac:dyDescent="0.25">
      <c r="A1279" s="450"/>
      <c r="B1279" s="450"/>
      <c r="C1279" s="451" t="s">
        <v>2003</v>
      </c>
      <c r="D1279" s="451"/>
      <c r="E1279" s="450"/>
      <c r="F1279" s="450"/>
      <c r="G1279" s="450"/>
      <c r="H1279" s="450"/>
      <c r="I1279" s="450"/>
      <c r="J1279" s="450">
        <f>SUBTOTAL(9,J1268:J1278)</f>
        <v>0</v>
      </c>
      <c r="K1279" s="450"/>
    </row>
    <row r="1280" spans="1:11" x14ac:dyDescent="0.25">
      <c r="A1280" s="103">
        <f>IF('Jeunes Plants'!A949&lt;&gt;"",'Jeunes Plants'!A949,"")</f>
        <v>3787</v>
      </c>
      <c r="B1280" s="103" t="str">
        <f>IF('Jeunes Plants'!L949&lt;&gt;"",'Jeunes Plants'!L949,"")</f>
        <v>S10</v>
      </c>
      <c r="C1280" s="107" t="str">
        <f>IF('Jeunes Plants'!B949&lt;&gt;"",'Jeunes Plants'!B949,"")</f>
        <v>VERVEINE VIVACE</v>
      </c>
      <c r="D1280" s="107" t="str">
        <f>IF('Jeunes Plants'!C949&lt;&gt;"",'Jeunes Plants'!C949,"")</f>
        <v>Venosa</v>
      </c>
      <c r="E1280" s="103">
        <f>IF('Jeunes Plants'!H949&lt;&gt;"",'Jeunes Plants'!H949,"")</f>
        <v>5</v>
      </c>
      <c r="F1280" s="103" t="str">
        <f>IF('Jeunes Plants'!E949&lt;&gt;"",'Jeunes Plants'!E949,"")</f>
        <v>B</v>
      </c>
      <c r="G1280" s="103" t="str">
        <f>IF('Jeunes Plants'!N949&lt;&gt;"",'Jeunes Plants'!N949,"")</f>
        <v>M3</v>
      </c>
      <c r="H1280" s="103" t="str">
        <f>IF('Jeunes Plants'!I949&lt;&gt;"",'Jeunes Plants'!I949,"")</f>
        <v>B</v>
      </c>
      <c r="I1280" s="103" t="str">
        <f>IF('Jeunes Plants'!J949&lt;&gt;"",'Jeunes Plants'!J949,"")</f>
        <v/>
      </c>
      <c r="J1280" s="103">
        <f>IF($J$9=36,'Jeunes Plants'!U949,IF($J$9=37,'Jeunes Plants'!V949,IF($J$9=38,'Jeunes Plants'!W949,IF($J$9=39,'Jeunes Plants'!X949,IF($J$9=40,'Jeunes Plants'!Y949,IF($J$9=41,'Jeunes Plants'!Z949,IF($J$9=42,'Jeunes Plants'!AA949,IF($J$9=43,'Jeunes Plants'!AB949,IF($J$9=44,'Jeunes Plants'!AC949,IF($J$9=45,'Jeunes Plants'!AD949,IF($J$9=46,'Jeunes Plants'!AE949,IF($J$9=47,'Jeunes Plants'!AF949,IF($J$9=48,'Jeunes Plants'!AG949,IF($J$9=49,'Jeunes Plants'!AH949,IF($J$9=50,'Jeunes Plants'!AI949,IF($J$9=51,'Jeunes Plants'!AJ949,IF($J$9=52,'Jeunes Plants'!AK949,IF($J$9=1,'Jeunes Plants'!AL949,IF($J$9=2,'Jeunes Plants'!AM949,IF($J$9=3,'Jeunes Plants'!AN949,IF($J$9=4,'Jeunes Plants'!AO949,IF($J$9=5,'Jeunes Plants'!AP949,IF($J$9=6,'Jeunes Plants'!AQ949,IF($J$9=7,'Jeunes Plants'!AR949,IF($J$9=8,'Jeunes Plants'!AS949,IF($J$9=9,'Jeunes Plants'!AT949,IF($J$9=10,'Jeunes Plants'!AU949,IF($J$9=11,'Jeunes Plants'!AV949,IF($J$9=12,'Jeunes Plants'!AW949,IF($J$9=13,'Jeunes Plants'!AX949,IF($J$9=14,'Jeunes Plants'!AY949,IF($J$9=15,'Jeunes Plants'!AZ949,IF($J$9=16,'Jeunes Plants'!BA949,IF($J$9=17,'Jeunes Plants'!BB949,IF($J$9=18,'Jeunes Plants'!BC949,IF($J$9=19,'Jeunes Plants'!BD949,IF($J$9=20,'Jeunes Plants'!BE949,IF($J$9=21,'Jeunes Plants'!BF949,IF($J$9=22,'Jeunes Plants'!BG949,IF($J$9=23,'Jeunes Plants'!BH949,IF($J$9=24,'Jeunes Plants'!BI949,IF($J$9=25,'Jeunes Plants'!BJ949,IF($J$9=26,'Jeunes Plants'!BK949,IF($J$9=27,'Jeunes Plants'!BL949,IF($J$9=28,'Jeunes Plants'!BM949,IF($J$9=29,'Jeunes Plants'!BN949,IF($J$9=30,'Jeunes Plants'!BO949,IF($J$9=31,'Jeunes Plants'!BP949,IF($J$9=32,'Jeunes Plants'!BQ949,IF($J$9=33,'Jeunes Plants'!BR949,IF($J$9=34,'Jeunes Plants'!BS949,IF($J$9=35,'Jeunes Plants'!B12852,))))))))))))))))))))))))))))))))))))))))))))))))))))</f>
        <v>0</v>
      </c>
      <c r="K1280" s="103" t="str">
        <f>IF('Jeunes Plants'!R949=0,"","Erreur")</f>
        <v/>
      </c>
    </row>
    <row r="1281" spans="1:11" x14ac:dyDescent="0.25">
      <c r="A1281" s="450"/>
      <c r="B1281" s="450"/>
      <c r="C1281" s="451" t="s">
        <v>2000</v>
      </c>
      <c r="D1281" s="451"/>
      <c r="E1281" s="450"/>
      <c r="F1281" s="450"/>
      <c r="G1281" s="450"/>
      <c r="H1281" s="450"/>
      <c r="I1281" s="450"/>
      <c r="J1281" s="450">
        <f>SUBTOTAL(9,J1280:J1280)</f>
        <v>0</v>
      </c>
      <c r="K1281" s="450"/>
    </row>
    <row r="1282" spans="1:11" x14ac:dyDescent="0.25">
      <c r="A1282" s="103">
        <f>IF('Jeunes Plants'!A950&lt;&gt;"",'Jeunes Plants'!A950,"")</f>
        <v>3785</v>
      </c>
      <c r="B1282" s="103" t="str">
        <f>IF('Jeunes Plants'!L950&lt;&gt;"",'Jeunes Plants'!L950,"")</f>
        <v>S10</v>
      </c>
      <c r="C1282" s="107" t="str">
        <f>IF('Jeunes Plants'!B950&lt;&gt;"",'Jeunes Plants'!B950,"")</f>
        <v>VERVEINE DE BUENOS AIRES</v>
      </c>
      <c r="D1282" s="107" t="str">
        <f>IF('Jeunes Plants'!C950&lt;&gt;"",'Jeunes Plants'!C950,"")</f>
        <v>bonariensis (de semis)</v>
      </c>
      <c r="E1282" s="103">
        <f>IF('Jeunes Plants'!H950&lt;&gt;"",'Jeunes Plants'!H950,"")</f>
        <v>5</v>
      </c>
      <c r="F1282" s="103" t="str">
        <f>IF('Jeunes Plants'!E950&lt;&gt;"",'Jeunes Plants'!E950,"")</f>
        <v>S</v>
      </c>
      <c r="G1282" s="103" t="str">
        <f>IF('Jeunes Plants'!N950&lt;&gt;"",'Jeunes Plants'!N950,"")</f>
        <v>M3</v>
      </c>
      <c r="H1282" s="103" t="str">
        <f>IF('Jeunes Plants'!I950&lt;&gt;"",'Jeunes Plants'!I950,"")</f>
        <v>B</v>
      </c>
      <c r="I1282" s="103" t="str">
        <f>IF('Jeunes Plants'!J950&lt;&gt;"",'Jeunes Plants'!J950,"")</f>
        <v/>
      </c>
      <c r="J1282" s="103">
        <f>IF($J$9=36,'Jeunes Plants'!U950,IF($J$9=37,'Jeunes Plants'!V950,IF($J$9=38,'Jeunes Plants'!W950,IF($J$9=39,'Jeunes Plants'!X950,IF($J$9=40,'Jeunes Plants'!Y950,IF($J$9=41,'Jeunes Plants'!Z950,IF($J$9=42,'Jeunes Plants'!AA950,IF($J$9=43,'Jeunes Plants'!AB950,IF($J$9=44,'Jeunes Plants'!AC950,IF($J$9=45,'Jeunes Plants'!AD950,IF($J$9=46,'Jeunes Plants'!AE950,IF($J$9=47,'Jeunes Plants'!AF950,IF($J$9=48,'Jeunes Plants'!AG950,IF($J$9=49,'Jeunes Plants'!AH950,IF($J$9=50,'Jeunes Plants'!AI950,IF($J$9=51,'Jeunes Plants'!AJ950,IF($J$9=52,'Jeunes Plants'!AK950,IF($J$9=1,'Jeunes Plants'!AL950,IF($J$9=2,'Jeunes Plants'!AM950,IF($J$9=3,'Jeunes Plants'!AN950,IF($J$9=4,'Jeunes Plants'!AO950,IF($J$9=5,'Jeunes Plants'!AP950,IF($J$9=6,'Jeunes Plants'!AQ950,IF($J$9=7,'Jeunes Plants'!AR950,IF($J$9=8,'Jeunes Plants'!AS950,IF($J$9=9,'Jeunes Plants'!AT950,IF($J$9=10,'Jeunes Plants'!AU950,IF($J$9=11,'Jeunes Plants'!AV950,IF($J$9=12,'Jeunes Plants'!AW950,IF($J$9=13,'Jeunes Plants'!AX950,IF($J$9=14,'Jeunes Plants'!AY950,IF($J$9=15,'Jeunes Plants'!AZ950,IF($J$9=16,'Jeunes Plants'!BA950,IF($J$9=17,'Jeunes Plants'!BB950,IF($J$9=18,'Jeunes Plants'!BC950,IF($J$9=19,'Jeunes Plants'!BD950,IF($J$9=20,'Jeunes Plants'!BE950,IF($J$9=21,'Jeunes Plants'!BF950,IF($J$9=22,'Jeunes Plants'!BG950,IF($J$9=23,'Jeunes Plants'!BH950,IF($J$9=24,'Jeunes Plants'!BI950,IF($J$9=25,'Jeunes Plants'!BJ950,IF($J$9=26,'Jeunes Plants'!BK950,IF($J$9=27,'Jeunes Plants'!BL950,IF($J$9=28,'Jeunes Plants'!BM950,IF($J$9=29,'Jeunes Plants'!BN950,IF($J$9=30,'Jeunes Plants'!BO950,IF($J$9=31,'Jeunes Plants'!BP950,IF($J$9=32,'Jeunes Plants'!BQ950,IF($J$9=33,'Jeunes Plants'!BR950,IF($J$9=34,'Jeunes Plants'!BS950,IF($J$9=35,'Jeunes Plants'!B12853,))))))))))))))))))))))))))))))))))))))))))))))))))))</f>
        <v>0</v>
      </c>
      <c r="K1282" s="103" t="str">
        <f>IF('Jeunes Plants'!R950=0,"","Erreur")</f>
        <v/>
      </c>
    </row>
    <row r="1283" spans="1:11" x14ac:dyDescent="0.25">
      <c r="A1283" s="103">
        <f>IF('Jeunes Plants'!A951&lt;&gt;"",'Jeunes Plants'!A951,"")</f>
        <v>12331</v>
      </c>
      <c r="B1283" s="103" t="str">
        <f>IF('Jeunes Plants'!L951&lt;&gt;"",'Jeunes Plants'!L951,"")</f>
        <v>S10</v>
      </c>
      <c r="C1283" s="107" t="str">
        <f>IF('Jeunes Plants'!B951&lt;&gt;"",'Jeunes Plants'!B951,"")</f>
        <v>VERVEINE DE BUENOS AIRES</v>
      </c>
      <c r="D1283" s="107" t="str">
        <f>IF('Jeunes Plants'!C951&lt;&gt;"",'Jeunes Plants'!C951,"")</f>
        <v>Lollipop</v>
      </c>
      <c r="E1283" s="103">
        <f>IF('Jeunes Plants'!H951&lt;&gt;"",'Jeunes Plants'!H951,"")</f>
        <v>5</v>
      </c>
      <c r="F1283" s="103" t="str">
        <f>IF('Jeunes Plants'!E951&lt;&gt;"",'Jeunes Plants'!E951,"")</f>
        <v>B</v>
      </c>
      <c r="G1283" s="103" t="str">
        <f>IF('Jeunes Plants'!N951&lt;&gt;"",'Jeunes Plants'!N951,"")</f>
        <v>M3</v>
      </c>
      <c r="H1283" s="103" t="str">
        <f>IF('Jeunes Plants'!I951&lt;&gt;"",'Jeunes Plants'!I951,"")</f>
        <v>B</v>
      </c>
      <c r="I1283" s="103" t="str">
        <f>IF('Jeunes Plants'!J951&lt;&gt;"",'Jeunes Plants'!J951,"")</f>
        <v/>
      </c>
      <c r="J1283" s="103">
        <f>IF($J$9=36,'Jeunes Plants'!U951,IF($J$9=37,'Jeunes Plants'!V951,IF($J$9=38,'Jeunes Plants'!W951,IF($J$9=39,'Jeunes Plants'!X951,IF($J$9=40,'Jeunes Plants'!Y951,IF($J$9=41,'Jeunes Plants'!Z951,IF($J$9=42,'Jeunes Plants'!AA951,IF($J$9=43,'Jeunes Plants'!AB951,IF($J$9=44,'Jeunes Plants'!AC951,IF($J$9=45,'Jeunes Plants'!AD951,IF($J$9=46,'Jeunes Plants'!AE951,IF($J$9=47,'Jeunes Plants'!AF951,IF($J$9=48,'Jeunes Plants'!AG951,IF($J$9=49,'Jeunes Plants'!AH951,IF($J$9=50,'Jeunes Plants'!AI951,IF($J$9=51,'Jeunes Plants'!AJ951,IF($J$9=52,'Jeunes Plants'!AK951,IF($J$9=1,'Jeunes Plants'!AL951,IF($J$9=2,'Jeunes Plants'!AM951,IF($J$9=3,'Jeunes Plants'!AN951,IF($J$9=4,'Jeunes Plants'!AO951,IF($J$9=5,'Jeunes Plants'!AP951,IF($J$9=6,'Jeunes Plants'!AQ951,IF($J$9=7,'Jeunes Plants'!AR951,IF($J$9=8,'Jeunes Plants'!AS951,IF($J$9=9,'Jeunes Plants'!AT951,IF($J$9=10,'Jeunes Plants'!AU951,IF($J$9=11,'Jeunes Plants'!AV951,IF($J$9=12,'Jeunes Plants'!AW951,IF($J$9=13,'Jeunes Plants'!AX951,IF($J$9=14,'Jeunes Plants'!AY951,IF($J$9=15,'Jeunes Plants'!AZ951,IF($J$9=16,'Jeunes Plants'!BA951,IF($J$9=17,'Jeunes Plants'!BB951,IF($J$9=18,'Jeunes Plants'!BC951,IF($J$9=19,'Jeunes Plants'!BD951,IF($J$9=20,'Jeunes Plants'!BE951,IF($J$9=21,'Jeunes Plants'!BF951,IF($J$9=22,'Jeunes Plants'!BG951,IF($J$9=23,'Jeunes Plants'!BH951,IF($J$9=24,'Jeunes Plants'!BI951,IF($J$9=25,'Jeunes Plants'!BJ951,IF($J$9=26,'Jeunes Plants'!BK951,IF($J$9=27,'Jeunes Plants'!BL951,IF($J$9=28,'Jeunes Plants'!BM951,IF($J$9=29,'Jeunes Plants'!BN951,IF($J$9=30,'Jeunes Plants'!BO951,IF($J$9=31,'Jeunes Plants'!BP951,IF($J$9=32,'Jeunes Plants'!BQ951,IF($J$9=33,'Jeunes Plants'!BR951,IF($J$9=34,'Jeunes Plants'!BS951,IF($J$9=35,'Jeunes Plants'!B12854,))))))))))))))))))))))))))))))))))))))))))))))))))))</f>
        <v>0</v>
      </c>
      <c r="K1283" s="103" t="str">
        <f>IF('Jeunes Plants'!R951=0,"","Erreur")</f>
        <v/>
      </c>
    </row>
    <row r="1284" spans="1:11" x14ac:dyDescent="0.25">
      <c r="A1284" s="450"/>
      <c r="B1284" s="450"/>
      <c r="C1284" s="451" t="s">
        <v>2004</v>
      </c>
      <c r="D1284" s="451"/>
      <c r="E1284" s="450"/>
      <c r="F1284" s="450"/>
      <c r="G1284" s="450"/>
      <c r="H1284" s="450"/>
      <c r="I1284" s="450"/>
      <c r="J1284" s="450">
        <f>SUBTOTAL(9,J1282:J1283)</f>
        <v>0</v>
      </c>
      <c r="K1284" s="450"/>
    </row>
    <row r="1285" spans="1:11" x14ac:dyDescent="0.25">
      <c r="A1285" s="103">
        <f>IF('Jeunes Plants'!A952&lt;&gt;"",'Jeunes Plants'!A952,"")</f>
        <v>25242</v>
      </c>
      <c r="B1285" s="103" t="str">
        <f>IF('Jeunes Plants'!L952&lt;&gt;"",'Jeunes Plants'!L952,"")</f>
        <v>S3B</v>
      </c>
      <c r="C1285" s="107" t="str">
        <f>IF('Jeunes Plants'!B952&lt;&gt;"",'Jeunes Plants'!B952,"")</f>
        <v>VINCA MINOR (Pervenche)</v>
      </c>
      <c r="D1285" s="107" t="str">
        <f>IF('Jeunes Plants'!C952&lt;&gt;"",'Jeunes Plants'!C952,"")</f>
        <v>Illumination</v>
      </c>
      <c r="E1285" s="103">
        <f>IF('Jeunes Plants'!H952&lt;&gt;"",'Jeunes Plants'!H952,"")</f>
        <v>5</v>
      </c>
      <c r="F1285" s="103" t="str">
        <f>IF('Jeunes Plants'!E952&lt;&gt;"",'Jeunes Plants'!E952,"")</f>
        <v>B</v>
      </c>
      <c r="G1285" s="103" t="str">
        <f>IF('Jeunes Plants'!N952&lt;&gt;"",'Jeunes Plants'!N952,"")</f>
        <v>M3</v>
      </c>
      <c r="H1285" s="103" t="str">
        <f>IF('Jeunes Plants'!I952&lt;&gt;"",'Jeunes Plants'!I952,"")</f>
        <v>A</v>
      </c>
      <c r="I1285" s="103">
        <f>IF('Jeunes Plants'!J952&lt;&gt;"",'Jeunes Plants'!J952,"")</f>
        <v>0.05</v>
      </c>
      <c r="J1285" s="103">
        <f>IF($J$9=36,'Jeunes Plants'!U952,IF($J$9=37,'Jeunes Plants'!V952,IF($J$9=38,'Jeunes Plants'!W952,IF($J$9=39,'Jeunes Plants'!X952,IF($J$9=40,'Jeunes Plants'!Y952,IF($J$9=41,'Jeunes Plants'!Z952,IF($J$9=42,'Jeunes Plants'!AA952,IF($J$9=43,'Jeunes Plants'!AB952,IF($J$9=44,'Jeunes Plants'!AC952,IF($J$9=45,'Jeunes Plants'!AD952,IF($J$9=46,'Jeunes Plants'!AE952,IF($J$9=47,'Jeunes Plants'!AF952,IF($J$9=48,'Jeunes Plants'!AG952,IF($J$9=49,'Jeunes Plants'!AH952,IF($J$9=50,'Jeunes Plants'!AI952,IF($J$9=51,'Jeunes Plants'!AJ952,IF($J$9=52,'Jeunes Plants'!AK952,IF($J$9=1,'Jeunes Plants'!AL952,IF($J$9=2,'Jeunes Plants'!AM952,IF($J$9=3,'Jeunes Plants'!AN952,IF($J$9=4,'Jeunes Plants'!AO952,IF($J$9=5,'Jeunes Plants'!AP952,IF($J$9=6,'Jeunes Plants'!AQ952,IF($J$9=7,'Jeunes Plants'!AR952,IF($J$9=8,'Jeunes Plants'!AS952,IF($J$9=9,'Jeunes Plants'!AT952,IF($J$9=10,'Jeunes Plants'!AU952,IF($J$9=11,'Jeunes Plants'!AV952,IF($J$9=12,'Jeunes Plants'!AW952,IF($J$9=13,'Jeunes Plants'!AX952,IF($J$9=14,'Jeunes Plants'!AY952,IF($J$9=15,'Jeunes Plants'!AZ952,IF($J$9=16,'Jeunes Plants'!BA952,IF($J$9=17,'Jeunes Plants'!BB952,IF($J$9=18,'Jeunes Plants'!BC952,IF($J$9=19,'Jeunes Plants'!BD952,IF($J$9=20,'Jeunes Plants'!BE952,IF($J$9=21,'Jeunes Plants'!BF952,IF($J$9=22,'Jeunes Plants'!BG952,IF($J$9=23,'Jeunes Plants'!BH952,IF($J$9=24,'Jeunes Plants'!BI952,IF($J$9=25,'Jeunes Plants'!BJ952,IF($J$9=26,'Jeunes Plants'!BK952,IF($J$9=27,'Jeunes Plants'!BL952,IF($J$9=28,'Jeunes Plants'!BM952,IF($J$9=29,'Jeunes Plants'!BN952,IF($J$9=30,'Jeunes Plants'!BO952,IF($J$9=31,'Jeunes Plants'!BP952,IF($J$9=32,'Jeunes Plants'!BQ952,IF($J$9=33,'Jeunes Plants'!BR952,IF($J$9=34,'Jeunes Plants'!BS952,IF($J$9=35,'Jeunes Plants'!B12855,))))))))))))))))))))))))))))))))))))))))))))))))))))</f>
        <v>0</v>
      </c>
      <c r="K1285" s="103" t="str">
        <f>IF('Jeunes Plants'!R952=0,"","Erreur")</f>
        <v/>
      </c>
    </row>
    <row r="1286" spans="1:11" x14ac:dyDescent="0.25">
      <c r="A1286" s="450"/>
      <c r="B1286" s="450"/>
      <c r="C1286" s="451" t="s">
        <v>2005</v>
      </c>
      <c r="D1286" s="451"/>
      <c r="E1286" s="450"/>
      <c r="F1286" s="450"/>
      <c r="G1286" s="450"/>
      <c r="H1286" s="450"/>
      <c r="I1286" s="450"/>
      <c r="J1286" s="450">
        <f>SUBTOTAL(9,J1285:J1285)</f>
        <v>0</v>
      </c>
      <c r="K1286" s="450"/>
    </row>
    <row r="1287" spans="1:11" x14ac:dyDescent="0.25">
      <c r="A1287" s="103" t="str">
        <f>IF('Jeunes Plants'!A953&lt;&gt;"",'Jeunes Plants'!A953,"")</f>
        <v/>
      </c>
      <c r="B1287" s="103" t="str">
        <f>IF('Jeunes Plants'!L953&lt;&gt;"",'Jeunes Plants'!L953,"")</f>
        <v>L</v>
      </c>
      <c r="C1287" s="107" t="str">
        <f>IF('Jeunes Plants'!B953&lt;&gt;"",'Jeunes Plants'!B953,"")</f>
        <v>Z</v>
      </c>
      <c r="D1287" s="107" t="str">
        <f>IF('Jeunes Plants'!C953&lt;&gt;"",'Jeunes Plants'!C953,"")</f>
        <v/>
      </c>
      <c r="E1287" s="103" t="str">
        <f>IF('Jeunes Plants'!H953&lt;&gt;"",'Jeunes Plants'!H953,"")</f>
        <v/>
      </c>
      <c r="F1287" s="103" t="str">
        <f>IF('Jeunes Plants'!E953&lt;&gt;"",'Jeunes Plants'!E953,"")</f>
        <v/>
      </c>
      <c r="G1287" s="103" t="str">
        <f>IF('Jeunes Plants'!N953&lt;&gt;"",'Jeunes Plants'!N953,"")</f>
        <v/>
      </c>
      <c r="H1287" s="103" t="str">
        <f>IF('Jeunes Plants'!I953&lt;&gt;"",'Jeunes Plants'!I953,"")</f>
        <v/>
      </c>
      <c r="I1287" s="103" t="str">
        <f>IF('Jeunes Plants'!J953&lt;&gt;"",'Jeunes Plants'!J953,"")</f>
        <v/>
      </c>
      <c r="J1287" s="103">
        <f>IF($J$9=36,'Jeunes Plants'!U953,IF($J$9=37,'Jeunes Plants'!V953,IF($J$9=38,'Jeunes Plants'!W953,IF($J$9=39,'Jeunes Plants'!X953,IF($J$9=40,'Jeunes Plants'!Y953,IF($J$9=41,'Jeunes Plants'!Z953,IF($J$9=42,'Jeunes Plants'!AA953,IF($J$9=43,'Jeunes Plants'!AB953,IF($J$9=44,'Jeunes Plants'!AC953,IF($J$9=45,'Jeunes Plants'!AD953,IF($J$9=46,'Jeunes Plants'!AE953,IF($J$9=47,'Jeunes Plants'!AF953,IF($J$9=48,'Jeunes Plants'!AG953,IF($J$9=49,'Jeunes Plants'!AH953,IF($J$9=50,'Jeunes Plants'!AI953,IF($J$9=51,'Jeunes Plants'!AJ953,IF($J$9=52,'Jeunes Plants'!AK953,IF($J$9=1,'Jeunes Plants'!AL953,IF($J$9=2,'Jeunes Plants'!AM953,IF($J$9=3,'Jeunes Plants'!AN953,IF($J$9=4,'Jeunes Plants'!AO953,IF($J$9=5,'Jeunes Plants'!AP953,IF($J$9=6,'Jeunes Plants'!AQ953,IF($J$9=7,'Jeunes Plants'!AR953,IF($J$9=8,'Jeunes Plants'!AS953,IF($J$9=9,'Jeunes Plants'!AT953,IF($J$9=10,'Jeunes Plants'!AU953,IF($J$9=11,'Jeunes Plants'!AV953,IF($J$9=12,'Jeunes Plants'!AW953,IF($J$9=13,'Jeunes Plants'!AX953,IF($J$9=14,'Jeunes Plants'!AY953,IF($J$9=15,'Jeunes Plants'!AZ953,IF($J$9=16,'Jeunes Plants'!BA953,IF($J$9=17,'Jeunes Plants'!BB953,IF($J$9=18,'Jeunes Plants'!BC953,IF($J$9=19,'Jeunes Plants'!BD953,IF($J$9=20,'Jeunes Plants'!BE953,IF($J$9=21,'Jeunes Plants'!BF953,IF($J$9=22,'Jeunes Plants'!BG953,IF($J$9=23,'Jeunes Plants'!BH953,IF($J$9=24,'Jeunes Plants'!BI953,IF($J$9=25,'Jeunes Plants'!BJ953,IF($J$9=26,'Jeunes Plants'!BK953,IF($J$9=27,'Jeunes Plants'!BL953,IF($J$9=28,'Jeunes Plants'!BM953,IF($J$9=29,'Jeunes Plants'!BN953,IF($J$9=30,'Jeunes Plants'!BO953,IF($J$9=31,'Jeunes Plants'!BP953,IF($J$9=32,'Jeunes Plants'!BQ953,IF($J$9=33,'Jeunes Plants'!BR953,IF($J$9=34,'Jeunes Plants'!BS953,IF($J$9=35,'Jeunes Plants'!B12856,))))))))))))))))))))))))))))))))))))))))))))))))))))</f>
        <v>0</v>
      </c>
      <c r="K1287" s="103" t="str">
        <f>IF('Jeunes Plants'!R953=0,"","Erreur")</f>
        <v/>
      </c>
    </row>
    <row r="1288" spans="1:11" x14ac:dyDescent="0.25">
      <c r="A1288" s="103">
        <f>IF('Jeunes Plants'!A954&lt;&gt;"",'Jeunes Plants'!A954,"")</f>
        <v>11636</v>
      </c>
      <c r="B1288" s="103" t="str">
        <f>IF('Jeunes Plants'!L954&lt;&gt;"",'Jeunes Plants'!L954,"")</f>
        <v>S4</v>
      </c>
      <c r="C1288" s="107" t="str">
        <f>IF('Jeunes Plants'!B954&lt;&gt;"",'Jeunes Plants'!B954,"")</f>
        <v>ZINNIA</v>
      </c>
      <c r="D1288" s="107" t="str">
        <f>IF('Jeunes Plants'!C954&lt;&gt;"",'Jeunes Plants'!C954,"")</f>
        <v>Magellan Variés</v>
      </c>
      <c r="E1288" s="103">
        <f>IF('Jeunes Plants'!H954&lt;&gt;"",'Jeunes Plants'!H954,"")</f>
        <v>6</v>
      </c>
      <c r="F1288" s="103" t="str">
        <f>IF('Jeunes Plants'!E954&lt;&gt;"",'Jeunes Plants'!E954,"")</f>
        <v>S</v>
      </c>
      <c r="G1288" s="103" t="str">
        <f>IF('Jeunes Plants'!N954&lt;&gt;"",'Jeunes Plants'!N954,"")</f>
        <v>M3</v>
      </c>
      <c r="H1288" s="103" t="str">
        <f>IF('Jeunes Plants'!I954&lt;&gt;"",'Jeunes Plants'!I954,"")</f>
        <v>C</v>
      </c>
      <c r="I1288" s="103" t="str">
        <f>IF('Jeunes Plants'!J954&lt;&gt;"",'Jeunes Plants'!J954,"")</f>
        <v/>
      </c>
      <c r="J1288" s="103">
        <f>IF($J$9=36,'Jeunes Plants'!U954,IF($J$9=37,'Jeunes Plants'!V954,IF($J$9=38,'Jeunes Plants'!W954,IF($J$9=39,'Jeunes Plants'!X954,IF($J$9=40,'Jeunes Plants'!Y954,IF($J$9=41,'Jeunes Plants'!Z954,IF($J$9=42,'Jeunes Plants'!AA954,IF($J$9=43,'Jeunes Plants'!AB954,IF($J$9=44,'Jeunes Plants'!AC954,IF($J$9=45,'Jeunes Plants'!AD954,IF($J$9=46,'Jeunes Plants'!AE954,IF($J$9=47,'Jeunes Plants'!AF954,IF($J$9=48,'Jeunes Plants'!AG954,IF($J$9=49,'Jeunes Plants'!AH954,IF($J$9=50,'Jeunes Plants'!AI954,IF($J$9=51,'Jeunes Plants'!AJ954,IF($J$9=52,'Jeunes Plants'!AK954,IF($J$9=1,'Jeunes Plants'!AL954,IF($J$9=2,'Jeunes Plants'!AM954,IF($J$9=3,'Jeunes Plants'!AN954,IF($J$9=4,'Jeunes Plants'!AO954,IF($J$9=5,'Jeunes Plants'!AP954,IF($J$9=6,'Jeunes Plants'!AQ954,IF($J$9=7,'Jeunes Plants'!AR954,IF($J$9=8,'Jeunes Plants'!AS954,IF($J$9=9,'Jeunes Plants'!AT954,IF($J$9=10,'Jeunes Plants'!AU954,IF($J$9=11,'Jeunes Plants'!AV954,IF($J$9=12,'Jeunes Plants'!AW954,IF($J$9=13,'Jeunes Plants'!AX954,IF($J$9=14,'Jeunes Plants'!AY954,IF($J$9=15,'Jeunes Plants'!AZ954,IF($J$9=16,'Jeunes Plants'!BA954,IF($J$9=17,'Jeunes Plants'!BB954,IF($J$9=18,'Jeunes Plants'!BC954,IF($J$9=19,'Jeunes Plants'!BD954,IF($J$9=20,'Jeunes Plants'!BE954,IF($J$9=21,'Jeunes Plants'!BF954,IF($J$9=22,'Jeunes Plants'!BG954,IF($J$9=23,'Jeunes Plants'!BH954,IF($J$9=24,'Jeunes Plants'!BI954,IF($J$9=25,'Jeunes Plants'!BJ954,IF($J$9=26,'Jeunes Plants'!BK954,IF($J$9=27,'Jeunes Plants'!BL954,IF($J$9=28,'Jeunes Plants'!BM954,IF($J$9=29,'Jeunes Plants'!BN954,IF($J$9=30,'Jeunes Plants'!BO954,IF($J$9=31,'Jeunes Plants'!BP954,IF($J$9=32,'Jeunes Plants'!BQ954,IF($J$9=33,'Jeunes Plants'!BR954,IF($J$9=34,'Jeunes Plants'!BS954,IF($J$9=35,'Jeunes Plants'!B12857,))))))))))))))))))))))))))))))))))))))))))))))))))))</f>
        <v>0</v>
      </c>
      <c r="K1288" s="103" t="str">
        <f>IF('Jeunes Plants'!R954=0,"","Erreur")</f>
        <v/>
      </c>
    </row>
    <row r="1289" spans="1:11" x14ac:dyDescent="0.25">
      <c r="A1289" s="103">
        <f>IF('Jeunes Plants'!A955&lt;&gt;"",'Jeunes Plants'!A955,"")</f>
        <v>3798</v>
      </c>
      <c r="B1289" s="103" t="str">
        <f>IF('Jeunes Plants'!L955&lt;&gt;"",'Jeunes Plants'!L955,"")</f>
        <v>S4</v>
      </c>
      <c r="C1289" s="107" t="str">
        <f>IF('Jeunes Plants'!B955&lt;&gt;"",'Jeunes Plants'!B955,"")</f>
        <v>ZINNIA</v>
      </c>
      <c r="D1289" s="107" t="str">
        <f>IF('Jeunes Plants'!C955&lt;&gt;"",'Jeunes Plants'!C955,"")</f>
        <v>Profusion Variés</v>
      </c>
      <c r="E1289" s="103">
        <f>IF('Jeunes Plants'!H955&lt;&gt;"",'Jeunes Plants'!H955,"")</f>
        <v>7</v>
      </c>
      <c r="F1289" s="103" t="str">
        <f>IF('Jeunes Plants'!E955&lt;&gt;"",'Jeunes Plants'!E955,"")</f>
        <v>S</v>
      </c>
      <c r="G1289" s="103" t="str">
        <f>IF('Jeunes Plants'!N955&lt;&gt;"",'Jeunes Plants'!N955,"")</f>
        <v>M3</v>
      </c>
      <c r="H1289" s="103" t="str">
        <f>IF('Jeunes Plants'!I955&lt;&gt;"",'Jeunes Plants'!I955,"")</f>
        <v>C</v>
      </c>
      <c r="I1289" s="103" t="str">
        <f>IF('Jeunes Plants'!J955&lt;&gt;"",'Jeunes Plants'!J955,"")</f>
        <v/>
      </c>
      <c r="J1289" s="103">
        <f>IF($J$9=36,'Jeunes Plants'!U955,IF($J$9=37,'Jeunes Plants'!V955,IF($J$9=38,'Jeunes Plants'!W955,IF($J$9=39,'Jeunes Plants'!X955,IF($J$9=40,'Jeunes Plants'!Y955,IF($J$9=41,'Jeunes Plants'!Z955,IF($J$9=42,'Jeunes Plants'!AA955,IF($J$9=43,'Jeunes Plants'!AB955,IF($J$9=44,'Jeunes Plants'!AC955,IF($J$9=45,'Jeunes Plants'!AD955,IF($J$9=46,'Jeunes Plants'!AE955,IF($J$9=47,'Jeunes Plants'!AF955,IF($J$9=48,'Jeunes Plants'!AG955,IF($J$9=49,'Jeunes Plants'!AH955,IF($J$9=50,'Jeunes Plants'!AI955,IF($J$9=51,'Jeunes Plants'!AJ955,IF($J$9=52,'Jeunes Plants'!AK955,IF($J$9=1,'Jeunes Plants'!AL955,IF($J$9=2,'Jeunes Plants'!AM955,IF($J$9=3,'Jeunes Plants'!AN955,IF($J$9=4,'Jeunes Plants'!AO955,IF($J$9=5,'Jeunes Plants'!AP955,IF($J$9=6,'Jeunes Plants'!AQ955,IF($J$9=7,'Jeunes Plants'!AR955,IF($J$9=8,'Jeunes Plants'!AS955,IF($J$9=9,'Jeunes Plants'!AT955,IF($J$9=10,'Jeunes Plants'!AU955,IF($J$9=11,'Jeunes Plants'!AV955,IF($J$9=12,'Jeunes Plants'!AW955,IF($J$9=13,'Jeunes Plants'!AX955,IF($J$9=14,'Jeunes Plants'!AY955,IF($J$9=15,'Jeunes Plants'!AZ955,IF($J$9=16,'Jeunes Plants'!BA955,IF($J$9=17,'Jeunes Plants'!BB955,IF($J$9=18,'Jeunes Plants'!BC955,IF($J$9=19,'Jeunes Plants'!BD955,IF($J$9=20,'Jeunes Plants'!BE955,IF($J$9=21,'Jeunes Plants'!BF955,IF($J$9=22,'Jeunes Plants'!BG955,IF($J$9=23,'Jeunes Plants'!BH955,IF($J$9=24,'Jeunes Plants'!BI955,IF($J$9=25,'Jeunes Plants'!BJ955,IF($J$9=26,'Jeunes Plants'!BK955,IF($J$9=27,'Jeunes Plants'!BL955,IF($J$9=28,'Jeunes Plants'!BM955,IF($J$9=29,'Jeunes Plants'!BN955,IF($J$9=30,'Jeunes Plants'!BO955,IF($J$9=31,'Jeunes Plants'!BP955,IF($J$9=32,'Jeunes Plants'!BQ955,IF($J$9=33,'Jeunes Plants'!BR955,IF($J$9=34,'Jeunes Plants'!BS955,IF($J$9=35,'Jeunes Plants'!B12858,))))))))))))))))))))))))))))))))))))))))))))))))))))</f>
        <v>0</v>
      </c>
      <c r="K1289" s="103" t="str">
        <f>IF('Jeunes Plants'!R955=0,"","Erreur")</f>
        <v/>
      </c>
    </row>
    <row r="1290" spans="1:11" x14ac:dyDescent="0.25">
      <c r="A1290" s="450"/>
      <c r="B1290" s="450"/>
      <c r="C1290" s="451" t="s">
        <v>1723</v>
      </c>
      <c r="D1290" s="451"/>
      <c r="E1290" s="450"/>
      <c r="F1290" s="450"/>
      <c r="G1290" s="450"/>
      <c r="H1290" s="450"/>
      <c r="I1290" s="450"/>
      <c r="J1290" s="450">
        <f>SUBTOTAL(9,J1287:J1289)</f>
        <v>0</v>
      </c>
      <c r="K1290" s="450"/>
    </row>
    <row r="1291" spans="1:11" x14ac:dyDescent="0.25">
      <c r="A1291" s="452"/>
      <c r="B1291" s="452"/>
      <c r="C1291" s="453" t="s">
        <v>2006</v>
      </c>
      <c r="D1291" s="453"/>
      <c r="E1291" s="452"/>
      <c r="F1291" s="452"/>
      <c r="G1291" s="452"/>
      <c r="H1291" s="452"/>
      <c r="I1291" s="452"/>
      <c r="J1291" s="452">
        <f>SUBTOTAL(9,J255:J1290)</f>
        <v>0</v>
      </c>
      <c r="K1291" s="452"/>
    </row>
    <row r="1292" spans="1:11" x14ac:dyDescent="0.25">
      <c r="A1292" s="103" t="str">
        <f>IF('Jeunes Plants'!A956&lt;&gt;"",'Jeunes Plants'!A956,"")</f>
        <v/>
      </c>
      <c r="B1292" s="103" t="str">
        <f>IF('Jeunes Plants'!L956&lt;&gt;"",'Jeunes Plants'!L956,"")</f>
        <v>G</v>
      </c>
      <c r="C1292" s="107" t="str">
        <f>IF('Jeunes Plants'!B956&lt;&gt;"",'Jeunes Plants'!B956,"")</f>
        <v>PLANTES COUVRE SOL</v>
      </c>
      <c r="D1292" s="107" t="str">
        <f>IF('Jeunes Plants'!C956&lt;&gt;"",'Jeunes Plants'!C956,"")</f>
        <v/>
      </c>
      <c r="E1292" s="103" t="str">
        <f>IF('Jeunes Plants'!H956&lt;&gt;"",'Jeunes Plants'!H956,"")</f>
        <v/>
      </c>
      <c r="F1292" s="103" t="str">
        <f>IF('Jeunes Plants'!E956&lt;&gt;"",'Jeunes Plants'!E956,"")</f>
        <v/>
      </c>
      <c r="G1292" s="103" t="str">
        <f>IF('Jeunes Plants'!N956&lt;&gt;"",'Jeunes Plants'!N956,"")</f>
        <v/>
      </c>
      <c r="H1292" s="103" t="str">
        <f>IF('Jeunes Plants'!I956&lt;&gt;"",'Jeunes Plants'!I956,"")</f>
        <v/>
      </c>
      <c r="I1292" s="103" t="str">
        <f>IF('Jeunes Plants'!J956&lt;&gt;"",'Jeunes Plants'!J956,"")</f>
        <v/>
      </c>
      <c r="J1292" s="103">
        <f>IF($J$9=36,'Jeunes Plants'!U956,IF($J$9=37,'Jeunes Plants'!V956,IF($J$9=38,'Jeunes Plants'!W956,IF($J$9=39,'Jeunes Plants'!X956,IF($J$9=40,'Jeunes Plants'!Y956,IF($J$9=41,'Jeunes Plants'!Z956,IF($J$9=42,'Jeunes Plants'!AA956,IF($J$9=43,'Jeunes Plants'!AB956,IF($J$9=44,'Jeunes Plants'!AC956,IF($J$9=45,'Jeunes Plants'!AD956,IF($J$9=46,'Jeunes Plants'!AE956,IF($J$9=47,'Jeunes Plants'!AF956,IF($J$9=48,'Jeunes Plants'!AG956,IF($J$9=49,'Jeunes Plants'!AH956,IF($J$9=50,'Jeunes Plants'!AI956,IF($J$9=51,'Jeunes Plants'!AJ956,IF($J$9=52,'Jeunes Plants'!AK956,IF($J$9=1,'Jeunes Plants'!AL956,IF($J$9=2,'Jeunes Plants'!AM956,IF($J$9=3,'Jeunes Plants'!AN956,IF($J$9=4,'Jeunes Plants'!AO956,IF($J$9=5,'Jeunes Plants'!AP956,IF($J$9=6,'Jeunes Plants'!AQ956,IF($J$9=7,'Jeunes Plants'!AR956,IF($J$9=8,'Jeunes Plants'!AS956,IF($J$9=9,'Jeunes Plants'!AT956,IF($J$9=10,'Jeunes Plants'!AU956,IF($J$9=11,'Jeunes Plants'!AV956,IF($J$9=12,'Jeunes Plants'!AW956,IF($J$9=13,'Jeunes Plants'!AX956,IF($J$9=14,'Jeunes Plants'!AY956,IF($J$9=15,'Jeunes Plants'!AZ956,IF($J$9=16,'Jeunes Plants'!BA956,IF($J$9=17,'Jeunes Plants'!BB956,IF($J$9=18,'Jeunes Plants'!BC956,IF($J$9=19,'Jeunes Plants'!BD956,IF($J$9=20,'Jeunes Plants'!BE956,IF($J$9=21,'Jeunes Plants'!BF956,IF($J$9=22,'Jeunes Plants'!BG956,IF($J$9=23,'Jeunes Plants'!BH956,IF($J$9=24,'Jeunes Plants'!BI956,IF($J$9=25,'Jeunes Plants'!BJ956,IF($J$9=26,'Jeunes Plants'!BK956,IF($J$9=27,'Jeunes Plants'!BL956,IF($J$9=28,'Jeunes Plants'!BM956,IF($J$9=29,'Jeunes Plants'!BN956,IF($J$9=30,'Jeunes Plants'!BO956,IF($J$9=31,'Jeunes Plants'!BP956,IF($J$9=32,'Jeunes Plants'!BQ956,IF($J$9=33,'Jeunes Plants'!BR956,IF($J$9=34,'Jeunes Plants'!BS956,IF($J$9=35,'Jeunes Plants'!B12859,))))))))))))))))))))))))))))))))))))))))))))))))))))</f>
        <v>0</v>
      </c>
      <c r="K1292" s="103" t="str">
        <f>IF('Jeunes Plants'!R956=0,"","Erreur")</f>
        <v/>
      </c>
    </row>
    <row r="1293" spans="1:11" x14ac:dyDescent="0.25">
      <c r="A1293" s="103">
        <f>IF('Jeunes Plants'!A957&lt;&gt;"",'Jeunes Plants'!A957,"")</f>
        <v>15362</v>
      </c>
      <c r="B1293" s="103" t="str">
        <f>IF('Jeunes Plants'!L957&lt;&gt;"",'Jeunes Plants'!L957,"")</f>
        <v>S3B</v>
      </c>
      <c r="C1293" s="107" t="str">
        <f>IF('Jeunes Plants'!B957&lt;&gt;"",'Jeunes Plants'!B957,"")</f>
        <v>FRANKENIA</v>
      </c>
      <c r="D1293" s="107" t="str">
        <f>IF('Jeunes Plants'!C957&lt;&gt;"",'Jeunes Plants'!C957,"")</f>
        <v>laevis</v>
      </c>
      <c r="E1293" s="103">
        <f>IF('Jeunes Plants'!H957&lt;&gt;"",'Jeunes Plants'!H957,"")</f>
        <v>5</v>
      </c>
      <c r="F1293" s="103" t="str">
        <f>IF('Jeunes Plants'!E957&lt;&gt;"",'Jeunes Plants'!E957,"")</f>
        <v>B</v>
      </c>
      <c r="G1293" s="103" t="str">
        <f>IF('Jeunes Plants'!N957&lt;&gt;"",'Jeunes Plants'!N957,"")</f>
        <v>M3</v>
      </c>
      <c r="H1293" s="103" t="str">
        <f>IF('Jeunes Plants'!I957&lt;&gt;"",'Jeunes Plants'!I957,"")</f>
        <v>A</v>
      </c>
      <c r="I1293" s="103" t="str">
        <f>IF('Jeunes Plants'!J957&lt;&gt;"",'Jeunes Plants'!J957,"")</f>
        <v/>
      </c>
      <c r="J1293" s="103">
        <f>IF($J$9=36,'Jeunes Plants'!U957,IF($J$9=37,'Jeunes Plants'!V957,IF($J$9=38,'Jeunes Plants'!W957,IF($J$9=39,'Jeunes Plants'!X957,IF($J$9=40,'Jeunes Plants'!Y957,IF($J$9=41,'Jeunes Plants'!Z957,IF($J$9=42,'Jeunes Plants'!AA957,IF($J$9=43,'Jeunes Plants'!AB957,IF($J$9=44,'Jeunes Plants'!AC957,IF($J$9=45,'Jeunes Plants'!AD957,IF($J$9=46,'Jeunes Plants'!AE957,IF($J$9=47,'Jeunes Plants'!AF957,IF($J$9=48,'Jeunes Plants'!AG957,IF($J$9=49,'Jeunes Plants'!AH957,IF($J$9=50,'Jeunes Plants'!AI957,IF($J$9=51,'Jeunes Plants'!AJ957,IF($J$9=52,'Jeunes Plants'!AK957,IF($J$9=1,'Jeunes Plants'!AL957,IF($J$9=2,'Jeunes Plants'!AM957,IF($J$9=3,'Jeunes Plants'!AN957,IF($J$9=4,'Jeunes Plants'!AO957,IF($J$9=5,'Jeunes Plants'!AP957,IF($J$9=6,'Jeunes Plants'!AQ957,IF($J$9=7,'Jeunes Plants'!AR957,IF($J$9=8,'Jeunes Plants'!AS957,IF($J$9=9,'Jeunes Plants'!AT957,IF($J$9=10,'Jeunes Plants'!AU957,IF($J$9=11,'Jeunes Plants'!AV957,IF($J$9=12,'Jeunes Plants'!AW957,IF($J$9=13,'Jeunes Plants'!AX957,IF($J$9=14,'Jeunes Plants'!AY957,IF($J$9=15,'Jeunes Plants'!AZ957,IF($J$9=16,'Jeunes Plants'!BA957,IF($J$9=17,'Jeunes Plants'!BB957,IF($J$9=18,'Jeunes Plants'!BC957,IF($J$9=19,'Jeunes Plants'!BD957,IF($J$9=20,'Jeunes Plants'!BE957,IF($J$9=21,'Jeunes Plants'!BF957,IF($J$9=22,'Jeunes Plants'!BG957,IF($J$9=23,'Jeunes Plants'!BH957,IF($J$9=24,'Jeunes Plants'!BI957,IF($J$9=25,'Jeunes Plants'!BJ957,IF($J$9=26,'Jeunes Plants'!BK957,IF($J$9=27,'Jeunes Plants'!BL957,IF($J$9=28,'Jeunes Plants'!BM957,IF($J$9=29,'Jeunes Plants'!BN957,IF($J$9=30,'Jeunes Plants'!BO957,IF($J$9=31,'Jeunes Plants'!BP957,IF($J$9=32,'Jeunes Plants'!BQ957,IF($J$9=33,'Jeunes Plants'!BR957,IF($J$9=34,'Jeunes Plants'!BS957,IF($J$9=35,'Jeunes Plants'!B12860,))))))))))))))))))))))))))))))))))))))))))))))))))))</f>
        <v>0</v>
      </c>
      <c r="K1293" s="103" t="str">
        <f>IF('Jeunes Plants'!R957=0,"","Erreur")</f>
        <v/>
      </c>
    </row>
    <row r="1294" spans="1:11" x14ac:dyDescent="0.25">
      <c r="A1294" s="450"/>
      <c r="B1294" s="450"/>
      <c r="C1294" s="451" t="s">
        <v>2007</v>
      </c>
      <c r="D1294" s="451"/>
      <c r="E1294" s="450"/>
      <c r="F1294" s="450"/>
      <c r="G1294" s="450"/>
      <c r="H1294" s="450"/>
      <c r="I1294" s="450"/>
      <c r="J1294" s="450">
        <f>SUBTOTAL(9,J1291:J1293)</f>
        <v>0</v>
      </c>
      <c r="K1294" s="450"/>
    </row>
    <row r="1295" spans="1:11" x14ac:dyDescent="0.25">
      <c r="A1295" s="103">
        <f>IF('Jeunes Plants'!A958&lt;&gt;"",'Jeunes Plants'!A958,"")</f>
        <v>15354</v>
      </c>
      <c r="B1295" s="103" t="str">
        <f>IF('Jeunes Plants'!L958&lt;&gt;"",'Jeunes Plants'!L958,"")</f>
        <v>S10</v>
      </c>
      <c r="C1295" s="107" t="str">
        <f>IF('Jeunes Plants'!B958&lt;&gt;"",'Jeunes Plants'!B958,"")</f>
        <v>HERNIARIA</v>
      </c>
      <c r="D1295" s="107" t="str">
        <f>IF('Jeunes Plants'!C958&lt;&gt;"",'Jeunes Plants'!C958,"")</f>
        <v>glabra</v>
      </c>
      <c r="E1295" s="103">
        <f>IF('Jeunes Plants'!H958&lt;&gt;"",'Jeunes Plants'!H958,"")</f>
        <v>5</v>
      </c>
      <c r="F1295" s="103" t="str">
        <f>IF('Jeunes Plants'!E958&lt;&gt;"",'Jeunes Plants'!E958,"")</f>
        <v>B</v>
      </c>
      <c r="G1295" s="103" t="str">
        <f>IF('Jeunes Plants'!N958&lt;&gt;"",'Jeunes Plants'!N958,"")</f>
        <v>M3</v>
      </c>
      <c r="H1295" s="103" t="str">
        <f>IF('Jeunes Plants'!I958&lt;&gt;"",'Jeunes Plants'!I958,"")</f>
        <v>A</v>
      </c>
      <c r="I1295" s="103" t="str">
        <f>IF('Jeunes Plants'!J958&lt;&gt;"",'Jeunes Plants'!J958,"")</f>
        <v/>
      </c>
      <c r="J1295" s="103">
        <f>IF($J$9=36,'Jeunes Plants'!U958,IF($J$9=37,'Jeunes Plants'!V958,IF($J$9=38,'Jeunes Plants'!W958,IF($J$9=39,'Jeunes Plants'!X958,IF($J$9=40,'Jeunes Plants'!Y958,IF($J$9=41,'Jeunes Plants'!Z958,IF($J$9=42,'Jeunes Plants'!AA958,IF($J$9=43,'Jeunes Plants'!AB958,IF($J$9=44,'Jeunes Plants'!AC958,IF($J$9=45,'Jeunes Plants'!AD958,IF($J$9=46,'Jeunes Plants'!AE958,IF($J$9=47,'Jeunes Plants'!AF958,IF($J$9=48,'Jeunes Plants'!AG958,IF($J$9=49,'Jeunes Plants'!AH958,IF($J$9=50,'Jeunes Plants'!AI958,IF($J$9=51,'Jeunes Plants'!AJ958,IF($J$9=52,'Jeunes Plants'!AK958,IF($J$9=1,'Jeunes Plants'!AL958,IF($J$9=2,'Jeunes Plants'!AM958,IF($J$9=3,'Jeunes Plants'!AN958,IF($J$9=4,'Jeunes Plants'!AO958,IF($J$9=5,'Jeunes Plants'!AP958,IF($J$9=6,'Jeunes Plants'!AQ958,IF($J$9=7,'Jeunes Plants'!AR958,IF($J$9=8,'Jeunes Plants'!AS958,IF($J$9=9,'Jeunes Plants'!AT958,IF($J$9=10,'Jeunes Plants'!AU958,IF($J$9=11,'Jeunes Plants'!AV958,IF($J$9=12,'Jeunes Plants'!AW958,IF($J$9=13,'Jeunes Plants'!AX958,IF($J$9=14,'Jeunes Plants'!AY958,IF($J$9=15,'Jeunes Plants'!AZ958,IF($J$9=16,'Jeunes Plants'!BA958,IF($J$9=17,'Jeunes Plants'!BB958,IF($J$9=18,'Jeunes Plants'!BC958,IF($J$9=19,'Jeunes Plants'!BD958,IF($J$9=20,'Jeunes Plants'!BE958,IF($J$9=21,'Jeunes Plants'!BF958,IF($J$9=22,'Jeunes Plants'!BG958,IF($J$9=23,'Jeunes Plants'!BH958,IF($J$9=24,'Jeunes Plants'!BI958,IF($J$9=25,'Jeunes Plants'!BJ958,IF($J$9=26,'Jeunes Plants'!BK958,IF($J$9=27,'Jeunes Plants'!BL958,IF($J$9=28,'Jeunes Plants'!BM958,IF($J$9=29,'Jeunes Plants'!BN958,IF($J$9=30,'Jeunes Plants'!BO958,IF($J$9=31,'Jeunes Plants'!BP958,IF($J$9=32,'Jeunes Plants'!BQ958,IF($J$9=33,'Jeunes Plants'!BR958,IF($J$9=34,'Jeunes Plants'!BS958,IF($J$9=35,'Jeunes Plants'!B12861,))))))))))))))))))))))))))))))))))))))))))))))))))))</f>
        <v>0</v>
      </c>
      <c r="K1295" s="103" t="str">
        <f>IF('Jeunes Plants'!R958=0,"","Erreur")</f>
        <v/>
      </c>
    </row>
    <row r="1296" spans="1:11" x14ac:dyDescent="0.25">
      <c r="A1296" s="450"/>
      <c r="B1296" s="450"/>
      <c r="C1296" s="451" t="s">
        <v>2008</v>
      </c>
      <c r="D1296" s="451"/>
      <c r="E1296" s="450"/>
      <c r="F1296" s="450"/>
      <c r="G1296" s="450"/>
      <c r="H1296" s="450"/>
      <c r="I1296" s="450"/>
      <c r="J1296" s="450">
        <f>SUBTOTAL(9,J1295:J1295)</f>
        <v>0</v>
      </c>
      <c r="K1296" s="450"/>
    </row>
    <row r="1297" spans="1:11" x14ac:dyDescent="0.25">
      <c r="A1297" s="103">
        <f>IF('Jeunes Plants'!A959&lt;&gt;"",'Jeunes Plants'!A959,"")</f>
        <v>15347</v>
      </c>
      <c r="B1297" s="103" t="str">
        <f>IF('Jeunes Plants'!L959&lt;&gt;"",'Jeunes Plants'!L959,"")</f>
        <v>S2</v>
      </c>
      <c r="C1297" s="107" t="str">
        <f>IF('Jeunes Plants'!B959&lt;&gt;"",'Jeunes Plants'!B959,"")</f>
        <v>ORIGAN</v>
      </c>
      <c r="D1297" s="107" t="str">
        <f>IF('Jeunes Plants'!C959&lt;&gt;"",'Jeunes Plants'!C959,"")</f>
        <v>compactum</v>
      </c>
      <c r="E1297" s="103">
        <f>IF('Jeunes Plants'!H959&lt;&gt;"",'Jeunes Plants'!H959,"")</f>
        <v>5</v>
      </c>
      <c r="F1297" s="103" t="str">
        <f>IF('Jeunes Plants'!E959&lt;&gt;"",'Jeunes Plants'!E959,"")</f>
        <v>B</v>
      </c>
      <c r="G1297" s="103" t="str">
        <f>IF('Jeunes Plants'!N959&lt;&gt;"",'Jeunes Plants'!N959,"")</f>
        <v>M3</v>
      </c>
      <c r="H1297" s="103" t="str">
        <f>IF('Jeunes Plants'!I959&lt;&gt;"",'Jeunes Plants'!I959,"")</f>
        <v>B</v>
      </c>
      <c r="I1297" s="103" t="str">
        <f>IF('Jeunes Plants'!J959&lt;&gt;"",'Jeunes Plants'!J959,"")</f>
        <v/>
      </c>
      <c r="J1297" s="103">
        <f>IF($J$9=36,'Jeunes Plants'!U959,IF($J$9=37,'Jeunes Plants'!V959,IF($J$9=38,'Jeunes Plants'!W959,IF($J$9=39,'Jeunes Plants'!X959,IF($J$9=40,'Jeunes Plants'!Y959,IF($J$9=41,'Jeunes Plants'!Z959,IF($J$9=42,'Jeunes Plants'!AA959,IF($J$9=43,'Jeunes Plants'!AB959,IF($J$9=44,'Jeunes Plants'!AC959,IF($J$9=45,'Jeunes Plants'!AD959,IF($J$9=46,'Jeunes Plants'!AE959,IF($J$9=47,'Jeunes Plants'!AF959,IF($J$9=48,'Jeunes Plants'!AG959,IF($J$9=49,'Jeunes Plants'!AH959,IF($J$9=50,'Jeunes Plants'!AI959,IF($J$9=51,'Jeunes Plants'!AJ959,IF($J$9=52,'Jeunes Plants'!AK959,IF($J$9=1,'Jeunes Plants'!AL959,IF($J$9=2,'Jeunes Plants'!AM959,IF($J$9=3,'Jeunes Plants'!AN959,IF($J$9=4,'Jeunes Plants'!AO959,IF($J$9=5,'Jeunes Plants'!AP959,IF($J$9=6,'Jeunes Plants'!AQ959,IF($J$9=7,'Jeunes Plants'!AR959,IF($J$9=8,'Jeunes Plants'!AS959,IF($J$9=9,'Jeunes Plants'!AT959,IF($J$9=10,'Jeunes Plants'!AU959,IF($J$9=11,'Jeunes Plants'!AV959,IF($J$9=12,'Jeunes Plants'!AW959,IF($J$9=13,'Jeunes Plants'!AX959,IF($J$9=14,'Jeunes Plants'!AY959,IF($J$9=15,'Jeunes Plants'!AZ959,IF($J$9=16,'Jeunes Plants'!BA959,IF($J$9=17,'Jeunes Plants'!BB959,IF($J$9=18,'Jeunes Plants'!BC959,IF($J$9=19,'Jeunes Plants'!BD959,IF($J$9=20,'Jeunes Plants'!BE959,IF($J$9=21,'Jeunes Plants'!BF959,IF($J$9=22,'Jeunes Plants'!BG959,IF($J$9=23,'Jeunes Plants'!BH959,IF($J$9=24,'Jeunes Plants'!BI959,IF($J$9=25,'Jeunes Plants'!BJ959,IF($J$9=26,'Jeunes Plants'!BK959,IF($J$9=27,'Jeunes Plants'!BL959,IF($J$9=28,'Jeunes Plants'!BM959,IF($J$9=29,'Jeunes Plants'!BN959,IF($J$9=30,'Jeunes Plants'!BO959,IF($J$9=31,'Jeunes Plants'!BP959,IF($J$9=32,'Jeunes Plants'!BQ959,IF($J$9=33,'Jeunes Plants'!BR959,IF($J$9=34,'Jeunes Plants'!BS959,IF($J$9=35,'Jeunes Plants'!B12862,))))))))))))))))))))))))))))))))))))))))))))))))))))</f>
        <v>0</v>
      </c>
      <c r="K1297" s="103" t="str">
        <f>IF('Jeunes Plants'!R959=0,"","Erreur")</f>
        <v/>
      </c>
    </row>
    <row r="1298" spans="1:11" x14ac:dyDescent="0.25">
      <c r="A1298" s="450"/>
      <c r="B1298" s="450"/>
      <c r="C1298" s="451" t="s">
        <v>2009</v>
      </c>
      <c r="D1298" s="451"/>
      <c r="E1298" s="450"/>
      <c r="F1298" s="450"/>
      <c r="G1298" s="450"/>
      <c r="H1298" s="450"/>
      <c r="I1298" s="450"/>
      <c r="J1298" s="450">
        <f>SUBTOTAL(9,J1297:J1297)</f>
        <v>0</v>
      </c>
      <c r="K1298" s="450"/>
    </row>
    <row r="1299" spans="1:11" x14ac:dyDescent="0.25">
      <c r="A1299" s="103">
        <f>IF('Jeunes Plants'!A960&lt;&gt;"",'Jeunes Plants'!A960,"")</f>
        <v>15536</v>
      </c>
      <c r="B1299" s="103" t="str">
        <f>IF('Jeunes Plants'!L960&lt;&gt;"",'Jeunes Plants'!L960,"")</f>
        <v>S10</v>
      </c>
      <c r="C1299" s="107" t="str">
        <f>IF('Jeunes Plants'!B960&lt;&gt;"",'Jeunes Plants'!B960,"")</f>
        <v>THYM POLYTRICHUS</v>
      </c>
      <c r="D1299" s="107" t="str">
        <f>IF('Jeunes Plants'!C960&lt;&gt;"",'Jeunes Plants'!C960,"")</f>
        <v>.</v>
      </c>
      <c r="E1299" s="103">
        <f>IF('Jeunes Plants'!H960&lt;&gt;"",'Jeunes Plants'!H960,"")</f>
        <v>5</v>
      </c>
      <c r="F1299" s="103" t="str">
        <f>IF('Jeunes Plants'!E960&lt;&gt;"",'Jeunes Plants'!E960,"")</f>
        <v>B</v>
      </c>
      <c r="G1299" s="103" t="str">
        <f>IF('Jeunes Plants'!N960&lt;&gt;"",'Jeunes Plants'!N960,"")</f>
        <v>M3</v>
      </c>
      <c r="H1299" s="103" t="str">
        <f>IF('Jeunes Plants'!I960&lt;&gt;"",'Jeunes Plants'!I960,"")</f>
        <v>A</v>
      </c>
      <c r="I1299" s="103" t="str">
        <f>IF('Jeunes Plants'!J960&lt;&gt;"",'Jeunes Plants'!J960,"")</f>
        <v/>
      </c>
      <c r="J1299" s="103">
        <f>IF($J$9=36,'Jeunes Plants'!U960,IF($J$9=37,'Jeunes Plants'!V960,IF($J$9=38,'Jeunes Plants'!W960,IF($J$9=39,'Jeunes Plants'!X960,IF($J$9=40,'Jeunes Plants'!Y960,IF($J$9=41,'Jeunes Plants'!Z960,IF($J$9=42,'Jeunes Plants'!AA960,IF($J$9=43,'Jeunes Plants'!AB960,IF($J$9=44,'Jeunes Plants'!AC960,IF($J$9=45,'Jeunes Plants'!AD960,IF($J$9=46,'Jeunes Plants'!AE960,IF($J$9=47,'Jeunes Plants'!AF960,IF($J$9=48,'Jeunes Plants'!AG960,IF($J$9=49,'Jeunes Plants'!AH960,IF($J$9=50,'Jeunes Plants'!AI960,IF($J$9=51,'Jeunes Plants'!AJ960,IF($J$9=52,'Jeunes Plants'!AK960,IF($J$9=1,'Jeunes Plants'!AL960,IF($J$9=2,'Jeunes Plants'!AM960,IF($J$9=3,'Jeunes Plants'!AN960,IF($J$9=4,'Jeunes Plants'!AO960,IF($J$9=5,'Jeunes Plants'!AP960,IF($J$9=6,'Jeunes Plants'!AQ960,IF($J$9=7,'Jeunes Plants'!AR960,IF($J$9=8,'Jeunes Plants'!AS960,IF($J$9=9,'Jeunes Plants'!AT960,IF($J$9=10,'Jeunes Plants'!AU960,IF($J$9=11,'Jeunes Plants'!AV960,IF($J$9=12,'Jeunes Plants'!AW960,IF($J$9=13,'Jeunes Plants'!AX960,IF($J$9=14,'Jeunes Plants'!AY960,IF($J$9=15,'Jeunes Plants'!AZ960,IF($J$9=16,'Jeunes Plants'!BA960,IF($J$9=17,'Jeunes Plants'!BB960,IF($J$9=18,'Jeunes Plants'!BC960,IF($J$9=19,'Jeunes Plants'!BD960,IF($J$9=20,'Jeunes Plants'!BE960,IF($J$9=21,'Jeunes Plants'!BF960,IF($J$9=22,'Jeunes Plants'!BG960,IF($J$9=23,'Jeunes Plants'!BH960,IF($J$9=24,'Jeunes Plants'!BI960,IF($J$9=25,'Jeunes Plants'!BJ960,IF($J$9=26,'Jeunes Plants'!BK960,IF($J$9=27,'Jeunes Plants'!BL960,IF($J$9=28,'Jeunes Plants'!BM960,IF($J$9=29,'Jeunes Plants'!BN960,IF($J$9=30,'Jeunes Plants'!BO960,IF($J$9=31,'Jeunes Plants'!BP960,IF($J$9=32,'Jeunes Plants'!BQ960,IF($J$9=33,'Jeunes Plants'!BR960,IF($J$9=34,'Jeunes Plants'!BS960,IF($J$9=35,'Jeunes Plants'!B12863,))))))))))))))))))))))))))))))))))))))))))))))))))))</f>
        <v>0</v>
      </c>
      <c r="K1299" s="103" t="str">
        <f>IF('Jeunes Plants'!R960=0,"","Erreur")</f>
        <v/>
      </c>
    </row>
    <row r="1300" spans="1:11" x14ac:dyDescent="0.25">
      <c r="A1300" s="450"/>
      <c r="B1300" s="450"/>
      <c r="C1300" s="451" t="s">
        <v>2010</v>
      </c>
      <c r="D1300" s="451"/>
      <c r="E1300" s="450"/>
      <c r="F1300" s="450"/>
      <c r="G1300" s="450"/>
      <c r="H1300" s="450"/>
      <c r="I1300" s="450"/>
      <c r="J1300" s="450">
        <f>SUBTOTAL(9,J1299:J1299)</f>
        <v>0</v>
      </c>
      <c r="K1300" s="450"/>
    </row>
    <row r="1301" spans="1:11" x14ac:dyDescent="0.25">
      <c r="A1301" s="103">
        <f>IF('Jeunes Plants'!A961&lt;&gt;"",'Jeunes Plants'!A961,"")</f>
        <v>15538</v>
      </c>
      <c r="B1301" s="103" t="str">
        <f>IF('Jeunes Plants'!L961&lt;&gt;"",'Jeunes Plants'!L961,"")</f>
        <v>S10</v>
      </c>
      <c r="C1301" s="107" t="str">
        <f>IF('Jeunes Plants'!B961&lt;&gt;"",'Jeunes Plants'!B961,"")</f>
        <v>THYM PRAECOX COCCINEUS</v>
      </c>
      <c r="D1301" s="107" t="str">
        <f>IF('Jeunes Plants'!C961&lt;&gt;"",'Jeunes Plants'!C961,"")</f>
        <v>serpolet</v>
      </c>
      <c r="E1301" s="103">
        <f>IF('Jeunes Plants'!H961&lt;&gt;"",'Jeunes Plants'!H961,"")</f>
        <v>5</v>
      </c>
      <c r="F1301" s="103" t="str">
        <f>IF('Jeunes Plants'!E961&lt;&gt;"",'Jeunes Plants'!E961,"")</f>
        <v>B</v>
      </c>
      <c r="G1301" s="103" t="str">
        <f>IF('Jeunes Plants'!N961&lt;&gt;"",'Jeunes Plants'!N961,"")</f>
        <v>M3</v>
      </c>
      <c r="H1301" s="103" t="str">
        <f>IF('Jeunes Plants'!I961&lt;&gt;"",'Jeunes Plants'!I961,"")</f>
        <v>A</v>
      </c>
      <c r="I1301" s="103" t="str">
        <f>IF('Jeunes Plants'!J961&lt;&gt;"",'Jeunes Plants'!J961,"")</f>
        <v/>
      </c>
      <c r="J1301" s="103">
        <f>IF($J$9=36,'Jeunes Plants'!U961,IF($J$9=37,'Jeunes Plants'!V961,IF($J$9=38,'Jeunes Plants'!W961,IF($J$9=39,'Jeunes Plants'!X961,IF($J$9=40,'Jeunes Plants'!Y961,IF($J$9=41,'Jeunes Plants'!Z961,IF($J$9=42,'Jeunes Plants'!AA961,IF($J$9=43,'Jeunes Plants'!AB961,IF($J$9=44,'Jeunes Plants'!AC961,IF($J$9=45,'Jeunes Plants'!AD961,IF($J$9=46,'Jeunes Plants'!AE961,IF($J$9=47,'Jeunes Plants'!AF961,IF($J$9=48,'Jeunes Plants'!AG961,IF($J$9=49,'Jeunes Plants'!AH961,IF($J$9=50,'Jeunes Plants'!AI961,IF($J$9=51,'Jeunes Plants'!AJ961,IF($J$9=52,'Jeunes Plants'!AK961,IF($J$9=1,'Jeunes Plants'!AL961,IF($J$9=2,'Jeunes Plants'!AM961,IF($J$9=3,'Jeunes Plants'!AN961,IF($J$9=4,'Jeunes Plants'!AO961,IF($J$9=5,'Jeunes Plants'!AP961,IF($J$9=6,'Jeunes Plants'!AQ961,IF($J$9=7,'Jeunes Plants'!AR961,IF($J$9=8,'Jeunes Plants'!AS961,IF($J$9=9,'Jeunes Plants'!AT961,IF($J$9=10,'Jeunes Plants'!AU961,IF($J$9=11,'Jeunes Plants'!AV961,IF($J$9=12,'Jeunes Plants'!AW961,IF($J$9=13,'Jeunes Plants'!AX961,IF($J$9=14,'Jeunes Plants'!AY961,IF($J$9=15,'Jeunes Plants'!AZ961,IF($J$9=16,'Jeunes Plants'!BA961,IF($J$9=17,'Jeunes Plants'!BB961,IF($J$9=18,'Jeunes Plants'!BC961,IF($J$9=19,'Jeunes Plants'!BD961,IF($J$9=20,'Jeunes Plants'!BE961,IF($J$9=21,'Jeunes Plants'!BF961,IF($J$9=22,'Jeunes Plants'!BG961,IF($J$9=23,'Jeunes Plants'!BH961,IF($J$9=24,'Jeunes Plants'!BI961,IF($J$9=25,'Jeunes Plants'!BJ961,IF($J$9=26,'Jeunes Plants'!BK961,IF($J$9=27,'Jeunes Plants'!BL961,IF($J$9=28,'Jeunes Plants'!BM961,IF($J$9=29,'Jeunes Plants'!BN961,IF($J$9=30,'Jeunes Plants'!BO961,IF($J$9=31,'Jeunes Plants'!BP961,IF($J$9=32,'Jeunes Plants'!BQ961,IF($J$9=33,'Jeunes Plants'!BR961,IF($J$9=34,'Jeunes Plants'!BS961,IF($J$9=35,'Jeunes Plants'!B12864,))))))))))))))))))))))))))))))))))))))))))))))))))))</f>
        <v>0</v>
      </c>
      <c r="K1301" s="103" t="str">
        <f>IF('Jeunes Plants'!R961=0,"","Erreur")</f>
        <v/>
      </c>
    </row>
    <row r="1302" spans="1:11" x14ac:dyDescent="0.25">
      <c r="A1302" s="450"/>
      <c r="B1302" s="450"/>
      <c r="C1302" s="451" t="s">
        <v>2011</v>
      </c>
      <c r="D1302" s="451"/>
      <c r="E1302" s="450"/>
      <c r="F1302" s="450"/>
      <c r="G1302" s="450"/>
      <c r="H1302" s="450"/>
      <c r="I1302" s="450"/>
      <c r="J1302" s="450">
        <f>SUBTOTAL(9,J1301:J1301)</f>
        <v>0</v>
      </c>
      <c r="K1302" s="450"/>
    </row>
    <row r="1303" spans="1:11" x14ac:dyDescent="0.25">
      <c r="A1303" s="103">
        <f>IF('Jeunes Plants'!A962&lt;&gt;"",'Jeunes Plants'!A962,"")</f>
        <v>21792</v>
      </c>
      <c r="B1303" s="103" t="str">
        <f>IF('Jeunes Plants'!L962&lt;&gt;"",'Jeunes Plants'!L962,"")</f>
        <v>D</v>
      </c>
      <c r="C1303" s="107" t="str">
        <f>IF('Jeunes Plants'!B962&lt;&gt;"",'Jeunes Plants'!B962,"")</f>
        <v>DÉPLIANT COUVRE SOL</v>
      </c>
      <c r="D1303" s="107" t="str">
        <f>IF('Jeunes Plants'!C962&lt;&gt;"",'Jeunes Plants'!C962,"")</f>
        <v>ACHETÉ</v>
      </c>
      <c r="E1303" s="103" t="str">
        <f>IF('Jeunes Plants'!H962&lt;&gt;"",'Jeunes Plants'!H962,"")</f>
        <v xml:space="preserve"> </v>
      </c>
      <c r="F1303" s="103" t="str">
        <f>IF('Jeunes Plants'!E962&lt;&gt;"",'Jeunes Plants'!E962,"")</f>
        <v xml:space="preserve"> </v>
      </c>
      <c r="G1303" s="103" t="str">
        <f>IF('Jeunes Plants'!N962&lt;&gt;"",'Jeunes Plants'!N962,"")</f>
        <v xml:space="preserve"> </v>
      </c>
      <c r="H1303" s="103" t="str">
        <f>IF('Jeunes Plants'!I962&lt;&gt;"",'Jeunes Plants'!I962,"")</f>
        <v xml:space="preserve"> </v>
      </c>
      <c r="I1303" s="103" t="str">
        <f>IF('Jeunes Plants'!J962&lt;&gt;"",'Jeunes Plants'!J962,"")</f>
        <v xml:space="preserve"> </v>
      </c>
      <c r="J1303" s="103">
        <f>IF($J$9=36,'Jeunes Plants'!U962,IF($J$9=37,'Jeunes Plants'!V962,IF($J$9=38,'Jeunes Plants'!W962,IF($J$9=39,'Jeunes Plants'!X962,IF($J$9=40,'Jeunes Plants'!Y962,IF($J$9=41,'Jeunes Plants'!Z962,IF($J$9=42,'Jeunes Plants'!AA962,IF($J$9=43,'Jeunes Plants'!AB962,IF($J$9=44,'Jeunes Plants'!AC962,IF($J$9=45,'Jeunes Plants'!AD962,IF($J$9=46,'Jeunes Plants'!AE962,IF($J$9=47,'Jeunes Plants'!AF962,IF($J$9=48,'Jeunes Plants'!AG962,IF($J$9=49,'Jeunes Plants'!AH962,IF($J$9=50,'Jeunes Plants'!AI962,IF($J$9=51,'Jeunes Plants'!AJ962,IF($J$9=52,'Jeunes Plants'!AK962,IF($J$9=1,'Jeunes Plants'!AL962,IF($J$9=2,'Jeunes Plants'!AM962,IF($J$9=3,'Jeunes Plants'!AN962,IF($J$9=4,'Jeunes Plants'!AO962,IF($J$9=5,'Jeunes Plants'!AP962,IF($J$9=6,'Jeunes Plants'!AQ962,IF($J$9=7,'Jeunes Plants'!AR962,IF($J$9=8,'Jeunes Plants'!AS962,IF($J$9=9,'Jeunes Plants'!AT962,IF($J$9=10,'Jeunes Plants'!AU962,IF($J$9=11,'Jeunes Plants'!AV962,IF($J$9=12,'Jeunes Plants'!AW962,IF($J$9=13,'Jeunes Plants'!AX962,IF($J$9=14,'Jeunes Plants'!AY962,IF($J$9=15,'Jeunes Plants'!AZ962,IF($J$9=16,'Jeunes Plants'!BA962,IF($J$9=17,'Jeunes Plants'!BB962,IF($J$9=18,'Jeunes Plants'!BC962,IF($J$9=19,'Jeunes Plants'!BD962,IF($J$9=20,'Jeunes Plants'!BE962,IF($J$9=21,'Jeunes Plants'!BF962,IF($J$9=22,'Jeunes Plants'!BG962,IF($J$9=23,'Jeunes Plants'!BH962,IF($J$9=24,'Jeunes Plants'!BI962,IF($J$9=25,'Jeunes Plants'!BJ962,IF($J$9=26,'Jeunes Plants'!BK962,IF($J$9=27,'Jeunes Plants'!BL962,IF($J$9=28,'Jeunes Plants'!BM962,IF($J$9=29,'Jeunes Plants'!BN962,IF($J$9=30,'Jeunes Plants'!BO962,IF($J$9=31,'Jeunes Plants'!BP962,IF($J$9=32,'Jeunes Plants'!BQ962,IF($J$9=33,'Jeunes Plants'!BR962,IF($J$9=34,'Jeunes Plants'!BS962,IF($J$9=35,'Jeunes Plants'!B12865,))))))))))))))))))))))))))))))))))))))))))))))))))))</f>
        <v>0</v>
      </c>
      <c r="K1303" s="103" t="str">
        <f>IF('Jeunes Plants'!R962=0,"","Erreur")</f>
        <v/>
      </c>
    </row>
    <row r="1304" spans="1:11" x14ac:dyDescent="0.25">
      <c r="A1304" s="450"/>
      <c r="B1304" s="450"/>
      <c r="C1304" s="451" t="s">
        <v>2012</v>
      </c>
      <c r="D1304" s="451"/>
      <c r="E1304" s="450"/>
      <c r="F1304" s="450"/>
      <c r="G1304" s="450"/>
      <c r="H1304" s="450"/>
      <c r="I1304" s="450"/>
      <c r="J1304" s="450">
        <f>SUBTOTAL(9,J1303:J1303)</f>
        <v>0</v>
      </c>
      <c r="K1304" s="450"/>
    </row>
    <row r="1305" spans="1:11" x14ac:dyDescent="0.25">
      <c r="A1305" s="103">
        <f>IF('Jeunes Plants'!A963&lt;&gt;"",'Jeunes Plants'!A963,"")</f>
        <v>21793</v>
      </c>
      <c r="B1305" s="103" t="str">
        <f>IF('Jeunes Plants'!L963&lt;&gt;"",'Jeunes Plants'!L963,"")</f>
        <v>D</v>
      </c>
      <c r="C1305" s="107" t="str">
        <f>IF('Jeunes Plants'!B963&lt;&gt;"",'Jeunes Plants'!B963,"")</f>
        <v>AFFICHE COUVRE SOL</v>
      </c>
      <c r="D1305" s="107" t="str">
        <f>IF('Jeunes Plants'!C963&lt;&gt;"",'Jeunes Plants'!C963,"")</f>
        <v>ACHETÉ</v>
      </c>
      <c r="E1305" s="103" t="str">
        <f>IF('Jeunes Plants'!H963&lt;&gt;"",'Jeunes Plants'!H963,"")</f>
        <v xml:space="preserve"> </v>
      </c>
      <c r="F1305" s="103" t="str">
        <f>IF('Jeunes Plants'!E963&lt;&gt;"",'Jeunes Plants'!E963,"")</f>
        <v xml:space="preserve"> </v>
      </c>
      <c r="G1305" s="103" t="str">
        <f>IF('Jeunes Plants'!N963&lt;&gt;"",'Jeunes Plants'!N963,"")</f>
        <v xml:space="preserve"> </v>
      </c>
      <c r="H1305" s="103" t="str">
        <f>IF('Jeunes Plants'!I963&lt;&gt;"",'Jeunes Plants'!I963,"")</f>
        <v xml:space="preserve"> </v>
      </c>
      <c r="I1305" s="103" t="str">
        <f>IF('Jeunes Plants'!J963&lt;&gt;"",'Jeunes Plants'!J963,"")</f>
        <v xml:space="preserve"> </v>
      </c>
      <c r="J1305" s="103">
        <f>IF($J$9=36,'Jeunes Plants'!U963,IF($J$9=37,'Jeunes Plants'!V963,IF($J$9=38,'Jeunes Plants'!W963,IF($J$9=39,'Jeunes Plants'!X963,IF($J$9=40,'Jeunes Plants'!Y963,IF($J$9=41,'Jeunes Plants'!Z963,IF($J$9=42,'Jeunes Plants'!AA963,IF($J$9=43,'Jeunes Plants'!AB963,IF($J$9=44,'Jeunes Plants'!AC963,IF($J$9=45,'Jeunes Plants'!AD963,IF($J$9=46,'Jeunes Plants'!AE963,IF($J$9=47,'Jeunes Plants'!AF963,IF($J$9=48,'Jeunes Plants'!AG963,IF($J$9=49,'Jeunes Plants'!AH963,IF($J$9=50,'Jeunes Plants'!AI963,IF($J$9=51,'Jeunes Plants'!AJ963,IF($J$9=52,'Jeunes Plants'!AK963,IF($J$9=1,'Jeunes Plants'!AL963,IF($J$9=2,'Jeunes Plants'!AM963,IF($J$9=3,'Jeunes Plants'!AN963,IF($J$9=4,'Jeunes Plants'!AO963,IF($J$9=5,'Jeunes Plants'!AP963,IF($J$9=6,'Jeunes Plants'!AQ963,IF($J$9=7,'Jeunes Plants'!AR963,IF($J$9=8,'Jeunes Plants'!AS963,IF($J$9=9,'Jeunes Plants'!AT963,IF($J$9=10,'Jeunes Plants'!AU963,IF($J$9=11,'Jeunes Plants'!AV963,IF($J$9=12,'Jeunes Plants'!AW963,IF($J$9=13,'Jeunes Plants'!AX963,IF($J$9=14,'Jeunes Plants'!AY963,IF($J$9=15,'Jeunes Plants'!AZ963,IF($J$9=16,'Jeunes Plants'!BA963,IF($J$9=17,'Jeunes Plants'!BB963,IF($J$9=18,'Jeunes Plants'!BC963,IF($J$9=19,'Jeunes Plants'!BD963,IF($J$9=20,'Jeunes Plants'!BE963,IF($J$9=21,'Jeunes Plants'!BF963,IF($J$9=22,'Jeunes Plants'!BG963,IF($J$9=23,'Jeunes Plants'!BH963,IF($J$9=24,'Jeunes Plants'!BI963,IF($J$9=25,'Jeunes Plants'!BJ963,IF($J$9=26,'Jeunes Plants'!BK963,IF($J$9=27,'Jeunes Plants'!BL963,IF($J$9=28,'Jeunes Plants'!BM963,IF($J$9=29,'Jeunes Plants'!BN963,IF($J$9=30,'Jeunes Plants'!BO963,IF($J$9=31,'Jeunes Plants'!BP963,IF($J$9=32,'Jeunes Plants'!BQ963,IF($J$9=33,'Jeunes Plants'!BR963,IF($J$9=34,'Jeunes Plants'!BS963,IF($J$9=35,'Jeunes Plants'!B12866,))))))))))))))))))))))))))))))))))))))))))))))))))))</f>
        <v>0</v>
      </c>
      <c r="K1305" s="103" t="str">
        <f>IF('Jeunes Plants'!R963=0,"","Erreur")</f>
        <v/>
      </c>
    </row>
    <row r="1306" spans="1:11" x14ac:dyDescent="0.25">
      <c r="A1306" s="450"/>
      <c r="B1306" s="450"/>
      <c r="C1306" s="451" t="s">
        <v>2013</v>
      </c>
      <c r="D1306" s="451"/>
      <c r="E1306" s="450"/>
      <c r="F1306" s="450"/>
      <c r="G1306" s="450"/>
      <c r="H1306" s="450"/>
      <c r="I1306" s="450"/>
      <c r="J1306" s="450">
        <f>SUBTOTAL(9,J1305:J1305)</f>
        <v>0</v>
      </c>
      <c r="K1306" s="450"/>
    </row>
    <row r="1307" spans="1:11" x14ac:dyDescent="0.25">
      <c r="A1307" s="452"/>
      <c r="B1307" s="452"/>
      <c r="C1307" s="453" t="s">
        <v>2014</v>
      </c>
      <c r="D1307" s="453"/>
      <c r="E1307" s="452"/>
      <c r="F1307" s="452"/>
      <c r="G1307" s="452"/>
      <c r="H1307" s="452"/>
      <c r="I1307" s="452"/>
      <c r="J1307" s="452">
        <f>SUBTOTAL(9,J1292:J1302)</f>
        <v>0</v>
      </c>
      <c r="K1307" s="452"/>
    </row>
    <row r="1308" spans="1:11" x14ac:dyDescent="0.25">
      <c r="A1308" s="103" t="str">
        <f>IF('Jeunes Plants'!A964&lt;&gt;"",'Jeunes Plants'!A964,"")</f>
        <v/>
      </c>
      <c r="B1308" s="103" t="str">
        <f>IF('Jeunes Plants'!L964&lt;&gt;"",'Jeunes Plants'!L964,"")</f>
        <v>G</v>
      </c>
      <c r="C1308" s="107" t="str">
        <f>IF('Jeunes Plants'!B964&lt;&gt;"",'Jeunes Plants'!B964,"")</f>
        <v>PLANTES AMIES DES ANIMAUX</v>
      </c>
      <c r="D1308" s="107" t="str">
        <f>IF('Jeunes Plants'!C964&lt;&gt;"",'Jeunes Plants'!C964,"")</f>
        <v/>
      </c>
      <c r="E1308" s="103" t="str">
        <f>IF('Jeunes Plants'!H964&lt;&gt;"",'Jeunes Plants'!H964,"")</f>
        <v/>
      </c>
      <c r="F1308" s="103" t="str">
        <f>IF('Jeunes Plants'!E964&lt;&gt;"",'Jeunes Plants'!E964,"")</f>
        <v/>
      </c>
      <c r="G1308" s="103" t="str">
        <f>IF('Jeunes Plants'!N964&lt;&gt;"",'Jeunes Plants'!N964,"")</f>
        <v/>
      </c>
      <c r="H1308" s="103" t="str">
        <f>IF('Jeunes Plants'!I964&lt;&gt;"",'Jeunes Plants'!I964,"")</f>
        <v/>
      </c>
      <c r="I1308" s="103" t="str">
        <f>IF('Jeunes Plants'!J964&lt;&gt;"",'Jeunes Plants'!J964,"")</f>
        <v/>
      </c>
      <c r="J1308" s="103">
        <f>IF($J$9=36,'Jeunes Plants'!U964,IF($J$9=37,'Jeunes Plants'!V964,IF($J$9=38,'Jeunes Plants'!W964,IF($J$9=39,'Jeunes Plants'!X964,IF($J$9=40,'Jeunes Plants'!Y964,IF($J$9=41,'Jeunes Plants'!Z964,IF($J$9=42,'Jeunes Plants'!AA964,IF($J$9=43,'Jeunes Plants'!AB964,IF($J$9=44,'Jeunes Plants'!AC964,IF($J$9=45,'Jeunes Plants'!AD964,IF($J$9=46,'Jeunes Plants'!AE964,IF($J$9=47,'Jeunes Plants'!AF964,IF($J$9=48,'Jeunes Plants'!AG964,IF($J$9=49,'Jeunes Plants'!AH964,IF($J$9=50,'Jeunes Plants'!AI964,IF($J$9=51,'Jeunes Plants'!AJ964,IF($J$9=52,'Jeunes Plants'!AK964,IF($J$9=1,'Jeunes Plants'!AL964,IF($J$9=2,'Jeunes Plants'!AM964,IF($J$9=3,'Jeunes Plants'!AN964,IF($J$9=4,'Jeunes Plants'!AO964,IF($J$9=5,'Jeunes Plants'!AP964,IF($J$9=6,'Jeunes Plants'!AQ964,IF($J$9=7,'Jeunes Plants'!AR964,IF($J$9=8,'Jeunes Plants'!AS964,IF($J$9=9,'Jeunes Plants'!AT964,IF($J$9=10,'Jeunes Plants'!AU964,IF($J$9=11,'Jeunes Plants'!AV964,IF($J$9=12,'Jeunes Plants'!AW964,IF($J$9=13,'Jeunes Plants'!AX964,IF($J$9=14,'Jeunes Plants'!AY964,IF($J$9=15,'Jeunes Plants'!AZ964,IF($J$9=16,'Jeunes Plants'!BA964,IF($J$9=17,'Jeunes Plants'!BB964,IF($J$9=18,'Jeunes Plants'!BC964,IF($J$9=19,'Jeunes Plants'!BD964,IF($J$9=20,'Jeunes Plants'!BE964,IF($J$9=21,'Jeunes Plants'!BF964,IF($J$9=22,'Jeunes Plants'!BG964,IF($J$9=23,'Jeunes Plants'!BH964,IF($J$9=24,'Jeunes Plants'!BI964,IF($J$9=25,'Jeunes Plants'!BJ964,IF($J$9=26,'Jeunes Plants'!BK964,IF($J$9=27,'Jeunes Plants'!BL964,IF($J$9=28,'Jeunes Plants'!BM964,IF($J$9=29,'Jeunes Plants'!BN964,IF($J$9=30,'Jeunes Plants'!BO964,IF($J$9=31,'Jeunes Plants'!BP964,IF($J$9=32,'Jeunes Plants'!BQ964,IF($J$9=33,'Jeunes Plants'!BR964,IF($J$9=34,'Jeunes Plants'!BS964,IF($J$9=35,'Jeunes Plants'!B12867,))))))))))))))))))))))))))))))))))))))))))))))))))))</f>
        <v>0</v>
      </c>
      <c r="K1308" s="103" t="str">
        <f>IF('Jeunes Plants'!R964=0,"","Erreur")</f>
        <v/>
      </c>
    </row>
    <row r="1309" spans="1:11" x14ac:dyDescent="0.25">
      <c r="A1309" s="103">
        <f>IF('Jeunes Plants'!A965&lt;&gt;"",'Jeunes Plants'!A965,"")</f>
        <v>13661</v>
      </c>
      <c r="B1309" s="103" t="str">
        <f>IF('Jeunes Plants'!L965&lt;&gt;"",'Jeunes Plants'!L965,"")</f>
        <v>S7</v>
      </c>
      <c r="C1309" s="107" t="str">
        <f>IF('Jeunes Plants'!B965&lt;&gt;"",'Jeunes Plants'!B965,"")</f>
        <v>CALLISIA</v>
      </c>
      <c r="D1309" s="107" t="str">
        <f>IF('Jeunes Plants'!C965&lt;&gt;"",'Jeunes Plants'!C965,"")</f>
        <v>Turtle</v>
      </c>
      <c r="E1309" s="103">
        <f>IF('Jeunes Plants'!H965&lt;&gt;"",'Jeunes Plants'!H965,"")</f>
        <v>6</v>
      </c>
      <c r="F1309" s="103" t="str">
        <f>IF('Jeunes Plants'!E965&lt;&gt;"",'Jeunes Plants'!E965,"")</f>
        <v>B</v>
      </c>
      <c r="G1309" s="103" t="str">
        <f>IF('Jeunes Plants'!N965&lt;&gt;"",'Jeunes Plants'!N965,"")</f>
        <v>M3</v>
      </c>
      <c r="H1309" s="103" t="str">
        <f>IF('Jeunes Plants'!I965&lt;&gt;"",'Jeunes Plants'!I965,"")</f>
        <v>E</v>
      </c>
      <c r="I1309" s="103" t="str">
        <f>IF('Jeunes Plants'!J965&lt;&gt;"",'Jeunes Plants'!J965,"")</f>
        <v/>
      </c>
      <c r="J1309" s="103">
        <f>IF($J$9=36,'Jeunes Plants'!U965,IF($J$9=37,'Jeunes Plants'!V965,IF($J$9=38,'Jeunes Plants'!W965,IF($J$9=39,'Jeunes Plants'!X965,IF($J$9=40,'Jeunes Plants'!Y965,IF($J$9=41,'Jeunes Plants'!Z965,IF($J$9=42,'Jeunes Plants'!AA965,IF($J$9=43,'Jeunes Plants'!AB965,IF($J$9=44,'Jeunes Plants'!AC965,IF($J$9=45,'Jeunes Plants'!AD965,IF($J$9=46,'Jeunes Plants'!AE965,IF($J$9=47,'Jeunes Plants'!AF965,IF($J$9=48,'Jeunes Plants'!AG965,IF($J$9=49,'Jeunes Plants'!AH965,IF($J$9=50,'Jeunes Plants'!AI965,IF($J$9=51,'Jeunes Plants'!AJ965,IF($J$9=52,'Jeunes Plants'!AK965,IF($J$9=1,'Jeunes Plants'!AL965,IF($J$9=2,'Jeunes Plants'!AM965,IF($J$9=3,'Jeunes Plants'!AN965,IF($J$9=4,'Jeunes Plants'!AO965,IF($J$9=5,'Jeunes Plants'!AP965,IF($J$9=6,'Jeunes Plants'!AQ965,IF($J$9=7,'Jeunes Plants'!AR965,IF($J$9=8,'Jeunes Plants'!AS965,IF($J$9=9,'Jeunes Plants'!AT965,IF($J$9=10,'Jeunes Plants'!AU965,IF($J$9=11,'Jeunes Plants'!AV965,IF($J$9=12,'Jeunes Plants'!AW965,IF($J$9=13,'Jeunes Plants'!AX965,IF($J$9=14,'Jeunes Plants'!AY965,IF($J$9=15,'Jeunes Plants'!AZ965,IF($J$9=16,'Jeunes Plants'!BA965,IF($J$9=17,'Jeunes Plants'!BB965,IF($J$9=18,'Jeunes Plants'!BC965,IF($J$9=19,'Jeunes Plants'!BD965,IF($J$9=20,'Jeunes Plants'!BE965,IF($J$9=21,'Jeunes Plants'!BF965,IF($J$9=22,'Jeunes Plants'!BG965,IF($J$9=23,'Jeunes Plants'!BH965,IF($J$9=24,'Jeunes Plants'!BI965,IF($J$9=25,'Jeunes Plants'!BJ965,IF($J$9=26,'Jeunes Plants'!BK965,IF($J$9=27,'Jeunes Plants'!BL965,IF($J$9=28,'Jeunes Plants'!BM965,IF($J$9=29,'Jeunes Plants'!BN965,IF($J$9=30,'Jeunes Plants'!BO965,IF($J$9=31,'Jeunes Plants'!BP965,IF($J$9=32,'Jeunes Plants'!BQ965,IF($J$9=33,'Jeunes Plants'!BR965,IF($J$9=34,'Jeunes Plants'!BS965,IF($J$9=35,'Jeunes Plants'!B12868,))))))))))))))))))))))))))))))))))))))))))))))))))))</f>
        <v>0</v>
      </c>
      <c r="K1309" s="103" t="str">
        <f>IF('Jeunes Plants'!R965=0,"","Erreur")</f>
        <v/>
      </c>
    </row>
    <row r="1310" spans="1:11" x14ac:dyDescent="0.25">
      <c r="A1310" s="450"/>
      <c r="B1310" s="450"/>
      <c r="C1310" s="451" t="s">
        <v>2015</v>
      </c>
      <c r="D1310" s="451"/>
      <c r="E1310" s="450"/>
      <c r="F1310" s="450"/>
      <c r="G1310" s="450"/>
      <c r="H1310" s="450"/>
      <c r="I1310" s="450"/>
      <c r="J1310" s="450">
        <f>SUBTOTAL(9,J1307:J1309)</f>
        <v>0</v>
      </c>
      <c r="K1310" s="450"/>
    </row>
    <row r="1311" spans="1:11" x14ac:dyDescent="0.25">
      <c r="A1311" s="103">
        <f>IF('Jeunes Plants'!A966&lt;&gt;"",'Jeunes Plants'!A966,"")</f>
        <v>2361</v>
      </c>
      <c r="B1311" s="103" t="str">
        <f>IF('Jeunes Plants'!L966&lt;&gt;"",'Jeunes Plants'!L966,"")</f>
        <v>S3B</v>
      </c>
      <c r="C1311" s="107" t="str">
        <f>IF('Jeunes Plants'!B966&lt;&gt;"",'Jeunes Plants'!B966,"")</f>
        <v>CHLOROPHYTUM</v>
      </c>
      <c r="D1311" s="107" t="str">
        <f>IF('Jeunes Plants'!C966&lt;&gt;"",'Jeunes Plants'!C966,"")</f>
        <v>Elatum</v>
      </c>
      <c r="E1311" s="103" t="str">
        <f>IF('Jeunes Plants'!H966&lt;&gt;"",'Jeunes Plants'!H966,"")</f>
        <v>5</v>
      </c>
      <c r="F1311" s="103" t="str">
        <f>IF('Jeunes Plants'!E966&lt;&gt;"",'Jeunes Plants'!E966,"")</f>
        <v>B</v>
      </c>
      <c r="G1311" s="103" t="str">
        <f>IF('Jeunes Plants'!N966&lt;&gt;"",'Jeunes Plants'!N966,"")</f>
        <v>M3</v>
      </c>
      <c r="H1311" s="103" t="str">
        <f>IF('Jeunes Plants'!I966&lt;&gt;"",'Jeunes Plants'!I966,"")</f>
        <v>A</v>
      </c>
      <c r="I1311" s="103" t="str">
        <f>IF('Jeunes Plants'!J966&lt;&gt;"",'Jeunes Plants'!J966,"")</f>
        <v/>
      </c>
      <c r="J1311" s="103">
        <f>IF($J$9=36,'Jeunes Plants'!U966,IF($J$9=37,'Jeunes Plants'!V966,IF($J$9=38,'Jeunes Plants'!W966,IF($J$9=39,'Jeunes Plants'!X966,IF($J$9=40,'Jeunes Plants'!Y966,IF($J$9=41,'Jeunes Plants'!Z966,IF($J$9=42,'Jeunes Plants'!AA966,IF($J$9=43,'Jeunes Plants'!AB966,IF($J$9=44,'Jeunes Plants'!AC966,IF($J$9=45,'Jeunes Plants'!AD966,IF($J$9=46,'Jeunes Plants'!AE966,IF($J$9=47,'Jeunes Plants'!AF966,IF($J$9=48,'Jeunes Plants'!AG966,IF($J$9=49,'Jeunes Plants'!AH966,IF($J$9=50,'Jeunes Plants'!AI966,IF($J$9=51,'Jeunes Plants'!AJ966,IF($J$9=52,'Jeunes Plants'!AK966,IF($J$9=1,'Jeunes Plants'!AL966,IF($J$9=2,'Jeunes Plants'!AM966,IF($J$9=3,'Jeunes Plants'!AN966,IF($J$9=4,'Jeunes Plants'!AO966,IF($J$9=5,'Jeunes Plants'!AP966,IF($J$9=6,'Jeunes Plants'!AQ966,IF($J$9=7,'Jeunes Plants'!AR966,IF($J$9=8,'Jeunes Plants'!AS966,IF($J$9=9,'Jeunes Plants'!AT966,IF($J$9=10,'Jeunes Plants'!AU966,IF($J$9=11,'Jeunes Plants'!AV966,IF($J$9=12,'Jeunes Plants'!AW966,IF($J$9=13,'Jeunes Plants'!AX966,IF($J$9=14,'Jeunes Plants'!AY966,IF($J$9=15,'Jeunes Plants'!AZ966,IF($J$9=16,'Jeunes Plants'!BA966,IF($J$9=17,'Jeunes Plants'!BB966,IF($J$9=18,'Jeunes Plants'!BC966,IF($J$9=19,'Jeunes Plants'!BD966,IF($J$9=20,'Jeunes Plants'!BE966,IF($J$9=21,'Jeunes Plants'!BF966,IF($J$9=22,'Jeunes Plants'!BG966,IF($J$9=23,'Jeunes Plants'!BH966,IF($J$9=24,'Jeunes Plants'!BI966,IF($J$9=25,'Jeunes Plants'!BJ966,IF($J$9=26,'Jeunes Plants'!BK966,IF($J$9=27,'Jeunes Plants'!BL966,IF($J$9=28,'Jeunes Plants'!BM966,IF($J$9=29,'Jeunes Plants'!BN966,IF($J$9=30,'Jeunes Plants'!BO966,IF($J$9=31,'Jeunes Plants'!BP966,IF($J$9=32,'Jeunes Plants'!BQ966,IF($J$9=33,'Jeunes Plants'!BR966,IF($J$9=34,'Jeunes Plants'!BS966,IF($J$9=35,'Jeunes Plants'!B12869,))))))))))))))))))))))))))))))))))))))))))))))))))))</f>
        <v>0</v>
      </c>
      <c r="K1311" s="103" t="str">
        <f>IF('Jeunes Plants'!R966=0,"","Erreur")</f>
        <v/>
      </c>
    </row>
    <row r="1312" spans="1:11" x14ac:dyDescent="0.25">
      <c r="A1312" s="450"/>
      <c r="B1312" s="450"/>
      <c r="C1312" s="451" t="s">
        <v>1848</v>
      </c>
      <c r="D1312" s="451"/>
      <c r="E1312" s="450"/>
      <c r="F1312" s="450"/>
      <c r="G1312" s="450"/>
      <c r="H1312" s="450"/>
      <c r="I1312" s="450"/>
      <c r="J1312" s="450">
        <f>SUBTOTAL(9,J1311:J1311)</f>
        <v>0</v>
      </c>
      <c r="K1312" s="450"/>
    </row>
    <row r="1313" spans="1:11" x14ac:dyDescent="0.25">
      <c r="A1313" s="103">
        <f>IF('Jeunes Plants'!A967&lt;&gt;"",'Jeunes Plants'!A967,"")</f>
        <v>13662</v>
      </c>
      <c r="B1313" s="103" t="str">
        <f>IF('Jeunes Plants'!L967&lt;&gt;"",'Jeunes Plants'!L967,"")</f>
        <v>S1</v>
      </c>
      <c r="C1313" s="107" t="str">
        <f>IF('Jeunes Plants'!B967&lt;&gt;"",'Jeunes Plants'!B967,"")</f>
        <v>CYPERUS</v>
      </c>
      <c r="D1313" s="107" t="str">
        <f>IF('Jeunes Plants'!C967&lt;&gt;"",'Jeunes Plants'!C967,"")</f>
        <v>Zumula</v>
      </c>
      <c r="E1313" s="103">
        <f>IF('Jeunes Plants'!H967&lt;&gt;"",'Jeunes Plants'!H967,"")</f>
        <v>5</v>
      </c>
      <c r="F1313" s="103" t="str">
        <f>IF('Jeunes Plants'!E967&lt;&gt;"",'Jeunes Plants'!E967,"")</f>
        <v>S</v>
      </c>
      <c r="G1313" s="103" t="str">
        <f>IF('Jeunes Plants'!N967&lt;&gt;"",'Jeunes Plants'!N967,"")</f>
        <v>M3</v>
      </c>
      <c r="H1313" s="103" t="str">
        <f>IF('Jeunes Plants'!I967&lt;&gt;"",'Jeunes Plants'!I967,"")</f>
        <v>E</v>
      </c>
      <c r="I1313" s="103" t="str">
        <f>IF('Jeunes Plants'!J967&lt;&gt;"",'Jeunes Plants'!J967,"")</f>
        <v/>
      </c>
      <c r="J1313" s="103">
        <f>IF($J$9=36,'Jeunes Plants'!U967,IF($J$9=37,'Jeunes Plants'!V967,IF($J$9=38,'Jeunes Plants'!W967,IF($J$9=39,'Jeunes Plants'!X967,IF($J$9=40,'Jeunes Plants'!Y967,IF($J$9=41,'Jeunes Plants'!Z967,IF($J$9=42,'Jeunes Plants'!AA967,IF($J$9=43,'Jeunes Plants'!AB967,IF($J$9=44,'Jeunes Plants'!AC967,IF($J$9=45,'Jeunes Plants'!AD967,IF($J$9=46,'Jeunes Plants'!AE967,IF($J$9=47,'Jeunes Plants'!AF967,IF($J$9=48,'Jeunes Plants'!AG967,IF($J$9=49,'Jeunes Plants'!AH967,IF($J$9=50,'Jeunes Plants'!AI967,IF($J$9=51,'Jeunes Plants'!AJ967,IF($J$9=52,'Jeunes Plants'!AK967,IF($J$9=1,'Jeunes Plants'!AL967,IF($J$9=2,'Jeunes Plants'!AM967,IF($J$9=3,'Jeunes Plants'!AN967,IF($J$9=4,'Jeunes Plants'!AO967,IF($J$9=5,'Jeunes Plants'!AP967,IF($J$9=6,'Jeunes Plants'!AQ967,IF($J$9=7,'Jeunes Plants'!AR967,IF($J$9=8,'Jeunes Plants'!AS967,IF($J$9=9,'Jeunes Plants'!AT967,IF($J$9=10,'Jeunes Plants'!AU967,IF($J$9=11,'Jeunes Plants'!AV967,IF($J$9=12,'Jeunes Plants'!AW967,IF($J$9=13,'Jeunes Plants'!AX967,IF($J$9=14,'Jeunes Plants'!AY967,IF($J$9=15,'Jeunes Plants'!AZ967,IF($J$9=16,'Jeunes Plants'!BA967,IF($J$9=17,'Jeunes Plants'!BB967,IF($J$9=18,'Jeunes Plants'!BC967,IF($J$9=19,'Jeunes Plants'!BD967,IF($J$9=20,'Jeunes Plants'!BE967,IF($J$9=21,'Jeunes Plants'!BF967,IF($J$9=22,'Jeunes Plants'!BG967,IF($J$9=23,'Jeunes Plants'!BH967,IF($J$9=24,'Jeunes Plants'!BI967,IF($J$9=25,'Jeunes Plants'!BJ967,IF($J$9=26,'Jeunes Plants'!BK967,IF($J$9=27,'Jeunes Plants'!BL967,IF($J$9=28,'Jeunes Plants'!BM967,IF($J$9=29,'Jeunes Plants'!BN967,IF($J$9=30,'Jeunes Plants'!BO967,IF($J$9=31,'Jeunes Plants'!BP967,IF($J$9=32,'Jeunes Plants'!BQ967,IF($J$9=33,'Jeunes Plants'!BR967,IF($J$9=34,'Jeunes Plants'!BS967,IF($J$9=35,'Jeunes Plants'!B12870,))))))))))))))))))))))))))))))))))))))))))))))))))))</f>
        <v>0</v>
      </c>
      <c r="K1313" s="103" t="str">
        <f>IF('Jeunes Plants'!R967=0,"","Erreur")</f>
        <v/>
      </c>
    </row>
    <row r="1314" spans="1:11" x14ac:dyDescent="0.25">
      <c r="A1314" s="450"/>
      <c r="B1314" s="450"/>
      <c r="C1314" s="451" t="s">
        <v>2016</v>
      </c>
      <c r="D1314" s="451"/>
      <c r="E1314" s="450"/>
      <c r="F1314" s="450"/>
      <c r="G1314" s="450"/>
      <c r="H1314" s="450"/>
      <c r="I1314" s="450"/>
      <c r="J1314" s="450">
        <f>SUBTOTAL(9,J1313:J1313)</f>
        <v>0</v>
      </c>
      <c r="K1314" s="450"/>
    </row>
    <row r="1315" spans="1:11" x14ac:dyDescent="0.25">
      <c r="A1315" s="103">
        <f>IF('Jeunes Plants'!A968&lt;&gt;"",'Jeunes Plants'!A968,"")</f>
        <v>22865</v>
      </c>
      <c r="B1315" s="103" t="str">
        <f>IF('Jeunes Plants'!L968&lt;&gt;"",'Jeunes Plants'!L968,"")</f>
        <v>S7</v>
      </c>
      <c r="C1315" s="107" t="str">
        <f>IF('Jeunes Plants'!B968&lt;&gt;"",'Jeunes Plants'!B968,"")</f>
        <v>NEPETA X FAASSENII (Cataire)</v>
      </c>
      <c r="D1315" s="107" t="str">
        <f>IF('Jeunes Plants'!C968&lt;&gt;"",'Jeunes Plants'!C968,"")</f>
        <v>Cat's Meow</v>
      </c>
      <c r="E1315" s="103">
        <f>IF('Jeunes Plants'!H968&lt;&gt;"",'Jeunes Plants'!H968,"")</f>
        <v>6</v>
      </c>
      <c r="F1315" s="103" t="str">
        <f>IF('Jeunes Plants'!E968&lt;&gt;"",'Jeunes Plants'!E968,"")</f>
        <v>B</v>
      </c>
      <c r="G1315" s="103" t="str">
        <f>IF('Jeunes Plants'!N968&lt;&gt;"",'Jeunes Plants'!N968,"")</f>
        <v>M3</v>
      </c>
      <c r="H1315" s="103" t="str">
        <f>IF('Jeunes Plants'!I968&lt;&gt;"",'Jeunes Plants'!I968,"")</f>
        <v>A</v>
      </c>
      <c r="I1315" s="103">
        <f>IF('Jeunes Plants'!J968&lt;&gt;"",'Jeunes Plants'!J968,"")</f>
        <v>0.08</v>
      </c>
      <c r="J1315" s="103">
        <f>IF($J$9=36,'Jeunes Plants'!U968,IF($J$9=37,'Jeunes Plants'!V968,IF($J$9=38,'Jeunes Plants'!W968,IF($J$9=39,'Jeunes Plants'!X968,IF($J$9=40,'Jeunes Plants'!Y968,IF($J$9=41,'Jeunes Plants'!Z968,IF($J$9=42,'Jeunes Plants'!AA968,IF($J$9=43,'Jeunes Plants'!AB968,IF($J$9=44,'Jeunes Plants'!AC968,IF($J$9=45,'Jeunes Plants'!AD968,IF($J$9=46,'Jeunes Plants'!AE968,IF($J$9=47,'Jeunes Plants'!AF968,IF($J$9=48,'Jeunes Plants'!AG968,IF($J$9=49,'Jeunes Plants'!AH968,IF($J$9=50,'Jeunes Plants'!AI968,IF($J$9=51,'Jeunes Plants'!AJ968,IF($J$9=52,'Jeunes Plants'!AK968,IF($J$9=1,'Jeunes Plants'!AL968,IF($J$9=2,'Jeunes Plants'!AM968,IF($J$9=3,'Jeunes Plants'!AN968,IF($J$9=4,'Jeunes Plants'!AO968,IF($J$9=5,'Jeunes Plants'!AP968,IF($J$9=6,'Jeunes Plants'!AQ968,IF($J$9=7,'Jeunes Plants'!AR968,IF($J$9=8,'Jeunes Plants'!AS968,IF($J$9=9,'Jeunes Plants'!AT968,IF($J$9=10,'Jeunes Plants'!AU968,IF($J$9=11,'Jeunes Plants'!AV968,IF($J$9=12,'Jeunes Plants'!AW968,IF($J$9=13,'Jeunes Plants'!AX968,IF($J$9=14,'Jeunes Plants'!AY968,IF($J$9=15,'Jeunes Plants'!AZ968,IF($J$9=16,'Jeunes Plants'!BA968,IF($J$9=17,'Jeunes Plants'!BB968,IF($J$9=18,'Jeunes Plants'!BC968,IF($J$9=19,'Jeunes Plants'!BD968,IF($J$9=20,'Jeunes Plants'!BE968,IF($J$9=21,'Jeunes Plants'!BF968,IF($J$9=22,'Jeunes Plants'!BG968,IF($J$9=23,'Jeunes Plants'!BH968,IF($J$9=24,'Jeunes Plants'!BI968,IF($J$9=25,'Jeunes Plants'!BJ968,IF($J$9=26,'Jeunes Plants'!BK968,IF($J$9=27,'Jeunes Plants'!BL968,IF($J$9=28,'Jeunes Plants'!BM968,IF($J$9=29,'Jeunes Plants'!BN968,IF($J$9=30,'Jeunes Plants'!BO968,IF($J$9=31,'Jeunes Plants'!BP968,IF($J$9=32,'Jeunes Plants'!BQ968,IF($J$9=33,'Jeunes Plants'!BR968,IF($J$9=34,'Jeunes Plants'!BS968,IF($J$9=35,'Jeunes Plants'!B12871,))))))))))))))))))))))))))))))))))))))))))))))))))))</f>
        <v>0</v>
      </c>
      <c r="K1315" s="103" t="str">
        <f>IF('Jeunes Plants'!R968=0,"","Erreur")</f>
        <v/>
      </c>
    </row>
    <row r="1316" spans="1:11" x14ac:dyDescent="0.25">
      <c r="A1316" s="450"/>
      <c r="B1316" s="450"/>
      <c r="C1316" s="451" t="s">
        <v>2017</v>
      </c>
      <c r="D1316" s="451"/>
      <c r="E1316" s="450"/>
      <c r="F1316" s="450"/>
      <c r="G1316" s="450"/>
      <c r="H1316" s="450"/>
      <c r="I1316" s="450"/>
      <c r="J1316" s="450">
        <f>SUBTOTAL(9,J1315:J1315)</f>
        <v>0</v>
      </c>
      <c r="K1316" s="450"/>
    </row>
    <row r="1317" spans="1:11" x14ac:dyDescent="0.25">
      <c r="A1317" s="103">
        <f>IF('Jeunes Plants'!A969&lt;&gt;"",'Jeunes Plants'!A969,"")</f>
        <v>13990</v>
      </c>
      <c r="B1317" s="103" t="str">
        <f>IF('Jeunes Plants'!L969&lt;&gt;"",'Jeunes Plants'!L969,"")</f>
        <v>D</v>
      </c>
      <c r="C1317" s="107" t="str">
        <f>IF('Jeunes Plants'!B969&lt;&gt;"",'Jeunes Plants'!B969,"")</f>
        <v>DÉPLIANT PLANTES AMIES DES ANIMAUX</v>
      </c>
      <c r="D1317" s="107" t="str">
        <f>IF('Jeunes Plants'!C969&lt;&gt;"",'Jeunes Plants'!C969,"")</f>
        <v>ACHETÉ</v>
      </c>
      <c r="E1317" s="103" t="str">
        <f>IF('Jeunes Plants'!H969&lt;&gt;"",'Jeunes Plants'!H969,"")</f>
        <v xml:space="preserve"> </v>
      </c>
      <c r="F1317" s="103" t="str">
        <f>IF('Jeunes Plants'!E969&lt;&gt;"",'Jeunes Plants'!E969,"")</f>
        <v xml:space="preserve"> </v>
      </c>
      <c r="G1317" s="103" t="str">
        <f>IF('Jeunes Plants'!N969&lt;&gt;"",'Jeunes Plants'!N969,"")</f>
        <v xml:space="preserve"> </v>
      </c>
      <c r="H1317" s="103" t="str">
        <f>IF('Jeunes Plants'!I969&lt;&gt;"",'Jeunes Plants'!I969,"")</f>
        <v xml:space="preserve"> </v>
      </c>
      <c r="I1317" s="103" t="str">
        <f>IF('Jeunes Plants'!J969&lt;&gt;"",'Jeunes Plants'!J969,"")</f>
        <v xml:space="preserve"> </v>
      </c>
      <c r="J1317" s="103">
        <f>IF($J$9=36,'Jeunes Plants'!U969,IF($J$9=37,'Jeunes Plants'!V969,IF($J$9=38,'Jeunes Plants'!W969,IF($J$9=39,'Jeunes Plants'!X969,IF($J$9=40,'Jeunes Plants'!Y969,IF($J$9=41,'Jeunes Plants'!Z969,IF($J$9=42,'Jeunes Plants'!AA969,IF($J$9=43,'Jeunes Plants'!AB969,IF($J$9=44,'Jeunes Plants'!AC969,IF($J$9=45,'Jeunes Plants'!AD969,IF($J$9=46,'Jeunes Plants'!AE969,IF($J$9=47,'Jeunes Plants'!AF969,IF($J$9=48,'Jeunes Plants'!AG969,IF($J$9=49,'Jeunes Plants'!AH969,IF($J$9=50,'Jeunes Plants'!AI969,IF($J$9=51,'Jeunes Plants'!AJ969,IF($J$9=52,'Jeunes Plants'!AK969,IF($J$9=1,'Jeunes Plants'!AL969,IF($J$9=2,'Jeunes Plants'!AM969,IF($J$9=3,'Jeunes Plants'!AN969,IF($J$9=4,'Jeunes Plants'!AO969,IF($J$9=5,'Jeunes Plants'!AP969,IF($J$9=6,'Jeunes Plants'!AQ969,IF($J$9=7,'Jeunes Plants'!AR969,IF($J$9=8,'Jeunes Plants'!AS969,IF($J$9=9,'Jeunes Plants'!AT969,IF($J$9=10,'Jeunes Plants'!AU969,IF($J$9=11,'Jeunes Plants'!AV969,IF($J$9=12,'Jeunes Plants'!AW969,IF($J$9=13,'Jeunes Plants'!AX969,IF($J$9=14,'Jeunes Plants'!AY969,IF($J$9=15,'Jeunes Plants'!AZ969,IF($J$9=16,'Jeunes Plants'!BA969,IF($J$9=17,'Jeunes Plants'!BB969,IF($J$9=18,'Jeunes Plants'!BC969,IF($J$9=19,'Jeunes Plants'!BD969,IF($J$9=20,'Jeunes Plants'!BE969,IF($J$9=21,'Jeunes Plants'!BF969,IF($J$9=22,'Jeunes Plants'!BG969,IF($J$9=23,'Jeunes Plants'!BH969,IF($J$9=24,'Jeunes Plants'!BI969,IF($J$9=25,'Jeunes Plants'!BJ969,IF($J$9=26,'Jeunes Plants'!BK969,IF($J$9=27,'Jeunes Plants'!BL969,IF($J$9=28,'Jeunes Plants'!BM969,IF($J$9=29,'Jeunes Plants'!BN969,IF($J$9=30,'Jeunes Plants'!BO969,IF($J$9=31,'Jeunes Plants'!BP969,IF($J$9=32,'Jeunes Plants'!BQ969,IF($J$9=33,'Jeunes Plants'!BR969,IF($J$9=34,'Jeunes Plants'!BS969,IF($J$9=35,'Jeunes Plants'!B12872,))))))))))))))))))))))))))))))))))))))))))))))))))))</f>
        <v>0</v>
      </c>
      <c r="K1317" s="103" t="str">
        <f>IF('Jeunes Plants'!R969=0,"","Erreur")</f>
        <v/>
      </c>
    </row>
    <row r="1318" spans="1:11" x14ac:dyDescent="0.25">
      <c r="A1318" s="450"/>
      <c r="B1318" s="450"/>
      <c r="C1318" s="451" t="s">
        <v>2018</v>
      </c>
      <c r="D1318" s="451"/>
      <c r="E1318" s="450"/>
      <c r="F1318" s="450"/>
      <c r="G1318" s="450"/>
      <c r="H1318" s="450"/>
      <c r="I1318" s="450"/>
      <c r="J1318" s="450">
        <f>SUBTOTAL(9,J1317:J1317)</f>
        <v>0</v>
      </c>
      <c r="K1318" s="450"/>
    </row>
    <row r="1319" spans="1:11" x14ac:dyDescent="0.25">
      <c r="A1319" s="103">
        <f>IF('Jeunes Plants'!A970&lt;&gt;"",'Jeunes Plants'!A970,"")</f>
        <v>13995</v>
      </c>
      <c r="B1319" s="103" t="str">
        <f>IF('Jeunes Plants'!L970&lt;&gt;"",'Jeunes Plants'!L970,"")</f>
        <v>D</v>
      </c>
      <c r="C1319" s="107" t="str">
        <f>IF('Jeunes Plants'!B970&lt;&gt;"",'Jeunes Plants'!B970,"")</f>
        <v>AFFICHE PLANTES AMIES DES ANIMAUX</v>
      </c>
      <c r="D1319" s="107" t="str">
        <f>IF('Jeunes Plants'!C970&lt;&gt;"",'Jeunes Plants'!C970,"")</f>
        <v>ACHETÉ</v>
      </c>
      <c r="E1319" s="103" t="str">
        <f>IF('Jeunes Plants'!H970&lt;&gt;"",'Jeunes Plants'!H970,"")</f>
        <v xml:space="preserve"> </v>
      </c>
      <c r="F1319" s="103" t="str">
        <f>IF('Jeunes Plants'!E970&lt;&gt;"",'Jeunes Plants'!E970,"")</f>
        <v xml:space="preserve"> </v>
      </c>
      <c r="G1319" s="103" t="str">
        <f>IF('Jeunes Plants'!N970&lt;&gt;"",'Jeunes Plants'!N970,"")</f>
        <v xml:space="preserve"> </v>
      </c>
      <c r="H1319" s="103" t="str">
        <f>IF('Jeunes Plants'!I970&lt;&gt;"",'Jeunes Plants'!I970,"")</f>
        <v xml:space="preserve"> </v>
      </c>
      <c r="I1319" s="103" t="str">
        <f>IF('Jeunes Plants'!J970&lt;&gt;"",'Jeunes Plants'!J970,"")</f>
        <v xml:space="preserve"> </v>
      </c>
      <c r="J1319" s="103">
        <f>IF($J$9=36,'Jeunes Plants'!U970,IF($J$9=37,'Jeunes Plants'!V970,IF($J$9=38,'Jeunes Plants'!W970,IF($J$9=39,'Jeunes Plants'!X970,IF($J$9=40,'Jeunes Plants'!Y970,IF($J$9=41,'Jeunes Plants'!Z970,IF($J$9=42,'Jeunes Plants'!AA970,IF($J$9=43,'Jeunes Plants'!AB970,IF($J$9=44,'Jeunes Plants'!AC970,IF($J$9=45,'Jeunes Plants'!AD970,IF($J$9=46,'Jeunes Plants'!AE970,IF($J$9=47,'Jeunes Plants'!AF970,IF($J$9=48,'Jeunes Plants'!AG970,IF($J$9=49,'Jeunes Plants'!AH970,IF($J$9=50,'Jeunes Plants'!AI970,IF($J$9=51,'Jeunes Plants'!AJ970,IF($J$9=52,'Jeunes Plants'!AK970,IF($J$9=1,'Jeunes Plants'!AL970,IF($J$9=2,'Jeunes Plants'!AM970,IF($J$9=3,'Jeunes Plants'!AN970,IF($J$9=4,'Jeunes Plants'!AO970,IF($J$9=5,'Jeunes Plants'!AP970,IF($J$9=6,'Jeunes Plants'!AQ970,IF($J$9=7,'Jeunes Plants'!AR970,IF($J$9=8,'Jeunes Plants'!AS970,IF($J$9=9,'Jeunes Plants'!AT970,IF($J$9=10,'Jeunes Plants'!AU970,IF($J$9=11,'Jeunes Plants'!AV970,IF($J$9=12,'Jeunes Plants'!AW970,IF($J$9=13,'Jeunes Plants'!AX970,IF($J$9=14,'Jeunes Plants'!AY970,IF($J$9=15,'Jeunes Plants'!AZ970,IF($J$9=16,'Jeunes Plants'!BA970,IF($J$9=17,'Jeunes Plants'!BB970,IF($J$9=18,'Jeunes Plants'!BC970,IF($J$9=19,'Jeunes Plants'!BD970,IF($J$9=20,'Jeunes Plants'!BE970,IF($J$9=21,'Jeunes Plants'!BF970,IF($J$9=22,'Jeunes Plants'!BG970,IF($J$9=23,'Jeunes Plants'!BH970,IF($J$9=24,'Jeunes Plants'!BI970,IF($J$9=25,'Jeunes Plants'!BJ970,IF($J$9=26,'Jeunes Plants'!BK970,IF($J$9=27,'Jeunes Plants'!BL970,IF($J$9=28,'Jeunes Plants'!BM970,IF($J$9=29,'Jeunes Plants'!BN970,IF($J$9=30,'Jeunes Plants'!BO970,IF($J$9=31,'Jeunes Plants'!BP970,IF($J$9=32,'Jeunes Plants'!BQ970,IF($J$9=33,'Jeunes Plants'!BR970,IF($J$9=34,'Jeunes Plants'!BS970,IF($J$9=35,'Jeunes Plants'!B12873,))))))))))))))))))))))))))))))))))))))))))))))))))))</f>
        <v>0</v>
      </c>
      <c r="K1319" s="103" t="str">
        <f>IF('Jeunes Plants'!R970=0,"","Erreur")</f>
        <v/>
      </c>
    </row>
    <row r="1320" spans="1:11" x14ac:dyDescent="0.25">
      <c r="A1320" s="450"/>
      <c r="B1320" s="450"/>
      <c r="C1320" s="451" t="s">
        <v>2019</v>
      </c>
      <c r="D1320" s="451"/>
      <c r="E1320" s="450"/>
      <c r="F1320" s="450"/>
      <c r="G1320" s="450"/>
      <c r="H1320" s="450"/>
      <c r="I1320" s="450"/>
      <c r="J1320" s="450">
        <f>SUBTOTAL(9,J1319:J1319)</f>
        <v>0</v>
      </c>
      <c r="K1320" s="450"/>
    </row>
    <row r="1321" spans="1:11" x14ac:dyDescent="0.25">
      <c r="A1321" s="452"/>
      <c r="B1321" s="452"/>
      <c r="C1321" s="453" t="s">
        <v>2020</v>
      </c>
      <c r="D1321" s="453"/>
      <c r="E1321" s="452"/>
      <c r="F1321" s="452"/>
      <c r="G1321" s="452"/>
      <c r="H1321" s="452"/>
      <c r="I1321" s="452"/>
      <c r="J1321" s="452">
        <f>SUBTOTAL(9,J1308:J1316)</f>
        <v>0</v>
      </c>
      <c r="K1321" s="452"/>
    </row>
    <row r="1322" spans="1:11" x14ac:dyDescent="0.25">
      <c r="A1322" s="103" t="str">
        <f>IF('Jeunes Plants'!A971&lt;&gt;"",'Jeunes Plants'!A971,"")</f>
        <v/>
      </c>
      <c r="B1322" s="103" t="str">
        <f>IF('Jeunes Plants'!L971&lt;&gt;"",'Jeunes Plants'!L971,"")</f>
        <v>G</v>
      </c>
      <c r="C1322" s="107" t="str">
        <f>IF('Jeunes Plants'!B971&lt;&gt;"",'Jeunes Plants'!B971,"")</f>
        <v>PLANTES BIEN-ÊTRE</v>
      </c>
      <c r="D1322" s="107" t="str">
        <f>IF('Jeunes Plants'!C971&lt;&gt;"",'Jeunes Plants'!C971,"")</f>
        <v/>
      </c>
      <c r="E1322" s="103" t="str">
        <f>IF('Jeunes Plants'!H971&lt;&gt;"",'Jeunes Plants'!H971,"")</f>
        <v/>
      </c>
      <c r="F1322" s="103" t="str">
        <f>IF('Jeunes Plants'!E971&lt;&gt;"",'Jeunes Plants'!E971,"")</f>
        <v/>
      </c>
      <c r="G1322" s="103" t="str">
        <f>IF('Jeunes Plants'!N971&lt;&gt;"",'Jeunes Plants'!N971,"")</f>
        <v/>
      </c>
      <c r="H1322" s="103" t="str">
        <f>IF('Jeunes Plants'!I971&lt;&gt;"",'Jeunes Plants'!I971,"")</f>
        <v/>
      </c>
      <c r="I1322" s="103" t="str">
        <f>IF('Jeunes Plants'!J971&lt;&gt;"",'Jeunes Plants'!J971,"")</f>
        <v/>
      </c>
      <c r="J1322" s="103">
        <f>IF($J$9=36,'Jeunes Plants'!U971,IF($J$9=37,'Jeunes Plants'!V971,IF($J$9=38,'Jeunes Plants'!W971,IF($J$9=39,'Jeunes Plants'!X971,IF($J$9=40,'Jeunes Plants'!Y971,IF($J$9=41,'Jeunes Plants'!Z971,IF($J$9=42,'Jeunes Plants'!AA971,IF($J$9=43,'Jeunes Plants'!AB971,IF($J$9=44,'Jeunes Plants'!AC971,IF($J$9=45,'Jeunes Plants'!AD971,IF($J$9=46,'Jeunes Plants'!AE971,IF($J$9=47,'Jeunes Plants'!AF971,IF($J$9=48,'Jeunes Plants'!AG971,IF($J$9=49,'Jeunes Plants'!AH971,IF($J$9=50,'Jeunes Plants'!AI971,IF($J$9=51,'Jeunes Plants'!AJ971,IF($J$9=52,'Jeunes Plants'!AK971,IF($J$9=1,'Jeunes Plants'!AL971,IF($J$9=2,'Jeunes Plants'!AM971,IF($J$9=3,'Jeunes Plants'!AN971,IF($J$9=4,'Jeunes Plants'!AO971,IF($J$9=5,'Jeunes Plants'!AP971,IF($J$9=6,'Jeunes Plants'!AQ971,IF($J$9=7,'Jeunes Plants'!AR971,IF($J$9=8,'Jeunes Plants'!AS971,IF($J$9=9,'Jeunes Plants'!AT971,IF($J$9=10,'Jeunes Plants'!AU971,IF($J$9=11,'Jeunes Plants'!AV971,IF($J$9=12,'Jeunes Plants'!AW971,IF($J$9=13,'Jeunes Plants'!AX971,IF($J$9=14,'Jeunes Plants'!AY971,IF($J$9=15,'Jeunes Plants'!AZ971,IF($J$9=16,'Jeunes Plants'!BA971,IF($J$9=17,'Jeunes Plants'!BB971,IF($J$9=18,'Jeunes Plants'!BC971,IF($J$9=19,'Jeunes Plants'!BD971,IF($J$9=20,'Jeunes Plants'!BE971,IF($J$9=21,'Jeunes Plants'!BF971,IF($J$9=22,'Jeunes Plants'!BG971,IF($J$9=23,'Jeunes Plants'!BH971,IF($J$9=24,'Jeunes Plants'!BI971,IF($J$9=25,'Jeunes Plants'!BJ971,IF($J$9=26,'Jeunes Plants'!BK971,IF($J$9=27,'Jeunes Plants'!BL971,IF($J$9=28,'Jeunes Plants'!BM971,IF($J$9=29,'Jeunes Plants'!BN971,IF($J$9=30,'Jeunes Plants'!BO971,IF($J$9=31,'Jeunes Plants'!BP971,IF($J$9=32,'Jeunes Plants'!BQ971,IF($J$9=33,'Jeunes Plants'!BR971,IF($J$9=34,'Jeunes Plants'!BS971,IF($J$9=35,'Jeunes Plants'!B12874,))))))))))))))))))))))))))))))))))))))))))))))))))))</f>
        <v>0</v>
      </c>
      <c r="K1322" s="103" t="str">
        <f>IF('Jeunes Plants'!R971=0,"","Erreur")</f>
        <v/>
      </c>
    </row>
    <row r="1323" spans="1:11" x14ac:dyDescent="0.25">
      <c r="A1323" s="103">
        <f>IF('Jeunes Plants'!A972&lt;&gt;"",'Jeunes Plants'!A972,"")</f>
        <v>14126</v>
      </c>
      <c r="B1323" s="103" t="str">
        <f>IF('Jeunes Plants'!L972&lt;&gt;"",'Jeunes Plants'!L972,"")</f>
        <v>S1</v>
      </c>
      <c r="C1323" s="107" t="str">
        <f>IF('Jeunes Plants'!B972&lt;&gt;"",'Jeunes Plants'!B972,"")</f>
        <v>ALOE VERA</v>
      </c>
      <c r="D1323" s="107" t="str">
        <f>IF('Jeunes Plants'!C972&lt;&gt;"",'Jeunes Plants'!C972,"")</f>
        <v>.</v>
      </c>
      <c r="E1323" s="103" t="str">
        <f>IF('Jeunes Plants'!H972&lt;&gt;"",'Jeunes Plants'!H972,"")</f>
        <v>Q. lim.</v>
      </c>
      <c r="F1323" s="103" t="str">
        <f>IF('Jeunes Plants'!E972&lt;&gt;"",'Jeunes Plants'!E972,"")</f>
        <v>B</v>
      </c>
      <c r="G1323" s="103" t="str">
        <f>IF('Jeunes Plants'!N972&lt;&gt;"",'Jeunes Plants'!N972,"")</f>
        <v>M3</v>
      </c>
      <c r="H1323" s="103" t="str">
        <f>IF('Jeunes Plants'!I972&lt;&gt;"",'Jeunes Plants'!I972,"")</f>
        <v>N</v>
      </c>
      <c r="I1323" s="103" t="str">
        <f>IF('Jeunes Plants'!J972&lt;&gt;"",'Jeunes Plants'!J972,"")</f>
        <v/>
      </c>
      <c r="J1323" s="103">
        <f>IF($J$9=36,'Jeunes Plants'!U972,IF($J$9=37,'Jeunes Plants'!V972,IF($J$9=38,'Jeunes Plants'!W972,IF($J$9=39,'Jeunes Plants'!X972,IF($J$9=40,'Jeunes Plants'!Y972,IF($J$9=41,'Jeunes Plants'!Z972,IF($J$9=42,'Jeunes Plants'!AA972,IF($J$9=43,'Jeunes Plants'!AB972,IF($J$9=44,'Jeunes Plants'!AC972,IF($J$9=45,'Jeunes Plants'!AD972,IF($J$9=46,'Jeunes Plants'!AE972,IF($J$9=47,'Jeunes Plants'!AF972,IF($J$9=48,'Jeunes Plants'!AG972,IF($J$9=49,'Jeunes Plants'!AH972,IF($J$9=50,'Jeunes Plants'!AI972,IF($J$9=51,'Jeunes Plants'!AJ972,IF($J$9=52,'Jeunes Plants'!AK972,IF($J$9=1,'Jeunes Plants'!AL972,IF($J$9=2,'Jeunes Plants'!AM972,IF($J$9=3,'Jeunes Plants'!AN972,IF($J$9=4,'Jeunes Plants'!AO972,IF($J$9=5,'Jeunes Plants'!AP972,IF($J$9=6,'Jeunes Plants'!AQ972,IF($J$9=7,'Jeunes Plants'!AR972,IF($J$9=8,'Jeunes Plants'!AS972,IF($J$9=9,'Jeunes Plants'!AT972,IF($J$9=10,'Jeunes Plants'!AU972,IF($J$9=11,'Jeunes Plants'!AV972,IF($J$9=12,'Jeunes Plants'!AW972,IF($J$9=13,'Jeunes Plants'!AX972,IF($J$9=14,'Jeunes Plants'!AY972,IF($J$9=15,'Jeunes Plants'!AZ972,IF($J$9=16,'Jeunes Plants'!BA972,IF($J$9=17,'Jeunes Plants'!BB972,IF($J$9=18,'Jeunes Plants'!BC972,IF($J$9=19,'Jeunes Plants'!BD972,IF($J$9=20,'Jeunes Plants'!BE972,IF($J$9=21,'Jeunes Plants'!BF972,IF($J$9=22,'Jeunes Plants'!BG972,IF($J$9=23,'Jeunes Plants'!BH972,IF($J$9=24,'Jeunes Plants'!BI972,IF($J$9=25,'Jeunes Plants'!BJ972,IF($J$9=26,'Jeunes Plants'!BK972,IF($J$9=27,'Jeunes Plants'!BL972,IF($J$9=28,'Jeunes Plants'!BM972,IF($J$9=29,'Jeunes Plants'!BN972,IF($J$9=30,'Jeunes Plants'!BO972,IF($J$9=31,'Jeunes Plants'!BP972,IF($J$9=32,'Jeunes Plants'!BQ972,IF($J$9=33,'Jeunes Plants'!BR972,IF($J$9=34,'Jeunes Plants'!BS972,IF($J$9=35,'Jeunes Plants'!B12875,))))))))))))))))))))))))))))))))))))))))))))))))))))</f>
        <v>0</v>
      </c>
      <c r="K1323" s="103" t="str">
        <f>IF('Jeunes Plants'!R972=0,"","Erreur")</f>
        <v/>
      </c>
    </row>
    <row r="1324" spans="1:11" x14ac:dyDescent="0.25">
      <c r="A1324" s="450"/>
      <c r="B1324" s="450"/>
      <c r="C1324" s="451" t="s">
        <v>1751</v>
      </c>
      <c r="D1324" s="451"/>
      <c r="E1324" s="450"/>
      <c r="F1324" s="450"/>
      <c r="G1324" s="450"/>
      <c r="H1324" s="450"/>
      <c r="I1324" s="450"/>
      <c r="J1324" s="450">
        <f>SUBTOTAL(9,J1321:J1323)</f>
        <v>0</v>
      </c>
      <c r="K1324" s="450"/>
    </row>
    <row r="1325" spans="1:11" x14ac:dyDescent="0.25">
      <c r="A1325" s="103">
        <f>IF('Jeunes Plants'!A973&lt;&gt;"",'Jeunes Plants'!A973,"")</f>
        <v>15057</v>
      </c>
      <c r="B1325" s="103" t="str">
        <f>IF('Jeunes Plants'!L973&lt;&gt;"",'Jeunes Plants'!L973,"")</f>
        <v>S4</v>
      </c>
      <c r="C1325" s="107" t="str">
        <f>IF('Jeunes Plants'!B973&lt;&gt;"",'Jeunes Plants'!B973,"")</f>
        <v>ARNICA MONTANA</v>
      </c>
      <c r="D1325" s="107" t="str">
        <f>IF('Jeunes Plants'!C973&lt;&gt;"",'Jeunes Plants'!C973,"")</f>
        <v>.</v>
      </c>
      <c r="E1325" s="103">
        <f>IF('Jeunes Plants'!H973&lt;&gt;"",'Jeunes Plants'!H973,"")</f>
        <v>5</v>
      </c>
      <c r="F1325" s="103" t="str">
        <f>IF('Jeunes Plants'!E973&lt;&gt;"",'Jeunes Plants'!E973,"")</f>
        <v>S</v>
      </c>
      <c r="G1325" s="103" t="str">
        <f>IF('Jeunes Plants'!N973&lt;&gt;"",'Jeunes Plants'!N973,"")</f>
        <v>M3</v>
      </c>
      <c r="H1325" s="103" t="str">
        <f>IF('Jeunes Plants'!I973&lt;&gt;"",'Jeunes Plants'!I973,"")</f>
        <v>A</v>
      </c>
      <c r="I1325" s="103" t="str">
        <f>IF('Jeunes Plants'!J973&lt;&gt;"",'Jeunes Plants'!J973,"")</f>
        <v/>
      </c>
      <c r="J1325" s="103">
        <f>IF($J$9=36,'Jeunes Plants'!U973,IF($J$9=37,'Jeunes Plants'!V973,IF($J$9=38,'Jeunes Plants'!W973,IF($J$9=39,'Jeunes Plants'!X973,IF($J$9=40,'Jeunes Plants'!Y973,IF($J$9=41,'Jeunes Plants'!Z973,IF($J$9=42,'Jeunes Plants'!AA973,IF($J$9=43,'Jeunes Plants'!AB973,IF($J$9=44,'Jeunes Plants'!AC973,IF($J$9=45,'Jeunes Plants'!AD973,IF($J$9=46,'Jeunes Plants'!AE973,IF($J$9=47,'Jeunes Plants'!AF973,IF($J$9=48,'Jeunes Plants'!AG973,IF($J$9=49,'Jeunes Plants'!AH973,IF($J$9=50,'Jeunes Plants'!AI973,IF($J$9=51,'Jeunes Plants'!AJ973,IF($J$9=52,'Jeunes Plants'!AK973,IF($J$9=1,'Jeunes Plants'!AL973,IF($J$9=2,'Jeunes Plants'!AM973,IF($J$9=3,'Jeunes Plants'!AN973,IF($J$9=4,'Jeunes Plants'!AO973,IF($J$9=5,'Jeunes Plants'!AP973,IF($J$9=6,'Jeunes Plants'!AQ973,IF($J$9=7,'Jeunes Plants'!AR973,IF($J$9=8,'Jeunes Plants'!AS973,IF($J$9=9,'Jeunes Plants'!AT973,IF($J$9=10,'Jeunes Plants'!AU973,IF($J$9=11,'Jeunes Plants'!AV973,IF($J$9=12,'Jeunes Plants'!AW973,IF($J$9=13,'Jeunes Plants'!AX973,IF($J$9=14,'Jeunes Plants'!AY973,IF($J$9=15,'Jeunes Plants'!AZ973,IF($J$9=16,'Jeunes Plants'!BA973,IF($J$9=17,'Jeunes Plants'!BB973,IF($J$9=18,'Jeunes Plants'!BC973,IF($J$9=19,'Jeunes Plants'!BD973,IF($J$9=20,'Jeunes Plants'!BE973,IF($J$9=21,'Jeunes Plants'!BF973,IF($J$9=22,'Jeunes Plants'!BG973,IF($J$9=23,'Jeunes Plants'!BH973,IF($J$9=24,'Jeunes Plants'!BI973,IF($J$9=25,'Jeunes Plants'!BJ973,IF($J$9=26,'Jeunes Plants'!BK973,IF($J$9=27,'Jeunes Plants'!BL973,IF($J$9=28,'Jeunes Plants'!BM973,IF($J$9=29,'Jeunes Plants'!BN973,IF($J$9=30,'Jeunes Plants'!BO973,IF($J$9=31,'Jeunes Plants'!BP973,IF($J$9=32,'Jeunes Plants'!BQ973,IF($J$9=33,'Jeunes Plants'!BR973,IF($J$9=34,'Jeunes Plants'!BS973,IF($J$9=35,'Jeunes Plants'!B12876,))))))))))))))))))))))))))))))))))))))))))))))))))))</f>
        <v>0</v>
      </c>
      <c r="K1325" s="103" t="str">
        <f>IF('Jeunes Plants'!R973=0,"","Erreur")</f>
        <v/>
      </c>
    </row>
    <row r="1326" spans="1:11" x14ac:dyDescent="0.25">
      <c r="A1326" s="450"/>
      <c r="B1326" s="450"/>
      <c r="C1326" s="451" t="s">
        <v>2021</v>
      </c>
      <c r="D1326" s="451"/>
      <c r="E1326" s="450"/>
      <c r="F1326" s="450"/>
      <c r="G1326" s="450"/>
      <c r="H1326" s="450"/>
      <c r="I1326" s="450"/>
      <c r="J1326" s="450">
        <f>SUBTOTAL(9,J1325:J1325)</f>
        <v>0</v>
      </c>
      <c r="K1326" s="450"/>
    </row>
    <row r="1327" spans="1:11" x14ac:dyDescent="0.25">
      <c r="A1327" s="103">
        <f>IF('Jeunes Plants'!A974&lt;&gt;"",'Jeunes Plants'!A974,"")</f>
        <v>15060</v>
      </c>
      <c r="B1327" s="103" t="str">
        <f>IF('Jeunes Plants'!L974&lt;&gt;"",'Jeunes Plants'!L974,"")</f>
        <v>S4</v>
      </c>
      <c r="C1327" s="107" t="str">
        <f>IF('Jeunes Plants'!B974&lt;&gt;"",'Jeunes Plants'!B974,"")</f>
        <v>CALENDULA OFFICINALIS</v>
      </c>
      <c r="D1327" s="107" t="str">
        <f>IF('Jeunes Plants'!C974&lt;&gt;"",'Jeunes Plants'!C974,"")</f>
        <v>Simplicity</v>
      </c>
      <c r="E1327" s="103">
        <f>IF('Jeunes Plants'!H974&lt;&gt;"",'Jeunes Plants'!H974,"")</f>
        <v>6</v>
      </c>
      <c r="F1327" s="103" t="str">
        <f>IF('Jeunes Plants'!E974&lt;&gt;"",'Jeunes Plants'!E974,"")</f>
        <v>S</v>
      </c>
      <c r="G1327" s="103" t="str">
        <f>IF('Jeunes Plants'!N974&lt;&gt;"",'Jeunes Plants'!N974,"")</f>
        <v>M3</v>
      </c>
      <c r="H1327" s="103" t="str">
        <f>IF('Jeunes Plants'!I974&lt;&gt;"",'Jeunes Plants'!I974,"")</f>
        <v>B</v>
      </c>
      <c r="I1327" s="103" t="str">
        <f>IF('Jeunes Plants'!J974&lt;&gt;"",'Jeunes Plants'!J974,"")</f>
        <v/>
      </c>
      <c r="J1327" s="103">
        <f>IF($J$9=36,'Jeunes Plants'!U974,IF($J$9=37,'Jeunes Plants'!V974,IF($J$9=38,'Jeunes Plants'!W974,IF($J$9=39,'Jeunes Plants'!X974,IF($J$9=40,'Jeunes Plants'!Y974,IF($J$9=41,'Jeunes Plants'!Z974,IF($J$9=42,'Jeunes Plants'!AA974,IF($J$9=43,'Jeunes Plants'!AB974,IF($J$9=44,'Jeunes Plants'!AC974,IF($J$9=45,'Jeunes Plants'!AD974,IF($J$9=46,'Jeunes Plants'!AE974,IF($J$9=47,'Jeunes Plants'!AF974,IF($J$9=48,'Jeunes Plants'!AG974,IF($J$9=49,'Jeunes Plants'!AH974,IF($J$9=50,'Jeunes Plants'!AI974,IF($J$9=51,'Jeunes Plants'!AJ974,IF($J$9=52,'Jeunes Plants'!AK974,IF($J$9=1,'Jeunes Plants'!AL974,IF($J$9=2,'Jeunes Plants'!AM974,IF($J$9=3,'Jeunes Plants'!AN974,IF($J$9=4,'Jeunes Plants'!AO974,IF($J$9=5,'Jeunes Plants'!AP974,IF($J$9=6,'Jeunes Plants'!AQ974,IF($J$9=7,'Jeunes Plants'!AR974,IF($J$9=8,'Jeunes Plants'!AS974,IF($J$9=9,'Jeunes Plants'!AT974,IF($J$9=10,'Jeunes Plants'!AU974,IF($J$9=11,'Jeunes Plants'!AV974,IF($J$9=12,'Jeunes Plants'!AW974,IF($J$9=13,'Jeunes Plants'!AX974,IF($J$9=14,'Jeunes Plants'!AY974,IF($J$9=15,'Jeunes Plants'!AZ974,IF($J$9=16,'Jeunes Plants'!BA974,IF($J$9=17,'Jeunes Plants'!BB974,IF($J$9=18,'Jeunes Plants'!BC974,IF($J$9=19,'Jeunes Plants'!BD974,IF($J$9=20,'Jeunes Plants'!BE974,IF($J$9=21,'Jeunes Plants'!BF974,IF($J$9=22,'Jeunes Plants'!BG974,IF($J$9=23,'Jeunes Plants'!BH974,IF($J$9=24,'Jeunes Plants'!BI974,IF($J$9=25,'Jeunes Plants'!BJ974,IF($J$9=26,'Jeunes Plants'!BK974,IF($J$9=27,'Jeunes Plants'!BL974,IF($J$9=28,'Jeunes Plants'!BM974,IF($J$9=29,'Jeunes Plants'!BN974,IF($J$9=30,'Jeunes Plants'!BO974,IF($J$9=31,'Jeunes Plants'!BP974,IF($J$9=32,'Jeunes Plants'!BQ974,IF($J$9=33,'Jeunes Plants'!BR974,IF($J$9=34,'Jeunes Plants'!BS974,IF($J$9=35,'Jeunes Plants'!B12877,))))))))))))))))))))))))))))))))))))))))))))))))))))</f>
        <v>0</v>
      </c>
      <c r="K1327" s="103" t="str">
        <f>IF('Jeunes Plants'!R974=0,"","Erreur")</f>
        <v/>
      </c>
    </row>
    <row r="1328" spans="1:11" x14ac:dyDescent="0.25">
      <c r="A1328" s="450"/>
      <c r="B1328" s="450"/>
      <c r="C1328" s="451" t="s">
        <v>1839</v>
      </c>
      <c r="D1328" s="451"/>
      <c r="E1328" s="450"/>
      <c r="F1328" s="450"/>
      <c r="G1328" s="450"/>
      <c r="H1328" s="450"/>
      <c r="I1328" s="450"/>
      <c r="J1328" s="450">
        <f>SUBTOTAL(9,J1327:J1327)</f>
        <v>0</v>
      </c>
      <c r="K1328" s="450"/>
    </row>
    <row r="1329" spans="1:11" x14ac:dyDescent="0.25">
      <c r="A1329" s="103">
        <f>IF('Jeunes Plants'!A975&lt;&gt;"",'Jeunes Plants'!A975,"")</f>
        <v>13279</v>
      </c>
      <c r="B1329" s="103" t="str">
        <f>IF('Jeunes Plants'!L975&lt;&gt;"",'Jeunes Plants'!L975,"")</f>
        <v>S4</v>
      </c>
      <c r="C1329" s="107" t="str">
        <f>IF('Jeunes Plants'!B975&lt;&gt;"",'Jeunes Plants'!B975,"")</f>
        <v>PETITE CAMOMILLE</v>
      </c>
      <c r="D1329" s="107" t="str">
        <f>IF('Jeunes Plants'!C975&lt;&gt;"",'Jeunes Plants'!C975,"")</f>
        <v>Matricaria recutita</v>
      </c>
      <c r="E1329" s="103">
        <f>IF('Jeunes Plants'!H975&lt;&gt;"",'Jeunes Plants'!H975,"")</f>
        <v>6</v>
      </c>
      <c r="F1329" s="103" t="str">
        <f>IF('Jeunes Plants'!E975&lt;&gt;"",'Jeunes Plants'!E975,"")</f>
        <v>S</v>
      </c>
      <c r="G1329" s="103" t="str">
        <f>IF('Jeunes Plants'!N975&lt;&gt;"",'Jeunes Plants'!N975,"")</f>
        <v>M3</v>
      </c>
      <c r="H1329" s="103" t="str">
        <f>IF('Jeunes Plants'!I975&lt;&gt;"",'Jeunes Plants'!I975,"")</f>
        <v>B</v>
      </c>
      <c r="I1329" s="103" t="str">
        <f>IF('Jeunes Plants'!J975&lt;&gt;"",'Jeunes Plants'!J975,"")</f>
        <v/>
      </c>
      <c r="J1329" s="103">
        <f>IF($J$9=36,'Jeunes Plants'!U975,IF($J$9=37,'Jeunes Plants'!V975,IF($J$9=38,'Jeunes Plants'!W975,IF($J$9=39,'Jeunes Plants'!X975,IF($J$9=40,'Jeunes Plants'!Y975,IF($J$9=41,'Jeunes Plants'!Z975,IF($J$9=42,'Jeunes Plants'!AA975,IF($J$9=43,'Jeunes Plants'!AB975,IF($J$9=44,'Jeunes Plants'!AC975,IF($J$9=45,'Jeunes Plants'!AD975,IF($J$9=46,'Jeunes Plants'!AE975,IF($J$9=47,'Jeunes Plants'!AF975,IF($J$9=48,'Jeunes Plants'!AG975,IF($J$9=49,'Jeunes Plants'!AH975,IF($J$9=50,'Jeunes Plants'!AI975,IF($J$9=51,'Jeunes Plants'!AJ975,IF($J$9=52,'Jeunes Plants'!AK975,IF($J$9=1,'Jeunes Plants'!AL975,IF($J$9=2,'Jeunes Plants'!AM975,IF($J$9=3,'Jeunes Plants'!AN975,IF($J$9=4,'Jeunes Plants'!AO975,IF($J$9=5,'Jeunes Plants'!AP975,IF($J$9=6,'Jeunes Plants'!AQ975,IF($J$9=7,'Jeunes Plants'!AR975,IF($J$9=8,'Jeunes Plants'!AS975,IF($J$9=9,'Jeunes Plants'!AT975,IF($J$9=10,'Jeunes Plants'!AU975,IF($J$9=11,'Jeunes Plants'!AV975,IF($J$9=12,'Jeunes Plants'!AW975,IF($J$9=13,'Jeunes Plants'!AX975,IF($J$9=14,'Jeunes Plants'!AY975,IF($J$9=15,'Jeunes Plants'!AZ975,IF($J$9=16,'Jeunes Plants'!BA975,IF($J$9=17,'Jeunes Plants'!BB975,IF($J$9=18,'Jeunes Plants'!BC975,IF($J$9=19,'Jeunes Plants'!BD975,IF($J$9=20,'Jeunes Plants'!BE975,IF($J$9=21,'Jeunes Plants'!BF975,IF($J$9=22,'Jeunes Plants'!BG975,IF($J$9=23,'Jeunes Plants'!BH975,IF($J$9=24,'Jeunes Plants'!BI975,IF($J$9=25,'Jeunes Plants'!BJ975,IF($J$9=26,'Jeunes Plants'!BK975,IF($J$9=27,'Jeunes Plants'!BL975,IF($J$9=28,'Jeunes Plants'!BM975,IF($J$9=29,'Jeunes Plants'!BN975,IF($J$9=30,'Jeunes Plants'!BO975,IF($J$9=31,'Jeunes Plants'!BP975,IF($J$9=32,'Jeunes Plants'!BQ975,IF($J$9=33,'Jeunes Plants'!BR975,IF($J$9=34,'Jeunes Plants'!BS975,IF($J$9=35,'Jeunes Plants'!B12878,))))))))))))))))))))))))))))))))))))))))))))))))))))</f>
        <v>0</v>
      </c>
      <c r="K1329" s="103" t="str">
        <f>IF('Jeunes Plants'!R975=0,"","Erreur")</f>
        <v/>
      </c>
    </row>
    <row r="1330" spans="1:11" x14ac:dyDescent="0.25">
      <c r="A1330" s="450"/>
      <c r="B1330" s="450"/>
      <c r="C1330" s="451" t="s">
        <v>2022</v>
      </c>
      <c r="D1330" s="451"/>
      <c r="E1330" s="450"/>
      <c r="F1330" s="450"/>
      <c r="G1330" s="450"/>
      <c r="H1330" s="450"/>
      <c r="I1330" s="450"/>
      <c r="J1330" s="450">
        <f>SUBTOTAL(9,J1329:J1329)</f>
        <v>0</v>
      </c>
      <c r="K1330" s="450"/>
    </row>
    <row r="1331" spans="1:11" x14ac:dyDescent="0.25">
      <c r="A1331" s="103">
        <f>IF('Jeunes Plants'!A976&lt;&gt;"",'Jeunes Plants'!A976,"")</f>
        <v>13274</v>
      </c>
      <c r="B1331" s="103" t="str">
        <f>IF('Jeunes Plants'!L976&lt;&gt;"",'Jeunes Plants'!L976,"")</f>
        <v>S4</v>
      </c>
      <c r="C1331" s="107" t="str">
        <f>IF('Jeunes Plants'!B976&lt;&gt;"",'Jeunes Plants'!B976,"")</f>
        <v>HYSOPE ANISEE</v>
      </c>
      <c r="D1331" s="107" t="str">
        <f>IF('Jeunes Plants'!C976&lt;&gt;"",'Jeunes Plants'!C976,"")</f>
        <v>Agastache foeniculum</v>
      </c>
      <c r="E1331" s="103">
        <f>IF('Jeunes Plants'!H976&lt;&gt;"",'Jeunes Plants'!H976,"")</f>
        <v>8</v>
      </c>
      <c r="F1331" s="103" t="str">
        <f>IF('Jeunes Plants'!E976&lt;&gt;"",'Jeunes Plants'!E976,"")</f>
        <v>S</v>
      </c>
      <c r="G1331" s="103" t="str">
        <f>IF('Jeunes Plants'!N976&lt;&gt;"",'Jeunes Plants'!N976,"")</f>
        <v>M3</v>
      </c>
      <c r="H1331" s="103" t="str">
        <f>IF('Jeunes Plants'!I976&lt;&gt;"",'Jeunes Plants'!I976,"")</f>
        <v>B</v>
      </c>
      <c r="I1331" s="103" t="str">
        <f>IF('Jeunes Plants'!J976&lt;&gt;"",'Jeunes Plants'!J976,"")</f>
        <v/>
      </c>
      <c r="J1331" s="103">
        <f>IF($J$9=36,'Jeunes Plants'!U976,IF($J$9=37,'Jeunes Plants'!V976,IF($J$9=38,'Jeunes Plants'!W976,IF($J$9=39,'Jeunes Plants'!X976,IF($J$9=40,'Jeunes Plants'!Y976,IF($J$9=41,'Jeunes Plants'!Z976,IF($J$9=42,'Jeunes Plants'!AA976,IF($J$9=43,'Jeunes Plants'!AB976,IF($J$9=44,'Jeunes Plants'!AC976,IF($J$9=45,'Jeunes Plants'!AD976,IF($J$9=46,'Jeunes Plants'!AE976,IF($J$9=47,'Jeunes Plants'!AF976,IF($J$9=48,'Jeunes Plants'!AG976,IF($J$9=49,'Jeunes Plants'!AH976,IF($J$9=50,'Jeunes Plants'!AI976,IF($J$9=51,'Jeunes Plants'!AJ976,IF($J$9=52,'Jeunes Plants'!AK976,IF($J$9=1,'Jeunes Plants'!AL976,IF($J$9=2,'Jeunes Plants'!AM976,IF($J$9=3,'Jeunes Plants'!AN976,IF($J$9=4,'Jeunes Plants'!AO976,IF($J$9=5,'Jeunes Plants'!AP976,IF($J$9=6,'Jeunes Plants'!AQ976,IF($J$9=7,'Jeunes Plants'!AR976,IF($J$9=8,'Jeunes Plants'!AS976,IF($J$9=9,'Jeunes Plants'!AT976,IF($J$9=10,'Jeunes Plants'!AU976,IF($J$9=11,'Jeunes Plants'!AV976,IF($J$9=12,'Jeunes Plants'!AW976,IF($J$9=13,'Jeunes Plants'!AX976,IF($J$9=14,'Jeunes Plants'!AY976,IF($J$9=15,'Jeunes Plants'!AZ976,IF($J$9=16,'Jeunes Plants'!BA976,IF($J$9=17,'Jeunes Plants'!BB976,IF($J$9=18,'Jeunes Plants'!BC976,IF($J$9=19,'Jeunes Plants'!BD976,IF($J$9=20,'Jeunes Plants'!BE976,IF($J$9=21,'Jeunes Plants'!BF976,IF($J$9=22,'Jeunes Plants'!BG976,IF($J$9=23,'Jeunes Plants'!BH976,IF($J$9=24,'Jeunes Plants'!BI976,IF($J$9=25,'Jeunes Plants'!BJ976,IF($J$9=26,'Jeunes Plants'!BK976,IF($J$9=27,'Jeunes Plants'!BL976,IF($J$9=28,'Jeunes Plants'!BM976,IF($J$9=29,'Jeunes Plants'!BN976,IF($J$9=30,'Jeunes Plants'!BO976,IF($J$9=31,'Jeunes Plants'!BP976,IF($J$9=32,'Jeunes Plants'!BQ976,IF($J$9=33,'Jeunes Plants'!BR976,IF($J$9=34,'Jeunes Plants'!BS976,IF($J$9=35,'Jeunes Plants'!B12879,))))))))))))))))))))))))))))))))))))))))))))))))))))</f>
        <v>0</v>
      </c>
      <c r="K1331" s="103" t="str">
        <f>IF('Jeunes Plants'!R976=0,"","Erreur")</f>
        <v/>
      </c>
    </row>
    <row r="1332" spans="1:11" x14ac:dyDescent="0.25">
      <c r="A1332" s="450"/>
      <c r="B1332" s="450"/>
      <c r="C1332" s="451" t="s">
        <v>2023</v>
      </c>
      <c r="D1332" s="451"/>
      <c r="E1332" s="450"/>
      <c r="F1332" s="450"/>
      <c r="G1332" s="450"/>
      <c r="H1332" s="450"/>
      <c r="I1332" s="450"/>
      <c r="J1332" s="450">
        <f>SUBTOTAL(9,J1331:J1331)</f>
        <v>0</v>
      </c>
      <c r="K1332" s="450"/>
    </row>
    <row r="1333" spans="1:11" x14ac:dyDescent="0.25">
      <c r="A1333" s="103">
        <f>IF('Jeunes Plants'!A977&lt;&gt;"",'Jeunes Plants'!A977,"")</f>
        <v>13280</v>
      </c>
      <c r="B1333" s="103" t="str">
        <f>IF('Jeunes Plants'!L977&lt;&gt;"",'Jeunes Plants'!L977,"")</f>
        <v>S4</v>
      </c>
      <c r="C1333" s="107" t="str">
        <f>IF('Jeunes Plants'!B977&lt;&gt;"",'Jeunes Plants'!B977,"")</f>
        <v>HYSOPE OFFICINALE</v>
      </c>
      <c r="D1333" s="107" t="str">
        <f>IF('Jeunes Plants'!C977&lt;&gt;"",'Jeunes Plants'!C977,"")</f>
        <v>Hysopus officinalis</v>
      </c>
      <c r="E1333" s="103">
        <f>IF('Jeunes Plants'!H977&lt;&gt;"",'Jeunes Plants'!H977,"")</f>
        <v>8</v>
      </c>
      <c r="F1333" s="103" t="str">
        <f>IF('Jeunes Plants'!E977&lt;&gt;"",'Jeunes Plants'!E977,"")</f>
        <v>S</v>
      </c>
      <c r="G1333" s="103" t="str">
        <f>IF('Jeunes Plants'!N977&lt;&gt;"",'Jeunes Plants'!N977,"")</f>
        <v>M3</v>
      </c>
      <c r="H1333" s="103" t="str">
        <f>IF('Jeunes Plants'!I977&lt;&gt;"",'Jeunes Plants'!I977,"")</f>
        <v>B</v>
      </c>
      <c r="I1333" s="103" t="str">
        <f>IF('Jeunes Plants'!J977&lt;&gt;"",'Jeunes Plants'!J977,"")</f>
        <v/>
      </c>
      <c r="J1333" s="103">
        <f>IF($J$9=36,'Jeunes Plants'!U977,IF($J$9=37,'Jeunes Plants'!V977,IF($J$9=38,'Jeunes Plants'!W977,IF($J$9=39,'Jeunes Plants'!X977,IF($J$9=40,'Jeunes Plants'!Y977,IF($J$9=41,'Jeunes Plants'!Z977,IF($J$9=42,'Jeunes Plants'!AA977,IF($J$9=43,'Jeunes Plants'!AB977,IF($J$9=44,'Jeunes Plants'!AC977,IF($J$9=45,'Jeunes Plants'!AD977,IF($J$9=46,'Jeunes Plants'!AE977,IF($J$9=47,'Jeunes Plants'!AF977,IF($J$9=48,'Jeunes Plants'!AG977,IF($J$9=49,'Jeunes Plants'!AH977,IF($J$9=50,'Jeunes Plants'!AI977,IF($J$9=51,'Jeunes Plants'!AJ977,IF($J$9=52,'Jeunes Plants'!AK977,IF($J$9=1,'Jeunes Plants'!AL977,IF($J$9=2,'Jeunes Plants'!AM977,IF($J$9=3,'Jeunes Plants'!AN977,IF($J$9=4,'Jeunes Plants'!AO977,IF($J$9=5,'Jeunes Plants'!AP977,IF($J$9=6,'Jeunes Plants'!AQ977,IF($J$9=7,'Jeunes Plants'!AR977,IF($J$9=8,'Jeunes Plants'!AS977,IF($J$9=9,'Jeunes Plants'!AT977,IF($J$9=10,'Jeunes Plants'!AU977,IF($J$9=11,'Jeunes Plants'!AV977,IF($J$9=12,'Jeunes Plants'!AW977,IF($J$9=13,'Jeunes Plants'!AX977,IF($J$9=14,'Jeunes Plants'!AY977,IF($J$9=15,'Jeunes Plants'!AZ977,IF($J$9=16,'Jeunes Plants'!BA977,IF($J$9=17,'Jeunes Plants'!BB977,IF($J$9=18,'Jeunes Plants'!BC977,IF($J$9=19,'Jeunes Plants'!BD977,IF($J$9=20,'Jeunes Plants'!BE977,IF($J$9=21,'Jeunes Plants'!BF977,IF($J$9=22,'Jeunes Plants'!BG977,IF($J$9=23,'Jeunes Plants'!BH977,IF($J$9=24,'Jeunes Plants'!BI977,IF($J$9=25,'Jeunes Plants'!BJ977,IF($J$9=26,'Jeunes Plants'!BK977,IF($J$9=27,'Jeunes Plants'!BL977,IF($J$9=28,'Jeunes Plants'!BM977,IF($J$9=29,'Jeunes Plants'!BN977,IF($J$9=30,'Jeunes Plants'!BO977,IF($J$9=31,'Jeunes Plants'!BP977,IF($J$9=32,'Jeunes Plants'!BQ977,IF($J$9=33,'Jeunes Plants'!BR977,IF($J$9=34,'Jeunes Plants'!BS977,IF($J$9=35,'Jeunes Plants'!B12880,))))))))))))))))))))))))))))))))))))))))))))))))))))</f>
        <v>0</v>
      </c>
      <c r="K1333" s="103" t="str">
        <f>IF('Jeunes Plants'!R977=0,"","Erreur")</f>
        <v/>
      </c>
    </row>
    <row r="1334" spans="1:11" x14ac:dyDescent="0.25">
      <c r="A1334" s="450"/>
      <c r="B1334" s="450"/>
      <c r="C1334" s="451" t="s">
        <v>2024</v>
      </c>
      <c r="D1334" s="451"/>
      <c r="E1334" s="450"/>
      <c r="F1334" s="450"/>
      <c r="G1334" s="450"/>
      <c r="H1334" s="450"/>
      <c r="I1334" s="450"/>
      <c r="J1334" s="450">
        <f>SUBTOTAL(9,J1333:J1333)</f>
        <v>0</v>
      </c>
      <c r="K1334" s="450"/>
    </row>
    <row r="1335" spans="1:11" x14ac:dyDescent="0.25">
      <c r="A1335" s="103">
        <f>IF('Jeunes Plants'!A978&lt;&gt;"",'Jeunes Plants'!A978,"")</f>
        <v>13281</v>
      </c>
      <c r="B1335" s="103" t="str">
        <f>IF('Jeunes Plants'!L978&lt;&gt;"",'Jeunes Plants'!L978,"")</f>
        <v>S4</v>
      </c>
      <c r="C1335" s="107" t="str">
        <f>IF('Jeunes Plants'!B978&lt;&gt;"",'Jeunes Plants'!B978,"")</f>
        <v>MONARDE BERGAMOTE</v>
      </c>
      <c r="D1335" s="107" t="str">
        <f>IF('Jeunes Plants'!C978&lt;&gt;"",'Jeunes Plants'!C978,"")</f>
        <v>Monarda didyma</v>
      </c>
      <c r="E1335" s="103">
        <f>IF('Jeunes Plants'!H978&lt;&gt;"",'Jeunes Plants'!H978,"")</f>
        <v>5</v>
      </c>
      <c r="F1335" s="103" t="str">
        <f>IF('Jeunes Plants'!E978&lt;&gt;"",'Jeunes Plants'!E978,"")</f>
        <v>S</v>
      </c>
      <c r="G1335" s="103" t="str">
        <f>IF('Jeunes Plants'!N978&lt;&gt;"",'Jeunes Plants'!N978,"")</f>
        <v>M3</v>
      </c>
      <c r="H1335" s="103" t="str">
        <f>IF('Jeunes Plants'!I978&lt;&gt;"",'Jeunes Plants'!I978,"")</f>
        <v>A</v>
      </c>
      <c r="I1335" s="103" t="str">
        <f>IF('Jeunes Plants'!J978&lt;&gt;"",'Jeunes Plants'!J978,"")</f>
        <v/>
      </c>
      <c r="J1335" s="103">
        <f>IF($J$9=36,'Jeunes Plants'!U978,IF($J$9=37,'Jeunes Plants'!V978,IF($J$9=38,'Jeunes Plants'!W978,IF($J$9=39,'Jeunes Plants'!X978,IF($J$9=40,'Jeunes Plants'!Y978,IF($J$9=41,'Jeunes Plants'!Z978,IF($J$9=42,'Jeunes Plants'!AA978,IF($J$9=43,'Jeunes Plants'!AB978,IF($J$9=44,'Jeunes Plants'!AC978,IF($J$9=45,'Jeunes Plants'!AD978,IF($J$9=46,'Jeunes Plants'!AE978,IF($J$9=47,'Jeunes Plants'!AF978,IF($J$9=48,'Jeunes Plants'!AG978,IF($J$9=49,'Jeunes Plants'!AH978,IF($J$9=50,'Jeunes Plants'!AI978,IF($J$9=51,'Jeunes Plants'!AJ978,IF($J$9=52,'Jeunes Plants'!AK978,IF($J$9=1,'Jeunes Plants'!AL978,IF($J$9=2,'Jeunes Plants'!AM978,IF($J$9=3,'Jeunes Plants'!AN978,IF($J$9=4,'Jeunes Plants'!AO978,IF($J$9=5,'Jeunes Plants'!AP978,IF($J$9=6,'Jeunes Plants'!AQ978,IF($J$9=7,'Jeunes Plants'!AR978,IF($J$9=8,'Jeunes Plants'!AS978,IF($J$9=9,'Jeunes Plants'!AT978,IF($J$9=10,'Jeunes Plants'!AU978,IF($J$9=11,'Jeunes Plants'!AV978,IF($J$9=12,'Jeunes Plants'!AW978,IF($J$9=13,'Jeunes Plants'!AX978,IF($J$9=14,'Jeunes Plants'!AY978,IF($J$9=15,'Jeunes Plants'!AZ978,IF($J$9=16,'Jeunes Plants'!BA978,IF($J$9=17,'Jeunes Plants'!BB978,IF($J$9=18,'Jeunes Plants'!BC978,IF($J$9=19,'Jeunes Plants'!BD978,IF($J$9=20,'Jeunes Plants'!BE978,IF($J$9=21,'Jeunes Plants'!BF978,IF($J$9=22,'Jeunes Plants'!BG978,IF($J$9=23,'Jeunes Plants'!BH978,IF($J$9=24,'Jeunes Plants'!BI978,IF($J$9=25,'Jeunes Plants'!BJ978,IF($J$9=26,'Jeunes Plants'!BK978,IF($J$9=27,'Jeunes Plants'!BL978,IF($J$9=28,'Jeunes Plants'!BM978,IF($J$9=29,'Jeunes Plants'!BN978,IF($J$9=30,'Jeunes Plants'!BO978,IF($J$9=31,'Jeunes Plants'!BP978,IF($J$9=32,'Jeunes Plants'!BQ978,IF($J$9=33,'Jeunes Plants'!BR978,IF($J$9=34,'Jeunes Plants'!BS978,IF($J$9=35,'Jeunes Plants'!B12881,))))))))))))))))))))))))))))))))))))))))))))))))))))</f>
        <v>0</v>
      </c>
      <c r="K1335" s="103" t="str">
        <f>IF('Jeunes Plants'!R978=0,"","Erreur")</f>
        <v/>
      </c>
    </row>
    <row r="1336" spans="1:11" x14ac:dyDescent="0.25">
      <c r="A1336" s="450"/>
      <c r="B1336" s="450"/>
      <c r="C1336" s="451" t="s">
        <v>2025</v>
      </c>
      <c r="D1336" s="451"/>
      <c r="E1336" s="450"/>
      <c r="F1336" s="450"/>
      <c r="G1336" s="450"/>
      <c r="H1336" s="450"/>
      <c r="I1336" s="450"/>
      <c r="J1336" s="450">
        <f>SUBTOTAL(9,J1335:J1335)</f>
        <v>0</v>
      </c>
      <c r="K1336" s="450"/>
    </row>
    <row r="1337" spans="1:11" x14ac:dyDescent="0.25">
      <c r="A1337" s="103">
        <f>IF('Jeunes Plants'!A979&lt;&gt;"",'Jeunes Plants'!A979,"")</f>
        <v>13732</v>
      </c>
      <c r="B1337" s="103" t="str">
        <f>IF('Jeunes Plants'!L979&lt;&gt;"",'Jeunes Plants'!L979,"")</f>
        <v>S4</v>
      </c>
      <c r="C1337" s="107" t="str">
        <f>IF('Jeunes Plants'!B979&lt;&gt;"",'Jeunes Plants'!B979,"")</f>
        <v>PATCHOULI</v>
      </c>
      <c r="D1337" s="107" t="str">
        <f>IF('Jeunes Plants'!C979&lt;&gt;"",'Jeunes Plants'!C979,"")</f>
        <v>Pogostemon cablin</v>
      </c>
      <c r="E1337" s="103">
        <f>IF('Jeunes Plants'!H979&lt;&gt;"",'Jeunes Plants'!H979,"")</f>
        <v>5</v>
      </c>
      <c r="F1337" s="103" t="str">
        <f>IF('Jeunes Plants'!E979&lt;&gt;"",'Jeunes Plants'!E979,"")</f>
        <v>B</v>
      </c>
      <c r="G1337" s="103" t="str">
        <f>IF('Jeunes Plants'!N979&lt;&gt;"",'Jeunes Plants'!N979,"")</f>
        <v>M3</v>
      </c>
      <c r="H1337" s="103" t="str">
        <f>IF('Jeunes Plants'!I979&lt;&gt;"",'Jeunes Plants'!I979,"")</f>
        <v>A</v>
      </c>
      <c r="I1337" s="103" t="str">
        <f>IF('Jeunes Plants'!J979&lt;&gt;"",'Jeunes Plants'!J979,"")</f>
        <v/>
      </c>
      <c r="J1337" s="103">
        <f>IF($J$9=36,'Jeunes Plants'!U979,IF($J$9=37,'Jeunes Plants'!V979,IF($J$9=38,'Jeunes Plants'!W979,IF($J$9=39,'Jeunes Plants'!X979,IF($J$9=40,'Jeunes Plants'!Y979,IF($J$9=41,'Jeunes Plants'!Z979,IF($J$9=42,'Jeunes Plants'!AA979,IF($J$9=43,'Jeunes Plants'!AB979,IF($J$9=44,'Jeunes Plants'!AC979,IF($J$9=45,'Jeunes Plants'!AD979,IF($J$9=46,'Jeunes Plants'!AE979,IF($J$9=47,'Jeunes Plants'!AF979,IF($J$9=48,'Jeunes Plants'!AG979,IF($J$9=49,'Jeunes Plants'!AH979,IF($J$9=50,'Jeunes Plants'!AI979,IF($J$9=51,'Jeunes Plants'!AJ979,IF($J$9=52,'Jeunes Plants'!AK979,IF($J$9=1,'Jeunes Plants'!AL979,IF($J$9=2,'Jeunes Plants'!AM979,IF($J$9=3,'Jeunes Plants'!AN979,IF($J$9=4,'Jeunes Plants'!AO979,IF($J$9=5,'Jeunes Plants'!AP979,IF($J$9=6,'Jeunes Plants'!AQ979,IF($J$9=7,'Jeunes Plants'!AR979,IF($J$9=8,'Jeunes Plants'!AS979,IF($J$9=9,'Jeunes Plants'!AT979,IF($J$9=10,'Jeunes Plants'!AU979,IF($J$9=11,'Jeunes Plants'!AV979,IF($J$9=12,'Jeunes Plants'!AW979,IF($J$9=13,'Jeunes Plants'!AX979,IF($J$9=14,'Jeunes Plants'!AY979,IF($J$9=15,'Jeunes Plants'!AZ979,IF($J$9=16,'Jeunes Plants'!BA979,IF($J$9=17,'Jeunes Plants'!BB979,IF($J$9=18,'Jeunes Plants'!BC979,IF($J$9=19,'Jeunes Plants'!BD979,IF($J$9=20,'Jeunes Plants'!BE979,IF($J$9=21,'Jeunes Plants'!BF979,IF($J$9=22,'Jeunes Plants'!BG979,IF($J$9=23,'Jeunes Plants'!BH979,IF($J$9=24,'Jeunes Plants'!BI979,IF($J$9=25,'Jeunes Plants'!BJ979,IF($J$9=26,'Jeunes Plants'!BK979,IF($J$9=27,'Jeunes Plants'!BL979,IF($J$9=28,'Jeunes Plants'!BM979,IF($J$9=29,'Jeunes Plants'!BN979,IF($J$9=30,'Jeunes Plants'!BO979,IF($J$9=31,'Jeunes Plants'!BP979,IF($J$9=32,'Jeunes Plants'!BQ979,IF($J$9=33,'Jeunes Plants'!BR979,IF($J$9=34,'Jeunes Plants'!BS979,IF($J$9=35,'Jeunes Plants'!B12882,))))))))))))))))))))))))))))))))))))))))))))))))))))</f>
        <v>0</v>
      </c>
      <c r="K1337" s="103" t="str">
        <f>IF('Jeunes Plants'!R979=0,"","Erreur")</f>
        <v/>
      </c>
    </row>
    <row r="1338" spans="1:11" x14ac:dyDescent="0.25">
      <c r="A1338" s="450"/>
      <c r="B1338" s="450"/>
      <c r="C1338" s="451" t="s">
        <v>2026</v>
      </c>
      <c r="D1338" s="451"/>
      <c r="E1338" s="450"/>
      <c r="F1338" s="450"/>
      <c r="G1338" s="450"/>
      <c r="H1338" s="450"/>
      <c r="I1338" s="450"/>
      <c r="J1338" s="450">
        <f>SUBTOTAL(9,J1337:J1337)</f>
        <v>0</v>
      </c>
      <c r="K1338" s="450"/>
    </row>
    <row r="1339" spans="1:11" x14ac:dyDescent="0.25">
      <c r="A1339" s="103">
        <f>IF('Jeunes Plants'!A980&lt;&gt;"",'Jeunes Plants'!A980,"")</f>
        <v>13276</v>
      </c>
      <c r="B1339" s="103" t="str">
        <f>IF('Jeunes Plants'!L980&lt;&gt;"",'Jeunes Plants'!L980,"")</f>
        <v>S4</v>
      </c>
      <c r="C1339" s="107" t="str">
        <f>IF('Jeunes Plants'!B980&lt;&gt;"",'Jeunes Plants'!B980,"")</f>
        <v>PIMPRENELLE</v>
      </c>
      <c r="D1339" s="107" t="str">
        <f>IF('Jeunes Plants'!C980&lt;&gt;"",'Jeunes Plants'!C980,"")</f>
        <v>Sanguisorba minor</v>
      </c>
      <c r="E1339" s="103">
        <f>IF('Jeunes Plants'!H980&lt;&gt;"",'Jeunes Plants'!H980,"")</f>
        <v>7</v>
      </c>
      <c r="F1339" s="103" t="str">
        <f>IF('Jeunes Plants'!E980&lt;&gt;"",'Jeunes Plants'!E980,"")</f>
        <v>S</v>
      </c>
      <c r="G1339" s="103" t="str">
        <f>IF('Jeunes Plants'!N980&lt;&gt;"",'Jeunes Plants'!N980,"")</f>
        <v>M3</v>
      </c>
      <c r="H1339" s="103" t="str">
        <f>IF('Jeunes Plants'!I980&lt;&gt;"",'Jeunes Plants'!I980,"")</f>
        <v>B</v>
      </c>
      <c r="I1339" s="103" t="str">
        <f>IF('Jeunes Plants'!J980&lt;&gt;"",'Jeunes Plants'!J980,"")</f>
        <v/>
      </c>
      <c r="J1339" s="103">
        <f>IF($J$9=36,'Jeunes Plants'!U980,IF($J$9=37,'Jeunes Plants'!V980,IF($J$9=38,'Jeunes Plants'!W980,IF($J$9=39,'Jeunes Plants'!X980,IF($J$9=40,'Jeunes Plants'!Y980,IF($J$9=41,'Jeunes Plants'!Z980,IF($J$9=42,'Jeunes Plants'!AA980,IF($J$9=43,'Jeunes Plants'!AB980,IF($J$9=44,'Jeunes Plants'!AC980,IF($J$9=45,'Jeunes Plants'!AD980,IF($J$9=46,'Jeunes Plants'!AE980,IF($J$9=47,'Jeunes Plants'!AF980,IF($J$9=48,'Jeunes Plants'!AG980,IF($J$9=49,'Jeunes Plants'!AH980,IF($J$9=50,'Jeunes Plants'!AI980,IF($J$9=51,'Jeunes Plants'!AJ980,IF($J$9=52,'Jeunes Plants'!AK980,IF($J$9=1,'Jeunes Plants'!AL980,IF($J$9=2,'Jeunes Plants'!AM980,IF($J$9=3,'Jeunes Plants'!AN980,IF($J$9=4,'Jeunes Plants'!AO980,IF($J$9=5,'Jeunes Plants'!AP980,IF($J$9=6,'Jeunes Plants'!AQ980,IF($J$9=7,'Jeunes Plants'!AR980,IF($J$9=8,'Jeunes Plants'!AS980,IF($J$9=9,'Jeunes Plants'!AT980,IF($J$9=10,'Jeunes Plants'!AU980,IF($J$9=11,'Jeunes Plants'!AV980,IF($J$9=12,'Jeunes Plants'!AW980,IF($J$9=13,'Jeunes Plants'!AX980,IF($J$9=14,'Jeunes Plants'!AY980,IF($J$9=15,'Jeunes Plants'!AZ980,IF($J$9=16,'Jeunes Plants'!BA980,IF($J$9=17,'Jeunes Plants'!BB980,IF($J$9=18,'Jeunes Plants'!BC980,IF($J$9=19,'Jeunes Plants'!BD980,IF($J$9=20,'Jeunes Plants'!BE980,IF($J$9=21,'Jeunes Plants'!BF980,IF($J$9=22,'Jeunes Plants'!BG980,IF($J$9=23,'Jeunes Plants'!BH980,IF($J$9=24,'Jeunes Plants'!BI980,IF($J$9=25,'Jeunes Plants'!BJ980,IF($J$9=26,'Jeunes Plants'!BK980,IF($J$9=27,'Jeunes Plants'!BL980,IF($J$9=28,'Jeunes Plants'!BM980,IF($J$9=29,'Jeunes Plants'!BN980,IF($J$9=30,'Jeunes Plants'!BO980,IF($J$9=31,'Jeunes Plants'!BP980,IF($J$9=32,'Jeunes Plants'!BQ980,IF($J$9=33,'Jeunes Plants'!BR980,IF($J$9=34,'Jeunes Plants'!BS980,IF($J$9=35,'Jeunes Plants'!B12883,))))))))))))))))))))))))))))))))))))))))))))))))))))</f>
        <v>0</v>
      </c>
      <c r="K1339" s="103" t="str">
        <f>IF('Jeunes Plants'!R980=0,"","Erreur")</f>
        <v/>
      </c>
    </row>
    <row r="1340" spans="1:11" x14ac:dyDescent="0.25">
      <c r="A1340" s="450"/>
      <c r="B1340" s="450"/>
      <c r="C1340" s="451" t="s">
        <v>2027</v>
      </c>
      <c r="D1340" s="451"/>
      <c r="E1340" s="450"/>
      <c r="F1340" s="450"/>
      <c r="G1340" s="450"/>
      <c r="H1340" s="450"/>
      <c r="I1340" s="450"/>
      <c r="J1340" s="450">
        <f>SUBTOTAL(9,J1339:J1339)</f>
        <v>0</v>
      </c>
      <c r="K1340" s="450"/>
    </row>
    <row r="1341" spans="1:11" x14ac:dyDescent="0.25">
      <c r="A1341" s="103">
        <f>IF('Jeunes Plants'!A981&lt;&gt;"",'Jeunes Plants'!A981,"")</f>
        <v>15532</v>
      </c>
      <c r="B1341" s="103" t="str">
        <f>IF('Jeunes Plants'!L981&lt;&gt;"",'Jeunes Plants'!L981,"")</f>
        <v>S4</v>
      </c>
      <c r="C1341" s="107" t="str">
        <f>IF('Jeunes Plants'!B981&lt;&gt;"",'Jeunes Plants'!B981,"")</f>
        <v>SAUGE</v>
      </c>
      <c r="D1341" s="107" t="str">
        <f>IF('Jeunes Plants'!C981&lt;&gt;"",'Jeunes Plants'!C981,"")</f>
        <v>apiana Blanche</v>
      </c>
      <c r="E1341" s="103">
        <f>IF('Jeunes Plants'!H981&lt;&gt;"",'Jeunes Plants'!H981,"")</f>
        <v>5</v>
      </c>
      <c r="F1341" s="103" t="str">
        <f>IF('Jeunes Plants'!E981&lt;&gt;"",'Jeunes Plants'!E981,"")</f>
        <v>S</v>
      </c>
      <c r="G1341" s="103" t="str">
        <f>IF('Jeunes Plants'!N981&lt;&gt;"",'Jeunes Plants'!N981,"")</f>
        <v>M3</v>
      </c>
      <c r="H1341" s="103" t="str">
        <f>IF('Jeunes Plants'!I981&lt;&gt;"",'Jeunes Plants'!I981,"")</f>
        <v>E</v>
      </c>
      <c r="I1341" s="103" t="str">
        <f>IF('Jeunes Plants'!J981&lt;&gt;"",'Jeunes Plants'!J981,"")</f>
        <v/>
      </c>
      <c r="J1341" s="103">
        <f>IF($J$9=36,'Jeunes Plants'!U981,IF($J$9=37,'Jeunes Plants'!V981,IF($J$9=38,'Jeunes Plants'!W981,IF($J$9=39,'Jeunes Plants'!X981,IF($J$9=40,'Jeunes Plants'!Y981,IF($J$9=41,'Jeunes Plants'!Z981,IF($J$9=42,'Jeunes Plants'!AA981,IF($J$9=43,'Jeunes Plants'!AB981,IF($J$9=44,'Jeunes Plants'!AC981,IF($J$9=45,'Jeunes Plants'!AD981,IF($J$9=46,'Jeunes Plants'!AE981,IF($J$9=47,'Jeunes Plants'!AF981,IF($J$9=48,'Jeunes Plants'!AG981,IF($J$9=49,'Jeunes Plants'!AH981,IF($J$9=50,'Jeunes Plants'!AI981,IF($J$9=51,'Jeunes Plants'!AJ981,IF($J$9=52,'Jeunes Plants'!AK981,IF($J$9=1,'Jeunes Plants'!AL981,IF($J$9=2,'Jeunes Plants'!AM981,IF($J$9=3,'Jeunes Plants'!AN981,IF($J$9=4,'Jeunes Plants'!AO981,IF($J$9=5,'Jeunes Plants'!AP981,IF($J$9=6,'Jeunes Plants'!AQ981,IF($J$9=7,'Jeunes Plants'!AR981,IF($J$9=8,'Jeunes Plants'!AS981,IF($J$9=9,'Jeunes Plants'!AT981,IF($J$9=10,'Jeunes Plants'!AU981,IF($J$9=11,'Jeunes Plants'!AV981,IF($J$9=12,'Jeunes Plants'!AW981,IF($J$9=13,'Jeunes Plants'!AX981,IF($J$9=14,'Jeunes Plants'!AY981,IF($J$9=15,'Jeunes Plants'!AZ981,IF($J$9=16,'Jeunes Plants'!BA981,IF($J$9=17,'Jeunes Plants'!BB981,IF($J$9=18,'Jeunes Plants'!BC981,IF($J$9=19,'Jeunes Plants'!BD981,IF($J$9=20,'Jeunes Plants'!BE981,IF($J$9=21,'Jeunes Plants'!BF981,IF($J$9=22,'Jeunes Plants'!BG981,IF($J$9=23,'Jeunes Plants'!BH981,IF($J$9=24,'Jeunes Plants'!BI981,IF($J$9=25,'Jeunes Plants'!BJ981,IF($J$9=26,'Jeunes Plants'!BK981,IF($J$9=27,'Jeunes Plants'!BL981,IF($J$9=28,'Jeunes Plants'!BM981,IF($J$9=29,'Jeunes Plants'!BN981,IF($J$9=30,'Jeunes Plants'!BO981,IF($J$9=31,'Jeunes Plants'!BP981,IF($J$9=32,'Jeunes Plants'!BQ981,IF($J$9=33,'Jeunes Plants'!BR981,IF($J$9=34,'Jeunes Plants'!BS981,IF($J$9=35,'Jeunes Plants'!B12884,))))))))))))))))))))))))))))))))))))))))))))))))))))</f>
        <v>0</v>
      </c>
      <c r="K1341" s="103" t="str">
        <f>IF('Jeunes Plants'!R981=0,"","Erreur")</f>
        <v/>
      </c>
    </row>
    <row r="1342" spans="1:11" x14ac:dyDescent="0.25">
      <c r="A1342" s="450"/>
      <c r="B1342" s="450"/>
      <c r="C1342" s="451" t="s">
        <v>1982</v>
      </c>
      <c r="D1342" s="451"/>
      <c r="E1342" s="450"/>
      <c r="F1342" s="450"/>
      <c r="G1342" s="450"/>
      <c r="H1342" s="450"/>
      <c r="I1342" s="450"/>
      <c r="J1342" s="450">
        <f>SUBTOTAL(9,J1341:J1341)</f>
        <v>0</v>
      </c>
      <c r="K1342" s="450"/>
    </row>
    <row r="1343" spans="1:11" x14ac:dyDescent="0.25">
      <c r="A1343" s="103">
        <f>IF('Jeunes Plants'!A982&lt;&gt;"",'Jeunes Plants'!A982,"")</f>
        <v>15534</v>
      </c>
      <c r="B1343" s="103" t="str">
        <f>IF('Jeunes Plants'!L982&lt;&gt;"",'Jeunes Plants'!L982,"")</f>
        <v>S7</v>
      </c>
      <c r="C1343" s="107" t="str">
        <f>IF('Jeunes Plants'!B982&lt;&gt;"",'Jeunes Plants'!B982,"")</f>
        <v>THE DE L'IMMORTALITE</v>
      </c>
      <c r="D1343" s="107" t="str">
        <f>IF('Jeunes Plants'!C982&lt;&gt;"",'Jeunes Plants'!C982,"")</f>
        <v>Gymnostemma</v>
      </c>
      <c r="E1343" s="103">
        <f>IF('Jeunes Plants'!H982&lt;&gt;"",'Jeunes Plants'!H982,"")</f>
        <v>6</v>
      </c>
      <c r="F1343" s="103" t="str">
        <f>IF('Jeunes Plants'!E982&lt;&gt;"",'Jeunes Plants'!E982,"")</f>
        <v>B</v>
      </c>
      <c r="G1343" s="103" t="str">
        <f>IF('Jeunes Plants'!N982&lt;&gt;"",'Jeunes Plants'!N982,"")</f>
        <v>M3</v>
      </c>
      <c r="H1343" s="103" t="str">
        <f>IF('Jeunes Plants'!I982&lt;&gt;"",'Jeunes Plants'!I982,"")</f>
        <v>E</v>
      </c>
      <c r="I1343" s="103" t="str">
        <f>IF('Jeunes Plants'!J982&lt;&gt;"",'Jeunes Plants'!J982,"")</f>
        <v/>
      </c>
      <c r="J1343" s="103">
        <f>IF($J$9=36,'Jeunes Plants'!U982,IF($J$9=37,'Jeunes Plants'!V982,IF($J$9=38,'Jeunes Plants'!W982,IF($J$9=39,'Jeunes Plants'!X982,IF($J$9=40,'Jeunes Plants'!Y982,IF($J$9=41,'Jeunes Plants'!Z982,IF($J$9=42,'Jeunes Plants'!AA982,IF($J$9=43,'Jeunes Plants'!AB982,IF($J$9=44,'Jeunes Plants'!AC982,IF($J$9=45,'Jeunes Plants'!AD982,IF($J$9=46,'Jeunes Plants'!AE982,IF($J$9=47,'Jeunes Plants'!AF982,IF($J$9=48,'Jeunes Plants'!AG982,IF($J$9=49,'Jeunes Plants'!AH982,IF($J$9=50,'Jeunes Plants'!AI982,IF($J$9=51,'Jeunes Plants'!AJ982,IF($J$9=52,'Jeunes Plants'!AK982,IF($J$9=1,'Jeunes Plants'!AL982,IF($J$9=2,'Jeunes Plants'!AM982,IF($J$9=3,'Jeunes Plants'!AN982,IF($J$9=4,'Jeunes Plants'!AO982,IF($J$9=5,'Jeunes Plants'!AP982,IF($J$9=6,'Jeunes Plants'!AQ982,IF($J$9=7,'Jeunes Plants'!AR982,IF($J$9=8,'Jeunes Plants'!AS982,IF($J$9=9,'Jeunes Plants'!AT982,IF($J$9=10,'Jeunes Plants'!AU982,IF($J$9=11,'Jeunes Plants'!AV982,IF($J$9=12,'Jeunes Plants'!AW982,IF($J$9=13,'Jeunes Plants'!AX982,IF($J$9=14,'Jeunes Plants'!AY982,IF($J$9=15,'Jeunes Plants'!AZ982,IF($J$9=16,'Jeunes Plants'!BA982,IF($J$9=17,'Jeunes Plants'!BB982,IF($J$9=18,'Jeunes Plants'!BC982,IF($J$9=19,'Jeunes Plants'!BD982,IF($J$9=20,'Jeunes Plants'!BE982,IF($J$9=21,'Jeunes Plants'!BF982,IF($J$9=22,'Jeunes Plants'!BG982,IF($J$9=23,'Jeunes Plants'!BH982,IF($J$9=24,'Jeunes Plants'!BI982,IF($J$9=25,'Jeunes Plants'!BJ982,IF($J$9=26,'Jeunes Plants'!BK982,IF($J$9=27,'Jeunes Plants'!BL982,IF($J$9=28,'Jeunes Plants'!BM982,IF($J$9=29,'Jeunes Plants'!BN982,IF($J$9=30,'Jeunes Plants'!BO982,IF($J$9=31,'Jeunes Plants'!BP982,IF($J$9=32,'Jeunes Plants'!BQ982,IF($J$9=33,'Jeunes Plants'!BR982,IF($J$9=34,'Jeunes Plants'!BS982,IF($J$9=35,'Jeunes Plants'!B12885,))))))))))))))))))))))))))))))))))))))))))))))))))))</f>
        <v>0</v>
      </c>
      <c r="K1343" s="103" t="str">
        <f>IF('Jeunes Plants'!R982=0,"","Erreur")</f>
        <v/>
      </c>
    </row>
    <row r="1344" spans="1:11" x14ac:dyDescent="0.25">
      <c r="A1344" s="450"/>
      <c r="B1344" s="450"/>
      <c r="C1344" s="451" t="s">
        <v>2028</v>
      </c>
      <c r="D1344" s="451"/>
      <c r="E1344" s="450"/>
      <c r="F1344" s="450"/>
      <c r="G1344" s="450"/>
      <c r="H1344" s="450"/>
      <c r="I1344" s="450"/>
      <c r="J1344" s="450">
        <f>SUBTOTAL(9,J1343:J1343)</f>
        <v>0</v>
      </c>
      <c r="K1344" s="450"/>
    </row>
    <row r="1345" spans="1:11" x14ac:dyDescent="0.25">
      <c r="A1345" s="103">
        <f>IF('Jeunes Plants'!A983&lt;&gt;"",'Jeunes Plants'!A983,"")</f>
        <v>15062</v>
      </c>
      <c r="B1345" s="103" t="str">
        <f>IF('Jeunes Plants'!L983&lt;&gt;"",'Jeunes Plants'!L983,"")</f>
        <v>D</v>
      </c>
      <c r="C1345" s="107" t="str">
        <f>IF('Jeunes Plants'!B983&lt;&gt;"",'Jeunes Plants'!B983,"")</f>
        <v>DÉPLIANT PLANTES BIEN-ÊTRE</v>
      </c>
      <c r="D1345" s="107" t="str">
        <f>IF('Jeunes Plants'!C983&lt;&gt;"",'Jeunes Plants'!C983,"")</f>
        <v>ACHETÉ</v>
      </c>
      <c r="E1345" s="103" t="str">
        <f>IF('Jeunes Plants'!H983&lt;&gt;"",'Jeunes Plants'!H983,"")</f>
        <v xml:space="preserve"> </v>
      </c>
      <c r="F1345" s="103" t="str">
        <f>IF('Jeunes Plants'!E983&lt;&gt;"",'Jeunes Plants'!E983,"")</f>
        <v xml:space="preserve"> </v>
      </c>
      <c r="G1345" s="103" t="str">
        <f>IF('Jeunes Plants'!N983&lt;&gt;"",'Jeunes Plants'!N983,"")</f>
        <v xml:space="preserve"> </v>
      </c>
      <c r="H1345" s="103" t="str">
        <f>IF('Jeunes Plants'!I983&lt;&gt;"",'Jeunes Plants'!I983,"")</f>
        <v xml:space="preserve"> </v>
      </c>
      <c r="I1345" s="103" t="str">
        <f>IF('Jeunes Plants'!J983&lt;&gt;"",'Jeunes Plants'!J983,"")</f>
        <v xml:space="preserve"> </v>
      </c>
      <c r="J1345" s="103">
        <f>IF($J$9=36,'Jeunes Plants'!U983,IF($J$9=37,'Jeunes Plants'!V983,IF($J$9=38,'Jeunes Plants'!W983,IF($J$9=39,'Jeunes Plants'!X983,IF($J$9=40,'Jeunes Plants'!Y983,IF($J$9=41,'Jeunes Plants'!Z983,IF($J$9=42,'Jeunes Plants'!AA983,IF($J$9=43,'Jeunes Plants'!AB983,IF($J$9=44,'Jeunes Plants'!AC983,IF($J$9=45,'Jeunes Plants'!AD983,IF($J$9=46,'Jeunes Plants'!AE983,IF($J$9=47,'Jeunes Plants'!AF983,IF($J$9=48,'Jeunes Plants'!AG983,IF($J$9=49,'Jeunes Plants'!AH983,IF($J$9=50,'Jeunes Plants'!AI983,IF($J$9=51,'Jeunes Plants'!AJ983,IF($J$9=52,'Jeunes Plants'!AK983,IF($J$9=1,'Jeunes Plants'!AL983,IF($J$9=2,'Jeunes Plants'!AM983,IF($J$9=3,'Jeunes Plants'!AN983,IF($J$9=4,'Jeunes Plants'!AO983,IF($J$9=5,'Jeunes Plants'!AP983,IF($J$9=6,'Jeunes Plants'!AQ983,IF($J$9=7,'Jeunes Plants'!AR983,IF($J$9=8,'Jeunes Plants'!AS983,IF($J$9=9,'Jeunes Plants'!AT983,IF($J$9=10,'Jeunes Plants'!AU983,IF($J$9=11,'Jeunes Plants'!AV983,IF($J$9=12,'Jeunes Plants'!AW983,IF($J$9=13,'Jeunes Plants'!AX983,IF($J$9=14,'Jeunes Plants'!AY983,IF($J$9=15,'Jeunes Plants'!AZ983,IF($J$9=16,'Jeunes Plants'!BA983,IF($J$9=17,'Jeunes Plants'!BB983,IF($J$9=18,'Jeunes Plants'!BC983,IF($J$9=19,'Jeunes Plants'!BD983,IF($J$9=20,'Jeunes Plants'!BE983,IF($J$9=21,'Jeunes Plants'!BF983,IF($J$9=22,'Jeunes Plants'!BG983,IF($J$9=23,'Jeunes Plants'!BH983,IF($J$9=24,'Jeunes Plants'!BI983,IF($J$9=25,'Jeunes Plants'!BJ983,IF($J$9=26,'Jeunes Plants'!BK983,IF($J$9=27,'Jeunes Plants'!BL983,IF($J$9=28,'Jeunes Plants'!BM983,IF($J$9=29,'Jeunes Plants'!BN983,IF($J$9=30,'Jeunes Plants'!BO983,IF($J$9=31,'Jeunes Plants'!BP983,IF($J$9=32,'Jeunes Plants'!BQ983,IF($J$9=33,'Jeunes Plants'!BR983,IF($J$9=34,'Jeunes Plants'!BS983,IF($J$9=35,'Jeunes Plants'!B12886,))))))))))))))))))))))))))))))))))))))))))))))))))))</f>
        <v>0</v>
      </c>
      <c r="K1345" s="103" t="str">
        <f>IF('Jeunes Plants'!R983=0,"","Erreur")</f>
        <v/>
      </c>
    </row>
    <row r="1346" spans="1:11" x14ac:dyDescent="0.25">
      <c r="A1346" s="450"/>
      <c r="B1346" s="450"/>
      <c r="C1346" s="451" t="s">
        <v>2029</v>
      </c>
      <c r="D1346" s="451"/>
      <c r="E1346" s="450"/>
      <c r="F1346" s="450"/>
      <c r="G1346" s="450"/>
      <c r="H1346" s="450"/>
      <c r="I1346" s="450"/>
      <c r="J1346" s="450">
        <f>SUBTOTAL(9,J1345:J1345)</f>
        <v>0</v>
      </c>
      <c r="K1346" s="450"/>
    </row>
    <row r="1347" spans="1:11" x14ac:dyDescent="0.25">
      <c r="A1347" s="103">
        <f>IF('Jeunes Plants'!A984&lt;&gt;"",'Jeunes Plants'!A984,"")</f>
        <v>15063</v>
      </c>
      <c r="B1347" s="103" t="str">
        <f>IF('Jeunes Plants'!L984&lt;&gt;"",'Jeunes Plants'!L984,"")</f>
        <v>D</v>
      </c>
      <c r="C1347" s="107" t="str">
        <f>IF('Jeunes Plants'!B984&lt;&gt;"",'Jeunes Plants'!B984,"")</f>
        <v>AFFICHE PLANTES BIEN-ÊTRE</v>
      </c>
      <c r="D1347" s="107" t="str">
        <f>IF('Jeunes Plants'!C984&lt;&gt;"",'Jeunes Plants'!C984,"")</f>
        <v>ACHETÉ</v>
      </c>
      <c r="E1347" s="103" t="str">
        <f>IF('Jeunes Plants'!H984&lt;&gt;"",'Jeunes Plants'!H984,"")</f>
        <v xml:space="preserve"> </v>
      </c>
      <c r="F1347" s="103" t="str">
        <f>IF('Jeunes Plants'!E984&lt;&gt;"",'Jeunes Plants'!E984,"")</f>
        <v xml:space="preserve"> </v>
      </c>
      <c r="G1347" s="103" t="str">
        <f>IF('Jeunes Plants'!N984&lt;&gt;"",'Jeunes Plants'!N984,"")</f>
        <v xml:space="preserve"> </v>
      </c>
      <c r="H1347" s="103" t="str">
        <f>IF('Jeunes Plants'!I984&lt;&gt;"",'Jeunes Plants'!I984,"")</f>
        <v xml:space="preserve"> </v>
      </c>
      <c r="I1347" s="103" t="str">
        <f>IF('Jeunes Plants'!J984&lt;&gt;"",'Jeunes Plants'!J984,"")</f>
        <v xml:space="preserve"> </v>
      </c>
      <c r="J1347" s="103">
        <f>IF($J$9=36,'Jeunes Plants'!U984,IF($J$9=37,'Jeunes Plants'!V984,IF($J$9=38,'Jeunes Plants'!W984,IF($J$9=39,'Jeunes Plants'!X984,IF($J$9=40,'Jeunes Plants'!Y984,IF($J$9=41,'Jeunes Plants'!Z984,IF($J$9=42,'Jeunes Plants'!AA984,IF($J$9=43,'Jeunes Plants'!AB984,IF($J$9=44,'Jeunes Plants'!AC984,IF($J$9=45,'Jeunes Plants'!AD984,IF($J$9=46,'Jeunes Plants'!AE984,IF($J$9=47,'Jeunes Plants'!AF984,IF($J$9=48,'Jeunes Plants'!AG984,IF($J$9=49,'Jeunes Plants'!AH984,IF($J$9=50,'Jeunes Plants'!AI984,IF($J$9=51,'Jeunes Plants'!AJ984,IF($J$9=52,'Jeunes Plants'!AK984,IF($J$9=1,'Jeunes Plants'!AL984,IF($J$9=2,'Jeunes Plants'!AM984,IF($J$9=3,'Jeunes Plants'!AN984,IF($J$9=4,'Jeunes Plants'!AO984,IF($J$9=5,'Jeunes Plants'!AP984,IF($J$9=6,'Jeunes Plants'!AQ984,IF($J$9=7,'Jeunes Plants'!AR984,IF($J$9=8,'Jeunes Plants'!AS984,IF($J$9=9,'Jeunes Plants'!AT984,IF($J$9=10,'Jeunes Plants'!AU984,IF($J$9=11,'Jeunes Plants'!AV984,IF($J$9=12,'Jeunes Plants'!AW984,IF($J$9=13,'Jeunes Plants'!AX984,IF($J$9=14,'Jeunes Plants'!AY984,IF($J$9=15,'Jeunes Plants'!AZ984,IF($J$9=16,'Jeunes Plants'!BA984,IF($J$9=17,'Jeunes Plants'!BB984,IF($J$9=18,'Jeunes Plants'!BC984,IF($J$9=19,'Jeunes Plants'!BD984,IF($J$9=20,'Jeunes Plants'!BE984,IF($J$9=21,'Jeunes Plants'!BF984,IF($J$9=22,'Jeunes Plants'!BG984,IF($J$9=23,'Jeunes Plants'!BH984,IF($J$9=24,'Jeunes Plants'!BI984,IF($J$9=25,'Jeunes Plants'!BJ984,IF($J$9=26,'Jeunes Plants'!BK984,IF($J$9=27,'Jeunes Plants'!BL984,IF($J$9=28,'Jeunes Plants'!BM984,IF($J$9=29,'Jeunes Plants'!BN984,IF($J$9=30,'Jeunes Plants'!BO984,IF($J$9=31,'Jeunes Plants'!BP984,IF($J$9=32,'Jeunes Plants'!BQ984,IF($J$9=33,'Jeunes Plants'!BR984,IF($J$9=34,'Jeunes Plants'!BS984,IF($J$9=35,'Jeunes Plants'!B12887,))))))))))))))))))))))))))))))))))))))))))))))))))))</f>
        <v>0</v>
      </c>
      <c r="K1347" s="103" t="str">
        <f>IF('Jeunes Plants'!R984=0,"","Erreur")</f>
        <v/>
      </c>
    </row>
    <row r="1348" spans="1:11" x14ac:dyDescent="0.25">
      <c r="A1348" s="450"/>
      <c r="B1348" s="450"/>
      <c r="C1348" s="451" t="s">
        <v>2030</v>
      </c>
      <c r="D1348" s="451"/>
      <c r="E1348" s="450"/>
      <c r="F1348" s="450"/>
      <c r="G1348" s="450"/>
      <c r="H1348" s="450"/>
      <c r="I1348" s="450"/>
      <c r="J1348" s="450">
        <f>SUBTOTAL(9,J1347:J1347)</f>
        <v>0</v>
      </c>
      <c r="K1348" s="450"/>
    </row>
    <row r="1349" spans="1:11" x14ac:dyDescent="0.25">
      <c r="A1349" s="452"/>
      <c r="B1349" s="452"/>
      <c r="C1349" s="453" t="s">
        <v>2031</v>
      </c>
      <c r="D1349" s="453"/>
      <c r="E1349" s="452"/>
      <c r="F1349" s="452"/>
      <c r="G1349" s="452"/>
      <c r="H1349" s="452"/>
      <c r="I1349" s="452"/>
      <c r="J1349" s="452">
        <f>SUBTOTAL(9,J1322:J1344)</f>
        <v>0</v>
      </c>
      <c r="K1349" s="452"/>
    </row>
    <row r="1350" spans="1:11" x14ac:dyDescent="0.25">
      <c r="A1350" s="103" t="str">
        <f>IF('Jeunes Plants'!A985&lt;&gt;"",'Jeunes Plants'!A985,"")</f>
        <v/>
      </c>
      <c r="B1350" s="103" t="str">
        <f>IF('Jeunes Plants'!L985&lt;&gt;"",'Jeunes Plants'!L985,"")</f>
        <v>G</v>
      </c>
      <c r="C1350" s="107" t="str">
        <f>IF('Jeunes Plants'!B985&lt;&gt;"",'Jeunes Plants'!B985,"")</f>
        <v>PLANTES ANTI-MOUSTIQUES</v>
      </c>
      <c r="D1350" s="107" t="str">
        <f>IF('Jeunes Plants'!C985&lt;&gt;"",'Jeunes Plants'!C985,"")</f>
        <v/>
      </c>
      <c r="E1350" s="103" t="str">
        <f>IF('Jeunes Plants'!H985&lt;&gt;"",'Jeunes Plants'!H985,"")</f>
        <v/>
      </c>
      <c r="F1350" s="103" t="str">
        <f>IF('Jeunes Plants'!E985&lt;&gt;"",'Jeunes Plants'!E985,"")</f>
        <v/>
      </c>
      <c r="G1350" s="103" t="str">
        <f>IF('Jeunes Plants'!N985&lt;&gt;"",'Jeunes Plants'!N985,"")</f>
        <v/>
      </c>
      <c r="H1350" s="103" t="str">
        <f>IF('Jeunes Plants'!I985&lt;&gt;"",'Jeunes Plants'!I985,"")</f>
        <v/>
      </c>
      <c r="I1350" s="103" t="str">
        <f>IF('Jeunes Plants'!J985&lt;&gt;"",'Jeunes Plants'!J985,"")</f>
        <v/>
      </c>
      <c r="J1350" s="103">
        <f>IF($J$9=36,'Jeunes Plants'!U985,IF($J$9=37,'Jeunes Plants'!V985,IF($J$9=38,'Jeunes Plants'!W985,IF($J$9=39,'Jeunes Plants'!X985,IF($J$9=40,'Jeunes Plants'!Y985,IF($J$9=41,'Jeunes Plants'!Z985,IF($J$9=42,'Jeunes Plants'!AA985,IF($J$9=43,'Jeunes Plants'!AB985,IF($J$9=44,'Jeunes Plants'!AC985,IF($J$9=45,'Jeunes Plants'!AD985,IF($J$9=46,'Jeunes Plants'!AE985,IF($J$9=47,'Jeunes Plants'!AF985,IF($J$9=48,'Jeunes Plants'!AG985,IF($J$9=49,'Jeunes Plants'!AH985,IF($J$9=50,'Jeunes Plants'!AI985,IF($J$9=51,'Jeunes Plants'!AJ985,IF($J$9=52,'Jeunes Plants'!AK985,IF($J$9=1,'Jeunes Plants'!AL985,IF($J$9=2,'Jeunes Plants'!AM985,IF($J$9=3,'Jeunes Plants'!AN985,IF($J$9=4,'Jeunes Plants'!AO985,IF($J$9=5,'Jeunes Plants'!AP985,IF($J$9=6,'Jeunes Plants'!AQ985,IF($J$9=7,'Jeunes Plants'!AR985,IF($J$9=8,'Jeunes Plants'!AS985,IF($J$9=9,'Jeunes Plants'!AT985,IF($J$9=10,'Jeunes Plants'!AU985,IF($J$9=11,'Jeunes Plants'!AV985,IF($J$9=12,'Jeunes Plants'!AW985,IF($J$9=13,'Jeunes Plants'!AX985,IF($J$9=14,'Jeunes Plants'!AY985,IF($J$9=15,'Jeunes Plants'!AZ985,IF($J$9=16,'Jeunes Plants'!BA985,IF($J$9=17,'Jeunes Plants'!BB985,IF($J$9=18,'Jeunes Plants'!BC985,IF($J$9=19,'Jeunes Plants'!BD985,IF($J$9=20,'Jeunes Plants'!BE985,IF($J$9=21,'Jeunes Plants'!BF985,IF($J$9=22,'Jeunes Plants'!BG985,IF($J$9=23,'Jeunes Plants'!BH985,IF($J$9=24,'Jeunes Plants'!BI985,IF($J$9=25,'Jeunes Plants'!BJ985,IF($J$9=26,'Jeunes Plants'!BK985,IF($J$9=27,'Jeunes Plants'!BL985,IF($J$9=28,'Jeunes Plants'!BM985,IF($J$9=29,'Jeunes Plants'!BN985,IF($J$9=30,'Jeunes Plants'!BO985,IF($J$9=31,'Jeunes Plants'!BP985,IF($J$9=32,'Jeunes Plants'!BQ985,IF($J$9=33,'Jeunes Plants'!BR985,IF($J$9=34,'Jeunes Plants'!BS985,IF($J$9=35,'Jeunes Plants'!B12888,))))))))))))))))))))))))))))))))))))))))))))))))))))</f>
        <v>0</v>
      </c>
      <c r="K1350" s="103" t="str">
        <f>IF('Jeunes Plants'!R985=0,"","Erreur")</f>
        <v/>
      </c>
    </row>
    <row r="1351" spans="1:11" x14ac:dyDescent="0.25">
      <c r="A1351" s="103">
        <f>IF('Jeunes Plants'!A986&lt;&gt;"",'Jeunes Plants'!A986,"")</f>
        <v>12829</v>
      </c>
      <c r="B1351" s="103" t="str">
        <f>IF('Jeunes Plants'!L986&lt;&gt;"",'Jeunes Plants'!L986,"")</f>
        <v>S2</v>
      </c>
      <c r="C1351" s="107" t="str">
        <f>IF('Jeunes Plants'!B986&lt;&gt;"",'Jeunes Plants'!B986,"")</f>
        <v>CITRONNELLE DE MADAGASCAR</v>
      </c>
      <c r="D1351" s="107" t="str">
        <f>IF('Jeunes Plants'!C986&lt;&gt;"",'Jeunes Plants'!C986,"")</f>
        <v>Cymbopogon flexuosus</v>
      </c>
      <c r="E1351" s="103">
        <f>IF('Jeunes Plants'!H986&lt;&gt;"",'Jeunes Plants'!H986,"")</f>
        <v>5</v>
      </c>
      <c r="F1351" s="103" t="str">
        <f>IF('Jeunes Plants'!E986&lt;&gt;"",'Jeunes Plants'!E986,"")</f>
        <v>S</v>
      </c>
      <c r="G1351" s="103" t="str">
        <f>IF('Jeunes Plants'!N986&lt;&gt;"",'Jeunes Plants'!N986,"")</f>
        <v>M3</v>
      </c>
      <c r="H1351" s="103" t="str">
        <f>IF('Jeunes Plants'!I986&lt;&gt;"",'Jeunes Plants'!I986,"")</f>
        <v>D</v>
      </c>
      <c r="I1351" s="103" t="str">
        <f>IF('Jeunes Plants'!J986&lt;&gt;"",'Jeunes Plants'!J986,"")</f>
        <v/>
      </c>
      <c r="J1351" s="103">
        <f>IF($J$9=36,'Jeunes Plants'!U986,IF($J$9=37,'Jeunes Plants'!V986,IF($J$9=38,'Jeunes Plants'!W986,IF($J$9=39,'Jeunes Plants'!X986,IF($J$9=40,'Jeunes Plants'!Y986,IF($J$9=41,'Jeunes Plants'!Z986,IF($J$9=42,'Jeunes Plants'!AA986,IF($J$9=43,'Jeunes Plants'!AB986,IF($J$9=44,'Jeunes Plants'!AC986,IF($J$9=45,'Jeunes Plants'!AD986,IF($J$9=46,'Jeunes Plants'!AE986,IF($J$9=47,'Jeunes Plants'!AF986,IF($J$9=48,'Jeunes Plants'!AG986,IF($J$9=49,'Jeunes Plants'!AH986,IF($J$9=50,'Jeunes Plants'!AI986,IF($J$9=51,'Jeunes Plants'!AJ986,IF($J$9=52,'Jeunes Plants'!AK986,IF($J$9=1,'Jeunes Plants'!AL986,IF($J$9=2,'Jeunes Plants'!AM986,IF($J$9=3,'Jeunes Plants'!AN986,IF($J$9=4,'Jeunes Plants'!AO986,IF($J$9=5,'Jeunes Plants'!AP986,IF($J$9=6,'Jeunes Plants'!AQ986,IF($J$9=7,'Jeunes Plants'!AR986,IF($J$9=8,'Jeunes Plants'!AS986,IF($J$9=9,'Jeunes Plants'!AT986,IF($J$9=10,'Jeunes Plants'!AU986,IF($J$9=11,'Jeunes Plants'!AV986,IF($J$9=12,'Jeunes Plants'!AW986,IF($J$9=13,'Jeunes Plants'!AX986,IF($J$9=14,'Jeunes Plants'!AY986,IF($J$9=15,'Jeunes Plants'!AZ986,IF($J$9=16,'Jeunes Plants'!BA986,IF($J$9=17,'Jeunes Plants'!BB986,IF($J$9=18,'Jeunes Plants'!BC986,IF($J$9=19,'Jeunes Plants'!BD986,IF($J$9=20,'Jeunes Plants'!BE986,IF($J$9=21,'Jeunes Plants'!BF986,IF($J$9=22,'Jeunes Plants'!BG986,IF($J$9=23,'Jeunes Plants'!BH986,IF($J$9=24,'Jeunes Plants'!BI986,IF($J$9=25,'Jeunes Plants'!BJ986,IF($J$9=26,'Jeunes Plants'!BK986,IF($J$9=27,'Jeunes Plants'!BL986,IF($J$9=28,'Jeunes Plants'!BM986,IF($J$9=29,'Jeunes Plants'!BN986,IF($J$9=30,'Jeunes Plants'!BO986,IF($J$9=31,'Jeunes Plants'!BP986,IF($J$9=32,'Jeunes Plants'!BQ986,IF($J$9=33,'Jeunes Plants'!BR986,IF($J$9=34,'Jeunes Plants'!BS986,IF($J$9=35,'Jeunes Plants'!B12889,))))))))))))))))))))))))))))))))))))))))))))))))))))</f>
        <v>0</v>
      </c>
      <c r="K1351" s="103" t="str">
        <f>IF('Jeunes Plants'!R986=0,"","Erreur")</f>
        <v/>
      </c>
    </row>
    <row r="1352" spans="1:11" x14ac:dyDescent="0.25">
      <c r="A1352" s="103">
        <f>IF('Jeunes Plants'!A987&lt;&gt;"",'Jeunes Plants'!A987,"")</f>
        <v>25217</v>
      </c>
      <c r="B1352" s="103" t="str">
        <f>IF('Jeunes Plants'!L987&lt;&gt;"",'Jeunes Plants'!L987,"")</f>
        <v>S2</v>
      </c>
      <c r="C1352" s="107" t="str">
        <f>IF('Jeunes Plants'!B987&lt;&gt;"",'Jeunes Plants'!B987,"")</f>
        <v>CITRONNELLE DE MADAGASCAR</v>
      </c>
      <c r="D1352" s="107" t="str">
        <f>IF('Jeunes Plants'!C987&lt;&gt;"",'Jeunes Plants'!C987,"")</f>
        <v>Cymbopogon citratus</v>
      </c>
      <c r="E1352" s="103">
        <f>IF('Jeunes Plants'!H987&lt;&gt;"",'Jeunes Plants'!H987,"")</f>
        <v>5</v>
      </c>
      <c r="F1352" s="103" t="str">
        <f>IF('Jeunes Plants'!E987&lt;&gt;"",'Jeunes Plants'!E987,"")</f>
        <v>B</v>
      </c>
      <c r="G1352" s="103" t="str">
        <f>IF('Jeunes Plants'!N987&lt;&gt;"",'Jeunes Plants'!N987,"")</f>
        <v>M6</v>
      </c>
      <c r="H1352" s="103" t="str">
        <f>IF('Jeunes Plants'!I987&lt;&gt;"",'Jeunes Plants'!I987,"")</f>
        <v>N</v>
      </c>
      <c r="I1352" s="103" t="str">
        <f>IF('Jeunes Plants'!J987&lt;&gt;"",'Jeunes Plants'!J987,"")</f>
        <v/>
      </c>
      <c r="J1352" s="103">
        <f>IF($J$9=36,'Jeunes Plants'!U987,IF($J$9=37,'Jeunes Plants'!V987,IF($J$9=38,'Jeunes Plants'!W987,IF($J$9=39,'Jeunes Plants'!X987,IF($J$9=40,'Jeunes Plants'!Y987,IF($J$9=41,'Jeunes Plants'!Z987,IF($J$9=42,'Jeunes Plants'!AA987,IF($J$9=43,'Jeunes Plants'!AB987,IF($J$9=44,'Jeunes Plants'!AC987,IF($J$9=45,'Jeunes Plants'!AD987,IF($J$9=46,'Jeunes Plants'!AE987,IF($J$9=47,'Jeunes Plants'!AF987,IF($J$9=48,'Jeunes Plants'!AG987,IF($J$9=49,'Jeunes Plants'!AH987,IF($J$9=50,'Jeunes Plants'!AI987,IF($J$9=51,'Jeunes Plants'!AJ987,IF($J$9=52,'Jeunes Plants'!AK987,IF($J$9=1,'Jeunes Plants'!AL987,IF($J$9=2,'Jeunes Plants'!AM987,IF($J$9=3,'Jeunes Plants'!AN987,IF($J$9=4,'Jeunes Plants'!AO987,IF($J$9=5,'Jeunes Plants'!AP987,IF($J$9=6,'Jeunes Plants'!AQ987,IF($J$9=7,'Jeunes Plants'!AR987,IF($J$9=8,'Jeunes Plants'!AS987,IF($J$9=9,'Jeunes Plants'!AT987,IF($J$9=10,'Jeunes Plants'!AU987,IF($J$9=11,'Jeunes Plants'!AV987,IF($J$9=12,'Jeunes Plants'!AW987,IF($J$9=13,'Jeunes Plants'!AX987,IF($J$9=14,'Jeunes Plants'!AY987,IF($J$9=15,'Jeunes Plants'!AZ987,IF($J$9=16,'Jeunes Plants'!BA987,IF($J$9=17,'Jeunes Plants'!BB987,IF($J$9=18,'Jeunes Plants'!BC987,IF($J$9=19,'Jeunes Plants'!BD987,IF($J$9=20,'Jeunes Plants'!BE987,IF($J$9=21,'Jeunes Plants'!BF987,IF($J$9=22,'Jeunes Plants'!BG987,IF($J$9=23,'Jeunes Plants'!BH987,IF($J$9=24,'Jeunes Plants'!BI987,IF($J$9=25,'Jeunes Plants'!BJ987,IF($J$9=26,'Jeunes Plants'!BK987,IF($J$9=27,'Jeunes Plants'!BL987,IF($J$9=28,'Jeunes Plants'!BM987,IF($J$9=29,'Jeunes Plants'!BN987,IF($J$9=30,'Jeunes Plants'!BO987,IF($J$9=31,'Jeunes Plants'!BP987,IF($J$9=32,'Jeunes Plants'!BQ987,IF($J$9=33,'Jeunes Plants'!BR987,IF($J$9=34,'Jeunes Plants'!BS987,IF($J$9=35,'Jeunes Plants'!B12890,))))))))))))))))))))))))))))))))))))))))))))))))))))</f>
        <v>0</v>
      </c>
      <c r="K1352" s="103" t="str">
        <f>IF('Jeunes Plants'!R987=0,"","Erreur")</f>
        <v/>
      </c>
    </row>
    <row r="1353" spans="1:11" x14ac:dyDescent="0.25">
      <c r="A1353" s="450"/>
      <c r="B1353" s="450"/>
      <c r="C1353" s="451" t="s">
        <v>2032</v>
      </c>
      <c r="D1353" s="451"/>
      <c r="E1353" s="450"/>
      <c r="F1353" s="450"/>
      <c r="G1353" s="450"/>
      <c r="H1353" s="450"/>
      <c r="I1353" s="450"/>
      <c r="J1353" s="450">
        <f>SUBTOTAL(9,J1349:J1352)</f>
        <v>0</v>
      </c>
      <c r="K1353" s="450"/>
    </row>
    <row r="1354" spans="1:11" x14ac:dyDescent="0.25">
      <c r="A1354" s="103">
        <f>IF('Jeunes Plants'!A988&lt;&gt;"",'Jeunes Plants'!A988,"")</f>
        <v>26848</v>
      </c>
      <c r="B1354" s="103" t="str">
        <f>IF('Jeunes Plants'!L988&lt;&gt;"",'Jeunes Plants'!L988,"")</f>
        <v/>
      </c>
      <c r="C1354" s="107" t="str">
        <f>IF('Jeunes Plants'!B988&lt;&gt;"",'Jeunes Plants'!B988,"")</f>
        <v>EUCALYPTUS CITRONNÉ</v>
      </c>
      <c r="D1354" s="107" t="str">
        <f>IF('Jeunes Plants'!C988&lt;&gt;"",'Jeunes Plants'!C988,"")</f>
        <v>Corymbia citriodora</v>
      </c>
      <c r="E1354" s="103">
        <f>IF('Jeunes Plants'!H988&lt;&gt;"",'Jeunes Plants'!H988,"")</f>
        <v>6</v>
      </c>
      <c r="F1354" s="103" t="str">
        <f>IF('Jeunes Plants'!E988&lt;&gt;"",'Jeunes Plants'!E988,"")</f>
        <v>S</v>
      </c>
      <c r="G1354" s="103" t="str">
        <f>IF('Jeunes Plants'!N988&lt;&gt;"",'Jeunes Plants'!N988,"")</f>
        <v>M3</v>
      </c>
      <c r="H1354" s="103" t="str">
        <f>IF('Jeunes Plants'!I988&lt;&gt;"",'Jeunes Plants'!I988,"")</f>
        <v>D</v>
      </c>
      <c r="I1354" s="103" t="str">
        <f>IF('Jeunes Plants'!J988&lt;&gt;"",'Jeunes Plants'!J988,"")</f>
        <v/>
      </c>
      <c r="J1354" s="103">
        <f>IF($J$9=36,'Jeunes Plants'!U988,IF($J$9=37,'Jeunes Plants'!V988,IF($J$9=38,'Jeunes Plants'!W988,IF($J$9=39,'Jeunes Plants'!X988,IF($J$9=40,'Jeunes Plants'!Y988,IF($J$9=41,'Jeunes Plants'!Z988,IF($J$9=42,'Jeunes Plants'!AA988,IF($J$9=43,'Jeunes Plants'!AB988,IF($J$9=44,'Jeunes Plants'!AC988,IF($J$9=45,'Jeunes Plants'!AD988,IF($J$9=46,'Jeunes Plants'!AE988,IF($J$9=47,'Jeunes Plants'!AF988,IF($J$9=48,'Jeunes Plants'!AG988,IF($J$9=49,'Jeunes Plants'!AH988,IF($J$9=50,'Jeunes Plants'!AI988,IF($J$9=51,'Jeunes Plants'!AJ988,IF($J$9=52,'Jeunes Plants'!AK988,IF($J$9=1,'Jeunes Plants'!AL988,IF($J$9=2,'Jeunes Plants'!AM988,IF($J$9=3,'Jeunes Plants'!AN988,IF($J$9=4,'Jeunes Plants'!AO988,IF($J$9=5,'Jeunes Plants'!AP988,IF($J$9=6,'Jeunes Plants'!AQ988,IF($J$9=7,'Jeunes Plants'!AR988,IF($J$9=8,'Jeunes Plants'!AS988,IF($J$9=9,'Jeunes Plants'!AT988,IF($J$9=10,'Jeunes Plants'!AU988,IF($J$9=11,'Jeunes Plants'!AV988,IF($J$9=12,'Jeunes Plants'!AW988,IF($J$9=13,'Jeunes Plants'!AX988,IF($J$9=14,'Jeunes Plants'!AY988,IF($J$9=15,'Jeunes Plants'!AZ988,IF($J$9=16,'Jeunes Plants'!BA988,IF($J$9=17,'Jeunes Plants'!BB988,IF($J$9=18,'Jeunes Plants'!BC988,IF($J$9=19,'Jeunes Plants'!BD988,IF($J$9=20,'Jeunes Plants'!BE988,IF($J$9=21,'Jeunes Plants'!BF988,IF($J$9=22,'Jeunes Plants'!BG988,IF($J$9=23,'Jeunes Plants'!BH988,IF($J$9=24,'Jeunes Plants'!BI988,IF($J$9=25,'Jeunes Plants'!BJ988,IF($J$9=26,'Jeunes Plants'!BK988,IF($J$9=27,'Jeunes Plants'!BL988,IF($J$9=28,'Jeunes Plants'!BM988,IF($J$9=29,'Jeunes Plants'!BN988,IF($J$9=30,'Jeunes Plants'!BO988,IF($J$9=31,'Jeunes Plants'!BP988,IF($J$9=32,'Jeunes Plants'!BQ988,IF($J$9=33,'Jeunes Plants'!BR988,IF($J$9=34,'Jeunes Plants'!BS988,IF($J$9=35,'Jeunes Plants'!B12891,))))))))))))))))))))))))))))))))))))))))))))))))))))</f>
        <v>0</v>
      </c>
      <c r="K1354" s="103" t="str">
        <f>IF('Jeunes Plants'!R988=0,"","Erreur")</f>
        <v/>
      </c>
    </row>
    <row r="1355" spans="1:11" x14ac:dyDescent="0.25">
      <c r="A1355" s="450"/>
      <c r="B1355" s="450"/>
      <c r="C1355" s="451" t="s">
        <v>2033</v>
      </c>
      <c r="D1355" s="451"/>
      <c r="E1355" s="450"/>
      <c r="F1355" s="450"/>
      <c r="G1355" s="450"/>
      <c r="H1355" s="450"/>
      <c r="I1355" s="450"/>
      <c r="J1355" s="450">
        <f>SUBTOTAL(9,J1354:J1354)</f>
        <v>0</v>
      </c>
      <c r="K1355" s="450"/>
    </row>
    <row r="1356" spans="1:11" x14ac:dyDescent="0.25">
      <c r="A1356" s="103">
        <f>IF('Jeunes Plants'!A989&lt;&gt;"",'Jeunes Plants'!A989,"")</f>
        <v>10596</v>
      </c>
      <c r="B1356" s="103" t="str">
        <f>IF('Jeunes Plants'!L989&lt;&gt;"",'Jeunes Plants'!L989,"")</f>
        <v>S9</v>
      </c>
      <c r="C1356" s="107" t="str">
        <f>IF('Jeunes Plants'!B989&lt;&gt;"",'Jeunes Plants'!B989,"")</f>
        <v>GERANIUM ODORANT</v>
      </c>
      <c r="D1356" s="107" t="str">
        <f>IF('Jeunes Plants'!C989&lt;&gt;"",'Jeunes Plants'!C989,"")</f>
        <v>Citriodorum</v>
      </c>
      <c r="E1356" s="103">
        <f>IF('Jeunes Plants'!H989&lt;&gt;"",'Jeunes Plants'!H989,"")</f>
        <v>10</v>
      </c>
      <c r="F1356" s="103" t="str">
        <f>IF('Jeunes Plants'!E989&lt;&gt;"",'Jeunes Plants'!E989,"")</f>
        <v>B</v>
      </c>
      <c r="G1356" s="103" t="str">
        <f>IF('Jeunes Plants'!N989&lt;&gt;"",'Jeunes Plants'!N989,"")</f>
        <v>M3</v>
      </c>
      <c r="H1356" s="103" t="str">
        <f>IF('Jeunes Plants'!I989&lt;&gt;"",'Jeunes Plants'!I989,"")</f>
        <v>E</v>
      </c>
      <c r="I1356" s="103" t="str">
        <f>IF('Jeunes Plants'!J989&lt;&gt;"",'Jeunes Plants'!J989,"")</f>
        <v/>
      </c>
      <c r="J1356" s="103">
        <f>IF($J$9=36,'Jeunes Plants'!U989,IF($J$9=37,'Jeunes Plants'!V989,IF($J$9=38,'Jeunes Plants'!W989,IF($J$9=39,'Jeunes Plants'!X989,IF($J$9=40,'Jeunes Plants'!Y989,IF($J$9=41,'Jeunes Plants'!Z989,IF($J$9=42,'Jeunes Plants'!AA989,IF($J$9=43,'Jeunes Plants'!AB989,IF($J$9=44,'Jeunes Plants'!AC989,IF($J$9=45,'Jeunes Plants'!AD989,IF($J$9=46,'Jeunes Plants'!AE989,IF($J$9=47,'Jeunes Plants'!AF989,IF($J$9=48,'Jeunes Plants'!AG989,IF($J$9=49,'Jeunes Plants'!AH989,IF($J$9=50,'Jeunes Plants'!AI989,IF($J$9=51,'Jeunes Plants'!AJ989,IF($J$9=52,'Jeunes Plants'!AK989,IF($J$9=1,'Jeunes Plants'!AL989,IF($J$9=2,'Jeunes Plants'!AM989,IF($J$9=3,'Jeunes Plants'!AN989,IF($J$9=4,'Jeunes Plants'!AO989,IF($J$9=5,'Jeunes Plants'!AP989,IF($J$9=6,'Jeunes Plants'!AQ989,IF($J$9=7,'Jeunes Plants'!AR989,IF($J$9=8,'Jeunes Plants'!AS989,IF($J$9=9,'Jeunes Plants'!AT989,IF($J$9=10,'Jeunes Plants'!AU989,IF($J$9=11,'Jeunes Plants'!AV989,IF($J$9=12,'Jeunes Plants'!AW989,IF($J$9=13,'Jeunes Plants'!AX989,IF($J$9=14,'Jeunes Plants'!AY989,IF($J$9=15,'Jeunes Plants'!AZ989,IF($J$9=16,'Jeunes Plants'!BA989,IF($J$9=17,'Jeunes Plants'!BB989,IF($J$9=18,'Jeunes Plants'!BC989,IF($J$9=19,'Jeunes Plants'!BD989,IF($J$9=20,'Jeunes Plants'!BE989,IF($J$9=21,'Jeunes Plants'!BF989,IF($J$9=22,'Jeunes Plants'!BG989,IF($J$9=23,'Jeunes Plants'!BH989,IF($J$9=24,'Jeunes Plants'!BI989,IF($J$9=25,'Jeunes Plants'!BJ989,IF($J$9=26,'Jeunes Plants'!BK989,IF($J$9=27,'Jeunes Plants'!BL989,IF($J$9=28,'Jeunes Plants'!BM989,IF($J$9=29,'Jeunes Plants'!BN989,IF($J$9=30,'Jeunes Plants'!BO989,IF($J$9=31,'Jeunes Plants'!BP989,IF($J$9=32,'Jeunes Plants'!BQ989,IF($J$9=33,'Jeunes Plants'!BR989,IF($J$9=34,'Jeunes Plants'!BS989,IF($J$9=35,'Jeunes Plants'!B12892,))))))))))))))))))))))))))))))))))))))))))))))))))))</f>
        <v>0</v>
      </c>
      <c r="K1356" s="103" t="str">
        <f>IF('Jeunes Plants'!R989=0,"","Erreur")</f>
        <v/>
      </c>
    </row>
    <row r="1357" spans="1:11" x14ac:dyDescent="0.25">
      <c r="A1357" s="450"/>
      <c r="B1357" s="450"/>
      <c r="C1357" s="451" t="s">
        <v>2034</v>
      </c>
      <c r="D1357" s="451"/>
      <c r="E1357" s="450"/>
      <c r="F1357" s="450"/>
      <c r="G1357" s="450"/>
      <c r="H1357" s="450"/>
      <c r="I1357" s="450"/>
      <c r="J1357" s="450">
        <f>SUBTOTAL(9,J1356:J1356)</f>
        <v>0</v>
      </c>
      <c r="K1357" s="450"/>
    </row>
    <row r="1358" spans="1:11" x14ac:dyDescent="0.25">
      <c r="A1358" s="103">
        <f>IF('Jeunes Plants'!A990&lt;&gt;"",'Jeunes Plants'!A990,"")</f>
        <v>26780</v>
      </c>
      <c r="B1358" s="103" t="str">
        <f>IF('Jeunes Plants'!L990&lt;&gt;"",'Jeunes Plants'!L990,"")</f>
        <v>S9</v>
      </c>
      <c r="C1358" s="107" t="str">
        <f>IF('Jeunes Plants'!B990&lt;&gt;"",'Jeunes Plants'!B990,"")</f>
        <v>PELARGONIUM ANGELS</v>
      </c>
      <c r="D1358" s="107" t="str">
        <f>IF('Jeunes Plants'!C990&lt;&gt;"",'Jeunes Plants'!C990,"")</f>
        <v>Perfume Bicolor pac</v>
      </c>
      <c r="E1358" s="103">
        <f>IF('Jeunes Plants'!H990&lt;&gt;"",'Jeunes Plants'!H990,"")</f>
        <v>10</v>
      </c>
      <c r="F1358" s="103" t="str">
        <f>IF('Jeunes Plants'!E990&lt;&gt;"",'Jeunes Plants'!E990,"")</f>
        <v>B</v>
      </c>
      <c r="G1358" s="103" t="str">
        <f>IF('Jeunes Plants'!N990&lt;&gt;"",'Jeunes Plants'!N990,"")</f>
        <v>M3</v>
      </c>
      <c r="H1358" s="103" t="str">
        <f>IF('Jeunes Plants'!I990&lt;&gt;"",'Jeunes Plants'!I990,"")</f>
        <v>E</v>
      </c>
      <c r="I1358" s="103">
        <f>IF('Jeunes Plants'!J990&lt;&gt;"",'Jeunes Plants'!J990,"")</f>
        <v>5.3999999999999999E-2</v>
      </c>
      <c r="J1358" s="103">
        <f>IF($J$9=36,'Jeunes Plants'!U990,IF($J$9=37,'Jeunes Plants'!V990,IF($J$9=38,'Jeunes Plants'!W990,IF($J$9=39,'Jeunes Plants'!X990,IF($J$9=40,'Jeunes Plants'!Y990,IF($J$9=41,'Jeunes Plants'!Z990,IF($J$9=42,'Jeunes Plants'!AA990,IF($J$9=43,'Jeunes Plants'!AB990,IF($J$9=44,'Jeunes Plants'!AC990,IF($J$9=45,'Jeunes Plants'!AD990,IF($J$9=46,'Jeunes Plants'!AE990,IF($J$9=47,'Jeunes Plants'!AF990,IF($J$9=48,'Jeunes Plants'!AG990,IF($J$9=49,'Jeunes Plants'!AH990,IF($J$9=50,'Jeunes Plants'!AI990,IF($J$9=51,'Jeunes Plants'!AJ990,IF($J$9=52,'Jeunes Plants'!AK990,IF($J$9=1,'Jeunes Plants'!AL990,IF($J$9=2,'Jeunes Plants'!AM990,IF($J$9=3,'Jeunes Plants'!AN990,IF($J$9=4,'Jeunes Plants'!AO990,IF($J$9=5,'Jeunes Plants'!AP990,IF($J$9=6,'Jeunes Plants'!AQ990,IF($J$9=7,'Jeunes Plants'!AR990,IF($J$9=8,'Jeunes Plants'!AS990,IF($J$9=9,'Jeunes Plants'!AT990,IF($J$9=10,'Jeunes Plants'!AU990,IF($J$9=11,'Jeunes Plants'!AV990,IF($J$9=12,'Jeunes Plants'!AW990,IF($J$9=13,'Jeunes Plants'!AX990,IF($J$9=14,'Jeunes Plants'!AY990,IF($J$9=15,'Jeunes Plants'!AZ990,IF($J$9=16,'Jeunes Plants'!BA990,IF($J$9=17,'Jeunes Plants'!BB990,IF($J$9=18,'Jeunes Plants'!BC990,IF($J$9=19,'Jeunes Plants'!BD990,IF($J$9=20,'Jeunes Plants'!BE990,IF($J$9=21,'Jeunes Plants'!BF990,IF($J$9=22,'Jeunes Plants'!BG990,IF($J$9=23,'Jeunes Plants'!BH990,IF($J$9=24,'Jeunes Plants'!BI990,IF($J$9=25,'Jeunes Plants'!BJ990,IF($J$9=26,'Jeunes Plants'!BK990,IF($J$9=27,'Jeunes Plants'!BL990,IF($J$9=28,'Jeunes Plants'!BM990,IF($J$9=29,'Jeunes Plants'!BN990,IF($J$9=30,'Jeunes Plants'!BO990,IF($J$9=31,'Jeunes Plants'!BP990,IF($J$9=32,'Jeunes Plants'!BQ990,IF($J$9=33,'Jeunes Plants'!BR990,IF($J$9=34,'Jeunes Plants'!BS990,IF($J$9=35,'Jeunes Plants'!B12893,))))))))))))))))))))))))))))))))))))))))))))))))))))</f>
        <v>0</v>
      </c>
      <c r="K1358" s="103" t="str">
        <f>IF('Jeunes Plants'!R990=0,"","Erreur")</f>
        <v/>
      </c>
    </row>
    <row r="1359" spans="1:11" x14ac:dyDescent="0.25">
      <c r="A1359" s="450"/>
      <c r="B1359" s="450"/>
      <c r="C1359" s="451" t="s">
        <v>1907</v>
      </c>
      <c r="D1359" s="451"/>
      <c r="E1359" s="450"/>
      <c r="F1359" s="450"/>
      <c r="G1359" s="450"/>
      <c r="H1359" s="450"/>
      <c r="I1359" s="450"/>
      <c r="J1359" s="450">
        <f>SUBTOTAL(9,J1358:J1358)</f>
        <v>0</v>
      </c>
      <c r="K1359" s="450"/>
    </row>
    <row r="1360" spans="1:11" x14ac:dyDescent="0.25">
      <c r="A1360" s="103">
        <f>IF('Jeunes Plants'!A991&lt;&gt;"",'Jeunes Plants'!A991,"")</f>
        <v>13267</v>
      </c>
      <c r="B1360" s="103" t="str">
        <f>IF('Jeunes Plants'!L991&lt;&gt;"",'Jeunes Plants'!L991,"")</f>
        <v>S4</v>
      </c>
      <c r="C1360" s="107" t="str">
        <f>IF('Jeunes Plants'!B991&lt;&gt;"",'Jeunes Plants'!B991,"")</f>
        <v>NEPETA</v>
      </c>
      <c r="D1360" s="107" t="str">
        <f>IF('Jeunes Plants'!C991&lt;&gt;"",'Jeunes Plants'!C991,"")</f>
        <v>Nervosa</v>
      </c>
      <c r="E1360" s="103">
        <f>IF('Jeunes Plants'!H991&lt;&gt;"",'Jeunes Plants'!H991,"")</f>
        <v>8</v>
      </c>
      <c r="F1360" s="103" t="str">
        <f>IF('Jeunes Plants'!E991&lt;&gt;"",'Jeunes Plants'!E991,"")</f>
        <v>S</v>
      </c>
      <c r="G1360" s="103" t="str">
        <f>IF('Jeunes Plants'!N991&lt;&gt;"",'Jeunes Plants'!N991,"")</f>
        <v>M3</v>
      </c>
      <c r="H1360" s="103" t="str">
        <f>IF('Jeunes Plants'!I991&lt;&gt;"",'Jeunes Plants'!I991,"")</f>
        <v>A</v>
      </c>
      <c r="I1360" s="103" t="str">
        <f>IF('Jeunes Plants'!J991&lt;&gt;"",'Jeunes Plants'!J991,"")</f>
        <v/>
      </c>
      <c r="J1360" s="103">
        <f>IF($J$9=36,'Jeunes Plants'!U991,IF($J$9=37,'Jeunes Plants'!V991,IF($J$9=38,'Jeunes Plants'!W991,IF($J$9=39,'Jeunes Plants'!X991,IF($J$9=40,'Jeunes Plants'!Y991,IF($J$9=41,'Jeunes Plants'!Z991,IF($J$9=42,'Jeunes Plants'!AA991,IF($J$9=43,'Jeunes Plants'!AB991,IF($J$9=44,'Jeunes Plants'!AC991,IF($J$9=45,'Jeunes Plants'!AD991,IF($J$9=46,'Jeunes Plants'!AE991,IF($J$9=47,'Jeunes Plants'!AF991,IF($J$9=48,'Jeunes Plants'!AG991,IF($J$9=49,'Jeunes Plants'!AH991,IF($J$9=50,'Jeunes Plants'!AI991,IF($J$9=51,'Jeunes Plants'!AJ991,IF($J$9=52,'Jeunes Plants'!AK991,IF($J$9=1,'Jeunes Plants'!AL991,IF($J$9=2,'Jeunes Plants'!AM991,IF($J$9=3,'Jeunes Plants'!AN991,IF($J$9=4,'Jeunes Plants'!AO991,IF($J$9=5,'Jeunes Plants'!AP991,IF($J$9=6,'Jeunes Plants'!AQ991,IF($J$9=7,'Jeunes Plants'!AR991,IF($J$9=8,'Jeunes Plants'!AS991,IF($J$9=9,'Jeunes Plants'!AT991,IF($J$9=10,'Jeunes Plants'!AU991,IF($J$9=11,'Jeunes Plants'!AV991,IF($J$9=12,'Jeunes Plants'!AW991,IF($J$9=13,'Jeunes Plants'!AX991,IF($J$9=14,'Jeunes Plants'!AY991,IF($J$9=15,'Jeunes Plants'!AZ991,IF($J$9=16,'Jeunes Plants'!BA991,IF($J$9=17,'Jeunes Plants'!BB991,IF($J$9=18,'Jeunes Plants'!BC991,IF($J$9=19,'Jeunes Plants'!BD991,IF($J$9=20,'Jeunes Plants'!BE991,IF($J$9=21,'Jeunes Plants'!BF991,IF($J$9=22,'Jeunes Plants'!BG991,IF($J$9=23,'Jeunes Plants'!BH991,IF($J$9=24,'Jeunes Plants'!BI991,IF($J$9=25,'Jeunes Plants'!BJ991,IF($J$9=26,'Jeunes Plants'!BK991,IF($J$9=27,'Jeunes Plants'!BL991,IF($J$9=28,'Jeunes Plants'!BM991,IF($J$9=29,'Jeunes Plants'!BN991,IF($J$9=30,'Jeunes Plants'!BO991,IF($J$9=31,'Jeunes Plants'!BP991,IF($J$9=32,'Jeunes Plants'!BQ991,IF($J$9=33,'Jeunes Plants'!BR991,IF($J$9=34,'Jeunes Plants'!BS991,IF($J$9=35,'Jeunes Plants'!B12894,))))))))))))))))))))))))))))))))))))))))))))))))))))</f>
        <v>0</v>
      </c>
      <c r="K1360" s="103" t="str">
        <f>IF('Jeunes Plants'!R991=0,"","Erreur")</f>
        <v/>
      </c>
    </row>
    <row r="1361" spans="1:11" x14ac:dyDescent="0.25">
      <c r="A1361" s="450"/>
      <c r="B1361" s="450"/>
      <c r="C1361" s="451" t="s">
        <v>1946</v>
      </c>
      <c r="D1361" s="451"/>
      <c r="E1361" s="450"/>
      <c r="F1361" s="450"/>
      <c r="G1361" s="450"/>
      <c r="H1361" s="450"/>
      <c r="I1361" s="450"/>
      <c r="J1361" s="450">
        <f>SUBTOTAL(9,J1360:J1360)</f>
        <v>0</v>
      </c>
      <c r="K1361" s="450"/>
    </row>
    <row r="1362" spans="1:11" x14ac:dyDescent="0.25">
      <c r="A1362" s="103">
        <f>IF('Jeunes Plants'!A992&lt;&gt;"",'Jeunes Plants'!A992,"")</f>
        <v>10693</v>
      </c>
      <c r="B1362" s="103" t="str">
        <f>IF('Jeunes Plants'!L992&lt;&gt;"",'Jeunes Plants'!L992,"")</f>
        <v>S3B</v>
      </c>
      <c r="C1362" s="107" t="str">
        <f>IF('Jeunes Plants'!B992&lt;&gt;"",'Jeunes Plants'!B992,"")</f>
        <v>VERVEINE CITRONNELLE</v>
      </c>
      <c r="D1362" s="107" t="str">
        <f>IF('Jeunes Plants'!C992&lt;&gt;"",'Jeunes Plants'!C992,"")</f>
        <v>Aloysia citrodora</v>
      </c>
      <c r="E1362" s="103">
        <f>IF('Jeunes Plants'!H992&lt;&gt;"",'Jeunes Plants'!H992,"")</f>
        <v>5</v>
      </c>
      <c r="F1362" s="103" t="str">
        <f>IF('Jeunes Plants'!E992&lt;&gt;"",'Jeunes Plants'!E992,"")</f>
        <v>B</v>
      </c>
      <c r="G1362" s="103" t="str">
        <f>IF('Jeunes Plants'!N992&lt;&gt;"",'Jeunes Plants'!N992,"")</f>
        <v>M3</v>
      </c>
      <c r="H1362" s="103" t="str">
        <f>IF('Jeunes Plants'!I992&lt;&gt;"",'Jeunes Plants'!I992,"")</f>
        <v>A</v>
      </c>
      <c r="I1362" s="103" t="str">
        <f>IF('Jeunes Plants'!J992&lt;&gt;"",'Jeunes Plants'!J992,"")</f>
        <v/>
      </c>
      <c r="J1362" s="103">
        <f>IF($J$9=36,'Jeunes Plants'!U992,IF($J$9=37,'Jeunes Plants'!V992,IF($J$9=38,'Jeunes Plants'!W992,IF($J$9=39,'Jeunes Plants'!X992,IF($J$9=40,'Jeunes Plants'!Y992,IF($J$9=41,'Jeunes Plants'!Z992,IF($J$9=42,'Jeunes Plants'!AA992,IF($J$9=43,'Jeunes Plants'!AB992,IF($J$9=44,'Jeunes Plants'!AC992,IF($J$9=45,'Jeunes Plants'!AD992,IF($J$9=46,'Jeunes Plants'!AE992,IF($J$9=47,'Jeunes Plants'!AF992,IF($J$9=48,'Jeunes Plants'!AG992,IF($J$9=49,'Jeunes Plants'!AH992,IF($J$9=50,'Jeunes Plants'!AI992,IF($J$9=51,'Jeunes Plants'!AJ992,IF($J$9=52,'Jeunes Plants'!AK992,IF($J$9=1,'Jeunes Plants'!AL992,IF($J$9=2,'Jeunes Plants'!AM992,IF($J$9=3,'Jeunes Plants'!AN992,IF($J$9=4,'Jeunes Plants'!AO992,IF($J$9=5,'Jeunes Plants'!AP992,IF($J$9=6,'Jeunes Plants'!AQ992,IF($J$9=7,'Jeunes Plants'!AR992,IF($J$9=8,'Jeunes Plants'!AS992,IF($J$9=9,'Jeunes Plants'!AT992,IF($J$9=10,'Jeunes Plants'!AU992,IF($J$9=11,'Jeunes Plants'!AV992,IF($J$9=12,'Jeunes Plants'!AW992,IF($J$9=13,'Jeunes Plants'!AX992,IF($J$9=14,'Jeunes Plants'!AY992,IF($J$9=15,'Jeunes Plants'!AZ992,IF($J$9=16,'Jeunes Plants'!BA992,IF($J$9=17,'Jeunes Plants'!BB992,IF($J$9=18,'Jeunes Plants'!BC992,IF($J$9=19,'Jeunes Plants'!BD992,IF($J$9=20,'Jeunes Plants'!BE992,IF($J$9=21,'Jeunes Plants'!BF992,IF($J$9=22,'Jeunes Plants'!BG992,IF($J$9=23,'Jeunes Plants'!BH992,IF($J$9=24,'Jeunes Plants'!BI992,IF($J$9=25,'Jeunes Plants'!BJ992,IF($J$9=26,'Jeunes Plants'!BK992,IF($J$9=27,'Jeunes Plants'!BL992,IF($J$9=28,'Jeunes Plants'!BM992,IF($J$9=29,'Jeunes Plants'!BN992,IF($J$9=30,'Jeunes Plants'!BO992,IF($J$9=31,'Jeunes Plants'!BP992,IF($J$9=32,'Jeunes Plants'!BQ992,IF($J$9=33,'Jeunes Plants'!BR992,IF($J$9=34,'Jeunes Plants'!BS992,IF($J$9=35,'Jeunes Plants'!B12895,))))))))))))))))))))))))))))))))))))))))))))))))))))</f>
        <v>0</v>
      </c>
      <c r="K1362" s="103" t="str">
        <f>IF('Jeunes Plants'!R992=0,"","Erreur")</f>
        <v/>
      </c>
    </row>
    <row r="1363" spans="1:11" x14ac:dyDescent="0.25">
      <c r="A1363" s="450"/>
      <c r="B1363" s="450"/>
      <c r="C1363" s="451" t="s">
        <v>2035</v>
      </c>
      <c r="D1363" s="451"/>
      <c r="E1363" s="450"/>
      <c r="F1363" s="450"/>
      <c r="G1363" s="450"/>
      <c r="H1363" s="450"/>
      <c r="I1363" s="450"/>
      <c r="J1363" s="450">
        <f>SUBTOTAL(9,J1362:J1362)</f>
        <v>0</v>
      </c>
      <c r="K1363" s="450"/>
    </row>
    <row r="1364" spans="1:11" x14ac:dyDescent="0.25">
      <c r="A1364" s="103">
        <f>IF('Jeunes Plants'!A993&lt;&gt;"",'Jeunes Plants'!A993,"")</f>
        <v>26716</v>
      </c>
      <c r="B1364" s="103" t="str">
        <f>IF('Jeunes Plants'!L993&lt;&gt;"",'Jeunes Plants'!L993,"")</f>
        <v>D</v>
      </c>
      <c r="C1364" s="107" t="str">
        <f>IF('Jeunes Plants'!B993&lt;&gt;"",'Jeunes Plants'!B993,"")</f>
        <v>DÉPLIANT PLANTES ANTI-MOUSTIQUE</v>
      </c>
      <c r="D1364" s="107" t="str">
        <f>IF('Jeunes Plants'!C993&lt;&gt;"",'Jeunes Plants'!C993,"")</f>
        <v>ACHETÉ</v>
      </c>
      <c r="E1364" s="103" t="str">
        <f>IF('Jeunes Plants'!H993&lt;&gt;"",'Jeunes Plants'!H993,"")</f>
        <v xml:space="preserve"> </v>
      </c>
      <c r="F1364" s="103" t="str">
        <f>IF('Jeunes Plants'!E993&lt;&gt;"",'Jeunes Plants'!E993,"")</f>
        <v xml:space="preserve"> </v>
      </c>
      <c r="G1364" s="103" t="str">
        <f>IF('Jeunes Plants'!N993&lt;&gt;"",'Jeunes Plants'!N993,"")</f>
        <v xml:space="preserve"> </v>
      </c>
      <c r="H1364" s="103" t="str">
        <f>IF('Jeunes Plants'!I993&lt;&gt;"",'Jeunes Plants'!I993,"")</f>
        <v xml:space="preserve"> </v>
      </c>
      <c r="I1364" s="103" t="str">
        <f>IF('Jeunes Plants'!J993&lt;&gt;"",'Jeunes Plants'!J993,"")</f>
        <v xml:space="preserve"> </v>
      </c>
      <c r="J1364" s="103">
        <f>IF($J$9=36,'Jeunes Plants'!U993,IF($J$9=37,'Jeunes Plants'!V993,IF($J$9=38,'Jeunes Plants'!W993,IF($J$9=39,'Jeunes Plants'!X993,IF($J$9=40,'Jeunes Plants'!Y993,IF($J$9=41,'Jeunes Plants'!Z993,IF($J$9=42,'Jeunes Plants'!AA993,IF($J$9=43,'Jeunes Plants'!AB993,IF($J$9=44,'Jeunes Plants'!AC993,IF($J$9=45,'Jeunes Plants'!AD993,IF($J$9=46,'Jeunes Plants'!AE993,IF($J$9=47,'Jeunes Plants'!AF993,IF($J$9=48,'Jeunes Plants'!AG993,IF($J$9=49,'Jeunes Plants'!AH993,IF($J$9=50,'Jeunes Plants'!AI993,IF($J$9=51,'Jeunes Plants'!AJ993,IF($J$9=52,'Jeunes Plants'!AK993,IF($J$9=1,'Jeunes Plants'!AL993,IF($J$9=2,'Jeunes Plants'!AM993,IF($J$9=3,'Jeunes Plants'!AN993,IF($J$9=4,'Jeunes Plants'!AO993,IF($J$9=5,'Jeunes Plants'!AP993,IF($J$9=6,'Jeunes Plants'!AQ993,IF($J$9=7,'Jeunes Plants'!AR993,IF($J$9=8,'Jeunes Plants'!AS993,IF($J$9=9,'Jeunes Plants'!AT993,IF($J$9=10,'Jeunes Plants'!AU993,IF($J$9=11,'Jeunes Plants'!AV993,IF($J$9=12,'Jeunes Plants'!AW993,IF($J$9=13,'Jeunes Plants'!AX993,IF($J$9=14,'Jeunes Plants'!AY993,IF($J$9=15,'Jeunes Plants'!AZ993,IF($J$9=16,'Jeunes Plants'!BA993,IF($J$9=17,'Jeunes Plants'!BB993,IF($J$9=18,'Jeunes Plants'!BC993,IF($J$9=19,'Jeunes Plants'!BD993,IF($J$9=20,'Jeunes Plants'!BE993,IF($J$9=21,'Jeunes Plants'!BF993,IF($J$9=22,'Jeunes Plants'!BG993,IF($J$9=23,'Jeunes Plants'!BH993,IF($J$9=24,'Jeunes Plants'!BI993,IF($J$9=25,'Jeunes Plants'!BJ993,IF($J$9=26,'Jeunes Plants'!BK993,IF($J$9=27,'Jeunes Plants'!BL993,IF($J$9=28,'Jeunes Plants'!BM993,IF($J$9=29,'Jeunes Plants'!BN993,IF($J$9=30,'Jeunes Plants'!BO993,IF($J$9=31,'Jeunes Plants'!BP993,IF($J$9=32,'Jeunes Plants'!BQ993,IF($J$9=33,'Jeunes Plants'!BR993,IF($J$9=34,'Jeunes Plants'!BS993,IF($J$9=35,'Jeunes Plants'!B12896,))))))))))))))))))))))))))))))))))))))))))))))))))))</f>
        <v>0</v>
      </c>
      <c r="K1364" s="103" t="str">
        <f>IF('Jeunes Plants'!R993=0,"","Erreur")</f>
        <v/>
      </c>
    </row>
    <row r="1365" spans="1:11" x14ac:dyDescent="0.25">
      <c r="A1365" s="450"/>
      <c r="B1365" s="450"/>
      <c r="C1365" s="451" t="s">
        <v>2036</v>
      </c>
      <c r="D1365" s="451"/>
      <c r="E1365" s="450"/>
      <c r="F1365" s="450"/>
      <c r="G1365" s="450"/>
      <c r="H1365" s="450"/>
      <c r="I1365" s="450"/>
      <c r="J1365" s="450">
        <f>SUBTOTAL(9,J1364:J1364)</f>
        <v>0</v>
      </c>
      <c r="K1365" s="450"/>
    </row>
    <row r="1366" spans="1:11" x14ac:dyDescent="0.25">
      <c r="A1366" s="103">
        <f>IF('Jeunes Plants'!A994&lt;&gt;"",'Jeunes Plants'!A994,"")</f>
        <v>26717</v>
      </c>
      <c r="B1366" s="103" t="str">
        <f>IF('Jeunes Plants'!L994&lt;&gt;"",'Jeunes Plants'!L994,"")</f>
        <v>D</v>
      </c>
      <c r="C1366" s="107" t="str">
        <f>IF('Jeunes Plants'!B994&lt;&gt;"",'Jeunes Plants'!B994,"")</f>
        <v>AFFICHE PLANTES ANTI-MOUSTIQUE</v>
      </c>
      <c r="D1366" s="107" t="str">
        <f>IF('Jeunes Plants'!C994&lt;&gt;"",'Jeunes Plants'!C994,"")</f>
        <v>ACHETÉ</v>
      </c>
      <c r="E1366" s="103" t="str">
        <f>IF('Jeunes Plants'!H994&lt;&gt;"",'Jeunes Plants'!H994,"")</f>
        <v xml:space="preserve"> </v>
      </c>
      <c r="F1366" s="103" t="str">
        <f>IF('Jeunes Plants'!E994&lt;&gt;"",'Jeunes Plants'!E994,"")</f>
        <v xml:space="preserve"> </v>
      </c>
      <c r="G1366" s="103" t="str">
        <f>IF('Jeunes Plants'!N994&lt;&gt;"",'Jeunes Plants'!N994,"")</f>
        <v xml:space="preserve"> </v>
      </c>
      <c r="H1366" s="103" t="str">
        <f>IF('Jeunes Plants'!I994&lt;&gt;"",'Jeunes Plants'!I994,"")</f>
        <v xml:space="preserve"> </v>
      </c>
      <c r="I1366" s="103" t="str">
        <f>IF('Jeunes Plants'!J994&lt;&gt;"",'Jeunes Plants'!J994,"")</f>
        <v xml:space="preserve"> </v>
      </c>
      <c r="J1366" s="103">
        <f>IF($J$9=36,'Jeunes Plants'!U994,IF($J$9=37,'Jeunes Plants'!V994,IF($J$9=38,'Jeunes Plants'!W994,IF($J$9=39,'Jeunes Plants'!X994,IF($J$9=40,'Jeunes Plants'!Y994,IF($J$9=41,'Jeunes Plants'!Z994,IF($J$9=42,'Jeunes Plants'!AA994,IF($J$9=43,'Jeunes Plants'!AB994,IF($J$9=44,'Jeunes Plants'!AC994,IF($J$9=45,'Jeunes Plants'!AD994,IF($J$9=46,'Jeunes Plants'!AE994,IF($J$9=47,'Jeunes Plants'!AF994,IF($J$9=48,'Jeunes Plants'!AG994,IF($J$9=49,'Jeunes Plants'!AH994,IF($J$9=50,'Jeunes Plants'!AI994,IF($J$9=51,'Jeunes Plants'!AJ994,IF($J$9=52,'Jeunes Plants'!AK994,IF($J$9=1,'Jeunes Plants'!AL994,IF($J$9=2,'Jeunes Plants'!AM994,IF($J$9=3,'Jeunes Plants'!AN994,IF($J$9=4,'Jeunes Plants'!AO994,IF($J$9=5,'Jeunes Plants'!AP994,IF($J$9=6,'Jeunes Plants'!AQ994,IF($J$9=7,'Jeunes Plants'!AR994,IF($J$9=8,'Jeunes Plants'!AS994,IF($J$9=9,'Jeunes Plants'!AT994,IF($J$9=10,'Jeunes Plants'!AU994,IF($J$9=11,'Jeunes Plants'!AV994,IF($J$9=12,'Jeunes Plants'!AW994,IF($J$9=13,'Jeunes Plants'!AX994,IF($J$9=14,'Jeunes Plants'!AY994,IF($J$9=15,'Jeunes Plants'!AZ994,IF($J$9=16,'Jeunes Plants'!BA994,IF($J$9=17,'Jeunes Plants'!BB994,IF($J$9=18,'Jeunes Plants'!BC994,IF($J$9=19,'Jeunes Plants'!BD994,IF($J$9=20,'Jeunes Plants'!BE994,IF($J$9=21,'Jeunes Plants'!BF994,IF($J$9=22,'Jeunes Plants'!BG994,IF($J$9=23,'Jeunes Plants'!BH994,IF($J$9=24,'Jeunes Plants'!BI994,IF($J$9=25,'Jeunes Plants'!BJ994,IF($J$9=26,'Jeunes Plants'!BK994,IF($J$9=27,'Jeunes Plants'!BL994,IF($J$9=28,'Jeunes Plants'!BM994,IF($J$9=29,'Jeunes Plants'!BN994,IF($J$9=30,'Jeunes Plants'!BO994,IF($J$9=31,'Jeunes Plants'!BP994,IF($J$9=32,'Jeunes Plants'!BQ994,IF($J$9=33,'Jeunes Plants'!BR994,IF($J$9=34,'Jeunes Plants'!BS994,IF($J$9=35,'Jeunes Plants'!B12897,))))))))))))))))))))))))))))))))))))))))))))))))))))</f>
        <v>0</v>
      </c>
      <c r="K1366" s="103" t="str">
        <f>IF('Jeunes Plants'!R994=0,"","Erreur")</f>
        <v/>
      </c>
    </row>
    <row r="1367" spans="1:11" x14ac:dyDescent="0.25">
      <c r="A1367" s="450"/>
      <c r="B1367" s="450"/>
      <c r="C1367" s="451" t="s">
        <v>2037</v>
      </c>
      <c r="D1367" s="451"/>
      <c r="E1367" s="450"/>
      <c r="F1367" s="450"/>
      <c r="G1367" s="450"/>
      <c r="H1367" s="450"/>
      <c r="I1367" s="450"/>
      <c r="J1367" s="450">
        <f>SUBTOTAL(9,J1366:J1366)</f>
        <v>0</v>
      </c>
      <c r="K1367" s="450"/>
    </row>
    <row r="1368" spans="1:11" x14ac:dyDescent="0.25">
      <c r="A1368" s="452"/>
      <c r="B1368" s="452"/>
      <c r="C1368" s="453" t="s">
        <v>2038</v>
      </c>
      <c r="D1368" s="453"/>
      <c r="E1368" s="452"/>
      <c r="F1368" s="452"/>
      <c r="G1368" s="452"/>
      <c r="H1368" s="452"/>
      <c r="I1368" s="452"/>
      <c r="J1368" s="452">
        <f>SUBTOTAL(9,J1350:J1363)</f>
        <v>0</v>
      </c>
      <c r="K1368" s="452"/>
    </row>
    <row r="1369" spans="1:11" x14ac:dyDescent="0.25">
      <c r="A1369" s="103" t="str">
        <f>IF('Jeunes Plants'!A995&lt;&gt;"",'Jeunes Plants'!A995,"")</f>
        <v/>
      </c>
      <c r="B1369" s="103" t="str">
        <f>IF('Jeunes Plants'!L995&lt;&gt;"",'Jeunes Plants'!L995,"")</f>
        <v>G</v>
      </c>
      <c r="C1369" s="107" t="str">
        <f>IF('Jeunes Plants'!B995&lt;&gt;"",'Jeunes Plants'!B995,"")</f>
        <v>PLANTES UTILES AU JARDIN</v>
      </c>
      <c r="D1369" s="107" t="str">
        <f>IF('Jeunes Plants'!C995&lt;&gt;"",'Jeunes Plants'!C995,"")</f>
        <v/>
      </c>
      <c r="E1369" s="103" t="str">
        <f>IF('Jeunes Plants'!H995&lt;&gt;"",'Jeunes Plants'!H995,"")</f>
        <v/>
      </c>
      <c r="F1369" s="103" t="str">
        <f>IF('Jeunes Plants'!E995&lt;&gt;"",'Jeunes Plants'!E995,"")</f>
        <v/>
      </c>
      <c r="G1369" s="103" t="str">
        <f>IF('Jeunes Plants'!N995&lt;&gt;"",'Jeunes Plants'!N995,"")</f>
        <v/>
      </c>
      <c r="H1369" s="103" t="str">
        <f>IF('Jeunes Plants'!I995&lt;&gt;"",'Jeunes Plants'!I995,"")</f>
        <v/>
      </c>
      <c r="I1369" s="103" t="str">
        <f>IF('Jeunes Plants'!J995&lt;&gt;"",'Jeunes Plants'!J995,"")</f>
        <v/>
      </c>
      <c r="J1369" s="103">
        <f>IF($J$9=36,'Jeunes Plants'!U995,IF($J$9=37,'Jeunes Plants'!V995,IF($J$9=38,'Jeunes Plants'!W995,IF($J$9=39,'Jeunes Plants'!X995,IF($J$9=40,'Jeunes Plants'!Y995,IF($J$9=41,'Jeunes Plants'!Z995,IF($J$9=42,'Jeunes Plants'!AA995,IF($J$9=43,'Jeunes Plants'!AB995,IF($J$9=44,'Jeunes Plants'!AC995,IF($J$9=45,'Jeunes Plants'!AD995,IF($J$9=46,'Jeunes Plants'!AE995,IF($J$9=47,'Jeunes Plants'!AF995,IF($J$9=48,'Jeunes Plants'!AG995,IF($J$9=49,'Jeunes Plants'!AH995,IF($J$9=50,'Jeunes Plants'!AI995,IF($J$9=51,'Jeunes Plants'!AJ995,IF($J$9=52,'Jeunes Plants'!AK995,IF($J$9=1,'Jeunes Plants'!AL995,IF($J$9=2,'Jeunes Plants'!AM995,IF($J$9=3,'Jeunes Plants'!AN995,IF($J$9=4,'Jeunes Plants'!AO995,IF($J$9=5,'Jeunes Plants'!AP995,IF($J$9=6,'Jeunes Plants'!AQ995,IF($J$9=7,'Jeunes Plants'!AR995,IF($J$9=8,'Jeunes Plants'!AS995,IF($J$9=9,'Jeunes Plants'!AT995,IF($J$9=10,'Jeunes Plants'!AU995,IF($J$9=11,'Jeunes Plants'!AV995,IF($J$9=12,'Jeunes Plants'!AW995,IF($J$9=13,'Jeunes Plants'!AX995,IF($J$9=14,'Jeunes Plants'!AY995,IF($J$9=15,'Jeunes Plants'!AZ995,IF($J$9=16,'Jeunes Plants'!BA995,IF($J$9=17,'Jeunes Plants'!BB995,IF($J$9=18,'Jeunes Plants'!BC995,IF($J$9=19,'Jeunes Plants'!BD995,IF($J$9=20,'Jeunes Plants'!BE995,IF($J$9=21,'Jeunes Plants'!BF995,IF($J$9=22,'Jeunes Plants'!BG995,IF($J$9=23,'Jeunes Plants'!BH995,IF($J$9=24,'Jeunes Plants'!BI995,IF($J$9=25,'Jeunes Plants'!BJ995,IF($J$9=26,'Jeunes Plants'!BK995,IF($J$9=27,'Jeunes Plants'!BL995,IF($J$9=28,'Jeunes Plants'!BM995,IF($J$9=29,'Jeunes Plants'!BN995,IF($J$9=30,'Jeunes Plants'!BO995,IF($J$9=31,'Jeunes Plants'!BP995,IF($J$9=32,'Jeunes Plants'!BQ995,IF($J$9=33,'Jeunes Plants'!BR995,IF($J$9=34,'Jeunes Plants'!BS995,IF($J$9=35,'Jeunes Plants'!B12898,))))))))))))))))))))))))))))))))))))))))))))))))))))</f>
        <v>0</v>
      </c>
      <c r="K1369" s="103" t="str">
        <f>IF('Jeunes Plants'!R995=0,"","Erreur")</f>
        <v/>
      </c>
    </row>
    <row r="1370" spans="1:11" x14ac:dyDescent="0.25">
      <c r="A1370" s="103">
        <f>IF('Jeunes Plants'!A996&lt;&gt;"",'Jeunes Plants'!A996,"")</f>
        <v>22856</v>
      </c>
      <c r="B1370" s="103" t="str">
        <f>IF('Jeunes Plants'!L996&lt;&gt;"",'Jeunes Plants'!L996,"")</f>
        <v>S4</v>
      </c>
      <c r="C1370" s="107" t="str">
        <f>IF('Jeunes Plants'!B996&lt;&gt;"",'Jeunes Plants'!B996,"")</f>
        <v>ANETH</v>
      </c>
      <c r="D1370" s="107" t="str">
        <f>IF('Jeunes Plants'!C996&lt;&gt;"",'Jeunes Plants'!C996,"")</f>
        <v>Tedik</v>
      </c>
      <c r="E1370" s="103">
        <f>IF('Jeunes Plants'!H996&lt;&gt;"",'Jeunes Plants'!H996,"")</f>
        <v>5</v>
      </c>
      <c r="F1370" s="103" t="str">
        <f>IF('Jeunes Plants'!E996&lt;&gt;"",'Jeunes Plants'!E996,"")</f>
        <v>S</v>
      </c>
      <c r="G1370" s="103" t="str">
        <f>IF('Jeunes Plants'!N996&lt;&gt;"",'Jeunes Plants'!N996,"")</f>
        <v>M3</v>
      </c>
      <c r="H1370" s="103" t="str">
        <f>IF('Jeunes Plants'!I996&lt;&gt;"",'Jeunes Plants'!I996,"")</f>
        <v>C</v>
      </c>
      <c r="I1370" s="103" t="str">
        <f>IF('Jeunes Plants'!J996&lt;&gt;"",'Jeunes Plants'!J996,"")</f>
        <v/>
      </c>
      <c r="J1370" s="103">
        <f>IF($J$9=36,'Jeunes Plants'!U996,IF($J$9=37,'Jeunes Plants'!V996,IF($J$9=38,'Jeunes Plants'!W996,IF($J$9=39,'Jeunes Plants'!X996,IF($J$9=40,'Jeunes Plants'!Y996,IF($J$9=41,'Jeunes Plants'!Z996,IF($J$9=42,'Jeunes Plants'!AA996,IF($J$9=43,'Jeunes Plants'!AB996,IF($J$9=44,'Jeunes Plants'!AC996,IF($J$9=45,'Jeunes Plants'!AD996,IF($J$9=46,'Jeunes Plants'!AE996,IF($J$9=47,'Jeunes Plants'!AF996,IF($J$9=48,'Jeunes Plants'!AG996,IF($J$9=49,'Jeunes Plants'!AH996,IF($J$9=50,'Jeunes Plants'!AI996,IF($J$9=51,'Jeunes Plants'!AJ996,IF($J$9=52,'Jeunes Plants'!AK996,IF($J$9=1,'Jeunes Plants'!AL996,IF($J$9=2,'Jeunes Plants'!AM996,IF($J$9=3,'Jeunes Plants'!AN996,IF($J$9=4,'Jeunes Plants'!AO996,IF($J$9=5,'Jeunes Plants'!AP996,IF($J$9=6,'Jeunes Plants'!AQ996,IF($J$9=7,'Jeunes Plants'!AR996,IF($J$9=8,'Jeunes Plants'!AS996,IF($J$9=9,'Jeunes Plants'!AT996,IF($J$9=10,'Jeunes Plants'!AU996,IF($J$9=11,'Jeunes Plants'!AV996,IF($J$9=12,'Jeunes Plants'!AW996,IF($J$9=13,'Jeunes Plants'!AX996,IF($J$9=14,'Jeunes Plants'!AY996,IF($J$9=15,'Jeunes Plants'!AZ996,IF($J$9=16,'Jeunes Plants'!BA996,IF($J$9=17,'Jeunes Plants'!BB996,IF($J$9=18,'Jeunes Plants'!BC996,IF($J$9=19,'Jeunes Plants'!BD996,IF($J$9=20,'Jeunes Plants'!BE996,IF($J$9=21,'Jeunes Plants'!BF996,IF($J$9=22,'Jeunes Plants'!BG996,IF($J$9=23,'Jeunes Plants'!BH996,IF($J$9=24,'Jeunes Plants'!BI996,IF($J$9=25,'Jeunes Plants'!BJ996,IF($J$9=26,'Jeunes Plants'!BK996,IF($J$9=27,'Jeunes Plants'!BL996,IF($J$9=28,'Jeunes Plants'!BM996,IF($J$9=29,'Jeunes Plants'!BN996,IF($J$9=30,'Jeunes Plants'!BO996,IF($J$9=31,'Jeunes Plants'!BP996,IF($J$9=32,'Jeunes Plants'!BQ996,IF($J$9=33,'Jeunes Plants'!BR996,IF($J$9=34,'Jeunes Plants'!BS996,IF($J$9=35,'Jeunes Plants'!B12899,))))))))))))))))))))))))))))))))))))))))))))))))))))</f>
        <v>0</v>
      </c>
      <c r="K1370" s="103" t="str">
        <f>IF('Jeunes Plants'!R996=0,"","Erreur")</f>
        <v/>
      </c>
    </row>
    <row r="1371" spans="1:11" x14ac:dyDescent="0.25">
      <c r="A1371" s="450"/>
      <c r="B1371" s="450"/>
      <c r="C1371" s="451" t="s">
        <v>2039</v>
      </c>
      <c r="D1371" s="451"/>
      <c r="E1371" s="450"/>
      <c r="F1371" s="450"/>
      <c r="G1371" s="450"/>
      <c r="H1371" s="450"/>
      <c r="I1371" s="450"/>
      <c r="J1371" s="450">
        <f>SUBTOTAL(9,J1368:J1370)</f>
        <v>0</v>
      </c>
      <c r="K1371" s="450"/>
    </row>
    <row r="1372" spans="1:11" x14ac:dyDescent="0.25">
      <c r="A1372" s="103">
        <f>IF('Jeunes Plants'!A997&lt;&gt;"",'Jeunes Plants'!A997,"")</f>
        <v>12837</v>
      </c>
      <c r="B1372" s="103" t="str">
        <f>IF('Jeunes Plants'!L997&lt;&gt;"",'Jeunes Plants'!L997,"")</f>
        <v>S4</v>
      </c>
      <c r="C1372" s="107" t="str">
        <f>IF('Jeunes Plants'!B997&lt;&gt;"",'Jeunes Plants'!B997,"")</f>
        <v>BOURRACHE</v>
      </c>
      <c r="D1372" s="107" t="str">
        <f>IF('Jeunes Plants'!C997&lt;&gt;"",'Jeunes Plants'!C997,"")</f>
        <v>Officinale</v>
      </c>
      <c r="E1372" s="103">
        <f>IF('Jeunes Plants'!H997&lt;&gt;"",'Jeunes Plants'!H997,"")</f>
        <v>5</v>
      </c>
      <c r="F1372" s="103" t="str">
        <f>IF('Jeunes Plants'!E997&lt;&gt;"",'Jeunes Plants'!E997,"")</f>
        <v>S</v>
      </c>
      <c r="G1372" s="103" t="str">
        <f>IF('Jeunes Plants'!N997&lt;&gt;"",'Jeunes Plants'!N997,"")</f>
        <v>M3</v>
      </c>
      <c r="H1372" s="103" t="str">
        <f>IF('Jeunes Plants'!I997&lt;&gt;"",'Jeunes Plants'!I997,"")</f>
        <v>C</v>
      </c>
      <c r="I1372" s="103" t="str">
        <f>IF('Jeunes Plants'!J997&lt;&gt;"",'Jeunes Plants'!J997,"")</f>
        <v/>
      </c>
      <c r="J1372" s="103">
        <f>IF($J$9=36,'Jeunes Plants'!U997,IF($J$9=37,'Jeunes Plants'!V997,IF($J$9=38,'Jeunes Plants'!W997,IF($J$9=39,'Jeunes Plants'!X997,IF($J$9=40,'Jeunes Plants'!Y997,IF($J$9=41,'Jeunes Plants'!Z997,IF($J$9=42,'Jeunes Plants'!AA997,IF($J$9=43,'Jeunes Plants'!AB997,IF($J$9=44,'Jeunes Plants'!AC997,IF($J$9=45,'Jeunes Plants'!AD997,IF($J$9=46,'Jeunes Plants'!AE997,IF($J$9=47,'Jeunes Plants'!AF997,IF($J$9=48,'Jeunes Plants'!AG997,IF($J$9=49,'Jeunes Plants'!AH997,IF($J$9=50,'Jeunes Plants'!AI997,IF($J$9=51,'Jeunes Plants'!AJ997,IF($J$9=52,'Jeunes Plants'!AK997,IF($J$9=1,'Jeunes Plants'!AL997,IF($J$9=2,'Jeunes Plants'!AM997,IF($J$9=3,'Jeunes Plants'!AN997,IF($J$9=4,'Jeunes Plants'!AO997,IF($J$9=5,'Jeunes Plants'!AP997,IF($J$9=6,'Jeunes Plants'!AQ997,IF($J$9=7,'Jeunes Plants'!AR997,IF($J$9=8,'Jeunes Plants'!AS997,IF($J$9=9,'Jeunes Plants'!AT997,IF($J$9=10,'Jeunes Plants'!AU997,IF($J$9=11,'Jeunes Plants'!AV997,IF($J$9=12,'Jeunes Plants'!AW997,IF($J$9=13,'Jeunes Plants'!AX997,IF($J$9=14,'Jeunes Plants'!AY997,IF($J$9=15,'Jeunes Plants'!AZ997,IF($J$9=16,'Jeunes Plants'!BA997,IF($J$9=17,'Jeunes Plants'!BB997,IF($J$9=18,'Jeunes Plants'!BC997,IF($J$9=19,'Jeunes Plants'!BD997,IF($J$9=20,'Jeunes Plants'!BE997,IF($J$9=21,'Jeunes Plants'!BF997,IF($J$9=22,'Jeunes Plants'!BG997,IF($J$9=23,'Jeunes Plants'!BH997,IF($J$9=24,'Jeunes Plants'!BI997,IF($J$9=25,'Jeunes Plants'!BJ997,IF($J$9=26,'Jeunes Plants'!BK997,IF($J$9=27,'Jeunes Plants'!BL997,IF($J$9=28,'Jeunes Plants'!BM997,IF($J$9=29,'Jeunes Plants'!BN997,IF($J$9=30,'Jeunes Plants'!BO997,IF($J$9=31,'Jeunes Plants'!BP997,IF($J$9=32,'Jeunes Plants'!BQ997,IF($J$9=33,'Jeunes Plants'!BR997,IF($J$9=34,'Jeunes Plants'!BS997,IF($J$9=35,'Jeunes Plants'!B12900,))))))))))))))))))))))))))))))))))))))))))))))))))))</f>
        <v>0</v>
      </c>
      <c r="K1372" s="103" t="str">
        <f>IF('Jeunes Plants'!R997=0,"","Erreur")</f>
        <v/>
      </c>
    </row>
    <row r="1373" spans="1:11" x14ac:dyDescent="0.25">
      <c r="A1373" s="450"/>
      <c r="B1373" s="450"/>
      <c r="C1373" s="451" t="s">
        <v>2040</v>
      </c>
      <c r="D1373" s="451"/>
      <c r="E1373" s="450"/>
      <c r="F1373" s="450"/>
      <c r="G1373" s="450"/>
      <c r="H1373" s="450"/>
      <c r="I1373" s="450"/>
      <c r="J1373" s="450">
        <f>SUBTOTAL(9,J1372:J1372)</f>
        <v>0</v>
      </c>
      <c r="K1373" s="450"/>
    </row>
    <row r="1374" spans="1:11" x14ac:dyDescent="0.25">
      <c r="A1374" s="103">
        <f>IF('Jeunes Plants'!A998&lt;&gt;"",'Jeunes Plants'!A998,"")</f>
        <v>13279</v>
      </c>
      <c r="B1374" s="103" t="str">
        <f>IF('Jeunes Plants'!L998&lt;&gt;"",'Jeunes Plants'!L998,"")</f>
        <v>S4</v>
      </c>
      <c r="C1374" s="107" t="str">
        <f>IF('Jeunes Plants'!B998&lt;&gt;"",'Jeunes Plants'!B998,"")</f>
        <v>PETITE CAMOMILLE</v>
      </c>
      <c r="D1374" s="107" t="str">
        <f>IF('Jeunes Plants'!C998&lt;&gt;"",'Jeunes Plants'!C998,"")</f>
        <v>Matricaria Recutita</v>
      </c>
      <c r="E1374" s="103">
        <f>IF('Jeunes Plants'!H998&lt;&gt;"",'Jeunes Plants'!H998,"")</f>
        <v>6</v>
      </c>
      <c r="F1374" s="103" t="str">
        <f>IF('Jeunes Plants'!E998&lt;&gt;"",'Jeunes Plants'!E998,"")</f>
        <v>S</v>
      </c>
      <c r="G1374" s="103" t="str">
        <f>IF('Jeunes Plants'!N998&lt;&gt;"",'Jeunes Plants'!N998,"")</f>
        <v>M3</v>
      </c>
      <c r="H1374" s="103" t="str">
        <f>IF('Jeunes Plants'!I998&lt;&gt;"",'Jeunes Plants'!I998,"")</f>
        <v>B</v>
      </c>
      <c r="I1374" s="103" t="str">
        <f>IF('Jeunes Plants'!J998&lt;&gt;"",'Jeunes Plants'!J998,"")</f>
        <v/>
      </c>
      <c r="J1374" s="103">
        <f>IF($J$9=36,'Jeunes Plants'!U998,IF($J$9=37,'Jeunes Plants'!V998,IF($J$9=38,'Jeunes Plants'!W998,IF($J$9=39,'Jeunes Plants'!X998,IF($J$9=40,'Jeunes Plants'!Y998,IF($J$9=41,'Jeunes Plants'!Z998,IF($J$9=42,'Jeunes Plants'!AA998,IF($J$9=43,'Jeunes Plants'!AB998,IF($J$9=44,'Jeunes Plants'!AC998,IF($J$9=45,'Jeunes Plants'!AD998,IF($J$9=46,'Jeunes Plants'!AE998,IF($J$9=47,'Jeunes Plants'!AF998,IF($J$9=48,'Jeunes Plants'!AG998,IF($J$9=49,'Jeunes Plants'!AH998,IF($J$9=50,'Jeunes Plants'!AI998,IF($J$9=51,'Jeunes Plants'!AJ998,IF($J$9=52,'Jeunes Plants'!AK998,IF($J$9=1,'Jeunes Plants'!AL998,IF($J$9=2,'Jeunes Plants'!AM998,IF($J$9=3,'Jeunes Plants'!AN998,IF($J$9=4,'Jeunes Plants'!AO998,IF($J$9=5,'Jeunes Plants'!AP998,IF($J$9=6,'Jeunes Plants'!AQ998,IF($J$9=7,'Jeunes Plants'!AR998,IF($J$9=8,'Jeunes Plants'!AS998,IF($J$9=9,'Jeunes Plants'!AT998,IF($J$9=10,'Jeunes Plants'!AU998,IF($J$9=11,'Jeunes Plants'!AV998,IF($J$9=12,'Jeunes Plants'!AW998,IF($J$9=13,'Jeunes Plants'!AX998,IF($J$9=14,'Jeunes Plants'!AY998,IF($J$9=15,'Jeunes Plants'!AZ998,IF($J$9=16,'Jeunes Plants'!BA998,IF($J$9=17,'Jeunes Plants'!BB998,IF($J$9=18,'Jeunes Plants'!BC998,IF($J$9=19,'Jeunes Plants'!BD998,IF($J$9=20,'Jeunes Plants'!BE998,IF($J$9=21,'Jeunes Plants'!BF998,IF($J$9=22,'Jeunes Plants'!BG998,IF($J$9=23,'Jeunes Plants'!BH998,IF($J$9=24,'Jeunes Plants'!BI998,IF($J$9=25,'Jeunes Plants'!BJ998,IF($J$9=26,'Jeunes Plants'!BK998,IF($J$9=27,'Jeunes Plants'!BL998,IF($J$9=28,'Jeunes Plants'!BM998,IF($J$9=29,'Jeunes Plants'!BN998,IF($J$9=30,'Jeunes Plants'!BO998,IF($J$9=31,'Jeunes Plants'!BP998,IF($J$9=32,'Jeunes Plants'!BQ998,IF($J$9=33,'Jeunes Plants'!BR998,IF($J$9=34,'Jeunes Plants'!BS998,IF($J$9=35,'Jeunes Plants'!B12901,))))))))))))))))))))))))))))))))))))))))))))))))))))</f>
        <v>0</v>
      </c>
      <c r="K1374" s="103" t="str">
        <f>IF('Jeunes Plants'!R998=0,"","Erreur")</f>
        <v/>
      </c>
    </row>
    <row r="1375" spans="1:11" x14ac:dyDescent="0.25">
      <c r="A1375" s="450"/>
      <c r="B1375" s="450"/>
      <c r="C1375" s="451" t="s">
        <v>2022</v>
      </c>
      <c r="D1375" s="451"/>
      <c r="E1375" s="450"/>
      <c r="F1375" s="450"/>
      <c r="G1375" s="450"/>
      <c r="H1375" s="450"/>
      <c r="I1375" s="450"/>
      <c r="J1375" s="450">
        <f>SUBTOTAL(9,J1374:J1374)</f>
        <v>0</v>
      </c>
      <c r="K1375" s="450"/>
    </row>
    <row r="1376" spans="1:11" x14ac:dyDescent="0.25">
      <c r="A1376" s="103">
        <f>IF('Jeunes Plants'!A999&lt;&gt;"",'Jeunes Plants'!A999,"")</f>
        <v>25157</v>
      </c>
      <c r="B1376" s="103" t="str">
        <f>IF('Jeunes Plants'!L999&lt;&gt;"",'Jeunes Plants'!L999,"")</f>
        <v>S4</v>
      </c>
      <c r="C1376" s="107" t="str">
        <f>IF('Jeunes Plants'!B999&lt;&gt;"",'Jeunes Plants'!B999,"")</f>
        <v>CAPUCINE</v>
      </c>
      <c r="D1376" s="107" t="str">
        <f>IF('Jeunes Plants'!C999&lt;&gt;"",'Jeunes Plants'!C999,"")</f>
        <v>Baby Orange</v>
      </c>
      <c r="E1376" s="103">
        <f>IF('Jeunes Plants'!H999&lt;&gt;"",'Jeunes Plants'!H999,"")</f>
        <v>4</v>
      </c>
      <c r="F1376" s="103" t="str">
        <f>IF('Jeunes Plants'!E999&lt;&gt;"",'Jeunes Plants'!E999,"")</f>
        <v>S</v>
      </c>
      <c r="G1376" s="103" t="str">
        <f>IF('Jeunes Plants'!N999&lt;&gt;"",'Jeunes Plants'!N999,"")</f>
        <v>M3</v>
      </c>
      <c r="H1376" s="103" t="str">
        <f>IF('Jeunes Plants'!I999&lt;&gt;"",'Jeunes Plants'!I999,"")</f>
        <v>A</v>
      </c>
      <c r="I1376" s="103" t="str">
        <f>IF('Jeunes Plants'!J999&lt;&gt;"",'Jeunes Plants'!J999,"")</f>
        <v/>
      </c>
      <c r="J1376" s="103">
        <f>IF($J$9=36,'Jeunes Plants'!U999,IF($J$9=37,'Jeunes Plants'!V999,IF($J$9=38,'Jeunes Plants'!W999,IF($J$9=39,'Jeunes Plants'!X999,IF($J$9=40,'Jeunes Plants'!Y999,IF($J$9=41,'Jeunes Plants'!Z999,IF($J$9=42,'Jeunes Plants'!AA999,IF($J$9=43,'Jeunes Plants'!AB999,IF($J$9=44,'Jeunes Plants'!AC999,IF($J$9=45,'Jeunes Plants'!AD999,IF($J$9=46,'Jeunes Plants'!AE999,IF($J$9=47,'Jeunes Plants'!AF999,IF($J$9=48,'Jeunes Plants'!AG999,IF($J$9=49,'Jeunes Plants'!AH999,IF($J$9=50,'Jeunes Plants'!AI999,IF($J$9=51,'Jeunes Plants'!AJ999,IF($J$9=52,'Jeunes Plants'!AK999,IF($J$9=1,'Jeunes Plants'!AL999,IF($J$9=2,'Jeunes Plants'!AM999,IF($J$9=3,'Jeunes Plants'!AN999,IF($J$9=4,'Jeunes Plants'!AO999,IF($J$9=5,'Jeunes Plants'!AP999,IF($J$9=6,'Jeunes Plants'!AQ999,IF($J$9=7,'Jeunes Plants'!AR999,IF($J$9=8,'Jeunes Plants'!AS999,IF($J$9=9,'Jeunes Plants'!AT999,IF($J$9=10,'Jeunes Plants'!AU999,IF($J$9=11,'Jeunes Plants'!AV999,IF($J$9=12,'Jeunes Plants'!AW999,IF($J$9=13,'Jeunes Plants'!AX999,IF($J$9=14,'Jeunes Plants'!AY999,IF($J$9=15,'Jeunes Plants'!AZ999,IF($J$9=16,'Jeunes Plants'!BA999,IF($J$9=17,'Jeunes Plants'!BB999,IF($J$9=18,'Jeunes Plants'!BC999,IF($J$9=19,'Jeunes Plants'!BD999,IF($J$9=20,'Jeunes Plants'!BE999,IF($J$9=21,'Jeunes Plants'!BF999,IF($J$9=22,'Jeunes Plants'!BG999,IF($J$9=23,'Jeunes Plants'!BH999,IF($J$9=24,'Jeunes Plants'!BI999,IF($J$9=25,'Jeunes Plants'!BJ999,IF($J$9=26,'Jeunes Plants'!BK999,IF($J$9=27,'Jeunes Plants'!BL999,IF($J$9=28,'Jeunes Plants'!BM999,IF($J$9=29,'Jeunes Plants'!BN999,IF($J$9=30,'Jeunes Plants'!BO999,IF($J$9=31,'Jeunes Plants'!BP999,IF($J$9=32,'Jeunes Plants'!BQ999,IF($J$9=33,'Jeunes Plants'!BR999,IF($J$9=34,'Jeunes Plants'!BS999,IF($J$9=35,'Jeunes Plants'!B12902,))))))))))))))))))))))))))))))))))))))))))))))))))))</f>
        <v>0</v>
      </c>
      <c r="K1376" s="103" t="str">
        <f>IF('Jeunes Plants'!R999=0,"","Erreur")</f>
        <v/>
      </c>
    </row>
    <row r="1377" spans="1:11" x14ac:dyDescent="0.25">
      <c r="A1377" s="450"/>
      <c r="B1377" s="450"/>
      <c r="C1377" s="451" t="s">
        <v>1841</v>
      </c>
      <c r="D1377" s="451"/>
      <c r="E1377" s="450"/>
      <c r="F1377" s="450"/>
      <c r="G1377" s="450"/>
      <c r="H1377" s="450"/>
      <c r="I1377" s="450"/>
      <c r="J1377" s="450">
        <f>SUBTOTAL(9,J1376:J1376)</f>
        <v>0</v>
      </c>
      <c r="K1377" s="450"/>
    </row>
    <row r="1378" spans="1:11" x14ac:dyDescent="0.25">
      <c r="A1378" s="103">
        <f>IF('Jeunes Plants'!A1000&lt;&gt;"",'Jeunes Plants'!A1000,"")</f>
        <v>12854</v>
      </c>
      <c r="B1378" s="103" t="str">
        <f>IF('Jeunes Plants'!L1000&lt;&gt;"",'Jeunes Plants'!L1000,"")</f>
        <v>S7</v>
      </c>
      <c r="C1378" s="107" t="str">
        <f>IF('Jeunes Plants'!B1000&lt;&gt;"",'Jeunes Plants'!B1000,"")</f>
        <v>COLEUS CANINA</v>
      </c>
      <c r="D1378" s="107" t="str">
        <f>IF('Jeunes Plants'!C1000&lt;&gt;"",'Jeunes Plants'!C1000,"")</f>
        <v>Vert</v>
      </c>
      <c r="E1378" s="103">
        <f>IF('Jeunes Plants'!H1000&lt;&gt;"",'Jeunes Plants'!H1000,"")</f>
        <v>4</v>
      </c>
      <c r="F1378" s="103" t="str">
        <f>IF('Jeunes Plants'!E1000&lt;&gt;"",'Jeunes Plants'!E1000,"")</f>
        <v>B</v>
      </c>
      <c r="G1378" s="103" t="str">
        <f>IF('Jeunes Plants'!N1000&lt;&gt;"",'Jeunes Plants'!N1000,"")</f>
        <v>M3</v>
      </c>
      <c r="H1378" s="103" t="str">
        <f>IF('Jeunes Plants'!I1000&lt;&gt;"",'Jeunes Plants'!I1000,"")</f>
        <v>A</v>
      </c>
      <c r="I1378" s="103">
        <f>IF('Jeunes Plants'!J1000&lt;&gt;"",'Jeunes Plants'!J1000,"")</f>
        <v>0.05</v>
      </c>
      <c r="J1378" s="103">
        <f>IF($J$9=36,'Jeunes Plants'!U1000,IF($J$9=37,'Jeunes Plants'!V1000,IF($J$9=38,'Jeunes Plants'!W1000,IF($J$9=39,'Jeunes Plants'!X1000,IF($J$9=40,'Jeunes Plants'!Y1000,IF($J$9=41,'Jeunes Plants'!Z1000,IF($J$9=42,'Jeunes Plants'!AA1000,IF($J$9=43,'Jeunes Plants'!AB1000,IF($J$9=44,'Jeunes Plants'!AC1000,IF($J$9=45,'Jeunes Plants'!AD1000,IF($J$9=46,'Jeunes Plants'!AE1000,IF($J$9=47,'Jeunes Plants'!AF1000,IF($J$9=48,'Jeunes Plants'!AG1000,IF($J$9=49,'Jeunes Plants'!AH1000,IF($J$9=50,'Jeunes Plants'!AI1000,IF($J$9=51,'Jeunes Plants'!AJ1000,IF($J$9=52,'Jeunes Plants'!AK1000,IF($J$9=1,'Jeunes Plants'!AL1000,IF($J$9=2,'Jeunes Plants'!AM1000,IF($J$9=3,'Jeunes Plants'!AN1000,IF($J$9=4,'Jeunes Plants'!AO1000,IF($J$9=5,'Jeunes Plants'!AP1000,IF($J$9=6,'Jeunes Plants'!AQ1000,IF($J$9=7,'Jeunes Plants'!AR1000,IF($J$9=8,'Jeunes Plants'!AS1000,IF($J$9=9,'Jeunes Plants'!AT1000,IF($J$9=10,'Jeunes Plants'!AU1000,IF($J$9=11,'Jeunes Plants'!AV1000,IF($J$9=12,'Jeunes Plants'!AW1000,IF($J$9=13,'Jeunes Plants'!AX1000,IF($J$9=14,'Jeunes Plants'!AY1000,IF($J$9=15,'Jeunes Plants'!AZ1000,IF($J$9=16,'Jeunes Plants'!BA1000,IF($J$9=17,'Jeunes Plants'!BB1000,IF($J$9=18,'Jeunes Plants'!BC1000,IF($J$9=19,'Jeunes Plants'!BD1000,IF($J$9=20,'Jeunes Plants'!BE1000,IF($J$9=21,'Jeunes Plants'!BF1000,IF($J$9=22,'Jeunes Plants'!BG1000,IF($J$9=23,'Jeunes Plants'!BH1000,IF($J$9=24,'Jeunes Plants'!BI1000,IF($J$9=25,'Jeunes Plants'!BJ1000,IF($J$9=26,'Jeunes Plants'!BK1000,IF($J$9=27,'Jeunes Plants'!BL1000,IF($J$9=28,'Jeunes Plants'!BM1000,IF($J$9=29,'Jeunes Plants'!BN1000,IF($J$9=30,'Jeunes Plants'!BO1000,IF($J$9=31,'Jeunes Plants'!BP1000,IF($J$9=32,'Jeunes Plants'!BQ1000,IF($J$9=33,'Jeunes Plants'!BR1000,IF($J$9=34,'Jeunes Plants'!BS1000,IF($J$9=35,'Jeunes Plants'!B12903,))))))))))))))))))))))))))))))))))))))))))))))))))))</f>
        <v>0</v>
      </c>
      <c r="K1378" s="103" t="str">
        <f>IF('Jeunes Plants'!R1000=0,"","Erreur")</f>
        <v/>
      </c>
    </row>
    <row r="1379" spans="1:11" x14ac:dyDescent="0.25">
      <c r="A1379" s="450"/>
      <c r="B1379" s="450"/>
      <c r="C1379" s="451" t="s">
        <v>2041</v>
      </c>
      <c r="D1379" s="451"/>
      <c r="E1379" s="450"/>
      <c r="F1379" s="450"/>
      <c r="G1379" s="450"/>
      <c r="H1379" s="450"/>
      <c r="I1379" s="450"/>
      <c r="J1379" s="450">
        <f>SUBTOTAL(9,J1378:J1378)</f>
        <v>0</v>
      </c>
      <c r="K1379" s="450"/>
    </row>
    <row r="1380" spans="1:11" x14ac:dyDescent="0.25">
      <c r="A1380" s="103">
        <f>IF('Jeunes Plants'!A1001&lt;&gt;"",'Jeunes Plants'!A1001,"")</f>
        <v>13268</v>
      </c>
      <c r="B1380" s="103" t="str">
        <f>IF('Jeunes Plants'!L1001&lt;&gt;"",'Jeunes Plants'!L1001,"")</f>
        <v>S2</v>
      </c>
      <c r="C1380" s="107" t="str">
        <f>IF('Jeunes Plants'!B1001&lt;&gt;"",'Jeunes Plants'!B1001,"")</f>
        <v>CONSOUDE</v>
      </c>
      <c r="D1380" s="107" t="str">
        <f>IF('Jeunes Plants'!C1001&lt;&gt;"",'Jeunes Plants'!C1001,"")</f>
        <v>Officinale</v>
      </c>
      <c r="E1380" s="103">
        <f>IF('Jeunes Plants'!H1001&lt;&gt;"",'Jeunes Plants'!H1001,"")</f>
        <v>5</v>
      </c>
      <c r="F1380" s="103" t="str">
        <f>IF('Jeunes Plants'!E1001&lt;&gt;"",'Jeunes Plants'!E1001,"")</f>
        <v>S</v>
      </c>
      <c r="G1380" s="103" t="str">
        <f>IF('Jeunes Plants'!N1001&lt;&gt;"",'Jeunes Plants'!N1001,"")</f>
        <v>M3</v>
      </c>
      <c r="H1380" s="103" t="str">
        <f>IF('Jeunes Plants'!I1001&lt;&gt;"",'Jeunes Plants'!I1001,"")</f>
        <v>A</v>
      </c>
      <c r="I1380" s="103" t="str">
        <f>IF('Jeunes Plants'!J1001&lt;&gt;"",'Jeunes Plants'!J1001,"")</f>
        <v/>
      </c>
      <c r="J1380" s="103">
        <f>IF($J$9=36,'Jeunes Plants'!U1001,IF($J$9=37,'Jeunes Plants'!V1001,IF($J$9=38,'Jeunes Plants'!W1001,IF($J$9=39,'Jeunes Plants'!X1001,IF($J$9=40,'Jeunes Plants'!Y1001,IF($J$9=41,'Jeunes Plants'!Z1001,IF($J$9=42,'Jeunes Plants'!AA1001,IF($J$9=43,'Jeunes Plants'!AB1001,IF($J$9=44,'Jeunes Plants'!AC1001,IF($J$9=45,'Jeunes Plants'!AD1001,IF($J$9=46,'Jeunes Plants'!AE1001,IF($J$9=47,'Jeunes Plants'!AF1001,IF($J$9=48,'Jeunes Plants'!AG1001,IF($J$9=49,'Jeunes Plants'!AH1001,IF($J$9=50,'Jeunes Plants'!AI1001,IF($J$9=51,'Jeunes Plants'!AJ1001,IF($J$9=52,'Jeunes Plants'!AK1001,IF($J$9=1,'Jeunes Plants'!AL1001,IF($J$9=2,'Jeunes Plants'!AM1001,IF($J$9=3,'Jeunes Plants'!AN1001,IF($J$9=4,'Jeunes Plants'!AO1001,IF($J$9=5,'Jeunes Plants'!AP1001,IF($J$9=6,'Jeunes Plants'!AQ1001,IF($J$9=7,'Jeunes Plants'!AR1001,IF($J$9=8,'Jeunes Plants'!AS1001,IF($J$9=9,'Jeunes Plants'!AT1001,IF($J$9=10,'Jeunes Plants'!AU1001,IF($J$9=11,'Jeunes Plants'!AV1001,IF($J$9=12,'Jeunes Plants'!AW1001,IF($J$9=13,'Jeunes Plants'!AX1001,IF($J$9=14,'Jeunes Plants'!AY1001,IF($J$9=15,'Jeunes Plants'!AZ1001,IF($J$9=16,'Jeunes Plants'!BA1001,IF($J$9=17,'Jeunes Plants'!BB1001,IF($J$9=18,'Jeunes Plants'!BC1001,IF($J$9=19,'Jeunes Plants'!BD1001,IF($J$9=20,'Jeunes Plants'!BE1001,IF($J$9=21,'Jeunes Plants'!BF1001,IF($J$9=22,'Jeunes Plants'!BG1001,IF($J$9=23,'Jeunes Plants'!BH1001,IF($J$9=24,'Jeunes Plants'!BI1001,IF($J$9=25,'Jeunes Plants'!BJ1001,IF($J$9=26,'Jeunes Plants'!BK1001,IF($J$9=27,'Jeunes Plants'!BL1001,IF($J$9=28,'Jeunes Plants'!BM1001,IF($J$9=29,'Jeunes Plants'!BN1001,IF($J$9=30,'Jeunes Plants'!BO1001,IF($J$9=31,'Jeunes Plants'!BP1001,IF($J$9=32,'Jeunes Plants'!BQ1001,IF($J$9=33,'Jeunes Plants'!BR1001,IF($J$9=34,'Jeunes Plants'!BS1001,IF($J$9=35,'Jeunes Plants'!B12904,))))))))))))))))))))))))))))))))))))))))))))))))))))</f>
        <v>0</v>
      </c>
      <c r="K1380" s="103" t="str">
        <f>IF('Jeunes Plants'!R1001=0,"","Erreur")</f>
        <v/>
      </c>
    </row>
    <row r="1381" spans="1:11" x14ac:dyDescent="0.25">
      <c r="A1381" s="450"/>
      <c r="B1381" s="450"/>
      <c r="C1381" s="451" t="s">
        <v>2042</v>
      </c>
      <c r="D1381" s="451"/>
      <c r="E1381" s="450"/>
      <c r="F1381" s="450"/>
      <c r="G1381" s="450"/>
      <c r="H1381" s="450"/>
      <c r="I1381" s="450"/>
      <c r="J1381" s="450">
        <f>SUBTOTAL(9,J1380:J1380)</f>
        <v>0</v>
      </c>
      <c r="K1381" s="450"/>
    </row>
    <row r="1382" spans="1:11" x14ac:dyDescent="0.25">
      <c r="A1382" s="103">
        <f>IF('Jeunes Plants'!A1002&lt;&gt;"",'Jeunes Plants'!A1002,"")</f>
        <v>10029</v>
      </c>
      <c r="B1382" s="103" t="str">
        <f>IF('Jeunes Plants'!L1002&lt;&gt;"",'Jeunes Plants'!L1002,"")</f>
        <v>S4</v>
      </c>
      <c r="C1382" s="107" t="str">
        <f>IF('Jeunes Plants'!B1002&lt;&gt;"",'Jeunes Plants'!B1002,"")</f>
        <v>COSMOS BIPINNATUS SONATA</v>
      </c>
      <c r="D1382" s="107" t="str">
        <f>IF('Jeunes Plants'!C1002&lt;&gt;"",'Jeunes Plants'!C1002,"")</f>
        <v>Blanc</v>
      </c>
      <c r="E1382" s="103">
        <f>IF('Jeunes Plants'!H1002&lt;&gt;"",'Jeunes Plants'!H1002,"")</f>
        <v>5</v>
      </c>
      <c r="F1382" s="103" t="str">
        <f>IF('Jeunes Plants'!E1002&lt;&gt;"",'Jeunes Plants'!E1002,"")</f>
        <v>S</v>
      </c>
      <c r="G1382" s="103" t="str">
        <f>IF('Jeunes Plants'!N1002&lt;&gt;"",'Jeunes Plants'!N1002,"")</f>
        <v>M3</v>
      </c>
      <c r="H1382" s="103" t="str">
        <f>IF('Jeunes Plants'!I1002&lt;&gt;"",'Jeunes Plants'!I1002,"")</f>
        <v>C</v>
      </c>
      <c r="I1382" s="103" t="str">
        <f>IF('Jeunes Plants'!J1002&lt;&gt;"",'Jeunes Plants'!J1002,"")</f>
        <v/>
      </c>
      <c r="J1382" s="103">
        <f>IF($J$9=36,'Jeunes Plants'!U1002,IF($J$9=37,'Jeunes Plants'!V1002,IF($J$9=38,'Jeunes Plants'!W1002,IF($J$9=39,'Jeunes Plants'!X1002,IF($J$9=40,'Jeunes Plants'!Y1002,IF($J$9=41,'Jeunes Plants'!Z1002,IF($J$9=42,'Jeunes Plants'!AA1002,IF($J$9=43,'Jeunes Plants'!AB1002,IF($J$9=44,'Jeunes Plants'!AC1002,IF($J$9=45,'Jeunes Plants'!AD1002,IF($J$9=46,'Jeunes Plants'!AE1002,IF($J$9=47,'Jeunes Plants'!AF1002,IF($J$9=48,'Jeunes Plants'!AG1002,IF($J$9=49,'Jeunes Plants'!AH1002,IF($J$9=50,'Jeunes Plants'!AI1002,IF($J$9=51,'Jeunes Plants'!AJ1002,IF($J$9=52,'Jeunes Plants'!AK1002,IF($J$9=1,'Jeunes Plants'!AL1002,IF($J$9=2,'Jeunes Plants'!AM1002,IF($J$9=3,'Jeunes Plants'!AN1002,IF($J$9=4,'Jeunes Plants'!AO1002,IF($J$9=5,'Jeunes Plants'!AP1002,IF($J$9=6,'Jeunes Plants'!AQ1002,IF($J$9=7,'Jeunes Plants'!AR1002,IF($J$9=8,'Jeunes Plants'!AS1002,IF($J$9=9,'Jeunes Plants'!AT1002,IF($J$9=10,'Jeunes Plants'!AU1002,IF($J$9=11,'Jeunes Plants'!AV1002,IF($J$9=12,'Jeunes Plants'!AW1002,IF($J$9=13,'Jeunes Plants'!AX1002,IF($J$9=14,'Jeunes Plants'!AY1002,IF($J$9=15,'Jeunes Plants'!AZ1002,IF($J$9=16,'Jeunes Plants'!BA1002,IF($J$9=17,'Jeunes Plants'!BB1002,IF($J$9=18,'Jeunes Plants'!BC1002,IF($J$9=19,'Jeunes Plants'!BD1002,IF($J$9=20,'Jeunes Plants'!BE1002,IF($J$9=21,'Jeunes Plants'!BF1002,IF($J$9=22,'Jeunes Plants'!BG1002,IF($J$9=23,'Jeunes Plants'!BH1002,IF($J$9=24,'Jeunes Plants'!BI1002,IF($J$9=25,'Jeunes Plants'!BJ1002,IF($J$9=26,'Jeunes Plants'!BK1002,IF($J$9=27,'Jeunes Plants'!BL1002,IF($J$9=28,'Jeunes Plants'!BM1002,IF($J$9=29,'Jeunes Plants'!BN1002,IF($J$9=30,'Jeunes Plants'!BO1002,IF($J$9=31,'Jeunes Plants'!BP1002,IF($J$9=32,'Jeunes Plants'!BQ1002,IF($J$9=33,'Jeunes Plants'!BR1002,IF($J$9=34,'Jeunes Plants'!BS1002,IF($J$9=35,'Jeunes Plants'!B12905,))))))))))))))))))))))))))))))))))))))))))))))))))))</f>
        <v>0</v>
      </c>
      <c r="K1382" s="103" t="str">
        <f>IF('Jeunes Plants'!R1002=0,"","Erreur")</f>
        <v/>
      </c>
    </row>
    <row r="1383" spans="1:11" x14ac:dyDescent="0.25">
      <c r="A1383" s="103">
        <f>IF('Jeunes Plants'!A1003&lt;&gt;"",'Jeunes Plants'!A1003,"")</f>
        <v>3681</v>
      </c>
      <c r="B1383" s="103" t="str">
        <f>IF('Jeunes Plants'!L1003&lt;&gt;"",'Jeunes Plants'!L1003,"")</f>
        <v>S4</v>
      </c>
      <c r="C1383" s="107" t="str">
        <f>IF('Jeunes Plants'!B1003&lt;&gt;"",'Jeunes Plants'!B1003,"")</f>
        <v>COSMOS BIPINNATUS SONATA</v>
      </c>
      <c r="D1383" s="107" t="str">
        <f>IF('Jeunes Plants'!C1003&lt;&gt;"",'Jeunes Plants'!C1003,"")</f>
        <v>Carmin</v>
      </c>
      <c r="E1383" s="103">
        <f>IF('Jeunes Plants'!H1003&lt;&gt;"",'Jeunes Plants'!H1003,"")</f>
        <v>5</v>
      </c>
      <c r="F1383" s="103" t="str">
        <f>IF('Jeunes Plants'!E1003&lt;&gt;"",'Jeunes Plants'!E1003,"")</f>
        <v>S</v>
      </c>
      <c r="G1383" s="103" t="str">
        <f>IF('Jeunes Plants'!N1003&lt;&gt;"",'Jeunes Plants'!N1003,"")</f>
        <v>M3</v>
      </c>
      <c r="H1383" s="103" t="str">
        <f>IF('Jeunes Plants'!I1003&lt;&gt;"",'Jeunes Plants'!I1003,"")</f>
        <v>C</v>
      </c>
      <c r="I1383" s="103" t="str">
        <f>IF('Jeunes Plants'!J1003&lt;&gt;"",'Jeunes Plants'!J1003,"")</f>
        <v/>
      </c>
      <c r="J1383" s="103">
        <f>IF($J$9=36,'Jeunes Plants'!U1003,IF($J$9=37,'Jeunes Plants'!V1003,IF($J$9=38,'Jeunes Plants'!W1003,IF($J$9=39,'Jeunes Plants'!X1003,IF($J$9=40,'Jeunes Plants'!Y1003,IF($J$9=41,'Jeunes Plants'!Z1003,IF($J$9=42,'Jeunes Plants'!AA1003,IF($J$9=43,'Jeunes Plants'!AB1003,IF($J$9=44,'Jeunes Plants'!AC1003,IF($J$9=45,'Jeunes Plants'!AD1003,IF($J$9=46,'Jeunes Plants'!AE1003,IF($J$9=47,'Jeunes Plants'!AF1003,IF($J$9=48,'Jeunes Plants'!AG1003,IF($J$9=49,'Jeunes Plants'!AH1003,IF($J$9=50,'Jeunes Plants'!AI1003,IF($J$9=51,'Jeunes Plants'!AJ1003,IF($J$9=52,'Jeunes Plants'!AK1003,IF($J$9=1,'Jeunes Plants'!AL1003,IF($J$9=2,'Jeunes Plants'!AM1003,IF($J$9=3,'Jeunes Plants'!AN1003,IF($J$9=4,'Jeunes Plants'!AO1003,IF($J$9=5,'Jeunes Plants'!AP1003,IF($J$9=6,'Jeunes Plants'!AQ1003,IF($J$9=7,'Jeunes Plants'!AR1003,IF($J$9=8,'Jeunes Plants'!AS1003,IF($J$9=9,'Jeunes Plants'!AT1003,IF($J$9=10,'Jeunes Plants'!AU1003,IF($J$9=11,'Jeunes Plants'!AV1003,IF($J$9=12,'Jeunes Plants'!AW1003,IF($J$9=13,'Jeunes Plants'!AX1003,IF($J$9=14,'Jeunes Plants'!AY1003,IF($J$9=15,'Jeunes Plants'!AZ1003,IF($J$9=16,'Jeunes Plants'!BA1003,IF($J$9=17,'Jeunes Plants'!BB1003,IF($J$9=18,'Jeunes Plants'!BC1003,IF($J$9=19,'Jeunes Plants'!BD1003,IF($J$9=20,'Jeunes Plants'!BE1003,IF($J$9=21,'Jeunes Plants'!BF1003,IF($J$9=22,'Jeunes Plants'!BG1003,IF($J$9=23,'Jeunes Plants'!BH1003,IF($J$9=24,'Jeunes Plants'!BI1003,IF($J$9=25,'Jeunes Plants'!BJ1003,IF($J$9=26,'Jeunes Plants'!BK1003,IF($J$9=27,'Jeunes Plants'!BL1003,IF($J$9=28,'Jeunes Plants'!BM1003,IF($J$9=29,'Jeunes Plants'!BN1003,IF($J$9=30,'Jeunes Plants'!BO1003,IF($J$9=31,'Jeunes Plants'!BP1003,IF($J$9=32,'Jeunes Plants'!BQ1003,IF($J$9=33,'Jeunes Plants'!BR1003,IF($J$9=34,'Jeunes Plants'!BS1003,IF($J$9=35,'Jeunes Plants'!B12906,))))))))))))))))))))))))))))))))))))))))))))))))))))</f>
        <v>0</v>
      </c>
      <c r="K1383" s="103" t="str">
        <f>IF('Jeunes Plants'!R1003=0,"","Erreur")</f>
        <v/>
      </c>
    </row>
    <row r="1384" spans="1:11" x14ac:dyDescent="0.25">
      <c r="A1384" s="103">
        <f>IF('Jeunes Plants'!A1004&lt;&gt;"",'Jeunes Plants'!A1004,"")</f>
        <v>3680</v>
      </c>
      <c r="B1384" s="103" t="str">
        <f>IF('Jeunes Plants'!L1004&lt;&gt;"",'Jeunes Plants'!L1004,"")</f>
        <v>S4</v>
      </c>
      <c r="C1384" s="107" t="str">
        <f>IF('Jeunes Plants'!B1004&lt;&gt;"",'Jeunes Plants'!B1004,"")</f>
        <v>COSMOS BIPINNATUS SONATA</v>
      </c>
      <c r="D1384" s="107" t="str">
        <f>IF('Jeunes Plants'!C1004&lt;&gt;"",'Jeunes Plants'!C1004,"")</f>
        <v>Rose</v>
      </c>
      <c r="E1384" s="103">
        <f>IF('Jeunes Plants'!H1004&lt;&gt;"",'Jeunes Plants'!H1004,"")</f>
        <v>5</v>
      </c>
      <c r="F1384" s="103" t="str">
        <f>IF('Jeunes Plants'!E1004&lt;&gt;"",'Jeunes Plants'!E1004,"")</f>
        <v>S</v>
      </c>
      <c r="G1384" s="103" t="str">
        <f>IF('Jeunes Plants'!N1004&lt;&gt;"",'Jeunes Plants'!N1004,"")</f>
        <v>M3</v>
      </c>
      <c r="H1384" s="103" t="str">
        <f>IF('Jeunes Plants'!I1004&lt;&gt;"",'Jeunes Plants'!I1004,"")</f>
        <v>C</v>
      </c>
      <c r="I1384" s="103" t="str">
        <f>IF('Jeunes Plants'!J1004&lt;&gt;"",'Jeunes Plants'!J1004,"")</f>
        <v/>
      </c>
      <c r="J1384" s="103">
        <f>IF($J$9=36,'Jeunes Plants'!U1004,IF($J$9=37,'Jeunes Plants'!V1004,IF($J$9=38,'Jeunes Plants'!W1004,IF($J$9=39,'Jeunes Plants'!X1004,IF($J$9=40,'Jeunes Plants'!Y1004,IF($J$9=41,'Jeunes Plants'!Z1004,IF($J$9=42,'Jeunes Plants'!AA1004,IF($J$9=43,'Jeunes Plants'!AB1004,IF($J$9=44,'Jeunes Plants'!AC1004,IF($J$9=45,'Jeunes Plants'!AD1004,IF($J$9=46,'Jeunes Plants'!AE1004,IF($J$9=47,'Jeunes Plants'!AF1004,IF($J$9=48,'Jeunes Plants'!AG1004,IF($J$9=49,'Jeunes Plants'!AH1004,IF($J$9=50,'Jeunes Plants'!AI1004,IF($J$9=51,'Jeunes Plants'!AJ1004,IF($J$9=52,'Jeunes Plants'!AK1004,IF($J$9=1,'Jeunes Plants'!AL1004,IF($J$9=2,'Jeunes Plants'!AM1004,IF($J$9=3,'Jeunes Plants'!AN1004,IF($J$9=4,'Jeunes Plants'!AO1004,IF($J$9=5,'Jeunes Plants'!AP1004,IF($J$9=6,'Jeunes Plants'!AQ1004,IF($J$9=7,'Jeunes Plants'!AR1004,IF($J$9=8,'Jeunes Plants'!AS1004,IF($J$9=9,'Jeunes Plants'!AT1004,IF($J$9=10,'Jeunes Plants'!AU1004,IF($J$9=11,'Jeunes Plants'!AV1004,IF($J$9=12,'Jeunes Plants'!AW1004,IF($J$9=13,'Jeunes Plants'!AX1004,IF($J$9=14,'Jeunes Plants'!AY1004,IF($J$9=15,'Jeunes Plants'!AZ1004,IF($J$9=16,'Jeunes Plants'!BA1004,IF($J$9=17,'Jeunes Plants'!BB1004,IF($J$9=18,'Jeunes Plants'!BC1004,IF($J$9=19,'Jeunes Plants'!BD1004,IF($J$9=20,'Jeunes Plants'!BE1004,IF($J$9=21,'Jeunes Plants'!BF1004,IF($J$9=22,'Jeunes Plants'!BG1004,IF($J$9=23,'Jeunes Plants'!BH1004,IF($J$9=24,'Jeunes Plants'!BI1004,IF($J$9=25,'Jeunes Plants'!BJ1004,IF($J$9=26,'Jeunes Plants'!BK1004,IF($J$9=27,'Jeunes Plants'!BL1004,IF($J$9=28,'Jeunes Plants'!BM1004,IF($J$9=29,'Jeunes Plants'!BN1004,IF($J$9=30,'Jeunes Plants'!BO1004,IF($J$9=31,'Jeunes Plants'!BP1004,IF($J$9=32,'Jeunes Plants'!BQ1004,IF($J$9=33,'Jeunes Plants'!BR1004,IF($J$9=34,'Jeunes Plants'!BS1004,IF($J$9=35,'Jeunes Plants'!B12907,))))))))))))))))))))))))))))))))))))))))))))))))))))</f>
        <v>0</v>
      </c>
      <c r="K1384" s="103" t="str">
        <f>IF('Jeunes Plants'!R1004=0,"","Erreur")</f>
        <v/>
      </c>
    </row>
    <row r="1385" spans="1:11" x14ac:dyDescent="0.25">
      <c r="A1385" s="103">
        <f>IF('Jeunes Plants'!A1005&lt;&gt;"",'Jeunes Plants'!A1005,"")</f>
        <v>3682</v>
      </c>
      <c r="B1385" s="103" t="str">
        <f>IF('Jeunes Plants'!L1005&lt;&gt;"",'Jeunes Plants'!L1005,"")</f>
        <v>S4</v>
      </c>
      <c r="C1385" s="107" t="str">
        <f>IF('Jeunes Plants'!B1005&lt;&gt;"",'Jeunes Plants'!B1005,"")</f>
        <v>COSMOS BIPINNATUS SONATA</v>
      </c>
      <c r="D1385" s="107" t="str">
        <f>IF('Jeunes Plants'!C1005&lt;&gt;"",'Jeunes Plants'!C1005,"")</f>
        <v>Variés</v>
      </c>
      <c r="E1385" s="103">
        <f>IF('Jeunes Plants'!H1005&lt;&gt;"",'Jeunes Plants'!H1005,"")</f>
        <v>5</v>
      </c>
      <c r="F1385" s="103" t="str">
        <f>IF('Jeunes Plants'!E1005&lt;&gt;"",'Jeunes Plants'!E1005,"")</f>
        <v>S</v>
      </c>
      <c r="G1385" s="103" t="str">
        <f>IF('Jeunes Plants'!N1005&lt;&gt;"",'Jeunes Plants'!N1005,"")</f>
        <v>M3</v>
      </c>
      <c r="H1385" s="103" t="str">
        <f>IF('Jeunes Plants'!I1005&lt;&gt;"",'Jeunes Plants'!I1005,"")</f>
        <v>C</v>
      </c>
      <c r="I1385" s="103" t="str">
        <f>IF('Jeunes Plants'!J1005&lt;&gt;"",'Jeunes Plants'!J1005,"")</f>
        <v/>
      </c>
      <c r="J1385" s="103">
        <f>IF($J$9=36,'Jeunes Plants'!U1005,IF($J$9=37,'Jeunes Plants'!V1005,IF($J$9=38,'Jeunes Plants'!W1005,IF($J$9=39,'Jeunes Plants'!X1005,IF($J$9=40,'Jeunes Plants'!Y1005,IF($J$9=41,'Jeunes Plants'!Z1005,IF($J$9=42,'Jeunes Plants'!AA1005,IF($J$9=43,'Jeunes Plants'!AB1005,IF($J$9=44,'Jeunes Plants'!AC1005,IF($J$9=45,'Jeunes Plants'!AD1005,IF($J$9=46,'Jeunes Plants'!AE1005,IF($J$9=47,'Jeunes Plants'!AF1005,IF($J$9=48,'Jeunes Plants'!AG1005,IF($J$9=49,'Jeunes Plants'!AH1005,IF($J$9=50,'Jeunes Plants'!AI1005,IF($J$9=51,'Jeunes Plants'!AJ1005,IF($J$9=52,'Jeunes Plants'!AK1005,IF($J$9=1,'Jeunes Plants'!AL1005,IF($J$9=2,'Jeunes Plants'!AM1005,IF($J$9=3,'Jeunes Plants'!AN1005,IF($J$9=4,'Jeunes Plants'!AO1005,IF($J$9=5,'Jeunes Plants'!AP1005,IF($J$9=6,'Jeunes Plants'!AQ1005,IF($J$9=7,'Jeunes Plants'!AR1005,IF($J$9=8,'Jeunes Plants'!AS1005,IF($J$9=9,'Jeunes Plants'!AT1005,IF($J$9=10,'Jeunes Plants'!AU1005,IF($J$9=11,'Jeunes Plants'!AV1005,IF($J$9=12,'Jeunes Plants'!AW1005,IF($J$9=13,'Jeunes Plants'!AX1005,IF($J$9=14,'Jeunes Plants'!AY1005,IF($J$9=15,'Jeunes Plants'!AZ1005,IF($J$9=16,'Jeunes Plants'!BA1005,IF($J$9=17,'Jeunes Plants'!BB1005,IF($J$9=18,'Jeunes Plants'!BC1005,IF($J$9=19,'Jeunes Plants'!BD1005,IF($J$9=20,'Jeunes Plants'!BE1005,IF($J$9=21,'Jeunes Plants'!BF1005,IF($J$9=22,'Jeunes Plants'!BG1005,IF($J$9=23,'Jeunes Plants'!BH1005,IF($J$9=24,'Jeunes Plants'!BI1005,IF($J$9=25,'Jeunes Plants'!BJ1005,IF($J$9=26,'Jeunes Plants'!BK1005,IF($J$9=27,'Jeunes Plants'!BL1005,IF($J$9=28,'Jeunes Plants'!BM1005,IF($J$9=29,'Jeunes Plants'!BN1005,IF($J$9=30,'Jeunes Plants'!BO1005,IF($J$9=31,'Jeunes Plants'!BP1005,IF($J$9=32,'Jeunes Plants'!BQ1005,IF($J$9=33,'Jeunes Plants'!BR1005,IF($J$9=34,'Jeunes Plants'!BS1005,IF($J$9=35,'Jeunes Plants'!B12908,))))))))))))))))))))))))))))))))))))))))))))))))))))</f>
        <v>0</v>
      </c>
      <c r="K1385" s="103" t="str">
        <f>IF('Jeunes Plants'!R1005=0,"","Erreur")</f>
        <v/>
      </c>
    </row>
    <row r="1386" spans="1:11" x14ac:dyDescent="0.25">
      <c r="A1386" s="450"/>
      <c r="B1386" s="450"/>
      <c r="C1386" s="451" t="s">
        <v>1855</v>
      </c>
      <c r="D1386" s="451"/>
      <c r="E1386" s="450"/>
      <c r="F1386" s="450"/>
      <c r="G1386" s="450"/>
      <c r="H1386" s="450"/>
      <c r="I1386" s="450"/>
      <c r="J1386" s="450">
        <f>SUBTOTAL(9,J1382:J1385)</f>
        <v>0</v>
      </c>
      <c r="K1386" s="450"/>
    </row>
    <row r="1387" spans="1:11" x14ac:dyDescent="0.25">
      <c r="A1387" s="103">
        <f>IF('Jeunes Plants'!A1006&lt;&gt;"",'Jeunes Plants'!A1006,"")</f>
        <v>25458</v>
      </c>
      <c r="B1387" s="103" t="str">
        <f>IF('Jeunes Plants'!L1006&lt;&gt;"",'Jeunes Plants'!L1006,"")</f>
        <v>S3D</v>
      </c>
      <c r="C1387" s="107" t="str">
        <f>IF('Jeunes Plants'!B1006&lt;&gt;"",'Jeunes Plants'!B1006,"")</f>
        <v>EUPHORBE EPURGE</v>
      </c>
      <c r="D1387" s="107" t="str">
        <f>IF('Jeunes Plants'!C1006&lt;&gt;"",'Jeunes Plants'!C1006,"")</f>
        <v>.</v>
      </c>
      <c r="E1387" s="103">
        <f>IF('Jeunes Plants'!H1006&lt;&gt;"",'Jeunes Plants'!H1006,"")</f>
        <v>5</v>
      </c>
      <c r="F1387" s="103" t="str">
        <f>IF('Jeunes Plants'!E1006&lt;&gt;"",'Jeunes Plants'!E1006,"")</f>
        <v>S</v>
      </c>
      <c r="G1387" s="103" t="str">
        <f>IF('Jeunes Plants'!N1006&lt;&gt;"",'Jeunes Plants'!N1006,"")</f>
        <v>M3</v>
      </c>
      <c r="H1387" s="103" t="str">
        <f>IF('Jeunes Plants'!I1006&lt;&gt;"",'Jeunes Plants'!I1006,"")</f>
        <v>E</v>
      </c>
      <c r="I1387" s="103" t="str">
        <f>IF('Jeunes Plants'!J1006&lt;&gt;"",'Jeunes Plants'!J1006,"")</f>
        <v/>
      </c>
      <c r="J1387" s="103">
        <f>IF($J$9=36,'Jeunes Plants'!U1006,IF($J$9=37,'Jeunes Plants'!V1006,IF($J$9=38,'Jeunes Plants'!W1006,IF($J$9=39,'Jeunes Plants'!X1006,IF($J$9=40,'Jeunes Plants'!Y1006,IF($J$9=41,'Jeunes Plants'!Z1006,IF($J$9=42,'Jeunes Plants'!AA1006,IF($J$9=43,'Jeunes Plants'!AB1006,IF($J$9=44,'Jeunes Plants'!AC1006,IF($J$9=45,'Jeunes Plants'!AD1006,IF($J$9=46,'Jeunes Plants'!AE1006,IF($J$9=47,'Jeunes Plants'!AF1006,IF($J$9=48,'Jeunes Plants'!AG1006,IF($J$9=49,'Jeunes Plants'!AH1006,IF($J$9=50,'Jeunes Plants'!AI1006,IF($J$9=51,'Jeunes Plants'!AJ1006,IF($J$9=52,'Jeunes Plants'!AK1006,IF($J$9=1,'Jeunes Plants'!AL1006,IF($J$9=2,'Jeunes Plants'!AM1006,IF($J$9=3,'Jeunes Plants'!AN1006,IF($J$9=4,'Jeunes Plants'!AO1006,IF($J$9=5,'Jeunes Plants'!AP1006,IF($J$9=6,'Jeunes Plants'!AQ1006,IF($J$9=7,'Jeunes Plants'!AR1006,IF($J$9=8,'Jeunes Plants'!AS1006,IF($J$9=9,'Jeunes Plants'!AT1006,IF($J$9=10,'Jeunes Plants'!AU1006,IF($J$9=11,'Jeunes Plants'!AV1006,IF($J$9=12,'Jeunes Plants'!AW1006,IF($J$9=13,'Jeunes Plants'!AX1006,IF($J$9=14,'Jeunes Plants'!AY1006,IF($J$9=15,'Jeunes Plants'!AZ1006,IF($J$9=16,'Jeunes Plants'!BA1006,IF($J$9=17,'Jeunes Plants'!BB1006,IF($J$9=18,'Jeunes Plants'!BC1006,IF($J$9=19,'Jeunes Plants'!BD1006,IF($J$9=20,'Jeunes Plants'!BE1006,IF($J$9=21,'Jeunes Plants'!BF1006,IF($J$9=22,'Jeunes Plants'!BG1006,IF($J$9=23,'Jeunes Plants'!BH1006,IF($J$9=24,'Jeunes Plants'!BI1006,IF($J$9=25,'Jeunes Plants'!BJ1006,IF($J$9=26,'Jeunes Plants'!BK1006,IF($J$9=27,'Jeunes Plants'!BL1006,IF($J$9=28,'Jeunes Plants'!BM1006,IF($J$9=29,'Jeunes Plants'!BN1006,IF($J$9=30,'Jeunes Plants'!BO1006,IF($J$9=31,'Jeunes Plants'!BP1006,IF($J$9=32,'Jeunes Plants'!BQ1006,IF($J$9=33,'Jeunes Plants'!BR1006,IF($J$9=34,'Jeunes Plants'!BS1006,IF($J$9=35,'Jeunes Plants'!B12909,))))))))))))))))))))))))))))))))))))))))))))))))))))</f>
        <v>0</v>
      </c>
      <c r="K1387" s="103" t="str">
        <f>IF('Jeunes Plants'!R1006=0,"","Erreur")</f>
        <v/>
      </c>
    </row>
    <row r="1388" spans="1:11" x14ac:dyDescent="0.25">
      <c r="A1388" s="450"/>
      <c r="B1388" s="450"/>
      <c r="C1388" s="451" t="s">
        <v>2043</v>
      </c>
      <c r="D1388" s="451"/>
      <c r="E1388" s="450"/>
      <c r="F1388" s="450"/>
      <c r="G1388" s="450"/>
      <c r="H1388" s="450"/>
      <c r="I1388" s="450"/>
      <c r="J1388" s="450">
        <f>SUBTOTAL(9,J1387:J1387)</f>
        <v>0</v>
      </c>
      <c r="K1388" s="450"/>
    </row>
    <row r="1389" spans="1:11" x14ac:dyDescent="0.25">
      <c r="A1389" s="103">
        <f>IF('Jeunes Plants'!A1007&lt;&gt;"",'Jeunes Plants'!A1007,"")</f>
        <v>10596</v>
      </c>
      <c r="B1389" s="103" t="str">
        <f>IF('Jeunes Plants'!L1007&lt;&gt;"",'Jeunes Plants'!L1007,"")</f>
        <v>S9</v>
      </c>
      <c r="C1389" s="107" t="str">
        <f>IF('Jeunes Plants'!B1007&lt;&gt;"",'Jeunes Plants'!B1007,"")</f>
        <v>GERANIUM ODORANT</v>
      </c>
      <c r="D1389" s="107" t="str">
        <f>IF('Jeunes Plants'!C1007&lt;&gt;"",'Jeunes Plants'!C1007,"")</f>
        <v>Citriodorum</v>
      </c>
      <c r="E1389" s="103">
        <f>IF('Jeunes Plants'!H1007&lt;&gt;"",'Jeunes Plants'!H1007,"")</f>
        <v>10</v>
      </c>
      <c r="F1389" s="103" t="str">
        <f>IF('Jeunes Plants'!E1007&lt;&gt;"",'Jeunes Plants'!E1007,"")</f>
        <v>B</v>
      </c>
      <c r="G1389" s="103" t="str">
        <f>IF('Jeunes Plants'!N1007&lt;&gt;"",'Jeunes Plants'!N1007,"")</f>
        <v>M3</v>
      </c>
      <c r="H1389" s="103" t="str">
        <f>IF('Jeunes Plants'!I1007&lt;&gt;"",'Jeunes Plants'!I1007,"")</f>
        <v>E</v>
      </c>
      <c r="I1389" s="103" t="str">
        <f>IF('Jeunes Plants'!J1007&lt;&gt;"",'Jeunes Plants'!J1007,"")</f>
        <v/>
      </c>
      <c r="J1389" s="103">
        <f>IF($J$9=36,'Jeunes Plants'!U1007,IF($J$9=37,'Jeunes Plants'!V1007,IF($J$9=38,'Jeunes Plants'!W1007,IF($J$9=39,'Jeunes Plants'!X1007,IF($J$9=40,'Jeunes Plants'!Y1007,IF($J$9=41,'Jeunes Plants'!Z1007,IF($J$9=42,'Jeunes Plants'!AA1007,IF($J$9=43,'Jeunes Plants'!AB1007,IF($J$9=44,'Jeunes Plants'!AC1007,IF($J$9=45,'Jeunes Plants'!AD1007,IF($J$9=46,'Jeunes Plants'!AE1007,IF($J$9=47,'Jeunes Plants'!AF1007,IF($J$9=48,'Jeunes Plants'!AG1007,IF($J$9=49,'Jeunes Plants'!AH1007,IF($J$9=50,'Jeunes Plants'!AI1007,IF($J$9=51,'Jeunes Plants'!AJ1007,IF($J$9=52,'Jeunes Plants'!AK1007,IF($J$9=1,'Jeunes Plants'!AL1007,IF($J$9=2,'Jeunes Plants'!AM1007,IF($J$9=3,'Jeunes Plants'!AN1007,IF($J$9=4,'Jeunes Plants'!AO1007,IF($J$9=5,'Jeunes Plants'!AP1007,IF($J$9=6,'Jeunes Plants'!AQ1007,IF($J$9=7,'Jeunes Plants'!AR1007,IF($J$9=8,'Jeunes Plants'!AS1007,IF($J$9=9,'Jeunes Plants'!AT1007,IF($J$9=10,'Jeunes Plants'!AU1007,IF($J$9=11,'Jeunes Plants'!AV1007,IF($J$9=12,'Jeunes Plants'!AW1007,IF($J$9=13,'Jeunes Plants'!AX1007,IF($J$9=14,'Jeunes Plants'!AY1007,IF($J$9=15,'Jeunes Plants'!AZ1007,IF($J$9=16,'Jeunes Plants'!BA1007,IF($J$9=17,'Jeunes Plants'!BB1007,IF($J$9=18,'Jeunes Plants'!BC1007,IF($J$9=19,'Jeunes Plants'!BD1007,IF($J$9=20,'Jeunes Plants'!BE1007,IF($J$9=21,'Jeunes Plants'!BF1007,IF($J$9=22,'Jeunes Plants'!BG1007,IF($J$9=23,'Jeunes Plants'!BH1007,IF($J$9=24,'Jeunes Plants'!BI1007,IF($J$9=25,'Jeunes Plants'!BJ1007,IF($J$9=26,'Jeunes Plants'!BK1007,IF($J$9=27,'Jeunes Plants'!BL1007,IF($J$9=28,'Jeunes Plants'!BM1007,IF($J$9=29,'Jeunes Plants'!BN1007,IF($J$9=30,'Jeunes Plants'!BO1007,IF($J$9=31,'Jeunes Plants'!BP1007,IF($J$9=32,'Jeunes Plants'!BQ1007,IF($J$9=33,'Jeunes Plants'!BR1007,IF($J$9=34,'Jeunes Plants'!BS1007,IF($J$9=35,'Jeunes Plants'!B12910,))))))))))))))))))))))))))))))))))))))))))))))))))))</f>
        <v>0</v>
      </c>
      <c r="K1389" s="103" t="str">
        <f>IF('Jeunes Plants'!R1007=0,"","Erreur")</f>
        <v/>
      </c>
    </row>
    <row r="1390" spans="1:11" x14ac:dyDescent="0.25">
      <c r="A1390" s="450"/>
      <c r="B1390" s="450"/>
      <c r="C1390" s="451" t="s">
        <v>2034</v>
      </c>
      <c r="D1390" s="451"/>
      <c r="E1390" s="450"/>
      <c r="F1390" s="450"/>
      <c r="G1390" s="450"/>
      <c r="H1390" s="450"/>
      <c r="I1390" s="450"/>
      <c r="J1390" s="450">
        <f>SUBTOTAL(9,J1389:J1389)</f>
        <v>0</v>
      </c>
      <c r="K1390" s="450"/>
    </row>
    <row r="1391" spans="1:11" x14ac:dyDescent="0.25">
      <c r="A1391" s="103">
        <f>IF('Jeunes Plants'!A1008&lt;&gt;"",'Jeunes Plants'!A1008,"")</f>
        <v>13280</v>
      </c>
      <c r="B1391" s="103" t="str">
        <f>IF('Jeunes Plants'!L1008&lt;&gt;"",'Jeunes Plants'!L1008,"")</f>
        <v>S4</v>
      </c>
      <c r="C1391" s="107" t="str">
        <f>IF('Jeunes Plants'!B1008&lt;&gt;"",'Jeunes Plants'!B1008,"")</f>
        <v>HYSOPE OFFICINALE</v>
      </c>
      <c r="D1391" s="107" t="str">
        <f>IF('Jeunes Plants'!C1008&lt;&gt;"",'Jeunes Plants'!C1008,"")</f>
        <v>Hysopus officinalis</v>
      </c>
      <c r="E1391" s="103">
        <f>IF('Jeunes Plants'!H1008&lt;&gt;"",'Jeunes Plants'!H1008,"")</f>
        <v>8</v>
      </c>
      <c r="F1391" s="103" t="str">
        <f>IF('Jeunes Plants'!E1008&lt;&gt;"",'Jeunes Plants'!E1008,"")</f>
        <v>S</v>
      </c>
      <c r="G1391" s="103" t="str">
        <f>IF('Jeunes Plants'!N1008&lt;&gt;"",'Jeunes Plants'!N1008,"")</f>
        <v>M3</v>
      </c>
      <c r="H1391" s="103" t="str">
        <f>IF('Jeunes Plants'!I1008&lt;&gt;"",'Jeunes Plants'!I1008,"")</f>
        <v>B</v>
      </c>
      <c r="I1391" s="103" t="str">
        <f>IF('Jeunes Plants'!J1008&lt;&gt;"",'Jeunes Plants'!J1008,"")</f>
        <v/>
      </c>
      <c r="J1391" s="103">
        <f>IF($J$9=36,'Jeunes Plants'!U1008,IF($J$9=37,'Jeunes Plants'!V1008,IF($J$9=38,'Jeunes Plants'!W1008,IF($J$9=39,'Jeunes Plants'!X1008,IF($J$9=40,'Jeunes Plants'!Y1008,IF($J$9=41,'Jeunes Plants'!Z1008,IF($J$9=42,'Jeunes Plants'!AA1008,IF($J$9=43,'Jeunes Plants'!AB1008,IF($J$9=44,'Jeunes Plants'!AC1008,IF($J$9=45,'Jeunes Plants'!AD1008,IF($J$9=46,'Jeunes Plants'!AE1008,IF($J$9=47,'Jeunes Plants'!AF1008,IF($J$9=48,'Jeunes Plants'!AG1008,IF($J$9=49,'Jeunes Plants'!AH1008,IF($J$9=50,'Jeunes Plants'!AI1008,IF($J$9=51,'Jeunes Plants'!AJ1008,IF($J$9=52,'Jeunes Plants'!AK1008,IF($J$9=1,'Jeunes Plants'!AL1008,IF($J$9=2,'Jeunes Plants'!AM1008,IF($J$9=3,'Jeunes Plants'!AN1008,IF($J$9=4,'Jeunes Plants'!AO1008,IF($J$9=5,'Jeunes Plants'!AP1008,IF($J$9=6,'Jeunes Plants'!AQ1008,IF($J$9=7,'Jeunes Plants'!AR1008,IF($J$9=8,'Jeunes Plants'!AS1008,IF($J$9=9,'Jeunes Plants'!AT1008,IF($J$9=10,'Jeunes Plants'!AU1008,IF($J$9=11,'Jeunes Plants'!AV1008,IF($J$9=12,'Jeunes Plants'!AW1008,IF($J$9=13,'Jeunes Plants'!AX1008,IF($J$9=14,'Jeunes Plants'!AY1008,IF($J$9=15,'Jeunes Plants'!AZ1008,IF($J$9=16,'Jeunes Plants'!BA1008,IF($J$9=17,'Jeunes Plants'!BB1008,IF($J$9=18,'Jeunes Plants'!BC1008,IF($J$9=19,'Jeunes Plants'!BD1008,IF($J$9=20,'Jeunes Plants'!BE1008,IF($J$9=21,'Jeunes Plants'!BF1008,IF($J$9=22,'Jeunes Plants'!BG1008,IF($J$9=23,'Jeunes Plants'!BH1008,IF($J$9=24,'Jeunes Plants'!BI1008,IF($J$9=25,'Jeunes Plants'!BJ1008,IF($J$9=26,'Jeunes Plants'!BK1008,IF($J$9=27,'Jeunes Plants'!BL1008,IF($J$9=28,'Jeunes Plants'!BM1008,IF($J$9=29,'Jeunes Plants'!BN1008,IF($J$9=30,'Jeunes Plants'!BO1008,IF($J$9=31,'Jeunes Plants'!BP1008,IF($J$9=32,'Jeunes Plants'!BQ1008,IF($J$9=33,'Jeunes Plants'!BR1008,IF($J$9=34,'Jeunes Plants'!BS1008,IF($J$9=35,'Jeunes Plants'!B12911,))))))))))))))))))))))))))))))))))))))))))))))))))))</f>
        <v>0</v>
      </c>
      <c r="K1391" s="103" t="str">
        <f>IF('Jeunes Plants'!R1008=0,"","Erreur")</f>
        <v/>
      </c>
    </row>
    <row r="1392" spans="1:11" x14ac:dyDescent="0.25">
      <c r="A1392" s="450"/>
      <c r="B1392" s="450"/>
      <c r="C1392" s="451" t="s">
        <v>2024</v>
      </c>
      <c r="D1392" s="451"/>
      <c r="E1392" s="450"/>
      <c r="F1392" s="450"/>
      <c r="G1392" s="450"/>
      <c r="H1392" s="450"/>
      <c r="I1392" s="450"/>
      <c r="J1392" s="450">
        <f>SUBTOTAL(9,J1391:J1391)</f>
        <v>0</v>
      </c>
      <c r="K1392" s="450"/>
    </row>
    <row r="1393" spans="1:11" x14ac:dyDescent="0.25">
      <c r="A1393" s="103">
        <f>IF('Jeunes Plants'!A1009&lt;&gt;"",'Jeunes Plants'!A1009,"")</f>
        <v>12841</v>
      </c>
      <c r="B1393" s="103" t="str">
        <f>IF('Jeunes Plants'!L1009&lt;&gt;"",'Jeunes Plants'!L1009,"")</f>
        <v>S4</v>
      </c>
      <c r="C1393" s="107" t="str">
        <f>IF('Jeunes Plants'!B1009&lt;&gt;"",'Jeunes Plants'!B1009,"")</f>
        <v>MELISSE</v>
      </c>
      <c r="D1393" s="107" t="str">
        <f>IF('Jeunes Plants'!C1009&lt;&gt;"",'Jeunes Plants'!C1009,"")</f>
        <v>Officinale</v>
      </c>
      <c r="E1393" s="103">
        <f>IF('Jeunes Plants'!H1009&lt;&gt;"",'Jeunes Plants'!H1009,"")</f>
        <v>8</v>
      </c>
      <c r="F1393" s="103" t="str">
        <f>IF('Jeunes Plants'!E1009&lt;&gt;"",'Jeunes Plants'!E1009,"")</f>
        <v>S</v>
      </c>
      <c r="G1393" s="103" t="str">
        <f>IF('Jeunes Plants'!N1009&lt;&gt;"",'Jeunes Plants'!N1009,"")</f>
        <v>M3</v>
      </c>
      <c r="H1393" s="103" t="str">
        <f>IF('Jeunes Plants'!I1009&lt;&gt;"",'Jeunes Plants'!I1009,"")</f>
        <v>C</v>
      </c>
      <c r="I1393" s="103" t="str">
        <f>IF('Jeunes Plants'!J1009&lt;&gt;"",'Jeunes Plants'!J1009,"")</f>
        <v/>
      </c>
      <c r="J1393" s="103">
        <f>IF($J$9=36,'Jeunes Plants'!U1009,IF($J$9=37,'Jeunes Plants'!V1009,IF($J$9=38,'Jeunes Plants'!W1009,IF($J$9=39,'Jeunes Plants'!X1009,IF($J$9=40,'Jeunes Plants'!Y1009,IF($J$9=41,'Jeunes Plants'!Z1009,IF($J$9=42,'Jeunes Plants'!AA1009,IF($J$9=43,'Jeunes Plants'!AB1009,IF($J$9=44,'Jeunes Plants'!AC1009,IF($J$9=45,'Jeunes Plants'!AD1009,IF($J$9=46,'Jeunes Plants'!AE1009,IF($J$9=47,'Jeunes Plants'!AF1009,IF($J$9=48,'Jeunes Plants'!AG1009,IF($J$9=49,'Jeunes Plants'!AH1009,IF($J$9=50,'Jeunes Plants'!AI1009,IF($J$9=51,'Jeunes Plants'!AJ1009,IF($J$9=52,'Jeunes Plants'!AK1009,IF($J$9=1,'Jeunes Plants'!AL1009,IF($J$9=2,'Jeunes Plants'!AM1009,IF($J$9=3,'Jeunes Plants'!AN1009,IF($J$9=4,'Jeunes Plants'!AO1009,IF($J$9=5,'Jeunes Plants'!AP1009,IF($J$9=6,'Jeunes Plants'!AQ1009,IF($J$9=7,'Jeunes Plants'!AR1009,IF($J$9=8,'Jeunes Plants'!AS1009,IF($J$9=9,'Jeunes Plants'!AT1009,IF($J$9=10,'Jeunes Plants'!AU1009,IF($J$9=11,'Jeunes Plants'!AV1009,IF($J$9=12,'Jeunes Plants'!AW1009,IF($J$9=13,'Jeunes Plants'!AX1009,IF($J$9=14,'Jeunes Plants'!AY1009,IF($J$9=15,'Jeunes Plants'!AZ1009,IF($J$9=16,'Jeunes Plants'!BA1009,IF($J$9=17,'Jeunes Plants'!BB1009,IF($J$9=18,'Jeunes Plants'!BC1009,IF($J$9=19,'Jeunes Plants'!BD1009,IF($J$9=20,'Jeunes Plants'!BE1009,IF($J$9=21,'Jeunes Plants'!BF1009,IF($J$9=22,'Jeunes Plants'!BG1009,IF($J$9=23,'Jeunes Plants'!BH1009,IF($J$9=24,'Jeunes Plants'!BI1009,IF($J$9=25,'Jeunes Plants'!BJ1009,IF($J$9=26,'Jeunes Plants'!BK1009,IF($J$9=27,'Jeunes Plants'!BL1009,IF($J$9=28,'Jeunes Plants'!BM1009,IF($J$9=29,'Jeunes Plants'!BN1009,IF($J$9=30,'Jeunes Plants'!BO1009,IF($J$9=31,'Jeunes Plants'!BP1009,IF($J$9=32,'Jeunes Plants'!BQ1009,IF($J$9=33,'Jeunes Plants'!BR1009,IF($J$9=34,'Jeunes Plants'!BS1009,IF($J$9=35,'Jeunes Plants'!B12912,))))))))))))))))))))))))))))))))))))))))))))))))))))</f>
        <v>0</v>
      </c>
      <c r="K1393" s="103" t="str">
        <f>IF('Jeunes Plants'!R1009=0,"","Erreur")</f>
        <v/>
      </c>
    </row>
    <row r="1394" spans="1:11" x14ac:dyDescent="0.25">
      <c r="A1394" s="450"/>
      <c r="B1394" s="450"/>
      <c r="C1394" s="451" t="s">
        <v>2044</v>
      </c>
      <c r="D1394" s="451"/>
      <c r="E1394" s="450"/>
      <c r="F1394" s="450"/>
      <c r="G1394" s="450"/>
      <c r="H1394" s="450"/>
      <c r="I1394" s="450"/>
      <c r="J1394" s="450">
        <f>SUBTOTAL(9,J1393:J1393)</f>
        <v>0</v>
      </c>
      <c r="K1394" s="450"/>
    </row>
    <row r="1395" spans="1:11" x14ac:dyDescent="0.25">
      <c r="A1395" s="103">
        <f>IF('Jeunes Plants'!A1010&lt;&gt;"",'Jeunes Plants'!A1010,"")</f>
        <v>13267</v>
      </c>
      <c r="B1395" s="103" t="str">
        <f>IF('Jeunes Plants'!L1010&lt;&gt;"",'Jeunes Plants'!L1010,"")</f>
        <v>S4</v>
      </c>
      <c r="C1395" s="107" t="str">
        <f>IF('Jeunes Plants'!B1010&lt;&gt;"",'Jeunes Plants'!B1010,"")</f>
        <v>NEPETA</v>
      </c>
      <c r="D1395" s="107" t="str">
        <f>IF('Jeunes Plants'!C1010&lt;&gt;"",'Jeunes Plants'!C1010,"")</f>
        <v>Nervosa</v>
      </c>
      <c r="E1395" s="103">
        <f>IF('Jeunes Plants'!H1010&lt;&gt;"",'Jeunes Plants'!H1010,"")</f>
        <v>8</v>
      </c>
      <c r="F1395" s="103" t="str">
        <f>IF('Jeunes Plants'!E1010&lt;&gt;"",'Jeunes Plants'!E1010,"")</f>
        <v>S</v>
      </c>
      <c r="G1395" s="103" t="str">
        <f>IF('Jeunes Plants'!N1010&lt;&gt;"",'Jeunes Plants'!N1010,"")</f>
        <v>M3</v>
      </c>
      <c r="H1395" s="103" t="str">
        <f>IF('Jeunes Plants'!I1010&lt;&gt;"",'Jeunes Plants'!I1010,"")</f>
        <v>A</v>
      </c>
      <c r="I1395" s="103" t="str">
        <f>IF('Jeunes Plants'!J1010&lt;&gt;"",'Jeunes Plants'!J1010,"")</f>
        <v/>
      </c>
      <c r="J1395" s="103">
        <f>IF($J$9=36,'Jeunes Plants'!U1010,IF($J$9=37,'Jeunes Plants'!V1010,IF($J$9=38,'Jeunes Plants'!W1010,IF($J$9=39,'Jeunes Plants'!X1010,IF($J$9=40,'Jeunes Plants'!Y1010,IF($J$9=41,'Jeunes Plants'!Z1010,IF($J$9=42,'Jeunes Plants'!AA1010,IF($J$9=43,'Jeunes Plants'!AB1010,IF($J$9=44,'Jeunes Plants'!AC1010,IF($J$9=45,'Jeunes Plants'!AD1010,IF($J$9=46,'Jeunes Plants'!AE1010,IF($J$9=47,'Jeunes Plants'!AF1010,IF($J$9=48,'Jeunes Plants'!AG1010,IF($J$9=49,'Jeunes Plants'!AH1010,IF($J$9=50,'Jeunes Plants'!AI1010,IF($J$9=51,'Jeunes Plants'!AJ1010,IF($J$9=52,'Jeunes Plants'!AK1010,IF($J$9=1,'Jeunes Plants'!AL1010,IF($J$9=2,'Jeunes Plants'!AM1010,IF($J$9=3,'Jeunes Plants'!AN1010,IF($J$9=4,'Jeunes Plants'!AO1010,IF($J$9=5,'Jeunes Plants'!AP1010,IF($J$9=6,'Jeunes Plants'!AQ1010,IF($J$9=7,'Jeunes Plants'!AR1010,IF($J$9=8,'Jeunes Plants'!AS1010,IF($J$9=9,'Jeunes Plants'!AT1010,IF($J$9=10,'Jeunes Plants'!AU1010,IF($J$9=11,'Jeunes Plants'!AV1010,IF($J$9=12,'Jeunes Plants'!AW1010,IF($J$9=13,'Jeunes Plants'!AX1010,IF($J$9=14,'Jeunes Plants'!AY1010,IF($J$9=15,'Jeunes Plants'!AZ1010,IF($J$9=16,'Jeunes Plants'!BA1010,IF($J$9=17,'Jeunes Plants'!BB1010,IF($J$9=18,'Jeunes Plants'!BC1010,IF($J$9=19,'Jeunes Plants'!BD1010,IF($J$9=20,'Jeunes Plants'!BE1010,IF($J$9=21,'Jeunes Plants'!BF1010,IF($J$9=22,'Jeunes Plants'!BG1010,IF($J$9=23,'Jeunes Plants'!BH1010,IF($J$9=24,'Jeunes Plants'!BI1010,IF($J$9=25,'Jeunes Plants'!BJ1010,IF($J$9=26,'Jeunes Plants'!BK1010,IF($J$9=27,'Jeunes Plants'!BL1010,IF($J$9=28,'Jeunes Plants'!BM1010,IF($J$9=29,'Jeunes Plants'!BN1010,IF($J$9=30,'Jeunes Plants'!BO1010,IF($J$9=31,'Jeunes Plants'!BP1010,IF($J$9=32,'Jeunes Plants'!BQ1010,IF($J$9=33,'Jeunes Plants'!BR1010,IF($J$9=34,'Jeunes Plants'!BS1010,IF($J$9=35,'Jeunes Plants'!B12913,))))))))))))))))))))))))))))))))))))))))))))))))))))</f>
        <v>0</v>
      </c>
      <c r="K1395" s="103" t="str">
        <f>IF('Jeunes Plants'!R1010=0,"","Erreur")</f>
        <v/>
      </c>
    </row>
    <row r="1396" spans="1:11" x14ac:dyDescent="0.25">
      <c r="A1396" s="450"/>
      <c r="B1396" s="450"/>
      <c r="C1396" s="451" t="s">
        <v>1946</v>
      </c>
      <c r="D1396" s="451"/>
      <c r="E1396" s="450"/>
      <c r="F1396" s="450"/>
      <c r="G1396" s="450"/>
      <c r="H1396" s="450"/>
      <c r="I1396" s="450"/>
      <c r="J1396" s="450">
        <f>SUBTOTAL(9,J1395:J1395)</f>
        <v>0</v>
      </c>
      <c r="K1396" s="450"/>
    </row>
    <row r="1397" spans="1:11" x14ac:dyDescent="0.25">
      <c r="A1397" s="103">
        <f>IF('Jeunes Plants'!A1011&lt;&gt;"",'Jeunes Plants'!A1011,"")</f>
        <v>23021</v>
      </c>
      <c r="B1397" s="103" t="str">
        <f>IF('Jeunes Plants'!L1011&lt;&gt;"",'Jeunes Plants'!L1011,"")</f>
        <v>S4</v>
      </c>
      <c r="C1397" s="107" t="str">
        <f>IF('Jeunes Plants'!B1011&lt;&gt;"",'Jeunes Plants'!B1011,"")</f>
        <v>OEILLET D'INDE</v>
      </c>
      <c r="D1397" s="107" t="str">
        <f>IF('Jeunes Plants'!C1011&lt;&gt;"",'Jeunes Plants'!C1011,"")</f>
        <v>Super Hero Variés</v>
      </c>
      <c r="E1397" s="103">
        <f>IF('Jeunes Plants'!H1011&lt;&gt;"",'Jeunes Plants'!H1011,"")</f>
        <v>6</v>
      </c>
      <c r="F1397" s="103" t="str">
        <f>IF('Jeunes Plants'!E1011&lt;&gt;"",'Jeunes Plants'!E1011,"")</f>
        <v>S</v>
      </c>
      <c r="G1397" s="103" t="str">
        <f>IF('Jeunes Plants'!N1011&lt;&gt;"",'Jeunes Plants'!N1011,"")</f>
        <v>M3</v>
      </c>
      <c r="H1397" s="103" t="str">
        <f>IF('Jeunes Plants'!I1011&lt;&gt;"",'Jeunes Plants'!I1011,"")</f>
        <v>G</v>
      </c>
      <c r="I1397" s="103" t="str">
        <f>IF('Jeunes Plants'!J1011&lt;&gt;"",'Jeunes Plants'!J1011,"")</f>
        <v/>
      </c>
      <c r="J1397" s="103">
        <f>IF($J$9=36,'Jeunes Plants'!U1011,IF($J$9=37,'Jeunes Plants'!V1011,IF($J$9=38,'Jeunes Plants'!W1011,IF($J$9=39,'Jeunes Plants'!X1011,IF($J$9=40,'Jeunes Plants'!Y1011,IF($J$9=41,'Jeunes Plants'!Z1011,IF($J$9=42,'Jeunes Plants'!AA1011,IF($J$9=43,'Jeunes Plants'!AB1011,IF($J$9=44,'Jeunes Plants'!AC1011,IF($J$9=45,'Jeunes Plants'!AD1011,IF($J$9=46,'Jeunes Plants'!AE1011,IF($J$9=47,'Jeunes Plants'!AF1011,IF($J$9=48,'Jeunes Plants'!AG1011,IF($J$9=49,'Jeunes Plants'!AH1011,IF($J$9=50,'Jeunes Plants'!AI1011,IF($J$9=51,'Jeunes Plants'!AJ1011,IF($J$9=52,'Jeunes Plants'!AK1011,IF($J$9=1,'Jeunes Plants'!AL1011,IF($J$9=2,'Jeunes Plants'!AM1011,IF($J$9=3,'Jeunes Plants'!AN1011,IF($J$9=4,'Jeunes Plants'!AO1011,IF($J$9=5,'Jeunes Plants'!AP1011,IF($J$9=6,'Jeunes Plants'!AQ1011,IF($J$9=7,'Jeunes Plants'!AR1011,IF($J$9=8,'Jeunes Plants'!AS1011,IF($J$9=9,'Jeunes Plants'!AT1011,IF($J$9=10,'Jeunes Plants'!AU1011,IF($J$9=11,'Jeunes Plants'!AV1011,IF($J$9=12,'Jeunes Plants'!AW1011,IF($J$9=13,'Jeunes Plants'!AX1011,IF($J$9=14,'Jeunes Plants'!AY1011,IF($J$9=15,'Jeunes Plants'!AZ1011,IF($J$9=16,'Jeunes Plants'!BA1011,IF($J$9=17,'Jeunes Plants'!BB1011,IF($J$9=18,'Jeunes Plants'!BC1011,IF($J$9=19,'Jeunes Plants'!BD1011,IF($J$9=20,'Jeunes Plants'!BE1011,IF($J$9=21,'Jeunes Plants'!BF1011,IF($J$9=22,'Jeunes Plants'!BG1011,IF($J$9=23,'Jeunes Plants'!BH1011,IF($J$9=24,'Jeunes Plants'!BI1011,IF($J$9=25,'Jeunes Plants'!BJ1011,IF($J$9=26,'Jeunes Plants'!BK1011,IF($J$9=27,'Jeunes Plants'!BL1011,IF($J$9=28,'Jeunes Plants'!BM1011,IF($J$9=29,'Jeunes Plants'!BN1011,IF($J$9=30,'Jeunes Plants'!BO1011,IF($J$9=31,'Jeunes Plants'!BP1011,IF($J$9=32,'Jeunes Plants'!BQ1011,IF($J$9=33,'Jeunes Plants'!BR1011,IF($J$9=34,'Jeunes Plants'!BS1011,IF($J$9=35,'Jeunes Plants'!B12914,))))))))))))))))))))))))))))))))))))))))))))))))))))</f>
        <v>0</v>
      </c>
      <c r="K1397" s="103" t="str">
        <f>IF('Jeunes Plants'!R1011=0,"","Erreur")</f>
        <v/>
      </c>
    </row>
    <row r="1398" spans="1:11" x14ac:dyDescent="0.25">
      <c r="A1398" s="450"/>
      <c r="B1398" s="450"/>
      <c r="C1398" s="451" t="s">
        <v>2045</v>
      </c>
      <c r="D1398" s="451"/>
      <c r="E1398" s="450"/>
      <c r="F1398" s="450"/>
      <c r="G1398" s="450"/>
      <c r="H1398" s="450"/>
      <c r="I1398" s="450"/>
      <c r="J1398" s="450">
        <f>SUBTOTAL(9,J1397:J1397)</f>
        <v>0</v>
      </c>
      <c r="K1398" s="450"/>
    </row>
    <row r="1399" spans="1:11" x14ac:dyDescent="0.25">
      <c r="A1399" s="103">
        <f>IF('Jeunes Plants'!A1012&lt;&gt;"",'Jeunes Plants'!A1012,"")</f>
        <v>15047</v>
      </c>
      <c r="B1399" s="103" t="str">
        <f>IF('Jeunes Plants'!L1012&lt;&gt;"",'Jeunes Plants'!L1012,"")</f>
        <v>S1</v>
      </c>
      <c r="C1399" s="107" t="str">
        <f>IF('Jeunes Plants'!B1012&lt;&gt;"",'Jeunes Plants'!B1012,"")</f>
        <v>PYRETHRE</v>
      </c>
      <c r="D1399" s="107" t="str">
        <f>IF('Jeunes Plants'!C1012&lt;&gt;"",'Jeunes Plants'!C1012,"")</f>
        <v>De Dalmatie</v>
      </c>
      <c r="E1399" s="103">
        <f>IF('Jeunes Plants'!H1012&lt;&gt;"",'Jeunes Plants'!H1012,"")</f>
        <v>8</v>
      </c>
      <c r="F1399" s="103" t="str">
        <f>IF('Jeunes Plants'!E1012&lt;&gt;"",'Jeunes Plants'!E1012,"")</f>
        <v>S</v>
      </c>
      <c r="G1399" s="103" t="str">
        <f>IF('Jeunes Plants'!N1012&lt;&gt;"",'Jeunes Plants'!N1012,"")</f>
        <v>M3</v>
      </c>
      <c r="H1399" s="103" t="str">
        <f>IF('Jeunes Plants'!I1012&lt;&gt;"",'Jeunes Plants'!I1012,"")</f>
        <v>A</v>
      </c>
      <c r="I1399" s="103" t="str">
        <f>IF('Jeunes Plants'!J1012&lt;&gt;"",'Jeunes Plants'!J1012,"")</f>
        <v/>
      </c>
      <c r="J1399" s="103">
        <f>IF($J$9=36,'Jeunes Plants'!U1012,IF($J$9=37,'Jeunes Plants'!V1012,IF($J$9=38,'Jeunes Plants'!W1012,IF($J$9=39,'Jeunes Plants'!X1012,IF($J$9=40,'Jeunes Plants'!Y1012,IF($J$9=41,'Jeunes Plants'!Z1012,IF($J$9=42,'Jeunes Plants'!AA1012,IF($J$9=43,'Jeunes Plants'!AB1012,IF($J$9=44,'Jeunes Plants'!AC1012,IF($J$9=45,'Jeunes Plants'!AD1012,IF($J$9=46,'Jeunes Plants'!AE1012,IF($J$9=47,'Jeunes Plants'!AF1012,IF($J$9=48,'Jeunes Plants'!AG1012,IF($J$9=49,'Jeunes Plants'!AH1012,IF($J$9=50,'Jeunes Plants'!AI1012,IF($J$9=51,'Jeunes Plants'!AJ1012,IF($J$9=52,'Jeunes Plants'!AK1012,IF($J$9=1,'Jeunes Plants'!AL1012,IF($J$9=2,'Jeunes Plants'!AM1012,IF($J$9=3,'Jeunes Plants'!AN1012,IF($J$9=4,'Jeunes Plants'!AO1012,IF($J$9=5,'Jeunes Plants'!AP1012,IF($J$9=6,'Jeunes Plants'!AQ1012,IF($J$9=7,'Jeunes Plants'!AR1012,IF($J$9=8,'Jeunes Plants'!AS1012,IF($J$9=9,'Jeunes Plants'!AT1012,IF($J$9=10,'Jeunes Plants'!AU1012,IF($J$9=11,'Jeunes Plants'!AV1012,IF($J$9=12,'Jeunes Plants'!AW1012,IF($J$9=13,'Jeunes Plants'!AX1012,IF($J$9=14,'Jeunes Plants'!AY1012,IF($J$9=15,'Jeunes Plants'!AZ1012,IF($J$9=16,'Jeunes Plants'!BA1012,IF($J$9=17,'Jeunes Plants'!BB1012,IF($J$9=18,'Jeunes Plants'!BC1012,IF($J$9=19,'Jeunes Plants'!BD1012,IF($J$9=20,'Jeunes Plants'!BE1012,IF($J$9=21,'Jeunes Plants'!BF1012,IF($J$9=22,'Jeunes Plants'!BG1012,IF($J$9=23,'Jeunes Plants'!BH1012,IF($J$9=24,'Jeunes Plants'!BI1012,IF($J$9=25,'Jeunes Plants'!BJ1012,IF($J$9=26,'Jeunes Plants'!BK1012,IF($J$9=27,'Jeunes Plants'!BL1012,IF($J$9=28,'Jeunes Plants'!BM1012,IF($J$9=29,'Jeunes Plants'!BN1012,IF($J$9=30,'Jeunes Plants'!BO1012,IF($J$9=31,'Jeunes Plants'!BP1012,IF($J$9=32,'Jeunes Plants'!BQ1012,IF($J$9=33,'Jeunes Plants'!BR1012,IF($J$9=34,'Jeunes Plants'!BS1012,IF($J$9=35,'Jeunes Plants'!B12915,))))))))))))))))))))))))))))))))))))))))))))))))))))</f>
        <v>0</v>
      </c>
      <c r="K1399" s="103" t="str">
        <f>IF('Jeunes Plants'!R1012=0,"","Erreur")</f>
        <v/>
      </c>
    </row>
    <row r="1400" spans="1:11" x14ac:dyDescent="0.25">
      <c r="A1400" s="450"/>
      <c r="B1400" s="450"/>
      <c r="C1400" s="451" t="s">
        <v>2046</v>
      </c>
      <c r="D1400" s="451"/>
      <c r="E1400" s="450"/>
      <c r="F1400" s="450"/>
      <c r="G1400" s="450"/>
      <c r="H1400" s="450"/>
      <c r="I1400" s="450"/>
      <c r="J1400" s="450">
        <f>SUBTOTAL(9,J1399:J1399)</f>
        <v>0</v>
      </c>
      <c r="K1400" s="450"/>
    </row>
    <row r="1401" spans="1:11" x14ac:dyDescent="0.25">
      <c r="A1401" s="103">
        <f>IF('Jeunes Plants'!A1013&lt;&gt;"",'Jeunes Plants'!A1013,"")</f>
        <v>10946</v>
      </c>
      <c r="B1401" s="103" t="str">
        <f>IF('Jeunes Plants'!L1013&lt;&gt;"",'Jeunes Plants'!L1013,"")</f>
        <v>S4</v>
      </c>
      <c r="C1401" s="107" t="str">
        <f>IF('Jeunes Plants'!B1013&lt;&gt;"",'Jeunes Plants'!B1013,"")</f>
        <v>RHUBARBE</v>
      </c>
      <c r="D1401" s="107" t="str">
        <f>IF('Jeunes Plants'!C1013&lt;&gt;"",'Jeunes Plants'!C1013,"")</f>
        <v>Victoria</v>
      </c>
      <c r="E1401" s="103">
        <f>IF('Jeunes Plants'!H1013&lt;&gt;"",'Jeunes Plants'!H1013,"")</f>
        <v>8</v>
      </c>
      <c r="F1401" s="103" t="str">
        <f>IF('Jeunes Plants'!E1013&lt;&gt;"",'Jeunes Plants'!E1013,"")</f>
        <v>S</v>
      </c>
      <c r="G1401" s="103" t="str">
        <f>IF('Jeunes Plants'!N1013&lt;&gt;"",'Jeunes Plants'!N1013,"")</f>
        <v>M3</v>
      </c>
      <c r="H1401" s="103" t="str">
        <f>IF('Jeunes Plants'!I1013&lt;&gt;"",'Jeunes Plants'!I1013,"")</f>
        <v>C</v>
      </c>
      <c r="I1401" s="103" t="str">
        <f>IF('Jeunes Plants'!J1013&lt;&gt;"",'Jeunes Plants'!J1013,"")</f>
        <v/>
      </c>
      <c r="J1401" s="103">
        <f>IF($J$9=36,'Jeunes Plants'!U1013,IF($J$9=37,'Jeunes Plants'!V1013,IF($J$9=38,'Jeunes Plants'!W1013,IF($J$9=39,'Jeunes Plants'!X1013,IF($J$9=40,'Jeunes Plants'!Y1013,IF($J$9=41,'Jeunes Plants'!Z1013,IF($J$9=42,'Jeunes Plants'!AA1013,IF($J$9=43,'Jeunes Plants'!AB1013,IF($J$9=44,'Jeunes Plants'!AC1013,IF($J$9=45,'Jeunes Plants'!AD1013,IF($J$9=46,'Jeunes Plants'!AE1013,IF($J$9=47,'Jeunes Plants'!AF1013,IF($J$9=48,'Jeunes Plants'!AG1013,IF($J$9=49,'Jeunes Plants'!AH1013,IF($J$9=50,'Jeunes Plants'!AI1013,IF($J$9=51,'Jeunes Plants'!AJ1013,IF($J$9=52,'Jeunes Plants'!AK1013,IF($J$9=1,'Jeunes Plants'!AL1013,IF($J$9=2,'Jeunes Plants'!AM1013,IF($J$9=3,'Jeunes Plants'!AN1013,IF($J$9=4,'Jeunes Plants'!AO1013,IF($J$9=5,'Jeunes Plants'!AP1013,IF($J$9=6,'Jeunes Plants'!AQ1013,IF($J$9=7,'Jeunes Plants'!AR1013,IF($J$9=8,'Jeunes Plants'!AS1013,IF($J$9=9,'Jeunes Plants'!AT1013,IF($J$9=10,'Jeunes Plants'!AU1013,IF($J$9=11,'Jeunes Plants'!AV1013,IF($J$9=12,'Jeunes Plants'!AW1013,IF($J$9=13,'Jeunes Plants'!AX1013,IF($J$9=14,'Jeunes Plants'!AY1013,IF($J$9=15,'Jeunes Plants'!AZ1013,IF($J$9=16,'Jeunes Plants'!BA1013,IF($J$9=17,'Jeunes Plants'!BB1013,IF($J$9=18,'Jeunes Plants'!BC1013,IF($J$9=19,'Jeunes Plants'!BD1013,IF($J$9=20,'Jeunes Plants'!BE1013,IF($J$9=21,'Jeunes Plants'!BF1013,IF($J$9=22,'Jeunes Plants'!BG1013,IF($J$9=23,'Jeunes Plants'!BH1013,IF($J$9=24,'Jeunes Plants'!BI1013,IF($J$9=25,'Jeunes Plants'!BJ1013,IF($J$9=26,'Jeunes Plants'!BK1013,IF($J$9=27,'Jeunes Plants'!BL1013,IF($J$9=28,'Jeunes Plants'!BM1013,IF($J$9=29,'Jeunes Plants'!BN1013,IF($J$9=30,'Jeunes Plants'!BO1013,IF($J$9=31,'Jeunes Plants'!BP1013,IF($J$9=32,'Jeunes Plants'!BQ1013,IF($J$9=33,'Jeunes Plants'!BR1013,IF($J$9=34,'Jeunes Plants'!BS1013,IF($J$9=35,'Jeunes Plants'!B12916,))))))))))))))))))))))))))))))))))))))))))))))))))))</f>
        <v>0</v>
      </c>
      <c r="K1401" s="103" t="str">
        <f>IF('Jeunes Plants'!R1013=0,"","Erreur")</f>
        <v/>
      </c>
    </row>
    <row r="1402" spans="1:11" x14ac:dyDescent="0.25">
      <c r="A1402" s="450"/>
      <c r="B1402" s="450"/>
      <c r="C1402" s="451" t="s">
        <v>2047</v>
      </c>
      <c r="D1402" s="451"/>
      <c r="E1402" s="450"/>
      <c r="F1402" s="450"/>
      <c r="G1402" s="450"/>
      <c r="H1402" s="450"/>
      <c r="I1402" s="450"/>
      <c r="J1402" s="450">
        <f>SUBTOTAL(9,J1401:J1401)</f>
        <v>0</v>
      </c>
      <c r="K1402" s="450"/>
    </row>
    <row r="1403" spans="1:11" x14ac:dyDescent="0.25">
      <c r="A1403" s="103">
        <f>IF('Jeunes Plants'!A1014&lt;&gt;"",'Jeunes Plants'!A1014,"")</f>
        <v>3764</v>
      </c>
      <c r="B1403" s="103" t="str">
        <f>IF('Jeunes Plants'!L1014&lt;&gt;"",'Jeunes Plants'!L1014,"")</f>
        <v>S4</v>
      </c>
      <c r="C1403" s="107" t="str">
        <f>IF('Jeunes Plants'!B1014&lt;&gt;"",'Jeunes Plants'!B1014,"")</f>
        <v>RICIN</v>
      </c>
      <c r="D1403" s="107" t="str">
        <f>IF('Jeunes Plants'!C1014&lt;&gt;"",'Jeunes Plants'!C1014,"")</f>
        <v>Carmencita</v>
      </c>
      <c r="E1403" s="103">
        <f>IF('Jeunes Plants'!H1014&lt;&gt;"",'Jeunes Plants'!H1014,"")</f>
        <v>5</v>
      </c>
      <c r="F1403" s="103" t="str">
        <f>IF('Jeunes Plants'!E1014&lt;&gt;"",'Jeunes Plants'!E1014,"")</f>
        <v>S</v>
      </c>
      <c r="G1403" s="103" t="str">
        <f>IF('Jeunes Plants'!N1014&lt;&gt;"",'Jeunes Plants'!N1014,"")</f>
        <v>M3</v>
      </c>
      <c r="H1403" s="103" t="str">
        <f>IF('Jeunes Plants'!I1014&lt;&gt;"",'Jeunes Plants'!I1014,"")</f>
        <v>E</v>
      </c>
      <c r="I1403" s="103" t="str">
        <f>IF('Jeunes Plants'!J1014&lt;&gt;"",'Jeunes Plants'!J1014,"")</f>
        <v/>
      </c>
      <c r="J1403" s="103">
        <f>IF($J$9=36,'Jeunes Plants'!U1014,IF($J$9=37,'Jeunes Plants'!V1014,IF($J$9=38,'Jeunes Plants'!W1014,IF($J$9=39,'Jeunes Plants'!X1014,IF($J$9=40,'Jeunes Plants'!Y1014,IF($J$9=41,'Jeunes Plants'!Z1014,IF($J$9=42,'Jeunes Plants'!AA1014,IF($J$9=43,'Jeunes Plants'!AB1014,IF($J$9=44,'Jeunes Plants'!AC1014,IF($J$9=45,'Jeunes Plants'!AD1014,IF($J$9=46,'Jeunes Plants'!AE1014,IF($J$9=47,'Jeunes Plants'!AF1014,IF($J$9=48,'Jeunes Plants'!AG1014,IF($J$9=49,'Jeunes Plants'!AH1014,IF($J$9=50,'Jeunes Plants'!AI1014,IF($J$9=51,'Jeunes Plants'!AJ1014,IF($J$9=52,'Jeunes Plants'!AK1014,IF($J$9=1,'Jeunes Plants'!AL1014,IF($J$9=2,'Jeunes Plants'!AM1014,IF($J$9=3,'Jeunes Plants'!AN1014,IF($J$9=4,'Jeunes Plants'!AO1014,IF($J$9=5,'Jeunes Plants'!AP1014,IF($J$9=6,'Jeunes Plants'!AQ1014,IF($J$9=7,'Jeunes Plants'!AR1014,IF($J$9=8,'Jeunes Plants'!AS1014,IF($J$9=9,'Jeunes Plants'!AT1014,IF($J$9=10,'Jeunes Plants'!AU1014,IF($J$9=11,'Jeunes Plants'!AV1014,IF($J$9=12,'Jeunes Plants'!AW1014,IF($J$9=13,'Jeunes Plants'!AX1014,IF($J$9=14,'Jeunes Plants'!AY1014,IF($J$9=15,'Jeunes Plants'!AZ1014,IF($J$9=16,'Jeunes Plants'!BA1014,IF($J$9=17,'Jeunes Plants'!BB1014,IF($J$9=18,'Jeunes Plants'!BC1014,IF($J$9=19,'Jeunes Plants'!BD1014,IF($J$9=20,'Jeunes Plants'!BE1014,IF($J$9=21,'Jeunes Plants'!BF1014,IF($J$9=22,'Jeunes Plants'!BG1014,IF($J$9=23,'Jeunes Plants'!BH1014,IF($J$9=24,'Jeunes Plants'!BI1014,IF($J$9=25,'Jeunes Plants'!BJ1014,IF($J$9=26,'Jeunes Plants'!BK1014,IF($J$9=27,'Jeunes Plants'!BL1014,IF($J$9=28,'Jeunes Plants'!BM1014,IF($J$9=29,'Jeunes Plants'!BN1014,IF($J$9=30,'Jeunes Plants'!BO1014,IF($J$9=31,'Jeunes Plants'!BP1014,IF($J$9=32,'Jeunes Plants'!BQ1014,IF($J$9=33,'Jeunes Plants'!BR1014,IF($J$9=34,'Jeunes Plants'!BS1014,IF($J$9=35,'Jeunes Plants'!B12917,))))))))))))))))))))))))))))))))))))))))))))))))))))</f>
        <v>0</v>
      </c>
      <c r="K1403" s="103" t="str">
        <f>IF('Jeunes Plants'!R1014=0,"","Erreur")</f>
        <v/>
      </c>
    </row>
    <row r="1404" spans="1:11" x14ac:dyDescent="0.25">
      <c r="A1404" s="450"/>
      <c r="B1404" s="450"/>
      <c r="C1404" s="451" t="s">
        <v>1976</v>
      </c>
      <c r="D1404" s="451"/>
      <c r="E1404" s="450"/>
      <c r="F1404" s="450"/>
      <c r="G1404" s="450"/>
      <c r="H1404" s="450"/>
      <c r="I1404" s="450"/>
      <c r="J1404" s="450">
        <f>SUBTOTAL(9,J1403:J1403)</f>
        <v>0</v>
      </c>
      <c r="K1404" s="450"/>
    </row>
    <row r="1405" spans="1:11" x14ac:dyDescent="0.25">
      <c r="A1405" s="103">
        <f>IF('Jeunes Plants'!A1015&lt;&gt;"",'Jeunes Plants'!A1015,"")</f>
        <v>13270</v>
      </c>
      <c r="B1405" s="103" t="str">
        <f>IF('Jeunes Plants'!L1015&lt;&gt;"",'Jeunes Plants'!L1015,"")</f>
        <v>S4</v>
      </c>
      <c r="C1405" s="107" t="str">
        <f>IF('Jeunes Plants'!B1015&lt;&gt;"",'Jeunes Plants'!B1015,"")</f>
        <v>RUE</v>
      </c>
      <c r="D1405" s="107" t="str">
        <f>IF('Jeunes Plants'!C1015&lt;&gt;"",'Jeunes Plants'!C1015,"")</f>
        <v>graveolens</v>
      </c>
      <c r="E1405" s="103">
        <f>IF('Jeunes Plants'!H1015&lt;&gt;"",'Jeunes Plants'!H1015,"")</f>
        <v>8</v>
      </c>
      <c r="F1405" s="103" t="str">
        <f>IF('Jeunes Plants'!E1015&lt;&gt;"",'Jeunes Plants'!E1015,"")</f>
        <v>S</v>
      </c>
      <c r="G1405" s="103" t="str">
        <f>IF('Jeunes Plants'!N1015&lt;&gt;"",'Jeunes Plants'!N1015,"")</f>
        <v>M3</v>
      </c>
      <c r="H1405" s="103" t="str">
        <f>IF('Jeunes Plants'!I1015&lt;&gt;"",'Jeunes Plants'!I1015,"")</f>
        <v>C</v>
      </c>
      <c r="I1405" s="103" t="str">
        <f>IF('Jeunes Plants'!J1015&lt;&gt;"",'Jeunes Plants'!J1015,"")</f>
        <v/>
      </c>
      <c r="J1405" s="103">
        <f>IF($J$9=36,'Jeunes Plants'!U1015,IF($J$9=37,'Jeunes Plants'!V1015,IF($J$9=38,'Jeunes Plants'!W1015,IF($J$9=39,'Jeunes Plants'!X1015,IF($J$9=40,'Jeunes Plants'!Y1015,IF($J$9=41,'Jeunes Plants'!Z1015,IF($J$9=42,'Jeunes Plants'!AA1015,IF($J$9=43,'Jeunes Plants'!AB1015,IF($J$9=44,'Jeunes Plants'!AC1015,IF($J$9=45,'Jeunes Plants'!AD1015,IF($J$9=46,'Jeunes Plants'!AE1015,IF($J$9=47,'Jeunes Plants'!AF1015,IF($J$9=48,'Jeunes Plants'!AG1015,IF($J$9=49,'Jeunes Plants'!AH1015,IF($J$9=50,'Jeunes Plants'!AI1015,IF($J$9=51,'Jeunes Plants'!AJ1015,IF($J$9=52,'Jeunes Plants'!AK1015,IF($J$9=1,'Jeunes Plants'!AL1015,IF($J$9=2,'Jeunes Plants'!AM1015,IF($J$9=3,'Jeunes Plants'!AN1015,IF($J$9=4,'Jeunes Plants'!AO1015,IF($J$9=5,'Jeunes Plants'!AP1015,IF($J$9=6,'Jeunes Plants'!AQ1015,IF($J$9=7,'Jeunes Plants'!AR1015,IF($J$9=8,'Jeunes Plants'!AS1015,IF($J$9=9,'Jeunes Plants'!AT1015,IF($J$9=10,'Jeunes Plants'!AU1015,IF($J$9=11,'Jeunes Plants'!AV1015,IF($J$9=12,'Jeunes Plants'!AW1015,IF($J$9=13,'Jeunes Plants'!AX1015,IF($J$9=14,'Jeunes Plants'!AY1015,IF($J$9=15,'Jeunes Plants'!AZ1015,IF($J$9=16,'Jeunes Plants'!BA1015,IF($J$9=17,'Jeunes Plants'!BB1015,IF($J$9=18,'Jeunes Plants'!BC1015,IF($J$9=19,'Jeunes Plants'!BD1015,IF($J$9=20,'Jeunes Plants'!BE1015,IF($J$9=21,'Jeunes Plants'!BF1015,IF($J$9=22,'Jeunes Plants'!BG1015,IF($J$9=23,'Jeunes Plants'!BH1015,IF($J$9=24,'Jeunes Plants'!BI1015,IF($J$9=25,'Jeunes Plants'!BJ1015,IF($J$9=26,'Jeunes Plants'!BK1015,IF($J$9=27,'Jeunes Plants'!BL1015,IF($J$9=28,'Jeunes Plants'!BM1015,IF($J$9=29,'Jeunes Plants'!BN1015,IF($J$9=30,'Jeunes Plants'!BO1015,IF($J$9=31,'Jeunes Plants'!BP1015,IF($J$9=32,'Jeunes Plants'!BQ1015,IF($J$9=33,'Jeunes Plants'!BR1015,IF($J$9=34,'Jeunes Plants'!BS1015,IF($J$9=35,'Jeunes Plants'!B12918,))))))))))))))))))))))))))))))))))))))))))))))))))))</f>
        <v>0</v>
      </c>
      <c r="K1405" s="103" t="str">
        <f>IF('Jeunes Plants'!R1015=0,"","Erreur")</f>
        <v/>
      </c>
    </row>
    <row r="1406" spans="1:11" x14ac:dyDescent="0.25">
      <c r="A1406" s="450"/>
      <c r="B1406" s="450"/>
      <c r="C1406" s="451" t="s">
        <v>2048</v>
      </c>
      <c r="D1406" s="451"/>
      <c r="E1406" s="450"/>
      <c r="F1406" s="450"/>
      <c r="G1406" s="450"/>
      <c r="H1406" s="450"/>
      <c r="I1406" s="450"/>
      <c r="J1406" s="450">
        <f>SUBTOTAL(9,J1405:J1405)</f>
        <v>0</v>
      </c>
      <c r="K1406" s="450"/>
    </row>
    <row r="1407" spans="1:11" x14ac:dyDescent="0.25">
      <c r="A1407" s="103">
        <f>IF('Jeunes Plants'!A1016&lt;&gt;"",'Jeunes Plants'!A1016,"")</f>
        <v>10947</v>
      </c>
      <c r="B1407" s="103" t="str">
        <f>IF('Jeunes Plants'!L1016&lt;&gt;"",'Jeunes Plants'!L1016,"")</f>
        <v>S2</v>
      </c>
      <c r="C1407" s="107" t="str">
        <f>IF('Jeunes Plants'!B1016&lt;&gt;"",'Jeunes Plants'!B1016,"")</f>
        <v>SARRIETTE VIVACE</v>
      </c>
      <c r="D1407" s="107" t="str">
        <f>IF('Jeunes Plants'!C1016&lt;&gt;"",'Jeunes Plants'!C1016,"")</f>
        <v>Satureja</v>
      </c>
      <c r="E1407" s="103">
        <f>IF('Jeunes Plants'!H1016&lt;&gt;"",'Jeunes Plants'!H1016,"")</f>
        <v>5</v>
      </c>
      <c r="F1407" s="103" t="str">
        <f>IF('Jeunes Plants'!E1016&lt;&gt;"",'Jeunes Plants'!E1016,"")</f>
        <v>B</v>
      </c>
      <c r="G1407" s="103" t="str">
        <f>IF('Jeunes Plants'!N1016&lt;&gt;"",'Jeunes Plants'!N1016,"")</f>
        <v>M3</v>
      </c>
      <c r="H1407" s="103" t="str">
        <f>IF('Jeunes Plants'!I1016&lt;&gt;"",'Jeunes Plants'!I1016,"")</f>
        <v>A</v>
      </c>
      <c r="I1407" s="103" t="str">
        <f>IF('Jeunes Plants'!J1016&lt;&gt;"",'Jeunes Plants'!J1016,"")</f>
        <v/>
      </c>
      <c r="J1407" s="103">
        <f>IF($J$9=36,'Jeunes Plants'!U1016,IF($J$9=37,'Jeunes Plants'!V1016,IF($J$9=38,'Jeunes Plants'!W1016,IF($J$9=39,'Jeunes Plants'!X1016,IF($J$9=40,'Jeunes Plants'!Y1016,IF($J$9=41,'Jeunes Plants'!Z1016,IF($J$9=42,'Jeunes Plants'!AA1016,IF($J$9=43,'Jeunes Plants'!AB1016,IF($J$9=44,'Jeunes Plants'!AC1016,IF($J$9=45,'Jeunes Plants'!AD1016,IF($J$9=46,'Jeunes Plants'!AE1016,IF($J$9=47,'Jeunes Plants'!AF1016,IF($J$9=48,'Jeunes Plants'!AG1016,IF($J$9=49,'Jeunes Plants'!AH1016,IF($J$9=50,'Jeunes Plants'!AI1016,IF($J$9=51,'Jeunes Plants'!AJ1016,IF($J$9=52,'Jeunes Plants'!AK1016,IF($J$9=1,'Jeunes Plants'!AL1016,IF($J$9=2,'Jeunes Plants'!AM1016,IF($J$9=3,'Jeunes Plants'!AN1016,IF($J$9=4,'Jeunes Plants'!AO1016,IF($J$9=5,'Jeunes Plants'!AP1016,IF($J$9=6,'Jeunes Plants'!AQ1016,IF($J$9=7,'Jeunes Plants'!AR1016,IF($J$9=8,'Jeunes Plants'!AS1016,IF($J$9=9,'Jeunes Plants'!AT1016,IF($J$9=10,'Jeunes Plants'!AU1016,IF($J$9=11,'Jeunes Plants'!AV1016,IF($J$9=12,'Jeunes Plants'!AW1016,IF($J$9=13,'Jeunes Plants'!AX1016,IF($J$9=14,'Jeunes Plants'!AY1016,IF($J$9=15,'Jeunes Plants'!AZ1016,IF($J$9=16,'Jeunes Plants'!BA1016,IF($J$9=17,'Jeunes Plants'!BB1016,IF($J$9=18,'Jeunes Plants'!BC1016,IF($J$9=19,'Jeunes Plants'!BD1016,IF($J$9=20,'Jeunes Plants'!BE1016,IF($J$9=21,'Jeunes Plants'!BF1016,IF($J$9=22,'Jeunes Plants'!BG1016,IF($J$9=23,'Jeunes Plants'!BH1016,IF($J$9=24,'Jeunes Plants'!BI1016,IF($J$9=25,'Jeunes Plants'!BJ1016,IF($J$9=26,'Jeunes Plants'!BK1016,IF($J$9=27,'Jeunes Plants'!BL1016,IF($J$9=28,'Jeunes Plants'!BM1016,IF($J$9=29,'Jeunes Plants'!BN1016,IF($J$9=30,'Jeunes Plants'!BO1016,IF($J$9=31,'Jeunes Plants'!BP1016,IF($J$9=32,'Jeunes Plants'!BQ1016,IF($J$9=33,'Jeunes Plants'!BR1016,IF($J$9=34,'Jeunes Plants'!BS1016,IF($J$9=35,'Jeunes Plants'!B12919,))))))))))))))))))))))))))))))))))))))))))))))))))))</f>
        <v>0</v>
      </c>
      <c r="K1407" s="103" t="str">
        <f>IF('Jeunes Plants'!R1016=0,"","Erreur")</f>
        <v/>
      </c>
    </row>
    <row r="1408" spans="1:11" x14ac:dyDescent="0.25">
      <c r="A1408" s="450"/>
      <c r="B1408" s="450"/>
      <c r="C1408" s="451" t="s">
        <v>2049</v>
      </c>
      <c r="D1408" s="451"/>
      <c r="E1408" s="450"/>
      <c r="F1408" s="450"/>
      <c r="G1408" s="450"/>
      <c r="H1408" s="450"/>
      <c r="I1408" s="450"/>
      <c r="J1408" s="450">
        <f>SUBTOTAL(9,J1407:J1407)</f>
        <v>0</v>
      </c>
      <c r="K1408" s="450"/>
    </row>
    <row r="1409" spans="1:11" x14ac:dyDescent="0.25">
      <c r="A1409" s="103">
        <f>IF('Jeunes Plants'!A1017&lt;&gt;"",'Jeunes Plants'!A1017,"")</f>
        <v>15049</v>
      </c>
      <c r="B1409" s="103" t="str">
        <f>IF('Jeunes Plants'!L1017&lt;&gt;"",'Jeunes Plants'!L1017,"")</f>
        <v>S1</v>
      </c>
      <c r="C1409" s="107" t="str">
        <f>IF('Jeunes Plants'!B1017&lt;&gt;"",'Jeunes Plants'!B1017,"")</f>
        <v>TANAISIE</v>
      </c>
      <c r="D1409" s="107" t="str">
        <f>IF('Jeunes Plants'!C1017&lt;&gt;"",'Jeunes Plants'!C1017,"")</f>
        <v>Tanacetum officinalis</v>
      </c>
      <c r="E1409" s="103">
        <f>IF('Jeunes Plants'!H1017&lt;&gt;"",'Jeunes Plants'!H1017,"")</f>
        <v>8</v>
      </c>
      <c r="F1409" s="103" t="str">
        <f>IF('Jeunes Plants'!E1017&lt;&gt;"",'Jeunes Plants'!E1017,"")</f>
        <v>S</v>
      </c>
      <c r="G1409" s="103" t="str">
        <f>IF('Jeunes Plants'!N1017&lt;&gt;"",'Jeunes Plants'!N1017,"")</f>
        <v>M3</v>
      </c>
      <c r="H1409" s="103" t="str">
        <f>IF('Jeunes Plants'!I1017&lt;&gt;"",'Jeunes Plants'!I1017,"")</f>
        <v>A</v>
      </c>
      <c r="I1409" s="103" t="str">
        <f>IF('Jeunes Plants'!J1017&lt;&gt;"",'Jeunes Plants'!J1017,"")</f>
        <v/>
      </c>
      <c r="J1409" s="103">
        <f>IF($J$9=36,'Jeunes Plants'!U1017,IF($J$9=37,'Jeunes Plants'!V1017,IF($J$9=38,'Jeunes Plants'!W1017,IF($J$9=39,'Jeunes Plants'!X1017,IF($J$9=40,'Jeunes Plants'!Y1017,IF($J$9=41,'Jeunes Plants'!Z1017,IF($J$9=42,'Jeunes Plants'!AA1017,IF($J$9=43,'Jeunes Plants'!AB1017,IF($J$9=44,'Jeunes Plants'!AC1017,IF($J$9=45,'Jeunes Plants'!AD1017,IF($J$9=46,'Jeunes Plants'!AE1017,IF($J$9=47,'Jeunes Plants'!AF1017,IF($J$9=48,'Jeunes Plants'!AG1017,IF($J$9=49,'Jeunes Plants'!AH1017,IF($J$9=50,'Jeunes Plants'!AI1017,IF($J$9=51,'Jeunes Plants'!AJ1017,IF($J$9=52,'Jeunes Plants'!AK1017,IF($J$9=1,'Jeunes Plants'!AL1017,IF($J$9=2,'Jeunes Plants'!AM1017,IF($J$9=3,'Jeunes Plants'!AN1017,IF($J$9=4,'Jeunes Plants'!AO1017,IF($J$9=5,'Jeunes Plants'!AP1017,IF($J$9=6,'Jeunes Plants'!AQ1017,IF($J$9=7,'Jeunes Plants'!AR1017,IF($J$9=8,'Jeunes Plants'!AS1017,IF($J$9=9,'Jeunes Plants'!AT1017,IF($J$9=10,'Jeunes Plants'!AU1017,IF($J$9=11,'Jeunes Plants'!AV1017,IF($J$9=12,'Jeunes Plants'!AW1017,IF($J$9=13,'Jeunes Plants'!AX1017,IF($J$9=14,'Jeunes Plants'!AY1017,IF($J$9=15,'Jeunes Plants'!AZ1017,IF($J$9=16,'Jeunes Plants'!BA1017,IF($J$9=17,'Jeunes Plants'!BB1017,IF($J$9=18,'Jeunes Plants'!BC1017,IF($J$9=19,'Jeunes Plants'!BD1017,IF($J$9=20,'Jeunes Plants'!BE1017,IF($J$9=21,'Jeunes Plants'!BF1017,IF($J$9=22,'Jeunes Plants'!BG1017,IF($J$9=23,'Jeunes Plants'!BH1017,IF($J$9=24,'Jeunes Plants'!BI1017,IF($J$9=25,'Jeunes Plants'!BJ1017,IF($J$9=26,'Jeunes Plants'!BK1017,IF($J$9=27,'Jeunes Plants'!BL1017,IF($J$9=28,'Jeunes Plants'!BM1017,IF($J$9=29,'Jeunes Plants'!BN1017,IF($J$9=30,'Jeunes Plants'!BO1017,IF($J$9=31,'Jeunes Plants'!BP1017,IF($J$9=32,'Jeunes Plants'!BQ1017,IF($J$9=33,'Jeunes Plants'!BR1017,IF($J$9=34,'Jeunes Plants'!BS1017,IF($J$9=35,'Jeunes Plants'!B12920,))))))))))))))))))))))))))))))))))))))))))))))))))))</f>
        <v>0</v>
      </c>
      <c r="K1409" s="103" t="str">
        <f>IF('Jeunes Plants'!R1017=0,"","Erreur")</f>
        <v/>
      </c>
    </row>
    <row r="1410" spans="1:11" x14ac:dyDescent="0.25">
      <c r="A1410" s="450"/>
      <c r="B1410" s="450"/>
      <c r="C1410" s="451" t="s">
        <v>2050</v>
      </c>
      <c r="D1410" s="451"/>
      <c r="E1410" s="450"/>
      <c r="F1410" s="450"/>
      <c r="G1410" s="450"/>
      <c r="H1410" s="450"/>
      <c r="I1410" s="450"/>
      <c r="J1410" s="450">
        <f>SUBTOTAL(9,J1409:J1409)</f>
        <v>0</v>
      </c>
      <c r="K1410" s="450"/>
    </row>
    <row r="1411" spans="1:11" x14ac:dyDescent="0.25">
      <c r="A1411" s="103">
        <f>IF('Jeunes Plants'!A1018&lt;&gt;"",'Jeunes Plants'!A1018,"")</f>
        <v>13392</v>
      </c>
      <c r="B1411" s="103" t="str">
        <f>IF('Jeunes Plants'!L1018&lt;&gt;"",'Jeunes Plants'!L1018,"")</f>
        <v>D</v>
      </c>
      <c r="C1411" s="107" t="str">
        <f>IF('Jeunes Plants'!B1018&lt;&gt;"",'Jeunes Plants'!B1018,"")</f>
        <v>DÉPLIANT PLANTES UTILES AU JARDIN</v>
      </c>
      <c r="D1411" s="107" t="str">
        <f>IF('Jeunes Plants'!C1018&lt;&gt;"",'Jeunes Plants'!C1018,"")</f>
        <v>ACHETÉ</v>
      </c>
      <c r="E1411" s="103" t="str">
        <f>IF('Jeunes Plants'!H1018&lt;&gt;"",'Jeunes Plants'!H1018,"")</f>
        <v xml:space="preserve"> </v>
      </c>
      <c r="F1411" s="103" t="str">
        <f>IF('Jeunes Plants'!E1018&lt;&gt;"",'Jeunes Plants'!E1018,"")</f>
        <v xml:space="preserve"> </v>
      </c>
      <c r="G1411" s="103" t="str">
        <f>IF('Jeunes Plants'!N1018&lt;&gt;"",'Jeunes Plants'!N1018,"")</f>
        <v xml:space="preserve"> </v>
      </c>
      <c r="H1411" s="103" t="str">
        <f>IF('Jeunes Plants'!I1018&lt;&gt;"",'Jeunes Plants'!I1018,"")</f>
        <v xml:space="preserve"> </v>
      </c>
      <c r="I1411" s="103" t="str">
        <f>IF('Jeunes Plants'!J1018&lt;&gt;"",'Jeunes Plants'!J1018,"")</f>
        <v xml:space="preserve"> </v>
      </c>
      <c r="J1411" s="103">
        <f>IF($J$9=36,'Jeunes Plants'!U1018,IF($J$9=37,'Jeunes Plants'!V1018,IF($J$9=38,'Jeunes Plants'!W1018,IF($J$9=39,'Jeunes Plants'!X1018,IF($J$9=40,'Jeunes Plants'!Y1018,IF($J$9=41,'Jeunes Plants'!Z1018,IF($J$9=42,'Jeunes Plants'!AA1018,IF($J$9=43,'Jeunes Plants'!AB1018,IF($J$9=44,'Jeunes Plants'!AC1018,IF($J$9=45,'Jeunes Plants'!AD1018,IF($J$9=46,'Jeunes Plants'!AE1018,IF($J$9=47,'Jeunes Plants'!AF1018,IF($J$9=48,'Jeunes Plants'!AG1018,IF($J$9=49,'Jeunes Plants'!AH1018,IF($J$9=50,'Jeunes Plants'!AI1018,IF($J$9=51,'Jeunes Plants'!AJ1018,IF($J$9=52,'Jeunes Plants'!AK1018,IF($J$9=1,'Jeunes Plants'!AL1018,IF($J$9=2,'Jeunes Plants'!AM1018,IF($J$9=3,'Jeunes Plants'!AN1018,IF($J$9=4,'Jeunes Plants'!AO1018,IF($J$9=5,'Jeunes Plants'!AP1018,IF($J$9=6,'Jeunes Plants'!AQ1018,IF($J$9=7,'Jeunes Plants'!AR1018,IF($J$9=8,'Jeunes Plants'!AS1018,IF($J$9=9,'Jeunes Plants'!AT1018,IF($J$9=10,'Jeunes Plants'!AU1018,IF($J$9=11,'Jeunes Plants'!AV1018,IF($J$9=12,'Jeunes Plants'!AW1018,IF($J$9=13,'Jeunes Plants'!AX1018,IF($J$9=14,'Jeunes Plants'!AY1018,IF($J$9=15,'Jeunes Plants'!AZ1018,IF($J$9=16,'Jeunes Plants'!BA1018,IF($J$9=17,'Jeunes Plants'!BB1018,IF($J$9=18,'Jeunes Plants'!BC1018,IF($J$9=19,'Jeunes Plants'!BD1018,IF($J$9=20,'Jeunes Plants'!BE1018,IF($J$9=21,'Jeunes Plants'!BF1018,IF($J$9=22,'Jeunes Plants'!BG1018,IF($J$9=23,'Jeunes Plants'!BH1018,IF($J$9=24,'Jeunes Plants'!BI1018,IF($J$9=25,'Jeunes Plants'!BJ1018,IF($J$9=26,'Jeunes Plants'!BK1018,IF($J$9=27,'Jeunes Plants'!BL1018,IF($J$9=28,'Jeunes Plants'!BM1018,IF($J$9=29,'Jeunes Plants'!BN1018,IF($J$9=30,'Jeunes Plants'!BO1018,IF($J$9=31,'Jeunes Plants'!BP1018,IF($J$9=32,'Jeunes Plants'!BQ1018,IF($J$9=33,'Jeunes Plants'!BR1018,IF($J$9=34,'Jeunes Plants'!BS1018,IF($J$9=35,'Jeunes Plants'!B12921,))))))))))))))))))))))))))))))))))))))))))))))))))))</f>
        <v>0</v>
      </c>
      <c r="K1411" s="103" t="str">
        <f>IF('Jeunes Plants'!R1018=0,"","Erreur")</f>
        <v/>
      </c>
    </row>
    <row r="1412" spans="1:11" x14ac:dyDescent="0.25">
      <c r="A1412" s="450"/>
      <c r="B1412" s="450"/>
      <c r="C1412" s="451" t="s">
        <v>2051</v>
      </c>
      <c r="D1412" s="451"/>
      <c r="E1412" s="450"/>
      <c r="F1412" s="450"/>
      <c r="G1412" s="450"/>
      <c r="H1412" s="450"/>
      <c r="I1412" s="450"/>
      <c r="J1412" s="450">
        <f>SUBTOTAL(9,J1411:J1411)</f>
        <v>0</v>
      </c>
      <c r="K1412" s="450"/>
    </row>
    <row r="1413" spans="1:11" x14ac:dyDescent="0.25">
      <c r="A1413" s="103">
        <f>IF('Jeunes Plants'!A1019&lt;&gt;"",'Jeunes Plants'!A1019,"")</f>
        <v>13994</v>
      </c>
      <c r="B1413" s="103" t="str">
        <f>IF('Jeunes Plants'!L1019&lt;&gt;"",'Jeunes Plants'!L1019,"")</f>
        <v>D</v>
      </c>
      <c r="C1413" s="107" t="str">
        <f>IF('Jeunes Plants'!B1019&lt;&gt;"",'Jeunes Plants'!B1019,"")</f>
        <v>AFFICHE PLANTES UTILES AU JARDIN</v>
      </c>
      <c r="D1413" s="107" t="str">
        <f>IF('Jeunes Plants'!C1019&lt;&gt;"",'Jeunes Plants'!C1019,"")</f>
        <v>ACHETÉ</v>
      </c>
      <c r="E1413" s="103" t="str">
        <f>IF('Jeunes Plants'!H1019&lt;&gt;"",'Jeunes Plants'!H1019,"")</f>
        <v xml:space="preserve"> </v>
      </c>
      <c r="F1413" s="103" t="str">
        <f>IF('Jeunes Plants'!E1019&lt;&gt;"",'Jeunes Plants'!E1019,"")</f>
        <v xml:space="preserve"> </v>
      </c>
      <c r="G1413" s="103" t="str">
        <f>IF('Jeunes Plants'!N1019&lt;&gt;"",'Jeunes Plants'!N1019,"")</f>
        <v xml:space="preserve"> </v>
      </c>
      <c r="H1413" s="103" t="str">
        <f>IF('Jeunes Plants'!I1019&lt;&gt;"",'Jeunes Plants'!I1019,"")</f>
        <v xml:space="preserve"> </v>
      </c>
      <c r="I1413" s="103" t="str">
        <f>IF('Jeunes Plants'!J1019&lt;&gt;"",'Jeunes Plants'!J1019,"")</f>
        <v xml:space="preserve"> </v>
      </c>
      <c r="J1413" s="103">
        <f>IF($J$9=36,'Jeunes Plants'!U1019,IF($J$9=37,'Jeunes Plants'!V1019,IF($J$9=38,'Jeunes Plants'!W1019,IF($J$9=39,'Jeunes Plants'!X1019,IF($J$9=40,'Jeunes Plants'!Y1019,IF($J$9=41,'Jeunes Plants'!Z1019,IF($J$9=42,'Jeunes Plants'!AA1019,IF($J$9=43,'Jeunes Plants'!AB1019,IF($J$9=44,'Jeunes Plants'!AC1019,IF($J$9=45,'Jeunes Plants'!AD1019,IF($J$9=46,'Jeunes Plants'!AE1019,IF($J$9=47,'Jeunes Plants'!AF1019,IF($J$9=48,'Jeunes Plants'!AG1019,IF($J$9=49,'Jeunes Plants'!AH1019,IF($J$9=50,'Jeunes Plants'!AI1019,IF($J$9=51,'Jeunes Plants'!AJ1019,IF($J$9=52,'Jeunes Plants'!AK1019,IF($J$9=1,'Jeunes Plants'!AL1019,IF($J$9=2,'Jeunes Plants'!AM1019,IF($J$9=3,'Jeunes Plants'!AN1019,IF($J$9=4,'Jeunes Plants'!AO1019,IF($J$9=5,'Jeunes Plants'!AP1019,IF($J$9=6,'Jeunes Plants'!AQ1019,IF($J$9=7,'Jeunes Plants'!AR1019,IF($J$9=8,'Jeunes Plants'!AS1019,IF($J$9=9,'Jeunes Plants'!AT1019,IF($J$9=10,'Jeunes Plants'!AU1019,IF($J$9=11,'Jeunes Plants'!AV1019,IF($J$9=12,'Jeunes Plants'!AW1019,IF($J$9=13,'Jeunes Plants'!AX1019,IF($J$9=14,'Jeunes Plants'!AY1019,IF($J$9=15,'Jeunes Plants'!AZ1019,IF($J$9=16,'Jeunes Plants'!BA1019,IF($J$9=17,'Jeunes Plants'!BB1019,IF($J$9=18,'Jeunes Plants'!BC1019,IF($J$9=19,'Jeunes Plants'!BD1019,IF($J$9=20,'Jeunes Plants'!BE1019,IF($J$9=21,'Jeunes Plants'!BF1019,IF($J$9=22,'Jeunes Plants'!BG1019,IF($J$9=23,'Jeunes Plants'!BH1019,IF($J$9=24,'Jeunes Plants'!BI1019,IF($J$9=25,'Jeunes Plants'!BJ1019,IF($J$9=26,'Jeunes Plants'!BK1019,IF($J$9=27,'Jeunes Plants'!BL1019,IF($J$9=28,'Jeunes Plants'!BM1019,IF($J$9=29,'Jeunes Plants'!BN1019,IF($J$9=30,'Jeunes Plants'!BO1019,IF($J$9=31,'Jeunes Plants'!BP1019,IF($J$9=32,'Jeunes Plants'!BQ1019,IF($J$9=33,'Jeunes Plants'!BR1019,IF($J$9=34,'Jeunes Plants'!BS1019,IF($J$9=35,'Jeunes Plants'!B12922,))))))))))))))))))))))))))))))))))))))))))))))))))))</f>
        <v>0</v>
      </c>
      <c r="K1413" s="103" t="str">
        <f>IF('Jeunes Plants'!R1019=0,"","Erreur")</f>
        <v/>
      </c>
    </row>
    <row r="1414" spans="1:11" x14ac:dyDescent="0.25">
      <c r="A1414" s="450"/>
      <c r="B1414" s="450"/>
      <c r="C1414" s="451" t="s">
        <v>2052</v>
      </c>
      <c r="D1414" s="451"/>
      <c r="E1414" s="450"/>
      <c r="F1414" s="450"/>
      <c r="G1414" s="450"/>
      <c r="H1414" s="450"/>
      <c r="I1414" s="450"/>
      <c r="J1414" s="450">
        <f>SUBTOTAL(9,J1413:J1413)</f>
        <v>0</v>
      </c>
      <c r="K1414" s="450"/>
    </row>
    <row r="1415" spans="1:11" x14ac:dyDescent="0.25">
      <c r="A1415" s="452"/>
      <c r="B1415" s="452"/>
      <c r="C1415" s="453" t="s">
        <v>2053</v>
      </c>
      <c r="D1415" s="453"/>
      <c r="E1415" s="452"/>
      <c r="F1415" s="452"/>
      <c r="G1415" s="452"/>
      <c r="H1415" s="452"/>
      <c r="I1415" s="452"/>
      <c r="J1415" s="452">
        <f>SUBTOTAL(9,J1369:J1410)</f>
        <v>0</v>
      </c>
      <c r="K1415" s="452"/>
    </row>
    <row r="1416" spans="1:11" x14ac:dyDescent="0.25">
      <c r="A1416" s="103" t="str">
        <f>IF('Jeunes Plants'!A1020&lt;&gt;"",'Jeunes Plants'!A1020,"")</f>
        <v/>
      </c>
      <c r="B1416" s="103" t="str">
        <f>IF('Jeunes Plants'!L1020&lt;&gt;"",'Jeunes Plants'!L1020,"")</f>
        <v>G</v>
      </c>
      <c r="C1416" s="107" t="str">
        <f>IF('Jeunes Plants'!B1020&lt;&gt;"",'Jeunes Plants'!B1020,"")</f>
        <v>PLANTES AUX SAVEURS SURPRENANTES</v>
      </c>
      <c r="D1416" s="107" t="str">
        <f>IF('Jeunes Plants'!C1020&lt;&gt;"",'Jeunes Plants'!C1020,"")</f>
        <v/>
      </c>
      <c r="E1416" s="103" t="str">
        <f>IF('Jeunes Plants'!H1020&lt;&gt;"",'Jeunes Plants'!H1020,"")</f>
        <v/>
      </c>
      <c r="F1416" s="103" t="str">
        <f>IF('Jeunes Plants'!E1020&lt;&gt;"",'Jeunes Plants'!E1020,"")</f>
        <v/>
      </c>
      <c r="G1416" s="103" t="str">
        <f>IF('Jeunes Plants'!N1020&lt;&gt;"",'Jeunes Plants'!N1020,"")</f>
        <v/>
      </c>
      <c r="H1416" s="103" t="str">
        <f>IF('Jeunes Plants'!I1020&lt;&gt;"",'Jeunes Plants'!I1020,"")</f>
        <v/>
      </c>
      <c r="I1416" s="103" t="str">
        <f>IF('Jeunes Plants'!J1020&lt;&gt;"",'Jeunes Plants'!J1020,"")</f>
        <v/>
      </c>
      <c r="J1416" s="103">
        <f>IF($J$9=36,'Jeunes Plants'!U1020,IF($J$9=37,'Jeunes Plants'!V1020,IF($J$9=38,'Jeunes Plants'!W1020,IF($J$9=39,'Jeunes Plants'!X1020,IF($J$9=40,'Jeunes Plants'!Y1020,IF($J$9=41,'Jeunes Plants'!Z1020,IF($J$9=42,'Jeunes Plants'!AA1020,IF($J$9=43,'Jeunes Plants'!AB1020,IF($J$9=44,'Jeunes Plants'!AC1020,IF($J$9=45,'Jeunes Plants'!AD1020,IF($J$9=46,'Jeunes Plants'!AE1020,IF($J$9=47,'Jeunes Plants'!AF1020,IF($J$9=48,'Jeunes Plants'!AG1020,IF($J$9=49,'Jeunes Plants'!AH1020,IF($J$9=50,'Jeunes Plants'!AI1020,IF($J$9=51,'Jeunes Plants'!AJ1020,IF($J$9=52,'Jeunes Plants'!AK1020,IF($J$9=1,'Jeunes Plants'!AL1020,IF($J$9=2,'Jeunes Plants'!AM1020,IF($J$9=3,'Jeunes Plants'!AN1020,IF($J$9=4,'Jeunes Plants'!AO1020,IF($J$9=5,'Jeunes Plants'!AP1020,IF($J$9=6,'Jeunes Plants'!AQ1020,IF($J$9=7,'Jeunes Plants'!AR1020,IF($J$9=8,'Jeunes Plants'!AS1020,IF($J$9=9,'Jeunes Plants'!AT1020,IF($J$9=10,'Jeunes Plants'!AU1020,IF($J$9=11,'Jeunes Plants'!AV1020,IF($J$9=12,'Jeunes Plants'!AW1020,IF($J$9=13,'Jeunes Plants'!AX1020,IF($J$9=14,'Jeunes Plants'!AY1020,IF($J$9=15,'Jeunes Plants'!AZ1020,IF($J$9=16,'Jeunes Plants'!BA1020,IF($J$9=17,'Jeunes Plants'!BB1020,IF($J$9=18,'Jeunes Plants'!BC1020,IF($J$9=19,'Jeunes Plants'!BD1020,IF($J$9=20,'Jeunes Plants'!BE1020,IF($J$9=21,'Jeunes Plants'!BF1020,IF($J$9=22,'Jeunes Plants'!BG1020,IF($J$9=23,'Jeunes Plants'!BH1020,IF($J$9=24,'Jeunes Plants'!BI1020,IF($J$9=25,'Jeunes Plants'!BJ1020,IF($J$9=26,'Jeunes Plants'!BK1020,IF($J$9=27,'Jeunes Plants'!BL1020,IF($J$9=28,'Jeunes Plants'!BM1020,IF($J$9=29,'Jeunes Plants'!BN1020,IF($J$9=30,'Jeunes Plants'!BO1020,IF($J$9=31,'Jeunes Plants'!BP1020,IF($J$9=32,'Jeunes Plants'!BQ1020,IF($J$9=33,'Jeunes Plants'!BR1020,IF($J$9=34,'Jeunes Plants'!BS1020,IF($J$9=35,'Jeunes Plants'!B12923,))))))))))))))))))))))))))))))))))))))))))))))))))))</f>
        <v>0</v>
      </c>
      <c r="K1416" s="103" t="str">
        <f>IF('Jeunes Plants'!R1020=0,"","Erreur")</f>
        <v/>
      </c>
    </row>
    <row r="1417" spans="1:11" x14ac:dyDescent="0.25">
      <c r="A1417" s="103">
        <f>IF('Jeunes Plants'!A1021&lt;&gt;"",'Jeunes Plants'!A1021,"")</f>
        <v>13272</v>
      </c>
      <c r="B1417" s="103" t="str">
        <f>IF('Jeunes Plants'!L1021&lt;&gt;"",'Jeunes Plants'!L1021,"")</f>
        <v>S3B</v>
      </c>
      <c r="C1417" s="107" t="str">
        <f>IF('Jeunes Plants'!B1021&lt;&gt;"",'Jeunes Plants'!B1021,"")</f>
        <v>AURONE</v>
      </c>
      <c r="D1417" s="107" t="str">
        <f>IF('Jeunes Plants'!C1021&lt;&gt;"",'Jeunes Plants'!C1021,"")</f>
        <v>Cola</v>
      </c>
      <c r="E1417" s="103">
        <f>IF('Jeunes Plants'!H1021&lt;&gt;"",'Jeunes Plants'!H1021,"")</f>
        <v>5</v>
      </c>
      <c r="F1417" s="103" t="str">
        <f>IF('Jeunes Plants'!E1021&lt;&gt;"",'Jeunes Plants'!E1021,"")</f>
        <v>B</v>
      </c>
      <c r="G1417" s="103" t="str">
        <f>IF('Jeunes Plants'!N1021&lt;&gt;"",'Jeunes Plants'!N1021,"")</f>
        <v>M3</v>
      </c>
      <c r="H1417" s="103" t="str">
        <f>IF('Jeunes Plants'!I1021&lt;&gt;"",'Jeunes Plants'!I1021,"")</f>
        <v>B</v>
      </c>
      <c r="I1417" s="103" t="str">
        <f>IF('Jeunes Plants'!J1021&lt;&gt;"",'Jeunes Plants'!J1021,"")</f>
        <v/>
      </c>
      <c r="J1417" s="103">
        <f>IF($J$9=36,'Jeunes Plants'!U1021,IF($J$9=37,'Jeunes Plants'!V1021,IF($J$9=38,'Jeunes Plants'!W1021,IF($J$9=39,'Jeunes Plants'!X1021,IF($J$9=40,'Jeunes Plants'!Y1021,IF($J$9=41,'Jeunes Plants'!Z1021,IF($J$9=42,'Jeunes Plants'!AA1021,IF($J$9=43,'Jeunes Plants'!AB1021,IF($J$9=44,'Jeunes Plants'!AC1021,IF($J$9=45,'Jeunes Plants'!AD1021,IF($J$9=46,'Jeunes Plants'!AE1021,IF($J$9=47,'Jeunes Plants'!AF1021,IF($J$9=48,'Jeunes Plants'!AG1021,IF($J$9=49,'Jeunes Plants'!AH1021,IF($J$9=50,'Jeunes Plants'!AI1021,IF($J$9=51,'Jeunes Plants'!AJ1021,IF($J$9=52,'Jeunes Plants'!AK1021,IF($J$9=1,'Jeunes Plants'!AL1021,IF($J$9=2,'Jeunes Plants'!AM1021,IF($J$9=3,'Jeunes Plants'!AN1021,IF($J$9=4,'Jeunes Plants'!AO1021,IF($J$9=5,'Jeunes Plants'!AP1021,IF($J$9=6,'Jeunes Plants'!AQ1021,IF($J$9=7,'Jeunes Plants'!AR1021,IF($J$9=8,'Jeunes Plants'!AS1021,IF($J$9=9,'Jeunes Plants'!AT1021,IF($J$9=10,'Jeunes Plants'!AU1021,IF($J$9=11,'Jeunes Plants'!AV1021,IF($J$9=12,'Jeunes Plants'!AW1021,IF($J$9=13,'Jeunes Plants'!AX1021,IF($J$9=14,'Jeunes Plants'!AY1021,IF($J$9=15,'Jeunes Plants'!AZ1021,IF($J$9=16,'Jeunes Plants'!BA1021,IF($J$9=17,'Jeunes Plants'!BB1021,IF($J$9=18,'Jeunes Plants'!BC1021,IF($J$9=19,'Jeunes Plants'!BD1021,IF($J$9=20,'Jeunes Plants'!BE1021,IF($J$9=21,'Jeunes Plants'!BF1021,IF($J$9=22,'Jeunes Plants'!BG1021,IF($J$9=23,'Jeunes Plants'!BH1021,IF($J$9=24,'Jeunes Plants'!BI1021,IF($J$9=25,'Jeunes Plants'!BJ1021,IF($J$9=26,'Jeunes Plants'!BK1021,IF($J$9=27,'Jeunes Plants'!BL1021,IF($J$9=28,'Jeunes Plants'!BM1021,IF($J$9=29,'Jeunes Plants'!BN1021,IF($J$9=30,'Jeunes Plants'!BO1021,IF($J$9=31,'Jeunes Plants'!BP1021,IF($J$9=32,'Jeunes Plants'!BQ1021,IF($J$9=33,'Jeunes Plants'!BR1021,IF($J$9=34,'Jeunes Plants'!BS1021,IF($J$9=35,'Jeunes Plants'!B12924,))))))))))))))))))))))))))))))))))))))))))))))))))))</f>
        <v>0</v>
      </c>
      <c r="K1417" s="103" t="str">
        <f>IF('Jeunes Plants'!R1021=0,"","Erreur")</f>
        <v/>
      </c>
    </row>
    <row r="1418" spans="1:11" x14ac:dyDescent="0.25">
      <c r="A1418" s="450"/>
      <c r="B1418" s="450"/>
      <c r="C1418" s="451" t="s">
        <v>2054</v>
      </c>
      <c r="D1418" s="451"/>
      <c r="E1418" s="450"/>
      <c r="F1418" s="450"/>
      <c r="G1418" s="450"/>
      <c r="H1418" s="450"/>
      <c r="I1418" s="450"/>
      <c r="J1418" s="450">
        <f>SUBTOTAL(9,J1415:J1417)</f>
        <v>0</v>
      </c>
      <c r="K1418" s="450"/>
    </row>
    <row r="1419" spans="1:11" x14ac:dyDescent="0.25">
      <c r="A1419" s="103">
        <f>IF('Jeunes Plants'!A1022&lt;&gt;"",'Jeunes Plants'!A1022,"")</f>
        <v>12837</v>
      </c>
      <c r="B1419" s="103" t="str">
        <f>IF('Jeunes Plants'!L1022&lt;&gt;"",'Jeunes Plants'!L1022,"")</f>
        <v>S4</v>
      </c>
      <c r="C1419" s="107" t="str">
        <f>IF('Jeunes Plants'!B1022&lt;&gt;"",'Jeunes Plants'!B1022,"")</f>
        <v>BOURRACHE</v>
      </c>
      <c r="D1419" s="107" t="str">
        <f>IF('Jeunes Plants'!C1022&lt;&gt;"",'Jeunes Plants'!C1022,"")</f>
        <v>Officinale</v>
      </c>
      <c r="E1419" s="103">
        <f>IF('Jeunes Plants'!H1022&lt;&gt;"",'Jeunes Plants'!H1022,"")</f>
        <v>5</v>
      </c>
      <c r="F1419" s="103" t="str">
        <f>IF('Jeunes Plants'!E1022&lt;&gt;"",'Jeunes Plants'!E1022,"")</f>
        <v>S</v>
      </c>
      <c r="G1419" s="103" t="str">
        <f>IF('Jeunes Plants'!N1022&lt;&gt;"",'Jeunes Plants'!N1022,"")</f>
        <v>M3</v>
      </c>
      <c r="H1419" s="103" t="str">
        <f>IF('Jeunes Plants'!I1022&lt;&gt;"",'Jeunes Plants'!I1022,"")</f>
        <v>C</v>
      </c>
      <c r="I1419" s="103" t="str">
        <f>IF('Jeunes Plants'!J1022&lt;&gt;"",'Jeunes Plants'!J1022,"")</f>
        <v/>
      </c>
      <c r="J1419" s="103">
        <f>IF($J$9=36,'Jeunes Plants'!U1022,IF($J$9=37,'Jeunes Plants'!V1022,IF($J$9=38,'Jeunes Plants'!W1022,IF($J$9=39,'Jeunes Plants'!X1022,IF($J$9=40,'Jeunes Plants'!Y1022,IF($J$9=41,'Jeunes Plants'!Z1022,IF($J$9=42,'Jeunes Plants'!AA1022,IF($J$9=43,'Jeunes Plants'!AB1022,IF($J$9=44,'Jeunes Plants'!AC1022,IF($J$9=45,'Jeunes Plants'!AD1022,IF($J$9=46,'Jeunes Plants'!AE1022,IF($J$9=47,'Jeunes Plants'!AF1022,IF($J$9=48,'Jeunes Plants'!AG1022,IF($J$9=49,'Jeunes Plants'!AH1022,IF($J$9=50,'Jeunes Plants'!AI1022,IF($J$9=51,'Jeunes Plants'!AJ1022,IF($J$9=52,'Jeunes Plants'!AK1022,IF($J$9=1,'Jeunes Plants'!AL1022,IF($J$9=2,'Jeunes Plants'!AM1022,IF($J$9=3,'Jeunes Plants'!AN1022,IF($J$9=4,'Jeunes Plants'!AO1022,IF($J$9=5,'Jeunes Plants'!AP1022,IF($J$9=6,'Jeunes Plants'!AQ1022,IF($J$9=7,'Jeunes Plants'!AR1022,IF($J$9=8,'Jeunes Plants'!AS1022,IF($J$9=9,'Jeunes Plants'!AT1022,IF($J$9=10,'Jeunes Plants'!AU1022,IF($J$9=11,'Jeunes Plants'!AV1022,IF($J$9=12,'Jeunes Plants'!AW1022,IF($J$9=13,'Jeunes Plants'!AX1022,IF($J$9=14,'Jeunes Plants'!AY1022,IF($J$9=15,'Jeunes Plants'!AZ1022,IF($J$9=16,'Jeunes Plants'!BA1022,IF($J$9=17,'Jeunes Plants'!BB1022,IF($J$9=18,'Jeunes Plants'!BC1022,IF($J$9=19,'Jeunes Plants'!BD1022,IF($J$9=20,'Jeunes Plants'!BE1022,IF($J$9=21,'Jeunes Plants'!BF1022,IF($J$9=22,'Jeunes Plants'!BG1022,IF($J$9=23,'Jeunes Plants'!BH1022,IF($J$9=24,'Jeunes Plants'!BI1022,IF($J$9=25,'Jeunes Plants'!BJ1022,IF($J$9=26,'Jeunes Plants'!BK1022,IF($J$9=27,'Jeunes Plants'!BL1022,IF($J$9=28,'Jeunes Plants'!BM1022,IF($J$9=29,'Jeunes Plants'!BN1022,IF($J$9=30,'Jeunes Plants'!BO1022,IF($J$9=31,'Jeunes Plants'!BP1022,IF($J$9=32,'Jeunes Plants'!BQ1022,IF($J$9=33,'Jeunes Plants'!BR1022,IF($J$9=34,'Jeunes Plants'!BS1022,IF($J$9=35,'Jeunes Plants'!B12925,))))))))))))))))))))))))))))))))))))))))))))))))))))</f>
        <v>0</v>
      </c>
      <c r="K1419" s="103" t="str">
        <f>IF('Jeunes Plants'!R1022=0,"","Erreur")</f>
        <v/>
      </c>
    </row>
    <row r="1420" spans="1:11" x14ac:dyDescent="0.25">
      <c r="A1420" s="450"/>
      <c r="B1420" s="450"/>
      <c r="C1420" s="451" t="s">
        <v>2040</v>
      </c>
      <c r="D1420" s="451"/>
      <c r="E1420" s="450"/>
      <c r="F1420" s="450"/>
      <c r="G1420" s="450"/>
      <c r="H1420" s="450"/>
      <c r="I1420" s="450"/>
      <c r="J1420" s="450">
        <f>SUBTOTAL(9,J1419:J1419)</f>
        <v>0</v>
      </c>
      <c r="K1420" s="450"/>
    </row>
    <row r="1421" spans="1:11" x14ac:dyDescent="0.25">
      <c r="A1421" s="103">
        <f>IF('Jeunes Plants'!A1023&lt;&gt;"",'Jeunes Plants'!A1023,"")</f>
        <v>13273</v>
      </c>
      <c r="B1421" s="103" t="str">
        <f>IF('Jeunes Plants'!L1023&lt;&gt;"",'Jeunes Plants'!L1023,"")</f>
        <v>S4</v>
      </c>
      <c r="C1421" s="107" t="str">
        <f>IF('Jeunes Plants'!B1023&lt;&gt;"",'Jeunes Plants'!B1023,"")</f>
        <v>BREDE</v>
      </c>
      <c r="D1421" s="107" t="str">
        <f>IF('Jeunes Plants'!C1023&lt;&gt;"",'Jeunes Plants'!C1023,"")</f>
        <v>Mafane</v>
      </c>
      <c r="E1421" s="103">
        <f>IF('Jeunes Plants'!H1023&lt;&gt;"",'Jeunes Plants'!H1023,"")</f>
        <v>7</v>
      </c>
      <c r="F1421" s="103" t="str">
        <f>IF('Jeunes Plants'!E1023&lt;&gt;"",'Jeunes Plants'!E1023,"")</f>
        <v>S</v>
      </c>
      <c r="G1421" s="103" t="str">
        <f>IF('Jeunes Plants'!N1023&lt;&gt;"",'Jeunes Plants'!N1023,"")</f>
        <v>M3</v>
      </c>
      <c r="H1421" s="103" t="str">
        <f>IF('Jeunes Plants'!I1023&lt;&gt;"",'Jeunes Plants'!I1023,"")</f>
        <v>C</v>
      </c>
      <c r="I1421" s="103" t="str">
        <f>IF('Jeunes Plants'!J1023&lt;&gt;"",'Jeunes Plants'!J1023,"")</f>
        <v/>
      </c>
      <c r="J1421" s="103">
        <f>IF($J$9=36,'Jeunes Plants'!U1023,IF($J$9=37,'Jeunes Plants'!V1023,IF($J$9=38,'Jeunes Plants'!W1023,IF($J$9=39,'Jeunes Plants'!X1023,IF($J$9=40,'Jeunes Plants'!Y1023,IF($J$9=41,'Jeunes Plants'!Z1023,IF($J$9=42,'Jeunes Plants'!AA1023,IF($J$9=43,'Jeunes Plants'!AB1023,IF($J$9=44,'Jeunes Plants'!AC1023,IF($J$9=45,'Jeunes Plants'!AD1023,IF($J$9=46,'Jeunes Plants'!AE1023,IF($J$9=47,'Jeunes Plants'!AF1023,IF($J$9=48,'Jeunes Plants'!AG1023,IF($J$9=49,'Jeunes Plants'!AH1023,IF($J$9=50,'Jeunes Plants'!AI1023,IF($J$9=51,'Jeunes Plants'!AJ1023,IF($J$9=52,'Jeunes Plants'!AK1023,IF($J$9=1,'Jeunes Plants'!AL1023,IF($J$9=2,'Jeunes Plants'!AM1023,IF($J$9=3,'Jeunes Plants'!AN1023,IF($J$9=4,'Jeunes Plants'!AO1023,IF($J$9=5,'Jeunes Plants'!AP1023,IF($J$9=6,'Jeunes Plants'!AQ1023,IF($J$9=7,'Jeunes Plants'!AR1023,IF($J$9=8,'Jeunes Plants'!AS1023,IF($J$9=9,'Jeunes Plants'!AT1023,IF($J$9=10,'Jeunes Plants'!AU1023,IF($J$9=11,'Jeunes Plants'!AV1023,IF($J$9=12,'Jeunes Plants'!AW1023,IF($J$9=13,'Jeunes Plants'!AX1023,IF($J$9=14,'Jeunes Plants'!AY1023,IF($J$9=15,'Jeunes Plants'!AZ1023,IF($J$9=16,'Jeunes Plants'!BA1023,IF($J$9=17,'Jeunes Plants'!BB1023,IF($J$9=18,'Jeunes Plants'!BC1023,IF($J$9=19,'Jeunes Plants'!BD1023,IF($J$9=20,'Jeunes Plants'!BE1023,IF($J$9=21,'Jeunes Plants'!BF1023,IF($J$9=22,'Jeunes Plants'!BG1023,IF($J$9=23,'Jeunes Plants'!BH1023,IF($J$9=24,'Jeunes Plants'!BI1023,IF($J$9=25,'Jeunes Plants'!BJ1023,IF($J$9=26,'Jeunes Plants'!BK1023,IF($J$9=27,'Jeunes Plants'!BL1023,IF($J$9=28,'Jeunes Plants'!BM1023,IF($J$9=29,'Jeunes Plants'!BN1023,IF($J$9=30,'Jeunes Plants'!BO1023,IF($J$9=31,'Jeunes Plants'!BP1023,IF($J$9=32,'Jeunes Plants'!BQ1023,IF($J$9=33,'Jeunes Plants'!BR1023,IF($J$9=34,'Jeunes Plants'!BS1023,IF($J$9=35,'Jeunes Plants'!B12926,))))))))))))))))))))))))))))))))))))))))))))))))))))</f>
        <v>0</v>
      </c>
      <c r="K1421" s="103" t="str">
        <f>IF('Jeunes Plants'!R1023=0,"","Erreur")</f>
        <v/>
      </c>
    </row>
    <row r="1422" spans="1:11" x14ac:dyDescent="0.25">
      <c r="A1422" s="450"/>
      <c r="B1422" s="450"/>
      <c r="C1422" s="451" t="s">
        <v>2055</v>
      </c>
      <c r="D1422" s="451"/>
      <c r="E1422" s="450"/>
      <c r="F1422" s="450"/>
      <c r="G1422" s="450"/>
      <c r="H1422" s="450"/>
      <c r="I1422" s="450"/>
      <c r="J1422" s="450">
        <f>SUBTOTAL(9,J1421:J1421)</f>
        <v>0</v>
      </c>
      <c r="K1422" s="450"/>
    </row>
    <row r="1423" spans="1:11" x14ac:dyDescent="0.25">
      <c r="A1423" s="103">
        <f>IF('Jeunes Plants'!A1024&lt;&gt;"",'Jeunes Plants'!A1024,"")</f>
        <v>13274</v>
      </c>
      <c r="B1423" s="103" t="str">
        <f>IF('Jeunes Plants'!L1024&lt;&gt;"",'Jeunes Plants'!L1024,"")</f>
        <v>S4</v>
      </c>
      <c r="C1423" s="107" t="str">
        <f>IF('Jeunes Plants'!B1024&lt;&gt;"",'Jeunes Plants'!B1024,"")</f>
        <v>HYSOPE ANISEE</v>
      </c>
      <c r="D1423" s="107" t="str">
        <f>IF('Jeunes Plants'!C1024&lt;&gt;"",'Jeunes Plants'!C1024,"")</f>
        <v>Agastache foeniculum</v>
      </c>
      <c r="E1423" s="103">
        <f>IF('Jeunes Plants'!H1024&lt;&gt;"",'Jeunes Plants'!H1024,"")</f>
        <v>8</v>
      </c>
      <c r="F1423" s="103" t="str">
        <f>IF('Jeunes Plants'!E1024&lt;&gt;"",'Jeunes Plants'!E1024,"")</f>
        <v>S</v>
      </c>
      <c r="G1423" s="103" t="str">
        <f>IF('Jeunes Plants'!N1024&lt;&gt;"",'Jeunes Plants'!N1024,"")</f>
        <v>M3</v>
      </c>
      <c r="H1423" s="103" t="str">
        <f>IF('Jeunes Plants'!I1024&lt;&gt;"",'Jeunes Plants'!I1024,"")</f>
        <v>B</v>
      </c>
      <c r="I1423" s="103" t="str">
        <f>IF('Jeunes Plants'!J1024&lt;&gt;"",'Jeunes Plants'!J1024,"")</f>
        <v/>
      </c>
      <c r="J1423" s="103">
        <f>IF($J$9=36,'Jeunes Plants'!U1024,IF($J$9=37,'Jeunes Plants'!V1024,IF($J$9=38,'Jeunes Plants'!W1024,IF($J$9=39,'Jeunes Plants'!X1024,IF($J$9=40,'Jeunes Plants'!Y1024,IF($J$9=41,'Jeunes Plants'!Z1024,IF($J$9=42,'Jeunes Plants'!AA1024,IF($J$9=43,'Jeunes Plants'!AB1024,IF($J$9=44,'Jeunes Plants'!AC1024,IF($J$9=45,'Jeunes Plants'!AD1024,IF($J$9=46,'Jeunes Plants'!AE1024,IF($J$9=47,'Jeunes Plants'!AF1024,IF($J$9=48,'Jeunes Plants'!AG1024,IF($J$9=49,'Jeunes Plants'!AH1024,IF($J$9=50,'Jeunes Plants'!AI1024,IF($J$9=51,'Jeunes Plants'!AJ1024,IF($J$9=52,'Jeunes Plants'!AK1024,IF($J$9=1,'Jeunes Plants'!AL1024,IF($J$9=2,'Jeunes Plants'!AM1024,IF($J$9=3,'Jeunes Plants'!AN1024,IF($J$9=4,'Jeunes Plants'!AO1024,IF($J$9=5,'Jeunes Plants'!AP1024,IF($J$9=6,'Jeunes Plants'!AQ1024,IF($J$9=7,'Jeunes Plants'!AR1024,IF($J$9=8,'Jeunes Plants'!AS1024,IF($J$9=9,'Jeunes Plants'!AT1024,IF($J$9=10,'Jeunes Plants'!AU1024,IF($J$9=11,'Jeunes Plants'!AV1024,IF($J$9=12,'Jeunes Plants'!AW1024,IF($J$9=13,'Jeunes Plants'!AX1024,IF($J$9=14,'Jeunes Plants'!AY1024,IF($J$9=15,'Jeunes Plants'!AZ1024,IF($J$9=16,'Jeunes Plants'!BA1024,IF($J$9=17,'Jeunes Plants'!BB1024,IF($J$9=18,'Jeunes Plants'!BC1024,IF($J$9=19,'Jeunes Plants'!BD1024,IF($J$9=20,'Jeunes Plants'!BE1024,IF($J$9=21,'Jeunes Plants'!BF1024,IF($J$9=22,'Jeunes Plants'!BG1024,IF($J$9=23,'Jeunes Plants'!BH1024,IF($J$9=24,'Jeunes Plants'!BI1024,IF($J$9=25,'Jeunes Plants'!BJ1024,IF($J$9=26,'Jeunes Plants'!BK1024,IF($J$9=27,'Jeunes Plants'!BL1024,IF($J$9=28,'Jeunes Plants'!BM1024,IF($J$9=29,'Jeunes Plants'!BN1024,IF($J$9=30,'Jeunes Plants'!BO1024,IF($J$9=31,'Jeunes Plants'!BP1024,IF($J$9=32,'Jeunes Plants'!BQ1024,IF($J$9=33,'Jeunes Plants'!BR1024,IF($J$9=34,'Jeunes Plants'!BS1024,IF($J$9=35,'Jeunes Plants'!B12927,))))))))))))))))))))))))))))))))))))))))))))))))))))</f>
        <v>0</v>
      </c>
      <c r="K1423" s="103" t="str">
        <f>IF('Jeunes Plants'!R1024=0,"","Erreur")</f>
        <v/>
      </c>
    </row>
    <row r="1424" spans="1:11" x14ac:dyDescent="0.25">
      <c r="A1424" s="450"/>
      <c r="B1424" s="450"/>
      <c r="C1424" s="451" t="s">
        <v>2023</v>
      </c>
      <c r="D1424" s="451"/>
      <c r="E1424" s="450"/>
      <c r="F1424" s="450"/>
      <c r="G1424" s="450"/>
      <c r="H1424" s="450"/>
      <c r="I1424" s="450"/>
      <c r="J1424" s="450">
        <f>SUBTOTAL(9,J1423:J1423)</f>
        <v>0</v>
      </c>
      <c r="K1424" s="450"/>
    </row>
    <row r="1425" spans="1:11" x14ac:dyDescent="0.25">
      <c r="A1425" s="103">
        <f>IF('Jeunes Plants'!A1025&lt;&gt;"",'Jeunes Plants'!A1025,"")</f>
        <v>13275</v>
      </c>
      <c r="B1425" s="103" t="str">
        <f>IF('Jeunes Plants'!L1025&lt;&gt;"",'Jeunes Plants'!L1025,"")</f>
        <v>S4</v>
      </c>
      <c r="C1425" s="107" t="str">
        <f>IF('Jeunes Plants'!B1025&lt;&gt;"",'Jeunes Plants'!B1025,"")</f>
        <v>LIVECHE</v>
      </c>
      <c r="D1425" s="107" t="str">
        <f>IF('Jeunes Plants'!C1025&lt;&gt;"",'Jeunes Plants'!C1025,"")</f>
        <v>Ache des Montagnes</v>
      </c>
      <c r="E1425" s="103">
        <f>IF('Jeunes Plants'!H1025&lt;&gt;"",'Jeunes Plants'!H1025,"")</f>
        <v>7</v>
      </c>
      <c r="F1425" s="103" t="str">
        <f>IF('Jeunes Plants'!E1025&lt;&gt;"",'Jeunes Plants'!E1025,"")</f>
        <v>S</v>
      </c>
      <c r="G1425" s="103" t="str">
        <f>IF('Jeunes Plants'!N1025&lt;&gt;"",'Jeunes Plants'!N1025,"")</f>
        <v>M3</v>
      </c>
      <c r="H1425" s="103" t="str">
        <f>IF('Jeunes Plants'!I1025&lt;&gt;"",'Jeunes Plants'!I1025,"")</f>
        <v>B</v>
      </c>
      <c r="I1425" s="103" t="str">
        <f>IF('Jeunes Plants'!J1025&lt;&gt;"",'Jeunes Plants'!J1025,"")</f>
        <v/>
      </c>
      <c r="J1425" s="103">
        <f>IF($J$9=36,'Jeunes Plants'!U1025,IF($J$9=37,'Jeunes Plants'!V1025,IF($J$9=38,'Jeunes Plants'!W1025,IF($J$9=39,'Jeunes Plants'!X1025,IF($J$9=40,'Jeunes Plants'!Y1025,IF($J$9=41,'Jeunes Plants'!Z1025,IF($J$9=42,'Jeunes Plants'!AA1025,IF($J$9=43,'Jeunes Plants'!AB1025,IF($J$9=44,'Jeunes Plants'!AC1025,IF($J$9=45,'Jeunes Plants'!AD1025,IF($J$9=46,'Jeunes Plants'!AE1025,IF($J$9=47,'Jeunes Plants'!AF1025,IF($J$9=48,'Jeunes Plants'!AG1025,IF($J$9=49,'Jeunes Plants'!AH1025,IF($J$9=50,'Jeunes Plants'!AI1025,IF($J$9=51,'Jeunes Plants'!AJ1025,IF($J$9=52,'Jeunes Plants'!AK1025,IF($J$9=1,'Jeunes Plants'!AL1025,IF($J$9=2,'Jeunes Plants'!AM1025,IF($J$9=3,'Jeunes Plants'!AN1025,IF($J$9=4,'Jeunes Plants'!AO1025,IF($J$9=5,'Jeunes Plants'!AP1025,IF($J$9=6,'Jeunes Plants'!AQ1025,IF($J$9=7,'Jeunes Plants'!AR1025,IF($J$9=8,'Jeunes Plants'!AS1025,IF($J$9=9,'Jeunes Plants'!AT1025,IF($J$9=10,'Jeunes Plants'!AU1025,IF($J$9=11,'Jeunes Plants'!AV1025,IF($J$9=12,'Jeunes Plants'!AW1025,IF($J$9=13,'Jeunes Plants'!AX1025,IF($J$9=14,'Jeunes Plants'!AY1025,IF($J$9=15,'Jeunes Plants'!AZ1025,IF($J$9=16,'Jeunes Plants'!BA1025,IF($J$9=17,'Jeunes Plants'!BB1025,IF($J$9=18,'Jeunes Plants'!BC1025,IF($J$9=19,'Jeunes Plants'!BD1025,IF($J$9=20,'Jeunes Plants'!BE1025,IF($J$9=21,'Jeunes Plants'!BF1025,IF($J$9=22,'Jeunes Plants'!BG1025,IF($J$9=23,'Jeunes Plants'!BH1025,IF($J$9=24,'Jeunes Plants'!BI1025,IF($J$9=25,'Jeunes Plants'!BJ1025,IF($J$9=26,'Jeunes Plants'!BK1025,IF($J$9=27,'Jeunes Plants'!BL1025,IF($J$9=28,'Jeunes Plants'!BM1025,IF($J$9=29,'Jeunes Plants'!BN1025,IF($J$9=30,'Jeunes Plants'!BO1025,IF($J$9=31,'Jeunes Plants'!BP1025,IF($J$9=32,'Jeunes Plants'!BQ1025,IF($J$9=33,'Jeunes Plants'!BR1025,IF($J$9=34,'Jeunes Plants'!BS1025,IF($J$9=35,'Jeunes Plants'!B12928,))))))))))))))))))))))))))))))))))))))))))))))))))))</f>
        <v>0</v>
      </c>
      <c r="K1425" s="103" t="str">
        <f>IF('Jeunes Plants'!R1025=0,"","Erreur")</f>
        <v/>
      </c>
    </row>
    <row r="1426" spans="1:11" x14ac:dyDescent="0.25">
      <c r="A1426" s="450"/>
      <c r="B1426" s="450"/>
      <c r="C1426" s="451" t="s">
        <v>2056</v>
      </c>
      <c r="D1426" s="451"/>
      <c r="E1426" s="450"/>
      <c r="F1426" s="450"/>
      <c r="G1426" s="450"/>
      <c r="H1426" s="450"/>
      <c r="I1426" s="450"/>
      <c r="J1426" s="450">
        <f>SUBTOTAL(9,J1425:J1425)</f>
        <v>0</v>
      </c>
      <c r="K1426" s="450"/>
    </row>
    <row r="1427" spans="1:11" x14ac:dyDescent="0.25">
      <c r="A1427" s="103">
        <f>IF('Jeunes Plants'!A1026&lt;&gt;"",'Jeunes Plants'!A1026,"")</f>
        <v>12614</v>
      </c>
      <c r="B1427" s="103" t="str">
        <f>IF('Jeunes Plants'!L1026&lt;&gt;"",'Jeunes Plants'!L1026,"")</f>
        <v>S4</v>
      </c>
      <c r="C1427" s="107" t="str">
        <f>IF('Jeunes Plants'!B1026&lt;&gt;"",'Jeunes Plants'!B1026,"")</f>
        <v>MERTENSIA</v>
      </c>
      <c r="D1427" s="107" t="str">
        <f>IF('Jeunes Plants'!C1026&lt;&gt;"",'Jeunes Plants'!C1026,"")</f>
        <v>Silver Ocean</v>
      </c>
      <c r="E1427" s="103">
        <f>IF('Jeunes Plants'!H1026&lt;&gt;"",'Jeunes Plants'!H1026,"")</f>
        <v>7</v>
      </c>
      <c r="F1427" s="103" t="str">
        <f>IF('Jeunes Plants'!E1026&lt;&gt;"",'Jeunes Plants'!E1026,"")</f>
        <v>S</v>
      </c>
      <c r="G1427" s="103" t="str">
        <f>IF('Jeunes Plants'!N1026&lt;&gt;"",'Jeunes Plants'!N1026,"")</f>
        <v>M3</v>
      </c>
      <c r="H1427" s="103" t="str">
        <f>IF('Jeunes Plants'!I1026&lt;&gt;"",'Jeunes Plants'!I1026,"")</f>
        <v>D</v>
      </c>
      <c r="I1427" s="103" t="str">
        <f>IF('Jeunes Plants'!J1026&lt;&gt;"",'Jeunes Plants'!J1026,"")</f>
        <v/>
      </c>
      <c r="J1427" s="103">
        <f>IF($J$9=36,'Jeunes Plants'!U1026,IF($J$9=37,'Jeunes Plants'!V1026,IF($J$9=38,'Jeunes Plants'!W1026,IF($J$9=39,'Jeunes Plants'!X1026,IF($J$9=40,'Jeunes Plants'!Y1026,IF($J$9=41,'Jeunes Plants'!Z1026,IF($J$9=42,'Jeunes Plants'!AA1026,IF($J$9=43,'Jeunes Plants'!AB1026,IF($J$9=44,'Jeunes Plants'!AC1026,IF($J$9=45,'Jeunes Plants'!AD1026,IF($J$9=46,'Jeunes Plants'!AE1026,IF($J$9=47,'Jeunes Plants'!AF1026,IF($J$9=48,'Jeunes Plants'!AG1026,IF($J$9=49,'Jeunes Plants'!AH1026,IF($J$9=50,'Jeunes Plants'!AI1026,IF($J$9=51,'Jeunes Plants'!AJ1026,IF($J$9=52,'Jeunes Plants'!AK1026,IF($J$9=1,'Jeunes Plants'!AL1026,IF($J$9=2,'Jeunes Plants'!AM1026,IF($J$9=3,'Jeunes Plants'!AN1026,IF($J$9=4,'Jeunes Plants'!AO1026,IF($J$9=5,'Jeunes Plants'!AP1026,IF($J$9=6,'Jeunes Plants'!AQ1026,IF($J$9=7,'Jeunes Plants'!AR1026,IF($J$9=8,'Jeunes Plants'!AS1026,IF($J$9=9,'Jeunes Plants'!AT1026,IF($J$9=10,'Jeunes Plants'!AU1026,IF($J$9=11,'Jeunes Plants'!AV1026,IF($J$9=12,'Jeunes Plants'!AW1026,IF($J$9=13,'Jeunes Plants'!AX1026,IF($J$9=14,'Jeunes Plants'!AY1026,IF($J$9=15,'Jeunes Plants'!AZ1026,IF($J$9=16,'Jeunes Plants'!BA1026,IF($J$9=17,'Jeunes Plants'!BB1026,IF($J$9=18,'Jeunes Plants'!BC1026,IF($J$9=19,'Jeunes Plants'!BD1026,IF($J$9=20,'Jeunes Plants'!BE1026,IF($J$9=21,'Jeunes Plants'!BF1026,IF($J$9=22,'Jeunes Plants'!BG1026,IF($J$9=23,'Jeunes Plants'!BH1026,IF($J$9=24,'Jeunes Plants'!BI1026,IF($J$9=25,'Jeunes Plants'!BJ1026,IF($J$9=26,'Jeunes Plants'!BK1026,IF($J$9=27,'Jeunes Plants'!BL1026,IF($J$9=28,'Jeunes Plants'!BM1026,IF($J$9=29,'Jeunes Plants'!BN1026,IF($J$9=30,'Jeunes Plants'!BO1026,IF($J$9=31,'Jeunes Plants'!BP1026,IF($J$9=32,'Jeunes Plants'!BQ1026,IF($J$9=33,'Jeunes Plants'!BR1026,IF($J$9=34,'Jeunes Plants'!BS1026,IF($J$9=35,'Jeunes Plants'!B12929,))))))))))))))))))))))))))))))))))))))))))))))))))))</f>
        <v>0</v>
      </c>
      <c r="K1427" s="103" t="str">
        <f>IF('Jeunes Plants'!R1026=0,"","Erreur")</f>
        <v/>
      </c>
    </row>
    <row r="1428" spans="1:11" x14ac:dyDescent="0.25">
      <c r="A1428" s="450"/>
      <c r="B1428" s="450"/>
      <c r="C1428" s="451" t="s">
        <v>2057</v>
      </c>
      <c r="D1428" s="451"/>
      <c r="E1428" s="450"/>
      <c r="F1428" s="450"/>
      <c r="G1428" s="450"/>
      <c r="H1428" s="450"/>
      <c r="I1428" s="450"/>
      <c r="J1428" s="450">
        <f>SUBTOTAL(9,J1427:J1427)</f>
        <v>0</v>
      </c>
      <c r="K1428" s="450"/>
    </row>
    <row r="1429" spans="1:11" x14ac:dyDescent="0.25">
      <c r="A1429" s="103">
        <f>IF('Jeunes Plants'!A1027&lt;&gt;"",'Jeunes Plants'!A1027,"")</f>
        <v>13276</v>
      </c>
      <c r="B1429" s="103" t="str">
        <f>IF('Jeunes Plants'!L1027&lt;&gt;"",'Jeunes Plants'!L1027,"")</f>
        <v>S4</v>
      </c>
      <c r="C1429" s="107" t="str">
        <f>IF('Jeunes Plants'!B1027&lt;&gt;"",'Jeunes Plants'!B1027,"")</f>
        <v>PIMPRENELLE</v>
      </c>
      <c r="D1429" s="107" t="str">
        <f>IF('Jeunes Plants'!C1027&lt;&gt;"",'Jeunes Plants'!C1027,"")</f>
        <v>Sanguisorba minor</v>
      </c>
      <c r="E1429" s="103">
        <f>IF('Jeunes Plants'!H1027&lt;&gt;"",'Jeunes Plants'!H1027,"")</f>
        <v>7</v>
      </c>
      <c r="F1429" s="103" t="str">
        <f>IF('Jeunes Plants'!E1027&lt;&gt;"",'Jeunes Plants'!E1027,"")</f>
        <v>S</v>
      </c>
      <c r="G1429" s="103" t="str">
        <f>IF('Jeunes Plants'!N1027&lt;&gt;"",'Jeunes Plants'!N1027,"")</f>
        <v>M3</v>
      </c>
      <c r="H1429" s="103" t="str">
        <f>IF('Jeunes Plants'!I1027&lt;&gt;"",'Jeunes Plants'!I1027,"")</f>
        <v>B</v>
      </c>
      <c r="I1429" s="103" t="str">
        <f>IF('Jeunes Plants'!J1027&lt;&gt;"",'Jeunes Plants'!J1027,"")</f>
        <v/>
      </c>
      <c r="J1429" s="103">
        <f>IF($J$9=36,'Jeunes Plants'!U1027,IF($J$9=37,'Jeunes Plants'!V1027,IF($J$9=38,'Jeunes Plants'!W1027,IF($J$9=39,'Jeunes Plants'!X1027,IF($J$9=40,'Jeunes Plants'!Y1027,IF($J$9=41,'Jeunes Plants'!Z1027,IF($J$9=42,'Jeunes Plants'!AA1027,IF($J$9=43,'Jeunes Plants'!AB1027,IF($J$9=44,'Jeunes Plants'!AC1027,IF($J$9=45,'Jeunes Plants'!AD1027,IF($J$9=46,'Jeunes Plants'!AE1027,IF($J$9=47,'Jeunes Plants'!AF1027,IF($J$9=48,'Jeunes Plants'!AG1027,IF($J$9=49,'Jeunes Plants'!AH1027,IF($J$9=50,'Jeunes Plants'!AI1027,IF($J$9=51,'Jeunes Plants'!AJ1027,IF($J$9=52,'Jeunes Plants'!AK1027,IF($J$9=1,'Jeunes Plants'!AL1027,IF($J$9=2,'Jeunes Plants'!AM1027,IF($J$9=3,'Jeunes Plants'!AN1027,IF($J$9=4,'Jeunes Plants'!AO1027,IF($J$9=5,'Jeunes Plants'!AP1027,IF($J$9=6,'Jeunes Plants'!AQ1027,IF($J$9=7,'Jeunes Plants'!AR1027,IF($J$9=8,'Jeunes Plants'!AS1027,IF($J$9=9,'Jeunes Plants'!AT1027,IF($J$9=10,'Jeunes Plants'!AU1027,IF($J$9=11,'Jeunes Plants'!AV1027,IF($J$9=12,'Jeunes Plants'!AW1027,IF($J$9=13,'Jeunes Plants'!AX1027,IF($J$9=14,'Jeunes Plants'!AY1027,IF($J$9=15,'Jeunes Plants'!AZ1027,IF($J$9=16,'Jeunes Plants'!BA1027,IF($J$9=17,'Jeunes Plants'!BB1027,IF($J$9=18,'Jeunes Plants'!BC1027,IF($J$9=19,'Jeunes Plants'!BD1027,IF($J$9=20,'Jeunes Plants'!BE1027,IF($J$9=21,'Jeunes Plants'!BF1027,IF($J$9=22,'Jeunes Plants'!BG1027,IF($J$9=23,'Jeunes Plants'!BH1027,IF($J$9=24,'Jeunes Plants'!BI1027,IF($J$9=25,'Jeunes Plants'!BJ1027,IF($J$9=26,'Jeunes Plants'!BK1027,IF($J$9=27,'Jeunes Plants'!BL1027,IF($J$9=28,'Jeunes Plants'!BM1027,IF($J$9=29,'Jeunes Plants'!BN1027,IF($J$9=30,'Jeunes Plants'!BO1027,IF($J$9=31,'Jeunes Plants'!BP1027,IF($J$9=32,'Jeunes Plants'!BQ1027,IF($J$9=33,'Jeunes Plants'!BR1027,IF($J$9=34,'Jeunes Plants'!BS1027,IF($J$9=35,'Jeunes Plants'!B12930,))))))))))))))))))))))))))))))))))))))))))))))))))))</f>
        <v>0</v>
      </c>
      <c r="K1429" s="103" t="str">
        <f>IF('Jeunes Plants'!R1027=0,"","Erreur")</f>
        <v/>
      </c>
    </row>
    <row r="1430" spans="1:11" x14ac:dyDescent="0.25">
      <c r="A1430" s="450"/>
      <c r="B1430" s="450"/>
      <c r="C1430" s="451" t="s">
        <v>2027</v>
      </c>
      <c r="D1430" s="451"/>
      <c r="E1430" s="450"/>
      <c r="F1430" s="450"/>
      <c r="G1430" s="450"/>
      <c r="H1430" s="450"/>
      <c r="I1430" s="450"/>
      <c r="J1430" s="450">
        <f>SUBTOTAL(9,J1429:J1429)</f>
        <v>0</v>
      </c>
      <c r="K1430" s="450"/>
    </row>
    <row r="1431" spans="1:11" x14ac:dyDescent="0.25">
      <c r="A1431" s="103">
        <f>IF('Jeunes Plants'!A1028&lt;&gt;"",'Jeunes Plants'!A1028,"")</f>
        <v>15235</v>
      </c>
      <c r="B1431" s="103" t="str">
        <f>IF('Jeunes Plants'!L1028&lt;&gt;"",'Jeunes Plants'!L1028,"")</f>
        <v/>
      </c>
      <c r="C1431" s="107" t="str">
        <f>IF('Jeunes Plants'!B1028&lt;&gt;"",'Jeunes Plants'!B1028,"")</f>
        <v>PLANTE À FROMAGE</v>
      </c>
      <c r="D1431" s="107" t="str">
        <f>IF('Jeunes Plants'!C1028&lt;&gt;"",'Jeunes Plants'!C1028,"")</f>
        <v>Paederia lanuginosa</v>
      </c>
      <c r="E1431" s="103">
        <f>IF('Jeunes Plants'!H1028&lt;&gt;"",'Jeunes Plants'!H1028,"")</f>
        <v>8</v>
      </c>
      <c r="F1431" s="103" t="str">
        <f>IF('Jeunes Plants'!E1028&lt;&gt;"",'Jeunes Plants'!E1028,"")</f>
        <v>B</v>
      </c>
      <c r="G1431" s="103" t="str">
        <f>IF('Jeunes Plants'!N1028&lt;&gt;"",'Jeunes Plants'!N1028,"")</f>
        <v>M3</v>
      </c>
      <c r="H1431" s="103" t="str">
        <f>IF('Jeunes Plants'!I1028&lt;&gt;"",'Jeunes Plants'!I1028,"")</f>
        <v>D</v>
      </c>
      <c r="I1431" s="103" t="str">
        <f>IF('Jeunes Plants'!J1028&lt;&gt;"",'Jeunes Plants'!J1028,"")</f>
        <v/>
      </c>
      <c r="J1431" s="103">
        <f>IF($J$9=36,'Jeunes Plants'!U1028,IF($J$9=37,'Jeunes Plants'!V1028,IF($J$9=38,'Jeunes Plants'!W1028,IF($J$9=39,'Jeunes Plants'!X1028,IF($J$9=40,'Jeunes Plants'!Y1028,IF($J$9=41,'Jeunes Plants'!Z1028,IF($J$9=42,'Jeunes Plants'!AA1028,IF($J$9=43,'Jeunes Plants'!AB1028,IF($J$9=44,'Jeunes Plants'!AC1028,IF($J$9=45,'Jeunes Plants'!AD1028,IF($J$9=46,'Jeunes Plants'!AE1028,IF($J$9=47,'Jeunes Plants'!AF1028,IF($J$9=48,'Jeunes Plants'!AG1028,IF($J$9=49,'Jeunes Plants'!AH1028,IF($J$9=50,'Jeunes Plants'!AI1028,IF($J$9=51,'Jeunes Plants'!AJ1028,IF($J$9=52,'Jeunes Plants'!AK1028,IF($J$9=1,'Jeunes Plants'!AL1028,IF($J$9=2,'Jeunes Plants'!AM1028,IF($J$9=3,'Jeunes Plants'!AN1028,IF($J$9=4,'Jeunes Plants'!AO1028,IF($J$9=5,'Jeunes Plants'!AP1028,IF($J$9=6,'Jeunes Plants'!AQ1028,IF($J$9=7,'Jeunes Plants'!AR1028,IF($J$9=8,'Jeunes Plants'!AS1028,IF($J$9=9,'Jeunes Plants'!AT1028,IF($J$9=10,'Jeunes Plants'!AU1028,IF($J$9=11,'Jeunes Plants'!AV1028,IF($J$9=12,'Jeunes Plants'!AW1028,IF($J$9=13,'Jeunes Plants'!AX1028,IF($J$9=14,'Jeunes Plants'!AY1028,IF($J$9=15,'Jeunes Plants'!AZ1028,IF($J$9=16,'Jeunes Plants'!BA1028,IF($J$9=17,'Jeunes Plants'!BB1028,IF($J$9=18,'Jeunes Plants'!BC1028,IF($J$9=19,'Jeunes Plants'!BD1028,IF($J$9=20,'Jeunes Plants'!BE1028,IF($J$9=21,'Jeunes Plants'!BF1028,IF($J$9=22,'Jeunes Plants'!BG1028,IF($J$9=23,'Jeunes Plants'!BH1028,IF($J$9=24,'Jeunes Plants'!BI1028,IF($J$9=25,'Jeunes Plants'!BJ1028,IF($J$9=26,'Jeunes Plants'!BK1028,IF($J$9=27,'Jeunes Plants'!BL1028,IF($J$9=28,'Jeunes Plants'!BM1028,IF($J$9=29,'Jeunes Plants'!BN1028,IF($J$9=30,'Jeunes Plants'!BO1028,IF($J$9=31,'Jeunes Plants'!BP1028,IF($J$9=32,'Jeunes Plants'!BQ1028,IF($J$9=33,'Jeunes Plants'!BR1028,IF($J$9=34,'Jeunes Plants'!BS1028,IF($J$9=35,'Jeunes Plants'!B12931,))))))))))))))))))))))))))))))))))))))))))))))))))))</f>
        <v>0</v>
      </c>
      <c r="K1431" s="103" t="str">
        <f>IF('Jeunes Plants'!R1028=0,"","Erreur")</f>
        <v/>
      </c>
    </row>
    <row r="1432" spans="1:11" x14ac:dyDescent="0.25">
      <c r="A1432" s="450"/>
      <c r="B1432" s="450"/>
      <c r="C1432" s="451" t="s">
        <v>2058</v>
      </c>
      <c r="D1432" s="451"/>
      <c r="E1432" s="450"/>
      <c r="F1432" s="450"/>
      <c r="G1432" s="450"/>
      <c r="H1432" s="450"/>
      <c r="I1432" s="450"/>
      <c r="J1432" s="450">
        <f>SUBTOTAL(9,J1431:J1431)</f>
        <v>0</v>
      </c>
      <c r="K1432" s="450"/>
    </row>
    <row r="1433" spans="1:11" x14ac:dyDescent="0.25">
      <c r="A1433" s="103">
        <f>IF('Jeunes Plants'!A1029&lt;&gt;"",'Jeunes Plants'!A1029,"")</f>
        <v>13030</v>
      </c>
      <c r="B1433" s="103" t="str">
        <f>IF('Jeunes Plants'!L1029&lt;&gt;"",'Jeunes Plants'!L1029,"")</f>
        <v>S1</v>
      </c>
      <c r="C1433" s="107" t="str">
        <f>IF('Jeunes Plants'!B1029&lt;&gt;"",'Jeunes Plants'!B1029,"")</f>
        <v>RUNGIA</v>
      </c>
      <c r="D1433" s="107" t="str">
        <f>IF('Jeunes Plants'!C1029&lt;&gt;"",'Jeunes Plants'!C1029,"")</f>
        <v>Klossii</v>
      </c>
      <c r="E1433" s="103">
        <f>IF('Jeunes Plants'!H1029&lt;&gt;"",'Jeunes Plants'!H1029,"")</f>
        <v>5</v>
      </c>
      <c r="F1433" s="103" t="str">
        <f>IF('Jeunes Plants'!E1029&lt;&gt;"",'Jeunes Plants'!E1029,"")</f>
        <v>B</v>
      </c>
      <c r="G1433" s="103" t="str">
        <f>IF('Jeunes Plants'!N1029&lt;&gt;"",'Jeunes Plants'!N1029,"")</f>
        <v>M3</v>
      </c>
      <c r="H1433" s="103" t="str">
        <f>IF('Jeunes Plants'!I1029&lt;&gt;"",'Jeunes Plants'!I1029,"")</f>
        <v>E</v>
      </c>
      <c r="I1433" s="103" t="str">
        <f>IF('Jeunes Plants'!J1029&lt;&gt;"",'Jeunes Plants'!J1029,"")</f>
        <v/>
      </c>
      <c r="J1433" s="103">
        <f>IF($J$9=36,'Jeunes Plants'!U1029,IF($J$9=37,'Jeunes Plants'!V1029,IF($J$9=38,'Jeunes Plants'!W1029,IF($J$9=39,'Jeunes Plants'!X1029,IF($J$9=40,'Jeunes Plants'!Y1029,IF($J$9=41,'Jeunes Plants'!Z1029,IF($J$9=42,'Jeunes Plants'!AA1029,IF($J$9=43,'Jeunes Plants'!AB1029,IF($J$9=44,'Jeunes Plants'!AC1029,IF($J$9=45,'Jeunes Plants'!AD1029,IF($J$9=46,'Jeunes Plants'!AE1029,IF($J$9=47,'Jeunes Plants'!AF1029,IF($J$9=48,'Jeunes Plants'!AG1029,IF($J$9=49,'Jeunes Plants'!AH1029,IF($J$9=50,'Jeunes Plants'!AI1029,IF($J$9=51,'Jeunes Plants'!AJ1029,IF($J$9=52,'Jeunes Plants'!AK1029,IF($J$9=1,'Jeunes Plants'!AL1029,IF($J$9=2,'Jeunes Plants'!AM1029,IF($J$9=3,'Jeunes Plants'!AN1029,IF($J$9=4,'Jeunes Plants'!AO1029,IF($J$9=5,'Jeunes Plants'!AP1029,IF($J$9=6,'Jeunes Plants'!AQ1029,IF($J$9=7,'Jeunes Plants'!AR1029,IF($J$9=8,'Jeunes Plants'!AS1029,IF($J$9=9,'Jeunes Plants'!AT1029,IF($J$9=10,'Jeunes Plants'!AU1029,IF($J$9=11,'Jeunes Plants'!AV1029,IF($J$9=12,'Jeunes Plants'!AW1029,IF($J$9=13,'Jeunes Plants'!AX1029,IF($J$9=14,'Jeunes Plants'!AY1029,IF($J$9=15,'Jeunes Plants'!AZ1029,IF($J$9=16,'Jeunes Plants'!BA1029,IF($J$9=17,'Jeunes Plants'!BB1029,IF($J$9=18,'Jeunes Plants'!BC1029,IF($J$9=19,'Jeunes Plants'!BD1029,IF($J$9=20,'Jeunes Plants'!BE1029,IF($J$9=21,'Jeunes Plants'!BF1029,IF($J$9=22,'Jeunes Plants'!BG1029,IF($J$9=23,'Jeunes Plants'!BH1029,IF($J$9=24,'Jeunes Plants'!BI1029,IF($J$9=25,'Jeunes Plants'!BJ1029,IF($J$9=26,'Jeunes Plants'!BK1029,IF($J$9=27,'Jeunes Plants'!BL1029,IF($J$9=28,'Jeunes Plants'!BM1029,IF($J$9=29,'Jeunes Plants'!BN1029,IF($J$9=30,'Jeunes Plants'!BO1029,IF($J$9=31,'Jeunes Plants'!BP1029,IF($J$9=32,'Jeunes Plants'!BQ1029,IF($J$9=33,'Jeunes Plants'!BR1029,IF($J$9=34,'Jeunes Plants'!BS1029,IF($J$9=35,'Jeunes Plants'!B12932,))))))))))))))))))))))))))))))))))))))))))))))))))))</f>
        <v>0</v>
      </c>
      <c r="K1433" s="103" t="str">
        <f>IF('Jeunes Plants'!R1029=0,"","Erreur")</f>
        <v/>
      </c>
    </row>
    <row r="1434" spans="1:11" x14ac:dyDescent="0.25">
      <c r="A1434" s="450"/>
      <c r="B1434" s="450"/>
      <c r="C1434" s="451" t="s">
        <v>2059</v>
      </c>
      <c r="D1434" s="451"/>
      <c r="E1434" s="450"/>
      <c r="F1434" s="450"/>
      <c r="G1434" s="450"/>
      <c r="H1434" s="450"/>
      <c r="I1434" s="450"/>
      <c r="J1434" s="450">
        <f>SUBTOTAL(9,J1433:J1433)</f>
        <v>0</v>
      </c>
      <c r="K1434" s="450"/>
    </row>
    <row r="1435" spans="1:11" x14ac:dyDescent="0.25">
      <c r="A1435" s="103">
        <f>IF('Jeunes Plants'!A1030&lt;&gt;"",'Jeunes Plants'!A1030,"")</f>
        <v>15053</v>
      </c>
      <c r="B1435" s="103" t="str">
        <f>IF('Jeunes Plants'!L1030&lt;&gt;"",'Jeunes Plants'!L1030,"")</f>
        <v>S1</v>
      </c>
      <c r="C1435" s="107" t="str">
        <f>IF('Jeunes Plants'!B1030&lt;&gt;"",'Jeunes Plants'!B1030,"")</f>
        <v>SAUGE PERUVIENNE</v>
      </c>
      <c r="D1435" s="107" t="str">
        <f>IF('Jeunes Plants'!C1030&lt;&gt;"",'Jeunes Plants'!C1030,"")</f>
        <v>Salvia discolor</v>
      </c>
      <c r="E1435" s="103">
        <f>IF('Jeunes Plants'!H1030&lt;&gt;"",'Jeunes Plants'!H1030,"")</f>
        <v>6</v>
      </c>
      <c r="F1435" s="103" t="str">
        <f>IF('Jeunes Plants'!E1030&lt;&gt;"",'Jeunes Plants'!E1030,"")</f>
        <v>B</v>
      </c>
      <c r="G1435" s="103" t="str">
        <f>IF('Jeunes Plants'!N1030&lt;&gt;"",'Jeunes Plants'!N1030,"")</f>
        <v>M3</v>
      </c>
      <c r="H1435" s="103" t="str">
        <f>IF('Jeunes Plants'!I1030&lt;&gt;"",'Jeunes Plants'!I1030,"")</f>
        <v>E</v>
      </c>
      <c r="I1435" s="103" t="str">
        <f>IF('Jeunes Plants'!J1030&lt;&gt;"",'Jeunes Plants'!J1030,"")</f>
        <v/>
      </c>
      <c r="J1435" s="103">
        <f>IF($J$9=36,'Jeunes Plants'!U1030,IF($J$9=37,'Jeunes Plants'!V1030,IF($J$9=38,'Jeunes Plants'!W1030,IF($J$9=39,'Jeunes Plants'!X1030,IF($J$9=40,'Jeunes Plants'!Y1030,IF($J$9=41,'Jeunes Plants'!Z1030,IF($J$9=42,'Jeunes Plants'!AA1030,IF($J$9=43,'Jeunes Plants'!AB1030,IF($J$9=44,'Jeunes Plants'!AC1030,IF($J$9=45,'Jeunes Plants'!AD1030,IF($J$9=46,'Jeunes Plants'!AE1030,IF($J$9=47,'Jeunes Plants'!AF1030,IF($J$9=48,'Jeunes Plants'!AG1030,IF($J$9=49,'Jeunes Plants'!AH1030,IF($J$9=50,'Jeunes Plants'!AI1030,IF($J$9=51,'Jeunes Plants'!AJ1030,IF($J$9=52,'Jeunes Plants'!AK1030,IF($J$9=1,'Jeunes Plants'!AL1030,IF($J$9=2,'Jeunes Plants'!AM1030,IF($J$9=3,'Jeunes Plants'!AN1030,IF($J$9=4,'Jeunes Plants'!AO1030,IF($J$9=5,'Jeunes Plants'!AP1030,IF($J$9=6,'Jeunes Plants'!AQ1030,IF($J$9=7,'Jeunes Plants'!AR1030,IF($J$9=8,'Jeunes Plants'!AS1030,IF($J$9=9,'Jeunes Plants'!AT1030,IF($J$9=10,'Jeunes Plants'!AU1030,IF($J$9=11,'Jeunes Plants'!AV1030,IF($J$9=12,'Jeunes Plants'!AW1030,IF($J$9=13,'Jeunes Plants'!AX1030,IF($J$9=14,'Jeunes Plants'!AY1030,IF($J$9=15,'Jeunes Plants'!AZ1030,IF($J$9=16,'Jeunes Plants'!BA1030,IF($J$9=17,'Jeunes Plants'!BB1030,IF($J$9=18,'Jeunes Plants'!BC1030,IF($J$9=19,'Jeunes Plants'!BD1030,IF($J$9=20,'Jeunes Plants'!BE1030,IF($J$9=21,'Jeunes Plants'!BF1030,IF($J$9=22,'Jeunes Plants'!BG1030,IF($J$9=23,'Jeunes Plants'!BH1030,IF($J$9=24,'Jeunes Plants'!BI1030,IF($J$9=25,'Jeunes Plants'!BJ1030,IF($J$9=26,'Jeunes Plants'!BK1030,IF($J$9=27,'Jeunes Plants'!BL1030,IF($J$9=28,'Jeunes Plants'!BM1030,IF($J$9=29,'Jeunes Plants'!BN1030,IF($J$9=30,'Jeunes Plants'!BO1030,IF($J$9=31,'Jeunes Plants'!BP1030,IF($J$9=32,'Jeunes Plants'!BQ1030,IF($J$9=33,'Jeunes Plants'!BR1030,IF($J$9=34,'Jeunes Plants'!BS1030,IF($J$9=35,'Jeunes Plants'!B12933,))))))))))))))))))))))))))))))))))))))))))))))))))))</f>
        <v>0</v>
      </c>
      <c r="K1435" s="103" t="str">
        <f>IF('Jeunes Plants'!R1030=0,"","Erreur")</f>
        <v/>
      </c>
    </row>
    <row r="1436" spans="1:11" x14ac:dyDescent="0.25">
      <c r="A1436" s="450"/>
      <c r="B1436" s="450"/>
      <c r="C1436" s="451" t="s">
        <v>1988</v>
      </c>
      <c r="D1436" s="451"/>
      <c r="E1436" s="450"/>
      <c r="F1436" s="450"/>
      <c r="G1436" s="450"/>
      <c r="H1436" s="450"/>
      <c r="I1436" s="450"/>
      <c r="J1436" s="450">
        <f>SUBTOTAL(9,J1435:J1435)</f>
        <v>0</v>
      </c>
      <c r="K1436" s="450"/>
    </row>
    <row r="1437" spans="1:11" x14ac:dyDescent="0.25">
      <c r="A1437" s="103">
        <f>IF('Jeunes Plants'!A1031&lt;&gt;"",'Jeunes Plants'!A1031,"")</f>
        <v>15055</v>
      </c>
      <c r="B1437" s="103" t="str">
        <f>IF('Jeunes Plants'!L1031&lt;&gt;"",'Jeunes Plants'!L1031,"")</f>
        <v>S4</v>
      </c>
      <c r="C1437" s="107" t="str">
        <f>IF('Jeunes Plants'!B1031&lt;&gt;"",'Jeunes Plants'!B1031,"")</f>
        <v>TAGETES FILIFOLIA</v>
      </c>
      <c r="D1437" s="107" t="str">
        <f>IF('Jeunes Plants'!C1031&lt;&gt;"",'Jeunes Plants'!C1031,"")</f>
        <v>Dropshot</v>
      </c>
      <c r="E1437" s="103">
        <f>IF('Jeunes Plants'!H1031&lt;&gt;"",'Jeunes Plants'!H1031,"")</f>
        <v>6</v>
      </c>
      <c r="F1437" s="103" t="str">
        <f>IF('Jeunes Plants'!E1031&lt;&gt;"",'Jeunes Plants'!E1031,"")</f>
        <v>S</v>
      </c>
      <c r="G1437" s="103" t="str">
        <f>IF('Jeunes Plants'!N1031&lt;&gt;"",'Jeunes Plants'!N1031,"")</f>
        <v>M3</v>
      </c>
      <c r="H1437" s="103" t="str">
        <f>IF('Jeunes Plants'!I1031&lt;&gt;"",'Jeunes Plants'!I1031,"")</f>
        <v>B</v>
      </c>
      <c r="I1437" s="103" t="str">
        <f>IF('Jeunes Plants'!J1031&lt;&gt;"",'Jeunes Plants'!J1031,"")</f>
        <v/>
      </c>
      <c r="J1437" s="103">
        <f>IF($J$9=36,'Jeunes Plants'!U1031,IF($J$9=37,'Jeunes Plants'!V1031,IF($J$9=38,'Jeunes Plants'!W1031,IF($J$9=39,'Jeunes Plants'!X1031,IF($J$9=40,'Jeunes Plants'!Y1031,IF($J$9=41,'Jeunes Plants'!Z1031,IF($J$9=42,'Jeunes Plants'!AA1031,IF($J$9=43,'Jeunes Plants'!AB1031,IF($J$9=44,'Jeunes Plants'!AC1031,IF($J$9=45,'Jeunes Plants'!AD1031,IF($J$9=46,'Jeunes Plants'!AE1031,IF($J$9=47,'Jeunes Plants'!AF1031,IF($J$9=48,'Jeunes Plants'!AG1031,IF($J$9=49,'Jeunes Plants'!AH1031,IF($J$9=50,'Jeunes Plants'!AI1031,IF($J$9=51,'Jeunes Plants'!AJ1031,IF($J$9=52,'Jeunes Plants'!AK1031,IF($J$9=1,'Jeunes Plants'!AL1031,IF($J$9=2,'Jeunes Plants'!AM1031,IF($J$9=3,'Jeunes Plants'!AN1031,IF($J$9=4,'Jeunes Plants'!AO1031,IF($J$9=5,'Jeunes Plants'!AP1031,IF($J$9=6,'Jeunes Plants'!AQ1031,IF($J$9=7,'Jeunes Plants'!AR1031,IF($J$9=8,'Jeunes Plants'!AS1031,IF($J$9=9,'Jeunes Plants'!AT1031,IF($J$9=10,'Jeunes Plants'!AU1031,IF($J$9=11,'Jeunes Plants'!AV1031,IF($J$9=12,'Jeunes Plants'!AW1031,IF($J$9=13,'Jeunes Plants'!AX1031,IF($J$9=14,'Jeunes Plants'!AY1031,IF($J$9=15,'Jeunes Plants'!AZ1031,IF($J$9=16,'Jeunes Plants'!BA1031,IF($J$9=17,'Jeunes Plants'!BB1031,IF($J$9=18,'Jeunes Plants'!BC1031,IF($J$9=19,'Jeunes Plants'!BD1031,IF($J$9=20,'Jeunes Plants'!BE1031,IF($J$9=21,'Jeunes Plants'!BF1031,IF($J$9=22,'Jeunes Plants'!BG1031,IF($J$9=23,'Jeunes Plants'!BH1031,IF($J$9=24,'Jeunes Plants'!BI1031,IF($J$9=25,'Jeunes Plants'!BJ1031,IF($J$9=26,'Jeunes Plants'!BK1031,IF($J$9=27,'Jeunes Plants'!BL1031,IF($J$9=28,'Jeunes Plants'!BM1031,IF($J$9=29,'Jeunes Plants'!BN1031,IF($J$9=30,'Jeunes Plants'!BO1031,IF($J$9=31,'Jeunes Plants'!BP1031,IF($J$9=32,'Jeunes Plants'!BQ1031,IF($J$9=33,'Jeunes Plants'!BR1031,IF($J$9=34,'Jeunes Plants'!BS1031,IF($J$9=35,'Jeunes Plants'!B12934,))))))))))))))))))))))))))))))))))))))))))))))))))))</f>
        <v>0</v>
      </c>
      <c r="K1437" s="103" t="str">
        <f>IF('Jeunes Plants'!R1031=0,"","Erreur")</f>
        <v/>
      </c>
    </row>
    <row r="1438" spans="1:11" x14ac:dyDescent="0.25">
      <c r="A1438" s="450"/>
      <c r="B1438" s="450"/>
      <c r="C1438" s="451" t="s">
        <v>2060</v>
      </c>
      <c r="D1438" s="451"/>
      <c r="E1438" s="450"/>
      <c r="F1438" s="450"/>
      <c r="G1438" s="450"/>
      <c r="H1438" s="450"/>
      <c r="I1438" s="450"/>
      <c r="J1438" s="450">
        <f>SUBTOTAL(9,J1437:J1437)</f>
        <v>0</v>
      </c>
      <c r="K1438" s="450"/>
    </row>
    <row r="1439" spans="1:11" x14ac:dyDescent="0.25">
      <c r="A1439" s="103">
        <f>IF('Jeunes Plants'!A1032&lt;&gt;"",'Jeunes Plants'!A1032,"")</f>
        <v>13202</v>
      </c>
      <c r="B1439" s="103" t="str">
        <f>IF('Jeunes Plants'!L1032&lt;&gt;"",'Jeunes Plants'!L1032,"")</f>
        <v>S4</v>
      </c>
      <c r="C1439" s="107" t="str">
        <f>IF('Jeunes Plants'!B1032&lt;&gt;"",'Jeunes Plants'!B1032,"")</f>
        <v>TAGETES LUCIDA</v>
      </c>
      <c r="D1439" s="107" t="str">
        <f>IF('Jeunes Plants'!C1032&lt;&gt;"",'Jeunes Plants'!C1032,"")</f>
        <v>Estragon du Mexique</v>
      </c>
      <c r="E1439" s="103">
        <f>IF('Jeunes Plants'!H1032&lt;&gt;"",'Jeunes Plants'!H1032,"")</f>
        <v>7</v>
      </c>
      <c r="F1439" s="103" t="str">
        <f>IF('Jeunes Plants'!E1032&lt;&gt;"",'Jeunes Plants'!E1032,"")</f>
        <v>S</v>
      </c>
      <c r="G1439" s="103" t="str">
        <f>IF('Jeunes Plants'!N1032&lt;&gt;"",'Jeunes Plants'!N1032,"")</f>
        <v>M3</v>
      </c>
      <c r="H1439" s="103" t="str">
        <f>IF('Jeunes Plants'!I1032&lt;&gt;"",'Jeunes Plants'!I1032,"")</f>
        <v>B</v>
      </c>
      <c r="I1439" s="103" t="str">
        <f>IF('Jeunes Plants'!J1032&lt;&gt;"",'Jeunes Plants'!J1032,"")</f>
        <v/>
      </c>
      <c r="J1439" s="103">
        <f>IF($J$9=36,'Jeunes Plants'!U1032,IF($J$9=37,'Jeunes Plants'!V1032,IF($J$9=38,'Jeunes Plants'!W1032,IF($J$9=39,'Jeunes Plants'!X1032,IF($J$9=40,'Jeunes Plants'!Y1032,IF($J$9=41,'Jeunes Plants'!Z1032,IF($J$9=42,'Jeunes Plants'!AA1032,IF($J$9=43,'Jeunes Plants'!AB1032,IF($J$9=44,'Jeunes Plants'!AC1032,IF($J$9=45,'Jeunes Plants'!AD1032,IF($J$9=46,'Jeunes Plants'!AE1032,IF($J$9=47,'Jeunes Plants'!AF1032,IF($J$9=48,'Jeunes Plants'!AG1032,IF($J$9=49,'Jeunes Plants'!AH1032,IF($J$9=50,'Jeunes Plants'!AI1032,IF($J$9=51,'Jeunes Plants'!AJ1032,IF($J$9=52,'Jeunes Plants'!AK1032,IF($J$9=1,'Jeunes Plants'!AL1032,IF($J$9=2,'Jeunes Plants'!AM1032,IF($J$9=3,'Jeunes Plants'!AN1032,IF($J$9=4,'Jeunes Plants'!AO1032,IF($J$9=5,'Jeunes Plants'!AP1032,IF($J$9=6,'Jeunes Plants'!AQ1032,IF($J$9=7,'Jeunes Plants'!AR1032,IF($J$9=8,'Jeunes Plants'!AS1032,IF($J$9=9,'Jeunes Plants'!AT1032,IF($J$9=10,'Jeunes Plants'!AU1032,IF($J$9=11,'Jeunes Plants'!AV1032,IF($J$9=12,'Jeunes Plants'!AW1032,IF($J$9=13,'Jeunes Plants'!AX1032,IF($J$9=14,'Jeunes Plants'!AY1032,IF($J$9=15,'Jeunes Plants'!AZ1032,IF($J$9=16,'Jeunes Plants'!BA1032,IF($J$9=17,'Jeunes Plants'!BB1032,IF($J$9=18,'Jeunes Plants'!BC1032,IF($J$9=19,'Jeunes Plants'!BD1032,IF($J$9=20,'Jeunes Plants'!BE1032,IF($J$9=21,'Jeunes Plants'!BF1032,IF($J$9=22,'Jeunes Plants'!BG1032,IF($J$9=23,'Jeunes Plants'!BH1032,IF($J$9=24,'Jeunes Plants'!BI1032,IF($J$9=25,'Jeunes Plants'!BJ1032,IF($J$9=26,'Jeunes Plants'!BK1032,IF($J$9=27,'Jeunes Plants'!BL1032,IF($J$9=28,'Jeunes Plants'!BM1032,IF($J$9=29,'Jeunes Plants'!BN1032,IF($J$9=30,'Jeunes Plants'!BO1032,IF($J$9=31,'Jeunes Plants'!BP1032,IF($J$9=32,'Jeunes Plants'!BQ1032,IF($J$9=33,'Jeunes Plants'!BR1032,IF($J$9=34,'Jeunes Plants'!BS1032,IF($J$9=35,'Jeunes Plants'!B12935,))))))))))))))))))))))))))))))))))))))))))))))))))))</f>
        <v>0</v>
      </c>
      <c r="K1439" s="103" t="str">
        <f>IF('Jeunes Plants'!R1032=0,"","Erreur")</f>
        <v/>
      </c>
    </row>
    <row r="1440" spans="1:11" x14ac:dyDescent="0.25">
      <c r="A1440" s="450"/>
      <c r="B1440" s="450"/>
      <c r="C1440" s="451" t="s">
        <v>2061</v>
      </c>
      <c r="D1440" s="451"/>
      <c r="E1440" s="450"/>
      <c r="F1440" s="450"/>
      <c r="G1440" s="450"/>
      <c r="H1440" s="450"/>
      <c r="I1440" s="450"/>
      <c r="J1440" s="450">
        <f>SUBTOTAL(9,J1439:J1439)</f>
        <v>0</v>
      </c>
      <c r="K1440" s="450"/>
    </row>
    <row r="1441" spans="1:11" x14ac:dyDescent="0.25">
      <c r="A1441" s="103">
        <f>IF('Jeunes Plants'!A1033&lt;&gt;"",'Jeunes Plants'!A1033,"")</f>
        <v>13394</v>
      </c>
      <c r="B1441" s="103" t="str">
        <f>IF('Jeunes Plants'!L1033&lt;&gt;"",'Jeunes Plants'!L1033,"")</f>
        <v>D</v>
      </c>
      <c r="C1441" s="107" t="str">
        <f>IF('Jeunes Plants'!B1033&lt;&gt;"",'Jeunes Plants'!B1033,"")</f>
        <v>DÉPLIANT SAVEURS SURPRENANTES</v>
      </c>
      <c r="D1441" s="107" t="str">
        <f>IF('Jeunes Plants'!C1033&lt;&gt;"",'Jeunes Plants'!C1033,"")</f>
        <v>ACHETÉ</v>
      </c>
      <c r="E1441" s="103" t="str">
        <f>IF('Jeunes Plants'!H1033&lt;&gt;"",'Jeunes Plants'!H1033,"")</f>
        <v xml:space="preserve"> </v>
      </c>
      <c r="F1441" s="103" t="str">
        <f>IF('Jeunes Plants'!E1033&lt;&gt;"",'Jeunes Plants'!E1033,"")</f>
        <v xml:space="preserve"> </v>
      </c>
      <c r="G1441" s="103" t="str">
        <f>IF('Jeunes Plants'!N1033&lt;&gt;"",'Jeunes Plants'!N1033,"")</f>
        <v xml:space="preserve"> </v>
      </c>
      <c r="H1441" s="103" t="str">
        <f>IF('Jeunes Plants'!I1033&lt;&gt;"",'Jeunes Plants'!I1033,"")</f>
        <v xml:space="preserve"> </v>
      </c>
      <c r="I1441" s="103" t="str">
        <f>IF('Jeunes Plants'!J1033&lt;&gt;"",'Jeunes Plants'!J1033,"")</f>
        <v xml:space="preserve"> </v>
      </c>
      <c r="J1441" s="103">
        <f>IF($J$9=36,'Jeunes Plants'!U1033,IF($J$9=37,'Jeunes Plants'!V1033,IF($J$9=38,'Jeunes Plants'!W1033,IF($J$9=39,'Jeunes Plants'!X1033,IF($J$9=40,'Jeunes Plants'!Y1033,IF($J$9=41,'Jeunes Plants'!Z1033,IF($J$9=42,'Jeunes Plants'!AA1033,IF($J$9=43,'Jeunes Plants'!AB1033,IF($J$9=44,'Jeunes Plants'!AC1033,IF($J$9=45,'Jeunes Plants'!AD1033,IF($J$9=46,'Jeunes Plants'!AE1033,IF($J$9=47,'Jeunes Plants'!AF1033,IF($J$9=48,'Jeunes Plants'!AG1033,IF($J$9=49,'Jeunes Plants'!AH1033,IF($J$9=50,'Jeunes Plants'!AI1033,IF($J$9=51,'Jeunes Plants'!AJ1033,IF($J$9=52,'Jeunes Plants'!AK1033,IF($J$9=1,'Jeunes Plants'!AL1033,IF($J$9=2,'Jeunes Plants'!AM1033,IF($J$9=3,'Jeunes Plants'!AN1033,IF($J$9=4,'Jeunes Plants'!AO1033,IF($J$9=5,'Jeunes Plants'!AP1033,IF($J$9=6,'Jeunes Plants'!AQ1033,IF($J$9=7,'Jeunes Plants'!AR1033,IF($J$9=8,'Jeunes Plants'!AS1033,IF($J$9=9,'Jeunes Plants'!AT1033,IF($J$9=10,'Jeunes Plants'!AU1033,IF($J$9=11,'Jeunes Plants'!AV1033,IF($J$9=12,'Jeunes Plants'!AW1033,IF($J$9=13,'Jeunes Plants'!AX1033,IF($J$9=14,'Jeunes Plants'!AY1033,IF($J$9=15,'Jeunes Plants'!AZ1033,IF($J$9=16,'Jeunes Plants'!BA1033,IF($J$9=17,'Jeunes Plants'!BB1033,IF($J$9=18,'Jeunes Plants'!BC1033,IF($J$9=19,'Jeunes Plants'!BD1033,IF($J$9=20,'Jeunes Plants'!BE1033,IF($J$9=21,'Jeunes Plants'!BF1033,IF($J$9=22,'Jeunes Plants'!BG1033,IF($J$9=23,'Jeunes Plants'!BH1033,IF($J$9=24,'Jeunes Plants'!BI1033,IF($J$9=25,'Jeunes Plants'!BJ1033,IF($J$9=26,'Jeunes Plants'!BK1033,IF($J$9=27,'Jeunes Plants'!BL1033,IF($J$9=28,'Jeunes Plants'!BM1033,IF($J$9=29,'Jeunes Plants'!BN1033,IF($J$9=30,'Jeunes Plants'!BO1033,IF($J$9=31,'Jeunes Plants'!BP1033,IF($J$9=32,'Jeunes Plants'!BQ1033,IF($J$9=33,'Jeunes Plants'!BR1033,IF($J$9=34,'Jeunes Plants'!BS1033,IF($J$9=35,'Jeunes Plants'!B12936,))))))))))))))))))))))))))))))))))))))))))))))))))))</f>
        <v>0</v>
      </c>
      <c r="K1441" s="103" t="str">
        <f>IF('Jeunes Plants'!R1033=0,"","Erreur")</f>
        <v/>
      </c>
    </row>
    <row r="1442" spans="1:11" x14ac:dyDescent="0.25">
      <c r="A1442" s="450"/>
      <c r="B1442" s="450"/>
      <c r="C1442" s="451" t="s">
        <v>2062</v>
      </c>
      <c r="D1442" s="451"/>
      <c r="E1442" s="450"/>
      <c r="F1442" s="450"/>
      <c r="G1442" s="450"/>
      <c r="H1442" s="450"/>
      <c r="I1442" s="450"/>
      <c r="J1442" s="450">
        <f>SUBTOTAL(9,J1441:J1441)</f>
        <v>0</v>
      </c>
      <c r="K1442" s="450"/>
    </row>
    <row r="1443" spans="1:11" x14ac:dyDescent="0.25">
      <c r="A1443" s="103">
        <f>IF('Jeunes Plants'!A1034&lt;&gt;"",'Jeunes Plants'!A1034,"")</f>
        <v>13993</v>
      </c>
      <c r="B1443" s="103" t="str">
        <f>IF('Jeunes Plants'!L1034&lt;&gt;"",'Jeunes Plants'!L1034,"")</f>
        <v>D</v>
      </c>
      <c r="C1443" s="107" t="str">
        <f>IF('Jeunes Plants'!B1034&lt;&gt;"",'Jeunes Plants'!B1034,"")</f>
        <v>AFFICHE SAVEURS SURPRENANTES</v>
      </c>
      <c r="D1443" s="107" t="str">
        <f>IF('Jeunes Plants'!C1034&lt;&gt;"",'Jeunes Plants'!C1034,"")</f>
        <v>ACHETÉ</v>
      </c>
      <c r="E1443" s="103" t="str">
        <f>IF('Jeunes Plants'!H1034&lt;&gt;"",'Jeunes Plants'!H1034,"")</f>
        <v xml:space="preserve"> </v>
      </c>
      <c r="F1443" s="103" t="str">
        <f>IF('Jeunes Plants'!E1034&lt;&gt;"",'Jeunes Plants'!E1034,"")</f>
        <v xml:space="preserve"> </v>
      </c>
      <c r="G1443" s="103" t="str">
        <f>IF('Jeunes Plants'!N1034&lt;&gt;"",'Jeunes Plants'!N1034,"")</f>
        <v xml:space="preserve"> </v>
      </c>
      <c r="H1443" s="103" t="str">
        <f>IF('Jeunes Plants'!I1034&lt;&gt;"",'Jeunes Plants'!I1034,"")</f>
        <v xml:space="preserve"> </v>
      </c>
      <c r="I1443" s="103" t="str">
        <f>IF('Jeunes Plants'!J1034&lt;&gt;"",'Jeunes Plants'!J1034,"")</f>
        <v xml:space="preserve"> </v>
      </c>
      <c r="J1443" s="103">
        <f>IF($J$9=36,'Jeunes Plants'!U1034,IF($J$9=37,'Jeunes Plants'!V1034,IF($J$9=38,'Jeunes Plants'!W1034,IF($J$9=39,'Jeunes Plants'!X1034,IF($J$9=40,'Jeunes Plants'!Y1034,IF($J$9=41,'Jeunes Plants'!Z1034,IF($J$9=42,'Jeunes Plants'!AA1034,IF($J$9=43,'Jeunes Plants'!AB1034,IF($J$9=44,'Jeunes Plants'!AC1034,IF($J$9=45,'Jeunes Plants'!AD1034,IF($J$9=46,'Jeunes Plants'!AE1034,IF($J$9=47,'Jeunes Plants'!AF1034,IF($J$9=48,'Jeunes Plants'!AG1034,IF($J$9=49,'Jeunes Plants'!AH1034,IF($J$9=50,'Jeunes Plants'!AI1034,IF($J$9=51,'Jeunes Plants'!AJ1034,IF($J$9=52,'Jeunes Plants'!AK1034,IF($J$9=1,'Jeunes Plants'!AL1034,IF($J$9=2,'Jeunes Plants'!AM1034,IF($J$9=3,'Jeunes Plants'!AN1034,IF($J$9=4,'Jeunes Plants'!AO1034,IF($J$9=5,'Jeunes Plants'!AP1034,IF($J$9=6,'Jeunes Plants'!AQ1034,IF($J$9=7,'Jeunes Plants'!AR1034,IF($J$9=8,'Jeunes Plants'!AS1034,IF($J$9=9,'Jeunes Plants'!AT1034,IF($J$9=10,'Jeunes Plants'!AU1034,IF($J$9=11,'Jeunes Plants'!AV1034,IF($J$9=12,'Jeunes Plants'!AW1034,IF($J$9=13,'Jeunes Plants'!AX1034,IF($J$9=14,'Jeunes Plants'!AY1034,IF($J$9=15,'Jeunes Plants'!AZ1034,IF($J$9=16,'Jeunes Plants'!BA1034,IF($J$9=17,'Jeunes Plants'!BB1034,IF($J$9=18,'Jeunes Plants'!BC1034,IF($J$9=19,'Jeunes Plants'!BD1034,IF($J$9=20,'Jeunes Plants'!BE1034,IF($J$9=21,'Jeunes Plants'!BF1034,IF($J$9=22,'Jeunes Plants'!BG1034,IF($J$9=23,'Jeunes Plants'!BH1034,IF($J$9=24,'Jeunes Plants'!BI1034,IF($J$9=25,'Jeunes Plants'!BJ1034,IF($J$9=26,'Jeunes Plants'!BK1034,IF($J$9=27,'Jeunes Plants'!BL1034,IF($J$9=28,'Jeunes Plants'!BM1034,IF($J$9=29,'Jeunes Plants'!BN1034,IF($J$9=30,'Jeunes Plants'!BO1034,IF($J$9=31,'Jeunes Plants'!BP1034,IF($J$9=32,'Jeunes Plants'!BQ1034,IF($J$9=33,'Jeunes Plants'!BR1034,IF($J$9=34,'Jeunes Plants'!BS1034,IF($J$9=35,'Jeunes Plants'!B12937,))))))))))))))))))))))))))))))))))))))))))))))))))))</f>
        <v>0</v>
      </c>
      <c r="K1443" s="103" t="str">
        <f>IF('Jeunes Plants'!R1034=0,"","Erreur")</f>
        <v/>
      </c>
    </row>
    <row r="1444" spans="1:11" x14ac:dyDescent="0.25">
      <c r="A1444" s="450"/>
      <c r="B1444" s="450"/>
      <c r="C1444" s="451" t="s">
        <v>2063</v>
      </c>
      <c r="D1444" s="451"/>
      <c r="E1444" s="450"/>
      <c r="F1444" s="450"/>
      <c r="G1444" s="450"/>
      <c r="H1444" s="450"/>
      <c r="I1444" s="450"/>
      <c r="J1444" s="450">
        <f>SUBTOTAL(9,J1443:J1443)</f>
        <v>0</v>
      </c>
      <c r="K1444" s="450"/>
    </row>
    <row r="1445" spans="1:11" x14ac:dyDescent="0.25">
      <c r="A1445" s="452"/>
      <c r="B1445" s="452"/>
      <c r="C1445" s="453" t="s">
        <v>2064</v>
      </c>
      <c r="D1445" s="453"/>
      <c r="E1445" s="452"/>
      <c r="F1445" s="452"/>
      <c r="G1445" s="452"/>
      <c r="H1445" s="452"/>
      <c r="I1445" s="452"/>
      <c r="J1445" s="452">
        <f>SUBTOTAL(9,J1416:J1440)</f>
        <v>0</v>
      </c>
      <c r="K1445" s="452"/>
    </row>
    <row r="1446" spans="1:11" x14ac:dyDescent="0.25">
      <c r="A1446" s="103" t="str">
        <f>IF('Jeunes Plants'!A1035&lt;&gt;"",'Jeunes Plants'!A1035,"")</f>
        <v/>
      </c>
      <c r="B1446" s="103" t="str">
        <f>IF('Jeunes Plants'!L1035&lt;&gt;"",'Jeunes Plants'!L1035,"")</f>
        <v>G</v>
      </c>
      <c r="C1446" s="107" t="str">
        <f>IF('Jeunes Plants'!B1035&lt;&gt;"",'Jeunes Plants'!B1035,"")</f>
        <v>AROMATIQUES</v>
      </c>
      <c r="D1446" s="107" t="str">
        <f>IF('Jeunes Plants'!C1035&lt;&gt;"",'Jeunes Plants'!C1035,"")</f>
        <v/>
      </c>
      <c r="E1446" s="103" t="str">
        <f>IF('Jeunes Plants'!H1035&lt;&gt;"",'Jeunes Plants'!H1035,"")</f>
        <v/>
      </c>
      <c r="F1446" s="103" t="str">
        <f>IF('Jeunes Plants'!E1035&lt;&gt;"",'Jeunes Plants'!E1035,"")</f>
        <v/>
      </c>
      <c r="G1446" s="103" t="str">
        <f>IF('Jeunes Plants'!N1035&lt;&gt;"",'Jeunes Plants'!N1035,"")</f>
        <v/>
      </c>
      <c r="H1446" s="103" t="str">
        <f>IF('Jeunes Plants'!I1035&lt;&gt;"",'Jeunes Plants'!I1035,"")</f>
        <v/>
      </c>
      <c r="I1446" s="103" t="str">
        <f>IF('Jeunes Plants'!J1035&lt;&gt;"",'Jeunes Plants'!J1035,"")</f>
        <v/>
      </c>
      <c r="J1446" s="103">
        <f>IF($J$9=36,'Jeunes Plants'!U1035,IF($J$9=37,'Jeunes Plants'!V1035,IF($J$9=38,'Jeunes Plants'!W1035,IF($J$9=39,'Jeunes Plants'!X1035,IF($J$9=40,'Jeunes Plants'!Y1035,IF($J$9=41,'Jeunes Plants'!Z1035,IF($J$9=42,'Jeunes Plants'!AA1035,IF($J$9=43,'Jeunes Plants'!AB1035,IF($J$9=44,'Jeunes Plants'!AC1035,IF($J$9=45,'Jeunes Plants'!AD1035,IF($J$9=46,'Jeunes Plants'!AE1035,IF($J$9=47,'Jeunes Plants'!AF1035,IF($J$9=48,'Jeunes Plants'!AG1035,IF($J$9=49,'Jeunes Plants'!AH1035,IF($J$9=50,'Jeunes Plants'!AI1035,IF($J$9=51,'Jeunes Plants'!AJ1035,IF($J$9=52,'Jeunes Plants'!AK1035,IF($J$9=1,'Jeunes Plants'!AL1035,IF($J$9=2,'Jeunes Plants'!AM1035,IF($J$9=3,'Jeunes Plants'!AN1035,IF($J$9=4,'Jeunes Plants'!AO1035,IF($J$9=5,'Jeunes Plants'!AP1035,IF($J$9=6,'Jeunes Plants'!AQ1035,IF($J$9=7,'Jeunes Plants'!AR1035,IF($J$9=8,'Jeunes Plants'!AS1035,IF($J$9=9,'Jeunes Plants'!AT1035,IF($J$9=10,'Jeunes Plants'!AU1035,IF($J$9=11,'Jeunes Plants'!AV1035,IF($J$9=12,'Jeunes Plants'!AW1035,IF($J$9=13,'Jeunes Plants'!AX1035,IF($J$9=14,'Jeunes Plants'!AY1035,IF($J$9=15,'Jeunes Plants'!AZ1035,IF($J$9=16,'Jeunes Plants'!BA1035,IF($J$9=17,'Jeunes Plants'!BB1035,IF($J$9=18,'Jeunes Plants'!BC1035,IF($J$9=19,'Jeunes Plants'!BD1035,IF($J$9=20,'Jeunes Plants'!BE1035,IF($J$9=21,'Jeunes Plants'!BF1035,IF($J$9=22,'Jeunes Plants'!BG1035,IF($J$9=23,'Jeunes Plants'!BH1035,IF($J$9=24,'Jeunes Plants'!BI1035,IF($J$9=25,'Jeunes Plants'!BJ1035,IF($J$9=26,'Jeunes Plants'!BK1035,IF($J$9=27,'Jeunes Plants'!BL1035,IF($J$9=28,'Jeunes Plants'!BM1035,IF($J$9=29,'Jeunes Plants'!BN1035,IF($J$9=30,'Jeunes Plants'!BO1035,IF($J$9=31,'Jeunes Plants'!BP1035,IF($J$9=32,'Jeunes Plants'!BQ1035,IF($J$9=33,'Jeunes Plants'!BR1035,IF($J$9=34,'Jeunes Plants'!BS1035,IF($J$9=35,'Jeunes Plants'!B12938,))))))))))))))))))))))))))))))))))))))))))))))))))))</f>
        <v>0</v>
      </c>
      <c r="K1446" s="103" t="str">
        <f>IF('Jeunes Plants'!R1035=0,"","Erreur")</f>
        <v/>
      </c>
    </row>
    <row r="1447" spans="1:11" x14ac:dyDescent="0.25">
      <c r="A1447" s="103">
        <f>IF('Jeunes Plants'!A1036&lt;&gt;"",'Jeunes Plants'!A1036,"")</f>
        <v>13278</v>
      </c>
      <c r="B1447" s="103" t="str">
        <f>IF('Jeunes Plants'!L1036&lt;&gt;"",'Jeunes Plants'!L1036,"")</f>
        <v>S4</v>
      </c>
      <c r="C1447" s="107" t="str">
        <f>IF('Jeunes Plants'!B1036&lt;&gt;"",'Jeunes Plants'!B1036,"")</f>
        <v>ABSINTHE</v>
      </c>
      <c r="D1447" s="107" t="str">
        <f>IF('Jeunes Plants'!C1036&lt;&gt;"",'Jeunes Plants'!C1036,"")</f>
        <v>Artemisia absinthum</v>
      </c>
      <c r="E1447" s="103">
        <f>IF('Jeunes Plants'!H1036&lt;&gt;"",'Jeunes Plants'!H1036,"")</f>
        <v>8</v>
      </c>
      <c r="F1447" s="103" t="str">
        <f>IF('Jeunes Plants'!E1036&lt;&gt;"",'Jeunes Plants'!E1036,"")</f>
        <v>S</v>
      </c>
      <c r="G1447" s="103" t="str">
        <f>IF('Jeunes Plants'!N1036&lt;&gt;"",'Jeunes Plants'!N1036,"")</f>
        <v>M3</v>
      </c>
      <c r="H1447" s="103" t="str">
        <f>IF('Jeunes Plants'!I1036&lt;&gt;"",'Jeunes Plants'!I1036,"")</f>
        <v>A</v>
      </c>
      <c r="I1447" s="103" t="str">
        <f>IF('Jeunes Plants'!J1036&lt;&gt;"",'Jeunes Plants'!J1036,"")</f>
        <v/>
      </c>
      <c r="J1447" s="103">
        <f>IF($J$9=36,'Jeunes Plants'!U1036,IF($J$9=37,'Jeunes Plants'!V1036,IF($J$9=38,'Jeunes Plants'!W1036,IF($J$9=39,'Jeunes Plants'!X1036,IF($J$9=40,'Jeunes Plants'!Y1036,IF($J$9=41,'Jeunes Plants'!Z1036,IF($J$9=42,'Jeunes Plants'!AA1036,IF($J$9=43,'Jeunes Plants'!AB1036,IF($J$9=44,'Jeunes Plants'!AC1036,IF($J$9=45,'Jeunes Plants'!AD1036,IF($J$9=46,'Jeunes Plants'!AE1036,IF($J$9=47,'Jeunes Plants'!AF1036,IF($J$9=48,'Jeunes Plants'!AG1036,IF($J$9=49,'Jeunes Plants'!AH1036,IF($J$9=50,'Jeunes Plants'!AI1036,IF($J$9=51,'Jeunes Plants'!AJ1036,IF($J$9=52,'Jeunes Plants'!AK1036,IF($J$9=1,'Jeunes Plants'!AL1036,IF($J$9=2,'Jeunes Plants'!AM1036,IF($J$9=3,'Jeunes Plants'!AN1036,IF($J$9=4,'Jeunes Plants'!AO1036,IF($J$9=5,'Jeunes Plants'!AP1036,IF($J$9=6,'Jeunes Plants'!AQ1036,IF($J$9=7,'Jeunes Plants'!AR1036,IF($J$9=8,'Jeunes Plants'!AS1036,IF($J$9=9,'Jeunes Plants'!AT1036,IF($J$9=10,'Jeunes Plants'!AU1036,IF($J$9=11,'Jeunes Plants'!AV1036,IF($J$9=12,'Jeunes Plants'!AW1036,IF($J$9=13,'Jeunes Plants'!AX1036,IF($J$9=14,'Jeunes Plants'!AY1036,IF($J$9=15,'Jeunes Plants'!AZ1036,IF($J$9=16,'Jeunes Plants'!BA1036,IF($J$9=17,'Jeunes Plants'!BB1036,IF($J$9=18,'Jeunes Plants'!BC1036,IF($J$9=19,'Jeunes Plants'!BD1036,IF($J$9=20,'Jeunes Plants'!BE1036,IF($J$9=21,'Jeunes Plants'!BF1036,IF($J$9=22,'Jeunes Plants'!BG1036,IF($J$9=23,'Jeunes Plants'!BH1036,IF($J$9=24,'Jeunes Plants'!BI1036,IF($J$9=25,'Jeunes Plants'!BJ1036,IF($J$9=26,'Jeunes Plants'!BK1036,IF($J$9=27,'Jeunes Plants'!BL1036,IF($J$9=28,'Jeunes Plants'!BM1036,IF($J$9=29,'Jeunes Plants'!BN1036,IF($J$9=30,'Jeunes Plants'!BO1036,IF($J$9=31,'Jeunes Plants'!BP1036,IF($J$9=32,'Jeunes Plants'!BQ1036,IF($J$9=33,'Jeunes Plants'!BR1036,IF($J$9=34,'Jeunes Plants'!BS1036,IF($J$9=35,'Jeunes Plants'!B12939,))))))))))))))))))))))))))))))))))))))))))))))))))))</f>
        <v>0</v>
      </c>
      <c r="K1447" s="103" t="str">
        <f>IF('Jeunes Plants'!R1036=0,"","Erreur")</f>
        <v/>
      </c>
    </row>
    <row r="1448" spans="1:11" x14ac:dyDescent="0.25">
      <c r="A1448" s="450"/>
      <c r="B1448" s="450"/>
      <c r="C1448" s="451" t="s">
        <v>2065</v>
      </c>
      <c r="D1448" s="451"/>
      <c r="E1448" s="450"/>
      <c r="F1448" s="450"/>
      <c r="G1448" s="450"/>
      <c r="H1448" s="450"/>
      <c r="I1448" s="450"/>
      <c r="J1448" s="450">
        <f>SUBTOTAL(9,J1445:J1447)</f>
        <v>0</v>
      </c>
      <c r="K1448" s="450"/>
    </row>
    <row r="1449" spans="1:11" x14ac:dyDescent="0.25">
      <c r="A1449" s="103">
        <f>IF('Jeunes Plants'!A1037&lt;&gt;"",'Jeunes Plants'!A1037,"")</f>
        <v>22856</v>
      </c>
      <c r="B1449" s="103" t="str">
        <f>IF('Jeunes Plants'!L1037&lt;&gt;"",'Jeunes Plants'!L1037,"")</f>
        <v>S4</v>
      </c>
      <c r="C1449" s="107" t="str">
        <f>IF('Jeunes Plants'!B1037&lt;&gt;"",'Jeunes Plants'!B1037,"")</f>
        <v>ANETH</v>
      </c>
      <c r="D1449" s="107" t="str">
        <f>IF('Jeunes Plants'!C1037&lt;&gt;"",'Jeunes Plants'!C1037,"")</f>
        <v>Tedik</v>
      </c>
      <c r="E1449" s="103">
        <f>IF('Jeunes Plants'!H1037&lt;&gt;"",'Jeunes Plants'!H1037,"")</f>
        <v>5</v>
      </c>
      <c r="F1449" s="103" t="str">
        <f>IF('Jeunes Plants'!E1037&lt;&gt;"",'Jeunes Plants'!E1037,"")</f>
        <v>S</v>
      </c>
      <c r="G1449" s="103" t="str">
        <f>IF('Jeunes Plants'!N1037&lt;&gt;"",'Jeunes Plants'!N1037,"")</f>
        <v>M3</v>
      </c>
      <c r="H1449" s="103" t="str">
        <f>IF('Jeunes Plants'!I1037&lt;&gt;"",'Jeunes Plants'!I1037,"")</f>
        <v>C</v>
      </c>
      <c r="I1449" s="103" t="str">
        <f>IF('Jeunes Plants'!J1037&lt;&gt;"",'Jeunes Plants'!J1037,"")</f>
        <v/>
      </c>
      <c r="J1449" s="103">
        <f>IF($J$9=36,'Jeunes Plants'!U1037,IF($J$9=37,'Jeunes Plants'!V1037,IF($J$9=38,'Jeunes Plants'!W1037,IF($J$9=39,'Jeunes Plants'!X1037,IF($J$9=40,'Jeunes Plants'!Y1037,IF($J$9=41,'Jeunes Plants'!Z1037,IF($J$9=42,'Jeunes Plants'!AA1037,IF($J$9=43,'Jeunes Plants'!AB1037,IF($J$9=44,'Jeunes Plants'!AC1037,IF($J$9=45,'Jeunes Plants'!AD1037,IF($J$9=46,'Jeunes Plants'!AE1037,IF($J$9=47,'Jeunes Plants'!AF1037,IF($J$9=48,'Jeunes Plants'!AG1037,IF($J$9=49,'Jeunes Plants'!AH1037,IF($J$9=50,'Jeunes Plants'!AI1037,IF($J$9=51,'Jeunes Plants'!AJ1037,IF($J$9=52,'Jeunes Plants'!AK1037,IF($J$9=1,'Jeunes Plants'!AL1037,IF($J$9=2,'Jeunes Plants'!AM1037,IF($J$9=3,'Jeunes Plants'!AN1037,IF($J$9=4,'Jeunes Plants'!AO1037,IF($J$9=5,'Jeunes Plants'!AP1037,IF($J$9=6,'Jeunes Plants'!AQ1037,IF($J$9=7,'Jeunes Plants'!AR1037,IF($J$9=8,'Jeunes Plants'!AS1037,IF($J$9=9,'Jeunes Plants'!AT1037,IF($J$9=10,'Jeunes Plants'!AU1037,IF($J$9=11,'Jeunes Plants'!AV1037,IF($J$9=12,'Jeunes Plants'!AW1037,IF($J$9=13,'Jeunes Plants'!AX1037,IF($J$9=14,'Jeunes Plants'!AY1037,IF($J$9=15,'Jeunes Plants'!AZ1037,IF($J$9=16,'Jeunes Plants'!BA1037,IF($J$9=17,'Jeunes Plants'!BB1037,IF($J$9=18,'Jeunes Plants'!BC1037,IF($J$9=19,'Jeunes Plants'!BD1037,IF($J$9=20,'Jeunes Plants'!BE1037,IF($J$9=21,'Jeunes Plants'!BF1037,IF($J$9=22,'Jeunes Plants'!BG1037,IF($J$9=23,'Jeunes Plants'!BH1037,IF($J$9=24,'Jeunes Plants'!BI1037,IF($J$9=25,'Jeunes Plants'!BJ1037,IF($J$9=26,'Jeunes Plants'!BK1037,IF($J$9=27,'Jeunes Plants'!BL1037,IF($J$9=28,'Jeunes Plants'!BM1037,IF($J$9=29,'Jeunes Plants'!BN1037,IF($J$9=30,'Jeunes Plants'!BO1037,IF($J$9=31,'Jeunes Plants'!BP1037,IF($J$9=32,'Jeunes Plants'!BQ1037,IF($J$9=33,'Jeunes Plants'!BR1037,IF($J$9=34,'Jeunes Plants'!BS1037,IF($J$9=35,'Jeunes Plants'!B12940,))))))))))))))))))))))))))))))))))))))))))))))))))))</f>
        <v>0</v>
      </c>
      <c r="K1449" s="103" t="str">
        <f>IF('Jeunes Plants'!R1037=0,"","Erreur")</f>
        <v/>
      </c>
    </row>
    <row r="1450" spans="1:11" x14ac:dyDescent="0.25">
      <c r="A1450" s="450"/>
      <c r="B1450" s="450"/>
      <c r="C1450" s="451" t="s">
        <v>2039</v>
      </c>
      <c r="D1450" s="451"/>
      <c r="E1450" s="450"/>
      <c r="F1450" s="450"/>
      <c r="G1450" s="450"/>
      <c r="H1450" s="450"/>
      <c r="I1450" s="450"/>
      <c r="J1450" s="450">
        <f>SUBTOTAL(9,J1449:J1449)</f>
        <v>0</v>
      </c>
      <c r="K1450" s="450"/>
    </row>
    <row r="1451" spans="1:11" x14ac:dyDescent="0.25">
      <c r="A1451" s="103">
        <f>IF('Jeunes Plants'!A1038&lt;&gt;"",'Jeunes Plants'!A1038,"")</f>
        <v>2785</v>
      </c>
      <c r="B1451" s="103" t="str">
        <f>IF('Jeunes Plants'!L1038&lt;&gt;"",'Jeunes Plants'!L1038,"")</f>
        <v>S7</v>
      </c>
      <c r="C1451" s="107" t="str">
        <f>IF('Jeunes Plants'!B1038&lt;&gt;"",'Jeunes Plants'!B1038,"")</f>
        <v>ARTEMISE</v>
      </c>
      <c r="D1451" s="107" t="str">
        <f>IF('Jeunes Plants'!C1038&lt;&gt;"",'Jeunes Plants'!C1038,"")</f>
        <v>Powis castle</v>
      </c>
      <c r="E1451" s="103">
        <f>IF('Jeunes Plants'!H1038&lt;&gt;"",'Jeunes Plants'!H1038,"")</f>
        <v>6</v>
      </c>
      <c r="F1451" s="103" t="str">
        <f>IF('Jeunes Plants'!E1038&lt;&gt;"",'Jeunes Plants'!E1038,"")</f>
        <v>B</v>
      </c>
      <c r="G1451" s="103" t="str">
        <f>IF('Jeunes Plants'!N1038&lt;&gt;"",'Jeunes Plants'!N1038,"")</f>
        <v>M3</v>
      </c>
      <c r="H1451" s="103" t="str">
        <f>IF('Jeunes Plants'!I1038&lt;&gt;"",'Jeunes Plants'!I1038,"")</f>
        <v>B</v>
      </c>
      <c r="I1451" s="103" t="str">
        <f>IF('Jeunes Plants'!J1038&lt;&gt;"",'Jeunes Plants'!J1038,"")</f>
        <v/>
      </c>
      <c r="J1451" s="103">
        <f>IF($J$9=36,'Jeunes Plants'!U1038,IF($J$9=37,'Jeunes Plants'!V1038,IF($J$9=38,'Jeunes Plants'!W1038,IF($J$9=39,'Jeunes Plants'!X1038,IF($J$9=40,'Jeunes Plants'!Y1038,IF($J$9=41,'Jeunes Plants'!Z1038,IF($J$9=42,'Jeunes Plants'!AA1038,IF($J$9=43,'Jeunes Plants'!AB1038,IF($J$9=44,'Jeunes Plants'!AC1038,IF($J$9=45,'Jeunes Plants'!AD1038,IF($J$9=46,'Jeunes Plants'!AE1038,IF($J$9=47,'Jeunes Plants'!AF1038,IF($J$9=48,'Jeunes Plants'!AG1038,IF($J$9=49,'Jeunes Plants'!AH1038,IF($J$9=50,'Jeunes Plants'!AI1038,IF($J$9=51,'Jeunes Plants'!AJ1038,IF($J$9=52,'Jeunes Plants'!AK1038,IF($J$9=1,'Jeunes Plants'!AL1038,IF($J$9=2,'Jeunes Plants'!AM1038,IF($J$9=3,'Jeunes Plants'!AN1038,IF($J$9=4,'Jeunes Plants'!AO1038,IF($J$9=5,'Jeunes Plants'!AP1038,IF($J$9=6,'Jeunes Plants'!AQ1038,IF($J$9=7,'Jeunes Plants'!AR1038,IF($J$9=8,'Jeunes Plants'!AS1038,IF($J$9=9,'Jeunes Plants'!AT1038,IF($J$9=10,'Jeunes Plants'!AU1038,IF($J$9=11,'Jeunes Plants'!AV1038,IF($J$9=12,'Jeunes Plants'!AW1038,IF($J$9=13,'Jeunes Plants'!AX1038,IF($J$9=14,'Jeunes Plants'!AY1038,IF($J$9=15,'Jeunes Plants'!AZ1038,IF($J$9=16,'Jeunes Plants'!BA1038,IF($J$9=17,'Jeunes Plants'!BB1038,IF($J$9=18,'Jeunes Plants'!BC1038,IF($J$9=19,'Jeunes Plants'!BD1038,IF($J$9=20,'Jeunes Plants'!BE1038,IF($J$9=21,'Jeunes Plants'!BF1038,IF($J$9=22,'Jeunes Plants'!BG1038,IF($J$9=23,'Jeunes Plants'!BH1038,IF($J$9=24,'Jeunes Plants'!BI1038,IF($J$9=25,'Jeunes Plants'!BJ1038,IF($J$9=26,'Jeunes Plants'!BK1038,IF($J$9=27,'Jeunes Plants'!BL1038,IF($J$9=28,'Jeunes Plants'!BM1038,IF($J$9=29,'Jeunes Plants'!BN1038,IF($J$9=30,'Jeunes Plants'!BO1038,IF($J$9=31,'Jeunes Plants'!BP1038,IF($J$9=32,'Jeunes Plants'!BQ1038,IF($J$9=33,'Jeunes Plants'!BR1038,IF($J$9=34,'Jeunes Plants'!BS1038,IF($J$9=35,'Jeunes Plants'!B12941,))))))))))))))))))))))))))))))))))))))))))))))))))))</f>
        <v>0</v>
      </c>
      <c r="K1451" s="103" t="str">
        <f>IF('Jeunes Plants'!R1038=0,"","Erreur")</f>
        <v/>
      </c>
    </row>
    <row r="1452" spans="1:11" x14ac:dyDescent="0.25">
      <c r="A1452" s="450"/>
      <c r="B1452" s="450"/>
      <c r="C1452" s="451" t="s">
        <v>2066</v>
      </c>
      <c r="D1452" s="451"/>
      <c r="E1452" s="450"/>
      <c r="F1452" s="450"/>
      <c r="G1452" s="450"/>
      <c r="H1452" s="450"/>
      <c r="I1452" s="450"/>
      <c r="J1452" s="450">
        <f>SUBTOTAL(9,J1451:J1451)</f>
        <v>0</v>
      </c>
      <c r="K1452" s="450"/>
    </row>
    <row r="1453" spans="1:11" x14ac:dyDescent="0.25">
      <c r="A1453" s="103">
        <f>IF('Jeunes Plants'!A1039&lt;&gt;"",'Jeunes Plants'!A1039,"")</f>
        <v>15542</v>
      </c>
      <c r="B1453" s="103" t="str">
        <f>IF('Jeunes Plants'!L1039&lt;&gt;"",'Jeunes Plants'!L1039,"")</f>
        <v>S7</v>
      </c>
      <c r="C1453" s="107" t="str">
        <f>IF('Jeunes Plants'!B1039&lt;&gt;"",'Jeunes Plants'!B1039,"")</f>
        <v>ASPERULE ODORANTE</v>
      </c>
      <c r="D1453" s="107" t="str">
        <f>IF('Jeunes Plants'!C1039&lt;&gt;"",'Jeunes Plants'!C1039,"")</f>
        <v>.</v>
      </c>
      <c r="E1453" s="103">
        <f>IF('Jeunes Plants'!H1039&lt;&gt;"",'Jeunes Plants'!H1039,"")</f>
        <v>5</v>
      </c>
      <c r="F1453" s="103" t="str">
        <f>IF('Jeunes Plants'!E1039&lt;&gt;"",'Jeunes Plants'!E1039,"")</f>
        <v>B</v>
      </c>
      <c r="G1453" s="103" t="str">
        <f>IF('Jeunes Plants'!N1039&lt;&gt;"",'Jeunes Plants'!N1039,"")</f>
        <v>M3</v>
      </c>
      <c r="H1453" s="103" t="str">
        <f>IF('Jeunes Plants'!I1039&lt;&gt;"",'Jeunes Plants'!I1039,"")</f>
        <v>A</v>
      </c>
      <c r="I1453" s="103" t="str">
        <f>IF('Jeunes Plants'!J1039&lt;&gt;"",'Jeunes Plants'!J1039,"")</f>
        <v/>
      </c>
      <c r="J1453" s="103">
        <f>IF($J$9=36,'Jeunes Plants'!U1039,IF($J$9=37,'Jeunes Plants'!V1039,IF($J$9=38,'Jeunes Plants'!W1039,IF($J$9=39,'Jeunes Plants'!X1039,IF($J$9=40,'Jeunes Plants'!Y1039,IF($J$9=41,'Jeunes Plants'!Z1039,IF($J$9=42,'Jeunes Plants'!AA1039,IF($J$9=43,'Jeunes Plants'!AB1039,IF($J$9=44,'Jeunes Plants'!AC1039,IF($J$9=45,'Jeunes Plants'!AD1039,IF($J$9=46,'Jeunes Plants'!AE1039,IF($J$9=47,'Jeunes Plants'!AF1039,IF($J$9=48,'Jeunes Plants'!AG1039,IF($J$9=49,'Jeunes Plants'!AH1039,IF($J$9=50,'Jeunes Plants'!AI1039,IF($J$9=51,'Jeunes Plants'!AJ1039,IF($J$9=52,'Jeunes Plants'!AK1039,IF($J$9=1,'Jeunes Plants'!AL1039,IF($J$9=2,'Jeunes Plants'!AM1039,IF($J$9=3,'Jeunes Plants'!AN1039,IF($J$9=4,'Jeunes Plants'!AO1039,IF($J$9=5,'Jeunes Plants'!AP1039,IF($J$9=6,'Jeunes Plants'!AQ1039,IF($J$9=7,'Jeunes Plants'!AR1039,IF($J$9=8,'Jeunes Plants'!AS1039,IF($J$9=9,'Jeunes Plants'!AT1039,IF($J$9=10,'Jeunes Plants'!AU1039,IF($J$9=11,'Jeunes Plants'!AV1039,IF($J$9=12,'Jeunes Plants'!AW1039,IF($J$9=13,'Jeunes Plants'!AX1039,IF($J$9=14,'Jeunes Plants'!AY1039,IF($J$9=15,'Jeunes Plants'!AZ1039,IF($J$9=16,'Jeunes Plants'!BA1039,IF($J$9=17,'Jeunes Plants'!BB1039,IF($J$9=18,'Jeunes Plants'!BC1039,IF($J$9=19,'Jeunes Plants'!BD1039,IF($J$9=20,'Jeunes Plants'!BE1039,IF($J$9=21,'Jeunes Plants'!BF1039,IF($J$9=22,'Jeunes Plants'!BG1039,IF($J$9=23,'Jeunes Plants'!BH1039,IF($J$9=24,'Jeunes Plants'!BI1039,IF($J$9=25,'Jeunes Plants'!BJ1039,IF($J$9=26,'Jeunes Plants'!BK1039,IF($J$9=27,'Jeunes Plants'!BL1039,IF($J$9=28,'Jeunes Plants'!BM1039,IF($J$9=29,'Jeunes Plants'!BN1039,IF($J$9=30,'Jeunes Plants'!BO1039,IF($J$9=31,'Jeunes Plants'!BP1039,IF($J$9=32,'Jeunes Plants'!BQ1039,IF($J$9=33,'Jeunes Plants'!BR1039,IF($J$9=34,'Jeunes Plants'!BS1039,IF($J$9=35,'Jeunes Plants'!B12942,))))))))))))))))))))))))))))))))))))))))))))))))))))</f>
        <v>0</v>
      </c>
      <c r="K1453" s="103" t="str">
        <f>IF('Jeunes Plants'!R1039=0,"","Erreur")</f>
        <v/>
      </c>
    </row>
    <row r="1454" spans="1:11" x14ac:dyDescent="0.25">
      <c r="A1454" s="450"/>
      <c r="B1454" s="450"/>
      <c r="C1454" s="451" t="s">
        <v>2067</v>
      </c>
      <c r="D1454" s="451"/>
      <c r="E1454" s="450"/>
      <c r="F1454" s="450"/>
      <c r="G1454" s="450"/>
      <c r="H1454" s="450"/>
      <c r="I1454" s="450"/>
      <c r="J1454" s="450">
        <f>SUBTOTAL(9,J1453:J1453)</f>
        <v>0</v>
      </c>
      <c r="K1454" s="450"/>
    </row>
    <row r="1455" spans="1:11" x14ac:dyDescent="0.25">
      <c r="A1455" s="103">
        <f>IF('Jeunes Plants'!A1040&lt;&gt;"",'Jeunes Plants'!A1040,"")</f>
        <v>12294</v>
      </c>
      <c r="B1455" s="103" t="str">
        <f>IF('Jeunes Plants'!L1040&lt;&gt;"",'Jeunes Plants'!L1040,"")</f>
        <v>S2</v>
      </c>
      <c r="C1455" s="107" t="str">
        <f>IF('Jeunes Plants'!B1040&lt;&gt;"",'Jeunes Plants'!B1040,"")</f>
        <v>BASILIC</v>
      </c>
      <c r="D1455" s="107" t="str">
        <f>IF('Jeunes Plants'!C1040&lt;&gt;"",'Jeunes Plants'!C1040,"")</f>
        <v>Fin Vert</v>
      </c>
      <c r="E1455" s="103">
        <f>IF('Jeunes Plants'!H1040&lt;&gt;"",'Jeunes Plants'!H1040,"")</f>
        <v>4</v>
      </c>
      <c r="F1455" s="103" t="str">
        <f>IF('Jeunes Plants'!E1040&lt;&gt;"",'Jeunes Plants'!E1040,"")</f>
        <v>S</v>
      </c>
      <c r="G1455" s="103" t="str">
        <f>IF('Jeunes Plants'!N1040&lt;&gt;"",'Jeunes Plants'!N1040,"")</f>
        <v>M3</v>
      </c>
      <c r="H1455" s="103" t="str">
        <f>IF('Jeunes Plants'!I1040&lt;&gt;"",'Jeunes Plants'!I1040,"")</f>
        <v>F</v>
      </c>
      <c r="I1455" s="103" t="str">
        <f>IF('Jeunes Plants'!J1040&lt;&gt;"",'Jeunes Plants'!J1040,"")</f>
        <v/>
      </c>
      <c r="J1455" s="103">
        <f>IF($J$9=36,'Jeunes Plants'!U1040,IF($J$9=37,'Jeunes Plants'!V1040,IF($J$9=38,'Jeunes Plants'!W1040,IF($J$9=39,'Jeunes Plants'!X1040,IF($J$9=40,'Jeunes Plants'!Y1040,IF($J$9=41,'Jeunes Plants'!Z1040,IF($J$9=42,'Jeunes Plants'!AA1040,IF($J$9=43,'Jeunes Plants'!AB1040,IF($J$9=44,'Jeunes Plants'!AC1040,IF($J$9=45,'Jeunes Plants'!AD1040,IF($J$9=46,'Jeunes Plants'!AE1040,IF($J$9=47,'Jeunes Plants'!AF1040,IF($J$9=48,'Jeunes Plants'!AG1040,IF($J$9=49,'Jeunes Plants'!AH1040,IF($J$9=50,'Jeunes Plants'!AI1040,IF($J$9=51,'Jeunes Plants'!AJ1040,IF($J$9=52,'Jeunes Plants'!AK1040,IF($J$9=1,'Jeunes Plants'!AL1040,IF($J$9=2,'Jeunes Plants'!AM1040,IF($J$9=3,'Jeunes Plants'!AN1040,IF($J$9=4,'Jeunes Plants'!AO1040,IF($J$9=5,'Jeunes Plants'!AP1040,IF($J$9=6,'Jeunes Plants'!AQ1040,IF($J$9=7,'Jeunes Plants'!AR1040,IF($J$9=8,'Jeunes Plants'!AS1040,IF($J$9=9,'Jeunes Plants'!AT1040,IF($J$9=10,'Jeunes Plants'!AU1040,IF($J$9=11,'Jeunes Plants'!AV1040,IF($J$9=12,'Jeunes Plants'!AW1040,IF($J$9=13,'Jeunes Plants'!AX1040,IF($J$9=14,'Jeunes Plants'!AY1040,IF($J$9=15,'Jeunes Plants'!AZ1040,IF($J$9=16,'Jeunes Plants'!BA1040,IF($J$9=17,'Jeunes Plants'!BB1040,IF($J$9=18,'Jeunes Plants'!BC1040,IF($J$9=19,'Jeunes Plants'!BD1040,IF($J$9=20,'Jeunes Plants'!BE1040,IF($J$9=21,'Jeunes Plants'!BF1040,IF($J$9=22,'Jeunes Plants'!BG1040,IF($J$9=23,'Jeunes Plants'!BH1040,IF($J$9=24,'Jeunes Plants'!BI1040,IF($J$9=25,'Jeunes Plants'!BJ1040,IF($J$9=26,'Jeunes Plants'!BK1040,IF($J$9=27,'Jeunes Plants'!BL1040,IF($J$9=28,'Jeunes Plants'!BM1040,IF($J$9=29,'Jeunes Plants'!BN1040,IF($J$9=30,'Jeunes Plants'!BO1040,IF($J$9=31,'Jeunes Plants'!BP1040,IF($J$9=32,'Jeunes Plants'!BQ1040,IF($J$9=33,'Jeunes Plants'!BR1040,IF($J$9=34,'Jeunes Plants'!BS1040,IF($J$9=35,'Jeunes Plants'!B12943,))))))))))))))))))))))))))))))))))))))))))))))))))))</f>
        <v>0</v>
      </c>
      <c r="K1455" s="103" t="str">
        <f>IF('Jeunes Plants'!R1040=0,"","Erreur")</f>
        <v/>
      </c>
    </row>
    <row r="1456" spans="1:11" x14ac:dyDescent="0.25">
      <c r="A1456" s="103">
        <f>IF('Jeunes Plants'!A1041&lt;&gt;"",'Jeunes Plants'!A1041,"")</f>
        <v>12295</v>
      </c>
      <c r="B1456" s="103" t="str">
        <f>IF('Jeunes Plants'!L1041&lt;&gt;"",'Jeunes Plants'!L1041,"")</f>
        <v>S2</v>
      </c>
      <c r="C1456" s="107" t="str">
        <f>IF('Jeunes Plants'!B1041&lt;&gt;"",'Jeunes Plants'!B1041,"")</f>
        <v>BASILIC</v>
      </c>
      <c r="D1456" s="107" t="str">
        <f>IF('Jeunes Plants'!C1041&lt;&gt;"",'Jeunes Plants'!C1041,"")</f>
        <v>Grand Vert Prospera</v>
      </c>
      <c r="E1456" s="103">
        <f>IF('Jeunes Plants'!H1041&lt;&gt;"",'Jeunes Plants'!H1041,"")</f>
        <v>4</v>
      </c>
      <c r="F1456" s="103" t="str">
        <f>IF('Jeunes Plants'!E1041&lt;&gt;"",'Jeunes Plants'!E1041,"")</f>
        <v>S</v>
      </c>
      <c r="G1456" s="103" t="str">
        <f>IF('Jeunes Plants'!N1041&lt;&gt;"",'Jeunes Plants'!N1041,"")</f>
        <v>M3</v>
      </c>
      <c r="H1456" s="103" t="str">
        <f>IF('Jeunes Plants'!I1041&lt;&gt;"",'Jeunes Plants'!I1041,"")</f>
        <v>F</v>
      </c>
      <c r="I1456" s="103" t="str">
        <f>IF('Jeunes Plants'!J1041&lt;&gt;"",'Jeunes Plants'!J1041,"")</f>
        <v/>
      </c>
      <c r="J1456" s="103">
        <f>IF($J$9=36,'Jeunes Plants'!U1041,IF($J$9=37,'Jeunes Plants'!V1041,IF($J$9=38,'Jeunes Plants'!W1041,IF($J$9=39,'Jeunes Plants'!X1041,IF($J$9=40,'Jeunes Plants'!Y1041,IF($J$9=41,'Jeunes Plants'!Z1041,IF($J$9=42,'Jeunes Plants'!AA1041,IF($J$9=43,'Jeunes Plants'!AB1041,IF($J$9=44,'Jeunes Plants'!AC1041,IF($J$9=45,'Jeunes Plants'!AD1041,IF($J$9=46,'Jeunes Plants'!AE1041,IF($J$9=47,'Jeunes Plants'!AF1041,IF($J$9=48,'Jeunes Plants'!AG1041,IF($J$9=49,'Jeunes Plants'!AH1041,IF($J$9=50,'Jeunes Plants'!AI1041,IF($J$9=51,'Jeunes Plants'!AJ1041,IF($J$9=52,'Jeunes Plants'!AK1041,IF($J$9=1,'Jeunes Plants'!AL1041,IF($J$9=2,'Jeunes Plants'!AM1041,IF($J$9=3,'Jeunes Plants'!AN1041,IF($J$9=4,'Jeunes Plants'!AO1041,IF($J$9=5,'Jeunes Plants'!AP1041,IF($J$9=6,'Jeunes Plants'!AQ1041,IF($J$9=7,'Jeunes Plants'!AR1041,IF($J$9=8,'Jeunes Plants'!AS1041,IF($J$9=9,'Jeunes Plants'!AT1041,IF($J$9=10,'Jeunes Plants'!AU1041,IF($J$9=11,'Jeunes Plants'!AV1041,IF($J$9=12,'Jeunes Plants'!AW1041,IF($J$9=13,'Jeunes Plants'!AX1041,IF($J$9=14,'Jeunes Plants'!AY1041,IF($J$9=15,'Jeunes Plants'!AZ1041,IF($J$9=16,'Jeunes Plants'!BA1041,IF($J$9=17,'Jeunes Plants'!BB1041,IF($J$9=18,'Jeunes Plants'!BC1041,IF($J$9=19,'Jeunes Plants'!BD1041,IF($J$9=20,'Jeunes Plants'!BE1041,IF($J$9=21,'Jeunes Plants'!BF1041,IF($J$9=22,'Jeunes Plants'!BG1041,IF($J$9=23,'Jeunes Plants'!BH1041,IF($J$9=24,'Jeunes Plants'!BI1041,IF($J$9=25,'Jeunes Plants'!BJ1041,IF($J$9=26,'Jeunes Plants'!BK1041,IF($J$9=27,'Jeunes Plants'!BL1041,IF($J$9=28,'Jeunes Plants'!BM1041,IF($J$9=29,'Jeunes Plants'!BN1041,IF($J$9=30,'Jeunes Plants'!BO1041,IF($J$9=31,'Jeunes Plants'!BP1041,IF($J$9=32,'Jeunes Plants'!BQ1041,IF($J$9=33,'Jeunes Plants'!BR1041,IF($J$9=34,'Jeunes Plants'!BS1041,IF($J$9=35,'Jeunes Plants'!B12944,))))))))))))))))))))))))))))))))))))))))))))))))))))</f>
        <v>0</v>
      </c>
      <c r="K1456" s="103" t="str">
        <f>IF('Jeunes Plants'!R1041=0,"","Erreur")</f>
        <v/>
      </c>
    </row>
    <row r="1457" spans="1:11" x14ac:dyDescent="0.25">
      <c r="A1457" s="103">
        <f>IF('Jeunes Plants'!A1042&lt;&gt;"",'Jeunes Plants'!A1042,"")</f>
        <v>13282</v>
      </c>
      <c r="B1457" s="103" t="str">
        <f>IF('Jeunes Plants'!L1042&lt;&gt;"",'Jeunes Plants'!L1042,"")</f>
        <v>S1</v>
      </c>
      <c r="C1457" s="107" t="str">
        <f>IF('Jeunes Plants'!B1042&lt;&gt;"",'Jeunes Plants'!B1042,"")</f>
        <v>BASILIC</v>
      </c>
      <c r="D1457" s="107" t="str">
        <f>IF('Jeunes Plants'!C1042&lt;&gt;"",'Jeunes Plants'!C1042,"")</f>
        <v>Magic Mountain</v>
      </c>
      <c r="E1457" s="103">
        <f>IF('Jeunes Plants'!H1042&lt;&gt;"",'Jeunes Plants'!H1042,"")</f>
        <v>4</v>
      </c>
      <c r="F1457" s="103" t="str">
        <f>IF('Jeunes Plants'!E1042&lt;&gt;"",'Jeunes Plants'!E1042,"")</f>
        <v>B</v>
      </c>
      <c r="G1457" s="103" t="str">
        <f>IF('Jeunes Plants'!N1042&lt;&gt;"",'Jeunes Plants'!N1042,"")</f>
        <v>M3</v>
      </c>
      <c r="H1457" s="103" t="str">
        <f>IF('Jeunes Plants'!I1042&lt;&gt;"",'Jeunes Plants'!I1042,"")</f>
        <v>A</v>
      </c>
      <c r="I1457" s="103" t="str">
        <f>IF('Jeunes Plants'!J1042&lt;&gt;"",'Jeunes Plants'!J1042,"")</f>
        <v/>
      </c>
      <c r="J1457" s="103">
        <f>IF($J$9=36,'Jeunes Plants'!U1042,IF($J$9=37,'Jeunes Plants'!V1042,IF($J$9=38,'Jeunes Plants'!W1042,IF($J$9=39,'Jeunes Plants'!X1042,IF($J$9=40,'Jeunes Plants'!Y1042,IF($J$9=41,'Jeunes Plants'!Z1042,IF($J$9=42,'Jeunes Plants'!AA1042,IF($J$9=43,'Jeunes Plants'!AB1042,IF($J$9=44,'Jeunes Plants'!AC1042,IF($J$9=45,'Jeunes Plants'!AD1042,IF($J$9=46,'Jeunes Plants'!AE1042,IF($J$9=47,'Jeunes Plants'!AF1042,IF($J$9=48,'Jeunes Plants'!AG1042,IF($J$9=49,'Jeunes Plants'!AH1042,IF($J$9=50,'Jeunes Plants'!AI1042,IF($J$9=51,'Jeunes Plants'!AJ1042,IF($J$9=52,'Jeunes Plants'!AK1042,IF($J$9=1,'Jeunes Plants'!AL1042,IF($J$9=2,'Jeunes Plants'!AM1042,IF($J$9=3,'Jeunes Plants'!AN1042,IF($J$9=4,'Jeunes Plants'!AO1042,IF($J$9=5,'Jeunes Plants'!AP1042,IF($J$9=6,'Jeunes Plants'!AQ1042,IF($J$9=7,'Jeunes Plants'!AR1042,IF($J$9=8,'Jeunes Plants'!AS1042,IF($J$9=9,'Jeunes Plants'!AT1042,IF($J$9=10,'Jeunes Plants'!AU1042,IF($J$9=11,'Jeunes Plants'!AV1042,IF($J$9=12,'Jeunes Plants'!AW1042,IF($J$9=13,'Jeunes Plants'!AX1042,IF($J$9=14,'Jeunes Plants'!AY1042,IF($J$9=15,'Jeunes Plants'!AZ1042,IF($J$9=16,'Jeunes Plants'!BA1042,IF($J$9=17,'Jeunes Plants'!BB1042,IF($J$9=18,'Jeunes Plants'!BC1042,IF($J$9=19,'Jeunes Plants'!BD1042,IF($J$9=20,'Jeunes Plants'!BE1042,IF($J$9=21,'Jeunes Plants'!BF1042,IF($J$9=22,'Jeunes Plants'!BG1042,IF($J$9=23,'Jeunes Plants'!BH1042,IF($J$9=24,'Jeunes Plants'!BI1042,IF($J$9=25,'Jeunes Plants'!BJ1042,IF($J$9=26,'Jeunes Plants'!BK1042,IF($J$9=27,'Jeunes Plants'!BL1042,IF($J$9=28,'Jeunes Plants'!BM1042,IF($J$9=29,'Jeunes Plants'!BN1042,IF($J$9=30,'Jeunes Plants'!BO1042,IF($J$9=31,'Jeunes Plants'!BP1042,IF($J$9=32,'Jeunes Plants'!BQ1042,IF($J$9=33,'Jeunes Plants'!BR1042,IF($J$9=34,'Jeunes Plants'!BS1042,IF($J$9=35,'Jeunes Plants'!B12945,))))))))))))))))))))))))))))))))))))))))))))))))))))</f>
        <v>0</v>
      </c>
      <c r="K1457" s="103" t="str">
        <f>IF('Jeunes Plants'!R1042=0,"","Erreur")</f>
        <v/>
      </c>
    </row>
    <row r="1458" spans="1:11" x14ac:dyDescent="0.25">
      <c r="A1458" s="103">
        <f>IF('Jeunes Plants'!A1043&lt;&gt;"",'Jeunes Plants'!A1043,"")</f>
        <v>26022</v>
      </c>
      <c r="B1458" s="103" t="str">
        <f>IF('Jeunes Plants'!L1043&lt;&gt;"",'Jeunes Plants'!L1043,"")</f>
        <v>S1</v>
      </c>
      <c r="C1458" s="107" t="str">
        <f>IF('Jeunes Plants'!B1043&lt;&gt;"",'Jeunes Plants'!B1043,"")</f>
        <v>BASILIC</v>
      </c>
      <c r="D1458" s="107" t="str">
        <f>IF('Jeunes Plants'!C1043&lt;&gt;"",'Jeunes Plants'!C1043,"")</f>
        <v>Magic White</v>
      </c>
      <c r="E1458" s="103">
        <f>IF('Jeunes Plants'!H1043&lt;&gt;"",'Jeunes Plants'!H1043,"")</f>
        <v>4</v>
      </c>
      <c r="F1458" s="103" t="str">
        <f>IF('Jeunes Plants'!E1043&lt;&gt;"",'Jeunes Plants'!E1043,"")</f>
        <v>B</v>
      </c>
      <c r="G1458" s="103" t="str">
        <f>IF('Jeunes Plants'!N1043&lt;&gt;"",'Jeunes Plants'!N1043,"")</f>
        <v>M3</v>
      </c>
      <c r="H1458" s="103" t="str">
        <f>IF('Jeunes Plants'!I1043&lt;&gt;"",'Jeunes Plants'!I1043,"")</f>
        <v>A</v>
      </c>
      <c r="I1458" s="103" t="str">
        <f>IF('Jeunes Plants'!J1043&lt;&gt;"",'Jeunes Plants'!J1043,"")</f>
        <v/>
      </c>
      <c r="J1458" s="103">
        <f>IF($J$9=36,'Jeunes Plants'!U1043,IF($J$9=37,'Jeunes Plants'!V1043,IF($J$9=38,'Jeunes Plants'!W1043,IF($J$9=39,'Jeunes Plants'!X1043,IF($J$9=40,'Jeunes Plants'!Y1043,IF($J$9=41,'Jeunes Plants'!Z1043,IF($J$9=42,'Jeunes Plants'!AA1043,IF($J$9=43,'Jeunes Plants'!AB1043,IF($J$9=44,'Jeunes Plants'!AC1043,IF($J$9=45,'Jeunes Plants'!AD1043,IF($J$9=46,'Jeunes Plants'!AE1043,IF($J$9=47,'Jeunes Plants'!AF1043,IF($J$9=48,'Jeunes Plants'!AG1043,IF($J$9=49,'Jeunes Plants'!AH1043,IF($J$9=50,'Jeunes Plants'!AI1043,IF($J$9=51,'Jeunes Plants'!AJ1043,IF($J$9=52,'Jeunes Plants'!AK1043,IF($J$9=1,'Jeunes Plants'!AL1043,IF($J$9=2,'Jeunes Plants'!AM1043,IF($J$9=3,'Jeunes Plants'!AN1043,IF($J$9=4,'Jeunes Plants'!AO1043,IF($J$9=5,'Jeunes Plants'!AP1043,IF($J$9=6,'Jeunes Plants'!AQ1043,IF($J$9=7,'Jeunes Plants'!AR1043,IF($J$9=8,'Jeunes Plants'!AS1043,IF($J$9=9,'Jeunes Plants'!AT1043,IF($J$9=10,'Jeunes Plants'!AU1043,IF($J$9=11,'Jeunes Plants'!AV1043,IF($J$9=12,'Jeunes Plants'!AW1043,IF($J$9=13,'Jeunes Plants'!AX1043,IF($J$9=14,'Jeunes Plants'!AY1043,IF($J$9=15,'Jeunes Plants'!AZ1043,IF($J$9=16,'Jeunes Plants'!BA1043,IF($J$9=17,'Jeunes Plants'!BB1043,IF($J$9=18,'Jeunes Plants'!BC1043,IF($J$9=19,'Jeunes Plants'!BD1043,IF($J$9=20,'Jeunes Plants'!BE1043,IF($J$9=21,'Jeunes Plants'!BF1043,IF($J$9=22,'Jeunes Plants'!BG1043,IF($J$9=23,'Jeunes Plants'!BH1043,IF($J$9=24,'Jeunes Plants'!BI1043,IF($J$9=25,'Jeunes Plants'!BJ1043,IF($J$9=26,'Jeunes Plants'!BK1043,IF($J$9=27,'Jeunes Plants'!BL1043,IF($J$9=28,'Jeunes Plants'!BM1043,IF($J$9=29,'Jeunes Plants'!BN1043,IF($J$9=30,'Jeunes Plants'!BO1043,IF($J$9=31,'Jeunes Plants'!BP1043,IF($J$9=32,'Jeunes Plants'!BQ1043,IF($J$9=33,'Jeunes Plants'!BR1043,IF($J$9=34,'Jeunes Plants'!BS1043,IF($J$9=35,'Jeunes Plants'!B12946,))))))))))))))))))))))))))))))))))))))))))))))))))))</f>
        <v>0</v>
      </c>
      <c r="K1458" s="103" t="str">
        <f>IF('Jeunes Plants'!R1043=0,"","Erreur")</f>
        <v/>
      </c>
    </row>
    <row r="1459" spans="1:11" x14ac:dyDescent="0.25">
      <c r="A1459" s="103">
        <f>IF('Jeunes Plants'!A1044&lt;&gt;"",'Jeunes Plants'!A1044,"")</f>
        <v>12836</v>
      </c>
      <c r="B1459" s="103" t="str">
        <f>IF('Jeunes Plants'!L1044&lt;&gt;"",'Jeunes Plants'!L1044,"")</f>
        <v>S2</v>
      </c>
      <c r="C1459" s="107" t="str">
        <f>IF('Jeunes Plants'!B1044&lt;&gt;"",'Jeunes Plants'!B1044,"")</f>
        <v>BASILIC</v>
      </c>
      <c r="D1459" s="107" t="str">
        <f>IF('Jeunes Plants'!C1044&lt;&gt;"",'Jeunes Plants'!C1044,"")</f>
        <v>Marseillais</v>
      </c>
      <c r="E1459" s="103">
        <f>IF('Jeunes Plants'!H1044&lt;&gt;"",'Jeunes Plants'!H1044,"")</f>
        <v>3</v>
      </c>
      <c r="F1459" s="103" t="str">
        <f>IF('Jeunes Plants'!E1044&lt;&gt;"",'Jeunes Plants'!E1044,"")</f>
        <v>S</v>
      </c>
      <c r="G1459" s="103" t="str">
        <f>IF('Jeunes Plants'!N1044&lt;&gt;"",'Jeunes Plants'!N1044,"")</f>
        <v>M3</v>
      </c>
      <c r="H1459" s="103" t="str">
        <f>IF('Jeunes Plants'!I1044&lt;&gt;"",'Jeunes Plants'!I1044,"")</f>
        <v>F</v>
      </c>
      <c r="I1459" s="103" t="str">
        <f>IF('Jeunes Plants'!J1044&lt;&gt;"",'Jeunes Plants'!J1044,"")</f>
        <v/>
      </c>
      <c r="J1459" s="103">
        <f>IF($J$9=36,'Jeunes Plants'!U1044,IF($J$9=37,'Jeunes Plants'!V1044,IF($J$9=38,'Jeunes Plants'!W1044,IF($J$9=39,'Jeunes Plants'!X1044,IF($J$9=40,'Jeunes Plants'!Y1044,IF($J$9=41,'Jeunes Plants'!Z1044,IF($J$9=42,'Jeunes Plants'!AA1044,IF($J$9=43,'Jeunes Plants'!AB1044,IF($J$9=44,'Jeunes Plants'!AC1044,IF($J$9=45,'Jeunes Plants'!AD1044,IF($J$9=46,'Jeunes Plants'!AE1044,IF($J$9=47,'Jeunes Plants'!AF1044,IF($J$9=48,'Jeunes Plants'!AG1044,IF($J$9=49,'Jeunes Plants'!AH1044,IF($J$9=50,'Jeunes Plants'!AI1044,IF($J$9=51,'Jeunes Plants'!AJ1044,IF($J$9=52,'Jeunes Plants'!AK1044,IF($J$9=1,'Jeunes Plants'!AL1044,IF($J$9=2,'Jeunes Plants'!AM1044,IF($J$9=3,'Jeunes Plants'!AN1044,IF($J$9=4,'Jeunes Plants'!AO1044,IF($J$9=5,'Jeunes Plants'!AP1044,IF($J$9=6,'Jeunes Plants'!AQ1044,IF($J$9=7,'Jeunes Plants'!AR1044,IF($J$9=8,'Jeunes Plants'!AS1044,IF($J$9=9,'Jeunes Plants'!AT1044,IF($J$9=10,'Jeunes Plants'!AU1044,IF($J$9=11,'Jeunes Plants'!AV1044,IF($J$9=12,'Jeunes Plants'!AW1044,IF($J$9=13,'Jeunes Plants'!AX1044,IF($J$9=14,'Jeunes Plants'!AY1044,IF($J$9=15,'Jeunes Plants'!AZ1044,IF($J$9=16,'Jeunes Plants'!BA1044,IF($J$9=17,'Jeunes Plants'!BB1044,IF($J$9=18,'Jeunes Plants'!BC1044,IF($J$9=19,'Jeunes Plants'!BD1044,IF($J$9=20,'Jeunes Plants'!BE1044,IF($J$9=21,'Jeunes Plants'!BF1044,IF($J$9=22,'Jeunes Plants'!BG1044,IF($J$9=23,'Jeunes Plants'!BH1044,IF($J$9=24,'Jeunes Plants'!BI1044,IF($J$9=25,'Jeunes Plants'!BJ1044,IF($J$9=26,'Jeunes Plants'!BK1044,IF($J$9=27,'Jeunes Plants'!BL1044,IF($J$9=28,'Jeunes Plants'!BM1044,IF($J$9=29,'Jeunes Plants'!BN1044,IF($J$9=30,'Jeunes Plants'!BO1044,IF($J$9=31,'Jeunes Plants'!BP1044,IF($J$9=32,'Jeunes Plants'!BQ1044,IF($J$9=33,'Jeunes Plants'!BR1044,IF($J$9=34,'Jeunes Plants'!BS1044,IF($J$9=35,'Jeunes Plants'!B12947,))))))))))))))))))))))))))))))))))))))))))))))))))))</f>
        <v>0</v>
      </c>
      <c r="K1459" s="103" t="str">
        <f>IF('Jeunes Plants'!R1044=0,"","Erreur")</f>
        <v/>
      </c>
    </row>
    <row r="1460" spans="1:11" x14ac:dyDescent="0.25">
      <c r="A1460" s="103">
        <f>IF('Jeunes Plants'!A1045&lt;&gt;"",'Jeunes Plants'!A1045,"")</f>
        <v>26834</v>
      </c>
      <c r="B1460" s="103" t="str">
        <f>IF('Jeunes Plants'!L1045&lt;&gt;"",'Jeunes Plants'!L1045,"")</f>
        <v>S2</v>
      </c>
      <c r="C1460" s="107" t="str">
        <f>IF('Jeunes Plants'!B1045&lt;&gt;"",'Jeunes Plants'!B1045,"")</f>
        <v>BASILIC</v>
      </c>
      <c r="D1460" s="107" t="str">
        <f>IF('Jeunes Plants'!C1045&lt;&gt;"",'Jeunes Plants'!C1045,"")</f>
        <v>Rouge Prospera</v>
      </c>
      <c r="E1460" s="103">
        <f>IF('Jeunes Plants'!H1045&lt;&gt;"",'Jeunes Plants'!H1045,"")</f>
        <v>3</v>
      </c>
      <c r="F1460" s="103" t="str">
        <f>IF('Jeunes Plants'!E1045&lt;&gt;"",'Jeunes Plants'!E1045,"")</f>
        <v>S</v>
      </c>
      <c r="G1460" s="103" t="str">
        <f>IF('Jeunes Plants'!N1045&lt;&gt;"",'Jeunes Plants'!N1045,"")</f>
        <v>M3</v>
      </c>
      <c r="H1460" s="103" t="str">
        <f>IF('Jeunes Plants'!I1045&lt;&gt;"",'Jeunes Plants'!I1045,"")</f>
        <v>F</v>
      </c>
      <c r="I1460" s="103" t="str">
        <f>IF('Jeunes Plants'!J1045&lt;&gt;"",'Jeunes Plants'!J1045,"")</f>
        <v/>
      </c>
      <c r="J1460" s="103">
        <f>IF($J$9=36,'Jeunes Plants'!U1045,IF($J$9=37,'Jeunes Plants'!V1045,IF($J$9=38,'Jeunes Plants'!W1045,IF($J$9=39,'Jeunes Plants'!X1045,IF($J$9=40,'Jeunes Plants'!Y1045,IF($J$9=41,'Jeunes Plants'!Z1045,IF($J$9=42,'Jeunes Plants'!AA1045,IF($J$9=43,'Jeunes Plants'!AB1045,IF($J$9=44,'Jeunes Plants'!AC1045,IF($J$9=45,'Jeunes Plants'!AD1045,IF($J$9=46,'Jeunes Plants'!AE1045,IF($J$9=47,'Jeunes Plants'!AF1045,IF($J$9=48,'Jeunes Plants'!AG1045,IF($J$9=49,'Jeunes Plants'!AH1045,IF($J$9=50,'Jeunes Plants'!AI1045,IF($J$9=51,'Jeunes Plants'!AJ1045,IF($J$9=52,'Jeunes Plants'!AK1045,IF($J$9=1,'Jeunes Plants'!AL1045,IF($J$9=2,'Jeunes Plants'!AM1045,IF($J$9=3,'Jeunes Plants'!AN1045,IF($J$9=4,'Jeunes Plants'!AO1045,IF($J$9=5,'Jeunes Plants'!AP1045,IF($J$9=6,'Jeunes Plants'!AQ1045,IF($J$9=7,'Jeunes Plants'!AR1045,IF($J$9=8,'Jeunes Plants'!AS1045,IF($J$9=9,'Jeunes Plants'!AT1045,IF($J$9=10,'Jeunes Plants'!AU1045,IF($J$9=11,'Jeunes Plants'!AV1045,IF($J$9=12,'Jeunes Plants'!AW1045,IF($J$9=13,'Jeunes Plants'!AX1045,IF($J$9=14,'Jeunes Plants'!AY1045,IF($J$9=15,'Jeunes Plants'!AZ1045,IF($J$9=16,'Jeunes Plants'!BA1045,IF($J$9=17,'Jeunes Plants'!BB1045,IF($J$9=18,'Jeunes Plants'!BC1045,IF($J$9=19,'Jeunes Plants'!BD1045,IF($J$9=20,'Jeunes Plants'!BE1045,IF($J$9=21,'Jeunes Plants'!BF1045,IF($J$9=22,'Jeunes Plants'!BG1045,IF($J$9=23,'Jeunes Plants'!BH1045,IF($J$9=24,'Jeunes Plants'!BI1045,IF($J$9=25,'Jeunes Plants'!BJ1045,IF($J$9=26,'Jeunes Plants'!BK1045,IF($J$9=27,'Jeunes Plants'!BL1045,IF($J$9=28,'Jeunes Plants'!BM1045,IF($J$9=29,'Jeunes Plants'!BN1045,IF($J$9=30,'Jeunes Plants'!BO1045,IF($J$9=31,'Jeunes Plants'!BP1045,IF($J$9=32,'Jeunes Plants'!BQ1045,IF($J$9=33,'Jeunes Plants'!BR1045,IF($J$9=34,'Jeunes Plants'!BS1045,IF($J$9=35,'Jeunes Plants'!B12948,))))))))))))))))))))))))))))))))))))))))))))))))))))</f>
        <v>0</v>
      </c>
      <c r="K1460" s="103" t="str">
        <f>IF('Jeunes Plants'!R1045=0,"","Erreur")</f>
        <v/>
      </c>
    </row>
    <row r="1461" spans="1:11" x14ac:dyDescent="0.25">
      <c r="A1461" s="450"/>
      <c r="B1461" s="450"/>
      <c r="C1461" s="451" t="s">
        <v>2068</v>
      </c>
      <c r="D1461" s="451"/>
      <c r="E1461" s="450"/>
      <c r="F1461" s="450"/>
      <c r="G1461" s="450"/>
      <c r="H1461" s="450"/>
      <c r="I1461" s="450"/>
      <c r="J1461" s="450">
        <f>SUBTOTAL(9,J1455:J1460)</f>
        <v>0</v>
      </c>
      <c r="K1461" s="450"/>
    </row>
    <row r="1462" spans="1:11" x14ac:dyDescent="0.25">
      <c r="A1462" s="103">
        <f>IF('Jeunes Plants'!A1046&lt;&gt;"",'Jeunes Plants'!A1046,"")</f>
        <v>12837</v>
      </c>
      <c r="B1462" s="103" t="str">
        <f>IF('Jeunes Plants'!L1046&lt;&gt;"",'Jeunes Plants'!L1046,"")</f>
        <v>S4</v>
      </c>
      <c r="C1462" s="107" t="str">
        <f>IF('Jeunes Plants'!B1046&lt;&gt;"",'Jeunes Plants'!B1046,"")</f>
        <v>BOURRACHE</v>
      </c>
      <c r="D1462" s="107" t="str">
        <f>IF('Jeunes Plants'!C1046&lt;&gt;"",'Jeunes Plants'!C1046,"")</f>
        <v>Officinale</v>
      </c>
      <c r="E1462" s="103">
        <f>IF('Jeunes Plants'!H1046&lt;&gt;"",'Jeunes Plants'!H1046,"")</f>
        <v>5</v>
      </c>
      <c r="F1462" s="103" t="str">
        <f>IF('Jeunes Plants'!E1046&lt;&gt;"",'Jeunes Plants'!E1046,"")</f>
        <v>S</v>
      </c>
      <c r="G1462" s="103" t="str">
        <f>IF('Jeunes Plants'!N1046&lt;&gt;"",'Jeunes Plants'!N1046,"")</f>
        <v>M3</v>
      </c>
      <c r="H1462" s="103" t="str">
        <f>IF('Jeunes Plants'!I1046&lt;&gt;"",'Jeunes Plants'!I1046,"")</f>
        <v>C</v>
      </c>
      <c r="I1462" s="103" t="str">
        <f>IF('Jeunes Plants'!J1046&lt;&gt;"",'Jeunes Plants'!J1046,"")</f>
        <v/>
      </c>
      <c r="J1462" s="103">
        <f>IF($J$9=36,'Jeunes Plants'!U1046,IF($J$9=37,'Jeunes Plants'!V1046,IF($J$9=38,'Jeunes Plants'!W1046,IF($J$9=39,'Jeunes Plants'!X1046,IF($J$9=40,'Jeunes Plants'!Y1046,IF($J$9=41,'Jeunes Plants'!Z1046,IF($J$9=42,'Jeunes Plants'!AA1046,IF($J$9=43,'Jeunes Plants'!AB1046,IF($J$9=44,'Jeunes Plants'!AC1046,IF($J$9=45,'Jeunes Plants'!AD1046,IF($J$9=46,'Jeunes Plants'!AE1046,IF($J$9=47,'Jeunes Plants'!AF1046,IF($J$9=48,'Jeunes Plants'!AG1046,IF($J$9=49,'Jeunes Plants'!AH1046,IF($J$9=50,'Jeunes Plants'!AI1046,IF($J$9=51,'Jeunes Plants'!AJ1046,IF($J$9=52,'Jeunes Plants'!AK1046,IF($J$9=1,'Jeunes Plants'!AL1046,IF($J$9=2,'Jeunes Plants'!AM1046,IF($J$9=3,'Jeunes Plants'!AN1046,IF($J$9=4,'Jeunes Plants'!AO1046,IF($J$9=5,'Jeunes Plants'!AP1046,IF($J$9=6,'Jeunes Plants'!AQ1046,IF($J$9=7,'Jeunes Plants'!AR1046,IF($J$9=8,'Jeunes Plants'!AS1046,IF($J$9=9,'Jeunes Plants'!AT1046,IF($J$9=10,'Jeunes Plants'!AU1046,IF($J$9=11,'Jeunes Plants'!AV1046,IF($J$9=12,'Jeunes Plants'!AW1046,IF($J$9=13,'Jeunes Plants'!AX1046,IF($J$9=14,'Jeunes Plants'!AY1046,IF($J$9=15,'Jeunes Plants'!AZ1046,IF($J$9=16,'Jeunes Plants'!BA1046,IF($J$9=17,'Jeunes Plants'!BB1046,IF($J$9=18,'Jeunes Plants'!BC1046,IF($J$9=19,'Jeunes Plants'!BD1046,IF($J$9=20,'Jeunes Plants'!BE1046,IF($J$9=21,'Jeunes Plants'!BF1046,IF($J$9=22,'Jeunes Plants'!BG1046,IF($J$9=23,'Jeunes Plants'!BH1046,IF($J$9=24,'Jeunes Plants'!BI1046,IF($J$9=25,'Jeunes Plants'!BJ1046,IF($J$9=26,'Jeunes Plants'!BK1046,IF($J$9=27,'Jeunes Plants'!BL1046,IF($J$9=28,'Jeunes Plants'!BM1046,IF($J$9=29,'Jeunes Plants'!BN1046,IF($J$9=30,'Jeunes Plants'!BO1046,IF($J$9=31,'Jeunes Plants'!BP1046,IF($J$9=32,'Jeunes Plants'!BQ1046,IF($J$9=33,'Jeunes Plants'!BR1046,IF($J$9=34,'Jeunes Plants'!BS1046,IF($J$9=35,'Jeunes Plants'!B12949,))))))))))))))))))))))))))))))))))))))))))))))))))))</f>
        <v>0</v>
      </c>
      <c r="K1462" s="103" t="str">
        <f>IF('Jeunes Plants'!R1046=0,"","Erreur")</f>
        <v/>
      </c>
    </row>
    <row r="1463" spans="1:11" x14ac:dyDescent="0.25">
      <c r="A1463" s="450"/>
      <c r="B1463" s="450"/>
      <c r="C1463" s="451" t="s">
        <v>2040</v>
      </c>
      <c r="D1463" s="451"/>
      <c r="E1463" s="450"/>
      <c r="F1463" s="450"/>
      <c r="G1463" s="450"/>
      <c r="H1463" s="450"/>
      <c r="I1463" s="450"/>
      <c r="J1463" s="450">
        <f>SUBTOTAL(9,J1462:J1462)</f>
        <v>0</v>
      </c>
      <c r="K1463" s="450"/>
    </row>
    <row r="1464" spans="1:11" x14ac:dyDescent="0.25">
      <c r="A1464" s="103">
        <f>IF('Jeunes Plants'!A1047&lt;&gt;"",'Jeunes Plants'!A1047,"")</f>
        <v>12296</v>
      </c>
      <c r="B1464" s="103" t="str">
        <f>IF('Jeunes Plants'!L1047&lt;&gt;"",'Jeunes Plants'!L1047,"")</f>
        <v>S4</v>
      </c>
      <c r="C1464" s="107" t="str">
        <f>IF('Jeunes Plants'!B1047&lt;&gt;"",'Jeunes Plants'!B1047,"")</f>
        <v>CELERI A COUPER</v>
      </c>
      <c r="D1464" s="107" t="str">
        <f>IF('Jeunes Plants'!C1047&lt;&gt;"",'Jeunes Plants'!C1047,"")</f>
        <v>Per-cel</v>
      </c>
      <c r="E1464" s="103">
        <f>IF('Jeunes Plants'!H1047&lt;&gt;"",'Jeunes Plants'!H1047,"")</f>
        <v>8</v>
      </c>
      <c r="F1464" s="103" t="str">
        <f>IF('Jeunes Plants'!E1047&lt;&gt;"",'Jeunes Plants'!E1047,"")</f>
        <v>S</v>
      </c>
      <c r="G1464" s="103" t="str">
        <f>IF('Jeunes Plants'!N1047&lt;&gt;"",'Jeunes Plants'!N1047,"")</f>
        <v>M3</v>
      </c>
      <c r="H1464" s="103" t="str">
        <f>IF('Jeunes Plants'!I1047&lt;&gt;"",'Jeunes Plants'!I1047,"")</f>
        <v>G</v>
      </c>
      <c r="I1464" s="103" t="str">
        <f>IF('Jeunes Plants'!J1047&lt;&gt;"",'Jeunes Plants'!J1047,"")</f>
        <v/>
      </c>
      <c r="J1464" s="103">
        <f>IF($J$9=36,'Jeunes Plants'!U1047,IF($J$9=37,'Jeunes Plants'!V1047,IF($J$9=38,'Jeunes Plants'!W1047,IF($J$9=39,'Jeunes Plants'!X1047,IF($J$9=40,'Jeunes Plants'!Y1047,IF($J$9=41,'Jeunes Plants'!Z1047,IF($J$9=42,'Jeunes Plants'!AA1047,IF($J$9=43,'Jeunes Plants'!AB1047,IF($J$9=44,'Jeunes Plants'!AC1047,IF($J$9=45,'Jeunes Plants'!AD1047,IF($J$9=46,'Jeunes Plants'!AE1047,IF($J$9=47,'Jeunes Plants'!AF1047,IF($J$9=48,'Jeunes Plants'!AG1047,IF($J$9=49,'Jeunes Plants'!AH1047,IF($J$9=50,'Jeunes Plants'!AI1047,IF($J$9=51,'Jeunes Plants'!AJ1047,IF($J$9=52,'Jeunes Plants'!AK1047,IF($J$9=1,'Jeunes Plants'!AL1047,IF($J$9=2,'Jeunes Plants'!AM1047,IF($J$9=3,'Jeunes Plants'!AN1047,IF($J$9=4,'Jeunes Plants'!AO1047,IF($J$9=5,'Jeunes Plants'!AP1047,IF($J$9=6,'Jeunes Plants'!AQ1047,IF($J$9=7,'Jeunes Plants'!AR1047,IF($J$9=8,'Jeunes Plants'!AS1047,IF($J$9=9,'Jeunes Plants'!AT1047,IF($J$9=10,'Jeunes Plants'!AU1047,IF($J$9=11,'Jeunes Plants'!AV1047,IF($J$9=12,'Jeunes Plants'!AW1047,IF($J$9=13,'Jeunes Plants'!AX1047,IF($J$9=14,'Jeunes Plants'!AY1047,IF($J$9=15,'Jeunes Plants'!AZ1047,IF($J$9=16,'Jeunes Plants'!BA1047,IF($J$9=17,'Jeunes Plants'!BB1047,IF($J$9=18,'Jeunes Plants'!BC1047,IF($J$9=19,'Jeunes Plants'!BD1047,IF($J$9=20,'Jeunes Plants'!BE1047,IF($J$9=21,'Jeunes Plants'!BF1047,IF($J$9=22,'Jeunes Plants'!BG1047,IF($J$9=23,'Jeunes Plants'!BH1047,IF($J$9=24,'Jeunes Plants'!BI1047,IF($J$9=25,'Jeunes Plants'!BJ1047,IF($J$9=26,'Jeunes Plants'!BK1047,IF($J$9=27,'Jeunes Plants'!BL1047,IF($J$9=28,'Jeunes Plants'!BM1047,IF($J$9=29,'Jeunes Plants'!BN1047,IF($J$9=30,'Jeunes Plants'!BO1047,IF($J$9=31,'Jeunes Plants'!BP1047,IF($J$9=32,'Jeunes Plants'!BQ1047,IF($J$9=33,'Jeunes Plants'!BR1047,IF($J$9=34,'Jeunes Plants'!BS1047,IF($J$9=35,'Jeunes Plants'!B12950,))))))))))))))))))))))))))))))))))))))))))))))))))))</f>
        <v>0</v>
      </c>
      <c r="K1464" s="103" t="str">
        <f>IF('Jeunes Plants'!R1047=0,"","Erreur")</f>
        <v/>
      </c>
    </row>
    <row r="1465" spans="1:11" x14ac:dyDescent="0.25">
      <c r="A1465" s="450"/>
      <c r="B1465" s="450"/>
      <c r="C1465" s="451" t="s">
        <v>2069</v>
      </c>
      <c r="D1465" s="451"/>
      <c r="E1465" s="450"/>
      <c r="F1465" s="450"/>
      <c r="G1465" s="450"/>
      <c r="H1465" s="450"/>
      <c r="I1465" s="450"/>
      <c r="J1465" s="450">
        <f>SUBTOTAL(9,J1464:J1464)</f>
        <v>0</v>
      </c>
      <c r="K1465" s="450"/>
    </row>
    <row r="1466" spans="1:11" x14ac:dyDescent="0.25">
      <c r="A1466" s="103">
        <f>IF('Jeunes Plants'!A1048&lt;&gt;"",'Jeunes Plants'!A1048,"")</f>
        <v>12297</v>
      </c>
      <c r="B1466" s="103" t="str">
        <f>IF('Jeunes Plants'!L1048&lt;&gt;"",'Jeunes Plants'!L1048,"")</f>
        <v>S4</v>
      </c>
      <c r="C1466" s="107" t="str">
        <f>IF('Jeunes Plants'!B1048&lt;&gt;"",'Jeunes Plants'!B1048,"")</f>
        <v>CERFEUIL</v>
      </c>
      <c r="D1466" s="107" t="str">
        <f>IF('Jeunes Plants'!C1048&lt;&gt;"",'Jeunes Plants'!C1048,"")</f>
        <v>Commun</v>
      </c>
      <c r="E1466" s="103">
        <f>IF('Jeunes Plants'!H1048&lt;&gt;"",'Jeunes Plants'!H1048,"")</f>
        <v>5</v>
      </c>
      <c r="F1466" s="103" t="str">
        <f>IF('Jeunes Plants'!E1048&lt;&gt;"",'Jeunes Plants'!E1048,"")</f>
        <v>S</v>
      </c>
      <c r="G1466" s="103" t="str">
        <f>IF('Jeunes Plants'!N1048&lt;&gt;"",'Jeunes Plants'!N1048,"")</f>
        <v>M3</v>
      </c>
      <c r="H1466" s="103" t="str">
        <f>IF('Jeunes Plants'!I1048&lt;&gt;"",'Jeunes Plants'!I1048,"")</f>
        <v>G</v>
      </c>
      <c r="I1466" s="103" t="str">
        <f>IF('Jeunes Plants'!J1048&lt;&gt;"",'Jeunes Plants'!J1048,"")</f>
        <v/>
      </c>
      <c r="J1466" s="103">
        <f>IF($J$9=36,'Jeunes Plants'!U1048,IF($J$9=37,'Jeunes Plants'!V1048,IF($J$9=38,'Jeunes Plants'!W1048,IF($J$9=39,'Jeunes Plants'!X1048,IF($J$9=40,'Jeunes Plants'!Y1048,IF($J$9=41,'Jeunes Plants'!Z1048,IF($J$9=42,'Jeunes Plants'!AA1048,IF($J$9=43,'Jeunes Plants'!AB1048,IF($J$9=44,'Jeunes Plants'!AC1048,IF($J$9=45,'Jeunes Plants'!AD1048,IF($J$9=46,'Jeunes Plants'!AE1048,IF($J$9=47,'Jeunes Plants'!AF1048,IF($J$9=48,'Jeunes Plants'!AG1048,IF($J$9=49,'Jeunes Plants'!AH1048,IF($J$9=50,'Jeunes Plants'!AI1048,IF($J$9=51,'Jeunes Plants'!AJ1048,IF($J$9=52,'Jeunes Plants'!AK1048,IF($J$9=1,'Jeunes Plants'!AL1048,IF($J$9=2,'Jeunes Plants'!AM1048,IF($J$9=3,'Jeunes Plants'!AN1048,IF($J$9=4,'Jeunes Plants'!AO1048,IF($J$9=5,'Jeunes Plants'!AP1048,IF($J$9=6,'Jeunes Plants'!AQ1048,IF($J$9=7,'Jeunes Plants'!AR1048,IF($J$9=8,'Jeunes Plants'!AS1048,IF($J$9=9,'Jeunes Plants'!AT1048,IF($J$9=10,'Jeunes Plants'!AU1048,IF($J$9=11,'Jeunes Plants'!AV1048,IF($J$9=12,'Jeunes Plants'!AW1048,IF($J$9=13,'Jeunes Plants'!AX1048,IF($J$9=14,'Jeunes Plants'!AY1048,IF($J$9=15,'Jeunes Plants'!AZ1048,IF($J$9=16,'Jeunes Plants'!BA1048,IF($J$9=17,'Jeunes Plants'!BB1048,IF($J$9=18,'Jeunes Plants'!BC1048,IF($J$9=19,'Jeunes Plants'!BD1048,IF($J$9=20,'Jeunes Plants'!BE1048,IF($J$9=21,'Jeunes Plants'!BF1048,IF($J$9=22,'Jeunes Plants'!BG1048,IF($J$9=23,'Jeunes Plants'!BH1048,IF($J$9=24,'Jeunes Plants'!BI1048,IF($J$9=25,'Jeunes Plants'!BJ1048,IF($J$9=26,'Jeunes Plants'!BK1048,IF($J$9=27,'Jeunes Plants'!BL1048,IF($J$9=28,'Jeunes Plants'!BM1048,IF($J$9=29,'Jeunes Plants'!BN1048,IF($J$9=30,'Jeunes Plants'!BO1048,IF($J$9=31,'Jeunes Plants'!BP1048,IF($J$9=32,'Jeunes Plants'!BQ1048,IF($J$9=33,'Jeunes Plants'!BR1048,IF($J$9=34,'Jeunes Plants'!BS1048,IF($J$9=35,'Jeunes Plants'!B12951,))))))))))))))))))))))))))))))))))))))))))))))))))))</f>
        <v>0</v>
      </c>
      <c r="K1466" s="103" t="str">
        <f>IF('Jeunes Plants'!R1048=0,"","Erreur")</f>
        <v/>
      </c>
    </row>
    <row r="1467" spans="1:11" x14ac:dyDescent="0.25">
      <c r="A1467" s="450"/>
      <c r="B1467" s="450"/>
      <c r="C1467" s="451" t="s">
        <v>2070</v>
      </c>
      <c r="D1467" s="451"/>
      <c r="E1467" s="450"/>
      <c r="F1467" s="450"/>
      <c r="G1467" s="450"/>
      <c r="H1467" s="450"/>
      <c r="I1467" s="450"/>
      <c r="J1467" s="450">
        <f>SUBTOTAL(9,J1466:J1466)</f>
        <v>0</v>
      </c>
      <c r="K1467" s="450"/>
    </row>
    <row r="1468" spans="1:11" x14ac:dyDescent="0.25">
      <c r="A1468" s="103">
        <f>IF('Jeunes Plants'!A1049&lt;&gt;"",'Jeunes Plants'!A1049,"")</f>
        <v>22867</v>
      </c>
      <c r="B1468" s="103" t="str">
        <f>IF('Jeunes Plants'!L1049&lt;&gt;"",'Jeunes Plants'!L1049,"")</f>
        <v>S4</v>
      </c>
      <c r="C1468" s="107" t="str">
        <f>IF('Jeunes Plants'!B1049&lt;&gt;"",'Jeunes Plants'!B1049,"")</f>
        <v>CIBOULAIL</v>
      </c>
      <c r="D1468" s="107" t="str">
        <f>IF('Jeunes Plants'!C1049&lt;&gt;"",'Jeunes Plants'!C1049,"")</f>
        <v>Allium tuberosum - Ciboulette de Chine</v>
      </c>
      <c r="E1468" s="103">
        <f>IF('Jeunes Plants'!H1049&lt;&gt;"",'Jeunes Plants'!H1049,"")</f>
        <v>6</v>
      </c>
      <c r="F1468" s="103" t="str">
        <f>IF('Jeunes Plants'!E1049&lt;&gt;"",'Jeunes Plants'!E1049,"")</f>
        <v>S</v>
      </c>
      <c r="G1468" s="103" t="str">
        <f>IF('Jeunes Plants'!N1049&lt;&gt;"",'Jeunes Plants'!N1049,"")</f>
        <v>M3</v>
      </c>
      <c r="H1468" s="103" t="str">
        <f>IF('Jeunes Plants'!I1049&lt;&gt;"",'Jeunes Plants'!I1049,"")</f>
        <v>F</v>
      </c>
      <c r="I1468" s="103" t="str">
        <f>IF('Jeunes Plants'!J1049&lt;&gt;"",'Jeunes Plants'!J1049,"")</f>
        <v/>
      </c>
      <c r="J1468" s="103">
        <f>IF($J$9=36,'Jeunes Plants'!U1049,IF($J$9=37,'Jeunes Plants'!V1049,IF($J$9=38,'Jeunes Plants'!W1049,IF($J$9=39,'Jeunes Plants'!X1049,IF($J$9=40,'Jeunes Plants'!Y1049,IF($J$9=41,'Jeunes Plants'!Z1049,IF($J$9=42,'Jeunes Plants'!AA1049,IF($J$9=43,'Jeunes Plants'!AB1049,IF($J$9=44,'Jeunes Plants'!AC1049,IF($J$9=45,'Jeunes Plants'!AD1049,IF($J$9=46,'Jeunes Plants'!AE1049,IF($J$9=47,'Jeunes Plants'!AF1049,IF($J$9=48,'Jeunes Plants'!AG1049,IF($J$9=49,'Jeunes Plants'!AH1049,IF($J$9=50,'Jeunes Plants'!AI1049,IF($J$9=51,'Jeunes Plants'!AJ1049,IF($J$9=52,'Jeunes Plants'!AK1049,IF($J$9=1,'Jeunes Plants'!AL1049,IF($J$9=2,'Jeunes Plants'!AM1049,IF($J$9=3,'Jeunes Plants'!AN1049,IF($J$9=4,'Jeunes Plants'!AO1049,IF($J$9=5,'Jeunes Plants'!AP1049,IF($J$9=6,'Jeunes Plants'!AQ1049,IF($J$9=7,'Jeunes Plants'!AR1049,IF($J$9=8,'Jeunes Plants'!AS1049,IF($J$9=9,'Jeunes Plants'!AT1049,IF($J$9=10,'Jeunes Plants'!AU1049,IF($J$9=11,'Jeunes Plants'!AV1049,IF($J$9=12,'Jeunes Plants'!AW1049,IF($J$9=13,'Jeunes Plants'!AX1049,IF($J$9=14,'Jeunes Plants'!AY1049,IF($J$9=15,'Jeunes Plants'!AZ1049,IF($J$9=16,'Jeunes Plants'!BA1049,IF($J$9=17,'Jeunes Plants'!BB1049,IF($J$9=18,'Jeunes Plants'!BC1049,IF($J$9=19,'Jeunes Plants'!BD1049,IF($J$9=20,'Jeunes Plants'!BE1049,IF($J$9=21,'Jeunes Plants'!BF1049,IF($J$9=22,'Jeunes Plants'!BG1049,IF($J$9=23,'Jeunes Plants'!BH1049,IF($J$9=24,'Jeunes Plants'!BI1049,IF($J$9=25,'Jeunes Plants'!BJ1049,IF($J$9=26,'Jeunes Plants'!BK1049,IF($J$9=27,'Jeunes Plants'!BL1049,IF($J$9=28,'Jeunes Plants'!BM1049,IF($J$9=29,'Jeunes Plants'!BN1049,IF($J$9=30,'Jeunes Plants'!BO1049,IF($J$9=31,'Jeunes Plants'!BP1049,IF($J$9=32,'Jeunes Plants'!BQ1049,IF($J$9=33,'Jeunes Plants'!BR1049,IF($J$9=34,'Jeunes Plants'!BS1049,IF($J$9=35,'Jeunes Plants'!B12952,))))))))))))))))))))))))))))))))))))))))))))))))))))</f>
        <v>0</v>
      </c>
      <c r="K1468" s="103" t="str">
        <f>IF('Jeunes Plants'!R1049=0,"","Erreur")</f>
        <v/>
      </c>
    </row>
    <row r="1469" spans="1:11" x14ac:dyDescent="0.25">
      <c r="A1469" s="450"/>
      <c r="B1469" s="450"/>
      <c r="C1469" s="451" t="s">
        <v>2071</v>
      </c>
      <c r="D1469" s="451"/>
      <c r="E1469" s="450"/>
      <c r="F1469" s="450"/>
      <c r="G1469" s="450"/>
      <c r="H1469" s="450"/>
      <c r="I1469" s="450"/>
      <c r="J1469" s="450">
        <f>SUBTOTAL(9,J1468:J1468)</f>
        <v>0</v>
      </c>
      <c r="K1469" s="450"/>
    </row>
    <row r="1470" spans="1:11" x14ac:dyDescent="0.25">
      <c r="A1470" s="103">
        <f>IF('Jeunes Plants'!A1050&lt;&gt;"",'Jeunes Plants'!A1050,"")</f>
        <v>13283</v>
      </c>
      <c r="B1470" s="103" t="str">
        <f>IF('Jeunes Plants'!L1050&lt;&gt;"",'Jeunes Plants'!L1050,"")</f>
        <v>S4</v>
      </c>
      <c r="C1470" s="107" t="str">
        <f>IF('Jeunes Plants'!B1050&lt;&gt;"",'Jeunes Plants'!B1050,"")</f>
        <v>CIBOULE</v>
      </c>
      <c r="D1470" s="107" t="str">
        <f>IF('Jeunes Plants'!C1050&lt;&gt;"",'Jeunes Plants'!C1050,"")</f>
        <v>Rouge</v>
      </c>
      <c r="E1470" s="103">
        <f>IF('Jeunes Plants'!H1050&lt;&gt;"",'Jeunes Plants'!H1050,"")</f>
        <v>6</v>
      </c>
      <c r="F1470" s="103" t="str">
        <f>IF('Jeunes Plants'!E1050&lt;&gt;"",'Jeunes Plants'!E1050,"")</f>
        <v>S</v>
      </c>
      <c r="G1470" s="103" t="str">
        <f>IF('Jeunes Plants'!N1050&lt;&gt;"",'Jeunes Plants'!N1050,"")</f>
        <v>M3</v>
      </c>
      <c r="H1470" s="103" t="str">
        <f>IF('Jeunes Plants'!I1050&lt;&gt;"",'Jeunes Plants'!I1050,"")</f>
        <v>F</v>
      </c>
      <c r="I1470" s="103" t="str">
        <f>IF('Jeunes Plants'!J1050&lt;&gt;"",'Jeunes Plants'!J1050,"")</f>
        <v/>
      </c>
      <c r="J1470" s="103">
        <f>IF($J$9=36,'Jeunes Plants'!U1050,IF($J$9=37,'Jeunes Plants'!V1050,IF($J$9=38,'Jeunes Plants'!W1050,IF($J$9=39,'Jeunes Plants'!X1050,IF($J$9=40,'Jeunes Plants'!Y1050,IF($J$9=41,'Jeunes Plants'!Z1050,IF($J$9=42,'Jeunes Plants'!AA1050,IF($J$9=43,'Jeunes Plants'!AB1050,IF($J$9=44,'Jeunes Plants'!AC1050,IF($J$9=45,'Jeunes Plants'!AD1050,IF($J$9=46,'Jeunes Plants'!AE1050,IF($J$9=47,'Jeunes Plants'!AF1050,IF($J$9=48,'Jeunes Plants'!AG1050,IF($J$9=49,'Jeunes Plants'!AH1050,IF($J$9=50,'Jeunes Plants'!AI1050,IF($J$9=51,'Jeunes Plants'!AJ1050,IF($J$9=52,'Jeunes Plants'!AK1050,IF($J$9=1,'Jeunes Plants'!AL1050,IF($J$9=2,'Jeunes Plants'!AM1050,IF($J$9=3,'Jeunes Plants'!AN1050,IF($J$9=4,'Jeunes Plants'!AO1050,IF($J$9=5,'Jeunes Plants'!AP1050,IF($J$9=6,'Jeunes Plants'!AQ1050,IF($J$9=7,'Jeunes Plants'!AR1050,IF($J$9=8,'Jeunes Plants'!AS1050,IF($J$9=9,'Jeunes Plants'!AT1050,IF($J$9=10,'Jeunes Plants'!AU1050,IF($J$9=11,'Jeunes Plants'!AV1050,IF($J$9=12,'Jeunes Plants'!AW1050,IF($J$9=13,'Jeunes Plants'!AX1050,IF($J$9=14,'Jeunes Plants'!AY1050,IF($J$9=15,'Jeunes Plants'!AZ1050,IF($J$9=16,'Jeunes Plants'!BA1050,IF($J$9=17,'Jeunes Plants'!BB1050,IF($J$9=18,'Jeunes Plants'!BC1050,IF($J$9=19,'Jeunes Plants'!BD1050,IF($J$9=20,'Jeunes Plants'!BE1050,IF($J$9=21,'Jeunes Plants'!BF1050,IF($J$9=22,'Jeunes Plants'!BG1050,IF($J$9=23,'Jeunes Plants'!BH1050,IF($J$9=24,'Jeunes Plants'!BI1050,IF($J$9=25,'Jeunes Plants'!BJ1050,IF($J$9=26,'Jeunes Plants'!BK1050,IF($J$9=27,'Jeunes Plants'!BL1050,IF($J$9=28,'Jeunes Plants'!BM1050,IF($J$9=29,'Jeunes Plants'!BN1050,IF($J$9=30,'Jeunes Plants'!BO1050,IF($J$9=31,'Jeunes Plants'!BP1050,IF($J$9=32,'Jeunes Plants'!BQ1050,IF($J$9=33,'Jeunes Plants'!BR1050,IF($J$9=34,'Jeunes Plants'!BS1050,IF($J$9=35,'Jeunes Plants'!B12953,))))))))))))))))))))))))))))))))))))))))))))))))))))</f>
        <v>0</v>
      </c>
      <c r="K1470" s="103" t="str">
        <f>IF('Jeunes Plants'!R1050=0,"","Erreur")</f>
        <v/>
      </c>
    </row>
    <row r="1471" spans="1:11" x14ac:dyDescent="0.25">
      <c r="A1471" s="450"/>
      <c r="B1471" s="450"/>
      <c r="C1471" s="451" t="s">
        <v>2072</v>
      </c>
      <c r="D1471" s="451"/>
      <c r="E1471" s="450"/>
      <c r="F1471" s="450"/>
      <c r="G1471" s="450"/>
      <c r="H1471" s="450"/>
      <c r="I1471" s="450"/>
      <c r="J1471" s="450">
        <f>SUBTOTAL(9,J1470:J1470)</f>
        <v>0</v>
      </c>
      <c r="K1471" s="450"/>
    </row>
    <row r="1472" spans="1:11" x14ac:dyDescent="0.25">
      <c r="A1472" s="103">
        <f>IF('Jeunes Plants'!A1051&lt;&gt;"",'Jeunes Plants'!A1051,"")</f>
        <v>12298</v>
      </c>
      <c r="B1472" s="103" t="str">
        <f>IF('Jeunes Plants'!L1051&lt;&gt;"",'Jeunes Plants'!L1051,"")</f>
        <v>S4</v>
      </c>
      <c r="C1472" s="107" t="str">
        <f>IF('Jeunes Plants'!B1051&lt;&gt;"",'Jeunes Plants'!B1051,"")</f>
        <v>CIBOULETTE</v>
      </c>
      <c r="D1472" s="107" t="str">
        <f>IF('Jeunes Plants'!C1051&lt;&gt;"",'Jeunes Plants'!C1051,"")</f>
        <v>Commune</v>
      </c>
      <c r="E1472" s="103">
        <f>IF('Jeunes Plants'!H1051&lt;&gt;"",'Jeunes Plants'!H1051,"")</f>
        <v>6</v>
      </c>
      <c r="F1472" s="103" t="str">
        <f>IF('Jeunes Plants'!E1051&lt;&gt;"",'Jeunes Plants'!E1051,"")</f>
        <v>S</v>
      </c>
      <c r="G1472" s="103" t="str">
        <f>IF('Jeunes Plants'!N1051&lt;&gt;"",'Jeunes Plants'!N1051,"")</f>
        <v>M3</v>
      </c>
      <c r="H1472" s="103" t="str">
        <f>IF('Jeunes Plants'!I1051&lt;&gt;"",'Jeunes Plants'!I1051,"")</f>
        <v>F</v>
      </c>
      <c r="I1472" s="103" t="str">
        <f>IF('Jeunes Plants'!J1051&lt;&gt;"",'Jeunes Plants'!J1051,"")</f>
        <v/>
      </c>
      <c r="J1472" s="103">
        <f>IF($J$9=36,'Jeunes Plants'!U1051,IF($J$9=37,'Jeunes Plants'!V1051,IF($J$9=38,'Jeunes Plants'!W1051,IF($J$9=39,'Jeunes Plants'!X1051,IF($J$9=40,'Jeunes Plants'!Y1051,IF($J$9=41,'Jeunes Plants'!Z1051,IF($J$9=42,'Jeunes Plants'!AA1051,IF($J$9=43,'Jeunes Plants'!AB1051,IF($J$9=44,'Jeunes Plants'!AC1051,IF($J$9=45,'Jeunes Plants'!AD1051,IF($J$9=46,'Jeunes Plants'!AE1051,IF($J$9=47,'Jeunes Plants'!AF1051,IF($J$9=48,'Jeunes Plants'!AG1051,IF($J$9=49,'Jeunes Plants'!AH1051,IF($J$9=50,'Jeunes Plants'!AI1051,IF($J$9=51,'Jeunes Plants'!AJ1051,IF($J$9=52,'Jeunes Plants'!AK1051,IF($J$9=1,'Jeunes Plants'!AL1051,IF($J$9=2,'Jeunes Plants'!AM1051,IF($J$9=3,'Jeunes Plants'!AN1051,IF($J$9=4,'Jeunes Plants'!AO1051,IF($J$9=5,'Jeunes Plants'!AP1051,IF($J$9=6,'Jeunes Plants'!AQ1051,IF($J$9=7,'Jeunes Plants'!AR1051,IF($J$9=8,'Jeunes Plants'!AS1051,IF($J$9=9,'Jeunes Plants'!AT1051,IF($J$9=10,'Jeunes Plants'!AU1051,IF($J$9=11,'Jeunes Plants'!AV1051,IF($J$9=12,'Jeunes Plants'!AW1051,IF($J$9=13,'Jeunes Plants'!AX1051,IF($J$9=14,'Jeunes Plants'!AY1051,IF($J$9=15,'Jeunes Plants'!AZ1051,IF($J$9=16,'Jeunes Plants'!BA1051,IF($J$9=17,'Jeunes Plants'!BB1051,IF($J$9=18,'Jeunes Plants'!BC1051,IF($J$9=19,'Jeunes Plants'!BD1051,IF($J$9=20,'Jeunes Plants'!BE1051,IF($J$9=21,'Jeunes Plants'!BF1051,IF($J$9=22,'Jeunes Plants'!BG1051,IF($J$9=23,'Jeunes Plants'!BH1051,IF($J$9=24,'Jeunes Plants'!BI1051,IF($J$9=25,'Jeunes Plants'!BJ1051,IF($J$9=26,'Jeunes Plants'!BK1051,IF($J$9=27,'Jeunes Plants'!BL1051,IF($J$9=28,'Jeunes Plants'!BM1051,IF($J$9=29,'Jeunes Plants'!BN1051,IF($J$9=30,'Jeunes Plants'!BO1051,IF($J$9=31,'Jeunes Plants'!BP1051,IF($J$9=32,'Jeunes Plants'!BQ1051,IF($J$9=33,'Jeunes Plants'!BR1051,IF($J$9=34,'Jeunes Plants'!BS1051,IF($J$9=35,'Jeunes Plants'!B12954,))))))))))))))))))))))))))))))))))))))))))))))))))))</f>
        <v>0</v>
      </c>
      <c r="K1472" s="103" t="str">
        <f>IF('Jeunes Plants'!R1051=0,"","Erreur")</f>
        <v/>
      </c>
    </row>
    <row r="1473" spans="1:11" x14ac:dyDescent="0.25">
      <c r="A1473" s="450"/>
      <c r="B1473" s="450"/>
      <c r="C1473" s="451" t="s">
        <v>2073</v>
      </c>
      <c r="D1473" s="451"/>
      <c r="E1473" s="450"/>
      <c r="F1473" s="450"/>
      <c r="G1473" s="450"/>
      <c r="H1473" s="450"/>
      <c r="I1473" s="450"/>
      <c r="J1473" s="450">
        <f>SUBTOTAL(9,J1472:J1472)</f>
        <v>0</v>
      </c>
      <c r="K1473" s="450"/>
    </row>
    <row r="1474" spans="1:11" x14ac:dyDescent="0.25">
      <c r="A1474" s="103">
        <f>IF('Jeunes Plants'!A1052&lt;&gt;"",'Jeunes Plants'!A1052,"")</f>
        <v>12829</v>
      </c>
      <c r="B1474" s="103" t="str">
        <f>IF('Jeunes Plants'!L1052&lt;&gt;"",'Jeunes Plants'!L1052,"")</f>
        <v>S2</v>
      </c>
      <c r="C1474" s="107" t="str">
        <f>IF('Jeunes Plants'!B1052&lt;&gt;"",'Jeunes Plants'!B1052,"")</f>
        <v>CITRONNELLE DE MADAGASCAR</v>
      </c>
      <c r="D1474" s="107" t="str">
        <f>IF('Jeunes Plants'!C1052&lt;&gt;"",'Jeunes Plants'!C1052,"")</f>
        <v>Cymbopogon flexuosus</v>
      </c>
      <c r="E1474" s="103">
        <f>IF('Jeunes Plants'!H1052&lt;&gt;"",'Jeunes Plants'!H1052,"")</f>
        <v>5</v>
      </c>
      <c r="F1474" s="103" t="str">
        <f>IF('Jeunes Plants'!E1052&lt;&gt;"",'Jeunes Plants'!E1052,"")</f>
        <v>S</v>
      </c>
      <c r="G1474" s="103" t="str">
        <f>IF('Jeunes Plants'!N1052&lt;&gt;"",'Jeunes Plants'!N1052,"")</f>
        <v>M3</v>
      </c>
      <c r="H1474" s="103" t="str">
        <f>IF('Jeunes Plants'!I1052&lt;&gt;"",'Jeunes Plants'!I1052,"")</f>
        <v>D</v>
      </c>
      <c r="I1474" s="103" t="str">
        <f>IF('Jeunes Plants'!J1052&lt;&gt;"",'Jeunes Plants'!J1052,"")</f>
        <v/>
      </c>
      <c r="J1474" s="103">
        <f>IF($J$9=36,'Jeunes Plants'!U1052,IF($J$9=37,'Jeunes Plants'!V1052,IF($J$9=38,'Jeunes Plants'!W1052,IF($J$9=39,'Jeunes Plants'!X1052,IF($J$9=40,'Jeunes Plants'!Y1052,IF($J$9=41,'Jeunes Plants'!Z1052,IF($J$9=42,'Jeunes Plants'!AA1052,IF($J$9=43,'Jeunes Plants'!AB1052,IF($J$9=44,'Jeunes Plants'!AC1052,IF($J$9=45,'Jeunes Plants'!AD1052,IF($J$9=46,'Jeunes Plants'!AE1052,IF($J$9=47,'Jeunes Plants'!AF1052,IF($J$9=48,'Jeunes Plants'!AG1052,IF($J$9=49,'Jeunes Plants'!AH1052,IF($J$9=50,'Jeunes Plants'!AI1052,IF($J$9=51,'Jeunes Plants'!AJ1052,IF($J$9=52,'Jeunes Plants'!AK1052,IF($J$9=1,'Jeunes Plants'!AL1052,IF($J$9=2,'Jeunes Plants'!AM1052,IF($J$9=3,'Jeunes Plants'!AN1052,IF($J$9=4,'Jeunes Plants'!AO1052,IF($J$9=5,'Jeunes Plants'!AP1052,IF($J$9=6,'Jeunes Plants'!AQ1052,IF($J$9=7,'Jeunes Plants'!AR1052,IF($J$9=8,'Jeunes Plants'!AS1052,IF($J$9=9,'Jeunes Plants'!AT1052,IF($J$9=10,'Jeunes Plants'!AU1052,IF($J$9=11,'Jeunes Plants'!AV1052,IF($J$9=12,'Jeunes Plants'!AW1052,IF($J$9=13,'Jeunes Plants'!AX1052,IF($J$9=14,'Jeunes Plants'!AY1052,IF($J$9=15,'Jeunes Plants'!AZ1052,IF($J$9=16,'Jeunes Plants'!BA1052,IF($J$9=17,'Jeunes Plants'!BB1052,IF($J$9=18,'Jeunes Plants'!BC1052,IF($J$9=19,'Jeunes Plants'!BD1052,IF($J$9=20,'Jeunes Plants'!BE1052,IF($J$9=21,'Jeunes Plants'!BF1052,IF($J$9=22,'Jeunes Plants'!BG1052,IF($J$9=23,'Jeunes Plants'!BH1052,IF($J$9=24,'Jeunes Plants'!BI1052,IF($J$9=25,'Jeunes Plants'!BJ1052,IF($J$9=26,'Jeunes Plants'!BK1052,IF($J$9=27,'Jeunes Plants'!BL1052,IF($J$9=28,'Jeunes Plants'!BM1052,IF($J$9=29,'Jeunes Plants'!BN1052,IF($J$9=30,'Jeunes Plants'!BO1052,IF($J$9=31,'Jeunes Plants'!BP1052,IF($J$9=32,'Jeunes Plants'!BQ1052,IF($J$9=33,'Jeunes Plants'!BR1052,IF($J$9=34,'Jeunes Plants'!BS1052,IF($J$9=35,'Jeunes Plants'!B12955,))))))))))))))))))))))))))))))))))))))))))))))))))))</f>
        <v>0</v>
      </c>
      <c r="K1474" s="103" t="str">
        <f>IF('Jeunes Plants'!R1052=0,"","Erreur")</f>
        <v/>
      </c>
    </row>
    <row r="1475" spans="1:11" x14ac:dyDescent="0.25">
      <c r="A1475" s="103">
        <f>IF('Jeunes Plants'!A1053&lt;&gt;"",'Jeunes Plants'!A1053,"")</f>
        <v>25217</v>
      </c>
      <c r="B1475" s="103" t="str">
        <f>IF('Jeunes Plants'!L1053&lt;&gt;"",'Jeunes Plants'!L1053,"")</f>
        <v>S2</v>
      </c>
      <c r="C1475" s="107" t="str">
        <f>IF('Jeunes Plants'!B1053&lt;&gt;"",'Jeunes Plants'!B1053,"")</f>
        <v>CITRONNELLE DE MADAGASCAR</v>
      </c>
      <c r="D1475" s="107" t="str">
        <f>IF('Jeunes Plants'!C1053&lt;&gt;"",'Jeunes Plants'!C1053,"")</f>
        <v>Cymbopogon Citratus</v>
      </c>
      <c r="E1475" s="103">
        <f>IF('Jeunes Plants'!H1053&lt;&gt;"",'Jeunes Plants'!H1053,"")</f>
        <v>5</v>
      </c>
      <c r="F1475" s="103" t="str">
        <f>IF('Jeunes Plants'!E1053&lt;&gt;"",'Jeunes Plants'!E1053,"")</f>
        <v>B</v>
      </c>
      <c r="G1475" s="103" t="str">
        <f>IF('Jeunes Plants'!N1053&lt;&gt;"",'Jeunes Plants'!N1053,"")</f>
        <v>M6</v>
      </c>
      <c r="H1475" s="103" t="str">
        <f>IF('Jeunes Plants'!I1053&lt;&gt;"",'Jeunes Plants'!I1053,"")</f>
        <v>N</v>
      </c>
      <c r="I1475" s="103" t="str">
        <f>IF('Jeunes Plants'!J1053&lt;&gt;"",'Jeunes Plants'!J1053,"")</f>
        <v/>
      </c>
      <c r="J1475" s="103">
        <f>IF($J$9=36,'Jeunes Plants'!U1053,IF($J$9=37,'Jeunes Plants'!V1053,IF($J$9=38,'Jeunes Plants'!W1053,IF($J$9=39,'Jeunes Plants'!X1053,IF($J$9=40,'Jeunes Plants'!Y1053,IF($J$9=41,'Jeunes Plants'!Z1053,IF($J$9=42,'Jeunes Plants'!AA1053,IF($J$9=43,'Jeunes Plants'!AB1053,IF($J$9=44,'Jeunes Plants'!AC1053,IF($J$9=45,'Jeunes Plants'!AD1053,IF($J$9=46,'Jeunes Plants'!AE1053,IF($J$9=47,'Jeunes Plants'!AF1053,IF($J$9=48,'Jeunes Plants'!AG1053,IF($J$9=49,'Jeunes Plants'!AH1053,IF($J$9=50,'Jeunes Plants'!AI1053,IF($J$9=51,'Jeunes Plants'!AJ1053,IF($J$9=52,'Jeunes Plants'!AK1053,IF($J$9=1,'Jeunes Plants'!AL1053,IF($J$9=2,'Jeunes Plants'!AM1053,IF($J$9=3,'Jeunes Plants'!AN1053,IF($J$9=4,'Jeunes Plants'!AO1053,IF($J$9=5,'Jeunes Plants'!AP1053,IF($J$9=6,'Jeunes Plants'!AQ1053,IF($J$9=7,'Jeunes Plants'!AR1053,IF($J$9=8,'Jeunes Plants'!AS1053,IF($J$9=9,'Jeunes Plants'!AT1053,IF($J$9=10,'Jeunes Plants'!AU1053,IF($J$9=11,'Jeunes Plants'!AV1053,IF($J$9=12,'Jeunes Plants'!AW1053,IF($J$9=13,'Jeunes Plants'!AX1053,IF($J$9=14,'Jeunes Plants'!AY1053,IF($J$9=15,'Jeunes Plants'!AZ1053,IF($J$9=16,'Jeunes Plants'!BA1053,IF($J$9=17,'Jeunes Plants'!BB1053,IF($J$9=18,'Jeunes Plants'!BC1053,IF($J$9=19,'Jeunes Plants'!BD1053,IF($J$9=20,'Jeunes Plants'!BE1053,IF($J$9=21,'Jeunes Plants'!BF1053,IF($J$9=22,'Jeunes Plants'!BG1053,IF($J$9=23,'Jeunes Plants'!BH1053,IF($J$9=24,'Jeunes Plants'!BI1053,IF($J$9=25,'Jeunes Plants'!BJ1053,IF($J$9=26,'Jeunes Plants'!BK1053,IF($J$9=27,'Jeunes Plants'!BL1053,IF($J$9=28,'Jeunes Plants'!BM1053,IF($J$9=29,'Jeunes Plants'!BN1053,IF($J$9=30,'Jeunes Plants'!BO1053,IF($J$9=31,'Jeunes Plants'!BP1053,IF($J$9=32,'Jeunes Plants'!BQ1053,IF($J$9=33,'Jeunes Plants'!BR1053,IF($J$9=34,'Jeunes Plants'!BS1053,IF($J$9=35,'Jeunes Plants'!B12956,))))))))))))))))))))))))))))))))))))))))))))))))))))</f>
        <v>0</v>
      </c>
      <c r="K1475" s="103" t="str">
        <f>IF('Jeunes Plants'!R1053=0,"","Erreur")</f>
        <v/>
      </c>
    </row>
    <row r="1476" spans="1:11" x14ac:dyDescent="0.25">
      <c r="A1476" s="450"/>
      <c r="B1476" s="450"/>
      <c r="C1476" s="451" t="s">
        <v>2032</v>
      </c>
      <c r="D1476" s="451"/>
      <c r="E1476" s="450"/>
      <c r="F1476" s="450"/>
      <c r="G1476" s="450"/>
      <c r="H1476" s="450"/>
      <c r="I1476" s="450"/>
      <c r="J1476" s="450">
        <f>SUBTOTAL(9,J1474:J1475)</f>
        <v>0</v>
      </c>
      <c r="K1476" s="450"/>
    </row>
    <row r="1477" spans="1:11" x14ac:dyDescent="0.25">
      <c r="A1477" s="103">
        <f>IF('Jeunes Plants'!A1054&lt;&gt;"",'Jeunes Plants'!A1054,"")</f>
        <v>22868</v>
      </c>
      <c r="B1477" s="103" t="str">
        <f>IF('Jeunes Plants'!L1054&lt;&gt;"",'Jeunes Plants'!L1054,"")</f>
        <v>S4</v>
      </c>
      <c r="C1477" s="107" t="str">
        <f>IF('Jeunes Plants'!B1054&lt;&gt;"",'Jeunes Plants'!B1054,"")</f>
        <v>CORIANDRE</v>
      </c>
      <c r="D1477" s="107" t="str">
        <f>IF('Jeunes Plants'!C1054&lt;&gt;"",'Jeunes Plants'!C1054,"")</f>
        <v>Estik</v>
      </c>
      <c r="E1477" s="103">
        <f>IF('Jeunes Plants'!H1054&lt;&gt;"",'Jeunes Plants'!H1054,"")</f>
        <v>5</v>
      </c>
      <c r="F1477" s="103" t="str">
        <f>IF('Jeunes Plants'!E1054&lt;&gt;"",'Jeunes Plants'!E1054,"")</f>
        <v>S</v>
      </c>
      <c r="G1477" s="103" t="str">
        <f>IF('Jeunes Plants'!N1054&lt;&gt;"",'Jeunes Plants'!N1054,"")</f>
        <v>M3</v>
      </c>
      <c r="H1477" s="103" t="str">
        <f>IF('Jeunes Plants'!I1054&lt;&gt;"",'Jeunes Plants'!I1054,"")</f>
        <v>G</v>
      </c>
      <c r="I1477" s="103" t="str">
        <f>IF('Jeunes Plants'!J1054&lt;&gt;"",'Jeunes Plants'!J1054,"")</f>
        <v/>
      </c>
      <c r="J1477" s="103">
        <f>IF($J$9=36,'Jeunes Plants'!U1054,IF($J$9=37,'Jeunes Plants'!V1054,IF($J$9=38,'Jeunes Plants'!W1054,IF($J$9=39,'Jeunes Plants'!X1054,IF($J$9=40,'Jeunes Plants'!Y1054,IF($J$9=41,'Jeunes Plants'!Z1054,IF($J$9=42,'Jeunes Plants'!AA1054,IF($J$9=43,'Jeunes Plants'!AB1054,IF($J$9=44,'Jeunes Plants'!AC1054,IF($J$9=45,'Jeunes Plants'!AD1054,IF($J$9=46,'Jeunes Plants'!AE1054,IF($J$9=47,'Jeunes Plants'!AF1054,IF($J$9=48,'Jeunes Plants'!AG1054,IF($J$9=49,'Jeunes Plants'!AH1054,IF($J$9=50,'Jeunes Plants'!AI1054,IF($J$9=51,'Jeunes Plants'!AJ1054,IF($J$9=52,'Jeunes Plants'!AK1054,IF($J$9=1,'Jeunes Plants'!AL1054,IF($J$9=2,'Jeunes Plants'!AM1054,IF($J$9=3,'Jeunes Plants'!AN1054,IF($J$9=4,'Jeunes Plants'!AO1054,IF($J$9=5,'Jeunes Plants'!AP1054,IF($J$9=6,'Jeunes Plants'!AQ1054,IF($J$9=7,'Jeunes Plants'!AR1054,IF($J$9=8,'Jeunes Plants'!AS1054,IF($J$9=9,'Jeunes Plants'!AT1054,IF($J$9=10,'Jeunes Plants'!AU1054,IF($J$9=11,'Jeunes Plants'!AV1054,IF($J$9=12,'Jeunes Plants'!AW1054,IF($J$9=13,'Jeunes Plants'!AX1054,IF($J$9=14,'Jeunes Plants'!AY1054,IF($J$9=15,'Jeunes Plants'!AZ1054,IF($J$9=16,'Jeunes Plants'!BA1054,IF($J$9=17,'Jeunes Plants'!BB1054,IF($J$9=18,'Jeunes Plants'!BC1054,IF($J$9=19,'Jeunes Plants'!BD1054,IF($J$9=20,'Jeunes Plants'!BE1054,IF($J$9=21,'Jeunes Plants'!BF1054,IF($J$9=22,'Jeunes Plants'!BG1054,IF($J$9=23,'Jeunes Plants'!BH1054,IF($J$9=24,'Jeunes Plants'!BI1054,IF($J$9=25,'Jeunes Plants'!BJ1054,IF($J$9=26,'Jeunes Plants'!BK1054,IF($J$9=27,'Jeunes Plants'!BL1054,IF($J$9=28,'Jeunes Plants'!BM1054,IF($J$9=29,'Jeunes Plants'!BN1054,IF($J$9=30,'Jeunes Plants'!BO1054,IF($J$9=31,'Jeunes Plants'!BP1054,IF($J$9=32,'Jeunes Plants'!BQ1054,IF($J$9=33,'Jeunes Plants'!BR1054,IF($J$9=34,'Jeunes Plants'!BS1054,IF($J$9=35,'Jeunes Plants'!B12957,))))))))))))))))))))))))))))))))))))))))))))))))))))</f>
        <v>0</v>
      </c>
      <c r="K1477" s="103" t="str">
        <f>IF('Jeunes Plants'!R1054=0,"","Erreur")</f>
        <v/>
      </c>
    </row>
    <row r="1478" spans="1:11" x14ac:dyDescent="0.25">
      <c r="A1478" s="450"/>
      <c r="B1478" s="450"/>
      <c r="C1478" s="451" t="s">
        <v>2074</v>
      </c>
      <c r="D1478" s="451"/>
      <c r="E1478" s="450"/>
      <c r="F1478" s="450"/>
      <c r="G1478" s="450"/>
      <c r="H1478" s="450"/>
      <c r="I1478" s="450"/>
      <c r="J1478" s="450">
        <f>SUBTOTAL(9,J1477:J1477)</f>
        <v>0</v>
      </c>
      <c r="K1478" s="450"/>
    </row>
    <row r="1479" spans="1:11" x14ac:dyDescent="0.25">
      <c r="A1479" s="103">
        <f>IF('Jeunes Plants'!A1055&lt;&gt;"",'Jeunes Plants'!A1055,"")</f>
        <v>15051</v>
      </c>
      <c r="B1479" s="103" t="str">
        <f>IF('Jeunes Plants'!L1055&lt;&gt;"",'Jeunes Plants'!L1055,"")</f>
        <v>S4</v>
      </c>
      <c r="C1479" s="107" t="str">
        <f>IF('Jeunes Plants'!B1055&lt;&gt;"",'Jeunes Plants'!B1055,"")</f>
        <v>CORIANDRE VIETNAMIENNE</v>
      </c>
      <c r="D1479" s="107" t="str">
        <f>IF('Jeunes Plants'!C1055&lt;&gt;"",'Jeunes Plants'!C1055,"")</f>
        <v>Rau ram</v>
      </c>
      <c r="E1479" s="103">
        <f>IF('Jeunes Plants'!H1055&lt;&gt;"",'Jeunes Plants'!H1055,"")</f>
        <v>5</v>
      </c>
      <c r="F1479" s="103" t="str">
        <f>IF('Jeunes Plants'!E1055&lt;&gt;"",'Jeunes Plants'!E1055,"")</f>
        <v>B</v>
      </c>
      <c r="G1479" s="103" t="str">
        <f>IF('Jeunes Plants'!N1055&lt;&gt;"",'Jeunes Plants'!N1055,"")</f>
        <v>M3</v>
      </c>
      <c r="H1479" s="103" t="str">
        <f>IF('Jeunes Plants'!I1055&lt;&gt;"",'Jeunes Plants'!I1055,"")</f>
        <v>A</v>
      </c>
      <c r="I1479" s="103" t="str">
        <f>IF('Jeunes Plants'!J1055&lt;&gt;"",'Jeunes Plants'!J1055,"")</f>
        <v/>
      </c>
      <c r="J1479" s="103">
        <f>IF($J$9=36,'Jeunes Plants'!U1055,IF($J$9=37,'Jeunes Plants'!V1055,IF($J$9=38,'Jeunes Plants'!W1055,IF($J$9=39,'Jeunes Plants'!X1055,IF($J$9=40,'Jeunes Plants'!Y1055,IF($J$9=41,'Jeunes Plants'!Z1055,IF($J$9=42,'Jeunes Plants'!AA1055,IF($J$9=43,'Jeunes Plants'!AB1055,IF($J$9=44,'Jeunes Plants'!AC1055,IF($J$9=45,'Jeunes Plants'!AD1055,IF($J$9=46,'Jeunes Plants'!AE1055,IF($J$9=47,'Jeunes Plants'!AF1055,IF($J$9=48,'Jeunes Plants'!AG1055,IF($J$9=49,'Jeunes Plants'!AH1055,IF($J$9=50,'Jeunes Plants'!AI1055,IF($J$9=51,'Jeunes Plants'!AJ1055,IF($J$9=52,'Jeunes Plants'!AK1055,IF($J$9=1,'Jeunes Plants'!AL1055,IF($J$9=2,'Jeunes Plants'!AM1055,IF($J$9=3,'Jeunes Plants'!AN1055,IF($J$9=4,'Jeunes Plants'!AO1055,IF($J$9=5,'Jeunes Plants'!AP1055,IF($J$9=6,'Jeunes Plants'!AQ1055,IF($J$9=7,'Jeunes Plants'!AR1055,IF($J$9=8,'Jeunes Plants'!AS1055,IF($J$9=9,'Jeunes Plants'!AT1055,IF($J$9=10,'Jeunes Plants'!AU1055,IF($J$9=11,'Jeunes Plants'!AV1055,IF($J$9=12,'Jeunes Plants'!AW1055,IF($J$9=13,'Jeunes Plants'!AX1055,IF($J$9=14,'Jeunes Plants'!AY1055,IF($J$9=15,'Jeunes Plants'!AZ1055,IF($J$9=16,'Jeunes Plants'!BA1055,IF($J$9=17,'Jeunes Plants'!BB1055,IF($J$9=18,'Jeunes Plants'!BC1055,IF($J$9=19,'Jeunes Plants'!BD1055,IF($J$9=20,'Jeunes Plants'!BE1055,IF($J$9=21,'Jeunes Plants'!BF1055,IF($J$9=22,'Jeunes Plants'!BG1055,IF($J$9=23,'Jeunes Plants'!BH1055,IF($J$9=24,'Jeunes Plants'!BI1055,IF($J$9=25,'Jeunes Plants'!BJ1055,IF($J$9=26,'Jeunes Plants'!BK1055,IF($J$9=27,'Jeunes Plants'!BL1055,IF($J$9=28,'Jeunes Plants'!BM1055,IF($J$9=29,'Jeunes Plants'!BN1055,IF($J$9=30,'Jeunes Plants'!BO1055,IF($J$9=31,'Jeunes Plants'!BP1055,IF($J$9=32,'Jeunes Plants'!BQ1055,IF($J$9=33,'Jeunes Plants'!BR1055,IF($J$9=34,'Jeunes Plants'!BS1055,IF($J$9=35,'Jeunes Plants'!B12958,))))))))))))))))))))))))))))))))))))))))))))))))))))</f>
        <v>0</v>
      </c>
      <c r="K1479" s="103" t="str">
        <f>IF('Jeunes Plants'!R1055=0,"","Erreur")</f>
        <v/>
      </c>
    </row>
    <row r="1480" spans="1:11" x14ac:dyDescent="0.25">
      <c r="A1480" s="450"/>
      <c r="B1480" s="450"/>
      <c r="C1480" s="451" t="s">
        <v>2075</v>
      </c>
      <c r="D1480" s="451"/>
      <c r="E1480" s="450"/>
      <c r="F1480" s="450"/>
      <c r="G1480" s="450"/>
      <c r="H1480" s="450"/>
      <c r="I1480" s="450"/>
      <c r="J1480" s="450">
        <f>SUBTOTAL(9,J1479:J1479)</f>
        <v>0</v>
      </c>
      <c r="K1480" s="450"/>
    </row>
    <row r="1481" spans="1:11" x14ac:dyDescent="0.25">
      <c r="A1481" s="103">
        <f>IF('Jeunes Plants'!A1056&lt;&gt;"",'Jeunes Plants'!A1056,"")</f>
        <v>15544</v>
      </c>
      <c r="B1481" s="103" t="str">
        <f>IF('Jeunes Plants'!L1056&lt;&gt;"",'Jeunes Plants'!L1056,"")</f>
        <v>S4</v>
      </c>
      <c r="C1481" s="107" t="str">
        <f>IF('Jeunes Plants'!B1056&lt;&gt;"",'Jeunes Plants'!B1056,"")</f>
        <v>ÉPINARD FRAISE</v>
      </c>
      <c r="D1481" s="107" t="str">
        <f>IF('Jeunes Plants'!C1056&lt;&gt;"",'Jeunes Plants'!C1056,"")</f>
        <v>.</v>
      </c>
      <c r="E1481" s="103">
        <f>IF('Jeunes Plants'!H1056&lt;&gt;"",'Jeunes Plants'!H1056,"")</f>
        <v>8</v>
      </c>
      <c r="F1481" s="103" t="str">
        <f>IF('Jeunes Plants'!E1056&lt;&gt;"",'Jeunes Plants'!E1056,"")</f>
        <v>S</v>
      </c>
      <c r="G1481" s="103" t="str">
        <f>IF('Jeunes Plants'!N1056&lt;&gt;"",'Jeunes Plants'!N1056,"")</f>
        <v>M3</v>
      </c>
      <c r="H1481" s="103" t="str">
        <f>IF('Jeunes Plants'!I1056&lt;&gt;"",'Jeunes Plants'!I1056,"")</f>
        <v>A</v>
      </c>
      <c r="I1481" s="103" t="str">
        <f>IF('Jeunes Plants'!J1056&lt;&gt;"",'Jeunes Plants'!J1056,"")</f>
        <v/>
      </c>
      <c r="J1481" s="103">
        <f>IF($J$9=36,'Jeunes Plants'!U1056,IF($J$9=37,'Jeunes Plants'!V1056,IF($J$9=38,'Jeunes Plants'!W1056,IF($J$9=39,'Jeunes Plants'!X1056,IF($J$9=40,'Jeunes Plants'!Y1056,IF($J$9=41,'Jeunes Plants'!Z1056,IF($J$9=42,'Jeunes Plants'!AA1056,IF($J$9=43,'Jeunes Plants'!AB1056,IF($J$9=44,'Jeunes Plants'!AC1056,IF($J$9=45,'Jeunes Plants'!AD1056,IF($J$9=46,'Jeunes Plants'!AE1056,IF($J$9=47,'Jeunes Plants'!AF1056,IF($J$9=48,'Jeunes Plants'!AG1056,IF($J$9=49,'Jeunes Plants'!AH1056,IF($J$9=50,'Jeunes Plants'!AI1056,IF($J$9=51,'Jeunes Plants'!AJ1056,IF($J$9=52,'Jeunes Plants'!AK1056,IF($J$9=1,'Jeunes Plants'!AL1056,IF($J$9=2,'Jeunes Plants'!AM1056,IF($J$9=3,'Jeunes Plants'!AN1056,IF($J$9=4,'Jeunes Plants'!AO1056,IF($J$9=5,'Jeunes Plants'!AP1056,IF($J$9=6,'Jeunes Plants'!AQ1056,IF($J$9=7,'Jeunes Plants'!AR1056,IF($J$9=8,'Jeunes Plants'!AS1056,IF($J$9=9,'Jeunes Plants'!AT1056,IF($J$9=10,'Jeunes Plants'!AU1056,IF($J$9=11,'Jeunes Plants'!AV1056,IF($J$9=12,'Jeunes Plants'!AW1056,IF($J$9=13,'Jeunes Plants'!AX1056,IF($J$9=14,'Jeunes Plants'!AY1056,IF($J$9=15,'Jeunes Plants'!AZ1056,IF($J$9=16,'Jeunes Plants'!BA1056,IF($J$9=17,'Jeunes Plants'!BB1056,IF($J$9=18,'Jeunes Plants'!BC1056,IF($J$9=19,'Jeunes Plants'!BD1056,IF($J$9=20,'Jeunes Plants'!BE1056,IF($J$9=21,'Jeunes Plants'!BF1056,IF($J$9=22,'Jeunes Plants'!BG1056,IF($J$9=23,'Jeunes Plants'!BH1056,IF($J$9=24,'Jeunes Plants'!BI1056,IF($J$9=25,'Jeunes Plants'!BJ1056,IF($J$9=26,'Jeunes Plants'!BK1056,IF($J$9=27,'Jeunes Plants'!BL1056,IF($J$9=28,'Jeunes Plants'!BM1056,IF($J$9=29,'Jeunes Plants'!BN1056,IF($J$9=30,'Jeunes Plants'!BO1056,IF($J$9=31,'Jeunes Plants'!BP1056,IF($J$9=32,'Jeunes Plants'!BQ1056,IF($J$9=33,'Jeunes Plants'!BR1056,IF($J$9=34,'Jeunes Plants'!BS1056,IF($J$9=35,'Jeunes Plants'!B12959,))))))))))))))))))))))))))))))))))))))))))))))))))))</f>
        <v>0</v>
      </c>
      <c r="K1481" s="103" t="str">
        <f>IF('Jeunes Plants'!R1056=0,"","Erreur")</f>
        <v/>
      </c>
    </row>
    <row r="1482" spans="1:11" x14ac:dyDescent="0.25">
      <c r="A1482" s="450"/>
      <c r="B1482" s="450"/>
      <c r="C1482" s="451" t="s">
        <v>2076</v>
      </c>
      <c r="D1482" s="451"/>
      <c r="E1482" s="450"/>
      <c r="F1482" s="450"/>
      <c r="G1482" s="450"/>
      <c r="H1482" s="450"/>
      <c r="I1482" s="450"/>
      <c r="J1482" s="450">
        <f>SUBTOTAL(9,J1481:J1481)</f>
        <v>0</v>
      </c>
      <c r="K1482" s="450"/>
    </row>
    <row r="1483" spans="1:11" x14ac:dyDescent="0.25">
      <c r="A1483" s="103">
        <f>IF('Jeunes Plants'!A1057&lt;&gt;"",'Jeunes Plants'!A1057,"")</f>
        <v>10686</v>
      </c>
      <c r="B1483" s="103" t="str">
        <f>IF('Jeunes Plants'!L1057&lt;&gt;"",'Jeunes Plants'!L1057,"")</f>
        <v>S3B</v>
      </c>
      <c r="C1483" s="107" t="str">
        <f>IF('Jeunes Plants'!B1057&lt;&gt;"",'Jeunes Plants'!B1057,"")</f>
        <v>ESTRAGON</v>
      </c>
      <c r="D1483" s="107" t="str">
        <f>IF('Jeunes Plants'!C1057&lt;&gt;"",'Jeunes Plants'!C1057,"")</f>
        <v>Français</v>
      </c>
      <c r="E1483" s="103">
        <f>IF('Jeunes Plants'!H1057&lt;&gt;"",'Jeunes Plants'!H1057,"")</f>
        <v>5</v>
      </c>
      <c r="F1483" s="103" t="str">
        <f>IF('Jeunes Plants'!E1057&lt;&gt;"",'Jeunes Plants'!E1057,"")</f>
        <v>B</v>
      </c>
      <c r="G1483" s="103" t="str">
        <f>IF('Jeunes Plants'!N1057&lt;&gt;"",'Jeunes Plants'!N1057,"")</f>
        <v>M3</v>
      </c>
      <c r="H1483" s="103" t="str">
        <f>IF('Jeunes Plants'!I1057&lt;&gt;"",'Jeunes Plants'!I1057,"")</f>
        <v>A</v>
      </c>
      <c r="I1483" s="103" t="str">
        <f>IF('Jeunes Plants'!J1057&lt;&gt;"",'Jeunes Plants'!J1057,"")</f>
        <v/>
      </c>
      <c r="J1483" s="103">
        <f>IF($J$9=36,'Jeunes Plants'!U1057,IF($J$9=37,'Jeunes Plants'!V1057,IF($J$9=38,'Jeunes Plants'!W1057,IF($J$9=39,'Jeunes Plants'!X1057,IF($J$9=40,'Jeunes Plants'!Y1057,IF($J$9=41,'Jeunes Plants'!Z1057,IF($J$9=42,'Jeunes Plants'!AA1057,IF($J$9=43,'Jeunes Plants'!AB1057,IF($J$9=44,'Jeunes Plants'!AC1057,IF($J$9=45,'Jeunes Plants'!AD1057,IF($J$9=46,'Jeunes Plants'!AE1057,IF($J$9=47,'Jeunes Plants'!AF1057,IF($J$9=48,'Jeunes Plants'!AG1057,IF($J$9=49,'Jeunes Plants'!AH1057,IF($J$9=50,'Jeunes Plants'!AI1057,IF($J$9=51,'Jeunes Plants'!AJ1057,IF($J$9=52,'Jeunes Plants'!AK1057,IF($J$9=1,'Jeunes Plants'!AL1057,IF($J$9=2,'Jeunes Plants'!AM1057,IF($J$9=3,'Jeunes Plants'!AN1057,IF($J$9=4,'Jeunes Plants'!AO1057,IF($J$9=5,'Jeunes Plants'!AP1057,IF($J$9=6,'Jeunes Plants'!AQ1057,IF($J$9=7,'Jeunes Plants'!AR1057,IF($J$9=8,'Jeunes Plants'!AS1057,IF($J$9=9,'Jeunes Plants'!AT1057,IF($J$9=10,'Jeunes Plants'!AU1057,IF($J$9=11,'Jeunes Plants'!AV1057,IF($J$9=12,'Jeunes Plants'!AW1057,IF($J$9=13,'Jeunes Plants'!AX1057,IF($J$9=14,'Jeunes Plants'!AY1057,IF($J$9=15,'Jeunes Plants'!AZ1057,IF($J$9=16,'Jeunes Plants'!BA1057,IF($J$9=17,'Jeunes Plants'!BB1057,IF($J$9=18,'Jeunes Plants'!BC1057,IF($J$9=19,'Jeunes Plants'!BD1057,IF($J$9=20,'Jeunes Plants'!BE1057,IF($J$9=21,'Jeunes Plants'!BF1057,IF($J$9=22,'Jeunes Plants'!BG1057,IF($J$9=23,'Jeunes Plants'!BH1057,IF($J$9=24,'Jeunes Plants'!BI1057,IF($J$9=25,'Jeunes Plants'!BJ1057,IF($J$9=26,'Jeunes Plants'!BK1057,IF($J$9=27,'Jeunes Plants'!BL1057,IF($J$9=28,'Jeunes Plants'!BM1057,IF($J$9=29,'Jeunes Plants'!BN1057,IF($J$9=30,'Jeunes Plants'!BO1057,IF($J$9=31,'Jeunes Plants'!BP1057,IF($J$9=32,'Jeunes Plants'!BQ1057,IF($J$9=33,'Jeunes Plants'!BR1057,IF($J$9=34,'Jeunes Plants'!BS1057,IF($J$9=35,'Jeunes Plants'!B12960,))))))))))))))))))))))))))))))))))))))))))))))))))))</f>
        <v>0</v>
      </c>
      <c r="K1483" s="103" t="str">
        <f>IF('Jeunes Plants'!R1057=0,"","Erreur")</f>
        <v/>
      </c>
    </row>
    <row r="1484" spans="1:11" x14ac:dyDescent="0.25">
      <c r="A1484" s="450"/>
      <c r="B1484" s="450"/>
      <c r="C1484" s="451" t="s">
        <v>2077</v>
      </c>
      <c r="D1484" s="451"/>
      <c r="E1484" s="450"/>
      <c r="F1484" s="450"/>
      <c r="G1484" s="450"/>
      <c r="H1484" s="450"/>
      <c r="I1484" s="450"/>
      <c r="J1484" s="450">
        <f>SUBTOTAL(9,J1483:J1483)</f>
        <v>0</v>
      </c>
      <c r="K1484" s="450"/>
    </row>
    <row r="1485" spans="1:11" x14ac:dyDescent="0.25">
      <c r="A1485" s="103">
        <f>IF('Jeunes Plants'!A1058&lt;&gt;"",'Jeunes Plants'!A1058,"")</f>
        <v>10545</v>
      </c>
      <c r="B1485" s="103" t="str">
        <f>IF('Jeunes Plants'!L1058&lt;&gt;"",'Jeunes Plants'!L1058,"")</f>
        <v>S4</v>
      </c>
      <c r="C1485" s="107" t="str">
        <f>IF('Jeunes Plants'!B1058&lt;&gt;"",'Jeunes Plants'!B1058,"")</f>
        <v>FENOUIL</v>
      </c>
      <c r="D1485" s="107" t="str">
        <f>IF('Jeunes Plants'!C1058&lt;&gt;"",'Jeunes Plants'!C1058,"")</f>
        <v>Vert Vivace</v>
      </c>
      <c r="E1485" s="103">
        <f>IF('Jeunes Plants'!H1058&lt;&gt;"",'Jeunes Plants'!H1058,"")</f>
        <v>5</v>
      </c>
      <c r="F1485" s="103" t="str">
        <f>IF('Jeunes Plants'!E1058&lt;&gt;"",'Jeunes Plants'!E1058,"")</f>
        <v>S</v>
      </c>
      <c r="G1485" s="103" t="str">
        <f>IF('Jeunes Plants'!N1058&lt;&gt;"",'Jeunes Plants'!N1058,"")</f>
        <v>M3</v>
      </c>
      <c r="H1485" s="103" t="str">
        <f>IF('Jeunes Plants'!I1058&lt;&gt;"",'Jeunes Plants'!I1058,"")</f>
        <v>G</v>
      </c>
      <c r="I1485" s="103" t="str">
        <f>IF('Jeunes Plants'!J1058&lt;&gt;"",'Jeunes Plants'!J1058,"")</f>
        <v/>
      </c>
      <c r="J1485" s="103">
        <f>IF($J$9=36,'Jeunes Plants'!U1058,IF($J$9=37,'Jeunes Plants'!V1058,IF($J$9=38,'Jeunes Plants'!W1058,IF($J$9=39,'Jeunes Plants'!X1058,IF($J$9=40,'Jeunes Plants'!Y1058,IF($J$9=41,'Jeunes Plants'!Z1058,IF($J$9=42,'Jeunes Plants'!AA1058,IF($J$9=43,'Jeunes Plants'!AB1058,IF($J$9=44,'Jeunes Plants'!AC1058,IF($J$9=45,'Jeunes Plants'!AD1058,IF($J$9=46,'Jeunes Plants'!AE1058,IF($J$9=47,'Jeunes Plants'!AF1058,IF($J$9=48,'Jeunes Plants'!AG1058,IF($J$9=49,'Jeunes Plants'!AH1058,IF($J$9=50,'Jeunes Plants'!AI1058,IF($J$9=51,'Jeunes Plants'!AJ1058,IF($J$9=52,'Jeunes Plants'!AK1058,IF($J$9=1,'Jeunes Plants'!AL1058,IF($J$9=2,'Jeunes Plants'!AM1058,IF($J$9=3,'Jeunes Plants'!AN1058,IF($J$9=4,'Jeunes Plants'!AO1058,IF($J$9=5,'Jeunes Plants'!AP1058,IF($J$9=6,'Jeunes Plants'!AQ1058,IF($J$9=7,'Jeunes Plants'!AR1058,IF($J$9=8,'Jeunes Plants'!AS1058,IF($J$9=9,'Jeunes Plants'!AT1058,IF($J$9=10,'Jeunes Plants'!AU1058,IF($J$9=11,'Jeunes Plants'!AV1058,IF($J$9=12,'Jeunes Plants'!AW1058,IF($J$9=13,'Jeunes Plants'!AX1058,IF($J$9=14,'Jeunes Plants'!AY1058,IF($J$9=15,'Jeunes Plants'!AZ1058,IF($J$9=16,'Jeunes Plants'!BA1058,IF($J$9=17,'Jeunes Plants'!BB1058,IF($J$9=18,'Jeunes Plants'!BC1058,IF($J$9=19,'Jeunes Plants'!BD1058,IF($J$9=20,'Jeunes Plants'!BE1058,IF($J$9=21,'Jeunes Plants'!BF1058,IF($J$9=22,'Jeunes Plants'!BG1058,IF($J$9=23,'Jeunes Plants'!BH1058,IF($J$9=24,'Jeunes Plants'!BI1058,IF($J$9=25,'Jeunes Plants'!BJ1058,IF($J$9=26,'Jeunes Plants'!BK1058,IF($J$9=27,'Jeunes Plants'!BL1058,IF($J$9=28,'Jeunes Plants'!BM1058,IF($J$9=29,'Jeunes Plants'!BN1058,IF($J$9=30,'Jeunes Plants'!BO1058,IF($J$9=31,'Jeunes Plants'!BP1058,IF($J$9=32,'Jeunes Plants'!BQ1058,IF($J$9=33,'Jeunes Plants'!BR1058,IF($J$9=34,'Jeunes Plants'!BS1058,IF($J$9=35,'Jeunes Plants'!B12961,))))))))))))))))))))))))))))))))))))))))))))))))))))</f>
        <v>0</v>
      </c>
      <c r="K1485" s="103" t="str">
        <f>IF('Jeunes Plants'!R1058=0,"","Erreur")</f>
        <v/>
      </c>
    </row>
    <row r="1486" spans="1:11" x14ac:dyDescent="0.25">
      <c r="A1486" s="450"/>
      <c r="B1486" s="450"/>
      <c r="C1486" s="451" t="s">
        <v>2078</v>
      </c>
      <c r="D1486" s="451"/>
      <c r="E1486" s="450"/>
      <c r="F1486" s="450"/>
      <c r="G1486" s="450"/>
      <c r="H1486" s="450"/>
      <c r="I1486" s="450"/>
      <c r="J1486" s="450">
        <f>SUBTOTAL(9,J1485:J1485)</f>
        <v>0</v>
      </c>
      <c r="K1486" s="450"/>
    </row>
    <row r="1487" spans="1:11" x14ac:dyDescent="0.25">
      <c r="A1487" s="103">
        <f>IF('Jeunes Plants'!A1059&lt;&gt;"",'Jeunes Plants'!A1059,"")</f>
        <v>15740</v>
      </c>
      <c r="B1487" s="103" t="str">
        <f>IF('Jeunes Plants'!L1059&lt;&gt;"",'Jeunes Plants'!L1059,"")</f>
        <v>S4</v>
      </c>
      <c r="C1487" s="107" t="str">
        <f>IF('Jeunes Plants'!B1059&lt;&gt;"",'Jeunes Plants'!B1059,"")</f>
        <v>GENEPI</v>
      </c>
      <c r="D1487" s="107" t="str">
        <f>IF('Jeunes Plants'!C1059&lt;&gt;"",'Jeunes Plants'!C1059,"")</f>
        <v>Artemisia laxa</v>
      </c>
      <c r="E1487" s="103">
        <f>IF('Jeunes Plants'!H1059&lt;&gt;"",'Jeunes Plants'!H1059,"")</f>
        <v>5</v>
      </c>
      <c r="F1487" s="103" t="str">
        <f>IF('Jeunes Plants'!E1059&lt;&gt;"",'Jeunes Plants'!E1059,"")</f>
        <v>S</v>
      </c>
      <c r="G1487" s="103" t="str">
        <f>IF('Jeunes Plants'!N1059&lt;&gt;"",'Jeunes Plants'!N1059,"")</f>
        <v>M3</v>
      </c>
      <c r="H1487" s="103" t="str">
        <f>IF('Jeunes Plants'!I1059&lt;&gt;"",'Jeunes Plants'!I1059,"")</f>
        <v>D</v>
      </c>
      <c r="I1487" s="103" t="str">
        <f>IF('Jeunes Plants'!J1059&lt;&gt;"",'Jeunes Plants'!J1059,"")</f>
        <v/>
      </c>
      <c r="J1487" s="103">
        <f>IF($J$9=36,'Jeunes Plants'!U1059,IF($J$9=37,'Jeunes Plants'!V1059,IF($J$9=38,'Jeunes Plants'!W1059,IF($J$9=39,'Jeunes Plants'!X1059,IF($J$9=40,'Jeunes Plants'!Y1059,IF($J$9=41,'Jeunes Plants'!Z1059,IF($J$9=42,'Jeunes Plants'!AA1059,IF($J$9=43,'Jeunes Plants'!AB1059,IF($J$9=44,'Jeunes Plants'!AC1059,IF($J$9=45,'Jeunes Plants'!AD1059,IF($J$9=46,'Jeunes Plants'!AE1059,IF($J$9=47,'Jeunes Plants'!AF1059,IF($J$9=48,'Jeunes Plants'!AG1059,IF($J$9=49,'Jeunes Plants'!AH1059,IF($J$9=50,'Jeunes Plants'!AI1059,IF($J$9=51,'Jeunes Plants'!AJ1059,IF($J$9=52,'Jeunes Plants'!AK1059,IF($J$9=1,'Jeunes Plants'!AL1059,IF($J$9=2,'Jeunes Plants'!AM1059,IF($J$9=3,'Jeunes Plants'!AN1059,IF($J$9=4,'Jeunes Plants'!AO1059,IF($J$9=5,'Jeunes Plants'!AP1059,IF($J$9=6,'Jeunes Plants'!AQ1059,IF($J$9=7,'Jeunes Plants'!AR1059,IF($J$9=8,'Jeunes Plants'!AS1059,IF($J$9=9,'Jeunes Plants'!AT1059,IF($J$9=10,'Jeunes Plants'!AU1059,IF($J$9=11,'Jeunes Plants'!AV1059,IF($J$9=12,'Jeunes Plants'!AW1059,IF($J$9=13,'Jeunes Plants'!AX1059,IF($J$9=14,'Jeunes Plants'!AY1059,IF($J$9=15,'Jeunes Plants'!AZ1059,IF($J$9=16,'Jeunes Plants'!BA1059,IF($J$9=17,'Jeunes Plants'!BB1059,IF($J$9=18,'Jeunes Plants'!BC1059,IF($J$9=19,'Jeunes Plants'!BD1059,IF($J$9=20,'Jeunes Plants'!BE1059,IF($J$9=21,'Jeunes Plants'!BF1059,IF($J$9=22,'Jeunes Plants'!BG1059,IF($J$9=23,'Jeunes Plants'!BH1059,IF($J$9=24,'Jeunes Plants'!BI1059,IF($J$9=25,'Jeunes Plants'!BJ1059,IF($J$9=26,'Jeunes Plants'!BK1059,IF($J$9=27,'Jeunes Plants'!BL1059,IF($J$9=28,'Jeunes Plants'!BM1059,IF($J$9=29,'Jeunes Plants'!BN1059,IF($J$9=30,'Jeunes Plants'!BO1059,IF($J$9=31,'Jeunes Plants'!BP1059,IF($J$9=32,'Jeunes Plants'!BQ1059,IF($J$9=33,'Jeunes Plants'!BR1059,IF($J$9=34,'Jeunes Plants'!BS1059,IF($J$9=35,'Jeunes Plants'!B12962,))))))))))))))))))))))))))))))))))))))))))))))))))))</f>
        <v>0</v>
      </c>
      <c r="K1487" s="103" t="str">
        <f>IF('Jeunes Plants'!R1059=0,"","Erreur")</f>
        <v/>
      </c>
    </row>
    <row r="1488" spans="1:11" x14ac:dyDescent="0.25">
      <c r="A1488" s="450"/>
      <c r="B1488" s="450"/>
      <c r="C1488" s="451" t="s">
        <v>2079</v>
      </c>
      <c r="D1488" s="451"/>
      <c r="E1488" s="450"/>
      <c r="F1488" s="450"/>
      <c r="G1488" s="450"/>
      <c r="H1488" s="450"/>
      <c r="I1488" s="450"/>
      <c r="J1488" s="450">
        <f>SUBTOTAL(9,J1487:J1487)</f>
        <v>0</v>
      </c>
      <c r="K1488" s="450"/>
    </row>
    <row r="1489" spans="1:11" x14ac:dyDescent="0.25">
      <c r="A1489" s="103">
        <f>IF('Jeunes Plants'!A1060&lt;&gt;"",'Jeunes Plants'!A1060,"")</f>
        <v>26787</v>
      </c>
      <c r="B1489" s="103" t="str">
        <f>IF('Jeunes Plants'!L1060&lt;&gt;"",'Jeunes Plants'!L1060,"")</f>
        <v>S3B</v>
      </c>
      <c r="C1489" s="107" t="str">
        <f>IF('Jeunes Plants'!B1060&lt;&gt;"",'Jeunes Plants'!B1060,"")</f>
        <v>HELICHRYSUM ITALICUM</v>
      </c>
      <c r="D1489" s="107" t="str">
        <f>IF('Jeunes Plants'!C1060&lt;&gt;"",'Jeunes Plants'!C1060,"")</f>
        <v>Dinero</v>
      </c>
      <c r="E1489" s="103">
        <f>IF('Jeunes Plants'!H1060&lt;&gt;"",'Jeunes Plants'!H1060,"")</f>
        <v>5</v>
      </c>
      <c r="F1489" s="103" t="str">
        <f>IF('Jeunes Plants'!E1060&lt;&gt;"",'Jeunes Plants'!E1060,"")</f>
        <v>B</v>
      </c>
      <c r="G1489" s="103" t="str">
        <f>IF('Jeunes Plants'!N1060&lt;&gt;"",'Jeunes Plants'!N1060,"")</f>
        <v>M3</v>
      </c>
      <c r="H1489" s="103" t="str">
        <f>IF('Jeunes Plants'!I1060&lt;&gt;"",'Jeunes Plants'!I1060,"")</f>
        <v>A</v>
      </c>
      <c r="I1489" s="103" t="str">
        <f>IF('Jeunes Plants'!J1060&lt;&gt;"",'Jeunes Plants'!J1060,"")</f>
        <v/>
      </c>
      <c r="J1489" s="103">
        <f>IF($J$9=36,'Jeunes Plants'!U1060,IF($J$9=37,'Jeunes Plants'!V1060,IF($J$9=38,'Jeunes Plants'!W1060,IF($J$9=39,'Jeunes Plants'!X1060,IF($J$9=40,'Jeunes Plants'!Y1060,IF($J$9=41,'Jeunes Plants'!Z1060,IF($J$9=42,'Jeunes Plants'!AA1060,IF($J$9=43,'Jeunes Plants'!AB1060,IF($J$9=44,'Jeunes Plants'!AC1060,IF($J$9=45,'Jeunes Plants'!AD1060,IF($J$9=46,'Jeunes Plants'!AE1060,IF($J$9=47,'Jeunes Plants'!AF1060,IF($J$9=48,'Jeunes Plants'!AG1060,IF($J$9=49,'Jeunes Plants'!AH1060,IF($J$9=50,'Jeunes Plants'!AI1060,IF($J$9=51,'Jeunes Plants'!AJ1060,IF($J$9=52,'Jeunes Plants'!AK1060,IF($J$9=1,'Jeunes Plants'!AL1060,IF($J$9=2,'Jeunes Plants'!AM1060,IF($J$9=3,'Jeunes Plants'!AN1060,IF($J$9=4,'Jeunes Plants'!AO1060,IF($J$9=5,'Jeunes Plants'!AP1060,IF($J$9=6,'Jeunes Plants'!AQ1060,IF($J$9=7,'Jeunes Plants'!AR1060,IF($J$9=8,'Jeunes Plants'!AS1060,IF($J$9=9,'Jeunes Plants'!AT1060,IF($J$9=10,'Jeunes Plants'!AU1060,IF($J$9=11,'Jeunes Plants'!AV1060,IF($J$9=12,'Jeunes Plants'!AW1060,IF($J$9=13,'Jeunes Plants'!AX1060,IF($J$9=14,'Jeunes Plants'!AY1060,IF($J$9=15,'Jeunes Plants'!AZ1060,IF($J$9=16,'Jeunes Plants'!BA1060,IF($J$9=17,'Jeunes Plants'!BB1060,IF($J$9=18,'Jeunes Plants'!BC1060,IF($J$9=19,'Jeunes Plants'!BD1060,IF($J$9=20,'Jeunes Plants'!BE1060,IF($J$9=21,'Jeunes Plants'!BF1060,IF($J$9=22,'Jeunes Plants'!BG1060,IF($J$9=23,'Jeunes Plants'!BH1060,IF($J$9=24,'Jeunes Plants'!BI1060,IF($J$9=25,'Jeunes Plants'!BJ1060,IF($J$9=26,'Jeunes Plants'!BK1060,IF($J$9=27,'Jeunes Plants'!BL1060,IF($J$9=28,'Jeunes Plants'!BM1060,IF($J$9=29,'Jeunes Plants'!BN1060,IF($J$9=30,'Jeunes Plants'!BO1060,IF($J$9=31,'Jeunes Plants'!BP1060,IF($J$9=32,'Jeunes Plants'!BQ1060,IF($J$9=33,'Jeunes Plants'!BR1060,IF($J$9=34,'Jeunes Plants'!BS1060,IF($J$9=35,'Jeunes Plants'!B12963,))))))))))))))))))))))))))))))))))))))))))))))))))))</f>
        <v>0</v>
      </c>
      <c r="K1489" s="103" t="str">
        <f>IF('Jeunes Plants'!R1060=0,"","Erreur")</f>
        <v/>
      </c>
    </row>
    <row r="1490" spans="1:11" x14ac:dyDescent="0.25">
      <c r="A1490" s="103">
        <f>IF('Jeunes Plants'!A1061&lt;&gt;"",'Jeunes Plants'!A1061,"")</f>
        <v>2373</v>
      </c>
      <c r="B1490" s="103" t="str">
        <f>IF('Jeunes Plants'!L1061&lt;&gt;"",'Jeunes Plants'!L1061,"")</f>
        <v>S3B</v>
      </c>
      <c r="C1490" s="107" t="str">
        <f>IF('Jeunes Plants'!B1061&lt;&gt;"",'Jeunes Plants'!B1061,"")</f>
        <v>HELICHRYSUM ITALICUM</v>
      </c>
      <c r="D1490" s="107" t="str">
        <f>IF('Jeunes Plants'!C1061&lt;&gt;"",'Jeunes Plants'!C1061,"")</f>
        <v>Iricles</v>
      </c>
      <c r="E1490" s="103">
        <f>IF('Jeunes Plants'!H1061&lt;&gt;"",'Jeunes Plants'!H1061,"")</f>
        <v>5</v>
      </c>
      <c r="F1490" s="103" t="str">
        <f>IF('Jeunes Plants'!E1061&lt;&gt;"",'Jeunes Plants'!E1061,"")</f>
        <v>B</v>
      </c>
      <c r="G1490" s="103" t="str">
        <f>IF('Jeunes Plants'!N1061&lt;&gt;"",'Jeunes Plants'!N1061,"")</f>
        <v>M3</v>
      </c>
      <c r="H1490" s="103" t="str">
        <f>IF('Jeunes Plants'!I1061&lt;&gt;"",'Jeunes Plants'!I1061,"")</f>
        <v>A</v>
      </c>
      <c r="I1490" s="103" t="str">
        <f>IF('Jeunes Plants'!J1061&lt;&gt;"",'Jeunes Plants'!J1061,"")</f>
        <v/>
      </c>
      <c r="J1490" s="103">
        <f>IF($J$9=36,'Jeunes Plants'!U1061,IF($J$9=37,'Jeunes Plants'!V1061,IF($J$9=38,'Jeunes Plants'!W1061,IF($J$9=39,'Jeunes Plants'!X1061,IF($J$9=40,'Jeunes Plants'!Y1061,IF($J$9=41,'Jeunes Plants'!Z1061,IF($J$9=42,'Jeunes Plants'!AA1061,IF($J$9=43,'Jeunes Plants'!AB1061,IF($J$9=44,'Jeunes Plants'!AC1061,IF($J$9=45,'Jeunes Plants'!AD1061,IF($J$9=46,'Jeunes Plants'!AE1061,IF($J$9=47,'Jeunes Plants'!AF1061,IF($J$9=48,'Jeunes Plants'!AG1061,IF($J$9=49,'Jeunes Plants'!AH1061,IF($J$9=50,'Jeunes Plants'!AI1061,IF($J$9=51,'Jeunes Plants'!AJ1061,IF($J$9=52,'Jeunes Plants'!AK1061,IF($J$9=1,'Jeunes Plants'!AL1061,IF($J$9=2,'Jeunes Plants'!AM1061,IF($J$9=3,'Jeunes Plants'!AN1061,IF($J$9=4,'Jeunes Plants'!AO1061,IF($J$9=5,'Jeunes Plants'!AP1061,IF($J$9=6,'Jeunes Plants'!AQ1061,IF($J$9=7,'Jeunes Plants'!AR1061,IF($J$9=8,'Jeunes Plants'!AS1061,IF($J$9=9,'Jeunes Plants'!AT1061,IF($J$9=10,'Jeunes Plants'!AU1061,IF($J$9=11,'Jeunes Plants'!AV1061,IF($J$9=12,'Jeunes Plants'!AW1061,IF($J$9=13,'Jeunes Plants'!AX1061,IF($J$9=14,'Jeunes Plants'!AY1061,IF($J$9=15,'Jeunes Plants'!AZ1061,IF($J$9=16,'Jeunes Plants'!BA1061,IF($J$9=17,'Jeunes Plants'!BB1061,IF($J$9=18,'Jeunes Plants'!BC1061,IF($J$9=19,'Jeunes Plants'!BD1061,IF($J$9=20,'Jeunes Plants'!BE1061,IF($J$9=21,'Jeunes Plants'!BF1061,IF($J$9=22,'Jeunes Plants'!BG1061,IF($J$9=23,'Jeunes Plants'!BH1061,IF($J$9=24,'Jeunes Plants'!BI1061,IF($J$9=25,'Jeunes Plants'!BJ1061,IF($J$9=26,'Jeunes Plants'!BK1061,IF($J$9=27,'Jeunes Plants'!BL1061,IF($J$9=28,'Jeunes Plants'!BM1061,IF($J$9=29,'Jeunes Plants'!BN1061,IF($J$9=30,'Jeunes Plants'!BO1061,IF($J$9=31,'Jeunes Plants'!BP1061,IF($J$9=32,'Jeunes Plants'!BQ1061,IF($J$9=33,'Jeunes Plants'!BR1061,IF($J$9=34,'Jeunes Plants'!BS1061,IF($J$9=35,'Jeunes Plants'!B12964,))))))))))))))))))))))))))))))))))))))))))))))))))))</f>
        <v>0</v>
      </c>
      <c r="K1490" s="103" t="str">
        <f>IF('Jeunes Plants'!R1061=0,"","Erreur")</f>
        <v/>
      </c>
    </row>
    <row r="1491" spans="1:11" x14ac:dyDescent="0.25">
      <c r="A1491" s="103">
        <f>IF('Jeunes Plants'!A1062&lt;&gt;"",'Jeunes Plants'!A1062,"")</f>
        <v>26785</v>
      </c>
      <c r="B1491" s="103" t="str">
        <f>IF('Jeunes Plants'!L1062&lt;&gt;"",'Jeunes Plants'!L1062,"")</f>
        <v>S3B</v>
      </c>
      <c r="C1491" s="107" t="str">
        <f>IF('Jeunes Plants'!B1062&lt;&gt;"",'Jeunes Plants'!B1062,"")</f>
        <v>HELICHRYSUM ITALICUM</v>
      </c>
      <c r="D1491" s="107" t="str">
        <f>IF('Jeunes Plants'!C1062&lt;&gt;"",'Jeunes Plants'!C1062,"")</f>
        <v>Maquis</v>
      </c>
      <c r="E1491" s="103">
        <f>IF('Jeunes Plants'!H1062&lt;&gt;"",'Jeunes Plants'!H1062,"")</f>
        <v>5</v>
      </c>
      <c r="F1491" s="103" t="str">
        <f>IF('Jeunes Plants'!E1062&lt;&gt;"",'Jeunes Plants'!E1062,"")</f>
        <v>B</v>
      </c>
      <c r="G1491" s="103" t="str">
        <f>IF('Jeunes Plants'!N1062&lt;&gt;"",'Jeunes Plants'!N1062,"")</f>
        <v>M3</v>
      </c>
      <c r="H1491" s="103" t="str">
        <f>IF('Jeunes Plants'!I1062&lt;&gt;"",'Jeunes Plants'!I1062,"")</f>
        <v>A</v>
      </c>
      <c r="I1491" s="103" t="str">
        <f>IF('Jeunes Plants'!J1062&lt;&gt;"",'Jeunes Plants'!J1062,"")</f>
        <v/>
      </c>
      <c r="J1491" s="103">
        <f>IF($J$9=36,'Jeunes Plants'!U1062,IF($J$9=37,'Jeunes Plants'!V1062,IF($J$9=38,'Jeunes Plants'!W1062,IF($J$9=39,'Jeunes Plants'!X1062,IF($J$9=40,'Jeunes Plants'!Y1062,IF($J$9=41,'Jeunes Plants'!Z1062,IF($J$9=42,'Jeunes Plants'!AA1062,IF($J$9=43,'Jeunes Plants'!AB1062,IF($J$9=44,'Jeunes Plants'!AC1062,IF($J$9=45,'Jeunes Plants'!AD1062,IF($J$9=46,'Jeunes Plants'!AE1062,IF($J$9=47,'Jeunes Plants'!AF1062,IF($J$9=48,'Jeunes Plants'!AG1062,IF($J$9=49,'Jeunes Plants'!AH1062,IF($J$9=50,'Jeunes Plants'!AI1062,IF($J$9=51,'Jeunes Plants'!AJ1062,IF($J$9=52,'Jeunes Plants'!AK1062,IF($J$9=1,'Jeunes Plants'!AL1062,IF($J$9=2,'Jeunes Plants'!AM1062,IF($J$9=3,'Jeunes Plants'!AN1062,IF($J$9=4,'Jeunes Plants'!AO1062,IF($J$9=5,'Jeunes Plants'!AP1062,IF($J$9=6,'Jeunes Plants'!AQ1062,IF($J$9=7,'Jeunes Plants'!AR1062,IF($J$9=8,'Jeunes Plants'!AS1062,IF($J$9=9,'Jeunes Plants'!AT1062,IF($J$9=10,'Jeunes Plants'!AU1062,IF($J$9=11,'Jeunes Plants'!AV1062,IF($J$9=12,'Jeunes Plants'!AW1062,IF($J$9=13,'Jeunes Plants'!AX1062,IF($J$9=14,'Jeunes Plants'!AY1062,IF($J$9=15,'Jeunes Plants'!AZ1062,IF($J$9=16,'Jeunes Plants'!BA1062,IF($J$9=17,'Jeunes Plants'!BB1062,IF($J$9=18,'Jeunes Plants'!BC1062,IF($J$9=19,'Jeunes Plants'!BD1062,IF($J$9=20,'Jeunes Plants'!BE1062,IF($J$9=21,'Jeunes Plants'!BF1062,IF($J$9=22,'Jeunes Plants'!BG1062,IF($J$9=23,'Jeunes Plants'!BH1062,IF($J$9=24,'Jeunes Plants'!BI1062,IF($J$9=25,'Jeunes Plants'!BJ1062,IF($J$9=26,'Jeunes Plants'!BK1062,IF($J$9=27,'Jeunes Plants'!BL1062,IF($J$9=28,'Jeunes Plants'!BM1062,IF($J$9=29,'Jeunes Plants'!BN1062,IF($J$9=30,'Jeunes Plants'!BO1062,IF($J$9=31,'Jeunes Plants'!BP1062,IF($J$9=32,'Jeunes Plants'!BQ1062,IF($J$9=33,'Jeunes Plants'!BR1062,IF($J$9=34,'Jeunes Plants'!BS1062,IF($J$9=35,'Jeunes Plants'!B12965,))))))))))))))))))))))))))))))))))))))))))))))))))))</f>
        <v>0</v>
      </c>
      <c r="K1491" s="103" t="str">
        <f>IF('Jeunes Plants'!R1062=0,"","Erreur")</f>
        <v/>
      </c>
    </row>
    <row r="1492" spans="1:11" x14ac:dyDescent="0.25">
      <c r="A1492" s="450"/>
      <c r="B1492" s="450"/>
      <c r="C1492" s="451" t="s">
        <v>1914</v>
      </c>
      <c r="D1492" s="451"/>
      <c r="E1492" s="450"/>
      <c r="F1492" s="450"/>
      <c r="G1492" s="450"/>
      <c r="H1492" s="450"/>
      <c r="I1492" s="450"/>
      <c r="J1492" s="450">
        <f>SUBTOTAL(9,J1489:J1491)</f>
        <v>0</v>
      </c>
      <c r="K1492" s="450"/>
    </row>
    <row r="1493" spans="1:11" x14ac:dyDescent="0.25">
      <c r="A1493" s="103">
        <f>IF('Jeunes Plants'!A1063&lt;&gt;"",'Jeunes Plants'!A1063,"")</f>
        <v>2230</v>
      </c>
      <c r="B1493" s="103" t="str">
        <f>IF('Jeunes Plants'!L1063&lt;&gt;"",'Jeunes Plants'!L1063,"")</f>
        <v>S2</v>
      </c>
      <c r="C1493" s="107" t="str">
        <f>IF('Jeunes Plants'!B1063&lt;&gt;"",'Jeunes Plants'!B1063,"")</f>
        <v>LAVANDE</v>
      </c>
      <c r="D1493" s="107" t="str">
        <f>IF('Jeunes Plants'!C1063&lt;&gt;"",'Jeunes Plants'!C1063,"")</f>
        <v>Grosso</v>
      </c>
      <c r="E1493" s="103">
        <f>IF('Jeunes Plants'!H1063&lt;&gt;"",'Jeunes Plants'!H1063,"")</f>
        <v>5</v>
      </c>
      <c r="F1493" s="103" t="str">
        <f>IF('Jeunes Plants'!E1063&lt;&gt;"",'Jeunes Plants'!E1063,"")</f>
        <v>B</v>
      </c>
      <c r="G1493" s="103" t="str">
        <f>IF('Jeunes Plants'!N1063&lt;&gt;"",'Jeunes Plants'!N1063,"")</f>
        <v>M3</v>
      </c>
      <c r="H1493" s="103" t="str">
        <f>IF('Jeunes Plants'!I1063&lt;&gt;"",'Jeunes Plants'!I1063,"")</f>
        <v>A</v>
      </c>
      <c r="I1493" s="103" t="str">
        <f>IF('Jeunes Plants'!J1063&lt;&gt;"",'Jeunes Plants'!J1063,"")</f>
        <v/>
      </c>
      <c r="J1493" s="103">
        <f>IF($J$9=36,'Jeunes Plants'!U1063,IF($J$9=37,'Jeunes Plants'!V1063,IF($J$9=38,'Jeunes Plants'!W1063,IF($J$9=39,'Jeunes Plants'!X1063,IF($J$9=40,'Jeunes Plants'!Y1063,IF($J$9=41,'Jeunes Plants'!Z1063,IF($J$9=42,'Jeunes Plants'!AA1063,IF($J$9=43,'Jeunes Plants'!AB1063,IF($J$9=44,'Jeunes Plants'!AC1063,IF($J$9=45,'Jeunes Plants'!AD1063,IF($J$9=46,'Jeunes Plants'!AE1063,IF($J$9=47,'Jeunes Plants'!AF1063,IF($J$9=48,'Jeunes Plants'!AG1063,IF($J$9=49,'Jeunes Plants'!AH1063,IF($J$9=50,'Jeunes Plants'!AI1063,IF($J$9=51,'Jeunes Plants'!AJ1063,IF($J$9=52,'Jeunes Plants'!AK1063,IF($J$9=1,'Jeunes Plants'!AL1063,IF($J$9=2,'Jeunes Plants'!AM1063,IF($J$9=3,'Jeunes Plants'!AN1063,IF($J$9=4,'Jeunes Plants'!AO1063,IF($J$9=5,'Jeunes Plants'!AP1063,IF($J$9=6,'Jeunes Plants'!AQ1063,IF($J$9=7,'Jeunes Plants'!AR1063,IF($J$9=8,'Jeunes Plants'!AS1063,IF($J$9=9,'Jeunes Plants'!AT1063,IF($J$9=10,'Jeunes Plants'!AU1063,IF($J$9=11,'Jeunes Plants'!AV1063,IF($J$9=12,'Jeunes Plants'!AW1063,IF($J$9=13,'Jeunes Plants'!AX1063,IF($J$9=14,'Jeunes Plants'!AY1063,IF($J$9=15,'Jeunes Plants'!AZ1063,IF($J$9=16,'Jeunes Plants'!BA1063,IF($J$9=17,'Jeunes Plants'!BB1063,IF($J$9=18,'Jeunes Plants'!BC1063,IF($J$9=19,'Jeunes Plants'!BD1063,IF($J$9=20,'Jeunes Plants'!BE1063,IF($J$9=21,'Jeunes Plants'!BF1063,IF($J$9=22,'Jeunes Plants'!BG1063,IF($J$9=23,'Jeunes Plants'!BH1063,IF($J$9=24,'Jeunes Plants'!BI1063,IF($J$9=25,'Jeunes Plants'!BJ1063,IF($J$9=26,'Jeunes Plants'!BK1063,IF($J$9=27,'Jeunes Plants'!BL1063,IF($J$9=28,'Jeunes Plants'!BM1063,IF($J$9=29,'Jeunes Plants'!BN1063,IF($J$9=30,'Jeunes Plants'!BO1063,IF($J$9=31,'Jeunes Plants'!BP1063,IF($J$9=32,'Jeunes Plants'!BQ1063,IF($J$9=33,'Jeunes Plants'!BR1063,IF($J$9=34,'Jeunes Plants'!BS1063,IF($J$9=35,'Jeunes Plants'!B12966,))))))))))))))))))))))))))))))))))))))))))))))))))))</f>
        <v>0</v>
      </c>
      <c r="K1493" s="103" t="str">
        <f>IF('Jeunes Plants'!R1063=0,"","Erreur")</f>
        <v/>
      </c>
    </row>
    <row r="1494" spans="1:11" x14ac:dyDescent="0.25">
      <c r="A1494" s="450"/>
      <c r="B1494" s="450"/>
      <c r="C1494" s="451" t="s">
        <v>2080</v>
      </c>
      <c r="D1494" s="451"/>
      <c r="E1494" s="450"/>
      <c r="F1494" s="450"/>
      <c r="G1494" s="450"/>
      <c r="H1494" s="450"/>
      <c r="I1494" s="450"/>
      <c r="J1494" s="450">
        <f>SUBTOTAL(9,J1493:J1493)</f>
        <v>0</v>
      </c>
      <c r="K1494" s="450"/>
    </row>
    <row r="1495" spans="1:11" x14ac:dyDescent="0.25">
      <c r="A1495" s="103">
        <f>IF('Jeunes Plants'!A1064&lt;&gt;"",'Jeunes Plants'!A1064,"")</f>
        <v>15546</v>
      </c>
      <c r="B1495" s="103" t="str">
        <f>IF('Jeunes Plants'!L1064&lt;&gt;"",'Jeunes Plants'!L1064,"")</f>
        <v>S1</v>
      </c>
      <c r="C1495" s="107" t="str">
        <f>IF('Jeunes Plants'!B1064&lt;&gt;"",'Jeunes Plants'!B1064,"")</f>
        <v>LIPPIA DULCIS</v>
      </c>
      <c r="D1495" s="107" t="str">
        <f>IF('Jeunes Plants'!C1064&lt;&gt;"",'Jeunes Plants'!C1064,"")</f>
        <v>.</v>
      </c>
      <c r="E1495" s="103">
        <f>IF('Jeunes Plants'!H1064&lt;&gt;"",'Jeunes Plants'!H1064,"")</f>
        <v>6</v>
      </c>
      <c r="F1495" s="103" t="str">
        <f>IF('Jeunes Plants'!E1064&lt;&gt;"",'Jeunes Plants'!E1064,"")</f>
        <v>B</v>
      </c>
      <c r="G1495" s="103" t="str">
        <f>IF('Jeunes Plants'!N1064&lt;&gt;"",'Jeunes Plants'!N1064,"")</f>
        <v>M3</v>
      </c>
      <c r="H1495" s="103" t="str">
        <f>IF('Jeunes Plants'!I1064&lt;&gt;"",'Jeunes Plants'!I1064,"")</f>
        <v>A</v>
      </c>
      <c r="I1495" s="103" t="str">
        <f>IF('Jeunes Plants'!J1064&lt;&gt;"",'Jeunes Plants'!J1064,"")</f>
        <v/>
      </c>
      <c r="J1495" s="103">
        <f>IF($J$9=36,'Jeunes Plants'!U1064,IF($J$9=37,'Jeunes Plants'!V1064,IF($J$9=38,'Jeunes Plants'!W1064,IF($J$9=39,'Jeunes Plants'!X1064,IF($J$9=40,'Jeunes Plants'!Y1064,IF($J$9=41,'Jeunes Plants'!Z1064,IF($J$9=42,'Jeunes Plants'!AA1064,IF($J$9=43,'Jeunes Plants'!AB1064,IF($J$9=44,'Jeunes Plants'!AC1064,IF($J$9=45,'Jeunes Plants'!AD1064,IF($J$9=46,'Jeunes Plants'!AE1064,IF($J$9=47,'Jeunes Plants'!AF1064,IF($J$9=48,'Jeunes Plants'!AG1064,IF($J$9=49,'Jeunes Plants'!AH1064,IF($J$9=50,'Jeunes Plants'!AI1064,IF($J$9=51,'Jeunes Plants'!AJ1064,IF($J$9=52,'Jeunes Plants'!AK1064,IF($J$9=1,'Jeunes Plants'!AL1064,IF($J$9=2,'Jeunes Plants'!AM1064,IF($J$9=3,'Jeunes Plants'!AN1064,IF($J$9=4,'Jeunes Plants'!AO1064,IF($J$9=5,'Jeunes Plants'!AP1064,IF($J$9=6,'Jeunes Plants'!AQ1064,IF($J$9=7,'Jeunes Plants'!AR1064,IF($J$9=8,'Jeunes Plants'!AS1064,IF($J$9=9,'Jeunes Plants'!AT1064,IF($J$9=10,'Jeunes Plants'!AU1064,IF($J$9=11,'Jeunes Plants'!AV1064,IF($J$9=12,'Jeunes Plants'!AW1064,IF($J$9=13,'Jeunes Plants'!AX1064,IF($J$9=14,'Jeunes Plants'!AY1064,IF($J$9=15,'Jeunes Plants'!AZ1064,IF($J$9=16,'Jeunes Plants'!BA1064,IF($J$9=17,'Jeunes Plants'!BB1064,IF($J$9=18,'Jeunes Plants'!BC1064,IF($J$9=19,'Jeunes Plants'!BD1064,IF($J$9=20,'Jeunes Plants'!BE1064,IF($J$9=21,'Jeunes Plants'!BF1064,IF($J$9=22,'Jeunes Plants'!BG1064,IF($J$9=23,'Jeunes Plants'!BH1064,IF($J$9=24,'Jeunes Plants'!BI1064,IF($J$9=25,'Jeunes Plants'!BJ1064,IF($J$9=26,'Jeunes Plants'!BK1064,IF($J$9=27,'Jeunes Plants'!BL1064,IF($J$9=28,'Jeunes Plants'!BM1064,IF($J$9=29,'Jeunes Plants'!BN1064,IF($J$9=30,'Jeunes Plants'!BO1064,IF($J$9=31,'Jeunes Plants'!BP1064,IF($J$9=32,'Jeunes Plants'!BQ1064,IF($J$9=33,'Jeunes Plants'!BR1064,IF($J$9=34,'Jeunes Plants'!BS1064,IF($J$9=35,'Jeunes Plants'!B12967,))))))))))))))))))))))))))))))))))))))))))))))))))))</f>
        <v>0</v>
      </c>
      <c r="K1495" s="103" t="str">
        <f>IF('Jeunes Plants'!R1064=0,"","Erreur")</f>
        <v/>
      </c>
    </row>
    <row r="1496" spans="1:11" x14ac:dyDescent="0.25">
      <c r="A1496" s="450"/>
      <c r="B1496" s="450"/>
      <c r="C1496" s="451" t="s">
        <v>2081</v>
      </c>
      <c r="D1496" s="451"/>
      <c r="E1496" s="450"/>
      <c r="F1496" s="450"/>
      <c r="G1496" s="450"/>
      <c r="H1496" s="450"/>
      <c r="I1496" s="450"/>
      <c r="J1496" s="450">
        <f>SUBTOTAL(9,J1495:J1495)</f>
        <v>0</v>
      </c>
      <c r="K1496" s="450"/>
    </row>
    <row r="1497" spans="1:11" x14ac:dyDescent="0.25">
      <c r="A1497" s="103">
        <f>IF('Jeunes Plants'!A1065&lt;&gt;"",'Jeunes Plants'!A1065,"")</f>
        <v>25218</v>
      </c>
      <c r="B1497" s="103" t="str">
        <f>IF('Jeunes Plants'!L1065&lt;&gt;"",'Jeunes Plants'!L1065,"")</f>
        <v>S4</v>
      </c>
      <c r="C1497" s="107" t="str">
        <f>IF('Jeunes Plants'!B1065&lt;&gt;"",'Jeunes Plants'!B1065,"")</f>
        <v>MARJOLAINE COMMUNE</v>
      </c>
      <c r="D1497" s="107" t="str">
        <f>IF('Jeunes Plants'!C1065&lt;&gt;"",'Jeunes Plants'!C1065,"")</f>
        <v>Origanum majorana</v>
      </c>
      <c r="E1497" s="103">
        <f>IF('Jeunes Plants'!H1065&lt;&gt;"",'Jeunes Plants'!H1065,"")</f>
        <v>8</v>
      </c>
      <c r="F1497" s="103" t="str">
        <f>IF('Jeunes Plants'!E1065&lt;&gt;"",'Jeunes Plants'!E1065,"")</f>
        <v>S</v>
      </c>
      <c r="G1497" s="103" t="str">
        <f>IF('Jeunes Plants'!N1065&lt;&gt;"",'Jeunes Plants'!N1065,"")</f>
        <v>M3</v>
      </c>
      <c r="H1497" s="103" t="str">
        <f>IF('Jeunes Plants'!I1065&lt;&gt;"",'Jeunes Plants'!I1065,"")</f>
        <v>G</v>
      </c>
      <c r="I1497" s="103" t="str">
        <f>IF('Jeunes Plants'!J1065&lt;&gt;"",'Jeunes Plants'!J1065,"")</f>
        <v/>
      </c>
      <c r="J1497" s="103">
        <f>IF($J$9=36,'Jeunes Plants'!U1065,IF($J$9=37,'Jeunes Plants'!V1065,IF($J$9=38,'Jeunes Plants'!W1065,IF($J$9=39,'Jeunes Plants'!X1065,IF($J$9=40,'Jeunes Plants'!Y1065,IF($J$9=41,'Jeunes Plants'!Z1065,IF($J$9=42,'Jeunes Plants'!AA1065,IF($J$9=43,'Jeunes Plants'!AB1065,IF($J$9=44,'Jeunes Plants'!AC1065,IF($J$9=45,'Jeunes Plants'!AD1065,IF($J$9=46,'Jeunes Plants'!AE1065,IF($J$9=47,'Jeunes Plants'!AF1065,IF($J$9=48,'Jeunes Plants'!AG1065,IF($J$9=49,'Jeunes Plants'!AH1065,IF($J$9=50,'Jeunes Plants'!AI1065,IF($J$9=51,'Jeunes Plants'!AJ1065,IF($J$9=52,'Jeunes Plants'!AK1065,IF($J$9=1,'Jeunes Plants'!AL1065,IF($J$9=2,'Jeunes Plants'!AM1065,IF($J$9=3,'Jeunes Plants'!AN1065,IF($J$9=4,'Jeunes Plants'!AO1065,IF($J$9=5,'Jeunes Plants'!AP1065,IF($J$9=6,'Jeunes Plants'!AQ1065,IF($J$9=7,'Jeunes Plants'!AR1065,IF($J$9=8,'Jeunes Plants'!AS1065,IF($J$9=9,'Jeunes Plants'!AT1065,IF($J$9=10,'Jeunes Plants'!AU1065,IF($J$9=11,'Jeunes Plants'!AV1065,IF($J$9=12,'Jeunes Plants'!AW1065,IF($J$9=13,'Jeunes Plants'!AX1065,IF($J$9=14,'Jeunes Plants'!AY1065,IF($J$9=15,'Jeunes Plants'!AZ1065,IF($J$9=16,'Jeunes Plants'!BA1065,IF($J$9=17,'Jeunes Plants'!BB1065,IF($J$9=18,'Jeunes Plants'!BC1065,IF($J$9=19,'Jeunes Plants'!BD1065,IF($J$9=20,'Jeunes Plants'!BE1065,IF($J$9=21,'Jeunes Plants'!BF1065,IF($J$9=22,'Jeunes Plants'!BG1065,IF($J$9=23,'Jeunes Plants'!BH1065,IF($J$9=24,'Jeunes Plants'!BI1065,IF($J$9=25,'Jeunes Plants'!BJ1065,IF($J$9=26,'Jeunes Plants'!BK1065,IF($J$9=27,'Jeunes Plants'!BL1065,IF($J$9=28,'Jeunes Plants'!BM1065,IF($J$9=29,'Jeunes Plants'!BN1065,IF($J$9=30,'Jeunes Plants'!BO1065,IF($J$9=31,'Jeunes Plants'!BP1065,IF($J$9=32,'Jeunes Plants'!BQ1065,IF($J$9=33,'Jeunes Plants'!BR1065,IF($J$9=34,'Jeunes Plants'!BS1065,IF($J$9=35,'Jeunes Plants'!B12968,))))))))))))))))))))))))))))))))))))))))))))))))))))</f>
        <v>0</v>
      </c>
      <c r="K1497" s="103" t="str">
        <f>IF('Jeunes Plants'!R1065=0,"","Erreur")</f>
        <v/>
      </c>
    </row>
    <row r="1498" spans="1:11" x14ac:dyDescent="0.25">
      <c r="A1498" s="450"/>
      <c r="B1498" s="450"/>
      <c r="C1498" s="451" t="s">
        <v>2082</v>
      </c>
      <c r="D1498" s="451"/>
      <c r="E1498" s="450"/>
      <c r="F1498" s="450"/>
      <c r="G1498" s="450"/>
      <c r="H1498" s="450"/>
      <c r="I1498" s="450"/>
      <c r="J1498" s="450">
        <f>SUBTOTAL(9,J1497:J1497)</f>
        <v>0</v>
      </c>
      <c r="K1498" s="450"/>
    </row>
    <row r="1499" spans="1:11" x14ac:dyDescent="0.25">
      <c r="A1499" s="103">
        <f>IF('Jeunes Plants'!A1066&lt;&gt;"",'Jeunes Plants'!A1066,"")</f>
        <v>12841</v>
      </c>
      <c r="B1499" s="103" t="str">
        <f>IF('Jeunes Plants'!L1066&lt;&gt;"",'Jeunes Plants'!L1066,"")</f>
        <v>S4</v>
      </c>
      <c r="C1499" s="107" t="str">
        <f>IF('Jeunes Plants'!B1066&lt;&gt;"",'Jeunes Plants'!B1066,"")</f>
        <v>MELISSE</v>
      </c>
      <c r="D1499" s="107" t="str">
        <f>IF('Jeunes Plants'!C1066&lt;&gt;"",'Jeunes Plants'!C1066,"")</f>
        <v>Officinale</v>
      </c>
      <c r="E1499" s="103">
        <f>IF('Jeunes Plants'!H1066&lt;&gt;"",'Jeunes Plants'!H1066,"")</f>
        <v>8</v>
      </c>
      <c r="F1499" s="103" t="str">
        <f>IF('Jeunes Plants'!E1066&lt;&gt;"",'Jeunes Plants'!E1066,"")</f>
        <v>S</v>
      </c>
      <c r="G1499" s="103" t="str">
        <f>IF('Jeunes Plants'!N1066&lt;&gt;"",'Jeunes Plants'!N1066,"")</f>
        <v>M3</v>
      </c>
      <c r="H1499" s="103" t="str">
        <f>IF('Jeunes Plants'!I1066&lt;&gt;"",'Jeunes Plants'!I1066,"")</f>
        <v>C</v>
      </c>
      <c r="I1499" s="103" t="str">
        <f>IF('Jeunes Plants'!J1066&lt;&gt;"",'Jeunes Plants'!J1066,"")</f>
        <v/>
      </c>
      <c r="J1499" s="103">
        <f>IF($J$9=36,'Jeunes Plants'!U1066,IF($J$9=37,'Jeunes Plants'!V1066,IF($J$9=38,'Jeunes Plants'!W1066,IF($J$9=39,'Jeunes Plants'!X1066,IF($J$9=40,'Jeunes Plants'!Y1066,IF($J$9=41,'Jeunes Plants'!Z1066,IF($J$9=42,'Jeunes Plants'!AA1066,IF($J$9=43,'Jeunes Plants'!AB1066,IF($J$9=44,'Jeunes Plants'!AC1066,IF($J$9=45,'Jeunes Plants'!AD1066,IF($J$9=46,'Jeunes Plants'!AE1066,IF($J$9=47,'Jeunes Plants'!AF1066,IF($J$9=48,'Jeunes Plants'!AG1066,IF($J$9=49,'Jeunes Plants'!AH1066,IF($J$9=50,'Jeunes Plants'!AI1066,IF($J$9=51,'Jeunes Plants'!AJ1066,IF($J$9=52,'Jeunes Plants'!AK1066,IF($J$9=1,'Jeunes Plants'!AL1066,IF($J$9=2,'Jeunes Plants'!AM1066,IF($J$9=3,'Jeunes Plants'!AN1066,IF($J$9=4,'Jeunes Plants'!AO1066,IF($J$9=5,'Jeunes Plants'!AP1066,IF($J$9=6,'Jeunes Plants'!AQ1066,IF($J$9=7,'Jeunes Plants'!AR1066,IF($J$9=8,'Jeunes Plants'!AS1066,IF($J$9=9,'Jeunes Plants'!AT1066,IF($J$9=10,'Jeunes Plants'!AU1066,IF($J$9=11,'Jeunes Plants'!AV1066,IF($J$9=12,'Jeunes Plants'!AW1066,IF($J$9=13,'Jeunes Plants'!AX1066,IF($J$9=14,'Jeunes Plants'!AY1066,IF($J$9=15,'Jeunes Plants'!AZ1066,IF($J$9=16,'Jeunes Plants'!BA1066,IF($J$9=17,'Jeunes Plants'!BB1066,IF($J$9=18,'Jeunes Plants'!BC1066,IF($J$9=19,'Jeunes Plants'!BD1066,IF($J$9=20,'Jeunes Plants'!BE1066,IF($J$9=21,'Jeunes Plants'!BF1066,IF($J$9=22,'Jeunes Plants'!BG1066,IF($J$9=23,'Jeunes Plants'!BH1066,IF($J$9=24,'Jeunes Plants'!BI1066,IF($J$9=25,'Jeunes Plants'!BJ1066,IF($J$9=26,'Jeunes Plants'!BK1066,IF($J$9=27,'Jeunes Plants'!BL1066,IF($J$9=28,'Jeunes Plants'!BM1066,IF($J$9=29,'Jeunes Plants'!BN1066,IF($J$9=30,'Jeunes Plants'!BO1066,IF($J$9=31,'Jeunes Plants'!BP1066,IF($J$9=32,'Jeunes Plants'!BQ1066,IF($J$9=33,'Jeunes Plants'!BR1066,IF($J$9=34,'Jeunes Plants'!BS1066,IF($J$9=35,'Jeunes Plants'!B12969,))))))))))))))))))))))))))))))))))))))))))))))))))))</f>
        <v>0</v>
      </c>
      <c r="K1499" s="103" t="str">
        <f>IF('Jeunes Plants'!R1066=0,"","Erreur")</f>
        <v/>
      </c>
    </row>
    <row r="1500" spans="1:11" x14ac:dyDescent="0.25">
      <c r="A1500" s="450"/>
      <c r="B1500" s="450"/>
      <c r="C1500" s="451" t="s">
        <v>2044</v>
      </c>
      <c r="D1500" s="451"/>
      <c r="E1500" s="450"/>
      <c r="F1500" s="450"/>
      <c r="G1500" s="450"/>
      <c r="H1500" s="450"/>
      <c r="I1500" s="450"/>
      <c r="J1500" s="450">
        <f>SUBTOTAL(9,J1499:J1499)</f>
        <v>0</v>
      </c>
      <c r="K1500" s="450"/>
    </row>
    <row r="1501" spans="1:11" x14ac:dyDescent="0.25">
      <c r="A1501" s="103">
        <f>IF('Jeunes Plants'!A1067&lt;&gt;"",'Jeunes Plants'!A1067,"")</f>
        <v>13399</v>
      </c>
      <c r="B1501" s="103" t="str">
        <f>IF('Jeunes Plants'!L1067&lt;&gt;"",'Jeunes Plants'!L1067,"")</f>
        <v>S10</v>
      </c>
      <c r="C1501" s="107" t="str">
        <f>IF('Jeunes Plants'!B1067&lt;&gt;"",'Jeunes Plants'!B1067,"")</f>
        <v>MENTHE</v>
      </c>
      <c r="D1501" s="107" t="str">
        <f>IF('Jeunes Plants'!C1067&lt;&gt;"",'Jeunes Plants'!C1067,"")</f>
        <v>Ananas</v>
      </c>
      <c r="E1501" s="103">
        <f>IF('Jeunes Plants'!H1067&lt;&gt;"",'Jeunes Plants'!H1067,"")</f>
        <v>5</v>
      </c>
      <c r="F1501" s="103" t="str">
        <f>IF('Jeunes Plants'!E1067&lt;&gt;"",'Jeunes Plants'!E1067,"")</f>
        <v>B</v>
      </c>
      <c r="G1501" s="103" t="str">
        <f>IF('Jeunes Plants'!N1067&lt;&gt;"",'Jeunes Plants'!N1067,"")</f>
        <v>M3</v>
      </c>
      <c r="H1501" s="103" t="str">
        <f>IF('Jeunes Plants'!I1067&lt;&gt;"",'Jeunes Plants'!I1067,"")</f>
        <v>B</v>
      </c>
      <c r="I1501" s="103" t="str">
        <f>IF('Jeunes Plants'!J1067&lt;&gt;"",'Jeunes Plants'!J1067,"")</f>
        <v/>
      </c>
      <c r="J1501" s="103">
        <f>IF($J$9=36,'Jeunes Plants'!U1067,IF($J$9=37,'Jeunes Plants'!V1067,IF($J$9=38,'Jeunes Plants'!W1067,IF($J$9=39,'Jeunes Plants'!X1067,IF($J$9=40,'Jeunes Plants'!Y1067,IF($J$9=41,'Jeunes Plants'!Z1067,IF($J$9=42,'Jeunes Plants'!AA1067,IF($J$9=43,'Jeunes Plants'!AB1067,IF($J$9=44,'Jeunes Plants'!AC1067,IF($J$9=45,'Jeunes Plants'!AD1067,IF($J$9=46,'Jeunes Plants'!AE1067,IF($J$9=47,'Jeunes Plants'!AF1067,IF($J$9=48,'Jeunes Plants'!AG1067,IF($J$9=49,'Jeunes Plants'!AH1067,IF($J$9=50,'Jeunes Plants'!AI1067,IF($J$9=51,'Jeunes Plants'!AJ1067,IF($J$9=52,'Jeunes Plants'!AK1067,IF($J$9=1,'Jeunes Plants'!AL1067,IF($J$9=2,'Jeunes Plants'!AM1067,IF($J$9=3,'Jeunes Plants'!AN1067,IF($J$9=4,'Jeunes Plants'!AO1067,IF($J$9=5,'Jeunes Plants'!AP1067,IF($J$9=6,'Jeunes Plants'!AQ1067,IF($J$9=7,'Jeunes Plants'!AR1067,IF($J$9=8,'Jeunes Plants'!AS1067,IF($J$9=9,'Jeunes Plants'!AT1067,IF($J$9=10,'Jeunes Plants'!AU1067,IF($J$9=11,'Jeunes Plants'!AV1067,IF($J$9=12,'Jeunes Plants'!AW1067,IF($J$9=13,'Jeunes Plants'!AX1067,IF($J$9=14,'Jeunes Plants'!AY1067,IF($J$9=15,'Jeunes Plants'!AZ1067,IF($J$9=16,'Jeunes Plants'!BA1067,IF($J$9=17,'Jeunes Plants'!BB1067,IF($J$9=18,'Jeunes Plants'!BC1067,IF($J$9=19,'Jeunes Plants'!BD1067,IF($J$9=20,'Jeunes Plants'!BE1067,IF($J$9=21,'Jeunes Plants'!BF1067,IF($J$9=22,'Jeunes Plants'!BG1067,IF($J$9=23,'Jeunes Plants'!BH1067,IF($J$9=24,'Jeunes Plants'!BI1067,IF($J$9=25,'Jeunes Plants'!BJ1067,IF($J$9=26,'Jeunes Plants'!BK1067,IF($J$9=27,'Jeunes Plants'!BL1067,IF($J$9=28,'Jeunes Plants'!BM1067,IF($J$9=29,'Jeunes Plants'!BN1067,IF($J$9=30,'Jeunes Plants'!BO1067,IF($J$9=31,'Jeunes Plants'!BP1067,IF($J$9=32,'Jeunes Plants'!BQ1067,IF($J$9=33,'Jeunes Plants'!BR1067,IF($J$9=34,'Jeunes Plants'!BS1067,IF($J$9=35,'Jeunes Plants'!B12970,))))))))))))))))))))))))))))))))))))))))))))))))))))</f>
        <v>0</v>
      </c>
      <c r="K1501" s="103" t="str">
        <f>IF('Jeunes Plants'!R1067=0,"","Erreur")</f>
        <v/>
      </c>
    </row>
    <row r="1502" spans="1:11" x14ac:dyDescent="0.25">
      <c r="A1502" s="103">
        <f>IF('Jeunes Plants'!A1068&lt;&gt;"",'Jeunes Plants'!A1068,"")</f>
        <v>14363</v>
      </c>
      <c r="B1502" s="103" t="str">
        <f>IF('Jeunes Plants'!L1068&lt;&gt;"",'Jeunes Plants'!L1068,"")</f>
        <v>S10</v>
      </c>
      <c r="C1502" s="107" t="str">
        <f>IF('Jeunes Plants'!B1068&lt;&gt;"",'Jeunes Plants'!B1068,"")</f>
        <v>MENTHE</v>
      </c>
      <c r="D1502" s="107" t="str">
        <f>IF('Jeunes Plants'!C1068&lt;&gt;"",'Jeunes Plants'!C1068,"")</f>
        <v>Bergamote</v>
      </c>
      <c r="E1502" s="103">
        <f>IF('Jeunes Plants'!H1068&lt;&gt;"",'Jeunes Plants'!H1068,"")</f>
        <v>5</v>
      </c>
      <c r="F1502" s="103" t="str">
        <f>IF('Jeunes Plants'!E1068&lt;&gt;"",'Jeunes Plants'!E1068,"")</f>
        <v>B</v>
      </c>
      <c r="G1502" s="103" t="str">
        <f>IF('Jeunes Plants'!N1068&lt;&gt;"",'Jeunes Plants'!N1068,"")</f>
        <v>M3</v>
      </c>
      <c r="H1502" s="103" t="str">
        <f>IF('Jeunes Plants'!I1068&lt;&gt;"",'Jeunes Plants'!I1068,"")</f>
        <v>B</v>
      </c>
      <c r="I1502" s="103" t="str">
        <f>IF('Jeunes Plants'!J1068&lt;&gt;"",'Jeunes Plants'!J1068,"")</f>
        <v/>
      </c>
      <c r="J1502" s="103">
        <f>IF($J$9=36,'Jeunes Plants'!U1068,IF($J$9=37,'Jeunes Plants'!V1068,IF($J$9=38,'Jeunes Plants'!W1068,IF($J$9=39,'Jeunes Plants'!X1068,IF($J$9=40,'Jeunes Plants'!Y1068,IF($J$9=41,'Jeunes Plants'!Z1068,IF($J$9=42,'Jeunes Plants'!AA1068,IF($J$9=43,'Jeunes Plants'!AB1068,IF($J$9=44,'Jeunes Plants'!AC1068,IF($J$9=45,'Jeunes Plants'!AD1068,IF($J$9=46,'Jeunes Plants'!AE1068,IF($J$9=47,'Jeunes Plants'!AF1068,IF($J$9=48,'Jeunes Plants'!AG1068,IF($J$9=49,'Jeunes Plants'!AH1068,IF($J$9=50,'Jeunes Plants'!AI1068,IF($J$9=51,'Jeunes Plants'!AJ1068,IF($J$9=52,'Jeunes Plants'!AK1068,IF($J$9=1,'Jeunes Plants'!AL1068,IF($J$9=2,'Jeunes Plants'!AM1068,IF($J$9=3,'Jeunes Plants'!AN1068,IF($J$9=4,'Jeunes Plants'!AO1068,IF($J$9=5,'Jeunes Plants'!AP1068,IF($J$9=6,'Jeunes Plants'!AQ1068,IF($J$9=7,'Jeunes Plants'!AR1068,IF($J$9=8,'Jeunes Plants'!AS1068,IF($J$9=9,'Jeunes Plants'!AT1068,IF($J$9=10,'Jeunes Plants'!AU1068,IF($J$9=11,'Jeunes Plants'!AV1068,IF($J$9=12,'Jeunes Plants'!AW1068,IF($J$9=13,'Jeunes Plants'!AX1068,IF($J$9=14,'Jeunes Plants'!AY1068,IF($J$9=15,'Jeunes Plants'!AZ1068,IF($J$9=16,'Jeunes Plants'!BA1068,IF($J$9=17,'Jeunes Plants'!BB1068,IF($J$9=18,'Jeunes Plants'!BC1068,IF($J$9=19,'Jeunes Plants'!BD1068,IF($J$9=20,'Jeunes Plants'!BE1068,IF($J$9=21,'Jeunes Plants'!BF1068,IF($J$9=22,'Jeunes Plants'!BG1068,IF($J$9=23,'Jeunes Plants'!BH1068,IF($J$9=24,'Jeunes Plants'!BI1068,IF($J$9=25,'Jeunes Plants'!BJ1068,IF($J$9=26,'Jeunes Plants'!BK1068,IF($J$9=27,'Jeunes Plants'!BL1068,IF($J$9=28,'Jeunes Plants'!BM1068,IF($J$9=29,'Jeunes Plants'!BN1068,IF($J$9=30,'Jeunes Plants'!BO1068,IF($J$9=31,'Jeunes Plants'!BP1068,IF($J$9=32,'Jeunes Plants'!BQ1068,IF($J$9=33,'Jeunes Plants'!BR1068,IF($J$9=34,'Jeunes Plants'!BS1068,IF($J$9=35,'Jeunes Plants'!B12971,))))))))))))))))))))))))))))))))))))))))))))))))))))</f>
        <v>0</v>
      </c>
      <c r="K1502" s="103" t="str">
        <f>IF('Jeunes Plants'!R1068=0,"","Erreur")</f>
        <v/>
      </c>
    </row>
    <row r="1503" spans="1:11" x14ac:dyDescent="0.25">
      <c r="A1503" s="103">
        <f>IF('Jeunes Plants'!A1069&lt;&gt;"",'Jeunes Plants'!A1069,"")</f>
        <v>11128</v>
      </c>
      <c r="B1503" s="103" t="str">
        <f>IF('Jeunes Plants'!L1069&lt;&gt;"",'Jeunes Plants'!L1069,"")</f>
        <v>S10</v>
      </c>
      <c r="C1503" s="107" t="str">
        <f>IF('Jeunes Plants'!B1069&lt;&gt;"",'Jeunes Plants'!B1069,"")</f>
        <v>MENTHE</v>
      </c>
      <c r="D1503" s="107" t="str">
        <f>IF('Jeunes Plants'!C1069&lt;&gt;"",'Jeunes Plants'!C1069,"")</f>
        <v>Chocolat</v>
      </c>
      <c r="E1503" s="103">
        <f>IF('Jeunes Plants'!H1069&lt;&gt;"",'Jeunes Plants'!H1069,"")</f>
        <v>5</v>
      </c>
      <c r="F1503" s="103" t="str">
        <f>IF('Jeunes Plants'!E1069&lt;&gt;"",'Jeunes Plants'!E1069,"")</f>
        <v>B</v>
      </c>
      <c r="G1503" s="103" t="str">
        <f>IF('Jeunes Plants'!N1069&lt;&gt;"",'Jeunes Plants'!N1069,"")</f>
        <v>M3</v>
      </c>
      <c r="H1503" s="103" t="str">
        <f>IF('Jeunes Plants'!I1069&lt;&gt;"",'Jeunes Plants'!I1069,"")</f>
        <v>B</v>
      </c>
      <c r="I1503" s="103" t="str">
        <f>IF('Jeunes Plants'!J1069&lt;&gt;"",'Jeunes Plants'!J1069,"")</f>
        <v/>
      </c>
      <c r="J1503" s="103">
        <f>IF($J$9=36,'Jeunes Plants'!U1069,IF($J$9=37,'Jeunes Plants'!V1069,IF($J$9=38,'Jeunes Plants'!W1069,IF($J$9=39,'Jeunes Plants'!X1069,IF($J$9=40,'Jeunes Plants'!Y1069,IF($J$9=41,'Jeunes Plants'!Z1069,IF($J$9=42,'Jeunes Plants'!AA1069,IF($J$9=43,'Jeunes Plants'!AB1069,IF($J$9=44,'Jeunes Plants'!AC1069,IF($J$9=45,'Jeunes Plants'!AD1069,IF($J$9=46,'Jeunes Plants'!AE1069,IF($J$9=47,'Jeunes Plants'!AF1069,IF($J$9=48,'Jeunes Plants'!AG1069,IF($J$9=49,'Jeunes Plants'!AH1069,IF($J$9=50,'Jeunes Plants'!AI1069,IF($J$9=51,'Jeunes Plants'!AJ1069,IF($J$9=52,'Jeunes Plants'!AK1069,IF($J$9=1,'Jeunes Plants'!AL1069,IF($J$9=2,'Jeunes Plants'!AM1069,IF($J$9=3,'Jeunes Plants'!AN1069,IF($J$9=4,'Jeunes Plants'!AO1069,IF($J$9=5,'Jeunes Plants'!AP1069,IF($J$9=6,'Jeunes Plants'!AQ1069,IF($J$9=7,'Jeunes Plants'!AR1069,IF($J$9=8,'Jeunes Plants'!AS1069,IF($J$9=9,'Jeunes Plants'!AT1069,IF($J$9=10,'Jeunes Plants'!AU1069,IF($J$9=11,'Jeunes Plants'!AV1069,IF($J$9=12,'Jeunes Plants'!AW1069,IF($J$9=13,'Jeunes Plants'!AX1069,IF($J$9=14,'Jeunes Plants'!AY1069,IF($J$9=15,'Jeunes Plants'!AZ1069,IF($J$9=16,'Jeunes Plants'!BA1069,IF($J$9=17,'Jeunes Plants'!BB1069,IF($J$9=18,'Jeunes Plants'!BC1069,IF($J$9=19,'Jeunes Plants'!BD1069,IF($J$9=20,'Jeunes Plants'!BE1069,IF($J$9=21,'Jeunes Plants'!BF1069,IF($J$9=22,'Jeunes Plants'!BG1069,IF($J$9=23,'Jeunes Plants'!BH1069,IF($J$9=24,'Jeunes Plants'!BI1069,IF($J$9=25,'Jeunes Plants'!BJ1069,IF($J$9=26,'Jeunes Plants'!BK1069,IF($J$9=27,'Jeunes Plants'!BL1069,IF($J$9=28,'Jeunes Plants'!BM1069,IF($J$9=29,'Jeunes Plants'!BN1069,IF($J$9=30,'Jeunes Plants'!BO1069,IF($J$9=31,'Jeunes Plants'!BP1069,IF($J$9=32,'Jeunes Plants'!BQ1069,IF($J$9=33,'Jeunes Plants'!BR1069,IF($J$9=34,'Jeunes Plants'!BS1069,IF($J$9=35,'Jeunes Plants'!B12972,))))))))))))))))))))))))))))))))))))))))))))))))))))</f>
        <v>0</v>
      </c>
      <c r="K1503" s="103" t="str">
        <f>IF('Jeunes Plants'!R1069=0,"","Erreur")</f>
        <v/>
      </c>
    </row>
    <row r="1504" spans="1:11" x14ac:dyDescent="0.25">
      <c r="A1504" s="103">
        <f>IF('Jeunes Plants'!A1070&lt;&gt;"",'Jeunes Plants'!A1070,"")</f>
        <v>23755</v>
      </c>
      <c r="B1504" s="103" t="str">
        <f>IF('Jeunes Plants'!L1070&lt;&gt;"",'Jeunes Plants'!L1070,"")</f>
        <v>S4</v>
      </c>
      <c r="C1504" s="107" t="str">
        <f>IF('Jeunes Plants'!B1070&lt;&gt;"",'Jeunes Plants'!B1070,"")</f>
        <v>MENTHE</v>
      </c>
      <c r="D1504" s="107" t="str">
        <f>IF('Jeunes Plants'!C1070&lt;&gt;"",'Jeunes Plants'!C1070,"")</f>
        <v xml:space="preserve">De Corse </v>
      </c>
      <c r="E1504" s="103">
        <f>IF('Jeunes Plants'!H1070&lt;&gt;"",'Jeunes Plants'!H1070,"")</f>
        <v>5</v>
      </c>
      <c r="F1504" s="103" t="str">
        <f>IF('Jeunes Plants'!E1070&lt;&gt;"",'Jeunes Plants'!E1070,"")</f>
        <v>S</v>
      </c>
      <c r="G1504" s="103" t="str">
        <f>IF('Jeunes Plants'!N1070&lt;&gt;"",'Jeunes Plants'!N1070,"")</f>
        <v>M3</v>
      </c>
      <c r="H1504" s="103" t="str">
        <f>IF('Jeunes Plants'!I1070&lt;&gt;"",'Jeunes Plants'!I1070,"")</f>
        <v>B</v>
      </c>
      <c r="I1504" s="103" t="str">
        <f>IF('Jeunes Plants'!J1070&lt;&gt;"",'Jeunes Plants'!J1070,"")</f>
        <v/>
      </c>
      <c r="J1504" s="103">
        <f>IF($J$9=36,'Jeunes Plants'!U1070,IF($J$9=37,'Jeunes Plants'!V1070,IF($J$9=38,'Jeunes Plants'!W1070,IF($J$9=39,'Jeunes Plants'!X1070,IF($J$9=40,'Jeunes Plants'!Y1070,IF($J$9=41,'Jeunes Plants'!Z1070,IF($J$9=42,'Jeunes Plants'!AA1070,IF($J$9=43,'Jeunes Plants'!AB1070,IF($J$9=44,'Jeunes Plants'!AC1070,IF($J$9=45,'Jeunes Plants'!AD1070,IF($J$9=46,'Jeunes Plants'!AE1070,IF($J$9=47,'Jeunes Plants'!AF1070,IF($J$9=48,'Jeunes Plants'!AG1070,IF($J$9=49,'Jeunes Plants'!AH1070,IF($J$9=50,'Jeunes Plants'!AI1070,IF($J$9=51,'Jeunes Plants'!AJ1070,IF($J$9=52,'Jeunes Plants'!AK1070,IF($J$9=1,'Jeunes Plants'!AL1070,IF($J$9=2,'Jeunes Plants'!AM1070,IF($J$9=3,'Jeunes Plants'!AN1070,IF($J$9=4,'Jeunes Plants'!AO1070,IF($J$9=5,'Jeunes Plants'!AP1070,IF($J$9=6,'Jeunes Plants'!AQ1070,IF($J$9=7,'Jeunes Plants'!AR1070,IF($J$9=8,'Jeunes Plants'!AS1070,IF($J$9=9,'Jeunes Plants'!AT1070,IF($J$9=10,'Jeunes Plants'!AU1070,IF($J$9=11,'Jeunes Plants'!AV1070,IF($J$9=12,'Jeunes Plants'!AW1070,IF($J$9=13,'Jeunes Plants'!AX1070,IF($J$9=14,'Jeunes Plants'!AY1070,IF($J$9=15,'Jeunes Plants'!AZ1070,IF($J$9=16,'Jeunes Plants'!BA1070,IF($J$9=17,'Jeunes Plants'!BB1070,IF($J$9=18,'Jeunes Plants'!BC1070,IF($J$9=19,'Jeunes Plants'!BD1070,IF($J$9=20,'Jeunes Plants'!BE1070,IF($J$9=21,'Jeunes Plants'!BF1070,IF($J$9=22,'Jeunes Plants'!BG1070,IF($J$9=23,'Jeunes Plants'!BH1070,IF($J$9=24,'Jeunes Plants'!BI1070,IF($J$9=25,'Jeunes Plants'!BJ1070,IF($J$9=26,'Jeunes Plants'!BK1070,IF($J$9=27,'Jeunes Plants'!BL1070,IF($J$9=28,'Jeunes Plants'!BM1070,IF($J$9=29,'Jeunes Plants'!BN1070,IF($J$9=30,'Jeunes Plants'!BO1070,IF($J$9=31,'Jeunes Plants'!BP1070,IF($J$9=32,'Jeunes Plants'!BQ1070,IF($J$9=33,'Jeunes Plants'!BR1070,IF($J$9=34,'Jeunes Plants'!BS1070,IF($J$9=35,'Jeunes Plants'!B12973,))))))))))))))))))))))))))))))))))))))))))))))))))))</f>
        <v>0</v>
      </c>
      <c r="K1504" s="103" t="str">
        <f>IF('Jeunes Plants'!R1070=0,"","Erreur")</f>
        <v/>
      </c>
    </row>
    <row r="1505" spans="1:11" x14ac:dyDescent="0.25">
      <c r="A1505" s="103">
        <f>IF('Jeunes Plants'!A1071&lt;&gt;"",'Jeunes Plants'!A1071,"")</f>
        <v>13671</v>
      </c>
      <c r="B1505" s="103" t="str">
        <f>IF('Jeunes Plants'!L1071&lt;&gt;"",'Jeunes Plants'!L1071,"")</f>
        <v>S10</v>
      </c>
      <c r="C1505" s="107" t="str">
        <f>IF('Jeunes Plants'!B1071&lt;&gt;"",'Jeunes Plants'!B1071,"")</f>
        <v>MENTHE</v>
      </c>
      <c r="D1505" s="107" t="str">
        <f>IF('Jeunes Plants'!C1071&lt;&gt;"",'Jeunes Plants'!C1071,"")</f>
        <v>Fraise</v>
      </c>
      <c r="E1505" s="103">
        <f>IF('Jeunes Plants'!H1071&lt;&gt;"",'Jeunes Plants'!H1071,"")</f>
        <v>5</v>
      </c>
      <c r="F1505" s="103" t="str">
        <f>IF('Jeunes Plants'!E1071&lt;&gt;"",'Jeunes Plants'!E1071,"")</f>
        <v>B</v>
      </c>
      <c r="G1505" s="103" t="str">
        <f>IF('Jeunes Plants'!N1071&lt;&gt;"",'Jeunes Plants'!N1071,"")</f>
        <v>M3</v>
      </c>
      <c r="H1505" s="103" t="str">
        <f>IF('Jeunes Plants'!I1071&lt;&gt;"",'Jeunes Plants'!I1071,"")</f>
        <v>B</v>
      </c>
      <c r="I1505" s="103" t="str">
        <f>IF('Jeunes Plants'!J1071&lt;&gt;"",'Jeunes Plants'!J1071,"")</f>
        <v/>
      </c>
      <c r="J1505" s="103">
        <f>IF($J$9=36,'Jeunes Plants'!U1071,IF($J$9=37,'Jeunes Plants'!V1071,IF($J$9=38,'Jeunes Plants'!W1071,IF($J$9=39,'Jeunes Plants'!X1071,IF($J$9=40,'Jeunes Plants'!Y1071,IF($J$9=41,'Jeunes Plants'!Z1071,IF($J$9=42,'Jeunes Plants'!AA1071,IF($J$9=43,'Jeunes Plants'!AB1071,IF($J$9=44,'Jeunes Plants'!AC1071,IF($J$9=45,'Jeunes Plants'!AD1071,IF($J$9=46,'Jeunes Plants'!AE1071,IF($J$9=47,'Jeunes Plants'!AF1071,IF($J$9=48,'Jeunes Plants'!AG1071,IF($J$9=49,'Jeunes Plants'!AH1071,IF($J$9=50,'Jeunes Plants'!AI1071,IF($J$9=51,'Jeunes Plants'!AJ1071,IF($J$9=52,'Jeunes Plants'!AK1071,IF($J$9=1,'Jeunes Plants'!AL1071,IF($J$9=2,'Jeunes Plants'!AM1071,IF($J$9=3,'Jeunes Plants'!AN1071,IF($J$9=4,'Jeunes Plants'!AO1071,IF($J$9=5,'Jeunes Plants'!AP1071,IF($J$9=6,'Jeunes Plants'!AQ1071,IF($J$9=7,'Jeunes Plants'!AR1071,IF($J$9=8,'Jeunes Plants'!AS1071,IF($J$9=9,'Jeunes Plants'!AT1071,IF($J$9=10,'Jeunes Plants'!AU1071,IF($J$9=11,'Jeunes Plants'!AV1071,IF($J$9=12,'Jeunes Plants'!AW1071,IF($J$9=13,'Jeunes Plants'!AX1071,IF($J$9=14,'Jeunes Plants'!AY1071,IF($J$9=15,'Jeunes Plants'!AZ1071,IF($J$9=16,'Jeunes Plants'!BA1071,IF($J$9=17,'Jeunes Plants'!BB1071,IF($J$9=18,'Jeunes Plants'!BC1071,IF($J$9=19,'Jeunes Plants'!BD1071,IF($J$9=20,'Jeunes Plants'!BE1071,IF($J$9=21,'Jeunes Plants'!BF1071,IF($J$9=22,'Jeunes Plants'!BG1071,IF($J$9=23,'Jeunes Plants'!BH1071,IF($J$9=24,'Jeunes Plants'!BI1071,IF($J$9=25,'Jeunes Plants'!BJ1071,IF($J$9=26,'Jeunes Plants'!BK1071,IF($J$9=27,'Jeunes Plants'!BL1071,IF($J$9=28,'Jeunes Plants'!BM1071,IF($J$9=29,'Jeunes Plants'!BN1071,IF($J$9=30,'Jeunes Plants'!BO1071,IF($J$9=31,'Jeunes Plants'!BP1071,IF($J$9=32,'Jeunes Plants'!BQ1071,IF($J$9=33,'Jeunes Plants'!BR1071,IF($J$9=34,'Jeunes Plants'!BS1071,IF($J$9=35,'Jeunes Plants'!B12974,))))))))))))))))))))))))))))))))))))))))))))))))))))</f>
        <v>0</v>
      </c>
      <c r="K1505" s="103" t="str">
        <f>IF('Jeunes Plants'!R1071=0,"","Erreur")</f>
        <v/>
      </c>
    </row>
    <row r="1506" spans="1:11" x14ac:dyDescent="0.25">
      <c r="A1506" s="103">
        <f>IF('Jeunes Plants'!A1072&lt;&gt;"",'Jeunes Plants'!A1072,"")</f>
        <v>14365</v>
      </c>
      <c r="B1506" s="103" t="str">
        <f>IF('Jeunes Plants'!L1072&lt;&gt;"",'Jeunes Plants'!L1072,"")</f>
        <v>S10</v>
      </c>
      <c r="C1506" s="107" t="str">
        <f>IF('Jeunes Plants'!B1072&lt;&gt;"",'Jeunes Plants'!B1072,"")</f>
        <v>MENTHE</v>
      </c>
      <c r="D1506" s="107" t="str">
        <f>IF('Jeunes Plants'!C1072&lt;&gt;"",'Jeunes Plants'!C1072,"")</f>
        <v>Hollywood</v>
      </c>
      <c r="E1506" s="103">
        <f>IF('Jeunes Plants'!H1072&lt;&gt;"",'Jeunes Plants'!H1072,"")</f>
        <v>5</v>
      </c>
      <c r="F1506" s="103" t="str">
        <f>IF('Jeunes Plants'!E1072&lt;&gt;"",'Jeunes Plants'!E1072,"")</f>
        <v>B</v>
      </c>
      <c r="G1506" s="103" t="str">
        <f>IF('Jeunes Plants'!N1072&lt;&gt;"",'Jeunes Plants'!N1072,"")</f>
        <v>M3</v>
      </c>
      <c r="H1506" s="103" t="str">
        <f>IF('Jeunes Plants'!I1072&lt;&gt;"",'Jeunes Plants'!I1072,"")</f>
        <v>B</v>
      </c>
      <c r="I1506" s="103" t="str">
        <f>IF('Jeunes Plants'!J1072&lt;&gt;"",'Jeunes Plants'!J1072,"")</f>
        <v/>
      </c>
      <c r="J1506" s="103">
        <f>IF($J$9=36,'Jeunes Plants'!U1072,IF($J$9=37,'Jeunes Plants'!V1072,IF($J$9=38,'Jeunes Plants'!W1072,IF($J$9=39,'Jeunes Plants'!X1072,IF($J$9=40,'Jeunes Plants'!Y1072,IF($J$9=41,'Jeunes Plants'!Z1072,IF($J$9=42,'Jeunes Plants'!AA1072,IF($J$9=43,'Jeunes Plants'!AB1072,IF($J$9=44,'Jeunes Plants'!AC1072,IF($J$9=45,'Jeunes Plants'!AD1072,IF($J$9=46,'Jeunes Plants'!AE1072,IF($J$9=47,'Jeunes Plants'!AF1072,IF($J$9=48,'Jeunes Plants'!AG1072,IF($J$9=49,'Jeunes Plants'!AH1072,IF($J$9=50,'Jeunes Plants'!AI1072,IF($J$9=51,'Jeunes Plants'!AJ1072,IF($J$9=52,'Jeunes Plants'!AK1072,IF($J$9=1,'Jeunes Plants'!AL1072,IF($J$9=2,'Jeunes Plants'!AM1072,IF($J$9=3,'Jeunes Plants'!AN1072,IF($J$9=4,'Jeunes Plants'!AO1072,IF($J$9=5,'Jeunes Plants'!AP1072,IF($J$9=6,'Jeunes Plants'!AQ1072,IF($J$9=7,'Jeunes Plants'!AR1072,IF($J$9=8,'Jeunes Plants'!AS1072,IF($J$9=9,'Jeunes Plants'!AT1072,IF($J$9=10,'Jeunes Plants'!AU1072,IF($J$9=11,'Jeunes Plants'!AV1072,IF($J$9=12,'Jeunes Plants'!AW1072,IF($J$9=13,'Jeunes Plants'!AX1072,IF($J$9=14,'Jeunes Plants'!AY1072,IF($J$9=15,'Jeunes Plants'!AZ1072,IF($J$9=16,'Jeunes Plants'!BA1072,IF($J$9=17,'Jeunes Plants'!BB1072,IF($J$9=18,'Jeunes Plants'!BC1072,IF($J$9=19,'Jeunes Plants'!BD1072,IF($J$9=20,'Jeunes Plants'!BE1072,IF($J$9=21,'Jeunes Plants'!BF1072,IF($J$9=22,'Jeunes Plants'!BG1072,IF($J$9=23,'Jeunes Plants'!BH1072,IF($J$9=24,'Jeunes Plants'!BI1072,IF($J$9=25,'Jeunes Plants'!BJ1072,IF($J$9=26,'Jeunes Plants'!BK1072,IF($J$9=27,'Jeunes Plants'!BL1072,IF($J$9=28,'Jeunes Plants'!BM1072,IF($J$9=29,'Jeunes Plants'!BN1072,IF($J$9=30,'Jeunes Plants'!BO1072,IF($J$9=31,'Jeunes Plants'!BP1072,IF($J$9=32,'Jeunes Plants'!BQ1072,IF($J$9=33,'Jeunes Plants'!BR1072,IF($J$9=34,'Jeunes Plants'!BS1072,IF($J$9=35,'Jeunes Plants'!B12975,))))))))))))))))))))))))))))))))))))))))))))))))))))</f>
        <v>0</v>
      </c>
      <c r="K1506" s="103" t="str">
        <f>IF('Jeunes Plants'!R1072=0,"","Erreur")</f>
        <v/>
      </c>
    </row>
    <row r="1507" spans="1:11" x14ac:dyDescent="0.25">
      <c r="A1507" s="103">
        <f>IF('Jeunes Plants'!A1073&lt;&gt;"",'Jeunes Plants'!A1073,"")</f>
        <v>11170</v>
      </c>
      <c r="B1507" s="103" t="str">
        <f>IF('Jeunes Plants'!L1073&lt;&gt;"",'Jeunes Plants'!L1073,"")</f>
        <v>S10</v>
      </c>
      <c r="C1507" s="107" t="str">
        <f>IF('Jeunes Plants'!B1073&lt;&gt;"",'Jeunes Plants'!B1073,"")</f>
        <v>MENTHE</v>
      </c>
      <c r="D1507" s="107" t="str">
        <f>IF('Jeunes Plants'!C1073&lt;&gt;"",'Jeunes Plants'!C1073,"")</f>
        <v>Marocaine</v>
      </c>
      <c r="E1507" s="103">
        <f>IF('Jeunes Plants'!H1073&lt;&gt;"",'Jeunes Plants'!H1073,"")</f>
        <v>5</v>
      </c>
      <c r="F1507" s="103" t="str">
        <f>IF('Jeunes Plants'!E1073&lt;&gt;"",'Jeunes Plants'!E1073,"")</f>
        <v>B</v>
      </c>
      <c r="G1507" s="103" t="str">
        <f>IF('Jeunes Plants'!N1073&lt;&gt;"",'Jeunes Plants'!N1073,"")</f>
        <v>M3</v>
      </c>
      <c r="H1507" s="103" t="str">
        <f>IF('Jeunes Plants'!I1073&lt;&gt;"",'Jeunes Plants'!I1073,"")</f>
        <v>B</v>
      </c>
      <c r="I1507" s="103" t="str">
        <f>IF('Jeunes Plants'!J1073&lt;&gt;"",'Jeunes Plants'!J1073,"")</f>
        <v/>
      </c>
      <c r="J1507" s="103">
        <f>IF($J$9=36,'Jeunes Plants'!U1073,IF($J$9=37,'Jeunes Plants'!V1073,IF($J$9=38,'Jeunes Plants'!W1073,IF($J$9=39,'Jeunes Plants'!X1073,IF($J$9=40,'Jeunes Plants'!Y1073,IF($J$9=41,'Jeunes Plants'!Z1073,IF($J$9=42,'Jeunes Plants'!AA1073,IF($J$9=43,'Jeunes Plants'!AB1073,IF($J$9=44,'Jeunes Plants'!AC1073,IF($J$9=45,'Jeunes Plants'!AD1073,IF($J$9=46,'Jeunes Plants'!AE1073,IF($J$9=47,'Jeunes Plants'!AF1073,IF($J$9=48,'Jeunes Plants'!AG1073,IF($J$9=49,'Jeunes Plants'!AH1073,IF($J$9=50,'Jeunes Plants'!AI1073,IF($J$9=51,'Jeunes Plants'!AJ1073,IF($J$9=52,'Jeunes Plants'!AK1073,IF($J$9=1,'Jeunes Plants'!AL1073,IF($J$9=2,'Jeunes Plants'!AM1073,IF($J$9=3,'Jeunes Plants'!AN1073,IF($J$9=4,'Jeunes Plants'!AO1073,IF($J$9=5,'Jeunes Plants'!AP1073,IF($J$9=6,'Jeunes Plants'!AQ1073,IF($J$9=7,'Jeunes Plants'!AR1073,IF($J$9=8,'Jeunes Plants'!AS1073,IF($J$9=9,'Jeunes Plants'!AT1073,IF($J$9=10,'Jeunes Plants'!AU1073,IF($J$9=11,'Jeunes Plants'!AV1073,IF($J$9=12,'Jeunes Plants'!AW1073,IF($J$9=13,'Jeunes Plants'!AX1073,IF($J$9=14,'Jeunes Plants'!AY1073,IF($J$9=15,'Jeunes Plants'!AZ1073,IF($J$9=16,'Jeunes Plants'!BA1073,IF($J$9=17,'Jeunes Plants'!BB1073,IF($J$9=18,'Jeunes Plants'!BC1073,IF($J$9=19,'Jeunes Plants'!BD1073,IF($J$9=20,'Jeunes Plants'!BE1073,IF($J$9=21,'Jeunes Plants'!BF1073,IF($J$9=22,'Jeunes Plants'!BG1073,IF($J$9=23,'Jeunes Plants'!BH1073,IF($J$9=24,'Jeunes Plants'!BI1073,IF($J$9=25,'Jeunes Plants'!BJ1073,IF($J$9=26,'Jeunes Plants'!BK1073,IF($J$9=27,'Jeunes Plants'!BL1073,IF($J$9=28,'Jeunes Plants'!BM1073,IF($J$9=29,'Jeunes Plants'!BN1073,IF($J$9=30,'Jeunes Plants'!BO1073,IF($J$9=31,'Jeunes Plants'!BP1073,IF($J$9=32,'Jeunes Plants'!BQ1073,IF($J$9=33,'Jeunes Plants'!BR1073,IF($J$9=34,'Jeunes Plants'!BS1073,IF($J$9=35,'Jeunes Plants'!B12976,))))))))))))))))))))))))))))))))))))))))))))))))))))</f>
        <v>0</v>
      </c>
      <c r="K1507" s="103" t="str">
        <f>IF('Jeunes Plants'!R1073=0,"","Erreur")</f>
        <v/>
      </c>
    </row>
    <row r="1508" spans="1:11" x14ac:dyDescent="0.25">
      <c r="A1508" s="103">
        <f>IF('Jeunes Plants'!A1074&lt;&gt;"",'Jeunes Plants'!A1074,"")</f>
        <v>10687</v>
      </c>
      <c r="B1508" s="103" t="str">
        <f>IF('Jeunes Plants'!L1074&lt;&gt;"",'Jeunes Plants'!L1074,"")</f>
        <v>S10</v>
      </c>
      <c r="C1508" s="107" t="str">
        <f>IF('Jeunes Plants'!B1074&lt;&gt;"",'Jeunes Plants'!B1074,"")</f>
        <v>MENTHE</v>
      </c>
      <c r="D1508" s="107" t="str">
        <f>IF('Jeunes Plants'!C1074&lt;&gt;"",'Jeunes Plants'!C1074,"")</f>
        <v>Mojito</v>
      </c>
      <c r="E1508" s="103">
        <f>IF('Jeunes Plants'!H1074&lt;&gt;"",'Jeunes Plants'!H1074,"")</f>
        <v>5</v>
      </c>
      <c r="F1508" s="103" t="str">
        <f>IF('Jeunes Plants'!E1074&lt;&gt;"",'Jeunes Plants'!E1074,"")</f>
        <v>B</v>
      </c>
      <c r="G1508" s="103" t="str">
        <f>IF('Jeunes Plants'!N1074&lt;&gt;"",'Jeunes Plants'!N1074,"")</f>
        <v>M3</v>
      </c>
      <c r="H1508" s="103" t="str">
        <f>IF('Jeunes Plants'!I1074&lt;&gt;"",'Jeunes Plants'!I1074,"")</f>
        <v>B</v>
      </c>
      <c r="I1508" s="103" t="str">
        <f>IF('Jeunes Plants'!J1074&lt;&gt;"",'Jeunes Plants'!J1074,"")</f>
        <v/>
      </c>
      <c r="J1508" s="103">
        <f>IF($J$9=36,'Jeunes Plants'!U1074,IF($J$9=37,'Jeunes Plants'!V1074,IF($J$9=38,'Jeunes Plants'!W1074,IF($J$9=39,'Jeunes Plants'!X1074,IF($J$9=40,'Jeunes Plants'!Y1074,IF($J$9=41,'Jeunes Plants'!Z1074,IF($J$9=42,'Jeunes Plants'!AA1074,IF($J$9=43,'Jeunes Plants'!AB1074,IF($J$9=44,'Jeunes Plants'!AC1074,IF($J$9=45,'Jeunes Plants'!AD1074,IF($J$9=46,'Jeunes Plants'!AE1074,IF($J$9=47,'Jeunes Plants'!AF1074,IF($J$9=48,'Jeunes Plants'!AG1074,IF($J$9=49,'Jeunes Plants'!AH1074,IF($J$9=50,'Jeunes Plants'!AI1074,IF($J$9=51,'Jeunes Plants'!AJ1074,IF($J$9=52,'Jeunes Plants'!AK1074,IF($J$9=1,'Jeunes Plants'!AL1074,IF($J$9=2,'Jeunes Plants'!AM1074,IF($J$9=3,'Jeunes Plants'!AN1074,IF($J$9=4,'Jeunes Plants'!AO1074,IF($J$9=5,'Jeunes Plants'!AP1074,IF($J$9=6,'Jeunes Plants'!AQ1074,IF($J$9=7,'Jeunes Plants'!AR1074,IF($J$9=8,'Jeunes Plants'!AS1074,IF($J$9=9,'Jeunes Plants'!AT1074,IF($J$9=10,'Jeunes Plants'!AU1074,IF($J$9=11,'Jeunes Plants'!AV1074,IF($J$9=12,'Jeunes Plants'!AW1074,IF($J$9=13,'Jeunes Plants'!AX1074,IF($J$9=14,'Jeunes Plants'!AY1074,IF($J$9=15,'Jeunes Plants'!AZ1074,IF($J$9=16,'Jeunes Plants'!BA1074,IF($J$9=17,'Jeunes Plants'!BB1074,IF($J$9=18,'Jeunes Plants'!BC1074,IF($J$9=19,'Jeunes Plants'!BD1074,IF($J$9=20,'Jeunes Plants'!BE1074,IF($J$9=21,'Jeunes Plants'!BF1074,IF($J$9=22,'Jeunes Plants'!BG1074,IF($J$9=23,'Jeunes Plants'!BH1074,IF($J$9=24,'Jeunes Plants'!BI1074,IF($J$9=25,'Jeunes Plants'!BJ1074,IF($J$9=26,'Jeunes Plants'!BK1074,IF($J$9=27,'Jeunes Plants'!BL1074,IF($J$9=28,'Jeunes Plants'!BM1074,IF($J$9=29,'Jeunes Plants'!BN1074,IF($J$9=30,'Jeunes Plants'!BO1074,IF($J$9=31,'Jeunes Plants'!BP1074,IF($J$9=32,'Jeunes Plants'!BQ1074,IF($J$9=33,'Jeunes Plants'!BR1074,IF($J$9=34,'Jeunes Plants'!BS1074,IF($J$9=35,'Jeunes Plants'!B12977,))))))))))))))))))))))))))))))))))))))))))))))))))))</f>
        <v>0</v>
      </c>
      <c r="K1508" s="103" t="str">
        <f>IF('Jeunes Plants'!R1074=0,"","Erreur")</f>
        <v/>
      </c>
    </row>
    <row r="1509" spans="1:11" x14ac:dyDescent="0.25">
      <c r="A1509" s="103">
        <f>IF('Jeunes Plants'!A1075&lt;&gt;"",'Jeunes Plants'!A1075,"")</f>
        <v>13158</v>
      </c>
      <c r="B1509" s="103" t="str">
        <f>IF('Jeunes Plants'!L1075&lt;&gt;"",'Jeunes Plants'!L1075,"")</f>
        <v>S10</v>
      </c>
      <c r="C1509" s="107" t="str">
        <f>IF('Jeunes Plants'!B1075&lt;&gt;"",'Jeunes Plants'!B1075,"")</f>
        <v>MENTHE</v>
      </c>
      <c r="D1509" s="107" t="str">
        <f>IF('Jeunes Plants'!C1075&lt;&gt;"",'Jeunes Plants'!C1075,"")</f>
        <v>Orange</v>
      </c>
      <c r="E1509" s="103">
        <f>IF('Jeunes Plants'!H1075&lt;&gt;"",'Jeunes Plants'!H1075,"")</f>
        <v>5</v>
      </c>
      <c r="F1509" s="103" t="str">
        <f>IF('Jeunes Plants'!E1075&lt;&gt;"",'Jeunes Plants'!E1075,"")</f>
        <v>B</v>
      </c>
      <c r="G1509" s="103" t="str">
        <f>IF('Jeunes Plants'!N1075&lt;&gt;"",'Jeunes Plants'!N1075,"")</f>
        <v>M3</v>
      </c>
      <c r="H1509" s="103" t="str">
        <f>IF('Jeunes Plants'!I1075&lt;&gt;"",'Jeunes Plants'!I1075,"")</f>
        <v>B</v>
      </c>
      <c r="I1509" s="103" t="str">
        <f>IF('Jeunes Plants'!J1075&lt;&gt;"",'Jeunes Plants'!J1075,"")</f>
        <v/>
      </c>
      <c r="J1509" s="103">
        <f>IF($J$9=36,'Jeunes Plants'!U1075,IF($J$9=37,'Jeunes Plants'!V1075,IF($J$9=38,'Jeunes Plants'!W1075,IF($J$9=39,'Jeunes Plants'!X1075,IF($J$9=40,'Jeunes Plants'!Y1075,IF($J$9=41,'Jeunes Plants'!Z1075,IF($J$9=42,'Jeunes Plants'!AA1075,IF($J$9=43,'Jeunes Plants'!AB1075,IF($J$9=44,'Jeunes Plants'!AC1075,IF($J$9=45,'Jeunes Plants'!AD1075,IF($J$9=46,'Jeunes Plants'!AE1075,IF($J$9=47,'Jeunes Plants'!AF1075,IF($J$9=48,'Jeunes Plants'!AG1075,IF($J$9=49,'Jeunes Plants'!AH1075,IF($J$9=50,'Jeunes Plants'!AI1075,IF($J$9=51,'Jeunes Plants'!AJ1075,IF($J$9=52,'Jeunes Plants'!AK1075,IF($J$9=1,'Jeunes Plants'!AL1075,IF($J$9=2,'Jeunes Plants'!AM1075,IF($J$9=3,'Jeunes Plants'!AN1075,IF($J$9=4,'Jeunes Plants'!AO1075,IF($J$9=5,'Jeunes Plants'!AP1075,IF($J$9=6,'Jeunes Plants'!AQ1075,IF($J$9=7,'Jeunes Plants'!AR1075,IF($J$9=8,'Jeunes Plants'!AS1075,IF($J$9=9,'Jeunes Plants'!AT1075,IF($J$9=10,'Jeunes Plants'!AU1075,IF($J$9=11,'Jeunes Plants'!AV1075,IF($J$9=12,'Jeunes Plants'!AW1075,IF($J$9=13,'Jeunes Plants'!AX1075,IF($J$9=14,'Jeunes Plants'!AY1075,IF($J$9=15,'Jeunes Plants'!AZ1075,IF($J$9=16,'Jeunes Plants'!BA1075,IF($J$9=17,'Jeunes Plants'!BB1075,IF($J$9=18,'Jeunes Plants'!BC1075,IF($J$9=19,'Jeunes Plants'!BD1075,IF($J$9=20,'Jeunes Plants'!BE1075,IF($J$9=21,'Jeunes Plants'!BF1075,IF($J$9=22,'Jeunes Plants'!BG1075,IF($J$9=23,'Jeunes Plants'!BH1075,IF($J$9=24,'Jeunes Plants'!BI1075,IF($J$9=25,'Jeunes Plants'!BJ1075,IF($J$9=26,'Jeunes Plants'!BK1075,IF($J$9=27,'Jeunes Plants'!BL1075,IF($J$9=28,'Jeunes Plants'!BM1075,IF($J$9=29,'Jeunes Plants'!BN1075,IF($J$9=30,'Jeunes Plants'!BO1075,IF($J$9=31,'Jeunes Plants'!BP1075,IF($J$9=32,'Jeunes Plants'!BQ1075,IF($J$9=33,'Jeunes Plants'!BR1075,IF($J$9=34,'Jeunes Plants'!BS1075,IF($J$9=35,'Jeunes Plants'!B12978,))))))))))))))))))))))))))))))))))))))))))))))))))))</f>
        <v>0</v>
      </c>
      <c r="K1509" s="103" t="str">
        <f>IF('Jeunes Plants'!R1075=0,"","Erreur")</f>
        <v/>
      </c>
    </row>
    <row r="1510" spans="1:11" x14ac:dyDescent="0.25">
      <c r="A1510" s="103">
        <f>IF('Jeunes Plants'!A1076&lt;&gt;"",'Jeunes Plants'!A1076,"")</f>
        <v>10688</v>
      </c>
      <c r="B1510" s="103" t="str">
        <f>IF('Jeunes Plants'!L1076&lt;&gt;"",'Jeunes Plants'!L1076,"")</f>
        <v>S10</v>
      </c>
      <c r="C1510" s="107" t="str">
        <f>IF('Jeunes Plants'!B1076&lt;&gt;"",'Jeunes Plants'!B1076,"")</f>
        <v>MENTHE</v>
      </c>
      <c r="D1510" s="107" t="str">
        <f>IF('Jeunes Plants'!C1076&lt;&gt;"",'Jeunes Plants'!C1076,"")</f>
        <v>Poivrée</v>
      </c>
      <c r="E1510" s="103">
        <f>IF('Jeunes Plants'!H1076&lt;&gt;"",'Jeunes Plants'!H1076,"")</f>
        <v>5</v>
      </c>
      <c r="F1510" s="103" t="str">
        <f>IF('Jeunes Plants'!E1076&lt;&gt;"",'Jeunes Plants'!E1076,"")</f>
        <v>B</v>
      </c>
      <c r="G1510" s="103" t="str">
        <f>IF('Jeunes Plants'!N1076&lt;&gt;"",'Jeunes Plants'!N1076,"")</f>
        <v>M3</v>
      </c>
      <c r="H1510" s="103" t="str">
        <f>IF('Jeunes Plants'!I1076&lt;&gt;"",'Jeunes Plants'!I1076,"")</f>
        <v>B</v>
      </c>
      <c r="I1510" s="103" t="str">
        <f>IF('Jeunes Plants'!J1076&lt;&gt;"",'Jeunes Plants'!J1076,"")</f>
        <v/>
      </c>
      <c r="J1510" s="103">
        <f>IF($J$9=36,'Jeunes Plants'!U1076,IF($J$9=37,'Jeunes Plants'!V1076,IF($J$9=38,'Jeunes Plants'!W1076,IF($J$9=39,'Jeunes Plants'!X1076,IF($J$9=40,'Jeunes Plants'!Y1076,IF($J$9=41,'Jeunes Plants'!Z1076,IF($J$9=42,'Jeunes Plants'!AA1076,IF($J$9=43,'Jeunes Plants'!AB1076,IF($J$9=44,'Jeunes Plants'!AC1076,IF($J$9=45,'Jeunes Plants'!AD1076,IF($J$9=46,'Jeunes Plants'!AE1076,IF($J$9=47,'Jeunes Plants'!AF1076,IF($J$9=48,'Jeunes Plants'!AG1076,IF($J$9=49,'Jeunes Plants'!AH1076,IF($J$9=50,'Jeunes Plants'!AI1076,IF($J$9=51,'Jeunes Plants'!AJ1076,IF($J$9=52,'Jeunes Plants'!AK1076,IF($J$9=1,'Jeunes Plants'!AL1076,IF($J$9=2,'Jeunes Plants'!AM1076,IF($J$9=3,'Jeunes Plants'!AN1076,IF($J$9=4,'Jeunes Plants'!AO1076,IF($J$9=5,'Jeunes Plants'!AP1076,IF($J$9=6,'Jeunes Plants'!AQ1076,IF($J$9=7,'Jeunes Plants'!AR1076,IF($J$9=8,'Jeunes Plants'!AS1076,IF($J$9=9,'Jeunes Plants'!AT1076,IF($J$9=10,'Jeunes Plants'!AU1076,IF($J$9=11,'Jeunes Plants'!AV1076,IF($J$9=12,'Jeunes Plants'!AW1076,IF($J$9=13,'Jeunes Plants'!AX1076,IF($J$9=14,'Jeunes Plants'!AY1076,IF($J$9=15,'Jeunes Plants'!AZ1076,IF($J$9=16,'Jeunes Plants'!BA1076,IF($J$9=17,'Jeunes Plants'!BB1076,IF($J$9=18,'Jeunes Plants'!BC1076,IF($J$9=19,'Jeunes Plants'!BD1076,IF($J$9=20,'Jeunes Plants'!BE1076,IF($J$9=21,'Jeunes Plants'!BF1076,IF($J$9=22,'Jeunes Plants'!BG1076,IF($J$9=23,'Jeunes Plants'!BH1076,IF($J$9=24,'Jeunes Plants'!BI1076,IF($J$9=25,'Jeunes Plants'!BJ1076,IF($J$9=26,'Jeunes Plants'!BK1076,IF($J$9=27,'Jeunes Plants'!BL1076,IF($J$9=28,'Jeunes Plants'!BM1076,IF($J$9=29,'Jeunes Plants'!BN1076,IF($J$9=30,'Jeunes Plants'!BO1076,IF($J$9=31,'Jeunes Plants'!BP1076,IF($J$9=32,'Jeunes Plants'!BQ1076,IF($J$9=33,'Jeunes Plants'!BR1076,IF($J$9=34,'Jeunes Plants'!BS1076,IF($J$9=35,'Jeunes Plants'!B12979,))))))))))))))))))))))))))))))))))))))))))))))))))))</f>
        <v>0</v>
      </c>
      <c r="K1510" s="103" t="str">
        <f>IF('Jeunes Plants'!R1076=0,"","Erreur")</f>
        <v/>
      </c>
    </row>
    <row r="1511" spans="1:11" x14ac:dyDescent="0.25">
      <c r="A1511" s="103">
        <f>IF('Jeunes Plants'!A1077&lt;&gt;"",'Jeunes Plants'!A1077,"")</f>
        <v>14368</v>
      </c>
      <c r="B1511" s="103" t="str">
        <f>IF('Jeunes Plants'!L1077&lt;&gt;"",'Jeunes Plants'!L1077,"")</f>
        <v>S10</v>
      </c>
      <c r="C1511" s="107" t="str">
        <f>IF('Jeunes Plants'!B1077&lt;&gt;"",'Jeunes Plants'!B1077,"")</f>
        <v>MENTHE</v>
      </c>
      <c r="D1511" s="107" t="str">
        <f>IF('Jeunes Plants'!C1077&lt;&gt;"",'Jeunes Plants'!C1077,"")</f>
        <v>Réglisse</v>
      </c>
      <c r="E1511" s="103">
        <f>IF('Jeunes Plants'!H1077&lt;&gt;"",'Jeunes Plants'!H1077,"")</f>
        <v>5</v>
      </c>
      <c r="F1511" s="103" t="str">
        <f>IF('Jeunes Plants'!E1077&lt;&gt;"",'Jeunes Plants'!E1077,"")</f>
        <v>B</v>
      </c>
      <c r="G1511" s="103" t="str">
        <f>IF('Jeunes Plants'!N1077&lt;&gt;"",'Jeunes Plants'!N1077,"")</f>
        <v>M3</v>
      </c>
      <c r="H1511" s="103" t="str">
        <f>IF('Jeunes Plants'!I1077&lt;&gt;"",'Jeunes Plants'!I1077,"")</f>
        <v>B</v>
      </c>
      <c r="I1511" s="103" t="str">
        <f>IF('Jeunes Plants'!J1077&lt;&gt;"",'Jeunes Plants'!J1077,"")</f>
        <v/>
      </c>
      <c r="J1511" s="103">
        <f>IF($J$9=36,'Jeunes Plants'!U1077,IF($J$9=37,'Jeunes Plants'!V1077,IF($J$9=38,'Jeunes Plants'!W1077,IF($J$9=39,'Jeunes Plants'!X1077,IF($J$9=40,'Jeunes Plants'!Y1077,IF($J$9=41,'Jeunes Plants'!Z1077,IF($J$9=42,'Jeunes Plants'!AA1077,IF($J$9=43,'Jeunes Plants'!AB1077,IF($J$9=44,'Jeunes Plants'!AC1077,IF($J$9=45,'Jeunes Plants'!AD1077,IF($J$9=46,'Jeunes Plants'!AE1077,IF($J$9=47,'Jeunes Plants'!AF1077,IF($J$9=48,'Jeunes Plants'!AG1077,IF($J$9=49,'Jeunes Plants'!AH1077,IF($J$9=50,'Jeunes Plants'!AI1077,IF($J$9=51,'Jeunes Plants'!AJ1077,IF($J$9=52,'Jeunes Plants'!AK1077,IF($J$9=1,'Jeunes Plants'!AL1077,IF($J$9=2,'Jeunes Plants'!AM1077,IF($J$9=3,'Jeunes Plants'!AN1077,IF($J$9=4,'Jeunes Plants'!AO1077,IF($J$9=5,'Jeunes Plants'!AP1077,IF($J$9=6,'Jeunes Plants'!AQ1077,IF($J$9=7,'Jeunes Plants'!AR1077,IF($J$9=8,'Jeunes Plants'!AS1077,IF($J$9=9,'Jeunes Plants'!AT1077,IF($J$9=10,'Jeunes Plants'!AU1077,IF($J$9=11,'Jeunes Plants'!AV1077,IF($J$9=12,'Jeunes Plants'!AW1077,IF($J$9=13,'Jeunes Plants'!AX1077,IF($J$9=14,'Jeunes Plants'!AY1077,IF($J$9=15,'Jeunes Plants'!AZ1077,IF($J$9=16,'Jeunes Plants'!BA1077,IF($J$9=17,'Jeunes Plants'!BB1077,IF($J$9=18,'Jeunes Plants'!BC1077,IF($J$9=19,'Jeunes Plants'!BD1077,IF($J$9=20,'Jeunes Plants'!BE1077,IF($J$9=21,'Jeunes Plants'!BF1077,IF($J$9=22,'Jeunes Plants'!BG1077,IF($J$9=23,'Jeunes Plants'!BH1077,IF($J$9=24,'Jeunes Plants'!BI1077,IF($J$9=25,'Jeunes Plants'!BJ1077,IF($J$9=26,'Jeunes Plants'!BK1077,IF($J$9=27,'Jeunes Plants'!BL1077,IF($J$9=28,'Jeunes Plants'!BM1077,IF($J$9=29,'Jeunes Plants'!BN1077,IF($J$9=30,'Jeunes Plants'!BO1077,IF($J$9=31,'Jeunes Plants'!BP1077,IF($J$9=32,'Jeunes Plants'!BQ1077,IF($J$9=33,'Jeunes Plants'!BR1077,IF($J$9=34,'Jeunes Plants'!BS1077,IF($J$9=35,'Jeunes Plants'!B12980,))))))))))))))))))))))))))))))))))))))))))))))))))))</f>
        <v>0</v>
      </c>
      <c r="K1511" s="103" t="str">
        <f>IF('Jeunes Plants'!R1077=0,"","Erreur")</f>
        <v/>
      </c>
    </row>
    <row r="1512" spans="1:11" x14ac:dyDescent="0.25">
      <c r="A1512" s="103">
        <f>IF('Jeunes Plants'!A1078&lt;&gt;"",'Jeunes Plants'!A1078,"")</f>
        <v>25130</v>
      </c>
      <c r="B1512" s="103" t="str">
        <f>IF('Jeunes Plants'!L1078&lt;&gt;"",'Jeunes Plants'!L1078,"")</f>
        <v>S10</v>
      </c>
      <c r="C1512" s="107" t="str">
        <f>IF('Jeunes Plants'!B1078&lt;&gt;"",'Jeunes Plants'!B1078,"")</f>
        <v>MENTHE</v>
      </c>
      <c r="D1512" s="107" t="str">
        <f>IF('Jeunes Plants'!C1078&lt;&gt;"",'Jeunes Plants'!C1078,"")</f>
        <v>Spanish</v>
      </c>
      <c r="E1512" s="103">
        <f>IF('Jeunes Plants'!H1078&lt;&gt;"",'Jeunes Plants'!H1078,"")</f>
        <v>5</v>
      </c>
      <c r="F1512" s="103" t="str">
        <f>IF('Jeunes Plants'!E1078&lt;&gt;"",'Jeunes Plants'!E1078,"")</f>
        <v>B</v>
      </c>
      <c r="G1512" s="103" t="str">
        <f>IF('Jeunes Plants'!N1078&lt;&gt;"",'Jeunes Plants'!N1078,"")</f>
        <v>M3</v>
      </c>
      <c r="H1512" s="103" t="str">
        <f>IF('Jeunes Plants'!I1078&lt;&gt;"",'Jeunes Plants'!I1078,"")</f>
        <v>B</v>
      </c>
      <c r="I1512" s="103" t="str">
        <f>IF('Jeunes Plants'!J1078&lt;&gt;"",'Jeunes Plants'!J1078,"")</f>
        <v/>
      </c>
      <c r="J1512" s="103">
        <f>IF($J$9=36,'Jeunes Plants'!U1078,IF($J$9=37,'Jeunes Plants'!V1078,IF($J$9=38,'Jeunes Plants'!W1078,IF($J$9=39,'Jeunes Plants'!X1078,IF($J$9=40,'Jeunes Plants'!Y1078,IF($J$9=41,'Jeunes Plants'!Z1078,IF($J$9=42,'Jeunes Plants'!AA1078,IF($J$9=43,'Jeunes Plants'!AB1078,IF($J$9=44,'Jeunes Plants'!AC1078,IF($J$9=45,'Jeunes Plants'!AD1078,IF($J$9=46,'Jeunes Plants'!AE1078,IF($J$9=47,'Jeunes Plants'!AF1078,IF($J$9=48,'Jeunes Plants'!AG1078,IF($J$9=49,'Jeunes Plants'!AH1078,IF($J$9=50,'Jeunes Plants'!AI1078,IF($J$9=51,'Jeunes Plants'!AJ1078,IF($J$9=52,'Jeunes Plants'!AK1078,IF($J$9=1,'Jeunes Plants'!AL1078,IF($J$9=2,'Jeunes Plants'!AM1078,IF($J$9=3,'Jeunes Plants'!AN1078,IF($J$9=4,'Jeunes Plants'!AO1078,IF($J$9=5,'Jeunes Plants'!AP1078,IF($J$9=6,'Jeunes Plants'!AQ1078,IF($J$9=7,'Jeunes Plants'!AR1078,IF($J$9=8,'Jeunes Plants'!AS1078,IF($J$9=9,'Jeunes Plants'!AT1078,IF($J$9=10,'Jeunes Plants'!AU1078,IF($J$9=11,'Jeunes Plants'!AV1078,IF($J$9=12,'Jeunes Plants'!AW1078,IF($J$9=13,'Jeunes Plants'!AX1078,IF($J$9=14,'Jeunes Plants'!AY1078,IF($J$9=15,'Jeunes Plants'!AZ1078,IF($J$9=16,'Jeunes Plants'!BA1078,IF($J$9=17,'Jeunes Plants'!BB1078,IF($J$9=18,'Jeunes Plants'!BC1078,IF($J$9=19,'Jeunes Plants'!BD1078,IF($J$9=20,'Jeunes Plants'!BE1078,IF($J$9=21,'Jeunes Plants'!BF1078,IF($J$9=22,'Jeunes Plants'!BG1078,IF($J$9=23,'Jeunes Plants'!BH1078,IF($J$9=24,'Jeunes Plants'!BI1078,IF($J$9=25,'Jeunes Plants'!BJ1078,IF($J$9=26,'Jeunes Plants'!BK1078,IF($J$9=27,'Jeunes Plants'!BL1078,IF($J$9=28,'Jeunes Plants'!BM1078,IF($J$9=29,'Jeunes Plants'!BN1078,IF($J$9=30,'Jeunes Plants'!BO1078,IF($J$9=31,'Jeunes Plants'!BP1078,IF($J$9=32,'Jeunes Plants'!BQ1078,IF($J$9=33,'Jeunes Plants'!BR1078,IF($J$9=34,'Jeunes Plants'!BS1078,IF($J$9=35,'Jeunes Plants'!B12981,))))))))))))))))))))))))))))))))))))))))))))))))))))</f>
        <v>0</v>
      </c>
      <c r="K1512" s="103" t="str">
        <f>IF('Jeunes Plants'!R1078=0,"","Erreur")</f>
        <v/>
      </c>
    </row>
    <row r="1513" spans="1:11" x14ac:dyDescent="0.25">
      <c r="A1513" s="103">
        <f>IF('Jeunes Plants'!A1079&lt;&gt;"",'Jeunes Plants'!A1079,"")</f>
        <v>22866</v>
      </c>
      <c r="B1513" s="103" t="str">
        <f>IF('Jeunes Plants'!L1079&lt;&gt;"",'Jeunes Plants'!L1079,"")</f>
        <v>S10</v>
      </c>
      <c r="C1513" s="107" t="str">
        <f>IF('Jeunes Plants'!B1079&lt;&gt;"",'Jeunes Plants'!B1079,"")</f>
        <v>MENTHE</v>
      </c>
      <c r="D1513" s="107" t="str">
        <f>IF('Jeunes Plants'!C1079&lt;&gt;"",'Jeunes Plants'!C1079,"")</f>
        <v>Verte Classique</v>
      </c>
      <c r="E1513" s="103">
        <f>IF('Jeunes Plants'!H1079&lt;&gt;"",'Jeunes Plants'!H1079,"")</f>
        <v>5</v>
      </c>
      <c r="F1513" s="103" t="str">
        <f>IF('Jeunes Plants'!E1079&lt;&gt;"",'Jeunes Plants'!E1079,"")</f>
        <v>B</v>
      </c>
      <c r="G1513" s="103" t="str">
        <f>IF('Jeunes Plants'!N1079&lt;&gt;"",'Jeunes Plants'!N1079,"")</f>
        <v>M3</v>
      </c>
      <c r="H1513" s="103" t="str">
        <f>IF('Jeunes Plants'!I1079&lt;&gt;"",'Jeunes Plants'!I1079,"")</f>
        <v>B</v>
      </c>
      <c r="I1513" s="103" t="str">
        <f>IF('Jeunes Plants'!J1079&lt;&gt;"",'Jeunes Plants'!J1079,"")</f>
        <v/>
      </c>
      <c r="J1513" s="103">
        <f>IF($J$9=36,'Jeunes Plants'!U1079,IF($J$9=37,'Jeunes Plants'!V1079,IF($J$9=38,'Jeunes Plants'!W1079,IF($J$9=39,'Jeunes Plants'!X1079,IF($J$9=40,'Jeunes Plants'!Y1079,IF($J$9=41,'Jeunes Plants'!Z1079,IF($J$9=42,'Jeunes Plants'!AA1079,IF($J$9=43,'Jeunes Plants'!AB1079,IF($J$9=44,'Jeunes Plants'!AC1079,IF($J$9=45,'Jeunes Plants'!AD1079,IF($J$9=46,'Jeunes Plants'!AE1079,IF($J$9=47,'Jeunes Plants'!AF1079,IF($J$9=48,'Jeunes Plants'!AG1079,IF($J$9=49,'Jeunes Plants'!AH1079,IF($J$9=50,'Jeunes Plants'!AI1079,IF($J$9=51,'Jeunes Plants'!AJ1079,IF($J$9=52,'Jeunes Plants'!AK1079,IF($J$9=1,'Jeunes Plants'!AL1079,IF($J$9=2,'Jeunes Plants'!AM1079,IF($J$9=3,'Jeunes Plants'!AN1079,IF($J$9=4,'Jeunes Plants'!AO1079,IF($J$9=5,'Jeunes Plants'!AP1079,IF($J$9=6,'Jeunes Plants'!AQ1079,IF($J$9=7,'Jeunes Plants'!AR1079,IF($J$9=8,'Jeunes Plants'!AS1079,IF($J$9=9,'Jeunes Plants'!AT1079,IF($J$9=10,'Jeunes Plants'!AU1079,IF($J$9=11,'Jeunes Plants'!AV1079,IF($J$9=12,'Jeunes Plants'!AW1079,IF($J$9=13,'Jeunes Plants'!AX1079,IF($J$9=14,'Jeunes Plants'!AY1079,IF($J$9=15,'Jeunes Plants'!AZ1079,IF($J$9=16,'Jeunes Plants'!BA1079,IF($J$9=17,'Jeunes Plants'!BB1079,IF($J$9=18,'Jeunes Plants'!BC1079,IF($J$9=19,'Jeunes Plants'!BD1079,IF($J$9=20,'Jeunes Plants'!BE1079,IF($J$9=21,'Jeunes Plants'!BF1079,IF($J$9=22,'Jeunes Plants'!BG1079,IF($J$9=23,'Jeunes Plants'!BH1079,IF($J$9=24,'Jeunes Plants'!BI1079,IF($J$9=25,'Jeunes Plants'!BJ1079,IF($J$9=26,'Jeunes Plants'!BK1079,IF($J$9=27,'Jeunes Plants'!BL1079,IF($J$9=28,'Jeunes Plants'!BM1079,IF($J$9=29,'Jeunes Plants'!BN1079,IF($J$9=30,'Jeunes Plants'!BO1079,IF($J$9=31,'Jeunes Plants'!BP1079,IF($J$9=32,'Jeunes Plants'!BQ1079,IF($J$9=33,'Jeunes Plants'!BR1079,IF($J$9=34,'Jeunes Plants'!BS1079,IF($J$9=35,'Jeunes Plants'!B12982,))))))))))))))))))))))))))))))))))))))))))))))))))))</f>
        <v>0</v>
      </c>
      <c r="K1513" s="103" t="str">
        <f>IF('Jeunes Plants'!R1079=0,"","Erreur")</f>
        <v/>
      </c>
    </row>
    <row r="1514" spans="1:11" x14ac:dyDescent="0.25">
      <c r="A1514" s="450"/>
      <c r="B1514" s="450"/>
      <c r="C1514" s="451" t="s">
        <v>2083</v>
      </c>
      <c r="D1514" s="451"/>
      <c r="E1514" s="450"/>
      <c r="F1514" s="450"/>
      <c r="G1514" s="450"/>
      <c r="H1514" s="450"/>
      <c r="I1514" s="450"/>
      <c r="J1514" s="450">
        <f>SUBTOTAL(9,J1501:J1513)</f>
        <v>0</v>
      </c>
      <c r="K1514" s="450"/>
    </row>
    <row r="1515" spans="1:11" x14ac:dyDescent="0.25">
      <c r="A1515" s="103">
        <f>IF('Jeunes Plants'!A1080&lt;&gt;"",'Jeunes Plants'!A1080,"")</f>
        <v>15242</v>
      </c>
      <c r="B1515" s="103" t="str">
        <f>IF('Jeunes Plants'!L1080&lt;&gt;"",'Jeunes Plants'!L1080,"")</f>
        <v>S4</v>
      </c>
      <c r="C1515" s="107" t="str">
        <f>IF('Jeunes Plants'!B1080&lt;&gt;"",'Jeunes Plants'!B1080,"")</f>
        <v>ORIGAN</v>
      </c>
      <c r="D1515" s="107" t="str">
        <f>IF('Jeunes Plants'!C1080&lt;&gt;"",'Jeunes Plants'!C1080,"")</f>
        <v>Cubain</v>
      </c>
      <c r="E1515" s="103">
        <f>IF('Jeunes Plants'!H1080&lt;&gt;"",'Jeunes Plants'!H1080,"")</f>
        <v>5</v>
      </c>
      <c r="F1515" s="103" t="str">
        <f>IF('Jeunes Plants'!E1080&lt;&gt;"",'Jeunes Plants'!E1080,"")</f>
        <v>B</v>
      </c>
      <c r="G1515" s="103" t="str">
        <f>IF('Jeunes Plants'!N1080&lt;&gt;"",'Jeunes Plants'!N1080,"")</f>
        <v>M3</v>
      </c>
      <c r="H1515" s="103" t="str">
        <f>IF('Jeunes Plants'!I1080&lt;&gt;"",'Jeunes Plants'!I1080,"")</f>
        <v>A</v>
      </c>
      <c r="I1515" s="103" t="str">
        <f>IF('Jeunes Plants'!J1080&lt;&gt;"",'Jeunes Plants'!J1080,"")</f>
        <v/>
      </c>
      <c r="J1515" s="103">
        <f>IF($J$9=36,'Jeunes Plants'!U1080,IF($J$9=37,'Jeunes Plants'!V1080,IF($J$9=38,'Jeunes Plants'!W1080,IF($J$9=39,'Jeunes Plants'!X1080,IF($J$9=40,'Jeunes Plants'!Y1080,IF($J$9=41,'Jeunes Plants'!Z1080,IF($J$9=42,'Jeunes Plants'!AA1080,IF($J$9=43,'Jeunes Plants'!AB1080,IF($J$9=44,'Jeunes Plants'!AC1080,IF($J$9=45,'Jeunes Plants'!AD1080,IF($J$9=46,'Jeunes Plants'!AE1080,IF($J$9=47,'Jeunes Plants'!AF1080,IF($J$9=48,'Jeunes Plants'!AG1080,IF($J$9=49,'Jeunes Plants'!AH1080,IF($J$9=50,'Jeunes Plants'!AI1080,IF($J$9=51,'Jeunes Plants'!AJ1080,IF($J$9=52,'Jeunes Plants'!AK1080,IF($J$9=1,'Jeunes Plants'!AL1080,IF($J$9=2,'Jeunes Plants'!AM1080,IF($J$9=3,'Jeunes Plants'!AN1080,IF($J$9=4,'Jeunes Plants'!AO1080,IF($J$9=5,'Jeunes Plants'!AP1080,IF($J$9=6,'Jeunes Plants'!AQ1080,IF($J$9=7,'Jeunes Plants'!AR1080,IF($J$9=8,'Jeunes Plants'!AS1080,IF($J$9=9,'Jeunes Plants'!AT1080,IF($J$9=10,'Jeunes Plants'!AU1080,IF($J$9=11,'Jeunes Plants'!AV1080,IF($J$9=12,'Jeunes Plants'!AW1080,IF($J$9=13,'Jeunes Plants'!AX1080,IF($J$9=14,'Jeunes Plants'!AY1080,IF($J$9=15,'Jeunes Plants'!AZ1080,IF($J$9=16,'Jeunes Plants'!BA1080,IF($J$9=17,'Jeunes Plants'!BB1080,IF($J$9=18,'Jeunes Plants'!BC1080,IF($J$9=19,'Jeunes Plants'!BD1080,IF($J$9=20,'Jeunes Plants'!BE1080,IF($J$9=21,'Jeunes Plants'!BF1080,IF($J$9=22,'Jeunes Plants'!BG1080,IF($J$9=23,'Jeunes Plants'!BH1080,IF($J$9=24,'Jeunes Plants'!BI1080,IF($J$9=25,'Jeunes Plants'!BJ1080,IF($J$9=26,'Jeunes Plants'!BK1080,IF($J$9=27,'Jeunes Plants'!BL1080,IF($J$9=28,'Jeunes Plants'!BM1080,IF($J$9=29,'Jeunes Plants'!BN1080,IF($J$9=30,'Jeunes Plants'!BO1080,IF($J$9=31,'Jeunes Plants'!BP1080,IF($J$9=32,'Jeunes Plants'!BQ1080,IF($J$9=33,'Jeunes Plants'!BR1080,IF($J$9=34,'Jeunes Plants'!BS1080,IF($J$9=35,'Jeunes Plants'!B12983,))))))))))))))))))))))))))))))))))))))))))))))))))))</f>
        <v>0</v>
      </c>
      <c r="K1515" s="103" t="str">
        <f>IF('Jeunes Plants'!R1080=0,"","Erreur")</f>
        <v/>
      </c>
    </row>
    <row r="1516" spans="1:11" x14ac:dyDescent="0.25">
      <c r="A1516" s="103">
        <f>IF('Jeunes Plants'!A1081&lt;&gt;"",'Jeunes Plants'!A1081,"")</f>
        <v>25199</v>
      </c>
      <c r="B1516" s="103" t="str">
        <f>IF('Jeunes Plants'!L1081&lt;&gt;"",'Jeunes Plants'!L1081,"")</f>
        <v>S3B</v>
      </c>
      <c r="C1516" s="107" t="str">
        <f>IF('Jeunes Plants'!B1081&lt;&gt;"",'Jeunes Plants'!B1081,"")</f>
        <v>ORIGAN</v>
      </c>
      <c r="D1516" s="107" t="str">
        <f>IF('Jeunes Plants'!C1081&lt;&gt;"",'Jeunes Plants'!C1081,"")</f>
        <v>Origanum vulgare</v>
      </c>
      <c r="E1516" s="103">
        <f>IF('Jeunes Plants'!H1081&lt;&gt;"",'Jeunes Plants'!H1081,"")</f>
        <v>5</v>
      </c>
      <c r="F1516" s="103" t="str">
        <f>IF('Jeunes Plants'!E1081&lt;&gt;"",'Jeunes Plants'!E1081,"")</f>
        <v>B</v>
      </c>
      <c r="G1516" s="103" t="str">
        <f>IF('Jeunes Plants'!N1081&lt;&gt;"",'Jeunes Plants'!N1081,"")</f>
        <v>M3</v>
      </c>
      <c r="H1516" s="103" t="str">
        <f>IF('Jeunes Plants'!I1081&lt;&gt;"",'Jeunes Plants'!I1081,"")</f>
        <v>B</v>
      </c>
      <c r="I1516" s="103" t="str">
        <f>IF('Jeunes Plants'!J1081&lt;&gt;"",'Jeunes Plants'!J1081,"")</f>
        <v/>
      </c>
      <c r="J1516" s="103">
        <f>IF($J$9=36,'Jeunes Plants'!U1081,IF($J$9=37,'Jeunes Plants'!V1081,IF($J$9=38,'Jeunes Plants'!W1081,IF($J$9=39,'Jeunes Plants'!X1081,IF($J$9=40,'Jeunes Plants'!Y1081,IF($J$9=41,'Jeunes Plants'!Z1081,IF($J$9=42,'Jeunes Plants'!AA1081,IF($J$9=43,'Jeunes Plants'!AB1081,IF($J$9=44,'Jeunes Plants'!AC1081,IF($J$9=45,'Jeunes Plants'!AD1081,IF($J$9=46,'Jeunes Plants'!AE1081,IF($J$9=47,'Jeunes Plants'!AF1081,IF($J$9=48,'Jeunes Plants'!AG1081,IF($J$9=49,'Jeunes Plants'!AH1081,IF($J$9=50,'Jeunes Plants'!AI1081,IF($J$9=51,'Jeunes Plants'!AJ1081,IF($J$9=52,'Jeunes Plants'!AK1081,IF($J$9=1,'Jeunes Plants'!AL1081,IF($J$9=2,'Jeunes Plants'!AM1081,IF($J$9=3,'Jeunes Plants'!AN1081,IF($J$9=4,'Jeunes Plants'!AO1081,IF($J$9=5,'Jeunes Plants'!AP1081,IF($J$9=6,'Jeunes Plants'!AQ1081,IF($J$9=7,'Jeunes Plants'!AR1081,IF($J$9=8,'Jeunes Plants'!AS1081,IF($J$9=9,'Jeunes Plants'!AT1081,IF($J$9=10,'Jeunes Plants'!AU1081,IF($J$9=11,'Jeunes Plants'!AV1081,IF($J$9=12,'Jeunes Plants'!AW1081,IF($J$9=13,'Jeunes Plants'!AX1081,IF($J$9=14,'Jeunes Plants'!AY1081,IF($J$9=15,'Jeunes Plants'!AZ1081,IF($J$9=16,'Jeunes Plants'!BA1081,IF($J$9=17,'Jeunes Plants'!BB1081,IF($J$9=18,'Jeunes Plants'!BC1081,IF($J$9=19,'Jeunes Plants'!BD1081,IF($J$9=20,'Jeunes Plants'!BE1081,IF($J$9=21,'Jeunes Plants'!BF1081,IF($J$9=22,'Jeunes Plants'!BG1081,IF($J$9=23,'Jeunes Plants'!BH1081,IF($J$9=24,'Jeunes Plants'!BI1081,IF($J$9=25,'Jeunes Plants'!BJ1081,IF($J$9=26,'Jeunes Plants'!BK1081,IF($J$9=27,'Jeunes Plants'!BL1081,IF($J$9=28,'Jeunes Plants'!BM1081,IF($J$9=29,'Jeunes Plants'!BN1081,IF($J$9=30,'Jeunes Plants'!BO1081,IF($J$9=31,'Jeunes Plants'!BP1081,IF($J$9=32,'Jeunes Plants'!BQ1081,IF($J$9=33,'Jeunes Plants'!BR1081,IF($J$9=34,'Jeunes Plants'!BS1081,IF($J$9=35,'Jeunes Plants'!B12984,))))))))))))))))))))))))))))))))))))))))))))))))))))</f>
        <v>0</v>
      </c>
      <c r="K1516" s="103" t="str">
        <f>IF('Jeunes Plants'!R1081=0,"","Erreur")</f>
        <v/>
      </c>
    </row>
    <row r="1517" spans="1:11" x14ac:dyDescent="0.25">
      <c r="A1517" s="450"/>
      <c r="B1517" s="450"/>
      <c r="C1517" s="451" t="s">
        <v>2009</v>
      </c>
      <c r="D1517" s="451"/>
      <c r="E1517" s="450"/>
      <c r="F1517" s="450"/>
      <c r="G1517" s="450"/>
      <c r="H1517" s="450"/>
      <c r="I1517" s="450"/>
      <c r="J1517" s="450">
        <f>SUBTOTAL(9,J1515:J1516)</f>
        <v>0</v>
      </c>
      <c r="K1517" s="450"/>
    </row>
    <row r="1518" spans="1:11" x14ac:dyDescent="0.25">
      <c r="A1518" s="103">
        <f>IF('Jeunes Plants'!A1082&lt;&gt;"",'Jeunes Plants'!A1082,"")</f>
        <v>12843</v>
      </c>
      <c r="B1518" s="103" t="str">
        <f>IF('Jeunes Plants'!L1082&lt;&gt;"",'Jeunes Plants'!L1082,"")</f>
        <v>S4</v>
      </c>
      <c r="C1518" s="107" t="str">
        <f>IF('Jeunes Plants'!B1082&lt;&gt;"",'Jeunes Plants'!B1082,"")</f>
        <v>OSEILLE</v>
      </c>
      <c r="D1518" s="107" t="str">
        <f>IF('Jeunes Plants'!C1082&lt;&gt;"",'Jeunes Plants'!C1082,"")</f>
        <v>Large de Belleville</v>
      </c>
      <c r="E1518" s="103">
        <f>IF('Jeunes Plants'!H1082&lt;&gt;"",'Jeunes Plants'!H1082,"")</f>
        <v>6</v>
      </c>
      <c r="F1518" s="103" t="str">
        <f>IF('Jeunes Plants'!E1082&lt;&gt;"",'Jeunes Plants'!E1082,"")</f>
        <v>S</v>
      </c>
      <c r="G1518" s="103" t="str">
        <f>IF('Jeunes Plants'!N1082&lt;&gt;"",'Jeunes Plants'!N1082,"")</f>
        <v>M3</v>
      </c>
      <c r="H1518" s="103" t="str">
        <f>IF('Jeunes Plants'!I1082&lt;&gt;"",'Jeunes Plants'!I1082,"")</f>
        <v>H</v>
      </c>
      <c r="I1518" s="103" t="str">
        <f>IF('Jeunes Plants'!J1082&lt;&gt;"",'Jeunes Plants'!J1082,"")</f>
        <v/>
      </c>
      <c r="J1518" s="103">
        <f>IF($J$9=36,'Jeunes Plants'!U1082,IF($J$9=37,'Jeunes Plants'!V1082,IF($J$9=38,'Jeunes Plants'!W1082,IF($J$9=39,'Jeunes Plants'!X1082,IF($J$9=40,'Jeunes Plants'!Y1082,IF($J$9=41,'Jeunes Plants'!Z1082,IF($J$9=42,'Jeunes Plants'!AA1082,IF($J$9=43,'Jeunes Plants'!AB1082,IF($J$9=44,'Jeunes Plants'!AC1082,IF($J$9=45,'Jeunes Plants'!AD1082,IF($J$9=46,'Jeunes Plants'!AE1082,IF($J$9=47,'Jeunes Plants'!AF1082,IF($J$9=48,'Jeunes Plants'!AG1082,IF($J$9=49,'Jeunes Plants'!AH1082,IF($J$9=50,'Jeunes Plants'!AI1082,IF($J$9=51,'Jeunes Plants'!AJ1082,IF($J$9=52,'Jeunes Plants'!AK1082,IF($J$9=1,'Jeunes Plants'!AL1082,IF($J$9=2,'Jeunes Plants'!AM1082,IF($J$9=3,'Jeunes Plants'!AN1082,IF($J$9=4,'Jeunes Plants'!AO1082,IF($J$9=5,'Jeunes Plants'!AP1082,IF($J$9=6,'Jeunes Plants'!AQ1082,IF($J$9=7,'Jeunes Plants'!AR1082,IF($J$9=8,'Jeunes Plants'!AS1082,IF($J$9=9,'Jeunes Plants'!AT1082,IF($J$9=10,'Jeunes Plants'!AU1082,IF($J$9=11,'Jeunes Plants'!AV1082,IF($J$9=12,'Jeunes Plants'!AW1082,IF($J$9=13,'Jeunes Plants'!AX1082,IF($J$9=14,'Jeunes Plants'!AY1082,IF($J$9=15,'Jeunes Plants'!AZ1082,IF($J$9=16,'Jeunes Plants'!BA1082,IF($J$9=17,'Jeunes Plants'!BB1082,IF($J$9=18,'Jeunes Plants'!BC1082,IF($J$9=19,'Jeunes Plants'!BD1082,IF($J$9=20,'Jeunes Plants'!BE1082,IF($J$9=21,'Jeunes Plants'!BF1082,IF($J$9=22,'Jeunes Plants'!BG1082,IF($J$9=23,'Jeunes Plants'!BH1082,IF($J$9=24,'Jeunes Plants'!BI1082,IF($J$9=25,'Jeunes Plants'!BJ1082,IF($J$9=26,'Jeunes Plants'!BK1082,IF($J$9=27,'Jeunes Plants'!BL1082,IF($J$9=28,'Jeunes Plants'!BM1082,IF($J$9=29,'Jeunes Plants'!BN1082,IF($J$9=30,'Jeunes Plants'!BO1082,IF($J$9=31,'Jeunes Plants'!BP1082,IF($J$9=32,'Jeunes Plants'!BQ1082,IF($J$9=33,'Jeunes Plants'!BR1082,IF($J$9=34,'Jeunes Plants'!BS1082,IF($J$9=35,'Jeunes Plants'!B12985,))))))))))))))))))))))))))))))))))))))))))))))))))))</f>
        <v>0</v>
      </c>
      <c r="K1518" s="103" t="str">
        <f>IF('Jeunes Plants'!R1082=0,"","Erreur")</f>
        <v/>
      </c>
    </row>
    <row r="1519" spans="1:11" x14ac:dyDescent="0.25">
      <c r="A1519" s="103">
        <f>IF('Jeunes Plants'!A1083&lt;&gt;"",'Jeunes Plants'!A1083,"")</f>
        <v>13285</v>
      </c>
      <c r="B1519" s="103" t="str">
        <f>IF('Jeunes Plants'!L1083&lt;&gt;"",'Jeunes Plants'!L1083,"")</f>
        <v>S4</v>
      </c>
      <c r="C1519" s="107" t="str">
        <f>IF('Jeunes Plants'!B1083&lt;&gt;"",'Jeunes Plants'!B1083,"")</f>
        <v>OSEILLE</v>
      </c>
      <c r="D1519" s="107" t="str">
        <f>IF('Jeunes Plants'!C1083&lt;&gt;"",'Jeunes Plants'!C1083,"")</f>
        <v>Sanguine</v>
      </c>
      <c r="E1519" s="103">
        <f>IF('Jeunes Plants'!H1083&lt;&gt;"",'Jeunes Plants'!H1083,"")</f>
        <v>7</v>
      </c>
      <c r="F1519" s="103" t="str">
        <f>IF('Jeunes Plants'!E1083&lt;&gt;"",'Jeunes Plants'!E1083,"")</f>
        <v>S</v>
      </c>
      <c r="G1519" s="103" t="str">
        <f>IF('Jeunes Plants'!N1083&lt;&gt;"",'Jeunes Plants'!N1083,"")</f>
        <v>M3</v>
      </c>
      <c r="H1519" s="103" t="str">
        <f>IF('Jeunes Plants'!I1083&lt;&gt;"",'Jeunes Plants'!I1083,"")</f>
        <v>H</v>
      </c>
      <c r="I1519" s="103" t="str">
        <f>IF('Jeunes Plants'!J1083&lt;&gt;"",'Jeunes Plants'!J1083,"")</f>
        <v/>
      </c>
      <c r="J1519" s="103">
        <f>IF($J$9=36,'Jeunes Plants'!U1083,IF($J$9=37,'Jeunes Plants'!V1083,IF($J$9=38,'Jeunes Plants'!W1083,IF($J$9=39,'Jeunes Plants'!X1083,IF($J$9=40,'Jeunes Plants'!Y1083,IF($J$9=41,'Jeunes Plants'!Z1083,IF($J$9=42,'Jeunes Plants'!AA1083,IF($J$9=43,'Jeunes Plants'!AB1083,IF($J$9=44,'Jeunes Plants'!AC1083,IF($J$9=45,'Jeunes Plants'!AD1083,IF($J$9=46,'Jeunes Plants'!AE1083,IF($J$9=47,'Jeunes Plants'!AF1083,IF($J$9=48,'Jeunes Plants'!AG1083,IF($J$9=49,'Jeunes Plants'!AH1083,IF($J$9=50,'Jeunes Plants'!AI1083,IF($J$9=51,'Jeunes Plants'!AJ1083,IF($J$9=52,'Jeunes Plants'!AK1083,IF($J$9=1,'Jeunes Plants'!AL1083,IF($J$9=2,'Jeunes Plants'!AM1083,IF($J$9=3,'Jeunes Plants'!AN1083,IF($J$9=4,'Jeunes Plants'!AO1083,IF($J$9=5,'Jeunes Plants'!AP1083,IF($J$9=6,'Jeunes Plants'!AQ1083,IF($J$9=7,'Jeunes Plants'!AR1083,IF($J$9=8,'Jeunes Plants'!AS1083,IF($J$9=9,'Jeunes Plants'!AT1083,IF($J$9=10,'Jeunes Plants'!AU1083,IF($J$9=11,'Jeunes Plants'!AV1083,IF($J$9=12,'Jeunes Plants'!AW1083,IF($J$9=13,'Jeunes Plants'!AX1083,IF($J$9=14,'Jeunes Plants'!AY1083,IF($J$9=15,'Jeunes Plants'!AZ1083,IF($J$9=16,'Jeunes Plants'!BA1083,IF($J$9=17,'Jeunes Plants'!BB1083,IF($J$9=18,'Jeunes Plants'!BC1083,IF($J$9=19,'Jeunes Plants'!BD1083,IF($J$9=20,'Jeunes Plants'!BE1083,IF($J$9=21,'Jeunes Plants'!BF1083,IF($J$9=22,'Jeunes Plants'!BG1083,IF($J$9=23,'Jeunes Plants'!BH1083,IF($J$9=24,'Jeunes Plants'!BI1083,IF($J$9=25,'Jeunes Plants'!BJ1083,IF($J$9=26,'Jeunes Plants'!BK1083,IF($J$9=27,'Jeunes Plants'!BL1083,IF($J$9=28,'Jeunes Plants'!BM1083,IF($J$9=29,'Jeunes Plants'!BN1083,IF($J$9=30,'Jeunes Plants'!BO1083,IF($J$9=31,'Jeunes Plants'!BP1083,IF($J$9=32,'Jeunes Plants'!BQ1083,IF($J$9=33,'Jeunes Plants'!BR1083,IF($J$9=34,'Jeunes Plants'!BS1083,IF($J$9=35,'Jeunes Plants'!B12986,))))))))))))))))))))))))))))))))))))))))))))))))))))</f>
        <v>0</v>
      </c>
      <c r="K1519" s="103" t="str">
        <f>IF('Jeunes Plants'!R1083=0,"","Erreur")</f>
        <v/>
      </c>
    </row>
    <row r="1520" spans="1:11" x14ac:dyDescent="0.25">
      <c r="A1520" s="450"/>
      <c r="B1520" s="450"/>
      <c r="C1520" s="451" t="s">
        <v>2084</v>
      </c>
      <c r="D1520" s="451"/>
      <c r="E1520" s="450"/>
      <c r="F1520" s="450"/>
      <c r="G1520" s="450"/>
      <c r="H1520" s="450"/>
      <c r="I1520" s="450"/>
      <c r="J1520" s="450">
        <f>SUBTOTAL(9,J1518:J1519)</f>
        <v>0</v>
      </c>
      <c r="K1520" s="450"/>
    </row>
    <row r="1521" spans="1:11" x14ac:dyDescent="0.25">
      <c r="A1521" s="103">
        <f>IF('Jeunes Plants'!A1084&lt;&gt;"",'Jeunes Plants'!A1084,"")</f>
        <v>12299</v>
      </c>
      <c r="B1521" s="103" t="str">
        <f>IF('Jeunes Plants'!L1084&lt;&gt;"",'Jeunes Plants'!L1084,"")</f>
        <v>S4</v>
      </c>
      <c r="C1521" s="107" t="str">
        <f>IF('Jeunes Plants'!B1084&lt;&gt;"",'Jeunes Plants'!B1084,"")</f>
        <v>PERSIL</v>
      </c>
      <c r="D1521" s="107" t="str">
        <f>IF('Jeunes Plants'!C1084&lt;&gt;"",'Jeunes Plants'!C1084,"")</f>
        <v>Frisé robust</v>
      </c>
      <c r="E1521" s="103">
        <f>IF('Jeunes Plants'!H1084&lt;&gt;"",'Jeunes Plants'!H1084,"")</f>
        <v>6</v>
      </c>
      <c r="F1521" s="103" t="str">
        <f>IF('Jeunes Plants'!E1084&lt;&gt;"",'Jeunes Plants'!E1084,"")</f>
        <v>S</v>
      </c>
      <c r="G1521" s="103" t="str">
        <f>IF('Jeunes Plants'!N1084&lt;&gt;"",'Jeunes Plants'!N1084,"")</f>
        <v>M3</v>
      </c>
      <c r="H1521" s="103" t="str">
        <f>IF('Jeunes Plants'!I1084&lt;&gt;"",'Jeunes Plants'!I1084,"")</f>
        <v>F</v>
      </c>
      <c r="I1521" s="103" t="str">
        <f>IF('Jeunes Plants'!J1084&lt;&gt;"",'Jeunes Plants'!J1084,"")</f>
        <v/>
      </c>
      <c r="J1521" s="103">
        <f>IF($J$9=36,'Jeunes Plants'!U1084,IF($J$9=37,'Jeunes Plants'!V1084,IF($J$9=38,'Jeunes Plants'!W1084,IF($J$9=39,'Jeunes Plants'!X1084,IF($J$9=40,'Jeunes Plants'!Y1084,IF($J$9=41,'Jeunes Plants'!Z1084,IF($J$9=42,'Jeunes Plants'!AA1084,IF($J$9=43,'Jeunes Plants'!AB1084,IF($J$9=44,'Jeunes Plants'!AC1084,IF($J$9=45,'Jeunes Plants'!AD1084,IF($J$9=46,'Jeunes Plants'!AE1084,IF($J$9=47,'Jeunes Plants'!AF1084,IF($J$9=48,'Jeunes Plants'!AG1084,IF($J$9=49,'Jeunes Plants'!AH1084,IF($J$9=50,'Jeunes Plants'!AI1084,IF($J$9=51,'Jeunes Plants'!AJ1084,IF($J$9=52,'Jeunes Plants'!AK1084,IF($J$9=1,'Jeunes Plants'!AL1084,IF($J$9=2,'Jeunes Plants'!AM1084,IF($J$9=3,'Jeunes Plants'!AN1084,IF($J$9=4,'Jeunes Plants'!AO1084,IF($J$9=5,'Jeunes Plants'!AP1084,IF($J$9=6,'Jeunes Plants'!AQ1084,IF($J$9=7,'Jeunes Plants'!AR1084,IF($J$9=8,'Jeunes Plants'!AS1084,IF($J$9=9,'Jeunes Plants'!AT1084,IF($J$9=10,'Jeunes Plants'!AU1084,IF($J$9=11,'Jeunes Plants'!AV1084,IF($J$9=12,'Jeunes Plants'!AW1084,IF($J$9=13,'Jeunes Plants'!AX1084,IF($J$9=14,'Jeunes Plants'!AY1084,IF($J$9=15,'Jeunes Plants'!AZ1084,IF($J$9=16,'Jeunes Plants'!BA1084,IF($J$9=17,'Jeunes Plants'!BB1084,IF($J$9=18,'Jeunes Plants'!BC1084,IF($J$9=19,'Jeunes Plants'!BD1084,IF($J$9=20,'Jeunes Plants'!BE1084,IF($J$9=21,'Jeunes Plants'!BF1084,IF($J$9=22,'Jeunes Plants'!BG1084,IF($J$9=23,'Jeunes Plants'!BH1084,IF($J$9=24,'Jeunes Plants'!BI1084,IF($J$9=25,'Jeunes Plants'!BJ1084,IF($J$9=26,'Jeunes Plants'!BK1084,IF($J$9=27,'Jeunes Plants'!BL1084,IF($J$9=28,'Jeunes Plants'!BM1084,IF($J$9=29,'Jeunes Plants'!BN1084,IF($J$9=30,'Jeunes Plants'!BO1084,IF($J$9=31,'Jeunes Plants'!BP1084,IF($J$9=32,'Jeunes Plants'!BQ1084,IF($J$9=33,'Jeunes Plants'!BR1084,IF($J$9=34,'Jeunes Plants'!BS1084,IF($J$9=35,'Jeunes Plants'!B12987,))))))))))))))))))))))))))))))))))))))))))))))))))))</f>
        <v>0</v>
      </c>
      <c r="K1521" s="103" t="str">
        <f>IF('Jeunes Plants'!R1084=0,"","Erreur")</f>
        <v/>
      </c>
    </row>
    <row r="1522" spans="1:11" x14ac:dyDescent="0.25">
      <c r="A1522" s="103">
        <f>IF('Jeunes Plants'!A1085&lt;&gt;"",'Jeunes Plants'!A1085,"")</f>
        <v>12300</v>
      </c>
      <c r="B1522" s="103" t="str">
        <f>IF('Jeunes Plants'!L1085&lt;&gt;"",'Jeunes Plants'!L1085,"")</f>
        <v>S4</v>
      </c>
      <c r="C1522" s="107" t="str">
        <f>IF('Jeunes Plants'!B1085&lt;&gt;"",'Jeunes Plants'!B1085,"")</f>
        <v>PERSIL</v>
      </c>
      <c r="D1522" s="107" t="str">
        <f>IF('Jeunes Plants'!C1085&lt;&gt;"",'Jeunes Plants'!C1085,"")</f>
        <v>Plat Géant d'Italie</v>
      </c>
      <c r="E1522" s="103">
        <f>IF('Jeunes Plants'!H1085&lt;&gt;"",'Jeunes Plants'!H1085,"")</f>
        <v>6</v>
      </c>
      <c r="F1522" s="103" t="str">
        <f>IF('Jeunes Plants'!E1085&lt;&gt;"",'Jeunes Plants'!E1085,"")</f>
        <v>S</v>
      </c>
      <c r="G1522" s="103" t="str">
        <f>IF('Jeunes Plants'!N1085&lt;&gt;"",'Jeunes Plants'!N1085,"")</f>
        <v>M3</v>
      </c>
      <c r="H1522" s="103" t="str">
        <f>IF('Jeunes Plants'!I1085&lt;&gt;"",'Jeunes Plants'!I1085,"")</f>
        <v>F</v>
      </c>
      <c r="I1522" s="103" t="str">
        <f>IF('Jeunes Plants'!J1085&lt;&gt;"",'Jeunes Plants'!J1085,"")</f>
        <v/>
      </c>
      <c r="J1522" s="103">
        <f>IF($J$9=36,'Jeunes Plants'!U1085,IF($J$9=37,'Jeunes Plants'!V1085,IF($J$9=38,'Jeunes Plants'!W1085,IF($J$9=39,'Jeunes Plants'!X1085,IF($J$9=40,'Jeunes Plants'!Y1085,IF($J$9=41,'Jeunes Plants'!Z1085,IF($J$9=42,'Jeunes Plants'!AA1085,IF($J$9=43,'Jeunes Plants'!AB1085,IF($J$9=44,'Jeunes Plants'!AC1085,IF($J$9=45,'Jeunes Plants'!AD1085,IF($J$9=46,'Jeunes Plants'!AE1085,IF($J$9=47,'Jeunes Plants'!AF1085,IF($J$9=48,'Jeunes Plants'!AG1085,IF($J$9=49,'Jeunes Plants'!AH1085,IF($J$9=50,'Jeunes Plants'!AI1085,IF($J$9=51,'Jeunes Plants'!AJ1085,IF($J$9=52,'Jeunes Plants'!AK1085,IF($J$9=1,'Jeunes Plants'!AL1085,IF($J$9=2,'Jeunes Plants'!AM1085,IF($J$9=3,'Jeunes Plants'!AN1085,IF($J$9=4,'Jeunes Plants'!AO1085,IF($J$9=5,'Jeunes Plants'!AP1085,IF($J$9=6,'Jeunes Plants'!AQ1085,IF($J$9=7,'Jeunes Plants'!AR1085,IF($J$9=8,'Jeunes Plants'!AS1085,IF($J$9=9,'Jeunes Plants'!AT1085,IF($J$9=10,'Jeunes Plants'!AU1085,IF($J$9=11,'Jeunes Plants'!AV1085,IF($J$9=12,'Jeunes Plants'!AW1085,IF($J$9=13,'Jeunes Plants'!AX1085,IF($J$9=14,'Jeunes Plants'!AY1085,IF($J$9=15,'Jeunes Plants'!AZ1085,IF($J$9=16,'Jeunes Plants'!BA1085,IF($J$9=17,'Jeunes Plants'!BB1085,IF($J$9=18,'Jeunes Plants'!BC1085,IF($J$9=19,'Jeunes Plants'!BD1085,IF($J$9=20,'Jeunes Plants'!BE1085,IF($J$9=21,'Jeunes Plants'!BF1085,IF($J$9=22,'Jeunes Plants'!BG1085,IF($J$9=23,'Jeunes Plants'!BH1085,IF($J$9=24,'Jeunes Plants'!BI1085,IF($J$9=25,'Jeunes Plants'!BJ1085,IF($J$9=26,'Jeunes Plants'!BK1085,IF($J$9=27,'Jeunes Plants'!BL1085,IF($J$9=28,'Jeunes Plants'!BM1085,IF($J$9=29,'Jeunes Plants'!BN1085,IF($J$9=30,'Jeunes Plants'!BO1085,IF($J$9=31,'Jeunes Plants'!BP1085,IF($J$9=32,'Jeunes Plants'!BQ1085,IF($J$9=33,'Jeunes Plants'!BR1085,IF($J$9=34,'Jeunes Plants'!BS1085,IF($J$9=35,'Jeunes Plants'!B12988,))))))))))))))))))))))))))))))))))))))))))))))))))))</f>
        <v>0</v>
      </c>
      <c r="K1522" s="103" t="str">
        <f>IF('Jeunes Plants'!R1085=0,"","Erreur")</f>
        <v/>
      </c>
    </row>
    <row r="1523" spans="1:11" x14ac:dyDescent="0.25">
      <c r="A1523" s="450"/>
      <c r="B1523" s="450"/>
      <c r="C1523" s="451" t="s">
        <v>2085</v>
      </c>
      <c r="D1523" s="451"/>
      <c r="E1523" s="450"/>
      <c r="F1523" s="450"/>
      <c r="G1523" s="450"/>
      <c r="H1523" s="450"/>
      <c r="I1523" s="450"/>
      <c r="J1523" s="450">
        <f>SUBTOTAL(9,J1521:J1522)</f>
        <v>0</v>
      </c>
      <c r="K1523" s="450"/>
    </row>
    <row r="1524" spans="1:11" x14ac:dyDescent="0.25">
      <c r="A1524" s="103">
        <f>IF('Jeunes Plants'!A1086&lt;&gt;"",'Jeunes Plants'!A1086,"")</f>
        <v>10946</v>
      </c>
      <c r="B1524" s="103" t="str">
        <f>IF('Jeunes Plants'!L1086&lt;&gt;"",'Jeunes Plants'!L1086,"")</f>
        <v>S4</v>
      </c>
      <c r="C1524" s="107" t="str">
        <f>IF('Jeunes Plants'!B1086&lt;&gt;"",'Jeunes Plants'!B1086,"")</f>
        <v>RHUBARBE</v>
      </c>
      <c r="D1524" s="107" t="str">
        <f>IF('Jeunes Plants'!C1086&lt;&gt;"",'Jeunes Plants'!C1086,"")</f>
        <v>Victoria</v>
      </c>
      <c r="E1524" s="103">
        <f>IF('Jeunes Plants'!H1086&lt;&gt;"",'Jeunes Plants'!H1086,"")</f>
        <v>8</v>
      </c>
      <c r="F1524" s="103" t="str">
        <f>IF('Jeunes Plants'!E1086&lt;&gt;"",'Jeunes Plants'!E1086,"")</f>
        <v>S</v>
      </c>
      <c r="G1524" s="103" t="str">
        <f>IF('Jeunes Plants'!N1086&lt;&gt;"",'Jeunes Plants'!N1086,"")</f>
        <v>M3</v>
      </c>
      <c r="H1524" s="103" t="str">
        <f>IF('Jeunes Plants'!I1086&lt;&gt;"",'Jeunes Plants'!I1086,"")</f>
        <v>C</v>
      </c>
      <c r="I1524" s="103" t="str">
        <f>IF('Jeunes Plants'!J1086&lt;&gt;"",'Jeunes Plants'!J1086,"")</f>
        <v/>
      </c>
      <c r="J1524" s="103">
        <f>IF($J$9=36,'Jeunes Plants'!U1086,IF($J$9=37,'Jeunes Plants'!V1086,IF($J$9=38,'Jeunes Plants'!W1086,IF($J$9=39,'Jeunes Plants'!X1086,IF($J$9=40,'Jeunes Plants'!Y1086,IF($J$9=41,'Jeunes Plants'!Z1086,IF($J$9=42,'Jeunes Plants'!AA1086,IF($J$9=43,'Jeunes Plants'!AB1086,IF($J$9=44,'Jeunes Plants'!AC1086,IF($J$9=45,'Jeunes Plants'!AD1086,IF($J$9=46,'Jeunes Plants'!AE1086,IF($J$9=47,'Jeunes Plants'!AF1086,IF($J$9=48,'Jeunes Plants'!AG1086,IF($J$9=49,'Jeunes Plants'!AH1086,IF($J$9=50,'Jeunes Plants'!AI1086,IF($J$9=51,'Jeunes Plants'!AJ1086,IF($J$9=52,'Jeunes Plants'!AK1086,IF($J$9=1,'Jeunes Plants'!AL1086,IF($J$9=2,'Jeunes Plants'!AM1086,IF($J$9=3,'Jeunes Plants'!AN1086,IF($J$9=4,'Jeunes Plants'!AO1086,IF($J$9=5,'Jeunes Plants'!AP1086,IF($J$9=6,'Jeunes Plants'!AQ1086,IF($J$9=7,'Jeunes Plants'!AR1086,IF($J$9=8,'Jeunes Plants'!AS1086,IF($J$9=9,'Jeunes Plants'!AT1086,IF($J$9=10,'Jeunes Plants'!AU1086,IF($J$9=11,'Jeunes Plants'!AV1086,IF($J$9=12,'Jeunes Plants'!AW1086,IF($J$9=13,'Jeunes Plants'!AX1086,IF($J$9=14,'Jeunes Plants'!AY1086,IF($J$9=15,'Jeunes Plants'!AZ1086,IF($J$9=16,'Jeunes Plants'!BA1086,IF($J$9=17,'Jeunes Plants'!BB1086,IF($J$9=18,'Jeunes Plants'!BC1086,IF($J$9=19,'Jeunes Plants'!BD1086,IF($J$9=20,'Jeunes Plants'!BE1086,IF($J$9=21,'Jeunes Plants'!BF1086,IF($J$9=22,'Jeunes Plants'!BG1086,IF($J$9=23,'Jeunes Plants'!BH1086,IF($J$9=24,'Jeunes Plants'!BI1086,IF($J$9=25,'Jeunes Plants'!BJ1086,IF($J$9=26,'Jeunes Plants'!BK1086,IF($J$9=27,'Jeunes Plants'!BL1086,IF($J$9=28,'Jeunes Plants'!BM1086,IF($J$9=29,'Jeunes Plants'!BN1086,IF($J$9=30,'Jeunes Plants'!BO1086,IF($J$9=31,'Jeunes Plants'!BP1086,IF($J$9=32,'Jeunes Plants'!BQ1086,IF($J$9=33,'Jeunes Plants'!BR1086,IF($J$9=34,'Jeunes Plants'!BS1086,IF($J$9=35,'Jeunes Plants'!B12989,))))))))))))))))))))))))))))))))))))))))))))))))))))</f>
        <v>0</v>
      </c>
      <c r="K1524" s="103" t="str">
        <f>IF('Jeunes Plants'!R1086=0,"","Erreur")</f>
        <v/>
      </c>
    </row>
    <row r="1525" spans="1:11" x14ac:dyDescent="0.25">
      <c r="A1525" s="450"/>
      <c r="B1525" s="450"/>
      <c r="C1525" s="451" t="s">
        <v>2047</v>
      </c>
      <c r="D1525" s="451"/>
      <c r="E1525" s="450"/>
      <c r="F1525" s="450"/>
      <c r="G1525" s="450"/>
      <c r="H1525" s="450"/>
      <c r="I1525" s="450"/>
      <c r="J1525" s="450">
        <f>SUBTOTAL(9,J1524:J1524)</f>
        <v>0</v>
      </c>
      <c r="K1525" s="450"/>
    </row>
    <row r="1526" spans="1:11" x14ac:dyDescent="0.25">
      <c r="A1526" s="103">
        <f>IF('Jeunes Plants'!A1087&lt;&gt;"",'Jeunes Plants'!A1087,"")</f>
        <v>10689</v>
      </c>
      <c r="B1526" s="103" t="str">
        <f>IF('Jeunes Plants'!L1087&lt;&gt;"",'Jeunes Plants'!L1087,"")</f>
        <v>S10</v>
      </c>
      <c r="C1526" s="107" t="str">
        <f>IF('Jeunes Plants'!B1087&lt;&gt;"",'Jeunes Plants'!B1087,"")</f>
        <v>ROMARIN OFFICINAL</v>
      </c>
      <c r="D1526" s="107" t="str">
        <f>IF('Jeunes Plants'!C1087&lt;&gt;"",'Jeunes Plants'!C1087,"")</f>
        <v>Erige</v>
      </c>
      <c r="E1526" s="103">
        <f>IF('Jeunes Plants'!H1087&lt;&gt;"",'Jeunes Plants'!H1087,"")</f>
        <v>5</v>
      </c>
      <c r="F1526" s="103" t="str">
        <f>IF('Jeunes Plants'!E1087&lt;&gt;"",'Jeunes Plants'!E1087,"")</f>
        <v>B</v>
      </c>
      <c r="G1526" s="103" t="str">
        <f>IF('Jeunes Plants'!N1087&lt;&gt;"",'Jeunes Plants'!N1087,"")</f>
        <v>M3</v>
      </c>
      <c r="H1526" s="103" t="str">
        <f>IF('Jeunes Plants'!I1087&lt;&gt;"",'Jeunes Plants'!I1087,"")</f>
        <v>A</v>
      </c>
      <c r="I1526" s="103" t="str">
        <f>IF('Jeunes Plants'!J1087&lt;&gt;"",'Jeunes Plants'!J1087,"")</f>
        <v/>
      </c>
      <c r="J1526" s="103">
        <f>IF($J$9=36,'Jeunes Plants'!U1087,IF($J$9=37,'Jeunes Plants'!V1087,IF($J$9=38,'Jeunes Plants'!W1087,IF($J$9=39,'Jeunes Plants'!X1087,IF($J$9=40,'Jeunes Plants'!Y1087,IF($J$9=41,'Jeunes Plants'!Z1087,IF($J$9=42,'Jeunes Plants'!AA1087,IF($J$9=43,'Jeunes Plants'!AB1087,IF($J$9=44,'Jeunes Plants'!AC1087,IF($J$9=45,'Jeunes Plants'!AD1087,IF($J$9=46,'Jeunes Plants'!AE1087,IF($J$9=47,'Jeunes Plants'!AF1087,IF($J$9=48,'Jeunes Plants'!AG1087,IF($J$9=49,'Jeunes Plants'!AH1087,IF($J$9=50,'Jeunes Plants'!AI1087,IF($J$9=51,'Jeunes Plants'!AJ1087,IF($J$9=52,'Jeunes Plants'!AK1087,IF($J$9=1,'Jeunes Plants'!AL1087,IF($J$9=2,'Jeunes Plants'!AM1087,IF($J$9=3,'Jeunes Plants'!AN1087,IF($J$9=4,'Jeunes Plants'!AO1087,IF($J$9=5,'Jeunes Plants'!AP1087,IF($J$9=6,'Jeunes Plants'!AQ1087,IF($J$9=7,'Jeunes Plants'!AR1087,IF($J$9=8,'Jeunes Plants'!AS1087,IF($J$9=9,'Jeunes Plants'!AT1087,IF($J$9=10,'Jeunes Plants'!AU1087,IF($J$9=11,'Jeunes Plants'!AV1087,IF($J$9=12,'Jeunes Plants'!AW1087,IF($J$9=13,'Jeunes Plants'!AX1087,IF($J$9=14,'Jeunes Plants'!AY1087,IF($J$9=15,'Jeunes Plants'!AZ1087,IF($J$9=16,'Jeunes Plants'!BA1087,IF($J$9=17,'Jeunes Plants'!BB1087,IF($J$9=18,'Jeunes Plants'!BC1087,IF($J$9=19,'Jeunes Plants'!BD1087,IF($J$9=20,'Jeunes Plants'!BE1087,IF($J$9=21,'Jeunes Plants'!BF1087,IF($J$9=22,'Jeunes Plants'!BG1087,IF($J$9=23,'Jeunes Plants'!BH1087,IF($J$9=24,'Jeunes Plants'!BI1087,IF($J$9=25,'Jeunes Plants'!BJ1087,IF($J$9=26,'Jeunes Plants'!BK1087,IF($J$9=27,'Jeunes Plants'!BL1087,IF($J$9=28,'Jeunes Plants'!BM1087,IF($J$9=29,'Jeunes Plants'!BN1087,IF($J$9=30,'Jeunes Plants'!BO1087,IF($J$9=31,'Jeunes Plants'!BP1087,IF($J$9=32,'Jeunes Plants'!BQ1087,IF($J$9=33,'Jeunes Plants'!BR1087,IF($J$9=34,'Jeunes Plants'!BS1087,IF($J$9=35,'Jeunes Plants'!B12990,))))))))))))))))))))))))))))))))))))))))))))))))))))</f>
        <v>0</v>
      </c>
      <c r="K1526" s="103" t="str">
        <f>IF('Jeunes Plants'!R1087=0,"","Erreur")</f>
        <v/>
      </c>
    </row>
    <row r="1527" spans="1:11" x14ac:dyDescent="0.25">
      <c r="A1527" s="103">
        <f>IF('Jeunes Plants'!A1088&lt;&gt;"",'Jeunes Plants'!A1088,"")</f>
        <v>11690</v>
      </c>
      <c r="B1527" s="103" t="str">
        <f>IF('Jeunes Plants'!L1088&lt;&gt;"",'Jeunes Plants'!L1088,"")</f>
        <v>S10</v>
      </c>
      <c r="C1527" s="107" t="str">
        <f>IF('Jeunes Plants'!B1088&lt;&gt;"",'Jeunes Plants'!B1088,"")</f>
        <v>ROMARIN OFFICINAL</v>
      </c>
      <c r="D1527" s="107" t="str">
        <f>IF('Jeunes Plants'!C1088&lt;&gt;"",'Jeunes Plants'!C1088,"")</f>
        <v>Rampant Pointe du Raz</v>
      </c>
      <c r="E1527" s="103">
        <f>IF('Jeunes Plants'!H1088&lt;&gt;"",'Jeunes Plants'!H1088,"")</f>
        <v>5</v>
      </c>
      <c r="F1527" s="103" t="str">
        <f>IF('Jeunes Plants'!E1088&lt;&gt;"",'Jeunes Plants'!E1088,"")</f>
        <v>B</v>
      </c>
      <c r="G1527" s="103" t="str">
        <f>IF('Jeunes Plants'!N1088&lt;&gt;"",'Jeunes Plants'!N1088,"")</f>
        <v>M3</v>
      </c>
      <c r="H1527" s="103" t="str">
        <f>IF('Jeunes Plants'!I1088&lt;&gt;"",'Jeunes Plants'!I1088,"")</f>
        <v>A</v>
      </c>
      <c r="I1527" s="103" t="str">
        <f>IF('Jeunes Plants'!J1088&lt;&gt;"",'Jeunes Plants'!J1088,"")</f>
        <v/>
      </c>
      <c r="J1527" s="103">
        <f>IF($J$9=36,'Jeunes Plants'!U1088,IF($J$9=37,'Jeunes Plants'!V1088,IF($J$9=38,'Jeunes Plants'!W1088,IF($J$9=39,'Jeunes Plants'!X1088,IF($J$9=40,'Jeunes Plants'!Y1088,IF($J$9=41,'Jeunes Plants'!Z1088,IF($J$9=42,'Jeunes Plants'!AA1088,IF($J$9=43,'Jeunes Plants'!AB1088,IF($J$9=44,'Jeunes Plants'!AC1088,IF($J$9=45,'Jeunes Plants'!AD1088,IF($J$9=46,'Jeunes Plants'!AE1088,IF($J$9=47,'Jeunes Plants'!AF1088,IF($J$9=48,'Jeunes Plants'!AG1088,IF($J$9=49,'Jeunes Plants'!AH1088,IF($J$9=50,'Jeunes Plants'!AI1088,IF($J$9=51,'Jeunes Plants'!AJ1088,IF($J$9=52,'Jeunes Plants'!AK1088,IF($J$9=1,'Jeunes Plants'!AL1088,IF($J$9=2,'Jeunes Plants'!AM1088,IF($J$9=3,'Jeunes Plants'!AN1088,IF($J$9=4,'Jeunes Plants'!AO1088,IF($J$9=5,'Jeunes Plants'!AP1088,IF($J$9=6,'Jeunes Plants'!AQ1088,IF($J$9=7,'Jeunes Plants'!AR1088,IF($J$9=8,'Jeunes Plants'!AS1088,IF($J$9=9,'Jeunes Plants'!AT1088,IF($J$9=10,'Jeunes Plants'!AU1088,IF($J$9=11,'Jeunes Plants'!AV1088,IF($J$9=12,'Jeunes Plants'!AW1088,IF($J$9=13,'Jeunes Plants'!AX1088,IF($J$9=14,'Jeunes Plants'!AY1088,IF($J$9=15,'Jeunes Plants'!AZ1088,IF($J$9=16,'Jeunes Plants'!BA1088,IF($J$9=17,'Jeunes Plants'!BB1088,IF($J$9=18,'Jeunes Plants'!BC1088,IF($J$9=19,'Jeunes Plants'!BD1088,IF($J$9=20,'Jeunes Plants'!BE1088,IF($J$9=21,'Jeunes Plants'!BF1088,IF($J$9=22,'Jeunes Plants'!BG1088,IF($J$9=23,'Jeunes Plants'!BH1088,IF($J$9=24,'Jeunes Plants'!BI1088,IF($J$9=25,'Jeunes Plants'!BJ1088,IF($J$9=26,'Jeunes Plants'!BK1088,IF($J$9=27,'Jeunes Plants'!BL1088,IF($J$9=28,'Jeunes Plants'!BM1088,IF($J$9=29,'Jeunes Plants'!BN1088,IF($J$9=30,'Jeunes Plants'!BO1088,IF($J$9=31,'Jeunes Plants'!BP1088,IF($J$9=32,'Jeunes Plants'!BQ1088,IF($J$9=33,'Jeunes Plants'!BR1088,IF($J$9=34,'Jeunes Plants'!BS1088,IF($J$9=35,'Jeunes Plants'!B12991,))))))))))))))))))))))))))))))))))))))))))))))))))))</f>
        <v>0</v>
      </c>
      <c r="K1527" s="103" t="str">
        <f>IF('Jeunes Plants'!R1088=0,"","Erreur")</f>
        <v/>
      </c>
    </row>
    <row r="1528" spans="1:11" x14ac:dyDescent="0.25">
      <c r="A1528" s="450"/>
      <c r="B1528" s="450"/>
      <c r="C1528" s="451" t="s">
        <v>2086</v>
      </c>
      <c r="D1528" s="451"/>
      <c r="E1528" s="450"/>
      <c r="F1528" s="450"/>
      <c r="G1528" s="450"/>
      <c r="H1528" s="450"/>
      <c r="I1528" s="450"/>
      <c r="J1528" s="450">
        <f>SUBTOTAL(9,J1526:J1527)</f>
        <v>0</v>
      </c>
      <c r="K1528" s="450"/>
    </row>
    <row r="1529" spans="1:11" x14ac:dyDescent="0.25">
      <c r="A1529" s="103">
        <f>IF('Jeunes Plants'!A1089&lt;&gt;"",'Jeunes Plants'!A1089,"")</f>
        <v>2881</v>
      </c>
      <c r="B1529" s="103" t="str">
        <f>IF('Jeunes Plants'!L1089&lt;&gt;"",'Jeunes Plants'!L1089,"")</f>
        <v>S3B</v>
      </c>
      <c r="C1529" s="107" t="str">
        <f>IF('Jeunes Plants'!B1089&lt;&gt;"",'Jeunes Plants'!B1089,"")</f>
        <v>SANTOLINE</v>
      </c>
      <c r="D1529" s="107" t="str">
        <f>IF('Jeunes Plants'!C1089&lt;&gt;"",'Jeunes Plants'!C1089,"")</f>
        <v>Grise</v>
      </c>
      <c r="E1529" s="103">
        <f>IF('Jeunes Plants'!H1089&lt;&gt;"",'Jeunes Plants'!H1089,"")</f>
        <v>5</v>
      </c>
      <c r="F1529" s="103" t="str">
        <f>IF('Jeunes Plants'!E1089&lt;&gt;"",'Jeunes Plants'!E1089,"")</f>
        <v>B</v>
      </c>
      <c r="G1529" s="103" t="str">
        <f>IF('Jeunes Plants'!N1089&lt;&gt;"",'Jeunes Plants'!N1089,"")</f>
        <v>M3</v>
      </c>
      <c r="H1529" s="103" t="str">
        <f>IF('Jeunes Plants'!I1089&lt;&gt;"",'Jeunes Plants'!I1089,"")</f>
        <v>E</v>
      </c>
      <c r="I1529" s="103" t="str">
        <f>IF('Jeunes Plants'!J1089&lt;&gt;"",'Jeunes Plants'!J1089,"")</f>
        <v/>
      </c>
      <c r="J1529" s="103">
        <f>IF($J$9=36,'Jeunes Plants'!U1089,IF($J$9=37,'Jeunes Plants'!V1089,IF($J$9=38,'Jeunes Plants'!W1089,IF($J$9=39,'Jeunes Plants'!X1089,IF($J$9=40,'Jeunes Plants'!Y1089,IF($J$9=41,'Jeunes Plants'!Z1089,IF($J$9=42,'Jeunes Plants'!AA1089,IF($J$9=43,'Jeunes Plants'!AB1089,IF($J$9=44,'Jeunes Plants'!AC1089,IF($J$9=45,'Jeunes Plants'!AD1089,IF($J$9=46,'Jeunes Plants'!AE1089,IF($J$9=47,'Jeunes Plants'!AF1089,IF($J$9=48,'Jeunes Plants'!AG1089,IF($J$9=49,'Jeunes Plants'!AH1089,IF($J$9=50,'Jeunes Plants'!AI1089,IF($J$9=51,'Jeunes Plants'!AJ1089,IF($J$9=52,'Jeunes Plants'!AK1089,IF($J$9=1,'Jeunes Plants'!AL1089,IF($J$9=2,'Jeunes Plants'!AM1089,IF($J$9=3,'Jeunes Plants'!AN1089,IF($J$9=4,'Jeunes Plants'!AO1089,IF($J$9=5,'Jeunes Plants'!AP1089,IF($J$9=6,'Jeunes Plants'!AQ1089,IF($J$9=7,'Jeunes Plants'!AR1089,IF($J$9=8,'Jeunes Plants'!AS1089,IF($J$9=9,'Jeunes Plants'!AT1089,IF($J$9=10,'Jeunes Plants'!AU1089,IF($J$9=11,'Jeunes Plants'!AV1089,IF($J$9=12,'Jeunes Plants'!AW1089,IF($J$9=13,'Jeunes Plants'!AX1089,IF($J$9=14,'Jeunes Plants'!AY1089,IF($J$9=15,'Jeunes Plants'!AZ1089,IF($J$9=16,'Jeunes Plants'!BA1089,IF($J$9=17,'Jeunes Plants'!BB1089,IF($J$9=18,'Jeunes Plants'!BC1089,IF($J$9=19,'Jeunes Plants'!BD1089,IF($J$9=20,'Jeunes Plants'!BE1089,IF($J$9=21,'Jeunes Plants'!BF1089,IF($J$9=22,'Jeunes Plants'!BG1089,IF($J$9=23,'Jeunes Plants'!BH1089,IF($J$9=24,'Jeunes Plants'!BI1089,IF($J$9=25,'Jeunes Plants'!BJ1089,IF($J$9=26,'Jeunes Plants'!BK1089,IF($J$9=27,'Jeunes Plants'!BL1089,IF($J$9=28,'Jeunes Plants'!BM1089,IF($J$9=29,'Jeunes Plants'!BN1089,IF($J$9=30,'Jeunes Plants'!BO1089,IF($J$9=31,'Jeunes Plants'!BP1089,IF($J$9=32,'Jeunes Plants'!BQ1089,IF($J$9=33,'Jeunes Plants'!BR1089,IF($J$9=34,'Jeunes Plants'!BS1089,IF($J$9=35,'Jeunes Plants'!B12992,))))))))))))))))))))))))))))))))))))))))))))))))))))</f>
        <v>0</v>
      </c>
      <c r="K1529" s="103" t="str">
        <f>IF('Jeunes Plants'!R1089=0,"","Erreur")</f>
        <v/>
      </c>
    </row>
    <row r="1530" spans="1:11" x14ac:dyDescent="0.25">
      <c r="A1530" s="103">
        <f>IF('Jeunes Plants'!A1090&lt;&gt;"",'Jeunes Plants'!A1090,"")</f>
        <v>15548</v>
      </c>
      <c r="B1530" s="103" t="str">
        <f>IF('Jeunes Plants'!L1090&lt;&gt;"",'Jeunes Plants'!L1090,"")</f>
        <v>S3B</v>
      </c>
      <c r="C1530" s="107" t="str">
        <f>IF('Jeunes Plants'!B1090&lt;&gt;"",'Jeunes Plants'!B1090,"")</f>
        <v>SANTOLINE</v>
      </c>
      <c r="D1530" s="107" t="str">
        <f>IF('Jeunes Plants'!C1090&lt;&gt;"",'Jeunes Plants'!C1090,"")</f>
        <v>Vert Olive</v>
      </c>
      <c r="E1530" s="103">
        <f>IF('Jeunes Plants'!H1090&lt;&gt;"",'Jeunes Plants'!H1090,"")</f>
        <v>5</v>
      </c>
      <c r="F1530" s="103" t="str">
        <f>IF('Jeunes Plants'!E1090&lt;&gt;"",'Jeunes Plants'!E1090,"")</f>
        <v>B</v>
      </c>
      <c r="G1530" s="103" t="str">
        <f>IF('Jeunes Plants'!N1090&lt;&gt;"",'Jeunes Plants'!N1090,"")</f>
        <v>M3</v>
      </c>
      <c r="H1530" s="103" t="str">
        <f>IF('Jeunes Plants'!I1090&lt;&gt;"",'Jeunes Plants'!I1090,"")</f>
        <v>E</v>
      </c>
      <c r="I1530" s="103" t="str">
        <f>IF('Jeunes Plants'!J1090&lt;&gt;"",'Jeunes Plants'!J1090,"")</f>
        <v/>
      </c>
      <c r="J1530" s="103">
        <f>IF($J$9=36,'Jeunes Plants'!U1090,IF($J$9=37,'Jeunes Plants'!V1090,IF($J$9=38,'Jeunes Plants'!W1090,IF($J$9=39,'Jeunes Plants'!X1090,IF($J$9=40,'Jeunes Plants'!Y1090,IF($J$9=41,'Jeunes Plants'!Z1090,IF($J$9=42,'Jeunes Plants'!AA1090,IF($J$9=43,'Jeunes Plants'!AB1090,IF($J$9=44,'Jeunes Plants'!AC1090,IF($J$9=45,'Jeunes Plants'!AD1090,IF($J$9=46,'Jeunes Plants'!AE1090,IF($J$9=47,'Jeunes Plants'!AF1090,IF($J$9=48,'Jeunes Plants'!AG1090,IF($J$9=49,'Jeunes Plants'!AH1090,IF($J$9=50,'Jeunes Plants'!AI1090,IF($J$9=51,'Jeunes Plants'!AJ1090,IF($J$9=52,'Jeunes Plants'!AK1090,IF($J$9=1,'Jeunes Plants'!AL1090,IF($J$9=2,'Jeunes Plants'!AM1090,IF($J$9=3,'Jeunes Plants'!AN1090,IF($J$9=4,'Jeunes Plants'!AO1090,IF($J$9=5,'Jeunes Plants'!AP1090,IF($J$9=6,'Jeunes Plants'!AQ1090,IF($J$9=7,'Jeunes Plants'!AR1090,IF($J$9=8,'Jeunes Plants'!AS1090,IF($J$9=9,'Jeunes Plants'!AT1090,IF($J$9=10,'Jeunes Plants'!AU1090,IF($J$9=11,'Jeunes Plants'!AV1090,IF($J$9=12,'Jeunes Plants'!AW1090,IF($J$9=13,'Jeunes Plants'!AX1090,IF($J$9=14,'Jeunes Plants'!AY1090,IF($J$9=15,'Jeunes Plants'!AZ1090,IF($J$9=16,'Jeunes Plants'!BA1090,IF($J$9=17,'Jeunes Plants'!BB1090,IF($J$9=18,'Jeunes Plants'!BC1090,IF($J$9=19,'Jeunes Plants'!BD1090,IF($J$9=20,'Jeunes Plants'!BE1090,IF($J$9=21,'Jeunes Plants'!BF1090,IF($J$9=22,'Jeunes Plants'!BG1090,IF($J$9=23,'Jeunes Plants'!BH1090,IF($J$9=24,'Jeunes Plants'!BI1090,IF($J$9=25,'Jeunes Plants'!BJ1090,IF($J$9=26,'Jeunes Plants'!BK1090,IF($J$9=27,'Jeunes Plants'!BL1090,IF($J$9=28,'Jeunes Plants'!BM1090,IF($J$9=29,'Jeunes Plants'!BN1090,IF($J$9=30,'Jeunes Plants'!BO1090,IF($J$9=31,'Jeunes Plants'!BP1090,IF($J$9=32,'Jeunes Plants'!BQ1090,IF($J$9=33,'Jeunes Plants'!BR1090,IF($J$9=34,'Jeunes Plants'!BS1090,IF($J$9=35,'Jeunes Plants'!B12993,))))))))))))))))))))))))))))))))))))))))))))))))))))</f>
        <v>0</v>
      </c>
      <c r="K1530" s="103" t="str">
        <f>IF('Jeunes Plants'!R1090=0,"","Erreur")</f>
        <v/>
      </c>
    </row>
    <row r="1531" spans="1:11" x14ac:dyDescent="0.25">
      <c r="A1531" s="450"/>
      <c r="B1531" s="450"/>
      <c r="C1531" s="451" t="s">
        <v>2087</v>
      </c>
      <c r="D1531" s="451"/>
      <c r="E1531" s="450"/>
      <c r="F1531" s="450"/>
      <c r="G1531" s="450"/>
      <c r="H1531" s="450"/>
      <c r="I1531" s="450"/>
      <c r="J1531" s="450">
        <f>SUBTOTAL(9,J1529:J1530)</f>
        <v>0</v>
      </c>
      <c r="K1531" s="450"/>
    </row>
    <row r="1532" spans="1:11" x14ac:dyDescent="0.25">
      <c r="A1532" s="103">
        <f>IF('Jeunes Plants'!A1091&lt;&gt;"",'Jeunes Plants'!A1091,"")</f>
        <v>10947</v>
      </c>
      <c r="B1532" s="103" t="str">
        <f>IF('Jeunes Plants'!L1091&lt;&gt;"",'Jeunes Plants'!L1091,"")</f>
        <v>S2</v>
      </c>
      <c r="C1532" s="107" t="str">
        <f>IF('Jeunes Plants'!B1091&lt;&gt;"",'Jeunes Plants'!B1091,"")</f>
        <v>SARRIETTE VIVACE</v>
      </c>
      <c r="D1532" s="107" t="str">
        <f>IF('Jeunes Plants'!C1091&lt;&gt;"",'Jeunes Plants'!C1091,"")</f>
        <v>Satureja montana</v>
      </c>
      <c r="E1532" s="103">
        <f>IF('Jeunes Plants'!H1091&lt;&gt;"",'Jeunes Plants'!H1091,"")</f>
        <v>5</v>
      </c>
      <c r="F1532" s="103" t="str">
        <f>IF('Jeunes Plants'!E1091&lt;&gt;"",'Jeunes Plants'!E1091,"")</f>
        <v>B</v>
      </c>
      <c r="G1532" s="103" t="str">
        <f>IF('Jeunes Plants'!N1091&lt;&gt;"",'Jeunes Plants'!N1091,"")</f>
        <v>M3</v>
      </c>
      <c r="H1532" s="103" t="str">
        <f>IF('Jeunes Plants'!I1091&lt;&gt;"",'Jeunes Plants'!I1091,"")</f>
        <v>A</v>
      </c>
      <c r="I1532" s="103" t="str">
        <f>IF('Jeunes Plants'!J1091&lt;&gt;"",'Jeunes Plants'!J1091,"")</f>
        <v/>
      </c>
      <c r="J1532" s="103">
        <f>IF($J$9=36,'Jeunes Plants'!U1091,IF($J$9=37,'Jeunes Plants'!V1091,IF($J$9=38,'Jeunes Plants'!W1091,IF($J$9=39,'Jeunes Plants'!X1091,IF($J$9=40,'Jeunes Plants'!Y1091,IF($J$9=41,'Jeunes Plants'!Z1091,IF($J$9=42,'Jeunes Plants'!AA1091,IF($J$9=43,'Jeunes Plants'!AB1091,IF($J$9=44,'Jeunes Plants'!AC1091,IF($J$9=45,'Jeunes Plants'!AD1091,IF($J$9=46,'Jeunes Plants'!AE1091,IF($J$9=47,'Jeunes Plants'!AF1091,IF($J$9=48,'Jeunes Plants'!AG1091,IF($J$9=49,'Jeunes Plants'!AH1091,IF($J$9=50,'Jeunes Plants'!AI1091,IF($J$9=51,'Jeunes Plants'!AJ1091,IF($J$9=52,'Jeunes Plants'!AK1091,IF($J$9=1,'Jeunes Plants'!AL1091,IF($J$9=2,'Jeunes Plants'!AM1091,IF($J$9=3,'Jeunes Plants'!AN1091,IF($J$9=4,'Jeunes Plants'!AO1091,IF($J$9=5,'Jeunes Plants'!AP1091,IF($J$9=6,'Jeunes Plants'!AQ1091,IF($J$9=7,'Jeunes Plants'!AR1091,IF($J$9=8,'Jeunes Plants'!AS1091,IF($J$9=9,'Jeunes Plants'!AT1091,IF($J$9=10,'Jeunes Plants'!AU1091,IF($J$9=11,'Jeunes Plants'!AV1091,IF($J$9=12,'Jeunes Plants'!AW1091,IF($J$9=13,'Jeunes Plants'!AX1091,IF($J$9=14,'Jeunes Plants'!AY1091,IF($J$9=15,'Jeunes Plants'!AZ1091,IF($J$9=16,'Jeunes Plants'!BA1091,IF($J$9=17,'Jeunes Plants'!BB1091,IF($J$9=18,'Jeunes Plants'!BC1091,IF($J$9=19,'Jeunes Plants'!BD1091,IF($J$9=20,'Jeunes Plants'!BE1091,IF($J$9=21,'Jeunes Plants'!BF1091,IF($J$9=22,'Jeunes Plants'!BG1091,IF($J$9=23,'Jeunes Plants'!BH1091,IF($J$9=24,'Jeunes Plants'!BI1091,IF($J$9=25,'Jeunes Plants'!BJ1091,IF($J$9=26,'Jeunes Plants'!BK1091,IF($J$9=27,'Jeunes Plants'!BL1091,IF($J$9=28,'Jeunes Plants'!BM1091,IF($J$9=29,'Jeunes Plants'!BN1091,IF($J$9=30,'Jeunes Plants'!BO1091,IF($J$9=31,'Jeunes Plants'!BP1091,IF($J$9=32,'Jeunes Plants'!BQ1091,IF($J$9=33,'Jeunes Plants'!BR1091,IF($J$9=34,'Jeunes Plants'!BS1091,IF($J$9=35,'Jeunes Plants'!B12994,))))))))))))))))))))))))))))))))))))))))))))))))))))</f>
        <v>0</v>
      </c>
      <c r="K1532" s="103" t="str">
        <f>IF('Jeunes Plants'!R1091=0,"","Erreur")</f>
        <v/>
      </c>
    </row>
    <row r="1533" spans="1:11" x14ac:dyDescent="0.25">
      <c r="A1533" s="450"/>
      <c r="B1533" s="450"/>
      <c r="C1533" s="451" t="s">
        <v>2049</v>
      </c>
      <c r="D1533" s="451"/>
      <c r="E1533" s="450"/>
      <c r="F1533" s="450"/>
      <c r="G1533" s="450"/>
      <c r="H1533" s="450"/>
      <c r="I1533" s="450"/>
      <c r="J1533" s="450">
        <f>SUBTOTAL(9,J1532:J1532)</f>
        <v>0</v>
      </c>
      <c r="K1533" s="450"/>
    </row>
    <row r="1534" spans="1:11" x14ac:dyDescent="0.25">
      <c r="A1534" s="103">
        <f>IF('Jeunes Plants'!A1092&lt;&gt;"",'Jeunes Plants'!A1092,"")</f>
        <v>10249</v>
      </c>
      <c r="B1534" s="103" t="str">
        <f>IF('Jeunes Plants'!L1092&lt;&gt;"",'Jeunes Plants'!L1092,"")</f>
        <v>S10</v>
      </c>
      <c r="C1534" s="107" t="str">
        <f>IF('Jeunes Plants'!B1092&lt;&gt;"",'Jeunes Plants'!B1092,"")</f>
        <v>SAUGE RUTILANS</v>
      </c>
      <c r="D1534" s="107" t="str">
        <f>IF('Jeunes Plants'!C1092&lt;&gt;"",'Jeunes Plants'!C1092,"")</f>
        <v>Ananas</v>
      </c>
      <c r="E1534" s="103">
        <f>IF('Jeunes Plants'!H1092&lt;&gt;"",'Jeunes Plants'!H1092,"")</f>
        <v>5</v>
      </c>
      <c r="F1534" s="103" t="str">
        <f>IF('Jeunes Plants'!E1092&lt;&gt;"",'Jeunes Plants'!E1092,"")</f>
        <v>B</v>
      </c>
      <c r="G1534" s="103" t="str">
        <f>IF('Jeunes Plants'!N1092&lt;&gt;"",'Jeunes Plants'!N1092,"")</f>
        <v>M3</v>
      </c>
      <c r="H1534" s="103" t="str">
        <f>IF('Jeunes Plants'!I1092&lt;&gt;"",'Jeunes Plants'!I1092,"")</f>
        <v>B</v>
      </c>
      <c r="I1534" s="103" t="str">
        <f>IF('Jeunes Plants'!J1092&lt;&gt;"",'Jeunes Plants'!J1092,"")</f>
        <v/>
      </c>
      <c r="J1534" s="103">
        <f>IF($J$9=36,'Jeunes Plants'!U1092,IF($J$9=37,'Jeunes Plants'!V1092,IF($J$9=38,'Jeunes Plants'!W1092,IF($J$9=39,'Jeunes Plants'!X1092,IF($J$9=40,'Jeunes Plants'!Y1092,IF($J$9=41,'Jeunes Plants'!Z1092,IF($J$9=42,'Jeunes Plants'!AA1092,IF($J$9=43,'Jeunes Plants'!AB1092,IF($J$9=44,'Jeunes Plants'!AC1092,IF($J$9=45,'Jeunes Plants'!AD1092,IF($J$9=46,'Jeunes Plants'!AE1092,IF($J$9=47,'Jeunes Plants'!AF1092,IF($J$9=48,'Jeunes Plants'!AG1092,IF($J$9=49,'Jeunes Plants'!AH1092,IF($J$9=50,'Jeunes Plants'!AI1092,IF($J$9=51,'Jeunes Plants'!AJ1092,IF($J$9=52,'Jeunes Plants'!AK1092,IF($J$9=1,'Jeunes Plants'!AL1092,IF($J$9=2,'Jeunes Plants'!AM1092,IF($J$9=3,'Jeunes Plants'!AN1092,IF($J$9=4,'Jeunes Plants'!AO1092,IF($J$9=5,'Jeunes Plants'!AP1092,IF($J$9=6,'Jeunes Plants'!AQ1092,IF($J$9=7,'Jeunes Plants'!AR1092,IF($J$9=8,'Jeunes Plants'!AS1092,IF($J$9=9,'Jeunes Plants'!AT1092,IF($J$9=10,'Jeunes Plants'!AU1092,IF($J$9=11,'Jeunes Plants'!AV1092,IF($J$9=12,'Jeunes Plants'!AW1092,IF($J$9=13,'Jeunes Plants'!AX1092,IF($J$9=14,'Jeunes Plants'!AY1092,IF($J$9=15,'Jeunes Plants'!AZ1092,IF($J$9=16,'Jeunes Plants'!BA1092,IF($J$9=17,'Jeunes Plants'!BB1092,IF($J$9=18,'Jeunes Plants'!BC1092,IF($J$9=19,'Jeunes Plants'!BD1092,IF($J$9=20,'Jeunes Plants'!BE1092,IF($J$9=21,'Jeunes Plants'!BF1092,IF($J$9=22,'Jeunes Plants'!BG1092,IF($J$9=23,'Jeunes Plants'!BH1092,IF($J$9=24,'Jeunes Plants'!BI1092,IF($J$9=25,'Jeunes Plants'!BJ1092,IF($J$9=26,'Jeunes Plants'!BK1092,IF($J$9=27,'Jeunes Plants'!BL1092,IF($J$9=28,'Jeunes Plants'!BM1092,IF($J$9=29,'Jeunes Plants'!BN1092,IF($J$9=30,'Jeunes Plants'!BO1092,IF($J$9=31,'Jeunes Plants'!BP1092,IF($J$9=32,'Jeunes Plants'!BQ1092,IF($J$9=33,'Jeunes Plants'!BR1092,IF($J$9=34,'Jeunes Plants'!BS1092,IF($J$9=35,'Jeunes Plants'!B12995,))))))))))))))))))))))))))))))))))))))))))))))))))))</f>
        <v>0</v>
      </c>
      <c r="K1534" s="103" t="str">
        <f>IF('Jeunes Plants'!R1092=0,"","Erreur")</f>
        <v/>
      </c>
    </row>
    <row r="1535" spans="1:11" x14ac:dyDescent="0.25">
      <c r="A1535" s="450"/>
      <c r="B1535" s="450"/>
      <c r="C1535" s="451" t="s">
        <v>1989</v>
      </c>
      <c r="D1535" s="451"/>
      <c r="E1535" s="450"/>
      <c r="F1535" s="450"/>
      <c r="G1535" s="450"/>
      <c r="H1535" s="450"/>
      <c r="I1535" s="450"/>
      <c r="J1535" s="450">
        <f>SUBTOTAL(9,J1534:J1534)</f>
        <v>0</v>
      </c>
      <c r="K1535" s="450"/>
    </row>
    <row r="1536" spans="1:11" x14ac:dyDescent="0.25">
      <c r="A1536" s="103">
        <f>IF('Jeunes Plants'!A1093&lt;&gt;"",'Jeunes Plants'!A1093,"")</f>
        <v>2383</v>
      </c>
      <c r="B1536" s="103" t="str">
        <f>IF('Jeunes Plants'!L1093&lt;&gt;"",'Jeunes Plants'!L1093,"")</f>
        <v>S1</v>
      </c>
      <c r="C1536" s="107" t="str">
        <f>IF('Jeunes Plants'!B1093&lt;&gt;"",'Jeunes Plants'!B1093,"")</f>
        <v>SAUGE OFFICINALE</v>
      </c>
      <c r="D1536" s="107" t="str">
        <f>IF('Jeunes Plants'!C1093&lt;&gt;"",'Jeunes Plants'!C1093,"")</f>
        <v>Tricolore</v>
      </c>
      <c r="E1536" s="103">
        <f>IF('Jeunes Plants'!H1093&lt;&gt;"",'Jeunes Plants'!H1093,"")</f>
        <v>6</v>
      </c>
      <c r="F1536" s="103" t="str">
        <f>IF('Jeunes Plants'!E1093&lt;&gt;"",'Jeunes Plants'!E1093,"")</f>
        <v>B</v>
      </c>
      <c r="G1536" s="103" t="str">
        <f>IF('Jeunes Plants'!N1093&lt;&gt;"",'Jeunes Plants'!N1093,"")</f>
        <v>M3</v>
      </c>
      <c r="H1536" s="103" t="str">
        <f>IF('Jeunes Plants'!I1093&lt;&gt;"",'Jeunes Plants'!I1093,"")</f>
        <v>A</v>
      </c>
      <c r="I1536" s="103" t="str">
        <f>IF('Jeunes Plants'!J1093&lt;&gt;"",'Jeunes Plants'!J1093,"")</f>
        <v/>
      </c>
      <c r="J1536" s="103">
        <f>IF($J$9=36,'Jeunes Plants'!U1093,IF($J$9=37,'Jeunes Plants'!V1093,IF($J$9=38,'Jeunes Plants'!W1093,IF($J$9=39,'Jeunes Plants'!X1093,IF($J$9=40,'Jeunes Plants'!Y1093,IF($J$9=41,'Jeunes Plants'!Z1093,IF($J$9=42,'Jeunes Plants'!AA1093,IF($J$9=43,'Jeunes Plants'!AB1093,IF($J$9=44,'Jeunes Plants'!AC1093,IF($J$9=45,'Jeunes Plants'!AD1093,IF($J$9=46,'Jeunes Plants'!AE1093,IF($J$9=47,'Jeunes Plants'!AF1093,IF($J$9=48,'Jeunes Plants'!AG1093,IF($J$9=49,'Jeunes Plants'!AH1093,IF($J$9=50,'Jeunes Plants'!AI1093,IF($J$9=51,'Jeunes Plants'!AJ1093,IF($J$9=52,'Jeunes Plants'!AK1093,IF($J$9=1,'Jeunes Plants'!AL1093,IF($J$9=2,'Jeunes Plants'!AM1093,IF($J$9=3,'Jeunes Plants'!AN1093,IF($J$9=4,'Jeunes Plants'!AO1093,IF($J$9=5,'Jeunes Plants'!AP1093,IF($J$9=6,'Jeunes Plants'!AQ1093,IF($J$9=7,'Jeunes Plants'!AR1093,IF($J$9=8,'Jeunes Plants'!AS1093,IF($J$9=9,'Jeunes Plants'!AT1093,IF($J$9=10,'Jeunes Plants'!AU1093,IF($J$9=11,'Jeunes Plants'!AV1093,IF($J$9=12,'Jeunes Plants'!AW1093,IF($J$9=13,'Jeunes Plants'!AX1093,IF($J$9=14,'Jeunes Plants'!AY1093,IF($J$9=15,'Jeunes Plants'!AZ1093,IF($J$9=16,'Jeunes Plants'!BA1093,IF($J$9=17,'Jeunes Plants'!BB1093,IF($J$9=18,'Jeunes Plants'!BC1093,IF($J$9=19,'Jeunes Plants'!BD1093,IF($J$9=20,'Jeunes Plants'!BE1093,IF($J$9=21,'Jeunes Plants'!BF1093,IF($J$9=22,'Jeunes Plants'!BG1093,IF($J$9=23,'Jeunes Plants'!BH1093,IF($J$9=24,'Jeunes Plants'!BI1093,IF($J$9=25,'Jeunes Plants'!BJ1093,IF($J$9=26,'Jeunes Plants'!BK1093,IF($J$9=27,'Jeunes Plants'!BL1093,IF($J$9=28,'Jeunes Plants'!BM1093,IF($J$9=29,'Jeunes Plants'!BN1093,IF($J$9=30,'Jeunes Plants'!BO1093,IF($J$9=31,'Jeunes Plants'!BP1093,IF($J$9=32,'Jeunes Plants'!BQ1093,IF($J$9=33,'Jeunes Plants'!BR1093,IF($J$9=34,'Jeunes Plants'!BS1093,IF($J$9=35,'Jeunes Plants'!B12996,))))))))))))))))))))))))))))))))))))))))))))))))))))</f>
        <v>0</v>
      </c>
      <c r="K1536" s="103" t="str">
        <f>IF('Jeunes Plants'!R1093=0,"","Erreur")</f>
        <v/>
      </c>
    </row>
    <row r="1537" spans="1:11" x14ac:dyDescent="0.25">
      <c r="A1537" s="103">
        <f>IF('Jeunes Plants'!A1094&lt;&gt;"",'Jeunes Plants'!A1094,"")</f>
        <v>10690</v>
      </c>
      <c r="B1537" s="103" t="str">
        <f>IF('Jeunes Plants'!L1094&lt;&gt;"",'Jeunes Plants'!L1094,"")</f>
        <v>S1</v>
      </c>
      <c r="C1537" s="107" t="str">
        <f>IF('Jeunes Plants'!B1094&lt;&gt;"",'Jeunes Plants'!B1094,"")</f>
        <v>SAUGE OFFICINALE</v>
      </c>
      <c r="D1537" s="107" t="str">
        <f>IF('Jeunes Plants'!C1094&lt;&gt;"",'Jeunes Plants'!C1094,"")</f>
        <v>Verte</v>
      </c>
      <c r="E1537" s="103">
        <f>IF('Jeunes Plants'!H1094&lt;&gt;"",'Jeunes Plants'!H1094,"")</f>
        <v>6</v>
      </c>
      <c r="F1537" s="103" t="str">
        <f>IF('Jeunes Plants'!E1094&lt;&gt;"",'Jeunes Plants'!E1094,"")</f>
        <v>B</v>
      </c>
      <c r="G1537" s="103" t="str">
        <f>IF('Jeunes Plants'!N1094&lt;&gt;"",'Jeunes Plants'!N1094,"")</f>
        <v>M3</v>
      </c>
      <c r="H1537" s="103" t="str">
        <f>IF('Jeunes Plants'!I1094&lt;&gt;"",'Jeunes Plants'!I1094,"")</f>
        <v>B</v>
      </c>
      <c r="I1537" s="103" t="str">
        <f>IF('Jeunes Plants'!J1094&lt;&gt;"",'Jeunes Plants'!J1094,"")</f>
        <v/>
      </c>
      <c r="J1537" s="103">
        <f>IF($J$9=36,'Jeunes Plants'!U1094,IF($J$9=37,'Jeunes Plants'!V1094,IF($J$9=38,'Jeunes Plants'!W1094,IF($J$9=39,'Jeunes Plants'!X1094,IF($J$9=40,'Jeunes Plants'!Y1094,IF($J$9=41,'Jeunes Plants'!Z1094,IF($J$9=42,'Jeunes Plants'!AA1094,IF($J$9=43,'Jeunes Plants'!AB1094,IF($J$9=44,'Jeunes Plants'!AC1094,IF($J$9=45,'Jeunes Plants'!AD1094,IF($J$9=46,'Jeunes Plants'!AE1094,IF($J$9=47,'Jeunes Plants'!AF1094,IF($J$9=48,'Jeunes Plants'!AG1094,IF($J$9=49,'Jeunes Plants'!AH1094,IF($J$9=50,'Jeunes Plants'!AI1094,IF($J$9=51,'Jeunes Plants'!AJ1094,IF($J$9=52,'Jeunes Plants'!AK1094,IF($J$9=1,'Jeunes Plants'!AL1094,IF($J$9=2,'Jeunes Plants'!AM1094,IF($J$9=3,'Jeunes Plants'!AN1094,IF($J$9=4,'Jeunes Plants'!AO1094,IF($J$9=5,'Jeunes Plants'!AP1094,IF($J$9=6,'Jeunes Plants'!AQ1094,IF($J$9=7,'Jeunes Plants'!AR1094,IF($J$9=8,'Jeunes Plants'!AS1094,IF($J$9=9,'Jeunes Plants'!AT1094,IF($J$9=10,'Jeunes Plants'!AU1094,IF($J$9=11,'Jeunes Plants'!AV1094,IF($J$9=12,'Jeunes Plants'!AW1094,IF($J$9=13,'Jeunes Plants'!AX1094,IF($J$9=14,'Jeunes Plants'!AY1094,IF($J$9=15,'Jeunes Plants'!AZ1094,IF($J$9=16,'Jeunes Plants'!BA1094,IF($J$9=17,'Jeunes Plants'!BB1094,IF($J$9=18,'Jeunes Plants'!BC1094,IF($J$9=19,'Jeunes Plants'!BD1094,IF($J$9=20,'Jeunes Plants'!BE1094,IF($J$9=21,'Jeunes Plants'!BF1094,IF($J$9=22,'Jeunes Plants'!BG1094,IF($J$9=23,'Jeunes Plants'!BH1094,IF($J$9=24,'Jeunes Plants'!BI1094,IF($J$9=25,'Jeunes Plants'!BJ1094,IF($J$9=26,'Jeunes Plants'!BK1094,IF($J$9=27,'Jeunes Plants'!BL1094,IF($J$9=28,'Jeunes Plants'!BM1094,IF($J$9=29,'Jeunes Plants'!BN1094,IF($J$9=30,'Jeunes Plants'!BO1094,IF($J$9=31,'Jeunes Plants'!BP1094,IF($J$9=32,'Jeunes Plants'!BQ1094,IF($J$9=33,'Jeunes Plants'!BR1094,IF($J$9=34,'Jeunes Plants'!BS1094,IF($J$9=35,'Jeunes Plants'!B12997,))))))))))))))))))))))))))))))))))))))))))))))))))))</f>
        <v>0</v>
      </c>
      <c r="K1537" s="103" t="str">
        <f>IF('Jeunes Plants'!R1094=0,"","Erreur")</f>
        <v/>
      </c>
    </row>
    <row r="1538" spans="1:11" x14ac:dyDescent="0.25">
      <c r="A1538" s="450"/>
      <c r="B1538" s="450"/>
      <c r="C1538" s="451" t="s">
        <v>2088</v>
      </c>
      <c r="D1538" s="451"/>
      <c r="E1538" s="450"/>
      <c r="F1538" s="450"/>
      <c r="G1538" s="450"/>
      <c r="H1538" s="450"/>
      <c r="I1538" s="450"/>
      <c r="J1538" s="450">
        <f>SUBTOTAL(9,J1536:J1537)</f>
        <v>0</v>
      </c>
      <c r="K1538" s="450"/>
    </row>
    <row r="1539" spans="1:11" x14ac:dyDescent="0.25">
      <c r="A1539" s="103">
        <f>IF('Jeunes Plants'!A1095&lt;&gt;"",'Jeunes Plants'!A1095,"")</f>
        <v>23760</v>
      </c>
      <c r="B1539" s="103" t="str">
        <f>IF('Jeunes Plants'!L1095&lt;&gt;"",'Jeunes Plants'!L1095,"")</f>
        <v>S2</v>
      </c>
      <c r="C1539" s="107" t="str">
        <f>IF('Jeunes Plants'!B1095&lt;&gt;"",'Jeunes Plants'!B1095,"")</f>
        <v>SHISO (Persil japonnais)</v>
      </c>
      <c r="D1539" s="107" t="str">
        <f>IF('Jeunes Plants'!C1095&lt;&gt;"",'Jeunes Plants'!C1095,"")</f>
        <v>Vert</v>
      </c>
      <c r="E1539" s="103">
        <f>IF('Jeunes Plants'!H1095&lt;&gt;"",'Jeunes Plants'!H1095,"")</f>
        <v>4</v>
      </c>
      <c r="F1539" s="103" t="str">
        <f>IF('Jeunes Plants'!E1095&lt;&gt;"",'Jeunes Plants'!E1095,"")</f>
        <v>S</v>
      </c>
      <c r="G1539" s="103" t="str">
        <f>IF('Jeunes Plants'!N1095&lt;&gt;"",'Jeunes Plants'!N1095,"")</f>
        <v>M3</v>
      </c>
      <c r="H1539" s="103" t="str">
        <f>IF('Jeunes Plants'!I1095&lt;&gt;"",'Jeunes Plants'!I1095,"")</f>
        <v>C</v>
      </c>
      <c r="I1539" s="103" t="str">
        <f>IF('Jeunes Plants'!J1095&lt;&gt;"",'Jeunes Plants'!J1095,"")</f>
        <v/>
      </c>
      <c r="J1539" s="103">
        <f>IF($J$9=36,'Jeunes Plants'!U1095,IF($J$9=37,'Jeunes Plants'!V1095,IF($J$9=38,'Jeunes Plants'!W1095,IF($J$9=39,'Jeunes Plants'!X1095,IF($J$9=40,'Jeunes Plants'!Y1095,IF($J$9=41,'Jeunes Plants'!Z1095,IF($J$9=42,'Jeunes Plants'!AA1095,IF($J$9=43,'Jeunes Plants'!AB1095,IF($J$9=44,'Jeunes Plants'!AC1095,IF($J$9=45,'Jeunes Plants'!AD1095,IF($J$9=46,'Jeunes Plants'!AE1095,IF($J$9=47,'Jeunes Plants'!AF1095,IF($J$9=48,'Jeunes Plants'!AG1095,IF($J$9=49,'Jeunes Plants'!AH1095,IF($J$9=50,'Jeunes Plants'!AI1095,IF($J$9=51,'Jeunes Plants'!AJ1095,IF($J$9=52,'Jeunes Plants'!AK1095,IF($J$9=1,'Jeunes Plants'!AL1095,IF($J$9=2,'Jeunes Plants'!AM1095,IF($J$9=3,'Jeunes Plants'!AN1095,IF($J$9=4,'Jeunes Plants'!AO1095,IF($J$9=5,'Jeunes Plants'!AP1095,IF($J$9=6,'Jeunes Plants'!AQ1095,IF($J$9=7,'Jeunes Plants'!AR1095,IF($J$9=8,'Jeunes Plants'!AS1095,IF($J$9=9,'Jeunes Plants'!AT1095,IF($J$9=10,'Jeunes Plants'!AU1095,IF($J$9=11,'Jeunes Plants'!AV1095,IF($J$9=12,'Jeunes Plants'!AW1095,IF($J$9=13,'Jeunes Plants'!AX1095,IF($J$9=14,'Jeunes Plants'!AY1095,IF($J$9=15,'Jeunes Plants'!AZ1095,IF($J$9=16,'Jeunes Plants'!BA1095,IF($J$9=17,'Jeunes Plants'!BB1095,IF($J$9=18,'Jeunes Plants'!BC1095,IF($J$9=19,'Jeunes Plants'!BD1095,IF($J$9=20,'Jeunes Plants'!BE1095,IF($J$9=21,'Jeunes Plants'!BF1095,IF($J$9=22,'Jeunes Plants'!BG1095,IF($J$9=23,'Jeunes Plants'!BH1095,IF($J$9=24,'Jeunes Plants'!BI1095,IF($J$9=25,'Jeunes Plants'!BJ1095,IF($J$9=26,'Jeunes Plants'!BK1095,IF($J$9=27,'Jeunes Plants'!BL1095,IF($J$9=28,'Jeunes Plants'!BM1095,IF($J$9=29,'Jeunes Plants'!BN1095,IF($J$9=30,'Jeunes Plants'!BO1095,IF($J$9=31,'Jeunes Plants'!BP1095,IF($J$9=32,'Jeunes Plants'!BQ1095,IF($J$9=33,'Jeunes Plants'!BR1095,IF($J$9=34,'Jeunes Plants'!BS1095,IF($J$9=35,'Jeunes Plants'!B12998,))))))))))))))))))))))))))))))))))))))))))))))))))))</f>
        <v>0</v>
      </c>
      <c r="K1539" s="103" t="str">
        <f>IF('Jeunes Plants'!R1095=0,"","Erreur")</f>
        <v/>
      </c>
    </row>
    <row r="1540" spans="1:11" x14ac:dyDescent="0.25">
      <c r="A1540" s="103">
        <f>IF('Jeunes Plants'!A1096&lt;&gt;"",'Jeunes Plants'!A1096,"")</f>
        <v>25219</v>
      </c>
      <c r="B1540" s="103" t="str">
        <f>IF('Jeunes Plants'!L1096&lt;&gt;"",'Jeunes Plants'!L1096,"")</f>
        <v>S2</v>
      </c>
      <c r="C1540" s="107" t="str">
        <f>IF('Jeunes Plants'!B1096&lt;&gt;"",'Jeunes Plants'!B1096,"")</f>
        <v>SHISO (Persil japonnais)</v>
      </c>
      <c r="D1540" s="107" t="str">
        <f>IF('Jeunes Plants'!C1096&lt;&gt;"",'Jeunes Plants'!C1096,"")</f>
        <v>Pourpre</v>
      </c>
      <c r="E1540" s="103">
        <f>IF('Jeunes Plants'!H1096&lt;&gt;"",'Jeunes Plants'!H1096,"")</f>
        <v>5</v>
      </c>
      <c r="F1540" s="103" t="str">
        <f>IF('Jeunes Plants'!E1096&lt;&gt;"",'Jeunes Plants'!E1096,"")</f>
        <v>S</v>
      </c>
      <c r="G1540" s="103" t="str">
        <f>IF('Jeunes Plants'!N1096&lt;&gt;"",'Jeunes Plants'!N1096,"")</f>
        <v>M3</v>
      </c>
      <c r="H1540" s="103" t="str">
        <f>IF('Jeunes Plants'!I1096&lt;&gt;"",'Jeunes Plants'!I1096,"")</f>
        <v>C</v>
      </c>
      <c r="I1540" s="103" t="str">
        <f>IF('Jeunes Plants'!J1096&lt;&gt;"",'Jeunes Plants'!J1096,"")</f>
        <v/>
      </c>
      <c r="J1540" s="103">
        <f>IF($J$9=36,'Jeunes Plants'!U1096,IF($J$9=37,'Jeunes Plants'!V1096,IF($J$9=38,'Jeunes Plants'!W1096,IF($J$9=39,'Jeunes Plants'!X1096,IF($J$9=40,'Jeunes Plants'!Y1096,IF($J$9=41,'Jeunes Plants'!Z1096,IF($J$9=42,'Jeunes Plants'!AA1096,IF($J$9=43,'Jeunes Plants'!AB1096,IF($J$9=44,'Jeunes Plants'!AC1096,IF($J$9=45,'Jeunes Plants'!AD1096,IF($J$9=46,'Jeunes Plants'!AE1096,IF($J$9=47,'Jeunes Plants'!AF1096,IF($J$9=48,'Jeunes Plants'!AG1096,IF($J$9=49,'Jeunes Plants'!AH1096,IF($J$9=50,'Jeunes Plants'!AI1096,IF($J$9=51,'Jeunes Plants'!AJ1096,IF($J$9=52,'Jeunes Plants'!AK1096,IF($J$9=1,'Jeunes Plants'!AL1096,IF($J$9=2,'Jeunes Plants'!AM1096,IF($J$9=3,'Jeunes Plants'!AN1096,IF($J$9=4,'Jeunes Plants'!AO1096,IF($J$9=5,'Jeunes Plants'!AP1096,IF($J$9=6,'Jeunes Plants'!AQ1096,IF($J$9=7,'Jeunes Plants'!AR1096,IF($J$9=8,'Jeunes Plants'!AS1096,IF($J$9=9,'Jeunes Plants'!AT1096,IF($J$9=10,'Jeunes Plants'!AU1096,IF($J$9=11,'Jeunes Plants'!AV1096,IF($J$9=12,'Jeunes Plants'!AW1096,IF($J$9=13,'Jeunes Plants'!AX1096,IF($J$9=14,'Jeunes Plants'!AY1096,IF($J$9=15,'Jeunes Plants'!AZ1096,IF($J$9=16,'Jeunes Plants'!BA1096,IF($J$9=17,'Jeunes Plants'!BB1096,IF($J$9=18,'Jeunes Plants'!BC1096,IF($J$9=19,'Jeunes Plants'!BD1096,IF($J$9=20,'Jeunes Plants'!BE1096,IF($J$9=21,'Jeunes Plants'!BF1096,IF($J$9=22,'Jeunes Plants'!BG1096,IF($J$9=23,'Jeunes Plants'!BH1096,IF($J$9=24,'Jeunes Plants'!BI1096,IF($J$9=25,'Jeunes Plants'!BJ1096,IF($J$9=26,'Jeunes Plants'!BK1096,IF($J$9=27,'Jeunes Plants'!BL1096,IF($J$9=28,'Jeunes Plants'!BM1096,IF($J$9=29,'Jeunes Plants'!BN1096,IF($J$9=30,'Jeunes Plants'!BO1096,IF($J$9=31,'Jeunes Plants'!BP1096,IF($J$9=32,'Jeunes Plants'!BQ1096,IF($J$9=33,'Jeunes Plants'!BR1096,IF($J$9=34,'Jeunes Plants'!BS1096,IF($J$9=35,'Jeunes Plants'!B12999,))))))))))))))))))))))))))))))))))))))))))))))))))))</f>
        <v>0</v>
      </c>
      <c r="K1540" s="103" t="str">
        <f>IF('Jeunes Plants'!R1096=0,"","Erreur")</f>
        <v/>
      </c>
    </row>
    <row r="1541" spans="1:11" x14ac:dyDescent="0.25">
      <c r="A1541" s="450"/>
      <c r="B1541" s="450"/>
      <c r="C1541" s="451" t="s">
        <v>2089</v>
      </c>
      <c r="D1541" s="451"/>
      <c r="E1541" s="450"/>
      <c r="F1541" s="450"/>
      <c r="G1541" s="450"/>
      <c r="H1541" s="450"/>
      <c r="I1541" s="450"/>
      <c r="J1541" s="450">
        <f>SUBTOTAL(9,J1539:J1540)</f>
        <v>0</v>
      </c>
      <c r="K1541" s="450"/>
    </row>
    <row r="1542" spans="1:11" x14ac:dyDescent="0.25">
      <c r="A1542" s="103">
        <f>IF('Jeunes Plants'!A1097&lt;&gt;"",'Jeunes Plants'!A1097,"")</f>
        <v>11088</v>
      </c>
      <c r="B1542" s="103" t="str">
        <f>IF('Jeunes Plants'!L1097&lt;&gt;"",'Jeunes Plants'!L1097,"")</f>
        <v>S7</v>
      </c>
      <c r="C1542" s="107" t="str">
        <f>IF('Jeunes Plants'!B1097&lt;&gt;"",'Jeunes Plants'!B1097,"")</f>
        <v>STEVIA REBAUDIANA</v>
      </c>
      <c r="D1542" s="107" t="str">
        <f>IF('Jeunes Plants'!C1097&lt;&gt;"",'Jeunes Plants'!C1097,"")</f>
        <v>.</v>
      </c>
      <c r="E1542" s="103">
        <f>IF('Jeunes Plants'!H1097&lt;&gt;"",'Jeunes Plants'!H1097,"")</f>
        <v>6</v>
      </c>
      <c r="F1542" s="103" t="str">
        <f>IF('Jeunes Plants'!E1097&lt;&gt;"",'Jeunes Plants'!E1097,"")</f>
        <v>B</v>
      </c>
      <c r="G1542" s="103" t="str">
        <f>IF('Jeunes Plants'!N1097&lt;&gt;"",'Jeunes Plants'!N1097,"")</f>
        <v>M3</v>
      </c>
      <c r="H1542" s="103" t="str">
        <f>IF('Jeunes Plants'!I1097&lt;&gt;"",'Jeunes Plants'!I1097,"")</f>
        <v>A</v>
      </c>
      <c r="I1542" s="103" t="str">
        <f>IF('Jeunes Plants'!J1097&lt;&gt;"",'Jeunes Plants'!J1097,"")</f>
        <v/>
      </c>
      <c r="J1542" s="103">
        <f>IF($J$9=36,'Jeunes Plants'!U1097,IF($J$9=37,'Jeunes Plants'!V1097,IF($J$9=38,'Jeunes Plants'!W1097,IF($J$9=39,'Jeunes Plants'!X1097,IF($J$9=40,'Jeunes Plants'!Y1097,IF($J$9=41,'Jeunes Plants'!Z1097,IF($J$9=42,'Jeunes Plants'!AA1097,IF($J$9=43,'Jeunes Plants'!AB1097,IF($J$9=44,'Jeunes Plants'!AC1097,IF($J$9=45,'Jeunes Plants'!AD1097,IF($J$9=46,'Jeunes Plants'!AE1097,IF($J$9=47,'Jeunes Plants'!AF1097,IF($J$9=48,'Jeunes Plants'!AG1097,IF($J$9=49,'Jeunes Plants'!AH1097,IF($J$9=50,'Jeunes Plants'!AI1097,IF($J$9=51,'Jeunes Plants'!AJ1097,IF($J$9=52,'Jeunes Plants'!AK1097,IF($J$9=1,'Jeunes Plants'!AL1097,IF($J$9=2,'Jeunes Plants'!AM1097,IF($J$9=3,'Jeunes Plants'!AN1097,IF($J$9=4,'Jeunes Plants'!AO1097,IF($J$9=5,'Jeunes Plants'!AP1097,IF($J$9=6,'Jeunes Plants'!AQ1097,IF($J$9=7,'Jeunes Plants'!AR1097,IF($J$9=8,'Jeunes Plants'!AS1097,IF($J$9=9,'Jeunes Plants'!AT1097,IF($J$9=10,'Jeunes Plants'!AU1097,IF($J$9=11,'Jeunes Plants'!AV1097,IF($J$9=12,'Jeunes Plants'!AW1097,IF($J$9=13,'Jeunes Plants'!AX1097,IF($J$9=14,'Jeunes Plants'!AY1097,IF($J$9=15,'Jeunes Plants'!AZ1097,IF($J$9=16,'Jeunes Plants'!BA1097,IF($J$9=17,'Jeunes Plants'!BB1097,IF($J$9=18,'Jeunes Plants'!BC1097,IF($J$9=19,'Jeunes Plants'!BD1097,IF($J$9=20,'Jeunes Plants'!BE1097,IF($J$9=21,'Jeunes Plants'!BF1097,IF($J$9=22,'Jeunes Plants'!BG1097,IF($J$9=23,'Jeunes Plants'!BH1097,IF($J$9=24,'Jeunes Plants'!BI1097,IF($J$9=25,'Jeunes Plants'!BJ1097,IF($J$9=26,'Jeunes Plants'!BK1097,IF($J$9=27,'Jeunes Plants'!BL1097,IF($J$9=28,'Jeunes Plants'!BM1097,IF($J$9=29,'Jeunes Plants'!BN1097,IF($J$9=30,'Jeunes Plants'!BO1097,IF($J$9=31,'Jeunes Plants'!BP1097,IF($J$9=32,'Jeunes Plants'!BQ1097,IF($J$9=33,'Jeunes Plants'!BR1097,IF($J$9=34,'Jeunes Plants'!BS1097,IF($J$9=35,'Jeunes Plants'!B13000,))))))))))))))))))))))))))))))))))))))))))))))))))))</f>
        <v>0</v>
      </c>
      <c r="K1542" s="103" t="str">
        <f>IF('Jeunes Plants'!R1097=0,"","Erreur")</f>
        <v/>
      </c>
    </row>
    <row r="1543" spans="1:11" x14ac:dyDescent="0.25">
      <c r="A1543" s="450"/>
      <c r="B1543" s="450"/>
      <c r="C1543" s="451" t="s">
        <v>2090</v>
      </c>
      <c r="D1543" s="451"/>
      <c r="E1543" s="450"/>
      <c r="F1543" s="450"/>
      <c r="G1543" s="450"/>
      <c r="H1543" s="450"/>
      <c r="I1543" s="450"/>
      <c r="J1543" s="450">
        <f>SUBTOTAL(9,J1542:J1542)</f>
        <v>0</v>
      </c>
      <c r="K1543" s="450"/>
    </row>
    <row r="1544" spans="1:11" x14ac:dyDescent="0.25">
      <c r="A1544" s="103">
        <f>IF('Jeunes Plants'!A1098&lt;&gt;"",'Jeunes Plants'!A1098,"")</f>
        <v>12973</v>
      </c>
      <c r="B1544" s="103" t="str">
        <f>IF('Jeunes Plants'!L1098&lt;&gt;"",'Jeunes Plants'!L1098,"")</f>
        <v>S7</v>
      </c>
      <c r="C1544" s="107" t="str">
        <f>IF('Jeunes Plants'!B1098&lt;&gt;"",'Jeunes Plants'!B1098,"")</f>
        <v>TAGETES LEMONII</v>
      </c>
      <c r="D1544" s="107" t="str">
        <f>IF('Jeunes Plants'!C1098&lt;&gt;"",'Jeunes Plants'!C1098,"")</f>
        <v>Tangerine Marigold</v>
      </c>
      <c r="E1544" s="103">
        <f>IF('Jeunes Plants'!H1098&lt;&gt;"",'Jeunes Plants'!H1098,"")</f>
        <v>6</v>
      </c>
      <c r="F1544" s="103" t="str">
        <f>IF('Jeunes Plants'!E1098&lt;&gt;"",'Jeunes Plants'!E1098,"")</f>
        <v>B</v>
      </c>
      <c r="G1544" s="103" t="str">
        <f>IF('Jeunes Plants'!N1098&lt;&gt;"",'Jeunes Plants'!N1098,"")</f>
        <v>M3</v>
      </c>
      <c r="H1544" s="103" t="str">
        <f>IF('Jeunes Plants'!I1098&lt;&gt;"",'Jeunes Plants'!I1098,"")</f>
        <v>A</v>
      </c>
      <c r="I1544" s="103">
        <f>IF('Jeunes Plants'!J1098&lt;&gt;"",'Jeunes Plants'!J1098,"")</f>
        <v>0.04</v>
      </c>
      <c r="J1544" s="103">
        <f>IF($J$9=36,'Jeunes Plants'!U1098,IF($J$9=37,'Jeunes Plants'!V1098,IF($J$9=38,'Jeunes Plants'!W1098,IF($J$9=39,'Jeunes Plants'!X1098,IF($J$9=40,'Jeunes Plants'!Y1098,IF($J$9=41,'Jeunes Plants'!Z1098,IF($J$9=42,'Jeunes Plants'!AA1098,IF($J$9=43,'Jeunes Plants'!AB1098,IF($J$9=44,'Jeunes Plants'!AC1098,IF($J$9=45,'Jeunes Plants'!AD1098,IF($J$9=46,'Jeunes Plants'!AE1098,IF($J$9=47,'Jeunes Plants'!AF1098,IF($J$9=48,'Jeunes Plants'!AG1098,IF($J$9=49,'Jeunes Plants'!AH1098,IF($J$9=50,'Jeunes Plants'!AI1098,IF($J$9=51,'Jeunes Plants'!AJ1098,IF($J$9=52,'Jeunes Plants'!AK1098,IF($J$9=1,'Jeunes Plants'!AL1098,IF($J$9=2,'Jeunes Plants'!AM1098,IF($J$9=3,'Jeunes Plants'!AN1098,IF($J$9=4,'Jeunes Plants'!AO1098,IF($J$9=5,'Jeunes Plants'!AP1098,IF($J$9=6,'Jeunes Plants'!AQ1098,IF($J$9=7,'Jeunes Plants'!AR1098,IF($J$9=8,'Jeunes Plants'!AS1098,IF($J$9=9,'Jeunes Plants'!AT1098,IF($J$9=10,'Jeunes Plants'!AU1098,IF($J$9=11,'Jeunes Plants'!AV1098,IF($J$9=12,'Jeunes Plants'!AW1098,IF($J$9=13,'Jeunes Plants'!AX1098,IF($J$9=14,'Jeunes Plants'!AY1098,IF($J$9=15,'Jeunes Plants'!AZ1098,IF($J$9=16,'Jeunes Plants'!BA1098,IF($J$9=17,'Jeunes Plants'!BB1098,IF($J$9=18,'Jeunes Plants'!BC1098,IF($J$9=19,'Jeunes Plants'!BD1098,IF($J$9=20,'Jeunes Plants'!BE1098,IF($J$9=21,'Jeunes Plants'!BF1098,IF($J$9=22,'Jeunes Plants'!BG1098,IF($J$9=23,'Jeunes Plants'!BH1098,IF($J$9=24,'Jeunes Plants'!BI1098,IF($J$9=25,'Jeunes Plants'!BJ1098,IF($J$9=26,'Jeunes Plants'!BK1098,IF($J$9=27,'Jeunes Plants'!BL1098,IF($J$9=28,'Jeunes Plants'!BM1098,IF($J$9=29,'Jeunes Plants'!BN1098,IF($J$9=30,'Jeunes Plants'!BO1098,IF($J$9=31,'Jeunes Plants'!BP1098,IF($J$9=32,'Jeunes Plants'!BQ1098,IF($J$9=33,'Jeunes Plants'!BR1098,IF($J$9=34,'Jeunes Plants'!BS1098,IF($J$9=35,'Jeunes Plants'!B13001,))))))))))))))))))))))))))))))))))))))))))))))))))))</f>
        <v>0</v>
      </c>
      <c r="K1544" s="103" t="str">
        <f>IF('Jeunes Plants'!R1098=0,"","Erreur")</f>
        <v/>
      </c>
    </row>
    <row r="1545" spans="1:11" x14ac:dyDescent="0.25">
      <c r="A1545" s="450"/>
      <c r="B1545" s="450"/>
      <c r="C1545" s="451" t="s">
        <v>1996</v>
      </c>
      <c r="D1545" s="451"/>
      <c r="E1545" s="450"/>
      <c r="F1545" s="450"/>
      <c r="G1545" s="450"/>
      <c r="H1545" s="450"/>
      <c r="I1545" s="450"/>
      <c r="J1545" s="450">
        <f>SUBTOTAL(9,J1544:J1544)</f>
        <v>0</v>
      </c>
      <c r="K1545" s="450"/>
    </row>
    <row r="1546" spans="1:11" x14ac:dyDescent="0.25">
      <c r="A1546" s="103">
        <f>IF('Jeunes Plants'!A1099&lt;&gt;"",'Jeunes Plants'!A1099,"")</f>
        <v>10692</v>
      </c>
      <c r="B1546" s="103" t="str">
        <f>IF('Jeunes Plants'!L1099&lt;&gt;"",'Jeunes Plants'!L1099,"")</f>
        <v>S3B</v>
      </c>
      <c r="C1546" s="107" t="str">
        <f>IF('Jeunes Plants'!B1099&lt;&gt;"",'Jeunes Plants'!B1099,"")</f>
        <v>THYM</v>
      </c>
      <c r="D1546" s="107" t="str">
        <f>IF('Jeunes Plants'!C1099&lt;&gt;"",'Jeunes Plants'!C1099,"")</f>
        <v>Citron</v>
      </c>
      <c r="E1546" s="103">
        <f>IF('Jeunes Plants'!H1099&lt;&gt;"",'Jeunes Plants'!H1099,"")</f>
        <v>5</v>
      </c>
      <c r="F1546" s="103" t="str">
        <f>IF('Jeunes Plants'!E1099&lt;&gt;"",'Jeunes Plants'!E1099,"")</f>
        <v>B</v>
      </c>
      <c r="G1546" s="103" t="str">
        <f>IF('Jeunes Plants'!N1099&lt;&gt;"",'Jeunes Plants'!N1099,"")</f>
        <v>M3</v>
      </c>
      <c r="H1546" s="103" t="str">
        <f>IF('Jeunes Plants'!I1099&lt;&gt;"",'Jeunes Plants'!I1099,"")</f>
        <v>A</v>
      </c>
      <c r="I1546" s="103" t="str">
        <f>IF('Jeunes Plants'!J1099&lt;&gt;"",'Jeunes Plants'!J1099,"")</f>
        <v/>
      </c>
      <c r="J1546" s="103">
        <f>IF($J$9=36,'Jeunes Plants'!U1099,IF($J$9=37,'Jeunes Plants'!V1099,IF($J$9=38,'Jeunes Plants'!W1099,IF($J$9=39,'Jeunes Plants'!X1099,IF($J$9=40,'Jeunes Plants'!Y1099,IF($J$9=41,'Jeunes Plants'!Z1099,IF($J$9=42,'Jeunes Plants'!AA1099,IF($J$9=43,'Jeunes Plants'!AB1099,IF($J$9=44,'Jeunes Plants'!AC1099,IF($J$9=45,'Jeunes Plants'!AD1099,IF($J$9=46,'Jeunes Plants'!AE1099,IF($J$9=47,'Jeunes Plants'!AF1099,IF($J$9=48,'Jeunes Plants'!AG1099,IF($J$9=49,'Jeunes Plants'!AH1099,IF($J$9=50,'Jeunes Plants'!AI1099,IF($J$9=51,'Jeunes Plants'!AJ1099,IF($J$9=52,'Jeunes Plants'!AK1099,IF($J$9=1,'Jeunes Plants'!AL1099,IF($J$9=2,'Jeunes Plants'!AM1099,IF($J$9=3,'Jeunes Plants'!AN1099,IF($J$9=4,'Jeunes Plants'!AO1099,IF($J$9=5,'Jeunes Plants'!AP1099,IF($J$9=6,'Jeunes Plants'!AQ1099,IF($J$9=7,'Jeunes Plants'!AR1099,IF($J$9=8,'Jeunes Plants'!AS1099,IF($J$9=9,'Jeunes Plants'!AT1099,IF($J$9=10,'Jeunes Plants'!AU1099,IF($J$9=11,'Jeunes Plants'!AV1099,IF($J$9=12,'Jeunes Plants'!AW1099,IF($J$9=13,'Jeunes Plants'!AX1099,IF($J$9=14,'Jeunes Plants'!AY1099,IF($J$9=15,'Jeunes Plants'!AZ1099,IF($J$9=16,'Jeunes Plants'!BA1099,IF($J$9=17,'Jeunes Plants'!BB1099,IF($J$9=18,'Jeunes Plants'!BC1099,IF($J$9=19,'Jeunes Plants'!BD1099,IF($J$9=20,'Jeunes Plants'!BE1099,IF($J$9=21,'Jeunes Plants'!BF1099,IF($J$9=22,'Jeunes Plants'!BG1099,IF($J$9=23,'Jeunes Plants'!BH1099,IF($J$9=24,'Jeunes Plants'!BI1099,IF($J$9=25,'Jeunes Plants'!BJ1099,IF($J$9=26,'Jeunes Plants'!BK1099,IF($J$9=27,'Jeunes Plants'!BL1099,IF($J$9=28,'Jeunes Plants'!BM1099,IF($J$9=29,'Jeunes Plants'!BN1099,IF($J$9=30,'Jeunes Plants'!BO1099,IF($J$9=31,'Jeunes Plants'!BP1099,IF($J$9=32,'Jeunes Plants'!BQ1099,IF($J$9=33,'Jeunes Plants'!BR1099,IF($J$9=34,'Jeunes Plants'!BS1099,IF($J$9=35,'Jeunes Plants'!B13002,))))))))))))))))))))))))))))))))))))))))))))))))))))</f>
        <v>0</v>
      </c>
      <c r="K1546" s="103" t="str">
        <f>IF('Jeunes Plants'!R1099=0,"","Erreur")</f>
        <v/>
      </c>
    </row>
    <row r="1547" spans="1:11" x14ac:dyDescent="0.25">
      <c r="A1547" s="103">
        <f>IF('Jeunes Plants'!A1100&lt;&gt;"",'Jeunes Plants'!A1100,"")</f>
        <v>22833</v>
      </c>
      <c r="B1547" s="103" t="str">
        <f>IF('Jeunes Plants'!L1100&lt;&gt;"",'Jeunes Plants'!L1100,"")</f>
        <v>S3B</v>
      </c>
      <c r="C1547" s="107" t="str">
        <f>IF('Jeunes Plants'!B1100&lt;&gt;"",'Jeunes Plants'!B1100,"")</f>
        <v>THYM</v>
      </c>
      <c r="D1547" s="107" t="str">
        <f>IF('Jeunes Plants'!C1100&lt;&gt;"",'Jeunes Plants'!C1100,"")</f>
        <v>Citron Panaché Jaune</v>
      </c>
      <c r="E1547" s="103">
        <f>IF('Jeunes Plants'!H1100&lt;&gt;"",'Jeunes Plants'!H1100,"")</f>
        <v>5</v>
      </c>
      <c r="F1547" s="103" t="str">
        <f>IF('Jeunes Plants'!E1100&lt;&gt;"",'Jeunes Plants'!E1100,"")</f>
        <v>B</v>
      </c>
      <c r="G1547" s="103" t="str">
        <f>IF('Jeunes Plants'!N1100&lt;&gt;"",'Jeunes Plants'!N1100,"")</f>
        <v>M3</v>
      </c>
      <c r="H1547" s="103" t="str">
        <f>IF('Jeunes Plants'!I1100&lt;&gt;"",'Jeunes Plants'!I1100,"")</f>
        <v>A</v>
      </c>
      <c r="I1547" s="103" t="str">
        <f>IF('Jeunes Plants'!J1100&lt;&gt;"",'Jeunes Plants'!J1100,"")</f>
        <v/>
      </c>
      <c r="J1547" s="103">
        <f>IF($J$9=36,'Jeunes Plants'!U1100,IF($J$9=37,'Jeunes Plants'!V1100,IF($J$9=38,'Jeunes Plants'!W1100,IF($J$9=39,'Jeunes Plants'!X1100,IF($J$9=40,'Jeunes Plants'!Y1100,IF($J$9=41,'Jeunes Plants'!Z1100,IF($J$9=42,'Jeunes Plants'!AA1100,IF($J$9=43,'Jeunes Plants'!AB1100,IF($J$9=44,'Jeunes Plants'!AC1100,IF($J$9=45,'Jeunes Plants'!AD1100,IF($J$9=46,'Jeunes Plants'!AE1100,IF($J$9=47,'Jeunes Plants'!AF1100,IF($J$9=48,'Jeunes Plants'!AG1100,IF($J$9=49,'Jeunes Plants'!AH1100,IF($J$9=50,'Jeunes Plants'!AI1100,IF($J$9=51,'Jeunes Plants'!AJ1100,IF($J$9=52,'Jeunes Plants'!AK1100,IF($J$9=1,'Jeunes Plants'!AL1100,IF($J$9=2,'Jeunes Plants'!AM1100,IF($J$9=3,'Jeunes Plants'!AN1100,IF($J$9=4,'Jeunes Plants'!AO1100,IF($J$9=5,'Jeunes Plants'!AP1100,IF($J$9=6,'Jeunes Plants'!AQ1100,IF($J$9=7,'Jeunes Plants'!AR1100,IF($J$9=8,'Jeunes Plants'!AS1100,IF($J$9=9,'Jeunes Plants'!AT1100,IF($J$9=10,'Jeunes Plants'!AU1100,IF($J$9=11,'Jeunes Plants'!AV1100,IF($J$9=12,'Jeunes Plants'!AW1100,IF($J$9=13,'Jeunes Plants'!AX1100,IF($J$9=14,'Jeunes Plants'!AY1100,IF($J$9=15,'Jeunes Plants'!AZ1100,IF($J$9=16,'Jeunes Plants'!BA1100,IF($J$9=17,'Jeunes Plants'!BB1100,IF($J$9=18,'Jeunes Plants'!BC1100,IF($J$9=19,'Jeunes Plants'!BD1100,IF($J$9=20,'Jeunes Plants'!BE1100,IF($J$9=21,'Jeunes Plants'!BF1100,IF($J$9=22,'Jeunes Plants'!BG1100,IF($J$9=23,'Jeunes Plants'!BH1100,IF($J$9=24,'Jeunes Plants'!BI1100,IF($J$9=25,'Jeunes Plants'!BJ1100,IF($J$9=26,'Jeunes Plants'!BK1100,IF($J$9=27,'Jeunes Plants'!BL1100,IF($J$9=28,'Jeunes Plants'!BM1100,IF($J$9=29,'Jeunes Plants'!BN1100,IF($J$9=30,'Jeunes Plants'!BO1100,IF($J$9=31,'Jeunes Plants'!BP1100,IF($J$9=32,'Jeunes Plants'!BQ1100,IF($J$9=33,'Jeunes Plants'!BR1100,IF($J$9=34,'Jeunes Plants'!BS1100,IF($J$9=35,'Jeunes Plants'!B13003,))))))))))))))))))))))))))))))))))))))))))))))))))))</f>
        <v>0</v>
      </c>
      <c r="K1547" s="103" t="str">
        <f>IF('Jeunes Plants'!R1100=0,"","Erreur")</f>
        <v/>
      </c>
    </row>
    <row r="1548" spans="1:11" x14ac:dyDescent="0.25">
      <c r="A1548" s="103">
        <f>IF('Jeunes Plants'!A1101&lt;&gt;"",'Jeunes Plants'!A1101,"")</f>
        <v>10691</v>
      </c>
      <c r="B1548" s="103" t="str">
        <f>IF('Jeunes Plants'!L1101&lt;&gt;"",'Jeunes Plants'!L1101,"")</f>
        <v>S3B</v>
      </c>
      <c r="C1548" s="107" t="str">
        <f>IF('Jeunes Plants'!B1101&lt;&gt;"",'Jeunes Plants'!B1101,"")</f>
        <v>THYM</v>
      </c>
      <c r="D1548" s="107" t="str">
        <f>IF('Jeunes Plants'!C1101&lt;&gt;"",'Jeunes Plants'!C1101,"")</f>
        <v>Commun d hiver</v>
      </c>
      <c r="E1548" s="103">
        <f>IF('Jeunes Plants'!H1101&lt;&gt;"",'Jeunes Plants'!H1101,"")</f>
        <v>5</v>
      </c>
      <c r="F1548" s="103" t="str">
        <f>IF('Jeunes Plants'!E1101&lt;&gt;"",'Jeunes Plants'!E1101,"")</f>
        <v>B</v>
      </c>
      <c r="G1548" s="103" t="str">
        <f>IF('Jeunes Plants'!N1101&lt;&gt;"",'Jeunes Plants'!N1101,"")</f>
        <v>M3</v>
      </c>
      <c r="H1548" s="103" t="str">
        <f>IF('Jeunes Plants'!I1101&lt;&gt;"",'Jeunes Plants'!I1101,"")</f>
        <v>A</v>
      </c>
      <c r="I1548" s="103" t="str">
        <f>IF('Jeunes Plants'!J1101&lt;&gt;"",'Jeunes Plants'!J1101,"")</f>
        <v/>
      </c>
      <c r="J1548" s="103">
        <f>IF($J$9=36,'Jeunes Plants'!U1101,IF($J$9=37,'Jeunes Plants'!V1101,IF($J$9=38,'Jeunes Plants'!W1101,IF($J$9=39,'Jeunes Plants'!X1101,IF($J$9=40,'Jeunes Plants'!Y1101,IF($J$9=41,'Jeunes Plants'!Z1101,IF($J$9=42,'Jeunes Plants'!AA1101,IF($J$9=43,'Jeunes Plants'!AB1101,IF($J$9=44,'Jeunes Plants'!AC1101,IF($J$9=45,'Jeunes Plants'!AD1101,IF($J$9=46,'Jeunes Plants'!AE1101,IF($J$9=47,'Jeunes Plants'!AF1101,IF($J$9=48,'Jeunes Plants'!AG1101,IF($J$9=49,'Jeunes Plants'!AH1101,IF($J$9=50,'Jeunes Plants'!AI1101,IF($J$9=51,'Jeunes Plants'!AJ1101,IF($J$9=52,'Jeunes Plants'!AK1101,IF($J$9=1,'Jeunes Plants'!AL1101,IF($J$9=2,'Jeunes Plants'!AM1101,IF($J$9=3,'Jeunes Plants'!AN1101,IF($J$9=4,'Jeunes Plants'!AO1101,IF($J$9=5,'Jeunes Plants'!AP1101,IF($J$9=6,'Jeunes Plants'!AQ1101,IF($J$9=7,'Jeunes Plants'!AR1101,IF($J$9=8,'Jeunes Plants'!AS1101,IF($J$9=9,'Jeunes Plants'!AT1101,IF($J$9=10,'Jeunes Plants'!AU1101,IF($J$9=11,'Jeunes Plants'!AV1101,IF($J$9=12,'Jeunes Plants'!AW1101,IF($J$9=13,'Jeunes Plants'!AX1101,IF($J$9=14,'Jeunes Plants'!AY1101,IF($J$9=15,'Jeunes Plants'!AZ1101,IF($J$9=16,'Jeunes Plants'!BA1101,IF($J$9=17,'Jeunes Plants'!BB1101,IF($J$9=18,'Jeunes Plants'!BC1101,IF($J$9=19,'Jeunes Plants'!BD1101,IF($J$9=20,'Jeunes Plants'!BE1101,IF($J$9=21,'Jeunes Plants'!BF1101,IF($J$9=22,'Jeunes Plants'!BG1101,IF($J$9=23,'Jeunes Plants'!BH1101,IF($J$9=24,'Jeunes Plants'!BI1101,IF($J$9=25,'Jeunes Plants'!BJ1101,IF($J$9=26,'Jeunes Plants'!BK1101,IF($J$9=27,'Jeunes Plants'!BL1101,IF($J$9=28,'Jeunes Plants'!BM1101,IF($J$9=29,'Jeunes Plants'!BN1101,IF($J$9=30,'Jeunes Plants'!BO1101,IF($J$9=31,'Jeunes Plants'!BP1101,IF($J$9=32,'Jeunes Plants'!BQ1101,IF($J$9=33,'Jeunes Plants'!BR1101,IF($J$9=34,'Jeunes Plants'!BS1101,IF($J$9=35,'Jeunes Plants'!B13004,))))))))))))))))))))))))))))))))))))))))))))))))))))</f>
        <v>0</v>
      </c>
      <c r="K1548" s="103" t="str">
        <f>IF('Jeunes Plants'!R1101=0,"","Erreur")</f>
        <v/>
      </c>
    </row>
    <row r="1549" spans="1:11" x14ac:dyDescent="0.25">
      <c r="A1549" s="103">
        <f>IF('Jeunes Plants'!A1102&lt;&gt;"",'Jeunes Plants'!A1102,"")</f>
        <v>26837</v>
      </c>
      <c r="B1549" s="103" t="str">
        <f>IF('Jeunes Plants'!L1102&lt;&gt;"",'Jeunes Plants'!L1102,"")</f>
        <v>S3B</v>
      </c>
      <c r="C1549" s="107" t="str">
        <f>IF('Jeunes Plants'!B1102&lt;&gt;"",'Jeunes Plants'!B1102,"")</f>
        <v>THYM</v>
      </c>
      <c r="D1549" s="107" t="str">
        <f>IF('Jeunes Plants'!C1102&lt;&gt;"",'Jeunes Plants'!C1102,"")</f>
        <v>Faustino</v>
      </c>
      <c r="E1549" s="103">
        <f>IF('Jeunes Plants'!H1102&lt;&gt;"",'Jeunes Plants'!H1102,"")</f>
        <v>5</v>
      </c>
      <c r="F1549" s="103" t="str">
        <f>IF('Jeunes Plants'!E1102&lt;&gt;"",'Jeunes Plants'!E1102,"")</f>
        <v>B</v>
      </c>
      <c r="G1549" s="103" t="str">
        <f>IF('Jeunes Plants'!N1102&lt;&gt;"",'Jeunes Plants'!N1102,"")</f>
        <v>M3</v>
      </c>
      <c r="H1549" s="103" t="str">
        <f>IF('Jeunes Plants'!I1102&lt;&gt;"",'Jeunes Plants'!I1102,"")</f>
        <v>A</v>
      </c>
      <c r="I1549" s="103" t="str">
        <f>IF('Jeunes Plants'!J1102&lt;&gt;"",'Jeunes Plants'!J1102,"")</f>
        <v/>
      </c>
      <c r="J1549" s="103">
        <f>IF($J$9=36,'Jeunes Plants'!U1102,IF($J$9=37,'Jeunes Plants'!V1102,IF($J$9=38,'Jeunes Plants'!W1102,IF($J$9=39,'Jeunes Plants'!X1102,IF($J$9=40,'Jeunes Plants'!Y1102,IF($J$9=41,'Jeunes Plants'!Z1102,IF($J$9=42,'Jeunes Plants'!AA1102,IF($J$9=43,'Jeunes Plants'!AB1102,IF($J$9=44,'Jeunes Plants'!AC1102,IF($J$9=45,'Jeunes Plants'!AD1102,IF($J$9=46,'Jeunes Plants'!AE1102,IF($J$9=47,'Jeunes Plants'!AF1102,IF($J$9=48,'Jeunes Plants'!AG1102,IF($J$9=49,'Jeunes Plants'!AH1102,IF($J$9=50,'Jeunes Plants'!AI1102,IF($J$9=51,'Jeunes Plants'!AJ1102,IF($J$9=52,'Jeunes Plants'!AK1102,IF($J$9=1,'Jeunes Plants'!AL1102,IF($J$9=2,'Jeunes Plants'!AM1102,IF($J$9=3,'Jeunes Plants'!AN1102,IF($J$9=4,'Jeunes Plants'!AO1102,IF($J$9=5,'Jeunes Plants'!AP1102,IF($J$9=6,'Jeunes Plants'!AQ1102,IF($J$9=7,'Jeunes Plants'!AR1102,IF($J$9=8,'Jeunes Plants'!AS1102,IF($J$9=9,'Jeunes Plants'!AT1102,IF($J$9=10,'Jeunes Plants'!AU1102,IF($J$9=11,'Jeunes Plants'!AV1102,IF($J$9=12,'Jeunes Plants'!AW1102,IF($J$9=13,'Jeunes Plants'!AX1102,IF($J$9=14,'Jeunes Plants'!AY1102,IF($J$9=15,'Jeunes Plants'!AZ1102,IF($J$9=16,'Jeunes Plants'!BA1102,IF($J$9=17,'Jeunes Plants'!BB1102,IF($J$9=18,'Jeunes Plants'!BC1102,IF($J$9=19,'Jeunes Plants'!BD1102,IF($J$9=20,'Jeunes Plants'!BE1102,IF($J$9=21,'Jeunes Plants'!BF1102,IF($J$9=22,'Jeunes Plants'!BG1102,IF($J$9=23,'Jeunes Plants'!BH1102,IF($J$9=24,'Jeunes Plants'!BI1102,IF($J$9=25,'Jeunes Plants'!BJ1102,IF($J$9=26,'Jeunes Plants'!BK1102,IF($J$9=27,'Jeunes Plants'!BL1102,IF($J$9=28,'Jeunes Plants'!BM1102,IF($J$9=29,'Jeunes Plants'!BN1102,IF($J$9=30,'Jeunes Plants'!BO1102,IF($J$9=31,'Jeunes Plants'!BP1102,IF($J$9=32,'Jeunes Plants'!BQ1102,IF($J$9=33,'Jeunes Plants'!BR1102,IF($J$9=34,'Jeunes Plants'!BS1102,IF($J$9=35,'Jeunes Plants'!B13005,))))))))))))))))))))))))))))))))))))))))))))))))))))</f>
        <v>0</v>
      </c>
      <c r="K1549" s="103" t="str">
        <f>IF('Jeunes Plants'!R1102=0,"","Erreur")</f>
        <v/>
      </c>
    </row>
    <row r="1550" spans="1:11" x14ac:dyDescent="0.25">
      <c r="A1550" s="450"/>
      <c r="B1550" s="450"/>
      <c r="C1550" s="451" t="s">
        <v>2091</v>
      </c>
      <c r="D1550" s="451"/>
      <c r="E1550" s="450"/>
      <c r="F1550" s="450"/>
      <c r="G1550" s="450"/>
      <c r="H1550" s="450"/>
      <c r="I1550" s="450"/>
      <c r="J1550" s="450">
        <f>SUBTOTAL(9,J1546:J1549)</f>
        <v>0</v>
      </c>
      <c r="K1550" s="450"/>
    </row>
    <row r="1551" spans="1:11" x14ac:dyDescent="0.25">
      <c r="A1551" s="103">
        <f>IF('Jeunes Plants'!A1103&lt;&gt;"",'Jeunes Plants'!A1103,"")</f>
        <v>15538</v>
      </c>
      <c r="B1551" s="103" t="str">
        <f>IF('Jeunes Plants'!L1103&lt;&gt;"",'Jeunes Plants'!L1103,"")</f>
        <v>S10</v>
      </c>
      <c r="C1551" s="107" t="str">
        <f>IF('Jeunes Plants'!B1103&lt;&gt;"",'Jeunes Plants'!B1103,"")</f>
        <v>THYM PRAECOX COCCINEUS</v>
      </c>
      <c r="D1551" s="107" t="str">
        <f>IF('Jeunes Plants'!C1103&lt;&gt;"",'Jeunes Plants'!C1103,"")</f>
        <v>serpolet</v>
      </c>
      <c r="E1551" s="103">
        <f>IF('Jeunes Plants'!H1103&lt;&gt;"",'Jeunes Plants'!H1103,"")</f>
        <v>5</v>
      </c>
      <c r="F1551" s="103" t="str">
        <f>IF('Jeunes Plants'!E1103&lt;&gt;"",'Jeunes Plants'!E1103,"")</f>
        <v>B</v>
      </c>
      <c r="G1551" s="103" t="str">
        <f>IF('Jeunes Plants'!N1103&lt;&gt;"",'Jeunes Plants'!N1103,"")</f>
        <v>M3</v>
      </c>
      <c r="H1551" s="103" t="str">
        <f>IF('Jeunes Plants'!I1103&lt;&gt;"",'Jeunes Plants'!I1103,"")</f>
        <v>A</v>
      </c>
      <c r="I1551" s="103" t="str">
        <f>IF('Jeunes Plants'!J1103&lt;&gt;"",'Jeunes Plants'!J1103,"")</f>
        <v/>
      </c>
      <c r="J1551" s="103">
        <f>IF($J$9=36,'Jeunes Plants'!U1103,IF($J$9=37,'Jeunes Plants'!V1103,IF($J$9=38,'Jeunes Plants'!W1103,IF($J$9=39,'Jeunes Plants'!X1103,IF($J$9=40,'Jeunes Plants'!Y1103,IF($J$9=41,'Jeunes Plants'!Z1103,IF($J$9=42,'Jeunes Plants'!AA1103,IF($J$9=43,'Jeunes Plants'!AB1103,IF($J$9=44,'Jeunes Plants'!AC1103,IF($J$9=45,'Jeunes Plants'!AD1103,IF($J$9=46,'Jeunes Plants'!AE1103,IF($J$9=47,'Jeunes Plants'!AF1103,IF($J$9=48,'Jeunes Plants'!AG1103,IF($J$9=49,'Jeunes Plants'!AH1103,IF($J$9=50,'Jeunes Plants'!AI1103,IF($J$9=51,'Jeunes Plants'!AJ1103,IF($J$9=52,'Jeunes Plants'!AK1103,IF($J$9=1,'Jeunes Plants'!AL1103,IF($J$9=2,'Jeunes Plants'!AM1103,IF($J$9=3,'Jeunes Plants'!AN1103,IF($J$9=4,'Jeunes Plants'!AO1103,IF($J$9=5,'Jeunes Plants'!AP1103,IF($J$9=6,'Jeunes Plants'!AQ1103,IF($J$9=7,'Jeunes Plants'!AR1103,IF($J$9=8,'Jeunes Plants'!AS1103,IF($J$9=9,'Jeunes Plants'!AT1103,IF($J$9=10,'Jeunes Plants'!AU1103,IF($J$9=11,'Jeunes Plants'!AV1103,IF($J$9=12,'Jeunes Plants'!AW1103,IF($J$9=13,'Jeunes Plants'!AX1103,IF($J$9=14,'Jeunes Plants'!AY1103,IF($J$9=15,'Jeunes Plants'!AZ1103,IF($J$9=16,'Jeunes Plants'!BA1103,IF($J$9=17,'Jeunes Plants'!BB1103,IF($J$9=18,'Jeunes Plants'!BC1103,IF($J$9=19,'Jeunes Plants'!BD1103,IF($J$9=20,'Jeunes Plants'!BE1103,IF($J$9=21,'Jeunes Plants'!BF1103,IF($J$9=22,'Jeunes Plants'!BG1103,IF($J$9=23,'Jeunes Plants'!BH1103,IF($J$9=24,'Jeunes Plants'!BI1103,IF($J$9=25,'Jeunes Plants'!BJ1103,IF($J$9=26,'Jeunes Plants'!BK1103,IF($J$9=27,'Jeunes Plants'!BL1103,IF($J$9=28,'Jeunes Plants'!BM1103,IF($J$9=29,'Jeunes Plants'!BN1103,IF($J$9=30,'Jeunes Plants'!BO1103,IF($J$9=31,'Jeunes Plants'!BP1103,IF($J$9=32,'Jeunes Plants'!BQ1103,IF($J$9=33,'Jeunes Plants'!BR1103,IF($J$9=34,'Jeunes Plants'!BS1103,IF($J$9=35,'Jeunes Plants'!B13006,))))))))))))))))))))))))))))))))))))))))))))))))))))</f>
        <v>0</v>
      </c>
      <c r="K1551" s="103" t="str">
        <f>IF('Jeunes Plants'!R1103=0,"","Erreur")</f>
        <v/>
      </c>
    </row>
    <row r="1552" spans="1:11" x14ac:dyDescent="0.25">
      <c r="A1552" s="450"/>
      <c r="B1552" s="450"/>
      <c r="C1552" s="451" t="s">
        <v>2011</v>
      </c>
      <c r="D1552" s="451"/>
      <c r="E1552" s="450"/>
      <c r="F1552" s="450"/>
      <c r="G1552" s="450"/>
      <c r="H1552" s="450"/>
      <c r="I1552" s="450"/>
      <c r="J1552" s="450">
        <f>SUBTOTAL(9,J1551:J1551)</f>
        <v>0</v>
      </c>
      <c r="K1552" s="450"/>
    </row>
    <row r="1553" spans="1:11" x14ac:dyDescent="0.25">
      <c r="A1553" s="103">
        <f>IF('Jeunes Plants'!A1104&lt;&gt;"",'Jeunes Plants'!A1104,"")</f>
        <v>10693</v>
      </c>
      <c r="B1553" s="103" t="str">
        <f>IF('Jeunes Plants'!L1104&lt;&gt;"",'Jeunes Plants'!L1104,"")</f>
        <v>S3B</v>
      </c>
      <c r="C1553" s="107" t="str">
        <f>IF('Jeunes Plants'!B1104&lt;&gt;"",'Jeunes Plants'!B1104,"")</f>
        <v>VERVEINE CITRONNELLE</v>
      </c>
      <c r="D1553" s="107" t="str">
        <f>IF('Jeunes Plants'!C1104&lt;&gt;"",'Jeunes Plants'!C1104,"")</f>
        <v>Aloysia citrodora</v>
      </c>
      <c r="E1553" s="103">
        <f>IF('Jeunes Plants'!H1104&lt;&gt;"",'Jeunes Plants'!H1104,"")</f>
        <v>5</v>
      </c>
      <c r="F1553" s="103" t="str">
        <f>IF('Jeunes Plants'!E1104&lt;&gt;"",'Jeunes Plants'!E1104,"")</f>
        <v>B</v>
      </c>
      <c r="G1553" s="103" t="str">
        <f>IF('Jeunes Plants'!N1104&lt;&gt;"",'Jeunes Plants'!N1104,"")</f>
        <v>M3</v>
      </c>
      <c r="H1553" s="103" t="str">
        <f>IF('Jeunes Plants'!I1104&lt;&gt;"",'Jeunes Plants'!I1104,"")</f>
        <v>A</v>
      </c>
      <c r="I1553" s="103" t="str">
        <f>IF('Jeunes Plants'!J1104&lt;&gt;"",'Jeunes Plants'!J1104,"")</f>
        <v/>
      </c>
      <c r="J1553" s="103">
        <f>IF($J$9=36,'Jeunes Plants'!U1104,IF($J$9=37,'Jeunes Plants'!V1104,IF($J$9=38,'Jeunes Plants'!W1104,IF($J$9=39,'Jeunes Plants'!X1104,IF($J$9=40,'Jeunes Plants'!Y1104,IF($J$9=41,'Jeunes Plants'!Z1104,IF($J$9=42,'Jeunes Plants'!AA1104,IF($J$9=43,'Jeunes Plants'!AB1104,IF($J$9=44,'Jeunes Plants'!AC1104,IF($J$9=45,'Jeunes Plants'!AD1104,IF($J$9=46,'Jeunes Plants'!AE1104,IF($J$9=47,'Jeunes Plants'!AF1104,IF($J$9=48,'Jeunes Plants'!AG1104,IF($J$9=49,'Jeunes Plants'!AH1104,IF($J$9=50,'Jeunes Plants'!AI1104,IF($J$9=51,'Jeunes Plants'!AJ1104,IF($J$9=52,'Jeunes Plants'!AK1104,IF($J$9=1,'Jeunes Plants'!AL1104,IF($J$9=2,'Jeunes Plants'!AM1104,IF($J$9=3,'Jeunes Plants'!AN1104,IF($J$9=4,'Jeunes Plants'!AO1104,IF($J$9=5,'Jeunes Plants'!AP1104,IF($J$9=6,'Jeunes Plants'!AQ1104,IF($J$9=7,'Jeunes Plants'!AR1104,IF($J$9=8,'Jeunes Plants'!AS1104,IF($J$9=9,'Jeunes Plants'!AT1104,IF($J$9=10,'Jeunes Plants'!AU1104,IF($J$9=11,'Jeunes Plants'!AV1104,IF($J$9=12,'Jeunes Plants'!AW1104,IF($J$9=13,'Jeunes Plants'!AX1104,IF($J$9=14,'Jeunes Plants'!AY1104,IF($J$9=15,'Jeunes Plants'!AZ1104,IF($J$9=16,'Jeunes Plants'!BA1104,IF($J$9=17,'Jeunes Plants'!BB1104,IF($J$9=18,'Jeunes Plants'!BC1104,IF($J$9=19,'Jeunes Plants'!BD1104,IF($J$9=20,'Jeunes Plants'!BE1104,IF($J$9=21,'Jeunes Plants'!BF1104,IF($J$9=22,'Jeunes Plants'!BG1104,IF($J$9=23,'Jeunes Plants'!BH1104,IF($J$9=24,'Jeunes Plants'!BI1104,IF($J$9=25,'Jeunes Plants'!BJ1104,IF($J$9=26,'Jeunes Plants'!BK1104,IF($J$9=27,'Jeunes Plants'!BL1104,IF($J$9=28,'Jeunes Plants'!BM1104,IF($J$9=29,'Jeunes Plants'!BN1104,IF($J$9=30,'Jeunes Plants'!BO1104,IF($J$9=31,'Jeunes Plants'!BP1104,IF($J$9=32,'Jeunes Plants'!BQ1104,IF($J$9=33,'Jeunes Plants'!BR1104,IF($J$9=34,'Jeunes Plants'!BS1104,IF($J$9=35,'Jeunes Plants'!B13007,))))))))))))))))))))))))))))))))))))))))))))))))))))</f>
        <v>0</v>
      </c>
      <c r="K1553" s="103" t="str">
        <f>IF('Jeunes Plants'!R1104=0,"","Erreur")</f>
        <v/>
      </c>
    </row>
    <row r="1554" spans="1:11" x14ac:dyDescent="0.25">
      <c r="A1554" s="450"/>
      <c r="B1554" s="450"/>
      <c r="C1554" s="451" t="s">
        <v>2035</v>
      </c>
      <c r="D1554" s="451"/>
      <c r="E1554" s="450"/>
      <c r="F1554" s="450"/>
      <c r="G1554" s="450"/>
      <c r="H1554" s="450"/>
      <c r="I1554" s="450"/>
      <c r="J1554" s="450">
        <f>SUBTOTAL(9,J1553:J1553)</f>
        <v>0</v>
      </c>
      <c r="K1554" s="450"/>
    </row>
    <row r="1555" spans="1:11" x14ac:dyDescent="0.25">
      <c r="A1555" s="103">
        <f>IF('Jeunes Plants'!A1105&lt;&gt;"",'Jeunes Plants'!A1105,"")</f>
        <v>22332</v>
      </c>
      <c r="B1555" s="103" t="str">
        <f>IF('Jeunes Plants'!L1105&lt;&gt;"",'Jeunes Plants'!L1105,"")</f>
        <v>S3B</v>
      </c>
      <c r="C1555" s="107" t="str">
        <f>IF('Jeunes Plants'!B1105&lt;&gt;"",'Jeunes Plants'!B1105,"")</f>
        <v>VERVEINE D ARGENTINE</v>
      </c>
      <c r="D1555" s="107" t="str">
        <f>IF('Jeunes Plants'!C1105&lt;&gt;"",'Jeunes Plants'!C1105,"")</f>
        <v>Aloysia polystachia</v>
      </c>
      <c r="E1555" s="103">
        <f>IF('Jeunes Plants'!H1105&lt;&gt;"",'Jeunes Plants'!H1105,"")</f>
        <v>5</v>
      </c>
      <c r="F1555" s="103" t="str">
        <f>IF('Jeunes Plants'!E1105&lt;&gt;"",'Jeunes Plants'!E1105,"")</f>
        <v>B</v>
      </c>
      <c r="G1555" s="103" t="str">
        <f>IF('Jeunes Plants'!N1105&lt;&gt;"",'Jeunes Plants'!N1105,"")</f>
        <v>M3</v>
      </c>
      <c r="H1555" s="103" t="str">
        <f>IF('Jeunes Plants'!I1105&lt;&gt;"",'Jeunes Plants'!I1105,"")</f>
        <v>E</v>
      </c>
      <c r="I1555" s="103" t="str">
        <f>IF('Jeunes Plants'!J1105&lt;&gt;"",'Jeunes Plants'!J1105,"")</f>
        <v/>
      </c>
      <c r="J1555" s="103">
        <f>IF($J$9=36,'Jeunes Plants'!U1105,IF($J$9=37,'Jeunes Plants'!V1105,IF($J$9=38,'Jeunes Plants'!W1105,IF($J$9=39,'Jeunes Plants'!X1105,IF($J$9=40,'Jeunes Plants'!Y1105,IF($J$9=41,'Jeunes Plants'!Z1105,IF($J$9=42,'Jeunes Plants'!AA1105,IF($J$9=43,'Jeunes Plants'!AB1105,IF($J$9=44,'Jeunes Plants'!AC1105,IF($J$9=45,'Jeunes Plants'!AD1105,IF($J$9=46,'Jeunes Plants'!AE1105,IF($J$9=47,'Jeunes Plants'!AF1105,IF($J$9=48,'Jeunes Plants'!AG1105,IF($J$9=49,'Jeunes Plants'!AH1105,IF($J$9=50,'Jeunes Plants'!AI1105,IF($J$9=51,'Jeunes Plants'!AJ1105,IF($J$9=52,'Jeunes Plants'!AK1105,IF($J$9=1,'Jeunes Plants'!AL1105,IF($J$9=2,'Jeunes Plants'!AM1105,IF($J$9=3,'Jeunes Plants'!AN1105,IF($J$9=4,'Jeunes Plants'!AO1105,IF($J$9=5,'Jeunes Plants'!AP1105,IF($J$9=6,'Jeunes Plants'!AQ1105,IF($J$9=7,'Jeunes Plants'!AR1105,IF($J$9=8,'Jeunes Plants'!AS1105,IF($J$9=9,'Jeunes Plants'!AT1105,IF($J$9=10,'Jeunes Plants'!AU1105,IF($J$9=11,'Jeunes Plants'!AV1105,IF($J$9=12,'Jeunes Plants'!AW1105,IF($J$9=13,'Jeunes Plants'!AX1105,IF($J$9=14,'Jeunes Plants'!AY1105,IF($J$9=15,'Jeunes Plants'!AZ1105,IF($J$9=16,'Jeunes Plants'!BA1105,IF($J$9=17,'Jeunes Plants'!BB1105,IF($J$9=18,'Jeunes Plants'!BC1105,IF($J$9=19,'Jeunes Plants'!BD1105,IF($J$9=20,'Jeunes Plants'!BE1105,IF($J$9=21,'Jeunes Plants'!BF1105,IF($J$9=22,'Jeunes Plants'!BG1105,IF($J$9=23,'Jeunes Plants'!BH1105,IF($J$9=24,'Jeunes Plants'!BI1105,IF($J$9=25,'Jeunes Plants'!BJ1105,IF($J$9=26,'Jeunes Plants'!BK1105,IF($J$9=27,'Jeunes Plants'!BL1105,IF($J$9=28,'Jeunes Plants'!BM1105,IF($J$9=29,'Jeunes Plants'!BN1105,IF($J$9=30,'Jeunes Plants'!BO1105,IF($J$9=31,'Jeunes Plants'!BP1105,IF($J$9=32,'Jeunes Plants'!BQ1105,IF($J$9=33,'Jeunes Plants'!BR1105,IF($J$9=34,'Jeunes Plants'!BS1105,IF($J$9=35,'Jeunes Plants'!B13008,))))))))))))))))))))))))))))))))))))))))))))))))))))</f>
        <v>0</v>
      </c>
      <c r="K1555" s="103" t="str">
        <f>IF('Jeunes Plants'!R1105=0,"","Erreur")</f>
        <v/>
      </c>
    </row>
    <row r="1556" spans="1:11" x14ac:dyDescent="0.25">
      <c r="A1556" s="450"/>
      <c r="B1556" s="450"/>
      <c r="C1556" s="451" t="s">
        <v>2092</v>
      </c>
      <c r="D1556" s="451"/>
      <c r="E1556" s="450"/>
      <c r="F1556" s="450"/>
      <c r="G1556" s="450"/>
      <c r="H1556" s="450"/>
      <c r="I1556" s="450"/>
      <c r="J1556" s="450">
        <f>SUBTOTAL(9,J1555:J1555)</f>
        <v>0</v>
      </c>
      <c r="K1556" s="450"/>
    </row>
    <row r="1557" spans="1:11" x14ac:dyDescent="0.25">
      <c r="A1557" s="452"/>
      <c r="B1557" s="452"/>
      <c r="C1557" s="453" t="s">
        <v>2093</v>
      </c>
      <c r="D1557" s="453"/>
      <c r="E1557" s="452"/>
      <c r="F1557" s="452"/>
      <c r="G1557" s="452"/>
      <c r="H1557" s="452"/>
      <c r="I1557" s="452"/>
      <c r="J1557" s="452">
        <f>SUBTOTAL(9,J1446:J1556)</f>
        <v>0</v>
      </c>
      <c r="K1557" s="452"/>
    </row>
    <row r="1558" spans="1:11" x14ac:dyDescent="0.25">
      <c r="A1558" s="103" t="str">
        <f>IF('Jeunes Plants'!A1106&lt;&gt;"",'Jeunes Plants'!A1106,"")</f>
        <v/>
      </c>
      <c r="B1558" s="103" t="str">
        <f>IF('Jeunes Plants'!L1106&lt;&gt;"",'Jeunes Plants'!L1106,"")</f>
        <v>G</v>
      </c>
      <c r="C1558" s="107" t="str">
        <f>IF('Jeunes Plants'!B1106&lt;&gt;"",'Jeunes Plants'!B1106,"")</f>
        <v>CARRÉ POTAGER</v>
      </c>
      <c r="D1558" s="107" t="str">
        <f>IF('Jeunes Plants'!C1106&lt;&gt;"",'Jeunes Plants'!C1106,"")</f>
        <v/>
      </c>
      <c r="E1558" s="103" t="str">
        <f>IF('Jeunes Plants'!H1106&lt;&gt;"",'Jeunes Plants'!H1106,"")</f>
        <v/>
      </c>
      <c r="F1558" s="103" t="str">
        <f>IF('Jeunes Plants'!E1106&lt;&gt;"",'Jeunes Plants'!E1106,"")</f>
        <v/>
      </c>
      <c r="G1558" s="103" t="str">
        <f>IF('Jeunes Plants'!N1106&lt;&gt;"",'Jeunes Plants'!N1106,"")</f>
        <v/>
      </c>
      <c r="H1558" s="103" t="str">
        <f>IF('Jeunes Plants'!I1106&lt;&gt;"",'Jeunes Plants'!I1106,"")</f>
        <v/>
      </c>
      <c r="I1558" s="103" t="str">
        <f>IF('Jeunes Plants'!J1106&lt;&gt;"",'Jeunes Plants'!J1106,"")</f>
        <v/>
      </c>
      <c r="J1558" s="103">
        <f>IF($J$9=36,'Jeunes Plants'!U1106,IF($J$9=37,'Jeunes Plants'!V1106,IF($J$9=38,'Jeunes Plants'!W1106,IF($J$9=39,'Jeunes Plants'!X1106,IF($J$9=40,'Jeunes Plants'!Y1106,IF($J$9=41,'Jeunes Plants'!Z1106,IF($J$9=42,'Jeunes Plants'!AA1106,IF($J$9=43,'Jeunes Plants'!AB1106,IF($J$9=44,'Jeunes Plants'!AC1106,IF($J$9=45,'Jeunes Plants'!AD1106,IF($J$9=46,'Jeunes Plants'!AE1106,IF($J$9=47,'Jeunes Plants'!AF1106,IF($J$9=48,'Jeunes Plants'!AG1106,IF($J$9=49,'Jeunes Plants'!AH1106,IF($J$9=50,'Jeunes Plants'!AI1106,IF($J$9=51,'Jeunes Plants'!AJ1106,IF($J$9=52,'Jeunes Plants'!AK1106,IF($J$9=1,'Jeunes Plants'!AL1106,IF($J$9=2,'Jeunes Plants'!AM1106,IF($J$9=3,'Jeunes Plants'!AN1106,IF($J$9=4,'Jeunes Plants'!AO1106,IF($J$9=5,'Jeunes Plants'!AP1106,IF($J$9=6,'Jeunes Plants'!AQ1106,IF($J$9=7,'Jeunes Plants'!AR1106,IF($J$9=8,'Jeunes Plants'!AS1106,IF($J$9=9,'Jeunes Plants'!AT1106,IF($J$9=10,'Jeunes Plants'!AU1106,IF($J$9=11,'Jeunes Plants'!AV1106,IF($J$9=12,'Jeunes Plants'!AW1106,IF($J$9=13,'Jeunes Plants'!AX1106,IF($J$9=14,'Jeunes Plants'!AY1106,IF($J$9=15,'Jeunes Plants'!AZ1106,IF($J$9=16,'Jeunes Plants'!BA1106,IF($J$9=17,'Jeunes Plants'!BB1106,IF($J$9=18,'Jeunes Plants'!BC1106,IF($J$9=19,'Jeunes Plants'!BD1106,IF($J$9=20,'Jeunes Plants'!BE1106,IF($J$9=21,'Jeunes Plants'!BF1106,IF($J$9=22,'Jeunes Plants'!BG1106,IF($J$9=23,'Jeunes Plants'!BH1106,IF($J$9=24,'Jeunes Plants'!BI1106,IF($J$9=25,'Jeunes Plants'!BJ1106,IF($J$9=26,'Jeunes Plants'!BK1106,IF($J$9=27,'Jeunes Plants'!BL1106,IF($J$9=28,'Jeunes Plants'!BM1106,IF($J$9=29,'Jeunes Plants'!BN1106,IF($J$9=30,'Jeunes Plants'!BO1106,IF($J$9=31,'Jeunes Plants'!BP1106,IF($J$9=32,'Jeunes Plants'!BQ1106,IF($J$9=33,'Jeunes Plants'!BR1106,IF($J$9=34,'Jeunes Plants'!BS1106,IF($J$9=35,'Jeunes Plants'!B13009,))))))))))))))))))))))))))))))))))))))))))))))))))))</f>
        <v>0</v>
      </c>
      <c r="K1558" s="103" t="str">
        <f>IF('Jeunes Plants'!R1106=0,"","Erreur")</f>
        <v/>
      </c>
    </row>
    <row r="1559" spans="1:11" x14ac:dyDescent="0.25">
      <c r="A1559" s="103">
        <f>IF('Jeunes Plants'!A1107&lt;&gt;"",'Jeunes Plants'!A1107,"")</f>
        <v>26839</v>
      </c>
      <c r="B1559" s="103" t="str">
        <f>IF('Jeunes Plants'!L1107&lt;&gt;"",'Jeunes Plants'!L1107,"")</f>
        <v>S4</v>
      </c>
      <c r="C1559" s="107" t="str">
        <f>IF('Jeunes Plants'!B1107&lt;&gt;"",'Jeunes Plants'!B1107,"")</f>
        <v>CONCOMBRE</v>
      </c>
      <c r="D1559" s="107" t="str">
        <f>IF('Jeunes Plants'!C1107&lt;&gt;"",'Jeunes Plants'!C1107,"")</f>
        <v>Ballistic F1</v>
      </c>
      <c r="E1559" s="103">
        <f>IF('Jeunes Plants'!H1107&lt;&gt;"",'Jeunes Plants'!H1107,"")</f>
        <v>5</v>
      </c>
      <c r="F1559" s="103" t="str">
        <f>IF('Jeunes Plants'!E1107&lt;&gt;"",'Jeunes Plants'!E1107,"")</f>
        <v>S</v>
      </c>
      <c r="G1559" s="103" t="str">
        <f>IF('Jeunes Plants'!N1107&lt;&gt;"",'Jeunes Plants'!N1107,"")</f>
        <v>M3</v>
      </c>
      <c r="H1559" s="103" t="str">
        <f>IF('Jeunes Plants'!I1107&lt;&gt;"",'Jeunes Plants'!I1107,"")</f>
        <v>C</v>
      </c>
      <c r="I1559" s="103" t="str">
        <f>IF('Jeunes Plants'!J1107&lt;&gt;"",'Jeunes Plants'!J1107,"")</f>
        <v/>
      </c>
      <c r="J1559" s="103">
        <f>IF($J$9=36,'Jeunes Plants'!U1107,IF($J$9=37,'Jeunes Plants'!V1107,IF($J$9=38,'Jeunes Plants'!W1107,IF($J$9=39,'Jeunes Plants'!X1107,IF($J$9=40,'Jeunes Plants'!Y1107,IF($J$9=41,'Jeunes Plants'!Z1107,IF($J$9=42,'Jeunes Plants'!AA1107,IF($J$9=43,'Jeunes Plants'!AB1107,IF($J$9=44,'Jeunes Plants'!AC1107,IF($J$9=45,'Jeunes Plants'!AD1107,IF($J$9=46,'Jeunes Plants'!AE1107,IF($J$9=47,'Jeunes Plants'!AF1107,IF($J$9=48,'Jeunes Plants'!AG1107,IF($J$9=49,'Jeunes Plants'!AH1107,IF($J$9=50,'Jeunes Plants'!AI1107,IF($J$9=51,'Jeunes Plants'!AJ1107,IF($J$9=52,'Jeunes Plants'!AK1107,IF($J$9=1,'Jeunes Plants'!AL1107,IF($J$9=2,'Jeunes Plants'!AM1107,IF($J$9=3,'Jeunes Plants'!AN1107,IF($J$9=4,'Jeunes Plants'!AO1107,IF($J$9=5,'Jeunes Plants'!AP1107,IF($J$9=6,'Jeunes Plants'!AQ1107,IF($J$9=7,'Jeunes Plants'!AR1107,IF($J$9=8,'Jeunes Plants'!AS1107,IF($J$9=9,'Jeunes Plants'!AT1107,IF($J$9=10,'Jeunes Plants'!AU1107,IF($J$9=11,'Jeunes Plants'!AV1107,IF($J$9=12,'Jeunes Plants'!AW1107,IF($J$9=13,'Jeunes Plants'!AX1107,IF($J$9=14,'Jeunes Plants'!AY1107,IF($J$9=15,'Jeunes Plants'!AZ1107,IF($J$9=16,'Jeunes Plants'!BA1107,IF($J$9=17,'Jeunes Plants'!BB1107,IF($J$9=18,'Jeunes Plants'!BC1107,IF($J$9=19,'Jeunes Plants'!BD1107,IF($J$9=20,'Jeunes Plants'!BE1107,IF($J$9=21,'Jeunes Plants'!BF1107,IF($J$9=22,'Jeunes Plants'!BG1107,IF($J$9=23,'Jeunes Plants'!BH1107,IF($J$9=24,'Jeunes Plants'!BI1107,IF($J$9=25,'Jeunes Plants'!BJ1107,IF($J$9=26,'Jeunes Plants'!BK1107,IF($J$9=27,'Jeunes Plants'!BL1107,IF($J$9=28,'Jeunes Plants'!BM1107,IF($J$9=29,'Jeunes Plants'!BN1107,IF($J$9=30,'Jeunes Plants'!BO1107,IF($J$9=31,'Jeunes Plants'!BP1107,IF($J$9=32,'Jeunes Plants'!BQ1107,IF($J$9=33,'Jeunes Plants'!BR1107,IF($J$9=34,'Jeunes Plants'!BS1107,IF($J$9=35,'Jeunes Plants'!B13010,))))))))))))))))))))))))))))))))))))))))))))))))))))</f>
        <v>0</v>
      </c>
      <c r="K1559" s="103" t="str">
        <f>IF('Jeunes Plants'!R1107=0,"","Erreur")</f>
        <v/>
      </c>
    </row>
    <row r="1560" spans="1:11" x14ac:dyDescent="0.25">
      <c r="A1560" s="450"/>
      <c r="B1560" s="450"/>
      <c r="C1560" s="451" t="s">
        <v>2094</v>
      </c>
      <c r="D1560" s="451"/>
      <c r="E1560" s="450"/>
      <c r="F1560" s="450"/>
      <c r="G1560" s="450"/>
      <c r="H1560" s="450"/>
      <c r="I1560" s="450"/>
      <c r="J1560" s="450">
        <f>SUBTOTAL(9,J1557:J1559)</f>
        <v>0</v>
      </c>
      <c r="K1560" s="450"/>
    </row>
    <row r="1561" spans="1:11" x14ac:dyDescent="0.25">
      <c r="A1561" s="103">
        <f>IF('Jeunes Plants'!A1108&lt;&gt;"",'Jeunes Plants'!A1108,"")</f>
        <v>13664</v>
      </c>
      <c r="B1561" s="103" t="str">
        <f>IF('Jeunes Plants'!L1108&lt;&gt;"",'Jeunes Plants'!L1108,"")</f>
        <v>S4</v>
      </c>
      <c r="C1561" s="107" t="str">
        <f>IF('Jeunes Plants'!B1108&lt;&gt;"",'Jeunes Plants'!B1108,"")</f>
        <v>FRAISIER</v>
      </c>
      <c r="D1561" s="107" t="str">
        <f>IF('Jeunes Plants'!C1108&lt;&gt;"",'Jeunes Plants'!C1108,"")</f>
        <v>Loran F1</v>
      </c>
      <c r="E1561" s="103">
        <f>IF('Jeunes Plants'!H1108&lt;&gt;"",'Jeunes Plants'!H1108,"")</f>
        <v>5</v>
      </c>
      <c r="F1561" s="103" t="str">
        <f>IF('Jeunes Plants'!E1108&lt;&gt;"",'Jeunes Plants'!E1108,"")</f>
        <v>S</v>
      </c>
      <c r="G1561" s="103" t="str">
        <f>IF('Jeunes Plants'!N1108&lt;&gt;"",'Jeunes Plants'!N1108,"")</f>
        <v>M3</v>
      </c>
      <c r="H1561" s="103" t="str">
        <f>IF('Jeunes Plants'!I1108&lt;&gt;"",'Jeunes Plants'!I1108,"")</f>
        <v>A</v>
      </c>
      <c r="I1561" s="103" t="str">
        <f>IF('Jeunes Plants'!J1108&lt;&gt;"",'Jeunes Plants'!J1108,"")</f>
        <v/>
      </c>
      <c r="J1561" s="103">
        <f>IF($J$9=36,'Jeunes Plants'!U1108,IF($J$9=37,'Jeunes Plants'!V1108,IF($J$9=38,'Jeunes Plants'!W1108,IF($J$9=39,'Jeunes Plants'!X1108,IF($J$9=40,'Jeunes Plants'!Y1108,IF($J$9=41,'Jeunes Plants'!Z1108,IF($J$9=42,'Jeunes Plants'!AA1108,IF($J$9=43,'Jeunes Plants'!AB1108,IF($J$9=44,'Jeunes Plants'!AC1108,IF($J$9=45,'Jeunes Plants'!AD1108,IF($J$9=46,'Jeunes Plants'!AE1108,IF($J$9=47,'Jeunes Plants'!AF1108,IF($J$9=48,'Jeunes Plants'!AG1108,IF($J$9=49,'Jeunes Plants'!AH1108,IF($J$9=50,'Jeunes Plants'!AI1108,IF($J$9=51,'Jeunes Plants'!AJ1108,IF($J$9=52,'Jeunes Plants'!AK1108,IF($J$9=1,'Jeunes Plants'!AL1108,IF($J$9=2,'Jeunes Plants'!AM1108,IF($J$9=3,'Jeunes Plants'!AN1108,IF($J$9=4,'Jeunes Plants'!AO1108,IF($J$9=5,'Jeunes Plants'!AP1108,IF($J$9=6,'Jeunes Plants'!AQ1108,IF($J$9=7,'Jeunes Plants'!AR1108,IF($J$9=8,'Jeunes Plants'!AS1108,IF($J$9=9,'Jeunes Plants'!AT1108,IF($J$9=10,'Jeunes Plants'!AU1108,IF($J$9=11,'Jeunes Plants'!AV1108,IF($J$9=12,'Jeunes Plants'!AW1108,IF($J$9=13,'Jeunes Plants'!AX1108,IF($J$9=14,'Jeunes Plants'!AY1108,IF($J$9=15,'Jeunes Plants'!AZ1108,IF($J$9=16,'Jeunes Plants'!BA1108,IF($J$9=17,'Jeunes Plants'!BB1108,IF($J$9=18,'Jeunes Plants'!BC1108,IF($J$9=19,'Jeunes Plants'!BD1108,IF($J$9=20,'Jeunes Plants'!BE1108,IF($J$9=21,'Jeunes Plants'!BF1108,IF($J$9=22,'Jeunes Plants'!BG1108,IF($J$9=23,'Jeunes Plants'!BH1108,IF($J$9=24,'Jeunes Plants'!BI1108,IF($J$9=25,'Jeunes Plants'!BJ1108,IF($J$9=26,'Jeunes Plants'!BK1108,IF($J$9=27,'Jeunes Plants'!BL1108,IF($J$9=28,'Jeunes Plants'!BM1108,IF($J$9=29,'Jeunes Plants'!BN1108,IF($J$9=30,'Jeunes Plants'!BO1108,IF($J$9=31,'Jeunes Plants'!BP1108,IF($J$9=32,'Jeunes Plants'!BQ1108,IF($J$9=33,'Jeunes Plants'!BR1108,IF($J$9=34,'Jeunes Plants'!BS1108,IF($J$9=35,'Jeunes Plants'!B13011,))))))))))))))))))))))))))))))))))))))))))))))))))))</f>
        <v>0</v>
      </c>
      <c r="K1561" s="103" t="str">
        <f>IF('Jeunes Plants'!R1108=0,"","Erreur")</f>
        <v/>
      </c>
    </row>
    <row r="1562" spans="1:11" x14ac:dyDescent="0.25">
      <c r="A1562" s="103">
        <f>IF('Jeunes Plants'!A1109&lt;&gt;"",'Jeunes Plants'!A1109,"")</f>
        <v>15245</v>
      </c>
      <c r="B1562" s="103" t="str">
        <f>IF('Jeunes Plants'!L1109&lt;&gt;"",'Jeunes Plants'!L1109,"")</f>
        <v>S4</v>
      </c>
      <c r="C1562" s="107" t="str">
        <f>IF('Jeunes Plants'!B1109&lt;&gt;"",'Jeunes Plants'!B1109,"")</f>
        <v>FRAISIER</v>
      </c>
      <c r="D1562" s="107" t="str">
        <f>IF('Jeunes Plants'!C1109&lt;&gt;"",'Jeunes Plants'!C1109,"")</f>
        <v>Tristan F1</v>
      </c>
      <c r="E1562" s="103">
        <f>IF('Jeunes Plants'!H1109&lt;&gt;"",'Jeunes Plants'!H1109,"")</f>
        <v>5</v>
      </c>
      <c r="F1562" s="103" t="str">
        <f>IF('Jeunes Plants'!E1109&lt;&gt;"",'Jeunes Plants'!E1109,"")</f>
        <v>S</v>
      </c>
      <c r="G1562" s="103" t="str">
        <f>IF('Jeunes Plants'!N1109&lt;&gt;"",'Jeunes Plants'!N1109,"")</f>
        <v>M3</v>
      </c>
      <c r="H1562" s="103" t="str">
        <f>IF('Jeunes Plants'!I1109&lt;&gt;"",'Jeunes Plants'!I1109,"")</f>
        <v>A</v>
      </c>
      <c r="I1562" s="103" t="str">
        <f>IF('Jeunes Plants'!J1109&lt;&gt;"",'Jeunes Plants'!J1109,"")</f>
        <v/>
      </c>
      <c r="J1562" s="103">
        <f>IF($J$9=36,'Jeunes Plants'!U1109,IF($J$9=37,'Jeunes Plants'!V1109,IF($J$9=38,'Jeunes Plants'!W1109,IF($J$9=39,'Jeunes Plants'!X1109,IF($J$9=40,'Jeunes Plants'!Y1109,IF($J$9=41,'Jeunes Plants'!Z1109,IF($J$9=42,'Jeunes Plants'!AA1109,IF($J$9=43,'Jeunes Plants'!AB1109,IF($J$9=44,'Jeunes Plants'!AC1109,IF($J$9=45,'Jeunes Plants'!AD1109,IF($J$9=46,'Jeunes Plants'!AE1109,IF($J$9=47,'Jeunes Plants'!AF1109,IF($J$9=48,'Jeunes Plants'!AG1109,IF($J$9=49,'Jeunes Plants'!AH1109,IF($J$9=50,'Jeunes Plants'!AI1109,IF($J$9=51,'Jeunes Plants'!AJ1109,IF($J$9=52,'Jeunes Plants'!AK1109,IF($J$9=1,'Jeunes Plants'!AL1109,IF($J$9=2,'Jeunes Plants'!AM1109,IF($J$9=3,'Jeunes Plants'!AN1109,IF($J$9=4,'Jeunes Plants'!AO1109,IF($J$9=5,'Jeunes Plants'!AP1109,IF($J$9=6,'Jeunes Plants'!AQ1109,IF($J$9=7,'Jeunes Plants'!AR1109,IF($J$9=8,'Jeunes Plants'!AS1109,IF($J$9=9,'Jeunes Plants'!AT1109,IF($J$9=10,'Jeunes Plants'!AU1109,IF($J$9=11,'Jeunes Plants'!AV1109,IF($J$9=12,'Jeunes Plants'!AW1109,IF($J$9=13,'Jeunes Plants'!AX1109,IF($J$9=14,'Jeunes Plants'!AY1109,IF($J$9=15,'Jeunes Plants'!AZ1109,IF($J$9=16,'Jeunes Plants'!BA1109,IF($J$9=17,'Jeunes Plants'!BB1109,IF($J$9=18,'Jeunes Plants'!BC1109,IF($J$9=19,'Jeunes Plants'!BD1109,IF($J$9=20,'Jeunes Plants'!BE1109,IF($J$9=21,'Jeunes Plants'!BF1109,IF($J$9=22,'Jeunes Plants'!BG1109,IF($J$9=23,'Jeunes Plants'!BH1109,IF($J$9=24,'Jeunes Plants'!BI1109,IF($J$9=25,'Jeunes Plants'!BJ1109,IF($J$9=26,'Jeunes Plants'!BK1109,IF($J$9=27,'Jeunes Plants'!BL1109,IF($J$9=28,'Jeunes Plants'!BM1109,IF($J$9=29,'Jeunes Plants'!BN1109,IF($J$9=30,'Jeunes Plants'!BO1109,IF($J$9=31,'Jeunes Plants'!BP1109,IF($J$9=32,'Jeunes Plants'!BQ1109,IF($J$9=33,'Jeunes Plants'!BR1109,IF($J$9=34,'Jeunes Plants'!BS1109,IF($J$9=35,'Jeunes Plants'!B13012,))))))))))))))))))))))))))))))))))))))))))))))))))))</f>
        <v>0</v>
      </c>
      <c r="K1562" s="103" t="str">
        <f>IF('Jeunes Plants'!R1109=0,"","Erreur")</f>
        <v/>
      </c>
    </row>
    <row r="1563" spans="1:11" x14ac:dyDescent="0.25">
      <c r="A1563" s="450"/>
      <c r="B1563" s="450"/>
      <c r="C1563" s="451" t="s">
        <v>2095</v>
      </c>
      <c r="D1563" s="451"/>
      <c r="E1563" s="450"/>
      <c r="F1563" s="450"/>
      <c r="G1563" s="450"/>
      <c r="H1563" s="450"/>
      <c r="I1563" s="450"/>
      <c r="J1563" s="450">
        <f>SUBTOTAL(9,J1561:J1562)</f>
        <v>0</v>
      </c>
      <c r="K1563" s="450"/>
    </row>
    <row r="1564" spans="1:11" x14ac:dyDescent="0.25">
      <c r="A1564" s="103">
        <f>IF('Jeunes Plants'!A1110&lt;&gt;"",'Jeunes Plants'!A1110,"")</f>
        <v>26840</v>
      </c>
      <c r="B1564" s="103" t="str">
        <f>IF('Jeunes Plants'!L1110&lt;&gt;"",'Jeunes Plants'!L1110,"")</f>
        <v>S4</v>
      </c>
      <c r="C1564" s="107" t="str">
        <f>IF('Jeunes Plants'!B1110&lt;&gt;"",'Jeunes Plants'!B1110,"")</f>
        <v>MAÏS</v>
      </c>
      <c r="D1564" s="107" t="str">
        <f>IF('Jeunes Plants'!C1110&lt;&gt;"",'Jeunes Plants'!C1110,"")</f>
        <v>Pop Corn F1</v>
      </c>
      <c r="E1564" s="103">
        <f>IF('Jeunes Plants'!H1110&lt;&gt;"",'Jeunes Plants'!H1110,"")</f>
        <v>4</v>
      </c>
      <c r="F1564" s="103" t="str">
        <f>IF('Jeunes Plants'!E1110&lt;&gt;"",'Jeunes Plants'!E1110,"")</f>
        <v>S</v>
      </c>
      <c r="G1564" s="103" t="str">
        <f>IF('Jeunes Plants'!N1110&lt;&gt;"",'Jeunes Plants'!N1110,"")</f>
        <v>M3</v>
      </c>
      <c r="H1564" s="103" t="str">
        <f>IF('Jeunes Plants'!I1110&lt;&gt;"",'Jeunes Plants'!I1110,"")</f>
        <v>C</v>
      </c>
      <c r="I1564" s="103" t="str">
        <f>IF('Jeunes Plants'!J1110&lt;&gt;"",'Jeunes Plants'!J1110,"")</f>
        <v/>
      </c>
      <c r="J1564" s="103">
        <f>IF($J$9=36,'Jeunes Plants'!U1110,IF($J$9=37,'Jeunes Plants'!V1110,IF($J$9=38,'Jeunes Plants'!W1110,IF($J$9=39,'Jeunes Plants'!X1110,IF($J$9=40,'Jeunes Plants'!Y1110,IF($J$9=41,'Jeunes Plants'!Z1110,IF($J$9=42,'Jeunes Plants'!AA1110,IF($J$9=43,'Jeunes Plants'!AB1110,IF($J$9=44,'Jeunes Plants'!AC1110,IF($J$9=45,'Jeunes Plants'!AD1110,IF($J$9=46,'Jeunes Plants'!AE1110,IF($J$9=47,'Jeunes Plants'!AF1110,IF($J$9=48,'Jeunes Plants'!AG1110,IF($J$9=49,'Jeunes Plants'!AH1110,IF($J$9=50,'Jeunes Plants'!AI1110,IF($J$9=51,'Jeunes Plants'!AJ1110,IF($J$9=52,'Jeunes Plants'!AK1110,IF($J$9=1,'Jeunes Plants'!AL1110,IF($J$9=2,'Jeunes Plants'!AM1110,IF($J$9=3,'Jeunes Plants'!AN1110,IF($J$9=4,'Jeunes Plants'!AO1110,IF($J$9=5,'Jeunes Plants'!AP1110,IF($J$9=6,'Jeunes Plants'!AQ1110,IF($J$9=7,'Jeunes Plants'!AR1110,IF($J$9=8,'Jeunes Plants'!AS1110,IF($J$9=9,'Jeunes Plants'!AT1110,IF($J$9=10,'Jeunes Plants'!AU1110,IF($J$9=11,'Jeunes Plants'!AV1110,IF($J$9=12,'Jeunes Plants'!AW1110,IF($J$9=13,'Jeunes Plants'!AX1110,IF($J$9=14,'Jeunes Plants'!AY1110,IF($J$9=15,'Jeunes Plants'!AZ1110,IF($J$9=16,'Jeunes Plants'!BA1110,IF($J$9=17,'Jeunes Plants'!BB1110,IF($J$9=18,'Jeunes Plants'!BC1110,IF($J$9=19,'Jeunes Plants'!BD1110,IF($J$9=20,'Jeunes Plants'!BE1110,IF($J$9=21,'Jeunes Plants'!BF1110,IF($J$9=22,'Jeunes Plants'!BG1110,IF($J$9=23,'Jeunes Plants'!BH1110,IF($J$9=24,'Jeunes Plants'!BI1110,IF($J$9=25,'Jeunes Plants'!BJ1110,IF($J$9=26,'Jeunes Plants'!BK1110,IF($J$9=27,'Jeunes Plants'!BL1110,IF($J$9=28,'Jeunes Plants'!BM1110,IF($J$9=29,'Jeunes Plants'!BN1110,IF($J$9=30,'Jeunes Plants'!BO1110,IF($J$9=31,'Jeunes Plants'!BP1110,IF($J$9=32,'Jeunes Plants'!BQ1110,IF($J$9=33,'Jeunes Plants'!BR1110,IF($J$9=34,'Jeunes Plants'!BS1110,IF($J$9=35,'Jeunes Plants'!B13013,))))))))))))))))))))))))))))))))))))))))))))))))))))</f>
        <v>0</v>
      </c>
      <c r="K1564" s="103" t="str">
        <f>IF('Jeunes Plants'!R1110=0,"","Erreur")</f>
        <v/>
      </c>
    </row>
    <row r="1565" spans="1:11" x14ac:dyDescent="0.25">
      <c r="A1565" s="450"/>
      <c r="B1565" s="450"/>
      <c r="C1565" s="451" t="s">
        <v>2096</v>
      </c>
      <c r="D1565" s="451"/>
      <c r="E1565" s="450"/>
      <c r="F1565" s="450"/>
      <c r="G1565" s="450"/>
      <c r="H1565" s="450"/>
      <c r="I1565" s="450"/>
      <c r="J1565" s="450">
        <f>SUBTOTAL(9,J1564:J1564)</f>
        <v>0</v>
      </c>
      <c r="K1565" s="450"/>
    </row>
    <row r="1566" spans="1:11" x14ac:dyDescent="0.25">
      <c r="A1566" s="103">
        <f>IF('Jeunes Plants'!A1111&lt;&gt;"",'Jeunes Plants'!A1111,"")</f>
        <v>26023</v>
      </c>
      <c r="B1566" s="103" t="str">
        <f>IF('Jeunes Plants'!L1111&lt;&gt;"",'Jeunes Plants'!L1111,"")</f>
        <v>S4</v>
      </c>
      <c r="C1566" s="107" t="str">
        <f>IF('Jeunes Plants'!B1111&lt;&gt;"",'Jeunes Plants'!B1111,"")</f>
        <v>MELON CHARENTAIS</v>
      </c>
      <c r="D1566" s="107" t="str">
        <f>IF('Jeunes Plants'!C1111&lt;&gt;"",'Jeunes Plants'!C1111,"")</f>
        <v>Edgar F1</v>
      </c>
      <c r="E1566" s="103">
        <f>IF('Jeunes Plants'!H1111&lt;&gt;"",'Jeunes Plants'!H1111,"")</f>
        <v>5</v>
      </c>
      <c r="F1566" s="103" t="str">
        <f>IF('Jeunes Plants'!E1111&lt;&gt;"",'Jeunes Plants'!E1111,"")</f>
        <v>S</v>
      </c>
      <c r="G1566" s="103" t="str">
        <f>IF('Jeunes Plants'!N1111&lt;&gt;"",'Jeunes Plants'!N1111,"")</f>
        <v>M3</v>
      </c>
      <c r="H1566" s="103" t="str">
        <f>IF('Jeunes Plants'!I1111&lt;&gt;"",'Jeunes Plants'!I1111,"")</f>
        <v>A</v>
      </c>
      <c r="I1566" s="103" t="str">
        <f>IF('Jeunes Plants'!J1111&lt;&gt;"",'Jeunes Plants'!J1111,"")</f>
        <v/>
      </c>
      <c r="J1566" s="103">
        <f>IF($J$9=36,'Jeunes Plants'!U1111,IF($J$9=37,'Jeunes Plants'!V1111,IF($J$9=38,'Jeunes Plants'!W1111,IF($J$9=39,'Jeunes Plants'!X1111,IF($J$9=40,'Jeunes Plants'!Y1111,IF($J$9=41,'Jeunes Plants'!Z1111,IF($J$9=42,'Jeunes Plants'!AA1111,IF($J$9=43,'Jeunes Plants'!AB1111,IF($J$9=44,'Jeunes Plants'!AC1111,IF($J$9=45,'Jeunes Plants'!AD1111,IF($J$9=46,'Jeunes Plants'!AE1111,IF($J$9=47,'Jeunes Plants'!AF1111,IF($J$9=48,'Jeunes Plants'!AG1111,IF($J$9=49,'Jeunes Plants'!AH1111,IF($J$9=50,'Jeunes Plants'!AI1111,IF($J$9=51,'Jeunes Plants'!AJ1111,IF($J$9=52,'Jeunes Plants'!AK1111,IF($J$9=1,'Jeunes Plants'!AL1111,IF($J$9=2,'Jeunes Plants'!AM1111,IF($J$9=3,'Jeunes Plants'!AN1111,IF($J$9=4,'Jeunes Plants'!AO1111,IF($J$9=5,'Jeunes Plants'!AP1111,IF($J$9=6,'Jeunes Plants'!AQ1111,IF($J$9=7,'Jeunes Plants'!AR1111,IF($J$9=8,'Jeunes Plants'!AS1111,IF($J$9=9,'Jeunes Plants'!AT1111,IF($J$9=10,'Jeunes Plants'!AU1111,IF($J$9=11,'Jeunes Plants'!AV1111,IF($J$9=12,'Jeunes Plants'!AW1111,IF($J$9=13,'Jeunes Plants'!AX1111,IF($J$9=14,'Jeunes Plants'!AY1111,IF($J$9=15,'Jeunes Plants'!AZ1111,IF($J$9=16,'Jeunes Plants'!BA1111,IF($J$9=17,'Jeunes Plants'!BB1111,IF($J$9=18,'Jeunes Plants'!BC1111,IF($J$9=19,'Jeunes Plants'!BD1111,IF($J$9=20,'Jeunes Plants'!BE1111,IF($J$9=21,'Jeunes Plants'!BF1111,IF($J$9=22,'Jeunes Plants'!BG1111,IF($J$9=23,'Jeunes Plants'!BH1111,IF($J$9=24,'Jeunes Plants'!BI1111,IF($J$9=25,'Jeunes Plants'!BJ1111,IF($J$9=26,'Jeunes Plants'!BK1111,IF($J$9=27,'Jeunes Plants'!BL1111,IF($J$9=28,'Jeunes Plants'!BM1111,IF($J$9=29,'Jeunes Plants'!BN1111,IF($J$9=30,'Jeunes Plants'!BO1111,IF($J$9=31,'Jeunes Plants'!BP1111,IF($J$9=32,'Jeunes Plants'!BQ1111,IF($J$9=33,'Jeunes Plants'!BR1111,IF($J$9=34,'Jeunes Plants'!BS1111,IF($J$9=35,'Jeunes Plants'!B13014,))))))))))))))))))))))))))))))))))))))))))))))))))))</f>
        <v>0</v>
      </c>
      <c r="K1566" s="103" t="str">
        <f>IF('Jeunes Plants'!R1111=0,"","Erreur")</f>
        <v/>
      </c>
    </row>
    <row r="1567" spans="1:11" x14ac:dyDescent="0.25">
      <c r="A1567" s="450"/>
      <c r="B1567" s="450"/>
      <c r="C1567" s="451" t="s">
        <v>2097</v>
      </c>
      <c r="D1567" s="451"/>
      <c r="E1567" s="450"/>
      <c r="F1567" s="450"/>
      <c r="G1567" s="450"/>
      <c r="H1567" s="450"/>
      <c r="I1567" s="450"/>
      <c r="J1567" s="450">
        <f>SUBTOTAL(9,J1566:J1566)</f>
        <v>0</v>
      </c>
      <c r="K1567" s="450"/>
    </row>
    <row r="1568" spans="1:11" x14ac:dyDescent="0.25">
      <c r="A1568" s="103">
        <f>IF('Jeunes Plants'!A1112&lt;&gt;"",'Jeunes Plants'!A1112,"")</f>
        <v>13665</v>
      </c>
      <c r="B1568" s="103" t="str">
        <f>IF('Jeunes Plants'!L1112&lt;&gt;"",'Jeunes Plants'!L1112,"")</f>
        <v>S4</v>
      </c>
      <c r="C1568" s="107" t="str">
        <f>IF('Jeunes Plants'!B1112&lt;&gt;"",'Jeunes Plants'!B1112,"")</f>
        <v>PASTEQUE</v>
      </c>
      <c r="D1568" s="107" t="str">
        <f>IF('Jeunes Plants'!C1112&lt;&gt;"",'Jeunes Plants'!C1112,"")</f>
        <v>Mini love F1</v>
      </c>
      <c r="E1568" s="103">
        <f>IF('Jeunes Plants'!H1112&lt;&gt;"",'Jeunes Plants'!H1112,"")</f>
        <v>5</v>
      </c>
      <c r="F1568" s="103" t="str">
        <f>IF('Jeunes Plants'!E1112&lt;&gt;"",'Jeunes Plants'!E1112,"")</f>
        <v>S</v>
      </c>
      <c r="G1568" s="103" t="str">
        <f>IF('Jeunes Plants'!N1112&lt;&gt;"",'Jeunes Plants'!N1112,"")</f>
        <v>M3</v>
      </c>
      <c r="H1568" s="103" t="str">
        <f>IF('Jeunes Plants'!I1112&lt;&gt;"",'Jeunes Plants'!I1112,"")</f>
        <v>C</v>
      </c>
      <c r="I1568" s="103" t="str">
        <f>IF('Jeunes Plants'!J1112&lt;&gt;"",'Jeunes Plants'!J1112,"")</f>
        <v/>
      </c>
      <c r="J1568" s="103">
        <f>IF($J$9=36,'Jeunes Plants'!U1112,IF($J$9=37,'Jeunes Plants'!V1112,IF($J$9=38,'Jeunes Plants'!W1112,IF($J$9=39,'Jeunes Plants'!X1112,IF($J$9=40,'Jeunes Plants'!Y1112,IF($J$9=41,'Jeunes Plants'!Z1112,IF($J$9=42,'Jeunes Plants'!AA1112,IF($J$9=43,'Jeunes Plants'!AB1112,IF($J$9=44,'Jeunes Plants'!AC1112,IF($J$9=45,'Jeunes Plants'!AD1112,IF($J$9=46,'Jeunes Plants'!AE1112,IF($J$9=47,'Jeunes Plants'!AF1112,IF($J$9=48,'Jeunes Plants'!AG1112,IF($J$9=49,'Jeunes Plants'!AH1112,IF($J$9=50,'Jeunes Plants'!AI1112,IF($J$9=51,'Jeunes Plants'!AJ1112,IF($J$9=52,'Jeunes Plants'!AK1112,IF($J$9=1,'Jeunes Plants'!AL1112,IF($J$9=2,'Jeunes Plants'!AM1112,IF($J$9=3,'Jeunes Plants'!AN1112,IF($J$9=4,'Jeunes Plants'!AO1112,IF($J$9=5,'Jeunes Plants'!AP1112,IF($J$9=6,'Jeunes Plants'!AQ1112,IF($J$9=7,'Jeunes Plants'!AR1112,IF($J$9=8,'Jeunes Plants'!AS1112,IF($J$9=9,'Jeunes Plants'!AT1112,IF($J$9=10,'Jeunes Plants'!AU1112,IF($J$9=11,'Jeunes Plants'!AV1112,IF($J$9=12,'Jeunes Plants'!AW1112,IF($J$9=13,'Jeunes Plants'!AX1112,IF($J$9=14,'Jeunes Plants'!AY1112,IF($J$9=15,'Jeunes Plants'!AZ1112,IF($J$9=16,'Jeunes Plants'!BA1112,IF($J$9=17,'Jeunes Plants'!BB1112,IF($J$9=18,'Jeunes Plants'!BC1112,IF($J$9=19,'Jeunes Plants'!BD1112,IF($J$9=20,'Jeunes Plants'!BE1112,IF($J$9=21,'Jeunes Plants'!BF1112,IF($J$9=22,'Jeunes Plants'!BG1112,IF($J$9=23,'Jeunes Plants'!BH1112,IF($J$9=24,'Jeunes Plants'!BI1112,IF($J$9=25,'Jeunes Plants'!BJ1112,IF($J$9=26,'Jeunes Plants'!BK1112,IF($J$9=27,'Jeunes Plants'!BL1112,IF($J$9=28,'Jeunes Plants'!BM1112,IF($J$9=29,'Jeunes Plants'!BN1112,IF($J$9=30,'Jeunes Plants'!BO1112,IF($J$9=31,'Jeunes Plants'!BP1112,IF($J$9=32,'Jeunes Plants'!BQ1112,IF($J$9=33,'Jeunes Plants'!BR1112,IF($J$9=34,'Jeunes Plants'!BS1112,IF($J$9=35,'Jeunes Plants'!B13015,))))))))))))))))))))))))))))))))))))))))))))))))))))</f>
        <v>0</v>
      </c>
      <c r="K1568" s="103" t="str">
        <f>IF('Jeunes Plants'!R1112=0,"","Erreur")</f>
        <v/>
      </c>
    </row>
    <row r="1569" spans="1:11" x14ac:dyDescent="0.25">
      <c r="A1569" s="450"/>
      <c r="B1569" s="450"/>
      <c r="C1569" s="451" t="s">
        <v>2098</v>
      </c>
      <c r="D1569" s="451"/>
      <c r="E1569" s="450"/>
      <c r="F1569" s="450"/>
      <c r="G1569" s="450"/>
      <c r="H1569" s="450"/>
      <c r="I1569" s="450"/>
      <c r="J1569" s="450">
        <f>SUBTOTAL(9,J1568:J1568)</f>
        <v>0</v>
      </c>
      <c r="K1569" s="450"/>
    </row>
    <row r="1570" spans="1:11" x14ac:dyDescent="0.25">
      <c r="A1570" s="103">
        <f>IF('Jeunes Plants'!A1113&lt;&gt;"",'Jeunes Plants'!A1113,"")</f>
        <v>13666</v>
      </c>
      <c r="B1570" s="103" t="str">
        <f>IF('Jeunes Plants'!L1113&lt;&gt;"",'Jeunes Plants'!L1113,"")</f>
        <v>S4</v>
      </c>
      <c r="C1570" s="107" t="str">
        <f>IF('Jeunes Plants'!B1113&lt;&gt;"",'Jeunes Plants'!B1113,"")</f>
        <v>POIVRON</v>
      </c>
      <c r="D1570" s="107" t="str">
        <f>IF('Jeunes Plants'!C1113&lt;&gt;"",'Jeunes Plants'!C1113,"")</f>
        <v>Balconi F1</v>
      </c>
      <c r="E1570" s="103">
        <f>IF('Jeunes Plants'!H1113&lt;&gt;"",'Jeunes Plants'!H1113,"")</f>
        <v>8</v>
      </c>
      <c r="F1570" s="103" t="str">
        <f>IF('Jeunes Plants'!E1113&lt;&gt;"",'Jeunes Plants'!E1113,"")</f>
        <v>S</v>
      </c>
      <c r="G1570" s="103" t="str">
        <f>IF('Jeunes Plants'!N1113&lt;&gt;"",'Jeunes Plants'!N1113,"")</f>
        <v>M3</v>
      </c>
      <c r="H1570" s="103" t="str">
        <f>IF('Jeunes Plants'!I1113&lt;&gt;"",'Jeunes Plants'!I1113,"")</f>
        <v>E</v>
      </c>
      <c r="I1570" s="103" t="str">
        <f>IF('Jeunes Plants'!J1113&lt;&gt;"",'Jeunes Plants'!J1113,"")</f>
        <v/>
      </c>
      <c r="J1570" s="103">
        <f>IF($J$9=36,'Jeunes Plants'!U1113,IF($J$9=37,'Jeunes Plants'!V1113,IF($J$9=38,'Jeunes Plants'!W1113,IF($J$9=39,'Jeunes Plants'!X1113,IF($J$9=40,'Jeunes Plants'!Y1113,IF($J$9=41,'Jeunes Plants'!Z1113,IF($J$9=42,'Jeunes Plants'!AA1113,IF($J$9=43,'Jeunes Plants'!AB1113,IF($J$9=44,'Jeunes Plants'!AC1113,IF($J$9=45,'Jeunes Plants'!AD1113,IF($J$9=46,'Jeunes Plants'!AE1113,IF($J$9=47,'Jeunes Plants'!AF1113,IF($J$9=48,'Jeunes Plants'!AG1113,IF($J$9=49,'Jeunes Plants'!AH1113,IF($J$9=50,'Jeunes Plants'!AI1113,IF($J$9=51,'Jeunes Plants'!AJ1113,IF($J$9=52,'Jeunes Plants'!AK1113,IF($J$9=1,'Jeunes Plants'!AL1113,IF($J$9=2,'Jeunes Plants'!AM1113,IF($J$9=3,'Jeunes Plants'!AN1113,IF($J$9=4,'Jeunes Plants'!AO1113,IF($J$9=5,'Jeunes Plants'!AP1113,IF($J$9=6,'Jeunes Plants'!AQ1113,IF($J$9=7,'Jeunes Plants'!AR1113,IF($J$9=8,'Jeunes Plants'!AS1113,IF($J$9=9,'Jeunes Plants'!AT1113,IF($J$9=10,'Jeunes Plants'!AU1113,IF($J$9=11,'Jeunes Plants'!AV1113,IF($J$9=12,'Jeunes Plants'!AW1113,IF($J$9=13,'Jeunes Plants'!AX1113,IF($J$9=14,'Jeunes Plants'!AY1113,IF($J$9=15,'Jeunes Plants'!AZ1113,IF($J$9=16,'Jeunes Plants'!BA1113,IF($J$9=17,'Jeunes Plants'!BB1113,IF($J$9=18,'Jeunes Plants'!BC1113,IF($J$9=19,'Jeunes Plants'!BD1113,IF($J$9=20,'Jeunes Plants'!BE1113,IF($J$9=21,'Jeunes Plants'!BF1113,IF($J$9=22,'Jeunes Plants'!BG1113,IF($J$9=23,'Jeunes Plants'!BH1113,IF($J$9=24,'Jeunes Plants'!BI1113,IF($J$9=25,'Jeunes Plants'!BJ1113,IF($J$9=26,'Jeunes Plants'!BK1113,IF($J$9=27,'Jeunes Plants'!BL1113,IF($J$9=28,'Jeunes Plants'!BM1113,IF($J$9=29,'Jeunes Plants'!BN1113,IF($J$9=30,'Jeunes Plants'!BO1113,IF($J$9=31,'Jeunes Plants'!BP1113,IF($J$9=32,'Jeunes Plants'!BQ1113,IF($J$9=33,'Jeunes Plants'!BR1113,IF($J$9=34,'Jeunes Plants'!BS1113,IF($J$9=35,'Jeunes Plants'!B13016,))))))))))))))))))))))))))))))))))))))))))))))))))))</f>
        <v>0</v>
      </c>
      <c r="K1570" s="103" t="str">
        <f>IF('Jeunes Plants'!R1113=0,"","Erreur")</f>
        <v/>
      </c>
    </row>
    <row r="1571" spans="1:11" x14ac:dyDescent="0.25">
      <c r="A1571" s="103">
        <f>IF('Jeunes Plants'!A1114&lt;&gt;"",'Jeunes Plants'!A1114,"")</f>
        <v>24042</v>
      </c>
      <c r="B1571" s="103" t="str">
        <f>IF('Jeunes Plants'!L1114&lt;&gt;"",'Jeunes Plants'!L1114,"")</f>
        <v>S4</v>
      </c>
      <c r="C1571" s="107" t="str">
        <f>IF('Jeunes Plants'!B1114&lt;&gt;"",'Jeunes Plants'!B1114,"")</f>
        <v>POIVRON</v>
      </c>
      <c r="D1571" s="107" t="str">
        <f>IF('Jeunes Plants'!C1114&lt;&gt;"",'Jeunes Plants'!C1114,"")</f>
        <v>Terrazzi F1</v>
      </c>
      <c r="E1571" s="103">
        <f>IF('Jeunes Plants'!H1114&lt;&gt;"",'Jeunes Plants'!H1114,"")</f>
        <v>8</v>
      </c>
      <c r="F1571" s="103" t="str">
        <f>IF('Jeunes Plants'!E1114&lt;&gt;"",'Jeunes Plants'!E1114,"")</f>
        <v>S</v>
      </c>
      <c r="G1571" s="103" t="str">
        <f>IF('Jeunes Plants'!N1114&lt;&gt;"",'Jeunes Plants'!N1114,"")</f>
        <v>M3</v>
      </c>
      <c r="H1571" s="103" t="str">
        <f>IF('Jeunes Plants'!I1114&lt;&gt;"",'Jeunes Plants'!I1114,"")</f>
        <v>E</v>
      </c>
      <c r="I1571" s="103" t="str">
        <f>IF('Jeunes Plants'!J1114&lt;&gt;"",'Jeunes Plants'!J1114,"")</f>
        <v/>
      </c>
      <c r="J1571" s="103">
        <f>IF($J$9=36,'Jeunes Plants'!U1114,IF($J$9=37,'Jeunes Plants'!V1114,IF($J$9=38,'Jeunes Plants'!W1114,IF($J$9=39,'Jeunes Plants'!X1114,IF($J$9=40,'Jeunes Plants'!Y1114,IF($J$9=41,'Jeunes Plants'!Z1114,IF($J$9=42,'Jeunes Plants'!AA1114,IF($J$9=43,'Jeunes Plants'!AB1114,IF($J$9=44,'Jeunes Plants'!AC1114,IF($J$9=45,'Jeunes Plants'!AD1114,IF($J$9=46,'Jeunes Plants'!AE1114,IF($J$9=47,'Jeunes Plants'!AF1114,IF($J$9=48,'Jeunes Plants'!AG1114,IF($J$9=49,'Jeunes Plants'!AH1114,IF($J$9=50,'Jeunes Plants'!AI1114,IF($J$9=51,'Jeunes Plants'!AJ1114,IF($J$9=52,'Jeunes Plants'!AK1114,IF($J$9=1,'Jeunes Plants'!AL1114,IF($J$9=2,'Jeunes Plants'!AM1114,IF($J$9=3,'Jeunes Plants'!AN1114,IF($J$9=4,'Jeunes Plants'!AO1114,IF($J$9=5,'Jeunes Plants'!AP1114,IF($J$9=6,'Jeunes Plants'!AQ1114,IF($J$9=7,'Jeunes Plants'!AR1114,IF($J$9=8,'Jeunes Plants'!AS1114,IF($J$9=9,'Jeunes Plants'!AT1114,IF($J$9=10,'Jeunes Plants'!AU1114,IF($J$9=11,'Jeunes Plants'!AV1114,IF($J$9=12,'Jeunes Plants'!AW1114,IF($J$9=13,'Jeunes Plants'!AX1114,IF($J$9=14,'Jeunes Plants'!AY1114,IF($J$9=15,'Jeunes Plants'!AZ1114,IF($J$9=16,'Jeunes Plants'!BA1114,IF($J$9=17,'Jeunes Plants'!BB1114,IF($J$9=18,'Jeunes Plants'!BC1114,IF($J$9=19,'Jeunes Plants'!BD1114,IF($J$9=20,'Jeunes Plants'!BE1114,IF($J$9=21,'Jeunes Plants'!BF1114,IF($J$9=22,'Jeunes Plants'!BG1114,IF($J$9=23,'Jeunes Plants'!BH1114,IF($J$9=24,'Jeunes Plants'!BI1114,IF($J$9=25,'Jeunes Plants'!BJ1114,IF($J$9=26,'Jeunes Plants'!BK1114,IF($J$9=27,'Jeunes Plants'!BL1114,IF($J$9=28,'Jeunes Plants'!BM1114,IF($J$9=29,'Jeunes Plants'!BN1114,IF($J$9=30,'Jeunes Plants'!BO1114,IF($J$9=31,'Jeunes Plants'!BP1114,IF($J$9=32,'Jeunes Plants'!BQ1114,IF($J$9=33,'Jeunes Plants'!BR1114,IF($J$9=34,'Jeunes Plants'!BS1114,IF($J$9=35,'Jeunes Plants'!B13017,))))))))))))))))))))))))))))))))))))))))))))))))))))</f>
        <v>0</v>
      </c>
      <c r="K1571" s="103" t="str">
        <f>IF('Jeunes Plants'!R1114=0,"","Erreur")</f>
        <v/>
      </c>
    </row>
    <row r="1572" spans="1:11" x14ac:dyDescent="0.25">
      <c r="A1572" s="450"/>
      <c r="B1572" s="450"/>
      <c r="C1572" s="451" t="s">
        <v>2099</v>
      </c>
      <c r="D1572" s="451"/>
      <c r="E1572" s="450"/>
      <c r="F1572" s="450"/>
      <c r="G1572" s="450"/>
      <c r="H1572" s="450"/>
      <c r="I1572" s="450"/>
      <c r="J1572" s="450">
        <f>SUBTOTAL(9,J1570:J1571)</f>
        <v>0</v>
      </c>
      <c r="K1572" s="450"/>
    </row>
    <row r="1573" spans="1:11" x14ac:dyDescent="0.25">
      <c r="A1573" s="103">
        <f>IF('Jeunes Plants'!A1115&lt;&gt;"",'Jeunes Plants'!A1115,"")</f>
        <v>13668</v>
      </c>
      <c r="B1573" s="103" t="str">
        <f>IF('Jeunes Plants'!L1115&lt;&gt;"",'Jeunes Plants'!L1115,"")</f>
        <v>S4</v>
      </c>
      <c r="C1573" s="107" t="str">
        <f>IF('Jeunes Plants'!B1115&lt;&gt;"",'Jeunes Plants'!B1115,"")</f>
        <v>TOMATE TERRASSE ET BALCON</v>
      </c>
      <c r="D1573" s="107" t="str">
        <f>IF('Jeunes Plants'!C1115&lt;&gt;"",'Jeunes Plants'!C1115,"")</f>
        <v>Dora F1</v>
      </c>
      <c r="E1573" s="103">
        <f>IF('Jeunes Plants'!H1115&lt;&gt;"",'Jeunes Plants'!H1115,"")</f>
        <v>8</v>
      </c>
      <c r="F1573" s="103" t="str">
        <f>IF('Jeunes Plants'!E1115&lt;&gt;"",'Jeunes Plants'!E1115,"")</f>
        <v>S</v>
      </c>
      <c r="G1573" s="103" t="str">
        <f>IF('Jeunes Plants'!N1115&lt;&gt;"",'Jeunes Plants'!N1115,"")</f>
        <v>M3</v>
      </c>
      <c r="H1573" s="103" t="str">
        <f>IF('Jeunes Plants'!I1115&lt;&gt;"",'Jeunes Plants'!I1115,"")</f>
        <v>C</v>
      </c>
      <c r="I1573" s="103" t="str">
        <f>IF('Jeunes Plants'!J1115&lt;&gt;"",'Jeunes Plants'!J1115,"")</f>
        <v/>
      </c>
      <c r="J1573" s="103">
        <f>IF($J$9=36,'Jeunes Plants'!U1115,IF($J$9=37,'Jeunes Plants'!V1115,IF($J$9=38,'Jeunes Plants'!W1115,IF($J$9=39,'Jeunes Plants'!X1115,IF($J$9=40,'Jeunes Plants'!Y1115,IF($J$9=41,'Jeunes Plants'!Z1115,IF($J$9=42,'Jeunes Plants'!AA1115,IF($J$9=43,'Jeunes Plants'!AB1115,IF($J$9=44,'Jeunes Plants'!AC1115,IF($J$9=45,'Jeunes Plants'!AD1115,IF($J$9=46,'Jeunes Plants'!AE1115,IF($J$9=47,'Jeunes Plants'!AF1115,IF($J$9=48,'Jeunes Plants'!AG1115,IF($J$9=49,'Jeunes Plants'!AH1115,IF($J$9=50,'Jeunes Plants'!AI1115,IF($J$9=51,'Jeunes Plants'!AJ1115,IF($J$9=52,'Jeunes Plants'!AK1115,IF($J$9=1,'Jeunes Plants'!AL1115,IF($J$9=2,'Jeunes Plants'!AM1115,IF($J$9=3,'Jeunes Plants'!AN1115,IF($J$9=4,'Jeunes Plants'!AO1115,IF($J$9=5,'Jeunes Plants'!AP1115,IF($J$9=6,'Jeunes Plants'!AQ1115,IF($J$9=7,'Jeunes Plants'!AR1115,IF($J$9=8,'Jeunes Plants'!AS1115,IF($J$9=9,'Jeunes Plants'!AT1115,IF($J$9=10,'Jeunes Plants'!AU1115,IF($J$9=11,'Jeunes Plants'!AV1115,IF($J$9=12,'Jeunes Plants'!AW1115,IF($J$9=13,'Jeunes Plants'!AX1115,IF($J$9=14,'Jeunes Plants'!AY1115,IF($J$9=15,'Jeunes Plants'!AZ1115,IF($J$9=16,'Jeunes Plants'!BA1115,IF($J$9=17,'Jeunes Plants'!BB1115,IF($J$9=18,'Jeunes Plants'!BC1115,IF($J$9=19,'Jeunes Plants'!BD1115,IF($J$9=20,'Jeunes Plants'!BE1115,IF($J$9=21,'Jeunes Plants'!BF1115,IF($J$9=22,'Jeunes Plants'!BG1115,IF($J$9=23,'Jeunes Plants'!BH1115,IF($J$9=24,'Jeunes Plants'!BI1115,IF($J$9=25,'Jeunes Plants'!BJ1115,IF($J$9=26,'Jeunes Plants'!BK1115,IF($J$9=27,'Jeunes Plants'!BL1115,IF($J$9=28,'Jeunes Plants'!BM1115,IF($J$9=29,'Jeunes Plants'!BN1115,IF($J$9=30,'Jeunes Plants'!BO1115,IF($J$9=31,'Jeunes Plants'!BP1115,IF($J$9=32,'Jeunes Plants'!BQ1115,IF($J$9=33,'Jeunes Plants'!BR1115,IF($J$9=34,'Jeunes Plants'!BS1115,IF($J$9=35,'Jeunes Plants'!B13018,))))))))))))))))))))))))))))))))))))))))))))))))))))</f>
        <v>0</v>
      </c>
      <c r="K1573" s="103" t="str">
        <f>IF('Jeunes Plants'!R1115=0,"","Erreur")</f>
        <v/>
      </c>
    </row>
    <row r="1574" spans="1:11" x14ac:dyDescent="0.25">
      <c r="A1574" s="450"/>
      <c r="B1574" s="450"/>
      <c r="C1574" s="451" t="s">
        <v>2100</v>
      </c>
      <c r="D1574" s="451"/>
      <c r="E1574" s="450"/>
      <c r="F1574" s="450"/>
      <c r="G1574" s="450"/>
      <c r="H1574" s="450"/>
      <c r="I1574" s="450"/>
      <c r="J1574" s="450">
        <f>SUBTOTAL(9,J1573:J1573)</f>
        <v>0</v>
      </c>
      <c r="K1574" s="450"/>
    </row>
    <row r="1575" spans="1:11" x14ac:dyDescent="0.25">
      <c r="A1575" s="103">
        <f>IF('Jeunes Plants'!A1116&lt;&gt;"",'Jeunes Plants'!A1116,"")</f>
        <v>22850</v>
      </c>
      <c r="B1575" s="103" t="str">
        <f>IF('Jeunes Plants'!L1116&lt;&gt;"",'Jeunes Plants'!L1116,"")</f>
        <v>S4</v>
      </c>
      <c r="C1575" s="107" t="str">
        <f>IF('Jeunes Plants'!B1116&lt;&gt;"",'Jeunes Plants'!B1116,"")</f>
        <v>TOMATE CERISE</v>
      </c>
      <c r="D1575" s="107" t="str">
        <f>IF('Jeunes Plants'!C1116&lt;&gt;"",'Jeunes Plants'!C1116,"")</f>
        <v>Supersweet 100 F1</v>
      </c>
      <c r="E1575" s="103">
        <f>IF('Jeunes Plants'!H1116&lt;&gt;"",'Jeunes Plants'!H1116,"")</f>
        <v>8</v>
      </c>
      <c r="F1575" s="103" t="str">
        <f>IF('Jeunes Plants'!E1116&lt;&gt;"",'Jeunes Plants'!E1116,"")</f>
        <v>S</v>
      </c>
      <c r="G1575" s="103" t="str">
        <f>IF('Jeunes Plants'!N1116&lt;&gt;"",'Jeunes Plants'!N1116,"")</f>
        <v>M3</v>
      </c>
      <c r="H1575" s="103" t="str">
        <f>IF('Jeunes Plants'!I1116&lt;&gt;"",'Jeunes Plants'!I1116,"")</f>
        <v>G</v>
      </c>
      <c r="I1575" s="103" t="str">
        <f>IF('Jeunes Plants'!J1116&lt;&gt;"",'Jeunes Plants'!J1116,"")</f>
        <v/>
      </c>
      <c r="J1575" s="103">
        <f>IF($J$9=36,'Jeunes Plants'!U1116,IF($J$9=37,'Jeunes Plants'!V1116,IF($J$9=38,'Jeunes Plants'!W1116,IF($J$9=39,'Jeunes Plants'!X1116,IF($J$9=40,'Jeunes Plants'!Y1116,IF($J$9=41,'Jeunes Plants'!Z1116,IF($J$9=42,'Jeunes Plants'!AA1116,IF($J$9=43,'Jeunes Plants'!AB1116,IF($J$9=44,'Jeunes Plants'!AC1116,IF($J$9=45,'Jeunes Plants'!AD1116,IF($J$9=46,'Jeunes Plants'!AE1116,IF($J$9=47,'Jeunes Plants'!AF1116,IF($J$9=48,'Jeunes Plants'!AG1116,IF($J$9=49,'Jeunes Plants'!AH1116,IF($J$9=50,'Jeunes Plants'!AI1116,IF($J$9=51,'Jeunes Plants'!AJ1116,IF($J$9=52,'Jeunes Plants'!AK1116,IF($J$9=1,'Jeunes Plants'!AL1116,IF($J$9=2,'Jeunes Plants'!AM1116,IF($J$9=3,'Jeunes Plants'!AN1116,IF($J$9=4,'Jeunes Plants'!AO1116,IF($J$9=5,'Jeunes Plants'!AP1116,IF($J$9=6,'Jeunes Plants'!AQ1116,IF($J$9=7,'Jeunes Plants'!AR1116,IF($J$9=8,'Jeunes Plants'!AS1116,IF($J$9=9,'Jeunes Plants'!AT1116,IF($J$9=10,'Jeunes Plants'!AU1116,IF($J$9=11,'Jeunes Plants'!AV1116,IF($J$9=12,'Jeunes Plants'!AW1116,IF($J$9=13,'Jeunes Plants'!AX1116,IF($J$9=14,'Jeunes Plants'!AY1116,IF($J$9=15,'Jeunes Plants'!AZ1116,IF($J$9=16,'Jeunes Plants'!BA1116,IF($J$9=17,'Jeunes Plants'!BB1116,IF($J$9=18,'Jeunes Plants'!BC1116,IF($J$9=19,'Jeunes Plants'!BD1116,IF($J$9=20,'Jeunes Plants'!BE1116,IF($J$9=21,'Jeunes Plants'!BF1116,IF($J$9=22,'Jeunes Plants'!BG1116,IF($J$9=23,'Jeunes Plants'!BH1116,IF($J$9=24,'Jeunes Plants'!BI1116,IF($J$9=25,'Jeunes Plants'!BJ1116,IF($J$9=26,'Jeunes Plants'!BK1116,IF($J$9=27,'Jeunes Plants'!BL1116,IF($J$9=28,'Jeunes Plants'!BM1116,IF($J$9=29,'Jeunes Plants'!BN1116,IF($J$9=30,'Jeunes Plants'!BO1116,IF($J$9=31,'Jeunes Plants'!BP1116,IF($J$9=32,'Jeunes Plants'!BQ1116,IF($J$9=33,'Jeunes Plants'!BR1116,IF($J$9=34,'Jeunes Plants'!BS1116,IF($J$9=35,'Jeunes Plants'!B13019,))))))))))))))))))))))))))))))))))))))))))))))))))))</f>
        <v>0</v>
      </c>
      <c r="K1575" s="103" t="str">
        <f>IF('Jeunes Plants'!R1116=0,"","Erreur")</f>
        <v/>
      </c>
    </row>
    <row r="1576" spans="1:11" x14ac:dyDescent="0.25">
      <c r="A1576" s="450"/>
      <c r="B1576" s="450"/>
      <c r="C1576" s="451" t="s">
        <v>2101</v>
      </c>
      <c r="D1576" s="451"/>
      <c r="E1576" s="450"/>
      <c r="F1576" s="450"/>
      <c r="G1576" s="450"/>
      <c r="H1576" s="450"/>
      <c r="I1576" s="450"/>
      <c r="J1576" s="450">
        <f>SUBTOTAL(9,J1575:J1575)</f>
        <v>0</v>
      </c>
      <c r="K1576" s="450"/>
    </row>
    <row r="1577" spans="1:11" x14ac:dyDescent="0.25">
      <c r="A1577" s="103">
        <f>IF('Jeunes Plants'!A1117&lt;&gt;"",'Jeunes Plants'!A1117,"")</f>
        <v>13991</v>
      </c>
      <c r="B1577" s="103" t="str">
        <f>IF('Jeunes Plants'!L1117&lt;&gt;"",'Jeunes Plants'!L1117,"")</f>
        <v>D</v>
      </c>
      <c r="C1577" s="107" t="str">
        <f>IF('Jeunes Plants'!B1117&lt;&gt;"",'Jeunes Plants'!B1117,"")</f>
        <v>DÉPLIANT CARRE POTAGER</v>
      </c>
      <c r="D1577" s="107" t="str">
        <f>IF('Jeunes Plants'!C1117&lt;&gt;"",'Jeunes Plants'!C1117,"")</f>
        <v>ACHETÉ</v>
      </c>
      <c r="E1577" s="103" t="str">
        <f>IF('Jeunes Plants'!H1117&lt;&gt;"",'Jeunes Plants'!H1117,"")</f>
        <v xml:space="preserve"> </v>
      </c>
      <c r="F1577" s="103" t="str">
        <f>IF('Jeunes Plants'!E1117&lt;&gt;"",'Jeunes Plants'!E1117,"")</f>
        <v xml:space="preserve"> </v>
      </c>
      <c r="G1577" s="103" t="str">
        <f>IF('Jeunes Plants'!N1117&lt;&gt;"",'Jeunes Plants'!N1117,"")</f>
        <v xml:space="preserve"> </v>
      </c>
      <c r="H1577" s="103" t="str">
        <f>IF('Jeunes Plants'!I1117&lt;&gt;"",'Jeunes Plants'!I1117,"")</f>
        <v xml:space="preserve"> </v>
      </c>
      <c r="I1577" s="103" t="str">
        <f>IF('Jeunes Plants'!J1117&lt;&gt;"",'Jeunes Plants'!J1117,"")</f>
        <v xml:space="preserve"> </v>
      </c>
      <c r="J1577" s="103">
        <f>IF($J$9=36,'Jeunes Plants'!U1117,IF($J$9=37,'Jeunes Plants'!V1117,IF($J$9=38,'Jeunes Plants'!W1117,IF($J$9=39,'Jeunes Plants'!X1117,IF($J$9=40,'Jeunes Plants'!Y1117,IF($J$9=41,'Jeunes Plants'!Z1117,IF($J$9=42,'Jeunes Plants'!AA1117,IF($J$9=43,'Jeunes Plants'!AB1117,IF($J$9=44,'Jeunes Plants'!AC1117,IF($J$9=45,'Jeunes Plants'!AD1117,IF($J$9=46,'Jeunes Plants'!AE1117,IF($J$9=47,'Jeunes Plants'!AF1117,IF($J$9=48,'Jeunes Plants'!AG1117,IF($J$9=49,'Jeunes Plants'!AH1117,IF($J$9=50,'Jeunes Plants'!AI1117,IF($J$9=51,'Jeunes Plants'!AJ1117,IF($J$9=52,'Jeunes Plants'!AK1117,IF($J$9=1,'Jeunes Plants'!AL1117,IF($J$9=2,'Jeunes Plants'!AM1117,IF($J$9=3,'Jeunes Plants'!AN1117,IF($J$9=4,'Jeunes Plants'!AO1117,IF($J$9=5,'Jeunes Plants'!AP1117,IF($J$9=6,'Jeunes Plants'!AQ1117,IF($J$9=7,'Jeunes Plants'!AR1117,IF($J$9=8,'Jeunes Plants'!AS1117,IF($J$9=9,'Jeunes Plants'!AT1117,IF($J$9=10,'Jeunes Plants'!AU1117,IF($J$9=11,'Jeunes Plants'!AV1117,IF($J$9=12,'Jeunes Plants'!AW1117,IF($J$9=13,'Jeunes Plants'!AX1117,IF($J$9=14,'Jeunes Plants'!AY1117,IF($J$9=15,'Jeunes Plants'!AZ1117,IF($J$9=16,'Jeunes Plants'!BA1117,IF($J$9=17,'Jeunes Plants'!BB1117,IF($J$9=18,'Jeunes Plants'!BC1117,IF($J$9=19,'Jeunes Plants'!BD1117,IF($J$9=20,'Jeunes Plants'!BE1117,IF($J$9=21,'Jeunes Plants'!BF1117,IF($J$9=22,'Jeunes Plants'!BG1117,IF($J$9=23,'Jeunes Plants'!BH1117,IF($J$9=24,'Jeunes Plants'!BI1117,IF($J$9=25,'Jeunes Plants'!BJ1117,IF($J$9=26,'Jeunes Plants'!BK1117,IF($J$9=27,'Jeunes Plants'!BL1117,IF($J$9=28,'Jeunes Plants'!BM1117,IF($J$9=29,'Jeunes Plants'!BN1117,IF($J$9=30,'Jeunes Plants'!BO1117,IF($J$9=31,'Jeunes Plants'!BP1117,IF($J$9=32,'Jeunes Plants'!BQ1117,IF($J$9=33,'Jeunes Plants'!BR1117,IF($J$9=34,'Jeunes Plants'!BS1117,IF($J$9=35,'Jeunes Plants'!B13020,))))))))))))))))))))))))))))))))))))))))))))))))))))</f>
        <v>0</v>
      </c>
      <c r="K1577" s="103" t="str">
        <f>IF('Jeunes Plants'!R1117=0,"","Erreur")</f>
        <v/>
      </c>
    </row>
    <row r="1578" spans="1:11" x14ac:dyDescent="0.25">
      <c r="A1578" s="450"/>
      <c r="B1578" s="450"/>
      <c r="C1578" s="451" t="s">
        <v>2102</v>
      </c>
      <c r="D1578" s="451"/>
      <c r="E1578" s="450"/>
      <c r="F1578" s="450"/>
      <c r="G1578" s="450"/>
      <c r="H1578" s="450"/>
      <c r="I1578" s="450"/>
      <c r="J1578" s="450">
        <f>SUBTOTAL(9,J1577:J1577)</f>
        <v>0</v>
      </c>
      <c r="K1578" s="450"/>
    </row>
    <row r="1579" spans="1:11" x14ac:dyDescent="0.25">
      <c r="A1579" s="103">
        <f>IF('Jeunes Plants'!A1118&lt;&gt;"",'Jeunes Plants'!A1118,"")</f>
        <v>13414</v>
      </c>
      <c r="B1579" s="103" t="str">
        <f>IF('Jeunes Plants'!L1118&lt;&gt;"",'Jeunes Plants'!L1118,"")</f>
        <v>D</v>
      </c>
      <c r="C1579" s="107" t="str">
        <f>IF('Jeunes Plants'!B1118&lt;&gt;"",'Jeunes Plants'!B1118,"")</f>
        <v>AFFICHE CARRE POTAGER</v>
      </c>
      <c r="D1579" s="107" t="str">
        <f>IF('Jeunes Plants'!C1118&lt;&gt;"",'Jeunes Plants'!C1118,"")</f>
        <v>ACHETÉ</v>
      </c>
      <c r="E1579" s="103" t="str">
        <f>IF('Jeunes Plants'!H1118&lt;&gt;"",'Jeunes Plants'!H1118,"")</f>
        <v xml:space="preserve"> </v>
      </c>
      <c r="F1579" s="103" t="str">
        <f>IF('Jeunes Plants'!E1118&lt;&gt;"",'Jeunes Plants'!E1118,"")</f>
        <v xml:space="preserve"> </v>
      </c>
      <c r="G1579" s="103" t="str">
        <f>IF('Jeunes Plants'!N1118&lt;&gt;"",'Jeunes Plants'!N1118,"")</f>
        <v xml:space="preserve"> </v>
      </c>
      <c r="H1579" s="103" t="str">
        <f>IF('Jeunes Plants'!I1118&lt;&gt;"",'Jeunes Plants'!I1118,"")</f>
        <v xml:space="preserve"> </v>
      </c>
      <c r="I1579" s="103" t="str">
        <f>IF('Jeunes Plants'!J1118&lt;&gt;"",'Jeunes Plants'!J1118,"")</f>
        <v xml:space="preserve"> </v>
      </c>
      <c r="J1579" s="103">
        <f>IF($J$9=36,'Jeunes Plants'!U1118,IF($J$9=37,'Jeunes Plants'!V1118,IF($J$9=38,'Jeunes Plants'!W1118,IF($J$9=39,'Jeunes Plants'!X1118,IF($J$9=40,'Jeunes Plants'!Y1118,IF($J$9=41,'Jeunes Plants'!Z1118,IF($J$9=42,'Jeunes Plants'!AA1118,IF($J$9=43,'Jeunes Plants'!AB1118,IF($J$9=44,'Jeunes Plants'!AC1118,IF($J$9=45,'Jeunes Plants'!AD1118,IF($J$9=46,'Jeunes Plants'!AE1118,IF($J$9=47,'Jeunes Plants'!AF1118,IF($J$9=48,'Jeunes Plants'!AG1118,IF($J$9=49,'Jeunes Plants'!AH1118,IF($J$9=50,'Jeunes Plants'!AI1118,IF($J$9=51,'Jeunes Plants'!AJ1118,IF($J$9=52,'Jeunes Plants'!AK1118,IF($J$9=1,'Jeunes Plants'!AL1118,IF($J$9=2,'Jeunes Plants'!AM1118,IF($J$9=3,'Jeunes Plants'!AN1118,IF($J$9=4,'Jeunes Plants'!AO1118,IF($J$9=5,'Jeunes Plants'!AP1118,IF($J$9=6,'Jeunes Plants'!AQ1118,IF($J$9=7,'Jeunes Plants'!AR1118,IF($J$9=8,'Jeunes Plants'!AS1118,IF($J$9=9,'Jeunes Plants'!AT1118,IF($J$9=10,'Jeunes Plants'!AU1118,IF($J$9=11,'Jeunes Plants'!AV1118,IF($J$9=12,'Jeunes Plants'!AW1118,IF($J$9=13,'Jeunes Plants'!AX1118,IF($J$9=14,'Jeunes Plants'!AY1118,IF($J$9=15,'Jeunes Plants'!AZ1118,IF($J$9=16,'Jeunes Plants'!BA1118,IF($J$9=17,'Jeunes Plants'!BB1118,IF($J$9=18,'Jeunes Plants'!BC1118,IF($J$9=19,'Jeunes Plants'!BD1118,IF($J$9=20,'Jeunes Plants'!BE1118,IF($J$9=21,'Jeunes Plants'!BF1118,IF($J$9=22,'Jeunes Plants'!BG1118,IF($J$9=23,'Jeunes Plants'!BH1118,IF($J$9=24,'Jeunes Plants'!BI1118,IF($J$9=25,'Jeunes Plants'!BJ1118,IF($J$9=26,'Jeunes Plants'!BK1118,IF($J$9=27,'Jeunes Plants'!BL1118,IF($J$9=28,'Jeunes Plants'!BM1118,IF($J$9=29,'Jeunes Plants'!BN1118,IF($J$9=30,'Jeunes Plants'!BO1118,IF($J$9=31,'Jeunes Plants'!BP1118,IF($J$9=32,'Jeunes Plants'!BQ1118,IF($J$9=33,'Jeunes Plants'!BR1118,IF($J$9=34,'Jeunes Plants'!BS1118,IF($J$9=35,'Jeunes Plants'!B13021,))))))))))))))))))))))))))))))))))))))))))))))))))))</f>
        <v>0</v>
      </c>
      <c r="K1579" s="103" t="str">
        <f>IF('Jeunes Plants'!R1118=0,"","Erreur")</f>
        <v/>
      </c>
    </row>
    <row r="1580" spans="1:11" x14ac:dyDescent="0.25">
      <c r="A1580" s="450"/>
      <c r="B1580" s="450"/>
      <c r="C1580" s="451" t="s">
        <v>2103</v>
      </c>
      <c r="D1580" s="451"/>
      <c r="E1580" s="450"/>
      <c r="F1580" s="450"/>
      <c r="G1580" s="450"/>
      <c r="H1580" s="450"/>
      <c r="I1580" s="450"/>
      <c r="J1580" s="450">
        <f>SUBTOTAL(9,J1579:J1579)</f>
        <v>0</v>
      </c>
      <c r="K1580" s="450"/>
    </row>
    <row r="1581" spans="1:11" x14ac:dyDescent="0.25">
      <c r="A1581" s="452"/>
      <c r="B1581" s="452"/>
      <c r="C1581" s="453" t="s">
        <v>2104</v>
      </c>
      <c r="D1581" s="453"/>
      <c r="E1581" s="452"/>
      <c r="F1581" s="452"/>
      <c r="G1581" s="452"/>
      <c r="H1581" s="452"/>
      <c r="I1581" s="452"/>
      <c r="J1581" s="452">
        <f>SUBTOTAL(9,J1558:J1576)</f>
        <v>0</v>
      </c>
      <c r="K1581" s="452"/>
    </row>
    <row r="1582" spans="1:11" x14ac:dyDescent="0.25">
      <c r="A1582" s="103" t="str">
        <f>IF('Jeunes Plants'!A1119&lt;&gt;"",'Jeunes Plants'!A1119,"")</f>
        <v/>
      </c>
      <c r="B1582" s="103" t="str">
        <f>IF('Jeunes Plants'!L1119&lt;&gt;"",'Jeunes Plants'!L1119,"")</f>
        <v>G</v>
      </c>
      <c r="C1582" s="107" t="str">
        <f>IF('Jeunes Plants'!B1119&lt;&gt;"",'Jeunes Plants'!B1119,"")</f>
        <v>PLANT POTAGER</v>
      </c>
      <c r="D1582" s="107" t="str">
        <f>IF('Jeunes Plants'!C1119&lt;&gt;"",'Jeunes Plants'!C1119,"")</f>
        <v/>
      </c>
      <c r="E1582" s="103" t="str">
        <f>IF('Jeunes Plants'!H1119&lt;&gt;"",'Jeunes Plants'!H1119,"")</f>
        <v/>
      </c>
      <c r="F1582" s="103" t="str">
        <f>IF('Jeunes Plants'!E1119&lt;&gt;"",'Jeunes Plants'!E1119,"")</f>
        <v/>
      </c>
      <c r="G1582" s="103" t="str">
        <f>IF('Jeunes Plants'!N1119&lt;&gt;"",'Jeunes Plants'!N1119,"")</f>
        <v/>
      </c>
      <c r="H1582" s="103" t="str">
        <f>IF('Jeunes Plants'!I1119&lt;&gt;"",'Jeunes Plants'!I1119,"")</f>
        <v/>
      </c>
      <c r="I1582" s="103" t="str">
        <f>IF('Jeunes Plants'!J1119&lt;&gt;"",'Jeunes Plants'!J1119,"")</f>
        <v/>
      </c>
      <c r="J1582" s="103">
        <f>IF($J$9=36,'Jeunes Plants'!U1119,IF($J$9=37,'Jeunes Plants'!V1119,IF($J$9=38,'Jeunes Plants'!W1119,IF($J$9=39,'Jeunes Plants'!X1119,IF($J$9=40,'Jeunes Plants'!Y1119,IF($J$9=41,'Jeunes Plants'!Z1119,IF($J$9=42,'Jeunes Plants'!AA1119,IF($J$9=43,'Jeunes Plants'!AB1119,IF($J$9=44,'Jeunes Plants'!AC1119,IF($J$9=45,'Jeunes Plants'!AD1119,IF($J$9=46,'Jeunes Plants'!AE1119,IF($J$9=47,'Jeunes Plants'!AF1119,IF($J$9=48,'Jeunes Plants'!AG1119,IF($J$9=49,'Jeunes Plants'!AH1119,IF($J$9=50,'Jeunes Plants'!AI1119,IF($J$9=51,'Jeunes Plants'!AJ1119,IF($J$9=52,'Jeunes Plants'!AK1119,IF($J$9=1,'Jeunes Plants'!AL1119,IF($J$9=2,'Jeunes Plants'!AM1119,IF($J$9=3,'Jeunes Plants'!AN1119,IF($J$9=4,'Jeunes Plants'!AO1119,IF($J$9=5,'Jeunes Plants'!AP1119,IF($J$9=6,'Jeunes Plants'!AQ1119,IF($J$9=7,'Jeunes Plants'!AR1119,IF($J$9=8,'Jeunes Plants'!AS1119,IF($J$9=9,'Jeunes Plants'!AT1119,IF($J$9=10,'Jeunes Plants'!AU1119,IF($J$9=11,'Jeunes Plants'!AV1119,IF($J$9=12,'Jeunes Plants'!AW1119,IF($J$9=13,'Jeunes Plants'!AX1119,IF($J$9=14,'Jeunes Plants'!AY1119,IF($J$9=15,'Jeunes Plants'!AZ1119,IF($J$9=16,'Jeunes Plants'!BA1119,IF($J$9=17,'Jeunes Plants'!BB1119,IF($J$9=18,'Jeunes Plants'!BC1119,IF($J$9=19,'Jeunes Plants'!BD1119,IF($J$9=20,'Jeunes Plants'!BE1119,IF($J$9=21,'Jeunes Plants'!BF1119,IF($J$9=22,'Jeunes Plants'!BG1119,IF($J$9=23,'Jeunes Plants'!BH1119,IF($J$9=24,'Jeunes Plants'!BI1119,IF($J$9=25,'Jeunes Plants'!BJ1119,IF($J$9=26,'Jeunes Plants'!BK1119,IF($J$9=27,'Jeunes Plants'!BL1119,IF($J$9=28,'Jeunes Plants'!BM1119,IF($J$9=29,'Jeunes Plants'!BN1119,IF($J$9=30,'Jeunes Plants'!BO1119,IF($J$9=31,'Jeunes Plants'!BP1119,IF($J$9=32,'Jeunes Plants'!BQ1119,IF($J$9=33,'Jeunes Plants'!BR1119,IF($J$9=34,'Jeunes Plants'!BS1119,IF($J$9=35,'Jeunes Plants'!B13022,))))))))))))))))))))))))))))))))))))))))))))))))))))</f>
        <v>0</v>
      </c>
      <c r="K1582" s="103" t="str">
        <f>IF('Jeunes Plants'!R1119=0,"","Erreur")</f>
        <v/>
      </c>
    </row>
    <row r="1583" spans="1:11" x14ac:dyDescent="0.25">
      <c r="A1583" s="103">
        <f>IF('Jeunes Plants'!A1120&lt;&gt;"",'Jeunes Plants'!A1120,"")</f>
        <v>13253</v>
      </c>
      <c r="B1583" s="103" t="str">
        <f>IF('Jeunes Plants'!L1120&lt;&gt;"",'Jeunes Plants'!L1120,"")</f>
        <v>S4</v>
      </c>
      <c r="C1583" s="107" t="str">
        <f>IF('Jeunes Plants'!B1120&lt;&gt;"",'Jeunes Plants'!B1120,"")</f>
        <v>ARTICHAUT</v>
      </c>
      <c r="D1583" s="107" t="str">
        <f>IF('Jeunes Plants'!C1120&lt;&gt;"",'Jeunes Plants'!C1120,"")</f>
        <v>Imperial Star</v>
      </c>
      <c r="E1583" s="103">
        <f>IF('Jeunes Plants'!H1120&lt;&gt;"",'Jeunes Plants'!H1120,"")</f>
        <v>6</v>
      </c>
      <c r="F1583" s="103" t="str">
        <f>IF('Jeunes Plants'!E1120&lt;&gt;"",'Jeunes Plants'!E1120,"")</f>
        <v>S</v>
      </c>
      <c r="G1583" s="103" t="str">
        <f>IF('Jeunes Plants'!N1120&lt;&gt;"",'Jeunes Plants'!N1120,"")</f>
        <v>M3</v>
      </c>
      <c r="H1583" s="103" t="str">
        <f>IF('Jeunes Plants'!I1120&lt;&gt;"",'Jeunes Plants'!I1120,"")</f>
        <v>A</v>
      </c>
      <c r="I1583" s="103" t="str">
        <f>IF('Jeunes Plants'!J1120&lt;&gt;"",'Jeunes Plants'!J1120,"")</f>
        <v/>
      </c>
      <c r="J1583" s="103">
        <f>IF($J$9=36,'Jeunes Plants'!U1120,IF($J$9=37,'Jeunes Plants'!V1120,IF($J$9=38,'Jeunes Plants'!W1120,IF($J$9=39,'Jeunes Plants'!X1120,IF($J$9=40,'Jeunes Plants'!Y1120,IF($J$9=41,'Jeunes Plants'!Z1120,IF($J$9=42,'Jeunes Plants'!AA1120,IF($J$9=43,'Jeunes Plants'!AB1120,IF($J$9=44,'Jeunes Plants'!AC1120,IF($J$9=45,'Jeunes Plants'!AD1120,IF($J$9=46,'Jeunes Plants'!AE1120,IF($J$9=47,'Jeunes Plants'!AF1120,IF($J$9=48,'Jeunes Plants'!AG1120,IF($J$9=49,'Jeunes Plants'!AH1120,IF($J$9=50,'Jeunes Plants'!AI1120,IF($J$9=51,'Jeunes Plants'!AJ1120,IF($J$9=52,'Jeunes Plants'!AK1120,IF($J$9=1,'Jeunes Plants'!AL1120,IF($J$9=2,'Jeunes Plants'!AM1120,IF($J$9=3,'Jeunes Plants'!AN1120,IF($J$9=4,'Jeunes Plants'!AO1120,IF($J$9=5,'Jeunes Plants'!AP1120,IF($J$9=6,'Jeunes Plants'!AQ1120,IF($J$9=7,'Jeunes Plants'!AR1120,IF($J$9=8,'Jeunes Plants'!AS1120,IF($J$9=9,'Jeunes Plants'!AT1120,IF($J$9=10,'Jeunes Plants'!AU1120,IF($J$9=11,'Jeunes Plants'!AV1120,IF($J$9=12,'Jeunes Plants'!AW1120,IF($J$9=13,'Jeunes Plants'!AX1120,IF($J$9=14,'Jeunes Plants'!AY1120,IF($J$9=15,'Jeunes Plants'!AZ1120,IF($J$9=16,'Jeunes Plants'!BA1120,IF($J$9=17,'Jeunes Plants'!BB1120,IF($J$9=18,'Jeunes Plants'!BC1120,IF($J$9=19,'Jeunes Plants'!BD1120,IF($J$9=20,'Jeunes Plants'!BE1120,IF($J$9=21,'Jeunes Plants'!BF1120,IF($J$9=22,'Jeunes Plants'!BG1120,IF($J$9=23,'Jeunes Plants'!BH1120,IF($J$9=24,'Jeunes Plants'!BI1120,IF($J$9=25,'Jeunes Plants'!BJ1120,IF($J$9=26,'Jeunes Plants'!BK1120,IF($J$9=27,'Jeunes Plants'!BL1120,IF($J$9=28,'Jeunes Plants'!BM1120,IF($J$9=29,'Jeunes Plants'!BN1120,IF($J$9=30,'Jeunes Plants'!BO1120,IF($J$9=31,'Jeunes Plants'!BP1120,IF($J$9=32,'Jeunes Plants'!BQ1120,IF($J$9=33,'Jeunes Plants'!BR1120,IF($J$9=34,'Jeunes Plants'!BS1120,IF($J$9=35,'Jeunes Plants'!B13023,))))))))))))))))))))))))))))))))))))))))))))))))))))</f>
        <v>0</v>
      </c>
      <c r="K1583" s="103" t="str">
        <f>IF('Jeunes Plants'!R1120=0,"","Erreur")</f>
        <v/>
      </c>
    </row>
    <row r="1584" spans="1:11" x14ac:dyDescent="0.25">
      <c r="A1584" s="103">
        <f>IF('Jeunes Plants'!A1121&lt;&gt;"",'Jeunes Plants'!A1121,"")</f>
        <v>22840</v>
      </c>
      <c r="B1584" s="103" t="str">
        <f>IF('Jeunes Plants'!L1121&lt;&gt;"",'Jeunes Plants'!L1121,"")</f>
        <v>S4</v>
      </c>
      <c r="C1584" s="107" t="str">
        <f>IF('Jeunes Plants'!B1121&lt;&gt;"",'Jeunes Plants'!B1121,"")</f>
        <v>ARTICHAUT</v>
      </c>
      <c r="D1584" s="107" t="str">
        <f>IF('Jeunes Plants'!C1121&lt;&gt;"",'Jeunes Plants'!C1121,"")</f>
        <v>Capriccio F1</v>
      </c>
      <c r="E1584" s="103">
        <f>IF('Jeunes Plants'!H1121&lt;&gt;"",'Jeunes Plants'!H1121,"")</f>
        <v>6</v>
      </c>
      <c r="F1584" s="103" t="str">
        <f>IF('Jeunes Plants'!E1121&lt;&gt;"",'Jeunes Plants'!E1121,"")</f>
        <v>S</v>
      </c>
      <c r="G1584" s="103" t="str">
        <f>IF('Jeunes Plants'!N1121&lt;&gt;"",'Jeunes Plants'!N1121,"")</f>
        <v>M3</v>
      </c>
      <c r="H1584" s="103" t="str">
        <f>IF('Jeunes Plants'!I1121&lt;&gt;"",'Jeunes Plants'!I1121,"")</f>
        <v>N</v>
      </c>
      <c r="I1584" s="103" t="str">
        <f>IF('Jeunes Plants'!J1121&lt;&gt;"",'Jeunes Plants'!J1121,"")</f>
        <v/>
      </c>
      <c r="J1584" s="103">
        <f>IF($J$9=36,'Jeunes Plants'!U1121,IF($J$9=37,'Jeunes Plants'!V1121,IF($J$9=38,'Jeunes Plants'!W1121,IF($J$9=39,'Jeunes Plants'!X1121,IF($J$9=40,'Jeunes Plants'!Y1121,IF($J$9=41,'Jeunes Plants'!Z1121,IF($J$9=42,'Jeunes Plants'!AA1121,IF($J$9=43,'Jeunes Plants'!AB1121,IF($J$9=44,'Jeunes Plants'!AC1121,IF($J$9=45,'Jeunes Plants'!AD1121,IF($J$9=46,'Jeunes Plants'!AE1121,IF($J$9=47,'Jeunes Plants'!AF1121,IF($J$9=48,'Jeunes Plants'!AG1121,IF($J$9=49,'Jeunes Plants'!AH1121,IF($J$9=50,'Jeunes Plants'!AI1121,IF($J$9=51,'Jeunes Plants'!AJ1121,IF($J$9=52,'Jeunes Plants'!AK1121,IF($J$9=1,'Jeunes Plants'!AL1121,IF($J$9=2,'Jeunes Plants'!AM1121,IF($J$9=3,'Jeunes Plants'!AN1121,IF($J$9=4,'Jeunes Plants'!AO1121,IF($J$9=5,'Jeunes Plants'!AP1121,IF($J$9=6,'Jeunes Plants'!AQ1121,IF($J$9=7,'Jeunes Plants'!AR1121,IF($J$9=8,'Jeunes Plants'!AS1121,IF($J$9=9,'Jeunes Plants'!AT1121,IF($J$9=10,'Jeunes Plants'!AU1121,IF($J$9=11,'Jeunes Plants'!AV1121,IF($J$9=12,'Jeunes Plants'!AW1121,IF($J$9=13,'Jeunes Plants'!AX1121,IF($J$9=14,'Jeunes Plants'!AY1121,IF($J$9=15,'Jeunes Plants'!AZ1121,IF($J$9=16,'Jeunes Plants'!BA1121,IF($J$9=17,'Jeunes Plants'!BB1121,IF($J$9=18,'Jeunes Plants'!BC1121,IF($J$9=19,'Jeunes Plants'!BD1121,IF($J$9=20,'Jeunes Plants'!BE1121,IF($J$9=21,'Jeunes Plants'!BF1121,IF($J$9=22,'Jeunes Plants'!BG1121,IF($J$9=23,'Jeunes Plants'!BH1121,IF($J$9=24,'Jeunes Plants'!BI1121,IF($J$9=25,'Jeunes Plants'!BJ1121,IF($J$9=26,'Jeunes Plants'!BK1121,IF($J$9=27,'Jeunes Plants'!BL1121,IF($J$9=28,'Jeunes Plants'!BM1121,IF($J$9=29,'Jeunes Plants'!BN1121,IF($J$9=30,'Jeunes Plants'!BO1121,IF($J$9=31,'Jeunes Plants'!BP1121,IF($J$9=32,'Jeunes Plants'!BQ1121,IF($J$9=33,'Jeunes Plants'!BR1121,IF($J$9=34,'Jeunes Plants'!BS1121,IF($J$9=35,'Jeunes Plants'!B13024,))))))))))))))))))))))))))))))))))))))))))))))))))))</f>
        <v>0</v>
      </c>
      <c r="K1584" s="103" t="str">
        <f>IF('Jeunes Plants'!R1121=0,"","Erreur")</f>
        <v/>
      </c>
    </row>
    <row r="1585" spans="1:11" x14ac:dyDescent="0.25">
      <c r="A1585" s="450"/>
      <c r="B1585" s="450"/>
      <c r="C1585" s="451" t="s">
        <v>2105</v>
      </c>
      <c r="D1585" s="451"/>
      <c r="E1585" s="450"/>
      <c r="F1585" s="450"/>
      <c r="G1585" s="450"/>
      <c r="H1585" s="450"/>
      <c r="I1585" s="450"/>
      <c r="J1585" s="450">
        <f>SUBTOTAL(9,J1581:J1584)</f>
        <v>0</v>
      </c>
      <c r="K1585" s="450"/>
    </row>
    <row r="1586" spans="1:11" x14ac:dyDescent="0.25">
      <c r="A1586" s="103">
        <f>IF('Jeunes Plants'!A1122&lt;&gt;"",'Jeunes Plants'!A1122,"")</f>
        <v>15018</v>
      </c>
      <c r="B1586" s="103" t="str">
        <f>IF('Jeunes Plants'!L1122&lt;&gt;"",'Jeunes Plants'!L1122,"")</f>
        <v>S4</v>
      </c>
      <c r="C1586" s="107" t="str">
        <f>IF('Jeunes Plants'!B1122&lt;&gt;"",'Jeunes Plants'!B1122,"")</f>
        <v>AUBERGINE</v>
      </c>
      <c r="D1586" s="107" t="str">
        <f>IF('Jeunes Plants'!C1122&lt;&gt;"",'Jeunes Plants'!C1122,"")</f>
        <v>Bianchina (blanche)</v>
      </c>
      <c r="E1586" s="103">
        <f>IF('Jeunes Plants'!H1122&lt;&gt;"",'Jeunes Plants'!H1122,"")</f>
        <v>5</v>
      </c>
      <c r="F1586" s="103" t="str">
        <f>IF('Jeunes Plants'!E1122&lt;&gt;"",'Jeunes Plants'!E1122,"")</f>
        <v>S</v>
      </c>
      <c r="G1586" s="103" t="str">
        <f>IF('Jeunes Plants'!N1122&lt;&gt;"",'Jeunes Plants'!N1122,"")</f>
        <v>M2</v>
      </c>
      <c r="H1586" s="103" t="str">
        <f>IF('Jeunes Plants'!I1122&lt;&gt;"",'Jeunes Plants'!I1122,"")</f>
        <v>B</v>
      </c>
      <c r="I1586" s="103" t="str">
        <f>IF('Jeunes Plants'!J1122&lt;&gt;"",'Jeunes Plants'!J1122,"")</f>
        <v/>
      </c>
      <c r="J1586" s="103">
        <f>IF($J$9=36,'Jeunes Plants'!U1122,IF($J$9=37,'Jeunes Plants'!V1122,IF($J$9=38,'Jeunes Plants'!W1122,IF($J$9=39,'Jeunes Plants'!X1122,IF($J$9=40,'Jeunes Plants'!Y1122,IF($J$9=41,'Jeunes Plants'!Z1122,IF($J$9=42,'Jeunes Plants'!AA1122,IF($J$9=43,'Jeunes Plants'!AB1122,IF($J$9=44,'Jeunes Plants'!AC1122,IF($J$9=45,'Jeunes Plants'!AD1122,IF($J$9=46,'Jeunes Plants'!AE1122,IF($J$9=47,'Jeunes Plants'!AF1122,IF($J$9=48,'Jeunes Plants'!AG1122,IF($J$9=49,'Jeunes Plants'!AH1122,IF($J$9=50,'Jeunes Plants'!AI1122,IF($J$9=51,'Jeunes Plants'!AJ1122,IF($J$9=52,'Jeunes Plants'!AK1122,IF($J$9=1,'Jeunes Plants'!AL1122,IF($J$9=2,'Jeunes Plants'!AM1122,IF($J$9=3,'Jeunes Plants'!AN1122,IF($J$9=4,'Jeunes Plants'!AO1122,IF($J$9=5,'Jeunes Plants'!AP1122,IF($J$9=6,'Jeunes Plants'!AQ1122,IF($J$9=7,'Jeunes Plants'!AR1122,IF($J$9=8,'Jeunes Plants'!AS1122,IF($J$9=9,'Jeunes Plants'!AT1122,IF($J$9=10,'Jeunes Plants'!AU1122,IF($J$9=11,'Jeunes Plants'!AV1122,IF($J$9=12,'Jeunes Plants'!AW1122,IF($J$9=13,'Jeunes Plants'!AX1122,IF($J$9=14,'Jeunes Plants'!AY1122,IF($J$9=15,'Jeunes Plants'!AZ1122,IF($J$9=16,'Jeunes Plants'!BA1122,IF($J$9=17,'Jeunes Plants'!BB1122,IF($J$9=18,'Jeunes Plants'!BC1122,IF($J$9=19,'Jeunes Plants'!BD1122,IF($J$9=20,'Jeunes Plants'!BE1122,IF($J$9=21,'Jeunes Plants'!BF1122,IF($J$9=22,'Jeunes Plants'!BG1122,IF($J$9=23,'Jeunes Plants'!BH1122,IF($J$9=24,'Jeunes Plants'!BI1122,IF($J$9=25,'Jeunes Plants'!BJ1122,IF($J$9=26,'Jeunes Plants'!BK1122,IF($J$9=27,'Jeunes Plants'!BL1122,IF($J$9=28,'Jeunes Plants'!BM1122,IF($J$9=29,'Jeunes Plants'!BN1122,IF($J$9=30,'Jeunes Plants'!BO1122,IF($J$9=31,'Jeunes Plants'!BP1122,IF($J$9=32,'Jeunes Plants'!BQ1122,IF($J$9=33,'Jeunes Plants'!BR1122,IF($J$9=34,'Jeunes Plants'!BS1122,IF($J$9=35,'Jeunes Plants'!B13025,))))))))))))))))))))))))))))))))))))))))))))))))))))</f>
        <v>0</v>
      </c>
      <c r="K1586" s="103" t="str">
        <f>IF('Jeunes Plants'!R1122=0,"","Erreur")</f>
        <v/>
      </c>
    </row>
    <row r="1587" spans="1:11" x14ac:dyDescent="0.25">
      <c r="A1587" s="103">
        <f>IF('Jeunes Plants'!A1123&lt;&gt;"",'Jeunes Plants'!A1123,"")</f>
        <v>15019</v>
      </c>
      <c r="B1587" s="103" t="str">
        <f>IF('Jeunes Plants'!L1123&lt;&gt;"",'Jeunes Plants'!L1123,"")</f>
        <v>S4</v>
      </c>
      <c r="C1587" s="107" t="str">
        <f>IF('Jeunes Plants'!B1123&lt;&gt;"",'Jeunes Plants'!B1123,"")</f>
        <v>AUBERGINE</v>
      </c>
      <c r="D1587" s="107" t="str">
        <f>IF('Jeunes Plants'!C1123&lt;&gt;"",'Jeunes Plants'!C1123,"")</f>
        <v>Bianchina (blanche)</v>
      </c>
      <c r="E1587" s="103">
        <f>IF('Jeunes Plants'!H1123&lt;&gt;"",'Jeunes Plants'!H1123,"")</f>
        <v>5</v>
      </c>
      <c r="F1587" s="103" t="str">
        <f>IF('Jeunes Plants'!E1123&lt;&gt;"",'Jeunes Plants'!E1123,"")</f>
        <v>S</v>
      </c>
      <c r="G1587" s="103" t="str">
        <f>IF('Jeunes Plants'!N1123&lt;&gt;"",'Jeunes Plants'!N1123,"")</f>
        <v>M2</v>
      </c>
      <c r="H1587" s="103" t="str">
        <f>IF('Jeunes Plants'!I1123&lt;&gt;"",'Jeunes Plants'!I1123,"")</f>
        <v>B</v>
      </c>
      <c r="I1587" s="103" t="str">
        <f>IF('Jeunes Plants'!J1123&lt;&gt;"",'Jeunes Plants'!J1123,"")</f>
        <v/>
      </c>
      <c r="J1587" s="103">
        <f>IF($J$9=36,'Jeunes Plants'!U1123,IF($J$9=37,'Jeunes Plants'!V1123,IF($J$9=38,'Jeunes Plants'!W1123,IF($J$9=39,'Jeunes Plants'!X1123,IF($J$9=40,'Jeunes Plants'!Y1123,IF($J$9=41,'Jeunes Plants'!Z1123,IF($J$9=42,'Jeunes Plants'!AA1123,IF($J$9=43,'Jeunes Plants'!AB1123,IF($J$9=44,'Jeunes Plants'!AC1123,IF($J$9=45,'Jeunes Plants'!AD1123,IF($J$9=46,'Jeunes Plants'!AE1123,IF($J$9=47,'Jeunes Plants'!AF1123,IF($J$9=48,'Jeunes Plants'!AG1123,IF($J$9=49,'Jeunes Plants'!AH1123,IF($J$9=50,'Jeunes Plants'!AI1123,IF($J$9=51,'Jeunes Plants'!AJ1123,IF($J$9=52,'Jeunes Plants'!AK1123,IF($J$9=1,'Jeunes Plants'!AL1123,IF($J$9=2,'Jeunes Plants'!AM1123,IF($J$9=3,'Jeunes Plants'!AN1123,IF($J$9=4,'Jeunes Plants'!AO1123,IF($J$9=5,'Jeunes Plants'!AP1123,IF($J$9=6,'Jeunes Plants'!AQ1123,IF($J$9=7,'Jeunes Plants'!AR1123,IF($J$9=8,'Jeunes Plants'!AS1123,IF($J$9=9,'Jeunes Plants'!AT1123,IF($J$9=10,'Jeunes Plants'!AU1123,IF($J$9=11,'Jeunes Plants'!AV1123,IF($J$9=12,'Jeunes Plants'!AW1123,IF($J$9=13,'Jeunes Plants'!AX1123,IF($J$9=14,'Jeunes Plants'!AY1123,IF($J$9=15,'Jeunes Plants'!AZ1123,IF($J$9=16,'Jeunes Plants'!BA1123,IF($J$9=17,'Jeunes Plants'!BB1123,IF($J$9=18,'Jeunes Plants'!BC1123,IF($J$9=19,'Jeunes Plants'!BD1123,IF($J$9=20,'Jeunes Plants'!BE1123,IF($J$9=21,'Jeunes Plants'!BF1123,IF($J$9=22,'Jeunes Plants'!BG1123,IF($J$9=23,'Jeunes Plants'!BH1123,IF($J$9=24,'Jeunes Plants'!BI1123,IF($J$9=25,'Jeunes Plants'!BJ1123,IF($J$9=26,'Jeunes Plants'!BK1123,IF($J$9=27,'Jeunes Plants'!BL1123,IF($J$9=28,'Jeunes Plants'!BM1123,IF($J$9=29,'Jeunes Plants'!BN1123,IF($J$9=30,'Jeunes Plants'!BO1123,IF($J$9=31,'Jeunes Plants'!BP1123,IF($J$9=32,'Jeunes Plants'!BQ1123,IF($J$9=33,'Jeunes Plants'!BR1123,IF($J$9=34,'Jeunes Plants'!BS1123,IF($J$9=35,'Jeunes Plants'!B13026,))))))))))))))))))))))))))))))))))))))))))))))))))))</f>
        <v>0</v>
      </c>
      <c r="K1587" s="103" t="str">
        <f>IF('Jeunes Plants'!R1123=0,"","Erreur")</f>
        <v/>
      </c>
    </row>
    <row r="1588" spans="1:11" x14ac:dyDescent="0.25">
      <c r="A1588" s="103">
        <f>IF('Jeunes Plants'!A1124&lt;&gt;"",'Jeunes Plants'!A1124,"")</f>
        <v>12557</v>
      </c>
      <c r="B1588" s="103" t="str">
        <f>IF('Jeunes Plants'!L1124&lt;&gt;"",'Jeunes Plants'!L1124,"")</f>
        <v>S4</v>
      </c>
      <c r="C1588" s="107" t="str">
        <f>IF('Jeunes Plants'!B1124&lt;&gt;"",'Jeunes Plants'!B1124,"")</f>
        <v>AUBERGINE</v>
      </c>
      <c r="D1588" s="107" t="str">
        <f>IF('Jeunes Plants'!C1124&lt;&gt;"",'Jeunes Plants'!C1124,"")</f>
        <v>Baluroi F1 (allongée)</v>
      </c>
      <c r="E1588" s="103">
        <f>IF('Jeunes Plants'!H1124&lt;&gt;"",'Jeunes Plants'!H1124,"")</f>
        <v>5</v>
      </c>
      <c r="F1588" s="103" t="str">
        <f>IF('Jeunes Plants'!E1124&lt;&gt;"",'Jeunes Plants'!E1124,"")</f>
        <v>S</v>
      </c>
      <c r="G1588" s="103" t="str">
        <f>IF('Jeunes Plants'!N1124&lt;&gt;"",'Jeunes Plants'!N1124,"")</f>
        <v>M2</v>
      </c>
      <c r="H1588" s="103" t="str">
        <f>IF('Jeunes Plants'!I1124&lt;&gt;"",'Jeunes Plants'!I1124,"")</f>
        <v>F</v>
      </c>
      <c r="I1588" s="103" t="str">
        <f>IF('Jeunes Plants'!J1124&lt;&gt;"",'Jeunes Plants'!J1124,"")</f>
        <v/>
      </c>
      <c r="J1588" s="103">
        <f>IF($J$9=36,'Jeunes Plants'!U1124,IF($J$9=37,'Jeunes Plants'!V1124,IF($J$9=38,'Jeunes Plants'!W1124,IF($J$9=39,'Jeunes Plants'!X1124,IF($J$9=40,'Jeunes Plants'!Y1124,IF($J$9=41,'Jeunes Plants'!Z1124,IF($J$9=42,'Jeunes Plants'!AA1124,IF($J$9=43,'Jeunes Plants'!AB1124,IF($J$9=44,'Jeunes Plants'!AC1124,IF($J$9=45,'Jeunes Plants'!AD1124,IF($J$9=46,'Jeunes Plants'!AE1124,IF($J$9=47,'Jeunes Plants'!AF1124,IF($J$9=48,'Jeunes Plants'!AG1124,IF($J$9=49,'Jeunes Plants'!AH1124,IF($J$9=50,'Jeunes Plants'!AI1124,IF($J$9=51,'Jeunes Plants'!AJ1124,IF($J$9=52,'Jeunes Plants'!AK1124,IF($J$9=1,'Jeunes Plants'!AL1124,IF($J$9=2,'Jeunes Plants'!AM1124,IF($J$9=3,'Jeunes Plants'!AN1124,IF($J$9=4,'Jeunes Plants'!AO1124,IF($J$9=5,'Jeunes Plants'!AP1124,IF($J$9=6,'Jeunes Plants'!AQ1124,IF($J$9=7,'Jeunes Plants'!AR1124,IF($J$9=8,'Jeunes Plants'!AS1124,IF($J$9=9,'Jeunes Plants'!AT1124,IF($J$9=10,'Jeunes Plants'!AU1124,IF($J$9=11,'Jeunes Plants'!AV1124,IF($J$9=12,'Jeunes Plants'!AW1124,IF($J$9=13,'Jeunes Plants'!AX1124,IF($J$9=14,'Jeunes Plants'!AY1124,IF($J$9=15,'Jeunes Plants'!AZ1124,IF($J$9=16,'Jeunes Plants'!BA1124,IF($J$9=17,'Jeunes Plants'!BB1124,IF($J$9=18,'Jeunes Plants'!BC1124,IF($J$9=19,'Jeunes Plants'!BD1124,IF($J$9=20,'Jeunes Plants'!BE1124,IF($J$9=21,'Jeunes Plants'!BF1124,IF($J$9=22,'Jeunes Plants'!BG1124,IF($J$9=23,'Jeunes Plants'!BH1124,IF($J$9=24,'Jeunes Plants'!BI1124,IF($J$9=25,'Jeunes Plants'!BJ1124,IF($J$9=26,'Jeunes Plants'!BK1124,IF($J$9=27,'Jeunes Plants'!BL1124,IF($J$9=28,'Jeunes Plants'!BM1124,IF($J$9=29,'Jeunes Plants'!BN1124,IF($J$9=30,'Jeunes Plants'!BO1124,IF($J$9=31,'Jeunes Plants'!BP1124,IF($J$9=32,'Jeunes Plants'!BQ1124,IF($J$9=33,'Jeunes Plants'!BR1124,IF($J$9=34,'Jeunes Plants'!BS1124,IF($J$9=35,'Jeunes Plants'!B13027,))))))))))))))))))))))))))))))))))))))))))))))))))))</f>
        <v>0</v>
      </c>
      <c r="K1588" s="103" t="str">
        <f>IF('Jeunes Plants'!R1124=0,"","Erreur")</f>
        <v/>
      </c>
    </row>
    <row r="1589" spans="1:11" x14ac:dyDescent="0.25">
      <c r="A1589" s="103">
        <f>IF('Jeunes Plants'!A1125&lt;&gt;"",'Jeunes Plants'!A1125,"")</f>
        <v>12232</v>
      </c>
      <c r="B1589" s="103" t="str">
        <f>IF('Jeunes Plants'!L1125&lt;&gt;"",'Jeunes Plants'!L1125,"")</f>
        <v>S4</v>
      </c>
      <c r="C1589" s="107" t="str">
        <f>IF('Jeunes Plants'!B1125&lt;&gt;"",'Jeunes Plants'!B1125,"")</f>
        <v>AUBERGINE</v>
      </c>
      <c r="D1589" s="107" t="str">
        <f>IF('Jeunes Plants'!C1125&lt;&gt;"",'Jeunes Plants'!C1125,"")</f>
        <v>Baluroi F1 (allongée)</v>
      </c>
      <c r="E1589" s="103">
        <f>IF('Jeunes Plants'!H1125&lt;&gt;"",'Jeunes Plants'!H1125,"")</f>
        <v>5</v>
      </c>
      <c r="F1589" s="103" t="str">
        <f>IF('Jeunes Plants'!E1125&lt;&gt;"",'Jeunes Plants'!E1125,"")</f>
        <v>S</v>
      </c>
      <c r="G1589" s="103" t="str">
        <f>IF('Jeunes Plants'!N1125&lt;&gt;"",'Jeunes Plants'!N1125,"")</f>
        <v>M2</v>
      </c>
      <c r="H1589" s="103" t="str">
        <f>IF('Jeunes Plants'!I1125&lt;&gt;"",'Jeunes Plants'!I1125,"")</f>
        <v>F</v>
      </c>
      <c r="I1589" s="103" t="str">
        <f>IF('Jeunes Plants'!J1125&lt;&gt;"",'Jeunes Plants'!J1125,"")</f>
        <v/>
      </c>
      <c r="J1589" s="103">
        <f>IF($J$9=36,'Jeunes Plants'!U1125,IF($J$9=37,'Jeunes Plants'!V1125,IF($J$9=38,'Jeunes Plants'!W1125,IF($J$9=39,'Jeunes Plants'!X1125,IF($J$9=40,'Jeunes Plants'!Y1125,IF($J$9=41,'Jeunes Plants'!Z1125,IF($J$9=42,'Jeunes Plants'!AA1125,IF($J$9=43,'Jeunes Plants'!AB1125,IF($J$9=44,'Jeunes Plants'!AC1125,IF($J$9=45,'Jeunes Plants'!AD1125,IF($J$9=46,'Jeunes Plants'!AE1125,IF($J$9=47,'Jeunes Plants'!AF1125,IF($J$9=48,'Jeunes Plants'!AG1125,IF($J$9=49,'Jeunes Plants'!AH1125,IF($J$9=50,'Jeunes Plants'!AI1125,IF($J$9=51,'Jeunes Plants'!AJ1125,IF($J$9=52,'Jeunes Plants'!AK1125,IF($J$9=1,'Jeunes Plants'!AL1125,IF($J$9=2,'Jeunes Plants'!AM1125,IF($J$9=3,'Jeunes Plants'!AN1125,IF($J$9=4,'Jeunes Plants'!AO1125,IF($J$9=5,'Jeunes Plants'!AP1125,IF($J$9=6,'Jeunes Plants'!AQ1125,IF($J$9=7,'Jeunes Plants'!AR1125,IF($J$9=8,'Jeunes Plants'!AS1125,IF($J$9=9,'Jeunes Plants'!AT1125,IF($J$9=10,'Jeunes Plants'!AU1125,IF($J$9=11,'Jeunes Plants'!AV1125,IF($J$9=12,'Jeunes Plants'!AW1125,IF($J$9=13,'Jeunes Plants'!AX1125,IF($J$9=14,'Jeunes Plants'!AY1125,IF($J$9=15,'Jeunes Plants'!AZ1125,IF($J$9=16,'Jeunes Plants'!BA1125,IF($J$9=17,'Jeunes Plants'!BB1125,IF($J$9=18,'Jeunes Plants'!BC1125,IF($J$9=19,'Jeunes Plants'!BD1125,IF($J$9=20,'Jeunes Plants'!BE1125,IF($J$9=21,'Jeunes Plants'!BF1125,IF($J$9=22,'Jeunes Plants'!BG1125,IF($J$9=23,'Jeunes Plants'!BH1125,IF($J$9=24,'Jeunes Plants'!BI1125,IF($J$9=25,'Jeunes Plants'!BJ1125,IF($J$9=26,'Jeunes Plants'!BK1125,IF($J$9=27,'Jeunes Plants'!BL1125,IF($J$9=28,'Jeunes Plants'!BM1125,IF($J$9=29,'Jeunes Plants'!BN1125,IF($J$9=30,'Jeunes Plants'!BO1125,IF($J$9=31,'Jeunes Plants'!BP1125,IF($J$9=32,'Jeunes Plants'!BQ1125,IF($J$9=33,'Jeunes Plants'!BR1125,IF($J$9=34,'Jeunes Plants'!BS1125,IF($J$9=35,'Jeunes Plants'!B13028,))))))))))))))))))))))))))))))))))))))))))))))))))))</f>
        <v>0</v>
      </c>
      <c r="K1589" s="103" t="str">
        <f>IF('Jeunes Plants'!R1125=0,"","Erreur")</f>
        <v/>
      </c>
    </row>
    <row r="1590" spans="1:11" x14ac:dyDescent="0.25">
      <c r="A1590" s="103">
        <f>IF('Jeunes Plants'!A1126&lt;&gt;"",'Jeunes Plants'!A1126,"")</f>
        <v>12558</v>
      </c>
      <c r="B1590" s="103" t="str">
        <f>IF('Jeunes Plants'!L1126&lt;&gt;"",'Jeunes Plants'!L1126,"")</f>
        <v>S4</v>
      </c>
      <c r="C1590" s="107" t="str">
        <f>IF('Jeunes Plants'!B1126&lt;&gt;"",'Jeunes Plants'!B1126,"")</f>
        <v>AUBERGINE</v>
      </c>
      <c r="D1590" s="107" t="str">
        <f>IF('Jeunes Plants'!C1126&lt;&gt;"",'Jeunes Plants'!C1126,"")</f>
        <v>Bonica F1 (ronde)</v>
      </c>
      <c r="E1590" s="103">
        <f>IF('Jeunes Plants'!H1126&lt;&gt;"",'Jeunes Plants'!H1126,"")</f>
        <v>5</v>
      </c>
      <c r="F1590" s="103" t="str">
        <f>IF('Jeunes Plants'!E1126&lt;&gt;"",'Jeunes Plants'!E1126,"")</f>
        <v>S</v>
      </c>
      <c r="G1590" s="103" t="str">
        <f>IF('Jeunes Plants'!N1126&lt;&gt;"",'Jeunes Plants'!N1126,"")</f>
        <v>M2</v>
      </c>
      <c r="H1590" s="103" t="str">
        <f>IF('Jeunes Plants'!I1126&lt;&gt;"",'Jeunes Plants'!I1126,"")</f>
        <v>F</v>
      </c>
      <c r="I1590" s="103" t="str">
        <f>IF('Jeunes Plants'!J1126&lt;&gt;"",'Jeunes Plants'!J1126,"")</f>
        <v/>
      </c>
      <c r="J1590" s="103">
        <f>IF($J$9=36,'Jeunes Plants'!U1126,IF($J$9=37,'Jeunes Plants'!V1126,IF($J$9=38,'Jeunes Plants'!W1126,IF($J$9=39,'Jeunes Plants'!X1126,IF($J$9=40,'Jeunes Plants'!Y1126,IF($J$9=41,'Jeunes Plants'!Z1126,IF($J$9=42,'Jeunes Plants'!AA1126,IF($J$9=43,'Jeunes Plants'!AB1126,IF($J$9=44,'Jeunes Plants'!AC1126,IF($J$9=45,'Jeunes Plants'!AD1126,IF($J$9=46,'Jeunes Plants'!AE1126,IF($J$9=47,'Jeunes Plants'!AF1126,IF($J$9=48,'Jeunes Plants'!AG1126,IF($J$9=49,'Jeunes Plants'!AH1126,IF($J$9=50,'Jeunes Plants'!AI1126,IF($J$9=51,'Jeunes Plants'!AJ1126,IF($J$9=52,'Jeunes Plants'!AK1126,IF($J$9=1,'Jeunes Plants'!AL1126,IF($J$9=2,'Jeunes Plants'!AM1126,IF($J$9=3,'Jeunes Plants'!AN1126,IF($J$9=4,'Jeunes Plants'!AO1126,IF($J$9=5,'Jeunes Plants'!AP1126,IF($J$9=6,'Jeunes Plants'!AQ1126,IF($J$9=7,'Jeunes Plants'!AR1126,IF($J$9=8,'Jeunes Plants'!AS1126,IF($J$9=9,'Jeunes Plants'!AT1126,IF($J$9=10,'Jeunes Plants'!AU1126,IF($J$9=11,'Jeunes Plants'!AV1126,IF($J$9=12,'Jeunes Plants'!AW1126,IF($J$9=13,'Jeunes Plants'!AX1126,IF($J$9=14,'Jeunes Plants'!AY1126,IF($J$9=15,'Jeunes Plants'!AZ1126,IF($J$9=16,'Jeunes Plants'!BA1126,IF($J$9=17,'Jeunes Plants'!BB1126,IF($J$9=18,'Jeunes Plants'!BC1126,IF($J$9=19,'Jeunes Plants'!BD1126,IF($J$9=20,'Jeunes Plants'!BE1126,IF($J$9=21,'Jeunes Plants'!BF1126,IF($J$9=22,'Jeunes Plants'!BG1126,IF($J$9=23,'Jeunes Plants'!BH1126,IF($J$9=24,'Jeunes Plants'!BI1126,IF($J$9=25,'Jeunes Plants'!BJ1126,IF($J$9=26,'Jeunes Plants'!BK1126,IF($J$9=27,'Jeunes Plants'!BL1126,IF($J$9=28,'Jeunes Plants'!BM1126,IF($J$9=29,'Jeunes Plants'!BN1126,IF($J$9=30,'Jeunes Plants'!BO1126,IF($J$9=31,'Jeunes Plants'!BP1126,IF($J$9=32,'Jeunes Plants'!BQ1126,IF($J$9=33,'Jeunes Plants'!BR1126,IF($J$9=34,'Jeunes Plants'!BS1126,IF($J$9=35,'Jeunes Plants'!B13029,))))))))))))))))))))))))))))))))))))))))))))))))))))</f>
        <v>0</v>
      </c>
      <c r="K1590" s="103" t="str">
        <f>IF('Jeunes Plants'!R1126=0,"","Erreur")</f>
        <v/>
      </c>
    </row>
    <row r="1591" spans="1:11" x14ac:dyDescent="0.25">
      <c r="A1591" s="103">
        <f>IF('Jeunes Plants'!A1127&lt;&gt;"",'Jeunes Plants'!A1127,"")</f>
        <v>12357</v>
      </c>
      <c r="B1591" s="103" t="str">
        <f>IF('Jeunes Plants'!L1127&lt;&gt;"",'Jeunes Plants'!L1127,"")</f>
        <v>S4</v>
      </c>
      <c r="C1591" s="107" t="str">
        <f>IF('Jeunes Plants'!B1127&lt;&gt;"",'Jeunes Plants'!B1127,"")</f>
        <v>AUBERGINE</v>
      </c>
      <c r="D1591" s="107" t="str">
        <f>IF('Jeunes Plants'!C1127&lt;&gt;"",'Jeunes Plants'!C1127,"")</f>
        <v>Bonica F1 (ronde)</v>
      </c>
      <c r="E1591" s="103">
        <f>IF('Jeunes Plants'!H1127&lt;&gt;"",'Jeunes Plants'!H1127,"")</f>
        <v>5</v>
      </c>
      <c r="F1591" s="103" t="str">
        <f>IF('Jeunes Plants'!E1127&lt;&gt;"",'Jeunes Plants'!E1127,"")</f>
        <v>S</v>
      </c>
      <c r="G1591" s="103" t="str">
        <f>IF('Jeunes Plants'!N1127&lt;&gt;"",'Jeunes Plants'!N1127,"")</f>
        <v>M2</v>
      </c>
      <c r="H1591" s="103" t="str">
        <f>IF('Jeunes Plants'!I1127&lt;&gt;"",'Jeunes Plants'!I1127,"")</f>
        <v>F</v>
      </c>
      <c r="I1591" s="103" t="str">
        <f>IF('Jeunes Plants'!J1127&lt;&gt;"",'Jeunes Plants'!J1127,"")</f>
        <v/>
      </c>
      <c r="J1591" s="103">
        <f>IF($J$9=36,'Jeunes Plants'!U1127,IF($J$9=37,'Jeunes Plants'!V1127,IF($J$9=38,'Jeunes Plants'!W1127,IF($J$9=39,'Jeunes Plants'!X1127,IF($J$9=40,'Jeunes Plants'!Y1127,IF($J$9=41,'Jeunes Plants'!Z1127,IF($J$9=42,'Jeunes Plants'!AA1127,IF($J$9=43,'Jeunes Plants'!AB1127,IF($J$9=44,'Jeunes Plants'!AC1127,IF($J$9=45,'Jeunes Plants'!AD1127,IF($J$9=46,'Jeunes Plants'!AE1127,IF($J$9=47,'Jeunes Plants'!AF1127,IF($J$9=48,'Jeunes Plants'!AG1127,IF($J$9=49,'Jeunes Plants'!AH1127,IF($J$9=50,'Jeunes Plants'!AI1127,IF($J$9=51,'Jeunes Plants'!AJ1127,IF($J$9=52,'Jeunes Plants'!AK1127,IF($J$9=1,'Jeunes Plants'!AL1127,IF($J$9=2,'Jeunes Plants'!AM1127,IF($J$9=3,'Jeunes Plants'!AN1127,IF($J$9=4,'Jeunes Plants'!AO1127,IF($J$9=5,'Jeunes Plants'!AP1127,IF($J$9=6,'Jeunes Plants'!AQ1127,IF($J$9=7,'Jeunes Plants'!AR1127,IF($J$9=8,'Jeunes Plants'!AS1127,IF($J$9=9,'Jeunes Plants'!AT1127,IF($J$9=10,'Jeunes Plants'!AU1127,IF($J$9=11,'Jeunes Plants'!AV1127,IF($J$9=12,'Jeunes Plants'!AW1127,IF($J$9=13,'Jeunes Plants'!AX1127,IF($J$9=14,'Jeunes Plants'!AY1127,IF($J$9=15,'Jeunes Plants'!AZ1127,IF($J$9=16,'Jeunes Plants'!BA1127,IF($J$9=17,'Jeunes Plants'!BB1127,IF($J$9=18,'Jeunes Plants'!BC1127,IF($J$9=19,'Jeunes Plants'!BD1127,IF($J$9=20,'Jeunes Plants'!BE1127,IF($J$9=21,'Jeunes Plants'!BF1127,IF($J$9=22,'Jeunes Plants'!BG1127,IF($J$9=23,'Jeunes Plants'!BH1127,IF($J$9=24,'Jeunes Plants'!BI1127,IF($J$9=25,'Jeunes Plants'!BJ1127,IF($J$9=26,'Jeunes Plants'!BK1127,IF($J$9=27,'Jeunes Plants'!BL1127,IF($J$9=28,'Jeunes Plants'!BM1127,IF($J$9=29,'Jeunes Plants'!BN1127,IF($J$9=30,'Jeunes Plants'!BO1127,IF($J$9=31,'Jeunes Plants'!BP1127,IF($J$9=32,'Jeunes Plants'!BQ1127,IF($J$9=33,'Jeunes Plants'!BR1127,IF($J$9=34,'Jeunes Plants'!BS1127,IF($J$9=35,'Jeunes Plants'!B13030,))))))))))))))))))))))))))))))))))))))))))))))))))))</f>
        <v>0</v>
      </c>
      <c r="K1591" s="103" t="str">
        <f>IF('Jeunes Plants'!R1127=0,"","Erreur")</f>
        <v/>
      </c>
    </row>
    <row r="1592" spans="1:11" x14ac:dyDescent="0.25">
      <c r="A1592" s="103">
        <f>IF('Jeunes Plants'!A1128&lt;&gt;"",'Jeunes Plants'!A1128,"")</f>
        <v>25230</v>
      </c>
      <c r="B1592" s="103" t="str">
        <f>IF('Jeunes Plants'!L1128&lt;&gt;"",'Jeunes Plants'!L1128,"")</f>
        <v>S4</v>
      </c>
      <c r="C1592" s="107" t="str">
        <f>IF('Jeunes Plants'!B1128&lt;&gt;"",'Jeunes Plants'!B1128,"")</f>
        <v>AUBERGINE</v>
      </c>
      <c r="D1592" s="107" t="str">
        <f>IF('Jeunes Plants'!C1128&lt;&gt;"",'Jeunes Plants'!C1128,"")</f>
        <v>Kazimir F1</v>
      </c>
      <c r="E1592" s="103">
        <f>IF('Jeunes Plants'!H1128&lt;&gt;"",'Jeunes Plants'!H1128,"")</f>
        <v>5</v>
      </c>
      <c r="F1592" s="103" t="str">
        <f>IF('Jeunes Plants'!E1128&lt;&gt;"",'Jeunes Plants'!E1128,"")</f>
        <v>S</v>
      </c>
      <c r="G1592" s="103" t="str">
        <f>IF('Jeunes Plants'!N1128&lt;&gt;"",'Jeunes Plants'!N1128,"")</f>
        <v>M2</v>
      </c>
      <c r="H1592" s="103" t="str">
        <f>IF('Jeunes Plants'!I1128&lt;&gt;"",'Jeunes Plants'!I1128,"")</f>
        <v>C</v>
      </c>
      <c r="I1592" s="103" t="str">
        <f>IF('Jeunes Plants'!J1128&lt;&gt;"",'Jeunes Plants'!J1128,"")</f>
        <v/>
      </c>
      <c r="J1592" s="103">
        <f>IF($J$9=36,'Jeunes Plants'!U1128,IF($J$9=37,'Jeunes Plants'!V1128,IF($J$9=38,'Jeunes Plants'!W1128,IF($J$9=39,'Jeunes Plants'!X1128,IF($J$9=40,'Jeunes Plants'!Y1128,IF($J$9=41,'Jeunes Plants'!Z1128,IF($J$9=42,'Jeunes Plants'!AA1128,IF($J$9=43,'Jeunes Plants'!AB1128,IF($J$9=44,'Jeunes Plants'!AC1128,IF($J$9=45,'Jeunes Plants'!AD1128,IF($J$9=46,'Jeunes Plants'!AE1128,IF($J$9=47,'Jeunes Plants'!AF1128,IF($J$9=48,'Jeunes Plants'!AG1128,IF($J$9=49,'Jeunes Plants'!AH1128,IF($J$9=50,'Jeunes Plants'!AI1128,IF($J$9=51,'Jeunes Plants'!AJ1128,IF($J$9=52,'Jeunes Plants'!AK1128,IF($J$9=1,'Jeunes Plants'!AL1128,IF($J$9=2,'Jeunes Plants'!AM1128,IF($J$9=3,'Jeunes Plants'!AN1128,IF($J$9=4,'Jeunes Plants'!AO1128,IF($J$9=5,'Jeunes Plants'!AP1128,IF($J$9=6,'Jeunes Plants'!AQ1128,IF($J$9=7,'Jeunes Plants'!AR1128,IF($J$9=8,'Jeunes Plants'!AS1128,IF($J$9=9,'Jeunes Plants'!AT1128,IF($J$9=10,'Jeunes Plants'!AU1128,IF($J$9=11,'Jeunes Plants'!AV1128,IF($J$9=12,'Jeunes Plants'!AW1128,IF($J$9=13,'Jeunes Plants'!AX1128,IF($J$9=14,'Jeunes Plants'!AY1128,IF($J$9=15,'Jeunes Plants'!AZ1128,IF($J$9=16,'Jeunes Plants'!BA1128,IF($J$9=17,'Jeunes Plants'!BB1128,IF($J$9=18,'Jeunes Plants'!BC1128,IF($J$9=19,'Jeunes Plants'!BD1128,IF($J$9=20,'Jeunes Plants'!BE1128,IF($J$9=21,'Jeunes Plants'!BF1128,IF($J$9=22,'Jeunes Plants'!BG1128,IF($J$9=23,'Jeunes Plants'!BH1128,IF($J$9=24,'Jeunes Plants'!BI1128,IF($J$9=25,'Jeunes Plants'!BJ1128,IF($J$9=26,'Jeunes Plants'!BK1128,IF($J$9=27,'Jeunes Plants'!BL1128,IF($J$9=28,'Jeunes Plants'!BM1128,IF($J$9=29,'Jeunes Plants'!BN1128,IF($J$9=30,'Jeunes Plants'!BO1128,IF($J$9=31,'Jeunes Plants'!BP1128,IF($J$9=32,'Jeunes Plants'!BQ1128,IF($J$9=33,'Jeunes Plants'!BR1128,IF($J$9=34,'Jeunes Plants'!BS1128,IF($J$9=35,'Jeunes Plants'!B13031,))))))))))))))))))))))))))))))))))))))))))))))))))))</f>
        <v>0</v>
      </c>
      <c r="K1592" s="103" t="str">
        <f>IF('Jeunes Plants'!R1128=0,"","Erreur")</f>
        <v/>
      </c>
    </row>
    <row r="1593" spans="1:11" x14ac:dyDescent="0.25">
      <c r="A1593" s="103">
        <f>IF('Jeunes Plants'!A1129&lt;&gt;"",'Jeunes Plants'!A1129,"")</f>
        <v>25231</v>
      </c>
      <c r="B1593" s="103" t="str">
        <f>IF('Jeunes Plants'!L1129&lt;&gt;"",'Jeunes Plants'!L1129,"")</f>
        <v>S4</v>
      </c>
      <c r="C1593" s="107" t="str">
        <f>IF('Jeunes Plants'!B1129&lt;&gt;"",'Jeunes Plants'!B1129,"")</f>
        <v>AUBERGINE</v>
      </c>
      <c r="D1593" s="107" t="str">
        <f>IF('Jeunes Plants'!C1129&lt;&gt;"",'Jeunes Plants'!C1129,"")</f>
        <v>Kazimir F1</v>
      </c>
      <c r="E1593" s="103">
        <f>IF('Jeunes Plants'!H1129&lt;&gt;"",'Jeunes Plants'!H1129,"")</f>
        <v>5</v>
      </c>
      <c r="F1593" s="103" t="str">
        <f>IF('Jeunes Plants'!E1129&lt;&gt;"",'Jeunes Plants'!E1129,"")</f>
        <v>S</v>
      </c>
      <c r="G1593" s="103" t="str">
        <f>IF('Jeunes Plants'!N1129&lt;&gt;"",'Jeunes Plants'!N1129,"")</f>
        <v>M2</v>
      </c>
      <c r="H1593" s="103" t="str">
        <f>IF('Jeunes Plants'!I1129&lt;&gt;"",'Jeunes Plants'!I1129,"")</f>
        <v>C</v>
      </c>
      <c r="I1593" s="103" t="str">
        <f>IF('Jeunes Plants'!J1129&lt;&gt;"",'Jeunes Plants'!J1129,"")</f>
        <v/>
      </c>
      <c r="J1593" s="103">
        <f>IF($J$9=36,'Jeunes Plants'!U1129,IF($J$9=37,'Jeunes Plants'!V1129,IF($J$9=38,'Jeunes Plants'!W1129,IF($J$9=39,'Jeunes Plants'!X1129,IF($J$9=40,'Jeunes Plants'!Y1129,IF($J$9=41,'Jeunes Plants'!Z1129,IF($J$9=42,'Jeunes Plants'!AA1129,IF($J$9=43,'Jeunes Plants'!AB1129,IF($J$9=44,'Jeunes Plants'!AC1129,IF($J$9=45,'Jeunes Plants'!AD1129,IF($J$9=46,'Jeunes Plants'!AE1129,IF($J$9=47,'Jeunes Plants'!AF1129,IF($J$9=48,'Jeunes Plants'!AG1129,IF($J$9=49,'Jeunes Plants'!AH1129,IF($J$9=50,'Jeunes Plants'!AI1129,IF($J$9=51,'Jeunes Plants'!AJ1129,IF($J$9=52,'Jeunes Plants'!AK1129,IF($J$9=1,'Jeunes Plants'!AL1129,IF($J$9=2,'Jeunes Plants'!AM1129,IF($J$9=3,'Jeunes Plants'!AN1129,IF($J$9=4,'Jeunes Plants'!AO1129,IF($J$9=5,'Jeunes Plants'!AP1129,IF($J$9=6,'Jeunes Plants'!AQ1129,IF($J$9=7,'Jeunes Plants'!AR1129,IF($J$9=8,'Jeunes Plants'!AS1129,IF($J$9=9,'Jeunes Plants'!AT1129,IF($J$9=10,'Jeunes Plants'!AU1129,IF($J$9=11,'Jeunes Plants'!AV1129,IF($J$9=12,'Jeunes Plants'!AW1129,IF($J$9=13,'Jeunes Plants'!AX1129,IF($J$9=14,'Jeunes Plants'!AY1129,IF($J$9=15,'Jeunes Plants'!AZ1129,IF($J$9=16,'Jeunes Plants'!BA1129,IF($J$9=17,'Jeunes Plants'!BB1129,IF($J$9=18,'Jeunes Plants'!BC1129,IF($J$9=19,'Jeunes Plants'!BD1129,IF($J$9=20,'Jeunes Plants'!BE1129,IF($J$9=21,'Jeunes Plants'!BF1129,IF($J$9=22,'Jeunes Plants'!BG1129,IF($J$9=23,'Jeunes Plants'!BH1129,IF($J$9=24,'Jeunes Plants'!BI1129,IF($J$9=25,'Jeunes Plants'!BJ1129,IF($J$9=26,'Jeunes Plants'!BK1129,IF($J$9=27,'Jeunes Plants'!BL1129,IF($J$9=28,'Jeunes Plants'!BM1129,IF($J$9=29,'Jeunes Plants'!BN1129,IF($J$9=30,'Jeunes Plants'!BO1129,IF($J$9=31,'Jeunes Plants'!BP1129,IF($J$9=32,'Jeunes Plants'!BQ1129,IF($J$9=33,'Jeunes Plants'!BR1129,IF($J$9=34,'Jeunes Plants'!BS1129,IF($J$9=35,'Jeunes Plants'!B13032,))))))))))))))))))))))))))))))))))))))))))))))))))))</f>
        <v>0</v>
      </c>
      <c r="K1593" s="103" t="str">
        <f>IF('Jeunes Plants'!R1129=0,"","Erreur")</f>
        <v/>
      </c>
    </row>
    <row r="1594" spans="1:11" x14ac:dyDescent="0.25">
      <c r="A1594" s="103">
        <f>IF('Jeunes Plants'!A1130&lt;&gt;"",'Jeunes Plants'!A1130,"")</f>
        <v>15456</v>
      </c>
      <c r="B1594" s="103" t="str">
        <f>IF('Jeunes Plants'!L1130&lt;&gt;"",'Jeunes Plants'!L1130,"")</f>
        <v>S4</v>
      </c>
      <c r="C1594" s="107" t="str">
        <f>IF('Jeunes Plants'!B1130&lt;&gt;"",'Jeunes Plants'!B1130,"")</f>
        <v>AUBERGINE</v>
      </c>
      <c r="D1594" s="107" t="str">
        <f>IF('Jeunes Plants'!C1130&lt;&gt;"",'Jeunes Plants'!C1130,"")</f>
        <v>Leire F1 (violette striée)</v>
      </c>
      <c r="E1594" s="103">
        <f>IF('Jeunes Plants'!H1130&lt;&gt;"",'Jeunes Plants'!H1130,"")</f>
        <v>5</v>
      </c>
      <c r="F1594" s="103" t="str">
        <f>IF('Jeunes Plants'!E1130&lt;&gt;"",'Jeunes Plants'!E1130,"")</f>
        <v>S</v>
      </c>
      <c r="G1594" s="103" t="str">
        <f>IF('Jeunes Plants'!N1130&lt;&gt;"",'Jeunes Plants'!N1130,"")</f>
        <v>M2</v>
      </c>
      <c r="H1594" s="103" t="str">
        <f>IF('Jeunes Plants'!I1130&lt;&gt;"",'Jeunes Plants'!I1130,"")</f>
        <v>B</v>
      </c>
      <c r="I1594" s="103" t="str">
        <f>IF('Jeunes Plants'!J1130&lt;&gt;"",'Jeunes Plants'!J1130,"")</f>
        <v/>
      </c>
      <c r="J1594" s="103">
        <f>IF($J$9=36,'Jeunes Plants'!U1130,IF($J$9=37,'Jeunes Plants'!V1130,IF($J$9=38,'Jeunes Plants'!W1130,IF($J$9=39,'Jeunes Plants'!X1130,IF($J$9=40,'Jeunes Plants'!Y1130,IF($J$9=41,'Jeunes Plants'!Z1130,IF($J$9=42,'Jeunes Plants'!AA1130,IF($J$9=43,'Jeunes Plants'!AB1130,IF($J$9=44,'Jeunes Plants'!AC1130,IF($J$9=45,'Jeunes Plants'!AD1130,IF($J$9=46,'Jeunes Plants'!AE1130,IF($J$9=47,'Jeunes Plants'!AF1130,IF($J$9=48,'Jeunes Plants'!AG1130,IF($J$9=49,'Jeunes Plants'!AH1130,IF($J$9=50,'Jeunes Plants'!AI1130,IF($J$9=51,'Jeunes Plants'!AJ1130,IF($J$9=52,'Jeunes Plants'!AK1130,IF($J$9=1,'Jeunes Plants'!AL1130,IF($J$9=2,'Jeunes Plants'!AM1130,IF($J$9=3,'Jeunes Plants'!AN1130,IF($J$9=4,'Jeunes Plants'!AO1130,IF($J$9=5,'Jeunes Plants'!AP1130,IF($J$9=6,'Jeunes Plants'!AQ1130,IF($J$9=7,'Jeunes Plants'!AR1130,IF($J$9=8,'Jeunes Plants'!AS1130,IF($J$9=9,'Jeunes Plants'!AT1130,IF($J$9=10,'Jeunes Plants'!AU1130,IF($J$9=11,'Jeunes Plants'!AV1130,IF($J$9=12,'Jeunes Plants'!AW1130,IF($J$9=13,'Jeunes Plants'!AX1130,IF($J$9=14,'Jeunes Plants'!AY1130,IF($J$9=15,'Jeunes Plants'!AZ1130,IF($J$9=16,'Jeunes Plants'!BA1130,IF($J$9=17,'Jeunes Plants'!BB1130,IF($J$9=18,'Jeunes Plants'!BC1130,IF($J$9=19,'Jeunes Plants'!BD1130,IF($J$9=20,'Jeunes Plants'!BE1130,IF($J$9=21,'Jeunes Plants'!BF1130,IF($J$9=22,'Jeunes Plants'!BG1130,IF($J$9=23,'Jeunes Plants'!BH1130,IF($J$9=24,'Jeunes Plants'!BI1130,IF($J$9=25,'Jeunes Plants'!BJ1130,IF($J$9=26,'Jeunes Plants'!BK1130,IF($J$9=27,'Jeunes Plants'!BL1130,IF($J$9=28,'Jeunes Plants'!BM1130,IF($J$9=29,'Jeunes Plants'!BN1130,IF($J$9=30,'Jeunes Plants'!BO1130,IF($J$9=31,'Jeunes Plants'!BP1130,IF($J$9=32,'Jeunes Plants'!BQ1130,IF($J$9=33,'Jeunes Plants'!BR1130,IF($J$9=34,'Jeunes Plants'!BS1130,IF($J$9=35,'Jeunes Plants'!B13033,))))))))))))))))))))))))))))))))))))))))))))))))))))</f>
        <v>0</v>
      </c>
      <c r="K1594" s="103" t="str">
        <f>IF('Jeunes Plants'!R1130=0,"","Erreur")</f>
        <v/>
      </c>
    </row>
    <row r="1595" spans="1:11" x14ac:dyDescent="0.25">
      <c r="A1595" s="103">
        <f>IF('Jeunes Plants'!A1131&lt;&gt;"",'Jeunes Plants'!A1131,"")</f>
        <v>15457</v>
      </c>
      <c r="B1595" s="103" t="str">
        <f>IF('Jeunes Plants'!L1131&lt;&gt;"",'Jeunes Plants'!L1131,"")</f>
        <v>S4</v>
      </c>
      <c r="C1595" s="107" t="str">
        <f>IF('Jeunes Plants'!B1131&lt;&gt;"",'Jeunes Plants'!B1131,"")</f>
        <v>AUBERGINE</v>
      </c>
      <c r="D1595" s="107" t="str">
        <f>IF('Jeunes Plants'!C1131&lt;&gt;"",'Jeunes Plants'!C1131,"")</f>
        <v>Leire F1 (violette striée)</v>
      </c>
      <c r="E1595" s="103">
        <f>IF('Jeunes Plants'!H1131&lt;&gt;"",'Jeunes Plants'!H1131,"")</f>
        <v>5</v>
      </c>
      <c r="F1595" s="103" t="str">
        <f>IF('Jeunes Plants'!E1131&lt;&gt;"",'Jeunes Plants'!E1131,"")</f>
        <v>S</v>
      </c>
      <c r="G1595" s="103" t="str">
        <f>IF('Jeunes Plants'!N1131&lt;&gt;"",'Jeunes Plants'!N1131,"")</f>
        <v>M2</v>
      </c>
      <c r="H1595" s="103" t="str">
        <f>IF('Jeunes Plants'!I1131&lt;&gt;"",'Jeunes Plants'!I1131,"")</f>
        <v>B</v>
      </c>
      <c r="I1595" s="103" t="str">
        <f>IF('Jeunes Plants'!J1131&lt;&gt;"",'Jeunes Plants'!J1131,"")</f>
        <v/>
      </c>
      <c r="J1595" s="103">
        <f>IF($J$9=36,'Jeunes Plants'!U1131,IF($J$9=37,'Jeunes Plants'!V1131,IF($J$9=38,'Jeunes Plants'!W1131,IF($J$9=39,'Jeunes Plants'!X1131,IF($J$9=40,'Jeunes Plants'!Y1131,IF($J$9=41,'Jeunes Plants'!Z1131,IF($J$9=42,'Jeunes Plants'!AA1131,IF($J$9=43,'Jeunes Plants'!AB1131,IF($J$9=44,'Jeunes Plants'!AC1131,IF($J$9=45,'Jeunes Plants'!AD1131,IF($J$9=46,'Jeunes Plants'!AE1131,IF($J$9=47,'Jeunes Plants'!AF1131,IF($J$9=48,'Jeunes Plants'!AG1131,IF($J$9=49,'Jeunes Plants'!AH1131,IF($J$9=50,'Jeunes Plants'!AI1131,IF($J$9=51,'Jeunes Plants'!AJ1131,IF($J$9=52,'Jeunes Plants'!AK1131,IF($J$9=1,'Jeunes Plants'!AL1131,IF($J$9=2,'Jeunes Plants'!AM1131,IF($J$9=3,'Jeunes Plants'!AN1131,IF($J$9=4,'Jeunes Plants'!AO1131,IF($J$9=5,'Jeunes Plants'!AP1131,IF($J$9=6,'Jeunes Plants'!AQ1131,IF($J$9=7,'Jeunes Plants'!AR1131,IF($J$9=8,'Jeunes Plants'!AS1131,IF($J$9=9,'Jeunes Plants'!AT1131,IF($J$9=10,'Jeunes Plants'!AU1131,IF($J$9=11,'Jeunes Plants'!AV1131,IF($J$9=12,'Jeunes Plants'!AW1131,IF($J$9=13,'Jeunes Plants'!AX1131,IF($J$9=14,'Jeunes Plants'!AY1131,IF($J$9=15,'Jeunes Plants'!AZ1131,IF($J$9=16,'Jeunes Plants'!BA1131,IF($J$9=17,'Jeunes Plants'!BB1131,IF($J$9=18,'Jeunes Plants'!BC1131,IF($J$9=19,'Jeunes Plants'!BD1131,IF($J$9=20,'Jeunes Plants'!BE1131,IF($J$9=21,'Jeunes Plants'!BF1131,IF($J$9=22,'Jeunes Plants'!BG1131,IF($J$9=23,'Jeunes Plants'!BH1131,IF($J$9=24,'Jeunes Plants'!BI1131,IF($J$9=25,'Jeunes Plants'!BJ1131,IF($J$9=26,'Jeunes Plants'!BK1131,IF($J$9=27,'Jeunes Plants'!BL1131,IF($J$9=28,'Jeunes Plants'!BM1131,IF($J$9=29,'Jeunes Plants'!BN1131,IF($J$9=30,'Jeunes Plants'!BO1131,IF($J$9=31,'Jeunes Plants'!BP1131,IF($J$9=32,'Jeunes Plants'!BQ1131,IF($J$9=33,'Jeunes Plants'!BR1131,IF($J$9=34,'Jeunes Plants'!BS1131,IF($J$9=35,'Jeunes Plants'!B13034,))))))))))))))))))))))))))))))))))))))))))))))))))))</f>
        <v>0</v>
      </c>
      <c r="K1595" s="103" t="str">
        <f>IF('Jeunes Plants'!R1131=0,"","Erreur")</f>
        <v/>
      </c>
    </row>
    <row r="1596" spans="1:11" x14ac:dyDescent="0.25">
      <c r="A1596" s="450"/>
      <c r="B1596" s="450"/>
      <c r="C1596" s="451" t="s">
        <v>2106</v>
      </c>
      <c r="D1596" s="451"/>
      <c r="E1596" s="450"/>
      <c r="F1596" s="450"/>
      <c r="G1596" s="450"/>
      <c r="H1596" s="450"/>
      <c r="I1596" s="450"/>
      <c r="J1596" s="450">
        <f>SUBTOTAL(9,J1586:J1595)</f>
        <v>0</v>
      </c>
      <c r="K1596" s="450"/>
    </row>
    <row r="1597" spans="1:11" x14ac:dyDescent="0.25">
      <c r="A1597" s="103">
        <f>IF('Jeunes Plants'!A1132&lt;&gt;"",'Jeunes Plants'!A1132,"")</f>
        <v>24166</v>
      </c>
      <c r="B1597" s="103" t="str">
        <f>IF('Jeunes Plants'!L1132&lt;&gt;"",'Jeunes Plants'!L1132,"")</f>
        <v>S4</v>
      </c>
      <c r="C1597" s="107" t="str">
        <f>IF('Jeunes Plants'!B1132&lt;&gt;"",'Jeunes Plants'!B1132,"")</f>
        <v>BETTERAVE</v>
      </c>
      <c r="D1597" s="107" t="str">
        <f>IF('Jeunes Plants'!C1132&lt;&gt;"",'Jeunes Plants'!C1132,"")</f>
        <v>Chioggia</v>
      </c>
      <c r="E1597" s="103">
        <f>IF('Jeunes Plants'!H1132&lt;&gt;"",'Jeunes Plants'!H1132,"")</f>
        <v>5</v>
      </c>
      <c r="F1597" s="103" t="str">
        <f>IF('Jeunes Plants'!E1132&lt;&gt;"",'Jeunes Plants'!E1132,"")</f>
        <v>S</v>
      </c>
      <c r="G1597" s="103" t="str">
        <f>IF('Jeunes Plants'!N1132&lt;&gt;"",'Jeunes Plants'!N1132,"")</f>
        <v>M2</v>
      </c>
      <c r="H1597" s="103" t="str">
        <f>IF('Jeunes Plants'!I1132&lt;&gt;"",'Jeunes Plants'!I1132,"")</f>
        <v>F</v>
      </c>
      <c r="I1597" s="103" t="str">
        <f>IF('Jeunes Plants'!J1132&lt;&gt;"",'Jeunes Plants'!J1132,"")</f>
        <v/>
      </c>
      <c r="J1597" s="103">
        <f>IF($J$9=36,'Jeunes Plants'!U1132,IF($J$9=37,'Jeunes Plants'!V1132,IF($J$9=38,'Jeunes Plants'!W1132,IF($J$9=39,'Jeunes Plants'!X1132,IF($J$9=40,'Jeunes Plants'!Y1132,IF($J$9=41,'Jeunes Plants'!Z1132,IF($J$9=42,'Jeunes Plants'!AA1132,IF($J$9=43,'Jeunes Plants'!AB1132,IF($J$9=44,'Jeunes Plants'!AC1132,IF($J$9=45,'Jeunes Plants'!AD1132,IF($J$9=46,'Jeunes Plants'!AE1132,IF($J$9=47,'Jeunes Plants'!AF1132,IF($J$9=48,'Jeunes Plants'!AG1132,IF($J$9=49,'Jeunes Plants'!AH1132,IF($J$9=50,'Jeunes Plants'!AI1132,IF($J$9=51,'Jeunes Plants'!AJ1132,IF($J$9=52,'Jeunes Plants'!AK1132,IF($J$9=1,'Jeunes Plants'!AL1132,IF($J$9=2,'Jeunes Plants'!AM1132,IF($J$9=3,'Jeunes Plants'!AN1132,IF($J$9=4,'Jeunes Plants'!AO1132,IF($J$9=5,'Jeunes Plants'!AP1132,IF($J$9=6,'Jeunes Plants'!AQ1132,IF($J$9=7,'Jeunes Plants'!AR1132,IF($J$9=8,'Jeunes Plants'!AS1132,IF($J$9=9,'Jeunes Plants'!AT1132,IF($J$9=10,'Jeunes Plants'!AU1132,IF($J$9=11,'Jeunes Plants'!AV1132,IF($J$9=12,'Jeunes Plants'!AW1132,IF($J$9=13,'Jeunes Plants'!AX1132,IF($J$9=14,'Jeunes Plants'!AY1132,IF($J$9=15,'Jeunes Plants'!AZ1132,IF($J$9=16,'Jeunes Plants'!BA1132,IF($J$9=17,'Jeunes Plants'!BB1132,IF($J$9=18,'Jeunes Plants'!BC1132,IF($J$9=19,'Jeunes Plants'!BD1132,IF($J$9=20,'Jeunes Plants'!BE1132,IF($J$9=21,'Jeunes Plants'!BF1132,IF($J$9=22,'Jeunes Plants'!BG1132,IF($J$9=23,'Jeunes Plants'!BH1132,IF($J$9=24,'Jeunes Plants'!BI1132,IF($J$9=25,'Jeunes Plants'!BJ1132,IF($J$9=26,'Jeunes Plants'!BK1132,IF($J$9=27,'Jeunes Plants'!BL1132,IF($J$9=28,'Jeunes Plants'!BM1132,IF($J$9=29,'Jeunes Plants'!BN1132,IF($J$9=30,'Jeunes Plants'!BO1132,IF($J$9=31,'Jeunes Plants'!BP1132,IF($J$9=32,'Jeunes Plants'!BQ1132,IF($J$9=33,'Jeunes Plants'!BR1132,IF($J$9=34,'Jeunes Plants'!BS1132,IF($J$9=35,'Jeunes Plants'!B13035,))))))))))))))))))))))))))))))))))))))))))))))))))))</f>
        <v>0</v>
      </c>
      <c r="K1597" s="103" t="str">
        <f>IF('Jeunes Plants'!R1132=0,"","Erreur")</f>
        <v/>
      </c>
    </row>
    <row r="1598" spans="1:11" x14ac:dyDescent="0.25">
      <c r="A1598" s="103">
        <f>IF('Jeunes Plants'!A1133&lt;&gt;"",'Jeunes Plants'!A1133,"")</f>
        <v>24167</v>
      </c>
      <c r="B1598" s="103" t="str">
        <f>IF('Jeunes Plants'!L1133&lt;&gt;"",'Jeunes Plants'!L1133,"")</f>
        <v>S4</v>
      </c>
      <c r="C1598" s="107" t="str">
        <f>IF('Jeunes Plants'!B1133&lt;&gt;"",'Jeunes Plants'!B1133,"")</f>
        <v>BETTERAVE</v>
      </c>
      <c r="D1598" s="107" t="str">
        <f>IF('Jeunes Plants'!C1133&lt;&gt;"",'Jeunes Plants'!C1133,"")</f>
        <v>Chioggia</v>
      </c>
      <c r="E1598" s="103">
        <f>IF('Jeunes Plants'!H1133&lt;&gt;"",'Jeunes Plants'!H1133,"")</f>
        <v>5</v>
      </c>
      <c r="F1598" s="103" t="str">
        <f>IF('Jeunes Plants'!E1133&lt;&gt;"",'Jeunes Plants'!E1133,"")</f>
        <v>S</v>
      </c>
      <c r="G1598" s="103" t="str">
        <f>IF('Jeunes Plants'!N1133&lt;&gt;"",'Jeunes Plants'!N1133,"")</f>
        <v>M2</v>
      </c>
      <c r="H1598" s="103" t="str">
        <f>IF('Jeunes Plants'!I1133&lt;&gt;"",'Jeunes Plants'!I1133,"")</f>
        <v>F</v>
      </c>
      <c r="I1598" s="103" t="str">
        <f>IF('Jeunes Plants'!J1133&lt;&gt;"",'Jeunes Plants'!J1133,"")</f>
        <v/>
      </c>
      <c r="J1598" s="103">
        <f>IF($J$9=36,'Jeunes Plants'!U1133,IF($J$9=37,'Jeunes Plants'!V1133,IF($J$9=38,'Jeunes Plants'!W1133,IF($J$9=39,'Jeunes Plants'!X1133,IF($J$9=40,'Jeunes Plants'!Y1133,IF($J$9=41,'Jeunes Plants'!Z1133,IF($J$9=42,'Jeunes Plants'!AA1133,IF($J$9=43,'Jeunes Plants'!AB1133,IF($J$9=44,'Jeunes Plants'!AC1133,IF($J$9=45,'Jeunes Plants'!AD1133,IF($J$9=46,'Jeunes Plants'!AE1133,IF($J$9=47,'Jeunes Plants'!AF1133,IF($J$9=48,'Jeunes Plants'!AG1133,IF($J$9=49,'Jeunes Plants'!AH1133,IF($J$9=50,'Jeunes Plants'!AI1133,IF($J$9=51,'Jeunes Plants'!AJ1133,IF($J$9=52,'Jeunes Plants'!AK1133,IF($J$9=1,'Jeunes Plants'!AL1133,IF($J$9=2,'Jeunes Plants'!AM1133,IF($J$9=3,'Jeunes Plants'!AN1133,IF($J$9=4,'Jeunes Plants'!AO1133,IF($J$9=5,'Jeunes Plants'!AP1133,IF($J$9=6,'Jeunes Plants'!AQ1133,IF($J$9=7,'Jeunes Plants'!AR1133,IF($J$9=8,'Jeunes Plants'!AS1133,IF($J$9=9,'Jeunes Plants'!AT1133,IF($J$9=10,'Jeunes Plants'!AU1133,IF($J$9=11,'Jeunes Plants'!AV1133,IF($J$9=12,'Jeunes Plants'!AW1133,IF($J$9=13,'Jeunes Plants'!AX1133,IF($J$9=14,'Jeunes Plants'!AY1133,IF($J$9=15,'Jeunes Plants'!AZ1133,IF($J$9=16,'Jeunes Plants'!BA1133,IF($J$9=17,'Jeunes Plants'!BB1133,IF($J$9=18,'Jeunes Plants'!BC1133,IF($J$9=19,'Jeunes Plants'!BD1133,IF($J$9=20,'Jeunes Plants'!BE1133,IF($J$9=21,'Jeunes Plants'!BF1133,IF($J$9=22,'Jeunes Plants'!BG1133,IF($J$9=23,'Jeunes Plants'!BH1133,IF($J$9=24,'Jeunes Plants'!BI1133,IF($J$9=25,'Jeunes Plants'!BJ1133,IF($J$9=26,'Jeunes Plants'!BK1133,IF($J$9=27,'Jeunes Plants'!BL1133,IF($J$9=28,'Jeunes Plants'!BM1133,IF($J$9=29,'Jeunes Plants'!BN1133,IF($J$9=30,'Jeunes Plants'!BO1133,IF($J$9=31,'Jeunes Plants'!BP1133,IF($J$9=32,'Jeunes Plants'!BQ1133,IF($J$9=33,'Jeunes Plants'!BR1133,IF($J$9=34,'Jeunes Plants'!BS1133,IF($J$9=35,'Jeunes Plants'!B13036,))))))))))))))))))))))))))))))))))))))))))))))))))))</f>
        <v>0</v>
      </c>
      <c r="K1598" s="103" t="str">
        <f>IF('Jeunes Plants'!R1133=0,"","Erreur")</f>
        <v/>
      </c>
    </row>
    <row r="1599" spans="1:11" x14ac:dyDescent="0.25">
      <c r="A1599" s="103">
        <f>IF('Jeunes Plants'!A1134&lt;&gt;"",'Jeunes Plants'!A1134,"")</f>
        <v>26024</v>
      </c>
      <c r="B1599" s="103" t="str">
        <f>IF('Jeunes Plants'!L1134&lt;&gt;"",'Jeunes Plants'!L1134,"")</f>
        <v>S4</v>
      </c>
      <c r="C1599" s="107" t="str">
        <f>IF('Jeunes Plants'!B1134&lt;&gt;"",'Jeunes Plants'!B1134,"")</f>
        <v>BETTERAVE</v>
      </c>
      <c r="D1599" s="107" t="str">
        <f>IF('Jeunes Plants'!C1134&lt;&gt;"",'Jeunes Plants'!C1134,"")</f>
        <v>Grenade</v>
      </c>
      <c r="E1599" s="103">
        <f>IF('Jeunes Plants'!H1134&lt;&gt;"",'Jeunes Plants'!H1134,"")</f>
        <v>5</v>
      </c>
      <c r="F1599" s="103" t="str">
        <f>IF('Jeunes Plants'!E1134&lt;&gt;"",'Jeunes Plants'!E1134,"")</f>
        <v>S</v>
      </c>
      <c r="G1599" s="103" t="str">
        <f>IF('Jeunes Plants'!N1134&lt;&gt;"",'Jeunes Plants'!N1134,"")</f>
        <v>M2</v>
      </c>
      <c r="H1599" s="103" t="str">
        <f>IF('Jeunes Plants'!I1134&lt;&gt;"",'Jeunes Plants'!I1134,"")</f>
        <v>F</v>
      </c>
      <c r="I1599" s="103" t="str">
        <f>IF('Jeunes Plants'!J1134&lt;&gt;"",'Jeunes Plants'!J1134,"")</f>
        <v/>
      </c>
      <c r="J1599" s="103">
        <f>IF($J$9=36,'Jeunes Plants'!U1134,IF($J$9=37,'Jeunes Plants'!V1134,IF($J$9=38,'Jeunes Plants'!W1134,IF($J$9=39,'Jeunes Plants'!X1134,IF($J$9=40,'Jeunes Plants'!Y1134,IF($J$9=41,'Jeunes Plants'!Z1134,IF($J$9=42,'Jeunes Plants'!AA1134,IF($J$9=43,'Jeunes Plants'!AB1134,IF($J$9=44,'Jeunes Plants'!AC1134,IF($J$9=45,'Jeunes Plants'!AD1134,IF($J$9=46,'Jeunes Plants'!AE1134,IF($J$9=47,'Jeunes Plants'!AF1134,IF($J$9=48,'Jeunes Plants'!AG1134,IF($J$9=49,'Jeunes Plants'!AH1134,IF($J$9=50,'Jeunes Plants'!AI1134,IF($J$9=51,'Jeunes Plants'!AJ1134,IF($J$9=52,'Jeunes Plants'!AK1134,IF($J$9=1,'Jeunes Plants'!AL1134,IF($J$9=2,'Jeunes Plants'!AM1134,IF($J$9=3,'Jeunes Plants'!AN1134,IF($J$9=4,'Jeunes Plants'!AO1134,IF($J$9=5,'Jeunes Plants'!AP1134,IF($J$9=6,'Jeunes Plants'!AQ1134,IF($J$9=7,'Jeunes Plants'!AR1134,IF($J$9=8,'Jeunes Plants'!AS1134,IF($J$9=9,'Jeunes Plants'!AT1134,IF($J$9=10,'Jeunes Plants'!AU1134,IF($J$9=11,'Jeunes Plants'!AV1134,IF($J$9=12,'Jeunes Plants'!AW1134,IF($J$9=13,'Jeunes Plants'!AX1134,IF($J$9=14,'Jeunes Plants'!AY1134,IF($J$9=15,'Jeunes Plants'!AZ1134,IF($J$9=16,'Jeunes Plants'!BA1134,IF($J$9=17,'Jeunes Plants'!BB1134,IF($J$9=18,'Jeunes Plants'!BC1134,IF($J$9=19,'Jeunes Plants'!BD1134,IF($J$9=20,'Jeunes Plants'!BE1134,IF($J$9=21,'Jeunes Plants'!BF1134,IF($J$9=22,'Jeunes Plants'!BG1134,IF($J$9=23,'Jeunes Plants'!BH1134,IF($J$9=24,'Jeunes Plants'!BI1134,IF($J$9=25,'Jeunes Plants'!BJ1134,IF($J$9=26,'Jeunes Plants'!BK1134,IF($J$9=27,'Jeunes Plants'!BL1134,IF($J$9=28,'Jeunes Plants'!BM1134,IF($J$9=29,'Jeunes Plants'!BN1134,IF($J$9=30,'Jeunes Plants'!BO1134,IF($J$9=31,'Jeunes Plants'!BP1134,IF($J$9=32,'Jeunes Plants'!BQ1134,IF($J$9=33,'Jeunes Plants'!BR1134,IF($J$9=34,'Jeunes Plants'!BS1134,IF($J$9=35,'Jeunes Plants'!B13037,))))))))))))))))))))))))))))))))))))))))))))))))))))</f>
        <v>0</v>
      </c>
      <c r="K1599" s="103" t="str">
        <f>IF('Jeunes Plants'!R1134=0,"","Erreur")</f>
        <v/>
      </c>
    </row>
    <row r="1600" spans="1:11" x14ac:dyDescent="0.25">
      <c r="A1600" s="103">
        <f>IF('Jeunes Plants'!A1135&lt;&gt;"",'Jeunes Plants'!A1135,"")</f>
        <v>26025</v>
      </c>
      <c r="B1600" s="103" t="str">
        <f>IF('Jeunes Plants'!L1135&lt;&gt;"",'Jeunes Plants'!L1135,"")</f>
        <v>S4</v>
      </c>
      <c r="C1600" s="107" t="str">
        <f>IF('Jeunes Plants'!B1135&lt;&gt;"",'Jeunes Plants'!B1135,"")</f>
        <v>BETTERAVE</v>
      </c>
      <c r="D1600" s="107" t="str">
        <f>IF('Jeunes Plants'!C1135&lt;&gt;"",'Jeunes Plants'!C1135,"")</f>
        <v>Grenade</v>
      </c>
      <c r="E1600" s="103">
        <f>IF('Jeunes Plants'!H1135&lt;&gt;"",'Jeunes Plants'!H1135,"")</f>
        <v>5</v>
      </c>
      <c r="F1600" s="103" t="str">
        <f>IF('Jeunes Plants'!E1135&lt;&gt;"",'Jeunes Plants'!E1135,"")</f>
        <v>S</v>
      </c>
      <c r="G1600" s="103" t="str">
        <f>IF('Jeunes Plants'!N1135&lt;&gt;"",'Jeunes Plants'!N1135,"")</f>
        <v>M2</v>
      </c>
      <c r="H1600" s="103" t="str">
        <f>IF('Jeunes Plants'!I1135&lt;&gt;"",'Jeunes Plants'!I1135,"")</f>
        <v>F</v>
      </c>
      <c r="I1600" s="103" t="str">
        <f>IF('Jeunes Plants'!J1135&lt;&gt;"",'Jeunes Plants'!J1135,"")</f>
        <v/>
      </c>
      <c r="J1600" s="103">
        <f>IF($J$9=36,'Jeunes Plants'!U1135,IF($J$9=37,'Jeunes Plants'!V1135,IF($J$9=38,'Jeunes Plants'!W1135,IF($J$9=39,'Jeunes Plants'!X1135,IF($J$9=40,'Jeunes Plants'!Y1135,IF($J$9=41,'Jeunes Plants'!Z1135,IF($J$9=42,'Jeunes Plants'!AA1135,IF($J$9=43,'Jeunes Plants'!AB1135,IF($J$9=44,'Jeunes Plants'!AC1135,IF($J$9=45,'Jeunes Plants'!AD1135,IF($J$9=46,'Jeunes Plants'!AE1135,IF($J$9=47,'Jeunes Plants'!AF1135,IF($J$9=48,'Jeunes Plants'!AG1135,IF($J$9=49,'Jeunes Plants'!AH1135,IF($J$9=50,'Jeunes Plants'!AI1135,IF($J$9=51,'Jeunes Plants'!AJ1135,IF($J$9=52,'Jeunes Plants'!AK1135,IF($J$9=1,'Jeunes Plants'!AL1135,IF($J$9=2,'Jeunes Plants'!AM1135,IF($J$9=3,'Jeunes Plants'!AN1135,IF($J$9=4,'Jeunes Plants'!AO1135,IF($J$9=5,'Jeunes Plants'!AP1135,IF($J$9=6,'Jeunes Plants'!AQ1135,IF($J$9=7,'Jeunes Plants'!AR1135,IF($J$9=8,'Jeunes Plants'!AS1135,IF($J$9=9,'Jeunes Plants'!AT1135,IF($J$9=10,'Jeunes Plants'!AU1135,IF($J$9=11,'Jeunes Plants'!AV1135,IF($J$9=12,'Jeunes Plants'!AW1135,IF($J$9=13,'Jeunes Plants'!AX1135,IF($J$9=14,'Jeunes Plants'!AY1135,IF($J$9=15,'Jeunes Plants'!AZ1135,IF($J$9=16,'Jeunes Plants'!BA1135,IF($J$9=17,'Jeunes Plants'!BB1135,IF($J$9=18,'Jeunes Plants'!BC1135,IF($J$9=19,'Jeunes Plants'!BD1135,IF($J$9=20,'Jeunes Plants'!BE1135,IF($J$9=21,'Jeunes Plants'!BF1135,IF($J$9=22,'Jeunes Plants'!BG1135,IF($J$9=23,'Jeunes Plants'!BH1135,IF($J$9=24,'Jeunes Plants'!BI1135,IF($J$9=25,'Jeunes Plants'!BJ1135,IF($J$9=26,'Jeunes Plants'!BK1135,IF($J$9=27,'Jeunes Plants'!BL1135,IF($J$9=28,'Jeunes Plants'!BM1135,IF($J$9=29,'Jeunes Plants'!BN1135,IF($J$9=30,'Jeunes Plants'!BO1135,IF($J$9=31,'Jeunes Plants'!BP1135,IF($J$9=32,'Jeunes Plants'!BQ1135,IF($J$9=33,'Jeunes Plants'!BR1135,IF($J$9=34,'Jeunes Plants'!BS1135,IF($J$9=35,'Jeunes Plants'!B13038,))))))))))))))))))))))))))))))))))))))))))))))))))))</f>
        <v>0</v>
      </c>
      <c r="K1600" s="103" t="str">
        <f>IF('Jeunes Plants'!R1135=0,"","Erreur")</f>
        <v/>
      </c>
    </row>
    <row r="1601" spans="1:11" x14ac:dyDescent="0.25">
      <c r="A1601" s="450"/>
      <c r="B1601" s="450"/>
      <c r="C1601" s="451" t="s">
        <v>2107</v>
      </c>
      <c r="D1601" s="451"/>
      <c r="E1601" s="450"/>
      <c r="F1601" s="450"/>
      <c r="G1601" s="450"/>
      <c r="H1601" s="450"/>
      <c r="I1601" s="450"/>
      <c r="J1601" s="450">
        <f>SUBTOTAL(9,J1597:J1600)</f>
        <v>0</v>
      </c>
      <c r="K1601" s="450"/>
    </row>
    <row r="1602" spans="1:11" x14ac:dyDescent="0.25">
      <c r="A1602" s="103">
        <f>IF('Jeunes Plants'!A1136&lt;&gt;"",'Jeunes Plants'!A1136,"")</f>
        <v>25232</v>
      </c>
      <c r="B1602" s="103" t="str">
        <f>IF('Jeunes Plants'!L1136&lt;&gt;"",'Jeunes Plants'!L1136,"")</f>
        <v>S2</v>
      </c>
      <c r="C1602" s="107" t="str">
        <f>IF('Jeunes Plants'!B1136&lt;&gt;"",'Jeunes Plants'!B1136,"")</f>
        <v>CACAHUETE</v>
      </c>
      <c r="D1602" s="107" t="str">
        <f>IF('Jeunes Plants'!C1136&lt;&gt;"",'Jeunes Plants'!C1136,"")</f>
        <v>.</v>
      </c>
      <c r="E1602" s="103">
        <f>IF('Jeunes Plants'!H1136&lt;&gt;"",'Jeunes Plants'!H1136,"")</f>
        <v>5</v>
      </c>
      <c r="F1602" s="103" t="str">
        <f>IF('Jeunes Plants'!E1136&lt;&gt;"",'Jeunes Plants'!E1136,"")</f>
        <v>S</v>
      </c>
      <c r="G1602" s="103" t="str">
        <f>IF('Jeunes Plants'!N1136&lt;&gt;"",'Jeunes Plants'!N1136,"")</f>
        <v>M3</v>
      </c>
      <c r="H1602" s="103" t="str">
        <f>IF('Jeunes Plants'!I1136&lt;&gt;"",'Jeunes Plants'!I1136,"")</f>
        <v>E</v>
      </c>
      <c r="I1602" s="103" t="str">
        <f>IF('Jeunes Plants'!J1136&lt;&gt;"",'Jeunes Plants'!J1136,"")</f>
        <v/>
      </c>
      <c r="J1602" s="103">
        <f>IF($J$9=36,'Jeunes Plants'!U1136,IF($J$9=37,'Jeunes Plants'!V1136,IF($J$9=38,'Jeunes Plants'!W1136,IF($J$9=39,'Jeunes Plants'!X1136,IF($J$9=40,'Jeunes Plants'!Y1136,IF($J$9=41,'Jeunes Plants'!Z1136,IF($J$9=42,'Jeunes Plants'!AA1136,IF($J$9=43,'Jeunes Plants'!AB1136,IF($J$9=44,'Jeunes Plants'!AC1136,IF($J$9=45,'Jeunes Plants'!AD1136,IF($J$9=46,'Jeunes Plants'!AE1136,IF($J$9=47,'Jeunes Plants'!AF1136,IF($J$9=48,'Jeunes Plants'!AG1136,IF($J$9=49,'Jeunes Plants'!AH1136,IF($J$9=50,'Jeunes Plants'!AI1136,IF($J$9=51,'Jeunes Plants'!AJ1136,IF($J$9=52,'Jeunes Plants'!AK1136,IF($J$9=1,'Jeunes Plants'!AL1136,IF($J$9=2,'Jeunes Plants'!AM1136,IF($J$9=3,'Jeunes Plants'!AN1136,IF($J$9=4,'Jeunes Plants'!AO1136,IF($J$9=5,'Jeunes Plants'!AP1136,IF($J$9=6,'Jeunes Plants'!AQ1136,IF($J$9=7,'Jeunes Plants'!AR1136,IF($J$9=8,'Jeunes Plants'!AS1136,IF($J$9=9,'Jeunes Plants'!AT1136,IF($J$9=10,'Jeunes Plants'!AU1136,IF($J$9=11,'Jeunes Plants'!AV1136,IF($J$9=12,'Jeunes Plants'!AW1136,IF($J$9=13,'Jeunes Plants'!AX1136,IF($J$9=14,'Jeunes Plants'!AY1136,IF($J$9=15,'Jeunes Plants'!AZ1136,IF($J$9=16,'Jeunes Plants'!BA1136,IF($J$9=17,'Jeunes Plants'!BB1136,IF($J$9=18,'Jeunes Plants'!BC1136,IF($J$9=19,'Jeunes Plants'!BD1136,IF($J$9=20,'Jeunes Plants'!BE1136,IF($J$9=21,'Jeunes Plants'!BF1136,IF($J$9=22,'Jeunes Plants'!BG1136,IF($J$9=23,'Jeunes Plants'!BH1136,IF($J$9=24,'Jeunes Plants'!BI1136,IF($J$9=25,'Jeunes Plants'!BJ1136,IF($J$9=26,'Jeunes Plants'!BK1136,IF($J$9=27,'Jeunes Plants'!BL1136,IF($J$9=28,'Jeunes Plants'!BM1136,IF($J$9=29,'Jeunes Plants'!BN1136,IF($J$9=30,'Jeunes Plants'!BO1136,IF($J$9=31,'Jeunes Plants'!BP1136,IF($J$9=32,'Jeunes Plants'!BQ1136,IF($J$9=33,'Jeunes Plants'!BR1136,IF($J$9=34,'Jeunes Plants'!BS1136,IF($J$9=35,'Jeunes Plants'!B13039,))))))))))))))))))))))))))))))))))))))))))))))))))))</f>
        <v>0</v>
      </c>
      <c r="K1602" s="103" t="str">
        <f>IF('Jeunes Plants'!R1136=0,"","Erreur")</f>
        <v/>
      </c>
    </row>
    <row r="1603" spans="1:11" x14ac:dyDescent="0.25">
      <c r="A1603" s="450"/>
      <c r="B1603" s="450"/>
      <c r="C1603" s="451" t="s">
        <v>2108</v>
      </c>
      <c r="D1603" s="451"/>
      <c r="E1603" s="450"/>
      <c r="F1603" s="450"/>
      <c r="G1603" s="450"/>
      <c r="H1603" s="450"/>
      <c r="I1603" s="450"/>
      <c r="J1603" s="450">
        <f>SUBTOTAL(9,J1602:J1602)</f>
        <v>0</v>
      </c>
      <c r="K1603" s="450"/>
    </row>
    <row r="1604" spans="1:11" x14ac:dyDescent="0.25">
      <c r="A1604" s="103">
        <f>IF('Jeunes Plants'!A1137&lt;&gt;"",'Jeunes Plants'!A1137,"")</f>
        <v>3664</v>
      </c>
      <c r="B1604" s="103" t="str">
        <f>IF('Jeunes Plants'!L1137&lt;&gt;"",'Jeunes Plants'!L1137,"")</f>
        <v>S4</v>
      </c>
      <c r="C1604" s="107" t="str">
        <f>IF('Jeunes Plants'!B1137&lt;&gt;"",'Jeunes Plants'!B1137,"")</f>
        <v>CARDON</v>
      </c>
      <c r="D1604" s="107" t="str">
        <f>IF('Jeunes Plants'!C1137&lt;&gt;"",'Jeunes Plants'!C1137,"")</f>
        <v>Plein blanc Inerme Versi</v>
      </c>
      <c r="E1604" s="103">
        <f>IF('Jeunes Plants'!H1137&lt;&gt;"",'Jeunes Plants'!H1137,"")</f>
        <v>6</v>
      </c>
      <c r="F1604" s="103" t="str">
        <f>IF('Jeunes Plants'!E1137&lt;&gt;"",'Jeunes Plants'!E1137,"")</f>
        <v>S</v>
      </c>
      <c r="G1604" s="103" t="str">
        <f>IF('Jeunes Plants'!N1137&lt;&gt;"",'Jeunes Plants'!N1137,"")</f>
        <v>M3</v>
      </c>
      <c r="H1604" s="103" t="str">
        <f>IF('Jeunes Plants'!I1137&lt;&gt;"",'Jeunes Plants'!I1137,"")</f>
        <v>B</v>
      </c>
      <c r="I1604" s="103" t="str">
        <f>IF('Jeunes Plants'!J1137&lt;&gt;"",'Jeunes Plants'!J1137,"")</f>
        <v/>
      </c>
      <c r="J1604" s="103">
        <f>IF($J$9=36,'Jeunes Plants'!U1137,IF($J$9=37,'Jeunes Plants'!V1137,IF($J$9=38,'Jeunes Plants'!W1137,IF($J$9=39,'Jeunes Plants'!X1137,IF($J$9=40,'Jeunes Plants'!Y1137,IF($J$9=41,'Jeunes Plants'!Z1137,IF($J$9=42,'Jeunes Plants'!AA1137,IF($J$9=43,'Jeunes Plants'!AB1137,IF($J$9=44,'Jeunes Plants'!AC1137,IF($J$9=45,'Jeunes Plants'!AD1137,IF($J$9=46,'Jeunes Plants'!AE1137,IF($J$9=47,'Jeunes Plants'!AF1137,IF($J$9=48,'Jeunes Plants'!AG1137,IF($J$9=49,'Jeunes Plants'!AH1137,IF($J$9=50,'Jeunes Plants'!AI1137,IF($J$9=51,'Jeunes Plants'!AJ1137,IF($J$9=52,'Jeunes Plants'!AK1137,IF($J$9=1,'Jeunes Plants'!AL1137,IF($J$9=2,'Jeunes Plants'!AM1137,IF($J$9=3,'Jeunes Plants'!AN1137,IF($J$9=4,'Jeunes Plants'!AO1137,IF($J$9=5,'Jeunes Plants'!AP1137,IF($J$9=6,'Jeunes Plants'!AQ1137,IF($J$9=7,'Jeunes Plants'!AR1137,IF($J$9=8,'Jeunes Plants'!AS1137,IF($J$9=9,'Jeunes Plants'!AT1137,IF($J$9=10,'Jeunes Plants'!AU1137,IF($J$9=11,'Jeunes Plants'!AV1137,IF($J$9=12,'Jeunes Plants'!AW1137,IF($J$9=13,'Jeunes Plants'!AX1137,IF($J$9=14,'Jeunes Plants'!AY1137,IF($J$9=15,'Jeunes Plants'!AZ1137,IF($J$9=16,'Jeunes Plants'!BA1137,IF($J$9=17,'Jeunes Plants'!BB1137,IF($J$9=18,'Jeunes Plants'!BC1137,IF($J$9=19,'Jeunes Plants'!BD1137,IF($J$9=20,'Jeunes Plants'!BE1137,IF($J$9=21,'Jeunes Plants'!BF1137,IF($J$9=22,'Jeunes Plants'!BG1137,IF($J$9=23,'Jeunes Plants'!BH1137,IF($J$9=24,'Jeunes Plants'!BI1137,IF($J$9=25,'Jeunes Plants'!BJ1137,IF($J$9=26,'Jeunes Plants'!BK1137,IF($J$9=27,'Jeunes Plants'!BL1137,IF($J$9=28,'Jeunes Plants'!BM1137,IF($J$9=29,'Jeunes Plants'!BN1137,IF($J$9=30,'Jeunes Plants'!BO1137,IF($J$9=31,'Jeunes Plants'!BP1137,IF($J$9=32,'Jeunes Plants'!BQ1137,IF($J$9=33,'Jeunes Plants'!BR1137,IF($J$9=34,'Jeunes Plants'!BS1137,IF($J$9=35,'Jeunes Plants'!B13040,))))))))))))))))))))))))))))))))))))))))))))))))))))</f>
        <v>0</v>
      </c>
      <c r="K1604" s="103" t="str">
        <f>IF('Jeunes Plants'!R1137=0,"","Erreur")</f>
        <v/>
      </c>
    </row>
    <row r="1605" spans="1:11" x14ac:dyDescent="0.25">
      <c r="A1605" s="450"/>
      <c r="B1605" s="450"/>
      <c r="C1605" s="451" t="s">
        <v>1842</v>
      </c>
      <c r="D1605" s="451"/>
      <c r="E1605" s="450"/>
      <c r="F1605" s="450"/>
      <c r="G1605" s="450"/>
      <c r="H1605" s="450"/>
      <c r="I1605" s="450"/>
      <c r="J1605" s="450">
        <f>SUBTOTAL(9,J1604:J1604)</f>
        <v>0</v>
      </c>
      <c r="K1605" s="450"/>
    </row>
    <row r="1606" spans="1:11" x14ac:dyDescent="0.25">
      <c r="A1606" s="103">
        <f>IF('Jeunes Plants'!A1138&lt;&gt;"",'Jeunes Plants'!A1138,"")</f>
        <v>12786</v>
      </c>
      <c r="B1606" s="103" t="str">
        <f>IF('Jeunes Plants'!L1138&lt;&gt;"",'Jeunes Plants'!L1138,"")</f>
        <v>S4</v>
      </c>
      <c r="C1606" s="107" t="str">
        <f>IF('Jeunes Plants'!B1138&lt;&gt;"",'Jeunes Plants'!B1138,"")</f>
        <v>CELERI BRANCHE</v>
      </c>
      <c r="D1606" s="107" t="str">
        <f>IF('Jeunes Plants'!C1138&lt;&gt;"",'Jeunes Plants'!C1138,"")</f>
        <v>Golden Spartan</v>
      </c>
      <c r="E1606" s="103">
        <f>IF('Jeunes Plants'!H1138&lt;&gt;"",'Jeunes Plants'!H1138,"")</f>
        <v>8</v>
      </c>
      <c r="F1606" s="103" t="str">
        <f>IF('Jeunes Plants'!E1138&lt;&gt;"",'Jeunes Plants'!E1138,"")</f>
        <v>S</v>
      </c>
      <c r="G1606" s="103" t="str">
        <f>IF('Jeunes Plants'!N1138&lt;&gt;"",'Jeunes Plants'!N1138,"")</f>
        <v>M2</v>
      </c>
      <c r="H1606" s="103" t="str">
        <f>IF('Jeunes Plants'!I1138&lt;&gt;"",'Jeunes Plants'!I1138,"")</f>
        <v>F</v>
      </c>
      <c r="I1606" s="103" t="str">
        <f>IF('Jeunes Plants'!J1138&lt;&gt;"",'Jeunes Plants'!J1138,"")</f>
        <v/>
      </c>
      <c r="J1606" s="103">
        <f>IF($J$9=36,'Jeunes Plants'!U1138,IF($J$9=37,'Jeunes Plants'!V1138,IF($J$9=38,'Jeunes Plants'!W1138,IF($J$9=39,'Jeunes Plants'!X1138,IF($J$9=40,'Jeunes Plants'!Y1138,IF($J$9=41,'Jeunes Plants'!Z1138,IF($J$9=42,'Jeunes Plants'!AA1138,IF($J$9=43,'Jeunes Plants'!AB1138,IF($J$9=44,'Jeunes Plants'!AC1138,IF($J$9=45,'Jeunes Plants'!AD1138,IF($J$9=46,'Jeunes Plants'!AE1138,IF($J$9=47,'Jeunes Plants'!AF1138,IF($J$9=48,'Jeunes Plants'!AG1138,IF($J$9=49,'Jeunes Plants'!AH1138,IF($J$9=50,'Jeunes Plants'!AI1138,IF($J$9=51,'Jeunes Plants'!AJ1138,IF($J$9=52,'Jeunes Plants'!AK1138,IF($J$9=1,'Jeunes Plants'!AL1138,IF($J$9=2,'Jeunes Plants'!AM1138,IF($J$9=3,'Jeunes Plants'!AN1138,IF($J$9=4,'Jeunes Plants'!AO1138,IF($J$9=5,'Jeunes Plants'!AP1138,IF($J$9=6,'Jeunes Plants'!AQ1138,IF($J$9=7,'Jeunes Plants'!AR1138,IF($J$9=8,'Jeunes Plants'!AS1138,IF($J$9=9,'Jeunes Plants'!AT1138,IF($J$9=10,'Jeunes Plants'!AU1138,IF($J$9=11,'Jeunes Plants'!AV1138,IF($J$9=12,'Jeunes Plants'!AW1138,IF($J$9=13,'Jeunes Plants'!AX1138,IF($J$9=14,'Jeunes Plants'!AY1138,IF($J$9=15,'Jeunes Plants'!AZ1138,IF($J$9=16,'Jeunes Plants'!BA1138,IF($J$9=17,'Jeunes Plants'!BB1138,IF($J$9=18,'Jeunes Plants'!BC1138,IF($J$9=19,'Jeunes Plants'!BD1138,IF($J$9=20,'Jeunes Plants'!BE1138,IF($J$9=21,'Jeunes Plants'!BF1138,IF($J$9=22,'Jeunes Plants'!BG1138,IF($J$9=23,'Jeunes Plants'!BH1138,IF($J$9=24,'Jeunes Plants'!BI1138,IF($J$9=25,'Jeunes Plants'!BJ1138,IF($J$9=26,'Jeunes Plants'!BK1138,IF($J$9=27,'Jeunes Plants'!BL1138,IF($J$9=28,'Jeunes Plants'!BM1138,IF($J$9=29,'Jeunes Plants'!BN1138,IF($J$9=30,'Jeunes Plants'!BO1138,IF($J$9=31,'Jeunes Plants'!BP1138,IF($J$9=32,'Jeunes Plants'!BQ1138,IF($J$9=33,'Jeunes Plants'!BR1138,IF($J$9=34,'Jeunes Plants'!BS1138,IF($J$9=35,'Jeunes Plants'!B13041,))))))))))))))))))))))))))))))))))))))))))))))))))))</f>
        <v>0</v>
      </c>
      <c r="K1606" s="103" t="str">
        <f>IF('Jeunes Plants'!R1138=0,"","Erreur")</f>
        <v/>
      </c>
    </row>
    <row r="1607" spans="1:11" x14ac:dyDescent="0.25">
      <c r="A1607" s="103">
        <f>IF('Jeunes Plants'!A1139&lt;&gt;"",'Jeunes Plants'!A1139,"")</f>
        <v>12787</v>
      </c>
      <c r="B1607" s="103" t="str">
        <f>IF('Jeunes Plants'!L1139&lt;&gt;"",'Jeunes Plants'!L1139,"")</f>
        <v>S4</v>
      </c>
      <c r="C1607" s="107" t="str">
        <f>IF('Jeunes Plants'!B1139&lt;&gt;"",'Jeunes Plants'!B1139,"")</f>
        <v>CELERI BRANCHE</v>
      </c>
      <c r="D1607" s="107" t="str">
        <f>IF('Jeunes Plants'!C1139&lt;&gt;"",'Jeunes Plants'!C1139,"")</f>
        <v>Golden Spartan</v>
      </c>
      <c r="E1607" s="103">
        <f>IF('Jeunes Plants'!H1139&lt;&gt;"",'Jeunes Plants'!H1139,"")</f>
        <v>8</v>
      </c>
      <c r="F1607" s="103" t="str">
        <f>IF('Jeunes Plants'!E1139&lt;&gt;"",'Jeunes Plants'!E1139,"")</f>
        <v>S</v>
      </c>
      <c r="G1607" s="103" t="str">
        <f>IF('Jeunes Plants'!N1139&lt;&gt;"",'Jeunes Plants'!N1139,"")</f>
        <v>M2</v>
      </c>
      <c r="H1607" s="103" t="str">
        <f>IF('Jeunes Plants'!I1139&lt;&gt;"",'Jeunes Plants'!I1139,"")</f>
        <v>F</v>
      </c>
      <c r="I1607" s="103" t="str">
        <f>IF('Jeunes Plants'!J1139&lt;&gt;"",'Jeunes Plants'!J1139,"")</f>
        <v/>
      </c>
      <c r="J1607" s="103">
        <f>IF($J$9=36,'Jeunes Plants'!U1139,IF($J$9=37,'Jeunes Plants'!V1139,IF($J$9=38,'Jeunes Plants'!W1139,IF($J$9=39,'Jeunes Plants'!X1139,IF($J$9=40,'Jeunes Plants'!Y1139,IF($J$9=41,'Jeunes Plants'!Z1139,IF($J$9=42,'Jeunes Plants'!AA1139,IF($J$9=43,'Jeunes Plants'!AB1139,IF($J$9=44,'Jeunes Plants'!AC1139,IF($J$9=45,'Jeunes Plants'!AD1139,IF($J$9=46,'Jeunes Plants'!AE1139,IF($J$9=47,'Jeunes Plants'!AF1139,IF($J$9=48,'Jeunes Plants'!AG1139,IF($J$9=49,'Jeunes Plants'!AH1139,IF($J$9=50,'Jeunes Plants'!AI1139,IF($J$9=51,'Jeunes Plants'!AJ1139,IF($J$9=52,'Jeunes Plants'!AK1139,IF($J$9=1,'Jeunes Plants'!AL1139,IF($J$9=2,'Jeunes Plants'!AM1139,IF($J$9=3,'Jeunes Plants'!AN1139,IF($J$9=4,'Jeunes Plants'!AO1139,IF($J$9=5,'Jeunes Plants'!AP1139,IF($J$9=6,'Jeunes Plants'!AQ1139,IF($J$9=7,'Jeunes Plants'!AR1139,IF($J$9=8,'Jeunes Plants'!AS1139,IF($J$9=9,'Jeunes Plants'!AT1139,IF($J$9=10,'Jeunes Plants'!AU1139,IF($J$9=11,'Jeunes Plants'!AV1139,IF($J$9=12,'Jeunes Plants'!AW1139,IF($J$9=13,'Jeunes Plants'!AX1139,IF($J$9=14,'Jeunes Plants'!AY1139,IF($J$9=15,'Jeunes Plants'!AZ1139,IF($J$9=16,'Jeunes Plants'!BA1139,IF($J$9=17,'Jeunes Plants'!BB1139,IF($J$9=18,'Jeunes Plants'!BC1139,IF($J$9=19,'Jeunes Plants'!BD1139,IF($J$9=20,'Jeunes Plants'!BE1139,IF($J$9=21,'Jeunes Plants'!BF1139,IF($J$9=22,'Jeunes Plants'!BG1139,IF($J$9=23,'Jeunes Plants'!BH1139,IF($J$9=24,'Jeunes Plants'!BI1139,IF($J$9=25,'Jeunes Plants'!BJ1139,IF($J$9=26,'Jeunes Plants'!BK1139,IF($J$9=27,'Jeunes Plants'!BL1139,IF($J$9=28,'Jeunes Plants'!BM1139,IF($J$9=29,'Jeunes Plants'!BN1139,IF($J$9=30,'Jeunes Plants'!BO1139,IF($J$9=31,'Jeunes Plants'!BP1139,IF($J$9=32,'Jeunes Plants'!BQ1139,IF($J$9=33,'Jeunes Plants'!BR1139,IF($J$9=34,'Jeunes Plants'!BS1139,IF($J$9=35,'Jeunes Plants'!B13042,))))))))))))))))))))))))))))))))))))))))))))))))))))</f>
        <v>0</v>
      </c>
      <c r="K1607" s="103" t="str">
        <f>IF('Jeunes Plants'!R1139=0,"","Erreur")</f>
        <v/>
      </c>
    </row>
    <row r="1608" spans="1:11" x14ac:dyDescent="0.25">
      <c r="A1608" s="103">
        <f>IF('Jeunes Plants'!A1140&lt;&gt;"",'Jeunes Plants'!A1140,"")</f>
        <v>15460</v>
      </c>
      <c r="B1608" s="103" t="str">
        <f>IF('Jeunes Plants'!L1140&lt;&gt;"",'Jeunes Plants'!L1140,"")</f>
        <v>S4</v>
      </c>
      <c r="C1608" s="107" t="str">
        <f>IF('Jeunes Plants'!B1140&lt;&gt;"",'Jeunes Plants'!B1140,"")</f>
        <v>CELERI BRANCHE</v>
      </c>
      <c r="D1608" s="107" t="str">
        <f>IF('Jeunes Plants'!C1140&lt;&gt;"",'Jeunes Plants'!C1140,"")</f>
        <v>Darklet F1</v>
      </c>
      <c r="E1608" s="103">
        <f>IF('Jeunes Plants'!H1140&lt;&gt;"",'Jeunes Plants'!H1140,"")</f>
        <v>8</v>
      </c>
      <c r="F1608" s="103" t="str">
        <f>IF('Jeunes Plants'!E1140&lt;&gt;"",'Jeunes Plants'!E1140,"")</f>
        <v>S</v>
      </c>
      <c r="G1608" s="103" t="str">
        <f>IF('Jeunes Plants'!N1140&lt;&gt;"",'Jeunes Plants'!N1140,"")</f>
        <v>M2</v>
      </c>
      <c r="H1608" s="103" t="str">
        <f>IF('Jeunes Plants'!I1140&lt;&gt;"",'Jeunes Plants'!I1140,"")</f>
        <v>F</v>
      </c>
      <c r="I1608" s="103" t="str">
        <f>IF('Jeunes Plants'!J1140&lt;&gt;"",'Jeunes Plants'!J1140,"")</f>
        <v/>
      </c>
      <c r="J1608" s="103">
        <f>IF($J$9=36,'Jeunes Plants'!U1140,IF($J$9=37,'Jeunes Plants'!V1140,IF($J$9=38,'Jeunes Plants'!W1140,IF($J$9=39,'Jeunes Plants'!X1140,IF($J$9=40,'Jeunes Plants'!Y1140,IF($J$9=41,'Jeunes Plants'!Z1140,IF($J$9=42,'Jeunes Plants'!AA1140,IF($J$9=43,'Jeunes Plants'!AB1140,IF($J$9=44,'Jeunes Plants'!AC1140,IF($J$9=45,'Jeunes Plants'!AD1140,IF($J$9=46,'Jeunes Plants'!AE1140,IF($J$9=47,'Jeunes Plants'!AF1140,IF($J$9=48,'Jeunes Plants'!AG1140,IF($J$9=49,'Jeunes Plants'!AH1140,IF($J$9=50,'Jeunes Plants'!AI1140,IF($J$9=51,'Jeunes Plants'!AJ1140,IF($J$9=52,'Jeunes Plants'!AK1140,IF($J$9=1,'Jeunes Plants'!AL1140,IF($J$9=2,'Jeunes Plants'!AM1140,IF($J$9=3,'Jeunes Plants'!AN1140,IF($J$9=4,'Jeunes Plants'!AO1140,IF($J$9=5,'Jeunes Plants'!AP1140,IF($J$9=6,'Jeunes Plants'!AQ1140,IF($J$9=7,'Jeunes Plants'!AR1140,IF($J$9=8,'Jeunes Plants'!AS1140,IF($J$9=9,'Jeunes Plants'!AT1140,IF($J$9=10,'Jeunes Plants'!AU1140,IF($J$9=11,'Jeunes Plants'!AV1140,IF($J$9=12,'Jeunes Plants'!AW1140,IF($J$9=13,'Jeunes Plants'!AX1140,IF($J$9=14,'Jeunes Plants'!AY1140,IF($J$9=15,'Jeunes Plants'!AZ1140,IF($J$9=16,'Jeunes Plants'!BA1140,IF($J$9=17,'Jeunes Plants'!BB1140,IF($J$9=18,'Jeunes Plants'!BC1140,IF($J$9=19,'Jeunes Plants'!BD1140,IF($J$9=20,'Jeunes Plants'!BE1140,IF($J$9=21,'Jeunes Plants'!BF1140,IF($J$9=22,'Jeunes Plants'!BG1140,IF($J$9=23,'Jeunes Plants'!BH1140,IF($J$9=24,'Jeunes Plants'!BI1140,IF($J$9=25,'Jeunes Plants'!BJ1140,IF($J$9=26,'Jeunes Plants'!BK1140,IF($J$9=27,'Jeunes Plants'!BL1140,IF($J$9=28,'Jeunes Plants'!BM1140,IF($J$9=29,'Jeunes Plants'!BN1140,IF($J$9=30,'Jeunes Plants'!BO1140,IF($J$9=31,'Jeunes Plants'!BP1140,IF($J$9=32,'Jeunes Plants'!BQ1140,IF($J$9=33,'Jeunes Plants'!BR1140,IF($J$9=34,'Jeunes Plants'!BS1140,IF($J$9=35,'Jeunes Plants'!B13043,))))))))))))))))))))))))))))))))))))))))))))))))))))</f>
        <v>0</v>
      </c>
      <c r="K1608" s="103" t="str">
        <f>IF('Jeunes Plants'!R1140=0,"","Erreur")</f>
        <v/>
      </c>
    </row>
    <row r="1609" spans="1:11" x14ac:dyDescent="0.25">
      <c r="A1609" s="103">
        <f>IF('Jeunes Plants'!A1141&lt;&gt;"",'Jeunes Plants'!A1141,"")</f>
        <v>15461</v>
      </c>
      <c r="B1609" s="103" t="str">
        <f>IF('Jeunes Plants'!L1141&lt;&gt;"",'Jeunes Plants'!L1141,"")</f>
        <v>S4</v>
      </c>
      <c r="C1609" s="107" t="str">
        <f>IF('Jeunes Plants'!B1141&lt;&gt;"",'Jeunes Plants'!B1141,"")</f>
        <v>CELERI BRANCHE</v>
      </c>
      <c r="D1609" s="107" t="str">
        <f>IF('Jeunes Plants'!C1141&lt;&gt;"",'Jeunes Plants'!C1141,"")</f>
        <v>Darklet F1</v>
      </c>
      <c r="E1609" s="103">
        <f>IF('Jeunes Plants'!H1141&lt;&gt;"",'Jeunes Plants'!H1141,"")</f>
        <v>8</v>
      </c>
      <c r="F1609" s="103" t="str">
        <f>IF('Jeunes Plants'!E1141&lt;&gt;"",'Jeunes Plants'!E1141,"")</f>
        <v>S</v>
      </c>
      <c r="G1609" s="103" t="str">
        <f>IF('Jeunes Plants'!N1141&lt;&gt;"",'Jeunes Plants'!N1141,"")</f>
        <v>M2</v>
      </c>
      <c r="H1609" s="103" t="str">
        <f>IF('Jeunes Plants'!I1141&lt;&gt;"",'Jeunes Plants'!I1141,"")</f>
        <v>F</v>
      </c>
      <c r="I1609" s="103" t="str">
        <f>IF('Jeunes Plants'!J1141&lt;&gt;"",'Jeunes Plants'!J1141,"")</f>
        <v/>
      </c>
      <c r="J1609" s="103">
        <f>IF($J$9=36,'Jeunes Plants'!U1141,IF($J$9=37,'Jeunes Plants'!V1141,IF($J$9=38,'Jeunes Plants'!W1141,IF($J$9=39,'Jeunes Plants'!X1141,IF($J$9=40,'Jeunes Plants'!Y1141,IF($J$9=41,'Jeunes Plants'!Z1141,IF($J$9=42,'Jeunes Plants'!AA1141,IF($J$9=43,'Jeunes Plants'!AB1141,IF($J$9=44,'Jeunes Plants'!AC1141,IF($J$9=45,'Jeunes Plants'!AD1141,IF($J$9=46,'Jeunes Plants'!AE1141,IF($J$9=47,'Jeunes Plants'!AF1141,IF($J$9=48,'Jeunes Plants'!AG1141,IF($J$9=49,'Jeunes Plants'!AH1141,IF($J$9=50,'Jeunes Plants'!AI1141,IF($J$9=51,'Jeunes Plants'!AJ1141,IF($J$9=52,'Jeunes Plants'!AK1141,IF($J$9=1,'Jeunes Plants'!AL1141,IF($J$9=2,'Jeunes Plants'!AM1141,IF($J$9=3,'Jeunes Plants'!AN1141,IF($J$9=4,'Jeunes Plants'!AO1141,IF($J$9=5,'Jeunes Plants'!AP1141,IF($J$9=6,'Jeunes Plants'!AQ1141,IF($J$9=7,'Jeunes Plants'!AR1141,IF($J$9=8,'Jeunes Plants'!AS1141,IF($J$9=9,'Jeunes Plants'!AT1141,IF($J$9=10,'Jeunes Plants'!AU1141,IF($J$9=11,'Jeunes Plants'!AV1141,IF($J$9=12,'Jeunes Plants'!AW1141,IF($J$9=13,'Jeunes Plants'!AX1141,IF($J$9=14,'Jeunes Plants'!AY1141,IF($J$9=15,'Jeunes Plants'!AZ1141,IF($J$9=16,'Jeunes Plants'!BA1141,IF($J$9=17,'Jeunes Plants'!BB1141,IF($J$9=18,'Jeunes Plants'!BC1141,IF($J$9=19,'Jeunes Plants'!BD1141,IF($J$9=20,'Jeunes Plants'!BE1141,IF($J$9=21,'Jeunes Plants'!BF1141,IF($J$9=22,'Jeunes Plants'!BG1141,IF($J$9=23,'Jeunes Plants'!BH1141,IF($J$9=24,'Jeunes Plants'!BI1141,IF($J$9=25,'Jeunes Plants'!BJ1141,IF($J$9=26,'Jeunes Plants'!BK1141,IF($J$9=27,'Jeunes Plants'!BL1141,IF($J$9=28,'Jeunes Plants'!BM1141,IF($J$9=29,'Jeunes Plants'!BN1141,IF($J$9=30,'Jeunes Plants'!BO1141,IF($J$9=31,'Jeunes Plants'!BP1141,IF($J$9=32,'Jeunes Plants'!BQ1141,IF($J$9=33,'Jeunes Plants'!BR1141,IF($J$9=34,'Jeunes Plants'!BS1141,IF($J$9=35,'Jeunes Plants'!B13044,))))))))))))))))))))))))))))))))))))))))))))))))))))</f>
        <v>0</v>
      </c>
      <c r="K1609" s="103" t="str">
        <f>IF('Jeunes Plants'!R1141=0,"","Erreur")</f>
        <v/>
      </c>
    </row>
    <row r="1610" spans="1:11" x14ac:dyDescent="0.25">
      <c r="A1610" s="450"/>
      <c r="B1610" s="450"/>
      <c r="C1610" s="451" t="s">
        <v>2109</v>
      </c>
      <c r="D1610" s="451"/>
      <c r="E1610" s="450"/>
      <c r="F1610" s="450"/>
      <c r="G1610" s="450"/>
      <c r="H1610" s="450"/>
      <c r="I1610" s="450"/>
      <c r="J1610" s="450">
        <f>SUBTOTAL(9,J1606:J1609)</f>
        <v>0</v>
      </c>
      <c r="K1610" s="450"/>
    </row>
    <row r="1611" spans="1:11" x14ac:dyDescent="0.25">
      <c r="A1611" s="103">
        <f>IF('Jeunes Plants'!A1142&lt;&gt;"",'Jeunes Plants'!A1142,"")</f>
        <v>12788</v>
      </c>
      <c r="B1611" s="103" t="str">
        <f>IF('Jeunes Plants'!L1142&lt;&gt;"",'Jeunes Plants'!L1142,"")</f>
        <v>S4</v>
      </c>
      <c r="C1611" s="107" t="str">
        <f>IF('Jeunes Plants'!B1142&lt;&gt;"",'Jeunes Plants'!B1142,"")</f>
        <v>CELERI RAVE</v>
      </c>
      <c r="D1611" s="107" t="str">
        <f>IF('Jeunes Plants'!C1142&lt;&gt;"",'Jeunes Plants'!C1142,"")</f>
        <v>Monarch</v>
      </c>
      <c r="E1611" s="103">
        <f>IF('Jeunes Plants'!H1142&lt;&gt;"",'Jeunes Plants'!H1142,"")</f>
        <v>8</v>
      </c>
      <c r="F1611" s="103" t="str">
        <f>IF('Jeunes Plants'!E1142&lt;&gt;"",'Jeunes Plants'!E1142,"")</f>
        <v>S</v>
      </c>
      <c r="G1611" s="103" t="str">
        <f>IF('Jeunes Plants'!N1142&lt;&gt;"",'Jeunes Plants'!N1142,"")</f>
        <v>M2</v>
      </c>
      <c r="H1611" s="103" t="str">
        <f>IF('Jeunes Plants'!I1142&lt;&gt;"",'Jeunes Plants'!I1142,"")</f>
        <v>F</v>
      </c>
      <c r="I1611" s="103" t="str">
        <f>IF('Jeunes Plants'!J1142&lt;&gt;"",'Jeunes Plants'!J1142,"")</f>
        <v/>
      </c>
      <c r="J1611" s="103">
        <f>IF($J$9=36,'Jeunes Plants'!U1142,IF($J$9=37,'Jeunes Plants'!V1142,IF($J$9=38,'Jeunes Plants'!W1142,IF($J$9=39,'Jeunes Plants'!X1142,IF($J$9=40,'Jeunes Plants'!Y1142,IF($J$9=41,'Jeunes Plants'!Z1142,IF($J$9=42,'Jeunes Plants'!AA1142,IF($J$9=43,'Jeunes Plants'!AB1142,IF($J$9=44,'Jeunes Plants'!AC1142,IF($J$9=45,'Jeunes Plants'!AD1142,IF($J$9=46,'Jeunes Plants'!AE1142,IF($J$9=47,'Jeunes Plants'!AF1142,IF($J$9=48,'Jeunes Plants'!AG1142,IF($J$9=49,'Jeunes Plants'!AH1142,IF($J$9=50,'Jeunes Plants'!AI1142,IF($J$9=51,'Jeunes Plants'!AJ1142,IF($J$9=52,'Jeunes Plants'!AK1142,IF($J$9=1,'Jeunes Plants'!AL1142,IF($J$9=2,'Jeunes Plants'!AM1142,IF($J$9=3,'Jeunes Plants'!AN1142,IF($J$9=4,'Jeunes Plants'!AO1142,IF($J$9=5,'Jeunes Plants'!AP1142,IF($J$9=6,'Jeunes Plants'!AQ1142,IF($J$9=7,'Jeunes Plants'!AR1142,IF($J$9=8,'Jeunes Plants'!AS1142,IF($J$9=9,'Jeunes Plants'!AT1142,IF($J$9=10,'Jeunes Plants'!AU1142,IF($J$9=11,'Jeunes Plants'!AV1142,IF($J$9=12,'Jeunes Plants'!AW1142,IF($J$9=13,'Jeunes Plants'!AX1142,IF($J$9=14,'Jeunes Plants'!AY1142,IF($J$9=15,'Jeunes Plants'!AZ1142,IF($J$9=16,'Jeunes Plants'!BA1142,IF($J$9=17,'Jeunes Plants'!BB1142,IF($J$9=18,'Jeunes Plants'!BC1142,IF($J$9=19,'Jeunes Plants'!BD1142,IF($J$9=20,'Jeunes Plants'!BE1142,IF($J$9=21,'Jeunes Plants'!BF1142,IF($J$9=22,'Jeunes Plants'!BG1142,IF($J$9=23,'Jeunes Plants'!BH1142,IF($J$9=24,'Jeunes Plants'!BI1142,IF($J$9=25,'Jeunes Plants'!BJ1142,IF($J$9=26,'Jeunes Plants'!BK1142,IF($J$9=27,'Jeunes Plants'!BL1142,IF($J$9=28,'Jeunes Plants'!BM1142,IF($J$9=29,'Jeunes Plants'!BN1142,IF($J$9=30,'Jeunes Plants'!BO1142,IF($J$9=31,'Jeunes Plants'!BP1142,IF($J$9=32,'Jeunes Plants'!BQ1142,IF($J$9=33,'Jeunes Plants'!BR1142,IF($J$9=34,'Jeunes Plants'!BS1142,IF($J$9=35,'Jeunes Plants'!B13045,))))))))))))))))))))))))))))))))))))))))))))))))))))</f>
        <v>0</v>
      </c>
      <c r="K1611" s="103" t="str">
        <f>IF('Jeunes Plants'!R1142=0,"","Erreur")</f>
        <v/>
      </c>
    </row>
    <row r="1612" spans="1:11" x14ac:dyDescent="0.25">
      <c r="A1612" s="103">
        <f>IF('Jeunes Plants'!A1143&lt;&gt;"",'Jeunes Plants'!A1143,"")</f>
        <v>12236</v>
      </c>
      <c r="B1612" s="103" t="str">
        <f>IF('Jeunes Plants'!L1143&lt;&gt;"",'Jeunes Plants'!L1143,"")</f>
        <v>S4</v>
      </c>
      <c r="C1612" s="107" t="str">
        <f>IF('Jeunes Plants'!B1143&lt;&gt;"",'Jeunes Plants'!B1143,"")</f>
        <v>CELERI RAVE</v>
      </c>
      <c r="D1612" s="107" t="str">
        <f>IF('Jeunes Plants'!C1143&lt;&gt;"",'Jeunes Plants'!C1143,"")</f>
        <v>Monarch</v>
      </c>
      <c r="E1612" s="103">
        <f>IF('Jeunes Plants'!H1143&lt;&gt;"",'Jeunes Plants'!H1143,"")</f>
        <v>8</v>
      </c>
      <c r="F1612" s="103" t="str">
        <f>IF('Jeunes Plants'!E1143&lt;&gt;"",'Jeunes Plants'!E1143,"")</f>
        <v>S</v>
      </c>
      <c r="G1612" s="103" t="str">
        <f>IF('Jeunes Plants'!N1143&lt;&gt;"",'Jeunes Plants'!N1143,"")</f>
        <v>M2</v>
      </c>
      <c r="H1612" s="103" t="str">
        <f>IF('Jeunes Plants'!I1143&lt;&gt;"",'Jeunes Plants'!I1143,"")</f>
        <v>F</v>
      </c>
      <c r="I1612" s="103" t="str">
        <f>IF('Jeunes Plants'!J1143&lt;&gt;"",'Jeunes Plants'!J1143,"")</f>
        <v/>
      </c>
      <c r="J1612" s="103">
        <f>IF($J$9=36,'Jeunes Plants'!U1143,IF($J$9=37,'Jeunes Plants'!V1143,IF($J$9=38,'Jeunes Plants'!W1143,IF($J$9=39,'Jeunes Plants'!X1143,IF($J$9=40,'Jeunes Plants'!Y1143,IF($J$9=41,'Jeunes Plants'!Z1143,IF($J$9=42,'Jeunes Plants'!AA1143,IF($J$9=43,'Jeunes Plants'!AB1143,IF($J$9=44,'Jeunes Plants'!AC1143,IF($J$9=45,'Jeunes Plants'!AD1143,IF($J$9=46,'Jeunes Plants'!AE1143,IF($J$9=47,'Jeunes Plants'!AF1143,IF($J$9=48,'Jeunes Plants'!AG1143,IF($J$9=49,'Jeunes Plants'!AH1143,IF($J$9=50,'Jeunes Plants'!AI1143,IF($J$9=51,'Jeunes Plants'!AJ1143,IF($J$9=52,'Jeunes Plants'!AK1143,IF($J$9=1,'Jeunes Plants'!AL1143,IF($J$9=2,'Jeunes Plants'!AM1143,IF($J$9=3,'Jeunes Plants'!AN1143,IF($J$9=4,'Jeunes Plants'!AO1143,IF($J$9=5,'Jeunes Plants'!AP1143,IF($J$9=6,'Jeunes Plants'!AQ1143,IF($J$9=7,'Jeunes Plants'!AR1143,IF($J$9=8,'Jeunes Plants'!AS1143,IF($J$9=9,'Jeunes Plants'!AT1143,IF($J$9=10,'Jeunes Plants'!AU1143,IF($J$9=11,'Jeunes Plants'!AV1143,IF($J$9=12,'Jeunes Plants'!AW1143,IF($J$9=13,'Jeunes Plants'!AX1143,IF($J$9=14,'Jeunes Plants'!AY1143,IF($J$9=15,'Jeunes Plants'!AZ1143,IF($J$9=16,'Jeunes Plants'!BA1143,IF($J$9=17,'Jeunes Plants'!BB1143,IF($J$9=18,'Jeunes Plants'!BC1143,IF($J$9=19,'Jeunes Plants'!BD1143,IF($J$9=20,'Jeunes Plants'!BE1143,IF($J$9=21,'Jeunes Plants'!BF1143,IF($J$9=22,'Jeunes Plants'!BG1143,IF($J$9=23,'Jeunes Plants'!BH1143,IF($J$9=24,'Jeunes Plants'!BI1143,IF($J$9=25,'Jeunes Plants'!BJ1143,IF($J$9=26,'Jeunes Plants'!BK1143,IF($J$9=27,'Jeunes Plants'!BL1143,IF($J$9=28,'Jeunes Plants'!BM1143,IF($J$9=29,'Jeunes Plants'!BN1143,IF($J$9=30,'Jeunes Plants'!BO1143,IF($J$9=31,'Jeunes Plants'!BP1143,IF($J$9=32,'Jeunes Plants'!BQ1143,IF($J$9=33,'Jeunes Plants'!BR1143,IF($J$9=34,'Jeunes Plants'!BS1143,IF($J$9=35,'Jeunes Plants'!B13046,))))))))))))))))))))))))))))))))))))))))))))))))))))</f>
        <v>0</v>
      </c>
      <c r="K1612" s="103" t="str">
        <f>IF('Jeunes Plants'!R1143=0,"","Erreur")</f>
        <v/>
      </c>
    </row>
    <row r="1613" spans="1:11" x14ac:dyDescent="0.25">
      <c r="A1613" s="450"/>
      <c r="B1613" s="450"/>
      <c r="C1613" s="451" t="s">
        <v>2110</v>
      </c>
      <c r="D1613" s="451"/>
      <c r="E1613" s="450"/>
      <c r="F1613" s="450"/>
      <c r="G1613" s="450"/>
      <c r="H1613" s="450"/>
      <c r="I1613" s="450"/>
      <c r="J1613" s="450">
        <f>SUBTOTAL(9,J1611:J1612)</f>
        <v>0</v>
      </c>
      <c r="K1613" s="450"/>
    </row>
    <row r="1614" spans="1:11" x14ac:dyDescent="0.25">
      <c r="A1614" s="103">
        <f>IF('Jeunes Plants'!A1144&lt;&gt;"",'Jeunes Plants'!A1144,"")</f>
        <v>12789</v>
      </c>
      <c r="B1614" s="103" t="str">
        <f>IF('Jeunes Plants'!L1144&lt;&gt;"",'Jeunes Plants'!L1144,"")</f>
        <v>S4</v>
      </c>
      <c r="C1614" s="107" t="str">
        <f>IF('Jeunes Plants'!B1144&lt;&gt;"",'Jeunes Plants'!B1144,"")</f>
        <v>CHOU BROCOLI</v>
      </c>
      <c r="D1614" s="107" t="str">
        <f>IF('Jeunes Plants'!C1144&lt;&gt;"",'Jeunes Plants'!C1144,"")</f>
        <v>Koros F1</v>
      </c>
      <c r="E1614" s="103">
        <f>IF('Jeunes Plants'!H1144&lt;&gt;"",'Jeunes Plants'!H1144,"")</f>
        <v>4</v>
      </c>
      <c r="F1614" s="103" t="str">
        <f>IF('Jeunes Plants'!E1144&lt;&gt;"",'Jeunes Plants'!E1144,"")</f>
        <v>S</v>
      </c>
      <c r="G1614" s="103" t="str">
        <f>IF('Jeunes Plants'!N1144&lt;&gt;"",'Jeunes Plants'!N1144,"")</f>
        <v>M2</v>
      </c>
      <c r="H1614" s="103" t="str">
        <f>IF('Jeunes Plants'!I1144&lt;&gt;"",'Jeunes Plants'!I1144,"")</f>
        <v>F</v>
      </c>
      <c r="I1614" s="103" t="str">
        <f>IF('Jeunes Plants'!J1144&lt;&gt;"",'Jeunes Plants'!J1144,"")</f>
        <v/>
      </c>
      <c r="J1614" s="103">
        <f>IF($J$9=36,'Jeunes Plants'!U1144,IF($J$9=37,'Jeunes Plants'!V1144,IF($J$9=38,'Jeunes Plants'!W1144,IF($J$9=39,'Jeunes Plants'!X1144,IF($J$9=40,'Jeunes Plants'!Y1144,IF($J$9=41,'Jeunes Plants'!Z1144,IF($J$9=42,'Jeunes Plants'!AA1144,IF($J$9=43,'Jeunes Plants'!AB1144,IF($J$9=44,'Jeunes Plants'!AC1144,IF($J$9=45,'Jeunes Plants'!AD1144,IF($J$9=46,'Jeunes Plants'!AE1144,IF($J$9=47,'Jeunes Plants'!AF1144,IF($J$9=48,'Jeunes Plants'!AG1144,IF($J$9=49,'Jeunes Plants'!AH1144,IF($J$9=50,'Jeunes Plants'!AI1144,IF($J$9=51,'Jeunes Plants'!AJ1144,IF($J$9=52,'Jeunes Plants'!AK1144,IF($J$9=1,'Jeunes Plants'!AL1144,IF($J$9=2,'Jeunes Plants'!AM1144,IF($J$9=3,'Jeunes Plants'!AN1144,IF($J$9=4,'Jeunes Plants'!AO1144,IF($J$9=5,'Jeunes Plants'!AP1144,IF($J$9=6,'Jeunes Plants'!AQ1144,IF($J$9=7,'Jeunes Plants'!AR1144,IF($J$9=8,'Jeunes Plants'!AS1144,IF($J$9=9,'Jeunes Plants'!AT1144,IF($J$9=10,'Jeunes Plants'!AU1144,IF($J$9=11,'Jeunes Plants'!AV1144,IF($J$9=12,'Jeunes Plants'!AW1144,IF($J$9=13,'Jeunes Plants'!AX1144,IF($J$9=14,'Jeunes Plants'!AY1144,IF($J$9=15,'Jeunes Plants'!AZ1144,IF($J$9=16,'Jeunes Plants'!BA1144,IF($J$9=17,'Jeunes Plants'!BB1144,IF($J$9=18,'Jeunes Plants'!BC1144,IF($J$9=19,'Jeunes Plants'!BD1144,IF($J$9=20,'Jeunes Plants'!BE1144,IF($J$9=21,'Jeunes Plants'!BF1144,IF($J$9=22,'Jeunes Plants'!BG1144,IF($J$9=23,'Jeunes Plants'!BH1144,IF($J$9=24,'Jeunes Plants'!BI1144,IF($J$9=25,'Jeunes Plants'!BJ1144,IF($J$9=26,'Jeunes Plants'!BK1144,IF($J$9=27,'Jeunes Plants'!BL1144,IF($J$9=28,'Jeunes Plants'!BM1144,IF($J$9=29,'Jeunes Plants'!BN1144,IF($J$9=30,'Jeunes Plants'!BO1144,IF($J$9=31,'Jeunes Plants'!BP1144,IF($J$9=32,'Jeunes Plants'!BQ1144,IF($J$9=33,'Jeunes Plants'!BR1144,IF($J$9=34,'Jeunes Plants'!BS1144,IF($J$9=35,'Jeunes Plants'!B13047,))))))))))))))))))))))))))))))))))))))))))))))))))))</f>
        <v>0</v>
      </c>
      <c r="K1614" s="103" t="str">
        <f>IF('Jeunes Plants'!R1144=0,"","Erreur")</f>
        <v/>
      </c>
    </row>
    <row r="1615" spans="1:11" x14ac:dyDescent="0.25">
      <c r="A1615" s="103">
        <f>IF('Jeunes Plants'!A1145&lt;&gt;"",'Jeunes Plants'!A1145,"")</f>
        <v>12790</v>
      </c>
      <c r="B1615" s="103" t="str">
        <f>IF('Jeunes Plants'!L1145&lt;&gt;"",'Jeunes Plants'!L1145,"")</f>
        <v>S4</v>
      </c>
      <c r="C1615" s="107" t="str">
        <f>IF('Jeunes Plants'!B1145&lt;&gt;"",'Jeunes Plants'!B1145,"")</f>
        <v>CHOU BROCOLI</v>
      </c>
      <c r="D1615" s="107" t="str">
        <f>IF('Jeunes Plants'!C1145&lt;&gt;"",'Jeunes Plants'!C1145,"")</f>
        <v>Koros F1</v>
      </c>
      <c r="E1615" s="103">
        <f>IF('Jeunes Plants'!H1145&lt;&gt;"",'Jeunes Plants'!H1145,"")</f>
        <v>4</v>
      </c>
      <c r="F1615" s="103" t="str">
        <f>IF('Jeunes Plants'!E1145&lt;&gt;"",'Jeunes Plants'!E1145,"")</f>
        <v>S</v>
      </c>
      <c r="G1615" s="103" t="str">
        <f>IF('Jeunes Plants'!N1145&lt;&gt;"",'Jeunes Plants'!N1145,"")</f>
        <v>M2</v>
      </c>
      <c r="H1615" s="103" t="str">
        <f>IF('Jeunes Plants'!I1145&lt;&gt;"",'Jeunes Plants'!I1145,"")</f>
        <v>F</v>
      </c>
      <c r="I1615" s="103" t="str">
        <f>IF('Jeunes Plants'!J1145&lt;&gt;"",'Jeunes Plants'!J1145,"")</f>
        <v/>
      </c>
      <c r="J1615" s="103">
        <f>IF($J$9=36,'Jeunes Plants'!U1145,IF($J$9=37,'Jeunes Plants'!V1145,IF($J$9=38,'Jeunes Plants'!W1145,IF($J$9=39,'Jeunes Plants'!X1145,IF($J$9=40,'Jeunes Plants'!Y1145,IF($J$9=41,'Jeunes Plants'!Z1145,IF($J$9=42,'Jeunes Plants'!AA1145,IF($J$9=43,'Jeunes Plants'!AB1145,IF($J$9=44,'Jeunes Plants'!AC1145,IF($J$9=45,'Jeunes Plants'!AD1145,IF($J$9=46,'Jeunes Plants'!AE1145,IF($J$9=47,'Jeunes Plants'!AF1145,IF($J$9=48,'Jeunes Plants'!AG1145,IF($J$9=49,'Jeunes Plants'!AH1145,IF($J$9=50,'Jeunes Plants'!AI1145,IF($J$9=51,'Jeunes Plants'!AJ1145,IF($J$9=52,'Jeunes Plants'!AK1145,IF($J$9=1,'Jeunes Plants'!AL1145,IF($J$9=2,'Jeunes Plants'!AM1145,IF($J$9=3,'Jeunes Plants'!AN1145,IF($J$9=4,'Jeunes Plants'!AO1145,IF($J$9=5,'Jeunes Plants'!AP1145,IF($J$9=6,'Jeunes Plants'!AQ1145,IF($J$9=7,'Jeunes Plants'!AR1145,IF($J$9=8,'Jeunes Plants'!AS1145,IF($J$9=9,'Jeunes Plants'!AT1145,IF($J$9=10,'Jeunes Plants'!AU1145,IF($J$9=11,'Jeunes Plants'!AV1145,IF($J$9=12,'Jeunes Plants'!AW1145,IF($J$9=13,'Jeunes Plants'!AX1145,IF($J$9=14,'Jeunes Plants'!AY1145,IF($J$9=15,'Jeunes Plants'!AZ1145,IF($J$9=16,'Jeunes Plants'!BA1145,IF($J$9=17,'Jeunes Plants'!BB1145,IF($J$9=18,'Jeunes Plants'!BC1145,IF($J$9=19,'Jeunes Plants'!BD1145,IF($J$9=20,'Jeunes Plants'!BE1145,IF($J$9=21,'Jeunes Plants'!BF1145,IF($J$9=22,'Jeunes Plants'!BG1145,IF($J$9=23,'Jeunes Plants'!BH1145,IF($J$9=24,'Jeunes Plants'!BI1145,IF($J$9=25,'Jeunes Plants'!BJ1145,IF($J$9=26,'Jeunes Plants'!BK1145,IF($J$9=27,'Jeunes Plants'!BL1145,IF($J$9=28,'Jeunes Plants'!BM1145,IF($J$9=29,'Jeunes Plants'!BN1145,IF($J$9=30,'Jeunes Plants'!BO1145,IF($J$9=31,'Jeunes Plants'!BP1145,IF($J$9=32,'Jeunes Plants'!BQ1145,IF($J$9=33,'Jeunes Plants'!BR1145,IF($J$9=34,'Jeunes Plants'!BS1145,IF($J$9=35,'Jeunes Plants'!B13048,))))))))))))))))))))))))))))))))))))))))))))))))))))</f>
        <v>0</v>
      </c>
      <c r="K1615" s="103" t="str">
        <f>IF('Jeunes Plants'!R1145=0,"","Erreur")</f>
        <v/>
      </c>
    </row>
    <row r="1616" spans="1:11" x14ac:dyDescent="0.25">
      <c r="A1616" s="450"/>
      <c r="B1616" s="450"/>
      <c r="C1616" s="451" t="s">
        <v>2111</v>
      </c>
      <c r="D1616" s="451"/>
      <c r="E1616" s="450"/>
      <c r="F1616" s="450"/>
      <c r="G1616" s="450"/>
      <c r="H1616" s="450"/>
      <c r="I1616" s="450"/>
      <c r="J1616" s="450">
        <f>SUBTOTAL(9,J1614:J1615)</f>
        <v>0</v>
      </c>
      <c r="K1616" s="450"/>
    </row>
    <row r="1617" spans="1:11" x14ac:dyDescent="0.25">
      <c r="A1617" s="103">
        <f>IF('Jeunes Plants'!A1146&lt;&gt;"",'Jeunes Plants'!A1146,"")</f>
        <v>12791</v>
      </c>
      <c r="B1617" s="103" t="str">
        <f>IF('Jeunes Plants'!L1146&lt;&gt;"",'Jeunes Plants'!L1146,"")</f>
        <v>S4</v>
      </c>
      <c r="C1617" s="107" t="str">
        <f>IF('Jeunes Plants'!B1146&lt;&gt;"",'Jeunes Plants'!B1146,"")</f>
        <v>CHOU CABUS</v>
      </c>
      <c r="D1617" s="107" t="str">
        <f>IF('Jeunes Plants'!C1146&lt;&gt;"",'Jeunes Plants'!C1146,"")</f>
        <v>Sir F1</v>
      </c>
      <c r="E1617" s="103">
        <f>IF('Jeunes Plants'!H1146&lt;&gt;"",'Jeunes Plants'!H1146,"")</f>
        <v>4</v>
      </c>
      <c r="F1617" s="103" t="str">
        <f>IF('Jeunes Plants'!E1146&lt;&gt;"",'Jeunes Plants'!E1146,"")</f>
        <v>S</v>
      </c>
      <c r="G1617" s="103" t="str">
        <f>IF('Jeunes Plants'!N1146&lt;&gt;"",'Jeunes Plants'!N1146,"")</f>
        <v>M2</v>
      </c>
      <c r="H1617" s="103" t="str">
        <f>IF('Jeunes Plants'!I1146&lt;&gt;"",'Jeunes Plants'!I1146,"")</f>
        <v>F</v>
      </c>
      <c r="I1617" s="103" t="str">
        <f>IF('Jeunes Plants'!J1146&lt;&gt;"",'Jeunes Plants'!J1146,"")</f>
        <v/>
      </c>
      <c r="J1617" s="103">
        <f>IF($J$9=36,'Jeunes Plants'!U1146,IF($J$9=37,'Jeunes Plants'!V1146,IF($J$9=38,'Jeunes Plants'!W1146,IF($J$9=39,'Jeunes Plants'!X1146,IF($J$9=40,'Jeunes Plants'!Y1146,IF($J$9=41,'Jeunes Plants'!Z1146,IF($J$9=42,'Jeunes Plants'!AA1146,IF($J$9=43,'Jeunes Plants'!AB1146,IF($J$9=44,'Jeunes Plants'!AC1146,IF($J$9=45,'Jeunes Plants'!AD1146,IF($J$9=46,'Jeunes Plants'!AE1146,IF($J$9=47,'Jeunes Plants'!AF1146,IF($J$9=48,'Jeunes Plants'!AG1146,IF($J$9=49,'Jeunes Plants'!AH1146,IF($J$9=50,'Jeunes Plants'!AI1146,IF($J$9=51,'Jeunes Plants'!AJ1146,IF($J$9=52,'Jeunes Plants'!AK1146,IF($J$9=1,'Jeunes Plants'!AL1146,IF($J$9=2,'Jeunes Plants'!AM1146,IF($J$9=3,'Jeunes Plants'!AN1146,IF($J$9=4,'Jeunes Plants'!AO1146,IF($J$9=5,'Jeunes Plants'!AP1146,IF($J$9=6,'Jeunes Plants'!AQ1146,IF($J$9=7,'Jeunes Plants'!AR1146,IF($J$9=8,'Jeunes Plants'!AS1146,IF($J$9=9,'Jeunes Plants'!AT1146,IF($J$9=10,'Jeunes Plants'!AU1146,IF($J$9=11,'Jeunes Plants'!AV1146,IF($J$9=12,'Jeunes Plants'!AW1146,IF($J$9=13,'Jeunes Plants'!AX1146,IF($J$9=14,'Jeunes Plants'!AY1146,IF($J$9=15,'Jeunes Plants'!AZ1146,IF($J$9=16,'Jeunes Plants'!BA1146,IF($J$9=17,'Jeunes Plants'!BB1146,IF($J$9=18,'Jeunes Plants'!BC1146,IF($J$9=19,'Jeunes Plants'!BD1146,IF($J$9=20,'Jeunes Plants'!BE1146,IF($J$9=21,'Jeunes Plants'!BF1146,IF($J$9=22,'Jeunes Plants'!BG1146,IF($J$9=23,'Jeunes Plants'!BH1146,IF($J$9=24,'Jeunes Plants'!BI1146,IF($J$9=25,'Jeunes Plants'!BJ1146,IF($J$9=26,'Jeunes Plants'!BK1146,IF($J$9=27,'Jeunes Plants'!BL1146,IF($J$9=28,'Jeunes Plants'!BM1146,IF($J$9=29,'Jeunes Plants'!BN1146,IF($J$9=30,'Jeunes Plants'!BO1146,IF($J$9=31,'Jeunes Plants'!BP1146,IF($J$9=32,'Jeunes Plants'!BQ1146,IF($J$9=33,'Jeunes Plants'!BR1146,IF($J$9=34,'Jeunes Plants'!BS1146,IF($J$9=35,'Jeunes Plants'!B13049,))))))))))))))))))))))))))))))))))))))))))))))))))))</f>
        <v>0</v>
      </c>
      <c r="K1617" s="103" t="str">
        <f>IF('Jeunes Plants'!R1146=0,"","Erreur")</f>
        <v/>
      </c>
    </row>
    <row r="1618" spans="1:11" x14ac:dyDescent="0.25">
      <c r="A1618" s="103">
        <f>IF('Jeunes Plants'!A1147&lt;&gt;"",'Jeunes Plants'!A1147,"")</f>
        <v>12792</v>
      </c>
      <c r="B1618" s="103" t="str">
        <f>IF('Jeunes Plants'!L1147&lt;&gt;"",'Jeunes Plants'!L1147,"")</f>
        <v>S4</v>
      </c>
      <c r="C1618" s="107" t="str">
        <f>IF('Jeunes Plants'!B1147&lt;&gt;"",'Jeunes Plants'!B1147,"")</f>
        <v>CHOU CABUS</v>
      </c>
      <c r="D1618" s="107" t="str">
        <f>IF('Jeunes Plants'!C1147&lt;&gt;"",'Jeunes Plants'!C1147,"")</f>
        <v>Sir F1</v>
      </c>
      <c r="E1618" s="103">
        <f>IF('Jeunes Plants'!H1147&lt;&gt;"",'Jeunes Plants'!H1147,"")</f>
        <v>4</v>
      </c>
      <c r="F1618" s="103" t="str">
        <f>IF('Jeunes Plants'!E1147&lt;&gt;"",'Jeunes Plants'!E1147,"")</f>
        <v>S</v>
      </c>
      <c r="G1618" s="103" t="str">
        <f>IF('Jeunes Plants'!N1147&lt;&gt;"",'Jeunes Plants'!N1147,"")</f>
        <v>M2</v>
      </c>
      <c r="H1618" s="103" t="str">
        <f>IF('Jeunes Plants'!I1147&lt;&gt;"",'Jeunes Plants'!I1147,"")</f>
        <v>F</v>
      </c>
      <c r="I1618" s="103" t="str">
        <f>IF('Jeunes Plants'!J1147&lt;&gt;"",'Jeunes Plants'!J1147,"")</f>
        <v/>
      </c>
      <c r="J1618" s="103">
        <f>IF($J$9=36,'Jeunes Plants'!U1147,IF($J$9=37,'Jeunes Plants'!V1147,IF($J$9=38,'Jeunes Plants'!W1147,IF($J$9=39,'Jeunes Plants'!X1147,IF($J$9=40,'Jeunes Plants'!Y1147,IF($J$9=41,'Jeunes Plants'!Z1147,IF($J$9=42,'Jeunes Plants'!AA1147,IF($J$9=43,'Jeunes Plants'!AB1147,IF($J$9=44,'Jeunes Plants'!AC1147,IF($J$9=45,'Jeunes Plants'!AD1147,IF($J$9=46,'Jeunes Plants'!AE1147,IF($J$9=47,'Jeunes Plants'!AF1147,IF($J$9=48,'Jeunes Plants'!AG1147,IF($J$9=49,'Jeunes Plants'!AH1147,IF($J$9=50,'Jeunes Plants'!AI1147,IF($J$9=51,'Jeunes Plants'!AJ1147,IF($J$9=52,'Jeunes Plants'!AK1147,IF($J$9=1,'Jeunes Plants'!AL1147,IF($J$9=2,'Jeunes Plants'!AM1147,IF($J$9=3,'Jeunes Plants'!AN1147,IF($J$9=4,'Jeunes Plants'!AO1147,IF($J$9=5,'Jeunes Plants'!AP1147,IF($J$9=6,'Jeunes Plants'!AQ1147,IF($J$9=7,'Jeunes Plants'!AR1147,IF($J$9=8,'Jeunes Plants'!AS1147,IF($J$9=9,'Jeunes Plants'!AT1147,IF($J$9=10,'Jeunes Plants'!AU1147,IF($J$9=11,'Jeunes Plants'!AV1147,IF($J$9=12,'Jeunes Plants'!AW1147,IF($J$9=13,'Jeunes Plants'!AX1147,IF($J$9=14,'Jeunes Plants'!AY1147,IF($J$9=15,'Jeunes Plants'!AZ1147,IF($J$9=16,'Jeunes Plants'!BA1147,IF($J$9=17,'Jeunes Plants'!BB1147,IF($J$9=18,'Jeunes Plants'!BC1147,IF($J$9=19,'Jeunes Plants'!BD1147,IF($J$9=20,'Jeunes Plants'!BE1147,IF($J$9=21,'Jeunes Plants'!BF1147,IF($J$9=22,'Jeunes Plants'!BG1147,IF($J$9=23,'Jeunes Plants'!BH1147,IF($J$9=24,'Jeunes Plants'!BI1147,IF($J$9=25,'Jeunes Plants'!BJ1147,IF($J$9=26,'Jeunes Plants'!BK1147,IF($J$9=27,'Jeunes Plants'!BL1147,IF($J$9=28,'Jeunes Plants'!BM1147,IF($J$9=29,'Jeunes Plants'!BN1147,IF($J$9=30,'Jeunes Plants'!BO1147,IF($J$9=31,'Jeunes Plants'!BP1147,IF($J$9=32,'Jeunes Plants'!BQ1147,IF($J$9=33,'Jeunes Plants'!BR1147,IF($J$9=34,'Jeunes Plants'!BS1147,IF($J$9=35,'Jeunes Plants'!B13050,))))))))))))))))))))))))))))))))))))))))))))))))))))</f>
        <v>0</v>
      </c>
      <c r="K1618" s="103" t="str">
        <f>IF('Jeunes Plants'!R1147=0,"","Erreur")</f>
        <v/>
      </c>
    </row>
    <row r="1619" spans="1:11" x14ac:dyDescent="0.25">
      <c r="A1619" s="450"/>
      <c r="B1619" s="450"/>
      <c r="C1619" s="451" t="s">
        <v>2112</v>
      </c>
      <c r="D1619" s="451"/>
      <c r="E1619" s="450"/>
      <c r="F1619" s="450"/>
      <c r="G1619" s="450"/>
      <c r="H1619" s="450"/>
      <c r="I1619" s="450"/>
      <c r="J1619" s="450">
        <f>SUBTOTAL(9,J1617:J1618)</f>
        <v>0</v>
      </c>
      <c r="K1619" s="450"/>
    </row>
    <row r="1620" spans="1:11" x14ac:dyDescent="0.25">
      <c r="A1620" s="103">
        <f>IF('Jeunes Plants'!A1148&lt;&gt;"",'Jeunes Plants'!A1148,"")</f>
        <v>25233</v>
      </c>
      <c r="B1620" s="103" t="str">
        <f>IF('Jeunes Plants'!L1148&lt;&gt;"",'Jeunes Plants'!L1148,"")</f>
        <v>S4</v>
      </c>
      <c r="C1620" s="107" t="str">
        <f>IF('Jeunes Plants'!B1148&lt;&gt;"",'Jeunes Plants'!B1148,"")</f>
        <v>CHOU CABUS POINTU</v>
      </c>
      <c r="D1620" s="107" t="str">
        <f>IF('Jeunes Plants'!C1148&lt;&gt;"",'Jeunes Plants'!C1148,"")</f>
        <v>Dutchman F1</v>
      </c>
      <c r="E1620" s="103">
        <f>IF('Jeunes Plants'!H1148&lt;&gt;"",'Jeunes Plants'!H1148,"")</f>
        <v>4</v>
      </c>
      <c r="F1620" s="103" t="str">
        <f>IF('Jeunes Plants'!E1148&lt;&gt;"",'Jeunes Plants'!E1148,"")</f>
        <v>S</v>
      </c>
      <c r="G1620" s="103" t="str">
        <f>IF('Jeunes Plants'!N1148&lt;&gt;"",'Jeunes Plants'!N1148,"")</f>
        <v>M2</v>
      </c>
      <c r="H1620" s="103" t="str">
        <f>IF('Jeunes Plants'!I1148&lt;&gt;"",'Jeunes Plants'!I1148,"")</f>
        <v>F</v>
      </c>
      <c r="I1620" s="103" t="str">
        <f>IF('Jeunes Plants'!J1148&lt;&gt;"",'Jeunes Plants'!J1148,"")</f>
        <v/>
      </c>
      <c r="J1620" s="103">
        <f>IF($J$9=36,'Jeunes Plants'!U1148,IF($J$9=37,'Jeunes Plants'!V1148,IF($J$9=38,'Jeunes Plants'!W1148,IF($J$9=39,'Jeunes Plants'!X1148,IF($J$9=40,'Jeunes Plants'!Y1148,IF($J$9=41,'Jeunes Plants'!Z1148,IF($J$9=42,'Jeunes Plants'!AA1148,IF($J$9=43,'Jeunes Plants'!AB1148,IF($J$9=44,'Jeunes Plants'!AC1148,IF($J$9=45,'Jeunes Plants'!AD1148,IF($J$9=46,'Jeunes Plants'!AE1148,IF($J$9=47,'Jeunes Plants'!AF1148,IF($J$9=48,'Jeunes Plants'!AG1148,IF($J$9=49,'Jeunes Plants'!AH1148,IF($J$9=50,'Jeunes Plants'!AI1148,IF($J$9=51,'Jeunes Plants'!AJ1148,IF($J$9=52,'Jeunes Plants'!AK1148,IF($J$9=1,'Jeunes Plants'!AL1148,IF($J$9=2,'Jeunes Plants'!AM1148,IF($J$9=3,'Jeunes Plants'!AN1148,IF($J$9=4,'Jeunes Plants'!AO1148,IF($J$9=5,'Jeunes Plants'!AP1148,IF($J$9=6,'Jeunes Plants'!AQ1148,IF($J$9=7,'Jeunes Plants'!AR1148,IF($J$9=8,'Jeunes Plants'!AS1148,IF($J$9=9,'Jeunes Plants'!AT1148,IF($J$9=10,'Jeunes Plants'!AU1148,IF($J$9=11,'Jeunes Plants'!AV1148,IF($J$9=12,'Jeunes Plants'!AW1148,IF($J$9=13,'Jeunes Plants'!AX1148,IF($J$9=14,'Jeunes Plants'!AY1148,IF($J$9=15,'Jeunes Plants'!AZ1148,IF($J$9=16,'Jeunes Plants'!BA1148,IF($J$9=17,'Jeunes Plants'!BB1148,IF($J$9=18,'Jeunes Plants'!BC1148,IF($J$9=19,'Jeunes Plants'!BD1148,IF($J$9=20,'Jeunes Plants'!BE1148,IF($J$9=21,'Jeunes Plants'!BF1148,IF($J$9=22,'Jeunes Plants'!BG1148,IF($J$9=23,'Jeunes Plants'!BH1148,IF($J$9=24,'Jeunes Plants'!BI1148,IF($J$9=25,'Jeunes Plants'!BJ1148,IF($J$9=26,'Jeunes Plants'!BK1148,IF($J$9=27,'Jeunes Plants'!BL1148,IF($J$9=28,'Jeunes Plants'!BM1148,IF($J$9=29,'Jeunes Plants'!BN1148,IF($J$9=30,'Jeunes Plants'!BO1148,IF($J$9=31,'Jeunes Plants'!BP1148,IF($J$9=32,'Jeunes Plants'!BQ1148,IF($J$9=33,'Jeunes Plants'!BR1148,IF($J$9=34,'Jeunes Plants'!BS1148,IF($J$9=35,'Jeunes Plants'!B13051,))))))))))))))))))))))))))))))))))))))))))))))))))))</f>
        <v>0</v>
      </c>
      <c r="K1620" s="103" t="str">
        <f>IF('Jeunes Plants'!R1148=0,"","Erreur")</f>
        <v/>
      </c>
    </row>
    <row r="1621" spans="1:11" x14ac:dyDescent="0.25">
      <c r="A1621" s="103">
        <f>IF('Jeunes Plants'!A1149&lt;&gt;"",'Jeunes Plants'!A1149,"")</f>
        <v>25234</v>
      </c>
      <c r="B1621" s="103" t="str">
        <f>IF('Jeunes Plants'!L1149&lt;&gt;"",'Jeunes Plants'!L1149,"")</f>
        <v>S4</v>
      </c>
      <c r="C1621" s="107" t="str">
        <f>IF('Jeunes Plants'!B1149&lt;&gt;"",'Jeunes Plants'!B1149,"")</f>
        <v>CHOU CABUS POINTU</v>
      </c>
      <c r="D1621" s="107" t="str">
        <f>IF('Jeunes Plants'!C1149&lt;&gt;"",'Jeunes Plants'!C1149,"")</f>
        <v>Dutchman F1</v>
      </c>
      <c r="E1621" s="103">
        <f>IF('Jeunes Plants'!H1149&lt;&gt;"",'Jeunes Plants'!H1149,"")</f>
        <v>4</v>
      </c>
      <c r="F1621" s="103" t="str">
        <f>IF('Jeunes Plants'!E1149&lt;&gt;"",'Jeunes Plants'!E1149,"")</f>
        <v>S</v>
      </c>
      <c r="G1621" s="103" t="str">
        <f>IF('Jeunes Plants'!N1149&lt;&gt;"",'Jeunes Plants'!N1149,"")</f>
        <v>M2</v>
      </c>
      <c r="H1621" s="103" t="str">
        <f>IF('Jeunes Plants'!I1149&lt;&gt;"",'Jeunes Plants'!I1149,"")</f>
        <v>F</v>
      </c>
      <c r="I1621" s="103" t="str">
        <f>IF('Jeunes Plants'!J1149&lt;&gt;"",'Jeunes Plants'!J1149,"")</f>
        <v/>
      </c>
      <c r="J1621" s="103">
        <f>IF($J$9=36,'Jeunes Plants'!U1149,IF($J$9=37,'Jeunes Plants'!V1149,IF($J$9=38,'Jeunes Plants'!W1149,IF($J$9=39,'Jeunes Plants'!X1149,IF($J$9=40,'Jeunes Plants'!Y1149,IF($J$9=41,'Jeunes Plants'!Z1149,IF($J$9=42,'Jeunes Plants'!AA1149,IF($J$9=43,'Jeunes Plants'!AB1149,IF($J$9=44,'Jeunes Plants'!AC1149,IF($J$9=45,'Jeunes Plants'!AD1149,IF($J$9=46,'Jeunes Plants'!AE1149,IF($J$9=47,'Jeunes Plants'!AF1149,IF($J$9=48,'Jeunes Plants'!AG1149,IF($J$9=49,'Jeunes Plants'!AH1149,IF($J$9=50,'Jeunes Plants'!AI1149,IF($J$9=51,'Jeunes Plants'!AJ1149,IF($J$9=52,'Jeunes Plants'!AK1149,IF($J$9=1,'Jeunes Plants'!AL1149,IF($J$9=2,'Jeunes Plants'!AM1149,IF($J$9=3,'Jeunes Plants'!AN1149,IF($J$9=4,'Jeunes Plants'!AO1149,IF($J$9=5,'Jeunes Plants'!AP1149,IF($J$9=6,'Jeunes Plants'!AQ1149,IF($J$9=7,'Jeunes Plants'!AR1149,IF($J$9=8,'Jeunes Plants'!AS1149,IF($J$9=9,'Jeunes Plants'!AT1149,IF($J$9=10,'Jeunes Plants'!AU1149,IF($J$9=11,'Jeunes Plants'!AV1149,IF($J$9=12,'Jeunes Plants'!AW1149,IF($J$9=13,'Jeunes Plants'!AX1149,IF($J$9=14,'Jeunes Plants'!AY1149,IF($J$9=15,'Jeunes Plants'!AZ1149,IF($J$9=16,'Jeunes Plants'!BA1149,IF($J$9=17,'Jeunes Plants'!BB1149,IF($J$9=18,'Jeunes Plants'!BC1149,IF($J$9=19,'Jeunes Plants'!BD1149,IF($J$9=20,'Jeunes Plants'!BE1149,IF($J$9=21,'Jeunes Plants'!BF1149,IF($J$9=22,'Jeunes Plants'!BG1149,IF($J$9=23,'Jeunes Plants'!BH1149,IF($J$9=24,'Jeunes Plants'!BI1149,IF($J$9=25,'Jeunes Plants'!BJ1149,IF($J$9=26,'Jeunes Plants'!BK1149,IF($J$9=27,'Jeunes Plants'!BL1149,IF($J$9=28,'Jeunes Plants'!BM1149,IF($J$9=29,'Jeunes Plants'!BN1149,IF($J$9=30,'Jeunes Plants'!BO1149,IF($J$9=31,'Jeunes Plants'!BP1149,IF($J$9=32,'Jeunes Plants'!BQ1149,IF($J$9=33,'Jeunes Plants'!BR1149,IF($J$9=34,'Jeunes Plants'!BS1149,IF($J$9=35,'Jeunes Plants'!B13052,))))))))))))))))))))))))))))))))))))))))))))))))))))</f>
        <v>0</v>
      </c>
      <c r="K1621" s="103" t="str">
        <f>IF('Jeunes Plants'!R1149=0,"","Erreur")</f>
        <v/>
      </c>
    </row>
    <row r="1622" spans="1:11" x14ac:dyDescent="0.25">
      <c r="A1622" s="450"/>
      <c r="B1622" s="450"/>
      <c r="C1622" s="451" t="s">
        <v>2113</v>
      </c>
      <c r="D1622" s="451"/>
      <c r="E1622" s="450"/>
      <c r="F1622" s="450"/>
      <c r="G1622" s="450"/>
      <c r="H1622" s="450"/>
      <c r="I1622" s="450"/>
      <c r="J1622" s="450">
        <f>SUBTOTAL(9,J1620:J1621)</f>
        <v>0</v>
      </c>
      <c r="K1622" s="450"/>
    </row>
    <row r="1623" spans="1:11" x14ac:dyDescent="0.25">
      <c r="A1623" s="103">
        <f>IF('Jeunes Plants'!A1150&lt;&gt;"",'Jeunes Plants'!A1150,"")</f>
        <v>22841</v>
      </c>
      <c r="B1623" s="103" t="str">
        <f>IF('Jeunes Plants'!L1150&lt;&gt;"",'Jeunes Plants'!L1150,"")</f>
        <v>S4</v>
      </c>
      <c r="C1623" s="107" t="str">
        <f>IF('Jeunes Plants'!B1150&lt;&gt;"",'Jeunes Plants'!B1150,"")</f>
        <v>CHOU DE BRUXELLES</v>
      </c>
      <c r="D1623" s="107" t="str">
        <f>IF('Jeunes Plants'!C1150&lt;&gt;"",'Jeunes Plants'!C1150,"")</f>
        <v>Brigitte F1</v>
      </c>
      <c r="E1623" s="103">
        <f>IF('Jeunes Plants'!H1150&lt;&gt;"",'Jeunes Plants'!H1150,"")</f>
        <v>4</v>
      </c>
      <c r="F1623" s="103" t="str">
        <f>IF('Jeunes Plants'!E1150&lt;&gt;"",'Jeunes Plants'!E1150,"")</f>
        <v>S</v>
      </c>
      <c r="G1623" s="103" t="str">
        <f>IF('Jeunes Plants'!N1150&lt;&gt;"",'Jeunes Plants'!N1150,"")</f>
        <v>M2</v>
      </c>
      <c r="H1623" s="103" t="str">
        <f>IF('Jeunes Plants'!I1150&lt;&gt;"",'Jeunes Plants'!I1150,"")</f>
        <v>F</v>
      </c>
      <c r="I1623" s="103" t="str">
        <f>IF('Jeunes Plants'!J1150&lt;&gt;"",'Jeunes Plants'!J1150,"")</f>
        <v/>
      </c>
      <c r="J1623" s="103">
        <f>IF($J$9=36,'Jeunes Plants'!U1150,IF($J$9=37,'Jeunes Plants'!V1150,IF($J$9=38,'Jeunes Plants'!W1150,IF($J$9=39,'Jeunes Plants'!X1150,IF($J$9=40,'Jeunes Plants'!Y1150,IF($J$9=41,'Jeunes Plants'!Z1150,IF($J$9=42,'Jeunes Plants'!AA1150,IF($J$9=43,'Jeunes Plants'!AB1150,IF($J$9=44,'Jeunes Plants'!AC1150,IF($J$9=45,'Jeunes Plants'!AD1150,IF($J$9=46,'Jeunes Plants'!AE1150,IF($J$9=47,'Jeunes Plants'!AF1150,IF($J$9=48,'Jeunes Plants'!AG1150,IF($J$9=49,'Jeunes Plants'!AH1150,IF($J$9=50,'Jeunes Plants'!AI1150,IF($J$9=51,'Jeunes Plants'!AJ1150,IF($J$9=52,'Jeunes Plants'!AK1150,IF($J$9=1,'Jeunes Plants'!AL1150,IF($J$9=2,'Jeunes Plants'!AM1150,IF($J$9=3,'Jeunes Plants'!AN1150,IF($J$9=4,'Jeunes Plants'!AO1150,IF($J$9=5,'Jeunes Plants'!AP1150,IF($J$9=6,'Jeunes Plants'!AQ1150,IF($J$9=7,'Jeunes Plants'!AR1150,IF($J$9=8,'Jeunes Plants'!AS1150,IF($J$9=9,'Jeunes Plants'!AT1150,IF($J$9=10,'Jeunes Plants'!AU1150,IF($J$9=11,'Jeunes Plants'!AV1150,IF($J$9=12,'Jeunes Plants'!AW1150,IF($J$9=13,'Jeunes Plants'!AX1150,IF($J$9=14,'Jeunes Plants'!AY1150,IF($J$9=15,'Jeunes Plants'!AZ1150,IF($J$9=16,'Jeunes Plants'!BA1150,IF($J$9=17,'Jeunes Plants'!BB1150,IF($J$9=18,'Jeunes Plants'!BC1150,IF($J$9=19,'Jeunes Plants'!BD1150,IF($J$9=20,'Jeunes Plants'!BE1150,IF($J$9=21,'Jeunes Plants'!BF1150,IF($J$9=22,'Jeunes Plants'!BG1150,IF($J$9=23,'Jeunes Plants'!BH1150,IF($J$9=24,'Jeunes Plants'!BI1150,IF($J$9=25,'Jeunes Plants'!BJ1150,IF($J$9=26,'Jeunes Plants'!BK1150,IF($J$9=27,'Jeunes Plants'!BL1150,IF($J$9=28,'Jeunes Plants'!BM1150,IF($J$9=29,'Jeunes Plants'!BN1150,IF($J$9=30,'Jeunes Plants'!BO1150,IF($J$9=31,'Jeunes Plants'!BP1150,IF($J$9=32,'Jeunes Plants'!BQ1150,IF($J$9=33,'Jeunes Plants'!BR1150,IF($J$9=34,'Jeunes Plants'!BS1150,IF($J$9=35,'Jeunes Plants'!B13053,))))))))))))))))))))))))))))))))))))))))))))))))))))</f>
        <v>0</v>
      </c>
      <c r="K1623" s="103" t="str">
        <f>IF('Jeunes Plants'!R1150=0,"","Erreur")</f>
        <v/>
      </c>
    </row>
    <row r="1624" spans="1:11" x14ac:dyDescent="0.25">
      <c r="A1624" s="103">
        <f>IF('Jeunes Plants'!A1151&lt;&gt;"",'Jeunes Plants'!A1151,"")</f>
        <v>22842</v>
      </c>
      <c r="B1624" s="103" t="str">
        <f>IF('Jeunes Plants'!L1151&lt;&gt;"",'Jeunes Plants'!L1151,"")</f>
        <v>S4</v>
      </c>
      <c r="C1624" s="107" t="str">
        <f>IF('Jeunes Plants'!B1151&lt;&gt;"",'Jeunes Plants'!B1151,"")</f>
        <v>CHOU DE BRUXELLES</v>
      </c>
      <c r="D1624" s="107" t="str">
        <f>IF('Jeunes Plants'!C1151&lt;&gt;"",'Jeunes Plants'!C1151,"")</f>
        <v>Brigitte F1</v>
      </c>
      <c r="E1624" s="103">
        <f>IF('Jeunes Plants'!H1151&lt;&gt;"",'Jeunes Plants'!H1151,"")</f>
        <v>4</v>
      </c>
      <c r="F1624" s="103" t="str">
        <f>IF('Jeunes Plants'!E1151&lt;&gt;"",'Jeunes Plants'!E1151,"")</f>
        <v>S</v>
      </c>
      <c r="G1624" s="103" t="str">
        <f>IF('Jeunes Plants'!N1151&lt;&gt;"",'Jeunes Plants'!N1151,"")</f>
        <v>M2</v>
      </c>
      <c r="H1624" s="103" t="str">
        <f>IF('Jeunes Plants'!I1151&lt;&gt;"",'Jeunes Plants'!I1151,"")</f>
        <v>F</v>
      </c>
      <c r="I1624" s="103" t="str">
        <f>IF('Jeunes Plants'!J1151&lt;&gt;"",'Jeunes Plants'!J1151,"")</f>
        <v/>
      </c>
      <c r="J1624" s="103">
        <f>IF($J$9=36,'Jeunes Plants'!U1151,IF($J$9=37,'Jeunes Plants'!V1151,IF($J$9=38,'Jeunes Plants'!W1151,IF($J$9=39,'Jeunes Plants'!X1151,IF($J$9=40,'Jeunes Plants'!Y1151,IF($J$9=41,'Jeunes Plants'!Z1151,IF($J$9=42,'Jeunes Plants'!AA1151,IF($J$9=43,'Jeunes Plants'!AB1151,IF($J$9=44,'Jeunes Plants'!AC1151,IF($J$9=45,'Jeunes Plants'!AD1151,IF($J$9=46,'Jeunes Plants'!AE1151,IF($J$9=47,'Jeunes Plants'!AF1151,IF($J$9=48,'Jeunes Plants'!AG1151,IF($J$9=49,'Jeunes Plants'!AH1151,IF($J$9=50,'Jeunes Plants'!AI1151,IF($J$9=51,'Jeunes Plants'!AJ1151,IF($J$9=52,'Jeunes Plants'!AK1151,IF($J$9=1,'Jeunes Plants'!AL1151,IF($J$9=2,'Jeunes Plants'!AM1151,IF($J$9=3,'Jeunes Plants'!AN1151,IF($J$9=4,'Jeunes Plants'!AO1151,IF($J$9=5,'Jeunes Plants'!AP1151,IF($J$9=6,'Jeunes Plants'!AQ1151,IF($J$9=7,'Jeunes Plants'!AR1151,IF($J$9=8,'Jeunes Plants'!AS1151,IF($J$9=9,'Jeunes Plants'!AT1151,IF($J$9=10,'Jeunes Plants'!AU1151,IF($J$9=11,'Jeunes Plants'!AV1151,IF($J$9=12,'Jeunes Plants'!AW1151,IF($J$9=13,'Jeunes Plants'!AX1151,IF($J$9=14,'Jeunes Plants'!AY1151,IF($J$9=15,'Jeunes Plants'!AZ1151,IF($J$9=16,'Jeunes Plants'!BA1151,IF($J$9=17,'Jeunes Plants'!BB1151,IF($J$9=18,'Jeunes Plants'!BC1151,IF($J$9=19,'Jeunes Plants'!BD1151,IF($J$9=20,'Jeunes Plants'!BE1151,IF($J$9=21,'Jeunes Plants'!BF1151,IF($J$9=22,'Jeunes Plants'!BG1151,IF($J$9=23,'Jeunes Plants'!BH1151,IF($J$9=24,'Jeunes Plants'!BI1151,IF($J$9=25,'Jeunes Plants'!BJ1151,IF($J$9=26,'Jeunes Plants'!BK1151,IF($J$9=27,'Jeunes Plants'!BL1151,IF($J$9=28,'Jeunes Plants'!BM1151,IF($J$9=29,'Jeunes Plants'!BN1151,IF($J$9=30,'Jeunes Plants'!BO1151,IF($J$9=31,'Jeunes Plants'!BP1151,IF($J$9=32,'Jeunes Plants'!BQ1151,IF($J$9=33,'Jeunes Plants'!BR1151,IF($J$9=34,'Jeunes Plants'!BS1151,IF($J$9=35,'Jeunes Plants'!B13054,))))))))))))))))))))))))))))))))))))))))))))))))))))</f>
        <v>0</v>
      </c>
      <c r="K1624" s="103" t="str">
        <f>IF('Jeunes Plants'!R1151=0,"","Erreur")</f>
        <v/>
      </c>
    </row>
    <row r="1625" spans="1:11" x14ac:dyDescent="0.25">
      <c r="A1625" s="450"/>
      <c r="B1625" s="450"/>
      <c r="C1625" s="451" t="s">
        <v>2114</v>
      </c>
      <c r="D1625" s="451"/>
      <c r="E1625" s="450"/>
      <c r="F1625" s="450"/>
      <c r="G1625" s="450"/>
      <c r="H1625" s="450"/>
      <c r="I1625" s="450"/>
      <c r="J1625" s="450">
        <f>SUBTOTAL(9,J1623:J1624)</f>
        <v>0</v>
      </c>
      <c r="K1625" s="450"/>
    </row>
    <row r="1626" spans="1:11" x14ac:dyDescent="0.25">
      <c r="A1626" s="103">
        <f>IF('Jeunes Plants'!A1152&lt;&gt;"",'Jeunes Plants'!A1152,"")</f>
        <v>13256</v>
      </c>
      <c r="B1626" s="103" t="str">
        <f>IF('Jeunes Plants'!L1152&lt;&gt;"",'Jeunes Plants'!L1152,"")</f>
        <v>S4</v>
      </c>
      <c r="C1626" s="107" t="str">
        <f>IF('Jeunes Plants'!B1152&lt;&gt;"",'Jeunes Plants'!B1152,"")</f>
        <v>CHOU KALE</v>
      </c>
      <c r="D1626" s="107" t="str">
        <f>IF('Jeunes Plants'!C1152&lt;&gt;"",'Jeunes Plants'!C1152,"")</f>
        <v>Winterbor F1</v>
      </c>
      <c r="E1626" s="103">
        <f>IF('Jeunes Plants'!H1152&lt;&gt;"",'Jeunes Plants'!H1152,"")</f>
        <v>4</v>
      </c>
      <c r="F1626" s="103" t="str">
        <f>IF('Jeunes Plants'!E1152&lt;&gt;"",'Jeunes Plants'!E1152,"")</f>
        <v>S</v>
      </c>
      <c r="G1626" s="103" t="str">
        <f>IF('Jeunes Plants'!N1152&lt;&gt;"",'Jeunes Plants'!N1152,"")</f>
        <v>M2</v>
      </c>
      <c r="H1626" s="103" t="str">
        <f>IF('Jeunes Plants'!I1152&lt;&gt;"",'Jeunes Plants'!I1152,"")</f>
        <v>G</v>
      </c>
      <c r="I1626" s="103" t="str">
        <f>IF('Jeunes Plants'!J1152&lt;&gt;"",'Jeunes Plants'!J1152,"")</f>
        <v/>
      </c>
      <c r="J1626" s="103">
        <f>IF($J$9=36,'Jeunes Plants'!U1152,IF($J$9=37,'Jeunes Plants'!V1152,IF($J$9=38,'Jeunes Plants'!W1152,IF($J$9=39,'Jeunes Plants'!X1152,IF($J$9=40,'Jeunes Plants'!Y1152,IF($J$9=41,'Jeunes Plants'!Z1152,IF($J$9=42,'Jeunes Plants'!AA1152,IF($J$9=43,'Jeunes Plants'!AB1152,IF($J$9=44,'Jeunes Plants'!AC1152,IF($J$9=45,'Jeunes Plants'!AD1152,IF($J$9=46,'Jeunes Plants'!AE1152,IF($J$9=47,'Jeunes Plants'!AF1152,IF($J$9=48,'Jeunes Plants'!AG1152,IF($J$9=49,'Jeunes Plants'!AH1152,IF($J$9=50,'Jeunes Plants'!AI1152,IF($J$9=51,'Jeunes Plants'!AJ1152,IF($J$9=52,'Jeunes Plants'!AK1152,IF($J$9=1,'Jeunes Plants'!AL1152,IF($J$9=2,'Jeunes Plants'!AM1152,IF($J$9=3,'Jeunes Plants'!AN1152,IF($J$9=4,'Jeunes Plants'!AO1152,IF($J$9=5,'Jeunes Plants'!AP1152,IF($J$9=6,'Jeunes Plants'!AQ1152,IF($J$9=7,'Jeunes Plants'!AR1152,IF($J$9=8,'Jeunes Plants'!AS1152,IF($J$9=9,'Jeunes Plants'!AT1152,IF($J$9=10,'Jeunes Plants'!AU1152,IF($J$9=11,'Jeunes Plants'!AV1152,IF($J$9=12,'Jeunes Plants'!AW1152,IF($J$9=13,'Jeunes Plants'!AX1152,IF($J$9=14,'Jeunes Plants'!AY1152,IF($J$9=15,'Jeunes Plants'!AZ1152,IF($J$9=16,'Jeunes Plants'!BA1152,IF($J$9=17,'Jeunes Plants'!BB1152,IF($J$9=18,'Jeunes Plants'!BC1152,IF($J$9=19,'Jeunes Plants'!BD1152,IF($J$9=20,'Jeunes Plants'!BE1152,IF($J$9=21,'Jeunes Plants'!BF1152,IF($J$9=22,'Jeunes Plants'!BG1152,IF($J$9=23,'Jeunes Plants'!BH1152,IF($J$9=24,'Jeunes Plants'!BI1152,IF($J$9=25,'Jeunes Plants'!BJ1152,IF($J$9=26,'Jeunes Plants'!BK1152,IF($J$9=27,'Jeunes Plants'!BL1152,IF($J$9=28,'Jeunes Plants'!BM1152,IF($J$9=29,'Jeunes Plants'!BN1152,IF($J$9=30,'Jeunes Plants'!BO1152,IF($J$9=31,'Jeunes Plants'!BP1152,IF($J$9=32,'Jeunes Plants'!BQ1152,IF($J$9=33,'Jeunes Plants'!BR1152,IF($J$9=34,'Jeunes Plants'!BS1152,IF($J$9=35,'Jeunes Plants'!B13055,))))))))))))))))))))))))))))))))))))))))))))))))))))</f>
        <v>0</v>
      </c>
      <c r="K1626" s="103" t="str">
        <f>IF('Jeunes Plants'!R1152=0,"","Erreur")</f>
        <v/>
      </c>
    </row>
    <row r="1627" spans="1:11" x14ac:dyDescent="0.25">
      <c r="A1627" s="103">
        <f>IF('Jeunes Plants'!A1153&lt;&gt;"",'Jeunes Plants'!A1153,"")</f>
        <v>13257</v>
      </c>
      <c r="B1627" s="103" t="str">
        <f>IF('Jeunes Plants'!L1153&lt;&gt;"",'Jeunes Plants'!L1153,"")</f>
        <v>S4</v>
      </c>
      <c r="C1627" s="107" t="str">
        <f>IF('Jeunes Plants'!B1153&lt;&gt;"",'Jeunes Plants'!B1153,"")</f>
        <v>CHOU KALE</v>
      </c>
      <c r="D1627" s="107" t="str">
        <f>IF('Jeunes Plants'!C1153&lt;&gt;"",'Jeunes Plants'!C1153,"")</f>
        <v>Winterbor F1</v>
      </c>
      <c r="E1627" s="103">
        <f>IF('Jeunes Plants'!H1153&lt;&gt;"",'Jeunes Plants'!H1153,"")</f>
        <v>4</v>
      </c>
      <c r="F1627" s="103" t="str">
        <f>IF('Jeunes Plants'!E1153&lt;&gt;"",'Jeunes Plants'!E1153,"")</f>
        <v>S</v>
      </c>
      <c r="G1627" s="103" t="str">
        <f>IF('Jeunes Plants'!N1153&lt;&gt;"",'Jeunes Plants'!N1153,"")</f>
        <v>M2</v>
      </c>
      <c r="H1627" s="103" t="str">
        <f>IF('Jeunes Plants'!I1153&lt;&gt;"",'Jeunes Plants'!I1153,"")</f>
        <v>G</v>
      </c>
      <c r="I1627" s="103" t="str">
        <f>IF('Jeunes Plants'!J1153&lt;&gt;"",'Jeunes Plants'!J1153,"")</f>
        <v/>
      </c>
      <c r="J1627" s="103">
        <f>IF($J$9=36,'Jeunes Plants'!U1153,IF($J$9=37,'Jeunes Plants'!V1153,IF($J$9=38,'Jeunes Plants'!W1153,IF($J$9=39,'Jeunes Plants'!X1153,IF($J$9=40,'Jeunes Plants'!Y1153,IF($J$9=41,'Jeunes Plants'!Z1153,IF($J$9=42,'Jeunes Plants'!AA1153,IF($J$9=43,'Jeunes Plants'!AB1153,IF($J$9=44,'Jeunes Plants'!AC1153,IF($J$9=45,'Jeunes Plants'!AD1153,IF($J$9=46,'Jeunes Plants'!AE1153,IF($J$9=47,'Jeunes Plants'!AF1153,IF($J$9=48,'Jeunes Plants'!AG1153,IF($J$9=49,'Jeunes Plants'!AH1153,IF($J$9=50,'Jeunes Plants'!AI1153,IF($J$9=51,'Jeunes Plants'!AJ1153,IF($J$9=52,'Jeunes Plants'!AK1153,IF($J$9=1,'Jeunes Plants'!AL1153,IF($J$9=2,'Jeunes Plants'!AM1153,IF($J$9=3,'Jeunes Plants'!AN1153,IF($J$9=4,'Jeunes Plants'!AO1153,IF($J$9=5,'Jeunes Plants'!AP1153,IF($J$9=6,'Jeunes Plants'!AQ1153,IF($J$9=7,'Jeunes Plants'!AR1153,IF($J$9=8,'Jeunes Plants'!AS1153,IF($J$9=9,'Jeunes Plants'!AT1153,IF($J$9=10,'Jeunes Plants'!AU1153,IF($J$9=11,'Jeunes Plants'!AV1153,IF($J$9=12,'Jeunes Plants'!AW1153,IF($J$9=13,'Jeunes Plants'!AX1153,IF($J$9=14,'Jeunes Plants'!AY1153,IF($J$9=15,'Jeunes Plants'!AZ1153,IF($J$9=16,'Jeunes Plants'!BA1153,IF($J$9=17,'Jeunes Plants'!BB1153,IF($J$9=18,'Jeunes Plants'!BC1153,IF($J$9=19,'Jeunes Plants'!BD1153,IF($J$9=20,'Jeunes Plants'!BE1153,IF($J$9=21,'Jeunes Plants'!BF1153,IF($J$9=22,'Jeunes Plants'!BG1153,IF($J$9=23,'Jeunes Plants'!BH1153,IF($J$9=24,'Jeunes Plants'!BI1153,IF($J$9=25,'Jeunes Plants'!BJ1153,IF($J$9=26,'Jeunes Plants'!BK1153,IF($J$9=27,'Jeunes Plants'!BL1153,IF($J$9=28,'Jeunes Plants'!BM1153,IF($J$9=29,'Jeunes Plants'!BN1153,IF($J$9=30,'Jeunes Plants'!BO1153,IF($J$9=31,'Jeunes Plants'!BP1153,IF($J$9=32,'Jeunes Plants'!BQ1153,IF($J$9=33,'Jeunes Plants'!BR1153,IF($J$9=34,'Jeunes Plants'!BS1153,IF($J$9=35,'Jeunes Plants'!B13056,))))))))))))))))))))))))))))))))))))))))))))))))))))</f>
        <v>0</v>
      </c>
      <c r="K1627" s="103" t="str">
        <f>IF('Jeunes Plants'!R1153=0,"","Erreur")</f>
        <v/>
      </c>
    </row>
    <row r="1628" spans="1:11" x14ac:dyDescent="0.25">
      <c r="A1628" s="450"/>
      <c r="B1628" s="450"/>
      <c r="C1628" s="451" t="s">
        <v>2115</v>
      </c>
      <c r="D1628" s="451"/>
      <c r="E1628" s="450"/>
      <c r="F1628" s="450"/>
      <c r="G1628" s="450"/>
      <c r="H1628" s="450"/>
      <c r="I1628" s="450"/>
      <c r="J1628" s="450">
        <f>SUBTOTAL(9,J1626:J1627)</f>
        <v>0</v>
      </c>
      <c r="K1628" s="450"/>
    </row>
    <row r="1629" spans="1:11" x14ac:dyDescent="0.25">
      <c r="A1629" s="103">
        <f>IF('Jeunes Plants'!A1154&lt;&gt;"",'Jeunes Plants'!A1154,"")</f>
        <v>25235</v>
      </c>
      <c r="B1629" s="103" t="str">
        <f>IF('Jeunes Plants'!L1154&lt;&gt;"",'Jeunes Plants'!L1154,"")</f>
        <v>S4</v>
      </c>
      <c r="C1629" s="107" t="str">
        <f>IF('Jeunes Plants'!B1154&lt;&gt;"",'Jeunes Plants'!B1154,"")</f>
        <v>CHOU DE MILAN</v>
      </c>
      <c r="D1629" s="107" t="str">
        <f>IF('Jeunes Plants'!C1154&lt;&gt;"",'Jeunes Plants'!C1154,"")</f>
        <v>Serpentine F1</v>
      </c>
      <c r="E1629" s="103">
        <f>IF('Jeunes Plants'!H1154&lt;&gt;"",'Jeunes Plants'!H1154,"")</f>
        <v>4</v>
      </c>
      <c r="F1629" s="103" t="str">
        <f>IF('Jeunes Plants'!E1154&lt;&gt;"",'Jeunes Plants'!E1154,"")</f>
        <v>S</v>
      </c>
      <c r="G1629" s="103" t="str">
        <f>IF('Jeunes Plants'!N1154&lt;&gt;"",'Jeunes Plants'!N1154,"")</f>
        <v>M2</v>
      </c>
      <c r="H1629" s="103" t="str">
        <f>IF('Jeunes Plants'!I1154&lt;&gt;"",'Jeunes Plants'!I1154,"")</f>
        <v>F</v>
      </c>
      <c r="I1629" s="103" t="str">
        <f>IF('Jeunes Plants'!J1154&lt;&gt;"",'Jeunes Plants'!J1154,"")</f>
        <v/>
      </c>
      <c r="J1629" s="103">
        <f>IF($J$9=36,'Jeunes Plants'!U1154,IF($J$9=37,'Jeunes Plants'!V1154,IF($J$9=38,'Jeunes Plants'!W1154,IF($J$9=39,'Jeunes Plants'!X1154,IF($J$9=40,'Jeunes Plants'!Y1154,IF($J$9=41,'Jeunes Plants'!Z1154,IF($J$9=42,'Jeunes Plants'!AA1154,IF($J$9=43,'Jeunes Plants'!AB1154,IF($J$9=44,'Jeunes Plants'!AC1154,IF($J$9=45,'Jeunes Plants'!AD1154,IF($J$9=46,'Jeunes Plants'!AE1154,IF($J$9=47,'Jeunes Plants'!AF1154,IF($J$9=48,'Jeunes Plants'!AG1154,IF($J$9=49,'Jeunes Plants'!AH1154,IF($J$9=50,'Jeunes Plants'!AI1154,IF($J$9=51,'Jeunes Plants'!AJ1154,IF($J$9=52,'Jeunes Plants'!AK1154,IF($J$9=1,'Jeunes Plants'!AL1154,IF($J$9=2,'Jeunes Plants'!AM1154,IF($J$9=3,'Jeunes Plants'!AN1154,IF($J$9=4,'Jeunes Plants'!AO1154,IF($J$9=5,'Jeunes Plants'!AP1154,IF($J$9=6,'Jeunes Plants'!AQ1154,IF($J$9=7,'Jeunes Plants'!AR1154,IF($J$9=8,'Jeunes Plants'!AS1154,IF($J$9=9,'Jeunes Plants'!AT1154,IF($J$9=10,'Jeunes Plants'!AU1154,IF($J$9=11,'Jeunes Plants'!AV1154,IF($J$9=12,'Jeunes Plants'!AW1154,IF($J$9=13,'Jeunes Plants'!AX1154,IF($J$9=14,'Jeunes Plants'!AY1154,IF($J$9=15,'Jeunes Plants'!AZ1154,IF($J$9=16,'Jeunes Plants'!BA1154,IF($J$9=17,'Jeunes Plants'!BB1154,IF($J$9=18,'Jeunes Plants'!BC1154,IF($J$9=19,'Jeunes Plants'!BD1154,IF($J$9=20,'Jeunes Plants'!BE1154,IF($J$9=21,'Jeunes Plants'!BF1154,IF($J$9=22,'Jeunes Plants'!BG1154,IF($J$9=23,'Jeunes Plants'!BH1154,IF($J$9=24,'Jeunes Plants'!BI1154,IF($J$9=25,'Jeunes Plants'!BJ1154,IF($J$9=26,'Jeunes Plants'!BK1154,IF($J$9=27,'Jeunes Plants'!BL1154,IF($J$9=28,'Jeunes Plants'!BM1154,IF($J$9=29,'Jeunes Plants'!BN1154,IF($J$9=30,'Jeunes Plants'!BO1154,IF($J$9=31,'Jeunes Plants'!BP1154,IF($J$9=32,'Jeunes Plants'!BQ1154,IF($J$9=33,'Jeunes Plants'!BR1154,IF($J$9=34,'Jeunes Plants'!BS1154,IF($J$9=35,'Jeunes Plants'!B13057,))))))))))))))))))))))))))))))))))))))))))))))))))))</f>
        <v>0</v>
      </c>
      <c r="K1629" s="103" t="str">
        <f>IF('Jeunes Plants'!R1154=0,"","Erreur")</f>
        <v/>
      </c>
    </row>
    <row r="1630" spans="1:11" x14ac:dyDescent="0.25">
      <c r="A1630" s="103">
        <f>IF('Jeunes Plants'!A1155&lt;&gt;"",'Jeunes Plants'!A1155,"")</f>
        <v>25236</v>
      </c>
      <c r="B1630" s="103" t="str">
        <f>IF('Jeunes Plants'!L1155&lt;&gt;"",'Jeunes Plants'!L1155,"")</f>
        <v>S4</v>
      </c>
      <c r="C1630" s="107" t="str">
        <f>IF('Jeunes Plants'!B1155&lt;&gt;"",'Jeunes Plants'!B1155,"")</f>
        <v>CHOU DE MILAN</v>
      </c>
      <c r="D1630" s="107" t="str">
        <f>IF('Jeunes Plants'!C1155&lt;&gt;"",'Jeunes Plants'!C1155,"")</f>
        <v>Serpentine F1</v>
      </c>
      <c r="E1630" s="103">
        <f>IF('Jeunes Plants'!H1155&lt;&gt;"",'Jeunes Plants'!H1155,"")</f>
        <v>4</v>
      </c>
      <c r="F1630" s="103" t="str">
        <f>IF('Jeunes Plants'!E1155&lt;&gt;"",'Jeunes Plants'!E1155,"")</f>
        <v>S</v>
      </c>
      <c r="G1630" s="103" t="str">
        <f>IF('Jeunes Plants'!N1155&lt;&gt;"",'Jeunes Plants'!N1155,"")</f>
        <v>M2</v>
      </c>
      <c r="H1630" s="103" t="str">
        <f>IF('Jeunes Plants'!I1155&lt;&gt;"",'Jeunes Plants'!I1155,"")</f>
        <v>F</v>
      </c>
      <c r="I1630" s="103" t="str">
        <f>IF('Jeunes Plants'!J1155&lt;&gt;"",'Jeunes Plants'!J1155,"")</f>
        <v/>
      </c>
      <c r="J1630" s="103">
        <f>IF($J$9=36,'Jeunes Plants'!U1155,IF($J$9=37,'Jeunes Plants'!V1155,IF($J$9=38,'Jeunes Plants'!W1155,IF($J$9=39,'Jeunes Plants'!X1155,IF($J$9=40,'Jeunes Plants'!Y1155,IF($J$9=41,'Jeunes Plants'!Z1155,IF($J$9=42,'Jeunes Plants'!AA1155,IF($J$9=43,'Jeunes Plants'!AB1155,IF($J$9=44,'Jeunes Plants'!AC1155,IF($J$9=45,'Jeunes Plants'!AD1155,IF($J$9=46,'Jeunes Plants'!AE1155,IF($J$9=47,'Jeunes Plants'!AF1155,IF($J$9=48,'Jeunes Plants'!AG1155,IF($J$9=49,'Jeunes Plants'!AH1155,IF($J$9=50,'Jeunes Plants'!AI1155,IF($J$9=51,'Jeunes Plants'!AJ1155,IF($J$9=52,'Jeunes Plants'!AK1155,IF($J$9=1,'Jeunes Plants'!AL1155,IF($J$9=2,'Jeunes Plants'!AM1155,IF($J$9=3,'Jeunes Plants'!AN1155,IF($J$9=4,'Jeunes Plants'!AO1155,IF($J$9=5,'Jeunes Plants'!AP1155,IF($J$9=6,'Jeunes Plants'!AQ1155,IF($J$9=7,'Jeunes Plants'!AR1155,IF($J$9=8,'Jeunes Plants'!AS1155,IF($J$9=9,'Jeunes Plants'!AT1155,IF($J$9=10,'Jeunes Plants'!AU1155,IF($J$9=11,'Jeunes Plants'!AV1155,IF($J$9=12,'Jeunes Plants'!AW1155,IF($J$9=13,'Jeunes Plants'!AX1155,IF($J$9=14,'Jeunes Plants'!AY1155,IF($J$9=15,'Jeunes Plants'!AZ1155,IF($J$9=16,'Jeunes Plants'!BA1155,IF($J$9=17,'Jeunes Plants'!BB1155,IF($J$9=18,'Jeunes Plants'!BC1155,IF($J$9=19,'Jeunes Plants'!BD1155,IF($J$9=20,'Jeunes Plants'!BE1155,IF($J$9=21,'Jeunes Plants'!BF1155,IF($J$9=22,'Jeunes Plants'!BG1155,IF($J$9=23,'Jeunes Plants'!BH1155,IF($J$9=24,'Jeunes Plants'!BI1155,IF($J$9=25,'Jeunes Plants'!BJ1155,IF($J$9=26,'Jeunes Plants'!BK1155,IF($J$9=27,'Jeunes Plants'!BL1155,IF($J$9=28,'Jeunes Plants'!BM1155,IF($J$9=29,'Jeunes Plants'!BN1155,IF($J$9=30,'Jeunes Plants'!BO1155,IF($J$9=31,'Jeunes Plants'!BP1155,IF($J$9=32,'Jeunes Plants'!BQ1155,IF($J$9=33,'Jeunes Plants'!BR1155,IF($J$9=34,'Jeunes Plants'!BS1155,IF($J$9=35,'Jeunes Plants'!B13058,))))))))))))))))))))))))))))))))))))))))))))))))))))</f>
        <v>0</v>
      </c>
      <c r="K1630" s="103" t="str">
        <f>IF('Jeunes Plants'!R1155=0,"","Erreur")</f>
        <v/>
      </c>
    </row>
    <row r="1631" spans="1:11" x14ac:dyDescent="0.25">
      <c r="A1631" s="103">
        <f>IF('Jeunes Plants'!A1156&lt;&gt;"",'Jeunes Plants'!A1156,"")</f>
        <v>15462</v>
      </c>
      <c r="B1631" s="103" t="str">
        <f>IF('Jeunes Plants'!L1156&lt;&gt;"",'Jeunes Plants'!L1156,"")</f>
        <v>S4</v>
      </c>
      <c r="C1631" s="107" t="str">
        <f>IF('Jeunes Plants'!B1156&lt;&gt;"",'Jeunes Plants'!B1156,"")</f>
        <v>CHOU DE MILAN</v>
      </c>
      <c r="D1631" s="107" t="str">
        <f>IF('Jeunes Plants'!C1156&lt;&gt;"",'Jeunes Plants'!C1156,"")</f>
        <v>Rigoletto F1</v>
      </c>
      <c r="E1631" s="103">
        <f>IF('Jeunes Plants'!H1156&lt;&gt;"",'Jeunes Plants'!H1156,"")</f>
        <v>4</v>
      </c>
      <c r="F1631" s="103" t="str">
        <f>IF('Jeunes Plants'!E1156&lt;&gt;"",'Jeunes Plants'!E1156,"")</f>
        <v>S</v>
      </c>
      <c r="G1631" s="103" t="str">
        <f>IF('Jeunes Plants'!N1156&lt;&gt;"",'Jeunes Plants'!N1156,"")</f>
        <v>M2</v>
      </c>
      <c r="H1631" s="103" t="str">
        <f>IF('Jeunes Plants'!I1156&lt;&gt;"",'Jeunes Plants'!I1156,"")</f>
        <v>F</v>
      </c>
      <c r="I1631" s="103" t="str">
        <f>IF('Jeunes Plants'!J1156&lt;&gt;"",'Jeunes Plants'!J1156,"")</f>
        <v/>
      </c>
      <c r="J1631" s="103">
        <f>IF($J$9=36,'Jeunes Plants'!U1156,IF($J$9=37,'Jeunes Plants'!V1156,IF($J$9=38,'Jeunes Plants'!W1156,IF($J$9=39,'Jeunes Plants'!X1156,IF($J$9=40,'Jeunes Plants'!Y1156,IF($J$9=41,'Jeunes Plants'!Z1156,IF($J$9=42,'Jeunes Plants'!AA1156,IF($J$9=43,'Jeunes Plants'!AB1156,IF($J$9=44,'Jeunes Plants'!AC1156,IF($J$9=45,'Jeunes Plants'!AD1156,IF($J$9=46,'Jeunes Plants'!AE1156,IF($J$9=47,'Jeunes Plants'!AF1156,IF($J$9=48,'Jeunes Plants'!AG1156,IF($J$9=49,'Jeunes Plants'!AH1156,IF($J$9=50,'Jeunes Plants'!AI1156,IF($J$9=51,'Jeunes Plants'!AJ1156,IF($J$9=52,'Jeunes Plants'!AK1156,IF($J$9=1,'Jeunes Plants'!AL1156,IF($J$9=2,'Jeunes Plants'!AM1156,IF($J$9=3,'Jeunes Plants'!AN1156,IF($J$9=4,'Jeunes Plants'!AO1156,IF($J$9=5,'Jeunes Plants'!AP1156,IF($J$9=6,'Jeunes Plants'!AQ1156,IF($J$9=7,'Jeunes Plants'!AR1156,IF($J$9=8,'Jeunes Plants'!AS1156,IF($J$9=9,'Jeunes Plants'!AT1156,IF($J$9=10,'Jeunes Plants'!AU1156,IF($J$9=11,'Jeunes Plants'!AV1156,IF($J$9=12,'Jeunes Plants'!AW1156,IF($J$9=13,'Jeunes Plants'!AX1156,IF($J$9=14,'Jeunes Plants'!AY1156,IF($J$9=15,'Jeunes Plants'!AZ1156,IF($J$9=16,'Jeunes Plants'!BA1156,IF($J$9=17,'Jeunes Plants'!BB1156,IF($J$9=18,'Jeunes Plants'!BC1156,IF($J$9=19,'Jeunes Plants'!BD1156,IF($J$9=20,'Jeunes Plants'!BE1156,IF($J$9=21,'Jeunes Plants'!BF1156,IF($J$9=22,'Jeunes Plants'!BG1156,IF($J$9=23,'Jeunes Plants'!BH1156,IF($J$9=24,'Jeunes Plants'!BI1156,IF($J$9=25,'Jeunes Plants'!BJ1156,IF($J$9=26,'Jeunes Plants'!BK1156,IF($J$9=27,'Jeunes Plants'!BL1156,IF($J$9=28,'Jeunes Plants'!BM1156,IF($J$9=29,'Jeunes Plants'!BN1156,IF($J$9=30,'Jeunes Plants'!BO1156,IF($J$9=31,'Jeunes Plants'!BP1156,IF($J$9=32,'Jeunes Plants'!BQ1156,IF($J$9=33,'Jeunes Plants'!BR1156,IF($J$9=34,'Jeunes Plants'!BS1156,IF($J$9=35,'Jeunes Plants'!B13059,))))))))))))))))))))))))))))))))))))))))))))))))))))</f>
        <v>0</v>
      </c>
      <c r="K1631" s="103" t="str">
        <f>IF('Jeunes Plants'!R1156=0,"","Erreur")</f>
        <v/>
      </c>
    </row>
    <row r="1632" spans="1:11" x14ac:dyDescent="0.25">
      <c r="A1632" s="103">
        <f>IF('Jeunes Plants'!A1157&lt;&gt;"",'Jeunes Plants'!A1157,"")</f>
        <v>15463</v>
      </c>
      <c r="B1632" s="103" t="str">
        <f>IF('Jeunes Plants'!L1157&lt;&gt;"",'Jeunes Plants'!L1157,"")</f>
        <v>S4</v>
      </c>
      <c r="C1632" s="107" t="str">
        <f>IF('Jeunes Plants'!B1157&lt;&gt;"",'Jeunes Plants'!B1157,"")</f>
        <v>CHOU DE MILAN</v>
      </c>
      <c r="D1632" s="107" t="str">
        <f>IF('Jeunes Plants'!C1157&lt;&gt;"",'Jeunes Plants'!C1157,"")</f>
        <v>Rigoletto F1</v>
      </c>
      <c r="E1632" s="103">
        <f>IF('Jeunes Plants'!H1157&lt;&gt;"",'Jeunes Plants'!H1157,"")</f>
        <v>4</v>
      </c>
      <c r="F1632" s="103" t="str">
        <f>IF('Jeunes Plants'!E1157&lt;&gt;"",'Jeunes Plants'!E1157,"")</f>
        <v>S</v>
      </c>
      <c r="G1632" s="103" t="str">
        <f>IF('Jeunes Plants'!N1157&lt;&gt;"",'Jeunes Plants'!N1157,"")</f>
        <v>M2</v>
      </c>
      <c r="H1632" s="103" t="str">
        <f>IF('Jeunes Plants'!I1157&lt;&gt;"",'Jeunes Plants'!I1157,"")</f>
        <v>F</v>
      </c>
      <c r="I1632" s="103" t="str">
        <f>IF('Jeunes Plants'!J1157&lt;&gt;"",'Jeunes Plants'!J1157,"")</f>
        <v/>
      </c>
      <c r="J1632" s="103">
        <f>IF($J$9=36,'Jeunes Plants'!U1157,IF($J$9=37,'Jeunes Plants'!V1157,IF($J$9=38,'Jeunes Plants'!W1157,IF($J$9=39,'Jeunes Plants'!X1157,IF($J$9=40,'Jeunes Plants'!Y1157,IF($J$9=41,'Jeunes Plants'!Z1157,IF($J$9=42,'Jeunes Plants'!AA1157,IF($J$9=43,'Jeunes Plants'!AB1157,IF($J$9=44,'Jeunes Plants'!AC1157,IF($J$9=45,'Jeunes Plants'!AD1157,IF($J$9=46,'Jeunes Plants'!AE1157,IF($J$9=47,'Jeunes Plants'!AF1157,IF($J$9=48,'Jeunes Plants'!AG1157,IF($J$9=49,'Jeunes Plants'!AH1157,IF($J$9=50,'Jeunes Plants'!AI1157,IF($J$9=51,'Jeunes Plants'!AJ1157,IF($J$9=52,'Jeunes Plants'!AK1157,IF($J$9=1,'Jeunes Plants'!AL1157,IF($J$9=2,'Jeunes Plants'!AM1157,IF($J$9=3,'Jeunes Plants'!AN1157,IF($J$9=4,'Jeunes Plants'!AO1157,IF($J$9=5,'Jeunes Plants'!AP1157,IF($J$9=6,'Jeunes Plants'!AQ1157,IF($J$9=7,'Jeunes Plants'!AR1157,IF($J$9=8,'Jeunes Plants'!AS1157,IF($J$9=9,'Jeunes Plants'!AT1157,IF($J$9=10,'Jeunes Plants'!AU1157,IF($J$9=11,'Jeunes Plants'!AV1157,IF($J$9=12,'Jeunes Plants'!AW1157,IF($J$9=13,'Jeunes Plants'!AX1157,IF($J$9=14,'Jeunes Plants'!AY1157,IF($J$9=15,'Jeunes Plants'!AZ1157,IF($J$9=16,'Jeunes Plants'!BA1157,IF($J$9=17,'Jeunes Plants'!BB1157,IF($J$9=18,'Jeunes Plants'!BC1157,IF($J$9=19,'Jeunes Plants'!BD1157,IF($J$9=20,'Jeunes Plants'!BE1157,IF($J$9=21,'Jeunes Plants'!BF1157,IF($J$9=22,'Jeunes Plants'!BG1157,IF($J$9=23,'Jeunes Plants'!BH1157,IF($J$9=24,'Jeunes Plants'!BI1157,IF($J$9=25,'Jeunes Plants'!BJ1157,IF($J$9=26,'Jeunes Plants'!BK1157,IF($J$9=27,'Jeunes Plants'!BL1157,IF($J$9=28,'Jeunes Plants'!BM1157,IF($J$9=29,'Jeunes Plants'!BN1157,IF($J$9=30,'Jeunes Plants'!BO1157,IF($J$9=31,'Jeunes Plants'!BP1157,IF($J$9=32,'Jeunes Plants'!BQ1157,IF($J$9=33,'Jeunes Plants'!BR1157,IF($J$9=34,'Jeunes Plants'!BS1157,IF($J$9=35,'Jeunes Plants'!B13060,))))))))))))))))))))))))))))))))))))))))))))))))))))</f>
        <v>0</v>
      </c>
      <c r="K1632" s="103" t="str">
        <f>IF('Jeunes Plants'!R1157=0,"","Erreur")</f>
        <v/>
      </c>
    </row>
    <row r="1633" spans="1:11" x14ac:dyDescent="0.25">
      <c r="A1633" s="450"/>
      <c r="B1633" s="450"/>
      <c r="C1633" s="451" t="s">
        <v>2116</v>
      </c>
      <c r="D1633" s="451"/>
      <c r="E1633" s="450"/>
      <c r="F1633" s="450"/>
      <c r="G1633" s="450"/>
      <c r="H1633" s="450"/>
      <c r="I1633" s="450"/>
      <c r="J1633" s="450">
        <f>SUBTOTAL(9,J1629:J1632)</f>
        <v>0</v>
      </c>
      <c r="K1633" s="450"/>
    </row>
    <row r="1634" spans="1:11" x14ac:dyDescent="0.25">
      <c r="A1634" s="103">
        <f>IF('Jeunes Plants'!A1158&lt;&gt;"",'Jeunes Plants'!A1158,"")</f>
        <v>25237</v>
      </c>
      <c r="B1634" s="103" t="str">
        <f>IF('Jeunes Plants'!L1158&lt;&gt;"",'Jeunes Plants'!L1158,"")</f>
        <v>S4</v>
      </c>
      <c r="C1634" s="107" t="str">
        <f>IF('Jeunes Plants'!B1158&lt;&gt;"",'Jeunes Plants'!B1158,"")</f>
        <v>CHOU FLEUR</v>
      </c>
      <c r="D1634" s="107" t="str">
        <f>IF('Jeunes Plants'!C1158&lt;&gt;"",'Jeunes Plants'!C1158,"")</f>
        <v>Boris F1</v>
      </c>
      <c r="E1634" s="103">
        <f>IF('Jeunes Plants'!H1158&lt;&gt;"",'Jeunes Plants'!H1158,"")</f>
        <v>4</v>
      </c>
      <c r="F1634" s="103" t="str">
        <f>IF('Jeunes Plants'!E1158&lt;&gt;"",'Jeunes Plants'!E1158,"")</f>
        <v>S</v>
      </c>
      <c r="G1634" s="103" t="str">
        <f>IF('Jeunes Plants'!N1158&lt;&gt;"",'Jeunes Plants'!N1158,"")</f>
        <v>M2</v>
      </c>
      <c r="H1634" s="103" t="str">
        <f>IF('Jeunes Plants'!I1158&lt;&gt;"",'Jeunes Plants'!I1158,"")</f>
        <v>G</v>
      </c>
      <c r="I1634" s="103" t="str">
        <f>IF('Jeunes Plants'!J1158&lt;&gt;"",'Jeunes Plants'!J1158,"")</f>
        <v/>
      </c>
      <c r="J1634" s="103">
        <f>IF($J$9=36,'Jeunes Plants'!U1158,IF($J$9=37,'Jeunes Plants'!V1158,IF($J$9=38,'Jeunes Plants'!W1158,IF($J$9=39,'Jeunes Plants'!X1158,IF($J$9=40,'Jeunes Plants'!Y1158,IF($J$9=41,'Jeunes Plants'!Z1158,IF($J$9=42,'Jeunes Plants'!AA1158,IF($J$9=43,'Jeunes Plants'!AB1158,IF($J$9=44,'Jeunes Plants'!AC1158,IF($J$9=45,'Jeunes Plants'!AD1158,IF($J$9=46,'Jeunes Plants'!AE1158,IF($J$9=47,'Jeunes Plants'!AF1158,IF($J$9=48,'Jeunes Plants'!AG1158,IF($J$9=49,'Jeunes Plants'!AH1158,IF($J$9=50,'Jeunes Plants'!AI1158,IF($J$9=51,'Jeunes Plants'!AJ1158,IF($J$9=52,'Jeunes Plants'!AK1158,IF($J$9=1,'Jeunes Plants'!AL1158,IF($J$9=2,'Jeunes Plants'!AM1158,IF($J$9=3,'Jeunes Plants'!AN1158,IF($J$9=4,'Jeunes Plants'!AO1158,IF($J$9=5,'Jeunes Plants'!AP1158,IF($J$9=6,'Jeunes Plants'!AQ1158,IF($J$9=7,'Jeunes Plants'!AR1158,IF($J$9=8,'Jeunes Plants'!AS1158,IF($J$9=9,'Jeunes Plants'!AT1158,IF($J$9=10,'Jeunes Plants'!AU1158,IF($J$9=11,'Jeunes Plants'!AV1158,IF($J$9=12,'Jeunes Plants'!AW1158,IF($J$9=13,'Jeunes Plants'!AX1158,IF($J$9=14,'Jeunes Plants'!AY1158,IF($J$9=15,'Jeunes Plants'!AZ1158,IF($J$9=16,'Jeunes Plants'!BA1158,IF($J$9=17,'Jeunes Plants'!BB1158,IF($J$9=18,'Jeunes Plants'!BC1158,IF($J$9=19,'Jeunes Plants'!BD1158,IF($J$9=20,'Jeunes Plants'!BE1158,IF($J$9=21,'Jeunes Plants'!BF1158,IF($J$9=22,'Jeunes Plants'!BG1158,IF($J$9=23,'Jeunes Plants'!BH1158,IF($J$9=24,'Jeunes Plants'!BI1158,IF($J$9=25,'Jeunes Plants'!BJ1158,IF($J$9=26,'Jeunes Plants'!BK1158,IF($J$9=27,'Jeunes Plants'!BL1158,IF($J$9=28,'Jeunes Plants'!BM1158,IF($J$9=29,'Jeunes Plants'!BN1158,IF($J$9=30,'Jeunes Plants'!BO1158,IF($J$9=31,'Jeunes Plants'!BP1158,IF($J$9=32,'Jeunes Plants'!BQ1158,IF($J$9=33,'Jeunes Plants'!BR1158,IF($J$9=34,'Jeunes Plants'!BS1158,IF($J$9=35,'Jeunes Plants'!B13061,))))))))))))))))))))))))))))))))))))))))))))))))))))</f>
        <v>0</v>
      </c>
      <c r="K1634" s="103" t="str">
        <f>IF('Jeunes Plants'!R1158=0,"","Erreur")</f>
        <v/>
      </c>
    </row>
    <row r="1635" spans="1:11" x14ac:dyDescent="0.25">
      <c r="A1635" s="103">
        <f>IF('Jeunes Plants'!A1159&lt;&gt;"",'Jeunes Plants'!A1159,"")</f>
        <v>25238</v>
      </c>
      <c r="B1635" s="103" t="str">
        <f>IF('Jeunes Plants'!L1159&lt;&gt;"",'Jeunes Plants'!L1159,"")</f>
        <v>S4</v>
      </c>
      <c r="C1635" s="107" t="str">
        <f>IF('Jeunes Plants'!B1159&lt;&gt;"",'Jeunes Plants'!B1159,"")</f>
        <v>CHOU FLEUR</v>
      </c>
      <c r="D1635" s="107" t="str">
        <f>IF('Jeunes Plants'!C1159&lt;&gt;"",'Jeunes Plants'!C1159,"")</f>
        <v>Boris F1</v>
      </c>
      <c r="E1635" s="103">
        <f>IF('Jeunes Plants'!H1159&lt;&gt;"",'Jeunes Plants'!H1159,"")</f>
        <v>4</v>
      </c>
      <c r="F1635" s="103" t="str">
        <f>IF('Jeunes Plants'!E1159&lt;&gt;"",'Jeunes Plants'!E1159,"")</f>
        <v>S</v>
      </c>
      <c r="G1635" s="103" t="str">
        <f>IF('Jeunes Plants'!N1159&lt;&gt;"",'Jeunes Plants'!N1159,"")</f>
        <v>M2</v>
      </c>
      <c r="H1635" s="103" t="str">
        <f>IF('Jeunes Plants'!I1159&lt;&gt;"",'Jeunes Plants'!I1159,"")</f>
        <v>G</v>
      </c>
      <c r="I1635" s="103" t="str">
        <f>IF('Jeunes Plants'!J1159&lt;&gt;"",'Jeunes Plants'!J1159,"")</f>
        <v/>
      </c>
      <c r="J1635" s="103">
        <f>IF($J$9=36,'Jeunes Plants'!U1159,IF($J$9=37,'Jeunes Plants'!V1159,IF($J$9=38,'Jeunes Plants'!W1159,IF($J$9=39,'Jeunes Plants'!X1159,IF($J$9=40,'Jeunes Plants'!Y1159,IF($J$9=41,'Jeunes Plants'!Z1159,IF($J$9=42,'Jeunes Plants'!AA1159,IF($J$9=43,'Jeunes Plants'!AB1159,IF($J$9=44,'Jeunes Plants'!AC1159,IF($J$9=45,'Jeunes Plants'!AD1159,IF($J$9=46,'Jeunes Plants'!AE1159,IF($J$9=47,'Jeunes Plants'!AF1159,IF($J$9=48,'Jeunes Plants'!AG1159,IF($J$9=49,'Jeunes Plants'!AH1159,IF($J$9=50,'Jeunes Plants'!AI1159,IF($J$9=51,'Jeunes Plants'!AJ1159,IF($J$9=52,'Jeunes Plants'!AK1159,IF($J$9=1,'Jeunes Plants'!AL1159,IF($J$9=2,'Jeunes Plants'!AM1159,IF($J$9=3,'Jeunes Plants'!AN1159,IF($J$9=4,'Jeunes Plants'!AO1159,IF($J$9=5,'Jeunes Plants'!AP1159,IF($J$9=6,'Jeunes Plants'!AQ1159,IF($J$9=7,'Jeunes Plants'!AR1159,IF($J$9=8,'Jeunes Plants'!AS1159,IF($J$9=9,'Jeunes Plants'!AT1159,IF($J$9=10,'Jeunes Plants'!AU1159,IF($J$9=11,'Jeunes Plants'!AV1159,IF($J$9=12,'Jeunes Plants'!AW1159,IF($J$9=13,'Jeunes Plants'!AX1159,IF($J$9=14,'Jeunes Plants'!AY1159,IF($J$9=15,'Jeunes Plants'!AZ1159,IF($J$9=16,'Jeunes Plants'!BA1159,IF($J$9=17,'Jeunes Plants'!BB1159,IF($J$9=18,'Jeunes Plants'!BC1159,IF($J$9=19,'Jeunes Plants'!BD1159,IF($J$9=20,'Jeunes Plants'!BE1159,IF($J$9=21,'Jeunes Plants'!BF1159,IF($J$9=22,'Jeunes Plants'!BG1159,IF($J$9=23,'Jeunes Plants'!BH1159,IF($J$9=24,'Jeunes Plants'!BI1159,IF($J$9=25,'Jeunes Plants'!BJ1159,IF($J$9=26,'Jeunes Plants'!BK1159,IF($J$9=27,'Jeunes Plants'!BL1159,IF($J$9=28,'Jeunes Plants'!BM1159,IF($J$9=29,'Jeunes Plants'!BN1159,IF($J$9=30,'Jeunes Plants'!BO1159,IF($J$9=31,'Jeunes Plants'!BP1159,IF($J$9=32,'Jeunes Plants'!BQ1159,IF($J$9=33,'Jeunes Plants'!BR1159,IF($J$9=34,'Jeunes Plants'!BS1159,IF($J$9=35,'Jeunes Plants'!B13062,))))))))))))))))))))))))))))))))))))))))))))))))))))</f>
        <v>0</v>
      </c>
      <c r="K1635" s="103" t="str">
        <f>IF('Jeunes Plants'!R1159=0,"","Erreur")</f>
        <v/>
      </c>
    </row>
    <row r="1636" spans="1:11" x14ac:dyDescent="0.25">
      <c r="A1636" s="103">
        <f>IF('Jeunes Plants'!A1160&lt;&gt;"",'Jeunes Plants'!A1160,"")</f>
        <v>25239</v>
      </c>
      <c r="B1636" s="103" t="str">
        <f>IF('Jeunes Plants'!L1160&lt;&gt;"",'Jeunes Plants'!L1160,"")</f>
        <v>S4</v>
      </c>
      <c r="C1636" s="107" t="str">
        <f>IF('Jeunes Plants'!B1160&lt;&gt;"",'Jeunes Plants'!B1160,"")</f>
        <v>CHOU FLEUR</v>
      </c>
      <c r="D1636" s="107" t="str">
        <f>IF('Jeunes Plants'!C1160&lt;&gt;"",'Jeunes Plants'!C1160,"")</f>
        <v>Cendis F1</v>
      </c>
      <c r="E1636" s="103">
        <f>IF('Jeunes Plants'!H1160&lt;&gt;"",'Jeunes Plants'!H1160,"")</f>
        <v>4</v>
      </c>
      <c r="F1636" s="103" t="str">
        <f>IF('Jeunes Plants'!E1160&lt;&gt;"",'Jeunes Plants'!E1160,"")</f>
        <v>S</v>
      </c>
      <c r="G1636" s="103" t="str">
        <f>IF('Jeunes Plants'!N1160&lt;&gt;"",'Jeunes Plants'!N1160,"")</f>
        <v>M2</v>
      </c>
      <c r="H1636" s="103" t="str">
        <f>IF('Jeunes Plants'!I1160&lt;&gt;"",'Jeunes Plants'!I1160,"")</f>
        <v>G</v>
      </c>
      <c r="I1636" s="103" t="str">
        <f>IF('Jeunes Plants'!J1160&lt;&gt;"",'Jeunes Plants'!J1160,"")</f>
        <v/>
      </c>
      <c r="J1636" s="103">
        <f>IF($J$9=36,'Jeunes Plants'!U1160,IF($J$9=37,'Jeunes Plants'!V1160,IF($J$9=38,'Jeunes Plants'!W1160,IF($J$9=39,'Jeunes Plants'!X1160,IF($J$9=40,'Jeunes Plants'!Y1160,IF($J$9=41,'Jeunes Plants'!Z1160,IF($J$9=42,'Jeunes Plants'!AA1160,IF($J$9=43,'Jeunes Plants'!AB1160,IF($J$9=44,'Jeunes Plants'!AC1160,IF($J$9=45,'Jeunes Plants'!AD1160,IF($J$9=46,'Jeunes Plants'!AE1160,IF($J$9=47,'Jeunes Plants'!AF1160,IF($J$9=48,'Jeunes Plants'!AG1160,IF($J$9=49,'Jeunes Plants'!AH1160,IF($J$9=50,'Jeunes Plants'!AI1160,IF($J$9=51,'Jeunes Plants'!AJ1160,IF($J$9=52,'Jeunes Plants'!AK1160,IF($J$9=1,'Jeunes Plants'!AL1160,IF($J$9=2,'Jeunes Plants'!AM1160,IF($J$9=3,'Jeunes Plants'!AN1160,IF($J$9=4,'Jeunes Plants'!AO1160,IF($J$9=5,'Jeunes Plants'!AP1160,IF($J$9=6,'Jeunes Plants'!AQ1160,IF($J$9=7,'Jeunes Plants'!AR1160,IF($J$9=8,'Jeunes Plants'!AS1160,IF($J$9=9,'Jeunes Plants'!AT1160,IF($J$9=10,'Jeunes Plants'!AU1160,IF($J$9=11,'Jeunes Plants'!AV1160,IF($J$9=12,'Jeunes Plants'!AW1160,IF($J$9=13,'Jeunes Plants'!AX1160,IF($J$9=14,'Jeunes Plants'!AY1160,IF($J$9=15,'Jeunes Plants'!AZ1160,IF($J$9=16,'Jeunes Plants'!BA1160,IF($J$9=17,'Jeunes Plants'!BB1160,IF($J$9=18,'Jeunes Plants'!BC1160,IF($J$9=19,'Jeunes Plants'!BD1160,IF($J$9=20,'Jeunes Plants'!BE1160,IF($J$9=21,'Jeunes Plants'!BF1160,IF($J$9=22,'Jeunes Plants'!BG1160,IF($J$9=23,'Jeunes Plants'!BH1160,IF($J$9=24,'Jeunes Plants'!BI1160,IF($J$9=25,'Jeunes Plants'!BJ1160,IF($J$9=26,'Jeunes Plants'!BK1160,IF($J$9=27,'Jeunes Plants'!BL1160,IF($J$9=28,'Jeunes Plants'!BM1160,IF($J$9=29,'Jeunes Plants'!BN1160,IF($J$9=30,'Jeunes Plants'!BO1160,IF($J$9=31,'Jeunes Plants'!BP1160,IF($J$9=32,'Jeunes Plants'!BQ1160,IF($J$9=33,'Jeunes Plants'!BR1160,IF($J$9=34,'Jeunes Plants'!BS1160,IF($J$9=35,'Jeunes Plants'!B13063,))))))))))))))))))))))))))))))))))))))))))))))))))))</f>
        <v>0</v>
      </c>
      <c r="K1636" s="103" t="str">
        <f>IF('Jeunes Plants'!R1160=0,"","Erreur")</f>
        <v/>
      </c>
    </row>
    <row r="1637" spans="1:11" x14ac:dyDescent="0.25">
      <c r="A1637" s="103">
        <f>IF('Jeunes Plants'!A1161&lt;&gt;"",'Jeunes Plants'!A1161,"")</f>
        <v>25240</v>
      </c>
      <c r="B1637" s="103" t="str">
        <f>IF('Jeunes Plants'!L1161&lt;&gt;"",'Jeunes Plants'!L1161,"")</f>
        <v>S4</v>
      </c>
      <c r="C1637" s="107" t="str">
        <f>IF('Jeunes Plants'!B1161&lt;&gt;"",'Jeunes Plants'!B1161,"")</f>
        <v>CHOU FLEUR</v>
      </c>
      <c r="D1637" s="107" t="str">
        <f>IF('Jeunes Plants'!C1161&lt;&gt;"",'Jeunes Plants'!C1161,"")</f>
        <v>Cendis F1</v>
      </c>
      <c r="E1637" s="103">
        <f>IF('Jeunes Plants'!H1161&lt;&gt;"",'Jeunes Plants'!H1161,"")</f>
        <v>4</v>
      </c>
      <c r="F1637" s="103" t="str">
        <f>IF('Jeunes Plants'!E1161&lt;&gt;"",'Jeunes Plants'!E1161,"")</f>
        <v>S</v>
      </c>
      <c r="G1637" s="103" t="str">
        <f>IF('Jeunes Plants'!N1161&lt;&gt;"",'Jeunes Plants'!N1161,"")</f>
        <v>M2</v>
      </c>
      <c r="H1637" s="103" t="str">
        <f>IF('Jeunes Plants'!I1161&lt;&gt;"",'Jeunes Plants'!I1161,"")</f>
        <v>G</v>
      </c>
      <c r="I1637" s="103" t="str">
        <f>IF('Jeunes Plants'!J1161&lt;&gt;"",'Jeunes Plants'!J1161,"")</f>
        <v/>
      </c>
      <c r="J1637" s="103">
        <f>IF($J$9=36,'Jeunes Plants'!U1161,IF($J$9=37,'Jeunes Plants'!V1161,IF($J$9=38,'Jeunes Plants'!W1161,IF($J$9=39,'Jeunes Plants'!X1161,IF($J$9=40,'Jeunes Plants'!Y1161,IF($J$9=41,'Jeunes Plants'!Z1161,IF($J$9=42,'Jeunes Plants'!AA1161,IF($J$9=43,'Jeunes Plants'!AB1161,IF($J$9=44,'Jeunes Plants'!AC1161,IF($J$9=45,'Jeunes Plants'!AD1161,IF($J$9=46,'Jeunes Plants'!AE1161,IF($J$9=47,'Jeunes Plants'!AF1161,IF($J$9=48,'Jeunes Plants'!AG1161,IF($J$9=49,'Jeunes Plants'!AH1161,IF($J$9=50,'Jeunes Plants'!AI1161,IF($J$9=51,'Jeunes Plants'!AJ1161,IF($J$9=52,'Jeunes Plants'!AK1161,IF($J$9=1,'Jeunes Plants'!AL1161,IF($J$9=2,'Jeunes Plants'!AM1161,IF($J$9=3,'Jeunes Plants'!AN1161,IF($J$9=4,'Jeunes Plants'!AO1161,IF($J$9=5,'Jeunes Plants'!AP1161,IF($J$9=6,'Jeunes Plants'!AQ1161,IF($J$9=7,'Jeunes Plants'!AR1161,IF($J$9=8,'Jeunes Plants'!AS1161,IF($J$9=9,'Jeunes Plants'!AT1161,IF($J$9=10,'Jeunes Plants'!AU1161,IF($J$9=11,'Jeunes Plants'!AV1161,IF($J$9=12,'Jeunes Plants'!AW1161,IF($J$9=13,'Jeunes Plants'!AX1161,IF($J$9=14,'Jeunes Plants'!AY1161,IF($J$9=15,'Jeunes Plants'!AZ1161,IF($J$9=16,'Jeunes Plants'!BA1161,IF($J$9=17,'Jeunes Plants'!BB1161,IF($J$9=18,'Jeunes Plants'!BC1161,IF($J$9=19,'Jeunes Plants'!BD1161,IF($J$9=20,'Jeunes Plants'!BE1161,IF($J$9=21,'Jeunes Plants'!BF1161,IF($J$9=22,'Jeunes Plants'!BG1161,IF($J$9=23,'Jeunes Plants'!BH1161,IF($J$9=24,'Jeunes Plants'!BI1161,IF($J$9=25,'Jeunes Plants'!BJ1161,IF($J$9=26,'Jeunes Plants'!BK1161,IF($J$9=27,'Jeunes Plants'!BL1161,IF($J$9=28,'Jeunes Plants'!BM1161,IF($J$9=29,'Jeunes Plants'!BN1161,IF($J$9=30,'Jeunes Plants'!BO1161,IF($J$9=31,'Jeunes Plants'!BP1161,IF($J$9=32,'Jeunes Plants'!BQ1161,IF($J$9=33,'Jeunes Plants'!BR1161,IF($J$9=34,'Jeunes Plants'!BS1161,IF($J$9=35,'Jeunes Plants'!B13064,))))))))))))))))))))))))))))))))))))))))))))))))))))</f>
        <v>0</v>
      </c>
      <c r="K1637" s="103" t="str">
        <f>IF('Jeunes Plants'!R1161=0,"","Erreur")</f>
        <v/>
      </c>
    </row>
    <row r="1638" spans="1:11" x14ac:dyDescent="0.25">
      <c r="A1638" s="450"/>
      <c r="B1638" s="450"/>
      <c r="C1638" s="451" t="s">
        <v>2117</v>
      </c>
      <c r="D1638" s="451"/>
      <c r="E1638" s="450"/>
      <c r="F1638" s="450"/>
      <c r="G1638" s="450"/>
      <c r="H1638" s="450"/>
      <c r="I1638" s="450"/>
      <c r="J1638" s="450">
        <f>SUBTOTAL(9,J1634:J1637)</f>
        <v>0</v>
      </c>
      <c r="K1638" s="450"/>
    </row>
    <row r="1639" spans="1:11" x14ac:dyDescent="0.25">
      <c r="A1639" s="103">
        <f>IF('Jeunes Plants'!A1162&lt;&gt;"",'Jeunes Plants'!A1162,"")</f>
        <v>14694</v>
      </c>
      <c r="B1639" s="103" t="str">
        <f>IF('Jeunes Plants'!L1162&lt;&gt;"",'Jeunes Plants'!L1162,"")</f>
        <v>S4</v>
      </c>
      <c r="C1639" s="107" t="str">
        <f>IF('Jeunes Plants'!B1162&lt;&gt;"",'Jeunes Plants'!B1162,"")</f>
        <v>CHOU FLEUR ROMANESCO</v>
      </c>
      <c r="D1639" s="107" t="str">
        <f>IF('Jeunes Plants'!C1162&lt;&gt;"",'Jeunes Plants'!C1162,"")</f>
        <v>Gitano F1</v>
      </c>
      <c r="E1639" s="103">
        <f>IF('Jeunes Plants'!H1162&lt;&gt;"",'Jeunes Plants'!H1162,"")</f>
        <v>4</v>
      </c>
      <c r="F1639" s="103" t="str">
        <f>IF('Jeunes Plants'!E1162&lt;&gt;"",'Jeunes Plants'!E1162,"")</f>
        <v>S</v>
      </c>
      <c r="G1639" s="103" t="str">
        <f>IF('Jeunes Plants'!N1162&lt;&gt;"",'Jeunes Plants'!N1162,"")</f>
        <v>M2</v>
      </c>
      <c r="H1639" s="103" t="str">
        <f>IF('Jeunes Plants'!I1162&lt;&gt;"",'Jeunes Plants'!I1162,"")</f>
        <v>G</v>
      </c>
      <c r="I1639" s="103" t="str">
        <f>IF('Jeunes Plants'!J1162&lt;&gt;"",'Jeunes Plants'!J1162,"")</f>
        <v/>
      </c>
      <c r="J1639" s="103">
        <f>IF($J$9=36,'Jeunes Plants'!U1162,IF($J$9=37,'Jeunes Plants'!V1162,IF($J$9=38,'Jeunes Plants'!W1162,IF($J$9=39,'Jeunes Plants'!X1162,IF($J$9=40,'Jeunes Plants'!Y1162,IF($J$9=41,'Jeunes Plants'!Z1162,IF($J$9=42,'Jeunes Plants'!AA1162,IF($J$9=43,'Jeunes Plants'!AB1162,IF($J$9=44,'Jeunes Plants'!AC1162,IF($J$9=45,'Jeunes Plants'!AD1162,IF($J$9=46,'Jeunes Plants'!AE1162,IF($J$9=47,'Jeunes Plants'!AF1162,IF($J$9=48,'Jeunes Plants'!AG1162,IF($J$9=49,'Jeunes Plants'!AH1162,IF($J$9=50,'Jeunes Plants'!AI1162,IF($J$9=51,'Jeunes Plants'!AJ1162,IF($J$9=52,'Jeunes Plants'!AK1162,IF($J$9=1,'Jeunes Plants'!AL1162,IF($J$9=2,'Jeunes Plants'!AM1162,IF($J$9=3,'Jeunes Plants'!AN1162,IF($J$9=4,'Jeunes Plants'!AO1162,IF($J$9=5,'Jeunes Plants'!AP1162,IF($J$9=6,'Jeunes Plants'!AQ1162,IF($J$9=7,'Jeunes Plants'!AR1162,IF($J$9=8,'Jeunes Plants'!AS1162,IF($J$9=9,'Jeunes Plants'!AT1162,IF($J$9=10,'Jeunes Plants'!AU1162,IF($J$9=11,'Jeunes Plants'!AV1162,IF($J$9=12,'Jeunes Plants'!AW1162,IF($J$9=13,'Jeunes Plants'!AX1162,IF($J$9=14,'Jeunes Plants'!AY1162,IF($J$9=15,'Jeunes Plants'!AZ1162,IF($J$9=16,'Jeunes Plants'!BA1162,IF($J$9=17,'Jeunes Plants'!BB1162,IF($J$9=18,'Jeunes Plants'!BC1162,IF($J$9=19,'Jeunes Plants'!BD1162,IF($J$9=20,'Jeunes Plants'!BE1162,IF($J$9=21,'Jeunes Plants'!BF1162,IF($J$9=22,'Jeunes Plants'!BG1162,IF($J$9=23,'Jeunes Plants'!BH1162,IF($J$9=24,'Jeunes Plants'!BI1162,IF($J$9=25,'Jeunes Plants'!BJ1162,IF($J$9=26,'Jeunes Plants'!BK1162,IF($J$9=27,'Jeunes Plants'!BL1162,IF($J$9=28,'Jeunes Plants'!BM1162,IF($J$9=29,'Jeunes Plants'!BN1162,IF($J$9=30,'Jeunes Plants'!BO1162,IF($J$9=31,'Jeunes Plants'!BP1162,IF($J$9=32,'Jeunes Plants'!BQ1162,IF($J$9=33,'Jeunes Plants'!BR1162,IF($J$9=34,'Jeunes Plants'!BS1162,IF($J$9=35,'Jeunes Plants'!B13065,))))))))))))))))))))))))))))))))))))))))))))))))))))</f>
        <v>0</v>
      </c>
      <c r="K1639" s="103" t="str">
        <f>IF('Jeunes Plants'!R1162=0,"","Erreur")</f>
        <v/>
      </c>
    </row>
    <row r="1640" spans="1:11" x14ac:dyDescent="0.25">
      <c r="A1640" s="103">
        <f>IF('Jeunes Plants'!A1163&lt;&gt;"",'Jeunes Plants'!A1163,"")</f>
        <v>13100</v>
      </c>
      <c r="B1640" s="103" t="str">
        <f>IF('Jeunes Plants'!L1163&lt;&gt;"",'Jeunes Plants'!L1163,"")</f>
        <v>S4</v>
      </c>
      <c r="C1640" s="107" t="str">
        <f>IF('Jeunes Plants'!B1163&lt;&gt;"",'Jeunes Plants'!B1163,"")</f>
        <v>CHOU FLEUR ROMANESCO</v>
      </c>
      <c r="D1640" s="107" t="str">
        <f>IF('Jeunes Plants'!C1163&lt;&gt;"",'Jeunes Plants'!C1163,"")</f>
        <v>Gitano F1</v>
      </c>
      <c r="E1640" s="103">
        <f>IF('Jeunes Plants'!H1163&lt;&gt;"",'Jeunes Plants'!H1163,"")</f>
        <v>4</v>
      </c>
      <c r="F1640" s="103" t="str">
        <f>IF('Jeunes Plants'!E1163&lt;&gt;"",'Jeunes Plants'!E1163,"")</f>
        <v>S</v>
      </c>
      <c r="G1640" s="103" t="str">
        <f>IF('Jeunes Plants'!N1163&lt;&gt;"",'Jeunes Plants'!N1163,"")</f>
        <v>M2</v>
      </c>
      <c r="H1640" s="103" t="str">
        <f>IF('Jeunes Plants'!I1163&lt;&gt;"",'Jeunes Plants'!I1163,"")</f>
        <v>G</v>
      </c>
      <c r="I1640" s="103" t="str">
        <f>IF('Jeunes Plants'!J1163&lt;&gt;"",'Jeunes Plants'!J1163,"")</f>
        <v/>
      </c>
      <c r="J1640" s="103">
        <f>IF($J$9=36,'Jeunes Plants'!U1163,IF($J$9=37,'Jeunes Plants'!V1163,IF($J$9=38,'Jeunes Plants'!W1163,IF($J$9=39,'Jeunes Plants'!X1163,IF($J$9=40,'Jeunes Plants'!Y1163,IF($J$9=41,'Jeunes Plants'!Z1163,IF($J$9=42,'Jeunes Plants'!AA1163,IF($J$9=43,'Jeunes Plants'!AB1163,IF($J$9=44,'Jeunes Plants'!AC1163,IF($J$9=45,'Jeunes Plants'!AD1163,IF($J$9=46,'Jeunes Plants'!AE1163,IF($J$9=47,'Jeunes Plants'!AF1163,IF($J$9=48,'Jeunes Plants'!AG1163,IF($J$9=49,'Jeunes Plants'!AH1163,IF($J$9=50,'Jeunes Plants'!AI1163,IF($J$9=51,'Jeunes Plants'!AJ1163,IF($J$9=52,'Jeunes Plants'!AK1163,IF($J$9=1,'Jeunes Plants'!AL1163,IF($J$9=2,'Jeunes Plants'!AM1163,IF($J$9=3,'Jeunes Plants'!AN1163,IF($J$9=4,'Jeunes Plants'!AO1163,IF($J$9=5,'Jeunes Plants'!AP1163,IF($J$9=6,'Jeunes Plants'!AQ1163,IF($J$9=7,'Jeunes Plants'!AR1163,IF($J$9=8,'Jeunes Plants'!AS1163,IF($J$9=9,'Jeunes Plants'!AT1163,IF($J$9=10,'Jeunes Plants'!AU1163,IF($J$9=11,'Jeunes Plants'!AV1163,IF($J$9=12,'Jeunes Plants'!AW1163,IF($J$9=13,'Jeunes Plants'!AX1163,IF($J$9=14,'Jeunes Plants'!AY1163,IF($J$9=15,'Jeunes Plants'!AZ1163,IF($J$9=16,'Jeunes Plants'!BA1163,IF($J$9=17,'Jeunes Plants'!BB1163,IF($J$9=18,'Jeunes Plants'!BC1163,IF($J$9=19,'Jeunes Plants'!BD1163,IF($J$9=20,'Jeunes Plants'!BE1163,IF($J$9=21,'Jeunes Plants'!BF1163,IF($J$9=22,'Jeunes Plants'!BG1163,IF($J$9=23,'Jeunes Plants'!BH1163,IF($J$9=24,'Jeunes Plants'!BI1163,IF($J$9=25,'Jeunes Plants'!BJ1163,IF($J$9=26,'Jeunes Plants'!BK1163,IF($J$9=27,'Jeunes Plants'!BL1163,IF($J$9=28,'Jeunes Plants'!BM1163,IF($J$9=29,'Jeunes Plants'!BN1163,IF($J$9=30,'Jeunes Plants'!BO1163,IF($J$9=31,'Jeunes Plants'!BP1163,IF($J$9=32,'Jeunes Plants'!BQ1163,IF($J$9=33,'Jeunes Plants'!BR1163,IF($J$9=34,'Jeunes Plants'!BS1163,IF($J$9=35,'Jeunes Plants'!B13066,))))))))))))))))))))))))))))))))))))))))))))))))))))</f>
        <v>0</v>
      </c>
      <c r="K1640" s="103" t="str">
        <f>IF('Jeunes Plants'!R1163=0,"","Erreur")</f>
        <v/>
      </c>
    </row>
    <row r="1641" spans="1:11" x14ac:dyDescent="0.25">
      <c r="A1641" s="450"/>
      <c r="B1641" s="450"/>
      <c r="C1641" s="451" t="s">
        <v>2118</v>
      </c>
      <c r="D1641" s="451"/>
      <c r="E1641" s="450"/>
      <c r="F1641" s="450"/>
      <c r="G1641" s="450"/>
      <c r="H1641" s="450"/>
      <c r="I1641" s="450"/>
      <c r="J1641" s="450">
        <f>SUBTOTAL(9,J1639:J1640)</f>
        <v>0</v>
      </c>
      <c r="K1641" s="450"/>
    </row>
    <row r="1642" spans="1:11" x14ac:dyDescent="0.25">
      <c r="A1642" s="103">
        <f>IF('Jeunes Plants'!A1164&lt;&gt;"",'Jeunes Plants'!A1164,"")</f>
        <v>12801</v>
      </c>
      <c r="B1642" s="103" t="str">
        <f>IF('Jeunes Plants'!L1164&lt;&gt;"",'Jeunes Plants'!L1164,"")</f>
        <v>S4</v>
      </c>
      <c r="C1642" s="107" t="str">
        <f>IF('Jeunes Plants'!B1164&lt;&gt;"",'Jeunes Plants'!B1164,"")</f>
        <v>CHOU ROUGE</v>
      </c>
      <c r="D1642" s="107" t="str">
        <f>IF('Jeunes Plants'!C1164&lt;&gt;"",'Jeunes Plants'!C1164,"")</f>
        <v>Redsky F1</v>
      </c>
      <c r="E1642" s="103">
        <f>IF('Jeunes Plants'!H1164&lt;&gt;"",'Jeunes Plants'!H1164,"")</f>
        <v>4</v>
      </c>
      <c r="F1642" s="103" t="str">
        <f>IF('Jeunes Plants'!E1164&lt;&gt;"",'Jeunes Plants'!E1164,"")</f>
        <v>S</v>
      </c>
      <c r="G1642" s="103" t="str">
        <f>IF('Jeunes Plants'!N1164&lt;&gt;"",'Jeunes Plants'!N1164,"")</f>
        <v>M2</v>
      </c>
      <c r="H1642" s="103" t="str">
        <f>IF('Jeunes Plants'!I1164&lt;&gt;"",'Jeunes Plants'!I1164,"")</f>
        <v>F</v>
      </c>
      <c r="I1642" s="103" t="str">
        <f>IF('Jeunes Plants'!J1164&lt;&gt;"",'Jeunes Plants'!J1164,"")</f>
        <v/>
      </c>
      <c r="J1642" s="103">
        <f>IF($J$9=36,'Jeunes Plants'!U1164,IF($J$9=37,'Jeunes Plants'!V1164,IF($J$9=38,'Jeunes Plants'!W1164,IF($J$9=39,'Jeunes Plants'!X1164,IF($J$9=40,'Jeunes Plants'!Y1164,IF($J$9=41,'Jeunes Plants'!Z1164,IF($J$9=42,'Jeunes Plants'!AA1164,IF($J$9=43,'Jeunes Plants'!AB1164,IF($J$9=44,'Jeunes Plants'!AC1164,IF($J$9=45,'Jeunes Plants'!AD1164,IF($J$9=46,'Jeunes Plants'!AE1164,IF($J$9=47,'Jeunes Plants'!AF1164,IF($J$9=48,'Jeunes Plants'!AG1164,IF($J$9=49,'Jeunes Plants'!AH1164,IF($J$9=50,'Jeunes Plants'!AI1164,IF($J$9=51,'Jeunes Plants'!AJ1164,IF($J$9=52,'Jeunes Plants'!AK1164,IF($J$9=1,'Jeunes Plants'!AL1164,IF($J$9=2,'Jeunes Plants'!AM1164,IF($J$9=3,'Jeunes Plants'!AN1164,IF($J$9=4,'Jeunes Plants'!AO1164,IF($J$9=5,'Jeunes Plants'!AP1164,IF($J$9=6,'Jeunes Plants'!AQ1164,IF($J$9=7,'Jeunes Plants'!AR1164,IF($J$9=8,'Jeunes Plants'!AS1164,IF($J$9=9,'Jeunes Plants'!AT1164,IF($J$9=10,'Jeunes Plants'!AU1164,IF($J$9=11,'Jeunes Plants'!AV1164,IF($J$9=12,'Jeunes Plants'!AW1164,IF($J$9=13,'Jeunes Plants'!AX1164,IF($J$9=14,'Jeunes Plants'!AY1164,IF($J$9=15,'Jeunes Plants'!AZ1164,IF($J$9=16,'Jeunes Plants'!BA1164,IF($J$9=17,'Jeunes Plants'!BB1164,IF($J$9=18,'Jeunes Plants'!BC1164,IF($J$9=19,'Jeunes Plants'!BD1164,IF($J$9=20,'Jeunes Plants'!BE1164,IF($J$9=21,'Jeunes Plants'!BF1164,IF($J$9=22,'Jeunes Plants'!BG1164,IF($J$9=23,'Jeunes Plants'!BH1164,IF($J$9=24,'Jeunes Plants'!BI1164,IF($J$9=25,'Jeunes Plants'!BJ1164,IF($J$9=26,'Jeunes Plants'!BK1164,IF($J$9=27,'Jeunes Plants'!BL1164,IF($J$9=28,'Jeunes Plants'!BM1164,IF($J$9=29,'Jeunes Plants'!BN1164,IF($J$9=30,'Jeunes Plants'!BO1164,IF($J$9=31,'Jeunes Plants'!BP1164,IF($J$9=32,'Jeunes Plants'!BQ1164,IF($J$9=33,'Jeunes Plants'!BR1164,IF($J$9=34,'Jeunes Plants'!BS1164,IF($J$9=35,'Jeunes Plants'!B13067,))))))))))))))))))))))))))))))))))))))))))))))))))))</f>
        <v>0</v>
      </c>
      <c r="K1642" s="103" t="str">
        <f>IF('Jeunes Plants'!R1164=0,"","Erreur")</f>
        <v/>
      </c>
    </row>
    <row r="1643" spans="1:11" x14ac:dyDescent="0.25">
      <c r="A1643" s="103">
        <f>IF('Jeunes Plants'!A1165&lt;&gt;"",'Jeunes Plants'!A1165,"")</f>
        <v>12802</v>
      </c>
      <c r="B1643" s="103" t="str">
        <f>IF('Jeunes Plants'!L1165&lt;&gt;"",'Jeunes Plants'!L1165,"")</f>
        <v>S4</v>
      </c>
      <c r="C1643" s="107" t="str">
        <f>IF('Jeunes Plants'!B1165&lt;&gt;"",'Jeunes Plants'!B1165,"")</f>
        <v>CHOU ROUGE</v>
      </c>
      <c r="D1643" s="107" t="str">
        <f>IF('Jeunes Plants'!C1165&lt;&gt;"",'Jeunes Plants'!C1165,"")</f>
        <v>Redsky F1</v>
      </c>
      <c r="E1643" s="103">
        <f>IF('Jeunes Plants'!H1165&lt;&gt;"",'Jeunes Plants'!H1165,"")</f>
        <v>4</v>
      </c>
      <c r="F1643" s="103" t="str">
        <f>IF('Jeunes Plants'!E1165&lt;&gt;"",'Jeunes Plants'!E1165,"")</f>
        <v>S</v>
      </c>
      <c r="G1643" s="103" t="str">
        <f>IF('Jeunes Plants'!N1165&lt;&gt;"",'Jeunes Plants'!N1165,"")</f>
        <v>M2</v>
      </c>
      <c r="H1643" s="103" t="str">
        <f>IF('Jeunes Plants'!I1165&lt;&gt;"",'Jeunes Plants'!I1165,"")</f>
        <v>F</v>
      </c>
      <c r="I1643" s="103" t="str">
        <f>IF('Jeunes Plants'!J1165&lt;&gt;"",'Jeunes Plants'!J1165,"")</f>
        <v/>
      </c>
      <c r="J1643" s="103">
        <f>IF($J$9=36,'Jeunes Plants'!U1165,IF($J$9=37,'Jeunes Plants'!V1165,IF($J$9=38,'Jeunes Plants'!W1165,IF($J$9=39,'Jeunes Plants'!X1165,IF($J$9=40,'Jeunes Plants'!Y1165,IF($J$9=41,'Jeunes Plants'!Z1165,IF($J$9=42,'Jeunes Plants'!AA1165,IF($J$9=43,'Jeunes Plants'!AB1165,IF($J$9=44,'Jeunes Plants'!AC1165,IF($J$9=45,'Jeunes Plants'!AD1165,IF($J$9=46,'Jeunes Plants'!AE1165,IF($J$9=47,'Jeunes Plants'!AF1165,IF($J$9=48,'Jeunes Plants'!AG1165,IF($J$9=49,'Jeunes Plants'!AH1165,IF($J$9=50,'Jeunes Plants'!AI1165,IF($J$9=51,'Jeunes Plants'!AJ1165,IF($J$9=52,'Jeunes Plants'!AK1165,IF($J$9=1,'Jeunes Plants'!AL1165,IF($J$9=2,'Jeunes Plants'!AM1165,IF($J$9=3,'Jeunes Plants'!AN1165,IF($J$9=4,'Jeunes Plants'!AO1165,IF($J$9=5,'Jeunes Plants'!AP1165,IF($J$9=6,'Jeunes Plants'!AQ1165,IF($J$9=7,'Jeunes Plants'!AR1165,IF($J$9=8,'Jeunes Plants'!AS1165,IF($J$9=9,'Jeunes Plants'!AT1165,IF($J$9=10,'Jeunes Plants'!AU1165,IF($J$9=11,'Jeunes Plants'!AV1165,IF($J$9=12,'Jeunes Plants'!AW1165,IF($J$9=13,'Jeunes Plants'!AX1165,IF($J$9=14,'Jeunes Plants'!AY1165,IF($J$9=15,'Jeunes Plants'!AZ1165,IF($J$9=16,'Jeunes Plants'!BA1165,IF($J$9=17,'Jeunes Plants'!BB1165,IF($J$9=18,'Jeunes Plants'!BC1165,IF($J$9=19,'Jeunes Plants'!BD1165,IF($J$9=20,'Jeunes Plants'!BE1165,IF($J$9=21,'Jeunes Plants'!BF1165,IF($J$9=22,'Jeunes Plants'!BG1165,IF($J$9=23,'Jeunes Plants'!BH1165,IF($J$9=24,'Jeunes Plants'!BI1165,IF($J$9=25,'Jeunes Plants'!BJ1165,IF($J$9=26,'Jeunes Plants'!BK1165,IF($J$9=27,'Jeunes Plants'!BL1165,IF($J$9=28,'Jeunes Plants'!BM1165,IF($J$9=29,'Jeunes Plants'!BN1165,IF($J$9=30,'Jeunes Plants'!BO1165,IF($J$9=31,'Jeunes Plants'!BP1165,IF($J$9=32,'Jeunes Plants'!BQ1165,IF($J$9=33,'Jeunes Plants'!BR1165,IF($J$9=34,'Jeunes Plants'!BS1165,IF($J$9=35,'Jeunes Plants'!B13068,))))))))))))))))))))))))))))))))))))))))))))))))))))</f>
        <v>0</v>
      </c>
      <c r="K1643" s="103" t="str">
        <f>IF('Jeunes Plants'!R1165=0,"","Erreur")</f>
        <v/>
      </c>
    </row>
    <row r="1644" spans="1:11" x14ac:dyDescent="0.25">
      <c r="A1644" s="450"/>
      <c r="B1644" s="450"/>
      <c r="C1644" s="451" t="s">
        <v>2119</v>
      </c>
      <c r="D1644" s="451"/>
      <c r="E1644" s="450"/>
      <c r="F1644" s="450"/>
      <c r="G1644" s="450"/>
      <c r="H1644" s="450"/>
      <c r="I1644" s="450"/>
      <c r="J1644" s="450">
        <f>SUBTOTAL(9,J1642:J1643)</f>
        <v>0</v>
      </c>
      <c r="K1644" s="450"/>
    </row>
    <row r="1645" spans="1:11" x14ac:dyDescent="0.25">
      <c r="A1645" s="103">
        <f>IF('Jeunes Plants'!A1166&lt;&gt;"",'Jeunes Plants'!A1166,"")</f>
        <v>13659</v>
      </c>
      <c r="B1645" s="103" t="str">
        <f>IF('Jeunes Plants'!L1166&lt;&gt;"",'Jeunes Plants'!L1166,"")</f>
        <v>S4</v>
      </c>
      <c r="C1645" s="107" t="str">
        <f>IF('Jeunes Plants'!B1166&lt;&gt;"",'Jeunes Plants'!B1166,"")</f>
        <v>PEPINO POIRE MELON</v>
      </c>
      <c r="D1645" s="107" t="str">
        <f>IF('Jeunes Plants'!C1166&lt;&gt;"",'Jeunes Plants'!C1166,"")</f>
        <v>Solanum muricatum</v>
      </c>
      <c r="E1645" s="103">
        <f>IF('Jeunes Plants'!H1166&lt;&gt;"",'Jeunes Plants'!H1166,"")</f>
        <v>5</v>
      </c>
      <c r="F1645" s="103" t="str">
        <f>IF('Jeunes Plants'!E1166&lt;&gt;"",'Jeunes Plants'!E1166,"")</f>
        <v>B</v>
      </c>
      <c r="G1645" s="103" t="str">
        <f>IF('Jeunes Plants'!N1166&lt;&gt;"",'Jeunes Plants'!N1166,"")</f>
        <v>M3</v>
      </c>
      <c r="H1645" s="103" t="str">
        <f>IF('Jeunes Plants'!I1166&lt;&gt;"",'Jeunes Plants'!I1166,"")</f>
        <v>D</v>
      </c>
      <c r="I1645" s="103" t="str">
        <f>IF('Jeunes Plants'!J1166&lt;&gt;"",'Jeunes Plants'!J1166,"")</f>
        <v/>
      </c>
      <c r="J1645" s="103">
        <f>IF($J$9=36,'Jeunes Plants'!U1166,IF($J$9=37,'Jeunes Plants'!V1166,IF($J$9=38,'Jeunes Plants'!W1166,IF($J$9=39,'Jeunes Plants'!X1166,IF($J$9=40,'Jeunes Plants'!Y1166,IF($J$9=41,'Jeunes Plants'!Z1166,IF($J$9=42,'Jeunes Plants'!AA1166,IF($J$9=43,'Jeunes Plants'!AB1166,IF($J$9=44,'Jeunes Plants'!AC1166,IF($J$9=45,'Jeunes Plants'!AD1166,IF($J$9=46,'Jeunes Plants'!AE1166,IF($J$9=47,'Jeunes Plants'!AF1166,IF($J$9=48,'Jeunes Plants'!AG1166,IF($J$9=49,'Jeunes Plants'!AH1166,IF($J$9=50,'Jeunes Plants'!AI1166,IF($J$9=51,'Jeunes Plants'!AJ1166,IF($J$9=52,'Jeunes Plants'!AK1166,IF($J$9=1,'Jeunes Plants'!AL1166,IF($J$9=2,'Jeunes Plants'!AM1166,IF($J$9=3,'Jeunes Plants'!AN1166,IF($J$9=4,'Jeunes Plants'!AO1166,IF($J$9=5,'Jeunes Plants'!AP1166,IF($J$9=6,'Jeunes Plants'!AQ1166,IF($J$9=7,'Jeunes Plants'!AR1166,IF($J$9=8,'Jeunes Plants'!AS1166,IF($J$9=9,'Jeunes Plants'!AT1166,IF($J$9=10,'Jeunes Plants'!AU1166,IF($J$9=11,'Jeunes Plants'!AV1166,IF($J$9=12,'Jeunes Plants'!AW1166,IF($J$9=13,'Jeunes Plants'!AX1166,IF($J$9=14,'Jeunes Plants'!AY1166,IF($J$9=15,'Jeunes Plants'!AZ1166,IF($J$9=16,'Jeunes Plants'!BA1166,IF($J$9=17,'Jeunes Plants'!BB1166,IF($J$9=18,'Jeunes Plants'!BC1166,IF($J$9=19,'Jeunes Plants'!BD1166,IF($J$9=20,'Jeunes Plants'!BE1166,IF($J$9=21,'Jeunes Plants'!BF1166,IF($J$9=22,'Jeunes Plants'!BG1166,IF($J$9=23,'Jeunes Plants'!BH1166,IF($J$9=24,'Jeunes Plants'!BI1166,IF($J$9=25,'Jeunes Plants'!BJ1166,IF($J$9=26,'Jeunes Plants'!BK1166,IF($J$9=27,'Jeunes Plants'!BL1166,IF($J$9=28,'Jeunes Plants'!BM1166,IF($J$9=29,'Jeunes Plants'!BN1166,IF($J$9=30,'Jeunes Plants'!BO1166,IF($J$9=31,'Jeunes Plants'!BP1166,IF($J$9=32,'Jeunes Plants'!BQ1166,IF($J$9=33,'Jeunes Plants'!BR1166,IF($J$9=34,'Jeunes Plants'!BS1166,IF($J$9=35,'Jeunes Plants'!B13069,))))))))))))))))))))))))))))))))))))))))))))))))))))</f>
        <v>0</v>
      </c>
      <c r="K1645" s="103" t="str">
        <f>IF('Jeunes Plants'!R1166=0,"","Erreur")</f>
        <v/>
      </c>
    </row>
    <row r="1646" spans="1:11" x14ac:dyDescent="0.25">
      <c r="A1646" s="450"/>
      <c r="B1646" s="450"/>
      <c r="C1646" s="451" t="s">
        <v>2120</v>
      </c>
      <c r="D1646" s="451"/>
      <c r="E1646" s="450"/>
      <c r="F1646" s="450"/>
      <c r="G1646" s="450"/>
      <c r="H1646" s="450"/>
      <c r="I1646" s="450"/>
      <c r="J1646" s="450">
        <f>SUBTOTAL(9,J1645:J1645)</f>
        <v>0</v>
      </c>
      <c r="K1646" s="450"/>
    </row>
    <row r="1647" spans="1:11" x14ac:dyDescent="0.25">
      <c r="A1647" s="103">
        <f>IF('Jeunes Plants'!A1167&lt;&gt;"",'Jeunes Plants'!A1167,"")</f>
        <v>12804</v>
      </c>
      <c r="B1647" s="103" t="str">
        <f>IF('Jeunes Plants'!L1167&lt;&gt;"",'Jeunes Plants'!L1167,"")</f>
        <v>S1</v>
      </c>
      <c r="C1647" s="107" t="str">
        <f>IF('Jeunes Plants'!B1167&lt;&gt;"",'Jeunes Plants'!B1167,"")</f>
        <v>PHYSALIS PERUVIANA</v>
      </c>
      <c r="D1647" s="107" t="str">
        <f>IF('Jeunes Plants'!C1167&lt;&gt;"",'Jeunes Plants'!C1167,"")</f>
        <v>Goldvital®</v>
      </c>
      <c r="E1647" s="103">
        <f>IF('Jeunes Plants'!H1167&lt;&gt;"",'Jeunes Plants'!H1167,"")</f>
        <v>6</v>
      </c>
      <c r="F1647" s="103" t="str">
        <f>IF('Jeunes Plants'!E1167&lt;&gt;"",'Jeunes Plants'!E1167,"")</f>
        <v>B</v>
      </c>
      <c r="G1647" s="103" t="str">
        <f>IF('Jeunes Plants'!N1167&lt;&gt;"",'Jeunes Plants'!N1167,"")</f>
        <v>M3</v>
      </c>
      <c r="H1647" s="103" t="str">
        <f>IF('Jeunes Plants'!I1167&lt;&gt;"",'Jeunes Plants'!I1167,"")</f>
        <v>E</v>
      </c>
      <c r="I1647" s="103">
        <f>IF('Jeunes Plants'!J1167&lt;&gt;"",'Jeunes Plants'!J1167,"")</f>
        <v>2.8000000000000001E-2</v>
      </c>
      <c r="J1647" s="103">
        <f>IF($J$9=36,'Jeunes Plants'!U1167,IF($J$9=37,'Jeunes Plants'!V1167,IF($J$9=38,'Jeunes Plants'!W1167,IF($J$9=39,'Jeunes Plants'!X1167,IF($J$9=40,'Jeunes Plants'!Y1167,IF($J$9=41,'Jeunes Plants'!Z1167,IF($J$9=42,'Jeunes Plants'!AA1167,IF($J$9=43,'Jeunes Plants'!AB1167,IF($J$9=44,'Jeunes Plants'!AC1167,IF($J$9=45,'Jeunes Plants'!AD1167,IF($J$9=46,'Jeunes Plants'!AE1167,IF($J$9=47,'Jeunes Plants'!AF1167,IF($J$9=48,'Jeunes Plants'!AG1167,IF($J$9=49,'Jeunes Plants'!AH1167,IF($J$9=50,'Jeunes Plants'!AI1167,IF($J$9=51,'Jeunes Plants'!AJ1167,IF($J$9=52,'Jeunes Plants'!AK1167,IF($J$9=1,'Jeunes Plants'!AL1167,IF($J$9=2,'Jeunes Plants'!AM1167,IF($J$9=3,'Jeunes Plants'!AN1167,IF($J$9=4,'Jeunes Plants'!AO1167,IF($J$9=5,'Jeunes Plants'!AP1167,IF($J$9=6,'Jeunes Plants'!AQ1167,IF($J$9=7,'Jeunes Plants'!AR1167,IF($J$9=8,'Jeunes Plants'!AS1167,IF($J$9=9,'Jeunes Plants'!AT1167,IF($J$9=10,'Jeunes Plants'!AU1167,IF($J$9=11,'Jeunes Plants'!AV1167,IF($J$9=12,'Jeunes Plants'!AW1167,IF($J$9=13,'Jeunes Plants'!AX1167,IF($J$9=14,'Jeunes Plants'!AY1167,IF($J$9=15,'Jeunes Plants'!AZ1167,IF($J$9=16,'Jeunes Plants'!BA1167,IF($J$9=17,'Jeunes Plants'!BB1167,IF($J$9=18,'Jeunes Plants'!BC1167,IF($J$9=19,'Jeunes Plants'!BD1167,IF($J$9=20,'Jeunes Plants'!BE1167,IF($J$9=21,'Jeunes Plants'!BF1167,IF($J$9=22,'Jeunes Plants'!BG1167,IF($J$9=23,'Jeunes Plants'!BH1167,IF($J$9=24,'Jeunes Plants'!BI1167,IF($J$9=25,'Jeunes Plants'!BJ1167,IF($J$9=26,'Jeunes Plants'!BK1167,IF($J$9=27,'Jeunes Plants'!BL1167,IF($J$9=28,'Jeunes Plants'!BM1167,IF($J$9=29,'Jeunes Plants'!BN1167,IF($J$9=30,'Jeunes Plants'!BO1167,IF($J$9=31,'Jeunes Plants'!BP1167,IF($J$9=32,'Jeunes Plants'!BQ1167,IF($J$9=33,'Jeunes Plants'!BR1167,IF($J$9=34,'Jeunes Plants'!BS1167,IF($J$9=35,'Jeunes Plants'!B13070,))))))))))))))))))))))))))))))))))))))))))))))))))))</f>
        <v>0</v>
      </c>
      <c r="K1647" s="103" t="str">
        <f>IF('Jeunes Plants'!R1167=0,"","Erreur")</f>
        <v/>
      </c>
    </row>
    <row r="1648" spans="1:11" x14ac:dyDescent="0.25">
      <c r="A1648" s="450"/>
      <c r="B1648" s="450"/>
      <c r="C1648" s="451" t="s">
        <v>2121</v>
      </c>
      <c r="D1648" s="451"/>
      <c r="E1648" s="450"/>
      <c r="F1648" s="450"/>
      <c r="G1648" s="450"/>
      <c r="H1648" s="450"/>
      <c r="I1648" s="450"/>
      <c r="J1648" s="450">
        <f>SUBTOTAL(9,J1647:J1647)</f>
        <v>0</v>
      </c>
      <c r="K1648" s="450"/>
    </row>
    <row r="1649" spans="1:11" x14ac:dyDescent="0.25">
      <c r="A1649" s="103">
        <f>IF('Jeunes Plants'!A1168&lt;&gt;"",'Jeunes Plants'!A1168,"")</f>
        <v>12559</v>
      </c>
      <c r="B1649" s="103" t="str">
        <f>IF('Jeunes Plants'!L1168&lt;&gt;"",'Jeunes Plants'!L1168,"")</f>
        <v>S4</v>
      </c>
      <c r="C1649" s="107" t="str">
        <f>IF('Jeunes Plants'!B1168&lt;&gt;"",'Jeunes Plants'!B1168,"")</f>
        <v>PIMENT</v>
      </c>
      <c r="D1649" s="107" t="str">
        <f>IF('Jeunes Plants'!C1168&lt;&gt;"",'Jeunes Plants'!C1168,"")</f>
        <v>De Cayenne</v>
      </c>
      <c r="E1649" s="103">
        <f>IF('Jeunes Plants'!H1168&lt;&gt;"",'Jeunes Plants'!H1168,"")</f>
        <v>5</v>
      </c>
      <c r="F1649" s="103" t="str">
        <f>IF('Jeunes Plants'!E1168&lt;&gt;"",'Jeunes Plants'!E1168,"")</f>
        <v>S</v>
      </c>
      <c r="G1649" s="103" t="str">
        <f>IF('Jeunes Plants'!N1168&lt;&gt;"",'Jeunes Plants'!N1168,"")</f>
        <v>M2</v>
      </c>
      <c r="H1649" s="103" t="str">
        <f>IF('Jeunes Plants'!I1168&lt;&gt;"",'Jeunes Plants'!I1168,"")</f>
        <v>F</v>
      </c>
      <c r="I1649" s="103" t="str">
        <f>IF('Jeunes Plants'!J1168&lt;&gt;"",'Jeunes Plants'!J1168,"")</f>
        <v/>
      </c>
      <c r="J1649" s="103">
        <f>IF($J$9=36,'Jeunes Plants'!U1168,IF($J$9=37,'Jeunes Plants'!V1168,IF($J$9=38,'Jeunes Plants'!W1168,IF($J$9=39,'Jeunes Plants'!X1168,IF($J$9=40,'Jeunes Plants'!Y1168,IF($J$9=41,'Jeunes Plants'!Z1168,IF($J$9=42,'Jeunes Plants'!AA1168,IF($J$9=43,'Jeunes Plants'!AB1168,IF($J$9=44,'Jeunes Plants'!AC1168,IF($J$9=45,'Jeunes Plants'!AD1168,IF($J$9=46,'Jeunes Plants'!AE1168,IF($J$9=47,'Jeunes Plants'!AF1168,IF($J$9=48,'Jeunes Plants'!AG1168,IF($J$9=49,'Jeunes Plants'!AH1168,IF($J$9=50,'Jeunes Plants'!AI1168,IF($J$9=51,'Jeunes Plants'!AJ1168,IF($J$9=52,'Jeunes Plants'!AK1168,IF($J$9=1,'Jeunes Plants'!AL1168,IF($J$9=2,'Jeunes Plants'!AM1168,IF($J$9=3,'Jeunes Plants'!AN1168,IF($J$9=4,'Jeunes Plants'!AO1168,IF($J$9=5,'Jeunes Plants'!AP1168,IF($J$9=6,'Jeunes Plants'!AQ1168,IF($J$9=7,'Jeunes Plants'!AR1168,IF($J$9=8,'Jeunes Plants'!AS1168,IF($J$9=9,'Jeunes Plants'!AT1168,IF($J$9=10,'Jeunes Plants'!AU1168,IF($J$9=11,'Jeunes Plants'!AV1168,IF($J$9=12,'Jeunes Plants'!AW1168,IF($J$9=13,'Jeunes Plants'!AX1168,IF($J$9=14,'Jeunes Plants'!AY1168,IF($J$9=15,'Jeunes Plants'!AZ1168,IF($J$9=16,'Jeunes Plants'!BA1168,IF($J$9=17,'Jeunes Plants'!BB1168,IF($J$9=18,'Jeunes Plants'!BC1168,IF($J$9=19,'Jeunes Plants'!BD1168,IF($J$9=20,'Jeunes Plants'!BE1168,IF($J$9=21,'Jeunes Plants'!BF1168,IF($J$9=22,'Jeunes Plants'!BG1168,IF($J$9=23,'Jeunes Plants'!BH1168,IF($J$9=24,'Jeunes Plants'!BI1168,IF($J$9=25,'Jeunes Plants'!BJ1168,IF($J$9=26,'Jeunes Plants'!BK1168,IF($J$9=27,'Jeunes Plants'!BL1168,IF($J$9=28,'Jeunes Plants'!BM1168,IF($J$9=29,'Jeunes Plants'!BN1168,IF($J$9=30,'Jeunes Plants'!BO1168,IF($J$9=31,'Jeunes Plants'!BP1168,IF($J$9=32,'Jeunes Plants'!BQ1168,IF($J$9=33,'Jeunes Plants'!BR1168,IF($J$9=34,'Jeunes Plants'!BS1168,IF($J$9=35,'Jeunes Plants'!B13071,))))))))))))))))))))))))))))))))))))))))))))))))))))</f>
        <v>0</v>
      </c>
      <c r="K1649" s="103" t="str">
        <f>IF('Jeunes Plants'!R1168=0,"","Erreur")</f>
        <v/>
      </c>
    </row>
    <row r="1650" spans="1:11" x14ac:dyDescent="0.25">
      <c r="A1650" s="103">
        <f>IF('Jeunes Plants'!A1169&lt;&gt;"",'Jeunes Plants'!A1169,"")</f>
        <v>12235</v>
      </c>
      <c r="B1650" s="103" t="str">
        <f>IF('Jeunes Plants'!L1169&lt;&gt;"",'Jeunes Plants'!L1169,"")</f>
        <v>S4</v>
      </c>
      <c r="C1650" s="107" t="str">
        <f>IF('Jeunes Plants'!B1169&lt;&gt;"",'Jeunes Plants'!B1169,"")</f>
        <v>PIMENT</v>
      </c>
      <c r="D1650" s="107" t="str">
        <f>IF('Jeunes Plants'!C1169&lt;&gt;"",'Jeunes Plants'!C1169,"")</f>
        <v>De Cayenne</v>
      </c>
      <c r="E1650" s="103">
        <f>IF('Jeunes Plants'!H1169&lt;&gt;"",'Jeunes Plants'!H1169,"")</f>
        <v>5</v>
      </c>
      <c r="F1650" s="103" t="str">
        <f>IF('Jeunes Plants'!E1169&lt;&gt;"",'Jeunes Plants'!E1169,"")</f>
        <v>S</v>
      </c>
      <c r="G1650" s="103" t="str">
        <f>IF('Jeunes Plants'!N1169&lt;&gt;"",'Jeunes Plants'!N1169,"")</f>
        <v>M2</v>
      </c>
      <c r="H1650" s="103" t="str">
        <f>IF('Jeunes Plants'!I1169&lt;&gt;"",'Jeunes Plants'!I1169,"")</f>
        <v>F</v>
      </c>
      <c r="I1650" s="103" t="str">
        <f>IF('Jeunes Plants'!J1169&lt;&gt;"",'Jeunes Plants'!J1169,"")</f>
        <v/>
      </c>
      <c r="J1650" s="103">
        <f>IF($J$9=36,'Jeunes Plants'!U1169,IF($J$9=37,'Jeunes Plants'!V1169,IF($J$9=38,'Jeunes Plants'!W1169,IF($J$9=39,'Jeunes Plants'!X1169,IF($J$9=40,'Jeunes Plants'!Y1169,IF($J$9=41,'Jeunes Plants'!Z1169,IF($J$9=42,'Jeunes Plants'!AA1169,IF($J$9=43,'Jeunes Plants'!AB1169,IF($J$9=44,'Jeunes Plants'!AC1169,IF($J$9=45,'Jeunes Plants'!AD1169,IF($J$9=46,'Jeunes Plants'!AE1169,IF($J$9=47,'Jeunes Plants'!AF1169,IF($J$9=48,'Jeunes Plants'!AG1169,IF($J$9=49,'Jeunes Plants'!AH1169,IF($J$9=50,'Jeunes Plants'!AI1169,IF($J$9=51,'Jeunes Plants'!AJ1169,IF($J$9=52,'Jeunes Plants'!AK1169,IF($J$9=1,'Jeunes Plants'!AL1169,IF($J$9=2,'Jeunes Plants'!AM1169,IF($J$9=3,'Jeunes Plants'!AN1169,IF($J$9=4,'Jeunes Plants'!AO1169,IF($J$9=5,'Jeunes Plants'!AP1169,IF($J$9=6,'Jeunes Plants'!AQ1169,IF($J$9=7,'Jeunes Plants'!AR1169,IF($J$9=8,'Jeunes Plants'!AS1169,IF($J$9=9,'Jeunes Plants'!AT1169,IF($J$9=10,'Jeunes Plants'!AU1169,IF($J$9=11,'Jeunes Plants'!AV1169,IF($J$9=12,'Jeunes Plants'!AW1169,IF($J$9=13,'Jeunes Plants'!AX1169,IF($J$9=14,'Jeunes Plants'!AY1169,IF($J$9=15,'Jeunes Plants'!AZ1169,IF($J$9=16,'Jeunes Plants'!BA1169,IF($J$9=17,'Jeunes Plants'!BB1169,IF($J$9=18,'Jeunes Plants'!BC1169,IF($J$9=19,'Jeunes Plants'!BD1169,IF($J$9=20,'Jeunes Plants'!BE1169,IF($J$9=21,'Jeunes Plants'!BF1169,IF($J$9=22,'Jeunes Plants'!BG1169,IF($J$9=23,'Jeunes Plants'!BH1169,IF($J$9=24,'Jeunes Plants'!BI1169,IF($J$9=25,'Jeunes Plants'!BJ1169,IF($J$9=26,'Jeunes Plants'!BK1169,IF($J$9=27,'Jeunes Plants'!BL1169,IF($J$9=28,'Jeunes Plants'!BM1169,IF($J$9=29,'Jeunes Plants'!BN1169,IF($J$9=30,'Jeunes Plants'!BO1169,IF($J$9=31,'Jeunes Plants'!BP1169,IF($J$9=32,'Jeunes Plants'!BQ1169,IF($J$9=33,'Jeunes Plants'!BR1169,IF($J$9=34,'Jeunes Plants'!BS1169,IF($J$9=35,'Jeunes Plants'!B13072,))))))))))))))))))))))))))))))))))))))))))))))))))))</f>
        <v>0</v>
      </c>
      <c r="K1650" s="103" t="str">
        <f>IF('Jeunes Plants'!R1169=0,"","Erreur")</f>
        <v/>
      </c>
    </row>
    <row r="1651" spans="1:11" x14ac:dyDescent="0.25">
      <c r="A1651" s="103">
        <f>IF('Jeunes Plants'!A1170&lt;&gt;"",'Jeunes Plants'!A1170,"")</f>
        <v>12805</v>
      </c>
      <c r="B1651" s="103" t="str">
        <f>IF('Jeunes Plants'!L1170&lt;&gt;"",'Jeunes Plants'!L1170,"")</f>
        <v>S4</v>
      </c>
      <c r="C1651" s="107" t="str">
        <f>IF('Jeunes Plants'!B1170&lt;&gt;"",'Jeunes Plants'!B1170,"")</f>
        <v>PIMENT</v>
      </c>
      <c r="D1651" s="107" t="str">
        <f>IF('Jeunes Plants'!C1170&lt;&gt;"",'Jeunes Plants'!C1170,"")</f>
        <v>Gorria</v>
      </c>
      <c r="E1651" s="103">
        <f>IF('Jeunes Plants'!H1170&lt;&gt;"",'Jeunes Plants'!H1170,"")</f>
        <v>5</v>
      </c>
      <c r="F1651" s="103" t="str">
        <f>IF('Jeunes Plants'!E1170&lt;&gt;"",'Jeunes Plants'!E1170,"")</f>
        <v>S</v>
      </c>
      <c r="G1651" s="103" t="str">
        <f>IF('Jeunes Plants'!N1170&lt;&gt;"",'Jeunes Plants'!N1170,"")</f>
        <v>M2</v>
      </c>
      <c r="H1651" s="103" t="str">
        <f>IF('Jeunes Plants'!I1170&lt;&gt;"",'Jeunes Plants'!I1170,"")</f>
        <v>H</v>
      </c>
      <c r="I1651" s="103" t="str">
        <f>IF('Jeunes Plants'!J1170&lt;&gt;"",'Jeunes Plants'!J1170,"")</f>
        <v/>
      </c>
      <c r="J1651" s="103">
        <f>IF($J$9=36,'Jeunes Plants'!U1170,IF($J$9=37,'Jeunes Plants'!V1170,IF($J$9=38,'Jeunes Plants'!W1170,IF($J$9=39,'Jeunes Plants'!X1170,IF($J$9=40,'Jeunes Plants'!Y1170,IF($J$9=41,'Jeunes Plants'!Z1170,IF($J$9=42,'Jeunes Plants'!AA1170,IF($J$9=43,'Jeunes Plants'!AB1170,IF($J$9=44,'Jeunes Plants'!AC1170,IF($J$9=45,'Jeunes Plants'!AD1170,IF($J$9=46,'Jeunes Plants'!AE1170,IF($J$9=47,'Jeunes Plants'!AF1170,IF($J$9=48,'Jeunes Plants'!AG1170,IF($J$9=49,'Jeunes Plants'!AH1170,IF($J$9=50,'Jeunes Plants'!AI1170,IF($J$9=51,'Jeunes Plants'!AJ1170,IF($J$9=52,'Jeunes Plants'!AK1170,IF($J$9=1,'Jeunes Plants'!AL1170,IF($J$9=2,'Jeunes Plants'!AM1170,IF($J$9=3,'Jeunes Plants'!AN1170,IF($J$9=4,'Jeunes Plants'!AO1170,IF($J$9=5,'Jeunes Plants'!AP1170,IF($J$9=6,'Jeunes Plants'!AQ1170,IF($J$9=7,'Jeunes Plants'!AR1170,IF($J$9=8,'Jeunes Plants'!AS1170,IF($J$9=9,'Jeunes Plants'!AT1170,IF($J$9=10,'Jeunes Plants'!AU1170,IF($J$9=11,'Jeunes Plants'!AV1170,IF($J$9=12,'Jeunes Plants'!AW1170,IF($J$9=13,'Jeunes Plants'!AX1170,IF($J$9=14,'Jeunes Plants'!AY1170,IF($J$9=15,'Jeunes Plants'!AZ1170,IF($J$9=16,'Jeunes Plants'!BA1170,IF($J$9=17,'Jeunes Plants'!BB1170,IF($J$9=18,'Jeunes Plants'!BC1170,IF($J$9=19,'Jeunes Plants'!BD1170,IF($J$9=20,'Jeunes Plants'!BE1170,IF($J$9=21,'Jeunes Plants'!BF1170,IF($J$9=22,'Jeunes Plants'!BG1170,IF($J$9=23,'Jeunes Plants'!BH1170,IF($J$9=24,'Jeunes Plants'!BI1170,IF($J$9=25,'Jeunes Plants'!BJ1170,IF($J$9=26,'Jeunes Plants'!BK1170,IF($J$9=27,'Jeunes Plants'!BL1170,IF($J$9=28,'Jeunes Plants'!BM1170,IF($J$9=29,'Jeunes Plants'!BN1170,IF($J$9=30,'Jeunes Plants'!BO1170,IF($J$9=31,'Jeunes Plants'!BP1170,IF($J$9=32,'Jeunes Plants'!BQ1170,IF($J$9=33,'Jeunes Plants'!BR1170,IF($J$9=34,'Jeunes Plants'!BS1170,IF($J$9=35,'Jeunes Plants'!B13073,))))))))))))))))))))))))))))))))))))))))))))))))))))</f>
        <v>0</v>
      </c>
      <c r="K1651" s="103" t="str">
        <f>IF('Jeunes Plants'!R1170=0,"","Erreur")</f>
        <v/>
      </c>
    </row>
    <row r="1652" spans="1:11" x14ac:dyDescent="0.25">
      <c r="A1652" s="103">
        <f>IF('Jeunes Plants'!A1171&lt;&gt;"",'Jeunes Plants'!A1171,"")</f>
        <v>12806</v>
      </c>
      <c r="B1652" s="103" t="str">
        <f>IF('Jeunes Plants'!L1171&lt;&gt;"",'Jeunes Plants'!L1171,"")</f>
        <v>S4</v>
      </c>
      <c r="C1652" s="107" t="str">
        <f>IF('Jeunes Plants'!B1171&lt;&gt;"",'Jeunes Plants'!B1171,"")</f>
        <v>PIMENT</v>
      </c>
      <c r="D1652" s="107" t="str">
        <f>IF('Jeunes Plants'!C1171&lt;&gt;"",'Jeunes Plants'!C1171,"")</f>
        <v>Gorria</v>
      </c>
      <c r="E1652" s="103">
        <f>IF('Jeunes Plants'!H1171&lt;&gt;"",'Jeunes Plants'!H1171,"")</f>
        <v>5</v>
      </c>
      <c r="F1652" s="103" t="str">
        <f>IF('Jeunes Plants'!E1171&lt;&gt;"",'Jeunes Plants'!E1171,"")</f>
        <v>S</v>
      </c>
      <c r="G1652" s="103" t="str">
        <f>IF('Jeunes Plants'!N1171&lt;&gt;"",'Jeunes Plants'!N1171,"")</f>
        <v>M2</v>
      </c>
      <c r="H1652" s="103" t="str">
        <f>IF('Jeunes Plants'!I1171&lt;&gt;"",'Jeunes Plants'!I1171,"")</f>
        <v>H</v>
      </c>
      <c r="I1652" s="103" t="str">
        <f>IF('Jeunes Plants'!J1171&lt;&gt;"",'Jeunes Plants'!J1171,"")</f>
        <v/>
      </c>
      <c r="J1652" s="103">
        <f>IF($J$9=36,'Jeunes Plants'!U1171,IF($J$9=37,'Jeunes Plants'!V1171,IF($J$9=38,'Jeunes Plants'!W1171,IF($J$9=39,'Jeunes Plants'!X1171,IF($J$9=40,'Jeunes Plants'!Y1171,IF($J$9=41,'Jeunes Plants'!Z1171,IF($J$9=42,'Jeunes Plants'!AA1171,IF($J$9=43,'Jeunes Plants'!AB1171,IF($J$9=44,'Jeunes Plants'!AC1171,IF($J$9=45,'Jeunes Plants'!AD1171,IF($J$9=46,'Jeunes Plants'!AE1171,IF($J$9=47,'Jeunes Plants'!AF1171,IF($J$9=48,'Jeunes Plants'!AG1171,IF($J$9=49,'Jeunes Plants'!AH1171,IF($J$9=50,'Jeunes Plants'!AI1171,IF($J$9=51,'Jeunes Plants'!AJ1171,IF($J$9=52,'Jeunes Plants'!AK1171,IF($J$9=1,'Jeunes Plants'!AL1171,IF($J$9=2,'Jeunes Plants'!AM1171,IF($J$9=3,'Jeunes Plants'!AN1171,IF($J$9=4,'Jeunes Plants'!AO1171,IF($J$9=5,'Jeunes Plants'!AP1171,IF($J$9=6,'Jeunes Plants'!AQ1171,IF($J$9=7,'Jeunes Plants'!AR1171,IF($J$9=8,'Jeunes Plants'!AS1171,IF($J$9=9,'Jeunes Plants'!AT1171,IF($J$9=10,'Jeunes Plants'!AU1171,IF($J$9=11,'Jeunes Plants'!AV1171,IF($J$9=12,'Jeunes Plants'!AW1171,IF($J$9=13,'Jeunes Plants'!AX1171,IF($J$9=14,'Jeunes Plants'!AY1171,IF($J$9=15,'Jeunes Plants'!AZ1171,IF($J$9=16,'Jeunes Plants'!BA1171,IF($J$9=17,'Jeunes Plants'!BB1171,IF($J$9=18,'Jeunes Plants'!BC1171,IF($J$9=19,'Jeunes Plants'!BD1171,IF($J$9=20,'Jeunes Plants'!BE1171,IF($J$9=21,'Jeunes Plants'!BF1171,IF($J$9=22,'Jeunes Plants'!BG1171,IF($J$9=23,'Jeunes Plants'!BH1171,IF($J$9=24,'Jeunes Plants'!BI1171,IF($J$9=25,'Jeunes Plants'!BJ1171,IF($J$9=26,'Jeunes Plants'!BK1171,IF($J$9=27,'Jeunes Plants'!BL1171,IF($J$9=28,'Jeunes Plants'!BM1171,IF($J$9=29,'Jeunes Plants'!BN1171,IF($J$9=30,'Jeunes Plants'!BO1171,IF($J$9=31,'Jeunes Plants'!BP1171,IF($J$9=32,'Jeunes Plants'!BQ1171,IF($J$9=33,'Jeunes Plants'!BR1171,IF($J$9=34,'Jeunes Plants'!BS1171,IF($J$9=35,'Jeunes Plants'!B13074,))))))))))))))))))))))))))))))))))))))))))))))))))))</f>
        <v>0</v>
      </c>
      <c r="K1652" s="103" t="str">
        <f>IF('Jeunes Plants'!R1171=0,"","Erreur")</f>
        <v/>
      </c>
    </row>
    <row r="1653" spans="1:11" x14ac:dyDescent="0.25">
      <c r="A1653" s="450"/>
      <c r="B1653" s="450"/>
      <c r="C1653" s="451" t="s">
        <v>2122</v>
      </c>
      <c r="D1653" s="451"/>
      <c r="E1653" s="450"/>
      <c r="F1653" s="450"/>
      <c r="G1653" s="450"/>
      <c r="H1653" s="450"/>
      <c r="I1653" s="450"/>
      <c r="J1653" s="450">
        <f>SUBTOTAL(9,J1649:J1652)</f>
        <v>0</v>
      </c>
      <c r="K1653" s="450"/>
    </row>
    <row r="1654" spans="1:11" x14ac:dyDescent="0.25">
      <c r="A1654" s="103">
        <f>IF('Jeunes Plants'!A1172&lt;&gt;"",'Jeunes Plants'!A1172,"")</f>
        <v>15474</v>
      </c>
      <c r="B1654" s="103" t="str">
        <f>IF('Jeunes Plants'!L1172&lt;&gt;"",'Jeunes Plants'!L1172,"")</f>
        <v>S4</v>
      </c>
      <c r="C1654" s="107" t="str">
        <f>IF('Jeunes Plants'!B1172&lt;&gt;"",'Jeunes Plants'!B1172,"")</f>
        <v>POIREE VERTE</v>
      </c>
      <c r="D1654" s="107" t="str">
        <f>IF('Jeunes Plants'!C1172&lt;&gt;"",'Jeunes Plants'!C1172,"")</f>
        <v>Berac</v>
      </c>
      <c r="E1654" s="103">
        <f>IF('Jeunes Plants'!H1172&lt;&gt;"",'Jeunes Plants'!H1172,"")</f>
        <v>5</v>
      </c>
      <c r="F1654" s="103" t="str">
        <f>IF('Jeunes Plants'!E1172&lt;&gt;"",'Jeunes Plants'!E1172,"")</f>
        <v>S</v>
      </c>
      <c r="G1654" s="103" t="str">
        <f>IF('Jeunes Plants'!N1172&lt;&gt;"",'Jeunes Plants'!N1172,"")</f>
        <v>M2</v>
      </c>
      <c r="H1654" s="103" t="str">
        <f>IF('Jeunes Plants'!I1172&lt;&gt;"",'Jeunes Plants'!I1172,"")</f>
        <v>F</v>
      </c>
      <c r="I1654" s="103" t="str">
        <f>IF('Jeunes Plants'!J1172&lt;&gt;"",'Jeunes Plants'!J1172,"")</f>
        <v/>
      </c>
      <c r="J1654" s="103">
        <f>IF($J$9=36,'Jeunes Plants'!U1172,IF($J$9=37,'Jeunes Plants'!V1172,IF($J$9=38,'Jeunes Plants'!W1172,IF($J$9=39,'Jeunes Plants'!X1172,IF($J$9=40,'Jeunes Plants'!Y1172,IF($J$9=41,'Jeunes Plants'!Z1172,IF($J$9=42,'Jeunes Plants'!AA1172,IF($J$9=43,'Jeunes Plants'!AB1172,IF($J$9=44,'Jeunes Plants'!AC1172,IF($J$9=45,'Jeunes Plants'!AD1172,IF($J$9=46,'Jeunes Plants'!AE1172,IF($J$9=47,'Jeunes Plants'!AF1172,IF($J$9=48,'Jeunes Plants'!AG1172,IF($J$9=49,'Jeunes Plants'!AH1172,IF($J$9=50,'Jeunes Plants'!AI1172,IF($J$9=51,'Jeunes Plants'!AJ1172,IF($J$9=52,'Jeunes Plants'!AK1172,IF($J$9=1,'Jeunes Plants'!AL1172,IF($J$9=2,'Jeunes Plants'!AM1172,IF($J$9=3,'Jeunes Plants'!AN1172,IF($J$9=4,'Jeunes Plants'!AO1172,IF($J$9=5,'Jeunes Plants'!AP1172,IF($J$9=6,'Jeunes Plants'!AQ1172,IF($J$9=7,'Jeunes Plants'!AR1172,IF($J$9=8,'Jeunes Plants'!AS1172,IF($J$9=9,'Jeunes Plants'!AT1172,IF($J$9=10,'Jeunes Plants'!AU1172,IF($J$9=11,'Jeunes Plants'!AV1172,IF($J$9=12,'Jeunes Plants'!AW1172,IF($J$9=13,'Jeunes Plants'!AX1172,IF($J$9=14,'Jeunes Plants'!AY1172,IF($J$9=15,'Jeunes Plants'!AZ1172,IF($J$9=16,'Jeunes Plants'!BA1172,IF($J$9=17,'Jeunes Plants'!BB1172,IF($J$9=18,'Jeunes Plants'!BC1172,IF($J$9=19,'Jeunes Plants'!BD1172,IF($J$9=20,'Jeunes Plants'!BE1172,IF($J$9=21,'Jeunes Plants'!BF1172,IF($J$9=22,'Jeunes Plants'!BG1172,IF($J$9=23,'Jeunes Plants'!BH1172,IF($J$9=24,'Jeunes Plants'!BI1172,IF($J$9=25,'Jeunes Plants'!BJ1172,IF($J$9=26,'Jeunes Plants'!BK1172,IF($J$9=27,'Jeunes Plants'!BL1172,IF($J$9=28,'Jeunes Plants'!BM1172,IF($J$9=29,'Jeunes Plants'!BN1172,IF($J$9=30,'Jeunes Plants'!BO1172,IF($J$9=31,'Jeunes Plants'!BP1172,IF($J$9=32,'Jeunes Plants'!BQ1172,IF($J$9=33,'Jeunes Plants'!BR1172,IF($J$9=34,'Jeunes Plants'!BS1172,IF($J$9=35,'Jeunes Plants'!B13075,))))))))))))))))))))))))))))))))))))))))))))))))))))</f>
        <v>0</v>
      </c>
      <c r="K1654" s="103" t="str">
        <f>IF('Jeunes Plants'!R1172=0,"","Erreur")</f>
        <v/>
      </c>
    </row>
    <row r="1655" spans="1:11" x14ac:dyDescent="0.25">
      <c r="A1655" s="103">
        <f>IF('Jeunes Plants'!A1173&lt;&gt;"",'Jeunes Plants'!A1173,"")</f>
        <v>15475</v>
      </c>
      <c r="B1655" s="103" t="str">
        <f>IF('Jeunes Plants'!L1173&lt;&gt;"",'Jeunes Plants'!L1173,"")</f>
        <v>S4</v>
      </c>
      <c r="C1655" s="107" t="str">
        <f>IF('Jeunes Plants'!B1173&lt;&gt;"",'Jeunes Plants'!B1173,"")</f>
        <v>POIREE VERTE</v>
      </c>
      <c r="D1655" s="107" t="str">
        <f>IF('Jeunes Plants'!C1173&lt;&gt;"",'Jeunes Plants'!C1173,"")</f>
        <v>Berac</v>
      </c>
      <c r="E1655" s="103">
        <f>IF('Jeunes Plants'!H1173&lt;&gt;"",'Jeunes Plants'!H1173,"")</f>
        <v>5</v>
      </c>
      <c r="F1655" s="103" t="str">
        <f>IF('Jeunes Plants'!E1173&lt;&gt;"",'Jeunes Plants'!E1173,"")</f>
        <v>S</v>
      </c>
      <c r="G1655" s="103" t="str">
        <f>IF('Jeunes Plants'!N1173&lt;&gt;"",'Jeunes Plants'!N1173,"")</f>
        <v>M2</v>
      </c>
      <c r="H1655" s="103" t="str">
        <f>IF('Jeunes Plants'!I1173&lt;&gt;"",'Jeunes Plants'!I1173,"")</f>
        <v>F</v>
      </c>
      <c r="I1655" s="103" t="str">
        <f>IF('Jeunes Plants'!J1173&lt;&gt;"",'Jeunes Plants'!J1173,"")</f>
        <v/>
      </c>
      <c r="J1655" s="103">
        <f>IF($J$9=36,'Jeunes Plants'!U1173,IF($J$9=37,'Jeunes Plants'!V1173,IF($J$9=38,'Jeunes Plants'!W1173,IF($J$9=39,'Jeunes Plants'!X1173,IF($J$9=40,'Jeunes Plants'!Y1173,IF($J$9=41,'Jeunes Plants'!Z1173,IF($J$9=42,'Jeunes Plants'!AA1173,IF($J$9=43,'Jeunes Plants'!AB1173,IF($J$9=44,'Jeunes Plants'!AC1173,IF($J$9=45,'Jeunes Plants'!AD1173,IF($J$9=46,'Jeunes Plants'!AE1173,IF($J$9=47,'Jeunes Plants'!AF1173,IF($J$9=48,'Jeunes Plants'!AG1173,IF($J$9=49,'Jeunes Plants'!AH1173,IF($J$9=50,'Jeunes Plants'!AI1173,IF($J$9=51,'Jeunes Plants'!AJ1173,IF($J$9=52,'Jeunes Plants'!AK1173,IF($J$9=1,'Jeunes Plants'!AL1173,IF($J$9=2,'Jeunes Plants'!AM1173,IF($J$9=3,'Jeunes Plants'!AN1173,IF($J$9=4,'Jeunes Plants'!AO1173,IF($J$9=5,'Jeunes Plants'!AP1173,IF($J$9=6,'Jeunes Plants'!AQ1173,IF($J$9=7,'Jeunes Plants'!AR1173,IF($J$9=8,'Jeunes Plants'!AS1173,IF($J$9=9,'Jeunes Plants'!AT1173,IF($J$9=10,'Jeunes Plants'!AU1173,IF($J$9=11,'Jeunes Plants'!AV1173,IF($J$9=12,'Jeunes Plants'!AW1173,IF($J$9=13,'Jeunes Plants'!AX1173,IF($J$9=14,'Jeunes Plants'!AY1173,IF($J$9=15,'Jeunes Plants'!AZ1173,IF($J$9=16,'Jeunes Plants'!BA1173,IF($J$9=17,'Jeunes Plants'!BB1173,IF($J$9=18,'Jeunes Plants'!BC1173,IF($J$9=19,'Jeunes Plants'!BD1173,IF($J$9=20,'Jeunes Plants'!BE1173,IF($J$9=21,'Jeunes Plants'!BF1173,IF($J$9=22,'Jeunes Plants'!BG1173,IF($J$9=23,'Jeunes Plants'!BH1173,IF($J$9=24,'Jeunes Plants'!BI1173,IF($J$9=25,'Jeunes Plants'!BJ1173,IF($J$9=26,'Jeunes Plants'!BK1173,IF($J$9=27,'Jeunes Plants'!BL1173,IF($J$9=28,'Jeunes Plants'!BM1173,IF($J$9=29,'Jeunes Plants'!BN1173,IF($J$9=30,'Jeunes Plants'!BO1173,IF($J$9=31,'Jeunes Plants'!BP1173,IF($J$9=32,'Jeunes Plants'!BQ1173,IF($J$9=33,'Jeunes Plants'!BR1173,IF($J$9=34,'Jeunes Plants'!BS1173,IF($J$9=35,'Jeunes Plants'!B13076,))))))))))))))))))))))))))))))))))))))))))))))))))))</f>
        <v>0</v>
      </c>
      <c r="K1655" s="103" t="str">
        <f>IF('Jeunes Plants'!R1173=0,"","Erreur")</f>
        <v/>
      </c>
    </row>
    <row r="1656" spans="1:11" x14ac:dyDescent="0.25">
      <c r="A1656" s="450"/>
      <c r="B1656" s="450"/>
      <c r="C1656" s="451" t="s">
        <v>2123</v>
      </c>
      <c r="D1656" s="451"/>
      <c r="E1656" s="450"/>
      <c r="F1656" s="450"/>
      <c r="G1656" s="450"/>
      <c r="H1656" s="450"/>
      <c r="I1656" s="450"/>
      <c r="J1656" s="450">
        <f>SUBTOTAL(9,J1654:J1655)</f>
        <v>0</v>
      </c>
      <c r="K1656" s="450"/>
    </row>
    <row r="1657" spans="1:11" x14ac:dyDescent="0.25">
      <c r="A1657" s="103">
        <f>IF('Jeunes Plants'!A1174&lt;&gt;"",'Jeunes Plants'!A1174,"")</f>
        <v>26841</v>
      </c>
      <c r="B1657" s="103" t="str">
        <f>IF('Jeunes Plants'!L1174&lt;&gt;"",'Jeunes Plants'!L1174,"")</f>
        <v>S4</v>
      </c>
      <c r="C1657" s="107" t="str">
        <f>IF('Jeunes Plants'!B1174&lt;&gt;"",'Jeunes Plants'!B1174,"")</f>
        <v>POIVRON</v>
      </c>
      <c r="D1657" s="107" t="str">
        <f>IF('Jeunes Plants'!C1174&lt;&gt;"",'Jeunes Plants'!C1174,"")</f>
        <v>Chouca F1</v>
      </c>
      <c r="E1657" s="103">
        <f>IF('Jeunes Plants'!H1174&lt;&gt;"",'Jeunes Plants'!H1174,"")</f>
        <v>5</v>
      </c>
      <c r="F1657" s="103" t="str">
        <f>IF('Jeunes Plants'!E1174&lt;&gt;"",'Jeunes Plants'!E1174,"")</f>
        <v>S</v>
      </c>
      <c r="G1657" s="103" t="str">
        <f>IF('Jeunes Plants'!N1174&lt;&gt;"",'Jeunes Plants'!N1174,"")</f>
        <v>M2</v>
      </c>
      <c r="H1657" s="103" t="str">
        <f>IF('Jeunes Plants'!I1174&lt;&gt;"",'Jeunes Plants'!I1174,"")</f>
        <v>C</v>
      </c>
      <c r="I1657" s="103" t="str">
        <f>IF('Jeunes Plants'!J1174&lt;&gt;"",'Jeunes Plants'!J1174,"")</f>
        <v/>
      </c>
      <c r="J1657" s="103">
        <f>IF($J$9=36,'Jeunes Plants'!U1174,IF($J$9=37,'Jeunes Plants'!V1174,IF($J$9=38,'Jeunes Plants'!W1174,IF($J$9=39,'Jeunes Plants'!X1174,IF($J$9=40,'Jeunes Plants'!Y1174,IF($J$9=41,'Jeunes Plants'!Z1174,IF($J$9=42,'Jeunes Plants'!AA1174,IF($J$9=43,'Jeunes Plants'!AB1174,IF($J$9=44,'Jeunes Plants'!AC1174,IF($J$9=45,'Jeunes Plants'!AD1174,IF($J$9=46,'Jeunes Plants'!AE1174,IF($J$9=47,'Jeunes Plants'!AF1174,IF($J$9=48,'Jeunes Plants'!AG1174,IF($J$9=49,'Jeunes Plants'!AH1174,IF($J$9=50,'Jeunes Plants'!AI1174,IF($J$9=51,'Jeunes Plants'!AJ1174,IF($J$9=52,'Jeunes Plants'!AK1174,IF($J$9=1,'Jeunes Plants'!AL1174,IF($J$9=2,'Jeunes Plants'!AM1174,IF($J$9=3,'Jeunes Plants'!AN1174,IF($J$9=4,'Jeunes Plants'!AO1174,IF($J$9=5,'Jeunes Plants'!AP1174,IF($J$9=6,'Jeunes Plants'!AQ1174,IF($J$9=7,'Jeunes Plants'!AR1174,IF($J$9=8,'Jeunes Plants'!AS1174,IF($J$9=9,'Jeunes Plants'!AT1174,IF($J$9=10,'Jeunes Plants'!AU1174,IF($J$9=11,'Jeunes Plants'!AV1174,IF($J$9=12,'Jeunes Plants'!AW1174,IF($J$9=13,'Jeunes Plants'!AX1174,IF($J$9=14,'Jeunes Plants'!AY1174,IF($J$9=15,'Jeunes Plants'!AZ1174,IF($J$9=16,'Jeunes Plants'!BA1174,IF($J$9=17,'Jeunes Plants'!BB1174,IF($J$9=18,'Jeunes Plants'!BC1174,IF($J$9=19,'Jeunes Plants'!BD1174,IF($J$9=20,'Jeunes Plants'!BE1174,IF($J$9=21,'Jeunes Plants'!BF1174,IF($J$9=22,'Jeunes Plants'!BG1174,IF($J$9=23,'Jeunes Plants'!BH1174,IF($J$9=24,'Jeunes Plants'!BI1174,IF($J$9=25,'Jeunes Plants'!BJ1174,IF($J$9=26,'Jeunes Plants'!BK1174,IF($J$9=27,'Jeunes Plants'!BL1174,IF($J$9=28,'Jeunes Plants'!BM1174,IF($J$9=29,'Jeunes Plants'!BN1174,IF($J$9=30,'Jeunes Plants'!BO1174,IF($J$9=31,'Jeunes Plants'!BP1174,IF($J$9=32,'Jeunes Plants'!BQ1174,IF($J$9=33,'Jeunes Plants'!BR1174,IF($J$9=34,'Jeunes Plants'!BS1174,IF($J$9=35,'Jeunes Plants'!B13077,))))))))))))))))))))))))))))))))))))))))))))))))))))</f>
        <v>0</v>
      </c>
      <c r="K1657" s="103" t="str">
        <f>IF('Jeunes Plants'!R1174=0,"","Erreur")</f>
        <v/>
      </c>
    </row>
    <row r="1658" spans="1:11" x14ac:dyDescent="0.25">
      <c r="A1658" s="103">
        <f>IF('Jeunes Plants'!A1175&lt;&gt;"",'Jeunes Plants'!A1175,"")</f>
        <v>26842</v>
      </c>
      <c r="B1658" s="103" t="str">
        <f>IF('Jeunes Plants'!L1175&lt;&gt;"",'Jeunes Plants'!L1175,"")</f>
        <v>S4</v>
      </c>
      <c r="C1658" s="107" t="str">
        <f>IF('Jeunes Plants'!B1175&lt;&gt;"",'Jeunes Plants'!B1175,"")</f>
        <v>POIVRON</v>
      </c>
      <c r="D1658" s="107" t="str">
        <f>IF('Jeunes Plants'!C1175&lt;&gt;"",'Jeunes Plants'!C1175,"")</f>
        <v>Chouca F1</v>
      </c>
      <c r="E1658" s="103">
        <f>IF('Jeunes Plants'!H1175&lt;&gt;"",'Jeunes Plants'!H1175,"")</f>
        <v>5</v>
      </c>
      <c r="F1658" s="103" t="str">
        <f>IF('Jeunes Plants'!E1175&lt;&gt;"",'Jeunes Plants'!E1175,"")</f>
        <v>S</v>
      </c>
      <c r="G1658" s="103" t="str">
        <f>IF('Jeunes Plants'!N1175&lt;&gt;"",'Jeunes Plants'!N1175,"")</f>
        <v>M2</v>
      </c>
      <c r="H1658" s="103" t="str">
        <f>IF('Jeunes Plants'!I1175&lt;&gt;"",'Jeunes Plants'!I1175,"")</f>
        <v>C</v>
      </c>
      <c r="I1658" s="103" t="str">
        <f>IF('Jeunes Plants'!J1175&lt;&gt;"",'Jeunes Plants'!J1175,"")</f>
        <v/>
      </c>
      <c r="J1658" s="103">
        <f>IF($J$9=36,'Jeunes Plants'!U1175,IF($J$9=37,'Jeunes Plants'!V1175,IF($J$9=38,'Jeunes Plants'!W1175,IF($J$9=39,'Jeunes Plants'!X1175,IF($J$9=40,'Jeunes Plants'!Y1175,IF($J$9=41,'Jeunes Plants'!Z1175,IF($J$9=42,'Jeunes Plants'!AA1175,IF($J$9=43,'Jeunes Plants'!AB1175,IF($J$9=44,'Jeunes Plants'!AC1175,IF($J$9=45,'Jeunes Plants'!AD1175,IF($J$9=46,'Jeunes Plants'!AE1175,IF($J$9=47,'Jeunes Plants'!AF1175,IF($J$9=48,'Jeunes Plants'!AG1175,IF($J$9=49,'Jeunes Plants'!AH1175,IF($J$9=50,'Jeunes Plants'!AI1175,IF($J$9=51,'Jeunes Plants'!AJ1175,IF($J$9=52,'Jeunes Plants'!AK1175,IF($J$9=1,'Jeunes Plants'!AL1175,IF($J$9=2,'Jeunes Plants'!AM1175,IF($J$9=3,'Jeunes Plants'!AN1175,IF($J$9=4,'Jeunes Plants'!AO1175,IF($J$9=5,'Jeunes Plants'!AP1175,IF($J$9=6,'Jeunes Plants'!AQ1175,IF($J$9=7,'Jeunes Plants'!AR1175,IF($J$9=8,'Jeunes Plants'!AS1175,IF($J$9=9,'Jeunes Plants'!AT1175,IF($J$9=10,'Jeunes Plants'!AU1175,IF($J$9=11,'Jeunes Plants'!AV1175,IF($J$9=12,'Jeunes Plants'!AW1175,IF($J$9=13,'Jeunes Plants'!AX1175,IF($J$9=14,'Jeunes Plants'!AY1175,IF($J$9=15,'Jeunes Plants'!AZ1175,IF($J$9=16,'Jeunes Plants'!BA1175,IF($J$9=17,'Jeunes Plants'!BB1175,IF($J$9=18,'Jeunes Plants'!BC1175,IF($J$9=19,'Jeunes Plants'!BD1175,IF($J$9=20,'Jeunes Plants'!BE1175,IF($J$9=21,'Jeunes Plants'!BF1175,IF($J$9=22,'Jeunes Plants'!BG1175,IF($J$9=23,'Jeunes Plants'!BH1175,IF($J$9=24,'Jeunes Plants'!BI1175,IF($J$9=25,'Jeunes Plants'!BJ1175,IF($J$9=26,'Jeunes Plants'!BK1175,IF($J$9=27,'Jeunes Plants'!BL1175,IF($J$9=28,'Jeunes Plants'!BM1175,IF($J$9=29,'Jeunes Plants'!BN1175,IF($J$9=30,'Jeunes Plants'!BO1175,IF($J$9=31,'Jeunes Plants'!BP1175,IF($J$9=32,'Jeunes Plants'!BQ1175,IF($J$9=33,'Jeunes Plants'!BR1175,IF($J$9=34,'Jeunes Plants'!BS1175,IF($J$9=35,'Jeunes Plants'!B13078,))))))))))))))))))))))))))))))))))))))))))))))))))))</f>
        <v>0</v>
      </c>
      <c r="K1658" s="103" t="str">
        <f>IF('Jeunes Plants'!R1175=0,"","Erreur")</f>
        <v/>
      </c>
    </row>
    <row r="1659" spans="1:11" x14ac:dyDescent="0.25">
      <c r="A1659" s="103">
        <f>IF('Jeunes Plants'!A1176&lt;&gt;"",'Jeunes Plants'!A1176,"")</f>
        <v>12560</v>
      </c>
      <c r="B1659" s="103" t="str">
        <f>IF('Jeunes Plants'!L1176&lt;&gt;"",'Jeunes Plants'!L1176,"")</f>
        <v>S4</v>
      </c>
      <c r="C1659" s="107" t="str">
        <f>IF('Jeunes Plants'!B1176&lt;&gt;"",'Jeunes Plants'!B1176,"")</f>
        <v>POIVRON</v>
      </c>
      <c r="D1659" s="107" t="str">
        <f>IF('Jeunes Plants'!C1176&lt;&gt;"",'Jeunes Plants'!C1176,"")</f>
        <v>Doux Très Long des Landes</v>
      </c>
      <c r="E1659" s="103">
        <f>IF('Jeunes Plants'!H1176&lt;&gt;"",'Jeunes Plants'!H1176,"")</f>
        <v>5</v>
      </c>
      <c r="F1659" s="103" t="str">
        <f>IF('Jeunes Plants'!E1176&lt;&gt;"",'Jeunes Plants'!E1176,"")</f>
        <v>S</v>
      </c>
      <c r="G1659" s="103" t="str">
        <f>IF('Jeunes Plants'!N1176&lt;&gt;"",'Jeunes Plants'!N1176,"")</f>
        <v>M2</v>
      </c>
      <c r="H1659" s="103" t="str">
        <f>IF('Jeunes Plants'!I1176&lt;&gt;"",'Jeunes Plants'!I1176,"")</f>
        <v>F</v>
      </c>
      <c r="I1659" s="103" t="str">
        <f>IF('Jeunes Plants'!J1176&lt;&gt;"",'Jeunes Plants'!J1176,"")</f>
        <v/>
      </c>
      <c r="J1659" s="103">
        <f>IF($J$9=36,'Jeunes Plants'!U1176,IF($J$9=37,'Jeunes Plants'!V1176,IF($J$9=38,'Jeunes Plants'!W1176,IF($J$9=39,'Jeunes Plants'!X1176,IF($J$9=40,'Jeunes Plants'!Y1176,IF($J$9=41,'Jeunes Plants'!Z1176,IF($J$9=42,'Jeunes Plants'!AA1176,IF($J$9=43,'Jeunes Plants'!AB1176,IF($J$9=44,'Jeunes Plants'!AC1176,IF($J$9=45,'Jeunes Plants'!AD1176,IF($J$9=46,'Jeunes Plants'!AE1176,IF($J$9=47,'Jeunes Plants'!AF1176,IF($J$9=48,'Jeunes Plants'!AG1176,IF($J$9=49,'Jeunes Plants'!AH1176,IF($J$9=50,'Jeunes Plants'!AI1176,IF($J$9=51,'Jeunes Plants'!AJ1176,IF($J$9=52,'Jeunes Plants'!AK1176,IF($J$9=1,'Jeunes Plants'!AL1176,IF($J$9=2,'Jeunes Plants'!AM1176,IF($J$9=3,'Jeunes Plants'!AN1176,IF($J$9=4,'Jeunes Plants'!AO1176,IF($J$9=5,'Jeunes Plants'!AP1176,IF($J$9=6,'Jeunes Plants'!AQ1176,IF($J$9=7,'Jeunes Plants'!AR1176,IF($J$9=8,'Jeunes Plants'!AS1176,IF($J$9=9,'Jeunes Plants'!AT1176,IF($J$9=10,'Jeunes Plants'!AU1176,IF($J$9=11,'Jeunes Plants'!AV1176,IF($J$9=12,'Jeunes Plants'!AW1176,IF($J$9=13,'Jeunes Plants'!AX1176,IF($J$9=14,'Jeunes Plants'!AY1176,IF($J$9=15,'Jeunes Plants'!AZ1176,IF($J$9=16,'Jeunes Plants'!BA1176,IF($J$9=17,'Jeunes Plants'!BB1176,IF($J$9=18,'Jeunes Plants'!BC1176,IF($J$9=19,'Jeunes Plants'!BD1176,IF($J$9=20,'Jeunes Plants'!BE1176,IF($J$9=21,'Jeunes Plants'!BF1176,IF($J$9=22,'Jeunes Plants'!BG1176,IF($J$9=23,'Jeunes Plants'!BH1176,IF($J$9=24,'Jeunes Plants'!BI1176,IF($J$9=25,'Jeunes Plants'!BJ1176,IF($J$9=26,'Jeunes Plants'!BK1176,IF($J$9=27,'Jeunes Plants'!BL1176,IF($J$9=28,'Jeunes Plants'!BM1176,IF($J$9=29,'Jeunes Plants'!BN1176,IF($J$9=30,'Jeunes Plants'!BO1176,IF($J$9=31,'Jeunes Plants'!BP1176,IF($J$9=32,'Jeunes Plants'!BQ1176,IF($J$9=33,'Jeunes Plants'!BR1176,IF($J$9=34,'Jeunes Plants'!BS1176,IF($J$9=35,'Jeunes Plants'!B13079,))))))))))))))))))))))))))))))))))))))))))))))))))))</f>
        <v>0</v>
      </c>
      <c r="K1659" s="103" t="str">
        <f>IF('Jeunes Plants'!R1176=0,"","Erreur")</f>
        <v/>
      </c>
    </row>
    <row r="1660" spans="1:11" x14ac:dyDescent="0.25">
      <c r="A1660" s="103">
        <f>IF('Jeunes Plants'!A1177&lt;&gt;"",'Jeunes Plants'!A1177,"")</f>
        <v>12234</v>
      </c>
      <c r="B1660" s="103" t="str">
        <f>IF('Jeunes Plants'!L1177&lt;&gt;"",'Jeunes Plants'!L1177,"")</f>
        <v>S4</v>
      </c>
      <c r="C1660" s="107" t="str">
        <f>IF('Jeunes Plants'!B1177&lt;&gt;"",'Jeunes Plants'!B1177,"")</f>
        <v>POIVRON</v>
      </c>
      <c r="D1660" s="107" t="str">
        <f>IF('Jeunes Plants'!C1177&lt;&gt;"",'Jeunes Plants'!C1177,"")</f>
        <v>Doux Très Long des Landes</v>
      </c>
      <c r="E1660" s="103">
        <f>IF('Jeunes Plants'!H1177&lt;&gt;"",'Jeunes Plants'!H1177,"")</f>
        <v>5</v>
      </c>
      <c r="F1660" s="103" t="str">
        <f>IF('Jeunes Plants'!E1177&lt;&gt;"",'Jeunes Plants'!E1177,"")</f>
        <v>S</v>
      </c>
      <c r="G1660" s="103" t="str">
        <f>IF('Jeunes Plants'!N1177&lt;&gt;"",'Jeunes Plants'!N1177,"")</f>
        <v>M2</v>
      </c>
      <c r="H1660" s="103" t="str">
        <f>IF('Jeunes Plants'!I1177&lt;&gt;"",'Jeunes Plants'!I1177,"")</f>
        <v>F</v>
      </c>
      <c r="I1660" s="103" t="str">
        <f>IF('Jeunes Plants'!J1177&lt;&gt;"",'Jeunes Plants'!J1177,"")</f>
        <v/>
      </c>
      <c r="J1660" s="103">
        <f>IF($J$9=36,'Jeunes Plants'!U1177,IF($J$9=37,'Jeunes Plants'!V1177,IF($J$9=38,'Jeunes Plants'!W1177,IF($J$9=39,'Jeunes Plants'!X1177,IF($J$9=40,'Jeunes Plants'!Y1177,IF($J$9=41,'Jeunes Plants'!Z1177,IF($J$9=42,'Jeunes Plants'!AA1177,IF($J$9=43,'Jeunes Plants'!AB1177,IF($J$9=44,'Jeunes Plants'!AC1177,IF($J$9=45,'Jeunes Plants'!AD1177,IF($J$9=46,'Jeunes Plants'!AE1177,IF($J$9=47,'Jeunes Plants'!AF1177,IF($J$9=48,'Jeunes Plants'!AG1177,IF($J$9=49,'Jeunes Plants'!AH1177,IF($J$9=50,'Jeunes Plants'!AI1177,IF($J$9=51,'Jeunes Plants'!AJ1177,IF($J$9=52,'Jeunes Plants'!AK1177,IF($J$9=1,'Jeunes Plants'!AL1177,IF($J$9=2,'Jeunes Plants'!AM1177,IF($J$9=3,'Jeunes Plants'!AN1177,IF($J$9=4,'Jeunes Plants'!AO1177,IF($J$9=5,'Jeunes Plants'!AP1177,IF($J$9=6,'Jeunes Plants'!AQ1177,IF($J$9=7,'Jeunes Plants'!AR1177,IF($J$9=8,'Jeunes Plants'!AS1177,IF($J$9=9,'Jeunes Plants'!AT1177,IF($J$9=10,'Jeunes Plants'!AU1177,IF($J$9=11,'Jeunes Plants'!AV1177,IF($J$9=12,'Jeunes Plants'!AW1177,IF($J$9=13,'Jeunes Plants'!AX1177,IF($J$9=14,'Jeunes Plants'!AY1177,IF($J$9=15,'Jeunes Plants'!AZ1177,IF($J$9=16,'Jeunes Plants'!BA1177,IF($J$9=17,'Jeunes Plants'!BB1177,IF($J$9=18,'Jeunes Plants'!BC1177,IF($J$9=19,'Jeunes Plants'!BD1177,IF($J$9=20,'Jeunes Plants'!BE1177,IF($J$9=21,'Jeunes Plants'!BF1177,IF($J$9=22,'Jeunes Plants'!BG1177,IF($J$9=23,'Jeunes Plants'!BH1177,IF($J$9=24,'Jeunes Plants'!BI1177,IF($J$9=25,'Jeunes Plants'!BJ1177,IF($J$9=26,'Jeunes Plants'!BK1177,IF($J$9=27,'Jeunes Plants'!BL1177,IF($J$9=28,'Jeunes Plants'!BM1177,IF($J$9=29,'Jeunes Plants'!BN1177,IF($J$9=30,'Jeunes Plants'!BO1177,IF($J$9=31,'Jeunes Plants'!BP1177,IF($J$9=32,'Jeunes Plants'!BQ1177,IF($J$9=33,'Jeunes Plants'!BR1177,IF($J$9=34,'Jeunes Plants'!BS1177,IF($J$9=35,'Jeunes Plants'!B13080,))))))))))))))))))))))))))))))))))))))))))))))))))))</f>
        <v>0</v>
      </c>
      <c r="K1660" s="103" t="str">
        <f>IF('Jeunes Plants'!R1177=0,"","Erreur")</f>
        <v/>
      </c>
    </row>
    <row r="1661" spans="1:11" x14ac:dyDescent="0.25">
      <c r="A1661" s="103">
        <f>IF('Jeunes Plants'!A1178&lt;&gt;"",'Jeunes Plants'!A1178,"")</f>
        <v>15476</v>
      </c>
      <c r="B1661" s="103" t="str">
        <f>IF('Jeunes Plants'!L1178&lt;&gt;"",'Jeunes Plants'!L1178,"")</f>
        <v>S4</v>
      </c>
      <c r="C1661" s="107" t="str">
        <f>IF('Jeunes Plants'!B1178&lt;&gt;"",'Jeunes Plants'!B1178,"")</f>
        <v>POIVRON</v>
      </c>
      <c r="D1661" s="107" t="str">
        <f>IF('Jeunes Plants'!C1178&lt;&gt;"",'Jeunes Plants'!C1178,"")</f>
        <v>Gourmet F1</v>
      </c>
      <c r="E1661" s="103">
        <f>IF('Jeunes Plants'!H1178&lt;&gt;"",'Jeunes Plants'!H1178,"")</f>
        <v>5</v>
      </c>
      <c r="F1661" s="103" t="str">
        <f>IF('Jeunes Plants'!E1178&lt;&gt;"",'Jeunes Plants'!E1178,"")</f>
        <v>S</v>
      </c>
      <c r="G1661" s="103" t="str">
        <f>IF('Jeunes Plants'!N1178&lt;&gt;"",'Jeunes Plants'!N1178,"")</f>
        <v>M2</v>
      </c>
      <c r="H1661" s="103" t="str">
        <f>IF('Jeunes Plants'!I1178&lt;&gt;"",'Jeunes Plants'!I1178,"")</f>
        <v>H</v>
      </c>
      <c r="I1661" s="103" t="str">
        <f>IF('Jeunes Plants'!J1178&lt;&gt;"",'Jeunes Plants'!J1178,"")</f>
        <v/>
      </c>
      <c r="J1661" s="103">
        <f>IF($J$9=36,'Jeunes Plants'!U1178,IF($J$9=37,'Jeunes Plants'!V1178,IF($J$9=38,'Jeunes Plants'!W1178,IF($J$9=39,'Jeunes Plants'!X1178,IF($J$9=40,'Jeunes Plants'!Y1178,IF($J$9=41,'Jeunes Plants'!Z1178,IF($J$9=42,'Jeunes Plants'!AA1178,IF($J$9=43,'Jeunes Plants'!AB1178,IF($J$9=44,'Jeunes Plants'!AC1178,IF($J$9=45,'Jeunes Plants'!AD1178,IF($J$9=46,'Jeunes Plants'!AE1178,IF($J$9=47,'Jeunes Plants'!AF1178,IF($J$9=48,'Jeunes Plants'!AG1178,IF($J$9=49,'Jeunes Plants'!AH1178,IF($J$9=50,'Jeunes Plants'!AI1178,IF($J$9=51,'Jeunes Plants'!AJ1178,IF($J$9=52,'Jeunes Plants'!AK1178,IF($J$9=1,'Jeunes Plants'!AL1178,IF($J$9=2,'Jeunes Plants'!AM1178,IF($J$9=3,'Jeunes Plants'!AN1178,IF($J$9=4,'Jeunes Plants'!AO1178,IF($J$9=5,'Jeunes Plants'!AP1178,IF($J$9=6,'Jeunes Plants'!AQ1178,IF($J$9=7,'Jeunes Plants'!AR1178,IF($J$9=8,'Jeunes Plants'!AS1178,IF($J$9=9,'Jeunes Plants'!AT1178,IF($J$9=10,'Jeunes Plants'!AU1178,IF($J$9=11,'Jeunes Plants'!AV1178,IF($J$9=12,'Jeunes Plants'!AW1178,IF($J$9=13,'Jeunes Plants'!AX1178,IF($J$9=14,'Jeunes Plants'!AY1178,IF($J$9=15,'Jeunes Plants'!AZ1178,IF($J$9=16,'Jeunes Plants'!BA1178,IF($J$9=17,'Jeunes Plants'!BB1178,IF($J$9=18,'Jeunes Plants'!BC1178,IF($J$9=19,'Jeunes Plants'!BD1178,IF($J$9=20,'Jeunes Plants'!BE1178,IF($J$9=21,'Jeunes Plants'!BF1178,IF($J$9=22,'Jeunes Plants'!BG1178,IF($J$9=23,'Jeunes Plants'!BH1178,IF($J$9=24,'Jeunes Plants'!BI1178,IF($J$9=25,'Jeunes Plants'!BJ1178,IF($J$9=26,'Jeunes Plants'!BK1178,IF($J$9=27,'Jeunes Plants'!BL1178,IF($J$9=28,'Jeunes Plants'!BM1178,IF($J$9=29,'Jeunes Plants'!BN1178,IF($J$9=30,'Jeunes Plants'!BO1178,IF($J$9=31,'Jeunes Plants'!BP1178,IF($J$9=32,'Jeunes Plants'!BQ1178,IF($J$9=33,'Jeunes Plants'!BR1178,IF($J$9=34,'Jeunes Plants'!BS1178,IF($J$9=35,'Jeunes Plants'!B13081,))))))))))))))))))))))))))))))))))))))))))))))))))))</f>
        <v>0</v>
      </c>
      <c r="K1661" s="103" t="str">
        <f>IF('Jeunes Plants'!R1178=0,"","Erreur")</f>
        <v/>
      </c>
    </row>
    <row r="1662" spans="1:11" x14ac:dyDescent="0.25">
      <c r="A1662" s="103">
        <f>IF('Jeunes Plants'!A1179&lt;&gt;"",'Jeunes Plants'!A1179,"")</f>
        <v>15477</v>
      </c>
      <c r="B1662" s="103" t="str">
        <f>IF('Jeunes Plants'!L1179&lt;&gt;"",'Jeunes Plants'!L1179,"")</f>
        <v>S4</v>
      </c>
      <c r="C1662" s="107" t="str">
        <f>IF('Jeunes Plants'!B1179&lt;&gt;"",'Jeunes Plants'!B1179,"")</f>
        <v>POIVRON</v>
      </c>
      <c r="D1662" s="107" t="str">
        <f>IF('Jeunes Plants'!C1179&lt;&gt;"",'Jeunes Plants'!C1179,"")</f>
        <v>Gourmet F1</v>
      </c>
      <c r="E1662" s="103">
        <f>IF('Jeunes Plants'!H1179&lt;&gt;"",'Jeunes Plants'!H1179,"")</f>
        <v>5</v>
      </c>
      <c r="F1662" s="103" t="str">
        <f>IF('Jeunes Plants'!E1179&lt;&gt;"",'Jeunes Plants'!E1179,"")</f>
        <v>S</v>
      </c>
      <c r="G1662" s="103" t="str">
        <f>IF('Jeunes Plants'!N1179&lt;&gt;"",'Jeunes Plants'!N1179,"")</f>
        <v>M2</v>
      </c>
      <c r="H1662" s="103" t="str">
        <f>IF('Jeunes Plants'!I1179&lt;&gt;"",'Jeunes Plants'!I1179,"")</f>
        <v>H</v>
      </c>
      <c r="I1662" s="103" t="str">
        <f>IF('Jeunes Plants'!J1179&lt;&gt;"",'Jeunes Plants'!J1179,"")</f>
        <v/>
      </c>
      <c r="J1662" s="103">
        <f>IF($J$9=36,'Jeunes Plants'!U1179,IF($J$9=37,'Jeunes Plants'!V1179,IF($J$9=38,'Jeunes Plants'!W1179,IF($J$9=39,'Jeunes Plants'!X1179,IF($J$9=40,'Jeunes Plants'!Y1179,IF($J$9=41,'Jeunes Plants'!Z1179,IF($J$9=42,'Jeunes Plants'!AA1179,IF($J$9=43,'Jeunes Plants'!AB1179,IF($J$9=44,'Jeunes Plants'!AC1179,IF($J$9=45,'Jeunes Plants'!AD1179,IF($J$9=46,'Jeunes Plants'!AE1179,IF($J$9=47,'Jeunes Plants'!AF1179,IF($J$9=48,'Jeunes Plants'!AG1179,IF($J$9=49,'Jeunes Plants'!AH1179,IF($J$9=50,'Jeunes Plants'!AI1179,IF($J$9=51,'Jeunes Plants'!AJ1179,IF($J$9=52,'Jeunes Plants'!AK1179,IF($J$9=1,'Jeunes Plants'!AL1179,IF($J$9=2,'Jeunes Plants'!AM1179,IF($J$9=3,'Jeunes Plants'!AN1179,IF($J$9=4,'Jeunes Plants'!AO1179,IF($J$9=5,'Jeunes Plants'!AP1179,IF($J$9=6,'Jeunes Plants'!AQ1179,IF($J$9=7,'Jeunes Plants'!AR1179,IF($J$9=8,'Jeunes Plants'!AS1179,IF($J$9=9,'Jeunes Plants'!AT1179,IF($J$9=10,'Jeunes Plants'!AU1179,IF($J$9=11,'Jeunes Plants'!AV1179,IF($J$9=12,'Jeunes Plants'!AW1179,IF($J$9=13,'Jeunes Plants'!AX1179,IF($J$9=14,'Jeunes Plants'!AY1179,IF($J$9=15,'Jeunes Plants'!AZ1179,IF($J$9=16,'Jeunes Plants'!BA1179,IF($J$9=17,'Jeunes Plants'!BB1179,IF($J$9=18,'Jeunes Plants'!BC1179,IF($J$9=19,'Jeunes Plants'!BD1179,IF($J$9=20,'Jeunes Plants'!BE1179,IF($J$9=21,'Jeunes Plants'!BF1179,IF($J$9=22,'Jeunes Plants'!BG1179,IF($J$9=23,'Jeunes Plants'!BH1179,IF($J$9=24,'Jeunes Plants'!BI1179,IF($J$9=25,'Jeunes Plants'!BJ1179,IF($J$9=26,'Jeunes Plants'!BK1179,IF($J$9=27,'Jeunes Plants'!BL1179,IF($J$9=28,'Jeunes Plants'!BM1179,IF($J$9=29,'Jeunes Plants'!BN1179,IF($J$9=30,'Jeunes Plants'!BO1179,IF($J$9=31,'Jeunes Plants'!BP1179,IF($J$9=32,'Jeunes Plants'!BQ1179,IF($J$9=33,'Jeunes Plants'!BR1179,IF($J$9=34,'Jeunes Plants'!BS1179,IF($J$9=35,'Jeunes Plants'!B13082,))))))))))))))))))))))))))))))))))))))))))))))))))))</f>
        <v>0</v>
      </c>
      <c r="K1662" s="103" t="str">
        <f>IF('Jeunes Plants'!R1179=0,"","Erreur")</f>
        <v/>
      </c>
    </row>
    <row r="1663" spans="1:11" x14ac:dyDescent="0.25">
      <c r="A1663" s="103">
        <f>IF('Jeunes Plants'!A1180&lt;&gt;"",'Jeunes Plants'!A1180,"")</f>
        <v>12561</v>
      </c>
      <c r="B1663" s="103" t="str">
        <f>IF('Jeunes Plants'!L1180&lt;&gt;"",'Jeunes Plants'!L1180,"")</f>
        <v>S4</v>
      </c>
      <c r="C1663" s="107" t="str">
        <f>IF('Jeunes Plants'!B1180&lt;&gt;"",'Jeunes Plants'!B1180,"")</f>
        <v>POIVRON</v>
      </c>
      <c r="D1663" s="107" t="str">
        <f>IF('Jeunes Plants'!C1180&lt;&gt;"",'Jeunes Plants'!C1180,"")</f>
        <v>Lamuyo F1</v>
      </c>
      <c r="E1663" s="103">
        <f>IF('Jeunes Plants'!H1180&lt;&gt;"",'Jeunes Plants'!H1180,"")</f>
        <v>5</v>
      </c>
      <c r="F1663" s="103" t="str">
        <f>IF('Jeunes Plants'!E1180&lt;&gt;"",'Jeunes Plants'!E1180,"")</f>
        <v>S</v>
      </c>
      <c r="G1663" s="103" t="str">
        <f>IF('Jeunes Plants'!N1180&lt;&gt;"",'Jeunes Plants'!N1180,"")</f>
        <v>M2</v>
      </c>
      <c r="H1663" s="103" t="str">
        <f>IF('Jeunes Plants'!I1180&lt;&gt;"",'Jeunes Plants'!I1180,"")</f>
        <v>F</v>
      </c>
      <c r="I1663" s="103" t="str">
        <f>IF('Jeunes Plants'!J1180&lt;&gt;"",'Jeunes Plants'!J1180,"")</f>
        <v/>
      </c>
      <c r="J1663" s="103">
        <f>IF($J$9=36,'Jeunes Plants'!U1180,IF($J$9=37,'Jeunes Plants'!V1180,IF($J$9=38,'Jeunes Plants'!W1180,IF($J$9=39,'Jeunes Plants'!X1180,IF($J$9=40,'Jeunes Plants'!Y1180,IF($J$9=41,'Jeunes Plants'!Z1180,IF($J$9=42,'Jeunes Plants'!AA1180,IF($J$9=43,'Jeunes Plants'!AB1180,IF($J$9=44,'Jeunes Plants'!AC1180,IF($J$9=45,'Jeunes Plants'!AD1180,IF($J$9=46,'Jeunes Plants'!AE1180,IF($J$9=47,'Jeunes Plants'!AF1180,IF($J$9=48,'Jeunes Plants'!AG1180,IF($J$9=49,'Jeunes Plants'!AH1180,IF($J$9=50,'Jeunes Plants'!AI1180,IF($J$9=51,'Jeunes Plants'!AJ1180,IF($J$9=52,'Jeunes Plants'!AK1180,IF($J$9=1,'Jeunes Plants'!AL1180,IF($J$9=2,'Jeunes Plants'!AM1180,IF($J$9=3,'Jeunes Plants'!AN1180,IF($J$9=4,'Jeunes Plants'!AO1180,IF($J$9=5,'Jeunes Plants'!AP1180,IF($J$9=6,'Jeunes Plants'!AQ1180,IF($J$9=7,'Jeunes Plants'!AR1180,IF($J$9=8,'Jeunes Plants'!AS1180,IF($J$9=9,'Jeunes Plants'!AT1180,IF($J$9=10,'Jeunes Plants'!AU1180,IF($J$9=11,'Jeunes Plants'!AV1180,IF($J$9=12,'Jeunes Plants'!AW1180,IF($J$9=13,'Jeunes Plants'!AX1180,IF($J$9=14,'Jeunes Plants'!AY1180,IF($J$9=15,'Jeunes Plants'!AZ1180,IF($J$9=16,'Jeunes Plants'!BA1180,IF($J$9=17,'Jeunes Plants'!BB1180,IF($J$9=18,'Jeunes Plants'!BC1180,IF($J$9=19,'Jeunes Plants'!BD1180,IF($J$9=20,'Jeunes Plants'!BE1180,IF($J$9=21,'Jeunes Plants'!BF1180,IF($J$9=22,'Jeunes Plants'!BG1180,IF($J$9=23,'Jeunes Plants'!BH1180,IF($J$9=24,'Jeunes Plants'!BI1180,IF($J$9=25,'Jeunes Plants'!BJ1180,IF($J$9=26,'Jeunes Plants'!BK1180,IF($J$9=27,'Jeunes Plants'!BL1180,IF($J$9=28,'Jeunes Plants'!BM1180,IF($J$9=29,'Jeunes Plants'!BN1180,IF($J$9=30,'Jeunes Plants'!BO1180,IF($J$9=31,'Jeunes Plants'!BP1180,IF($J$9=32,'Jeunes Plants'!BQ1180,IF($J$9=33,'Jeunes Plants'!BR1180,IF($J$9=34,'Jeunes Plants'!BS1180,IF($J$9=35,'Jeunes Plants'!B13083,))))))))))))))))))))))))))))))))))))))))))))))))))))</f>
        <v>0</v>
      </c>
      <c r="K1663" s="103" t="str">
        <f>IF('Jeunes Plants'!R1180=0,"","Erreur")</f>
        <v/>
      </c>
    </row>
    <row r="1664" spans="1:11" x14ac:dyDescent="0.25">
      <c r="A1664" s="103">
        <f>IF('Jeunes Plants'!A1181&lt;&gt;"",'Jeunes Plants'!A1181,"")</f>
        <v>12233</v>
      </c>
      <c r="B1664" s="103" t="str">
        <f>IF('Jeunes Plants'!L1181&lt;&gt;"",'Jeunes Plants'!L1181,"")</f>
        <v>S4</v>
      </c>
      <c r="C1664" s="107" t="str">
        <f>IF('Jeunes Plants'!B1181&lt;&gt;"",'Jeunes Plants'!B1181,"")</f>
        <v>POIVRON</v>
      </c>
      <c r="D1664" s="107" t="str">
        <f>IF('Jeunes Plants'!C1181&lt;&gt;"",'Jeunes Plants'!C1181,"")</f>
        <v>Lamuyo F1</v>
      </c>
      <c r="E1664" s="103">
        <f>IF('Jeunes Plants'!H1181&lt;&gt;"",'Jeunes Plants'!H1181,"")</f>
        <v>5</v>
      </c>
      <c r="F1664" s="103" t="str">
        <f>IF('Jeunes Plants'!E1181&lt;&gt;"",'Jeunes Plants'!E1181,"")</f>
        <v>S</v>
      </c>
      <c r="G1664" s="103" t="str">
        <f>IF('Jeunes Plants'!N1181&lt;&gt;"",'Jeunes Plants'!N1181,"")</f>
        <v>M2</v>
      </c>
      <c r="H1664" s="103" t="str">
        <f>IF('Jeunes Plants'!I1181&lt;&gt;"",'Jeunes Plants'!I1181,"")</f>
        <v>F</v>
      </c>
      <c r="I1664" s="103" t="str">
        <f>IF('Jeunes Plants'!J1181&lt;&gt;"",'Jeunes Plants'!J1181,"")</f>
        <v/>
      </c>
      <c r="J1664" s="103">
        <f>IF($J$9=36,'Jeunes Plants'!U1181,IF($J$9=37,'Jeunes Plants'!V1181,IF($J$9=38,'Jeunes Plants'!W1181,IF($J$9=39,'Jeunes Plants'!X1181,IF($J$9=40,'Jeunes Plants'!Y1181,IF($J$9=41,'Jeunes Plants'!Z1181,IF($J$9=42,'Jeunes Plants'!AA1181,IF($J$9=43,'Jeunes Plants'!AB1181,IF($J$9=44,'Jeunes Plants'!AC1181,IF($J$9=45,'Jeunes Plants'!AD1181,IF($J$9=46,'Jeunes Plants'!AE1181,IF($J$9=47,'Jeunes Plants'!AF1181,IF($J$9=48,'Jeunes Plants'!AG1181,IF($J$9=49,'Jeunes Plants'!AH1181,IF($J$9=50,'Jeunes Plants'!AI1181,IF($J$9=51,'Jeunes Plants'!AJ1181,IF($J$9=52,'Jeunes Plants'!AK1181,IF($J$9=1,'Jeunes Plants'!AL1181,IF($J$9=2,'Jeunes Plants'!AM1181,IF($J$9=3,'Jeunes Plants'!AN1181,IF($J$9=4,'Jeunes Plants'!AO1181,IF($J$9=5,'Jeunes Plants'!AP1181,IF($J$9=6,'Jeunes Plants'!AQ1181,IF($J$9=7,'Jeunes Plants'!AR1181,IF($J$9=8,'Jeunes Plants'!AS1181,IF($J$9=9,'Jeunes Plants'!AT1181,IF($J$9=10,'Jeunes Plants'!AU1181,IF($J$9=11,'Jeunes Plants'!AV1181,IF($J$9=12,'Jeunes Plants'!AW1181,IF($J$9=13,'Jeunes Plants'!AX1181,IF($J$9=14,'Jeunes Plants'!AY1181,IF($J$9=15,'Jeunes Plants'!AZ1181,IF($J$9=16,'Jeunes Plants'!BA1181,IF($J$9=17,'Jeunes Plants'!BB1181,IF($J$9=18,'Jeunes Plants'!BC1181,IF($J$9=19,'Jeunes Plants'!BD1181,IF($J$9=20,'Jeunes Plants'!BE1181,IF($J$9=21,'Jeunes Plants'!BF1181,IF($J$9=22,'Jeunes Plants'!BG1181,IF($J$9=23,'Jeunes Plants'!BH1181,IF($J$9=24,'Jeunes Plants'!BI1181,IF($J$9=25,'Jeunes Plants'!BJ1181,IF($J$9=26,'Jeunes Plants'!BK1181,IF($J$9=27,'Jeunes Plants'!BL1181,IF($J$9=28,'Jeunes Plants'!BM1181,IF($J$9=29,'Jeunes Plants'!BN1181,IF($J$9=30,'Jeunes Plants'!BO1181,IF($J$9=31,'Jeunes Plants'!BP1181,IF($J$9=32,'Jeunes Plants'!BQ1181,IF($J$9=33,'Jeunes Plants'!BR1181,IF($J$9=34,'Jeunes Plants'!BS1181,IF($J$9=35,'Jeunes Plants'!B13084,))))))))))))))))))))))))))))))))))))))))))))))))))))</f>
        <v>0</v>
      </c>
      <c r="K1664" s="103" t="str">
        <f>IF('Jeunes Plants'!R1181=0,"","Erreur")</f>
        <v/>
      </c>
    </row>
    <row r="1665" spans="1:11" x14ac:dyDescent="0.25">
      <c r="A1665" s="103">
        <f>IF('Jeunes Plants'!A1182&lt;&gt;"",'Jeunes Plants'!A1182,"")</f>
        <v>13168</v>
      </c>
      <c r="B1665" s="103" t="str">
        <f>IF('Jeunes Plants'!L1182&lt;&gt;"",'Jeunes Plants'!L1182,"")</f>
        <v>S4</v>
      </c>
      <c r="C1665" s="107" t="str">
        <f>IF('Jeunes Plants'!B1182&lt;&gt;"",'Jeunes Plants'!B1182,"")</f>
        <v>POIVRON</v>
      </c>
      <c r="D1665" s="107" t="str">
        <f>IF('Jeunes Plants'!C1182&lt;&gt;"",'Jeunes Plants'!C1182,"")</f>
        <v>Lipari F1</v>
      </c>
      <c r="E1665" s="103">
        <f>IF('Jeunes Plants'!H1182&lt;&gt;"",'Jeunes Plants'!H1182,"")</f>
        <v>5</v>
      </c>
      <c r="F1665" s="103" t="str">
        <f>IF('Jeunes Plants'!E1182&lt;&gt;"",'Jeunes Plants'!E1182,"")</f>
        <v>S</v>
      </c>
      <c r="G1665" s="103" t="str">
        <f>IF('Jeunes Plants'!N1182&lt;&gt;"",'Jeunes Plants'!N1182,"")</f>
        <v>M2</v>
      </c>
      <c r="H1665" s="103" t="str">
        <f>IF('Jeunes Plants'!I1182&lt;&gt;"",'Jeunes Plants'!I1182,"")</f>
        <v>C</v>
      </c>
      <c r="I1665" s="103" t="str">
        <f>IF('Jeunes Plants'!J1182&lt;&gt;"",'Jeunes Plants'!J1182,"")</f>
        <v/>
      </c>
      <c r="J1665" s="103">
        <f>IF($J$9=36,'Jeunes Plants'!U1182,IF($J$9=37,'Jeunes Plants'!V1182,IF($J$9=38,'Jeunes Plants'!W1182,IF($J$9=39,'Jeunes Plants'!X1182,IF($J$9=40,'Jeunes Plants'!Y1182,IF($J$9=41,'Jeunes Plants'!Z1182,IF($J$9=42,'Jeunes Plants'!AA1182,IF($J$9=43,'Jeunes Plants'!AB1182,IF($J$9=44,'Jeunes Plants'!AC1182,IF($J$9=45,'Jeunes Plants'!AD1182,IF($J$9=46,'Jeunes Plants'!AE1182,IF($J$9=47,'Jeunes Plants'!AF1182,IF($J$9=48,'Jeunes Plants'!AG1182,IF($J$9=49,'Jeunes Plants'!AH1182,IF($J$9=50,'Jeunes Plants'!AI1182,IF($J$9=51,'Jeunes Plants'!AJ1182,IF($J$9=52,'Jeunes Plants'!AK1182,IF($J$9=1,'Jeunes Plants'!AL1182,IF($J$9=2,'Jeunes Plants'!AM1182,IF($J$9=3,'Jeunes Plants'!AN1182,IF($J$9=4,'Jeunes Plants'!AO1182,IF($J$9=5,'Jeunes Plants'!AP1182,IF($J$9=6,'Jeunes Plants'!AQ1182,IF($J$9=7,'Jeunes Plants'!AR1182,IF($J$9=8,'Jeunes Plants'!AS1182,IF($J$9=9,'Jeunes Plants'!AT1182,IF($J$9=10,'Jeunes Plants'!AU1182,IF($J$9=11,'Jeunes Plants'!AV1182,IF($J$9=12,'Jeunes Plants'!AW1182,IF($J$9=13,'Jeunes Plants'!AX1182,IF($J$9=14,'Jeunes Plants'!AY1182,IF($J$9=15,'Jeunes Plants'!AZ1182,IF($J$9=16,'Jeunes Plants'!BA1182,IF($J$9=17,'Jeunes Plants'!BB1182,IF($J$9=18,'Jeunes Plants'!BC1182,IF($J$9=19,'Jeunes Plants'!BD1182,IF($J$9=20,'Jeunes Plants'!BE1182,IF($J$9=21,'Jeunes Plants'!BF1182,IF($J$9=22,'Jeunes Plants'!BG1182,IF($J$9=23,'Jeunes Plants'!BH1182,IF($J$9=24,'Jeunes Plants'!BI1182,IF($J$9=25,'Jeunes Plants'!BJ1182,IF($J$9=26,'Jeunes Plants'!BK1182,IF($J$9=27,'Jeunes Plants'!BL1182,IF($J$9=28,'Jeunes Plants'!BM1182,IF($J$9=29,'Jeunes Plants'!BN1182,IF($J$9=30,'Jeunes Plants'!BO1182,IF($J$9=31,'Jeunes Plants'!BP1182,IF($J$9=32,'Jeunes Plants'!BQ1182,IF($J$9=33,'Jeunes Plants'!BR1182,IF($J$9=34,'Jeunes Plants'!BS1182,IF($J$9=35,'Jeunes Plants'!B13085,))))))))))))))))))))))))))))))))))))))))))))))))))))</f>
        <v>0</v>
      </c>
      <c r="K1665" s="103" t="str">
        <f>IF('Jeunes Plants'!R1182=0,"","Erreur")</f>
        <v/>
      </c>
    </row>
    <row r="1666" spans="1:11" x14ac:dyDescent="0.25">
      <c r="A1666" s="103">
        <f>IF('Jeunes Plants'!A1183&lt;&gt;"",'Jeunes Plants'!A1183,"")</f>
        <v>13080</v>
      </c>
      <c r="B1666" s="103" t="str">
        <f>IF('Jeunes Plants'!L1183&lt;&gt;"",'Jeunes Plants'!L1183,"")</f>
        <v>S4</v>
      </c>
      <c r="C1666" s="107" t="str">
        <f>IF('Jeunes Plants'!B1183&lt;&gt;"",'Jeunes Plants'!B1183,"")</f>
        <v>POIVRON</v>
      </c>
      <c r="D1666" s="107" t="str">
        <f>IF('Jeunes Plants'!C1183&lt;&gt;"",'Jeunes Plants'!C1183,"")</f>
        <v>Lipari F1</v>
      </c>
      <c r="E1666" s="103">
        <f>IF('Jeunes Plants'!H1183&lt;&gt;"",'Jeunes Plants'!H1183,"")</f>
        <v>5</v>
      </c>
      <c r="F1666" s="103" t="str">
        <f>IF('Jeunes Plants'!E1183&lt;&gt;"",'Jeunes Plants'!E1183,"")</f>
        <v>S</v>
      </c>
      <c r="G1666" s="103" t="str">
        <f>IF('Jeunes Plants'!N1183&lt;&gt;"",'Jeunes Plants'!N1183,"")</f>
        <v>M2</v>
      </c>
      <c r="H1666" s="103" t="str">
        <f>IF('Jeunes Plants'!I1183&lt;&gt;"",'Jeunes Plants'!I1183,"")</f>
        <v>C</v>
      </c>
      <c r="I1666" s="103" t="str">
        <f>IF('Jeunes Plants'!J1183&lt;&gt;"",'Jeunes Plants'!J1183,"")</f>
        <v/>
      </c>
      <c r="J1666" s="103">
        <f>IF($J$9=36,'Jeunes Plants'!U1183,IF($J$9=37,'Jeunes Plants'!V1183,IF($J$9=38,'Jeunes Plants'!W1183,IF($J$9=39,'Jeunes Plants'!X1183,IF($J$9=40,'Jeunes Plants'!Y1183,IF($J$9=41,'Jeunes Plants'!Z1183,IF($J$9=42,'Jeunes Plants'!AA1183,IF($J$9=43,'Jeunes Plants'!AB1183,IF($J$9=44,'Jeunes Plants'!AC1183,IF($J$9=45,'Jeunes Plants'!AD1183,IF($J$9=46,'Jeunes Plants'!AE1183,IF($J$9=47,'Jeunes Plants'!AF1183,IF($J$9=48,'Jeunes Plants'!AG1183,IF($J$9=49,'Jeunes Plants'!AH1183,IF($J$9=50,'Jeunes Plants'!AI1183,IF($J$9=51,'Jeunes Plants'!AJ1183,IF($J$9=52,'Jeunes Plants'!AK1183,IF($J$9=1,'Jeunes Plants'!AL1183,IF($J$9=2,'Jeunes Plants'!AM1183,IF($J$9=3,'Jeunes Plants'!AN1183,IF($J$9=4,'Jeunes Plants'!AO1183,IF($J$9=5,'Jeunes Plants'!AP1183,IF($J$9=6,'Jeunes Plants'!AQ1183,IF($J$9=7,'Jeunes Plants'!AR1183,IF($J$9=8,'Jeunes Plants'!AS1183,IF($J$9=9,'Jeunes Plants'!AT1183,IF($J$9=10,'Jeunes Plants'!AU1183,IF($J$9=11,'Jeunes Plants'!AV1183,IF($J$9=12,'Jeunes Plants'!AW1183,IF($J$9=13,'Jeunes Plants'!AX1183,IF($J$9=14,'Jeunes Plants'!AY1183,IF($J$9=15,'Jeunes Plants'!AZ1183,IF($J$9=16,'Jeunes Plants'!BA1183,IF($J$9=17,'Jeunes Plants'!BB1183,IF($J$9=18,'Jeunes Plants'!BC1183,IF($J$9=19,'Jeunes Plants'!BD1183,IF($J$9=20,'Jeunes Plants'!BE1183,IF($J$9=21,'Jeunes Plants'!BF1183,IF($J$9=22,'Jeunes Plants'!BG1183,IF($J$9=23,'Jeunes Plants'!BH1183,IF($J$9=24,'Jeunes Plants'!BI1183,IF($J$9=25,'Jeunes Plants'!BJ1183,IF($J$9=26,'Jeunes Plants'!BK1183,IF($J$9=27,'Jeunes Plants'!BL1183,IF($J$9=28,'Jeunes Plants'!BM1183,IF($J$9=29,'Jeunes Plants'!BN1183,IF($J$9=30,'Jeunes Plants'!BO1183,IF($J$9=31,'Jeunes Plants'!BP1183,IF($J$9=32,'Jeunes Plants'!BQ1183,IF($J$9=33,'Jeunes Plants'!BR1183,IF($J$9=34,'Jeunes Plants'!BS1183,IF($J$9=35,'Jeunes Plants'!B13086,))))))))))))))))))))))))))))))))))))))))))))))))))))</f>
        <v>0</v>
      </c>
      <c r="K1666" s="103" t="str">
        <f>IF('Jeunes Plants'!R1183=0,"","Erreur")</f>
        <v/>
      </c>
    </row>
    <row r="1667" spans="1:11" x14ac:dyDescent="0.25">
      <c r="A1667" s="103">
        <f>IF('Jeunes Plants'!A1184&lt;&gt;"",'Jeunes Plants'!A1184,"")</f>
        <v>12562</v>
      </c>
      <c r="B1667" s="103" t="str">
        <f>IF('Jeunes Plants'!L1184&lt;&gt;"",'Jeunes Plants'!L1184,"")</f>
        <v>S4</v>
      </c>
      <c r="C1667" s="107" t="str">
        <f>IF('Jeunes Plants'!B1184&lt;&gt;"",'Jeunes Plants'!B1184,"")</f>
        <v>POIVRON</v>
      </c>
      <c r="D1667" s="107" t="str">
        <f>IF('Jeunes Plants'!C1184&lt;&gt;"",'Jeunes Plants'!C1184,"")</f>
        <v>Valdor F1</v>
      </c>
      <c r="E1667" s="103">
        <f>IF('Jeunes Plants'!H1184&lt;&gt;"",'Jeunes Plants'!H1184,"")</f>
        <v>5</v>
      </c>
      <c r="F1667" s="103" t="str">
        <f>IF('Jeunes Plants'!E1184&lt;&gt;"",'Jeunes Plants'!E1184,"")</f>
        <v>S</v>
      </c>
      <c r="G1667" s="103" t="str">
        <f>IF('Jeunes Plants'!N1184&lt;&gt;"",'Jeunes Plants'!N1184,"")</f>
        <v>M2</v>
      </c>
      <c r="H1667" s="103" t="str">
        <f>IF('Jeunes Plants'!I1184&lt;&gt;"",'Jeunes Plants'!I1184,"")</f>
        <v>H</v>
      </c>
      <c r="I1667" s="103" t="str">
        <f>IF('Jeunes Plants'!J1184&lt;&gt;"",'Jeunes Plants'!J1184,"")</f>
        <v/>
      </c>
      <c r="J1667" s="103">
        <f>IF($J$9=36,'Jeunes Plants'!U1184,IF($J$9=37,'Jeunes Plants'!V1184,IF($J$9=38,'Jeunes Plants'!W1184,IF($J$9=39,'Jeunes Plants'!X1184,IF($J$9=40,'Jeunes Plants'!Y1184,IF($J$9=41,'Jeunes Plants'!Z1184,IF($J$9=42,'Jeunes Plants'!AA1184,IF($J$9=43,'Jeunes Plants'!AB1184,IF($J$9=44,'Jeunes Plants'!AC1184,IF($J$9=45,'Jeunes Plants'!AD1184,IF($J$9=46,'Jeunes Plants'!AE1184,IF($J$9=47,'Jeunes Plants'!AF1184,IF($J$9=48,'Jeunes Plants'!AG1184,IF($J$9=49,'Jeunes Plants'!AH1184,IF($J$9=50,'Jeunes Plants'!AI1184,IF($J$9=51,'Jeunes Plants'!AJ1184,IF($J$9=52,'Jeunes Plants'!AK1184,IF($J$9=1,'Jeunes Plants'!AL1184,IF($J$9=2,'Jeunes Plants'!AM1184,IF($J$9=3,'Jeunes Plants'!AN1184,IF($J$9=4,'Jeunes Plants'!AO1184,IF($J$9=5,'Jeunes Plants'!AP1184,IF($J$9=6,'Jeunes Plants'!AQ1184,IF($J$9=7,'Jeunes Plants'!AR1184,IF($J$9=8,'Jeunes Plants'!AS1184,IF($J$9=9,'Jeunes Plants'!AT1184,IF($J$9=10,'Jeunes Plants'!AU1184,IF($J$9=11,'Jeunes Plants'!AV1184,IF($J$9=12,'Jeunes Plants'!AW1184,IF($J$9=13,'Jeunes Plants'!AX1184,IF($J$9=14,'Jeunes Plants'!AY1184,IF($J$9=15,'Jeunes Plants'!AZ1184,IF($J$9=16,'Jeunes Plants'!BA1184,IF($J$9=17,'Jeunes Plants'!BB1184,IF($J$9=18,'Jeunes Plants'!BC1184,IF($J$9=19,'Jeunes Plants'!BD1184,IF($J$9=20,'Jeunes Plants'!BE1184,IF($J$9=21,'Jeunes Plants'!BF1184,IF($J$9=22,'Jeunes Plants'!BG1184,IF($J$9=23,'Jeunes Plants'!BH1184,IF($J$9=24,'Jeunes Plants'!BI1184,IF($J$9=25,'Jeunes Plants'!BJ1184,IF($J$9=26,'Jeunes Plants'!BK1184,IF($J$9=27,'Jeunes Plants'!BL1184,IF($J$9=28,'Jeunes Plants'!BM1184,IF($J$9=29,'Jeunes Plants'!BN1184,IF($J$9=30,'Jeunes Plants'!BO1184,IF($J$9=31,'Jeunes Plants'!BP1184,IF($J$9=32,'Jeunes Plants'!BQ1184,IF($J$9=33,'Jeunes Plants'!BR1184,IF($J$9=34,'Jeunes Plants'!BS1184,IF($J$9=35,'Jeunes Plants'!B13087,))))))))))))))))))))))))))))))))))))))))))))))))))))</f>
        <v>0</v>
      </c>
      <c r="K1667" s="103" t="str">
        <f>IF('Jeunes Plants'!R1184=0,"","Erreur")</f>
        <v/>
      </c>
    </row>
    <row r="1668" spans="1:11" x14ac:dyDescent="0.25">
      <c r="A1668" s="103">
        <f>IF('Jeunes Plants'!A1185&lt;&gt;"",'Jeunes Plants'!A1185,"")</f>
        <v>12358</v>
      </c>
      <c r="B1668" s="103" t="str">
        <f>IF('Jeunes Plants'!L1185&lt;&gt;"",'Jeunes Plants'!L1185,"")</f>
        <v>S4</v>
      </c>
      <c r="C1668" s="107" t="str">
        <f>IF('Jeunes Plants'!B1185&lt;&gt;"",'Jeunes Plants'!B1185,"")</f>
        <v>POIVRON</v>
      </c>
      <c r="D1668" s="107" t="str">
        <f>IF('Jeunes Plants'!C1185&lt;&gt;"",'Jeunes Plants'!C1185,"")</f>
        <v>Valdor F1</v>
      </c>
      <c r="E1668" s="103">
        <f>IF('Jeunes Plants'!H1185&lt;&gt;"",'Jeunes Plants'!H1185,"")</f>
        <v>5</v>
      </c>
      <c r="F1668" s="103" t="str">
        <f>IF('Jeunes Plants'!E1185&lt;&gt;"",'Jeunes Plants'!E1185,"")</f>
        <v>S</v>
      </c>
      <c r="G1668" s="103" t="str">
        <f>IF('Jeunes Plants'!N1185&lt;&gt;"",'Jeunes Plants'!N1185,"")</f>
        <v>M2</v>
      </c>
      <c r="H1668" s="103" t="str">
        <f>IF('Jeunes Plants'!I1185&lt;&gt;"",'Jeunes Plants'!I1185,"")</f>
        <v>H</v>
      </c>
      <c r="I1668" s="103" t="str">
        <f>IF('Jeunes Plants'!J1185&lt;&gt;"",'Jeunes Plants'!J1185,"")</f>
        <v/>
      </c>
      <c r="J1668" s="103">
        <f>IF($J$9=36,'Jeunes Plants'!U1185,IF($J$9=37,'Jeunes Plants'!V1185,IF($J$9=38,'Jeunes Plants'!W1185,IF($J$9=39,'Jeunes Plants'!X1185,IF($J$9=40,'Jeunes Plants'!Y1185,IF($J$9=41,'Jeunes Plants'!Z1185,IF($J$9=42,'Jeunes Plants'!AA1185,IF($J$9=43,'Jeunes Plants'!AB1185,IF($J$9=44,'Jeunes Plants'!AC1185,IF($J$9=45,'Jeunes Plants'!AD1185,IF($J$9=46,'Jeunes Plants'!AE1185,IF($J$9=47,'Jeunes Plants'!AF1185,IF($J$9=48,'Jeunes Plants'!AG1185,IF($J$9=49,'Jeunes Plants'!AH1185,IF($J$9=50,'Jeunes Plants'!AI1185,IF($J$9=51,'Jeunes Plants'!AJ1185,IF($J$9=52,'Jeunes Plants'!AK1185,IF($J$9=1,'Jeunes Plants'!AL1185,IF($J$9=2,'Jeunes Plants'!AM1185,IF($J$9=3,'Jeunes Plants'!AN1185,IF($J$9=4,'Jeunes Plants'!AO1185,IF($J$9=5,'Jeunes Plants'!AP1185,IF($J$9=6,'Jeunes Plants'!AQ1185,IF($J$9=7,'Jeunes Plants'!AR1185,IF($J$9=8,'Jeunes Plants'!AS1185,IF($J$9=9,'Jeunes Plants'!AT1185,IF($J$9=10,'Jeunes Plants'!AU1185,IF($J$9=11,'Jeunes Plants'!AV1185,IF($J$9=12,'Jeunes Plants'!AW1185,IF($J$9=13,'Jeunes Plants'!AX1185,IF($J$9=14,'Jeunes Plants'!AY1185,IF($J$9=15,'Jeunes Plants'!AZ1185,IF($J$9=16,'Jeunes Plants'!BA1185,IF($J$9=17,'Jeunes Plants'!BB1185,IF($J$9=18,'Jeunes Plants'!BC1185,IF($J$9=19,'Jeunes Plants'!BD1185,IF($J$9=20,'Jeunes Plants'!BE1185,IF($J$9=21,'Jeunes Plants'!BF1185,IF($J$9=22,'Jeunes Plants'!BG1185,IF($J$9=23,'Jeunes Plants'!BH1185,IF($J$9=24,'Jeunes Plants'!BI1185,IF($J$9=25,'Jeunes Plants'!BJ1185,IF($J$9=26,'Jeunes Plants'!BK1185,IF($J$9=27,'Jeunes Plants'!BL1185,IF($J$9=28,'Jeunes Plants'!BM1185,IF($J$9=29,'Jeunes Plants'!BN1185,IF($J$9=30,'Jeunes Plants'!BO1185,IF($J$9=31,'Jeunes Plants'!BP1185,IF($J$9=32,'Jeunes Plants'!BQ1185,IF($J$9=33,'Jeunes Plants'!BR1185,IF($J$9=34,'Jeunes Plants'!BS1185,IF($J$9=35,'Jeunes Plants'!B13088,))))))))))))))))))))))))))))))))))))))))))))))))))))</f>
        <v>0</v>
      </c>
      <c r="K1668" s="103" t="str">
        <f>IF('Jeunes Plants'!R1185=0,"","Erreur")</f>
        <v/>
      </c>
    </row>
    <row r="1669" spans="1:11" x14ac:dyDescent="0.25">
      <c r="A1669" s="450"/>
      <c r="B1669" s="450"/>
      <c r="C1669" s="451" t="s">
        <v>2099</v>
      </c>
      <c r="D1669" s="451"/>
      <c r="E1669" s="450"/>
      <c r="F1669" s="450"/>
      <c r="G1669" s="450"/>
      <c r="H1669" s="450"/>
      <c r="I1669" s="450"/>
      <c r="J1669" s="450">
        <f>SUBTOTAL(9,J1657:J1668)</f>
        <v>0</v>
      </c>
      <c r="K1669" s="450"/>
    </row>
    <row r="1670" spans="1:11" x14ac:dyDescent="0.25">
      <c r="A1670" s="103">
        <f>IF('Jeunes Plants'!A1186&lt;&gt;"",'Jeunes Plants'!A1186,"")</f>
        <v>15028</v>
      </c>
      <c r="B1670" s="103" t="str">
        <f>IF('Jeunes Plants'!L1186&lt;&gt;"",'Jeunes Plants'!L1186,"")</f>
        <v>S4</v>
      </c>
      <c r="C1670" s="107" t="str">
        <f>IF('Jeunes Plants'!B1186&lt;&gt;"",'Jeunes Plants'!B1186,"")</f>
        <v>TOMATE TERRASSE ET BALCON</v>
      </c>
      <c r="D1670" s="107" t="str">
        <f>IF('Jeunes Plants'!C1186&lt;&gt;"",'Jeunes Plants'!C1186,"")</f>
        <v>Crokini F1</v>
      </c>
      <c r="E1670" s="103">
        <f>IF('Jeunes Plants'!H1186&lt;&gt;"",'Jeunes Plants'!H1186,"")</f>
        <v>5</v>
      </c>
      <c r="F1670" s="103" t="str">
        <f>IF('Jeunes Plants'!E1186&lt;&gt;"",'Jeunes Plants'!E1186,"")</f>
        <v>S</v>
      </c>
      <c r="G1670" s="103" t="str">
        <f>IF('Jeunes Plants'!N1186&lt;&gt;"",'Jeunes Plants'!N1186,"")</f>
        <v>M2</v>
      </c>
      <c r="H1670" s="103" t="str">
        <f>IF('Jeunes Plants'!I1186&lt;&gt;"",'Jeunes Plants'!I1186,"")</f>
        <v>H</v>
      </c>
      <c r="I1670" s="103" t="str">
        <f>IF('Jeunes Plants'!J1186&lt;&gt;"",'Jeunes Plants'!J1186,"")</f>
        <v/>
      </c>
      <c r="J1670" s="103">
        <f>IF($J$9=36,'Jeunes Plants'!U1186,IF($J$9=37,'Jeunes Plants'!V1186,IF($J$9=38,'Jeunes Plants'!W1186,IF($J$9=39,'Jeunes Plants'!X1186,IF($J$9=40,'Jeunes Plants'!Y1186,IF($J$9=41,'Jeunes Plants'!Z1186,IF($J$9=42,'Jeunes Plants'!AA1186,IF($J$9=43,'Jeunes Plants'!AB1186,IF($J$9=44,'Jeunes Plants'!AC1186,IF($J$9=45,'Jeunes Plants'!AD1186,IF($J$9=46,'Jeunes Plants'!AE1186,IF($J$9=47,'Jeunes Plants'!AF1186,IF($J$9=48,'Jeunes Plants'!AG1186,IF($J$9=49,'Jeunes Plants'!AH1186,IF($J$9=50,'Jeunes Plants'!AI1186,IF($J$9=51,'Jeunes Plants'!AJ1186,IF($J$9=52,'Jeunes Plants'!AK1186,IF($J$9=1,'Jeunes Plants'!AL1186,IF($J$9=2,'Jeunes Plants'!AM1186,IF($J$9=3,'Jeunes Plants'!AN1186,IF($J$9=4,'Jeunes Plants'!AO1186,IF($J$9=5,'Jeunes Plants'!AP1186,IF($J$9=6,'Jeunes Plants'!AQ1186,IF($J$9=7,'Jeunes Plants'!AR1186,IF($J$9=8,'Jeunes Plants'!AS1186,IF($J$9=9,'Jeunes Plants'!AT1186,IF($J$9=10,'Jeunes Plants'!AU1186,IF($J$9=11,'Jeunes Plants'!AV1186,IF($J$9=12,'Jeunes Plants'!AW1186,IF($J$9=13,'Jeunes Plants'!AX1186,IF($J$9=14,'Jeunes Plants'!AY1186,IF($J$9=15,'Jeunes Plants'!AZ1186,IF($J$9=16,'Jeunes Plants'!BA1186,IF($J$9=17,'Jeunes Plants'!BB1186,IF($J$9=18,'Jeunes Plants'!BC1186,IF($J$9=19,'Jeunes Plants'!BD1186,IF($J$9=20,'Jeunes Plants'!BE1186,IF($J$9=21,'Jeunes Plants'!BF1186,IF($J$9=22,'Jeunes Plants'!BG1186,IF($J$9=23,'Jeunes Plants'!BH1186,IF($J$9=24,'Jeunes Plants'!BI1186,IF($J$9=25,'Jeunes Plants'!BJ1186,IF($J$9=26,'Jeunes Plants'!BK1186,IF($J$9=27,'Jeunes Plants'!BL1186,IF($J$9=28,'Jeunes Plants'!BM1186,IF($J$9=29,'Jeunes Plants'!BN1186,IF($J$9=30,'Jeunes Plants'!BO1186,IF($J$9=31,'Jeunes Plants'!BP1186,IF($J$9=32,'Jeunes Plants'!BQ1186,IF($J$9=33,'Jeunes Plants'!BR1186,IF($J$9=34,'Jeunes Plants'!BS1186,IF($J$9=35,'Jeunes Plants'!B13089,))))))))))))))))))))))))))))))))))))))))))))))))))))</f>
        <v>0</v>
      </c>
      <c r="K1670" s="103" t="str">
        <f>IF('Jeunes Plants'!R1186=0,"","Erreur")</f>
        <v/>
      </c>
    </row>
    <row r="1671" spans="1:11" x14ac:dyDescent="0.25">
      <c r="A1671" s="103">
        <f>IF('Jeunes Plants'!A1187&lt;&gt;"",'Jeunes Plants'!A1187,"")</f>
        <v>14194</v>
      </c>
      <c r="B1671" s="103" t="str">
        <f>IF('Jeunes Plants'!L1187&lt;&gt;"",'Jeunes Plants'!L1187,"")</f>
        <v>S4</v>
      </c>
      <c r="C1671" s="107" t="str">
        <f>IF('Jeunes Plants'!B1187&lt;&gt;"",'Jeunes Plants'!B1187,"")</f>
        <v>TOMATE TERRASSE ET BALCON</v>
      </c>
      <c r="D1671" s="107" t="str">
        <f>IF('Jeunes Plants'!C1187&lt;&gt;"",'Jeunes Plants'!C1187,"")</f>
        <v>Crokini F1</v>
      </c>
      <c r="E1671" s="103">
        <f>IF('Jeunes Plants'!H1187&lt;&gt;"",'Jeunes Plants'!H1187,"")</f>
        <v>5</v>
      </c>
      <c r="F1671" s="103" t="str">
        <f>IF('Jeunes Plants'!E1187&lt;&gt;"",'Jeunes Plants'!E1187,"")</f>
        <v>S</v>
      </c>
      <c r="G1671" s="103" t="str">
        <f>IF('Jeunes Plants'!N1187&lt;&gt;"",'Jeunes Plants'!N1187,"")</f>
        <v>M2</v>
      </c>
      <c r="H1671" s="103" t="str">
        <f>IF('Jeunes Plants'!I1187&lt;&gt;"",'Jeunes Plants'!I1187,"")</f>
        <v>H</v>
      </c>
      <c r="I1671" s="103" t="str">
        <f>IF('Jeunes Plants'!J1187&lt;&gt;"",'Jeunes Plants'!J1187,"")</f>
        <v/>
      </c>
      <c r="J1671" s="103">
        <f>IF($J$9=36,'Jeunes Plants'!U1187,IF($J$9=37,'Jeunes Plants'!V1187,IF($J$9=38,'Jeunes Plants'!W1187,IF($J$9=39,'Jeunes Plants'!X1187,IF($J$9=40,'Jeunes Plants'!Y1187,IF($J$9=41,'Jeunes Plants'!Z1187,IF($J$9=42,'Jeunes Plants'!AA1187,IF($J$9=43,'Jeunes Plants'!AB1187,IF($J$9=44,'Jeunes Plants'!AC1187,IF($J$9=45,'Jeunes Plants'!AD1187,IF($J$9=46,'Jeunes Plants'!AE1187,IF($J$9=47,'Jeunes Plants'!AF1187,IF($J$9=48,'Jeunes Plants'!AG1187,IF($J$9=49,'Jeunes Plants'!AH1187,IF($J$9=50,'Jeunes Plants'!AI1187,IF($J$9=51,'Jeunes Plants'!AJ1187,IF($J$9=52,'Jeunes Plants'!AK1187,IF($J$9=1,'Jeunes Plants'!AL1187,IF($J$9=2,'Jeunes Plants'!AM1187,IF($J$9=3,'Jeunes Plants'!AN1187,IF($J$9=4,'Jeunes Plants'!AO1187,IF($J$9=5,'Jeunes Plants'!AP1187,IF($J$9=6,'Jeunes Plants'!AQ1187,IF($J$9=7,'Jeunes Plants'!AR1187,IF($J$9=8,'Jeunes Plants'!AS1187,IF($J$9=9,'Jeunes Plants'!AT1187,IF($J$9=10,'Jeunes Plants'!AU1187,IF($J$9=11,'Jeunes Plants'!AV1187,IF($J$9=12,'Jeunes Plants'!AW1187,IF($J$9=13,'Jeunes Plants'!AX1187,IF($J$9=14,'Jeunes Plants'!AY1187,IF($J$9=15,'Jeunes Plants'!AZ1187,IF($J$9=16,'Jeunes Plants'!BA1187,IF($J$9=17,'Jeunes Plants'!BB1187,IF($J$9=18,'Jeunes Plants'!BC1187,IF($J$9=19,'Jeunes Plants'!BD1187,IF($J$9=20,'Jeunes Plants'!BE1187,IF($J$9=21,'Jeunes Plants'!BF1187,IF($J$9=22,'Jeunes Plants'!BG1187,IF($J$9=23,'Jeunes Plants'!BH1187,IF($J$9=24,'Jeunes Plants'!BI1187,IF($J$9=25,'Jeunes Plants'!BJ1187,IF($J$9=26,'Jeunes Plants'!BK1187,IF($J$9=27,'Jeunes Plants'!BL1187,IF($J$9=28,'Jeunes Plants'!BM1187,IF($J$9=29,'Jeunes Plants'!BN1187,IF($J$9=30,'Jeunes Plants'!BO1187,IF($J$9=31,'Jeunes Plants'!BP1187,IF($J$9=32,'Jeunes Plants'!BQ1187,IF($J$9=33,'Jeunes Plants'!BR1187,IF($J$9=34,'Jeunes Plants'!BS1187,IF($J$9=35,'Jeunes Plants'!B13090,))))))))))))))))))))))))))))))))))))))))))))))))))))</f>
        <v>0</v>
      </c>
      <c r="K1671" s="103" t="str">
        <f>IF('Jeunes Plants'!R1187=0,"","Erreur")</f>
        <v/>
      </c>
    </row>
    <row r="1672" spans="1:11" x14ac:dyDescent="0.25">
      <c r="A1672" s="103">
        <f>IF('Jeunes Plants'!A1188&lt;&gt;"",'Jeunes Plants'!A1188,"")</f>
        <v>13261</v>
      </c>
      <c r="B1672" s="103" t="str">
        <f>IF('Jeunes Plants'!L1188&lt;&gt;"",'Jeunes Plants'!L1188,"")</f>
        <v>S4</v>
      </c>
      <c r="C1672" s="107" t="str">
        <f>IF('Jeunes Plants'!B1188&lt;&gt;"",'Jeunes Plants'!B1188,"")</f>
        <v>TOMATE TERRASSE ET BALCON</v>
      </c>
      <c r="D1672" s="107" t="str">
        <f>IF('Jeunes Plants'!C1188&lt;&gt;"",'Jeunes Plants'!C1188,"")</f>
        <v>Dora F1 Heartbreakers</v>
      </c>
      <c r="E1672" s="103">
        <f>IF('Jeunes Plants'!H1188&lt;&gt;"",'Jeunes Plants'!H1188,"")</f>
        <v>4</v>
      </c>
      <c r="F1672" s="103" t="str">
        <f>IF('Jeunes Plants'!E1188&lt;&gt;"",'Jeunes Plants'!E1188,"")</f>
        <v>S</v>
      </c>
      <c r="G1672" s="103" t="str">
        <f>IF('Jeunes Plants'!N1188&lt;&gt;"",'Jeunes Plants'!N1188,"")</f>
        <v>M2</v>
      </c>
      <c r="H1672" s="103" t="str">
        <f>IF('Jeunes Plants'!I1188&lt;&gt;"",'Jeunes Plants'!I1188,"")</f>
        <v>C</v>
      </c>
      <c r="I1672" s="103" t="str">
        <f>IF('Jeunes Plants'!J1188&lt;&gt;"",'Jeunes Plants'!J1188,"")</f>
        <v/>
      </c>
      <c r="J1672" s="103">
        <f>IF($J$9=36,'Jeunes Plants'!U1188,IF($J$9=37,'Jeunes Plants'!V1188,IF($J$9=38,'Jeunes Plants'!W1188,IF($J$9=39,'Jeunes Plants'!X1188,IF($J$9=40,'Jeunes Plants'!Y1188,IF($J$9=41,'Jeunes Plants'!Z1188,IF($J$9=42,'Jeunes Plants'!AA1188,IF($J$9=43,'Jeunes Plants'!AB1188,IF($J$9=44,'Jeunes Plants'!AC1188,IF($J$9=45,'Jeunes Plants'!AD1188,IF($J$9=46,'Jeunes Plants'!AE1188,IF($J$9=47,'Jeunes Plants'!AF1188,IF($J$9=48,'Jeunes Plants'!AG1188,IF($J$9=49,'Jeunes Plants'!AH1188,IF($J$9=50,'Jeunes Plants'!AI1188,IF($J$9=51,'Jeunes Plants'!AJ1188,IF($J$9=52,'Jeunes Plants'!AK1188,IF($J$9=1,'Jeunes Plants'!AL1188,IF($J$9=2,'Jeunes Plants'!AM1188,IF($J$9=3,'Jeunes Plants'!AN1188,IF($J$9=4,'Jeunes Plants'!AO1188,IF($J$9=5,'Jeunes Plants'!AP1188,IF($J$9=6,'Jeunes Plants'!AQ1188,IF($J$9=7,'Jeunes Plants'!AR1188,IF($J$9=8,'Jeunes Plants'!AS1188,IF($J$9=9,'Jeunes Plants'!AT1188,IF($J$9=10,'Jeunes Plants'!AU1188,IF($J$9=11,'Jeunes Plants'!AV1188,IF($J$9=12,'Jeunes Plants'!AW1188,IF($J$9=13,'Jeunes Plants'!AX1188,IF($J$9=14,'Jeunes Plants'!AY1188,IF($J$9=15,'Jeunes Plants'!AZ1188,IF($J$9=16,'Jeunes Plants'!BA1188,IF($J$9=17,'Jeunes Plants'!BB1188,IF($J$9=18,'Jeunes Plants'!BC1188,IF($J$9=19,'Jeunes Plants'!BD1188,IF($J$9=20,'Jeunes Plants'!BE1188,IF($J$9=21,'Jeunes Plants'!BF1188,IF($J$9=22,'Jeunes Plants'!BG1188,IF($J$9=23,'Jeunes Plants'!BH1188,IF($J$9=24,'Jeunes Plants'!BI1188,IF($J$9=25,'Jeunes Plants'!BJ1188,IF($J$9=26,'Jeunes Plants'!BK1188,IF($J$9=27,'Jeunes Plants'!BL1188,IF($J$9=28,'Jeunes Plants'!BM1188,IF($J$9=29,'Jeunes Plants'!BN1188,IF($J$9=30,'Jeunes Plants'!BO1188,IF($J$9=31,'Jeunes Plants'!BP1188,IF($J$9=32,'Jeunes Plants'!BQ1188,IF($J$9=33,'Jeunes Plants'!BR1188,IF($J$9=34,'Jeunes Plants'!BS1188,IF($J$9=35,'Jeunes Plants'!B13091,))))))))))))))))))))))))))))))))))))))))))))))))))))</f>
        <v>0</v>
      </c>
      <c r="K1672" s="103" t="str">
        <f>IF('Jeunes Plants'!R1188=0,"","Erreur")</f>
        <v/>
      </c>
    </row>
    <row r="1673" spans="1:11" x14ac:dyDescent="0.25">
      <c r="A1673" s="103">
        <f>IF('Jeunes Plants'!A1189&lt;&gt;"",'Jeunes Plants'!A1189,"")</f>
        <v>13262</v>
      </c>
      <c r="B1673" s="103" t="str">
        <f>IF('Jeunes Plants'!L1189&lt;&gt;"",'Jeunes Plants'!L1189,"")</f>
        <v>S4</v>
      </c>
      <c r="C1673" s="107" t="str">
        <f>IF('Jeunes Plants'!B1189&lt;&gt;"",'Jeunes Plants'!B1189,"")</f>
        <v>TOMATE TERRASSE ET BALCON</v>
      </c>
      <c r="D1673" s="107" t="str">
        <f>IF('Jeunes Plants'!C1189&lt;&gt;"",'Jeunes Plants'!C1189,"")</f>
        <v>Dora F1 Heartbreakers</v>
      </c>
      <c r="E1673" s="103">
        <f>IF('Jeunes Plants'!H1189&lt;&gt;"",'Jeunes Plants'!H1189,"")</f>
        <v>4</v>
      </c>
      <c r="F1673" s="103" t="str">
        <f>IF('Jeunes Plants'!E1189&lt;&gt;"",'Jeunes Plants'!E1189,"")</f>
        <v>S</v>
      </c>
      <c r="G1673" s="103" t="str">
        <f>IF('Jeunes Plants'!N1189&lt;&gt;"",'Jeunes Plants'!N1189,"")</f>
        <v>M2</v>
      </c>
      <c r="H1673" s="103" t="str">
        <f>IF('Jeunes Plants'!I1189&lt;&gt;"",'Jeunes Plants'!I1189,"")</f>
        <v>C</v>
      </c>
      <c r="I1673" s="103" t="str">
        <f>IF('Jeunes Plants'!J1189&lt;&gt;"",'Jeunes Plants'!J1189,"")</f>
        <v/>
      </c>
      <c r="J1673" s="103">
        <f>IF($J$9=36,'Jeunes Plants'!U1189,IF($J$9=37,'Jeunes Plants'!V1189,IF($J$9=38,'Jeunes Plants'!W1189,IF($J$9=39,'Jeunes Plants'!X1189,IF($J$9=40,'Jeunes Plants'!Y1189,IF($J$9=41,'Jeunes Plants'!Z1189,IF($J$9=42,'Jeunes Plants'!AA1189,IF($J$9=43,'Jeunes Plants'!AB1189,IF($J$9=44,'Jeunes Plants'!AC1189,IF($J$9=45,'Jeunes Plants'!AD1189,IF($J$9=46,'Jeunes Plants'!AE1189,IF($J$9=47,'Jeunes Plants'!AF1189,IF($J$9=48,'Jeunes Plants'!AG1189,IF($J$9=49,'Jeunes Plants'!AH1189,IF($J$9=50,'Jeunes Plants'!AI1189,IF($J$9=51,'Jeunes Plants'!AJ1189,IF($J$9=52,'Jeunes Plants'!AK1189,IF($J$9=1,'Jeunes Plants'!AL1189,IF($J$9=2,'Jeunes Plants'!AM1189,IF($J$9=3,'Jeunes Plants'!AN1189,IF($J$9=4,'Jeunes Plants'!AO1189,IF($J$9=5,'Jeunes Plants'!AP1189,IF($J$9=6,'Jeunes Plants'!AQ1189,IF($J$9=7,'Jeunes Plants'!AR1189,IF($J$9=8,'Jeunes Plants'!AS1189,IF($J$9=9,'Jeunes Plants'!AT1189,IF($J$9=10,'Jeunes Plants'!AU1189,IF($J$9=11,'Jeunes Plants'!AV1189,IF($J$9=12,'Jeunes Plants'!AW1189,IF($J$9=13,'Jeunes Plants'!AX1189,IF($J$9=14,'Jeunes Plants'!AY1189,IF($J$9=15,'Jeunes Plants'!AZ1189,IF($J$9=16,'Jeunes Plants'!BA1189,IF($J$9=17,'Jeunes Plants'!BB1189,IF($J$9=18,'Jeunes Plants'!BC1189,IF($J$9=19,'Jeunes Plants'!BD1189,IF($J$9=20,'Jeunes Plants'!BE1189,IF($J$9=21,'Jeunes Plants'!BF1189,IF($J$9=22,'Jeunes Plants'!BG1189,IF($J$9=23,'Jeunes Plants'!BH1189,IF($J$9=24,'Jeunes Plants'!BI1189,IF($J$9=25,'Jeunes Plants'!BJ1189,IF($J$9=26,'Jeunes Plants'!BK1189,IF($J$9=27,'Jeunes Plants'!BL1189,IF($J$9=28,'Jeunes Plants'!BM1189,IF($J$9=29,'Jeunes Plants'!BN1189,IF($J$9=30,'Jeunes Plants'!BO1189,IF($J$9=31,'Jeunes Plants'!BP1189,IF($J$9=32,'Jeunes Plants'!BQ1189,IF($J$9=33,'Jeunes Plants'!BR1189,IF($J$9=34,'Jeunes Plants'!BS1189,IF($J$9=35,'Jeunes Plants'!B13092,))))))))))))))))))))))))))))))))))))))))))))))))))))</f>
        <v>0</v>
      </c>
      <c r="K1673" s="103" t="str">
        <f>IF('Jeunes Plants'!R1189=0,"","Erreur")</f>
        <v/>
      </c>
    </row>
    <row r="1674" spans="1:11" x14ac:dyDescent="0.25">
      <c r="A1674" s="450"/>
      <c r="B1674" s="450"/>
      <c r="C1674" s="451" t="s">
        <v>2100</v>
      </c>
      <c r="D1674" s="451"/>
      <c r="E1674" s="450"/>
      <c r="F1674" s="450"/>
      <c r="G1674" s="450"/>
      <c r="H1674" s="450"/>
      <c r="I1674" s="450"/>
      <c r="J1674" s="450">
        <f>SUBTOTAL(9,J1670:J1673)</f>
        <v>0</v>
      </c>
      <c r="K1674" s="450"/>
    </row>
    <row r="1675" spans="1:11" x14ac:dyDescent="0.25">
      <c r="A1675" s="103">
        <f>IF('Jeunes Plants'!A1190&lt;&gt;"",'Jeunes Plants'!A1190,"")</f>
        <v>12435</v>
      </c>
      <c r="B1675" s="103" t="str">
        <f>IF('Jeunes Plants'!L1190&lt;&gt;"",'Jeunes Plants'!L1190,"")</f>
        <v>S4</v>
      </c>
      <c r="C1675" s="107" t="str">
        <f>IF('Jeunes Plants'!B1190&lt;&gt;"",'Jeunes Plants'!B1190,"")</f>
        <v>TOMATE CERISE ET COCKTAIL</v>
      </c>
      <c r="D1675" s="107" t="str">
        <f>IF('Jeunes Plants'!C1190&lt;&gt;"",'Jeunes Plants'!C1190,"")</f>
        <v>Gold Nugget</v>
      </c>
      <c r="E1675" s="103">
        <f>IF('Jeunes Plants'!H1190&lt;&gt;"",'Jeunes Plants'!H1190,"")</f>
        <v>4</v>
      </c>
      <c r="F1675" s="103" t="str">
        <f>IF('Jeunes Plants'!E1190&lt;&gt;"",'Jeunes Plants'!E1190,"")</f>
        <v>S</v>
      </c>
      <c r="G1675" s="103" t="str">
        <f>IF('Jeunes Plants'!N1190&lt;&gt;"",'Jeunes Plants'!N1190,"")</f>
        <v>M2</v>
      </c>
      <c r="H1675" s="103" t="str">
        <f>IF('Jeunes Plants'!I1190&lt;&gt;"",'Jeunes Plants'!I1190,"")</f>
        <v>G</v>
      </c>
      <c r="I1675" s="103" t="str">
        <f>IF('Jeunes Plants'!J1190&lt;&gt;"",'Jeunes Plants'!J1190,"")</f>
        <v/>
      </c>
      <c r="J1675" s="103">
        <f>IF($J$9=36,'Jeunes Plants'!U1190,IF($J$9=37,'Jeunes Plants'!V1190,IF($J$9=38,'Jeunes Plants'!W1190,IF($J$9=39,'Jeunes Plants'!X1190,IF($J$9=40,'Jeunes Plants'!Y1190,IF($J$9=41,'Jeunes Plants'!Z1190,IF($J$9=42,'Jeunes Plants'!AA1190,IF($J$9=43,'Jeunes Plants'!AB1190,IF($J$9=44,'Jeunes Plants'!AC1190,IF($J$9=45,'Jeunes Plants'!AD1190,IF($J$9=46,'Jeunes Plants'!AE1190,IF($J$9=47,'Jeunes Plants'!AF1190,IF($J$9=48,'Jeunes Plants'!AG1190,IF($J$9=49,'Jeunes Plants'!AH1190,IF($J$9=50,'Jeunes Plants'!AI1190,IF($J$9=51,'Jeunes Plants'!AJ1190,IF($J$9=52,'Jeunes Plants'!AK1190,IF($J$9=1,'Jeunes Plants'!AL1190,IF($J$9=2,'Jeunes Plants'!AM1190,IF($J$9=3,'Jeunes Plants'!AN1190,IF($J$9=4,'Jeunes Plants'!AO1190,IF($J$9=5,'Jeunes Plants'!AP1190,IF($J$9=6,'Jeunes Plants'!AQ1190,IF($J$9=7,'Jeunes Plants'!AR1190,IF($J$9=8,'Jeunes Plants'!AS1190,IF($J$9=9,'Jeunes Plants'!AT1190,IF($J$9=10,'Jeunes Plants'!AU1190,IF($J$9=11,'Jeunes Plants'!AV1190,IF($J$9=12,'Jeunes Plants'!AW1190,IF($J$9=13,'Jeunes Plants'!AX1190,IF($J$9=14,'Jeunes Plants'!AY1190,IF($J$9=15,'Jeunes Plants'!AZ1190,IF($J$9=16,'Jeunes Plants'!BA1190,IF($J$9=17,'Jeunes Plants'!BB1190,IF($J$9=18,'Jeunes Plants'!BC1190,IF($J$9=19,'Jeunes Plants'!BD1190,IF($J$9=20,'Jeunes Plants'!BE1190,IF($J$9=21,'Jeunes Plants'!BF1190,IF($J$9=22,'Jeunes Plants'!BG1190,IF($J$9=23,'Jeunes Plants'!BH1190,IF($J$9=24,'Jeunes Plants'!BI1190,IF($J$9=25,'Jeunes Plants'!BJ1190,IF($J$9=26,'Jeunes Plants'!BK1190,IF($J$9=27,'Jeunes Plants'!BL1190,IF($J$9=28,'Jeunes Plants'!BM1190,IF($J$9=29,'Jeunes Plants'!BN1190,IF($J$9=30,'Jeunes Plants'!BO1190,IF($J$9=31,'Jeunes Plants'!BP1190,IF($J$9=32,'Jeunes Plants'!BQ1190,IF($J$9=33,'Jeunes Plants'!BR1190,IF($J$9=34,'Jeunes Plants'!BS1190,IF($J$9=35,'Jeunes Plants'!B13093,))))))))))))))))))))))))))))))))))))))))))))))))))))</f>
        <v>0</v>
      </c>
      <c r="K1675" s="103" t="str">
        <f>IF('Jeunes Plants'!R1190=0,"","Erreur")</f>
        <v/>
      </c>
    </row>
    <row r="1676" spans="1:11" x14ac:dyDescent="0.25">
      <c r="A1676" s="103">
        <f>IF('Jeunes Plants'!A1191&lt;&gt;"",'Jeunes Plants'!A1191,"")</f>
        <v>12313</v>
      </c>
      <c r="B1676" s="103" t="str">
        <f>IF('Jeunes Plants'!L1191&lt;&gt;"",'Jeunes Plants'!L1191,"")</f>
        <v>S4</v>
      </c>
      <c r="C1676" s="107" t="str">
        <f>IF('Jeunes Plants'!B1191&lt;&gt;"",'Jeunes Plants'!B1191,"")</f>
        <v>TOMATE CERISE ET COCKTAIL</v>
      </c>
      <c r="D1676" s="107" t="str">
        <f>IF('Jeunes Plants'!C1191&lt;&gt;"",'Jeunes Plants'!C1191,"")</f>
        <v>Gold Nugget</v>
      </c>
      <c r="E1676" s="103">
        <f>IF('Jeunes Plants'!H1191&lt;&gt;"",'Jeunes Plants'!H1191,"")</f>
        <v>4</v>
      </c>
      <c r="F1676" s="103" t="str">
        <f>IF('Jeunes Plants'!E1191&lt;&gt;"",'Jeunes Plants'!E1191,"")</f>
        <v>S</v>
      </c>
      <c r="G1676" s="103" t="str">
        <f>IF('Jeunes Plants'!N1191&lt;&gt;"",'Jeunes Plants'!N1191,"")</f>
        <v>M2</v>
      </c>
      <c r="H1676" s="103" t="str">
        <f>IF('Jeunes Plants'!I1191&lt;&gt;"",'Jeunes Plants'!I1191,"")</f>
        <v>G</v>
      </c>
      <c r="I1676" s="103" t="str">
        <f>IF('Jeunes Plants'!J1191&lt;&gt;"",'Jeunes Plants'!J1191,"")</f>
        <v/>
      </c>
      <c r="J1676" s="103">
        <f>IF($J$9=36,'Jeunes Plants'!U1191,IF($J$9=37,'Jeunes Plants'!V1191,IF($J$9=38,'Jeunes Plants'!W1191,IF($J$9=39,'Jeunes Plants'!X1191,IF($J$9=40,'Jeunes Plants'!Y1191,IF($J$9=41,'Jeunes Plants'!Z1191,IF($J$9=42,'Jeunes Plants'!AA1191,IF($J$9=43,'Jeunes Plants'!AB1191,IF($J$9=44,'Jeunes Plants'!AC1191,IF($J$9=45,'Jeunes Plants'!AD1191,IF($J$9=46,'Jeunes Plants'!AE1191,IF($J$9=47,'Jeunes Plants'!AF1191,IF($J$9=48,'Jeunes Plants'!AG1191,IF($J$9=49,'Jeunes Plants'!AH1191,IF($J$9=50,'Jeunes Plants'!AI1191,IF($J$9=51,'Jeunes Plants'!AJ1191,IF($J$9=52,'Jeunes Plants'!AK1191,IF($J$9=1,'Jeunes Plants'!AL1191,IF($J$9=2,'Jeunes Plants'!AM1191,IF($J$9=3,'Jeunes Plants'!AN1191,IF($J$9=4,'Jeunes Plants'!AO1191,IF($J$9=5,'Jeunes Plants'!AP1191,IF($J$9=6,'Jeunes Plants'!AQ1191,IF($J$9=7,'Jeunes Plants'!AR1191,IF($J$9=8,'Jeunes Plants'!AS1191,IF($J$9=9,'Jeunes Plants'!AT1191,IF($J$9=10,'Jeunes Plants'!AU1191,IF($J$9=11,'Jeunes Plants'!AV1191,IF($J$9=12,'Jeunes Plants'!AW1191,IF($J$9=13,'Jeunes Plants'!AX1191,IF($J$9=14,'Jeunes Plants'!AY1191,IF($J$9=15,'Jeunes Plants'!AZ1191,IF($J$9=16,'Jeunes Plants'!BA1191,IF($J$9=17,'Jeunes Plants'!BB1191,IF($J$9=18,'Jeunes Plants'!BC1191,IF($J$9=19,'Jeunes Plants'!BD1191,IF($J$9=20,'Jeunes Plants'!BE1191,IF($J$9=21,'Jeunes Plants'!BF1191,IF($J$9=22,'Jeunes Plants'!BG1191,IF($J$9=23,'Jeunes Plants'!BH1191,IF($J$9=24,'Jeunes Plants'!BI1191,IF($J$9=25,'Jeunes Plants'!BJ1191,IF($J$9=26,'Jeunes Plants'!BK1191,IF($J$9=27,'Jeunes Plants'!BL1191,IF($J$9=28,'Jeunes Plants'!BM1191,IF($J$9=29,'Jeunes Plants'!BN1191,IF($J$9=30,'Jeunes Plants'!BO1191,IF($J$9=31,'Jeunes Plants'!BP1191,IF($J$9=32,'Jeunes Plants'!BQ1191,IF($J$9=33,'Jeunes Plants'!BR1191,IF($J$9=34,'Jeunes Plants'!BS1191,IF($J$9=35,'Jeunes Plants'!B13094,))))))))))))))))))))))))))))))))))))))))))))))))))))</f>
        <v>0</v>
      </c>
      <c r="K1676" s="103" t="str">
        <f>IF('Jeunes Plants'!R1191=0,"","Erreur")</f>
        <v/>
      </c>
    </row>
    <row r="1677" spans="1:11" x14ac:dyDescent="0.25">
      <c r="A1677" s="103">
        <f>IF('Jeunes Plants'!A1192&lt;&gt;"",'Jeunes Plants'!A1192,"")</f>
        <v>12436</v>
      </c>
      <c r="B1677" s="103" t="str">
        <f>IF('Jeunes Plants'!L1192&lt;&gt;"",'Jeunes Plants'!L1192,"")</f>
        <v>S4</v>
      </c>
      <c r="C1677" s="107" t="str">
        <f>IF('Jeunes Plants'!B1192&lt;&gt;"",'Jeunes Plants'!B1192,"")</f>
        <v>TOMATE CERISE ET COCKTAIL</v>
      </c>
      <c r="D1677" s="107" t="str">
        <f>IF('Jeunes Plants'!C1192&lt;&gt;"",'Jeunes Plants'!C1192,"")</f>
        <v>Harmony F1</v>
      </c>
      <c r="E1677" s="103">
        <f>IF('Jeunes Plants'!H1192&lt;&gt;"",'Jeunes Plants'!H1192,"")</f>
        <v>4</v>
      </c>
      <c r="F1677" s="103" t="str">
        <f>IF('Jeunes Plants'!E1192&lt;&gt;"",'Jeunes Plants'!E1192,"")</f>
        <v>S</v>
      </c>
      <c r="G1677" s="103" t="str">
        <f>IF('Jeunes Plants'!N1192&lt;&gt;"",'Jeunes Plants'!N1192,"")</f>
        <v>M2</v>
      </c>
      <c r="H1677" s="103" t="str">
        <f>IF('Jeunes Plants'!I1192&lt;&gt;"",'Jeunes Plants'!I1192,"")</f>
        <v>H</v>
      </c>
      <c r="I1677" s="103" t="str">
        <f>IF('Jeunes Plants'!J1192&lt;&gt;"",'Jeunes Plants'!J1192,"")</f>
        <v/>
      </c>
      <c r="J1677" s="103">
        <f>IF($J$9=36,'Jeunes Plants'!U1192,IF($J$9=37,'Jeunes Plants'!V1192,IF($J$9=38,'Jeunes Plants'!W1192,IF($J$9=39,'Jeunes Plants'!X1192,IF($J$9=40,'Jeunes Plants'!Y1192,IF($J$9=41,'Jeunes Plants'!Z1192,IF($J$9=42,'Jeunes Plants'!AA1192,IF($J$9=43,'Jeunes Plants'!AB1192,IF($J$9=44,'Jeunes Plants'!AC1192,IF($J$9=45,'Jeunes Plants'!AD1192,IF($J$9=46,'Jeunes Plants'!AE1192,IF($J$9=47,'Jeunes Plants'!AF1192,IF($J$9=48,'Jeunes Plants'!AG1192,IF($J$9=49,'Jeunes Plants'!AH1192,IF($J$9=50,'Jeunes Plants'!AI1192,IF($J$9=51,'Jeunes Plants'!AJ1192,IF($J$9=52,'Jeunes Plants'!AK1192,IF($J$9=1,'Jeunes Plants'!AL1192,IF($J$9=2,'Jeunes Plants'!AM1192,IF($J$9=3,'Jeunes Plants'!AN1192,IF($J$9=4,'Jeunes Plants'!AO1192,IF($J$9=5,'Jeunes Plants'!AP1192,IF($J$9=6,'Jeunes Plants'!AQ1192,IF($J$9=7,'Jeunes Plants'!AR1192,IF($J$9=8,'Jeunes Plants'!AS1192,IF($J$9=9,'Jeunes Plants'!AT1192,IF($J$9=10,'Jeunes Plants'!AU1192,IF($J$9=11,'Jeunes Plants'!AV1192,IF($J$9=12,'Jeunes Plants'!AW1192,IF($J$9=13,'Jeunes Plants'!AX1192,IF($J$9=14,'Jeunes Plants'!AY1192,IF($J$9=15,'Jeunes Plants'!AZ1192,IF($J$9=16,'Jeunes Plants'!BA1192,IF($J$9=17,'Jeunes Plants'!BB1192,IF($J$9=18,'Jeunes Plants'!BC1192,IF($J$9=19,'Jeunes Plants'!BD1192,IF($J$9=20,'Jeunes Plants'!BE1192,IF($J$9=21,'Jeunes Plants'!BF1192,IF($J$9=22,'Jeunes Plants'!BG1192,IF($J$9=23,'Jeunes Plants'!BH1192,IF($J$9=24,'Jeunes Plants'!BI1192,IF($J$9=25,'Jeunes Plants'!BJ1192,IF($J$9=26,'Jeunes Plants'!BK1192,IF($J$9=27,'Jeunes Plants'!BL1192,IF($J$9=28,'Jeunes Plants'!BM1192,IF($J$9=29,'Jeunes Plants'!BN1192,IF($J$9=30,'Jeunes Plants'!BO1192,IF($J$9=31,'Jeunes Plants'!BP1192,IF($J$9=32,'Jeunes Plants'!BQ1192,IF($J$9=33,'Jeunes Plants'!BR1192,IF($J$9=34,'Jeunes Plants'!BS1192,IF($J$9=35,'Jeunes Plants'!B13095,))))))))))))))))))))))))))))))))))))))))))))))))))))</f>
        <v>0</v>
      </c>
      <c r="K1677" s="103" t="str">
        <f>IF('Jeunes Plants'!R1192=0,"","Erreur")</f>
        <v/>
      </c>
    </row>
    <row r="1678" spans="1:11" x14ac:dyDescent="0.25">
      <c r="A1678" s="103">
        <f>IF('Jeunes Plants'!A1193&lt;&gt;"",'Jeunes Plants'!A1193,"")</f>
        <v>12314</v>
      </c>
      <c r="B1678" s="103" t="str">
        <f>IF('Jeunes Plants'!L1193&lt;&gt;"",'Jeunes Plants'!L1193,"")</f>
        <v>S4</v>
      </c>
      <c r="C1678" s="107" t="str">
        <f>IF('Jeunes Plants'!B1193&lt;&gt;"",'Jeunes Plants'!B1193,"")</f>
        <v>TOMATE CERISE ET COCKTAIL</v>
      </c>
      <c r="D1678" s="107" t="str">
        <f>IF('Jeunes Plants'!C1193&lt;&gt;"",'Jeunes Plants'!C1193,"")</f>
        <v>Harmony F1</v>
      </c>
      <c r="E1678" s="103">
        <f>IF('Jeunes Plants'!H1193&lt;&gt;"",'Jeunes Plants'!H1193,"")</f>
        <v>4</v>
      </c>
      <c r="F1678" s="103" t="str">
        <f>IF('Jeunes Plants'!E1193&lt;&gt;"",'Jeunes Plants'!E1193,"")</f>
        <v>S</v>
      </c>
      <c r="G1678" s="103" t="str">
        <f>IF('Jeunes Plants'!N1193&lt;&gt;"",'Jeunes Plants'!N1193,"")</f>
        <v>M2</v>
      </c>
      <c r="H1678" s="103" t="str">
        <f>IF('Jeunes Plants'!I1193&lt;&gt;"",'Jeunes Plants'!I1193,"")</f>
        <v>H</v>
      </c>
      <c r="I1678" s="103" t="str">
        <f>IF('Jeunes Plants'!J1193&lt;&gt;"",'Jeunes Plants'!J1193,"")</f>
        <v/>
      </c>
      <c r="J1678" s="103">
        <f>IF($J$9=36,'Jeunes Plants'!U1193,IF($J$9=37,'Jeunes Plants'!V1193,IF($J$9=38,'Jeunes Plants'!W1193,IF($J$9=39,'Jeunes Plants'!X1193,IF($J$9=40,'Jeunes Plants'!Y1193,IF($J$9=41,'Jeunes Plants'!Z1193,IF($J$9=42,'Jeunes Plants'!AA1193,IF($J$9=43,'Jeunes Plants'!AB1193,IF($J$9=44,'Jeunes Plants'!AC1193,IF($J$9=45,'Jeunes Plants'!AD1193,IF($J$9=46,'Jeunes Plants'!AE1193,IF($J$9=47,'Jeunes Plants'!AF1193,IF($J$9=48,'Jeunes Plants'!AG1193,IF($J$9=49,'Jeunes Plants'!AH1193,IF($J$9=50,'Jeunes Plants'!AI1193,IF($J$9=51,'Jeunes Plants'!AJ1193,IF($J$9=52,'Jeunes Plants'!AK1193,IF($J$9=1,'Jeunes Plants'!AL1193,IF($J$9=2,'Jeunes Plants'!AM1193,IF($J$9=3,'Jeunes Plants'!AN1193,IF($J$9=4,'Jeunes Plants'!AO1193,IF($J$9=5,'Jeunes Plants'!AP1193,IF($J$9=6,'Jeunes Plants'!AQ1193,IF($J$9=7,'Jeunes Plants'!AR1193,IF($J$9=8,'Jeunes Plants'!AS1193,IF($J$9=9,'Jeunes Plants'!AT1193,IF($J$9=10,'Jeunes Plants'!AU1193,IF($J$9=11,'Jeunes Plants'!AV1193,IF($J$9=12,'Jeunes Plants'!AW1193,IF($J$9=13,'Jeunes Plants'!AX1193,IF($J$9=14,'Jeunes Plants'!AY1193,IF($J$9=15,'Jeunes Plants'!AZ1193,IF($J$9=16,'Jeunes Plants'!BA1193,IF($J$9=17,'Jeunes Plants'!BB1193,IF($J$9=18,'Jeunes Plants'!BC1193,IF($J$9=19,'Jeunes Plants'!BD1193,IF($J$9=20,'Jeunes Plants'!BE1193,IF($J$9=21,'Jeunes Plants'!BF1193,IF($J$9=22,'Jeunes Plants'!BG1193,IF($J$9=23,'Jeunes Plants'!BH1193,IF($J$9=24,'Jeunes Plants'!BI1193,IF($J$9=25,'Jeunes Plants'!BJ1193,IF($J$9=26,'Jeunes Plants'!BK1193,IF($J$9=27,'Jeunes Plants'!BL1193,IF($J$9=28,'Jeunes Plants'!BM1193,IF($J$9=29,'Jeunes Plants'!BN1193,IF($J$9=30,'Jeunes Plants'!BO1193,IF($J$9=31,'Jeunes Plants'!BP1193,IF($J$9=32,'Jeunes Plants'!BQ1193,IF($J$9=33,'Jeunes Plants'!BR1193,IF($J$9=34,'Jeunes Plants'!BS1193,IF($J$9=35,'Jeunes Plants'!B13096,))))))))))))))))))))))))))))))))))))))))))))))))))))</f>
        <v>0</v>
      </c>
      <c r="K1678" s="103" t="str">
        <f>IF('Jeunes Plants'!R1193=0,"","Erreur")</f>
        <v/>
      </c>
    </row>
    <row r="1679" spans="1:11" x14ac:dyDescent="0.25">
      <c r="A1679" s="103">
        <f>IF('Jeunes Plants'!A1194&lt;&gt;"",'Jeunes Plants'!A1194,"")</f>
        <v>22845</v>
      </c>
      <c r="B1679" s="103" t="str">
        <f>IF('Jeunes Plants'!L1194&lt;&gt;"",'Jeunes Plants'!L1194,"")</f>
        <v>S4</v>
      </c>
      <c r="C1679" s="107" t="str">
        <f>IF('Jeunes Plants'!B1194&lt;&gt;"",'Jeunes Plants'!B1194,"")</f>
        <v>TOMATE CERISE ET COCKTAIL</v>
      </c>
      <c r="D1679" s="107" t="str">
        <f>IF('Jeunes Plants'!C1194&lt;&gt;"",'Jeunes Plants'!C1194,"")</f>
        <v>Red Pear</v>
      </c>
      <c r="E1679" s="103">
        <f>IF('Jeunes Plants'!H1194&lt;&gt;"",'Jeunes Plants'!H1194,"")</f>
        <v>4</v>
      </c>
      <c r="F1679" s="103" t="str">
        <f>IF('Jeunes Plants'!E1194&lt;&gt;"",'Jeunes Plants'!E1194,"")</f>
        <v>S</v>
      </c>
      <c r="G1679" s="103" t="str">
        <f>IF('Jeunes Plants'!N1194&lt;&gt;"",'Jeunes Plants'!N1194,"")</f>
        <v>M2</v>
      </c>
      <c r="H1679" s="103" t="str">
        <f>IF('Jeunes Plants'!I1194&lt;&gt;"",'Jeunes Plants'!I1194,"")</f>
        <v>G</v>
      </c>
      <c r="I1679" s="103" t="str">
        <f>IF('Jeunes Plants'!J1194&lt;&gt;"",'Jeunes Plants'!J1194,"")</f>
        <v/>
      </c>
      <c r="J1679" s="103">
        <f>IF($J$9=36,'Jeunes Plants'!U1194,IF($J$9=37,'Jeunes Plants'!V1194,IF($J$9=38,'Jeunes Plants'!W1194,IF($J$9=39,'Jeunes Plants'!X1194,IF($J$9=40,'Jeunes Plants'!Y1194,IF($J$9=41,'Jeunes Plants'!Z1194,IF($J$9=42,'Jeunes Plants'!AA1194,IF($J$9=43,'Jeunes Plants'!AB1194,IF($J$9=44,'Jeunes Plants'!AC1194,IF($J$9=45,'Jeunes Plants'!AD1194,IF($J$9=46,'Jeunes Plants'!AE1194,IF($J$9=47,'Jeunes Plants'!AF1194,IF($J$9=48,'Jeunes Plants'!AG1194,IF($J$9=49,'Jeunes Plants'!AH1194,IF($J$9=50,'Jeunes Plants'!AI1194,IF($J$9=51,'Jeunes Plants'!AJ1194,IF($J$9=52,'Jeunes Plants'!AK1194,IF($J$9=1,'Jeunes Plants'!AL1194,IF($J$9=2,'Jeunes Plants'!AM1194,IF($J$9=3,'Jeunes Plants'!AN1194,IF($J$9=4,'Jeunes Plants'!AO1194,IF($J$9=5,'Jeunes Plants'!AP1194,IF($J$9=6,'Jeunes Plants'!AQ1194,IF($J$9=7,'Jeunes Plants'!AR1194,IF($J$9=8,'Jeunes Plants'!AS1194,IF($J$9=9,'Jeunes Plants'!AT1194,IF($J$9=10,'Jeunes Plants'!AU1194,IF($J$9=11,'Jeunes Plants'!AV1194,IF($J$9=12,'Jeunes Plants'!AW1194,IF($J$9=13,'Jeunes Plants'!AX1194,IF($J$9=14,'Jeunes Plants'!AY1194,IF($J$9=15,'Jeunes Plants'!AZ1194,IF($J$9=16,'Jeunes Plants'!BA1194,IF($J$9=17,'Jeunes Plants'!BB1194,IF($J$9=18,'Jeunes Plants'!BC1194,IF($J$9=19,'Jeunes Plants'!BD1194,IF($J$9=20,'Jeunes Plants'!BE1194,IF($J$9=21,'Jeunes Plants'!BF1194,IF($J$9=22,'Jeunes Plants'!BG1194,IF($J$9=23,'Jeunes Plants'!BH1194,IF($J$9=24,'Jeunes Plants'!BI1194,IF($J$9=25,'Jeunes Plants'!BJ1194,IF($J$9=26,'Jeunes Plants'!BK1194,IF($J$9=27,'Jeunes Plants'!BL1194,IF($J$9=28,'Jeunes Plants'!BM1194,IF($J$9=29,'Jeunes Plants'!BN1194,IF($J$9=30,'Jeunes Plants'!BO1194,IF($J$9=31,'Jeunes Plants'!BP1194,IF($J$9=32,'Jeunes Plants'!BQ1194,IF($J$9=33,'Jeunes Plants'!BR1194,IF($J$9=34,'Jeunes Plants'!BS1194,IF($J$9=35,'Jeunes Plants'!B13097,))))))))))))))))))))))))))))))))))))))))))))))))))))</f>
        <v>0</v>
      </c>
      <c r="K1679" s="103" t="str">
        <f>IF('Jeunes Plants'!R1194=0,"","Erreur")</f>
        <v/>
      </c>
    </row>
    <row r="1680" spans="1:11" x14ac:dyDescent="0.25">
      <c r="A1680" s="103">
        <f>IF('Jeunes Plants'!A1195&lt;&gt;"",'Jeunes Plants'!A1195,"")</f>
        <v>22846</v>
      </c>
      <c r="B1680" s="103" t="str">
        <f>IF('Jeunes Plants'!L1195&lt;&gt;"",'Jeunes Plants'!L1195,"")</f>
        <v>S4</v>
      </c>
      <c r="C1680" s="107" t="str">
        <f>IF('Jeunes Plants'!B1195&lt;&gt;"",'Jeunes Plants'!B1195,"")</f>
        <v>TOMATE CERISE ET COCKTAIL</v>
      </c>
      <c r="D1680" s="107" t="str">
        <f>IF('Jeunes Plants'!C1195&lt;&gt;"",'Jeunes Plants'!C1195,"")</f>
        <v>Red Pear</v>
      </c>
      <c r="E1680" s="103">
        <f>IF('Jeunes Plants'!H1195&lt;&gt;"",'Jeunes Plants'!H1195,"")</f>
        <v>4</v>
      </c>
      <c r="F1680" s="103" t="str">
        <f>IF('Jeunes Plants'!E1195&lt;&gt;"",'Jeunes Plants'!E1195,"")</f>
        <v>S</v>
      </c>
      <c r="G1680" s="103" t="str">
        <f>IF('Jeunes Plants'!N1195&lt;&gt;"",'Jeunes Plants'!N1195,"")</f>
        <v>M2</v>
      </c>
      <c r="H1680" s="103" t="str">
        <f>IF('Jeunes Plants'!I1195&lt;&gt;"",'Jeunes Plants'!I1195,"")</f>
        <v>G</v>
      </c>
      <c r="I1680" s="103" t="str">
        <f>IF('Jeunes Plants'!J1195&lt;&gt;"",'Jeunes Plants'!J1195,"")</f>
        <v/>
      </c>
      <c r="J1680" s="103">
        <f>IF($J$9=36,'Jeunes Plants'!U1195,IF($J$9=37,'Jeunes Plants'!V1195,IF($J$9=38,'Jeunes Plants'!W1195,IF($J$9=39,'Jeunes Plants'!X1195,IF($J$9=40,'Jeunes Plants'!Y1195,IF($J$9=41,'Jeunes Plants'!Z1195,IF($J$9=42,'Jeunes Plants'!AA1195,IF($J$9=43,'Jeunes Plants'!AB1195,IF($J$9=44,'Jeunes Plants'!AC1195,IF($J$9=45,'Jeunes Plants'!AD1195,IF($J$9=46,'Jeunes Plants'!AE1195,IF($J$9=47,'Jeunes Plants'!AF1195,IF($J$9=48,'Jeunes Plants'!AG1195,IF($J$9=49,'Jeunes Plants'!AH1195,IF($J$9=50,'Jeunes Plants'!AI1195,IF($J$9=51,'Jeunes Plants'!AJ1195,IF($J$9=52,'Jeunes Plants'!AK1195,IF($J$9=1,'Jeunes Plants'!AL1195,IF($J$9=2,'Jeunes Plants'!AM1195,IF($J$9=3,'Jeunes Plants'!AN1195,IF($J$9=4,'Jeunes Plants'!AO1195,IF($J$9=5,'Jeunes Plants'!AP1195,IF($J$9=6,'Jeunes Plants'!AQ1195,IF($J$9=7,'Jeunes Plants'!AR1195,IF($J$9=8,'Jeunes Plants'!AS1195,IF($J$9=9,'Jeunes Plants'!AT1195,IF($J$9=10,'Jeunes Plants'!AU1195,IF($J$9=11,'Jeunes Plants'!AV1195,IF($J$9=12,'Jeunes Plants'!AW1195,IF($J$9=13,'Jeunes Plants'!AX1195,IF($J$9=14,'Jeunes Plants'!AY1195,IF($J$9=15,'Jeunes Plants'!AZ1195,IF($J$9=16,'Jeunes Plants'!BA1195,IF($J$9=17,'Jeunes Plants'!BB1195,IF($J$9=18,'Jeunes Plants'!BC1195,IF($J$9=19,'Jeunes Plants'!BD1195,IF($J$9=20,'Jeunes Plants'!BE1195,IF($J$9=21,'Jeunes Plants'!BF1195,IF($J$9=22,'Jeunes Plants'!BG1195,IF($J$9=23,'Jeunes Plants'!BH1195,IF($J$9=24,'Jeunes Plants'!BI1195,IF($J$9=25,'Jeunes Plants'!BJ1195,IF($J$9=26,'Jeunes Plants'!BK1195,IF($J$9=27,'Jeunes Plants'!BL1195,IF($J$9=28,'Jeunes Plants'!BM1195,IF($J$9=29,'Jeunes Plants'!BN1195,IF($J$9=30,'Jeunes Plants'!BO1195,IF($J$9=31,'Jeunes Plants'!BP1195,IF($J$9=32,'Jeunes Plants'!BQ1195,IF($J$9=33,'Jeunes Plants'!BR1195,IF($J$9=34,'Jeunes Plants'!BS1195,IF($J$9=35,'Jeunes Plants'!B13098,))))))))))))))))))))))))))))))))))))))))))))))))))))</f>
        <v>0</v>
      </c>
      <c r="K1680" s="103" t="str">
        <f>IF('Jeunes Plants'!R1195=0,"","Erreur")</f>
        <v/>
      </c>
    </row>
    <row r="1681" spans="1:11" x14ac:dyDescent="0.25">
      <c r="A1681" s="103">
        <f>IF('Jeunes Plants'!A1196&lt;&gt;"",'Jeunes Plants'!A1196,"")</f>
        <v>12434</v>
      </c>
      <c r="B1681" s="103" t="str">
        <f>IF('Jeunes Plants'!L1196&lt;&gt;"",'Jeunes Plants'!L1196,"")</f>
        <v>S4</v>
      </c>
      <c r="C1681" s="107" t="str">
        <f>IF('Jeunes Plants'!B1196&lt;&gt;"",'Jeunes Plants'!B1196,"")</f>
        <v>TOMATE CERISE ET COCKTAIL</v>
      </c>
      <c r="D1681" s="107" t="str">
        <f>IF('Jeunes Plants'!C1196&lt;&gt;"",'Jeunes Plants'!C1196,"")</f>
        <v>Sunchocola F1</v>
      </c>
      <c r="E1681" s="103">
        <f>IF('Jeunes Plants'!H1196&lt;&gt;"",'Jeunes Plants'!H1196,"")</f>
        <v>4</v>
      </c>
      <c r="F1681" s="103" t="str">
        <f>IF('Jeunes Plants'!E1196&lt;&gt;"",'Jeunes Plants'!E1196,"")</f>
        <v>S</v>
      </c>
      <c r="G1681" s="103" t="str">
        <f>IF('Jeunes Plants'!N1196&lt;&gt;"",'Jeunes Plants'!N1196,"")</f>
        <v>M2</v>
      </c>
      <c r="H1681" s="103" t="str">
        <f>IF('Jeunes Plants'!I1196&lt;&gt;"",'Jeunes Plants'!I1196,"")</f>
        <v>H</v>
      </c>
      <c r="I1681" s="103" t="str">
        <f>IF('Jeunes Plants'!J1196&lt;&gt;"",'Jeunes Plants'!J1196,"")</f>
        <v/>
      </c>
      <c r="J1681" s="103">
        <f>IF($J$9=36,'Jeunes Plants'!U1196,IF($J$9=37,'Jeunes Plants'!V1196,IF($J$9=38,'Jeunes Plants'!W1196,IF($J$9=39,'Jeunes Plants'!X1196,IF($J$9=40,'Jeunes Plants'!Y1196,IF($J$9=41,'Jeunes Plants'!Z1196,IF($J$9=42,'Jeunes Plants'!AA1196,IF($J$9=43,'Jeunes Plants'!AB1196,IF($J$9=44,'Jeunes Plants'!AC1196,IF($J$9=45,'Jeunes Plants'!AD1196,IF($J$9=46,'Jeunes Plants'!AE1196,IF($J$9=47,'Jeunes Plants'!AF1196,IF($J$9=48,'Jeunes Plants'!AG1196,IF($J$9=49,'Jeunes Plants'!AH1196,IF($J$9=50,'Jeunes Plants'!AI1196,IF($J$9=51,'Jeunes Plants'!AJ1196,IF($J$9=52,'Jeunes Plants'!AK1196,IF($J$9=1,'Jeunes Plants'!AL1196,IF($J$9=2,'Jeunes Plants'!AM1196,IF($J$9=3,'Jeunes Plants'!AN1196,IF($J$9=4,'Jeunes Plants'!AO1196,IF($J$9=5,'Jeunes Plants'!AP1196,IF($J$9=6,'Jeunes Plants'!AQ1196,IF($J$9=7,'Jeunes Plants'!AR1196,IF($J$9=8,'Jeunes Plants'!AS1196,IF($J$9=9,'Jeunes Plants'!AT1196,IF($J$9=10,'Jeunes Plants'!AU1196,IF($J$9=11,'Jeunes Plants'!AV1196,IF($J$9=12,'Jeunes Plants'!AW1196,IF($J$9=13,'Jeunes Plants'!AX1196,IF($J$9=14,'Jeunes Plants'!AY1196,IF($J$9=15,'Jeunes Plants'!AZ1196,IF($J$9=16,'Jeunes Plants'!BA1196,IF($J$9=17,'Jeunes Plants'!BB1196,IF($J$9=18,'Jeunes Plants'!BC1196,IF($J$9=19,'Jeunes Plants'!BD1196,IF($J$9=20,'Jeunes Plants'!BE1196,IF($J$9=21,'Jeunes Plants'!BF1196,IF($J$9=22,'Jeunes Plants'!BG1196,IF($J$9=23,'Jeunes Plants'!BH1196,IF($J$9=24,'Jeunes Plants'!BI1196,IF($J$9=25,'Jeunes Plants'!BJ1196,IF($J$9=26,'Jeunes Plants'!BK1196,IF($J$9=27,'Jeunes Plants'!BL1196,IF($J$9=28,'Jeunes Plants'!BM1196,IF($J$9=29,'Jeunes Plants'!BN1196,IF($J$9=30,'Jeunes Plants'!BO1196,IF($J$9=31,'Jeunes Plants'!BP1196,IF($J$9=32,'Jeunes Plants'!BQ1196,IF($J$9=33,'Jeunes Plants'!BR1196,IF($J$9=34,'Jeunes Plants'!BS1196,IF($J$9=35,'Jeunes Plants'!B13099,))))))))))))))))))))))))))))))))))))))))))))))))))))</f>
        <v>0</v>
      </c>
      <c r="K1681" s="103" t="str">
        <f>IF('Jeunes Plants'!R1196=0,"","Erreur")</f>
        <v/>
      </c>
    </row>
    <row r="1682" spans="1:11" x14ac:dyDescent="0.25">
      <c r="A1682" s="103">
        <f>IF('Jeunes Plants'!A1197&lt;&gt;"",'Jeunes Plants'!A1197,"")</f>
        <v>12312</v>
      </c>
      <c r="B1682" s="103" t="str">
        <f>IF('Jeunes Plants'!L1197&lt;&gt;"",'Jeunes Plants'!L1197,"")</f>
        <v>S4</v>
      </c>
      <c r="C1682" s="107" t="str">
        <f>IF('Jeunes Plants'!B1197&lt;&gt;"",'Jeunes Plants'!B1197,"")</f>
        <v>TOMATE CERISE ET COCKTAIL</v>
      </c>
      <c r="D1682" s="107" t="str">
        <f>IF('Jeunes Plants'!C1197&lt;&gt;"",'Jeunes Plants'!C1197,"")</f>
        <v>Sunchocola F1</v>
      </c>
      <c r="E1682" s="103">
        <f>IF('Jeunes Plants'!H1197&lt;&gt;"",'Jeunes Plants'!H1197,"")</f>
        <v>4</v>
      </c>
      <c r="F1682" s="103" t="str">
        <f>IF('Jeunes Plants'!E1197&lt;&gt;"",'Jeunes Plants'!E1197,"")</f>
        <v>S</v>
      </c>
      <c r="G1682" s="103" t="str">
        <f>IF('Jeunes Plants'!N1197&lt;&gt;"",'Jeunes Plants'!N1197,"")</f>
        <v>M2</v>
      </c>
      <c r="H1682" s="103" t="str">
        <f>IF('Jeunes Plants'!I1197&lt;&gt;"",'Jeunes Plants'!I1197,"")</f>
        <v>H</v>
      </c>
      <c r="I1682" s="103" t="str">
        <f>IF('Jeunes Plants'!J1197&lt;&gt;"",'Jeunes Plants'!J1197,"")</f>
        <v/>
      </c>
      <c r="J1682" s="103">
        <f>IF($J$9=36,'Jeunes Plants'!U1197,IF($J$9=37,'Jeunes Plants'!V1197,IF($J$9=38,'Jeunes Plants'!W1197,IF($J$9=39,'Jeunes Plants'!X1197,IF($J$9=40,'Jeunes Plants'!Y1197,IF($J$9=41,'Jeunes Plants'!Z1197,IF($J$9=42,'Jeunes Plants'!AA1197,IF($J$9=43,'Jeunes Plants'!AB1197,IF($J$9=44,'Jeunes Plants'!AC1197,IF($J$9=45,'Jeunes Plants'!AD1197,IF($J$9=46,'Jeunes Plants'!AE1197,IF($J$9=47,'Jeunes Plants'!AF1197,IF($J$9=48,'Jeunes Plants'!AG1197,IF($J$9=49,'Jeunes Plants'!AH1197,IF($J$9=50,'Jeunes Plants'!AI1197,IF($J$9=51,'Jeunes Plants'!AJ1197,IF($J$9=52,'Jeunes Plants'!AK1197,IF($J$9=1,'Jeunes Plants'!AL1197,IF($J$9=2,'Jeunes Plants'!AM1197,IF($J$9=3,'Jeunes Plants'!AN1197,IF($J$9=4,'Jeunes Plants'!AO1197,IF($J$9=5,'Jeunes Plants'!AP1197,IF($J$9=6,'Jeunes Plants'!AQ1197,IF($J$9=7,'Jeunes Plants'!AR1197,IF($J$9=8,'Jeunes Plants'!AS1197,IF($J$9=9,'Jeunes Plants'!AT1197,IF($J$9=10,'Jeunes Plants'!AU1197,IF($J$9=11,'Jeunes Plants'!AV1197,IF($J$9=12,'Jeunes Plants'!AW1197,IF($J$9=13,'Jeunes Plants'!AX1197,IF($J$9=14,'Jeunes Plants'!AY1197,IF($J$9=15,'Jeunes Plants'!AZ1197,IF($J$9=16,'Jeunes Plants'!BA1197,IF($J$9=17,'Jeunes Plants'!BB1197,IF($J$9=18,'Jeunes Plants'!BC1197,IF($J$9=19,'Jeunes Plants'!BD1197,IF($J$9=20,'Jeunes Plants'!BE1197,IF($J$9=21,'Jeunes Plants'!BF1197,IF($J$9=22,'Jeunes Plants'!BG1197,IF($J$9=23,'Jeunes Plants'!BH1197,IF($J$9=24,'Jeunes Plants'!BI1197,IF($J$9=25,'Jeunes Plants'!BJ1197,IF($J$9=26,'Jeunes Plants'!BK1197,IF($J$9=27,'Jeunes Plants'!BL1197,IF($J$9=28,'Jeunes Plants'!BM1197,IF($J$9=29,'Jeunes Plants'!BN1197,IF($J$9=30,'Jeunes Plants'!BO1197,IF($J$9=31,'Jeunes Plants'!BP1197,IF($J$9=32,'Jeunes Plants'!BQ1197,IF($J$9=33,'Jeunes Plants'!BR1197,IF($J$9=34,'Jeunes Plants'!BS1197,IF($J$9=35,'Jeunes Plants'!B13100,))))))))))))))))))))))))))))))))))))))))))))))))))))</f>
        <v>0</v>
      </c>
      <c r="K1682" s="103" t="str">
        <f>IF('Jeunes Plants'!R1197=0,"","Erreur")</f>
        <v/>
      </c>
    </row>
    <row r="1683" spans="1:11" x14ac:dyDescent="0.25">
      <c r="A1683" s="103">
        <f>IF('Jeunes Plants'!A1198&lt;&gt;"",'Jeunes Plants'!A1198,"")</f>
        <v>23752</v>
      </c>
      <c r="B1683" s="103" t="str">
        <f>IF('Jeunes Plants'!L1198&lt;&gt;"",'Jeunes Plants'!L1198,"")</f>
        <v>S4</v>
      </c>
      <c r="C1683" s="107" t="str">
        <f>IF('Jeunes Plants'!B1198&lt;&gt;"",'Jeunes Plants'!B1198,"")</f>
        <v>TOMATE CERISE ET COCKTAIL</v>
      </c>
      <c r="D1683" s="107" t="str">
        <f>IF('Jeunes Plants'!C1198&lt;&gt;"",'Jeunes Plants'!C1198,"")</f>
        <v>Sunorange F1</v>
      </c>
      <c r="E1683" s="103">
        <f>IF('Jeunes Plants'!H1198&lt;&gt;"",'Jeunes Plants'!H1198,"")</f>
        <v>4</v>
      </c>
      <c r="F1683" s="103" t="str">
        <f>IF('Jeunes Plants'!E1198&lt;&gt;"",'Jeunes Plants'!E1198,"")</f>
        <v>S</v>
      </c>
      <c r="G1683" s="103" t="str">
        <f>IF('Jeunes Plants'!N1198&lt;&gt;"",'Jeunes Plants'!N1198,"")</f>
        <v>M2</v>
      </c>
      <c r="H1683" s="103" t="str">
        <f>IF('Jeunes Plants'!I1198&lt;&gt;"",'Jeunes Plants'!I1198,"")</f>
        <v>H</v>
      </c>
      <c r="I1683" s="103" t="str">
        <f>IF('Jeunes Plants'!J1198&lt;&gt;"",'Jeunes Plants'!J1198,"")</f>
        <v/>
      </c>
      <c r="J1683" s="103">
        <f>IF($J$9=36,'Jeunes Plants'!U1198,IF($J$9=37,'Jeunes Plants'!V1198,IF($J$9=38,'Jeunes Plants'!W1198,IF($J$9=39,'Jeunes Plants'!X1198,IF($J$9=40,'Jeunes Plants'!Y1198,IF($J$9=41,'Jeunes Plants'!Z1198,IF($J$9=42,'Jeunes Plants'!AA1198,IF($J$9=43,'Jeunes Plants'!AB1198,IF($J$9=44,'Jeunes Plants'!AC1198,IF($J$9=45,'Jeunes Plants'!AD1198,IF($J$9=46,'Jeunes Plants'!AE1198,IF($J$9=47,'Jeunes Plants'!AF1198,IF($J$9=48,'Jeunes Plants'!AG1198,IF($J$9=49,'Jeunes Plants'!AH1198,IF($J$9=50,'Jeunes Plants'!AI1198,IF($J$9=51,'Jeunes Plants'!AJ1198,IF($J$9=52,'Jeunes Plants'!AK1198,IF($J$9=1,'Jeunes Plants'!AL1198,IF($J$9=2,'Jeunes Plants'!AM1198,IF($J$9=3,'Jeunes Plants'!AN1198,IF($J$9=4,'Jeunes Plants'!AO1198,IF($J$9=5,'Jeunes Plants'!AP1198,IF($J$9=6,'Jeunes Plants'!AQ1198,IF($J$9=7,'Jeunes Plants'!AR1198,IF($J$9=8,'Jeunes Plants'!AS1198,IF($J$9=9,'Jeunes Plants'!AT1198,IF($J$9=10,'Jeunes Plants'!AU1198,IF($J$9=11,'Jeunes Plants'!AV1198,IF($J$9=12,'Jeunes Plants'!AW1198,IF($J$9=13,'Jeunes Plants'!AX1198,IF($J$9=14,'Jeunes Plants'!AY1198,IF($J$9=15,'Jeunes Plants'!AZ1198,IF($J$9=16,'Jeunes Plants'!BA1198,IF($J$9=17,'Jeunes Plants'!BB1198,IF($J$9=18,'Jeunes Plants'!BC1198,IF($J$9=19,'Jeunes Plants'!BD1198,IF($J$9=20,'Jeunes Plants'!BE1198,IF($J$9=21,'Jeunes Plants'!BF1198,IF($J$9=22,'Jeunes Plants'!BG1198,IF($J$9=23,'Jeunes Plants'!BH1198,IF($J$9=24,'Jeunes Plants'!BI1198,IF($J$9=25,'Jeunes Plants'!BJ1198,IF($J$9=26,'Jeunes Plants'!BK1198,IF($J$9=27,'Jeunes Plants'!BL1198,IF($J$9=28,'Jeunes Plants'!BM1198,IF($J$9=29,'Jeunes Plants'!BN1198,IF($J$9=30,'Jeunes Plants'!BO1198,IF($J$9=31,'Jeunes Plants'!BP1198,IF($J$9=32,'Jeunes Plants'!BQ1198,IF($J$9=33,'Jeunes Plants'!BR1198,IF($J$9=34,'Jeunes Plants'!BS1198,IF($J$9=35,'Jeunes Plants'!B13101,))))))))))))))))))))))))))))))))))))))))))))))))))))</f>
        <v>0</v>
      </c>
      <c r="K1683" s="103" t="str">
        <f>IF('Jeunes Plants'!R1198=0,"","Erreur")</f>
        <v/>
      </c>
    </row>
    <row r="1684" spans="1:11" x14ac:dyDescent="0.25">
      <c r="A1684" s="103">
        <f>IF('Jeunes Plants'!A1199&lt;&gt;"",'Jeunes Plants'!A1199,"")</f>
        <v>23753</v>
      </c>
      <c r="B1684" s="103" t="str">
        <f>IF('Jeunes Plants'!L1199&lt;&gt;"",'Jeunes Plants'!L1199,"")</f>
        <v>S4</v>
      </c>
      <c r="C1684" s="107" t="str">
        <f>IF('Jeunes Plants'!B1199&lt;&gt;"",'Jeunes Plants'!B1199,"")</f>
        <v>TOMATE CERISE ET COCKTAIL</v>
      </c>
      <c r="D1684" s="107" t="str">
        <f>IF('Jeunes Plants'!C1199&lt;&gt;"",'Jeunes Plants'!C1199,"")</f>
        <v>Sunorange F1</v>
      </c>
      <c r="E1684" s="103">
        <f>IF('Jeunes Plants'!H1199&lt;&gt;"",'Jeunes Plants'!H1199,"")</f>
        <v>4</v>
      </c>
      <c r="F1684" s="103" t="str">
        <f>IF('Jeunes Plants'!E1199&lt;&gt;"",'Jeunes Plants'!E1199,"")</f>
        <v>S</v>
      </c>
      <c r="G1684" s="103" t="str">
        <f>IF('Jeunes Plants'!N1199&lt;&gt;"",'Jeunes Plants'!N1199,"")</f>
        <v>M2</v>
      </c>
      <c r="H1684" s="103" t="str">
        <f>IF('Jeunes Plants'!I1199&lt;&gt;"",'Jeunes Plants'!I1199,"")</f>
        <v>H</v>
      </c>
      <c r="I1684" s="103" t="str">
        <f>IF('Jeunes Plants'!J1199&lt;&gt;"",'Jeunes Plants'!J1199,"")</f>
        <v/>
      </c>
      <c r="J1684" s="103">
        <f>IF($J$9=36,'Jeunes Plants'!U1199,IF($J$9=37,'Jeunes Plants'!V1199,IF($J$9=38,'Jeunes Plants'!W1199,IF($J$9=39,'Jeunes Plants'!X1199,IF($J$9=40,'Jeunes Plants'!Y1199,IF($J$9=41,'Jeunes Plants'!Z1199,IF($J$9=42,'Jeunes Plants'!AA1199,IF($J$9=43,'Jeunes Plants'!AB1199,IF($J$9=44,'Jeunes Plants'!AC1199,IF($J$9=45,'Jeunes Plants'!AD1199,IF($J$9=46,'Jeunes Plants'!AE1199,IF($J$9=47,'Jeunes Plants'!AF1199,IF($J$9=48,'Jeunes Plants'!AG1199,IF($J$9=49,'Jeunes Plants'!AH1199,IF($J$9=50,'Jeunes Plants'!AI1199,IF($J$9=51,'Jeunes Plants'!AJ1199,IF($J$9=52,'Jeunes Plants'!AK1199,IF($J$9=1,'Jeunes Plants'!AL1199,IF($J$9=2,'Jeunes Plants'!AM1199,IF($J$9=3,'Jeunes Plants'!AN1199,IF($J$9=4,'Jeunes Plants'!AO1199,IF($J$9=5,'Jeunes Plants'!AP1199,IF($J$9=6,'Jeunes Plants'!AQ1199,IF($J$9=7,'Jeunes Plants'!AR1199,IF($J$9=8,'Jeunes Plants'!AS1199,IF($J$9=9,'Jeunes Plants'!AT1199,IF($J$9=10,'Jeunes Plants'!AU1199,IF($J$9=11,'Jeunes Plants'!AV1199,IF($J$9=12,'Jeunes Plants'!AW1199,IF($J$9=13,'Jeunes Plants'!AX1199,IF($J$9=14,'Jeunes Plants'!AY1199,IF($J$9=15,'Jeunes Plants'!AZ1199,IF($J$9=16,'Jeunes Plants'!BA1199,IF($J$9=17,'Jeunes Plants'!BB1199,IF($J$9=18,'Jeunes Plants'!BC1199,IF($J$9=19,'Jeunes Plants'!BD1199,IF($J$9=20,'Jeunes Plants'!BE1199,IF($J$9=21,'Jeunes Plants'!BF1199,IF($J$9=22,'Jeunes Plants'!BG1199,IF($J$9=23,'Jeunes Plants'!BH1199,IF($J$9=24,'Jeunes Plants'!BI1199,IF($J$9=25,'Jeunes Plants'!BJ1199,IF($J$9=26,'Jeunes Plants'!BK1199,IF($J$9=27,'Jeunes Plants'!BL1199,IF($J$9=28,'Jeunes Plants'!BM1199,IF($J$9=29,'Jeunes Plants'!BN1199,IF($J$9=30,'Jeunes Plants'!BO1199,IF($J$9=31,'Jeunes Plants'!BP1199,IF($J$9=32,'Jeunes Plants'!BQ1199,IF($J$9=33,'Jeunes Plants'!BR1199,IF($J$9=34,'Jeunes Plants'!BS1199,IF($J$9=35,'Jeunes Plants'!B13102,))))))))))))))))))))))))))))))))))))))))))))))))))))</f>
        <v>0</v>
      </c>
      <c r="K1684" s="103" t="str">
        <f>IF('Jeunes Plants'!R1199=0,"","Erreur")</f>
        <v/>
      </c>
    </row>
    <row r="1685" spans="1:11" x14ac:dyDescent="0.25">
      <c r="A1685" s="103">
        <f>IF('Jeunes Plants'!A1200&lt;&gt;"",'Jeunes Plants'!A1200,"")</f>
        <v>12438</v>
      </c>
      <c r="B1685" s="103" t="str">
        <f>IF('Jeunes Plants'!L1200&lt;&gt;"",'Jeunes Plants'!L1200,"")</f>
        <v>S4</v>
      </c>
      <c r="C1685" s="107" t="str">
        <f>IF('Jeunes Plants'!B1200&lt;&gt;"",'Jeunes Plants'!B1200,"")</f>
        <v>TOMATE CERISE ET COCKTAIL</v>
      </c>
      <c r="D1685" s="107" t="str">
        <f>IF('Jeunes Plants'!C1200&lt;&gt;"",'Jeunes Plants'!C1200,"")</f>
        <v>Supersweet 100 F1</v>
      </c>
      <c r="E1685" s="103">
        <f>IF('Jeunes Plants'!H1200&lt;&gt;"",'Jeunes Plants'!H1200,"")</f>
        <v>4</v>
      </c>
      <c r="F1685" s="103" t="str">
        <f>IF('Jeunes Plants'!E1200&lt;&gt;"",'Jeunes Plants'!E1200,"")</f>
        <v>S</v>
      </c>
      <c r="G1685" s="103" t="str">
        <f>IF('Jeunes Plants'!N1200&lt;&gt;"",'Jeunes Plants'!N1200,"")</f>
        <v>M2</v>
      </c>
      <c r="H1685" s="103" t="str">
        <f>IF('Jeunes Plants'!I1200&lt;&gt;"",'Jeunes Plants'!I1200,"")</f>
        <v>G</v>
      </c>
      <c r="I1685" s="103" t="str">
        <f>IF('Jeunes Plants'!J1200&lt;&gt;"",'Jeunes Plants'!J1200,"")</f>
        <v/>
      </c>
      <c r="J1685" s="103">
        <f>IF($J$9=36,'Jeunes Plants'!U1200,IF($J$9=37,'Jeunes Plants'!V1200,IF($J$9=38,'Jeunes Plants'!W1200,IF($J$9=39,'Jeunes Plants'!X1200,IF($J$9=40,'Jeunes Plants'!Y1200,IF($J$9=41,'Jeunes Plants'!Z1200,IF($J$9=42,'Jeunes Plants'!AA1200,IF($J$9=43,'Jeunes Plants'!AB1200,IF($J$9=44,'Jeunes Plants'!AC1200,IF($J$9=45,'Jeunes Plants'!AD1200,IF($J$9=46,'Jeunes Plants'!AE1200,IF($J$9=47,'Jeunes Plants'!AF1200,IF($J$9=48,'Jeunes Plants'!AG1200,IF($J$9=49,'Jeunes Plants'!AH1200,IF($J$9=50,'Jeunes Plants'!AI1200,IF($J$9=51,'Jeunes Plants'!AJ1200,IF($J$9=52,'Jeunes Plants'!AK1200,IF($J$9=1,'Jeunes Plants'!AL1200,IF($J$9=2,'Jeunes Plants'!AM1200,IF($J$9=3,'Jeunes Plants'!AN1200,IF($J$9=4,'Jeunes Plants'!AO1200,IF($J$9=5,'Jeunes Plants'!AP1200,IF($J$9=6,'Jeunes Plants'!AQ1200,IF($J$9=7,'Jeunes Plants'!AR1200,IF($J$9=8,'Jeunes Plants'!AS1200,IF($J$9=9,'Jeunes Plants'!AT1200,IF($J$9=10,'Jeunes Plants'!AU1200,IF($J$9=11,'Jeunes Plants'!AV1200,IF($J$9=12,'Jeunes Plants'!AW1200,IF($J$9=13,'Jeunes Plants'!AX1200,IF($J$9=14,'Jeunes Plants'!AY1200,IF($J$9=15,'Jeunes Plants'!AZ1200,IF($J$9=16,'Jeunes Plants'!BA1200,IF($J$9=17,'Jeunes Plants'!BB1200,IF($J$9=18,'Jeunes Plants'!BC1200,IF($J$9=19,'Jeunes Plants'!BD1200,IF($J$9=20,'Jeunes Plants'!BE1200,IF($J$9=21,'Jeunes Plants'!BF1200,IF($J$9=22,'Jeunes Plants'!BG1200,IF($J$9=23,'Jeunes Plants'!BH1200,IF($J$9=24,'Jeunes Plants'!BI1200,IF($J$9=25,'Jeunes Plants'!BJ1200,IF($J$9=26,'Jeunes Plants'!BK1200,IF($J$9=27,'Jeunes Plants'!BL1200,IF($J$9=28,'Jeunes Plants'!BM1200,IF($J$9=29,'Jeunes Plants'!BN1200,IF($J$9=30,'Jeunes Plants'!BO1200,IF($J$9=31,'Jeunes Plants'!BP1200,IF($J$9=32,'Jeunes Plants'!BQ1200,IF($J$9=33,'Jeunes Plants'!BR1200,IF($J$9=34,'Jeunes Plants'!BS1200,IF($J$9=35,'Jeunes Plants'!B13103,))))))))))))))))))))))))))))))))))))))))))))))))))))</f>
        <v>0</v>
      </c>
      <c r="K1685" s="103" t="str">
        <f>IF('Jeunes Plants'!R1200=0,"","Erreur")</f>
        <v/>
      </c>
    </row>
    <row r="1686" spans="1:11" x14ac:dyDescent="0.25">
      <c r="A1686" s="103">
        <f>IF('Jeunes Plants'!A1201&lt;&gt;"",'Jeunes Plants'!A1201,"")</f>
        <v>12229</v>
      </c>
      <c r="B1686" s="103" t="str">
        <f>IF('Jeunes Plants'!L1201&lt;&gt;"",'Jeunes Plants'!L1201,"")</f>
        <v>S4</v>
      </c>
      <c r="C1686" s="107" t="str">
        <f>IF('Jeunes Plants'!B1201&lt;&gt;"",'Jeunes Plants'!B1201,"")</f>
        <v>TOMATE CERISE ET COCKTAIL</v>
      </c>
      <c r="D1686" s="107" t="str">
        <f>IF('Jeunes Plants'!C1201&lt;&gt;"",'Jeunes Plants'!C1201,"")</f>
        <v>Supersweet 100 F1</v>
      </c>
      <c r="E1686" s="103">
        <f>IF('Jeunes Plants'!H1201&lt;&gt;"",'Jeunes Plants'!H1201,"")</f>
        <v>4</v>
      </c>
      <c r="F1686" s="103" t="str">
        <f>IF('Jeunes Plants'!E1201&lt;&gt;"",'Jeunes Plants'!E1201,"")</f>
        <v>S</v>
      </c>
      <c r="G1686" s="103" t="str">
        <f>IF('Jeunes Plants'!N1201&lt;&gt;"",'Jeunes Plants'!N1201,"")</f>
        <v>M2</v>
      </c>
      <c r="H1686" s="103" t="str">
        <f>IF('Jeunes Plants'!I1201&lt;&gt;"",'Jeunes Plants'!I1201,"")</f>
        <v>G</v>
      </c>
      <c r="I1686" s="103" t="str">
        <f>IF('Jeunes Plants'!J1201&lt;&gt;"",'Jeunes Plants'!J1201,"")</f>
        <v/>
      </c>
      <c r="J1686" s="103">
        <f>IF($J$9=36,'Jeunes Plants'!U1201,IF($J$9=37,'Jeunes Plants'!V1201,IF($J$9=38,'Jeunes Plants'!W1201,IF($J$9=39,'Jeunes Plants'!X1201,IF($J$9=40,'Jeunes Plants'!Y1201,IF($J$9=41,'Jeunes Plants'!Z1201,IF($J$9=42,'Jeunes Plants'!AA1201,IF($J$9=43,'Jeunes Plants'!AB1201,IF($J$9=44,'Jeunes Plants'!AC1201,IF($J$9=45,'Jeunes Plants'!AD1201,IF($J$9=46,'Jeunes Plants'!AE1201,IF($J$9=47,'Jeunes Plants'!AF1201,IF($J$9=48,'Jeunes Plants'!AG1201,IF($J$9=49,'Jeunes Plants'!AH1201,IF($J$9=50,'Jeunes Plants'!AI1201,IF($J$9=51,'Jeunes Plants'!AJ1201,IF($J$9=52,'Jeunes Plants'!AK1201,IF($J$9=1,'Jeunes Plants'!AL1201,IF($J$9=2,'Jeunes Plants'!AM1201,IF($J$9=3,'Jeunes Plants'!AN1201,IF($J$9=4,'Jeunes Plants'!AO1201,IF($J$9=5,'Jeunes Plants'!AP1201,IF($J$9=6,'Jeunes Plants'!AQ1201,IF($J$9=7,'Jeunes Plants'!AR1201,IF($J$9=8,'Jeunes Plants'!AS1201,IF($J$9=9,'Jeunes Plants'!AT1201,IF($J$9=10,'Jeunes Plants'!AU1201,IF($J$9=11,'Jeunes Plants'!AV1201,IF($J$9=12,'Jeunes Plants'!AW1201,IF($J$9=13,'Jeunes Plants'!AX1201,IF($J$9=14,'Jeunes Plants'!AY1201,IF($J$9=15,'Jeunes Plants'!AZ1201,IF($J$9=16,'Jeunes Plants'!BA1201,IF($J$9=17,'Jeunes Plants'!BB1201,IF($J$9=18,'Jeunes Plants'!BC1201,IF($J$9=19,'Jeunes Plants'!BD1201,IF($J$9=20,'Jeunes Plants'!BE1201,IF($J$9=21,'Jeunes Plants'!BF1201,IF($J$9=22,'Jeunes Plants'!BG1201,IF($J$9=23,'Jeunes Plants'!BH1201,IF($J$9=24,'Jeunes Plants'!BI1201,IF($J$9=25,'Jeunes Plants'!BJ1201,IF($J$9=26,'Jeunes Plants'!BK1201,IF($J$9=27,'Jeunes Plants'!BL1201,IF($J$9=28,'Jeunes Plants'!BM1201,IF($J$9=29,'Jeunes Plants'!BN1201,IF($J$9=30,'Jeunes Plants'!BO1201,IF($J$9=31,'Jeunes Plants'!BP1201,IF($J$9=32,'Jeunes Plants'!BQ1201,IF($J$9=33,'Jeunes Plants'!BR1201,IF($J$9=34,'Jeunes Plants'!BS1201,IF($J$9=35,'Jeunes Plants'!B13104,))))))))))))))))))))))))))))))))))))))))))))))))))))</f>
        <v>0</v>
      </c>
      <c r="K1686" s="103" t="str">
        <f>IF('Jeunes Plants'!R1201=0,"","Erreur")</f>
        <v/>
      </c>
    </row>
    <row r="1687" spans="1:11" x14ac:dyDescent="0.25">
      <c r="A1687" s="103">
        <f>IF('Jeunes Plants'!A1202&lt;&gt;"",'Jeunes Plants'!A1202,"")</f>
        <v>12568</v>
      </c>
      <c r="B1687" s="103" t="str">
        <f>IF('Jeunes Plants'!L1202&lt;&gt;"",'Jeunes Plants'!L1202,"")</f>
        <v>S4</v>
      </c>
      <c r="C1687" s="107" t="str">
        <f>IF('Jeunes Plants'!B1202&lt;&gt;"",'Jeunes Plants'!B1202,"")</f>
        <v>TOMATE CERISE ET COCKTAIL</v>
      </c>
      <c r="D1687" s="107" t="str">
        <f>IF('Jeunes Plants'!C1202&lt;&gt;"",'Jeunes Plants'!C1202,"")</f>
        <v>Tutti Frutti F1</v>
      </c>
      <c r="E1687" s="103">
        <f>IF('Jeunes Plants'!H1202&lt;&gt;"",'Jeunes Plants'!H1202,"")</f>
        <v>4</v>
      </c>
      <c r="F1687" s="103" t="str">
        <f>IF('Jeunes Plants'!E1202&lt;&gt;"",'Jeunes Plants'!E1202,"")</f>
        <v>S</v>
      </c>
      <c r="G1687" s="103" t="str">
        <f>IF('Jeunes Plants'!N1202&lt;&gt;"",'Jeunes Plants'!N1202,"")</f>
        <v>M2</v>
      </c>
      <c r="H1687" s="103" t="str">
        <f>IF('Jeunes Plants'!I1202&lt;&gt;"",'Jeunes Plants'!I1202,"")</f>
        <v>C</v>
      </c>
      <c r="I1687" s="103" t="str">
        <f>IF('Jeunes Plants'!J1202&lt;&gt;"",'Jeunes Plants'!J1202,"")</f>
        <v/>
      </c>
      <c r="J1687" s="103">
        <f>IF($J$9=36,'Jeunes Plants'!U1202,IF($J$9=37,'Jeunes Plants'!V1202,IF($J$9=38,'Jeunes Plants'!W1202,IF($J$9=39,'Jeunes Plants'!X1202,IF($J$9=40,'Jeunes Plants'!Y1202,IF($J$9=41,'Jeunes Plants'!Z1202,IF($J$9=42,'Jeunes Plants'!AA1202,IF($J$9=43,'Jeunes Plants'!AB1202,IF($J$9=44,'Jeunes Plants'!AC1202,IF($J$9=45,'Jeunes Plants'!AD1202,IF($J$9=46,'Jeunes Plants'!AE1202,IF($J$9=47,'Jeunes Plants'!AF1202,IF($J$9=48,'Jeunes Plants'!AG1202,IF($J$9=49,'Jeunes Plants'!AH1202,IF($J$9=50,'Jeunes Plants'!AI1202,IF($J$9=51,'Jeunes Plants'!AJ1202,IF($J$9=52,'Jeunes Plants'!AK1202,IF($J$9=1,'Jeunes Plants'!AL1202,IF($J$9=2,'Jeunes Plants'!AM1202,IF($J$9=3,'Jeunes Plants'!AN1202,IF($J$9=4,'Jeunes Plants'!AO1202,IF($J$9=5,'Jeunes Plants'!AP1202,IF($J$9=6,'Jeunes Plants'!AQ1202,IF($J$9=7,'Jeunes Plants'!AR1202,IF($J$9=8,'Jeunes Plants'!AS1202,IF($J$9=9,'Jeunes Plants'!AT1202,IF($J$9=10,'Jeunes Plants'!AU1202,IF($J$9=11,'Jeunes Plants'!AV1202,IF($J$9=12,'Jeunes Plants'!AW1202,IF($J$9=13,'Jeunes Plants'!AX1202,IF($J$9=14,'Jeunes Plants'!AY1202,IF($J$9=15,'Jeunes Plants'!AZ1202,IF($J$9=16,'Jeunes Plants'!BA1202,IF($J$9=17,'Jeunes Plants'!BB1202,IF($J$9=18,'Jeunes Plants'!BC1202,IF($J$9=19,'Jeunes Plants'!BD1202,IF($J$9=20,'Jeunes Plants'!BE1202,IF($J$9=21,'Jeunes Plants'!BF1202,IF($J$9=22,'Jeunes Plants'!BG1202,IF($J$9=23,'Jeunes Plants'!BH1202,IF($J$9=24,'Jeunes Plants'!BI1202,IF($J$9=25,'Jeunes Plants'!BJ1202,IF($J$9=26,'Jeunes Plants'!BK1202,IF($J$9=27,'Jeunes Plants'!BL1202,IF($J$9=28,'Jeunes Plants'!BM1202,IF($J$9=29,'Jeunes Plants'!BN1202,IF($J$9=30,'Jeunes Plants'!BO1202,IF($J$9=31,'Jeunes Plants'!BP1202,IF($J$9=32,'Jeunes Plants'!BQ1202,IF($J$9=33,'Jeunes Plants'!BR1202,IF($J$9=34,'Jeunes Plants'!BS1202,IF($J$9=35,'Jeunes Plants'!B13105,))))))))))))))))))))))))))))))))))))))))))))))))))))</f>
        <v>0</v>
      </c>
      <c r="K1687" s="103" t="str">
        <f>IF('Jeunes Plants'!R1202=0,"","Erreur")</f>
        <v/>
      </c>
    </row>
    <row r="1688" spans="1:11" x14ac:dyDescent="0.25">
      <c r="A1688" s="103">
        <f>IF('Jeunes Plants'!A1203&lt;&gt;"",'Jeunes Plants'!A1203,"")</f>
        <v>12570</v>
      </c>
      <c r="B1688" s="103" t="str">
        <f>IF('Jeunes Plants'!L1203&lt;&gt;"",'Jeunes Plants'!L1203,"")</f>
        <v>S4</v>
      </c>
      <c r="C1688" s="107" t="str">
        <f>IF('Jeunes Plants'!B1203&lt;&gt;"",'Jeunes Plants'!B1203,"")</f>
        <v>TOMATE CERISE ET COCKTAIL</v>
      </c>
      <c r="D1688" s="107" t="str">
        <f>IF('Jeunes Plants'!C1203&lt;&gt;"",'Jeunes Plants'!C1203,"")</f>
        <v>Tutti Frutti F1</v>
      </c>
      <c r="E1688" s="103">
        <f>IF('Jeunes Plants'!H1203&lt;&gt;"",'Jeunes Plants'!H1203,"")</f>
        <v>4</v>
      </c>
      <c r="F1688" s="103" t="str">
        <f>IF('Jeunes Plants'!E1203&lt;&gt;"",'Jeunes Plants'!E1203,"")</f>
        <v>S</v>
      </c>
      <c r="G1688" s="103" t="str">
        <f>IF('Jeunes Plants'!N1203&lt;&gt;"",'Jeunes Plants'!N1203,"")</f>
        <v>M2</v>
      </c>
      <c r="H1688" s="103" t="str">
        <f>IF('Jeunes Plants'!I1203&lt;&gt;"",'Jeunes Plants'!I1203,"")</f>
        <v>C</v>
      </c>
      <c r="I1688" s="103" t="str">
        <f>IF('Jeunes Plants'!J1203&lt;&gt;"",'Jeunes Plants'!J1203,"")</f>
        <v/>
      </c>
      <c r="J1688" s="103">
        <f>IF($J$9=36,'Jeunes Plants'!U1203,IF($J$9=37,'Jeunes Plants'!V1203,IF($J$9=38,'Jeunes Plants'!W1203,IF($J$9=39,'Jeunes Plants'!X1203,IF($J$9=40,'Jeunes Plants'!Y1203,IF($J$9=41,'Jeunes Plants'!Z1203,IF($J$9=42,'Jeunes Plants'!AA1203,IF($J$9=43,'Jeunes Plants'!AB1203,IF($J$9=44,'Jeunes Plants'!AC1203,IF($J$9=45,'Jeunes Plants'!AD1203,IF($J$9=46,'Jeunes Plants'!AE1203,IF($J$9=47,'Jeunes Plants'!AF1203,IF($J$9=48,'Jeunes Plants'!AG1203,IF($J$9=49,'Jeunes Plants'!AH1203,IF($J$9=50,'Jeunes Plants'!AI1203,IF($J$9=51,'Jeunes Plants'!AJ1203,IF($J$9=52,'Jeunes Plants'!AK1203,IF($J$9=1,'Jeunes Plants'!AL1203,IF($J$9=2,'Jeunes Plants'!AM1203,IF($J$9=3,'Jeunes Plants'!AN1203,IF($J$9=4,'Jeunes Plants'!AO1203,IF($J$9=5,'Jeunes Plants'!AP1203,IF($J$9=6,'Jeunes Plants'!AQ1203,IF($J$9=7,'Jeunes Plants'!AR1203,IF($J$9=8,'Jeunes Plants'!AS1203,IF($J$9=9,'Jeunes Plants'!AT1203,IF($J$9=10,'Jeunes Plants'!AU1203,IF($J$9=11,'Jeunes Plants'!AV1203,IF($J$9=12,'Jeunes Plants'!AW1203,IF($J$9=13,'Jeunes Plants'!AX1203,IF($J$9=14,'Jeunes Plants'!AY1203,IF($J$9=15,'Jeunes Plants'!AZ1203,IF($J$9=16,'Jeunes Plants'!BA1203,IF($J$9=17,'Jeunes Plants'!BB1203,IF($J$9=18,'Jeunes Plants'!BC1203,IF($J$9=19,'Jeunes Plants'!BD1203,IF($J$9=20,'Jeunes Plants'!BE1203,IF($J$9=21,'Jeunes Plants'!BF1203,IF($J$9=22,'Jeunes Plants'!BG1203,IF($J$9=23,'Jeunes Plants'!BH1203,IF($J$9=24,'Jeunes Plants'!BI1203,IF($J$9=25,'Jeunes Plants'!BJ1203,IF($J$9=26,'Jeunes Plants'!BK1203,IF($J$9=27,'Jeunes Plants'!BL1203,IF($J$9=28,'Jeunes Plants'!BM1203,IF($J$9=29,'Jeunes Plants'!BN1203,IF($J$9=30,'Jeunes Plants'!BO1203,IF($J$9=31,'Jeunes Plants'!BP1203,IF($J$9=32,'Jeunes Plants'!BQ1203,IF($J$9=33,'Jeunes Plants'!BR1203,IF($J$9=34,'Jeunes Plants'!BS1203,IF($J$9=35,'Jeunes Plants'!B13106,))))))))))))))))))))))))))))))))))))))))))))))))))))</f>
        <v>0</v>
      </c>
      <c r="K1688" s="103" t="str">
        <f>IF('Jeunes Plants'!R1203=0,"","Erreur")</f>
        <v/>
      </c>
    </row>
    <row r="1689" spans="1:11" x14ac:dyDescent="0.25">
      <c r="A1689" s="450"/>
      <c r="B1689" s="450"/>
      <c r="C1689" s="451" t="s">
        <v>2124</v>
      </c>
      <c r="D1689" s="451"/>
      <c r="E1689" s="450"/>
      <c r="F1689" s="450"/>
      <c r="G1689" s="450"/>
      <c r="H1689" s="450"/>
      <c r="I1689" s="450"/>
      <c r="J1689" s="450">
        <f>SUBTOTAL(9,J1675:J1688)</f>
        <v>0</v>
      </c>
      <c r="K1689" s="450"/>
    </row>
    <row r="1690" spans="1:11" x14ac:dyDescent="0.25">
      <c r="A1690" s="103">
        <f>IF('Jeunes Plants'!A1204&lt;&gt;"",'Jeunes Plants'!A1204,"")</f>
        <v>12439</v>
      </c>
      <c r="B1690" s="103" t="str">
        <f>IF('Jeunes Plants'!L1204&lt;&gt;"",'Jeunes Plants'!L1204,"")</f>
        <v>S4</v>
      </c>
      <c r="C1690" s="107" t="str">
        <f>IF('Jeunes Plants'!B1204&lt;&gt;"",'Jeunes Plants'!B1204,"")</f>
        <v>TOMATE CLASSIQUE</v>
      </c>
      <c r="D1690" s="107" t="str">
        <f>IF('Jeunes Plants'!C1204&lt;&gt;"",'Jeunes Plants'!C1204,"")</f>
        <v>Ananas</v>
      </c>
      <c r="E1690" s="103">
        <f>IF('Jeunes Plants'!H1204&lt;&gt;"",'Jeunes Plants'!H1204,"")</f>
        <v>4</v>
      </c>
      <c r="F1690" s="103" t="str">
        <f>IF('Jeunes Plants'!E1204&lt;&gt;"",'Jeunes Plants'!E1204,"")</f>
        <v>S</v>
      </c>
      <c r="G1690" s="103" t="str">
        <f>IF('Jeunes Plants'!N1204&lt;&gt;"",'Jeunes Plants'!N1204,"")</f>
        <v>M2</v>
      </c>
      <c r="H1690" s="103" t="str">
        <f>IF('Jeunes Plants'!I1204&lt;&gt;"",'Jeunes Plants'!I1204,"")</f>
        <v>G</v>
      </c>
      <c r="I1690" s="103" t="str">
        <f>IF('Jeunes Plants'!J1204&lt;&gt;"",'Jeunes Plants'!J1204,"")</f>
        <v/>
      </c>
      <c r="J1690" s="103">
        <f>IF($J$9=36,'Jeunes Plants'!U1204,IF($J$9=37,'Jeunes Plants'!V1204,IF($J$9=38,'Jeunes Plants'!W1204,IF($J$9=39,'Jeunes Plants'!X1204,IF($J$9=40,'Jeunes Plants'!Y1204,IF($J$9=41,'Jeunes Plants'!Z1204,IF($J$9=42,'Jeunes Plants'!AA1204,IF($J$9=43,'Jeunes Plants'!AB1204,IF($J$9=44,'Jeunes Plants'!AC1204,IF($J$9=45,'Jeunes Plants'!AD1204,IF($J$9=46,'Jeunes Plants'!AE1204,IF($J$9=47,'Jeunes Plants'!AF1204,IF($J$9=48,'Jeunes Plants'!AG1204,IF($J$9=49,'Jeunes Plants'!AH1204,IF($J$9=50,'Jeunes Plants'!AI1204,IF($J$9=51,'Jeunes Plants'!AJ1204,IF($J$9=52,'Jeunes Plants'!AK1204,IF($J$9=1,'Jeunes Plants'!AL1204,IF($J$9=2,'Jeunes Plants'!AM1204,IF($J$9=3,'Jeunes Plants'!AN1204,IF($J$9=4,'Jeunes Plants'!AO1204,IF($J$9=5,'Jeunes Plants'!AP1204,IF($J$9=6,'Jeunes Plants'!AQ1204,IF($J$9=7,'Jeunes Plants'!AR1204,IF($J$9=8,'Jeunes Plants'!AS1204,IF($J$9=9,'Jeunes Plants'!AT1204,IF($J$9=10,'Jeunes Plants'!AU1204,IF($J$9=11,'Jeunes Plants'!AV1204,IF($J$9=12,'Jeunes Plants'!AW1204,IF($J$9=13,'Jeunes Plants'!AX1204,IF($J$9=14,'Jeunes Plants'!AY1204,IF($J$9=15,'Jeunes Plants'!AZ1204,IF($J$9=16,'Jeunes Plants'!BA1204,IF($J$9=17,'Jeunes Plants'!BB1204,IF($J$9=18,'Jeunes Plants'!BC1204,IF($J$9=19,'Jeunes Plants'!BD1204,IF($J$9=20,'Jeunes Plants'!BE1204,IF($J$9=21,'Jeunes Plants'!BF1204,IF($J$9=22,'Jeunes Plants'!BG1204,IF($J$9=23,'Jeunes Plants'!BH1204,IF($J$9=24,'Jeunes Plants'!BI1204,IF($J$9=25,'Jeunes Plants'!BJ1204,IF($J$9=26,'Jeunes Plants'!BK1204,IF($J$9=27,'Jeunes Plants'!BL1204,IF($J$9=28,'Jeunes Plants'!BM1204,IF($J$9=29,'Jeunes Plants'!BN1204,IF($J$9=30,'Jeunes Plants'!BO1204,IF($J$9=31,'Jeunes Plants'!BP1204,IF($J$9=32,'Jeunes Plants'!BQ1204,IF($J$9=33,'Jeunes Plants'!BR1204,IF($J$9=34,'Jeunes Plants'!BS1204,IF($J$9=35,'Jeunes Plants'!B13107,))))))))))))))))))))))))))))))))))))))))))))))))))))</f>
        <v>0</v>
      </c>
      <c r="K1690" s="103" t="str">
        <f>IF('Jeunes Plants'!R1204=0,"","Erreur")</f>
        <v/>
      </c>
    </row>
    <row r="1691" spans="1:11" x14ac:dyDescent="0.25">
      <c r="A1691" s="103">
        <f>IF('Jeunes Plants'!A1205&lt;&gt;"",'Jeunes Plants'!A1205,"")</f>
        <v>12316</v>
      </c>
      <c r="B1691" s="103" t="str">
        <f>IF('Jeunes Plants'!L1205&lt;&gt;"",'Jeunes Plants'!L1205,"")</f>
        <v>S4</v>
      </c>
      <c r="C1691" s="107" t="str">
        <f>IF('Jeunes Plants'!B1205&lt;&gt;"",'Jeunes Plants'!B1205,"")</f>
        <v>TOMATE CLASSIQUE</v>
      </c>
      <c r="D1691" s="107" t="str">
        <f>IF('Jeunes Plants'!C1205&lt;&gt;"",'Jeunes Plants'!C1205,"")</f>
        <v>Ananas</v>
      </c>
      <c r="E1691" s="103">
        <f>IF('Jeunes Plants'!H1205&lt;&gt;"",'Jeunes Plants'!H1205,"")</f>
        <v>4</v>
      </c>
      <c r="F1691" s="103" t="str">
        <f>IF('Jeunes Plants'!E1205&lt;&gt;"",'Jeunes Plants'!E1205,"")</f>
        <v>S</v>
      </c>
      <c r="G1691" s="103" t="str">
        <f>IF('Jeunes Plants'!N1205&lt;&gt;"",'Jeunes Plants'!N1205,"")</f>
        <v>M2</v>
      </c>
      <c r="H1691" s="103" t="str">
        <f>IF('Jeunes Plants'!I1205&lt;&gt;"",'Jeunes Plants'!I1205,"")</f>
        <v>G</v>
      </c>
      <c r="I1691" s="103" t="str">
        <f>IF('Jeunes Plants'!J1205&lt;&gt;"",'Jeunes Plants'!J1205,"")</f>
        <v/>
      </c>
      <c r="J1691" s="103">
        <f>IF($J$9=36,'Jeunes Plants'!U1205,IF($J$9=37,'Jeunes Plants'!V1205,IF($J$9=38,'Jeunes Plants'!W1205,IF($J$9=39,'Jeunes Plants'!X1205,IF($J$9=40,'Jeunes Plants'!Y1205,IF($J$9=41,'Jeunes Plants'!Z1205,IF($J$9=42,'Jeunes Plants'!AA1205,IF($J$9=43,'Jeunes Plants'!AB1205,IF($J$9=44,'Jeunes Plants'!AC1205,IF($J$9=45,'Jeunes Plants'!AD1205,IF($J$9=46,'Jeunes Plants'!AE1205,IF($J$9=47,'Jeunes Plants'!AF1205,IF($J$9=48,'Jeunes Plants'!AG1205,IF($J$9=49,'Jeunes Plants'!AH1205,IF($J$9=50,'Jeunes Plants'!AI1205,IF($J$9=51,'Jeunes Plants'!AJ1205,IF($J$9=52,'Jeunes Plants'!AK1205,IF($J$9=1,'Jeunes Plants'!AL1205,IF($J$9=2,'Jeunes Plants'!AM1205,IF($J$9=3,'Jeunes Plants'!AN1205,IF($J$9=4,'Jeunes Plants'!AO1205,IF($J$9=5,'Jeunes Plants'!AP1205,IF($J$9=6,'Jeunes Plants'!AQ1205,IF($J$9=7,'Jeunes Plants'!AR1205,IF($J$9=8,'Jeunes Plants'!AS1205,IF($J$9=9,'Jeunes Plants'!AT1205,IF($J$9=10,'Jeunes Plants'!AU1205,IF($J$9=11,'Jeunes Plants'!AV1205,IF($J$9=12,'Jeunes Plants'!AW1205,IF($J$9=13,'Jeunes Plants'!AX1205,IF($J$9=14,'Jeunes Plants'!AY1205,IF($J$9=15,'Jeunes Plants'!AZ1205,IF($J$9=16,'Jeunes Plants'!BA1205,IF($J$9=17,'Jeunes Plants'!BB1205,IF($J$9=18,'Jeunes Plants'!BC1205,IF($J$9=19,'Jeunes Plants'!BD1205,IF($J$9=20,'Jeunes Plants'!BE1205,IF($J$9=21,'Jeunes Plants'!BF1205,IF($J$9=22,'Jeunes Plants'!BG1205,IF($J$9=23,'Jeunes Plants'!BH1205,IF($J$9=24,'Jeunes Plants'!BI1205,IF($J$9=25,'Jeunes Plants'!BJ1205,IF($J$9=26,'Jeunes Plants'!BK1205,IF($J$9=27,'Jeunes Plants'!BL1205,IF($J$9=28,'Jeunes Plants'!BM1205,IF($J$9=29,'Jeunes Plants'!BN1205,IF($J$9=30,'Jeunes Plants'!BO1205,IF($J$9=31,'Jeunes Plants'!BP1205,IF($J$9=32,'Jeunes Plants'!BQ1205,IF($J$9=33,'Jeunes Plants'!BR1205,IF($J$9=34,'Jeunes Plants'!BS1205,IF($J$9=35,'Jeunes Plants'!B13108,))))))))))))))))))))))))))))))))))))))))))))))))))))</f>
        <v>0</v>
      </c>
      <c r="K1691" s="103" t="str">
        <f>IF('Jeunes Plants'!R1205=0,"","Erreur")</f>
        <v/>
      </c>
    </row>
    <row r="1692" spans="1:11" x14ac:dyDescent="0.25">
      <c r="A1692" s="103">
        <f>IF('Jeunes Plants'!A1206&lt;&gt;"",'Jeunes Plants'!A1206,"")</f>
        <v>13965</v>
      </c>
      <c r="B1692" s="103" t="str">
        <f>IF('Jeunes Plants'!L1206&lt;&gt;"",'Jeunes Plants'!L1206,"")</f>
        <v>S4</v>
      </c>
      <c r="C1692" s="107" t="str">
        <f>IF('Jeunes Plants'!B1206&lt;&gt;"",'Jeunes Plants'!B1206,"")</f>
        <v>TOMATE CLASSIQUE</v>
      </c>
      <c r="D1692" s="107" t="str">
        <f>IF('Jeunes Plants'!C1206&lt;&gt;"",'Jeunes Plants'!C1206,"")</f>
        <v>Andine Cornue</v>
      </c>
      <c r="E1692" s="103">
        <f>IF('Jeunes Plants'!H1206&lt;&gt;"",'Jeunes Plants'!H1206,"")</f>
        <v>4</v>
      </c>
      <c r="F1692" s="103" t="str">
        <f>IF('Jeunes Plants'!E1206&lt;&gt;"",'Jeunes Plants'!E1206,"")</f>
        <v>S</v>
      </c>
      <c r="G1692" s="103" t="str">
        <f>IF('Jeunes Plants'!N1206&lt;&gt;"",'Jeunes Plants'!N1206,"")</f>
        <v>M2</v>
      </c>
      <c r="H1692" s="103" t="str">
        <f>IF('Jeunes Plants'!I1206&lt;&gt;"",'Jeunes Plants'!I1206,"")</f>
        <v>G</v>
      </c>
      <c r="I1692" s="103" t="str">
        <f>IF('Jeunes Plants'!J1206&lt;&gt;"",'Jeunes Plants'!J1206,"")</f>
        <v/>
      </c>
      <c r="J1692" s="103">
        <f>IF($J$9=36,'Jeunes Plants'!U1206,IF($J$9=37,'Jeunes Plants'!V1206,IF($J$9=38,'Jeunes Plants'!W1206,IF($J$9=39,'Jeunes Plants'!X1206,IF($J$9=40,'Jeunes Plants'!Y1206,IF($J$9=41,'Jeunes Plants'!Z1206,IF($J$9=42,'Jeunes Plants'!AA1206,IF($J$9=43,'Jeunes Plants'!AB1206,IF($J$9=44,'Jeunes Plants'!AC1206,IF($J$9=45,'Jeunes Plants'!AD1206,IF($J$9=46,'Jeunes Plants'!AE1206,IF($J$9=47,'Jeunes Plants'!AF1206,IF($J$9=48,'Jeunes Plants'!AG1206,IF($J$9=49,'Jeunes Plants'!AH1206,IF($J$9=50,'Jeunes Plants'!AI1206,IF($J$9=51,'Jeunes Plants'!AJ1206,IF($J$9=52,'Jeunes Plants'!AK1206,IF($J$9=1,'Jeunes Plants'!AL1206,IF($J$9=2,'Jeunes Plants'!AM1206,IF($J$9=3,'Jeunes Plants'!AN1206,IF($J$9=4,'Jeunes Plants'!AO1206,IF($J$9=5,'Jeunes Plants'!AP1206,IF($J$9=6,'Jeunes Plants'!AQ1206,IF($J$9=7,'Jeunes Plants'!AR1206,IF($J$9=8,'Jeunes Plants'!AS1206,IF($J$9=9,'Jeunes Plants'!AT1206,IF($J$9=10,'Jeunes Plants'!AU1206,IF($J$9=11,'Jeunes Plants'!AV1206,IF($J$9=12,'Jeunes Plants'!AW1206,IF($J$9=13,'Jeunes Plants'!AX1206,IF($J$9=14,'Jeunes Plants'!AY1206,IF($J$9=15,'Jeunes Plants'!AZ1206,IF($J$9=16,'Jeunes Plants'!BA1206,IF($J$9=17,'Jeunes Plants'!BB1206,IF($J$9=18,'Jeunes Plants'!BC1206,IF($J$9=19,'Jeunes Plants'!BD1206,IF($J$9=20,'Jeunes Plants'!BE1206,IF($J$9=21,'Jeunes Plants'!BF1206,IF($J$9=22,'Jeunes Plants'!BG1206,IF($J$9=23,'Jeunes Plants'!BH1206,IF($J$9=24,'Jeunes Plants'!BI1206,IF($J$9=25,'Jeunes Plants'!BJ1206,IF($J$9=26,'Jeunes Plants'!BK1206,IF($J$9=27,'Jeunes Plants'!BL1206,IF($J$9=28,'Jeunes Plants'!BM1206,IF($J$9=29,'Jeunes Plants'!BN1206,IF($J$9=30,'Jeunes Plants'!BO1206,IF($J$9=31,'Jeunes Plants'!BP1206,IF($J$9=32,'Jeunes Plants'!BQ1206,IF($J$9=33,'Jeunes Plants'!BR1206,IF($J$9=34,'Jeunes Plants'!BS1206,IF($J$9=35,'Jeunes Plants'!B13109,))))))))))))))))))))))))))))))))))))))))))))))))))))</f>
        <v>0</v>
      </c>
      <c r="K1692" s="103" t="str">
        <f>IF('Jeunes Plants'!R1206=0,"","Erreur")</f>
        <v/>
      </c>
    </row>
    <row r="1693" spans="1:11" x14ac:dyDescent="0.25">
      <c r="A1693" s="103">
        <f>IF('Jeunes Plants'!A1207&lt;&gt;"",'Jeunes Plants'!A1207,"")</f>
        <v>13969</v>
      </c>
      <c r="B1693" s="103" t="str">
        <f>IF('Jeunes Plants'!L1207&lt;&gt;"",'Jeunes Plants'!L1207,"")</f>
        <v>S4</v>
      </c>
      <c r="C1693" s="107" t="str">
        <f>IF('Jeunes Plants'!B1207&lt;&gt;"",'Jeunes Plants'!B1207,"")</f>
        <v>TOMATE CLASSIQUE</v>
      </c>
      <c r="D1693" s="107" t="str">
        <f>IF('Jeunes Plants'!C1207&lt;&gt;"",'Jeunes Plants'!C1207,"")</f>
        <v>Andine Cornue</v>
      </c>
      <c r="E1693" s="103">
        <f>IF('Jeunes Plants'!H1207&lt;&gt;"",'Jeunes Plants'!H1207,"")</f>
        <v>4</v>
      </c>
      <c r="F1693" s="103" t="str">
        <f>IF('Jeunes Plants'!E1207&lt;&gt;"",'Jeunes Plants'!E1207,"")</f>
        <v>S</v>
      </c>
      <c r="G1693" s="103" t="str">
        <f>IF('Jeunes Plants'!N1207&lt;&gt;"",'Jeunes Plants'!N1207,"")</f>
        <v>M2</v>
      </c>
      <c r="H1693" s="103" t="str">
        <f>IF('Jeunes Plants'!I1207&lt;&gt;"",'Jeunes Plants'!I1207,"")</f>
        <v>G</v>
      </c>
      <c r="I1693" s="103" t="str">
        <f>IF('Jeunes Plants'!J1207&lt;&gt;"",'Jeunes Plants'!J1207,"")</f>
        <v/>
      </c>
      <c r="J1693" s="103">
        <f>IF($J$9=36,'Jeunes Plants'!U1207,IF($J$9=37,'Jeunes Plants'!V1207,IF($J$9=38,'Jeunes Plants'!W1207,IF($J$9=39,'Jeunes Plants'!X1207,IF($J$9=40,'Jeunes Plants'!Y1207,IF($J$9=41,'Jeunes Plants'!Z1207,IF($J$9=42,'Jeunes Plants'!AA1207,IF($J$9=43,'Jeunes Plants'!AB1207,IF($J$9=44,'Jeunes Plants'!AC1207,IF($J$9=45,'Jeunes Plants'!AD1207,IF($J$9=46,'Jeunes Plants'!AE1207,IF($J$9=47,'Jeunes Plants'!AF1207,IF($J$9=48,'Jeunes Plants'!AG1207,IF($J$9=49,'Jeunes Plants'!AH1207,IF($J$9=50,'Jeunes Plants'!AI1207,IF($J$9=51,'Jeunes Plants'!AJ1207,IF($J$9=52,'Jeunes Plants'!AK1207,IF($J$9=1,'Jeunes Plants'!AL1207,IF($J$9=2,'Jeunes Plants'!AM1207,IF($J$9=3,'Jeunes Plants'!AN1207,IF($J$9=4,'Jeunes Plants'!AO1207,IF($J$9=5,'Jeunes Plants'!AP1207,IF($J$9=6,'Jeunes Plants'!AQ1207,IF($J$9=7,'Jeunes Plants'!AR1207,IF($J$9=8,'Jeunes Plants'!AS1207,IF($J$9=9,'Jeunes Plants'!AT1207,IF($J$9=10,'Jeunes Plants'!AU1207,IF($J$9=11,'Jeunes Plants'!AV1207,IF($J$9=12,'Jeunes Plants'!AW1207,IF($J$9=13,'Jeunes Plants'!AX1207,IF($J$9=14,'Jeunes Plants'!AY1207,IF($J$9=15,'Jeunes Plants'!AZ1207,IF($J$9=16,'Jeunes Plants'!BA1207,IF($J$9=17,'Jeunes Plants'!BB1207,IF($J$9=18,'Jeunes Plants'!BC1207,IF($J$9=19,'Jeunes Plants'!BD1207,IF($J$9=20,'Jeunes Plants'!BE1207,IF($J$9=21,'Jeunes Plants'!BF1207,IF($J$9=22,'Jeunes Plants'!BG1207,IF($J$9=23,'Jeunes Plants'!BH1207,IF($J$9=24,'Jeunes Plants'!BI1207,IF($J$9=25,'Jeunes Plants'!BJ1207,IF($J$9=26,'Jeunes Plants'!BK1207,IF($J$9=27,'Jeunes Plants'!BL1207,IF($J$9=28,'Jeunes Plants'!BM1207,IF($J$9=29,'Jeunes Plants'!BN1207,IF($J$9=30,'Jeunes Plants'!BO1207,IF($J$9=31,'Jeunes Plants'!BP1207,IF($J$9=32,'Jeunes Plants'!BQ1207,IF($J$9=33,'Jeunes Plants'!BR1207,IF($J$9=34,'Jeunes Plants'!BS1207,IF($J$9=35,'Jeunes Plants'!B13110,))))))))))))))))))))))))))))))))))))))))))))))))))))</f>
        <v>0</v>
      </c>
      <c r="K1693" s="103" t="str">
        <f>IF('Jeunes Plants'!R1207=0,"","Erreur")</f>
        <v/>
      </c>
    </row>
    <row r="1694" spans="1:11" x14ac:dyDescent="0.25">
      <c r="A1694" s="103">
        <f>IF('Jeunes Plants'!A1208&lt;&gt;"",'Jeunes Plants'!A1208,"")</f>
        <v>13259</v>
      </c>
      <c r="B1694" s="103" t="str">
        <f>IF('Jeunes Plants'!L1208&lt;&gt;"",'Jeunes Plants'!L1208,"")</f>
        <v>S4</v>
      </c>
      <c r="C1694" s="107" t="str">
        <f>IF('Jeunes Plants'!B1208&lt;&gt;"",'Jeunes Plants'!B1208,"")</f>
        <v>TOMATE CLASSIQUE</v>
      </c>
      <c r="D1694" s="107" t="str">
        <f>IF('Jeunes Plants'!C1208&lt;&gt;"",'Jeunes Plants'!C1208,"")</f>
        <v>Carmello F1</v>
      </c>
      <c r="E1694" s="103">
        <f>IF('Jeunes Plants'!H1208&lt;&gt;"",'Jeunes Plants'!H1208,"")</f>
        <v>4</v>
      </c>
      <c r="F1694" s="103" t="str">
        <f>IF('Jeunes Plants'!E1208&lt;&gt;"",'Jeunes Plants'!E1208,"")</f>
        <v>S</v>
      </c>
      <c r="G1694" s="103" t="str">
        <f>IF('Jeunes Plants'!N1208&lt;&gt;"",'Jeunes Plants'!N1208,"")</f>
        <v>M2</v>
      </c>
      <c r="H1694" s="103" t="str">
        <f>IF('Jeunes Plants'!I1208&lt;&gt;"",'Jeunes Plants'!I1208,"")</f>
        <v>G</v>
      </c>
      <c r="I1694" s="103" t="str">
        <f>IF('Jeunes Plants'!J1208&lt;&gt;"",'Jeunes Plants'!J1208,"")</f>
        <v/>
      </c>
      <c r="J1694" s="103">
        <f>IF($J$9=36,'Jeunes Plants'!U1208,IF($J$9=37,'Jeunes Plants'!V1208,IF($J$9=38,'Jeunes Plants'!W1208,IF($J$9=39,'Jeunes Plants'!X1208,IF($J$9=40,'Jeunes Plants'!Y1208,IF($J$9=41,'Jeunes Plants'!Z1208,IF($J$9=42,'Jeunes Plants'!AA1208,IF($J$9=43,'Jeunes Plants'!AB1208,IF($J$9=44,'Jeunes Plants'!AC1208,IF($J$9=45,'Jeunes Plants'!AD1208,IF($J$9=46,'Jeunes Plants'!AE1208,IF($J$9=47,'Jeunes Plants'!AF1208,IF($J$9=48,'Jeunes Plants'!AG1208,IF($J$9=49,'Jeunes Plants'!AH1208,IF($J$9=50,'Jeunes Plants'!AI1208,IF($J$9=51,'Jeunes Plants'!AJ1208,IF($J$9=52,'Jeunes Plants'!AK1208,IF($J$9=1,'Jeunes Plants'!AL1208,IF($J$9=2,'Jeunes Plants'!AM1208,IF($J$9=3,'Jeunes Plants'!AN1208,IF($J$9=4,'Jeunes Plants'!AO1208,IF($J$9=5,'Jeunes Plants'!AP1208,IF($J$9=6,'Jeunes Plants'!AQ1208,IF($J$9=7,'Jeunes Plants'!AR1208,IF($J$9=8,'Jeunes Plants'!AS1208,IF($J$9=9,'Jeunes Plants'!AT1208,IF($J$9=10,'Jeunes Plants'!AU1208,IF($J$9=11,'Jeunes Plants'!AV1208,IF($J$9=12,'Jeunes Plants'!AW1208,IF($J$9=13,'Jeunes Plants'!AX1208,IF($J$9=14,'Jeunes Plants'!AY1208,IF($J$9=15,'Jeunes Plants'!AZ1208,IF($J$9=16,'Jeunes Plants'!BA1208,IF($J$9=17,'Jeunes Plants'!BB1208,IF($J$9=18,'Jeunes Plants'!BC1208,IF($J$9=19,'Jeunes Plants'!BD1208,IF($J$9=20,'Jeunes Plants'!BE1208,IF($J$9=21,'Jeunes Plants'!BF1208,IF($J$9=22,'Jeunes Plants'!BG1208,IF($J$9=23,'Jeunes Plants'!BH1208,IF($J$9=24,'Jeunes Plants'!BI1208,IF($J$9=25,'Jeunes Plants'!BJ1208,IF($J$9=26,'Jeunes Plants'!BK1208,IF($J$9=27,'Jeunes Plants'!BL1208,IF($J$9=28,'Jeunes Plants'!BM1208,IF($J$9=29,'Jeunes Plants'!BN1208,IF($J$9=30,'Jeunes Plants'!BO1208,IF($J$9=31,'Jeunes Plants'!BP1208,IF($J$9=32,'Jeunes Plants'!BQ1208,IF($J$9=33,'Jeunes Plants'!BR1208,IF($J$9=34,'Jeunes Plants'!BS1208,IF($J$9=35,'Jeunes Plants'!B13111,))))))))))))))))))))))))))))))))))))))))))))))))))))</f>
        <v>0</v>
      </c>
      <c r="K1694" s="103" t="str">
        <f>IF('Jeunes Plants'!R1208=0,"","Erreur")</f>
        <v/>
      </c>
    </row>
    <row r="1695" spans="1:11" x14ac:dyDescent="0.25">
      <c r="A1695" s="103">
        <f>IF('Jeunes Plants'!A1209&lt;&gt;"",'Jeunes Plants'!A1209,"")</f>
        <v>13072</v>
      </c>
      <c r="B1695" s="103" t="str">
        <f>IF('Jeunes Plants'!L1209&lt;&gt;"",'Jeunes Plants'!L1209,"")</f>
        <v>S4</v>
      </c>
      <c r="C1695" s="107" t="str">
        <f>IF('Jeunes Plants'!B1209&lt;&gt;"",'Jeunes Plants'!B1209,"")</f>
        <v>TOMATE CLASSIQUE</v>
      </c>
      <c r="D1695" s="107" t="str">
        <f>IF('Jeunes Plants'!C1209&lt;&gt;"",'Jeunes Plants'!C1209,"")</f>
        <v>Carmello F1</v>
      </c>
      <c r="E1695" s="103">
        <f>IF('Jeunes Plants'!H1209&lt;&gt;"",'Jeunes Plants'!H1209,"")</f>
        <v>4</v>
      </c>
      <c r="F1695" s="103" t="str">
        <f>IF('Jeunes Plants'!E1209&lt;&gt;"",'Jeunes Plants'!E1209,"")</f>
        <v>S</v>
      </c>
      <c r="G1695" s="103" t="str">
        <f>IF('Jeunes Plants'!N1209&lt;&gt;"",'Jeunes Plants'!N1209,"")</f>
        <v>M2</v>
      </c>
      <c r="H1695" s="103" t="str">
        <f>IF('Jeunes Plants'!I1209&lt;&gt;"",'Jeunes Plants'!I1209,"")</f>
        <v>G</v>
      </c>
      <c r="I1695" s="103" t="str">
        <f>IF('Jeunes Plants'!J1209&lt;&gt;"",'Jeunes Plants'!J1209,"")</f>
        <v/>
      </c>
      <c r="J1695" s="103">
        <f>IF($J$9=36,'Jeunes Plants'!U1209,IF($J$9=37,'Jeunes Plants'!V1209,IF($J$9=38,'Jeunes Plants'!W1209,IF($J$9=39,'Jeunes Plants'!X1209,IF($J$9=40,'Jeunes Plants'!Y1209,IF($J$9=41,'Jeunes Plants'!Z1209,IF($J$9=42,'Jeunes Plants'!AA1209,IF($J$9=43,'Jeunes Plants'!AB1209,IF($J$9=44,'Jeunes Plants'!AC1209,IF($J$9=45,'Jeunes Plants'!AD1209,IF($J$9=46,'Jeunes Plants'!AE1209,IF($J$9=47,'Jeunes Plants'!AF1209,IF($J$9=48,'Jeunes Plants'!AG1209,IF($J$9=49,'Jeunes Plants'!AH1209,IF($J$9=50,'Jeunes Plants'!AI1209,IF($J$9=51,'Jeunes Plants'!AJ1209,IF($J$9=52,'Jeunes Plants'!AK1209,IF($J$9=1,'Jeunes Plants'!AL1209,IF($J$9=2,'Jeunes Plants'!AM1209,IF($J$9=3,'Jeunes Plants'!AN1209,IF($J$9=4,'Jeunes Plants'!AO1209,IF($J$9=5,'Jeunes Plants'!AP1209,IF($J$9=6,'Jeunes Plants'!AQ1209,IF($J$9=7,'Jeunes Plants'!AR1209,IF($J$9=8,'Jeunes Plants'!AS1209,IF($J$9=9,'Jeunes Plants'!AT1209,IF($J$9=10,'Jeunes Plants'!AU1209,IF($J$9=11,'Jeunes Plants'!AV1209,IF($J$9=12,'Jeunes Plants'!AW1209,IF($J$9=13,'Jeunes Plants'!AX1209,IF($J$9=14,'Jeunes Plants'!AY1209,IF($J$9=15,'Jeunes Plants'!AZ1209,IF($J$9=16,'Jeunes Plants'!BA1209,IF($J$9=17,'Jeunes Plants'!BB1209,IF($J$9=18,'Jeunes Plants'!BC1209,IF($J$9=19,'Jeunes Plants'!BD1209,IF($J$9=20,'Jeunes Plants'!BE1209,IF($J$9=21,'Jeunes Plants'!BF1209,IF($J$9=22,'Jeunes Plants'!BG1209,IF($J$9=23,'Jeunes Plants'!BH1209,IF($J$9=24,'Jeunes Plants'!BI1209,IF($J$9=25,'Jeunes Plants'!BJ1209,IF($J$9=26,'Jeunes Plants'!BK1209,IF($J$9=27,'Jeunes Plants'!BL1209,IF($J$9=28,'Jeunes Plants'!BM1209,IF($J$9=29,'Jeunes Plants'!BN1209,IF($J$9=30,'Jeunes Plants'!BO1209,IF($J$9=31,'Jeunes Plants'!BP1209,IF($J$9=32,'Jeunes Plants'!BQ1209,IF($J$9=33,'Jeunes Plants'!BR1209,IF($J$9=34,'Jeunes Plants'!BS1209,IF($J$9=35,'Jeunes Plants'!B13112,))))))))))))))))))))))))))))))))))))))))))))))))))))</f>
        <v>0</v>
      </c>
      <c r="K1695" s="103" t="str">
        <f>IF('Jeunes Plants'!R1209=0,"","Erreur")</f>
        <v/>
      </c>
    </row>
    <row r="1696" spans="1:11" x14ac:dyDescent="0.25">
      <c r="A1696" s="103">
        <f>IF('Jeunes Plants'!A1210&lt;&gt;"",'Jeunes Plants'!A1210,"")</f>
        <v>23751</v>
      </c>
      <c r="B1696" s="103" t="str">
        <f>IF('Jeunes Plants'!L1210&lt;&gt;"",'Jeunes Plants'!L1210,"")</f>
        <v>S4</v>
      </c>
      <c r="C1696" s="107" t="str">
        <f>IF('Jeunes Plants'!B1210&lt;&gt;"",'Jeunes Plants'!B1210,"")</f>
        <v>TOMATE CLASSIQUE</v>
      </c>
      <c r="D1696" s="107" t="str">
        <f>IF('Jeunes Plants'!C1210&lt;&gt;"",'Jeunes Plants'!C1210,"")</f>
        <v>Cobra F1</v>
      </c>
      <c r="E1696" s="103">
        <f>IF('Jeunes Plants'!H1210&lt;&gt;"",'Jeunes Plants'!H1210,"")</f>
        <v>4</v>
      </c>
      <c r="F1696" s="103" t="str">
        <f>IF('Jeunes Plants'!E1210&lt;&gt;"",'Jeunes Plants'!E1210,"")</f>
        <v>S</v>
      </c>
      <c r="G1696" s="103" t="str">
        <f>IF('Jeunes Plants'!N1210&lt;&gt;"",'Jeunes Plants'!N1210,"")</f>
        <v>M2</v>
      </c>
      <c r="H1696" s="103" t="str">
        <f>IF('Jeunes Plants'!I1210&lt;&gt;"",'Jeunes Plants'!I1210,"")</f>
        <v>H</v>
      </c>
      <c r="I1696" s="103" t="str">
        <f>IF('Jeunes Plants'!J1210&lt;&gt;"",'Jeunes Plants'!J1210,"")</f>
        <v/>
      </c>
      <c r="J1696" s="103">
        <f>IF($J$9=36,'Jeunes Plants'!U1210,IF($J$9=37,'Jeunes Plants'!V1210,IF($J$9=38,'Jeunes Plants'!W1210,IF($J$9=39,'Jeunes Plants'!X1210,IF($J$9=40,'Jeunes Plants'!Y1210,IF($J$9=41,'Jeunes Plants'!Z1210,IF($J$9=42,'Jeunes Plants'!AA1210,IF($J$9=43,'Jeunes Plants'!AB1210,IF($J$9=44,'Jeunes Plants'!AC1210,IF($J$9=45,'Jeunes Plants'!AD1210,IF($J$9=46,'Jeunes Plants'!AE1210,IF($J$9=47,'Jeunes Plants'!AF1210,IF($J$9=48,'Jeunes Plants'!AG1210,IF($J$9=49,'Jeunes Plants'!AH1210,IF($J$9=50,'Jeunes Plants'!AI1210,IF($J$9=51,'Jeunes Plants'!AJ1210,IF($J$9=52,'Jeunes Plants'!AK1210,IF($J$9=1,'Jeunes Plants'!AL1210,IF($J$9=2,'Jeunes Plants'!AM1210,IF($J$9=3,'Jeunes Plants'!AN1210,IF($J$9=4,'Jeunes Plants'!AO1210,IF($J$9=5,'Jeunes Plants'!AP1210,IF($J$9=6,'Jeunes Plants'!AQ1210,IF($J$9=7,'Jeunes Plants'!AR1210,IF($J$9=8,'Jeunes Plants'!AS1210,IF($J$9=9,'Jeunes Plants'!AT1210,IF($J$9=10,'Jeunes Plants'!AU1210,IF($J$9=11,'Jeunes Plants'!AV1210,IF($J$9=12,'Jeunes Plants'!AW1210,IF($J$9=13,'Jeunes Plants'!AX1210,IF($J$9=14,'Jeunes Plants'!AY1210,IF($J$9=15,'Jeunes Plants'!AZ1210,IF($J$9=16,'Jeunes Plants'!BA1210,IF($J$9=17,'Jeunes Plants'!BB1210,IF($J$9=18,'Jeunes Plants'!BC1210,IF($J$9=19,'Jeunes Plants'!BD1210,IF($J$9=20,'Jeunes Plants'!BE1210,IF($J$9=21,'Jeunes Plants'!BF1210,IF($J$9=22,'Jeunes Plants'!BG1210,IF($J$9=23,'Jeunes Plants'!BH1210,IF($J$9=24,'Jeunes Plants'!BI1210,IF($J$9=25,'Jeunes Plants'!BJ1210,IF($J$9=26,'Jeunes Plants'!BK1210,IF($J$9=27,'Jeunes Plants'!BL1210,IF($J$9=28,'Jeunes Plants'!BM1210,IF($J$9=29,'Jeunes Plants'!BN1210,IF($J$9=30,'Jeunes Plants'!BO1210,IF($J$9=31,'Jeunes Plants'!BP1210,IF($J$9=32,'Jeunes Plants'!BQ1210,IF($J$9=33,'Jeunes Plants'!BR1210,IF($J$9=34,'Jeunes Plants'!BS1210,IF($J$9=35,'Jeunes Plants'!B13113,))))))))))))))))))))))))))))))))))))))))))))))))))))</f>
        <v>0</v>
      </c>
      <c r="K1696" s="103" t="str">
        <f>IF('Jeunes Plants'!R1210=0,"","Erreur")</f>
        <v/>
      </c>
    </row>
    <row r="1697" spans="1:11" x14ac:dyDescent="0.25">
      <c r="A1697" s="103">
        <f>IF('Jeunes Plants'!A1211&lt;&gt;"",'Jeunes Plants'!A1211,"")</f>
        <v>13074</v>
      </c>
      <c r="B1697" s="103" t="str">
        <f>IF('Jeunes Plants'!L1211&lt;&gt;"",'Jeunes Plants'!L1211,"")</f>
        <v>S4</v>
      </c>
      <c r="C1697" s="107" t="str">
        <f>IF('Jeunes Plants'!B1211&lt;&gt;"",'Jeunes Plants'!B1211,"")</f>
        <v>TOMATE CLASSIQUE</v>
      </c>
      <c r="D1697" s="107" t="str">
        <f>IF('Jeunes Plants'!C1211&lt;&gt;"",'Jeunes Plants'!C1211,"")</f>
        <v>Cobra F1</v>
      </c>
      <c r="E1697" s="103">
        <f>IF('Jeunes Plants'!H1211&lt;&gt;"",'Jeunes Plants'!H1211,"")</f>
        <v>4</v>
      </c>
      <c r="F1697" s="103" t="str">
        <f>IF('Jeunes Plants'!E1211&lt;&gt;"",'Jeunes Plants'!E1211,"")</f>
        <v>S</v>
      </c>
      <c r="G1697" s="103" t="str">
        <f>IF('Jeunes Plants'!N1211&lt;&gt;"",'Jeunes Plants'!N1211,"")</f>
        <v>M2</v>
      </c>
      <c r="H1697" s="103" t="str">
        <f>IF('Jeunes Plants'!I1211&lt;&gt;"",'Jeunes Plants'!I1211,"")</f>
        <v>H</v>
      </c>
      <c r="I1697" s="103" t="str">
        <f>IF('Jeunes Plants'!J1211&lt;&gt;"",'Jeunes Plants'!J1211,"")</f>
        <v/>
      </c>
      <c r="J1697" s="103">
        <f>IF($J$9=36,'Jeunes Plants'!U1211,IF($J$9=37,'Jeunes Plants'!V1211,IF($J$9=38,'Jeunes Plants'!W1211,IF($J$9=39,'Jeunes Plants'!X1211,IF($J$9=40,'Jeunes Plants'!Y1211,IF($J$9=41,'Jeunes Plants'!Z1211,IF($J$9=42,'Jeunes Plants'!AA1211,IF($J$9=43,'Jeunes Plants'!AB1211,IF($J$9=44,'Jeunes Plants'!AC1211,IF($J$9=45,'Jeunes Plants'!AD1211,IF($J$9=46,'Jeunes Plants'!AE1211,IF($J$9=47,'Jeunes Plants'!AF1211,IF($J$9=48,'Jeunes Plants'!AG1211,IF($J$9=49,'Jeunes Plants'!AH1211,IF($J$9=50,'Jeunes Plants'!AI1211,IF($J$9=51,'Jeunes Plants'!AJ1211,IF($J$9=52,'Jeunes Plants'!AK1211,IF($J$9=1,'Jeunes Plants'!AL1211,IF($J$9=2,'Jeunes Plants'!AM1211,IF($J$9=3,'Jeunes Plants'!AN1211,IF($J$9=4,'Jeunes Plants'!AO1211,IF($J$9=5,'Jeunes Plants'!AP1211,IF($J$9=6,'Jeunes Plants'!AQ1211,IF($J$9=7,'Jeunes Plants'!AR1211,IF($J$9=8,'Jeunes Plants'!AS1211,IF($J$9=9,'Jeunes Plants'!AT1211,IF($J$9=10,'Jeunes Plants'!AU1211,IF($J$9=11,'Jeunes Plants'!AV1211,IF($J$9=12,'Jeunes Plants'!AW1211,IF($J$9=13,'Jeunes Plants'!AX1211,IF($J$9=14,'Jeunes Plants'!AY1211,IF($J$9=15,'Jeunes Plants'!AZ1211,IF($J$9=16,'Jeunes Plants'!BA1211,IF($J$9=17,'Jeunes Plants'!BB1211,IF($J$9=18,'Jeunes Plants'!BC1211,IF($J$9=19,'Jeunes Plants'!BD1211,IF($J$9=20,'Jeunes Plants'!BE1211,IF($J$9=21,'Jeunes Plants'!BF1211,IF($J$9=22,'Jeunes Plants'!BG1211,IF($J$9=23,'Jeunes Plants'!BH1211,IF($J$9=24,'Jeunes Plants'!BI1211,IF($J$9=25,'Jeunes Plants'!BJ1211,IF($J$9=26,'Jeunes Plants'!BK1211,IF($J$9=27,'Jeunes Plants'!BL1211,IF($J$9=28,'Jeunes Plants'!BM1211,IF($J$9=29,'Jeunes Plants'!BN1211,IF($J$9=30,'Jeunes Plants'!BO1211,IF($J$9=31,'Jeunes Plants'!BP1211,IF($J$9=32,'Jeunes Plants'!BQ1211,IF($J$9=33,'Jeunes Plants'!BR1211,IF($J$9=34,'Jeunes Plants'!BS1211,IF($J$9=35,'Jeunes Plants'!B13114,))))))))))))))))))))))))))))))))))))))))))))))))))))</f>
        <v>0</v>
      </c>
      <c r="K1697" s="103" t="str">
        <f>IF('Jeunes Plants'!R1211=0,"","Erreur")</f>
        <v/>
      </c>
    </row>
    <row r="1698" spans="1:11" x14ac:dyDescent="0.25">
      <c r="A1698" s="103">
        <f>IF('Jeunes Plants'!A1212&lt;&gt;"",'Jeunes Plants'!A1212,"")</f>
        <v>12423</v>
      </c>
      <c r="B1698" s="103" t="str">
        <f>IF('Jeunes Plants'!L1212&lt;&gt;"",'Jeunes Plants'!L1212,"")</f>
        <v>S4</v>
      </c>
      <c r="C1698" s="107" t="str">
        <f>IF('Jeunes Plants'!B1212&lt;&gt;"",'Jeunes Plants'!B1212,"")</f>
        <v>TOMATE CLASSIQUE</v>
      </c>
      <c r="D1698" s="107" t="str">
        <f>IF('Jeunes Plants'!C1212&lt;&gt;"",'Jeunes Plants'!C1212,"")</f>
        <v>Coeur de Bœuf (Cuor di Bue)</v>
      </c>
      <c r="E1698" s="103">
        <f>IF('Jeunes Plants'!H1212&lt;&gt;"",'Jeunes Plants'!H1212,"")</f>
        <v>4</v>
      </c>
      <c r="F1698" s="103" t="str">
        <f>IF('Jeunes Plants'!E1212&lt;&gt;"",'Jeunes Plants'!E1212,"")</f>
        <v>S</v>
      </c>
      <c r="G1698" s="103" t="str">
        <f>IF('Jeunes Plants'!N1212&lt;&gt;"",'Jeunes Plants'!N1212,"")</f>
        <v>M2</v>
      </c>
      <c r="H1698" s="103" t="str">
        <f>IF('Jeunes Plants'!I1212&lt;&gt;"",'Jeunes Plants'!I1212,"")</f>
        <v>F</v>
      </c>
      <c r="I1698" s="103" t="str">
        <f>IF('Jeunes Plants'!J1212&lt;&gt;"",'Jeunes Plants'!J1212,"")</f>
        <v/>
      </c>
      <c r="J1698" s="103">
        <f>IF($J$9=36,'Jeunes Plants'!U1212,IF($J$9=37,'Jeunes Plants'!V1212,IF($J$9=38,'Jeunes Plants'!W1212,IF($J$9=39,'Jeunes Plants'!X1212,IF($J$9=40,'Jeunes Plants'!Y1212,IF($J$9=41,'Jeunes Plants'!Z1212,IF($J$9=42,'Jeunes Plants'!AA1212,IF($J$9=43,'Jeunes Plants'!AB1212,IF($J$9=44,'Jeunes Plants'!AC1212,IF($J$9=45,'Jeunes Plants'!AD1212,IF($J$9=46,'Jeunes Plants'!AE1212,IF($J$9=47,'Jeunes Plants'!AF1212,IF($J$9=48,'Jeunes Plants'!AG1212,IF($J$9=49,'Jeunes Plants'!AH1212,IF($J$9=50,'Jeunes Plants'!AI1212,IF($J$9=51,'Jeunes Plants'!AJ1212,IF($J$9=52,'Jeunes Plants'!AK1212,IF($J$9=1,'Jeunes Plants'!AL1212,IF($J$9=2,'Jeunes Plants'!AM1212,IF($J$9=3,'Jeunes Plants'!AN1212,IF($J$9=4,'Jeunes Plants'!AO1212,IF($J$9=5,'Jeunes Plants'!AP1212,IF($J$9=6,'Jeunes Plants'!AQ1212,IF($J$9=7,'Jeunes Plants'!AR1212,IF($J$9=8,'Jeunes Plants'!AS1212,IF($J$9=9,'Jeunes Plants'!AT1212,IF($J$9=10,'Jeunes Plants'!AU1212,IF($J$9=11,'Jeunes Plants'!AV1212,IF($J$9=12,'Jeunes Plants'!AW1212,IF($J$9=13,'Jeunes Plants'!AX1212,IF($J$9=14,'Jeunes Plants'!AY1212,IF($J$9=15,'Jeunes Plants'!AZ1212,IF($J$9=16,'Jeunes Plants'!BA1212,IF($J$9=17,'Jeunes Plants'!BB1212,IF($J$9=18,'Jeunes Plants'!BC1212,IF($J$9=19,'Jeunes Plants'!BD1212,IF($J$9=20,'Jeunes Plants'!BE1212,IF($J$9=21,'Jeunes Plants'!BF1212,IF($J$9=22,'Jeunes Plants'!BG1212,IF($J$9=23,'Jeunes Plants'!BH1212,IF($J$9=24,'Jeunes Plants'!BI1212,IF($J$9=25,'Jeunes Plants'!BJ1212,IF($J$9=26,'Jeunes Plants'!BK1212,IF($J$9=27,'Jeunes Plants'!BL1212,IF($J$9=28,'Jeunes Plants'!BM1212,IF($J$9=29,'Jeunes Plants'!BN1212,IF($J$9=30,'Jeunes Plants'!BO1212,IF($J$9=31,'Jeunes Plants'!BP1212,IF($J$9=32,'Jeunes Plants'!BQ1212,IF($J$9=33,'Jeunes Plants'!BR1212,IF($J$9=34,'Jeunes Plants'!BS1212,IF($J$9=35,'Jeunes Plants'!B13115,))))))))))))))))))))))))))))))))))))))))))))))))))))</f>
        <v>0</v>
      </c>
      <c r="K1698" s="103" t="str">
        <f>IF('Jeunes Plants'!R1212=0,"","Erreur")</f>
        <v/>
      </c>
    </row>
    <row r="1699" spans="1:11" x14ac:dyDescent="0.25">
      <c r="A1699" s="103">
        <f>IF('Jeunes Plants'!A1213&lt;&gt;"",'Jeunes Plants'!A1213,"")</f>
        <v>12225</v>
      </c>
      <c r="B1699" s="103" t="str">
        <f>IF('Jeunes Plants'!L1213&lt;&gt;"",'Jeunes Plants'!L1213,"")</f>
        <v>S4</v>
      </c>
      <c r="C1699" s="107" t="str">
        <f>IF('Jeunes Plants'!B1213&lt;&gt;"",'Jeunes Plants'!B1213,"")</f>
        <v>TOMATE CLASSIQUE</v>
      </c>
      <c r="D1699" s="107" t="str">
        <f>IF('Jeunes Plants'!C1213&lt;&gt;"",'Jeunes Plants'!C1213,"")</f>
        <v>Coeur de Bœuf (Cuor di Bue)</v>
      </c>
      <c r="E1699" s="103">
        <f>IF('Jeunes Plants'!H1213&lt;&gt;"",'Jeunes Plants'!H1213,"")</f>
        <v>4</v>
      </c>
      <c r="F1699" s="103" t="str">
        <f>IF('Jeunes Plants'!E1213&lt;&gt;"",'Jeunes Plants'!E1213,"")</f>
        <v>S</v>
      </c>
      <c r="G1699" s="103" t="str">
        <f>IF('Jeunes Plants'!N1213&lt;&gt;"",'Jeunes Plants'!N1213,"")</f>
        <v>M2</v>
      </c>
      <c r="H1699" s="103" t="str">
        <f>IF('Jeunes Plants'!I1213&lt;&gt;"",'Jeunes Plants'!I1213,"")</f>
        <v>F</v>
      </c>
      <c r="I1699" s="103" t="str">
        <f>IF('Jeunes Plants'!J1213&lt;&gt;"",'Jeunes Plants'!J1213,"")</f>
        <v/>
      </c>
      <c r="J1699" s="103">
        <f>IF($J$9=36,'Jeunes Plants'!U1213,IF($J$9=37,'Jeunes Plants'!V1213,IF($J$9=38,'Jeunes Plants'!W1213,IF($J$9=39,'Jeunes Plants'!X1213,IF($J$9=40,'Jeunes Plants'!Y1213,IF($J$9=41,'Jeunes Plants'!Z1213,IF($J$9=42,'Jeunes Plants'!AA1213,IF($J$9=43,'Jeunes Plants'!AB1213,IF($J$9=44,'Jeunes Plants'!AC1213,IF($J$9=45,'Jeunes Plants'!AD1213,IF($J$9=46,'Jeunes Plants'!AE1213,IF($J$9=47,'Jeunes Plants'!AF1213,IF($J$9=48,'Jeunes Plants'!AG1213,IF($J$9=49,'Jeunes Plants'!AH1213,IF($J$9=50,'Jeunes Plants'!AI1213,IF($J$9=51,'Jeunes Plants'!AJ1213,IF($J$9=52,'Jeunes Plants'!AK1213,IF($J$9=1,'Jeunes Plants'!AL1213,IF($J$9=2,'Jeunes Plants'!AM1213,IF($J$9=3,'Jeunes Plants'!AN1213,IF($J$9=4,'Jeunes Plants'!AO1213,IF($J$9=5,'Jeunes Plants'!AP1213,IF($J$9=6,'Jeunes Plants'!AQ1213,IF($J$9=7,'Jeunes Plants'!AR1213,IF($J$9=8,'Jeunes Plants'!AS1213,IF($J$9=9,'Jeunes Plants'!AT1213,IF($J$9=10,'Jeunes Plants'!AU1213,IF($J$9=11,'Jeunes Plants'!AV1213,IF($J$9=12,'Jeunes Plants'!AW1213,IF($J$9=13,'Jeunes Plants'!AX1213,IF($J$9=14,'Jeunes Plants'!AY1213,IF($J$9=15,'Jeunes Plants'!AZ1213,IF($J$9=16,'Jeunes Plants'!BA1213,IF($J$9=17,'Jeunes Plants'!BB1213,IF($J$9=18,'Jeunes Plants'!BC1213,IF($J$9=19,'Jeunes Plants'!BD1213,IF($J$9=20,'Jeunes Plants'!BE1213,IF($J$9=21,'Jeunes Plants'!BF1213,IF($J$9=22,'Jeunes Plants'!BG1213,IF($J$9=23,'Jeunes Plants'!BH1213,IF($J$9=24,'Jeunes Plants'!BI1213,IF($J$9=25,'Jeunes Plants'!BJ1213,IF($J$9=26,'Jeunes Plants'!BK1213,IF($J$9=27,'Jeunes Plants'!BL1213,IF($J$9=28,'Jeunes Plants'!BM1213,IF($J$9=29,'Jeunes Plants'!BN1213,IF($J$9=30,'Jeunes Plants'!BO1213,IF($J$9=31,'Jeunes Plants'!BP1213,IF($J$9=32,'Jeunes Plants'!BQ1213,IF($J$9=33,'Jeunes Plants'!BR1213,IF($J$9=34,'Jeunes Plants'!BS1213,IF($J$9=35,'Jeunes Plants'!B13116,))))))))))))))))))))))))))))))))))))))))))))))))))))</f>
        <v>0</v>
      </c>
      <c r="K1699" s="103" t="str">
        <f>IF('Jeunes Plants'!R1213=0,"","Erreur")</f>
        <v/>
      </c>
    </row>
    <row r="1700" spans="1:11" x14ac:dyDescent="0.25">
      <c r="A1700" s="103">
        <f>IF('Jeunes Plants'!A1214&lt;&gt;"",'Jeunes Plants'!A1214,"")</f>
        <v>12425</v>
      </c>
      <c r="B1700" s="103" t="str">
        <f>IF('Jeunes Plants'!L1214&lt;&gt;"",'Jeunes Plants'!L1214,"")</f>
        <v>S4</v>
      </c>
      <c r="C1700" s="107" t="str">
        <f>IF('Jeunes Plants'!B1214&lt;&gt;"",'Jeunes Plants'!B1214,"")</f>
        <v>TOMATE CLASSIQUE</v>
      </c>
      <c r="D1700" s="107" t="str">
        <f>IF('Jeunes Plants'!C1214&lt;&gt;"",'Jeunes Plants'!C1214,"")</f>
        <v>Fandango F1</v>
      </c>
      <c r="E1700" s="103">
        <f>IF('Jeunes Plants'!H1214&lt;&gt;"",'Jeunes Plants'!H1214,"")</f>
        <v>4</v>
      </c>
      <c r="F1700" s="103" t="str">
        <f>IF('Jeunes Plants'!E1214&lt;&gt;"",'Jeunes Plants'!E1214,"")</f>
        <v>S</v>
      </c>
      <c r="G1700" s="103" t="str">
        <f>IF('Jeunes Plants'!N1214&lt;&gt;"",'Jeunes Plants'!N1214,"")</f>
        <v>M2</v>
      </c>
      <c r="H1700" s="103" t="str">
        <f>IF('Jeunes Plants'!I1214&lt;&gt;"",'Jeunes Plants'!I1214,"")</f>
        <v>H</v>
      </c>
      <c r="I1700" s="103" t="str">
        <f>IF('Jeunes Plants'!J1214&lt;&gt;"",'Jeunes Plants'!J1214,"")</f>
        <v/>
      </c>
      <c r="J1700" s="103">
        <f>IF($J$9=36,'Jeunes Plants'!U1214,IF($J$9=37,'Jeunes Plants'!V1214,IF($J$9=38,'Jeunes Plants'!W1214,IF($J$9=39,'Jeunes Plants'!X1214,IF($J$9=40,'Jeunes Plants'!Y1214,IF($J$9=41,'Jeunes Plants'!Z1214,IF($J$9=42,'Jeunes Plants'!AA1214,IF($J$9=43,'Jeunes Plants'!AB1214,IF($J$9=44,'Jeunes Plants'!AC1214,IF($J$9=45,'Jeunes Plants'!AD1214,IF($J$9=46,'Jeunes Plants'!AE1214,IF($J$9=47,'Jeunes Plants'!AF1214,IF($J$9=48,'Jeunes Plants'!AG1214,IF($J$9=49,'Jeunes Plants'!AH1214,IF($J$9=50,'Jeunes Plants'!AI1214,IF($J$9=51,'Jeunes Plants'!AJ1214,IF($J$9=52,'Jeunes Plants'!AK1214,IF($J$9=1,'Jeunes Plants'!AL1214,IF($J$9=2,'Jeunes Plants'!AM1214,IF($J$9=3,'Jeunes Plants'!AN1214,IF($J$9=4,'Jeunes Plants'!AO1214,IF($J$9=5,'Jeunes Plants'!AP1214,IF($J$9=6,'Jeunes Plants'!AQ1214,IF($J$9=7,'Jeunes Plants'!AR1214,IF($J$9=8,'Jeunes Plants'!AS1214,IF($J$9=9,'Jeunes Plants'!AT1214,IF($J$9=10,'Jeunes Plants'!AU1214,IF($J$9=11,'Jeunes Plants'!AV1214,IF($J$9=12,'Jeunes Plants'!AW1214,IF($J$9=13,'Jeunes Plants'!AX1214,IF($J$9=14,'Jeunes Plants'!AY1214,IF($J$9=15,'Jeunes Plants'!AZ1214,IF($J$9=16,'Jeunes Plants'!BA1214,IF($J$9=17,'Jeunes Plants'!BB1214,IF($J$9=18,'Jeunes Plants'!BC1214,IF($J$9=19,'Jeunes Plants'!BD1214,IF($J$9=20,'Jeunes Plants'!BE1214,IF($J$9=21,'Jeunes Plants'!BF1214,IF($J$9=22,'Jeunes Plants'!BG1214,IF($J$9=23,'Jeunes Plants'!BH1214,IF($J$9=24,'Jeunes Plants'!BI1214,IF($J$9=25,'Jeunes Plants'!BJ1214,IF($J$9=26,'Jeunes Plants'!BK1214,IF($J$9=27,'Jeunes Plants'!BL1214,IF($J$9=28,'Jeunes Plants'!BM1214,IF($J$9=29,'Jeunes Plants'!BN1214,IF($J$9=30,'Jeunes Plants'!BO1214,IF($J$9=31,'Jeunes Plants'!BP1214,IF($J$9=32,'Jeunes Plants'!BQ1214,IF($J$9=33,'Jeunes Plants'!BR1214,IF($J$9=34,'Jeunes Plants'!BS1214,IF($J$9=35,'Jeunes Plants'!B13117,))))))))))))))))))))))))))))))))))))))))))))))))))))</f>
        <v>0</v>
      </c>
      <c r="K1700" s="103" t="str">
        <f>IF('Jeunes Plants'!R1214=0,"","Erreur")</f>
        <v/>
      </c>
    </row>
    <row r="1701" spans="1:11" x14ac:dyDescent="0.25">
      <c r="A1701" s="103">
        <f>IF('Jeunes Plants'!A1215&lt;&gt;"",'Jeunes Plants'!A1215,"")</f>
        <v>12224</v>
      </c>
      <c r="B1701" s="103" t="str">
        <f>IF('Jeunes Plants'!L1215&lt;&gt;"",'Jeunes Plants'!L1215,"")</f>
        <v>S4</v>
      </c>
      <c r="C1701" s="107" t="str">
        <f>IF('Jeunes Plants'!B1215&lt;&gt;"",'Jeunes Plants'!B1215,"")</f>
        <v>TOMATE CLASSIQUE</v>
      </c>
      <c r="D1701" s="107" t="str">
        <f>IF('Jeunes Plants'!C1215&lt;&gt;"",'Jeunes Plants'!C1215,"")</f>
        <v>Fandango F1</v>
      </c>
      <c r="E1701" s="103">
        <f>IF('Jeunes Plants'!H1215&lt;&gt;"",'Jeunes Plants'!H1215,"")</f>
        <v>4</v>
      </c>
      <c r="F1701" s="103" t="str">
        <f>IF('Jeunes Plants'!E1215&lt;&gt;"",'Jeunes Plants'!E1215,"")</f>
        <v>S</v>
      </c>
      <c r="G1701" s="103" t="str">
        <f>IF('Jeunes Plants'!N1215&lt;&gt;"",'Jeunes Plants'!N1215,"")</f>
        <v>M2</v>
      </c>
      <c r="H1701" s="103" t="str">
        <f>IF('Jeunes Plants'!I1215&lt;&gt;"",'Jeunes Plants'!I1215,"")</f>
        <v>H</v>
      </c>
      <c r="I1701" s="103" t="str">
        <f>IF('Jeunes Plants'!J1215&lt;&gt;"",'Jeunes Plants'!J1215,"")</f>
        <v/>
      </c>
      <c r="J1701" s="103">
        <f>IF($J$9=36,'Jeunes Plants'!U1215,IF($J$9=37,'Jeunes Plants'!V1215,IF($J$9=38,'Jeunes Plants'!W1215,IF($J$9=39,'Jeunes Plants'!X1215,IF($J$9=40,'Jeunes Plants'!Y1215,IF($J$9=41,'Jeunes Plants'!Z1215,IF($J$9=42,'Jeunes Plants'!AA1215,IF($J$9=43,'Jeunes Plants'!AB1215,IF($J$9=44,'Jeunes Plants'!AC1215,IF($J$9=45,'Jeunes Plants'!AD1215,IF($J$9=46,'Jeunes Plants'!AE1215,IF($J$9=47,'Jeunes Plants'!AF1215,IF($J$9=48,'Jeunes Plants'!AG1215,IF($J$9=49,'Jeunes Plants'!AH1215,IF($J$9=50,'Jeunes Plants'!AI1215,IF($J$9=51,'Jeunes Plants'!AJ1215,IF($J$9=52,'Jeunes Plants'!AK1215,IF($J$9=1,'Jeunes Plants'!AL1215,IF($J$9=2,'Jeunes Plants'!AM1215,IF($J$9=3,'Jeunes Plants'!AN1215,IF($J$9=4,'Jeunes Plants'!AO1215,IF($J$9=5,'Jeunes Plants'!AP1215,IF($J$9=6,'Jeunes Plants'!AQ1215,IF($J$9=7,'Jeunes Plants'!AR1215,IF($J$9=8,'Jeunes Plants'!AS1215,IF($J$9=9,'Jeunes Plants'!AT1215,IF($J$9=10,'Jeunes Plants'!AU1215,IF($J$9=11,'Jeunes Plants'!AV1215,IF($J$9=12,'Jeunes Plants'!AW1215,IF($J$9=13,'Jeunes Plants'!AX1215,IF($J$9=14,'Jeunes Plants'!AY1215,IF($J$9=15,'Jeunes Plants'!AZ1215,IF($J$9=16,'Jeunes Plants'!BA1215,IF($J$9=17,'Jeunes Plants'!BB1215,IF($J$9=18,'Jeunes Plants'!BC1215,IF($J$9=19,'Jeunes Plants'!BD1215,IF($J$9=20,'Jeunes Plants'!BE1215,IF($J$9=21,'Jeunes Plants'!BF1215,IF($J$9=22,'Jeunes Plants'!BG1215,IF($J$9=23,'Jeunes Plants'!BH1215,IF($J$9=24,'Jeunes Plants'!BI1215,IF($J$9=25,'Jeunes Plants'!BJ1215,IF($J$9=26,'Jeunes Plants'!BK1215,IF($J$9=27,'Jeunes Plants'!BL1215,IF($J$9=28,'Jeunes Plants'!BM1215,IF($J$9=29,'Jeunes Plants'!BN1215,IF($J$9=30,'Jeunes Plants'!BO1215,IF($J$9=31,'Jeunes Plants'!BP1215,IF($J$9=32,'Jeunes Plants'!BQ1215,IF($J$9=33,'Jeunes Plants'!BR1215,IF($J$9=34,'Jeunes Plants'!BS1215,IF($J$9=35,'Jeunes Plants'!B13118,))))))))))))))))))))))))))))))))))))))))))))))))))))</f>
        <v>0</v>
      </c>
      <c r="K1701" s="103" t="str">
        <f>IF('Jeunes Plants'!R1215=0,"","Erreur")</f>
        <v/>
      </c>
    </row>
    <row r="1702" spans="1:11" x14ac:dyDescent="0.25">
      <c r="A1702" s="103">
        <f>IF('Jeunes Plants'!A1216&lt;&gt;"",'Jeunes Plants'!A1216,"")</f>
        <v>12816</v>
      </c>
      <c r="B1702" s="103" t="str">
        <f>IF('Jeunes Plants'!L1216&lt;&gt;"",'Jeunes Plants'!L1216,"")</f>
        <v>S4</v>
      </c>
      <c r="C1702" s="107" t="str">
        <f>IF('Jeunes Plants'!B1216&lt;&gt;"",'Jeunes Plants'!B1216,"")</f>
        <v>TOMATE CLASSIQUE</v>
      </c>
      <c r="D1702" s="107" t="str">
        <f>IF('Jeunes Plants'!C1216&lt;&gt;"",'Jeunes Plants'!C1216,"")</f>
        <v>Green Zebra</v>
      </c>
      <c r="E1702" s="103">
        <f>IF('Jeunes Plants'!H1216&lt;&gt;"",'Jeunes Plants'!H1216,"")</f>
        <v>4</v>
      </c>
      <c r="F1702" s="103" t="str">
        <f>IF('Jeunes Plants'!E1216&lt;&gt;"",'Jeunes Plants'!E1216,"")</f>
        <v>S</v>
      </c>
      <c r="G1702" s="103" t="str">
        <f>IF('Jeunes Plants'!N1216&lt;&gt;"",'Jeunes Plants'!N1216,"")</f>
        <v>M2</v>
      </c>
      <c r="H1702" s="103" t="str">
        <f>IF('Jeunes Plants'!I1216&lt;&gt;"",'Jeunes Plants'!I1216,"")</f>
        <v>G</v>
      </c>
      <c r="I1702" s="103" t="str">
        <f>IF('Jeunes Plants'!J1216&lt;&gt;"",'Jeunes Plants'!J1216,"")</f>
        <v/>
      </c>
      <c r="J1702" s="103">
        <f>IF($J$9=36,'Jeunes Plants'!U1216,IF($J$9=37,'Jeunes Plants'!V1216,IF($J$9=38,'Jeunes Plants'!W1216,IF($J$9=39,'Jeunes Plants'!X1216,IF($J$9=40,'Jeunes Plants'!Y1216,IF($J$9=41,'Jeunes Plants'!Z1216,IF($J$9=42,'Jeunes Plants'!AA1216,IF($J$9=43,'Jeunes Plants'!AB1216,IF($J$9=44,'Jeunes Plants'!AC1216,IF($J$9=45,'Jeunes Plants'!AD1216,IF($J$9=46,'Jeunes Plants'!AE1216,IF($J$9=47,'Jeunes Plants'!AF1216,IF($J$9=48,'Jeunes Plants'!AG1216,IF($J$9=49,'Jeunes Plants'!AH1216,IF($J$9=50,'Jeunes Plants'!AI1216,IF($J$9=51,'Jeunes Plants'!AJ1216,IF($J$9=52,'Jeunes Plants'!AK1216,IF($J$9=1,'Jeunes Plants'!AL1216,IF($J$9=2,'Jeunes Plants'!AM1216,IF($J$9=3,'Jeunes Plants'!AN1216,IF($J$9=4,'Jeunes Plants'!AO1216,IF($J$9=5,'Jeunes Plants'!AP1216,IF($J$9=6,'Jeunes Plants'!AQ1216,IF($J$9=7,'Jeunes Plants'!AR1216,IF($J$9=8,'Jeunes Plants'!AS1216,IF($J$9=9,'Jeunes Plants'!AT1216,IF($J$9=10,'Jeunes Plants'!AU1216,IF($J$9=11,'Jeunes Plants'!AV1216,IF($J$9=12,'Jeunes Plants'!AW1216,IF($J$9=13,'Jeunes Plants'!AX1216,IF($J$9=14,'Jeunes Plants'!AY1216,IF($J$9=15,'Jeunes Plants'!AZ1216,IF($J$9=16,'Jeunes Plants'!BA1216,IF($J$9=17,'Jeunes Plants'!BB1216,IF($J$9=18,'Jeunes Plants'!BC1216,IF($J$9=19,'Jeunes Plants'!BD1216,IF($J$9=20,'Jeunes Plants'!BE1216,IF($J$9=21,'Jeunes Plants'!BF1216,IF($J$9=22,'Jeunes Plants'!BG1216,IF($J$9=23,'Jeunes Plants'!BH1216,IF($J$9=24,'Jeunes Plants'!BI1216,IF($J$9=25,'Jeunes Plants'!BJ1216,IF($J$9=26,'Jeunes Plants'!BK1216,IF($J$9=27,'Jeunes Plants'!BL1216,IF($J$9=28,'Jeunes Plants'!BM1216,IF($J$9=29,'Jeunes Plants'!BN1216,IF($J$9=30,'Jeunes Plants'!BO1216,IF($J$9=31,'Jeunes Plants'!BP1216,IF($J$9=32,'Jeunes Plants'!BQ1216,IF($J$9=33,'Jeunes Plants'!BR1216,IF($J$9=34,'Jeunes Plants'!BS1216,IF($J$9=35,'Jeunes Plants'!B13119,))))))))))))))))))))))))))))))))))))))))))))))))))))</f>
        <v>0</v>
      </c>
      <c r="K1702" s="103" t="str">
        <f>IF('Jeunes Plants'!R1216=0,"","Erreur")</f>
        <v/>
      </c>
    </row>
    <row r="1703" spans="1:11" x14ac:dyDescent="0.25">
      <c r="A1703" s="103">
        <f>IF('Jeunes Plants'!A1217&lt;&gt;"",'Jeunes Plants'!A1217,"")</f>
        <v>12817</v>
      </c>
      <c r="B1703" s="103" t="str">
        <f>IF('Jeunes Plants'!L1217&lt;&gt;"",'Jeunes Plants'!L1217,"")</f>
        <v>S4</v>
      </c>
      <c r="C1703" s="107" t="str">
        <f>IF('Jeunes Plants'!B1217&lt;&gt;"",'Jeunes Plants'!B1217,"")</f>
        <v>TOMATE CLASSIQUE</v>
      </c>
      <c r="D1703" s="107" t="str">
        <f>IF('Jeunes Plants'!C1217&lt;&gt;"",'Jeunes Plants'!C1217,"")</f>
        <v>Green Zebra</v>
      </c>
      <c r="E1703" s="103">
        <f>IF('Jeunes Plants'!H1217&lt;&gt;"",'Jeunes Plants'!H1217,"")</f>
        <v>4</v>
      </c>
      <c r="F1703" s="103" t="str">
        <f>IF('Jeunes Plants'!E1217&lt;&gt;"",'Jeunes Plants'!E1217,"")</f>
        <v>S</v>
      </c>
      <c r="G1703" s="103" t="str">
        <f>IF('Jeunes Plants'!N1217&lt;&gt;"",'Jeunes Plants'!N1217,"")</f>
        <v>M2</v>
      </c>
      <c r="H1703" s="103" t="str">
        <f>IF('Jeunes Plants'!I1217&lt;&gt;"",'Jeunes Plants'!I1217,"")</f>
        <v>G</v>
      </c>
      <c r="I1703" s="103" t="str">
        <f>IF('Jeunes Plants'!J1217&lt;&gt;"",'Jeunes Plants'!J1217,"")</f>
        <v/>
      </c>
      <c r="J1703" s="103">
        <f>IF($J$9=36,'Jeunes Plants'!U1217,IF($J$9=37,'Jeunes Plants'!V1217,IF($J$9=38,'Jeunes Plants'!W1217,IF($J$9=39,'Jeunes Plants'!X1217,IF($J$9=40,'Jeunes Plants'!Y1217,IF($J$9=41,'Jeunes Plants'!Z1217,IF($J$9=42,'Jeunes Plants'!AA1217,IF($J$9=43,'Jeunes Plants'!AB1217,IF($J$9=44,'Jeunes Plants'!AC1217,IF($J$9=45,'Jeunes Plants'!AD1217,IF($J$9=46,'Jeunes Plants'!AE1217,IF($J$9=47,'Jeunes Plants'!AF1217,IF($J$9=48,'Jeunes Plants'!AG1217,IF($J$9=49,'Jeunes Plants'!AH1217,IF($J$9=50,'Jeunes Plants'!AI1217,IF($J$9=51,'Jeunes Plants'!AJ1217,IF($J$9=52,'Jeunes Plants'!AK1217,IF($J$9=1,'Jeunes Plants'!AL1217,IF($J$9=2,'Jeunes Plants'!AM1217,IF($J$9=3,'Jeunes Plants'!AN1217,IF($J$9=4,'Jeunes Plants'!AO1217,IF($J$9=5,'Jeunes Plants'!AP1217,IF($J$9=6,'Jeunes Plants'!AQ1217,IF($J$9=7,'Jeunes Plants'!AR1217,IF($J$9=8,'Jeunes Plants'!AS1217,IF($J$9=9,'Jeunes Plants'!AT1217,IF($J$9=10,'Jeunes Plants'!AU1217,IF($J$9=11,'Jeunes Plants'!AV1217,IF($J$9=12,'Jeunes Plants'!AW1217,IF($J$9=13,'Jeunes Plants'!AX1217,IF($J$9=14,'Jeunes Plants'!AY1217,IF($J$9=15,'Jeunes Plants'!AZ1217,IF($J$9=16,'Jeunes Plants'!BA1217,IF($J$9=17,'Jeunes Plants'!BB1217,IF($J$9=18,'Jeunes Plants'!BC1217,IF($J$9=19,'Jeunes Plants'!BD1217,IF($J$9=20,'Jeunes Plants'!BE1217,IF($J$9=21,'Jeunes Plants'!BF1217,IF($J$9=22,'Jeunes Plants'!BG1217,IF($J$9=23,'Jeunes Plants'!BH1217,IF($J$9=24,'Jeunes Plants'!BI1217,IF($J$9=25,'Jeunes Plants'!BJ1217,IF($J$9=26,'Jeunes Plants'!BK1217,IF($J$9=27,'Jeunes Plants'!BL1217,IF($J$9=28,'Jeunes Plants'!BM1217,IF($J$9=29,'Jeunes Plants'!BN1217,IF($J$9=30,'Jeunes Plants'!BO1217,IF($J$9=31,'Jeunes Plants'!BP1217,IF($J$9=32,'Jeunes Plants'!BQ1217,IF($J$9=33,'Jeunes Plants'!BR1217,IF($J$9=34,'Jeunes Plants'!BS1217,IF($J$9=35,'Jeunes Plants'!B13120,))))))))))))))))))))))))))))))))))))))))))))))))))))</f>
        <v>0</v>
      </c>
      <c r="K1703" s="103" t="str">
        <f>IF('Jeunes Plants'!R1217=0,"","Erreur")</f>
        <v/>
      </c>
    </row>
    <row r="1704" spans="1:11" x14ac:dyDescent="0.25">
      <c r="A1704" s="103">
        <f>IF('Jeunes Plants'!A1218&lt;&gt;"",'Jeunes Plants'!A1218,"")</f>
        <v>26026</v>
      </c>
      <c r="B1704" s="103" t="str">
        <f>IF('Jeunes Plants'!L1218&lt;&gt;"",'Jeunes Plants'!L1218,"")</f>
        <v>S4</v>
      </c>
      <c r="C1704" s="107" t="str">
        <f>IF('Jeunes Plants'!B1218&lt;&gt;"",'Jeunes Plants'!B1218,"")</f>
        <v>TOMATE CLASSIQUE</v>
      </c>
      <c r="D1704" s="107" t="str">
        <f>IF('Jeunes Plants'!C1218&lt;&gt;"",'Jeunes Plants'!C1218,"")</f>
        <v>Marmande sélection Adour</v>
      </c>
      <c r="E1704" s="103">
        <f>IF('Jeunes Plants'!H1218&lt;&gt;"",'Jeunes Plants'!H1218,"")</f>
        <v>4</v>
      </c>
      <c r="F1704" s="103" t="str">
        <f>IF('Jeunes Plants'!E1218&lt;&gt;"",'Jeunes Plants'!E1218,"")</f>
        <v>S</v>
      </c>
      <c r="G1704" s="103" t="str">
        <f>IF('Jeunes Plants'!N1218&lt;&gt;"",'Jeunes Plants'!N1218,"")</f>
        <v>M2</v>
      </c>
      <c r="H1704" s="103" t="str">
        <f>IF('Jeunes Plants'!I1218&lt;&gt;"",'Jeunes Plants'!I1218,"")</f>
        <v>F</v>
      </c>
      <c r="I1704" s="103" t="str">
        <f>IF('Jeunes Plants'!J1218&lt;&gt;"",'Jeunes Plants'!J1218,"")</f>
        <v/>
      </c>
      <c r="J1704" s="103">
        <f>IF($J$9=36,'Jeunes Plants'!U1218,IF($J$9=37,'Jeunes Plants'!V1218,IF($J$9=38,'Jeunes Plants'!W1218,IF($J$9=39,'Jeunes Plants'!X1218,IF($J$9=40,'Jeunes Plants'!Y1218,IF($J$9=41,'Jeunes Plants'!Z1218,IF($J$9=42,'Jeunes Plants'!AA1218,IF($J$9=43,'Jeunes Plants'!AB1218,IF($J$9=44,'Jeunes Plants'!AC1218,IF($J$9=45,'Jeunes Plants'!AD1218,IF($J$9=46,'Jeunes Plants'!AE1218,IF($J$9=47,'Jeunes Plants'!AF1218,IF($J$9=48,'Jeunes Plants'!AG1218,IF($J$9=49,'Jeunes Plants'!AH1218,IF($J$9=50,'Jeunes Plants'!AI1218,IF($J$9=51,'Jeunes Plants'!AJ1218,IF($J$9=52,'Jeunes Plants'!AK1218,IF($J$9=1,'Jeunes Plants'!AL1218,IF($J$9=2,'Jeunes Plants'!AM1218,IF($J$9=3,'Jeunes Plants'!AN1218,IF($J$9=4,'Jeunes Plants'!AO1218,IF($J$9=5,'Jeunes Plants'!AP1218,IF($J$9=6,'Jeunes Plants'!AQ1218,IF($J$9=7,'Jeunes Plants'!AR1218,IF($J$9=8,'Jeunes Plants'!AS1218,IF($J$9=9,'Jeunes Plants'!AT1218,IF($J$9=10,'Jeunes Plants'!AU1218,IF($J$9=11,'Jeunes Plants'!AV1218,IF($J$9=12,'Jeunes Plants'!AW1218,IF($J$9=13,'Jeunes Plants'!AX1218,IF($J$9=14,'Jeunes Plants'!AY1218,IF($J$9=15,'Jeunes Plants'!AZ1218,IF($J$9=16,'Jeunes Plants'!BA1218,IF($J$9=17,'Jeunes Plants'!BB1218,IF($J$9=18,'Jeunes Plants'!BC1218,IF($J$9=19,'Jeunes Plants'!BD1218,IF($J$9=20,'Jeunes Plants'!BE1218,IF($J$9=21,'Jeunes Plants'!BF1218,IF($J$9=22,'Jeunes Plants'!BG1218,IF($J$9=23,'Jeunes Plants'!BH1218,IF($J$9=24,'Jeunes Plants'!BI1218,IF($J$9=25,'Jeunes Plants'!BJ1218,IF($J$9=26,'Jeunes Plants'!BK1218,IF($J$9=27,'Jeunes Plants'!BL1218,IF($J$9=28,'Jeunes Plants'!BM1218,IF($J$9=29,'Jeunes Plants'!BN1218,IF($J$9=30,'Jeunes Plants'!BO1218,IF($J$9=31,'Jeunes Plants'!BP1218,IF($J$9=32,'Jeunes Plants'!BQ1218,IF($J$9=33,'Jeunes Plants'!BR1218,IF($J$9=34,'Jeunes Plants'!BS1218,IF($J$9=35,'Jeunes Plants'!B13121,))))))))))))))))))))))))))))))))))))))))))))))))))))</f>
        <v>0</v>
      </c>
      <c r="K1704" s="103" t="str">
        <f>IF('Jeunes Plants'!R1218=0,"","Erreur")</f>
        <v/>
      </c>
    </row>
    <row r="1705" spans="1:11" x14ac:dyDescent="0.25">
      <c r="A1705" s="103">
        <f>IF('Jeunes Plants'!A1219&lt;&gt;"",'Jeunes Plants'!A1219,"")</f>
        <v>26027</v>
      </c>
      <c r="B1705" s="103" t="str">
        <f>IF('Jeunes Plants'!L1219&lt;&gt;"",'Jeunes Plants'!L1219,"")</f>
        <v>S4</v>
      </c>
      <c r="C1705" s="107" t="str">
        <f>IF('Jeunes Plants'!B1219&lt;&gt;"",'Jeunes Plants'!B1219,"")</f>
        <v>TOMATE CLASSIQUE</v>
      </c>
      <c r="D1705" s="107" t="str">
        <f>IF('Jeunes Plants'!C1219&lt;&gt;"",'Jeunes Plants'!C1219,"")</f>
        <v>Marmande sélection Adour</v>
      </c>
      <c r="E1705" s="103">
        <f>IF('Jeunes Plants'!H1219&lt;&gt;"",'Jeunes Plants'!H1219,"")</f>
        <v>4</v>
      </c>
      <c r="F1705" s="103" t="str">
        <f>IF('Jeunes Plants'!E1219&lt;&gt;"",'Jeunes Plants'!E1219,"")</f>
        <v>S</v>
      </c>
      <c r="G1705" s="103" t="str">
        <f>IF('Jeunes Plants'!N1219&lt;&gt;"",'Jeunes Plants'!N1219,"")</f>
        <v>M2</v>
      </c>
      <c r="H1705" s="103" t="str">
        <f>IF('Jeunes Plants'!I1219&lt;&gt;"",'Jeunes Plants'!I1219,"")</f>
        <v>F</v>
      </c>
      <c r="I1705" s="103" t="str">
        <f>IF('Jeunes Plants'!J1219&lt;&gt;"",'Jeunes Plants'!J1219,"")</f>
        <v/>
      </c>
      <c r="J1705" s="103">
        <f>IF($J$9=36,'Jeunes Plants'!U1219,IF($J$9=37,'Jeunes Plants'!V1219,IF($J$9=38,'Jeunes Plants'!W1219,IF($J$9=39,'Jeunes Plants'!X1219,IF($J$9=40,'Jeunes Plants'!Y1219,IF($J$9=41,'Jeunes Plants'!Z1219,IF($J$9=42,'Jeunes Plants'!AA1219,IF($J$9=43,'Jeunes Plants'!AB1219,IF($J$9=44,'Jeunes Plants'!AC1219,IF($J$9=45,'Jeunes Plants'!AD1219,IF($J$9=46,'Jeunes Plants'!AE1219,IF($J$9=47,'Jeunes Plants'!AF1219,IF($J$9=48,'Jeunes Plants'!AG1219,IF($J$9=49,'Jeunes Plants'!AH1219,IF($J$9=50,'Jeunes Plants'!AI1219,IF($J$9=51,'Jeunes Plants'!AJ1219,IF($J$9=52,'Jeunes Plants'!AK1219,IF($J$9=1,'Jeunes Plants'!AL1219,IF($J$9=2,'Jeunes Plants'!AM1219,IF($J$9=3,'Jeunes Plants'!AN1219,IF($J$9=4,'Jeunes Plants'!AO1219,IF($J$9=5,'Jeunes Plants'!AP1219,IF($J$9=6,'Jeunes Plants'!AQ1219,IF($J$9=7,'Jeunes Plants'!AR1219,IF($J$9=8,'Jeunes Plants'!AS1219,IF($J$9=9,'Jeunes Plants'!AT1219,IF($J$9=10,'Jeunes Plants'!AU1219,IF($J$9=11,'Jeunes Plants'!AV1219,IF($J$9=12,'Jeunes Plants'!AW1219,IF($J$9=13,'Jeunes Plants'!AX1219,IF($J$9=14,'Jeunes Plants'!AY1219,IF($J$9=15,'Jeunes Plants'!AZ1219,IF($J$9=16,'Jeunes Plants'!BA1219,IF($J$9=17,'Jeunes Plants'!BB1219,IF($J$9=18,'Jeunes Plants'!BC1219,IF($J$9=19,'Jeunes Plants'!BD1219,IF($J$9=20,'Jeunes Plants'!BE1219,IF($J$9=21,'Jeunes Plants'!BF1219,IF($J$9=22,'Jeunes Plants'!BG1219,IF($J$9=23,'Jeunes Plants'!BH1219,IF($J$9=24,'Jeunes Plants'!BI1219,IF($J$9=25,'Jeunes Plants'!BJ1219,IF($J$9=26,'Jeunes Plants'!BK1219,IF($J$9=27,'Jeunes Plants'!BL1219,IF($J$9=28,'Jeunes Plants'!BM1219,IF($J$9=29,'Jeunes Plants'!BN1219,IF($J$9=30,'Jeunes Plants'!BO1219,IF($J$9=31,'Jeunes Plants'!BP1219,IF($J$9=32,'Jeunes Plants'!BQ1219,IF($J$9=33,'Jeunes Plants'!BR1219,IF($J$9=34,'Jeunes Plants'!BS1219,IF($J$9=35,'Jeunes Plants'!B13122,))))))))))))))))))))))))))))))))))))))))))))))))))))</f>
        <v>0</v>
      </c>
      <c r="K1705" s="103" t="str">
        <f>IF('Jeunes Plants'!R1219=0,"","Erreur")</f>
        <v/>
      </c>
    </row>
    <row r="1706" spans="1:11" x14ac:dyDescent="0.25">
      <c r="A1706" s="103">
        <f>IF('Jeunes Plants'!A1220&lt;&gt;"",'Jeunes Plants'!A1220,"")</f>
        <v>12429</v>
      </c>
      <c r="B1706" s="103" t="str">
        <f>IF('Jeunes Plants'!L1220&lt;&gt;"",'Jeunes Plants'!L1220,"")</f>
        <v>S4</v>
      </c>
      <c r="C1706" s="107" t="str">
        <f>IF('Jeunes Plants'!B1220&lt;&gt;"",'Jeunes Plants'!B1220,"")</f>
        <v>TOMATE CLASSIQUE</v>
      </c>
      <c r="D1706" s="107" t="str">
        <f>IF('Jeunes Plants'!C1220&lt;&gt;"",'Jeunes Plants'!C1220,"")</f>
        <v>Montfavet 63.5 F1</v>
      </c>
      <c r="E1706" s="103">
        <f>IF('Jeunes Plants'!H1220&lt;&gt;"",'Jeunes Plants'!H1220,"")</f>
        <v>4</v>
      </c>
      <c r="F1706" s="103" t="str">
        <f>IF('Jeunes Plants'!E1220&lt;&gt;"",'Jeunes Plants'!E1220,"")</f>
        <v>S</v>
      </c>
      <c r="G1706" s="103" t="str">
        <f>IF('Jeunes Plants'!N1220&lt;&gt;"",'Jeunes Plants'!N1220,"")</f>
        <v>M2</v>
      </c>
      <c r="H1706" s="103" t="str">
        <f>IF('Jeunes Plants'!I1220&lt;&gt;"",'Jeunes Plants'!I1220,"")</f>
        <v>F</v>
      </c>
      <c r="I1706" s="103" t="str">
        <f>IF('Jeunes Plants'!J1220&lt;&gt;"",'Jeunes Plants'!J1220,"")</f>
        <v/>
      </c>
      <c r="J1706" s="103">
        <f>IF($J$9=36,'Jeunes Plants'!U1220,IF($J$9=37,'Jeunes Plants'!V1220,IF($J$9=38,'Jeunes Plants'!W1220,IF($J$9=39,'Jeunes Plants'!X1220,IF($J$9=40,'Jeunes Plants'!Y1220,IF($J$9=41,'Jeunes Plants'!Z1220,IF($J$9=42,'Jeunes Plants'!AA1220,IF($J$9=43,'Jeunes Plants'!AB1220,IF($J$9=44,'Jeunes Plants'!AC1220,IF($J$9=45,'Jeunes Plants'!AD1220,IF($J$9=46,'Jeunes Plants'!AE1220,IF($J$9=47,'Jeunes Plants'!AF1220,IF($J$9=48,'Jeunes Plants'!AG1220,IF($J$9=49,'Jeunes Plants'!AH1220,IF($J$9=50,'Jeunes Plants'!AI1220,IF($J$9=51,'Jeunes Plants'!AJ1220,IF($J$9=52,'Jeunes Plants'!AK1220,IF($J$9=1,'Jeunes Plants'!AL1220,IF($J$9=2,'Jeunes Plants'!AM1220,IF($J$9=3,'Jeunes Plants'!AN1220,IF($J$9=4,'Jeunes Plants'!AO1220,IF($J$9=5,'Jeunes Plants'!AP1220,IF($J$9=6,'Jeunes Plants'!AQ1220,IF($J$9=7,'Jeunes Plants'!AR1220,IF($J$9=8,'Jeunes Plants'!AS1220,IF($J$9=9,'Jeunes Plants'!AT1220,IF($J$9=10,'Jeunes Plants'!AU1220,IF($J$9=11,'Jeunes Plants'!AV1220,IF($J$9=12,'Jeunes Plants'!AW1220,IF($J$9=13,'Jeunes Plants'!AX1220,IF($J$9=14,'Jeunes Plants'!AY1220,IF($J$9=15,'Jeunes Plants'!AZ1220,IF($J$9=16,'Jeunes Plants'!BA1220,IF($J$9=17,'Jeunes Plants'!BB1220,IF($J$9=18,'Jeunes Plants'!BC1220,IF($J$9=19,'Jeunes Plants'!BD1220,IF($J$9=20,'Jeunes Plants'!BE1220,IF($J$9=21,'Jeunes Plants'!BF1220,IF($J$9=22,'Jeunes Plants'!BG1220,IF($J$9=23,'Jeunes Plants'!BH1220,IF($J$9=24,'Jeunes Plants'!BI1220,IF($J$9=25,'Jeunes Plants'!BJ1220,IF($J$9=26,'Jeunes Plants'!BK1220,IF($J$9=27,'Jeunes Plants'!BL1220,IF($J$9=28,'Jeunes Plants'!BM1220,IF($J$9=29,'Jeunes Plants'!BN1220,IF($J$9=30,'Jeunes Plants'!BO1220,IF($J$9=31,'Jeunes Plants'!BP1220,IF($J$9=32,'Jeunes Plants'!BQ1220,IF($J$9=33,'Jeunes Plants'!BR1220,IF($J$9=34,'Jeunes Plants'!BS1220,IF($J$9=35,'Jeunes Plants'!B13123,))))))))))))))))))))))))))))))))))))))))))))))))))))</f>
        <v>0</v>
      </c>
      <c r="K1706" s="103" t="str">
        <f>IF('Jeunes Plants'!R1220=0,"","Erreur")</f>
        <v/>
      </c>
    </row>
    <row r="1707" spans="1:11" x14ac:dyDescent="0.25">
      <c r="A1707" s="103">
        <f>IF('Jeunes Plants'!A1221&lt;&gt;"",'Jeunes Plants'!A1221,"")</f>
        <v>12226</v>
      </c>
      <c r="B1707" s="103" t="str">
        <f>IF('Jeunes Plants'!L1221&lt;&gt;"",'Jeunes Plants'!L1221,"")</f>
        <v>S4</v>
      </c>
      <c r="C1707" s="107" t="str">
        <f>IF('Jeunes Plants'!B1221&lt;&gt;"",'Jeunes Plants'!B1221,"")</f>
        <v>TOMATE CLASSIQUE</v>
      </c>
      <c r="D1707" s="107" t="str">
        <f>IF('Jeunes Plants'!C1221&lt;&gt;"",'Jeunes Plants'!C1221,"")</f>
        <v>Montfavet 63.5 F1</v>
      </c>
      <c r="E1707" s="103">
        <f>IF('Jeunes Plants'!H1221&lt;&gt;"",'Jeunes Plants'!H1221,"")</f>
        <v>4</v>
      </c>
      <c r="F1707" s="103" t="str">
        <f>IF('Jeunes Plants'!E1221&lt;&gt;"",'Jeunes Plants'!E1221,"")</f>
        <v>S</v>
      </c>
      <c r="G1707" s="103" t="str">
        <f>IF('Jeunes Plants'!N1221&lt;&gt;"",'Jeunes Plants'!N1221,"")</f>
        <v>M2</v>
      </c>
      <c r="H1707" s="103" t="str">
        <f>IF('Jeunes Plants'!I1221&lt;&gt;"",'Jeunes Plants'!I1221,"")</f>
        <v>F</v>
      </c>
      <c r="I1707" s="103" t="str">
        <f>IF('Jeunes Plants'!J1221&lt;&gt;"",'Jeunes Plants'!J1221,"")</f>
        <v/>
      </c>
      <c r="J1707" s="103">
        <f>IF($J$9=36,'Jeunes Plants'!U1221,IF($J$9=37,'Jeunes Plants'!V1221,IF($J$9=38,'Jeunes Plants'!W1221,IF($J$9=39,'Jeunes Plants'!X1221,IF($J$9=40,'Jeunes Plants'!Y1221,IF($J$9=41,'Jeunes Plants'!Z1221,IF($J$9=42,'Jeunes Plants'!AA1221,IF($J$9=43,'Jeunes Plants'!AB1221,IF($J$9=44,'Jeunes Plants'!AC1221,IF($J$9=45,'Jeunes Plants'!AD1221,IF($J$9=46,'Jeunes Plants'!AE1221,IF($J$9=47,'Jeunes Plants'!AF1221,IF($J$9=48,'Jeunes Plants'!AG1221,IF($J$9=49,'Jeunes Plants'!AH1221,IF($J$9=50,'Jeunes Plants'!AI1221,IF($J$9=51,'Jeunes Plants'!AJ1221,IF($J$9=52,'Jeunes Plants'!AK1221,IF($J$9=1,'Jeunes Plants'!AL1221,IF($J$9=2,'Jeunes Plants'!AM1221,IF($J$9=3,'Jeunes Plants'!AN1221,IF($J$9=4,'Jeunes Plants'!AO1221,IF($J$9=5,'Jeunes Plants'!AP1221,IF($J$9=6,'Jeunes Plants'!AQ1221,IF($J$9=7,'Jeunes Plants'!AR1221,IF($J$9=8,'Jeunes Plants'!AS1221,IF($J$9=9,'Jeunes Plants'!AT1221,IF($J$9=10,'Jeunes Plants'!AU1221,IF($J$9=11,'Jeunes Plants'!AV1221,IF($J$9=12,'Jeunes Plants'!AW1221,IF($J$9=13,'Jeunes Plants'!AX1221,IF($J$9=14,'Jeunes Plants'!AY1221,IF($J$9=15,'Jeunes Plants'!AZ1221,IF($J$9=16,'Jeunes Plants'!BA1221,IF($J$9=17,'Jeunes Plants'!BB1221,IF($J$9=18,'Jeunes Plants'!BC1221,IF($J$9=19,'Jeunes Plants'!BD1221,IF($J$9=20,'Jeunes Plants'!BE1221,IF($J$9=21,'Jeunes Plants'!BF1221,IF($J$9=22,'Jeunes Plants'!BG1221,IF($J$9=23,'Jeunes Plants'!BH1221,IF($J$9=24,'Jeunes Plants'!BI1221,IF($J$9=25,'Jeunes Plants'!BJ1221,IF($J$9=26,'Jeunes Plants'!BK1221,IF($J$9=27,'Jeunes Plants'!BL1221,IF($J$9=28,'Jeunes Plants'!BM1221,IF($J$9=29,'Jeunes Plants'!BN1221,IF($J$9=30,'Jeunes Plants'!BO1221,IF($J$9=31,'Jeunes Plants'!BP1221,IF($J$9=32,'Jeunes Plants'!BQ1221,IF($J$9=33,'Jeunes Plants'!BR1221,IF($J$9=34,'Jeunes Plants'!BS1221,IF($J$9=35,'Jeunes Plants'!B13124,))))))))))))))))))))))))))))))))))))))))))))))))))))</f>
        <v>0</v>
      </c>
      <c r="K1707" s="103" t="str">
        <f>IF('Jeunes Plants'!R1221=0,"","Erreur")</f>
        <v/>
      </c>
    </row>
    <row r="1708" spans="1:11" x14ac:dyDescent="0.25">
      <c r="A1708" s="103">
        <f>IF('Jeunes Plants'!A1222&lt;&gt;"",'Jeunes Plants'!A1222,"")</f>
        <v>12442</v>
      </c>
      <c r="B1708" s="103" t="str">
        <f>IF('Jeunes Plants'!L1222&lt;&gt;"",'Jeunes Plants'!L1222,"")</f>
        <v>S4</v>
      </c>
      <c r="C1708" s="107" t="str">
        <f>IF('Jeunes Plants'!B1222&lt;&gt;"",'Jeunes Plants'!B1222,"")</f>
        <v>TOMATE CLASSIQUE</v>
      </c>
      <c r="D1708" s="107" t="str">
        <f>IF('Jeunes Plants'!C1222&lt;&gt;"",'Jeunes Plants'!C1222,"")</f>
        <v>Noire de Crimée</v>
      </c>
      <c r="E1708" s="103">
        <f>IF('Jeunes Plants'!H1222&lt;&gt;"",'Jeunes Plants'!H1222,"")</f>
        <v>4</v>
      </c>
      <c r="F1708" s="103" t="str">
        <f>IF('Jeunes Plants'!E1222&lt;&gt;"",'Jeunes Plants'!E1222,"")</f>
        <v>S</v>
      </c>
      <c r="G1708" s="103" t="str">
        <f>IF('Jeunes Plants'!N1222&lt;&gt;"",'Jeunes Plants'!N1222,"")</f>
        <v>M2</v>
      </c>
      <c r="H1708" s="103" t="str">
        <f>IF('Jeunes Plants'!I1222&lt;&gt;"",'Jeunes Plants'!I1222,"")</f>
        <v>G</v>
      </c>
      <c r="I1708" s="103" t="str">
        <f>IF('Jeunes Plants'!J1222&lt;&gt;"",'Jeunes Plants'!J1222,"")</f>
        <v/>
      </c>
      <c r="J1708" s="103">
        <f>IF($J$9=36,'Jeunes Plants'!U1222,IF($J$9=37,'Jeunes Plants'!V1222,IF($J$9=38,'Jeunes Plants'!W1222,IF($J$9=39,'Jeunes Plants'!X1222,IF($J$9=40,'Jeunes Plants'!Y1222,IF($J$9=41,'Jeunes Plants'!Z1222,IF($J$9=42,'Jeunes Plants'!AA1222,IF($J$9=43,'Jeunes Plants'!AB1222,IF($J$9=44,'Jeunes Plants'!AC1222,IF($J$9=45,'Jeunes Plants'!AD1222,IF($J$9=46,'Jeunes Plants'!AE1222,IF($J$9=47,'Jeunes Plants'!AF1222,IF($J$9=48,'Jeunes Plants'!AG1222,IF($J$9=49,'Jeunes Plants'!AH1222,IF($J$9=50,'Jeunes Plants'!AI1222,IF($J$9=51,'Jeunes Plants'!AJ1222,IF($J$9=52,'Jeunes Plants'!AK1222,IF($J$9=1,'Jeunes Plants'!AL1222,IF($J$9=2,'Jeunes Plants'!AM1222,IF($J$9=3,'Jeunes Plants'!AN1222,IF($J$9=4,'Jeunes Plants'!AO1222,IF($J$9=5,'Jeunes Plants'!AP1222,IF($J$9=6,'Jeunes Plants'!AQ1222,IF($J$9=7,'Jeunes Plants'!AR1222,IF($J$9=8,'Jeunes Plants'!AS1222,IF($J$9=9,'Jeunes Plants'!AT1222,IF($J$9=10,'Jeunes Plants'!AU1222,IF($J$9=11,'Jeunes Plants'!AV1222,IF($J$9=12,'Jeunes Plants'!AW1222,IF($J$9=13,'Jeunes Plants'!AX1222,IF($J$9=14,'Jeunes Plants'!AY1222,IF($J$9=15,'Jeunes Plants'!AZ1222,IF($J$9=16,'Jeunes Plants'!BA1222,IF($J$9=17,'Jeunes Plants'!BB1222,IF($J$9=18,'Jeunes Plants'!BC1222,IF($J$9=19,'Jeunes Plants'!BD1222,IF($J$9=20,'Jeunes Plants'!BE1222,IF($J$9=21,'Jeunes Plants'!BF1222,IF($J$9=22,'Jeunes Plants'!BG1222,IF($J$9=23,'Jeunes Plants'!BH1222,IF($J$9=24,'Jeunes Plants'!BI1222,IF($J$9=25,'Jeunes Plants'!BJ1222,IF($J$9=26,'Jeunes Plants'!BK1222,IF($J$9=27,'Jeunes Plants'!BL1222,IF($J$9=28,'Jeunes Plants'!BM1222,IF($J$9=29,'Jeunes Plants'!BN1222,IF($J$9=30,'Jeunes Plants'!BO1222,IF($J$9=31,'Jeunes Plants'!BP1222,IF($J$9=32,'Jeunes Plants'!BQ1222,IF($J$9=33,'Jeunes Plants'!BR1222,IF($J$9=34,'Jeunes Plants'!BS1222,IF($J$9=35,'Jeunes Plants'!B13125,))))))))))))))))))))))))))))))))))))))))))))))))))))</f>
        <v>0</v>
      </c>
      <c r="K1708" s="103" t="str">
        <f>IF('Jeunes Plants'!R1222=0,"","Erreur")</f>
        <v/>
      </c>
    </row>
    <row r="1709" spans="1:11" x14ac:dyDescent="0.25">
      <c r="A1709" s="103">
        <f>IF('Jeunes Plants'!A1223&lt;&gt;"",'Jeunes Plants'!A1223,"")</f>
        <v>12231</v>
      </c>
      <c r="B1709" s="103" t="str">
        <f>IF('Jeunes Plants'!L1223&lt;&gt;"",'Jeunes Plants'!L1223,"")</f>
        <v>S4</v>
      </c>
      <c r="C1709" s="107" t="str">
        <f>IF('Jeunes Plants'!B1223&lt;&gt;"",'Jeunes Plants'!B1223,"")</f>
        <v>TOMATE CLASSIQUE</v>
      </c>
      <c r="D1709" s="107" t="str">
        <f>IF('Jeunes Plants'!C1223&lt;&gt;"",'Jeunes Plants'!C1223,"")</f>
        <v>Noire de Crimée</v>
      </c>
      <c r="E1709" s="103">
        <f>IF('Jeunes Plants'!H1223&lt;&gt;"",'Jeunes Plants'!H1223,"")</f>
        <v>4</v>
      </c>
      <c r="F1709" s="103" t="str">
        <f>IF('Jeunes Plants'!E1223&lt;&gt;"",'Jeunes Plants'!E1223,"")</f>
        <v>S</v>
      </c>
      <c r="G1709" s="103" t="str">
        <f>IF('Jeunes Plants'!N1223&lt;&gt;"",'Jeunes Plants'!N1223,"")</f>
        <v>M2</v>
      </c>
      <c r="H1709" s="103" t="str">
        <f>IF('Jeunes Plants'!I1223&lt;&gt;"",'Jeunes Plants'!I1223,"")</f>
        <v>G</v>
      </c>
      <c r="I1709" s="103" t="str">
        <f>IF('Jeunes Plants'!J1223&lt;&gt;"",'Jeunes Plants'!J1223,"")</f>
        <v/>
      </c>
      <c r="J1709" s="103">
        <f>IF($J$9=36,'Jeunes Plants'!U1223,IF($J$9=37,'Jeunes Plants'!V1223,IF($J$9=38,'Jeunes Plants'!W1223,IF($J$9=39,'Jeunes Plants'!X1223,IF($J$9=40,'Jeunes Plants'!Y1223,IF($J$9=41,'Jeunes Plants'!Z1223,IF($J$9=42,'Jeunes Plants'!AA1223,IF($J$9=43,'Jeunes Plants'!AB1223,IF($J$9=44,'Jeunes Plants'!AC1223,IF($J$9=45,'Jeunes Plants'!AD1223,IF($J$9=46,'Jeunes Plants'!AE1223,IF($J$9=47,'Jeunes Plants'!AF1223,IF($J$9=48,'Jeunes Plants'!AG1223,IF($J$9=49,'Jeunes Plants'!AH1223,IF($J$9=50,'Jeunes Plants'!AI1223,IF($J$9=51,'Jeunes Plants'!AJ1223,IF($J$9=52,'Jeunes Plants'!AK1223,IF($J$9=1,'Jeunes Plants'!AL1223,IF($J$9=2,'Jeunes Plants'!AM1223,IF($J$9=3,'Jeunes Plants'!AN1223,IF($J$9=4,'Jeunes Plants'!AO1223,IF($J$9=5,'Jeunes Plants'!AP1223,IF($J$9=6,'Jeunes Plants'!AQ1223,IF($J$9=7,'Jeunes Plants'!AR1223,IF($J$9=8,'Jeunes Plants'!AS1223,IF($J$9=9,'Jeunes Plants'!AT1223,IF($J$9=10,'Jeunes Plants'!AU1223,IF($J$9=11,'Jeunes Plants'!AV1223,IF($J$9=12,'Jeunes Plants'!AW1223,IF($J$9=13,'Jeunes Plants'!AX1223,IF($J$9=14,'Jeunes Plants'!AY1223,IF($J$9=15,'Jeunes Plants'!AZ1223,IF($J$9=16,'Jeunes Plants'!BA1223,IF($J$9=17,'Jeunes Plants'!BB1223,IF($J$9=18,'Jeunes Plants'!BC1223,IF($J$9=19,'Jeunes Plants'!BD1223,IF($J$9=20,'Jeunes Plants'!BE1223,IF($J$9=21,'Jeunes Plants'!BF1223,IF($J$9=22,'Jeunes Plants'!BG1223,IF($J$9=23,'Jeunes Plants'!BH1223,IF($J$9=24,'Jeunes Plants'!BI1223,IF($J$9=25,'Jeunes Plants'!BJ1223,IF($J$9=26,'Jeunes Plants'!BK1223,IF($J$9=27,'Jeunes Plants'!BL1223,IF($J$9=28,'Jeunes Plants'!BM1223,IF($J$9=29,'Jeunes Plants'!BN1223,IF($J$9=30,'Jeunes Plants'!BO1223,IF($J$9=31,'Jeunes Plants'!BP1223,IF($J$9=32,'Jeunes Plants'!BQ1223,IF($J$9=33,'Jeunes Plants'!BR1223,IF($J$9=34,'Jeunes Plants'!BS1223,IF($J$9=35,'Jeunes Plants'!B13126,))))))))))))))))))))))))))))))))))))))))))))))))))))</f>
        <v>0</v>
      </c>
      <c r="K1709" s="103" t="str">
        <f>IF('Jeunes Plants'!R1223=0,"","Erreur")</f>
        <v/>
      </c>
    </row>
    <row r="1710" spans="1:11" x14ac:dyDescent="0.25">
      <c r="A1710" s="103">
        <f>IF('Jeunes Plants'!A1224&lt;&gt;"",'Jeunes Plants'!A1224,"")</f>
        <v>12431</v>
      </c>
      <c r="B1710" s="103" t="str">
        <f>IF('Jeunes Plants'!L1224&lt;&gt;"",'Jeunes Plants'!L1224,"")</f>
        <v>S4</v>
      </c>
      <c r="C1710" s="107" t="str">
        <f>IF('Jeunes Plants'!B1224&lt;&gt;"",'Jeunes Plants'!B1224,"")</f>
        <v>TOMATE CLASSIQUE</v>
      </c>
      <c r="D1710" s="107" t="str">
        <f>IF('Jeunes Plants'!C1224&lt;&gt;"",'Jeunes Plants'!C1224,"")</f>
        <v>Pyros F1</v>
      </c>
      <c r="E1710" s="103">
        <f>IF('Jeunes Plants'!H1224&lt;&gt;"",'Jeunes Plants'!H1224,"")</f>
        <v>4</v>
      </c>
      <c r="F1710" s="103" t="str">
        <f>IF('Jeunes Plants'!E1224&lt;&gt;"",'Jeunes Plants'!E1224,"")</f>
        <v>S</v>
      </c>
      <c r="G1710" s="103" t="str">
        <f>IF('Jeunes Plants'!N1224&lt;&gt;"",'Jeunes Plants'!N1224,"")</f>
        <v>M2</v>
      </c>
      <c r="H1710" s="103" t="str">
        <f>IF('Jeunes Plants'!I1224&lt;&gt;"",'Jeunes Plants'!I1224,"")</f>
        <v>H</v>
      </c>
      <c r="I1710" s="103" t="str">
        <f>IF('Jeunes Plants'!J1224&lt;&gt;"",'Jeunes Plants'!J1224,"")</f>
        <v/>
      </c>
      <c r="J1710" s="103">
        <f>IF($J$9=36,'Jeunes Plants'!U1224,IF($J$9=37,'Jeunes Plants'!V1224,IF($J$9=38,'Jeunes Plants'!W1224,IF($J$9=39,'Jeunes Plants'!X1224,IF($J$9=40,'Jeunes Plants'!Y1224,IF($J$9=41,'Jeunes Plants'!Z1224,IF($J$9=42,'Jeunes Plants'!AA1224,IF($J$9=43,'Jeunes Plants'!AB1224,IF($J$9=44,'Jeunes Plants'!AC1224,IF($J$9=45,'Jeunes Plants'!AD1224,IF($J$9=46,'Jeunes Plants'!AE1224,IF($J$9=47,'Jeunes Plants'!AF1224,IF($J$9=48,'Jeunes Plants'!AG1224,IF($J$9=49,'Jeunes Plants'!AH1224,IF($J$9=50,'Jeunes Plants'!AI1224,IF($J$9=51,'Jeunes Plants'!AJ1224,IF($J$9=52,'Jeunes Plants'!AK1224,IF($J$9=1,'Jeunes Plants'!AL1224,IF($J$9=2,'Jeunes Plants'!AM1224,IF($J$9=3,'Jeunes Plants'!AN1224,IF($J$9=4,'Jeunes Plants'!AO1224,IF($J$9=5,'Jeunes Plants'!AP1224,IF($J$9=6,'Jeunes Plants'!AQ1224,IF($J$9=7,'Jeunes Plants'!AR1224,IF($J$9=8,'Jeunes Plants'!AS1224,IF($J$9=9,'Jeunes Plants'!AT1224,IF($J$9=10,'Jeunes Plants'!AU1224,IF($J$9=11,'Jeunes Plants'!AV1224,IF($J$9=12,'Jeunes Plants'!AW1224,IF($J$9=13,'Jeunes Plants'!AX1224,IF($J$9=14,'Jeunes Plants'!AY1224,IF($J$9=15,'Jeunes Plants'!AZ1224,IF($J$9=16,'Jeunes Plants'!BA1224,IF($J$9=17,'Jeunes Plants'!BB1224,IF($J$9=18,'Jeunes Plants'!BC1224,IF($J$9=19,'Jeunes Plants'!BD1224,IF($J$9=20,'Jeunes Plants'!BE1224,IF($J$9=21,'Jeunes Plants'!BF1224,IF($J$9=22,'Jeunes Plants'!BG1224,IF($J$9=23,'Jeunes Plants'!BH1224,IF($J$9=24,'Jeunes Plants'!BI1224,IF($J$9=25,'Jeunes Plants'!BJ1224,IF($J$9=26,'Jeunes Plants'!BK1224,IF($J$9=27,'Jeunes Plants'!BL1224,IF($J$9=28,'Jeunes Plants'!BM1224,IF($J$9=29,'Jeunes Plants'!BN1224,IF($J$9=30,'Jeunes Plants'!BO1224,IF($J$9=31,'Jeunes Plants'!BP1224,IF($J$9=32,'Jeunes Plants'!BQ1224,IF($J$9=33,'Jeunes Plants'!BR1224,IF($J$9=34,'Jeunes Plants'!BS1224,IF($J$9=35,'Jeunes Plants'!B13127,))))))))))))))))))))))))))))))))))))))))))))))))))))</f>
        <v>0</v>
      </c>
      <c r="K1710" s="103" t="str">
        <f>IF('Jeunes Plants'!R1224=0,"","Erreur")</f>
        <v/>
      </c>
    </row>
    <row r="1711" spans="1:11" x14ac:dyDescent="0.25">
      <c r="A1711" s="103">
        <f>IF('Jeunes Plants'!A1225&lt;&gt;"",'Jeunes Plants'!A1225,"")</f>
        <v>12227</v>
      </c>
      <c r="B1711" s="103" t="str">
        <f>IF('Jeunes Plants'!L1225&lt;&gt;"",'Jeunes Plants'!L1225,"")</f>
        <v>S4</v>
      </c>
      <c r="C1711" s="107" t="str">
        <f>IF('Jeunes Plants'!B1225&lt;&gt;"",'Jeunes Plants'!B1225,"")</f>
        <v>TOMATE CLASSIQUE</v>
      </c>
      <c r="D1711" s="107" t="str">
        <f>IF('Jeunes Plants'!C1225&lt;&gt;"",'Jeunes Plants'!C1225,"")</f>
        <v>Pyros F1</v>
      </c>
      <c r="E1711" s="103">
        <f>IF('Jeunes Plants'!H1225&lt;&gt;"",'Jeunes Plants'!H1225,"")</f>
        <v>4</v>
      </c>
      <c r="F1711" s="103" t="str">
        <f>IF('Jeunes Plants'!E1225&lt;&gt;"",'Jeunes Plants'!E1225,"")</f>
        <v>S</v>
      </c>
      <c r="G1711" s="103" t="str">
        <f>IF('Jeunes Plants'!N1225&lt;&gt;"",'Jeunes Plants'!N1225,"")</f>
        <v>M2</v>
      </c>
      <c r="H1711" s="103" t="str">
        <f>IF('Jeunes Plants'!I1225&lt;&gt;"",'Jeunes Plants'!I1225,"")</f>
        <v>H</v>
      </c>
      <c r="I1711" s="103" t="str">
        <f>IF('Jeunes Plants'!J1225&lt;&gt;"",'Jeunes Plants'!J1225,"")</f>
        <v/>
      </c>
      <c r="J1711" s="103">
        <f>IF($J$9=36,'Jeunes Plants'!U1225,IF($J$9=37,'Jeunes Plants'!V1225,IF($J$9=38,'Jeunes Plants'!W1225,IF($J$9=39,'Jeunes Plants'!X1225,IF($J$9=40,'Jeunes Plants'!Y1225,IF($J$9=41,'Jeunes Plants'!Z1225,IF($J$9=42,'Jeunes Plants'!AA1225,IF($J$9=43,'Jeunes Plants'!AB1225,IF($J$9=44,'Jeunes Plants'!AC1225,IF($J$9=45,'Jeunes Plants'!AD1225,IF($J$9=46,'Jeunes Plants'!AE1225,IF($J$9=47,'Jeunes Plants'!AF1225,IF($J$9=48,'Jeunes Plants'!AG1225,IF($J$9=49,'Jeunes Plants'!AH1225,IF($J$9=50,'Jeunes Plants'!AI1225,IF($J$9=51,'Jeunes Plants'!AJ1225,IF($J$9=52,'Jeunes Plants'!AK1225,IF($J$9=1,'Jeunes Plants'!AL1225,IF($J$9=2,'Jeunes Plants'!AM1225,IF($J$9=3,'Jeunes Plants'!AN1225,IF($J$9=4,'Jeunes Plants'!AO1225,IF($J$9=5,'Jeunes Plants'!AP1225,IF($J$9=6,'Jeunes Plants'!AQ1225,IF($J$9=7,'Jeunes Plants'!AR1225,IF($J$9=8,'Jeunes Plants'!AS1225,IF($J$9=9,'Jeunes Plants'!AT1225,IF($J$9=10,'Jeunes Plants'!AU1225,IF($J$9=11,'Jeunes Plants'!AV1225,IF($J$9=12,'Jeunes Plants'!AW1225,IF($J$9=13,'Jeunes Plants'!AX1225,IF($J$9=14,'Jeunes Plants'!AY1225,IF($J$9=15,'Jeunes Plants'!AZ1225,IF($J$9=16,'Jeunes Plants'!BA1225,IF($J$9=17,'Jeunes Plants'!BB1225,IF($J$9=18,'Jeunes Plants'!BC1225,IF($J$9=19,'Jeunes Plants'!BD1225,IF($J$9=20,'Jeunes Plants'!BE1225,IF($J$9=21,'Jeunes Plants'!BF1225,IF($J$9=22,'Jeunes Plants'!BG1225,IF($J$9=23,'Jeunes Plants'!BH1225,IF($J$9=24,'Jeunes Plants'!BI1225,IF($J$9=25,'Jeunes Plants'!BJ1225,IF($J$9=26,'Jeunes Plants'!BK1225,IF($J$9=27,'Jeunes Plants'!BL1225,IF($J$9=28,'Jeunes Plants'!BM1225,IF($J$9=29,'Jeunes Plants'!BN1225,IF($J$9=30,'Jeunes Plants'!BO1225,IF($J$9=31,'Jeunes Plants'!BP1225,IF($J$9=32,'Jeunes Plants'!BQ1225,IF($J$9=33,'Jeunes Plants'!BR1225,IF($J$9=34,'Jeunes Plants'!BS1225,IF($J$9=35,'Jeunes Plants'!B13128,))))))))))))))))))))))))))))))))))))))))))))))))))))</f>
        <v>0</v>
      </c>
      <c r="K1711" s="103" t="str">
        <f>IF('Jeunes Plants'!R1225=0,"","Erreur")</f>
        <v/>
      </c>
    </row>
    <row r="1712" spans="1:11" x14ac:dyDescent="0.25">
      <c r="A1712" s="103">
        <f>IF('Jeunes Plants'!A1226&lt;&gt;"",'Jeunes Plants'!A1226,"")</f>
        <v>12443</v>
      </c>
      <c r="B1712" s="103" t="str">
        <f>IF('Jeunes Plants'!L1226&lt;&gt;"",'Jeunes Plants'!L1226,"")</f>
        <v>S4</v>
      </c>
      <c r="C1712" s="107" t="str">
        <f>IF('Jeunes Plants'!B1226&lt;&gt;"",'Jeunes Plants'!B1226,"")</f>
        <v>TOMATE CLASSIQUE</v>
      </c>
      <c r="D1712" s="107" t="str">
        <f>IF('Jeunes Plants'!C1226&lt;&gt;"",'Jeunes Plants'!C1226,"")</f>
        <v>Rose de Berne</v>
      </c>
      <c r="E1712" s="103">
        <f>IF('Jeunes Plants'!H1226&lt;&gt;"",'Jeunes Plants'!H1226,"")</f>
        <v>4</v>
      </c>
      <c r="F1712" s="103" t="str">
        <f>IF('Jeunes Plants'!E1226&lt;&gt;"",'Jeunes Plants'!E1226,"")</f>
        <v>S</v>
      </c>
      <c r="G1712" s="103" t="str">
        <f>IF('Jeunes Plants'!N1226&lt;&gt;"",'Jeunes Plants'!N1226,"")</f>
        <v>M2</v>
      </c>
      <c r="H1712" s="103" t="str">
        <f>IF('Jeunes Plants'!I1226&lt;&gt;"",'Jeunes Plants'!I1226,"")</f>
        <v>G</v>
      </c>
      <c r="I1712" s="103" t="str">
        <f>IF('Jeunes Plants'!J1226&lt;&gt;"",'Jeunes Plants'!J1226,"")</f>
        <v/>
      </c>
      <c r="J1712" s="103">
        <f>IF($J$9=36,'Jeunes Plants'!U1226,IF($J$9=37,'Jeunes Plants'!V1226,IF($J$9=38,'Jeunes Plants'!W1226,IF($J$9=39,'Jeunes Plants'!X1226,IF($J$9=40,'Jeunes Plants'!Y1226,IF($J$9=41,'Jeunes Plants'!Z1226,IF($J$9=42,'Jeunes Plants'!AA1226,IF($J$9=43,'Jeunes Plants'!AB1226,IF($J$9=44,'Jeunes Plants'!AC1226,IF($J$9=45,'Jeunes Plants'!AD1226,IF($J$9=46,'Jeunes Plants'!AE1226,IF($J$9=47,'Jeunes Plants'!AF1226,IF($J$9=48,'Jeunes Plants'!AG1226,IF($J$9=49,'Jeunes Plants'!AH1226,IF($J$9=50,'Jeunes Plants'!AI1226,IF($J$9=51,'Jeunes Plants'!AJ1226,IF($J$9=52,'Jeunes Plants'!AK1226,IF($J$9=1,'Jeunes Plants'!AL1226,IF($J$9=2,'Jeunes Plants'!AM1226,IF($J$9=3,'Jeunes Plants'!AN1226,IF($J$9=4,'Jeunes Plants'!AO1226,IF($J$9=5,'Jeunes Plants'!AP1226,IF($J$9=6,'Jeunes Plants'!AQ1226,IF($J$9=7,'Jeunes Plants'!AR1226,IF($J$9=8,'Jeunes Plants'!AS1226,IF($J$9=9,'Jeunes Plants'!AT1226,IF($J$9=10,'Jeunes Plants'!AU1226,IF($J$9=11,'Jeunes Plants'!AV1226,IF($J$9=12,'Jeunes Plants'!AW1226,IF($J$9=13,'Jeunes Plants'!AX1226,IF($J$9=14,'Jeunes Plants'!AY1226,IF($J$9=15,'Jeunes Plants'!AZ1226,IF($J$9=16,'Jeunes Plants'!BA1226,IF($J$9=17,'Jeunes Plants'!BB1226,IF($J$9=18,'Jeunes Plants'!BC1226,IF($J$9=19,'Jeunes Plants'!BD1226,IF($J$9=20,'Jeunes Plants'!BE1226,IF($J$9=21,'Jeunes Plants'!BF1226,IF($J$9=22,'Jeunes Plants'!BG1226,IF($J$9=23,'Jeunes Plants'!BH1226,IF($J$9=24,'Jeunes Plants'!BI1226,IF($J$9=25,'Jeunes Plants'!BJ1226,IF($J$9=26,'Jeunes Plants'!BK1226,IF($J$9=27,'Jeunes Plants'!BL1226,IF($J$9=28,'Jeunes Plants'!BM1226,IF($J$9=29,'Jeunes Plants'!BN1226,IF($J$9=30,'Jeunes Plants'!BO1226,IF($J$9=31,'Jeunes Plants'!BP1226,IF($J$9=32,'Jeunes Plants'!BQ1226,IF($J$9=33,'Jeunes Plants'!BR1226,IF($J$9=34,'Jeunes Plants'!BS1226,IF($J$9=35,'Jeunes Plants'!B13129,))))))))))))))))))))))))))))))))))))))))))))))))))))</f>
        <v>0</v>
      </c>
      <c r="K1712" s="103" t="str">
        <f>IF('Jeunes Plants'!R1226=0,"","Erreur")</f>
        <v/>
      </c>
    </row>
    <row r="1713" spans="1:11" x14ac:dyDescent="0.25">
      <c r="A1713" s="103">
        <f>IF('Jeunes Plants'!A1227&lt;&gt;"",'Jeunes Plants'!A1227,"")</f>
        <v>12318</v>
      </c>
      <c r="B1713" s="103" t="str">
        <f>IF('Jeunes Plants'!L1227&lt;&gt;"",'Jeunes Plants'!L1227,"")</f>
        <v>S4</v>
      </c>
      <c r="C1713" s="107" t="str">
        <f>IF('Jeunes Plants'!B1227&lt;&gt;"",'Jeunes Plants'!B1227,"")</f>
        <v>TOMATE CLASSIQUE</v>
      </c>
      <c r="D1713" s="107" t="str">
        <f>IF('Jeunes Plants'!C1227&lt;&gt;"",'Jeunes Plants'!C1227,"")</f>
        <v>Rose de Berne</v>
      </c>
      <c r="E1713" s="103">
        <f>IF('Jeunes Plants'!H1227&lt;&gt;"",'Jeunes Plants'!H1227,"")</f>
        <v>4</v>
      </c>
      <c r="F1713" s="103" t="str">
        <f>IF('Jeunes Plants'!E1227&lt;&gt;"",'Jeunes Plants'!E1227,"")</f>
        <v>S</v>
      </c>
      <c r="G1713" s="103" t="str">
        <f>IF('Jeunes Plants'!N1227&lt;&gt;"",'Jeunes Plants'!N1227,"")</f>
        <v>M2</v>
      </c>
      <c r="H1713" s="103" t="str">
        <f>IF('Jeunes Plants'!I1227&lt;&gt;"",'Jeunes Plants'!I1227,"")</f>
        <v>G</v>
      </c>
      <c r="I1713" s="103" t="str">
        <f>IF('Jeunes Plants'!J1227&lt;&gt;"",'Jeunes Plants'!J1227,"")</f>
        <v/>
      </c>
      <c r="J1713" s="103">
        <f>IF($J$9=36,'Jeunes Plants'!U1227,IF($J$9=37,'Jeunes Plants'!V1227,IF($J$9=38,'Jeunes Plants'!W1227,IF($J$9=39,'Jeunes Plants'!X1227,IF($J$9=40,'Jeunes Plants'!Y1227,IF($J$9=41,'Jeunes Plants'!Z1227,IF($J$9=42,'Jeunes Plants'!AA1227,IF($J$9=43,'Jeunes Plants'!AB1227,IF($J$9=44,'Jeunes Plants'!AC1227,IF($J$9=45,'Jeunes Plants'!AD1227,IF($J$9=46,'Jeunes Plants'!AE1227,IF($J$9=47,'Jeunes Plants'!AF1227,IF($J$9=48,'Jeunes Plants'!AG1227,IF($J$9=49,'Jeunes Plants'!AH1227,IF($J$9=50,'Jeunes Plants'!AI1227,IF($J$9=51,'Jeunes Plants'!AJ1227,IF($J$9=52,'Jeunes Plants'!AK1227,IF($J$9=1,'Jeunes Plants'!AL1227,IF($J$9=2,'Jeunes Plants'!AM1227,IF($J$9=3,'Jeunes Plants'!AN1227,IF($J$9=4,'Jeunes Plants'!AO1227,IF($J$9=5,'Jeunes Plants'!AP1227,IF($J$9=6,'Jeunes Plants'!AQ1227,IF($J$9=7,'Jeunes Plants'!AR1227,IF($J$9=8,'Jeunes Plants'!AS1227,IF($J$9=9,'Jeunes Plants'!AT1227,IF($J$9=10,'Jeunes Plants'!AU1227,IF($J$9=11,'Jeunes Plants'!AV1227,IF($J$9=12,'Jeunes Plants'!AW1227,IF($J$9=13,'Jeunes Plants'!AX1227,IF($J$9=14,'Jeunes Plants'!AY1227,IF($J$9=15,'Jeunes Plants'!AZ1227,IF($J$9=16,'Jeunes Plants'!BA1227,IF($J$9=17,'Jeunes Plants'!BB1227,IF($J$9=18,'Jeunes Plants'!BC1227,IF($J$9=19,'Jeunes Plants'!BD1227,IF($J$9=20,'Jeunes Plants'!BE1227,IF($J$9=21,'Jeunes Plants'!BF1227,IF($J$9=22,'Jeunes Plants'!BG1227,IF($J$9=23,'Jeunes Plants'!BH1227,IF($J$9=24,'Jeunes Plants'!BI1227,IF($J$9=25,'Jeunes Plants'!BJ1227,IF($J$9=26,'Jeunes Plants'!BK1227,IF($J$9=27,'Jeunes Plants'!BL1227,IF($J$9=28,'Jeunes Plants'!BM1227,IF($J$9=29,'Jeunes Plants'!BN1227,IF($J$9=30,'Jeunes Plants'!BO1227,IF($J$9=31,'Jeunes Plants'!BP1227,IF($J$9=32,'Jeunes Plants'!BQ1227,IF($J$9=33,'Jeunes Plants'!BR1227,IF($J$9=34,'Jeunes Plants'!BS1227,IF($J$9=35,'Jeunes Plants'!B13130,))))))))))))))))))))))))))))))))))))))))))))))))))))</f>
        <v>0</v>
      </c>
      <c r="K1713" s="103" t="str">
        <f>IF('Jeunes Plants'!R1227=0,"","Erreur")</f>
        <v/>
      </c>
    </row>
    <row r="1714" spans="1:11" x14ac:dyDescent="0.25">
      <c r="A1714" s="103">
        <f>IF('Jeunes Plants'!A1228&lt;&gt;"",'Jeunes Plants'!A1228,"")</f>
        <v>12444</v>
      </c>
      <c r="B1714" s="103" t="str">
        <f>IF('Jeunes Plants'!L1228&lt;&gt;"",'Jeunes Plants'!L1228,"")</f>
        <v>S4</v>
      </c>
      <c r="C1714" s="107" t="str">
        <f>IF('Jeunes Plants'!B1228&lt;&gt;"",'Jeunes Plants'!B1228,"")</f>
        <v>TOMATE CLASSIQUE</v>
      </c>
      <c r="D1714" s="107" t="str">
        <f>IF('Jeunes Plants'!C1228&lt;&gt;"",'Jeunes Plants'!C1228,"")</f>
        <v>Russe Rouge</v>
      </c>
      <c r="E1714" s="103">
        <f>IF('Jeunes Plants'!H1228&lt;&gt;"",'Jeunes Plants'!H1228,"")</f>
        <v>4</v>
      </c>
      <c r="F1714" s="103" t="str">
        <f>IF('Jeunes Plants'!E1228&lt;&gt;"",'Jeunes Plants'!E1228,"")</f>
        <v>S</v>
      </c>
      <c r="G1714" s="103" t="str">
        <f>IF('Jeunes Plants'!N1228&lt;&gt;"",'Jeunes Plants'!N1228,"")</f>
        <v>M2</v>
      </c>
      <c r="H1714" s="103" t="str">
        <f>IF('Jeunes Plants'!I1228&lt;&gt;"",'Jeunes Plants'!I1228,"")</f>
        <v>H</v>
      </c>
      <c r="I1714" s="103" t="str">
        <f>IF('Jeunes Plants'!J1228&lt;&gt;"",'Jeunes Plants'!J1228,"")</f>
        <v/>
      </c>
      <c r="J1714" s="103">
        <f>IF($J$9=36,'Jeunes Plants'!U1228,IF($J$9=37,'Jeunes Plants'!V1228,IF($J$9=38,'Jeunes Plants'!W1228,IF($J$9=39,'Jeunes Plants'!X1228,IF($J$9=40,'Jeunes Plants'!Y1228,IF($J$9=41,'Jeunes Plants'!Z1228,IF($J$9=42,'Jeunes Plants'!AA1228,IF($J$9=43,'Jeunes Plants'!AB1228,IF($J$9=44,'Jeunes Plants'!AC1228,IF($J$9=45,'Jeunes Plants'!AD1228,IF($J$9=46,'Jeunes Plants'!AE1228,IF($J$9=47,'Jeunes Plants'!AF1228,IF($J$9=48,'Jeunes Plants'!AG1228,IF($J$9=49,'Jeunes Plants'!AH1228,IF($J$9=50,'Jeunes Plants'!AI1228,IF($J$9=51,'Jeunes Plants'!AJ1228,IF($J$9=52,'Jeunes Plants'!AK1228,IF($J$9=1,'Jeunes Plants'!AL1228,IF($J$9=2,'Jeunes Plants'!AM1228,IF($J$9=3,'Jeunes Plants'!AN1228,IF($J$9=4,'Jeunes Plants'!AO1228,IF($J$9=5,'Jeunes Plants'!AP1228,IF($J$9=6,'Jeunes Plants'!AQ1228,IF($J$9=7,'Jeunes Plants'!AR1228,IF($J$9=8,'Jeunes Plants'!AS1228,IF($J$9=9,'Jeunes Plants'!AT1228,IF($J$9=10,'Jeunes Plants'!AU1228,IF($J$9=11,'Jeunes Plants'!AV1228,IF($J$9=12,'Jeunes Plants'!AW1228,IF($J$9=13,'Jeunes Plants'!AX1228,IF($J$9=14,'Jeunes Plants'!AY1228,IF($J$9=15,'Jeunes Plants'!AZ1228,IF($J$9=16,'Jeunes Plants'!BA1228,IF($J$9=17,'Jeunes Plants'!BB1228,IF($J$9=18,'Jeunes Plants'!BC1228,IF($J$9=19,'Jeunes Plants'!BD1228,IF($J$9=20,'Jeunes Plants'!BE1228,IF($J$9=21,'Jeunes Plants'!BF1228,IF($J$9=22,'Jeunes Plants'!BG1228,IF($J$9=23,'Jeunes Plants'!BH1228,IF($J$9=24,'Jeunes Plants'!BI1228,IF($J$9=25,'Jeunes Plants'!BJ1228,IF($J$9=26,'Jeunes Plants'!BK1228,IF($J$9=27,'Jeunes Plants'!BL1228,IF($J$9=28,'Jeunes Plants'!BM1228,IF($J$9=29,'Jeunes Plants'!BN1228,IF($J$9=30,'Jeunes Plants'!BO1228,IF($J$9=31,'Jeunes Plants'!BP1228,IF($J$9=32,'Jeunes Plants'!BQ1228,IF($J$9=33,'Jeunes Plants'!BR1228,IF($J$9=34,'Jeunes Plants'!BS1228,IF($J$9=35,'Jeunes Plants'!B13131,))))))))))))))))))))))))))))))))))))))))))))))))))))</f>
        <v>0</v>
      </c>
      <c r="K1714" s="103" t="str">
        <f>IF('Jeunes Plants'!R1228=0,"","Erreur")</f>
        <v/>
      </c>
    </row>
    <row r="1715" spans="1:11" x14ac:dyDescent="0.25">
      <c r="A1715" s="103">
        <f>IF('Jeunes Plants'!A1229&lt;&gt;"",'Jeunes Plants'!A1229,"")</f>
        <v>12319</v>
      </c>
      <c r="B1715" s="103" t="str">
        <f>IF('Jeunes Plants'!L1229&lt;&gt;"",'Jeunes Plants'!L1229,"")</f>
        <v>S4</v>
      </c>
      <c r="C1715" s="107" t="str">
        <f>IF('Jeunes Plants'!B1229&lt;&gt;"",'Jeunes Plants'!B1229,"")</f>
        <v>TOMATE CLASSIQUE</v>
      </c>
      <c r="D1715" s="107" t="str">
        <f>IF('Jeunes Plants'!C1229&lt;&gt;"",'Jeunes Plants'!C1229,"")</f>
        <v>Russe Rouge</v>
      </c>
      <c r="E1715" s="103">
        <f>IF('Jeunes Plants'!H1229&lt;&gt;"",'Jeunes Plants'!H1229,"")</f>
        <v>4</v>
      </c>
      <c r="F1715" s="103" t="str">
        <f>IF('Jeunes Plants'!E1229&lt;&gt;"",'Jeunes Plants'!E1229,"")</f>
        <v>S</v>
      </c>
      <c r="G1715" s="103" t="str">
        <f>IF('Jeunes Plants'!N1229&lt;&gt;"",'Jeunes Plants'!N1229,"")</f>
        <v>M2</v>
      </c>
      <c r="H1715" s="103" t="str">
        <f>IF('Jeunes Plants'!I1229&lt;&gt;"",'Jeunes Plants'!I1229,"")</f>
        <v>H</v>
      </c>
      <c r="I1715" s="103" t="str">
        <f>IF('Jeunes Plants'!J1229&lt;&gt;"",'Jeunes Plants'!J1229,"")</f>
        <v/>
      </c>
      <c r="J1715" s="103">
        <f>IF($J$9=36,'Jeunes Plants'!U1229,IF($J$9=37,'Jeunes Plants'!V1229,IF($J$9=38,'Jeunes Plants'!W1229,IF($J$9=39,'Jeunes Plants'!X1229,IF($J$9=40,'Jeunes Plants'!Y1229,IF($J$9=41,'Jeunes Plants'!Z1229,IF($J$9=42,'Jeunes Plants'!AA1229,IF($J$9=43,'Jeunes Plants'!AB1229,IF($J$9=44,'Jeunes Plants'!AC1229,IF($J$9=45,'Jeunes Plants'!AD1229,IF($J$9=46,'Jeunes Plants'!AE1229,IF($J$9=47,'Jeunes Plants'!AF1229,IF($J$9=48,'Jeunes Plants'!AG1229,IF($J$9=49,'Jeunes Plants'!AH1229,IF($J$9=50,'Jeunes Plants'!AI1229,IF($J$9=51,'Jeunes Plants'!AJ1229,IF($J$9=52,'Jeunes Plants'!AK1229,IF($J$9=1,'Jeunes Plants'!AL1229,IF($J$9=2,'Jeunes Plants'!AM1229,IF($J$9=3,'Jeunes Plants'!AN1229,IF($J$9=4,'Jeunes Plants'!AO1229,IF($J$9=5,'Jeunes Plants'!AP1229,IF($J$9=6,'Jeunes Plants'!AQ1229,IF($J$9=7,'Jeunes Plants'!AR1229,IF($J$9=8,'Jeunes Plants'!AS1229,IF($J$9=9,'Jeunes Plants'!AT1229,IF($J$9=10,'Jeunes Plants'!AU1229,IF($J$9=11,'Jeunes Plants'!AV1229,IF($J$9=12,'Jeunes Plants'!AW1229,IF($J$9=13,'Jeunes Plants'!AX1229,IF($J$9=14,'Jeunes Plants'!AY1229,IF($J$9=15,'Jeunes Plants'!AZ1229,IF($J$9=16,'Jeunes Plants'!BA1229,IF($J$9=17,'Jeunes Plants'!BB1229,IF($J$9=18,'Jeunes Plants'!BC1229,IF($J$9=19,'Jeunes Plants'!BD1229,IF($J$9=20,'Jeunes Plants'!BE1229,IF($J$9=21,'Jeunes Plants'!BF1229,IF($J$9=22,'Jeunes Plants'!BG1229,IF($J$9=23,'Jeunes Plants'!BH1229,IF($J$9=24,'Jeunes Plants'!BI1229,IF($J$9=25,'Jeunes Plants'!BJ1229,IF($J$9=26,'Jeunes Plants'!BK1229,IF($J$9=27,'Jeunes Plants'!BL1229,IF($J$9=28,'Jeunes Plants'!BM1229,IF($J$9=29,'Jeunes Plants'!BN1229,IF($J$9=30,'Jeunes Plants'!BO1229,IF($J$9=31,'Jeunes Plants'!BP1229,IF($J$9=32,'Jeunes Plants'!BQ1229,IF($J$9=33,'Jeunes Plants'!BR1229,IF($J$9=34,'Jeunes Plants'!BS1229,IF($J$9=35,'Jeunes Plants'!B13132,))))))))))))))))))))))))))))))))))))))))))))))))))))</f>
        <v>0</v>
      </c>
      <c r="K1715" s="103" t="str">
        <f>IF('Jeunes Plants'!R1229=0,"","Erreur")</f>
        <v/>
      </c>
    </row>
    <row r="1716" spans="1:11" x14ac:dyDescent="0.25">
      <c r="A1716" s="103">
        <f>IF('Jeunes Plants'!A1230&lt;&gt;"",'Jeunes Plants'!A1230,"")</f>
        <v>12433</v>
      </c>
      <c r="B1716" s="103" t="str">
        <f>IF('Jeunes Plants'!L1230&lt;&gt;"",'Jeunes Plants'!L1230,"")</f>
        <v>S4</v>
      </c>
      <c r="C1716" s="107" t="str">
        <f>IF('Jeunes Plants'!B1230&lt;&gt;"",'Jeunes Plants'!B1230,"")</f>
        <v>TOMATE CLASSIQUE</v>
      </c>
      <c r="D1716" s="107" t="str">
        <f>IF('Jeunes Plants'!C1230&lt;&gt;"",'Jeunes Plants'!C1230,"")</f>
        <v>Saint Pierre</v>
      </c>
      <c r="E1716" s="103">
        <f>IF('Jeunes Plants'!H1230&lt;&gt;"",'Jeunes Plants'!H1230,"")</f>
        <v>4</v>
      </c>
      <c r="F1716" s="103" t="str">
        <f>IF('Jeunes Plants'!E1230&lt;&gt;"",'Jeunes Plants'!E1230,"")</f>
        <v>S</v>
      </c>
      <c r="G1716" s="103" t="str">
        <f>IF('Jeunes Plants'!N1230&lt;&gt;"",'Jeunes Plants'!N1230,"")</f>
        <v>M2</v>
      </c>
      <c r="H1716" s="103" t="str">
        <f>IF('Jeunes Plants'!I1230&lt;&gt;"",'Jeunes Plants'!I1230,"")</f>
        <v>F</v>
      </c>
      <c r="I1716" s="103" t="str">
        <f>IF('Jeunes Plants'!J1230&lt;&gt;"",'Jeunes Plants'!J1230,"")</f>
        <v/>
      </c>
      <c r="J1716" s="103">
        <f>IF($J$9=36,'Jeunes Plants'!U1230,IF($J$9=37,'Jeunes Plants'!V1230,IF($J$9=38,'Jeunes Plants'!W1230,IF($J$9=39,'Jeunes Plants'!X1230,IF($J$9=40,'Jeunes Plants'!Y1230,IF($J$9=41,'Jeunes Plants'!Z1230,IF($J$9=42,'Jeunes Plants'!AA1230,IF($J$9=43,'Jeunes Plants'!AB1230,IF($J$9=44,'Jeunes Plants'!AC1230,IF($J$9=45,'Jeunes Plants'!AD1230,IF($J$9=46,'Jeunes Plants'!AE1230,IF($J$9=47,'Jeunes Plants'!AF1230,IF($J$9=48,'Jeunes Plants'!AG1230,IF($J$9=49,'Jeunes Plants'!AH1230,IF($J$9=50,'Jeunes Plants'!AI1230,IF($J$9=51,'Jeunes Plants'!AJ1230,IF($J$9=52,'Jeunes Plants'!AK1230,IF($J$9=1,'Jeunes Plants'!AL1230,IF($J$9=2,'Jeunes Plants'!AM1230,IF($J$9=3,'Jeunes Plants'!AN1230,IF($J$9=4,'Jeunes Plants'!AO1230,IF($J$9=5,'Jeunes Plants'!AP1230,IF($J$9=6,'Jeunes Plants'!AQ1230,IF($J$9=7,'Jeunes Plants'!AR1230,IF($J$9=8,'Jeunes Plants'!AS1230,IF($J$9=9,'Jeunes Plants'!AT1230,IF($J$9=10,'Jeunes Plants'!AU1230,IF($J$9=11,'Jeunes Plants'!AV1230,IF($J$9=12,'Jeunes Plants'!AW1230,IF($J$9=13,'Jeunes Plants'!AX1230,IF($J$9=14,'Jeunes Plants'!AY1230,IF($J$9=15,'Jeunes Plants'!AZ1230,IF($J$9=16,'Jeunes Plants'!BA1230,IF($J$9=17,'Jeunes Plants'!BB1230,IF($J$9=18,'Jeunes Plants'!BC1230,IF($J$9=19,'Jeunes Plants'!BD1230,IF($J$9=20,'Jeunes Plants'!BE1230,IF($J$9=21,'Jeunes Plants'!BF1230,IF($J$9=22,'Jeunes Plants'!BG1230,IF($J$9=23,'Jeunes Plants'!BH1230,IF($J$9=24,'Jeunes Plants'!BI1230,IF($J$9=25,'Jeunes Plants'!BJ1230,IF($J$9=26,'Jeunes Plants'!BK1230,IF($J$9=27,'Jeunes Plants'!BL1230,IF($J$9=28,'Jeunes Plants'!BM1230,IF($J$9=29,'Jeunes Plants'!BN1230,IF($J$9=30,'Jeunes Plants'!BO1230,IF($J$9=31,'Jeunes Plants'!BP1230,IF($J$9=32,'Jeunes Plants'!BQ1230,IF($J$9=33,'Jeunes Plants'!BR1230,IF($J$9=34,'Jeunes Plants'!BS1230,IF($J$9=35,'Jeunes Plants'!B13133,))))))))))))))))))))))))))))))))))))))))))))))))))))</f>
        <v>0</v>
      </c>
      <c r="K1716" s="103" t="str">
        <f>IF('Jeunes Plants'!R1230=0,"","Erreur")</f>
        <v/>
      </c>
    </row>
    <row r="1717" spans="1:11" x14ac:dyDescent="0.25">
      <c r="A1717" s="103">
        <f>IF('Jeunes Plants'!A1231&lt;&gt;"",'Jeunes Plants'!A1231,"")</f>
        <v>12311</v>
      </c>
      <c r="B1717" s="103" t="str">
        <f>IF('Jeunes Plants'!L1231&lt;&gt;"",'Jeunes Plants'!L1231,"")</f>
        <v>S4</v>
      </c>
      <c r="C1717" s="107" t="str">
        <f>IF('Jeunes Plants'!B1231&lt;&gt;"",'Jeunes Plants'!B1231,"")</f>
        <v>TOMATE CLASSIQUE</v>
      </c>
      <c r="D1717" s="107" t="str">
        <f>IF('Jeunes Plants'!C1231&lt;&gt;"",'Jeunes Plants'!C1231,"")</f>
        <v>Saint Pierre</v>
      </c>
      <c r="E1717" s="103">
        <f>IF('Jeunes Plants'!H1231&lt;&gt;"",'Jeunes Plants'!H1231,"")</f>
        <v>4</v>
      </c>
      <c r="F1717" s="103" t="str">
        <f>IF('Jeunes Plants'!E1231&lt;&gt;"",'Jeunes Plants'!E1231,"")</f>
        <v>S</v>
      </c>
      <c r="G1717" s="103" t="str">
        <f>IF('Jeunes Plants'!N1231&lt;&gt;"",'Jeunes Plants'!N1231,"")</f>
        <v>M2</v>
      </c>
      <c r="H1717" s="103" t="str">
        <f>IF('Jeunes Plants'!I1231&lt;&gt;"",'Jeunes Plants'!I1231,"")</f>
        <v>F</v>
      </c>
      <c r="I1717" s="103" t="str">
        <f>IF('Jeunes Plants'!J1231&lt;&gt;"",'Jeunes Plants'!J1231,"")</f>
        <v/>
      </c>
      <c r="J1717" s="103">
        <f>IF($J$9=36,'Jeunes Plants'!U1231,IF($J$9=37,'Jeunes Plants'!V1231,IF($J$9=38,'Jeunes Plants'!W1231,IF($J$9=39,'Jeunes Plants'!X1231,IF($J$9=40,'Jeunes Plants'!Y1231,IF($J$9=41,'Jeunes Plants'!Z1231,IF($J$9=42,'Jeunes Plants'!AA1231,IF($J$9=43,'Jeunes Plants'!AB1231,IF($J$9=44,'Jeunes Plants'!AC1231,IF($J$9=45,'Jeunes Plants'!AD1231,IF($J$9=46,'Jeunes Plants'!AE1231,IF($J$9=47,'Jeunes Plants'!AF1231,IF($J$9=48,'Jeunes Plants'!AG1231,IF($J$9=49,'Jeunes Plants'!AH1231,IF($J$9=50,'Jeunes Plants'!AI1231,IF($J$9=51,'Jeunes Plants'!AJ1231,IF($J$9=52,'Jeunes Plants'!AK1231,IF($J$9=1,'Jeunes Plants'!AL1231,IF($J$9=2,'Jeunes Plants'!AM1231,IF($J$9=3,'Jeunes Plants'!AN1231,IF($J$9=4,'Jeunes Plants'!AO1231,IF($J$9=5,'Jeunes Plants'!AP1231,IF($J$9=6,'Jeunes Plants'!AQ1231,IF($J$9=7,'Jeunes Plants'!AR1231,IF($J$9=8,'Jeunes Plants'!AS1231,IF($J$9=9,'Jeunes Plants'!AT1231,IF($J$9=10,'Jeunes Plants'!AU1231,IF($J$9=11,'Jeunes Plants'!AV1231,IF($J$9=12,'Jeunes Plants'!AW1231,IF($J$9=13,'Jeunes Plants'!AX1231,IF($J$9=14,'Jeunes Plants'!AY1231,IF($J$9=15,'Jeunes Plants'!AZ1231,IF($J$9=16,'Jeunes Plants'!BA1231,IF($J$9=17,'Jeunes Plants'!BB1231,IF($J$9=18,'Jeunes Plants'!BC1231,IF($J$9=19,'Jeunes Plants'!BD1231,IF($J$9=20,'Jeunes Plants'!BE1231,IF($J$9=21,'Jeunes Plants'!BF1231,IF($J$9=22,'Jeunes Plants'!BG1231,IF($J$9=23,'Jeunes Plants'!BH1231,IF($J$9=24,'Jeunes Plants'!BI1231,IF($J$9=25,'Jeunes Plants'!BJ1231,IF($J$9=26,'Jeunes Plants'!BK1231,IF($J$9=27,'Jeunes Plants'!BL1231,IF($J$9=28,'Jeunes Plants'!BM1231,IF($J$9=29,'Jeunes Plants'!BN1231,IF($J$9=30,'Jeunes Plants'!BO1231,IF($J$9=31,'Jeunes Plants'!BP1231,IF($J$9=32,'Jeunes Plants'!BQ1231,IF($J$9=33,'Jeunes Plants'!BR1231,IF($J$9=34,'Jeunes Plants'!BS1231,IF($J$9=35,'Jeunes Plants'!B13134,))))))))))))))))))))))))))))))))))))))))))))))))))))</f>
        <v>0</v>
      </c>
      <c r="K1717" s="103" t="str">
        <f>IF('Jeunes Plants'!R1231=0,"","Erreur")</f>
        <v/>
      </c>
    </row>
    <row r="1718" spans="1:11" x14ac:dyDescent="0.25">
      <c r="A1718" s="450"/>
      <c r="B1718" s="450"/>
      <c r="C1718" s="451" t="s">
        <v>2125</v>
      </c>
      <c r="D1718" s="451"/>
      <c r="E1718" s="450"/>
      <c r="F1718" s="450"/>
      <c r="G1718" s="450"/>
      <c r="H1718" s="450"/>
      <c r="I1718" s="450"/>
      <c r="J1718" s="450">
        <f>SUBTOTAL(9,J1690:J1717)</f>
        <v>0</v>
      </c>
      <c r="K1718" s="450"/>
    </row>
    <row r="1719" spans="1:11" x14ac:dyDescent="0.25">
      <c r="A1719" s="103">
        <f>IF('Jeunes Plants'!A1232&lt;&gt;"",'Jeunes Plants'!A1232,"")</f>
        <v>15480</v>
      </c>
      <c r="B1719" s="103" t="str">
        <f>IF('Jeunes Plants'!L1232&lt;&gt;"",'Jeunes Plants'!L1232,"")</f>
        <v>S4</v>
      </c>
      <c r="C1719" s="107" t="str">
        <f>IF('Jeunes Plants'!B1232&lt;&gt;"",'Jeunes Plants'!B1232,"")</f>
        <v>TOMATE SELECTION PERFORMANCE</v>
      </c>
      <c r="D1719" s="107" t="str">
        <f>IF('Jeunes Plants'!C1232&lt;&gt;"",'Jeunes Plants'!C1232,"")</f>
        <v>Anacoeur</v>
      </c>
      <c r="E1719" s="103">
        <f>IF('Jeunes Plants'!H1232&lt;&gt;"",'Jeunes Plants'!H1232,"")</f>
        <v>4</v>
      </c>
      <c r="F1719" s="103" t="str">
        <f>IF('Jeunes Plants'!E1232&lt;&gt;"",'Jeunes Plants'!E1232,"")</f>
        <v>S</v>
      </c>
      <c r="G1719" s="103" t="str">
        <f>IF('Jeunes Plants'!N1232&lt;&gt;"",'Jeunes Plants'!N1232,"")</f>
        <v>M2</v>
      </c>
      <c r="H1719" s="103" t="str">
        <f>IF('Jeunes Plants'!I1232&lt;&gt;"",'Jeunes Plants'!I1232,"")</f>
        <v>G</v>
      </c>
      <c r="I1719" s="103" t="str">
        <f>IF('Jeunes Plants'!J1232&lt;&gt;"",'Jeunes Plants'!J1232,"")</f>
        <v/>
      </c>
      <c r="J1719" s="103">
        <f>IF($J$9=36,'Jeunes Plants'!U1232,IF($J$9=37,'Jeunes Plants'!V1232,IF($J$9=38,'Jeunes Plants'!W1232,IF($J$9=39,'Jeunes Plants'!X1232,IF($J$9=40,'Jeunes Plants'!Y1232,IF($J$9=41,'Jeunes Plants'!Z1232,IF($J$9=42,'Jeunes Plants'!AA1232,IF($J$9=43,'Jeunes Plants'!AB1232,IF($J$9=44,'Jeunes Plants'!AC1232,IF($J$9=45,'Jeunes Plants'!AD1232,IF($J$9=46,'Jeunes Plants'!AE1232,IF($J$9=47,'Jeunes Plants'!AF1232,IF($J$9=48,'Jeunes Plants'!AG1232,IF($J$9=49,'Jeunes Plants'!AH1232,IF($J$9=50,'Jeunes Plants'!AI1232,IF($J$9=51,'Jeunes Plants'!AJ1232,IF($J$9=52,'Jeunes Plants'!AK1232,IF($J$9=1,'Jeunes Plants'!AL1232,IF($J$9=2,'Jeunes Plants'!AM1232,IF($J$9=3,'Jeunes Plants'!AN1232,IF($J$9=4,'Jeunes Plants'!AO1232,IF($J$9=5,'Jeunes Plants'!AP1232,IF($J$9=6,'Jeunes Plants'!AQ1232,IF($J$9=7,'Jeunes Plants'!AR1232,IF($J$9=8,'Jeunes Plants'!AS1232,IF($J$9=9,'Jeunes Plants'!AT1232,IF($J$9=10,'Jeunes Plants'!AU1232,IF($J$9=11,'Jeunes Plants'!AV1232,IF($J$9=12,'Jeunes Plants'!AW1232,IF($J$9=13,'Jeunes Plants'!AX1232,IF($J$9=14,'Jeunes Plants'!AY1232,IF($J$9=15,'Jeunes Plants'!AZ1232,IF($J$9=16,'Jeunes Plants'!BA1232,IF($J$9=17,'Jeunes Plants'!BB1232,IF($J$9=18,'Jeunes Plants'!BC1232,IF($J$9=19,'Jeunes Plants'!BD1232,IF($J$9=20,'Jeunes Plants'!BE1232,IF($J$9=21,'Jeunes Plants'!BF1232,IF($J$9=22,'Jeunes Plants'!BG1232,IF($J$9=23,'Jeunes Plants'!BH1232,IF($J$9=24,'Jeunes Plants'!BI1232,IF($J$9=25,'Jeunes Plants'!BJ1232,IF($J$9=26,'Jeunes Plants'!BK1232,IF($J$9=27,'Jeunes Plants'!BL1232,IF($J$9=28,'Jeunes Plants'!BM1232,IF($J$9=29,'Jeunes Plants'!BN1232,IF($J$9=30,'Jeunes Plants'!BO1232,IF($J$9=31,'Jeunes Plants'!BP1232,IF($J$9=32,'Jeunes Plants'!BQ1232,IF($J$9=33,'Jeunes Plants'!BR1232,IF($J$9=34,'Jeunes Plants'!BS1232,IF($J$9=35,'Jeunes Plants'!B13135,))))))))))))))))))))))))))))))))))))))))))))))))))))</f>
        <v>0</v>
      </c>
      <c r="K1719" s="103" t="str">
        <f>IF('Jeunes Plants'!R1232=0,"","Erreur")</f>
        <v/>
      </c>
    </row>
    <row r="1720" spans="1:11" x14ac:dyDescent="0.25">
      <c r="A1720" s="103">
        <f>IF('Jeunes Plants'!A1233&lt;&gt;"",'Jeunes Plants'!A1233,"")</f>
        <v>15481</v>
      </c>
      <c r="B1720" s="103" t="str">
        <f>IF('Jeunes Plants'!L1233&lt;&gt;"",'Jeunes Plants'!L1233,"")</f>
        <v>S4</v>
      </c>
      <c r="C1720" s="107" t="str">
        <f>IF('Jeunes Plants'!B1233&lt;&gt;"",'Jeunes Plants'!B1233,"")</f>
        <v>TOMATE SELECTION PERFORMANCE</v>
      </c>
      <c r="D1720" s="107" t="str">
        <f>IF('Jeunes Plants'!C1233&lt;&gt;"",'Jeunes Plants'!C1233,"")</f>
        <v>Anacoeur</v>
      </c>
      <c r="E1720" s="103">
        <f>IF('Jeunes Plants'!H1233&lt;&gt;"",'Jeunes Plants'!H1233,"")</f>
        <v>4</v>
      </c>
      <c r="F1720" s="103" t="str">
        <f>IF('Jeunes Plants'!E1233&lt;&gt;"",'Jeunes Plants'!E1233,"")</f>
        <v>S</v>
      </c>
      <c r="G1720" s="103" t="str">
        <f>IF('Jeunes Plants'!N1233&lt;&gt;"",'Jeunes Plants'!N1233,"")</f>
        <v>M2</v>
      </c>
      <c r="H1720" s="103" t="str">
        <f>IF('Jeunes Plants'!I1233&lt;&gt;"",'Jeunes Plants'!I1233,"")</f>
        <v>G</v>
      </c>
      <c r="I1720" s="103" t="str">
        <f>IF('Jeunes Plants'!J1233&lt;&gt;"",'Jeunes Plants'!J1233,"")</f>
        <v/>
      </c>
      <c r="J1720" s="103">
        <f>IF($J$9=36,'Jeunes Plants'!U1233,IF($J$9=37,'Jeunes Plants'!V1233,IF($J$9=38,'Jeunes Plants'!W1233,IF($J$9=39,'Jeunes Plants'!X1233,IF($J$9=40,'Jeunes Plants'!Y1233,IF($J$9=41,'Jeunes Plants'!Z1233,IF($J$9=42,'Jeunes Plants'!AA1233,IF($J$9=43,'Jeunes Plants'!AB1233,IF($J$9=44,'Jeunes Plants'!AC1233,IF($J$9=45,'Jeunes Plants'!AD1233,IF($J$9=46,'Jeunes Plants'!AE1233,IF($J$9=47,'Jeunes Plants'!AF1233,IF($J$9=48,'Jeunes Plants'!AG1233,IF($J$9=49,'Jeunes Plants'!AH1233,IF($J$9=50,'Jeunes Plants'!AI1233,IF($J$9=51,'Jeunes Plants'!AJ1233,IF($J$9=52,'Jeunes Plants'!AK1233,IF($J$9=1,'Jeunes Plants'!AL1233,IF($J$9=2,'Jeunes Plants'!AM1233,IF($J$9=3,'Jeunes Plants'!AN1233,IF($J$9=4,'Jeunes Plants'!AO1233,IF($J$9=5,'Jeunes Plants'!AP1233,IF($J$9=6,'Jeunes Plants'!AQ1233,IF($J$9=7,'Jeunes Plants'!AR1233,IF($J$9=8,'Jeunes Plants'!AS1233,IF($J$9=9,'Jeunes Plants'!AT1233,IF($J$9=10,'Jeunes Plants'!AU1233,IF($J$9=11,'Jeunes Plants'!AV1233,IF($J$9=12,'Jeunes Plants'!AW1233,IF($J$9=13,'Jeunes Plants'!AX1233,IF($J$9=14,'Jeunes Plants'!AY1233,IF($J$9=15,'Jeunes Plants'!AZ1233,IF($J$9=16,'Jeunes Plants'!BA1233,IF($J$9=17,'Jeunes Plants'!BB1233,IF($J$9=18,'Jeunes Plants'!BC1233,IF($J$9=19,'Jeunes Plants'!BD1233,IF($J$9=20,'Jeunes Plants'!BE1233,IF($J$9=21,'Jeunes Plants'!BF1233,IF($J$9=22,'Jeunes Plants'!BG1233,IF($J$9=23,'Jeunes Plants'!BH1233,IF($J$9=24,'Jeunes Plants'!BI1233,IF($J$9=25,'Jeunes Plants'!BJ1233,IF($J$9=26,'Jeunes Plants'!BK1233,IF($J$9=27,'Jeunes Plants'!BL1233,IF($J$9=28,'Jeunes Plants'!BM1233,IF($J$9=29,'Jeunes Plants'!BN1233,IF($J$9=30,'Jeunes Plants'!BO1233,IF($J$9=31,'Jeunes Plants'!BP1233,IF($J$9=32,'Jeunes Plants'!BQ1233,IF($J$9=33,'Jeunes Plants'!BR1233,IF($J$9=34,'Jeunes Plants'!BS1233,IF($J$9=35,'Jeunes Plants'!B13136,))))))))))))))))))))))))))))))))))))))))))))))))))))</f>
        <v>0</v>
      </c>
      <c r="K1720" s="103" t="str">
        <f>IF('Jeunes Plants'!R1233=0,"","Erreur")</f>
        <v/>
      </c>
    </row>
    <row r="1721" spans="1:11" x14ac:dyDescent="0.25">
      <c r="A1721" s="103">
        <f>IF('Jeunes Plants'!A1234&lt;&gt;"",'Jeunes Plants'!A1234,"")</f>
        <v>15482</v>
      </c>
      <c r="B1721" s="103" t="str">
        <f>IF('Jeunes Plants'!L1234&lt;&gt;"",'Jeunes Plants'!L1234,"")</f>
        <v>S4</v>
      </c>
      <c r="C1721" s="107" t="str">
        <f>IF('Jeunes Plants'!B1234&lt;&gt;"",'Jeunes Plants'!B1234,"")</f>
        <v>TOMATE SELECTION PERFORMANCE</v>
      </c>
      <c r="D1721" s="107" t="str">
        <f>IF('Jeunes Plants'!C1234&lt;&gt;"",'Jeunes Plants'!C1234,"")</f>
        <v>As de Cœur F1</v>
      </c>
      <c r="E1721" s="103">
        <f>IF('Jeunes Plants'!H1234&lt;&gt;"",'Jeunes Plants'!H1234,"")</f>
        <v>4</v>
      </c>
      <c r="F1721" s="103" t="str">
        <f>IF('Jeunes Plants'!E1234&lt;&gt;"",'Jeunes Plants'!E1234,"")</f>
        <v>S</v>
      </c>
      <c r="G1721" s="103" t="str">
        <f>IF('Jeunes Plants'!N1234&lt;&gt;"",'Jeunes Plants'!N1234,"")</f>
        <v>M2</v>
      </c>
      <c r="H1721" s="103" t="str">
        <f>IF('Jeunes Plants'!I1234&lt;&gt;"",'Jeunes Plants'!I1234,"")</f>
        <v>H</v>
      </c>
      <c r="I1721" s="103" t="str">
        <f>IF('Jeunes Plants'!J1234&lt;&gt;"",'Jeunes Plants'!J1234,"")</f>
        <v/>
      </c>
      <c r="J1721" s="103">
        <f>IF($J$9=36,'Jeunes Plants'!U1234,IF($J$9=37,'Jeunes Plants'!V1234,IF($J$9=38,'Jeunes Plants'!W1234,IF($J$9=39,'Jeunes Plants'!X1234,IF($J$9=40,'Jeunes Plants'!Y1234,IF($J$9=41,'Jeunes Plants'!Z1234,IF($J$9=42,'Jeunes Plants'!AA1234,IF($J$9=43,'Jeunes Plants'!AB1234,IF($J$9=44,'Jeunes Plants'!AC1234,IF($J$9=45,'Jeunes Plants'!AD1234,IF($J$9=46,'Jeunes Plants'!AE1234,IF($J$9=47,'Jeunes Plants'!AF1234,IF($J$9=48,'Jeunes Plants'!AG1234,IF($J$9=49,'Jeunes Plants'!AH1234,IF($J$9=50,'Jeunes Plants'!AI1234,IF($J$9=51,'Jeunes Plants'!AJ1234,IF($J$9=52,'Jeunes Plants'!AK1234,IF($J$9=1,'Jeunes Plants'!AL1234,IF($J$9=2,'Jeunes Plants'!AM1234,IF($J$9=3,'Jeunes Plants'!AN1234,IF($J$9=4,'Jeunes Plants'!AO1234,IF($J$9=5,'Jeunes Plants'!AP1234,IF($J$9=6,'Jeunes Plants'!AQ1234,IF($J$9=7,'Jeunes Plants'!AR1234,IF($J$9=8,'Jeunes Plants'!AS1234,IF($J$9=9,'Jeunes Plants'!AT1234,IF($J$9=10,'Jeunes Plants'!AU1234,IF($J$9=11,'Jeunes Plants'!AV1234,IF($J$9=12,'Jeunes Plants'!AW1234,IF($J$9=13,'Jeunes Plants'!AX1234,IF($J$9=14,'Jeunes Plants'!AY1234,IF($J$9=15,'Jeunes Plants'!AZ1234,IF($J$9=16,'Jeunes Plants'!BA1234,IF($J$9=17,'Jeunes Plants'!BB1234,IF($J$9=18,'Jeunes Plants'!BC1234,IF($J$9=19,'Jeunes Plants'!BD1234,IF($J$9=20,'Jeunes Plants'!BE1234,IF($J$9=21,'Jeunes Plants'!BF1234,IF($J$9=22,'Jeunes Plants'!BG1234,IF($J$9=23,'Jeunes Plants'!BH1234,IF($J$9=24,'Jeunes Plants'!BI1234,IF($J$9=25,'Jeunes Plants'!BJ1234,IF($J$9=26,'Jeunes Plants'!BK1234,IF($J$9=27,'Jeunes Plants'!BL1234,IF($J$9=28,'Jeunes Plants'!BM1234,IF($J$9=29,'Jeunes Plants'!BN1234,IF($J$9=30,'Jeunes Plants'!BO1234,IF($J$9=31,'Jeunes Plants'!BP1234,IF($J$9=32,'Jeunes Plants'!BQ1234,IF($J$9=33,'Jeunes Plants'!BR1234,IF($J$9=34,'Jeunes Plants'!BS1234,IF($J$9=35,'Jeunes Plants'!B13137,))))))))))))))))))))))))))))))))))))))))))))))))))))</f>
        <v>0</v>
      </c>
      <c r="K1721" s="103" t="str">
        <f>IF('Jeunes Plants'!R1234=0,"","Erreur")</f>
        <v/>
      </c>
    </row>
    <row r="1722" spans="1:11" x14ac:dyDescent="0.25">
      <c r="A1722" s="103">
        <f>IF('Jeunes Plants'!A1235&lt;&gt;"",'Jeunes Plants'!A1235,"")</f>
        <v>15483</v>
      </c>
      <c r="B1722" s="103" t="str">
        <f>IF('Jeunes Plants'!L1235&lt;&gt;"",'Jeunes Plants'!L1235,"")</f>
        <v>S4</v>
      </c>
      <c r="C1722" s="107" t="str">
        <f>IF('Jeunes Plants'!B1235&lt;&gt;"",'Jeunes Plants'!B1235,"")</f>
        <v>TOMATE SELECTION PERFORMANCE</v>
      </c>
      <c r="D1722" s="107" t="str">
        <f>IF('Jeunes Plants'!C1235&lt;&gt;"",'Jeunes Plants'!C1235,"")</f>
        <v>As de Cœur F1</v>
      </c>
      <c r="E1722" s="103">
        <f>IF('Jeunes Plants'!H1235&lt;&gt;"",'Jeunes Plants'!H1235,"")</f>
        <v>4</v>
      </c>
      <c r="F1722" s="103" t="str">
        <f>IF('Jeunes Plants'!E1235&lt;&gt;"",'Jeunes Plants'!E1235,"")</f>
        <v>S</v>
      </c>
      <c r="G1722" s="103" t="str">
        <f>IF('Jeunes Plants'!N1235&lt;&gt;"",'Jeunes Plants'!N1235,"")</f>
        <v>M2</v>
      </c>
      <c r="H1722" s="103" t="str">
        <f>IF('Jeunes Plants'!I1235&lt;&gt;"",'Jeunes Plants'!I1235,"")</f>
        <v>H</v>
      </c>
      <c r="I1722" s="103" t="str">
        <f>IF('Jeunes Plants'!J1235&lt;&gt;"",'Jeunes Plants'!J1235,"")</f>
        <v/>
      </c>
      <c r="J1722" s="103">
        <f>IF($J$9=36,'Jeunes Plants'!U1235,IF($J$9=37,'Jeunes Plants'!V1235,IF($J$9=38,'Jeunes Plants'!W1235,IF($J$9=39,'Jeunes Plants'!X1235,IF($J$9=40,'Jeunes Plants'!Y1235,IF($J$9=41,'Jeunes Plants'!Z1235,IF($J$9=42,'Jeunes Plants'!AA1235,IF($J$9=43,'Jeunes Plants'!AB1235,IF($J$9=44,'Jeunes Plants'!AC1235,IF($J$9=45,'Jeunes Plants'!AD1235,IF($J$9=46,'Jeunes Plants'!AE1235,IF($J$9=47,'Jeunes Plants'!AF1235,IF($J$9=48,'Jeunes Plants'!AG1235,IF($J$9=49,'Jeunes Plants'!AH1235,IF($J$9=50,'Jeunes Plants'!AI1235,IF($J$9=51,'Jeunes Plants'!AJ1235,IF($J$9=52,'Jeunes Plants'!AK1235,IF($J$9=1,'Jeunes Plants'!AL1235,IF($J$9=2,'Jeunes Plants'!AM1235,IF($J$9=3,'Jeunes Plants'!AN1235,IF($J$9=4,'Jeunes Plants'!AO1235,IF($J$9=5,'Jeunes Plants'!AP1235,IF($J$9=6,'Jeunes Plants'!AQ1235,IF($J$9=7,'Jeunes Plants'!AR1235,IF($J$9=8,'Jeunes Plants'!AS1235,IF($J$9=9,'Jeunes Plants'!AT1235,IF($J$9=10,'Jeunes Plants'!AU1235,IF($J$9=11,'Jeunes Plants'!AV1235,IF($J$9=12,'Jeunes Plants'!AW1235,IF($J$9=13,'Jeunes Plants'!AX1235,IF($J$9=14,'Jeunes Plants'!AY1235,IF($J$9=15,'Jeunes Plants'!AZ1235,IF($J$9=16,'Jeunes Plants'!BA1235,IF($J$9=17,'Jeunes Plants'!BB1235,IF($J$9=18,'Jeunes Plants'!BC1235,IF($J$9=19,'Jeunes Plants'!BD1235,IF($J$9=20,'Jeunes Plants'!BE1235,IF($J$9=21,'Jeunes Plants'!BF1235,IF($J$9=22,'Jeunes Plants'!BG1235,IF($J$9=23,'Jeunes Plants'!BH1235,IF($J$9=24,'Jeunes Plants'!BI1235,IF($J$9=25,'Jeunes Plants'!BJ1235,IF($J$9=26,'Jeunes Plants'!BK1235,IF($J$9=27,'Jeunes Plants'!BL1235,IF($J$9=28,'Jeunes Plants'!BM1235,IF($J$9=29,'Jeunes Plants'!BN1235,IF($J$9=30,'Jeunes Plants'!BO1235,IF($J$9=31,'Jeunes Plants'!BP1235,IF($J$9=32,'Jeunes Plants'!BQ1235,IF($J$9=33,'Jeunes Plants'!BR1235,IF($J$9=34,'Jeunes Plants'!BS1235,IF($J$9=35,'Jeunes Plants'!B13138,))))))))))))))))))))))))))))))))))))))))))))))))))))</f>
        <v>0</v>
      </c>
      <c r="K1722" s="103" t="str">
        <f>IF('Jeunes Plants'!R1235=0,"","Erreur")</f>
        <v/>
      </c>
    </row>
    <row r="1723" spans="1:11" x14ac:dyDescent="0.25">
      <c r="A1723" s="103">
        <f>IF('Jeunes Plants'!A1236&lt;&gt;"",'Jeunes Plants'!A1236,"")</f>
        <v>12421</v>
      </c>
      <c r="B1723" s="103" t="str">
        <f>IF('Jeunes Plants'!L1236&lt;&gt;"",'Jeunes Plants'!L1236,"")</f>
        <v>S4</v>
      </c>
      <c r="C1723" s="107" t="str">
        <f>IF('Jeunes Plants'!B1236&lt;&gt;"",'Jeunes Plants'!B1236,"")</f>
        <v>TOMATE SELECTION PERFORMANCE</v>
      </c>
      <c r="D1723" s="107" t="str">
        <f>IF('Jeunes Plants'!C1236&lt;&gt;"",'Jeunes Plants'!C1236,"")</f>
        <v>Buffalosteak F1</v>
      </c>
      <c r="E1723" s="103">
        <f>IF('Jeunes Plants'!H1236&lt;&gt;"",'Jeunes Plants'!H1236,"")</f>
        <v>4</v>
      </c>
      <c r="F1723" s="103" t="str">
        <f>IF('Jeunes Plants'!E1236&lt;&gt;"",'Jeunes Plants'!E1236,"")</f>
        <v>S</v>
      </c>
      <c r="G1723" s="103" t="str">
        <f>IF('Jeunes Plants'!N1236&lt;&gt;"",'Jeunes Plants'!N1236,"")</f>
        <v>M2</v>
      </c>
      <c r="H1723" s="103" t="str">
        <f>IF('Jeunes Plants'!I1236&lt;&gt;"",'Jeunes Plants'!I1236,"")</f>
        <v>H</v>
      </c>
      <c r="I1723" s="103" t="str">
        <f>IF('Jeunes Plants'!J1236&lt;&gt;"",'Jeunes Plants'!J1236,"")</f>
        <v/>
      </c>
      <c r="J1723" s="103">
        <f>IF($J$9=36,'Jeunes Plants'!U1236,IF($J$9=37,'Jeunes Plants'!V1236,IF($J$9=38,'Jeunes Plants'!W1236,IF($J$9=39,'Jeunes Plants'!X1236,IF($J$9=40,'Jeunes Plants'!Y1236,IF($J$9=41,'Jeunes Plants'!Z1236,IF($J$9=42,'Jeunes Plants'!AA1236,IF($J$9=43,'Jeunes Plants'!AB1236,IF($J$9=44,'Jeunes Plants'!AC1236,IF($J$9=45,'Jeunes Plants'!AD1236,IF($J$9=46,'Jeunes Plants'!AE1236,IF($J$9=47,'Jeunes Plants'!AF1236,IF($J$9=48,'Jeunes Plants'!AG1236,IF($J$9=49,'Jeunes Plants'!AH1236,IF($J$9=50,'Jeunes Plants'!AI1236,IF($J$9=51,'Jeunes Plants'!AJ1236,IF($J$9=52,'Jeunes Plants'!AK1236,IF($J$9=1,'Jeunes Plants'!AL1236,IF($J$9=2,'Jeunes Plants'!AM1236,IF($J$9=3,'Jeunes Plants'!AN1236,IF($J$9=4,'Jeunes Plants'!AO1236,IF($J$9=5,'Jeunes Plants'!AP1236,IF($J$9=6,'Jeunes Plants'!AQ1236,IF($J$9=7,'Jeunes Plants'!AR1236,IF($J$9=8,'Jeunes Plants'!AS1236,IF($J$9=9,'Jeunes Plants'!AT1236,IF($J$9=10,'Jeunes Plants'!AU1236,IF($J$9=11,'Jeunes Plants'!AV1236,IF($J$9=12,'Jeunes Plants'!AW1236,IF($J$9=13,'Jeunes Plants'!AX1236,IF($J$9=14,'Jeunes Plants'!AY1236,IF($J$9=15,'Jeunes Plants'!AZ1236,IF($J$9=16,'Jeunes Plants'!BA1236,IF($J$9=17,'Jeunes Plants'!BB1236,IF($J$9=18,'Jeunes Plants'!BC1236,IF($J$9=19,'Jeunes Plants'!BD1236,IF($J$9=20,'Jeunes Plants'!BE1236,IF($J$9=21,'Jeunes Plants'!BF1236,IF($J$9=22,'Jeunes Plants'!BG1236,IF($J$9=23,'Jeunes Plants'!BH1236,IF($J$9=24,'Jeunes Plants'!BI1236,IF($J$9=25,'Jeunes Plants'!BJ1236,IF($J$9=26,'Jeunes Plants'!BK1236,IF($J$9=27,'Jeunes Plants'!BL1236,IF($J$9=28,'Jeunes Plants'!BM1236,IF($J$9=29,'Jeunes Plants'!BN1236,IF($J$9=30,'Jeunes Plants'!BO1236,IF($J$9=31,'Jeunes Plants'!BP1236,IF($J$9=32,'Jeunes Plants'!BQ1236,IF($J$9=33,'Jeunes Plants'!BR1236,IF($J$9=34,'Jeunes Plants'!BS1236,IF($J$9=35,'Jeunes Plants'!B13139,))))))))))))))))))))))))))))))))))))))))))))))))))))</f>
        <v>0</v>
      </c>
      <c r="K1723" s="103" t="str">
        <f>IF('Jeunes Plants'!R1236=0,"","Erreur")</f>
        <v/>
      </c>
    </row>
    <row r="1724" spans="1:11" x14ac:dyDescent="0.25">
      <c r="A1724" s="103">
        <f>IF('Jeunes Plants'!A1237&lt;&gt;"",'Jeunes Plants'!A1237,"")</f>
        <v>12228</v>
      </c>
      <c r="B1724" s="103" t="str">
        <f>IF('Jeunes Plants'!L1237&lt;&gt;"",'Jeunes Plants'!L1237,"")</f>
        <v>S4</v>
      </c>
      <c r="C1724" s="107" t="str">
        <f>IF('Jeunes Plants'!B1237&lt;&gt;"",'Jeunes Plants'!B1237,"")</f>
        <v>TOMATE SELECTION PERFORMANCE</v>
      </c>
      <c r="D1724" s="107" t="str">
        <f>IF('Jeunes Plants'!C1237&lt;&gt;"",'Jeunes Plants'!C1237,"")</f>
        <v>Buffalosteak F1</v>
      </c>
      <c r="E1724" s="103">
        <f>IF('Jeunes Plants'!H1237&lt;&gt;"",'Jeunes Plants'!H1237,"")</f>
        <v>4</v>
      </c>
      <c r="F1724" s="103" t="str">
        <f>IF('Jeunes Plants'!E1237&lt;&gt;"",'Jeunes Plants'!E1237,"")</f>
        <v>S</v>
      </c>
      <c r="G1724" s="103" t="str">
        <f>IF('Jeunes Plants'!N1237&lt;&gt;"",'Jeunes Plants'!N1237,"")</f>
        <v>M2</v>
      </c>
      <c r="H1724" s="103" t="str">
        <f>IF('Jeunes Plants'!I1237&lt;&gt;"",'Jeunes Plants'!I1237,"")</f>
        <v>H</v>
      </c>
      <c r="I1724" s="103" t="str">
        <f>IF('Jeunes Plants'!J1237&lt;&gt;"",'Jeunes Plants'!J1237,"")</f>
        <v/>
      </c>
      <c r="J1724" s="103">
        <f>IF($J$9=36,'Jeunes Plants'!U1237,IF($J$9=37,'Jeunes Plants'!V1237,IF($J$9=38,'Jeunes Plants'!W1237,IF($J$9=39,'Jeunes Plants'!X1237,IF($J$9=40,'Jeunes Plants'!Y1237,IF($J$9=41,'Jeunes Plants'!Z1237,IF($J$9=42,'Jeunes Plants'!AA1237,IF($J$9=43,'Jeunes Plants'!AB1237,IF($J$9=44,'Jeunes Plants'!AC1237,IF($J$9=45,'Jeunes Plants'!AD1237,IF($J$9=46,'Jeunes Plants'!AE1237,IF($J$9=47,'Jeunes Plants'!AF1237,IF($J$9=48,'Jeunes Plants'!AG1237,IF($J$9=49,'Jeunes Plants'!AH1237,IF($J$9=50,'Jeunes Plants'!AI1237,IF($J$9=51,'Jeunes Plants'!AJ1237,IF($J$9=52,'Jeunes Plants'!AK1237,IF($J$9=1,'Jeunes Plants'!AL1237,IF($J$9=2,'Jeunes Plants'!AM1237,IF($J$9=3,'Jeunes Plants'!AN1237,IF($J$9=4,'Jeunes Plants'!AO1237,IF($J$9=5,'Jeunes Plants'!AP1237,IF($J$9=6,'Jeunes Plants'!AQ1237,IF($J$9=7,'Jeunes Plants'!AR1237,IF($J$9=8,'Jeunes Plants'!AS1237,IF($J$9=9,'Jeunes Plants'!AT1237,IF($J$9=10,'Jeunes Plants'!AU1237,IF($J$9=11,'Jeunes Plants'!AV1237,IF($J$9=12,'Jeunes Plants'!AW1237,IF($J$9=13,'Jeunes Plants'!AX1237,IF($J$9=14,'Jeunes Plants'!AY1237,IF($J$9=15,'Jeunes Plants'!AZ1237,IF($J$9=16,'Jeunes Plants'!BA1237,IF($J$9=17,'Jeunes Plants'!BB1237,IF($J$9=18,'Jeunes Plants'!BC1237,IF($J$9=19,'Jeunes Plants'!BD1237,IF($J$9=20,'Jeunes Plants'!BE1237,IF($J$9=21,'Jeunes Plants'!BF1237,IF($J$9=22,'Jeunes Plants'!BG1237,IF($J$9=23,'Jeunes Plants'!BH1237,IF($J$9=24,'Jeunes Plants'!BI1237,IF($J$9=25,'Jeunes Plants'!BJ1237,IF($J$9=26,'Jeunes Plants'!BK1237,IF($J$9=27,'Jeunes Plants'!BL1237,IF($J$9=28,'Jeunes Plants'!BM1237,IF($J$9=29,'Jeunes Plants'!BN1237,IF($J$9=30,'Jeunes Plants'!BO1237,IF($J$9=31,'Jeunes Plants'!BP1237,IF($J$9=32,'Jeunes Plants'!BQ1237,IF($J$9=33,'Jeunes Plants'!BR1237,IF($J$9=34,'Jeunes Plants'!BS1237,IF($J$9=35,'Jeunes Plants'!B13140,))))))))))))))))))))))))))))))))))))))))))))))))))))</f>
        <v>0</v>
      </c>
      <c r="K1724" s="103" t="str">
        <f>IF('Jeunes Plants'!R1237=0,"","Erreur")</f>
        <v/>
      </c>
    </row>
    <row r="1725" spans="1:11" x14ac:dyDescent="0.25">
      <c r="A1725" s="103">
        <f>IF('Jeunes Plants'!A1238&lt;&gt;"",'Jeunes Plants'!A1238,"")</f>
        <v>15023</v>
      </c>
      <c r="B1725" s="103" t="str">
        <f>IF('Jeunes Plants'!L1238&lt;&gt;"",'Jeunes Plants'!L1238,"")</f>
        <v>S4</v>
      </c>
      <c r="C1725" s="107" t="str">
        <f>IF('Jeunes Plants'!B1238&lt;&gt;"",'Jeunes Plants'!B1238,"")</f>
        <v>TOMATE SELECTION PERFORMANCE</v>
      </c>
      <c r="D1725" s="107" t="str">
        <f>IF('Jeunes Plants'!C1238&lt;&gt;"",'Jeunes Plants'!C1238,"")</f>
        <v>Buffalosun F1</v>
      </c>
      <c r="E1725" s="103">
        <f>IF('Jeunes Plants'!H1238&lt;&gt;"",'Jeunes Plants'!H1238,"")</f>
        <v>4</v>
      </c>
      <c r="F1725" s="103" t="str">
        <f>IF('Jeunes Plants'!E1238&lt;&gt;"",'Jeunes Plants'!E1238,"")</f>
        <v>S</v>
      </c>
      <c r="G1725" s="103" t="str">
        <f>IF('Jeunes Plants'!N1238&lt;&gt;"",'Jeunes Plants'!N1238,"")</f>
        <v>M2</v>
      </c>
      <c r="H1725" s="103" t="str">
        <f>IF('Jeunes Plants'!I1238&lt;&gt;"",'Jeunes Plants'!I1238,"")</f>
        <v>H</v>
      </c>
      <c r="I1725" s="103" t="str">
        <f>IF('Jeunes Plants'!J1238&lt;&gt;"",'Jeunes Plants'!J1238,"")</f>
        <v/>
      </c>
      <c r="J1725" s="103">
        <f>IF($J$9=36,'Jeunes Plants'!U1238,IF($J$9=37,'Jeunes Plants'!V1238,IF($J$9=38,'Jeunes Plants'!W1238,IF($J$9=39,'Jeunes Plants'!X1238,IF($J$9=40,'Jeunes Plants'!Y1238,IF($J$9=41,'Jeunes Plants'!Z1238,IF($J$9=42,'Jeunes Plants'!AA1238,IF($J$9=43,'Jeunes Plants'!AB1238,IF($J$9=44,'Jeunes Plants'!AC1238,IF($J$9=45,'Jeunes Plants'!AD1238,IF($J$9=46,'Jeunes Plants'!AE1238,IF($J$9=47,'Jeunes Plants'!AF1238,IF($J$9=48,'Jeunes Plants'!AG1238,IF($J$9=49,'Jeunes Plants'!AH1238,IF($J$9=50,'Jeunes Plants'!AI1238,IF($J$9=51,'Jeunes Plants'!AJ1238,IF($J$9=52,'Jeunes Plants'!AK1238,IF($J$9=1,'Jeunes Plants'!AL1238,IF($J$9=2,'Jeunes Plants'!AM1238,IF($J$9=3,'Jeunes Plants'!AN1238,IF($J$9=4,'Jeunes Plants'!AO1238,IF($J$9=5,'Jeunes Plants'!AP1238,IF($J$9=6,'Jeunes Plants'!AQ1238,IF($J$9=7,'Jeunes Plants'!AR1238,IF($J$9=8,'Jeunes Plants'!AS1238,IF($J$9=9,'Jeunes Plants'!AT1238,IF($J$9=10,'Jeunes Plants'!AU1238,IF($J$9=11,'Jeunes Plants'!AV1238,IF($J$9=12,'Jeunes Plants'!AW1238,IF($J$9=13,'Jeunes Plants'!AX1238,IF($J$9=14,'Jeunes Plants'!AY1238,IF($J$9=15,'Jeunes Plants'!AZ1238,IF($J$9=16,'Jeunes Plants'!BA1238,IF($J$9=17,'Jeunes Plants'!BB1238,IF($J$9=18,'Jeunes Plants'!BC1238,IF($J$9=19,'Jeunes Plants'!BD1238,IF($J$9=20,'Jeunes Plants'!BE1238,IF($J$9=21,'Jeunes Plants'!BF1238,IF($J$9=22,'Jeunes Plants'!BG1238,IF($J$9=23,'Jeunes Plants'!BH1238,IF($J$9=24,'Jeunes Plants'!BI1238,IF($J$9=25,'Jeunes Plants'!BJ1238,IF($J$9=26,'Jeunes Plants'!BK1238,IF($J$9=27,'Jeunes Plants'!BL1238,IF($J$9=28,'Jeunes Plants'!BM1238,IF($J$9=29,'Jeunes Plants'!BN1238,IF($J$9=30,'Jeunes Plants'!BO1238,IF($J$9=31,'Jeunes Plants'!BP1238,IF($J$9=32,'Jeunes Plants'!BQ1238,IF($J$9=33,'Jeunes Plants'!BR1238,IF($J$9=34,'Jeunes Plants'!BS1238,IF($J$9=35,'Jeunes Plants'!B13141,))))))))))))))))))))))))))))))))))))))))))))))))))))</f>
        <v>0</v>
      </c>
      <c r="K1725" s="103" t="str">
        <f>IF('Jeunes Plants'!R1238=0,"","Erreur")</f>
        <v/>
      </c>
    </row>
    <row r="1726" spans="1:11" x14ac:dyDescent="0.25">
      <c r="A1726" s="103">
        <f>IF('Jeunes Plants'!A1239&lt;&gt;"",'Jeunes Plants'!A1239,"")</f>
        <v>15024</v>
      </c>
      <c r="B1726" s="103" t="str">
        <f>IF('Jeunes Plants'!L1239&lt;&gt;"",'Jeunes Plants'!L1239,"")</f>
        <v>S4</v>
      </c>
      <c r="C1726" s="107" t="str">
        <f>IF('Jeunes Plants'!B1239&lt;&gt;"",'Jeunes Plants'!B1239,"")</f>
        <v>TOMATE SELECTION PERFORMANCE</v>
      </c>
      <c r="D1726" s="107" t="str">
        <f>IF('Jeunes Plants'!C1239&lt;&gt;"",'Jeunes Plants'!C1239,"")</f>
        <v>Buffalosun F1</v>
      </c>
      <c r="E1726" s="103">
        <f>IF('Jeunes Plants'!H1239&lt;&gt;"",'Jeunes Plants'!H1239,"")</f>
        <v>4</v>
      </c>
      <c r="F1726" s="103" t="str">
        <f>IF('Jeunes Plants'!E1239&lt;&gt;"",'Jeunes Plants'!E1239,"")</f>
        <v>S</v>
      </c>
      <c r="G1726" s="103" t="str">
        <f>IF('Jeunes Plants'!N1239&lt;&gt;"",'Jeunes Plants'!N1239,"")</f>
        <v>M2</v>
      </c>
      <c r="H1726" s="103" t="str">
        <f>IF('Jeunes Plants'!I1239&lt;&gt;"",'Jeunes Plants'!I1239,"")</f>
        <v>H</v>
      </c>
      <c r="I1726" s="103" t="str">
        <f>IF('Jeunes Plants'!J1239&lt;&gt;"",'Jeunes Plants'!J1239,"")</f>
        <v/>
      </c>
      <c r="J1726" s="103">
        <f>IF($J$9=36,'Jeunes Plants'!U1239,IF($J$9=37,'Jeunes Plants'!V1239,IF($J$9=38,'Jeunes Plants'!W1239,IF($J$9=39,'Jeunes Plants'!X1239,IF($J$9=40,'Jeunes Plants'!Y1239,IF($J$9=41,'Jeunes Plants'!Z1239,IF($J$9=42,'Jeunes Plants'!AA1239,IF($J$9=43,'Jeunes Plants'!AB1239,IF($J$9=44,'Jeunes Plants'!AC1239,IF($J$9=45,'Jeunes Plants'!AD1239,IF($J$9=46,'Jeunes Plants'!AE1239,IF($J$9=47,'Jeunes Plants'!AF1239,IF($J$9=48,'Jeunes Plants'!AG1239,IF($J$9=49,'Jeunes Plants'!AH1239,IF($J$9=50,'Jeunes Plants'!AI1239,IF($J$9=51,'Jeunes Plants'!AJ1239,IF($J$9=52,'Jeunes Plants'!AK1239,IF($J$9=1,'Jeunes Plants'!AL1239,IF($J$9=2,'Jeunes Plants'!AM1239,IF($J$9=3,'Jeunes Plants'!AN1239,IF($J$9=4,'Jeunes Plants'!AO1239,IF($J$9=5,'Jeunes Plants'!AP1239,IF($J$9=6,'Jeunes Plants'!AQ1239,IF($J$9=7,'Jeunes Plants'!AR1239,IF($J$9=8,'Jeunes Plants'!AS1239,IF($J$9=9,'Jeunes Plants'!AT1239,IF($J$9=10,'Jeunes Plants'!AU1239,IF($J$9=11,'Jeunes Plants'!AV1239,IF($J$9=12,'Jeunes Plants'!AW1239,IF($J$9=13,'Jeunes Plants'!AX1239,IF($J$9=14,'Jeunes Plants'!AY1239,IF($J$9=15,'Jeunes Plants'!AZ1239,IF($J$9=16,'Jeunes Plants'!BA1239,IF($J$9=17,'Jeunes Plants'!BB1239,IF($J$9=18,'Jeunes Plants'!BC1239,IF($J$9=19,'Jeunes Plants'!BD1239,IF($J$9=20,'Jeunes Plants'!BE1239,IF($J$9=21,'Jeunes Plants'!BF1239,IF($J$9=22,'Jeunes Plants'!BG1239,IF($J$9=23,'Jeunes Plants'!BH1239,IF($J$9=24,'Jeunes Plants'!BI1239,IF($J$9=25,'Jeunes Plants'!BJ1239,IF($J$9=26,'Jeunes Plants'!BK1239,IF($J$9=27,'Jeunes Plants'!BL1239,IF($J$9=28,'Jeunes Plants'!BM1239,IF($J$9=29,'Jeunes Plants'!BN1239,IF($J$9=30,'Jeunes Plants'!BO1239,IF($J$9=31,'Jeunes Plants'!BP1239,IF($J$9=32,'Jeunes Plants'!BQ1239,IF($J$9=33,'Jeunes Plants'!BR1239,IF($J$9=34,'Jeunes Plants'!BS1239,IF($J$9=35,'Jeunes Plants'!B13142,))))))))))))))))))))))))))))))))))))))))))))))))))))</f>
        <v>0</v>
      </c>
      <c r="K1726" s="103" t="str">
        <f>IF('Jeunes Plants'!R1239=0,"","Erreur")</f>
        <v/>
      </c>
    </row>
    <row r="1727" spans="1:11" x14ac:dyDescent="0.25">
      <c r="A1727" s="103">
        <f>IF('Jeunes Plants'!A1240&lt;&gt;"",'Jeunes Plants'!A1240,"")</f>
        <v>14903</v>
      </c>
      <c r="B1727" s="103" t="str">
        <f>IF('Jeunes Plants'!L1240&lt;&gt;"",'Jeunes Plants'!L1240,"")</f>
        <v>S4</v>
      </c>
      <c r="C1727" s="107" t="str">
        <f>IF('Jeunes Plants'!B1240&lt;&gt;"",'Jeunes Plants'!B1240,"")</f>
        <v>TOMATE SELECTION PERFORMANCE</v>
      </c>
      <c r="D1727" s="107" t="str">
        <f>IF('Jeunes Plants'!C1240&lt;&gt;"",'Jeunes Plants'!C1240,"")</f>
        <v>Bellandine F1</v>
      </c>
      <c r="E1727" s="103">
        <f>IF('Jeunes Plants'!H1240&lt;&gt;"",'Jeunes Plants'!H1240,"")</f>
        <v>4</v>
      </c>
      <c r="F1727" s="103" t="str">
        <f>IF('Jeunes Plants'!E1240&lt;&gt;"",'Jeunes Plants'!E1240,"")</f>
        <v>S</v>
      </c>
      <c r="G1727" s="103" t="str">
        <f>IF('Jeunes Plants'!N1240&lt;&gt;"",'Jeunes Plants'!N1240,"")</f>
        <v>M2</v>
      </c>
      <c r="H1727" s="103" t="str">
        <f>IF('Jeunes Plants'!I1240&lt;&gt;"",'Jeunes Plants'!I1240,"")</f>
        <v>C</v>
      </c>
      <c r="I1727" s="103" t="str">
        <f>IF('Jeunes Plants'!J1240&lt;&gt;"",'Jeunes Plants'!J1240,"")</f>
        <v/>
      </c>
      <c r="J1727" s="103">
        <f>IF($J$9=36,'Jeunes Plants'!U1240,IF($J$9=37,'Jeunes Plants'!V1240,IF($J$9=38,'Jeunes Plants'!W1240,IF($J$9=39,'Jeunes Plants'!X1240,IF($J$9=40,'Jeunes Plants'!Y1240,IF($J$9=41,'Jeunes Plants'!Z1240,IF($J$9=42,'Jeunes Plants'!AA1240,IF($J$9=43,'Jeunes Plants'!AB1240,IF($J$9=44,'Jeunes Plants'!AC1240,IF($J$9=45,'Jeunes Plants'!AD1240,IF($J$9=46,'Jeunes Plants'!AE1240,IF($J$9=47,'Jeunes Plants'!AF1240,IF($J$9=48,'Jeunes Plants'!AG1240,IF($J$9=49,'Jeunes Plants'!AH1240,IF($J$9=50,'Jeunes Plants'!AI1240,IF($J$9=51,'Jeunes Plants'!AJ1240,IF($J$9=52,'Jeunes Plants'!AK1240,IF($J$9=1,'Jeunes Plants'!AL1240,IF($J$9=2,'Jeunes Plants'!AM1240,IF($J$9=3,'Jeunes Plants'!AN1240,IF($J$9=4,'Jeunes Plants'!AO1240,IF($J$9=5,'Jeunes Plants'!AP1240,IF($J$9=6,'Jeunes Plants'!AQ1240,IF($J$9=7,'Jeunes Plants'!AR1240,IF($J$9=8,'Jeunes Plants'!AS1240,IF($J$9=9,'Jeunes Plants'!AT1240,IF($J$9=10,'Jeunes Plants'!AU1240,IF($J$9=11,'Jeunes Plants'!AV1240,IF($J$9=12,'Jeunes Plants'!AW1240,IF($J$9=13,'Jeunes Plants'!AX1240,IF($J$9=14,'Jeunes Plants'!AY1240,IF($J$9=15,'Jeunes Plants'!AZ1240,IF($J$9=16,'Jeunes Plants'!BA1240,IF($J$9=17,'Jeunes Plants'!BB1240,IF($J$9=18,'Jeunes Plants'!BC1240,IF($J$9=19,'Jeunes Plants'!BD1240,IF($J$9=20,'Jeunes Plants'!BE1240,IF($J$9=21,'Jeunes Plants'!BF1240,IF($J$9=22,'Jeunes Plants'!BG1240,IF($J$9=23,'Jeunes Plants'!BH1240,IF($J$9=24,'Jeunes Plants'!BI1240,IF($J$9=25,'Jeunes Plants'!BJ1240,IF($J$9=26,'Jeunes Plants'!BK1240,IF($J$9=27,'Jeunes Plants'!BL1240,IF($J$9=28,'Jeunes Plants'!BM1240,IF($J$9=29,'Jeunes Plants'!BN1240,IF($J$9=30,'Jeunes Plants'!BO1240,IF($J$9=31,'Jeunes Plants'!BP1240,IF($J$9=32,'Jeunes Plants'!BQ1240,IF($J$9=33,'Jeunes Plants'!BR1240,IF($J$9=34,'Jeunes Plants'!BS1240,IF($J$9=35,'Jeunes Plants'!B13143,))))))))))))))))))))))))))))))))))))))))))))))))))))</f>
        <v>0</v>
      </c>
      <c r="K1727" s="103" t="str">
        <f>IF('Jeunes Plants'!R1240=0,"","Erreur")</f>
        <v/>
      </c>
    </row>
    <row r="1728" spans="1:11" x14ac:dyDescent="0.25">
      <c r="A1728" s="103">
        <f>IF('Jeunes Plants'!A1241&lt;&gt;"",'Jeunes Plants'!A1241,"")</f>
        <v>14904</v>
      </c>
      <c r="B1728" s="103" t="str">
        <f>IF('Jeunes Plants'!L1241&lt;&gt;"",'Jeunes Plants'!L1241,"")</f>
        <v>S4</v>
      </c>
      <c r="C1728" s="107" t="str">
        <f>IF('Jeunes Plants'!B1241&lt;&gt;"",'Jeunes Plants'!B1241,"")</f>
        <v>TOMATE SELECTION PERFORMANCE</v>
      </c>
      <c r="D1728" s="107" t="str">
        <f>IF('Jeunes Plants'!C1241&lt;&gt;"",'Jeunes Plants'!C1241,"")</f>
        <v>Bellandine F1</v>
      </c>
      <c r="E1728" s="103">
        <f>IF('Jeunes Plants'!H1241&lt;&gt;"",'Jeunes Plants'!H1241,"")</f>
        <v>4</v>
      </c>
      <c r="F1728" s="103" t="str">
        <f>IF('Jeunes Plants'!E1241&lt;&gt;"",'Jeunes Plants'!E1241,"")</f>
        <v>S</v>
      </c>
      <c r="G1728" s="103" t="str">
        <f>IF('Jeunes Plants'!N1241&lt;&gt;"",'Jeunes Plants'!N1241,"")</f>
        <v>M2</v>
      </c>
      <c r="H1728" s="103" t="str">
        <f>IF('Jeunes Plants'!I1241&lt;&gt;"",'Jeunes Plants'!I1241,"")</f>
        <v>C</v>
      </c>
      <c r="I1728" s="103" t="str">
        <f>IF('Jeunes Plants'!J1241&lt;&gt;"",'Jeunes Plants'!J1241,"")</f>
        <v/>
      </c>
      <c r="J1728" s="103">
        <f>IF($J$9=36,'Jeunes Plants'!U1241,IF($J$9=37,'Jeunes Plants'!V1241,IF($J$9=38,'Jeunes Plants'!W1241,IF($J$9=39,'Jeunes Plants'!X1241,IF($J$9=40,'Jeunes Plants'!Y1241,IF($J$9=41,'Jeunes Plants'!Z1241,IF($J$9=42,'Jeunes Plants'!AA1241,IF($J$9=43,'Jeunes Plants'!AB1241,IF($J$9=44,'Jeunes Plants'!AC1241,IF($J$9=45,'Jeunes Plants'!AD1241,IF($J$9=46,'Jeunes Plants'!AE1241,IF($J$9=47,'Jeunes Plants'!AF1241,IF($J$9=48,'Jeunes Plants'!AG1241,IF($J$9=49,'Jeunes Plants'!AH1241,IF($J$9=50,'Jeunes Plants'!AI1241,IF($J$9=51,'Jeunes Plants'!AJ1241,IF($J$9=52,'Jeunes Plants'!AK1241,IF($J$9=1,'Jeunes Plants'!AL1241,IF($J$9=2,'Jeunes Plants'!AM1241,IF($J$9=3,'Jeunes Plants'!AN1241,IF($J$9=4,'Jeunes Plants'!AO1241,IF($J$9=5,'Jeunes Plants'!AP1241,IF($J$9=6,'Jeunes Plants'!AQ1241,IF($J$9=7,'Jeunes Plants'!AR1241,IF($J$9=8,'Jeunes Plants'!AS1241,IF($J$9=9,'Jeunes Plants'!AT1241,IF($J$9=10,'Jeunes Plants'!AU1241,IF($J$9=11,'Jeunes Plants'!AV1241,IF($J$9=12,'Jeunes Plants'!AW1241,IF($J$9=13,'Jeunes Plants'!AX1241,IF($J$9=14,'Jeunes Plants'!AY1241,IF($J$9=15,'Jeunes Plants'!AZ1241,IF($J$9=16,'Jeunes Plants'!BA1241,IF($J$9=17,'Jeunes Plants'!BB1241,IF($J$9=18,'Jeunes Plants'!BC1241,IF($J$9=19,'Jeunes Plants'!BD1241,IF($J$9=20,'Jeunes Plants'!BE1241,IF($J$9=21,'Jeunes Plants'!BF1241,IF($J$9=22,'Jeunes Plants'!BG1241,IF($J$9=23,'Jeunes Plants'!BH1241,IF($J$9=24,'Jeunes Plants'!BI1241,IF($J$9=25,'Jeunes Plants'!BJ1241,IF($J$9=26,'Jeunes Plants'!BK1241,IF($J$9=27,'Jeunes Plants'!BL1241,IF($J$9=28,'Jeunes Plants'!BM1241,IF($J$9=29,'Jeunes Plants'!BN1241,IF($J$9=30,'Jeunes Plants'!BO1241,IF($J$9=31,'Jeunes Plants'!BP1241,IF($J$9=32,'Jeunes Plants'!BQ1241,IF($J$9=33,'Jeunes Plants'!BR1241,IF($J$9=34,'Jeunes Plants'!BS1241,IF($J$9=35,'Jeunes Plants'!B13144,))))))))))))))))))))))))))))))))))))))))))))))))))))</f>
        <v>0</v>
      </c>
      <c r="K1728" s="103" t="str">
        <f>IF('Jeunes Plants'!R1241=0,"","Erreur")</f>
        <v/>
      </c>
    </row>
    <row r="1729" spans="1:11" x14ac:dyDescent="0.25">
      <c r="A1729" s="103">
        <f>IF('Jeunes Plants'!A1242&lt;&gt;"",'Jeunes Plants'!A1242,"")</f>
        <v>12807</v>
      </c>
      <c r="B1729" s="103" t="str">
        <f>IF('Jeunes Plants'!L1242&lt;&gt;"",'Jeunes Plants'!L1242,"")</f>
        <v>S4</v>
      </c>
      <c r="C1729" s="107" t="str">
        <f>IF('Jeunes Plants'!B1242&lt;&gt;"",'Jeunes Plants'!B1242,"")</f>
        <v>TOMATE SELECTION PERFORMANCE</v>
      </c>
      <c r="D1729" s="107" t="str">
        <f>IF('Jeunes Plants'!C1242&lt;&gt;"",'Jeunes Plants'!C1242,"")</f>
        <v>Dyno F1 (type Roma)</v>
      </c>
      <c r="E1729" s="103">
        <f>IF('Jeunes Plants'!H1242&lt;&gt;"",'Jeunes Plants'!H1242,"")</f>
        <v>4</v>
      </c>
      <c r="F1729" s="103" t="str">
        <f>IF('Jeunes Plants'!E1242&lt;&gt;"",'Jeunes Plants'!E1242,"")</f>
        <v>S</v>
      </c>
      <c r="G1729" s="103" t="str">
        <f>IF('Jeunes Plants'!N1242&lt;&gt;"",'Jeunes Plants'!N1242,"")</f>
        <v>M2</v>
      </c>
      <c r="H1729" s="103" t="str">
        <f>IF('Jeunes Plants'!I1242&lt;&gt;"",'Jeunes Plants'!I1242,"")</f>
        <v>F</v>
      </c>
      <c r="I1729" s="103" t="str">
        <f>IF('Jeunes Plants'!J1242&lt;&gt;"",'Jeunes Plants'!J1242,"")</f>
        <v/>
      </c>
      <c r="J1729" s="103">
        <f>IF($J$9=36,'Jeunes Plants'!U1242,IF($J$9=37,'Jeunes Plants'!V1242,IF($J$9=38,'Jeunes Plants'!W1242,IF($J$9=39,'Jeunes Plants'!X1242,IF($J$9=40,'Jeunes Plants'!Y1242,IF($J$9=41,'Jeunes Plants'!Z1242,IF($J$9=42,'Jeunes Plants'!AA1242,IF($J$9=43,'Jeunes Plants'!AB1242,IF($J$9=44,'Jeunes Plants'!AC1242,IF($J$9=45,'Jeunes Plants'!AD1242,IF($J$9=46,'Jeunes Plants'!AE1242,IF($J$9=47,'Jeunes Plants'!AF1242,IF($J$9=48,'Jeunes Plants'!AG1242,IF($J$9=49,'Jeunes Plants'!AH1242,IF($J$9=50,'Jeunes Plants'!AI1242,IF($J$9=51,'Jeunes Plants'!AJ1242,IF($J$9=52,'Jeunes Plants'!AK1242,IF($J$9=1,'Jeunes Plants'!AL1242,IF($J$9=2,'Jeunes Plants'!AM1242,IF($J$9=3,'Jeunes Plants'!AN1242,IF($J$9=4,'Jeunes Plants'!AO1242,IF($J$9=5,'Jeunes Plants'!AP1242,IF($J$9=6,'Jeunes Plants'!AQ1242,IF($J$9=7,'Jeunes Plants'!AR1242,IF($J$9=8,'Jeunes Plants'!AS1242,IF($J$9=9,'Jeunes Plants'!AT1242,IF($J$9=10,'Jeunes Plants'!AU1242,IF($J$9=11,'Jeunes Plants'!AV1242,IF($J$9=12,'Jeunes Plants'!AW1242,IF($J$9=13,'Jeunes Plants'!AX1242,IF($J$9=14,'Jeunes Plants'!AY1242,IF($J$9=15,'Jeunes Plants'!AZ1242,IF($J$9=16,'Jeunes Plants'!BA1242,IF($J$9=17,'Jeunes Plants'!BB1242,IF($J$9=18,'Jeunes Plants'!BC1242,IF($J$9=19,'Jeunes Plants'!BD1242,IF($J$9=20,'Jeunes Plants'!BE1242,IF($J$9=21,'Jeunes Plants'!BF1242,IF($J$9=22,'Jeunes Plants'!BG1242,IF($J$9=23,'Jeunes Plants'!BH1242,IF($J$9=24,'Jeunes Plants'!BI1242,IF($J$9=25,'Jeunes Plants'!BJ1242,IF($J$9=26,'Jeunes Plants'!BK1242,IF($J$9=27,'Jeunes Plants'!BL1242,IF($J$9=28,'Jeunes Plants'!BM1242,IF($J$9=29,'Jeunes Plants'!BN1242,IF($J$9=30,'Jeunes Plants'!BO1242,IF($J$9=31,'Jeunes Plants'!BP1242,IF($J$9=32,'Jeunes Plants'!BQ1242,IF($J$9=33,'Jeunes Plants'!BR1242,IF($J$9=34,'Jeunes Plants'!BS1242,IF($J$9=35,'Jeunes Plants'!B13145,))))))))))))))))))))))))))))))))))))))))))))))))))))</f>
        <v>0</v>
      </c>
      <c r="K1729" s="103" t="str">
        <f>IF('Jeunes Plants'!R1242=0,"","Erreur")</f>
        <v/>
      </c>
    </row>
    <row r="1730" spans="1:11" x14ac:dyDescent="0.25">
      <c r="A1730" s="103">
        <f>IF('Jeunes Plants'!A1243&lt;&gt;"",'Jeunes Plants'!A1243,"")</f>
        <v>12808</v>
      </c>
      <c r="B1730" s="103" t="str">
        <f>IF('Jeunes Plants'!L1243&lt;&gt;"",'Jeunes Plants'!L1243,"")</f>
        <v>S4</v>
      </c>
      <c r="C1730" s="107" t="str">
        <f>IF('Jeunes Plants'!B1243&lt;&gt;"",'Jeunes Plants'!B1243,"")</f>
        <v>TOMATE SELECTION PERFORMANCE</v>
      </c>
      <c r="D1730" s="107" t="str">
        <f>IF('Jeunes Plants'!C1243&lt;&gt;"",'Jeunes Plants'!C1243,"")</f>
        <v>Dyno F1 (type Roma)</v>
      </c>
      <c r="E1730" s="103">
        <f>IF('Jeunes Plants'!H1243&lt;&gt;"",'Jeunes Plants'!H1243,"")</f>
        <v>4</v>
      </c>
      <c r="F1730" s="103" t="str">
        <f>IF('Jeunes Plants'!E1243&lt;&gt;"",'Jeunes Plants'!E1243,"")</f>
        <v>S</v>
      </c>
      <c r="G1730" s="103" t="str">
        <f>IF('Jeunes Plants'!N1243&lt;&gt;"",'Jeunes Plants'!N1243,"")</f>
        <v>M2</v>
      </c>
      <c r="H1730" s="103" t="str">
        <f>IF('Jeunes Plants'!I1243&lt;&gt;"",'Jeunes Plants'!I1243,"")</f>
        <v>F</v>
      </c>
      <c r="I1730" s="103" t="str">
        <f>IF('Jeunes Plants'!J1243&lt;&gt;"",'Jeunes Plants'!J1243,"")</f>
        <v/>
      </c>
      <c r="J1730" s="103">
        <f>IF($J$9=36,'Jeunes Plants'!U1243,IF($J$9=37,'Jeunes Plants'!V1243,IF($J$9=38,'Jeunes Plants'!W1243,IF($J$9=39,'Jeunes Plants'!X1243,IF($J$9=40,'Jeunes Plants'!Y1243,IF($J$9=41,'Jeunes Plants'!Z1243,IF($J$9=42,'Jeunes Plants'!AA1243,IF($J$9=43,'Jeunes Plants'!AB1243,IF($J$9=44,'Jeunes Plants'!AC1243,IF($J$9=45,'Jeunes Plants'!AD1243,IF($J$9=46,'Jeunes Plants'!AE1243,IF($J$9=47,'Jeunes Plants'!AF1243,IF($J$9=48,'Jeunes Plants'!AG1243,IF($J$9=49,'Jeunes Plants'!AH1243,IF($J$9=50,'Jeunes Plants'!AI1243,IF($J$9=51,'Jeunes Plants'!AJ1243,IF($J$9=52,'Jeunes Plants'!AK1243,IF($J$9=1,'Jeunes Plants'!AL1243,IF($J$9=2,'Jeunes Plants'!AM1243,IF($J$9=3,'Jeunes Plants'!AN1243,IF($J$9=4,'Jeunes Plants'!AO1243,IF($J$9=5,'Jeunes Plants'!AP1243,IF($J$9=6,'Jeunes Plants'!AQ1243,IF($J$9=7,'Jeunes Plants'!AR1243,IF($J$9=8,'Jeunes Plants'!AS1243,IF($J$9=9,'Jeunes Plants'!AT1243,IF($J$9=10,'Jeunes Plants'!AU1243,IF($J$9=11,'Jeunes Plants'!AV1243,IF($J$9=12,'Jeunes Plants'!AW1243,IF($J$9=13,'Jeunes Plants'!AX1243,IF($J$9=14,'Jeunes Plants'!AY1243,IF($J$9=15,'Jeunes Plants'!AZ1243,IF($J$9=16,'Jeunes Plants'!BA1243,IF($J$9=17,'Jeunes Plants'!BB1243,IF($J$9=18,'Jeunes Plants'!BC1243,IF($J$9=19,'Jeunes Plants'!BD1243,IF($J$9=20,'Jeunes Plants'!BE1243,IF($J$9=21,'Jeunes Plants'!BF1243,IF($J$9=22,'Jeunes Plants'!BG1243,IF($J$9=23,'Jeunes Plants'!BH1243,IF($J$9=24,'Jeunes Plants'!BI1243,IF($J$9=25,'Jeunes Plants'!BJ1243,IF($J$9=26,'Jeunes Plants'!BK1243,IF($J$9=27,'Jeunes Plants'!BL1243,IF($J$9=28,'Jeunes Plants'!BM1243,IF($J$9=29,'Jeunes Plants'!BN1243,IF($J$9=30,'Jeunes Plants'!BO1243,IF($J$9=31,'Jeunes Plants'!BP1243,IF($J$9=32,'Jeunes Plants'!BQ1243,IF($J$9=33,'Jeunes Plants'!BR1243,IF($J$9=34,'Jeunes Plants'!BS1243,IF($J$9=35,'Jeunes Plants'!B13146,))))))))))))))))))))))))))))))))))))))))))))))))))))</f>
        <v>0</v>
      </c>
      <c r="K1730" s="103" t="str">
        <f>IF('Jeunes Plants'!R1243=0,"","Erreur")</f>
        <v/>
      </c>
    </row>
    <row r="1731" spans="1:11" x14ac:dyDescent="0.25">
      <c r="A1731" s="103">
        <f>IF('Jeunes Plants'!A1244&lt;&gt;"",'Jeunes Plants'!A1244,"")</f>
        <v>15025</v>
      </c>
      <c r="B1731" s="103" t="str">
        <f>IF('Jeunes Plants'!L1244&lt;&gt;"",'Jeunes Plants'!L1244,"")</f>
        <v>S4</v>
      </c>
      <c r="C1731" s="107" t="str">
        <f>IF('Jeunes Plants'!B1244&lt;&gt;"",'Jeunes Plants'!B1244,"")</f>
        <v>TOMATE SELECTION PERFORMANCE</v>
      </c>
      <c r="D1731" s="107" t="str">
        <f>IF('Jeunes Plants'!C1244&lt;&gt;"",'Jeunes Plants'!C1244,"")</f>
        <v>Elvirado F1</v>
      </c>
      <c r="E1731" s="103">
        <f>IF('Jeunes Plants'!H1244&lt;&gt;"",'Jeunes Plants'!H1244,"")</f>
        <v>4</v>
      </c>
      <c r="F1731" s="103" t="str">
        <f>IF('Jeunes Plants'!E1244&lt;&gt;"",'Jeunes Plants'!E1244,"")</f>
        <v>S</v>
      </c>
      <c r="G1731" s="103" t="str">
        <f>IF('Jeunes Plants'!N1244&lt;&gt;"",'Jeunes Plants'!N1244,"")</f>
        <v>M2</v>
      </c>
      <c r="H1731" s="103" t="str">
        <f>IF('Jeunes Plants'!I1244&lt;&gt;"",'Jeunes Plants'!I1244,"")</f>
        <v>H</v>
      </c>
      <c r="I1731" s="103" t="str">
        <f>IF('Jeunes Plants'!J1244&lt;&gt;"",'Jeunes Plants'!J1244,"")</f>
        <v/>
      </c>
      <c r="J1731" s="103">
        <f>IF($J$9=36,'Jeunes Plants'!U1244,IF($J$9=37,'Jeunes Plants'!V1244,IF($J$9=38,'Jeunes Plants'!W1244,IF($J$9=39,'Jeunes Plants'!X1244,IF($J$9=40,'Jeunes Plants'!Y1244,IF($J$9=41,'Jeunes Plants'!Z1244,IF($J$9=42,'Jeunes Plants'!AA1244,IF($J$9=43,'Jeunes Plants'!AB1244,IF($J$9=44,'Jeunes Plants'!AC1244,IF($J$9=45,'Jeunes Plants'!AD1244,IF($J$9=46,'Jeunes Plants'!AE1244,IF($J$9=47,'Jeunes Plants'!AF1244,IF($J$9=48,'Jeunes Plants'!AG1244,IF($J$9=49,'Jeunes Plants'!AH1244,IF($J$9=50,'Jeunes Plants'!AI1244,IF($J$9=51,'Jeunes Plants'!AJ1244,IF($J$9=52,'Jeunes Plants'!AK1244,IF($J$9=1,'Jeunes Plants'!AL1244,IF($J$9=2,'Jeunes Plants'!AM1244,IF($J$9=3,'Jeunes Plants'!AN1244,IF($J$9=4,'Jeunes Plants'!AO1244,IF($J$9=5,'Jeunes Plants'!AP1244,IF($J$9=6,'Jeunes Plants'!AQ1244,IF($J$9=7,'Jeunes Plants'!AR1244,IF($J$9=8,'Jeunes Plants'!AS1244,IF($J$9=9,'Jeunes Plants'!AT1244,IF($J$9=10,'Jeunes Plants'!AU1244,IF($J$9=11,'Jeunes Plants'!AV1244,IF($J$9=12,'Jeunes Plants'!AW1244,IF($J$9=13,'Jeunes Plants'!AX1244,IF($J$9=14,'Jeunes Plants'!AY1244,IF($J$9=15,'Jeunes Plants'!AZ1244,IF($J$9=16,'Jeunes Plants'!BA1244,IF($J$9=17,'Jeunes Plants'!BB1244,IF($J$9=18,'Jeunes Plants'!BC1244,IF($J$9=19,'Jeunes Plants'!BD1244,IF($J$9=20,'Jeunes Plants'!BE1244,IF($J$9=21,'Jeunes Plants'!BF1244,IF($J$9=22,'Jeunes Plants'!BG1244,IF($J$9=23,'Jeunes Plants'!BH1244,IF($J$9=24,'Jeunes Plants'!BI1244,IF($J$9=25,'Jeunes Plants'!BJ1244,IF($J$9=26,'Jeunes Plants'!BK1244,IF($J$9=27,'Jeunes Plants'!BL1244,IF($J$9=28,'Jeunes Plants'!BM1244,IF($J$9=29,'Jeunes Plants'!BN1244,IF($J$9=30,'Jeunes Plants'!BO1244,IF($J$9=31,'Jeunes Plants'!BP1244,IF($J$9=32,'Jeunes Plants'!BQ1244,IF($J$9=33,'Jeunes Plants'!BR1244,IF($J$9=34,'Jeunes Plants'!BS1244,IF($J$9=35,'Jeunes Plants'!B13147,))))))))))))))))))))))))))))))))))))))))))))))))))))</f>
        <v>0</v>
      </c>
      <c r="K1731" s="103" t="str">
        <f>IF('Jeunes Plants'!R1244=0,"","Erreur")</f>
        <v/>
      </c>
    </row>
    <row r="1732" spans="1:11" x14ac:dyDescent="0.25">
      <c r="A1732" s="103">
        <f>IF('Jeunes Plants'!A1245&lt;&gt;"",'Jeunes Plants'!A1245,"")</f>
        <v>15026</v>
      </c>
      <c r="B1732" s="103" t="str">
        <f>IF('Jeunes Plants'!L1245&lt;&gt;"",'Jeunes Plants'!L1245,"")</f>
        <v>S4</v>
      </c>
      <c r="C1732" s="107" t="str">
        <f>IF('Jeunes Plants'!B1245&lt;&gt;"",'Jeunes Plants'!B1245,"")</f>
        <v>TOMATE SELECTION PERFORMANCE</v>
      </c>
      <c r="D1732" s="107" t="str">
        <f>IF('Jeunes Plants'!C1245&lt;&gt;"",'Jeunes Plants'!C1245,"")</f>
        <v>Elvirado F1</v>
      </c>
      <c r="E1732" s="103">
        <f>IF('Jeunes Plants'!H1245&lt;&gt;"",'Jeunes Plants'!H1245,"")</f>
        <v>4</v>
      </c>
      <c r="F1732" s="103" t="str">
        <f>IF('Jeunes Plants'!E1245&lt;&gt;"",'Jeunes Plants'!E1245,"")</f>
        <v>S</v>
      </c>
      <c r="G1732" s="103" t="str">
        <f>IF('Jeunes Plants'!N1245&lt;&gt;"",'Jeunes Plants'!N1245,"")</f>
        <v>M2</v>
      </c>
      <c r="H1732" s="103" t="str">
        <f>IF('Jeunes Plants'!I1245&lt;&gt;"",'Jeunes Plants'!I1245,"")</f>
        <v>H</v>
      </c>
      <c r="I1732" s="103" t="str">
        <f>IF('Jeunes Plants'!J1245&lt;&gt;"",'Jeunes Plants'!J1245,"")</f>
        <v/>
      </c>
      <c r="J1732" s="103">
        <f>IF($J$9=36,'Jeunes Plants'!U1245,IF($J$9=37,'Jeunes Plants'!V1245,IF($J$9=38,'Jeunes Plants'!W1245,IF($J$9=39,'Jeunes Plants'!X1245,IF($J$9=40,'Jeunes Plants'!Y1245,IF($J$9=41,'Jeunes Plants'!Z1245,IF($J$9=42,'Jeunes Plants'!AA1245,IF($J$9=43,'Jeunes Plants'!AB1245,IF($J$9=44,'Jeunes Plants'!AC1245,IF($J$9=45,'Jeunes Plants'!AD1245,IF($J$9=46,'Jeunes Plants'!AE1245,IF($J$9=47,'Jeunes Plants'!AF1245,IF($J$9=48,'Jeunes Plants'!AG1245,IF($J$9=49,'Jeunes Plants'!AH1245,IF($J$9=50,'Jeunes Plants'!AI1245,IF($J$9=51,'Jeunes Plants'!AJ1245,IF($J$9=52,'Jeunes Plants'!AK1245,IF($J$9=1,'Jeunes Plants'!AL1245,IF($J$9=2,'Jeunes Plants'!AM1245,IF($J$9=3,'Jeunes Plants'!AN1245,IF($J$9=4,'Jeunes Plants'!AO1245,IF($J$9=5,'Jeunes Plants'!AP1245,IF($J$9=6,'Jeunes Plants'!AQ1245,IF($J$9=7,'Jeunes Plants'!AR1245,IF($J$9=8,'Jeunes Plants'!AS1245,IF($J$9=9,'Jeunes Plants'!AT1245,IF($J$9=10,'Jeunes Plants'!AU1245,IF($J$9=11,'Jeunes Plants'!AV1245,IF($J$9=12,'Jeunes Plants'!AW1245,IF($J$9=13,'Jeunes Plants'!AX1245,IF($J$9=14,'Jeunes Plants'!AY1245,IF($J$9=15,'Jeunes Plants'!AZ1245,IF($J$9=16,'Jeunes Plants'!BA1245,IF($J$9=17,'Jeunes Plants'!BB1245,IF($J$9=18,'Jeunes Plants'!BC1245,IF($J$9=19,'Jeunes Plants'!BD1245,IF($J$9=20,'Jeunes Plants'!BE1245,IF($J$9=21,'Jeunes Plants'!BF1245,IF($J$9=22,'Jeunes Plants'!BG1245,IF($J$9=23,'Jeunes Plants'!BH1245,IF($J$9=24,'Jeunes Plants'!BI1245,IF($J$9=25,'Jeunes Plants'!BJ1245,IF($J$9=26,'Jeunes Plants'!BK1245,IF($J$9=27,'Jeunes Plants'!BL1245,IF($J$9=28,'Jeunes Plants'!BM1245,IF($J$9=29,'Jeunes Plants'!BN1245,IF($J$9=30,'Jeunes Plants'!BO1245,IF($J$9=31,'Jeunes Plants'!BP1245,IF($J$9=32,'Jeunes Plants'!BQ1245,IF($J$9=33,'Jeunes Plants'!BR1245,IF($J$9=34,'Jeunes Plants'!BS1245,IF($J$9=35,'Jeunes Plants'!B13148,))))))))))))))))))))))))))))))))))))))))))))))))))))</f>
        <v>0</v>
      </c>
      <c r="K1732" s="103" t="str">
        <f>IF('Jeunes Plants'!R1245=0,"","Erreur")</f>
        <v/>
      </c>
    </row>
    <row r="1733" spans="1:11" x14ac:dyDescent="0.25">
      <c r="A1733" s="103">
        <f>IF('Jeunes Plants'!A1246&lt;&gt;"",'Jeunes Plants'!A1246,"")</f>
        <v>12426</v>
      </c>
      <c r="B1733" s="103" t="str">
        <f>IF('Jeunes Plants'!L1246&lt;&gt;"",'Jeunes Plants'!L1246,"")</f>
        <v>S4</v>
      </c>
      <c r="C1733" s="107" t="str">
        <f>IF('Jeunes Plants'!B1246&lt;&gt;"",'Jeunes Plants'!B1246,"")</f>
        <v>TOMATE SELECTION PERFORMANCE</v>
      </c>
      <c r="D1733" s="107" t="str">
        <f>IF('Jeunes Plants'!C1246&lt;&gt;"",'Jeunes Plants'!C1246,"")</f>
        <v>Fantasio F1</v>
      </c>
      <c r="E1733" s="103">
        <f>IF('Jeunes Plants'!H1246&lt;&gt;"",'Jeunes Plants'!H1246,"")</f>
        <v>4</v>
      </c>
      <c r="F1733" s="103" t="str">
        <f>IF('Jeunes Plants'!E1246&lt;&gt;"",'Jeunes Plants'!E1246,"")</f>
        <v>S</v>
      </c>
      <c r="G1733" s="103" t="str">
        <f>IF('Jeunes Plants'!N1246&lt;&gt;"",'Jeunes Plants'!N1246,"")</f>
        <v>M2</v>
      </c>
      <c r="H1733" s="103" t="str">
        <f>IF('Jeunes Plants'!I1246&lt;&gt;"",'Jeunes Plants'!I1246,"")</f>
        <v>C</v>
      </c>
      <c r="I1733" s="103" t="str">
        <f>IF('Jeunes Plants'!J1246&lt;&gt;"",'Jeunes Plants'!J1246,"")</f>
        <v/>
      </c>
      <c r="J1733" s="103">
        <f>IF($J$9=36,'Jeunes Plants'!U1246,IF($J$9=37,'Jeunes Plants'!V1246,IF($J$9=38,'Jeunes Plants'!W1246,IF($J$9=39,'Jeunes Plants'!X1246,IF($J$9=40,'Jeunes Plants'!Y1246,IF($J$9=41,'Jeunes Plants'!Z1246,IF($J$9=42,'Jeunes Plants'!AA1246,IF($J$9=43,'Jeunes Plants'!AB1246,IF($J$9=44,'Jeunes Plants'!AC1246,IF($J$9=45,'Jeunes Plants'!AD1246,IF($J$9=46,'Jeunes Plants'!AE1246,IF($J$9=47,'Jeunes Plants'!AF1246,IF($J$9=48,'Jeunes Plants'!AG1246,IF($J$9=49,'Jeunes Plants'!AH1246,IF($J$9=50,'Jeunes Plants'!AI1246,IF($J$9=51,'Jeunes Plants'!AJ1246,IF($J$9=52,'Jeunes Plants'!AK1246,IF($J$9=1,'Jeunes Plants'!AL1246,IF($J$9=2,'Jeunes Plants'!AM1246,IF($J$9=3,'Jeunes Plants'!AN1246,IF($J$9=4,'Jeunes Plants'!AO1246,IF($J$9=5,'Jeunes Plants'!AP1246,IF($J$9=6,'Jeunes Plants'!AQ1246,IF($J$9=7,'Jeunes Plants'!AR1246,IF($J$9=8,'Jeunes Plants'!AS1246,IF($J$9=9,'Jeunes Plants'!AT1246,IF($J$9=10,'Jeunes Plants'!AU1246,IF($J$9=11,'Jeunes Plants'!AV1246,IF($J$9=12,'Jeunes Plants'!AW1246,IF($J$9=13,'Jeunes Plants'!AX1246,IF($J$9=14,'Jeunes Plants'!AY1246,IF($J$9=15,'Jeunes Plants'!AZ1246,IF($J$9=16,'Jeunes Plants'!BA1246,IF($J$9=17,'Jeunes Plants'!BB1246,IF($J$9=18,'Jeunes Plants'!BC1246,IF($J$9=19,'Jeunes Plants'!BD1246,IF($J$9=20,'Jeunes Plants'!BE1246,IF($J$9=21,'Jeunes Plants'!BF1246,IF($J$9=22,'Jeunes Plants'!BG1246,IF($J$9=23,'Jeunes Plants'!BH1246,IF($J$9=24,'Jeunes Plants'!BI1246,IF($J$9=25,'Jeunes Plants'!BJ1246,IF($J$9=26,'Jeunes Plants'!BK1246,IF($J$9=27,'Jeunes Plants'!BL1246,IF($J$9=28,'Jeunes Plants'!BM1246,IF($J$9=29,'Jeunes Plants'!BN1246,IF($J$9=30,'Jeunes Plants'!BO1246,IF($J$9=31,'Jeunes Plants'!BP1246,IF($J$9=32,'Jeunes Plants'!BQ1246,IF($J$9=33,'Jeunes Plants'!BR1246,IF($J$9=34,'Jeunes Plants'!BS1246,IF($J$9=35,'Jeunes Plants'!B13149,))))))))))))))))))))))))))))))))))))))))))))))))))))</f>
        <v>0</v>
      </c>
      <c r="K1733" s="103" t="str">
        <f>IF('Jeunes Plants'!R1246=0,"","Erreur")</f>
        <v/>
      </c>
    </row>
    <row r="1734" spans="1:11" x14ac:dyDescent="0.25">
      <c r="A1734" s="103">
        <f>IF('Jeunes Plants'!A1247&lt;&gt;"",'Jeunes Plants'!A1247,"")</f>
        <v>12307</v>
      </c>
      <c r="B1734" s="103" t="str">
        <f>IF('Jeunes Plants'!L1247&lt;&gt;"",'Jeunes Plants'!L1247,"")</f>
        <v>S4</v>
      </c>
      <c r="C1734" s="107" t="str">
        <f>IF('Jeunes Plants'!B1247&lt;&gt;"",'Jeunes Plants'!B1247,"")</f>
        <v>TOMATE SELECTION PERFORMANCE</v>
      </c>
      <c r="D1734" s="107" t="str">
        <f>IF('Jeunes Plants'!C1247&lt;&gt;"",'Jeunes Plants'!C1247,"")</f>
        <v>Fantasio F1</v>
      </c>
      <c r="E1734" s="103">
        <f>IF('Jeunes Plants'!H1247&lt;&gt;"",'Jeunes Plants'!H1247,"")</f>
        <v>4</v>
      </c>
      <c r="F1734" s="103" t="str">
        <f>IF('Jeunes Plants'!E1247&lt;&gt;"",'Jeunes Plants'!E1247,"")</f>
        <v>S</v>
      </c>
      <c r="G1734" s="103" t="str">
        <f>IF('Jeunes Plants'!N1247&lt;&gt;"",'Jeunes Plants'!N1247,"")</f>
        <v>M2</v>
      </c>
      <c r="H1734" s="103" t="str">
        <f>IF('Jeunes Plants'!I1247&lt;&gt;"",'Jeunes Plants'!I1247,"")</f>
        <v>C</v>
      </c>
      <c r="I1734" s="103" t="str">
        <f>IF('Jeunes Plants'!J1247&lt;&gt;"",'Jeunes Plants'!J1247,"")</f>
        <v/>
      </c>
      <c r="J1734" s="103">
        <f>IF($J$9=36,'Jeunes Plants'!U1247,IF($J$9=37,'Jeunes Plants'!V1247,IF($J$9=38,'Jeunes Plants'!W1247,IF($J$9=39,'Jeunes Plants'!X1247,IF($J$9=40,'Jeunes Plants'!Y1247,IF($J$9=41,'Jeunes Plants'!Z1247,IF($J$9=42,'Jeunes Plants'!AA1247,IF($J$9=43,'Jeunes Plants'!AB1247,IF($J$9=44,'Jeunes Plants'!AC1247,IF($J$9=45,'Jeunes Plants'!AD1247,IF($J$9=46,'Jeunes Plants'!AE1247,IF($J$9=47,'Jeunes Plants'!AF1247,IF($J$9=48,'Jeunes Plants'!AG1247,IF($J$9=49,'Jeunes Plants'!AH1247,IF($J$9=50,'Jeunes Plants'!AI1247,IF($J$9=51,'Jeunes Plants'!AJ1247,IF($J$9=52,'Jeunes Plants'!AK1247,IF($J$9=1,'Jeunes Plants'!AL1247,IF($J$9=2,'Jeunes Plants'!AM1247,IF($J$9=3,'Jeunes Plants'!AN1247,IF($J$9=4,'Jeunes Plants'!AO1247,IF($J$9=5,'Jeunes Plants'!AP1247,IF($J$9=6,'Jeunes Plants'!AQ1247,IF($J$9=7,'Jeunes Plants'!AR1247,IF($J$9=8,'Jeunes Plants'!AS1247,IF($J$9=9,'Jeunes Plants'!AT1247,IF($J$9=10,'Jeunes Plants'!AU1247,IF($J$9=11,'Jeunes Plants'!AV1247,IF($J$9=12,'Jeunes Plants'!AW1247,IF($J$9=13,'Jeunes Plants'!AX1247,IF($J$9=14,'Jeunes Plants'!AY1247,IF($J$9=15,'Jeunes Plants'!AZ1247,IF($J$9=16,'Jeunes Plants'!BA1247,IF($J$9=17,'Jeunes Plants'!BB1247,IF($J$9=18,'Jeunes Plants'!BC1247,IF($J$9=19,'Jeunes Plants'!BD1247,IF($J$9=20,'Jeunes Plants'!BE1247,IF($J$9=21,'Jeunes Plants'!BF1247,IF($J$9=22,'Jeunes Plants'!BG1247,IF($J$9=23,'Jeunes Plants'!BH1247,IF($J$9=24,'Jeunes Plants'!BI1247,IF($J$9=25,'Jeunes Plants'!BJ1247,IF($J$9=26,'Jeunes Plants'!BK1247,IF($J$9=27,'Jeunes Plants'!BL1247,IF($J$9=28,'Jeunes Plants'!BM1247,IF($J$9=29,'Jeunes Plants'!BN1247,IF($J$9=30,'Jeunes Plants'!BO1247,IF($J$9=31,'Jeunes Plants'!BP1247,IF($J$9=32,'Jeunes Plants'!BQ1247,IF($J$9=33,'Jeunes Plants'!BR1247,IF($J$9=34,'Jeunes Plants'!BS1247,IF($J$9=35,'Jeunes Plants'!B13150,))))))))))))))))))))))))))))))))))))))))))))))))))))</f>
        <v>0</v>
      </c>
      <c r="K1734" s="103" t="str">
        <f>IF('Jeunes Plants'!R1247=0,"","Erreur")</f>
        <v/>
      </c>
    </row>
    <row r="1735" spans="1:11" x14ac:dyDescent="0.25">
      <c r="A1735" s="103">
        <f>IF('Jeunes Plants'!A1248&lt;&gt;"",'Jeunes Plants'!A1248,"")</f>
        <v>12809</v>
      </c>
      <c r="B1735" s="103" t="str">
        <f>IF('Jeunes Plants'!L1248&lt;&gt;"",'Jeunes Plants'!L1248,"")</f>
        <v>S4</v>
      </c>
      <c r="C1735" s="107" t="str">
        <f>IF('Jeunes Plants'!B1248&lt;&gt;"",'Jeunes Plants'!B1248,"")</f>
        <v>TOMATE SELECTION PERFORMANCE</v>
      </c>
      <c r="D1735" s="107" t="str">
        <f>IF('Jeunes Plants'!C1248&lt;&gt;"",'Jeunes Plants'!C1248,"")</f>
        <v xml:space="preserve">Gourmandia F1 (type cœur de bœuf) </v>
      </c>
      <c r="E1735" s="103">
        <f>IF('Jeunes Plants'!H1248&lt;&gt;"",'Jeunes Plants'!H1248,"")</f>
        <v>4</v>
      </c>
      <c r="F1735" s="103" t="str">
        <f>IF('Jeunes Plants'!E1248&lt;&gt;"",'Jeunes Plants'!E1248,"")</f>
        <v>S</v>
      </c>
      <c r="G1735" s="103" t="str">
        <f>IF('Jeunes Plants'!N1248&lt;&gt;"",'Jeunes Plants'!N1248,"")</f>
        <v>M2</v>
      </c>
      <c r="H1735" s="103" t="str">
        <f>IF('Jeunes Plants'!I1248&lt;&gt;"",'Jeunes Plants'!I1248,"")</f>
        <v>C</v>
      </c>
      <c r="I1735" s="103" t="str">
        <f>IF('Jeunes Plants'!J1248&lt;&gt;"",'Jeunes Plants'!J1248,"")</f>
        <v/>
      </c>
      <c r="J1735" s="103">
        <f>IF($J$9=36,'Jeunes Plants'!U1248,IF($J$9=37,'Jeunes Plants'!V1248,IF($J$9=38,'Jeunes Plants'!W1248,IF($J$9=39,'Jeunes Plants'!X1248,IF($J$9=40,'Jeunes Plants'!Y1248,IF($J$9=41,'Jeunes Plants'!Z1248,IF($J$9=42,'Jeunes Plants'!AA1248,IF($J$9=43,'Jeunes Plants'!AB1248,IF($J$9=44,'Jeunes Plants'!AC1248,IF($J$9=45,'Jeunes Plants'!AD1248,IF($J$9=46,'Jeunes Plants'!AE1248,IF($J$9=47,'Jeunes Plants'!AF1248,IF($J$9=48,'Jeunes Plants'!AG1248,IF($J$9=49,'Jeunes Plants'!AH1248,IF($J$9=50,'Jeunes Plants'!AI1248,IF($J$9=51,'Jeunes Plants'!AJ1248,IF($J$9=52,'Jeunes Plants'!AK1248,IF($J$9=1,'Jeunes Plants'!AL1248,IF($J$9=2,'Jeunes Plants'!AM1248,IF($J$9=3,'Jeunes Plants'!AN1248,IF($J$9=4,'Jeunes Plants'!AO1248,IF($J$9=5,'Jeunes Plants'!AP1248,IF($J$9=6,'Jeunes Plants'!AQ1248,IF($J$9=7,'Jeunes Plants'!AR1248,IF($J$9=8,'Jeunes Plants'!AS1248,IF($J$9=9,'Jeunes Plants'!AT1248,IF($J$9=10,'Jeunes Plants'!AU1248,IF($J$9=11,'Jeunes Plants'!AV1248,IF($J$9=12,'Jeunes Plants'!AW1248,IF($J$9=13,'Jeunes Plants'!AX1248,IF($J$9=14,'Jeunes Plants'!AY1248,IF($J$9=15,'Jeunes Plants'!AZ1248,IF($J$9=16,'Jeunes Plants'!BA1248,IF($J$9=17,'Jeunes Plants'!BB1248,IF($J$9=18,'Jeunes Plants'!BC1248,IF($J$9=19,'Jeunes Plants'!BD1248,IF($J$9=20,'Jeunes Plants'!BE1248,IF($J$9=21,'Jeunes Plants'!BF1248,IF($J$9=22,'Jeunes Plants'!BG1248,IF($J$9=23,'Jeunes Plants'!BH1248,IF($J$9=24,'Jeunes Plants'!BI1248,IF($J$9=25,'Jeunes Plants'!BJ1248,IF($J$9=26,'Jeunes Plants'!BK1248,IF($J$9=27,'Jeunes Plants'!BL1248,IF($J$9=28,'Jeunes Plants'!BM1248,IF($J$9=29,'Jeunes Plants'!BN1248,IF($J$9=30,'Jeunes Plants'!BO1248,IF($J$9=31,'Jeunes Plants'!BP1248,IF($J$9=32,'Jeunes Plants'!BQ1248,IF($J$9=33,'Jeunes Plants'!BR1248,IF($J$9=34,'Jeunes Plants'!BS1248,IF($J$9=35,'Jeunes Plants'!B13151,))))))))))))))))))))))))))))))))))))))))))))))))))))</f>
        <v>0</v>
      </c>
      <c r="K1735" s="103" t="str">
        <f>IF('Jeunes Plants'!R1248=0,"","Erreur")</f>
        <v/>
      </c>
    </row>
    <row r="1736" spans="1:11" x14ac:dyDescent="0.25">
      <c r="A1736" s="103">
        <f>IF('Jeunes Plants'!A1249&lt;&gt;"",'Jeunes Plants'!A1249,"")</f>
        <v>12810</v>
      </c>
      <c r="B1736" s="103" t="str">
        <f>IF('Jeunes Plants'!L1249&lt;&gt;"",'Jeunes Plants'!L1249,"")</f>
        <v>S4</v>
      </c>
      <c r="C1736" s="107" t="str">
        <f>IF('Jeunes Plants'!B1249&lt;&gt;"",'Jeunes Plants'!B1249,"")</f>
        <v>TOMATE SELECTION PERFORMANCE</v>
      </c>
      <c r="D1736" s="107" t="str">
        <f>IF('Jeunes Plants'!C1249&lt;&gt;"",'Jeunes Plants'!C1249,"")</f>
        <v xml:space="preserve">Gourmandia F1 (type cœur de bœuf) </v>
      </c>
      <c r="E1736" s="103">
        <f>IF('Jeunes Plants'!H1249&lt;&gt;"",'Jeunes Plants'!H1249,"")</f>
        <v>4</v>
      </c>
      <c r="F1736" s="103" t="str">
        <f>IF('Jeunes Plants'!E1249&lt;&gt;"",'Jeunes Plants'!E1249,"")</f>
        <v>S</v>
      </c>
      <c r="G1736" s="103" t="str">
        <f>IF('Jeunes Plants'!N1249&lt;&gt;"",'Jeunes Plants'!N1249,"")</f>
        <v>M2</v>
      </c>
      <c r="H1736" s="103" t="str">
        <f>IF('Jeunes Plants'!I1249&lt;&gt;"",'Jeunes Plants'!I1249,"")</f>
        <v>C</v>
      </c>
      <c r="I1736" s="103" t="str">
        <f>IF('Jeunes Plants'!J1249&lt;&gt;"",'Jeunes Plants'!J1249,"")</f>
        <v/>
      </c>
      <c r="J1736" s="103">
        <f>IF($J$9=36,'Jeunes Plants'!U1249,IF($J$9=37,'Jeunes Plants'!V1249,IF($J$9=38,'Jeunes Plants'!W1249,IF($J$9=39,'Jeunes Plants'!X1249,IF($J$9=40,'Jeunes Plants'!Y1249,IF($J$9=41,'Jeunes Plants'!Z1249,IF($J$9=42,'Jeunes Plants'!AA1249,IF($J$9=43,'Jeunes Plants'!AB1249,IF($J$9=44,'Jeunes Plants'!AC1249,IF($J$9=45,'Jeunes Plants'!AD1249,IF($J$9=46,'Jeunes Plants'!AE1249,IF($J$9=47,'Jeunes Plants'!AF1249,IF($J$9=48,'Jeunes Plants'!AG1249,IF($J$9=49,'Jeunes Plants'!AH1249,IF($J$9=50,'Jeunes Plants'!AI1249,IF($J$9=51,'Jeunes Plants'!AJ1249,IF($J$9=52,'Jeunes Plants'!AK1249,IF($J$9=1,'Jeunes Plants'!AL1249,IF($J$9=2,'Jeunes Plants'!AM1249,IF($J$9=3,'Jeunes Plants'!AN1249,IF($J$9=4,'Jeunes Plants'!AO1249,IF($J$9=5,'Jeunes Plants'!AP1249,IF($J$9=6,'Jeunes Plants'!AQ1249,IF($J$9=7,'Jeunes Plants'!AR1249,IF($J$9=8,'Jeunes Plants'!AS1249,IF($J$9=9,'Jeunes Plants'!AT1249,IF($J$9=10,'Jeunes Plants'!AU1249,IF($J$9=11,'Jeunes Plants'!AV1249,IF($J$9=12,'Jeunes Plants'!AW1249,IF($J$9=13,'Jeunes Plants'!AX1249,IF($J$9=14,'Jeunes Plants'!AY1249,IF($J$9=15,'Jeunes Plants'!AZ1249,IF($J$9=16,'Jeunes Plants'!BA1249,IF($J$9=17,'Jeunes Plants'!BB1249,IF($J$9=18,'Jeunes Plants'!BC1249,IF($J$9=19,'Jeunes Plants'!BD1249,IF($J$9=20,'Jeunes Plants'!BE1249,IF($J$9=21,'Jeunes Plants'!BF1249,IF($J$9=22,'Jeunes Plants'!BG1249,IF($J$9=23,'Jeunes Plants'!BH1249,IF($J$9=24,'Jeunes Plants'!BI1249,IF($J$9=25,'Jeunes Plants'!BJ1249,IF($J$9=26,'Jeunes Plants'!BK1249,IF($J$9=27,'Jeunes Plants'!BL1249,IF($J$9=28,'Jeunes Plants'!BM1249,IF($J$9=29,'Jeunes Plants'!BN1249,IF($J$9=30,'Jeunes Plants'!BO1249,IF($J$9=31,'Jeunes Plants'!BP1249,IF($J$9=32,'Jeunes Plants'!BQ1249,IF($J$9=33,'Jeunes Plants'!BR1249,IF($J$9=34,'Jeunes Plants'!BS1249,IF($J$9=35,'Jeunes Plants'!B13152,))))))))))))))))))))))))))))))))))))))))))))))))))))</f>
        <v>0</v>
      </c>
      <c r="K1736" s="103" t="str">
        <f>IF('Jeunes Plants'!R1249=0,"","Erreur")</f>
        <v/>
      </c>
    </row>
    <row r="1737" spans="1:11" x14ac:dyDescent="0.25">
      <c r="A1737" s="103">
        <f>IF('Jeunes Plants'!A1250&lt;&gt;"",'Jeunes Plants'!A1250,"")</f>
        <v>13963</v>
      </c>
      <c r="B1737" s="103" t="str">
        <f>IF('Jeunes Plants'!L1250&lt;&gt;"",'Jeunes Plants'!L1250,"")</f>
        <v>S4</v>
      </c>
      <c r="C1737" s="107" t="str">
        <f>IF('Jeunes Plants'!B1250&lt;&gt;"",'Jeunes Plants'!B1250,"")</f>
        <v>TOMATE SELECTION PERFORMANCE</v>
      </c>
      <c r="D1737" s="107" t="str">
        <f>IF('Jeunes Plants'!C1250&lt;&gt;"",'Jeunes Plants'!C1250,"")</f>
        <v>Honey Moon F1</v>
      </c>
      <c r="E1737" s="103">
        <f>IF('Jeunes Plants'!H1250&lt;&gt;"",'Jeunes Plants'!H1250,"")</f>
        <v>4</v>
      </c>
      <c r="F1737" s="103" t="str">
        <f>IF('Jeunes Plants'!E1250&lt;&gt;"",'Jeunes Plants'!E1250,"")</f>
        <v>S</v>
      </c>
      <c r="G1737" s="103" t="str">
        <f>IF('Jeunes Plants'!N1250&lt;&gt;"",'Jeunes Plants'!N1250,"")</f>
        <v>M2</v>
      </c>
      <c r="H1737" s="103" t="str">
        <f>IF('Jeunes Plants'!I1250&lt;&gt;"",'Jeunes Plants'!I1250,"")</f>
        <v>C</v>
      </c>
      <c r="I1737" s="103" t="str">
        <f>IF('Jeunes Plants'!J1250&lt;&gt;"",'Jeunes Plants'!J1250,"")</f>
        <v/>
      </c>
      <c r="J1737" s="103">
        <f>IF($J$9=36,'Jeunes Plants'!U1250,IF($J$9=37,'Jeunes Plants'!V1250,IF($J$9=38,'Jeunes Plants'!W1250,IF($J$9=39,'Jeunes Plants'!X1250,IF($J$9=40,'Jeunes Plants'!Y1250,IF($J$9=41,'Jeunes Plants'!Z1250,IF($J$9=42,'Jeunes Plants'!AA1250,IF($J$9=43,'Jeunes Plants'!AB1250,IF($J$9=44,'Jeunes Plants'!AC1250,IF($J$9=45,'Jeunes Plants'!AD1250,IF($J$9=46,'Jeunes Plants'!AE1250,IF($J$9=47,'Jeunes Plants'!AF1250,IF($J$9=48,'Jeunes Plants'!AG1250,IF($J$9=49,'Jeunes Plants'!AH1250,IF($J$9=50,'Jeunes Plants'!AI1250,IF($J$9=51,'Jeunes Plants'!AJ1250,IF($J$9=52,'Jeunes Plants'!AK1250,IF($J$9=1,'Jeunes Plants'!AL1250,IF($J$9=2,'Jeunes Plants'!AM1250,IF($J$9=3,'Jeunes Plants'!AN1250,IF($J$9=4,'Jeunes Plants'!AO1250,IF($J$9=5,'Jeunes Plants'!AP1250,IF($J$9=6,'Jeunes Plants'!AQ1250,IF($J$9=7,'Jeunes Plants'!AR1250,IF($J$9=8,'Jeunes Plants'!AS1250,IF($J$9=9,'Jeunes Plants'!AT1250,IF($J$9=10,'Jeunes Plants'!AU1250,IF($J$9=11,'Jeunes Plants'!AV1250,IF($J$9=12,'Jeunes Plants'!AW1250,IF($J$9=13,'Jeunes Plants'!AX1250,IF($J$9=14,'Jeunes Plants'!AY1250,IF($J$9=15,'Jeunes Plants'!AZ1250,IF($J$9=16,'Jeunes Plants'!BA1250,IF($J$9=17,'Jeunes Plants'!BB1250,IF($J$9=18,'Jeunes Plants'!BC1250,IF($J$9=19,'Jeunes Plants'!BD1250,IF($J$9=20,'Jeunes Plants'!BE1250,IF($J$9=21,'Jeunes Plants'!BF1250,IF($J$9=22,'Jeunes Plants'!BG1250,IF($J$9=23,'Jeunes Plants'!BH1250,IF($J$9=24,'Jeunes Plants'!BI1250,IF($J$9=25,'Jeunes Plants'!BJ1250,IF($J$9=26,'Jeunes Plants'!BK1250,IF($J$9=27,'Jeunes Plants'!BL1250,IF($J$9=28,'Jeunes Plants'!BM1250,IF($J$9=29,'Jeunes Plants'!BN1250,IF($J$9=30,'Jeunes Plants'!BO1250,IF($J$9=31,'Jeunes Plants'!BP1250,IF($J$9=32,'Jeunes Plants'!BQ1250,IF($J$9=33,'Jeunes Plants'!BR1250,IF($J$9=34,'Jeunes Plants'!BS1250,IF($J$9=35,'Jeunes Plants'!B13153,))))))))))))))))))))))))))))))))))))))))))))))))))))</f>
        <v>0</v>
      </c>
      <c r="K1737" s="103" t="str">
        <f>IF('Jeunes Plants'!R1250=0,"","Erreur")</f>
        <v/>
      </c>
    </row>
    <row r="1738" spans="1:11" x14ac:dyDescent="0.25">
      <c r="A1738" s="103">
        <f>IF('Jeunes Plants'!A1251&lt;&gt;"",'Jeunes Plants'!A1251,"")</f>
        <v>13967</v>
      </c>
      <c r="B1738" s="103" t="str">
        <f>IF('Jeunes Plants'!L1251&lt;&gt;"",'Jeunes Plants'!L1251,"")</f>
        <v>S4</v>
      </c>
      <c r="C1738" s="107" t="str">
        <f>IF('Jeunes Plants'!B1251&lt;&gt;"",'Jeunes Plants'!B1251,"")</f>
        <v>TOMATE SELECTION PERFORMANCE</v>
      </c>
      <c r="D1738" s="107" t="str">
        <f>IF('Jeunes Plants'!C1251&lt;&gt;"",'Jeunes Plants'!C1251,"")</f>
        <v>Honey Moon F1</v>
      </c>
      <c r="E1738" s="103">
        <f>IF('Jeunes Plants'!H1251&lt;&gt;"",'Jeunes Plants'!H1251,"")</f>
        <v>4</v>
      </c>
      <c r="F1738" s="103" t="str">
        <f>IF('Jeunes Plants'!E1251&lt;&gt;"",'Jeunes Plants'!E1251,"")</f>
        <v>S</v>
      </c>
      <c r="G1738" s="103" t="str">
        <f>IF('Jeunes Plants'!N1251&lt;&gt;"",'Jeunes Plants'!N1251,"")</f>
        <v>M2</v>
      </c>
      <c r="H1738" s="103" t="str">
        <f>IF('Jeunes Plants'!I1251&lt;&gt;"",'Jeunes Plants'!I1251,"")</f>
        <v>C</v>
      </c>
      <c r="I1738" s="103" t="str">
        <f>IF('Jeunes Plants'!J1251&lt;&gt;"",'Jeunes Plants'!J1251,"")</f>
        <v/>
      </c>
      <c r="J1738" s="103">
        <f>IF($J$9=36,'Jeunes Plants'!U1251,IF($J$9=37,'Jeunes Plants'!V1251,IF($J$9=38,'Jeunes Plants'!W1251,IF($J$9=39,'Jeunes Plants'!X1251,IF($J$9=40,'Jeunes Plants'!Y1251,IF($J$9=41,'Jeunes Plants'!Z1251,IF($J$9=42,'Jeunes Plants'!AA1251,IF($J$9=43,'Jeunes Plants'!AB1251,IF($J$9=44,'Jeunes Plants'!AC1251,IF($J$9=45,'Jeunes Plants'!AD1251,IF($J$9=46,'Jeunes Plants'!AE1251,IF($J$9=47,'Jeunes Plants'!AF1251,IF($J$9=48,'Jeunes Plants'!AG1251,IF($J$9=49,'Jeunes Plants'!AH1251,IF($J$9=50,'Jeunes Plants'!AI1251,IF($J$9=51,'Jeunes Plants'!AJ1251,IF($J$9=52,'Jeunes Plants'!AK1251,IF($J$9=1,'Jeunes Plants'!AL1251,IF($J$9=2,'Jeunes Plants'!AM1251,IF($J$9=3,'Jeunes Plants'!AN1251,IF($J$9=4,'Jeunes Plants'!AO1251,IF($J$9=5,'Jeunes Plants'!AP1251,IF($J$9=6,'Jeunes Plants'!AQ1251,IF($J$9=7,'Jeunes Plants'!AR1251,IF($J$9=8,'Jeunes Plants'!AS1251,IF($J$9=9,'Jeunes Plants'!AT1251,IF($J$9=10,'Jeunes Plants'!AU1251,IF($J$9=11,'Jeunes Plants'!AV1251,IF($J$9=12,'Jeunes Plants'!AW1251,IF($J$9=13,'Jeunes Plants'!AX1251,IF($J$9=14,'Jeunes Plants'!AY1251,IF($J$9=15,'Jeunes Plants'!AZ1251,IF($J$9=16,'Jeunes Plants'!BA1251,IF($J$9=17,'Jeunes Plants'!BB1251,IF($J$9=18,'Jeunes Plants'!BC1251,IF($J$9=19,'Jeunes Plants'!BD1251,IF($J$9=20,'Jeunes Plants'!BE1251,IF($J$9=21,'Jeunes Plants'!BF1251,IF($J$9=22,'Jeunes Plants'!BG1251,IF($J$9=23,'Jeunes Plants'!BH1251,IF($J$9=24,'Jeunes Plants'!BI1251,IF($J$9=25,'Jeunes Plants'!BJ1251,IF($J$9=26,'Jeunes Plants'!BK1251,IF($J$9=27,'Jeunes Plants'!BL1251,IF($J$9=28,'Jeunes Plants'!BM1251,IF($J$9=29,'Jeunes Plants'!BN1251,IF($J$9=30,'Jeunes Plants'!BO1251,IF($J$9=31,'Jeunes Plants'!BP1251,IF($J$9=32,'Jeunes Plants'!BQ1251,IF($J$9=33,'Jeunes Plants'!BR1251,IF($J$9=34,'Jeunes Plants'!BS1251,IF($J$9=35,'Jeunes Plants'!B13154,))))))))))))))))))))))))))))))))))))))))))))))))))))</f>
        <v>0</v>
      </c>
      <c r="K1738" s="103" t="str">
        <f>IF('Jeunes Plants'!R1251=0,"","Erreur")</f>
        <v/>
      </c>
    </row>
    <row r="1739" spans="1:11" x14ac:dyDescent="0.25">
      <c r="A1739" s="103">
        <f>IF('Jeunes Plants'!A1252&lt;&gt;"",'Jeunes Plants'!A1252,"")</f>
        <v>12441</v>
      </c>
      <c r="B1739" s="103" t="str">
        <f>IF('Jeunes Plants'!L1252&lt;&gt;"",'Jeunes Plants'!L1252,"")</f>
        <v>S4</v>
      </c>
      <c r="C1739" s="107" t="str">
        <f>IF('Jeunes Plants'!B1252&lt;&gt;"",'Jeunes Plants'!B1252,"")</f>
        <v>TOMATE SELECTION PERFORMANCE</v>
      </c>
      <c r="D1739" s="107" t="str">
        <f>IF('Jeunes Plants'!C1252&lt;&gt;"",'Jeunes Plants'!C1252,"")</f>
        <v>Indigo Rose</v>
      </c>
      <c r="E1739" s="103">
        <f>IF('Jeunes Plants'!H1252&lt;&gt;"",'Jeunes Plants'!H1252,"")</f>
        <v>4</v>
      </c>
      <c r="F1739" s="103" t="str">
        <f>IF('Jeunes Plants'!E1252&lt;&gt;"",'Jeunes Plants'!E1252,"")</f>
        <v>S</v>
      </c>
      <c r="G1739" s="103" t="str">
        <f>IF('Jeunes Plants'!N1252&lt;&gt;"",'Jeunes Plants'!N1252,"")</f>
        <v>M2</v>
      </c>
      <c r="H1739" s="103" t="str">
        <f>IF('Jeunes Plants'!I1252&lt;&gt;"",'Jeunes Plants'!I1252,"")</f>
        <v>C</v>
      </c>
      <c r="I1739" s="103" t="str">
        <f>IF('Jeunes Plants'!J1252&lt;&gt;"",'Jeunes Plants'!J1252,"")</f>
        <v/>
      </c>
      <c r="J1739" s="103">
        <f>IF($J$9=36,'Jeunes Plants'!U1252,IF($J$9=37,'Jeunes Plants'!V1252,IF($J$9=38,'Jeunes Plants'!W1252,IF($J$9=39,'Jeunes Plants'!X1252,IF($J$9=40,'Jeunes Plants'!Y1252,IF($J$9=41,'Jeunes Plants'!Z1252,IF($J$9=42,'Jeunes Plants'!AA1252,IF($J$9=43,'Jeunes Plants'!AB1252,IF($J$9=44,'Jeunes Plants'!AC1252,IF($J$9=45,'Jeunes Plants'!AD1252,IF($J$9=46,'Jeunes Plants'!AE1252,IF($J$9=47,'Jeunes Plants'!AF1252,IF($J$9=48,'Jeunes Plants'!AG1252,IF($J$9=49,'Jeunes Plants'!AH1252,IF($J$9=50,'Jeunes Plants'!AI1252,IF($J$9=51,'Jeunes Plants'!AJ1252,IF($J$9=52,'Jeunes Plants'!AK1252,IF($J$9=1,'Jeunes Plants'!AL1252,IF($J$9=2,'Jeunes Plants'!AM1252,IF($J$9=3,'Jeunes Plants'!AN1252,IF($J$9=4,'Jeunes Plants'!AO1252,IF($J$9=5,'Jeunes Plants'!AP1252,IF($J$9=6,'Jeunes Plants'!AQ1252,IF($J$9=7,'Jeunes Plants'!AR1252,IF($J$9=8,'Jeunes Plants'!AS1252,IF($J$9=9,'Jeunes Plants'!AT1252,IF($J$9=10,'Jeunes Plants'!AU1252,IF($J$9=11,'Jeunes Plants'!AV1252,IF($J$9=12,'Jeunes Plants'!AW1252,IF($J$9=13,'Jeunes Plants'!AX1252,IF($J$9=14,'Jeunes Plants'!AY1252,IF($J$9=15,'Jeunes Plants'!AZ1252,IF($J$9=16,'Jeunes Plants'!BA1252,IF($J$9=17,'Jeunes Plants'!BB1252,IF($J$9=18,'Jeunes Plants'!BC1252,IF($J$9=19,'Jeunes Plants'!BD1252,IF($J$9=20,'Jeunes Plants'!BE1252,IF($J$9=21,'Jeunes Plants'!BF1252,IF($J$9=22,'Jeunes Plants'!BG1252,IF($J$9=23,'Jeunes Plants'!BH1252,IF($J$9=24,'Jeunes Plants'!BI1252,IF($J$9=25,'Jeunes Plants'!BJ1252,IF($J$9=26,'Jeunes Plants'!BK1252,IF($J$9=27,'Jeunes Plants'!BL1252,IF($J$9=28,'Jeunes Plants'!BM1252,IF($J$9=29,'Jeunes Plants'!BN1252,IF($J$9=30,'Jeunes Plants'!BO1252,IF($J$9=31,'Jeunes Plants'!BP1252,IF($J$9=32,'Jeunes Plants'!BQ1252,IF($J$9=33,'Jeunes Plants'!BR1252,IF($J$9=34,'Jeunes Plants'!BS1252,IF($J$9=35,'Jeunes Plants'!B13155,))))))))))))))))))))))))))))))))))))))))))))))))))))</f>
        <v>0</v>
      </c>
      <c r="K1739" s="103" t="str">
        <f>IF('Jeunes Plants'!R1252=0,"","Erreur")</f>
        <v/>
      </c>
    </row>
    <row r="1740" spans="1:11" x14ac:dyDescent="0.25">
      <c r="A1740" s="103">
        <f>IF('Jeunes Plants'!A1253&lt;&gt;"",'Jeunes Plants'!A1253,"")</f>
        <v>12317</v>
      </c>
      <c r="B1740" s="103" t="str">
        <f>IF('Jeunes Plants'!L1253&lt;&gt;"",'Jeunes Plants'!L1253,"")</f>
        <v>S4</v>
      </c>
      <c r="C1740" s="107" t="str">
        <f>IF('Jeunes Plants'!B1253&lt;&gt;"",'Jeunes Plants'!B1253,"")</f>
        <v>TOMATE SELECTION PERFORMANCE</v>
      </c>
      <c r="D1740" s="107" t="str">
        <f>IF('Jeunes Plants'!C1253&lt;&gt;"",'Jeunes Plants'!C1253,"")</f>
        <v>Indigo Rose</v>
      </c>
      <c r="E1740" s="103">
        <f>IF('Jeunes Plants'!H1253&lt;&gt;"",'Jeunes Plants'!H1253,"")</f>
        <v>4</v>
      </c>
      <c r="F1740" s="103" t="str">
        <f>IF('Jeunes Plants'!E1253&lt;&gt;"",'Jeunes Plants'!E1253,"")</f>
        <v>S</v>
      </c>
      <c r="G1740" s="103" t="str">
        <f>IF('Jeunes Plants'!N1253&lt;&gt;"",'Jeunes Plants'!N1253,"")</f>
        <v>M2</v>
      </c>
      <c r="H1740" s="103" t="str">
        <f>IF('Jeunes Plants'!I1253&lt;&gt;"",'Jeunes Plants'!I1253,"")</f>
        <v>C</v>
      </c>
      <c r="I1740" s="103" t="str">
        <f>IF('Jeunes Plants'!J1253&lt;&gt;"",'Jeunes Plants'!J1253,"")</f>
        <v/>
      </c>
      <c r="J1740" s="103">
        <f>IF($J$9=36,'Jeunes Plants'!U1253,IF($J$9=37,'Jeunes Plants'!V1253,IF($J$9=38,'Jeunes Plants'!W1253,IF($J$9=39,'Jeunes Plants'!X1253,IF($J$9=40,'Jeunes Plants'!Y1253,IF($J$9=41,'Jeunes Plants'!Z1253,IF($J$9=42,'Jeunes Plants'!AA1253,IF($J$9=43,'Jeunes Plants'!AB1253,IF($J$9=44,'Jeunes Plants'!AC1253,IF($J$9=45,'Jeunes Plants'!AD1253,IF($J$9=46,'Jeunes Plants'!AE1253,IF($J$9=47,'Jeunes Plants'!AF1253,IF($J$9=48,'Jeunes Plants'!AG1253,IF($J$9=49,'Jeunes Plants'!AH1253,IF($J$9=50,'Jeunes Plants'!AI1253,IF($J$9=51,'Jeunes Plants'!AJ1253,IF($J$9=52,'Jeunes Plants'!AK1253,IF($J$9=1,'Jeunes Plants'!AL1253,IF($J$9=2,'Jeunes Plants'!AM1253,IF($J$9=3,'Jeunes Plants'!AN1253,IF($J$9=4,'Jeunes Plants'!AO1253,IF($J$9=5,'Jeunes Plants'!AP1253,IF($J$9=6,'Jeunes Plants'!AQ1253,IF($J$9=7,'Jeunes Plants'!AR1253,IF($J$9=8,'Jeunes Plants'!AS1253,IF($J$9=9,'Jeunes Plants'!AT1253,IF($J$9=10,'Jeunes Plants'!AU1253,IF($J$9=11,'Jeunes Plants'!AV1253,IF($J$9=12,'Jeunes Plants'!AW1253,IF($J$9=13,'Jeunes Plants'!AX1253,IF($J$9=14,'Jeunes Plants'!AY1253,IF($J$9=15,'Jeunes Plants'!AZ1253,IF($J$9=16,'Jeunes Plants'!BA1253,IF($J$9=17,'Jeunes Plants'!BB1253,IF($J$9=18,'Jeunes Plants'!BC1253,IF($J$9=19,'Jeunes Plants'!BD1253,IF($J$9=20,'Jeunes Plants'!BE1253,IF($J$9=21,'Jeunes Plants'!BF1253,IF($J$9=22,'Jeunes Plants'!BG1253,IF($J$9=23,'Jeunes Plants'!BH1253,IF($J$9=24,'Jeunes Plants'!BI1253,IF($J$9=25,'Jeunes Plants'!BJ1253,IF($J$9=26,'Jeunes Plants'!BK1253,IF($J$9=27,'Jeunes Plants'!BL1253,IF($J$9=28,'Jeunes Plants'!BM1253,IF($J$9=29,'Jeunes Plants'!BN1253,IF($J$9=30,'Jeunes Plants'!BO1253,IF($J$9=31,'Jeunes Plants'!BP1253,IF($J$9=32,'Jeunes Plants'!BQ1253,IF($J$9=33,'Jeunes Plants'!BR1253,IF($J$9=34,'Jeunes Plants'!BS1253,IF($J$9=35,'Jeunes Plants'!B13156,))))))))))))))))))))))))))))))))))))))))))))))))))))</f>
        <v>0</v>
      </c>
      <c r="K1740" s="103" t="str">
        <f>IF('Jeunes Plants'!R1253=0,"","Erreur")</f>
        <v/>
      </c>
    </row>
    <row r="1741" spans="1:11" x14ac:dyDescent="0.25">
      <c r="A1741" s="103">
        <f>IF('Jeunes Plants'!A1254&lt;&gt;"",'Jeunes Plants'!A1254,"")</f>
        <v>15484</v>
      </c>
      <c r="B1741" s="103" t="str">
        <f>IF('Jeunes Plants'!L1254&lt;&gt;"",'Jeunes Plants'!L1254,"")</f>
        <v>S4</v>
      </c>
      <c r="C1741" s="107" t="str">
        <f>IF('Jeunes Plants'!B1254&lt;&gt;"",'Jeunes Plants'!B1254,"")</f>
        <v>TOMATE SELECTION PERFORMANCE</v>
      </c>
      <c r="D1741" s="107" t="str">
        <f>IF('Jeunes Plants'!C1254&lt;&gt;"",'Jeunes Plants'!C1254,"")</f>
        <v>Jouvance F1</v>
      </c>
      <c r="E1741" s="103">
        <f>IF('Jeunes Plants'!H1254&lt;&gt;"",'Jeunes Plants'!H1254,"")</f>
        <v>4</v>
      </c>
      <c r="F1741" s="103" t="str">
        <f>IF('Jeunes Plants'!E1254&lt;&gt;"",'Jeunes Plants'!E1254,"")</f>
        <v>S</v>
      </c>
      <c r="G1741" s="103" t="str">
        <f>IF('Jeunes Plants'!N1254&lt;&gt;"",'Jeunes Plants'!N1254,"")</f>
        <v>M2</v>
      </c>
      <c r="H1741" s="103" t="str">
        <f>IF('Jeunes Plants'!I1254&lt;&gt;"",'Jeunes Plants'!I1254,"")</f>
        <v>H</v>
      </c>
      <c r="I1741" s="103" t="str">
        <f>IF('Jeunes Plants'!J1254&lt;&gt;"",'Jeunes Plants'!J1254,"")</f>
        <v/>
      </c>
      <c r="J1741" s="103">
        <f>IF($J$9=36,'Jeunes Plants'!U1254,IF($J$9=37,'Jeunes Plants'!V1254,IF($J$9=38,'Jeunes Plants'!W1254,IF($J$9=39,'Jeunes Plants'!X1254,IF($J$9=40,'Jeunes Plants'!Y1254,IF($J$9=41,'Jeunes Plants'!Z1254,IF($J$9=42,'Jeunes Plants'!AA1254,IF($J$9=43,'Jeunes Plants'!AB1254,IF($J$9=44,'Jeunes Plants'!AC1254,IF($J$9=45,'Jeunes Plants'!AD1254,IF($J$9=46,'Jeunes Plants'!AE1254,IF($J$9=47,'Jeunes Plants'!AF1254,IF($J$9=48,'Jeunes Plants'!AG1254,IF($J$9=49,'Jeunes Plants'!AH1254,IF($J$9=50,'Jeunes Plants'!AI1254,IF($J$9=51,'Jeunes Plants'!AJ1254,IF($J$9=52,'Jeunes Plants'!AK1254,IF($J$9=1,'Jeunes Plants'!AL1254,IF($J$9=2,'Jeunes Plants'!AM1254,IF($J$9=3,'Jeunes Plants'!AN1254,IF($J$9=4,'Jeunes Plants'!AO1254,IF($J$9=5,'Jeunes Plants'!AP1254,IF($J$9=6,'Jeunes Plants'!AQ1254,IF($J$9=7,'Jeunes Plants'!AR1254,IF($J$9=8,'Jeunes Plants'!AS1254,IF($J$9=9,'Jeunes Plants'!AT1254,IF($J$9=10,'Jeunes Plants'!AU1254,IF($J$9=11,'Jeunes Plants'!AV1254,IF($J$9=12,'Jeunes Plants'!AW1254,IF($J$9=13,'Jeunes Plants'!AX1254,IF($J$9=14,'Jeunes Plants'!AY1254,IF($J$9=15,'Jeunes Plants'!AZ1254,IF($J$9=16,'Jeunes Plants'!BA1254,IF($J$9=17,'Jeunes Plants'!BB1254,IF($J$9=18,'Jeunes Plants'!BC1254,IF($J$9=19,'Jeunes Plants'!BD1254,IF($J$9=20,'Jeunes Plants'!BE1254,IF($J$9=21,'Jeunes Plants'!BF1254,IF($J$9=22,'Jeunes Plants'!BG1254,IF($J$9=23,'Jeunes Plants'!BH1254,IF($J$9=24,'Jeunes Plants'!BI1254,IF($J$9=25,'Jeunes Plants'!BJ1254,IF($J$9=26,'Jeunes Plants'!BK1254,IF($J$9=27,'Jeunes Plants'!BL1254,IF($J$9=28,'Jeunes Plants'!BM1254,IF($J$9=29,'Jeunes Plants'!BN1254,IF($J$9=30,'Jeunes Plants'!BO1254,IF($J$9=31,'Jeunes Plants'!BP1254,IF($J$9=32,'Jeunes Plants'!BQ1254,IF($J$9=33,'Jeunes Plants'!BR1254,IF($J$9=34,'Jeunes Plants'!BS1254,IF($J$9=35,'Jeunes Plants'!B13157,))))))))))))))))))))))))))))))))))))))))))))))))))))</f>
        <v>0</v>
      </c>
      <c r="K1741" s="103" t="str">
        <f>IF('Jeunes Plants'!R1254=0,"","Erreur")</f>
        <v/>
      </c>
    </row>
    <row r="1742" spans="1:11" x14ac:dyDescent="0.25">
      <c r="A1742" s="103">
        <f>IF('Jeunes Plants'!A1255&lt;&gt;"",'Jeunes Plants'!A1255,"")</f>
        <v>15485</v>
      </c>
      <c r="B1742" s="103" t="str">
        <f>IF('Jeunes Plants'!L1255&lt;&gt;"",'Jeunes Plants'!L1255,"")</f>
        <v>S4</v>
      </c>
      <c r="C1742" s="107" t="str">
        <f>IF('Jeunes Plants'!B1255&lt;&gt;"",'Jeunes Plants'!B1255,"")</f>
        <v>TOMATE SELECTION PERFORMANCE</v>
      </c>
      <c r="D1742" s="107" t="str">
        <f>IF('Jeunes Plants'!C1255&lt;&gt;"",'Jeunes Plants'!C1255,"")</f>
        <v>Jouvance F1</v>
      </c>
      <c r="E1742" s="103">
        <f>IF('Jeunes Plants'!H1255&lt;&gt;"",'Jeunes Plants'!H1255,"")</f>
        <v>4</v>
      </c>
      <c r="F1742" s="103" t="str">
        <f>IF('Jeunes Plants'!E1255&lt;&gt;"",'Jeunes Plants'!E1255,"")</f>
        <v>S</v>
      </c>
      <c r="G1742" s="103" t="str">
        <f>IF('Jeunes Plants'!N1255&lt;&gt;"",'Jeunes Plants'!N1255,"")</f>
        <v>M2</v>
      </c>
      <c r="H1742" s="103" t="str">
        <f>IF('Jeunes Plants'!I1255&lt;&gt;"",'Jeunes Plants'!I1255,"")</f>
        <v>H</v>
      </c>
      <c r="I1742" s="103" t="str">
        <f>IF('Jeunes Plants'!J1255&lt;&gt;"",'Jeunes Plants'!J1255,"")</f>
        <v/>
      </c>
      <c r="J1742" s="103">
        <f>IF($J$9=36,'Jeunes Plants'!U1255,IF($J$9=37,'Jeunes Plants'!V1255,IF($J$9=38,'Jeunes Plants'!W1255,IF($J$9=39,'Jeunes Plants'!X1255,IF($J$9=40,'Jeunes Plants'!Y1255,IF($J$9=41,'Jeunes Plants'!Z1255,IF($J$9=42,'Jeunes Plants'!AA1255,IF($J$9=43,'Jeunes Plants'!AB1255,IF($J$9=44,'Jeunes Plants'!AC1255,IF($J$9=45,'Jeunes Plants'!AD1255,IF($J$9=46,'Jeunes Plants'!AE1255,IF($J$9=47,'Jeunes Plants'!AF1255,IF($J$9=48,'Jeunes Plants'!AG1255,IF($J$9=49,'Jeunes Plants'!AH1255,IF($J$9=50,'Jeunes Plants'!AI1255,IF($J$9=51,'Jeunes Plants'!AJ1255,IF($J$9=52,'Jeunes Plants'!AK1255,IF($J$9=1,'Jeunes Plants'!AL1255,IF($J$9=2,'Jeunes Plants'!AM1255,IF($J$9=3,'Jeunes Plants'!AN1255,IF($J$9=4,'Jeunes Plants'!AO1255,IF($J$9=5,'Jeunes Plants'!AP1255,IF($J$9=6,'Jeunes Plants'!AQ1255,IF($J$9=7,'Jeunes Plants'!AR1255,IF($J$9=8,'Jeunes Plants'!AS1255,IF($J$9=9,'Jeunes Plants'!AT1255,IF($J$9=10,'Jeunes Plants'!AU1255,IF($J$9=11,'Jeunes Plants'!AV1255,IF($J$9=12,'Jeunes Plants'!AW1255,IF($J$9=13,'Jeunes Plants'!AX1255,IF($J$9=14,'Jeunes Plants'!AY1255,IF($J$9=15,'Jeunes Plants'!AZ1255,IF($J$9=16,'Jeunes Plants'!BA1255,IF($J$9=17,'Jeunes Plants'!BB1255,IF($J$9=18,'Jeunes Plants'!BC1255,IF($J$9=19,'Jeunes Plants'!BD1255,IF($J$9=20,'Jeunes Plants'!BE1255,IF($J$9=21,'Jeunes Plants'!BF1255,IF($J$9=22,'Jeunes Plants'!BG1255,IF($J$9=23,'Jeunes Plants'!BH1255,IF($J$9=24,'Jeunes Plants'!BI1255,IF($J$9=25,'Jeunes Plants'!BJ1255,IF($J$9=26,'Jeunes Plants'!BK1255,IF($J$9=27,'Jeunes Plants'!BL1255,IF($J$9=28,'Jeunes Plants'!BM1255,IF($J$9=29,'Jeunes Plants'!BN1255,IF($J$9=30,'Jeunes Plants'!BO1255,IF($J$9=31,'Jeunes Plants'!BP1255,IF($J$9=32,'Jeunes Plants'!BQ1255,IF($J$9=33,'Jeunes Plants'!BR1255,IF($J$9=34,'Jeunes Plants'!BS1255,IF($J$9=35,'Jeunes Plants'!B13158,))))))))))))))))))))))))))))))))))))))))))))))))))))</f>
        <v>0</v>
      </c>
      <c r="K1742" s="103" t="str">
        <f>IF('Jeunes Plants'!R1255=0,"","Erreur")</f>
        <v/>
      </c>
    </row>
    <row r="1743" spans="1:11" x14ac:dyDescent="0.25">
      <c r="A1743" s="103">
        <f>IF('Jeunes Plants'!A1256&lt;&gt;"",'Jeunes Plants'!A1256,"")</f>
        <v>23224</v>
      </c>
      <c r="B1743" s="103" t="str">
        <f>IF('Jeunes Plants'!L1256&lt;&gt;"",'Jeunes Plants'!L1256,"")</f>
        <v>S4</v>
      </c>
      <c r="C1743" s="107" t="str">
        <f>IF('Jeunes Plants'!B1256&lt;&gt;"",'Jeunes Plants'!B1256,"")</f>
        <v>TOMATE SELECTION PERFORMANCE</v>
      </c>
      <c r="D1743" s="107" t="str">
        <f>IF('Jeunes Plants'!C1256&lt;&gt;"",'Jeunes Plants'!C1256,"")</f>
        <v>Paoline F1</v>
      </c>
      <c r="E1743" s="103">
        <f>IF('Jeunes Plants'!H1256&lt;&gt;"",'Jeunes Plants'!H1256,"")</f>
        <v>4</v>
      </c>
      <c r="F1743" s="103" t="str">
        <f>IF('Jeunes Plants'!E1256&lt;&gt;"",'Jeunes Plants'!E1256,"")</f>
        <v>S</v>
      </c>
      <c r="G1743" s="103" t="str">
        <f>IF('Jeunes Plants'!N1256&lt;&gt;"",'Jeunes Plants'!N1256,"")</f>
        <v>M2</v>
      </c>
      <c r="H1743" s="103" t="str">
        <f>IF('Jeunes Plants'!I1256&lt;&gt;"",'Jeunes Plants'!I1256,"")</f>
        <v>C</v>
      </c>
      <c r="I1743" s="103" t="str">
        <f>IF('Jeunes Plants'!J1256&lt;&gt;"",'Jeunes Plants'!J1256,"")</f>
        <v/>
      </c>
      <c r="J1743" s="103">
        <f>IF($J$9=36,'Jeunes Plants'!U1256,IF($J$9=37,'Jeunes Plants'!V1256,IF($J$9=38,'Jeunes Plants'!W1256,IF($J$9=39,'Jeunes Plants'!X1256,IF($J$9=40,'Jeunes Plants'!Y1256,IF($J$9=41,'Jeunes Plants'!Z1256,IF($J$9=42,'Jeunes Plants'!AA1256,IF($J$9=43,'Jeunes Plants'!AB1256,IF($J$9=44,'Jeunes Plants'!AC1256,IF($J$9=45,'Jeunes Plants'!AD1256,IF($J$9=46,'Jeunes Plants'!AE1256,IF($J$9=47,'Jeunes Plants'!AF1256,IF($J$9=48,'Jeunes Plants'!AG1256,IF($J$9=49,'Jeunes Plants'!AH1256,IF($J$9=50,'Jeunes Plants'!AI1256,IF($J$9=51,'Jeunes Plants'!AJ1256,IF($J$9=52,'Jeunes Plants'!AK1256,IF($J$9=1,'Jeunes Plants'!AL1256,IF($J$9=2,'Jeunes Plants'!AM1256,IF($J$9=3,'Jeunes Plants'!AN1256,IF($J$9=4,'Jeunes Plants'!AO1256,IF($J$9=5,'Jeunes Plants'!AP1256,IF($J$9=6,'Jeunes Plants'!AQ1256,IF($J$9=7,'Jeunes Plants'!AR1256,IF($J$9=8,'Jeunes Plants'!AS1256,IF($J$9=9,'Jeunes Plants'!AT1256,IF($J$9=10,'Jeunes Plants'!AU1256,IF($J$9=11,'Jeunes Plants'!AV1256,IF($J$9=12,'Jeunes Plants'!AW1256,IF($J$9=13,'Jeunes Plants'!AX1256,IF($J$9=14,'Jeunes Plants'!AY1256,IF($J$9=15,'Jeunes Plants'!AZ1256,IF($J$9=16,'Jeunes Plants'!BA1256,IF($J$9=17,'Jeunes Plants'!BB1256,IF($J$9=18,'Jeunes Plants'!BC1256,IF($J$9=19,'Jeunes Plants'!BD1256,IF($J$9=20,'Jeunes Plants'!BE1256,IF($J$9=21,'Jeunes Plants'!BF1256,IF($J$9=22,'Jeunes Plants'!BG1256,IF($J$9=23,'Jeunes Plants'!BH1256,IF($J$9=24,'Jeunes Plants'!BI1256,IF($J$9=25,'Jeunes Plants'!BJ1256,IF($J$9=26,'Jeunes Plants'!BK1256,IF($J$9=27,'Jeunes Plants'!BL1256,IF($J$9=28,'Jeunes Plants'!BM1256,IF($J$9=29,'Jeunes Plants'!BN1256,IF($J$9=30,'Jeunes Plants'!BO1256,IF($J$9=31,'Jeunes Plants'!BP1256,IF($J$9=32,'Jeunes Plants'!BQ1256,IF($J$9=33,'Jeunes Plants'!BR1256,IF($J$9=34,'Jeunes Plants'!BS1256,IF($J$9=35,'Jeunes Plants'!B13159,))))))))))))))))))))))))))))))))))))))))))))))))))))</f>
        <v>0</v>
      </c>
      <c r="K1743" s="103" t="str">
        <f>IF('Jeunes Plants'!R1256=0,"","Erreur")</f>
        <v/>
      </c>
    </row>
    <row r="1744" spans="1:11" x14ac:dyDescent="0.25">
      <c r="A1744" s="103">
        <f>IF('Jeunes Plants'!A1257&lt;&gt;"",'Jeunes Plants'!A1257,"")</f>
        <v>23225</v>
      </c>
      <c r="B1744" s="103" t="str">
        <f>IF('Jeunes Plants'!L1257&lt;&gt;"",'Jeunes Plants'!L1257,"")</f>
        <v>S4</v>
      </c>
      <c r="C1744" s="107" t="str">
        <f>IF('Jeunes Plants'!B1257&lt;&gt;"",'Jeunes Plants'!B1257,"")</f>
        <v>TOMATE SELECTION PERFORMANCE</v>
      </c>
      <c r="D1744" s="107" t="str">
        <f>IF('Jeunes Plants'!C1257&lt;&gt;"",'Jeunes Plants'!C1257,"")</f>
        <v>Paoline F1</v>
      </c>
      <c r="E1744" s="103">
        <f>IF('Jeunes Plants'!H1257&lt;&gt;"",'Jeunes Plants'!H1257,"")</f>
        <v>4</v>
      </c>
      <c r="F1744" s="103" t="str">
        <f>IF('Jeunes Plants'!E1257&lt;&gt;"",'Jeunes Plants'!E1257,"")</f>
        <v>S</v>
      </c>
      <c r="G1744" s="103" t="str">
        <f>IF('Jeunes Plants'!N1257&lt;&gt;"",'Jeunes Plants'!N1257,"")</f>
        <v>M2</v>
      </c>
      <c r="H1744" s="103" t="str">
        <f>IF('Jeunes Plants'!I1257&lt;&gt;"",'Jeunes Plants'!I1257,"")</f>
        <v>C</v>
      </c>
      <c r="I1744" s="103" t="str">
        <f>IF('Jeunes Plants'!J1257&lt;&gt;"",'Jeunes Plants'!J1257,"")</f>
        <v/>
      </c>
      <c r="J1744" s="103">
        <f>IF($J$9=36,'Jeunes Plants'!U1257,IF($J$9=37,'Jeunes Plants'!V1257,IF($J$9=38,'Jeunes Plants'!W1257,IF($J$9=39,'Jeunes Plants'!X1257,IF($J$9=40,'Jeunes Plants'!Y1257,IF($J$9=41,'Jeunes Plants'!Z1257,IF($J$9=42,'Jeunes Plants'!AA1257,IF($J$9=43,'Jeunes Plants'!AB1257,IF($J$9=44,'Jeunes Plants'!AC1257,IF($J$9=45,'Jeunes Plants'!AD1257,IF($J$9=46,'Jeunes Plants'!AE1257,IF($J$9=47,'Jeunes Plants'!AF1257,IF($J$9=48,'Jeunes Plants'!AG1257,IF($J$9=49,'Jeunes Plants'!AH1257,IF($J$9=50,'Jeunes Plants'!AI1257,IF($J$9=51,'Jeunes Plants'!AJ1257,IF($J$9=52,'Jeunes Plants'!AK1257,IF($J$9=1,'Jeunes Plants'!AL1257,IF($J$9=2,'Jeunes Plants'!AM1257,IF($J$9=3,'Jeunes Plants'!AN1257,IF($J$9=4,'Jeunes Plants'!AO1257,IF($J$9=5,'Jeunes Plants'!AP1257,IF($J$9=6,'Jeunes Plants'!AQ1257,IF($J$9=7,'Jeunes Plants'!AR1257,IF($J$9=8,'Jeunes Plants'!AS1257,IF($J$9=9,'Jeunes Plants'!AT1257,IF($J$9=10,'Jeunes Plants'!AU1257,IF($J$9=11,'Jeunes Plants'!AV1257,IF($J$9=12,'Jeunes Plants'!AW1257,IF($J$9=13,'Jeunes Plants'!AX1257,IF($J$9=14,'Jeunes Plants'!AY1257,IF($J$9=15,'Jeunes Plants'!AZ1257,IF($J$9=16,'Jeunes Plants'!BA1257,IF($J$9=17,'Jeunes Plants'!BB1257,IF($J$9=18,'Jeunes Plants'!BC1257,IF($J$9=19,'Jeunes Plants'!BD1257,IF($J$9=20,'Jeunes Plants'!BE1257,IF($J$9=21,'Jeunes Plants'!BF1257,IF($J$9=22,'Jeunes Plants'!BG1257,IF($J$9=23,'Jeunes Plants'!BH1257,IF($J$9=24,'Jeunes Plants'!BI1257,IF($J$9=25,'Jeunes Plants'!BJ1257,IF($J$9=26,'Jeunes Plants'!BK1257,IF($J$9=27,'Jeunes Plants'!BL1257,IF($J$9=28,'Jeunes Plants'!BM1257,IF($J$9=29,'Jeunes Plants'!BN1257,IF($J$9=30,'Jeunes Plants'!BO1257,IF($J$9=31,'Jeunes Plants'!BP1257,IF($J$9=32,'Jeunes Plants'!BQ1257,IF($J$9=33,'Jeunes Plants'!BR1257,IF($J$9=34,'Jeunes Plants'!BS1257,IF($J$9=35,'Jeunes Plants'!B13160,))))))))))))))))))))))))))))))))))))))))))))))))))))</f>
        <v>0</v>
      </c>
      <c r="K1744" s="103" t="str">
        <f>IF('Jeunes Plants'!R1257=0,"","Erreur")</f>
        <v/>
      </c>
    </row>
    <row r="1745" spans="1:11" x14ac:dyDescent="0.25">
      <c r="A1745" s="103">
        <f>IF('Jeunes Plants'!A1258&lt;&gt;"",'Jeunes Plants'!A1258,"")</f>
        <v>12430</v>
      </c>
      <c r="B1745" s="103" t="str">
        <f>IF('Jeunes Plants'!L1258&lt;&gt;"",'Jeunes Plants'!L1258,"")</f>
        <v>S4</v>
      </c>
      <c r="C1745" s="107" t="str">
        <f>IF('Jeunes Plants'!B1258&lt;&gt;"",'Jeunes Plants'!B1258,"")</f>
        <v>TOMATE SELECTION PERFORMANCE</v>
      </c>
      <c r="D1745" s="107" t="str">
        <f>IF('Jeunes Plants'!C1258&lt;&gt;"",'Jeunes Plants'!C1258,"")</f>
        <v>Premio F1 (grappe)</v>
      </c>
      <c r="E1745" s="103">
        <f>IF('Jeunes Plants'!H1258&lt;&gt;"",'Jeunes Plants'!H1258,"")</f>
        <v>4</v>
      </c>
      <c r="F1745" s="103" t="str">
        <f>IF('Jeunes Plants'!E1258&lt;&gt;"",'Jeunes Plants'!E1258,"")</f>
        <v>S</v>
      </c>
      <c r="G1745" s="103" t="str">
        <f>IF('Jeunes Plants'!N1258&lt;&gt;"",'Jeunes Plants'!N1258,"")</f>
        <v>M2</v>
      </c>
      <c r="H1745" s="103" t="str">
        <f>IF('Jeunes Plants'!I1258&lt;&gt;"",'Jeunes Plants'!I1258,"")</f>
        <v>H</v>
      </c>
      <c r="I1745" s="103" t="str">
        <f>IF('Jeunes Plants'!J1258&lt;&gt;"",'Jeunes Plants'!J1258,"")</f>
        <v/>
      </c>
      <c r="J1745" s="103">
        <f>IF($J$9=36,'Jeunes Plants'!U1258,IF($J$9=37,'Jeunes Plants'!V1258,IF($J$9=38,'Jeunes Plants'!W1258,IF($J$9=39,'Jeunes Plants'!X1258,IF($J$9=40,'Jeunes Plants'!Y1258,IF($J$9=41,'Jeunes Plants'!Z1258,IF($J$9=42,'Jeunes Plants'!AA1258,IF($J$9=43,'Jeunes Plants'!AB1258,IF($J$9=44,'Jeunes Plants'!AC1258,IF($J$9=45,'Jeunes Plants'!AD1258,IF($J$9=46,'Jeunes Plants'!AE1258,IF($J$9=47,'Jeunes Plants'!AF1258,IF($J$9=48,'Jeunes Plants'!AG1258,IF($J$9=49,'Jeunes Plants'!AH1258,IF($J$9=50,'Jeunes Plants'!AI1258,IF($J$9=51,'Jeunes Plants'!AJ1258,IF($J$9=52,'Jeunes Plants'!AK1258,IF($J$9=1,'Jeunes Plants'!AL1258,IF($J$9=2,'Jeunes Plants'!AM1258,IF($J$9=3,'Jeunes Plants'!AN1258,IF($J$9=4,'Jeunes Plants'!AO1258,IF($J$9=5,'Jeunes Plants'!AP1258,IF($J$9=6,'Jeunes Plants'!AQ1258,IF($J$9=7,'Jeunes Plants'!AR1258,IF($J$9=8,'Jeunes Plants'!AS1258,IF($J$9=9,'Jeunes Plants'!AT1258,IF($J$9=10,'Jeunes Plants'!AU1258,IF($J$9=11,'Jeunes Plants'!AV1258,IF($J$9=12,'Jeunes Plants'!AW1258,IF($J$9=13,'Jeunes Plants'!AX1258,IF($J$9=14,'Jeunes Plants'!AY1258,IF($J$9=15,'Jeunes Plants'!AZ1258,IF($J$9=16,'Jeunes Plants'!BA1258,IF($J$9=17,'Jeunes Plants'!BB1258,IF($J$9=18,'Jeunes Plants'!BC1258,IF($J$9=19,'Jeunes Plants'!BD1258,IF($J$9=20,'Jeunes Plants'!BE1258,IF($J$9=21,'Jeunes Plants'!BF1258,IF($J$9=22,'Jeunes Plants'!BG1258,IF($J$9=23,'Jeunes Plants'!BH1258,IF($J$9=24,'Jeunes Plants'!BI1258,IF($J$9=25,'Jeunes Plants'!BJ1258,IF($J$9=26,'Jeunes Plants'!BK1258,IF($J$9=27,'Jeunes Plants'!BL1258,IF($J$9=28,'Jeunes Plants'!BM1258,IF($J$9=29,'Jeunes Plants'!BN1258,IF($J$9=30,'Jeunes Plants'!BO1258,IF($J$9=31,'Jeunes Plants'!BP1258,IF($J$9=32,'Jeunes Plants'!BQ1258,IF($J$9=33,'Jeunes Plants'!BR1258,IF($J$9=34,'Jeunes Plants'!BS1258,IF($J$9=35,'Jeunes Plants'!B13161,))))))))))))))))))))))))))))))))))))))))))))))))))))</f>
        <v>0</v>
      </c>
      <c r="K1745" s="103" t="str">
        <f>IF('Jeunes Plants'!R1258=0,"","Erreur")</f>
        <v/>
      </c>
    </row>
    <row r="1746" spans="1:11" x14ac:dyDescent="0.25">
      <c r="A1746" s="103">
        <f>IF('Jeunes Plants'!A1259&lt;&gt;"",'Jeunes Plants'!A1259,"")</f>
        <v>12309</v>
      </c>
      <c r="B1746" s="103" t="str">
        <f>IF('Jeunes Plants'!L1259&lt;&gt;"",'Jeunes Plants'!L1259,"")</f>
        <v>S4</v>
      </c>
      <c r="C1746" s="107" t="str">
        <f>IF('Jeunes Plants'!B1259&lt;&gt;"",'Jeunes Plants'!B1259,"")</f>
        <v>TOMATE SELECTION PERFORMANCE</v>
      </c>
      <c r="D1746" s="107" t="str">
        <f>IF('Jeunes Plants'!C1259&lt;&gt;"",'Jeunes Plants'!C1259,"")</f>
        <v>Premio F1 (grappe)</v>
      </c>
      <c r="E1746" s="103">
        <f>IF('Jeunes Plants'!H1259&lt;&gt;"",'Jeunes Plants'!H1259,"")</f>
        <v>4</v>
      </c>
      <c r="F1746" s="103" t="str">
        <f>IF('Jeunes Plants'!E1259&lt;&gt;"",'Jeunes Plants'!E1259,"")</f>
        <v>S</v>
      </c>
      <c r="G1746" s="103" t="str">
        <f>IF('Jeunes Plants'!N1259&lt;&gt;"",'Jeunes Plants'!N1259,"")</f>
        <v>M2</v>
      </c>
      <c r="H1746" s="103" t="str">
        <f>IF('Jeunes Plants'!I1259&lt;&gt;"",'Jeunes Plants'!I1259,"")</f>
        <v>H</v>
      </c>
      <c r="I1746" s="103" t="str">
        <f>IF('Jeunes Plants'!J1259&lt;&gt;"",'Jeunes Plants'!J1259,"")</f>
        <v/>
      </c>
      <c r="J1746" s="103">
        <f>IF($J$9=36,'Jeunes Plants'!U1259,IF($J$9=37,'Jeunes Plants'!V1259,IF($J$9=38,'Jeunes Plants'!W1259,IF($J$9=39,'Jeunes Plants'!X1259,IF($J$9=40,'Jeunes Plants'!Y1259,IF($J$9=41,'Jeunes Plants'!Z1259,IF($J$9=42,'Jeunes Plants'!AA1259,IF($J$9=43,'Jeunes Plants'!AB1259,IF($J$9=44,'Jeunes Plants'!AC1259,IF($J$9=45,'Jeunes Plants'!AD1259,IF($J$9=46,'Jeunes Plants'!AE1259,IF($J$9=47,'Jeunes Plants'!AF1259,IF($J$9=48,'Jeunes Plants'!AG1259,IF($J$9=49,'Jeunes Plants'!AH1259,IF($J$9=50,'Jeunes Plants'!AI1259,IF($J$9=51,'Jeunes Plants'!AJ1259,IF($J$9=52,'Jeunes Plants'!AK1259,IF($J$9=1,'Jeunes Plants'!AL1259,IF($J$9=2,'Jeunes Plants'!AM1259,IF($J$9=3,'Jeunes Plants'!AN1259,IF($J$9=4,'Jeunes Plants'!AO1259,IF($J$9=5,'Jeunes Plants'!AP1259,IF($J$9=6,'Jeunes Plants'!AQ1259,IF($J$9=7,'Jeunes Plants'!AR1259,IF($J$9=8,'Jeunes Plants'!AS1259,IF($J$9=9,'Jeunes Plants'!AT1259,IF($J$9=10,'Jeunes Plants'!AU1259,IF($J$9=11,'Jeunes Plants'!AV1259,IF($J$9=12,'Jeunes Plants'!AW1259,IF($J$9=13,'Jeunes Plants'!AX1259,IF($J$9=14,'Jeunes Plants'!AY1259,IF($J$9=15,'Jeunes Plants'!AZ1259,IF($J$9=16,'Jeunes Plants'!BA1259,IF($J$9=17,'Jeunes Plants'!BB1259,IF($J$9=18,'Jeunes Plants'!BC1259,IF($J$9=19,'Jeunes Plants'!BD1259,IF($J$9=20,'Jeunes Plants'!BE1259,IF($J$9=21,'Jeunes Plants'!BF1259,IF($J$9=22,'Jeunes Plants'!BG1259,IF($J$9=23,'Jeunes Plants'!BH1259,IF($J$9=24,'Jeunes Plants'!BI1259,IF($J$9=25,'Jeunes Plants'!BJ1259,IF($J$9=26,'Jeunes Plants'!BK1259,IF($J$9=27,'Jeunes Plants'!BL1259,IF($J$9=28,'Jeunes Plants'!BM1259,IF($J$9=29,'Jeunes Plants'!BN1259,IF($J$9=30,'Jeunes Plants'!BO1259,IF($J$9=31,'Jeunes Plants'!BP1259,IF($J$9=32,'Jeunes Plants'!BQ1259,IF($J$9=33,'Jeunes Plants'!BR1259,IF($J$9=34,'Jeunes Plants'!BS1259,IF($J$9=35,'Jeunes Plants'!B13162,))))))))))))))))))))))))))))))))))))))))))))))))))))</f>
        <v>0</v>
      </c>
      <c r="K1746" s="103" t="str">
        <f>IF('Jeunes Plants'!R1259=0,"","Erreur")</f>
        <v/>
      </c>
    </row>
    <row r="1747" spans="1:11" x14ac:dyDescent="0.25">
      <c r="A1747" s="103">
        <f>IF('Jeunes Plants'!A1260&lt;&gt;"",'Jeunes Plants'!A1260,"")</f>
        <v>22843</v>
      </c>
      <c r="B1747" s="103" t="str">
        <f>IF('Jeunes Plants'!L1260&lt;&gt;"",'Jeunes Plants'!L1260,"")</f>
        <v>S4</v>
      </c>
      <c r="C1747" s="107" t="str">
        <f>IF('Jeunes Plants'!B1260&lt;&gt;"",'Jeunes Plants'!B1260,"")</f>
        <v>TOMATE SELECTION PERFORMANCE</v>
      </c>
      <c r="D1747" s="107" t="str">
        <f>IF('Jeunes Plants'!C1260&lt;&gt;"",'Jeunes Plants'!C1260,"")</f>
        <v>Yellow Gold F1</v>
      </c>
      <c r="E1747" s="103">
        <f>IF('Jeunes Plants'!H1260&lt;&gt;"",'Jeunes Plants'!H1260,"")</f>
        <v>4</v>
      </c>
      <c r="F1747" s="103" t="str">
        <f>IF('Jeunes Plants'!E1260&lt;&gt;"",'Jeunes Plants'!E1260,"")</f>
        <v>S</v>
      </c>
      <c r="G1747" s="103" t="str">
        <f>IF('Jeunes Plants'!N1260&lt;&gt;"",'Jeunes Plants'!N1260,"")</f>
        <v>M2</v>
      </c>
      <c r="H1747" s="103" t="str">
        <f>IF('Jeunes Plants'!I1260&lt;&gt;"",'Jeunes Plants'!I1260,"")</f>
        <v>H</v>
      </c>
      <c r="I1747" s="103" t="str">
        <f>IF('Jeunes Plants'!J1260&lt;&gt;"",'Jeunes Plants'!J1260,"")</f>
        <v/>
      </c>
      <c r="J1747" s="103">
        <f>IF($J$9=36,'Jeunes Plants'!U1260,IF($J$9=37,'Jeunes Plants'!V1260,IF($J$9=38,'Jeunes Plants'!W1260,IF($J$9=39,'Jeunes Plants'!X1260,IF($J$9=40,'Jeunes Plants'!Y1260,IF($J$9=41,'Jeunes Plants'!Z1260,IF($J$9=42,'Jeunes Plants'!AA1260,IF($J$9=43,'Jeunes Plants'!AB1260,IF($J$9=44,'Jeunes Plants'!AC1260,IF($J$9=45,'Jeunes Plants'!AD1260,IF($J$9=46,'Jeunes Plants'!AE1260,IF($J$9=47,'Jeunes Plants'!AF1260,IF($J$9=48,'Jeunes Plants'!AG1260,IF($J$9=49,'Jeunes Plants'!AH1260,IF($J$9=50,'Jeunes Plants'!AI1260,IF($J$9=51,'Jeunes Plants'!AJ1260,IF($J$9=52,'Jeunes Plants'!AK1260,IF($J$9=1,'Jeunes Plants'!AL1260,IF($J$9=2,'Jeunes Plants'!AM1260,IF($J$9=3,'Jeunes Plants'!AN1260,IF($J$9=4,'Jeunes Plants'!AO1260,IF($J$9=5,'Jeunes Plants'!AP1260,IF($J$9=6,'Jeunes Plants'!AQ1260,IF($J$9=7,'Jeunes Plants'!AR1260,IF($J$9=8,'Jeunes Plants'!AS1260,IF($J$9=9,'Jeunes Plants'!AT1260,IF($J$9=10,'Jeunes Plants'!AU1260,IF($J$9=11,'Jeunes Plants'!AV1260,IF($J$9=12,'Jeunes Plants'!AW1260,IF($J$9=13,'Jeunes Plants'!AX1260,IF($J$9=14,'Jeunes Plants'!AY1260,IF($J$9=15,'Jeunes Plants'!AZ1260,IF($J$9=16,'Jeunes Plants'!BA1260,IF($J$9=17,'Jeunes Plants'!BB1260,IF($J$9=18,'Jeunes Plants'!BC1260,IF($J$9=19,'Jeunes Plants'!BD1260,IF($J$9=20,'Jeunes Plants'!BE1260,IF($J$9=21,'Jeunes Plants'!BF1260,IF($J$9=22,'Jeunes Plants'!BG1260,IF($J$9=23,'Jeunes Plants'!BH1260,IF($J$9=24,'Jeunes Plants'!BI1260,IF($J$9=25,'Jeunes Plants'!BJ1260,IF($J$9=26,'Jeunes Plants'!BK1260,IF($J$9=27,'Jeunes Plants'!BL1260,IF($J$9=28,'Jeunes Plants'!BM1260,IF($J$9=29,'Jeunes Plants'!BN1260,IF($J$9=30,'Jeunes Plants'!BO1260,IF($J$9=31,'Jeunes Plants'!BP1260,IF($J$9=32,'Jeunes Plants'!BQ1260,IF($J$9=33,'Jeunes Plants'!BR1260,IF($J$9=34,'Jeunes Plants'!BS1260,IF($J$9=35,'Jeunes Plants'!B13163,))))))))))))))))))))))))))))))))))))))))))))))))))))</f>
        <v>0</v>
      </c>
      <c r="K1747" s="103" t="str">
        <f>IF('Jeunes Plants'!R1260=0,"","Erreur")</f>
        <v/>
      </c>
    </row>
    <row r="1748" spans="1:11" x14ac:dyDescent="0.25">
      <c r="A1748" s="103">
        <f>IF('Jeunes Plants'!A1261&lt;&gt;"",'Jeunes Plants'!A1261,"")</f>
        <v>22844</v>
      </c>
      <c r="B1748" s="103" t="str">
        <f>IF('Jeunes Plants'!L1261&lt;&gt;"",'Jeunes Plants'!L1261,"")</f>
        <v>S4</v>
      </c>
      <c r="C1748" s="107" t="str">
        <f>IF('Jeunes Plants'!B1261&lt;&gt;"",'Jeunes Plants'!B1261,"")</f>
        <v>TOMATE SELECTION PERFORMANCE</v>
      </c>
      <c r="D1748" s="107" t="str">
        <f>IF('Jeunes Plants'!C1261&lt;&gt;"",'Jeunes Plants'!C1261,"")</f>
        <v>Yellow Gold F1</v>
      </c>
      <c r="E1748" s="103">
        <f>IF('Jeunes Plants'!H1261&lt;&gt;"",'Jeunes Plants'!H1261,"")</f>
        <v>4</v>
      </c>
      <c r="F1748" s="103" t="str">
        <f>IF('Jeunes Plants'!E1261&lt;&gt;"",'Jeunes Plants'!E1261,"")</f>
        <v>S</v>
      </c>
      <c r="G1748" s="103" t="str">
        <f>IF('Jeunes Plants'!N1261&lt;&gt;"",'Jeunes Plants'!N1261,"")</f>
        <v>M2</v>
      </c>
      <c r="H1748" s="103" t="str">
        <f>IF('Jeunes Plants'!I1261&lt;&gt;"",'Jeunes Plants'!I1261,"")</f>
        <v>H</v>
      </c>
      <c r="I1748" s="103" t="str">
        <f>IF('Jeunes Plants'!J1261&lt;&gt;"",'Jeunes Plants'!J1261,"")</f>
        <v/>
      </c>
      <c r="J1748" s="103">
        <f>IF($J$9=36,'Jeunes Plants'!U1261,IF($J$9=37,'Jeunes Plants'!V1261,IF($J$9=38,'Jeunes Plants'!W1261,IF($J$9=39,'Jeunes Plants'!X1261,IF($J$9=40,'Jeunes Plants'!Y1261,IF($J$9=41,'Jeunes Plants'!Z1261,IF($J$9=42,'Jeunes Plants'!AA1261,IF($J$9=43,'Jeunes Plants'!AB1261,IF($J$9=44,'Jeunes Plants'!AC1261,IF($J$9=45,'Jeunes Plants'!AD1261,IF($J$9=46,'Jeunes Plants'!AE1261,IF($J$9=47,'Jeunes Plants'!AF1261,IF($J$9=48,'Jeunes Plants'!AG1261,IF($J$9=49,'Jeunes Plants'!AH1261,IF($J$9=50,'Jeunes Plants'!AI1261,IF($J$9=51,'Jeunes Plants'!AJ1261,IF($J$9=52,'Jeunes Plants'!AK1261,IF($J$9=1,'Jeunes Plants'!AL1261,IF($J$9=2,'Jeunes Plants'!AM1261,IF($J$9=3,'Jeunes Plants'!AN1261,IF($J$9=4,'Jeunes Plants'!AO1261,IF($J$9=5,'Jeunes Plants'!AP1261,IF($J$9=6,'Jeunes Plants'!AQ1261,IF($J$9=7,'Jeunes Plants'!AR1261,IF($J$9=8,'Jeunes Plants'!AS1261,IF($J$9=9,'Jeunes Plants'!AT1261,IF($J$9=10,'Jeunes Plants'!AU1261,IF($J$9=11,'Jeunes Plants'!AV1261,IF($J$9=12,'Jeunes Plants'!AW1261,IF($J$9=13,'Jeunes Plants'!AX1261,IF($J$9=14,'Jeunes Plants'!AY1261,IF($J$9=15,'Jeunes Plants'!AZ1261,IF($J$9=16,'Jeunes Plants'!BA1261,IF($J$9=17,'Jeunes Plants'!BB1261,IF($J$9=18,'Jeunes Plants'!BC1261,IF($J$9=19,'Jeunes Plants'!BD1261,IF($J$9=20,'Jeunes Plants'!BE1261,IF($J$9=21,'Jeunes Plants'!BF1261,IF($J$9=22,'Jeunes Plants'!BG1261,IF($J$9=23,'Jeunes Plants'!BH1261,IF($J$9=24,'Jeunes Plants'!BI1261,IF($J$9=25,'Jeunes Plants'!BJ1261,IF($J$9=26,'Jeunes Plants'!BK1261,IF($J$9=27,'Jeunes Plants'!BL1261,IF($J$9=28,'Jeunes Plants'!BM1261,IF($J$9=29,'Jeunes Plants'!BN1261,IF($J$9=30,'Jeunes Plants'!BO1261,IF($J$9=31,'Jeunes Plants'!BP1261,IF($J$9=32,'Jeunes Plants'!BQ1261,IF($J$9=33,'Jeunes Plants'!BR1261,IF($J$9=34,'Jeunes Plants'!BS1261,IF($J$9=35,'Jeunes Plants'!B13164,))))))))))))))))))))))))))))))))))))))))))))))))))))</f>
        <v>0</v>
      </c>
      <c r="K1748" s="103" t="str">
        <f>IF('Jeunes Plants'!R1261=0,"","Erreur")</f>
        <v/>
      </c>
    </row>
    <row r="1749" spans="1:11" x14ac:dyDescent="0.25">
      <c r="A1749" s="450"/>
      <c r="B1749" s="450"/>
      <c r="C1749" s="451" t="s">
        <v>2126</v>
      </c>
      <c r="D1749" s="451"/>
      <c r="E1749" s="450"/>
      <c r="F1749" s="450"/>
      <c r="G1749" s="450"/>
      <c r="H1749" s="450"/>
      <c r="I1749" s="450"/>
      <c r="J1749" s="450">
        <f>SUBTOTAL(9,J1719:J1748)</f>
        <v>0</v>
      </c>
      <c r="K1749" s="450"/>
    </row>
    <row r="1750" spans="1:11" x14ac:dyDescent="0.25">
      <c r="A1750" s="452"/>
      <c r="B1750" s="452"/>
      <c r="C1750" s="453" t="s">
        <v>2127</v>
      </c>
      <c r="D1750" s="453"/>
      <c r="E1750" s="452"/>
      <c r="F1750" s="452"/>
      <c r="G1750" s="452"/>
      <c r="H1750" s="452"/>
      <c r="I1750" s="452"/>
      <c r="J1750" s="452">
        <f>SUBTOTAL(9,J1582:J1749)</f>
        <v>0</v>
      </c>
      <c r="K1750" s="452"/>
    </row>
    <row r="1751" spans="1:11" x14ac:dyDescent="0.25">
      <c r="A1751" s="103" t="str">
        <f>IF('Jeunes Plants'!A1262&lt;&gt;"",'Jeunes Plants'!A1262,"")</f>
        <v/>
      </c>
      <c r="B1751" s="103" t="str">
        <f>IF('Jeunes Plants'!L1262&lt;&gt;"",'Jeunes Plants'!L1262,"")</f>
        <v>G</v>
      </c>
      <c r="C1751" s="107" t="str">
        <f>IF('Jeunes Plants'!B1262&lt;&gt;"",'Jeunes Plants'!B1262,"")</f>
        <v>PLANT POTAGER GREFFÉ</v>
      </c>
      <c r="D1751" s="107" t="str">
        <f>IF('Jeunes Plants'!C1262&lt;&gt;"",'Jeunes Plants'!C1262,"")</f>
        <v/>
      </c>
      <c r="E1751" s="103" t="str">
        <f>IF('Jeunes Plants'!H1262&lt;&gt;"",'Jeunes Plants'!H1262,"")</f>
        <v/>
      </c>
      <c r="F1751" s="103" t="str">
        <f>IF('Jeunes Plants'!E1262&lt;&gt;"",'Jeunes Plants'!E1262,"")</f>
        <v/>
      </c>
      <c r="G1751" s="103" t="str">
        <f>IF('Jeunes Plants'!N1262&lt;&gt;"",'Jeunes Plants'!N1262,"")</f>
        <v/>
      </c>
      <c r="H1751" s="103" t="str">
        <f>IF('Jeunes Plants'!I1262&lt;&gt;"",'Jeunes Plants'!I1262,"")</f>
        <v/>
      </c>
      <c r="I1751" s="103" t="str">
        <f>IF('Jeunes Plants'!J1262&lt;&gt;"",'Jeunes Plants'!J1262,"")</f>
        <v/>
      </c>
      <c r="J1751" s="103">
        <f>IF($J$9=36,'Jeunes Plants'!U1262,IF($J$9=37,'Jeunes Plants'!V1262,IF($J$9=38,'Jeunes Plants'!W1262,IF($J$9=39,'Jeunes Plants'!X1262,IF($J$9=40,'Jeunes Plants'!Y1262,IF($J$9=41,'Jeunes Plants'!Z1262,IF($J$9=42,'Jeunes Plants'!AA1262,IF($J$9=43,'Jeunes Plants'!AB1262,IF($J$9=44,'Jeunes Plants'!AC1262,IF($J$9=45,'Jeunes Plants'!AD1262,IF($J$9=46,'Jeunes Plants'!AE1262,IF($J$9=47,'Jeunes Plants'!AF1262,IF($J$9=48,'Jeunes Plants'!AG1262,IF($J$9=49,'Jeunes Plants'!AH1262,IF($J$9=50,'Jeunes Plants'!AI1262,IF($J$9=51,'Jeunes Plants'!AJ1262,IF($J$9=52,'Jeunes Plants'!AK1262,IF($J$9=1,'Jeunes Plants'!AL1262,IF($J$9=2,'Jeunes Plants'!AM1262,IF($J$9=3,'Jeunes Plants'!AN1262,IF($J$9=4,'Jeunes Plants'!AO1262,IF($J$9=5,'Jeunes Plants'!AP1262,IF($J$9=6,'Jeunes Plants'!AQ1262,IF($J$9=7,'Jeunes Plants'!AR1262,IF($J$9=8,'Jeunes Plants'!AS1262,IF($J$9=9,'Jeunes Plants'!AT1262,IF($J$9=10,'Jeunes Plants'!AU1262,IF($J$9=11,'Jeunes Plants'!AV1262,IF($J$9=12,'Jeunes Plants'!AW1262,IF($J$9=13,'Jeunes Plants'!AX1262,IF($J$9=14,'Jeunes Plants'!AY1262,IF($J$9=15,'Jeunes Plants'!AZ1262,IF($J$9=16,'Jeunes Plants'!BA1262,IF($J$9=17,'Jeunes Plants'!BB1262,IF($J$9=18,'Jeunes Plants'!BC1262,IF($J$9=19,'Jeunes Plants'!BD1262,IF($J$9=20,'Jeunes Plants'!BE1262,IF($J$9=21,'Jeunes Plants'!BF1262,IF($J$9=22,'Jeunes Plants'!BG1262,IF($J$9=23,'Jeunes Plants'!BH1262,IF($J$9=24,'Jeunes Plants'!BI1262,IF($J$9=25,'Jeunes Plants'!BJ1262,IF($J$9=26,'Jeunes Plants'!BK1262,IF($J$9=27,'Jeunes Plants'!BL1262,IF($J$9=28,'Jeunes Plants'!BM1262,IF($J$9=29,'Jeunes Plants'!BN1262,IF($J$9=30,'Jeunes Plants'!BO1262,IF($J$9=31,'Jeunes Plants'!BP1262,IF($J$9=32,'Jeunes Plants'!BQ1262,IF($J$9=33,'Jeunes Plants'!BR1262,IF($J$9=34,'Jeunes Plants'!BS1262,IF($J$9=35,'Jeunes Plants'!B13165,))))))))))))))))))))))))))))))))))))))))))))))))))))</f>
        <v>0</v>
      </c>
      <c r="K1751" s="103" t="str">
        <f>IF('Jeunes Plants'!R1262=0,"","Erreur")</f>
        <v/>
      </c>
    </row>
    <row r="1752" spans="1:11" x14ac:dyDescent="0.25">
      <c r="A1752" s="103">
        <f>IF('Jeunes Plants'!A1263&lt;&gt;"",'Jeunes Plants'!A1263,"")</f>
        <v>12822</v>
      </c>
      <c r="B1752" s="103" t="str">
        <f>IF('Jeunes Plants'!L1263&lt;&gt;"",'Jeunes Plants'!L1263,"")</f>
        <v>S3B</v>
      </c>
      <c r="C1752" s="107" t="str">
        <f>IF('Jeunes Plants'!B1263&lt;&gt;"",'Jeunes Plants'!B1263,"")</f>
        <v>AUBERGINE GREFFÉE</v>
      </c>
      <c r="D1752" s="107" t="str">
        <f>IF('Jeunes Plants'!C1263&lt;&gt;"",'Jeunes Plants'!C1263,"")</f>
        <v>Baluroi F1</v>
      </c>
      <c r="E1752" s="103">
        <f>IF('Jeunes Plants'!H1263&lt;&gt;"",'Jeunes Plants'!H1263,"")</f>
        <v>11</v>
      </c>
      <c r="F1752" s="103" t="str">
        <f>IF('Jeunes Plants'!E1263&lt;&gt;"",'Jeunes Plants'!E1263,"")</f>
        <v>S</v>
      </c>
      <c r="G1752" s="103" t="str">
        <f>IF('Jeunes Plants'!N1263&lt;&gt;"",'Jeunes Plants'!N1263,"")</f>
        <v>M3</v>
      </c>
      <c r="H1752" s="103" t="str">
        <f>IF('Jeunes Plants'!I1263&lt;&gt;"",'Jeunes Plants'!I1263,"")</f>
        <v>M</v>
      </c>
      <c r="I1752" s="103" t="str">
        <f>IF('Jeunes Plants'!J1263&lt;&gt;"",'Jeunes Plants'!J1263,"")</f>
        <v/>
      </c>
      <c r="J1752" s="103">
        <f>IF($J$9=36,'Jeunes Plants'!U1263,IF($J$9=37,'Jeunes Plants'!V1263,IF($J$9=38,'Jeunes Plants'!W1263,IF($J$9=39,'Jeunes Plants'!X1263,IF($J$9=40,'Jeunes Plants'!Y1263,IF($J$9=41,'Jeunes Plants'!Z1263,IF($J$9=42,'Jeunes Plants'!AA1263,IF($J$9=43,'Jeunes Plants'!AB1263,IF($J$9=44,'Jeunes Plants'!AC1263,IF($J$9=45,'Jeunes Plants'!AD1263,IF($J$9=46,'Jeunes Plants'!AE1263,IF($J$9=47,'Jeunes Plants'!AF1263,IF($J$9=48,'Jeunes Plants'!AG1263,IF($J$9=49,'Jeunes Plants'!AH1263,IF($J$9=50,'Jeunes Plants'!AI1263,IF($J$9=51,'Jeunes Plants'!AJ1263,IF($J$9=52,'Jeunes Plants'!AK1263,IF($J$9=1,'Jeunes Plants'!AL1263,IF($J$9=2,'Jeunes Plants'!AM1263,IF($J$9=3,'Jeunes Plants'!AN1263,IF($J$9=4,'Jeunes Plants'!AO1263,IF($J$9=5,'Jeunes Plants'!AP1263,IF($J$9=6,'Jeunes Plants'!AQ1263,IF($J$9=7,'Jeunes Plants'!AR1263,IF($J$9=8,'Jeunes Plants'!AS1263,IF($J$9=9,'Jeunes Plants'!AT1263,IF($J$9=10,'Jeunes Plants'!AU1263,IF($J$9=11,'Jeunes Plants'!AV1263,IF($J$9=12,'Jeunes Plants'!AW1263,IF($J$9=13,'Jeunes Plants'!AX1263,IF($J$9=14,'Jeunes Plants'!AY1263,IF($J$9=15,'Jeunes Plants'!AZ1263,IF($J$9=16,'Jeunes Plants'!BA1263,IF($J$9=17,'Jeunes Plants'!BB1263,IF($J$9=18,'Jeunes Plants'!BC1263,IF($J$9=19,'Jeunes Plants'!BD1263,IF($J$9=20,'Jeunes Plants'!BE1263,IF($J$9=21,'Jeunes Plants'!BF1263,IF($J$9=22,'Jeunes Plants'!BG1263,IF($J$9=23,'Jeunes Plants'!BH1263,IF($J$9=24,'Jeunes Plants'!BI1263,IF($J$9=25,'Jeunes Plants'!BJ1263,IF($J$9=26,'Jeunes Plants'!BK1263,IF($J$9=27,'Jeunes Plants'!BL1263,IF($J$9=28,'Jeunes Plants'!BM1263,IF($J$9=29,'Jeunes Plants'!BN1263,IF($J$9=30,'Jeunes Plants'!BO1263,IF($J$9=31,'Jeunes Plants'!BP1263,IF($J$9=32,'Jeunes Plants'!BQ1263,IF($J$9=33,'Jeunes Plants'!BR1263,IF($J$9=34,'Jeunes Plants'!BS1263,IF($J$9=35,'Jeunes Plants'!B13166,))))))))))))))))))))))))))))))))))))))))))))))))))))</f>
        <v>0</v>
      </c>
      <c r="K1752" s="103" t="str">
        <f>IF('Jeunes Plants'!R1263=0,"","Erreur")</f>
        <v/>
      </c>
    </row>
    <row r="1753" spans="1:11" x14ac:dyDescent="0.25">
      <c r="A1753" s="103">
        <f>IF('Jeunes Plants'!A1264&lt;&gt;"",'Jeunes Plants'!A1264,"")</f>
        <v>12823</v>
      </c>
      <c r="B1753" s="103" t="str">
        <f>IF('Jeunes Plants'!L1264&lt;&gt;"",'Jeunes Plants'!L1264,"")</f>
        <v>S3B</v>
      </c>
      <c r="C1753" s="107" t="str">
        <f>IF('Jeunes Plants'!B1264&lt;&gt;"",'Jeunes Plants'!B1264,"")</f>
        <v>AUBERGINE GREFFÉE</v>
      </c>
      <c r="D1753" s="107" t="str">
        <f>IF('Jeunes Plants'!C1264&lt;&gt;"",'Jeunes Plants'!C1264,"")</f>
        <v>Bonica F1</v>
      </c>
      <c r="E1753" s="103">
        <f>IF('Jeunes Plants'!H1264&lt;&gt;"",'Jeunes Plants'!H1264,"")</f>
        <v>11</v>
      </c>
      <c r="F1753" s="103" t="str">
        <f>IF('Jeunes Plants'!E1264&lt;&gt;"",'Jeunes Plants'!E1264,"")</f>
        <v>S</v>
      </c>
      <c r="G1753" s="103" t="str">
        <f>IF('Jeunes Plants'!N1264&lt;&gt;"",'Jeunes Plants'!N1264,"")</f>
        <v>M3</v>
      </c>
      <c r="H1753" s="103" t="str">
        <f>IF('Jeunes Plants'!I1264&lt;&gt;"",'Jeunes Plants'!I1264,"")</f>
        <v>M</v>
      </c>
      <c r="I1753" s="103" t="str">
        <f>IF('Jeunes Plants'!J1264&lt;&gt;"",'Jeunes Plants'!J1264,"")</f>
        <v/>
      </c>
      <c r="J1753" s="103">
        <f>IF($J$9=36,'Jeunes Plants'!U1264,IF($J$9=37,'Jeunes Plants'!V1264,IF($J$9=38,'Jeunes Plants'!W1264,IF($J$9=39,'Jeunes Plants'!X1264,IF($J$9=40,'Jeunes Plants'!Y1264,IF($J$9=41,'Jeunes Plants'!Z1264,IF($J$9=42,'Jeunes Plants'!AA1264,IF($J$9=43,'Jeunes Plants'!AB1264,IF($J$9=44,'Jeunes Plants'!AC1264,IF($J$9=45,'Jeunes Plants'!AD1264,IF($J$9=46,'Jeunes Plants'!AE1264,IF($J$9=47,'Jeunes Plants'!AF1264,IF($J$9=48,'Jeunes Plants'!AG1264,IF($J$9=49,'Jeunes Plants'!AH1264,IF($J$9=50,'Jeunes Plants'!AI1264,IF($J$9=51,'Jeunes Plants'!AJ1264,IF($J$9=52,'Jeunes Plants'!AK1264,IF($J$9=1,'Jeunes Plants'!AL1264,IF($J$9=2,'Jeunes Plants'!AM1264,IF($J$9=3,'Jeunes Plants'!AN1264,IF($J$9=4,'Jeunes Plants'!AO1264,IF($J$9=5,'Jeunes Plants'!AP1264,IF($J$9=6,'Jeunes Plants'!AQ1264,IF($J$9=7,'Jeunes Plants'!AR1264,IF($J$9=8,'Jeunes Plants'!AS1264,IF($J$9=9,'Jeunes Plants'!AT1264,IF($J$9=10,'Jeunes Plants'!AU1264,IF($J$9=11,'Jeunes Plants'!AV1264,IF($J$9=12,'Jeunes Plants'!AW1264,IF($J$9=13,'Jeunes Plants'!AX1264,IF($J$9=14,'Jeunes Plants'!AY1264,IF($J$9=15,'Jeunes Plants'!AZ1264,IF($J$9=16,'Jeunes Plants'!BA1264,IF($J$9=17,'Jeunes Plants'!BB1264,IF($J$9=18,'Jeunes Plants'!BC1264,IF($J$9=19,'Jeunes Plants'!BD1264,IF($J$9=20,'Jeunes Plants'!BE1264,IF($J$9=21,'Jeunes Plants'!BF1264,IF($J$9=22,'Jeunes Plants'!BG1264,IF($J$9=23,'Jeunes Plants'!BH1264,IF($J$9=24,'Jeunes Plants'!BI1264,IF($J$9=25,'Jeunes Plants'!BJ1264,IF($J$9=26,'Jeunes Plants'!BK1264,IF($J$9=27,'Jeunes Plants'!BL1264,IF($J$9=28,'Jeunes Plants'!BM1264,IF($J$9=29,'Jeunes Plants'!BN1264,IF($J$9=30,'Jeunes Plants'!BO1264,IF($J$9=31,'Jeunes Plants'!BP1264,IF($J$9=32,'Jeunes Plants'!BQ1264,IF($J$9=33,'Jeunes Plants'!BR1264,IF($J$9=34,'Jeunes Plants'!BS1264,IF($J$9=35,'Jeunes Plants'!B13167,))))))))))))))))))))))))))))))))))))))))))))))))))))</f>
        <v>0</v>
      </c>
      <c r="K1753" s="103" t="str">
        <f>IF('Jeunes Plants'!R1264=0,"","Erreur")</f>
        <v/>
      </c>
    </row>
    <row r="1754" spans="1:11" x14ac:dyDescent="0.25">
      <c r="A1754" s="450"/>
      <c r="B1754" s="450"/>
      <c r="C1754" s="451" t="s">
        <v>2128</v>
      </c>
      <c r="D1754" s="451"/>
      <c r="E1754" s="450"/>
      <c r="F1754" s="450"/>
      <c r="G1754" s="450"/>
      <c r="H1754" s="450"/>
      <c r="I1754" s="450"/>
      <c r="J1754" s="450">
        <f>SUBTOTAL(9,J1750:J1753)</f>
        <v>0</v>
      </c>
      <c r="K1754" s="450"/>
    </row>
    <row r="1755" spans="1:11" x14ac:dyDescent="0.25">
      <c r="A1755" s="103">
        <f>IF('Jeunes Plants'!A1265&lt;&gt;"",'Jeunes Plants'!A1265,"")</f>
        <v>22847</v>
      </c>
      <c r="B1755" s="103" t="str">
        <f>IF('Jeunes Plants'!L1265&lt;&gt;"",'Jeunes Plants'!L1265,"")</f>
        <v>S3B</v>
      </c>
      <c r="C1755" s="107" t="str">
        <f>IF('Jeunes Plants'!B1265&lt;&gt;"",'Jeunes Plants'!B1265,"")</f>
        <v>CONCOMBRE GREFFÉ</v>
      </c>
      <c r="D1755" s="107" t="str">
        <f>IF('Jeunes Plants'!C1265&lt;&gt;"",'Jeunes Plants'!C1265,"")</f>
        <v>Cyrano F1</v>
      </c>
      <c r="E1755" s="103">
        <f>IF('Jeunes Plants'!H1265&lt;&gt;"",'Jeunes Plants'!H1265,"")</f>
        <v>10</v>
      </c>
      <c r="F1755" s="103" t="str">
        <f>IF('Jeunes Plants'!E1265&lt;&gt;"",'Jeunes Plants'!E1265,"")</f>
        <v>S</v>
      </c>
      <c r="G1755" s="103" t="str">
        <f>IF('Jeunes Plants'!N1265&lt;&gt;"",'Jeunes Plants'!N1265,"")</f>
        <v>M3</v>
      </c>
      <c r="H1755" s="103" t="str">
        <f>IF('Jeunes Plants'!I1265&lt;&gt;"",'Jeunes Plants'!I1265,"")</f>
        <v>M</v>
      </c>
      <c r="I1755" s="103" t="str">
        <f>IF('Jeunes Plants'!J1265&lt;&gt;"",'Jeunes Plants'!J1265,"")</f>
        <v/>
      </c>
      <c r="J1755" s="103">
        <f>IF($J$9=36,'Jeunes Plants'!U1265,IF($J$9=37,'Jeunes Plants'!V1265,IF($J$9=38,'Jeunes Plants'!W1265,IF($J$9=39,'Jeunes Plants'!X1265,IF($J$9=40,'Jeunes Plants'!Y1265,IF($J$9=41,'Jeunes Plants'!Z1265,IF($J$9=42,'Jeunes Plants'!AA1265,IF($J$9=43,'Jeunes Plants'!AB1265,IF($J$9=44,'Jeunes Plants'!AC1265,IF($J$9=45,'Jeunes Plants'!AD1265,IF($J$9=46,'Jeunes Plants'!AE1265,IF($J$9=47,'Jeunes Plants'!AF1265,IF($J$9=48,'Jeunes Plants'!AG1265,IF($J$9=49,'Jeunes Plants'!AH1265,IF($J$9=50,'Jeunes Plants'!AI1265,IF($J$9=51,'Jeunes Plants'!AJ1265,IF($J$9=52,'Jeunes Plants'!AK1265,IF($J$9=1,'Jeunes Plants'!AL1265,IF($J$9=2,'Jeunes Plants'!AM1265,IF($J$9=3,'Jeunes Plants'!AN1265,IF($J$9=4,'Jeunes Plants'!AO1265,IF($J$9=5,'Jeunes Plants'!AP1265,IF($J$9=6,'Jeunes Plants'!AQ1265,IF($J$9=7,'Jeunes Plants'!AR1265,IF($J$9=8,'Jeunes Plants'!AS1265,IF($J$9=9,'Jeunes Plants'!AT1265,IF($J$9=10,'Jeunes Plants'!AU1265,IF($J$9=11,'Jeunes Plants'!AV1265,IF($J$9=12,'Jeunes Plants'!AW1265,IF($J$9=13,'Jeunes Plants'!AX1265,IF($J$9=14,'Jeunes Plants'!AY1265,IF($J$9=15,'Jeunes Plants'!AZ1265,IF($J$9=16,'Jeunes Plants'!BA1265,IF($J$9=17,'Jeunes Plants'!BB1265,IF($J$9=18,'Jeunes Plants'!BC1265,IF($J$9=19,'Jeunes Plants'!BD1265,IF($J$9=20,'Jeunes Plants'!BE1265,IF($J$9=21,'Jeunes Plants'!BF1265,IF($J$9=22,'Jeunes Plants'!BG1265,IF($J$9=23,'Jeunes Plants'!BH1265,IF($J$9=24,'Jeunes Plants'!BI1265,IF($J$9=25,'Jeunes Plants'!BJ1265,IF($J$9=26,'Jeunes Plants'!BK1265,IF($J$9=27,'Jeunes Plants'!BL1265,IF($J$9=28,'Jeunes Plants'!BM1265,IF($J$9=29,'Jeunes Plants'!BN1265,IF($J$9=30,'Jeunes Plants'!BO1265,IF($J$9=31,'Jeunes Plants'!BP1265,IF($J$9=32,'Jeunes Plants'!BQ1265,IF($J$9=33,'Jeunes Plants'!BR1265,IF($J$9=34,'Jeunes Plants'!BS1265,IF($J$9=35,'Jeunes Plants'!B13168,))))))))))))))))))))))))))))))))))))))))))))))))))))</f>
        <v>0</v>
      </c>
      <c r="K1755" s="103" t="str">
        <f>IF('Jeunes Plants'!R1265=0,"","Erreur")</f>
        <v/>
      </c>
    </row>
    <row r="1756" spans="1:11" x14ac:dyDescent="0.25">
      <c r="A1756" s="450"/>
      <c r="B1756" s="450"/>
      <c r="C1756" s="451" t="s">
        <v>2129</v>
      </c>
      <c r="D1756" s="451"/>
      <c r="E1756" s="450"/>
      <c r="F1756" s="450"/>
      <c r="G1756" s="450"/>
      <c r="H1756" s="450"/>
      <c r="I1756" s="450"/>
      <c r="J1756" s="450">
        <f>SUBTOTAL(9,J1755:J1755)</f>
        <v>0</v>
      </c>
      <c r="K1756" s="450"/>
    </row>
    <row r="1757" spans="1:11" x14ac:dyDescent="0.25">
      <c r="A1757" s="103">
        <f>IF('Jeunes Plants'!A1266&lt;&gt;"",'Jeunes Plants'!A1266,"")</f>
        <v>14166</v>
      </c>
      <c r="B1757" s="103" t="str">
        <f>IF('Jeunes Plants'!L1266&lt;&gt;"",'Jeunes Plants'!L1266,"")</f>
        <v>S3B</v>
      </c>
      <c r="C1757" s="107" t="str">
        <f>IF('Jeunes Plants'!B1266&lt;&gt;"",'Jeunes Plants'!B1266,"")</f>
        <v>MELON GREFFÉ</v>
      </c>
      <c r="D1757" s="107" t="str">
        <f>IF('Jeunes Plants'!C1266&lt;&gt;"",'Jeunes Plants'!C1266,"")</f>
        <v>Anasta F1</v>
      </c>
      <c r="E1757" s="103">
        <f>IF('Jeunes Plants'!H1266&lt;&gt;"",'Jeunes Plants'!H1266,"")</f>
        <v>12</v>
      </c>
      <c r="F1757" s="103" t="str">
        <f>IF('Jeunes Plants'!E1266&lt;&gt;"",'Jeunes Plants'!E1266,"")</f>
        <v>S</v>
      </c>
      <c r="G1757" s="103" t="str">
        <f>IF('Jeunes Plants'!N1266&lt;&gt;"",'Jeunes Plants'!N1266,"")</f>
        <v>M3</v>
      </c>
      <c r="H1757" s="103" t="str">
        <f>IF('Jeunes Plants'!I1266&lt;&gt;"",'Jeunes Plants'!I1266,"")</f>
        <v>M</v>
      </c>
      <c r="I1757" s="103" t="str">
        <f>IF('Jeunes Plants'!J1266&lt;&gt;"",'Jeunes Plants'!J1266,"")</f>
        <v/>
      </c>
      <c r="J1757" s="103">
        <f>IF($J$9=36,'Jeunes Plants'!U1266,IF($J$9=37,'Jeunes Plants'!V1266,IF($J$9=38,'Jeunes Plants'!W1266,IF($J$9=39,'Jeunes Plants'!X1266,IF($J$9=40,'Jeunes Plants'!Y1266,IF($J$9=41,'Jeunes Plants'!Z1266,IF($J$9=42,'Jeunes Plants'!AA1266,IF($J$9=43,'Jeunes Plants'!AB1266,IF($J$9=44,'Jeunes Plants'!AC1266,IF($J$9=45,'Jeunes Plants'!AD1266,IF($J$9=46,'Jeunes Plants'!AE1266,IF($J$9=47,'Jeunes Plants'!AF1266,IF($J$9=48,'Jeunes Plants'!AG1266,IF($J$9=49,'Jeunes Plants'!AH1266,IF($J$9=50,'Jeunes Plants'!AI1266,IF($J$9=51,'Jeunes Plants'!AJ1266,IF($J$9=52,'Jeunes Plants'!AK1266,IF($J$9=1,'Jeunes Plants'!AL1266,IF($J$9=2,'Jeunes Plants'!AM1266,IF($J$9=3,'Jeunes Plants'!AN1266,IF($J$9=4,'Jeunes Plants'!AO1266,IF($J$9=5,'Jeunes Plants'!AP1266,IF($J$9=6,'Jeunes Plants'!AQ1266,IF($J$9=7,'Jeunes Plants'!AR1266,IF($J$9=8,'Jeunes Plants'!AS1266,IF($J$9=9,'Jeunes Plants'!AT1266,IF($J$9=10,'Jeunes Plants'!AU1266,IF($J$9=11,'Jeunes Plants'!AV1266,IF($J$9=12,'Jeunes Plants'!AW1266,IF($J$9=13,'Jeunes Plants'!AX1266,IF($J$9=14,'Jeunes Plants'!AY1266,IF($J$9=15,'Jeunes Plants'!AZ1266,IF($J$9=16,'Jeunes Plants'!BA1266,IF($J$9=17,'Jeunes Plants'!BB1266,IF($J$9=18,'Jeunes Plants'!BC1266,IF($J$9=19,'Jeunes Plants'!BD1266,IF($J$9=20,'Jeunes Plants'!BE1266,IF($J$9=21,'Jeunes Plants'!BF1266,IF($J$9=22,'Jeunes Plants'!BG1266,IF($J$9=23,'Jeunes Plants'!BH1266,IF($J$9=24,'Jeunes Plants'!BI1266,IF($J$9=25,'Jeunes Plants'!BJ1266,IF($J$9=26,'Jeunes Plants'!BK1266,IF($J$9=27,'Jeunes Plants'!BL1266,IF($J$9=28,'Jeunes Plants'!BM1266,IF($J$9=29,'Jeunes Plants'!BN1266,IF($J$9=30,'Jeunes Plants'!BO1266,IF($J$9=31,'Jeunes Plants'!BP1266,IF($J$9=32,'Jeunes Plants'!BQ1266,IF($J$9=33,'Jeunes Plants'!BR1266,IF($J$9=34,'Jeunes Plants'!BS1266,IF($J$9=35,'Jeunes Plants'!B13169,))))))))))))))))))))))))))))))))))))))))))))))))))))</f>
        <v>0</v>
      </c>
      <c r="K1757" s="103" t="str">
        <f>IF('Jeunes Plants'!R1266=0,"","Erreur")</f>
        <v/>
      </c>
    </row>
    <row r="1758" spans="1:11" x14ac:dyDescent="0.25">
      <c r="A1758" s="450"/>
      <c r="B1758" s="450"/>
      <c r="C1758" s="451" t="s">
        <v>2130</v>
      </c>
      <c r="D1758" s="451"/>
      <c r="E1758" s="450"/>
      <c r="F1758" s="450"/>
      <c r="G1758" s="450"/>
      <c r="H1758" s="450"/>
      <c r="I1758" s="450"/>
      <c r="J1758" s="450">
        <f>SUBTOTAL(9,J1757:J1757)</f>
        <v>0</v>
      </c>
      <c r="K1758" s="450"/>
    </row>
    <row r="1759" spans="1:11" x14ac:dyDescent="0.25">
      <c r="A1759" s="103">
        <f>IF('Jeunes Plants'!A1267&lt;&gt;"",'Jeunes Plants'!A1267,"")</f>
        <v>12824</v>
      </c>
      <c r="B1759" s="103" t="str">
        <f>IF('Jeunes Plants'!L1267&lt;&gt;"",'Jeunes Plants'!L1267,"")</f>
        <v>S3B</v>
      </c>
      <c r="C1759" s="107" t="str">
        <f>IF('Jeunes Plants'!B1267&lt;&gt;"",'Jeunes Plants'!B1267,"")</f>
        <v>POIVRON GREFFÉ</v>
      </c>
      <c r="D1759" s="107" t="str">
        <f>IF('Jeunes Plants'!C1267&lt;&gt;"",'Jeunes Plants'!C1267,"")</f>
        <v xml:space="preserve">Lamuyo F1 </v>
      </c>
      <c r="E1759" s="103">
        <f>IF('Jeunes Plants'!H1267&lt;&gt;"",'Jeunes Plants'!H1267,"")</f>
        <v>12</v>
      </c>
      <c r="F1759" s="103" t="str">
        <f>IF('Jeunes Plants'!E1267&lt;&gt;"",'Jeunes Plants'!E1267,"")</f>
        <v>S</v>
      </c>
      <c r="G1759" s="103" t="str">
        <f>IF('Jeunes Plants'!N1267&lt;&gt;"",'Jeunes Plants'!N1267,"")</f>
        <v>M3</v>
      </c>
      <c r="H1759" s="103" t="str">
        <f>IF('Jeunes Plants'!I1267&lt;&gt;"",'Jeunes Plants'!I1267,"")</f>
        <v>M</v>
      </c>
      <c r="I1759" s="103" t="str">
        <f>IF('Jeunes Plants'!J1267&lt;&gt;"",'Jeunes Plants'!J1267,"")</f>
        <v/>
      </c>
      <c r="J1759" s="103">
        <f>IF($J$9=36,'Jeunes Plants'!U1267,IF($J$9=37,'Jeunes Plants'!V1267,IF($J$9=38,'Jeunes Plants'!W1267,IF($J$9=39,'Jeunes Plants'!X1267,IF($J$9=40,'Jeunes Plants'!Y1267,IF($J$9=41,'Jeunes Plants'!Z1267,IF($J$9=42,'Jeunes Plants'!AA1267,IF($J$9=43,'Jeunes Plants'!AB1267,IF($J$9=44,'Jeunes Plants'!AC1267,IF($J$9=45,'Jeunes Plants'!AD1267,IF($J$9=46,'Jeunes Plants'!AE1267,IF($J$9=47,'Jeunes Plants'!AF1267,IF($J$9=48,'Jeunes Plants'!AG1267,IF($J$9=49,'Jeunes Plants'!AH1267,IF($J$9=50,'Jeunes Plants'!AI1267,IF($J$9=51,'Jeunes Plants'!AJ1267,IF($J$9=52,'Jeunes Plants'!AK1267,IF($J$9=1,'Jeunes Plants'!AL1267,IF($J$9=2,'Jeunes Plants'!AM1267,IF($J$9=3,'Jeunes Plants'!AN1267,IF($J$9=4,'Jeunes Plants'!AO1267,IF($J$9=5,'Jeunes Plants'!AP1267,IF($J$9=6,'Jeunes Plants'!AQ1267,IF($J$9=7,'Jeunes Plants'!AR1267,IF($J$9=8,'Jeunes Plants'!AS1267,IF($J$9=9,'Jeunes Plants'!AT1267,IF($J$9=10,'Jeunes Plants'!AU1267,IF($J$9=11,'Jeunes Plants'!AV1267,IF($J$9=12,'Jeunes Plants'!AW1267,IF($J$9=13,'Jeunes Plants'!AX1267,IF($J$9=14,'Jeunes Plants'!AY1267,IF($J$9=15,'Jeunes Plants'!AZ1267,IF($J$9=16,'Jeunes Plants'!BA1267,IF($J$9=17,'Jeunes Plants'!BB1267,IF($J$9=18,'Jeunes Plants'!BC1267,IF($J$9=19,'Jeunes Plants'!BD1267,IF($J$9=20,'Jeunes Plants'!BE1267,IF($J$9=21,'Jeunes Plants'!BF1267,IF($J$9=22,'Jeunes Plants'!BG1267,IF($J$9=23,'Jeunes Plants'!BH1267,IF($J$9=24,'Jeunes Plants'!BI1267,IF($J$9=25,'Jeunes Plants'!BJ1267,IF($J$9=26,'Jeunes Plants'!BK1267,IF($J$9=27,'Jeunes Plants'!BL1267,IF($J$9=28,'Jeunes Plants'!BM1267,IF($J$9=29,'Jeunes Plants'!BN1267,IF($J$9=30,'Jeunes Plants'!BO1267,IF($J$9=31,'Jeunes Plants'!BP1267,IF($J$9=32,'Jeunes Plants'!BQ1267,IF($J$9=33,'Jeunes Plants'!BR1267,IF($J$9=34,'Jeunes Plants'!BS1267,IF($J$9=35,'Jeunes Plants'!B13170,))))))))))))))))))))))))))))))))))))))))))))))))))))</f>
        <v>0</v>
      </c>
      <c r="K1759" s="103" t="str">
        <f>IF('Jeunes Plants'!R1267=0,"","Erreur")</f>
        <v/>
      </c>
    </row>
    <row r="1760" spans="1:11" x14ac:dyDescent="0.25">
      <c r="A1760" s="450"/>
      <c r="B1760" s="450"/>
      <c r="C1760" s="451" t="s">
        <v>2131</v>
      </c>
      <c r="D1760" s="451"/>
      <c r="E1760" s="450"/>
      <c r="F1760" s="450"/>
      <c r="G1760" s="450"/>
      <c r="H1760" s="450"/>
      <c r="I1760" s="450"/>
      <c r="J1760" s="450">
        <f>SUBTOTAL(9,J1759:J1759)</f>
        <v>0</v>
      </c>
      <c r="K1760" s="450"/>
    </row>
    <row r="1761" spans="1:11" x14ac:dyDescent="0.25">
      <c r="A1761" s="103">
        <f>IF('Jeunes Plants'!A1268&lt;&gt;"",'Jeunes Plants'!A1268,"")</f>
        <v>13153</v>
      </c>
      <c r="B1761" s="103" t="str">
        <f>IF('Jeunes Plants'!L1268&lt;&gt;"",'Jeunes Plants'!L1268,"")</f>
        <v>S3B</v>
      </c>
      <c r="C1761" s="107" t="str">
        <f>IF('Jeunes Plants'!B1268&lt;&gt;"",'Jeunes Plants'!B1268,"")</f>
        <v>TOMATE GREFFÉE</v>
      </c>
      <c r="D1761" s="107" t="str">
        <f>IF('Jeunes Plants'!C1268&lt;&gt;"",'Jeunes Plants'!C1268,"")</f>
        <v>Andine cornue</v>
      </c>
      <c r="E1761" s="103">
        <f>IF('Jeunes Plants'!H1268&lt;&gt;"",'Jeunes Plants'!H1268,"")</f>
        <v>10</v>
      </c>
      <c r="F1761" s="103" t="str">
        <f>IF('Jeunes Plants'!E1268&lt;&gt;"",'Jeunes Plants'!E1268,"")</f>
        <v>S</v>
      </c>
      <c r="G1761" s="103" t="str">
        <f>IF('Jeunes Plants'!N1268&lt;&gt;"",'Jeunes Plants'!N1268,"")</f>
        <v>M3</v>
      </c>
      <c r="H1761" s="103" t="str">
        <f>IF('Jeunes Plants'!I1268&lt;&gt;"",'Jeunes Plants'!I1268,"")</f>
        <v>M</v>
      </c>
      <c r="I1761" s="103" t="str">
        <f>IF('Jeunes Plants'!J1268&lt;&gt;"",'Jeunes Plants'!J1268,"")</f>
        <v/>
      </c>
      <c r="J1761" s="103">
        <f>IF($J$9=36,'Jeunes Plants'!U1268,IF($J$9=37,'Jeunes Plants'!V1268,IF($J$9=38,'Jeunes Plants'!W1268,IF($J$9=39,'Jeunes Plants'!X1268,IF($J$9=40,'Jeunes Plants'!Y1268,IF($J$9=41,'Jeunes Plants'!Z1268,IF($J$9=42,'Jeunes Plants'!AA1268,IF($J$9=43,'Jeunes Plants'!AB1268,IF($J$9=44,'Jeunes Plants'!AC1268,IF($J$9=45,'Jeunes Plants'!AD1268,IF($J$9=46,'Jeunes Plants'!AE1268,IF($J$9=47,'Jeunes Plants'!AF1268,IF($J$9=48,'Jeunes Plants'!AG1268,IF($J$9=49,'Jeunes Plants'!AH1268,IF($J$9=50,'Jeunes Plants'!AI1268,IF($J$9=51,'Jeunes Plants'!AJ1268,IF($J$9=52,'Jeunes Plants'!AK1268,IF($J$9=1,'Jeunes Plants'!AL1268,IF($J$9=2,'Jeunes Plants'!AM1268,IF($J$9=3,'Jeunes Plants'!AN1268,IF($J$9=4,'Jeunes Plants'!AO1268,IF($J$9=5,'Jeunes Plants'!AP1268,IF($J$9=6,'Jeunes Plants'!AQ1268,IF($J$9=7,'Jeunes Plants'!AR1268,IF($J$9=8,'Jeunes Plants'!AS1268,IF($J$9=9,'Jeunes Plants'!AT1268,IF($J$9=10,'Jeunes Plants'!AU1268,IF($J$9=11,'Jeunes Plants'!AV1268,IF($J$9=12,'Jeunes Plants'!AW1268,IF($J$9=13,'Jeunes Plants'!AX1268,IF($J$9=14,'Jeunes Plants'!AY1268,IF($J$9=15,'Jeunes Plants'!AZ1268,IF($J$9=16,'Jeunes Plants'!BA1268,IF($J$9=17,'Jeunes Plants'!BB1268,IF($J$9=18,'Jeunes Plants'!BC1268,IF($J$9=19,'Jeunes Plants'!BD1268,IF($J$9=20,'Jeunes Plants'!BE1268,IF($J$9=21,'Jeunes Plants'!BF1268,IF($J$9=22,'Jeunes Plants'!BG1268,IF($J$9=23,'Jeunes Plants'!BH1268,IF($J$9=24,'Jeunes Plants'!BI1268,IF($J$9=25,'Jeunes Plants'!BJ1268,IF($J$9=26,'Jeunes Plants'!BK1268,IF($J$9=27,'Jeunes Plants'!BL1268,IF($J$9=28,'Jeunes Plants'!BM1268,IF($J$9=29,'Jeunes Plants'!BN1268,IF($J$9=30,'Jeunes Plants'!BO1268,IF($J$9=31,'Jeunes Plants'!BP1268,IF($J$9=32,'Jeunes Plants'!BQ1268,IF($J$9=33,'Jeunes Plants'!BR1268,IF($J$9=34,'Jeunes Plants'!BS1268,IF($J$9=35,'Jeunes Plants'!B13171,))))))))))))))))))))))))))))))))))))))))))))))))))))</f>
        <v>0</v>
      </c>
      <c r="K1761" s="103" t="str">
        <f>IF('Jeunes Plants'!R1268=0,"","Erreur")</f>
        <v/>
      </c>
    </row>
    <row r="1762" spans="1:11" x14ac:dyDescent="0.25">
      <c r="A1762" s="103">
        <f>IF('Jeunes Plants'!A1269&lt;&gt;"",'Jeunes Plants'!A1269,"")</f>
        <v>15730</v>
      </c>
      <c r="B1762" s="103" t="str">
        <f>IF('Jeunes Plants'!L1269&lt;&gt;"",'Jeunes Plants'!L1269,"")</f>
        <v>S3B</v>
      </c>
      <c r="C1762" s="107" t="str">
        <f>IF('Jeunes Plants'!B1269&lt;&gt;"",'Jeunes Plants'!B1269,"")</f>
        <v>TOMATE GREFFÉE</v>
      </c>
      <c r="D1762" s="107" t="str">
        <f>IF('Jeunes Plants'!C1269&lt;&gt;"",'Jeunes Plants'!C1269,"")</f>
        <v>Buffalo Steak F1</v>
      </c>
      <c r="E1762" s="103">
        <f>IF('Jeunes Plants'!H1269&lt;&gt;"",'Jeunes Plants'!H1269,"")</f>
        <v>10</v>
      </c>
      <c r="F1762" s="103" t="str">
        <f>IF('Jeunes Plants'!E1269&lt;&gt;"",'Jeunes Plants'!E1269,"")</f>
        <v>S</v>
      </c>
      <c r="G1762" s="103" t="str">
        <f>IF('Jeunes Plants'!N1269&lt;&gt;"",'Jeunes Plants'!N1269,"")</f>
        <v>M3</v>
      </c>
      <c r="H1762" s="103" t="str">
        <f>IF('Jeunes Plants'!I1269&lt;&gt;"",'Jeunes Plants'!I1269,"")</f>
        <v>M</v>
      </c>
      <c r="I1762" s="103" t="str">
        <f>IF('Jeunes Plants'!J1269&lt;&gt;"",'Jeunes Plants'!J1269,"")</f>
        <v/>
      </c>
      <c r="J1762" s="103">
        <f>IF($J$9=36,'Jeunes Plants'!U1269,IF($J$9=37,'Jeunes Plants'!V1269,IF($J$9=38,'Jeunes Plants'!W1269,IF($J$9=39,'Jeunes Plants'!X1269,IF($J$9=40,'Jeunes Plants'!Y1269,IF($J$9=41,'Jeunes Plants'!Z1269,IF($J$9=42,'Jeunes Plants'!AA1269,IF($J$9=43,'Jeunes Plants'!AB1269,IF($J$9=44,'Jeunes Plants'!AC1269,IF($J$9=45,'Jeunes Plants'!AD1269,IF($J$9=46,'Jeunes Plants'!AE1269,IF($J$9=47,'Jeunes Plants'!AF1269,IF($J$9=48,'Jeunes Plants'!AG1269,IF($J$9=49,'Jeunes Plants'!AH1269,IF($J$9=50,'Jeunes Plants'!AI1269,IF($J$9=51,'Jeunes Plants'!AJ1269,IF($J$9=52,'Jeunes Plants'!AK1269,IF($J$9=1,'Jeunes Plants'!AL1269,IF($J$9=2,'Jeunes Plants'!AM1269,IF($J$9=3,'Jeunes Plants'!AN1269,IF($J$9=4,'Jeunes Plants'!AO1269,IF($J$9=5,'Jeunes Plants'!AP1269,IF($J$9=6,'Jeunes Plants'!AQ1269,IF($J$9=7,'Jeunes Plants'!AR1269,IF($J$9=8,'Jeunes Plants'!AS1269,IF($J$9=9,'Jeunes Plants'!AT1269,IF($J$9=10,'Jeunes Plants'!AU1269,IF($J$9=11,'Jeunes Plants'!AV1269,IF($J$9=12,'Jeunes Plants'!AW1269,IF($J$9=13,'Jeunes Plants'!AX1269,IF($J$9=14,'Jeunes Plants'!AY1269,IF($J$9=15,'Jeunes Plants'!AZ1269,IF($J$9=16,'Jeunes Plants'!BA1269,IF($J$9=17,'Jeunes Plants'!BB1269,IF($J$9=18,'Jeunes Plants'!BC1269,IF($J$9=19,'Jeunes Plants'!BD1269,IF($J$9=20,'Jeunes Plants'!BE1269,IF($J$9=21,'Jeunes Plants'!BF1269,IF($J$9=22,'Jeunes Plants'!BG1269,IF($J$9=23,'Jeunes Plants'!BH1269,IF($J$9=24,'Jeunes Plants'!BI1269,IF($J$9=25,'Jeunes Plants'!BJ1269,IF($J$9=26,'Jeunes Plants'!BK1269,IF($J$9=27,'Jeunes Plants'!BL1269,IF($J$9=28,'Jeunes Plants'!BM1269,IF($J$9=29,'Jeunes Plants'!BN1269,IF($J$9=30,'Jeunes Plants'!BO1269,IF($J$9=31,'Jeunes Plants'!BP1269,IF($J$9=32,'Jeunes Plants'!BQ1269,IF($J$9=33,'Jeunes Plants'!BR1269,IF($J$9=34,'Jeunes Plants'!BS1269,IF($J$9=35,'Jeunes Plants'!B13172,))))))))))))))))))))))))))))))))))))))))))))))))))))</f>
        <v>0</v>
      </c>
      <c r="K1762" s="103" t="str">
        <f>IF('Jeunes Plants'!R1269=0,"","Erreur")</f>
        <v/>
      </c>
    </row>
    <row r="1763" spans="1:11" x14ac:dyDescent="0.25">
      <c r="A1763" s="103">
        <f>IF('Jeunes Plants'!A1270&lt;&gt;"",'Jeunes Plants'!A1270,"")</f>
        <v>13266</v>
      </c>
      <c r="B1763" s="103" t="str">
        <f>IF('Jeunes Plants'!L1270&lt;&gt;"",'Jeunes Plants'!L1270,"")</f>
        <v>S3B</v>
      </c>
      <c r="C1763" s="107" t="str">
        <f>IF('Jeunes Plants'!B1270&lt;&gt;"",'Jeunes Plants'!B1270,"")</f>
        <v>TOMATE GREFFÉE</v>
      </c>
      <c r="D1763" s="107" t="str">
        <f>IF('Jeunes Plants'!C1270&lt;&gt;"",'Jeunes Plants'!C1270,"")</f>
        <v>Coeur de Bœuf (Cuor di Bue)</v>
      </c>
      <c r="E1763" s="103">
        <f>IF('Jeunes Plants'!H1270&lt;&gt;"",'Jeunes Plants'!H1270,"")</f>
        <v>10</v>
      </c>
      <c r="F1763" s="103" t="str">
        <f>IF('Jeunes Plants'!E1270&lt;&gt;"",'Jeunes Plants'!E1270,"")</f>
        <v>S</v>
      </c>
      <c r="G1763" s="103" t="str">
        <f>IF('Jeunes Plants'!N1270&lt;&gt;"",'Jeunes Plants'!N1270,"")</f>
        <v>M3</v>
      </c>
      <c r="H1763" s="103" t="str">
        <f>IF('Jeunes Plants'!I1270&lt;&gt;"",'Jeunes Plants'!I1270,"")</f>
        <v>K</v>
      </c>
      <c r="I1763" s="103" t="str">
        <f>IF('Jeunes Plants'!J1270&lt;&gt;"",'Jeunes Plants'!J1270,"")</f>
        <v/>
      </c>
      <c r="J1763" s="103">
        <f>IF($J$9=36,'Jeunes Plants'!U1270,IF($J$9=37,'Jeunes Plants'!V1270,IF($J$9=38,'Jeunes Plants'!W1270,IF($J$9=39,'Jeunes Plants'!X1270,IF($J$9=40,'Jeunes Plants'!Y1270,IF($J$9=41,'Jeunes Plants'!Z1270,IF($J$9=42,'Jeunes Plants'!AA1270,IF($J$9=43,'Jeunes Plants'!AB1270,IF($J$9=44,'Jeunes Plants'!AC1270,IF($J$9=45,'Jeunes Plants'!AD1270,IF($J$9=46,'Jeunes Plants'!AE1270,IF($J$9=47,'Jeunes Plants'!AF1270,IF($J$9=48,'Jeunes Plants'!AG1270,IF($J$9=49,'Jeunes Plants'!AH1270,IF($J$9=50,'Jeunes Plants'!AI1270,IF($J$9=51,'Jeunes Plants'!AJ1270,IF($J$9=52,'Jeunes Plants'!AK1270,IF($J$9=1,'Jeunes Plants'!AL1270,IF($J$9=2,'Jeunes Plants'!AM1270,IF($J$9=3,'Jeunes Plants'!AN1270,IF($J$9=4,'Jeunes Plants'!AO1270,IF($J$9=5,'Jeunes Plants'!AP1270,IF($J$9=6,'Jeunes Plants'!AQ1270,IF($J$9=7,'Jeunes Plants'!AR1270,IF($J$9=8,'Jeunes Plants'!AS1270,IF($J$9=9,'Jeunes Plants'!AT1270,IF($J$9=10,'Jeunes Plants'!AU1270,IF($J$9=11,'Jeunes Plants'!AV1270,IF($J$9=12,'Jeunes Plants'!AW1270,IF($J$9=13,'Jeunes Plants'!AX1270,IF($J$9=14,'Jeunes Plants'!AY1270,IF($J$9=15,'Jeunes Plants'!AZ1270,IF($J$9=16,'Jeunes Plants'!BA1270,IF($J$9=17,'Jeunes Plants'!BB1270,IF($J$9=18,'Jeunes Plants'!BC1270,IF($J$9=19,'Jeunes Plants'!BD1270,IF($J$9=20,'Jeunes Plants'!BE1270,IF($J$9=21,'Jeunes Plants'!BF1270,IF($J$9=22,'Jeunes Plants'!BG1270,IF($J$9=23,'Jeunes Plants'!BH1270,IF($J$9=24,'Jeunes Plants'!BI1270,IF($J$9=25,'Jeunes Plants'!BJ1270,IF($J$9=26,'Jeunes Plants'!BK1270,IF($J$9=27,'Jeunes Plants'!BL1270,IF($J$9=28,'Jeunes Plants'!BM1270,IF($J$9=29,'Jeunes Plants'!BN1270,IF($J$9=30,'Jeunes Plants'!BO1270,IF($J$9=31,'Jeunes Plants'!BP1270,IF($J$9=32,'Jeunes Plants'!BQ1270,IF($J$9=33,'Jeunes Plants'!BR1270,IF($J$9=34,'Jeunes Plants'!BS1270,IF($J$9=35,'Jeunes Plants'!B13173,))))))))))))))))))))))))))))))))))))))))))))))))))))</f>
        <v>0</v>
      </c>
      <c r="K1763" s="103" t="str">
        <f>IF('Jeunes Plants'!R1270=0,"","Erreur")</f>
        <v/>
      </c>
    </row>
    <row r="1764" spans="1:11" x14ac:dyDescent="0.25">
      <c r="A1764" s="103">
        <f>IF('Jeunes Plants'!A1271&lt;&gt;"",'Jeunes Plants'!A1271,"")</f>
        <v>12825</v>
      </c>
      <c r="B1764" s="103" t="str">
        <f>IF('Jeunes Plants'!L1271&lt;&gt;"",'Jeunes Plants'!L1271,"")</f>
        <v>S3B</v>
      </c>
      <c r="C1764" s="107" t="str">
        <f>IF('Jeunes Plants'!B1271&lt;&gt;"",'Jeunes Plants'!B1271,"")</f>
        <v>TOMATE GREFFÉE</v>
      </c>
      <c r="D1764" s="107" t="str">
        <f>IF('Jeunes Plants'!C1271&lt;&gt;"",'Jeunes Plants'!C1271,"")</f>
        <v xml:space="preserve">Fantasio F1 </v>
      </c>
      <c r="E1764" s="103">
        <f>IF('Jeunes Plants'!H1271&lt;&gt;"",'Jeunes Plants'!H1271,"")</f>
        <v>10</v>
      </c>
      <c r="F1764" s="103" t="str">
        <f>IF('Jeunes Plants'!E1271&lt;&gt;"",'Jeunes Plants'!E1271,"")</f>
        <v>S</v>
      </c>
      <c r="G1764" s="103" t="str">
        <f>IF('Jeunes Plants'!N1271&lt;&gt;"",'Jeunes Plants'!N1271,"")</f>
        <v>M3</v>
      </c>
      <c r="H1764" s="103" t="str">
        <f>IF('Jeunes Plants'!I1271&lt;&gt;"",'Jeunes Plants'!I1271,"")</f>
        <v>M</v>
      </c>
      <c r="I1764" s="103" t="str">
        <f>IF('Jeunes Plants'!J1271&lt;&gt;"",'Jeunes Plants'!J1271,"")</f>
        <v/>
      </c>
      <c r="J1764" s="103">
        <f>IF($J$9=36,'Jeunes Plants'!U1271,IF($J$9=37,'Jeunes Plants'!V1271,IF($J$9=38,'Jeunes Plants'!W1271,IF($J$9=39,'Jeunes Plants'!X1271,IF($J$9=40,'Jeunes Plants'!Y1271,IF($J$9=41,'Jeunes Plants'!Z1271,IF($J$9=42,'Jeunes Plants'!AA1271,IF($J$9=43,'Jeunes Plants'!AB1271,IF($J$9=44,'Jeunes Plants'!AC1271,IF($J$9=45,'Jeunes Plants'!AD1271,IF($J$9=46,'Jeunes Plants'!AE1271,IF($J$9=47,'Jeunes Plants'!AF1271,IF($J$9=48,'Jeunes Plants'!AG1271,IF($J$9=49,'Jeunes Plants'!AH1271,IF($J$9=50,'Jeunes Plants'!AI1271,IF($J$9=51,'Jeunes Plants'!AJ1271,IF($J$9=52,'Jeunes Plants'!AK1271,IF($J$9=1,'Jeunes Plants'!AL1271,IF($J$9=2,'Jeunes Plants'!AM1271,IF($J$9=3,'Jeunes Plants'!AN1271,IF($J$9=4,'Jeunes Plants'!AO1271,IF($J$9=5,'Jeunes Plants'!AP1271,IF($J$9=6,'Jeunes Plants'!AQ1271,IF($J$9=7,'Jeunes Plants'!AR1271,IF($J$9=8,'Jeunes Plants'!AS1271,IF($J$9=9,'Jeunes Plants'!AT1271,IF($J$9=10,'Jeunes Plants'!AU1271,IF($J$9=11,'Jeunes Plants'!AV1271,IF($J$9=12,'Jeunes Plants'!AW1271,IF($J$9=13,'Jeunes Plants'!AX1271,IF($J$9=14,'Jeunes Plants'!AY1271,IF($J$9=15,'Jeunes Plants'!AZ1271,IF($J$9=16,'Jeunes Plants'!BA1271,IF($J$9=17,'Jeunes Plants'!BB1271,IF($J$9=18,'Jeunes Plants'!BC1271,IF($J$9=19,'Jeunes Plants'!BD1271,IF($J$9=20,'Jeunes Plants'!BE1271,IF($J$9=21,'Jeunes Plants'!BF1271,IF($J$9=22,'Jeunes Plants'!BG1271,IF($J$9=23,'Jeunes Plants'!BH1271,IF($J$9=24,'Jeunes Plants'!BI1271,IF($J$9=25,'Jeunes Plants'!BJ1271,IF($J$9=26,'Jeunes Plants'!BK1271,IF($J$9=27,'Jeunes Plants'!BL1271,IF($J$9=28,'Jeunes Plants'!BM1271,IF($J$9=29,'Jeunes Plants'!BN1271,IF($J$9=30,'Jeunes Plants'!BO1271,IF($J$9=31,'Jeunes Plants'!BP1271,IF($J$9=32,'Jeunes Plants'!BQ1271,IF($J$9=33,'Jeunes Plants'!BR1271,IF($J$9=34,'Jeunes Plants'!BS1271,IF($J$9=35,'Jeunes Plants'!B13174,))))))))))))))))))))))))))))))))))))))))))))))))))))</f>
        <v>0</v>
      </c>
      <c r="K1764" s="103" t="str">
        <f>IF('Jeunes Plants'!R1271=0,"","Erreur")</f>
        <v/>
      </c>
    </row>
    <row r="1765" spans="1:11" x14ac:dyDescent="0.25">
      <c r="A1765" s="103">
        <f>IF('Jeunes Plants'!A1272&lt;&gt;"",'Jeunes Plants'!A1272,"")</f>
        <v>12826</v>
      </c>
      <c r="B1765" s="103" t="str">
        <f>IF('Jeunes Plants'!L1272&lt;&gt;"",'Jeunes Plants'!L1272,"")</f>
        <v>S3B</v>
      </c>
      <c r="C1765" s="107" t="str">
        <f>IF('Jeunes Plants'!B1272&lt;&gt;"",'Jeunes Plants'!B1272,"")</f>
        <v>TOMATE GREFFÉE</v>
      </c>
      <c r="D1765" s="107" t="str">
        <f>IF('Jeunes Plants'!C1272&lt;&gt;"",'Jeunes Plants'!C1272,"")</f>
        <v xml:space="preserve">Gourmandia F1 (type Cœur de Bœuf) </v>
      </c>
      <c r="E1765" s="103">
        <f>IF('Jeunes Plants'!H1272&lt;&gt;"",'Jeunes Plants'!H1272,"")</f>
        <v>10</v>
      </c>
      <c r="F1765" s="103" t="str">
        <f>IF('Jeunes Plants'!E1272&lt;&gt;"",'Jeunes Plants'!E1272,"")</f>
        <v>S</v>
      </c>
      <c r="G1765" s="103" t="str">
        <f>IF('Jeunes Plants'!N1272&lt;&gt;"",'Jeunes Plants'!N1272,"")</f>
        <v>M3</v>
      </c>
      <c r="H1765" s="103" t="str">
        <f>IF('Jeunes Plants'!I1272&lt;&gt;"",'Jeunes Plants'!I1272,"")</f>
        <v>M</v>
      </c>
      <c r="I1765" s="103" t="str">
        <f>IF('Jeunes Plants'!J1272&lt;&gt;"",'Jeunes Plants'!J1272,"")</f>
        <v/>
      </c>
      <c r="J1765" s="103">
        <f>IF($J$9=36,'Jeunes Plants'!U1272,IF($J$9=37,'Jeunes Plants'!V1272,IF($J$9=38,'Jeunes Plants'!W1272,IF($J$9=39,'Jeunes Plants'!X1272,IF($J$9=40,'Jeunes Plants'!Y1272,IF($J$9=41,'Jeunes Plants'!Z1272,IF($J$9=42,'Jeunes Plants'!AA1272,IF($J$9=43,'Jeunes Plants'!AB1272,IF($J$9=44,'Jeunes Plants'!AC1272,IF($J$9=45,'Jeunes Plants'!AD1272,IF($J$9=46,'Jeunes Plants'!AE1272,IF($J$9=47,'Jeunes Plants'!AF1272,IF($J$9=48,'Jeunes Plants'!AG1272,IF($J$9=49,'Jeunes Plants'!AH1272,IF($J$9=50,'Jeunes Plants'!AI1272,IF($J$9=51,'Jeunes Plants'!AJ1272,IF($J$9=52,'Jeunes Plants'!AK1272,IF($J$9=1,'Jeunes Plants'!AL1272,IF($J$9=2,'Jeunes Plants'!AM1272,IF($J$9=3,'Jeunes Plants'!AN1272,IF($J$9=4,'Jeunes Plants'!AO1272,IF($J$9=5,'Jeunes Plants'!AP1272,IF($J$9=6,'Jeunes Plants'!AQ1272,IF($J$9=7,'Jeunes Plants'!AR1272,IF($J$9=8,'Jeunes Plants'!AS1272,IF($J$9=9,'Jeunes Plants'!AT1272,IF($J$9=10,'Jeunes Plants'!AU1272,IF($J$9=11,'Jeunes Plants'!AV1272,IF($J$9=12,'Jeunes Plants'!AW1272,IF($J$9=13,'Jeunes Plants'!AX1272,IF($J$9=14,'Jeunes Plants'!AY1272,IF($J$9=15,'Jeunes Plants'!AZ1272,IF($J$9=16,'Jeunes Plants'!BA1272,IF($J$9=17,'Jeunes Plants'!BB1272,IF($J$9=18,'Jeunes Plants'!BC1272,IF($J$9=19,'Jeunes Plants'!BD1272,IF($J$9=20,'Jeunes Plants'!BE1272,IF($J$9=21,'Jeunes Plants'!BF1272,IF($J$9=22,'Jeunes Plants'!BG1272,IF($J$9=23,'Jeunes Plants'!BH1272,IF($J$9=24,'Jeunes Plants'!BI1272,IF($J$9=25,'Jeunes Plants'!BJ1272,IF($J$9=26,'Jeunes Plants'!BK1272,IF($J$9=27,'Jeunes Plants'!BL1272,IF($J$9=28,'Jeunes Plants'!BM1272,IF($J$9=29,'Jeunes Plants'!BN1272,IF($J$9=30,'Jeunes Plants'!BO1272,IF($J$9=31,'Jeunes Plants'!BP1272,IF($J$9=32,'Jeunes Plants'!BQ1272,IF($J$9=33,'Jeunes Plants'!BR1272,IF($J$9=34,'Jeunes Plants'!BS1272,IF($J$9=35,'Jeunes Plants'!B13175,))))))))))))))))))))))))))))))))))))))))))))))))))))</f>
        <v>0</v>
      </c>
      <c r="K1765" s="103" t="str">
        <f>IF('Jeunes Plants'!R1272=0,"","Erreur")</f>
        <v/>
      </c>
    </row>
    <row r="1766" spans="1:11" x14ac:dyDescent="0.25">
      <c r="A1766" s="103">
        <f>IF('Jeunes Plants'!A1273&lt;&gt;"",'Jeunes Plants'!A1273,"")</f>
        <v>12827</v>
      </c>
      <c r="B1766" s="103" t="str">
        <f>IF('Jeunes Plants'!L1273&lt;&gt;"",'Jeunes Plants'!L1273,"")</f>
        <v>S3B</v>
      </c>
      <c r="C1766" s="107" t="str">
        <f>IF('Jeunes Plants'!B1273&lt;&gt;"",'Jeunes Plants'!B1273,"")</f>
        <v>TOMATE GREFFÉE</v>
      </c>
      <c r="D1766" s="107" t="str">
        <f>IF('Jeunes Plants'!C1273&lt;&gt;"",'Jeunes Plants'!C1273,"")</f>
        <v xml:space="preserve">Premio F1 (Grappe) </v>
      </c>
      <c r="E1766" s="103">
        <f>IF('Jeunes Plants'!H1273&lt;&gt;"",'Jeunes Plants'!H1273,"")</f>
        <v>10</v>
      </c>
      <c r="F1766" s="103" t="str">
        <f>IF('Jeunes Plants'!E1273&lt;&gt;"",'Jeunes Plants'!E1273,"")</f>
        <v>S</v>
      </c>
      <c r="G1766" s="103" t="str">
        <f>IF('Jeunes Plants'!N1273&lt;&gt;"",'Jeunes Plants'!N1273,"")</f>
        <v>M3</v>
      </c>
      <c r="H1766" s="103" t="str">
        <f>IF('Jeunes Plants'!I1273&lt;&gt;"",'Jeunes Plants'!I1273,"")</f>
        <v>M</v>
      </c>
      <c r="I1766" s="103" t="str">
        <f>IF('Jeunes Plants'!J1273&lt;&gt;"",'Jeunes Plants'!J1273,"")</f>
        <v/>
      </c>
      <c r="J1766" s="103">
        <f>IF($J$9=36,'Jeunes Plants'!U1273,IF($J$9=37,'Jeunes Plants'!V1273,IF($J$9=38,'Jeunes Plants'!W1273,IF($J$9=39,'Jeunes Plants'!X1273,IF($J$9=40,'Jeunes Plants'!Y1273,IF($J$9=41,'Jeunes Plants'!Z1273,IF($J$9=42,'Jeunes Plants'!AA1273,IF($J$9=43,'Jeunes Plants'!AB1273,IF($J$9=44,'Jeunes Plants'!AC1273,IF($J$9=45,'Jeunes Plants'!AD1273,IF($J$9=46,'Jeunes Plants'!AE1273,IF($J$9=47,'Jeunes Plants'!AF1273,IF($J$9=48,'Jeunes Plants'!AG1273,IF($J$9=49,'Jeunes Plants'!AH1273,IF($J$9=50,'Jeunes Plants'!AI1273,IF($J$9=51,'Jeunes Plants'!AJ1273,IF($J$9=52,'Jeunes Plants'!AK1273,IF($J$9=1,'Jeunes Plants'!AL1273,IF($J$9=2,'Jeunes Plants'!AM1273,IF($J$9=3,'Jeunes Plants'!AN1273,IF($J$9=4,'Jeunes Plants'!AO1273,IF($J$9=5,'Jeunes Plants'!AP1273,IF($J$9=6,'Jeunes Plants'!AQ1273,IF($J$9=7,'Jeunes Plants'!AR1273,IF($J$9=8,'Jeunes Plants'!AS1273,IF($J$9=9,'Jeunes Plants'!AT1273,IF($J$9=10,'Jeunes Plants'!AU1273,IF($J$9=11,'Jeunes Plants'!AV1273,IF($J$9=12,'Jeunes Plants'!AW1273,IF($J$9=13,'Jeunes Plants'!AX1273,IF($J$9=14,'Jeunes Plants'!AY1273,IF($J$9=15,'Jeunes Plants'!AZ1273,IF($J$9=16,'Jeunes Plants'!BA1273,IF($J$9=17,'Jeunes Plants'!BB1273,IF($J$9=18,'Jeunes Plants'!BC1273,IF($J$9=19,'Jeunes Plants'!BD1273,IF($J$9=20,'Jeunes Plants'!BE1273,IF($J$9=21,'Jeunes Plants'!BF1273,IF($J$9=22,'Jeunes Plants'!BG1273,IF($J$9=23,'Jeunes Plants'!BH1273,IF($J$9=24,'Jeunes Plants'!BI1273,IF($J$9=25,'Jeunes Plants'!BJ1273,IF($J$9=26,'Jeunes Plants'!BK1273,IF($J$9=27,'Jeunes Plants'!BL1273,IF($J$9=28,'Jeunes Plants'!BM1273,IF($J$9=29,'Jeunes Plants'!BN1273,IF($J$9=30,'Jeunes Plants'!BO1273,IF($J$9=31,'Jeunes Plants'!BP1273,IF($J$9=32,'Jeunes Plants'!BQ1273,IF($J$9=33,'Jeunes Plants'!BR1273,IF($J$9=34,'Jeunes Plants'!BS1273,IF($J$9=35,'Jeunes Plants'!B13176,))))))))))))))))))))))))))))))))))))))))))))))))))))</f>
        <v>0</v>
      </c>
      <c r="K1766" s="103" t="str">
        <f>IF('Jeunes Plants'!R1273=0,"","Erreur")</f>
        <v/>
      </c>
    </row>
    <row r="1767" spans="1:11" x14ac:dyDescent="0.25">
      <c r="A1767" s="103">
        <f>IF('Jeunes Plants'!A1274&lt;&gt;"",'Jeunes Plants'!A1274,"")</f>
        <v>13265</v>
      </c>
      <c r="B1767" s="103" t="str">
        <f>IF('Jeunes Plants'!L1274&lt;&gt;"",'Jeunes Plants'!L1274,"")</f>
        <v>S3B</v>
      </c>
      <c r="C1767" s="107" t="str">
        <f>IF('Jeunes Plants'!B1274&lt;&gt;"",'Jeunes Plants'!B1274,"")</f>
        <v>TOMATE GREFFÉE</v>
      </c>
      <c r="D1767" s="107" t="str">
        <f>IF('Jeunes Plants'!C1274&lt;&gt;"",'Jeunes Plants'!C1274,"")</f>
        <v xml:space="preserve">Pyros F1 </v>
      </c>
      <c r="E1767" s="103">
        <f>IF('Jeunes Plants'!H1274&lt;&gt;"",'Jeunes Plants'!H1274,"")</f>
        <v>10</v>
      </c>
      <c r="F1767" s="103" t="str">
        <f>IF('Jeunes Plants'!E1274&lt;&gt;"",'Jeunes Plants'!E1274,"")</f>
        <v>S</v>
      </c>
      <c r="G1767" s="103" t="str">
        <f>IF('Jeunes Plants'!N1274&lt;&gt;"",'Jeunes Plants'!N1274,"")</f>
        <v>M3</v>
      </c>
      <c r="H1767" s="103" t="str">
        <f>IF('Jeunes Plants'!I1274&lt;&gt;"",'Jeunes Plants'!I1274,"")</f>
        <v>K</v>
      </c>
      <c r="I1767" s="103" t="str">
        <f>IF('Jeunes Plants'!J1274&lt;&gt;"",'Jeunes Plants'!J1274,"")</f>
        <v/>
      </c>
      <c r="J1767" s="103">
        <f>IF($J$9=36,'Jeunes Plants'!U1274,IF($J$9=37,'Jeunes Plants'!V1274,IF($J$9=38,'Jeunes Plants'!W1274,IF($J$9=39,'Jeunes Plants'!X1274,IF($J$9=40,'Jeunes Plants'!Y1274,IF($J$9=41,'Jeunes Plants'!Z1274,IF($J$9=42,'Jeunes Plants'!AA1274,IF($J$9=43,'Jeunes Plants'!AB1274,IF($J$9=44,'Jeunes Plants'!AC1274,IF($J$9=45,'Jeunes Plants'!AD1274,IF($J$9=46,'Jeunes Plants'!AE1274,IF($J$9=47,'Jeunes Plants'!AF1274,IF($J$9=48,'Jeunes Plants'!AG1274,IF($J$9=49,'Jeunes Plants'!AH1274,IF($J$9=50,'Jeunes Plants'!AI1274,IF($J$9=51,'Jeunes Plants'!AJ1274,IF($J$9=52,'Jeunes Plants'!AK1274,IF($J$9=1,'Jeunes Plants'!AL1274,IF($J$9=2,'Jeunes Plants'!AM1274,IF($J$9=3,'Jeunes Plants'!AN1274,IF($J$9=4,'Jeunes Plants'!AO1274,IF($J$9=5,'Jeunes Plants'!AP1274,IF($J$9=6,'Jeunes Plants'!AQ1274,IF($J$9=7,'Jeunes Plants'!AR1274,IF($J$9=8,'Jeunes Plants'!AS1274,IF($J$9=9,'Jeunes Plants'!AT1274,IF($J$9=10,'Jeunes Plants'!AU1274,IF($J$9=11,'Jeunes Plants'!AV1274,IF($J$9=12,'Jeunes Plants'!AW1274,IF($J$9=13,'Jeunes Plants'!AX1274,IF($J$9=14,'Jeunes Plants'!AY1274,IF($J$9=15,'Jeunes Plants'!AZ1274,IF($J$9=16,'Jeunes Plants'!BA1274,IF($J$9=17,'Jeunes Plants'!BB1274,IF($J$9=18,'Jeunes Plants'!BC1274,IF($J$9=19,'Jeunes Plants'!BD1274,IF($J$9=20,'Jeunes Plants'!BE1274,IF($J$9=21,'Jeunes Plants'!BF1274,IF($J$9=22,'Jeunes Plants'!BG1274,IF($J$9=23,'Jeunes Plants'!BH1274,IF($J$9=24,'Jeunes Plants'!BI1274,IF($J$9=25,'Jeunes Plants'!BJ1274,IF($J$9=26,'Jeunes Plants'!BK1274,IF($J$9=27,'Jeunes Plants'!BL1274,IF($J$9=28,'Jeunes Plants'!BM1274,IF($J$9=29,'Jeunes Plants'!BN1274,IF($J$9=30,'Jeunes Plants'!BO1274,IF($J$9=31,'Jeunes Plants'!BP1274,IF($J$9=32,'Jeunes Plants'!BQ1274,IF($J$9=33,'Jeunes Plants'!BR1274,IF($J$9=34,'Jeunes Plants'!BS1274,IF($J$9=35,'Jeunes Plants'!B13177,))))))))))))))))))))))))))))))))))))))))))))))))))))</f>
        <v>0</v>
      </c>
      <c r="K1767" s="103" t="str">
        <f>IF('Jeunes Plants'!R1274=0,"","Erreur")</f>
        <v/>
      </c>
    </row>
    <row r="1768" spans="1:11" x14ac:dyDescent="0.25">
      <c r="A1768" s="450"/>
      <c r="B1768" s="450"/>
      <c r="C1768" s="451" t="s">
        <v>2132</v>
      </c>
      <c r="D1768" s="451"/>
      <c r="E1768" s="450"/>
      <c r="F1768" s="450"/>
      <c r="G1768" s="450"/>
      <c r="H1768" s="450"/>
      <c r="I1768" s="450"/>
      <c r="J1768" s="450">
        <f>SUBTOTAL(9,J1761:J1767)</f>
        <v>0</v>
      </c>
      <c r="K1768" s="450"/>
    </row>
    <row r="1769" spans="1:11" x14ac:dyDescent="0.25">
      <c r="A1769" s="103">
        <f>IF('Jeunes Plants'!A1275&lt;&gt;"",'Jeunes Plants'!A1275,"")</f>
        <v>12828</v>
      </c>
      <c r="B1769" s="103" t="str">
        <f>IF('Jeunes Plants'!L1275&lt;&gt;"",'Jeunes Plants'!L1275,"")</f>
        <v>S3B</v>
      </c>
      <c r="C1769" s="107" t="str">
        <f>IF('Jeunes Plants'!B1275&lt;&gt;"",'Jeunes Plants'!B1275,"")</f>
        <v>TOMATE CERISE GREFFÉE</v>
      </c>
      <c r="D1769" s="107" t="str">
        <f>IF('Jeunes Plants'!C1275&lt;&gt;"",'Jeunes Plants'!C1275,"")</f>
        <v xml:space="preserve">Supersweet 100 F1 </v>
      </c>
      <c r="E1769" s="103">
        <f>IF('Jeunes Plants'!H1275&lt;&gt;"",'Jeunes Plants'!H1275,"")</f>
        <v>10</v>
      </c>
      <c r="F1769" s="103" t="str">
        <f>IF('Jeunes Plants'!E1275&lt;&gt;"",'Jeunes Plants'!E1275,"")</f>
        <v>S</v>
      </c>
      <c r="G1769" s="103" t="str">
        <f>IF('Jeunes Plants'!N1275&lt;&gt;"",'Jeunes Plants'!N1275,"")</f>
        <v>M3</v>
      </c>
      <c r="H1769" s="103" t="str">
        <f>IF('Jeunes Plants'!I1275&lt;&gt;"",'Jeunes Plants'!I1275,"")</f>
        <v>M</v>
      </c>
      <c r="I1769" s="103" t="str">
        <f>IF('Jeunes Plants'!J1275&lt;&gt;"",'Jeunes Plants'!J1275,"")</f>
        <v/>
      </c>
      <c r="J1769" s="103">
        <f>IF($J$9=36,'Jeunes Plants'!U1275,IF($J$9=37,'Jeunes Plants'!V1275,IF($J$9=38,'Jeunes Plants'!W1275,IF($J$9=39,'Jeunes Plants'!X1275,IF($J$9=40,'Jeunes Plants'!Y1275,IF($J$9=41,'Jeunes Plants'!Z1275,IF($J$9=42,'Jeunes Plants'!AA1275,IF($J$9=43,'Jeunes Plants'!AB1275,IF($J$9=44,'Jeunes Plants'!AC1275,IF($J$9=45,'Jeunes Plants'!AD1275,IF($J$9=46,'Jeunes Plants'!AE1275,IF($J$9=47,'Jeunes Plants'!AF1275,IF($J$9=48,'Jeunes Plants'!AG1275,IF($J$9=49,'Jeunes Plants'!AH1275,IF($J$9=50,'Jeunes Plants'!AI1275,IF($J$9=51,'Jeunes Plants'!AJ1275,IF($J$9=52,'Jeunes Plants'!AK1275,IF($J$9=1,'Jeunes Plants'!AL1275,IF($J$9=2,'Jeunes Plants'!AM1275,IF($J$9=3,'Jeunes Plants'!AN1275,IF($J$9=4,'Jeunes Plants'!AO1275,IF($J$9=5,'Jeunes Plants'!AP1275,IF($J$9=6,'Jeunes Plants'!AQ1275,IF($J$9=7,'Jeunes Plants'!AR1275,IF($J$9=8,'Jeunes Plants'!AS1275,IF($J$9=9,'Jeunes Plants'!AT1275,IF($J$9=10,'Jeunes Plants'!AU1275,IF($J$9=11,'Jeunes Plants'!AV1275,IF($J$9=12,'Jeunes Plants'!AW1275,IF($J$9=13,'Jeunes Plants'!AX1275,IF($J$9=14,'Jeunes Plants'!AY1275,IF($J$9=15,'Jeunes Plants'!AZ1275,IF($J$9=16,'Jeunes Plants'!BA1275,IF($J$9=17,'Jeunes Plants'!BB1275,IF($J$9=18,'Jeunes Plants'!BC1275,IF($J$9=19,'Jeunes Plants'!BD1275,IF($J$9=20,'Jeunes Plants'!BE1275,IF($J$9=21,'Jeunes Plants'!BF1275,IF($J$9=22,'Jeunes Plants'!BG1275,IF($J$9=23,'Jeunes Plants'!BH1275,IF($J$9=24,'Jeunes Plants'!BI1275,IF($J$9=25,'Jeunes Plants'!BJ1275,IF($J$9=26,'Jeunes Plants'!BK1275,IF($J$9=27,'Jeunes Plants'!BL1275,IF($J$9=28,'Jeunes Plants'!BM1275,IF($J$9=29,'Jeunes Plants'!BN1275,IF($J$9=30,'Jeunes Plants'!BO1275,IF($J$9=31,'Jeunes Plants'!BP1275,IF($J$9=32,'Jeunes Plants'!BQ1275,IF($J$9=33,'Jeunes Plants'!BR1275,IF($J$9=34,'Jeunes Plants'!BS1275,IF($J$9=35,'Jeunes Plants'!B13178,))))))))))))))))))))))))))))))))))))))))))))))))))))</f>
        <v>0</v>
      </c>
      <c r="K1769" s="103" t="str">
        <f>IF('Jeunes Plants'!R1275=0,"","Erreur")</f>
        <v/>
      </c>
    </row>
    <row r="1770" spans="1:11" x14ac:dyDescent="0.25">
      <c r="A1770" s="450"/>
      <c r="B1770" s="450"/>
      <c r="C1770" s="451" t="s">
        <v>2133</v>
      </c>
      <c r="D1770" s="451"/>
      <c r="E1770" s="450"/>
      <c r="F1770" s="450"/>
      <c r="G1770" s="450"/>
      <c r="H1770" s="450"/>
      <c r="I1770" s="450"/>
      <c r="J1770" s="450">
        <f>SUBTOTAL(9,J1769:J1769)</f>
        <v>0</v>
      </c>
      <c r="K1770" s="450"/>
    </row>
    <row r="1771" spans="1:11" x14ac:dyDescent="0.25">
      <c r="A1771" s="452"/>
      <c r="B1771" s="452"/>
      <c r="C1771" s="453" t="s">
        <v>2134</v>
      </c>
      <c r="D1771" s="453"/>
      <c r="E1771" s="452"/>
      <c r="F1771" s="452"/>
      <c r="G1771" s="452"/>
      <c r="H1771" s="452"/>
      <c r="I1771" s="452"/>
      <c r="J1771" s="452">
        <f>SUBTOTAL(9,J1751:J1770)</f>
        <v>0</v>
      </c>
      <c r="K1771" s="452"/>
    </row>
    <row r="1772" spans="1:11" x14ac:dyDescent="0.25">
      <c r="A1772" s="103" t="str">
        <f>IF('Jeunes Plants'!A1276&lt;&gt;"",'Jeunes Plants'!A1276,"")</f>
        <v/>
      </c>
      <c r="B1772" s="103" t="str">
        <f>IF('Jeunes Plants'!L1276&lt;&gt;"",'Jeunes Plants'!L1276,"")</f>
        <v>G</v>
      </c>
      <c r="C1772" s="107" t="str">
        <f>IF('Jeunes Plants'!B1276&lt;&gt;"",'Jeunes Plants'!B1276,"")</f>
        <v>PATATE DOUCE</v>
      </c>
      <c r="D1772" s="107" t="str">
        <f>IF('Jeunes Plants'!C1276&lt;&gt;"",'Jeunes Plants'!C1276,"")</f>
        <v/>
      </c>
      <c r="E1772" s="103" t="str">
        <f>IF('Jeunes Plants'!H1276&lt;&gt;"",'Jeunes Plants'!H1276,"")</f>
        <v/>
      </c>
      <c r="F1772" s="103" t="str">
        <f>IF('Jeunes Plants'!E1276&lt;&gt;"",'Jeunes Plants'!E1276,"")</f>
        <v/>
      </c>
      <c r="G1772" s="103" t="str">
        <f>IF('Jeunes Plants'!N1276&lt;&gt;"",'Jeunes Plants'!N1276,"")</f>
        <v/>
      </c>
      <c r="H1772" s="103" t="str">
        <f>IF('Jeunes Plants'!I1276&lt;&gt;"",'Jeunes Plants'!I1276,"")</f>
        <v/>
      </c>
      <c r="I1772" s="103" t="str">
        <f>IF('Jeunes Plants'!J1276&lt;&gt;"",'Jeunes Plants'!J1276,"")</f>
        <v/>
      </c>
      <c r="J1772" s="103">
        <f>IF($J$9=36,'Jeunes Plants'!U1276,IF($J$9=37,'Jeunes Plants'!V1276,IF($J$9=38,'Jeunes Plants'!W1276,IF($J$9=39,'Jeunes Plants'!X1276,IF($J$9=40,'Jeunes Plants'!Y1276,IF($J$9=41,'Jeunes Plants'!Z1276,IF($J$9=42,'Jeunes Plants'!AA1276,IF($J$9=43,'Jeunes Plants'!AB1276,IF($J$9=44,'Jeunes Plants'!AC1276,IF($J$9=45,'Jeunes Plants'!AD1276,IF($J$9=46,'Jeunes Plants'!AE1276,IF($J$9=47,'Jeunes Plants'!AF1276,IF($J$9=48,'Jeunes Plants'!AG1276,IF($J$9=49,'Jeunes Plants'!AH1276,IF($J$9=50,'Jeunes Plants'!AI1276,IF($J$9=51,'Jeunes Plants'!AJ1276,IF($J$9=52,'Jeunes Plants'!AK1276,IF($J$9=1,'Jeunes Plants'!AL1276,IF($J$9=2,'Jeunes Plants'!AM1276,IF($J$9=3,'Jeunes Plants'!AN1276,IF($J$9=4,'Jeunes Plants'!AO1276,IF($J$9=5,'Jeunes Plants'!AP1276,IF($J$9=6,'Jeunes Plants'!AQ1276,IF($J$9=7,'Jeunes Plants'!AR1276,IF($J$9=8,'Jeunes Plants'!AS1276,IF($J$9=9,'Jeunes Plants'!AT1276,IF($J$9=10,'Jeunes Plants'!AU1276,IF($J$9=11,'Jeunes Plants'!AV1276,IF($J$9=12,'Jeunes Plants'!AW1276,IF($J$9=13,'Jeunes Plants'!AX1276,IF($J$9=14,'Jeunes Plants'!AY1276,IF($J$9=15,'Jeunes Plants'!AZ1276,IF($J$9=16,'Jeunes Plants'!BA1276,IF($J$9=17,'Jeunes Plants'!BB1276,IF($J$9=18,'Jeunes Plants'!BC1276,IF($J$9=19,'Jeunes Plants'!BD1276,IF($J$9=20,'Jeunes Plants'!BE1276,IF($J$9=21,'Jeunes Plants'!BF1276,IF($J$9=22,'Jeunes Plants'!BG1276,IF($J$9=23,'Jeunes Plants'!BH1276,IF($J$9=24,'Jeunes Plants'!BI1276,IF($J$9=25,'Jeunes Plants'!BJ1276,IF($J$9=26,'Jeunes Plants'!BK1276,IF($J$9=27,'Jeunes Plants'!BL1276,IF($J$9=28,'Jeunes Plants'!BM1276,IF($J$9=29,'Jeunes Plants'!BN1276,IF($J$9=30,'Jeunes Plants'!BO1276,IF($J$9=31,'Jeunes Plants'!BP1276,IF($J$9=32,'Jeunes Plants'!BQ1276,IF($J$9=33,'Jeunes Plants'!BR1276,IF($J$9=34,'Jeunes Plants'!BS1276,IF($J$9=35,'Jeunes Plants'!B13179,))))))))))))))))))))))))))))))))))))))))))))))))))))</f>
        <v>0</v>
      </c>
      <c r="K1772" s="103" t="str">
        <f>IF('Jeunes Plants'!R1276=0,"","Erreur")</f>
        <v/>
      </c>
    </row>
    <row r="1773" spans="1:11" x14ac:dyDescent="0.25">
      <c r="A1773" s="103">
        <f>IF('Jeunes Plants'!A1277&lt;&gt;"",'Jeunes Plants'!A1277,"")</f>
        <v>15468</v>
      </c>
      <c r="B1773" s="103" t="str">
        <f>IF('Jeunes Plants'!L1277&lt;&gt;"",'Jeunes Plants'!L1277,"")</f>
        <v>S7</v>
      </c>
      <c r="C1773" s="107" t="str">
        <f>IF('Jeunes Plants'!B1277&lt;&gt;"",'Jeunes Plants'!B1277,"")</f>
        <v>PATATE DOUCE</v>
      </c>
      <c r="D1773" s="107" t="str">
        <f>IF('Jeunes Plants'!C1277&lt;&gt;"",'Jeunes Plants'!C1277,"")</f>
        <v>Terra bianca® BPPER 16</v>
      </c>
      <c r="E1773" s="103">
        <f>IF('Jeunes Plants'!H1277&lt;&gt;"",'Jeunes Plants'!H1277,"")</f>
        <v>6</v>
      </c>
      <c r="F1773" s="103" t="str">
        <f>IF('Jeunes Plants'!E1277&lt;&gt;"",'Jeunes Plants'!E1277,"")</f>
        <v>B</v>
      </c>
      <c r="G1773" s="103" t="str">
        <f>IF('Jeunes Plants'!N1277&lt;&gt;"",'Jeunes Plants'!N1277,"")</f>
        <v>M3</v>
      </c>
      <c r="H1773" s="103" t="str">
        <f>IF('Jeunes Plants'!I1277&lt;&gt;"",'Jeunes Plants'!I1277,"")</f>
        <v>A</v>
      </c>
      <c r="I1773" s="103">
        <f>IF('Jeunes Plants'!J1277&lt;&gt;"",'Jeunes Plants'!J1277,"")</f>
        <v>0.08</v>
      </c>
      <c r="J1773" s="103">
        <f>IF($J$9=36,'Jeunes Plants'!U1277,IF($J$9=37,'Jeunes Plants'!V1277,IF($J$9=38,'Jeunes Plants'!W1277,IF($J$9=39,'Jeunes Plants'!X1277,IF($J$9=40,'Jeunes Plants'!Y1277,IF($J$9=41,'Jeunes Plants'!Z1277,IF($J$9=42,'Jeunes Plants'!AA1277,IF($J$9=43,'Jeunes Plants'!AB1277,IF($J$9=44,'Jeunes Plants'!AC1277,IF($J$9=45,'Jeunes Plants'!AD1277,IF($J$9=46,'Jeunes Plants'!AE1277,IF($J$9=47,'Jeunes Plants'!AF1277,IF($J$9=48,'Jeunes Plants'!AG1277,IF($J$9=49,'Jeunes Plants'!AH1277,IF($J$9=50,'Jeunes Plants'!AI1277,IF($J$9=51,'Jeunes Plants'!AJ1277,IF($J$9=52,'Jeunes Plants'!AK1277,IF($J$9=1,'Jeunes Plants'!AL1277,IF($J$9=2,'Jeunes Plants'!AM1277,IF($J$9=3,'Jeunes Plants'!AN1277,IF($J$9=4,'Jeunes Plants'!AO1277,IF($J$9=5,'Jeunes Plants'!AP1277,IF($J$9=6,'Jeunes Plants'!AQ1277,IF($J$9=7,'Jeunes Plants'!AR1277,IF($J$9=8,'Jeunes Plants'!AS1277,IF($J$9=9,'Jeunes Plants'!AT1277,IF($J$9=10,'Jeunes Plants'!AU1277,IF($J$9=11,'Jeunes Plants'!AV1277,IF($J$9=12,'Jeunes Plants'!AW1277,IF($J$9=13,'Jeunes Plants'!AX1277,IF($J$9=14,'Jeunes Plants'!AY1277,IF($J$9=15,'Jeunes Plants'!AZ1277,IF($J$9=16,'Jeunes Plants'!BA1277,IF($J$9=17,'Jeunes Plants'!BB1277,IF($J$9=18,'Jeunes Plants'!BC1277,IF($J$9=19,'Jeunes Plants'!BD1277,IF($J$9=20,'Jeunes Plants'!BE1277,IF($J$9=21,'Jeunes Plants'!BF1277,IF($J$9=22,'Jeunes Plants'!BG1277,IF($J$9=23,'Jeunes Plants'!BH1277,IF($J$9=24,'Jeunes Plants'!BI1277,IF($J$9=25,'Jeunes Plants'!BJ1277,IF($J$9=26,'Jeunes Plants'!BK1277,IF($J$9=27,'Jeunes Plants'!BL1277,IF($J$9=28,'Jeunes Plants'!BM1277,IF($J$9=29,'Jeunes Plants'!BN1277,IF($J$9=30,'Jeunes Plants'!BO1277,IF($J$9=31,'Jeunes Plants'!BP1277,IF($J$9=32,'Jeunes Plants'!BQ1277,IF($J$9=33,'Jeunes Plants'!BR1277,IF($J$9=34,'Jeunes Plants'!BS1277,IF($J$9=35,'Jeunes Plants'!B13180,))))))))))))))))))))))))))))))))))))))))))))))))))))</f>
        <v>0</v>
      </c>
      <c r="K1773" s="103" t="str">
        <f>IF('Jeunes Plants'!R1277=0,"","Erreur")</f>
        <v/>
      </c>
    </row>
    <row r="1774" spans="1:11" x14ac:dyDescent="0.25">
      <c r="A1774" s="103">
        <f>IF('Jeunes Plants'!A1278&lt;&gt;"",'Jeunes Plants'!A1278,"")</f>
        <v>15470</v>
      </c>
      <c r="B1774" s="103" t="str">
        <f>IF('Jeunes Plants'!L1278&lt;&gt;"",'Jeunes Plants'!L1278,"")</f>
        <v>S7</v>
      </c>
      <c r="C1774" s="107" t="str">
        <f>IF('Jeunes Plants'!B1278&lt;&gt;"",'Jeunes Plants'!B1278,"")</f>
        <v>PATATE DOUCE</v>
      </c>
      <c r="D1774" s="107" t="str">
        <f>IF('Jeunes Plants'!C1278&lt;&gt;"",'Jeunes Plants'!C1278,"")</f>
        <v>Terra occitana® BPPER06</v>
      </c>
      <c r="E1774" s="103">
        <f>IF('Jeunes Plants'!H1278&lt;&gt;"",'Jeunes Plants'!H1278,"")</f>
        <v>6</v>
      </c>
      <c r="F1774" s="103" t="str">
        <f>IF('Jeunes Plants'!E1278&lt;&gt;"",'Jeunes Plants'!E1278,"")</f>
        <v>B</v>
      </c>
      <c r="G1774" s="103" t="str">
        <f>IF('Jeunes Plants'!N1278&lt;&gt;"",'Jeunes Plants'!N1278,"")</f>
        <v>M3</v>
      </c>
      <c r="H1774" s="103" t="str">
        <f>IF('Jeunes Plants'!I1278&lt;&gt;"",'Jeunes Plants'!I1278,"")</f>
        <v>A</v>
      </c>
      <c r="I1774" s="103">
        <f>IF('Jeunes Plants'!J1278&lt;&gt;"",'Jeunes Plants'!J1278,"")</f>
        <v>0.08</v>
      </c>
      <c r="J1774" s="103">
        <f>IF($J$9=36,'Jeunes Plants'!U1278,IF($J$9=37,'Jeunes Plants'!V1278,IF($J$9=38,'Jeunes Plants'!W1278,IF($J$9=39,'Jeunes Plants'!X1278,IF($J$9=40,'Jeunes Plants'!Y1278,IF($J$9=41,'Jeunes Plants'!Z1278,IF($J$9=42,'Jeunes Plants'!AA1278,IF($J$9=43,'Jeunes Plants'!AB1278,IF($J$9=44,'Jeunes Plants'!AC1278,IF($J$9=45,'Jeunes Plants'!AD1278,IF($J$9=46,'Jeunes Plants'!AE1278,IF($J$9=47,'Jeunes Plants'!AF1278,IF($J$9=48,'Jeunes Plants'!AG1278,IF($J$9=49,'Jeunes Plants'!AH1278,IF($J$9=50,'Jeunes Plants'!AI1278,IF($J$9=51,'Jeunes Plants'!AJ1278,IF($J$9=52,'Jeunes Plants'!AK1278,IF($J$9=1,'Jeunes Plants'!AL1278,IF($J$9=2,'Jeunes Plants'!AM1278,IF($J$9=3,'Jeunes Plants'!AN1278,IF($J$9=4,'Jeunes Plants'!AO1278,IF($J$9=5,'Jeunes Plants'!AP1278,IF($J$9=6,'Jeunes Plants'!AQ1278,IF($J$9=7,'Jeunes Plants'!AR1278,IF($J$9=8,'Jeunes Plants'!AS1278,IF($J$9=9,'Jeunes Plants'!AT1278,IF($J$9=10,'Jeunes Plants'!AU1278,IF($J$9=11,'Jeunes Plants'!AV1278,IF($J$9=12,'Jeunes Plants'!AW1278,IF($J$9=13,'Jeunes Plants'!AX1278,IF($J$9=14,'Jeunes Plants'!AY1278,IF($J$9=15,'Jeunes Plants'!AZ1278,IF($J$9=16,'Jeunes Plants'!BA1278,IF($J$9=17,'Jeunes Plants'!BB1278,IF($J$9=18,'Jeunes Plants'!BC1278,IF($J$9=19,'Jeunes Plants'!BD1278,IF($J$9=20,'Jeunes Plants'!BE1278,IF($J$9=21,'Jeunes Plants'!BF1278,IF($J$9=22,'Jeunes Plants'!BG1278,IF($J$9=23,'Jeunes Plants'!BH1278,IF($J$9=24,'Jeunes Plants'!BI1278,IF($J$9=25,'Jeunes Plants'!BJ1278,IF($J$9=26,'Jeunes Plants'!BK1278,IF($J$9=27,'Jeunes Plants'!BL1278,IF($J$9=28,'Jeunes Plants'!BM1278,IF($J$9=29,'Jeunes Plants'!BN1278,IF($J$9=30,'Jeunes Plants'!BO1278,IF($J$9=31,'Jeunes Plants'!BP1278,IF($J$9=32,'Jeunes Plants'!BQ1278,IF($J$9=33,'Jeunes Plants'!BR1278,IF($J$9=34,'Jeunes Plants'!BS1278,IF($J$9=35,'Jeunes Plants'!B13181,))))))))))))))))))))))))))))))))))))))))))))))))))))</f>
        <v>0</v>
      </c>
      <c r="K1774" s="103" t="str">
        <f>IF('Jeunes Plants'!R1278=0,"","Erreur")</f>
        <v/>
      </c>
    </row>
    <row r="1775" spans="1:11" x14ac:dyDescent="0.25">
      <c r="A1775" s="103">
        <f>IF('Jeunes Plants'!A1279&lt;&gt;"",'Jeunes Plants'!A1279,"")</f>
        <v>15472</v>
      </c>
      <c r="B1775" s="103" t="str">
        <f>IF('Jeunes Plants'!L1279&lt;&gt;"",'Jeunes Plants'!L1279,"")</f>
        <v>S7</v>
      </c>
      <c r="C1775" s="107" t="str">
        <f>IF('Jeunes Plants'!B1279&lt;&gt;"",'Jeunes Plants'!B1279,"")</f>
        <v>PATATE DOUCE</v>
      </c>
      <c r="D1775" s="107" t="str">
        <f>IF('Jeunes Plants'!C1279&lt;&gt;"",'Jeunes Plants'!C1279,"")</f>
        <v>Terra violetta® BPPER19</v>
      </c>
      <c r="E1775" s="103">
        <f>IF('Jeunes Plants'!H1279&lt;&gt;"",'Jeunes Plants'!H1279,"")</f>
        <v>6</v>
      </c>
      <c r="F1775" s="103" t="str">
        <f>IF('Jeunes Plants'!E1279&lt;&gt;"",'Jeunes Plants'!E1279,"")</f>
        <v>B</v>
      </c>
      <c r="G1775" s="103" t="str">
        <f>IF('Jeunes Plants'!N1279&lt;&gt;"",'Jeunes Plants'!N1279,"")</f>
        <v>M3</v>
      </c>
      <c r="H1775" s="103" t="str">
        <f>IF('Jeunes Plants'!I1279&lt;&gt;"",'Jeunes Plants'!I1279,"")</f>
        <v>A</v>
      </c>
      <c r="I1775" s="103">
        <f>IF('Jeunes Plants'!J1279&lt;&gt;"",'Jeunes Plants'!J1279,"")</f>
        <v>0.08</v>
      </c>
      <c r="J1775" s="103">
        <f>IF($J$9=36,'Jeunes Plants'!U1279,IF($J$9=37,'Jeunes Plants'!V1279,IF($J$9=38,'Jeunes Plants'!W1279,IF($J$9=39,'Jeunes Plants'!X1279,IF($J$9=40,'Jeunes Plants'!Y1279,IF($J$9=41,'Jeunes Plants'!Z1279,IF($J$9=42,'Jeunes Plants'!AA1279,IF($J$9=43,'Jeunes Plants'!AB1279,IF($J$9=44,'Jeunes Plants'!AC1279,IF($J$9=45,'Jeunes Plants'!AD1279,IF($J$9=46,'Jeunes Plants'!AE1279,IF($J$9=47,'Jeunes Plants'!AF1279,IF($J$9=48,'Jeunes Plants'!AG1279,IF($J$9=49,'Jeunes Plants'!AH1279,IF($J$9=50,'Jeunes Plants'!AI1279,IF($J$9=51,'Jeunes Plants'!AJ1279,IF($J$9=52,'Jeunes Plants'!AK1279,IF($J$9=1,'Jeunes Plants'!AL1279,IF($J$9=2,'Jeunes Plants'!AM1279,IF($J$9=3,'Jeunes Plants'!AN1279,IF($J$9=4,'Jeunes Plants'!AO1279,IF($J$9=5,'Jeunes Plants'!AP1279,IF($J$9=6,'Jeunes Plants'!AQ1279,IF($J$9=7,'Jeunes Plants'!AR1279,IF($J$9=8,'Jeunes Plants'!AS1279,IF($J$9=9,'Jeunes Plants'!AT1279,IF($J$9=10,'Jeunes Plants'!AU1279,IF($J$9=11,'Jeunes Plants'!AV1279,IF($J$9=12,'Jeunes Plants'!AW1279,IF($J$9=13,'Jeunes Plants'!AX1279,IF($J$9=14,'Jeunes Plants'!AY1279,IF($J$9=15,'Jeunes Plants'!AZ1279,IF($J$9=16,'Jeunes Plants'!BA1279,IF($J$9=17,'Jeunes Plants'!BB1279,IF($J$9=18,'Jeunes Plants'!BC1279,IF($J$9=19,'Jeunes Plants'!BD1279,IF($J$9=20,'Jeunes Plants'!BE1279,IF($J$9=21,'Jeunes Plants'!BF1279,IF($J$9=22,'Jeunes Plants'!BG1279,IF($J$9=23,'Jeunes Plants'!BH1279,IF($J$9=24,'Jeunes Plants'!BI1279,IF($J$9=25,'Jeunes Plants'!BJ1279,IF($J$9=26,'Jeunes Plants'!BK1279,IF($J$9=27,'Jeunes Plants'!BL1279,IF($J$9=28,'Jeunes Plants'!BM1279,IF($J$9=29,'Jeunes Plants'!BN1279,IF($J$9=30,'Jeunes Plants'!BO1279,IF($J$9=31,'Jeunes Plants'!BP1279,IF($J$9=32,'Jeunes Plants'!BQ1279,IF($J$9=33,'Jeunes Plants'!BR1279,IF($J$9=34,'Jeunes Plants'!BS1279,IF($J$9=35,'Jeunes Plants'!B13182,))))))))))))))))))))))))))))))))))))))))))))))))))))</f>
        <v>0</v>
      </c>
      <c r="K1775" s="103" t="str">
        <f>IF('Jeunes Plants'!R1279=0,"","Erreur")</f>
        <v/>
      </c>
    </row>
    <row r="1776" spans="1:11" x14ac:dyDescent="0.25">
      <c r="A1776" s="103">
        <f>IF('Jeunes Plants'!A1280&lt;&gt;"",'Jeunes Plants'!A1280,"")</f>
        <v>12803</v>
      </c>
      <c r="B1776" s="103" t="str">
        <f>IF('Jeunes Plants'!L1280&lt;&gt;"",'Jeunes Plants'!L1280,"")</f>
        <v>S7</v>
      </c>
      <c r="C1776" s="107" t="str">
        <f>IF('Jeunes Plants'!B1280&lt;&gt;"",'Jeunes Plants'!B1280,"")</f>
        <v>PATATE DOUCE</v>
      </c>
      <c r="D1776" s="107" t="str">
        <f>IF('Jeunes Plants'!C1280&lt;&gt;"",'Jeunes Plants'!C1280,"")</f>
        <v>Beauregard</v>
      </c>
      <c r="E1776" s="103">
        <f>IF('Jeunes Plants'!H1280&lt;&gt;"",'Jeunes Plants'!H1280,"")</f>
        <v>6</v>
      </c>
      <c r="F1776" s="103" t="str">
        <f>IF('Jeunes Plants'!E1280&lt;&gt;"",'Jeunes Plants'!E1280,"")</f>
        <v>B</v>
      </c>
      <c r="G1776" s="103" t="str">
        <f>IF('Jeunes Plants'!N1280&lt;&gt;"",'Jeunes Plants'!N1280,"")</f>
        <v>M3</v>
      </c>
      <c r="H1776" s="103" t="str">
        <f>IF('Jeunes Plants'!I1280&lt;&gt;"",'Jeunes Plants'!I1280,"")</f>
        <v>A</v>
      </c>
      <c r="I1776" s="103" t="str">
        <f>IF('Jeunes Plants'!J1280&lt;&gt;"",'Jeunes Plants'!J1280,"")</f>
        <v/>
      </c>
      <c r="J1776" s="103">
        <f>IF($J$9=36,'Jeunes Plants'!U1280,IF($J$9=37,'Jeunes Plants'!V1280,IF($J$9=38,'Jeunes Plants'!W1280,IF($J$9=39,'Jeunes Plants'!X1280,IF($J$9=40,'Jeunes Plants'!Y1280,IF($J$9=41,'Jeunes Plants'!Z1280,IF($J$9=42,'Jeunes Plants'!AA1280,IF($J$9=43,'Jeunes Plants'!AB1280,IF($J$9=44,'Jeunes Plants'!AC1280,IF($J$9=45,'Jeunes Plants'!AD1280,IF($J$9=46,'Jeunes Plants'!AE1280,IF($J$9=47,'Jeunes Plants'!AF1280,IF($J$9=48,'Jeunes Plants'!AG1280,IF($J$9=49,'Jeunes Plants'!AH1280,IF($J$9=50,'Jeunes Plants'!AI1280,IF($J$9=51,'Jeunes Plants'!AJ1280,IF($J$9=52,'Jeunes Plants'!AK1280,IF($J$9=1,'Jeunes Plants'!AL1280,IF($J$9=2,'Jeunes Plants'!AM1280,IF($J$9=3,'Jeunes Plants'!AN1280,IF($J$9=4,'Jeunes Plants'!AO1280,IF($J$9=5,'Jeunes Plants'!AP1280,IF($J$9=6,'Jeunes Plants'!AQ1280,IF($J$9=7,'Jeunes Plants'!AR1280,IF($J$9=8,'Jeunes Plants'!AS1280,IF($J$9=9,'Jeunes Plants'!AT1280,IF($J$9=10,'Jeunes Plants'!AU1280,IF($J$9=11,'Jeunes Plants'!AV1280,IF($J$9=12,'Jeunes Plants'!AW1280,IF($J$9=13,'Jeunes Plants'!AX1280,IF($J$9=14,'Jeunes Plants'!AY1280,IF($J$9=15,'Jeunes Plants'!AZ1280,IF($J$9=16,'Jeunes Plants'!BA1280,IF($J$9=17,'Jeunes Plants'!BB1280,IF($J$9=18,'Jeunes Plants'!BC1280,IF($J$9=19,'Jeunes Plants'!BD1280,IF($J$9=20,'Jeunes Plants'!BE1280,IF($J$9=21,'Jeunes Plants'!BF1280,IF($J$9=22,'Jeunes Plants'!BG1280,IF($J$9=23,'Jeunes Plants'!BH1280,IF($J$9=24,'Jeunes Plants'!BI1280,IF($J$9=25,'Jeunes Plants'!BJ1280,IF($J$9=26,'Jeunes Plants'!BK1280,IF($J$9=27,'Jeunes Plants'!BL1280,IF($J$9=28,'Jeunes Plants'!BM1280,IF($J$9=29,'Jeunes Plants'!BN1280,IF($J$9=30,'Jeunes Plants'!BO1280,IF($J$9=31,'Jeunes Plants'!BP1280,IF($J$9=32,'Jeunes Plants'!BQ1280,IF($J$9=33,'Jeunes Plants'!BR1280,IF($J$9=34,'Jeunes Plants'!BS1280,IF($J$9=35,'Jeunes Plants'!B13183,))))))))))))))))))))))))))))))))))))))))))))))))))))</f>
        <v>0</v>
      </c>
      <c r="K1776" s="103" t="str">
        <f>IF('Jeunes Plants'!R1280=0,"","Erreur")</f>
        <v/>
      </c>
    </row>
    <row r="1777" spans="1:11" x14ac:dyDescent="0.25">
      <c r="A1777" s="450"/>
      <c r="B1777" s="450"/>
      <c r="C1777" s="451" t="s">
        <v>2135</v>
      </c>
      <c r="D1777" s="451"/>
      <c r="E1777" s="450"/>
      <c r="F1777" s="450"/>
      <c r="G1777" s="450"/>
      <c r="H1777" s="450"/>
      <c r="I1777" s="450"/>
      <c r="J1777" s="450">
        <f>SUBTOTAL(9,J1771:J1776)</f>
        <v>0</v>
      </c>
      <c r="K1777" s="450"/>
    </row>
    <row r="1778" spans="1:11" x14ac:dyDescent="0.25">
      <c r="A1778" s="103">
        <f>IF('Jeunes Plants'!A1281&lt;&gt;"",'Jeunes Plants'!A1281,"")</f>
        <v>22653</v>
      </c>
      <c r="B1778" s="103" t="str">
        <f>IF('Jeunes Plants'!L1281&lt;&gt;"",'Jeunes Plants'!L1281,"")</f>
        <v>D</v>
      </c>
      <c r="C1778" s="107" t="str">
        <f>IF('Jeunes Plants'!B1281&lt;&gt;"",'Jeunes Plants'!B1281,"")</f>
        <v>DÉPLIANT PATATE DOUCE</v>
      </c>
      <c r="D1778" s="107" t="str">
        <f>IF('Jeunes Plants'!C1281&lt;&gt;"",'Jeunes Plants'!C1281,"")</f>
        <v xml:space="preserve">      </v>
      </c>
      <c r="E1778" s="103" t="str">
        <f>IF('Jeunes Plants'!H1281&lt;&gt;"",'Jeunes Plants'!H1281,"")</f>
        <v xml:space="preserve"> </v>
      </c>
      <c r="F1778" s="103" t="str">
        <f>IF('Jeunes Plants'!E1281&lt;&gt;"",'Jeunes Plants'!E1281,"")</f>
        <v xml:space="preserve"> </v>
      </c>
      <c r="G1778" s="103" t="str">
        <f>IF('Jeunes Plants'!N1281&lt;&gt;"",'Jeunes Plants'!N1281,"")</f>
        <v xml:space="preserve"> </v>
      </c>
      <c r="H1778" s="103" t="str">
        <f>IF('Jeunes Plants'!I1281&lt;&gt;"",'Jeunes Plants'!I1281,"")</f>
        <v xml:space="preserve"> </v>
      </c>
      <c r="I1778" s="103" t="str">
        <f>IF('Jeunes Plants'!J1281&lt;&gt;"",'Jeunes Plants'!J1281,"")</f>
        <v xml:space="preserve"> </v>
      </c>
      <c r="J1778" s="103">
        <f>IF($J$9=36,'Jeunes Plants'!U1281,IF($J$9=37,'Jeunes Plants'!V1281,IF($J$9=38,'Jeunes Plants'!W1281,IF($J$9=39,'Jeunes Plants'!X1281,IF($J$9=40,'Jeunes Plants'!Y1281,IF($J$9=41,'Jeunes Plants'!Z1281,IF($J$9=42,'Jeunes Plants'!AA1281,IF($J$9=43,'Jeunes Plants'!AB1281,IF($J$9=44,'Jeunes Plants'!AC1281,IF($J$9=45,'Jeunes Plants'!AD1281,IF($J$9=46,'Jeunes Plants'!AE1281,IF($J$9=47,'Jeunes Plants'!AF1281,IF($J$9=48,'Jeunes Plants'!AG1281,IF($J$9=49,'Jeunes Plants'!AH1281,IF($J$9=50,'Jeunes Plants'!AI1281,IF($J$9=51,'Jeunes Plants'!AJ1281,IF($J$9=52,'Jeunes Plants'!AK1281,IF($J$9=1,'Jeunes Plants'!AL1281,IF($J$9=2,'Jeunes Plants'!AM1281,IF($J$9=3,'Jeunes Plants'!AN1281,IF($J$9=4,'Jeunes Plants'!AO1281,IF($J$9=5,'Jeunes Plants'!AP1281,IF($J$9=6,'Jeunes Plants'!AQ1281,IF($J$9=7,'Jeunes Plants'!AR1281,IF($J$9=8,'Jeunes Plants'!AS1281,IF($J$9=9,'Jeunes Plants'!AT1281,IF($J$9=10,'Jeunes Plants'!AU1281,IF($J$9=11,'Jeunes Plants'!AV1281,IF($J$9=12,'Jeunes Plants'!AW1281,IF($J$9=13,'Jeunes Plants'!AX1281,IF($J$9=14,'Jeunes Plants'!AY1281,IF($J$9=15,'Jeunes Plants'!AZ1281,IF($J$9=16,'Jeunes Plants'!BA1281,IF($J$9=17,'Jeunes Plants'!BB1281,IF($J$9=18,'Jeunes Plants'!BC1281,IF($J$9=19,'Jeunes Plants'!BD1281,IF($J$9=20,'Jeunes Plants'!BE1281,IF($J$9=21,'Jeunes Plants'!BF1281,IF($J$9=22,'Jeunes Plants'!BG1281,IF($J$9=23,'Jeunes Plants'!BH1281,IF($J$9=24,'Jeunes Plants'!BI1281,IF($J$9=25,'Jeunes Plants'!BJ1281,IF($J$9=26,'Jeunes Plants'!BK1281,IF($J$9=27,'Jeunes Plants'!BL1281,IF($J$9=28,'Jeunes Plants'!BM1281,IF($J$9=29,'Jeunes Plants'!BN1281,IF($J$9=30,'Jeunes Plants'!BO1281,IF($J$9=31,'Jeunes Plants'!BP1281,IF($J$9=32,'Jeunes Plants'!BQ1281,IF($J$9=33,'Jeunes Plants'!BR1281,IF($J$9=34,'Jeunes Plants'!BS1281,IF($J$9=35,'Jeunes Plants'!B13184,))))))))))))))))))))))))))))))))))))))))))))))))))))</f>
        <v>0</v>
      </c>
      <c r="K1778" s="103" t="str">
        <f>IF('Jeunes Plants'!R1281=0,"","Erreur")</f>
        <v/>
      </c>
    </row>
    <row r="1779" spans="1:11" x14ac:dyDescent="0.25">
      <c r="A1779" s="450"/>
      <c r="B1779" s="450"/>
      <c r="C1779" s="451" t="s">
        <v>2136</v>
      </c>
      <c r="D1779" s="451"/>
      <c r="E1779" s="450"/>
      <c r="F1779" s="450"/>
      <c r="G1779" s="450"/>
      <c r="H1779" s="450"/>
      <c r="I1779" s="450"/>
      <c r="J1779" s="450">
        <f>SUBTOTAL(9,J1778:J1778)</f>
        <v>0</v>
      </c>
      <c r="K1779" s="450"/>
    </row>
    <row r="1780" spans="1:11" x14ac:dyDescent="0.25">
      <c r="A1780" s="103">
        <f>IF('Jeunes Plants'!A1282&lt;&gt;"",'Jeunes Plants'!A1282,"")</f>
        <v>23038</v>
      </c>
      <c r="B1780" s="103" t="str">
        <f>IF('Jeunes Plants'!L1282&lt;&gt;"",'Jeunes Plants'!L1282,"")</f>
        <v>D</v>
      </c>
      <c r="C1780" s="107" t="str">
        <f>IF('Jeunes Plants'!B1282&lt;&gt;"",'Jeunes Plants'!B1282,"")</f>
        <v>AFFICHE PATATE DOUCE</v>
      </c>
      <c r="D1780" s="107" t="str">
        <f>IF('Jeunes Plants'!C1282&lt;&gt;"",'Jeunes Plants'!C1282,"")</f>
        <v>ACHETÉ</v>
      </c>
      <c r="E1780" s="103" t="str">
        <f>IF('Jeunes Plants'!H1282&lt;&gt;"",'Jeunes Plants'!H1282,"")</f>
        <v xml:space="preserve"> </v>
      </c>
      <c r="F1780" s="103" t="str">
        <f>IF('Jeunes Plants'!E1282&lt;&gt;"",'Jeunes Plants'!E1282,"")</f>
        <v xml:space="preserve"> </v>
      </c>
      <c r="G1780" s="103" t="str">
        <f>IF('Jeunes Plants'!N1282&lt;&gt;"",'Jeunes Plants'!N1282,"")</f>
        <v xml:space="preserve"> </v>
      </c>
      <c r="H1780" s="103" t="str">
        <f>IF('Jeunes Plants'!I1282&lt;&gt;"",'Jeunes Plants'!I1282,"")</f>
        <v xml:space="preserve"> </v>
      </c>
      <c r="I1780" s="103" t="str">
        <f>IF('Jeunes Plants'!J1282&lt;&gt;"",'Jeunes Plants'!J1282,"")</f>
        <v xml:space="preserve"> </v>
      </c>
      <c r="J1780" s="103">
        <f>IF($J$9=36,'Jeunes Plants'!U1282,IF($J$9=37,'Jeunes Plants'!V1282,IF($J$9=38,'Jeunes Plants'!W1282,IF($J$9=39,'Jeunes Plants'!X1282,IF($J$9=40,'Jeunes Plants'!Y1282,IF($J$9=41,'Jeunes Plants'!Z1282,IF($J$9=42,'Jeunes Plants'!AA1282,IF($J$9=43,'Jeunes Plants'!AB1282,IF($J$9=44,'Jeunes Plants'!AC1282,IF($J$9=45,'Jeunes Plants'!AD1282,IF($J$9=46,'Jeunes Plants'!AE1282,IF($J$9=47,'Jeunes Plants'!AF1282,IF($J$9=48,'Jeunes Plants'!AG1282,IF($J$9=49,'Jeunes Plants'!AH1282,IF($J$9=50,'Jeunes Plants'!AI1282,IF($J$9=51,'Jeunes Plants'!AJ1282,IF($J$9=52,'Jeunes Plants'!AK1282,IF($J$9=1,'Jeunes Plants'!AL1282,IF($J$9=2,'Jeunes Plants'!AM1282,IF($J$9=3,'Jeunes Plants'!AN1282,IF($J$9=4,'Jeunes Plants'!AO1282,IF($J$9=5,'Jeunes Plants'!AP1282,IF($J$9=6,'Jeunes Plants'!AQ1282,IF($J$9=7,'Jeunes Plants'!AR1282,IF($J$9=8,'Jeunes Plants'!AS1282,IF($J$9=9,'Jeunes Plants'!AT1282,IF($J$9=10,'Jeunes Plants'!AU1282,IF($J$9=11,'Jeunes Plants'!AV1282,IF($J$9=12,'Jeunes Plants'!AW1282,IF($J$9=13,'Jeunes Plants'!AX1282,IF($J$9=14,'Jeunes Plants'!AY1282,IF($J$9=15,'Jeunes Plants'!AZ1282,IF($J$9=16,'Jeunes Plants'!BA1282,IF($J$9=17,'Jeunes Plants'!BB1282,IF($J$9=18,'Jeunes Plants'!BC1282,IF($J$9=19,'Jeunes Plants'!BD1282,IF($J$9=20,'Jeunes Plants'!BE1282,IF($J$9=21,'Jeunes Plants'!BF1282,IF($J$9=22,'Jeunes Plants'!BG1282,IF($J$9=23,'Jeunes Plants'!BH1282,IF($J$9=24,'Jeunes Plants'!BI1282,IF($J$9=25,'Jeunes Plants'!BJ1282,IF($J$9=26,'Jeunes Plants'!BK1282,IF($J$9=27,'Jeunes Plants'!BL1282,IF($J$9=28,'Jeunes Plants'!BM1282,IF($J$9=29,'Jeunes Plants'!BN1282,IF($J$9=30,'Jeunes Plants'!BO1282,IF($J$9=31,'Jeunes Plants'!BP1282,IF($J$9=32,'Jeunes Plants'!BQ1282,IF($J$9=33,'Jeunes Plants'!BR1282,IF($J$9=34,'Jeunes Plants'!BS1282,IF($J$9=35,'Jeunes Plants'!B13185,))))))))))))))))))))))))))))))))))))))))))))))))))))</f>
        <v>0</v>
      </c>
      <c r="K1780" s="103" t="str">
        <f>IF('Jeunes Plants'!R1282=0,"","Erreur")</f>
        <v/>
      </c>
    </row>
    <row r="1781" spans="1:11" x14ac:dyDescent="0.25">
      <c r="A1781" s="450"/>
      <c r="B1781" s="450"/>
      <c r="C1781" s="451" t="s">
        <v>2137</v>
      </c>
      <c r="D1781" s="451"/>
      <c r="E1781" s="450"/>
      <c r="F1781" s="450"/>
      <c r="G1781" s="450"/>
      <c r="H1781" s="450"/>
      <c r="I1781" s="450"/>
      <c r="J1781" s="450">
        <f>SUBTOTAL(9,J1780:J1780)</f>
        <v>0</v>
      </c>
      <c r="K1781" s="450"/>
    </row>
    <row r="1782" spans="1:11" x14ac:dyDescent="0.25">
      <c r="A1782" s="452"/>
      <c r="B1782" s="452"/>
      <c r="C1782" s="453" t="s">
        <v>2139</v>
      </c>
      <c r="D1782" s="453"/>
      <c r="E1782" s="452"/>
      <c r="F1782" s="452"/>
      <c r="G1782" s="452"/>
      <c r="H1782" s="452"/>
      <c r="I1782" s="452"/>
      <c r="J1782" s="452">
        <f>SUBTOTAL(9,J1772:J1777)</f>
        <v>0</v>
      </c>
      <c r="K1782" s="452"/>
    </row>
    <row r="1783" spans="1:11" x14ac:dyDescent="0.25">
      <c r="A1783" s="103">
        <f>IF('Jeunes Plants'!A1283&lt;&gt;"",'Jeunes Plants'!A1283,"")</f>
        <v>26138</v>
      </c>
      <c r="B1783" s="103" t="str">
        <f>IF('Jeunes Plants'!L1283&lt;&gt;"",'Jeunes Plants'!L1283,"")</f>
        <v>S7</v>
      </c>
      <c r="C1783" s="107" t="str">
        <f>IF('Jeunes Plants'!B1283&lt;&gt;"",'Jeunes Plants'!B1283,"")</f>
        <v>PETUNIA TUMBELINA</v>
      </c>
      <c r="D1783" s="107" t="str">
        <f>IF('Jeunes Plants'!C1283&lt;&gt;"",'Jeunes Plants'!C1283,"")</f>
        <v>Variés</v>
      </c>
      <c r="E1783" s="103">
        <f>IF('Jeunes Plants'!H1283&lt;&gt;"",'Jeunes Plants'!H1283,"")</f>
        <v>6</v>
      </c>
      <c r="F1783" s="103" t="str">
        <f>IF('Jeunes Plants'!E1283&lt;&gt;"",'Jeunes Plants'!E1283,"")</f>
        <v>B</v>
      </c>
      <c r="G1783" s="103" t="str">
        <f>IF('Jeunes Plants'!N1283&lt;&gt;"",'Jeunes Plants'!N1283,"")</f>
        <v>M3</v>
      </c>
      <c r="H1783" s="103" t="str">
        <f>IF('Jeunes Plants'!I1283&lt;&gt;"",'Jeunes Plants'!I1283,"")</f>
        <v>A</v>
      </c>
      <c r="I1783" s="103">
        <f>IF('Jeunes Plants'!J1283&lt;&gt;"",'Jeunes Plants'!J1283,"")</f>
        <v>7.4999999999999997E-2</v>
      </c>
      <c r="J1783" s="103">
        <f>IF($J$9=36,'Jeunes Plants'!U1283,IF($J$9=37,'Jeunes Plants'!V1283,IF($J$9=38,'Jeunes Plants'!W1283,IF($J$9=39,'Jeunes Plants'!X1283,IF($J$9=40,'Jeunes Plants'!Y1283,IF($J$9=41,'Jeunes Plants'!Z1283,IF($J$9=42,'Jeunes Plants'!AA1283,IF($J$9=43,'Jeunes Plants'!AB1283,IF($J$9=44,'Jeunes Plants'!AC1283,IF($J$9=45,'Jeunes Plants'!AD1283,IF($J$9=46,'Jeunes Plants'!AE1283,IF($J$9=47,'Jeunes Plants'!AF1283,IF($J$9=48,'Jeunes Plants'!AG1283,IF($J$9=49,'Jeunes Plants'!AH1283,IF($J$9=50,'Jeunes Plants'!AI1283,IF($J$9=51,'Jeunes Plants'!AJ1283,IF($J$9=52,'Jeunes Plants'!AK1283,IF($J$9=1,'Jeunes Plants'!AL1283,IF($J$9=2,'Jeunes Plants'!AM1283,IF($J$9=3,'Jeunes Plants'!AN1283,IF($J$9=4,'Jeunes Plants'!AO1283,IF($J$9=5,'Jeunes Plants'!AP1283,IF($J$9=6,'Jeunes Plants'!AQ1283,IF($J$9=7,'Jeunes Plants'!AR1283,IF($J$9=8,'Jeunes Plants'!AS1283,IF($J$9=9,'Jeunes Plants'!AT1283,IF($J$9=10,'Jeunes Plants'!AU1283,IF($J$9=11,'Jeunes Plants'!AV1283,IF($J$9=12,'Jeunes Plants'!AW1283,IF($J$9=13,'Jeunes Plants'!AX1283,IF($J$9=14,'Jeunes Plants'!AY1283,IF($J$9=15,'Jeunes Plants'!AZ1283,IF($J$9=16,'Jeunes Plants'!BA1283,IF($J$9=17,'Jeunes Plants'!BB1283,IF($J$9=18,'Jeunes Plants'!BC1283,IF($J$9=19,'Jeunes Plants'!BD1283,IF($J$9=20,'Jeunes Plants'!BE1283,IF($J$9=21,'Jeunes Plants'!BF1283,IF($J$9=22,'Jeunes Plants'!BG1283,IF($J$9=23,'Jeunes Plants'!BH1283,IF($J$9=24,'Jeunes Plants'!BI1283,IF($J$9=25,'Jeunes Plants'!BJ1283,IF($J$9=26,'Jeunes Plants'!BK1283,IF($J$9=27,'Jeunes Plants'!BL1283,IF($J$9=28,'Jeunes Plants'!BM1283,IF($J$9=29,'Jeunes Plants'!BN1283,IF($J$9=30,'Jeunes Plants'!BO1283,IF($J$9=31,'Jeunes Plants'!BP1283,IF($J$9=32,'Jeunes Plants'!BQ1283,IF($J$9=33,'Jeunes Plants'!BR1283,IF($J$9=34,'Jeunes Plants'!BS1283,IF($J$9=35,'Jeunes Plants'!B13186,))))))))))))))))))))))))))))))))))))))))))))))))))))</f>
        <v>0</v>
      </c>
      <c r="K1783" s="103" t="str">
        <f>IF('Jeunes Plants'!R1283=0,"","Erreur")</f>
        <v/>
      </c>
    </row>
    <row r="1784" spans="1:11" x14ac:dyDescent="0.25">
      <c r="A1784" s="103" t="str">
        <f>IF('Jeunes Plants'!A1284&lt;&gt;"",'Jeunes Plants'!A1284,"")</f>
        <v/>
      </c>
      <c r="B1784" s="103" t="str">
        <f>IF('Jeunes Plants'!L1284&lt;&gt;"",'Jeunes Plants'!L1284,"")</f>
        <v/>
      </c>
      <c r="C1784" s="107" t="str">
        <f>IF('Jeunes Plants'!B1284&lt;&gt;"",'Jeunes Plants'!B1284,"")</f>
        <v>Ajout</v>
      </c>
      <c r="D1784" s="107" t="str">
        <f>IF('Jeunes Plants'!C1284&lt;&gt;"",'Jeunes Plants'!C1284,"")</f>
        <v/>
      </c>
      <c r="E1784" s="103" t="str">
        <f>IF('Jeunes Plants'!H1284&lt;&gt;"",'Jeunes Plants'!H1284,"")</f>
        <v/>
      </c>
      <c r="F1784" s="103" t="str">
        <f>IF('Jeunes Plants'!E1284&lt;&gt;"",'Jeunes Plants'!E1284,"")</f>
        <v/>
      </c>
      <c r="G1784" s="103" t="str">
        <f>IF('Jeunes Plants'!N1284&lt;&gt;"",'Jeunes Plants'!N1284,"")</f>
        <v>M3</v>
      </c>
      <c r="H1784" s="103" t="str">
        <f>IF('Jeunes Plants'!I1284&lt;&gt;"",'Jeunes Plants'!I1284,"")</f>
        <v/>
      </c>
      <c r="I1784" s="103" t="str">
        <f>IF('Jeunes Plants'!J1284&lt;&gt;"",'Jeunes Plants'!J1284,"")</f>
        <v/>
      </c>
      <c r="J1784" s="103">
        <f>IF($J$9=36,'Jeunes Plants'!U1284,IF($J$9=37,'Jeunes Plants'!V1284,IF($J$9=38,'Jeunes Plants'!W1284,IF($J$9=39,'Jeunes Plants'!X1284,IF($J$9=40,'Jeunes Plants'!Y1284,IF($J$9=41,'Jeunes Plants'!Z1284,IF($J$9=42,'Jeunes Plants'!AA1284,IF($J$9=43,'Jeunes Plants'!AB1284,IF($J$9=44,'Jeunes Plants'!AC1284,IF($J$9=45,'Jeunes Plants'!AD1284,IF($J$9=46,'Jeunes Plants'!AE1284,IF($J$9=47,'Jeunes Plants'!AF1284,IF($J$9=48,'Jeunes Plants'!AG1284,IF($J$9=49,'Jeunes Plants'!AH1284,IF($J$9=50,'Jeunes Plants'!AI1284,IF($J$9=51,'Jeunes Plants'!AJ1284,IF($J$9=52,'Jeunes Plants'!AK1284,IF($J$9=1,'Jeunes Plants'!AL1284,IF($J$9=2,'Jeunes Plants'!AM1284,IF($J$9=3,'Jeunes Plants'!AN1284,IF($J$9=4,'Jeunes Plants'!AO1284,IF($J$9=5,'Jeunes Plants'!AP1284,IF($J$9=6,'Jeunes Plants'!AQ1284,IF($J$9=7,'Jeunes Plants'!AR1284,IF($J$9=8,'Jeunes Plants'!AS1284,IF($J$9=9,'Jeunes Plants'!AT1284,IF($J$9=10,'Jeunes Plants'!AU1284,IF($J$9=11,'Jeunes Plants'!AV1284,IF($J$9=12,'Jeunes Plants'!AW1284,IF($J$9=13,'Jeunes Plants'!AX1284,IF($J$9=14,'Jeunes Plants'!AY1284,IF($J$9=15,'Jeunes Plants'!AZ1284,IF($J$9=16,'Jeunes Plants'!BA1284,IF($J$9=17,'Jeunes Plants'!BB1284,IF($J$9=18,'Jeunes Plants'!BC1284,IF($J$9=19,'Jeunes Plants'!BD1284,IF($J$9=20,'Jeunes Plants'!BE1284,IF($J$9=21,'Jeunes Plants'!BF1284,IF($J$9=22,'Jeunes Plants'!BG1284,IF($J$9=23,'Jeunes Plants'!BH1284,IF($J$9=24,'Jeunes Plants'!BI1284,IF($J$9=25,'Jeunes Plants'!BJ1284,IF($J$9=26,'Jeunes Plants'!BK1284,IF($J$9=27,'Jeunes Plants'!BL1284,IF($J$9=28,'Jeunes Plants'!BM1284,IF($J$9=29,'Jeunes Plants'!BN1284,IF($J$9=30,'Jeunes Plants'!BO1284,IF($J$9=31,'Jeunes Plants'!BP1284,IF($J$9=32,'Jeunes Plants'!BQ1284,IF($J$9=33,'Jeunes Plants'!BR1284,IF($J$9=34,'Jeunes Plants'!BS1284,IF($J$9=35,'Jeunes Plants'!B13187,))))))))))))))))))))))))))))))))))))))))))))))))))))</f>
        <v>0</v>
      </c>
      <c r="K1784" s="103" t="str">
        <f>IF('Jeunes Plants'!R1284=0,"","Erreur")</f>
        <v/>
      </c>
    </row>
    <row r="1785" spans="1:11" x14ac:dyDescent="0.25">
      <c r="A1785" s="103" t="str">
        <f>IF('Jeunes Plants'!A1285&lt;&gt;"",'Jeunes Plants'!A1285,"")</f>
        <v/>
      </c>
      <c r="B1785" s="103" t="str">
        <f>IF('Jeunes Plants'!L1285&lt;&gt;"",'Jeunes Plants'!L1285,"")</f>
        <v/>
      </c>
      <c r="C1785" s="107" t="str">
        <f>IF('Jeunes Plants'!B1285&lt;&gt;"",'Jeunes Plants'!B1285,"")</f>
        <v>Ajout</v>
      </c>
      <c r="D1785" s="107" t="str">
        <f>IF('Jeunes Plants'!C1285&lt;&gt;"",'Jeunes Plants'!C1285,"")</f>
        <v/>
      </c>
      <c r="E1785" s="103" t="str">
        <f>IF('Jeunes Plants'!H1285&lt;&gt;"",'Jeunes Plants'!H1285,"")</f>
        <v/>
      </c>
      <c r="F1785" s="103" t="str">
        <f>IF('Jeunes Plants'!E1285&lt;&gt;"",'Jeunes Plants'!E1285,"")</f>
        <v/>
      </c>
      <c r="G1785" s="103" t="str">
        <f>IF('Jeunes Plants'!N1285&lt;&gt;"",'Jeunes Plants'!N1285,"")</f>
        <v>M3</v>
      </c>
      <c r="H1785" s="103" t="str">
        <f>IF('Jeunes Plants'!I1285&lt;&gt;"",'Jeunes Plants'!I1285,"")</f>
        <v/>
      </c>
      <c r="I1785" s="103" t="str">
        <f>IF('Jeunes Plants'!J1285&lt;&gt;"",'Jeunes Plants'!J1285,"")</f>
        <v/>
      </c>
      <c r="J1785" s="103">
        <f>IF($J$9=36,'Jeunes Plants'!U1285,IF($J$9=37,'Jeunes Plants'!V1285,IF($J$9=38,'Jeunes Plants'!W1285,IF($J$9=39,'Jeunes Plants'!X1285,IF($J$9=40,'Jeunes Plants'!Y1285,IF($J$9=41,'Jeunes Plants'!Z1285,IF($J$9=42,'Jeunes Plants'!AA1285,IF($J$9=43,'Jeunes Plants'!AB1285,IF($J$9=44,'Jeunes Plants'!AC1285,IF($J$9=45,'Jeunes Plants'!AD1285,IF($J$9=46,'Jeunes Plants'!AE1285,IF($J$9=47,'Jeunes Plants'!AF1285,IF($J$9=48,'Jeunes Plants'!AG1285,IF($J$9=49,'Jeunes Plants'!AH1285,IF($J$9=50,'Jeunes Plants'!AI1285,IF($J$9=51,'Jeunes Plants'!AJ1285,IF($J$9=52,'Jeunes Plants'!AK1285,IF($J$9=1,'Jeunes Plants'!AL1285,IF($J$9=2,'Jeunes Plants'!AM1285,IF($J$9=3,'Jeunes Plants'!AN1285,IF($J$9=4,'Jeunes Plants'!AO1285,IF($J$9=5,'Jeunes Plants'!AP1285,IF($J$9=6,'Jeunes Plants'!AQ1285,IF($J$9=7,'Jeunes Plants'!AR1285,IF($J$9=8,'Jeunes Plants'!AS1285,IF($J$9=9,'Jeunes Plants'!AT1285,IF($J$9=10,'Jeunes Plants'!AU1285,IF($J$9=11,'Jeunes Plants'!AV1285,IF($J$9=12,'Jeunes Plants'!AW1285,IF($J$9=13,'Jeunes Plants'!AX1285,IF($J$9=14,'Jeunes Plants'!AY1285,IF($J$9=15,'Jeunes Plants'!AZ1285,IF($J$9=16,'Jeunes Plants'!BA1285,IF($J$9=17,'Jeunes Plants'!BB1285,IF($J$9=18,'Jeunes Plants'!BC1285,IF($J$9=19,'Jeunes Plants'!BD1285,IF($J$9=20,'Jeunes Plants'!BE1285,IF($J$9=21,'Jeunes Plants'!BF1285,IF($J$9=22,'Jeunes Plants'!BG1285,IF($J$9=23,'Jeunes Plants'!BH1285,IF($J$9=24,'Jeunes Plants'!BI1285,IF($J$9=25,'Jeunes Plants'!BJ1285,IF($J$9=26,'Jeunes Plants'!BK1285,IF($J$9=27,'Jeunes Plants'!BL1285,IF($J$9=28,'Jeunes Plants'!BM1285,IF($J$9=29,'Jeunes Plants'!BN1285,IF($J$9=30,'Jeunes Plants'!BO1285,IF($J$9=31,'Jeunes Plants'!BP1285,IF($J$9=32,'Jeunes Plants'!BQ1285,IF($J$9=33,'Jeunes Plants'!BR1285,IF($J$9=34,'Jeunes Plants'!BS1285,IF($J$9=35,'Jeunes Plants'!B13188,))))))))))))))))))))))))))))))))))))))))))))))))))))</f>
        <v>0</v>
      </c>
      <c r="K1785" s="103" t="str">
        <f>IF('Jeunes Plants'!R1285=0,"","Erreur")</f>
        <v/>
      </c>
    </row>
    <row r="1786" spans="1:11" x14ac:dyDescent="0.25">
      <c r="A1786" s="103" t="str">
        <f>IF('Jeunes Plants'!A1286&lt;&gt;"",'Jeunes Plants'!A1286,"")</f>
        <v/>
      </c>
      <c r="B1786" s="103" t="str">
        <f>IF('Jeunes Plants'!L1286&lt;&gt;"",'Jeunes Plants'!L1286,"")</f>
        <v/>
      </c>
      <c r="C1786" s="107" t="str">
        <f>IF('Jeunes Plants'!B1286&lt;&gt;"",'Jeunes Plants'!B1286,"")</f>
        <v>Ajout</v>
      </c>
      <c r="D1786" s="107" t="str">
        <f>IF('Jeunes Plants'!C1286&lt;&gt;"",'Jeunes Plants'!C1286,"")</f>
        <v/>
      </c>
      <c r="E1786" s="103" t="str">
        <f>IF('Jeunes Plants'!H1286&lt;&gt;"",'Jeunes Plants'!H1286,"")</f>
        <v/>
      </c>
      <c r="F1786" s="103" t="str">
        <f>IF('Jeunes Plants'!E1286&lt;&gt;"",'Jeunes Plants'!E1286,"")</f>
        <v/>
      </c>
      <c r="G1786" s="103" t="str">
        <f>IF('Jeunes Plants'!N1286&lt;&gt;"",'Jeunes Plants'!N1286,"")</f>
        <v>M3</v>
      </c>
      <c r="H1786" s="103" t="str">
        <f>IF('Jeunes Plants'!I1286&lt;&gt;"",'Jeunes Plants'!I1286,"")</f>
        <v/>
      </c>
      <c r="I1786" s="103" t="str">
        <f>IF('Jeunes Plants'!J1286&lt;&gt;"",'Jeunes Plants'!J1286,"")</f>
        <v/>
      </c>
      <c r="J1786" s="103">
        <f>IF($J$9=36,'Jeunes Plants'!U1286,IF($J$9=37,'Jeunes Plants'!V1286,IF($J$9=38,'Jeunes Plants'!W1286,IF($J$9=39,'Jeunes Plants'!X1286,IF($J$9=40,'Jeunes Plants'!Y1286,IF($J$9=41,'Jeunes Plants'!Z1286,IF($J$9=42,'Jeunes Plants'!AA1286,IF($J$9=43,'Jeunes Plants'!AB1286,IF($J$9=44,'Jeunes Plants'!AC1286,IF($J$9=45,'Jeunes Plants'!AD1286,IF($J$9=46,'Jeunes Plants'!AE1286,IF($J$9=47,'Jeunes Plants'!AF1286,IF($J$9=48,'Jeunes Plants'!AG1286,IF($J$9=49,'Jeunes Plants'!AH1286,IF($J$9=50,'Jeunes Plants'!AI1286,IF($J$9=51,'Jeunes Plants'!AJ1286,IF($J$9=52,'Jeunes Plants'!AK1286,IF($J$9=1,'Jeunes Plants'!AL1286,IF($J$9=2,'Jeunes Plants'!AM1286,IF($J$9=3,'Jeunes Plants'!AN1286,IF($J$9=4,'Jeunes Plants'!AO1286,IF($J$9=5,'Jeunes Plants'!AP1286,IF($J$9=6,'Jeunes Plants'!AQ1286,IF($J$9=7,'Jeunes Plants'!AR1286,IF($J$9=8,'Jeunes Plants'!AS1286,IF($J$9=9,'Jeunes Plants'!AT1286,IF($J$9=10,'Jeunes Plants'!AU1286,IF($J$9=11,'Jeunes Plants'!AV1286,IF($J$9=12,'Jeunes Plants'!AW1286,IF($J$9=13,'Jeunes Plants'!AX1286,IF($J$9=14,'Jeunes Plants'!AY1286,IF($J$9=15,'Jeunes Plants'!AZ1286,IF($J$9=16,'Jeunes Plants'!BA1286,IF($J$9=17,'Jeunes Plants'!BB1286,IF($J$9=18,'Jeunes Plants'!BC1286,IF($J$9=19,'Jeunes Plants'!BD1286,IF($J$9=20,'Jeunes Plants'!BE1286,IF($J$9=21,'Jeunes Plants'!BF1286,IF($J$9=22,'Jeunes Plants'!BG1286,IF($J$9=23,'Jeunes Plants'!BH1286,IF($J$9=24,'Jeunes Plants'!BI1286,IF($J$9=25,'Jeunes Plants'!BJ1286,IF($J$9=26,'Jeunes Plants'!BK1286,IF($J$9=27,'Jeunes Plants'!BL1286,IF($J$9=28,'Jeunes Plants'!BM1286,IF($J$9=29,'Jeunes Plants'!BN1286,IF($J$9=30,'Jeunes Plants'!BO1286,IF($J$9=31,'Jeunes Plants'!BP1286,IF($J$9=32,'Jeunes Plants'!BQ1286,IF($J$9=33,'Jeunes Plants'!BR1286,IF($J$9=34,'Jeunes Plants'!BS1286,IF($J$9=35,'Jeunes Plants'!B13189,))))))))))))))))))))))))))))))))))))))))))))))))))))</f>
        <v>0</v>
      </c>
      <c r="K1786" s="103" t="str">
        <f>IF('Jeunes Plants'!R1286=0,"","Erreur")</f>
        <v/>
      </c>
    </row>
    <row r="1787" spans="1:11" x14ac:dyDescent="0.25">
      <c r="A1787" s="103" t="str">
        <f>IF('Jeunes Plants'!A1287&lt;&gt;"",'Jeunes Plants'!A1287,"")</f>
        <v/>
      </c>
      <c r="B1787" s="103" t="str">
        <f>IF('Jeunes Plants'!L1287&lt;&gt;"",'Jeunes Plants'!L1287,"")</f>
        <v/>
      </c>
      <c r="C1787" s="107" t="str">
        <f>IF('Jeunes Plants'!B1287&lt;&gt;"",'Jeunes Plants'!B1287,"")</f>
        <v>Ajout</v>
      </c>
      <c r="D1787" s="107" t="str">
        <f>IF('Jeunes Plants'!C1287&lt;&gt;"",'Jeunes Plants'!C1287,"")</f>
        <v/>
      </c>
      <c r="E1787" s="103" t="str">
        <f>IF('Jeunes Plants'!H1287&lt;&gt;"",'Jeunes Plants'!H1287,"")</f>
        <v/>
      </c>
      <c r="F1787" s="103" t="str">
        <f>IF('Jeunes Plants'!E1287&lt;&gt;"",'Jeunes Plants'!E1287,"")</f>
        <v/>
      </c>
      <c r="G1787" s="103" t="str">
        <f>IF('Jeunes Plants'!N1287&lt;&gt;"",'Jeunes Plants'!N1287,"")</f>
        <v>M3</v>
      </c>
      <c r="H1787" s="103" t="str">
        <f>IF('Jeunes Plants'!I1287&lt;&gt;"",'Jeunes Plants'!I1287,"")</f>
        <v/>
      </c>
      <c r="I1787" s="103" t="str">
        <f>IF('Jeunes Plants'!J1287&lt;&gt;"",'Jeunes Plants'!J1287,"")</f>
        <v/>
      </c>
      <c r="J1787" s="103">
        <f>IF($J$9=36,'Jeunes Plants'!U1287,IF($J$9=37,'Jeunes Plants'!V1287,IF($J$9=38,'Jeunes Plants'!W1287,IF($J$9=39,'Jeunes Plants'!X1287,IF($J$9=40,'Jeunes Plants'!Y1287,IF($J$9=41,'Jeunes Plants'!Z1287,IF($J$9=42,'Jeunes Plants'!AA1287,IF($J$9=43,'Jeunes Plants'!AB1287,IF($J$9=44,'Jeunes Plants'!AC1287,IF($J$9=45,'Jeunes Plants'!AD1287,IF($J$9=46,'Jeunes Plants'!AE1287,IF($J$9=47,'Jeunes Plants'!AF1287,IF($J$9=48,'Jeunes Plants'!AG1287,IF($J$9=49,'Jeunes Plants'!AH1287,IF($J$9=50,'Jeunes Plants'!AI1287,IF($J$9=51,'Jeunes Plants'!AJ1287,IF($J$9=52,'Jeunes Plants'!AK1287,IF($J$9=1,'Jeunes Plants'!AL1287,IF($J$9=2,'Jeunes Plants'!AM1287,IF($J$9=3,'Jeunes Plants'!AN1287,IF($J$9=4,'Jeunes Plants'!AO1287,IF($J$9=5,'Jeunes Plants'!AP1287,IF($J$9=6,'Jeunes Plants'!AQ1287,IF($J$9=7,'Jeunes Plants'!AR1287,IF($J$9=8,'Jeunes Plants'!AS1287,IF($J$9=9,'Jeunes Plants'!AT1287,IF($J$9=10,'Jeunes Plants'!AU1287,IF($J$9=11,'Jeunes Plants'!AV1287,IF($J$9=12,'Jeunes Plants'!AW1287,IF($J$9=13,'Jeunes Plants'!AX1287,IF($J$9=14,'Jeunes Plants'!AY1287,IF($J$9=15,'Jeunes Plants'!AZ1287,IF($J$9=16,'Jeunes Plants'!BA1287,IF($J$9=17,'Jeunes Plants'!BB1287,IF($J$9=18,'Jeunes Plants'!BC1287,IF($J$9=19,'Jeunes Plants'!BD1287,IF($J$9=20,'Jeunes Plants'!BE1287,IF($J$9=21,'Jeunes Plants'!BF1287,IF($J$9=22,'Jeunes Plants'!BG1287,IF($J$9=23,'Jeunes Plants'!BH1287,IF($J$9=24,'Jeunes Plants'!BI1287,IF($J$9=25,'Jeunes Plants'!BJ1287,IF($J$9=26,'Jeunes Plants'!BK1287,IF($J$9=27,'Jeunes Plants'!BL1287,IF($J$9=28,'Jeunes Plants'!BM1287,IF($J$9=29,'Jeunes Plants'!BN1287,IF($J$9=30,'Jeunes Plants'!BO1287,IF($J$9=31,'Jeunes Plants'!BP1287,IF($J$9=32,'Jeunes Plants'!BQ1287,IF($J$9=33,'Jeunes Plants'!BR1287,IF($J$9=34,'Jeunes Plants'!BS1287,IF($J$9=35,'Jeunes Plants'!B13190,))))))))))))))))))))))))))))))))))))))))))))))))))))</f>
        <v>0</v>
      </c>
      <c r="K1787" s="103" t="str">
        <f>IF('Jeunes Plants'!R1287=0,"","Erreur")</f>
        <v/>
      </c>
    </row>
    <row r="1788" spans="1:11" x14ac:dyDescent="0.25">
      <c r="A1788" s="103" t="str">
        <f>IF('Jeunes Plants'!A1288&lt;&gt;"",'Jeunes Plants'!A1288,"")</f>
        <v/>
      </c>
      <c r="B1788" s="103" t="str">
        <f>IF('Jeunes Plants'!L1288&lt;&gt;"",'Jeunes Plants'!L1288,"")</f>
        <v/>
      </c>
      <c r="C1788" s="107" t="str">
        <f>IF('Jeunes Plants'!B1288&lt;&gt;"",'Jeunes Plants'!B1288,"")</f>
        <v>Ajout</v>
      </c>
      <c r="D1788" s="107" t="str">
        <f>IF('Jeunes Plants'!C1288&lt;&gt;"",'Jeunes Plants'!C1288,"")</f>
        <v/>
      </c>
      <c r="E1788" s="103" t="str">
        <f>IF('Jeunes Plants'!H1288&lt;&gt;"",'Jeunes Plants'!H1288,"")</f>
        <v/>
      </c>
      <c r="F1788" s="103" t="str">
        <f>IF('Jeunes Plants'!E1288&lt;&gt;"",'Jeunes Plants'!E1288,"")</f>
        <v/>
      </c>
      <c r="G1788" s="103" t="str">
        <f>IF('Jeunes Plants'!N1288&lt;&gt;"",'Jeunes Plants'!N1288,"")</f>
        <v>M3</v>
      </c>
      <c r="H1788" s="103" t="str">
        <f>IF('Jeunes Plants'!I1288&lt;&gt;"",'Jeunes Plants'!I1288,"")</f>
        <v/>
      </c>
      <c r="I1788" s="103" t="str">
        <f>IF('Jeunes Plants'!J1288&lt;&gt;"",'Jeunes Plants'!J1288,"")</f>
        <v/>
      </c>
      <c r="J1788" s="103">
        <f>IF($J$9=36,'Jeunes Plants'!U1288,IF($J$9=37,'Jeunes Plants'!V1288,IF($J$9=38,'Jeunes Plants'!W1288,IF($J$9=39,'Jeunes Plants'!X1288,IF($J$9=40,'Jeunes Plants'!Y1288,IF($J$9=41,'Jeunes Plants'!Z1288,IF($J$9=42,'Jeunes Plants'!AA1288,IF($J$9=43,'Jeunes Plants'!AB1288,IF($J$9=44,'Jeunes Plants'!AC1288,IF($J$9=45,'Jeunes Plants'!AD1288,IF($J$9=46,'Jeunes Plants'!AE1288,IF($J$9=47,'Jeunes Plants'!AF1288,IF($J$9=48,'Jeunes Plants'!AG1288,IF($J$9=49,'Jeunes Plants'!AH1288,IF($J$9=50,'Jeunes Plants'!AI1288,IF($J$9=51,'Jeunes Plants'!AJ1288,IF($J$9=52,'Jeunes Plants'!AK1288,IF($J$9=1,'Jeunes Plants'!AL1288,IF($J$9=2,'Jeunes Plants'!AM1288,IF($J$9=3,'Jeunes Plants'!AN1288,IF($J$9=4,'Jeunes Plants'!AO1288,IF($J$9=5,'Jeunes Plants'!AP1288,IF($J$9=6,'Jeunes Plants'!AQ1288,IF($J$9=7,'Jeunes Plants'!AR1288,IF($J$9=8,'Jeunes Plants'!AS1288,IF($J$9=9,'Jeunes Plants'!AT1288,IF($J$9=10,'Jeunes Plants'!AU1288,IF($J$9=11,'Jeunes Plants'!AV1288,IF($J$9=12,'Jeunes Plants'!AW1288,IF($J$9=13,'Jeunes Plants'!AX1288,IF($J$9=14,'Jeunes Plants'!AY1288,IF($J$9=15,'Jeunes Plants'!AZ1288,IF($J$9=16,'Jeunes Plants'!BA1288,IF($J$9=17,'Jeunes Plants'!BB1288,IF($J$9=18,'Jeunes Plants'!BC1288,IF($J$9=19,'Jeunes Plants'!BD1288,IF($J$9=20,'Jeunes Plants'!BE1288,IF($J$9=21,'Jeunes Plants'!BF1288,IF($J$9=22,'Jeunes Plants'!BG1288,IF($J$9=23,'Jeunes Plants'!BH1288,IF($J$9=24,'Jeunes Plants'!BI1288,IF($J$9=25,'Jeunes Plants'!BJ1288,IF($J$9=26,'Jeunes Plants'!BK1288,IF($J$9=27,'Jeunes Plants'!BL1288,IF($J$9=28,'Jeunes Plants'!BM1288,IF($J$9=29,'Jeunes Plants'!BN1288,IF($J$9=30,'Jeunes Plants'!BO1288,IF($J$9=31,'Jeunes Plants'!BP1288,IF($J$9=32,'Jeunes Plants'!BQ1288,IF($J$9=33,'Jeunes Plants'!BR1288,IF($J$9=34,'Jeunes Plants'!BS1288,IF($J$9=35,'Jeunes Plants'!B13191,))))))))))))))))))))))))))))))))))))))))))))))))))))</f>
        <v>0</v>
      </c>
      <c r="K1788" s="103" t="str">
        <f>IF('Jeunes Plants'!R1288=0,"","Erreur")</f>
        <v/>
      </c>
    </row>
    <row r="1789" spans="1:11" x14ac:dyDescent="0.25">
      <c r="A1789" s="103" t="str">
        <f>IF('Jeunes Plants'!A1289&lt;&gt;"",'Jeunes Plants'!A1289,"")</f>
        <v/>
      </c>
      <c r="B1789" s="103" t="str">
        <f>IF('Jeunes Plants'!L1289&lt;&gt;"",'Jeunes Plants'!L1289,"")</f>
        <v/>
      </c>
      <c r="C1789" s="107" t="str">
        <f>IF('Jeunes Plants'!B1289&lt;&gt;"",'Jeunes Plants'!B1289,"")</f>
        <v>Ajout</v>
      </c>
      <c r="D1789" s="107" t="str">
        <f>IF('Jeunes Plants'!C1289&lt;&gt;"",'Jeunes Plants'!C1289,"")</f>
        <v/>
      </c>
      <c r="E1789" s="103" t="str">
        <f>IF('Jeunes Plants'!H1289&lt;&gt;"",'Jeunes Plants'!H1289,"")</f>
        <v/>
      </c>
      <c r="F1789" s="103" t="str">
        <f>IF('Jeunes Plants'!E1289&lt;&gt;"",'Jeunes Plants'!E1289,"")</f>
        <v/>
      </c>
      <c r="G1789" s="103" t="str">
        <f>IF('Jeunes Plants'!N1289&lt;&gt;"",'Jeunes Plants'!N1289,"")</f>
        <v>M3</v>
      </c>
      <c r="H1789" s="103" t="str">
        <f>IF('Jeunes Plants'!I1289&lt;&gt;"",'Jeunes Plants'!I1289,"")</f>
        <v/>
      </c>
      <c r="I1789" s="103" t="str">
        <f>IF('Jeunes Plants'!J1289&lt;&gt;"",'Jeunes Plants'!J1289,"")</f>
        <v/>
      </c>
      <c r="J1789" s="103">
        <f>IF($J$9=36,'Jeunes Plants'!U1289,IF($J$9=37,'Jeunes Plants'!V1289,IF($J$9=38,'Jeunes Plants'!W1289,IF($J$9=39,'Jeunes Plants'!X1289,IF($J$9=40,'Jeunes Plants'!Y1289,IF($J$9=41,'Jeunes Plants'!Z1289,IF($J$9=42,'Jeunes Plants'!AA1289,IF($J$9=43,'Jeunes Plants'!AB1289,IF($J$9=44,'Jeunes Plants'!AC1289,IF($J$9=45,'Jeunes Plants'!AD1289,IF($J$9=46,'Jeunes Plants'!AE1289,IF($J$9=47,'Jeunes Plants'!AF1289,IF($J$9=48,'Jeunes Plants'!AG1289,IF($J$9=49,'Jeunes Plants'!AH1289,IF($J$9=50,'Jeunes Plants'!AI1289,IF($J$9=51,'Jeunes Plants'!AJ1289,IF($J$9=52,'Jeunes Plants'!AK1289,IF($J$9=1,'Jeunes Plants'!AL1289,IF($J$9=2,'Jeunes Plants'!AM1289,IF($J$9=3,'Jeunes Plants'!AN1289,IF($J$9=4,'Jeunes Plants'!AO1289,IF($J$9=5,'Jeunes Plants'!AP1289,IF($J$9=6,'Jeunes Plants'!AQ1289,IF($J$9=7,'Jeunes Plants'!AR1289,IF($J$9=8,'Jeunes Plants'!AS1289,IF($J$9=9,'Jeunes Plants'!AT1289,IF($J$9=10,'Jeunes Plants'!AU1289,IF($J$9=11,'Jeunes Plants'!AV1289,IF($J$9=12,'Jeunes Plants'!AW1289,IF($J$9=13,'Jeunes Plants'!AX1289,IF($J$9=14,'Jeunes Plants'!AY1289,IF($J$9=15,'Jeunes Plants'!AZ1289,IF($J$9=16,'Jeunes Plants'!BA1289,IF($J$9=17,'Jeunes Plants'!BB1289,IF($J$9=18,'Jeunes Plants'!BC1289,IF($J$9=19,'Jeunes Plants'!BD1289,IF($J$9=20,'Jeunes Plants'!BE1289,IF($J$9=21,'Jeunes Plants'!BF1289,IF($J$9=22,'Jeunes Plants'!BG1289,IF($J$9=23,'Jeunes Plants'!BH1289,IF($J$9=24,'Jeunes Plants'!BI1289,IF($J$9=25,'Jeunes Plants'!BJ1289,IF($J$9=26,'Jeunes Plants'!BK1289,IF($J$9=27,'Jeunes Plants'!BL1289,IF($J$9=28,'Jeunes Plants'!BM1289,IF($J$9=29,'Jeunes Plants'!BN1289,IF($J$9=30,'Jeunes Plants'!BO1289,IF($J$9=31,'Jeunes Plants'!BP1289,IF($J$9=32,'Jeunes Plants'!BQ1289,IF($J$9=33,'Jeunes Plants'!BR1289,IF($J$9=34,'Jeunes Plants'!BS1289,IF($J$9=35,'Jeunes Plants'!B13192,))))))))))))))))))))))))))))))))))))))))))))))))))))</f>
        <v>0</v>
      </c>
      <c r="K1789" s="103" t="str">
        <f>IF('Jeunes Plants'!R1289=0,"","Erreur")</f>
        <v/>
      </c>
    </row>
    <row r="1790" spans="1:11" x14ac:dyDescent="0.25">
      <c r="A1790" s="103" t="str">
        <f>IF('Jeunes Plants'!A1290&lt;&gt;"",'Jeunes Plants'!A1290,"")</f>
        <v/>
      </c>
      <c r="B1790" s="103" t="str">
        <f>IF('Jeunes Plants'!L1290&lt;&gt;"",'Jeunes Plants'!L1290,"")</f>
        <v/>
      </c>
      <c r="C1790" s="107" t="str">
        <f>IF('Jeunes Plants'!B1290&lt;&gt;"",'Jeunes Plants'!B1290,"")</f>
        <v>Ajout</v>
      </c>
      <c r="D1790" s="107" t="str">
        <f>IF('Jeunes Plants'!C1290&lt;&gt;"",'Jeunes Plants'!C1290,"")</f>
        <v/>
      </c>
      <c r="E1790" s="103" t="str">
        <f>IF('Jeunes Plants'!H1290&lt;&gt;"",'Jeunes Plants'!H1290,"")</f>
        <v/>
      </c>
      <c r="F1790" s="103" t="str">
        <f>IF('Jeunes Plants'!E1290&lt;&gt;"",'Jeunes Plants'!E1290,"")</f>
        <v/>
      </c>
      <c r="G1790" s="103" t="str">
        <f>IF('Jeunes Plants'!N1290&lt;&gt;"",'Jeunes Plants'!N1290,"")</f>
        <v>M3</v>
      </c>
      <c r="H1790" s="103" t="str">
        <f>IF('Jeunes Plants'!I1290&lt;&gt;"",'Jeunes Plants'!I1290,"")</f>
        <v/>
      </c>
      <c r="I1790" s="103" t="str">
        <f>IF('Jeunes Plants'!J1290&lt;&gt;"",'Jeunes Plants'!J1290,"")</f>
        <v/>
      </c>
      <c r="J1790" s="103">
        <f>IF($J$9=36,'Jeunes Plants'!U1290,IF($J$9=37,'Jeunes Plants'!V1290,IF($J$9=38,'Jeunes Plants'!W1290,IF($J$9=39,'Jeunes Plants'!X1290,IF($J$9=40,'Jeunes Plants'!Y1290,IF($J$9=41,'Jeunes Plants'!Z1290,IF($J$9=42,'Jeunes Plants'!AA1290,IF($J$9=43,'Jeunes Plants'!AB1290,IF($J$9=44,'Jeunes Plants'!AC1290,IF($J$9=45,'Jeunes Plants'!AD1290,IF($J$9=46,'Jeunes Plants'!AE1290,IF($J$9=47,'Jeunes Plants'!AF1290,IF($J$9=48,'Jeunes Plants'!AG1290,IF($J$9=49,'Jeunes Plants'!AH1290,IF($J$9=50,'Jeunes Plants'!AI1290,IF($J$9=51,'Jeunes Plants'!AJ1290,IF($J$9=52,'Jeunes Plants'!AK1290,IF($J$9=1,'Jeunes Plants'!AL1290,IF($J$9=2,'Jeunes Plants'!AM1290,IF($J$9=3,'Jeunes Plants'!AN1290,IF($J$9=4,'Jeunes Plants'!AO1290,IF($J$9=5,'Jeunes Plants'!AP1290,IF($J$9=6,'Jeunes Plants'!AQ1290,IF($J$9=7,'Jeunes Plants'!AR1290,IF($J$9=8,'Jeunes Plants'!AS1290,IF($J$9=9,'Jeunes Plants'!AT1290,IF($J$9=10,'Jeunes Plants'!AU1290,IF($J$9=11,'Jeunes Plants'!AV1290,IF($J$9=12,'Jeunes Plants'!AW1290,IF($J$9=13,'Jeunes Plants'!AX1290,IF($J$9=14,'Jeunes Plants'!AY1290,IF($J$9=15,'Jeunes Plants'!AZ1290,IF($J$9=16,'Jeunes Plants'!BA1290,IF($J$9=17,'Jeunes Plants'!BB1290,IF($J$9=18,'Jeunes Plants'!BC1290,IF($J$9=19,'Jeunes Plants'!BD1290,IF($J$9=20,'Jeunes Plants'!BE1290,IF($J$9=21,'Jeunes Plants'!BF1290,IF($J$9=22,'Jeunes Plants'!BG1290,IF($J$9=23,'Jeunes Plants'!BH1290,IF($J$9=24,'Jeunes Plants'!BI1290,IF($J$9=25,'Jeunes Plants'!BJ1290,IF($J$9=26,'Jeunes Plants'!BK1290,IF($J$9=27,'Jeunes Plants'!BL1290,IF($J$9=28,'Jeunes Plants'!BM1290,IF($J$9=29,'Jeunes Plants'!BN1290,IF($J$9=30,'Jeunes Plants'!BO1290,IF($J$9=31,'Jeunes Plants'!BP1290,IF($J$9=32,'Jeunes Plants'!BQ1290,IF($J$9=33,'Jeunes Plants'!BR1290,IF($J$9=34,'Jeunes Plants'!BS1290,IF($J$9=35,'Jeunes Plants'!B13193,))))))))))))))))))))))))))))))))))))))))))))))))))))</f>
        <v>0</v>
      </c>
      <c r="K1790" s="103" t="str">
        <f>IF('Jeunes Plants'!R1290=0,"","Erreur")</f>
        <v/>
      </c>
    </row>
    <row r="1791" spans="1:11" x14ac:dyDescent="0.25">
      <c r="A1791" s="103" t="str">
        <f>IF('Jeunes Plants'!A1291&lt;&gt;"",'Jeunes Plants'!A1291,"")</f>
        <v/>
      </c>
      <c r="B1791" s="103" t="str">
        <f>IF('Jeunes Plants'!L1291&lt;&gt;"",'Jeunes Plants'!L1291,"")</f>
        <v/>
      </c>
      <c r="C1791" s="107" t="str">
        <f>IF('Jeunes Plants'!B1291&lt;&gt;"",'Jeunes Plants'!B1291,"")</f>
        <v>Ajout</v>
      </c>
      <c r="D1791" s="107" t="str">
        <f>IF('Jeunes Plants'!C1291&lt;&gt;"",'Jeunes Plants'!C1291,"")</f>
        <v/>
      </c>
      <c r="E1791" s="103" t="str">
        <f>IF('Jeunes Plants'!H1291&lt;&gt;"",'Jeunes Plants'!H1291,"")</f>
        <v/>
      </c>
      <c r="F1791" s="103" t="str">
        <f>IF('Jeunes Plants'!E1291&lt;&gt;"",'Jeunes Plants'!E1291,"")</f>
        <v/>
      </c>
      <c r="G1791" s="103" t="str">
        <f>IF('Jeunes Plants'!N1291&lt;&gt;"",'Jeunes Plants'!N1291,"")</f>
        <v>M3</v>
      </c>
      <c r="H1791" s="103" t="str">
        <f>IF('Jeunes Plants'!I1291&lt;&gt;"",'Jeunes Plants'!I1291,"")</f>
        <v/>
      </c>
      <c r="I1791" s="103" t="str">
        <f>IF('Jeunes Plants'!J1291&lt;&gt;"",'Jeunes Plants'!J1291,"")</f>
        <v/>
      </c>
      <c r="J1791" s="103">
        <f>IF($J$9=36,'Jeunes Plants'!U1291,IF($J$9=37,'Jeunes Plants'!V1291,IF($J$9=38,'Jeunes Plants'!W1291,IF($J$9=39,'Jeunes Plants'!X1291,IF($J$9=40,'Jeunes Plants'!Y1291,IF($J$9=41,'Jeunes Plants'!Z1291,IF($J$9=42,'Jeunes Plants'!AA1291,IF($J$9=43,'Jeunes Plants'!AB1291,IF($J$9=44,'Jeunes Plants'!AC1291,IF($J$9=45,'Jeunes Plants'!AD1291,IF($J$9=46,'Jeunes Plants'!AE1291,IF($J$9=47,'Jeunes Plants'!AF1291,IF($J$9=48,'Jeunes Plants'!AG1291,IF($J$9=49,'Jeunes Plants'!AH1291,IF($J$9=50,'Jeunes Plants'!AI1291,IF($J$9=51,'Jeunes Plants'!AJ1291,IF($J$9=52,'Jeunes Plants'!AK1291,IF($J$9=1,'Jeunes Plants'!AL1291,IF($J$9=2,'Jeunes Plants'!AM1291,IF($J$9=3,'Jeunes Plants'!AN1291,IF($J$9=4,'Jeunes Plants'!AO1291,IF($J$9=5,'Jeunes Plants'!AP1291,IF($J$9=6,'Jeunes Plants'!AQ1291,IF($J$9=7,'Jeunes Plants'!AR1291,IF($J$9=8,'Jeunes Plants'!AS1291,IF($J$9=9,'Jeunes Plants'!AT1291,IF($J$9=10,'Jeunes Plants'!AU1291,IF($J$9=11,'Jeunes Plants'!AV1291,IF($J$9=12,'Jeunes Plants'!AW1291,IF($J$9=13,'Jeunes Plants'!AX1291,IF($J$9=14,'Jeunes Plants'!AY1291,IF($J$9=15,'Jeunes Plants'!AZ1291,IF($J$9=16,'Jeunes Plants'!BA1291,IF($J$9=17,'Jeunes Plants'!BB1291,IF($J$9=18,'Jeunes Plants'!BC1291,IF($J$9=19,'Jeunes Plants'!BD1291,IF($J$9=20,'Jeunes Plants'!BE1291,IF($J$9=21,'Jeunes Plants'!BF1291,IF($J$9=22,'Jeunes Plants'!BG1291,IF($J$9=23,'Jeunes Plants'!BH1291,IF($J$9=24,'Jeunes Plants'!BI1291,IF($J$9=25,'Jeunes Plants'!BJ1291,IF($J$9=26,'Jeunes Plants'!BK1291,IF($J$9=27,'Jeunes Plants'!BL1291,IF($J$9=28,'Jeunes Plants'!BM1291,IF($J$9=29,'Jeunes Plants'!BN1291,IF($J$9=30,'Jeunes Plants'!BO1291,IF($J$9=31,'Jeunes Plants'!BP1291,IF($J$9=32,'Jeunes Plants'!BQ1291,IF($J$9=33,'Jeunes Plants'!BR1291,IF($J$9=34,'Jeunes Plants'!BS1291,IF($J$9=35,'Jeunes Plants'!B13194,))))))))))))))))))))))))))))))))))))))))))))))))))))</f>
        <v>0</v>
      </c>
      <c r="K1791" s="103" t="str">
        <f>IF('Jeunes Plants'!R1291=0,"","Erreur")</f>
        <v/>
      </c>
    </row>
    <row r="1792" spans="1:11" x14ac:dyDescent="0.25">
      <c r="A1792" s="103" t="str">
        <f>IF('Jeunes Plants'!A1292&lt;&gt;"",'Jeunes Plants'!A1292,"")</f>
        <v/>
      </c>
      <c r="B1792" s="103" t="str">
        <f>IF('Jeunes Plants'!L1292&lt;&gt;"",'Jeunes Plants'!L1292,"")</f>
        <v/>
      </c>
      <c r="C1792" s="107" t="str">
        <f>IF('Jeunes Plants'!B1292&lt;&gt;"",'Jeunes Plants'!B1292,"")</f>
        <v>Ajout</v>
      </c>
      <c r="D1792" s="107" t="str">
        <f>IF('Jeunes Plants'!C1292&lt;&gt;"",'Jeunes Plants'!C1292,"")</f>
        <v/>
      </c>
      <c r="E1792" s="103" t="str">
        <f>IF('Jeunes Plants'!H1292&lt;&gt;"",'Jeunes Plants'!H1292,"")</f>
        <v/>
      </c>
      <c r="F1792" s="103" t="str">
        <f>IF('Jeunes Plants'!E1292&lt;&gt;"",'Jeunes Plants'!E1292,"")</f>
        <v/>
      </c>
      <c r="G1792" s="103" t="str">
        <f>IF('Jeunes Plants'!N1292&lt;&gt;"",'Jeunes Plants'!N1292,"")</f>
        <v>M3</v>
      </c>
      <c r="H1792" s="103" t="str">
        <f>IF('Jeunes Plants'!I1292&lt;&gt;"",'Jeunes Plants'!I1292,"")</f>
        <v/>
      </c>
      <c r="I1792" s="103" t="str">
        <f>IF('Jeunes Plants'!J1292&lt;&gt;"",'Jeunes Plants'!J1292,"")</f>
        <v/>
      </c>
      <c r="J1792" s="103">
        <f>IF($J$9=36,'Jeunes Plants'!U1292,IF($J$9=37,'Jeunes Plants'!V1292,IF($J$9=38,'Jeunes Plants'!W1292,IF($J$9=39,'Jeunes Plants'!X1292,IF($J$9=40,'Jeunes Plants'!Y1292,IF($J$9=41,'Jeunes Plants'!Z1292,IF($J$9=42,'Jeunes Plants'!AA1292,IF($J$9=43,'Jeunes Plants'!AB1292,IF($J$9=44,'Jeunes Plants'!AC1292,IF($J$9=45,'Jeunes Plants'!AD1292,IF($J$9=46,'Jeunes Plants'!AE1292,IF($J$9=47,'Jeunes Plants'!AF1292,IF($J$9=48,'Jeunes Plants'!AG1292,IF($J$9=49,'Jeunes Plants'!AH1292,IF($J$9=50,'Jeunes Plants'!AI1292,IF($J$9=51,'Jeunes Plants'!AJ1292,IF($J$9=52,'Jeunes Plants'!AK1292,IF($J$9=1,'Jeunes Plants'!AL1292,IF($J$9=2,'Jeunes Plants'!AM1292,IF($J$9=3,'Jeunes Plants'!AN1292,IF($J$9=4,'Jeunes Plants'!AO1292,IF($J$9=5,'Jeunes Plants'!AP1292,IF($J$9=6,'Jeunes Plants'!AQ1292,IF($J$9=7,'Jeunes Plants'!AR1292,IF($J$9=8,'Jeunes Plants'!AS1292,IF($J$9=9,'Jeunes Plants'!AT1292,IF($J$9=10,'Jeunes Plants'!AU1292,IF($J$9=11,'Jeunes Plants'!AV1292,IF($J$9=12,'Jeunes Plants'!AW1292,IF($J$9=13,'Jeunes Plants'!AX1292,IF($J$9=14,'Jeunes Plants'!AY1292,IF($J$9=15,'Jeunes Plants'!AZ1292,IF($J$9=16,'Jeunes Plants'!BA1292,IF($J$9=17,'Jeunes Plants'!BB1292,IF($J$9=18,'Jeunes Plants'!BC1292,IF($J$9=19,'Jeunes Plants'!BD1292,IF($J$9=20,'Jeunes Plants'!BE1292,IF($J$9=21,'Jeunes Plants'!BF1292,IF($J$9=22,'Jeunes Plants'!BG1292,IF($J$9=23,'Jeunes Plants'!BH1292,IF($J$9=24,'Jeunes Plants'!BI1292,IF($J$9=25,'Jeunes Plants'!BJ1292,IF($J$9=26,'Jeunes Plants'!BK1292,IF($J$9=27,'Jeunes Plants'!BL1292,IF($J$9=28,'Jeunes Plants'!BM1292,IF($J$9=29,'Jeunes Plants'!BN1292,IF($J$9=30,'Jeunes Plants'!BO1292,IF($J$9=31,'Jeunes Plants'!BP1292,IF($J$9=32,'Jeunes Plants'!BQ1292,IF($J$9=33,'Jeunes Plants'!BR1292,IF($J$9=34,'Jeunes Plants'!BS1292,IF($J$9=35,'Jeunes Plants'!B13195,))))))))))))))))))))))))))))))))))))))))))))))))))))</f>
        <v>0</v>
      </c>
      <c r="K1792" s="103" t="str">
        <f>IF('Jeunes Plants'!R1292=0,"","Erreur")</f>
        <v/>
      </c>
    </row>
    <row r="1793" spans="1:11" x14ac:dyDescent="0.25">
      <c r="A1793" s="103" t="str">
        <f>IF('Jeunes Plants'!A1293&lt;&gt;"",'Jeunes Plants'!A1293,"")</f>
        <v/>
      </c>
      <c r="B1793" s="103" t="str">
        <f>IF('Jeunes Plants'!L1293&lt;&gt;"",'Jeunes Plants'!L1293,"")</f>
        <v/>
      </c>
      <c r="C1793" s="107" t="str">
        <f>IF('Jeunes Plants'!B1293&lt;&gt;"",'Jeunes Plants'!B1293,"")</f>
        <v>Ajout</v>
      </c>
      <c r="D1793" s="107" t="str">
        <f>IF('Jeunes Plants'!C1293&lt;&gt;"",'Jeunes Plants'!C1293,"")</f>
        <v/>
      </c>
      <c r="E1793" s="103" t="str">
        <f>IF('Jeunes Plants'!H1293&lt;&gt;"",'Jeunes Plants'!H1293,"")</f>
        <v/>
      </c>
      <c r="F1793" s="103" t="str">
        <f>IF('Jeunes Plants'!E1293&lt;&gt;"",'Jeunes Plants'!E1293,"")</f>
        <v/>
      </c>
      <c r="G1793" s="103" t="str">
        <f>IF('Jeunes Plants'!N1293&lt;&gt;"",'Jeunes Plants'!N1293,"")</f>
        <v>M3</v>
      </c>
      <c r="H1793" s="103" t="str">
        <f>IF('Jeunes Plants'!I1293&lt;&gt;"",'Jeunes Plants'!I1293,"")</f>
        <v/>
      </c>
      <c r="I1793" s="103" t="str">
        <f>IF('Jeunes Plants'!J1293&lt;&gt;"",'Jeunes Plants'!J1293,"")</f>
        <v/>
      </c>
      <c r="J1793" s="103">
        <f>IF($J$9=36,'Jeunes Plants'!U1293,IF($J$9=37,'Jeunes Plants'!V1293,IF($J$9=38,'Jeunes Plants'!W1293,IF($J$9=39,'Jeunes Plants'!X1293,IF($J$9=40,'Jeunes Plants'!Y1293,IF($J$9=41,'Jeunes Plants'!Z1293,IF($J$9=42,'Jeunes Plants'!AA1293,IF($J$9=43,'Jeunes Plants'!AB1293,IF($J$9=44,'Jeunes Plants'!AC1293,IF($J$9=45,'Jeunes Plants'!AD1293,IF($J$9=46,'Jeunes Plants'!AE1293,IF($J$9=47,'Jeunes Plants'!AF1293,IF($J$9=48,'Jeunes Plants'!AG1293,IF($J$9=49,'Jeunes Plants'!AH1293,IF($J$9=50,'Jeunes Plants'!AI1293,IF($J$9=51,'Jeunes Plants'!AJ1293,IF($J$9=52,'Jeunes Plants'!AK1293,IF($J$9=1,'Jeunes Plants'!AL1293,IF($J$9=2,'Jeunes Plants'!AM1293,IF($J$9=3,'Jeunes Plants'!AN1293,IF($J$9=4,'Jeunes Plants'!AO1293,IF($J$9=5,'Jeunes Plants'!AP1293,IF($J$9=6,'Jeunes Plants'!AQ1293,IF($J$9=7,'Jeunes Plants'!AR1293,IF($J$9=8,'Jeunes Plants'!AS1293,IF($J$9=9,'Jeunes Plants'!AT1293,IF($J$9=10,'Jeunes Plants'!AU1293,IF($J$9=11,'Jeunes Plants'!AV1293,IF($J$9=12,'Jeunes Plants'!AW1293,IF($J$9=13,'Jeunes Plants'!AX1293,IF($J$9=14,'Jeunes Plants'!AY1293,IF($J$9=15,'Jeunes Plants'!AZ1293,IF($J$9=16,'Jeunes Plants'!BA1293,IF($J$9=17,'Jeunes Plants'!BB1293,IF($J$9=18,'Jeunes Plants'!BC1293,IF($J$9=19,'Jeunes Plants'!BD1293,IF($J$9=20,'Jeunes Plants'!BE1293,IF($J$9=21,'Jeunes Plants'!BF1293,IF($J$9=22,'Jeunes Plants'!BG1293,IF($J$9=23,'Jeunes Plants'!BH1293,IF($J$9=24,'Jeunes Plants'!BI1293,IF($J$9=25,'Jeunes Plants'!BJ1293,IF($J$9=26,'Jeunes Plants'!BK1293,IF($J$9=27,'Jeunes Plants'!BL1293,IF($J$9=28,'Jeunes Plants'!BM1293,IF($J$9=29,'Jeunes Plants'!BN1293,IF($J$9=30,'Jeunes Plants'!BO1293,IF($J$9=31,'Jeunes Plants'!BP1293,IF($J$9=32,'Jeunes Plants'!BQ1293,IF($J$9=33,'Jeunes Plants'!BR1293,IF($J$9=34,'Jeunes Plants'!BS1293,IF($J$9=35,'Jeunes Plants'!B13196,))))))))))))))))))))))))))))))))))))))))))))))))))))</f>
        <v>0</v>
      </c>
      <c r="K1793" s="103" t="str">
        <f>IF('Jeunes Plants'!R1293=0,"","Erreur")</f>
        <v/>
      </c>
    </row>
    <row r="1794" spans="1:11" x14ac:dyDescent="0.25">
      <c r="A1794" s="103" t="str">
        <f>IF('Jeunes Plants'!A1294&lt;&gt;"",'Jeunes Plants'!A1294,"")</f>
        <v/>
      </c>
      <c r="B1794" s="103" t="str">
        <f>IF('Jeunes Plants'!L1294&lt;&gt;"",'Jeunes Plants'!L1294,"")</f>
        <v/>
      </c>
      <c r="C1794" s="107" t="str">
        <f>IF('Jeunes Plants'!B1294&lt;&gt;"",'Jeunes Plants'!B1294,"")</f>
        <v>Ajout</v>
      </c>
      <c r="D1794" s="107" t="str">
        <f>IF('Jeunes Plants'!C1294&lt;&gt;"",'Jeunes Plants'!C1294,"")</f>
        <v/>
      </c>
      <c r="E1794" s="103" t="str">
        <f>IF('Jeunes Plants'!H1294&lt;&gt;"",'Jeunes Plants'!H1294,"")</f>
        <v/>
      </c>
      <c r="F1794" s="103" t="str">
        <f>IF('Jeunes Plants'!E1294&lt;&gt;"",'Jeunes Plants'!E1294,"")</f>
        <v/>
      </c>
      <c r="G1794" s="103" t="str">
        <f>IF('Jeunes Plants'!N1294&lt;&gt;"",'Jeunes Plants'!N1294,"")</f>
        <v>M3</v>
      </c>
      <c r="H1794" s="103" t="str">
        <f>IF('Jeunes Plants'!I1294&lt;&gt;"",'Jeunes Plants'!I1294,"")</f>
        <v/>
      </c>
      <c r="I1794" s="103" t="str">
        <f>IF('Jeunes Plants'!J1294&lt;&gt;"",'Jeunes Plants'!J1294,"")</f>
        <v/>
      </c>
      <c r="J1794" s="103">
        <f>IF($J$9=36,'Jeunes Plants'!U1294,IF($J$9=37,'Jeunes Plants'!V1294,IF($J$9=38,'Jeunes Plants'!W1294,IF($J$9=39,'Jeunes Plants'!X1294,IF($J$9=40,'Jeunes Plants'!Y1294,IF($J$9=41,'Jeunes Plants'!Z1294,IF($J$9=42,'Jeunes Plants'!AA1294,IF($J$9=43,'Jeunes Plants'!AB1294,IF($J$9=44,'Jeunes Plants'!AC1294,IF($J$9=45,'Jeunes Plants'!AD1294,IF($J$9=46,'Jeunes Plants'!AE1294,IF($J$9=47,'Jeunes Plants'!AF1294,IF($J$9=48,'Jeunes Plants'!AG1294,IF($J$9=49,'Jeunes Plants'!AH1294,IF($J$9=50,'Jeunes Plants'!AI1294,IF($J$9=51,'Jeunes Plants'!AJ1294,IF($J$9=52,'Jeunes Plants'!AK1294,IF($J$9=1,'Jeunes Plants'!AL1294,IF($J$9=2,'Jeunes Plants'!AM1294,IF($J$9=3,'Jeunes Plants'!AN1294,IF($J$9=4,'Jeunes Plants'!AO1294,IF($J$9=5,'Jeunes Plants'!AP1294,IF($J$9=6,'Jeunes Plants'!AQ1294,IF($J$9=7,'Jeunes Plants'!AR1294,IF($J$9=8,'Jeunes Plants'!AS1294,IF($J$9=9,'Jeunes Plants'!AT1294,IF($J$9=10,'Jeunes Plants'!AU1294,IF($J$9=11,'Jeunes Plants'!AV1294,IF($J$9=12,'Jeunes Plants'!AW1294,IF($J$9=13,'Jeunes Plants'!AX1294,IF($J$9=14,'Jeunes Plants'!AY1294,IF($J$9=15,'Jeunes Plants'!AZ1294,IF($J$9=16,'Jeunes Plants'!BA1294,IF($J$9=17,'Jeunes Plants'!BB1294,IF($J$9=18,'Jeunes Plants'!BC1294,IF($J$9=19,'Jeunes Plants'!BD1294,IF($J$9=20,'Jeunes Plants'!BE1294,IF($J$9=21,'Jeunes Plants'!BF1294,IF($J$9=22,'Jeunes Plants'!BG1294,IF($J$9=23,'Jeunes Plants'!BH1294,IF($J$9=24,'Jeunes Plants'!BI1294,IF($J$9=25,'Jeunes Plants'!BJ1294,IF($J$9=26,'Jeunes Plants'!BK1294,IF($J$9=27,'Jeunes Plants'!BL1294,IF($J$9=28,'Jeunes Plants'!BM1294,IF($J$9=29,'Jeunes Plants'!BN1294,IF($J$9=30,'Jeunes Plants'!BO1294,IF($J$9=31,'Jeunes Plants'!BP1294,IF($J$9=32,'Jeunes Plants'!BQ1294,IF($J$9=33,'Jeunes Plants'!BR1294,IF($J$9=34,'Jeunes Plants'!BS1294,IF($J$9=35,'Jeunes Plants'!B13197,))))))))))))))))))))))))))))))))))))))))))))))))))))</f>
        <v>0</v>
      </c>
      <c r="K1794" s="103" t="str">
        <f>IF('Jeunes Plants'!R1294=0,"","Erreur")</f>
        <v/>
      </c>
    </row>
    <row r="1795" spans="1:11" x14ac:dyDescent="0.25">
      <c r="A1795" s="103" t="str">
        <f>IF('Jeunes Plants'!A1295&lt;&gt;"",'Jeunes Plants'!A1295,"")</f>
        <v/>
      </c>
      <c r="B1795" s="103" t="str">
        <f>IF('Jeunes Plants'!L1295&lt;&gt;"",'Jeunes Plants'!L1295,"")</f>
        <v/>
      </c>
      <c r="C1795" s="107" t="str">
        <f>IF('Jeunes Plants'!B1295&lt;&gt;"",'Jeunes Plants'!B1295,"")</f>
        <v>Ajout</v>
      </c>
      <c r="D1795" s="107" t="str">
        <f>IF('Jeunes Plants'!C1295&lt;&gt;"",'Jeunes Plants'!C1295,"")</f>
        <v/>
      </c>
      <c r="E1795" s="103" t="str">
        <f>IF('Jeunes Plants'!H1295&lt;&gt;"",'Jeunes Plants'!H1295,"")</f>
        <v/>
      </c>
      <c r="F1795" s="103" t="str">
        <f>IF('Jeunes Plants'!E1295&lt;&gt;"",'Jeunes Plants'!E1295,"")</f>
        <v/>
      </c>
      <c r="G1795" s="103" t="str">
        <f>IF('Jeunes Plants'!N1295&lt;&gt;"",'Jeunes Plants'!N1295,"")</f>
        <v>M3</v>
      </c>
      <c r="H1795" s="103" t="str">
        <f>IF('Jeunes Plants'!I1295&lt;&gt;"",'Jeunes Plants'!I1295,"")</f>
        <v/>
      </c>
      <c r="I1795" s="103" t="str">
        <f>IF('Jeunes Plants'!J1295&lt;&gt;"",'Jeunes Plants'!J1295,"")</f>
        <v/>
      </c>
      <c r="J1795" s="103">
        <f>IF($J$9=36,'Jeunes Plants'!U1295,IF($J$9=37,'Jeunes Plants'!V1295,IF($J$9=38,'Jeunes Plants'!W1295,IF($J$9=39,'Jeunes Plants'!X1295,IF($J$9=40,'Jeunes Plants'!Y1295,IF($J$9=41,'Jeunes Plants'!Z1295,IF($J$9=42,'Jeunes Plants'!AA1295,IF($J$9=43,'Jeunes Plants'!AB1295,IF($J$9=44,'Jeunes Plants'!AC1295,IF($J$9=45,'Jeunes Plants'!AD1295,IF($J$9=46,'Jeunes Plants'!AE1295,IF($J$9=47,'Jeunes Plants'!AF1295,IF($J$9=48,'Jeunes Plants'!AG1295,IF($J$9=49,'Jeunes Plants'!AH1295,IF($J$9=50,'Jeunes Plants'!AI1295,IF($J$9=51,'Jeunes Plants'!AJ1295,IF($J$9=52,'Jeunes Plants'!AK1295,IF($J$9=1,'Jeunes Plants'!AL1295,IF($J$9=2,'Jeunes Plants'!AM1295,IF($J$9=3,'Jeunes Plants'!AN1295,IF($J$9=4,'Jeunes Plants'!AO1295,IF($J$9=5,'Jeunes Plants'!AP1295,IF($J$9=6,'Jeunes Plants'!AQ1295,IF($J$9=7,'Jeunes Plants'!AR1295,IF($J$9=8,'Jeunes Plants'!AS1295,IF($J$9=9,'Jeunes Plants'!AT1295,IF($J$9=10,'Jeunes Plants'!AU1295,IF($J$9=11,'Jeunes Plants'!AV1295,IF($J$9=12,'Jeunes Plants'!AW1295,IF($J$9=13,'Jeunes Plants'!AX1295,IF($J$9=14,'Jeunes Plants'!AY1295,IF($J$9=15,'Jeunes Plants'!AZ1295,IF($J$9=16,'Jeunes Plants'!BA1295,IF($J$9=17,'Jeunes Plants'!BB1295,IF($J$9=18,'Jeunes Plants'!BC1295,IF($J$9=19,'Jeunes Plants'!BD1295,IF($J$9=20,'Jeunes Plants'!BE1295,IF($J$9=21,'Jeunes Plants'!BF1295,IF($J$9=22,'Jeunes Plants'!BG1295,IF($J$9=23,'Jeunes Plants'!BH1295,IF($J$9=24,'Jeunes Plants'!BI1295,IF($J$9=25,'Jeunes Plants'!BJ1295,IF($J$9=26,'Jeunes Plants'!BK1295,IF($J$9=27,'Jeunes Plants'!BL1295,IF($J$9=28,'Jeunes Plants'!BM1295,IF($J$9=29,'Jeunes Plants'!BN1295,IF($J$9=30,'Jeunes Plants'!BO1295,IF($J$9=31,'Jeunes Plants'!BP1295,IF($J$9=32,'Jeunes Plants'!BQ1295,IF($J$9=33,'Jeunes Plants'!BR1295,IF($J$9=34,'Jeunes Plants'!BS1295,IF($J$9=35,'Jeunes Plants'!B13198,))))))))))))))))))))))))))))))))))))))))))))))))))))</f>
        <v>0</v>
      </c>
      <c r="K1795" s="103" t="str">
        <f>IF('Jeunes Plants'!R1295=0,"","Erreur")</f>
        <v/>
      </c>
    </row>
    <row r="1796" spans="1:11" x14ac:dyDescent="0.25">
      <c r="A1796" s="103" t="str">
        <f>IF('Jeunes Plants'!A1296&lt;&gt;"",'Jeunes Plants'!A1296,"")</f>
        <v/>
      </c>
      <c r="B1796" s="103" t="str">
        <f>IF('Jeunes Plants'!L1296&lt;&gt;"",'Jeunes Plants'!L1296,"")</f>
        <v/>
      </c>
      <c r="C1796" s="107" t="str">
        <f>IF('Jeunes Plants'!B1296&lt;&gt;"",'Jeunes Plants'!B1296,"")</f>
        <v>Ajout</v>
      </c>
      <c r="D1796" s="107" t="str">
        <f>IF('Jeunes Plants'!C1296&lt;&gt;"",'Jeunes Plants'!C1296,"")</f>
        <v/>
      </c>
      <c r="E1796" s="103" t="str">
        <f>IF('Jeunes Plants'!H1296&lt;&gt;"",'Jeunes Plants'!H1296,"")</f>
        <v/>
      </c>
      <c r="F1796" s="103" t="str">
        <f>IF('Jeunes Plants'!E1296&lt;&gt;"",'Jeunes Plants'!E1296,"")</f>
        <v/>
      </c>
      <c r="G1796" s="103" t="str">
        <f>IF('Jeunes Plants'!N1296&lt;&gt;"",'Jeunes Plants'!N1296,"")</f>
        <v>M3</v>
      </c>
      <c r="H1796" s="103" t="str">
        <f>IF('Jeunes Plants'!I1296&lt;&gt;"",'Jeunes Plants'!I1296,"")</f>
        <v/>
      </c>
      <c r="I1796" s="103" t="str">
        <f>IF('Jeunes Plants'!J1296&lt;&gt;"",'Jeunes Plants'!J1296,"")</f>
        <v/>
      </c>
      <c r="J1796" s="103">
        <f>IF($J$9=36,'Jeunes Plants'!U1296,IF($J$9=37,'Jeunes Plants'!V1296,IF($J$9=38,'Jeunes Plants'!W1296,IF($J$9=39,'Jeunes Plants'!X1296,IF($J$9=40,'Jeunes Plants'!Y1296,IF($J$9=41,'Jeunes Plants'!Z1296,IF($J$9=42,'Jeunes Plants'!AA1296,IF($J$9=43,'Jeunes Plants'!AB1296,IF($J$9=44,'Jeunes Plants'!AC1296,IF($J$9=45,'Jeunes Plants'!AD1296,IF($J$9=46,'Jeunes Plants'!AE1296,IF($J$9=47,'Jeunes Plants'!AF1296,IF($J$9=48,'Jeunes Plants'!AG1296,IF($J$9=49,'Jeunes Plants'!AH1296,IF($J$9=50,'Jeunes Plants'!AI1296,IF($J$9=51,'Jeunes Plants'!AJ1296,IF($J$9=52,'Jeunes Plants'!AK1296,IF($J$9=1,'Jeunes Plants'!AL1296,IF($J$9=2,'Jeunes Plants'!AM1296,IF($J$9=3,'Jeunes Plants'!AN1296,IF($J$9=4,'Jeunes Plants'!AO1296,IF($J$9=5,'Jeunes Plants'!AP1296,IF($J$9=6,'Jeunes Plants'!AQ1296,IF($J$9=7,'Jeunes Plants'!AR1296,IF($J$9=8,'Jeunes Plants'!AS1296,IF($J$9=9,'Jeunes Plants'!AT1296,IF($J$9=10,'Jeunes Plants'!AU1296,IF($J$9=11,'Jeunes Plants'!AV1296,IF($J$9=12,'Jeunes Plants'!AW1296,IF($J$9=13,'Jeunes Plants'!AX1296,IF($J$9=14,'Jeunes Plants'!AY1296,IF($J$9=15,'Jeunes Plants'!AZ1296,IF($J$9=16,'Jeunes Plants'!BA1296,IF($J$9=17,'Jeunes Plants'!BB1296,IF($J$9=18,'Jeunes Plants'!BC1296,IF($J$9=19,'Jeunes Plants'!BD1296,IF($J$9=20,'Jeunes Plants'!BE1296,IF($J$9=21,'Jeunes Plants'!BF1296,IF($J$9=22,'Jeunes Plants'!BG1296,IF($J$9=23,'Jeunes Plants'!BH1296,IF($J$9=24,'Jeunes Plants'!BI1296,IF($J$9=25,'Jeunes Plants'!BJ1296,IF($J$9=26,'Jeunes Plants'!BK1296,IF($J$9=27,'Jeunes Plants'!BL1296,IF($J$9=28,'Jeunes Plants'!BM1296,IF($J$9=29,'Jeunes Plants'!BN1296,IF($J$9=30,'Jeunes Plants'!BO1296,IF($J$9=31,'Jeunes Plants'!BP1296,IF($J$9=32,'Jeunes Plants'!BQ1296,IF($J$9=33,'Jeunes Plants'!BR1296,IF($J$9=34,'Jeunes Plants'!BS1296,IF($J$9=35,'Jeunes Plants'!B13199,))))))))))))))))))))))))))))))))))))))))))))))))))))</f>
        <v>0</v>
      </c>
      <c r="K1796" s="103" t="str">
        <f>IF('Jeunes Plants'!R1296=0,"","Erreur")</f>
        <v/>
      </c>
    </row>
    <row r="1797" spans="1:11" x14ac:dyDescent="0.25">
      <c r="A1797" s="103" t="str">
        <f>IF('Jeunes Plants'!A1297&lt;&gt;"",'Jeunes Plants'!A1297,"")</f>
        <v/>
      </c>
      <c r="B1797" s="103" t="str">
        <f>IF('Jeunes Plants'!L1297&lt;&gt;"",'Jeunes Plants'!L1297,"")</f>
        <v/>
      </c>
      <c r="C1797" s="107" t="str">
        <f>IF('Jeunes Plants'!B1297&lt;&gt;"",'Jeunes Plants'!B1297,"")</f>
        <v>Ajout</v>
      </c>
      <c r="D1797" s="107" t="str">
        <f>IF('Jeunes Plants'!C1297&lt;&gt;"",'Jeunes Plants'!C1297,"")</f>
        <v/>
      </c>
      <c r="E1797" s="103" t="str">
        <f>IF('Jeunes Plants'!H1297&lt;&gt;"",'Jeunes Plants'!H1297,"")</f>
        <v/>
      </c>
      <c r="F1797" s="103" t="str">
        <f>IF('Jeunes Plants'!E1297&lt;&gt;"",'Jeunes Plants'!E1297,"")</f>
        <v/>
      </c>
      <c r="G1797" s="103" t="str">
        <f>IF('Jeunes Plants'!N1297&lt;&gt;"",'Jeunes Plants'!N1297,"")</f>
        <v>M3</v>
      </c>
      <c r="H1797" s="103" t="str">
        <f>IF('Jeunes Plants'!I1297&lt;&gt;"",'Jeunes Plants'!I1297,"")</f>
        <v/>
      </c>
      <c r="I1797" s="103" t="str">
        <f>IF('Jeunes Plants'!J1297&lt;&gt;"",'Jeunes Plants'!J1297,"")</f>
        <v/>
      </c>
      <c r="J1797" s="103">
        <f>IF($J$9=36,'Jeunes Plants'!U1297,IF($J$9=37,'Jeunes Plants'!V1297,IF($J$9=38,'Jeunes Plants'!W1297,IF($J$9=39,'Jeunes Plants'!X1297,IF($J$9=40,'Jeunes Plants'!Y1297,IF($J$9=41,'Jeunes Plants'!Z1297,IF($J$9=42,'Jeunes Plants'!AA1297,IF($J$9=43,'Jeunes Plants'!AB1297,IF($J$9=44,'Jeunes Plants'!AC1297,IF($J$9=45,'Jeunes Plants'!AD1297,IF($J$9=46,'Jeunes Plants'!AE1297,IF($J$9=47,'Jeunes Plants'!AF1297,IF($J$9=48,'Jeunes Plants'!AG1297,IF($J$9=49,'Jeunes Plants'!AH1297,IF($J$9=50,'Jeunes Plants'!AI1297,IF($J$9=51,'Jeunes Plants'!AJ1297,IF($J$9=52,'Jeunes Plants'!AK1297,IF($J$9=1,'Jeunes Plants'!AL1297,IF($J$9=2,'Jeunes Plants'!AM1297,IF($J$9=3,'Jeunes Plants'!AN1297,IF($J$9=4,'Jeunes Plants'!AO1297,IF($J$9=5,'Jeunes Plants'!AP1297,IF($J$9=6,'Jeunes Plants'!AQ1297,IF($J$9=7,'Jeunes Plants'!AR1297,IF($J$9=8,'Jeunes Plants'!AS1297,IF($J$9=9,'Jeunes Plants'!AT1297,IF($J$9=10,'Jeunes Plants'!AU1297,IF($J$9=11,'Jeunes Plants'!AV1297,IF($J$9=12,'Jeunes Plants'!AW1297,IF($J$9=13,'Jeunes Plants'!AX1297,IF($J$9=14,'Jeunes Plants'!AY1297,IF($J$9=15,'Jeunes Plants'!AZ1297,IF($J$9=16,'Jeunes Plants'!BA1297,IF($J$9=17,'Jeunes Plants'!BB1297,IF($J$9=18,'Jeunes Plants'!BC1297,IF($J$9=19,'Jeunes Plants'!BD1297,IF($J$9=20,'Jeunes Plants'!BE1297,IF($J$9=21,'Jeunes Plants'!BF1297,IF($J$9=22,'Jeunes Plants'!BG1297,IF($J$9=23,'Jeunes Plants'!BH1297,IF($J$9=24,'Jeunes Plants'!BI1297,IF($J$9=25,'Jeunes Plants'!BJ1297,IF($J$9=26,'Jeunes Plants'!BK1297,IF($J$9=27,'Jeunes Plants'!BL1297,IF($J$9=28,'Jeunes Plants'!BM1297,IF($J$9=29,'Jeunes Plants'!BN1297,IF($J$9=30,'Jeunes Plants'!BO1297,IF($J$9=31,'Jeunes Plants'!BP1297,IF($J$9=32,'Jeunes Plants'!BQ1297,IF($J$9=33,'Jeunes Plants'!BR1297,IF($J$9=34,'Jeunes Plants'!BS1297,IF($J$9=35,'Jeunes Plants'!B13200,))))))))))))))))))))))))))))))))))))))))))))))))))))</f>
        <v>0</v>
      </c>
      <c r="K1797" s="103" t="str">
        <f>IF('Jeunes Plants'!R1297=0,"","Erreur")</f>
        <v/>
      </c>
    </row>
    <row r="1798" spans="1:11" x14ac:dyDescent="0.25">
      <c r="A1798" s="103" t="str">
        <f>IF('Jeunes Plants'!A1298&lt;&gt;"",'Jeunes Plants'!A1298,"")</f>
        <v/>
      </c>
      <c r="B1798" s="103" t="str">
        <f>IF('Jeunes Plants'!L1298&lt;&gt;"",'Jeunes Plants'!L1298,"")</f>
        <v/>
      </c>
      <c r="C1798" s="107" t="str">
        <f>IF('Jeunes Plants'!B1298&lt;&gt;"",'Jeunes Plants'!B1298,"")</f>
        <v>Ajout</v>
      </c>
      <c r="D1798" s="107" t="str">
        <f>IF('Jeunes Plants'!C1298&lt;&gt;"",'Jeunes Plants'!C1298,"")</f>
        <v/>
      </c>
      <c r="E1798" s="103" t="str">
        <f>IF('Jeunes Plants'!H1298&lt;&gt;"",'Jeunes Plants'!H1298,"")</f>
        <v/>
      </c>
      <c r="F1798" s="103" t="str">
        <f>IF('Jeunes Plants'!E1298&lt;&gt;"",'Jeunes Plants'!E1298,"")</f>
        <v/>
      </c>
      <c r="G1798" s="103" t="str">
        <f>IF('Jeunes Plants'!N1298&lt;&gt;"",'Jeunes Plants'!N1298,"")</f>
        <v>M3</v>
      </c>
      <c r="H1798" s="103" t="str">
        <f>IF('Jeunes Plants'!I1298&lt;&gt;"",'Jeunes Plants'!I1298,"")</f>
        <v/>
      </c>
      <c r="I1798" s="103" t="str">
        <f>IF('Jeunes Plants'!J1298&lt;&gt;"",'Jeunes Plants'!J1298,"")</f>
        <v/>
      </c>
      <c r="J1798" s="103">
        <f>IF($J$9=36,'Jeunes Plants'!U1298,IF($J$9=37,'Jeunes Plants'!V1298,IF($J$9=38,'Jeunes Plants'!W1298,IF($J$9=39,'Jeunes Plants'!X1298,IF($J$9=40,'Jeunes Plants'!Y1298,IF($J$9=41,'Jeunes Plants'!Z1298,IF($J$9=42,'Jeunes Plants'!AA1298,IF($J$9=43,'Jeunes Plants'!AB1298,IF($J$9=44,'Jeunes Plants'!AC1298,IF($J$9=45,'Jeunes Plants'!AD1298,IF($J$9=46,'Jeunes Plants'!AE1298,IF($J$9=47,'Jeunes Plants'!AF1298,IF($J$9=48,'Jeunes Plants'!AG1298,IF($J$9=49,'Jeunes Plants'!AH1298,IF($J$9=50,'Jeunes Plants'!AI1298,IF($J$9=51,'Jeunes Plants'!AJ1298,IF($J$9=52,'Jeunes Plants'!AK1298,IF($J$9=1,'Jeunes Plants'!AL1298,IF($J$9=2,'Jeunes Plants'!AM1298,IF($J$9=3,'Jeunes Plants'!AN1298,IF($J$9=4,'Jeunes Plants'!AO1298,IF($J$9=5,'Jeunes Plants'!AP1298,IF($J$9=6,'Jeunes Plants'!AQ1298,IF($J$9=7,'Jeunes Plants'!AR1298,IF($J$9=8,'Jeunes Plants'!AS1298,IF($J$9=9,'Jeunes Plants'!AT1298,IF($J$9=10,'Jeunes Plants'!AU1298,IF($J$9=11,'Jeunes Plants'!AV1298,IF($J$9=12,'Jeunes Plants'!AW1298,IF($J$9=13,'Jeunes Plants'!AX1298,IF($J$9=14,'Jeunes Plants'!AY1298,IF($J$9=15,'Jeunes Plants'!AZ1298,IF($J$9=16,'Jeunes Plants'!BA1298,IF($J$9=17,'Jeunes Plants'!BB1298,IF($J$9=18,'Jeunes Plants'!BC1298,IF($J$9=19,'Jeunes Plants'!BD1298,IF($J$9=20,'Jeunes Plants'!BE1298,IF($J$9=21,'Jeunes Plants'!BF1298,IF($J$9=22,'Jeunes Plants'!BG1298,IF($J$9=23,'Jeunes Plants'!BH1298,IF($J$9=24,'Jeunes Plants'!BI1298,IF($J$9=25,'Jeunes Plants'!BJ1298,IF($J$9=26,'Jeunes Plants'!BK1298,IF($J$9=27,'Jeunes Plants'!BL1298,IF($J$9=28,'Jeunes Plants'!BM1298,IF($J$9=29,'Jeunes Plants'!BN1298,IF($J$9=30,'Jeunes Plants'!BO1298,IF($J$9=31,'Jeunes Plants'!BP1298,IF($J$9=32,'Jeunes Plants'!BQ1298,IF($J$9=33,'Jeunes Plants'!BR1298,IF($J$9=34,'Jeunes Plants'!BS1298,IF($J$9=35,'Jeunes Plants'!B13201,))))))))))))))))))))))))))))))))))))))))))))))))))))</f>
        <v>0</v>
      </c>
      <c r="K1798" s="103" t="str">
        <f>IF('Jeunes Plants'!R1298=0,"","Erreur")</f>
        <v/>
      </c>
    </row>
    <row r="1799" spans="1:11" x14ac:dyDescent="0.25">
      <c r="A1799" s="103" t="str">
        <f>IF('Jeunes Plants'!A1299&lt;&gt;"",'Jeunes Plants'!A1299,"")</f>
        <v/>
      </c>
      <c r="B1799" s="103" t="str">
        <f>IF('Jeunes Plants'!L1299&lt;&gt;"",'Jeunes Plants'!L1299,"")</f>
        <v/>
      </c>
      <c r="C1799" s="107" t="str">
        <f>IF('Jeunes Plants'!B1299&lt;&gt;"",'Jeunes Plants'!B1299,"")</f>
        <v>Ajout</v>
      </c>
      <c r="D1799" s="107" t="str">
        <f>IF('Jeunes Plants'!C1299&lt;&gt;"",'Jeunes Plants'!C1299,"")</f>
        <v/>
      </c>
      <c r="E1799" s="103" t="str">
        <f>IF('Jeunes Plants'!H1299&lt;&gt;"",'Jeunes Plants'!H1299,"")</f>
        <v/>
      </c>
      <c r="F1799" s="103" t="str">
        <f>IF('Jeunes Plants'!E1299&lt;&gt;"",'Jeunes Plants'!E1299,"")</f>
        <v/>
      </c>
      <c r="G1799" s="103" t="str">
        <f>IF('Jeunes Plants'!N1299&lt;&gt;"",'Jeunes Plants'!N1299,"")</f>
        <v>M3</v>
      </c>
      <c r="H1799" s="103" t="str">
        <f>IF('Jeunes Plants'!I1299&lt;&gt;"",'Jeunes Plants'!I1299,"")</f>
        <v/>
      </c>
      <c r="I1799" s="103" t="str">
        <f>IF('Jeunes Plants'!J1299&lt;&gt;"",'Jeunes Plants'!J1299,"")</f>
        <v/>
      </c>
      <c r="J1799" s="103">
        <f>IF($J$9=36,'Jeunes Plants'!U1299,IF($J$9=37,'Jeunes Plants'!V1299,IF($J$9=38,'Jeunes Plants'!W1299,IF($J$9=39,'Jeunes Plants'!X1299,IF($J$9=40,'Jeunes Plants'!Y1299,IF($J$9=41,'Jeunes Plants'!Z1299,IF($J$9=42,'Jeunes Plants'!AA1299,IF($J$9=43,'Jeunes Plants'!AB1299,IF($J$9=44,'Jeunes Plants'!AC1299,IF($J$9=45,'Jeunes Plants'!AD1299,IF($J$9=46,'Jeunes Plants'!AE1299,IF($J$9=47,'Jeunes Plants'!AF1299,IF($J$9=48,'Jeunes Plants'!AG1299,IF($J$9=49,'Jeunes Plants'!AH1299,IF($J$9=50,'Jeunes Plants'!AI1299,IF($J$9=51,'Jeunes Plants'!AJ1299,IF($J$9=52,'Jeunes Plants'!AK1299,IF($J$9=1,'Jeunes Plants'!AL1299,IF($J$9=2,'Jeunes Plants'!AM1299,IF($J$9=3,'Jeunes Plants'!AN1299,IF($J$9=4,'Jeunes Plants'!AO1299,IF($J$9=5,'Jeunes Plants'!AP1299,IF($J$9=6,'Jeunes Plants'!AQ1299,IF($J$9=7,'Jeunes Plants'!AR1299,IF($J$9=8,'Jeunes Plants'!AS1299,IF($J$9=9,'Jeunes Plants'!AT1299,IF($J$9=10,'Jeunes Plants'!AU1299,IF($J$9=11,'Jeunes Plants'!AV1299,IF($J$9=12,'Jeunes Plants'!AW1299,IF($J$9=13,'Jeunes Plants'!AX1299,IF($J$9=14,'Jeunes Plants'!AY1299,IF($J$9=15,'Jeunes Plants'!AZ1299,IF($J$9=16,'Jeunes Plants'!BA1299,IF($J$9=17,'Jeunes Plants'!BB1299,IF($J$9=18,'Jeunes Plants'!BC1299,IF($J$9=19,'Jeunes Plants'!BD1299,IF($J$9=20,'Jeunes Plants'!BE1299,IF($J$9=21,'Jeunes Plants'!BF1299,IF($J$9=22,'Jeunes Plants'!BG1299,IF($J$9=23,'Jeunes Plants'!BH1299,IF($J$9=24,'Jeunes Plants'!BI1299,IF($J$9=25,'Jeunes Plants'!BJ1299,IF($J$9=26,'Jeunes Plants'!BK1299,IF($J$9=27,'Jeunes Plants'!BL1299,IF($J$9=28,'Jeunes Plants'!BM1299,IF($J$9=29,'Jeunes Plants'!BN1299,IF($J$9=30,'Jeunes Plants'!BO1299,IF($J$9=31,'Jeunes Plants'!BP1299,IF($J$9=32,'Jeunes Plants'!BQ1299,IF($J$9=33,'Jeunes Plants'!BR1299,IF($J$9=34,'Jeunes Plants'!BS1299,IF($J$9=35,'Jeunes Plants'!B13202,))))))))))))))))))))))))))))))))))))))))))))))))))))</f>
        <v>0</v>
      </c>
      <c r="K1799" s="103" t="str">
        <f>IF('Jeunes Plants'!R1299=0,"","Erreur")</f>
        <v/>
      </c>
    </row>
    <row r="1800" spans="1:11" x14ac:dyDescent="0.25">
      <c r="A1800" s="103" t="str">
        <f>IF('Jeunes Plants'!A1300&lt;&gt;"",'Jeunes Plants'!A1300,"")</f>
        <v/>
      </c>
      <c r="B1800" s="103" t="str">
        <f>IF('Jeunes Plants'!L1300&lt;&gt;"",'Jeunes Plants'!L1300,"")</f>
        <v/>
      </c>
      <c r="C1800" s="107" t="str">
        <f>IF('Jeunes Plants'!B1300&lt;&gt;"",'Jeunes Plants'!B1300,"")</f>
        <v>Ajout</v>
      </c>
      <c r="D1800" s="107" t="str">
        <f>IF('Jeunes Plants'!C1300&lt;&gt;"",'Jeunes Plants'!C1300,"")</f>
        <v/>
      </c>
      <c r="E1800" s="103" t="str">
        <f>IF('Jeunes Plants'!H1300&lt;&gt;"",'Jeunes Plants'!H1300,"")</f>
        <v/>
      </c>
      <c r="F1800" s="103" t="str">
        <f>IF('Jeunes Plants'!E1300&lt;&gt;"",'Jeunes Plants'!E1300,"")</f>
        <v/>
      </c>
      <c r="G1800" s="103" t="str">
        <f>IF('Jeunes Plants'!N1300&lt;&gt;"",'Jeunes Plants'!N1300,"")</f>
        <v>M3</v>
      </c>
      <c r="H1800" s="103" t="str">
        <f>IF('Jeunes Plants'!I1300&lt;&gt;"",'Jeunes Plants'!I1300,"")</f>
        <v/>
      </c>
      <c r="I1800" s="103" t="str">
        <f>IF('Jeunes Plants'!J1300&lt;&gt;"",'Jeunes Plants'!J1300,"")</f>
        <v/>
      </c>
      <c r="J1800" s="103">
        <f>IF($J$9=36,'Jeunes Plants'!U1300,IF($J$9=37,'Jeunes Plants'!V1300,IF($J$9=38,'Jeunes Plants'!W1300,IF($J$9=39,'Jeunes Plants'!X1300,IF($J$9=40,'Jeunes Plants'!Y1300,IF($J$9=41,'Jeunes Plants'!Z1300,IF($J$9=42,'Jeunes Plants'!AA1300,IF($J$9=43,'Jeunes Plants'!AB1300,IF($J$9=44,'Jeunes Plants'!AC1300,IF($J$9=45,'Jeunes Plants'!AD1300,IF($J$9=46,'Jeunes Plants'!AE1300,IF($J$9=47,'Jeunes Plants'!AF1300,IF($J$9=48,'Jeunes Plants'!AG1300,IF($J$9=49,'Jeunes Plants'!AH1300,IF($J$9=50,'Jeunes Plants'!AI1300,IF($J$9=51,'Jeunes Plants'!AJ1300,IF($J$9=52,'Jeunes Plants'!AK1300,IF($J$9=1,'Jeunes Plants'!AL1300,IF($J$9=2,'Jeunes Plants'!AM1300,IF($J$9=3,'Jeunes Plants'!AN1300,IF($J$9=4,'Jeunes Plants'!AO1300,IF($J$9=5,'Jeunes Plants'!AP1300,IF($J$9=6,'Jeunes Plants'!AQ1300,IF($J$9=7,'Jeunes Plants'!AR1300,IF($J$9=8,'Jeunes Plants'!AS1300,IF($J$9=9,'Jeunes Plants'!AT1300,IF($J$9=10,'Jeunes Plants'!AU1300,IF($J$9=11,'Jeunes Plants'!AV1300,IF($J$9=12,'Jeunes Plants'!AW1300,IF($J$9=13,'Jeunes Plants'!AX1300,IF($J$9=14,'Jeunes Plants'!AY1300,IF($J$9=15,'Jeunes Plants'!AZ1300,IF($J$9=16,'Jeunes Plants'!BA1300,IF($J$9=17,'Jeunes Plants'!BB1300,IF($J$9=18,'Jeunes Plants'!BC1300,IF($J$9=19,'Jeunes Plants'!BD1300,IF($J$9=20,'Jeunes Plants'!BE1300,IF($J$9=21,'Jeunes Plants'!BF1300,IF($J$9=22,'Jeunes Plants'!BG1300,IF($J$9=23,'Jeunes Plants'!BH1300,IF($J$9=24,'Jeunes Plants'!BI1300,IF($J$9=25,'Jeunes Plants'!BJ1300,IF($J$9=26,'Jeunes Plants'!BK1300,IF($J$9=27,'Jeunes Plants'!BL1300,IF($J$9=28,'Jeunes Plants'!BM1300,IF($J$9=29,'Jeunes Plants'!BN1300,IF($J$9=30,'Jeunes Plants'!BO1300,IF($J$9=31,'Jeunes Plants'!BP1300,IF($J$9=32,'Jeunes Plants'!BQ1300,IF($J$9=33,'Jeunes Plants'!BR1300,IF($J$9=34,'Jeunes Plants'!BS1300,IF($J$9=35,'Jeunes Plants'!B13203,))))))))))))))))))))))))))))))))))))))))))))))))))))</f>
        <v>0</v>
      </c>
      <c r="K1800" s="103" t="str">
        <f>IF('Jeunes Plants'!R1300=0,"","Erreur")</f>
        <v/>
      </c>
    </row>
    <row r="1801" spans="1:11" x14ac:dyDescent="0.25">
      <c r="A1801" s="103" t="str">
        <f>IF('Jeunes Plants'!A1301&lt;&gt;"",'Jeunes Plants'!A1301,"")</f>
        <v/>
      </c>
      <c r="B1801" s="103" t="str">
        <f>IF('Jeunes Plants'!L1301&lt;&gt;"",'Jeunes Plants'!L1301,"")</f>
        <v/>
      </c>
      <c r="C1801" s="107" t="str">
        <f>IF('Jeunes Plants'!B1301&lt;&gt;"",'Jeunes Plants'!B1301,"")</f>
        <v>Ajout</v>
      </c>
      <c r="D1801" s="107" t="str">
        <f>IF('Jeunes Plants'!C1301&lt;&gt;"",'Jeunes Plants'!C1301,"")</f>
        <v/>
      </c>
      <c r="E1801" s="103" t="str">
        <f>IF('Jeunes Plants'!H1301&lt;&gt;"",'Jeunes Plants'!H1301,"")</f>
        <v/>
      </c>
      <c r="F1801" s="103" t="str">
        <f>IF('Jeunes Plants'!E1301&lt;&gt;"",'Jeunes Plants'!E1301,"")</f>
        <v/>
      </c>
      <c r="G1801" s="103" t="str">
        <f>IF('Jeunes Plants'!N1301&lt;&gt;"",'Jeunes Plants'!N1301,"")</f>
        <v>M3</v>
      </c>
      <c r="H1801" s="103" t="str">
        <f>IF('Jeunes Plants'!I1301&lt;&gt;"",'Jeunes Plants'!I1301,"")</f>
        <v/>
      </c>
      <c r="I1801" s="103" t="str">
        <f>IF('Jeunes Plants'!J1301&lt;&gt;"",'Jeunes Plants'!J1301,"")</f>
        <v/>
      </c>
      <c r="J1801" s="103">
        <f>IF($J$9=36,'Jeunes Plants'!U1301,IF($J$9=37,'Jeunes Plants'!V1301,IF($J$9=38,'Jeunes Plants'!W1301,IF($J$9=39,'Jeunes Plants'!X1301,IF($J$9=40,'Jeunes Plants'!Y1301,IF($J$9=41,'Jeunes Plants'!Z1301,IF($J$9=42,'Jeunes Plants'!AA1301,IF($J$9=43,'Jeunes Plants'!AB1301,IF($J$9=44,'Jeunes Plants'!AC1301,IF($J$9=45,'Jeunes Plants'!AD1301,IF($J$9=46,'Jeunes Plants'!AE1301,IF($J$9=47,'Jeunes Plants'!AF1301,IF($J$9=48,'Jeunes Plants'!AG1301,IF($J$9=49,'Jeunes Plants'!AH1301,IF($J$9=50,'Jeunes Plants'!AI1301,IF($J$9=51,'Jeunes Plants'!AJ1301,IF($J$9=52,'Jeunes Plants'!AK1301,IF($J$9=1,'Jeunes Plants'!AL1301,IF($J$9=2,'Jeunes Plants'!AM1301,IF($J$9=3,'Jeunes Plants'!AN1301,IF($J$9=4,'Jeunes Plants'!AO1301,IF($J$9=5,'Jeunes Plants'!AP1301,IF($J$9=6,'Jeunes Plants'!AQ1301,IF($J$9=7,'Jeunes Plants'!AR1301,IF($J$9=8,'Jeunes Plants'!AS1301,IF($J$9=9,'Jeunes Plants'!AT1301,IF($J$9=10,'Jeunes Plants'!AU1301,IF($J$9=11,'Jeunes Plants'!AV1301,IF($J$9=12,'Jeunes Plants'!AW1301,IF($J$9=13,'Jeunes Plants'!AX1301,IF($J$9=14,'Jeunes Plants'!AY1301,IF($J$9=15,'Jeunes Plants'!AZ1301,IF($J$9=16,'Jeunes Plants'!BA1301,IF($J$9=17,'Jeunes Plants'!BB1301,IF($J$9=18,'Jeunes Plants'!BC1301,IF($J$9=19,'Jeunes Plants'!BD1301,IF($J$9=20,'Jeunes Plants'!BE1301,IF($J$9=21,'Jeunes Plants'!BF1301,IF($J$9=22,'Jeunes Plants'!BG1301,IF($J$9=23,'Jeunes Plants'!BH1301,IF($J$9=24,'Jeunes Plants'!BI1301,IF($J$9=25,'Jeunes Plants'!BJ1301,IF($J$9=26,'Jeunes Plants'!BK1301,IF($J$9=27,'Jeunes Plants'!BL1301,IF($J$9=28,'Jeunes Plants'!BM1301,IF($J$9=29,'Jeunes Plants'!BN1301,IF($J$9=30,'Jeunes Plants'!BO1301,IF($J$9=31,'Jeunes Plants'!BP1301,IF($J$9=32,'Jeunes Plants'!BQ1301,IF($J$9=33,'Jeunes Plants'!BR1301,IF($J$9=34,'Jeunes Plants'!BS1301,IF($J$9=35,'Jeunes Plants'!B13204,))))))))))))))))))))))))))))))))))))))))))))))))))))</f>
        <v>0</v>
      </c>
      <c r="K1801" s="103" t="str">
        <f>IF('Jeunes Plants'!R1301=0,"","Erreur")</f>
        <v/>
      </c>
    </row>
    <row r="1802" spans="1:11" x14ac:dyDescent="0.25">
      <c r="A1802" s="103" t="str">
        <f>IF('Jeunes Plants'!A1302&lt;&gt;"",'Jeunes Plants'!A1302,"")</f>
        <v/>
      </c>
      <c r="B1802" s="103" t="str">
        <f>IF('Jeunes Plants'!L1302&lt;&gt;"",'Jeunes Plants'!L1302,"")</f>
        <v/>
      </c>
      <c r="C1802" s="107" t="str">
        <f>IF('Jeunes Plants'!B1302&lt;&gt;"",'Jeunes Plants'!B1302,"")</f>
        <v>Ajout</v>
      </c>
      <c r="D1802" s="107" t="str">
        <f>IF('Jeunes Plants'!C1302&lt;&gt;"",'Jeunes Plants'!C1302,"")</f>
        <v/>
      </c>
      <c r="E1802" s="103" t="str">
        <f>IF('Jeunes Plants'!H1302&lt;&gt;"",'Jeunes Plants'!H1302,"")</f>
        <v/>
      </c>
      <c r="F1802" s="103" t="str">
        <f>IF('Jeunes Plants'!E1302&lt;&gt;"",'Jeunes Plants'!E1302,"")</f>
        <v/>
      </c>
      <c r="G1802" s="103" t="str">
        <f>IF('Jeunes Plants'!N1302&lt;&gt;"",'Jeunes Plants'!N1302,"")</f>
        <v>M3</v>
      </c>
      <c r="H1802" s="103" t="str">
        <f>IF('Jeunes Plants'!I1302&lt;&gt;"",'Jeunes Plants'!I1302,"")</f>
        <v/>
      </c>
      <c r="I1802" s="103" t="str">
        <f>IF('Jeunes Plants'!J1302&lt;&gt;"",'Jeunes Plants'!J1302,"")</f>
        <v/>
      </c>
      <c r="J1802" s="103">
        <f>IF($J$9=36,'Jeunes Plants'!U1302,IF($J$9=37,'Jeunes Plants'!V1302,IF($J$9=38,'Jeunes Plants'!W1302,IF($J$9=39,'Jeunes Plants'!X1302,IF($J$9=40,'Jeunes Plants'!Y1302,IF($J$9=41,'Jeunes Plants'!Z1302,IF($J$9=42,'Jeunes Plants'!AA1302,IF($J$9=43,'Jeunes Plants'!AB1302,IF($J$9=44,'Jeunes Plants'!AC1302,IF($J$9=45,'Jeunes Plants'!AD1302,IF($J$9=46,'Jeunes Plants'!AE1302,IF($J$9=47,'Jeunes Plants'!AF1302,IF($J$9=48,'Jeunes Plants'!AG1302,IF($J$9=49,'Jeunes Plants'!AH1302,IF($J$9=50,'Jeunes Plants'!AI1302,IF($J$9=51,'Jeunes Plants'!AJ1302,IF($J$9=52,'Jeunes Plants'!AK1302,IF($J$9=1,'Jeunes Plants'!AL1302,IF($J$9=2,'Jeunes Plants'!AM1302,IF($J$9=3,'Jeunes Plants'!AN1302,IF($J$9=4,'Jeunes Plants'!AO1302,IF($J$9=5,'Jeunes Plants'!AP1302,IF($J$9=6,'Jeunes Plants'!AQ1302,IF($J$9=7,'Jeunes Plants'!AR1302,IF($J$9=8,'Jeunes Plants'!AS1302,IF($J$9=9,'Jeunes Plants'!AT1302,IF($J$9=10,'Jeunes Plants'!AU1302,IF($J$9=11,'Jeunes Plants'!AV1302,IF($J$9=12,'Jeunes Plants'!AW1302,IF($J$9=13,'Jeunes Plants'!AX1302,IF($J$9=14,'Jeunes Plants'!AY1302,IF($J$9=15,'Jeunes Plants'!AZ1302,IF($J$9=16,'Jeunes Plants'!BA1302,IF($J$9=17,'Jeunes Plants'!BB1302,IF($J$9=18,'Jeunes Plants'!BC1302,IF($J$9=19,'Jeunes Plants'!BD1302,IF($J$9=20,'Jeunes Plants'!BE1302,IF($J$9=21,'Jeunes Plants'!BF1302,IF($J$9=22,'Jeunes Plants'!BG1302,IF($J$9=23,'Jeunes Plants'!BH1302,IF($J$9=24,'Jeunes Plants'!BI1302,IF($J$9=25,'Jeunes Plants'!BJ1302,IF($J$9=26,'Jeunes Plants'!BK1302,IF($J$9=27,'Jeunes Plants'!BL1302,IF($J$9=28,'Jeunes Plants'!BM1302,IF($J$9=29,'Jeunes Plants'!BN1302,IF($J$9=30,'Jeunes Plants'!BO1302,IF($J$9=31,'Jeunes Plants'!BP1302,IF($J$9=32,'Jeunes Plants'!BQ1302,IF($J$9=33,'Jeunes Plants'!BR1302,IF($J$9=34,'Jeunes Plants'!BS1302,IF($J$9=35,'Jeunes Plants'!B13205,))))))))))))))))))))))))))))))))))))))))))))))))))))</f>
        <v>0</v>
      </c>
      <c r="K1802" s="103" t="str">
        <f>IF('Jeunes Plants'!R1302=0,"","Erreur")</f>
        <v/>
      </c>
    </row>
    <row r="1803" spans="1:11" x14ac:dyDescent="0.25">
      <c r="A1803" s="103" t="str">
        <f>IF('Jeunes Plants'!A1303&lt;&gt;"",'Jeunes Plants'!A1303,"")</f>
        <v/>
      </c>
      <c r="B1803" s="103" t="str">
        <f>IF('Jeunes Plants'!L1303&lt;&gt;"",'Jeunes Plants'!L1303,"")</f>
        <v/>
      </c>
      <c r="C1803" s="107" t="str">
        <f>IF('Jeunes Plants'!B1303&lt;&gt;"",'Jeunes Plants'!B1303,"")</f>
        <v>Ajout</v>
      </c>
      <c r="D1803" s="107" t="str">
        <f>IF('Jeunes Plants'!C1303&lt;&gt;"",'Jeunes Plants'!C1303,"")</f>
        <v/>
      </c>
      <c r="E1803" s="103" t="str">
        <f>IF('Jeunes Plants'!H1303&lt;&gt;"",'Jeunes Plants'!H1303,"")</f>
        <v/>
      </c>
      <c r="F1803" s="103" t="str">
        <f>IF('Jeunes Plants'!E1303&lt;&gt;"",'Jeunes Plants'!E1303,"")</f>
        <v/>
      </c>
      <c r="G1803" s="103" t="str">
        <f>IF('Jeunes Plants'!N1303&lt;&gt;"",'Jeunes Plants'!N1303,"")</f>
        <v>M3</v>
      </c>
      <c r="H1803" s="103" t="str">
        <f>IF('Jeunes Plants'!I1303&lt;&gt;"",'Jeunes Plants'!I1303,"")</f>
        <v/>
      </c>
      <c r="I1803" s="103" t="str">
        <f>IF('Jeunes Plants'!J1303&lt;&gt;"",'Jeunes Plants'!J1303,"")</f>
        <v/>
      </c>
      <c r="J1803" s="103">
        <f>IF($J$9=36,'Jeunes Plants'!U1303,IF($J$9=37,'Jeunes Plants'!V1303,IF($J$9=38,'Jeunes Plants'!W1303,IF($J$9=39,'Jeunes Plants'!X1303,IF($J$9=40,'Jeunes Plants'!Y1303,IF($J$9=41,'Jeunes Plants'!Z1303,IF($J$9=42,'Jeunes Plants'!AA1303,IF($J$9=43,'Jeunes Plants'!AB1303,IF($J$9=44,'Jeunes Plants'!AC1303,IF($J$9=45,'Jeunes Plants'!AD1303,IF($J$9=46,'Jeunes Plants'!AE1303,IF($J$9=47,'Jeunes Plants'!AF1303,IF($J$9=48,'Jeunes Plants'!AG1303,IF($J$9=49,'Jeunes Plants'!AH1303,IF($J$9=50,'Jeunes Plants'!AI1303,IF($J$9=51,'Jeunes Plants'!AJ1303,IF($J$9=52,'Jeunes Plants'!AK1303,IF($J$9=1,'Jeunes Plants'!AL1303,IF($J$9=2,'Jeunes Plants'!AM1303,IF($J$9=3,'Jeunes Plants'!AN1303,IF($J$9=4,'Jeunes Plants'!AO1303,IF($J$9=5,'Jeunes Plants'!AP1303,IF($J$9=6,'Jeunes Plants'!AQ1303,IF($J$9=7,'Jeunes Plants'!AR1303,IF($J$9=8,'Jeunes Plants'!AS1303,IF($J$9=9,'Jeunes Plants'!AT1303,IF($J$9=10,'Jeunes Plants'!AU1303,IF($J$9=11,'Jeunes Plants'!AV1303,IF($J$9=12,'Jeunes Plants'!AW1303,IF($J$9=13,'Jeunes Plants'!AX1303,IF($J$9=14,'Jeunes Plants'!AY1303,IF($J$9=15,'Jeunes Plants'!AZ1303,IF($J$9=16,'Jeunes Plants'!BA1303,IF($J$9=17,'Jeunes Plants'!BB1303,IF($J$9=18,'Jeunes Plants'!BC1303,IF($J$9=19,'Jeunes Plants'!BD1303,IF($J$9=20,'Jeunes Plants'!BE1303,IF($J$9=21,'Jeunes Plants'!BF1303,IF($J$9=22,'Jeunes Plants'!BG1303,IF($J$9=23,'Jeunes Plants'!BH1303,IF($J$9=24,'Jeunes Plants'!BI1303,IF($J$9=25,'Jeunes Plants'!BJ1303,IF($J$9=26,'Jeunes Plants'!BK1303,IF($J$9=27,'Jeunes Plants'!BL1303,IF($J$9=28,'Jeunes Plants'!BM1303,IF($J$9=29,'Jeunes Plants'!BN1303,IF($J$9=30,'Jeunes Plants'!BO1303,IF($J$9=31,'Jeunes Plants'!BP1303,IF($J$9=32,'Jeunes Plants'!BQ1303,IF($J$9=33,'Jeunes Plants'!BR1303,IF($J$9=34,'Jeunes Plants'!BS1303,IF($J$9=35,'Jeunes Plants'!B13206,))))))))))))))))))))))))))))))))))))))))))))))))))))</f>
        <v>0</v>
      </c>
      <c r="K1803" s="103" t="str">
        <f>IF('Jeunes Plants'!R1303=0,"","Erreur")</f>
        <v/>
      </c>
    </row>
    <row r="1804" spans="1:11" x14ac:dyDescent="0.25">
      <c r="A1804" s="103" t="str">
        <f>IF('Jeunes Plants'!A1304&lt;&gt;"",'Jeunes Plants'!A1304,"")</f>
        <v/>
      </c>
      <c r="B1804" s="103" t="str">
        <f>IF('Jeunes Plants'!L1304&lt;&gt;"",'Jeunes Plants'!L1304,"")</f>
        <v/>
      </c>
      <c r="C1804" s="107" t="str">
        <f>IF('Jeunes Plants'!B1304&lt;&gt;"",'Jeunes Plants'!B1304,"")</f>
        <v>Ajout</v>
      </c>
      <c r="D1804" s="107" t="str">
        <f>IF('Jeunes Plants'!C1304&lt;&gt;"",'Jeunes Plants'!C1304,"")</f>
        <v/>
      </c>
      <c r="E1804" s="103" t="str">
        <f>IF('Jeunes Plants'!H1304&lt;&gt;"",'Jeunes Plants'!H1304,"")</f>
        <v/>
      </c>
      <c r="F1804" s="103" t="str">
        <f>IF('Jeunes Plants'!E1304&lt;&gt;"",'Jeunes Plants'!E1304,"")</f>
        <v/>
      </c>
      <c r="G1804" s="103" t="str">
        <f>IF('Jeunes Plants'!N1304&lt;&gt;"",'Jeunes Plants'!N1304,"")</f>
        <v>M3</v>
      </c>
      <c r="H1804" s="103" t="str">
        <f>IF('Jeunes Plants'!I1304&lt;&gt;"",'Jeunes Plants'!I1304,"")</f>
        <v/>
      </c>
      <c r="I1804" s="103" t="str">
        <f>IF('Jeunes Plants'!J1304&lt;&gt;"",'Jeunes Plants'!J1304,"")</f>
        <v/>
      </c>
      <c r="J1804" s="103">
        <f>IF($J$9=36,'Jeunes Plants'!U1304,IF($J$9=37,'Jeunes Plants'!V1304,IF($J$9=38,'Jeunes Plants'!W1304,IF($J$9=39,'Jeunes Plants'!X1304,IF($J$9=40,'Jeunes Plants'!Y1304,IF($J$9=41,'Jeunes Plants'!Z1304,IF($J$9=42,'Jeunes Plants'!AA1304,IF($J$9=43,'Jeunes Plants'!AB1304,IF($J$9=44,'Jeunes Plants'!AC1304,IF($J$9=45,'Jeunes Plants'!AD1304,IF($J$9=46,'Jeunes Plants'!AE1304,IF($J$9=47,'Jeunes Plants'!AF1304,IF($J$9=48,'Jeunes Plants'!AG1304,IF($J$9=49,'Jeunes Plants'!AH1304,IF($J$9=50,'Jeunes Plants'!AI1304,IF($J$9=51,'Jeunes Plants'!AJ1304,IF($J$9=52,'Jeunes Plants'!AK1304,IF($J$9=1,'Jeunes Plants'!AL1304,IF($J$9=2,'Jeunes Plants'!AM1304,IF($J$9=3,'Jeunes Plants'!AN1304,IF($J$9=4,'Jeunes Plants'!AO1304,IF($J$9=5,'Jeunes Plants'!AP1304,IF($J$9=6,'Jeunes Plants'!AQ1304,IF($J$9=7,'Jeunes Plants'!AR1304,IF($J$9=8,'Jeunes Plants'!AS1304,IF($J$9=9,'Jeunes Plants'!AT1304,IF($J$9=10,'Jeunes Plants'!AU1304,IF($J$9=11,'Jeunes Plants'!AV1304,IF($J$9=12,'Jeunes Plants'!AW1304,IF($J$9=13,'Jeunes Plants'!AX1304,IF($J$9=14,'Jeunes Plants'!AY1304,IF($J$9=15,'Jeunes Plants'!AZ1304,IF($J$9=16,'Jeunes Plants'!BA1304,IF($J$9=17,'Jeunes Plants'!BB1304,IF($J$9=18,'Jeunes Plants'!BC1304,IF($J$9=19,'Jeunes Plants'!BD1304,IF($J$9=20,'Jeunes Plants'!BE1304,IF($J$9=21,'Jeunes Plants'!BF1304,IF($J$9=22,'Jeunes Plants'!BG1304,IF($J$9=23,'Jeunes Plants'!BH1304,IF($J$9=24,'Jeunes Plants'!BI1304,IF($J$9=25,'Jeunes Plants'!BJ1304,IF($J$9=26,'Jeunes Plants'!BK1304,IF($J$9=27,'Jeunes Plants'!BL1304,IF($J$9=28,'Jeunes Plants'!BM1304,IF($J$9=29,'Jeunes Plants'!BN1304,IF($J$9=30,'Jeunes Plants'!BO1304,IF($J$9=31,'Jeunes Plants'!BP1304,IF($J$9=32,'Jeunes Plants'!BQ1304,IF($J$9=33,'Jeunes Plants'!BR1304,IF($J$9=34,'Jeunes Plants'!BS1304,IF($J$9=35,'Jeunes Plants'!B13207,))))))))))))))))))))))))))))))))))))))))))))))))))))</f>
        <v>0</v>
      </c>
      <c r="K1804" s="103" t="str">
        <f>IF('Jeunes Plants'!R1304=0,"","Erreur")</f>
        <v/>
      </c>
    </row>
    <row r="1805" spans="1:11" x14ac:dyDescent="0.25">
      <c r="A1805" s="103" t="str">
        <f>IF('Jeunes Plants'!A1305&lt;&gt;"",'Jeunes Plants'!A1305,"")</f>
        <v/>
      </c>
      <c r="B1805" s="103" t="str">
        <f>IF('Jeunes Plants'!L1305&lt;&gt;"",'Jeunes Plants'!L1305,"")</f>
        <v/>
      </c>
      <c r="C1805" s="107" t="str">
        <f>IF('Jeunes Plants'!B1305&lt;&gt;"",'Jeunes Plants'!B1305,"")</f>
        <v>Ajout</v>
      </c>
      <c r="D1805" s="107" t="str">
        <f>IF('Jeunes Plants'!C1305&lt;&gt;"",'Jeunes Plants'!C1305,"")</f>
        <v/>
      </c>
      <c r="E1805" s="103" t="str">
        <f>IF('Jeunes Plants'!H1305&lt;&gt;"",'Jeunes Plants'!H1305,"")</f>
        <v/>
      </c>
      <c r="F1805" s="103" t="str">
        <f>IF('Jeunes Plants'!E1305&lt;&gt;"",'Jeunes Plants'!E1305,"")</f>
        <v/>
      </c>
      <c r="G1805" s="103" t="str">
        <f>IF('Jeunes Plants'!N1305&lt;&gt;"",'Jeunes Plants'!N1305,"")</f>
        <v>M3</v>
      </c>
      <c r="H1805" s="103" t="str">
        <f>IF('Jeunes Plants'!I1305&lt;&gt;"",'Jeunes Plants'!I1305,"")</f>
        <v/>
      </c>
      <c r="I1805" s="103" t="str">
        <f>IF('Jeunes Plants'!J1305&lt;&gt;"",'Jeunes Plants'!J1305,"")</f>
        <v/>
      </c>
      <c r="J1805" s="103">
        <f>IF($J$9=36,'Jeunes Plants'!U1305,IF($J$9=37,'Jeunes Plants'!V1305,IF($J$9=38,'Jeunes Plants'!W1305,IF($J$9=39,'Jeunes Plants'!X1305,IF($J$9=40,'Jeunes Plants'!Y1305,IF($J$9=41,'Jeunes Plants'!Z1305,IF($J$9=42,'Jeunes Plants'!AA1305,IF($J$9=43,'Jeunes Plants'!AB1305,IF($J$9=44,'Jeunes Plants'!AC1305,IF($J$9=45,'Jeunes Plants'!AD1305,IF($J$9=46,'Jeunes Plants'!AE1305,IF($J$9=47,'Jeunes Plants'!AF1305,IF($J$9=48,'Jeunes Plants'!AG1305,IF($J$9=49,'Jeunes Plants'!AH1305,IF($J$9=50,'Jeunes Plants'!AI1305,IF($J$9=51,'Jeunes Plants'!AJ1305,IF($J$9=52,'Jeunes Plants'!AK1305,IF($J$9=1,'Jeunes Plants'!AL1305,IF($J$9=2,'Jeunes Plants'!AM1305,IF($J$9=3,'Jeunes Plants'!AN1305,IF($J$9=4,'Jeunes Plants'!AO1305,IF($J$9=5,'Jeunes Plants'!AP1305,IF($J$9=6,'Jeunes Plants'!AQ1305,IF($J$9=7,'Jeunes Plants'!AR1305,IF($J$9=8,'Jeunes Plants'!AS1305,IF($J$9=9,'Jeunes Plants'!AT1305,IF($J$9=10,'Jeunes Plants'!AU1305,IF($J$9=11,'Jeunes Plants'!AV1305,IF($J$9=12,'Jeunes Plants'!AW1305,IF($J$9=13,'Jeunes Plants'!AX1305,IF($J$9=14,'Jeunes Plants'!AY1305,IF($J$9=15,'Jeunes Plants'!AZ1305,IF($J$9=16,'Jeunes Plants'!BA1305,IF($J$9=17,'Jeunes Plants'!BB1305,IF($J$9=18,'Jeunes Plants'!BC1305,IF($J$9=19,'Jeunes Plants'!BD1305,IF($J$9=20,'Jeunes Plants'!BE1305,IF($J$9=21,'Jeunes Plants'!BF1305,IF($J$9=22,'Jeunes Plants'!BG1305,IF($J$9=23,'Jeunes Plants'!BH1305,IF($J$9=24,'Jeunes Plants'!BI1305,IF($J$9=25,'Jeunes Plants'!BJ1305,IF($J$9=26,'Jeunes Plants'!BK1305,IF($J$9=27,'Jeunes Plants'!BL1305,IF($J$9=28,'Jeunes Plants'!BM1305,IF($J$9=29,'Jeunes Plants'!BN1305,IF($J$9=30,'Jeunes Plants'!BO1305,IF($J$9=31,'Jeunes Plants'!BP1305,IF($J$9=32,'Jeunes Plants'!BQ1305,IF($J$9=33,'Jeunes Plants'!BR1305,IF($J$9=34,'Jeunes Plants'!BS1305,IF($J$9=35,'Jeunes Plants'!B13208,))))))))))))))))))))))))))))))))))))))))))))))))))))</f>
        <v>0</v>
      </c>
      <c r="K1805" s="103" t="str">
        <f>IF('Jeunes Plants'!R1305=0,"","Erreur")</f>
        <v/>
      </c>
    </row>
    <row r="1806" spans="1:11" x14ac:dyDescent="0.25">
      <c r="A1806" s="103" t="str">
        <f>IF('Jeunes Plants'!A1306&lt;&gt;"",'Jeunes Plants'!A1306,"")</f>
        <v/>
      </c>
      <c r="B1806" s="103" t="str">
        <f>IF('Jeunes Plants'!L1306&lt;&gt;"",'Jeunes Plants'!L1306,"")</f>
        <v/>
      </c>
      <c r="C1806" s="107" t="str">
        <f>IF('Jeunes Plants'!B1306&lt;&gt;"",'Jeunes Plants'!B1306,"")</f>
        <v>Ajout</v>
      </c>
      <c r="D1806" s="107" t="str">
        <f>IF('Jeunes Plants'!C1306&lt;&gt;"",'Jeunes Plants'!C1306,"")</f>
        <v/>
      </c>
      <c r="E1806" s="103" t="str">
        <f>IF('Jeunes Plants'!H1306&lt;&gt;"",'Jeunes Plants'!H1306,"")</f>
        <v/>
      </c>
      <c r="F1806" s="103" t="str">
        <f>IF('Jeunes Plants'!E1306&lt;&gt;"",'Jeunes Plants'!E1306,"")</f>
        <v/>
      </c>
      <c r="G1806" s="103" t="str">
        <f>IF('Jeunes Plants'!N1306&lt;&gt;"",'Jeunes Plants'!N1306,"")</f>
        <v>M3</v>
      </c>
      <c r="H1806" s="103" t="str">
        <f>IF('Jeunes Plants'!I1306&lt;&gt;"",'Jeunes Plants'!I1306,"")</f>
        <v/>
      </c>
      <c r="I1806" s="103" t="str">
        <f>IF('Jeunes Plants'!J1306&lt;&gt;"",'Jeunes Plants'!J1306,"")</f>
        <v/>
      </c>
      <c r="J1806" s="103">
        <f>IF($J$9=36,'Jeunes Plants'!U1306,IF($J$9=37,'Jeunes Plants'!V1306,IF($J$9=38,'Jeunes Plants'!W1306,IF($J$9=39,'Jeunes Plants'!X1306,IF($J$9=40,'Jeunes Plants'!Y1306,IF($J$9=41,'Jeunes Plants'!Z1306,IF($J$9=42,'Jeunes Plants'!AA1306,IF($J$9=43,'Jeunes Plants'!AB1306,IF($J$9=44,'Jeunes Plants'!AC1306,IF($J$9=45,'Jeunes Plants'!AD1306,IF($J$9=46,'Jeunes Plants'!AE1306,IF($J$9=47,'Jeunes Plants'!AF1306,IF($J$9=48,'Jeunes Plants'!AG1306,IF($J$9=49,'Jeunes Plants'!AH1306,IF($J$9=50,'Jeunes Plants'!AI1306,IF($J$9=51,'Jeunes Plants'!AJ1306,IF($J$9=52,'Jeunes Plants'!AK1306,IF($J$9=1,'Jeunes Plants'!AL1306,IF($J$9=2,'Jeunes Plants'!AM1306,IF($J$9=3,'Jeunes Plants'!AN1306,IF($J$9=4,'Jeunes Plants'!AO1306,IF($J$9=5,'Jeunes Plants'!AP1306,IF($J$9=6,'Jeunes Plants'!AQ1306,IF($J$9=7,'Jeunes Plants'!AR1306,IF($J$9=8,'Jeunes Plants'!AS1306,IF($J$9=9,'Jeunes Plants'!AT1306,IF($J$9=10,'Jeunes Plants'!AU1306,IF($J$9=11,'Jeunes Plants'!AV1306,IF($J$9=12,'Jeunes Plants'!AW1306,IF($J$9=13,'Jeunes Plants'!AX1306,IF($J$9=14,'Jeunes Plants'!AY1306,IF($J$9=15,'Jeunes Plants'!AZ1306,IF($J$9=16,'Jeunes Plants'!BA1306,IF($J$9=17,'Jeunes Plants'!BB1306,IF($J$9=18,'Jeunes Plants'!BC1306,IF($J$9=19,'Jeunes Plants'!BD1306,IF($J$9=20,'Jeunes Plants'!BE1306,IF($J$9=21,'Jeunes Plants'!BF1306,IF($J$9=22,'Jeunes Plants'!BG1306,IF($J$9=23,'Jeunes Plants'!BH1306,IF($J$9=24,'Jeunes Plants'!BI1306,IF($J$9=25,'Jeunes Plants'!BJ1306,IF($J$9=26,'Jeunes Plants'!BK1306,IF($J$9=27,'Jeunes Plants'!BL1306,IF($J$9=28,'Jeunes Plants'!BM1306,IF($J$9=29,'Jeunes Plants'!BN1306,IF($J$9=30,'Jeunes Plants'!BO1306,IF($J$9=31,'Jeunes Plants'!BP1306,IF($J$9=32,'Jeunes Plants'!BQ1306,IF($J$9=33,'Jeunes Plants'!BR1306,IF($J$9=34,'Jeunes Plants'!BS1306,IF($J$9=35,'Jeunes Plants'!B13209,))))))))))))))))))))))))))))))))))))))))))))))))))))</f>
        <v>0</v>
      </c>
      <c r="K1806" s="103" t="str">
        <f>IF('Jeunes Plants'!R1306=0,"","Erreur")</f>
        <v/>
      </c>
    </row>
    <row r="1807" spans="1:11" x14ac:dyDescent="0.25">
      <c r="A1807" s="103" t="str">
        <f>IF('Jeunes Plants'!A1307&lt;&gt;"",'Jeunes Plants'!A1307,"")</f>
        <v/>
      </c>
      <c r="B1807" s="103" t="str">
        <f>IF('Jeunes Plants'!L1307&lt;&gt;"",'Jeunes Plants'!L1307,"")</f>
        <v/>
      </c>
      <c r="C1807" s="107" t="str">
        <f>IF('Jeunes Plants'!B1307&lt;&gt;"",'Jeunes Plants'!B1307,"")</f>
        <v>Ajout</v>
      </c>
      <c r="D1807" s="107" t="str">
        <f>IF('Jeunes Plants'!C1307&lt;&gt;"",'Jeunes Plants'!C1307,"")</f>
        <v/>
      </c>
      <c r="E1807" s="103" t="str">
        <f>IF('Jeunes Plants'!H1307&lt;&gt;"",'Jeunes Plants'!H1307,"")</f>
        <v/>
      </c>
      <c r="F1807" s="103" t="str">
        <f>IF('Jeunes Plants'!E1307&lt;&gt;"",'Jeunes Plants'!E1307,"")</f>
        <v/>
      </c>
      <c r="G1807" s="103" t="str">
        <f>IF('Jeunes Plants'!N1307&lt;&gt;"",'Jeunes Plants'!N1307,"")</f>
        <v>M3</v>
      </c>
      <c r="H1807" s="103" t="str">
        <f>IF('Jeunes Plants'!I1307&lt;&gt;"",'Jeunes Plants'!I1307,"")</f>
        <v/>
      </c>
      <c r="I1807" s="103" t="str">
        <f>IF('Jeunes Plants'!J1307&lt;&gt;"",'Jeunes Plants'!J1307,"")</f>
        <v/>
      </c>
      <c r="J1807" s="103">
        <f>IF($J$9=36,'Jeunes Plants'!U1307,IF($J$9=37,'Jeunes Plants'!V1307,IF($J$9=38,'Jeunes Plants'!W1307,IF($J$9=39,'Jeunes Plants'!X1307,IF($J$9=40,'Jeunes Plants'!Y1307,IF($J$9=41,'Jeunes Plants'!Z1307,IF($J$9=42,'Jeunes Plants'!AA1307,IF($J$9=43,'Jeunes Plants'!AB1307,IF($J$9=44,'Jeunes Plants'!AC1307,IF($J$9=45,'Jeunes Plants'!AD1307,IF($J$9=46,'Jeunes Plants'!AE1307,IF($J$9=47,'Jeunes Plants'!AF1307,IF($J$9=48,'Jeunes Plants'!AG1307,IF($J$9=49,'Jeunes Plants'!AH1307,IF($J$9=50,'Jeunes Plants'!AI1307,IF($J$9=51,'Jeunes Plants'!AJ1307,IF($J$9=52,'Jeunes Plants'!AK1307,IF($J$9=1,'Jeunes Plants'!AL1307,IF($J$9=2,'Jeunes Plants'!AM1307,IF($J$9=3,'Jeunes Plants'!AN1307,IF($J$9=4,'Jeunes Plants'!AO1307,IF($J$9=5,'Jeunes Plants'!AP1307,IF($J$9=6,'Jeunes Plants'!AQ1307,IF($J$9=7,'Jeunes Plants'!AR1307,IF($J$9=8,'Jeunes Plants'!AS1307,IF($J$9=9,'Jeunes Plants'!AT1307,IF($J$9=10,'Jeunes Plants'!AU1307,IF($J$9=11,'Jeunes Plants'!AV1307,IF($J$9=12,'Jeunes Plants'!AW1307,IF($J$9=13,'Jeunes Plants'!AX1307,IF($J$9=14,'Jeunes Plants'!AY1307,IF($J$9=15,'Jeunes Plants'!AZ1307,IF($J$9=16,'Jeunes Plants'!BA1307,IF($J$9=17,'Jeunes Plants'!BB1307,IF($J$9=18,'Jeunes Plants'!BC1307,IF($J$9=19,'Jeunes Plants'!BD1307,IF($J$9=20,'Jeunes Plants'!BE1307,IF($J$9=21,'Jeunes Plants'!BF1307,IF($J$9=22,'Jeunes Plants'!BG1307,IF($J$9=23,'Jeunes Plants'!BH1307,IF($J$9=24,'Jeunes Plants'!BI1307,IF($J$9=25,'Jeunes Plants'!BJ1307,IF($J$9=26,'Jeunes Plants'!BK1307,IF($J$9=27,'Jeunes Plants'!BL1307,IF($J$9=28,'Jeunes Plants'!BM1307,IF($J$9=29,'Jeunes Plants'!BN1307,IF($J$9=30,'Jeunes Plants'!BO1307,IF($J$9=31,'Jeunes Plants'!BP1307,IF($J$9=32,'Jeunes Plants'!BQ1307,IF($J$9=33,'Jeunes Plants'!BR1307,IF($J$9=34,'Jeunes Plants'!BS1307,IF($J$9=35,'Jeunes Plants'!B13210,))))))))))))))))))))))))))))))))))))))))))))))))))))</f>
        <v>0</v>
      </c>
      <c r="K1807" s="103" t="str">
        <f>IF('Jeunes Plants'!R1307=0,"","Erreur")</f>
        <v/>
      </c>
    </row>
    <row r="1808" spans="1:11" x14ac:dyDescent="0.25">
      <c r="A1808" s="103" t="str">
        <f>IF('Jeunes Plants'!A1308&lt;&gt;"",'Jeunes Plants'!A1308,"")</f>
        <v/>
      </c>
      <c r="B1808" s="103" t="str">
        <f>IF('Jeunes Plants'!L1308&lt;&gt;"",'Jeunes Plants'!L1308,"")</f>
        <v/>
      </c>
      <c r="C1808" s="107" t="str">
        <f>IF('Jeunes Plants'!B1308&lt;&gt;"",'Jeunes Plants'!B1308,"")</f>
        <v>Ajout</v>
      </c>
      <c r="D1808" s="107" t="str">
        <f>IF('Jeunes Plants'!C1308&lt;&gt;"",'Jeunes Plants'!C1308,"")</f>
        <v/>
      </c>
      <c r="E1808" s="103" t="str">
        <f>IF('Jeunes Plants'!H1308&lt;&gt;"",'Jeunes Plants'!H1308,"")</f>
        <v/>
      </c>
      <c r="F1808" s="103" t="str">
        <f>IF('Jeunes Plants'!E1308&lt;&gt;"",'Jeunes Plants'!E1308,"")</f>
        <v/>
      </c>
      <c r="G1808" s="103" t="str">
        <f>IF('Jeunes Plants'!N1308&lt;&gt;"",'Jeunes Plants'!N1308,"")</f>
        <v>M3</v>
      </c>
      <c r="H1808" s="103" t="str">
        <f>IF('Jeunes Plants'!I1308&lt;&gt;"",'Jeunes Plants'!I1308,"")</f>
        <v/>
      </c>
      <c r="I1808" s="103" t="str">
        <f>IF('Jeunes Plants'!J1308&lt;&gt;"",'Jeunes Plants'!J1308,"")</f>
        <v/>
      </c>
      <c r="J1808" s="103">
        <f>IF($J$9=36,'Jeunes Plants'!U1308,IF($J$9=37,'Jeunes Plants'!V1308,IF($J$9=38,'Jeunes Plants'!W1308,IF($J$9=39,'Jeunes Plants'!X1308,IF($J$9=40,'Jeunes Plants'!Y1308,IF($J$9=41,'Jeunes Plants'!Z1308,IF($J$9=42,'Jeunes Plants'!AA1308,IF($J$9=43,'Jeunes Plants'!AB1308,IF($J$9=44,'Jeunes Plants'!AC1308,IF($J$9=45,'Jeunes Plants'!AD1308,IF($J$9=46,'Jeunes Plants'!AE1308,IF($J$9=47,'Jeunes Plants'!AF1308,IF($J$9=48,'Jeunes Plants'!AG1308,IF($J$9=49,'Jeunes Plants'!AH1308,IF($J$9=50,'Jeunes Plants'!AI1308,IF($J$9=51,'Jeunes Plants'!AJ1308,IF($J$9=52,'Jeunes Plants'!AK1308,IF($J$9=1,'Jeunes Plants'!AL1308,IF($J$9=2,'Jeunes Plants'!AM1308,IF($J$9=3,'Jeunes Plants'!AN1308,IF($J$9=4,'Jeunes Plants'!AO1308,IF($J$9=5,'Jeunes Plants'!AP1308,IF($J$9=6,'Jeunes Plants'!AQ1308,IF($J$9=7,'Jeunes Plants'!AR1308,IF($J$9=8,'Jeunes Plants'!AS1308,IF($J$9=9,'Jeunes Plants'!AT1308,IF($J$9=10,'Jeunes Plants'!AU1308,IF($J$9=11,'Jeunes Plants'!AV1308,IF($J$9=12,'Jeunes Plants'!AW1308,IF($J$9=13,'Jeunes Plants'!AX1308,IF($J$9=14,'Jeunes Plants'!AY1308,IF($J$9=15,'Jeunes Plants'!AZ1308,IF($J$9=16,'Jeunes Plants'!BA1308,IF($J$9=17,'Jeunes Plants'!BB1308,IF($J$9=18,'Jeunes Plants'!BC1308,IF($J$9=19,'Jeunes Plants'!BD1308,IF($J$9=20,'Jeunes Plants'!BE1308,IF($J$9=21,'Jeunes Plants'!BF1308,IF($J$9=22,'Jeunes Plants'!BG1308,IF($J$9=23,'Jeunes Plants'!BH1308,IF($J$9=24,'Jeunes Plants'!BI1308,IF($J$9=25,'Jeunes Plants'!BJ1308,IF($J$9=26,'Jeunes Plants'!BK1308,IF($J$9=27,'Jeunes Plants'!BL1308,IF($J$9=28,'Jeunes Plants'!BM1308,IF($J$9=29,'Jeunes Plants'!BN1308,IF($J$9=30,'Jeunes Plants'!BO1308,IF($J$9=31,'Jeunes Plants'!BP1308,IF($J$9=32,'Jeunes Plants'!BQ1308,IF($J$9=33,'Jeunes Plants'!BR1308,IF($J$9=34,'Jeunes Plants'!BS1308,IF($J$9=35,'Jeunes Plants'!B13211,))))))))))))))))))))))))))))))))))))))))))))))))))))</f>
        <v>0</v>
      </c>
      <c r="K1808" s="103" t="str">
        <f>IF('Jeunes Plants'!R1308=0,"","Erreur")</f>
        <v/>
      </c>
    </row>
    <row r="1809" spans="1:11" x14ac:dyDescent="0.25">
      <c r="A1809" s="103" t="str">
        <f>IF('Jeunes Plants'!A1309&lt;&gt;"",'Jeunes Plants'!A1309,"")</f>
        <v/>
      </c>
      <c r="B1809" s="103" t="str">
        <f>IF('Jeunes Plants'!L1309&lt;&gt;"",'Jeunes Plants'!L1309,"")</f>
        <v/>
      </c>
      <c r="C1809" s="107" t="str">
        <f>IF('Jeunes Plants'!B1309&lt;&gt;"",'Jeunes Plants'!B1309,"")</f>
        <v>Ajout</v>
      </c>
      <c r="D1809" s="107" t="str">
        <f>IF('Jeunes Plants'!C1309&lt;&gt;"",'Jeunes Plants'!C1309,"")</f>
        <v/>
      </c>
      <c r="E1809" s="103" t="str">
        <f>IF('Jeunes Plants'!H1309&lt;&gt;"",'Jeunes Plants'!H1309,"")</f>
        <v/>
      </c>
      <c r="F1809" s="103" t="str">
        <f>IF('Jeunes Plants'!E1309&lt;&gt;"",'Jeunes Plants'!E1309,"")</f>
        <v/>
      </c>
      <c r="G1809" s="103" t="str">
        <f>IF('Jeunes Plants'!N1309&lt;&gt;"",'Jeunes Plants'!N1309,"")</f>
        <v>M3</v>
      </c>
      <c r="H1809" s="103" t="str">
        <f>IF('Jeunes Plants'!I1309&lt;&gt;"",'Jeunes Plants'!I1309,"")</f>
        <v/>
      </c>
      <c r="I1809" s="103" t="str">
        <f>IF('Jeunes Plants'!J1309&lt;&gt;"",'Jeunes Plants'!J1309,"")</f>
        <v/>
      </c>
      <c r="J1809" s="103">
        <f>IF($J$9=36,'Jeunes Plants'!U1309,IF($J$9=37,'Jeunes Plants'!V1309,IF($J$9=38,'Jeunes Plants'!W1309,IF($J$9=39,'Jeunes Plants'!X1309,IF($J$9=40,'Jeunes Plants'!Y1309,IF($J$9=41,'Jeunes Plants'!Z1309,IF($J$9=42,'Jeunes Plants'!AA1309,IF($J$9=43,'Jeunes Plants'!AB1309,IF($J$9=44,'Jeunes Plants'!AC1309,IF($J$9=45,'Jeunes Plants'!AD1309,IF($J$9=46,'Jeunes Plants'!AE1309,IF($J$9=47,'Jeunes Plants'!AF1309,IF($J$9=48,'Jeunes Plants'!AG1309,IF($J$9=49,'Jeunes Plants'!AH1309,IF($J$9=50,'Jeunes Plants'!AI1309,IF($J$9=51,'Jeunes Plants'!AJ1309,IF($J$9=52,'Jeunes Plants'!AK1309,IF($J$9=1,'Jeunes Plants'!AL1309,IF($J$9=2,'Jeunes Plants'!AM1309,IF($J$9=3,'Jeunes Plants'!AN1309,IF($J$9=4,'Jeunes Plants'!AO1309,IF($J$9=5,'Jeunes Plants'!AP1309,IF($J$9=6,'Jeunes Plants'!AQ1309,IF($J$9=7,'Jeunes Plants'!AR1309,IF($J$9=8,'Jeunes Plants'!AS1309,IF($J$9=9,'Jeunes Plants'!AT1309,IF($J$9=10,'Jeunes Plants'!AU1309,IF($J$9=11,'Jeunes Plants'!AV1309,IF($J$9=12,'Jeunes Plants'!AW1309,IF($J$9=13,'Jeunes Plants'!AX1309,IF($J$9=14,'Jeunes Plants'!AY1309,IF($J$9=15,'Jeunes Plants'!AZ1309,IF($J$9=16,'Jeunes Plants'!BA1309,IF($J$9=17,'Jeunes Plants'!BB1309,IF($J$9=18,'Jeunes Plants'!BC1309,IF($J$9=19,'Jeunes Plants'!BD1309,IF($J$9=20,'Jeunes Plants'!BE1309,IF($J$9=21,'Jeunes Plants'!BF1309,IF($J$9=22,'Jeunes Plants'!BG1309,IF($J$9=23,'Jeunes Plants'!BH1309,IF($J$9=24,'Jeunes Plants'!BI1309,IF($J$9=25,'Jeunes Plants'!BJ1309,IF($J$9=26,'Jeunes Plants'!BK1309,IF($J$9=27,'Jeunes Plants'!BL1309,IF($J$9=28,'Jeunes Plants'!BM1309,IF($J$9=29,'Jeunes Plants'!BN1309,IF($J$9=30,'Jeunes Plants'!BO1309,IF($J$9=31,'Jeunes Plants'!BP1309,IF($J$9=32,'Jeunes Plants'!BQ1309,IF($J$9=33,'Jeunes Plants'!BR1309,IF($J$9=34,'Jeunes Plants'!BS1309,IF($J$9=35,'Jeunes Plants'!B13212,))))))))))))))))))))))))))))))))))))))))))))))))))))</f>
        <v>0</v>
      </c>
      <c r="K1809" s="103" t="str">
        <f>IF('Jeunes Plants'!R1309=0,"","Erreur")</f>
        <v/>
      </c>
    </row>
    <row r="1810" spans="1:11" x14ac:dyDescent="0.25">
      <c r="A1810" s="103" t="str">
        <f>IF('Jeunes Plants'!A1310&lt;&gt;"",'Jeunes Plants'!A1310,"")</f>
        <v/>
      </c>
      <c r="B1810" s="103" t="str">
        <f>IF('Jeunes Plants'!L1310&lt;&gt;"",'Jeunes Plants'!L1310,"")</f>
        <v/>
      </c>
      <c r="C1810" s="107" t="str">
        <f>IF('Jeunes Plants'!B1310&lt;&gt;"",'Jeunes Plants'!B1310,"")</f>
        <v>Ajout</v>
      </c>
      <c r="D1810" s="107" t="str">
        <f>IF('Jeunes Plants'!C1310&lt;&gt;"",'Jeunes Plants'!C1310,"")</f>
        <v/>
      </c>
      <c r="E1810" s="103" t="str">
        <f>IF('Jeunes Plants'!H1310&lt;&gt;"",'Jeunes Plants'!H1310,"")</f>
        <v/>
      </c>
      <c r="F1810" s="103" t="str">
        <f>IF('Jeunes Plants'!E1310&lt;&gt;"",'Jeunes Plants'!E1310,"")</f>
        <v/>
      </c>
      <c r="G1810" s="103" t="str">
        <f>IF('Jeunes Plants'!N1310&lt;&gt;"",'Jeunes Plants'!N1310,"")</f>
        <v>M3</v>
      </c>
      <c r="H1810" s="103" t="str">
        <f>IF('Jeunes Plants'!I1310&lt;&gt;"",'Jeunes Plants'!I1310,"")</f>
        <v/>
      </c>
      <c r="I1810" s="103" t="str">
        <f>IF('Jeunes Plants'!J1310&lt;&gt;"",'Jeunes Plants'!J1310,"")</f>
        <v/>
      </c>
      <c r="J1810" s="103">
        <f>IF($J$9=36,'Jeunes Plants'!U1310,IF($J$9=37,'Jeunes Plants'!V1310,IF($J$9=38,'Jeunes Plants'!W1310,IF($J$9=39,'Jeunes Plants'!X1310,IF($J$9=40,'Jeunes Plants'!Y1310,IF($J$9=41,'Jeunes Plants'!Z1310,IF($J$9=42,'Jeunes Plants'!AA1310,IF($J$9=43,'Jeunes Plants'!AB1310,IF($J$9=44,'Jeunes Plants'!AC1310,IF($J$9=45,'Jeunes Plants'!AD1310,IF($J$9=46,'Jeunes Plants'!AE1310,IF($J$9=47,'Jeunes Plants'!AF1310,IF($J$9=48,'Jeunes Plants'!AG1310,IF($J$9=49,'Jeunes Plants'!AH1310,IF($J$9=50,'Jeunes Plants'!AI1310,IF($J$9=51,'Jeunes Plants'!AJ1310,IF($J$9=52,'Jeunes Plants'!AK1310,IF($J$9=1,'Jeunes Plants'!AL1310,IF($J$9=2,'Jeunes Plants'!AM1310,IF($J$9=3,'Jeunes Plants'!AN1310,IF($J$9=4,'Jeunes Plants'!AO1310,IF($J$9=5,'Jeunes Plants'!AP1310,IF($J$9=6,'Jeunes Plants'!AQ1310,IF($J$9=7,'Jeunes Plants'!AR1310,IF($J$9=8,'Jeunes Plants'!AS1310,IF($J$9=9,'Jeunes Plants'!AT1310,IF($J$9=10,'Jeunes Plants'!AU1310,IF($J$9=11,'Jeunes Plants'!AV1310,IF($J$9=12,'Jeunes Plants'!AW1310,IF($J$9=13,'Jeunes Plants'!AX1310,IF($J$9=14,'Jeunes Plants'!AY1310,IF($J$9=15,'Jeunes Plants'!AZ1310,IF($J$9=16,'Jeunes Plants'!BA1310,IF($J$9=17,'Jeunes Plants'!BB1310,IF($J$9=18,'Jeunes Plants'!BC1310,IF($J$9=19,'Jeunes Plants'!BD1310,IF($J$9=20,'Jeunes Plants'!BE1310,IF($J$9=21,'Jeunes Plants'!BF1310,IF($J$9=22,'Jeunes Plants'!BG1310,IF($J$9=23,'Jeunes Plants'!BH1310,IF($J$9=24,'Jeunes Plants'!BI1310,IF($J$9=25,'Jeunes Plants'!BJ1310,IF($J$9=26,'Jeunes Plants'!BK1310,IF($J$9=27,'Jeunes Plants'!BL1310,IF($J$9=28,'Jeunes Plants'!BM1310,IF($J$9=29,'Jeunes Plants'!BN1310,IF($J$9=30,'Jeunes Plants'!BO1310,IF($J$9=31,'Jeunes Plants'!BP1310,IF($J$9=32,'Jeunes Plants'!BQ1310,IF($J$9=33,'Jeunes Plants'!BR1310,IF($J$9=34,'Jeunes Plants'!BS1310,IF($J$9=35,'Jeunes Plants'!B13213,))))))))))))))))))))))))))))))))))))))))))))))))))))</f>
        <v>0</v>
      </c>
      <c r="K1810" s="103" t="str">
        <f>IF('Jeunes Plants'!R1310=0,"","Erreur")</f>
        <v/>
      </c>
    </row>
    <row r="1811" spans="1:11" x14ac:dyDescent="0.25">
      <c r="A1811" s="103" t="str">
        <f>IF('Jeunes Plants'!A1311&lt;&gt;"",'Jeunes Plants'!A1311,"")</f>
        <v/>
      </c>
      <c r="B1811" s="103" t="str">
        <f>IF('Jeunes Plants'!L1311&lt;&gt;"",'Jeunes Plants'!L1311,"")</f>
        <v/>
      </c>
      <c r="C1811" s="107" t="str">
        <f>IF('Jeunes Plants'!B1311&lt;&gt;"",'Jeunes Plants'!B1311,"")</f>
        <v>Ajout</v>
      </c>
      <c r="D1811" s="107" t="str">
        <f>IF('Jeunes Plants'!C1311&lt;&gt;"",'Jeunes Plants'!C1311,"")</f>
        <v/>
      </c>
      <c r="E1811" s="103" t="str">
        <f>IF('Jeunes Plants'!H1311&lt;&gt;"",'Jeunes Plants'!H1311,"")</f>
        <v/>
      </c>
      <c r="F1811" s="103" t="str">
        <f>IF('Jeunes Plants'!E1311&lt;&gt;"",'Jeunes Plants'!E1311,"")</f>
        <v/>
      </c>
      <c r="G1811" s="103" t="str">
        <f>IF('Jeunes Plants'!N1311&lt;&gt;"",'Jeunes Plants'!N1311,"")</f>
        <v>M3</v>
      </c>
      <c r="H1811" s="103" t="str">
        <f>IF('Jeunes Plants'!I1311&lt;&gt;"",'Jeunes Plants'!I1311,"")</f>
        <v/>
      </c>
      <c r="I1811" s="103" t="str">
        <f>IF('Jeunes Plants'!J1311&lt;&gt;"",'Jeunes Plants'!J1311,"")</f>
        <v/>
      </c>
      <c r="J1811" s="103">
        <f>IF($J$9=36,'Jeunes Plants'!U1311,IF($J$9=37,'Jeunes Plants'!V1311,IF($J$9=38,'Jeunes Plants'!W1311,IF($J$9=39,'Jeunes Plants'!X1311,IF($J$9=40,'Jeunes Plants'!Y1311,IF($J$9=41,'Jeunes Plants'!Z1311,IF($J$9=42,'Jeunes Plants'!AA1311,IF($J$9=43,'Jeunes Plants'!AB1311,IF($J$9=44,'Jeunes Plants'!AC1311,IF($J$9=45,'Jeunes Plants'!AD1311,IF($J$9=46,'Jeunes Plants'!AE1311,IF($J$9=47,'Jeunes Plants'!AF1311,IF($J$9=48,'Jeunes Plants'!AG1311,IF($J$9=49,'Jeunes Plants'!AH1311,IF($J$9=50,'Jeunes Plants'!AI1311,IF($J$9=51,'Jeunes Plants'!AJ1311,IF($J$9=52,'Jeunes Plants'!AK1311,IF($J$9=1,'Jeunes Plants'!AL1311,IF($J$9=2,'Jeunes Plants'!AM1311,IF($J$9=3,'Jeunes Plants'!AN1311,IF($J$9=4,'Jeunes Plants'!AO1311,IF($J$9=5,'Jeunes Plants'!AP1311,IF($J$9=6,'Jeunes Plants'!AQ1311,IF($J$9=7,'Jeunes Plants'!AR1311,IF($J$9=8,'Jeunes Plants'!AS1311,IF($J$9=9,'Jeunes Plants'!AT1311,IF($J$9=10,'Jeunes Plants'!AU1311,IF($J$9=11,'Jeunes Plants'!AV1311,IF($J$9=12,'Jeunes Plants'!AW1311,IF($J$9=13,'Jeunes Plants'!AX1311,IF($J$9=14,'Jeunes Plants'!AY1311,IF($J$9=15,'Jeunes Plants'!AZ1311,IF($J$9=16,'Jeunes Plants'!BA1311,IF($J$9=17,'Jeunes Plants'!BB1311,IF($J$9=18,'Jeunes Plants'!BC1311,IF($J$9=19,'Jeunes Plants'!BD1311,IF($J$9=20,'Jeunes Plants'!BE1311,IF($J$9=21,'Jeunes Plants'!BF1311,IF($J$9=22,'Jeunes Plants'!BG1311,IF($J$9=23,'Jeunes Plants'!BH1311,IF($J$9=24,'Jeunes Plants'!BI1311,IF($J$9=25,'Jeunes Plants'!BJ1311,IF($J$9=26,'Jeunes Plants'!BK1311,IF($J$9=27,'Jeunes Plants'!BL1311,IF($J$9=28,'Jeunes Plants'!BM1311,IF($J$9=29,'Jeunes Plants'!BN1311,IF($J$9=30,'Jeunes Plants'!BO1311,IF($J$9=31,'Jeunes Plants'!BP1311,IF($J$9=32,'Jeunes Plants'!BQ1311,IF($J$9=33,'Jeunes Plants'!BR1311,IF($J$9=34,'Jeunes Plants'!BS1311,IF($J$9=35,'Jeunes Plants'!B13214,))))))))))))))))))))))))))))))))))))))))))))))))))))</f>
        <v>0</v>
      </c>
      <c r="K1811" s="103" t="str">
        <f>IF('Jeunes Plants'!R1311=0,"","Erreur")</f>
        <v/>
      </c>
    </row>
    <row r="1812" spans="1:11" x14ac:dyDescent="0.25">
      <c r="A1812" s="103" t="str">
        <f>IF('Jeunes Plants'!A1312&lt;&gt;"",'Jeunes Plants'!A1312,"")</f>
        <v/>
      </c>
      <c r="B1812" s="103" t="str">
        <f>IF('Jeunes Plants'!L1312&lt;&gt;"",'Jeunes Plants'!L1312,"")</f>
        <v/>
      </c>
      <c r="C1812" s="107" t="str">
        <f>IF('Jeunes Plants'!B1312&lt;&gt;"",'Jeunes Plants'!B1312,"")</f>
        <v>Ajout</v>
      </c>
      <c r="D1812" s="107" t="str">
        <f>IF('Jeunes Plants'!C1312&lt;&gt;"",'Jeunes Plants'!C1312,"")</f>
        <v/>
      </c>
      <c r="E1812" s="103" t="str">
        <f>IF('Jeunes Plants'!H1312&lt;&gt;"",'Jeunes Plants'!H1312,"")</f>
        <v/>
      </c>
      <c r="F1812" s="103" t="str">
        <f>IF('Jeunes Plants'!E1312&lt;&gt;"",'Jeunes Plants'!E1312,"")</f>
        <v/>
      </c>
      <c r="G1812" s="103" t="str">
        <f>IF('Jeunes Plants'!N1312&lt;&gt;"",'Jeunes Plants'!N1312,"")</f>
        <v>M3</v>
      </c>
      <c r="H1812" s="103" t="str">
        <f>IF('Jeunes Plants'!I1312&lt;&gt;"",'Jeunes Plants'!I1312,"")</f>
        <v/>
      </c>
      <c r="I1812" s="103" t="str">
        <f>IF('Jeunes Plants'!J1312&lt;&gt;"",'Jeunes Plants'!J1312,"")</f>
        <v/>
      </c>
      <c r="J1812" s="103">
        <f>IF($J$9=36,'Jeunes Plants'!U1312,IF($J$9=37,'Jeunes Plants'!V1312,IF($J$9=38,'Jeunes Plants'!W1312,IF($J$9=39,'Jeunes Plants'!X1312,IF($J$9=40,'Jeunes Plants'!Y1312,IF($J$9=41,'Jeunes Plants'!Z1312,IF($J$9=42,'Jeunes Plants'!AA1312,IF($J$9=43,'Jeunes Plants'!AB1312,IF($J$9=44,'Jeunes Plants'!AC1312,IF($J$9=45,'Jeunes Plants'!AD1312,IF($J$9=46,'Jeunes Plants'!AE1312,IF($J$9=47,'Jeunes Plants'!AF1312,IF($J$9=48,'Jeunes Plants'!AG1312,IF($J$9=49,'Jeunes Plants'!AH1312,IF($J$9=50,'Jeunes Plants'!AI1312,IF($J$9=51,'Jeunes Plants'!AJ1312,IF($J$9=52,'Jeunes Plants'!AK1312,IF($J$9=1,'Jeunes Plants'!AL1312,IF($J$9=2,'Jeunes Plants'!AM1312,IF($J$9=3,'Jeunes Plants'!AN1312,IF($J$9=4,'Jeunes Plants'!AO1312,IF($J$9=5,'Jeunes Plants'!AP1312,IF($J$9=6,'Jeunes Plants'!AQ1312,IF($J$9=7,'Jeunes Plants'!AR1312,IF($J$9=8,'Jeunes Plants'!AS1312,IF($J$9=9,'Jeunes Plants'!AT1312,IF($J$9=10,'Jeunes Plants'!AU1312,IF($J$9=11,'Jeunes Plants'!AV1312,IF($J$9=12,'Jeunes Plants'!AW1312,IF($J$9=13,'Jeunes Plants'!AX1312,IF($J$9=14,'Jeunes Plants'!AY1312,IF($J$9=15,'Jeunes Plants'!AZ1312,IF($J$9=16,'Jeunes Plants'!BA1312,IF($J$9=17,'Jeunes Plants'!BB1312,IF($J$9=18,'Jeunes Plants'!BC1312,IF($J$9=19,'Jeunes Plants'!BD1312,IF($J$9=20,'Jeunes Plants'!BE1312,IF($J$9=21,'Jeunes Plants'!BF1312,IF($J$9=22,'Jeunes Plants'!BG1312,IF($J$9=23,'Jeunes Plants'!BH1312,IF($J$9=24,'Jeunes Plants'!BI1312,IF($J$9=25,'Jeunes Plants'!BJ1312,IF($J$9=26,'Jeunes Plants'!BK1312,IF($J$9=27,'Jeunes Plants'!BL1312,IF($J$9=28,'Jeunes Plants'!BM1312,IF($J$9=29,'Jeunes Plants'!BN1312,IF($J$9=30,'Jeunes Plants'!BO1312,IF($J$9=31,'Jeunes Plants'!BP1312,IF($J$9=32,'Jeunes Plants'!BQ1312,IF($J$9=33,'Jeunes Plants'!BR1312,IF($J$9=34,'Jeunes Plants'!BS1312,IF($J$9=35,'Jeunes Plants'!B13215,))))))))))))))))))))))))))))))))))))))))))))))))))))</f>
        <v>0</v>
      </c>
      <c r="K1812" s="103" t="str">
        <f>IF('Jeunes Plants'!R1312=0,"","Erreur")</f>
        <v/>
      </c>
    </row>
    <row r="1813" spans="1:11" x14ac:dyDescent="0.25">
      <c r="A1813" s="103" t="str">
        <f>IF('Jeunes Plants'!A1313&lt;&gt;"",'Jeunes Plants'!A1313,"")</f>
        <v/>
      </c>
      <c r="B1813" s="103" t="str">
        <f>IF('Jeunes Plants'!L1313&lt;&gt;"",'Jeunes Plants'!L1313,"")</f>
        <v/>
      </c>
      <c r="C1813" s="107" t="str">
        <f>IF('Jeunes Plants'!B1313&lt;&gt;"",'Jeunes Plants'!B1313,"")</f>
        <v>Ajout</v>
      </c>
      <c r="D1813" s="107" t="str">
        <f>IF('Jeunes Plants'!C1313&lt;&gt;"",'Jeunes Plants'!C1313,"")</f>
        <v/>
      </c>
      <c r="E1813" s="103" t="str">
        <f>IF('Jeunes Plants'!H1313&lt;&gt;"",'Jeunes Plants'!H1313,"")</f>
        <v/>
      </c>
      <c r="F1813" s="103" t="str">
        <f>IF('Jeunes Plants'!E1313&lt;&gt;"",'Jeunes Plants'!E1313,"")</f>
        <v/>
      </c>
      <c r="G1813" s="103" t="str">
        <f>IF('Jeunes Plants'!N1313&lt;&gt;"",'Jeunes Plants'!N1313,"")</f>
        <v>M3</v>
      </c>
      <c r="H1813" s="103" t="str">
        <f>IF('Jeunes Plants'!I1313&lt;&gt;"",'Jeunes Plants'!I1313,"")</f>
        <v/>
      </c>
      <c r="I1813" s="103" t="str">
        <f>IF('Jeunes Plants'!J1313&lt;&gt;"",'Jeunes Plants'!J1313,"")</f>
        <v/>
      </c>
      <c r="J1813" s="103">
        <f>IF($J$9=36,'Jeunes Plants'!U1313,IF($J$9=37,'Jeunes Plants'!V1313,IF($J$9=38,'Jeunes Plants'!W1313,IF($J$9=39,'Jeunes Plants'!X1313,IF($J$9=40,'Jeunes Plants'!Y1313,IF($J$9=41,'Jeunes Plants'!Z1313,IF($J$9=42,'Jeunes Plants'!AA1313,IF($J$9=43,'Jeunes Plants'!AB1313,IF($J$9=44,'Jeunes Plants'!AC1313,IF($J$9=45,'Jeunes Plants'!AD1313,IF($J$9=46,'Jeunes Plants'!AE1313,IF($J$9=47,'Jeunes Plants'!AF1313,IF($J$9=48,'Jeunes Plants'!AG1313,IF($J$9=49,'Jeunes Plants'!AH1313,IF($J$9=50,'Jeunes Plants'!AI1313,IF($J$9=51,'Jeunes Plants'!AJ1313,IF($J$9=52,'Jeunes Plants'!AK1313,IF($J$9=1,'Jeunes Plants'!AL1313,IF($J$9=2,'Jeunes Plants'!AM1313,IF($J$9=3,'Jeunes Plants'!AN1313,IF($J$9=4,'Jeunes Plants'!AO1313,IF($J$9=5,'Jeunes Plants'!AP1313,IF($J$9=6,'Jeunes Plants'!AQ1313,IF($J$9=7,'Jeunes Plants'!AR1313,IF($J$9=8,'Jeunes Plants'!AS1313,IF($J$9=9,'Jeunes Plants'!AT1313,IF($J$9=10,'Jeunes Plants'!AU1313,IF($J$9=11,'Jeunes Plants'!AV1313,IF($J$9=12,'Jeunes Plants'!AW1313,IF($J$9=13,'Jeunes Plants'!AX1313,IF($J$9=14,'Jeunes Plants'!AY1313,IF($J$9=15,'Jeunes Plants'!AZ1313,IF($J$9=16,'Jeunes Plants'!BA1313,IF($J$9=17,'Jeunes Plants'!BB1313,IF($J$9=18,'Jeunes Plants'!BC1313,IF($J$9=19,'Jeunes Plants'!BD1313,IF($J$9=20,'Jeunes Plants'!BE1313,IF($J$9=21,'Jeunes Plants'!BF1313,IF($J$9=22,'Jeunes Plants'!BG1313,IF($J$9=23,'Jeunes Plants'!BH1313,IF($J$9=24,'Jeunes Plants'!BI1313,IF($J$9=25,'Jeunes Plants'!BJ1313,IF($J$9=26,'Jeunes Plants'!BK1313,IF($J$9=27,'Jeunes Plants'!BL1313,IF($J$9=28,'Jeunes Plants'!BM1313,IF($J$9=29,'Jeunes Plants'!BN1313,IF($J$9=30,'Jeunes Plants'!BO1313,IF($J$9=31,'Jeunes Plants'!BP1313,IF($J$9=32,'Jeunes Plants'!BQ1313,IF($J$9=33,'Jeunes Plants'!BR1313,IF($J$9=34,'Jeunes Plants'!BS1313,IF($J$9=35,'Jeunes Plants'!B13216,))))))))))))))))))))))))))))))))))))))))))))))))))))</f>
        <v>0</v>
      </c>
      <c r="K1813" s="103" t="str">
        <f>IF('Jeunes Plants'!R1313=0,"","Erreur")</f>
        <v/>
      </c>
    </row>
    <row r="1814" spans="1:11" x14ac:dyDescent="0.25">
      <c r="A1814" s="103" t="str">
        <f>IF('Jeunes Plants'!A1314&lt;&gt;"",'Jeunes Plants'!A1314,"")</f>
        <v/>
      </c>
      <c r="B1814" s="103" t="str">
        <f>IF('Jeunes Plants'!L1314&lt;&gt;"",'Jeunes Plants'!L1314,"")</f>
        <v/>
      </c>
      <c r="C1814" s="107" t="str">
        <f>IF('Jeunes Plants'!B1314&lt;&gt;"",'Jeunes Plants'!B1314,"")</f>
        <v>Ajout</v>
      </c>
      <c r="D1814" s="107" t="str">
        <f>IF('Jeunes Plants'!C1314&lt;&gt;"",'Jeunes Plants'!C1314,"")</f>
        <v/>
      </c>
      <c r="E1814" s="103" t="str">
        <f>IF('Jeunes Plants'!H1314&lt;&gt;"",'Jeunes Plants'!H1314,"")</f>
        <v/>
      </c>
      <c r="F1814" s="103" t="str">
        <f>IF('Jeunes Plants'!E1314&lt;&gt;"",'Jeunes Plants'!E1314,"")</f>
        <v/>
      </c>
      <c r="G1814" s="103" t="str">
        <f>IF('Jeunes Plants'!N1314&lt;&gt;"",'Jeunes Plants'!N1314,"")</f>
        <v>M3</v>
      </c>
      <c r="H1814" s="103" t="str">
        <f>IF('Jeunes Plants'!I1314&lt;&gt;"",'Jeunes Plants'!I1314,"")</f>
        <v/>
      </c>
      <c r="I1814" s="103" t="str">
        <f>IF('Jeunes Plants'!J1314&lt;&gt;"",'Jeunes Plants'!J1314,"")</f>
        <v/>
      </c>
      <c r="J1814" s="103">
        <f>IF($J$9=36,'Jeunes Plants'!U1314,IF($J$9=37,'Jeunes Plants'!V1314,IF($J$9=38,'Jeunes Plants'!W1314,IF($J$9=39,'Jeunes Plants'!X1314,IF($J$9=40,'Jeunes Plants'!Y1314,IF($J$9=41,'Jeunes Plants'!Z1314,IF($J$9=42,'Jeunes Plants'!AA1314,IF($J$9=43,'Jeunes Plants'!AB1314,IF($J$9=44,'Jeunes Plants'!AC1314,IF($J$9=45,'Jeunes Plants'!AD1314,IF($J$9=46,'Jeunes Plants'!AE1314,IF($J$9=47,'Jeunes Plants'!AF1314,IF($J$9=48,'Jeunes Plants'!AG1314,IF($J$9=49,'Jeunes Plants'!AH1314,IF($J$9=50,'Jeunes Plants'!AI1314,IF($J$9=51,'Jeunes Plants'!AJ1314,IF($J$9=52,'Jeunes Plants'!AK1314,IF($J$9=1,'Jeunes Plants'!AL1314,IF($J$9=2,'Jeunes Plants'!AM1314,IF($J$9=3,'Jeunes Plants'!AN1314,IF($J$9=4,'Jeunes Plants'!AO1314,IF($J$9=5,'Jeunes Plants'!AP1314,IF($J$9=6,'Jeunes Plants'!AQ1314,IF($J$9=7,'Jeunes Plants'!AR1314,IF($J$9=8,'Jeunes Plants'!AS1314,IF($J$9=9,'Jeunes Plants'!AT1314,IF($J$9=10,'Jeunes Plants'!AU1314,IF($J$9=11,'Jeunes Plants'!AV1314,IF($J$9=12,'Jeunes Plants'!AW1314,IF($J$9=13,'Jeunes Plants'!AX1314,IF($J$9=14,'Jeunes Plants'!AY1314,IF($J$9=15,'Jeunes Plants'!AZ1314,IF($J$9=16,'Jeunes Plants'!BA1314,IF($J$9=17,'Jeunes Plants'!BB1314,IF($J$9=18,'Jeunes Plants'!BC1314,IF($J$9=19,'Jeunes Plants'!BD1314,IF($J$9=20,'Jeunes Plants'!BE1314,IF($J$9=21,'Jeunes Plants'!BF1314,IF($J$9=22,'Jeunes Plants'!BG1314,IF($J$9=23,'Jeunes Plants'!BH1314,IF($J$9=24,'Jeunes Plants'!BI1314,IF($J$9=25,'Jeunes Plants'!BJ1314,IF($J$9=26,'Jeunes Plants'!BK1314,IF($J$9=27,'Jeunes Plants'!BL1314,IF($J$9=28,'Jeunes Plants'!BM1314,IF($J$9=29,'Jeunes Plants'!BN1314,IF($J$9=30,'Jeunes Plants'!BO1314,IF($J$9=31,'Jeunes Plants'!BP1314,IF($J$9=32,'Jeunes Plants'!BQ1314,IF($J$9=33,'Jeunes Plants'!BR1314,IF($J$9=34,'Jeunes Plants'!BS1314,IF($J$9=35,'Jeunes Plants'!B13217,))))))))))))))))))))))))))))))))))))))))))))))))))))</f>
        <v>0</v>
      </c>
      <c r="K1814" s="103" t="str">
        <f>IF('Jeunes Plants'!R1314=0,"","Erreur")</f>
        <v/>
      </c>
    </row>
    <row r="1815" spans="1:11" x14ac:dyDescent="0.25">
      <c r="A1815" s="103" t="str">
        <f>IF('Jeunes Plants'!A1315&lt;&gt;"",'Jeunes Plants'!A1315,"")</f>
        <v/>
      </c>
      <c r="B1815" s="103" t="str">
        <f>IF('Jeunes Plants'!L1315&lt;&gt;"",'Jeunes Plants'!L1315,"")</f>
        <v/>
      </c>
      <c r="C1815" s="107" t="str">
        <f>IF('Jeunes Plants'!B1315&lt;&gt;"",'Jeunes Plants'!B1315,"")</f>
        <v>Ajout</v>
      </c>
      <c r="D1815" s="107" t="str">
        <f>IF('Jeunes Plants'!C1315&lt;&gt;"",'Jeunes Plants'!C1315,"")</f>
        <v/>
      </c>
      <c r="E1815" s="103" t="str">
        <f>IF('Jeunes Plants'!H1315&lt;&gt;"",'Jeunes Plants'!H1315,"")</f>
        <v/>
      </c>
      <c r="F1815" s="103" t="str">
        <f>IF('Jeunes Plants'!E1315&lt;&gt;"",'Jeunes Plants'!E1315,"")</f>
        <v/>
      </c>
      <c r="G1815" s="103" t="str">
        <f>IF('Jeunes Plants'!N1315&lt;&gt;"",'Jeunes Plants'!N1315,"")</f>
        <v>M3</v>
      </c>
      <c r="H1815" s="103" t="str">
        <f>IF('Jeunes Plants'!I1315&lt;&gt;"",'Jeunes Plants'!I1315,"")</f>
        <v/>
      </c>
      <c r="I1815" s="103" t="str">
        <f>IF('Jeunes Plants'!J1315&lt;&gt;"",'Jeunes Plants'!J1315,"")</f>
        <v/>
      </c>
      <c r="J1815" s="103">
        <f>IF($J$9=36,'Jeunes Plants'!U1315,IF($J$9=37,'Jeunes Plants'!V1315,IF($J$9=38,'Jeunes Plants'!W1315,IF($J$9=39,'Jeunes Plants'!X1315,IF($J$9=40,'Jeunes Plants'!Y1315,IF($J$9=41,'Jeunes Plants'!Z1315,IF($J$9=42,'Jeunes Plants'!AA1315,IF($J$9=43,'Jeunes Plants'!AB1315,IF($J$9=44,'Jeunes Plants'!AC1315,IF($J$9=45,'Jeunes Plants'!AD1315,IF($J$9=46,'Jeunes Plants'!AE1315,IF($J$9=47,'Jeunes Plants'!AF1315,IF($J$9=48,'Jeunes Plants'!AG1315,IF($J$9=49,'Jeunes Plants'!AH1315,IF($J$9=50,'Jeunes Plants'!AI1315,IF($J$9=51,'Jeunes Plants'!AJ1315,IF($J$9=52,'Jeunes Plants'!AK1315,IF($J$9=1,'Jeunes Plants'!AL1315,IF($J$9=2,'Jeunes Plants'!AM1315,IF($J$9=3,'Jeunes Plants'!AN1315,IF($J$9=4,'Jeunes Plants'!AO1315,IF($J$9=5,'Jeunes Plants'!AP1315,IF($J$9=6,'Jeunes Plants'!AQ1315,IF($J$9=7,'Jeunes Plants'!AR1315,IF($J$9=8,'Jeunes Plants'!AS1315,IF($J$9=9,'Jeunes Plants'!AT1315,IF($J$9=10,'Jeunes Plants'!AU1315,IF($J$9=11,'Jeunes Plants'!AV1315,IF($J$9=12,'Jeunes Plants'!AW1315,IF($J$9=13,'Jeunes Plants'!AX1315,IF($J$9=14,'Jeunes Plants'!AY1315,IF($J$9=15,'Jeunes Plants'!AZ1315,IF($J$9=16,'Jeunes Plants'!BA1315,IF($J$9=17,'Jeunes Plants'!BB1315,IF($J$9=18,'Jeunes Plants'!BC1315,IF($J$9=19,'Jeunes Plants'!BD1315,IF($J$9=20,'Jeunes Plants'!BE1315,IF($J$9=21,'Jeunes Plants'!BF1315,IF($J$9=22,'Jeunes Plants'!BG1315,IF($J$9=23,'Jeunes Plants'!BH1315,IF($J$9=24,'Jeunes Plants'!BI1315,IF($J$9=25,'Jeunes Plants'!BJ1315,IF($J$9=26,'Jeunes Plants'!BK1315,IF($J$9=27,'Jeunes Plants'!BL1315,IF($J$9=28,'Jeunes Plants'!BM1315,IF($J$9=29,'Jeunes Plants'!BN1315,IF($J$9=30,'Jeunes Plants'!BO1315,IF($J$9=31,'Jeunes Plants'!BP1315,IF($J$9=32,'Jeunes Plants'!BQ1315,IF($J$9=33,'Jeunes Plants'!BR1315,IF($J$9=34,'Jeunes Plants'!BS1315,IF($J$9=35,'Jeunes Plants'!B13218,))))))))))))))))))))))))))))))))))))))))))))))))))))</f>
        <v>0</v>
      </c>
      <c r="K1815" s="103" t="str">
        <f>IF('Jeunes Plants'!R1315=0,"","Erreur")</f>
        <v/>
      </c>
    </row>
    <row r="1816" spans="1:11" x14ac:dyDescent="0.25">
      <c r="A1816" s="103" t="str">
        <f>IF('Jeunes Plants'!A1316&lt;&gt;"",'Jeunes Plants'!A1316,"")</f>
        <v/>
      </c>
      <c r="B1816" s="103" t="str">
        <f>IF('Jeunes Plants'!L1316&lt;&gt;"",'Jeunes Plants'!L1316,"")</f>
        <v/>
      </c>
      <c r="C1816" s="107" t="str">
        <f>IF('Jeunes Plants'!B1316&lt;&gt;"",'Jeunes Plants'!B1316,"")</f>
        <v>Ajout</v>
      </c>
      <c r="D1816" s="107" t="str">
        <f>IF('Jeunes Plants'!C1316&lt;&gt;"",'Jeunes Plants'!C1316,"")</f>
        <v/>
      </c>
      <c r="E1816" s="103" t="str">
        <f>IF('Jeunes Plants'!H1316&lt;&gt;"",'Jeunes Plants'!H1316,"")</f>
        <v/>
      </c>
      <c r="F1816" s="103" t="str">
        <f>IF('Jeunes Plants'!E1316&lt;&gt;"",'Jeunes Plants'!E1316,"")</f>
        <v/>
      </c>
      <c r="G1816" s="103" t="str">
        <f>IF('Jeunes Plants'!N1316&lt;&gt;"",'Jeunes Plants'!N1316,"")</f>
        <v>M3</v>
      </c>
      <c r="H1816" s="103" t="str">
        <f>IF('Jeunes Plants'!I1316&lt;&gt;"",'Jeunes Plants'!I1316,"")</f>
        <v/>
      </c>
      <c r="I1816" s="103" t="str">
        <f>IF('Jeunes Plants'!J1316&lt;&gt;"",'Jeunes Plants'!J1316,"")</f>
        <v/>
      </c>
      <c r="J1816" s="103">
        <f>IF($J$9=36,'Jeunes Plants'!U1316,IF($J$9=37,'Jeunes Plants'!V1316,IF($J$9=38,'Jeunes Plants'!W1316,IF($J$9=39,'Jeunes Plants'!X1316,IF($J$9=40,'Jeunes Plants'!Y1316,IF($J$9=41,'Jeunes Plants'!Z1316,IF($J$9=42,'Jeunes Plants'!AA1316,IF($J$9=43,'Jeunes Plants'!AB1316,IF($J$9=44,'Jeunes Plants'!AC1316,IF($J$9=45,'Jeunes Plants'!AD1316,IF($J$9=46,'Jeunes Plants'!AE1316,IF($J$9=47,'Jeunes Plants'!AF1316,IF($J$9=48,'Jeunes Plants'!AG1316,IF($J$9=49,'Jeunes Plants'!AH1316,IF($J$9=50,'Jeunes Plants'!AI1316,IF($J$9=51,'Jeunes Plants'!AJ1316,IF($J$9=52,'Jeunes Plants'!AK1316,IF($J$9=1,'Jeunes Plants'!AL1316,IF($J$9=2,'Jeunes Plants'!AM1316,IF($J$9=3,'Jeunes Plants'!AN1316,IF($J$9=4,'Jeunes Plants'!AO1316,IF($J$9=5,'Jeunes Plants'!AP1316,IF($J$9=6,'Jeunes Plants'!AQ1316,IF($J$9=7,'Jeunes Plants'!AR1316,IF($J$9=8,'Jeunes Plants'!AS1316,IF($J$9=9,'Jeunes Plants'!AT1316,IF($J$9=10,'Jeunes Plants'!AU1316,IF($J$9=11,'Jeunes Plants'!AV1316,IF($J$9=12,'Jeunes Plants'!AW1316,IF($J$9=13,'Jeunes Plants'!AX1316,IF($J$9=14,'Jeunes Plants'!AY1316,IF($J$9=15,'Jeunes Plants'!AZ1316,IF($J$9=16,'Jeunes Plants'!BA1316,IF($J$9=17,'Jeunes Plants'!BB1316,IF($J$9=18,'Jeunes Plants'!BC1316,IF($J$9=19,'Jeunes Plants'!BD1316,IF($J$9=20,'Jeunes Plants'!BE1316,IF($J$9=21,'Jeunes Plants'!BF1316,IF($J$9=22,'Jeunes Plants'!BG1316,IF($J$9=23,'Jeunes Plants'!BH1316,IF($J$9=24,'Jeunes Plants'!BI1316,IF($J$9=25,'Jeunes Plants'!BJ1316,IF($J$9=26,'Jeunes Plants'!BK1316,IF($J$9=27,'Jeunes Plants'!BL1316,IF($J$9=28,'Jeunes Plants'!BM1316,IF($J$9=29,'Jeunes Plants'!BN1316,IF($J$9=30,'Jeunes Plants'!BO1316,IF($J$9=31,'Jeunes Plants'!BP1316,IF($J$9=32,'Jeunes Plants'!BQ1316,IF($J$9=33,'Jeunes Plants'!BR1316,IF($J$9=34,'Jeunes Plants'!BS1316,IF($J$9=35,'Jeunes Plants'!B13219,))))))))))))))))))))))))))))))))))))))))))))))))))))</f>
        <v>0</v>
      </c>
      <c r="K1816" s="103" t="str">
        <f>IF('Jeunes Plants'!R1316=0,"","Erreur")</f>
        <v/>
      </c>
    </row>
    <row r="1817" spans="1:11" x14ac:dyDescent="0.25">
      <c r="A1817" s="103" t="str">
        <f>IF('Jeunes Plants'!A1317&lt;&gt;"",'Jeunes Plants'!A1317,"")</f>
        <v/>
      </c>
      <c r="B1817" s="103" t="str">
        <f>IF('Jeunes Plants'!L1317&lt;&gt;"",'Jeunes Plants'!L1317,"")</f>
        <v/>
      </c>
      <c r="C1817" s="107" t="str">
        <f>IF('Jeunes Plants'!B1317&lt;&gt;"",'Jeunes Plants'!B1317,"")</f>
        <v>Ajout</v>
      </c>
      <c r="D1817" s="107" t="str">
        <f>IF('Jeunes Plants'!C1317&lt;&gt;"",'Jeunes Plants'!C1317,"")</f>
        <v/>
      </c>
      <c r="E1817" s="103" t="str">
        <f>IF('Jeunes Plants'!H1317&lt;&gt;"",'Jeunes Plants'!H1317,"")</f>
        <v/>
      </c>
      <c r="F1817" s="103" t="str">
        <f>IF('Jeunes Plants'!E1317&lt;&gt;"",'Jeunes Plants'!E1317,"")</f>
        <v/>
      </c>
      <c r="G1817" s="103" t="str">
        <f>IF('Jeunes Plants'!N1317&lt;&gt;"",'Jeunes Plants'!N1317,"")</f>
        <v>M3</v>
      </c>
      <c r="H1817" s="103" t="str">
        <f>IF('Jeunes Plants'!I1317&lt;&gt;"",'Jeunes Plants'!I1317,"")</f>
        <v/>
      </c>
      <c r="I1817" s="103" t="str">
        <f>IF('Jeunes Plants'!J1317&lt;&gt;"",'Jeunes Plants'!J1317,"")</f>
        <v/>
      </c>
      <c r="J1817" s="103">
        <f>IF($J$9=36,'Jeunes Plants'!U1317,IF($J$9=37,'Jeunes Plants'!V1317,IF($J$9=38,'Jeunes Plants'!W1317,IF($J$9=39,'Jeunes Plants'!X1317,IF($J$9=40,'Jeunes Plants'!Y1317,IF($J$9=41,'Jeunes Plants'!Z1317,IF($J$9=42,'Jeunes Plants'!AA1317,IF($J$9=43,'Jeunes Plants'!AB1317,IF($J$9=44,'Jeunes Plants'!AC1317,IF($J$9=45,'Jeunes Plants'!AD1317,IF($J$9=46,'Jeunes Plants'!AE1317,IF($J$9=47,'Jeunes Plants'!AF1317,IF($J$9=48,'Jeunes Plants'!AG1317,IF($J$9=49,'Jeunes Plants'!AH1317,IF($J$9=50,'Jeunes Plants'!AI1317,IF($J$9=51,'Jeunes Plants'!AJ1317,IF($J$9=52,'Jeunes Plants'!AK1317,IF($J$9=1,'Jeunes Plants'!AL1317,IF($J$9=2,'Jeunes Plants'!AM1317,IF($J$9=3,'Jeunes Plants'!AN1317,IF($J$9=4,'Jeunes Plants'!AO1317,IF($J$9=5,'Jeunes Plants'!AP1317,IF($J$9=6,'Jeunes Plants'!AQ1317,IF($J$9=7,'Jeunes Plants'!AR1317,IF($J$9=8,'Jeunes Plants'!AS1317,IF($J$9=9,'Jeunes Plants'!AT1317,IF($J$9=10,'Jeunes Plants'!AU1317,IF($J$9=11,'Jeunes Plants'!AV1317,IF($J$9=12,'Jeunes Plants'!AW1317,IF($J$9=13,'Jeunes Plants'!AX1317,IF($J$9=14,'Jeunes Plants'!AY1317,IF($J$9=15,'Jeunes Plants'!AZ1317,IF($J$9=16,'Jeunes Plants'!BA1317,IF($J$9=17,'Jeunes Plants'!BB1317,IF($J$9=18,'Jeunes Plants'!BC1317,IF($J$9=19,'Jeunes Plants'!BD1317,IF($J$9=20,'Jeunes Plants'!BE1317,IF($J$9=21,'Jeunes Plants'!BF1317,IF($J$9=22,'Jeunes Plants'!BG1317,IF($J$9=23,'Jeunes Plants'!BH1317,IF($J$9=24,'Jeunes Plants'!BI1317,IF($J$9=25,'Jeunes Plants'!BJ1317,IF($J$9=26,'Jeunes Plants'!BK1317,IF($J$9=27,'Jeunes Plants'!BL1317,IF($J$9=28,'Jeunes Plants'!BM1317,IF($J$9=29,'Jeunes Plants'!BN1317,IF($J$9=30,'Jeunes Plants'!BO1317,IF($J$9=31,'Jeunes Plants'!BP1317,IF($J$9=32,'Jeunes Plants'!BQ1317,IF($J$9=33,'Jeunes Plants'!BR1317,IF($J$9=34,'Jeunes Plants'!BS1317,IF($J$9=35,'Jeunes Plants'!B13220,))))))))))))))))))))))))))))))))))))))))))))))))))))</f>
        <v>0</v>
      </c>
      <c r="K1817" s="103" t="str">
        <f>IF('Jeunes Plants'!R1317=0,"","Erreur")</f>
        <v/>
      </c>
    </row>
    <row r="1818" spans="1:11" x14ac:dyDescent="0.25">
      <c r="A1818" s="103" t="str">
        <f>IF('Jeunes Plants'!A1318&lt;&gt;"",'Jeunes Plants'!A1318,"")</f>
        <v/>
      </c>
      <c r="B1818" s="103" t="str">
        <f>IF('Jeunes Plants'!L1318&lt;&gt;"",'Jeunes Plants'!L1318,"")</f>
        <v/>
      </c>
      <c r="C1818" s="107" t="str">
        <f>IF('Jeunes Plants'!B1318&lt;&gt;"",'Jeunes Plants'!B1318,"")</f>
        <v>Ajout</v>
      </c>
      <c r="D1818" s="107" t="str">
        <f>IF('Jeunes Plants'!C1318&lt;&gt;"",'Jeunes Plants'!C1318,"")</f>
        <v/>
      </c>
      <c r="E1818" s="103" t="str">
        <f>IF('Jeunes Plants'!H1318&lt;&gt;"",'Jeunes Plants'!H1318,"")</f>
        <v/>
      </c>
      <c r="F1818" s="103" t="str">
        <f>IF('Jeunes Plants'!E1318&lt;&gt;"",'Jeunes Plants'!E1318,"")</f>
        <v/>
      </c>
      <c r="G1818" s="103" t="str">
        <f>IF('Jeunes Plants'!N1318&lt;&gt;"",'Jeunes Plants'!N1318,"")</f>
        <v>M3</v>
      </c>
      <c r="H1818" s="103" t="str">
        <f>IF('Jeunes Plants'!I1318&lt;&gt;"",'Jeunes Plants'!I1318,"")</f>
        <v/>
      </c>
      <c r="I1818" s="103" t="str">
        <f>IF('Jeunes Plants'!J1318&lt;&gt;"",'Jeunes Plants'!J1318,"")</f>
        <v/>
      </c>
      <c r="J1818" s="103">
        <f>IF($J$9=36,'Jeunes Plants'!U1318,IF($J$9=37,'Jeunes Plants'!V1318,IF($J$9=38,'Jeunes Plants'!W1318,IF($J$9=39,'Jeunes Plants'!X1318,IF($J$9=40,'Jeunes Plants'!Y1318,IF($J$9=41,'Jeunes Plants'!Z1318,IF($J$9=42,'Jeunes Plants'!AA1318,IF($J$9=43,'Jeunes Plants'!AB1318,IF($J$9=44,'Jeunes Plants'!AC1318,IF($J$9=45,'Jeunes Plants'!AD1318,IF($J$9=46,'Jeunes Plants'!AE1318,IF($J$9=47,'Jeunes Plants'!AF1318,IF($J$9=48,'Jeunes Plants'!AG1318,IF($J$9=49,'Jeunes Plants'!AH1318,IF($J$9=50,'Jeunes Plants'!AI1318,IF($J$9=51,'Jeunes Plants'!AJ1318,IF($J$9=52,'Jeunes Plants'!AK1318,IF($J$9=1,'Jeunes Plants'!AL1318,IF($J$9=2,'Jeunes Plants'!AM1318,IF($J$9=3,'Jeunes Plants'!AN1318,IF($J$9=4,'Jeunes Plants'!AO1318,IF($J$9=5,'Jeunes Plants'!AP1318,IF($J$9=6,'Jeunes Plants'!AQ1318,IF($J$9=7,'Jeunes Plants'!AR1318,IF($J$9=8,'Jeunes Plants'!AS1318,IF($J$9=9,'Jeunes Plants'!AT1318,IF($J$9=10,'Jeunes Plants'!AU1318,IF($J$9=11,'Jeunes Plants'!AV1318,IF($J$9=12,'Jeunes Plants'!AW1318,IF($J$9=13,'Jeunes Plants'!AX1318,IF($J$9=14,'Jeunes Plants'!AY1318,IF($J$9=15,'Jeunes Plants'!AZ1318,IF($J$9=16,'Jeunes Plants'!BA1318,IF($J$9=17,'Jeunes Plants'!BB1318,IF($J$9=18,'Jeunes Plants'!BC1318,IF($J$9=19,'Jeunes Plants'!BD1318,IF($J$9=20,'Jeunes Plants'!BE1318,IF($J$9=21,'Jeunes Plants'!BF1318,IF($J$9=22,'Jeunes Plants'!BG1318,IF($J$9=23,'Jeunes Plants'!BH1318,IF($J$9=24,'Jeunes Plants'!BI1318,IF($J$9=25,'Jeunes Plants'!BJ1318,IF($J$9=26,'Jeunes Plants'!BK1318,IF($J$9=27,'Jeunes Plants'!BL1318,IF($J$9=28,'Jeunes Plants'!BM1318,IF($J$9=29,'Jeunes Plants'!BN1318,IF($J$9=30,'Jeunes Plants'!BO1318,IF($J$9=31,'Jeunes Plants'!BP1318,IF($J$9=32,'Jeunes Plants'!BQ1318,IF($J$9=33,'Jeunes Plants'!BR1318,IF($J$9=34,'Jeunes Plants'!BS1318,IF($J$9=35,'Jeunes Plants'!B13221,))))))))))))))))))))))))))))))))))))))))))))))))))))</f>
        <v>0</v>
      </c>
      <c r="K1818" s="103" t="str">
        <f>IF('Jeunes Plants'!R1318=0,"","Erreur")</f>
        <v/>
      </c>
    </row>
    <row r="1819" spans="1:11" x14ac:dyDescent="0.25">
      <c r="A1819" s="103" t="str">
        <f>IF('Jeunes Plants'!A1319&lt;&gt;"",'Jeunes Plants'!A1319,"")</f>
        <v/>
      </c>
      <c r="B1819" s="103" t="str">
        <f>IF('Jeunes Plants'!L1319&lt;&gt;"",'Jeunes Plants'!L1319,"")</f>
        <v/>
      </c>
      <c r="C1819" s="107" t="str">
        <f>IF('Jeunes Plants'!B1319&lt;&gt;"",'Jeunes Plants'!B1319,"")</f>
        <v>Ajout</v>
      </c>
      <c r="D1819" s="107" t="str">
        <f>IF('Jeunes Plants'!C1319&lt;&gt;"",'Jeunes Plants'!C1319,"")</f>
        <v/>
      </c>
      <c r="E1819" s="103" t="str">
        <f>IF('Jeunes Plants'!H1319&lt;&gt;"",'Jeunes Plants'!H1319,"")</f>
        <v/>
      </c>
      <c r="F1819" s="103" t="str">
        <f>IF('Jeunes Plants'!E1319&lt;&gt;"",'Jeunes Plants'!E1319,"")</f>
        <v/>
      </c>
      <c r="G1819" s="103" t="str">
        <f>IF('Jeunes Plants'!N1319&lt;&gt;"",'Jeunes Plants'!N1319,"")</f>
        <v>M3</v>
      </c>
      <c r="H1819" s="103" t="str">
        <f>IF('Jeunes Plants'!I1319&lt;&gt;"",'Jeunes Plants'!I1319,"")</f>
        <v/>
      </c>
      <c r="I1819" s="103" t="str">
        <f>IF('Jeunes Plants'!J1319&lt;&gt;"",'Jeunes Plants'!J1319,"")</f>
        <v/>
      </c>
      <c r="J1819" s="103">
        <f>IF($J$9=36,'Jeunes Plants'!U1319,IF($J$9=37,'Jeunes Plants'!V1319,IF($J$9=38,'Jeunes Plants'!W1319,IF($J$9=39,'Jeunes Plants'!X1319,IF($J$9=40,'Jeunes Plants'!Y1319,IF($J$9=41,'Jeunes Plants'!Z1319,IF($J$9=42,'Jeunes Plants'!AA1319,IF($J$9=43,'Jeunes Plants'!AB1319,IF($J$9=44,'Jeunes Plants'!AC1319,IF($J$9=45,'Jeunes Plants'!AD1319,IF($J$9=46,'Jeunes Plants'!AE1319,IF($J$9=47,'Jeunes Plants'!AF1319,IF($J$9=48,'Jeunes Plants'!AG1319,IF($J$9=49,'Jeunes Plants'!AH1319,IF($J$9=50,'Jeunes Plants'!AI1319,IF($J$9=51,'Jeunes Plants'!AJ1319,IF($J$9=52,'Jeunes Plants'!AK1319,IF($J$9=1,'Jeunes Plants'!AL1319,IF($J$9=2,'Jeunes Plants'!AM1319,IF($J$9=3,'Jeunes Plants'!AN1319,IF($J$9=4,'Jeunes Plants'!AO1319,IF($J$9=5,'Jeunes Plants'!AP1319,IF($J$9=6,'Jeunes Plants'!AQ1319,IF($J$9=7,'Jeunes Plants'!AR1319,IF($J$9=8,'Jeunes Plants'!AS1319,IF($J$9=9,'Jeunes Plants'!AT1319,IF($J$9=10,'Jeunes Plants'!AU1319,IF($J$9=11,'Jeunes Plants'!AV1319,IF($J$9=12,'Jeunes Plants'!AW1319,IF($J$9=13,'Jeunes Plants'!AX1319,IF($J$9=14,'Jeunes Plants'!AY1319,IF($J$9=15,'Jeunes Plants'!AZ1319,IF($J$9=16,'Jeunes Plants'!BA1319,IF($J$9=17,'Jeunes Plants'!BB1319,IF($J$9=18,'Jeunes Plants'!BC1319,IF($J$9=19,'Jeunes Plants'!BD1319,IF($J$9=20,'Jeunes Plants'!BE1319,IF($J$9=21,'Jeunes Plants'!BF1319,IF($J$9=22,'Jeunes Plants'!BG1319,IF($J$9=23,'Jeunes Plants'!BH1319,IF($J$9=24,'Jeunes Plants'!BI1319,IF($J$9=25,'Jeunes Plants'!BJ1319,IF($J$9=26,'Jeunes Plants'!BK1319,IF($J$9=27,'Jeunes Plants'!BL1319,IF($J$9=28,'Jeunes Plants'!BM1319,IF($J$9=29,'Jeunes Plants'!BN1319,IF($J$9=30,'Jeunes Plants'!BO1319,IF($J$9=31,'Jeunes Plants'!BP1319,IF($J$9=32,'Jeunes Plants'!BQ1319,IF($J$9=33,'Jeunes Plants'!BR1319,IF($J$9=34,'Jeunes Plants'!BS1319,IF($J$9=35,'Jeunes Plants'!B13222,))))))))))))))))))))))))))))))))))))))))))))))))))))</f>
        <v>0</v>
      </c>
      <c r="K1819" s="103" t="str">
        <f>IF('Jeunes Plants'!R1319=0,"","Erreur")</f>
        <v/>
      </c>
    </row>
    <row r="1820" spans="1:11" x14ac:dyDescent="0.25">
      <c r="A1820" s="103" t="str">
        <f>IF('Jeunes Plants'!A1320&lt;&gt;"",'Jeunes Plants'!A1320,"")</f>
        <v/>
      </c>
      <c r="B1820" s="103" t="str">
        <f>IF('Jeunes Plants'!L1320&lt;&gt;"",'Jeunes Plants'!L1320,"")</f>
        <v/>
      </c>
      <c r="C1820" s="107" t="str">
        <f>IF('Jeunes Plants'!B1320&lt;&gt;"",'Jeunes Plants'!B1320,"")</f>
        <v>Ajout</v>
      </c>
      <c r="D1820" s="107" t="str">
        <f>IF('Jeunes Plants'!C1320&lt;&gt;"",'Jeunes Plants'!C1320,"")</f>
        <v/>
      </c>
      <c r="E1820" s="103" t="str">
        <f>IF('Jeunes Plants'!H1320&lt;&gt;"",'Jeunes Plants'!H1320,"")</f>
        <v/>
      </c>
      <c r="F1820" s="103" t="str">
        <f>IF('Jeunes Plants'!E1320&lt;&gt;"",'Jeunes Plants'!E1320,"")</f>
        <v/>
      </c>
      <c r="G1820" s="103" t="str">
        <f>IF('Jeunes Plants'!N1320&lt;&gt;"",'Jeunes Plants'!N1320,"")</f>
        <v>M3</v>
      </c>
      <c r="H1820" s="103" t="str">
        <f>IF('Jeunes Plants'!I1320&lt;&gt;"",'Jeunes Plants'!I1320,"")</f>
        <v/>
      </c>
      <c r="I1820" s="103" t="str">
        <f>IF('Jeunes Plants'!J1320&lt;&gt;"",'Jeunes Plants'!J1320,"")</f>
        <v/>
      </c>
      <c r="J1820" s="103">
        <f>IF($J$9=36,'Jeunes Plants'!U1320,IF($J$9=37,'Jeunes Plants'!V1320,IF($J$9=38,'Jeunes Plants'!W1320,IF($J$9=39,'Jeunes Plants'!X1320,IF($J$9=40,'Jeunes Plants'!Y1320,IF($J$9=41,'Jeunes Plants'!Z1320,IF($J$9=42,'Jeunes Plants'!AA1320,IF($J$9=43,'Jeunes Plants'!AB1320,IF($J$9=44,'Jeunes Plants'!AC1320,IF($J$9=45,'Jeunes Plants'!AD1320,IF($J$9=46,'Jeunes Plants'!AE1320,IF($J$9=47,'Jeunes Plants'!AF1320,IF($J$9=48,'Jeunes Plants'!AG1320,IF($J$9=49,'Jeunes Plants'!AH1320,IF($J$9=50,'Jeunes Plants'!AI1320,IF($J$9=51,'Jeunes Plants'!AJ1320,IF($J$9=52,'Jeunes Plants'!AK1320,IF($J$9=1,'Jeunes Plants'!AL1320,IF($J$9=2,'Jeunes Plants'!AM1320,IF($J$9=3,'Jeunes Plants'!AN1320,IF($J$9=4,'Jeunes Plants'!AO1320,IF($J$9=5,'Jeunes Plants'!AP1320,IF($J$9=6,'Jeunes Plants'!AQ1320,IF($J$9=7,'Jeunes Plants'!AR1320,IF($J$9=8,'Jeunes Plants'!AS1320,IF($J$9=9,'Jeunes Plants'!AT1320,IF($J$9=10,'Jeunes Plants'!AU1320,IF($J$9=11,'Jeunes Plants'!AV1320,IF($J$9=12,'Jeunes Plants'!AW1320,IF($J$9=13,'Jeunes Plants'!AX1320,IF($J$9=14,'Jeunes Plants'!AY1320,IF($J$9=15,'Jeunes Plants'!AZ1320,IF($J$9=16,'Jeunes Plants'!BA1320,IF($J$9=17,'Jeunes Plants'!BB1320,IF($J$9=18,'Jeunes Plants'!BC1320,IF($J$9=19,'Jeunes Plants'!BD1320,IF($J$9=20,'Jeunes Plants'!BE1320,IF($J$9=21,'Jeunes Plants'!BF1320,IF($J$9=22,'Jeunes Plants'!BG1320,IF($J$9=23,'Jeunes Plants'!BH1320,IF($J$9=24,'Jeunes Plants'!BI1320,IF($J$9=25,'Jeunes Plants'!BJ1320,IF($J$9=26,'Jeunes Plants'!BK1320,IF($J$9=27,'Jeunes Plants'!BL1320,IF($J$9=28,'Jeunes Plants'!BM1320,IF($J$9=29,'Jeunes Plants'!BN1320,IF($J$9=30,'Jeunes Plants'!BO1320,IF($J$9=31,'Jeunes Plants'!BP1320,IF($J$9=32,'Jeunes Plants'!BQ1320,IF($J$9=33,'Jeunes Plants'!BR1320,IF($J$9=34,'Jeunes Plants'!BS1320,IF($J$9=35,'Jeunes Plants'!B13223,))))))))))))))))))))))))))))))))))))))))))))))))))))</f>
        <v>0</v>
      </c>
      <c r="K1820" s="103" t="str">
        <f>IF('Jeunes Plants'!R1320=0,"","Erreur")</f>
        <v/>
      </c>
    </row>
    <row r="1821" spans="1:11" x14ac:dyDescent="0.25">
      <c r="A1821" s="103" t="str">
        <f>IF('Jeunes Plants'!A1321&lt;&gt;"",'Jeunes Plants'!A1321,"")</f>
        <v/>
      </c>
      <c r="B1821" s="103" t="str">
        <f>IF('Jeunes Plants'!L1321&lt;&gt;"",'Jeunes Plants'!L1321,"")</f>
        <v/>
      </c>
      <c r="C1821" s="107" t="str">
        <f>IF('Jeunes Plants'!B1321&lt;&gt;"",'Jeunes Plants'!B1321,"")</f>
        <v>Ajout</v>
      </c>
      <c r="D1821" s="107" t="str">
        <f>IF('Jeunes Plants'!C1321&lt;&gt;"",'Jeunes Plants'!C1321,"")</f>
        <v/>
      </c>
      <c r="E1821" s="103" t="str">
        <f>IF('Jeunes Plants'!H1321&lt;&gt;"",'Jeunes Plants'!H1321,"")</f>
        <v/>
      </c>
      <c r="F1821" s="103" t="str">
        <f>IF('Jeunes Plants'!E1321&lt;&gt;"",'Jeunes Plants'!E1321,"")</f>
        <v/>
      </c>
      <c r="G1821" s="103" t="str">
        <f>IF('Jeunes Plants'!N1321&lt;&gt;"",'Jeunes Plants'!N1321,"")</f>
        <v>M3</v>
      </c>
      <c r="H1821" s="103" t="str">
        <f>IF('Jeunes Plants'!I1321&lt;&gt;"",'Jeunes Plants'!I1321,"")</f>
        <v/>
      </c>
      <c r="I1821" s="103" t="str">
        <f>IF('Jeunes Plants'!J1321&lt;&gt;"",'Jeunes Plants'!J1321,"")</f>
        <v/>
      </c>
      <c r="J1821" s="103">
        <f>IF($J$9=36,'Jeunes Plants'!U1321,IF($J$9=37,'Jeunes Plants'!V1321,IF($J$9=38,'Jeunes Plants'!W1321,IF($J$9=39,'Jeunes Plants'!X1321,IF($J$9=40,'Jeunes Plants'!Y1321,IF($J$9=41,'Jeunes Plants'!Z1321,IF($J$9=42,'Jeunes Plants'!AA1321,IF($J$9=43,'Jeunes Plants'!AB1321,IF($J$9=44,'Jeunes Plants'!AC1321,IF($J$9=45,'Jeunes Plants'!AD1321,IF($J$9=46,'Jeunes Plants'!AE1321,IF($J$9=47,'Jeunes Plants'!AF1321,IF($J$9=48,'Jeunes Plants'!AG1321,IF($J$9=49,'Jeunes Plants'!AH1321,IF($J$9=50,'Jeunes Plants'!AI1321,IF($J$9=51,'Jeunes Plants'!AJ1321,IF($J$9=52,'Jeunes Plants'!AK1321,IF($J$9=1,'Jeunes Plants'!AL1321,IF($J$9=2,'Jeunes Plants'!AM1321,IF($J$9=3,'Jeunes Plants'!AN1321,IF($J$9=4,'Jeunes Plants'!AO1321,IF($J$9=5,'Jeunes Plants'!AP1321,IF($J$9=6,'Jeunes Plants'!AQ1321,IF($J$9=7,'Jeunes Plants'!AR1321,IF($J$9=8,'Jeunes Plants'!AS1321,IF($J$9=9,'Jeunes Plants'!AT1321,IF($J$9=10,'Jeunes Plants'!AU1321,IF($J$9=11,'Jeunes Plants'!AV1321,IF($J$9=12,'Jeunes Plants'!AW1321,IF($J$9=13,'Jeunes Plants'!AX1321,IF($J$9=14,'Jeunes Plants'!AY1321,IF($J$9=15,'Jeunes Plants'!AZ1321,IF($J$9=16,'Jeunes Plants'!BA1321,IF($J$9=17,'Jeunes Plants'!BB1321,IF($J$9=18,'Jeunes Plants'!BC1321,IF($J$9=19,'Jeunes Plants'!BD1321,IF($J$9=20,'Jeunes Plants'!BE1321,IF($J$9=21,'Jeunes Plants'!BF1321,IF($J$9=22,'Jeunes Plants'!BG1321,IF($J$9=23,'Jeunes Plants'!BH1321,IF($J$9=24,'Jeunes Plants'!BI1321,IF($J$9=25,'Jeunes Plants'!BJ1321,IF($J$9=26,'Jeunes Plants'!BK1321,IF($J$9=27,'Jeunes Plants'!BL1321,IF($J$9=28,'Jeunes Plants'!BM1321,IF($J$9=29,'Jeunes Plants'!BN1321,IF($J$9=30,'Jeunes Plants'!BO1321,IF($J$9=31,'Jeunes Plants'!BP1321,IF($J$9=32,'Jeunes Plants'!BQ1321,IF($J$9=33,'Jeunes Plants'!BR1321,IF($J$9=34,'Jeunes Plants'!BS1321,IF($J$9=35,'Jeunes Plants'!B13224,))))))))))))))))))))))))))))))))))))))))))))))))))))</f>
        <v>0</v>
      </c>
      <c r="K1821" s="103" t="str">
        <f>IF('Jeunes Plants'!R1321=0,"","Erreur")</f>
        <v/>
      </c>
    </row>
    <row r="1822" spans="1:11" x14ac:dyDescent="0.25">
      <c r="A1822" s="103" t="str">
        <f>IF('Jeunes Plants'!A1322&lt;&gt;"",'Jeunes Plants'!A1322,"")</f>
        <v/>
      </c>
      <c r="B1822" s="103" t="str">
        <f>IF('Jeunes Plants'!L1322&lt;&gt;"",'Jeunes Plants'!L1322,"")</f>
        <v/>
      </c>
      <c r="C1822" s="107" t="str">
        <f>IF('Jeunes Plants'!B1322&lt;&gt;"",'Jeunes Plants'!B1322,"")</f>
        <v>Ajout</v>
      </c>
      <c r="D1822" s="107" t="str">
        <f>IF('Jeunes Plants'!C1322&lt;&gt;"",'Jeunes Plants'!C1322,"")</f>
        <v/>
      </c>
      <c r="E1822" s="103" t="str">
        <f>IF('Jeunes Plants'!H1322&lt;&gt;"",'Jeunes Plants'!H1322,"")</f>
        <v/>
      </c>
      <c r="F1822" s="103" t="str">
        <f>IF('Jeunes Plants'!E1322&lt;&gt;"",'Jeunes Plants'!E1322,"")</f>
        <v/>
      </c>
      <c r="G1822" s="103" t="str">
        <f>IF('Jeunes Plants'!N1322&lt;&gt;"",'Jeunes Plants'!N1322,"")</f>
        <v>M3</v>
      </c>
      <c r="H1822" s="103" t="str">
        <f>IF('Jeunes Plants'!I1322&lt;&gt;"",'Jeunes Plants'!I1322,"")</f>
        <v/>
      </c>
      <c r="I1822" s="103" t="str">
        <f>IF('Jeunes Plants'!J1322&lt;&gt;"",'Jeunes Plants'!J1322,"")</f>
        <v/>
      </c>
      <c r="J1822" s="103">
        <f>IF($J$9=36,'Jeunes Plants'!U1322,IF($J$9=37,'Jeunes Plants'!V1322,IF($J$9=38,'Jeunes Plants'!W1322,IF($J$9=39,'Jeunes Plants'!X1322,IF($J$9=40,'Jeunes Plants'!Y1322,IF($J$9=41,'Jeunes Plants'!Z1322,IF($J$9=42,'Jeunes Plants'!AA1322,IF($J$9=43,'Jeunes Plants'!AB1322,IF($J$9=44,'Jeunes Plants'!AC1322,IF($J$9=45,'Jeunes Plants'!AD1322,IF($J$9=46,'Jeunes Plants'!AE1322,IF($J$9=47,'Jeunes Plants'!AF1322,IF($J$9=48,'Jeunes Plants'!AG1322,IF($J$9=49,'Jeunes Plants'!AH1322,IF($J$9=50,'Jeunes Plants'!AI1322,IF($J$9=51,'Jeunes Plants'!AJ1322,IF($J$9=52,'Jeunes Plants'!AK1322,IF($J$9=1,'Jeunes Plants'!AL1322,IF($J$9=2,'Jeunes Plants'!AM1322,IF($J$9=3,'Jeunes Plants'!AN1322,IF($J$9=4,'Jeunes Plants'!AO1322,IF($J$9=5,'Jeunes Plants'!AP1322,IF($J$9=6,'Jeunes Plants'!AQ1322,IF($J$9=7,'Jeunes Plants'!AR1322,IF($J$9=8,'Jeunes Plants'!AS1322,IF($J$9=9,'Jeunes Plants'!AT1322,IF($J$9=10,'Jeunes Plants'!AU1322,IF($J$9=11,'Jeunes Plants'!AV1322,IF($J$9=12,'Jeunes Plants'!AW1322,IF($J$9=13,'Jeunes Plants'!AX1322,IF($J$9=14,'Jeunes Plants'!AY1322,IF($J$9=15,'Jeunes Plants'!AZ1322,IF($J$9=16,'Jeunes Plants'!BA1322,IF($J$9=17,'Jeunes Plants'!BB1322,IF($J$9=18,'Jeunes Plants'!BC1322,IF($J$9=19,'Jeunes Plants'!BD1322,IF($J$9=20,'Jeunes Plants'!BE1322,IF($J$9=21,'Jeunes Plants'!BF1322,IF($J$9=22,'Jeunes Plants'!BG1322,IF($J$9=23,'Jeunes Plants'!BH1322,IF($J$9=24,'Jeunes Plants'!BI1322,IF($J$9=25,'Jeunes Plants'!BJ1322,IF($J$9=26,'Jeunes Plants'!BK1322,IF($J$9=27,'Jeunes Plants'!BL1322,IF($J$9=28,'Jeunes Plants'!BM1322,IF($J$9=29,'Jeunes Plants'!BN1322,IF($J$9=30,'Jeunes Plants'!BO1322,IF($J$9=31,'Jeunes Plants'!BP1322,IF($J$9=32,'Jeunes Plants'!BQ1322,IF($J$9=33,'Jeunes Plants'!BR1322,IF($J$9=34,'Jeunes Plants'!BS1322,IF($J$9=35,'Jeunes Plants'!B13225,))))))))))))))))))))))))))))))))))))))))))))))))))))</f>
        <v>0</v>
      </c>
      <c r="K1822" s="103" t="str">
        <f>IF('Jeunes Plants'!R1322=0,"","Erreur")</f>
        <v/>
      </c>
    </row>
    <row r="1823" spans="1:11" x14ac:dyDescent="0.25">
      <c r="A1823" s="450"/>
      <c r="B1823" s="450"/>
      <c r="C1823" s="451" t="s">
        <v>2138</v>
      </c>
      <c r="D1823" s="451"/>
      <c r="E1823" s="450"/>
      <c r="F1823" s="450"/>
      <c r="G1823" s="450"/>
      <c r="H1823" s="450"/>
      <c r="I1823" s="450"/>
      <c r="J1823" s="450">
        <f>SUBTOTAL(9,J1783:J1822)</f>
        <v>0</v>
      </c>
      <c r="K1823" s="450"/>
    </row>
    <row r="1824" spans="1:11" x14ac:dyDescent="0.25">
      <c r="A1824" s="452"/>
      <c r="B1824" s="452"/>
      <c r="C1824" s="453" t="s">
        <v>2145</v>
      </c>
      <c r="D1824" s="453"/>
      <c r="E1824" s="452"/>
      <c r="F1824" s="452"/>
      <c r="G1824" s="452"/>
      <c r="H1824" s="452"/>
      <c r="I1824" s="452"/>
      <c r="J1824" s="452">
        <f>SUBTOTAL(9,J1783:J1823)</f>
        <v>0</v>
      </c>
      <c r="K1824" s="452"/>
    </row>
    <row r="1825" spans="1:11" x14ac:dyDescent="0.25">
      <c r="A1825" s="103" t="str">
        <f>IF('Mottes de 6'!A6&lt;&gt;"",'Mottes de 6'!A6,"")</f>
        <v/>
      </c>
      <c r="B1825" s="103" t="str">
        <f>IF('Mottes de 6'!L6&lt;&gt;"",'Mottes de 6'!L6,"")</f>
        <v>GT</v>
      </c>
      <c r="C1825" s="107" t="str">
        <f>IF('Mottes de 6'!B6&lt;&gt;"",'Mottes de 6'!B6,"")</f>
        <v>Mottes de fleurs, légumes, aromatiques et pots de ville</v>
      </c>
      <c r="D1825" s="107" t="str">
        <f>IF('Mottes de 6'!C6&lt;&gt;"",'Mottes de 6'!C6,"")</f>
        <v/>
      </c>
      <c r="E1825" s="103" t="str">
        <f>IF('Mottes de 6'!H6&lt;&gt;"",'Mottes de 6'!H6,"")</f>
        <v/>
      </c>
      <c r="F1825" s="103" t="str">
        <f>IF('Mottes de 6'!E6&lt;&gt;"",'Mottes de 6'!E6,"")</f>
        <v/>
      </c>
      <c r="G1825" s="103" t="str">
        <f>IF('Mottes de 6'!N6&lt;&gt;"",'Mottes de 6'!N6,"")</f>
        <v/>
      </c>
      <c r="H1825" s="103" t="str">
        <f>IF('Mottes de 6'!I6&lt;&gt;"",'Mottes de 6'!I6,"")</f>
        <v/>
      </c>
      <c r="I1825" s="103" t="str">
        <f>IF('Mottes de 6'!J6&lt;&gt;"",'Mottes de 6'!J6,"")</f>
        <v/>
      </c>
      <c r="J1825" s="103">
        <f>IF($J$9=36,'Mottes de 6'!U6,IF($J$9=37,'Mottes de 6'!V6,IF($J$9=38,'Mottes de 6'!W6,IF($J$9=39,'Mottes de 6'!X6,IF($J$9=40,'Mottes de 6'!Y6,IF($J$9=41,'Mottes de 6'!Z6,IF($J$9=42,'Mottes de 6'!AA6,IF($J$9=43,'Mottes de 6'!AB6,IF($J$9=44,'Mottes de 6'!AC6,IF($J$9=45,'Mottes de 6'!AD6,IF($J$9=46,'Mottes de 6'!AE6,IF($J$9=47,'Mottes de 6'!AF6,IF($J$9=48,'Mottes de 6'!AG6,IF($J$9=49,'Mottes de 6'!AH6,IF($J$9=50,'Mottes de 6'!AI6,IF($J$9=51,'Mottes de 6'!AJ6,IF($J$9=52,'Mottes de 6'!AK6,IF($J$9=1,'Mottes de 6'!AL6,IF($J$9=2,'Mottes de 6'!AM6,IF($J$9=3,'Mottes de 6'!AN6,IF($J$9=4,'Mottes de 6'!AO6,IF($J$9=5,'Mottes de 6'!AP6,IF($J$9=6,'Mottes de 6'!AQ6,IF($J$9=7,'Mottes de 6'!AR6,IF($J$9=8,'Mottes de 6'!AS6,IF($J$9=9,'Mottes de 6'!AT6,IF($J$9=10,'Mottes de 6'!AU6,IF($J$9=11,'Mottes de 6'!AV6,IF($J$9=12,'Mottes de 6'!AW6,IF($J$9=13,'Mottes de 6'!AX6,IF($J$9=14,'Mottes de 6'!AY6,IF($J$9=15,'Mottes de 6'!AZ6,IF($J$9=16,'Mottes de 6'!BA6,IF($J$9=17,'Mottes de 6'!BB6,IF($J$9=18,'Mottes de 6'!BC6,IF($J$9=19,'Mottes de 6'!BD6,IF($J$9=20,'Mottes de 6'!BE6,IF($J$9=21,'Mottes de 6'!BF6,IF($J$9=22,'Mottes de 6'!BG6,IF($J$9=23,'Mottes de 6'!BH6,IF($J$9=24,'Mottes de 6'!BI6,IF($J$9=25,'Mottes de 6'!BJ6,IF($J$9=26,'Mottes de 6'!BK6,IF($J$9=27,'Mottes de 6'!BL6,IF($J$9=28,'Mottes de 6'!BM6,IF($J$9=29,'Mottes de 6'!BN6,IF($J$9=30,'Mottes de 6'!BO6,IF($J$9=31,'Mottes de 6'!BP6,IF($J$9=32,'Mottes de 6'!BQ6,IF($J$9=33,'Mottes de 6'!BR6,IF($J$9=34,'Mottes de 6'!BS6,IF($J$9=35,'Mottes de 6'!BT6,))))))))))))))))))))))))))))))))))))))))))))))))))))</f>
        <v>0</v>
      </c>
      <c r="K1825" s="103" t="str">
        <f>IF('Mottes de 6'!R6=0,"","Erreur")</f>
        <v/>
      </c>
    </row>
    <row r="1826" spans="1:11" x14ac:dyDescent="0.25">
      <c r="A1826" s="103" t="str">
        <f>IF('Mottes de 6'!A7&lt;&gt;"",'Mottes de 6'!A7,"")</f>
        <v/>
      </c>
      <c r="B1826" s="103" t="str">
        <f>IF('Mottes de 6'!L7&lt;&gt;"",'Mottes de 6'!L7,"")</f>
        <v>G</v>
      </c>
      <c r="C1826" s="107" t="str">
        <f>IF('Mottes de 6'!B7&lt;&gt;"",'Mottes de 6'!B7,"")</f>
        <v>MA FERME FLORALE</v>
      </c>
      <c r="D1826" s="107" t="str">
        <f>IF('Mottes de 6'!C7&lt;&gt;"",'Mottes de 6'!C7,"")</f>
        <v/>
      </c>
      <c r="E1826" s="103" t="str">
        <f>IF('Mottes de 6'!H7&lt;&gt;"",'Mottes de 6'!H7,"")</f>
        <v/>
      </c>
      <c r="F1826" s="103" t="str">
        <f>IF('Mottes de 6'!E7&lt;&gt;"",'Mottes de 6'!E7,"")</f>
        <v/>
      </c>
      <c r="G1826" s="103" t="str">
        <f>IF('Mottes de 6'!N7&lt;&gt;"",'Mottes de 6'!N7,"")</f>
        <v/>
      </c>
      <c r="H1826" s="103" t="str">
        <f>IF('Mottes de 6'!I7&lt;&gt;"",'Mottes de 6'!I7,"")</f>
        <v/>
      </c>
      <c r="I1826" s="103" t="str">
        <f>IF('Mottes de 6'!J7&lt;&gt;"",'Mottes de 6'!J7,"")</f>
        <v/>
      </c>
      <c r="J1826" s="103">
        <f>IF($J$9=36,'Mottes de 6'!U7,IF($J$9=37,'Mottes de 6'!V7,IF($J$9=38,'Mottes de 6'!W7,IF($J$9=39,'Mottes de 6'!X7,IF($J$9=40,'Mottes de 6'!Y7,IF($J$9=41,'Mottes de 6'!Z7,IF($J$9=42,'Mottes de 6'!AA7,IF($J$9=43,'Mottes de 6'!AB7,IF($J$9=44,'Mottes de 6'!AC7,IF($J$9=45,'Mottes de 6'!AD7,IF($J$9=46,'Mottes de 6'!AE7,IF($J$9=47,'Mottes de 6'!AF7,IF($J$9=48,'Mottes de 6'!AG7,IF($J$9=49,'Mottes de 6'!AH7,IF($J$9=50,'Mottes de 6'!AI7,IF($J$9=51,'Mottes de 6'!AJ7,IF($J$9=52,'Mottes de 6'!AK7,IF($J$9=1,'Mottes de 6'!AL7,IF($J$9=2,'Mottes de 6'!AM7,IF($J$9=3,'Mottes de 6'!AN7,IF($J$9=4,'Mottes de 6'!AO7,IF($J$9=5,'Mottes de 6'!AP7,IF($J$9=6,'Mottes de 6'!AQ7,IF($J$9=7,'Mottes de 6'!AR7,IF($J$9=8,'Mottes de 6'!AS7,IF($J$9=9,'Mottes de 6'!AT7,IF($J$9=10,'Mottes de 6'!AU7,IF($J$9=11,'Mottes de 6'!AV7,IF($J$9=12,'Mottes de 6'!AW7,IF($J$9=13,'Mottes de 6'!AX7,IF($J$9=14,'Mottes de 6'!AY7,IF($J$9=15,'Mottes de 6'!AZ7,IF($J$9=16,'Mottes de 6'!BA7,IF($J$9=17,'Mottes de 6'!BB7,IF($J$9=18,'Mottes de 6'!BC7,IF($J$9=19,'Mottes de 6'!BD7,IF($J$9=20,'Mottes de 6'!BE7,IF($J$9=21,'Mottes de 6'!BF7,IF($J$9=22,'Mottes de 6'!BG7,IF($J$9=23,'Mottes de 6'!BH7,IF($J$9=24,'Mottes de 6'!BI7,IF($J$9=25,'Mottes de 6'!BJ7,IF($J$9=26,'Mottes de 6'!BK7,IF($J$9=27,'Mottes de 6'!BL7,IF($J$9=28,'Mottes de 6'!BM7,IF($J$9=29,'Mottes de 6'!BN7,IF($J$9=30,'Mottes de 6'!BO7,IF($J$9=31,'Mottes de 6'!BP7,IF($J$9=32,'Mottes de 6'!BQ7,IF($J$9=33,'Mottes de 6'!BR7,IF($J$9=34,'Mottes de 6'!BS7,IF($J$9=35,'Mottes de 6'!BT7,))))))))))))))))))))))))))))))))))))))))))))))))))))</f>
        <v>0</v>
      </c>
      <c r="K1826" s="103" t="str">
        <f>IF('Mottes de 6'!R7=0,"","Erreur")</f>
        <v/>
      </c>
    </row>
    <row r="1827" spans="1:11" x14ac:dyDescent="0.25">
      <c r="A1827" s="103">
        <f>IF('Mottes de 6'!A8&lt;&gt;"",'Mottes de 6'!A8,"")</f>
        <v>26720</v>
      </c>
      <c r="B1827" s="103" t="str">
        <f>IF('Mottes de 6'!L8&lt;&gt;"",'Mottes de 6'!L8,"")</f>
        <v>Noai</v>
      </c>
      <c r="C1827" s="107" t="str">
        <f>IF('Mottes de 6'!B8&lt;&gt;"",'Mottes de 6'!B8,"")</f>
        <v>COSMOS BIPINNATUS</v>
      </c>
      <c r="D1827" s="107" t="str">
        <f>IF('Mottes de 6'!C8&lt;&gt;"",'Mottes de 6'!C8,"")</f>
        <v>Versailles Mix</v>
      </c>
      <c r="E1827" s="103">
        <f>IF('Mottes de 6'!H8&lt;&gt;"",'Mottes de 6'!H8,"")</f>
        <v>10</v>
      </c>
      <c r="F1827" s="103" t="str">
        <f>IF('Mottes de 6'!E8&lt;&gt;"",'Mottes de 6'!E8,"")</f>
        <v>S</v>
      </c>
      <c r="G1827" s="103" t="str">
        <f>IF('Mottes de 6'!N8&lt;&gt;"",'Mottes de 6'!N8,"")</f>
        <v>M6</v>
      </c>
      <c r="H1827" s="103" t="str">
        <f>IF('Mottes de 6'!I8&lt;&gt;"",'Mottes de 6'!I8,"")</f>
        <v>C</v>
      </c>
      <c r="I1827" s="103" t="str">
        <f>IF('Mottes de 6'!J8&lt;&gt;"",'Mottes de 6'!J8,"")</f>
        <v/>
      </c>
      <c r="J1827" s="103">
        <f>IF($J$9=36,'Mottes de 6'!U8,IF($J$9=37,'Mottes de 6'!V8,IF($J$9=38,'Mottes de 6'!W8,IF($J$9=39,'Mottes de 6'!X8,IF($J$9=40,'Mottes de 6'!Y8,IF($J$9=41,'Mottes de 6'!Z8,IF($J$9=42,'Mottes de 6'!AA8,IF($J$9=43,'Mottes de 6'!AB8,IF($J$9=44,'Mottes de 6'!AC8,IF($J$9=45,'Mottes de 6'!AD8,IF($J$9=46,'Mottes de 6'!AE8,IF($J$9=47,'Mottes de 6'!AF8,IF($J$9=48,'Mottes de 6'!AG8,IF($J$9=49,'Mottes de 6'!AH8,IF($J$9=50,'Mottes de 6'!AI8,IF($J$9=51,'Mottes de 6'!AJ8,IF($J$9=52,'Mottes de 6'!AK8,IF($J$9=1,'Mottes de 6'!AL8,IF($J$9=2,'Mottes de 6'!AM8,IF($J$9=3,'Mottes de 6'!AN8,IF($J$9=4,'Mottes de 6'!AO8,IF($J$9=5,'Mottes de 6'!AP8,IF($J$9=6,'Mottes de 6'!AQ8,IF($J$9=7,'Mottes de 6'!AR8,IF($J$9=8,'Mottes de 6'!AS8,IF($J$9=9,'Mottes de 6'!AT8,IF($J$9=10,'Mottes de 6'!AU8,IF($J$9=11,'Mottes de 6'!AV8,IF($J$9=12,'Mottes de 6'!AW8,IF($J$9=13,'Mottes de 6'!AX8,IF($J$9=14,'Mottes de 6'!AY8,IF($J$9=15,'Mottes de 6'!AZ8,IF($J$9=16,'Mottes de 6'!BA8,IF($J$9=17,'Mottes de 6'!BB8,IF($J$9=18,'Mottes de 6'!BC8,IF($J$9=19,'Mottes de 6'!BD8,IF($J$9=20,'Mottes de 6'!BE8,IF($J$9=21,'Mottes de 6'!BF8,IF($J$9=22,'Mottes de 6'!BG8,IF($J$9=23,'Mottes de 6'!BH8,IF($J$9=24,'Mottes de 6'!BI8,IF($J$9=25,'Mottes de 6'!BJ8,IF($J$9=26,'Mottes de 6'!BK8,IF($J$9=27,'Mottes de 6'!BL8,IF($J$9=28,'Mottes de 6'!BM8,IF($J$9=29,'Mottes de 6'!BN8,IF($J$9=30,'Mottes de 6'!BO8,IF($J$9=31,'Mottes de 6'!BP8,IF($J$9=32,'Mottes de 6'!BQ8,IF($J$9=33,'Mottes de 6'!BR8,IF($J$9=34,'Mottes de 6'!BS8,IF($J$9=35,'Mottes de 6'!BT8,))))))))))))))))))))))))))))))))))))))))))))))))))))</f>
        <v>0</v>
      </c>
      <c r="K1827" s="103" t="str">
        <f>IF('Mottes de 6'!R8=0,"","Erreur")</f>
        <v/>
      </c>
    </row>
    <row r="1828" spans="1:11" x14ac:dyDescent="0.25">
      <c r="A1828" s="450"/>
      <c r="B1828" s="450"/>
      <c r="C1828" s="451" t="s">
        <v>1716</v>
      </c>
      <c r="D1828" s="451"/>
      <c r="E1828" s="450"/>
      <c r="F1828" s="450"/>
      <c r="G1828" s="450"/>
      <c r="H1828" s="450"/>
      <c r="I1828" s="450"/>
      <c r="J1828" s="450">
        <f>SUBTOTAL(9,J1824:J1827)</f>
        <v>0</v>
      </c>
      <c r="K1828" s="450"/>
    </row>
    <row r="1829" spans="1:11" x14ac:dyDescent="0.25">
      <c r="A1829" s="103">
        <f>IF('Mottes de 6'!A9&lt;&gt;"",'Mottes de 6'!A9,"")</f>
        <v>24021</v>
      </c>
      <c r="B1829" s="103" t="str">
        <f>IF('Mottes de 6'!L9&lt;&gt;"",'Mottes de 6'!L9,"")</f>
        <v>Noai</v>
      </c>
      <c r="C1829" s="107" t="str">
        <f>IF('Mottes de 6'!B9&lt;&gt;"",'Mottes de 6'!B9,"")</f>
        <v>IMMORTELLE</v>
      </c>
      <c r="D1829" s="107" t="str">
        <f>IF('Mottes de 6'!C9&lt;&gt;"",'Mottes de 6'!C9,"")</f>
        <v>Gigantifolium Mix</v>
      </c>
      <c r="E1829" s="103">
        <f>IF('Mottes de 6'!H9&lt;&gt;"",'Mottes de 6'!H9,"")</f>
        <v>12</v>
      </c>
      <c r="F1829" s="103" t="str">
        <f>IF('Mottes de 6'!E9&lt;&gt;"",'Mottes de 6'!E9,"")</f>
        <v>S</v>
      </c>
      <c r="G1829" s="103" t="str">
        <f>IF('Mottes de 6'!N9&lt;&gt;"",'Mottes de 6'!N9,"")</f>
        <v>M6</v>
      </c>
      <c r="H1829" s="103" t="str">
        <f>IF('Mottes de 6'!I9&lt;&gt;"",'Mottes de 6'!I9,"")</f>
        <v>C</v>
      </c>
      <c r="I1829" s="103" t="str">
        <f>IF('Mottes de 6'!J9&lt;&gt;"",'Mottes de 6'!J9,"")</f>
        <v/>
      </c>
      <c r="J1829" s="103">
        <f>IF($J$9=36,'Mottes de 6'!U9,IF($J$9=37,'Mottes de 6'!V9,IF($J$9=38,'Mottes de 6'!W9,IF($J$9=39,'Mottes de 6'!X9,IF($J$9=40,'Mottes de 6'!Y9,IF($J$9=41,'Mottes de 6'!Z9,IF($J$9=42,'Mottes de 6'!AA9,IF($J$9=43,'Mottes de 6'!AB9,IF($J$9=44,'Mottes de 6'!AC9,IF($J$9=45,'Mottes de 6'!AD9,IF($J$9=46,'Mottes de 6'!AE9,IF($J$9=47,'Mottes de 6'!AF9,IF($J$9=48,'Mottes de 6'!AG9,IF($J$9=49,'Mottes de 6'!AH9,IF($J$9=50,'Mottes de 6'!AI9,IF($J$9=51,'Mottes de 6'!AJ9,IF($J$9=52,'Mottes de 6'!AK9,IF($J$9=1,'Mottes de 6'!AL9,IF($J$9=2,'Mottes de 6'!AM9,IF($J$9=3,'Mottes de 6'!AN9,IF($J$9=4,'Mottes de 6'!AO9,IF($J$9=5,'Mottes de 6'!AP9,IF($J$9=6,'Mottes de 6'!AQ9,IF($J$9=7,'Mottes de 6'!AR9,IF($J$9=8,'Mottes de 6'!AS9,IF($J$9=9,'Mottes de 6'!AT9,IF($J$9=10,'Mottes de 6'!AU9,IF($J$9=11,'Mottes de 6'!AV9,IF($J$9=12,'Mottes de 6'!AW9,IF($J$9=13,'Mottes de 6'!AX9,IF($J$9=14,'Mottes de 6'!AY9,IF($J$9=15,'Mottes de 6'!AZ9,IF($J$9=16,'Mottes de 6'!BA9,IF($J$9=17,'Mottes de 6'!BB9,IF($J$9=18,'Mottes de 6'!BC9,IF($J$9=19,'Mottes de 6'!BD9,IF($J$9=20,'Mottes de 6'!BE9,IF($J$9=21,'Mottes de 6'!BF9,IF($J$9=22,'Mottes de 6'!BG9,IF($J$9=23,'Mottes de 6'!BH9,IF($J$9=24,'Mottes de 6'!BI9,IF($J$9=25,'Mottes de 6'!BJ9,IF($J$9=26,'Mottes de 6'!BK9,IF($J$9=27,'Mottes de 6'!BL9,IF($J$9=28,'Mottes de 6'!BM9,IF($J$9=29,'Mottes de 6'!BN9,IF($J$9=30,'Mottes de 6'!BO9,IF($J$9=31,'Mottes de 6'!BP9,IF($J$9=32,'Mottes de 6'!BQ9,IF($J$9=33,'Mottes de 6'!BR9,IF($J$9=34,'Mottes de 6'!BS9,IF($J$9=35,'Mottes de 6'!BT9,))))))))))))))))))))))))))))))))))))))))))))))))))))</f>
        <v>0</v>
      </c>
      <c r="K1829" s="103" t="str">
        <f>IF('Mottes de 6'!R9=0,"","Erreur")</f>
        <v/>
      </c>
    </row>
    <row r="1830" spans="1:11" x14ac:dyDescent="0.25">
      <c r="A1830" s="450"/>
      <c r="B1830" s="450"/>
      <c r="C1830" s="451" t="s">
        <v>1717</v>
      </c>
      <c r="D1830" s="451"/>
      <c r="E1830" s="450"/>
      <c r="F1830" s="450"/>
      <c r="G1830" s="450"/>
      <c r="H1830" s="450"/>
      <c r="I1830" s="450"/>
      <c r="J1830" s="450">
        <f>SUBTOTAL(9,J1829:J1829)</f>
        <v>0</v>
      </c>
      <c r="K1830" s="450"/>
    </row>
    <row r="1831" spans="1:11" x14ac:dyDescent="0.25">
      <c r="A1831" s="103">
        <f>IF('Mottes de 6'!A10&lt;&gt;"",'Mottes de 6'!A10,"")</f>
        <v>26721</v>
      </c>
      <c r="B1831" s="103" t="str">
        <f>IF('Mottes de 6'!L10&lt;&gt;"",'Mottes de 6'!L10,"")</f>
        <v>Noai</v>
      </c>
      <c r="C1831" s="107" t="str">
        <f>IF('Mottes de 6'!B10&lt;&gt;"",'Mottes de 6'!B10,"")</f>
        <v>MATRICAIRE</v>
      </c>
      <c r="D1831" s="107" t="str">
        <f>IF('Mottes de 6'!C10&lt;&gt;"",'Mottes de 6'!C10,"")</f>
        <v>Vegmo Snowball</v>
      </c>
      <c r="E1831" s="103">
        <f>IF('Mottes de 6'!H10&lt;&gt;"",'Mottes de 6'!H10,"")</f>
        <v>15</v>
      </c>
      <c r="F1831" s="103" t="str">
        <f>IF('Mottes de 6'!E10&lt;&gt;"",'Mottes de 6'!E10,"")</f>
        <v>S</v>
      </c>
      <c r="G1831" s="103" t="str">
        <f>IF('Mottes de 6'!N10&lt;&gt;"",'Mottes de 6'!N10,"")</f>
        <v>M6</v>
      </c>
      <c r="H1831" s="103" t="str">
        <f>IF('Mottes de 6'!I10&lt;&gt;"",'Mottes de 6'!I10,"")</f>
        <v>C</v>
      </c>
      <c r="I1831" s="103" t="str">
        <f>IF('Mottes de 6'!J10&lt;&gt;"",'Mottes de 6'!J10,"")</f>
        <v/>
      </c>
      <c r="J1831" s="103">
        <f>IF($J$9=36,'Mottes de 6'!U10,IF($J$9=37,'Mottes de 6'!V10,IF($J$9=38,'Mottes de 6'!W10,IF($J$9=39,'Mottes de 6'!X10,IF($J$9=40,'Mottes de 6'!Y10,IF($J$9=41,'Mottes de 6'!Z10,IF($J$9=42,'Mottes de 6'!AA10,IF($J$9=43,'Mottes de 6'!AB10,IF($J$9=44,'Mottes de 6'!AC10,IF($J$9=45,'Mottes de 6'!AD10,IF($J$9=46,'Mottes de 6'!AE10,IF($J$9=47,'Mottes de 6'!AF10,IF($J$9=48,'Mottes de 6'!AG10,IF($J$9=49,'Mottes de 6'!AH10,IF($J$9=50,'Mottes de 6'!AI10,IF($J$9=51,'Mottes de 6'!AJ10,IF($J$9=52,'Mottes de 6'!AK10,IF($J$9=1,'Mottes de 6'!AL10,IF($J$9=2,'Mottes de 6'!AM10,IF($J$9=3,'Mottes de 6'!AN10,IF($J$9=4,'Mottes de 6'!AO10,IF($J$9=5,'Mottes de 6'!AP10,IF($J$9=6,'Mottes de 6'!AQ10,IF($J$9=7,'Mottes de 6'!AR10,IF($J$9=8,'Mottes de 6'!AS10,IF($J$9=9,'Mottes de 6'!AT10,IF($J$9=10,'Mottes de 6'!AU10,IF($J$9=11,'Mottes de 6'!AV10,IF($J$9=12,'Mottes de 6'!AW10,IF($J$9=13,'Mottes de 6'!AX10,IF($J$9=14,'Mottes de 6'!AY10,IF($J$9=15,'Mottes de 6'!AZ10,IF($J$9=16,'Mottes de 6'!BA10,IF($J$9=17,'Mottes de 6'!BB10,IF($J$9=18,'Mottes de 6'!BC10,IF($J$9=19,'Mottes de 6'!BD10,IF($J$9=20,'Mottes de 6'!BE10,IF($J$9=21,'Mottes de 6'!BF10,IF($J$9=22,'Mottes de 6'!BG10,IF($J$9=23,'Mottes de 6'!BH10,IF($J$9=24,'Mottes de 6'!BI10,IF($J$9=25,'Mottes de 6'!BJ10,IF($J$9=26,'Mottes de 6'!BK10,IF($J$9=27,'Mottes de 6'!BL10,IF($J$9=28,'Mottes de 6'!BM10,IF($J$9=29,'Mottes de 6'!BN10,IF($J$9=30,'Mottes de 6'!BO10,IF($J$9=31,'Mottes de 6'!BP10,IF($J$9=32,'Mottes de 6'!BQ10,IF($J$9=33,'Mottes de 6'!BR10,IF($J$9=34,'Mottes de 6'!BS10,IF($J$9=35,'Mottes de 6'!BT10,))))))))))))))))))))))))))))))))))))))))))))))))))))</f>
        <v>0</v>
      </c>
      <c r="K1831" s="103" t="str">
        <f>IF('Mottes de 6'!R10=0,"","Erreur")</f>
        <v/>
      </c>
    </row>
    <row r="1832" spans="1:11" x14ac:dyDescent="0.25">
      <c r="A1832" s="450"/>
      <c r="B1832" s="450"/>
      <c r="C1832" s="451" t="s">
        <v>1718</v>
      </c>
      <c r="D1832" s="451"/>
      <c r="E1832" s="450"/>
      <c r="F1832" s="450"/>
      <c r="G1832" s="450"/>
      <c r="H1832" s="450"/>
      <c r="I1832" s="450"/>
      <c r="J1832" s="450">
        <f>SUBTOTAL(9,J1831:J1831)</f>
        <v>0</v>
      </c>
      <c r="K1832" s="450"/>
    </row>
    <row r="1833" spans="1:11" x14ac:dyDescent="0.25">
      <c r="A1833" s="103">
        <f>IF('Mottes de 6'!A11&lt;&gt;"",'Mottes de 6'!A11,"")</f>
        <v>26723</v>
      </c>
      <c r="B1833" s="103" t="str">
        <f>IF('Mottes de 6'!L11&lt;&gt;"",'Mottes de 6'!L11,"")</f>
        <v>Noai</v>
      </c>
      <c r="C1833" s="107" t="str">
        <f>IF('Mottes de 6'!B11&lt;&gt;"",'Mottes de 6'!B11,"")</f>
        <v>MUFLIER</v>
      </c>
      <c r="D1833" s="107" t="str">
        <f>IF('Mottes de 6'!C11&lt;&gt;"",'Mottes de 6'!C11,"")</f>
        <v>Rocket Mix</v>
      </c>
      <c r="E1833" s="103">
        <f>IF('Mottes de 6'!H11&lt;&gt;"",'Mottes de 6'!H11,"")</f>
        <v>13</v>
      </c>
      <c r="F1833" s="103" t="str">
        <f>IF('Mottes de 6'!E11&lt;&gt;"",'Mottes de 6'!E11,"")</f>
        <v>S</v>
      </c>
      <c r="G1833" s="103" t="str">
        <f>IF('Mottes de 6'!N11&lt;&gt;"",'Mottes de 6'!N11,"")</f>
        <v>M6</v>
      </c>
      <c r="H1833" s="103" t="str">
        <f>IF('Mottes de 6'!I11&lt;&gt;"",'Mottes de 6'!I11,"")</f>
        <v>C</v>
      </c>
      <c r="I1833" s="103" t="str">
        <f>IF('Mottes de 6'!J11&lt;&gt;"",'Mottes de 6'!J11,"")</f>
        <v/>
      </c>
      <c r="J1833" s="103">
        <f>IF($J$9=36,'Mottes de 6'!U11,IF($J$9=37,'Mottes de 6'!V11,IF($J$9=38,'Mottes de 6'!W11,IF($J$9=39,'Mottes de 6'!X11,IF($J$9=40,'Mottes de 6'!Y11,IF($J$9=41,'Mottes de 6'!Z11,IF($J$9=42,'Mottes de 6'!AA11,IF($J$9=43,'Mottes de 6'!AB11,IF($J$9=44,'Mottes de 6'!AC11,IF($J$9=45,'Mottes de 6'!AD11,IF($J$9=46,'Mottes de 6'!AE11,IF($J$9=47,'Mottes de 6'!AF11,IF($J$9=48,'Mottes de 6'!AG11,IF($J$9=49,'Mottes de 6'!AH11,IF($J$9=50,'Mottes de 6'!AI11,IF($J$9=51,'Mottes de 6'!AJ11,IF($J$9=52,'Mottes de 6'!AK11,IF($J$9=1,'Mottes de 6'!AL11,IF($J$9=2,'Mottes de 6'!AM11,IF($J$9=3,'Mottes de 6'!AN11,IF($J$9=4,'Mottes de 6'!AO11,IF($J$9=5,'Mottes de 6'!AP11,IF($J$9=6,'Mottes de 6'!AQ11,IF($J$9=7,'Mottes de 6'!AR11,IF($J$9=8,'Mottes de 6'!AS11,IF($J$9=9,'Mottes de 6'!AT11,IF($J$9=10,'Mottes de 6'!AU11,IF($J$9=11,'Mottes de 6'!AV11,IF($J$9=12,'Mottes de 6'!AW11,IF($J$9=13,'Mottes de 6'!AX11,IF($J$9=14,'Mottes de 6'!AY11,IF($J$9=15,'Mottes de 6'!AZ11,IF($J$9=16,'Mottes de 6'!BA11,IF($J$9=17,'Mottes de 6'!BB11,IF($J$9=18,'Mottes de 6'!BC11,IF($J$9=19,'Mottes de 6'!BD11,IF($J$9=20,'Mottes de 6'!BE11,IF($J$9=21,'Mottes de 6'!BF11,IF($J$9=22,'Mottes de 6'!BG11,IF($J$9=23,'Mottes de 6'!BH11,IF($J$9=24,'Mottes de 6'!BI11,IF($J$9=25,'Mottes de 6'!BJ11,IF($J$9=26,'Mottes de 6'!BK11,IF($J$9=27,'Mottes de 6'!BL11,IF($J$9=28,'Mottes de 6'!BM11,IF($J$9=29,'Mottes de 6'!BN11,IF($J$9=30,'Mottes de 6'!BO11,IF($J$9=31,'Mottes de 6'!BP11,IF($J$9=32,'Mottes de 6'!BQ11,IF($J$9=33,'Mottes de 6'!BR11,IF($J$9=34,'Mottes de 6'!BS11,IF($J$9=35,'Mottes de 6'!BT11,))))))))))))))))))))))))))))))))))))))))))))))))))))</f>
        <v>0</v>
      </c>
      <c r="K1833" s="103" t="str">
        <f>IF('Mottes de 6'!R11=0,"","Erreur")</f>
        <v/>
      </c>
    </row>
    <row r="1834" spans="1:11" x14ac:dyDescent="0.25">
      <c r="A1834" s="450"/>
      <c r="B1834" s="450"/>
      <c r="C1834" s="451" t="s">
        <v>1719</v>
      </c>
      <c r="D1834" s="451"/>
      <c r="E1834" s="450"/>
      <c r="F1834" s="450"/>
      <c r="G1834" s="450"/>
      <c r="H1834" s="450"/>
      <c r="I1834" s="450"/>
      <c r="J1834" s="450">
        <f>SUBTOTAL(9,J1833:J1833)</f>
        <v>0</v>
      </c>
      <c r="K1834" s="450"/>
    </row>
    <row r="1835" spans="1:11" x14ac:dyDescent="0.25">
      <c r="A1835" s="103">
        <f>IF('Mottes de 6'!A12&lt;&gt;"",'Mottes de 6'!A12,"")</f>
        <v>26725</v>
      </c>
      <c r="B1835" s="103" t="str">
        <f>IF('Mottes de 6'!L12&lt;&gt;"",'Mottes de 6'!L12,"")</f>
        <v>Noai</v>
      </c>
      <c r="C1835" s="107" t="str">
        <f>IF('Mottes de 6'!B12&lt;&gt;"",'Mottes de 6'!B12,"")</f>
        <v>ŒILLET DES FLEURISTES</v>
      </c>
      <c r="D1835" s="107" t="str">
        <f>IF('Mottes de 6'!C12&lt;&gt;"",'Mottes de 6'!C12,"")</f>
        <v>Chabaud Martin Mix</v>
      </c>
      <c r="E1835" s="103">
        <f>IF('Mottes de 6'!H12&lt;&gt;"",'Mottes de 6'!H12,"")</f>
        <v>18</v>
      </c>
      <c r="F1835" s="103" t="str">
        <f>IF('Mottes de 6'!E12&lt;&gt;"",'Mottes de 6'!E12,"")</f>
        <v>S</v>
      </c>
      <c r="G1835" s="103" t="str">
        <f>IF('Mottes de 6'!N12&lt;&gt;"",'Mottes de 6'!N12,"")</f>
        <v>M6</v>
      </c>
      <c r="H1835" s="103" t="str">
        <f>IF('Mottes de 6'!I12&lt;&gt;"",'Mottes de 6'!I12,"")</f>
        <v>C</v>
      </c>
      <c r="I1835" s="103" t="str">
        <f>IF('Mottes de 6'!J12&lt;&gt;"",'Mottes de 6'!J12,"")</f>
        <v/>
      </c>
      <c r="J1835" s="103">
        <f>IF($J$9=36,'Mottes de 6'!U12,IF($J$9=37,'Mottes de 6'!V12,IF($J$9=38,'Mottes de 6'!W12,IF($J$9=39,'Mottes de 6'!X12,IF($J$9=40,'Mottes de 6'!Y12,IF($J$9=41,'Mottes de 6'!Z12,IF($J$9=42,'Mottes de 6'!AA12,IF($J$9=43,'Mottes de 6'!AB12,IF($J$9=44,'Mottes de 6'!AC12,IF($J$9=45,'Mottes de 6'!AD12,IF($J$9=46,'Mottes de 6'!AE12,IF($J$9=47,'Mottes de 6'!AF12,IF($J$9=48,'Mottes de 6'!AG12,IF($J$9=49,'Mottes de 6'!AH12,IF($J$9=50,'Mottes de 6'!AI12,IF($J$9=51,'Mottes de 6'!AJ12,IF($J$9=52,'Mottes de 6'!AK12,IF($J$9=1,'Mottes de 6'!AL12,IF($J$9=2,'Mottes de 6'!AM12,IF($J$9=3,'Mottes de 6'!AN12,IF($J$9=4,'Mottes de 6'!AO12,IF($J$9=5,'Mottes de 6'!AP12,IF($J$9=6,'Mottes de 6'!AQ12,IF($J$9=7,'Mottes de 6'!AR12,IF($J$9=8,'Mottes de 6'!AS12,IF($J$9=9,'Mottes de 6'!AT12,IF($J$9=10,'Mottes de 6'!AU12,IF($J$9=11,'Mottes de 6'!AV12,IF($J$9=12,'Mottes de 6'!AW12,IF($J$9=13,'Mottes de 6'!AX12,IF($J$9=14,'Mottes de 6'!AY12,IF($J$9=15,'Mottes de 6'!AZ12,IF($J$9=16,'Mottes de 6'!BA12,IF($J$9=17,'Mottes de 6'!BB12,IF($J$9=18,'Mottes de 6'!BC12,IF($J$9=19,'Mottes de 6'!BD12,IF($J$9=20,'Mottes de 6'!BE12,IF($J$9=21,'Mottes de 6'!BF12,IF($J$9=22,'Mottes de 6'!BG12,IF($J$9=23,'Mottes de 6'!BH12,IF($J$9=24,'Mottes de 6'!BI12,IF($J$9=25,'Mottes de 6'!BJ12,IF($J$9=26,'Mottes de 6'!BK12,IF($J$9=27,'Mottes de 6'!BL12,IF($J$9=28,'Mottes de 6'!BM12,IF($J$9=29,'Mottes de 6'!BN12,IF($J$9=30,'Mottes de 6'!BO12,IF($J$9=31,'Mottes de 6'!BP12,IF($J$9=32,'Mottes de 6'!BQ12,IF($J$9=33,'Mottes de 6'!BR12,IF($J$9=34,'Mottes de 6'!BS12,IF($J$9=35,'Mottes de 6'!BT12,))))))))))))))))))))))))))))))))))))))))))))))))))))</f>
        <v>0</v>
      </c>
      <c r="K1835" s="103" t="str">
        <f>IF('Mottes de 6'!R12=0,"","Erreur")</f>
        <v/>
      </c>
    </row>
    <row r="1836" spans="1:11" x14ac:dyDescent="0.25">
      <c r="A1836" s="450"/>
      <c r="B1836" s="450"/>
      <c r="C1836" s="451" t="s">
        <v>1720</v>
      </c>
      <c r="D1836" s="451"/>
      <c r="E1836" s="450"/>
      <c r="F1836" s="450"/>
      <c r="G1836" s="450"/>
      <c r="H1836" s="450"/>
      <c r="I1836" s="450"/>
      <c r="J1836" s="450">
        <f>SUBTOTAL(9,J1835:J1835)</f>
        <v>0</v>
      </c>
      <c r="K1836" s="450"/>
    </row>
    <row r="1837" spans="1:11" x14ac:dyDescent="0.25">
      <c r="A1837" s="103">
        <f>IF('Mottes de 6'!A13&lt;&gt;"",'Mottes de 6'!A13,"")</f>
        <v>26727</v>
      </c>
      <c r="B1837" s="103" t="str">
        <f>IF('Mottes de 6'!L13&lt;&gt;"",'Mottes de 6'!L13,"")</f>
        <v>Noai</v>
      </c>
      <c r="C1837" s="107" t="str">
        <f>IF('Mottes de 6'!B13&lt;&gt;"",'Mottes de 6'!B13,"")</f>
        <v>REINE MARGUERITE</v>
      </c>
      <c r="D1837" s="107" t="str">
        <f>IF('Mottes de 6'!C13&lt;&gt;"",'Mottes de 6'!C13,"")</f>
        <v>Bonita Mix</v>
      </c>
      <c r="E1837" s="103">
        <f>IF('Mottes de 6'!H13&lt;&gt;"",'Mottes de 6'!H13,"")</f>
        <v>15</v>
      </c>
      <c r="F1837" s="103" t="str">
        <f>IF('Mottes de 6'!E13&lt;&gt;"",'Mottes de 6'!E13,"")</f>
        <v>S</v>
      </c>
      <c r="G1837" s="103" t="str">
        <f>IF('Mottes de 6'!N13&lt;&gt;"",'Mottes de 6'!N13,"")</f>
        <v>M6</v>
      </c>
      <c r="H1837" s="103" t="str">
        <f>IF('Mottes de 6'!I13&lt;&gt;"",'Mottes de 6'!I13,"")</f>
        <v>C</v>
      </c>
      <c r="I1837" s="103" t="str">
        <f>IF('Mottes de 6'!J13&lt;&gt;"",'Mottes de 6'!J13,"")</f>
        <v/>
      </c>
      <c r="J1837" s="103">
        <f>IF($J$9=36,'Mottes de 6'!U13,IF($J$9=37,'Mottes de 6'!V13,IF($J$9=38,'Mottes de 6'!W13,IF($J$9=39,'Mottes de 6'!X13,IF($J$9=40,'Mottes de 6'!Y13,IF($J$9=41,'Mottes de 6'!Z13,IF($J$9=42,'Mottes de 6'!AA13,IF($J$9=43,'Mottes de 6'!AB13,IF($J$9=44,'Mottes de 6'!AC13,IF($J$9=45,'Mottes de 6'!AD13,IF($J$9=46,'Mottes de 6'!AE13,IF($J$9=47,'Mottes de 6'!AF13,IF($J$9=48,'Mottes de 6'!AG13,IF($J$9=49,'Mottes de 6'!AH13,IF($J$9=50,'Mottes de 6'!AI13,IF($J$9=51,'Mottes de 6'!AJ13,IF($J$9=52,'Mottes de 6'!AK13,IF($J$9=1,'Mottes de 6'!AL13,IF($J$9=2,'Mottes de 6'!AM13,IF($J$9=3,'Mottes de 6'!AN13,IF($J$9=4,'Mottes de 6'!AO13,IF($J$9=5,'Mottes de 6'!AP13,IF($J$9=6,'Mottes de 6'!AQ13,IF($J$9=7,'Mottes de 6'!AR13,IF($J$9=8,'Mottes de 6'!AS13,IF($J$9=9,'Mottes de 6'!AT13,IF($J$9=10,'Mottes de 6'!AU13,IF($J$9=11,'Mottes de 6'!AV13,IF($J$9=12,'Mottes de 6'!AW13,IF($J$9=13,'Mottes de 6'!AX13,IF($J$9=14,'Mottes de 6'!AY13,IF($J$9=15,'Mottes de 6'!AZ13,IF($J$9=16,'Mottes de 6'!BA13,IF($J$9=17,'Mottes de 6'!BB13,IF($J$9=18,'Mottes de 6'!BC13,IF($J$9=19,'Mottes de 6'!BD13,IF($J$9=20,'Mottes de 6'!BE13,IF($J$9=21,'Mottes de 6'!BF13,IF($J$9=22,'Mottes de 6'!BG13,IF($J$9=23,'Mottes de 6'!BH13,IF($J$9=24,'Mottes de 6'!BI13,IF($J$9=25,'Mottes de 6'!BJ13,IF($J$9=26,'Mottes de 6'!BK13,IF($J$9=27,'Mottes de 6'!BL13,IF($J$9=28,'Mottes de 6'!BM13,IF($J$9=29,'Mottes de 6'!BN13,IF($J$9=30,'Mottes de 6'!BO13,IF($J$9=31,'Mottes de 6'!BP13,IF($J$9=32,'Mottes de 6'!BQ13,IF($J$9=33,'Mottes de 6'!BR13,IF($J$9=34,'Mottes de 6'!BS13,IF($J$9=35,'Mottes de 6'!BT13,))))))))))))))))))))))))))))))))))))))))))))))))))))</f>
        <v>0</v>
      </c>
      <c r="K1837" s="103" t="str">
        <f>IF('Mottes de 6'!R13=0,"","Erreur")</f>
        <v/>
      </c>
    </row>
    <row r="1838" spans="1:11" x14ac:dyDescent="0.25">
      <c r="A1838" s="103">
        <f>IF('Mottes de 6'!A14&lt;&gt;"",'Mottes de 6'!A14,"")</f>
        <v>26729</v>
      </c>
      <c r="B1838" s="103" t="str">
        <f>IF('Mottes de 6'!L14&lt;&gt;"",'Mottes de 6'!L14,"")</f>
        <v>Noai</v>
      </c>
      <c r="C1838" s="107" t="str">
        <f>IF('Mottes de 6'!B14&lt;&gt;"",'Mottes de 6'!B14,"")</f>
        <v>REINE MARGUERITE</v>
      </c>
      <c r="D1838" s="107" t="str">
        <f>IF('Mottes de 6'!C14&lt;&gt;"",'Mottes de 6'!C14,"")</f>
        <v>Matsumoto Mix</v>
      </c>
      <c r="E1838" s="103">
        <f>IF('Mottes de 6'!H14&lt;&gt;"",'Mottes de 6'!H14,"")</f>
        <v>15</v>
      </c>
      <c r="F1838" s="103" t="str">
        <f>IF('Mottes de 6'!E14&lt;&gt;"",'Mottes de 6'!E14,"")</f>
        <v>S</v>
      </c>
      <c r="G1838" s="103" t="str">
        <f>IF('Mottes de 6'!N14&lt;&gt;"",'Mottes de 6'!N14,"")</f>
        <v>M6</v>
      </c>
      <c r="H1838" s="103" t="str">
        <f>IF('Mottes de 6'!I14&lt;&gt;"",'Mottes de 6'!I14,"")</f>
        <v>C</v>
      </c>
      <c r="I1838" s="103" t="str">
        <f>IF('Mottes de 6'!J14&lt;&gt;"",'Mottes de 6'!J14,"")</f>
        <v/>
      </c>
      <c r="J1838" s="103">
        <f>IF($J$9=36,'Mottes de 6'!U14,IF($J$9=37,'Mottes de 6'!V14,IF($J$9=38,'Mottes de 6'!W14,IF($J$9=39,'Mottes de 6'!X14,IF($J$9=40,'Mottes de 6'!Y14,IF($J$9=41,'Mottes de 6'!Z14,IF($J$9=42,'Mottes de 6'!AA14,IF($J$9=43,'Mottes de 6'!AB14,IF($J$9=44,'Mottes de 6'!AC14,IF($J$9=45,'Mottes de 6'!AD14,IF($J$9=46,'Mottes de 6'!AE14,IF($J$9=47,'Mottes de 6'!AF14,IF($J$9=48,'Mottes de 6'!AG14,IF($J$9=49,'Mottes de 6'!AH14,IF($J$9=50,'Mottes de 6'!AI14,IF($J$9=51,'Mottes de 6'!AJ14,IF($J$9=52,'Mottes de 6'!AK14,IF($J$9=1,'Mottes de 6'!AL14,IF($J$9=2,'Mottes de 6'!AM14,IF($J$9=3,'Mottes de 6'!AN14,IF($J$9=4,'Mottes de 6'!AO14,IF($J$9=5,'Mottes de 6'!AP14,IF($J$9=6,'Mottes de 6'!AQ14,IF($J$9=7,'Mottes de 6'!AR14,IF($J$9=8,'Mottes de 6'!AS14,IF($J$9=9,'Mottes de 6'!AT14,IF($J$9=10,'Mottes de 6'!AU14,IF($J$9=11,'Mottes de 6'!AV14,IF($J$9=12,'Mottes de 6'!AW14,IF($J$9=13,'Mottes de 6'!AX14,IF($J$9=14,'Mottes de 6'!AY14,IF($J$9=15,'Mottes de 6'!AZ14,IF($J$9=16,'Mottes de 6'!BA14,IF($J$9=17,'Mottes de 6'!BB14,IF($J$9=18,'Mottes de 6'!BC14,IF($J$9=19,'Mottes de 6'!BD14,IF($J$9=20,'Mottes de 6'!BE14,IF($J$9=21,'Mottes de 6'!BF14,IF($J$9=22,'Mottes de 6'!BG14,IF($J$9=23,'Mottes de 6'!BH14,IF($J$9=24,'Mottes de 6'!BI14,IF($J$9=25,'Mottes de 6'!BJ14,IF($J$9=26,'Mottes de 6'!BK14,IF($J$9=27,'Mottes de 6'!BL14,IF($J$9=28,'Mottes de 6'!BM14,IF($J$9=29,'Mottes de 6'!BN14,IF($J$9=30,'Mottes de 6'!BO14,IF($J$9=31,'Mottes de 6'!BP14,IF($J$9=32,'Mottes de 6'!BQ14,IF($J$9=33,'Mottes de 6'!BR14,IF($J$9=34,'Mottes de 6'!BS14,IF($J$9=35,'Mottes de 6'!BT14,))))))))))))))))))))))))))))))))))))))))))))))))))))</f>
        <v>0</v>
      </c>
      <c r="K1838" s="103" t="str">
        <f>IF('Mottes de 6'!R14=0,"","Erreur")</f>
        <v/>
      </c>
    </row>
    <row r="1839" spans="1:11" x14ac:dyDescent="0.25">
      <c r="A1839" s="450"/>
      <c r="B1839" s="450"/>
      <c r="C1839" s="451" t="s">
        <v>1721</v>
      </c>
      <c r="D1839" s="451"/>
      <c r="E1839" s="450"/>
      <c r="F1839" s="450"/>
      <c r="G1839" s="450"/>
      <c r="H1839" s="450"/>
      <c r="I1839" s="450"/>
      <c r="J1839" s="450">
        <f>SUBTOTAL(9,J1837:J1838)</f>
        <v>0</v>
      </c>
      <c r="K1839" s="450"/>
    </row>
    <row r="1840" spans="1:11" x14ac:dyDescent="0.25">
      <c r="A1840" s="103">
        <f>IF('Mottes de 6'!A15&lt;&gt;"",'Mottes de 6'!A15,"")</f>
        <v>24024</v>
      </c>
      <c r="B1840" s="103" t="str">
        <f>IF('Mottes de 6'!L15&lt;&gt;"",'Mottes de 6'!L15,"")</f>
        <v>Noai</v>
      </c>
      <c r="C1840" s="107" t="str">
        <f>IF('Mottes de 6'!B15&lt;&gt;"",'Mottes de 6'!B15,"")</f>
        <v>STATICE (limonium sinuatum)</v>
      </c>
      <c r="D1840" s="107" t="str">
        <f>IF('Mottes de 6'!C15&lt;&gt;"",'Mottes de 6'!C15,"")</f>
        <v>Hipster Mix</v>
      </c>
      <c r="E1840" s="103">
        <f>IF('Mottes de 6'!H15&lt;&gt;"",'Mottes de 6'!H15,"")</f>
        <v>15</v>
      </c>
      <c r="F1840" s="103" t="str">
        <f>IF('Mottes de 6'!E15&lt;&gt;"",'Mottes de 6'!E15,"")</f>
        <v>S</v>
      </c>
      <c r="G1840" s="103" t="str">
        <f>IF('Mottes de 6'!N15&lt;&gt;"",'Mottes de 6'!N15,"")</f>
        <v>M6</v>
      </c>
      <c r="H1840" s="103" t="str">
        <f>IF('Mottes de 6'!I15&lt;&gt;"",'Mottes de 6'!I15,"")</f>
        <v>C</v>
      </c>
      <c r="I1840" s="103" t="str">
        <f>IF('Mottes de 6'!J15&lt;&gt;"",'Mottes de 6'!J15,"")</f>
        <v/>
      </c>
      <c r="J1840" s="103">
        <f>IF($J$9=36,'Mottes de 6'!U15,IF($J$9=37,'Mottes de 6'!V15,IF($J$9=38,'Mottes de 6'!W15,IF($J$9=39,'Mottes de 6'!X15,IF($J$9=40,'Mottes de 6'!Y15,IF($J$9=41,'Mottes de 6'!Z15,IF($J$9=42,'Mottes de 6'!AA15,IF($J$9=43,'Mottes de 6'!AB15,IF($J$9=44,'Mottes de 6'!AC15,IF($J$9=45,'Mottes de 6'!AD15,IF($J$9=46,'Mottes de 6'!AE15,IF($J$9=47,'Mottes de 6'!AF15,IF($J$9=48,'Mottes de 6'!AG15,IF($J$9=49,'Mottes de 6'!AH15,IF($J$9=50,'Mottes de 6'!AI15,IF($J$9=51,'Mottes de 6'!AJ15,IF($J$9=52,'Mottes de 6'!AK15,IF($J$9=1,'Mottes de 6'!AL15,IF($J$9=2,'Mottes de 6'!AM15,IF($J$9=3,'Mottes de 6'!AN15,IF($J$9=4,'Mottes de 6'!AO15,IF($J$9=5,'Mottes de 6'!AP15,IF($J$9=6,'Mottes de 6'!AQ15,IF($J$9=7,'Mottes de 6'!AR15,IF($J$9=8,'Mottes de 6'!AS15,IF($J$9=9,'Mottes de 6'!AT15,IF($J$9=10,'Mottes de 6'!AU15,IF($J$9=11,'Mottes de 6'!AV15,IF($J$9=12,'Mottes de 6'!AW15,IF($J$9=13,'Mottes de 6'!AX15,IF($J$9=14,'Mottes de 6'!AY15,IF($J$9=15,'Mottes de 6'!AZ15,IF($J$9=16,'Mottes de 6'!BA15,IF($J$9=17,'Mottes de 6'!BB15,IF($J$9=18,'Mottes de 6'!BC15,IF($J$9=19,'Mottes de 6'!BD15,IF($J$9=20,'Mottes de 6'!BE15,IF($J$9=21,'Mottes de 6'!BF15,IF($J$9=22,'Mottes de 6'!BG15,IF($J$9=23,'Mottes de 6'!BH15,IF($J$9=24,'Mottes de 6'!BI15,IF($J$9=25,'Mottes de 6'!BJ15,IF($J$9=26,'Mottes de 6'!BK15,IF($J$9=27,'Mottes de 6'!BL15,IF($J$9=28,'Mottes de 6'!BM15,IF($J$9=29,'Mottes de 6'!BN15,IF($J$9=30,'Mottes de 6'!BO15,IF($J$9=31,'Mottes de 6'!BP15,IF($J$9=32,'Mottes de 6'!BQ15,IF($J$9=33,'Mottes de 6'!BR15,IF($J$9=34,'Mottes de 6'!BS15,IF($J$9=35,'Mottes de 6'!BT15,))))))))))))))))))))))))))))))))))))))))))))))))))))</f>
        <v>0</v>
      </c>
      <c r="K1840" s="103" t="str">
        <f>IF('Mottes de 6'!R15=0,"","Erreur")</f>
        <v/>
      </c>
    </row>
    <row r="1841" spans="1:11" x14ac:dyDescent="0.25">
      <c r="A1841" s="450"/>
      <c r="B1841" s="450"/>
      <c r="C1841" s="451" t="s">
        <v>1722</v>
      </c>
      <c r="D1841" s="451"/>
      <c r="E1841" s="450"/>
      <c r="F1841" s="450"/>
      <c r="G1841" s="450"/>
      <c r="H1841" s="450"/>
      <c r="I1841" s="450"/>
      <c r="J1841" s="450">
        <f>SUBTOTAL(9,J1840:J1840)</f>
        <v>0</v>
      </c>
      <c r="K1841" s="450"/>
    </row>
    <row r="1842" spans="1:11" x14ac:dyDescent="0.25">
      <c r="A1842" s="103">
        <f>IF('Mottes de 6'!A16&lt;&gt;"",'Mottes de 6'!A16,"")</f>
        <v>26731</v>
      </c>
      <c r="B1842" s="103" t="str">
        <f>IF('Mottes de 6'!L16&lt;&gt;"",'Mottes de 6'!L16,"")</f>
        <v>Noai</v>
      </c>
      <c r="C1842" s="107" t="str">
        <f>IF('Mottes de 6'!B16&lt;&gt;"",'Mottes de 6'!B16,"")</f>
        <v>ZINNIA</v>
      </c>
      <c r="D1842" s="107" t="str">
        <f>IF('Mottes de 6'!C16&lt;&gt;"",'Mottes de 6'!C16,"")</f>
        <v>Fleurs de Dahlia Mix</v>
      </c>
      <c r="E1842" s="103">
        <f>IF('Mottes de 6'!H16&lt;&gt;"",'Mottes de 6'!H16,"")</f>
        <v>13</v>
      </c>
      <c r="F1842" s="103" t="str">
        <f>IF('Mottes de 6'!E16&lt;&gt;"",'Mottes de 6'!E16,"")</f>
        <v>S</v>
      </c>
      <c r="G1842" s="103" t="str">
        <f>IF('Mottes de 6'!N16&lt;&gt;"",'Mottes de 6'!N16,"")</f>
        <v>M6</v>
      </c>
      <c r="H1842" s="103" t="str">
        <f>IF('Mottes de 6'!I16&lt;&gt;"",'Mottes de 6'!I16,"")</f>
        <v>C</v>
      </c>
      <c r="I1842" s="103" t="str">
        <f>IF('Mottes de 6'!J16&lt;&gt;"",'Mottes de 6'!J16,"")</f>
        <v/>
      </c>
      <c r="J1842" s="103">
        <f>IF($J$9=36,'Mottes de 6'!U16,IF($J$9=37,'Mottes de 6'!V16,IF($J$9=38,'Mottes de 6'!W16,IF($J$9=39,'Mottes de 6'!X16,IF($J$9=40,'Mottes de 6'!Y16,IF($J$9=41,'Mottes de 6'!Z16,IF($J$9=42,'Mottes de 6'!AA16,IF($J$9=43,'Mottes de 6'!AB16,IF($J$9=44,'Mottes de 6'!AC16,IF($J$9=45,'Mottes de 6'!AD16,IF($J$9=46,'Mottes de 6'!AE16,IF($J$9=47,'Mottes de 6'!AF16,IF($J$9=48,'Mottes de 6'!AG16,IF($J$9=49,'Mottes de 6'!AH16,IF($J$9=50,'Mottes de 6'!AI16,IF($J$9=51,'Mottes de 6'!AJ16,IF($J$9=52,'Mottes de 6'!AK16,IF($J$9=1,'Mottes de 6'!AL16,IF($J$9=2,'Mottes de 6'!AM16,IF($J$9=3,'Mottes de 6'!AN16,IF($J$9=4,'Mottes de 6'!AO16,IF($J$9=5,'Mottes de 6'!AP16,IF($J$9=6,'Mottes de 6'!AQ16,IF($J$9=7,'Mottes de 6'!AR16,IF($J$9=8,'Mottes de 6'!AS16,IF($J$9=9,'Mottes de 6'!AT16,IF($J$9=10,'Mottes de 6'!AU16,IF($J$9=11,'Mottes de 6'!AV16,IF($J$9=12,'Mottes de 6'!AW16,IF($J$9=13,'Mottes de 6'!AX16,IF($J$9=14,'Mottes de 6'!AY16,IF($J$9=15,'Mottes de 6'!AZ16,IF($J$9=16,'Mottes de 6'!BA16,IF($J$9=17,'Mottes de 6'!BB16,IF($J$9=18,'Mottes de 6'!BC16,IF($J$9=19,'Mottes de 6'!BD16,IF($J$9=20,'Mottes de 6'!BE16,IF($J$9=21,'Mottes de 6'!BF16,IF($J$9=22,'Mottes de 6'!BG16,IF($J$9=23,'Mottes de 6'!BH16,IF($J$9=24,'Mottes de 6'!BI16,IF($J$9=25,'Mottes de 6'!BJ16,IF($J$9=26,'Mottes de 6'!BK16,IF($J$9=27,'Mottes de 6'!BL16,IF($J$9=28,'Mottes de 6'!BM16,IF($J$9=29,'Mottes de 6'!BN16,IF($J$9=30,'Mottes de 6'!BO16,IF($J$9=31,'Mottes de 6'!BP16,IF($J$9=32,'Mottes de 6'!BQ16,IF($J$9=33,'Mottes de 6'!BR16,IF($J$9=34,'Mottes de 6'!BS16,IF($J$9=35,'Mottes de 6'!BT16,))))))))))))))))))))))))))))))))))))))))))))))))))))</f>
        <v>0</v>
      </c>
      <c r="K1842" s="103" t="str">
        <f>IF('Mottes de 6'!R16=0,"","Erreur")</f>
        <v/>
      </c>
    </row>
    <row r="1843" spans="1:11" x14ac:dyDescent="0.25">
      <c r="A1843" s="450"/>
      <c r="B1843" s="450"/>
      <c r="C1843" s="451" t="s">
        <v>1723</v>
      </c>
      <c r="D1843" s="451"/>
      <c r="E1843" s="450"/>
      <c r="F1843" s="450"/>
      <c r="G1843" s="450"/>
      <c r="H1843" s="450"/>
      <c r="I1843" s="450"/>
      <c r="J1843" s="450">
        <f>SUBTOTAL(9,J1842:J1842)</f>
        <v>0</v>
      </c>
      <c r="K1843" s="450"/>
    </row>
    <row r="1844" spans="1:11" x14ac:dyDescent="0.25">
      <c r="A1844" s="103">
        <f>IF('Mottes de 6'!A17&lt;&gt;"",'Mottes de 6'!A17,"")</f>
        <v>26714</v>
      </c>
      <c r="B1844" s="103" t="str">
        <f>IF('Mottes de 6'!L17&lt;&gt;"",'Mottes de 6'!L17,"")</f>
        <v>D</v>
      </c>
      <c r="C1844" s="107" t="str">
        <f>IF('Mottes de 6'!B17&lt;&gt;"",'Mottes de 6'!B17,"")</f>
        <v>DÉPLIANT FERME FLORALE</v>
      </c>
      <c r="D1844" s="107" t="str">
        <f>IF('Mottes de 6'!C17&lt;&gt;"",'Mottes de 6'!C17,"")</f>
        <v>ACHETÉ</v>
      </c>
      <c r="E1844" s="103" t="str">
        <f>IF('Mottes de 6'!H17&lt;&gt;"",'Mottes de 6'!H17,"")</f>
        <v/>
      </c>
      <c r="F1844" s="103" t="str">
        <f>IF('Mottes de 6'!E17&lt;&gt;"",'Mottes de 6'!E17,"")</f>
        <v xml:space="preserve"> </v>
      </c>
      <c r="G1844" s="103" t="str">
        <f>IF('Mottes de 6'!N17&lt;&gt;"",'Mottes de 6'!N17,"")</f>
        <v xml:space="preserve"> </v>
      </c>
      <c r="H1844" s="103" t="str">
        <f>IF('Mottes de 6'!I17&lt;&gt;"",'Mottes de 6'!I17,"")</f>
        <v xml:space="preserve"> </v>
      </c>
      <c r="I1844" s="103" t="str">
        <f>IF('Mottes de 6'!J17&lt;&gt;"",'Mottes de 6'!J17,"")</f>
        <v xml:space="preserve"> </v>
      </c>
      <c r="J1844" s="103">
        <f>IF($J$9=36,'Mottes de 6'!U17,IF($J$9=37,'Mottes de 6'!V17,IF($J$9=38,'Mottes de 6'!W17,IF($J$9=39,'Mottes de 6'!X17,IF($J$9=40,'Mottes de 6'!Y17,IF($J$9=41,'Mottes de 6'!Z17,IF($J$9=42,'Mottes de 6'!AA17,IF($J$9=43,'Mottes de 6'!AB17,IF($J$9=44,'Mottes de 6'!AC17,IF($J$9=45,'Mottes de 6'!AD17,IF($J$9=46,'Mottes de 6'!AE17,IF($J$9=47,'Mottes de 6'!AF17,IF($J$9=48,'Mottes de 6'!AG17,IF($J$9=49,'Mottes de 6'!AH17,IF($J$9=50,'Mottes de 6'!AI17,IF($J$9=51,'Mottes de 6'!AJ17,IF($J$9=52,'Mottes de 6'!AK17,IF($J$9=1,'Mottes de 6'!AL17,IF($J$9=2,'Mottes de 6'!AM17,IF($J$9=3,'Mottes de 6'!AN17,IF($J$9=4,'Mottes de 6'!AO17,IF($J$9=5,'Mottes de 6'!AP17,IF($J$9=6,'Mottes de 6'!AQ17,IF($J$9=7,'Mottes de 6'!AR17,IF($J$9=8,'Mottes de 6'!AS17,IF($J$9=9,'Mottes de 6'!AT17,IF($J$9=10,'Mottes de 6'!AU17,IF($J$9=11,'Mottes de 6'!AV17,IF($J$9=12,'Mottes de 6'!AW17,IF($J$9=13,'Mottes de 6'!AX17,IF($J$9=14,'Mottes de 6'!AY17,IF($J$9=15,'Mottes de 6'!AZ17,IF($J$9=16,'Mottes de 6'!BA17,IF($J$9=17,'Mottes de 6'!BB17,IF($J$9=18,'Mottes de 6'!BC17,IF($J$9=19,'Mottes de 6'!BD17,IF($J$9=20,'Mottes de 6'!BE17,IF($J$9=21,'Mottes de 6'!BF17,IF($J$9=22,'Mottes de 6'!BG17,IF($J$9=23,'Mottes de 6'!BH17,IF($J$9=24,'Mottes de 6'!BI17,IF($J$9=25,'Mottes de 6'!BJ17,IF($J$9=26,'Mottes de 6'!BK17,IF($J$9=27,'Mottes de 6'!BL17,IF($J$9=28,'Mottes de 6'!BM17,IF($J$9=29,'Mottes de 6'!BN17,IF($J$9=30,'Mottes de 6'!BO17,IF($J$9=31,'Mottes de 6'!BP17,IF($J$9=32,'Mottes de 6'!BQ17,IF($J$9=33,'Mottes de 6'!BR17,IF($J$9=34,'Mottes de 6'!BS17,IF($J$9=35,'Mottes de 6'!BT17,))))))))))))))))))))))))))))))))))))))))))))))))))))</f>
        <v>0</v>
      </c>
      <c r="K1844" s="103" t="str">
        <f>IF('Mottes de 6'!R17=0,"","Erreur")</f>
        <v/>
      </c>
    </row>
    <row r="1845" spans="1:11" x14ac:dyDescent="0.25">
      <c r="A1845" s="450"/>
      <c r="B1845" s="450"/>
      <c r="C1845" s="451" t="s">
        <v>1724</v>
      </c>
      <c r="D1845" s="451"/>
      <c r="E1845" s="450"/>
      <c r="F1845" s="450"/>
      <c r="G1845" s="450"/>
      <c r="H1845" s="450"/>
      <c r="I1845" s="450"/>
      <c r="J1845" s="450">
        <f>SUBTOTAL(9,J1844:J1844)</f>
        <v>0</v>
      </c>
      <c r="K1845" s="450"/>
    </row>
    <row r="1846" spans="1:11" x14ac:dyDescent="0.25">
      <c r="A1846" s="103">
        <f>IF('Mottes de 6'!A18&lt;&gt;"",'Mottes de 6'!A18,"")</f>
        <v>26715</v>
      </c>
      <c r="B1846" s="103" t="str">
        <f>IF('Mottes de 6'!L18&lt;&gt;"",'Mottes de 6'!L18,"")</f>
        <v>D</v>
      </c>
      <c r="C1846" s="107" t="str">
        <f>IF('Mottes de 6'!B18&lt;&gt;"",'Mottes de 6'!B18,"")</f>
        <v>AFFICHE FERME FLORALE</v>
      </c>
      <c r="D1846" s="107" t="str">
        <f>IF('Mottes de 6'!C18&lt;&gt;"",'Mottes de 6'!C18,"")</f>
        <v>ACHETÉ</v>
      </c>
      <c r="E1846" s="103" t="str">
        <f>IF('Mottes de 6'!H18&lt;&gt;"",'Mottes de 6'!H18,"")</f>
        <v/>
      </c>
      <c r="F1846" s="103" t="str">
        <f>IF('Mottes de 6'!E18&lt;&gt;"",'Mottes de 6'!E18,"")</f>
        <v xml:space="preserve"> </v>
      </c>
      <c r="G1846" s="103" t="str">
        <f>IF('Mottes de 6'!N18&lt;&gt;"",'Mottes de 6'!N18,"")</f>
        <v xml:space="preserve"> </v>
      </c>
      <c r="H1846" s="103" t="str">
        <f>IF('Mottes de 6'!I18&lt;&gt;"",'Mottes de 6'!I18,"")</f>
        <v xml:space="preserve"> </v>
      </c>
      <c r="I1846" s="103" t="str">
        <f>IF('Mottes de 6'!J18&lt;&gt;"",'Mottes de 6'!J18,"")</f>
        <v xml:space="preserve"> </v>
      </c>
      <c r="J1846" s="103">
        <f>IF($J$9=36,'Mottes de 6'!U18,IF($J$9=37,'Mottes de 6'!V18,IF($J$9=38,'Mottes de 6'!W18,IF($J$9=39,'Mottes de 6'!X18,IF($J$9=40,'Mottes de 6'!Y18,IF($J$9=41,'Mottes de 6'!Z18,IF($J$9=42,'Mottes de 6'!AA18,IF($J$9=43,'Mottes de 6'!AB18,IF($J$9=44,'Mottes de 6'!AC18,IF($J$9=45,'Mottes de 6'!AD18,IF($J$9=46,'Mottes de 6'!AE18,IF($J$9=47,'Mottes de 6'!AF18,IF($J$9=48,'Mottes de 6'!AG18,IF($J$9=49,'Mottes de 6'!AH18,IF($J$9=50,'Mottes de 6'!AI18,IF($J$9=51,'Mottes de 6'!AJ18,IF($J$9=52,'Mottes de 6'!AK18,IF($J$9=1,'Mottes de 6'!AL18,IF($J$9=2,'Mottes de 6'!AM18,IF($J$9=3,'Mottes de 6'!AN18,IF($J$9=4,'Mottes de 6'!AO18,IF($J$9=5,'Mottes de 6'!AP18,IF($J$9=6,'Mottes de 6'!AQ18,IF($J$9=7,'Mottes de 6'!AR18,IF($J$9=8,'Mottes de 6'!AS18,IF($J$9=9,'Mottes de 6'!AT18,IF($J$9=10,'Mottes de 6'!AU18,IF($J$9=11,'Mottes de 6'!AV18,IF($J$9=12,'Mottes de 6'!AW18,IF($J$9=13,'Mottes de 6'!AX18,IF($J$9=14,'Mottes de 6'!AY18,IF($J$9=15,'Mottes de 6'!AZ18,IF($J$9=16,'Mottes de 6'!BA18,IF($J$9=17,'Mottes de 6'!BB18,IF($J$9=18,'Mottes de 6'!BC18,IF($J$9=19,'Mottes de 6'!BD18,IF($J$9=20,'Mottes de 6'!BE18,IF($J$9=21,'Mottes de 6'!BF18,IF($J$9=22,'Mottes de 6'!BG18,IF($J$9=23,'Mottes de 6'!BH18,IF($J$9=24,'Mottes de 6'!BI18,IF($J$9=25,'Mottes de 6'!BJ18,IF($J$9=26,'Mottes de 6'!BK18,IF($J$9=27,'Mottes de 6'!BL18,IF($J$9=28,'Mottes de 6'!BM18,IF($J$9=29,'Mottes de 6'!BN18,IF($J$9=30,'Mottes de 6'!BO18,IF($J$9=31,'Mottes de 6'!BP18,IF($J$9=32,'Mottes de 6'!BQ18,IF($J$9=33,'Mottes de 6'!BR18,IF($J$9=34,'Mottes de 6'!BS18,IF($J$9=35,'Mottes de 6'!BT18,))))))))))))))))))))))))))))))))))))))))))))))))))))</f>
        <v>0</v>
      </c>
      <c r="K1846" s="103" t="str">
        <f>IF('Mottes de 6'!R18=0,"","Erreur")</f>
        <v/>
      </c>
    </row>
    <row r="1847" spans="1:11" x14ac:dyDescent="0.25">
      <c r="A1847" s="450"/>
      <c r="B1847" s="450"/>
      <c r="C1847" s="451" t="s">
        <v>1725</v>
      </c>
      <c r="D1847" s="451"/>
      <c r="E1847" s="450"/>
      <c r="F1847" s="450"/>
      <c r="G1847" s="450"/>
      <c r="H1847" s="450"/>
      <c r="I1847" s="450"/>
      <c r="J1847" s="450">
        <f>SUBTOTAL(9,J1846:J1846)</f>
        <v>0</v>
      </c>
      <c r="K1847" s="450"/>
    </row>
    <row r="1848" spans="1:11" x14ac:dyDescent="0.25">
      <c r="A1848" s="452"/>
      <c r="B1848" s="452"/>
      <c r="C1848" s="453" t="s">
        <v>1726</v>
      </c>
      <c r="D1848" s="453"/>
      <c r="E1848" s="452"/>
      <c r="F1848" s="452"/>
      <c r="G1848" s="452"/>
      <c r="H1848" s="452"/>
      <c r="I1848" s="452"/>
      <c r="J1848" s="452">
        <f>SUBTOTAL(9,J1826:J1843)</f>
        <v>0</v>
      </c>
      <c r="K1848" s="452"/>
    </row>
    <row r="1849" spans="1:11" x14ac:dyDescent="0.25">
      <c r="A1849" s="103" t="str">
        <f>IF('Mottes de 6'!A19&lt;&gt;"",'Mottes de 6'!A19,"")</f>
        <v/>
      </c>
      <c r="B1849" s="103" t="str">
        <f>IF('Mottes de 6'!L19&lt;&gt;"",'Mottes de 6'!L19,"")</f>
        <v>G</v>
      </c>
      <c r="C1849" s="107" t="str">
        <f>IF('Mottes de 6'!B19&lt;&gt;"",'Mottes de 6'!B19,"")</f>
        <v>LES FLEURS SÉCHÉES</v>
      </c>
      <c r="D1849" s="107" t="str">
        <f>IF('Mottes de 6'!C19&lt;&gt;"",'Mottes de 6'!C19,"")</f>
        <v/>
      </c>
      <c r="E1849" s="103" t="str">
        <f>IF('Mottes de 6'!H19&lt;&gt;"",'Mottes de 6'!H19,"")</f>
        <v/>
      </c>
      <c r="F1849" s="103" t="str">
        <f>IF('Mottes de 6'!E19&lt;&gt;"",'Mottes de 6'!E19,"")</f>
        <v/>
      </c>
      <c r="G1849" s="103" t="str">
        <f>IF('Mottes de 6'!N19&lt;&gt;"",'Mottes de 6'!N19,"")</f>
        <v/>
      </c>
      <c r="H1849" s="103" t="str">
        <f>IF('Mottes de 6'!I19&lt;&gt;"",'Mottes de 6'!I19,"")</f>
        <v/>
      </c>
      <c r="I1849" s="103" t="str">
        <f>IF('Mottes de 6'!J19&lt;&gt;"",'Mottes de 6'!J19,"")</f>
        <v/>
      </c>
      <c r="J1849" s="103">
        <f>IF($J$9=36,'Mottes de 6'!U19,IF($J$9=37,'Mottes de 6'!V19,IF($J$9=38,'Mottes de 6'!W19,IF($J$9=39,'Mottes de 6'!X19,IF($J$9=40,'Mottes de 6'!Y19,IF($J$9=41,'Mottes de 6'!Z19,IF($J$9=42,'Mottes de 6'!AA19,IF($J$9=43,'Mottes de 6'!AB19,IF($J$9=44,'Mottes de 6'!AC19,IF($J$9=45,'Mottes de 6'!AD19,IF($J$9=46,'Mottes de 6'!AE19,IF($J$9=47,'Mottes de 6'!AF19,IF($J$9=48,'Mottes de 6'!AG19,IF($J$9=49,'Mottes de 6'!AH19,IF($J$9=50,'Mottes de 6'!AI19,IF($J$9=51,'Mottes de 6'!AJ19,IF($J$9=52,'Mottes de 6'!AK19,IF($J$9=1,'Mottes de 6'!AL19,IF($J$9=2,'Mottes de 6'!AM19,IF($J$9=3,'Mottes de 6'!AN19,IF($J$9=4,'Mottes de 6'!AO19,IF($J$9=5,'Mottes de 6'!AP19,IF($J$9=6,'Mottes de 6'!AQ19,IF($J$9=7,'Mottes de 6'!AR19,IF($J$9=8,'Mottes de 6'!AS19,IF($J$9=9,'Mottes de 6'!AT19,IF($J$9=10,'Mottes de 6'!AU19,IF($J$9=11,'Mottes de 6'!AV19,IF($J$9=12,'Mottes de 6'!AW19,IF($J$9=13,'Mottes de 6'!AX19,IF($J$9=14,'Mottes de 6'!AY19,IF($J$9=15,'Mottes de 6'!AZ19,IF($J$9=16,'Mottes de 6'!BA19,IF($J$9=17,'Mottes de 6'!BB19,IF($J$9=18,'Mottes de 6'!BC19,IF($J$9=19,'Mottes de 6'!BD19,IF($J$9=20,'Mottes de 6'!BE19,IF($J$9=21,'Mottes de 6'!BF19,IF($J$9=22,'Mottes de 6'!BG19,IF($J$9=23,'Mottes de 6'!BH19,IF($J$9=24,'Mottes de 6'!BI19,IF($J$9=25,'Mottes de 6'!BJ19,IF($J$9=26,'Mottes de 6'!BK19,IF($J$9=27,'Mottes de 6'!BL19,IF($J$9=28,'Mottes de 6'!BM19,IF($J$9=29,'Mottes de 6'!BN19,IF($J$9=30,'Mottes de 6'!BO19,IF($J$9=31,'Mottes de 6'!BP19,IF($J$9=32,'Mottes de 6'!BQ19,IF($J$9=33,'Mottes de 6'!BR19,IF($J$9=34,'Mottes de 6'!BS19,IF($J$9=35,'Mottes de 6'!BT19,))))))))))))))))))))))))))))))))))))))))))))))))))))</f>
        <v>0</v>
      </c>
      <c r="K1849" s="103" t="str">
        <f>IF('Mottes de 6'!R19=0,"","Erreur")</f>
        <v/>
      </c>
    </row>
    <row r="1850" spans="1:11" x14ac:dyDescent="0.25">
      <c r="A1850" s="103">
        <f>IF('Mottes de 6'!A20&lt;&gt;"",'Mottes de 6'!A20,"")</f>
        <v>23883</v>
      </c>
      <c r="B1850" s="103" t="str">
        <f>IF('Mottes de 6'!L20&lt;&gt;"",'Mottes de 6'!L20,"")</f>
        <v>Noai</v>
      </c>
      <c r="C1850" s="107" t="str">
        <f>IF('Mottes de 6'!B20&lt;&gt;"",'Mottes de 6'!B20,"")</f>
        <v>ACHILLEE FILIPENDULINA</v>
      </c>
      <c r="D1850" s="107" t="str">
        <f>IF('Mottes de 6'!C20&lt;&gt;"",'Mottes de 6'!C20,"")</f>
        <v>Cloth of gold</v>
      </c>
      <c r="E1850" s="103">
        <f>IF('Mottes de 6'!H20&lt;&gt;"",'Mottes de 6'!H20,"")</f>
        <v>15</v>
      </c>
      <c r="F1850" s="103" t="str">
        <f>IF('Mottes de 6'!E20&lt;&gt;"",'Mottes de 6'!E20,"")</f>
        <v>S</v>
      </c>
      <c r="G1850" s="103" t="str">
        <f>IF('Mottes de 6'!N20&lt;&gt;"",'Mottes de 6'!N20,"")</f>
        <v>M6</v>
      </c>
      <c r="H1850" s="103" t="str">
        <f>IF('Mottes de 6'!I20&lt;&gt;"",'Mottes de 6'!I20,"")</f>
        <v>C</v>
      </c>
      <c r="I1850" s="103" t="str">
        <f>IF('Mottes de 6'!J20&lt;&gt;"",'Mottes de 6'!J20,"")</f>
        <v/>
      </c>
      <c r="J1850" s="103">
        <f>IF($J$9=36,'Mottes de 6'!U20,IF($J$9=37,'Mottes de 6'!V20,IF($J$9=38,'Mottes de 6'!W20,IF($J$9=39,'Mottes de 6'!X20,IF($J$9=40,'Mottes de 6'!Y20,IF($J$9=41,'Mottes de 6'!Z20,IF($J$9=42,'Mottes de 6'!AA20,IF($J$9=43,'Mottes de 6'!AB20,IF($J$9=44,'Mottes de 6'!AC20,IF($J$9=45,'Mottes de 6'!AD20,IF($J$9=46,'Mottes de 6'!AE20,IF($J$9=47,'Mottes de 6'!AF20,IF($J$9=48,'Mottes de 6'!AG20,IF($J$9=49,'Mottes de 6'!AH20,IF($J$9=50,'Mottes de 6'!AI20,IF($J$9=51,'Mottes de 6'!AJ20,IF($J$9=52,'Mottes de 6'!AK20,IF($J$9=1,'Mottes de 6'!AL20,IF($J$9=2,'Mottes de 6'!AM20,IF($J$9=3,'Mottes de 6'!AN20,IF($J$9=4,'Mottes de 6'!AO20,IF($J$9=5,'Mottes de 6'!AP20,IF($J$9=6,'Mottes de 6'!AQ20,IF($J$9=7,'Mottes de 6'!AR20,IF($J$9=8,'Mottes de 6'!AS20,IF($J$9=9,'Mottes de 6'!AT20,IF($J$9=10,'Mottes de 6'!AU20,IF($J$9=11,'Mottes de 6'!AV20,IF($J$9=12,'Mottes de 6'!AW20,IF($J$9=13,'Mottes de 6'!AX20,IF($J$9=14,'Mottes de 6'!AY20,IF($J$9=15,'Mottes de 6'!AZ20,IF($J$9=16,'Mottes de 6'!BA20,IF($J$9=17,'Mottes de 6'!BB20,IF($J$9=18,'Mottes de 6'!BC20,IF($J$9=19,'Mottes de 6'!BD20,IF($J$9=20,'Mottes de 6'!BE20,IF($J$9=21,'Mottes de 6'!BF20,IF($J$9=22,'Mottes de 6'!BG20,IF($J$9=23,'Mottes de 6'!BH20,IF($J$9=24,'Mottes de 6'!BI20,IF($J$9=25,'Mottes de 6'!BJ20,IF($J$9=26,'Mottes de 6'!BK20,IF($J$9=27,'Mottes de 6'!BL20,IF($J$9=28,'Mottes de 6'!BM20,IF($J$9=29,'Mottes de 6'!BN20,IF($J$9=30,'Mottes de 6'!BO20,IF($J$9=31,'Mottes de 6'!BP20,IF($J$9=32,'Mottes de 6'!BQ20,IF($J$9=33,'Mottes de 6'!BR20,IF($J$9=34,'Mottes de 6'!BS20,IF($J$9=35,'Mottes de 6'!BT20,))))))))))))))))))))))))))))))))))))))))))))))))))))</f>
        <v>0</v>
      </c>
      <c r="K1850" s="103" t="str">
        <f>IF('Mottes de 6'!R20=0,"","Erreur")</f>
        <v/>
      </c>
    </row>
    <row r="1851" spans="1:11" x14ac:dyDescent="0.25">
      <c r="A1851" s="450"/>
      <c r="B1851" s="450"/>
      <c r="C1851" s="451" t="s">
        <v>1727</v>
      </c>
      <c r="D1851" s="451"/>
      <c r="E1851" s="450"/>
      <c r="F1851" s="450"/>
      <c r="G1851" s="450"/>
      <c r="H1851" s="450"/>
      <c r="I1851" s="450"/>
      <c r="J1851" s="450">
        <f>SUBTOTAL(9,J1848:J1850)</f>
        <v>0</v>
      </c>
      <c r="K1851" s="450"/>
    </row>
    <row r="1852" spans="1:11" x14ac:dyDescent="0.25">
      <c r="A1852" s="103">
        <f>IF('Mottes de 6'!A21&lt;&gt;"",'Mottes de 6'!A21,"")</f>
        <v>14889</v>
      </c>
      <c r="B1852" s="103" t="str">
        <f>IF('Mottes de 6'!L21&lt;&gt;"",'Mottes de 6'!L21,"")</f>
        <v>Noai</v>
      </c>
      <c r="C1852" s="107" t="str">
        <f>IF('Mottes de 6'!B21&lt;&gt;"",'Mottes de 6'!B21,"")</f>
        <v>CRASPEDIA GLOBOSA</v>
      </c>
      <c r="D1852" s="107" t="str">
        <f>IF('Mottes de 6'!C21&lt;&gt;"",'Mottes de 6'!C21,"")</f>
        <v>Golf beauty</v>
      </c>
      <c r="E1852" s="103">
        <f>IF('Mottes de 6'!H21&lt;&gt;"",'Mottes de 6'!H21,"")</f>
        <v>12</v>
      </c>
      <c r="F1852" s="103" t="str">
        <f>IF('Mottes de 6'!E21&lt;&gt;"",'Mottes de 6'!E21,"")</f>
        <v>B</v>
      </c>
      <c r="G1852" s="103" t="str">
        <f>IF('Mottes de 6'!N21&lt;&gt;"",'Mottes de 6'!N21,"")</f>
        <v>M6</v>
      </c>
      <c r="H1852" s="103" t="str">
        <f>IF('Mottes de 6'!I21&lt;&gt;"",'Mottes de 6'!I21,"")</f>
        <v>D</v>
      </c>
      <c r="I1852" s="103">
        <f>IF('Mottes de 6'!J21&lt;&gt;"",'Mottes de 6'!J21,"")</f>
        <v>0.1</v>
      </c>
      <c r="J1852" s="103">
        <f>IF($J$9=36,'Mottes de 6'!U21,IF($J$9=37,'Mottes de 6'!V21,IF($J$9=38,'Mottes de 6'!W21,IF($J$9=39,'Mottes de 6'!X21,IF($J$9=40,'Mottes de 6'!Y21,IF($J$9=41,'Mottes de 6'!Z21,IF($J$9=42,'Mottes de 6'!AA21,IF($J$9=43,'Mottes de 6'!AB21,IF($J$9=44,'Mottes de 6'!AC21,IF($J$9=45,'Mottes de 6'!AD21,IF($J$9=46,'Mottes de 6'!AE21,IF($J$9=47,'Mottes de 6'!AF21,IF($J$9=48,'Mottes de 6'!AG21,IF($J$9=49,'Mottes de 6'!AH21,IF($J$9=50,'Mottes de 6'!AI21,IF($J$9=51,'Mottes de 6'!AJ21,IF($J$9=52,'Mottes de 6'!AK21,IF($J$9=1,'Mottes de 6'!AL21,IF($J$9=2,'Mottes de 6'!AM21,IF($J$9=3,'Mottes de 6'!AN21,IF($J$9=4,'Mottes de 6'!AO21,IF($J$9=5,'Mottes de 6'!AP21,IF($J$9=6,'Mottes de 6'!AQ21,IF($J$9=7,'Mottes de 6'!AR21,IF($J$9=8,'Mottes de 6'!AS21,IF($J$9=9,'Mottes de 6'!AT21,IF($J$9=10,'Mottes de 6'!AU21,IF($J$9=11,'Mottes de 6'!AV21,IF($J$9=12,'Mottes de 6'!AW21,IF($J$9=13,'Mottes de 6'!AX21,IF($J$9=14,'Mottes de 6'!AY21,IF($J$9=15,'Mottes de 6'!AZ21,IF($J$9=16,'Mottes de 6'!BA21,IF($J$9=17,'Mottes de 6'!BB21,IF($J$9=18,'Mottes de 6'!BC21,IF($J$9=19,'Mottes de 6'!BD21,IF($J$9=20,'Mottes de 6'!BE21,IF($J$9=21,'Mottes de 6'!BF21,IF($J$9=22,'Mottes de 6'!BG21,IF($J$9=23,'Mottes de 6'!BH21,IF($J$9=24,'Mottes de 6'!BI21,IF($J$9=25,'Mottes de 6'!BJ21,IF($J$9=26,'Mottes de 6'!BK21,IF($J$9=27,'Mottes de 6'!BL21,IF($J$9=28,'Mottes de 6'!BM21,IF($J$9=29,'Mottes de 6'!BN21,IF($J$9=30,'Mottes de 6'!BO21,IF($J$9=31,'Mottes de 6'!BP21,IF($J$9=32,'Mottes de 6'!BQ21,IF($J$9=33,'Mottes de 6'!BR21,IF($J$9=34,'Mottes de 6'!BS21,IF($J$9=35,'Mottes de 6'!BT21,))))))))))))))))))))))))))))))))))))))))))))))))))))</f>
        <v>0</v>
      </c>
      <c r="K1852" s="103" t="str">
        <f>IF('Mottes de 6'!R21=0,"","Erreur")</f>
        <v/>
      </c>
    </row>
    <row r="1853" spans="1:11" x14ac:dyDescent="0.25">
      <c r="A1853" s="450"/>
      <c r="B1853" s="450"/>
      <c r="C1853" s="451" t="s">
        <v>1728</v>
      </c>
      <c r="D1853" s="451"/>
      <c r="E1853" s="450"/>
      <c r="F1853" s="450"/>
      <c r="G1853" s="450"/>
      <c r="H1853" s="450"/>
      <c r="I1853" s="450"/>
      <c r="J1853" s="450">
        <f>SUBTOTAL(9,J1852:J1852)</f>
        <v>0</v>
      </c>
      <c r="K1853" s="450"/>
    </row>
    <row r="1854" spans="1:11" x14ac:dyDescent="0.25">
      <c r="A1854" s="103">
        <f>IF('Mottes de 6'!A22&lt;&gt;"",'Mottes de 6'!A22,"")</f>
        <v>23885</v>
      </c>
      <c r="B1854" s="103" t="str">
        <f>IF('Mottes de 6'!L22&lt;&gt;"",'Mottes de 6'!L22,"")</f>
        <v>Noai</v>
      </c>
      <c r="C1854" s="107" t="str">
        <f>IF('Mottes de 6'!B22&lt;&gt;"",'Mottes de 6'!B22,"")</f>
        <v>EUCALYPTUS PULVERULENTA</v>
      </c>
      <c r="D1854" s="107" t="str">
        <f>IF('Mottes de 6'!C22&lt;&gt;"",'Mottes de 6'!C22,"")</f>
        <v>Baby blue</v>
      </c>
      <c r="E1854" s="103">
        <f>IF('Mottes de 6'!H22&lt;&gt;"",'Mottes de 6'!H22,"")</f>
        <v>12</v>
      </c>
      <c r="F1854" s="103" t="str">
        <f>IF('Mottes de 6'!E22&lt;&gt;"",'Mottes de 6'!E22,"")</f>
        <v>S</v>
      </c>
      <c r="G1854" s="103" t="str">
        <f>IF('Mottes de 6'!N22&lt;&gt;"",'Mottes de 6'!N22,"")</f>
        <v>M6</v>
      </c>
      <c r="H1854" s="103" t="str">
        <f>IF('Mottes de 6'!I22&lt;&gt;"",'Mottes de 6'!I22,"")</f>
        <v>D</v>
      </c>
      <c r="I1854" s="103" t="str">
        <f>IF('Mottes de 6'!J22&lt;&gt;"",'Mottes de 6'!J22,"")</f>
        <v/>
      </c>
      <c r="J1854" s="103">
        <f>IF($J$9=36,'Mottes de 6'!U22,IF($J$9=37,'Mottes de 6'!V22,IF($J$9=38,'Mottes de 6'!W22,IF($J$9=39,'Mottes de 6'!X22,IF($J$9=40,'Mottes de 6'!Y22,IF($J$9=41,'Mottes de 6'!Z22,IF($J$9=42,'Mottes de 6'!AA22,IF($J$9=43,'Mottes de 6'!AB22,IF($J$9=44,'Mottes de 6'!AC22,IF($J$9=45,'Mottes de 6'!AD22,IF($J$9=46,'Mottes de 6'!AE22,IF($J$9=47,'Mottes de 6'!AF22,IF($J$9=48,'Mottes de 6'!AG22,IF($J$9=49,'Mottes de 6'!AH22,IF($J$9=50,'Mottes de 6'!AI22,IF($J$9=51,'Mottes de 6'!AJ22,IF($J$9=52,'Mottes de 6'!AK22,IF($J$9=1,'Mottes de 6'!AL22,IF($J$9=2,'Mottes de 6'!AM22,IF($J$9=3,'Mottes de 6'!AN22,IF($J$9=4,'Mottes de 6'!AO22,IF($J$9=5,'Mottes de 6'!AP22,IF($J$9=6,'Mottes de 6'!AQ22,IF($J$9=7,'Mottes de 6'!AR22,IF($J$9=8,'Mottes de 6'!AS22,IF($J$9=9,'Mottes de 6'!AT22,IF($J$9=10,'Mottes de 6'!AU22,IF($J$9=11,'Mottes de 6'!AV22,IF($J$9=12,'Mottes de 6'!AW22,IF($J$9=13,'Mottes de 6'!AX22,IF($J$9=14,'Mottes de 6'!AY22,IF($J$9=15,'Mottes de 6'!AZ22,IF($J$9=16,'Mottes de 6'!BA22,IF($J$9=17,'Mottes de 6'!BB22,IF($J$9=18,'Mottes de 6'!BC22,IF($J$9=19,'Mottes de 6'!BD22,IF($J$9=20,'Mottes de 6'!BE22,IF($J$9=21,'Mottes de 6'!BF22,IF($J$9=22,'Mottes de 6'!BG22,IF($J$9=23,'Mottes de 6'!BH22,IF($J$9=24,'Mottes de 6'!BI22,IF($J$9=25,'Mottes de 6'!BJ22,IF($J$9=26,'Mottes de 6'!BK22,IF($J$9=27,'Mottes de 6'!BL22,IF($J$9=28,'Mottes de 6'!BM22,IF($J$9=29,'Mottes de 6'!BN22,IF($J$9=30,'Mottes de 6'!BO22,IF($J$9=31,'Mottes de 6'!BP22,IF($J$9=32,'Mottes de 6'!BQ22,IF($J$9=33,'Mottes de 6'!BR22,IF($J$9=34,'Mottes de 6'!BS22,IF($J$9=35,'Mottes de 6'!BT22,))))))))))))))))))))))))))))))))))))))))))))))))))))</f>
        <v>0</v>
      </c>
      <c r="K1854" s="103" t="str">
        <f>IF('Mottes de 6'!R22=0,"","Erreur")</f>
        <v/>
      </c>
    </row>
    <row r="1855" spans="1:11" x14ac:dyDescent="0.25">
      <c r="A1855" s="450"/>
      <c r="B1855" s="450"/>
      <c r="C1855" s="451" t="s">
        <v>1729</v>
      </c>
      <c r="D1855" s="451"/>
      <c r="E1855" s="450"/>
      <c r="F1855" s="450"/>
      <c r="G1855" s="450"/>
      <c r="H1855" s="450"/>
      <c r="I1855" s="450"/>
      <c r="J1855" s="450">
        <f>SUBTOTAL(9,J1854:J1854)</f>
        <v>0</v>
      </c>
      <c r="K1855" s="450"/>
    </row>
    <row r="1856" spans="1:11" x14ac:dyDescent="0.25">
      <c r="A1856" s="103">
        <f>IF('Mottes de 6'!A23&lt;&gt;"",'Mottes de 6'!A23,"")</f>
        <v>20964</v>
      </c>
      <c r="B1856" s="103" t="str">
        <f>IF('Mottes de 6'!L23&lt;&gt;"",'Mottes de 6'!L23,"")</f>
        <v>Noai</v>
      </c>
      <c r="C1856" s="107" t="str">
        <f>IF('Mottes de 6'!B23&lt;&gt;"",'Mottes de 6'!B23,"")</f>
        <v>GOMPHRENA</v>
      </c>
      <c r="D1856" s="107" t="str">
        <f>IF('Mottes de 6'!C23&lt;&gt;"",'Mottes de 6'!C23,"")</f>
        <v>Fireworks</v>
      </c>
      <c r="E1856" s="103">
        <f>IF('Mottes de 6'!H23&lt;&gt;"",'Mottes de 6'!H23,"")</f>
        <v>12</v>
      </c>
      <c r="F1856" s="103" t="str">
        <f>IF('Mottes de 6'!E23&lt;&gt;"",'Mottes de 6'!E23,"")</f>
        <v>S</v>
      </c>
      <c r="G1856" s="103" t="str">
        <f>IF('Mottes de 6'!N23&lt;&gt;"",'Mottes de 6'!N23,"")</f>
        <v>M6</v>
      </c>
      <c r="H1856" s="103" t="str">
        <f>IF('Mottes de 6'!I23&lt;&gt;"",'Mottes de 6'!I23,"")</f>
        <v>B</v>
      </c>
      <c r="I1856" s="103" t="str">
        <f>IF('Mottes de 6'!J23&lt;&gt;"",'Mottes de 6'!J23,"")</f>
        <v/>
      </c>
      <c r="J1856" s="103">
        <f>IF($J$9=36,'Mottes de 6'!U23,IF($J$9=37,'Mottes de 6'!V23,IF($J$9=38,'Mottes de 6'!W23,IF($J$9=39,'Mottes de 6'!X23,IF($J$9=40,'Mottes de 6'!Y23,IF($J$9=41,'Mottes de 6'!Z23,IF($J$9=42,'Mottes de 6'!AA23,IF($J$9=43,'Mottes de 6'!AB23,IF($J$9=44,'Mottes de 6'!AC23,IF($J$9=45,'Mottes de 6'!AD23,IF($J$9=46,'Mottes de 6'!AE23,IF($J$9=47,'Mottes de 6'!AF23,IF($J$9=48,'Mottes de 6'!AG23,IF($J$9=49,'Mottes de 6'!AH23,IF($J$9=50,'Mottes de 6'!AI23,IF($J$9=51,'Mottes de 6'!AJ23,IF($J$9=52,'Mottes de 6'!AK23,IF($J$9=1,'Mottes de 6'!AL23,IF($J$9=2,'Mottes de 6'!AM23,IF($J$9=3,'Mottes de 6'!AN23,IF($J$9=4,'Mottes de 6'!AO23,IF($J$9=5,'Mottes de 6'!AP23,IF($J$9=6,'Mottes de 6'!AQ23,IF($J$9=7,'Mottes de 6'!AR23,IF($J$9=8,'Mottes de 6'!AS23,IF($J$9=9,'Mottes de 6'!AT23,IF($J$9=10,'Mottes de 6'!AU23,IF($J$9=11,'Mottes de 6'!AV23,IF($J$9=12,'Mottes de 6'!AW23,IF($J$9=13,'Mottes de 6'!AX23,IF($J$9=14,'Mottes de 6'!AY23,IF($J$9=15,'Mottes de 6'!AZ23,IF($J$9=16,'Mottes de 6'!BA23,IF($J$9=17,'Mottes de 6'!BB23,IF($J$9=18,'Mottes de 6'!BC23,IF($J$9=19,'Mottes de 6'!BD23,IF($J$9=20,'Mottes de 6'!BE23,IF($J$9=21,'Mottes de 6'!BF23,IF($J$9=22,'Mottes de 6'!BG23,IF($J$9=23,'Mottes de 6'!BH23,IF($J$9=24,'Mottes de 6'!BI23,IF($J$9=25,'Mottes de 6'!BJ23,IF($J$9=26,'Mottes de 6'!BK23,IF($J$9=27,'Mottes de 6'!BL23,IF($J$9=28,'Mottes de 6'!BM23,IF($J$9=29,'Mottes de 6'!BN23,IF($J$9=30,'Mottes de 6'!BO23,IF($J$9=31,'Mottes de 6'!BP23,IF($J$9=32,'Mottes de 6'!BQ23,IF($J$9=33,'Mottes de 6'!BR23,IF($J$9=34,'Mottes de 6'!BS23,IF($J$9=35,'Mottes de 6'!BT23,))))))))))))))))))))))))))))))))))))))))))))))))))))</f>
        <v>0</v>
      </c>
      <c r="K1856" s="103" t="str">
        <f>IF('Mottes de 6'!R23=0,"","Erreur")</f>
        <v/>
      </c>
    </row>
    <row r="1857" spans="1:11" x14ac:dyDescent="0.25">
      <c r="A1857" s="450"/>
      <c r="B1857" s="450"/>
      <c r="C1857" s="451" t="s">
        <v>1730</v>
      </c>
      <c r="D1857" s="451"/>
      <c r="E1857" s="450"/>
      <c r="F1857" s="450"/>
      <c r="G1857" s="450"/>
      <c r="H1857" s="450"/>
      <c r="I1857" s="450"/>
      <c r="J1857" s="450">
        <f>SUBTOTAL(9,J1856:J1856)</f>
        <v>0</v>
      </c>
      <c r="K1857" s="450"/>
    </row>
    <row r="1858" spans="1:11" x14ac:dyDescent="0.25">
      <c r="A1858" s="103">
        <f>IF('Mottes de 6'!A24&lt;&gt;"",'Mottes de 6'!A24,"")</f>
        <v>25326</v>
      </c>
      <c r="B1858" s="103" t="str">
        <f>IF('Mottes de 6'!L24&lt;&gt;"",'Mottes de 6'!L24,"")</f>
        <v>Noai</v>
      </c>
      <c r="C1858" s="107" t="str">
        <f>IF('Mottes de 6'!B24&lt;&gt;"",'Mottes de 6'!B24,"")</f>
        <v>GYPSOPHILE</v>
      </c>
      <c r="D1858" s="107" t="str">
        <f>IF('Mottes de 6'!C24&lt;&gt;"",'Mottes de 6'!C24,"")</f>
        <v>Festival White</v>
      </c>
      <c r="E1858" s="103">
        <f>IF('Mottes de 6'!H24&lt;&gt;"",'Mottes de 6'!H24,"")</f>
        <v>13</v>
      </c>
      <c r="F1858" s="103" t="str">
        <f>IF('Mottes de 6'!E24&lt;&gt;"",'Mottes de 6'!E24,"")</f>
        <v>B</v>
      </c>
      <c r="G1858" s="103" t="str">
        <f>IF('Mottes de 6'!N24&lt;&gt;"",'Mottes de 6'!N24,"")</f>
        <v>M6</v>
      </c>
      <c r="H1858" s="103" t="str">
        <f>IF('Mottes de 6'!I24&lt;&gt;"",'Mottes de 6'!I24,"")</f>
        <v>E</v>
      </c>
      <c r="I1858" s="103">
        <f>IF('Mottes de 6'!J24&lt;&gt;"",'Mottes de 6'!J24,"")</f>
        <v>0.11</v>
      </c>
      <c r="J1858" s="103">
        <f>IF($J$9=36,'Mottes de 6'!U24,IF($J$9=37,'Mottes de 6'!V24,IF($J$9=38,'Mottes de 6'!W24,IF($J$9=39,'Mottes de 6'!X24,IF($J$9=40,'Mottes de 6'!Y24,IF($J$9=41,'Mottes de 6'!Z24,IF($J$9=42,'Mottes de 6'!AA24,IF($J$9=43,'Mottes de 6'!AB24,IF($J$9=44,'Mottes de 6'!AC24,IF($J$9=45,'Mottes de 6'!AD24,IF($J$9=46,'Mottes de 6'!AE24,IF($J$9=47,'Mottes de 6'!AF24,IF($J$9=48,'Mottes de 6'!AG24,IF($J$9=49,'Mottes de 6'!AH24,IF($J$9=50,'Mottes de 6'!AI24,IF($J$9=51,'Mottes de 6'!AJ24,IF($J$9=52,'Mottes de 6'!AK24,IF($J$9=1,'Mottes de 6'!AL24,IF($J$9=2,'Mottes de 6'!AM24,IF($J$9=3,'Mottes de 6'!AN24,IF($J$9=4,'Mottes de 6'!AO24,IF($J$9=5,'Mottes de 6'!AP24,IF($J$9=6,'Mottes de 6'!AQ24,IF($J$9=7,'Mottes de 6'!AR24,IF($J$9=8,'Mottes de 6'!AS24,IF($J$9=9,'Mottes de 6'!AT24,IF($J$9=10,'Mottes de 6'!AU24,IF($J$9=11,'Mottes de 6'!AV24,IF($J$9=12,'Mottes de 6'!AW24,IF($J$9=13,'Mottes de 6'!AX24,IF($J$9=14,'Mottes de 6'!AY24,IF($J$9=15,'Mottes de 6'!AZ24,IF($J$9=16,'Mottes de 6'!BA24,IF($J$9=17,'Mottes de 6'!BB24,IF($J$9=18,'Mottes de 6'!BC24,IF($J$9=19,'Mottes de 6'!BD24,IF($J$9=20,'Mottes de 6'!BE24,IF($J$9=21,'Mottes de 6'!BF24,IF($J$9=22,'Mottes de 6'!BG24,IF($J$9=23,'Mottes de 6'!BH24,IF($J$9=24,'Mottes de 6'!BI24,IF($J$9=25,'Mottes de 6'!BJ24,IF($J$9=26,'Mottes de 6'!BK24,IF($J$9=27,'Mottes de 6'!BL24,IF($J$9=28,'Mottes de 6'!BM24,IF($J$9=29,'Mottes de 6'!BN24,IF($J$9=30,'Mottes de 6'!BO24,IF($J$9=31,'Mottes de 6'!BP24,IF($J$9=32,'Mottes de 6'!BQ24,IF($J$9=33,'Mottes de 6'!BR24,IF($J$9=34,'Mottes de 6'!BS24,IF($J$9=35,'Mottes de 6'!BT24,))))))))))))))))))))))))))))))))))))))))))))))))))))</f>
        <v>0</v>
      </c>
      <c r="K1858" s="103" t="str">
        <f>IF('Mottes de 6'!R24=0,"","Erreur")</f>
        <v/>
      </c>
    </row>
    <row r="1859" spans="1:11" x14ac:dyDescent="0.25">
      <c r="A1859" s="450"/>
      <c r="B1859" s="450"/>
      <c r="C1859" s="451" t="s">
        <v>1731</v>
      </c>
      <c r="D1859" s="451"/>
      <c r="E1859" s="450"/>
      <c r="F1859" s="450"/>
      <c r="G1859" s="450"/>
      <c r="H1859" s="450"/>
      <c r="I1859" s="450"/>
      <c r="J1859" s="450">
        <f>SUBTOTAL(9,J1858:J1858)</f>
        <v>0</v>
      </c>
      <c r="K1859" s="450"/>
    </row>
    <row r="1860" spans="1:11" x14ac:dyDescent="0.25">
      <c r="A1860" s="103">
        <f>IF('Mottes de 6'!A25&lt;&gt;"",'Mottes de 6'!A25,"")</f>
        <v>24021</v>
      </c>
      <c r="B1860" s="103" t="str">
        <f>IF('Mottes de 6'!L25&lt;&gt;"",'Mottes de 6'!L25,"")</f>
        <v>Noai</v>
      </c>
      <c r="C1860" s="107" t="str">
        <f>IF('Mottes de 6'!B25&lt;&gt;"",'Mottes de 6'!B25,"")</f>
        <v>IMMORTELLE</v>
      </c>
      <c r="D1860" s="107" t="str">
        <f>IF('Mottes de 6'!C25&lt;&gt;"",'Mottes de 6'!C25,"")</f>
        <v>Gigantifolium Mix</v>
      </c>
      <c r="E1860" s="103">
        <f>IF('Mottes de 6'!H25&lt;&gt;"",'Mottes de 6'!H25,"")</f>
        <v>12</v>
      </c>
      <c r="F1860" s="103" t="str">
        <f>IF('Mottes de 6'!E25&lt;&gt;"",'Mottes de 6'!E25,"")</f>
        <v>S</v>
      </c>
      <c r="G1860" s="103" t="str">
        <f>IF('Mottes de 6'!N25&lt;&gt;"",'Mottes de 6'!N25,"")</f>
        <v>M6</v>
      </c>
      <c r="H1860" s="103" t="str">
        <f>IF('Mottes de 6'!I25&lt;&gt;"",'Mottes de 6'!I25,"")</f>
        <v>C</v>
      </c>
      <c r="I1860" s="103" t="str">
        <f>IF('Mottes de 6'!J25&lt;&gt;"",'Mottes de 6'!J25,"")</f>
        <v/>
      </c>
      <c r="J1860" s="103">
        <f>IF($J$9=36,'Mottes de 6'!U25,IF($J$9=37,'Mottes de 6'!V25,IF($J$9=38,'Mottes de 6'!W25,IF($J$9=39,'Mottes de 6'!X25,IF($J$9=40,'Mottes de 6'!Y25,IF($J$9=41,'Mottes de 6'!Z25,IF($J$9=42,'Mottes de 6'!AA25,IF($J$9=43,'Mottes de 6'!AB25,IF($J$9=44,'Mottes de 6'!AC25,IF($J$9=45,'Mottes de 6'!AD25,IF($J$9=46,'Mottes de 6'!AE25,IF($J$9=47,'Mottes de 6'!AF25,IF($J$9=48,'Mottes de 6'!AG25,IF($J$9=49,'Mottes de 6'!AH25,IF($J$9=50,'Mottes de 6'!AI25,IF($J$9=51,'Mottes de 6'!AJ25,IF($J$9=52,'Mottes de 6'!AK25,IF($J$9=1,'Mottes de 6'!AL25,IF($J$9=2,'Mottes de 6'!AM25,IF($J$9=3,'Mottes de 6'!AN25,IF($J$9=4,'Mottes de 6'!AO25,IF($J$9=5,'Mottes de 6'!AP25,IF($J$9=6,'Mottes de 6'!AQ25,IF($J$9=7,'Mottes de 6'!AR25,IF($J$9=8,'Mottes de 6'!AS25,IF($J$9=9,'Mottes de 6'!AT25,IF($J$9=10,'Mottes de 6'!AU25,IF($J$9=11,'Mottes de 6'!AV25,IF($J$9=12,'Mottes de 6'!AW25,IF($J$9=13,'Mottes de 6'!AX25,IF($J$9=14,'Mottes de 6'!AY25,IF($J$9=15,'Mottes de 6'!AZ25,IF($J$9=16,'Mottes de 6'!BA25,IF($J$9=17,'Mottes de 6'!BB25,IF($J$9=18,'Mottes de 6'!BC25,IF($J$9=19,'Mottes de 6'!BD25,IF($J$9=20,'Mottes de 6'!BE25,IF($J$9=21,'Mottes de 6'!BF25,IF($J$9=22,'Mottes de 6'!BG25,IF($J$9=23,'Mottes de 6'!BH25,IF($J$9=24,'Mottes de 6'!BI25,IF($J$9=25,'Mottes de 6'!BJ25,IF($J$9=26,'Mottes de 6'!BK25,IF($J$9=27,'Mottes de 6'!BL25,IF($J$9=28,'Mottes de 6'!BM25,IF($J$9=29,'Mottes de 6'!BN25,IF($J$9=30,'Mottes de 6'!BO25,IF($J$9=31,'Mottes de 6'!BP25,IF($J$9=32,'Mottes de 6'!BQ25,IF($J$9=33,'Mottes de 6'!BR25,IF($J$9=34,'Mottes de 6'!BS25,IF($J$9=35,'Mottes de 6'!BT25,))))))))))))))))))))))))))))))))))))))))))))))))))))</f>
        <v>0</v>
      </c>
      <c r="K1860" s="103" t="str">
        <f>IF('Mottes de 6'!R25=0,"","Erreur")</f>
        <v/>
      </c>
    </row>
    <row r="1861" spans="1:11" x14ac:dyDescent="0.25">
      <c r="A1861" s="450"/>
      <c r="B1861" s="450"/>
      <c r="C1861" s="451" t="s">
        <v>1717</v>
      </c>
      <c r="D1861" s="451"/>
      <c r="E1861" s="450"/>
      <c r="F1861" s="450"/>
      <c r="G1861" s="450"/>
      <c r="H1861" s="450"/>
      <c r="I1861" s="450"/>
      <c r="J1861" s="450">
        <f>SUBTOTAL(9,J1860:J1860)</f>
        <v>0</v>
      </c>
      <c r="K1861" s="450"/>
    </row>
    <row r="1862" spans="1:11" x14ac:dyDescent="0.25">
      <c r="A1862" s="103">
        <f>IF('Mottes de 6'!A26&lt;&gt;"",'Mottes de 6'!A26,"")</f>
        <v>24022</v>
      </c>
      <c r="B1862" s="103" t="str">
        <f>IF('Mottes de 6'!L26&lt;&gt;"",'Mottes de 6'!L26,"")</f>
        <v>Noai</v>
      </c>
      <c r="C1862" s="107" t="str">
        <f>IF('Mottes de 6'!B26&lt;&gt;"",'Mottes de 6'!B26,"")</f>
        <v>LAGURUS</v>
      </c>
      <c r="D1862" s="107" t="str">
        <f>IF('Mottes de 6'!C26&lt;&gt;"",'Mottes de 6'!C26,"")</f>
        <v>Ovatus</v>
      </c>
      <c r="E1862" s="103">
        <f>IF('Mottes de 6'!H26&lt;&gt;"",'Mottes de 6'!H26,"")</f>
        <v>10</v>
      </c>
      <c r="F1862" s="103" t="str">
        <f>IF('Mottes de 6'!E26&lt;&gt;"",'Mottes de 6'!E26,"")</f>
        <v>S</v>
      </c>
      <c r="G1862" s="103" t="str">
        <f>IF('Mottes de 6'!N26&lt;&gt;"",'Mottes de 6'!N26,"")</f>
        <v>M6</v>
      </c>
      <c r="H1862" s="103" t="str">
        <f>IF('Mottes de 6'!I26&lt;&gt;"",'Mottes de 6'!I26,"")</f>
        <v>B</v>
      </c>
      <c r="I1862" s="103" t="str">
        <f>IF('Mottes de 6'!J26&lt;&gt;"",'Mottes de 6'!J26,"")</f>
        <v/>
      </c>
      <c r="J1862" s="103">
        <f>IF($J$9=36,'Mottes de 6'!U26,IF($J$9=37,'Mottes de 6'!V26,IF($J$9=38,'Mottes de 6'!W26,IF($J$9=39,'Mottes de 6'!X26,IF($J$9=40,'Mottes de 6'!Y26,IF($J$9=41,'Mottes de 6'!Z26,IF($J$9=42,'Mottes de 6'!AA26,IF($J$9=43,'Mottes de 6'!AB26,IF($J$9=44,'Mottes de 6'!AC26,IF($J$9=45,'Mottes de 6'!AD26,IF($J$9=46,'Mottes de 6'!AE26,IF($J$9=47,'Mottes de 6'!AF26,IF($J$9=48,'Mottes de 6'!AG26,IF($J$9=49,'Mottes de 6'!AH26,IF($J$9=50,'Mottes de 6'!AI26,IF($J$9=51,'Mottes de 6'!AJ26,IF($J$9=52,'Mottes de 6'!AK26,IF($J$9=1,'Mottes de 6'!AL26,IF($J$9=2,'Mottes de 6'!AM26,IF($J$9=3,'Mottes de 6'!AN26,IF($J$9=4,'Mottes de 6'!AO26,IF($J$9=5,'Mottes de 6'!AP26,IF($J$9=6,'Mottes de 6'!AQ26,IF($J$9=7,'Mottes de 6'!AR26,IF($J$9=8,'Mottes de 6'!AS26,IF($J$9=9,'Mottes de 6'!AT26,IF($J$9=10,'Mottes de 6'!AU26,IF($J$9=11,'Mottes de 6'!AV26,IF($J$9=12,'Mottes de 6'!AW26,IF($J$9=13,'Mottes de 6'!AX26,IF($J$9=14,'Mottes de 6'!AY26,IF($J$9=15,'Mottes de 6'!AZ26,IF($J$9=16,'Mottes de 6'!BA26,IF($J$9=17,'Mottes de 6'!BB26,IF($J$9=18,'Mottes de 6'!BC26,IF($J$9=19,'Mottes de 6'!BD26,IF($J$9=20,'Mottes de 6'!BE26,IF($J$9=21,'Mottes de 6'!BF26,IF($J$9=22,'Mottes de 6'!BG26,IF($J$9=23,'Mottes de 6'!BH26,IF($J$9=24,'Mottes de 6'!BI26,IF($J$9=25,'Mottes de 6'!BJ26,IF($J$9=26,'Mottes de 6'!BK26,IF($J$9=27,'Mottes de 6'!BL26,IF($J$9=28,'Mottes de 6'!BM26,IF($J$9=29,'Mottes de 6'!BN26,IF($J$9=30,'Mottes de 6'!BO26,IF($J$9=31,'Mottes de 6'!BP26,IF($J$9=32,'Mottes de 6'!BQ26,IF($J$9=33,'Mottes de 6'!BR26,IF($J$9=34,'Mottes de 6'!BS26,IF($J$9=35,'Mottes de 6'!BT26,))))))))))))))))))))))))))))))))))))))))))))))))))))</f>
        <v>0</v>
      </c>
      <c r="K1862" s="103" t="str">
        <f>IF('Mottes de 6'!R26=0,"","Erreur")</f>
        <v/>
      </c>
    </row>
    <row r="1863" spans="1:11" x14ac:dyDescent="0.25">
      <c r="A1863" s="450"/>
      <c r="B1863" s="450"/>
      <c r="C1863" s="451" t="s">
        <v>1732</v>
      </c>
      <c r="D1863" s="451"/>
      <c r="E1863" s="450"/>
      <c r="F1863" s="450"/>
      <c r="G1863" s="450"/>
      <c r="H1863" s="450"/>
      <c r="I1863" s="450"/>
      <c r="J1863" s="450">
        <f>SUBTOTAL(9,J1862:J1862)</f>
        <v>0</v>
      </c>
      <c r="K1863" s="450"/>
    </row>
    <row r="1864" spans="1:11" x14ac:dyDescent="0.25">
      <c r="A1864" s="103">
        <f>IF('Mottes de 6'!A27&lt;&gt;"",'Mottes de 6'!A27,"")</f>
        <v>23139</v>
      </c>
      <c r="B1864" s="103" t="str">
        <f>IF('Mottes de 6'!L27&lt;&gt;"",'Mottes de 6'!L27,"")</f>
        <v>Noai</v>
      </c>
      <c r="C1864" s="107" t="str">
        <f>IF('Mottes de 6'!B27&lt;&gt;"",'Mottes de 6'!B27,"")</f>
        <v>LIMONIUM LATIFOLIUM</v>
      </c>
      <c r="D1864" s="107" t="str">
        <f>IF('Mottes de 6'!C27&lt;&gt;"",'Mottes de 6'!C27,"")</f>
        <v>.</v>
      </c>
      <c r="E1864" s="103">
        <f>IF('Mottes de 6'!H27&lt;&gt;"",'Mottes de 6'!H27,"")</f>
        <v>15</v>
      </c>
      <c r="F1864" s="103" t="str">
        <f>IF('Mottes de 6'!E27&lt;&gt;"",'Mottes de 6'!E27,"")</f>
        <v>S</v>
      </c>
      <c r="G1864" s="103" t="str">
        <f>IF('Mottes de 6'!N27&lt;&gt;"",'Mottes de 6'!N27,"")</f>
        <v>M6</v>
      </c>
      <c r="H1864" s="103" t="str">
        <f>IF('Mottes de 6'!I27&lt;&gt;"",'Mottes de 6'!I27,"")</f>
        <v>C</v>
      </c>
      <c r="I1864" s="103" t="str">
        <f>IF('Mottes de 6'!J27&lt;&gt;"",'Mottes de 6'!J27,"")</f>
        <v/>
      </c>
      <c r="J1864" s="103">
        <f>IF($J$9=36,'Mottes de 6'!U27,IF($J$9=37,'Mottes de 6'!V27,IF($J$9=38,'Mottes de 6'!W27,IF($J$9=39,'Mottes de 6'!X27,IF($J$9=40,'Mottes de 6'!Y27,IF($J$9=41,'Mottes de 6'!Z27,IF($J$9=42,'Mottes de 6'!AA27,IF($J$9=43,'Mottes de 6'!AB27,IF($J$9=44,'Mottes de 6'!AC27,IF($J$9=45,'Mottes de 6'!AD27,IF($J$9=46,'Mottes de 6'!AE27,IF($J$9=47,'Mottes de 6'!AF27,IF($J$9=48,'Mottes de 6'!AG27,IF($J$9=49,'Mottes de 6'!AH27,IF($J$9=50,'Mottes de 6'!AI27,IF($J$9=51,'Mottes de 6'!AJ27,IF($J$9=52,'Mottes de 6'!AK27,IF($J$9=1,'Mottes de 6'!AL27,IF($J$9=2,'Mottes de 6'!AM27,IF($J$9=3,'Mottes de 6'!AN27,IF($J$9=4,'Mottes de 6'!AO27,IF($J$9=5,'Mottes de 6'!AP27,IF($J$9=6,'Mottes de 6'!AQ27,IF($J$9=7,'Mottes de 6'!AR27,IF($J$9=8,'Mottes de 6'!AS27,IF($J$9=9,'Mottes de 6'!AT27,IF($J$9=10,'Mottes de 6'!AU27,IF($J$9=11,'Mottes de 6'!AV27,IF($J$9=12,'Mottes de 6'!AW27,IF($J$9=13,'Mottes de 6'!AX27,IF($J$9=14,'Mottes de 6'!AY27,IF($J$9=15,'Mottes de 6'!AZ27,IF($J$9=16,'Mottes de 6'!BA27,IF($J$9=17,'Mottes de 6'!BB27,IF($J$9=18,'Mottes de 6'!BC27,IF($J$9=19,'Mottes de 6'!BD27,IF($J$9=20,'Mottes de 6'!BE27,IF($J$9=21,'Mottes de 6'!BF27,IF($J$9=22,'Mottes de 6'!BG27,IF($J$9=23,'Mottes de 6'!BH27,IF($J$9=24,'Mottes de 6'!BI27,IF($J$9=25,'Mottes de 6'!BJ27,IF($J$9=26,'Mottes de 6'!BK27,IF($J$9=27,'Mottes de 6'!BL27,IF($J$9=28,'Mottes de 6'!BM27,IF($J$9=29,'Mottes de 6'!BN27,IF($J$9=30,'Mottes de 6'!BO27,IF($J$9=31,'Mottes de 6'!BP27,IF($J$9=32,'Mottes de 6'!BQ27,IF($J$9=33,'Mottes de 6'!BR27,IF($J$9=34,'Mottes de 6'!BS27,IF($J$9=35,'Mottes de 6'!BT27,))))))))))))))))))))))))))))))))))))))))))))))))))))</f>
        <v>0</v>
      </c>
      <c r="K1864" s="103" t="str">
        <f>IF('Mottes de 6'!R27=0,"","Erreur")</f>
        <v/>
      </c>
    </row>
    <row r="1865" spans="1:11" x14ac:dyDescent="0.25">
      <c r="A1865" s="450"/>
      <c r="B1865" s="450"/>
      <c r="C1865" s="451" t="s">
        <v>1733</v>
      </c>
      <c r="D1865" s="451"/>
      <c r="E1865" s="450"/>
      <c r="F1865" s="450"/>
      <c r="G1865" s="450"/>
      <c r="H1865" s="450"/>
      <c r="I1865" s="450"/>
      <c r="J1865" s="450">
        <f>SUBTOTAL(9,J1864:J1864)</f>
        <v>0</v>
      </c>
      <c r="K1865" s="450"/>
    </row>
    <row r="1866" spans="1:11" x14ac:dyDescent="0.25">
      <c r="A1866" s="103">
        <f>IF('Mottes de 6'!A28&lt;&gt;"",'Mottes de 6'!A28,"")</f>
        <v>24024</v>
      </c>
      <c r="B1866" s="103" t="str">
        <f>IF('Mottes de 6'!L28&lt;&gt;"",'Mottes de 6'!L28,"")</f>
        <v>Noai</v>
      </c>
      <c r="C1866" s="107" t="str">
        <f>IF('Mottes de 6'!B28&lt;&gt;"",'Mottes de 6'!B28,"")</f>
        <v>STATICE (limonium sinuatum)</v>
      </c>
      <c r="D1866" s="107" t="str">
        <f>IF('Mottes de 6'!C28&lt;&gt;"",'Mottes de 6'!C28,"")</f>
        <v>Hipster Mix</v>
      </c>
      <c r="E1866" s="103">
        <f>IF('Mottes de 6'!H28&lt;&gt;"",'Mottes de 6'!H28,"")</f>
        <v>15</v>
      </c>
      <c r="F1866" s="103" t="str">
        <f>IF('Mottes de 6'!E28&lt;&gt;"",'Mottes de 6'!E28,"")</f>
        <v>S</v>
      </c>
      <c r="G1866" s="103" t="str">
        <f>IF('Mottes de 6'!N28&lt;&gt;"",'Mottes de 6'!N28,"")</f>
        <v>M6</v>
      </c>
      <c r="H1866" s="103" t="str">
        <f>IF('Mottes de 6'!I28&lt;&gt;"",'Mottes de 6'!I28,"")</f>
        <v>C</v>
      </c>
      <c r="I1866" s="103" t="str">
        <f>IF('Mottes de 6'!J28&lt;&gt;"",'Mottes de 6'!J28,"")</f>
        <v/>
      </c>
      <c r="J1866" s="103">
        <f>IF($J$9=36,'Mottes de 6'!U28,IF($J$9=37,'Mottes de 6'!V28,IF($J$9=38,'Mottes de 6'!W28,IF($J$9=39,'Mottes de 6'!X28,IF($J$9=40,'Mottes de 6'!Y28,IF($J$9=41,'Mottes de 6'!Z28,IF($J$9=42,'Mottes de 6'!AA28,IF($J$9=43,'Mottes de 6'!AB28,IF($J$9=44,'Mottes de 6'!AC28,IF($J$9=45,'Mottes de 6'!AD28,IF($J$9=46,'Mottes de 6'!AE28,IF($J$9=47,'Mottes de 6'!AF28,IF($J$9=48,'Mottes de 6'!AG28,IF($J$9=49,'Mottes de 6'!AH28,IF($J$9=50,'Mottes de 6'!AI28,IF($J$9=51,'Mottes de 6'!AJ28,IF($J$9=52,'Mottes de 6'!AK28,IF($J$9=1,'Mottes de 6'!AL28,IF($J$9=2,'Mottes de 6'!AM28,IF($J$9=3,'Mottes de 6'!AN28,IF($J$9=4,'Mottes de 6'!AO28,IF($J$9=5,'Mottes de 6'!AP28,IF($J$9=6,'Mottes de 6'!AQ28,IF($J$9=7,'Mottes de 6'!AR28,IF($J$9=8,'Mottes de 6'!AS28,IF($J$9=9,'Mottes de 6'!AT28,IF($J$9=10,'Mottes de 6'!AU28,IF($J$9=11,'Mottes de 6'!AV28,IF($J$9=12,'Mottes de 6'!AW28,IF($J$9=13,'Mottes de 6'!AX28,IF($J$9=14,'Mottes de 6'!AY28,IF($J$9=15,'Mottes de 6'!AZ28,IF($J$9=16,'Mottes de 6'!BA28,IF($J$9=17,'Mottes de 6'!BB28,IF($J$9=18,'Mottes de 6'!BC28,IF($J$9=19,'Mottes de 6'!BD28,IF($J$9=20,'Mottes de 6'!BE28,IF($J$9=21,'Mottes de 6'!BF28,IF($J$9=22,'Mottes de 6'!BG28,IF($J$9=23,'Mottes de 6'!BH28,IF($J$9=24,'Mottes de 6'!BI28,IF($J$9=25,'Mottes de 6'!BJ28,IF($J$9=26,'Mottes de 6'!BK28,IF($J$9=27,'Mottes de 6'!BL28,IF($J$9=28,'Mottes de 6'!BM28,IF($J$9=29,'Mottes de 6'!BN28,IF($J$9=30,'Mottes de 6'!BO28,IF($J$9=31,'Mottes de 6'!BP28,IF($J$9=32,'Mottes de 6'!BQ28,IF($J$9=33,'Mottes de 6'!BR28,IF($J$9=34,'Mottes de 6'!BS28,IF($J$9=35,'Mottes de 6'!BT28,))))))))))))))))))))))))))))))))))))))))))))))))))))</f>
        <v>0</v>
      </c>
      <c r="K1866" s="103" t="str">
        <f>IF('Mottes de 6'!R28=0,"","Erreur")</f>
        <v/>
      </c>
    </row>
    <row r="1867" spans="1:11" x14ac:dyDescent="0.25">
      <c r="A1867" s="450"/>
      <c r="B1867" s="450"/>
      <c r="C1867" s="451" t="s">
        <v>1722</v>
      </c>
      <c r="D1867" s="451"/>
      <c r="E1867" s="450"/>
      <c r="F1867" s="450"/>
      <c r="G1867" s="450"/>
      <c r="H1867" s="450"/>
      <c r="I1867" s="450"/>
      <c r="J1867" s="450">
        <f>SUBTOTAL(9,J1866:J1866)</f>
        <v>0</v>
      </c>
      <c r="K1867" s="450"/>
    </row>
    <row r="1868" spans="1:11" x14ac:dyDescent="0.25">
      <c r="A1868" s="103">
        <f>IF('Mottes de 6'!A29&lt;&gt;"",'Mottes de 6'!A29,"")</f>
        <v>22855</v>
      </c>
      <c r="B1868" s="103" t="str">
        <f>IF('Mottes de 6'!L29&lt;&gt;"",'Mottes de 6'!L29,"")</f>
        <v>D</v>
      </c>
      <c r="C1868" s="107" t="str">
        <f>IF('Mottes de 6'!B29&lt;&gt;"",'Mottes de 6'!B29,"")</f>
        <v>DÉPLIANT FLEURS SÉCHÉES</v>
      </c>
      <c r="D1868" s="107" t="str">
        <f>IF('Mottes de 6'!C29&lt;&gt;"",'Mottes de 6'!C29,"")</f>
        <v>ACHETÉ</v>
      </c>
      <c r="E1868" s="103" t="str">
        <f>IF('Mottes de 6'!H29&lt;&gt;"",'Mottes de 6'!H29,"")</f>
        <v/>
      </c>
      <c r="F1868" s="103" t="str">
        <f>IF('Mottes de 6'!E29&lt;&gt;"",'Mottes de 6'!E29,"")</f>
        <v xml:space="preserve"> </v>
      </c>
      <c r="G1868" s="103" t="str">
        <f>IF('Mottes de 6'!N29&lt;&gt;"",'Mottes de 6'!N29,"")</f>
        <v xml:space="preserve"> </v>
      </c>
      <c r="H1868" s="103" t="str">
        <f>IF('Mottes de 6'!I29&lt;&gt;"",'Mottes de 6'!I29,"")</f>
        <v xml:space="preserve"> </v>
      </c>
      <c r="I1868" s="103" t="str">
        <f>IF('Mottes de 6'!J29&lt;&gt;"",'Mottes de 6'!J29,"")</f>
        <v xml:space="preserve"> </v>
      </c>
      <c r="J1868" s="103">
        <f>IF($J$9=36,'Mottes de 6'!U29,IF($J$9=37,'Mottes de 6'!V29,IF($J$9=38,'Mottes de 6'!W29,IF($J$9=39,'Mottes de 6'!X29,IF($J$9=40,'Mottes de 6'!Y29,IF($J$9=41,'Mottes de 6'!Z29,IF($J$9=42,'Mottes de 6'!AA29,IF($J$9=43,'Mottes de 6'!AB29,IF($J$9=44,'Mottes de 6'!AC29,IF($J$9=45,'Mottes de 6'!AD29,IF($J$9=46,'Mottes de 6'!AE29,IF($J$9=47,'Mottes de 6'!AF29,IF($J$9=48,'Mottes de 6'!AG29,IF($J$9=49,'Mottes de 6'!AH29,IF($J$9=50,'Mottes de 6'!AI29,IF($J$9=51,'Mottes de 6'!AJ29,IF($J$9=52,'Mottes de 6'!AK29,IF($J$9=1,'Mottes de 6'!AL29,IF($J$9=2,'Mottes de 6'!AM29,IF($J$9=3,'Mottes de 6'!AN29,IF($J$9=4,'Mottes de 6'!AO29,IF($J$9=5,'Mottes de 6'!AP29,IF($J$9=6,'Mottes de 6'!AQ29,IF($J$9=7,'Mottes de 6'!AR29,IF($J$9=8,'Mottes de 6'!AS29,IF($J$9=9,'Mottes de 6'!AT29,IF($J$9=10,'Mottes de 6'!AU29,IF($J$9=11,'Mottes de 6'!AV29,IF($J$9=12,'Mottes de 6'!AW29,IF($J$9=13,'Mottes de 6'!AX29,IF($J$9=14,'Mottes de 6'!AY29,IF($J$9=15,'Mottes de 6'!AZ29,IF($J$9=16,'Mottes de 6'!BA29,IF($J$9=17,'Mottes de 6'!BB29,IF($J$9=18,'Mottes de 6'!BC29,IF($J$9=19,'Mottes de 6'!BD29,IF($J$9=20,'Mottes de 6'!BE29,IF($J$9=21,'Mottes de 6'!BF29,IF($J$9=22,'Mottes de 6'!BG29,IF($J$9=23,'Mottes de 6'!BH29,IF($J$9=24,'Mottes de 6'!BI29,IF($J$9=25,'Mottes de 6'!BJ29,IF($J$9=26,'Mottes de 6'!BK29,IF($J$9=27,'Mottes de 6'!BL29,IF($J$9=28,'Mottes de 6'!BM29,IF($J$9=29,'Mottes de 6'!BN29,IF($J$9=30,'Mottes de 6'!BO29,IF($J$9=31,'Mottes de 6'!BP29,IF($J$9=32,'Mottes de 6'!BQ29,IF($J$9=33,'Mottes de 6'!BR29,IF($J$9=34,'Mottes de 6'!BS29,IF($J$9=35,'Mottes de 6'!BT29,))))))))))))))))))))))))))))))))))))))))))))))))))))</f>
        <v>0</v>
      </c>
      <c r="K1868" s="103" t="str">
        <f>IF('Mottes de 6'!R29=0,"","Erreur")</f>
        <v/>
      </c>
    </row>
    <row r="1869" spans="1:11" x14ac:dyDescent="0.25">
      <c r="A1869" s="450"/>
      <c r="B1869" s="450"/>
      <c r="C1869" s="451" t="s">
        <v>1734</v>
      </c>
      <c r="D1869" s="451"/>
      <c r="E1869" s="450"/>
      <c r="F1869" s="450"/>
      <c r="G1869" s="450"/>
      <c r="H1869" s="450"/>
      <c r="I1869" s="450"/>
      <c r="J1869" s="450">
        <f>SUBTOTAL(9,J1868:J1868)</f>
        <v>0</v>
      </c>
      <c r="K1869" s="450"/>
    </row>
    <row r="1870" spans="1:11" x14ac:dyDescent="0.25">
      <c r="A1870" s="103">
        <f>IF('Mottes de 6'!A30&lt;&gt;"",'Mottes de 6'!A30,"")</f>
        <v>22854</v>
      </c>
      <c r="B1870" s="103" t="str">
        <f>IF('Mottes de 6'!L30&lt;&gt;"",'Mottes de 6'!L30,"")</f>
        <v>D</v>
      </c>
      <c r="C1870" s="107" t="str">
        <f>IF('Mottes de 6'!B30&lt;&gt;"",'Mottes de 6'!B30,"")</f>
        <v>AFFICHE FLEURS SÉCHÉES</v>
      </c>
      <c r="D1870" s="107" t="str">
        <f>IF('Mottes de 6'!C30&lt;&gt;"",'Mottes de 6'!C30,"")</f>
        <v>ACHETÉ</v>
      </c>
      <c r="E1870" s="103" t="str">
        <f>IF('Mottes de 6'!H30&lt;&gt;"",'Mottes de 6'!H30,"")</f>
        <v/>
      </c>
      <c r="F1870" s="103" t="str">
        <f>IF('Mottes de 6'!E30&lt;&gt;"",'Mottes de 6'!E30,"")</f>
        <v xml:space="preserve"> </v>
      </c>
      <c r="G1870" s="103" t="str">
        <f>IF('Mottes de 6'!N30&lt;&gt;"",'Mottes de 6'!N30,"")</f>
        <v xml:space="preserve"> </v>
      </c>
      <c r="H1870" s="103" t="str">
        <f>IF('Mottes de 6'!I30&lt;&gt;"",'Mottes de 6'!I30,"")</f>
        <v xml:space="preserve"> </v>
      </c>
      <c r="I1870" s="103" t="str">
        <f>IF('Mottes de 6'!J30&lt;&gt;"",'Mottes de 6'!J30,"")</f>
        <v xml:space="preserve"> </v>
      </c>
      <c r="J1870" s="103">
        <f>IF($J$9=36,'Mottes de 6'!U30,IF($J$9=37,'Mottes de 6'!V30,IF($J$9=38,'Mottes de 6'!W30,IF($J$9=39,'Mottes de 6'!X30,IF($J$9=40,'Mottes de 6'!Y30,IF($J$9=41,'Mottes de 6'!Z30,IF($J$9=42,'Mottes de 6'!AA30,IF($J$9=43,'Mottes de 6'!AB30,IF($J$9=44,'Mottes de 6'!AC30,IF($J$9=45,'Mottes de 6'!AD30,IF($J$9=46,'Mottes de 6'!AE30,IF($J$9=47,'Mottes de 6'!AF30,IF($J$9=48,'Mottes de 6'!AG30,IF($J$9=49,'Mottes de 6'!AH30,IF($J$9=50,'Mottes de 6'!AI30,IF($J$9=51,'Mottes de 6'!AJ30,IF($J$9=52,'Mottes de 6'!AK30,IF($J$9=1,'Mottes de 6'!AL30,IF($J$9=2,'Mottes de 6'!AM30,IF($J$9=3,'Mottes de 6'!AN30,IF($J$9=4,'Mottes de 6'!AO30,IF($J$9=5,'Mottes de 6'!AP30,IF($J$9=6,'Mottes de 6'!AQ30,IF($J$9=7,'Mottes de 6'!AR30,IF($J$9=8,'Mottes de 6'!AS30,IF($J$9=9,'Mottes de 6'!AT30,IF($J$9=10,'Mottes de 6'!AU30,IF($J$9=11,'Mottes de 6'!AV30,IF($J$9=12,'Mottes de 6'!AW30,IF($J$9=13,'Mottes de 6'!AX30,IF($J$9=14,'Mottes de 6'!AY30,IF($J$9=15,'Mottes de 6'!AZ30,IF($J$9=16,'Mottes de 6'!BA30,IF($J$9=17,'Mottes de 6'!BB30,IF($J$9=18,'Mottes de 6'!BC30,IF($J$9=19,'Mottes de 6'!BD30,IF($J$9=20,'Mottes de 6'!BE30,IF($J$9=21,'Mottes de 6'!BF30,IF($J$9=22,'Mottes de 6'!BG30,IF($J$9=23,'Mottes de 6'!BH30,IF($J$9=24,'Mottes de 6'!BI30,IF($J$9=25,'Mottes de 6'!BJ30,IF($J$9=26,'Mottes de 6'!BK30,IF($J$9=27,'Mottes de 6'!BL30,IF($J$9=28,'Mottes de 6'!BM30,IF($J$9=29,'Mottes de 6'!BN30,IF($J$9=30,'Mottes de 6'!BO30,IF($J$9=31,'Mottes de 6'!BP30,IF($J$9=32,'Mottes de 6'!BQ30,IF($J$9=33,'Mottes de 6'!BR30,IF($J$9=34,'Mottes de 6'!BS30,IF($J$9=35,'Mottes de 6'!BT30,))))))))))))))))))))))))))))))))))))))))))))))))))))</f>
        <v>0</v>
      </c>
      <c r="K1870" s="103" t="str">
        <f>IF('Mottes de 6'!R30=0,"","Erreur")</f>
        <v/>
      </c>
    </row>
    <row r="1871" spans="1:11" x14ac:dyDescent="0.25">
      <c r="A1871" s="450"/>
      <c r="B1871" s="450"/>
      <c r="C1871" s="451" t="s">
        <v>1735</v>
      </c>
      <c r="D1871" s="451"/>
      <c r="E1871" s="450"/>
      <c r="F1871" s="450"/>
      <c r="G1871" s="450"/>
      <c r="H1871" s="450"/>
      <c r="I1871" s="450"/>
      <c r="J1871" s="450">
        <f>SUBTOTAL(9,J1870:J1870)</f>
        <v>0</v>
      </c>
      <c r="K1871" s="450"/>
    </row>
    <row r="1872" spans="1:11" x14ac:dyDescent="0.25">
      <c r="A1872" s="452"/>
      <c r="B1872" s="452"/>
      <c r="C1872" s="453" t="s">
        <v>1736</v>
      </c>
      <c r="D1872" s="453"/>
      <c r="E1872" s="452"/>
      <c r="F1872" s="452"/>
      <c r="G1872" s="452"/>
      <c r="H1872" s="452"/>
      <c r="I1872" s="452"/>
      <c r="J1872" s="452">
        <f>SUBTOTAL(9,J1849:J1867)</f>
        <v>0</v>
      </c>
      <c r="K1872" s="452"/>
    </row>
    <row r="1873" spans="1:11" x14ac:dyDescent="0.25">
      <c r="A1873" s="103" t="str">
        <f>IF('Mottes de 6'!A31&lt;&gt;"",'Mottes de 6'!A31,"")</f>
        <v/>
      </c>
      <c r="B1873" s="103" t="str">
        <f>IF('Mottes de 6'!L31&lt;&gt;"",'Mottes de 6'!L31,"")</f>
        <v>G</v>
      </c>
      <c r="C1873" s="107" t="str">
        <f>IF('Mottes de 6'!B31&lt;&gt;"",'Mottes de 6'!B31,"")</f>
        <v>DU JARDIN À LA MAISON</v>
      </c>
      <c r="D1873" s="107" t="str">
        <f>IF('Mottes de 6'!C31&lt;&gt;"",'Mottes de 6'!C31,"")</f>
        <v/>
      </c>
      <c r="E1873" s="103" t="str">
        <f>IF('Mottes de 6'!H31&lt;&gt;"",'Mottes de 6'!H31,"")</f>
        <v/>
      </c>
      <c r="F1873" s="103" t="str">
        <f>IF('Mottes de 6'!E31&lt;&gt;"",'Mottes de 6'!E31,"")</f>
        <v/>
      </c>
      <c r="G1873" s="103" t="str">
        <f>IF('Mottes de 6'!N31&lt;&gt;"",'Mottes de 6'!N31,"")</f>
        <v/>
      </c>
      <c r="H1873" s="103" t="str">
        <f>IF('Mottes de 6'!I31&lt;&gt;"",'Mottes de 6'!I31,"")</f>
        <v/>
      </c>
      <c r="I1873" s="103" t="str">
        <f>IF('Mottes de 6'!J31&lt;&gt;"",'Mottes de 6'!J31,"")</f>
        <v/>
      </c>
      <c r="J1873" s="103">
        <f>IF($J$9=36,'Mottes de 6'!U31,IF($J$9=37,'Mottes de 6'!V31,IF($J$9=38,'Mottes de 6'!W31,IF($J$9=39,'Mottes de 6'!X31,IF($J$9=40,'Mottes de 6'!Y31,IF($J$9=41,'Mottes de 6'!Z31,IF($J$9=42,'Mottes de 6'!AA31,IF($J$9=43,'Mottes de 6'!AB31,IF($J$9=44,'Mottes de 6'!AC31,IF($J$9=45,'Mottes de 6'!AD31,IF($J$9=46,'Mottes de 6'!AE31,IF($J$9=47,'Mottes de 6'!AF31,IF($J$9=48,'Mottes de 6'!AG31,IF($J$9=49,'Mottes de 6'!AH31,IF($J$9=50,'Mottes de 6'!AI31,IF($J$9=51,'Mottes de 6'!AJ31,IF($J$9=52,'Mottes de 6'!AK31,IF($J$9=1,'Mottes de 6'!AL31,IF($J$9=2,'Mottes de 6'!AM31,IF($J$9=3,'Mottes de 6'!AN31,IF($J$9=4,'Mottes de 6'!AO31,IF($J$9=5,'Mottes de 6'!AP31,IF($J$9=6,'Mottes de 6'!AQ31,IF($J$9=7,'Mottes de 6'!AR31,IF($J$9=8,'Mottes de 6'!AS31,IF($J$9=9,'Mottes de 6'!AT31,IF($J$9=10,'Mottes de 6'!AU31,IF($J$9=11,'Mottes de 6'!AV31,IF($J$9=12,'Mottes de 6'!AW31,IF($J$9=13,'Mottes de 6'!AX31,IF($J$9=14,'Mottes de 6'!AY31,IF($J$9=15,'Mottes de 6'!AZ31,IF($J$9=16,'Mottes de 6'!BA31,IF($J$9=17,'Mottes de 6'!BB31,IF($J$9=18,'Mottes de 6'!BC31,IF($J$9=19,'Mottes de 6'!BD31,IF($J$9=20,'Mottes de 6'!BE31,IF($J$9=21,'Mottes de 6'!BF31,IF($J$9=22,'Mottes de 6'!BG31,IF($J$9=23,'Mottes de 6'!BH31,IF($J$9=24,'Mottes de 6'!BI31,IF($J$9=25,'Mottes de 6'!BJ31,IF($J$9=26,'Mottes de 6'!BK31,IF($J$9=27,'Mottes de 6'!BL31,IF($J$9=28,'Mottes de 6'!BM31,IF($J$9=29,'Mottes de 6'!BN31,IF($J$9=30,'Mottes de 6'!BO31,IF($J$9=31,'Mottes de 6'!BP31,IF($J$9=32,'Mottes de 6'!BQ31,IF($J$9=33,'Mottes de 6'!BR31,IF($J$9=34,'Mottes de 6'!BS31,IF($J$9=35,'Mottes de 6'!BT31,))))))))))))))))))))))))))))))))))))))))))))))))))))</f>
        <v>0</v>
      </c>
      <c r="K1873" s="103" t="str">
        <f>IF('Mottes de 6'!R31=0,"","Erreur")</f>
        <v/>
      </c>
    </row>
    <row r="1874" spans="1:11" x14ac:dyDescent="0.25">
      <c r="A1874" s="103">
        <f>IF('Mottes de 6'!A32&lt;&gt;"",'Mottes de 6'!A32,"")</f>
        <v>14889</v>
      </c>
      <c r="B1874" s="103" t="str">
        <f>IF('Mottes de 6'!L32&lt;&gt;"",'Mottes de 6'!L32,"")</f>
        <v>Noai</v>
      </c>
      <c r="C1874" s="107" t="str">
        <f>IF('Mottes de 6'!B32&lt;&gt;"",'Mottes de 6'!B32,"")</f>
        <v>CRASPEDIA GLOBOSA</v>
      </c>
      <c r="D1874" s="107" t="str">
        <f>IF('Mottes de 6'!C32&lt;&gt;"",'Mottes de 6'!C32,"")</f>
        <v>Golf beauty</v>
      </c>
      <c r="E1874" s="103">
        <f>IF('Mottes de 6'!H32&lt;&gt;"",'Mottes de 6'!H32,"")</f>
        <v>12</v>
      </c>
      <c r="F1874" s="103" t="str">
        <f>IF('Mottes de 6'!E32&lt;&gt;"",'Mottes de 6'!E32,"")</f>
        <v>B</v>
      </c>
      <c r="G1874" s="103" t="str">
        <f>IF('Mottes de 6'!N32&lt;&gt;"",'Mottes de 6'!N32,"")</f>
        <v>M6</v>
      </c>
      <c r="H1874" s="103" t="str">
        <f>IF('Mottes de 6'!I32&lt;&gt;"",'Mottes de 6'!I32,"")</f>
        <v>D</v>
      </c>
      <c r="I1874" s="103">
        <f>IF('Mottes de 6'!J32&lt;&gt;"",'Mottes de 6'!J32,"")</f>
        <v>0.1</v>
      </c>
      <c r="J1874" s="103">
        <f>IF($J$9=36,'Mottes de 6'!U32,IF($J$9=37,'Mottes de 6'!V32,IF($J$9=38,'Mottes de 6'!W32,IF($J$9=39,'Mottes de 6'!X32,IF($J$9=40,'Mottes de 6'!Y32,IF($J$9=41,'Mottes de 6'!Z32,IF($J$9=42,'Mottes de 6'!AA32,IF($J$9=43,'Mottes de 6'!AB32,IF($J$9=44,'Mottes de 6'!AC32,IF($J$9=45,'Mottes de 6'!AD32,IF($J$9=46,'Mottes de 6'!AE32,IF($J$9=47,'Mottes de 6'!AF32,IF($J$9=48,'Mottes de 6'!AG32,IF($J$9=49,'Mottes de 6'!AH32,IF($J$9=50,'Mottes de 6'!AI32,IF($J$9=51,'Mottes de 6'!AJ32,IF($J$9=52,'Mottes de 6'!AK32,IF($J$9=1,'Mottes de 6'!AL32,IF($J$9=2,'Mottes de 6'!AM32,IF($J$9=3,'Mottes de 6'!AN32,IF($J$9=4,'Mottes de 6'!AO32,IF($J$9=5,'Mottes de 6'!AP32,IF($J$9=6,'Mottes de 6'!AQ32,IF($J$9=7,'Mottes de 6'!AR32,IF($J$9=8,'Mottes de 6'!AS32,IF($J$9=9,'Mottes de 6'!AT32,IF($J$9=10,'Mottes de 6'!AU32,IF($J$9=11,'Mottes de 6'!AV32,IF($J$9=12,'Mottes de 6'!AW32,IF($J$9=13,'Mottes de 6'!AX32,IF($J$9=14,'Mottes de 6'!AY32,IF($J$9=15,'Mottes de 6'!AZ32,IF($J$9=16,'Mottes de 6'!BA32,IF($J$9=17,'Mottes de 6'!BB32,IF($J$9=18,'Mottes de 6'!BC32,IF($J$9=19,'Mottes de 6'!BD32,IF($J$9=20,'Mottes de 6'!BE32,IF($J$9=21,'Mottes de 6'!BF32,IF($J$9=22,'Mottes de 6'!BG32,IF($J$9=23,'Mottes de 6'!BH32,IF($J$9=24,'Mottes de 6'!BI32,IF($J$9=25,'Mottes de 6'!BJ32,IF($J$9=26,'Mottes de 6'!BK32,IF($J$9=27,'Mottes de 6'!BL32,IF($J$9=28,'Mottes de 6'!BM32,IF($J$9=29,'Mottes de 6'!BN32,IF($J$9=30,'Mottes de 6'!BO32,IF($J$9=31,'Mottes de 6'!BP32,IF($J$9=32,'Mottes de 6'!BQ32,IF($J$9=33,'Mottes de 6'!BR32,IF($J$9=34,'Mottes de 6'!BS32,IF($J$9=35,'Mottes de 6'!BT32,))))))))))))))))))))))))))))))))))))))))))))))))))))</f>
        <v>0</v>
      </c>
      <c r="K1874" s="103" t="str">
        <f>IF('Mottes de 6'!R32=0,"","Erreur")</f>
        <v/>
      </c>
    </row>
    <row r="1875" spans="1:11" x14ac:dyDescent="0.25">
      <c r="A1875" s="450"/>
      <c r="B1875" s="450"/>
      <c r="C1875" s="451" t="s">
        <v>1728</v>
      </c>
      <c r="D1875" s="451"/>
      <c r="E1875" s="450"/>
      <c r="F1875" s="450"/>
      <c r="G1875" s="450"/>
      <c r="H1875" s="450"/>
      <c r="I1875" s="450"/>
      <c r="J1875" s="450">
        <f>SUBTOTAL(9,J1872:J1874)</f>
        <v>0</v>
      </c>
      <c r="K1875" s="450"/>
    </row>
    <row r="1876" spans="1:11" x14ac:dyDescent="0.25">
      <c r="A1876" s="103">
        <f>IF('Mottes de 6'!A33&lt;&gt;"",'Mottes de 6'!A33,"")</f>
        <v>26185</v>
      </c>
      <c r="B1876" s="103" t="str">
        <f>IF('Mottes de 6'!L33&lt;&gt;"",'Mottes de 6'!L33,"")</f>
        <v>D</v>
      </c>
      <c r="C1876" s="107" t="str">
        <f>IF('Mottes de 6'!B33&lt;&gt;"",'Mottes de 6'!B33,"")</f>
        <v>CHROMO</v>
      </c>
      <c r="D1876" s="107" t="str">
        <f>IF('Mottes de 6'!C33&lt;&gt;"",'Mottes de 6'!C33,"")</f>
        <v>Craspedia Globosa - Gold Beauty</v>
      </c>
      <c r="E1876" s="103" t="str">
        <f>IF('Mottes de 6'!H33&lt;&gt;"",'Mottes de 6'!H33,"")</f>
        <v/>
      </c>
      <c r="F1876" s="103" t="str">
        <f>IF('Mottes de 6'!E33&lt;&gt;"",'Mottes de 6'!E33,"")</f>
        <v xml:space="preserve"> </v>
      </c>
      <c r="G1876" s="103" t="str">
        <f>IF('Mottes de 6'!N33&lt;&gt;"",'Mottes de 6'!N33,"")</f>
        <v xml:space="preserve"> </v>
      </c>
      <c r="H1876" s="103">
        <f>IF('Mottes de 6'!I33&lt;&gt;"",'Mottes de 6'!I33,"")</f>
        <v>0.1</v>
      </c>
      <c r="I1876" s="103" t="str">
        <f>IF('Mottes de 6'!J33&lt;&gt;"",'Mottes de 6'!J33,"")</f>
        <v xml:space="preserve"> </v>
      </c>
      <c r="J1876" s="103">
        <f>IF($J$9=36,'Mottes de 6'!U33,IF($J$9=37,'Mottes de 6'!V33,IF($J$9=38,'Mottes de 6'!W33,IF($J$9=39,'Mottes de 6'!X33,IF($J$9=40,'Mottes de 6'!Y33,IF($J$9=41,'Mottes de 6'!Z33,IF($J$9=42,'Mottes de 6'!AA33,IF($J$9=43,'Mottes de 6'!AB33,IF($J$9=44,'Mottes de 6'!AC33,IF($J$9=45,'Mottes de 6'!AD33,IF($J$9=46,'Mottes de 6'!AE33,IF($J$9=47,'Mottes de 6'!AF33,IF($J$9=48,'Mottes de 6'!AG33,IF($J$9=49,'Mottes de 6'!AH33,IF($J$9=50,'Mottes de 6'!AI33,IF($J$9=51,'Mottes de 6'!AJ33,IF($J$9=52,'Mottes de 6'!AK33,IF($J$9=1,'Mottes de 6'!AL33,IF($J$9=2,'Mottes de 6'!AM33,IF($J$9=3,'Mottes de 6'!AN33,IF($J$9=4,'Mottes de 6'!AO33,IF($J$9=5,'Mottes de 6'!AP33,IF($J$9=6,'Mottes de 6'!AQ33,IF($J$9=7,'Mottes de 6'!AR33,IF($J$9=8,'Mottes de 6'!AS33,IF($J$9=9,'Mottes de 6'!AT33,IF($J$9=10,'Mottes de 6'!AU33,IF($J$9=11,'Mottes de 6'!AV33,IF($J$9=12,'Mottes de 6'!AW33,IF($J$9=13,'Mottes de 6'!AX33,IF($J$9=14,'Mottes de 6'!AY33,IF($J$9=15,'Mottes de 6'!AZ33,IF($J$9=16,'Mottes de 6'!BA33,IF($J$9=17,'Mottes de 6'!BB33,IF($J$9=18,'Mottes de 6'!BC33,IF($J$9=19,'Mottes de 6'!BD33,IF($J$9=20,'Mottes de 6'!BE33,IF($J$9=21,'Mottes de 6'!BF33,IF($J$9=22,'Mottes de 6'!BG33,IF($J$9=23,'Mottes de 6'!BH33,IF($J$9=24,'Mottes de 6'!BI33,IF($J$9=25,'Mottes de 6'!BJ33,IF($J$9=26,'Mottes de 6'!BK33,IF($J$9=27,'Mottes de 6'!BL33,IF($J$9=28,'Mottes de 6'!BM33,IF($J$9=29,'Mottes de 6'!BN33,IF($J$9=30,'Mottes de 6'!BO33,IF($J$9=31,'Mottes de 6'!BP33,IF($J$9=32,'Mottes de 6'!BQ33,IF($J$9=33,'Mottes de 6'!BR33,IF($J$9=34,'Mottes de 6'!BS33,IF($J$9=35,'Mottes de 6'!BT33,))))))))))))))))))))))))))))))))))))))))))))))))))))</f>
        <v>0</v>
      </c>
      <c r="K1876" s="103" t="str">
        <f>IF('Mottes de 6'!R33=0,"","Erreur")</f>
        <v/>
      </c>
    </row>
    <row r="1877" spans="1:11" x14ac:dyDescent="0.25">
      <c r="A1877" s="450"/>
      <c r="B1877" s="450"/>
      <c r="C1877" s="451" t="s">
        <v>1737</v>
      </c>
      <c r="D1877" s="451"/>
      <c r="E1877" s="450"/>
      <c r="F1877" s="450"/>
      <c r="G1877" s="450"/>
      <c r="H1877" s="450"/>
      <c r="I1877" s="450"/>
      <c r="J1877" s="450">
        <f>SUBTOTAL(9,J1876:J1876)</f>
        <v>0</v>
      </c>
      <c r="K1877" s="450"/>
    </row>
    <row r="1878" spans="1:11" x14ac:dyDescent="0.25">
      <c r="A1878" s="103">
        <f>IF('Mottes de 6'!A34&lt;&gt;"",'Mottes de 6'!A34,"")</f>
        <v>25326</v>
      </c>
      <c r="B1878" s="103" t="str">
        <f>IF('Mottes de 6'!L34&lt;&gt;"",'Mottes de 6'!L34,"")</f>
        <v>Noai</v>
      </c>
      <c r="C1878" s="107" t="str">
        <f>IF('Mottes de 6'!B34&lt;&gt;"",'Mottes de 6'!B34,"")</f>
        <v>GYPSOPHILE</v>
      </c>
      <c r="D1878" s="107" t="str">
        <f>IF('Mottes de 6'!C34&lt;&gt;"",'Mottes de 6'!C34,"")</f>
        <v>Festival White</v>
      </c>
      <c r="E1878" s="103">
        <f>IF('Mottes de 6'!H34&lt;&gt;"",'Mottes de 6'!H34,"")</f>
        <v>13</v>
      </c>
      <c r="F1878" s="103" t="str">
        <f>IF('Mottes de 6'!E34&lt;&gt;"",'Mottes de 6'!E34,"")</f>
        <v>B</v>
      </c>
      <c r="G1878" s="103" t="str">
        <f>IF('Mottes de 6'!N34&lt;&gt;"",'Mottes de 6'!N34,"")</f>
        <v>M6</v>
      </c>
      <c r="H1878" s="103" t="str">
        <f>IF('Mottes de 6'!I34&lt;&gt;"",'Mottes de 6'!I34,"")</f>
        <v>E</v>
      </c>
      <c r="I1878" s="103">
        <f>IF('Mottes de 6'!J34&lt;&gt;"",'Mottes de 6'!J34,"")</f>
        <v>0.11</v>
      </c>
      <c r="J1878" s="103">
        <f>IF($J$9=36,'Mottes de 6'!U34,IF($J$9=37,'Mottes de 6'!V34,IF($J$9=38,'Mottes de 6'!W34,IF($J$9=39,'Mottes de 6'!X34,IF($J$9=40,'Mottes de 6'!Y34,IF($J$9=41,'Mottes de 6'!Z34,IF($J$9=42,'Mottes de 6'!AA34,IF($J$9=43,'Mottes de 6'!AB34,IF($J$9=44,'Mottes de 6'!AC34,IF($J$9=45,'Mottes de 6'!AD34,IF($J$9=46,'Mottes de 6'!AE34,IF($J$9=47,'Mottes de 6'!AF34,IF($J$9=48,'Mottes de 6'!AG34,IF($J$9=49,'Mottes de 6'!AH34,IF($J$9=50,'Mottes de 6'!AI34,IF($J$9=51,'Mottes de 6'!AJ34,IF($J$9=52,'Mottes de 6'!AK34,IF($J$9=1,'Mottes de 6'!AL34,IF($J$9=2,'Mottes de 6'!AM34,IF($J$9=3,'Mottes de 6'!AN34,IF($J$9=4,'Mottes de 6'!AO34,IF($J$9=5,'Mottes de 6'!AP34,IF($J$9=6,'Mottes de 6'!AQ34,IF($J$9=7,'Mottes de 6'!AR34,IF($J$9=8,'Mottes de 6'!AS34,IF($J$9=9,'Mottes de 6'!AT34,IF($J$9=10,'Mottes de 6'!AU34,IF($J$9=11,'Mottes de 6'!AV34,IF($J$9=12,'Mottes de 6'!AW34,IF($J$9=13,'Mottes de 6'!AX34,IF($J$9=14,'Mottes de 6'!AY34,IF($J$9=15,'Mottes de 6'!AZ34,IF($J$9=16,'Mottes de 6'!BA34,IF($J$9=17,'Mottes de 6'!BB34,IF($J$9=18,'Mottes de 6'!BC34,IF($J$9=19,'Mottes de 6'!BD34,IF($J$9=20,'Mottes de 6'!BE34,IF($J$9=21,'Mottes de 6'!BF34,IF($J$9=22,'Mottes de 6'!BG34,IF($J$9=23,'Mottes de 6'!BH34,IF($J$9=24,'Mottes de 6'!BI34,IF($J$9=25,'Mottes de 6'!BJ34,IF($J$9=26,'Mottes de 6'!BK34,IF($J$9=27,'Mottes de 6'!BL34,IF($J$9=28,'Mottes de 6'!BM34,IF($J$9=29,'Mottes de 6'!BN34,IF($J$9=30,'Mottes de 6'!BO34,IF($J$9=31,'Mottes de 6'!BP34,IF($J$9=32,'Mottes de 6'!BQ34,IF($J$9=33,'Mottes de 6'!BR34,IF($J$9=34,'Mottes de 6'!BS34,IF($J$9=35,'Mottes de 6'!BT34,))))))))))))))))))))))))))))))))))))))))))))))))))))</f>
        <v>0</v>
      </c>
      <c r="K1878" s="103" t="str">
        <f>IF('Mottes de 6'!R34=0,"","Erreur")</f>
        <v/>
      </c>
    </row>
    <row r="1879" spans="1:11" x14ac:dyDescent="0.25">
      <c r="A1879" s="450"/>
      <c r="B1879" s="450"/>
      <c r="C1879" s="451" t="s">
        <v>1731</v>
      </c>
      <c r="D1879" s="451"/>
      <c r="E1879" s="450"/>
      <c r="F1879" s="450"/>
      <c r="G1879" s="450"/>
      <c r="H1879" s="450"/>
      <c r="I1879" s="450"/>
      <c r="J1879" s="450">
        <f>SUBTOTAL(9,J1878:J1878)</f>
        <v>0</v>
      </c>
      <c r="K1879" s="450"/>
    </row>
    <row r="1880" spans="1:11" x14ac:dyDescent="0.25">
      <c r="A1880" s="103">
        <f>IF('Mottes de 6'!A35&lt;&gt;"",'Mottes de 6'!A35,"")</f>
        <v>26186</v>
      </c>
      <c r="B1880" s="103" t="str">
        <f>IF('Mottes de 6'!L35&lt;&gt;"",'Mottes de 6'!L35,"")</f>
        <v>D</v>
      </c>
      <c r="C1880" s="107" t="str">
        <f>IF('Mottes de 6'!B35&lt;&gt;"",'Mottes de 6'!B35,"")</f>
        <v>CHROMO</v>
      </c>
      <c r="D1880" s="107" t="str">
        <f>IF('Mottes de 6'!C35&lt;&gt;"",'Mottes de 6'!C35,"")</f>
        <v>Gypsophile - Festival White</v>
      </c>
      <c r="E1880" s="103" t="str">
        <f>IF('Mottes de 6'!H35&lt;&gt;"",'Mottes de 6'!H35,"")</f>
        <v/>
      </c>
      <c r="F1880" s="103" t="str">
        <f>IF('Mottes de 6'!E35&lt;&gt;"",'Mottes de 6'!E35,"")</f>
        <v xml:space="preserve"> </v>
      </c>
      <c r="G1880" s="103" t="str">
        <f>IF('Mottes de 6'!N35&lt;&gt;"",'Mottes de 6'!N35,"")</f>
        <v xml:space="preserve"> </v>
      </c>
      <c r="H1880" s="103">
        <f>IF('Mottes de 6'!I35&lt;&gt;"",'Mottes de 6'!I35,"")</f>
        <v>0.1</v>
      </c>
      <c r="I1880" s="103" t="str">
        <f>IF('Mottes de 6'!J35&lt;&gt;"",'Mottes de 6'!J35,"")</f>
        <v xml:space="preserve"> </v>
      </c>
      <c r="J1880" s="103">
        <f>IF($J$9=36,'Mottes de 6'!U35,IF($J$9=37,'Mottes de 6'!V35,IF($J$9=38,'Mottes de 6'!W35,IF($J$9=39,'Mottes de 6'!X35,IF($J$9=40,'Mottes de 6'!Y35,IF($J$9=41,'Mottes de 6'!Z35,IF($J$9=42,'Mottes de 6'!AA35,IF($J$9=43,'Mottes de 6'!AB35,IF($J$9=44,'Mottes de 6'!AC35,IF($J$9=45,'Mottes de 6'!AD35,IF($J$9=46,'Mottes de 6'!AE35,IF($J$9=47,'Mottes de 6'!AF35,IF($J$9=48,'Mottes de 6'!AG35,IF($J$9=49,'Mottes de 6'!AH35,IF($J$9=50,'Mottes de 6'!AI35,IF($J$9=51,'Mottes de 6'!AJ35,IF($J$9=52,'Mottes de 6'!AK35,IF($J$9=1,'Mottes de 6'!AL35,IF($J$9=2,'Mottes de 6'!AM35,IF($J$9=3,'Mottes de 6'!AN35,IF($J$9=4,'Mottes de 6'!AO35,IF($J$9=5,'Mottes de 6'!AP35,IF($J$9=6,'Mottes de 6'!AQ35,IF($J$9=7,'Mottes de 6'!AR35,IF($J$9=8,'Mottes de 6'!AS35,IF($J$9=9,'Mottes de 6'!AT35,IF($J$9=10,'Mottes de 6'!AU35,IF($J$9=11,'Mottes de 6'!AV35,IF($J$9=12,'Mottes de 6'!AW35,IF($J$9=13,'Mottes de 6'!AX35,IF($J$9=14,'Mottes de 6'!AY35,IF($J$9=15,'Mottes de 6'!AZ35,IF($J$9=16,'Mottes de 6'!BA35,IF($J$9=17,'Mottes de 6'!BB35,IF($J$9=18,'Mottes de 6'!BC35,IF($J$9=19,'Mottes de 6'!BD35,IF($J$9=20,'Mottes de 6'!BE35,IF($J$9=21,'Mottes de 6'!BF35,IF($J$9=22,'Mottes de 6'!BG35,IF($J$9=23,'Mottes de 6'!BH35,IF($J$9=24,'Mottes de 6'!BI35,IF($J$9=25,'Mottes de 6'!BJ35,IF($J$9=26,'Mottes de 6'!BK35,IF($J$9=27,'Mottes de 6'!BL35,IF($J$9=28,'Mottes de 6'!BM35,IF($J$9=29,'Mottes de 6'!BN35,IF($J$9=30,'Mottes de 6'!BO35,IF($J$9=31,'Mottes de 6'!BP35,IF($J$9=32,'Mottes de 6'!BQ35,IF($J$9=33,'Mottes de 6'!BR35,IF($J$9=34,'Mottes de 6'!BS35,IF($J$9=35,'Mottes de 6'!BT35,))))))))))))))))))))))))))))))))))))))))))))))))))))</f>
        <v>0</v>
      </c>
      <c r="K1880" s="103" t="str">
        <f>IF('Mottes de 6'!R35=0,"","Erreur")</f>
        <v/>
      </c>
    </row>
    <row r="1881" spans="1:11" x14ac:dyDescent="0.25">
      <c r="A1881" s="450"/>
      <c r="B1881" s="450"/>
      <c r="C1881" s="451" t="s">
        <v>1737</v>
      </c>
      <c r="D1881" s="451"/>
      <c r="E1881" s="450"/>
      <c r="F1881" s="450"/>
      <c r="G1881" s="450"/>
      <c r="H1881" s="450"/>
      <c r="I1881" s="450"/>
      <c r="J1881" s="450">
        <f>SUBTOTAL(9,J1880:J1880)</f>
        <v>0</v>
      </c>
      <c r="K1881" s="450"/>
    </row>
    <row r="1882" spans="1:11" x14ac:dyDescent="0.25">
      <c r="A1882" s="103">
        <f>IF('Mottes de 6'!A36&lt;&gt;"",'Mottes de 6'!A36,"")</f>
        <v>26105</v>
      </c>
      <c r="B1882" s="103" t="str">
        <f>IF('Mottes de 6'!L36&lt;&gt;"",'Mottes de 6'!L36,"")</f>
        <v>Noai</v>
      </c>
      <c r="C1882" s="107" t="str">
        <f>IF('Mottes de 6'!B36&lt;&gt;"",'Mottes de 6'!B36,"")</f>
        <v xml:space="preserve">LEUCANTHEMUM </v>
      </c>
      <c r="D1882" s="107" t="str">
        <f>IF('Mottes de 6'!C36&lt;&gt;"",'Mottes de 6'!C36,"")</f>
        <v>Lucille Grace</v>
      </c>
      <c r="E1882" s="103">
        <f>IF('Mottes de 6'!H36&lt;&gt;"",'Mottes de 6'!H36,"")</f>
        <v>11</v>
      </c>
      <c r="F1882" s="103" t="str">
        <f>IF('Mottes de 6'!E36&lt;&gt;"",'Mottes de 6'!E36,"")</f>
        <v>B</v>
      </c>
      <c r="G1882" s="103" t="str">
        <f>IF('Mottes de 6'!N36&lt;&gt;"",'Mottes de 6'!N36,"")</f>
        <v>M6</v>
      </c>
      <c r="H1882" s="103" t="str">
        <f>IF('Mottes de 6'!I36&lt;&gt;"",'Mottes de 6'!I36,"")</f>
        <v>E</v>
      </c>
      <c r="I1882" s="103">
        <f>IF('Mottes de 6'!J36&lt;&gt;"",'Mottes de 6'!J36,"")</f>
        <v>0.17</v>
      </c>
      <c r="J1882" s="103">
        <f>IF($J$9=36,'Mottes de 6'!U36,IF($J$9=37,'Mottes de 6'!V36,IF($J$9=38,'Mottes de 6'!W36,IF($J$9=39,'Mottes de 6'!X36,IF($J$9=40,'Mottes de 6'!Y36,IF($J$9=41,'Mottes de 6'!Z36,IF($J$9=42,'Mottes de 6'!AA36,IF($J$9=43,'Mottes de 6'!AB36,IF($J$9=44,'Mottes de 6'!AC36,IF($J$9=45,'Mottes de 6'!AD36,IF($J$9=46,'Mottes de 6'!AE36,IF($J$9=47,'Mottes de 6'!AF36,IF($J$9=48,'Mottes de 6'!AG36,IF($J$9=49,'Mottes de 6'!AH36,IF($J$9=50,'Mottes de 6'!AI36,IF($J$9=51,'Mottes de 6'!AJ36,IF($J$9=52,'Mottes de 6'!AK36,IF($J$9=1,'Mottes de 6'!AL36,IF($J$9=2,'Mottes de 6'!AM36,IF($J$9=3,'Mottes de 6'!AN36,IF($J$9=4,'Mottes de 6'!AO36,IF($J$9=5,'Mottes de 6'!AP36,IF($J$9=6,'Mottes de 6'!AQ36,IF($J$9=7,'Mottes de 6'!AR36,IF($J$9=8,'Mottes de 6'!AS36,IF($J$9=9,'Mottes de 6'!AT36,IF($J$9=10,'Mottes de 6'!AU36,IF($J$9=11,'Mottes de 6'!AV36,IF($J$9=12,'Mottes de 6'!AW36,IF($J$9=13,'Mottes de 6'!AX36,IF($J$9=14,'Mottes de 6'!AY36,IF($J$9=15,'Mottes de 6'!AZ36,IF($J$9=16,'Mottes de 6'!BA36,IF($J$9=17,'Mottes de 6'!BB36,IF($J$9=18,'Mottes de 6'!BC36,IF($J$9=19,'Mottes de 6'!BD36,IF($J$9=20,'Mottes de 6'!BE36,IF($J$9=21,'Mottes de 6'!BF36,IF($J$9=22,'Mottes de 6'!BG36,IF($J$9=23,'Mottes de 6'!BH36,IF($J$9=24,'Mottes de 6'!BI36,IF($J$9=25,'Mottes de 6'!BJ36,IF($J$9=26,'Mottes de 6'!BK36,IF($J$9=27,'Mottes de 6'!BL36,IF($J$9=28,'Mottes de 6'!BM36,IF($J$9=29,'Mottes de 6'!BN36,IF($J$9=30,'Mottes de 6'!BO36,IF($J$9=31,'Mottes de 6'!BP36,IF($J$9=32,'Mottes de 6'!BQ36,IF($J$9=33,'Mottes de 6'!BR36,IF($J$9=34,'Mottes de 6'!BS36,IF($J$9=35,'Mottes de 6'!BT36,))))))))))))))))))))))))))))))))))))))))))))))))))))</f>
        <v>0</v>
      </c>
      <c r="K1882" s="103" t="str">
        <f>IF('Mottes de 6'!R36=0,"","Erreur")</f>
        <v/>
      </c>
    </row>
    <row r="1883" spans="1:11" x14ac:dyDescent="0.25">
      <c r="A1883" s="450"/>
      <c r="B1883" s="450"/>
      <c r="C1883" s="451" t="s">
        <v>1738</v>
      </c>
      <c r="D1883" s="451"/>
      <c r="E1883" s="450"/>
      <c r="F1883" s="450"/>
      <c r="G1883" s="450"/>
      <c r="H1883" s="450"/>
      <c r="I1883" s="450"/>
      <c r="J1883" s="450">
        <f>SUBTOTAL(9,J1882:J1882)</f>
        <v>0</v>
      </c>
      <c r="K1883" s="450"/>
    </row>
    <row r="1884" spans="1:11" x14ac:dyDescent="0.25">
      <c r="A1884" s="103">
        <f>IF('Mottes de 6'!A37&lt;&gt;"",'Mottes de 6'!A37,"")</f>
        <v>26187</v>
      </c>
      <c r="B1884" s="103" t="str">
        <f>IF('Mottes de 6'!L37&lt;&gt;"",'Mottes de 6'!L37,"")</f>
        <v>D</v>
      </c>
      <c r="C1884" s="107" t="str">
        <f>IF('Mottes de 6'!B37&lt;&gt;"",'Mottes de 6'!B37,"")</f>
        <v>CHROMO</v>
      </c>
      <c r="D1884" s="107" t="str">
        <f>IF('Mottes de 6'!C37&lt;&gt;"",'Mottes de 6'!C37,"")</f>
        <v>Leucanthemum - Lucille Grace</v>
      </c>
      <c r="E1884" s="103" t="str">
        <f>IF('Mottes de 6'!H37&lt;&gt;"",'Mottes de 6'!H37,"")</f>
        <v/>
      </c>
      <c r="F1884" s="103" t="str">
        <f>IF('Mottes de 6'!E37&lt;&gt;"",'Mottes de 6'!E37,"")</f>
        <v xml:space="preserve"> </v>
      </c>
      <c r="G1884" s="103" t="str">
        <f>IF('Mottes de 6'!N37&lt;&gt;"",'Mottes de 6'!N37,"")</f>
        <v xml:space="preserve"> </v>
      </c>
      <c r="H1884" s="103">
        <f>IF('Mottes de 6'!I37&lt;&gt;"",'Mottes de 6'!I37,"")</f>
        <v>0.1</v>
      </c>
      <c r="I1884" s="103" t="str">
        <f>IF('Mottes de 6'!J37&lt;&gt;"",'Mottes de 6'!J37,"")</f>
        <v xml:space="preserve"> </v>
      </c>
      <c r="J1884" s="103">
        <f>IF($J$9=36,'Mottes de 6'!U37,IF($J$9=37,'Mottes de 6'!V37,IF($J$9=38,'Mottes de 6'!W37,IF($J$9=39,'Mottes de 6'!X37,IF($J$9=40,'Mottes de 6'!Y37,IF($J$9=41,'Mottes de 6'!Z37,IF($J$9=42,'Mottes de 6'!AA37,IF($J$9=43,'Mottes de 6'!AB37,IF($J$9=44,'Mottes de 6'!AC37,IF($J$9=45,'Mottes de 6'!AD37,IF($J$9=46,'Mottes de 6'!AE37,IF($J$9=47,'Mottes de 6'!AF37,IF($J$9=48,'Mottes de 6'!AG37,IF($J$9=49,'Mottes de 6'!AH37,IF($J$9=50,'Mottes de 6'!AI37,IF($J$9=51,'Mottes de 6'!AJ37,IF($J$9=52,'Mottes de 6'!AK37,IF($J$9=1,'Mottes de 6'!AL37,IF($J$9=2,'Mottes de 6'!AM37,IF($J$9=3,'Mottes de 6'!AN37,IF($J$9=4,'Mottes de 6'!AO37,IF($J$9=5,'Mottes de 6'!AP37,IF($J$9=6,'Mottes de 6'!AQ37,IF($J$9=7,'Mottes de 6'!AR37,IF($J$9=8,'Mottes de 6'!AS37,IF($J$9=9,'Mottes de 6'!AT37,IF($J$9=10,'Mottes de 6'!AU37,IF($J$9=11,'Mottes de 6'!AV37,IF($J$9=12,'Mottes de 6'!AW37,IF($J$9=13,'Mottes de 6'!AX37,IF($J$9=14,'Mottes de 6'!AY37,IF($J$9=15,'Mottes de 6'!AZ37,IF($J$9=16,'Mottes de 6'!BA37,IF($J$9=17,'Mottes de 6'!BB37,IF($J$9=18,'Mottes de 6'!BC37,IF($J$9=19,'Mottes de 6'!BD37,IF($J$9=20,'Mottes de 6'!BE37,IF($J$9=21,'Mottes de 6'!BF37,IF($J$9=22,'Mottes de 6'!BG37,IF($J$9=23,'Mottes de 6'!BH37,IF($J$9=24,'Mottes de 6'!BI37,IF($J$9=25,'Mottes de 6'!BJ37,IF($J$9=26,'Mottes de 6'!BK37,IF($J$9=27,'Mottes de 6'!BL37,IF($J$9=28,'Mottes de 6'!BM37,IF($J$9=29,'Mottes de 6'!BN37,IF($J$9=30,'Mottes de 6'!BO37,IF($J$9=31,'Mottes de 6'!BP37,IF($J$9=32,'Mottes de 6'!BQ37,IF($J$9=33,'Mottes de 6'!BR37,IF($J$9=34,'Mottes de 6'!BS37,IF($J$9=35,'Mottes de 6'!BT37,))))))))))))))))))))))))))))))))))))))))))))))))))))</f>
        <v>0</v>
      </c>
      <c r="K1884" s="103" t="str">
        <f>IF('Mottes de 6'!R37=0,"","Erreur")</f>
        <v/>
      </c>
    </row>
    <row r="1885" spans="1:11" x14ac:dyDescent="0.25">
      <c r="A1885" s="450"/>
      <c r="B1885" s="450"/>
      <c r="C1885" s="451" t="s">
        <v>1737</v>
      </c>
      <c r="D1885" s="451"/>
      <c r="E1885" s="450"/>
      <c r="F1885" s="450"/>
      <c r="G1885" s="450"/>
      <c r="H1885" s="450"/>
      <c r="I1885" s="450"/>
      <c r="J1885" s="450">
        <f>SUBTOTAL(9,J1884:J1884)</f>
        <v>0</v>
      </c>
      <c r="K1885" s="450"/>
    </row>
    <row r="1886" spans="1:11" x14ac:dyDescent="0.25">
      <c r="A1886" s="103">
        <f>IF('Mottes de 6'!A38&lt;&gt;"",'Mottes de 6'!A38,"")</f>
        <v>26108</v>
      </c>
      <c r="B1886" s="103" t="str">
        <f>IF('Mottes de 6'!L38&lt;&gt;"",'Mottes de 6'!L38,"")</f>
        <v>Noai</v>
      </c>
      <c r="C1886" s="107" t="str">
        <f>IF('Mottes de 6'!B38&lt;&gt;"",'Mottes de 6'!B38,"")</f>
        <v>SCABIEUSE SCOOP</v>
      </c>
      <c r="D1886" s="107" t="str">
        <f>IF('Mottes de 6'!C38&lt;&gt;"",'Mottes de 6'!C38,"")</f>
        <v>Blackberry</v>
      </c>
      <c r="E1886" s="103">
        <f>IF('Mottes de 6'!H38&lt;&gt;"",'Mottes de 6'!H38,"")</f>
        <v>13</v>
      </c>
      <c r="F1886" s="103" t="str">
        <f>IF('Mottes de 6'!E38&lt;&gt;"",'Mottes de 6'!E38,"")</f>
        <v>B</v>
      </c>
      <c r="G1886" s="103" t="str">
        <f>IF('Mottes de 6'!N38&lt;&gt;"",'Mottes de 6'!N38,"")</f>
        <v>M6</v>
      </c>
      <c r="H1886" s="103" t="str">
        <f>IF('Mottes de 6'!I38&lt;&gt;"",'Mottes de 6'!I38,"")</f>
        <v>E</v>
      </c>
      <c r="I1886" s="103">
        <f>IF('Mottes de 6'!J38&lt;&gt;"",'Mottes de 6'!J38,"")</f>
        <v>0.1</v>
      </c>
      <c r="J1886" s="103">
        <f>IF($J$9=36,'Mottes de 6'!U38,IF($J$9=37,'Mottes de 6'!V38,IF($J$9=38,'Mottes de 6'!W38,IF($J$9=39,'Mottes de 6'!X38,IF($J$9=40,'Mottes de 6'!Y38,IF($J$9=41,'Mottes de 6'!Z38,IF($J$9=42,'Mottes de 6'!AA38,IF($J$9=43,'Mottes de 6'!AB38,IF($J$9=44,'Mottes de 6'!AC38,IF($J$9=45,'Mottes de 6'!AD38,IF($J$9=46,'Mottes de 6'!AE38,IF($J$9=47,'Mottes de 6'!AF38,IF($J$9=48,'Mottes de 6'!AG38,IF($J$9=49,'Mottes de 6'!AH38,IF($J$9=50,'Mottes de 6'!AI38,IF($J$9=51,'Mottes de 6'!AJ38,IF($J$9=52,'Mottes de 6'!AK38,IF($J$9=1,'Mottes de 6'!AL38,IF($J$9=2,'Mottes de 6'!AM38,IF($J$9=3,'Mottes de 6'!AN38,IF($J$9=4,'Mottes de 6'!AO38,IF($J$9=5,'Mottes de 6'!AP38,IF($J$9=6,'Mottes de 6'!AQ38,IF($J$9=7,'Mottes de 6'!AR38,IF($J$9=8,'Mottes de 6'!AS38,IF($J$9=9,'Mottes de 6'!AT38,IF($J$9=10,'Mottes de 6'!AU38,IF($J$9=11,'Mottes de 6'!AV38,IF($J$9=12,'Mottes de 6'!AW38,IF($J$9=13,'Mottes de 6'!AX38,IF($J$9=14,'Mottes de 6'!AY38,IF($J$9=15,'Mottes de 6'!AZ38,IF($J$9=16,'Mottes de 6'!BA38,IF($J$9=17,'Mottes de 6'!BB38,IF($J$9=18,'Mottes de 6'!BC38,IF($J$9=19,'Mottes de 6'!BD38,IF($J$9=20,'Mottes de 6'!BE38,IF($J$9=21,'Mottes de 6'!BF38,IF($J$9=22,'Mottes de 6'!BG38,IF($J$9=23,'Mottes de 6'!BH38,IF($J$9=24,'Mottes de 6'!BI38,IF($J$9=25,'Mottes de 6'!BJ38,IF($J$9=26,'Mottes de 6'!BK38,IF($J$9=27,'Mottes de 6'!BL38,IF($J$9=28,'Mottes de 6'!BM38,IF($J$9=29,'Mottes de 6'!BN38,IF($J$9=30,'Mottes de 6'!BO38,IF($J$9=31,'Mottes de 6'!BP38,IF($J$9=32,'Mottes de 6'!BQ38,IF($J$9=33,'Mottes de 6'!BR38,IF($J$9=34,'Mottes de 6'!BS38,IF($J$9=35,'Mottes de 6'!BT38,))))))))))))))))))))))))))))))))))))))))))))))))))))</f>
        <v>0</v>
      </c>
      <c r="K1886" s="103" t="str">
        <f>IF('Mottes de 6'!R38=0,"","Erreur")</f>
        <v/>
      </c>
    </row>
    <row r="1887" spans="1:11" x14ac:dyDescent="0.25">
      <c r="A1887" s="103">
        <f>IF('Mottes de 6'!A39&lt;&gt;"",'Mottes de 6'!A39,"")</f>
        <v>26109</v>
      </c>
      <c r="B1887" s="103" t="str">
        <f>IF('Mottes de 6'!L39&lt;&gt;"",'Mottes de 6'!L39,"")</f>
        <v>Noai</v>
      </c>
      <c r="C1887" s="107" t="str">
        <f>IF('Mottes de 6'!B39&lt;&gt;"",'Mottes de 6'!B39,"")</f>
        <v>SCABIEUSE SCOOP</v>
      </c>
      <c r="D1887" s="107" t="str">
        <f>IF('Mottes de 6'!C39&lt;&gt;"",'Mottes de 6'!C39,"")</f>
        <v>Marshmallow</v>
      </c>
      <c r="E1887" s="103">
        <f>IF('Mottes de 6'!H39&lt;&gt;"",'Mottes de 6'!H39,"")</f>
        <v>13</v>
      </c>
      <c r="F1887" s="103" t="str">
        <f>IF('Mottes de 6'!E39&lt;&gt;"",'Mottes de 6'!E39,"")</f>
        <v>B</v>
      </c>
      <c r="G1887" s="103" t="str">
        <f>IF('Mottes de 6'!N39&lt;&gt;"",'Mottes de 6'!N39,"")</f>
        <v>M6</v>
      </c>
      <c r="H1887" s="103" t="str">
        <f>IF('Mottes de 6'!I39&lt;&gt;"",'Mottes de 6'!I39,"")</f>
        <v>E</v>
      </c>
      <c r="I1887" s="103">
        <f>IF('Mottes de 6'!J39&lt;&gt;"",'Mottes de 6'!J39,"")</f>
        <v>0.1</v>
      </c>
      <c r="J1887" s="103">
        <f>IF($J$9=36,'Mottes de 6'!U39,IF($J$9=37,'Mottes de 6'!V39,IF($J$9=38,'Mottes de 6'!W39,IF($J$9=39,'Mottes de 6'!X39,IF($J$9=40,'Mottes de 6'!Y39,IF($J$9=41,'Mottes de 6'!Z39,IF($J$9=42,'Mottes de 6'!AA39,IF($J$9=43,'Mottes de 6'!AB39,IF($J$9=44,'Mottes de 6'!AC39,IF($J$9=45,'Mottes de 6'!AD39,IF($J$9=46,'Mottes de 6'!AE39,IF($J$9=47,'Mottes de 6'!AF39,IF($J$9=48,'Mottes de 6'!AG39,IF($J$9=49,'Mottes de 6'!AH39,IF($J$9=50,'Mottes de 6'!AI39,IF($J$9=51,'Mottes de 6'!AJ39,IF($J$9=52,'Mottes de 6'!AK39,IF($J$9=1,'Mottes de 6'!AL39,IF($J$9=2,'Mottes de 6'!AM39,IF($J$9=3,'Mottes de 6'!AN39,IF($J$9=4,'Mottes de 6'!AO39,IF($J$9=5,'Mottes de 6'!AP39,IF($J$9=6,'Mottes de 6'!AQ39,IF($J$9=7,'Mottes de 6'!AR39,IF($J$9=8,'Mottes de 6'!AS39,IF($J$9=9,'Mottes de 6'!AT39,IF($J$9=10,'Mottes de 6'!AU39,IF($J$9=11,'Mottes de 6'!AV39,IF($J$9=12,'Mottes de 6'!AW39,IF($J$9=13,'Mottes de 6'!AX39,IF($J$9=14,'Mottes de 6'!AY39,IF($J$9=15,'Mottes de 6'!AZ39,IF($J$9=16,'Mottes de 6'!BA39,IF($J$9=17,'Mottes de 6'!BB39,IF($J$9=18,'Mottes de 6'!BC39,IF($J$9=19,'Mottes de 6'!BD39,IF($J$9=20,'Mottes de 6'!BE39,IF($J$9=21,'Mottes de 6'!BF39,IF($J$9=22,'Mottes de 6'!BG39,IF($J$9=23,'Mottes de 6'!BH39,IF($J$9=24,'Mottes de 6'!BI39,IF($J$9=25,'Mottes de 6'!BJ39,IF($J$9=26,'Mottes de 6'!BK39,IF($J$9=27,'Mottes de 6'!BL39,IF($J$9=28,'Mottes de 6'!BM39,IF($J$9=29,'Mottes de 6'!BN39,IF($J$9=30,'Mottes de 6'!BO39,IF($J$9=31,'Mottes de 6'!BP39,IF($J$9=32,'Mottes de 6'!BQ39,IF($J$9=33,'Mottes de 6'!BR39,IF($J$9=34,'Mottes de 6'!BS39,IF($J$9=35,'Mottes de 6'!BT39,))))))))))))))))))))))))))))))))))))))))))))))))))))</f>
        <v>0</v>
      </c>
      <c r="K1887" s="103" t="str">
        <f>IF('Mottes de 6'!R39=0,"","Erreur")</f>
        <v/>
      </c>
    </row>
    <row r="1888" spans="1:11" x14ac:dyDescent="0.25">
      <c r="A1888" s="450"/>
      <c r="B1888" s="450"/>
      <c r="C1888" s="451" t="s">
        <v>1739</v>
      </c>
      <c r="D1888" s="451"/>
      <c r="E1888" s="450"/>
      <c r="F1888" s="450"/>
      <c r="G1888" s="450"/>
      <c r="H1888" s="450"/>
      <c r="I1888" s="450"/>
      <c r="J1888" s="450">
        <f>SUBTOTAL(9,J1886:J1887)</f>
        <v>0</v>
      </c>
      <c r="K1888" s="450"/>
    </row>
    <row r="1889" spans="1:11" x14ac:dyDescent="0.25">
      <c r="A1889" s="103">
        <f>IF('Mottes de 6'!A40&lt;&gt;"",'Mottes de 6'!A40,"")</f>
        <v>26106</v>
      </c>
      <c r="B1889" s="103" t="str">
        <f>IF('Mottes de 6'!L40&lt;&gt;"",'Mottes de 6'!L40,"")</f>
        <v>Noai</v>
      </c>
      <c r="C1889" s="107" t="str">
        <f>IF('Mottes de 6'!B40&lt;&gt;"",'Mottes de 6'!B40,"")</f>
        <v>SCABIEUSE FOCAL SCOOP</v>
      </c>
      <c r="D1889" s="107" t="str">
        <f>IF('Mottes de 6'!C40&lt;&gt;"",'Mottes de 6'!C40,"")</f>
        <v>Dark purple</v>
      </c>
      <c r="E1889" s="103">
        <f>IF('Mottes de 6'!H40&lt;&gt;"",'Mottes de 6'!H40,"")</f>
        <v>13</v>
      </c>
      <c r="F1889" s="103" t="str">
        <f>IF('Mottes de 6'!E40&lt;&gt;"",'Mottes de 6'!E40,"")</f>
        <v>B</v>
      </c>
      <c r="G1889" s="103" t="str">
        <f>IF('Mottes de 6'!N40&lt;&gt;"",'Mottes de 6'!N40,"")</f>
        <v>M6</v>
      </c>
      <c r="H1889" s="103" t="str">
        <f>IF('Mottes de 6'!I40&lt;&gt;"",'Mottes de 6'!I40,"")</f>
        <v>E</v>
      </c>
      <c r="I1889" s="103">
        <f>IF('Mottes de 6'!J40&lt;&gt;"",'Mottes de 6'!J40,"")</f>
        <v>0.1</v>
      </c>
      <c r="J1889" s="103">
        <f>IF($J$9=36,'Mottes de 6'!U40,IF($J$9=37,'Mottes de 6'!V40,IF($J$9=38,'Mottes de 6'!W40,IF($J$9=39,'Mottes de 6'!X40,IF($J$9=40,'Mottes de 6'!Y40,IF($J$9=41,'Mottes de 6'!Z40,IF($J$9=42,'Mottes de 6'!AA40,IF($J$9=43,'Mottes de 6'!AB40,IF($J$9=44,'Mottes de 6'!AC40,IF($J$9=45,'Mottes de 6'!AD40,IF($J$9=46,'Mottes de 6'!AE40,IF($J$9=47,'Mottes de 6'!AF40,IF($J$9=48,'Mottes de 6'!AG40,IF($J$9=49,'Mottes de 6'!AH40,IF($J$9=50,'Mottes de 6'!AI40,IF($J$9=51,'Mottes de 6'!AJ40,IF($J$9=52,'Mottes de 6'!AK40,IF($J$9=1,'Mottes de 6'!AL40,IF($J$9=2,'Mottes de 6'!AM40,IF($J$9=3,'Mottes de 6'!AN40,IF($J$9=4,'Mottes de 6'!AO40,IF($J$9=5,'Mottes de 6'!AP40,IF($J$9=6,'Mottes de 6'!AQ40,IF($J$9=7,'Mottes de 6'!AR40,IF($J$9=8,'Mottes de 6'!AS40,IF($J$9=9,'Mottes de 6'!AT40,IF($J$9=10,'Mottes de 6'!AU40,IF($J$9=11,'Mottes de 6'!AV40,IF($J$9=12,'Mottes de 6'!AW40,IF($J$9=13,'Mottes de 6'!AX40,IF($J$9=14,'Mottes de 6'!AY40,IF($J$9=15,'Mottes de 6'!AZ40,IF($J$9=16,'Mottes de 6'!BA40,IF($J$9=17,'Mottes de 6'!BB40,IF($J$9=18,'Mottes de 6'!BC40,IF($J$9=19,'Mottes de 6'!BD40,IF($J$9=20,'Mottes de 6'!BE40,IF($J$9=21,'Mottes de 6'!BF40,IF($J$9=22,'Mottes de 6'!BG40,IF($J$9=23,'Mottes de 6'!BH40,IF($J$9=24,'Mottes de 6'!BI40,IF($J$9=25,'Mottes de 6'!BJ40,IF($J$9=26,'Mottes de 6'!BK40,IF($J$9=27,'Mottes de 6'!BL40,IF($J$9=28,'Mottes de 6'!BM40,IF($J$9=29,'Mottes de 6'!BN40,IF($J$9=30,'Mottes de 6'!BO40,IF($J$9=31,'Mottes de 6'!BP40,IF($J$9=32,'Mottes de 6'!BQ40,IF($J$9=33,'Mottes de 6'!BR40,IF($J$9=34,'Mottes de 6'!BS40,IF($J$9=35,'Mottes de 6'!BT40,))))))))))))))))))))))))))))))))))))))))))))))))))))</f>
        <v>0</v>
      </c>
      <c r="K1889" s="103" t="str">
        <f>IF('Mottes de 6'!R40=0,"","Erreur")</f>
        <v/>
      </c>
    </row>
    <row r="1890" spans="1:11" x14ac:dyDescent="0.25">
      <c r="A1890" s="103">
        <f>IF('Mottes de 6'!A41&lt;&gt;"",'Mottes de 6'!A41,"")</f>
        <v>26107</v>
      </c>
      <c r="B1890" s="103" t="str">
        <f>IF('Mottes de 6'!L41&lt;&gt;"",'Mottes de 6'!L41,"")</f>
        <v>Noai</v>
      </c>
      <c r="C1890" s="107" t="str">
        <f>IF('Mottes de 6'!B41&lt;&gt;"",'Mottes de 6'!B41,"")</f>
        <v>SCABIEUSE FOCAL SCOOP</v>
      </c>
      <c r="D1890" s="107" t="str">
        <f>IF('Mottes de 6'!C41&lt;&gt;"",'Mottes de 6'!C41,"")</f>
        <v>Lilac</v>
      </c>
      <c r="E1890" s="103">
        <f>IF('Mottes de 6'!H41&lt;&gt;"",'Mottes de 6'!H41,"")</f>
        <v>13</v>
      </c>
      <c r="F1890" s="103" t="str">
        <f>IF('Mottes de 6'!E41&lt;&gt;"",'Mottes de 6'!E41,"")</f>
        <v>B</v>
      </c>
      <c r="G1890" s="103" t="str">
        <f>IF('Mottes de 6'!N41&lt;&gt;"",'Mottes de 6'!N41,"")</f>
        <v>M6</v>
      </c>
      <c r="H1890" s="103" t="str">
        <f>IF('Mottes de 6'!I41&lt;&gt;"",'Mottes de 6'!I41,"")</f>
        <v>E</v>
      </c>
      <c r="I1890" s="103">
        <f>IF('Mottes de 6'!J41&lt;&gt;"",'Mottes de 6'!J41,"")</f>
        <v>0.1</v>
      </c>
      <c r="J1890" s="103">
        <f>IF($J$9=36,'Mottes de 6'!U41,IF($J$9=37,'Mottes de 6'!V41,IF($J$9=38,'Mottes de 6'!W41,IF($J$9=39,'Mottes de 6'!X41,IF($J$9=40,'Mottes de 6'!Y41,IF($J$9=41,'Mottes de 6'!Z41,IF($J$9=42,'Mottes de 6'!AA41,IF($J$9=43,'Mottes de 6'!AB41,IF($J$9=44,'Mottes de 6'!AC41,IF($J$9=45,'Mottes de 6'!AD41,IF($J$9=46,'Mottes de 6'!AE41,IF($J$9=47,'Mottes de 6'!AF41,IF($J$9=48,'Mottes de 6'!AG41,IF($J$9=49,'Mottes de 6'!AH41,IF($J$9=50,'Mottes de 6'!AI41,IF($J$9=51,'Mottes de 6'!AJ41,IF($J$9=52,'Mottes de 6'!AK41,IF($J$9=1,'Mottes de 6'!AL41,IF($J$9=2,'Mottes de 6'!AM41,IF($J$9=3,'Mottes de 6'!AN41,IF($J$9=4,'Mottes de 6'!AO41,IF($J$9=5,'Mottes de 6'!AP41,IF($J$9=6,'Mottes de 6'!AQ41,IF($J$9=7,'Mottes de 6'!AR41,IF($J$9=8,'Mottes de 6'!AS41,IF($J$9=9,'Mottes de 6'!AT41,IF($J$9=10,'Mottes de 6'!AU41,IF($J$9=11,'Mottes de 6'!AV41,IF($J$9=12,'Mottes de 6'!AW41,IF($J$9=13,'Mottes de 6'!AX41,IF($J$9=14,'Mottes de 6'!AY41,IF($J$9=15,'Mottes de 6'!AZ41,IF($J$9=16,'Mottes de 6'!BA41,IF($J$9=17,'Mottes de 6'!BB41,IF($J$9=18,'Mottes de 6'!BC41,IF($J$9=19,'Mottes de 6'!BD41,IF($J$9=20,'Mottes de 6'!BE41,IF($J$9=21,'Mottes de 6'!BF41,IF($J$9=22,'Mottes de 6'!BG41,IF($J$9=23,'Mottes de 6'!BH41,IF($J$9=24,'Mottes de 6'!BI41,IF($J$9=25,'Mottes de 6'!BJ41,IF($J$9=26,'Mottes de 6'!BK41,IF($J$9=27,'Mottes de 6'!BL41,IF($J$9=28,'Mottes de 6'!BM41,IF($J$9=29,'Mottes de 6'!BN41,IF($J$9=30,'Mottes de 6'!BO41,IF($J$9=31,'Mottes de 6'!BP41,IF($J$9=32,'Mottes de 6'!BQ41,IF($J$9=33,'Mottes de 6'!BR41,IF($J$9=34,'Mottes de 6'!BS41,IF($J$9=35,'Mottes de 6'!BT41,))))))))))))))))))))))))))))))))))))))))))))))))))))</f>
        <v>0</v>
      </c>
      <c r="K1890" s="103" t="str">
        <f>IF('Mottes de 6'!R41=0,"","Erreur")</f>
        <v/>
      </c>
    </row>
    <row r="1891" spans="1:11" x14ac:dyDescent="0.25">
      <c r="A1891" s="450"/>
      <c r="B1891" s="450"/>
      <c r="C1891" s="451" t="s">
        <v>1740</v>
      </c>
      <c r="D1891" s="451"/>
      <c r="E1891" s="450"/>
      <c r="F1891" s="450"/>
      <c r="G1891" s="450"/>
      <c r="H1891" s="450"/>
      <c r="I1891" s="450"/>
      <c r="J1891" s="450">
        <f>SUBTOTAL(9,J1889:J1890)</f>
        <v>0</v>
      </c>
      <c r="K1891" s="450"/>
    </row>
    <row r="1892" spans="1:11" x14ac:dyDescent="0.25">
      <c r="A1892" s="103">
        <f>IF('Mottes de 6'!A42&lt;&gt;"",'Mottes de 6'!A42,"")</f>
        <v>26188</v>
      </c>
      <c r="B1892" s="103" t="str">
        <f>IF('Mottes de 6'!L42&lt;&gt;"",'Mottes de 6'!L42,"")</f>
        <v>D</v>
      </c>
      <c r="C1892" s="107" t="str">
        <f>IF('Mottes de 6'!B42&lt;&gt;"",'Mottes de 6'!B42,"")</f>
        <v>CHROMO</v>
      </c>
      <c r="D1892" s="107" t="str">
        <f>IF('Mottes de 6'!C42&lt;&gt;"",'Mottes de 6'!C42,"")</f>
        <v>Scabieuse - Variés</v>
      </c>
      <c r="E1892" s="103" t="str">
        <f>IF('Mottes de 6'!H42&lt;&gt;"",'Mottes de 6'!H42,"")</f>
        <v/>
      </c>
      <c r="F1892" s="103" t="str">
        <f>IF('Mottes de 6'!E42&lt;&gt;"",'Mottes de 6'!E42,"")</f>
        <v xml:space="preserve"> </v>
      </c>
      <c r="G1892" s="103" t="str">
        <f>IF('Mottes de 6'!N42&lt;&gt;"",'Mottes de 6'!N42,"")</f>
        <v xml:space="preserve"> </v>
      </c>
      <c r="H1892" s="103">
        <f>IF('Mottes de 6'!I42&lt;&gt;"",'Mottes de 6'!I42,"")</f>
        <v>0.1</v>
      </c>
      <c r="I1892" s="103" t="str">
        <f>IF('Mottes de 6'!J42&lt;&gt;"",'Mottes de 6'!J42,"")</f>
        <v xml:space="preserve"> </v>
      </c>
      <c r="J1892" s="103">
        <f>IF($J$9=36,'Mottes de 6'!U42,IF($J$9=37,'Mottes de 6'!V42,IF($J$9=38,'Mottes de 6'!W42,IF($J$9=39,'Mottes de 6'!X42,IF($J$9=40,'Mottes de 6'!Y42,IF($J$9=41,'Mottes de 6'!Z42,IF($J$9=42,'Mottes de 6'!AA42,IF($J$9=43,'Mottes de 6'!AB42,IF($J$9=44,'Mottes de 6'!AC42,IF($J$9=45,'Mottes de 6'!AD42,IF($J$9=46,'Mottes de 6'!AE42,IF($J$9=47,'Mottes de 6'!AF42,IF($J$9=48,'Mottes de 6'!AG42,IF($J$9=49,'Mottes de 6'!AH42,IF($J$9=50,'Mottes de 6'!AI42,IF($J$9=51,'Mottes de 6'!AJ42,IF($J$9=52,'Mottes de 6'!AK42,IF($J$9=1,'Mottes de 6'!AL42,IF($J$9=2,'Mottes de 6'!AM42,IF($J$9=3,'Mottes de 6'!AN42,IF($J$9=4,'Mottes de 6'!AO42,IF($J$9=5,'Mottes de 6'!AP42,IF($J$9=6,'Mottes de 6'!AQ42,IF($J$9=7,'Mottes de 6'!AR42,IF($J$9=8,'Mottes de 6'!AS42,IF($J$9=9,'Mottes de 6'!AT42,IF($J$9=10,'Mottes de 6'!AU42,IF($J$9=11,'Mottes de 6'!AV42,IF($J$9=12,'Mottes de 6'!AW42,IF($J$9=13,'Mottes de 6'!AX42,IF($J$9=14,'Mottes de 6'!AY42,IF($J$9=15,'Mottes de 6'!AZ42,IF($J$9=16,'Mottes de 6'!BA42,IF($J$9=17,'Mottes de 6'!BB42,IF($J$9=18,'Mottes de 6'!BC42,IF($J$9=19,'Mottes de 6'!BD42,IF($J$9=20,'Mottes de 6'!BE42,IF($J$9=21,'Mottes de 6'!BF42,IF($J$9=22,'Mottes de 6'!BG42,IF($J$9=23,'Mottes de 6'!BH42,IF($J$9=24,'Mottes de 6'!BI42,IF($J$9=25,'Mottes de 6'!BJ42,IF($J$9=26,'Mottes de 6'!BK42,IF($J$9=27,'Mottes de 6'!BL42,IF($J$9=28,'Mottes de 6'!BM42,IF($J$9=29,'Mottes de 6'!BN42,IF($J$9=30,'Mottes de 6'!BO42,IF($J$9=31,'Mottes de 6'!BP42,IF($J$9=32,'Mottes de 6'!BQ42,IF($J$9=33,'Mottes de 6'!BR42,IF($J$9=34,'Mottes de 6'!BS42,IF($J$9=35,'Mottes de 6'!BT42,))))))))))))))))))))))))))))))))))))))))))))))))))))</f>
        <v>0</v>
      </c>
      <c r="K1892" s="103" t="str">
        <f>IF('Mottes de 6'!R42=0,"","Erreur")</f>
        <v/>
      </c>
    </row>
    <row r="1893" spans="1:11" x14ac:dyDescent="0.25">
      <c r="A1893" s="450"/>
      <c r="B1893" s="450"/>
      <c r="C1893" s="451" t="s">
        <v>1737</v>
      </c>
      <c r="D1893" s="451"/>
      <c r="E1893" s="450"/>
      <c r="F1893" s="450"/>
      <c r="G1893" s="450"/>
      <c r="H1893" s="450"/>
      <c r="I1893" s="450"/>
      <c r="J1893" s="450">
        <f>SUBTOTAL(9,J1892:J1892)</f>
        <v>0</v>
      </c>
      <c r="K1893" s="450"/>
    </row>
    <row r="1894" spans="1:11" x14ac:dyDescent="0.25">
      <c r="A1894" s="103">
        <f>IF('Mottes de 6'!A43&lt;&gt;"",'Mottes de 6'!A43,"")</f>
        <v>26110</v>
      </c>
      <c r="B1894" s="103" t="str">
        <f>IF('Mottes de 6'!L43&lt;&gt;"",'Mottes de 6'!L43,"")</f>
        <v>Noai</v>
      </c>
      <c r="C1894" s="107" t="str">
        <f>IF('Mottes de 6'!B43&lt;&gt;"",'Mottes de 6'!B43,"")</f>
        <v>SOLIDAGO</v>
      </c>
      <c r="D1894" s="107" t="str">
        <f>IF('Mottes de 6'!C43&lt;&gt;"",'Mottes de 6'!C43,"")</f>
        <v>Solar Glory</v>
      </c>
      <c r="E1894" s="103">
        <f>IF('Mottes de 6'!H43&lt;&gt;"",'Mottes de 6'!H43,"")</f>
        <v>13</v>
      </c>
      <c r="F1894" s="103" t="str">
        <f>IF('Mottes de 6'!E43&lt;&gt;"",'Mottes de 6'!E43,"")</f>
        <v>B</v>
      </c>
      <c r="G1894" s="103" t="str">
        <f>IF('Mottes de 6'!N43&lt;&gt;"",'Mottes de 6'!N43,"")</f>
        <v>M6</v>
      </c>
      <c r="H1894" s="103" t="str">
        <f>IF('Mottes de 6'!I43&lt;&gt;"",'Mottes de 6'!I43,"")</f>
        <v>E</v>
      </c>
      <c r="I1894" s="103">
        <f>IF('Mottes de 6'!J43&lt;&gt;"",'Mottes de 6'!J43,"")</f>
        <v>0.1</v>
      </c>
      <c r="J1894" s="103">
        <f>IF($J$9=36,'Mottes de 6'!U43,IF($J$9=37,'Mottes de 6'!V43,IF($J$9=38,'Mottes de 6'!W43,IF($J$9=39,'Mottes de 6'!X43,IF($J$9=40,'Mottes de 6'!Y43,IF($J$9=41,'Mottes de 6'!Z43,IF($J$9=42,'Mottes de 6'!AA43,IF($J$9=43,'Mottes de 6'!AB43,IF($J$9=44,'Mottes de 6'!AC43,IF($J$9=45,'Mottes de 6'!AD43,IF($J$9=46,'Mottes de 6'!AE43,IF($J$9=47,'Mottes de 6'!AF43,IF($J$9=48,'Mottes de 6'!AG43,IF($J$9=49,'Mottes de 6'!AH43,IF($J$9=50,'Mottes de 6'!AI43,IF($J$9=51,'Mottes de 6'!AJ43,IF($J$9=52,'Mottes de 6'!AK43,IF($J$9=1,'Mottes de 6'!AL43,IF($J$9=2,'Mottes de 6'!AM43,IF($J$9=3,'Mottes de 6'!AN43,IF($J$9=4,'Mottes de 6'!AO43,IF($J$9=5,'Mottes de 6'!AP43,IF($J$9=6,'Mottes de 6'!AQ43,IF($J$9=7,'Mottes de 6'!AR43,IF($J$9=8,'Mottes de 6'!AS43,IF($J$9=9,'Mottes de 6'!AT43,IF($J$9=10,'Mottes de 6'!AU43,IF($J$9=11,'Mottes de 6'!AV43,IF($J$9=12,'Mottes de 6'!AW43,IF($J$9=13,'Mottes de 6'!AX43,IF($J$9=14,'Mottes de 6'!AY43,IF($J$9=15,'Mottes de 6'!AZ43,IF($J$9=16,'Mottes de 6'!BA43,IF($J$9=17,'Mottes de 6'!BB43,IF($J$9=18,'Mottes de 6'!BC43,IF($J$9=19,'Mottes de 6'!BD43,IF($J$9=20,'Mottes de 6'!BE43,IF($J$9=21,'Mottes de 6'!BF43,IF($J$9=22,'Mottes de 6'!BG43,IF($J$9=23,'Mottes de 6'!BH43,IF($J$9=24,'Mottes de 6'!BI43,IF($J$9=25,'Mottes de 6'!BJ43,IF($J$9=26,'Mottes de 6'!BK43,IF($J$9=27,'Mottes de 6'!BL43,IF($J$9=28,'Mottes de 6'!BM43,IF($J$9=29,'Mottes de 6'!BN43,IF($J$9=30,'Mottes de 6'!BO43,IF($J$9=31,'Mottes de 6'!BP43,IF($J$9=32,'Mottes de 6'!BQ43,IF($J$9=33,'Mottes de 6'!BR43,IF($J$9=34,'Mottes de 6'!BS43,IF($J$9=35,'Mottes de 6'!BT43,))))))))))))))))))))))))))))))))))))))))))))))))))))</f>
        <v>0</v>
      </c>
      <c r="K1894" s="103" t="str">
        <f>IF('Mottes de 6'!R43=0,"","Erreur")</f>
        <v/>
      </c>
    </row>
    <row r="1895" spans="1:11" x14ac:dyDescent="0.25">
      <c r="A1895" s="450"/>
      <c r="B1895" s="450"/>
      <c r="C1895" s="451" t="s">
        <v>1741</v>
      </c>
      <c r="D1895" s="451"/>
      <c r="E1895" s="450"/>
      <c r="F1895" s="450"/>
      <c r="G1895" s="450"/>
      <c r="H1895" s="450"/>
      <c r="I1895" s="450"/>
      <c r="J1895" s="450">
        <f>SUBTOTAL(9,J1894:J1894)</f>
        <v>0</v>
      </c>
      <c r="K1895" s="450"/>
    </row>
    <row r="1896" spans="1:11" x14ac:dyDescent="0.25">
      <c r="A1896" s="103">
        <f>IF('Mottes de 6'!A44&lt;&gt;"",'Mottes de 6'!A44,"")</f>
        <v>26192</v>
      </c>
      <c r="B1896" s="103" t="str">
        <f>IF('Mottes de 6'!L44&lt;&gt;"",'Mottes de 6'!L44,"")</f>
        <v>D</v>
      </c>
      <c r="C1896" s="107" t="str">
        <f>IF('Mottes de 6'!B44&lt;&gt;"",'Mottes de 6'!B44,"")</f>
        <v>CHROMO</v>
      </c>
      <c r="D1896" s="107" t="str">
        <f>IF('Mottes de 6'!C44&lt;&gt;"",'Mottes de 6'!C44,"")</f>
        <v>Solidago - Solar Glory</v>
      </c>
      <c r="E1896" s="103" t="str">
        <f>IF('Mottes de 6'!H44&lt;&gt;"",'Mottes de 6'!H44,"")</f>
        <v/>
      </c>
      <c r="F1896" s="103" t="str">
        <f>IF('Mottes de 6'!E44&lt;&gt;"",'Mottes de 6'!E44,"")</f>
        <v xml:space="preserve"> </v>
      </c>
      <c r="G1896" s="103" t="str">
        <f>IF('Mottes de 6'!N44&lt;&gt;"",'Mottes de 6'!N44,"")</f>
        <v xml:space="preserve"> </v>
      </c>
      <c r="H1896" s="103">
        <f>IF('Mottes de 6'!I44&lt;&gt;"",'Mottes de 6'!I44,"")</f>
        <v>0.1</v>
      </c>
      <c r="I1896" s="103" t="str">
        <f>IF('Mottes de 6'!J44&lt;&gt;"",'Mottes de 6'!J44,"")</f>
        <v xml:space="preserve"> </v>
      </c>
      <c r="J1896" s="103">
        <f>IF($J$9=36,'Mottes de 6'!U44,IF($J$9=37,'Mottes de 6'!V44,IF($J$9=38,'Mottes de 6'!W44,IF($J$9=39,'Mottes de 6'!X44,IF($J$9=40,'Mottes de 6'!Y44,IF($J$9=41,'Mottes de 6'!Z44,IF($J$9=42,'Mottes de 6'!AA44,IF($J$9=43,'Mottes de 6'!AB44,IF($J$9=44,'Mottes de 6'!AC44,IF($J$9=45,'Mottes de 6'!AD44,IF($J$9=46,'Mottes de 6'!AE44,IF($J$9=47,'Mottes de 6'!AF44,IF($J$9=48,'Mottes de 6'!AG44,IF($J$9=49,'Mottes de 6'!AH44,IF($J$9=50,'Mottes de 6'!AI44,IF($J$9=51,'Mottes de 6'!AJ44,IF($J$9=52,'Mottes de 6'!AK44,IF($J$9=1,'Mottes de 6'!AL44,IF($J$9=2,'Mottes de 6'!AM44,IF($J$9=3,'Mottes de 6'!AN44,IF($J$9=4,'Mottes de 6'!AO44,IF($J$9=5,'Mottes de 6'!AP44,IF($J$9=6,'Mottes de 6'!AQ44,IF($J$9=7,'Mottes de 6'!AR44,IF($J$9=8,'Mottes de 6'!AS44,IF($J$9=9,'Mottes de 6'!AT44,IF($J$9=10,'Mottes de 6'!AU44,IF($J$9=11,'Mottes de 6'!AV44,IF($J$9=12,'Mottes de 6'!AW44,IF($J$9=13,'Mottes de 6'!AX44,IF($J$9=14,'Mottes de 6'!AY44,IF($J$9=15,'Mottes de 6'!AZ44,IF($J$9=16,'Mottes de 6'!BA44,IF($J$9=17,'Mottes de 6'!BB44,IF($J$9=18,'Mottes de 6'!BC44,IF($J$9=19,'Mottes de 6'!BD44,IF($J$9=20,'Mottes de 6'!BE44,IF($J$9=21,'Mottes de 6'!BF44,IF($J$9=22,'Mottes de 6'!BG44,IF($J$9=23,'Mottes de 6'!BH44,IF($J$9=24,'Mottes de 6'!BI44,IF($J$9=25,'Mottes de 6'!BJ44,IF($J$9=26,'Mottes de 6'!BK44,IF($J$9=27,'Mottes de 6'!BL44,IF($J$9=28,'Mottes de 6'!BM44,IF($J$9=29,'Mottes de 6'!BN44,IF($J$9=30,'Mottes de 6'!BO44,IF($J$9=31,'Mottes de 6'!BP44,IF($J$9=32,'Mottes de 6'!BQ44,IF($J$9=33,'Mottes de 6'!BR44,IF($J$9=34,'Mottes de 6'!BS44,IF($J$9=35,'Mottes de 6'!BT44,))))))))))))))))))))))))))))))))))))))))))))))))))))</f>
        <v>0</v>
      </c>
      <c r="K1896" s="103" t="str">
        <f>IF('Mottes de 6'!R44=0,"","Erreur")</f>
        <v/>
      </c>
    </row>
    <row r="1897" spans="1:11" x14ac:dyDescent="0.25">
      <c r="A1897" s="450"/>
      <c r="B1897" s="450"/>
      <c r="C1897" s="451" t="s">
        <v>1737</v>
      </c>
      <c r="D1897" s="451"/>
      <c r="E1897" s="450"/>
      <c r="F1897" s="450"/>
      <c r="G1897" s="450"/>
      <c r="H1897" s="450"/>
      <c r="I1897" s="450"/>
      <c r="J1897" s="450">
        <f>SUBTOTAL(9,J1896:J1896)</f>
        <v>0</v>
      </c>
      <c r="K1897" s="450"/>
    </row>
    <row r="1898" spans="1:11" x14ac:dyDescent="0.25">
      <c r="A1898" s="103">
        <f>IF('Mottes de 6'!A45&lt;&gt;"",'Mottes de 6'!A45,"")</f>
        <v>26111</v>
      </c>
      <c r="B1898" s="103" t="str">
        <f>IF('Mottes de 6'!L45&lt;&gt;"",'Mottes de 6'!L45,"")</f>
        <v>Noai</v>
      </c>
      <c r="C1898" s="107" t="str">
        <f>IF('Mottes de 6'!B45&lt;&gt;"",'Mottes de 6'!B45,"")</f>
        <v>VERONIQUE SKYLER</v>
      </c>
      <c r="D1898" s="107" t="str">
        <f>IF('Mottes de 6'!C45&lt;&gt;"",'Mottes de 6'!C45,"")</f>
        <v>Blue</v>
      </c>
      <c r="E1898" s="103">
        <f>IF('Mottes de 6'!H45&lt;&gt;"",'Mottes de 6'!H45,"")</f>
        <v>13</v>
      </c>
      <c r="F1898" s="103" t="str">
        <f>IF('Mottes de 6'!E45&lt;&gt;"",'Mottes de 6'!E45,"")</f>
        <v>B</v>
      </c>
      <c r="G1898" s="103" t="str">
        <f>IF('Mottes de 6'!N45&lt;&gt;"",'Mottes de 6'!N45,"")</f>
        <v>M6</v>
      </c>
      <c r="H1898" s="103" t="str">
        <f>IF('Mottes de 6'!I45&lt;&gt;"",'Mottes de 6'!I45,"")</f>
        <v>E</v>
      </c>
      <c r="I1898" s="103">
        <f>IF('Mottes de 6'!J45&lt;&gt;"",'Mottes de 6'!J45,"")</f>
        <v>0.1</v>
      </c>
      <c r="J1898" s="103">
        <f>IF($J$9=36,'Mottes de 6'!U45,IF($J$9=37,'Mottes de 6'!V45,IF($J$9=38,'Mottes de 6'!W45,IF($J$9=39,'Mottes de 6'!X45,IF($J$9=40,'Mottes de 6'!Y45,IF($J$9=41,'Mottes de 6'!Z45,IF($J$9=42,'Mottes de 6'!AA45,IF($J$9=43,'Mottes de 6'!AB45,IF($J$9=44,'Mottes de 6'!AC45,IF($J$9=45,'Mottes de 6'!AD45,IF($J$9=46,'Mottes de 6'!AE45,IF($J$9=47,'Mottes de 6'!AF45,IF($J$9=48,'Mottes de 6'!AG45,IF($J$9=49,'Mottes de 6'!AH45,IF($J$9=50,'Mottes de 6'!AI45,IF($J$9=51,'Mottes de 6'!AJ45,IF($J$9=52,'Mottes de 6'!AK45,IF($J$9=1,'Mottes de 6'!AL45,IF($J$9=2,'Mottes de 6'!AM45,IF($J$9=3,'Mottes de 6'!AN45,IF($J$9=4,'Mottes de 6'!AO45,IF($J$9=5,'Mottes de 6'!AP45,IF($J$9=6,'Mottes de 6'!AQ45,IF($J$9=7,'Mottes de 6'!AR45,IF($J$9=8,'Mottes de 6'!AS45,IF($J$9=9,'Mottes de 6'!AT45,IF($J$9=10,'Mottes de 6'!AU45,IF($J$9=11,'Mottes de 6'!AV45,IF($J$9=12,'Mottes de 6'!AW45,IF($J$9=13,'Mottes de 6'!AX45,IF($J$9=14,'Mottes de 6'!AY45,IF($J$9=15,'Mottes de 6'!AZ45,IF($J$9=16,'Mottes de 6'!BA45,IF($J$9=17,'Mottes de 6'!BB45,IF($J$9=18,'Mottes de 6'!BC45,IF($J$9=19,'Mottes de 6'!BD45,IF($J$9=20,'Mottes de 6'!BE45,IF($J$9=21,'Mottes de 6'!BF45,IF($J$9=22,'Mottes de 6'!BG45,IF($J$9=23,'Mottes de 6'!BH45,IF($J$9=24,'Mottes de 6'!BI45,IF($J$9=25,'Mottes de 6'!BJ45,IF($J$9=26,'Mottes de 6'!BK45,IF($J$9=27,'Mottes de 6'!BL45,IF($J$9=28,'Mottes de 6'!BM45,IF($J$9=29,'Mottes de 6'!BN45,IF($J$9=30,'Mottes de 6'!BO45,IF($J$9=31,'Mottes de 6'!BP45,IF($J$9=32,'Mottes de 6'!BQ45,IF($J$9=33,'Mottes de 6'!BR45,IF($J$9=34,'Mottes de 6'!BS45,IF($J$9=35,'Mottes de 6'!BT45,))))))))))))))))))))))))))))))))))))))))))))))))))))</f>
        <v>0</v>
      </c>
      <c r="K1898" s="103" t="str">
        <f>IF('Mottes de 6'!R45=0,"","Erreur")</f>
        <v/>
      </c>
    </row>
    <row r="1899" spans="1:11" x14ac:dyDescent="0.25">
      <c r="A1899" s="103">
        <f>IF('Mottes de 6'!A46&lt;&gt;"",'Mottes de 6'!A46,"")</f>
        <v>26112</v>
      </c>
      <c r="B1899" s="103" t="str">
        <f>IF('Mottes de 6'!L46&lt;&gt;"",'Mottes de 6'!L46,"")</f>
        <v>Noai</v>
      </c>
      <c r="C1899" s="107" t="str">
        <f>IF('Mottes de 6'!B46&lt;&gt;"",'Mottes de 6'!B46,"")</f>
        <v>VERONIQUE SKYLER</v>
      </c>
      <c r="D1899" s="107" t="str">
        <f>IF('Mottes de 6'!C46&lt;&gt;"",'Mottes de 6'!C46,"")</f>
        <v>White improved</v>
      </c>
      <c r="E1899" s="103">
        <f>IF('Mottes de 6'!H46&lt;&gt;"",'Mottes de 6'!H46,"")</f>
        <v>13</v>
      </c>
      <c r="F1899" s="103" t="str">
        <f>IF('Mottes de 6'!E46&lt;&gt;"",'Mottes de 6'!E46,"")</f>
        <v>B</v>
      </c>
      <c r="G1899" s="103" t="str">
        <f>IF('Mottes de 6'!N46&lt;&gt;"",'Mottes de 6'!N46,"")</f>
        <v>M6</v>
      </c>
      <c r="H1899" s="103" t="str">
        <f>IF('Mottes de 6'!I46&lt;&gt;"",'Mottes de 6'!I46,"")</f>
        <v>E</v>
      </c>
      <c r="I1899" s="103">
        <f>IF('Mottes de 6'!J46&lt;&gt;"",'Mottes de 6'!J46,"")</f>
        <v>0.1</v>
      </c>
      <c r="J1899" s="103">
        <f>IF($J$9=36,'Mottes de 6'!U46,IF($J$9=37,'Mottes de 6'!V46,IF($J$9=38,'Mottes de 6'!W46,IF($J$9=39,'Mottes de 6'!X46,IF($J$9=40,'Mottes de 6'!Y46,IF($J$9=41,'Mottes de 6'!Z46,IF($J$9=42,'Mottes de 6'!AA46,IF($J$9=43,'Mottes de 6'!AB46,IF($J$9=44,'Mottes de 6'!AC46,IF($J$9=45,'Mottes de 6'!AD46,IF($J$9=46,'Mottes de 6'!AE46,IF($J$9=47,'Mottes de 6'!AF46,IF($J$9=48,'Mottes de 6'!AG46,IF($J$9=49,'Mottes de 6'!AH46,IF($J$9=50,'Mottes de 6'!AI46,IF($J$9=51,'Mottes de 6'!AJ46,IF($J$9=52,'Mottes de 6'!AK46,IF($J$9=1,'Mottes de 6'!AL46,IF($J$9=2,'Mottes de 6'!AM46,IF($J$9=3,'Mottes de 6'!AN46,IF($J$9=4,'Mottes de 6'!AO46,IF($J$9=5,'Mottes de 6'!AP46,IF($J$9=6,'Mottes de 6'!AQ46,IF($J$9=7,'Mottes de 6'!AR46,IF($J$9=8,'Mottes de 6'!AS46,IF($J$9=9,'Mottes de 6'!AT46,IF($J$9=10,'Mottes de 6'!AU46,IF($J$9=11,'Mottes de 6'!AV46,IF($J$9=12,'Mottes de 6'!AW46,IF($J$9=13,'Mottes de 6'!AX46,IF($J$9=14,'Mottes de 6'!AY46,IF($J$9=15,'Mottes de 6'!AZ46,IF($J$9=16,'Mottes de 6'!BA46,IF($J$9=17,'Mottes de 6'!BB46,IF($J$9=18,'Mottes de 6'!BC46,IF($J$9=19,'Mottes de 6'!BD46,IF($J$9=20,'Mottes de 6'!BE46,IF($J$9=21,'Mottes de 6'!BF46,IF($J$9=22,'Mottes de 6'!BG46,IF($J$9=23,'Mottes de 6'!BH46,IF($J$9=24,'Mottes de 6'!BI46,IF($J$9=25,'Mottes de 6'!BJ46,IF($J$9=26,'Mottes de 6'!BK46,IF($J$9=27,'Mottes de 6'!BL46,IF($J$9=28,'Mottes de 6'!BM46,IF($J$9=29,'Mottes de 6'!BN46,IF($J$9=30,'Mottes de 6'!BO46,IF($J$9=31,'Mottes de 6'!BP46,IF($J$9=32,'Mottes de 6'!BQ46,IF($J$9=33,'Mottes de 6'!BR46,IF($J$9=34,'Mottes de 6'!BS46,IF($J$9=35,'Mottes de 6'!BT46,))))))))))))))))))))))))))))))))))))))))))))))))))))</f>
        <v>0</v>
      </c>
      <c r="K1899" s="103" t="str">
        <f>IF('Mottes de 6'!R46=0,"","Erreur")</f>
        <v/>
      </c>
    </row>
    <row r="1900" spans="1:11" x14ac:dyDescent="0.25">
      <c r="A1900" s="450"/>
      <c r="B1900" s="450"/>
      <c r="C1900" s="451" t="s">
        <v>1742</v>
      </c>
      <c r="D1900" s="451"/>
      <c r="E1900" s="450"/>
      <c r="F1900" s="450"/>
      <c r="G1900" s="450"/>
      <c r="H1900" s="450"/>
      <c r="I1900" s="450"/>
      <c r="J1900" s="450">
        <f>SUBTOTAL(9,J1898:J1899)</f>
        <v>0</v>
      </c>
      <c r="K1900" s="450"/>
    </row>
    <row r="1901" spans="1:11" x14ac:dyDescent="0.25">
      <c r="A1901" s="103">
        <f>IF('Mottes de 6'!A47&lt;&gt;"",'Mottes de 6'!A47,"")</f>
        <v>26193</v>
      </c>
      <c r="B1901" s="103" t="str">
        <f>IF('Mottes de 6'!L47&lt;&gt;"",'Mottes de 6'!L47,"")</f>
        <v>D</v>
      </c>
      <c r="C1901" s="107" t="str">
        <f>IF('Mottes de 6'!B47&lt;&gt;"",'Mottes de 6'!B47,"")</f>
        <v>CHROMO</v>
      </c>
      <c r="D1901" s="107" t="str">
        <f>IF('Mottes de 6'!C47&lt;&gt;"",'Mottes de 6'!C47,"")</f>
        <v>Veronique Skyler - Variés</v>
      </c>
      <c r="E1901" s="103" t="str">
        <f>IF('Mottes de 6'!H47&lt;&gt;"",'Mottes de 6'!H47,"")</f>
        <v/>
      </c>
      <c r="F1901" s="103" t="str">
        <f>IF('Mottes de 6'!E47&lt;&gt;"",'Mottes de 6'!E47,"")</f>
        <v xml:space="preserve"> </v>
      </c>
      <c r="G1901" s="103" t="str">
        <f>IF('Mottes de 6'!N47&lt;&gt;"",'Mottes de 6'!N47,"")</f>
        <v xml:space="preserve"> </v>
      </c>
      <c r="H1901" s="103">
        <f>IF('Mottes de 6'!I47&lt;&gt;"",'Mottes de 6'!I47,"")</f>
        <v>0.1</v>
      </c>
      <c r="I1901" s="103" t="str">
        <f>IF('Mottes de 6'!J47&lt;&gt;"",'Mottes de 6'!J47,"")</f>
        <v xml:space="preserve"> </v>
      </c>
      <c r="J1901" s="103">
        <f>IF($J$9=36,'Mottes de 6'!U47,IF($J$9=37,'Mottes de 6'!V47,IF($J$9=38,'Mottes de 6'!W47,IF($J$9=39,'Mottes de 6'!X47,IF($J$9=40,'Mottes de 6'!Y47,IF($J$9=41,'Mottes de 6'!Z47,IF($J$9=42,'Mottes de 6'!AA47,IF($J$9=43,'Mottes de 6'!AB47,IF($J$9=44,'Mottes de 6'!AC47,IF($J$9=45,'Mottes de 6'!AD47,IF($J$9=46,'Mottes de 6'!AE47,IF($J$9=47,'Mottes de 6'!AF47,IF($J$9=48,'Mottes de 6'!AG47,IF($J$9=49,'Mottes de 6'!AH47,IF($J$9=50,'Mottes de 6'!AI47,IF($J$9=51,'Mottes de 6'!AJ47,IF($J$9=52,'Mottes de 6'!AK47,IF($J$9=1,'Mottes de 6'!AL47,IF($J$9=2,'Mottes de 6'!AM47,IF($J$9=3,'Mottes de 6'!AN47,IF($J$9=4,'Mottes de 6'!AO47,IF($J$9=5,'Mottes de 6'!AP47,IF($J$9=6,'Mottes de 6'!AQ47,IF($J$9=7,'Mottes de 6'!AR47,IF($J$9=8,'Mottes de 6'!AS47,IF($J$9=9,'Mottes de 6'!AT47,IF($J$9=10,'Mottes de 6'!AU47,IF($J$9=11,'Mottes de 6'!AV47,IF($J$9=12,'Mottes de 6'!AW47,IF($J$9=13,'Mottes de 6'!AX47,IF($J$9=14,'Mottes de 6'!AY47,IF($J$9=15,'Mottes de 6'!AZ47,IF($J$9=16,'Mottes de 6'!BA47,IF($J$9=17,'Mottes de 6'!BB47,IF($J$9=18,'Mottes de 6'!BC47,IF($J$9=19,'Mottes de 6'!BD47,IF($J$9=20,'Mottes de 6'!BE47,IF($J$9=21,'Mottes de 6'!BF47,IF($J$9=22,'Mottes de 6'!BG47,IF($J$9=23,'Mottes de 6'!BH47,IF($J$9=24,'Mottes de 6'!BI47,IF($J$9=25,'Mottes de 6'!BJ47,IF($J$9=26,'Mottes de 6'!BK47,IF($J$9=27,'Mottes de 6'!BL47,IF($J$9=28,'Mottes de 6'!BM47,IF($J$9=29,'Mottes de 6'!BN47,IF($J$9=30,'Mottes de 6'!BO47,IF($J$9=31,'Mottes de 6'!BP47,IF($J$9=32,'Mottes de 6'!BQ47,IF($J$9=33,'Mottes de 6'!BR47,IF($J$9=34,'Mottes de 6'!BS47,IF($J$9=35,'Mottes de 6'!BT47,))))))))))))))))))))))))))))))))))))))))))))))))))))</f>
        <v>0</v>
      </c>
      <c r="K1901" s="103" t="str">
        <f>IF('Mottes de 6'!R47=0,"","Erreur")</f>
        <v/>
      </c>
    </row>
    <row r="1902" spans="1:11" x14ac:dyDescent="0.25">
      <c r="A1902" s="450"/>
      <c r="B1902" s="450"/>
      <c r="C1902" s="451" t="s">
        <v>1737</v>
      </c>
      <c r="D1902" s="451"/>
      <c r="E1902" s="450"/>
      <c r="F1902" s="450"/>
      <c r="G1902" s="450"/>
      <c r="H1902" s="450"/>
      <c r="I1902" s="450"/>
      <c r="J1902" s="450">
        <f>SUBTOTAL(9,J1901:J1901)</f>
        <v>0</v>
      </c>
      <c r="K1902" s="450"/>
    </row>
    <row r="1903" spans="1:11" x14ac:dyDescent="0.25">
      <c r="A1903" s="103">
        <f>IF('Mottes de 6'!A48&lt;&gt;"",'Mottes de 6'!A48,"")</f>
        <v>26184</v>
      </c>
      <c r="B1903" s="103" t="str">
        <f>IF('Mottes de 6'!L48&lt;&gt;"",'Mottes de 6'!L48,"")</f>
        <v>D</v>
      </c>
      <c r="C1903" s="107" t="str">
        <f>IF('Mottes de 6'!B48&lt;&gt;"",'Mottes de 6'!B48,"")</f>
        <v>AFFICHE PLANTES A BOUQUET</v>
      </c>
      <c r="D1903" s="107" t="str">
        <f>IF('Mottes de 6'!C48&lt;&gt;"",'Mottes de 6'!C48,"")</f>
        <v>ACHETÉ</v>
      </c>
      <c r="E1903" s="103" t="str">
        <f>IF('Mottes de 6'!H48&lt;&gt;"",'Mottes de 6'!H48,"")</f>
        <v/>
      </c>
      <c r="F1903" s="103" t="str">
        <f>IF('Mottes de 6'!E48&lt;&gt;"",'Mottes de 6'!E48,"")</f>
        <v xml:space="preserve"> </v>
      </c>
      <c r="G1903" s="103" t="str">
        <f>IF('Mottes de 6'!N48&lt;&gt;"",'Mottes de 6'!N48,"")</f>
        <v xml:space="preserve"> </v>
      </c>
      <c r="H1903" s="103" t="str">
        <f>IF('Mottes de 6'!I48&lt;&gt;"",'Mottes de 6'!I48,"")</f>
        <v xml:space="preserve"> </v>
      </c>
      <c r="I1903" s="103" t="str">
        <f>IF('Mottes de 6'!J48&lt;&gt;"",'Mottes de 6'!J48,"")</f>
        <v xml:space="preserve"> </v>
      </c>
      <c r="J1903" s="103">
        <f>IF($J$9=36,'Mottes de 6'!U48,IF($J$9=37,'Mottes de 6'!V48,IF($J$9=38,'Mottes de 6'!W48,IF($J$9=39,'Mottes de 6'!X48,IF($J$9=40,'Mottes de 6'!Y48,IF($J$9=41,'Mottes de 6'!Z48,IF($J$9=42,'Mottes de 6'!AA48,IF($J$9=43,'Mottes de 6'!AB48,IF($J$9=44,'Mottes de 6'!AC48,IF($J$9=45,'Mottes de 6'!AD48,IF($J$9=46,'Mottes de 6'!AE48,IF($J$9=47,'Mottes de 6'!AF48,IF($J$9=48,'Mottes de 6'!AG48,IF($J$9=49,'Mottes de 6'!AH48,IF($J$9=50,'Mottes de 6'!AI48,IF($J$9=51,'Mottes de 6'!AJ48,IF($J$9=52,'Mottes de 6'!AK48,IF($J$9=1,'Mottes de 6'!AL48,IF($J$9=2,'Mottes de 6'!AM48,IF($J$9=3,'Mottes de 6'!AN48,IF($J$9=4,'Mottes de 6'!AO48,IF($J$9=5,'Mottes de 6'!AP48,IF($J$9=6,'Mottes de 6'!AQ48,IF($J$9=7,'Mottes de 6'!AR48,IF($J$9=8,'Mottes de 6'!AS48,IF($J$9=9,'Mottes de 6'!AT48,IF($J$9=10,'Mottes de 6'!AU48,IF($J$9=11,'Mottes de 6'!AV48,IF($J$9=12,'Mottes de 6'!AW48,IF($J$9=13,'Mottes de 6'!AX48,IF($J$9=14,'Mottes de 6'!AY48,IF($J$9=15,'Mottes de 6'!AZ48,IF($J$9=16,'Mottes de 6'!BA48,IF($J$9=17,'Mottes de 6'!BB48,IF($J$9=18,'Mottes de 6'!BC48,IF($J$9=19,'Mottes de 6'!BD48,IF($J$9=20,'Mottes de 6'!BE48,IF($J$9=21,'Mottes de 6'!BF48,IF($J$9=22,'Mottes de 6'!BG48,IF($J$9=23,'Mottes de 6'!BH48,IF($J$9=24,'Mottes de 6'!BI48,IF($J$9=25,'Mottes de 6'!BJ48,IF($J$9=26,'Mottes de 6'!BK48,IF($J$9=27,'Mottes de 6'!BL48,IF($J$9=28,'Mottes de 6'!BM48,IF($J$9=29,'Mottes de 6'!BN48,IF($J$9=30,'Mottes de 6'!BO48,IF($J$9=31,'Mottes de 6'!BP48,IF($J$9=32,'Mottes de 6'!BQ48,IF($J$9=33,'Mottes de 6'!BR48,IF($J$9=34,'Mottes de 6'!BS48,IF($J$9=35,'Mottes de 6'!BT48,))))))))))))))))))))))))))))))))))))))))))))))))))))</f>
        <v>0</v>
      </c>
      <c r="K1903" s="103" t="str">
        <f>IF('Mottes de 6'!R48=0,"","Erreur")</f>
        <v/>
      </c>
    </row>
    <row r="1904" spans="1:11" x14ac:dyDescent="0.25">
      <c r="A1904" s="450"/>
      <c r="B1904" s="450"/>
      <c r="C1904" s="451" t="s">
        <v>1743</v>
      </c>
      <c r="D1904" s="451"/>
      <c r="E1904" s="450"/>
      <c r="F1904" s="450"/>
      <c r="G1904" s="450"/>
      <c r="H1904" s="450"/>
      <c r="I1904" s="450"/>
      <c r="J1904" s="450">
        <f>SUBTOTAL(9,J1903:J1903)</f>
        <v>0</v>
      </c>
      <c r="K1904" s="450"/>
    </row>
    <row r="1905" spans="1:11" x14ac:dyDescent="0.25">
      <c r="A1905" s="103">
        <f>IF('Mottes de 6'!A49&lt;&gt;"",'Mottes de 6'!A49,"")</f>
        <v>26202</v>
      </c>
      <c r="B1905" s="103" t="str">
        <f>IF('Mottes de 6'!L49&lt;&gt;"",'Mottes de 6'!L49,"")</f>
        <v>D</v>
      </c>
      <c r="C1905" s="107" t="str">
        <f>IF('Mottes de 6'!B49&lt;&gt;"",'Mottes de 6'!B49,"")</f>
        <v>DÉPLIANT PLANTES A BOUQUET</v>
      </c>
      <c r="D1905" s="107" t="str">
        <f>IF('Mottes de 6'!C49&lt;&gt;"",'Mottes de 6'!C49,"")</f>
        <v>ACHETÉ</v>
      </c>
      <c r="E1905" s="103" t="str">
        <f>IF('Mottes de 6'!H49&lt;&gt;"",'Mottes de 6'!H49,"")</f>
        <v/>
      </c>
      <c r="F1905" s="103" t="str">
        <f>IF('Mottes de 6'!E49&lt;&gt;"",'Mottes de 6'!E49,"")</f>
        <v xml:space="preserve"> </v>
      </c>
      <c r="G1905" s="103" t="str">
        <f>IF('Mottes de 6'!N49&lt;&gt;"",'Mottes de 6'!N49,"")</f>
        <v xml:space="preserve"> </v>
      </c>
      <c r="H1905" s="103" t="str">
        <f>IF('Mottes de 6'!I49&lt;&gt;"",'Mottes de 6'!I49,"")</f>
        <v xml:space="preserve"> </v>
      </c>
      <c r="I1905" s="103" t="str">
        <f>IF('Mottes de 6'!J49&lt;&gt;"",'Mottes de 6'!J49,"")</f>
        <v xml:space="preserve"> </v>
      </c>
      <c r="J1905" s="103">
        <f>IF($J$9=36,'Mottes de 6'!U49,IF($J$9=37,'Mottes de 6'!V49,IF($J$9=38,'Mottes de 6'!W49,IF($J$9=39,'Mottes de 6'!X49,IF($J$9=40,'Mottes de 6'!Y49,IF($J$9=41,'Mottes de 6'!Z49,IF($J$9=42,'Mottes de 6'!AA49,IF($J$9=43,'Mottes de 6'!AB49,IF($J$9=44,'Mottes de 6'!AC49,IF($J$9=45,'Mottes de 6'!AD49,IF($J$9=46,'Mottes de 6'!AE49,IF($J$9=47,'Mottes de 6'!AF49,IF($J$9=48,'Mottes de 6'!AG49,IF($J$9=49,'Mottes de 6'!AH49,IF($J$9=50,'Mottes de 6'!AI49,IF($J$9=51,'Mottes de 6'!AJ49,IF($J$9=52,'Mottes de 6'!AK49,IF($J$9=1,'Mottes de 6'!AL49,IF($J$9=2,'Mottes de 6'!AM49,IF($J$9=3,'Mottes de 6'!AN49,IF($J$9=4,'Mottes de 6'!AO49,IF($J$9=5,'Mottes de 6'!AP49,IF($J$9=6,'Mottes de 6'!AQ49,IF($J$9=7,'Mottes de 6'!AR49,IF($J$9=8,'Mottes de 6'!AS49,IF($J$9=9,'Mottes de 6'!AT49,IF($J$9=10,'Mottes de 6'!AU49,IF($J$9=11,'Mottes de 6'!AV49,IF($J$9=12,'Mottes de 6'!AW49,IF($J$9=13,'Mottes de 6'!AX49,IF($J$9=14,'Mottes de 6'!AY49,IF($J$9=15,'Mottes de 6'!AZ49,IF($J$9=16,'Mottes de 6'!BA49,IF($J$9=17,'Mottes de 6'!BB49,IF($J$9=18,'Mottes de 6'!BC49,IF($J$9=19,'Mottes de 6'!BD49,IF($J$9=20,'Mottes de 6'!BE49,IF($J$9=21,'Mottes de 6'!BF49,IF($J$9=22,'Mottes de 6'!BG49,IF($J$9=23,'Mottes de 6'!BH49,IF($J$9=24,'Mottes de 6'!BI49,IF($J$9=25,'Mottes de 6'!BJ49,IF($J$9=26,'Mottes de 6'!BK49,IF($J$9=27,'Mottes de 6'!BL49,IF($J$9=28,'Mottes de 6'!BM49,IF($J$9=29,'Mottes de 6'!BN49,IF($J$9=30,'Mottes de 6'!BO49,IF($J$9=31,'Mottes de 6'!BP49,IF($J$9=32,'Mottes de 6'!BQ49,IF($J$9=33,'Mottes de 6'!BR49,IF($J$9=34,'Mottes de 6'!BS49,IF($J$9=35,'Mottes de 6'!BT49,))))))))))))))))))))))))))))))))))))))))))))))))))))</f>
        <v>0</v>
      </c>
      <c r="K1905" s="103" t="str">
        <f>IF('Mottes de 6'!R49=0,"","Erreur")</f>
        <v/>
      </c>
    </row>
    <row r="1906" spans="1:11" x14ac:dyDescent="0.25">
      <c r="A1906" s="450"/>
      <c r="B1906" s="450"/>
      <c r="C1906" s="451" t="s">
        <v>1744</v>
      </c>
      <c r="D1906" s="451"/>
      <c r="E1906" s="450"/>
      <c r="F1906" s="450"/>
      <c r="G1906" s="450"/>
      <c r="H1906" s="450"/>
      <c r="I1906" s="450"/>
      <c r="J1906" s="450">
        <f>SUBTOTAL(9,J1905:J1905)</f>
        <v>0</v>
      </c>
      <c r="K1906" s="450"/>
    </row>
    <row r="1907" spans="1:11" x14ac:dyDescent="0.25">
      <c r="A1907" s="452"/>
      <c r="B1907" s="452"/>
      <c r="C1907" s="453" t="s">
        <v>1745</v>
      </c>
      <c r="D1907" s="453"/>
      <c r="E1907" s="452"/>
      <c r="F1907" s="452"/>
      <c r="G1907" s="452"/>
      <c r="H1907" s="452"/>
      <c r="I1907" s="452"/>
      <c r="J1907" s="452">
        <f>SUBTOTAL(9,J1873:J1900)</f>
        <v>0</v>
      </c>
      <c r="K1907" s="452"/>
    </row>
    <row r="1908" spans="1:11" x14ac:dyDescent="0.25">
      <c r="A1908" s="103" t="str">
        <f>IF('Mottes de 6'!A50&lt;&gt;"",'Mottes de 6'!A50,"")</f>
        <v/>
      </c>
      <c r="B1908" s="103" t="str">
        <f>IF('Mottes de 6'!L50&lt;&gt;"",'Mottes de 6'!L50,"")</f>
        <v>G</v>
      </c>
      <c r="C1908" s="107" t="str">
        <f>IF('Mottes de 6'!B50&lt;&gt;"",'Mottes de 6'!B50,"")</f>
        <v>ESPRIT D'INTERIEUR Plantes vertes maison et patio</v>
      </c>
      <c r="D1908" s="107" t="str">
        <f>IF('Mottes de 6'!C50&lt;&gt;"",'Mottes de 6'!C50,"")</f>
        <v/>
      </c>
      <c r="E1908" s="103" t="str">
        <f>IF('Mottes de 6'!H50&lt;&gt;"",'Mottes de 6'!H50,"")</f>
        <v/>
      </c>
      <c r="F1908" s="103" t="str">
        <f>IF('Mottes de 6'!E50&lt;&gt;"",'Mottes de 6'!E50,"")</f>
        <v/>
      </c>
      <c r="G1908" s="103" t="str">
        <f>IF('Mottes de 6'!N50&lt;&gt;"",'Mottes de 6'!N50,"")</f>
        <v/>
      </c>
      <c r="H1908" s="103" t="str">
        <f>IF('Mottes de 6'!I50&lt;&gt;"",'Mottes de 6'!I50,"")</f>
        <v/>
      </c>
      <c r="I1908" s="103" t="str">
        <f>IF('Mottes de 6'!J50&lt;&gt;"",'Mottes de 6'!J50,"")</f>
        <v/>
      </c>
      <c r="J1908" s="103">
        <f>IF($J$9=36,'Mottes de 6'!U50,IF($J$9=37,'Mottes de 6'!V50,IF($J$9=38,'Mottes de 6'!W50,IF($J$9=39,'Mottes de 6'!X50,IF($J$9=40,'Mottes de 6'!Y50,IF($J$9=41,'Mottes de 6'!Z50,IF($J$9=42,'Mottes de 6'!AA50,IF($J$9=43,'Mottes de 6'!AB50,IF($J$9=44,'Mottes de 6'!AC50,IF($J$9=45,'Mottes de 6'!AD50,IF($J$9=46,'Mottes de 6'!AE50,IF($J$9=47,'Mottes de 6'!AF50,IF($J$9=48,'Mottes de 6'!AG50,IF($J$9=49,'Mottes de 6'!AH50,IF($J$9=50,'Mottes de 6'!AI50,IF($J$9=51,'Mottes de 6'!AJ50,IF($J$9=52,'Mottes de 6'!AK50,IF($J$9=1,'Mottes de 6'!AL50,IF($J$9=2,'Mottes de 6'!AM50,IF($J$9=3,'Mottes de 6'!AN50,IF($J$9=4,'Mottes de 6'!AO50,IF($J$9=5,'Mottes de 6'!AP50,IF($J$9=6,'Mottes de 6'!AQ50,IF($J$9=7,'Mottes de 6'!AR50,IF($J$9=8,'Mottes de 6'!AS50,IF($J$9=9,'Mottes de 6'!AT50,IF($J$9=10,'Mottes de 6'!AU50,IF($J$9=11,'Mottes de 6'!AV50,IF($J$9=12,'Mottes de 6'!AW50,IF($J$9=13,'Mottes de 6'!AX50,IF($J$9=14,'Mottes de 6'!AY50,IF($J$9=15,'Mottes de 6'!AZ50,IF($J$9=16,'Mottes de 6'!BA50,IF($J$9=17,'Mottes de 6'!BB50,IF($J$9=18,'Mottes de 6'!BC50,IF($J$9=19,'Mottes de 6'!BD50,IF($J$9=20,'Mottes de 6'!BE50,IF($J$9=21,'Mottes de 6'!BF50,IF($J$9=22,'Mottes de 6'!BG50,IF($J$9=23,'Mottes de 6'!BH50,IF($J$9=24,'Mottes de 6'!BI50,IF($J$9=25,'Mottes de 6'!BJ50,IF($J$9=26,'Mottes de 6'!BK50,IF($J$9=27,'Mottes de 6'!BL50,IF($J$9=28,'Mottes de 6'!BM50,IF($J$9=29,'Mottes de 6'!BN50,IF($J$9=30,'Mottes de 6'!BO50,IF($J$9=31,'Mottes de 6'!BP50,IF($J$9=32,'Mottes de 6'!BQ50,IF($J$9=33,'Mottes de 6'!BR50,IF($J$9=34,'Mottes de 6'!BS50,IF($J$9=35,'Mottes de 6'!BT50,))))))))))))))))))))))))))))))))))))))))))))))))))))</f>
        <v>0</v>
      </c>
      <c r="K1908" s="103" t="str">
        <f>IF('Mottes de 6'!R50=0,"","Erreur")</f>
        <v/>
      </c>
    </row>
    <row r="1909" spans="1:11" x14ac:dyDescent="0.25">
      <c r="A1909" s="103">
        <f>IF('Mottes de 6'!A51&lt;&gt;"",'Mottes de 6'!A51,"")</f>
        <v>25132</v>
      </c>
      <c r="B1909" s="103" t="str">
        <f>IF('Mottes de 6'!L51&lt;&gt;"",'Mottes de 6'!L51,"")</f>
        <v>Noai</v>
      </c>
      <c r="C1909" s="107" t="str">
        <f>IF('Mottes de 6'!B51&lt;&gt;"",'Mottes de 6'!B51,"")</f>
        <v>Gamme "Style"</v>
      </c>
      <c r="D1909" s="107" t="str">
        <f>IF('Mottes de 6'!C51&lt;&gt;"",'Mottes de 6'!C51,"")</f>
        <v>Variées</v>
      </c>
      <c r="E1909" s="103">
        <f>IF('Mottes de 6'!H51&lt;&gt;"",'Mottes de 6'!H51,"")</f>
        <v>6</v>
      </c>
      <c r="F1909" s="103" t="str">
        <f>IF('Mottes de 6'!E51&lt;&gt;"",'Mottes de 6'!E51,"")</f>
        <v>B</v>
      </c>
      <c r="G1909" s="103" t="str">
        <f>IF('Mottes de 6'!N51&lt;&gt;"",'Mottes de 6'!N51,"")</f>
        <v>M6</v>
      </c>
      <c r="H1909" s="103" t="str">
        <f>IF('Mottes de 6'!I51&lt;&gt;"",'Mottes de 6'!I51,"")</f>
        <v>D</v>
      </c>
      <c r="I1909" s="103" t="str">
        <f>IF('Mottes de 6'!J51&lt;&gt;"",'Mottes de 6'!J51,"")</f>
        <v/>
      </c>
      <c r="J1909" s="103">
        <f>IF($J$9=36,'Mottes de 6'!U51,IF($J$9=37,'Mottes de 6'!V51,IF($J$9=38,'Mottes de 6'!W51,IF($J$9=39,'Mottes de 6'!X51,IF($J$9=40,'Mottes de 6'!Y51,IF($J$9=41,'Mottes de 6'!Z51,IF($J$9=42,'Mottes de 6'!AA51,IF($J$9=43,'Mottes de 6'!AB51,IF($J$9=44,'Mottes de 6'!AC51,IF($J$9=45,'Mottes de 6'!AD51,IF($J$9=46,'Mottes de 6'!AE51,IF($J$9=47,'Mottes de 6'!AF51,IF($J$9=48,'Mottes de 6'!AG51,IF($J$9=49,'Mottes de 6'!AH51,IF($J$9=50,'Mottes de 6'!AI51,IF($J$9=51,'Mottes de 6'!AJ51,IF($J$9=52,'Mottes de 6'!AK51,IF($J$9=1,'Mottes de 6'!AL51,IF($J$9=2,'Mottes de 6'!AM51,IF($J$9=3,'Mottes de 6'!AN51,IF($J$9=4,'Mottes de 6'!AO51,IF($J$9=5,'Mottes de 6'!AP51,IF($J$9=6,'Mottes de 6'!AQ51,IF($J$9=7,'Mottes de 6'!AR51,IF($J$9=8,'Mottes de 6'!AS51,IF($J$9=9,'Mottes de 6'!AT51,IF($J$9=10,'Mottes de 6'!AU51,IF($J$9=11,'Mottes de 6'!AV51,IF($J$9=12,'Mottes de 6'!AW51,IF($J$9=13,'Mottes de 6'!AX51,IF($J$9=14,'Mottes de 6'!AY51,IF($J$9=15,'Mottes de 6'!AZ51,IF($J$9=16,'Mottes de 6'!BA51,IF($J$9=17,'Mottes de 6'!BB51,IF($J$9=18,'Mottes de 6'!BC51,IF($J$9=19,'Mottes de 6'!BD51,IF($J$9=20,'Mottes de 6'!BE51,IF($J$9=21,'Mottes de 6'!BF51,IF($J$9=22,'Mottes de 6'!BG51,IF($J$9=23,'Mottes de 6'!BH51,IF($J$9=24,'Mottes de 6'!BI51,IF($J$9=25,'Mottes de 6'!BJ51,IF($J$9=26,'Mottes de 6'!BK51,IF($J$9=27,'Mottes de 6'!BL51,IF($J$9=28,'Mottes de 6'!BM51,IF($J$9=29,'Mottes de 6'!BN51,IF($J$9=30,'Mottes de 6'!BO51,IF($J$9=31,'Mottes de 6'!BP51,IF($J$9=32,'Mottes de 6'!BQ51,IF($J$9=33,'Mottes de 6'!BR51,IF($J$9=34,'Mottes de 6'!BS51,IF($J$9=35,'Mottes de 6'!BT51,))))))))))))))))))))))))))))))))))))))))))))))))))))</f>
        <v>0</v>
      </c>
      <c r="K1909" s="103" t="str">
        <f>IF('Mottes de 6'!R51=0,"","Erreur")</f>
        <v/>
      </c>
    </row>
    <row r="1910" spans="1:11" x14ac:dyDescent="0.25">
      <c r="A1910" s="450"/>
      <c r="B1910" s="450"/>
      <c r="C1910" s="451" t="s">
        <v>1746</v>
      </c>
      <c r="D1910" s="451"/>
      <c r="E1910" s="450"/>
      <c r="F1910" s="450"/>
      <c r="G1910" s="450"/>
      <c r="H1910" s="450"/>
      <c r="I1910" s="450"/>
      <c r="J1910" s="450">
        <f>SUBTOTAL(9,J1907:J1909)</f>
        <v>0</v>
      </c>
      <c r="K1910" s="450"/>
    </row>
    <row r="1911" spans="1:11" x14ac:dyDescent="0.25">
      <c r="A1911" s="103">
        <f>IF('Mottes de 6'!A52&lt;&gt;"",'Mottes de 6'!A52,"")</f>
        <v>25133</v>
      </c>
      <c r="B1911" s="103" t="str">
        <f>IF('Mottes de 6'!L52&lt;&gt;"",'Mottes de 6'!L52,"")</f>
        <v>Noai</v>
      </c>
      <c r="C1911" s="107" t="str">
        <f>IF('Mottes de 6'!B52&lt;&gt;"",'Mottes de 6'!B52,"")</f>
        <v>Gamme "Elégance"</v>
      </c>
      <c r="D1911" s="107" t="str">
        <f>IF('Mottes de 6'!C52&lt;&gt;"",'Mottes de 6'!C52,"")</f>
        <v>Variées</v>
      </c>
      <c r="E1911" s="103">
        <f>IF('Mottes de 6'!H52&lt;&gt;"",'Mottes de 6'!H52,"")</f>
        <v>6</v>
      </c>
      <c r="F1911" s="103" t="str">
        <f>IF('Mottes de 6'!E52&lt;&gt;"",'Mottes de 6'!E52,"")</f>
        <v>B</v>
      </c>
      <c r="G1911" s="103" t="str">
        <f>IF('Mottes de 6'!N52&lt;&gt;"",'Mottes de 6'!N52,"")</f>
        <v>M6</v>
      </c>
      <c r="H1911" s="103" t="str">
        <f>IF('Mottes de 6'!I52&lt;&gt;"",'Mottes de 6'!I52,"")</f>
        <v>K</v>
      </c>
      <c r="I1911" s="103" t="str">
        <f>IF('Mottes de 6'!J52&lt;&gt;"",'Mottes de 6'!J52,"")</f>
        <v/>
      </c>
      <c r="J1911" s="103">
        <f>IF($J$9=36,'Mottes de 6'!U52,IF($J$9=37,'Mottes de 6'!V52,IF($J$9=38,'Mottes de 6'!W52,IF($J$9=39,'Mottes de 6'!X52,IF($J$9=40,'Mottes de 6'!Y52,IF($J$9=41,'Mottes de 6'!Z52,IF($J$9=42,'Mottes de 6'!AA52,IF($J$9=43,'Mottes de 6'!AB52,IF($J$9=44,'Mottes de 6'!AC52,IF($J$9=45,'Mottes de 6'!AD52,IF($J$9=46,'Mottes de 6'!AE52,IF($J$9=47,'Mottes de 6'!AF52,IF($J$9=48,'Mottes de 6'!AG52,IF($J$9=49,'Mottes de 6'!AH52,IF($J$9=50,'Mottes de 6'!AI52,IF($J$9=51,'Mottes de 6'!AJ52,IF($J$9=52,'Mottes de 6'!AK52,IF($J$9=1,'Mottes de 6'!AL52,IF($J$9=2,'Mottes de 6'!AM52,IF($J$9=3,'Mottes de 6'!AN52,IF($J$9=4,'Mottes de 6'!AO52,IF($J$9=5,'Mottes de 6'!AP52,IF($J$9=6,'Mottes de 6'!AQ52,IF($J$9=7,'Mottes de 6'!AR52,IF($J$9=8,'Mottes de 6'!AS52,IF($J$9=9,'Mottes de 6'!AT52,IF($J$9=10,'Mottes de 6'!AU52,IF($J$9=11,'Mottes de 6'!AV52,IF($J$9=12,'Mottes de 6'!AW52,IF($J$9=13,'Mottes de 6'!AX52,IF($J$9=14,'Mottes de 6'!AY52,IF($J$9=15,'Mottes de 6'!AZ52,IF($J$9=16,'Mottes de 6'!BA52,IF($J$9=17,'Mottes de 6'!BB52,IF($J$9=18,'Mottes de 6'!BC52,IF($J$9=19,'Mottes de 6'!BD52,IF($J$9=20,'Mottes de 6'!BE52,IF($J$9=21,'Mottes de 6'!BF52,IF($J$9=22,'Mottes de 6'!BG52,IF($J$9=23,'Mottes de 6'!BH52,IF($J$9=24,'Mottes de 6'!BI52,IF($J$9=25,'Mottes de 6'!BJ52,IF($J$9=26,'Mottes de 6'!BK52,IF($J$9=27,'Mottes de 6'!BL52,IF($J$9=28,'Mottes de 6'!BM52,IF($J$9=29,'Mottes de 6'!BN52,IF($J$9=30,'Mottes de 6'!BO52,IF($J$9=31,'Mottes de 6'!BP52,IF($J$9=32,'Mottes de 6'!BQ52,IF($J$9=33,'Mottes de 6'!BR52,IF($J$9=34,'Mottes de 6'!BS52,IF($J$9=35,'Mottes de 6'!BT52,))))))))))))))))))))))))))))))))))))))))))))))))))))</f>
        <v>0</v>
      </c>
      <c r="K1911" s="103" t="str">
        <f>IF('Mottes de 6'!R52=0,"","Erreur")</f>
        <v/>
      </c>
    </row>
    <row r="1912" spans="1:11" x14ac:dyDescent="0.25">
      <c r="A1912" s="450"/>
      <c r="B1912" s="450"/>
      <c r="C1912" s="451" t="s">
        <v>1747</v>
      </c>
      <c r="D1912" s="451"/>
      <c r="E1912" s="450"/>
      <c r="F1912" s="450"/>
      <c r="G1912" s="450"/>
      <c r="H1912" s="450"/>
      <c r="I1912" s="450"/>
      <c r="J1912" s="450">
        <f>SUBTOTAL(9,J1911:J1911)</f>
        <v>0</v>
      </c>
      <c r="K1912" s="450"/>
    </row>
    <row r="1913" spans="1:11" x14ac:dyDescent="0.25">
      <c r="A1913" s="452"/>
      <c r="B1913" s="452"/>
      <c r="C1913" s="453" t="s">
        <v>1748</v>
      </c>
      <c r="D1913" s="453"/>
      <c r="E1913" s="452"/>
      <c r="F1913" s="452"/>
      <c r="G1913" s="452"/>
      <c r="H1913" s="452"/>
      <c r="I1913" s="452"/>
      <c r="J1913" s="452">
        <f>SUBTOTAL(9,J1908:J1912)</f>
        <v>0</v>
      </c>
      <c r="K1913" s="452"/>
    </row>
    <row r="1914" spans="1:11" x14ac:dyDescent="0.25">
      <c r="A1914" s="103" t="str">
        <f>IF('Mottes de 6'!A53&lt;&gt;"",'Mottes de 6'!A53,"")</f>
        <v/>
      </c>
      <c r="B1914" s="103" t="str">
        <f>IF('Mottes de 6'!L53&lt;&gt;"",'Mottes de 6'!L53,"")</f>
        <v>G</v>
      </c>
      <c r="C1914" s="107" t="str">
        <f>IF('Mottes de 6'!B53&lt;&gt;"",'Mottes de 6'!B53,"")</f>
        <v>ESPRIT D'INTERIEUR Les Succulentes</v>
      </c>
      <c r="D1914" s="107" t="str">
        <f>IF('Mottes de 6'!C53&lt;&gt;"",'Mottes de 6'!C53,"")</f>
        <v/>
      </c>
      <c r="E1914" s="103" t="str">
        <f>IF('Mottes de 6'!H53&lt;&gt;"",'Mottes de 6'!H53,"")</f>
        <v/>
      </c>
      <c r="F1914" s="103" t="str">
        <f>IF('Mottes de 6'!E53&lt;&gt;"",'Mottes de 6'!E53,"")</f>
        <v/>
      </c>
      <c r="G1914" s="103" t="str">
        <f>IF('Mottes de 6'!N53&lt;&gt;"",'Mottes de 6'!N53,"")</f>
        <v/>
      </c>
      <c r="H1914" s="103" t="str">
        <f>IF('Mottes de 6'!I53&lt;&gt;"",'Mottes de 6'!I53,"")</f>
        <v/>
      </c>
      <c r="I1914" s="103" t="str">
        <f>IF('Mottes de 6'!J53&lt;&gt;"",'Mottes de 6'!J53,"")</f>
        <v/>
      </c>
      <c r="J1914" s="103">
        <f>IF($J$9=36,'Mottes de 6'!U53,IF($J$9=37,'Mottes de 6'!V53,IF($J$9=38,'Mottes de 6'!W53,IF($J$9=39,'Mottes de 6'!X53,IF($J$9=40,'Mottes de 6'!Y53,IF($J$9=41,'Mottes de 6'!Z53,IF($J$9=42,'Mottes de 6'!AA53,IF($J$9=43,'Mottes de 6'!AB53,IF($J$9=44,'Mottes de 6'!AC53,IF($J$9=45,'Mottes de 6'!AD53,IF($J$9=46,'Mottes de 6'!AE53,IF($J$9=47,'Mottes de 6'!AF53,IF($J$9=48,'Mottes de 6'!AG53,IF($J$9=49,'Mottes de 6'!AH53,IF($J$9=50,'Mottes de 6'!AI53,IF($J$9=51,'Mottes de 6'!AJ53,IF($J$9=52,'Mottes de 6'!AK53,IF($J$9=1,'Mottes de 6'!AL53,IF($J$9=2,'Mottes de 6'!AM53,IF($J$9=3,'Mottes de 6'!AN53,IF($J$9=4,'Mottes de 6'!AO53,IF($J$9=5,'Mottes de 6'!AP53,IF($J$9=6,'Mottes de 6'!AQ53,IF($J$9=7,'Mottes de 6'!AR53,IF($J$9=8,'Mottes de 6'!AS53,IF($J$9=9,'Mottes de 6'!AT53,IF($J$9=10,'Mottes de 6'!AU53,IF($J$9=11,'Mottes de 6'!AV53,IF($J$9=12,'Mottes de 6'!AW53,IF($J$9=13,'Mottes de 6'!AX53,IF($J$9=14,'Mottes de 6'!AY53,IF($J$9=15,'Mottes de 6'!AZ53,IF($J$9=16,'Mottes de 6'!BA53,IF($J$9=17,'Mottes de 6'!BB53,IF($J$9=18,'Mottes de 6'!BC53,IF($J$9=19,'Mottes de 6'!BD53,IF($J$9=20,'Mottes de 6'!BE53,IF($J$9=21,'Mottes de 6'!BF53,IF($J$9=22,'Mottes de 6'!BG53,IF($J$9=23,'Mottes de 6'!BH53,IF($J$9=24,'Mottes de 6'!BI53,IF($J$9=25,'Mottes de 6'!BJ53,IF($J$9=26,'Mottes de 6'!BK53,IF($J$9=27,'Mottes de 6'!BL53,IF($J$9=28,'Mottes de 6'!BM53,IF($J$9=29,'Mottes de 6'!BN53,IF($J$9=30,'Mottes de 6'!BO53,IF($J$9=31,'Mottes de 6'!BP53,IF($J$9=32,'Mottes de 6'!BQ53,IF($J$9=33,'Mottes de 6'!BR53,IF($J$9=34,'Mottes de 6'!BS53,IF($J$9=35,'Mottes de 6'!BT53,))))))))))))))))))))))))))))))))))))))))))))))))))))</f>
        <v>0</v>
      </c>
      <c r="K1914" s="103" t="str">
        <f>IF('Mottes de 6'!R53=0,"","Erreur")</f>
        <v/>
      </c>
    </row>
    <row r="1915" spans="1:11" x14ac:dyDescent="0.25">
      <c r="A1915" s="103">
        <f>IF('Mottes de 6'!A54&lt;&gt;"",'Mottes de 6'!A54,"")</f>
        <v>26733</v>
      </c>
      <c r="B1915" s="103" t="str">
        <f>IF('Mottes de 6'!L54&lt;&gt;"",'Mottes de 6'!L54,"")</f>
        <v>Noai</v>
      </c>
      <c r="C1915" s="107" t="str">
        <f>IF('Mottes de 6'!B54&lt;&gt;"",'Mottes de 6'!B54,"")</f>
        <v>AEONIUM HAWORTHII</v>
      </c>
      <c r="D1915" s="107" t="str">
        <f>IF('Mottes de 6'!C54&lt;&gt;"",'Mottes de 6'!C54,"")</f>
        <v>Kiwi</v>
      </c>
      <c r="E1915" s="103">
        <f>IF('Mottes de 6'!H54&lt;&gt;"",'Mottes de 6'!H54,"")</f>
        <v>12</v>
      </c>
      <c r="F1915" s="103" t="str">
        <f>IF('Mottes de 6'!E54&lt;&gt;"",'Mottes de 6'!E54,"")</f>
        <v>B</v>
      </c>
      <c r="G1915" s="103" t="str">
        <f>IF('Mottes de 6'!N54&lt;&gt;"",'Mottes de 6'!N54,"")</f>
        <v>M6</v>
      </c>
      <c r="H1915" s="103" t="str">
        <f>IF('Mottes de 6'!I54&lt;&gt;"",'Mottes de 6'!I54,"")</f>
        <v>D</v>
      </c>
      <c r="I1915" s="103" t="str">
        <f>IF('Mottes de 6'!J54&lt;&gt;"",'Mottes de 6'!J54,"")</f>
        <v/>
      </c>
      <c r="J1915" s="103">
        <f>IF($J$9=36,'Mottes de 6'!U54,IF($J$9=37,'Mottes de 6'!V54,IF($J$9=38,'Mottes de 6'!W54,IF($J$9=39,'Mottes de 6'!X54,IF($J$9=40,'Mottes de 6'!Y54,IF($J$9=41,'Mottes de 6'!Z54,IF($J$9=42,'Mottes de 6'!AA54,IF($J$9=43,'Mottes de 6'!AB54,IF($J$9=44,'Mottes de 6'!AC54,IF($J$9=45,'Mottes de 6'!AD54,IF($J$9=46,'Mottes de 6'!AE54,IF($J$9=47,'Mottes de 6'!AF54,IF($J$9=48,'Mottes de 6'!AG54,IF($J$9=49,'Mottes de 6'!AH54,IF($J$9=50,'Mottes de 6'!AI54,IF($J$9=51,'Mottes de 6'!AJ54,IF($J$9=52,'Mottes de 6'!AK54,IF($J$9=1,'Mottes de 6'!AL54,IF($J$9=2,'Mottes de 6'!AM54,IF($J$9=3,'Mottes de 6'!AN54,IF($J$9=4,'Mottes de 6'!AO54,IF($J$9=5,'Mottes de 6'!AP54,IF($J$9=6,'Mottes de 6'!AQ54,IF($J$9=7,'Mottes de 6'!AR54,IF($J$9=8,'Mottes de 6'!AS54,IF($J$9=9,'Mottes de 6'!AT54,IF($J$9=10,'Mottes de 6'!AU54,IF($J$9=11,'Mottes de 6'!AV54,IF($J$9=12,'Mottes de 6'!AW54,IF($J$9=13,'Mottes de 6'!AX54,IF($J$9=14,'Mottes de 6'!AY54,IF($J$9=15,'Mottes de 6'!AZ54,IF($J$9=16,'Mottes de 6'!BA54,IF($J$9=17,'Mottes de 6'!BB54,IF($J$9=18,'Mottes de 6'!BC54,IF($J$9=19,'Mottes de 6'!BD54,IF($J$9=20,'Mottes de 6'!BE54,IF($J$9=21,'Mottes de 6'!BF54,IF($J$9=22,'Mottes de 6'!BG54,IF($J$9=23,'Mottes de 6'!BH54,IF($J$9=24,'Mottes de 6'!BI54,IF($J$9=25,'Mottes de 6'!BJ54,IF($J$9=26,'Mottes de 6'!BK54,IF($J$9=27,'Mottes de 6'!BL54,IF($J$9=28,'Mottes de 6'!BM54,IF($J$9=29,'Mottes de 6'!BN54,IF($J$9=30,'Mottes de 6'!BO54,IF($J$9=31,'Mottes de 6'!BP54,IF($J$9=32,'Mottes de 6'!BQ54,IF($J$9=33,'Mottes de 6'!BR54,IF($J$9=34,'Mottes de 6'!BS54,IF($J$9=35,'Mottes de 6'!BT54,))))))))))))))))))))))))))))))))))))))))))))))))))))</f>
        <v>0</v>
      </c>
      <c r="K1915" s="103" t="str">
        <f>IF('Mottes de 6'!R54=0,"","Erreur")</f>
        <v/>
      </c>
    </row>
    <row r="1916" spans="1:11" x14ac:dyDescent="0.25">
      <c r="A1916" s="450"/>
      <c r="B1916" s="450"/>
      <c r="C1916" s="451" t="s">
        <v>1749</v>
      </c>
      <c r="D1916" s="451"/>
      <c r="E1916" s="450"/>
      <c r="F1916" s="450"/>
      <c r="G1916" s="450"/>
      <c r="H1916" s="450"/>
      <c r="I1916" s="450"/>
      <c r="J1916" s="450">
        <f>SUBTOTAL(9,J1913:J1915)</f>
        <v>0</v>
      </c>
      <c r="K1916" s="450"/>
    </row>
    <row r="1917" spans="1:11" x14ac:dyDescent="0.25">
      <c r="A1917" s="103">
        <f>IF('Mottes de 6'!A55&lt;&gt;"",'Mottes de 6'!A55,"")</f>
        <v>25248</v>
      </c>
      <c r="B1917" s="103" t="str">
        <f>IF('Mottes de 6'!L55&lt;&gt;"",'Mottes de 6'!L55,"")</f>
        <v>Noai</v>
      </c>
      <c r="C1917" s="107" t="str">
        <f>IF('Mottes de 6'!B55&lt;&gt;"",'Mottes de 6'!B55,"")</f>
        <v>ALOE ARISTATA</v>
      </c>
      <c r="D1917" s="107" t="str">
        <f>IF('Mottes de 6'!C55&lt;&gt;"",'Mottes de 6'!C55,"")</f>
        <v>.</v>
      </c>
      <c r="E1917" s="103">
        <f>IF('Mottes de 6'!H55&lt;&gt;"",'Mottes de 6'!H55,"")</f>
        <v>12</v>
      </c>
      <c r="F1917" s="103" t="str">
        <f>IF('Mottes de 6'!E55&lt;&gt;"",'Mottes de 6'!E55,"")</f>
        <v>B</v>
      </c>
      <c r="G1917" s="103" t="str">
        <f>IF('Mottes de 6'!N55&lt;&gt;"",'Mottes de 6'!N55,"")</f>
        <v>M6</v>
      </c>
      <c r="H1917" s="103" t="str">
        <f>IF('Mottes de 6'!I55&lt;&gt;"",'Mottes de 6'!I55,"")</f>
        <v>K</v>
      </c>
      <c r="I1917" s="103" t="str">
        <f>IF('Mottes de 6'!J55&lt;&gt;"",'Mottes de 6'!J55,"")</f>
        <v/>
      </c>
      <c r="J1917" s="103">
        <f>IF($J$9=36,'Mottes de 6'!U55,IF($J$9=37,'Mottes de 6'!V55,IF($J$9=38,'Mottes de 6'!W55,IF($J$9=39,'Mottes de 6'!X55,IF($J$9=40,'Mottes de 6'!Y55,IF($J$9=41,'Mottes de 6'!Z55,IF($J$9=42,'Mottes de 6'!AA55,IF($J$9=43,'Mottes de 6'!AB55,IF($J$9=44,'Mottes de 6'!AC55,IF($J$9=45,'Mottes de 6'!AD55,IF($J$9=46,'Mottes de 6'!AE55,IF($J$9=47,'Mottes de 6'!AF55,IF($J$9=48,'Mottes de 6'!AG55,IF($J$9=49,'Mottes de 6'!AH55,IF($J$9=50,'Mottes de 6'!AI55,IF($J$9=51,'Mottes de 6'!AJ55,IF($J$9=52,'Mottes de 6'!AK55,IF($J$9=1,'Mottes de 6'!AL55,IF($J$9=2,'Mottes de 6'!AM55,IF($J$9=3,'Mottes de 6'!AN55,IF($J$9=4,'Mottes de 6'!AO55,IF($J$9=5,'Mottes de 6'!AP55,IF($J$9=6,'Mottes de 6'!AQ55,IF($J$9=7,'Mottes de 6'!AR55,IF($J$9=8,'Mottes de 6'!AS55,IF($J$9=9,'Mottes de 6'!AT55,IF($J$9=10,'Mottes de 6'!AU55,IF($J$9=11,'Mottes de 6'!AV55,IF($J$9=12,'Mottes de 6'!AW55,IF($J$9=13,'Mottes de 6'!AX55,IF($J$9=14,'Mottes de 6'!AY55,IF($J$9=15,'Mottes de 6'!AZ55,IF($J$9=16,'Mottes de 6'!BA55,IF($J$9=17,'Mottes de 6'!BB55,IF($J$9=18,'Mottes de 6'!BC55,IF($J$9=19,'Mottes de 6'!BD55,IF($J$9=20,'Mottes de 6'!BE55,IF($J$9=21,'Mottes de 6'!BF55,IF($J$9=22,'Mottes de 6'!BG55,IF($J$9=23,'Mottes de 6'!BH55,IF($J$9=24,'Mottes de 6'!BI55,IF($J$9=25,'Mottes de 6'!BJ55,IF($J$9=26,'Mottes de 6'!BK55,IF($J$9=27,'Mottes de 6'!BL55,IF($J$9=28,'Mottes de 6'!BM55,IF($J$9=29,'Mottes de 6'!BN55,IF($J$9=30,'Mottes de 6'!BO55,IF($J$9=31,'Mottes de 6'!BP55,IF($J$9=32,'Mottes de 6'!BQ55,IF($J$9=33,'Mottes de 6'!BR55,IF($J$9=34,'Mottes de 6'!BS55,IF($J$9=35,'Mottes de 6'!BT55,))))))))))))))))))))))))))))))))))))))))))))))))))))</f>
        <v>0</v>
      </c>
      <c r="K1917" s="103" t="str">
        <f>IF('Mottes de 6'!R55=0,"","Erreur")</f>
        <v/>
      </c>
    </row>
    <row r="1918" spans="1:11" x14ac:dyDescent="0.25">
      <c r="A1918" s="450"/>
      <c r="B1918" s="450"/>
      <c r="C1918" s="451" t="s">
        <v>1750</v>
      </c>
      <c r="D1918" s="451"/>
      <c r="E1918" s="450"/>
      <c r="F1918" s="450"/>
      <c r="G1918" s="450"/>
      <c r="H1918" s="450"/>
      <c r="I1918" s="450"/>
      <c r="J1918" s="450">
        <f>SUBTOTAL(9,J1917:J1917)</f>
        <v>0</v>
      </c>
      <c r="K1918" s="450"/>
    </row>
    <row r="1919" spans="1:11" x14ac:dyDescent="0.25">
      <c r="A1919" s="103">
        <f>IF('Mottes de 6'!A56&lt;&gt;"",'Mottes de 6'!A56,"")</f>
        <v>20029</v>
      </c>
      <c r="B1919" s="103" t="str">
        <f>IF('Mottes de 6'!L56&lt;&gt;"",'Mottes de 6'!L56,"")</f>
        <v>Noai</v>
      </c>
      <c r="C1919" s="107" t="str">
        <f>IF('Mottes de 6'!B56&lt;&gt;"",'Mottes de 6'!B56,"")</f>
        <v>ALOE VERA</v>
      </c>
      <c r="D1919" s="107" t="str">
        <f>IF('Mottes de 6'!C56&lt;&gt;"",'Mottes de 6'!C56,"")</f>
        <v>.</v>
      </c>
      <c r="E1919" s="103">
        <f>IF('Mottes de 6'!H56&lt;&gt;"",'Mottes de 6'!H56,"")</f>
        <v>12</v>
      </c>
      <c r="F1919" s="103" t="str">
        <f>IF('Mottes de 6'!E56&lt;&gt;"",'Mottes de 6'!E56,"")</f>
        <v>B</v>
      </c>
      <c r="G1919" s="103" t="str">
        <f>IF('Mottes de 6'!N56&lt;&gt;"",'Mottes de 6'!N56,"")</f>
        <v>M6</v>
      </c>
      <c r="H1919" s="103" t="str">
        <f>IF('Mottes de 6'!I56&lt;&gt;"",'Mottes de 6'!I56,"")</f>
        <v>N</v>
      </c>
      <c r="I1919" s="103" t="str">
        <f>IF('Mottes de 6'!J56&lt;&gt;"",'Mottes de 6'!J56,"")</f>
        <v/>
      </c>
      <c r="J1919" s="103">
        <f>IF($J$9=36,'Mottes de 6'!U56,IF($J$9=37,'Mottes de 6'!V56,IF($J$9=38,'Mottes de 6'!W56,IF($J$9=39,'Mottes de 6'!X56,IF($J$9=40,'Mottes de 6'!Y56,IF($J$9=41,'Mottes de 6'!Z56,IF($J$9=42,'Mottes de 6'!AA56,IF($J$9=43,'Mottes de 6'!AB56,IF($J$9=44,'Mottes de 6'!AC56,IF($J$9=45,'Mottes de 6'!AD56,IF($J$9=46,'Mottes de 6'!AE56,IF($J$9=47,'Mottes de 6'!AF56,IF($J$9=48,'Mottes de 6'!AG56,IF($J$9=49,'Mottes de 6'!AH56,IF($J$9=50,'Mottes de 6'!AI56,IF($J$9=51,'Mottes de 6'!AJ56,IF($J$9=52,'Mottes de 6'!AK56,IF($J$9=1,'Mottes de 6'!AL56,IF($J$9=2,'Mottes de 6'!AM56,IF($J$9=3,'Mottes de 6'!AN56,IF($J$9=4,'Mottes de 6'!AO56,IF($J$9=5,'Mottes de 6'!AP56,IF($J$9=6,'Mottes de 6'!AQ56,IF($J$9=7,'Mottes de 6'!AR56,IF($J$9=8,'Mottes de 6'!AS56,IF($J$9=9,'Mottes de 6'!AT56,IF($J$9=10,'Mottes de 6'!AU56,IF($J$9=11,'Mottes de 6'!AV56,IF($J$9=12,'Mottes de 6'!AW56,IF($J$9=13,'Mottes de 6'!AX56,IF($J$9=14,'Mottes de 6'!AY56,IF($J$9=15,'Mottes de 6'!AZ56,IF($J$9=16,'Mottes de 6'!BA56,IF($J$9=17,'Mottes de 6'!BB56,IF($J$9=18,'Mottes de 6'!BC56,IF($J$9=19,'Mottes de 6'!BD56,IF($J$9=20,'Mottes de 6'!BE56,IF($J$9=21,'Mottes de 6'!BF56,IF($J$9=22,'Mottes de 6'!BG56,IF($J$9=23,'Mottes de 6'!BH56,IF($J$9=24,'Mottes de 6'!BI56,IF($J$9=25,'Mottes de 6'!BJ56,IF($J$9=26,'Mottes de 6'!BK56,IF($J$9=27,'Mottes de 6'!BL56,IF($J$9=28,'Mottes de 6'!BM56,IF($J$9=29,'Mottes de 6'!BN56,IF($J$9=30,'Mottes de 6'!BO56,IF($J$9=31,'Mottes de 6'!BP56,IF($J$9=32,'Mottes de 6'!BQ56,IF($J$9=33,'Mottes de 6'!BR56,IF($J$9=34,'Mottes de 6'!BS56,IF($J$9=35,'Mottes de 6'!BT56,))))))))))))))))))))))))))))))))))))))))))))))))))))</f>
        <v>0</v>
      </c>
      <c r="K1919" s="103" t="str">
        <f>IF('Mottes de 6'!R56=0,"","Erreur")</f>
        <v/>
      </c>
    </row>
    <row r="1920" spans="1:11" x14ac:dyDescent="0.25">
      <c r="A1920" s="450"/>
      <c r="B1920" s="450"/>
      <c r="C1920" s="451" t="s">
        <v>1751</v>
      </c>
      <c r="D1920" s="451"/>
      <c r="E1920" s="450"/>
      <c r="F1920" s="450"/>
      <c r="G1920" s="450"/>
      <c r="H1920" s="450"/>
      <c r="I1920" s="450"/>
      <c r="J1920" s="450">
        <f>SUBTOTAL(9,J1919:J1919)</f>
        <v>0</v>
      </c>
      <c r="K1920" s="450"/>
    </row>
    <row r="1921" spans="1:11" x14ac:dyDescent="0.25">
      <c r="A1921" s="103">
        <f>IF('Mottes de 6'!A57&lt;&gt;"",'Mottes de 6'!A57,"")</f>
        <v>20412</v>
      </c>
      <c r="B1921" s="103" t="str">
        <f>IF('Mottes de 6'!L57&lt;&gt;"",'Mottes de 6'!L57,"")</f>
        <v>Noai</v>
      </c>
      <c r="C1921" s="107" t="str">
        <f>IF('Mottes de 6'!B57&lt;&gt;"",'Mottes de 6'!B57,"")</f>
        <v>CRASSULA</v>
      </c>
      <c r="D1921" s="107" t="str">
        <f>IF('Mottes de 6'!C57&lt;&gt;"",'Mottes de 6'!C57,"")</f>
        <v>Variés</v>
      </c>
      <c r="E1921" s="103">
        <f>IF('Mottes de 6'!H57&lt;&gt;"",'Mottes de 6'!H57,"")</f>
        <v>14</v>
      </c>
      <c r="F1921" s="103" t="str">
        <f>IF('Mottes de 6'!E57&lt;&gt;"",'Mottes de 6'!E57,"")</f>
        <v>B</v>
      </c>
      <c r="G1921" s="103" t="str">
        <f>IF('Mottes de 6'!N57&lt;&gt;"",'Mottes de 6'!N57,"")</f>
        <v>M6</v>
      </c>
      <c r="H1921" s="103" t="str">
        <f>IF('Mottes de 6'!I57&lt;&gt;"",'Mottes de 6'!I57,"")</f>
        <v>E</v>
      </c>
      <c r="I1921" s="103" t="str">
        <f>IF('Mottes de 6'!J57&lt;&gt;"",'Mottes de 6'!J57,"")</f>
        <v/>
      </c>
      <c r="J1921" s="103">
        <f>IF($J$9=36,'Mottes de 6'!U57,IF($J$9=37,'Mottes de 6'!V57,IF($J$9=38,'Mottes de 6'!W57,IF($J$9=39,'Mottes de 6'!X57,IF($J$9=40,'Mottes de 6'!Y57,IF($J$9=41,'Mottes de 6'!Z57,IF($J$9=42,'Mottes de 6'!AA57,IF($J$9=43,'Mottes de 6'!AB57,IF($J$9=44,'Mottes de 6'!AC57,IF($J$9=45,'Mottes de 6'!AD57,IF($J$9=46,'Mottes de 6'!AE57,IF($J$9=47,'Mottes de 6'!AF57,IF($J$9=48,'Mottes de 6'!AG57,IF($J$9=49,'Mottes de 6'!AH57,IF($J$9=50,'Mottes de 6'!AI57,IF($J$9=51,'Mottes de 6'!AJ57,IF($J$9=52,'Mottes de 6'!AK57,IF($J$9=1,'Mottes de 6'!AL57,IF($J$9=2,'Mottes de 6'!AM57,IF($J$9=3,'Mottes de 6'!AN57,IF($J$9=4,'Mottes de 6'!AO57,IF($J$9=5,'Mottes de 6'!AP57,IF($J$9=6,'Mottes de 6'!AQ57,IF($J$9=7,'Mottes de 6'!AR57,IF($J$9=8,'Mottes de 6'!AS57,IF($J$9=9,'Mottes de 6'!AT57,IF($J$9=10,'Mottes de 6'!AU57,IF($J$9=11,'Mottes de 6'!AV57,IF($J$9=12,'Mottes de 6'!AW57,IF($J$9=13,'Mottes de 6'!AX57,IF($J$9=14,'Mottes de 6'!AY57,IF($J$9=15,'Mottes de 6'!AZ57,IF($J$9=16,'Mottes de 6'!BA57,IF($J$9=17,'Mottes de 6'!BB57,IF($J$9=18,'Mottes de 6'!BC57,IF($J$9=19,'Mottes de 6'!BD57,IF($J$9=20,'Mottes de 6'!BE57,IF($J$9=21,'Mottes de 6'!BF57,IF($J$9=22,'Mottes de 6'!BG57,IF($J$9=23,'Mottes de 6'!BH57,IF($J$9=24,'Mottes de 6'!BI57,IF($J$9=25,'Mottes de 6'!BJ57,IF($J$9=26,'Mottes de 6'!BK57,IF($J$9=27,'Mottes de 6'!BL57,IF($J$9=28,'Mottes de 6'!BM57,IF($J$9=29,'Mottes de 6'!BN57,IF($J$9=30,'Mottes de 6'!BO57,IF($J$9=31,'Mottes de 6'!BP57,IF($J$9=32,'Mottes de 6'!BQ57,IF($J$9=33,'Mottes de 6'!BR57,IF($J$9=34,'Mottes de 6'!BS57,IF($J$9=35,'Mottes de 6'!BT57,))))))))))))))))))))))))))))))))))))))))))))))))))))</f>
        <v>0</v>
      </c>
      <c r="K1921" s="103" t="str">
        <f>IF('Mottes de 6'!R57=0,"","Erreur")</f>
        <v/>
      </c>
    </row>
    <row r="1922" spans="1:11" x14ac:dyDescent="0.25">
      <c r="A1922" s="450"/>
      <c r="B1922" s="450"/>
      <c r="C1922" s="451" t="s">
        <v>1752</v>
      </c>
      <c r="D1922" s="451"/>
      <c r="E1922" s="450"/>
      <c r="F1922" s="450"/>
      <c r="G1922" s="450"/>
      <c r="H1922" s="450"/>
      <c r="I1922" s="450"/>
      <c r="J1922" s="450">
        <f>SUBTOTAL(9,J1921:J1921)</f>
        <v>0</v>
      </c>
      <c r="K1922" s="450"/>
    </row>
    <row r="1923" spans="1:11" x14ac:dyDescent="0.25">
      <c r="A1923" s="103">
        <f>IF('Mottes de 6'!A58&lt;&gt;"",'Mottes de 6'!A58,"")</f>
        <v>20560</v>
      </c>
      <c r="B1923" s="103" t="str">
        <f>IF('Mottes de 6'!L58&lt;&gt;"",'Mottes de 6'!L58,"")</f>
        <v>Noai</v>
      </c>
      <c r="C1923" s="107" t="str">
        <f>IF('Mottes de 6'!B58&lt;&gt;"",'Mottes de 6'!B58,"")</f>
        <v>ECHEVERIA</v>
      </c>
      <c r="D1923" s="107" t="str">
        <f>IF('Mottes de 6'!C58&lt;&gt;"",'Mottes de 6'!C58,"")</f>
        <v>Variés</v>
      </c>
      <c r="E1923" s="103">
        <f>IF('Mottes de 6'!H58&lt;&gt;"",'Mottes de 6'!H58,"")</f>
        <v>12</v>
      </c>
      <c r="F1923" s="103" t="str">
        <f>IF('Mottes de 6'!E58&lt;&gt;"",'Mottes de 6'!E58,"")</f>
        <v>B</v>
      </c>
      <c r="G1923" s="103" t="str">
        <f>IF('Mottes de 6'!N58&lt;&gt;"",'Mottes de 6'!N58,"")</f>
        <v>M6</v>
      </c>
      <c r="H1923" s="103" t="str">
        <f>IF('Mottes de 6'!I58&lt;&gt;"",'Mottes de 6'!I58,"")</f>
        <v>D</v>
      </c>
      <c r="I1923" s="103" t="str">
        <f>IF('Mottes de 6'!J58&lt;&gt;"",'Mottes de 6'!J58,"")</f>
        <v/>
      </c>
      <c r="J1923" s="103">
        <f>IF($J$9=36,'Mottes de 6'!U58,IF($J$9=37,'Mottes de 6'!V58,IF($J$9=38,'Mottes de 6'!W58,IF($J$9=39,'Mottes de 6'!X58,IF($J$9=40,'Mottes de 6'!Y58,IF($J$9=41,'Mottes de 6'!Z58,IF($J$9=42,'Mottes de 6'!AA58,IF($J$9=43,'Mottes de 6'!AB58,IF($J$9=44,'Mottes de 6'!AC58,IF($J$9=45,'Mottes de 6'!AD58,IF($J$9=46,'Mottes de 6'!AE58,IF($J$9=47,'Mottes de 6'!AF58,IF($J$9=48,'Mottes de 6'!AG58,IF($J$9=49,'Mottes de 6'!AH58,IF($J$9=50,'Mottes de 6'!AI58,IF($J$9=51,'Mottes de 6'!AJ58,IF($J$9=52,'Mottes de 6'!AK58,IF($J$9=1,'Mottes de 6'!AL58,IF($J$9=2,'Mottes de 6'!AM58,IF($J$9=3,'Mottes de 6'!AN58,IF($J$9=4,'Mottes de 6'!AO58,IF($J$9=5,'Mottes de 6'!AP58,IF($J$9=6,'Mottes de 6'!AQ58,IF($J$9=7,'Mottes de 6'!AR58,IF($J$9=8,'Mottes de 6'!AS58,IF($J$9=9,'Mottes de 6'!AT58,IF($J$9=10,'Mottes de 6'!AU58,IF($J$9=11,'Mottes de 6'!AV58,IF($J$9=12,'Mottes de 6'!AW58,IF($J$9=13,'Mottes de 6'!AX58,IF($J$9=14,'Mottes de 6'!AY58,IF($J$9=15,'Mottes de 6'!AZ58,IF($J$9=16,'Mottes de 6'!BA58,IF($J$9=17,'Mottes de 6'!BB58,IF($J$9=18,'Mottes de 6'!BC58,IF($J$9=19,'Mottes de 6'!BD58,IF($J$9=20,'Mottes de 6'!BE58,IF($J$9=21,'Mottes de 6'!BF58,IF($J$9=22,'Mottes de 6'!BG58,IF($J$9=23,'Mottes de 6'!BH58,IF($J$9=24,'Mottes de 6'!BI58,IF($J$9=25,'Mottes de 6'!BJ58,IF($J$9=26,'Mottes de 6'!BK58,IF($J$9=27,'Mottes de 6'!BL58,IF($J$9=28,'Mottes de 6'!BM58,IF($J$9=29,'Mottes de 6'!BN58,IF($J$9=30,'Mottes de 6'!BO58,IF($J$9=31,'Mottes de 6'!BP58,IF($J$9=32,'Mottes de 6'!BQ58,IF($J$9=33,'Mottes de 6'!BR58,IF($J$9=34,'Mottes de 6'!BS58,IF($J$9=35,'Mottes de 6'!BT58,))))))))))))))))))))))))))))))))))))))))))))))))))))</f>
        <v>0</v>
      </c>
      <c r="K1923" s="103" t="str">
        <f>IF('Mottes de 6'!R58=0,"","Erreur")</f>
        <v/>
      </c>
    </row>
    <row r="1924" spans="1:11" x14ac:dyDescent="0.25">
      <c r="A1924" s="450"/>
      <c r="B1924" s="450"/>
      <c r="C1924" s="451" t="s">
        <v>1753</v>
      </c>
      <c r="D1924" s="451"/>
      <c r="E1924" s="450"/>
      <c r="F1924" s="450"/>
      <c r="G1924" s="450"/>
      <c r="H1924" s="450"/>
      <c r="I1924" s="450"/>
      <c r="J1924" s="450">
        <f>SUBTOTAL(9,J1923:J1923)</f>
        <v>0</v>
      </c>
      <c r="K1924" s="450"/>
    </row>
    <row r="1925" spans="1:11" x14ac:dyDescent="0.25">
      <c r="A1925" s="103">
        <f>IF('Mottes de 6'!A59&lt;&gt;"",'Mottes de 6'!A59,"")</f>
        <v>20969</v>
      </c>
      <c r="B1925" s="103" t="str">
        <f>IF('Mottes de 6'!L59&lt;&gt;"",'Mottes de 6'!L59,"")</f>
        <v>Noai</v>
      </c>
      <c r="C1925" s="107" t="str">
        <f>IF('Mottes de 6'!B59&lt;&gt;"",'Mottes de 6'!B59,"")</f>
        <v>HAWORTHIA</v>
      </c>
      <c r="D1925" s="107" t="str">
        <f>IF('Mottes de 6'!C59&lt;&gt;"",'Mottes de 6'!C59,"")</f>
        <v>Variés</v>
      </c>
      <c r="E1925" s="103">
        <f>IF('Mottes de 6'!H59&lt;&gt;"",'Mottes de 6'!H59,"")</f>
        <v>12</v>
      </c>
      <c r="F1925" s="103" t="str">
        <f>IF('Mottes de 6'!E59&lt;&gt;"",'Mottes de 6'!E59,"")</f>
        <v>B</v>
      </c>
      <c r="G1925" s="103" t="str">
        <f>IF('Mottes de 6'!N59&lt;&gt;"",'Mottes de 6'!N59,"")</f>
        <v>M6</v>
      </c>
      <c r="H1925" s="103" t="str">
        <f>IF('Mottes de 6'!I59&lt;&gt;"",'Mottes de 6'!I59,"")</f>
        <v>D</v>
      </c>
      <c r="I1925" s="103" t="str">
        <f>IF('Mottes de 6'!J59&lt;&gt;"",'Mottes de 6'!J59,"")</f>
        <v/>
      </c>
      <c r="J1925" s="103">
        <f>IF($J$9=36,'Mottes de 6'!U59,IF($J$9=37,'Mottes de 6'!V59,IF($J$9=38,'Mottes de 6'!W59,IF($J$9=39,'Mottes de 6'!X59,IF($J$9=40,'Mottes de 6'!Y59,IF($J$9=41,'Mottes de 6'!Z59,IF($J$9=42,'Mottes de 6'!AA59,IF($J$9=43,'Mottes de 6'!AB59,IF($J$9=44,'Mottes de 6'!AC59,IF($J$9=45,'Mottes de 6'!AD59,IF($J$9=46,'Mottes de 6'!AE59,IF($J$9=47,'Mottes de 6'!AF59,IF($J$9=48,'Mottes de 6'!AG59,IF($J$9=49,'Mottes de 6'!AH59,IF($J$9=50,'Mottes de 6'!AI59,IF($J$9=51,'Mottes de 6'!AJ59,IF($J$9=52,'Mottes de 6'!AK59,IF($J$9=1,'Mottes de 6'!AL59,IF($J$9=2,'Mottes de 6'!AM59,IF($J$9=3,'Mottes de 6'!AN59,IF($J$9=4,'Mottes de 6'!AO59,IF($J$9=5,'Mottes de 6'!AP59,IF($J$9=6,'Mottes de 6'!AQ59,IF($J$9=7,'Mottes de 6'!AR59,IF($J$9=8,'Mottes de 6'!AS59,IF($J$9=9,'Mottes de 6'!AT59,IF($J$9=10,'Mottes de 6'!AU59,IF($J$9=11,'Mottes de 6'!AV59,IF($J$9=12,'Mottes de 6'!AW59,IF($J$9=13,'Mottes de 6'!AX59,IF($J$9=14,'Mottes de 6'!AY59,IF($J$9=15,'Mottes de 6'!AZ59,IF($J$9=16,'Mottes de 6'!BA59,IF($J$9=17,'Mottes de 6'!BB59,IF($J$9=18,'Mottes de 6'!BC59,IF($J$9=19,'Mottes de 6'!BD59,IF($J$9=20,'Mottes de 6'!BE59,IF($J$9=21,'Mottes de 6'!BF59,IF($J$9=22,'Mottes de 6'!BG59,IF($J$9=23,'Mottes de 6'!BH59,IF($J$9=24,'Mottes de 6'!BI59,IF($J$9=25,'Mottes de 6'!BJ59,IF($J$9=26,'Mottes de 6'!BK59,IF($J$9=27,'Mottes de 6'!BL59,IF($J$9=28,'Mottes de 6'!BM59,IF($J$9=29,'Mottes de 6'!BN59,IF($J$9=30,'Mottes de 6'!BO59,IF($J$9=31,'Mottes de 6'!BP59,IF($J$9=32,'Mottes de 6'!BQ59,IF($J$9=33,'Mottes de 6'!BR59,IF($J$9=34,'Mottes de 6'!BS59,IF($J$9=35,'Mottes de 6'!BT59,))))))))))))))))))))))))))))))))))))))))))))))))))))</f>
        <v>0</v>
      </c>
      <c r="K1925" s="103" t="str">
        <f>IF('Mottes de 6'!R59=0,"","Erreur")</f>
        <v/>
      </c>
    </row>
    <row r="1926" spans="1:11" x14ac:dyDescent="0.25">
      <c r="A1926" s="450"/>
      <c r="B1926" s="450"/>
      <c r="C1926" s="451" t="s">
        <v>1754</v>
      </c>
      <c r="D1926" s="451"/>
      <c r="E1926" s="450"/>
      <c r="F1926" s="450"/>
      <c r="G1926" s="450"/>
      <c r="H1926" s="450"/>
      <c r="I1926" s="450"/>
      <c r="J1926" s="450">
        <f>SUBTOTAL(9,J1925:J1925)</f>
        <v>0</v>
      </c>
      <c r="K1926" s="450"/>
    </row>
    <row r="1927" spans="1:11" x14ac:dyDescent="0.25">
      <c r="A1927" s="103">
        <f>IF('Mottes de 6'!A60&lt;&gt;"",'Mottes de 6'!A60,"")</f>
        <v>23884</v>
      </c>
      <c r="B1927" s="103" t="str">
        <f>IF('Mottes de 6'!L60&lt;&gt;"",'Mottes de 6'!L60,"")</f>
        <v>Noai</v>
      </c>
      <c r="C1927" s="107" t="str">
        <f>IF('Mottes de 6'!B60&lt;&gt;"",'Mottes de 6'!B60,"")</f>
        <v>KALANCHOE</v>
      </c>
      <c r="D1927" s="107" t="str">
        <f>IF('Mottes de 6'!C60&lt;&gt;"",'Mottes de 6'!C60,"")</f>
        <v>Variés</v>
      </c>
      <c r="E1927" s="103">
        <f>IF('Mottes de 6'!H60&lt;&gt;"",'Mottes de 6'!H60,"")</f>
        <v>12</v>
      </c>
      <c r="F1927" s="103" t="str">
        <f>IF('Mottes de 6'!E60&lt;&gt;"",'Mottes de 6'!E60,"")</f>
        <v>B</v>
      </c>
      <c r="G1927" s="103" t="str">
        <f>IF('Mottes de 6'!N60&lt;&gt;"",'Mottes de 6'!N60,"")</f>
        <v>M6</v>
      </c>
      <c r="H1927" s="103" t="str">
        <f>IF('Mottes de 6'!I60&lt;&gt;"",'Mottes de 6'!I60,"")</f>
        <v>A</v>
      </c>
      <c r="I1927" s="103" t="str">
        <f>IF('Mottes de 6'!J60&lt;&gt;"",'Mottes de 6'!J60,"")</f>
        <v/>
      </c>
      <c r="J1927" s="103">
        <f>IF($J$9=36,'Mottes de 6'!U60,IF($J$9=37,'Mottes de 6'!V60,IF($J$9=38,'Mottes de 6'!W60,IF($J$9=39,'Mottes de 6'!X60,IF($J$9=40,'Mottes de 6'!Y60,IF($J$9=41,'Mottes de 6'!Z60,IF($J$9=42,'Mottes de 6'!AA60,IF($J$9=43,'Mottes de 6'!AB60,IF($J$9=44,'Mottes de 6'!AC60,IF($J$9=45,'Mottes de 6'!AD60,IF($J$9=46,'Mottes de 6'!AE60,IF($J$9=47,'Mottes de 6'!AF60,IF($J$9=48,'Mottes de 6'!AG60,IF($J$9=49,'Mottes de 6'!AH60,IF($J$9=50,'Mottes de 6'!AI60,IF($J$9=51,'Mottes de 6'!AJ60,IF($J$9=52,'Mottes de 6'!AK60,IF($J$9=1,'Mottes de 6'!AL60,IF($J$9=2,'Mottes de 6'!AM60,IF($J$9=3,'Mottes de 6'!AN60,IF($J$9=4,'Mottes de 6'!AO60,IF($J$9=5,'Mottes de 6'!AP60,IF($J$9=6,'Mottes de 6'!AQ60,IF($J$9=7,'Mottes de 6'!AR60,IF($J$9=8,'Mottes de 6'!AS60,IF($J$9=9,'Mottes de 6'!AT60,IF($J$9=10,'Mottes de 6'!AU60,IF($J$9=11,'Mottes de 6'!AV60,IF($J$9=12,'Mottes de 6'!AW60,IF($J$9=13,'Mottes de 6'!AX60,IF($J$9=14,'Mottes de 6'!AY60,IF($J$9=15,'Mottes de 6'!AZ60,IF($J$9=16,'Mottes de 6'!BA60,IF($J$9=17,'Mottes de 6'!BB60,IF($J$9=18,'Mottes de 6'!BC60,IF($J$9=19,'Mottes de 6'!BD60,IF($J$9=20,'Mottes de 6'!BE60,IF($J$9=21,'Mottes de 6'!BF60,IF($J$9=22,'Mottes de 6'!BG60,IF($J$9=23,'Mottes de 6'!BH60,IF($J$9=24,'Mottes de 6'!BI60,IF($J$9=25,'Mottes de 6'!BJ60,IF($J$9=26,'Mottes de 6'!BK60,IF($J$9=27,'Mottes de 6'!BL60,IF($J$9=28,'Mottes de 6'!BM60,IF($J$9=29,'Mottes de 6'!BN60,IF($J$9=30,'Mottes de 6'!BO60,IF($J$9=31,'Mottes de 6'!BP60,IF($J$9=32,'Mottes de 6'!BQ60,IF($J$9=33,'Mottes de 6'!BR60,IF($J$9=34,'Mottes de 6'!BS60,IF($J$9=35,'Mottes de 6'!BT60,))))))))))))))))))))))))))))))))))))))))))))))))))))</f>
        <v>0</v>
      </c>
      <c r="K1927" s="103" t="str">
        <f>IF('Mottes de 6'!R60=0,"","Erreur")</f>
        <v/>
      </c>
    </row>
    <row r="1928" spans="1:11" x14ac:dyDescent="0.25">
      <c r="A1928" s="450"/>
      <c r="B1928" s="450"/>
      <c r="C1928" s="451" t="s">
        <v>1755</v>
      </c>
      <c r="D1928" s="451"/>
      <c r="E1928" s="450"/>
      <c r="F1928" s="450"/>
      <c r="G1928" s="450"/>
      <c r="H1928" s="450"/>
      <c r="I1928" s="450"/>
      <c r="J1928" s="450">
        <f>SUBTOTAL(9,J1927:J1927)</f>
        <v>0</v>
      </c>
      <c r="K1928" s="450"/>
    </row>
    <row r="1929" spans="1:11" x14ac:dyDescent="0.25">
      <c r="A1929" s="103">
        <f>IF('Mottes de 6'!A61&lt;&gt;"",'Mottes de 6'!A61,"")</f>
        <v>12992</v>
      </c>
      <c r="B1929" s="103" t="str">
        <f>IF('Mottes de 6'!L61&lt;&gt;"",'Mottes de 6'!L61,"")</f>
        <v>Noai</v>
      </c>
      <c r="C1929" s="107" t="str">
        <f>IF('Mottes de 6'!B61&lt;&gt;"",'Mottes de 6'!B61,"")</f>
        <v>SEDUM</v>
      </c>
      <c r="D1929" s="107" t="str">
        <f>IF('Mottes de 6'!C61&lt;&gt;"",'Mottes de 6'!C61,"")</f>
        <v>Lemon ball</v>
      </c>
      <c r="E1929" s="103">
        <f>IF('Mottes de 6'!H61&lt;&gt;"",'Mottes de 6'!H61,"")</f>
        <v>12</v>
      </c>
      <c r="F1929" s="103" t="str">
        <f>IF('Mottes de 6'!E61&lt;&gt;"",'Mottes de 6'!E61,"")</f>
        <v>B</v>
      </c>
      <c r="G1929" s="103" t="str">
        <f>IF('Mottes de 6'!N61&lt;&gt;"",'Mottes de 6'!N61,"")</f>
        <v>M6</v>
      </c>
      <c r="H1929" s="103" t="str">
        <f>IF('Mottes de 6'!I61&lt;&gt;"",'Mottes de 6'!I61,"")</f>
        <v>B</v>
      </c>
      <c r="I1929" s="103" t="str">
        <f>IF('Mottes de 6'!J61&lt;&gt;"",'Mottes de 6'!J61,"")</f>
        <v/>
      </c>
      <c r="J1929" s="103">
        <f>IF($J$9=36,'Mottes de 6'!U61,IF($J$9=37,'Mottes de 6'!V61,IF($J$9=38,'Mottes de 6'!W61,IF($J$9=39,'Mottes de 6'!X61,IF($J$9=40,'Mottes de 6'!Y61,IF($J$9=41,'Mottes de 6'!Z61,IF($J$9=42,'Mottes de 6'!AA61,IF($J$9=43,'Mottes de 6'!AB61,IF($J$9=44,'Mottes de 6'!AC61,IF($J$9=45,'Mottes de 6'!AD61,IF($J$9=46,'Mottes de 6'!AE61,IF($J$9=47,'Mottes de 6'!AF61,IF($J$9=48,'Mottes de 6'!AG61,IF($J$9=49,'Mottes de 6'!AH61,IF($J$9=50,'Mottes de 6'!AI61,IF($J$9=51,'Mottes de 6'!AJ61,IF($J$9=52,'Mottes de 6'!AK61,IF($J$9=1,'Mottes de 6'!AL61,IF($J$9=2,'Mottes de 6'!AM61,IF($J$9=3,'Mottes de 6'!AN61,IF($J$9=4,'Mottes de 6'!AO61,IF($J$9=5,'Mottes de 6'!AP61,IF($J$9=6,'Mottes de 6'!AQ61,IF($J$9=7,'Mottes de 6'!AR61,IF($J$9=8,'Mottes de 6'!AS61,IF($J$9=9,'Mottes de 6'!AT61,IF($J$9=10,'Mottes de 6'!AU61,IF($J$9=11,'Mottes de 6'!AV61,IF($J$9=12,'Mottes de 6'!AW61,IF($J$9=13,'Mottes de 6'!AX61,IF($J$9=14,'Mottes de 6'!AY61,IF($J$9=15,'Mottes de 6'!AZ61,IF($J$9=16,'Mottes de 6'!BA61,IF($J$9=17,'Mottes de 6'!BB61,IF($J$9=18,'Mottes de 6'!BC61,IF($J$9=19,'Mottes de 6'!BD61,IF($J$9=20,'Mottes de 6'!BE61,IF($J$9=21,'Mottes de 6'!BF61,IF($J$9=22,'Mottes de 6'!BG61,IF($J$9=23,'Mottes de 6'!BH61,IF($J$9=24,'Mottes de 6'!BI61,IF($J$9=25,'Mottes de 6'!BJ61,IF($J$9=26,'Mottes de 6'!BK61,IF($J$9=27,'Mottes de 6'!BL61,IF($J$9=28,'Mottes de 6'!BM61,IF($J$9=29,'Mottes de 6'!BN61,IF($J$9=30,'Mottes de 6'!BO61,IF($J$9=31,'Mottes de 6'!BP61,IF($J$9=32,'Mottes de 6'!BQ61,IF($J$9=33,'Mottes de 6'!BR61,IF($J$9=34,'Mottes de 6'!BS61,IF($J$9=35,'Mottes de 6'!BT61,))))))))))))))))))))))))))))))))))))))))))))))))))))</f>
        <v>0</v>
      </c>
      <c r="K1929" s="103" t="str">
        <f>IF('Mottes de 6'!R61=0,"","Erreur")</f>
        <v/>
      </c>
    </row>
    <row r="1930" spans="1:11" x14ac:dyDescent="0.25">
      <c r="A1930" s="103">
        <f>IF('Mottes de 6'!A62&lt;&gt;"",'Mottes de 6'!A62,"")</f>
        <v>26045</v>
      </c>
      <c r="B1930" s="103" t="str">
        <f>IF('Mottes de 6'!L62&lt;&gt;"",'Mottes de 6'!L62,"")</f>
        <v>Noai</v>
      </c>
      <c r="C1930" s="107" t="str">
        <f>IF('Mottes de 6'!B62&lt;&gt;"",'Mottes de 6'!B62,"")</f>
        <v>SEDUM</v>
      </c>
      <c r="D1930" s="107" t="str">
        <f>IF('Mottes de 6'!C62&lt;&gt;"",'Mottes de 6'!C62,"")</f>
        <v>Kamtshaticum Variegata</v>
      </c>
      <c r="E1930" s="103">
        <f>IF('Mottes de 6'!H62&lt;&gt;"",'Mottes de 6'!H62,"")</f>
        <v>12</v>
      </c>
      <c r="F1930" s="103" t="str">
        <f>IF('Mottes de 6'!E62&lt;&gt;"",'Mottes de 6'!E62,"")</f>
        <v>B</v>
      </c>
      <c r="G1930" s="103" t="str">
        <f>IF('Mottes de 6'!N62&lt;&gt;"",'Mottes de 6'!N62,"")</f>
        <v>M6</v>
      </c>
      <c r="H1930" s="103" t="str">
        <f>IF('Mottes de 6'!I62&lt;&gt;"",'Mottes de 6'!I62,"")</f>
        <v>A</v>
      </c>
      <c r="I1930" s="103" t="str">
        <f>IF('Mottes de 6'!J62&lt;&gt;"",'Mottes de 6'!J62,"")</f>
        <v/>
      </c>
      <c r="J1930" s="103">
        <f>IF($J$9=36,'Mottes de 6'!U62,IF($J$9=37,'Mottes de 6'!V62,IF($J$9=38,'Mottes de 6'!W62,IF($J$9=39,'Mottes de 6'!X62,IF($J$9=40,'Mottes de 6'!Y62,IF($J$9=41,'Mottes de 6'!Z62,IF($J$9=42,'Mottes de 6'!AA62,IF($J$9=43,'Mottes de 6'!AB62,IF($J$9=44,'Mottes de 6'!AC62,IF($J$9=45,'Mottes de 6'!AD62,IF($J$9=46,'Mottes de 6'!AE62,IF($J$9=47,'Mottes de 6'!AF62,IF($J$9=48,'Mottes de 6'!AG62,IF($J$9=49,'Mottes de 6'!AH62,IF($J$9=50,'Mottes de 6'!AI62,IF($J$9=51,'Mottes de 6'!AJ62,IF($J$9=52,'Mottes de 6'!AK62,IF($J$9=1,'Mottes de 6'!AL62,IF($J$9=2,'Mottes de 6'!AM62,IF($J$9=3,'Mottes de 6'!AN62,IF($J$9=4,'Mottes de 6'!AO62,IF($J$9=5,'Mottes de 6'!AP62,IF($J$9=6,'Mottes de 6'!AQ62,IF($J$9=7,'Mottes de 6'!AR62,IF($J$9=8,'Mottes de 6'!AS62,IF($J$9=9,'Mottes de 6'!AT62,IF($J$9=10,'Mottes de 6'!AU62,IF($J$9=11,'Mottes de 6'!AV62,IF($J$9=12,'Mottes de 6'!AW62,IF($J$9=13,'Mottes de 6'!AX62,IF($J$9=14,'Mottes de 6'!AY62,IF($J$9=15,'Mottes de 6'!AZ62,IF($J$9=16,'Mottes de 6'!BA62,IF($J$9=17,'Mottes de 6'!BB62,IF($J$9=18,'Mottes de 6'!BC62,IF($J$9=19,'Mottes de 6'!BD62,IF($J$9=20,'Mottes de 6'!BE62,IF($J$9=21,'Mottes de 6'!BF62,IF($J$9=22,'Mottes de 6'!BG62,IF($J$9=23,'Mottes de 6'!BH62,IF($J$9=24,'Mottes de 6'!BI62,IF($J$9=25,'Mottes de 6'!BJ62,IF($J$9=26,'Mottes de 6'!BK62,IF($J$9=27,'Mottes de 6'!BL62,IF($J$9=28,'Mottes de 6'!BM62,IF($J$9=29,'Mottes de 6'!BN62,IF($J$9=30,'Mottes de 6'!BO62,IF($J$9=31,'Mottes de 6'!BP62,IF($J$9=32,'Mottes de 6'!BQ62,IF($J$9=33,'Mottes de 6'!BR62,IF($J$9=34,'Mottes de 6'!BS62,IF($J$9=35,'Mottes de 6'!BT62,))))))))))))))))))))))))))))))))))))))))))))))))))))</f>
        <v>0</v>
      </c>
      <c r="K1930" s="103" t="str">
        <f>IF('Mottes de 6'!R62=0,"","Erreur")</f>
        <v/>
      </c>
    </row>
    <row r="1931" spans="1:11" x14ac:dyDescent="0.25">
      <c r="A1931" s="103">
        <f>IF('Mottes de 6'!A63&lt;&gt;"",'Mottes de 6'!A63,"")</f>
        <v>21540</v>
      </c>
      <c r="B1931" s="103" t="str">
        <f>IF('Mottes de 6'!L63&lt;&gt;"",'Mottes de 6'!L63,"")</f>
        <v>Noai</v>
      </c>
      <c r="C1931" s="107" t="str">
        <f>IF('Mottes de 6'!B63&lt;&gt;"",'Mottes de 6'!B63,"")</f>
        <v>SEDUM</v>
      </c>
      <c r="D1931" s="107" t="str">
        <f>IF('Mottes de 6'!C63&lt;&gt;"",'Mottes de 6'!C63,"")</f>
        <v>Variés</v>
      </c>
      <c r="E1931" s="103">
        <f>IF('Mottes de 6'!H63&lt;&gt;"",'Mottes de 6'!H63,"")</f>
        <v>12</v>
      </c>
      <c r="F1931" s="103" t="str">
        <f>IF('Mottes de 6'!E63&lt;&gt;"",'Mottes de 6'!E63,"")</f>
        <v>B</v>
      </c>
      <c r="G1931" s="103" t="str">
        <f>IF('Mottes de 6'!N63&lt;&gt;"",'Mottes de 6'!N63,"")</f>
        <v>M6</v>
      </c>
      <c r="H1931" s="103" t="str">
        <f>IF('Mottes de 6'!I63&lt;&gt;"",'Mottes de 6'!I63,"")</f>
        <v>A</v>
      </c>
      <c r="I1931" s="103" t="str">
        <f>IF('Mottes de 6'!J63&lt;&gt;"",'Mottes de 6'!J63,"")</f>
        <v/>
      </c>
      <c r="J1931" s="103">
        <f>IF($J$9=36,'Mottes de 6'!U63,IF($J$9=37,'Mottes de 6'!V63,IF($J$9=38,'Mottes de 6'!W63,IF($J$9=39,'Mottes de 6'!X63,IF($J$9=40,'Mottes de 6'!Y63,IF($J$9=41,'Mottes de 6'!Z63,IF($J$9=42,'Mottes de 6'!AA63,IF($J$9=43,'Mottes de 6'!AB63,IF($J$9=44,'Mottes de 6'!AC63,IF($J$9=45,'Mottes de 6'!AD63,IF($J$9=46,'Mottes de 6'!AE63,IF($J$9=47,'Mottes de 6'!AF63,IF($J$9=48,'Mottes de 6'!AG63,IF($J$9=49,'Mottes de 6'!AH63,IF($J$9=50,'Mottes de 6'!AI63,IF($J$9=51,'Mottes de 6'!AJ63,IF($J$9=52,'Mottes de 6'!AK63,IF($J$9=1,'Mottes de 6'!AL63,IF($J$9=2,'Mottes de 6'!AM63,IF($J$9=3,'Mottes de 6'!AN63,IF($J$9=4,'Mottes de 6'!AO63,IF($J$9=5,'Mottes de 6'!AP63,IF($J$9=6,'Mottes de 6'!AQ63,IF($J$9=7,'Mottes de 6'!AR63,IF($J$9=8,'Mottes de 6'!AS63,IF($J$9=9,'Mottes de 6'!AT63,IF($J$9=10,'Mottes de 6'!AU63,IF($J$9=11,'Mottes de 6'!AV63,IF($J$9=12,'Mottes de 6'!AW63,IF($J$9=13,'Mottes de 6'!AX63,IF($J$9=14,'Mottes de 6'!AY63,IF($J$9=15,'Mottes de 6'!AZ63,IF($J$9=16,'Mottes de 6'!BA63,IF($J$9=17,'Mottes de 6'!BB63,IF($J$9=18,'Mottes de 6'!BC63,IF($J$9=19,'Mottes de 6'!BD63,IF($J$9=20,'Mottes de 6'!BE63,IF($J$9=21,'Mottes de 6'!BF63,IF($J$9=22,'Mottes de 6'!BG63,IF($J$9=23,'Mottes de 6'!BH63,IF($J$9=24,'Mottes de 6'!BI63,IF($J$9=25,'Mottes de 6'!BJ63,IF($J$9=26,'Mottes de 6'!BK63,IF($J$9=27,'Mottes de 6'!BL63,IF($J$9=28,'Mottes de 6'!BM63,IF($J$9=29,'Mottes de 6'!BN63,IF($J$9=30,'Mottes de 6'!BO63,IF($J$9=31,'Mottes de 6'!BP63,IF($J$9=32,'Mottes de 6'!BQ63,IF($J$9=33,'Mottes de 6'!BR63,IF($J$9=34,'Mottes de 6'!BS63,IF($J$9=35,'Mottes de 6'!BT63,))))))))))))))))))))))))))))))))))))))))))))))))))))</f>
        <v>0</v>
      </c>
      <c r="K1931" s="103" t="str">
        <f>IF('Mottes de 6'!R63=0,"","Erreur")</f>
        <v/>
      </c>
    </row>
    <row r="1932" spans="1:11" x14ac:dyDescent="0.25">
      <c r="A1932" s="450"/>
      <c r="B1932" s="450"/>
      <c r="C1932" s="451" t="s">
        <v>1756</v>
      </c>
      <c r="D1932" s="451"/>
      <c r="E1932" s="450"/>
      <c r="F1932" s="450"/>
      <c r="G1932" s="450"/>
      <c r="H1932" s="450"/>
      <c r="I1932" s="450"/>
      <c r="J1932" s="450">
        <f>SUBTOTAL(9,J1929:J1931)</f>
        <v>0</v>
      </c>
      <c r="K1932" s="450"/>
    </row>
    <row r="1933" spans="1:11" x14ac:dyDescent="0.25">
      <c r="A1933" s="103">
        <f>IF('Mottes de 6'!A64&lt;&gt;"",'Mottes de 6'!A64,"")</f>
        <v>26046</v>
      </c>
      <c r="B1933" s="103" t="str">
        <f>IF('Mottes de 6'!L64&lt;&gt;"",'Mottes de 6'!L64,"")</f>
        <v>Noai</v>
      </c>
      <c r="C1933" s="107" t="str">
        <f>IF('Mottes de 6'!B64&lt;&gt;"",'Mottes de 6'!B64,"")</f>
        <v>SEDUM TELEPHIUM</v>
      </c>
      <c r="D1933" s="107" t="str">
        <f>IF('Mottes de 6'!C64&lt;&gt;"",'Mottes de 6'!C64,"")</f>
        <v>Mr Goodbud</v>
      </c>
      <c r="E1933" s="103">
        <f>IF('Mottes de 6'!H64&lt;&gt;"",'Mottes de 6'!H64,"")</f>
        <v>12</v>
      </c>
      <c r="F1933" s="103" t="str">
        <f>IF('Mottes de 6'!E64&lt;&gt;"",'Mottes de 6'!E64,"")</f>
        <v>B</v>
      </c>
      <c r="G1933" s="103" t="str">
        <f>IF('Mottes de 6'!N64&lt;&gt;"",'Mottes de 6'!N64,"")</f>
        <v>M6</v>
      </c>
      <c r="H1933" s="103" t="str">
        <f>IF('Mottes de 6'!I64&lt;&gt;"",'Mottes de 6'!I64,"")</f>
        <v>E</v>
      </c>
      <c r="I1933" s="103">
        <f>IF('Mottes de 6'!J64&lt;&gt;"",'Mottes de 6'!J64,"")</f>
        <v>0.12</v>
      </c>
      <c r="J1933" s="103">
        <f>IF($J$9=36,'Mottes de 6'!U64,IF($J$9=37,'Mottes de 6'!V64,IF($J$9=38,'Mottes de 6'!W64,IF($J$9=39,'Mottes de 6'!X64,IF($J$9=40,'Mottes de 6'!Y64,IF($J$9=41,'Mottes de 6'!Z64,IF($J$9=42,'Mottes de 6'!AA64,IF($J$9=43,'Mottes de 6'!AB64,IF($J$9=44,'Mottes de 6'!AC64,IF($J$9=45,'Mottes de 6'!AD64,IF($J$9=46,'Mottes de 6'!AE64,IF($J$9=47,'Mottes de 6'!AF64,IF($J$9=48,'Mottes de 6'!AG64,IF($J$9=49,'Mottes de 6'!AH64,IF($J$9=50,'Mottes de 6'!AI64,IF($J$9=51,'Mottes de 6'!AJ64,IF($J$9=52,'Mottes de 6'!AK64,IF($J$9=1,'Mottes de 6'!AL64,IF($J$9=2,'Mottes de 6'!AM64,IF($J$9=3,'Mottes de 6'!AN64,IF($J$9=4,'Mottes de 6'!AO64,IF($J$9=5,'Mottes de 6'!AP64,IF($J$9=6,'Mottes de 6'!AQ64,IF($J$9=7,'Mottes de 6'!AR64,IF($J$9=8,'Mottes de 6'!AS64,IF($J$9=9,'Mottes de 6'!AT64,IF($J$9=10,'Mottes de 6'!AU64,IF($J$9=11,'Mottes de 6'!AV64,IF($J$9=12,'Mottes de 6'!AW64,IF($J$9=13,'Mottes de 6'!AX64,IF($J$9=14,'Mottes de 6'!AY64,IF($J$9=15,'Mottes de 6'!AZ64,IF($J$9=16,'Mottes de 6'!BA64,IF($J$9=17,'Mottes de 6'!BB64,IF($J$9=18,'Mottes de 6'!BC64,IF($J$9=19,'Mottes de 6'!BD64,IF($J$9=20,'Mottes de 6'!BE64,IF($J$9=21,'Mottes de 6'!BF64,IF($J$9=22,'Mottes de 6'!BG64,IF($J$9=23,'Mottes de 6'!BH64,IF($J$9=24,'Mottes de 6'!BI64,IF($J$9=25,'Mottes de 6'!BJ64,IF($J$9=26,'Mottes de 6'!BK64,IF($J$9=27,'Mottes de 6'!BL64,IF($J$9=28,'Mottes de 6'!BM64,IF($J$9=29,'Mottes de 6'!BN64,IF($J$9=30,'Mottes de 6'!BO64,IF($J$9=31,'Mottes de 6'!BP64,IF($J$9=32,'Mottes de 6'!BQ64,IF($J$9=33,'Mottes de 6'!BR64,IF($J$9=34,'Mottes de 6'!BS64,IF($J$9=35,'Mottes de 6'!BT64,))))))))))))))))))))))))))))))))))))))))))))))))))))</f>
        <v>0</v>
      </c>
      <c r="K1933" s="103" t="str">
        <f>IF('Mottes de 6'!R64=0,"","Erreur")</f>
        <v/>
      </c>
    </row>
    <row r="1934" spans="1:11" x14ac:dyDescent="0.25">
      <c r="A1934" s="103">
        <f>IF('Mottes de 6'!A65&lt;&gt;"",'Mottes de 6'!A65,"")</f>
        <v>26734</v>
      </c>
      <c r="B1934" s="103" t="str">
        <f>IF('Mottes de 6'!L65&lt;&gt;"",'Mottes de 6'!L65,"")</f>
        <v>Noai</v>
      </c>
      <c r="C1934" s="107" t="str">
        <f>IF('Mottes de 6'!B65&lt;&gt;"",'Mottes de 6'!B65,"")</f>
        <v>SEDUM TELEPHIUM</v>
      </c>
      <c r="D1934" s="107" t="str">
        <f>IF('Mottes de 6'!C65&lt;&gt;"",'Mottes de 6'!C65,"")</f>
        <v>Nova Cherry Fizz</v>
      </c>
      <c r="E1934" s="103">
        <f>IF('Mottes de 6'!H65&lt;&gt;"",'Mottes de 6'!H65,"")</f>
        <v>12</v>
      </c>
      <c r="F1934" s="103" t="str">
        <f>IF('Mottes de 6'!E65&lt;&gt;"",'Mottes de 6'!E65,"")</f>
        <v>B</v>
      </c>
      <c r="G1934" s="103" t="str">
        <f>IF('Mottes de 6'!N65&lt;&gt;"",'Mottes de 6'!N65,"")</f>
        <v>M6</v>
      </c>
      <c r="H1934" s="103" t="str">
        <f>IF('Mottes de 6'!I65&lt;&gt;"",'Mottes de 6'!I65,"")</f>
        <v>E</v>
      </c>
      <c r="I1934" s="103">
        <f>IF('Mottes de 6'!J65&lt;&gt;"",'Mottes de 6'!J65,"")</f>
        <v>0.12</v>
      </c>
      <c r="J1934" s="103">
        <f>IF($J$9=36,'Mottes de 6'!U65,IF($J$9=37,'Mottes de 6'!V65,IF($J$9=38,'Mottes de 6'!W65,IF($J$9=39,'Mottes de 6'!X65,IF($J$9=40,'Mottes de 6'!Y65,IF($J$9=41,'Mottes de 6'!Z65,IF($J$9=42,'Mottes de 6'!AA65,IF($J$9=43,'Mottes de 6'!AB65,IF($J$9=44,'Mottes de 6'!AC65,IF($J$9=45,'Mottes de 6'!AD65,IF($J$9=46,'Mottes de 6'!AE65,IF($J$9=47,'Mottes de 6'!AF65,IF($J$9=48,'Mottes de 6'!AG65,IF($J$9=49,'Mottes de 6'!AH65,IF($J$9=50,'Mottes de 6'!AI65,IF($J$9=51,'Mottes de 6'!AJ65,IF($J$9=52,'Mottes de 6'!AK65,IF($J$9=1,'Mottes de 6'!AL65,IF($J$9=2,'Mottes de 6'!AM65,IF($J$9=3,'Mottes de 6'!AN65,IF($J$9=4,'Mottes de 6'!AO65,IF($J$9=5,'Mottes de 6'!AP65,IF($J$9=6,'Mottes de 6'!AQ65,IF($J$9=7,'Mottes de 6'!AR65,IF($J$9=8,'Mottes de 6'!AS65,IF($J$9=9,'Mottes de 6'!AT65,IF($J$9=10,'Mottes de 6'!AU65,IF($J$9=11,'Mottes de 6'!AV65,IF($J$9=12,'Mottes de 6'!AW65,IF($J$9=13,'Mottes de 6'!AX65,IF($J$9=14,'Mottes de 6'!AY65,IF($J$9=15,'Mottes de 6'!AZ65,IF($J$9=16,'Mottes de 6'!BA65,IF($J$9=17,'Mottes de 6'!BB65,IF($J$9=18,'Mottes de 6'!BC65,IF($J$9=19,'Mottes de 6'!BD65,IF($J$9=20,'Mottes de 6'!BE65,IF($J$9=21,'Mottes de 6'!BF65,IF($J$9=22,'Mottes de 6'!BG65,IF($J$9=23,'Mottes de 6'!BH65,IF($J$9=24,'Mottes de 6'!BI65,IF($J$9=25,'Mottes de 6'!BJ65,IF($J$9=26,'Mottes de 6'!BK65,IF($J$9=27,'Mottes de 6'!BL65,IF($J$9=28,'Mottes de 6'!BM65,IF($J$9=29,'Mottes de 6'!BN65,IF($J$9=30,'Mottes de 6'!BO65,IF($J$9=31,'Mottes de 6'!BP65,IF($J$9=32,'Mottes de 6'!BQ65,IF($J$9=33,'Mottes de 6'!BR65,IF($J$9=34,'Mottes de 6'!BS65,IF($J$9=35,'Mottes de 6'!BT65,))))))))))))))))))))))))))))))))))))))))))))))))))))</f>
        <v>0</v>
      </c>
      <c r="K1934" s="103" t="str">
        <f>IF('Mottes de 6'!R65=0,"","Erreur")</f>
        <v/>
      </c>
    </row>
    <row r="1935" spans="1:11" x14ac:dyDescent="0.25">
      <c r="A1935" s="450"/>
      <c r="B1935" s="450"/>
      <c r="C1935" s="451" t="s">
        <v>1757</v>
      </c>
      <c r="D1935" s="451"/>
      <c r="E1935" s="450"/>
      <c r="F1935" s="450"/>
      <c r="G1935" s="450"/>
      <c r="H1935" s="450"/>
      <c r="I1935" s="450"/>
      <c r="J1935" s="450">
        <f>SUBTOTAL(9,J1933:J1934)</f>
        <v>0</v>
      </c>
      <c r="K1935" s="450"/>
    </row>
    <row r="1936" spans="1:11" x14ac:dyDescent="0.25">
      <c r="A1936" s="103">
        <f>IF('Mottes de 6'!A66&lt;&gt;"",'Mottes de 6'!A66,"")</f>
        <v>26736</v>
      </c>
      <c r="B1936" s="103" t="str">
        <f>IF('Mottes de 6'!L66&lt;&gt;"",'Mottes de 6'!L66,"")</f>
        <v>Noai</v>
      </c>
      <c r="C1936" s="107" t="str">
        <f>IF('Mottes de 6'!B66&lt;&gt;"",'Mottes de 6'!B66,"")</f>
        <v>SEDUM SUNSPARKLER</v>
      </c>
      <c r="D1936" s="107" t="str">
        <f>IF('Mottes de 6'!C66&lt;&gt;"",'Mottes de 6'!C66,"")</f>
        <v>Dazzleberry</v>
      </c>
      <c r="E1936" s="103">
        <f>IF('Mottes de 6'!H66&lt;&gt;"",'Mottes de 6'!H66,"")</f>
        <v>12</v>
      </c>
      <c r="F1936" s="103" t="str">
        <f>IF('Mottes de 6'!E66&lt;&gt;"",'Mottes de 6'!E66,"")</f>
        <v>B</v>
      </c>
      <c r="G1936" s="103" t="str">
        <f>IF('Mottes de 6'!N66&lt;&gt;"",'Mottes de 6'!N66,"")</f>
        <v>M6</v>
      </c>
      <c r="H1936" s="103" t="str">
        <f>IF('Mottes de 6'!I66&lt;&gt;"",'Mottes de 6'!I66,"")</f>
        <v>E</v>
      </c>
      <c r="I1936" s="103">
        <f>IF('Mottes de 6'!J66&lt;&gt;"",'Mottes de 6'!J66,"")</f>
        <v>0.15</v>
      </c>
      <c r="J1936" s="103">
        <f>IF($J$9=36,'Mottes de 6'!U66,IF($J$9=37,'Mottes de 6'!V66,IF($J$9=38,'Mottes de 6'!W66,IF($J$9=39,'Mottes de 6'!X66,IF($J$9=40,'Mottes de 6'!Y66,IF($J$9=41,'Mottes de 6'!Z66,IF($J$9=42,'Mottes de 6'!AA66,IF($J$9=43,'Mottes de 6'!AB66,IF($J$9=44,'Mottes de 6'!AC66,IF($J$9=45,'Mottes de 6'!AD66,IF($J$9=46,'Mottes de 6'!AE66,IF($J$9=47,'Mottes de 6'!AF66,IF($J$9=48,'Mottes de 6'!AG66,IF($J$9=49,'Mottes de 6'!AH66,IF($J$9=50,'Mottes de 6'!AI66,IF($J$9=51,'Mottes de 6'!AJ66,IF($J$9=52,'Mottes de 6'!AK66,IF($J$9=1,'Mottes de 6'!AL66,IF($J$9=2,'Mottes de 6'!AM66,IF($J$9=3,'Mottes de 6'!AN66,IF($J$9=4,'Mottes de 6'!AO66,IF($J$9=5,'Mottes de 6'!AP66,IF($J$9=6,'Mottes de 6'!AQ66,IF($J$9=7,'Mottes de 6'!AR66,IF($J$9=8,'Mottes de 6'!AS66,IF($J$9=9,'Mottes de 6'!AT66,IF($J$9=10,'Mottes de 6'!AU66,IF($J$9=11,'Mottes de 6'!AV66,IF($J$9=12,'Mottes de 6'!AW66,IF($J$9=13,'Mottes de 6'!AX66,IF($J$9=14,'Mottes de 6'!AY66,IF($J$9=15,'Mottes de 6'!AZ66,IF($J$9=16,'Mottes de 6'!BA66,IF($J$9=17,'Mottes de 6'!BB66,IF($J$9=18,'Mottes de 6'!BC66,IF($J$9=19,'Mottes de 6'!BD66,IF($J$9=20,'Mottes de 6'!BE66,IF($J$9=21,'Mottes de 6'!BF66,IF($J$9=22,'Mottes de 6'!BG66,IF($J$9=23,'Mottes de 6'!BH66,IF($J$9=24,'Mottes de 6'!BI66,IF($J$9=25,'Mottes de 6'!BJ66,IF($J$9=26,'Mottes de 6'!BK66,IF($J$9=27,'Mottes de 6'!BL66,IF($J$9=28,'Mottes de 6'!BM66,IF($J$9=29,'Mottes de 6'!BN66,IF($J$9=30,'Mottes de 6'!BO66,IF($J$9=31,'Mottes de 6'!BP66,IF($J$9=32,'Mottes de 6'!BQ66,IF($J$9=33,'Mottes de 6'!BR66,IF($J$9=34,'Mottes de 6'!BS66,IF($J$9=35,'Mottes de 6'!BT66,))))))))))))))))))))))))))))))))))))))))))))))))))))</f>
        <v>0</v>
      </c>
      <c r="K1936" s="103" t="str">
        <f>IF('Mottes de 6'!R66=0,"","Erreur")</f>
        <v/>
      </c>
    </row>
    <row r="1937" spans="1:11" x14ac:dyDescent="0.25">
      <c r="A1937" s="103">
        <f>IF('Mottes de 6'!A67&lt;&gt;"",'Mottes de 6'!A67,"")</f>
        <v>26738</v>
      </c>
      <c r="B1937" s="103" t="str">
        <f>IF('Mottes de 6'!L67&lt;&gt;"",'Mottes de 6'!L67,"")</f>
        <v>Noai</v>
      </c>
      <c r="C1937" s="107" t="str">
        <f>IF('Mottes de 6'!B67&lt;&gt;"",'Mottes de 6'!B67,"")</f>
        <v>SEDUM SUNSPARKLER</v>
      </c>
      <c r="D1937" s="107" t="str">
        <f>IF('Mottes de 6'!C67&lt;&gt;"",'Mottes de 6'!C67,"")</f>
        <v>Firecracker</v>
      </c>
      <c r="E1937" s="103">
        <f>IF('Mottes de 6'!H67&lt;&gt;"",'Mottes de 6'!H67,"")</f>
        <v>12</v>
      </c>
      <c r="F1937" s="103" t="str">
        <f>IF('Mottes de 6'!E67&lt;&gt;"",'Mottes de 6'!E67,"")</f>
        <v>B</v>
      </c>
      <c r="G1937" s="103" t="str">
        <f>IF('Mottes de 6'!N67&lt;&gt;"",'Mottes de 6'!N67,"")</f>
        <v>M6</v>
      </c>
      <c r="H1937" s="103" t="str">
        <f>IF('Mottes de 6'!I67&lt;&gt;"",'Mottes de 6'!I67,"")</f>
        <v>E</v>
      </c>
      <c r="I1937" s="103">
        <f>IF('Mottes de 6'!J67&lt;&gt;"",'Mottes de 6'!J67,"")</f>
        <v>0.15</v>
      </c>
      <c r="J1937" s="103">
        <f>IF($J$9=36,'Mottes de 6'!U67,IF($J$9=37,'Mottes de 6'!V67,IF($J$9=38,'Mottes de 6'!W67,IF($J$9=39,'Mottes de 6'!X67,IF($J$9=40,'Mottes de 6'!Y67,IF($J$9=41,'Mottes de 6'!Z67,IF($J$9=42,'Mottes de 6'!AA67,IF($J$9=43,'Mottes de 6'!AB67,IF($J$9=44,'Mottes de 6'!AC67,IF($J$9=45,'Mottes de 6'!AD67,IF($J$9=46,'Mottes de 6'!AE67,IF($J$9=47,'Mottes de 6'!AF67,IF($J$9=48,'Mottes de 6'!AG67,IF($J$9=49,'Mottes de 6'!AH67,IF($J$9=50,'Mottes de 6'!AI67,IF($J$9=51,'Mottes de 6'!AJ67,IF($J$9=52,'Mottes de 6'!AK67,IF($J$9=1,'Mottes de 6'!AL67,IF($J$9=2,'Mottes de 6'!AM67,IF($J$9=3,'Mottes de 6'!AN67,IF($J$9=4,'Mottes de 6'!AO67,IF($J$9=5,'Mottes de 6'!AP67,IF($J$9=6,'Mottes de 6'!AQ67,IF($J$9=7,'Mottes de 6'!AR67,IF($J$9=8,'Mottes de 6'!AS67,IF($J$9=9,'Mottes de 6'!AT67,IF($J$9=10,'Mottes de 6'!AU67,IF($J$9=11,'Mottes de 6'!AV67,IF($J$9=12,'Mottes de 6'!AW67,IF($J$9=13,'Mottes de 6'!AX67,IF($J$9=14,'Mottes de 6'!AY67,IF($J$9=15,'Mottes de 6'!AZ67,IF($J$9=16,'Mottes de 6'!BA67,IF($J$9=17,'Mottes de 6'!BB67,IF($J$9=18,'Mottes de 6'!BC67,IF($J$9=19,'Mottes de 6'!BD67,IF($J$9=20,'Mottes de 6'!BE67,IF($J$9=21,'Mottes de 6'!BF67,IF($J$9=22,'Mottes de 6'!BG67,IF($J$9=23,'Mottes de 6'!BH67,IF($J$9=24,'Mottes de 6'!BI67,IF($J$9=25,'Mottes de 6'!BJ67,IF($J$9=26,'Mottes de 6'!BK67,IF($J$9=27,'Mottes de 6'!BL67,IF($J$9=28,'Mottes de 6'!BM67,IF($J$9=29,'Mottes de 6'!BN67,IF($J$9=30,'Mottes de 6'!BO67,IF($J$9=31,'Mottes de 6'!BP67,IF($J$9=32,'Mottes de 6'!BQ67,IF($J$9=33,'Mottes de 6'!BR67,IF($J$9=34,'Mottes de 6'!BS67,IF($J$9=35,'Mottes de 6'!BT67,))))))))))))))))))))))))))))))))))))))))))))))))))))</f>
        <v>0</v>
      </c>
      <c r="K1937" s="103" t="str">
        <f>IF('Mottes de 6'!R67=0,"","Erreur")</f>
        <v/>
      </c>
    </row>
    <row r="1938" spans="1:11" x14ac:dyDescent="0.25">
      <c r="A1938" s="103">
        <f>IF('Mottes de 6'!A68&lt;&gt;"",'Mottes de 6'!A68,"")</f>
        <v>26740</v>
      </c>
      <c r="B1938" s="103" t="str">
        <f>IF('Mottes de 6'!L68&lt;&gt;"",'Mottes de 6'!L68,"")</f>
        <v>Noai</v>
      </c>
      <c r="C1938" s="107" t="str">
        <f>IF('Mottes de 6'!B68&lt;&gt;"",'Mottes de 6'!B68,"")</f>
        <v>SEDUM SUNSPARKLER</v>
      </c>
      <c r="D1938" s="107" t="str">
        <f>IF('Mottes de 6'!C68&lt;&gt;"",'Mottes de 6'!C68,"")</f>
        <v>Lime Zinger</v>
      </c>
      <c r="E1938" s="103">
        <f>IF('Mottes de 6'!H68&lt;&gt;"",'Mottes de 6'!H68,"")</f>
        <v>12</v>
      </c>
      <c r="F1938" s="103" t="str">
        <f>IF('Mottes de 6'!E68&lt;&gt;"",'Mottes de 6'!E68,"")</f>
        <v>B</v>
      </c>
      <c r="G1938" s="103" t="str">
        <f>IF('Mottes de 6'!N68&lt;&gt;"",'Mottes de 6'!N68,"")</f>
        <v>M6</v>
      </c>
      <c r="H1938" s="103" t="str">
        <f>IF('Mottes de 6'!I68&lt;&gt;"",'Mottes de 6'!I68,"")</f>
        <v>E</v>
      </c>
      <c r="I1938" s="103">
        <f>IF('Mottes de 6'!J68&lt;&gt;"",'Mottes de 6'!J68,"")</f>
        <v>0.15</v>
      </c>
      <c r="J1938" s="103">
        <f>IF($J$9=36,'Mottes de 6'!U68,IF($J$9=37,'Mottes de 6'!V68,IF($J$9=38,'Mottes de 6'!W68,IF($J$9=39,'Mottes de 6'!X68,IF($J$9=40,'Mottes de 6'!Y68,IF($J$9=41,'Mottes de 6'!Z68,IF($J$9=42,'Mottes de 6'!AA68,IF($J$9=43,'Mottes de 6'!AB68,IF($J$9=44,'Mottes de 6'!AC68,IF($J$9=45,'Mottes de 6'!AD68,IF($J$9=46,'Mottes de 6'!AE68,IF($J$9=47,'Mottes de 6'!AF68,IF($J$9=48,'Mottes de 6'!AG68,IF($J$9=49,'Mottes de 6'!AH68,IF($J$9=50,'Mottes de 6'!AI68,IF($J$9=51,'Mottes de 6'!AJ68,IF($J$9=52,'Mottes de 6'!AK68,IF($J$9=1,'Mottes de 6'!AL68,IF($J$9=2,'Mottes de 6'!AM68,IF($J$9=3,'Mottes de 6'!AN68,IF($J$9=4,'Mottes de 6'!AO68,IF($J$9=5,'Mottes de 6'!AP68,IF($J$9=6,'Mottes de 6'!AQ68,IF($J$9=7,'Mottes de 6'!AR68,IF($J$9=8,'Mottes de 6'!AS68,IF($J$9=9,'Mottes de 6'!AT68,IF($J$9=10,'Mottes de 6'!AU68,IF($J$9=11,'Mottes de 6'!AV68,IF($J$9=12,'Mottes de 6'!AW68,IF($J$9=13,'Mottes de 6'!AX68,IF($J$9=14,'Mottes de 6'!AY68,IF($J$9=15,'Mottes de 6'!AZ68,IF($J$9=16,'Mottes de 6'!BA68,IF($J$9=17,'Mottes de 6'!BB68,IF($J$9=18,'Mottes de 6'!BC68,IF($J$9=19,'Mottes de 6'!BD68,IF($J$9=20,'Mottes de 6'!BE68,IF($J$9=21,'Mottes de 6'!BF68,IF($J$9=22,'Mottes de 6'!BG68,IF($J$9=23,'Mottes de 6'!BH68,IF($J$9=24,'Mottes de 6'!BI68,IF($J$9=25,'Mottes de 6'!BJ68,IF($J$9=26,'Mottes de 6'!BK68,IF($J$9=27,'Mottes de 6'!BL68,IF($J$9=28,'Mottes de 6'!BM68,IF($J$9=29,'Mottes de 6'!BN68,IF($J$9=30,'Mottes de 6'!BO68,IF($J$9=31,'Mottes de 6'!BP68,IF($J$9=32,'Mottes de 6'!BQ68,IF($J$9=33,'Mottes de 6'!BR68,IF($J$9=34,'Mottes de 6'!BS68,IF($J$9=35,'Mottes de 6'!BT68,))))))))))))))))))))))))))))))))))))))))))))))))))))</f>
        <v>0</v>
      </c>
      <c r="K1938" s="103" t="str">
        <f>IF('Mottes de 6'!R68=0,"","Erreur")</f>
        <v/>
      </c>
    </row>
    <row r="1939" spans="1:11" x14ac:dyDescent="0.25">
      <c r="A1939" s="450"/>
      <c r="B1939" s="450"/>
      <c r="C1939" s="451" t="s">
        <v>1758</v>
      </c>
      <c r="D1939" s="451"/>
      <c r="E1939" s="450"/>
      <c r="F1939" s="450"/>
      <c r="G1939" s="450"/>
      <c r="H1939" s="450"/>
      <c r="I1939" s="450"/>
      <c r="J1939" s="450">
        <f>SUBTOTAL(9,J1936:J1938)</f>
        <v>0</v>
      </c>
      <c r="K1939" s="450"/>
    </row>
    <row r="1940" spans="1:11" x14ac:dyDescent="0.25">
      <c r="A1940" s="103">
        <f>IF('Mottes de 6'!A69&lt;&gt;"",'Mottes de 6'!A69,"")</f>
        <v>26047</v>
      </c>
      <c r="B1940" s="103" t="str">
        <f>IF('Mottes de 6'!L69&lt;&gt;"",'Mottes de 6'!L69,"")</f>
        <v>Noai</v>
      </c>
      <c r="C1940" s="107" t="str">
        <f>IF('Mottes de 6'!B69&lt;&gt;"",'Mottes de 6'!B69,"")</f>
        <v>SEMPERVIVUM COLOROCKZ</v>
      </c>
      <c r="D1940" s="107" t="str">
        <f>IF('Mottes de 6'!C69&lt;&gt;"",'Mottes de 6'!C69,"")</f>
        <v>Variés</v>
      </c>
      <c r="E1940" s="103">
        <f>IF('Mottes de 6'!H69&lt;&gt;"",'Mottes de 6'!H69,"")</f>
        <v>14</v>
      </c>
      <c r="F1940" s="103" t="str">
        <f>IF('Mottes de 6'!E69&lt;&gt;"",'Mottes de 6'!E69,"")</f>
        <v>B</v>
      </c>
      <c r="G1940" s="103" t="str">
        <f>IF('Mottes de 6'!N69&lt;&gt;"",'Mottes de 6'!N69,"")</f>
        <v>M6</v>
      </c>
      <c r="H1940" s="103" t="str">
        <f>IF('Mottes de 6'!I69&lt;&gt;"",'Mottes de 6'!I69,"")</f>
        <v>E</v>
      </c>
      <c r="I1940" s="103">
        <f>IF('Mottes de 6'!J69&lt;&gt;"",'Mottes de 6'!J69,"")</f>
        <v>0.1</v>
      </c>
      <c r="J1940" s="103">
        <f>IF($J$9=36,'Mottes de 6'!U69,IF($J$9=37,'Mottes de 6'!V69,IF($J$9=38,'Mottes de 6'!W69,IF($J$9=39,'Mottes de 6'!X69,IF($J$9=40,'Mottes de 6'!Y69,IF($J$9=41,'Mottes de 6'!Z69,IF($J$9=42,'Mottes de 6'!AA69,IF($J$9=43,'Mottes de 6'!AB69,IF($J$9=44,'Mottes de 6'!AC69,IF($J$9=45,'Mottes de 6'!AD69,IF($J$9=46,'Mottes de 6'!AE69,IF($J$9=47,'Mottes de 6'!AF69,IF($J$9=48,'Mottes de 6'!AG69,IF($J$9=49,'Mottes de 6'!AH69,IF($J$9=50,'Mottes de 6'!AI69,IF($J$9=51,'Mottes de 6'!AJ69,IF($J$9=52,'Mottes de 6'!AK69,IF($J$9=1,'Mottes de 6'!AL69,IF($J$9=2,'Mottes de 6'!AM69,IF($J$9=3,'Mottes de 6'!AN69,IF($J$9=4,'Mottes de 6'!AO69,IF($J$9=5,'Mottes de 6'!AP69,IF($J$9=6,'Mottes de 6'!AQ69,IF($J$9=7,'Mottes de 6'!AR69,IF($J$9=8,'Mottes de 6'!AS69,IF($J$9=9,'Mottes de 6'!AT69,IF($J$9=10,'Mottes de 6'!AU69,IF($J$9=11,'Mottes de 6'!AV69,IF($J$9=12,'Mottes de 6'!AW69,IF($J$9=13,'Mottes de 6'!AX69,IF($J$9=14,'Mottes de 6'!AY69,IF($J$9=15,'Mottes de 6'!AZ69,IF($J$9=16,'Mottes de 6'!BA69,IF($J$9=17,'Mottes de 6'!BB69,IF($J$9=18,'Mottes de 6'!BC69,IF($J$9=19,'Mottes de 6'!BD69,IF($J$9=20,'Mottes de 6'!BE69,IF($J$9=21,'Mottes de 6'!BF69,IF($J$9=22,'Mottes de 6'!BG69,IF($J$9=23,'Mottes de 6'!BH69,IF($J$9=24,'Mottes de 6'!BI69,IF($J$9=25,'Mottes de 6'!BJ69,IF($J$9=26,'Mottes de 6'!BK69,IF($J$9=27,'Mottes de 6'!BL69,IF($J$9=28,'Mottes de 6'!BM69,IF($J$9=29,'Mottes de 6'!BN69,IF($J$9=30,'Mottes de 6'!BO69,IF($J$9=31,'Mottes de 6'!BP69,IF($J$9=32,'Mottes de 6'!BQ69,IF($J$9=33,'Mottes de 6'!BR69,IF($J$9=34,'Mottes de 6'!BS69,IF($J$9=35,'Mottes de 6'!BT69,))))))))))))))))))))))))))))))))))))))))))))))))))))</f>
        <v>0</v>
      </c>
      <c r="K1940" s="103" t="str">
        <f>IF('Mottes de 6'!R69=0,"","Erreur")</f>
        <v/>
      </c>
    </row>
    <row r="1941" spans="1:11" x14ac:dyDescent="0.25">
      <c r="A1941" s="450"/>
      <c r="B1941" s="450"/>
      <c r="C1941" s="451" t="s">
        <v>1759</v>
      </c>
      <c r="D1941" s="451"/>
      <c r="E1941" s="450"/>
      <c r="F1941" s="450"/>
      <c r="G1941" s="450"/>
      <c r="H1941" s="450"/>
      <c r="I1941" s="450"/>
      <c r="J1941" s="450">
        <f>SUBTOTAL(9,J1940:J1940)</f>
        <v>0</v>
      </c>
      <c r="K1941" s="450"/>
    </row>
    <row r="1942" spans="1:11" x14ac:dyDescent="0.25">
      <c r="A1942" s="103">
        <f>IF('Mottes de 6'!A70&lt;&gt;"",'Mottes de 6'!A70,"")</f>
        <v>25251</v>
      </c>
      <c r="B1942" s="103" t="str">
        <f>IF('Mottes de 6'!L70&lt;&gt;"",'Mottes de 6'!L70,"")</f>
        <v>Noai</v>
      </c>
      <c r="C1942" s="107" t="str">
        <f>IF('Mottes de 6'!B70&lt;&gt;"",'Mottes de 6'!B70,"")</f>
        <v>SENECIO</v>
      </c>
      <c r="D1942" s="107" t="str">
        <f>IF('Mottes de 6'!C70&lt;&gt;"",'Mottes de 6'!C70,"")</f>
        <v>Blue</v>
      </c>
      <c r="E1942" s="103">
        <f>IF('Mottes de 6'!H70&lt;&gt;"",'Mottes de 6'!H70,"")</f>
        <v>12</v>
      </c>
      <c r="F1942" s="103" t="str">
        <f>IF('Mottes de 6'!E70&lt;&gt;"",'Mottes de 6'!E70,"")</f>
        <v>B</v>
      </c>
      <c r="G1942" s="103" t="str">
        <f>IF('Mottes de 6'!N70&lt;&gt;"",'Mottes de 6'!N70,"")</f>
        <v>M6</v>
      </c>
      <c r="H1942" s="103" t="str">
        <f>IF('Mottes de 6'!I70&lt;&gt;"",'Mottes de 6'!I70,"")</f>
        <v>D</v>
      </c>
      <c r="I1942" s="103" t="str">
        <f>IF('Mottes de 6'!J70&lt;&gt;"",'Mottes de 6'!J70,"")</f>
        <v/>
      </c>
      <c r="J1942" s="103">
        <f>IF($J$9=36,'Mottes de 6'!U70,IF($J$9=37,'Mottes de 6'!V70,IF($J$9=38,'Mottes de 6'!W70,IF($J$9=39,'Mottes de 6'!X70,IF($J$9=40,'Mottes de 6'!Y70,IF($J$9=41,'Mottes de 6'!Z70,IF($J$9=42,'Mottes de 6'!AA70,IF($J$9=43,'Mottes de 6'!AB70,IF($J$9=44,'Mottes de 6'!AC70,IF($J$9=45,'Mottes de 6'!AD70,IF($J$9=46,'Mottes de 6'!AE70,IF($J$9=47,'Mottes de 6'!AF70,IF($J$9=48,'Mottes de 6'!AG70,IF($J$9=49,'Mottes de 6'!AH70,IF($J$9=50,'Mottes de 6'!AI70,IF($J$9=51,'Mottes de 6'!AJ70,IF($J$9=52,'Mottes de 6'!AK70,IF($J$9=1,'Mottes de 6'!AL70,IF($J$9=2,'Mottes de 6'!AM70,IF($J$9=3,'Mottes de 6'!AN70,IF($J$9=4,'Mottes de 6'!AO70,IF($J$9=5,'Mottes de 6'!AP70,IF($J$9=6,'Mottes de 6'!AQ70,IF($J$9=7,'Mottes de 6'!AR70,IF($J$9=8,'Mottes de 6'!AS70,IF($J$9=9,'Mottes de 6'!AT70,IF($J$9=10,'Mottes de 6'!AU70,IF($J$9=11,'Mottes de 6'!AV70,IF($J$9=12,'Mottes de 6'!AW70,IF($J$9=13,'Mottes de 6'!AX70,IF($J$9=14,'Mottes de 6'!AY70,IF($J$9=15,'Mottes de 6'!AZ70,IF($J$9=16,'Mottes de 6'!BA70,IF($J$9=17,'Mottes de 6'!BB70,IF($J$9=18,'Mottes de 6'!BC70,IF($J$9=19,'Mottes de 6'!BD70,IF($J$9=20,'Mottes de 6'!BE70,IF($J$9=21,'Mottes de 6'!BF70,IF($J$9=22,'Mottes de 6'!BG70,IF($J$9=23,'Mottes de 6'!BH70,IF($J$9=24,'Mottes de 6'!BI70,IF($J$9=25,'Mottes de 6'!BJ70,IF($J$9=26,'Mottes de 6'!BK70,IF($J$9=27,'Mottes de 6'!BL70,IF($J$9=28,'Mottes de 6'!BM70,IF($J$9=29,'Mottes de 6'!BN70,IF($J$9=30,'Mottes de 6'!BO70,IF($J$9=31,'Mottes de 6'!BP70,IF($J$9=32,'Mottes de 6'!BQ70,IF($J$9=33,'Mottes de 6'!BR70,IF($J$9=34,'Mottes de 6'!BS70,IF($J$9=35,'Mottes de 6'!BT70,))))))))))))))))))))))))))))))))))))))))))))))))))))</f>
        <v>0</v>
      </c>
      <c r="K1942" s="103" t="str">
        <f>IF('Mottes de 6'!R70=0,"","Erreur")</f>
        <v/>
      </c>
    </row>
    <row r="1943" spans="1:11" x14ac:dyDescent="0.25">
      <c r="A1943" s="450"/>
      <c r="B1943" s="450"/>
      <c r="C1943" s="451" t="s">
        <v>1760</v>
      </c>
      <c r="D1943" s="451"/>
      <c r="E1943" s="450"/>
      <c r="F1943" s="450"/>
      <c r="G1943" s="450"/>
      <c r="H1943" s="450"/>
      <c r="I1943" s="450"/>
      <c r="J1943" s="450">
        <f>SUBTOTAL(9,J1942:J1942)</f>
        <v>0</v>
      </c>
      <c r="K1943" s="450"/>
    </row>
    <row r="1944" spans="1:11" x14ac:dyDescent="0.25">
      <c r="A1944" s="452"/>
      <c r="B1944" s="452"/>
      <c r="C1944" s="453" t="s">
        <v>1761</v>
      </c>
      <c r="D1944" s="453"/>
      <c r="E1944" s="452"/>
      <c r="F1944" s="452"/>
      <c r="G1944" s="452"/>
      <c r="H1944" s="452"/>
      <c r="I1944" s="452"/>
      <c r="J1944" s="452">
        <f>SUBTOTAL(9,J1914:J1943)</f>
        <v>0</v>
      </c>
      <c r="K1944" s="452"/>
    </row>
    <row r="1945" spans="1:11" x14ac:dyDescent="0.25">
      <c r="A1945" s="103" t="str">
        <f>IF('Mottes de 6'!A71&lt;&gt;"",'Mottes de 6'!A71,"")</f>
        <v/>
      </c>
      <c r="B1945" s="103" t="str">
        <f>IF('Mottes de 6'!L71&lt;&gt;"",'Mottes de 6'!L71,"")</f>
        <v>G</v>
      </c>
      <c r="C1945" s="107" t="str">
        <f>IF('Mottes de 6'!B71&lt;&gt;"",'Mottes de 6'!B71,"")</f>
        <v>FLEURS de A à Z</v>
      </c>
      <c r="D1945" s="107" t="str">
        <f>IF('Mottes de 6'!C71&lt;&gt;"",'Mottes de 6'!C71,"")</f>
        <v/>
      </c>
      <c r="E1945" s="103" t="str">
        <f>IF('Mottes de 6'!H71&lt;&gt;"",'Mottes de 6'!H71,"")</f>
        <v/>
      </c>
      <c r="F1945" s="103" t="str">
        <f>IF('Mottes de 6'!E71&lt;&gt;"",'Mottes de 6'!E71,"")</f>
        <v/>
      </c>
      <c r="G1945" s="103" t="str">
        <f>IF('Mottes de 6'!N71&lt;&gt;"",'Mottes de 6'!N71,"")</f>
        <v/>
      </c>
      <c r="H1945" s="103" t="str">
        <f>IF('Mottes de 6'!I71&lt;&gt;"",'Mottes de 6'!I71,"")</f>
        <v/>
      </c>
      <c r="I1945" s="103" t="str">
        <f>IF('Mottes de 6'!J71&lt;&gt;"",'Mottes de 6'!J71,"")</f>
        <v/>
      </c>
      <c r="J1945" s="103">
        <f>IF($J$9=36,'Mottes de 6'!U71,IF($J$9=37,'Mottes de 6'!V71,IF($J$9=38,'Mottes de 6'!W71,IF($J$9=39,'Mottes de 6'!X71,IF($J$9=40,'Mottes de 6'!Y71,IF($J$9=41,'Mottes de 6'!Z71,IF($J$9=42,'Mottes de 6'!AA71,IF($J$9=43,'Mottes de 6'!AB71,IF($J$9=44,'Mottes de 6'!AC71,IF($J$9=45,'Mottes de 6'!AD71,IF($J$9=46,'Mottes de 6'!AE71,IF($J$9=47,'Mottes de 6'!AF71,IF($J$9=48,'Mottes de 6'!AG71,IF($J$9=49,'Mottes de 6'!AH71,IF($J$9=50,'Mottes de 6'!AI71,IF($J$9=51,'Mottes de 6'!AJ71,IF($J$9=52,'Mottes de 6'!AK71,IF($J$9=1,'Mottes de 6'!AL71,IF($J$9=2,'Mottes de 6'!AM71,IF($J$9=3,'Mottes de 6'!AN71,IF($J$9=4,'Mottes de 6'!AO71,IF($J$9=5,'Mottes de 6'!AP71,IF($J$9=6,'Mottes de 6'!AQ71,IF($J$9=7,'Mottes de 6'!AR71,IF($J$9=8,'Mottes de 6'!AS71,IF($J$9=9,'Mottes de 6'!AT71,IF($J$9=10,'Mottes de 6'!AU71,IF($J$9=11,'Mottes de 6'!AV71,IF($J$9=12,'Mottes de 6'!AW71,IF($J$9=13,'Mottes de 6'!AX71,IF($J$9=14,'Mottes de 6'!AY71,IF($J$9=15,'Mottes de 6'!AZ71,IF($J$9=16,'Mottes de 6'!BA71,IF($J$9=17,'Mottes de 6'!BB71,IF($J$9=18,'Mottes de 6'!BC71,IF($J$9=19,'Mottes de 6'!BD71,IF($J$9=20,'Mottes de 6'!BE71,IF($J$9=21,'Mottes de 6'!BF71,IF($J$9=22,'Mottes de 6'!BG71,IF($J$9=23,'Mottes de 6'!BH71,IF($J$9=24,'Mottes de 6'!BI71,IF($J$9=25,'Mottes de 6'!BJ71,IF($J$9=26,'Mottes de 6'!BK71,IF($J$9=27,'Mottes de 6'!BL71,IF($J$9=28,'Mottes de 6'!BM71,IF($J$9=29,'Mottes de 6'!BN71,IF($J$9=30,'Mottes de 6'!BO71,IF($J$9=31,'Mottes de 6'!BP71,IF($J$9=32,'Mottes de 6'!BQ71,IF($J$9=33,'Mottes de 6'!BR71,IF($J$9=34,'Mottes de 6'!BS71,IF($J$9=35,'Mottes de 6'!BT71,))))))))))))))))))))))))))))))))))))))))))))))))))))</f>
        <v>0</v>
      </c>
      <c r="K1945" s="103" t="str">
        <f>IF('Mottes de 6'!R71=0,"","Erreur")</f>
        <v/>
      </c>
    </row>
    <row r="1946" spans="1:11" x14ac:dyDescent="0.25">
      <c r="A1946" s="103" t="str">
        <f>IF('Mottes de 6'!A72&lt;&gt;"",'Mottes de 6'!A72,"")</f>
        <v/>
      </c>
      <c r="B1946" s="103" t="str">
        <f>IF('Mottes de 6'!L72&lt;&gt;"",'Mottes de 6'!L72,"")</f>
        <v>L</v>
      </c>
      <c r="C1946" s="107" t="str">
        <f>IF('Mottes de 6'!B72&lt;&gt;"",'Mottes de 6'!B72,"")</f>
        <v>A</v>
      </c>
      <c r="D1946" s="107" t="str">
        <f>IF('Mottes de 6'!C72&lt;&gt;"",'Mottes de 6'!C72,"")</f>
        <v/>
      </c>
      <c r="E1946" s="103" t="str">
        <f>IF('Mottes de 6'!H72&lt;&gt;"",'Mottes de 6'!H72,"")</f>
        <v/>
      </c>
      <c r="F1946" s="103" t="str">
        <f>IF('Mottes de 6'!E72&lt;&gt;"",'Mottes de 6'!E72,"")</f>
        <v/>
      </c>
      <c r="G1946" s="103" t="str">
        <f>IF('Mottes de 6'!N72&lt;&gt;"",'Mottes de 6'!N72,"")</f>
        <v/>
      </c>
      <c r="H1946" s="103" t="str">
        <f>IF('Mottes de 6'!I72&lt;&gt;"",'Mottes de 6'!I72,"")</f>
        <v/>
      </c>
      <c r="I1946" s="103" t="str">
        <f>IF('Mottes de 6'!J72&lt;&gt;"",'Mottes de 6'!J72,"")</f>
        <v/>
      </c>
      <c r="J1946" s="103">
        <f>IF($J$9=36,'Mottes de 6'!U72,IF($J$9=37,'Mottes de 6'!V72,IF($J$9=38,'Mottes de 6'!W72,IF($J$9=39,'Mottes de 6'!X72,IF($J$9=40,'Mottes de 6'!Y72,IF($J$9=41,'Mottes de 6'!Z72,IF($J$9=42,'Mottes de 6'!AA72,IF($J$9=43,'Mottes de 6'!AB72,IF($J$9=44,'Mottes de 6'!AC72,IF($J$9=45,'Mottes de 6'!AD72,IF($J$9=46,'Mottes de 6'!AE72,IF($J$9=47,'Mottes de 6'!AF72,IF($J$9=48,'Mottes de 6'!AG72,IF($J$9=49,'Mottes de 6'!AH72,IF($J$9=50,'Mottes de 6'!AI72,IF($J$9=51,'Mottes de 6'!AJ72,IF($J$9=52,'Mottes de 6'!AK72,IF($J$9=1,'Mottes de 6'!AL72,IF($J$9=2,'Mottes de 6'!AM72,IF($J$9=3,'Mottes de 6'!AN72,IF($J$9=4,'Mottes de 6'!AO72,IF($J$9=5,'Mottes de 6'!AP72,IF($J$9=6,'Mottes de 6'!AQ72,IF($J$9=7,'Mottes de 6'!AR72,IF($J$9=8,'Mottes de 6'!AS72,IF($J$9=9,'Mottes de 6'!AT72,IF($J$9=10,'Mottes de 6'!AU72,IF($J$9=11,'Mottes de 6'!AV72,IF($J$9=12,'Mottes de 6'!AW72,IF($J$9=13,'Mottes de 6'!AX72,IF($J$9=14,'Mottes de 6'!AY72,IF($J$9=15,'Mottes de 6'!AZ72,IF($J$9=16,'Mottes de 6'!BA72,IF($J$9=17,'Mottes de 6'!BB72,IF($J$9=18,'Mottes de 6'!BC72,IF($J$9=19,'Mottes de 6'!BD72,IF($J$9=20,'Mottes de 6'!BE72,IF($J$9=21,'Mottes de 6'!BF72,IF($J$9=22,'Mottes de 6'!BG72,IF($J$9=23,'Mottes de 6'!BH72,IF($J$9=24,'Mottes de 6'!BI72,IF($J$9=25,'Mottes de 6'!BJ72,IF($J$9=26,'Mottes de 6'!BK72,IF($J$9=27,'Mottes de 6'!BL72,IF($J$9=28,'Mottes de 6'!BM72,IF($J$9=29,'Mottes de 6'!BN72,IF($J$9=30,'Mottes de 6'!BO72,IF($J$9=31,'Mottes de 6'!BP72,IF($J$9=32,'Mottes de 6'!BQ72,IF($J$9=33,'Mottes de 6'!BR72,IF($J$9=34,'Mottes de 6'!BS72,IF($J$9=35,'Mottes de 6'!BT72,))))))))))))))))))))))))))))))))))))))))))))))))))))</f>
        <v>0</v>
      </c>
      <c r="K1946" s="103" t="str">
        <f>IF('Mottes de 6'!R72=0,"","Erreur")</f>
        <v/>
      </c>
    </row>
    <row r="1947" spans="1:11" x14ac:dyDescent="0.25">
      <c r="A1947" s="103">
        <f>IF('Mottes de 6'!A73&lt;&gt;"",'Mottes de 6'!A73,"")</f>
        <v>20004</v>
      </c>
      <c r="B1947" s="103" t="str">
        <f>IF('Mottes de 6'!L73&lt;&gt;"",'Mottes de 6'!L73,"")</f>
        <v>Noai</v>
      </c>
      <c r="C1947" s="107" t="str">
        <f>IF('Mottes de 6'!B73&lt;&gt;"",'Mottes de 6'!B73,"")</f>
        <v>ABUTILON</v>
      </c>
      <c r="D1947" s="107" t="str">
        <f>IF('Mottes de 6'!C73&lt;&gt;"",'Mottes de 6'!C73,"")</f>
        <v>megapotanicum Variegatum</v>
      </c>
      <c r="E1947" s="103">
        <f>IF('Mottes de 6'!H73&lt;&gt;"",'Mottes de 6'!H73,"")</f>
        <v>13</v>
      </c>
      <c r="F1947" s="103" t="str">
        <f>IF('Mottes de 6'!E73&lt;&gt;"",'Mottes de 6'!E73,"")</f>
        <v>B</v>
      </c>
      <c r="G1947" s="103" t="str">
        <f>IF('Mottes de 6'!N73&lt;&gt;"",'Mottes de 6'!N73,"")</f>
        <v>M6</v>
      </c>
      <c r="H1947" s="103" t="str">
        <f>IF('Mottes de 6'!I73&lt;&gt;"",'Mottes de 6'!I73,"")</f>
        <v>A</v>
      </c>
      <c r="I1947" s="103" t="str">
        <f>IF('Mottes de 6'!J73&lt;&gt;"",'Mottes de 6'!J73,"")</f>
        <v/>
      </c>
      <c r="J1947" s="103">
        <f>IF($J$9=36,'Mottes de 6'!U73,IF($J$9=37,'Mottes de 6'!V73,IF($J$9=38,'Mottes de 6'!W73,IF($J$9=39,'Mottes de 6'!X73,IF($J$9=40,'Mottes de 6'!Y73,IF($J$9=41,'Mottes de 6'!Z73,IF($J$9=42,'Mottes de 6'!AA73,IF($J$9=43,'Mottes de 6'!AB73,IF($J$9=44,'Mottes de 6'!AC73,IF($J$9=45,'Mottes de 6'!AD73,IF($J$9=46,'Mottes de 6'!AE73,IF($J$9=47,'Mottes de 6'!AF73,IF($J$9=48,'Mottes de 6'!AG73,IF($J$9=49,'Mottes de 6'!AH73,IF($J$9=50,'Mottes de 6'!AI73,IF($J$9=51,'Mottes de 6'!AJ73,IF($J$9=52,'Mottes de 6'!AK73,IF($J$9=1,'Mottes de 6'!AL73,IF($J$9=2,'Mottes de 6'!AM73,IF($J$9=3,'Mottes de 6'!AN73,IF($J$9=4,'Mottes de 6'!AO73,IF($J$9=5,'Mottes de 6'!AP73,IF($J$9=6,'Mottes de 6'!AQ73,IF($J$9=7,'Mottes de 6'!AR73,IF($J$9=8,'Mottes de 6'!AS73,IF($J$9=9,'Mottes de 6'!AT73,IF($J$9=10,'Mottes de 6'!AU73,IF($J$9=11,'Mottes de 6'!AV73,IF($J$9=12,'Mottes de 6'!AW73,IF($J$9=13,'Mottes de 6'!AX73,IF($J$9=14,'Mottes de 6'!AY73,IF($J$9=15,'Mottes de 6'!AZ73,IF($J$9=16,'Mottes de 6'!BA73,IF($J$9=17,'Mottes de 6'!BB73,IF($J$9=18,'Mottes de 6'!BC73,IF($J$9=19,'Mottes de 6'!BD73,IF($J$9=20,'Mottes de 6'!BE73,IF($J$9=21,'Mottes de 6'!BF73,IF($J$9=22,'Mottes de 6'!BG73,IF($J$9=23,'Mottes de 6'!BH73,IF($J$9=24,'Mottes de 6'!BI73,IF($J$9=25,'Mottes de 6'!BJ73,IF($J$9=26,'Mottes de 6'!BK73,IF($J$9=27,'Mottes de 6'!BL73,IF($J$9=28,'Mottes de 6'!BM73,IF($J$9=29,'Mottes de 6'!BN73,IF($J$9=30,'Mottes de 6'!BO73,IF($J$9=31,'Mottes de 6'!BP73,IF($J$9=32,'Mottes de 6'!BQ73,IF($J$9=33,'Mottes de 6'!BR73,IF($J$9=34,'Mottes de 6'!BS73,IF($J$9=35,'Mottes de 6'!BT73,))))))))))))))))))))))))))))))))))))))))))))))))))))</f>
        <v>0</v>
      </c>
      <c r="K1947" s="103" t="str">
        <f>IF('Mottes de 6'!R73=0,"","Erreur")</f>
        <v/>
      </c>
    </row>
    <row r="1948" spans="1:11" x14ac:dyDescent="0.25">
      <c r="A1948" s="103">
        <f>IF('Mottes de 6'!A74&lt;&gt;"",'Mottes de 6'!A74,"")</f>
        <v>20002</v>
      </c>
      <c r="B1948" s="103" t="str">
        <f>IF('Mottes de 6'!L74&lt;&gt;"",'Mottes de 6'!L74,"")</f>
        <v>Noai</v>
      </c>
      <c r="C1948" s="107" t="str">
        <f>IF('Mottes de 6'!B74&lt;&gt;"",'Mottes de 6'!B74,"")</f>
        <v>ABUTILON</v>
      </c>
      <c r="D1948" s="107" t="str">
        <f>IF('Mottes de 6'!C74&lt;&gt;"",'Mottes de 6'!C74,"")</f>
        <v>Canary bird</v>
      </c>
      <c r="E1948" s="103">
        <f>IF('Mottes de 6'!H74&lt;&gt;"",'Mottes de 6'!H74,"")</f>
        <v>13</v>
      </c>
      <c r="F1948" s="103" t="str">
        <f>IF('Mottes de 6'!E74&lt;&gt;"",'Mottes de 6'!E74,"")</f>
        <v>B</v>
      </c>
      <c r="G1948" s="103" t="str">
        <f>IF('Mottes de 6'!N74&lt;&gt;"",'Mottes de 6'!N74,"")</f>
        <v>M6</v>
      </c>
      <c r="H1948" s="103" t="str">
        <f>IF('Mottes de 6'!I74&lt;&gt;"",'Mottes de 6'!I74,"")</f>
        <v>A</v>
      </c>
      <c r="I1948" s="103" t="str">
        <f>IF('Mottes de 6'!J74&lt;&gt;"",'Mottes de 6'!J74,"")</f>
        <v/>
      </c>
      <c r="J1948" s="103">
        <f>IF($J$9=36,'Mottes de 6'!U74,IF($J$9=37,'Mottes de 6'!V74,IF($J$9=38,'Mottes de 6'!W74,IF($J$9=39,'Mottes de 6'!X74,IF($J$9=40,'Mottes de 6'!Y74,IF($J$9=41,'Mottes de 6'!Z74,IF($J$9=42,'Mottes de 6'!AA74,IF($J$9=43,'Mottes de 6'!AB74,IF($J$9=44,'Mottes de 6'!AC74,IF($J$9=45,'Mottes de 6'!AD74,IF($J$9=46,'Mottes de 6'!AE74,IF($J$9=47,'Mottes de 6'!AF74,IF($J$9=48,'Mottes de 6'!AG74,IF($J$9=49,'Mottes de 6'!AH74,IF($J$9=50,'Mottes de 6'!AI74,IF($J$9=51,'Mottes de 6'!AJ74,IF($J$9=52,'Mottes de 6'!AK74,IF($J$9=1,'Mottes de 6'!AL74,IF($J$9=2,'Mottes de 6'!AM74,IF($J$9=3,'Mottes de 6'!AN74,IF($J$9=4,'Mottes de 6'!AO74,IF($J$9=5,'Mottes de 6'!AP74,IF($J$9=6,'Mottes de 6'!AQ74,IF($J$9=7,'Mottes de 6'!AR74,IF($J$9=8,'Mottes de 6'!AS74,IF($J$9=9,'Mottes de 6'!AT74,IF($J$9=10,'Mottes de 6'!AU74,IF($J$9=11,'Mottes de 6'!AV74,IF($J$9=12,'Mottes de 6'!AW74,IF($J$9=13,'Mottes de 6'!AX74,IF($J$9=14,'Mottes de 6'!AY74,IF($J$9=15,'Mottes de 6'!AZ74,IF($J$9=16,'Mottes de 6'!BA74,IF($J$9=17,'Mottes de 6'!BB74,IF($J$9=18,'Mottes de 6'!BC74,IF($J$9=19,'Mottes de 6'!BD74,IF($J$9=20,'Mottes de 6'!BE74,IF($J$9=21,'Mottes de 6'!BF74,IF($J$9=22,'Mottes de 6'!BG74,IF($J$9=23,'Mottes de 6'!BH74,IF($J$9=24,'Mottes de 6'!BI74,IF($J$9=25,'Mottes de 6'!BJ74,IF($J$9=26,'Mottes de 6'!BK74,IF($J$9=27,'Mottes de 6'!BL74,IF($J$9=28,'Mottes de 6'!BM74,IF($J$9=29,'Mottes de 6'!BN74,IF($J$9=30,'Mottes de 6'!BO74,IF($J$9=31,'Mottes de 6'!BP74,IF($J$9=32,'Mottes de 6'!BQ74,IF($J$9=33,'Mottes de 6'!BR74,IF($J$9=34,'Mottes de 6'!BS74,IF($J$9=35,'Mottes de 6'!BT74,))))))))))))))))))))))))))))))))))))))))))))))))))))</f>
        <v>0</v>
      </c>
      <c r="K1948" s="103" t="str">
        <f>IF('Mottes de 6'!R74=0,"","Erreur")</f>
        <v/>
      </c>
    </row>
    <row r="1949" spans="1:11" x14ac:dyDescent="0.25">
      <c r="A1949" s="103">
        <f>IF('Mottes de 6'!A75&lt;&gt;"",'Mottes de 6'!A75,"")</f>
        <v>20005</v>
      </c>
      <c r="B1949" s="103" t="str">
        <f>IF('Mottes de 6'!L75&lt;&gt;"",'Mottes de 6'!L75,"")</f>
        <v>Noai</v>
      </c>
      <c r="C1949" s="107" t="str">
        <f>IF('Mottes de 6'!B75&lt;&gt;"",'Mottes de 6'!B75,"")</f>
        <v>ABUTILON</v>
      </c>
      <c r="D1949" s="107" t="str">
        <f>IF('Mottes de 6'!C75&lt;&gt;"",'Mottes de 6'!C75,"")</f>
        <v>Red Princess</v>
      </c>
      <c r="E1949" s="103">
        <f>IF('Mottes de 6'!H75&lt;&gt;"",'Mottes de 6'!H75,"")</f>
        <v>13</v>
      </c>
      <c r="F1949" s="103" t="str">
        <f>IF('Mottes de 6'!E75&lt;&gt;"",'Mottes de 6'!E75,"")</f>
        <v>B</v>
      </c>
      <c r="G1949" s="103" t="str">
        <f>IF('Mottes de 6'!N75&lt;&gt;"",'Mottes de 6'!N75,"")</f>
        <v>M6</v>
      </c>
      <c r="H1949" s="103" t="str">
        <f>IF('Mottes de 6'!I75&lt;&gt;"",'Mottes de 6'!I75,"")</f>
        <v>A</v>
      </c>
      <c r="I1949" s="103" t="str">
        <f>IF('Mottes de 6'!J75&lt;&gt;"",'Mottes de 6'!J75,"")</f>
        <v/>
      </c>
      <c r="J1949" s="103">
        <f>IF($J$9=36,'Mottes de 6'!U75,IF($J$9=37,'Mottes de 6'!V75,IF($J$9=38,'Mottes de 6'!W75,IF($J$9=39,'Mottes de 6'!X75,IF($J$9=40,'Mottes de 6'!Y75,IF($J$9=41,'Mottes de 6'!Z75,IF($J$9=42,'Mottes de 6'!AA75,IF($J$9=43,'Mottes de 6'!AB75,IF($J$9=44,'Mottes de 6'!AC75,IF($J$9=45,'Mottes de 6'!AD75,IF($J$9=46,'Mottes de 6'!AE75,IF($J$9=47,'Mottes de 6'!AF75,IF($J$9=48,'Mottes de 6'!AG75,IF($J$9=49,'Mottes de 6'!AH75,IF($J$9=50,'Mottes de 6'!AI75,IF($J$9=51,'Mottes de 6'!AJ75,IF($J$9=52,'Mottes de 6'!AK75,IF($J$9=1,'Mottes de 6'!AL75,IF($J$9=2,'Mottes de 6'!AM75,IF($J$9=3,'Mottes de 6'!AN75,IF($J$9=4,'Mottes de 6'!AO75,IF($J$9=5,'Mottes de 6'!AP75,IF($J$9=6,'Mottes de 6'!AQ75,IF($J$9=7,'Mottes de 6'!AR75,IF($J$9=8,'Mottes de 6'!AS75,IF($J$9=9,'Mottes de 6'!AT75,IF($J$9=10,'Mottes de 6'!AU75,IF($J$9=11,'Mottes de 6'!AV75,IF($J$9=12,'Mottes de 6'!AW75,IF($J$9=13,'Mottes de 6'!AX75,IF($J$9=14,'Mottes de 6'!AY75,IF($J$9=15,'Mottes de 6'!AZ75,IF($J$9=16,'Mottes de 6'!BA75,IF($J$9=17,'Mottes de 6'!BB75,IF($J$9=18,'Mottes de 6'!BC75,IF($J$9=19,'Mottes de 6'!BD75,IF($J$9=20,'Mottes de 6'!BE75,IF($J$9=21,'Mottes de 6'!BF75,IF($J$9=22,'Mottes de 6'!BG75,IF($J$9=23,'Mottes de 6'!BH75,IF($J$9=24,'Mottes de 6'!BI75,IF($J$9=25,'Mottes de 6'!BJ75,IF($J$9=26,'Mottes de 6'!BK75,IF($J$9=27,'Mottes de 6'!BL75,IF($J$9=28,'Mottes de 6'!BM75,IF($J$9=29,'Mottes de 6'!BN75,IF($J$9=30,'Mottes de 6'!BO75,IF($J$9=31,'Mottes de 6'!BP75,IF($J$9=32,'Mottes de 6'!BQ75,IF($J$9=33,'Mottes de 6'!BR75,IF($J$9=34,'Mottes de 6'!BS75,IF($J$9=35,'Mottes de 6'!BT75,))))))))))))))))))))))))))))))))))))))))))))))))))))</f>
        <v>0</v>
      </c>
      <c r="K1949" s="103" t="str">
        <f>IF('Mottes de 6'!R75=0,"","Erreur")</f>
        <v/>
      </c>
    </row>
    <row r="1950" spans="1:11" x14ac:dyDescent="0.25">
      <c r="A1950" s="103">
        <f>IF('Mottes de 6'!A76&lt;&gt;"",'Mottes de 6'!A76,"")</f>
        <v>15215</v>
      </c>
      <c r="B1950" s="103" t="str">
        <f>IF('Mottes de 6'!L76&lt;&gt;"",'Mottes de 6'!L76,"")</f>
        <v>Noai</v>
      </c>
      <c r="C1950" s="107" t="str">
        <f>IF('Mottes de 6'!B76&lt;&gt;"",'Mottes de 6'!B76,"")</f>
        <v>ABUTILON</v>
      </c>
      <c r="D1950" s="107" t="str">
        <f>IF('Mottes de 6'!C76&lt;&gt;"",'Mottes de 6'!C76,"")</f>
        <v>Thompsonii</v>
      </c>
      <c r="E1950" s="103">
        <f>IF('Mottes de 6'!H76&lt;&gt;"",'Mottes de 6'!H76,"")</f>
        <v>13</v>
      </c>
      <c r="F1950" s="103" t="str">
        <f>IF('Mottes de 6'!E76&lt;&gt;"",'Mottes de 6'!E76,"")</f>
        <v>B</v>
      </c>
      <c r="G1950" s="103" t="str">
        <f>IF('Mottes de 6'!N76&lt;&gt;"",'Mottes de 6'!N76,"")</f>
        <v>M6</v>
      </c>
      <c r="H1950" s="103" t="str">
        <f>IF('Mottes de 6'!I76&lt;&gt;"",'Mottes de 6'!I76,"")</f>
        <v>A</v>
      </c>
      <c r="I1950" s="103" t="str">
        <f>IF('Mottes de 6'!J76&lt;&gt;"",'Mottes de 6'!J76,"")</f>
        <v/>
      </c>
      <c r="J1950" s="103">
        <f>IF($J$9=36,'Mottes de 6'!U76,IF($J$9=37,'Mottes de 6'!V76,IF($J$9=38,'Mottes de 6'!W76,IF($J$9=39,'Mottes de 6'!X76,IF($J$9=40,'Mottes de 6'!Y76,IF($J$9=41,'Mottes de 6'!Z76,IF($J$9=42,'Mottes de 6'!AA76,IF($J$9=43,'Mottes de 6'!AB76,IF($J$9=44,'Mottes de 6'!AC76,IF($J$9=45,'Mottes de 6'!AD76,IF($J$9=46,'Mottes de 6'!AE76,IF($J$9=47,'Mottes de 6'!AF76,IF($J$9=48,'Mottes de 6'!AG76,IF($J$9=49,'Mottes de 6'!AH76,IF($J$9=50,'Mottes de 6'!AI76,IF($J$9=51,'Mottes de 6'!AJ76,IF($J$9=52,'Mottes de 6'!AK76,IF($J$9=1,'Mottes de 6'!AL76,IF($J$9=2,'Mottes de 6'!AM76,IF($J$9=3,'Mottes de 6'!AN76,IF($J$9=4,'Mottes de 6'!AO76,IF($J$9=5,'Mottes de 6'!AP76,IF($J$9=6,'Mottes de 6'!AQ76,IF($J$9=7,'Mottes de 6'!AR76,IF($J$9=8,'Mottes de 6'!AS76,IF($J$9=9,'Mottes de 6'!AT76,IF($J$9=10,'Mottes de 6'!AU76,IF($J$9=11,'Mottes de 6'!AV76,IF($J$9=12,'Mottes de 6'!AW76,IF($J$9=13,'Mottes de 6'!AX76,IF($J$9=14,'Mottes de 6'!AY76,IF($J$9=15,'Mottes de 6'!AZ76,IF($J$9=16,'Mottes de 6'!BA76,IF($J$9=17,'Mottes de 6'!BB76,IF($J$9=18,'Mottes de 6'!BC76,IF($J$9=19,'Mottes de 6'!BD76,IF($J$9=20,'Mottes de 6'!BE76,IF($J$9=21,'Mottes de 6'!BF76,IF($J$9=22,'Mottes de 6'!BG76,IF($J$9=23,'Mottes de 6'!BH76,IF($J$9=24,'Mottes de 6'!BI76,IF($J$9=25,'Mottes de 6'!BJ76,IF($J$9=26,'Mottes de 6'!BK76,IF($J$9=27,'Mottes de 6'!BL76,IF($J$9=28,'Mottes de 6'!BM76,IF($J$9=29,'Mottes de 6'!BN76,IF($J$9=30,'Mottes de 6'!BO76,IF($J$9=31,'Mottes de 6'!BP76,IF($J$9=32,'Mottes de 6'!BQ76,IF($J$9=33,'Mottes de 6'!BR76,IF($J$9=34,'Mottes de 6'!BS76,IF($J$9=35,'Mottes de 6'!BT76,))))))))))))))))))))))))))))))))))))))))))))))))))))</f>
        <v>0</v>
      </c>
      <c r="K1950" s="103" t="str">
        <f>IF('Mottes de 6'!R76=0,"","Erreur")</f>
        <v/>
      </c>
    </row>
    <row r="1951" spans="1:11" x14ac:dyDescent="0.25">
      <c r="A1951" s="450"/>
      <c r="B1951" s="450"/>
      <c r="C1951" s="451" t="s">
        <v>1809</v>
      </c>
      <c r="D1951" s="451"/>
      <c r="E1951" s="450"/>
      <c r="F1951" s="450"/>
      <c r="G1951" s="450"/>
      <c r="H1951" s="450"/>
      <c r="I1951" s="450"/>
      <c r="J1951" s="450">
        <f>SUBTOTAL(9,J1946:J1950)</f>
        <v>0</v>
      </c>
      <c r="K1951" s="450"/>
    </row>
    <row r="1952" spans="1:11" x14ac:dyDescent="0.25">
      <c r="A1952" s="103">
        <f>IF('Mottes de 6'!A77&lt;&gt;"",'Mottes de 6'!A77,"")</f>
        <v>20008</v>
      </c>
      <c r="B1952" s="103" t="str">
        <f>IF('Mottes de 6'!L77&lt;&gt;"",'Mottes de 6'!L77,"")</f>
        <v>Noai</v>
      </c>
      <c r="C1952" s="107" t="str">
        <f>IF('Mottes de 6'!B77&lt;&gt;"",'Mottes de 6'!B77,"")</f>
        <v>ACALYPHA</v>
      </c>
      <c r="D1952" s="107" t="str">
        <f>IF('Mottes de 6'!C77&lt;&gt;"",'Mottes de 6'!C77,"")</f>
        <v>pendula Cat's Tails</v>
      </c>
      <c r="E1952" s="103">
        <f>IF('Mottes de 6'!H77&lt;&gt;"",'Mottes de 6'!H77,"")</f>
        <v>13</v>
      </c>
      <c r="F1952" s="103" t="str">
        <f>IF('Mottes de 6'!E77&lt;&gt;"",'Mottes de 6'!E77,"")</f>
        <v>B</v>
      </c>
      <c r="G1952" s="103" t="str">
        <f>IF('Mottes de 6'!N77&lt;&gt;"",'Mottes de 6'!N77,"")</f>
        <v>M6</v>
      </c>
      <c r="H1952" s="103" t="str">
        <f>IF('Mottes de 6'!I77&lt;&gt;"",'Mottes de 6'!I77,"")</f>
        <v>E</v>
      </c>
      <c r="I1952" s="103" t="str">
        <f>IF('Mottes de 6'!J77&lt;&gt;"",'Mottes de 6'!J77,"")</f>
        <v/>
      </c>
      <c r="J1952" s="103">
        <f>IF($J$9=36,'Mottes de 6'!U77,IF($J$9=37,'Mottes de 6'!V77,IF($J$9=38,'Mottes de 6'!W77,IF($J$9=39,'Mottes de 6'!X77,IF($J$9=40,'Mottes de 6'!Y77,IF($J$9=41,'Mottes de 6'!Z77,IF($J$9=42,'Mottes de 6'!AA77,IF($J$9=43,'Mottes de 6'!AB77,IF($J$9=44,'Mottes de 6'!AC77,IF($J$9=45,'Mottes de 6'!AD77,IF($J$9=46,'Mottes de 6'!AE77,IF($J$9=47,'Mottes de 6'!AF77,IF($J$9=48,'Mottes de 6'!AG77,IF($J$9=49,'Mottes de 6'!AH77,IF($J$9=50,'Mottes de 6'!AI77,IF($J$9=51,'Mottes de 6'!AJ77,IF($J$9=52,'Mottes de 6'!AK77,IF($J$9=1,'Mottes de 6'!AL77,IF($J$9=2,'Mottes de 6'!AM77,IF($J$9=3,'Mottes de 6'!AN77,IF($J$9=4,'Mottes de 6'!AO77,IF($J$9=5,'Mottes de 6'!AP77,IF($J$9=6,'Mottes de 6'!AQ77,IF($J$9=7,'Mottes de 6'!AR77,IF($J$9=8,'Mottes de 6'!AS77,IF($J$9=9,'Mottes de 6'!AT77,IF($J$9=10,'Mottes de 6'!AU77,IF($J$9=11,'Mottes de 6'!AV77,IF($J$9=12,'Mottes de 6'!AW77,IF($J$9=13,'Mottes de 6'!AX77,IF($J$9=14,'Mottes de 6'!AY77,IF($J$9=15,'Mottes de 6'!AZ77,IF($J$9=16,'Mottes de 6'!BA77,IF($J$9=17,'Mottes de 6'!BB77,IF($J$9=18,'Mottes de 6'!BC77,IF($J$9=19,'Mottes de 6'!BD77,IF($J$9=20,'Mottes de 6'!BE77,IF($J$9=21,'Mottes de 6'!BF77,IF($J$9=22,'Mottes de 6'!BG77,IF($J$9=23,'Mottes de 6'!BH77,IF($J$9=24,'Mottes de 6'!BI77,IF($J$9=25,'Mottes de 6'!BJ77,IF($J$9=26,'Mottes de 6'!BK77,IF($J$9=27,'Mottes de 6'!BL77,IF($J$9=28,'Mottes de 6'!BM77,IF($J$9=29,'Mottes de 6'!BN77,IF($J$9=30,'Mottes de 6'!BO77,IF($J$9=31,'Mottes de 6'!BP77,IF($J$9=32,'Mottes de 6'!BQ77,IF($J$9=33,'Mottes de 6'!BR77,IF($J$9=34,'Mottes de 6'!BS77,IF($J$9=35,'Mottes de 6'!BT77,))))))))))))))))))))))))))))))))))))))))))))))))))))</f>
        <v>0</v>
      </c>
      <c r="K1952" s="103" t="str">
        <f>IF('Mottes de 6'!R77=0,"","Erreur")</f>
        <v/>
      </c>
    </row>
    <row r="1953" spans="1:11" x14ac:dyDescent="0.25">
      <c r="A1953" s="450"/>
      <c r="B1953" s="450"/>
      <c r="C1953" s="451" t="s">
        <v>1810</v>
      </c>
      <c r="D1953" s="451"/>
      <c r="E1953" s="450"/>
      <c r="F1953" s="450"/>
      <c r="G1953" s="450"/>
      <c r="H1953" s="450"/>
      <c r="I1953" s="450"/>
      <c r="J1953" s="450">
        <f>SUBTOTAL(9,J1952:J1952)</f>
        <v>0</v>
      </c>
      <c r="K1953" s="450"/>
    </row>
    <row r="1954" spans="1:11" x14ac:dyDescent="0.25">
      <c r="A1954" s="103">
        <f>IF('Mottes de 6'!A78&lt;&gt;"",'Mottes de 6'!A78,"")</f>
        <v>26136</v>
      </c>
      <c r="B1954" s="103" t="str">
        <f>IF('Mottes de 6'!L78&lt;&gt;"",'Mottes de 6'!L78,"")</f>
        <v>Noai</v>
      </c>
      <c r="C1954" s="107" t="str">
        <f>IF('Mottes de 6'!B78&lt;&gt;"",'Mottes de 6'!B78,"")</f>
        <v>ACHILLEE DESERT EVE</v>
      </c>
      <c r="D1954" s="107" t="str">
        <f>IF('Mottes de 6'!C78&lt;&gt;"",'Mottes de 6'!C78,"")</f>
        <v>Red</v>
      </c>
      <c r="E1954" s="103">
        <f>IF('Mottes de 6'!H78&lt;&gt;"",'Mottes de 6'!H78,"")</f>
        <v>11</v>
      </c>
      <c r="F1954" s="103" t="str">
        <f>IF('Mottes de 6'!E78&lt;&gt;"",'Mottes de 6'!E78,"")</f>
        <v>B</v>
      </c>
      <c r="G1954" s="103" t="str">
        <f>IF('Mottes de 6'!N78&lt;&gt;"",'Mottes de 6'!N78,"")</f>
        <v>M6</v>
      </c>
      <c r="H1954" s="103" t="str">
        <f>IF('Mottes de 6'!I78&lt;&gt;"",'Mottes de 6'!I78,"")</f>
        <v>A</v>
      </c>
      <c r="I1954" s="103">
        <f>IF('Mottes de 6'!J78&lt;&gt;"",'Mottes de 6'!J78,"")</f>
        <v>4.2000000000000003E-2</v>
      </c>
      <c r="J1954" s="103">
        <f>IF($J$9=36,'Mottes de 6'!U78,IF($J$9=37,'Mottes de 6'!V78,IF($J$9=38,'Mottes de 6'!W78,IF($J$9=39,'Mottes de 6'!X78,IF($J$9=40,'Mottes de 6'!Y78,IF($J$9=41,'Mottes de 6'!Z78,IF($J$9=42,'Mottes de 6'!AA78,IF($J$9=43,'Mottes de 6'!AB78,IF($J$9=44,'Mottes de 6'!AC78,IF($J$9=45,'Mottes de 6'!AD78,IF($J$9=46,'Mottes de 6'!AE78,IF($J$9=47,'Mottes de 6'!AF78,IF($J$9=48,'Mottes de 6'!AG78,IF($J$9=49,'Mottes de 6'!AH78,IF($J$9=50,'Mottes de 6'!AI78,IF($J$9=51,'Mottes de 6'!AJ78,IF($J$9=52,'Mottes de 6'!AK78,IF($J$9=1,'Mottes de 6'!AL78,IF($J$9=2,'Mottes de 6'!AM78,IF($J$9=3,'Mottes de 6'!AN78,IF($J$9=4,'Mottes de 6'!AO78,IF($J$9=5,'Mottes de 6'!AP78,IF($J$9=6,'Mottes de 6'!AQ78,IF($J$9=7,'Mottes de 6'!AR78,IF($J$9=8,'Mottes de 6'!AS78,IF($J$9=9,'Mottes de 6'!AT78,IF($J$9=10,'Mottes de 6'!AU78,IF($J$9=11,'Mottes de 6'!AV78,IF($J$9=12,'Mottes de 6'!AW78,IF($J$9=13,'Mottes de 6'!AX78,IF($J$9=14,'Mottes de 6'!AY78,IF($J$9=15,'Mottes de 6'!AZ78,IF($J$9=16,'Mottes de 6'!BA78,IF($J$9=17,'Mottes de 6'!BB78,IF($J$9=18,'Mottes de 6'!BC78,IF($J$9=19,'Mottes de 6'!BD78,IF($J$9=20,'Mottes de 6'!BE78,IF($J$9=21,'Mottes de 6'!BF78,IF($J$9=22,'Mottes de 6'!BG78,IF($J$9=23,'Mottes de 6'!BH78,IF($J$9=24,'Mottes de 6'!BI78,IF($J$9=25,'Mottes de 6'!BJ78,IF($J$9=26,'Mottes de 6'!BK78,IF($J$9=27,'Mottes de 6'!BL78,IF($J$9=28,'Mottes de 6'!BM78,IF($J$9=29,'Mottes de 6'!BN78,IF($J$9=30,'Mottes de 6'!BO78,IF($J$9=31,'Mottes de 6'!BP78,IF($J$9=32,'Mottes de 6'!BQ78,IF($J$9=33,'Mottes de 6'!BR78,IF($J$9=34,'Mottes de 6'!BS78,IF($J$9=35,'Mottes de 6'!BT78,))))))))))))))))))))))))))))))))))))))))))))))))))))</f>
        <v>0</v>
      </c>
      <c r="K1954" s="103" t="str">
        <f>IF('Mottes de 6'!R78=0,"","Erreur")</f>
        <v/>
      </c>
    </row>
    <row r="1955" spans="1:11" x14ac:dyDescent="0.25">
      <c r="A1955" s="103">
        <f>IF('Mottes de 6'!A79&lt;&gt;"",'Mottes de 6'!A79,"")</f>
        <v>25308</v>
      </c>
      <c r="B1955" s="103" t="str">
        <f>IF('Mottes de 6'!L79&lt;&gt;"",'Mottes de 6'!L79,"")</f>
        <v>Noai</v>
      </c>
      <c r="C1955" s="107" t="str">
        <f>IF('Mottes de 6'!B79&lt;&gt;"",'Mottes de 6'!B79,"")</f>
        <v>ACHILLEE DESERT EVE</v>
      </c>
      <c r="D1955" s="107" t="str">
        <f>IF('Mottes de 6'!C79&lt;&gt;"",'Mottes de 6'!C79,"")</f>
        <v>Yellow</v>
      </c>
      <c r="E1955" s="103">
        <f>IF('Mottes de 6'!H79&lt;&gt;"",'Mottes de 6'!H79,"")</f>
        <v>11</v>
      </c>
      <c r="F1955" s="103" t="str">
        <f>IF('Mottes de 6'!E79&lt;&gt;"",'Mottes de 6'!E79,"")</f>
        <v>B</v>
      </c>
      <c r="G1955" s="103" t="str">
        <f>IF('Mottes de 6'!N79&lt;&gt;"",'Mottes de 6'!N79,"")</f>
        <v>M6</v>
      </c>
      <c r="H1955" s="103" t="str">
        <f>IF('Mottes de 6'!I79&lt;&gt;"",'Mottes de 6'!I79,"")</f>
        <v>A</v>
      </c>
      <c r="I1955" s="103">
        <f>IF('Mottes de 6'!J79&lt;&gt;"",'Mottes de 6'!J79,"")</f>
        <v>4.2000000000000003E-2</v>
      </c>
      <c r="J1955" s="103">
        <f>IF($J$9=36,'Mottes de 6'!U79,IF($J$9=37,'Mottes de 6'!V79,IF($J$9=38,'Mottes de 6'!W79,IF($J$9=39,'Mottes de 6'!X79,IF($J$9=40,'Mottes de 6'!Y79,IF($J$9=41,'Mottes de 6'!Z79,IF($J$9=42,'Mottes de 6'!AA79,IF($J$9=43,'Mottes de 6'!AB79,IF($J$9=44,'Mottes de 6'!AC79,IF($J$9=45,'Mottes de 6'!AD79,IF($J$9=46,'Mottes de 6'!AE79,IF($J$9=47,'Mottes de 6'!AF79,IF($J$9=48,'Mottes de 6'!AG79,IF($J$9=49,'Mottes de 6'!AH79,IF($J$9=50,'Mottes de 6'!AI79,IF($J$9=51,'Mottes de 6'!AJ79,IF($J$9=52,'Mottes de 6'!AK79,IF($J$9=1,'Mottes de 6'!AL79,IF($J$9=2,'Mottes de 6'!AM79,IF($J$9=3,'Mottes de 6'!AN79,IF($J$9=4,'Mottes de 6'!AO79,IF($J$9=5,'Mottes de 6'!AP79,IF($J$9=6,'Mottes de 6'!AQ79,IF($J$9=7,'Mottes de 6'!AR79,IF($J$9=8,'Mottes de 6'!AS79,IF($J$9=9,'Mottes de 6'!AT79,IF($J$9=10,'Mottes de 6'!AU79,IF($J$9=11,'Mottes de 6'!AV79,IF($J$9=12,'Mottes de 6'!AW79,IF($J$9=13,'Mottes de 6'!AX79,IF($J$9=14,'Mottes de 6'!AY79,IF($J$9=15,'Mottes de 6'!AZ79,IF($J$9=16,'Mottes de 6'!BA79,IF($J$9=17,'Mottes de 6'!BB79,IF($J$9=18,'Mottes de 6'!BC79,IF($J$9=19,'Mottes de 6'!BD79,IF($J$9=20,'Mottes de 6'!BE79,IF($J$9=21,'Mottes de 6'!BF79,IF($J$9=22,'Mottes de 6'!BG79,IF($J$9=23,'Mottes de 6'!BH79,IF($J$9=24,'Mottes de 6'!BI79,IF($J$9=25,'Mottes de 6'!BJ79,IF($J$9=26,'Mottes de 6'!BK79,IF($J$9=27,'Mottes de 6'!BL79,IF($J$9=28,'Mottes de 6'!BM79,IF($J$9=29,'Mottes de 6'!BN79,IF($J$9=30,'Mottes de 6'!BO79,IF($J$9=31,'Mottes de 6'!BP79,IF($J$9=32,'Mottes de 6'!BQ79,IF($J$9=33,'Mottes de 6'!BR79,IF($J$9=34,'Mottes de 6'!BS79,IF($J$9=35,'Mottes de 6'!BT79,))))))))))))))))))))))))))))))))))))))))))))))))))))</f>
        <v>0</v>
      </c>
      <c r="K1955" s="103" t="str">
        <f>IF('Mottes de 6'!R79=0,"","Erreur")</f>
        <v/>
      </c>
    </row>
    <row r="1956" spans="1:11" x14ac:dyDescent="0.25">
      <c r="A1956" s="450"/>
      <c r="B1956" s="450"/>
      <c r="C1956" s="451" t="s">
        <v>1811</v>
      </c>
      <c r="D1956" s="451"/>
      <c r="E1956" s="450"/>
      <c r="F1956" s="450"/>
      <c r="G1956" s="450"/>
      <c r="H1956" s="450"/>
      <c r="I1956" s="450"/>
      <c r="J1956" s="450">
        <f>SUBTOTAL(9,J1954:J1955)</f>
        <v>0</v>
      </c>
      <c r="K1956" s="450"/>
    </row>
    <row r="1957" spans="1:11" x14ac:dyDescent="0.25">
      <c r="A1957" s="103">
        <f>IF('Mottes de 6'!A80&lt;&gt;"",'Mottes de 6'!A80,"")</f>
        <v>20015</v>
      </c>
      <c r="B1957" s="103" t="str">
        <f>IF('Mottes de 6'!L80&lt;&gt;"",'Mottes de 6'!L80,"")</f>
        <v>Noai</v>
      </c>
      <c r="C1957" s="107" t="str">
        <f>IF('Mottes de 6'!B80&lt;&gt;"",'Mottes de 6'!B80,"")</f>
        <v>ACHYRANTHES</v>
      </c>
      <c r="D1957" s="107" t="str">
        <f>IF('Mottes de 6'!C80&lt;&gt;"",'Mottes de 6'!C80,"")</f>
        <v>Blazin Rose</v>
      </c>
      <c r="E1957" s="103">
        <f>IF('Mottes de 6'!H80&lt;&gt;"",'Mottes de 6'!H80,"")</f>
        <v>12</v>
      </c>
      <c r="F1957" s="103" t="str">
        <f>IF('Mottes de 6'!E80&lt;&gt;"",'Mottes de 6'!E80,"")</f>
        <v>B</v>
      </c>
      <c r="G1957" s="103" t="str">
        <f>IF('Mottes de 6'!N80&lt;&gt;"",'Mottes de 6'!N80,"")</f>
        <v>M6</v>
      </c>
      <c r="H1957" s="103" t="str">
        <f>IF('Mottes de 6'!I80&lt;&gt;"",'Mottes de 6'!I80,"")</f>
        <v>D</v>
      </c>
      <c r="I1957" s="103" t="str">
        <f>IF('Mottes de 6'!J80&lt;&gt;"",'Mottes de 6'!J80,"")</f>
        <v/>
      </c>
      <c r="J1957" s="103">
        <f>IF($J$9=36,'Mottes de 6'!U80,IF($J$9=37,'Mottes de 6'!V80,IF($J$9=38,'Mottes de 6'!W80,IF($J$9=39,'Mottes de 6'!X80,IF($J$9=40,'Mottes de 6'!Y80,IF($J$9=41,'Mottes de 6'!Z80,IF($J$9=42,'Mottes de 6'!AA80,IF($J$9=43,'Mottes de 6'!AB80,IF($J$9=44,'Mottes de 6'!AC80,IF($J$9=45,'Mottes de 6'!AD80,IF($J$9=46,'Mottes de 6'!AE80,IF($J$9=47,'Mottes de 6'!AF80,IF($J$9=48,'Mottes de 6'!AG80,IF($J$9=49,'Mottes de 6'!AH80,IF($J$9=50,'Mottes de 6'!AI80,IF($J$9=51,'Mottes de 6'!AJ80,IF($J$9=52,'Mottes de 6'!AK80,IF($J$9=1,'Mottes de 6'!AL80,IF($J$9=2,'Mottes de 6'!AM80,IF($J$9=3,'Mottes de 6'!AN80,IF($J$9=4,'Mottes de 6'!AO80,IF($J$9=5,'Mottes de 6'!AP80,IF($J$9=6,'Mottes de 6'!AQ80,IF($J$9=7,'Mottes de 6'!AR80,IF($J$9=8,'Mottes de 6'!AS80,IF($J$9=9,'Mottes de 6'!AT80,IF($J$9=10,'Mottes de 6'!AU80,IF($J$9=11,'Mottes de 6'!AV80,IF($J$9=12,'Mottes de 6'!AW80,IF($J$9=13,'Mottes de 6'!AX80,IF($J$9=14,'Mottes de 6'!AY80,IF($J$9=15,'Mottes de 6'!AZ80,IF($J$9=16,'Mottes de 6'!BA80,IF($J$9=17,'Mottes de 6'!BB80,IF($J$9=18,'Mottes de 6'!BC80,IF($J$9=19,'Mottes de 6'!BD80,IF($J$9=20,'Mottes de 6'!BE80,IF($J$9=21,'Mottes de 6'!BF80,IF($J$9=22,'Mottes de 6'!BG80,IF($J$9=23,'Mottes de 6'!BH80,IF($J$9=24,'Mottes de 6'!BI80,IF($J$9=25,'Mottes de 6'!BJ80,IF($J$9=26,'Mottes de 6'!BK80,IF($J$9=27,'Mottes de 6'!BL80,IF($J$9=28,'Mottes de 6'!BM80,IF($J$9=29,'Mottes de 6'!BN80,IF($J$9=30,'Mottes de 6'!BO80,IF($J$9=31,'Mottes de 6'!BP80,IF($J$9=32,'Mottes de 6'!BQ80,IF($J$9=33,'Mottes de 6'!BR80,IF($J$9=34,'Mottes de 6'!BS80,IF($J$9=35,'Mottes de 6'!BT80,))))))))))))))))))))))))))))))))))))))))))))))))))))</f>
        <v>0</v>
      </c>
      <c r="K1957" s="103" t="str">
        <f>IF('Mottes de 6'!R80=0,"","Erreur")</f>
        <v/>
      </c>
    </row>
    <row r="1958" spans="1:11" x14ac:dyDescent="0.25">
      <c r="A1958" s="103">
        <f>IF('Mottes de 6'!A81&lt;&gt;"",'Mottes de 6'!A81,"")</f>
        <v>20016</v>
      </c>
      <c r="B1958" s="103" t="str">
        <f>IF('Mottes de 6'!L81&lt;&gt;"",'Mottes de 6'!L81,"")</f>
        <v>Noai</v>
      </c>
      <c r="C1958" s="107" t="str">
        <f>IF('Mottes de 6'!B81&lt;&gt;"",'Mottes de 6'!B81,"")</f>
        <v>ACHYRANTHES</v>
      </c>
      <c r="D1958" s="107" t="str">
        <f>IF('Mottes de 6'!C81&lt;&gt;"",'Mottes de 6'!C81,"")</f>
        <v>Carminata</v>
      </c>
      <c r="E1958" s="103">
        <f>IF('Mottes de 6'!H81&lt;&gt;"",'Mottes de 6'!H81,"")</f>
        <v>12</v>
      </c>
      <c r="F1958" s="103" t="str">
        <f>IF('Mottes de 6'!E81&lt;&gt;"",'Mottes de 6'!E81,"")</f>
        <v>B</v>
      </c>
      <c r="G1958" s="103" t="str">
        <f>IF('Mottes de 6'!N81&lt;&gt;"",'Mottes de 6'!N81,"")</f>
        <v>M6</v>
      </c>
      <c r="H1958" s="103" t="str">
        <f>IF('Mottes de 6'!I81&lt;&gt;"",'Mottes de 6'!I81,"")</f>
        <v>B</v>
      </c>
      <c r="I1958" s="103" t="str">
        <f>IF('Mottes de 6'!J81&lt;&gt;"",'Mottes de 6'!J81,"")</f>
        <v/>
      </c>
      <c r="J1958" s="103">
        <f>IF($J$9=36,'Mottes de 6'!U81,IF($J$9=37,'Mottes de 6'!V81,IF($J$9=38,'Mottes de 6'!W81,IF($J$9=39,'Mottes de 6'!X81,IF($J$9=40,'Mottes de 6'!Y81,IF($J$9=41,'Mottes de 6'!Z81,IF($J$9=42,'Mottes de 6'!AA81,IF($J$9=43,'Mottes de 6'!AB81,IF($J$9=44,'Mottes de 6'!AC81,IF($J$9=45,'Mottes de 6'!AD81,IF($J$9=46,'Mottes de 6'!AE81,IF($J$9=47,'Mottes de 6'!AF81,IF($J$9=48,'Mottes de 6'!AG81,IF($J$9=49,'Mottes de 6'!AH81,IF($J$9=50,'Mottes de 6'!AI81,IF($J$9=51,'Mottes de 6'!AJ81,IF($J$9=52,'Mottes de 6'!AK81,IF($J$9=1,'Mottes de 6'!AL81,IF($J$9=2,'Mottes de 6'!AM81,IF($J$9=3,'Mottes de 6'!AN81,IF($J$9=4,'Mottes de 6'!AO81,IF($J$9=5,'Mottes de 6'!AP81,IF($J$9=6,'Mottes de 6'!AQ81,IF($J$9=7,'Mottes de 6'!AR81,IF($J$9=8,'Mottes de 6'!AS81,IF($J$9=9,'Mottes de 6'!AT81,IF($J$9=10,'Mottes de 6'!AU81,IF($J$9=11,'Mottes de 6'!AV81,IF($J$9=12,'Mottes de 6'!AW81,IF($J$9=13,'Mottes de 6'!AX81,IF($J$9=14,'Mottes de 6'!AY81,IF($J$9=15,'Mottes de 6'!AZ81,IF($J$9=16,'Mottes de 6'!BA81,IF($J$9=17,'Mottes de 6'!BB81,IF($J$9=18,'Mottes de 6'!BC81,IF($J$9=19,'Mottes de 6'!BD81,IF($J$9=20,'Mottes de 6'!BE81,IF($J$9=21,'Mottes de 6'!BF81,IF($J$9=22,'Mottes de 6'!BG81,IF($J$9=23,'Mottes de 6'!BH81,IF($J$9=24,'Mottes de 6'!BI81,IF($J$9=25,'Mottes de 6'!BJ81,IF($J$9=26,'Mottes de 6'!BK81,IF($J$9=27,'Mottes de 6'!BL81,IF($J$9=28,'Mottes de 6'!BM81,IF($J$9=29,'Mottes de 6'!BN81,IF($J$9=30,'Mottes de 6'!BO81,IF($J$9=31,'Mottes de 6'!BP81,IF($J$9=32,'Mottes de 6'!BQ81,IF($J$9=33,'Mottes de 6'!BR81,IF($J$9=34,'Mottes de 6'!BS81,IF($J$9=35,'Mottes de 6'!BT81,))))))))))))))))))))))))))))))))))))))))))))))))))))</f>
        <v>0</v>
      </c>
      <c r="K1958" s="103" t="str">
        <f>IF('Mottes de 6'!R81=0,"","Erreur")</f>
        <v/>
      </c>
    </row>
    <row r="1959" spans="1:11" x14ac:dyDescent="0.25">
      <c r="A1959" s="103">
        <f>IF('Mottes de 6'!A82&lt;&gt;"",'Mottes de 6'!A82,"")</f>
        <v>20018</v>
      </c>
      <c r="B1959" s="103" t="str">
        <f>IF('Mottes de 6'!L82&lt;&gt;"",'Mottes de 6'!L82,"")</f>
        <v>Noai</v>
      </c>
      <c r="C1959" s="107" t="str">
        <f>IF('Mottes de 6'!B82&lt;&gt;"",'Mottes de 6'!B82,"")</f>
        <v>ACHYRANTHES</v>
      </c>
      <c r="D1959" s="107" t="str">
        <f>IF('Mottes de 6'!C82&lt;&gt;"",'Mottes de 6'!C82,"")</f>
        <v>Panaché de Bailly</v>
      </c>
      <c r="E1959" s="103">
        <f>IF('Mottes de 6'!H82&lt;&gt;"",'Mottes de 6'!H82,"")</f>
        <v>12</v>
      </c>
      <c r="F1959" s="103" t="str">
        <f>IF('Mottes de 6'!E82&lt;&gt;"",'Mottes de 6'!E82,"")</f>
        <v>B</v>
      </c>
      <c r="G1959" s="103" t="str">
        <f>IF('Mottes de 6'!N82&lt;&gt;"",'Mottes de 6'!N82,"")</f>
        <v>M6</v>
      </c>
      <c r="H1959" s="103" t="str">
        <f>IF('Mottes de 6'!I82&lt;&gt;"",'Mottes de 6'!I82,"")</f>
        <v>B</v>
      </c>
      <c r="I1959" s="103" t="str">
        <f>IF('Mottes de 6'!J82&lt;&gt;"",'Mottes de 6'!J82,"")</f>
        <v/>
      </c>
      <c r="J1959" s="103">
        <f>IF($J$9=36,'Mottes de 6'!U82,IF($J$9=37,'Mottes de 6'!V82,IF($J$9=38,'Mottes de 6'!W82,IF($J$9=39,'Mottes de 6'!X82,IF($J$9=40,'Mottes de 6'!Y82,IF($J$9=41,'Mottes de 6'!Z82,IF($J$9=42,'Mottes de 6'!AA82,IF($J$9=43,'Mottes de 6'!AB82,IF($J$9=44,'Mottes de 6'!AC82,IF($J$9=45,'Mottes de 6'!AD82,IF($J$9=46,'Mottes de 6'!AE82,IF($J$9=47,'Mottes de 6'!AF82,IF($J$9=48,'Mottes de 6'!AG82,IF($J$9=49,'Mottes de 6'!AH82,IF($J$9=50,'Mottes de 6'!AI82,IF($J$9=51,'Mottes de 6'!AJ82,IF($J$9=52,'Mottes de 6'!AK82,IF($J$9=1,'Mottes de 6'!AL82,IF($J$9=2,'Mottes de 6'!AM82,IF($J$9=3,'Mottes de 6'!AN82,IF($J$9=4,'Mottes de 6'!AO82,IF($J$9=5,'Mottes de 6'!AP82,IF($J$9=6,'Mottes de 6'!AQ82,IF($J$9=7,'Mottes de 6'!AR82,IF($J$9=8,'Mottes de 6'!AS82,IF($J$9=9,'Mottes de 6'!AT82,IF($J$9=10,'Mottes de 6'!AU82,IF($J$9=11,'Mottes de 6'!AV82,IF($J$9=12,'Mottes de 6'!AW82,IF($J$9=13,'Mottes de 6'!AX82,IF($J$9=14,'Mottes de 6'!AY82,IF($J$9=15,'Mottes de 6'!AZ82,IF($J$9=16,'Mottes de 6'!BA82,IF($J$9=17,'Mottes de 6'!BB82,IF($J$9=18,'Mottes de 6'!BC82,IF($J$9=19,'Mottes de 6'!BD82,IF($J$9=20,'Mottes de 6'!BE82,IF($J$9=21,'Mottes de 6'!BF82,IF($J$9=22,'Mottes de 6'!BG82,IF($J$9=23,'Mottes de 6'!BH82,IF($J$9=24,'Mottes de 6'!BI82,IF($J$9=25,'Mottes de 6'!BJ82,IF($J$9=26,'Mottes de 6'!BK82,IF($J$9=27,'Mottes de 6'!BL82,IF($J$9=28,'Mottes de 6'!BM82,IF($J$9=29,'Mottes de 6'!BN82,IF($J$9=30,'Mottes de 6'!BO82,IF($J$9=31,'Mottes de 6'!BP82,IF($J$9=32,'Mottes de 6'!BQ82,IF($J$9=33,'Mottes de 6'!BR82,IF($J$9=34,'Mottes de 6'!BS82,IF($J$9=35,'Mottes de 6'!BT82,))))))))))))))))))))))))))))))))))))))))))))))))))))</f>
        <v>0</v>
      </c>
      <c r="K1959" s="103" t="str">
        <f>IF('Mottes de 6'!R82=0,"","Erreur")</f>
        <v/>
      </c>
    </row>
    <row r="1960" spans="1:11" x14ac:dyDescent="0.25">
      <c r="A1960" s="103">
        <f>IF('Mottes de 6'!A83&lt;&gt;"",'Mottes de 6'!A83,"")</f>
        <v>25252</v>
      </c>
      <c r="B1960" s="103" t="str">
        <f>IF('Mottes de 6'!L83&lt;&gt;"",'Mottes de 6'!L83,"")</f>
        <v>Noai</v>
      </c>
      <c r="C1960" s="107" t="str">
        <f>IF('Mottes de 6'!B83&lt;&gt;"",'Mottes de 6'!B83,"")</f>
        <v>ACHYRANTHES</v>
      </c>
      <c r="D1960" s="107" t="str">
        <f>IF('Mottes de 6'!C83&lt;&gt;"",'Mottes de 6'!C83,"")</f>
        <v>Party time</v>
      </c>
      <c r="E1960" s="103">
        <f>IF('Mottes de 6'!H83&lt;&gt;"",'Mottes de 6'!H83,"")</f>
        <v>12</v>
      </c>
      <c r="F1960" s="103" t="str">
        <f>IF('Mottes de 6'!E83&lt;&gt;"",'Mottes de 6'!E83,"")</f>
        <v>B</v>
      </c>
      <c r="G1960" s="103" t="str">
        <f>IF('Mottes de 6'!N83&lt;&gt;"",'Mottes de 6'!N83,"")</f>
        <v>M6</v>
      </c>
      <c r="H1960" s="103" t="str">
        <f>IF('Mottes de 6'!I83&lt;&gt;"",'Mottes de 6'!I83,"")</f>
        <v>D</v>
      </c>
      <c r="I1960" s="103" t="str">
        <f>IF('Mottes de 6'!J83&lt;&gt;"",'Mottes de 6'!J83,"")</f>
        <v/>
      </c>
      <c r="J1960" s="103">
        <f>IF($J$9=36,'Mottes de 6'!U83,IF($J$9=37,'Mottes de 6'!V83,IF($J$9=38,'Mottes de 6'!W83,IF($J$9=39,'Mottes de 6'!X83,IF($J$9=40,'Mottes de 6'!Y83,IF($J$9=41,'Mottes de 6'!Z83,IF($J$9=42,'Mottes de 6'!AA83,IF($J$9=43,'Mottes de 6'!AB83,IF($J$9=44,'Mottes de 6'!AC83,IF($J$9=45,'Mottes de 6'!AD83,IF($J$9=46,'Mottes de 6'!AE83,IF($J$9=47,'Mottes de 6'!AF83,IF($J$9=48,'Mottes de 6'!AG83,IF($J$9=49,'Mottes de 6'!AH83,IF($J$9=50,'Mottes de 6'!AI83,IF($J$9=51,'Mottes de 6'!AJ83,IF($J$9=52,'Mottes de 6'!AK83,IF($J$9=1,'Mottes de 6'!AL83,IF($J$9=2,'Mottes de 6'!AM83,IF($J$9=3,'Mottes de 6'!AN83,IF($J$9=4,'Mottes de 6'!AO83,IF($J$9=5,'Mottes de 6'!AP83,IF($J$9=6,'Mottes de 6'!AQ83,IF($J$9=7,'Mottes de 6'!AR83,IF($J$9=8,'Mottes de 6'!AS83,IF($J$9=9,'Mottes de 6'!AT83,IF($J$9=10,'Mottes de 6'!AU83,IF($J$9=11,'Mottes de 6'!AV83,IF($J$9=12,'Mottes de 6'!AW83,IF($J$9=13,'Mottes de 6'!AX83,IF($J$9=14,'Mottes de 6'!AY83,IF($J$9=15,'Mottes de 6'!AZ83,IF($J$9=16,'Mottes de 6'!BA83,IF($J$9=17,'Mottes de 6'!BB83,IF($J$9=18,'Mottes de 6'!BC83,IF($J$9=19,'Mottes de 6'!BD83,IF($J$9=20,'Mottes de 6'!BE83,IF($J$9=21,'Mottes de 6'!BF83,IF($J$9=22,'Mottes de 6'!BG83,IF($J$9=23,'Mottes de 6'!BH83,IF($J$9=24,'Mottes de 6'!BI83,IF($J$9=25,'Mottes de 6'!BJ83,IF($J$9=26,'Mottes de 6'!BK83,IF($J$9=27,'Mottes de 6'!BL83,IF($J$9=28,'Mottes de 6'!BM83,IF($J$9=29,'Mottes de 6'!BN83,IF($J$9=30,'Mottes de 6'!BO83,IF($J$9=31,'Mottes de 6'!BP83,IF($J$9=32,'Mottes de 6'!BQ83,IF($J$9=33,'Mottes de 6'!BR83,IF($J$9=34,'Mottes de 6'!BS83,IF($J$9=35,'Mottes de 6'!BT83,))))))))))))))))))))))))))))))))))))))))))))))))))))</f>
        <v>0</v>
      </c>
      <c r="K1960" s="103" t="str">
        <f>IF('Mottes de 6'!R83=0,"","Erreur")</f>
        <v/>
      </c>
    </row>
    <row r="1961" spans="1:11" x14ac:dyDescent="0.25">
      <c r="A1961" s="103">
        <f>IF('Mottes de 6'!A84&lt;&gt;"",'Mottes de 6'!A84,"")</f>
        <v>20019</v>
      </c>
      <c r="B1961" s="103" t="str">
        <f>IF('Mottes de 6'!L84&lt;&gt;"",'Mottes de 6'!L84,"")</f>
        <v>Noai</v>
      </c>
      <c r="C1961" s="107" t="str">
        <f>IF('Mottes de 6'!B84&lt;&gt;"",'Mottes de 6'!B84,"")</f>
        <v>ACHYRANTHES</v>
      </c>
      <c r="D1961" s="107" t="str">
        <f>IF('Mottes de 6'!C84&lt;&gt;"",'Mottes de 6'!C84,"")</f>
        <v>Variés</v>
      </c>
      <c r="E1961" s="103">
        <f>IF('Mottes de 6'!H84&lt;&gt;"",'Mottes de 6'!H84,"")</f>
        <v>12</v>
      </c>
      <c r="F1961" s="103" t="str">
        <f>IF('Mottes de 6'!E84&lt;&gt;"",'Mottes de 6'!E84,"")</f>
        <v>B</v>
      </c>
      <c r="G1961" s="103" t="str">
        <f>IF('Mottes de 6'!N84&lt;&gt;"",'Mottes de 6'!N84,"")</f>
        <v>M6</v>
      </c>
      <c r="H1961" s="103" t="str">
        <f>IF('Mottes de 6'!I84&lt;&gt;"",'Mottes de 6'!I84,"")</f>
        <v>B</v>
      </c>
      <c r="I1961" s="103" t="str">
        <f>IF('Mottes de 6'!J84&lt;&gt;"",'Mottes de 6'!J84,"")</f>
        <v/>
      </c>
      <c r="J1961" s="103">
        <f>IF($J$9=36,'Mottes de 6'!U84,IF($J$9=37,'Mottes de 6'!V84,IF($J$9=38,'Mottes de 6'!W84,IF($J$9=39,'Mottes de 6'!X84,IF($J$9=40,'Mottes de 6'!Y84,IF($J$9=41,'Mottes de 6'!Z84,IF($J$9=42,'Mottes de 6'!AA84,IF($J$9=43,'Mottes de 6'!AB84,IF($J$9=44,'Mottes de 6'!AC84,IF($J$9=45,'Mottes de 6'!AD84,IF($J$9=46,'Mottes de 6'!AE84,IF($J$9=47,'Mottes de 6'!AF84,IF($J$9=48,'Mottes de 6'!AG84,IF($J$9=49,'Mottes de 6'!AH84,IF($J$9=50,'Mottes de 6'!AI84,IF($J$9=51,'Mottes de 6'!AJ84,IF($J$9=52,'Mottes de 6'!AK84,IF($J$9=1,'Mottes de 6'!AL84,IF($J$9=2,'Mottes de 6'!AM84,IF($J$9=3,'Mottes de 6'!AN84,IF($J$9=4,'Mottes de 6'!AO84,IF($J$9=5,'Mottes de 6'!AP84,IF($J$9=6,'Mottes de 6'!AQ84,IF($J$9=7,'Mottes de 6'!AR84,IF($J$9=8,'Mottes de 6'!AS84,IF($J$9=9,'Mottes de 6'!AT84,IF($J$9=10,'Mottes de 6'!AU84,IF($J$9=11,'Mottes de 6'!AV84,IF($J$9=12,'Mottes de 6'!AW84,IF($J$9=13,'Mottes de 6'!AX84,IF($J$9=14,'Mottes de 6'!AY84,IF($J$9=15,'Mottes de 6'!AZ84,IF($J$9=16,'Mottes de 6'!BA84,IF($J$9=17,'Mottes de 6'!BB84,IF($J$9=18,'Mottes de 6'!BC84,IF($J$9=19,'Mottes de 6'!BD84,IF($J$9=20,'Mottes de 6'!BE84,IF($J$9=21,'Mottes de 6'!BF84,IF($J$9=22,'Mottes de 6'!BG84,IF($J$9=23,'Mottes de 6'!BH84,IF($J$9=24,'Mottes de 6'!BI84,IF($J$9=25,'Mottes de 6'!BJ84,IF($J$9=26,'Mottes de 6'!BK84,IF($J$9=27,'Mottes de 6'!BL84,IF($J$9=28,'Mottes de 6'!BM84,IF($J$9=29,'Mottes de 6'!BN84,IF($J$9=30,'Mottes de 6'!BO84,IF($J$9=31,'Mottes de 6'!BP84,IF($J$9=32,'Mottes de 6'!BQ84,IF($J$9=33,'Mottes de 6'!BR84,IF($J$9=34,'Mottes de 6'!BS84,IF($J$9=35,'Mottes de 6'!BT84,))))))))))))))))))))))))))))))))))))))))))))))))))))</f>
        <v>0</v>
      </c>
      <c r="K1961" s="103" t="str">
        <f>IF('Mottes de 6'!R84=0,"","Erreur")</f>
        <v/>
      </c>
    </row>
    <row r="1962" spans="1:11" x14ac:dyDescent="0.25">
      <c r="A1962" s="450"/>
      <c r="B1962" s="450"/>
      <c r="C1962" s="451" t="s">
        <v>1812</v>
      </c>
      <c r="D1962" s="451"/>
      <c r="E1962" s="450"/>
      <c r="F1962" s="450"/>
      <c r="G1962" s="450"/>
      <c r="H1962" s="450"/>
      <c r="I1962" s="450"/>
      <c r="J1962" s="450">
        <f>SUBTOTAL(9,J1957:J1961)</f>
        <v>0</v>
      </c>
      <c r="K1962" s="450"/>
    </row>
    <row r="1963" spans="1:11" x14ac:dyDescent="0.25">
      <c r="A1963" s="103">
        <f>IF('Mottes de 6'!A85&lt;&gt;"",'Mottes de 6'!A85,"")</f>
        <v>24103</v>
      </c>
      <c r="B1963" s="103" t="str">
        <f>IF('Mottes de 6'!L85&lt;&gt;"",'Mottes de 6'!L85,"")</f>
        <v>Noai</v>
      </c>
      <c r="C1963" s="107" t="str">
        <f>IF('Mottes de 6'!B85&lt;&gt;"",'Mottes de 6'!B85,"")</f>
        <v>AGASTACHE AURANTIACA</v>
      </c>
      <c r="D1963" s="107" t="str">
        <f>IF('Mottes de 6'!C85&lt;&gt;"",'Mottes de 6'!C85,"")</f>
        <v>Kudos Mandarin</v>
      </c>
      <c r="E1963" s="103">
        <f>IF('Mottes de 6'!H85&lt;&gt;"",'Mottes de 6'!H85,"")</f>
        <v>12</v>
      </c>
      <c r="F1963" s="103" t="str">
        <f>IF('Mottes de 6'!E85&lt;&gt;"",'Mottes de 6'!E85,"")</f>
        <v>B</v>
      </c>
      <c r="G1963" s="103" t="str">
        <f>IF('Mottes de 6'!N85&lt;&gt;"",'Mottes de 6'!N85,"")</f>
        <v>M6</v>
      </c>
      <c r="H1963" s="103" t="str">
        <f>IF('Mottes de 6'!I85&lt;&gt;"",'Mottes de 6'!I85,"")</f>
        <v>A</v>
      </c>
      <c r="I1963" s="103">
        <f>IF('Mottes de 6'!J85&lt;&gt;"",'Mottes de 6'!J85,"")</f>
        <v>0.1</v>
      </c>
      <c r="J1963" s="103">
        <f>IF($J$9=36,'Mottes de 6'!U85,IF($J$9=37,'Mottes de 6'!V85,IF($J$9=38,'Mottes de 6'!W85,IF($J$9=39,'Mottes de 6'!X85,IF($J$9=40,'Mottes de 6'!Y85,IF($J$9=41,'Mottes de 6'!Z85,IF($J$9=42,'Mottes de 6'!AA85,IF($J$9=43,'Mottes de 6'!AB85,IF($J$9=44,'Mottes de 6'!AC85,IF($J$9=45,'Mottes de 6'!AD85,IF($J$9=46,'Mottes de 6'!AE85,IF($J$9=47,'Mottes de 6'!AF85,IF($J$9=48,'Mottes de 6'!AG85,IF($J$9=49,'Mottes de 6'!AH85,IF($J$9=50,'Mottes de 6'!AI85,IF($J$9=51,'Mottes de 6'!AJ85,IF($J$9=52,'Mottes de 6'!AK85,IF($J$9=1,'Mottes de 6'!AL85,IF($J$9=2,'Mottes de 6'!AM85,IF($J$9=3,'Mottes de 6'!AN85,IF($J$9=4,'Mottes de 6'!AO85,IF($J$9=5,'Mottes de 6'!AP85,IF($J$9=6,'Mottes de 6'!AQ85,IF($J$9=7,'Mottes de 6'!AR85,IF($J$9=8,'Mottes de 6'!AS85,IF($J$9=9,'Mottes de 6'!AT85,IF($J$9=10,'Mottes de 6'!AU85,IF($J$9=11,'Mottes de 6'!AV85,IF($J$9=12,'Mottes de 6'!AW85,IF($J$9=13,'Mottes de 6'!AX85,IF($J$9=14,'Mottes de 6'!AY85,IF($J$9=15,'Mottes de 6'!AZ85,IF($J$9=16,'Mottes de 6'!BA85,IF($J$9=17,'Mottes de 6'!BB85,IF($J$9=18,'Mottes de 6'!BC85,IF($J$9=19,'Mottes de 6'!BD85,IF($J$9=20,'Mottes de 6'!BE85,IF($J$9=21,'Mottes de 6'!BF85,IF($J$9=22,'Mottes de 6'!BG85,IF($J$9=23,'Mottes de 6'!BH85,IF($J$9=24,'Mottes de 6'!BI85,IF($J$9=25,'Mottes de 6'!BJ85,IF($J$9=26,'Mottes de 6'!BK85,IF($J$9=27,'Mottes de 6'!BL85,IF($J$9=28,'Mottes de 6'!BM85,IF($J$9=29,'Mottes de 6'!BN85,IF($J$9=30,'Mottes de 6'!BO85,IF($J$9=31,'Mottes de 6'!BP85,IF($J$9=32,'Mottes de 6'!BQ85,IF($J$9=33,'Mottes de 6'!BR85,IF($J$9=34,'Mottes de 6'!BS85,IF($J$9=35,'Mottes de 6'!BT85,))))))))))))))))))))))))))))))))))))))))))))))))))))</f>
        <v>0</v>
      </c>
      <c r="K1963" s="103" t="str">
        <f>IF('Mottes de 6'!R85=0,"","Erreur")</f>
        <v/>
      </c>
    </row>
    <row r="1964" spans="1:11" x14ac:dyDescent="0.25">
      <c r="A1964" s="103">
        <f>IF('Mottes de 6'!A86&lt;&gt;"",'Mottes de 6'!A86,"")</f>
        <v>26048</v>
      </c>
      <c r="B1964" s="103" t="str">
        <f>IF('Mottes de 6'!L86&lt;&gt;"",'Mottes de 6'!L86,"")</f>
        <v>Noai</v>
      </c>
      <c r="C1964" s="107" t="str">
        <f>IF('Mottes de 6'!B86&lt;&gt;"",'Mottes de 6'!B86,"")</f>
        <v>AGASTACHE AURANTIACA</v>
      </c>
      <c r="D1964" s="107" t="str">
        <f>IF('Mottes de 6'!C86&lt;&gt;"",'Mottes de 6'!C86,"")</f>
        <v>Kudos Red</v>
      </c>
      <c r="E1964" s="103">
        <f>IF('Mottes de 6'!H86&lt;&gt;"",'Mottes de 6'!H86,"")</f>
        <v>12</v>
      </c>
      <c r="F1964" s="103" t="str">
        <f>IF('Mottes de 6'!E86&lt;&gt;"",'Mottes de 6'!E86,"")</f>
        <v>B</v>
      </c>
      <c r="G1964" s="103" t="str">
        <f>IF('Mottes de 6'!N86&lt;&gt;"",'Mottes de 6'!N86,"")</f>
        <v>M6</v>
      </c>
      <c r="H1964" s="103" t="str">
        <f>IF('Mottes de 6'!I86&lt;&gt;"",'Mottes de 6'!I86,"")</f>
        <v>A</v>
      </c>
      <c r="I1964" s="103">
        <f>IF('Mottes de 6'!J86&lt;&gt;"",'Mottes de 6'!J86,"")</f>
        <v>0.1</v>
      </c>
      <c r="J1964" s="103">
        <f>IF($J$9=36,'Mottes de 6'!U86,IF($J$9=37,'Mottes de 6'!V86,IF($J$9=38,'Mottes de 6'!W86,IF($J$9=39,'Mottes de 6'!X86,IF($J$9=40,'Mottes de 6'!Y86,IF($J$9=41,'Mottes de 6'!Z86,IF($J$9=42,'Mottes de 6'!AA86,IF($J$9=43,'Mottes de 6'!AB86,IF($J$9=44,'Mottes de 6'!AC86,IF($J$9=45,'Mottes de 6'!AD86,IF($J$9=46,'Mottes de 6'!AE86,IF($J$9=47,'Mottes de 6'!AF86,IF($J$9=48,'Mottes de 6'!AG86,IF($J$9=49,'Mottes de 6'!AH86,IF($J$9=50,'Mottes de 6'!AI86,IF($J$9=51,'Mottes de 6'!AJ86,IF($J$9=52,'Mottes de 6'!AK86,IF($J$9=1,'Mottes de 6'!AL86,IF($J$9=2,'Mottes de 6'!AM86,IF($J$9=3,'Mottes de 6'!AN86,IF($J$9=4,'Mottes de 6'!AO86,IF($J$9=5,'Mottes de 6'!AP86,IF($J$9=6,'Mottes de 6'!AQ86,IF($J$9=7,'Mottes de 6'!AR86,IF($J$9=8,'Mottes de 6'!AS86,IF($J$9=9,'Mottes de 6'!AT86,IF($J$9=10,'Mottes de 6'!AU86,IF($J$9=11,'Mottes de 6'!AV86,IF($J$9=12,'Mottes de 6'!AW86,IF($J$9=13,'Mottes de 6'!AX86,IF($J$9=14,'Mottes de 6'!AY86,IF($J$9=15,'Mottes de 6'!AZ86,IF($J$9=16,'Mottes de 6'!BA86,IF($J$9=17,'Mottes de 6'!BB86,IF($J$9=18,'Mottes de 6'!BC86,IF($J$9=19,'Mottes de 6'!BD86,IF($J$9=20,'Mottes de 6'!BE86,IF($J$9=21,'Mottes de 6'!BF86,IF($J$9=22,'Mottes de 6'!BG86,IF($J$9=23,'Mottes de 6'!BH86,IF($J$9=24,'Mottes de 6'!BI86,IF($J$9=25,'Mottes de 6'!BJ86,IF($J$9=26,'Mottes de 6'!BK86,IF($J$9=27,'Mottes de 6'!BL86,IF($J$9=28,'Mottes de 6'!BM86,IF($J$9=29,'Mottes de 6'!BN86,IF($J$9=30,'Mottes de 6'!BO86,IF($J$9=31,'Mottes de 6'!BP86,IF($J$9=32,'Mottes de 6'!BQ86,IF($J$9=33,'Mottes de 6'!BR86,IF($J$9=34,'Mottes de 6'!BS86,IF($J$9=35,'Mottes de 6'!BT86,))))))))))))))))))))))))))))))))))))))))))))))))))))</f>
        <v>0</v>
      </c>
      <c r="K1964" s="103" t="str">
        <f>IF('Mottes de 6'!R86=0,"","Erreur")</f>
        <v/>
      </c>
    </row>
    <row r="1965" spans="1:11" x14ac:dyDescent="0.25">
      <c r="A1965" s="103">
        <f>IF('Mottes de 6'!A87&lt;&gt;"",'Mottes de 6'!A87,"")</f>
        <v>24105</v>
      </c>
      <c r="B1965" s="103" t="str">
        <f>IF('Mottes de 6'!L87&lt;&gt;"",'Mottes de 6'!L87,"")</f>
        <v>Noai</v>
      </c>
      <c r="C1965" s="107" t="str">
        <f>IF('Mottes de 6'!B87&lt;&gt;"",'Mottes de 6'!B87,"")</f>
        <v>AGASTACHE AURANTIACA</v>
      </c>
      <c r="D1965" s="107" t="str">
        <f>IF('Mottes de 6'!C87&lt;&gt;"",'Mottes de 6'!C87,"")</f>
        <v>Kudos Yellow</v>
      </c>
      <c r="E1965" s="103">
        <f>IF('Mottes de 6'!H87&lt;&gt;"",'Mottes de 6'!H87,"")</f>
        <v>12</v>
      </c>
      <c r="F1965" s="103" t="str">
        <f>IF('Mottes de 6'!E87&lt;&gt;"",'Mottes de 6'!E87,"")</f>
        <v>B</v>
      </c>
      <c r="G1965" s="103" t="str">
        <f>IF('Mottes de 6'!N87&lt;&gt;"",'Mottes de 6'!N87,"")</f>
        <v>M6</v>
      </c>
      <c r="H1965" s="103" t="str">
        <f>IF('Mottes de 6'!I87&lt;&gt;"",'Mottes de 6'!I87,"")</f>
        <v>A</v>
      </c>
      <c r="I1965" s="103">
        <f>IF('Mottes de 6'!J87&lt;&gt;"",'Mottes de 6'!J87,"")</f>
        <v>0.1</v>
      </c>
      <c r="J1965" s="103">
        <f>IF($J$9=36,'Mottes de 6'!U87,IF($J$9=37,'Mottes de 6'!V87,IF($J$9=38,'Mottes de 6'!W87,IF($J$9=39,'Mottes de 6'!X87,IF($J$9=40,'Mottes de 6'!Y87,IF($J$9=41,'Mottes de 6'!Z87,IF($J$9=42,'Mottes de 6'!AA87,IF($J$9=43,'Mottes de 6'!AB87,IF($J$9=44,'Mottes de 6'!AC87,IF($J$9=45,'Mottes de 6'!AD87,IF($J$9=46,'Mottes de 6'!AE87,IF($J$9=47,'Mottes de 6'!AF87,IF($J$9=48,'Mottes de 6'!AG87,IF($J$9=49,'Mottes de 6'!AH87,IF($J$9=50,'Mottes de 6'!AI87,IF($J$9=51,'Mottes de 6'!AJ87,IF($J$9=52,'Mottes de 6'!AK87,IF($J$9=1,'Mottes de 6'!AL87,IF($J$9=2,'Mottes de 6'!AM87,IF($J$9=3,'Mottes de 6'!AN87,IF($J$9=4,'Mottes de 6'!AO87,IF($J$9=5,'Mottes de 6'!AP87,IF($J$9=6,'Mottes de 6'!AQ87,IF($J$9=7,'Mottes de 6'!AR87,IF($J$9=8,'Mottes de 6'!AS87,IF($J$9=9,'Mottes de 6'!AT87,IF($J$9=10,'Mottes de 6'!AU87,IF($J$9=11,'Mottes de 6'!AV87,IF($J$9=12,'Mottes de 6'!AW87,IF($J$9=13,'Mottes de 6'!AX87,IF($J$9=14,'Mottes de 6'!AY87,IF($J$9=15,'Mottes de 6'!AZ87,IF($J$9=16,'Mottes de 6'!BA87,IF($J$9=17,'Mottes de 6'!BB87,IF($J$9=18,'Mottes de 6'!BC87,IF($J$9=19,'Mottes de 6'!BD87,IF($J$9=20,'Mottes de 6'!BE87,IF($J$9=21,'Mottes de 6'!BF87,IF($J$9=22,'Mottes de 6'!BG87,IF($J$9=23,'Mottes de 6'!BH87,IF($J$9=24,'Mottes de 6'!BI87,IF($J$9=25,'Mottes de 6'!BJ87,IF($J$9=26,'Mottes de 6'!BK87,IF($J$9=27,'Mottes de 6'!BL87,IF($J$9=28,'Mottes de 6'!BM87,IF($J$9=29,'Mottes de 6'!BN87,IF($J$9=30,'Mottes de 6'!BO87,IF($J$9=31,'Mottes de 6'!BP87,IF($J$9=32,'Mottes de 6'!BQ87,IF($J$9=33,'Mottes de 6'!BR87,IF($J$9=34,'Mottes de 6'!BS87,IF($J$9=35,'Mottes de 6'!BT87,))))))))))))))))))))))))))))))))))))))))))))))))))))</f>
        <v>0</v>
      </c>
      <c r="K1965" s="103" t="str">
        <f>IF('Mottes de 6'!R87=0,"","Erreur")</f>
        <v/>
      </c>
    </row>
    <row r="1966" spans="1:11" x14ac:dyDescent="0.25">
      <c r="A1966" s="450"/>
      <c r="B1966" s="450"/>
      <c r="C1966" s="451" t="s">
        <v>1813</v>
      </c>
      <c r="D1966" s="451"/>
      <c r="E1966" s="450"/>
      <c r="F1966" s="450"/>
      <c r="G1966" s="450"/>
      <c r="H1966" s="450"/>
      <c r="I1966" s="450"/>
      <c r="J1966" s="450">
        <f>SUBTOTAL(9,J1963:J1965)</f>
        <v>0</v>
      </c>
      <c r="K1966" s="450"/>
    </row>
    <row r="1967" spans="1:11" x14ac:dyDescent="0.25">
      <c r="A1967" s="103">
        <f>IF('Mottes de 6'!A88&lt;&gt;"",'Mottes de 6'!A88,"")</f>
        <v>14055</v>
      </c>
      <c r="B1967" s="103" t="str">
        <f>IF('Mottes de 6'!L88&lt;&gt;"",'Mottes de 6'!L88,"")</f>
        <v>Noai</v>
      </c>
      <c r="C1967" s="107" t="str">
        <f>IF('Mottes de 6'!B88&lt;&gt;"",'Mottes de 6'!B88,"")</f>
        <v>AGATHEA</v>
      </c>
      <c r="D1967" s="107" t="str">
        <f>IF('Mottes de 6'!C88&lt;&gt;"",'Mottes de 6'!C88,"")</f>
        <v>Felicia classique</v>
      </c>
      <c r="E1967" s="103">
        <f>IF('Mottes de 6'!H88&lt;&gt;"",'Mottes de 6'!H88,"")</f>
        <v>12</v>
      </c>
      <c r="F1967" s="103" t="str">
        <f>IF('Mottes de 6'!E88&lt;&gt;"",'Mottes de 6'!E88,"")</f>
        <v>B</v>
      </c>
      <c r="G1967" s="103" t="str">
        <f>IF('Mottes de 6'!N88&lt;&gt;"",'Mottes de 6'!N88,"")</f>
        <v>M6</v>
      </c>
      <c r="H1967" s="103" t="str">
        <f>IF('Mottes de 6'!I88&lt;&gt;"",'Mottes de 6'!I88,"")</f>
        <v>A</v>
      </c>
      <c r="I1967" s="103">
        <f>IF('Mottes de 6'!J88&lt;&gt;"",'Mottes de 6'!J88,"")</f>
        <v>4.4999999999999998E-2</v>
      </c>
      <c r="J1967" s="103">
        <f>IF($J$9=36,'Mottes de 6'!U88,IF($J$9=37,'Mottes de 6'!V88,IF($J$9=38,'Mottes de 6'!W88,IF($J$9=39,'Mottes de 6'!X88,IF($J$9=40,'Mottes de 6'!Y88,IF($J$9=41,'Mottes de 6'!Z88,IF($J$9=42,'Mottes de 6'!AA88,IF($J$9=43,'Mottes de 6'!AB88,IF($J$9=44,'Mottes de 6'!AC88,IF($J$9=45,'Mottes de 6'!AD88,IF($J$9=46,'Mottes de 6'!AE88,IF($J$9=47,'Mottes de 6'!AF88,IF($J$9=48,'Mottes de 6'!AG88,IF($J$9=49,'Mottes de 6'!AH88,IF($J$9=50,'Mottes de 6'!AI88,IF($J$9=51,'Mottes de 6'!AJ88,IF($J$9=52,'Mottes de 6'!AK88,IF($J$9=1,'Mottes de 6'!AL88,IF($J$9=2,'Mottes de 6'!AM88,IF($J$9=3,'Mottes de 6'!AN88,IF($J$9=4,'Mottes de 6'!AO88,IF($J$9=5,'Mottes de 6'!AP88,IF($J$9=6,'Mottes de 6'!AQ88,IF($J$9=7,'Mottes de 6'!AR88,IF($J$9=8,'Mottes de 6'!AS88,IF($J$9=9,'Mottes de 6'!AT88,IF($J$9=10,'Mottes de 6'!AU88,IF($J$9=11,'Mottes de 6'!AV88,IF($J$9=12,'Mottes de 6'!AW88,IF($J$9=13,'Mottes de 6'!AX88,IF($J$9=14,'Mottes de 6'!AY88,IF($J$9=15,'Mottes de 6'!AZ88,IF($J$9=16,'Mottes de 6'!BA88,IF($J$9=17,'Mottes de 6'!BB88,IF($J$9=18,'Mottes de 6'!BC88,IF($J$9=19,'Mottes de 6'!BD88,IF($J$9=20,'Mottes de 6'!BE88,IF($J$9=21,'Mottes de 6'!BF88,IF($J$9=22,'Mottes de 6'!BG88,IF($J$9=23,'Mottes de 6'!BH88,IF($J$9=24,'Mottes de 6'!BI88,IF($J$9=25,'Mottes de 6'!BJ88,IF($J$9=26,'Mottes de 6'!BK88,IF($J$9=27,'Mottes de 6'!BL88,IF($J$9=28,'Mottes de 6'!BM88,IF($J$9=29,'Mottes de 6'!BN88,IF($J$9=30,'Mottes de 6'!BO88,IF($J$9=31,'Mottes de 6'!BP88,IF($J$9=32,'Mottes de 6'!BQ88,IF($J$9=33,'Mottes de 6'!BR88,IF($J$9=34,'Mottes de 6'!BS88,IF($J$9=35,'Mottes de 6'!BT88,))))))))))))))))))))))))))))))))))))))))))))))))))))</f>
        <v>0</v>
      </c>
      <c r="K1967" s="103" t="str">
        <f>IF('Mottes de 6'!R88=0,"","Erreur")</f>
        <v/>
      </c>
    </row>
    <row r="1968" spans="1:11" x14ac:dyDescent="0.25">
      <c r="A1968" s="450"/>
      <c r="B1968" s="450"/>
      <c r="C1968" s="451" t="s">
        <v>1814</v>
      </c>
      <c r="D1968" s="451"/>
      <c r="E1968" s="450"/>
      <c r="F1968" s="450"/>
      <c r="G1968" s="450"/>
      <c r="H1968" s="450"/>
      <c r="I1968" s="450"/>
      <c r="J1968" s="450">
        <f>SUBTOTAL(9,J1967:J1967)</f>
        <v>0</v>
      </c>
      <c r="K1968" s="450"/>
    </row>
    <row r="1969" spans="1:11" x14ac:dyDescent="0.25">
      <c r="A1969" s="103">
        <f>IF('Mottes de 6'!A89&lt;&gt;"",'Mottes de 6'!A89,"")</f>
        <v>20028</v>
      </c>
      <c r="B1969" s="103" t="str">
        <f>IF('Mottes de 6'!L89&lt;&gt;"",'Mottes de 6'!L89,"")</f>
        <v>Noai</v>
      </c>
      <c r="C1969" s="107" t="str">
        <f>IF('Mottes de 6'!B89&lt;&gt;"",'Mottes de 6'!B89,"")</f>
        <v>AGERATUM</v>
      </c>
      <c r="D1969" s="107" t="str">
        <f>IF('Mottes de 6'!C89&lt;&gt;"",'Mottes de 6'!C89,"")</f>
        <v>Ville de mer</v>
      </c>
      <c r="E1969" s="103">
        <f>IF('Mottes de 6'!H89&lt;&gt;"",'Mottes de 6'!H89,"")</f>
        <v>11</v>
      </c>
      <c r="F1969" s="103" t="str">
        <f>IF('Mottes de 6'!E89&lt;&gt;"",'Mottes de 6'!E89,"")</f>
        <v>B</v>
      </c>
      <c r="G1969" s="103" t="str">
        <f>IF('Mottes de 6'!N89&lt;&gt;"",'Mottes de 6'!N89,"")</f>
        <v>M6</v>
      </c>
      <c r="H1969" s="103" t="str">
        <f>IF('Mottes de 6'!I89&lt;&gt;"",'Mottes de 6'!I89,"")</f>
        <v>B</v>
      </c>
      <c r="I1969" s="103" t="str">
        <f>IF('Mottes de 6'!J89&lt;&gt;"",'Mottes de 6'!J89,"")</f>
        <v/>
      </c>
      <c r="J1969" s="103">
        <f>IF($J$9=36,'Mottes de 6'!U89,IF($J$9=37,'Mottes de 6'!V89,IF($J$9=38,'Mottes de 6'!W89,IF($J$9=39,'Mottes de 6'!X89,IF($J$9=40,'Mottes de 6'!Y89,IF($J$9=41,'Mottes de 6'!Z89,IF($J$9=42,'Mottes de 6'!AA89,IF($J$9=43,'Mottes de 6'!AB89,IF($J$9=44,'Mottes de 6'!AC89,IF($J$9=45,'Mottes de 6'!AD89,IF($J$9=46,'Mottes de 6'!AE89,IF($J$9=47,'Mottes de 6'!AF89,IF($J$9=48,'Mottes de 6'!AG89,IF($J$9=49,'Mottes de 6'!AH89,IF($J$9=50,'Mottes de 6'!AI89,IF($J$9=51,'Mottes de 6'!AJ89,IF($J$9=52,'Mottes de 6'!AK89,IF($J$9=1,'Mottes de 6'!AL89,IF($J$9=2,'Mottes de 6'!AM89,IF($J$9=3,'Mottes de 6'!AN89,IF($J$9=4,'Mottes de 6'!AO89,IF($J$9=5,'Mottes de 6'!AP89,IF($J$9=6,'Mottes de 6'!AQ89,IF($J$9=7,'Mottes de 6'!AR89,IF($J$9=8,'Mottes de 6'!AS89,IF($J$9=9,'Mottes de 6'!AT89,IF($J$9=10,'Mottes de 6'!AU89,IF($J$9=11,'Mottes de 6'!AV89,IF($J$9=12,'Mottes de 6'!AW89,IF($J$9=13,'Mottes de 6'!AX89,IF($J$9=14,'Mottes de 6'!AY89,IF($J$9=15,'Mottes de 6'!AZ89,IF($J$9=16,'Mottes de 6'!BA89,IF($J$9=17,'Mottes de 6'!BB89,IF($J$9=18,'Mottes de 6'!BC89,IF($J$9=19,'Mottes de 6'!BD89,IF($J$9=20,'Mottes de 6'!BE89,IF($J$9=21,'Mottes de 6'!BF89,IF($J$9=22,'Mottes de 6'!BG89,IF($J$9=23,'Mottes de 6'!BH89,IF($J$9=24,'Mottes de 6'!BI89,IF($J$9=25,'Mottes de 6'!BJ89,IF($J$9=26,'Mottes de 6'!BK89,IF($J$9=27,'Mottes de 6'!BL89,IF($J$9=28,'Mottes de 6'!BM89,IF($J$9=29,'Mottes de 6'!BN89,IF($J$9=30,'Mottes de 6'!BO89,IF($J$9=31,'Mottes de 6'!BP89,IF($J$9=32,'Mottes de 6'!BQ89,IF($J$9=33,'Mottes de 6'!BR89,IF($J$9=34,'Mottes de 6'!BS89,IF($J$9=35,'Mottes de 6'!BT89,))))))))))))))))))))))))))))))))))))))))))))))))))))</f>
        <v>0</v>
      </c>
      <c r="K1969" s="103" t="str">
        <f>IF('Mottes de 6'!R89=0,"","Erreur")</f>
        <v/>
      </c>
    </row>
    <row r="1970" spans="1:11" x14ac:dyDescent="0.25">
      <c r="A1970" s="450"/>
      <c r="B1970" s="450"/>
      <c r="C1970" s="451" t="s">
        <v>1815</v>
      </c>
      <c r="D1970" s="451"/>
      <c r="E1970" s="450"/>
      <c r="F1970" s="450"/>
      <c r="G1970" s="450"/>
      <c r="H1970" s="450"/>
      <c r="I1970" s="450"/>
      <c r="J1970" s="450">
        <f>SUBTOTAL(9,J1969:J1969)</f>
        <v>0</v>
      </c>
      <c r="K1970" s="450"/>
    </row>
    <row r="1971" spans="1:11" x14ac:dyDescent="0.25">
      <c r="A1971" s="103">
        <f>IF('Mottes de 6'!A90&lt;&gt;"",'Mottes de 6'!A90,"")</f>
        <v>20032</v>
      </c>
      <c r="B1971" s="103" t="str">
        <f>IF('Mottes de 6'!L90&lt;&gt;"",'Mottes de 6'!L90,"")</f>
        <v>Noai</v>
      </c>
      <c r="C1971" s="107" t="str">
        <f>IF('Mottes de 6'!B90&lt;&gt;"",'Mottes de 6'!B90,"")</f>
        <v>ALTERNANTHERA PARONYCHIOÏDES</v>
      </c>
      <c r="D1971" s="107" t="str">
        <f>IF('Mottes de 6'!C90&lt;&gt;"",'Mottes de 6'!C90,"")</f>
        <v>Aurea</v>
      </c>
      <c r="E1971" s="103">
        <f>IF('Mottes de 6'!H90&lt;&gt;"",'Mottes de 6'!H90,"")</f>
        <v>13</v>
      </c>
      <c r="F1971" s="103" t="str">
        <f>IF('Mottes de 6'!E90&lt;&gt;"",'Mottes de 6'!E90,"")</f>
        <v>B</v>
      </c>
      <c r="G1971" s="103" t="str">
        <f>IF('Mottes de 6'!N90&lt;&gt;"",'Mottes de 6'!N90,"")</f>
        <v>M6</v>
      </c>
      <c r="H1971" s="103" t="str">
        <f>IF('Mottes de 6'!I90&lt;&gt;"",'Mottes de 6'!I90,"")</f>
        <v>B</v>
      </c>
      <c r="I1971" s="103" t="str">
        <f>IF('Mottes de 6'!J90&lt;&gt;"",'Mottes de 6'!J90,"")</f>
        <v/>
      </c>
      <c r="J1971" s="103">
        <f>IF($J$9=36,'Mottes de 6'!U90,IF($J$9=37,'Mottes de 6'!V90,IF($J$9=38,'Mottes de 6'!W90,IF($J$9=39,'Mottes de 6'!X90,IF($J$9=40,'Mottes de 6'!Y90,IF($J$9=41,'Mottes de 6'!Z90,IF($J$9=42,'Mottes de 6'!AA90,IF($J$9=43,'Mottes de 6'!AB90,IF($J$9=44,'Mottes de 6'!AC90,IF($J$9=45,'Mottes de 6'!AD90,IF($J$9=46,'Mottes de 6'!AE90,IF($J$9=47,'Mottes de 6'!AF90,IF($J$9=48,'Mottes de 6'!AG90,IF($J$9=49,'Mottes de 6'!AH90,IF($J$9=50,'Mottes de 6'!AI90,IF($J$9=51,'Mottes de 6'!AJ90,IF($J$9=52,'Mottes de 6'!AK90,IF($J$9=1,'Mottes de 6'!AL90,IF($J$9=2,'Mottes de 6'!AM90,IF($J$9=3,'Mottes de 6'!AN90,IF($J$9=4,'Mottes de 6'!AO90,IF($J$9=5,'Mottes de 6'!AP90,IF($J$9=6,'Mottes de 6'!AQ90,IF($J$9=7,'Mottes de 6'!AR90,IF($J$9=8,'Mottes de 6'!AS90,IF($J$9=9,'Mottes de 6'!AT90,IF($J$9=10,'Mottes de 6'!AU90,IF($J$9=11,'Mottes de 6'!AV90,IF($J$9=12,'Mottes de 6'!AW90,IF($J$9=13,'Mottes de 6'!AX90,IF($J$9=14,'Mottes de 6'!AY90,IF($J$9=15,'Mottes de 6'!AZ90,IF($J$9=16,'Mottes de 6'!BA90,IF($J$9=17,'Mottes de 6'!BB90,IF($J$9=18,'Mottes de 6'!BC90,IF($J$9=19,'Mottes de 6'!BD90,IF($J$9=20,'Mottes de 6'!BE90,IF($J$9=21,'Mottes de 6'!BF90,IF($J$9=22,'Mottes de 6'!BG90,IF($J$9=23,'Mottes de 6'!BH90,IF($J$9=24,'Mottes de 6'!BI90,IF($J$9=25,'Mottes de 6'!BJ90,IF($J$9=26,'Mottes de 6'!BK90,IF($J$9=27,'Mottes de 6'!BL90,IF($J$9=28,'Mottes de 6'!BM90,IF($J$9=29,'Mottes de 6'!BN90,IF($J$9=30,'Mottes de 6'!BO90,IF($J$9=31,'Mottes de 6'!BP90,IF($J$9=32,'Mottes de 6'!BQ90,IF($J$9=33,'Mottes de 6'!BR90,IF($J$9=34,'Mottes de 6'!BS90,IF($J$9=35,'Mottes de 6'!BT90,))))))))))))))))))))))))))))))))))))))))))))))))))))</f>
        <v>0</v>
      </c>
      <c r="K1971" s="103" t="str">
        <f>IF('Mottes de 6'!R90=0,"","Erreur")</f>
        <v/>
      </c>
    </row>
    <row r="1972" spans="1:11" x14ac:dyDescent="0.25">
      <c r="A1972" s="103">
        <f>IF('Mottes de 6'!A91&lt;&gt;"",'Mottes de 6'!A91,"")</f>
        <v>20034</v>
      </c>
      <c r="B1972" s="103" t="str">
        <f>IF('Mottes de 6'!L91&lt;&gt;"",'Mottes de 6'!L91,"")</f>
        <v>Noai</v>
      </c>
      <c r="C1972" s="107" t="str">
        <f>IF('Mottes de 6'!B91&lt;&gt;"",'Mottes de 6'!B91,"")</f>
        <v>ALTERNANTHERA PARONYCHIOÏDES</v>
      </c>
      <c r="D1972" s="107" t="str">
        <f>IF('Mottes de 6'!C91&lt;&gt;"",'Mottes de 6'!C91,"")</f>
        <v>Little romance</v>
      </c>
      <c r="E1972" s="103">
        <f>IF('Mottes de 6'!H91&lt;&gt;"",'Mottes de 6'!H91,"")</f>
        <v>11</v>
      </c>
      <c r="F1972" s="103" t="str">
        <f>IF('Mottes de 6'!E91&lt;&gt;"",'Mottes de 6'!E91,"")</f>
        <v>B</v>
      </c>
      <c r="G1972" s="103" t="str">
        <f>IF('Mottes de 6'!N91&lt;&gt;"",'Mottes de 6'!N91,"")</f>
        <v>M6</v>
      </c>
      <c r="H1972" s="103" t="str">
        <f>IF('Mottes de 6'!I91&lt;&gt;"",'Mottes de 6'!I91,"")</f>
        <v>B</v>
      </c>
      <c r="I1972" s="103">
        <f>IF('Mottes de 6'!J91&lt;&gt;"",'Mottes de 6'!J91,"")</f>
        <v>0.06</v>
      </c>
      <c r="J1972" s="103">
        <f>IF($J$9=36,'Mottes de 6'!U91,IF($J$9=37,'Mottes de 6'!V91,IF($J$9=38,'Mottes de 6'!W91,IF($J$9=39,'Mottes de 6'!X91,IF($J$9=40,'Mottes de 6'!Y91,IF($J$9=41,'Mottes de 6'!Z91,IF($J$9=42,'Mottes de 6'!AA91,IF($J$9=43,'Mottes de 6'!AB91,IF($J$9=44,'Mottes de 6'!AC91,IF($J$9=45,'Mottes de 6'!AD91,IF($J$9=46,'Mottes de 6'!AE91,IF($J$9=47,'Mottes de 6'!AF91,IF($J$9=48,'Mottes de 6'!AG91,IF($J$9=49,'Mottes de 6'!AH91,IF($J$9=50,'Mottes de 6'!AI91,IF($J$9=51,'Mottes de 6'!AJ91,IF($J$9=52,'Mottes de 6'!AK91,IF($J$9=1,'Mottes de 6'!AL91,IF($J$9=2,'Mottes de 6'!AM91,IF($J$9=3,'Mottes de 6'!AN91,IF($J$9=4,'Mottes de 6'!AO91,IF($J$9=5,'Mottes de 6'!AP91,IF($J$9=6,'Mottes de 6'!AQ91,IF($J$9=7,'Mottes de 6'!AR91,IF($J$9=8,'Mottes de 6'!AS91,IF($J$9=9,'Mottes de 6'!AT91,IF($J$9=10,'Mottes de 6'!AU91,IF($J$9=11,'Mottes de 6'!AV91,IF($J$9=12,'Mottes de 6'!AW91,IF($J$9=13,'Mottes de 6'!AX91,IF($J$9=14,'Mottes de 6'!AY91,IF($J$9=15,'Mottes de 6'!AZ91,IF($J$9=16,'Mottes de 6'!BA91,IF($J$9=17,'Mottes de 6'!BB91,IF($J$9=18,'Mottes de 6'!BC91,IF($J$9=19,'Mottes de 6'!BD91,IF($J$9=20,'Mottes de 6'!BE91,IF($J$9=21,'Mottes de 6'!BF91,IF($J$9=22,'Mottes de 6'!BG91,IF($J$9=23,'Mottes de 6'!BH91,IF($J$9=24,'Mottes de 6'!BI91,IF($J$9=25,'Mottes de 6'!BJ91,IF($J$9=26,'Mottes de 6'!BK91,IF($J$9=27,'Mottes de 6'!BL91,IF($J$9=28,'Mottes de 6'!BM91,IF($J$9=29,'Mottes de 6'!BN91,IF($J$9=30,'Mottes de 6'!BO91,IF($J$9=31,'Mottes de 6'!BP91,IF($J$9=32,'Mottes de 6'!BQ91,IF($J$9=33,'Mottes de 6'!BR91,IF($J$9=34,'Mottes de 6'!BS91,IF($J$9=35,'Mottes de 6'!BT91,))))))))))))))))))))))))))))))))))))))))))))))))))))</f>
        <v>0</v>
      </c>
      <c r="K1972" s="103" t="str">
        <f>IF('Mottes de 6'!R91=0,"","Erreur")</f>
        <v/>
      </c>
    </row>
    <row r="1973" spans="1:11" x14ac:dyDescent="0.25">
      <c r="A1973" s="103">
        <f>IF('Mottes de 6'!A92&lt;&gt;"",'Mottes de 6'!A92,"")</f>
        <v>20036</v>
      </c>
      <c r="B1973" s="103" t="str">
        <f>IF('Mottes de 6'!L92&lt;&gt;"",'Mottes de 6'!L92,"")</f>
        <v>Noai</v>
      </c>
      <c r="C1973" s="107" t="str">
        <f>IF('Mottes de 6'!B92&lt;&gt;"",'Mottes de 6'!B92,"")</f>
        <v>ALTERNANTHERA PARONYCHIOÏDES</v>
      </c>
      <c r="D1973" s="107" t="str">
        <f>IF('Mottes de 6'!C92&lt;&gt;"",'Mottes de 6'!C92,"")</f>
        <v>Rubra</v>
      </c>
      <c r="E1973" s="103">
        <f>IF('Mottes de 6'!H92&lt;&gt;"",'Mottes de 6'!H92,"")</f>
        <v>13</v>
      </c>
      <c r="F1973" s="103" t="str">
        <f>IF('Mottes de 6'!E92&lt;&gt;"",'Mottes de 6'!E92,"")</f>
        <v>B</v>
      </c>
      <c r="G1973" s="103" t="str">
        <f>IF('Mottes de 6'!N92&lt;&gt;"",'Mottes de 6'!N92,"")</f>
        <v>M6</v>
      </c>
      <c r="H1973" s="103" t="str">
        <f>IF('Mottes de 6'!I92&lt;&gt;"",'Mottes de 6'!I92,"")</f>
        <v>B</v>
      </c>
      <c r="I1973" s="103" t="str">
        <f>IF('Mottes de 6'!J92&lt;&gt;"",'Mottes de 6'!J92,"")</f>
        <v/>
      </c>
      <c r="J1973" s="103">
        <f>IF($J$9=36,'Mottes de 6'!U92,IF($J$9=37,'Mottes de 6'!V92,IF($J$9=38,'Mottes de 6'!W92,IF($J$9=39,'Mottes de 6'!X92,IF($J$9=40,'Mottes de 6'!Y92,IF($J$9=41,'Mottes de 6'!Z92,IF($J$9=42,'Mottes de 6'!AA92,IF($J$9=43,'Mottes de 6'!AB92,IF($J$9=44,'Mottes de 6'!AC92,IF($J$9=45,'Mottes de 6'!AD92,IF($J$9=46,'Mottes de 6'!AE92,IF($J$9=47,'Mottes de 6'!AF92,IF($J$9=48,'Mottes de 6'!AG92,IF($J$9=49,'Mottes de 6'!AH92,IF($J$9=50,'Mottes de 6'!AI92,IF($J$9=51,'Mottes de 6'!AJ92,IF($J$9=52,'Mottes de 6'!AK92,IF($J$9=1,'Mottes de 6'!AL92,IF($J$9=2,'Mottes de 6'!AM92,IF($J$9=3,'Mottes de 6'!AN92,IF($J$9=4,'Mottes de 6'!AO92,IF($J$9=5,'Mottes de 6'!AP92,IF($J$9=6,'Mottes de 6'!AQ92,IF($J$9=7,'Mottes de 6'!AR92,IF($J$9=8,'Mottes de 6'!AS92,IF($J$9=9,'Mottes de 6'!AT92,IF($J$9=10,'Mottes de 6'!AU92,IF($J$9=11,'Mottes de 6'!AV92,IF($J$9=12,'Mottes de 6'!AW92,IF($J$9=13,'Mottes de 6'!AX92,IF($J$9=14,'Mottes de 6'!AY92,IF($J$9=15,'Mottes de 6'!AZ92,IF($J$9=16,'Mottes de 6'!BA92,IF($J$9=17,'Mottes de 6'!BB92,IF($J$9=18,'Mottes de 6'!BC92,IF($J$9=19,'Mottes de 6'!BD92,IF($J$9=20,'Mottes de 6'!BE92,IF($J$9=21,'Mottes de 6'!BF92,IF($J$9=22,'Mottes de 6'!BG92,IF($J$9=23,'Mottes de 6'!BH92,IF($J$9=24,'Mottes de 6'!BI92,IF($J$9=25,'Mottes de 6'!BJ92,IF($J$9=26,'Mottes de 6'!BK92,IF($J$9=27,'Mottes de 6'!BL92,IF($J$9=28,'Mottes de 6'!BM92,IF($J$9=29,'Mottes de 6'!BN92,IF($J$9=30,'Mottes de 6'!BO92,IF($J$9=31,'Mottes de 6'!BP92,IF($J$9=32,'Mottes de 6'!BQ92,IF($J$9=33,'Mottes de 6'!BR92,IF($J$9=34,'Mottes de 6'!BS92,IF($J$9=35,'Mottes de 6'!BT92,))))))))))))))))))))))))))))))))))))))))))))))))))))</f>
        <v>0</v>
      </c>
      <c r="K1973" s="103" t="str">
        <f>IF('Mottes de 6'!R92=0,"","Erreur")</f>
        <v/>
      </c>
    </row>
    <row r="1974" spans="1:11" x14ac:dyDescent="0.25">
      <c r="A1974" s="450"/>
      <c r="B1974" s="450"/>
      <c r="C1974" s="451" t="s">
        <v>1816</v>
      </c>
      <c r="D1974" s="451"/>
      <c r="E1974" s="450"/>
      <c r="F1974" s="450"/>
      <c r="G1974" s="450"/>
      <c r="H1974" s="450"/>
      <c r="I1974" s="450"/>
      <c r="J1974" s="450">
        <f>SUBTOTAL(9,J1971:J1973)</f>
        <v>0</v>
      </c>
      <c r="K1974" s="450"/>
    </row>
    <row r="1975" spans="1:11" x14ac:dyDescent="0.25">
      <c r="A1975" s="103">
        <f>IF('Mottes de 6'!A93&lt;&gt;"",'Mottes de 6'!A93,"")</f>
        <v>20044</v>
      </c>
      <c r="B1975" s="103" t="str">
        <f>IF('Mottes de 6'!L93&lt;&gt;"",'Mottes de 6'!L93,"")</f>
        <v>Noai</v>
      </c>
      <c r="C1975" s="107" t="str">
        <f>IF('Mottes de 6'!B93&lt;&gt;"",'Mottes de 6'!B93,"")</f>
        <v>ANAGALIS</v>
      </c>
      <c r="D1975" s="107" t="str">
        <f>IF('Mottes de 6'!C93&lt;&gt;"",'Mottes de 6'!C93,"")</f>
        <v>Skylover</v>
      </c>
      <c r="E1975" s="103">
        <f>IF('Mottes de 6'!H93&lt;&gt;"",'Mottes de 6'!H93,"")</f>
        <v>11</v>
      </c>
      <c r="F1975" s="103" t="str">
        <f>IF('Mottes de 6'!E93&lt;&gt;"",'Mottes de 6'!E93,"")</f>
        <v>B</v>
      </c>
      <c r="G1975" s="103" t="str">
        <f>IF('Mottes de 6'!N93&lt;&gt;"",'Mottes de 6'!N93,"")</f>
        <v>M6</v>
      </c>
      <c r="H1975" s="103" t="str">
        <f>IF('Mottes de 6'!I93&lt;&gt;"",'Mottes de 6'!I93,"")</f>
        <v>A</v>
      </c>
      <c r="I1975" s="103" t="str">
        <f>IF('Mottes de 6'!J93&lt;&gt;"",'Mottes de 6'!J93,"")</f>
        <v/>
      </c>
      <c r="J1975" s="103">
        <f>IF($J$9=36,'Mottes de 6'!U93,IF($J$9=37,'Mottes de 6'!V93,IF($J$9=38,'Mottes de 6'!W93,IF($J$9=39,'Mottes de 6'!X93,IF($J$9=40,'Mottes de 6'!Y93,IF($J$9=41,'Mottes de 6'!Z93,IF($J$9=42,'Mottes de 6'!AA93,IF($J$9=43,'Mottes de 6'!AB93,IF($J$9=44,'Mottes de 6'!AC93,IF($J$9=45,'Mottes de 6'!AD93,IF($J$9=46,'Mottes de 6'!AE93,IF($J$9=47,'Mottes de 6'!AF93,IF($J$9=48,'Mottes de 6'!AG93,IF($J$9=49,'Mottes de 6'!AH93,IF($J$9=50,'Mottes de 6'!AI93,IF($J$9=51,'Mottes de 6'!AJ93,IF($J$9=52,'Mottes de 6'!AK93,IF($J$9=1,'Mottes de 6'!AL93,IF($J$9=2,'Mottes de 6'!AM93,IF($J$9=3,'Mottes de 6'!AN93,IF($J$9=4,'Mottes de 6'!AO93,IF($J$9=5,'Mottes de 6'!AP93,IF($J$9=6,'Mottes de 6'!AQ93,IF($J$9=7,'Mottes de 6'!AR93,IF($J$9=8,'Mottes de 6'!AS93,IF($J$9=9,'Mottes de 6'!AT93,IF($J$9=10,'Mottes de 6'!AU93,IF($J$9=11,'Mottes de 6'!AV93,IF($J$9=12,'Mottes de 6'!AW93,IF($J$9=13,'Mottes de 6'!AX93,IF($J$9=14,'Mottes de 6'!AY93,IF($J$9=15,'Mottes de 6'!AZ93,IF($J$9=16,'Mottes de 6'!BA93,IF($J$9=17,'Mottes de 6'!BB93,IF($J$9=18,'Mottes de 6'!BC93,IF($J$9=19,'Mottes de 6'!BD93,IF($J$9=20,'Mottes de 6'!BE93,IF($J$9=21,'Mottes de 6'!BF93,IF($J$9=22,'Mottes de 6'!BG93,IF($J$9=23,'Mottes de 6'!BH93,IF($J$9=24,'Mottes de 6'!BI93,IF($J$9=25,'Mottes de 6'!BJ93,IF($J$9=26,'Mottes de 6'!BK93,IF($J$9=27,'Mottes de 6'!BL93,IF($J$9=28,'Mottes de 6'!BM93,IF($J$9=29,'Mottes de 6'!BN93,IF($J$9=30,'Mottes de 6'!BO93,IF($J$9=31,'Mottes de 6'!BP93,IF($J$9=32,'Mottes de 6'!BQ93,IF($J$9=33,'Mottes de 6'!BR93,IF($J$9=34,'Mottes de 6'!BS93,IF($J$9=35,'Mottes de 6'!BT93,))))))))))))))))))))))))))))))))))))))))))))))))))))</f>
        <v>0</v>
      </c>
      <c r="K1975" s="103" t="str">
        <f>IF('Mottes de 6'!R93=0,"","Erreur")</f>
        <v/>
      </c>
    </row>
    <row r="1976" spans="1:11" x14ac:dyDescent="0.25">
      <c r="A1976" s="450"/>
      <c r="B1976" s="450"/>
      <c r="C1976" s="451" t="s">
        <v>1817</v>
      </c>
      <c r="D1976" s="451"/>
      <c r="E1976" s="450"/>
      <c r="F1976" s="450"/>
      <c r="G1976" s="450"/>
      <c r="H1976" s="450"/>
      <c r="I1976" s="450"/>
      <c r="J1976" s="450">
        <f>SUBTOTAL(9,J1975:J1975)</f>
        <v>0</v>
      </c>
      <c r="K1976" s="450"/>
    </row>
    <row r="1977" spans="1:11" x14ac:dyDescent="0.25">
      <c r="A1977" s="103">
        <f>IF('Mottes de 6'!A94&lt;&gt;"",'Mottes de 6'!A94,"")</f>
        <v>25253</v>
      </c>
      <c r="B1977" s="103" t="str">
        <f>IF('Mottes de 6'!L94&lt;&gt;"",'Mottes de 6'!L94,"")</f>
        <v>Noai</v>
      </c>
      <c r="C1977" s="107" t="str">
        <f>IF('Mottes de 6'!B94&lt;&gt;"",'Mottes de 6'!B94,"")</f>
        <v>ANGELONIA ALONIA</v>
      </c>
      <c r="D1977" s="107" t="str">
        <f>IF('Mottes de 6'!C94&lt;&gt;"",'Mottes de 6'!C94,"")</f>
        <v>Bicolor pink</v>
      </c>
      <c r="E1977" s="103">
        <f>IF('Mottes de 6'!H94&lt;&gt;"",'Mottes de 6'!H94,"")</f>
        <v>12</v>
      </c>
      <c r="F1977" s="103" t="str">
        <f>IF('Mottes de 6'!E94&lt;&gt;"",'Mottes de 6'!E94,"")</f>
        <v>B</v>
      </c>
      <c r="G1977" s="103" t="str">
        <f>IF('Mottes de 6'!N94&lt;&gt;"",'Mottes de 6'!N94,"")</f>
        <v>M6</v>
      </c>
      <c r="H1977" s="103" t="str">
        <f>IF('Mottes de 6'!I94&lt;&gt;"",'Mottes de 6'!I94,"")</f>
        <v>A</v>
      </c>
      <c r="I1977" s="103">
        <f>IF('Mottes de 6'!J94&lt;&gt;"",'Mottes de 6'!J94,"")</f>
        <v>0.05</v>
      </c>
      <c r="J1977" s="103">
        <f>IF($J$9=36,'Mottes de 6'!U94,IF($J$9=37,'Mottes de 6'!V94,IF($J$9=38,'Mottes de 6'!W94,IF($J$9=39,'Mottes de 6'!X94,IF($J$9=40,'Mottes de 6'!Y94,IF($J$9=41,'Mottes de 6'!Z94,IF($J$9=42,'Mottes de 6'!AA94,IF($J$9=43,'Mottes de 6'!AB94,IF($J$9=44,'Mottes de 6'!AC94,IF($J$9=45,'Mottes de 6'!AD94,IF($J$9=46,'Mottes de 6'!AE94,IF($J$9=47,'Mottes de 6'!AF94,IF($J$9=48,'Mottes de 6'!AG94,IF($J$9=49,'Mottes de 6'!AH94,IF($J$9=50,'Mottes de 6'!AI94,IF($J$9=51,'Mottes de 6'!AJ94,IF($J$9=52,'Mottes de 6'!AK94,IF($J$9=1,'Mottes de 6'!AL94,IF($J$9=2,'Mottes de 6'!AM94,IF($J$9=3,'Mottes de 6'!AN94,IF($J$9=4,'Mottes de 6'!AO94,IF($J$9=5,'Mottes de 6'!AP94,IF($J$9=6,'Mottes de 6'!AQ94,IF($J$9=7,'Mottes de 6'!AR94,IF($J$9=8,'Mottes de 6'!AS94,IF($J$9=9,'Mottes de 6'!AT94,IF($J$9=10,'Mottes de 6'!AU94,IF($J$9=11,'Mottes de 6'!AV94,IF($J$9=12,'Mottes de 6'!AW94,IF($J$9=13,'Mottes de 6'!AX94,IF($J$9=14,'Mottes de 6'!AY94,IF($J$9=15,'Mottes de 6'!AZ94,IF($J$9=16,'Mottes de 6'!BA94,IF($J$9=17,'Mottes de 6'!BB94,IF($J$9=18,'Mottes de 6'!BC94,IF($J$9=19,'Mottes de 6'!BD94,IF($J$9=20,'Mottes de 6'!BE94,IF($J$9=21,'Mottes de 6'!BF94,IF($J$9=22,'Mottes de 6'!BG94,IF($J$9=23,'Mottes de 6'!BH94,IF($J$9=24,'Mottes de 6'!BI94,IF($J$9=25,'Mottes de 6'!BJ94,IF($J$9=26,'Mottes de 6'!BK94,IF($J$9=27,'Mottes de 6'!BL94,IF($J$9=28,'Mottes de 6'!BM94,IF($J$9=29,'Mottes de 6'!BN94,IF($J$9=30,'Mottes de 6'!BO94,IF($J$9=31,'Mottes de 6'!BP94,IF($J$9=32,'Mottes de 6'!BQ94,IF($J$9=33,'Mottes de 6'!BR94,IF($J$9=34,'Mottes de 6'!BS94,IF($J$9=35,'Mottes de 6'!BT94,))))))))))))))))))))))))))))))))))))))))))))))))))))</f>
        <v>0</v>
      </c>
      <c r="K1977" s="103" t="str">
        <f>IF('Mottes de 6'!R94=0,"","Erreur")</f>
        <v/>
      </c>
    </row>
    <row r="1978" spans="1:11" x14ac:dyDescent="0.25">
      <c r="A1978" s="103">
        <f>IF('Mottes de 6'!A95&lt;&gt;"",'Mottes de 6'!A95,"")</f>
        <v>25254</v>
      </c>
      <c r="B1978" s="103" t="str">
        <f>IF('Mottes de 6'!L95&lt;&gt;"",'Mottes de 6'!L95,"")</f>
        <v>Noai</v>
      </c>
      <c r="C1978" s="107" t="str">
        <f>IF('Mottes de 6'!B95&lt;&gt;"",'Mottes de 6'!B95,"")</f>
        <v>ANGELONIA ALONIA</v>
      </c>
      <c r="D1978" s="107" t="str">
        <f>IF('Mottes de 6'!C95&lt;&gt;"",'Mottes de 6'!C95,"")</f>
        <v>Cherry</v>
      </c>
      <c r="E1978" s="103">
        <f>IF('Mottes de 6'!H95&lt;&gt;"",'Mottes de 6'!H95,"")</f>
        <v>12</v>
      </c>
      <c r="F1978" s="103" t="str">
        <f>IF('Mottes de 6'!E95&lt;&gt;"",'Mottes de 6'!E95,"")</f>
        <v>B</v>
      </c>
      <c r="G1978" s="103" t="str">
        <f>IF('Mottes de 6'!N95&lt;&gt;"",'Mottes de 6'!N95,"")</f>
        <v>M6</v>
      </c>
      <c r="H1978" s="103" t="str">
        <f>IF('Mottes de 6'!I95&lt;&gt;"",'Mottes de 6'!I95,"")</f>
        <v>A</v>
      </c>
      <c r="I1978" s="103">
        <f>IF('Mottes de 6'!J95&lt;&gt;"",'Mottes de 6'!J95,"")</f>
        <v>0.05</v>
      </c>
      <c r="J1978" s="103">
        <f>IF($J$9=36,'Mottes de 6'!U95,IF($J$9=37,'Mottes de 6'!V95,IF($J$9=38,'Mottes de 6'!W95,IF($J$9=39,'Mottes de 6'!X95,IF($J$9=40,'Mottes de 6'!Y95,IF($J$9=41,'Mottes de 6'!Z95,IF($J$9=42,'Mottes de 6'!AA95,IF($J$9=43,'Mottes de 6'!AB95,IF($J$9=44,'Mottes de 6'!AC95,IF($J$9=45,'Mottes de 6'!AD95,IF($J$9=46,'Mottes de 6'!AE95,IF($J$9=47,'Mottes de 6'!AF95,IF($J$9=48,'Mottes de 6'!AG95,IF($J$9=49,'Mottes de 6'!AH95,IF($J$9=50,'Mottes de 6'!AI95,IF($J$9=51,'Mottes de 6'!AJ95,IF($J$9=52,'Mottes de 6'!AK95,IF($J$9=1,'Mottes de 6'!AL95,IF($J$9=2,'Mottes de 6'!AM95,IF($J$9=3,'Mottes de 6'!AN95,IF($J$9=4,'Mottes de 6'!AO95,IF($J$9=5,'Mottes de 6'!AP95,IF($J$9=6,'Mottes de 6'!AQ95,IF($J$9=7,'Mottes de 6'!AR95,IF($J$9=8,'Mottes de 6'!AS95,IF($J$9=9,'Mottes de 6'!AT95,IF($J$9=10,'Mottes de 6'!AU95,IF($J$9=11,'Mottes de 6'!AV95,IF($J$9=12,'Mottes de 6'!AW95,IF($J$9=13,'Mottes de 6'!AX95,IF($J$9=14,'Mottes de 6'!AY95,IF($J$9=15,'Mottes de 6'!AZ95,IF($J$9=16,'Mottes de 6'!BA95,IF($J$9=17,'Mottes de 6'!BB95,IF($J$9=18,'Mottes de 6'!BC95,IF($J$9=19,'Mottes de 6'!BD95,IF($J$9=20,'Mottes de 6'!BE95,IF($J$9=21,'Mottes de 6'!BF95,IF($J$9=22,'Mottes de 6'!BG95,IF($J$9=23,'Mottes de 6'!BH95,IF($J$9=24,'Mottes de 6'!BI95,IF($J$9=25,'Mottes de 6'!BJ95,IF($J$9=26,'Mottes de 6'!BK95,IF($J$9=27,'Mottes de 6'!BL95,IF($J$9=28,'Mottes de 6'!BM95,IF($J$9=29,'Mottes de 6'!BN95,IF($J$9=30,'Mottes de 6'!BO95,IF($J$9=31,'Mottes de 6'!BP95,IF($J$9=32,'Mottes de 6'!BQ95,IF($J$9=33,'Mottes de 6'!BR95,IF($J$9=34,'Mottes de 6'!BS95,IF($J$9=35,'Mottes de 6'!BT95,))))))))))))))))))))))))))))))))))))))))))))))))))))</f>
        <v>0</v>
      </c>
      <c r="K1978" s="103" t="str">
        <f>IF('Mottes de 6'!R95=0,"","Erreur")</f>
        <v/>
      </c>
    </row>
    <row r="1979" spans="1:11" x14ac:dyDescent="0.25">
      <c r="A1979" s="103">
        <f>IF('Mottes de 6'!A96&lt;&gt;"",'Mottes de 6'!A96,"")</f>
        <v>15696</v>
      </c>
      <c r="B1979" s="103" t="str">
        <f>IF('Mottes de 6'!L96&lt;&gt;"",'Mottes de 6'!L96,"")</f>
        <v>Noai</v>
      </c>
      <c r="C1979" s="107" t="str">
        <f>IF('Mottes de 6'!B96&lt;&gt;"",'Mottes de 6'!B96,"")</f>
        <v>ANGELONIA ALONIA</v>
      </c>
      <c r="D1979" s="107" t="str">
        <f>IF('Mottes de 6'!C96&lt;&gt;"",'Mottes de 6'!C96,"")</f>
        <v xml:space="preserve">Indigo </v>
      </c>
      <c r="E1979" s="103">
        <f>IF('Mottes de 6'!H96&lt;&gt;"",'Mottes de 6'!H96,"")</f>
        <v>12</v>
      </c>
      <c r="F1979" s="103" t="str">
        <f>IF('Mottes de 6'!E96&lt;&gt;"",'Mottes de 6'!E96,"")</f>
        <v>B</v>
      </c>
      <c r="G1979" s="103" t="str">
        <f>IF('Mottes de 6'!N96&lt;&gt;"",'Mottes de 6'!N96,"")</f>
        <v>M6</v>
      </c>
      <c r="H1979" s="103" t="str">
        <f>IF('Mottes de 6'!I96&lt;&gt;"",'Mottes de 6'!I96,"")</f>
        <v>A</v>
      </c>
      <c r="I1979" s="103">
        <f>IF('Mottes de 6'!J96&lt;&gt;"",'Mottes de 6'!J96,"")</f>
        <v>0.05</v>
      </c>
      <c r="J1979" s="103">
        <f>IF($J$9=36,'Mottes de 6'!U96,IF($J$9=37,'Mottes de 6'!V96,IF($J$9=38,'Mottes de 6'!W96,IF($J$9=39,'Mottes de 6'!X96,IF($J$9=40,'Mottes de 6'!Y96,IF($J$9=41,'Mottes de 6'!Z96,IF($J$9=42,'Mottes de 6'!AA96,IF($J$9=43,'Mottes de 6'!AB96,IF($J$9=44,'Mottes de 6'!AC96,IF($J$9=45,'Mottes de 6'!AD96,IF($J$9=46,'Mottes de 6'!AE96,IF($J$9=47,'Mottes de 6'!AF96,IF($J$9=48,'Mottes de 6'!AG96,IF($J$9=49,'Mottes de 6'!AH96,IF($J$9=50,'Mottes de 6'!AI96,IF($J$9=51,'Mottes de 6'!AJ96,IF($J$9=52,'Mottes de 6'!AK96,IF($J$9=1,'Mottes de 6'!AL96,IF($J$9=2,'Mottes de 6'!AM96,IF($J$9=3,'Mottes de 6'!AN96,IF($J$9=4,'Mottes de 6'!AO96,IF($J$9=5,'Mottes de 6'!AP96,IF($J$9=6,'Mottes de 6'!AQ96,IF($J$9=7,'Mottes de 6'!AR96,IF($J$9=8,'Mottes de 6'!AS96,IF($J$9=9,'Mottes de 6'!AT96,IF($J$9=10,'Mottes de 6'!AU96,IF($J$9=11,'Mottes de 6'!AV96,IF($J$9=12,'Mottes de 6'!AW96,IF($J$9=13,'Mottes de 6'!AX96,IF($J$9=14,'Mottes de 6'!AY96,IF($J$9=15,'Mottes de 6'!AZ96,IF($J$9=16,'Mottes de 6'!BA96,IF($J$9=17,'Mottes de 6'!BB96,IF($J$9=18,'Mottes de 6'!BC96,IF($J$9=19,'Mottes de 6'!BD96,IF($J$9=20,'Mottes de 6'!BE96,IF($J$9=21,'Mottes de 6'!BF96,IF($J$9=22,'Mottes de 6'!BG96,IF($J$9=23,'Mottes de 6'!BH96,IF($J$9=24,'Mottes de 6'!BI96,IF($J$9=25,'Mottes de 6'!BJ96,IF($J$9=26,'Mottes de 6'!BK96,IF($J$9=27,'Mottes de 6'!BL96,IF($J$9=28,'Mottes de 6'!BM96,IF($J$9=29,'Mottes de 6'!BN96,IF($J$9=30,'Mottes de 6'!BO96,IF($J$9=31,'Mottes de 6'!BP96,IF($J$9=32,'Mottes de 6'!BQ96,IF($J$9=33,'Mottes de 6'!BR96,IF($J$9=34,'Mottes de 6'!BS96,IF($J$9=35,'Mottes de 6'!BT96,))))))))))))))))))))))))))))))))))))))))))))))))))))</f>
        <v>0</v>
      </c>
      <c r="K1979" s="103" t="str">
        <f>IF('Mottes de 6'!R96=0,"","Erreur")</f>
        <v/>
      </c>
    </row>
    <row r="1980" spans="1:11" x14ac:dyDescent="0.25">
      <c r="A1980" s="103">
        <f>IF('Mottes de 6'!A97&lt;&gt;"",'Mottes de 6'!A97,"")</f>
        <v>20052</v>
      </c>
      <c r="B1980" s="103" t="str">
        <f>IF('Mottes de 6'!L97&lt;&gt;"",'Mottes de 6'!L97,"")</f>
        <v>Noai</v>
      </c>
      <c r="C1980" s="107" t="str">
        <f>IF('Mottes de 6'!B97&lt;&gt;"",'Mottes de 6'!B97,"")</f>
        <v>ANGELONIA ALONIA</v>
      </c>
      <c r="D1980" s="107" t="str">
        <f>IF('Mottes de 6'!C97&lt;&gt;"",'Mottes de 6'!C97,"")</f>
        <v xml:space="preserve">Snow </v>
      </c>
      <c r="E1980" s="103">
        <f>IF('Mottes de 6'!H97&lt;&gt;"",'Mottes de 6'!H97,"")</f>
        <v>12</v>
      </c>
      <c r="F1980" s="103" t="str">
        <f>IF('Mottes de 6'!E97&lt;&gt;"",'Mottes de 6'!E97,"")</f>
        <v>B</v>
      </c>
      <c r="G1980" s="103" t="str">
        <f>IF('Mottes de 6'!N97&lt;&gt;"",'Mottes de 6'!N97,"")</f>
        <v>M6</v>
      </c>
      <c r="H1980" s="103" t="str">
        <f>IF('Mottes de 6'!I97&lt;&gt;"",'Mottes de 6'!I97,"")</f>
        <v>A</v>
      </c>
      <c r="I1980" s="103">
        <f>IF('Mottes de 6'!J97&lt;&gt;"",'Mottes de 6'!J97,"")</f>
        <v>0.05</v>
      </c>
      <c r="J1980" s="103">
        <f>IF($J$9=36,'Mottes de 6'!U97,IF($J$9=37,'Mottes de 6'!V97,IF($J$9=38,'Mottes de 6'!W97,IF($J$9=39,'Mottes de 6'!X97,IF($J$9=40,'Mottes de 6'!Y97,IF($J$9=41,'Mottes de 6'!Z97,IF($J$9=42,'Mottes de 6'!AA97,IF($J$9=43,'Mottes de 6'!AB97,IF($J$9=44,'Mottes de 6'!AC97,IF($J$9=45,'Mottes de 6'!AD97,IF($J$9=46,'Mottes de 6'!AE97,IF($J$9=47,'Mottes de 6'!AF97,IF($J$9=48,'Mottes de 6'!AG97,IF($J$9=49,'Mottes de 6'!AH97,IF($J$9=50,'Mottes de 6'!AI97,IF($J$9=51,'Mottes de 6'!AJ97,IF($J$9=52,'Mottes de 6'!AK97,IF($J$9=1,'Mottes de 6'!AL97,IF($J$9=2,'Mottes de 6'!AM97,IF($J$9=3,'Mottes de 6'!AN97,IF($J$9=4,'Mottes de 6'!AO97,IF($J$9=5,'Mottes de 6'!AP97,IF($J$9=6,'Mottes de 6'!AQ97,IF($J$9=7,'Mottes de 6'!AR97,IF($J$9=8,'Mottes de 6'!AS97,IF($J$9=9,'Mottes de 6'!AT97,IF($J$9=10,'Mottes de 6'!AU97,IF($J$9=11,'Mottes de 6'!AV97,IF($J$9=12,'Mottes de 6'!AW97,IF($J$9=13,'Mottes de 6'!AX97,IF($J$9=14,'Mottes de 6'!AY97,IF($J$9=15,'Mottes de 6'!AZ97,IF($J$9=16,'Mottes de 6'!BA97,IF($J$9=17,'Mottes de 6'!BB97,IF($J$9=18,'Mottes de 6'!BC97,IF($J$9=19,'Mottes de 6'!BD97,IF($J$9=20,'Mottes de 6'!BE97,IF($J$9=21,'Mottes de 6'!BF97,IF($J$9=22,'Mottes de 6'!BG97,IF($J$9=23,'Mottes de 6'!BH97,IF($J$9=24,'Mottes de 6'!BI97,IF($J$9=25,'Mottes de 6'!BJ97,IF($J$9=26,'Mottes de 6'!BK97,IF($J$9=27,'Mottes de 6'!BL97,IF($J$9=28,'Mottes de 6'!BM97,IF($J$9=29,'Mottes de 6'!BN97,IF($J$9=30,'Mottes de 6'!BO97,IF($J$9=31,'Mottes de 6'!BP97,IF($J$9=32,'Mottes de 6'!BQ97,IF($J$9=33,'Mottes de 6'!BR97,IF($J$9=34,'Mottes de 6'!BS97,IF($J$9=35,'Mottes de 6'!BT97,))))))))))))))))))))))))))))))))))))))))))))))))))))</f>
        <v>0</v>
      </c>
      <c r="K1980" s="103" t="str">
        <f>IF('Mottes de 6'!R97=0,"","Erreur")</f>
        <v/>
      </c>
    </row>
    <row r="1981" spans="1:11" x14ac:dyDescent="0.25">
      <c r="A1981" s="103">
        <f>IF('Mottes de 6'!A98&lt;&gt;"",'Mottes de 6'!A98,"")</f>
        <v>20054</v>
      </c>
      <c r="B1981" s="103" t="str">
        <f>IF('Mottes de 6'!L98&lt;&gt;"",'Mottes de 6'!L98,"")</f>
        <v>Noai</v>
      </c>
      <c r="C1981" s="107" t="str">
        <f>IF('Mottes de 6'!B98&lt;&gt;"",'Mottes de 6'!B98,"")</f>
        <v>ANGELONIA ALONIA</v>
      </c>
      <c r="D1981" s="107" t="str">
        <f>IF('Mottes de 6'!C98&lt;&gt;"",'Mottes de 6'!C98,"")</f>
        <v>Variés</v>
      </c>
      <c r="E1981" s="103">
        <f>IF('Mottes de 6'!H98&lt;&gt;"",'Mottes de 6'!H98,"")</f>
        <v>12</v>
      </c>
      <c r="F1981" s="103" t="str">
        <f>IF('Mottes de 6'!E98&lt;&gt;"",'Mottes de 6'!E98,"")</f>
        <v>B</v>
      </c>
      <c r="G1981" s="103" t="str">
        <f>IF('Mottes de 6'!N98&lt;&gt;"",'Mottes de 6'!N98,"")</f>
        <v>M6</v>
      </c>
      <c r="H1981" s="103" t="str">
        <f>IF('Mottes de 6'!I98&lt;&gt;"",'Mottes de 6'!I98,"")</f>
        <v>A</v>
      </c>
      <c r="I1981" s="103">
        <f>IF('Mottes de 6'!J98&lt;&gt;"",'Mottes de 6'!J98,"")</f>
        <v>0.05</v>
      </c>
      <c r="J1981" s="103">
        <f>IF($J$9=36,'Mottes de 6'!U98,IF($J$9=37,'Mottes de 6'!V98,IF($J$9=38,'Mottes de 6'!W98,IF($J$9=39,'Mottes de 6'!X98,IF($J$9=40,'Mottes de 6'!Y98,IF($J$9=41,'Mottes de 6'!Z98,IF($J$9=42,'Mottes de 6'!AA98,IF($J$9=43,'Mottes de 6'!AB98,IF($J$9=44,'Mottes de 6'!AC98,IF($J$9=45,'Mottes de 6'!AD98,IF($J$9=46,'Mottes de 6'!AE98,IF($J$9=47,'Mottes de 6'!AF98,IF($J$9=48,'Mottes de 6'!AG98,IF($J$9=49,'Mottes de 6'!AH98,IF($J$9=50,'Mottes de 6'!AI98,IF($J$9=51,'Mottes de 6'!AJ98,IF($J$9=52,'Mottes de 6'!AK98,IF($J$9=1,'Mottes de 6'!AL98,IF($J$9=2,'Mottes de 6'!AM98,IF($J$9=3,'Mottes de 6'!AN98,IF($J$9=4,'Mottes de 6'!AO98,IF($J$9=5,'Mottes de 6'!AP98,IF($J$9=6,'Mottes de 6'!AQ98,IF($J$9=7,'Mottes de 6'!AR98,IF($J$9=8,'Mottes de 6'!AS98,IF($J$9=9,'Mottes de 6'!AT98,IF($J$9=10,'Mottes de 6'!AU98,IF($J$9=11,'Mottes de 6'!AV98,IF($J$9=12,'Mottes de 6'!AW98,IF($J$9=13,'Mottes de 6'!AX98,IF($J$9=14,'Mottes de 6'!AY98,IF($J$9=15,'Mottes de 6'!AZ98,IF($J$9=16,'Mottes de 6'!BA98,IF($J$9=17,'Mottes de 6'!BB98,IF($J$9=18,'Mottes de 6'!BC98,IF($J$9=19,'Mottes de 6'!BD98,IF($J$9=20,'Mottes de 6'!BE98,IF($J$9=21,'Mottes de 6'!BF98,IF($J$9=22,'Mottes de 6'!BG98,IF($J$9=23,'Mottes de 6'!BH98,IF($J$9=24,'Mottes de 6'!BI98,IF($J$9=25,'Mottes de 6'!BJ98,IF($J$9=26,'Mottes de 6'!BK98,IF($J$9=27,'Mottes de 6'!BL98,IF($J$9=28,'Mottes de 6'!BM98,IF($J$9=29,'Mottes de 6'!BN98,IF($J$9=30,'Mottes de 6'!BO98,IF($J$9=31,'Mottes de 6'!BP98,IF($J$9=32,'Mottes de 6'!BQ98,IF($J$9=33,'Mottes de 6'!BR98,IF($J$9=34,'Mottes de 6'!BS98,IF($J$9=35,'Mottes de 6'!BT98,))))))))))))))))))))))))))))))))))))))))))))))))))))</f>
        <v>0</v>
      </c>
      <c r="K1981" s="103" t="str">
        <f>IF('Mottes de 6'!R98=0,"","Erreur")</f>
        <v/>
      </c>
    </row>
    <row r="1982" spans="1:11" x14ac:dyDescent="0.25">
      <c r="A1982" s="450"/>
      <c r="B1982" s="450"/>
      <c r="C1982" s="451" t="s">
        <v>1818</v>
      </c>
      <c r="D1982" s="451"/>
      <c r="E1982" s="450"/>
      <c r="F1982" s="450"/>
      <c r="G1982" s="450"/>
      <c r="H1982" s="450"/>
      <c r="I1982" s="450"/>
      <c r="J1982" s="450">
        <f>SUBTOTAL(9,J1977:J1981)</f>
        <v>0</v>
      </c>
      <c r="K1982" s="450"/>
    </row>
    <row r="1983" spans="1:11" x14ac:dyDescent="0.25">
      <c r="A1983" s="103">
        <f>IF('Mottes de 6'!A99&lt;&gt;"",'Mottes de 6'!A99,"")</f>
        <v>24106</v>
      </c>
      <c r="B1983" s="103" t="str">
        <f>IF('Mottes de 6'!L99&lt;&gt;"",'Mottes de 6'!L99,"")</f>
        <v>Noai</v>
      </c>
      <c r="C1983" s="107" t="str">
        <f>IF('Mottes de 6'!B99&lt;&gt;"",'Mottes de 6'!B99,"")</f>
        <v>ANTHEMIS LOLLIES</v>
      </c>
      <c r="D1983" s="107" t="str">
        <f>IF('Mottes de 6'!C99&lt;&gt;"",'Mottes de 6'!C99,"")</f>
        <v>Berry Gummy</v>
      </c>
      <c r="E1983" s="103">
        <f>IF('Mottes de 6'!H99&lt;&gt;"",'Mottes de 6'!H99,"")</f>
        <v>11</v>
      </c>
      <c r="F1983" s="103" t="str">
        <f>IF('Mottes de 6'!E99&lt;&gt;"",'Mottes de 6'!E99,"")</f>
        <v>B</v>
      </c>
      <c r="G1983" s="103" t="str">
        <f>IF('Mottes de 6'!N99&lt;&gt;"",'Mottes de 6'!N99,"")</f>
        <v>M6</v>
      </c>
      <c r="H1983" s="103" t="str">
        <f>IF('Mottes de 6'!I99&lt;&gt;"",'Mottes de 6'!I99,"")</f>
        <v>B</v>
      </c>
      <c r="I1983" s="103">
        <f>IF('Mottes de 6'!J99&lt;&gt;"",'Mottes de 6'!J99,"")</f>
        <v>4.2000000000000003E-2</v>
      </c>
      <c r="J1983" s="103">
        <f>IF($J$9=36,'Mottes de 6'!U99,IF($J$9=37,'Mottes de 6'!V99,IF($J$9=38,'Mottes de 6'!W99,IF($J$9=39,'Mottes de 6'!X99,IF($J$9=40,'Mottes de 6'!Y99,IF($J$9=41,'Mottes de 6'!Z99,IF($J$9=42,'Mottes de 6'!AA99,IF($J$9=43,'Mottes de 6'!AB99,IF($J$9=44,'Mottes de 6'!AC99,IF($J$9=45,'Mottes de 6'!AD99,IF($J$9=46,'Mottes de 6'!AE99,IF($J$9=47,'Mottes de 6'!AF99,IF($J$9=48,'Mottes de 6'!AG99,IF($J$9=49,'Mottes de 6'!AH99,IF($J$9=50,'Mottes de 6'!AI99,IF($J$9=51,'Mottes de 6'!AJ99,IF($J$9=52,'Mottes de 6'!AK99,IF($J$9=1,'Mottes de 6'!AL99,IF($J$9=2,'Mottes de 6'!AM99,IF($J$9=3,'Mottes de 6'!AN99,IF($J$9=4,'Mottes de 6'!AO99,IF($J$9=5,'Mottes de 6'!AP99,IF($J$9=6,'Mottes de 6'!AQ99,IF($J$9=7,'Mottes de 6'!AR99,IF($J$9=8,'Mottes de 6'!AS99,IF($J$9=9,'Mottes de 6'!AT99,IF($J$9=10,'Mottes de 6'!AU99,IF($J$9=11,'Mottes de 6'!AV99,IF($J$9=12,'Mottes de 6'!AW99,IF($J$9=13,'Mottes de 6'!AX99,IF($J$9=14,'Mottes de 6'!AY99,IF($J$9=15,'Mottes de 6'!AZ99,IF($J$9=16,'Mottes de 6'!BA99,IF($J$9=17,'Mottes de 6'!BB99,IF($J$9=18,'Mottes de 6'!BC99,IF($J$9=19,'Mottes de 6'!BD99,IF($J$9=20,'Mottes de 6'!BE99,IF($J$9=21,'Mottes de 6'!BF99,IF($J$9=22,'Mottes de 6'!BG99,IF($J$9=23,'Mottes de 6'!BH99,IF($J$9=24,'Mottes de 6'!BI99,IF($J$9=25,'Mottes de 6'!BJ99,IF($J$9=26,'Mottes de 6'!BK99,IF($J$9=27,'Mottes de 6'!BL99,IF($J$9=28,'Mottes de 6'!BM99,IF($J$9=29,'Mottes de 6'!BN99,IF($J$9=30,'Mottes de 6'!BO99,IF($J$9=31,'Mottes de 6'!BP99,IF($J$9=32,'Mottes de 6'!BQ99,IF($J$9=33,'Mottes de 6'!BR99,IF($J$9=34,'Mottes de 6'!BS99,IF($J$9=35,'Mottes de 6'!BT99,))))))))))))))))))))))))))))))))))))))))))))))))))))</f>
        <v>0</v>
      </c>
      <c r="K1983" s="103" t="str">
        <f>IF('Mottes de 6'!R99=0,"","Erreur")</f>
        <v/>
      </c>
    </row>
    <row r="1984" spans="1:11" x14ac:dyDescent="0.25">
      <c r="A1984" s="103">
        <f>IF('Mottes de 6'!A100&lt;&gt;"",'Mottes de 6'!A100,"")</f>
        <v>24107</v>
      </c>
      <c r="B1984" s="103" t="str">
        <f>IF('Mottes de 6'!L100&lt;&gt;"",'Mottes de 6'!L100,"")</f>
        <v>Noai</v>
      </c>
      <c r="C1984" s="107" t="str">
        <f>IF('Mottes de 6'!B100&lt;&gt;"",'Mottes de 6'!B100,"")</f>
        <v>ANTHEMIS LOLLIES</v>
      </c>
      <c r="D1984" s="107" t="str">
        <f>IF('Mottes de 6'!C100&lt;&gt;"",'Mottes de 6'!C100,"")</f>
        <v>Buttermint</v>
      </c>
      <c r="E1984" s="103">
        <f>IF('Mottes de 6'!H100&lt;&gt;"",'Mottes de 6'!H100,"")</f>
        <v>11</v>
      </c>
      <c r="F1984" s="103" t="str">
        <f>IF('Mottes de 6'!E100&lt;&gt;"",'Mottes de 6'!E100,"")</f>
        <v>B</v>
      </c>
      <c r="G1984" s="103" t="str">
        <f>IF('Mottes de 6'!N100&lt;&gt;"",'Mottes de 6'!N100,"")</f>
        <v>M6</v>
      </c>
      <c r="H1984" s="103" t="str">
        <f>IF('Mottes de 6'!I100&lt;&gt;"",'Mottes de 6'!I100,"")</f>
        <v>B</v>
      </c>
      <c r="I1984" s="103">
        <f>IF('Mottes de 6'!J100&lt;&gt;"",'Mottes de 6'!J100,"")</f>
        <v>4.2000000000000003E-2</v>
      </c>
      <c r="J1984" s="103">
        <f>IF($J$9=36,'Mottes de 6'!U100,IF($J$9=37,'Mottes de 6'!V100,IF($J$9=38,'Mottes de 6'!W100,IF($J$9=39,'Mottes de 6'!X100,IF($J$9=40,'Mottes de 6'!Y100,IF($J$9=41,'Mottes de 6'!Z100,IF($J$9=42,'Mottes de 6'!AA100,IF($J$9=43,'Mottes de 6'!AB100,IF($J$9=44,'Mottes de 6'!AC100,IF($J$9=45,'Mottes de 6'!AD100,IF($J$9=46,'Mottes de 6'!AE100,IF($J$9=47,'Mottes de 6'!AF100,IF($J$9=48,'Mottes de 6'!AG100,IF($J$9=49,'Mottes de 6'!AH100,IF($J$9=50,'Mottes de 6'!AI100,IF($J$9=51,'Mottes de 6'!AJ100,IF($J$9=52,'Mottes de 6'!AK100,IF($J$9=1,'Mottes de 6'!AL100,IF($J$9=2,'Mottes de 6'!AM100,IF($J$9=3,'Mottes de 6'!AN100,IF($J$9=4,'Mottes de 6'!AO100,IF($J$9=5,'Mottes de 6'!AP100,IF($J$9=6,'Mottes de 6'!AQ100,IF($J$9=7,'Mottes de 6'!AR100,IF($J$9=8,'Mottes de 6'!AS100,IF($J$9=9,'Mottes de 6'!AT100,IF($J$9=10,'Mottes de 6'!AU100,IF($J$9=11,'Mottes de 6'!AV100,IF($J$9=12,'Mottes de 6'!AW100,IF($J$9=13,'Mottes de 6'!AX100,IF($J$9=14,'Mottes de 6'!AY100,IF($J$9=15,'Mottes de 6'!AZ100,IF($J$9=16,'Mottes de 6'!BA100,IF($J$9=17,'Mottes de 6'!BB100,IF($J$9=18,'Mottes de 6'!BC100,IF($J$9=19,'Mottes de 6'!BD100,IF($J$9=20,'Mottes de 6'!BE100,IF($J$9=21,'Mottes de 6'!BF100,IF($J$9=22,'Mottes de 6'!BG100,IF($J$9=23,'Mottes de 6'!BH100,IF($J$9=24,'Mottes de 6'!BI100,IF($J$9=25,'Mottes de 6'!BJ100,IF($J$9=26,'Mottes de 6'!BK100,IF($J$9=27,'Mottes de 6'!BL100,IF($J$9=28,'Mottes de 6'!BM100,IF($J$9=29,'Mottes de 6'!BN100,IF($J$9=30,'Mottes de 6'!BO100,IF($J$9=31,'Mottes de 6'!BP100,IF($J$9=32,'Mottes de 6'!BQ100,IF($J$9=33,'Mottes de 6'!BR100,IF($J$9=34,'Mottes de 6'!BS100,IF($J$9=35,'Mottes de 6'!BT100,))))))))))))))))))))))))))))))))))))))))))))))))))))</f>
        <v>0</v>
      </c>
      <c r="K1984" s="103" t="str">
        <f>IF('Mottes de 6'!R100=0,"","Erreur")</f>
        <v/>
      </c>
    </row>
    <row r="1985" spans="1:11" x14ac:dyDescent="0.25">
      <c r="A1985" s="103">
        <f>IF('Mottes de 6'!A101&lt;&gt;"",'Mottes de 6'!A101,"")</f>
        <v>24108</v>
      </c>
      <c r="B1985" s="103" t="str">
        <f>IF('Mottes de 6'!L101&lt;&gt;"",'Mottes de 6'!L101,"")</f>
        <v>Noai</v>
      </c>
      <c r="C1985" s="107" t="str">
        <f>IF('Mottes de 6'!B101&lt;&gt;"",'Mottes de 6'!B101,"")</f>
        <v>ANTHEMIS LOLLIES</v>
      </c>
      <c r="D1985" s="107" t="str">
        <f>IF('Mottes de 6'!C101&lt;&gt;"",'Mottes de 6'!C101,"")</f>
        <v>Marshmallow</v>
      </c>
      <c r="E1985" s="103">
        <f>IF('Mottes de 6'!H101&lt;&gt;"",'Mottes de 6'!H101,"")</f>
        <v>11</v>
      </c>
      <c r="F1985" s="103" t="str">
        <f>IF('Mottes de 6'!E101&lt;&gt;"",'Mottes de 6'!E101,"")</f>
        <v>B</v>
      </c>
      <c r="G1985" s="103" t="str">
        <f>IF('Mottes de 6'!N101&lt;&gt;"",'Mottes de 6'!N101,"")</f>
        <v>M6</v>
      </c>
      <c r="H1985" s="103" t="str">
        <f>IF('Mottes de 6'!I101&lt;&gt;"",'Mottes de 6'!I101,"")</f>
        <v>B</v>
      </c>
      <c r="I1985" s="103">
        <f>IF('Mottes de 6'!J101&lt;&gt;"",'Mottes de 6'!J101,"")</f>
        <v>4.2000000000000003E-2</v>
      </c>
      <c r="J1985" s="103">
        <f>IF($J$9=36,'Mottes de 6'!U101,IF($J$9=37,'Mottes de 6'!V101,IF($J$9=38,'Mottes de 6'!W101,IF($J$9=39,'Mottes de 6'!X101,IF($J$9=40,'Mottes de 6'!Y101,IF($J$9=41,'Mottes de 6'!Z101,IF($J$9=42,'Mottes de 6'!AA101,IF($J$9=43,'Mottes de 6'!AB101,IF($J$9=44,'Mottes de 6'!AC101,IF($J$9=45,'Mottes de 6'!AD101,IF($J$9=46,'Mottes de 6'!AE101,IF($J$9=47,'Mottes de 6'!AF101,IF($J$9=48,'Mottes de 6'!AG101,IF($J$9=49,'Mottes de 6'!AH101,IF($J$9=50,'Mottes de 6'!AI101,IF($J$9=51,'Mottes de 6'!AJ101,IF($J$9=52,'Mottes de 6'!AK101,IF($J$9=1,'Mottes de 6'!AL101,IF($J$9=2,'Mottes de 6'!AM101,IF($J$9=3,'Mottes de 6'!AN101,IF($J$9=4,'Mottes de 6'!AO101,IF($J$9=5,'Mottes de 6'!AP101,IF($J$9=6,'Mottes de 6'!AQ101,IF($J$9=7,'Mottes de 6'!AR101,IF($J$9=8,'Mottes de 6'!AS101,IF($J$9=9,'Mottes de 6'!AT101,IF($J$9=10,'Mottes de 6'!AU101,IF($J$9=11,'Mottes de 6'!AV101,IF($J$9=12,'Mottes de 6'!AW101,IF($J$9=13,'Mottes de 6'!AX101,IF($J$9=14,'Mottes de 6'!AY101,IF($J$9=15,'Mottes de 6'!AZ101,IF($J$9=16,'Mottes de 6'!BA101,IF($J$9=17,'Mottes de 6'!BB101,IF($J$9=18,'Mottes de 6'!BC101,IF($J$9=19,'Mottes de 6'!BD101,IF($J$9=20,'Mottes de 6'!BE101,IF($J$9=21,'Mottes de 6'!BF101,IF($J$9=22,'Mottes de 6'!BG101,IF($J$9=23,'Mottes de 6'!BH101,IF($J$9=24,'Mottes de 6'!BI101,IF($J$9=25,'Mottes de 6'!BJ101,IF($J$9=26,'Mottes de 6'!BK101,IF($J$9=27,'Mottes de 6'!BL101,IF($J$9=28,'Mottes de 6'!BM101,IF($J$9=29,'Mottes de 6'!BN101,IF($J$9=30,'Mottes de 6'!BO101,IF($J$9=31,'Mottes de 6'!BP101,IF($J$9=32,'Mottes de 6'!BQ101,IF($J$9=33,'Mottes de 6'!BR101,IF($J$9=34,'Mottes de 6'!BS101,IF($J$9=35,'Mottes de 6'!BT101,))))))))))))))))))))))))))))))))))))))))))))))))))))</f>
        <v>0</v>
      </c>
      <c r="K1985" s="103" t="str">
        <f>IF('Mottes de 6'!R101=0,"","Erreur")</f>
        <v/>
      </c>
    </row>
    <row r="1986" spans="1:11" x14ac:dyDescent="0.25">
      <c r="A1986" s="103">
        <f>IF('Mottes de 6'!A102&lt;&gt;"",'Mottes de 6'!A102,"")</f>
        <v>24109</v>
      </c>
      <c r="B1986" s="103" t="str">
        <f>IF('Mottes de 6'!L102&lt;&gt;"",'Mottes de 6'!L102,"")</f>
        <v>Noai</v>
      </c>
      <c r="C1986" s="107" t="str">
        <f>IF('Mottes de 6'!B102&lt;&gt;"",'Mottes de 6'!B102,"")</f>
        <v>ANTHEMIS LOLLIES</v>
      </c>
      <c r="D1986" s="107" t="str">
        <f>IF('Mottes de 6'!C102&lt;&gt;"",'Mottes de 6'!C102,"")</f>
        <v>Pink Pez</v>
      </c>
      <c r="E1986" s="103">
        <f>IF('Mottes de 6'!H102&lt;&gt;"",'Mottes de 6'!H102,"")</f>
        <v>11</v>
      </c>
      <c r="F1986" s="103" t="str">
        <f>IF('Mottes de 6'!E102&lt;&gt;"",'Mottes de 6'!E102,"")</f>
        <v>B</v>
      </c>
      <c r="G1986" s="103" t="str">
        <f>IF('Mottes de 6'!N102&lt;&gt;"",'Mottes de 6'!N102,"")</f>
        <v>M6</v>
      </c>
      <c r="H1986" s="103" t="str">
        <f>IF('Mottes de 6'!I102&lt;&gt;"",'Mottes de 6'!I102,"")</f>
        <v>B</v>
      </c>
      <c r="I1986" s="103">
        <f>IF('Mottes de 6'!J102&lt;&gt;"",'Mottes de 6'!J102,"")</f>
        <v>4.2000000000000003E-2</v>
      </c>
      <c r="J1986" s="103">
        <f>IF($J$9=36,'Mottes de 6'!U102,IF($J$9=37,'Mottes de 6'!V102,IF($J$9=38,'Mottes de 6'!W102,IF($J$9=39,'Mottes de 6'!X102,IF($J$9=40,'Mottes de 6'!Y102,IF($J$9=41,'Mottes de 6'!Z102,IF($J$9=42,'Mottes de 6'!AA102,IF($J$9=43,'Mottes de 6'!AB102,IF($J$9=44,'Mottes de 6'!AC102,IF($J$9=45,'Mottes de 6'!AD102,IF($J$9=46,'Mottes de 6'!AE102,IF($J$9=47,'Mottes de 6'!AF102,IF($J$9=48,'Mottes de 6'!AG102,IF($J$9=49,'Mottes de 6'!AH102,IF($J$9=50,'Mottes de 6'!AI102,IF($J$9=51,'Mottes de 6'!AJ102,IF($J$9=52,'Mottes de 6'!AK102,IF($J$9=1,'Mottes de 6'!AL102,IF($J$9=2,'Mottes de 6'!AM102,IF($J$9=3,'Mottes de 6'!AN102,IF($J$9=4,'Mottes de 6'!AO102,IF($J$9=5,'Mottes de 6'!AP102,IF($J$9=6,'Mottes de 6'!AQ102,IF($J$9=7,'Mottes de 6'!AR102,IF($J$9=8,'Mottes de 6'!AS102,IF($J$9=9,'Mottes de 6'!AT102,IF($J$9=10,'Mottes de 6'!AU102,IF($J$9=11,'Mottes de 6'!AV102,IF($J$9=12,'Mottes de 6'!AW102,IF($J$9=13,'Mottes de 6'!AX102,IF($J$9=14,'Mottes de 6'!AY102,IF($J$9=15,'Mottes de 6'!AZ102,IF($J$9=16,'Mottes de 6'!BA102,IF($J$9=17,'Mottes de 6'!BB102,IF($J$9=18,'Mottes de 6'!BC102,IF($J$9=19,'Mottes de 6'!BD102,IF($J$9=20,'Mottes de 6'!BE102,IF($J$9=21,'Mottes de 6'!BF102,IF($J$9=22,'Mottes de 6'!BG102,IF($J$9=23,'Mottes de 6'!BH102,IF($J$9=24,'Mottes de 6'!BI102,IF($J$9=25,'Mottes de 6'!BJ102,IF($J$9=26,'Mottes de 6'!BK102,IF($J$9=27,'Mottes de 6'!BL102,IF($J$9=28,'Mottes de 6'!BM102,IF($J$9=29,'Mottes de 6'!BN102,IF($J$9=30,'Mottes de 6'!BO102,IF($J$9=31,'Mottes de 6'!BP102,IF($J$9=32,'Mottes de 6'!BQ102,IF($J$9=33,'Mottes de 6'!BR102,IF($J$9=34,'Mottes de 6'!BS102,IF($J$9=35,'Mottes de 6'!BT102,))))))))))))))))))))))))))))))))))))))))))))))))))))</f>
        <v>0</v>
      </c>
      <c r="K1986" s="103" t="str">
        <f>IF('Mottes de 6'!R102=0,"","Erreur")</f>
        <v/>
      </c>
    </row>
    <row r="1987" spans="1:11" x14ac:dyDescent="0.25">
      <c r="A1987" s="103">
        <f>IF('Mottes de 6'!A103&lt;&gt;"",'Mottes de 6'!A103,"")</f>
        <v>24110</v>
      </c>
      <c r="B1987" s="103" t="str">
        <f>IF('Mottes de 6'!L103&lt;&gt;"",'Mottes de 6'!L103,"")</f>
        <v>Noai</v>
      </c>
      <c r="C1987" s="107" t="str">
        <f>IF('Mottes de 6'!B103&lt;&gt;"",'Mottes de 6'!B103,"")</f>
        <v>ANTHEMIS LOLLIES</v>
      </c>
      <c r="D1987" s="107" t="str">
        <f>IF('Mottes de 6'!C103&lt;&gt;"",'Mottes de 6'!C103,"")</f>
        <v>White Chocolate</v>
      </c>
      <c r="E1987" s="103">
        <f>IF('Mottes de 6'!H103&lt;&gt;"",'Mottes de 6'!H103,"")</f>
        <v>11</v>
      </c>
      <c r="F1987" s="103" t="str">
        <f>IF('Mottes de 6'!E103&lt;&gt;"",'Mottes de 6'!E103,"")</f>
        <v>B</v>
      </c>
      <c r="G1987" s="103" t="str">
        <f>IF('Mottes de 6'!N103&lt;&gt;"",'Mottes de 6'!N103,"")</f>
        <v>M6</v>
      </c>
      <c r="H1987" s="103" t="str">
        <f>IF('Mottes de 6'!I103&lt;&gt;"",'Mottes de 6'!I103,"")</f>
        <v>B</v>
      </c>
      <c r="I1987" s="103">
        <f>IF('Mottes de 6'!J103&lt;&gt;"",'Mottes de 6'!J103,"")</f>
        <v>4.2000000000000003E-2</v>
      </c>
      <c r="J1987" s="103">
        <f>IF($J$9=36,'Mottes de 6'!U103,IF($J$9=37,'Mottes de 6'!V103,IF($J$9=38,'Mottes de 6'!W103,IF($J$9=39,'Mottes de 6'!X103,IF($J$9=40,'Mottes de 6'!Y103,IF($J$9=41,'Mottes de 6'!Z103,IF($J$9=42,'Mottes de 6'!AA103,IF($J$9=43,'Mottes de 6'!AB103,IF($J$9=44,'Mottes de 6'!AC103,IF($J$9=45,'Mottes de 6'!AD103,IF($J$9=46,'Mottes de 6'!AE103,IF($J$9=47,'Mottes de 6'!AF103,IF($J$9=48,'Mottes de 6'!AG103,IF($J$9=49,'Mottes de 6'!AH103,IF($J$9=50,'Mottes de 6'!AI103,IF($J$9=51,'Mottes de 6'!AJ103,IF($J$9=52,'Mottes de 6'!AK103,IF($J$9=1,'Mottes de 6'!AL103,IF($J$9=2,'Mottes de 6'!AM103,IF($J$9=3,'Mottes de 6'!AN103,IF($J$9=4,'Mottes de 6'!AO103,IF($J$9=5,'Mottes de 6'!AP103,IF($J$9=6,'Mottes de 6'!AQ103,IF($J$9=7,'Mottes de 6'!AR103,IF($J$9=8,'Mottes de 6'!AS103,IF($J$9=9,'Mottes de 6'!AT103,IF($J$9=10,'Mottes de 6'!AU103,IF($J$9=11,'Mottes de 6'!AV103,IF($J$9=12,'Mottes de 6'!AW103,IF($J$9=13,'Mottes de 6'!AX103,IF($J$9=14,'Mottes de 6'!AY103,IF($J$9=15,'Mottes de 6'!AZ103,IF($J$9=16,'Mottes de 6'!BA103,IF($J$9=17,'Mottes de 6'!BB103,IF($J$9=18,'Mottes de 6'!BC103,IF($J$9=19,'Mottes de 6'!BD103,IF($J$9=20,'Mottes de 6'!BE103,IF($J$9=21,'Mottes de 6'!BF103,IF($J$9=22,'Mottes de 6'!BG103,IF($J$9=23,'Mottes de 6'!BH103,IF($J$9=24,'Mottes de 6'!BI103,IF($J$9=25,'Mottes de 6'!BJ103,IF($J$9=26,'Mottes de 6'!BK103,IF($J$9=27,'Mottes de 6'!BL103,IF($J$9=28,'Mottes de 6'!BM103,IF($J$9=29,'Mottes de 6'!BN103,IF($J$9=30,'Mottes de 6'!BO103,IF($J$9=31,'Mottes de 6'!BP103,IF($J$9=32,'Mottes de 6'!BQ103,IF($J$9=33,'Mottes de 6'!BR103,IF($J$9=34,'Mottes de 6'!BS103,IF($J$9=35,'Mottes de 6'!BT103,))))))))))))))))))))))))))))))))))))))))))))))))))))</f>
        <v>0</v>
      </c>
      <c r="K1987" s="103" t="str">
        <f>IF('Mottes de 6'!R103=0,"","Erreur")</f>
        <v/>
      </c>
    </row>
    <row r="1988" spans="1:11" x14ac:dyDescent="0.25">
      <c r="A1988" s="450"/>
      <c r="B1988" s="450"/>
      <c r="C1988" s="451" t="s">
        <v>1819</v>
      </c>
      <c r="D1988" s="451"/>
      <c r="E1988" s="450"/>
      <c r="F1988" s="450"/>
      <c r="G1988" s="450"/>
      <c r="H1988" s="450"/>
      <c r="I1988" s="450"/>
      <c r="J1988" s="450">
        <f>SUBTOTAL(9,J1983:J1987)</f>
        <v>0</v>
      </c>
      <c r="K1988" s="450"/>
    </row>
    <row r="1989" spans="1:11" x14ac:dyDescent="0.25">
      <c r="A1989" s="103">
        <f>IF('Mottes de 6'!A104&lt;&gt;"",'Mottes de 6'!A104,"")</f>
        <v>20062</v>
      </c>
      <c r="B1989" s="103" t="str">
        <f>IF('Mottes de 6'!L104&lt;&gt;"",'Mottes de 6'!L104,"")</f>
        <v>Noai</v>
      </c>
      <c r="C1989" s="107" t="str">
        <f>IF('Mottes de 6'!B104&lt;&gt;"",'Mottes de 6'!B104,"")</f>
        <v>ANTHEMIS HONEYBEES</v>
      </c>
      <c r="D1989" s="107" t="str">
        <f>IF('Mottes de 6'!C104&lt;&gt;"",'Mottes de 6'!C104,"")</f>
        <v>Double White</v>
      </c>
      <c r="E1989" s="103">
        <f>IF('Mottes de 6'!H104&lt;&gt;"",'Mottes de 6'!H104,"")</f>
        <v>11</v>
      </c>
      <c r="F1989" s="103" t="str">
        <f>IF('Mottes de 6'!E104&lt;&gt;"",'Mottes de 6'!E104,"")</f>
        <v>B</v>
      </c>
      <c r="G1989" s="103" t="str">
        <f>IF('Mottes de 6'!N104&lt;&gt;"",'Mottes de 6'!N104,"")</f>
        <v>M6</v>
      </c>
      <c r="H1989" s="103" t="str">
        <f>IF('Mottes de 6'!I104&lt;&gt;"",'Mottes de 6'!I104,"")</f>
        <v>B</v>
      </c>
      <c r="I1989" s="103">
        <f>IF('Mottes de 6'!J104&lt;&gt;"",'Mottes de 6'!J104,"")</f>
        <v>4.2000000000000003E-2</v>
      </c>
      <c r="J1989" s="103">
        <f>IF($J$9=36,'Mottes de 6'!U104,IF($J$9=37,'Mottes de 6'!V104,IF($J$9=38,'Mottes de 6'!W104,IF($J$9=39,'Mottes de 6'!X104,IF($J$9=40,'Mottes de 6'!Y104,IF($J$9=41,'Mottes de 6'!Z104,IF($J$9=42,'Mottes de 6'!AA104,IF($J$9=43,'Mottes de 6'!AB104,IF($J$9=44,'Mottes de 6'!AC104,IF($J$9=45,'Mottes de 6'!AD104,IF($J$9=46,'Mottes de 6'!AE104,IF($J$9=47,'Mottes de 6'!AF104,IF($J$9=48,'Mottes de 6'!AG104,IF($J$9=49,'Mottes de 6'!AH104,IF($J$9=50,'Mottes de 6'!AI104,IF($J$9=51,'Mottes de 6'!AJ104,IF($J$9=52,'Mottes de 6'!AK104,IF($J$9=1,'Mottes de 6'!AL104,IF($J$9=2,'Mottes de 6'!AM104,IF($J$9=3,'Mottes de 6'!AN104,IF($J$9=4,'Mottes de 6'!AO104,IF($J$9=5,'Mottes de 6'!AP104,IF($J$9=6,'Mottes de 6'!AQ104,IF($J$9=7,'Mottes de 6'!AR104,IF($J$9=8,'Mottes de 6'!AS104,IF($J$9=9,'Mottes de 6'!AT104,IF($J$9=10,'Mottes de 6'!AU104,IF($J$9=11,'Mottes de 6'!AV104,IF($J$9=12,'Mottes de 6'!AW104,IF($J$9=13,'Mottes de 6'!AX104,IF($J$9=14,'Mottes de 6'!AY104,IF($J$9=15,'Mottes de 6'!AZ104,IF($J$9=16,'Mottes de 6'!BA104,IF($J$9=17,'Mottes de 6'!BB104,IF($J$9=18,'Mottes de 6'!BC104,IF($J$9=19,'Mottes de 6'!BD104,IF($J$9=20,'Mottes de 6'!BE104,IF($J$9=21,'Mottes de 6'!BF104,IF($J$9=22,'Mottes de 6'!BG104,IF($J$9=23,'Mottes de 6'!BH104,IF($J$9=24,'Mottes de 6'!BI104,IF($J$9=25,'Mottes de 6'!BJ104,IF($J$9=26,'Mottes de 6'!BK104,IF($J$9=27,'Mottes de 6'!BL104,IF($J$9=28,'Mottes de 6'!BM104,IF($J$9=29,'Mottes de 6'!BN104,IF($J$9=30,'Mottes de 6'!BO104,IF($J$9=31,'Mottes de 6'!BP104,IF($J$9=32,'Mottes de 6'!BQ104,IF($J$9=33,'Mottes de 6'!BR104,IF($J$9=34,'Mottes de 6'!BS104,IF($J$9=35,'Mottes de 6'!BT104,))))))))))))))))))))))))))))))))))))))))))))))))))))</f>
        <v>0</v>
      </c>
      <c r="K1989" s="103" t="str">
        <f>IF('Mottes de 6'!R104=0,"","Erreur")</f>
        <v/>
      </c>
    </row>
    <row r="1990" spans="1:11" x14ac:dyDescent="0.25">
      <c r="A1990" s="450"/>
      <c r="B1990" s="450"/>
      <c r="C1990" s="451" t="s">
        <v>1820</v>
      </c>
      <c r="D1990" s="451"/>
      <c r="E1990" s="450"/>
      <c r="F1990" s="450"/>
      <c r="G1990" s="450"/>
      <c r="H1990" s="450"/>
      <c r="I1990" s="450"/>
      <c r="J1990" s="450">
        <f>SUBTOTAL(9,J1989:J1989)</f>
        <v>0</v>
      </c>
      <c r="K1990" s="450"/>
    </row>
    <row r="1991" spans="1:11" x14ac:dyDescent="0.25">
      <c r="A1991" s="103">
        <f>IF('Mottes de 6'!A105&lt;&gt;"",'Mottes de 6'!A105,"")</f>
        <v>23161</v>
      </c>
      <c r="B1991" s="103" t="str">
        <f>IF('Mottes de 6'!L105&lt;&gt;"",'Mottes de 6'!L105,"")</f>
        <v>Noai</v>
      </c>
      <c r="C1991" s="107" t="str">
        <f>IF('Mottes de 6'!B105&lt;&gt;"",'Mottes de 6'!B105,"")</f>
        <v>ANTHEMIS</v>
      </c>
      <c r="D1991" s="107" t="str">
        <f>IF('Mottes de 6'!C105&lt;&gt;"",'Mottes de 6'!C105,"")</f>
        <v>Variés</v>
      </c>
      <c r="E1991" s="103">
        <f>IF('Mottes de 6'!H105&lt;&gt;"",'Mottes de 6'!H105,"")</f>
        <v>11</v>
      </c>
      <c r="F1991" s="103" t="str">
        <f>IF('Mottes de 6'!E105&lt;&gt;"",'Mottes de 6'!E105,"")</f>
        <v>B</v>
      </c>
      <c r="G1991" s="103" t="str">
        <f>IF('Mottes de 6'!N105&lt;&gt;"",'Mottes de 6'!N105,"")</f>
        <v>M6</v>
      </c>
      <c r="H1991" s="103" t="str">
        <f>IF('Mottes de 6'!I105&lt;&gt;"",'Mottes de 6'!I105,"")</f>
        <v>B</v>
      </c>
      <c r="I1991" s="103">
        <f>IF('Mottes de 6'!J105&lt;&gt;"",'Mottes de 6'!J105,"")</f>
        <v>4.2000000000000003E-2</v>
      </c>
      <c r="J1991" s="103">
        <f>IF($J$9=36,'Mottes de 6'!U105,IF($J$9=37,'Mottes de 6'!V105,IF($J$9=38,'Mottes de 6'!W105,IF($J$9=39,'Mottes de 6'!X105,IF($J$9=40,'Mottes de 6'!Y105,IF($J$9=41,'Mottes de 6'!Z105,IF($J$9=42,'Mottes de 6'!AA105,IF($J$9=43,'Mottes de 6'!AB105,IF($J$9=44,'Mottes de 6'!AC105,IF($J$9=45,'Mottes de 6'!AD105,IF($J$9=46,'Mottes de 6'!AE105,IF($J$9=47,'Mottes de 6'!AF105,IF($J$9=48,'Mottes de 6'!AG105,IF($J$9=49,'Mottes de 6'!AH105,IF($J$9=50,'Mottes de 6'!AI105,IF($J$9=51,'Mottes de 6'!AJ105,IF($J$9=52,'Mottes de 6'!AK105,IF($J$9=1,'Mottes de 6'!AL105,IF($J$9=2,'Mottes de 6'!AM105,IF($J$9=3,'Mottes de 6'!AN105,IF($J$9=4,'Mottes de 6'!AO105,IF($J$9=5,'Mottes de 6'!AP105,IF($J$9=6,'Mottes de 6'!AQ105,IF($J$9=7,'Mottes de 6'!AR105,IF($J$9=8,'Mottes de 6'!AS105,IF($J$9=9,'Mottes de 6'!AT105,IF($J$9=10,'Mottes de 6'!AU105,IF($J$9=11,'Mottes de 6'!AV105,IF($J$9=12,'Mottes de 6'!AW105,IF($J$9=13,'Mottes de 6'!AX105,IF($J$9=14,'Mottes de 6'!AY105,IF($J$9=15,'Mottes de 6'!AZ105,IF($J$9=16,'Mottes de 6'!BA105,IF($J$9=17,'Mottes de 6'!BB105,IF($J$9=18,'Mottes de 6'!BC105,IF($J$9=19,'Mottes de 6'!BD105,IF($J$9=20,'Mottes de 6'!BE105,IF($J$9=21,'Mottes de 6'!BF105,IF($J$9=22,'Mottes de 6'!BG105,IF($J$9=23,'Mottes de 6'!BH105,IF($J$9=24,'Mottes de 6'!BI105,IF($J$9=25,'Mottes de 6'!BJ105,IF($J$9=26,'Mottes de 6'!BK105,IF($J$9=27,'Mottes de 6'!BL105,IF($J$9=28,'Mottes de 6'!BM105,IF($J$9=29,'Mottes de 6'!BN105,IF($J$9=30,'Mottes de 6'!BO105,IF($J$9=31,'Mottes de 6'!BP105,IF($J$9=32,'Mottes de 6'!BQ105,IF($J$9=33,'Mottes de 6'!BR105,IF($J$9=34,'Mottes de 6'!BS105,IF($J$9=35,'Mottes de 6'!BT105,))))))))))))))))))))))))))))))))))))))))))))))))))))</f>
        <v>0</v>
      </c>
      <c r="K1991" s="103" t="str">
        <f>IF('Mottes de 6'!R105=0,"","Erreur")</f>
        <v/>
      </c>
    </row>
    <row r="1992" spans="1:11" x14ac:dyDescent="0.25">
      <c r="A1992" s="450"/>
      <c r="B1992" s="450"/>
      <c r="C1992" s="451" t="s">
        <v>1821</v>
      </c>
      <c r="D1992" s="451"/>
      <c r="E1992" s="450"/>
      <c r="F1992" s="450"/>
      <c r="G1992" s="450"/>
      <c r="H1992" s="450"/>
      <c r="I1992" s="450"/>
      <c r="J1992" s="450">
        <f>SUBTOTAL(9,J1991:J1991)</f>
        <v>0</v>
      </c>
      <c r="K1992" s="450"/>
    </row>
    <row r="1993" spans="1:11" x14ac:dyDescent="0.25">
      <c r="A1993" s="103">
        <f>IF('Mottes de 6'!A106&lt;&gt;"",'Mottes de 6'!A106,"")</f>
        <v>23087</v>
      </c>
      <c r="B1993" s="103" t="str">
        <f>IF('Mottes de 6'!L106&lt;&gt;"",'Mottes de 6'!L106,"")</f>
        <v>Noai</v>
      </c>
      <c r="C1993" s="107" t="str">
        <f>IF('Mottes de 6'!B106&lt;&gt;"",'Mottes de 6'!B106,"")</f>
        <v>ANISODONTHEA</v>
      </c>
      <c r="D1993" s="107" t="str">
        <f>IF('Mottes de 6'!C106&lt;&gt;"",'Mottes de 6'!C106,"")</f>
        <v>Pink</v>
      </c>
      <c r="E1993" s="103">
        <f>IF('Mottes de 6'!H106&lt;&gt;"",'Mottes de 6'!H106,"")</f>
        <v>13</v>
      </c>
      <c r="F1993" s="103" t="str">
        <f>IF('Mottes de 6'!E106&lt;&gt;"",'Mottes de 6'!E106,"")</f>
        <v>B</v>
      </c>
      <c r="G1993" s="103" t="str">
        <f>IF('Mottes de 6'!N106&lt;&gt;"",'Mottes de 6'!N106,"")</f>
        <v>M6</v>
      </c>
      <c r="H1993" s="103" t="str">
        <f>IF('Mottes de 6'!I106&lt;&gt;"",'Mottes de 6'!I106,"")</f>
        <v>A</v>
      </c>
      <c r="I1993" s="103" t="str">
        <f>IF('Mottes de 6'!J106&lt;&gt;"",'Mottes de 6'!J106,"")</f>
        <v/>
      </c>
      <c r="J1993" s="103">
        <f>IF($J$9=36,'Mottes de 6'!U106,IF($J$9=37,'Mottes de 6'!V106,IF($J$9=38,'Mottes de 6'!W106,IF($J$9=39,'Mottes de 6'!X106,IF($J$9=40,'Mottes de 6'!Y106,IF($J$9=41,'Mottes de 6'!Z106,IF($J$9=42,'Mottes de 6'!AA106,IF($J$9=43,'Mottes de 6'!AB106,IF($J$9=44,'Mottes de 6'!AC106,IF($J$9=45,'Mottes de 6'!AD106,IF($J$9=46,'Mottes de 6'!AE106,IF($J$9=47,'Mottes de 6'!AF106,IF($J$9=48,'Mottes de 6'!AG106,IF($J$9=49,'Mottes de 6'!AH106,IF($J$9=50,'Mottes de 6'!AI106,IF($J$9=51,'Mottes de 6'!AJ106,IF($J$9=52,'Mottes de 6'!AK106,IF($J$9=1,'Mottes de 6'!AL106,IF($J$9=2,'Mottes de 6'!AM106,IF($J$9=3,'Mottes de 6'!AN106,IF($J$9=4,'Mottes de 6'!AO106,IF($J$9=5,'Mottes de 6'!AP106,IF($J$9=6,'Mottes de 6'!AQ106,IF($J$9=7,'Mottes de 6'!AR106,IF($J$9=8,'Mottes de 6'!AS106,IF($J$9=9,'Mottes de 6'!AT106,IF($J$9=10,'Mottes de 6'!AU106,IF($J$9=11,'Mottes de 6'!AV106,IF($J$9=12,'Mottes de 6'!AW106,IF($J$9=13,'Mottes de 6'!AX106,IF($J$9=14,'Mottes de 6'!AY106,IF($J$9=15,'Mottes de 6'!AZ106,IF($J$9=16,'Mottes de 6'!BA106,IF($J$9=17,'Mottes de 6'!BB106,IF($J$9=18,'Mottes de 6'!BC106,IF($J$9=19,'Mottes de 6'!BD106,IF($J$9=20,'Mottes de 6'!BE106,IF($J$9=21,'Mottes de 6'!BF106,IF($J$9=22,'Mottes de 6'!BG106,IF($J$9=23,'Mottes de 6'!BH106,IF($J$9=24,'Mottes de 6'!BI106,IF($J$9=25,'Mottes de 6'!BJ106,IF($J$9=26,'Mottes de 6'!BK106,IF($J$9=27,'Mottes de 6'!BL106,IF($J$9=28,'Mottes de 6'!BM106,IF($J$9=29,'Mottes de 6'!BN106,IF($J$9=30,'Mottes de 6'!BO106,IF($J$9=31,'Mottes de 6'!BP106,IF($J$9=32,'Mottes de 6'!BQ106,IF($J$9=33,'Mottes de 6'!BR106,IF($J$9=34,'Mottes de 6'!BS106,IF($J$9=35,'Mottes de 6'!BT106,))))))))))))))))))))))))))))))))))))))))))))))))))))</f>
        <v>0</v>
      </c>
      <c r="K1993" s="103" t="str">
        <f>IF('Mottes de 6'!R106=0,"","Erreur")</f>
        <v/>
      </c>
    </row>
    <row r="1994" spans="1:11" x14ac:dyDescent="0.25">
      <c r="A1994" s="450"/>
      <c r="B1994" s="450"/>
      <c r="C1994" s="451" t="s">
        <v>1822</v>
      </c>
      <c r="D1994" s="451"/>
      <c r="E1994" s="450"/>
      <c r="F1994" s="450"/>
      <c r="G1994" s="450"/>
      <c r="H1994" s="450"/>
      <c r="I1994" s="450"/>
      <c r="J1994" s="450">
        <f>SUBTOTAL(9,J1993:J1993)</f>
        <v>0</v>
      </c>
      <c r="K1994" s="450"/>
    </row>
    <row r="1995" spans="1:11" x14ac:dyDescent="0.25">
      <c r="A1995" s="103">
        <f>IF('Mottes de 6'!A107&lt;&gt;"",'Mottes de 6'!A107,"")</f>
        <v>25255</v>
      </c>
      <c r="B1995" s="103" t="str">
        <f>IF('Mottes de 6'!L107&lt;&gt;"",'Mottes de 6'!L107,"")</f>
        <v>Noai</v>
      </c>
      <c r="C1995" s="107" t="str">
        <f>IF('Mottes de 6'!B107&lt;&gt;"",'Mottes de 6'!B107,"")</f>
        <v>APTENIA</v>
      </c>
      <c r="D1995" s="107" t="str">
        <f>IF('Mottes de 6'!C107&lt;&gt;"",'Mottes de 6'!C107,"")</f>
        <v>Variegata</v>
      </c>
      <c r="E1995" s="103">
        <f>IF('Mottes de 6'!H107&lt;&gt;"",'Mottes de 6'!H107,"")</f>
        <v>13</v>
      </c>
      <c r="F1995" s="103" t="str">
        <f>IF('Mottes de 6'!E107&lt;&gt;"",'Mottes de 6'!E107,"")</f>
        <v>B</v>
      </c>
      <c r="G1995" s="103" t="str">
        <f>IF('Mottes de 6'!N107&lt;&gt;"",'Mottes de 6'!N107,"")</f>
        <v>M6</v>
      </c>
      <c r="H1995" s="103" t="str">
        <f>IF('Mottes de 6'!I107&lt;&gt;"",'Mottes de 6'!I107,"")</f>
        <v>B</v>
      </c>
      <c r="I1995" s="103" t="str">
        <f>IF('Mottes de 6'!J107&lt;&gt;"",'Mottes de 6'!J107,"")</f>
        <v/>
      </c>
      <c r="J1995" s="103">
        <f>IF($J$9=36,'Mottes de 6'!U107,IF($J$9=37,'Mottes de 6'!V107,IF($J$9=38,'Mottes de 6'!W107,IF($J$9=39,'Mottes de 6'!X107,IF($J$9=40,'Mottes de 6'!Y107,IF($J$9=41,'Mottes de 6'!Z107,IF($J$9=42,'Mottes de 6'!AA107,IF($J$9=43,'Mottes de 6'!AB107,IF($J$9=44,'Mottes de 6'!AC107,IF($J$9=45,'Mottes de 6'!AD107,IF($J$9=46,'Mottes de 6'!AE107,IF($J$9=47,'Mottes de 6'!AF107,IF($J$9=48,'Mottes de 6'!AG107,IF($J$9=49,'Mottes de 6'!AH107,IF($J$9=50,'Mottes de 6'!AI107,IF($J$9=51,'Mottes de 6'!AJ107,IF($J$9=52,'Mottes de 6'!AK107,IF($J$9=1,'Mottes de 6'!AL107,IF($J$9=2,'Mottes de 6'!AM107,IF($J$9=3,'Mottes de 6'!AN107,IF($J$9=4,'Mottes de 6'!AO107,IF($J$9=5,'Mottes de 6'!AP107,IF($J$9=6,'Mottes de 6'!AQ107,IF($J$9=7,'Mottes de 6'!AR107,IF($J$9=8,'Mottes de 6'!AS107,IF($J$9=9,'Mottes de 6'!AT107,IF($J$9=10,'Mottes de 6'!AU107,IF($J$9=11,'Mottes de 6'!AV107,IF($J$9=12,'Mottes de 6'!AW107,IF($J$9=13,'Mottes de 6'!AX107,IF($J$9=14,'Mottes de 6'!AY107,IF($J$9=15,'Mottes de 6'!AZ107,IF($J$9=16,'Mottes de 6'!BA107,IF($J$9=17,'Mottes de 6'!BB107,IF($J$9=18,'Mottes de 6'!BC107,IF($J$9=19,'Mottes de 6'!BD107,IF($J$9=20,'Mottes de 6'!BE107,IF($J$9=21,'Mottes de 6'!BF107,IF($J$9=22,'Mottes de 6'!BG107,IF($J$9=23,'Mottes de 6'!BH107,IF($J$9=24,'Mottes de 6'!BI107,IF($J$9=25,'Mottes de 6'!BJ107,IF($J$9=26,'Mottes de 6'!BK107,IF($J$9=27,'Mottes de 6'!BL107,IF($J$9=28,'Mottes de 6'!BM107,IF($J$9=29,'Mottes de 6'!BN107,IF($J$9=30,'Mottes de 6'!BO107,IF($J$9=31,'Mottes de 6'!BP107,IF($J$9=32,'Mottes de 6'!BQ107,IF($J$9=33,'Mottes de 6'!BR107,IF($J$9=34,'Mottes de 6'!BS107,IF($J$9=35,'Mottes de 6'!BT107,))))))))))))))))))))))))))))))))))))))))))))))))))))</f>
        <v>0</v>
      </c>
      <c r="K1995" s="103" t="str">
        <f>IF('Mottes de 6'!R107=0,"","Erreur")</f>
        <v/>
      </c>
    </row>
    <row r="1996" spans="1:11" x14ac:dyDescent="0.25">
      <c r="A1996" s="450"/>
      <c r="B1996" s="450"/>
      <c r="C1996" s="451" t="s">
        <v>1823</v>
      </c>
      <c r="D1996" s="451"/>
      <c r="E1996" s="450"/>
      <c r="F1996" s="450"/>
      <c r="G1996" s="450"/>
      <c r="H1996" s="450"/>
      <c r="I1996" s="450"/>
      <c r="J1996" s="450">
        <f>SUBTOTAL(9,J1995:J1995)</f>
        <v>0</v>
      </c>
      <c r="K1996" s="450"/>
    </row>
    <row r="1997" spans="1:11" x14ac:dyDescent="0.25">
      <c r="A1997" s="103">
        <f>IF('Mottes de 6'!A108&lt;&gt;"",'Mottes de 6'!A108,"")</f>
        <v>20083</v>
      </c>
      <c r="B1997" s="103" t="str">
        <f>IF('Mottes de 6'!L108&lt;&gt;"",'Mottes de 6'!L108,"")</f>
        <v>Noai</v>
      </c>
      <c r="C1997" s="107" t="str">
        <f>IF('Mottes de 6'!B108&lt;&gt;"",'Mottes de 6'!B108,"")</f>
        <v>ASPARAGUS</v>
      </c>
      <c r="D1997" s="107" t="str">
        <f>IF('Mottes de 6'!C108&lt;&gt;"",'Mottes de 6'!C108,"")</f>
        <v>sprengerii</v>
      </c>
      <c r="E1997" s="103">
        <f>IF('Mottes de 6'!H108&lt;&gt;"",'Mottes de 6'!H108,"")</f>
        <v>12</v>
      </c>
      <c r="F1997" s="103" t="str">
        <f>IF('Mottes de 6'!E108&lt;&gt;"",'Mottes de 6'!E108,"")</f>
        <v>S</v>
      </c>
      <c r="G1997" s="103" t="str">
        <f>IF('Mottes de 6'!N108&lt;&gt;"",'Mottes de 6'!N108,"")</f>
        <v>M6</v>
      </c>
      <c r="H1997" s="103" t="str">
        <f>IF('Mottes de 6'!I108&lt;&gt;"",'Mottes de 6'!I108,"")</f>
        <v>E</v>
      </c>
      <c r="I1997" s="103" t="str">
        <f>IF('Mottes de 6'!J108&lt;&gt;"",'Mottes de 6'!J108,"")</f>
        <v/>
      </c>
      <c r="J1997" s="103">
        <f>IF($J$9=36,'Mottes de 6'!U108,IF($J$9=37,'Mottes de 6'!V108,IF($J$9=38,'Mottes de 6'!W108,IF($J$9=39,'Mottes de 6'!X108,IF($J$9=40,'Mottes de 6'!Y108,IF($J$9=41,'Mottes de 6'!Z108,IF($J$9=42,'Mottes de 6'!AA108,IF($J$9=43,'Mottes de 6'!AB108,IF($J$9=44,'Mottes de 6'!AC108,IF($J$9=45,'Mottes de 6'!AD108,IF($J$9=46,'Mottes de 6'!AE108,IF($J$9=47,'Mottes de 6'!AF108,IF($J$9=48,'Mottes de 6'!AG108,IF($J$9=49,'Mottes de 6'!AH108,IF($J$9=50,'Mottes de 6'!AI108,IF($J$9=51,'Mottes de 6'!AJ108,IF($J$9=52,'Mottes de 6'!AK108,IF($J$9=1,'Mottes de 6'!AL108,IF($J$9=2,'Mottes de 6'!AM108,IF($J$9=3,'Mottes de 6'!AN108,IF($J$9=4,'Mottes de 6'!AO108,IF($J$9=5,'Mottes de 6'!AP108,IF($J$9=6,'Mottes de 6'!AQ108,IF($J$9=7,'Mottes de 6'!AR108,IF($J$9=8,'Mottes de 6'!AS108,IF($J$9=9,'Mottes de 6'!AT108,IF($J$9=10,'Mottes de 6'!AU108,IF($J$9=11,'Mottes de 6'!AV108,IF($J$9=12,'Mottes de 6'!AW108,IF($J$9=13,'Mottes de 6'!AX108,IF($J$9=14,'Mottes de 6'!AY108,IF($J$9=15,'Mottes de 6'!AZ108,IF($J$9=16,'Mottes de 6'!BA108,IF($J$9=17,'Mottes de 6'!BB108,IF($J$9=18,'Mottes de 6'!BC108,IF($J$9=19,'Mottes de 6'!BD108,IF($J$9=20,'Mottes de 6'!BE108,IF($J$9=21,'Mottes de 6'!BF108,IF($J$9=22,'Mottes de 6'!BG108,IF($J$9=23,'Mottes de 6'!BH108,IF($J$9=24,'Mottes de 6'!BI108,IF($J$9=25,'Mottes de 6'!BJ108,IF($J$9=26,'Mottes de 6'!BK108,IF($J$9=27,'Mottes de 6'!BL108,IF($J$9=28,'Mottes de 6'!BM108,IF($J$9=29,'Mottes de 6'!BN108,IF($J$9=30,'Mottes de 6'!BO108,IF($J$9=31,'Mottes de 6'!BP108,IF($J$9=32,'Mottes de 6'!BQ108,IF($J$9=33,'Mottes de 6'!BR108,IF($J$9=34,'Mottes de 6'!BS108,IF($J$9=35,'Mottes de 6'!BT108,))))))))))))))))))))))))))))))))))))))))))))))))))))</f>
        <v>0</v>
      </c>
      <c r="K1997" s="103" t="str">
        <f>IF('Mottes de 6'!R108=0,"","Erreur")</f>
        <v/>
      </c>
    </row>
    <row r="1998" spans="1:11" x14ac:dyDescent="0.25">
      <c r="A1998" s="450"/>
      <c r="B1998" s="450"/>
      <c r="C1998" s="451" t="s">
        <v>1824</v>
      </c>
      <c r="D1998" s="451"/>
      <c r="E1998" s="450"/>
      <c r="F1998" s="450"/>
      <c r="G1998" s="450"/>
      <c r="H1998" s="450"/>
      <c r="I1998" s="450"/>
      <c r="J1998" s="450">
        <f>SUBTOTAL(9,J1997:J1997)</f>
        <v>0</v>
      </c>
      <c r="K1998" s="450"/>
    </row>
    <row r="1999" spans="1:11" x14ac:dyDescent="0.25">
      <c r="A1999" s="103">
        <f>IF('Mottes de 6'!A109&lt;&gt;"",'Mottes de 6'!A109,"")</f>
        <v>20085</v>
      </c>
      <c r="B1999" s="103" t="str">
        <f>IF('Mottes de 6'!L109&lt;&gt;"",'Mottes de 6'!L109,"")</f>
        <v>Noai</v>
      </c>
      <c r="C1999" s="107" t="str">
        <f>IF('Mottes de 6'!B109&lt;&gt;"",'Mottes de 6'!B109,"")</f>
        <v>ASTERICUS</v>
      </c>
      <c r="D1999" s="107" t="str">
        <f>IF('Mottes de 6'!C109&lt;&gt;"",'Mottes de 6'!C109,"")</f>
        <v>Gold Dollar</v>
      </c>
      <c r="E1999" s="103">
        <f>IF('Mottes de 6'!H109&lt;&gt;"",'Mottes de 6'!H109,"")</f>
        <v>12</v>
      </c>
      <c r="F1999" s="103" t="str">
        <f>IF('Mottes de 6'!E109&lt;&gt;"",'Mottes de 6'!E109,"")</f>
        <v>B</v>
      </c>
      <c r="G1999" s="103" t="str">
        <f>IF('Mottes de 6'!N109&lt;&gt;"",'Mottes de 6'!N109,"")</f>
        <v>M6</v>
      </c>
      <c r="H1999" s="103" t="str">
        <f>IF('Mottes de 6'!I109&lt;&gt;"",'Mottes de 6'!I109,"")</f>
        <v>A</v>
      </c>
      <c r="I1999" s="103" t="str">
        <f>IF('Mottes de 6'!J109&lt;&gt;"",'Mottes de 6'!J109,"")</f>
        <v/>
      </c>
      <c r="J1999" s="103">
        <f>IF($J$9=36,'Mottes de 6'!U109,IF($J$9=37,'Mottes de 6'!V109,IF($J$9=38,'Mottes de 6'!W109,IF($J$9=39,'Mottes de 6'!X109,IF($J$9=40,'Mottes de 6'!Y109,IF($J$9=41,'Mottes de 6'!Z109,IF($J$9=42,'Mottes de 6'!AA109,IF($J$9=43,'Mottes de 6'!AB109,IF($J$9=44,'Mottes de 6'!AC109,IF($J$9=45,'Mottes de 6'!AD109,IF($J$9=46,'Mottes de 6'!AE109,IF($J$9=47,'Mottes de 6'!AF109,IF($J$9=48,'Mottes de 6'!AG109,IF($J$9=49,'Mottes de 6'!AH109,IF($J$9=50,'Mottes de 6'!AI109,IF($J$9=51,'Mottes de 6'!AJ109,IF($J$9=52,'Mottes de 6'!AK109,IF($J$9=1,'Mottes de 6'!AL109,IF($J$9=2,'Mottes de 6'!AM109,IF($J$9=3,'Mottes de 6'!AN109,IF($J$9=4,'Mottes de 6'!AO109,IF($J$9=5,'Mottes de 6'!AP109,IF($J$9=6,'Mottes de 6'!AQ109,IF($J$9=7,'Mottes de 6'!AR109,IF($J$9=8,'Mottes de 6'!AS109,IF($J$9=9,'Mottes de 6'!AT109,IF($J$9=10,'Mottes de 6'!AU109,IF($J$9=11,'Mottes de 6'!AV109,IF($J$9=12,'Mottes de 6'!AW109,IF($J$9=13,'Mottes de 6'!AX109,IF($J$9=14,'Mottes de 6'!AY109,IF($J$9=15,'Mottes de 6'!AZ109,IF($J$9=16,'Mottes de 6'!BA109,IF($J$9=17,'Mottes de 6'!BB109,IF($J$9=18,'Mottes de 6'!BC109,IF($J$9=19,'Mottes de 6'!BD109,IF($J$9=20,'Mottes de 6'!BE109,IF($J$9=21,'Mottes de 6'!BF109,IF($J$9=22,'Mottes de 6'!BG109,IF($J$9=23,'Mottes de 6'!BH109,IF($J$9=24,'Mottes de 6'!BI109,IF($J$9=25,'Mottes de 6'!BJ109,IF($J$9=26,'Mottes de 6'!BK109,IF($J$9=27,'Mottes de 6'!BL109,IF($J$9=28,'Mottes de 6'!BM109,IF($J$9=29,'Mottes de 6'!BN109,IF($J$9=30,'Mottes de 6'!BO109,IF($J$9=31,'Mottes de 6'!BP109,IF($J$9=32,'Mottes de 6'!BQ109,IF($J$9=33,'Mottes de 6'!BR109,IF($J$9=34,'Mottes de 6'!BS109,IF($J$9=35,'Mottes de 6'!BT109,))))))))))))))))))))))))))))))))))))))))))))))))))))</f>
        <v>0</v>
      </c>
      <c r="K1999" s="103" t="str">
        <f>IF('Mottes de 6'!R109=0,"","Erreur")</f>
        <v/>
      </c>
    </row>
    <row r="2000" spans="1:11" x14ac:dyDescent="0.25">
      <c r="A2000" s="450"/>
      <c r="B2000" s="450"/>
      <c r="C2000" s="451" t="s">
        <v>1825</v>
      </c>
      <c r="D2000" s="451"/>
      <c r="E2000" s="450"/>
      <c r="F2000" s="450"/>
      <c r="G2000" s="450"/>
      <c r="H2000" s="450"/>
      <c r="I2000" s="450"/>
      <c r="J2000" s="450">
        <f>SUBTOTAL(9,J1999:J1999)</f>
        <v>0</v>
      </c>
      <c r="K2000" s="450"/>
    </row>
    <row r="2001" spans="1:11" x14ac:dyDescent="0.25">
      <c r="A2001" s="103" t="str">
        <f>IF('Mottes de 6'!A110&lt;&gt;"",'Mottes de 6'!A110,"")</f>
        <v/>
      </c>
      <c r="B2001" s="103" t="str">
        <f>IF('Mottes de 6'!L110&lt;&gt;"",'Mottes de 6'!L110,"")</f>
        <v>L</v>
      </c>
      <c r="C2001" s="107" t="str">
        <f>IF('Mottes de 6'!B110&lt;&gt;"",'Mottes de 6'!B110,"")</f>
        <v>B</v>
      </c>
      <c r="D2001" s="107" t="str">
        <f>IF('Mottes de 6'!C110&lt;&gt;"",'Mottes de 6'!C110,"")</f>
        <v/>
      </c>
      <c r="E2001" s="103" t="str">
        <f>IF('Mottes de 6'!H110&lt;&gt;"",'Mottes de 6'!H110,"")</f>
        <v/>
      </c>
      <c r="F2001" s="103" t="str">
        <f>IF('Mottes de 6'!E110&lt;&gt;"",'Mottes de 6'!E110,"")</f>
        <v/>
      </c>
      <c r="G2001" s="103" t="str">
        <f>IF('Mottes de 6'!N110&lt;&gt;"",'Mottes de 6'!N110,"")</f>
        <v/>
      </c>
      <c r="H2001" s="103" t="str">
        <f>IF('Mottes de 6'!I110&lt;&gt;"",'Mottes de 6'!I110,"")</f>
        <v/>
      </c>
      <c r="I2001" s="103" t="str">
        <f>IF('Mottes de 6'!J110&lt;&gt;"",'Mottes de 6'!J110,"")</f>
        <v/>
      </c>
      <c r="J2001" s="103">
        <f>IF($J$9=36,'Mottes de 6'!U110,IF($J$9=37,'Mottes de 6'!V110,IF($J$9=38,'Mottes de 6'!W110,IF($J$9=39,'Mottes de 6'!X110,IF($J$9=40,'Mottes de 6'!Y110,IF($J$9=41,'Mottes de 6'!Z110,IF($J$9=42,'Mottes de 6'!AA110,IF($J$9=43,'Mottes de 6'!AB110,IF($J$9=44,'Mottes de 6'!AC110,IF($J$9=45,'Mottes de 6'!AD110,IF($J$9=46,'Mottes de 6'!AE110,IF($J$9=47,'Mottes de 6'!AF110,IF($J$9=48,'Mottes de 6'!AG110,IF($J$9=49,'Mottes de 6'!AH110,IF($J$9=50,'Mottes de 6'!AI110,IF($J$9=51,'Mottes de 6'!AJ110,IF($J$9=52,'Mottes de 6'!AK110,IF($J$9=1,'Mottes de 6'!AL110,IF($J$9=2,'Mottes de 6'!AM110,IF($J$9=3,'Mottes de 6'!AN110,IF($J$9=4,'Mottes de 6'!AO110,IF($J$9=5,'Mottes de 6'!AP110,IF($J$9=6,'Mottes de 6'!AQ110,IF($J$9=7,'Mottes de 6'!AR110,IF($J$9=8,'Mottes de 6'!AS110,IF($J$9=9,'Mottes de 6'!AT110,IF($J$9=10,'Mottes de 6'!AU110,IF($J$9=11,'Mottes de 6'!AV110,IF($J$9=12,'Mottes de 6'!AW110,IF($J$9=13,'Mottes de 6'!AX110,IF($J$9=14,'Mottes de 6'!AY110,IF($J$9=15,'Mottes de 6'!AZ110,IF($J$9=16,'Mottes de 6'!BA110,IF($J$9=17,'Mottes de 6'!BB110,IF($J$9=18,'Mottes de 6'!BC110,IF($J$9=19,'Mottes de 6'!BD110,IF($J$9=20,'Mottes de 6'!BE110,IF($J$9=21,'Mottes de 6'!BF110,IF($J$9=22,'Mottes de 6'!BG110,IF($J$9=23,'Mottes de 6'!BH110,IF($J$9=24,'Mottes de 6'!BI110,IF($J$9=25,'Mottes de 6'!BJ110,IF($J$9=26,'Mottes de 6'!BK110,IF($J$9=27,'Mottes de 6'!BL110,IF($J$9=28,'Mottes de 6'!BM110,IF($J$9=29,'Mottes de 6'!BN110,IF($J$9=30,'Mottes de 6'!BO110,IF($J$9=31,'Mottes de 6'!BP110,IF($J$9=32,'Mottes de 6'!BQ110,IF($J$9=33,'Mottes de 6'!BR110,IF($J$9=34,'Mottes de 6'!BS110,IF($J$9=35,'Mottes de 6'!BT110,))))))))))))))))))))))))))))))))))))))))))))))))))))</f>
        <v>0</v>
      </c>
      <c r="K2001" s="103" t="str">
        <f>IF('Mottes de 6'!R110=0,"","Erreur")</f>
        <v/>
      </c>
    </row>
    <row r="2002" spans="1:11" x14ac:dyDescent="0.25">
      <c r="A2002" s="103">
        <f>IF('Mottes de 6'!A111&lt;&gt;"",'Mottes de 6'!A111,"")</f>
        <v>20113</v>
      </c>
      <c r="B2002" s="103" t="str">
        <f>IF('Mottes de 6'!L111&lt;&gt;"",'Mottes de 6'!L111,"")</f>
        <v>Noai</v>
      </c>
      <c r="C2002" s="107" t="str">
        <f>IF('Mottes de 6'!B111&lt;&gt;"",'Mottes de 6'!B111,"")</f>
        <v>BACOPA SCOPIA</v>
      </c>
      <c r="D2002" s="107" t="str">
        <f>IF('Mottes de 6'!C111&lt;&gt;"",'Mottes de 6'!C111,"")</f>
        <v>Gulliver Blue</v>
      </c>
      <c r="E2002" s="103">
        <f>IF('Mottes de 6'!H111&lt;&gt;"",'Mottes de 6'!H111,"")</f>
        <v>12</v>
      </c>
      <c r="F2002" s="103" t="str">
        <f>IF('Mottes de 6'!E111&lt;&gt;"",'Mottes de 6'!E111,"")</f>
        <v>B</v>
      </c>
      <c r="G2002" s="103" t="str">
        <f>IF('Mottes de 6'!N111&lt;&gt;"",'Mottes de 6'!N111,"")</f>
        <v>M6</v>
      </c>
      <c r="H2002" s="103" t="str">
        <f>IF('Mottes de 6'!I111&lt;&gt;"",'Mottes de 6'!I111,"")</f>
        <v>B</v>
      </c>
      <c r="I2002" s="103">
        <f>IF('Mottes de 6'!J111&lt;&gt;"",'Mottes de 6'!J111,"")</f>
        <v>4.4999999999999998E-2</v>
      </c>
      <c r="J2002" s="103">
        <f>IF($J$9=36,'Mottes de 6'!U111,IF($J$9=37,'Mottes de 6'!V111,IF($J$9=38,'Mottes de 6'!W111,IF($J$9=39,'Mottes de 6'!X111,IF($J$9=40,'Mottes de 6'!Y111,IF($J$9=41,'Mottes de 6'!Z111,IF($J$9=42,'Mottes de 6'!AA111,IF($J$9=43,'Mottes de 6'!AB111,IF($J$9=44,'Mottes de 6'!AC111,IF($J$9=45,'Mottes de 6'!AD111,IF($J$9=46,'Mottes de 6'!AE111,IF($J$9=47,'Mottes de 6'!AF111,IF($J$9=48,'Mottes de 6'!AG111,IF($J$9=49,'Mottes de 6'!AH111,IF($J$9=50,'Mottes de 6'!AI111,IF($J$9=51,'Mottes de 6'!AJ111,IF($J$9=52,'Mottes de 6'!AK111,IF($J$9=1,'Mottes de 6'!AL111,IF($J$9=2,'Mottes de 6'!AM111,IF($J$9=3,'Mottes de 6'!AN111,IF($J$9=4,'Mottes de 6'!AO111,IF($J$9=5,'Mottes de 6'!AP111,IF($J$9=6,'Mottes de 6'!AQ111,IF($J$9=7,'Mottes de 6'!AR111,IF($J$9=8,'Mottes de 6'!AS111,IF($J$9=9,'Mottes de 6'!AT111,IF($J$9=10,'Mottes de 6'!AU111,IF($J$9=11,'Mottes de 6'!AV111,IF($J$9=12,'Mottes de 6'!AW111,IF($J$9=13,'Mottes de 6'!AX111,IF($J$9=14,'Mottes de 6'!AY111,IF($J$9=15,'Mottes de 6'!AZ111,IF($J$9=16,'Mottes de 6'!BA111,IF($J$9=17,'Mottes de 6'!BB111,IF($J$9=18,'Mottes de 6'!BC111,IF($J$9=19,'Mottes de 6'!BD111,IF($J$9=20,'Mottes de 6'!BE111,IF($J$9=21,'Mottes de 6'!BF111,IF($J$9=22,'Mottes de 6'!BG111,IF($J$9=23,'Mottes de 6'!BH111,IF($J$9=24,'Mottes de 6'!BI111,IF($J$9=25,'Mottes de 6'!BJ111,IF($J$9=26,'Mottes de 6'!BK111,IF($J$9=27,'Mottes de 6'!BL111,IF($J$9=28,'Mottes de 6'!BM111,IF($J$9=29,'Mottes de 6'!BN111,IF($J$9=30,'Mottes de 6'!BO111,IF($J$9=31,'Mottes de 6'!BP111,IF($J$9=32,'Mottes de 6'!BQ111,IF($J$9=33,'Mottes de 6'!BR111,IF($J$9=34,'Mottes de 6'!BS111,IF($J$9=35,'Mottes de 6'!BT111,))))))))))))))))))))))))))))))))))))))))))))))))))))</f>
        <v>0</v>
      </c>
      <c r="K2002" s="103" t="str">
        <f>IF('Mottes de 6'!R111=0,"","Erreur")</f>
        <v/>
      </c>
    </row>
    <row r="2003" spans="1:11" x14ac:dyDescent="0.25">
      <c r="A2003" s="103">
        <f>IF('Mottes de 6'!A112&lt;&gt;"",'Mottes de 6'!A112,"")</f>
        <v>20119</v>
      </c>
      <c r="B2003" s="103" t="str">
        <f>IF('Mottes de 6'!L112&lt;&gt;"",'Mottes de 6'!L112,"")</f>
        <v>Noai</v>
      </c>
      <c r="C2003" s="107" t="str">
        <f>IF('Mottes de 6'!B112&lt;&gt;"",'Mottes de 6'!B112,"")</f>
        <v>BACOPA SCOPIA</v>
      </c>
      <c r="D2003" s="107" t="str">
        <f>IF('Mottes de 6'!C112&lt;&gt;"",'Mottes de 6'!C112,"")</f>
        <v xml:space="preserve">Gulliver Pink </v>
      </c>
      <c r="E2003" s="103">
        <f>IF('Mottes de 6'!H112&lt;&gt;"",'Mottes de 6'!H112,"")</f>
        <v>12</v>
      </c>
      <c r="F2003" s="103" t="str">
        <f>IF('Mottes de 6'!E112&lt;&gt;"",'Mottes de 6'!E112,"")</f>
        <v>B</v>
      </c>
      <c r="G2003" s="103" t="str">
        <f>IF('Mottes de 6'!N112&lt;&gt;"",'Mottes de 6'!N112,"")</f>
        <v>M6</v>
      </c>
      <c r="H2003" s="103" t="str">
        <f>IF('Mottes de 6'!I112&lt;&gt;"",'Mottes de 6'!I112,"")</f>
        <v>B</v>
      </c>
      <c r="I2003" s="103">
        <f>IF('Mottes de 6'!J112&lt;&gt;"",'Mottes de 6'!J112,"")</f>
        <v>4.4999999999999998E-2</v>
      </c>
      <c r="J2003" s="103">
        <f>IF($J$9=36,'Mottes de 6'!U112,IF($J$9=37,'Mottes de 6'!V112,IF($J$9=38,'Mottes de 6'!W112,IF($J$9=39,'Mottes de 6'!X112,IF($J$9=40,'Mottes de 6'!Y112,IF($J$9=41,'Mottes de 6'!Z112,IF($J$9=42,'Mottes de 6'!AA112,IF($J$9=43,'Mottes de 6'!AB112,IF($J$9=44,'Mottes de 6'!AC112,IF($J$9=45,'Mottes de 6'!AD112,IF($J$9=46,'Mottes de 6'!AE112,IF($J$9=47,'Mottes de 6'!AF112,IF($J$9=48,'Mottes de 6'!AG112,IF($J$9=49,'Mottes de 6'!AH112,IF($J$9=50,'Mottes de 6'!AI112,IF($J$9=51,'Mottes de 6'!AJ112,IF($J$9=52,'Mottes de 6'!AK112,IF($J$9=1,'Mottes de 6'!AL112,IF($J$9=2,'Mottes de 6'!AM112,IF($J$9=3,'Mottes de 6'!AN112,IF($J$9=4,'Mottes de 6'!AO112,IF($J$9=5,'Mottes de 6'!AP112,IF($J$9=6,'Mottes de 6'!AQ112,IF($J$9=7,'Mottes de 6'!AR112,IF($J$9=8,'Mottes de 6'!AS112,IF($J$9=9,'Mottes de 6'!AT112,IF($J$9=10,'Mottes de 6'!AU112,IF($J$9=11,'Mottes de 6'!AV112,IF($J$9=12,'Mottes de 6'!AW112,IF($J$9=13,'Mottes de 6'!AX112,IF($J$9=14,'Mottes de 6'!AY112,IF($J$9=15,'Mottes de 6'!AZ112,IF($J$9=16,'Mottes de 6'!BA112,IF($J$9=17,'Mottes de 6'!BB112,IF($J$9=18,'Mottes de 6'!BC112,IF($J$9=19,'Mottes de 6'!BD112,IF($J$9=20,'Mottes de 6'!BE112,IF($J$9=21,'Mottes de 6'!BF112,IF($J$9=22,'Mottes de 6'!BG112,IF($J$9=23,'Mottes de 6'!BH112,IF($J$9=24,'Mottes de 6'!BI112,IF($J$9=25,'Mottes de 6'!BJ112,IF($J$9=26,'Mottes de 6'!BK112,IF($J$9=27,'Mottes de 6'!BL112,IF($J$9=28,'Mottes de 6'!BM112,IF($J$9=29,'Mottes de 6'!BN112,IF($J$9=30,'Mottes de 6'!BO112,IF($J$9=31,'Mottes de 6'!BP112,IF($J$9=32,'Mottes de 6'!BQ112,IF($J$9=33,'Mottes de 6'!BR112,IF($J$9=34,'Mottes de 6'!BS112,IF($J$9=35,'Mottes de 6'!BT112,))))))))))))))))))))))))))))))))))))))))))))))))))))</f>
        <v>0</v>
      </c>
      <c r="K2003" s="103" t="str">
        <f>IF('Mottes de 6'!R112=0,"","Erreur")</f>
        <v/>
      </c>
    </row>
    <row r="2004" spans="1:11" x14ac:dyDescent="0.25">
      <c r="A2004" s="103">
        <f>IF('Mottes de 6'!A113&lt;&gt;"",'Mottes de 6'!A113,"")</f>
        <v>20122</v>
      </c>
      <c r="B2004" s="103" t="str">
        <f>IF('Mottes de 6'!L113&lt;&gt;"",'Mottes de 6'!L113,"")</f>
        <v>Noai</v>
      </c>
      <c r="C2004" s="107" t="str">
        <f>IF('Mottes de 6'!B113&lt;&gt;"",'Mottes de 6'!B113,"")</f>
        <v>BACOPA SCOPIA</v>
      </c>
      <c r="D2004" s="107" t="str">
        <f>IF('Mottes de 6'!C113&lt;&gt;"",'Mottes de 6'!C113,"")</f>
        <v xml:space="preserve">Gulliver White </v>
      </c>
      <c r="E2004" s="103">
        <f>IF('Mottes de 6'!H113&lt;&gt;"",'Mottes de 6'!H113,"")</f>
        <v>12</v>
      </c>
      <c r="F2004" s="103" t="str">
        <f>IF('Mottes de 6'!E113&lt;&gt;"",'Mottes de 6'!E113,"")</f>
        <v>B</v>
      </c>
      <c r="G2004" s="103" t="str">
        <f>IF('Mottes de 6'!N113&lt;&gt;"",'Mottes de 6'!N113,"")</f>
        <v>M6</v>
      </c>
      <c r="H2004" s="103" t="str">
        <f>IF('Mottes de 6'!I113&lt;&gt;"",'Mottes de 6'!I113,"")</f>
        <v>B</v>
      </c>
      <c r="I2004" s="103">
        <f>IF('Mottes de 6'!J113&lt;&gt;"",'Mottes de 6'!J113,"")</f>
        <v>4.4999999999999998E-2</v>
      </c>
      <c r="J2004" s="103">
        <f>IF($J$9=36,'Mottes de 6'!U113,IF($J$9=37,'Mottes de 6'!V113,IF($J$9=38,'Mottes de 6'!W113,IF($J$9=39,'Mottes de 6'!X113,IF($J$9=40,'Mottes de 6'!Y113,IF($J$9=41,'Mottes de 6'!Z113,IF($J$9=42,'Mottes de 6'!AA113,IF($J$9=43,'Mottes de 6'!AB113,IF($J$9=44,'Mottes de 6'!AC113,IF($J$9=45,'Mottes de 6'!AD113,IF($J$9=46,'Mottes de 6'!AE113,IF($J$9=47,'Mottes de 6'!AF113,IF($J$9=48,'Mottes de 6'!AG113,IF($J$9=49,'Mottes de 6'!AH113,IF($J$9=50,'Mottes de 6'!AI113,IF($J$9=51,'Mottes de 6'!AJ113,IF($J$9=52,'Mottes de 6'!AK113,IF($J$9=1,'Mottes de 6'!AL113,IF($J$9=2,'Mottes de 6'!AM113,IF($J$9=3,'Mottes de 6'!AN113,IF($J$9=4,'Mottes de 6'!AO113,IF($J$9=5,'Mottes de 6'!AP113,IF($J$9=6,'Mottes de 6'!AQ113,IF($J$9=7,'Mottes de 6'!AR113,IF($J$9=8,'Mottes de 6'!AS113,IF($J$9=9,'Mottes de 6'!AT113,IF($J$9=10,'Mottes de 6'!AU113,IF($J$9=11,'Mottes de 6'!AV113,IF($J$9=12,'Mottes de 6'!AW113,IF($J$9=13,'Mottes de 6'!AX113,IF($J$9=14,'Mottes de 6'!AY113,IF($J$9=15,'Mottes de 6'!AZ113,IF($J$9=16,'Mottes de 6'!BA113,IF($J$9=17,'Mottes de 6'!BB113,IF($J$9=18,'Mottes de 6'!BC113,IF($J$9=19,'Mottes de 6'!BD113,IF($J$9=20,'Mottes de 6'!BE113,IF($J$9=21,'Mottes de 6'!BF113,IF($J$9=22,'Mottes de 6'!BG113,IF($J$9=23,'Mottes de 6'!BH113,IF($J$9=24,'Mottes de 6'!BI113,IF($J$9=25,'Mottes de 6'!BJ113,IF($J$9=26,'Mottes de 6'!BK113,IF($J$9=27,'Mottes de 6'!BL113,IF($J$9=28,'Mottes de 6'!BM113,IF($J$9=29,'Mottes de 6'!BN113,IF($J$9=30,'Mottes de 6'!BO113,IF($J$9=31,'Mottes de 6'!BP113,IF($J$9=32,'Mottes de 6'!BQ113,IF($J$9=33,'Mottes de 6'!BR113,IF($J$9=34,'Mottes de 6'!BS113,IF($J$9=35,'Mottes de 6'!BT113,))))))))))))))))))))))))))))))))))))))))))))))))))))</f>
        <v>0</v>
      </c>
      <c r="K2004" s="103" t="str">
        <f>IF('Mottes de 6'!R113=0,"","Erreur")</f>
        <v/>
      </c>
    </row>
    <row r="2005" spans="1:11" x14ac:dyDescent="0.25">
      <c r="A2005" s="103">
        <f>IF('Mottes de 6'!A114&lt;&gt;"",'Mottes de 6'!A114,"")</f>
        <v>20116</v>
      </c>
      <c r="B2005" s="103" t="str">
        <f>IF('Mottes de 6'!L114&lt;&gt;"",'Mottes de 6'!L114,"")</f>
        <v>Noai</v>
      </c>
      <c r="C2005" s="107" t="str">
        <f>IF('Mottes de 6'!B114&lt;&gt;"",'Mottes de 6'!B114,"")</f>
        <v>BACOPA SCOPIA</v>
      </c>
      <c r="D2005" s="107" t="str">
        <f>IF('Mottes de 6'!C114&lt;&gt;"",'Mottes de 6'!C114,"")</f>
        <v>Gulliver Double Snowball</v>
      </c>
      <c r="E2005" s="103">
        <f>IF('Mottes de 6'!H114&lt;&gt;"",'Mottes de 6'!H114,"")</f>
        <v>12</v>
      </c>
      <c r="F2005" s="103" t="str">
        <f>IF('Mottes de 6'!E114&lt;&gt;"",'Mottes de 6'!E114,"")</f>
        <v>B</v>
      </c>
      <c r="G2005" s="103" t="str">
        <f>IF('Mottes de 6'!N114&lt;&gt;"",'Mottes de 6'!N114,"")</f>
        <v>M6</v>
      </c>
      <c r="H2005" s="103" t="str">
        <f>IF('Mottes de 6'!I114&lt;&gt;"",'Mottes de 6'!I114,"")</f>
        <v>B</v>
      </c>
      <c r="I2005" s="103">
        <f>IF('Mottes de 6'!J114&lt;&gt;"",'Mottes de 6'!J114,"")</f>
        <v>4.4999999999999998E-2</v>
      </c>
      <c r="J2005" s="103">
        <f>IF($J$9=36,'Mottes de 6'!U114,IF($J$9=37,'Mottes de 6'!V114,IF($J$9=38,'Mottes de 6'!W114,IF($J$9=39,'Mottes de 6'!X114,IF($J$9=40,'Mottes de 6'!Y114,IF($J$9=41,'Mottes de 6'!Z114,IF($J$9=42,'Mottes de 6'!AA114,IF($J$9=43,'Mottes de 6'!AB114,IF($J$9=44,'Mottes de 6'!AC114,IF($J$9=45,'Mottes de 6'!AD114,IF($J$9=46,'Mottes de 6'!AE114,IF($J$9=47,'Mottes de 6'!AF114,IF($J$9=48,'Mottes de 6'!AG114,IF($J$9=49,'Mottes de 6'!AH114,IF($J$9=50,'Mottes de 6'!AI114,IF($J$9=51,'Mottes de 6'!AJ114,IF($J$9=52,'Mottes de 6'!AK114,IF($J$9=1,'Mottes de 6'!AL114,IF($J$9=2,'Mottes de 6'!AM114,IF($J$9=3,'Mottes de 6'!AN114,IF($J$9=4,'Mottes de 6'!AO114,IF($J$9=5,'Mottes de 6'!AP114,IF($J$9=6,'Mottes de 6'!AQ114,IF($J$9=7,'Mottes de 6'!AR114,IF($J$9=8,'Mottes de 6'!AS114,IF($J$9=9,'Mottes de 6'!AT114,IF($J$9=10,'Mottes de 6'!AU114,IF($J$9=11,'Mottes de 6'!AV114,IF($J$9=12,'Mottes de 6'!AW114,IF($J$9=13,'Mottes de 6'!AX114,IF($J$9=14,'Mottes de 6'!AY114,IF($J$9=15,'Mottes de 6'!AZ114,IF($J$9=16,'Mottes de 6'!BA114,IF($J$9=17,'Mottes de 6'!BB114,IF($J$9=18,'Mottes de 6'!BC114,IF($J$9=19,'Mottes de 6'!BD114,IF($J$9=20,'Mottes de 6'!BE114,IF($J$9=21,'Mottes de 6'!BF114,IF($J$9=22,'Mottes de 6'!BG114,IF($J$9=23,'Mottes de 6'!BH114,IF($J$9=24,'Mottes de 6'!BI114,IF($J$9=25,'Mottes de 6'!BJ114,IF($J$9=26,'Mottes de 6'!BK114,IF($J$9=27,'Mottes de 6'!BL114,IF($J$9=28,'Mottes de 6'!BM114,IF($J$9=29,'Mottes de 6'!BN114,IF($J$9=30,'Mottes de 6'!BO114,IF($J$9=31,'Mottes de 6'!BP114,IF($J$9=32,'Mottes de 6'!BQ114,IF($J$9=33,'Mottes de 6'!BR114,IF($J$9=34,'Mottes de 6'!BS114,IF($J$9=35,'Mottes de 6'!BT114,))))))))))))))))))))))))))))))))))))))))))))))))))))</f>
        <v>0</v>
      </c>
      <c r="K2005" s="103" t="str">
        <f>IF('Mottes de 6'!R114=0,"","Erreur")</f>
        <v/>
      </c>
    </row>
    <row r="2006" spans="1:11" x14ac:dyDescent="0.25">
      <c r="A2006" s="103">
        <f>IF('Mottes de 6'!A115&lt;&gt;"",'Mottes de 6'!A115,"")</f>
        <v>14743</v>
      </c>
      <c r="B2006" s="103" t="str">
        <f>IF('Mottes de 6'!L115&lt;&gt;"",'Mottes de 6'!L115,"")</f>
        <v>Noai</v>
      </c>
      <c r="C2006" s="107" t="str">
        <f>IF('Mottes de 6'!B115&lt;&gt;"",'Mottes de 6'!B115,"")</f>
        <v>BACOPA SCOPIA</v>
      </c>
      <c r="D2006" s="107" t="str">
        <f>IF('Mottes de 6'!C115&lt;&gt;"",'Mottes de 6'!C115,"")</f>
        <v xml:space="preserve">Gulliver Variés </v>
      </c>
      <c r="E2006" s="103">
        <f>IF('Mottes de 6'!H115&lt;&gt;"",'Mottes de 6'!H115,"")</f>
        <v>12</v>
      </c>
      <c r="F2006" s="103" t="str">
        <f>IF('Mottes de 6'!E115&lt;&gt;"",'Mottes de 6'!E115,"")</f>
        <v>B</v>
      </c>
      <c r="G2006" s="103" t="str">
        <f>IF('Mottes de 6'!N115&lt;&gt;"",'Mottes de 6'!N115,"")</f>
        <v>M6</v>
      </c>
      <c r="H2006" s="103" t="str">
        <f>IF('Mottes de 6'!I115&lt;&gt;"",'Mottes de 6'!I115,"")</f>
        <v>B</v>
      </c>
      <c r="I2006" s="103">
        <f>IF('Mottes de 6'!J115&lt;&gt;"",'Mottes de 6'!J115,"")</f>
        <v>4.4999999999999998E-2</v>
      </c>
      <c r="J2006" s="103">
        <f>IF($J$9=36,'Mottes de 6'!U115,IF($J$9=37,'Mottes de 6'!V115,IF($J$9=38,'Mottes de 6'!W115,IF($J$9=39,'Mottes de 6'!X115,IF($J$9=40,'Mottes de 6'!Y115,IF($J$9=41,'Mottes de 6'!Z115,IF($J$9=42,'Mottes de 6'!AA115,IF($J$9=43,'Mottes de 6'!AB115,IF($J$9=44,'Mottes de 6'!AC115,IF($J$9=45,'Mottes de 6'!AD115,IF($J$9=46,'Mottes de 6'!AE115,IF($J$9=47,'Mottes de 6'!AF115,IF($J$9=48,'Mottes de 6'!AG115,IF($J$9=49,'Mottes de 6'!AH115,IF($J$9=50,'Mottes de 6'!AI115,IF($J$9=51,'Mottes de 6'!AJ115,IF($J$9=52,'Mottes de 6'!AK115,IF($J$9=1,'Mottes de 6'!AL115,IF($J$9=2,'Mottes de 6'!AM115,IF($J$9=3,'Mottes de 6'!AN115,IF($J$9=4,'Mottes de 6'!AO115,IF($J$9=5,'Mottes de 6'!AP115,IF($J$9=6,'Mottes de 6'!AQ115,IF($J$9=7,'Mottes de 6'!AR115,IF($J$9=8,'Mottes de 6'!AS115,IF($J$9=9,'Mottes de 6'!AT115,IF($J$9=10,'Mottes de 6'!AU115,IF($J$9=11,'Mottes de 6'!AV115,IF($J$9=12,'Mottes de 6'!AW115,IF($J$9=13,'Mottes de 6'!AX115,IF($J$9=14,'Mottes de 6'!AY115,IF($J$9=15,'Mottes de 6'!AZ115,IF($J$9=16,'Mottes de 6'!BA115,IF($J$9=17,'Mottes de 6'!BB115,IF($J$9=18,'Mottes de 6'!BC115,IF($J$9=19,'Mottes de 6'!BD115,IF($J$9=20,'Mottes de 6'!BE115,IF($J$9=21,'Mottes de 6'!BF115,IF($J$9=22,'Mottes de 6'!BG115,IF($J$9=23,'Mottes de 6'!BH115,IF($J$9=24,'Mottes de 6'!BI115,IF($J$9=25,'Mottes de 6'!BJ115,IF($J$9=26,'Mottes de 6'!BK115,IF($J$9=27,'Mottes de 6'!BL115,IF($J$9=28,'Mottes de 6'!BM115,IF($J$9=29,'Mottes de 6'!BN115,IF($J$9=30,'Mottes de 6'!BO115,IF($J$9=31,'Mottes de 6'!BP115,IF($J$9=32,'Mottes de 6'!BQ115,IF($J$9=33,'Mottes de 6'!BR115,IF($J$9=34,'Mottes de 6'!BS115,IF($J$9=35,'Mottes de 6'!BT115,))))))))))))))))))))))))))))))))))))))))))))))))))))</f>
        <v>0</v>
      </c>
      <c r="K2006" s="103" t="str">
        <f>IF('Mottes de 6'!R115=0,"","Erreur")</f>
        <v/>
      </c>
    </row>
    <row r="2007" spans="1:11" x14ac:dyDescent="0.25">
      <c r="A2007" s="450"/>
      <c r="B2007" s="450"/>
      <c r="C2007" s="451" t="s">
        <v>1826</v>
      </c>
      <c r="D2007" s="451"/>
      <c r="E2007" s="450"/>
      <c r="F2007" s="450"/>
      <c r="G2007" s="450"/>
      <c r="H2007" s="450"/>
      <c r="I2007" s="450"/>
      <c r="J2007" s="450">
        <f>SUBTOTAL(9,J2001:J2006)</f>
        <v>0</v>
      </c>
      <c r="K2007" s="450"/>
    </row>
    <row r="2008" spans="1:11" x14ac:dyDescent="0.25">
      <c r="A2008" s="103">
        <f>IF('Mottes de 6'!A116&lt;&gt;"",'Mottes de 6'!A116,"")</f>
        <v>23903</v>
      </c>
      <c r="B2008" s="103" t="str">
        <f>IF('Mottes de 6'!L116&lt;&gt;"",'Mottes de 6'!L116,"")</f>
        <v>Noai</v>
      </c>
      <c r="C2008" s="107" t="str">
        <f>IF('Mottes de 6'!B116&lt;&gt;"",'Mottes de 6'!B116,"")</f>
        <v>BEGONIA BIG</v>
      </c>
      <c r="D2008" s="107" t="str">
        <f>IF('Mottes de 6'!C116&lt;&gt;"",'Mottes de 6'!C116,"")</f>
        <v xml:space="preserve">Blanc feuille verte </v>
      </c>
      <c r="E2008" s="103">
        <f>IF('Mottes de 6'!H116&lt;&gt;"",'Mottes de 6'!H116,"")</f>
        <v>11</v>
      </c>
      <c r="F2008" s="103" t="str">
        <f>IF('Mottes de 6'!E116&lt;&gt;"",'Mottes de 6'!E116,"")</f>
        <v>S</v>
      </c>
      <c r="G2008" s="103" t="str">
        <f>IF('Mottes de 6'!N116&lt;&gt;"",'Mottes de 6'!N116,"")</f>
        <v>M6</v>
      </c>
      <c r="H2008" s="103" t="str">
        <f>IF('Mottes de 6'!I116&lt;&gt;"",'Mottes de 6'!I116,"")</f>
        <v>B</v>
      </c>
      <c r="I2008" s="103" t="str">
        <f>IF('Mottes de 6'!J116&lt;&gt;"",'Mottes de 6'!J116,"")</f>
        <v/>
      </c>
      <c r="J2008" s="103">
        <f>IF($J$9=36,'Mottes de 6'!U116,IF($J$9=37,'Mottes de 6'!V116,IF($J$9=38,'Mottes de 6'!W116,IF($J$9=39,'Mottes de 6'!X116,IF($J$9=40,'Mottes de 6'!Y116,IF($J$9=41,'Mottes de 6'!Z116,IF($J$9=42,'Mottes de 6'!AA116,IF($J$9=43,'Mottes de 6'!AB116,IF($J$9=44,'Mottes de 6'!AC116,IF($J$9=45,'Mottes de 6'!AD116,IF($J$9=46,'Mottes de 6'!AE116,IF($J$9=47,'Mottes de 6'!AF116,IF($J$9=48,'Mottes de 6'!AG116,IF($J$9=49,'Mottes de 6'!AH116,IF($J$9=50,'Mottes de 6'!AI116,IF($J$9=51,'Mottes de 6'!AJ116,IF($J$9=52,'Mottes de 6'!AK116,IF($J$9=1,'Mottes de 6'!AL116,IF($J$9=2,'Mottes de 6'!AM116,IF($J$9=3,'Mottes de 6'!AN116,IF($J$9=4,'Mottes de 6'!AO116,IF($J$9=5,'Mottes de 6'!AP116,IF($J$9=6,'Mottes de 6'!AQ116,IF($J$9=7,'Mottes de 6'!AR116,IF($J$9=8,'Mottes de 6'!AS116,IF($J$9=9,'Mottes de 6'!AT116,IF($J$9=10,'Mottes de 6'!AU116,IF($J$9=11,'Mottes de 6'!AV116,IF($J$9=12,'Mottes de 6'!AW116,IF($J$9=13,'Mottes de 6'!AX116,IF($J$9=14,'Mottes de 6'!AY116,IF($J$9=15,'Mottes de 6'!AZ116,IF($J$9=16,'Mottes de 6'!BA116,IF($J$9=17,'Mottes de 6'!BB116,IF($J$9=18,'Mottes de 6'!BC116,IF($J$9=19,'Mottes de 6'!BD116,IF($J$9=20,'Mottes de 6'!BE116,IF($J$9=21,'Mottes de 6'!BF116,IF($J$9=22,'Mottes de 6'!BG116,IF($J$9=23,'Mottes de 6'!BH116,IF($J$9=24,'Mottes de 6'!BI116,IF($J$9=25,'Mottes de 6'!BJ116,IF($J$9=26,'Mottes de 6'!BK116,IF($J$9=27,'Mottes de 6'!BL116,IF($J$9=28,'Mottes de 6'!BM116,IF($J$9=29,'Mottes de 6'!BN116,IF($J$9=30,'Mottes de 6'!BO116,IF($J$9=31,'Mottes de 6'!BP116,IF($J$9=32,'Mottes de 6'!BQ116,IF($J$9=33,'Mottes de 6'!BR116,IF($J$9=34,'Mottes de 6'!BS116,IF($J$9=35,'Mottes de 6'!BT116,))))))))))))))))))))))))))))))))))))))))))))))))))))</f>
        <v>0</v>
      </c>
      <c r="K2008" s="103" t="str">
        <f>IF('Mottes de 6'!R116=0,"","Erreur")</f>
        <v/>
      </c>
    </row>
    <row r="2009" spans="1:11" x14ac:dyDescent="0.25">
      <c r="A2009" s="103">
        <f>IF('Mottes de 6'!A117&lt;&gt;"",'Mottes de 6'!A117,"")</f>
        <v>23903</v>
      </c>
      <c r="B2009" s="103" t="str">
        <f>IF('Mottes de 6'!L117&lt;&gt;"",'Mottes de 6'!L117,"")</f>
        <v>Noai</v>
      </c>
      <c r="C2009" s="107" t="str">
        <f>IF('Mottes de 6'!B117&lt;&gt;"",'Mottes de 6'!B117,"")</f>
        <v>BEGONIA BIG</v>
      </c>
      <c r="D2009" s="107" t="str">
        <f>IF('Mottes de 6'!C117&lt;&gt;"",'Mottes de 6'!C117,"")</f>
        <v>Blanc feuille verte</v>
      </c>
      <c r="E2009" s="103">
        <f>IF('Mottes de 6'!H117&lt;&gt;"",'Mottes de 6'!H117,"")</f>
        <v>11</v>
      </c>
      <c r="F2009" s="103" t="str">
        <f>IF('Mottes de 6'!E117&lt;&gt;"",'Mottes de 6'!E117,"")</f>
        <v>S</v>
      </c>
      <c r="G2009" s="103" t="str">
        <f>IF('Mottes de 6'!N117&lt;&gt;"",'Mottes de 6'!N117,"")</f>
        <v>M6</v>
      </c>
      <c r="H2009" s="103" t="str">
        <f>IF('Mottes de 6'!I117&lt;&gt;"",'Mottes de 6'!I117,"")</f>
        <v>B</v>
      </c>
      <c r="I2009" s="103" t="str">
        <f>IF('Mottes de 6'!J117&lt;&gt;"",'Mottes de 6'!J117,"")</f>
        <v/>
      </c>
      <c r="J2009" s="103">
        <f>IF($J$9=36,'Mottes de 6'!U117,IF($J$9=37,'Mottes de 6'!V117,IF($J$9=38,'Mottes de 6'!W117,IF($J$9=39,'Mottes de 6'!X117,IF($J$9=40,'Mottes de 6'!Y117,IF($J$9=41,'Mottes de 6'!Z117,IF($J$9=42,'Mottes de 6'!AA117,IF($J$9=43,'Mottes de 6'!AB117,IF($J$9=44,'Mottes de 6'!AC117,IF($J$9=45,'Mottes de 6'!AD117,IF($J$9=46,'Mottes de 6'!AE117,IF($J$9=47,'Mottes de 6'!AF117,IF($J$9=48,'Mottes de 6'!AG117,IF($J$9=49,'Mottes de 6'!AH117,IF($J$9=50,'Mottes de 6'!AI117,IF($J$9=51,'Mottes de 6'!AJ117,IF($J$9=52,'Mottes de 6'!AK117,IF($J$9=1,'Mottes de 6'!AL117,IF($J$9=2,'Mottes de 6'!AM117,IF($J$9=3,'Mottes de 6'!AN117,IF($J$9=4,'Mottes de 6'!AO117,IF($J$9=5,'Mottes de 6'!AP117,IF($J$9=6,'Mottes de 6'!AQ117,IF($J$9=7,'Mottes de 6'!AR117,IF($J$9=8,'Mottes de 6'!AS117,IF($J$9=9,'Mottes de 6'!AT117,IF($J$9=10,'Mottes de 6'!AU117,IF($J$9=11,'Mottes de 6'!AV117,IF($J$9=12,'Mottes de 6'!AW117,IF($J$9=13,'Mottes de 6'!AX117,IF($J$9=14,'Mottes de 6'!AY117,IF($J$9=15,'Mottes de 6'!AZ117,IF($J$9=16,'Mottes de 6'!BA117,IF($J$9=17,'Mottes de 6'!BB117,IF($J$9=18,'Mottes de 6'!BC117,IF($J$9=19,'Mottes de 6'!BD117,IF($J$9=20,'Mottes de 6'!BE117,IF($J$9=21,'Mottes de 6'!BF117,IF($J$9=22,'Mottes de 6'!BG117,IF($J$9=23,'Mottes de 6'!BH117,IF($J$9=24,'Mottes de 6'!BI117,IF($J$9=25,'Mottes de 6'!BJ117,IF($J$9=26,'Mottes de 6'!BK117,IF($J$9=27,'Mottes de 6'!BL117,IF($J$9=28,'Mottes de 6'!BM117,IF($J$9=29,'Mottes de 6'!BN117,IF($J$9=30,'Mottes de 6'!BO117,IF($J$9=31,'Mottes de 6'!BP117,IF($J$9=32,'Mottes de 6'!BQ117,IF($J$9=33,'Mottes de 6'!BR117,IF($J$9=34,'Mottes de 6'!BS117,IF($J$9=35,'Mottes de 6'!BT117,))))))))))))))))))))))))))))))))))))))))))))))))))))</f>
        <v>0</v>
      </c>
      <c r="K2009" s="103" t="str">
        <f>IF('Mottes de 6'!R117=0,"","Erreur")</f>
        <v/>
      </c>
    </row>
    <row r="2010" spans="1:11" x14ac:dyDescent="0.25">
      <c r="A2010" s="103">
        <f>IF('Mottes de 6'!A118&lt;&gt;"",'Mottes de 6'!A118,"")</f>
        <v>20144</v>
      </c>
      <c r="B2010" s="103" t="str">
        <f>IF('Mottes de 6'!L118&lt;&gt;"",'Mottes de 6'!L118,"")</f>
        <v>Noai</v>
      </c>
      <c r="C2010" s="107" t="str">
        <f>IF('Mottes de 6'!B118&lt;&gt;"",'Mottes de 6'!B118,"")</f>
        <v>BEGONIA BIG</v>
      </c>
      <c r="D2010" s="107" t="str">
        <f>IF('Mottes de 6'!C118&lt;&gt;"",'Mottes de 6'!C118,"")</f>
        <v xml:space="preserve">Rouge feuille verte </v>
      </c>
      <c r="E2010" s="103">
        <f>IF('Mottes de 6'!H118&lt;&gt;"",'Mottes de 6'!H118,"")</f>
        <v>11</v>
      </c>
      <c r="F2010" s="103" t="str">
        <f>IF('Mottes de 6'!E118&lt;&gt;"",'Mottes de 6'!E118,"")</f>
        <v>S</v>
      </c>
      <c r="G2010" s="103" t="str">
        <f>IF('Mottes de 6'!N118&lt;&gt;"",'Mottes de 6'!N118,"")</f>
        <v>M6</v>
      </c>
      <c r="H2010" s="103" t="str">
        <f>IF('Mottes de 6'!I118&lt;&gt;"",'Mottes de 6'!I118,"")</f>
        <v>B</v>
      </c>
      <c r="I2010" s="103" t="str">
        <f>IF('Mottes de 6'!J118&lt;&gt;"",'Mottes de 6'!J118,"")</f>
        <v/>
      </c>
      <c r="J2010" s="103">
        <f>IF($J$9=36,'Mottes de 6'!U118,IF($J$9=37,'Mottes de 6'!V118,IF($J$9=38,'Mottes de 6'!W118,IF($J$9=39,'Mottes de 6'!X118,IF($J$9=40,'Mottes de 6'!Y118,IF($J$9=41,'Mottes de 6'!Z118,IF($J$9=42,'Mottes de 6'!AA118,IF($J$9=43,'Mottes de 6'!AB118,IF($J$9=44,'Mottes de 6'!AC118,IF($J$9=45,'Mottes de 6'!AD118,IF($J$9=46,'Mottes de 6'!AE118,IF($J$9=47,'Mottes de 6'!AF118,IF($J$9=48,'Mottes de 6'!AG118,IF($J$9=49,'Mottes de 6'!AH118,IF($J$9=50,'Mottes de 6'!AI118,IF($J$9=51,'Mottes de 6'!AJ118,IF($J$9=52,'Mottes de 6'!AK118,IF($J$9=1,'Mottes de 6'!AL118,IF($J$9=2,'Mottes de 6'!AM118,IF($J$9=3,'Mottes de 6'!AN118,IF($J$9=4,'Mottes de 6'!AO118,IF($J$9=5,'Mottes de 6'!AP118,IF($J$9=6,'Mottes de 6'!AQ118,IF($J$9=7,'Mottes de 6'!AR118,IF($J$9=8,'Mottes de 6'!AS118,IF($J$9=9,'Mottes de 6'!AT118,IF($J$9=10,'Mottes de 6'!AU118,IF($J$9=11,'Mottes de 6'!AV118,IF($J$9=12,'Mottes de 6'!AW118,IF($J$9=13,'Mottes de 6'!AX118,IF($J$9=14,'Mottes de 6'!AY118,IF($J$9=15,'Mottes de 6'!AZ118,IF($J$9=16,'Mottes de 6'!BA118,IF($J$9=17,'Mottes de 6'!BB118,IF($J$9=18,'Mottes de 6'!BC118,IF($J$9=19,'Mottes de 6'!BD118,IF($J$9=20,'Mottes de 6'!BE118,IF($J$9=21,'Mottes de 6'!BF118,IF($J$9=22,'Mottes de 6'!BG118,IF($J$9=23,'Mottes de 6'!BH118,IF($J$9=24,'Mottes de 6'!BI118,IF($J$9=25,'Mottes de 6'!BJ118,IF($J$9=26,'Mottes de 6'!BK118,IF($J$9=27,'Mottes de 6'!BL118,IF($J$9=28,'Mottes de 6'!BM118,IF($J$9=29,'Mottes de 6'!BN118,IF($J$9=30,'Mottes de 6'!BO118,IF($J$9=31,'Mottes de 6'!BP118,IF($J$9=32,'Mottes de 6'!BQ118,IF($J$9=33,'Mottes de 6'!BR118,IF($J$9=34,'Mottes de 6'!BS118,IF($J$9=35,'Mottes de 6'!BT118,))))))))))))))))))))))))))))))))))))))))))))))))))))</f>
        <v>0</v>
      </c>
      <c r="K2010" s="103" t="str">
        <f>IF('Mottes de 6'!R118=0,"","Erreur")</f>
        <v/>
      </c>
    </row>
    <row r="2011" spans="1:11" x14ac:dyDescent="0.25">
      <c r="A2011" s="103">
        <f>IF('Mottes de 6'!A119&lt;&gt;"",'Mottes de 6'!A119,"")</f>
        <v>20144</v>
      </c>
      <c r="B2011" s="103" t="str">
        <f>IF('Mottes de 6'!L119&lt;&gt;"",'Mottes de 6'!L119,"")</f>
        <v>Noai</v>
      </c>
      <c r="C2011" s="107" t="str">
        <f>IF('Mottes de 6'!B119&lt;&gt;"",'Mottes de 6'!B119,"")</f>
        <v>BEGONIA BIG</v>
      </c>
      <c r="D2011" s="107" t="str">
        <f>IF('Mottes de 6'!C119&lt;&gt;"",'Mottes de 6'!C119,"")</f>
        <v>Rouge feuille verte</v>
      </c>
      <c r="E2011" s="103">
        <f>IF('Mottes de 6'!H119&lt;&gt;"",'Mottes de 6'!H119,"")</f>
        <v>11</v>
      </c>
      <c r="F2011" s="103" t="str">
        <f>IF('Mottes de 6'!E119&lt;&gt;"",'Mottes de 6'!E119,"")</f>
        <v>S</v>
      </c>
      <c r="G2011" s="103" t="str">
        <f>IF('Mottes de 6'!N119&lt;&gt;"",'Mottes de 6'!N119,"")</f>
        <v>M6</v>
      </c>
      <c r="H2011" s="103" t="str">
        <f>IF('Mottes de 6'!I119&lt;&gt;"",'Mottes de 6'!I119,"")</f>
        <v>B</v>
      </c>
      <c r="I2011" s="103" t="str">
        <f>IF('Mottes de 6'!J119&lt;&gt;"",'Mottes de 6'!J119,"")</f>
        <v/>
      </c>
      <c r="J2011" s="103">
        <f>IF($J$9=36,'Mottes de 6'!U119,IF($J$9=37,'Mottes de 6'!V119,IF($J$9=38,'Mottes de 6'!W119,IF($J$9=39,'Mottes de 6'!X119,IF($J$9=40,'Mottes de 6'!Y119,IF($J$9=41,'Mottes de 6'!Z119,IF($J$9=42,'Mottes de 6'!AA119,IF($J$9=43,'Mottes de 6'!AB119,IF($J$9=44,'Mottes de 6'!AC119,IF($J$9=45,'Mottes de 6'!AD119,IF($J$9=46,'Mottes de 6'!AE119,IF($J$9=47,'Mottes de 6'!AF119,IF($J$9=48,'Mottes de 6'!AG119,IF($J$9=49,'Mottes de 6'!AH119,IF($J$9=50,'Mottes de 6'!AI119,IF($J$9=51,'Mottes de 6'!AJ119,IF($J$9=52,'Mottes de 6'!AK119,IF($J$9=1,'Mottes de 6'!AL119,IF($J$9=2,'Mottes de 6'!AM119,IF($J$9=3,'Mottes de 6'!AN119,IF($J$9=4,'Mottes de 6'!AO119,IF($J$9=5,'Mottes de 6'!AP119,IF($J$9=6,'Mottes de 6'!AQ119,IF($J$9=7,'Mottes de 6'!AR119,IF($J$9=8,'Mottes de 6'!AS119,IF($J$9=9,'Mottes de 6'!AT119,IF($J$9=10,'Mottes de 6'!AU119,IF($J$9=11,'Mottes de 6'!AV119,IF($J$9=12,'Mottes de 6'!AW119,IF($J$9=13,'Mottes de 6'!AX119,IF($J$9=14,'Mottes de 6'!AY119,IF($J$9=15,'Mottes de 6'!AZ119,IF($J$9=16,'Mottes de 6'!BA119,IF($J$9=17,'Mottes de 6'!BB119,IF($J$9=18,'Mottes de 6'!BC119,IF($J$9=19,'Mottes de 6'!BD119,IF($J$9=20,'Mottes de 6'!BE119,IF($J$9=21,'Mottes de 6'!BF119,IF($J$9=22,'Mottes de 6'!BG119,IF($J$9=23,'Mottes de 6'!BH119,IF($J$9=24,'Mottes de 6'!BI119,IF($J$9=25,'Mottes de 6'!BJ119,IF($J$9=26,'Mottes de 6'!BK119,IF($J$9=27,'Mottes de 6'!BL119,IF($J$9=28,'Mottes de 6'!BM119,IF($J$9=29,'Mottes de 6'!BN119,IF($J$9=30,'Mottes de 6'!BO119,IF($J$9=31,'Mottes de 6'!BP119,IF($J$9=32,'Mottes de 6'!BQ119,IF($J$9=33,'Mottes de 6'!BR119,IF($J$9=34,'Mottes de 6'!BS119,IF($J$9=35,'Mottes de 6'!BT119,))))))))))))))))))))))))))))))))))))))))))))))))))))</f>
        <v>0</v>
      </c>
      <c r="K2011" s="103" t="str">
        <f>IF('Mottes de 6'!R119=0,"","Erreur")</f>
        <v/>
      </c>
    </row>
    <row r="2012" spans="1:11" x14ac:dyDescent="0.25">
      <c r="A2012" s="103">
        <f>IF('Mottes de 6'!A120&lt;&gt;"",'Mottes de 6'!A120,"")</f>
        <v>15712</v>
      </c>
      <c r="B2012" s="103" t="str">
        <f>IF('Mottes de 6'!L120&lt;&gt;"",'Mottes de 6'!L120,"")</f>
        <v>Noai</v>
      </c>
      <c r="C2012" s="107" t="str">
        <f>IF('Mottes de 6'!B120&lt;&gt;"",'Mottes de 6'!B120,"")</f>
        <v>BEGONIA BIG</v>
      </c>
      <c r="D2012" s="107" t="str">
        <f>IF('Mottes de 6'!C120&lt;&gt;"",'Mottes de 6'!C120,"")</f>
        <v xml:space="preserve">Rose feuille foncee </v>
      </c>
      <c r="E2012" s="103">
        <f>IF('Mottes de 6'!H120&lt;&gt;"",'Mottes de 6'!H120,"")</f>
        <v>11</v>
      </c>
      <c r="F2012" s="103" t="str">
        <f>IF('Mottes de 6'!E120&lt;&gt;"",'Mottes de 6'!E120,"")</f>
        <v>S</v>
      </c>
      <c r="G2012" s="103" t="str">
        <f>IF('Mottes de 6'!N120&lt;&gt;"",'Mottes de 6'!N120,"")</f>
        <v>M6</v>
      </c>
      <c r="H2012" s="103" t="str">
        <f>IF('Mottes de 6'!I120&lt;&gt;"",'Mottes de 6'!I120,"")</f>
        <v>B</v>
      </c>
      <c r="I2012" s="103" t="str">
        <f>IF('Mottes de 6'!J120&lt;&gt;"",'Mottes de 6'!J120,"")</f>
        <v/>
      </c>
      <c r="J2012" s="103">
        <f>IF($J$9=36,'Mottes de 6'!U120,IF($J$9=37,'Mottes de 6'!V120,IF($J$9=38,'Mottes de 6'!W120,IF($J$9=39,'Mottes de 6'!X120,IF($J$9=40,'Mottes de 6'!Y120,IF($J$9=41,'Mottes de 6'!Z120,IF($J$9=42,'Mottes de 6'!AA120,IF($J$9=43,'Mottes de 6'!AB120,IF($J$9=44,'Mottes de 6'!AC120,IF($J$9=45,'Mottes de 6'!AD120,IF($J$9=46,'Mottes de 6'!AE120,IF($J$9=47,'Mottes de 6'!AF120,IF($J$9=48,'Mottes de 6'!AG120,IF($J$9=49,'Mottes de 6'!AH120,IF($J$9=50,'Mottes de 6'!AI120,IF($J$9=51,'Mottes de 6'!AJ120,IF($J$9=52,'Mottes de 6'!AK120,IF($J$9=1,'Mottes de 6'!AL120,IF($J$9=2,'Mottes de 6'!AM120,IF($J$9=3,'Mottes de 6'!AN120,IF($J$9=4,'Mottes de 6'!AO120,IF($J$9=5,'Mottes de 6'!AP120,IF($J$9=6,'Mottes de 6'!AQ120,IF($J$9=7,'Mottes de 6'!AR120,IF($J$9=8,'Mottes de 6'!AS120,IF($J$9=9,'Mottes de 6'!AT120,IF($J$9=10,'Mottes de 6'!AU120,IF($J$9=11,'Mottes de 6'!AV120,IF($J$9=12,'Mottes de 6'!AW120,IF($J$9=13,'Mottes de 6'!AX120,IF($J$9=14,'Mottes de 6'!AY120,IF($J$9=15,'Mottes de 6'!AZ120,IF($J$9=16,'Mottes de 6'!BA120,IF($J$9=17,'Mottes de 6'!BB120,IF($J$9=18,'Mottes de 6'!BC120,IF($J$9=19,'Mottes de 6'!BD120,IF($J$9=20,'Mottes de 6'!BE120,IF($J$9=21,'Mottes de 6'!BF120,IF($J$9=22,'Mottes de 6'!BG120,IF($J$9=23,'Mottes de 6'!BH120,IF($J$9=24,'Mottes de 6'!BI120,IF($J$9=25,'Mottes de 6'!BJ120,IF($J$9=26,'Mottes de 6'!BK120,IF($J$9=27,'Mottes de 6'!BL120,IF($J$9=28,'Mottes de 6'!BM120,IF($J$9=29,'Mottes de 6'!BN120,IF($J$9=30,'Mottes de 6'!BO120,IF($J$9=31,'Mottes de 6'!BP120,IF($J$9=32,'Mottes de 6'!BQ120,IF($J$9=33,'Mottes de 6'!BR120,IF($J$9=34,'Mottes de 6'!BS120,IF($J$9=35,'Mottes de 6'!BT120,))))))))))))))))))))))))))))))))))))))))))))))))))))</f>
        <v>0</v>
      </c>
      <c r="K2012" s="103" t="str">
        <f>IF('Mottes de 6'!R120=0,"","Erreur")</f>
        <v/>
      </c>
    </row>
    <row r="2013" spans="1:11" x14ac:dyDescent="0.25">
      <c r="A2013" s="103">
        <f>IF('Mottes de 6'!A121&lt;&gt;"",'Mottes de 6'!A121,"")</f>
        <v>15712</v>
      </c>
      <c r="B2013" s="103" t="str">
        <f>IF('Mottes de 6'!L121&lt;&gt;"",'Mottes de 6'!L121,"")</f>
        <v>Noai</v>
      </c>
      <c r="C2013" s="107" t="str">
        <f>IF('Mottes de 6'!B121&lt;&gt;"",'Mottes de 6'!B121,"")</f>
        <v>BEGONIA BIG</v>
      </c>
      <c r="D2013" s="107" t="str">
        <f>IF('Mottes de 6'!C121&lt;&gt;"",'Mottes de 6'!C121,"")</f>
        <v xml:space="preserve">Rose feuille foncee </v>
      </c>
      <c r="E2013" s="103">
        <f>IF('Mottes de 6'!H121&lt;&gt;"",'Mottes de 6'!H121,"")</f>
        <v>11</v>
      </c>
      <c r="F2013" s="103" t="str">
        <f>IF('Mottes de 6'!E121&lt;&gt;"",'Mottes de 6'!E121,"")</f>
        <v>S</v>
      </c>
      <c r="G2013" s="103" t="str">
        <f>IF('Mottes de 6'!N121&lt;&gt;"",'Mottes de 6'!N121,"")</f>
        <v>M6</v>
      </c>
      <c r="H2013" s="103" t="str">
        <f>IF('Mottes de 6'!I121&lt;&gt;"",'Mottes de 6'!I121,"")</f>
        <v>B</v>
      </c>
      <c r="I2013" s="103" t="str">
        <f>IF('Mottes de 6'!J121&lt;&gt;"",'Mottes de 6'!J121,"")</f>
        <v/>
      </c>
      <c r="J2013" s="103">
        <f>IF($J$9=36,'Mottes de 6'!U121,IF($J$9=37,'Mottes de 6'!V121,IF($J$9=38,'Mottes de 6'!W121,IF($J$9=39,'Mottes de 6'!X121,IF($J$9=40,'Mottes de 6'!Y121,IF($J$9=41,'Mottes de 6'!Z121,IF($J$9=42,'Mottes de 6'!AA121,IF($J$9=43,'Mottes de 6'!AB121,IF($J$9=44,'Mottes de 6'!AC121,IF($J$9=45,'Mottes de 6'!AD121,IF($J$9=46,'Mottes de 6'!AE121,IF($J$9=47,'Mottes de 6'!AF121,IF($J$9=48,'Mottes de 6'!AG121,IF($J$9=49,'Mottes de 6'!AH121,IF($J$9=50,'Mottes de 6'!AI121,IF($J$9=51,'Mottes de 6'!AJ121,IF($J$9=52,'Mottes de 6'!AK121,IF($J$9=1,'Mottes de 6'!AL121,IF($J$9=2,'Mottes de 6'!AM121,IF($J$9=3,'Mottes de 6'!AN121,IF($J$9=4,'Mottes de 6'!AO121,IF($J$9=5,'Mottes de 6'!AP121,IF($J$9=6,'Mottes de 6'!AQ121,IF($J$9=7,'Mottes de 6'!AR121,IF($J$9=8,'Mottes de 6'!AS121,IF($J$9=9,'Mottes de 6'!AT121,IF($J$9=10,'Mottes de 6'!AU121,IF($J$9=11,'Mottes de 6'!AV121,IF($J$9=12,'Mottes de 6'!AW121,IF($J$9=13,'Mottes de 6'!AX121,IF($J$9=14,'Mottes de 6'!AY121,IF($J$9=15,'Mottes de 6'!AZ121,IF($J$9=16,'Mottes de 6'!BA121,IF($J$9=17,'Mottes de 6'!BB121,IF($J$9=18,'Mottes de 6'!BC121,IF($J$9=19,'Mottes de 6'!BD121,IF($J$9=20,'Mottes de 6'!BE121,IF($J$9=21,'Mottes de 6'!BF121,IF($J$9=22,'Mottes de 6'!BG121,IF($J$9=23,'Mottes de 6'!BH121,IF($J$9=24,'Mottes de 6'!BI121,IF($J$9=25,'Mottes de 6'!BJ121,IF($J$9=26,'Mottes de 6'!BK121,IF($J$9=27,'Mottes de 6'!BL121,IF($J$9=28,'Mottes de 6'!BM121,IF($J$9=29,'Mottes de 6'!BN121,IF($J$9=30,'Mottes de 6'!BO121,IF($J$9=31,'Mottes de 6'!BP121,IF($J$9=32,'Mottes de 6'!BQ121,IF($J$9=33,'Mottes de 6'!BR121,IF($J$9=34,'Mottes de 6'!BS121,IF($J$9=35,'Mottes de 6'!BT121,))))))))))))))))))))))))))))))))))))))))))))))))))))</f>
        <v>0</v>
      </c>
      <c r="K2013" s="103" t="str">
        <f>IF('Mottes de 6'!R121=0,"","Erreur")</f>
        <v/>
      </c>
    </row>
    <row r="2014" spans="1:11" x14ac:dyDescent="0.25">
      <c r="A2014" s="103">
        <f>IF('Mottes de 6'!A122&lt;&gt;"",'Mottes de 6'!A122,"")</f>
        <v>15202</v>
      </c>
      <c r="B2014" s="103" t="str">
        <f>IF('Mottes de 6'!L122&lt;&gt;"",'Mottes de 6'!L122,"")</f>
        <v>Noai</v>
      </c>
      <c r="C2014" s="107" t="str">
        <f>IF('Mottes de 6'!B122&lt;&gt;"",'Mottes de 6'!B122,"")</f>
        <v>BEGONIA BIG</v>
      </c>
      <c r="D2014" s="107" t="str">
        <f>IF('Mottes de 6'!C122&lt;&gt;"",'Mottes de 6'!C122,"")</f>
        <v xml:space="preserve">Rouge feuille foncee </v>
      </c>
      <c r="E2014" s="103">
        <f>IF('Mottes de 6'!H122&lt;&gt;"",'Mottes de 6'!H122,"")</f>
        <v>11</v>
      </c>
      <c r="F2014" s="103" t="str">
        <f>IF('Mottes de 6'!E122&lt;&gt;"",'Mottes de 6'!E122,"")</f>
        <v>S</v>
      </c>
      <c r="G2014" s="103" t="str">
        <f>IF('Mottes de 6'!N122&lt;&gt;"",'Mottes de 6'!N122,"")</f>
        <v>M6</v>
      </c>
      <c r="H2014" s="103" t="str">
        <f>IF('Mottes de 6'!I122&lt;&gt;"",'Mottes de 6'!I122,"")</f>
        <v>B</v>
      </c>
      <c r="I2014" s="103" t="str">
        <f>IF('Mottes de 6'!J122&lt;&gt;"",'Mottes de 6'!J122,"")</f>
        <v/>
      </c>
      <c r="J2014" s="103">
        <f>IF($J$9=36,'Mottes de 6'!U122,IF($J$9=37,'Mottes de 6'!V122,IF($J$9=38,'Mottes de 6'!W122,IF($J$9=39,'Mottes de 6'!X122,IF($J$9=40,'Mottes de 6'!Y122,IF($J$9=41,'Mottes de 6'!Z122,IF($J$9=42,'Mottes de 6'!AA122,IF($J$9=43,'Mottes de 6'!AB122,IF($J$9=44,'Mottes de 6'!AC122,IF($J$9=45,'Mottes de 6'!AD122,IF($J$9=46,'Mottes de 6'!AE122,IF($J$9=47,'Mottes de 6'!AF122,IF($J$9=48,'Mottes de 6'!AG122,IF($J$9=49,'Mottes de 6'!AH122,IF($J$9=50,'Mottes de 6'!AI122,IF($J$9=51,'Mottes de 6'!AJ122,IF($J$9=52,'Mottes de 6'!AK122,IF($J$9=1,'Mottes de 6'!AL122,IF($J$9=2,'Mottes de 6'!AM122,IF($J$9=3,'Mottes de 6'!AN122,IF($J$9=4,'Mottes de 6'!AO122,IF($J$9=5,'Mottes de 6'!AP122,IF($J$9=6,'Mottes de 6'!AQ122,IF($J$9=7,'Mottes de 6'!AR122,IF($J$9=8,'Mottes de 6'!AS122,IF($J$9=9,'Mottes de 6'!AT122,IF($J$9=10,'Mottes de 6'!AU122,IF($J$9=11,'Mottes de 6'!AV122,IF($J$9=12,'Mottes de 6'!AW122,IF($J$9=13,'Mottes de 6'!AX122,IF($J$9=14,'Mottes de 6'!AY122,IF($J$9=15,'Mottes de 6'!AZ122,IF($J$9=16,'Mottes de 6'!BA122,IF($J$9=17,'Mottes de 6'!BB122,IF($J$9=18,'Mottes de 6'!BC122,IF($J$9=19,'Mottes de 6'!BD122,IF($J$9=20,'Mottes de 6'!BE122,IF($J$9=21,'Mottes de 6'!BF122,IF($J$9=22,'Mottes de 6'!BG122,IF($J$9=23,'Mottes de 6'!BH122,IF($J$9=24,'Mottes de 6'!BI122,IF($J$9=25,'Mottes de 6'!BJ122,IF($J$9=26,'Mottes de 6'!BK122,IF($J$9=27,'Mottes de 6'!BL122,IF($J$9=28,'Mottes de 6'!BM122,IF($J$9=29,'Mottes de 6'!BN122,IF($J$9=30,'Mottes de 6'!BO122,IF($J$9=31,'Mottes de 6'!BP122,IF($J$9=32,'Mottes de 6'!BQ122,IF($J$9=33,'Mottes de 6'!BR122,IF($J$9=34,'Mottes de 6'!BS122,IF($J$9=35,'Mottes de 6'!BT122,))))))))))))))))))))))))))))))))))))))))))))))))))))</f>
        <v>0</v>
      </c>
      <c r="K2014" s="103" t="str">
        <f>IF('Mottes de 6'!R122=0,"","Erreur")</f>
        <v/>
      </c>
    </row>
    <row r="2015" spans="1:11" x14ac:dyDescent="0.25">
      <c r="A2015" s="103">
        <f>IF('Mottes de 6'!A123&lt;&gt;"",'Mottes de 6'!A123,"")</f>
        <v>15202</v>
      </c>
      <c r="B2015" s="103" t="str">
        <f>IF('Mottes de 6'!L123&lt;&gt;"",'Mottes de 6'!L123,"")</f>
        <v>Noai</v>
      </c>
      <c r="C2015" s="107" t="str">
        <f>IF('Mottes de 6'!B123&lt;&gt;"",'Mottes de 6'!B123,"")</f>
        <v>BEGONIA BIG</v>
      </c>
      <c r="D2015" s="107" t="str">
        <f>IF('Mottes de 6'!C123&lt;&gt;"",'Mottes de 6'!C123,"")</f>
        <v>Rouge feuille foncee</v>
      </c>
      <c r="E2015" s="103">
        <f>IF('Mottes de 6'!H123&lt;&gt;"",'Mottes de 6'!H123,"")</f>
        <v>11</v>
      </c>
      <c r="F2015" s="103" t="str">
        <f>IF('Mottes de 6'!E123&lt;&gt;"",'Mottes de 6'!E123,"")</f>
        <v>S</v>
      </c>
      <c r="G2015" s="103" t="str">
        <f>IF('Mottes de 6'!N123&lt;&gt;"",'Mottes de 6'!N123,"")</f>
        <v>M6</v>
      </c>
      <c r="H2015" s="103" t="str">
        <f>IF('Mottes de 6'!I123&lt;&gt;"",'Mottes de 6'!I123,"")</f>
        <v>B</v>
      </c>
      <c r="I2015" s="103" t="str">
        <f>IF('Mottes de 6'!J123&lt;&gt;"",'Mottes de 6'!J123,"")</f>
        <v/>
      </c>
      <c r="J2015" s="103">
        <f>IF($J$9=36,'Mottes de 6'!U123,IF($J$9=37,'Mottes de 6'!V123,IF($J$9=38,'Mottes de 6'!W123,IF($J$9=39,'Mottes de 6'!X123,IF($J$9=40,'Mottes de 6'!Y123,IF($J$9=41,'Mottes de 6'!Z123,IF($J$9=42,'Mottes de 6'!AA123,IF($J$9=43,'Mottes de 6'!AB123,IF($J$9=44,'Mottes de 6'!AC123,IF($J$9=45,'Mottes de 6'!AD123,IF($J$9=46,'Mottes de 6'!AE123,IF($J$9=47,'Mottes de 6'!AF123,IF($J$9=48,'Mottes de 6'!AG123,IF($J$9=49,'Mottes de 6'!AH123,IF($J$9=50,'Mottes de 6'!AI123,IF($J$9=51,'Mottes de 6'!AJ123,IF($J$9=52,'Mottes de 6'!AK123,IF($J$9=1,'Mottes de 6'!AL123,IF($J$9=2,'Mottes de 6'!AM123,IF($J$9=3,'Mottes de 6'!AN123,IF($J$9=4,'Mottes de 6'!AO123,IF($J$9=5,'Mottes de 6'!AP123,IF($J$9=6,'Mottes de 6'!AQ123,IF($J$9=7,'Mottes de 6'!AR123,IF($J$9=8,'Mottes de 6'!AS123,IF($J$9=9,'Mottes de 6'!AT123,IF($J$9=10,'Mottes de 6'!AU123,IF($J$9=11,'Mottes de 6'!AV123,IF($J$9=12,'Mottes de 6'!AW123,IF($J$9=13,'Mottes de 6'!AX123,IF($J$9=14,'Mottes de 6'!AY123,IF($J$9=15,'Mottes de 6'!AZ123,IF($J$9=16,'Mottes de 6'!BA123,IF($J$9=17,'Mottes de 6'!BB123,IF($J$9=18,'Mottes de 6'!BC123,IF($J$9=19,'Mottes de 6'!BD123,IF($J$9=20,'Mottes de 6'!BE123,IF($J$9=21,'Mottes de 6'!BF123,IF($J$9=22,'Mottes de 6'!BG123,IF($J$9=23,'Mottes de 6'!BH123,IF($J$9=24,'Mottes de 6'!BI123,IF($J$9=25,'Mottes de 6'!BJ123,IF($J$9=26,'Mottes de 6'!BK123,IF($J$9=27,'Mottes de 6'!BL123,IF($J$9=28,'Mottes de 6'!BM123,IF($J$9=29,'Mottes de 6'!BN123,IF($J$9=30,'Mottes de 6'!BO123,IF($J$9=31,'Mottes de 6'!BP123,IF($J$9=32,'Mottes de 6'!BQ123,IF($J$9=33,'Mottes de 6'!BR123,IF($J$9=34,'Mottes de 6'!BS123,IF($J$9=35,'Mottes de 6'!BT123,))))))))))))))))))))))))))))))))))))))))))))))))))))</f>
        <v>0</v>
      </c>
      <c r="K2015" s="103" t="str">
        <f>IF('Mottes de 6'!R123=0,"","Erreur")</f>
        <v/>
      </c>
    </row>
    <row r="2016" spans="1:11" x14ac:dyDescent="0.25">
      <c r="A2016" s="450"/>
      <c r="B2016" s="450"/>
      <c r="C2016" s="451" t="s">
        <v>1827</v>
      </c>
      <c r="D2016" s="451"/>
      <c r="E2016" s="450"/>
      <c r="F2016" s="450"/>
      <c r="G2016" s="450"/>
      <c r="H2016" s="450"/>
      <c r="I2016" s="450"/>
      <c r="J2016" s="450">
        <f>SUBTOTAL(9,J2008:J2015)</f>
        <v>0</v>
      </c>
      <c r="K2016" s="450"/>
    </row>
    <row r="2017" spans="1:11" x14ac:dyDescent="0.25">
      <c r="A2017" s="103">
        <f>IF('Mottes de 6'!A124&lt;&gt;"",'Mottes de 6'!A124,"")</f>
        <v>20161</v>
      </c>
      <c r="B2017" s="103" t="str">
        <f>IF('Mottes de 6'!L124&lt;&gt;"",'Mottes de 6'!L124,"")</f>
        <v>Noai</v>
      </c>
      <c r="C2017" s="107" t="str">
        <f>IF('Mottes de 6'!B124&lt;&gt;"",'Mottes de 6'!B124,"")</f>
        <v>BEGONIA DOUBLET</v>
      </c>
      <c r="D2017" s="107" t="str">
        <f>IF('Mottes de 6'!C124&lt;&gt;"",'Mottes de 6'!C124,"")</f>
        <v>Blanc</v>
      </c>
      <c r="E2017" s="103">
        <f>IF('Mottes de 6'!H124&lt;&gt;"",'Mottes de 6'!H124,"")</f>
        <v>13</v>
      </c>
      <c r="F2017" s="103" t="str">
        <f>IF('Mottes de 6'!E124&lt;&gt;"",'Mottes de 6'!E124,"")</f>
        <v>B</v>
      </c>
      <c r="G2017" s="103" t="str">
        <f>IF('Mottes de 6'!N124&lt;&gt;"",'Mottes de 6'!N124,"")</f>
        <v>M6</v>
      </c>
      <c r="H2017" s="103" t="str">
        <f>IF('Mottes de 6'!I124&lt;&gt;"",'Mottes de 6'!I124,"")</f>
        <v>E</v>
      </c>
      <c r="I2017" s="103">
        <f>IF('Mottes de 6'!J124&lt;&gt;"",'Mottes de 6'!J124,"")</f>
        <v>0.05</v>
      </c>
      <c r="J2017" s="103">
        <f>IF($J$9=36,'Mottes de 6'!U124,IF($J$9=37,'Mottes de 6'!V124,IF($J$9=38,'Mottes de 6'!W124,IF($J$9=39,'Mottes de 6'!X124,IF($J$9=40,'Mottes de 6'!Y124,IF($J$9=41,'Mottes de 6'!Z124,IF($J$9=42,'Mottes de 6'!AA124,IF($J$9=43,'Mottes de 6'!AB124,IF($J$9=44,'Mottes de 6'!AC124,IF($J$9=45,'Mottes de 6'!AD124,IF($J$9=46,'Mottes de 6'!AE124,IF($J$9=47,'Mottes de 6'!AF124,IF($J$9=48,'Mottes de 6'!AG124,IF($J$9=49,'Mottes de 6'!AH124,IF($J$9=50,'Mottes de 6'!AI124,IF($J$9=51,'Mottes de 6'!AJ124,IF($J$9=52,'Mottes de 6'!AK124,IF($J$9=1,'Mottes de 6'!AL124,IF($J$9=2,'Mottes de 6'!AM124,IF($J$9=3,'Mottes de 6'!AN124,IF($J$9=4,'Mottes de 6'!AO124,IF($J$9=5,'Mottes de 6'!AP124,IF($J$9=6,'Mottes de 6'!AQ124,IF($J$9=7,'Mottes de 6'!AR124,IF($J$9=8,'Mottes de 6'!AS124,IF($J$9=9,'Mottes de 6'!AT124,IF($J$9=10,'Mottes de 6'!AU124,IF($J$9=11,'Mottes de 6'!AV124,IF($J$9=12,'Mottes de 6'!AW124,IF($J$9=13,'Mottes de 6'!AX124,IF($J$9=14,'Mottes de 6'!AY124,IF($J$9=15,'Mottes de 6'!AZ124,IF($J$9=16,'Mottes de 6'!BA124,IF($J$9=17,'Mottes de 6'!BB124,IF($J$9=18,'Mottes de 6'!BC124,IF($J$9=19,'Mottes de 6'!BD124,IF($J$9=20,'Mottes de 6'!BE124,IF($J$9=21,'Mottes de 6'!BF124,IF($J$9=22,'Mottes de 6'!BG124,IF($J$9=23,'Mottes de 6'!BH124,IF($J$9=24,'Mottes de 6'!BI124,IF($J$9=25,'Mottes de 6'!BJ124,IF($J$9=26,'Mottes de 6'!BK124,IF($J$9=27,'Mottes de 6'!BL124,IF($J$9=28,'Mottes de 6'!BM124,IF($J$9=29,'Mottes de 6'!BN124,IF($J$9=30,'Mottes de 6'!BO124,IF($J$9=31,'Mottes de 6'!BP124,IF($J$9=32,'Mottes de 6'!BQ124,IF($J$9=33,'Mottes de 6'!BR124,IF($J$9=34,'Mottes de 6'!BS124,IF($J$9=35,'Mottes de 6'!BT124,))))))))))))))))))))))))))))))))))))))))))))))))))))</f>
        <v>0</v>
      </c>
      <c r="K2017" s="103" t="str">
        <f>IF('Mottes de 6'!R124=0,"","Erreur")</f>
        <v/>
      </c>
    </row>
    <row r="2018" spans="1:11" x14ac:dyDescent="0.25">
      <c r="A2018" s="103">
        <f>IF('Mottes de 6'!A125&lt;&gt;"",'Mottes de 6'!A125,"")</f>
        <v>14144</v>
      </c>
      <c r="B2018" s="103" t="str">
        <f>IF('Mottes de 6'!L125&lt;&gt;"",'Mottes de 6'!L125,"")</f>
        <v>Noai</v>
      </c>
      <c r="C2018" s="107" t="str">
        <f>IF('Mottes de 6'!B125&lt;&gt;"",'Mottes de 6'!B125,"")</f>
        <v>BEGONIA DOUBLET</v>
      </c>
      <c r="D2018" s="107" t="str">
        <f>IF('Mottes de 6'!C125&lt;&gt;"",'Mottes de 6'!C125,"")</f>
        <v>Rose</v>
      </c>
      <c r="E2018" s="103">
        <f>IF('Mottes de 6'!H125&lt;&gt;"",'Mottes de 6'!H125,"")</f>
        <v>13</v>
      </c>
      <c r="F2018" s="103" t="str">
        <f>IF('Mottes de 6'!E125&lt;&gt;"",'Mottes de 6'!E125,"")</f>
        <v>B</v>
      </c>
      <c r="G2018" s="103" t="str">
        <f>IF('Mottes de 6'!N125&lt;&gt;"",'Mottes de 6'!N125,"")</f>
        <v>M6</v>
      </c>
      <c r="H2018" s="103" t="str">
        <f>IF('Mottes de 6'!I125&lt;&gt;"",'Mottes de 6'!I125,"")</f>
        <v>E</v>
      </c>
      <c r="I2018" s="103">
        <f>IF('Mottes de 6'!J125&lt;&gt;"",'Mottes de 6'!J125,"")</f>
        <v>0.05</v>
      </c>
      <c r="J2018" s="103">
        <f>IF($J$9=36,'Mottes de 6'!U125,IF($J$9=37,'Mottes de 6'!V125,IF($J$9=38,'Mottes de 6'!W125,IF($J$9=39,'Mottes de 6'!X125,IF($J$9=40,'Mottes de 6'!Y125,IF($J$9=41,'Mottes de 6'!Z125,IF($J$9=42,'Mottes de 6'!AA125,IF($J$9=43,'Mottes de 6'!AB125,IF($J$9=44,'Mottes de 6'!AC125,IF($J$9=45,'Mottes de 6'!AD125,IF($J$9=46,'Mottes de 6'!AE125,IF($J$9=47,'Mottes de 6'!AF125,IF($J$9=48,'Mottes de 6'!AG125,IF($J$9=49,'Mottes de 6'!AH125,IF($J$9=50,'Mottes de 6'!AI125,IF($J$9=51,'Mottes de 6'!AJ125,IF($J$9=52,'Mottes de 6'!AK125,IF($J$9=1,'Mottes de 6'!AL125,IF($J$9=2,'Mottes de 6'!AM125,IF($J$9=3,'Mottes de 6'!AN125,IF($J$9=4,'Mottes de 6'!AO125,IF($J$9=5,'Mottes de 6'!AP125,IF($J$9=6,'Mottes de 6'!AQ125,IF($J$9=7,'Mottes de 6'!AR125,IF($J$9=8,'Mottes de 6'!AS125,IF($J$9=9,'Mottes de 6'!AT125,IF($J$9=10,'Mottes de 6'!AU125,IF($J$9=11,'Mottes de 6'!AV125,IF($J$9=12,'Mottes de 6'!AW125,IF($J$9=13,'Mottes de 6'!AX125,IF($J$9=14,'Mottes de 6'!AY125,IF($J$9=15,'Mottes de 6'!AZ125,IF($J$9=16,'Mottes de 6'!BA125,IF($J$9=17,'Mottes de 6'!BB125,IF($J$9=18,'Mottes de 6'!BC125,IF($J$9=19,'Mottes de 6'!BD125,IF($J$9=20,'Mottes de 6'!BE125,IF($J$9=21,'Mottes de 6'!BF125,IF($J$9=22,'Mottes de 6'!BG125,IF($J$9=23,'Mottes de 6'!BH125,IF($J$9=24,'Mottes de 6'!BI125,IF($J$9=25,'Mottes de 6'!BJ125,IF($J$9=26,'Mottes de 6'!BK125,IF($J$9=27,'Mottes de 6'!BL125,IF($J$9=28,'Mottes de 6'!BM125,IF($J$9=29,'Mottes de 6'!BN125,IF($J$9=30,'Mottes de 6'!BO125,IF($J$9=31,'Mottes de 6'!BP125,IF($J$9=32,'Mottes de 6'!BQ125,IF($J$9=33,'Mottes de 6'!BR125,IF($J$9=34,'Mottes de 6'!BS125,IF($J$9=35,'Mottes de 6'!BT125,))))))))))))))))))))))))))))))))))))))))))))))))))))</f>
        <v>0</v>
      </c>
      <c r="K2018" s="103" t="str">
        <f>IF('Mottes de 6'!R125=0,"","Erreur")</f>
        <v/>
      </c>
    </row>
    <row r="2019" spans="1:11" x14ac:dyDescent="0.25">
      <c r="A2019" s="103">
        <f>IF('Mottes de 6'!A126&lt;&gt;"",'Mottes de 6'!A126,"")</f>
        <v>14145</v>
      </c>
      <c r="B2019" s="103" t="str">
        <f>IF('Mottes de 6'!L126&lt;&gt;"",'Mottes de 6'!L126,"")</f>
        <v>Noai</v>
      </c>
      <c r="C2019" s="107" t="str">
        <f>IF('Mottes de 6'!B126&lt;&gt;"",'Mottes de 6'!B126,"")</f>
        <v>BEGONIA DOUBLET</v>
      </c>
      <c r="D2019" s="107" t="str">
        <f>IF('Mottes de 6'!C126&lt;&gt;"",'Mottes de 6'!C126,"")</f>
        <v>Rouge</v>
      </c>
      <c r="E2019" s="103">
        <f>IF('Mottes de 6'!H126&lt;&gt;"",'Mottes de 6'!H126,"")</f>
        <v>13</v>
      </c>
      <c r="F2019" s="103" t="str">
        <f>IF('Mottes de 6'!E126&lt;&gt;"",'Mottes de 6'!E126,"")</f>
        <v>B</v>
      </c>
      <c r="G2019" s="103" t="str">
        <f>IF('Mottes de 6'!N126&lt;&gt;"",'Mottes de 6'!N126,"")</f>
        <v>M6</v>
      </c>
      <c r="H2019" s="103" t="str">
        <f>IF('Mottes de 6'!I126&lt;&gt;"",'Mottes de 6'!I126,"")</f>
        <v>E</v>
      </c>
      <c r="I2019" s="103">
        <f>IF('Mottes de 6'!J126&lt;&gt;"",'Mottes de 6'!J126,"")</f>
        <v>0.05</v>
      </c>
      <c r="J2019" s="103">
        <f>IF($J$9=36,'Mottes de 6'!U126,IF($J$9=37,'Mottes de 6'!V126,IF($J$9=38,'Mottes de 6'!W126,IF($J$9=39,'Mottes de 6'!X126,IF($J$9=40,'Mottes de 6'!Y126,IF($J$9=41,'Mottes de 6'!Z126,IF($J$9=42,'Mottes de 6'!AA126,IF($J$9=43,'Mottes de 6'!AB126,IF($J$9=44,'Mottes de 6'!AC126,IF($J$9=45,'Mottes de 6'!AD126,IF($J$9=46,'Mottes de 6'!AE126,IF($J$9=47,'Mottes de 6'!AF126,IF($J$9=48,'Mottes de 6'!AG126,IF($J$9=49,'Mottes de 6'!AH126,IF($J$9=50,'Mottes de 6'!AI126,IF($J$9=51,'Mottes de 6'!AJ126,IF($J$9=52,'Mottes de 6'!AK126,IF($J$9=1,'Mottes de 6'!AL126,IF($J$9=2,'Mottes de 6'!AM126,IF($J$9=3,'Mottes de 6'!AN126,IF($J$9=4,'Mottes de 6'!AO126,IF($J$9=5,'Mottes de 6'!AP126,IF($J$9=6,'Mottes de 6'!AQ126,IF($J$9=7,'Mottes de 6'!AR126,IF($J$9=8,'Mottes de 6'!AS126,IF($J$9=9,'Mottes de 6'!AT126,IF($J$9=10,'Mottes de 6'!AU126,IF($J$9=11,'Mottes de 6'!AV126,IF($J$9=12,'Mottes de 6'!AW126,IF($J$9=13,'Mottes de 6'!AX126,IF($J$9=14,'Mottes de 6'!AY126,IF($J$9=15,'Mottes de 6'!AZ126,IF($J$9=16,'Mottes de 6'!BA126,IF($J$9=17,'Mottes de 6'!BB126,IF($J$9=18,'Mottes de 6'!BC126,IF($J$9=19,'Mottes de 6'!BD126,IF($J$9=20,'Mottes de 6'!BE126,IF($J$9=21,'Mottes de 6'!BF126,IF($J$9=22,'Mottes de 6'!BG126,IF($J$9=23,'Mottes de 6'!BH126,IF($J$9=24,'Mottes de 6'!BI126,IF($J$9=25,'Mottes de 6'!BJ126,IF($J$9=26,'Mottes de 6'!BK126,IF($J$9=27,'Mottes de 6'!BL126,IF($J$9=28,'Mottes de 6'!BM126,IF($J$9=29,'Mottes de 6'!BN126,IF($J$9=30,'Mottes de 6'!BO126,IF($J$9=31,'Mottes de 6'!BP126,IF($J$9=32,'Mottes de 6'!BQ126,IF($J$9=33,'Mottes de 6'!BR126,IF($J$9=34,'Mottes de 6'!BS126,IF($J$9=35,'Mottes de 6'!BT126,))))))))))))))))))))))))))))))))))))))))))))))))))))</f>
        <v>0</v>
      </c>
      <c r="K2019" s="103" t="str">
        <f>IF('Mottes de 6'!R126=0,"","Erreur")</f>
        <v/>
      </c>
    </row>
    <row r="2020" spans="1:11" x14ac:dyDescent="0.25">
      <c r="A2020" s="103">
        <f>IF('Mottes de 6'!A127&lt;&gt;"",'Mottes de 6'!A127,"")</f>
        <v>20166</v>
      </c>
      <c r="B2020" s="103" t="str">
        <f>IF('Mottes de 6'!L127&lt;&gt;"",'Mottes de 6'!L127,"")</f>
        <v>Noai</v>
      </c>
      <c r="C2020" s="107" t="str">
        <f>IF('Mottes de 6'!B127&lt;&gt;"",'Mottes de 6'!B127,"")</f>
        <v>BEGONIA DOUBLET</v>
      </c>
      <c r="D2020" s="107" t="str">
        <f>IF('Mottes de 6'!C127&lt;&gt;"",'Mottes de 6'!C127,"")</f>
        <v>Variés</v>
      </c>
      <c r="E2020" s="103">
        <f>IF('Mottes de 6'!H127&lt;&gt;"",'Mottes de 6'!H127,"")</f>
        <v>13</v>
      </c>
      <c r="F2020" s="103" t="str">
        <f>IF('Mottes de 6'!E127&lt;&gt;"",'Mottes de 6'!E127,"")</f>
        <v>B</v>
      </c>
      <c r="G2020" s="103" t="str">
        <f>IF('Mottes de 6'!N127&lt;&gt;"",'Mottes de 6'!N127,"")</f>
        <v>M6</v>
      </c>
      <c r="H2020" s="103" t="str">
        <f>IF('Mottes de 6'!I127&lt;&gt;"",'Mottes de 6'!I127,"")</f>
        <v>E</v>
      </c>
      <c r="I2020" s="103">
        <f>IF('Mottes de 6'!J127&lt;&gt;"",'Mottes de 6'!J127,"")</f>
        <v>0.05</v>
      </c>
      <c r="J2020" s="103">
        <f>IF($J$9=36,'Mottes de 6'!U127,IF($J$9=37,'Mottes de 6'!V127,IF($J$9=38,'Mottes de 6'!W127,IF($J$9=39,'Mottes de 6'!X127,IF($J$9=40,'Mottes de 6'!Y127,IF($J$9=41,'Mottes de 6'!Z127,IF($J$9=42,'Mottes de 6'!AA127,IF($J$9=43,'Mottes de 6'!AB127,IF($J$9=44,'Mottes de 6'!AC127,IF($J$9=45,'Mottes de 6'!AD127,IF($J$9=46,'Mottes de 6'!AE127,IF($J$9=47,'Mottes de 6'!AF127,IF($J$9=48,'Mottes de 6'!AG127,IF($J$9=49,'Mottes de 6'!AH127,IF($J$9=50,'Mottes de 6'!AI127,IF($J$9=51,'Mottes de 6'!AJ127,IF($J$9=52,'Mottes de 6'!AK127,IF($J$9=1,'Mottes de 6'!AL127,IF($J$9=2,'Mottes de 6'!AM127,IF($J$9=3,'Mottes de 6'!AN127,IF($J$9=4,'Mottes de 6'!AO127,IF($J$9=5,'Mottes de 6'!AP127,IF($J$9=6,'Mottes de 6'!AQ127,IF($J$9=7,'Mottes de 6'!AR127,IF($J$9=8,'Mottes de 6'!AS127,IF($J$9=9,'Mottes de 6'!AT127,IF($J$9=10,'Mottes de 6'!AU127,IF($J$9=11,'Mottes de 6'!AV127,IF($J$9=12,'Mottes de 6'!AW127,IF($J$9=13,'Mottes de 6'!AX127,IF($J$9=14,'Mottes de 6'!AY127,IF($J$9=15,'Mottes de 6'!AZ127,IF($J$9=16,'Mottes de 6'!BA127,IF($J$9=17,'Mottes de 6'!BB127,IF($J$9=18,'Mottes de 6'!BC127,IF($J$9=19,'Mottes de 6'!BD127,IF($J$9=20,'Mottes de 6'!BE127,IF($J$9=21,'Mottes de 6'!BF127,IF($J$9=22,'Mottes de 6'!BG127,IF($J$9=23,'Mottes de 6'!BH127,IF($J$9=24,'Mottes de 6'!BI127,IF($J$9=25,'Mottes de 6'!BJ127,IF($J$9=26,'Mottes de 6'!BK127,IF($J$9=27,'Mottes de 6'!BL127,IF($J$9=28,'Mottes de 6'!BM127,IF($J$9=29,'Mottes de 6'!BN127,IF($J$9=30,'Mottes de 6'!BO127,IF($J$9=31,'Mottes de 6'!BP127,IF($J$9=32,'Mottes de 6'!BQ127,IF($J$9=33,'Mottes de 6'!BR127,IF($J$9=34,'Mottes de 6'!BS127,IF($J$9=35,'Mottes de 6'!BT127,))))))))))))))))))))))))))))))))))))))))))))))))))))</f>
        <v>0</v>
      </c>
      <c r="K2020" s="103" t="str">
        <f>IF('Mottes de 6'!R127=0,"","Erreur")</f>
        <v/>
      </c>
    </row>
    <row r="2021" spans="1:11" x14ac:dyDescent="0.25">
      <c r="A2021" s="450"/>
      <c r="B2021" s="450"/>
      <c r="C2021" s="451" t="s">
        <v>1828</v>
      </c>
      <c r="D2021" s="451"/>
      <c r="E2021" s="450"/>
      <c r="F2021" s="450"/>
      <c r="G2021" s="450"/>
      <c r="H2021" s="450"/>
      <c r="I2021" s="450"/>
      <c r="J2021" s="450">
        <f>SUBTOTAL(9,J2017:J2020)</f>
        <v>0</v>
      </c>
      <c r="K2021" s="450"/>
    </row>
    <row r="2022" spans="1:11" x14ac:dyDescent="0.25">
      <c r="A2022" s="103">
        <f>IF('Mottes de 6'!A128&lt;&gt;"",'Mottes de 6'!A128,"")</f>
        <v>20169</v>
      </c>
      <c r="B2022" s="103" t="str">
        <f>IF('Mottes de 6'!L128&lt;&gt;"",'Mottes de 6'!L128,"")</f>
        <v>Noai</v>
      </c>
      <c r="C2022" s="107" t="str">
        <f>IF('Mottes de 6'!B128&lt;&gt;"",'Mottes de 6'!B128,"")</f>
        <v>BEGONIA GUSTAVE</v>
      </c>
      <c r="D2022" s="107" t="str">
        <f>IF('Mottes de 6'!C128&lt;&gt;"",'Mottes de 6'!C128,"")</f>
        <v>Rose</v>
      </c>
      <c r="E2022" s="103">
        <f>IF('Mottes de 6'!H128&lt;&gt;"",'Mottes de 6'!H128,"")</f>
        <v>13</v>
      </c>
      <c r="F2022" s="103" t="str">
        <f>IF('Mottes de 6'!E128&lt;&gt;"",'Mottes de 6'!E128,"")</f>
        <v>B</v>
      </c>
      <c r="G2022" s="103" t="str">
        <f>IF('Mottes de 6'!N128&lt;&gt;"",'Mottes de 6'!N128,"")</f>
        <v>M6</v>
      </c>
      <c r="H2022" s="103" t="str">
        <f>IF('Mottes de 6'!I128&lt;&gt;"",'Mottes de 6'!I128,"")</f>
        <v>E</v>
      </c>
      <c r="I2022" s="103" t="str">
        <f>IF('Mottes de 6'!J128&lt;&gt;"",'Mottes de 6'!J128,"")</f>
        <v/>
      </c>
      <c r="J2022" s="103">
        <f>IF($J$9=36,'Mottes de 6'!U128,IF($J$9=37,'Mottes de 6'!V128,IF($J$9=38,'Mottes de 6'!W128,IF($J$9=39,'Mottes de 6'!X128,IF($J$9=40,'Mottes de 6'!Y128,IF($J$9=41,'Mottes de 6'!Z128,IF($J$9=42,'Mottes de 6'!AA128,IF($J$9=43,'Mottes de 6'!AB128,IF($J$9=44,'Mottes de 6'!AC128,IF($J$9=45,'Mottes de 6'!AD128,IF($J$9=46,'Mottes de 6'!AE128,IF($J$9=47,'Mottes de 6'!AF128,IF($J$9=48,'Mottes de 6'!AG128,IF($J$9=49,'Mottes de 6'!AH128,IF($J$9=50,'Mottes de 6'!AI128,IF($J$9=51,'Mottes de 6'!AJ128,IF($J$9=52,'Mottes de 6'!AK128,IF($J$9=1,'Mottes de 6'!AL128,IF($J$9=2,'Mottes de 6'!AM128,IF($J$9=3,'Mottes de 6'!AN128,IF($J$9=4,'Mottes de 6'!AO128,IF($J$9=5,'Mottes de 6'!AP128,IF($J$9=6,'Mottes de 6'!AQ128,IF($J$9=7,'Mottes de 6'!AR128,IF($J$9=8,'Mottes de 6'!AS128,IF($J$9=9,'Mottes de 6'!AT128,IF($J$9=10,'Mottes de 6'!AU128,IF($J$9=11,'Mottes de 6'!AV128,IF($J$9=12,'Mottes de 6'!AW128,IF($J$9=13,'Mottes de 6'!AX128,IF($J$9=14,'Mottes de 6'!AY128,IF($J$9=15,'Mottes de 6'!AZ128,IF($J$9=16,'Mottes de 6'!BA128,IF($J$9=17,'Mottes de 6'!BB128,IF($J$9=18,'Mottes de 6'!BC128,IF($J$9=19,'Mottes de 6'!BD128,IF($J$9=20,'Mottes de 6'!BE128,IF($J$9=21,'Mottes de 6'!BF128,IF($J$9=22,'Mottes de 6'!BG128,IF($J$9=23,'Mottes de 6'!BH128,IF($J$9=24,'Mottes de 6'!BI128,IF($J$9=25,'Mottes de 6'!BJ128,IF($J$9=26,'Mottes de 6'!BK128,IF($J$9=27,'Mottes de 6'!BL128,IF($J$9=28,'Mottes de 6'!BM128,IF($J$9=29,'Mottes de 6'!BN128,IF($J$9=30,'Mottes de 6'!BO128,IF($J$9=31,'Mottes de 6'!BP128,IF($J$9=32,'Mottes de 6'!BQ128,IF($J$9=33,'Mottes de 6'!BR128,IF($J$9=34,'Mottes de 6'!BS128,IF($J$9=35,'Mottes de 6'!BT128,))))))))))))))))))))))))))))))))))))))))))))))))))))</f>
        <v>0</v>
      </c>
      <c r="K2022" s="103" t="str">
        <f>IF('Mottes de 6'!R128=0,"","Erreur")</f>
        <v/>
      </c>
    </row>
    <row r="2023" spans="1:11" x14ac:dyDescent="0.25">
      <c r="A2023" s="450"/>
      <c r="B2023" s="450"/>
      <c r="C2023" s="451" t="s">
        <v>1829</v>
      </c>
      <c r="D2023" s="451"/>
      <c r="E2023" s="450"/>
      <c r="F2023" s="450"/>
      <c r="G2023" s="450"/>
      <c r="H2023" s="450"/>
      <c r="I2023" s="450"/>
      <c r="J2023" s="450">
        <f>SUBTOTAL(9,J2022:J2022)</f>
        <v>0</v>
      </c>
      <c r="K2023" s="450"/>
    </row>
    <row r="2024" spans="1:11" x14ac:dyDescent="0.25">
      <c r="A2024" s="103">
        <f>IF('Mottes de 6'!A129&lt;&gt;"",'Mottes de 6'!A129,"")</f>
        <v>26753</v>
      </c>
      <c r="B2024" s="103" t="str">
        <f>IF('Mottes de 6'!L129&lt;&gt;"",'Mottes de 6'!L129,"")</f>
        <v>Noai</v>
      </c>
      <c r="C2024" s="107" t="str">
        <f>IF('Mottes de 6'!B129&lt;&gt;"",'Mottes de 6'!B129,"")</f>
        <v>BEGONIA BOLIVIENSIS</v>
      </c>
      <c r="D2024" s="107" t="str">
        <f>IF('Mottes de 6'!C129&lt;&gt;"",'Mottes de 6'!C129,"")</f>
        <v>Shine Bright Orange</v>
      </c>
      <c r="E2024" s="103">
        <f>IF('Mottes de 6'!H129&lt;&gt;"",'Mottes de 6'!H129,"")</f>
        <v>16</v>
      </c>
      <c r="F2024" s="103" t="str">
        <f>IF('Mottes de 6'!E129&lt;&gt;"",'Mottes de 6'!E129,"")</f>
        <v>B</v>
      </c>
      <c r="G2024" s="103" t="str">
        <f>IF('Mottes de 6'!N129&lt;&gt;"",'Mottes de 6'!N129,"")</f>
        <v>M6</v>
      </c>
      <c r="H2024" s="103" t="str">
        <f>IF('Mottes de 6'!I129&lt;&gt;"",'Mottes de 6'!I129,"")</f>
        <v>D</v>
      </c>
      <c r="I2024" s="103">
        <f>IF('Mottes de 6'!J129&lt;&gt;"",'Mottes de 6'!J129,"")</f>
        <v>0.06</v>
      </c>
      <c r="J2024" s="103">
        <f>IF($J$9=36,'Mottes de 6'!U129,IF($J$9=37,'Mottes de 6'!V129,IF($J$9=38,'Mottes de 6'!W129,IF($J$9=39,'Mottes de 6'!X129,IF($J$9=40,'Mottes de 6'!Y129,IF($J$9=41,'Mottes de 6'!Z129,IF($J$9=42,'Mottes de 6'!AA129,IF($J$9=43,'Mottes de 6'!AB129,IF($J$9=44,'Mottes de 6'!AC129,IF($J$9=45,'Mottes de 6'!AD129,IF($J$9=46,'Mottes de 6'!AE129,IF($J$9=47,'Mottes de 6'!AF129,IF($J$9=48,'Mottes de 6'!AG129,IF($J$9=49,'Mottes de 6'!AH129,IF($J$9=50,'Mottes de 6'!AI129,IF($J$9=51,'Mottes de 6'!AJ129,IF($J$9=52,'Mottes de 6'!AK129,IF($J$9=1,'Mottes de 6'!AL129,IF($J$9=2,'Mottes de 6'!AM129,IF($J$9=3,'Mottes de 6'!AN129,IF($J$9=4,'Mottes de 6'!AO129,IF($J$9=5,'Mottes de 6'!AP129,IF($J$9=6,'Mottes de 6'!AQ129,IF($J$9=7,'Mottes de 6'!AR129,IF($J$9=8,'Mottes de 6'!AS129,IF($J$9=9,'Mottes de 6'!AT129,IF($J$9=10,'Mottes de 6'!AU129,IF($J$9=11,'Mottes de 6'!AV129,IF($J$9=12,'Mottes de 6'!AW129,IF($J$9=13,'Mottes de 6'!AX129,IF($J$9=14,'Mottes de 6'!AY129,IF($J$9=15,'Mottes de 6'!AZ129,IF($J$9=16,'Mottes de 6'!BA129,IF($J$9=17,'Mottes de 6'!BB129,IF($J$9=18,'Mottes de 6'!BC129,IF($J$9=19,'Mottes de 6'!BD129,IF($J$9=20,'Mottes de 6'!BE129,IF($J$9=21,'Mottes de 6'!BF129,IF($J$9=22,'Mottes de 6'!BG129,IF($J$9=23,'Mottes de 6'!BH129,IF($J$9=24,'Mottes de 6'!BI129,IF($J$9=25,'Mottes de 6'!BJ129,IF($J$9=26,'Mottes de 6'!BK129,IF($J$9=27,'Mottes de 6'!BL129,IF($J$9=28,'Mottes de 6'!BM129,IF($J$9=29,'Mottes de 6'!BN129,IF($J$9=30,'Mottes de 6'!BO129,IF($J$9=31,'Mottes de 6'!BP129,IF($J$9=32,'Mottes de 6'!BQ129,IF($J$9=33,'Mottes de 6'!BR129,IF($J$9=34,'Mottes de 6'!BS129,IF($J$9=35,'Mottes de 6'!BT129,))))))))))))))))))))))))))))))))))))))))))))))))))))</f>
        <v>0</v>
      </c>
      <c r="K2024" s="103" t="str">
        <f>IF('Mottes de 6'!R129=0,"","Erreur")</f>
        <v/>
      </c>
    </row>
    <row r="2025" spans="1:11" x14ac:dyDescent="0.25">
      <c r="A2025" s="103">
        <f>IF('Mottes de 6'!A130&lt;&gt;"",'Mottes de 6'!A130,"")</f>
        <v>26755</v>
      </c>
      <c r="B2025" s="103" t="str">
        <f>IF('Mottes de 6'!L130&lt;&gt;"",'Mottes de 6'!L130,"")</f>
        <v>Noai</v>
      </c>
      <c r="C2025" s="107" t="str">
        <f>IF('Mottes de 6'!B130&lt;&gt;"",'Mottes de 6'!B130,"")</f>
        <v>BEGONIA BOLIVIENSIS</v>
      </c>
      <c r="D2025" s="107" t="str">
        <f>IF('Mottes de 6'!C130&lt;&gt;"",'Mottes de 6'!C130,"")</f>
        <v xml:space="preserve">Shine Bright Pink </v>
      </c>
      <c r="E2025" s="103">
        <f>IF('Mottes de 6'!H130&lt;&gt;"",'Mottes de 6'!H130,"")</f>
        <v>16</v>
      </c>
      <c r="F2025" s="103" t="str">
        <f>IF('Mottes de 6'!E130&lt;&gt;"",'Mottes de 6'!E130,"")</f>
        <v>B</v>
      </c>
      <c r="G2025" s="103" t="str">
        <f>IF('Mottes de 6'!N130&lt;&gt;"",'Mottes de 6'!N130,"")</f>
        <v>M6</v>
      </c>
      <c r="H2025" s="103" t="str">
        <f>IF('Mottes de 6'!I130&lt;&gt;"",'Mottes de 6'!I130,"")</f>
        <v>D</v>
      </c>
      <c r="I2025" s="103">
        <f>IF('Mottes de 6'!J130&lt;&gt;"",'Mottes de 6'!J130,"")</f>
        <v>0.06</v>
      </c>
      <c r="J2025" s="103">
        <f>IF($J$9=36,'Mottes de 6'!U130,IF($J$9=37,'Mottes de 6'!V130,IF($J$9=38,'Mottes de 6'!W130,IF($J$9=39,'Mottes de 6'!X130,IF($J$9=40,'Mottes de 6'!Y130,IF($J$9=41,'Mottes de 6'!Z130,IF($J$9=42,'Mottes de 6'!AA130,IF($J$9=43,'Mottes de 6'!AB130,IF($J$9=44,'Mottes de 6'!AC130,IF($J$9=45,'Mottes de 6'!AD130,IF($J$9=46,'Mottes de 6'!AE130,IF($J$9=47,'Mottes de 6'!AF130,IF($J$9=48,'Mottes de 6'!AG130,IF($J$9=49,'Mottes de 6'!AH130,IF($J$9=50,'Mottes de 6'!AI130,IF($J$9=51,'Mottes de 6'!AJ130,IF($J$9=52,'Mottes de 6'!AK130,IF($J$9=1,'Mottes de 6'!AL130,IF($J$9=2,'Mottes de 6'!AM130,IF($J$9=3,'Mottes de 6'!AN130,IF($J$9=4,'Mottes de 6'!AO130,IF($J$9=5,'Mottes de 6'!AP130,IF($J$9=6,'Mottes de 6'!AQ130,IF($J$9=7,'Mottes de 6'!AR130,IF($J$9=8,'Mottes de 6'!AS130,IF($J$9=9,'Mottes de 6'!AT130,IF($J$9=10,'Mottes de 6'!AU130,IF($J$9=11,'Mottes de 6'!AV130,IF($J$9=12,'Mottes de 6'!AW130,IF($J$9=13,'Mottes de 6'!AX130,IF($J$9=14,'Mottes de 6'!AY130,IF($J$9=15,'Mottes de 6'!AZ130,IF($J$9=16,'Mottes de 6'!BA130,IF($J$9=17,'Mottes de 6'!BB130,IF($J$9=18,'Mottes de 6'!BC130,IF($J$9=19,'Mottes de 6'!BD130,IF($J$9=20,'Mottes de 6'!BE130,IF($J$9=21,'Mottes de 6'!BF130,IF($J$9=22,'Mottes de 6'!BG130,IF($J$9=23,'Mottes de 6'!BH130,IF($J$9=24,'Mottes de 6'!BI130,IF($J$9=25,'Mottes de 6'!BJ130,IF($J$9=26,'Mottes de 6'!BK130,IF($J$9=27,'Mottes de 6'!BL130,IF($J$9=28,'Mottes de 6'!BM130,IF($J$9=29,'Mottes de 6'!BN130,IF($J$9=30,'Mottes de 6'!BO130,IF($J$9=31,'Mottes de 6'!BP130,IF($J$9=32,'Mottes de 6'!BQ130,IF($J$9=33,'Mottes de 6'!BR130,IF($J$9=34,'Mottes de 6'!BS130,IF($J$9=35,'Mottes de 6'!BT130,))))))))))))))))))))))))))))))))))))))))))))))))))))</f>
        <v>0</v>
      </c>
      <c r="K2025" s="103" t="str">
        <f>IF('Mottes de 6'!R130=0,"","Erreur")</f>
        <v/>
      </c>
    </row>
    <row r="2026" spans="1:11" x14ac:dyDescent="0.25">
      <c r="A2026" s="103">
        <f>IF('Mottes de 6'!A131&lt;&gt;"",'Mottes de 6'!A131,"")</f>
        <v>26757</v>
      </c>
      <c r="B2026" s="103" t="str">
        <f>IF('Mottes de 6'!L131&lt;&gt;"",'Mottes de 6'!L131,"")</f>
        <v>Noai</v>
      </c>
      <c r="C2026" s="107" t="str">
        <f>IF('Mottes de 6'!B131&lt;&gt;"",'Mottes de 6'!B131,"")</f>
        <v>BEGONIA BOLIVIENSIS</v>
      </c>
      <c r="D2026" s="107" t="str">
        <f>IF('Mottes de 6'!C131&lt;&gt;"",'Mottes de 6'!C131,"")</f>
        <v>Shine Bright White Blush</v>
      </c>
      <c r="E2026" s="103">
        <f>IF('Mottes de 6'!H131&lt;&gt;"",'Mottes de 6'!H131,"")</f>
        <v>16</v>
      </c>
      <c r="F2026" s="103" t="str">
        <f>IF('Mottes de 6'!E131&lt;&gt;"",'Mottes de 6'!E131,"")</f>
        <v>B</v>
      </c>
      <c r="G2026" s="103" t="str">
        <f>IF('Mottes de 6'!N131&lt;&gt;"",'Mottes de 6'!N131,"")</f>
        <v>M6</v>
      </c>
      <c r="H2026" s="103" t="str">
        <f>IF('Mottes de 6'!I131&lt;&gt;"",'Mottes de 6'!I131,"")</f>
        <v>D</v>
      </c>
      <c r="I2026" s="103">
        <f>IF('Mottes de 6'!J131&lt;&gt;"",'Mottes de 6'!J131,"")</f>
        <v>0.06</v>
      </c>
      <c r="J2026" s="103">
        <f>IF($J$9=36,'Mottes de 6'!U131,IF($J$9=37,'Mottes de 6'!V131,IF($J$9=38,'Mottes de 6'!W131,IF($J$9=39,'Mottes de 6'!X131,IF($J$9=40,'Mottes de 6'!Y131,IF($J$9=41,'Mottes de 6'!Z131,IF($J$9=42,'Mottes de 6'!AA131,IF($J$9=43,'Mottes de 6'!AB131,IF($J$9=44,'Mottes de 6'!AC131,IF($J$9=45,'Mottes de 6'!AD131,IF($J$9=46,'Mottes de 6'!AE131,IF($J$9=47,'Mottes de 6'!AF131,IF($J$9=48,'Mottes de 6'!AG131,IF($J$9=49,'Mottes de 6'!AH131,IF($J$9=50,'Mottes de 6'!AI131,IF($J$9=51,'Mottes de 6'!AJ131,IF($J$9=52,'Mottes de 6'!AK131,IF($J$9=1,'Mottes de 6'!AL131,IF($J$9=2,'Mottes de 6'!AM131,IF($J$9=3,'Mottes de 6'!AN131,IF($J$9=4,'Mottes de 6'!AO131,IF($J$9=5,'Mottes de 6'!AP131,IF($J$9=6,'Mottes de 6'!AQ131,IF($J$9=7,'Mottes de 6'!AR131,IF($J$9=8,'Mottes de 6'!AS131,IF($J$9=9,'Mottes de 6'!AT131,IF($J$9=10,'Mottes de 6'!AU131,IF($J$9=11,'Mottes de 6'!AV131,IF($J$9=12,'Mottes de 6'!AW131,IF($J$9=13,'Mottes de 6'!AX131,IF($J$9=14,'Mottes de 6'!AY131,IF($J$9=15,'Mottes de 6'!AZ131,IF($J$9=16,'Mottes de 6'!BA131,IF($J$9=17,'Mottes de 6'!BB131,IF($J$9=18,'Mottes de 6'!BC131,IF($J$9=19,'Mottes de 6'!BD131,IF($J$9=20,'Mottes de 6'!BE131,IF($J$9=21,'Mottes de 6'!BF131,IF($J$9=22,'Mottes de 6'!BG131,IF($J$9=23,'Mottes de 6'!BH131,IF($J$9=24,'Mottes de 6'!BI131,IF($J$9=25,'Mottes de 6'!BJ131,IF($J$9=26,'Mottes de 6'!BK131,IF($J$9=27,'Mottes de 6'!BL131,IF($J$9=28,'Mottes de 6'!BM131,IF($J$9=29,'Mottes de 6'!BN131,IF($J$9=30,'Mottes de 6'!BO131,IF($J$9=31,'Mottes de 6'!BP131,IF($J$9=32,'Mottes de 6'!BQ131,IF($J$9=33,'Mottes de 6'!BR131,IF($J$9=34,'Mottes de 6'!BS131,IF($J$9=35,'Mottes de 6'!BT131,))))))))))))))))))))))))))))))))))))))))))))))))))))</f>
        <v>0</v>
      </c>
      <c r="K2026" s="103" t="str">
        <f>IF('Mottes de 6'!R131=0,"","Erreur")</f>
        <v/>
      </c>
    </row>
    <row r="2027" spans="1:11" x14ac:dyDescent="0.25">
      <c r="A2027" s="450"/>
      <c r="B2027" s="450"/>
      <c r="C2027" s="451" t="s">
        <v>1830</v>
      </c>
      <c r="D2027" s="451"/>
      <c r="E2027" s="450"/>
      <c r="F2027" s="450"/>
      <c r="G2027" s="450"/>
      <c r="H2027" s="450"/>
      <c r="I2027" s="450"/>
      <c r="J2027" s="450">
        <f>SUBTOTAL(9,J2024:J2026)</f>
        <v>0</v>
      </c>
      <c r="K2027" s="450"/>
    </row>
    <row r="2028" spans="1:11" x14ac:dyDescent="0.25">
      <c r="A2028" s="103">
        <f>IF('Mottes de 6'!A132&lt;&gt;"",'Mottes de 6'!A132,"")</f>
        <v>23902</v>
      </c>
      <c r="B2028" s="103" t="str">
        <f>IF('Mottes de 6'!L132&lt;&gt;"",'Mottes de 6'!L132,"")</f>
        <v>Noai</v>
      </c>
      <c r="C2028" s="107" t="str">
        <f>IF('Mottes de 6'!B132&lt;&gt;"",'Mottes de 6'!B132,"")</f>
        <v>BEGONIA DRAGON WING</v>
      </c>
      <c r="D2028" s="107" t="str">
        <f>IF('Mottes de 6'!C132&lt;&gt;"",'Mottes de 6'!C132,"")</f>
        <v xml:space="preserve">Blanc </v>
      </c>
      <c r="E2028" s="103">
        <f>IF('Mottes de 6'!H132&lt;&gt;"",'Mottes de 6'!H132,"")</f>
        <v>11</v>
      </c>
      <c r="F2028" s="103" t="str">
        <f>IF('Mottes de 6'!E132&lt;&gt;"",'Mottes de 6'!E132,"")</f>
        <v>S</v>
      </c>
      <c r="G2028" s="103" t="str">
        <f>IF('Mottes de 6'!N132&lt;&gt;"",'Mottes de 6'!N132,"")</f>
        <v>M6</v>
      </c>
      <c r="H2028" s="103" t="str">
        <f>IF('Mottes de 6'!I132&lt;&gt;"",'Mottes de 6'!I132,"")</f>
        <v>B</v>
      </c>
      <c r="I2028" s="103" t="str">
        <f>IF('Mottes de 6'!J132&lt;&gt;"",'Mottes de 6'!J132,"")</f>
        <v/>
      </c>
      <c r="J2028" s="103">
        <f>IF($J$9=36,'Mottes de 6'!U132,IF($J$9=37,'Mottes de 6'!V132,IF($J$9=38,'Mottes de 6'!W132,IF($J$9=39,'Mottes de 6'!X132,IF($J$9=40,'Mottes de 6'!Y132,IF($J$9=41,'Mottes de 6'!Z132,IF($J$9=42,'Mottes de 6'!AA132,IF($J$9=43,'Mottes de 6'!AB132,IF($J$9=44,'Mottes de 6'!AC132,IF($J$9=45,'Mottes de 6'!AD132,IF($J$9=46,'Mottes de 6'!AE132,IF($J$9=47,'Mottes de 6'!AF132,IF($J$9=48,'Mottes de 6'!AG132,IF($J$9=49,'Mottes de 6'!AH132,IF($J$9=50,'Mottes de 6'!AI132,IF($J$9=51,'Mottes de 6'!AJ132,IF($J$9=52,'Mottes de 6'!AK132,IF($J$9=1,'Mottes de 6'!AL132,IF($J$9=2,'Mottes de 6'!AM132,IF($J$9=3,'Mottes de 6'!AN132,IF($J$9=4,'Mottes de 6'!AO132,IF($J$9=5,'Mottes de 6'!AP132,IF($J$9=6,'Mottes de 6'!AQ132,IF($J$9=7,'Mottes de 6'!AR132,IF($J$9=8,'Mottes de 6'!AS132,IF($J$9=9,'Mottes de 6'!AT132,IF($J$9=10,'Mottes de 6'!AU132,IF($J$9=11,'Mottes de 6'!AV132,IF($J$9=12,'Mottes de 6'!AW132,IF($J$9=13,'Mottes de 6'!AX132,IF($J$9=14,'Mottes de 6'!AY132,IF($J$9=15,'Mottes de 6'!AZ132,IF($J$9=16,'Mottes de 6'!BA132,IF($J$9=17,'Mottes de 6'!BB132,IF($J$9=18,'Mottes de 6'!BC132,IF($J$9=19,'Mottes de 6'!BD132,IF($J$9=20,'Mottes de 6'!BE132,IF($J$9=21,'Mottes de 6'!BF132,IF($J$9=22,'Mottes de 6'!BG132,IF($J$9=23,'Mottes de 6'!BH132,IF($J$9=24,'Mottes de 6'!BI132,IF($J$9=25,'Mottes de 6'!BJ132,IF($J$9=26,'Mottes de 6'!BK132,IF($J$9=27,'Mottes de 6'!BL132,IF($J$9=28,'Mottes de 6'!BM132,IF($J$9=29,'Mottes de 6'!BN132,IF($J$9=30,'Mottes de 6'!BO132,IF($J$9=31,'Mottes de 6'!BP132,IF($J$9=32,'Mottes de 6'!BQ132,IF($J$9=33,'Mottes de 6'!BR132,IF($J$9=34,'Mottes de 6'!BS132,IF($J$9=35,'Mottes de 6'!BT132,))))))))))))))))))))))))))))))))))))))))))))))))))))</f>
        <v>0</v>
      </c>
      <c r="K2028" s="103" t="str">
        <f>IF('Mottes de 6'!R132=0,"","Erreur")</f>
        <v/>
      </c>
    </row>
    <row r="2029" spans="1:11" x14ac:dyDescent="0.25">
      <c r="A2029" s="103">
        <f>IF('Mottes de 6'!A133&lt;&gt;"",'Mottes de 6'!A133,"")</f>
        <v>23902</v>
      </c>
      <c r="B2029" s="103" t="str">
        <f>IF('Mottes de 6'!L133&lt;&gt;"",'Mottes de 6'!L133,"")</f>
        <v>Noai</v>
      </c>
      <c r="C2029" s="107" t="str">
        <f>IF('Mottes de 6'!B133&lt;&gt;"",'Mottes de 6'!B133,"")</f>
        <v>BEGONIA DRAGON WING</v>
      </c>
      <c r="D2029" s="107" t="str">
        <f>IF('Mottes de 6'!C133&lt;&gt;"",'Mottes de 6'!C133,"")</f>
        <v xml:space="preserve">Blanc </v>
      </c>
      <c r="E2029" s="103">
        <f>IF('Mottes de 6'!H133&lt;&gt;"",'Mottes de 6'!H133,"")</f>
        <v>11</v>
      </c>
      <c r="F2029" s="103" t="str">
        <f>IF('Mottes de 6'!E133&lt;&gt;"",'Mottes de 6'!E133,"")</f>
        <v>S</v>
      </c>
      <c r="G2029" s="103" t="str">
        <f>IF('Mottes de 6'!N133&lt;&gt;"",'Mottes de 6'!N133,"")</f>
        <v>M6</v>
      </c>
      <c r="H2029" s="103" t="str">
        <f>IF('Mottes de 6'!I133&lt;&gt;"",'Mottes de 6'!I133,"")</f>
        <v>B</v>
      </c>
      <c r="I2029" s="103" t="str">
        <f>IF('Mottes de 6'!J133&lt;&gt;"",'Mottes de 6'!J133,"")</f>
        <v/>
      </c>
      <c r="J2029" s="103">
        <f>IF($J$9=36,'Mottes de 6'!U133,IF($J$9=37,'Mottes de 6'!V133,IF($J$9=38,'Mottes de 6'!W133,IF($J$9=39,'Mottes de 6'!X133,IF($J$9=40,'Mottes de 6'!Y133,IF($J$9=41,'Mottes de 6'!Z133,IF($J$9=42,'Mottes de 6'!AA133,IF($J$9=43,'Mottes de 6'!AB133,IF($J$9=44,'Mottes de 6'!AC133,IF($J$9=45,'Mottes de 6'!AD133,IF($J$9=46,'Mottes de 6'!AE133,IF($J$9=47,'Mottes de 6'!AF133,IF($J$9=48,'Mottes de 6'!AG133,IF($J$9=49,'Mottes de 6'!AH133,IF($J$9=50,'Mottes de 6'!AI133,IF($J$9=51,'Mottes de 6'!AJ133,IF($J$9=52,'Mottes de 6'!AK133,IF($J$9=1,'Mottes de 6'!AL133,IF($J$9=2,'Mottes de 6'!AM133,IF($J$9=3,'Mottes de 6'!AN133,IF($J$9=4,'Mottes de 6'!AO133,IF($J$9=5,'Mottes de 6'!AP133,IF($J$9=6,'Mottes de 6'!AQ133,IF($J$9=7,'Mottes de 6'!AR133,IF($J$9=8,'Mottes de 6'!AS133,IF($J$9=9,'Mottes de 6'!AT133,IF($J$9=10,'Mottes de 6'!AU133,IF($J$9=11,'Mottes de 6'!AV133,IF($J$9=12,'Mottes de 6'!AW133,IF($J$9=13,'Mottes de 6'!AX133,IF($J$9=14,'Mottes de 6'!AY133,IF($J$9=15,'Mottes de 6'!AZ133,IF($J$9=16,'Mottes de 6'!BA133,IF($J$9=17,'Mottes de 6'!BB133,IF($J$9=18,'Mottes de 6'!BC133,IF($J$9=19,'Mottes de 6'!BD133,IF($J$9=20,'Mottes de 6'!BE133,IF($J$9=21,'Mottes de 6'!BF133,IF($J$9=22,'Mottes de 6'!BG133,IF($J$9=23,'Mottes de 6'!BH133,IF($J$9=24,'Mottes de 6'!BI133,IF($J$9=25,'Mottes de 6'!BJ133,IF($J$9=26,'Mottes de 6'!BK133,IF($J$9=27,'Mottes de 6'!BL133,IF($J$9=28,'Mottes de 6'!BM133,IF($J$9=29,'Mottes de 6'!BN133,IF($J$9=30,'Mottes de 6'!BO133,IF($J$9=31,'Mottes de 6'!BP133,IF($J$9=32,'Mottes de 6'!BQ133,IF($J$9=33,'Mottes de 6'!BR133,IF($J$9=34,'Mottes de 6'!BS133,IF($J$9=35,'Mottes de 6'!BT133,))))))))))))))))))))))))))))))))))))))))))))))))))))</f>
        <v>0</v>
      </c>
      <c r="K2029" s="103" t="str">
        <f>IF('Mottes de 6'!R133=0,"","Erreur")</f>
        <v/>
      </c>
    </row>
    <row r="2030" spans="1:11" x14ac:dyDescent="0.25">
      <c r="A2030" s="103">
        <f>IF('Mottes de 6'!A134&lt;&gt;"",'Mottes de 6'!A134,"")</f>
        <v>10970</v>
      </c>
      <c r="B2030" s="103" t="str">
        <f>IF('Mottes de 6'!L134&lt;&gt;"",'Mottes de 6'!L134,"")</f>
        <v>Noai</v>
      </c>
      <c r="C2030" s="107" t="str">
        <f>IF('Mottes de 6'!B134&lt;&gt;"",'Mottes de 6'!B134,"")</f>
        <v>BEGONIA DRAGON WING</v>
      </c>
      <c r="D2030" s="107" t="str">
        <f>IF('Mottes de 6'!C134&lt;&gt;"",'Mottes de 6'!C134,"")</f>
        <v xml:space="preserve">Rose </v>
      </c>
      <c r="E2030" s="103">
        <f>IF('Mottes de 6'!H134&lt;&gt;"",'Mottes de 6'!H134,"")</f>
        <v>11</v>
      </c>
      <c r="F2030" s="103" t="str">
        <f>IF('Mottes de 6'!E134&lt;&gt;"",'Mottes de 6'!E134,"")</f>
        <v>S</v>
      </c>
      <c r="G2030" s="103" t="str">
        <f>IF('Mottes de 6'!N134&lt;&gt;"",'Mottes de 6'!N134,"")</f>
        <v>M6</v>
      </c>
      <c r="H2030" s="103" t="str">
        <f>IF('Mottes de 6'!I134&lt;&gt;"",'Mottes de 6'!I134,"")</f>
        <v>B</v>
      </c>
      <c r="I2030" s="103" t="str">
        <f>IF('Mottes de 6'!J134&lt;&gt;"",'Mottes de 6'!J134,"")</f>
        <v/>
      </c>
      <c r="J2030" s="103">
        <f>IF($J$9=36,'Mottes de 6'!U134,IF($J$9=37,'Mottes de 6'!V134,IF($J$9=38,'Mottes de 6'!W134,IF($J$9=39,'Mottes de 6'!X134,IF($J$9=40,'Mottes de 6'!Y134,IF($J$9=41,'Mottes de 6'!Z134,IF($J$9=42,'Mottes de 6'!AA134,IF($J$9=43,'Mottes de 6'!AB134,IF($J$9=44,'Mottes de 6'!AC134,IF($J$9=45,'Mottes de 6'!AD134,IF($J$9=46,'Mottes de 6'!AE134,IF($J$9=47,'Mottes de 6'!AF134,IF($J$9=48,'Mottes de 6'!AG134,IF($J$9=49,'Mottes de 6'!AH134,IF($J$9=50,'Mottes de 6'!AI134,IF($J$9=51,'Mottes de 6'!AJ134,IF($J$9=52,'Mottes de 6'!AK134,IF($J$9=1,'Mottes de 6'!AL134,IF($J$9=2,'Mottes de 6'!AM134,IF($J$9=3,'Mottes de 6'!AN134,IF($J$9=4,'Mottes de 6'!AO134,IF($J$9=5,'Mottes de 6'!AP134,IF($J$9=6,'Mottes de 6'!AQ134,IF($J$9=7,'Mottes de 6'!AR134,IF($J$9=8,'Mottes de 6'!AS134,IF($J$9=9,'Mottes de 6'!AT134,IF($J$9=10,'Mottes de 6'!AU134,IF($J$9=11,'Mottes de 6'!AV134,IF($J$9=12,'Mottes de 6'!AW134,IF($J$9=13,'Mottes de 6'!AX134,IF($J$9=14,'Mottes de 6'!AY134,IF($J$9=15,'Mottes de 6'!AZ134,IF($J$9=16,'Mottes de 6'!BA134,IF($J$9=17,'Mottes de 6'!BB134,IF($J$9=18,'Mottes de 6'!BC134,IF($J$9=19,'Mottes de 6'!BD134,IF($J$9=20,'Mottes de 6'!BE134,IF($J$9=21,'Mottes de 6'!BF134,IF($J$9=22,'Mottes de 6'!BG134,IF($J$9=23,'Mottes de 6'!BH134,IF($J$9=24,'Mottes de 6'!BI134,IF($J$9=25,'Mottes de 6'!BJ134,IF($J$9=26,'Mottes de 6'!BK134,IF($J$9=27,'Mottes de 6'!BL134,IF($J$9=28,'Mottes de 6'!BM134,IF($J$9=29,'Mottes de 6'!BN134,IF($J$9=30,'Mottes de 6'!BO134,IF($J$9=31,'Mottes de 6'!BP134,IF($J$9=32,'Mottes de 6'!BQ134,IF($J$9=33,'Mottes de 6'!BR134,IF($J$9=34,'Mottes de 6'!BS134,IF($J$9=35,'Mottes de 6'!BT134,))))))))))))))))))))))))))))))))))))))))))))))))))))</f>
        <v>0</v>
      </c>
      <c r="K2030" s="103" t="str">
        <f>IF('Mottes de 6'!R134=0,"","Erreur")</f>
        <v/>
      </c>
    </row>
    <row r="2031" spans="1:11" x14ac:dyDescent="0.25">
      <c r="A2031" s="103">
        <f>IF('Mottes de 6'!A135&lt;&gt;"",'Mottes de 6'!A135,"")</f>
        <v>10970</v>
      </c>
      <c r="B2031" s="103" t="str">
        <f>IF('Mottes de 6'!L135&lt;&gt;"",'Mottes de 6'!L135,"")</f>
        <v>Noai</v>
      </c>
      <c r="C2031" s="107" t="str">
        <f>IF('Mottes de 6'!B135&lt;&gt;"",'Mottes de 6'!B135,"")</f>
        <v>BEGONIA DRAGON WING</v>
      </c>
      <c r="D2031" s="107" t="str">
        <f>IF('Mottes de 6'!C135&lt;&gt;"",'Mottes de 6'!C135,"")</f>
        <v xml:space="preserve">Rose </v>
      </c>
      <c r="E2031" s="103">
        <f>IF('Mottes de 6'!H135&lt;&gt;"",'Mottes de 6'!H135,"")</f>
        <v>11</v>
      </c>
      <c r="F2031" s="103" t="str">
        <f>IF('Mottes de 6'!E135&lt;&gt;"",'Mottes de 6'!E135,"")</f>
        <v>S</v>
      </c>
      <c r="G2031" s="103" t="str">
        <f>IF('Mottes de 6'!N135&lt;&gt;"",'Mottes de 6'!N135,"")</f>
        <v>M6</v>
      </c>
      <c r="H2031" s="103" t="str">
        <f>IF('Mottes de 6'!I135&lt;&gt;"",'Mottes de 6'!I135,"")</f>
        <v>B</v>
      </c>
      <c r="I2031" s="103" t="str">
        <f>IF('Mottes de 6'!J135&lt;&gt;"",'Mottes de 6'!J135,"")</f>
        <v/>
      </c>
      <c r="J2031" s="103">
        <f>IF($J$9=36,'Mottes de 6'!U135,IF($J$9=37,'Mottes de 6'!V135,IF($J$9=38,'Mottes de 6'!W135,IF($J$9=39,'Mottes de 6'!X135,IF($J$9=40,'Mottes de 6'!Y135,IF($J$9=41,'Mottes de 6'!Z135,IF($J$9=42,'Mottes de 6'!AA135,IF($J$9=43,'Mottes de 6'!AB135,IF($J$9=44,'Mottes de 6'!AC135,IF($J$9=45,'Mottes de 6'!AD135,IF($J$9=46,'Mottes de 6'!AE135,IF($J$9=47,'Mottes de 6'!AF135,IF($J$9=48,'Mottes de 6'!AG135,IF($J$9=49,'Mottes de 6'!AH135,IF($J$9=50,'Mottes de 6'!AI135,IF($J$9=51,'Mottes de 6'!AJ135,IF($J$9=52,'Mottes de 6'!AK135,IF($J$9=1,'Mottes de 6'!AL135,IF($J$9=2,'Mottes de 6'!AM135,IF($J$9=3,'Mottes de 6'!AN135,IF($J$9=4,'Mottes de 6'!AO135,IF($J$9=5,'Mottes de 6'!AP135,IF($J$9=6,'Mottes de 6'!AQ135,IF($J$9=7,'Mottes de 6'!AR135,IF($J$9=8,'Mottes de 6'!AS135,IF($J$9=9,'Mottes de 6'!AT135,IF($J$9=10,'Mottes de 6'!AU135,IF($J$9=11,'Mottes de 6'!AV135,IF($J$9=12,'Mottes de 6'!AW135,IF($J$9=13,'Mottes de 6'!AX135,IF($J$9=14,'Mottes de 6'!AY135,IF($J$9=15,'Mottes de 6'!AZ135,IF($J$9=16,'Mottes de 6'!BA135,IF($J$9=17,'Mottes de 6'!BB135,IF($J$9=18,'Mottes de 6'!BC135,IF($J$9=19,'Mottes de 6'!BD135,IF($J$9=20,'Mottes de 6'!BE135,IF($J$9=21,'Mottes de 6'!BF135,IF($J$9=22,'Mottes de 6'!BG135,IF($J$9=23,'Mottes de 6'!BH135,IF($J$9=24,'Mottes de 6'!BI135,IF($J$9=25,'Mottes de 6'!BJ135,IF($J$9=26,'Mottes de 6'!BK135,IF($J$9=27,'Mottes de 6'!BL135,IF($J$9=28,'Mottes de 6'!BM135,IF($J$9=29,'Mottes de 6'!BN135,IF($J$9=30,'Mottes de 6'!BO135,IF($J$9=31,'Mottes de 6'!BP135,IF($J$9=32,'Mottes de 6'!BQ135,IF($J$9=33,'Mottes de 6'!BR135,IF($J$9=34,'Mottes de 6'!BS135,IF($J$9=35,'Mottes de 6'!BT135,))))))))))))))))))))))))))))))))))))))))))))))))))))</f>
        <v>0</v>
      </c>
      <c r="K2031" s="103" t="str">
        <f>IF('Mottes de 6'!R135=0,"","Erreur")</f>
        <v/>
      </c>
    </row>
    <row r="2032" spans="1:11" x14ac:dyDescent="0.25">
      <c r="A2032" s="103">
        <f>IF('Mottes de 6'!A136&lt;&gt;"",'Mottes de 6'!A136,"")</f>
        <v>10969</v>
      </c>
      <c r="B2032" s="103" t="str">
        <f>IF('Mottes de 6'!L136&lt;&gt;"",'Mottes de 6'!L136,"")</f>
        <v>Noai</v>
      </c>
      <c r="C2032" s="107" t="str">
        <f>IF('Mottes de 6'!B136&lt;&gt;"",'Mottes de 6'!B136,"")</f>
        <v>BEGONIA DRAGON WING</v>
      </c>
      <c r="D2032" s="107" t="str">
        <f>IF('Mottes de 6'!C136&lt;&gt;"",'Mottes de 6'!C136,"")</f>
        <v xml:space="preserve">Rouge </v>
      </c>
      <c r="E2032" s="103">
        <f>IF('Mottes de 6'!H136&lt;&gt;"",'Mottes de 6'!H136,"")</f>
        <v>11</v>
      </c>
      <c r="F2032" s="103" t="str">
        <f>IF('Mottes de 6'!E136&lt;&gt;"",'Mottes de 6'!E136,"")</f>
        <v>S</v>
      </c>
      <c r="G2032" s="103" t="str">
        <f>IF('Mottes de 6'!N136&lt;&gt;"",'Mottes de 6'!N136,"")</f>
        <v>M6</v>
      </c>
      <c r="H2032" s="103" t="str">
        <f>IF('Mottes de 6'!I136&lt;&gt;"",'Mottes de 6'!I136,"")</f>
        <v>B</v>
      </c>
      <c r="I2032" s="103" t="str">
        <f>IF('Mottes de 6'!J136&lt;&gt;"",'Mottes de 6'!J136,"")</f>
        <v/>
      </c>
      <c r="J2032" s="103">
        <f>IF($J$9=36,'Mottes de 6'!U136,IF($J$9=37,'Mottes de 6'!V136,IF($J$9=38,'Mottes de 6'!W136,IF($J$9=39,'Mottes de 6'!X136,IF($J$9=40,'Mottes de 6'!Y136,IF($J$9=41,'Mottes de 6'!Z136,IF($J$9=42,'Mottes de 6'!AA136,IF($J$9=43,'Mottes de 6'!AB136,IF($J$9=44,'Mottes de 6'!AC136,IF($J$9=45,'Mottes de 6'!AD136,IF($J$9=46,'Mottes de 6'!AE136,IF($J$9=47,'Mottes de 6'!AF136,IF($J$9=48,'Mottes de 6'!AG136,IF($J$9=49,'Mottes de 6'!AH136,IF($J$9=50,'Mottes de 6'!AI136,IF($J$9=51,'Mottes de 6'!AJ136,IF($J$9=52,'Mottes de 6'!AK136,IF($J$9=1,'Mottes de 6'!AL136,IF($J$9=2,'Mottes de 6'!AM136,IF($J$9=3,'Mottes de 6'!AN136,IF($J$9=4,'Mottes de 6'!AO136,IF($J$9=5,'Mottes de 6'!AP136,IF($J$9=6,'Mottes de 6'!AQ136,IF($J$9=7,'Mottes de 6'!AR136,IF($J$9=8,'Mottes de 6'!AS136,IF($J$9=9,'Mottes de 6'!AT136,IF($J$9=10,'Mottes de 6'!AU136,IF($J$9=11,'Mottes de 6'!AV136,IF($J$9=12,'Mottes de 6'!AW136,IF($J$9=13,'Mottes de 6'!AX136,IF($J$9=14,'Mottes de 6'!AY136,IF($J$9=15,'Mottes de 6'!AZ136,IF($J$9=16,'Mottes de 6'!BA136,IF($J$9=17,'Mottes de 6'!BB136,IF($J$9=18,'Mottes de 6'!BC136,IF($J$9=19,'Mottes de 6'!BD136,IF($J$9=20,'Mottes de 6'!BE136,IF($J$9=21,'Mottes de 6'!BF136,IF($J$9=22,'Mottes de 6'!BG136,IF($J$9=23,'Mottes de 6'!BH136,IF($J$9=24,'Mottes de 6'!BI136,IF($J$9=25,'Mottes de 6'!BJ136,IF($J$9=26,'Mottes de 6'!BK136,IF($J$9=27,'Mottes de 6'!BL136,IF($J$9=28,'Mottes de 6'!BM136,IF($J$9=29,'Mottes de 6'!BN136,IF($J$9=30,'Mottes de 6'!BO136,IF($J$9=31,'Mottes de 6'!BP136,IF($J$9=32,'Mottes de 6'!BQ136,IF($J$9=33,'Mottes de 6'!BR136,IF($J$9=34,'Mottes de 6'!BS136,IF($J$9=35,'Mottes de 6'!BT136,))))))))))))))))))))))))))))))))))))))))))))))))))))</f>
        <v>0</v>
      </c>
      <c r="K2032" s="103" t="str">
        <f>IF('Mottes de 6'!R136=0,"","Erreur")</f>
        <v/>
      </c>
    </row>
    <row r="2033" spans="1:11" x14ac:dyDescent="0.25">
      <c r="A2033" s="103">
        <f>IF('Mottes de 6'!A137&lt;&gt;"",'Mottes de 6'!A137,"")</f>
        <v>10969</v>
      </c>
      <c r="B2033" s="103" t="str">
        <f>IF('Mottes de 6'!L137&lt;&gt;"",'Mottes de 6'!L137,"")</f>
        <v>Noai</v>
      </c>
      <c r="C2033" s="107" t="str">
        <f>IF('Mottes de 6'!B137&lt;&gt;"",'Mottes de 6'!B137,"")</f>
        <v>BEGONIA DRAGON WING</v>
      </c>
      <c r="D2033" s="107" t="str">
        <f>IF('Mottes de 6'!C137&lt;&gt;"",'Mottes de 6'!C137,"")</f>
        <v xml:space="preserve">Rouge </v>
      </c>
      <c r="E2033" s="103">
        <f>IF('Mottes de 6'!H137&lt;&gt;"",'Mottes de 6'!H137,"")</f>
        <v>11</v>
      </c>
      <c r="F2033" s="103" t="str">
        <f>IF('Mottes de 6'!E137&lt;&gt;"",'Mottes de 6'!E137,"")</f>
        <v>S</v>
      </c>
      <c r="G2033" s="103" t="str">
        <f>IF('Mottes de 6'!N137&lt;&gt;"",'Mottes de 6'!N137,"")</f>
        <v>M6</v>
      </c>
      <c r="H2033" s="103" t="str">
        <f>IF('Mottes de 6'!I137&lt;&gt;"",'Mottes de 6'!I137,"")</f>
        <v>B</v>
      </c>
      <c r="I2033" s="103" t="str">
        <f>IF('Mottes de 6'!J137&lt;&gt;"",'Mottes de 6'!J137,"")</f>
        <v/>
      </c>
      <c r="J2033" s="103">
        <f>IF($J$9=36,'Mottes de 6'!U137,IF($J$9=37,'Mottes de 6'!V137,IF($J$9=38,'Mottes de 6'!W137,IF($J$9=39,'Mottes de 6'!X137,IF($J$9=40,'Mottes de 6'!Y137,IF($J$9=41,'Mottes de 6'!Z137,IF($J$9=42,'Mottes de 6'!AA137,IF($J$9=43,'Mottes de 6'!AB137,IF($J$9=44,'Mottes de 6'!AC137,IF($J$9=45,'Mottes de 6'!AD137,IF($J$9=46,'Mottes de 6'!AE137,IF($J$9=47,'Mottes de 6'!AF137,IF($J$9=48,'Mottes de 6'!AG137,IF($J$9=49,'Mottes de 6'!AH137,IF($J$9=50,'Mottes de 6'!AI137,IF($J$9=51,'Mottes de 6'!AJ137,IF($J$9=52,'Mottes de 6'!AK137,IF($J$9=1,'Mottes de 6'!AL137,IF($J$9=2,'Mottes de 6'!AM137,IF($J$9=3,'Mottes de 6'!AN137,IF($J$9=4,'Mottes de 6'!AO137,IF($J$9=5,'Mottes de 6'!AP137,IF($J$9=6,'Mottes de 6'!AQ137,IF($J$9=7,'Mottes de 6'!AR137,IF($J$9=8,'Mottes de 6'!AS137,IF($J$9=9,'Mottes de 6'!AT137,IF($J$9=10,'Mottes de 6'!AU137,IF($J$9=11,'Mottes de 6'!AV137,IF($J$9=12,'Mottes de 6'!AW137,IF($J$9=13,'Mottes de 6'!AX137,IF($J$9=14,'Mottes de 6'!AY137,IF($J$9=15,'Mottes de 6'!AZ137,IF($J$9=16,'Mottes de 6'!BA137,IF($J$9=17,'Mottes de 6'!BB137,IF($J$9=18,'Mottes de 6'!BC137,IF($J$9=19,'Mottes de 6'!BD137,IF($J$9=20,'Mottes de 6'!BE137,IF($J$9=21,'Mottes de 6'!BF137,IF($J$9=22,'Mottes de 6'!BG137,IF($J$9=23,'Mottes de 6'!BH137,IF($J$9=24,'Mottes de 6'!BI137,IF($J$9=25,'Mottes de 6'!BJ137,IF($J$9=26,'Mottes de 6'!BK137,IF($J$9=27,'Mottes de 6'!BL137,IF($J$9=28,'Mottes de 6'!BM137,IF($J$9=29,'Mottes de 6'!BN137,IF($J$9=30,'Mottes de 6'!BO137,IF($J$9=31,'Mottes de 6'!BP137,IF($J$9=32,'Mottes de 6'!BQ137,IF($J$9=33,'Mottes de 6'!BR137,IF($J$9=34,'Mottes de 6'!BS137,IF($J$9=35,'Mottes de 6'!BT137,))))))))))))))))))))))))))))))))))))))))))))))))))))</f>
        <v>0</v>
      </c>
      <c r="K2033" s="103" t="str">
        <f>IF('Mottes de 6'!R137=0,"","Erreur")</f>
        <v/>
      </c>
    </row>
    <row r="2034" spans="1:11" x14ac:dyDescent="0.25">
      <c r="A2034" s="103">
        <f>IF('Mottes de 6'!A138&lt;&gt;"",'Mottes de 6'!A138,"")</f>
        <v>25256</v>
      </c>
      <c r="B2034" s="103" t="str">
        <f>IF('Mottes de 6'!L138&lt;&gt;"",'Mottes de 6'!L138,"")</f>
        <v>Noai</v>
      </c>
      <c r="C2034" s="107" t="str">
        <f>IF('Mottes de 6'!B138&lt;&gt;"",'Mottes de 6'!B138,"")</f>
        <v>BEGONIA DRAGON WING</v>
      </c>
      <c r="D2034" s="107" t="str">
        <f>IF('Mottes de 6'!C138&lt;&gt;"",'Mottes de 6'!C138,"")</f>
        <v>Rose feuille bronze</v>
      </c>
      <c r="E2034" s="103">
        <f>IF('Mottes de 6'!H138&lt;&gt;"",'Mottes de 6'!H138,"")</f>
        <v>11</v>
      </c>
      <c r="F2034" s="103" t="str">
        <f>IF('Mottes de 6'!E138&lt;&gt;"",'Mottes de 6'!E138,"")</f>
        <v>S</v>
      </c>
      <c r="G2034" s="103" t="str">
        <f>IF('Mottes de 6'!N138&lt;&gt;"",'Mottes de 6'!N138,"")</f>
        <v>M6</v>
      </c>
      <c r="H2034" s="103" t="str">
        <f>IF('Mottes de 6'!I138&lt;&gt;"",'Mottes de 6'!I138,"")</f>
        <v>B</v>
      </c>
      <c r="I2034" s="103" t="str">
        <f>IF('Mottes de 6'!J138&lt;&gt;"",'Mottes de 6'!J138,"")</f>
        <v/>
      </c>
      <c r="J2034" s="103">
        <f>IF($J$9=36,'Mottes de 6'!U138,IF($J$9=37,'Mottes de 6'!V138,IF($J$9=38,'Mottes de 6'!W138,IF($J$9=39,'Mottes de 6'!X138,IF($J$9=40,'Mottes de 6'!Y138,IF($J$9=41,'Mottes de 6'!Z138,IF($J$9=42,'Mottes de 6'!AA138,IF($J$9=43,'Mottes de 6'!AB138,IF($J$9=44,'Mottes de 6'!AC138,IF($J$9=45,'Mottes de 6'!AD138,IF($J$9=46,'Mottes de 6'!AE138,IF($J$9=47,'Mottes de 6'!AF138,IF($J$9=48,'Mottes de 6'!AG138,IF($J$9=49,'Mottes de 6'!AH138,IF($J$9=50,'Mottes de 6'!AI138,IF($J$9=51,'Mottes de 6'!AJ138,IF($J$9=52,'Mottes de 6'!AK138,IF($J$9=1,'Mottes de 6'!AL138,IF($J$9=2,'Mottes de 6'!AM138,IF($J$9=3,'Mottes de 6'!AN138,IF($J$9=4,'Mottes de 6'!AO138,IF($J$9=5,'Mottes de 6'!AP138,IF($J$9=6,'Mottes de 6'!AQ138,IF($J$9=7,'Mottes de 6'!AR138,IF($J$9=8,'Mottes de 6'!AS138,IF($J$9=9,'Mottes de 6'!AT138,IF($J$9=10,'Mottes de 6'!AU138,IF($J$9=11,'Mottes de 6'!AV138,IF($J$9=12,'Mottes de 6'!AW138,IF($J$9=13,'Mottes de 6'!AX138,IF($J$9=14,'Mottes de 6'!AY138,IF($J$9=15,'Mottes de 6'!AZ138,IF($J$9=16,'Mottes de 6'!BA138,IF($J$9=17,'Mottes de 6'!BB138,IF($J$9=18,'Mottes de 6'!BC138,IF($J$9=19,'Mottes de 6'!BD138,IF($J$9=20,'Mottes de 6'!BE138,IF($J$9=21,'Mottes de 6'!BF138,IF($J$9=22,'Mottes de 6'!BG138,IF($J$9=23,'Mottes de 6'!BH138,IF($J$9=24,'Mottes de 6'!BI138,IF($J$9=25,'Mottes de 6'!BJ138,IF($J$9=26,'Mottes de 6'!BK138,IF($J$9=27,'Mottes de 6'!BL138,IF($J$9=28,'Mottes de 6'!BM138,IF($J$9=29,'Mottes de 6'!BN138,IF($J$9=30,'Mottes de 6'!BO138,IF($J$9=31,'Mottes de 6'!BP138,IF($J$9=32,'Mottes de 6'!BQ138,IF($J$9=33,'Mottes de 6'!BR138,IF($J$9=34,'Mottes de 6'!BS138,IF($J$9=35,'Mottes de 6'!BT138,))))))))))))))))))))))))))))))))))))))))))))))))))))</f>
        <v>0</v>
      </c>
      <c r="K2034" s="103" t="str">
        <f>IF('Mottes de 6'!R138=0,"","Erreur")</f>
        <v/>
      </c>
    </row>
    <row r="2035" spans="1:11" x14ac:dyDescent="0.25">
      <c r="A2035" s="103">
        <f>IF('Mottes de 6'!A139&lt;&gt;"",'Mottes de 6'!A139,"")</f>
        <v>25256</v>
      </c>
      <c r="B2035" s="103" t="str">
        <f>IF('Mottes de 6'!L139&lt;&gt;"",'Mottes de 6'!L139,"")</f>
        <v>Noai</v>
      </c>
      <c r="C2035" s="107" t="str">
        <f>IF('Mottes de 6'!B139&lt;&gt;"",'Mottes de 6'!B139,"")</f>
        <v>BEGONIA DRAGON WING</v>
      </c>
      <c r="D2035" s="107" t="str">
        <f>IF('Mottes de 6'!C139&lt;&gt;"",'Mottes de 6'!C139,"")</f>
        <v>Rose feuille bronze</v>
      </c>
      <c r="E2035" s="103">
        <f>IF('Mottes de 6'!H139&lt;&gt;"",'Mottes de 6'!H139,"")</f>
        <v>11</v>
      </c>
      <c r="F2035" s="103" t="str">
        <f>IF('Mottes de 6'!E139&lt;&gt;"",'Mottes de 6'!E139,"")</f>
        <v>S</v>
      </c>
      <c r="G2035" s="103" t="str">
        <f>IF('Mottes de 6'!N139&lt;&gt;"",'Mottes de 6'!N139,"")</f>
        <v>M6</v>
      </c>
      <c r="H2035" s="103" t="str">
        <f>IF('Mottes de 6'!I139&lt;&gt;"",'Mottes de 6'!I139,"")</f>
        <v>B</v>
      </c>
      <c r="I2035" s="103" t="str">
        <f>IF('Mottes de 6'!J139&lt;&gt;"",'Mottes de 6'!J139,"")</f>
        <v/>
      </c>
      <c r="J2035" s="103">
        <f>IF($J$9=36,'Mottes de 6'!U139,IF($J$9=37,'Mottes de 6'!V139,IF($J$9=38,'Mottes de 6'!W139,IF($J$9=39,'Mottes de 6'!X139,IF($J$9=40,'Mottes de 6'!Y139,IF($J$9=41,'Mottes de 6'!Z139,IF($J$9=42,'Mottes de 6'!AA139,IF($J$9=43,'Mottes de 6'!AB139,IF($J$9=44,'Mottes de 6'!AC139,IF($J$9=45,'Mottes de 6'!AD139,IF($J$9=46,'Mottes de 6'!AE139,IF($J$9=47,'Mottes de 6'!AF139,IF($J$9=48,'Mottes de 6'!AG139,IF($J$9=49,'Mottes de 6'!AH139,IF($J$9=50,'Mottes de 6'!AI139,IF($J$9=51,'Mottes de 6'!AJ139,IF($J$9=52,'Mottes de 6'!AK139,IF($J$9=1,'Mottes de 6'!AL139,IF($J$9=2,'Mottes de 6'!AM139,IF($J$9=3,'Mottes de 6'!AN139,IF($J$9=4,'Mottes de 6'!AO139,IF($J$9=5,'Mottes de 6'!AP139,IF($J$9=6,'Mottes de 6'!AQ139,IF($J$9=7,'Mottes de 6'!AR139,IF($J$9=8,'Mottes de 6'!AS139,IF($J$9=9,'Mottes de 6'!AT139,IF($J$9=10,'Mottes de 6'!AU139,IF($J$9=11,'Mottes de 6'!AV139,IF($J$9=12,'Mottes de 6'!AW139,IF($J$9=13,'Mottes de 6'!AX139,IF($J$9=14,'Mottes de 6'!AY139,IF($J$9=15,'Mottes de 6'!AZ139,IF($J$9=16,'Mottes de 6'!BA139,IF($J$9=17,'Mottes de 6'!BB139,IF($J$9=18,'Mottes de 6'!BC139,IF($J$9=19,'Mottes de 6'!BD139,IF($J$9=20,'Mottes de 6'!BE139,IF($J$9=21,'Mottes de 6'!BF139,IF($J$9=22,'Mottes de 6'!BG139,IF($J$9=23,'Mottes de 6'!BH139,IF($J$9=24,'Mottes de 6'!BI139,IF($J$9=25,'Mottes de 6'!BJ139,IF($J$9=26,'Mottes de 6'!BK139,IF($J$9=27,'Mottes de 6'!BL139,IF($J$9=28,'Mottes de 6'!BM139,IF($J$9=29,'Mottes de 6'!BN139,IF($J$9=30,'Mottes de 6'!BO139,IF($J$9=31,'Mottes de 6'!BP139,IF($J$9=32,'Mottes de 6'!BQ139,IF($J$9=33,'Mottes de 6'!BR139,IF($J$9=34,'Mottes de 6'!BS139,IF($J$9=35,'Mottes de 6'!BT139,))))))))))))))))))))))))))))))))))))))))))))))))))))</f>
        <v>0</v>
      </c>
      <c r="K2035" s="103" t="str">
        <f>IF('Mottes de 6'!R139=0,"","Erreur")</f>
        <v/>
      </c>
    </row>
    <row r="2036" spans="1:11" x14ac:dyDescent="0.25">
      <c r="A2036" s="103">
        <f>IF('Mottes de 6'!A140&lt;&gt;"",'Mottes de 6'!A140,"")</f>
        <v>25257</v>
      </c>
      <c r="B2036" s="103" t="str">
        <f>IF('Mottes de 6'!L140&lt;&gt;"",'Mottes de 6'!L140,"")</f>
        <v>Noai</v>
      </c>
      <c r="C2036" s="107" t="str">
        <f>IF('Mottes de 6'!B140&lt;&gt;"",'Mottes de 6'!B140,"")</f>
        <v>BEGONIA DRAGON WING</v>
      </c>
      <c r="D2036" s="107" t="str">
        <f>IF('Mottes de 6'!C140&lt;&gt;"",'Mottes de 6'!C140,"")</f>
        <v>Rouge feuille bronze</v>
      </c>
      <c r="E2036" s="103">
        <f>IF('Mottes de 6'!H140&lt;&gt;"",'Mottes de 6'!H140,"")</f>
        <v>11</v>
      </c>
      <c r="F2036" s="103" t="str">
        <f>IF('Mottes de 6'!E140&lt;&gt;"",'Mottes de 6'!E140,"")</f>
        <v>S</v>
      </c>
      <c r="G2036" s="103" t="str">
        <f>IF('Mottes de 6'!N140&lt;&gt;"",'Mottes de 6'!N140,"")</f>
        <v>M6</v>
      </c>
      <c r="H2036" s="103" t="str">
        <f>IF('Mottes de 6'!I140&lt;&gt;"",'Mottes de 6'!I140,"")</f>
        <v>B</v>
      </c>
      <c r="I2036" s="103" t="str">
        <f>IF('Mottes de 6'!J140&lt;&gt;"",'Mottes de 6'!J140,"")</f>
        <v/>
      </c>
      <c r="J2036" s="103">
        <f>IF($J$9=36,'Mottes de 6'!U140,IF($J$9=37,'Mottes de 6'!V140,IF($J$9=38,'Mottes de 6'!W140,IF($J$9=39,'Mottes de 6'!X140,IF($J$9=40,'Mottes de 6'!Y140,IF($J$9=41,'Mottes de 6'!Z140,IF($J$9=42,'Mottes de 6'!AA140,IF($J$9=43,'Mottes de 6'!AB140,IF($J$9=44,'Mottes de 6'!AC140,IF($J$9=45,'Mottes de 6'!AD140,IF($J$9=46,'Mottes de 6'!AE140,IF($J$9=47,'Mottes de 6'!AF140,IF($J$9=48,'Mottes de 6'!AG140,IF($J$9=49,'Mottes de 6'!AH140,IF($J$9=50,'Mottes de 6'!AI140,IF($J$9=51,'Mottes de 6'!AJ140,IF($J$9=52,'Mottes de 6'!AK140,IF($J$9=1,'Mottes de 6'!AL140,IF($J$9=2,'Mottes de 6'!AM140,IF($J$9=3,'Mottes de 6'!AN140,IF($J$9=4,'Mottes de 6'!AO140,IF($J$9=5,'Mottes de 6'!AP140,IF($J$9=6,'Mottes de 6'!AQ140,IF($J$9=7,'Mottes de 6'!AR140,IF($J$9=8,'Mottes de 6'!AS140,IF($J$9=9,'Mottes de 6'!AT140,IF($J$9=10,'Mottes de 6'!AU140,IF($J$9=11,'Mottes de 6'!AV140,IF($J$9=12,'Mottes de 6'!AW140,IF($J$9=13,'Mottes de 6'!AX140,IF($J$9=14,'Mottes de 6'!AY140,IF($J$9=15,'Mottes de 6'!AZ140,IF($J$9=16,'Mottes de 6'!BA140,IF($J$9=17,'Mottes de 6'!BB140,IF($J$9=18,'Mottes de 6'!BC140,IF($J$9=19,'Mottes de 6'!BD140,IF($J$9=20,'Mottes de 6'!BE140,IF($J$9=21,'Mottes de 6'!BF140,IF($J$9=22,'Mottes de 6'!BG140,IF($J$9=23,'Mottes de 6'!BH140,IF($J$9=24,'Mottes de 6'!BI140,IF($J$9=25,'Mottes de 6'!BJ140,IF($J$9=26,'Mottes de 6'!BK140,IF($J$9=27,'Mottes de 6'!BL140,IF($J$9=28,'Mottes de 6'!BM140,IF($J$9=29,'Mottes de 6'!BN140,IF($J$9=30,'Mottes de 6'!BO140,IF($J$9=31,'Mottes de 6'!BP140,IF($J$9=32,'Mottes de 6'!BQ140,IF($J$9=33,'Mottes de 6'!BR140,IF($J$9=34,'Mottes de 6'!BS140,IF($J$9=35,'Mottes de 6'!BT140,))))))))))))))))))))))))))))))))))))))))))))))))))))</f>
        <v>0</v>
      </c>
      <c r="K2036" s="103" t="str">
        <f>IF('Mottes de 6'!R140=0,"","Erreur")</f>
        <v/>
      </c>
    </row>
    <row r="2037" spans="1:11" x14ac:dyDescent="0.25">
      <c r="A2037" s="103">
        <f>IF('Mottes de 6'!A141&lt;&gt;"",'Mottes de 6'!A141,"")</f>
        <v>25257</v>
      </c>
      <c r="B2037" s="103" t="str">
        <f>IF('Mottes de 6'!L141&lt;&gt;"",'Mottes de 6'!L141,"")</f>
        <v>Noai</v>
      </c>
      <c r="C2037" s="107" t="str">
        <f>IF('Mottes de 6'!B141&lt;&gt;"",'Mottes de 6'!B141,"")</f>
        <v>BEGONIA DRAGON WING</v>
      </c>
      <c r="D2037" s="107" t="str">
        <f>IF('Mottes de 6'!C141&lt;&gt;"",'Mottes de 6'!C141,"")</f>
        <v>Rouge feuille bronze</v>
      </c>
      <c r="E2037" s="103">
        <f>IF('Mottes de 6'!H141&lt;&gt;"",'Mottes de 6'!H141,"")</f>
        <v>11</v>
      </c>
      <c r="F2037" s="103" t="str">
        <f>IF('Mottes de 6'!E141&lt;&gt;"",'Mottes de 6'!E141,"")</f>
        <v>S</v>
      </c>
      <c r="G2037" s="103" t="str">
        <f>IF('Mottes de 6'!N141&lt;&gt;"",'Mottes de 6'!N141,"")</f>
        <v>M6</v>
      </c>
      <c r="H2037" s="103" t="str">
        <f>IF('Mottes de 6'!I141&lt;&gt;"",'Mottes de 6'!I141,"")</f>
        <v>B</v>
      </c>
      <c r="I2037" s="103" t="str">
        <f>IF('Mottes de 6'!J141&lt;&gt;"",'Mottes de 6'!J141,"")</f>
        <v/>
      </c>
      <c r="J2037" s="103">
        <f>IF($J$9=36,'Mottes de 6'!U141,IF($J$9=37,'Mottes de 6'!V141,IF($J$9=38,'Mottes de 6'!W141,IF($J$9=39,'Mottes de 6'!X141,IF($J$9=40,'Mottes de 6'!Y141,IF($J$9=41,'Mottes de 6'!Z141,IF($J$9=42,'Mottes de 6'!AA141,IF($J$9=43,'Mottes de 6'!AB141,IF($J$9=44,'Mottes de 6'!AC141,IF($J$9=45,'Mottes de 6'!AD141,IF($J$9=46,'Mottes de 6'!AE141,IF($J$9=47,'Mottes de 6'!AF141,IF($J$9=48,'Mottes de 6'!AG141,IF($J$9=49,'Mottes de 6'!AH141,IF($J$9=50,'Mottes de 6'!AI141,IF($J$9=51,'Mottes de 6'!AJ141,IF($J$9=52,'Mottes de 6'!AK141,IF($J$9=1,'Mottes de 6'!AL141,IF($J$9=2,'Mottes de 6'!AM141,IF($J$9=3,'Mottes de 6'!AN141,IF($J$9=4,'Mottes de 6'!AO141,IF($J$9=5,'Mottes de 6'!AP141,IF($J$9=6,'Mottes de 6'!AQ141,IF($J$9=7,'Mottes de 6'!AR141,IF($J$9=8,'Mottes de 6'!AS141,IF($J$9=9,'Mottes de 6'!AT141,IF($J$9=10,'Mottes de 6'!AU141,IF($J$9=11,'Mottes de 6'!AV141,IF($J$9=12,'Mottes de 6'!AW141,IF($J$9=13,'Mottes de 6'!AX141,IF($J$9=14,'Mottes de 6'!AY141,IF($J$9=15,'Mottes de 6'!AZ141,IF($J$9=16,'Mottes de 6'!BA141,IF($J$9=17,'Mottes de 6'!BB141,IF($J$9=18,'Mottes de 6'!BC141,IF($J$9=19,'Mottes de 6'!BD141,IF($J$9=20,'Mottes de 6'!BE141,IF($J$9=21,'Mottes de 6'!BF141,IF($J$9=22,'Mottes de 6'!BG141,IF($J$9=23,'Mottes de 6'!BH141,IF($J$9=24,'Mottes de 6'!BI141,IF($J$9=25,'Mottes de 6'!BJ141,IF($J$9=26,'Mottes de 6'!BK141,IF($J$9=27,'Mottes de 6'!BL141,IF($J$9=28,'Mottes de 6'!BM141,IF($J$9=29,'Mottes de 6'!BN141,IF($J$9=30,'Mottes de 6'!BO141,IF($J$9=31,'Mottes de 6'!BP141,IF($J$9=32,'Mottes de 6'!BQ141,IF($J$9=33,'Mottes de 6'!BR141,IF($J$9=34,'Mottes de 6'!BS141,IF($J$9=35,'Mottes de 6'!BT141,))))))))))))))))))))))))))))))))))))))))))))))))))))</f>
        <v>0</v>
      </c>
      <c r="K2037" s="103" t="str">
        <f>IF('Mottes de 6'!R141=0,"","Erreur")</f>
        <v/>
      </c>
    </row>
    <row r="2038" spans="1:11" x14ac:dyDescent="0.25">
      <c r="A2038" s="450"/>
      <c r="B2038" s="450"/>
      <c r="C2038" s="451" t="s">
        <v>1831</v>
      </c>
      <c r="D2038" s="451"/>
      <c r="E2038" s="450"/>
      <c r="F2038" s="450"/>
      <c r="G2038" s="450"/>
      <c r="H2038" s="450"/>
      <c r="I2038" s="450"/>
      <c r="J2038" s="450">
        <f>SUBTOTAL(9,J2028:J2037)</f>
        <v>0</v>
      </c>
      <c r="K2038" s="450"/>
    </row>
    <row r="2039" spans="1:11" x14ac:dyDescent="0.25">
      <c r="A2039" s="103">
        <f>IF('Mottes de 6'!A142&lt;&gt;"",'Mottes de 6'!A142,"")</f>
        <v>20178</v>
      </c>
      <c r="B2039" s="103" t="str">
        <f>IF('Mottes de 6'!L142&lt;&gt;"",'Mottes de 6'!L142,"")</f>
        <v>Noai</v>
      </c>
      <c r="C2039" s="107" t="str">
        <f>IF('Mottes de 6'!B142&lt;&gt;"",'Mottes de 6'!B142,"")</f>
        <v>BIDENS VIGOUREUX</v>
      </c>
      <c r="D2039" s="107" t="str">
        <f>IF('Mottes de 6'!C142&lt;&gt;"",'Mottes de 6'!C142,"")</f>
        <v>Beedance painted red</v>
      </c>
      <c r="E2039" s="103">
        <f>IF('Mottes de 6'!H142&lt;&gt;"",'Mottes de 6'!H142,"")</f>
        <v>11</v>
      </c>
      <c r="F2039" s="103" t="str">
        <f>IF('Mottes de 6'!E142&lt;&gt;"",'Mottes de 6'!E142,"")</f>
        <v>B</v>
      </c>
      <c r="G2039" s="103" t="str">
        <f>IF('Mottes de 6'!N142&lt;&gt;"",'Mottes de 6'!N142,"")</f>
        <v>M6</v>
      </c>
      <c r="H2039" s="103" t="str">
        <f>IF('Mottes de 6'!I142&lt;&gt;"",'Mottes de 6'!I142,"")</f>
        <v>C</v>
      </c>
      <c r="I2039" s="103">
        <f>IF('Mottes de 6'!J142&lt;&gt;"",'Mottes de 6'!J142,"")</f>
        <v>6.3E-2</v>
      </c>
      <c r="J2039" s="103">
        <f>IF($J$9=36,'Mottes de 6'!U142,IF($J$9=37,'Mottes de 6'!V142,IF($J$9=38,'Mottes de 6'!W142,IF($J$9=39,'Mottes de 6'!X142,IF($J$9=40,'Mottes de 6'!Y142,IF($J$9=41,'Mottes de 6'!Z142,IF($J$9=42,'Mottes de 6'!AA142,IF($J$9=43,'Mottes de 6'!AB142,IF($J$9=44,'Mottes de 6'!AC142,IF($J$9=45,'Mottes de 6'!AD142,IF($J$9=46,'Mottes de 6'!AE142,IF($J$9=47,'Mottes de 6'!AF142,IF($J$9=48,'Mottes de 6'!AG142,IF($J$9=49,'Mottes de 6'!AH142,IF($J$9=50,'Mottes de 6'!AI142,IF($J$9=51,'Mottes de 6'!AJ142,IF($J$9=52,'Mottes de 6'!AK142,IF($J$9=1,'Mottes de 6'!AL142,IF($J$9=2,'Mottes de 6'!AM142,IF($J$9=3,'Mottes de 6'!AN142,IF($J$9=4,'Mottes de 6'!AO142,IF($J$9=5,'Mottes de 6'!AP142,IF($J$9=6,'Mottes de 6'!AQ142,IF($J$9=7,'Mottes de 6'!AR142,IF($J$9=8,'Mottes de 6'!AS142,IF($J$9=9,'Mottes de 6'!AT142,IF($J$9=10,'Mottes de 6'!AU142,IF($J$9=11,'Mottes de 6'!AV142,IF($J$9=12,'Mottes de 6'!AW142,IF($J$9=13,'Mottes de 6'!AX142,IF($J$9=14,'Mottes de 6'!AY142,IF($J$9=15,'Mottes de 6'!AZ142,IF($J$9=16,'Mottes de 6'!BA142,IF($J$9=17,'Mottes de 6'!BB142,IF($J$9=18,'Mottes de 6'!BC142,IF($J$9=19,'Mottes de 6'!BD142,IF($J$9=20,'Mottes de 6'!BE142,IF($J$9=21,'Mottes de 6'!BF142,IF($J$9=22,'Mottes de 6'!BG142,IF($J$9=23,'Mottes de 6'!BH142,IF($J$9=24,'Mottes de 6'!BI142,IF($J$9=25,'Mottes de 6'!BJ142,IF($J$9=26,'Mottes de 6'!BK142,IF($J$9=27,'Mottes de 6'!BL142,IF($J$9=28,'Mottes de 6'!BM142,IF($J$9=29,'Mottes de 6'!BN142,IF($J$9=30,'Mottes de 6'!BO142,IF($J$9=31,'Mottes de 6'!BP142,IF($J$9=32,'Mottes de 6'!BQ142,IF($J$9=33,'Mottes de 6'!BR142,IF($J$9=34,'Mottes de 6'!BS142,IF($J$9=35,'Mottes de 6'!BT142,))))))))))))))))))))))))))))))))))))))))))))))))))))</f>
        <v>0</v>
      </c>
      <c r="K2039" s="103" t="str">
        <f>IF('Mottes de 6'!R142=0,"","Erreur")</f>
        <v/>
      </c>
    </row>
    <row r="2040" spans="1:11" x14ac:dyDescent="0.25">
      <c r="A2040" s="103">
        <f>IF('Mottes de 6'!A143&lt;&gt;"",'Mottes de 6'!A143,"")</f>
        <v>11698</v>
      </c>
      <c r="B2040" s="103" t="str">
        <f>IF('Mottes de 6'!L143&lt;&gt;"",'Mottes de 6'!L143,"")</f>
        <v>Noai</v>
      </c>
      <c r="C2040" s="107" t="str">
        <f>IF('Mottes de 6'!B143&lt;&gt;"",'Mottes de 6'!B143,"")</f>
        <v>BIDENS VIGOUREUX</v>
      </c>
      <c r="D2040" s="107" t="str">
        <f>IF('Mottes de 6'!C143&lt;&gt;"",'Mottes de 6'!C143,"")</f>
        <v>Pirate s pearl</v>
      </c>
      <c r="E2040" s="103">
        <f>IF('Mottes de 6'!H143&lt;&gt;"",'Mottes de 6'!H143,"")</f>
        <v>11</v>
      </c>
      <c r="F2040" s="103" t="str">
        <f>IF('Mottes de 6'!E143&lt;&gt;"",'Mottes de 6'!E143,"")</f>
        <v>B</v>
      </c>
      <c r="G2040" s="103" t="str">
        <f>IF('Mottes de 6'!N143&lt;&gt;"",'Mottes de 6'!N143,"")</f>
        <v>M6</v>
      </c>
      <c r="H2040" s="103" t="str">
        <f>IF('Mottes de 6'!I143&lt;&gt;"",'Mottes de 6'!I143,"")</f>
        <v>C</v>
      </c>
      <c r="I2040" s="103">
        <f>IF('Mottes de 6'!J143&lt;&gt;"",'Mottes de 6'!J143,"")</f>
        <v>0.04</v>
      </c>
      <c r="J2040" s="103">
        <f>IF($J$9=36,'Mottes de 6'!U143,IF($J$9=37,'Mottes de 6'!V143,IF($J$9=38,'Mottes de 6'!W143,IF($J$9=39,'Mottes de 6'!X143,IF($J$9=40,'Mottes de 6'!Y143,IF($J$9=41,'Mottes de 6'!Z143,IF($J$9=42,'Mottes de 6'!AA143,IF($J$9=43,'Mottes de 6'!AB143,IF($J$9=44,'Mottes de 6'!AC143,IF($J$9=45,'Mottes de 6'!AD143,IF($J$9=46,'Mottes de 6'!AE143,IF($J$9=47,'Mottes de 6'!AF143,IF($J$9=48,'Mottes de 6'!AG143,IF($J$9=49,'Mottes de 6'!AH143,IF($J$9=50,'Mottes de 6'!AI143,IF($J$9=51,'Mottes de 6'!AJ143,IF($J$9=52,'Mottes de 6'!AK143,IF($J$9=1,'Mottes de 6'!AL143,IF($J$9=2,'Mottes de 6'!AM143,IF($J$9=3,'Mottes de 6'!AN143,IF($J$9=4,'Mottes de 6'!AO143,IF($J$9=5,'Mottes de 6'!AP143,IF($J$9=6,'Mottes de 6'!AQ143,IF($J$9=7,'Mottes de 6'!AR143,IF($J$9=8,'Mottes de 6'!AS143,IF($J$9=9,'Mottes de 6'!AT143,IF($J$9=10,'Mottes de 6'!AU143,IF($J$9=11,'Mottes de 6'!AV143,IF($J$9=12,'Mottes de 6'!AW143,IF($J$9=13,'Mottes de 6'!AX143,IF($J$9=14,'Mottes de 6'!AY143,IF($J$9=15,'Mottes de 6'!AZ143,IF($J$9=16,'Mottes de 6'!BA143,IF($J$9=17,'Mottes de 6'!BB143,IF($J$9=18,'Mottes de 6'!BC143,IF($J$9=19,'Mottes de 6'!BD143,IF($J$9=20,'Mottes de 6'!BE143,IF($J$9=21,'Mottes de 6'!BF143,IF($J$9=22,'Mottes de 6'!BG143,IF($J$9=23,'Mottes de 6'!BH143,IF($J$9=24,'Mottes de 6'!BI143,IF($J$9=25,'Mottes de 6'!BJ143,IF($J$9=26,'Mottes de 6'!BK143,IF($J$9=27,'Mottes de 6'!BL143,IF($J$9=28,'Mottes de 6'!BM143,IF($J$9=29,'Mottes de 6'!BN143,IF($J$9=30,'Mottes de 6'!BO143,IF($J$9=31,'Mottes de 6'!BP143,IF($J$9=32,'Mottes de 6'!BQ143,IF($J$9=33,'Mottes de 6'!BR143,IF($J$9=34,'Mottes de 6'!BS143,IF($J$9=35,'Mottes de 6'!BT143,))))))))))))))))))))))))))))))))))))))))))))))))))))</f>
        <v>0</v>
      </c>
      <c r="K2040" s="103" t="str">
        <f>IF('Mottes de 6'!R143=0,"","Erreur")</f>
        <v/>
      </c>
    </row>
    <row r="2041" spans="1:11" x14ac:dyDescent="0.25">
      <c r="A2041" s="450"/>
      <c r="B2041" s="450"/>
      <c r="C2041" s="451" t="s">
        <v>1832</v>
      </c>
      <c r="D2041" s="451"/>
      <c r="E2041" s="450"/>
      <c r="F2041" s="450"/>
      <c r="G2041" s="450"/>
      <c r="H2041" s="450"/>
      <c r="I2041" s="450"/>
      <c r="J2041" s="450">
        <f>SUBTOTAL(9,J2039:J2040)</f>
        <v>0</v>
      </c>
      <c r="K2041" s="450"/>
    </row>
    <row r="2042" spans="1:11" x14ac:dyDescent="0.25">
      <c r="A2042" s="103">
        <f>IF('Mottes de 6'!A144&lt;&gt;"",'Mottes de 6'!A144,"")</f>
        <v>26758</v>
      </c>
      <c r="B2042" s="103" t="str">
        <f>IF('Mottes de 6'!L144&lt;&gt;"",'Mottes de 6'!L144,"")</f>
        <v>Noai</v>
      </c>
      <c r="C2042" s="107" t="str">
        <f>IF('Mottes de 6'!B144&lt;&gt;"",'Mottes de 6'!B144,"")</f>
        <v>BIDENS COMPACT</v>
      </c>
      <c r="D2042" s="107" t="str">
        <f>IF('Mottes de 6'!C144&lt;&gt;"",'Mottes de 6'!C144,"")</f>
        <v>Blazing Flames</v>
      </c>
      <c r="E2042" s="103">
        <f>IF('Mottes de 6'!H144&lt;&gt;"",'Mottes de 6'!H144,"")</f>
        <v>11</v>
      </c>
      <c r="F2042" s="103" t="str">
        <f>IF('Mottes de 6'!E144&lt;&gt;"",'Mottes de 6'!E144,"")</f>
        <v>B</v>
      </c>
      <c r="G2042" s="103" t="str">
        <f>IF('Mottes de 6'!N144&lt;&gt;"",'Mottes de 6'!N144,"")</f>
        <v>M6</v>
      </c>
      <c r="H2042" s="103" t="str">
        <f>IF('Mottes de 6'!I144&lt;&gt;"",'Mottes de 6'!I144,"")</f>
        <v>C</v>
      </c>
      <c r="I2042" s="103">
        <f>IF('Mottes de 6'!J144&lt;&gt;"",'Mottes de 6'!J144,"")</f>
        <v>0.06</v>
      </c>
      <c r="J2042" s="103">
        <f>IF($J$9=36,'Mottes de 6'!U144,IF($J$9=37,'Mottes de 6'!V144,IF($J$9=38,'Mottes de 6'!W144,IF($J$9=39,'Mottes de 6'!X144,IF($J$9=40,'Mottes de 6'!Y144,IF($J$9=41,'Mottes de 6'!Z144,IF($J$9=42,'Mottes de 6'!AA144,IF($J$9=43,'Mottes de 6'!AB144,IF($J$9=44,'Mottes de 6'!AC144,IF($J$9=45,'Mottes de 6'!AD144,IF($J$9=46,'Mottes de 6'!AE144,IF($J$9=47,'Mottes de 6'!AF144,IF($J$9=48,'Mottes de 6'!AG144,IF($J$9=49,'Mottes de 6'!AH144,IF($J$9=50,'Mottes de 6'!AI144,IF($J$9=51,'Mottes de 6'!AJ144,IF($J$9=52,'Mottes de 6'!AK144,IF($J$9=1,'Mottes de 6'!AL144,IF($J$9=2,'Mottes de 6'!AM144,IF($J$9=3,'Mottes de 6'!AN144,IF($J$9=4,'Mottes de 6'!AO144,IF($J$9=5,'Mottes de 6'!AP144,IF($J$9=6,'Mottes de 6'!AQ144,IF($J$9=7,'Mottes de 6'!AR144,IF($J$9=8,'Mottes de 6'!AS144,IF($J$9=9,'Mottes de 6'!AT144,IF($J$9=10,'Mottes de 6'!AU144,IF($J$9=11,'Mottes de 6'!AV144,IF($J$9=12,'Mottes de 6'!AW144,IF($J$9=13,'Mottes de 6'!AX144,IF($J$9=14,'Mottes de 6'!AY144,IF($J$9=15,'Mottes de 6'!AZ144,IF($J$9=16,'Mottes de 6'!BA144,IF($J$9=17,'Mottes de 6'!BB144,IF($J$9=18,'Mottes de 6'!BC144,IF($J$9=19,'Mottes de 6'!BD144,IF($J$9=20,'Mottes de 6'!BE144,IF($J$9=21,'Mottes de 6'!BF144,IF($J$9=22,'Mottes de 6'!BG144,IF($J$9=23,'Mottes de 6'!BH144,IF($J$9=24,'Mottes de 6'!BI144,IF($J$9=25,'Mottes de 6'!BJ144,IF($J$9=26,'Mottes de 6'!BK144,IF($J$9=27,'Mottes de 6'!BL144,IF($J$9=28,'Mottes de 6'!BM144,IF($J$9=29,'Mottes de 6'!BN144,IF($J$9=30,'Mottes de 6'!BO144,IF($J$9=31,'Mottes de 6'!BP144,IF($J$9=32,'Mottes de 6'!BQ144,IF($J$9=33,'Mottes de 6'!BR144,IF($J$9=34,'Mottes de 6'!BS144,IF($J$9=35,'Mottes de 6'!BT144,))))))))))))))))))))))))))))))))))))))))))))))))))))</f>
        <v>0</v>
      </c>
      <c r="K2042" s="103" t="str">
        <f>IF('Mottes de 6'!R144=0,"","Erreur")</f>
        <v/>
      </c>
    </row>
    <row r="2043" spans="1:11" x14ac:dyDescent="0.25">
      <c r="A2043" s="103">
        <f>IF('Mottes de 6'!A145&lt;&gt;"",'Mottes de 6'!A145,"")</f>
        <v>26049</v>
      </c>
      <c r="B2043" s="103" t="str">
        <f>IF('Mottes de 6'!L145&lt;&gt;"",'Mottes de 6'!L145,"")</f>
        <v>Noai</v>
      </c>
      <c r="C2043" s="107" t="str">
        <f>IF('Mottes de 6'!B145&lt;&gt;"",'Mottes de 6'!B145,"")</f>
        <v>BIDENS COMPACT</v>
      </c>
      <c r="D2043" s="107" t="str">
        <f>IF('Mottes de 6'!C145&lt;&gt;"",'Mottes de 6'!C145,"")</f>
        <v>Blazing Ring of Fire</v>
      </c>
      <c r="E2043" s="103">
        <f>IF('Mottes de 6'!H145&lt;&gt;"",'Mottes de 6'!H145,"")</f>
        <v>11</v>
      </c>
      <c r="F2043" s="103" t="str">
        <f>IF('Mottes de 6'!E145&lt;&gt;"",'Mottes de 6'!E145,"")</f>
        <v>B</v>
      </c>
      <c r="G2043" s="103" t="str">
        <f>IF('Mottes de 6'!N145&lt;&gt;"",'Mottes de 6'!N145,"")</f>
        <v>M6</v>
      </c>
      <c r="H2043" s="103" t="str">
        <f>IF('Mottes de 6'!I145&lt;&gt;"",'Mottes de 6'!I145,"")</f>
        <v>C</v>
      </c>
      <c r="I2043" s="103">
        <f>IF('Mottes de 6'!J145&lt;&gt;"",'Mottes de 6'!J145,"")</f>
        <v>0.06</v>
      </c>
      <c r="J2043" s="103">
        <f>IF($J$9=36,'Mottes de 6'!U145,IF($J$9=37,'Mottes de 6'!V145,IF($J$9=38,'Mottes de 6'!W145,IF($J$9=39,'Mottes de 6'!X145,IF($J$9=40,'Mottes de 6'!Y145,IF($J$9=41,'Mottes de 6'!Z145,IF($J$9=42,'Mottes de 6'!AA145,IF($J$9=43,'Mottes de 6'!AB145,IF($J$9=44,'Mottes de 6'!AC145,IF($J$9=45,'Mottes de 6'!AD145,IF($J$9=46,'Mottes de 6'!AE145,IF($J$9=47,'Mottes de 6'!AF145,IF($J$9=48,'Mottes de 6'!AG145,IF($J$9=49,'Mottes de 6'!AH145,IF($J$9=50,'Mottes de 6'!AI145,IF($J$9=51,'Mottes de 6'!AJ145,IF($J$9=52,'Mottes de 6'!AK145,IF($J$9=1,'Mottes de 6'!AL145,IF($J$9=2,'Mottes de 6'!AM145,IF($J$9=3,'Mottes de 6'!AN145,IF($J$9=4,'Mottes de 6'!AO145,IF($J$9=5,'Mottes de 6'!AP145,IF($J$9=6,'Mottes de 6'!AQ145,IF($J$9=7,'Mottes de 6'!AR145,IF($J$9=8,'Mottes de 6'!AS145,IF($J$9=9,'Mottes de 6'!AT145,IF($J$9=10,'Mottes de 6'!AU145,IF($J$9=11,'Mottes de 6'!AV145,IF($J$9=12,'Mottes de 6'!AW145,IF($J$9=13,'Mottes de 6'!AX145,IF($J$9=14,'Mottes de 6'!AY145,IF($J$9=15,'Mottes de 6'!AZ145,IF($J$9=16,'Mottes de 6'!BA145,IF($J$9=17,'Mottes de 6'!BB145,IF($J$9=18,'Mottes de 6'!BC145,IF($J$9=19,'Mottes de 6'!BD145,IF($J$9=20,'Mottes de 6'!BE145,IF($J$9=21,'Mottes de 6'!BF145,IF($J$9=22,'Mottes de 6'!BG145,IF($J$9=23,'Mottes de 6'!BH145,IF($J$9=24,'Mottes de 6'!BI145,IF($J$9=25,'Mottes de 6'!BJ145,IF($J$9=26,'Mottes de 6'!BK145,IF($J$9=27,'Mottes de 6'!BL145,IF($J$9=28,'Mottes de 6'!BM145,IF($J$9=29,'Mottes de 6'!BN145,IF($J$9=30,'Mottes de 6'!BO145,IF($J$9=31,'Mottes de 6'!BP145,IF($J$9=32,'Mottes de 6'!BQ145,IF($J$9=33,'Mottes de 6'!BR145,IF($J$9=34,'Mottes de 6'!BS145,IF($J$9=35,'Mottes de 6'!BT145,))))))))))))))))))))))))))))))))))))))))))))))))))))</f>
        <v>0</v>
      </c>
      <c r="K2043" s="103" t="str">
        <f>IF('Mottes de 6'!R145=0,"","Erreur")</f>
        <v/>
      </c>
    </row>
    <row r="2044" spans="1:11" x14ac:dyDescent="0.25">
      <c r="A2044" s="103">
        <f>IF('Mottes de 6'!A146&lt;&gt;"",'Mottes de 6'!A146,"")</f>
        <v>25258</v>
      </c>
      <c r="B2044" s="103" t="str">
        <f>IF('Mottes de 6'!L146&lt;&gt;"",'Mottes de 6'!L146,"")</f>
        <v>Noai</v>
      </c>
      <c r="C2044" s="107" t="str">
        <f>IF('Mottes de 6'!B146&lt;&gt;"",'Mottes de 6'!B146,"")</f>
        <v>BIDENS COMPACT</v>
      </c>
      <c r="D2044" s="107" t="str">
        <f>IF('Mottes de 6'!C146&lt;&gt;"",'Mottes de 6'!C146,"")</f>
        <v>Blazing Star</v>
      </c>
      <c r="E2044" s="103">
        <f>IF('Mottes de 6'!H146&lt;&gt;"",'Mottes de 6'!H146,"")</f>
        <v>11</v>
      </c>
      <c r="F2044" s="103" t="str">
        <f>IF('Mottes de 6'!E146&lt;&gt;"",'Mottes de 6'!E146,"")</f>
        <v>B</v>
      </c>
      <c r="G2044" s="103" t="str">
        <f>IF('Mottes de 6'!N146&lt;&gt;"",'Mottes de 6'!N146,"")</f>
        <v>M6</v>
      </c>
      <c r="H2044" s="103" t="str">
        <f>IF('Mottes de 6'!I146&lt;&gt;"",'Mottes de 6'!I146,"")</f>
        <v>C</v>
      </c>
      <c r="I2044" s="103">
        <f>IF('Mottes de 6'!J146&lt;&gt;"",'Mottes de 6'!J146,"")</f>
        <v>0.06</v>
      </c>
      <c r="J2044" s="103">
        <f>IF($J$9=36,'Mottes de 6'!U146,IF($J$9=37,'Mottes de 6'!V146,IF($J$9=38,'Mottes de 6'!W146,IF($J$9=39,'Mottes de 6'!X146,IF($J$9=40,'Mottes de 6'!Y146,IF($J$9=41,'Mottes de 6'!Z146,IF($J$9=42,'Mottes de 6'!AA146,IF($J$9=43,'Mottes de 6'!AB146,IF($J$9=44,'Mottes de 6'!AC146,IF($J$9=45,'Mottes de 6'!AD146,IF($J$9=46,'Mottes de 6'!AE146,IF($J$9=47,'Mottes de 6'!AF146,IF($J$9=48,'Mottes de 6'!AG146,IF($J$9=49,'Mottes de 6'!AH146,IF($J$9=50,'Mottes de 6'!AI146,IF($J$9=51,'Mottes de 6'!AJ146,IF($J$9=52,'Mottes de 6'!AK146,IF($J$9=1,'Mottes de 6'!AL146,IF($J$9=2,'Mottes de 6'!AM146,IF($J$9=3,'Mottes de 6'!AN146,IF($J$9=4,'Mottes de 6'!AO146,IF($J$9=5,'Mottes de 6'!AP146,IF($J$9=6,'Mottes de 6'!AQ146,IF($J$9=7,'Mottes de 6'!AR146,IF($J$9=8,'Mottes de 6'!AS146,IF($J$9=9,'Mottes de 6'!AT146,IF($J$9=10,'Mottes de 6'!AU146,IF($J$9=11,'Mottes de 6'!AV146,IF($J$9=12,'Mottes de 6'!AW146,IF($J$9=13,'Mottes de 6'!AX146,IF($J$9=14,'Mottes de 6'!AY146,IF($J$9=15,'Mottes de 6'!AZ146,IF($J$9=16,'Mottes de 6'!BA146,IF($J$9=17,'Mottes de 6'!BB146,IF($J$9=18,'Mottes de 6'!BC146,IF($J$9=19,'Mottes de 6'!BD146,IF($J$9=20,'Mottes de 6'!BE146,IF($J$9=21,'Mottes de 6'!BF146,IF($J$9=22,'Mottes de 6'!BG146,IF($J$9=23,'Mottes de 6'!BH146,IF($J$9=24,'Mottes de 6'!BI146,IF($J$9=25,'Mottes de 6'!BJ146,IF($J$9=26,'Mottes de 6'!BK146,IF($J$9=27,'Mottes de 6'!BL146,IF($J$9=28,'Mottes de 6'!BM146,IF($J$9=29,'Mottes de 6'!BN146,IF($J$9=30,'Mottes de 6'!BO146,IF($J$9=31,'Mottes de 6'!BP146,IF($J$9=32,'Mottes de 6'!BQ146,IF($J$9=33,'Mottes de 6'!BR146,IF($J$9=34,'Mottes de 6'!BS146,IF($J$9=35,'Mottes de 6'!BT146,))))))))))))))))))))))))))))))))))))))))))))))))))))</f>
        <v>0</v>
      </c>
      <c r="K2044" s="103" t="str">
        <f>IF('Mottes de 6'!R146=0,"","Erreur")</f>
        <v/>
      </c>
    </row>
    <row r="2045" spans="1:11" x14ac:dyDescent="0.25">
      <c r="A2045" s="103">
        <f>IF('Mottes de 6'!A147&lt;&gt;"",'Mottes de 6'!A147,"")</f>
        <v>14095</v>
      </c>
      <c r="B2045" s="103" t="str">
        <f>IF('Mottes de 6'!L147&lt;&gt;"",'Mottes de 6'!L147,"")</f>
        <v>Noai</v>
      </c>
      <c r="C2045" s="107" t="str">
        <f>IF('Mottes de 6'!B147&lt;&gt;"",'Mottes de 6'!B147,"")</f>
        <v>BIDENS COMPACT</v>
      </c>
      <c r="D2045" s="107" t="str">
        <f>IF('Mottes de 6'!C147&lt;&gt;"",'Mottes de 6'!C147,"")</f>
        <v xml:space="preserve">Golden Empire </v>
      </c>
      <c r="E2045" s="103">
        <f>IF('Mottes de 6'!H147&lt;&gt;"",'Mottes de 6'!H147,"")</f>
        <v>11</v>
      </c>
      <c r="F2045" s="103" t="str">
        <f>IF('Mottes de 6'!E147&lt;&gt;"",'Mottes de 6'!E147,"")</f>
        <v>B</v>
      </c>
      <c r="G2045" s="103" t="str">
        <f>IF('Mottes de 6'!N147&lt;&gt;"",'Mottes de 6'!N147,"")</f>
        <v>M6</v>
      </c>
      <c r="H2045" s="103" t="str">
        <f>IF('Mottes de 6'!I147&lt;&gt;"",'Mottes de 6'!I147,"")</f>
        <v>C</v>
      </c>
      <c r="I2045" s="103">
        <f>IF('Mottes de 6'!J147&lt;&gt;"",'Mottes de 6'!J147,"")</f>
        <v>0.06</v>
      </c>
      <c r="J2045" s="103">
        <f>IF($J$9=36,'Mottes de 6'!U147,IF($J$9=37,'Mottes de 6'!V147,IF($J$9=38,'Mottes de 6'!W147,IF($J$9=39,'Mottes de 6'!X147,IF($J$9=40,'Mottes de 6'!Y147,IF($J$9=41,'Mottes de 6'!Z147,IF($J$9=42,'Mottes de 6'!AA147,IF($J$9=43,'Mottes de 6'!AB147,IF($J$9=44,'Mottes de 6'!AC147,IF($J$9=45,'Mottes de 6'!AD147,IF($J$9=46,'Mottes de 6'!AE147,IF($J$9=47,'Mottes de 6'!AF147,IF($J$9=48,'Mottes de 6'!AG147,IF($J$9=49,'Mottes de 6'!AH147,IF($J$9=50,'Mottes de 6'!AI147,IF($J$9=51,'Mottes de 6'!AJ147,IF($J$9=52,'Mottes de 6'!AK147,IF($J$9=1,'Mottes de 6'!AL147,IF($J$9=2,'Mottes de 6'!AM147,IF($J$9=3,'Mottes de 6'!AN147,IF($J$9=4,'Mottes de 6'!AO147,IF($J$9=5,'Mottes de 6'!AP147,IF($J$9=6,'Mottes de 6'!AQ147,IF($J$9=7,'Mottes de 6'!AR147,IF($J$9=8,'Mottes de 6'!AS147,IF($J$9=9,'Mottes de 6'!AT147,IF($J$9=10,'Mottes de 6'!AU147,IF($J$9=11,'Mottes de 6'!AV147,IF($J$9=12,'Mottes de 6'!AW147,IF($J$9=13,'Mottes de 6'!AX147,IF($J$9=14,'Mottes de 6'!AY147,IF($J$9=15,'Mottes de 6'!AZ147,IF($J$9=16,'Mottes de 6'!BA147,IF($J$9=17,'Mottes de 6'!BB147,IF($J$9=18,'Mottes de 6'!BC147,IF($J$9=19,'Mottes de 6'!BD147,IF($J$9=20,'Mottes de 6'!BE147,IF($J$9=21,'Mottes de 6'!BF147,IF($J$9=22,'Mottes de 6'!BG147,IF($J$9=23,'Mottes de 6'!BH147,IF($J$9=24,'Mottes de 6'!BI147,IF($J$9=25,'Mottes de 6'!BJ147,IF($J$9=26,'Mottes de 6'!BK147,IF($J$9=27,'Mottes de 6'!BL147,IF($J$9=28,'Mottes de 6'!BM147,IF($J$9=29,'Mottes de 6'!BN147,IF($J$9=30,'Mottes de 6'!BO147,IF($J$9=31,'Mottes de 6'!BP147,IF($J$9=32,'Mottes de 6'!BQ147,IF($J$9=33,'Mottes de 6'!BR147,IF($J$9=34,'Mottes de 6'!BS147,IF($J$9=35,'Mottes de 6'!BT147,))))))))))))))))))))))))))))))))))))))))))))))))))))</f>
        <v>0</v>
      </c>
      <c r="K2045" s="103" t="str">
        <f>IF('Mottes de 6'!R147=0,"","Erreur")</f>
        <v/>
      </c>
    </row>
    <row r="2046" spans="1:11" x14ac:dyDescent="0.25">
      <c r="A2046" s="103">
        <f>IF('Mottes de 6'!A148&lt;&gt;"",'Mottes de 6'!A148,"")</f>
        <v>23906</v>
      </c>
      <c r="B2046" s="103" t="str">
        <f>IF('Mottes de 6'!L148&lt;&gt;"",'Mottes de 6'!L148,"")</f>
        <v>Noai</v>
      </c>
      <c r="C2046" s="107" t="str">
        <f>IF('Mottes de 6'!B148&lt;&gt;"",'Mottes de 6'!B148,"")</f>
        <v>BIDENS COMPACT</v>
      </c>
      <c r="D2046" s="107" t="str">
        <f>IF('Mottes de 6'!C148&lt;&gt;"",'Mottes de 6'!C148,"")</f>
        <v>Mega charm</v>
      </c>
      <c r="E2046" s="103">
        <f>IF('Mottes de 6'!H148&lt;&gt;"",'Mottes de 6'!H148,"")</f>
        <v>11</v>
      </c>
      <c r="F2046" s="103" t="str">
        <f>IF('Mottes de 6'!E148&lt;&gt;"",'Mottes de 6'!E148,"")</f>
        <v>B</v>
      </c>
      <c r="G2046" s="103" t="str">
        <f>IF('Mottes de 6'!N148&lt;&gt;"",'Mottes de 6'!N148,"")</f>
        <v>M6</v>
      </c>
      <c r="H2046" s="103" t="str">
        <f>IF('Mottes de 6'!I148&lt;&gt;"",'Mottes de 6'!I148,"")</f>
        <v>C</v>
      </c>
      <c r="I2046" s="103">
        <f>IF('Mottes de 6'!J148&lt;&gt;"",'Mottes de 6'!J148,"")</f>
        <v>4.4999999999999998E-2</v>
      </c>
      <c r="J2046" s="103">
        <f>IF($J$9=36,'Mottes de 6'!U148,IF($J$9=37,'Mottes de 6'!V148,IF($J$9=38,'Mottes de 6'!W148,IF($J$9=39,'Mottes de 6'!X148,IF($J$9=40,'Mottes de 6'!Y148,IF($J$9=41,'Mottes de 6'!Z148,IF($J$9=42,'Mottes de 6'!AA148,IF($J$9=43,'Mottes de 6'!AB148,IF($J$9=44,'Mottes de 6'!AC148,IF($J$9=45,'Mottes de 6'!AD148,IF($J$9=46,'Mottes de 6'!AE148,IF($J$9=47,'Mottes de 6'!AF148,IF($J$9=48,'Mottes de 6'!AG148,IF($J$9=49,'Mottes de 6'!AH148,IF($J$9=50,'Mottes de 6'!AI148,IF($J$9=51,'Mottes de 6'!AJ148,IF($J$9=52,'Mottes de 6'!AK148,IF($J$9=1,'Mottes de 6'!AL148,IF($J$9=2,'Mottes de 6'!AM148,IF($J$9=3,'Mottes de 6'!AN148,IF($J$9=4,'Mottes de 6'!AO148,IF($J$9=5,'Mottes de 6'!AP148,IF($J$9=6,'Mottes de 6'!AQ148,IF($J$9=7,'Mottes de 6'!AR148,IF($J$9=8,'Mottes de 6'!AS148,IF($J$9=9,'Mottes de 6'!AT148,IF($J$9=10,'Mottes de 6'!AU148,IF($J$9=11,'Mottes de 6'!AV148,IF($J$9=12,'Mottes de 6'!AW148,IF($J$9=13,'Mottes de 6'!AX148,IF($J$9=14,'Mottes de 6'!AY148,IF($J$9=15,'Mottes de 6'!AZ148,IF($J$9=16,'Mottes de 6'!BA148,IF($J$9=17,'Mottes de 6'!BB148,IF($J$9=18,'Mottes de 6'!BC148,IF($J$9=19,'Mottes de 6'!BD148,IF($J$9=20,'Mottes de 6'!BE148,IF($J$9=21,'Mottes de 6'!BF148,IF($J$9=22,'Mottes de 6'!BG148,IF($J$9=23,'Mottes de 6'!BH148,IF($J$9=24,'Mottes de 6'!BI148,IF($J$9=25,'Mottes de 6'!BJ148,IF($J$9=26,'Mottes de 6'!BK148,IF($J$9=27,'Mottes de 6'!BL148,IF($J$9=28,'Mottes de 6'!BM148,IF($J$9=29,'Mottes de 6'!BN148,IF($J$9=30,'Mottes de 6'!BO148,IF($J$9=31,'Mottes de 6'!BP148,IF($J$9=32,'Mottes de 6'!BQ148,IF($J$9=33,'Mottes de 6'!BR148,IF($J$9=34,'Mottes de 6'!BS148,IF($J$9=35,'Mottes de 6'!BT148,))))))))))))))))))))))))))))))))))))))))))))))))))))</f>
        <v>0</v>
      </c>
      <c r="K2046" s="103" t="str">
        <f>IF('Mottes de 6'!R148=0,"","Erreur")</f>
        <v/>
      </c>
    </row>
    <row r="2047" spans="1:11" x14ac:dyDescent="0.25">
      <c r="A2047" s="103">
        <f>IF('Mottes de 6'!A149&lt;&gt;"",'Mottes de 6'!A149,"")</f>
        <v>20189</v>
      </c>
      <c r="B2047" s="103" t="str">
        <f>IF('Mottes de 6'!L149&lt;&gt;"",'Mottes de 6'!L149,"")</f>
        <v>Noai</v>
      </c>
      <c r="C2047" s="107" t="str">
        <f>IF('Mottes de 6'!B149&lt;&gt;"",'Mottes de 6'!B149,"")</f>
        <v>BIDENS COMPACT</v>
      </c>
      <c r="D2047" s="107" t="str">
        <f>IF('Mottes de 6'!C149&lt;&gt;"",'Mottes de 6'!C149,"")</f>
        <v>Stop Light</v>
      </c>
      <c r="E2047" s="103">
        <f>IF('Mottes de 6'!H149&lt;&gt;"",'Mottes de 6'!H149,"")</f>
        <v>11</v>
      </c>
      <c r="F2047" s="103" t="str">
        <f>IF('Mottes de 6'!E149&lt;&gt;"",'Mottes de 6'!E149,"")</f>
        <v>B</v>
      </c>
      <c r="G2047" s="103" t="str">
        <f>IF('Mottes de 6'!N149&lt;&gt;"",'Mottes de 6'!N149,"")</f>
        <v>M6</v>
      </c>
      <c r="H2047" s="103" t="str">
        <f>IF('Mottes de 6'!I149&lt;&gt;"",'Mottes de 6'!I149,"")</f>
        <v>C</v>
      </c>
      <c r="I2047" s="103">
        <f>IF('Mottes de 6'!J149&lt;&gt;"",'Mottes de 6'!J149,"")</f>
        <v>0.04</v>
      </c>
      <c r="J2047" s="103">
        <f>IF($J$9=36,'Mottes de 6'!U149,IF($J$9=37,'Mottes de 6'!V149,IF($J$9=38,'Mottes de 6'!W149,IF($J$9=39,'Mottes de 6'!X149,IF($J$9=40,'Mottes de 6'!Y149,IF($J$9=41,'Mottes de 6'!Z149,IF($J$9=42,'Mottes de 6'!AA149,IF($J$9=43,'Mottes de 6'!AB149,IF($J$9=44,'Mottes de 6'!AC149,IF($J$9=45,'Mottes de 6'!AD149,IF($J$9=46,'Mottes de 6'!AE149,IF($J$9=47,'Mottes de 6'!AF149,IF($J$9=48,'Mottes de 6'!AG149,IF($J$9=49,'Mottes de 6'!AH149,IF($J$9=50,'Mottes de 6'!AI149,IF($J$9=51,'Mottes de 6'!AJ149,IF($J$9=52,'Mottes de 6'!AK149,IF($J$9=1,'Mottes de 6'!AL149,IF($J$9=2,'Mottes de 6'!AM149,IF($J$9=3,'Mottes de 6'!AN149,IF($J$9=4,'Mottes de 6'!AO149,IF($J$9=5,'Mottes de 6'!AP149,IF($J$9=6,'Mottes de 6'!AQ149,IF($J$9=7,'Mottes de 6'!AR149,IF($J$9=8,'Mottes de 6'!AS149,IF($J$9=9,'Mottes de 6'!AT149,IF($J$9=10,'Mottes de 6'!AU149,IF($J$9=11,'Mottes de 6'!AV149,IF($J$9=12,'Mottes de 6'!AW149,IF($J$9=13,'Mottes de 6'!AX149,IF($J$9=14,'Mottes de 6'!AY149,IF($J$9=15,'Mottes de 6'!AZ149,IF($J$9=16,'Mottes de 6'!BA149,IF($J$9=17,'Mottes de 6'!BB149,IF($J$9=18,'Mottes de 6'!BC149,IF($J$9=19,'Mottes de 6'!BD149,IF($J$9=20,'Mottes de 6'!BE149,IF($J$9=21,'Mottes de 6'!BF149,IF($J$9=22,'Mottes de 6'!BG149,IF($J$9=23,'Mottes de 6'!BH149,IF($J$9=24,'Mottes de 6'!BI149,IF($J$9=25,'Mottes de 6'!BJ149,IF($J$9=26,'Mottes de 6'!BK149,IF($J$9=27,'Mottes de 6'!BL149,IF($J$9=28,'Mottes de 6'!BM149,IF($J$9=29,'Mottes de 6'!BN149,IF($J$9=30,'Mottes de 6'!BO149,IF($J$9=31,'Mottes de 6'!BP149,IF($J$9=32,'Mottes de 6'!BQ149,IF($J$9=33,'Mottes de 6'!BR149,IF($J$9=34,'Mottes de 6'!BS149,IF($J$9=35,'Mottes de 6'!BT149,))))))))))))))))))))))))))))))))))))))))))))))))))))</f>
        <v>0</v>
      </c>
      <c r="K2047" s="103" t="str">
        <f>IF('Mottes de 6'!R149=0,"","Erreur")</f>
        <v/>
      </c>
    </row>
    <row r="2048" spans="1:11" x14ac:dyDescent="0.25">
      <c r="A2048" s="103">
        <f>IF('Mottes de 6'!A150&lt;&gt;"",'Mottes de 6'!A150,"")</f>
        <v>20193</v>
      </c>
      <c r="B2048" s="103" t="str">
        <f>IF('Mottes de 6'!L150&lt;&gt;"",'Mottes de 6'!L150,"")</f>
        <v>Noai</v>
      </c>
      <c r="C2048" s="107" t="str">
        <f>IF('Mottes de 6'!B150&lt;&gt;"",'Mottes de 6'!B150,"")</f>
        <v>BIDENS COMPACT</v>
      </c>
      <c r="D2048" s="107" t="str">
        <f>IF('Mottes de 6'!C150&lt;&gt;"",'Mottes de 6'!C150,"")</f>
        <v>White Delight</v>
      </c>
      <c r="E2048" s="103">
        <f>IF('Mottes de 6'!H150&lt;&gt;"",'Mottes de 6'!H150,"")</f>
        <v>11</v>
      </c>
      <c r="F2048" s="103" t="str">
        <f>IF('Mottes de 6'!E150&lt;&gt;"",'Mottes de 6'!E150,"")</f>
        <v>B</v>
      </c>
      <c r="G2048" s="103" t="str">
        <f>IF('Mottes de 6'!N150&lt;&gt;"",'Mottes de 6'!N150,"")</f>
        <v>M6</v>
      </c>
      <c r="H2048" s="103" t="str">
        <f>IF('Mottes de 6'!I150&lt;&gt;"",'Mottes de 6'!I150,"")</f>
        <v>C</v>
      </c>
      <c r="I2048" s="103">
        <f>IF('Mottes de 6'!J150&lt;&gt;"",'Mottes de 6'!J150,"")</f>
        <v>0.06</v>
      </c>
      <c r="J2048" s="103">
        <f>IF($J$9=36,'Mottes de 6'!U150,IF($J$9=37,'Mottes de 6'!V150,IF($J$9=38,'Mottes de 6'!W150,IF($J$9=39,'Mottes de 6'!X150,IF($J$9=40,'Mottes de 6'!Y150,IF($J$9=41,'Mottes de 6'!Z150,IF($J$9=42,'Mottes de 6'!AA150,IF($J$9=43,'Mottes de 6'!AB150,IF($J$9=44,'Mottes de 6'!AC150,IF($J$9=45,'Mottes de 6'!AD150,IF($J$9=46,'Mottes de 6'!AE150,IF($J$9=47,'Mottes de 6'!AF150,IF($J$9=48,'Mottes de 6'!AG150,IF($J$9=49,'Mottes de 6'!AH150,IF($J$9=50,'Mottes de 6'!AI150,IF($J$9=51,'Mottes de 6'!AJ150,IF($J$9=52,'Mottes de 6'!AK150,IF($J$9=1,'Mottes de 6'!AL150,IF($J$9=2,'Mottes de 6'!AM150,IF($J$9=3,'Mottes de 6'!AN150,IF($J$9=4,'Mottes de 6'!AO150,IF($J$9=5,'Mottes de 6'!AP150,IF($J$9=6,'Mottes de 6'!AQ150,IF($J$9=7,'Mottes de 6'!AR150,IF($J$9=8,'Mottes de 6'!AS150,IF($J$9=9,'Mottes de 6'!AT150,IF($J$9=10,'Mottes de 6'!AU150,IF($J$9=11,'Mottes de 6'!AV150,IF($J$9=12,'Mottes de 6'!AW150,IF($J$9=13,'Mottes de 6'!AX150,IF($J$9=14,'Mottes de 6'!AY150,IF($J$9=15,'Mottes de 6'!AZ150,IF($J$9=16,'Mottes de 6'!BA150,IF($J$9=17,'Mottes de 6'!BB150,IF($J$9=18,'Mottes de 6'!BC150,IF($J$9=19,'Mottes de 6'!BD150,IF($J$9=20,'Mottes de 6'!BE150,IF($J$9=21,'Mottes de 6'!BF150,IF($J$9=22,'Mottes de 6'!BG150,IF($J$9=23,'Mottes de 6'!BH150,IF($J$9=24,'Mottes de 6'!BI150,IF($J$9=25,'Mottes de 6'!BJ150,IF($J$9=26,'Mottes de 6'!BK150,IF($J$9=27,'Mottes de 6'!BL150,IF($J$9=28,'Mottes de 6'!BM150,IF($J$9=29,'Mottes de 6'!BN150,IF($J$9=30,'Mottes de 6'!BO150,IF($J$9=31,'Mottes de 6'!BP150,IF($J$9=32,'Mottes de 6'!BQ150,IF($J$9=33,'Mottes de 6'!BR150,IF($J$9=34,'Mottes de 6'!BS150,IF($J$9=35,'Mottes de 6'!BT150,))))))))))))))))))))))))))))))))))))))))))))))))))))</f>
        <v>0</v>
      </c>
      <c r="K2048" s="103" t="str">
        <f>IF('Mottes de 6'!R150=0,"","Erreur")</f>
        <v/>
      </c>
    </row>
    <row r="2049" spans="1:11" x14ac:dyDescent="0.25">
      <c r="A2049" s="103">
        <f>IF('Mottes de 6'!A151&lt;&gt;"",'Mottes de 6'!A151,"")</f>
        <v>11697</v>
      </c>
      <c r="B2049" s="103" t="str">
        <f>IF('Mottes de 6'!L151&lt;&gt;"",'Mottes de 6'!L151,"")</f>
        <v>Noai</v>
      </c>
      <c r="C2049" s="107" t="str">
        <f>IF('Mottes de 6'!B151&lt;&gt;"",'Mottes de 6'!B151,"")</f>
        <v>BIDENS COMPACT</v>
      </c>
      <c r="D2049" s="107" t="str">
        <f>IF('Mottes de 6'!C151&lt;&gt;"",'Mottes de 6'!C151,"")</f>
        <v>Yellow Charm</v>
      </c>
      <c r="E2049" s="103">
        <f>IF('Mottes de 6'!H151&lt;&gt;"",'Mottes de 6'!H151,"")</f>
        <v>11</v>
      </c>
      <c r="F2049" s="103" t="str">
        <f>IF('Mottes de 6'!E151&lt;&gt;"",'Mottes de 6'!E151,"")</f>
        <v>B</v>
      </c>
      <c r="G2049" s="103" t="str">
        <f>IF('Mottes de 6'!N151&lt;&gt;"",'Mottes de 6'!N151,"")</f>
        <v>M6</v>
      </c>
      <c r="H2049" s="103" t="str">
        <f>IF('Mottes de 6'!I151&lt;&gt;"",'Mottes de 6'!I151,"")</f>
        <v>C</v>
      </c>
      <c r="I2049" s="103">
        <f>IF('Mottes de 6'!J151&lt;&gt;"",'Mottes de 6'!J151,"")</f>
        <v>4.4999999999999998E-2</v>
      </c>
      <c r="J2049" s="103">
        <f>IF($J$9=36,'Mottes de 6'!U151,IF($J$9=37,'Mottes de 6'!V151,IF($J$9=38,'Mottes de 6'!W151,IF($J$9=39,'Mottes de 6'!X151,IF($J$9=40,'Mottes de 6'!Y151,IF($J$9=41,'Mottes de 6'!Z151,IF($J$9=42,'Mottes de 6'!AA151,IF($J$9=43,'Mottes de 6'!AB151,IF($J$9=44,'Mottes de 6'!AC151,IF($J$9=45,'Mottes de 6'!AD151,IF($J$9=46,'Mottes de 6'!AE151,IF($J$9=47,'Mottes de 6'!AF151,IF($J$9=48,'Mottes de 6'!AG151,IF($J$9=49,'Mottes de 6'!AH151,IF($J$9=50,'Mottes de 6'!AI151,IF($J$9=51,'Mottes de 6'!AJ151,IF($J$9=52,'Mottes de 6'!AK151,IF($J$9=1,'Mottes de 6'!AL151,IF($J$9=2,'Mottes de 6'!AM151,IF($J$9=3,'Mottes de 6'!AN151,IF($J$9=4,'Mottes de 6'!AO151,IF($J$9=5,'Mottes de 6'!AP151,IF($J$9=6,'Mottes de 6'!AQ151,IF($J$9=7,'Mottes de 6'!AR151,IF($J$9=8,'Mottes de 6'!AS151,IF($J$9=9,'Mottes de 6'!AT151,IF($J$9=10,'Mottes de 6'!AU151,IF($J$9=11,'Mottes de 6'!AV151,IF($J$9=12,'Mottes de 6'!AW151,IF($J$9=13,'Mottes de 6'!AX151,IF($J$9=14,'Mottes de 6'!AY151,IF($J$9=15,'Mottes de 6'!AZ151,IF($J$9=16,'Mottes de 6'!BA151,IF($J$9=17,'Mottes de 6'!BB151,IF($J$9=18,'Mottes de 6'!BC151,IF($J$9=19,'Mottes de 6'!BD151,IF($J$9=20,'Mottes de 6'!BE151,IF($J$9=21,'Mottes de 6'!BF151,IF($J$9=22,'Mottes de 6'!BG151,IF($J$9=23,'Mottes de 6'!BH151,IF($J$9=24,'Mottes de 6'!BI151,IF($J$9=25,'Mottes de 6'!BJ151,IF($J$9=26,'Mottes de 6'!BK151,IF($J$9=27,'Mottes de 6'!BL151,IF($J$9=28,'Mottes de 6'!BM151,IF($J$9=29,'Mottes de 6'!BN151,IF($J$9=30,'Mottes de 6'!BO151,IF($J$9=31,'Mottes de 6'!BP151,IF($J$9=32,'Mottes de 6'!BQ151,IF($J$9=33,'Mottes de 6'!BR151,IF($J$9=34,'Mottes de 6'!BS151,IF($J$9=35,'Mottes de 6'!BT151,))))))))))))))))))))))))))))))))))))))))))))))))))))</f>
        <v>0</v>
      </c>
      <c r="K2049" s="103" t="str">
        <f>IF('Mottes de 6'!R151=0,"","Erreur")</f>
        <v/>
      </c>
    </row>
    <row r="2050" spans="1:11" x14ac:dyDescent="0.25">
      <c r="A2050" s="103">
        <f>IF('Mottes de 6'!A152&lt;&gt;"",'Mottes de 6'!A152,"")</f>
        <v>23907</v>
      </c>
      <c r="B2050" s="103" t="str">
        <f>IF('Mottes de 6'!L152&lt;&gt;"",'Mottes de 6'!L152,"")</f>
        <v>Noai</v>
      </c>
      <c r="C2050" s="107" t="str">
        <f>IF('Mottes de 6'!B152&lt;&gt;"",'Mottes de 6'!B152,"")</f>
        <v>BIDENS COMPACT</v>
      </c>
      <c r="D2050" s="107" t="str">
        <f>IF('Mottes de 6'!C152&lt;&gt;"",'Mottes de 6'!C152,"")</f>
        <v>Yellow Splash Improved</v>
      </c>
      <c r="E2050" s="103">
        <f>IF('Mottes de 6'!H152&lt;&gt;"",'Mottes de 6'!H152,"")</f>
        <v>11</v>
      </c>
      <c r="F2050" s="103" t="str">
        <f>IF('Mottes de 6'!E152&lt;&gt;"",'Mottes de 6'!E152,"")</f>
        <v>B</v>
      </c>
      <c r="G2050" s="103" t="str">
        <f>IF('Mottes de 6'!N152&lt;&gt;"",'Mottes de 6'!N152,"")</f>
        <v>M6</v>
      </c>
      <c r="H2050" s="103" t="str">
        <f>IF('Mottes de 6'!I152&lt;&gt;"",'Mottes de 6'!I152,"")</f>
        <v>C</v>
      </c>
      <c r="I2050" s="103">
        <f>IF('Mottes de 6'!J152&lt;&gt;"",'Mottes de 6'!J152,"")</f>
        <v>0.06</v>
      </c>
      <c r="J2050" s="103">
        <f>IF($J$9=36,'Mottes de 6'!U152,IF($J$9=37,'Mottes de 6'!V152,IF($J$9=38,'Mottes de 6'!W152,IF($J$9=39,'Mottes de 6'!X152,IF($J$9=40,'Mottes de 6'!Y152,IF($J$9=41,'Mottes de 6'!Z152,IF($J$9=42,'Mottes de 6'!AA152,IF($J$9=43,'Mottes de 6'!AB152,IF($J$9=44,'Mottes de 6'!AC152,IF($J$9=45,'Mottes de 6'!AD152,IF($J$9=46,'Mottes de 6'!AE152,IF($J$9=47,'Mottes de 6'!AF152,IF($J$9=48,'Mottes de 6'!AG152,IF($J$9=49,'Mottes de 6'!AH152,IF($J$9=50,'Mottes de 6'!AI152,IF($J$9=51,'Mottes de 6'!AJ152,IF($J$9=52,'Mottes de 6'!AK152,IF($J$9=1,'Mottes de 6'!AL152,IF($J$9=2,'Mottes de 6'!AM152,IF($J$9=3,'Mottes de 6'!AN152,IF($J$9=4,'Mottes de 6'!AO152,IF($J$9=5,'Mottes de 6'!AP152,IF($J$9=6,'Mottes de 6'!AQ152,IF($J$9=7,'Mottes de 6'!AR152,IF($J$9=8,'Mottes de 6'!AS152,IF($J$9=9,'Mottes de 6'!AT152,IF($J$9=10,'Mottes de 6'!AU152,IF($J$9=11,'Mottes de 6'!AV152,IF($J$9=12,'Mottes de 6'!AW152,IF($J$9=13,'Mottes de 6'!AX152,IF($J$9=14,'Mottes de 6'!AY152,IF($J$9=15,'Mottes de 6'!AZ152,IF($J$9=16,'Mottes de 6'!BA152,IF($J$9=17,'Mottes de 6'!BB152,IF($J$9=18,'Mottes de 6'!BC152,IF($J$9=19,'Mottes de 6'!BD152,IF($J$9=20,'Mottes de 6'!BE152,IF($J$9=21,'Mottes de 6'!BF152,IF($J$9=22,'Mottes de 6'!BG152,IF($J$9=23,'Mottes de 6'!BH152,IF($J$9=24,'Mottes de 6'!BI152,IF($J$9=25,'Mottes de 6'!BJ152,IF($J$9=26,'Mottes de 6'!BK152,IF($J$9=27,'Mottes de 6'!BL152,IF($J$9=28,'Mottes de 6'!BM152,IF($J$9=29,'Mottes de 6'!BN152,IF($J$9=30,'Mottes de 6'!BO152,IF($J$9=31,'Mottes de 6'!BP152,IF($J$9=32,'Mottes de 6'!BQ152,IF($J$9=33,'Mottes de 6'!BR152,IF($J$9=34,'Mottes de 6'!BS152,IF($J$9=35,'Mottes de 6'!BT152,))))))))))))))))))))))))))))))))))))))))))))))))))))</f>
        <v>0</v>
      </c>
      <c r="K2050" s="103" t="str">
        <f>IF('Mottes de 6'!R152=0,"","Erreur")</f>
        <v/>
      </c>
    </row>
    <row r="2051" spans="1:11" x14ac:dyDescent="0.25">
      <c r="A2051" s="450"/>
      <c r="B2051" s="450"/>
      <c r="C2051" s="451" t="s">
        <v>1833</v>
      </c>
      <c r="D2051" s="451"/>
      <c r="E2051" s="450"/>
      <c r="F2051" s="450"/>
      <c r="G2051" s="450"/>
      <c r="H2051" s="450"/>
      <c r="I2051" s="450"/>
      <c r="J2051" s="450">
        <f>SUBTOTAL(9,J2042:J2050)</f>
        <v>0</v>
      </c>
      <c r="K2051" s="450"/>
    </row>
    <row r="2052" spans="1:11" x14ac:dyDescent="0.25">
      <c r="A2052" s="103">
        <f>IF('Mottes de 6'!A153&lt;&gt;"",'Mottes de 6'!A153,"")</f>
        <v>26760</v>
      </c>
      <c r="B2052" s="103" t="str">
        <f>IF('Mottes de 6'!L153&lt;&gt;"",'Mottes de 6'!L153,"")</f>
        <v>Noai</v>
      </c>
      <c r="C2052" s="107" t="str">
        <f>IF('Mottes de 6'!B153&lt;&gt;"",'Mottes de 6'!B153,"")</f>
        <v>BRACHYCOME</v>
      </c>
      <c r="D2052" s="107" t="str">
        <f>IF('Mottes de 6'!C153&lt;&gt;"",'Mottes de 6'!C153,"")</f>
        <v>Fresco Candy</v>
      </c>
      <c r="E2052" s="103">
        <f>IF('Mottes de 6'!H153&lt;&gt;"",'Mottes de 6'!H153,"")</f>
        <v>12</v>
      </c>
      <c r="F2052" s="103" t="str">
        <f>IF('Mottes de 6'!E153&lt;&gt;"",'Mottes de 6'!E153,"")</f>
        <v>B</v>
      </c>
      <c r="G2052" s="103" t="str">
        <f>IF('Mottes de 6'!N153&lt;&gt;"",'Mottes de 6'!N153,"")</f>
        <v>M6</v>
      </c>
      <c r="H2052" s="103" t="str">
        <f>IF('Mottes de 6'!I153&lt;&gt;"",'Mottes de 6'!I153,"")</f>
        <v>B</v>
      </c>
      <c r="I2052" s="103">
        <f>IF('Mottes de 6'!J153&lt;&gt;"",'Mottes de 6'!J153,"")</f>
        <v>4.4999999999999998E-2</v>
      </c>
      <c r="J2052" s="103">
        <f>IF($J$9=36,'Mottes de 6'!U153,IF($J$9=37,'Mottes de 6'!V153,IF($J$9=38,'Mottes de 6'!W153,IF($J$9=39,'Mottes de 6'!X153,IF($J$9=40,'Mottes de 6'!Y153,IF($J$9=41,'Mottes de 6'!Z153,IF($J$9=42,'Mottes de 6'!AA153,IF($J$9=43,'Mottes de 6'!AB153,IF($J$9=44,'Mottes de 6'!AC153,IF($J$9=45,'Mottes de 6'!AD153,IF($J$9=46,'Mottes de 6'!AE153,IF($J$9=47,'Mottes de 6'!AF153,IF($J$9=48,'Mottes de 6'!AG153,IF($J$9=49,'Mottes de 6'!AH153,IF($J$9=50,'Mottes de 6'!AI153,IF($J$9=51,'Mottes de 6'!AJ153,IF($J$9=52,'Mottes de 6'!AK153,IF($J$9=1,'Mottes de 6'!AL153,IF($J$9=2,'Mottes de 6'!AM153,IF($J$9=3,'Mottes de 6'!AN153,IF($J$9=4,'Mottes de 6'!AO153,IF($J$9=5,'Mottes de 6'!AP153,IF($J$9=6,'Mottes de 6'!AQ153,IF($J$9=7,'Mottes de 6'!AR153,IF($J$9=8,'Mottes de 6'!AS153,IF($J$9=9,'Mottes de 6'!AT153,IF($J$9=10,'Mottes de 6'!AU153,IF($J$9=11,'Mottes de 6'!AV153,IF($J$9=12,'Mottes de 6'!AW153,IF($J$9=13,'Mottes de 6'!AX153,IF($J$9=14,'Mottes de 6'!AY153,IF($J$9=15,'Mottes de 6'!AZ153,IF($J$9=16,'Mottes de 6'!BA153,IF($J$9=17,'Mottes de 6'!BB153,IF($J$9=18,'Mottes de 6'!BC153,IF($J$9=19,'Mottes de 6'!BD153,IF($J$9=20,'Mottes de 6'!BE153,IF($J$9=21,'Mottes de 6'!BF153,IF($J$9=22,'Mottes de 6'!BG153,IF($J$9=23,'Mottes de 6'!BH153,IF($J$9=24,'Mottes de 6'!BI153,IF($J$9=25,'Mottes de 6'!BJ153,IF($J$9=26,'Mottes de 6'!BK153,IF($J$9=27,'Mottes de 6'!BL153,IF($J$9=28,'Mottes de 6'!BM153,IF($J$9=29,'Mottes de 6'!BN153,IF($J$9=30,'Mottes de 6'!BO153,IF($J$9=31,'Mottes de 6'!BP153,IF($J$9=32,'Mottes de 6'!BQ153,IF($J$9=33,'Mottes de 6'!BR153,IF($J$9=34,'Mottes de 6'!BS153,IF($J$9=35,'Mottes de 6'!BT153,))))))))))))))))))))))))))))))))))))))))))))))))))))</f>
        <v>0</v>
      </c>
      <c r="K2052" s="103" t="str">
        <f>IF('Mottes de 6'!R153=0,"","Erreur")</f>
        <v/>
      </c>
    </row>
    <row r="2053" spans="1:11" x14ac:dyDescent="0.25">
      <c r="A2053" s="103">
        <f>IF('Mottes de 6'!A154&lt;&gt;"",'Mottes de 6'!A154,"")</f>
        <v>24112</v>
      </c>
      <c r="B2053" s="103" t="str">
        <f>IF('Mottes de 6'!L154&lt;&gt;"",'Mottes de 6'!L154,"")</f>
        <v>Noai</v>
      </c>
      <c r="C2053" s="107" t="str">
        <f>IF('Mottes de 6'!B154&lt;&gt;"",'Mottes de 6'!B154,"")</f>
        <v>BRACHYCOME</v>
      </c>
      <c r="D2053" s="107" t="str">
        <f>IF('Mottes de 6'!C154&lt;&gt;"",'Mottes de 6'!C154,"")</f>
        <v>Fresco Purple</v>
      </c>
      <c r="E2053" s="103">
        <f>IF('Mottes de 6'!H154&lt;&gt;"",'Mottes de 6'!H154,"")</f>
        <v>12</v>
      </c>
      <c r="F2053" s="103" t="str">
        <f>IF('Mottes de 6'!E154&lt;&gt;"",'Mottes de 6'!E154,"")</f>
        <v>B</v>
      </c>
      <c r="G2053" s="103" t="str">
        <f>IF('Mottes de 6'!N154&lt;&gt;"",'Mottes de 6'!N154,"")</f>
        <v>M6</v>
      </c>
      <c r="H2053" s="103" t="str">
        <f>IF('Mottes de 6'!I154&lt;&gt;"",'Mottes de 6'!I154,"")</f>
        <v>B</v>
      </c>
      <c r="I2053" s="103">
        <f>IF('Mottes de 6'!J154&lt;&gt;"",'Mottes de 6'!J154,"")</f>
        <v>4.4999999999999998E-2</v>
      </c>
      <c r="J2053" s="103">
        <f>IF($J$9=36,'Mottes de 6'!U154,IF($J$9=37,'Mottes de 6'!V154,IF($J$9=38,'Mottes de 6'!W154,IF($J$9=39,'Mottes de 6'!X154,IF($J$9=40,'Mottes de 6'!Y154,IF($J$9=41,'Mottes de 6'!Z154,IF($J$9=42,'Mottes de 6'!AA154,IF($J$9=43,'Mottes de 6'!AB154,IF($J$9=44,'Mottes de 6'!AC154,IF($J$9=45,'Mottes de 6'!AD154,IF($J$9=46,'Mottes de 6'!AE154,IF($J$9=47,'Mottes de 6'!AF154,IF($J$9=48,'Mottes de 6'!AG154,IF($J$9=49,'Mottes de 6'!AH154,IF($J$9=50,'Mottes de 6'!AI154,IF($J$9=51,'Mottes de 6'!AJ154,IF($J$9=52,'Mottes de 6'!AK154,IF($J$9=1,'Mottes de 6'!AL154,IF($J$9=2,'Mottes de 6'!AM154,IF($J$9=3,'Mottes de 6'!AN154,IF($J$9=4,'Mottes de 6'!AO154,IF($J$9=5,'Mottes de 6'!AP154,IF($J$9=6,'Mottes de 6'!AQ154,IF($J$9=7,'Mottes de 6'!AR154,IF($J$9=8,'Mottes de 6'!AS154,IF($J$9=9,'Mottes de 6'!AT154,IF($J$9=10,'Mottes de 6'!AU154,IF($J$9=11,'Mottes de 6'!AV154,IF($J$9=12,'Mottes de 6'!AW154,IF($J$9=13,'Mottes de 6'!AX154,IF($J$9=14,'Mottes de 6'!AY154,IF($J$9=15,'Mottes de 6'!AZ154,IF($J$9=16,'Mottes de 6'!BA154,IF($J$9=17,'Mottes de 6'!BB154,IF($J$9=18,'Mottes de 6'!BC154,IF($J$9=19,'Mottes de 6'!BD154,IF($J$9=20,'Mottes de 6'!BE154,IF($J$9=21,'Mottes de 6'!BF154,IF($J$9=22,'Mottes de 6'!BG154,IF($J$9=23,'Mottes de 6'!BH154,IF($J$9=24,'Mottes de 6'!BI154,IF($J$9=25,'Mottes de 6'!BJ154,IF($J$9=26,'Mottes de 6'!BK154,IF($J$9=27,'Mottes de 6'!BL154,IF($J$9=28,'Mottes de 6'!BM154,IF($J$9=29,'Mottes de 6'!BN154,IF($J$9=30,'Mottes de 6'!BO154,IF($J$9=31,'Mottes de 6'!BP154,IF($J$9=32,'Mottes de 6'!BQ154,IF($J$9=33,'Mottes de 6'!BR154,IF($J$9=34,'Mottes de 6'!BS154,IF($J$9=35,'Mottes de 6'!BT154,))))))))))))))))))))))))))))))))))))))))))))))))))))</f>
        <v>0</v>
      </c>
      <c r="K2053" s="103" t="str">
        <f>IF('Mottes de 6'!R154=0,"","Erreur")</f>
        <v/>
      </c>
    </row>
    <row r="2054" spans="1:11" x14ac:dyDescent="0.25">
      <c r="A2054" s="450"/>
      <c r="B2054" s="450"/>
      <c r="C2054" s="451" t="s">
        <v>1834</v>
      </c>
      <c r="D2054" s="451"/>
      <c r="E2054" s="450"/>
      <c r="F2054" s="450"/>
      <c r="G2054" s="450"/>
      <c r="H2054" s="450"/>
      <c r="I2054" s="450"/>
      <c r="J2054" s="450">
        <f>SUBTOTAL(9,J2052:J2053)</f>
        <v>0</v>
      </c>
      <c r="K2054" s="450"/>
    </row>
    <row r="2055" spans="1:11" x14ac:dyDescent="0.25">
      <c r="A2055" s="103" t="str">
        <f>IF('Mottes de 6'!A155&lt;&gt;"",'Mottes de 6'!A155,"")</f>
        <v/>
      </c>
      <c r="B2055" s="103" t="str">
        <f>IF('Mottes de 6'!L155&lt;&gt;"",'Mottes de 6'!L155,"")</f>
        <v>L</v>
      </c>
      <c r="C2055" s="107" t="str">
        <f>IF('Mottes de 6'!B155&lt;&gt;"",'Mottes de 6'!B155,"")</f>
        <v>C</v>
      </c>
      <c r="D2055" s="107" t="str">
        <f>IF('Mottes de 6'!C155&lt;&gt;"",'Mottes de 6'!C155,"")</f>
        <v/>
      </c>
      <c r="E2055" s="103" t="str">
        <f>IF('Mottes de 6'!H155&lt;&gt;"",'Mottes de 6'!H155,"")</f>
        <v/>
      </c>
      <c r="F2055" s="103" t="str">
        <f>IF('Mottes de 6'!E155&lt;&gt;"",'Mottes de 6'!E155,"")</f>
        <v/>
      </c>
      <c r="G2055" s="103" t="str">
        <f>IF('Mottes de 6'!N155&lt;&gt;"",'Mottes de 6'!N155,"")</f>
        <v/>
      </c>
      <c r="H2055" s="103" t="str">
        <f>IF('Mottes de 6'!I155&lt;&gt;"",'Mottes de 6'!I155,"")</f>
        <v/>
      </c>
      <c r="I2055" s="103" t="str">
        <f>IF('Mottes de 6'!J155&lt;&gt;"",'Mottes de 6'!J155,"")</f>
        <v/>
      </c>
      <c r="J2055" s="103">
        <f>IF($J$9=36,'Mottes de 6'!U155,IF($J$9=37,'Mottes de 6'!V155,IF($J$9=38,'Mottes de 6'!W155,IF($J$9=39,'Mottes de 6'!X155,IF($J$9=40,'Mottes de 6'!Y155,IF($J$9=41,'Mottes de 6'!Z155,IF($J$9=42,'Mottes de 6'!AA155,IF($J$9=43,'Mottes de 6'!AB155,IF($J$9=44,'Mottes de 6'!AC155,IF($J$9=45,'Mottes de 6'!AD155,IF($J$9=46,'Mottes de 6'!AE155,IF($J$9=47,'Mottes de 6'!AF155,IF($J$9=48,'Mottes de 6'!AG155,IF($J$9=49,'Mottes de 6'!AH155,IF($J$9=50,'Mottes de 6'!AI155,IF($J$9=51,'Mottes de 6'!AJ155,IF($J$9=52,'Mottes de 6'!AK155,IF($J$9=1,'Mottes de 6'!AL155,IF($J$9=2,'Mottes de 6'!AM155,IF($J$9=3,'Mottes de 6'!AN155,IF($J$9=4,'Mottes de 6'!AO155,IF($J$9=5,'Mottes de 6'!AP155,IF($J$9=6,'Mottes de 6'!AQ155,IF($J$9=7,'Mottes de 6'!AR155,IF($J$9=8,'Mottes de 6'!AS155,IF($J$9=9,'Mottes de 6'!AT155,IF($J$9=10,'Mottes de 6'!AU155,IF($J$9=11,'Mottes de 6'!AV155,IF($J$9=12,'Mottes de 6'!AW155,IF($J$9=13,'Mottes de 6'!AX155,IF($J$9=14,'Mottes de 6'!AY155,IF($J$9=15,'Mottes de 6'!AZ155,IF($J$9=16,'Mottes de 6'!BA155,IF($J$9=17,'Mottes de 6'!BB155,IF($J$9=18,'Mottes de 6'!BC155,IF($J$9=19,'Mottes de 6'!BD155,IF($J$9=20,'Mottes de 6'!BE155,IF($J$9=21,'Mottes de 6'!BF155,IF($J$9=22,'Mottes de 6'!BG155,IF($J$9=23,'Mottes de 6'!BH155,IF($J$9=24,'Mottes de 6'!BI155,IF($J$9=25,'Mottes de 6'!BJ155,IF($J$9=26,'Mottes de 6'!BK155,IF($J$9=27,'Mottes de 6'!BL155,IF($J$9=28,'Mottes de 6'!BM155,IF($J$9=29,'Mottes de 6'!BN155,IF($J$9=30,'Mottes de 6'!BO155,IF($J$9=31,'Mottes de 6'!BP155,IF($J$9=32,'Mottes de 6'!BQ155,IF($J$9=33,'Mottes de 6'!BR155,IF($J$9=34,'Mottes de 6'!BS155,IF($J$9=35,'Mottes de 6'!BT155,))))))))))))))))))))))))))))))))))))))))))))))))))))</f>
        <v>0</v>
      </c>
      <c r="K2055" s="103" t="str">
        <f>IF('Mottes de 6'!R155=0,"","Erreur")</f>
        <v/>
      </c>
    </row>
    <row r="2056" spans="1:11" x14ac:dyDescent="0.25">
      <c r="A2056" s="103">
        <f>IF('Mottes de 6'!A156&lt;&gt;"",'Mottes de 6'!A156,"")</f>
        <v>23908</v>
      </c>
      <c r="B2056" s="103" t="str">
        <f>IF('Mottes de 6'!L156&lt;&gt;"",'Mottes de 6'!L156,"")</f>
        <v>Noai</v>
      </c>
      <c r="C2056" s="107" t="str">
        <f>IF('Mottes de 6'!B156&lt;&gt;"",'Mottes de 6'!B156,"")</f>
        <v>CALIBRACHOA COLIBRI</v>
      </c>
      <c r="D2056" s="107" t="str">
        <f>IF('Mottes de 6'!C156&lt;&gt;"",'Mottes de 6'!C156,"")</f>
        <v xml:space="preserve">Bright Red </v>
      </c>
      <c r="E2056" s="103">
        <f>IF('Mottes de 6'!H156&lt;&gt;"",'Mottes de 6'!H156,"")</f>
        <v>12</v>
      </c>
      <c r="F2056" s="103" t="str">
        <f>IF('Mottes de 6'!E156&lt;&gt;"",'Mottes de 6'!E156,"")</f>
        <v>B</v>
      </c>
      <c r="G2056" s="103" t="str">
        <f>IF('Mottes de 6'!N156&lt;&gt;"",'Mottes de 6'!N156,"")</f>
        <v>M6</v>
      </c>
      <c r="H2056" s="103" t="str">
        <f>IF('Mottes de 6'!I156&lt;&gt;"",'Mottes de 6'!I156,"")</f>
        <v>A</v>
      </c>
      <c r="I2056" s="103">
        <f>IF('Mottes de 6'!J156&lt;&gt;"",'Mottes de 6'!J156,"")</f>
        <v>4.4999999999999998E-2</v>
      </c>
      <c r="J2056" s="103">
        <f>IF($J$9=36,'Mottes de 6'!U156,IF($J$9=37,'Mottes de 6'!V156,IF($J$9=38,'Mottes de 6'!W156,IF($J$9=39,'Mottes de 6'!X156,IF($J$9=40,'Mottes de 6'!Y156,IF($J$9=41,'Mottes de 6'!Z156,IF($J$9=42,'Mottes de 6'!AA156,IF($J$9=43,'Mottes de 6'!AB156,IF($J$9=44,'Mottes de 6'!AC156,IF($J$9=45,'Mottes de 6'!AD156,IF($J$9=46,'Mottes de 6'!AE156,IF($J$9=47,'Mottes de 6'!AF156,IF($J$9=48,'Mottes de 6'!AG156,IF($J$9=49,'Mottes de 6'!AH156,IF($J$9=50,'Mottes de 6'!AI156,IF($J$9=51,'Mottes de 6'!AJ156,IF($J$9=52,'Mottes de 6'!AK156,IF($J$9=1,'Mottes de 6'!AL156,IF($J$9=2,'Mottes de 6'!AM156,IF($J$9=3,'Mottes de 6'!AN156,IF($J$9=4,'Mottes de 6'!AO156,IF($J$9=5,'Mottes de 6'!AP156,IF($J$9=6,'Mottes de 6'!AQ156,IF($J$9=7,'Mottes de 6'!AR156,IF($J$9=8,'Mottes de 6'!AS156,IF($J$9=9,'Mottes de 6'!AT156,IF($J$9=10,'Mottes de 6'!AU156,IF($J$9=11,'Mottes de 6'!AV156,IF($J$9=12,'Mottes de 6'!AW156,IF($J$9=13,'Mottes de 6'!AX156,IF($J$9=14,'Mottes de 6'!AY156,IF($J$9=15,'Mottes de 6'!AZ156,IF($J$9=16,'Mottes de 6'!BA156,IF($J$9=17,'Mottes de 6'!BB156,IF($J$9=18,'Mottes de 6'!BC156,IF($J$9=19,'Mottes de 6'!BD156,IF($J$9=20,'Mottes de 6'!BE156,IF($J$9=21,'Mottes de 6'!BF156,IF($J$9=22,'Mottes de 6'!BG156,IF($J$9=23,'Mottes de 6'!BH156,IF($J$9=24,'Mottes de 6'!BI156,IF($J$9=25,'Mottes de 6'!BJ156,IF($J$9=26,'Mottes de 6'!BK156,IF($J$9=27,'Mottes de 6'!BL156,IF($J$9=28,'Mottes de 6'!BM156,IF($J$9=29,'Mottes de 6'!BN156,IF($J$9=30,'Mottes de 6'!BO156,IF($J$9=31,'Mottes de 6'!BP156,IF($J$9=32,'Mottes de 6'!BQ156,IF($J$9=33,'Mottes de 6'!BR156,IF($J$9=34,'Mottes de 6'!BS156,IF($J$9=35,'Mottes de 6'!BT156,))))))))))))))))))))))))))))))))))))))))))))))))))))</f>
        <v>0</v>
      </c>
      <c r="K2056" s="103" t="str">
        <f>IF('Mottes de 6'!R156=0,"","Erreur")</f>
        <v/>
      </c>
    </row>
    <row r="2057" spans="1:11" x14ac:dyDescent="0.25">
      <c r="A2057" s="103">
        <f>IF('Mottes de 6'!A157&lt;&gt;"",'Mottes de 6'!A157,"")</f>
        <v>23909</v>
      </c>
      <c r="B2057" s="103" t="str">
        <f>IF('Mottes de 6'!L157&lt;&gt;"",'Mottes de 6'!L157,"")</f>
        <v>Noai</v>
      </c>
      <c r="C2057" s="107" t="str">
        <f>IF('Mottes de 6'!B157&lt;&gt;"",'Mottes de 6'!B157,"")</f>
        <v>CALIBRACHOA COLIBRI</v>
      </c>
      <c r="D2057" s="107" t="str">
        <f>IF('Mottes de 6'!C157&lt;&gt;"",'Mottes de 6'!C157,"")</f>
        <v xml:space="preserve">Exotic Red Bling </v>
      </c>
      <c r="E2057" s="103">
        <f>IF('Mottes de 6'!H157&lt;&gt;"",'Mottes de 6'!H157,"")</f>
        <v>12</v>
      </c>
      <c r="F2057" s="103" t="str">
        <f>IF('Mottes de 6'!E157&lt;&gt;"",'Mottes de 6'!E157,"")</f>
        <v>B</v>
      </c>
      <c r="G2057" s="103" t="str">
        <f>IF('Mottes de 6'!N157&lt;&gt;"",'Mottes de 6'!N157,"")</f>
        <v>M6</v>
      </c>
      <c r="H2057" s="103" t="str">
        <f>IF('Mottes de 6'!I157&lt;&gt;"",'Mottes de 6'!I157,"")</f>
        <v>A</v>
      </c>
      <c r="I2057" s="103">
        <f>IF('Mottes de 6'!J157&lt;&gt;"",'Mottes de 6'!J157,"")</f>
        <v>0.06</v>
      </c>
      <c r="J2057" s="103">
        <f>IF($J$9=36,'Mottes de 6'!U157,IF($J$9=37,'Mottes de 6'!V157,IF($J$9=38,'Mottes de 6'!W157,IF($J$9=39,'Mottes de 6'!X157,IF($J$9=40,'Mottes de 6'!Y157,IF($J$9=41,'Mottes de 6'!Z157,IF($J$9=42,'Mottes de 6'!AA157,IF($J$9=43,'Mottes de 6'!AB157,IF($J$9=44,'Mottes de 6'!AC157,IF($J$9=45,'Mottes de 6'!AD157,IF($J$9=46,'Mottes de 6'!AE157,IF($J$9=47,'Mottes de 6'!AF157,IF($J$9=48,'Mottes de 6'!AG157,IF($J$9=49,'Mottes de 6'!AH157,IF($J$9=50,'Mottes de 6'!AI157,IF($J$9=51,'Mottes de 6'!AJ157,IF($J$9=52,'Mottes de 6'!AK157,IF($J$9=1,'Mottes de 6'!AL157,IF($J$9=2,'Mottes de 6'!AM157,IF($J$9=3,'Mottes de 6'!AN157,IF($J$9=4,'Mottes de 6'!AO157,IF($J$9=5,'Mottes de 6'!AP157,IF($J$9=6,'Mottes de 6'!AQ157,IF($J$9=7,'Mottes de 6'!AR157,IF($J$9=8,'Mottes de 6'!AS157,IF($J$9=9,'Mottes de 6'!AT157,IF($J$9=10,'Mottes de 6'!AU157,IF($J$9=11,'Mottes de 6'!AV157,IF($J$9=12,'Mottes de 6'!AW157,IF($J$9=13,'Mottes de 6'!AX157,IF($J$9=14,'Mottes de 6'!AY157,IF($J$9=15,'Mottes de 6'!AZ157,IF($J$9=16,'Mottes de 6'!BA157,IF($J$9=17,'Mottes de 6'!BB157,IF($J$9=18,'Mottes de 6'!BC157,IF($J$9=19,'Mottes de 6'!BD157,IF($J$9=20,'Mottes de 6'!BE157,IF($J$9=21,'Mottes de 6'!BF157,IF($J$9=22,'Mottes de 6'!BG157,IF($J$9=23,'Mottes de 6'!BH157,IF($J$9=24,'Mottes de 6'!BI157,IF($J$9=25,'Mottes de 6'!BJ157,IF($J$9=26,'Mottes de 6'!BK157,IF($J$9=27,'Mottes de 6'!BL157,IF($J$9=28,'Mottes de 6'!BM157,IF($J$9=29,'Mottes de 6'!BN157,IF($J$9=30,'Mottes de 6'!BO157,IF($J$9=31,'Mottes de 6'!BP157,IF($J$9=32,'Mottes de 6'!BQ157,IF($J$9=33,'Mottes de 6'!BR157,IF($J$9=34,'Mottes de 6'!BS157,IF($J$9=35,'Mottes de 6'!BT157,))))))))))))))))))))))))))))))))))))))))))))))))))))</f>
        <v>0</v>
      </c>
      <c r="K2057" s="103" t="str">
        <f>IF('Mottes de 6'!R157=0,"","Erreur")</f>
        <v/>
      </c>
    </row>
    <row r="2058" spans="1:11" x14ac:dyDescent="0.25">
      <c r="A2058" s="103">
        <f>IF('Mottes de 6'!A158&lt;&gt;"",'Mottes de 6'!A158,"")</f>
        <v>23910</v>
      </c>
      <c r="B2058" s="103" t="str">
        <f>IF('Mottes de 6'!L158&lt;&gt;"",'Mottes de 6'!L158,"")</f>
        <v>Noai</v>
      </c>
      <c r="C2058" s="107" t="str">
        <f>IF('Mottes de 6'!B158&lt;&gt;"",'Mottes de 6'!B158,"")</f>
        <v>CALIBRACHOA COLIBRI</v>
      </c>
      <c r="D2058" s="107" t="str">
        <f>IF('Mottes de 6'!C158&lt;&gt;"",'Mottes de 6'!C158,"")</f>
        <v xml:space="preserve">Fuchsia </v>
      </c>
      <c r="E2058" s="103">
        <f>IF('Mottes de 6'!H158&lt;&gt;"",'Mottes de 6'!H158,"")</f>
        <v>12</v>
      </c>
      <c r="F2058" s="103" t="str">
        <f>IF('Mottes de 6'!E158&lt;&gt;"",'Mottes de 6'!E158,"")</f>
        <v>B</v>
      </c>
      <c r="G2058" s="103" t="str">
        <f>IF('Mottes de 6'!N158&lt;&gt;"",'Mottes de 6'!N158,"")</f>
        <v>M6</v>
      </c>
      <c r="H2058" s="103" t="str">
        <f>IF('Mottes de 6'!I158&lt;&gt;"",'Mottes de 6'!I158,"")</f>
        <v>A</v>
      </c>
      <c r="I2058" s="103">
        <f>IF('Mottes de 6'!J158&lt;&gt;"",'Mottes de 6'!J158,"")</f>
        <v>4.4999999999999998E-2</v>
      </c>
      <c r="J2058" s="103">
        <f>IF($J$9=36,'Mottes de 6'!U158,IF($J$9=37,'Mottes de 6'!V158,IF($J$9=38,'Mottes de 6'!W158,IF($J$9=39,'Mottes de 6'!X158,IF($J$9=40,'Mottes de 6'!Y158,IF($J$9=41,'Mottes de 6'!Z158,IF($J$9=42,'Mottes de 6'!AA158,IF($J$9=43,'Mottes de 6'!AB158,IF($J$9=44,'Mottes de 6'!AC158,IF($J$9=45,'Mottes de 6'!AD158,IF($J$9=46,'Mottes de 6'!AE158,IF($J$9=47,'Mottes de 6'!AF158,IF($J$9=48,'Mottes de 6'!AG158,IF($J$9=49,'Mottes de 6'!AH158,IF($J$9=50,'Mottes de 6'!AI158,IF($J$9=51,'Mottes de 6'!AJ158,IF($J$9=52,'Mottes de 6'!AK158,IF($J$9=1,'Mottes de 6'!AL158,IF($J$9=2,'Mottes de 6'!AM158,IF($J$9=3,'Mottes de 6'!AN158,IF($J$9=4,'Mottes de 6'!AO158,IF($J$9=5,'Mottes de 6'!AP158,IF($J$9=6,'Mottes de 6'!AQ158,IF($J$9=7,'Mottes de 6'!AR158,IF($J$9=8,'Mottes de 6'!AS158,IF($J$9=9,'Mottes de 6'!AT158,IF($J$9=10,'Mottes de 6'!AU158,IF($J$9=11,'Mottes de 6'!AV158,IF($J$9=12,'Mottes de 6'!AW158,IF($J$9=13,'Mottes de 6'!AX158,IF($J$9=14,'Mottes de 6'!AY158,IF($J$9=15,'Mottes de 6'!AZ158,IF($J$9=16,'Mottes de 6'!BA158,IF($J$9=17,'Mottes de 6'!BB158,IF($J$9=18,'Mottes de 6'!BC158,IF($J$9=19,'Mottes de 6'!BD158,IF($J$9=20,'Mottes de 6'!BE158,IF($J$9=21,'Mottes de 6'!BF158,IF($J$9=22,'Mottes de 6'!BG158,IF($J$9=23,'Mottes de 6'!BH158,IF($J$9=24,'Mottes de 6'!BI158,IF($J$9=25,'Mottes de 6'!BJ158,IF($J$9=26,'Mottes de 6'!BK158,IF($J$9=27,'Mottes de 6'!BL158,IF($J$9=28,'Mottes de 6'!BM158,IF($J$9=29,'Mottes de 6'!BN158,IF($J$9=30,'Mottes de 6'!BO158,IF($J$9=31,'Mottes de 6'!BP158,IF($J$9=32,'Mottes de 6'!BQ158,IF($J$9=33,'Mottes de 6'!BR158,IF($J$9=34,'Mottes de 6'!BS158,IF($J$9=35,'Mottes de 6'!BT158,))))))))))))))))))))))))))))))))))))))))))))))))))))</f>
        <v>0</v>
      </c>
      <c r="K2058" s="103" t="str">
        <f>IF('Mottes de 6'!R158=0,"","Erreur")</f>
        <v/>
      </c>
    </row>
    <row r="2059" spans="1:11" x14ac:dyDescent="0.25">
      <c r="A2059" s="103">
        <f>IF('Mottes de 6'!A159&lt;&gt;"",'Mottes de 6'!A159,"")</f>
        <v>23154</v>
      </c>
      <c r="B2059" s="103" t="str">
        <f>IF('Mottes de 6'!L159&lt;&gt;"",'Mottes de 6'!L159,"")</f>
        <v>Noai</v>
      </c>
      <c r="C2059" s="107" t="str">
        <f>IF('Mottes de 6'!B159&lt;&gt;"",'Mottes de 6'!B159,"")</f>
        <v>CALIBRACHOA COLIBRI</v>
      </c>
      <c r="D2059" s="107" t="str">
        <f>IF('Mottes de 6'!C159&lt;&gt;"",'Mottes de 6'!C159,"")</f>
        <v xml:space="preserve">Malibu Pink </v>
      </c>
      <c r="E2059" s="103">
        <f>IF('Mottes de 6'!H159&lt;&gt;"",'Mottes de 6'!H159,"")</f>
        <v>12</v>
      </c>
      <c r="F2059" s="103" t="str">
        <f>IF('Mottes de 6'!E159&lt;&gt;"",'Mottes de 6'!E159,"")</f>
        <v>B</v>
      </c>
      <c r="G2059" s="103" t="str">
        <f>IF('Mottes de 6'!N159&lt;&gt;"",'Mottes de 6'!N159,"")</f>
        <v>M6</v>
      </c>
      <c r="H2059" s="103" t="str">
        <f>IF('Mottes de 6'!I159&lt;&gt;"",'Mottes de 6'!I159,"")</f>
        <v>A</v>
      </c>
      <c r="I2059" s="103">
        <f>IF('Mottes de 6'!J159&lt;&gt;"",'Mottes de 6'!J159,"")</f>
        <v>4.4999999999999998E-2</v>
      </c>
      <c r="J2059" s="103">
        <f>IF($J$9=36,'Mottes de 6'!U159,IF($J$9=37,'Mottes de 6'!V159,IF($J$9=38,'Mottes de 6'!W159,IF($J$9=39,'Mottes de 6'!X159,IF($J$9=40,'Mottes de 6'!Y159,IF($J$9=41,'Mottes de 6'!Z159,IF($J$9=42,'Mottes de 6'!AA159,IF($J$9=43,'Mottes de 6'!AB159,IF($J$9=44,'Mottes de 6'!AC159,IF($J$9=45,'Mottes de 6'!AD159,IF($J$9=46,'Mottes de 6'!AE159,IF($J$9=47,'Mottes de 6'!AF159,IF($J$9=48,'Mottes de 6'!AG159,IF($J$9=49,'Mottes de 6'!AH159,IF($J$9=50,'Mottes de 6'!AI159,IF($J$9=51,'Mottes de 6'!AJ159,IF($J$9=52,'Mottes de 6'!AK159,IF($J$9=1,'Mottes de 6'!AL159,IF($J$9=2,'Mottes de 6'!AM159,IF($J$9=3,'Mottes de 6'!AN159,IF($J$9=4,'Mottes de 6'!AO159,IF($J$9=5,'Mottes de 6'!AP159,IF($J$9=6,'Mottes de 6'!AQ159,IF($J$9=7,'Mottes de 6'!AR159,IF($J$9=8,'Mottes de 6'!AS159,IF($J$9=9,'Mottes de 6'!AT159,IF($J$9=10,'Mottes de 6'!AU159,IF($J$9=11,'Mottes de 6'!AV159,IF($J$9=12,'Mottes de 6'!AW159,IF($J$9=13,'Mottes de 6'!AX159,IF($J$9=14,'Mottes de 6'!AY159,IF($J$9=15,'Mottes de 6'!AZ159,IF($J$9=16,'Mottes de 6'!BA159,IF($J$9=17,'Mottes de 6'!BB159,IF($J$9=18,'Mottes de 6'!BC159,IF($J$9=19,'Mottes de 6'!BD159,IF($J$9=20,'Mottes de 6'!BE159,IF($J$9=21,'Mottes de 6'!BF159,IF($J$9=22,'Mottes de 6'!BG159,IF($J$9=23,'Mottes de 6'!BH159,IF($J$9=24,'Mottes de 6'!BI159,IF($J$9=25,'Mottes de 6'!BJ159,IF($J$9=26,'Mottes de 6'!BK159,IF($J$9=27,'Mottes de 6'!BL159,IF($J$9=28,'Mottes de 6'!BM159,IF($J$9=29,'Mottes de 6'!BN159,IF($J$9=30,'Mottes de 6'!BO159,IF($J$9=31,'Mottes de 6'!BP159,IF($J$9=32,'Mottes de 6'!BQ159,IF($J$9=33,'Mottes de 6'!BR159,IF($J$9=34,'Mottes de 6'!BS159,IF($J$9=35,'Mottes de 6'!BT159,))))))))))))))))))))))))))))))))))))))))))))))))))))</f>
        <v>0</v>
      </c>
      <c r="K2059" s="103" t="str">
        <f>IF('Mottes de 6'!R159=0,"","Erreur")</f>
        <v/>
      </c>
    </row>
    <row r="2060" spans="1:11" x14ac:dyDescent="0.25">
      <c r="A2060" s="103">
        <f>IF('Mottes de 6'!A160&lt;&gt;"",'Mottes de 6'!A160,"")</f>
        <v>25259</v>
      </c>
      <c r="B2060" s="103" t="str">
        <f>IF('Mottes de 6'!L160&lt;&gt;"",'Mottes de 6'!L160,"")</f>
        <v>Noai</v>
      </c>
      <c r="C2060" s="107" t="str">
        <f>IF('Mottes de 6'!B160&lt;&gt;"",'Mottes de 6'!B160,"")</f>
        <v>CALIBRACHOA COLIBRI</v>
      </c>
      <c r="D2060" s="107" t="str">
        <f>IF('Mottes de 6'!C160&lt;&gt;"",'Mottes de 6'!C160,"")</f>
        <v xml:space="preserve">Tangerine </v>
      </c>
      <c r="E2060" s="103">
        <f>IF('Mottes de 6'!H160&lt;&gt;"",'Mottes de 6'!H160,"")</f>
        <v>12</v>
      </c>
      <c r="F2060" s="103" t="str">
        <f>IF('Mottes de 6'!E160&lt;&gt;"",'Mottes de 6'!E160,"")</f>
        <v>B</v>
      </c>
      <c r="G2060" s="103" t="str">
        <f>IF('Mottes de 6'!N160&lt;&gt;"",'Mottes de 6'!N160,"")</f>
        <v>M6</v>
      </c>
      <c r="H2060" s="103" t="str">
        <f>IF('Mottes de 6'!I160&lt;&gt;"",'Mottes de 6'!I160,"")</f>
        <v>A</v>
      </c>
      <c r="I2060" s="103">
        <f>IF('Mottes de 6'!J160&lt;&gt;"",'Mottes de 6'!J160,"")</f>
        <v>4.4999999999999998E-2</v>
      </c>
      <c r="J2060" s="103">
        <f>IF($J$9=36,'Mottes de 6'!U160,IF($J$9=37,'Mottes de 6'!V160,IF($J$9=38,'Mottes de 6'!W160,IF($J$9=39,'Mottes de 6'!X160,IF($J$9=40,'Mottes de 6'!Y160,IF($J$9=41,'Mottes de 6'!Z160,IF($J$9=42,'Mottes de 6'!AA160,IF($J$9=43,'Mottes de 6'!AB160,IF($J$9=44,'Mottes de 6'!AC160,IF($J$9=45,'Mottes de 6'!AD160,IF($J$9=46,'Mottes de 6'!AE160,IF($J$9=47,'Mottes de 6'!AF160,IF($J$9=48,'Mottes de 6'!AG160,IF($J$9=49,'Mottes de 6'!AH160,IF($J$9=50,'Mottes de 6'!AI160,IF($J$9=51,'Mottes de 6'!AJ160,IF($J$9=52,'Mottes de 6'!AK160,IF($J$9=1,'Mottes de 6'!AL160,IF($J$9=2,'Mottes de 6'!AM160,IF($J$9=3,'Mottes de 6'!AN160,IF($J$9=4,'Mottes de 6'!AO160,IF($J$9=5,'Mottes de 6'!AP160,IF($J$9=6,'Mottes de 6'!AQ160,IF($J$9=7,'Mottes de 6'!AR160,IF($J$9=8,'Mottes de 6'!AS160,IF($J$9=9,'Mottes de 6'!AT160,IF($J$9=10,'Mottes de 6'!AU160,IF($J$9=11,'Mottes de 6'!AV160,IF($J$9=12,'Mottes de 6'!AW160,IF($J$9=13,'Mottes de 6'!AX160,IF($J$9=14,'Mottes de 6'!AY160,IF($J$9=15,'Mottes de 6'!AZ160,IF($J$9=16,'Mottes de 6'!BA160,IF($J$9=17,'Mottes de 6'!BB160,IF($J$9=18,'Mottes de 6'!BC160,IF($J$9=19,'Mottes de 6'!BD160,IF($J$9=20,'Mottes de 6'!BE160,IF($J$9=21,'Mottes de 6'!BF160,IF($J$9=22,'Mottes de 6'!BG160,IF($J$9=23,'Mottes de 6'!BH160,IF($J$9=24,'Mottes de 6'!BI160,IF($J$9=25,'Mottes de 6'!BJ160,IF($J$9=26,'Mottes de 6'!BK160,IF($J$9=27,'Mottes de 6'!BL160,IF($J$9=28,'Mottes de 6'!BM160,IF($J$9=29,'Mottes de 6'!BN160,IF($J$9=30,'Mottes de 6'!BO160,IF($J$9=31,'Mottes de 6'!BP160,IF($J$9=32,'Mottes de 6'!BQ160,IF($J$9=33,'Mottes de 6'!BR160,IF($J$9=34,'Mottes de 6'!BS160,IF($J$9=35,'Mottes de 6'!BT160,))))))))))))))))))))))))))))))))))))))))))))))))))))</f>
        <v>0</v>
      </c>
      <c r="K2060" s="103" t="str">
        <f>IF('Mottes de 6'!R160=0,"","Erreur")</f>
        <v/>
      </c>
    </row>
    <row r="2061" spans="1:11" x14ac:dyDescent="0.25">
      <c r="A2061" s="103">
        <f>IF('Mottes de 6'!A161&lt;&gt;"",'Mottes de 6'!A161,"")</f>
        <v>23156</v>
      </c>
      <c r="B2061" s="103" t="str">
        <f>IF('Mottes de 6'!L161&lt;&gt;"",'Mottes de 6'!L161,"")</f>
        <v>Noai</v>
      </c>
      <c r="C2061" s="107" t="str">
        <f>IF('Mottes de 6'!B161&lt;&gt;"",'Mottes de 6'!B161,"")</f>
        <v>CALIBRACHOA COLIBRI</v>
      </c>
      <c r="D2061" s="107" t="str">
        <f>IF('Mottes de 6'!C161&lt;&gt;"",'Mottes de 6'!C161,"")</f>
        <v xml:space="preserve">Pink Bling </v>
      </c>
      <c r="E2061" s="103">
        <f>IF('Mottes de 6'!H161&lt;&gt;"",'Mottes de 6'!H161,"")</f>
        <v>12</v>
      </c>
      <c r="F2061" s="103" t="str">
        <f>IF('Mottes de 6'!E161&lt;&gt;"",'Mottes de 6'!E161,"")</f>
        <v>B</v>
      </c>
      <c r="G2061" s="103" t="str">
        <f>IF('Mottes de 6'!N161&lt;&gt;"",'Mottes de 6'!N161,"")</f>
        <v>M6</v>
      </c>
      <c r="H2061" s="103" t="str">
        <f>IF('Mottes de 6'!I161&lt;&gt;"",'Mottes de 6'!I161,"")</f>
        <v>A</v>
      </c>
      <c r="I2061" s="103">
        <f>IF('Mottes de 6'!J161&lt;&gt;"",'Mottes de 6'!J161,"")</f>
        <v>0.06</v>
      </c>
      <c r="J2061" s="103">
        <f>IF($J$9=36,'Mottes de 6'!U161,IF($J$9=37,'Mottes de 6'!V161,IF($J$9=38,'Mottes de 6'!W161,IF($J$9=39,'Mottes de 6'!X161,IF($J$9=40,'Mottes de 6'!Y161,IF($J$9=41,'Mottes de 6'!Z161,IF($J$9=42,'Mottes de 6'!AA161,IF($J$9=43,'Mottes de 6'!AB161,IF($J$9=44,'Mottes de 6'!AC161,IF($J$9=45,'Mottes de 6'!AD161,IF($J$9=46,'Mottes de 6'!AE161,IF($J$9=47,'Mottes de 6'!AF161,IF($J$9=48,'Mottes de 6'!AG161,IF($J$9=49,'Mottes de 6'!AH161,IF($J$9=50,'Mottes de 6'!AI161,IF($J$9=51,'Mottes de 6'!AJ161,IF($J$9=52,'Mottes de 6'!AK161,IF($J$9=1,'Mottes de 6'!AL161,IF($J$9=2,'Mottes de 6'!AM161,IF($J$9=3,'Mottes de 6'!AN161,IF($J$9=4,'Mottes de 6'!AO161,IF($J$9=5,'Mottes de 6'!AP161,IF($J$9=6,'Mottes de 6'!AQ161,IF($J$9=7,'Mottes de 6'!AR161,IF($J$9=8,'Mottes de 6'!AS161,IF($J$9=9,'Mottes de 6'!AT161,IF($J$9=10,'Mottes de 6'!AU161,IF($J$9=11,'Mottes de 6'!AV161,IF($J$9=12,'Mottes de 6'!AW161,IF($J$9=13,'Mottes de 6'!AX161,IF($J$9=14,'Mottes de 6'!AY161,IF($J$9=15,'Mottes de 6'!AZ161,IF($J$9=16,'Mottes de 6'!BA161,IF($J$9=17,'Mottes de 6'!BB161,IF($J$9=18,'Mottes de 6'!BC161,IF($J$9=19,'Mottes de 6'!BD161,IF($J$9=20,'Mottes de 6'!BE161,IF($J$9=21,'Mottes de 6'!BF161,IF($J$9=22,'Mottes de 6'!BG161,IF($J$9=23,'Mottes de 6'!BH161,IF($J$9=24,'Mottes de 6'!BI161,IF($J$9=25,'Mottes de 6'!BJ161,IF($J$9=26,'Mottes de 6'!BK161,IF($J$9=27,'Mottes de 6'!BL161,IF($J$9=28,'Mottes de 6'!BM161,IF($J$9=29,'Mottes de 6'!BN161,IF($J$9=30,'Mottes de 6'!BO161,IF($J$9=31,'Mottes de 6'!BP161,IF($J$9=32,'Mottes de 6'!BQ161,IF($J$9=33,'Mottes de 6'!BR161,IF($J$9=34,'Mottes de 6'!BS161,IF($J$9=35,'Mottes de 6'!BT161,))))))))))))))))))))))))))))))))))))))))))))))))))))</f>
        <v>0</v>
      </c>
      <c r="K2061" s="103" t="str">
        <f>IF('Mottes de 6'!R161=0,"","Erreur")</f>
        <v/>
      </c>
    </row>
    <row r="2062" spans="1:11" x14ac:dyDescent="0.25">
      <c r="A2062" s="103">
        <f>IF('Mottes de 6'!A162&lt;&gt;"",'Mottes de 6'!A162,"")</f>
        <v>23912</v>
      </c>
      <c r="B2062" s="103" t="str">
        <f>IF('Mottes de 6'!L162&lt;&gt;"",'Mottes de 6'!L162,"")</f>
        <v>Noai</v>
      </c>
      <c r="C2062" s="107" t="str">
        <f>IF('Mottes de 6'!B162&lt;&gt;"",'Mottes de 6'!B162,"")</f>
        <v>CALIBRACHOA COLIBRI</v>
      </c>
      <c r="D2062" s="107" t="str">
        <f>IF('Mottes de 6'!C162&lt;&gt;"",'Mottes de 6'!C162,"")</f>
        <v xml:space="preserve">Pink Flamingo </v>
      </c>
      <c r="E2062" s="103">
        <f>IF('Mottes de 6'!H162&lt;&gt;"",'Mottes de 6'!H162,"")</f>
        <v>12</v>
      </c>
      <c r="F2062" s="103" t="str">
        <f>IF('Mottes de 6'!E162&lt;&gt;"",'Mottes de 6'!E162,"")</f>
        <v>B</v>
      </c>
      <c r="G2062" s="103" t="str">
        <f>IF('Mottes de 6'!N162&lt;&gt;"",'Mottes de 6'!N162,"")</f>
        <v>M6</v>
      </c>
      <c r="H2062" s="103" t="str">
        <f>IF('Mottes de 6'!I162&lt;&gt;"",'Mottes de 6'!I162,"")</f>
        <v>A</v>
      </c>
      <c r="I2062" s="103">
        <f>IF('Mottes de 6'!J162&lt;&gt;"",'Mottes de 6'!J162,"")</f>
        <v>4.4999999999999998E-2</v>
      </c>
      <c r="J2062" s="103">
        <f>IF($J$9=36,'Mottes de 6'!U162,IF($J$9=37,'Mottes de 6'!V162,IF($J$9=38,'Mottes de 6'!W162,IF($J$9=39,'Mottes de 6'!X162,IF($J$9=40,'Mottes de 6'!Y162,IF($J$9=41,'Mottes de 6'!Z162,IF($J$9=42,'Mottes de 6'!AA162,IF($J$9=43,'Mottes de 6'!AB162,IF($J$9=44,'Mottes de 6'!AC162,IF($J$9=45,'Mottes de 6'!AD162,IF($J$9=46,'Mottes de 6'!AE162,IF($J$9=47,'Mottes de 6'!AF162,IF($J$9=48,'Mottes de 6'!AG162,IF($J$9=49,'Mottes de 6'!AH162,IF($J$9=50,'Mottes de 6'!AI162,IF($J$9=51,'Mottes de 6'!AJ162,IF($J$9=52,'Mottes de 6'!AK162,IF($J$9=1,'Mottes de 6'!AL162,IF($J$9=2,'Mottes de 6'!AM162,IF($J$9=3,'Mottes de 6'!AN162,IF($J$9=4,'Mottes de 6'!AO162,IF($J$9=5,'Mottes de 6'!AP162,IF($J$9=6,'Mottes de 6'!AQ162,IF($J$9=7,'Mottes de 6'!AR162,IF($J$9=8,'Mottes de 6'!AS162,IF($J$9=9,'Mottes de 6'!AT162,IF($J$9=10,'Mottes de 6'!AU162,IF($J$9=11,'Mottes de 6'!AV162,IF($J$9=12,'Mottes de 6'!AW162,IF($J$9=13,'Mottes de 6'!AX162,IF($J$9=14,'Mottes de 6'!AY162,IF($J$9=15,'Mottes de 6'!AZ162,IF($J$9=16,'Mottes de 6'!BA162,IF($J$9=17,'Mottes de 6'!BB162,IF($J$9=18,'Mottes de 6'!BC162,IF($J$9=19,'Mottes de 6'!BD162,IF($J$9=20,'Mottes de 6'!BE162,IF($J$9=21,'Mottes de 6'!BF162,IF($J$9=22,'Mottes de 6'!BG162,IF($J$9=23,'Mottes de 6'!BH162,IF($J$9=24,'Mottes de 6'!BI162,IF($J$9=25,'Mottes de 6'!BJ162,IF($J$9=26,'Mottes de 6'!BK162,IF($J$9=27,'Mottes de 6'!BL162,IF($J$9=28,'Mottes de 6'!BM162,IF($J$9=29,'Mottes de 6'!BN162,IF($J$9=30,'Mottes de 6'!BO162,IF($J$9=31,'Mottes de 6'!BP162,IF($J$9=32,'Mottes de 6'!BQ162,IF($J$9=33,'Mottes de 6'!BR162,IF($J$9=34,'Mottes de 6'!BS162,IF($J$9=35,'Mottes de 6'!BT162,))))))))))))))))))))))))))))))))))))))))))))))))))))</f>
        <v>0</v>
      </c>
      <c r="K2062" s="103" t="str">
        <f>IF('Mottes de 6'!R162=0,"","Erreur")</f>
        <v/>
      </c>
    </row>
    <row r="2063" spans="1:11" x14ac:dyDescent="0.25">
      <c r="A2063" s="103">
        <f>IF('Mottes de 6'!A163&lt;&gt;"",'Mottes de 6'!A163,"")</f>
        <v>23157</v>
      </c>
      <c r="B2063" s="103" t="str">
        <f>IF('Mottes de 6'!L163&lt;&gt;"",'Mottes de 6'!L163,"")</f>
        <v>Noai</v>
      </c>
      <c r="C2063" s="107" t="str">
        <f>IF('Mottes de 6'!B163&lt;&gt;"",'Mottes de 6'!B163,"")</f>
        <v>CALIBRACHOA COLIBRI</v>
      </c>
      <c r="D2063" s="107" t="str">
        <f>IF('Mottes de 6'!C163&lt;&gt;"",'Mottes de 6'!C163,"")</f>
        <v xml:space="preserve">Plum </v>
      </c>
      <c r="E2063" s="103">
        <f>IF('Mottes de 6'!H163&lt;&gt;"",'Mottes de 6'!H163,"")</f>
        <v>12</v>
      </c>
      <c r="F2063" s="103" t="str">
        <f>IF('Mottes de 6'!E163&lt;&gt;"",'Mottes de 6'!E163,"")</f>
        <v>B</v>
      </c>
      <c r="G2063" s="103" t="str">
        <f>IF('Mottes de 6'!N163&lt;&gt;"",'Mottes de 6'!N163,"")</f>
        <v>M6</v>
      </c>
      <c r="H2063" s="103" t="str">
        <f>IF('Mottes de 6'!I163&lt;&gt;"",'Mottes de 6'!I163,"")</f>
        <v>A</v>
      </c>
      <c r="I2063" s="103">
        <f>IF('Mottes de 6'!J163&lt;&gt;"",'Mottes de 6'!J163,"")</f>
        <v>4.4999999999999998E-2</v>
      </c>
      <c r="J2063" s="103">
        <f>IF($J$9=36,'Mottes de 6'!U163,IF($J$9=37,'Mottes de 6'!V163,IF($J$9=38,'Mottes de 6'!W163,IF($J$9=39,'Mottes de 6'!X163,IF($J$9=40,'Mottes de 6'!Y163,IF($J$9=41,'Mottes de 6'!Z163,IF($J$9=42,'Mottes de 6'!AA163,IF($J$9=43,'Mottes de 6'!AB163,IF($J$9=44,'Mottes de 6'!AC163,IF($J$9=45,'Mottes de 6'!AD163,IF($J$9=46,'Mottes de 6'!AE163,IF($J$9=47,'Mottes de 6'!AF163,IF($J$9=48,'Mottes de 6'!AG163,IF($J$9=49,'Mottes de 6'!AH163,IF($J$9=50,'Mottes de 6'!AI163,IF($J$9=51,'Mottes de 6'!AJ163,IF($J$9=52,'Mottes de 6'!AK163,IF($J$9=1,'Mottes de 6'!AL163,IF($J$9=2,'Mottes de 6'!AM163,IF($J$9=3,'Mottes de 6'!AN163,IF($J$9=4,'Mottes de 6'!AO163,IF($J$9=5,'Mottes de 6'!AP163,IF($J$9=6,'Mottes de 6'!AQ163,IF($J$9=7,'Mottes de 6'!AR163,IF($J$9=8,'Mottes de 6'!AS163,IF($J$9=9,'Mottes de 6'!AT163,IF($J$9=10,'Mottes de 6'!AU163,IF($J$9=11,'Mottes de 6'!AV163,IF($J$9=12,'Mottes de 6'!AW163,IF($J$9=13,'Mottes de 6'!AX163,IF($J$9=14,'Mottes de 6'!AY163,IF($J$9=15,'Mottes de 6'!AZ163,IF($J$9=16,'Mottes de 6'!BA163,IF($J$9=17,'Mottes de 6'!BB163,IF($J$9=18,'Mottes de 6'!BC163,IF($J$9=19,'Mottes de 6'!BD163,IF($J$9=20,'Mottes de 6'!BE163,IF($J$9=21,'Mottes de 6'!BF163,IF($J$9=22,'Mottes de 6'!BG163,IF($J$9=23,'Mottes de 6'!BH163,IF($J$9=24,'Mottes de 6'!BI163,IF($J$9=25,'Mottes de 6'!BJ163,IF($J$9=26,'Mottes de 6'!BK163,IF($J$9=27,'Mottes de 6'!BL163,IF($J$9=28,'Mottes de 6'!BM163,IF($J$9=29,'Mottes de 6'!BN163,IF($J$9=30,'Mottes de 6'!BO163,IF($J$9=31,'Mottes de 6'!BP163,IF($J$9=32,'Mottes de 6'!BQ163,IF($J$9=33,'Mottes de 6'!BR163,IF($J$9=34,'Mottes de 6'!BS163,IF($J$9=35,'Mottes de 6'!BT163,))))))))))))))))))))))))))))))))))))))))))))))))))))</f>
        <v>0</v>
      </c>
      <c r="K2063" s="103" t="str">
        <f>IF('Mottes de 6'!R163=0,"","Erreur")</f>
        <v/>
      </c>
    </row>
    <row r="2064" spans="1:11" x14ac:dyDescent="0.25">
      <c r="A2064" s="103">
        <f>IF('Mottes de 6'!A164&lt;&gt;"",'Mottes de 6'!A164,"")</f>
        <v>23913</v>
      </c>
      <c r="B2064" s="103" t="str">
        <f>IF('Mottes de 6'!L164&lt;&gt;"",'Mottes de 6'!L164,"")</f>
        <v>Noai</v>
      </c>
      <c r="C2064" s="107" t="str">
        <f>IF('Mottes de 6'!B164&lt;&gt;"",'Mottes de 6'!B164,"")</f>
        <v>CALIBRACHOA COLIBRI</v>
      </c>
      <c r="D2064" s="107" t="str">
        <f>IF('Mottes de 6'!C164&lt;&gt;"",'Mottes de 6'!C164,"")</f>
        <v xml:space="preserve">Pure White </v>
      </c>
      <c r="E2064" s="103">
        <f>IF('Mottes de 6'!H164&lt;&gt;"",'Mottes de 6'!H164,"")</f>
        <v>12</v>
      </c>
      <c r="F2064" s="103" t="str">
        <f>IF('Mottes de 6'!E164&lt;&gt;"",'Mottes de 6'!E164,"")</f>
        <v>B</v>
      </c>
      <c r="G2064" s="103" t="str">
        <f>IF('Mottes de 6'!N164&lt;&gt;"",'Mottes de 6'!N164,"")</f>
        <v>M6</v>
      </c>
      <c r="H2064" s="103" t="str">
        <f>IF('Mottes de 6'!I164&lt;&gt;"",'Mottes de 6'!I164,"")</f>
        <v>A</v>
      </c>
      <c r="I2064" s="103">
        <f>IF('Mottes de 6'!J164&lt;&gt;"",'Mottes de 6'!J164,"")</f>
        <v>4.4999999999999998E-2</v>
      </c>
      <c r="J2064" s="103">
        <f>IF($J$9=36,'Mottes de 6'!U164,IF($J$9=37,'Mottes de 6'!V164,IF($J$9=38,'Mottes de 6'!W164,IF($J$9=39,'Mottes de 6'!X164,IF($J$9=40,'Mottes de 6'!Y164,IF($J$9=41,'Mottes de 6'!Z164,IF($J$9=42,'Mottes de 6'!AA164,IF($J$9=43,'Mottes de 6'!AB164,IF($J$9=44,'Mottes de 6'!AC164,IF($J$9=45,'Mottes de 6'!AD164,IF($J$9=46,'Mottes de 6'!AE164,IF($J$9=47,'Mottes de 6'!AF164,IF($J$9=48,'Mottes de 6'!AG164,IF($J$9=49,'Mottes de 6'!AH164,IF($J$9=50,'Mottes de 6'!AI164,IF($J$9=51,'Mottes de 6'!AJ164,IF($J$9=52,'Mottes de 6'!AK164,IF($J$9=1,'Mottes de 6'!AL164,IF($J$9=2,'Mottes de 6'!AM164,IF($J$9=3,'Mottes de 6'!AN164,IF($J$9=4,'Mottes de 6'!AO164,IF($J$9=5,'Mottes de 6'!AP164,IF($J$9=6,'Mottes de 6'!AQ164,IF($J$9=7,'Mottes de 6'!AR164,IF($J$9=8,'Mottes de 6'!AS164,IF($J$9=9,'Mottes de 6'!AT164,IF($J$9=10,'Mottes de 6'!AU164,IF($J$9=11,'Mottes de 6'!AV164,IF($J$9=12,'Mottes de 6'!AW164,IF($J$9=13,'Mottes de 6'!AX164,IF($J$9=14,'Mottes de 6'!AY164,IF($J$9=15,'Mottes de 6'!AZ164,IF($J$9=16,'Mottes de 6'!BA164,IF($J$9=17,'Mottes de 6'!BB164,IF($J$9=18,'Mottes de 6'!BC164,IF($J$9=19,'Mottes de 6'!BD164,IF($J$9=20,'Mottes de 6'!BE164,IF($J$9=21,'Mottes de 6'!BF164,IF($J$9=22,'Mottes de 6'!BG164,IF($J$9=23,'Mottes de 6'!BH164,IF($J$9=24,'Mottes de 6'!BI164,IF($J$9=25,'Mottes de 6'!BJ164,IF($J$9=26,'Mottes de 6'!BK164,IF($J$9=27,'Mottes de 6'!BL164,IF($J$9=28,'Mottes de 6'!BM164,IF($J$9=29,'Mottes de 6'!BN164,IF($J$9=30,'Mottes de 6'!BO164,IF($J$9=31,'Mottes de 6'!BP164,IF($J$9=32,'Mottes de 6'!BQ164,IF($J$9=33,'Mottes de 6'!BR164,IF($J$9=34,'Mottes de 6'!BS164,IF($J$9=35,'Mottes de 6'!BT164,))))))))))))))))))))))))))))))))))))))))))))))))))))</f>
        <v>0</v>
      </c>
      <c r="K2064" s="103" t="str">
        <f>IF('Mottes de 6'!R164=0,"","Erreur")</f>
        <v/>
      </c>
    </row>
    <row r="2065" spans="1:11" x14ac:dyDescent="0.25">
      <c r="A2065" s="103">
        <f>IF('Mottes de 6'!A165&lt;&gt;"",'Mottes de 6'!A165,"")</f>
        <v>25260</v>
      </c>
      <c r="B2065" s="103" t="str">
        <f>IF('Mottes de 6'!L165&lt;&gt;"",'Mottes de 6'!L165,"")</f>
        <v>Noai</v>
      </c>
      <c r="C2065" s="107" t="str">
        <f>IF('Mottes de 6'!B165&lt;&gt;"",'Mottes de 6'!B165,"")</f>
        <v>CALIBRACHOA COLIBRI</v>
      </c>
      <c r="D2065" s="107" t="str">
        <f>IF('Mottes de 6'!C165&lt;&gt;"",'Mottes de 6'!C165,"")</f>
        <v>Purple Bling</v>
      </c>
      <c r="E2065" s="103">
        <f>IF('Mottes de 6'!H165&lt;&gt;"",'Mottes de 6'!H165,"")</f>
        <v>12</v>
      </c>
      <c r="F2065" s="103" t="str">
        <f>IF('Mottes de 6'!E165&lt;&gt;"",'Mottes de 6'!E165,"")</f>
        <v>B</v>
      </c>
      <c r="G2065" s="103" t="str">
        <f>IF('Mottes de 6'!N165&lt;&gt;"",'Mottes de 6'!N165,"")</f>
        <v>M6</v>
      </c>
      <c r="H2065" s="103" t="str">
        <f>IF('Mottes de 6'!I165&lt;&gt;"",'Mottes de 6'!I165,"")</f>
        <v>A</v>
      </c>
      <c r="I2065" s="103">
        <f>IF('Mottes de 6'!J165&lt;&gt;"",'Mottes de 6'!J165,"")</f>
        <v>0.06</v>
      </c>
      <c r="J2065" s="103">
        <f>IF($J$9=36,'Mottes de 6'!U165,IF($J$9=37,'Mottes de 6'!V165,IF($J$9=38,'Mottes de 6'!W165,IF($J$9=39,'Mottes de 6'!X165,IF($J$9=40,'Mottes de 6'!Y165,IF($J$9=41,'Mottes de 6'!Z165,IF($J$9=42,'Mottes de 6'!AA165,IF($J$9=43,'Mottes de 6'!AB165,IF($J$9=44,'Mottes de 6'!AC165,IF($J$9=45,'Mottes de 6'!AD165,IF($J$9=46,'Mottes de 6'!AE165,IF($J$9=47,'Mottes de 6'!AF165,IF($J$9=48,'Mottes de 6'!AG165,IF($J$9=49,'Mottes de 6'!AH165,IF($J$9=50,'Mottes de 6'!AI165,IF($J$9=51,'Mottes de 6'!AJ165,IF($J$9=52,'Mottes de 6'!AK165,IF($J$9=1,'Mottes de 6'!AL165,IF($J$9=2,'Mottes de 6'!AM165,IF($J$9=3,'Mottes de 6'!AN165,IF($J$9=4,'Mottes de 6'!AO165,IF($J$9=5,'Mottes de 6'!AP165,IF($J$9=6,'Mottes de 6'!AQ165,IF($J$9=7,'Mottes de 6'!AR165,IF($J$9=8,'Mottes de 6'!AS165,IF($J$9=9,'Mottes de 6'!AT165,IF($J$9=10,'Mottes de 6'!AU165,IF($J$9=11,'Mottes de 6'!AV165,IF($J$9=12,'Mottes de 6'!AW165,IF($J$9=13,'Mottes de 6'!AX165,IF($J$9=14,'Mottes de 6'!AY165,IF($J$9=15,'Mottes de 6'!AZ165,IF($J$9=16,'Mottes de 6'!BA165,IF($J$9=17,'Mottes de 6'!BB165,IF($J$9=18,'Mottes de 6'!BC165,IF($J$9=19,'Mottes de 6'!BD165,IF($J$9=20,'Mottes de 6'!BE165,IF($J$9=21,'Mottes de 6'!BF165,IF($J$9=22,'Mottes de 6'!BG165,IF($J$9=23,'Mottes de 6'!BH165,IF($J$9=24,'Mottes de 6'!BI165,IF($J$9=25,'Mottes de 6'!BJ165,IF($J$9=26,'Mottes de 6'!BK165,IF($J$9=27,'Mottes de 6'!BL165,IF($J$9=28,'Mottes de 6'!BM165,IF($J$9=29,'Mottes de 6'!BN165,IF($J$9=30,'Mottes de 6'!BO165,IF($J$9=31,'Mottes de 6'!BP165,IF($J$9=32,'Mottes de 6'!BQ165,IF($J$9=33,'Mottes de 6'!BR165,IF($J$9=34,'Mottes de 6'!BS165,IF($J$9=35,'Mottes de 6'!BT165,))))))))))))))))))))))))))))))))))))))))))))))))))))</f>
        <v>0</v>
      </c>
      <c r="K2065" s="103" t="str">
        <f>IF('Mottes de 6'!R165=0,"","Erreur")</f>
        <v/>
      </c>
    </row>
    <row r="2066" spans="1:11" x14ac:dyDescent="0.25">
      <c r="A2066" s="103">
        <f>IF('Mottes de 6'!A166&lt;&gt;"",'Mottes de 6'!A166,"")</f>
        <v>23914</v>
      </c>
      <c r="B2066" s="103" t="str">
        <f>IF('Mottes de 6'!L166&lt;&gt;"",'Mottes de 6'!L166,"")</f>
        <v>Noai</v>
      </c>
      <c r="C2066" s="107" t="str">
        <f>IF('Mottes de 6'!B166&lt;&gt;"",'Mottes de 6'!B166,"")</f>
        <v>CALIBRACHOA COLIBRI</v>
      </c>
      <c r="D2066" s="107" t="str">
        <f>IF('Mottes de 6'!C166&lt;&gt;"",'Mottes de 6'!C166,"")</f>
        <v>Yellow Canary</v>
      </c>
      <c r="E2066" s="103">
        <f>IF('Mottes de 6'!H166&lt;&gt;"",'Mottes de 6'!H166,"")</f>
        <v>12</v>
      </c>
      <c r="F2066" s="103" t="str">
        <f>IF('Mottes de 6'!E166&lt;&gt;"",'Mottes de 6'!E166,"")</f>
        <v>B</v>
      </c>
      <c r="G2066" s="103" t="str">
        <f>IF('Mottes de 6'!N166&lt;&gt;"",'Mottes de 6'!N166,"")</f>
        <v>M6</v>
      </c>
      <c r="H2066" s="103" t="str">
        <f>IF('Mottes de 6'!I166&lt;&gt;"",'Mottes de 6'!I166,"")</f>
        <v>A</v>
      </c>
      <c r="I2066" s="103">
        <f>IF('Mottes de 6'!J166&lt;&gt;"",'Mottes de 6'!J166,"")</f>
        <v>4.4999999999999998E-2</v>
      </c>
      <c r="J2066" s="103">
        <f>IF($J$9=36,'Mottes de 6'!U166,IF($J$9=37,'Mottes de 6'!V166,IF($J$9=38,'Mottes de 6'!W166,IF($J$9=39,'Mottes de 6'!X166,IF($J$9=40,'Mottes de 6'!Y166,IF($J$9=41,'Mottes de 6'!Z166,IF($J$9=42,'Mottes de 6'!AA166,IF($J$9=43,'Mottes de 6'!AB166,IF($J$9=44,'Mottes de 6'!AC166,IF($J$9=45,'Mottes de 6'!AD166,IF($J$9=46,'Mottes de 6'!AE166,IF($J$9=47,'Mottes de 6'!AF166,IF($J$9=48,'Mottes de 6'!AG166,IF($J$9=49,'Mottes de 6'!AH166,IF($J$9=50,'Mottes de 6'!AI166,IF($J$9=51,'Mottes de 6'!AJ166,IF($J$9=52,'Mottes de 6'!AK166,IF($J$9=1,'Mottes de 6'!AL166,IF($J$9=2,'Mottes de 6'!AM166,IF($J$9=3,'Mottes de 6'!AN166,IF($J$9=4,'Mottes de 6'!AO166,IF($J$9=5,'Mottes de 6'!AP166,IF($J$9=6,'Mottes de 6'!AQ166,IF($J$9=7,'Mottes de 6'!AR166,IF($J$9=8,'Mottes de 6'!AS166,IF($J$9=9,'Mottes de 6'!AT166,IF($J$9=10,'Mottes de 6'!AU166,IF($J$9=11,'Mottes de 6'!AV166,IF($J$9=12,'Mottes de 6'!AW166,IF($J$9=13,'Mottes de 6'!AX166,IF($J$9=14,'Mottes de 6'!AY166,IF($J$9=15,'Mottes de 6'!AZ166,IF($J$9=16,'Mottes de 6'!BA166,IF($J$9=17,'Mottes de 6'!BB166,IF($J$9=18,'Mottes de 6'!BC166,IF($J$9=19,'Mottes de 6'!BD166,IF($J$9=20,'Mottes de 6'!BE166,IF($J$9=21,'Mottes de 6'!BF166,IF($J$9=22,'Mottes de 6'!BG166,IF($J$9=23,'Mottes de 6'!BH166,IF($J$9=24,'Mottes de 6'!BI166,IF($J$9=25,'Mottes de 6'!BJ166,IF($J$9=26,'Mottes de 6'!BK166,IF($J$9=27,'Mottes de 6'!BL166,IF($J$9=28,'Mottes de 6'!BM166,IF($J$9=29,'Mottes de 6'!BN166,IF($J$9=30,'Mottes de 6'!BO166,IF($J$9=31,'Mottes de 6'!BP166,IF($J$9=32,'Mottes de 6'!BQ166,IF($J$9=33,'Mottes de 6'!BR166,IF($J$9=34,'Mottes de 6'!BS166,IF($J$9=35,'Mottes de 6'!BT166,))))))))))))))))))))))))))))))))))))))))))))))))))))</f>
        <v>0</v>
      </c>
      <c r="K2066" s="103" t="str">
        <f>IF('Mottes de 6'!R166=0,"","Erreur")</f>
        <v/>
      </c>
    </row>
    <row r="2067" spans="1:11" x14ac:dyDescent="0.25">
      <c r="A2067" s="103">
        <f>IF('Mottes de 6'!A167&lt;&gt;"",'Mottes de 6'!A167,"")</f>
        <v>23915</v>
      </c>
      <c r="B2067" s="103" t="str">
        <f>IF('Mottes de 6'!L167&lt;&gt;"",'Mottes de 6'!L167,"")</f>
        <v>Noai</v>
      </c>
      <c r="C2067" s="107" t="str">
        <f>IF('Mottes de 6'!B167&lt;&gt;"",'Mottes de 6'!B167,"")</f>
        <v>CALIBRACHOA COLIBRI</v>
      </c>
      <c r="D2067" s="107" t="str">
        <f>IF('Mottes de 6'!C167&lt;&gt;"",'Mottes de 6'!C167,"")</f>
        <v xml:space="preserve">Variés </v>
      </c>
      <c r="E2067" s="103">
        <f>IF('Mottes de 6'!H167&lt;&gt;"",'Mottes de 6'!H167,"")</f>
        <v>12</v>
      </c>
      <c r="F2067" s="103" t="str">
        <f>IF('Mottes de 6'!E167&lt;&gt;"",'Mottes de 6'!E167,"")</f>
        <v>B</v>
      </c>
      <c r="G2067" s="103" t="str">
        <f>IF('Mottes de 6'!N167&lt;&gt;"",'Mottes de 6'!N167,"")</f>
        <v>M6</v>
      </c>
      <c r="H2067" s="103" t="str">
        <f>IF('Mottes de 6'!I167&lt;&gt;"",'Mottes de 6'!I167,"")</f>
        <v>A</v>
      </c>
      <c r="I2067" s="103">
        <f>IF('Mottes de 6'!J167&lt;&gt;"",'Mottes de 6'!J167,"")</f>
        <v>4.4999999999999998E-2</v>
      </c>
      <c r="J2067" s="103">
        <f>IF($J$9=36,'Mottes de 6'!U167,IF($J$9=37,'Mottes de 6'!V167,IF($J$9=38,'Mottes de 6'!W167,IF($J$9=39,'Mottes de 6'!X167,IF($J$9=40,'Mottes de 6'!Y167,IF($J$9=41,'Mottes de 6'!Z167,IF($J$9=42,'Mottes de 6'!AA167,IF($J$9=43,'Mottes de 6'!AB167,IF($J$9=44,'Mottes de 6'!AC167,IF($J$9=45,'Mottes de 6'!AD167,IF($J$9=46,'Mottes de 6'!AE167,IF($J$9=47,'Mottes de 6'!AF167,IF($J$9=48,'Mottes de 6'!AG167,IF($J$9=49,'Mottes de 6'!AH167,IF($J$9=50,'Mottes de 6'!AI167,IF($J$9=51,'Mottes de 6'!AJ167,IF($J$9=52,'Mottes de 6'!AK167,IF($J$9=1,'Mottes de 6'!AL167,IF($J$9=2,'Mottes de 6'!AM167,IF($J$9=3,'Mottes de 6'!AN167,IF($J$9=4,'Mottes de 6'!AO167,IF($J$9=5,'Mottes de 6'!AP167,IF($J$9=6,'Mottes de 6'!AQ167,IF($J$9=7,'Mottes de 6'!AR167,IF($J$9=8,'Mottes de 6'!AS167,IF($J$9=9,'Mottes de 6'!AT167,IF($J$9=10,'Mottes de 6'!AU167,IF($J$9=11,'Mottes de 6'!AV167,IF($J$9=12,'Mottes de 6'!AW167,IF($J$9=13,'Mottes de 6'!AX167,IF($J$9=14,'Mottes de 6'!AY167,IF($J$9=15,'Mottes de 6'!AZ167,IF($J$9=16,'Mottes de 6'!BA167,IF($J$9=17,'Mottes de 6'!BB167,IF($J$9=18,'Mottes de 6'!BC167,IF($J$9=19,'Mottes de 6'!BD167,IF($J$9=20,'Mottes de 6'!BE167,IF($J$9=21,'Mottes de 6'!BF167,IF($J$9=22,'Mottes de 6'!BG167,IF($J$9=23,'Mottes de 6'!BH167,IF($J$9=24,'Mottes de 6'!BI167,IF($J$9=25,'Mottes de 6'!BJ167,IF($J$9=26,'Mottes de 6'!BK167,IF($J$9=27,'Mottes de 6'!BL167,IF($J$9=28,'Mottes de 6'!BM167,IF($J$9=29,'Mottes de 6'!BN167,IF($J$9=30,'Mottes de 6'!BO167,IF($J$9=31,'Mottes de 6'!BP167,IF($J$9=32,'Mottes de 6'!BQ167,IF($J$9=33,'Mottes de 6'!BR167,IF($J$9=34,'Mottes de 6'!BS167,IF($J$9=35,'Mottes de 6'!BT167,))))))))))))))))))))))))))))))))))))))))))))))))))))</f>
        <v>0</v>
      </c>
      <c r="K2067" s="103" t="str">
        <f>IF('Mottes de 6'!R167=0,"","Erreur")</f>
        <v/>
      </c>
    </row>
    <row r="2068" spans="1:11" x14ac:dyDescent="0.25">
      <c r="A2068" s="450"/>
      <c r="B2068" s="450"/>
      <c r="C2068" s="451" t="s">
        <v>1835</v>
      </c>
      <c r="D2068" s="451"/>
      <c r="E2068" s="450"/>
      <c r="F2068" s="450"/>
      <c r="G2068" s="450"/>
      <c r="H2068" s="450"/>
      <c r="I2068" s="450"/>
      <c r="J2068" s="450">
        <f>SUBTOTAL(9,J2055:J2067)</f>
        <v>0</v>
      </c>
      <c r="K2068" s="450"/>
    </row>
    <row r="2069" spans="1:11" x14ac:dyDescent="0.25">
      <c r="A2069" s="103">
        <f>IF('Mottes de 6'!A168&lt;&gt;"",'Mottes de 6'!A168,"")</f>
        <v>23916</v>
      </c>
      <c r="B2069" s="103" t="str">
        <f>IF('Mottes de 6'!L168&lt;&gt;"",'Mottes de 6'!L168,"")</f>
        <v>Noai</v>
      </c>
      <c r="C2069" s="107" t="str">
        <f>IF('Mottes de 6'!B168&lt;&gt;"",'Mottes de 6'!B168,"")</f>
        <v>CALIBRACHOA OMBRE</v>
      </c>
      <c r="D2069" s="107" t="str">
        <f>IF('Mottes de 6'!C168&lt;&gt;"",'Mottes de 6'!C168,"")</f>
        <v>Blue</v>
      </c>
      <c r="E2069" s="103">
        <f>IF('Mottes de 6'!H168&lt;&gt;"",'Mottes de 6'!H168,"")</f>
        <v>12</v>
      </c>
      <c r="F2069" s="103" t="str">
        <f>IF('Mottes de 6'!E168&lt;&gt;"",'Mottes de 6'!E168,"")</f>
        <v>B</v>
      </c>
      <c r="G2069" s="103" t="str">
        <f>IF('Mottes de 6'!N168&lt;&gt;"",'Mottes de 6'!N168,"")</f>
        <v>M6</v>
      </c>
      <c r="H2069" s="103" t="str">
        <f>IF('Mottes de 6'!I168&lt;&gt;"",'Mottes de 6'!I168,"")</f>
        <v>A</v>
      </c>
      <c r="I2069" s="103">
        <f>IF('Mottes de 6'!J168&lt;&gt;"",'Mottes de 6'!J168,"")</f>
        <v>0.06</v>
      </c>
      <c r="J2069" s="103">
        <f>IF($J$9=36,'Mottes de 6'!U168,IF($J$9=37,'Mottes de 6'!V168,IF($J$9=38,'Mottes de 6'!W168,IF($J$9=39,'Mottes de 6'!X168,IF($J$9=40,'Mottes de 6'!Y168,IF($J$9=41,'Mottes de 6'!Z168,IF($J$9=42,'Mottes de 6'!AA168,IF($J$9=43,'Mottes de 6'!AB168,IF($J$9=44,'Mottes de 6'!AC168,IF($J$9=45,'Mottes de 6'!AD168,IF($J$9=46,'Mottes de 6'!AE168,IF($J$9=47,'Mottes de 6'!AF168,IF($J$9=48,'Mottes de 6'!AG168,IF($J$9=49,'Mottes de 6'!AH168,IF($J$9=50,'Mottes de 6'!AI168,IF($J$9=51,'Mottes de 6'!AJ168,IF($J$9=52,'Mottes de 6'!AK168,IF($J$9=1,'Mottes de 6'!AL168,IF($J$9=2,'Mottes de 6'!AM168,IF($J$9=3,'Mottes de 6'!AN168,IF($J$9=4,'Mottes de 6'!AO168,IF($J$9=5,'Mottes de 6'!AP168,IF($J$9=6,'Mottes de 6'!AQ168,IF($J$9=7,'Mottes de 6'!AR168,IF($J$9=8,'Mottes de 6'!AS168,IF($J$9=9,'Mottes de 6'!AT168,IF($J$9=10,'Mottes de 6'!AU168,IF($J$9=11,'Mottes de 6'!AV168,IF($J$9=12,'Mottes de 6'!AW168,IF($J$9=13,'Mottes de 6'!AX168,IF($J$9=14,'Mottes de 6'!AY168,IF($J$9=15,'Mottes de 6'!AZ168,IF($J$9=16,'Mottes de 6'!BA168,IF($J$9=17,'Mottes de 6'!BB168,IF($J$9=18,'Mottes de 6'!BC168,IF($J$9=19,'Mottes de 6'!BD168,IF($J$9=20,'Mottes de 6'!BE168,IF($J$9=21,'Mottes de 6'!BF168,IF($J$9=22,'Mottes de 6'!BG168,IF($J$9=23,'Mottes de 6'!BH168,IF($J$9=24,'Mottes de 6'!BI168,IF($J$9=25,'Mottes de 6'!BJ168,IF($J$9=26,'Mottes de 6'!BK168,IF($J$9=27,'Mottes de 6'!BL168,IF($J$9=28,'Mottes de 6'!BM168,IF($J$9=29,'Mottes de 6'!BN168,IF($J$9=30,'Mottes de 6'!BO168,IF($J$9=31,'Mottes de 6'!BP168,IF($J$9=32,'Mottes de 6'!BQ168,IF($J$9=33,'Mottes de 6'!BR168,IF($J$9=34,'Mottes de 6'!BS168,IF($J$9=35,'Mottes de 6'!BT168,))))))))))))))))))))))))))))))))))))))))))))))))))))</f>
        <v>0</v>
      </c>
      <c r="K2069" s="103" t="str">
        <f>IF('Mottes de 6'!R168=0,"","Erreur")</f>
        <v/>
      </c>
    </row>
    <row r="2070" spans="1:11" x14ac:dyDescent="0.25">
      <c r="A2070" s="103">
        <f>IF('Mottes de 6'!A169&lt;&gt;"",'Mottes de 6'!A169,"")</f>
        <v>23917</v>
      </c>
      <c r="B2070" s="103" t="str">
        <f>IF('Mottes de 6'!L169&lt;&gt;"",'Mottes de 6'!L169,"")</f>
        <v>Noai</v>
      </c>
      <c r="C2070" s="107" t="str">
        <f>IF('Mottes de 6'!B169&lt;&gt;"",'Mottes de 6'!B169,"")</f>
        <v>CALIBRACHOA OMBRE</v>
      </c>
      <c r="D2070" s="107" t="str">
        <f>IF('Mottes de 6'!C169&lt;&gt;"",'Mottes de 6'!C169,"")</f>
        <v xml:space="preserve">Pink </v>
      </c>
      <c r="E2070" s="103">
        <f>IF('Mottes de 6'!H169&lt;&gt;"",'Mottes de 6'!H169,"")</f>
        <v>12</v>
      </c>
      <c r="F2070" s="103" t="str">
        <f>IF('Mottes de 6'!E169&lt;&gt;"",'Mottes de 6'!E169,"")</f>
        <v>B</v>
      </c>
      <c r="G2070" s="103" t="str">
        <f>IF('Mottes de 6'!N169&lt;&gt;"",'Mottes de 6'!N169,"")</f>
        <v>M6</v>
      </c>
      <c r="H2070" s="103" t="str">
        <f>IF('Mottes de 6'!I169&lt;&gt;"",'Mottes de 6'!I169,"")</f>
        <v>A</v>
      </c>
      <c r="I2070" s="103">
        <f>IF('Mottes de 6'!J169&lt;&gt;"",'Mottes de 6'!J169,"")</f>
        <v>0.06</v>
      </c>
      <c r="J2070" s="103">
        <f>IF($J$9=36,'Mottes de 6'!U169,IF($J$9=37,'Mottes de 6'!V169,IF($J$9=38,'Mottes de 6'!W169,IF($J$9=39,'Mottes de 6'!X169,IF($J$9=40,'Mottes de 6'!Y169,IF($J$9=41,'Mottes de 6'!Z169,IF($J$9=42,'Mottes de 6'!AA169,IF($J$9=43,'Mottes de 6'!AB169,IF($J$9=44,'Mottes de 6'!AC169,IF($J$9=45,'Mottes de 6'!AD169,IF($J$9=46,'Mottes de 6'!AE169,IF($J$9=47,'Mottes de 6'!AF169,IF($J$9=48,'Mottes de 6'!AG169,IF($J$9=49,'Mottes de 6'!AH169,IF($J$9=50,'Mottes de 6'!AI169,IF($J$9=51,'Mottes de 6'!AJ169,IF($J$9=52,'Mottes de 6'!AK169,IF($J$9=1,'Mottes de 6'!AL169,IF($J$9=2,'Mottes de 6'!AM169,IF($J$9=3,'Mottes de 6'!AN169,IF($J$9=4,'Mottes de 6'!AO169,IF($J$9=5,'Mottes de 6'!AP169,IF($J$9=6,'Mottes de 6'!AQ169,IF($J$9=7,'Mottes de 6'!AR169,IF($J$9=8,'Mottes de 6'!AS169,IF($J$9=9,'Mottes de 6'!AT169,IF($J$9=10,'Mottes de 6'!AU169,IF($J$9=11,'Mottes de 6'!AV169,IF($J$9=12,'Mottes de 6'!AW169,IF($J$9=13,'Mottes de 6'!AX169,IF($J$9=14,'Mottes de 6'!AY169,IF($J$9=15,'Mottes de 6'!AZ169,IF($J$9=16,'Mottes de 6'!BA169,IF($J$9=17,'Mottes de 6'!BB169,IF($J$9=18,'Mottes de 6'!BC169,IF($J$9=19,'Mottes de 6'!BD169,IF($J$9=20,'Mottes de 6'!BE169,IF($J$9=21,'Mottes de 6'!BF169,IF($J$9=22,'Mottes de 6'!BG169,IF($J$9=23,'Mottes de 6'!BH169,IF($J$9=24,'Mottes de 6'!BI169,IF($J$9=25,'Mottes de 6'!BJ169,IF($J$9=26,'Mottes de 6'!BK169,IF($J$9=27,'Mottes de 6'!BL169,IF($J$9=28,'Mottes de 6'!BM169,IF($J$9=29,'Mottes de 6'!BN169,IF($J$9=30,'Mottes de 6'!BO169,IF($J$9=31,'Mottes de 6'!BP169,IF($J$9=32,'Mottes de 6'!BQ169,IF($J$9=33,'Mottes de 6'!BR169,IF($J$9=34,'Mottes de 6'!BS169,IF($J$9=35,'Mottes de 6'!BT169,))))))))))))))))))))))))))))))))))))))))))))))))))))</f>
        <v>0</v>
      </c>
      <c r="K2070" s="103" t="str">
        <f>IF('Mottes de 6'!R169=0,"","Erreur")</f>
        <v/>
      </c>
    </row>
    <row r="2071" spans="1:11" x14ac:dyDescent="0.25">
      <c r="A2071" s="450"/>
      <c r="B2071" s="450"/>
      <c r="C2071" s="451" t="s">
        <v>1836</v>
      </c>
      <c r="D2071" s="451"/>
      <c r="E2071" s="450"/>
      <c r="F2071" s="450"/>
      <c r="G2071" s="450"/>
      <c r="H2071" s="450"/>
      <c r="I2071" s="450"/>
      <c r="J2071" s="450">
        <f>SUBTOTAL(9,J2069:J2070)</f>
        <v>0</v>
      </c>
      <c r="K2071" s="450"/>
    </row>
    <row r="2072" spans="1:11" x14ac:dyDescent="0.25">
      <c r="A2072" s="103">
        <f>IF('Mottes de 6'!A170&lt;&gt;"",'Mottes de 6'!A170,"")</f>
        <v>23918</v>
      </c>
      <c r="B2072" s="103" t="str">
        <f>IF('Mottes de 6'!L170&lt;&gt;"",'Mottes de 6'!L170,"")</f>
        <v>Noai</v>
      </c>
      <c r="C2072" s="107" t="str">
        <f>IF('Mottes de 6'!B170&lt;&gt;"",'Mottes de 6'!B170,"")</f>
        <v>CALIBRACHOA EYECONIC</v>
      </c>
      <c r="D2072" s="107" t="str">
        <f>IF('Mottes de 6'!C170&lt;&gt;"",'Mottes de 6'!C170,"")</f>
        <v>Apricot</v>
      </c>
      <c r="E2072" s="103">
        <f>IF('Mottes de 6'!H170&lt;&gt;"",'Mottes de 6'!H170,"")</f>
        <v>12</v>
      </c>
      <c r="F2072" s="103" t="str">
        <f>IF('Mottes de 6'!E170&lt;&gt;"",'Mottes de 6'!E170,"")</f>
        <v>B</v>
      </c>
      <c r="G2072" s="103" t="str">
        <f>IF('Mottes de 6'!N170&lt;&gt;"",'Mottes de 6'!N170,"")</f>
        <v>M6</v>
      </c>
      <c r="H2072" s="103" t="str">
        <f>IF('Mottes de 6'!I170&lt;&gt;"",'Mottes de 6'!I170,"")</f>
        <v>A</v>
      </c>
      <c r="I2072" s="103">
        <f>IF('Mottes de 6'!J170&lt;&gt;"",'Mottes de 6'!J170,"")</f>
        <v>0.06</v>
      </c>
      <c r="J2072" s="103">
        <f>IF($J$9=36,'Mottes de 6'!U170,IF($J$9=37,'Mottes de 6'!V170,IF($J$9=38,'Mottes de 6'!W170,IF($J$9=39,'Mottes de 6'!X170,IF($J$9=40,'Mottes de 6'!Y170,IF($J$9=41,'Mottes de 6'!Z170,IF($J$9=42,'Mottes de 6'!AA170,IF($J$9=43,'Mottes de 6'!AB170,IF($J$9=44,'Mottes de 6'!AC170,IF($J$9=45,'Mottes de 6'!AD170,IF($J$9=46,'Mottes de 6'!AE170,IF($J$9=47,'Mottes de 6'!AF170,IF($J$9=48,'Mottes de 6'!AG170,IF($J$9=49,'Mottes de 6'!AH170,IF($J$9=50,'Mottes de 6'!AI170,IF($J$9=51,'Mottes de 6'!AJ170,IF($J$9=52,'Mottes de 6'!AK170,IF($J$9=1,'Mottes de 6'!AL170,IF($J$9=2,'Mottes de 6'!AM170,IF($J$9=3,'Mottes de 6'!AN170,IF($J$9=4,'Mottes de 6'!AO170,IF($J$9=5,'Mottes de 6'!AP170,IF($J$9=6,'Mottes de 6'!AQ170,IF($J$9=7,'Mottes de 6'!AR170,IF($J$9=8,'Mottes de 6'!AS170,IF($J$9=9,'Mottes de 6'!AT170,IF($J$9=10,'Mottes de 6'!AU170,IF($J$9=11,'Mottes de 6'!AV170,IF($J$9=12,'Mottes de 6'!AW170,IF($J$9=13,'Mottes de 6'!AX170,IF($J$9=14,'Mottes de 6'!AY170,IF($J$9=15,'Mottes de 6'!AZ170,IF($J$9=16,'Mottes de 6'!BA170,IF($J$9=17,'Mottes de 6'!BB170,IF($J$9=18,'Mottes de 6'!BC170,IF($J$9=19,'Mottes de 6'!BD170,IF($J$9=20,'Mottes de 6'!BE170,IF($J$9=21,'Mottes de 6'!BF170,IF($J$9=22,'Mottes de 6'!BG170,IF($J$9=23,'Mottes de 6'!BH170,IF($J$9=24,'Mottes de 6'!BI170,IF($J$9=25,'Mottes de 6'!BJ170,IF($J$9=26,'Mottes de 6'!BK170,IF($J$9=27,'Mottes de 6'!BL170,IF($J$9=28,'Mottes de 6'!BM170,IF($J$9=29,'Mottes de 6'!BN170,IF($J$9=30,'Mottes de 6'!BO170,IF($J$9=31,'Mottes de 6'!BP170,IF($J$9=32,'Mottes de 6'!BQ170,IF($J$9=33,'Mottes de 6'!BR170,IF($J$9=34,'Mottes de 6'!BS170,IF($J$9=35,'Mottes de 6'!BT170,))))))))))))))))))))))))))))))))))))))))))))))))))))</f>
        <v>0</v>
      </c>
      <c r="K2072" s="103" t="str">
        <f>IF('Mottes de 6'!R170=0,"","Erreur")</f>
        <v/>
      </c>
    </row>
    <row r="2073" spans="1:11" x14ac:dyDescent="0.25">
      <c r="A2073" s="103">
        <f>IF('Mottes de 6'!A171&lt;&gt;"",'Mottes de 6'!A171,"")</f>
        <v>23919</v>
      </c>
      <c r="B2073" s="103" t="str">
        <f>IF('Mottes de 6'!L171&lt;&gt;"",'Mottes de 6'!L171,"")</f>
        <v>Noai</v>
      </c>
      <c r="C2073" s="107" t="str">
        <f>IF('Mottes de 6'!B171&lt;&gt;"",'Mottes de 6'!B171,"")</f>
        <v>CALIBRACHOA EYECONIC</v>
      </c>
      <c r="D2073" s="107" t="str">
        <f>IF('Mottes de 6'!C171&lt;&gt;"",'Mottes de 6'!C171,"")</f>
        <v>Peach</v>
      </c>
      <c r="E2073" s="103">
        <f>IF('Mottes de 6'!H171&lt;&gt;"",'Mottes de 6'!H171,"")</f>
        <v>12</v>
      </c>
      <c r="F2073" s="103" t="str">
        <f>IF('Mottes de 6'!E171&lt;&gt;"",'Mottes de 6'!E171,"")</f>
        <v>B</v>
      </c>
      <c r="G2073" s="103" t="str">
        <f>IF('Mottes de 6'!N171&lt;&gt;"",'Mottes de 6'!N171,"")</f>
        <v>M6</v>
      </c>
      <c r="H2073" s="103" t="str">
        <f>IF('Mottes de 6'!I171&lt;&gt;"",'Mottes de 6'!I171,"")</f>
        <v>A</v>
      </c>
      <c r="I2073" s="103">
        <f>IF('Mottes de 6'!J171&lt;&gt;"",'Mottes de 6'!J171,"")</f>
        <v>0.06</v>
      </c>
      <c r="J2073" s="103">
        <f>IF($J$9=36,'Mottes de 6'!U171,IF($J$9=37,'Mottes de 6'!V171,IF($J$9=38,'Mottes de 6'!W171,IF($J$9=39,'Mottes de 6'!X171,IF($J$9=40,'Mottes de 6'!Y171,IF($J$9=41,'Mottes de 6'!Z171,IF($J$9=42,'Mottes de 6'!AA171,IF($J$9=43,'Mottes de 6'!AB171,IF($J$9=44,'Mottes de 6'!AC171,IF($J$9=45,'Mottes de 6'!AD171,IF($J$9=46,'Mottes de 6'!AE171,IF($J$9=47,'Mottes de 6'!AF171,IF($J$9=48,'Mottes de 6'!AG171,IF($J$9=49,'Mottes de 6'!AH171,IF($J$9=50,'Mottes de 6'!AI171,IF($J$9=51,'Mottes de 6'!AJ171,IF($J$9=52,'Mottes de 6'!AK171,IF($J$9=1,'Mottes de 6'!AL171,IF($J$9=2,'Mottes de 6'!AM171,IF($J$9=3,'Mottes de 6'!AN171,IF($J$9=4,'Mottes de 6'!AO171,IF($J$9=5,'Mottes de 6'!AP171,IF($J$9=6,'Mottes de 6'!AQ171,IF($J$9=7,'Mottes de 6'!AR171,IF($J$9=8,'Mottes de 6'!AS171,IF($J$9=9,'Mottes de 6'!AT171,IF($J$9=10,'Mottes de 6'!AU171,IF($J$9=11,'Mottes de 6'!AV171,IF($J$9=12,'Mottes de 6'!AW171,IF($J$9=13,'Mottes de 6'!AX171,IF($J$9=14,'Mottes de 6'!AY171,IF($J$9=15,'Mottes de 6'!AZ171,IF($J$9=16,'Mottes de 6'!BA171,IF($J$9=17,'Mottes de 6'!BB171,IF($J$9=18,'Mottes de 6'!BC171,IF($J$9=19,'Mottes de 6'!BD171,IF($J$9=20,'Mottes de 6'!BE171,IF($J$9=21,'Mottes de 6'!BF171,IF($J$9=22,'Mottes de 6'!BG171,IF($J$9=23,'Mottes de 6'!BH171,IF($J$9=24,'Mottes de 6'!BI171,IF($J$9=25,'Mottes de 6'!BJ171,IF($J$9=26,'Mottes de 6'!BK171,IF($J$9=27,'Mottes de 6'!BL171,IF($J$9=28,'Mottes de 6'!BM171,IF($J$9=29,'Mottes de 6'!BN171,IF($J$9=30,'Mottes de 6'!BO171,IF($J$9=31,'Mottes de 6'!BP171,IF($J$9=32,'Mottes de 6'!BQ171,IF($J$9=33,'Mottes de 6'!BR171,IF($J$9=34,'Mottes de 6'!BS171,IF($J$9=35,'Mottes de 6'!BT171,))))))))))))))))))))))))))))))))))))))))))))))))))))</f>
        <v>0</v>
      </c>
      <c r="K2073" s="103" t="str">
        <f>IF('Mottes de 6'!R171=0,"","Erreur")</f>
        <v/>
      </c>
    </row>
    <row r="2074" spans="1:11" x14ac:dyDescent="0.25">
      <c r="A2074" s="103">
        <f>IF('Mottes de 6'!A172&lt;&gt;"",'Mottes de 6'!A172,"")</f>
        <v>26052</v>
      </c>
      <c r="B2074" s="103" t="str">
        <f>IF('Mottes de 6'!L172&lt;&gt;"",'Mottes de 6'!L172,"")</f>
        <v>Noai</v>
      </c>
      <c r="C2074" s="107" t="str">
        <f>IF('Mottes de 6'!B172&lt;&gt;"",'Mottes de 6'!B172,"")</f>
        <v>CALIBRACHOA EYECONIC</v>
      </c>
      <c r="D2074" s="107" t="str">
        <f>IF('Mottes de 6'!C172&lt;&gt;"",'Mottes de 6'!C172,"")</f>
        <v>Lia Abstract Lemon Cherry</v>
      </c>
      <c r="E2074" s="103">
        <f>IF('Mottes de 6'!H172&lt;&gt;"",'Mottes de 6'!H172,"")</f>
        <v>12</v>
      </c>
      <c r="F2074" s="103" t="str">
        <f>IF('Mottes de 6'!E172&lt;&gt;"",'Mottes de 6'!E172,"")</f>
        <v>B</v>
      </c>
      <c r="G2074" s="103" t="str">
        <f>IF('Mottes de 6'!N172&lt;&gt;"",'Mottes de 6'!N172,"")</f>
        <v>M6</v>
      </c>
      <c r="H2074" s="103" t="str">
        <f>IF('Mottes de 6'!I172&lt;&gt;"",'Mottes de 6'!I172,"")</f>
        <v>A</v>
      </c>
      <c r="I2074" s="103">
        <f>IF('Mottes de 6'!J172&lt;&gt;"",'Mottes de 6'!J172,"")</f>
        <v>0.06</v>
      </c>
      <c r="J2074" s="103">
        <f>IF($J$9=36,'Mottes de 6'!U172,IF($J$9=37,'Mottes de 6'!V172,IF($J$9=38,'Mottes de 6'!W172,IF($J$9=39,'Mottes de 6'!X172,IF($J$9=40,'Mottes de 6'!Y172,IF($J$9=41,'Mottes de 6'!Z172,IF($J$9=42,'Mottes de 6'!AA172,IF($J$9=43,'Mottes de 6'!AB172,IF($J$9=44,'Mottes de 6'!AC172,IF($J$9=45,'Mottes de 6'!AD172,IF($J$9=46,'Mottes de 6'!AE172,IF($J$9=47,'Mottes de 6'!AF172,IF($J$9=48,'Mottes de 6'!AG172,IF($J$9=49,'Mottes de 6'!AH172,IF($J$9=50,'Mottes de 6'!AI172,IF($J$9=51,'Mottes de 6'!AJ172,IF($J$9=52,'Mottes de 6'!AK172,IF($J$9=1,'Mottes de 6'!AL172,IF($J$9=2,'Mottes de 6'!AM172,IF($J$9=3,'Mottes de 6'!AN172,IF($J$9=4,'Mottes de 6'!AO172,IF($J$9=5,'Mottes de 6'!AP172,IF($J$9=6,'Mottes de 6'!AQ172,IF($J$9=7,'Mottes de 6'!AR172,IF($J$9=8,'Mottes de 6'!AS172,IF($J$9=9,'Mottes de 6'!AT172,IF($J$9=10,'Mottes de 6'!AU172,IF($J$9=11,'Mottes de 6'!AV172,IF($J$9=12,'Mottes de 6'!AW172,IF($J$9=13,'Mottes de 6'!AX172,IF($J$9=14,'Mottes de 6'!AY172,IF($J$9=15,'Mottes de 6'!AZ172,IF($J$9=16,'Mottes de 6'!BA172,IF($J$9=17,'Mottes de 6'!BB172,IF($J$9=18,'Mottes de 6'!BC172,IF($J$9=19,'Mottes de 6'!BD172,IF($J$9=20,'Mottes de 6'!BE172,IF($J$9=21,'Mottes de 6'!BF172,IF($J$9=22,'Mottes de 6'!BG172,IF($J$9=23,'Mottes de 6'!BH172,IF($J$9=24,'Mottes de 6'!BI172,IF($J$9=25,'Mottes de 6'!BJ172,IF($J$9=26,'Mottes de 6'!BK172,IF($J$9=27,'Mottes de 6'!BL172,IF($J$9=28,'Mottes de 6'!BM172,IF($J$9=29,'Mottes de 6'!BN172,IF($J$9=30,'Mottes de 6'!BO172,IF($J$9=31,'Mottes de 6'!BP172,IF($J$9=32,'Mottes de 6'!BQ172,IF($J$9=33,'Mottes de 6'!BR172,IF($J$9=34,'Mottes de 6'!BS172,IF($J$9=35,'Mottes de 6'!BT172,))))))))))))))))))))))))))))))))))))))))))))))))))))</f>
        <v>0</v>
      </c>
      <c r="K2074" s="103" t="str">
        <f>IF('Mottes de 6'!R172=0,"","Erreur")</f>
        <v/>
      </c>
    </row>
    <row r="2075" spans="1:11" x14ac:dyDescent="0.25">
      <c r="A2075" s="103">
        <f>IF('Mottes de 6'!A173&lt;&gt;"",'Mottes de 6'!A173,"")</f>
        <v>25261</v>
      </c>
      <c r="B2075" s="103" t="str">
        <f>IF('Mottes de 6'!L173&lt;&gt;"",'Mottes de 6'!L173,"")</f>
        <v>Noai</v>
      </c>
      <c r="C2075" s="107" t="str">
        <f>IF('Mottes de 6'!B173&lt;&gt;"",'Mottes de 6'!B173,"")</f>
        <v>CALIBRACHOA EYECONIC</v>
      </c>
      <c r="D2075" s="107" t="str">
        <f>IF('Mottes de 6'!C173&lt;&gt;"",'Mottes de 6'!C173,"")</f>
        <v>Lia Spark Pink</v>
      </c>
      <c r="E2075" s="103">
        <f>IF('Mottes de 6'!H173&lt;&gt;"",'Mottes de 6'!H173,"")</f>
        <v>12</v>
      </c>
      <c r="F2075" s="103" t="str">
        <f>IF('Mottes de 6'!E173&lt;&gt;"",'Mottes de 6'!E173,"")</f>
        <v>B</v>
      </c>
      <c r="G2075" s="103" t="str">
        <f>IF('Mottes de 6'!N173&lt;&gt;"",'Mottes de 6'!N173,"")</f>
        <v>M6</v>
      </c>
      <c r="H2075" s="103" t="str">
        <f>IF('Mottes de 6'!I173&lt;&gt;"",'Mottes de 6'!I173,"")</f>
        <v>A</v>
      </c>
      <c r="I2075" s="103">
        <f>IF('Mottes de 6'!J173&lt;&gt;"",'Mottes de 6'!J173,"")</f>
        <v>4.4999999999999998E-2</v>
      </c>
      <c r="J2075" s="103">
        <f>IF($J$9=36,'Mottes de 6'!U173,IF($J$9=37,'Mottes de 6'!V173,IF($J$9=38,'Mottes de 6'!W173,IF($J$9=39,'Mottes de 6'!X173,IF($J$9=40,'Mottes de 6'!Y173,IF($J$9=41,'Mottes de 6'!Z173,IF($J$9=42,'Mottes de 6'!AA173,IF($J$9=43,'Mottes de 6'!AB173,IF($J$9=44,'Mottes de 6'!AC173,IF($J$9=45,'Mottes de 6'!AD173,IF($J$9=46,'Mottes de 6'!AE173,IF($J$9=47,'Mottes de 6'!AF173,IF($J$9=48,'Mottes de 6'!AG173,IF($J$9=49,'Mottes de 6'!AH173,IF($J$9=50,'Mottes de 6'!AI173,IF($J$9=51,'Mottes de 6'!AJ173,IF($J$9=52,'Mottes de 6'!AK173,IF($J$9=1,'Mottes de 6'!AL173,IF($J$9=2,'Mottes de 6'!AM173,IF($J$9=3,'Mottes de 6'!AN173,IF($J$9=4,'Mottes de 6'!AO173,IF($J$9=5,'Mottes de 6'!AP173,IF($J$9=6,'Mottes de 6'!AQ173,IF($J$9=7,'Mottes de 6'!AR173,IF($J$9=8,'Mottes de 6'!AS173,IF($J$9=9,'Mottes de 6'!AT173,IF($J$9=10,'Mottes de 6'!AU173,IF($J$9=11,'Mottes de 6'!AV173,IF($J$9=12,'Mottes de 6'!AW173,IF($J$9=13,'Mottes de 6'!AX173,IF($J$9=14,'Mottes de 6'!AY173,IF($J$9=15,'Mottes de 6'!AZ173,IF($J$9=16,'Mottes de 6'!BA173,IF($J$9=17,'Mottes de 6'!BB173,IF($J$9=18,'Mottes de 6'!BC173,IF($J$9=19,'Mottes de 6'!BD173,IF($J$9=20,'Mottes de 6'!BE173,IF($J$9=21,'Mottes de 6'!BF173,IF($J$9=22,'Mottes de 6'!BG173,IF($J$9=23,'Mottes de 6'!BH173,IF($J$9=24,'Mottes de 6'!BI173,IF($J$9=25,'Mottes de 6'!BJ173,IF($J$9=26,'Mottes de 6'!BK173,IF($J$9=27,'Mottes de 6'!BL173,IF($J$9=28,'Mottes de 6'!BM173,IF($J$9=29,'Mottes de 6'!BN173,IF($J$9=30,'Mottes de 6'!BO173,IF($J$9=31,'Mottes de 6'!BP173,IF($J$9=32,'Mottes de 6'!BQ173,IF($J$9=33,'Mottes de 6'!BR173,IF($J$9=34,'Mottes de 6'!BS173,IF($J$9=35,'Mottes de 6'!BT173,))))))))))))))))))))))))))))))))))))))))))))))))))))</f>
        <v>0</v>
      </c>
      <c r="K2075" s="103" t="str">
        <f>IF('Mottes de 6'!R173=0,"","Erreur")</f>
        <v/>
      </c>
    </row>
    <row r="2076" spans="1:11" x14ac:dyDescent="0.25">
      <c r="A2076" s="103">
        <f>IF('Mottes de 6'!A174&lt;&gt;"",'Mottes de 6'!A174,"")</f>
        <v>23158</v>
      </c>
      <c r="B2076" s="103" t="str">
        <f>IF('Mottes de 6'!L174&lt;&gt;"",'Mottes de 6'!L174,"")</f>
        <v>Noai</v>
      </c>
      <c r="C2076" s="107" t="str">
        <f>IF('Mottes de 6'!B174&lt;&gt;"",'Mottes de 6'!B174,"")</f>
        <v>CALIBRACHOA EYECONIC</v>
      </c>
      <c r="D2076" s="107" t="str">
        <f>IF('Mottes de 6'!C174&lt;&gt;"",'Mottes de 6'!C174,"")</f>
        <v>Purple</v>
      </c>
      <c r="E2076" s="103">
        <f>IF('Mottes de 6'!H174&lt;&gt;"",'Mottes de 6'!H174,"")</f>
        <v>12</v>
      </c>
      <c r="F2076" s="103" t="str">
        <f>IF('Mottes de 6'!E174&lt;&gt;"",'Mottes de 6'!E174,"")</f>
        <v>B</v>
      </c>
      <c r="G2076" s="103" t="str">
        <f>IF('Mottes de 6'!N174&lt;&gt;"",'Mottes de 6'!N174,"")</f>
        <v>M6</v>
      </c>
      <c r="H2076" s="103" t="str">
        <f>IF('Mottes de 6'!I174&lt;&gt;"",'Mottes de 6'!I174,"")</f>
        <v>A</v>
      </c>
      <c r="I2076" s="103">
        <f>IF('Mottes de 6'!J174&lt;&gt;"",'Mottes de 6'!J174,"")</f>
        <v>0.06</v>
      </c>
      <c r="J2076" s="103">
        <f>IF($J$9=36,'Mottes de 6'!U174,IF($J$9=37,'Mottes de 6'!V174,IF($J$9=38,'Mottes de 6'!W174,IF($J$9=39,'Mottes de 6'!X174,IF($J$9=40,'Mottes de 6'!Y174,IF($J$9=41,'Mottes de 6'!Z174,IF($J$9=42,'Mottes de 6'!AA174,IF($J$9=43,'Mottes de 6'!AB174,IF($J$9=44,'Mottes de 6'!AC174,IF($J$9=45,'Mottes de 6'!AD174,IF($J$9=46,'Mottes de 6'!AE174,IF($J$9=47,'Mottes de 6'!AF174,IF($J$9=48,'Mottes de 6'!AG174,IF($J$9=49,'Mottes de 6'!AH174,IF($J$9=50,'Mottes de 6'!AI174,IF($J$9=51,'Mottes de 6'!AJ174,IF($J$9=52,'Mottes de 6'!AK174,IF($J$9=1,'Mottes de 6'!AL174,IF($J$9=2,'Mottes de 6'!AM174,IF($J$9=3,'Mottes de 6'!AN174,IF($J$9=4,'Mottes de 6'!AO174,IF($J$9=5,'Mottes de 6'!AP174,IF($J$9=6,'Mottes de 6'!AQ174,IF($J$9=7,'Mottes de 6'!AR174,IF($J$9=8,'Mottes de 6'!AS174,IF($J$9=9,'Mottes de 6'!AT174,IF($J$9=10,'Mottes de 6'!AU174,IF($J$9=11,'Mottes de 6'!AV174,IF($J$9=12,'Mottes de 6'!AW174,IF($J$9=13,'Mottes de 6'!AX174,IF($J$9=14,'Mottes de 6'!AY174,IF($J$9=15,'Mottes de 6'!AZ174,IF($J$9=16,'Mottes de 6'!BA174,IF($J$9=17,'Mottes de 6'!BB174,IF($J$9=18,'Mottes de 6'!BC174,IF($J$9=19,'Mottes de 6'!BD174,IF($J$9=20,'Mottes de 6'!BE174,IF($J$9=21,'Mottes de 6'!BF174,IF($J$9=22,'Mottes de 6'!BG174,IF($J$9=23,'Mottes de 6'!BH174,IF($J$9=24,'Mottes de 6'!BI174,IF($J$9=25,'Mottes de 6'!BJ174,IF($J$9=26,'Mottes de 6'!BK174,IF($J$9=27,'Mottes de 6'!BL174,IF($J$9=28,'Mottes de 6'!BM174,IF($J$9=29,'Mottes de 6'!BN174,IF($J$9=30,'Mottes de 6'!BO174,IF($J$9=31,'Mottes de 6'!BP174,IF($J$9=32,'Mottes de 6'!BQ174,IF($J$9=33,'Mottes de 6'!BR174,IF($J$9=34,'Mottes de 6'!BS174,IF($J$9=35,'Mottes de 6'!BT174,))))))))))))))))))))))))))))))))))))))))))))))))))))</f>
        <v>0</v>
      </c>
      <c r="K2076" s="103" t="str">
        <f>IF('Mottes de 6'!R174=0,"","Erreur")</f>
        <v/>
      </c>
    </row>
    <row r="2077" spans="1:11" x14ac:dyDescent="0.25">
      <c r="A2077" s="103">
        <f>IF('Mottes de 6'!A175&lt;&gt;"",'Mottes de 6'!A175,"")</f>
        <v>23159</v>
      </c>
      <c r="B2077" s="103" t="str">
        <f>IF('Mottes de 6'!L175&lt;&gt;"",'Mottes de 6'!L175,"")</f>
        <v>Noai</v>
      </c>
      <c r="C2077" s="107" t="str">
        <f>IF('Mottes de 6'!B175&lt;&gt;"",'Mottes de 6'!B175,"")</f>
        <v>CALIBRACHOA EYECONIC</v>
      </c>
      <c r="D2077" s="107" t="str">
        <f>IF('Mottes de 6'!C175&lt;&gt;"",'Mottes de 6'!C175,"")</f>
        <v>Strawberry</v>
      </c>
      <c r="E2077" s="103">
        <f>IF('Mottes de 6'!H175&lt;&gt;"",'Mottes de 6'!H175,"")</f>
        <v>12</v>
      </c>
      <c r="F2077" s="103" t="str">
        <f>IF('Mottes de 6'!E175&lt;&gt;"",'Mottes de 6'!E175,"")</f>
        <v>B</v>
      </c>
      <c r="G2077" s="103" t="str">
        <f>IF('Mottes de 6'!N175&lt;&gt;"",'Mottes de 6'!N175,"")</f>
        <v>M6</v>
      </c>
      <c r="H2077" s="103" t="str">
        <f>IF('Mottes de 6'!I175&lt;&gt;"",'Mottes de 6'!I175,"")</f>
        <v>A</v>
      </c>
      <c r="I2077" s="103">
        <f>IF('Mottes de 6'!J175&lt;&gt;"",'Mottes de 6'!J175,"")</f>
        <v>0.06</v>
      </c>
      <c r="J2077" s="103">
        <f>IF($J$9=36,'Mottes de 6'!U175,IF($J$9=37,'Mottes de 6'!V175,IF($J$9=38,'Mottes de 6'!W175,IF($J$9=39,'Mottes de 6'!X175,IF($J$9=40,'Mottes de 6'!Y175,IF($J$9=41,'Mottes de 6'!Z175,IF($J$9=42,'Mottes de 6'!AA175,IF($J$9=43,'Mottes de 6'!AB175,IF($J$9=44,'Mottes de 6'!AC175,IF($J$9=45,'Mottes de 6'!AD175,IF($J$9=46,'Mottes de 6'!AE175,IF($J$9=47,'Mottes de 6'!AF175,IF($J$9=48,'Mottes de 6'!AG175,IF($J$9=49,'Mottes de 6'!AH175,IF($J$9=50,'Mottes de 6'!AI175,IF($J$9=51,'Mottes de 6'!AJ175,IF($J$9=52,'Mottes de 6'!AK175,IF($J$9=1,'Mottes de 6'!AL175,IF($J$9=2,'Mottes de 6'!AM175,IF($J$9=3,'Mottes de 6'!AN175,IF($J$9=4,'Mottes de 6'!AO175,IF($J$9=5,'Mottes de 6'!AP175,IF($J$9=6,'Mottes de 6'!AQ175,IF($J$9=7,'Mottes de 6'!AR175,IF($J$9=8,'Mottes de 6'!AS175,IF($J$9=9,'Mottes de 6'!AT175,IF($J$9=10,'Mottes de 6'!AU175,IF($J$9=11,'Mottes de 6'!AV175,IF($J$9=12,'Mottes de 6'!AW175,IF($J$9=13,'Mottes de 6'!AX175,IF($J$9=14,'Mottes de 6'!AY175,IF($J$9=15,'Mottes de 6'!AZ175,IF($J$9=16,'Mottes de 6'!BA175,IF($J$9=17,'Mottes de 6'!BB175,IF($J$9=18,'Mottes de 6'!BC175,IF($J$9=19,'Mottes de 6'!BD175,IF($J$9=20,'Mottes de 6'!BE175,IF($J$9=21,'Mottes de 6'!BF175,IF($J$9=22,'Mottes de 6'!BG175,IF($J$9=23,'Mottes de 6'!BH175,IF($J$9=24,'Mottes de 6'!BI175,IF($J$9=25,'Mottes de 6'!BJ175,IF($J$9=26,'Mottes de 6'!BK175,IF($J$9=27,'Mottes de 6'!BL175,IF($J$9=28,'Mottes de 6'!BM175,IF($J$9=29,'Mottes de 6'!BN175,IF($J$9=30,'Mottes de 6'!BO175,IF($J$9=31,'Mottes de 6'!BP175,IF($J$9=32,'Mottes de 6'!BQ175,IF($J$9=33,'Mottes de 6'!BR175,IF($J$9=34,'Mottes de 6'!BS175,IF($J$9=35,'Mottes de 6'!BT175,))))))))))))))))))))))))))))))))))))))))))))))))))))</f>
        <v>0</v>
      </c>
      <c r="K2077" s="103" t="str">
        <f>IF('Mottes de 6'!R175=0,"","Erreur")</f>
        <v/>
      </c>
    </row>
    <row r="2078" spans="1:11" x14ac:dyDescent="0.25">
      <c r="A2078" s="103">
        <f>IF('Mottes de 6'!A176&lt;&gt;"",'Mottes de 6'!A176,"")</f>
        <v>26139</v>
      </c>
      <c r="B2078" s="103" t="str">
        <f>IF('Mottes de 6'!L176&lt;&gt;"",'Mottes de 6'!L176,"")</f>
        <v>Noai</v>
      </c>
      <c r="C2078" s="107" t="str">
        <f>IF('Mottes de 6'!B176&lt;&gt;"",'Mottes de 6'!B176,"")</f>
        <v>CALIBRACHOA EYECONIC</v>
      </c>
      <c r="D2078" s="107" t="str">
        <f>IF('Mottes de 6'!C176&lt;&gt;"",'Mottes de 6'!C176,"")</f>
        <v>Variés</v>
      </c>
      <c r="E2078" s="103">
        <f>IF('Mottes de 6'!H176&lt;&gt;"",'Mottes de 6'!H176,"")</f>
        <v>12</v>
      </c>
      <c r="F2078" s="103" t="str">
        <f>IF('Mottes de 6'!E176&lt;&gt;"",'Mottes de 6'!E176,"")</f>
        <v>B</v>
      </c>
      <c r="G2078" s="103" t="str">
        <f>IF('Mottes de 6'!N176&lt;&gt;"",'Mottes de 6'!N176,"")</f>
        <v>M6</v>
      </c>
      <c r="H2078" s="103" t="str">
        <f>IF('Mottes de 6'!I176&lt;&gt;"",'Mottes de 6'!I176,"")</f>
        <v>A</v>
      </c>
      <c r="I2078" s="103">
        <f>IF('Mottes de 6'!J176&lt;&gt;"",'Mottes de 6'!J176,"")</f>
        <v>0.06</v>
      </c>
      <c r="J2078" s="103">
        <f>IF($J$9=36,'Mottes de 6'!U176,IF($J$9=37,'Mottes de 6'!V176,IF($J$9=38,'Mottes de 6'!W176,IF($J$9=39,'Mottes de 6'!X176,IF($J$9=40,'Mottes de 6'!Y176,IF($J$9=41,'Mottes de 6'!Z176,IF($J$9=42,'Mottes de 6'!AA176,IF($J$9=43,'Mottes de 6'!AB176,IF($J$9=44,'Mottes de 6'!AC176,IF($J$9=45,'Mottes de 6'!AD176,IF($J$9=46,'Mottes de 6'!AE176,IF($J$9=47,'Mottes de 6'!AF176,IF($J$9=48,'Mottes de 6'!AG176,IF($J$9=49,'Mottes de 6'!AH176,IF($J$9=50,'Mottes de 6'!AI176,IF($J$9=51,'Mottes de 6'!AJ176,IF($J$9=52,'Mottes de 6'!AK176,IF($J$9=1,'Mottes de 6'!AL176,IF($J$9=2,'Mottes de 6'!AM176,IF($J$9=3,'Mottes de 6'!AN176,IF($J$9=4,'Mottes de 6'!AO176,IF($J$9=5,'Mottes de 6'!AP176,IF($J$9=6,'Mottes de 6'!AQ176,IF($J$9=7,'Mottes de 6'!AR176,IF($J$9=8,'Mottes de 6'!AS176,IF($J$9=9,'Mottes de 6'!AT176,IF($J$9=10,'Mottes de 6'!AU176,IF($J$9=11,'Mottes de 6'!AV176,IF($J$9=12,'Mottes de 6'!AW176,IF($J$9=13,'Mottes de 6'!AX176,IF($J$9=14,'Mottes de 6'!AY176,IF($J$9=15,'Mottes de 6'!AZ176,IF($J$9=16,'Mottes de 6'!BA176,IF($J$9=17,'Mottes de 6'!BB176,IF($J$9=18,'Mottes de 6'!BC176,IF($J$9=19,'Mottes de 6'!BD176,IF($J$9=20,'Mottes de 6'!BE176,IF($J$9=21,'Mottes de 6'!BF176,IF($J$9=22,'Mottes de 6'!BG176,IF($J$9=23,'Mottes de 6'!BH176,IF($J$9=24,'Mottes de 6'!BI176,IF($J$9=25,'Mottes de 6'!BJ176,IF($J$9=26,'Mottes de 6'!BK176,IF($J$9=27,'Mottes de 6'!BL176,IF($J$9=28,'Mottes de 6'!BM176,IF($J$9=29,'Mottes de 6'!BN176,IF($J$9=30,'Mottes de 6'!BO176,IF($J$9=31,'Mottes de 6'!BP176,IF($J$9=32,'Mottes de 6'!BQ176,IF($J$9=33,'Mottes de 6'!BR176,IF($J$9=34,'Mottes de 6'!BS176,IF($J$9=35,'Mottes de 6'!BT176,))))))))))))))))))))))))))))))))))))))))))))))))))))</f>
        <v>0</v>
      </c>
      <c r="K2078" s="103" t="str">
        <f>IF('Mottes de 6'!R176=0,"","Erreur")</f>
        <v/>
      </c>
    </row>
    <row r="2079" spans="1:11" x14ac:dyDescent="0.25">
      <c r="A2079" s="450"/>
      <c r="B2079" s="450"/>
      <c r="C2079" s="451" t="s">
        <v>1837</v>
      </c>
      <c r="D2079" s="451"/>
      <c r="E2079" s="450"/>
      <c r="F2079" s="450"/>
      <c r="G2079" s="450"/>
      <c r="H2079" s="450"/>
      <c r="I2079" s="450"/>
      <c r="J2079" s="450">
        <f>SUBTOTAL(9,J2072:J2078)</f>
        <v>0</v>
      </c>
      <c r="K2079" s="450"/>
    </row>
    <row r="2080" spans="1:11" x14ac:dyDescent="0.25">
      <c r="A2080" s="103">
        <f>IF('Mottes de 6'!A177&lt;&gt;"",'Mottes de 6'!A177,"")</f>
        <v>23920</v>
      </c>
      <c r="B2080" s="103" t="str">
        <f>IF('Mottes de 6'!L177&lt;&gt;"",'Mottes de 6'!L177,"")</f>
        <v>Noai</v>
      </c>
      <c r="C2080" s="107" t="str">
        <f>IF('Mottes de 6'!B177&lt;&gt;"",'Mottes de 6'!B177,"")</f>
        <v>CALIBRACHOA SWEET BELLS</v>
      </c>
      <c r="D2080" s="107" t="str">
        <f>IF('Mottes de 6'!C177&lt;&gt;"",'Mottes de 6'!C177,"")</f>
        <v xml:space="preserve">Double Blue bicolor </v>
      </c>
      <c r="E2080" s="103">
        <f>IF('Mottes de 6'!H177&lt;&gt;"",'Mottes de 6'!H177,"")</f>
        <v>12</v>
      </c>
      <c r="F2080" s="103" t="str">
        <f>IF('Mottes de 6'!E177&lt;&gt;"",'Mottes de 6'!E177,"")</f>
        <v>B</v>
      </c>
      <c r="G2080" s="103" t="str">
        <f>IF('Mottes de 6'!N177&lt;&gt;"",'Mottes de 6'!N177,"")</f>
        <v>M6</v>
      </c>
      <c r="H2080" s="103" t="str">
        <f>IF('Mottes de 6'!I177&lt;&gt;"",'Mottes de 6'!I177,"")</f>
        <v>E</v>
      </c>
      <c r="I2080" s="103">
        <f>IF('Mottes de 6'!J177&lt;&gt;"",'Mottes de 6'!J177,"")</f>
        <v>5.1999999999999998E-2</v>
      </c>
      <c r="J2080" s="103">
        <f>IF($J$9=36,'Mottes de 6'!U177,IF($J$9=37,'Mottes de 6'!V177,IF($J$9=38,'Mottes de 6'!W177,IF($J$9=39,'Mottes de 6'!X177,IF($J$9=40,'Mottes de 6'!Y177,IF($J$9=41,'Mottes de 6'!Z177,IF($J$9=42,'Mottes de 6'!AA177,IF($J$9=43,'Mottes de 6'!AB177,IF($J$9=44,'Mottes de 6'!AC177,IF($J$9=45,'Mottes de 6'!AD177,IF($J$9=46,'Mottes de 6'!AE177,IF($J$9=47,'Mottes de 6'!AF177,IF($J$9=48,'Mottes de 6'!AG177,IF($J$9=49,'Mottes de 6'!AH177,IF($J$9=50,'Mottes de 6'!AI177,IF($J$9=51,'Mottes de 6'!AJ177,IF($J$9=52,'Mottes de 6'!AK177,IF($J$9=1,'Mottes de 6'!AL177,IF($J$9=2,'Mottes de 6'!AM177,IF($J$9=3,'Mottes de 6'!AN177,IF($J$9=4,'Mottes de 6'!AO177,IF($J$9=5,'Mottes de 6'!AP177,IF($J$9=6,'Mottes de 6'!AQ177,IF($J$9=7,'Mottes de 6'!AR177,IF($J$9=8,'Mottes de 6'!AS177,IF($J$9=9,'Mottes de 6'!AT177,IF($J$9=10,'Mottes de 6'!AU177,IF($J$9=11,'Mottes de 6'!AV177,IF($J$9=12,'Mottes de 6'!AW177,IF($J$9=13,'Mottes de 6'!AX177,IF($J$9=14,'Mottes de 6'!AY177,IF($J$9=15,'Mottes de 6'!AZ177,IF($J$9=16,'Mottes de 6'!BA177,IF($J$9=17,'Mottes de 6'!BB177,IF($J$9=18,'Mottes de 6'!BC177,IF($J$9=19,'Mottes de 6'!BD177,IF($J$9=20,'Mottes de 6'!BE177,IF($J$9=21,'Mottes de 6'!BF177,IF($J$9=22,'Mottes de 6'!BG177,IF($J$9=23,'Mottes de 6'!BH177,IF($J$9=24,'Mottes de 6'!BI177,IF($J$9=25,'Mottes de 6'!BJ177,IF($J$9=26,'Mottes de 6'!BK177,IF($J$9=27,'Mottes de 6'!BL177,IF($J$9=28,'Mottes de 6'!BM177,IF($J$9=29,'Mottes de 6'!BN177,IF($J$9=30,'Mottes de 6'!BO177,IF($J$9=31,'Mottes de 6'!BP177,IF($J$9=32,'Mottes de 6'!BQ177,IF($J$9=33,'Mottes de 6'!BR177,IF($J$9=34,'Mottes de 6'!BS177,IF($J$9=35,'Mottes de 6'!BT177,))))))))))))))))))))))))))))))))))))))))))))))))))))</f>
        <v>0</v>
      </c>
      <c r="K2080" s="103" t="str">
        <f>IF('Mottes de 6'!R177=0,"","Erreur")</f>
        <v/>
      </c>
    </row>
    <row r="2081" spans="1:11" x14ac:dyDescent="0.25">
      <c r="A2081" s="103">
        <f>IF('Mottes de 6'!A178&lt;&gt;"",'Mottes de 6'!A178,"")</f>
        <v>23921</v>
      </c>
      <c r="B2081" s="103" t="str">
        <f>IF('Mottes de 6'!L178&lt;&gt;"",'Mottes de 6'!L178,"")</f>
        <v>Noai</v>
      </c>
      <c r="C2081" s="107" t="str">
        <f>IF('Mottes de 6'!B178&lt;&gt;"",'Mottes de 6'!B178,"")</f>
        <v>CALIBRACHOA SWEET BELLS</v>
      </c>
      <c r="D2081" s="107" t="str">
        <f>IF('Mottes de 6'!C178&lt;&gt;"",'Mottes de 6'!C178,"")</f>
        <v xml:space="preserve">Double Pink bicolor </v>
      </c>
      <c r="E2081" s="103">
        <f>IF('Mottes de 6'!H178&lt;&gt;"",'Mottes de 6'!H178,"")</f>
        <v>12</v>
      </c>
      <c r="F2081" s="103" t="str">
        <f>IF('Mottes de 6'!E178&lt;&gt;"",'Mottes de 6'!E178,"")</f>
        <v>B</v>
      </c>
      <c r="G2081" s="103" t="str">
        <f>IF('Mottes de 6'!N178&lt;&gt;"",'Mottes de 6'!N178,"")</f>
        <v>M6</v>
      </c>
      <c r="H2081" s="103" t="str">
        <f>IF('Mottes de 6'!I178&lt;&gt;"",'Mottes de 6'!I178,"")</f>
        <v>E</v>
      </c>
      <c r="I2081" s="103">
        <f>IF('Mottes de 6'!J178&lt;&gt;"",'Mottes de 6'!J178,"")</f>
        <v>5.1999999999999998E-2</v>
      </c>
      <c r="J2081" s="103">
        <f>IF($J$9=36,'Mottes de 6'!U178,IF($J$9=37,'Mottes de 6'!V178,IF($J$9=38,'Mottes de 6'!W178,IF($J$9=39,'Mottes de 6'!X178,IF($J$9=40,'Mottes de 6'!Y178,IF($J$9=41,'Mottes de 6'!Z178,IF($J$9=42,'Mottes de 6'!AA178,IF($J$9=43,'Mottes de 6'!AB178,IF($J$9=44,'Mottes de 6'!AC178,IF($J$9=45,'Mottes de 6'!AD178,IF($J$9=46,'Mottes de 6'!AE178,IF($J$9=47,'Mottes de 6'!AF178,IF($J$9=48,'Mottes de 6'!AG178,IF($J$9=49,'Mottes de 6'!AH178,IF($J$9=50,'Mottes de 6'!AI178,IF($J$9=51,'Mottes de 6'!AJ178,IF($J$9=52,'Mottes de 6'!AK178,IF($J$9=1,'Mottes de 6'!AL178,IF($J$9=2,'Mottes de 6'!AM178,IF($J$9=3,'Mottes de 6'!AN178,IF($J$9=4,'Mottes de 6'!AO178,IF($J$9=5,'Mottes de 6'!AP178,IF($J$9=6,'Mottes de 6'!AQ178,IF($J$9=7,'Mottes de 6'!AR178,IF($J$9=8,'Mottes de 6'!AS178,IF($J$9=9,'Mottes de 6'!AT178,IF($J$9=10,'Mottes de 6'!AU178,IF($J$9=11,'Mottes de 6'!AV178,IF($J$9=12,'Mottes de 6'!AW178,IF($J$9=13,'Mottes de 6'!AX178,IF($J$9=14,'Mottes de 6'!AY178,IF($J$9=15,'Mottes de 6'!AZ178,IF($J$9=16,'Mottes de 6'!BA178,IF($J$9=17,'Mottes de 6'!BB178,IF($J$9=18,'Mottes de 6'!BC178,IF($J$9=19,'Mottes de 6'!BD178,IF($J$9=20,'Mottes de 6'!BE178,IF($J$9=21,'Mottes de 6'!BF178,IF($J$9=22,'Mottes de 6'!BG178,IF($J$9=23,'Mottes de 6'!BH178,IF($J$9=24,'Mottes de 6'!BI178,IF($J$9=25,'Mottes de 6'!BJ178,IF($J$9=26,'Mottes de 6'!BK178,IF($J$9=27,'Mottes de 6'!BL178,IF($J$9=28,'Mottes de 6'!BM178,IF($J$9=29,'Mottes de 6'!BN178,IF($J$9=30,'Mottes de 6'!BO178,IF($J$9=31,'Mottes de 6'!BP178,IF($J$9=32,'Mottes de 6'!BQ178,IF($J$9=33,'Mottes de 6'!BR178,IF($J$9=34,'Mottes de 6'!BS178,IF($J$9=35,'Mottes de 6'!BT178,))))))))))))))))))))))))))))))))))))))))))))))))))))</f>
        <v>0</v>
      </c>
      <c r="K2081" s="103" t="str">
        <f>IF('Mottes de 6'!R178=0,"","Erreur")</f>
        <v/>
      </c>
    </row>
    <row r="2082" spans="1:11" x14ac:dyDescent="0.25">
      <c r="A2082" s="103">
        <f>IF('Mottes de 6'!A179&lt;&gt;"",'Mottes de 6'!A179,"")</f>
        <v>23922</v>
      </c>
      <c r="B2082" s="103" t="str">
        <f>IF('Mottes de 6'!L179&lt;&gt;"",'Mottes de 6'!L179,"")</f>
        <v>Noai</v>
      </c>
      <c r="C2082" s="107" t="str">
        <f>IF('Mottes de 6'!B179&lt;&gt;"",'Mottes de 6'!B179,"")</f>
        <v>CALIBRACHOA SWEET BELLS</v>
      </c>
      <c r="D2082" s="107" t="str">
        <f>IF('Mottes de 6'!C179&lt;&gt;"",'Mottes de 6'!C179,"")</f>
        <v>Double Sunset bicolor</v>
      </c>
      <c r="E2082" s="103">
        <f>IF('Mottes de 6'!H179&lt;&gt;"",'Mottes de 6'!H179,"")</f>
        <v>12</v>
      </c>
      <c r="F2082" s="103" t="str">
        <f>IF('Mottes de 6'!E179&lt;&gt;"",'Mottes de 6'!E179,"")</f>
        <v>B</v>
      </c>
      <c r="G2082" s="103" t="str">
        <f>IF('Mottes de 6'!N179&lt;&gt;"",'Mottes de 6'!N179,"")</f>
        <v>M6</v>
      </c>
      <c r="H2082" s="103" t="str">
        <f>IF('Mottes de 6'!I179&lt;&gt;"",'Mottes de 6'!I179,"")</f>
        <v>E</v>
      </c>
      <c r="I2082" s="103">
        <f>IF('Mottes de 6'!J179&lt;&gt;"",'Mottes de 6'!J179,"")</f>
        <v>5.1999999999999998E-2</v>
      </c>
      <c r="J2082" s="103">
        <f>IF($J$9=36,'Mottes de 6'!U179,IF($J$9=37,'Mottes de 6'!V179,IF($J$9=38,'Mottes de 6'!W179,IF($J$9=39,'Mottes de 6'!X179,IF($J$9=40,'Mottes de 6'!Y179,IF($J$9=41,'Mottes de 6'!Z179,IF($J$9=42,'Mottes de 6'!AA179,IF($J$9=43,'Mottes de 6'!AB179,IF($J$9=44,'Mottes de 6'!AC179,IF($J$9=45,'Mottes de 6'!AD179,IF($J$9=46,'Mottes de 6'!AE179,IF($J$9=47,'Mottes de 6'!AF179,IF($J$9=48,'Mottes de 6'!AG179,IF($J$9=49,'Mottes de 6'!AH179,IF($J$9=50,'Mottes de 6'!AI179,IF($J$9=51,'Mottes de 6'!AJ179,IF($J$9=52,'Mottes de 6'!AK179,IF($J$9=1,'Mottes de 6'!AL179,IF($J$9=2,'Mottes de 6'!AM179,IF($J$9=3,'Mottes de 6'!AN179,IF($J$9=4,'Mottes de 6'!AO179,IF($J$9=5,'Mottes de 6'!AP179,IF($J$9=6,'Mottes de 6'!AQ179,IF($J$9=7,'Mottes de 6'!AR179,IF($J$9=8,'Mottes de 6'!AS179,IF($J$9=9,'Mottes de 6'!AT179,IF($J$9=10,'Mottes de 6'!AU179,IF($J$9=11,'Mottes de 6'!AV179,IF($J$9=12,'Mottes de 6'!AW179,IF($J$9=13,'Mottes de 6'!AX179,IF($J$9=14,'Mottes de 6'!AY179,IF($J$9=15,'Mottes de 6'!AZ179,IF($J$9=16,'Mottes de 6'!BA179,IF($J$9=17,'Mottes de 6'!BB179,IF($J$9=18,'Mottes de 6'!BC179,IF($J$9=19,'Mottes de 6'!BD179,IF($J$9=20,'Mottes de 6'!BE179,IF($J$9=21,'Mottes de 6'!BF179,IF($J$9=22,'Mottes de 6'!BG179,IF($J$9=23,'Mottes de 6'!BH179,IF($J$9=24,'Mottes de 6'!BI179,IF($J$9=25,'Mottes de 6'!BJ179,IF($J$9=26,'Mottes de 6'!BK179,IF($J$9=27,'Mottes de 6'!BL179,IF($J$9=28,'Mottes de 6'!BM179,IF($J$9=29,'Mottes de 6'!BN179,IF($J$9=30,'Mottes de 6'!BO179,IF($J$9=31,'Mottes de 6'!BP179,IF($J$9=32,'Mottes de 6'!BQ179,IF($J$9=33,'Mottes de 6'!BR179,IF($J$9=34,'Mottes de 6'!BS179,IF($J$9=35,'Mottes de 6'!BT179,))))))))))))))))))))))))))))))))))))))))))))))))))))</f>
        <v>0</v>
      </c>
      <c r="K2082" s="103" t="str">
        <f>IF('Mottes de 6'!R179=0,"","Erreur")</f>
        <v/>
      </c>
    </row>
    <row r="2083" spans="1:11" x14ac:dyDescent="0.25">
      <c r="A2083" s="450"/>
      <c r="B2083" s="450"/>
      <c r="C2083" s="451" t="s">
        <v>1838</v>
      </c>
      <c r="D2083" s="451"/>
      <c r="E2083" s="450"/>
      <c r="F2083" s="450"/>
      <c r="G2083" s="450"/>
      <c r="H2083" s="450"/>
      <c r="I2083" s="450"/>
      <c r="J2083" s="450">
        <f>SUBTOTAL(9,J2080:J2082)</f>
        <v>0</v>
      </c>
      <c r="K2083" s="450"/>
    </row>
    <row r="2084" spans="1:11" x14ac:dyDescent="0.25">
      <c r="A2084" s="103">
        <f>IF('Mottes de 6'!A180&lt;&gt;"",'Mottes de 6'!A180,"")</f>
        <v>26050</v>
      </c>
      <c r="B2084" s="103" t="str">
        <f>IF('Mottes de 6'!L180&lt;&gt;"",'Mottes de 6'!L180,"")</f>
        <v>Noai</v>
      </c>
      <c r="C2084" s="107" t="str">
        <f>IF('Mottes de 6'!B180&lt;&gt;"",'Mottes de 6'!B180,"")</f>
        <v>CALENDULA OFFICINALIS</v>
      </c>
      <c r="D2084" s="107" t="str">
        <f>IF('Mottes de 6'!C180&lt;&gt;"",'Mottes de 6'!C180,"")</f>
        <v>Cheers Tangerine imp.</v>
      </c>
      <c r="E2084" s="103">
        <f>IF('Mottes de 6'!H180&lt;&gt;"",'Mottes de 6'!H180,"")</f>
        <v>11</v>
      </c>
      <c r="F2084" s="103" t="str">
        <f>IF('Mottes de 6'!E180&lt;&gt;"",'Mottes de 6'!E180,"")</f>
        <v>B</v>
      </c>
      <c r="G2084" s="103" t="str">
        <f>IF('Mottes de 6'!N180&lt;&gt;"",'Mottes de 6'!N180,"")</f>
        <v>M6</v>
      </c>
      <c r="H2084" s="103" t="str">
        <f>IF('Mottes de 6'!I180&lt;&gt;"",'Mottes de 6'!I180,"")</f>
        <v>A</v>
      </c>
      <c r="I2084" s="103">
        <f>IF('Mottes de 6'!J180&lt;&gt;"",'Mottes de 6'!J180,"")</f>
        <v>6.5000000000000002E-2</v>
      </c>
      <c r="J2084" s="103">
        <f>IF($J$9=36,'Mottes de 6'!U180,IF($J$9=37,'Mottes de 6'!V180,IF($J$9=38,'Mottes de 6'!W180,IF($J$9=39,'Mottes de 6'!X180,IF($J$9=40,'Mottes de 6'!Y180,IF($J$9=41,'Mottes de 6'!Z180,IF($J$9=42,'Mottes de 6'!AA180,IF($J$9=43,'Mottes de 6'!AB180,IF($J$9=44,'Mottes de 6'!AC180,IF($J$9=45,'Mottes de 6'!AD180,IF($J$9=46,'Mottes de 6'!AE180,IF($J$9=47,'Mottes de 6'!AF180,IF($J$9=48,'Mottes de 6'!AG180,IF($J$9=49,'Mottes de 6'!AH180,IF($J$9=50,'Mottes de 6'!AI180,IF($J$9=51,'Mottes de 6'!AJ180,IF($J$9=52,'Mottes de 6'!AK180,IF($J$9=1,'Mottes de 6'!AL180,IF($J$9=2,'Mottes de 6'!AM180,IF($J$9=3,'Mottes de 6'!AN180,IF($J$9=4,'Mottes de 6'!AO180,IF($J$9=5,'Mottes de 6'!AP180,IF($J$9=6,'Mottes de 6'!AQ180,IF($J$9=7,'Mottes de 6'!AR180,IF($J$9=8,'Mottes de 6'!AS180,IF($J$9=9,'Mottes de 6'!AT180,IF($J$9=10,'Mottes de 6'!AU180,IF($J$9=11,'Mottes de 6'!AV180,IF($J$9=12,'Mottes de 6'!AW180,IF($J$9=13,'Mottes de 6'!AX180,IF($J$9=14,'Mottes de 6'!AY180,IF($J$9=15,'Mottes de 6'!AZ180,IF($J$9=16,'Mottes de 6'!BA180,IF($J$9=17,'Mottes de 6'!BB180,IF($J$9=18,'Mottes de 6'!BC180,IF($J$9=19,'Mottes de 6'!BD180,IF($J$9=20,'Mottes de 6'!BE180,IF($J$9=21,'Mottes de 6'!BF180,IF($J$9=22,'Mottes de 6'!BG180,IF($J$9=23,'Mottes de 6'!BH180,IF($J$9=24,'Mottes de 6'!BI180,IF($J$9=25,'Mottes de 6'!BJ180,IF($J$9=26,'Mottes de 6'!BK180,IF($J$9=27,'Mottes de 6'!BL180,IF($J$9=28,'Mottes de 6'!BM180,IF($J$9=29,'Mottes de 6'!BN180,IF($J$9=30,'Mottes de 6'!BO180,IF($J$9=31,'Mottes de 6'!BP180,IF($J$9=32,'Mottes de 6'!BQ180,IF($J$9=33,'Mottes de 6'!BR180,IF($J$9=34,'Mottes de 6'!BS180,IF($J$9=35,'Mottes de 6'!BT180,))))))))))))))))))))))))))))))))))))))))))))))))))))</f>
        <v>0</v>
      </c>
      <c r="K2084" s="103" t="str">
        <f>IF('Mottes de 6'!R180=0,"","Erreur")</f>
        <v/>
      </c>
    </row>
    <row r="2085" spans="1:11" x14ac:dyDescent="0.25">
      <c r="A2085" s="103">
        <f>IF('Mottes de 6'!A181&lt;&gt;"",'Mottes de 6'!A181,"")</f>
        <v>26051</v>
      </c>
      <c r="B2085" s="103" t="str">
        <f>IF('Mottes de 6'!L181&lt;&gt;"",'Mottes de 6'!L181,"")</f>
        <v>Noai</v>
      </c>
      <c r="C2085" s="107" t="str">
        <f>IF('Mottes de 6'!B181&lt;&gt;"",'Mottes de 6'!B181,"")</f>
        <v>CALENDULA OFFICINALIS</v>
      </c>
      <c r="D2085" s="107" t="str">
        <f>IF('Mottes de 6'!C181&lt;&gt;"",'Mottes de 6'!C181,"")</f>
        <v>Cheers Yellow imp.</v>
      </c>
      <c r="E2085" s="103">
        <f>IF('Mottes de 6'!H181&lt;&gt;"",'Mottes de 6'!H181,"")</f>
        <v>11</v>
      </c>
      <c r="F2085" s="103" t="str">
        <f>IF('Mottes de 6'!E181&lt;&gt;"",'Mottes de 6'!E181,"")</f>
        <v>B</v>
      </c>
      <c r="G2085" s="103" t="str">
        <f>IF('Mottes de 6'!N181&lt;&gt;"",'Mottes de 6'!N181,"")</f>
        <v>M6</v>
      </c>
      <c r="H2085" s="103" t="str">
        <f>IF('Mottes de 6'!I181&lt;&gt;"",'Mottes de 6'!I181,"")</f>
        <v>A</v>
      </c>
      <c r="I2085" s="103">
        <f>IF('Mottes de 6'!J181&lt;&gt;"",'Mottes de 6'!J181,"")</f>
        <v>6.5000000000000002E-2</v>
      </c>
      <c r="J2085" s="103">
        <f>IF($J$9=36,'Mottes de 6'!U181,IF($J$9=37,'Mottes de 6'!V181,IF($J$9=38,'Mottes de 6'!W181,IF($J$9=39,'Mottes de 6'!X181,IF($J$9=40,'Mottes de 6'!Y181,IF($J$9=41,'Mottes de 6'!Z181,IF($J$9=42,'Mottes de 6'!AA181,IF($J$9=43,'Mottes de 6'!AB181,IF($J$9=44,'Mottes de 6'!AC181,IF($J$9=45,'Mottes de 6'!AD181,IF($J$9=46,'Mottes de 6'!AE181,IF($J$9=47,'Mottes de 6'!AF181,IF($J$9=48,'Mottes de 6'!AG181,IF($J$9=49,'Mottes de 6'!AH181,IF($J$9=50,'Mottes de 6'!AI181,IF($J$9=51,'Mottes de 6'!AJ181,IF($J$9=52,'Mottes de 6'!AK181,IF($J$9=1,'Mottes de 6'!AL181,IF($J$9=2,'Mottes de 6'!AM181,IF($J$9=3,'Mottes de 6'!AN181,IF($J$9=4,'Mottes de 6'!AO181,IF($J$9=5,'Mottes de 6'!AP181,IF($J$9=6,'Mottes de 6'!AQ181,IF($J$9=7,'Mottes de 6'!AR181,IF($J$9=8,'Mottes de 6'!AS181,IF($J$9=9,'Mottes de 6'!AT181,IF($J$9=10,'Mottes de 6'!AU181,IF($J$9=11,'Mottes de 6'!AV181,IF($J$9=12,'Mottes de 6'!AW181,IF($J$9=13,'Mottes de 6'!AX181,IF($J$9=14,'Mottes de 6'!AY181,IF($J$9=15,'Mottes de 6'!AZ181,IF($J$9=16,'Mottes de 6'!BA181,IF($J$9=17,'Mottes de 6'!BB181,IF($J$9=18,'Mottes de 6'!BC181,IF($J$9=19,'Mottes de 6'!BD181,IF($J$9=20,'Mottes de 6'!BE181,IF($J$9=21,'Mottes de 6'!BF181,IF($J$9=22,'Mottes de 6'!BG181,IF($J$9=23,'Mottes de 6'!BH181,IF($J$9=24,'Mottes de 6'!BI181,IF($J$9=25,'Mottes de 6'!BJ181,IF($J$9=26,'Mottes de 6'!BK181,IF($J$9=27,'Mottes de 6'!BL181,IF($J$9=28,'Mottes de 6'!BM181,IF($J$9=29,'Mottes de 6'!BN181,IF($J$9=30,'Mottes de 6'!BO181,IF($J$9=31,'Mottes de 6'!BP181,IF($J$9=32,'Mottes de 6'!BQ181,IF($J$9=33,'Mottes de 6'!BR181,IF($J$9=34,'Mottes de 6'!BS181,IF($J$9=35,'Mottes de 6'!BT181,))))))))))))))))))))))))))))))))))))))))))))))))))))</f>
        <v>0</v>
      </c>
      <c r="K2085" s="103" t="str">
        <f>IF('Mottes de 6'!R181=0,"","Erreur")</f>
        <v/>
      </c>
    </row>
    <row r="2086" spans="1:11" x14ac:dyDescent="0.25">
      <c r="A2086" s="450"/>
      <c r="B2086" s="450"/>
      <c r="C2086" s="451" t="s">
        <v>1839</v>
      </c>
      <c r="D2086" s="451"/>
      <c r="E2086" s="450"/>
      <c r="F2086" s="450"/>
      <c r="G2086" s="450"/>
      <c r="H2086" s="450"/>
      <c r="I2086" s="450"/>
      <c r="J2086" s="450">
        <f>SUBTOTAL(9,J2084:J2085)</f>
        <v>0</v>
      </c>
      <c r="K2086" s="450"/>
    </row>
    <row r="2087" spans="1:11" x14ac:dyDescent="0.25">
      <c r="A2087" s="103">
        <f>IF('Mottes de 6'!A182&lt;&gt;"",'Mottes de 6'!A182,"")</f>
        <v>20261</v>
      </c>
      <c r="B2087" s="103" t="str">
        <f>IF('Mottes de 6'!L182&lt;&gt;"",'Mottes de 6'!L182,"")</f>
        <v>Noai</v>
      </c>
      <c r="C2087" s="107" t="str">
        <f>IF('Mottes de 6'!B182&lt;&gt;"",'Mottes de 6'!B182,"")</f>
        <v>CALOCEPHALUS</v>
      </c>
      <c r="D2087" s="107" t="str">
        <f>IF('Mottes de 6'!C182&lt;&gt;"",'Mottes de 6'!C182,"")</f>
        <v>brownii</v>
      </c>
      <c r="E2087" s="103">
        <f>IF('Mottes de 6'!H182&lt;&gt;"",'Mottes de 6'!H182,"")</f>
        <v>14</v>
      </c>
      <c r="F2087" s="103" t="str">
        <f>IF('Mottes de 6'!E182&lt;&gt;"",'Mottes de 6'!E182,"")</f>
        <v>B</v>
      </c>
      <c r="G2087" s="103" t="str">
        <f>IF('Mottes de 6'!N182&lt;&gt;"",'Mottes de 6'!N182,"")</f>
        <v>M6</v>
      </c>
      <c r="H2087" s="103" t="str">
        <f>IF('Mottes de 6'!I182&lt;&gt;"",'Mottes de 6'!I182,"")</f>
        <v>E</v>
      </c>
      <c r="I2087" s="103" t="str">
        <f>IF('Mottes de 6'!J182&lt;&gt;"",'Mottes de 6'!J182,"")</f>
        <v/>
      </c>
      <c r="J2087" s="103">
        <f>IF($J$9=36,'Mottes de 6'!U182,IF($J$9=37,'Mottes de 6'!V182,IF($J$9=38,'Mottes de 6'!W182,IF($J$9=39,'Mottes de 6'!X182,IF($J$9=40,'Mottes de 6'!Y182,IF($J$9=41,'Mottes de 6'!Z182,IF($J$9=42,'Mottes de 6'!AA182,IF($J$9=43,'Mottes de 6'!AB182,IF($J$9=44,'Mottes de 6'!AC182,IF($J$9=45,'Mottes de 6'!AD182,IF($J$9=46,'Mottes de 6'!AE182,IF($J$9=47,'Mottes de 6'!AF182,IF($J$9=48,'Mottes de 6'!AG182,IF($J$9=49,'Mottes de 6'!AH182,IF($J$9=50,'Mottes de 6'!AI182,IF($J$9=51,'Mottes de 6'!AJ182,IF($J$9=52,'Mottes de 6'!AK182,IF($J$9=1,'Mottes de 6'!AL182,IF($J$9=2,'Mottes de 6'!AM182,IF($J$9=3,'Mottes de 6'!AN182,IF($J$9=4,'Mottes de 6'!AO182,IF($J$9=5,'Mottes de 6'!AP182,IF($J$9=6,'Mottes de 6'!AQ182,IF($J$9=7,'Mottes de 6'!AR182,IF($J$9=8,'Mottes de 6'!AS182,IF($J$9=9,'Mottes de 6'!AT182,IF($J$9=10,'Mottes de 6'!AU182,IF($J$9=11,'Mottes de 6'!AV182,IF($J$9=12,'Mottes de 6'!AW182,IF($J$9=13,'Mottes de 6'!AX182,IF($J$9=14,'Mottes de 6'!AY182,IF($J$9=15,'Mottes de 6'!AZ182,IF($J$9=16,'Mottes de 6'!BA182,IF($J$9=17,'Mottes de 6'!BB182,IF($J$9=18,'Mottes de 6'!BC182,IF($J$9=19,'Mottes de 6'!BD182,IF($J$9=20,'Mottes de 6'!BE182,IF($J$9=21,'Mottes de 6'!BF182,IF($J$9=22,'Mottes de 6'!BG182,IF($J$9=23,'Mottes de 6'!BH182,IF($J$9=24,'Mottes de 6'!BI182,IF($J$9=25,'Mottes de 6'!BJ182,IF($J$9=26,'Mottes de 6'!BK182,IF($J$9=27,'Mottes de 6'!BL182,IF($J$9=28,'Mottes de 6'!BM182,IF($J$9=29,'Mottes de 6'!BN182,IF($J$9=30,'Mottes de 6'!BO182,IF($J$9=31,'Mottes de 6'!BP182,IF($J$9=32,'Mottes de 6'!BQ182,IF($J$9=33,'Mottes de 6'!BR182,IF($J$9=34,'Mottes de 6'!BS182,IF($J$9=35,'Mottes de 6'!BT182,))))))))))))))))))))))))))))))))))))))))))))))))))))</f>
        <v>0</v>
      </c>
      <c r="K2087" s="103" t="str">
        <f>IF('Mottes de 6'!R182=0,"","Erreur")</f>
        <v/>
      </c>
    </row>
    <row r="2088" spans="1:11" x14ac:dyDescent="0.25">
      <c r="A2088" s="450"/>
      <c r="B2088" s="450"/>
      <c r="C2088" s="451" t="s">
        <v>1840</v>
      </c>
      <c r="D2088" s="451"/>
      <c r="E2088" s="450"/>
      <c r="F2088" s="450"/>
      <c r="G2088" s="450"/>
      <c r="H2088" s="450"/>
      <c r="I2088" s="450"/>
      <c r="J2088" s="450">
        <f>SUBTOTAL(9,J2087:J2087)</f>
        <v>0</v>
      </c>
      <c r="K2088" s="450"/>
    </row>
    <row r="2089" spans="1:11" x14ac:dyDescent="0.25">
      <c r="A2089" s="103">
        <f>IF('Mottes de 6'!A183&lt;&gt;"",'Mottes de 6'!A183,"")</f>
        <v>25262</v>
      </c>
      <c r="B2089" s="103" t="str">
        <f>IF('Mottes de 6'!L183&lt;&gt;"",'Mottes de 6'!L183,"")</f>
        <v>Noai</v>
      </c>
      <c r="C2089" s="107" t="str">
        <f>IF('Mottes de 6'!B183&lt;&gt;"",'Mottes de 6'!B183,"")</f>
        <v>CAPUCINE</v>
      </c>
      <c r="D2089" s="107" t="str">
        <f>IF('Mottes de 6'!C183&lt;&gt;"",'Mottes de 6'!C183,"")</f>
        <v>Baby Deep Rose</v>
      </c>
      <c r="E2089" s="103">
        <f>IF('Mottes de 6'!H183&lt;&gt;"",'Mottes de 6'!H183,"")</f>
        <v>8</v>
      </c>
      <c r="F2089" s="103" t="str">
        <f>IF('Mottes de 6'!E183&lt;&gt;"",'Mottes de 6'!E183,"")</f>
        <v>S</v>
      </c>
      <c r="G2089" s="103" t="str">
        <f>IF('Mottes de 6'!N183&lt;&gt;"",'Mottes de 6'!N183,"")</f>
        <v>M6</v>
      </c>
      <c r="H2089" s="103" t="str">
        <f>IF('Mottes de 6'!I183&lt;&gt;"",'Mottes de 6'!I183,"")</f>
        <v>A</v>
      </c>
      <c r="I2089" s="103" t="str">
        <f>IF('Mottes de 6'!J183&lt;&gt;"",'Mottes de 6'!J183,"")</f>
        <v/>
      </c>
      <c r="J2089" s="103">
        <f>IF($J$9=36,'Mottes de 6'!U183,IF($J$9=37,'Mottes de 6'!V183,IF($J$9=38,'Mottes de 6'!W183,IF($J$9=39,'Mottes de 6'!X183,IF($J$9=40,'Mottes de 6'!Y183,IF($J$9=41,'Mottes de 6'!Z183,IF($J$9=42,'Mottes de 6'!AA183,IF($J$9=43,'Mottes de 6'!AB183,IF($J$9=44,'Mottes de 6'!AC183,IF($J$9=45,'Mottes de 6'!AD183,IF($J$9=46,'Mottes de 6'!AE183,IF($J$9=47,'Mottes de 6'!AF183,IF($J$9=48,'Mottes de 6'!AG183,IF($J$9=49,'Mottes de 6'!AH183,IF($J$9=50,'Mottes de 6'!AI183,IF($J$9=51,'Mottes de 6'!AJ183,IF($J$9=52,'Mottes de 6'!AK183,IF($J$9=1,'Mottes de 6'!AL183,IF($J$9=2,'Mottes de 6'!AM183,IF($J$9=3,'Mottes de 6'!AN183,IF($J$9=4,'Mottes de 6'!AO183,IF($J$9=5,'Mottes de 6'!AP183,IF($J$9=6,'Mottes de 6'!AQ183,IF($J$9=7,'Mottes de 6'!AR183,IF($J$9=8,'Mottes de 6'!AS183,IF($J$9=9,'Mottes de 6'!AT183,IF($J$9=10,'Mottes de 6'!AU183,IF($J$9=11,'Mottes de 6'!AV183,IF($J$9=12,'Mottes de 6'!AW183,IF($J$9=13,'Mottes de 6'!AX183,IF($J$9=14,'Mottes de 6'!AY183,IF($J$9=15,'Mottes de 6'!AZ183,IF($J$9=16,'Mottes de 6'!BA183,IF($J$9=17,'Mottes de 6'!BB183,IF($J$9=18,'Mottes de 6'!BC183,IF($J$9=19,'Mottes de 6'!BD183,IF($J$9=20,'Mottes de 6'!BE183,IF($J$9=21,'Mottes de 6'!BF183,IF($J$9=22,'Mottes de 6'!BG183,IF($J$9=23,'Mottes de 6'!BH183,IF($J$9=24,'Mottes de 6'!BI183,IF($J$9=25,'Mottes de 6'!BJ183,IF($J$9=26,'Mottes de 6'!BK183,IF($J$9=27,'Mottes de 6'!BL183,IF($J$9=28,'Mottes de 6'!BM183,IF($J$9=29,'Mottes de 6'!BN183,IF($J$9=30,'Mottes de 6'!BO183,IF($J$9=31,'Mottes de 6'!BP183,IF($J$9=32,'Mottes de 6'!BQ183,IF($J$9=33,'Mottes de 6'!BR183,IF($J$9=34,'Mottes de 6'!BS183,IF($J$9=35,'Mottes de 6'!BT183,))))))))))))))))))))))))))))))))))))))))))))))))))))</f>
        <v>0</v>
      </c>
      <c r="K2089" s="103" t="str">
        <f>IF('Mottes de 6'!R183=0,"","Erreur")</f>
        <v/>
      </c>
    </row>
    <row r="2090" spans="1:11" x14ac:dyDescent="0.25">
      <c r="A2090" s="103">
        <f>IF('Mottes de 6'!A184&lt;&gt;"",'Mottes de 6'!A184,"")</f>
        <v>26762</v>
      </c>
      <c r="B2090" s="103" t="str">
        <f>IF('Mottes de 6'!L184&lt;&gt;"",'Mottes de 6'!L184,"")</f>
        <v>Noai</v>
      </c>
      <c r="C2090" s="107" t="str">
        <f>IF('Mottes de 6'!B184&lt;&gt;"",'Mottes de 6'!B184,"")</f>
        <v>CAPUCINE</v>
      </c>
      <c r="D2090" s="107" t="str">
        <f>IF('Mottes de 6'!C184&lt;&gt;"",'Mottes de 6'!C184,"")</f>
        <v>Baby Gold</v>
      </c>
      <c r="E2090" s="103">
        <f>IF('Mottes de 6'!H184&lt;&gt;"",'Mottes de 6'!H184,"")</f>
        <v>8</v>
      </c>
      <c r="F2090" s="103" t="str">
        <f>IF('Mottes de 6'!E184&lt;&gt;"",'Mottes de 6'!E184,"")</f>
        <v>S</v>
      </c>
      <c r="G2090" s="103" t="str">
        <f>IF('Mottes de 6'!N184&lt;&gt;"",'Mottes de 6'!N184,"")</f>
        <v>M6</v>
      </c>
      <c r="H2090" s="103" t="str">
        <f>IF('Mottes de 6'!I184&lt;&gt;"",'Mottes de 6'!I184,"")</f>
        <v>A</v>
      </c>
      <c r="I2090" s="103" t="str">
        <f>IF('Mottes de 6'!J184&lt;&gt;"",'Mottes de 6'!J184,"")</f>
        <v/>
      </c>
      <c r="J2090" s="103">
        <f>IF($J$9=36,'Mottes de 6'!U184,IF($J$9=37,'Mottes de 6'!V184,IF($J$9=38,'Mottes de 6'!W184,IF($J$9=39,'Mottes de 6'!X184,IF($J$9=40,'Mottes de 6'!Y184,IF($J$9=41,'Mottes de 6'!Z184,IF($J$9=42,'Mottes de 6'!AA184,IF($J$9=43,'Mottes de 6'!AB184,IF($J$9=44,'Mottes de 6'!AC184,IF($J$9=45,'Mottes de 6'!AD184,IF($J$9=46,'Mottes de 6'!AE184,IF($J$9=47,'Mottes de 6'!AF184,IF($J$9=48,'Mottes de 6'!AG184,IF($J$9=49,'Mottes de 6'!AH184,IF($J$9=50,'Mottes de 6'!AI184,IF($J$9=51,'Mottes de 6'!AJ184,IF($J$9=52,'Mottes de 6'!AK184,IF($J$9=1,'Mottes de 6'!AL184,IF($J$9=2,'Mottes de 6'!AM184,IF($J$9=3,'Mottes de 6'!AN184,IF($J$9=4,'Mottes de 6'!AO184,IF($J$9=5,'Mottes de 6'!AP184,IF($J$9=6,'Mottes de 6'!AQ184,IF($J$9=7,'Mottes de 6'!AR184,IF($J$9=8,'Mottes de 6'!AS184,IF($J$9=9,'Mottes de 6'!AT184,IF($J$9=10,'Mottes de 6'!AU184,IF($J$9=11,'Mottes de 6'!AV184,IF($J$9=12,'Mottes de 6'!AW184,IF($J$9=13,'Mottes de 6'!AX184,IF($J$9=14,'Mottes de 6'!AY184,IF($J$9=15,'Mottes de 6'!AZ184,IF($J$9=16,'Mottes de 6'!BA184,IF($J$9=17,'Mottes de 6'!BB184,IF($J$9=18,'Mottes de 6'!BC184,IF($J$9=19,'Mottes de 6'!BD184,IF($J$9=20,'Mottes de 6'!BE184,IF($J$9=21,'Mottes de 6'!BF184,IF($J$9=22,'Mottes de 6'!BG184,IF($J$9=23,'Mottes de 6'!BH184,IF($J$9=24,'Mottes de 6'!BI184,IF($J$9=25,'Mottes de 6'!BJ184,IF($J$9=26,'Mottes de 6'!BK184,IF($J$9=27,'Mottes de 6'!BL184,IF($J$9=28,'Mottes de 6'!BM184,IF($J$9=29,'Mottes de 6'!BN184,IF($J$9=30,'Mottes de 6'!BO184,IF($J$9=31,'Mottes de 6'!BP184,IF($J$9=32,'Mottes de 6'!BQ184,IF($J$9=33,'Mottes de 6'!BR184,IF($J$9=34,'Mottes de 6'!BS184,IF($J$9=35,'Mottes de 6'!BT184,))))))))))))))))))))))))))))))))))))))))))))))))))))</f>
        <v>0</v>
      </c>
      <c r="K2090" s="103" t="str">
        <f>IF('Mottes de 6'!R184=0,"","Erreur")</f>
        <v/>
      </c>
    </row>
    <row r="2091" spans="1:11" x14ac:dyDescent="0.25">
      <c r="A2091" s="103">
        <f>IF('Mottes de 6'!A185&lt;&gt;"",'Mottes de 6'!A185,"")</f>
        <v>25263</v>
      </c>
      <c r="B2091" s="103" t="str">
        <f>IF('Mottes de 6'!L185&lt;&gt;"",'Mottes de 6'!L185,"")</f>
        <v>Noai</v>
      </c>
      <c r="C2091" s="107" t="str">
        <f>IF('Mottes de 6'!B185&lt;&gt;"",'Mottes de 6'!B185,"")</f>
        <v>CAPUCINE</v>
      </c>
      <c r="D2091" s="107" t="str">
        <f>IF('Mottes de 6'!C185&lt;&gt;"",'Mottes de 6'!C185,"")</f>
        <v>Baby Orange</v>
      </c>
      <c r="E2091" s="103">
        <f>IF('Mottes de 6'!H185&lt;&gt;"",'Mottes de 6'!H185,"")</f>
        <v>8</v>
      </c>
      <c r="F2091" s="103" t="str">
        <f>IF('Mottes de 6'!E185&lt;&gt;"",'Mottes de 6'!E185,"")</f>
        <v>S</v>
      </c>
      <c r="G2091" s="103" t="str">
        <f>IF('Mottes de 6'!N185&lt;&gt;"",'Mottes de 6'!N185,"")</f>
        <v>M6</v>
      </c>
      <c r="H2091" s="103" t="str">
        <f>IF('Mottes de 6'!I185&lt;&gt;"",'Mottes de 6'!I185,"")</f>
        <v>A</v>
      </c>
      <c r="I2091" s="103" t="str">
        <f>IF('Mottes de 6'!J185&lt;&gt;"",'Mottes de 6'!J185,"")</f>
        <v/>
      </c>
      <c r="J2091" s="103">
        <f>IF($J$9=36,'Mottes de 6'!U185,IF($J$9=37,'Mottes de 6'!V185,IF($J$9=38,'Mottes de 6'!W185,IF($J$9=39,'Mottes de 6'!X185,IF($J$9=40,'Mottes de 6'!Y185,IF($J$9=41,'Mottes de 6'!Z185,IF($J$9=42,'Mottes de 6'!AA185,IF($J$9=43,'Mottes de 6'!AB185,IF($J$9=44,'Mottes de 6'!AC185,IF($J$9=45,'Mottes de 6'!AD185,IF($J$9=46,'Mottes de 6'!AE185,IF($J$9=47,'Mottes de 6'!AF185,IF($J$9=48,'Mottes de 6'!AG185,IF($J$9=49,'Mottes de 6'!AH185,IF($J$9=50,'Mottes de 6'!AI185,IF($J$9=51,'Mottes de 6'!AJ185,IF($J$9=52,'Mottes de 6'!AK185,IF($J$9=1,'Mottes de 6'!AL185,IF($J$9=2,'Mottes de 6'!AM185,IF($J$9=3,'Mottes de 6'!AN185,IF($J$9=4,'Mottes de 6'!AO185,IF($J$9=5,'Mottes de 6'!AP185,IF($J$9=6,'Mottes de 6'!AQ185,IF($J$9=7,'Mottes de 6'!AR185,IF($J$9=8,'Mottes de 6'!AS185,IF($J$9=9,'Mottes de 6'!AT185,IF($J$9=10,'Mottes de 6'!AU185,IF($J$9=11,'Mottes de 6'!AV185,IF($J$9=12,'Mottes de 6'!AW185,IF($J$9=13,'Mottes de 6'!AX185,IF($J$9=14,'Mottes de 6'!AY185,IF($J$9=15,'Mottes de 6'!AZ185,IF($J$9=16,'Mottes de 6'!BA185,IF($J$9=17,'Mottes de 6'!BB185,IF($J$9=18,'Mottes de 6'!BC185,IF($J$9=19,'Mottes de 6'!BD185,IF($J$9=20,'Mottes de 6'!BE185,IF($J$9=21,'Mottes de 6'!BF185,IF($J$9=22,'Mottes de 6'!BG185,IF($J$9=23,'Mottes de 6'!BH185,IF($J$9=24,'Mottes de 6'!BI185,IF($J$9=25,'Mottes de 6'!BJ185,IF($J$9=26,'Mottes de 6'!BK185,IF($J$9=27,'Mottes de 6'!BL185,IF($J$9=28,'Mottes de 6'!BM185,IF($J$9=29,'Mottes de 6'!BN185,IF($J$9=30,'Mottes de 6'!BO185,IF($J$9=31,'Mottes de 6'!BP185,IF($J$9=32,'Mottes de 6'!BQ185,IF($J$9=33,'Mottes de 6'!BR185,IF($J$9=34,'Mottes de 6'!BS185,IF($J$9=35,'Mottes de 6'!BT185,))))))))))))))))))))))))))))))))))))))))))))))))))))</f>
        <v>0</v>
      </c>
      <c r="K2091" s="103" t="str">
        <f>IF('Mottes de 6'!R185=0,"","Erreur")</f>
        <v/>
      </c>
    </row>
    <row r="2092" spans="1:11" x14ac:dyDescent="0.25">
      <c r="A2092" s="103">
        <f>IF('Mottes de 6'!A186&lt;&gt;"",'Mottes de 6'!A186,"")</f>
        <v>26053</v>
      </c>
      <c r="B2092" s="103" t="str">
        <f>IF('Mottes de 6'!L186&lt;&gt;"",'Mottes de 6'!L186,"")</f>
        <v>Noai</v>
      </c>
      <c r="C2092" s="107" t="str">
        <f>IF('Mottes de 6'!B186&lt;&gt;"",'Mottes de 6'!B186,"")</f>
        <v>CAPUCINE</v>
      </c>
      <c r="D2092" s="107" t="str">
        <f>IF('Mottes de 6'!C186&lt;&gt;"",'Mottes de 6'!C186,"")</f>
        <v>Baby Red</v>
      </c>
      <c r="E2092" s="103">
        <f>IF('Mottes de 6'!H186&lt;&gt;"",'Mottes de 6'!H186,"")</f>
        <v>8</v>
      </c>
      <c r="F2092" s="103" t="str">
        <f>IF('Mottes de 6'!E186&lt;&gt;"",'Mottes de 6'!E186,"")</f>
        <v>S</v>
      </c>
      <c r="G2092" s="103" t="str">
        <f>IF('Mottes de 6'!N186&lt;&gt;"",'Mottes de 6'!N186,"")</f>
        <v>M6</v>
      </c>
      <c r="H2092" s="103" t="str">
        <f>IF('Mottes de 6'!I186&lt;&gt;"",'Mottes de 6'!I186,"")</f>
        <v>A</v>
      </c>
      <c r="I2092" s="103" t="str">
        <f>IF('Mottes de 6'!J186&lt;&gt;"",'Mottes de 6'!J186,"")</f>
        <v/>
      </c>
      <c r="J2092" s="103">
        <f>IF($J$9=36,'Mottes de 6'!U186,IF($J$9=37,'Mottes de 6'!V186,IF($J$9=38,'Mottes de 6'!W186,IF($J$9=39,'Mottes de 6'!X186,IF($J$9=40,'Mottes de 6'!Y186,IF($J$9=41,'Mottes de 6'!Z186,IF($J$9=42,'Mottes de 6'!AA186,IF($J$9=43,'Mottes de 6'!AB186,IF($J$9=44,'Mottes de 6'!AC186,IF($J$9=45,'Mottes de 6'!AD186,IF($J$9=46,'Mottes de 6'!AE186,IF($J$9=47,'Mottes de 6'!AF186,IF($J$9=48,'Mottes de 6'!AG186,IF($J$9=49,'Mottes de 6'!AH186,IF($J$9=50,'Mottes de 6'!AI186,IF($J$9=51,'Mottes de 6'!AJ186,IF($J$9=52,'Mottes de 6'!AK186,IF($J$9=1,'Mottes de 6'!AL186,IF($J$9=2,'Mottes de 6'!AM186,IF($J$9=3,'Mottes de 6'!AN186,IF($J$9=4,'Mottes de 6'!AO186,IF($J$9=5,'Mottes de 6'!AP186,IF($J$9=6,'Mottes de 6'!AQ186,IF($J$9=7,'Mottes de 6'!AR186,IF($J$9=8,'Mottes de 6'!AS186,IF($J$9=9,'Mottes de 6'!AT186,IF($J$9=10,'Mottes de 6'!AU186,IF($J$9=11,'Mottes de 6'!AV186,IF($J$9=12,'Mottes de 6'!AW186,IF($J$9=13,'Mottes de 6'!AX186,IF($J$9=14,'Mottes de 6'!AY186,IF($J$9=15,'Mottes de 6'!AZ186,IF($J$9=16,'Mottes de 6'!BA186,IF($J$9=17,'Mottes de 6'!BB186,IF($J$9=18,'Mottes de 6'!BC186,IF($J$9=19,'Mottes de 6'!BD186,IF($J$9=20,'Mottes de 6'!BE186,IF($J$9=21,'Mottes de 6'!BF186,IF($J$9=22,'Mottes de 6'!BG186,IF($J$9=23,'Mottes de 6'!BH186,IF($J$9=24,'Mottes de 6'!BI186,IF($J$9=25,'Mottes de 6'!BJ186,IF($J$9=26,'Mottes de 6'!BK186,IF($J$9=27,'Mottes de 6'!BL186,IF($J$9=28,'Mottes de 6'!BM186,IF($J$9=29,'Mottes de 6'!BN186,IF($J$9=30,'Mottes de 6'!BO186,IF($J$9=31,'Mottes de 6'!BP186,IF($J$9=32,'Mottes de 6'!BQ186,IF($J$9=33,'Mottes de 6'!BR186,IF($J$9=34,'Mottes de 6'!BS186,IF($J$9=35,'Mottes de 6'!BT186,))))))))))))))))))))))))))))))))))))))))))))))))))))</f>
        <v>0</v>
      </c>
      <c r="K2092" s="103" t="str">
        <f>IF('Mottes de 6'!R186=0,"","Erreur")</f>
        <v/>
      </c>
    </row>
    <row r="2093" spans="1:11" x14ac:dyDescent="0.25">
      <c r="A2093" s="450"/>
      <c r="B2093" s="450"/>
      <c r="C2093" s="451" t="s">
        <v>1841</v>
      </c>
      <c r="D2093" s="451"/>
      <c r="E2093" s="450"/>
      <c r="F2093" s="450"/>
      <c r="G2093" s="450"/>
      <c r="H2093" s="450"/>
      <c r="I2093" s="450"/>
      <c r="J2093" s="450">
        <f>SUBTOTAL(9,J2089:J2092)</f>
        <v>0</v>
      </c>
      <c r="K2093" s="450"/>
    </row>
    <row r="2094" spans="1:11" x14ac:dyDescent="0.25">
      <c r="A2094" s="103">
        <f>IF('Mottes de 6'!A187&lt;&gt;"",'Mottes de 6'!A187,"")</f>
        <v>24114</v>
      </c>
      <c r="B2094" s="103" t="str">
        <f>IF('Mottes de 6'!L187&lt;&gt;"",'Mottes de 6'!L187,"")</f>
        <v>Noai</v>
      </c>
      <c r="C2094" s="107" t="str">
        <f>IF('Mottes de 6'!B187&lt;&gt;"",'Mottes de 6'!B187,"")</f>
        <v>CARDON</v>
      </c>
      <c r="D2094" s="107" t="str">
        <f>IF('Mottes de 6'!C187&lt;&gt;"",'Mottes de 6'!C187,"")</f>
        <v>Plein blanc inerme versi</v>
      </c>
      <c r="E2094" s="103">
        <f>IF('Mottes de 6'!H187&lt;&gt;"",'Mottes de 6'!H187,"")</f>
        <v>10</v>
      </c>
      <c r="F2094" s="103" t="str">
        <f>IF('Mottes de 6'!E187&lt;&gt;"",'Mottes de 6'!E187,"")</f>
        <v>S</v>
      </c>
      <c r="G2094" s="103" t="str">
        <f>IF('Mottes de 6'!N187&lt;&gt;"",'Mottes de 6'!N187,"")</f>
        <v>M6</v>
      </c>
      <c r="H2094" s="103" t="str">
        <f>IF('Mottes de 6'!I187&lt;&gt;"",'Mottes de 6'!I187,"")</f>
        <v>B</v>
      </c>
      <c r="I2094" s="103" t="str">
        <f>IF('Mottes de 6'!J187&lt;&gt;"",'Mottes de 6'!J187,"")</f>
        <v/>
      </c>
      <c r="J2094" s="103">
        <f>IF($J$9=36,'Mottes de 6'!U187,IF($J$9=37,'Mottes de 6'!V187,IF($J$9=38,'Mottes de 6'!W187,IF($J$9=39,'Mottes de 6'!X187,IF($J$9=40,'Mottes de 6'!Y187,IF($J$9=41,'Mottes de 6'!Z187,IF($J$9=42,'Mottes de 6'!AA187,IF($J$9=43,'Mottes de 6'!AB187,IF($J$9=44,'Mottes de 6'!AC187,IF($J$9=45,'Mottes de 6'!AD187,IF($J$9=46,'Mottes de 6'!AE187,IF($J$9=47,'Mottes de 6'!AF187,IF($J$9=48,'Mottes de 6'!AG187,IF($J$9=49,'Mottes de 6'!AH187,IF($J$9=50,'Mottes de 6'!AI187,IF($J$9=51,'Mottes de 6'!AJ187,IF($J$9=52,'Mottes de 6'!AK187,IF($J$9=1,'Mottes de 6'!AL187,IF($J$9=2,'Mottes de 6'!AM187,IF($J$9=3,'Mottes de 6'!AN187,IF($J$9=4,'Mottes de 6'!AO187,IF($J$9=5,'Mottes de 6'!AP187,IF($J$9=6,'Mottes de 6'!AQ187,IF($J$9=7,'Mottes de 6'!AR187,IF($J$9=8,'Mottes de 6'!AS187,IF($J$9=9,'Mottes de 6'!AT187,IF($J$9=10,'Mottes de 6'!AU187,IF($J$9=11,'Mottes de 6'!AV187,IF($J$9=12,'Mottes de 6'!AW187,IF($J$9=13,'Mottes de 6'!AX187,IF($J$9=14,'Mottes de 6'!AY187,IF($J$9=15,'Mottes de 6'!AZ187,IF($J$9=16,'Mottes de 6'!BA187,IF($J$9=17,'Mottes de 6'!BB187,IF($J$9=18,'Mottes de 6'!BC187,IF($J$9=19,'Mottes de 6'!BD187,IF($J$9=20,'Mottes de 6'!BE187,IF($J$9=21,'Mottes de 6'!BF187,IF($J$9=22,'Mottes de 6'!BG187,IF($J$9=23,'Mottes de 6'!BH187,IF($J$9=24,'Mottes de 6'!BI187,IF($J$9=25,'Mottes de 6'!BJ187,IF($J$9=26,'Mottes de 6'!BK187,IF($J$9=27,'Mottes de 6'!BL187,IF($J$9=28,'Mottes de 6'!BM187,IF($J$9=29,'Mottes de 6'!BN187,IF($J$9=30,'Mottes de 6'!BO187,IF($J$9=31,'Mottes de 6'!BP187,IF($J$9=32,'Mottes de 6'!BQ187,IF($J$9=33,'Mottes de 6'!BR187,IF($J$9=34,'Mottes de 6'!BS187,IF($J$9=35,'Mottes de 6'!BT187,))))))))))))))))))))))))))))))))))))))))))))))))))))</f>
        <v>0</v>
      </c>
      <c r="K2094" s="103" t="str">
        <f>IF('Mottes de 6'!R187=0,"","Erreur")</f>
        <v/>
      </c>
    </row>
    <row r="2095" spans="1:11" x14ac:dyDescent="0.25">
      <c r="A2095" s="450"/>
      <c r="B2095" s="450"/>
      <c r="C2095" s="451" t="s">
        <v>1842</v>
      </c>
      <c r="D2095" s="451"/>
      <c r="E2095" s="450"/>
      <c r="F2095" s="450"/>
      <c r="G2095" s="450"/>
      <c r="H2095" s="450"/>
      <c r="I2095" s="450"/>
      <c r="J2095" s="450">
        <f>SUBTOTAL(9,J2094:J2094)</f>
        <v>0</v>
      </c>
      <c r="K2095" s="450"/>
    </row>
    <row r="2096" spans="1:11" x14ac:dyDescent="0.25">
      <c r="A2096" s="103">
        <f>IF('Mottes de 6'!A188&lt;&gt;"",'Mottes de 6'!A188,"")</f>
        <v>25265</v>
      </c>
      <c r="B2096" s="103" t="str">
        <f>IF('Mottes de 6'!L188&lt;&gt;"",'Mottes de 6'!L188,"")</f>
        <v>Noai</v>
      </c>
      <c r="C2096" s="107" t="str">
        <f>IF('Mottes de 6'!B188&lt;&gt;"",'Mottes de 6'!B188,"")</f>
        <v>CAREX Albula</v>
      </c>
      <c r="D2096" s="107" t="str">
        <f>IF('Mottes de 6'!C188&lt;&gt;"",'Mottes de 6'!C188,"")</f>
        <v>Frosted Curls</v>
      </c>
      <c r="E2096" s="103">
        <f>IF('Mottes de 6'!H188&lt;&gt;"",'Mottes de 6'!H188,"")</f>
        <v>12</v>
      </c>
      <c r="F2096" s="103" t="str">
        <f>IF('Mottes de 6'!E188&lt;&gt;"",'Mottes de 6'!E188,"")</f>
        <v>S</v>
      </c>
      <c r="G2096" s="103" t="str">
        <f>IF('Mottes de 6'!N188&lt;&gt;"",'Mottes de 6'!N188,"")</f>
        <v>M6</v>
      </c>
      <c r="H2096" s="103" t="str">
        <f>IF('Mottes de 6'!I188&lt;&gt;"",'Mottes de 6'!I188,"")</f>
        <v>A</v>
      </c>
      <c r="I2096" s="103" t="str">
        <f>IF('Mottes de 6'!J188&lt;&gt;"",'Mottes de 6'!J188,"")</f>
        <v/>
      </c>
      <c r="J2096" s="103">
        <f>IF($J$9=36,'Mottes de 6'!U188,IF($J$9=37,'Mottes de 6'!V188,IF($J$9=38,'Mottes de 6'!W188,IF($J$9=39,'Mottes de 6'!X188,IF($J$9=40,'Mottes de 6'!Y188,IF($J$9=41,'Mottes de 6'!Z188,IF($J$9=42,'Mottes de 6'!AA188,IF($J$9=43,'Mottes de 6'!AB188,IF($J$9=44,'Mottes de 6'!AC188,IF($J$9=45,'Mottes de 6'!AD188,IF($J$9=46,'Mottes de 6'!AE188,IF($J$9=47,'Mottes de 6'!AF188,IF($J$9=48,'Mottes de 6'!AG188,IF($J$9=49,'Mottes de 6'!AH188,IF($J$9=50,'Mottes de 6'!AI188,IF($J$9=51,'Mottes de 6'!AJ188,IF($J$9=52,'Mottes de 6'!AK188,IF($J$9=1,'Mottes de 6'!AL188,IF($J$9=2,'Mottes de 6'!AM188,IF($J$9=3,'Mottes de 6'!AN188,IF($J$9=4,'Mottes de 6'!AO188,IF($J$9=5,'Mottes de 6'!AP188,IF($J$9=6,'Mottes de 6'!AQ188,IF($J$9=7,'Mottes de 6'!AR188,IF($J$9=8,'Mottes de 6'!AS188,IF($J$9=9,'Mottes de 6'!AT188,IF($J$9=10,'Mottes de 6'!AU188,IF($J$9=11,'Mottes de 6'!AV188,IF($J$9=12,'Mottes de 6'!AW188,IF($J$9=13,'Mottes de 6'!AX188,IF($J$9=14,'Mottes de 6'!AY188,IF($J$9=15,'Mottes de 6'!AZ188,IF($J$9=16,'Mottes de 6'!BA188,IF($J$9=17,'Mottes de 6'!BB188,IF($J$9=18,'Mottes de 6'!BC188,IF($J$9=19,'Mottes de 6'!BD188,IF($J$9=20,'Mottes de 6'!BE188,IF($J$9=21,'Mottes de 6'!BF188,IF($J$9=22,'Mottes de 6'!BG188,IF($J$9=23,'Mottes de 6'!BH188,IF($J$9=24,'Mottes de 6'!BI188,IF($J$9=25,'Mottes de 6'!BJ188,IF($J$9=26,'Mottes de 6'!BK188,IF($J$9=27,'Mottes de 6'!BL188,IF($J$9=28,'Mottes de 6'!BM188,IF($J$9=29,'Mottes de 6'!BN188,IF($J$9=30,'Mottes de 6'!BO188,IF($J$9=31,'Mottes de 6'!BP188,IF($J$9=32,'Mottes de 6'!BQ188,IF($J$9=33,'Mottes de 6'!BR188,IF($J$9=34,'Mottes de 6'!BS188,IF($J$9=35,'Mottes de 6'!BT188,))))))))))))))))))))))))))))))))))))))))))))))))))))</f>
        <v>0</v>
      </c>
      <c r="K2096" s="103" t="str">
        <f>IF('Mottes de 6'!R188=0,"","Erreur")</f>
        <v/>
      </c>
    </row>
    <row r="2097" spans="1:11" x14ac:dyDescent="0.25">
      <c r="A2097" s="450"/>
      <c r="B2097" s="450"/>
      <c r="C2097" s="451" t="s">
        <v>1843</v>
      </c>
      <c r="D2097" s="451"/>
      <c r="E2097" s="450"/>
      <c r="F2097" s="450"/>
      <c r="G2097" s="450"/>
      <c r="H2097" s="450"/>
      <c r="I2097" s="450"/>
      <c r="J2097" s="450">
        <f>SUBTOTAL(9,J2096:J2096)</f>
        <v>0</v>
      </c>
      <c r="K2097" s="450"/>
    </row>
    <row r="2098" spans="1:11" x14ac:dyDescent="0.25">
      <c r="A2098" s="103">
        <f>IF('Mottes de 6'!A189&lt;&gt;"",'Mottes de 6'!A189,"")</f>
        <v>14716</v>
      </c>
      <c r="B2098" s="103" t="str">
        <f>IF('Mottes de 6'!L189&lt;&gt;"",'Mottes de 6'!L189,"")</f>
        <v>Noai</v>
      </c>
      <c r="C2098" s="107" t="str">
        <f>IF('Mottes de 6'!B189&lt;&gt;"",'Mottes de 6'!B189,"")</f>
        <v>CAREX Buchananii</v>
      </c>
      <c r="D2098" s="107" t="str">
        <f>IF('Mottes de 6'!C189&lt;&gt;"",'Mottes de 6'!C189,"")</f>
        <v xml:space="preserve">Red Rooster </v>
      </c>
      <c r="E2098" s="103">
        <f>IF('Mottes de 6'!H189&lt;&gt;"",'Mottes de 6'!H189,"")</f>
        <v>12</v>
      </c>
      <c r="F2098" s="103" t="str">
        <f>IF('Mottes de 6'!E189&lt;&gt;"",'Mottes de 6'!E189,"")</f>
        <v>S</v>
      </c>
      <c r="G2098" s="103" t="str">
        <f>IF('Mottes de 6'!N189&lt;&gt;"",'Mottes de 6'!N189,"")</f>
        <v>M6</v>
      </c>
      <c r="H2098" s="103" t="str">
        <f>IF('Mottes de 6'!I189&lt;&gt;"",'Mottes de 6'!I189,"")</f>
        <v>A</v>
      </c>
      <c r="I2098" s="103" t="str">
        <f>IF('Mottes de 6'!J189&lt;&gt;"",'Mottes de 6'!J189,"")</f>
        <v/>
      </c>
      <c r="J2098" s="103">
        <f>IF($J$9=36,'Mottes de 6'!U189,IF($J$9=37,'Mottes de 6'!V189,IF($J$9=38,'Mottes de 6'!W189,IF($J$9=39,'Mottes de 6'!X189,IF($J$9=40,'Mottes de 6'!Y189,IF($J$9=41,'Mottes de 6'!Z189,IF($J$9=42,'Mottes de 6'!AA189,IF($J$9=43,'Mottes de 6'!AB189,IF($J$9=44,'Mottes de 6'!AC189,IF($J$9=45,'Mottes de 6'!AD189,IF($J$9=46,'Mottes de 6'!AE189,IF($J$9=47,'Mottes de 6'!AF189,IF($J$9=48,'Mottes de 6'!AG189,IF($J$9=49,'Mottes de 6'!AH189,IF($J$9=50,'Mottes de 6'!AI189,IF($J$9=51,'Mottes de 6'!AJ189,IF($J$9=52,'Mottes de 6'!AK189,IF($J$9=1,'Mottes de 6'!AL189,IF($J$9=2,'Mottes de 6'!AM189,IF($J$9=3,'Mottes de 6'!AN189,IF($J$9=4,'Mottes de 6'!AO189,IF($J$9=5,'Mottes de 6'!AP189,IF($J$9=6,'Mottes de 6'!AQ189,IF($J$9=7,'Mottes de 6'!AR189,IF($J$9=8,'Mottes de 6'!AS189,IF($J$9=9,'Mottes de 6'!AT189,IF($J$9=10,'Mottes de 6'!AU189,IF($J$9=11,'Mottes de 6'!AV189,IF($J$9=12,'Mottes de 6'!AW189,IF($J$9=13,'Mottes de 6'!AX189,IF($J$9=14,'Mottes de 6'!AY189,IF($J$9=15,'Mottes de 6'!AZ189,IF($J$9=16,'Mottes de 6'!BA189,IF($J$9=17,'Mottes de 6'!BB189,IF($J$9=18,'Mottes de 6'!BC189,IF($J$9=19,'Mottes de 6'!BD189,IF($J$9=20,'Mottes de 6'!BE189,IF($J$9=21,'Mottes de 6'!BF189,IF($J$9=22,'Mottes de 6'!BG189,IF($J$9=23,'Mottes de 6'!BH189,IF($J$9=24,'Mottes de 6'!BI189,IF($J$9=25,'Mottes de 6'!BJ189,IF($J$9=26,'Mottes de 6'!BK189,IF($J$9=27,'Mottes de 6'!BL189,IF($J$9=28,'Mottes de 6'!BM189,IF($J$9=29,'Mottes de 6'!BN189,IF($J$9=30,'Mottes de 6'!BO189,IF($J$9=31,'Mottes de 6'!BP189,IF($J$9=32,'Mottes de 6'!BQ189,IF($J$9=33,'Mottes de 6'!BR189,IF($J$9=34,'Mottes de 6'!BS189,IF($J$9=35,'Mottes de 6'!BT189,))))))))))))))))))))))))))))))))))))))))))))))))))))</f>
        <v>0</v>
      </c>
      <c r="K2098" s="103" t="str">
        <f>IF('Mottes de 6'!R189=0,"","Erreur")</f>
        <v/>
      </c>
    </row>
    <row r="2099" spans="1:11" x14ac:dyDescent="0.25">
      <c r="A2099" s="450"/>
      <c r="B2099" s="450"/>
      <c r="C2099" s="451" t="s">
        <v>1844</v>
      </c>
      <c r="D2099" s="451"/>
      <c r="E2099" s="450"/>
      <c r="F2099" s="450"/>
      <c r="G2099" s="450"/>
      <c r="H2099" s="450"/>
      <c r="I2099" s="450"/>
      <c r="J2099" s="450">
        <f>SUBTOTAL(9,J2098:J2098)</f>
        <v>0</v>
      </c>
      <c r="K2099" s="450"/>
    </row>
    <row r="2100" spans="1:11" x14ac:dyDescent="0.25">
      <c r="A2100" s="103">
        <f>IF('Mottes de 6'!A190&lt;&gt;"",'Mottes de 6'!A190,"")</f>
        <v>15430</v>
      </c>
      <c r="B2100" s="103" t="str">
        <f>IF('Mottes de 6'!L190&lt;&gt;"",'Mottes de 6'!L190,"")</f>
        <v>Noai</v>
      </c>
      <c r="C2100" s="107" t="str">
        <f>IF('Mottes de 6'!B190&lt;&gt;"",'Mottes de 6'!B190,"")</f>
        <v>CAREX Howardii</v>
      </c>
      <c r="D2100" s="107" t="str">
        <f>IF('Mottes de 6'!C190&lt;&gt;"",'Mottes de 6'!C190,"")</f>
        <v xml:space="preserve">Phoenix Green </v>
      </c>
      <c r="E2100" s="103">
        <f>IF('Mottes de 6'!H190&lt;&gt;"",'Mottes de 6'!H190,"")</f>
        <v>12</v>
      </c>
      <c r="F2100" s="103" t="str">
        <f>IF('Mottes de 6'!E190&lt;&gt;"",'Mottes de 6'!E190,"")</f>
        <v>S</v>
      </c>
      <c r="G2100" s="103" t="str">
        <f>IF('Mottes de 6'!N190&lt;&gt;"",'Mottes de 6'!N190,"")</f>
        <v>M6</v>
      </c>
      <c r="H2100" s="103" t="str">
        <f>IF('Mottes de 6'!I190&lt;&gt;"",'Mottes de 6'!I190,"")</f>
        <v>A</v>
      </c>
      <c r="I2100" s="103" t="str">
        <f>IF('Mottes de 6'!J190&lt;&gt;"",'Mottes de 6'!J190,"")</f>
        <v/>
      </c>
      <c r="J2100" s="103">
        <f>IF($J$9=36,'Mottes de 6'!U190,IF($J$9=37,'Mottes de 6'!V190,IF($J$9=38,'Mottes de 6'!W190,IF($J$9=39,'Mottes de 6'!X190,IF($J$9=40,'Mottes de 6'!Y190,IF($J$9=41,'Mottes de 6'!Z190,IF($J$9=42,'Mottes de 6'!AA190,IF($J$9=43,'Mottes de 6'!AB190,IF($J$9=44,'Mottes de 6'!AC190,IF($J$9=45,'Mottes de 6'!AD190,IF($J$9=46,'Mottes de 6'!AE190,IF($J$9=47,'Mottes de 6'!AF190,IF($J$9=48,'Mottes de 6'!AG190,IF($J$9=49,'Mottes de 6'!AH190,IF($J$9=50,'Mottes de 6'!AI190,IF($J$9=51,'Mottes de 6'!AJ190,IF($J$9=52,'Mottes de 6'!AK190,IF($J$9=1,'Mottes de 6'!AL190,IF($J$9=2,'Mottes de 6'!AM190,IF($J$9=3,'Mottes de 6'!AN190,IF($J$9=4,'Mottes de 6'!AO190,IF($J$9=5,'Mottes de 6'!AP190,IF($J$9=6,'Mottes de 6'!AQ190,IF($J$9=7,'Mottes de 6'!AR190,IF($J$9=8,'Mottes de 6'!AS190,IF($J$9=9,'Mottes de 6'!AT190,IF($J$9=10,'Mottes de 6'!AU190,IF($J$9=11,'Mottes de 6'!AV190,IF($J$9=12,'Mottes de 6'!AW190,IF($J$9=13,'Mottes de 6'!AX190,IF($J$9=14,'Mottes de 6'!AY190,IF($J$9=15,'Mottes de 6'!AZ190,IF($J$9=16,'Mottes de 6'!BA190,IF($J$9=17,'Mottes de 6'!BB190,IF($J$9=18,'Mottes de 6'!BC190,IF($J$9=19,'Mottes de 6'!BD190,IF($J$9=20,'Mottes de 6'!BE190,IF($J$9=21,'Mottes de 6'!BF190,IF($J$9=22,'Mottes de 6'!BG190,IF($J$9=23,'Mottes de 6'!BH190,IF($J$9=24,'Mottes de 6'!BI190,IF($J$9=25,'Mottes de 6'!BJ190,IF($J$9=26,'Mottes de 6'!BK190,IF($J$9=27,'Mottes de 6'!BL190,IF($J$9=28,'Mottes de 6'!BM190,IF($J$9=29,'Mottes de 6'!BN190,IF($J$9=30,'Mottes de 6'!BO190,IF($J$9=31,'Mottes de 6'!BP190,IF($J$9=32,'Mottes de 6'!BQ190,IF($J$9=33,'Mottes de 6'!BR190,IF($J$9=34,'Mottes de 6'!BS190,IF($J$9=35,'Mottes de 6'!BT190,))))))))))))))))))))))))))))))))))))))))))))))))))))</f>
        <v>0</v>
      </c>
      <c r="K2100" s="103" t="str">
        <f>IF('Mottes de 6'!R190=0,"","Erreur")</f>
        <v/>
      </c>
    </row>
    <row r="2101" spans="1:11" x14ac:dyDescent="0.25">
      <c r="A2101" s="450"/>
      <c r="B2101" s="450"/>
      <c r="C2101" s="451" t="s">
        <v>1845</v>
      </c>
      <c r="D2101" s="451"/>
      <c r="E2101" s="450"/>
      <c r="F2101" s="450"/>
      <c r="G2101" s="450"/>
      <c r="H2101" s="450"/>
      <c r="I2101" s="450"/>
      <c r="J2101" s="450">
        <f>SUBTOTAL(9,J2100:J2100)</f>
        <v>0</v>
      </c>
      <c r="K2101" s="450"/>
    </row>
    <row r="2102" spans="1:11" x14ac:dyDescent="0.25">
      <c r="A2102" s="103">
        <f>IF('Mottes de 6'!A191&lt;&gt;"",'Mottes de 6'!A191,"")</f>
        <v>14091</v>
      </c>
      <c r="B2102" s="103" t="str">
        <f>IF('Mottes de 6'!L191&lt;&gt;"",'Mottes de 6'!L191,"")</f>
        <v>Noai</v>
      </c>
      <c r="C2102" s="107" t="str">
        <f>IF('Mottes de 6'!B191&lt;&gt;"",'Mottes de 6'!B191,"")</f>
        <v>CAREX Testacea</v>
      </c>
      <c r="D2102" s="107" t="str">
        <f>IF('Mottes de 6'!C191&lt;&gt;"",'Mottes de 6'!C191,"")</f>
        <v>Prairie Fire</v>
      </c>
      <c r="E2102" s="103">
        <f>IF('Mottes de 6'!H191&lt;&gt;"",'Mottes de 6'!H191,"")</f>
        <v>12</v>
      </c>
      <c r="F2102" s="103" t="str">
        <f>IF('Mottes de 6'!E191&lt;&gt;"",'Mottes de 6'!E191,"")</f>
        <v>S</v>
      </c>
      <c r="G2102" s="103" t="str">
        <f>IF('Mottes de 6'!N191&lt;&gt;"",'Mottes de 6'!N191,"")</f>
        <v>M6</v>
      </c>
      <c r="H2102" s="103" t="str">
        <f>IF('Mottes de 6'!I191&lt;&gt;"",'Mottes de 6'!I191,"")</f>
        <v>D</v>
      </c>
      <c r="I2102" s="103" t="str">
        <f>IF('Mottes de 6'!J191&lt;&gt;"",'Mottes de 6'!J191,"")</f>
        <v/>
      </c>
      <c r="J2102" s="103">
        <f>IF($J$9=36,'Mottes de 6'!U191,IF($J$9=37,'Mottes de 6'!V191,IF($J$9=38,'Mottes de 6'!W191,IF($J$9=39,'Mottes de 6'!X191,IF($J$9=40,'Mottes de 6'!Y191,IF($J$9=41,'Mottes de 6'!Z191,IF($J$9=42,'Mottes de 6'!AA191,IF($J$9=43,'Mottes de 6'!AB191,IF($J$9=44,'Mottes de 6'!AC191,IF($J$9=45,'Mottes de 6'!AD191,IF($J$9=46,'Mottes de 6'!AE191,IF($J$9=47,'Mottes de 6'!AF191,IF($J$9=48,'Mottes de 6'!AG191,IF($J$9=49,'Mottes de 6'!AH191,IF($J$9=50,'Mottes de 6'!AI191,IF($J$9=51,'Mottes de 6'!AJ191,IF($J$9=52,'Mottes de 6'!AK191,IF($J$9=1,'Mottes de 6'!AL191,IF($J$9=2,'Mottes de 6'!AM191,IF($J$9=3,'Mottes de 6'!AN191,IF($J$9=4,'Mottes de 6'!AO191,IF($J$9=5,'Mottes de 6'!AP191,IF($J$9=6,'Mottes de 6'!AQ191,IF($J$9=7,'Mottes de 6'!AR191,IF($J$9=8,'Mottes de 6'!AS191,IF($J$9=9,'Mottes de 6'!AT191,IF($J$9=10,'Mottes de 6'!AU191,IF($J$9=11,'Mottes de 6'!AV191,IF($J$9=12,'Mottes de 6'!AW191,IF($J$9=13,'Mottes de 6'!AX191,IF($J$9=14,'Mottes de 6'!AY191,IF($J$9=15,'Mottes de 6'!AZ191,IF($J$9=16,'Mottes de 6'!BA191,IF($J$9=17,'Mottes de 6'!BB191,IF($J$9=18,'Mottes de 6'!BC191,IF($J$9=19,'Mottes de 6'!BD191,IF($J$9=20,'Mottes de 6'!BE191,IF($J$9=21,'Mottes de 6'!BF191,IF($J$9=22,'Mottes de 6'!BG191,IF($J$9=23,'Mottes de 6'!BH191,IF($J$9=24,'Mottes de 6'!BI191,IF($J$9=25,'Mottes de 6'!BJ191,IF($J$9=26,'Mottes de 6'!BK191,IF($J$9=27,'Mottes de 6'!BL191,IF($J$9=28,'Mottes de 6'!BM191,IF($J$9=29,'Mottes de 6'!BN191,IF($J$9=30,'Mottes de 6'!BO191,IF($J$9=31,'Mottes de 6'!BP191,IF($J$9=32,'Mottes de 6'!BQ191,IF($J$9=33,'Mottes de 6'!BR191,IF($J$9=34,'Mottes de 6'!BS191,IF($J$9=35,'Mottes de 6'!BT191,))))))))))))))))))))))))))))))))))))))))))))))))))))</f>
        <v>0</v>
      </c>
      <c r="K2102" s="103" t="str">
        <f>IF('Mottes de 6'!R191=0,"","Erreur")</f>
        <v/>
      </c>
    </row>
    <row r="2103" spans="1:11" x14ac:dyDescent="0.25">
      <c r="A2103" s="450"/>
      <c r="B2103" s="450"/>
      <c r="C2103" s="451" t="s">
        <v>1846</v>
      </c>
      <c r="D2103" s="451"/>
      <c r="E2103" s="450"/>
      <c r="F2103" s="450"/>
      <c r="G2103" s="450"/>
      <c r="H2103" s="450"/>
      <c r="I2103" s="450"/>
      <c r="J2103" s="450">
        <f>SUBTOTAL(9,J2102:J2102)</f>
        <v>0</v>
      </c>
      <c r="K2103" s="450"/>
    </row>
    <row r="2104" spans="1:11" x14ac:dyDescent="0.25">
      <c r="A2104" s="103">
        <f>IF('Mottes de 6'!A192&lt;&gt;"",'Mottes de 6'!A192,"")</f>
        <v>26764</v>
      </c>
      <c r="B2104" s="103" t="str">
        <f>IF('Mottes de 6'!L192&lt;&gt;"",'Mottes de 6'!L192,"")</f>
        <v>Noai</v>
      </c>
      <c r="C2104" s="107" t="str">
        <f>IF('Mottes de 6'!B192&lt;&gt;"",'Mottes de 6'!B192,"")</f>
        <v>CENTAUREA</v>
      </c>
      <c r="D2104" s="107" t="str">
        <f>IF('Mottes de 6'!C192&lt;&gt;"",'Mottes de 6'!C192,"")</f>
        <v>Mercury</v>
      </c>
      <c r="E2104" s="103">
        <f>IF('Mottes de 6'!H192&lt;&gt;"",'Mottes de 6'!H192,"")</f>
        <v>8</v>
      </c>
      <c r="F2104" s="103" t="str">
        <f>IF('Mottes de 6'!E192&lt;&gt;"",'Mottes de 6'!E192,"")</f>
        <v>B</v>
      </c>
      <c r="G2104" s="103" t="str">
        <f>IF('Mottes de 6'!N192&lt;&gt;"",'Mottes de 6'!N192,"")</f>
        <v>M6</v>
      </c>
      <c r="H2104" s="103" t="str">
        <f>IF('Mottes de 6'!I192&lt;&gt;"",'Mottes de 6'!I192,"")</f>
        <v>D</v>
      </c>
      <c r="I2104" s="103" t="str">
        <f>IF('Mottes de 6'!J192&lt;&gt;"",'Mottes de 6'!J192,"")</f>
        <v/>
      </c>
      <c r="J2104" s="103">
        <f>IF($J$9=36,'Mottes de 6'!U192,IF($J$9=37,'Mottes de 6'!V192,IF($J$9=38,'Mottes de 6'!W192,IF($J$9=39,'Mottes de 6'!X192,IF($J$9=40,'Mottes de 6'!Y192,IF($J$9=41,'Mottes de 6'!Z192,IF($J$9=42,'Mottes de 6'!AA192,IF($J$9=43,'Mottes de 6'!AB192,IF($J$9=44,'Mottes de 6'!AC192,IF($J$9=45,'Mottes de 6'!AD192,IF($J$9=46,'Mottes de 6'!AE192,IF($J$9=47,'Mottes de 6'!AF192,IF($J$9=48,'Mottes de 6'!AG192,IF($J$9=49,'Mottes de 6'!AH192,IF($J$9=50,'Mottes de 6'!AI192,IF($J$9=51,'Mottes de 6'!AJ192,IF($J$9=52,'Mottes de 6'!AK192,IF($J$9=1,'Mottes de 6'!AL192,IF($J$9=2,'Mottes de 6'!AM192,IF($J$9=3,'Mottes de 6'!AN192,IF($J$9=4,'Mottes de 6'!AO192,IF($J$9=5,'Mottes de 6'!AP192,IF($J$9=6,'Mottes de 6'!AQ192,IF($J$9=7,'Mottes de 6'!AR192,IF($J$9=8,'Mottes de 6'!AS192,IF($J$9=9,'Mottes de 6'!AT192,IF($J$9=10,'Mottes de 6'!AU192,IF($J$9=11,'Mottes de 6'!AV192,IF($J$9=12,'Mottes de 6'!AW192,IF($J$9=13,'Mottes de 6'!AX192,IF($J$9=14,'Mottes de 6'!AY192,IF($J$9=15,'Mottes de 6'!AZ192,IF($J$9=16,'Mottes de 6'!BA192,IF($J$9=17,'Mottes de 6'!BB192,IF($J$9=18,'Mottes de 6'!BC192,IF($J$9=19,'Mottes de 6'!BD192,IF($J$9=20,'Mottes de 6'!BE192,IF($J$9=21,'Mottes de 6'!BF192,IF($J$9=22,'Mottes de 6'!BG192,IF($J$9=23,'Mottes de 6'!BH192,IF($J$9=24,'Mottes de 6'!BI192,IF($J$9=25,'Mottes de 6'!BJ192,IF($J$9=26,'Mottes de 6'!BK192,IF($J$9=27,'Mottes de 6'!BL192,IF($J$9=28,'Mottes de 6'!BM192,IF($J$9=29,'Mottes de 6'!BN192,IF($J$9=30,'Mottes de 6'!BO192,IF($J$9=31,'Mottes de 6'!BP192,IF($J$9=32,'Mottes de 6'!BQ192,IF($J$9=33,'Mottes de 6'!BR192,IF($J$9=34,'Mottes de 6'!BS192,IF($J$9=35,'Mottes de 6'!BT192,))))))))))))))))))))))))))))))))))))))))))))))))))))</f>
        <v>0</v>
      </c>
      <c r="K2104" s="103" t="str">
        <f>IF('Mottes de 6'!R192=0,"","Erreur")</f>
        <v/>
      </c>
    </row>
    <row r="2105" spans="1:11" x14ac:dyDescent="0.25">
      <c r="A2105" s="450"/>
      <c r="B2105" s="450"/>
      <c r="C2105" s="451" t="s">
        <v>1847</v>
      </c>
      <c r="D2105" s="451"/>
      <c r="E2105" s="450"/>
      <c r="F2105" s="450"/>
      <c r="G2105" s="450"/>
      <c r="H2105" s="450"/>
      <c r="I2105" s="450"/>
      <c r="J2105" s="450">
        <f>SUBTOTAL(9,J2104:J2104)</f>
        <v>0</v>
      </c>
      <c r="K2105" s="450"/>
    </row>
    <row r="2106" spans="1:11" x14ac:dyDescent="0.25">
      <c r="A2106" s="103">
        <f>IF('Mottes de 6'!A193&lt;&gt;"",'Mottes de 6'!A193,"")</f>
        <v>20293</v>
      </c>
      <c r="B2106" s="103" t="str">
        <f>IF('Mottes de 6'!L193&lt;&gt;"",'Mottes de 6'!L193,"")</f>
        <v>Noai</v>
      </c>
      <c r="C2106" s="107" t="str">
        <f>IF('Mottes de 6'!B193&lt;&gt;"",'Mottes de 6'!B193,"")</f>
        <v>CHLOROPHYTUM</v>
      </c>
      <c r="D2106" s="107" t="str">
        <f>IF('Mottes de 6'!C193&lt;&gt;"",'Mottes de 6'!C193,"")</f>
        <v>Elatum</v>
      </c>
      <c r="E2106" s="103">
        <f>IF('Mottes de 6'!H193&lt;&gt;"",'Mottes de 6'!H193,"")</f>
        <v>11</v>
      </c>
      <c r="F2106" s="103" t="str">
        <f>IF('Mottes de 6'!E193&lt;&gt;"",'Mottes de 6'!E193,"")</f>
        <v>B</v>
      </c>
      <c r="G2106" s="103" t="str">
        <f>IF('Mottes de 6'!N193&lt;&gt;"",'Mottes de 6'!N193,"")</f>
        <v>M6</v>
      </c>
      <c r="H2106" s="103" t="str">
        <f>IF('Mottes de 6'!I193&lt;&gt;"",'Mottes de 6'!I193,"")</f>
        <v>A</v>
      </c>
      <c r="I2106" s="103" t="str">
        <f>IF('Mottes de 6'!J193&lt;&gt;"",'Mottes de 6'!J193,"")</f>
        <v/>
      </c>
      <c r="J2106" s="103">
        <f>IF($J$9=36,'Mottes de 6'!U193,IF($J$9=37,'Mottes de 6'!V193,IF($J$9=38,'Mottes de 6'!W193,IF($J$9=39,'Mottes de 6'!X193,IF($J$9=40,'Mottes de 6'!Y193,IF($J$9=41,'Mottes de 6'!Z193,IF($J$9=42,'Mottes de 6'!AA193,IF($J$9=43,'Mottes de 6'!AB193,IF($J$9=44,'Mottes de 6'!AC193,IF($J$9=45,'Mottes de 6'!AD193,IF($J$9=46,'Mottes de 6'!AE193,IF($J$9=47,'Mottes de 6'!AF193,IF($J$9=48,'Mottes de 6'!AG193,IF($J$9=49,'Mottes de 6'!AH193,IF($J$9=50,'Mottes de 6'!AI193,IF($J$9=51,'Mottes de 6'!AJ193,IF($J$9=52,'Mottes de 6'!AK193,IF($J$9=1,'Mottes de 6'!AL193,IF($J$9=2,'Mottes de 6'!AM193,IF($J$9=3,'Mottes de 6'!AN193,IF($J$9=4,'Mottes de 6'!AO193,IF($J$9=5,'Mottes de 6'!AP193,IF($J$9=6,'Mottes de 6'!AQ193,IF($J$9=7,'Mottes de 6'!AR193,IF($J$9=8,'Mottes de 6'!AS193,IF($J$9=9,'Mottes de 6'!AT193,IF($J$9=10,'Mottes de 6'!AU193,IF($J$9=11,'Mottes de 6'!AV193,IF($J$9=12,'Mottes de 6'!AW193,IF($J$9=13,'Mottes de 6'!AX193,IF($J$9=14,'Mottes de 6'!AY193,IF($J$9=15,'Mottes de 6'!AZ193,IF($J$9=16,'Mottes de 6'!BA193,IF($J$9=17,'Mottes de 6'!BB193,IF($J$9=18,'Mottes de 6'!BC193,IF($J$9=19,'Mottes de 6'!BD193,IF($J$9=20,'Mottes de 6'!BE193,IF($J$9=21,'Mottes de 6'!BF193,IF($J$9=22,'Mottes de 6'!BG193,IF($J$9=23,'Mottes de 6'!BH193,IF($J$9=24,'Mottes de 6'!BI193,IF($J$9=25,'Mottes de 6'!BJ193,IF($J$9=26,'Mottes de 6'!BK193,IF($J$9=27,'Mottes de 6'!BL193,IF($J$9=28,'Mottes de 6'!BM193,IF($J$9=29,'Mottes de 6'!BN193,IF($J$9=30,'Mottes de 6'!BO193,IF($J$9=31,'Mottes de 6'!BP193,IF($J$9=32,'Mottes de 6'!BQ193,IF($J$9=33,'Mottes de 6'!BR193,IF($J$9=34,'Mottes de 6'!BS193,IF($J$9=35,'Mottes de 6'!BT193,))))))))))))))))))))))))))))))))))))))))))))))))))))</f>
        <v>0</v>
      </c>
      <c r="K2106" s="103" t="str">
        <f>IF('Mottes de 6'!R193=0,"","Erreur")</f>
        <v/>
      </c>
    </row>
    <row r="2107" spans="1:11" x14ac:dyDescent="0.25">
      <c r="A2107" s="103">
        <f>IF('Mottes de 6'!A194&lt;&gt;"",'Mottes de 6'!A194,"")</f>
        <v>20294</v>
      </c>
      <c r="B2107" s="103" t="str">
        <f>IF('Mottes de 6'!L194&lt;&gt;"",'Mottes de 6'!L194,"")</f>
        <v>Noai</v>
      </c>
      <c r="C2107" s="107" t="str">
        <f>IF('Mottes de 6'!B194&lt;&gt;"",'Mottes de 6'!B194,"")</f>
        <v>CHLOROPHYTUM</v>
      </c>
      <c r="D2107" s="107" t="str">
        <f>IF('Mottes de 6'!C194&lt;&gt;"",'Mottes de 6'!C194,"")</f>
        <v>Giganteum Variegatum</v>
      </c>
      <c r="E2107" s="103">
        <f>IF('Mottes de 6'!H194&lt;&gt;"",'Mottes de 6'!H194,"")</f>
        <v>11</v>
      </c>
      <c r="F2107" s="103" t="str">
        <f>IF('Mottes de 6'!E194&lt;&gt;"",'Mottes de 6'!E194,"")</f>
        <v>B</v>
      </c>
      <c r="G2107" s="103" t="str">
        <f>IF('Mottes de 6'!N194&lt;&gt;"",'Mottes de 6'!N194,"")</f>
        <v>M6</v>
      </c>
      <c r="H2107" s="103" t="str">
        <f>IF('Mottes de 6'!I194&lt;&gt;"",'Mottes de 6'!I194,"")</f>
        <v>A</v>
      </c>
      <c r="I2107" s="103" t="str">
        <f>IF('Mottes de 6'!J194&lt;&gt;"",'Mottes de 6'!J194,"")</f>
        <v/>
      </c>
      <c r="J2107" s="103">
        <f>IF($J$9=36,'Mottes de 6'!U194,IF($J$9=37,'Mottes de 6'!V194,IF($J$9=38,'Mottes de 6'!W194,IF($J$9=39,'Mottes de 6'!X194,IF($J$9=40,'Mottes de 6'!Y194,IF($J$9=41,'Mottes de 6'!Z194,IF($J$9=42,'Mottes de 6'!AA194,IF($J$9=43,'Mottes de 6'!AB194,IF($J$9=44,'Mottes de 6'!AC194,IF($J$9=45,'Mottes de 6'!AD194,IF($J$9=46,'Mottes de 6'!AE194,IF($J$9=47,'Mottes de 6'!AF194,IF($J$9=48,'Mottes de 6'!AG194,IF($J$9=49,'Mottes de 6'!AH194,IF($J$9=50,'Mottes de 6'!AI194,IF($J$9=51,'Mottes de 6'!AJ194,IF($J$9=52,'Mottes de 6'!AK194,IF($J$9=1,'Mottes de 6'!AL194,IF($J$9=2,'Mottes de 6'!AM194,IF($J$9=3,'Mottes de 6'!AN194,IF($J$9=4,'Mottes de 6'!AO194,IF($J$9=5,'Mottes de 6'!AP194,IF($J$9=6,'Mottes de 6'!AQ194,IF($J$9=7,'Mottes de 6'!AR194,IF($J$9=8,'Mottes de 6'!AS194,IF($J$9=9,'Mottes de 6'!AT194,IF($J$9=10,'Mottes de 6'!AU194,IF($J$9=11,'Mottes de 6'!AV194,IF($J$9=12,'Mottes de 6'!AW194,IF($J$9=13,'Mottes de 6'!AX194,IF($J$9=14,'Mottes de 6'!AY194,IF($J$9=15,'Mottes de 6'!AZ194,IF($J$9=16,'Mottes de 6'!BA194,IF($J$9=17,'Mottes de 6'!BB194,IF($J$9=18,'Mottes de 6'!BC194,IF($J$9=19,'Mottes de 6'!BD194,IF($J$9=20,'Mottes de 6'!BE194,IF($J$9=21,'Mottes de 6'!BF194,IF($J$9=22,'Mottes de 6'!BG194,IF($J$9=23,'Mottes de 6'!BH194,IF($J$9=24,'Mottes de 6'!BI194,IF($J$9=25,'Mottes de 6'!BJ194,IF($J$9=26,'Mottes de 6'!BK194,IF($J$9=27,'Mottes de 6'!BL194,IF($J$9=28,'Mottes de 6'!BM194,IF($J$9=29,'Mottes de 6'!BN194,IF($J$9=30,'Mottes de 6'!BO194,IF($J$9=31,'Mottes de 6'!BP194,IF($J$9=32,'Mottes de 6'!BQ194,IF($J$9=33,'Mottes de 6'!BR194,IF($J$9=34,'Mottes de 6'!BS194,IF($J$9=35,'Mottes de 6'!BT194,))))))))))))))))))))))))))))))))))))))))))))))))))))</f>
        <v>0</v>
      </c>
      <c r="K2107" s="103" t="str">
        <f>IF('Mottes de 6'!R194=0,"","Erreur")</f>
        <v/>
      </c>
    </row>
    <row r="2108" spans="1:11" x14ac:dyDescent="0.25">
      <c r="A2108" s="450"/>
      <c r="B2108" s="450"/>
      <c r="C2108" s="451" t="s">
        <v>1848</v>
      </c>
      <c r="D2108" s="451"/>
      <c r="E2108" s="450"/>
      <c r="F2108" s="450"/>
      <c r="G2108" s="450"/>
      <c r="H2108" s="450"/>
      <c r="I2108" s="450"/>
      <c r="J2108" s="450">
        <f>SUBTOTAL(9,J2106:J2107)</f>
        <v>0</v>
      </c>
      <c r="K2108" s="450"/>
    </row>
    <row r="2109" spans="1:11" x14ac:dyDescent="0.25">
      <c r="A2109" s="103">
        <f>IF('Mottes de 6'!A195&lt;&gt;"",'Mottes de 6'!A195,"")</f>
        <v>13483</v>
      </c>
      <c r="B2109" s="103" t="str">
        <f>IF('Mottes de 6'!L195&lt;&gt;"",'Mottes de 6'!L195,"")</f>
        <v>Noai</v>
      </c>
      <c r="C2109" s="107" t="str">
        <f>IF('Mottes de 6'!B195&lt;&gt;"",'Mottes de 6'!B195,"")</f>
        <v>CLEOME DE BOUTURE</v>
      </c>
      <c r="D2109" s="107" t="str">
        <f>IF('Mottes de 6'!C195&lt;&gt;"",'Mottes de 6'!C195,"")</f>
        <v xml:space="preserve">Clio Magenta </v>
      </c>
      <c r="E2109" s="103">
        <f>IF('Mottes de 6'!H195&lt;&gt;"",'Mottes de 6'!H195,"")</f>
        <v>10</v>
      </c>
      <c r="F2109" s="103" t="str">
        <f>IF('Mottes de 6'!E195&lt;&gt;"",'Mottes de 6'!E195,"")</f>
        <v>B</v>
      </c>
      <c r="G2109" s="103" t="str">
        <f>IF('Mottes de 6'!N195&lt;&gt;"",'Mottes de 6'!N195,"")</f>
        <v>M6</v>
      </c>
      <c r="H2109" s="103" t="str">
        <f>IF('Mottes de 6'!I195&lt;&gt;"",'Mottes de 6'!I195,"")</f>
        <v>A</v>
      </c>
      <c r="I2109" s="103">
        <f>IF('Mottes de 6'!J195&lt;&gt;"",'Mottes de 6'!J195,"")</f>
        <v>5.5E-2</v>
      </c>
      <c r="J2109" s="103">
        <f>IF($J$9=36,'Mottes de 6'!U195,IF($J$9=37,'Mottes de 6'!V195,IF($J$9=38,'Mottes de 6'!W195,IF($J$9=39,'Mottes de 6'!X195,IF($J$9=40,'Mottes de 6'!Y195,IF($J$9=41,'Mottes de 6'!Z195,IF($J$9=42,'Mottes de 6'!AA195,IF($J$9=43,'Mottes de 6'!AB195,IF($J$9=44,'Mottes de 6'!AC195,IF($J$9=45,'Mottes de 6'!AD195,IF($J$9=46,'Mottes de 6'!AE195,IF($J$9=47,'Mottes de 6'!AF195,IF($J$9=48,'Mottes de 6'!AG195,IF($J$9=49,'Mottes de 6'!AH195,IF($J$9=50,'Mottes de 6'!AI195,IF($J$9=51,'Mottes de 6'!AJ195,IF($J$9=52,'Mottes de 6'!AK195,IF($J$9=1,'Mottes de 6'!AL195,IF($J$9=2,'Mottes de 6'!AM195,IF($J$9=3,'Mottes de 6'!AN195,IF($J$9=4,'Mottes de 6'!AO195,IF($J$9=5,'Mottes de 6'!AP195,IF($J$9=6,'Mottes de 6'!AQ195,IF($J$9=7,'Mottes de 6'!AR195,IF($J$9=8,'Mottes de 6'!AS195,IF($J$9=9,'Mottes de 6'!AT195,IF($J$9=10,'Mottes de 6'!AU195,IF($J$9=11,'Mottes de 6'!AV195,IF($J$9=12,'Mottes de 6'!AW195,IF($J$9=13,'Mottes de 6'!AX195,IF($J$9=14,'Mottes de 6'!AY195,IF($J$9=15,'Mottes de 6'!AZ195,IF($J$9=16,'Mottes de 6'!BA195,IF($J$9=17,'Mottes de 6'!BB195,IF($J$9=18,'Mottes de 6'!BC195,IF($J$9=19,'Mottes de 6'!BD195,IF($J$9=20,'Mottes de 6'!BE195,IF($J$9=21,'Mottes de 6'!BF195,IF($J$9=22,'Mottes de 6'!BG195,IF($J$9=23,'Mottes de 6'!BH195,IF($J$9=24,'Mottes de 6'!BI195,IF($J$9=25,'Mottes de 6'!BJ195,IF($J$9=26,'Mottes de 6'!BK195,IF($J$9=27,'Mottes de 6'!BL195,IF($J$9=28,'Mottes de 6'!BM195,IF($J$9=29,'Mottes de 6'!BN195,IF($J$9=30,'Mottes de 6'!BO195,IF($J$9=31,'Mottes de 6'!BP195,IF($J$9=32,'Mottes de 6'!BQ195,IF($J$9=33,'Mottes de 6'!BR195,IF($J$9=34,'Mottes de 6'!BS195,IF($J$9=35,'Mottes de 6'!BT195,))))))))))))))))))))))))))))))))))))))))))))))))))))</f>
        <v>0</v>
      </c>
      <c r="K2109" s="103" t="str">
        <f>IF('Mottes de 6'!R195=0,"","Erreur")</f>
        <v/>
      </c>
    </row>
    <row r="2110" spans="1:11" x14ac:dyDescent="0.25">
      <c r="A2110" s="103">
        <f>IF('Mottes de 6'!A196&lt;&gt;"",'Mottes de 6'!A196,"")</f>
        <v>26113</v>
      </c>
      <c r="B2110" s="103" t="str">
        <f>IF('Mottes de 6'!L196&lt;&gt;"",'Mottes de 6'!L196,"")</f>
        <v>Noai</v>
      </c>
      <c r="C2110" s="107" t="str">
        <f>IF('Mottes de 6'!B196&lt;&gt;"",'Mottes de 6'!B196,"")</f>
        <v>CLEOME DE BOUTURE</v>
      </c>
      <c r="D2110" s="107" t="str">
        <f>IF('Mottes de 6'!C196&lt;&gt;"",'Mottes de 6'!C196,"")</f>
        <v>Clio Pink Lady improved</v>
      </c>
      <c r="E2110" s="103">
        <f>IF('Mottes de 6'!H196&lt;&gt;"",'Mottes de 6'!H196,"")</f>
        <v>10</v>
      </c>
      <c r="F2110" s="103" t="str">
        <f>IF('Mottes de 6'!E196&lt;&gt;"",'Mottes de 6'!E196,"")</f>
        <v>B</v>
      </c>
      <c r="G2110" s="103" t="str">
        <f>IF('Mottes de 6'!N196&lt;&gt;"",'Mottes de 6'!N196,"")</f>
        <v>M6</v>
      </c>
      <c r="H2110" s="103" t="str">
        <f>IF('Mottes de 6'!I196&lt;&gt;"",'Mottes de 6'!I196,"")</f>
        <v>A</v>
      </c>
      <c r="I2110" s="103">
        <f>IF('Mottes de 6'!J196&lt;&gt;"",'Mottes de 6'!J196,"")</f>
        <v>5.5E-2</v>
      </c>
      <c r="J2110" s="103">
        <f>IF($J$9=36,'Mottes de 6'!U196,IF($J$9=37,'Mottes de 6'!V196,IF($J$9=38,'Mottes de 6'!W196,IF($J$9=39,'Mottes de 6'!X196,IF($J$9=40,'Mottes de 6'!Y196,IF($J$9=41,'Mottes de 6'!Z196,IF($J$9=42,'Mottes de 6'!AA196,IF($J$9=43,'Mottes de 6'!AB196,IF($J$9=44,'Mottes de 6'!AC196,IF($J$9=45,'Mottes de 6'!AD196,IF($J$9=46,'Mottes de 6'!AE196,IF($J$9=47,'Mottes de 6'!AF196,IF($J$9=48,'Mottes de 6'!AG196,IF($J$9=49,'Mottes de 6'!AH196,IF($J$9=50,'Mottes de 6'!AI196,IF($J$9=51,'Mottes de 6'!AJ196,IF($J$9=52,'Mottes de 6'!AK196,IF($J$9=1,'Mottes de 6'!AL196,IF($J$9=2,'Mottes de 6'!AM196,IF($J$9=3,'Mottes de 6'!AN196,IF($J$9=4,'Mottes de 6'!AO196,IF($J$9=5,'Mottes de 6'!AP196,IF($J$9=6,'Mottes de 6'!AQ196,IF($J$9=7,'Mottes de 6'!AR196,IF($J$9=8,'Mottes de 6'!AS196,IF($J$9=9,'Mottes de 6'!AT196,IF($J$9=10,'Mottes de 6'!AU196,IF($J$9=11,'Mottes de 6'!AV196,IF($J$9=12,'Mottes de 6'!AW196,IF($J$9=13,'Mottes de 6'!AX196,IF($J$9=14,'Mottes de 6'!AY196,IF($J$9=15,'Mottes de 6'!AZ196,IF($J$9=16,'Mottes de 6'!BA196,IF($J$9=17,'Mottes de 6'!BB196,IF($J$9=18,'Mottes de 6'!BC196,IF($J$9=19,'Mottes de 6'!BD196,IF($J$9=20,'Mottes de 6'!BE196,IF($J$9=21,'Mottes de 6'!BF196,IF($J$9=22,'Mottes de 6'!BG196,IF($J$9=23,'Mottes de 6'!BH196,IF($J$9=24,'Mottes de 6'!BI196,IF($J$9=25,'Mottes de 6'!BJ196,IF($J$9=26,'Mottes de 6'!BK196,IF($J$9=27,'Mottes de 6'!BL196,IF($J$9=28,'Mottes de 6'!BM196,IF($J$9=29,'Mottes de 6'!BN196,IF($J$9=30,'Mottes de 6'!BO196,IF($J$9=31,'Mottes de 6'!BP196,IF($J$9=32,'Mottes de 6'!BQ196,IF($J$9=33,'Mottes de 6'!BR196,IF($J$9=34,'Mottes de 6'!BS196,IF($J$9=35,'Mottes de 6'!BT196,))))))))))))))))))))))))))))))))))))))))))))))))))))</f>
        <v>0</v>
      </c>
      <c r="K2110" s="103" t="str">
        <f>IF('Mottes de 6'!R196=0,"","Erreur")</f>
        <v/>
      </c>
    </row>
    <row r="2111" spans="1:11" x14ac:dyDescent="0.25">
      <c r="A2111" s="103">
        <f>IF('Mottes de 6'!A197&lt;&gt;"",'Mottes de 6'!A197,"")</f>
        <v>26766</v>
      </c>
      <c r="B2111" s="103" t="str">
        <f>IF('Mottes de 6'!L197&lt;&gt;"",'Mottes de 6'!L197,"")</f>
        <v>Noai</v>
      </c>
      <c r="C2111" s="107" t="str">
        <f>IF('Mottes de 6'!B197&lt;&gt;"",'Mottes de 6'!B197,"")</f>
        <v>CLEOME DE BOUTURE</v>
      </c>
      <c r="D2111" s="107" t="str">
        <f>IF('Mottes de 6'!C197&lt;&gt;"",'Mottes de 6'!C197,"")</f>
        <v>Kelly Compact White</v>
      </c>
      <c r="E2111" s="103">
        <f>IF('Mottes de 6'!H197&lt;&gt;"",'Mottes de 6'!H197,"")</f>
        <v>10</v>
      </c>
      <c r="F2111" s="103" t="str">
        <f>IF('Mottes de 6'!E197&lt;&gt;"",'Mottes de 6'!E197,"")</f>
        <v>B</v>
      </c>
      <c r="G2111" s="103" t="str">
        <f>IF('Mottes de 6'!N197&lt;&gt;"",'Mottes de 6'!N197,"")</f>
        <v>M6</v>
      </c>
      <c r="H2111" s="103" t="str">
        <f>IF('Mottes de 6'!I197&lt;&gt;"",'Mottes de 6'!I197,"")</f>
        <v>A</v>
      </c>
      <c r="I2111" s="103">
        <f>IF('Mottes de 6'!J197&lt;&gt;"",'Mottes de 6'!J197,"")</f>
        <v>0.08</v>
      </c>
      <c r="J2111" s="103">
        <f>IF($J$9=36,'Mottes de 6'!U197,IF($J$9=37,'Mottes de 6'!V197,IF($J$9=38,'Mottes de 6'!W197,IF($J$9=39,'Mottes de 6'!X197,IF($J$9=40,'Mottes de 6'!Y197,IF($J$9=41,'Mottes de 6'!Z197,IF($J$9=42,'Mottes de 6'!AA197,IF($J$9=43,'Mottes de 6'!AB197,IF($J$9=44,'Mottes de 6'!AC197,IF($J$9=45,'Mottes de 6'!AD197,IF($J$9=46,'Mottes de 6'!AE197,IF($J$9=47,'Mottes de 6'!AF197,IF($J$9=48,'Mottes de 6'!AG197,IF($J$9=49,'Mottes de 6'!AH197,IF($J$9=50,'Mottes de 6'!AI197,IF($J$9=51,'Mottes de 6'!AJ197,IF($J$9=52,'Mottes de 6'!AK197,IF($J$9=1,'Mottes de 6'!AL197,IF($J$9=2,'Mottes de 6'!AM197,IF($J$9=3,'Mottes de 6'!AN197,IF($J$9=4,'Mottes de 6'!AO197,IF($J$9=5,'Mottes de 6'!AP197,IF($J$9=6,'Mottes de 6'!AQ197,IF($J$9=7,'Mottes de 6'!AR197,IF($J$9=8,'Mottes de 6'!AS197,IF($J$9=9,'Mottes de 6'!AT197,IF($J$9=10,'Mottes de 6'!AU197,IF($J$9=11,'Mottes de 6'!AV197,IF($J$9=12,'Mottes de 6'!AW197,IF($J$9=13,'Mottes de 6'!AX197,IF($J$9=14,'Mottes de 6'!AY197,IF($J$9=15,'Mottes de 6'!AZ197,IF($J$9=16,'Mottes de 6'!BA197,IF($J$9=17,'Mottes de 6'!BB197,IF($J$9=18,'Mottes de 6'!BC197,IF($J$9=19,'Mottes de 6'!BD197,IF($J$9=20,'Mottes de 6'!BE197,IF($J$9=21,'Mottes de 6'!BF197,IF($J$9=22,'Mottes de 6'!BG197,IF($J$9=23,'Mottes de 6'!BH197,IF($J$9=24,'Mottes de 6'!BI197,IF($J$9=25,'Mottes de 6'!BJ197,IF($J$9=26,'Mottes de 6'!BK197,IF($J$9=27,'Mottes de 6'!BL197,IF($J$9=28,'Mottes de 6'!BM197,IF($J$9=29,'Mottes de 6'!BN197,IF($J$9=30,'Mottes de 6'!BO197,IF($J$9=31,'Mottes de 6'!BP197,IF($J$9=32,'Mottes de 6'!BQ197,IF($J$9=33,'Mottes de 6'!BR197,IF($J$9=34,'Mottes de 6'!BS197,IF($J$9=35,'Mottes de 6'!BT197,))))))))))))))))))))))))))))))))))))))))))))))))))))</f>
        <v>0</v>
      </c>
      <c r="K2111" s="103" t="str">
        <f>IF('Mottes de 6'!R197=0,"","Erreur")</f>
        <v/>
      </c>
    </row>
    <row r="2112" spans="1:11" x14ac:dyDescent="0.25">
      <c r="A2112" s="450"/>
      <c r="B2112" s="450"/>
      <c r="C2112" s="451" t="s">
        <v>1849</v>
      </c>
      <c r="D2112" s="451"/>
      <c r="E2112" s="450"/>
      <c r="F2112" s="450"/>
      <c r="G2112" s="450"/>
      <c r="H2112" s="450"/>
      <c r="I2112" s="450"/>
      <c r="J2112" s="450">
        <f>SUBTOTAL(9,J2109:J2111)</f>
        <v>0</v>
      </c>
      <c r="K2112" s="450"/>
    </row>
    <row r="2113" spans="1:11" x14ac:dyDescent="0.25">
      <c r="A2113" s="103">
        <f>IF('Mottes de 6'!A198&lt;&gt;"",'Mottes de 6'!A198,"")</f>
        <v>23923</v>
      </c>
      <c r="B2113" s="103" t="str">
        <f>IF('Mottes de 6'!L198&lt;&gt;"",'Mottes de 6'!L198,"")</f>
        <v>Noai</v>
      </c>
      <c r="C2113" s="107" t="str">
        <f>IF('Mottes de 6'!B198&lt;&gt;"",'Mottes de 6'!B198,"")</f>
        <v>COLEUS DE BOUTURE</v>
      </c>
      <c r="D2113" s="107" t="str">
        <f>IF('Mottes de 6'!C198&lt;&gt;"",'Mottes de 6'!C198,"")</f>
        <v>Alabama Sunset</v>
      </c>
      <c r="E2113" s="103">
        <f>IF('Mottes de 6'!H198&lt;&gt;"",'Mottes de 6'!H198,"")</f>
        <v>12</v>
      </c>
      <c r="F2113" s="103" t="str">
        <f>IF('Mottes de 6'!E198&lt;&gt;"",'Mottes de 6'!E198,"")</f>
        <v>B</v>
      </c>
      <c r="G2113" s="103" t="str">
        <f>IF('Mottes de 6'!N198&lt;&gt;"",'Mottes de 6'!N198,"")</f>
        <v>M6</v>
      </c>
      <c r="H2113" s="103" t="str">
        <f>IF('Mottes de 6'!I198&lt;&gt;"",'Mottes de 6'!I198,"")</f>
        <v>B</v>
      </c>
      <c r="I2113" s="103" t="str">
        <f>IF('Mottes de 6'!J198&lt;&gt;"",'Mottes de 6'!J198,"")</f>
        <v/>
      </c>
      <c r="J2113" s="103">
        <f>IF($J$9=36,'Mottes de 6'!U198,IF($J$9=37,'Mottes de 6'!V198,IF($J$9=38,'Mottes de 6'!W198,IF($J$9=39,'Mottes de 6'!X198,IF($J$9=40,'Mottes de 6'!Y198,IF($J$9=41,'Mottes de 6'!Z198,IF($J$9=42,'Mottes de 6'!AA198,IF($J$9=43,'Mottes de 6'!AB198,IF($J$9=44,'Mottes de 6'!AC198,IF($J$9=45,'Mottes de 6'!AD198,IF($J$9=46,'Mottes de 6'!AE198,IF($J$9=47,'Mottes de 6'!AF198,IF($J$9=48,'Mottes de 6'!AG198,IF($J$9=49,'Mottes de 6'!AH198,IF($J$9=50,'Mottes de 6'!AI198,IF($J$9=51,'Mottes de 6'!AJ198,IF($J$9=52,'Mottes de 6'!AK198,IF($J$9=1,'Mottes de 6'!AL198,IF($J$9=2,'Mottes de 6'!AM198,IF($J$9=3,'Mottes de 6'!AN198,IF($J$9=4,'Mottes de 6'!AO198,IF($J$9=5,'Mottes de 6'!AP198,IF($J$9=6,'Mottes de 6'!AQ198,IF($J$9=7,'Mottes de 6'!AR198,IF($J$9=8,'Mottes de 6'!AS198,IF($J$9=9,'Mottes de 6'!AT198,IF($J$9=10,'Mottes de 6'!AU198,IF($J$9=11,'Mottes de 6'!AV198,IF($J$9=12,'Mottes de 6'!AW198,IF($J$9=13,'Mottes de 6'!AX198,IF($J$9=14,'Mottes de 6'!AY198,IF($J$9=15,'Mottes de 6'!AZ198,IF($J$9=16,'Mottes de 6'!BA198,IF($J$9=17,'Mottes de 6'!BB198,IF($J$9=18,'Mottes de 6'!BC198,IF($J$9=19,'Mottes de 6'!BD198,IF($J$9=20,'Mottes de 6'!BE198,IF($J$9=21,'Mottes de 6'!BF198,IF($J$9=22,'Mottes de 6'!BG198,IF($J$9=23,'Mottes de 6'!BH198,IF($J$9=24,'Mottes de 6'!BI198,IF($J$9=25,'Mottes de 6'!BJ198,IF($J$9=26,'Mottes de 6'!BK198,IF($J$9=27,'Mottes de 6'!BL198,IF($J$9=28,'Mottes de 6'!BM198,IF($J$9=29,'Mottes de 6'!BN198,IF($J$9=30,'Mottes de 6'!BO198,IF($J$9=31,'Mottes de 6'!BP198,IF($J$9=32,'Mottes de 6'!BQ198,IF($J$9=33,'Mottes de 6'!BR198,IF($J$9=34,'Mottes de 6'!BS198,IF($J$9=35,'Mottes de 6'!BT198,))))))))))))))))))))))))))))))))))))))))))))))))))))</f>
        <v>0</v>
      </c>
      <c r="K2113" s="103" t="str">
        <f>IF('Mottes de 6'!R198=0,"","Erreur")</f>
        <v/>
      </c>
    </row>
    <row r="2114" spans="1:11" x14ac:dyDescent="0.25">
      <c r="A2114" s="103">
        <f>IF('Mottes de 6'!A199&lt;&gt;"",'Mottes de 6'!A199,"")</f>
        <v>20348</v>
      </c>
      <c r="B2114" s="103" t="str">
        <f>IF('Mottes de 6'!L199&lt;&gt;"",'Mottes de 6'!L199,"")</f>
        <v>Noai</v>
      </c>
      <c r="C2114" s="107" t="str">
        <f>IF('Mottes de 6'!B199&lt;&gt;"",'Mottes de 6'!B199,"")</f>
        <v>COLEUS DE BOUTURE</v>
      </c>
      <c r="D2114" s="107" t="str">
        <f>IF('Mottes de 6'!C199&lt;&gt;"",'Mottes de 6'!C199,"")</f>
        <v>Black Prince</v>
      </c>
      <c r="E2114" s="103">
        <f>IF('Mottes de 6'!H199&lt;&gt;"",'Mottes de 6'!H199,"")</f>
        <v>12</v>
      </c>
      <c r="F2114" s="103" t="str">
        <f>IF('Mottes de 6'!E199&lt;&gt;"",'Mottes de 6'!E199,"")</f>
        <v>B</v>
      </c>
      <c r="G2114" s="103" t="str">
        <f>IF('Mottes de 6'!N199&lt;&gt;"",'Mottes de 6'!N199,"")</f>
        <v>M6</v>
      </c>
      <c r="H2114" s="103" t="str">
        <f>IF('Mottes de 6'!I199&lt;&gt;"",'Mottes de 6'!I199,"")</f>
        <v>B</v>
      </c>
      <c r="I2114" s="103">
        <f>IF('Mottes de 6'!J199&lt;&gt;"",'Mottes de 6'!J199,"")</f>
        <v>0.04</v>
      </c>
      <c r="J2114" s="103">
        <f>IF($J$9=36,'Mottes de 6'!U199,IF($J$9=37,'Mottes de 6'!V199,IF($J$9=38,'Mottes de 6'!W199,IF($J$9=39,'Mottes de 6'!X199,IF($J$9=40,'Mottes de 6'!Y199,IF($J$9=41,'Mottes de 6'!Z199,IF($J$9=42,'Mottes de 6'!AA199,IF($J$9=43,'Mottes de 6'!AB199,IF($J$9=44,'Mottes de 6'!AC199,IF($J$9=45,'Mottes de 6'!AD199,IF($J$9=46,'Mottes de 6'!AE199,IF($J$9=47,'Mottes de 6'!AF199,IF($J$9=48,'Mottes de 6'!AG199,IF($J$9=49,'Mottes de 6'!AH199,IF($J$9=50,'Mottes de 6'!AI199,IF($J$9=51,'Mottes de 6'!AJ199,IF($J$9=52,'Mottes de 6'!AK199,IF($J$9=1,'Mottes de 6'!AL199,IF($J$9=2,'Mottes de 6'!AM199,IF($J$9=3,'Mottes de 6'!AN199,IF($J$9=4,'Mottes de 6'!AO199,IF($J$9=5,'Mottes de 6'!AP199,IF($J$9=6,'Mottes de 6'!AQ199,IF($J$9=7,'Mottes de 6'!AR199,IF($J$9=8,'Mottes de 6'!AS199,IF($J$9=9,'Mottes de 6'!AT199,IF($J$9=10,'Mottes de 6'!AU199,IF($J$9=11,'Mottes de 6'!AV199,IF($J$9=12,'Mottes de 6'!AW199,IF($J$9=13,'Mottes de 6'!AX199,IF($J$9=14,'Mottes de 6'!AY199,IF($J$9=15,'Mottes de 6'!AZ199,IF($J$9=16,'Mottes de 6'!BA199,IF($J$9=17,'Mottes de 6'!BB199,IF($J$9=18,'Mottes de 6'!BC199,IF($J$9=19,'Mottes de 6'!BD199,IF($J$9=20,'Mottes de 6'!BE199,IF($J$9=21,'Mottes de 6'!BF199,IF($J$9=22,'Mottes de 6'!BG199,IF($J$9=23,'Mottes de 6'!BH199,IF($J$9=24,'Mottes de 6'!BI199,IF($J$9=25,'Mottes de 6'!BJ199,IF($J$9=26,'Mottes de 6'!BK199,IF($J$9=27,'Mottes de 6'!BL199,IF($J$9=28,'Mottes de 6'!BM199,IF($J$9=29,'Mottes de 6'!BN199,IF($J$9=30,'Mottes de 6'!BO199,IF($J$9=31,'Mottes de 6'!BP199,IF($J$9=32,'Mottes de 6'!BQ199,IF($J$9=33,'Mottes de 6'!BR199,IF($J$9=34,'Mottes de 6'!BS199,IF($J$9=35,'Mottes de 6'!BT199,))))))))))))))))))))))))))))))))))))))))))))))))))))</f>
        <v>0</v>
      </c>
      <c r="K2114" s="103" t="str">
        <f>IF('Mottes de 6'!R199=0,"","Erreur")</f>
        <v/>
      </c>
    </row>
    <row r="2115" spans="1:11" x14ac:dyDescent="0.25">
      <c r="A2115" s="103">
        <f>IF('Mottes de 6'!A200&lt;&gt;"",'Mottes de 6'!A200,"")</f>
        <v>26054</v>
      </c>
      <c r="B2115" s="103" t="str">
        <f>IF('Mottes de 6'!L200&lt;&gt;"",'Mottes de 6'!L200,"")</f>
        <v>Noai</v>
      </c>
      <c r="C2115" s="107" t="str">
        <f>IF('Mottes de 6'!B200&lt;&gt;"",'Mottes de 6'!B200,"")</f>
        <v>COLEUS DE BOUTURE</v>
      </c>
      <c r="D2115" s="107" t="str">
        <f>IF('Mottes de 6'!C200&lt;&gt;"",'Mottes de 6'!C200,"")</f>
        <v>Fireball</v>
      </c>
      <c r="E2115" s="103">
        <f>IF('Mottes de 6'!H200&lt;&gt;"",'Mottes de 6'!H200,"")</f>
        <v>10</v>
      </c>
      <c r="F2115" s="103" t="str">
        <f>IF('Mottes de 6'!E200&lt;&gt;"",'Mottes de 6'!E200,"")</f>
        <v>B</v>
      </c>
      <c r="G2115" s="103" t="str">
        <f>IF('Mottes de 6'!N200&lt;&gt;"",'Mottes de 6'!N200,"")</f>
        <v>M6</v>
      </c>
      <c r="H2115" s="103" t="str">
        <f>IF('Mottes de 6'!I200&lt;&gt;"",'Mottes de 6'!I200,"")</f>
        <v>B</v>
      </c>
      <c r="I2115" s="103" t="str">
        <f>IF('Mottes de 6'!J200&lt;&gt;"",'Mottes de 6'!J200,"")</f>
        <v/>
      </c>
      <c r="J2115" s="103">
        <f>IF($J$9=36,'Mottes de 6'!U200,IF($J$9=37,'Mottes de 6'!V200,IF($J$9=38,'Mottes de 6'!W200,IF($J$9=39,'Mottes de 6'!X200,IF($J$9=40,'Mottes de 6'!Y200,IF($J$9=41,'Mottes de 6'!Z200,IF($J$9=42,'Mottes de 6'!AA200,IF($J$9=43,'Mottes de 6'!AB200,IF($J$9=44,'Mottes de 6'!AC200,IF($J$9=45,'Mottes de 6'!AD200,IF($J$9=46,'Mottes de 6'!AE200,IF($J$9=47,'Mottes de 6'!AF200,IF($J$9=48,'Mottes de 6'!AG200,IF($J$9=49,'Mottes de 6'!AH200,IF($J$9=50,'Mottes de 6'!AI200,IF($J$9=51,'Mottes de 6'!AJ200,IF($J$9=52,'Mottes de 6'!AK200,IF($J$9=1,'Mottes de 6'!AL200,IF($J$9=2,'Mottes de 6'!AM200,IF($J$9=3,'Mottes de 6'!AN200,IF($J$9=4,'Mottes de 6'!AO200,IF($J$9=5,'Mottes de 6'!AP200,IF($J$9=6,'Mottes de 6'!AQ200,IF($J$9=7,'Mottes de 6'!AR200,IF($J$9=8,'Mottes de 6'!AS200,IF($J$9=9,'Mottes de 6'!AT200,IF($J$9=10,'Mottes de 6'!AU200,IF($J$9=11,'Mottes de 6'!AV200,IF($J$9=12,'Mottes de 6'!AW200,IF($J$9=13,'Mottes de 6'!AX200,IF($J$9=14,'Mottes de 6'!AY200,IF($J$9=15,'Mottes de 6'!AZ200,IF($J$9=16,'Mottes de 6'!BA200,IF($J$9=17,'Mottes de 6'!BB200,IF($J$9=18,'Mottes de 6'!BC200,IF($J$9=19,'Mottes de 6'!BD200,IF($J$9=20,'Mottes de 6'!BE200,IF($J$9=21,'Mottes de 6'!BF200,IF($J$9=22,'Mottes de 6'!BG200,IF($J$9=23,'Mottes de 6'!BH200,IF($J$9=24,'Mottes de 6'!BI200,IF($J$9=25,'Mottes de 6'!BJ200,IF($J$9=26,'Mottes de 6'!BK200,IF($J$9=27,'Mottes de 6'!BL200,IF($J$9=28,'Mottes de 6'!BM200,IF($J$9=29,'Mottes de 6'!BN200,IF($J$9=30,'Mottes de 6'!BO200,IF($J$9=31,'Mottes de 6'!BP200,IF($J$9=32,'Mottes de 6'!BQ200,IF($J$9=33,'Mottes de 6'!BR200,IF($J$9=34,'Mottes de 6'!BS200,IF($J$9=35,'Mottes de 6'!BT200,))))))))))))))))))))))))))))))))))))))))))))))))))))</f>
        <v>0</v>
      </c>
      <c r="K2115" s="103" t="str">
        <f>IF('Mottes de 6'!R200=0,"","Erreur")</f>
        <v/>
      </c>
    </row>
    <row r="2116" spans="1:11" x14ac:dyDescent="0.25">
      <c r="A2116" s="103">
        <f>IF('Mottes de 6'!A201&lt;&gt;"",'Mottes de 6'!A201,"")</f>
        <v>23924</v>
      </c>
      <c r="B2116" s="103" t="str">
        <f>IF('Mottes de 6'!L201&lt;&gt;"",'Mottes de 6'!L201,"")</f>
        <v>Noai</v>
      </c>
      <c r="C2116" s="107" t="str">
        <f>IF('Mottes de 6'!B201&lt;&gt;"",'Mottes de 6'!B201,"")</f>
        <v>COLEUS DE BOUTURE</v>
      </c>
      <c r="D2116" s="107" t="str">
        <f>IF('Mottes de 6'!C201&lt;&gt;"",'Mottes de 6'!C201,"")</f>
        <v>Gay's Delight</v>
      </c>
      <c r="E2116" s="103">
        <f>IF('Mottes de 6'!H201&lt;&gt;"",'Mottes de 6'!H201,"")</f>
        <v>10</v>
      </c>
      <c r="F2116" s="103" t="str">
        <f>IF('Mottes de 6'!E201&lt;&gt;"",'Mottes de 6'!E201,"")</f>
        <v>B</v>
      </c>
      <c r="G2116" s="103" t="str">
        <f>IF('Mottes de 6'!N201&lt;&gt;"",'Mottes de 6'!N201,"")</f>
        <v>M6</v>
      </c>
      <c r="H2116" s="103" t="str">
        <f>IF('Mottes de 6'!I201&lt;&gt;"",'Mottes de 6'!I201,"")</f>
        <v>B</v>
      </c>
      <c r="I2116" s="103" t="str">
        <f>IF('Mottes de 6'!J201&lt;&gt;"",'Mottes de 6'!J201,"")</f>
        <v/>
      </c>
      <c r="J2116" s="103">
        <f>IF($J$9=36,'Mottes de 6'!U201,IF($J$9=37,'Mottes de 6'!V201,IF($J$9=38,'Mottes de 6'!W201,IF($J$9=39,'Mottes de 6'!X201,IF($J$9=40,'Mottes de 6'!Y201,IF($J$9=41,'Mottes de 6'!Z201,IF($J$9=42,'Mottes de 6'!AA201,IF($J$9=43,'Mottes de 6'!AB201,IF($J$9=44,'Mottes de 6'!AC201,IF($J$9=45,'Mottes de 6'!AD201,IF($J$9=46,'Mottes de 6'!AE201,IF($J$9=47,'Mottes de 6'!AF201,IF($J$9=48,'Mottes de 6'!AG201,IF($J$9=49,'Mottes de 6'!AH201,IF($J$9=50,'Mottes de 6'!AI201,IF($J$9=51,'Mottes de 6'!AJ201,IF($J$9=52,'Mottes de 6'!AK201,IF($J$9=1,'Mottes de 6'!AL201,IF($J$9=2,'Mottes de 6'!AM201,IF($J$9=3,'Mottes de 6'!AN201,IF($J$9=4,'Mottes de 6'!AO201,IF($J$9=5,'Mottes de 6'!AP201,IF($J$9=6,'Mottes de 6'!AQ201,IF($J$9=7,'Mottes de 6'!AR201,IF($J$9=8,'Mottes de 6'!AS201,IF($J$9=9,'Mottes de 6'!AT201,IF($J$9=10,'Mottes de 6'!AU201,IF($J$9=11,'Mottes de 6'!AV201,IF($J$9=12,'Mottes de 6'!AW201,IF($J$9=13,'Mottes de 6'!AX201,IF($J$9=14,'Mottes de 6'!AY201,IF($J$9=15,'Mottes de 6'!AZ201,IF($J$9=16,'Mottes de 6'!BA201,IF($J$9=17,'Mottes de 6'!BB201,IF($J$9=18,'Mottes de 6'!BC201,IF($J$9=19,'Mottes de 6'!BD201,IF($J$9=20,'Mottes de 6'!BE201,IF($J$9=21,'Mottes de 6'!BF201,IF($J$9=22,'Mottes de 6'!BG201,IF($J$9=23,'Mottes de 6'!BH201,IF($J$9=24,'Mottes de 6'!BI201,IF($J$9=25,'Mottes de 6'!BJ201,IF($J$9=26,'Mottes de 6'!BK201,IF($J$9=27,'Mottes de 6'!BL201,IF($J$9=28,'Mottes de 6'!BM201,IF($J$9=29,'Mottes de 6'!BN201,IF($J$9=30,'Mottes de 6'!BO201,IF($J$9=31,'Mottes de 6'!BP201,IF($J$9=32,'Mottes de 6'!BQ201,IF($J$9=33,'Mottes de 6'!BR201,IF($J$9=34,'Mottes de 6'!BS201,IF($J$9=35,'Mottes de 6'!BT201,))))))))))))))))))))))))))))))))))))))))))))))))))))</f>
        <v>0</v>
      </c>
      <c r="K2116" s="103" t="str">
        <f>IF('Mottes de 6'!R201=0,"","Erreur")</f>
        <v/>
      </c>
    </row>
    <row r="2117" spans="1:11" x14ac:dyDescent="0.25">
      <c r="A2117" s="103">
        <f>IF('Mottes de 6'!A202&lt;&gt;"",'Mottes de 6'!A202,"")</f>
        <v>20351</v>
      </c>
      <c r="B2117" s="103" t="str">
        <f>IF('Mottes de 6'!L202&lt;&gt;"",'Mottes de 6'!L202,"")</f>
        <v>Noai</v>
      </c>
      <c r="C2117" s="107" t="str">
        <f>IF('Mottes de 6'!B202&lt;&gt;"",'Mottes de 6'!B202,"")</f>
        <v>COLEUS DE BOUTURE</v>
      </c>
      <c r="D2117" s="107" t="str">
        <f>IF('Mottes de 6'!C202&lt;&gt;"",'Mottes de 6'!C202,"")</f>
        <v>Henna</v>
      </c>
      <c r="E2117" s="103">
        <f>IF('Mottes de 6'!H202&lt;&gt;"",'Mottes de 6'!H202,"")</f>
        <v>12</v>
      </c>
      <c r="F2117" s="103" t="str">
        <f>IF('Mottes de 6'!E202&lt;&gt;"",'Mottes de 6'!E202,"")</f>
        <v>B</v>
      </c>
      <c r="G2117" s="103" t="str">
        <f>IF('Mottes de 6'!N202&lt;&gt;"",'Mottes de 6'!N202,"")</f>
        <v>M6</v>
      </c>
      <c r="H2117" s="103" t="str">
        <f>IF('Mottes de 6'!I202&lt;&gt;"",'Mottes de 6'!I202,"")</f>
        <v>B</v>
      </c>
      <c r="I2117" s="103" t="str">
        <f>IF('Mottes de 6'!J202&lt;&gt;"",'Mottes de 6'!J202,"")</f>
        <v/>
      </c>
      <c r="J2117" s="103">
        <f>IF($J$9=36,'Mottes de 6'!U202,IF($J$9=37,'Mottes de 6'!V202,IF($J$9=38,'Mottes de 6'!W202,IF($J$9=39,'Mottes de 6'!X202,IF($J$9=40,'Mottes de 6'!Y202,IF($J$9=41,'Mottes de 6'!Z202,IF($J$9=42,'Mottes de 6'!AA202,IF($J$9=43,'Mottes de 6'!AB202,IF($J$9=44,'Mottes de 6'!AC202,IF($J$9=45,'Mottes de 6'!AD202,IF($J$9=46,'Mottes de 6'!AE202,IF($J$9=47,'Mottes de 6'!AF202,IF($J$9=48,'Mottes de 6'!AG202,IF($J$9=49,'Mottes de 6'!AH202,IF($J$9=50,'Mottes de 6'!AI202,IF($J$9=51,'Mottes de 6'!AJ202,IF($J$9=52,'Mottes de 6'!AK202,IF($J$9=1,'Mottes de 6'!AL202,IF($J$9=2,'Mottes de 6'!AM202,IF($J$9=3,'Mottes de 6'!AN202,IF($J$9=4,'Mottes de 6'!AO202,IF($J$9=5,'Mottes de 6'!AP202,IF($J$9=6,'Mottes de 6'!AQ202,IF($J$9=7,'Mottes de 6'!AR202,IF($J$9=8,'Mottes de 6'!AS202,IF($J$9=9,'Mottes de 6'!AT202,IF($J$9=10,'Mottes de 6'!AU202,IF($J$9=11,'Mottes de 6'!AV202,IF($J$9=12,'Mottes de 6'!AW202,IF($J$9=13,'Mottes de 6'!AX202,IF($J$9=14,'Mottes de 6'!AY202,IF($J$9=15,'Mottes de 6'!AZ202,IF($J$9=16,'Mottes de 6'!BA202,IF($J$9=17,'Mottes de 6'!BB202,IF($J$9=18,'Mottes de 6'!BC202,IF($J$9=19,'Mottes de 6'!BD202,IF($J$9=20,'Mottes de 6'!BE202,IF($J$9=21,'Mottes de 6'!BF202,IF($J$9=22,'Mottes de 6'!BG202,IF($J$9=23,'Mottes de 6'!BH202,IF($J$9=24,'Mottes de 6'!BI202,IF($J$9=25,'Mottes de 6'!BJ202,IF($J$9=26,'Mottes de 6'!BK202,IF($J$9=27,'Mottes de 6'!BL202,IF($J$9=28,'Mottes de 6'!BM202,IF($J$9=29,'Mottes de 6'!BN202,IF($J$9=30,'Mottes de 6'!BO202,IF($J$9=31,'Mottes de 6'!BP202,IF($J$9=32,'Mottes de 6'!BQ202,IF($J$9=33,'Mottes de 6'!BR202,IF($J$9=34,'Mottes de 6'!BS202,IF($J$9=35,'Mottes de 6'!BT202,))))))))))))))))))))))))))))))))))))))))))))))))))))</f>
        <v>0</v>
      </c>
      <c r="K2117" s="103" t="str">
        <f>IF('Mottes de 6'!R202=0,"","Erreur")</f>
        <v/>
      </c>
    </row>
    <row r="2118" spans="1:11" x14ac:dyDescent="0.25">
      <c r="A2118" s="103">
        <f>IF('Mottes de 6'!A203&lt;&gt;"",'Mottes de 6'!A203,"")</f>
        <v>20353</v>
      </c>
      <c r="B2118" s="103" t="str">
        <f>IF('Mottes de 6'!L203&lt;&gt;"",'Mottes de 6'!L203,"")</f>
        <v>Noai</v>
      </c>
      <c r="C2118" s="107" t="str">
        <f>IF('Mottes de 6'!B203&lt;&gt;"",'Mottes de 6'!B203,"")</f>
        <v>COLEUS DE BOUTURE</v>
      </c>
      <c r="D2118" s="107" t="str">
        <f>IF('Mottes de 6'!C203&lt;&gt;"",'Mottes de 6'!C203,"")</f>
        <v>Keystone Copper</v>
      </c>
      <c r="E2118" s="103">
        <f>IF('Mottes de 6'!H203&lt;&gt;"",'Mottes de 6'!H203,"")</f>
        <v>12</v>
      </c>
      <c r="F2118" s="103" t="str">
        <f>IF('Mottes de 6'!E203&lt;&gt;"",'Mottes de 6'!E203,"")</f>
        <v>B</v>
      </c>
      <c r="G2118" s="103" t="str">
        <f>IF('Mottes de 6'!N203&lt;&gt;"",'Mottes de 6'!N203,"")</f>
        <v>M6</v>
      </c>
      <c r="H2118" s="103" t="str">
        <f>IF('Mottes de 6'!I203&lt;&gt;"",'Mottes de 6'!I203,"")</f>
        <v>B</v>
      </c>
      <c r="I2118" s="103" t="str">
        <f>IF('Mottes de 6'!J203&lt;&gt;"",'Mottes de 6'!J203,"")</f>
        <v/>
      </c>
      <c r="J2118" s="103">
        <f>IF($J$9=36,'Mottes de 6'!U203,IF($J$9=37,'Mottes de 6'!V203,IF($J$9=38,'Mottes de 6'!W203,IF($J$9=39,'Mottes de 6'!X203,IF($J$9=40,'Mottes de 6'!Y203,IF($J$9=41,'Mottes de 6'!Z203,IF($J$9=42,'Mottes de 6'!AA203,IF($J$9=43,'Mottes de 6'!AB203,IF($J$9=44,'Mottes de 6'!AC203,IF($J$9=45,'Mottes de 6'!AD203,IF($J$9=46,'Mottes de 6'!AE203,IF($J$9=47,'Mottes de 6'!AF203,IF($J$9=48,'Mottes de 6'!AG203,IF($J$9=49,'Mottes de 6'!AH203,IF($J$9=50,'Mottes de 6'!AI203,IF($J$9=51,'Mottes de 6'!AJ203,IF($J$9=52,'Mottes de 6'!AK203,IF($J$9=1,'Mottes de 6'!AL203,IF($J$9=2,'Mottes de 6'!AM203,IF($J$9=3,'Mottes de 6'!AN203,IF($J$9=4,'Mottes de 6'!AO203,IF($J$9=5,'Mottes de 6'!AP203,IF($J$9=6,'Mottes de 6'!AQ203,IF($J$9=7,'Mottes de 6'!AR203,IF($J$9=8,'Mottes de 6'!AS203,IF($J$9=9,'Mottes de 6'!AT203,IF($J$9=10,'Mottes de 6'!AU203,IF($J$9=11,'Mottes de 6'!AV203,IF($J$9=12,'Mottes de 6'!AW203,IF($J$9=13,'Mottes de 6'!AX203,IF($J$9=14,'Mottes de 6'!AY203,IF($J$9=15,'Mottes de 6'!AZ203,IF($J$9=16,'Mottes de 6'!BA203,IF($J$9=17,'Mottes de 6'!BB203,IF($J$9=18,'Mottes de 6'!BC203,IF($J$9=19,'Mottes de 6'!BD203,IF($J$9=20,'Mottes de 6'!BE203,IF($J$9=21,'Mottes de 6'!BF203,IF($J$9=22,'Mottes de 6'!BG203,IF($J$9=23,'Mottes de 6'!BH203,IF($J$9=24,'Mottes de 6'!BI203,IF($J$9=25,'Mottes de 6'!BJ203,IF($J$9=26,'Mottes de 6'!BK203,IF($J$9=27,'Mottes de 6'!BL203,IF($J$9=28,'Mottes de 6'!BM203,IF($J$9=29,'Mottes de 6'!BN203,IF($J$9=30,'Mottes de 6'!BO203,IF($J$9=31,'Mottes de 6'!BP203,IF($J$9=32,'Mottes de 6'!BQ203,IF($J$9=33,'Mottes de 6'!BR203,IF($J$9=34,'Mottes de 6'!BS203,IF($J$9=35,'Mottes de 6'!BT203,))))))))))))))))))))))))))))))))))))))))))))))))))))</f>
        <v>0</v>
      </c>
      <c r="K2118" s="103" t="str">
        <f>IF('Mottes de 6'!R203=0,"","Erreur")</f>
        <v/>
      </c>
    </row>
    <row r="2119" spans="1:11" x14ac:dyDescent="0.25">
      <c r="A2119" s="103">
        <f>IF('Mottes de 6'!A204&lt;&gt;"",'Mottes de 6'!A204,"")</f>
        <v>12108</v>
      </c>
      <c r="B2119" s="103" t="str">
        <f>IF('Mottes de 6'!L204&lt;&gt;"",'Mottes de 6'!L204,"")</f>
        <v>Noai</v>
      </c>
      <c r="C2119" s="107" t="str">
        <f>IF('Mottes de 6'!B204&lt;&gt;"",'Mottes de 6'!B204,"")</f>
        <v>COLEUS DE BOUTURE</v>
      </c>
      <c r="D2119" s="107" t="str">
        <f>IF('Mottes de 6'!C204&lt;&gt;"",'Mottes de 6'!C204,"")</f>
        <v>Lime</v>
      </c>
      <c r="E2119" s="103">
        <f>IF('Mottes de 6'!H204&lt;&gt;"",'Mottes de 6'!H204,"")</f>
        <v>10</v>
      </c>
      <c r="F2119" s="103" t="str">
        <f>IF('Mottes de 6'!E204&lt;&gt;"",'Mottes de 6'!E204,"")</f>
        <v>B</v>
      </c>
      <c r="G2119" s="103" t="str">
        <f>IF('Mottes de 6'!N204&lt;&gt;"",'Mottes de 6'!N204,"")</f>
        <v>M6</v>
      </c>
      <c r="H2119" s="103" t="str">
        <f>IF('Mottes de 6'!I204&lt;&gt;"",'Mottes de 6'!I204,"")</f>
        <v>B</v>
      </c>
      <c r="I2119" s="103" t="str">
        <f>IF('Mottes de 6'!J204&lt;&gt;"",'Mottes de 6'!J204,"")</f>
        <v/>
      </c>
      <c r="J2119" s="103">
        <f>IF($J$9=36,'Mottes de 6'!U204,IF($J$9=37,'Mottes de 6'!V204,IF($J$9=38,'Mottes de 6'!W204,IF($J$9=39,'Mottes de 6'!X204,IF($J$9=40,'Mottes de 6'!Y204,IF($J$9=41,'Mottes de 6'!Z204,IF($J$9=42,'Mottes de 6'!AA204,IF($J$9=43,'Mottes de 6'!AB204,IF($J$9=44,'Mottes de 6'!AC204,IF($J$9=45,'Mottes de 6'!AD204,IF($J$9=46,'Mottes de 6'!AE204,IF($J$9=47,'Mottes de 6'!AF204,IF($J$9=48,'Mottes de 6'!AG204,IF($J$9=49,'Mottes de 6'!AH204,IF($J$9=50,'Mottes de 6'!AI204,IF($J$9=51,'Mottes de 6'!AJ204,IF($J$9=52,'Mottes de 6'!AK204,IF($J$9=1,'Mottes de 6'!AL204,IF($J$9=2,'Mottes de 6'!AM204,IF($J$9=3,'Mottes de 6'!AN204,IF($J$9=4,'Mottes de 6'!AO204,IF($J$9=5,'Mottes de 6'!AP204,IF($J$9=6,'Mottes de 6'!AQ204,IF($J$9=7,'Mottes de 6'!AR204,IF($J$9=8,'Mottes de 6'!AS204,IF($J$9=9,'Mottes de 6'!AT204,IF($J$9=10,'Mottes de 6'!AU204,IF($J$9=11,'Mottes de 6'!AV204,IF($J$9=12,'Mottes de 6'!AW204,IF($J$9=13,'Mottes de 6'!AX204,IF($J$9=14,'Mottes de 6'!AY204,IF($J$9=15,'Mottes de 6'!AZ204,IF($J$9=16,'Mottes de 6'!BA204,IF($J$9=17,'Mottes de 6'!BB204,IF($J$9=18,'Mottes de 6'!BC204,IF($J$9=19,'Mottes de 6'!BD204,IF($J$9=20,'Mottes de 6'!BE204,IF($J$9=21,'Mottes de 6'!BF204,IF($J$9=22,'Mottes de 6'!BG204,IF($J$9=23,'Mottes de 6'!BH204,IF($J$9=24,'Mottes de 6'!BI204,IF($J$9=25,'Mottes de 6'!BJ204,IF($J$9=26,'Mottes de 6'!BK204,IF($J$9=27,'Mottes de 6'!BL204,IF($J$9=28,'Mottes de 6'!BM204,IF($J$9=29,'Mottes de 6'!BN204,IF($J$9=30,'Mottes de 6'!BO204,IF($J$9=31,'Mottes de 6'!BP204,IF($J$9=32,'Mottes de 6'!BQ204,IF($J$9=33,'Mottes de 6'!BR204,IF($J$9=34,'Mottes de 6'!BS204,IF($J$9=35,'Mottes de 6'!BT204,))))))))))))))))))))))))))))))))))))))))))))))))))))</f>
        <v>0</v>
      </c>
      <c r="K2119" s="103" t="str">
        <f>IF('Mottes de 6'!R204=0,"","Erreur")</f>
        <v/>
      </c>
    </row>
    <row r="2120" spans="1:11" x14ac:dyDescent="0.25">
      <c r="A2120" s="103">
        <f>IF('Mottes de 6'!A205&lt;&gt;"",'Mottes de 6'!A205,"")</f>
        <v>23925</v>
      </c>
      <c r="B2120" s="103" t="str">
        <f>IF('Mottes de 6'!L205&lt;&gt;"",'Mottes de 6'!L205,"")</f>
        <v>Noai</v>
      </c>
      <c r="C2120" s="107" t="str">
        <f>IF('Mottes de 6'!B205&lt;&gt;"",'Mottes de 6'!B205,"")</f>
        <v>COLEUS DE BOUTURE</v>
      </c>
      <c r="D2120" s="107" t="str">
        <f>IF('Mottes de 6'!C205&lt;&gt;"",'Mottes de 6'!C205,"")</f>
        <v>Peter's Wonder</v>
      </c>
      <c r="E2120" s="103">
        <f>IF('Mottes de 6'!H205&lt;&gt;"",'Mottes de 6'!H205,"")</f>
        <v>10</v>
      </c>
      <c r="F2120" s="103" t="str">
        <f>IF('Mottes de 6'!E205&lt;&gt;"",'Mottes de 6'!E205,"")</f>
        <v>B</v>
      </c>
      <c r="G2120" s="103" t="str">
        <f>IF('Mottes de 6'!N205&lt;&gt;"",'Mottes de 6'!N205,"")</f>
        <v>M6</v>
      </c>
      <c r="H2120" s="103" t="str">
        <f>IF('Mottes de 6'!I205&lt;&gt;"",'Mottes de 6'!I205,"")</f>
        <v>B</v>
      </c>
      <c r="I2120" s="103" t="str">
        <f>IF('Mottes de 6'!J205&lt;&gt;"",'Mottes de 6'!J205,"")</f>
        <v/>
      </c>
      <c r="J2120" s="103">
        <f>IF($J$9=36,'Mottes de 6'!U205,IF($J$9=37,'Mottes de 6'!V205,IF($J$9=38,'Mottes de 6'!W205,IF($J$9=39,'Mottes de 6'!X205,IF($J$9=40,'Mottes de 6'!Y205,IF($J$9=41,'Mottes de 6'!Z205,IF($J$9=42,'Mottes de 6'!AA205,IF($J$9=43,'Mottes de 6'!AB205,IF($J$9=44,'Mottes de 6'!AC205,IF($J$9=45,'Mottes de 6'!AD205,IF($J$9=46,'Mottes de 6'!AE205,IF($J$9=47,'Mottes de 6'!AF205,IF($J$9=48,'Mottes de 6'!AG205,IF($J$9=49,'Mottes de 6'!AH205,IF($J$9=50,'Mottes de 6'!AI205,IF($J$9=51,'Mottes de 6'!AJ205,IF($J$9=52,'Mottes de 6'!AK205,IF($J$9=1,'Mottes de 6'!AL205,IF($J$9=2,'Mottes de 6'!AM205,IF($J$9=3,'Mottes de 6'!AN205,IF($J$9=4,'Mottes de 6'!AO205,IF($J$9=5,'Mottes de 6'!AP205,IF($J$9=6,'Mottes de 6'!AQ205,IF($J$9=7,'Mottes de 6'!AR205,IF($J$9=8,'Mottes de 6'!AS205,IF($J$9=9,'Mottes de 6'!AT205,IF($J$9=10,'Mottes de 6'!AU205,IF($J$9=11,'Mottes de 6'!AV205,IF($J$9=12,'Mottes de 6'!AW205,IF($J$9=13,'Mottes de 6'!AX205,IF($J$9=14,'Mottes de 6'!AY205,IF($J$9=15,'Mottes de 6'!AZ205,IF($J$9=16,'Mottes de 6'!BA205,IF($J$9=17,'Mottes de 6'!BB205,IF($J$9=18,'Mottes de 6'!BC205,IF($J$9=19,'Mottes de 6'!BD205,IF($J$9=20,'Mottes de 6'!BE205,IF($J$9=21,'Mottes de 6'!BF205,IF($J$9=22,'Mottes de 6'!BG205,IF($J$9=23,'Mottes de 6'!BH205,IF($J$9=24,'Mottes de 6'!BI205,IF($J$9=25,'Mottes de 6'!BJ205,IF($J$9=26,'Mottes de 6'!BK205,IF($J$9=27,'Mottes de 6'!BL205,IF($J$9=28,'Mottes de 6'!BM205,IF($J$9=29,'Mottes de 6'!BN205,IF($J$9=30,'Mottes de 6'!BO205,IF($J$9=31,'Mottes de 6'!BP205,IF($J$9=32,'Mottes de 6'!BQ205,IF($J$9=33,'Mottes de 6'!BR205,IF($J$9=34,'Mottes de 6'!BS205,IF($J$9=35,'Mottes de 6'!BT205,))))))))))))))))))))))))))))))))))))))))))))))))))))</f>
        <v>0</v>
      </c>
      <c r="K2120" s="103" t="str">
        <f>IF('Mottes de 6'!R205=0,"","Erreur")</f>
        <v/>
      </c>
    </row>
    <row r="2121" spans="1:11" x14ac:dyDescent="0.25">
      <c r="A2121" s="103">
        <f>IF('Mottes de 6'!A206&lt;&gt;"",'Mottes de 6'!A206,"")</f>
        <v>11712</v>
      </c>
      <c r="B2121" s="103" t="str">
        <f>IF('Mottes de 6'!L206&lt;&gt;"",'Mottes de 6'!L206,"")</f>
        <v>Noai</v>
      </c>
      <c r="C2121" s="107" t="str">
        <f>IF('Mottes de 6'!B206&lt;&gt;"",'Mottes de 6'!B206,"")</f>
        <v>COLEUS DE BOUTURE</v>
      </c>
      <c r="D2121" s="107" t="str">
        <f>IF('Mottes de 6'!C206&lt;&gt;"",'Mottes de 6'!C206,"")</f>
        <v>Variés</v>
      </c>
      <c r="E2121" s="103">
        <f>IF('Mottes de 6'!H206&lt;&gt;"",'Mottes de 6'!H206,"")</f>
        <v>12</v>
      </c>
      <c r="F2121" s="103" t="str">
        <f>IF('Mottes de 6'!E206&lt;&gt;"",'Mottes de 6'!E206,"")</f>
        <v>B</v>
      </c>
      <c r="G2121" s="103" t="str">
        <f>IF('Mottes de 6'!N206&lt;&gt;"",'Mottes de 6'!N206,"")</f>
        <v>M6</v>
      </c>
      <c r="H2121" s="103" t="str">
        <f>IF('Mottes de 6'!I206&lt;&gt;"",'Mottes de 6'!I206,"")</f>
        <v>B</v>
      </c>
      <c r="I2121" s="103" t="str">
        <f>IF('Mottes de 6'!J206&lt;&gt;"",'Mottes de 6'!J206,"")</f>
        <v/>
      </c>
      <c r="J2121" s="103">
        <f>IF($J$9=36,'Mottes de 6'!U206,IF($J$9=37,'Mottes de 6'!V206,IF($J$9=38,'Mottes de 6'!W206,IF($J$9=39,'Mottes de 6'!X206,IF($J$9=40,'Mottes de 6'!Y206,IF($J$9=41,'Mottes de 6'!Z206,IF($J$9=42,'Mottes de 6'!AA206,IF($J$9=43,'Mottes de 6'!AB206,IF($J$9=44,'Mottes de 6'!AC206,IF($J$9=45,'Mottes de 6'!AD206,IF($J$9=46,'Mottes de 6'!AE206,IF($J$9=47,'Mottes de 6'!AF206,IF($J$9=48,'Mottes de 6'!AG206,IF($J$9=49,'Mottes de 6'!AH206,IF($J$9=50,'Mottes de 6'!AI206,IF($J$9=51,'Mottes de 6'!AJ206,IF($J$9=52,'Mottes de 6'!AK206,IF($J$9=1,'Mottes de 6'!AL206,IF($J$9=2,'Mottes de 6'!AM206,IF($J$9=3,'Mottes de 6'!AN206,IF($J$9=4,'Mottes de 6'!AO206,IF($J$9=5,'Mottes de 6'!AP206,IF($J$9=6,'Mottes de 6'!AQ206,IF($J$9=7,'Mottes de 6'!AR206,IF($J$9=8,'Mottes de 6'!AS206,IF($J$9=9,'Mottes de 6'!AT206,IF($J$9=10,'Mottes de 6'!AU206,IF($J$9=11,'Mottes de 6'!AV206,IF($J$9=12,'Mottes de 6'!AW206,IF($J$9=13,'Mottes de 6'!AX206,IF($J$9=14,'Mottes de 6'!AY206,IF($J$9=15,'Mottes de 6'!AZ206,IF($J$9=16,'Mottes de 6'!BA206,IF($J$9=17,'Mottes de 6'!BB206,IF($J$9=18,'Mottes de 6'!BC206,IF($J$9=19,'Mottes de 6'!BD206,IF($J$9=20,'Mottes de 6'!BE206,IF($J$9=21,'Mottes de 6'!BF206,IF($J$9=22,'Mottes de 6'!BG206,IF($J$9=23,'Mottes de 6'!BH206,IF($J$9=24,'Mottes de 6'!BI206,IF($J$9=25,'Mottes de 6'!BJ206,IF($J$9=26,'Mottes de 6'!BK206,IF($J$9=27,'Mottes de 6'!BL206,IF($J$9=28,'Mottes de 6'!BM206,IF($J$9=29,'Mottes de 6'!BN206,IF($J$9=30,'Mottes de 6'!BO206,IF($J$9=31,'Mottes de 6'!BP206,IF($J$9=32,'Mottes de 6'!BQ206,IF($J$9=33,'Mottes de 6'!BR206,IF($J$9=34,'Mottes de 6'!BS206,IF($J$9=35,'Mottes de 6'!BT206,))))))))))))))))))))))))))))))))))))))))))))))))))))</f>
        <v>0</v>
      </c>
      <c r="K2121" s="103" t="str">
        <f>IF('Mottes de 6'!R206=0,"","Erreur")</f>
        <v/>
      </c>
    </row>
    <row r="2122" spans="1:11" x14ac:dyDescent="0.25">
      <c r="A2122" s="450"/>
      <c r="B2122" s="450"/>
      <c r="C2122" s="451" t="s">
        <v>1850</v>
      </c>
      <c r="D2122" s="451"/>
      <c r="E2122" s="450"/>
      <c r="F2122" s="450"/>
      <c r="G2122" s="450"/>
      <c r="H2122" s="450"/>
      <c r="I2122" s="450"/>
      <c r="J2122" s="450">
        <f>SUBTOTAL(9,J2113:J2121)</f>
        <v>0</v>
      </c>
      <c r="K2122" s="450"/>
    </row>
    <row r="2123" spans="1:11" x14ac:dyDescent="0.25">
      <c r="A2123" s="103">
        <f>IF('Mottes de 6'!A207&lt;&gt;"",'Mottes de 6'!A207,"")</f>
        <v>12579</v>
      </c>
      <c r="B2123" s="103" t="str">
        <f>IF('Mottes de 6'!L207&lt;&gt;"",'Mottes de 6'!L207,"")</f>
        <v>Noai</v>
      </c>
      <c r="C2123" s="107" t="str">
        <f>IF('Mottes de 6'!B207&lt;&gt;"",'Mottes de 6'!B207,"")</f>
        <v>COLEUS DE SEMIS</v>
      </c>
      <c r="D2123" s="107" t="str">
        <f>IF('Mottes de 6'!C207&lt;&gt;"",'Mottes de 6'!C207,"")</f>
        <v>Kong Mosaic</v>
      </c>
      <c r="E2123" s="103">
        <f>IF('Mottes de 6'!H207&lt;&gt;"",'Mottes de 6'!H207,"")</f>
        <v>13</v>
      </c>
      <c r="F2123" s="103" t="str">
        <f>IF('Mottes de 6'!E207&lt;&gt;"",'Mottes de 6'!E207,"")</f>
        <v>S</v>
      </c>
      <c r="G2123" s="103" t="str">
        <f>IF('Mottes de 6'!N207&lt;&gt;"",'Mottes de 6'!N207,"")</f>
        <v>M6</v>
      </c>
      <c r="H2123" s="103" t="str">
        <f>IF('Mottes de 6'!I207&lt;&gt;"",'Mottes de 6'!I207,"")</f>
        <v>B</v>
      </c>
      <c r="I2123" s="103" t="str">
        <f>IF('Mottes de 6'!J207&lt;&gt;"",'Mottes de 6'!J207,"")</f>
        <v/>
      </c>
      <c r="J2123" s="103">
        <f>IF($J$9=36,'Mottes de 6'!U207,IF($J$9=37,'Mottes de 6'!V207,IF($J$9=38,'Mottes de 6'!W207,IF($J$9=39,'Mottes de 6'!X207,IF($J$9=40,'Mottes de 6'!Y207,IF($J$9=41,'Mottes de 6'!Z207,IF($J$9=42,'Mottes de 6'!AA207,IF($J$9=43,'Mottes de 6'!AB207,IF($J$9=44,'Mottes de 6'!AC207,IF($J$9=45,'Mottes de 6'!AD207,IF($J$9=46,'Mottes de 6'!AE207,IF($J$9=47,'Mottes de 6'!AF207,IF($J$9=48,'Mottes de 6'!AG207,IF($J$9=49,'Mottes de 6'!AH207,IF($J$9=50,'Mottes de 6'!AI207,IF($J$9=51,'Mottes de 6'!AJ207,IF($J$9=52,'Mottes de 6'!AK207,IF($J$9=1,'Mottes de 6'!AL207,IF($J$9=2,'Mottes de 6'!AM207,IF($J$9=3,'Mottes de 6'!AN207,IF($J$9=4,'Mottes de 6'!AO207,IF($J$9=5,'Mottes de 6'!AP207,IF($J$9=6,'Mottes de 6'!AQ207,IF($J$9=7,'Mottes de 6'!AR207,IF($J$9=8,'Mottes de 6'!AS207,IF($J$9=9,'Mottes de 6'!AT207,IF($J$9=10,'Mottes de 6'!AU207,IF($J$9=11,'Mottes de 6'!AV207,IF($J$9=12,'Mottes de 6'!AW207,IF($J$9=13,'Mottes de 6'!AX207,IF($J$9=14,'Mottes de 6'!AY207,IF($J$9=15,'Mottes de 6'!AZ207,IF($J$9=16,'Mottes de 6'!BA207,IF($J$9=17,'Mottes de 6'!BB207,IF($J$9=18,'Mottes de 6'!BC207,IF($J$9=19,'Mottes de 6'!BD207,IF($J$9=20,'Mottes de 6'!BE207,IF($J$9=21,'Mottes de 6'!BF207,IF($J$9=22,'Mottes de 6'!BG207,IF($J$9=23,'Mottes de 6'!BH207,IF($J$9=24,'Mottes de 6'!BI207,IF($J$9=25,'Mottes de 6'!BJ207,IF($J$9=26,'Mottes de 6'!BK207,IF($J$9=27,'Mottes de 6'!BL207,IF($J$9=28,'Mottes de 6'!BM207,IF($J$9=29,'Mottes de 6'!BN207,IF($J$9=30,'Mottes de 6'!BO207,IF($J$9=31,'Mottes de 6'!BP207,IF($J$9=32,'Mottes de 6'!BQ207,IF($J$9=33,'Mottes de 6'!BR207,IF($J$9=34,'Mottes de 6'!BS207,IF($J$9=35,'Mottes de 6'!BT207,))))))))))))))))))))))))))))))))))))))))))))))))))))</f>
        <v>0</v>
      </c>
      <c r="K2123" s="103" t="str">
        <f>IF('Mottes de 6'!R207=0,"","Erreur")</f>
        <v/>
      </c>
    </row>
    <row r="2124" spans="1:11" x14ac:dyDescent="0.25">
      <c r="A2124" s="450"/>
      <c r="B2124" s="450"/>
      <c r="C2124" s="451" t="s">
        <v>1851</v>
      </c>
      <c r="D2124" s="451"/>
      <c r="E2124" s="450"/>
      <c r="F2124" s="450"/>
      <c r="G2124" s="450"/>
      <c r="H2124" s="450"/>
      <c r="I2124" s="450"/>
      <c r="J2124" s="450">
        <f>SUBTOTAL(9,J2123:J2123)</f>
        <v>0</v>
      </c>
      <c r="K2124" s="450"/>
    </row>
    <row r="2125" spans="1:11" x14ac:dyDescent="0.25">
      <c r="A2125" s="103">
        <f>IF('Mottes de 6'!A208&lt;&gt;"",'Mottes de 6'!A208,"")</f>
        <v>13424</v>
      </c>
      <c r="B2125" s="103" t="str">
        <f>IF('Mottes de 6'!L208&lt;&gt;"",'Mottes de 6'!L208,"")</f>
        <v>Noai</v>
      </c>
      <c r="C2125" s="107" t="str">
        <f>IF('Mottes de 6'!B208&lt;&gt;"",'Mottes de 6'!B208,"")</f>
        <v>CONVOLVULUS SABATIUS</v>
      </c>
      <c r="D2125" s="107" t="str">
        <f>IF('Mottes de 6'!C208&lt;&gt;"",'Mottes de 6'!C208,"")</f>
        <v>Compact</v>
      </c>
      <c r="E2125" s="103">
        <f>IF('Mottes de 6'!H208&lt;&gt;"",'Mottes de 6'!H208,"")</f>
        <v>12</v>
      </c>
      <c r="F2125" s="103" t="str">
        <f>IF('Mottes de 6'!E208&lt;&gt;"",'Mottes de 6'!E208,"")</f>
        <v>B</v>
      </c>
      <c r="G2125" s="103" t="str">
        <f>IF('Mottes de 6'!N208&lt;&gt;"",'Mottes de 6'!N208,"")</f>
        <v>M6</v>
      </c>
      <c r="H2125" s="103" t="str">
        <f>IF('Mottes de 6'!I208&lt;&gt;"",'Mottes de 6'!I208,"")</f>
        <v>B</v>
      </c>
      <c r="I2125" s="103" t="str">
        <f>IF('Mottes de 6'!J208&lt;&gt;"",'Mottes de 6'!J208,"")</f>
        <v/>
      </c>
      <c r="J2125" s="103">
        <f>IF($J$9=36,'Mottes de 6'!U208,IF($J$9=37,'Mottes de 6'!V208,IF($J$9=38,'Mottes de 6'!W208,IF($J$9=39,'Mottes de 6'!X208,IF($J$9=40,'Mottes de 6'!Y208,IF($J$9=41,'Mottes de 6'!Z208,IF($J$9=42,'Mottes de 6'!AA208,IF($J$9=43,'Mottes de 6'!AB208,IF($J$9=44,'Mottes de 6'!AC208,IF($J$9=45,'Mottes de 6'!AD208,IF($J$9=46,'Mottes de 6'!AE208,IF($J$9=47,'Mottes de 6'!AF208,IF($J$9=48,'Mottes de 6'!AG208,IF($J$9=49,'Mottes de 6'!AH208,IF($J$9=50,'Mottes de 6'!AI208,IF($J$9=51,'Mottes de 6'!AJ208,IF($J$9=52,'Mottes de 6'!AK208,IF($J$9=1,'Mottes de 6'!AL208,IF($J$9=2,'Mottes de 6'!AM208,IF($J$9=3,'Mottes de 6'!AN208,IF($J$9=4,'Mottes de 6'!AO208,IF($J$9=5,'Mottes de 6'!AP208,IF($J$9=6,'Mottes de 6'!AQ208,IF($J$9=7,'Mottes de 6'!AR208,IF($J$9=8,'Mottes de 6'!AS208,IF($J$9=9,'Mottes de 6'!AT208,IF($J$9=10,'Mottes de 6'!AU208,IF($J$9=11,'Mottes de 6'!AV208,IF($J$9=12,'Mottes de 6'!AW208,IF($J$9=13,'Mottes de 6'!AX208,IF($J$9=14,'Mottes de 6'!AY208,IF($J$9=15,'Mottes de 6'!AZ208,IF($J$9=16,'Mottes de 6'!BA208,IF($J$9=17,'Mottes de 6'!BB208,IF($J$9=18,'Mottes de 6'!BC208,IF($J$9=19,'Mottes de 6'!BD208,IF($J$9=20,'Mottes de 6'!BE208,IF($J$9=21,'Mottes de 6'!BF208,IF($J$9=22,'Mottes de 6'!BG208,IF($J$9=23,'Mottes de 6'!BH208,IF($J$9=24,'Mottes de 6'!BI208,IF($J$9=25,'Mottes de 6'!BJ208,IF($J$9=26,'Mottes de 6'!BK208,IF($J$9=27,'Mottes de 6'!BL208,IF($J$9=28,'Mottes de 6'!BM208,IF($J$9=29,'Mottes de 6'!BN208,IF($J$9=30,'Mottes de 6'!BO208,IF($J$9=31,'Mottes de 6'!BP208,IF($J$9=32,'Mottes de 6'!BQ208,IF($J$9=33,'Mottes de 6'!BR208,IF($J$9=34,'Mottes de 6'!BS208,IF($J$9=35,'Mottes de 6'!BT208,))))))))))))))))))))))))))))))))))))))))))))))))))))</f>
        <v>0</v>
      </c>
      <c r="K2125" s="103" t="str">
        <f>IF('Mottes de 6'!R208=0,"","Erreur")</f>
        <v/>
      </c>
    </row>
    <row r="2126" spans="1:11" x14ac:dyDescent="0.25">
      <c r="A2126" s="450"/>
      <c r="B2126" s="450"/>
      <c r="C2126" s="451" t="s">
        <v>1852</v>
      </c>
      <c r="D2126" s="451"/>
      <c r="E2126" s="450"/>
      <c r="F2126" s="450"/>
      <c r="G2126" s="450"/>
      <c r="H2126" s="450"/>
      <c r="I2126" s="450"/>
      <c r="J2126" s="450">
        <f>SUBTOTAL(9,J2125:J2125)</f>
        <v>0</v>
      </c>
      <c r="K2126" s="450"/>
    </row>
    <row r="2127" spans="1:11" x14ac:dyDescent="0.25">
      <c r="A2127" s="103">
        <f>IF('Mottes de 6'!A209&lt;&gt;"",'Mottes de 6'!A209,"")</f>
        <v>14914</v>
      </c>
      <c r="B2127" s="103" t="str">
        <f>IF('Mottes de 6'!L209&lt;&gt;"",'Mottes de 6'!L209,"")</f>
        <v>Noai</v>
      </c>
      <c r="C2127" s="107" t="str">
        <f>IF('Mottes de 6'!B209&lt;&gt;"",'Mottes de 6'!B209,"")</f>
        <v>COREOPSIS GRANDIFLORA DE SEMIS</v>
      </c>
      <c r="D2127" s="107" t="str">
        <f>IF('Mottes de 6'!C209&lt;&gt;"",'Mottes de 6'!C209,"")</f>
        <v>Double The Sun</v>
      </c>
      <c r="E2127" s="103">
        <f>IF('Mottes de 6'!H209&lt;&gt;"",'Mottes de 6'!H209,"")</f>
        <v>13</v>
      </c>
      <c r="F2127" s="103" t="str">
        <f>IF('Mottes de 6'!E209&lt;&gt;"",'Mottes de 6'!E209,"")</f>
        <v>S</v>
      </c>
      <c r="G2127" s="103" t="str">
        <f>IF('Mottes de 6'!N209&lt;&gt;"",'Mottes de 6'!N209,"")</f>
        <v>M6</v>
      </c>
      <c r="H2127" s="103" t="str">
        <f>IF('Mottes de 6'!I209&lt;&gt;"",'Mottes de 6'!I209,"")</f>
        <v>B</v>
      </c>
      <c r="I2127" s="103" t="str">
        <f>IF('Mottes de 6'!J209&lt;&gt;"",'Mottes de 6'!J209,"")</f>
        <v/>
      </c>
      <c r="J2127" s="103">
        <f>IF($J$9=36,'Mottes de 6'!U209,IF($J$9=37,'Mottes de 6'!V209,IF($J$9=38,'Mottes de 6'!W209,IF($J$9=39,'Mottes de 6'!X209,IF($J$9=40,'Mottes de 6'!Y209,IF($J$9=41,'Mottes de 6'!Z209,IF($J$9=42,'Mottes de 6'!AA209,IF($J$9=43,'Mottes de 6'!AB209,IF($J$9=44,'Mottes de 6'!AC209,IF($J$9=45,'Mottes de 6'!AD209,IF($J$9=46,'Mottes de 6'!AE209,IF($J$9=47,'Mottes de 6'!AF209,IF($J$9=48,'Mottes de 6'!AG209,IF($J$9=49,'Mottes de 6'!AH209,IF($J$9=50,'Mottes de 6'!AI209,IF($J$9=51,'Mottes de 6'!AJ209,IF($J$9=52,'Mottes de 6'!AK209,IF($J$9=1,'Mottes de 6'!AL209,IF($J$9=2,'Mottes de 6'!AM209,IF($J$9=3,'Mottes de 6'!AN209,IF($J$9=4,'Mottes de 6'!AO209,IF($J$9=5,'Mottes de 6'!AP209,IF($J$9=6,'Mottes de 6'!AQ209,IF($J$9=7,'Mottes de 6'!AR209,IF($J$9=8,'Mottes de 6'!AS209,IF($J$9=9,'Mottes de 6'!AT209,IF($J$9=10,'Mottes de 6'!AU209,IF($J$9=11,'Mottes de 6'!AV209,IF($J$9=12,'Mottes de 6'!AW209,IF($J$9=13,'Mottes de 6'!AX209,IF($J$9=14,'Mottes de 6'!AY209,IF($J$9=15,'Mottes de 6'!AZ209,IF($J$9=16,'Mottes de 6'!BA209,IF($J$9=17,'Mottes de 6'!BB209,IF($J$9=18,'Mottes de 6'!BC209,IF($J$9=19,'Mottes de 6'!BD209,IF($J$9=20,'Mottes de 6'!BE209,IF($J$9=21,'Mottes de 6'!BF209,IF($J$9=22,'Mottes de 6'!BG209,IF($J$9=23,'Mottes de 6'!BH209,IF($J$9=24,'Mottes de 6'!BI209,IF($J$9=25,'Mottes de 6'!BJ209,IF($J$9=26,'Mottes de 6'!BK209,IF($J$9=27,'Mottes de 6'!BL209,IF($J$9=28,'Mottes de 6'!BM209,IF($J$9=29,'Mottes de 6'!BN209,IF($J$9=30,'Mottes de 6'!BO209,IF($J$9=31,'Mottes de 6'!BP209,IF($J$9=32,'Mottes de 6'!BQ209,IF($J$9=33,'Mottes de 6'!BR209,IF($J$9=34,'Mottes de 6'!BS209,IF($J$9=35,'Mottes de 6'!BT209,))))))))))))))))))))))))))))))))))))))))))))))))))))</f>
        <v>0</v>
      </c>
      <c r="K2127" s="103" t="str">
        <f>IF('Mottes de 6'!R209=0,"","Erreur")</f>
        <v/>
      </c>
    </row>
    <row r="2128" spans="1:11" x14ac:dyDescent="0.25">
      <c r="A2128" s="103">
        <f>IF('Mottes de 6'!A210&lt;&gt;"",'Mottes de 6'!A210,"")</f>
        <v>14915</v>
      </c>
      <c r="B2128" s="103" t="str">
        <f>IF('Mottes de 6'!L210&lt;&gt;"",'Mottes de 6'!L210,"")</f>
        <v>Noai</v>
      </c>
      <c r="C2128" s="107" t="str">
        <f>IF('Mottes de 6'!B210&lt;&gt;"",'Mottes de 6'!B210,"")</f>
        <v>COREOPSIS GRANDIFLORA DE SEMIS</v>
      </c>
      <c r="D2128" s="107" t="str">
        <f>IF('Mottes de 6'!C210&lt;&gt;"",'Mottes de 6'!C210,"")</f>
        <v>Sunkiss</v>
      </c>
      <c r="E2128" s="103">
        <f>IF('Mottes de 6'!H210&lt;&gt;"",'Mottes de 6'!H210,"")</f>
        <v>13</v>
      </c>
      <c r="F2128" s="103" t="str">
        <f>IF('Mottes de 6'!E210&lt;&gt;"",'Mottes de 6'!E210,"")</f>
        <v>S</v>
      </c>
      <c r="G2128" s="103" t="str">
        <f>IF('Mottes de 6'!N210&lt;&gt;"",'Mottes de 6'!N210,"")</f>
        <v>M6</v>
      </c>
      <c r="H2128" s="103" t="str">
        <f>IF('Mottes de 6'!I210&lt;&gt;"",'Mottes de 6'!I210,"")</f>
        <v>B</v>
      </c>
      <c r="I2128" s="103" t="str">
        <f>IF('Mottes de 6'!J210&lt;&gt;"",'Mottes de 6'!J210,"")</f>
        <v/>
      </c>
      <c r="J2128" s="103">
        <f>IF($J$9=36,'Mottes de 6'!U210,IF($J$9=37,'Mottes de 6'!V210,IF($J$9=38,'Mottes de 6'!W210,IF($J$9=39,'Mottes de 6'!X210,IF($J$9=40,'Mottes de 6'!Y210,IF($J$9=41,'Mottes de 6'!Z210,IF($J$9=42,'Mottes de 6'!AA210,IF($J$9=43,'Mottes de 6'!AB210,IF($J$9=44,'Mottes de 6'!AC210,IF($J$9=45,'Mottes de 6'!AD210,IF($J$9=46,'Mottes de 6'!AE210,IF($J$9=47,'Mottes de 6'!AF210,IF($J$9=48,'Mottes de 6'!AG210,IF($J$9=49,'Mottes de 6'!AH210,IF($J$9=50,'Mottes de 6'!AI210,IF($J$9=51,'Mottes de 6'!AJ210,IF($J$9=52,'Mottes de 6'!AK210,IF($J$9=1,'Mottes de 6'!AL210,IF($J$9=2,'Mottes de 6'!AM210,IF($J$9=3,'Mottes de 6'!AN210,IF($J$9=4,'Mottes de 6'!AO210,IF($J$9=5,'Mottes de 6'!AP210,IF($J$9=6,'Mottes de 6'!AQ210,IF($J$9=7,'Mottes de 6'!AR210,IF($J$9=8,'Mottes de 6'!AS210,IF($J$9=9,'Mottes de 6'!AT210,IF($J$9=10,'Mottes de 6'!AU210,IF($J$9=11,'Mottes de 6'!AV210,IF($J$9=12,'Mottes de 6'!AW210,IF($J$9=13,'Mottes de 6'!AX210,IF($J$9=14,'Mottes de 6'!AY210,IF($J$9=15,'Mottes de 6'!AZ210,IF($J$9=16,'Mottes de 6'!BA210,IF($J$9=17,'Mottes de 6'!BB210,IF($J$9=18,'Mottes de 6'!BC210,IF($J$9=19,'Mottes de 6'!BD210,IF($J$9=20,'Mottes de 6'!BE210,IF($J$9=21,'Mottes de 6'!BF210,IF($J$9=22,'Mottes de 6'!BG210,IF($J$9=23,'Mottes de 6'!BH210,IF($J$9=24,'Mottes de 6'!BI210,IF($J$9=25,'Mottes de 6'!BJ210,IF($J$9=26,'Mottes de 6'!BK210,IF($J$9=27,'Mottes de 6'!BL210,IF($J$9=28,'Mottes de 6'!BM210,IF($J$9=29,'Mottes de 6'!BN210,IF($J$9=30,'Mottes de 6'!BO210,IF($J$9=31,'Mottes de 6'!BP210,IF($J$9=32,'Mottes de 6'!BQ210,IF($J$9=33,'Mottes de 6'!BR210,IF($J$9=34,'Mottes de 6'!BS210,IF($J$9=35,'Mottes de 6'!BT210,))))))))))))))))))))))))))))))))))))))))))))))))))))</f>
        <v>0</v>
      </c>
      <c r="K2128" s="103" t="str">
        <f>IF('Mottes de 6'!R210=0,"","Erreur")</f>
        <v/>
      </c>
    </row>
    <row r="2129" spans="1:11" x14ac:dyDescent="0.25">
      <c r="A2129" s="450"/>
      <c r="B2129" s="450"/>
      <c r="C2129" s="451" t="s">
        <v>1853</v>
      </c>
      <c r="D2129" s="451"/>
      <c r="E2129" s="450"/>
      <c r="F2129" s="450"/>
      <c r="G2129" s="450"/>
      <c r="H2129" s="450"/>
      <c r="I2129" s="450"/>
      <c r="J2129" s="450">
        <f>SUBTOTAL(9,J2127:J2128)</f>
        <v>0</v>
      </c>
      <c r="K2129" s="450"/>
    </row>
    <row r="2130" spans="1:11" x14ac:dyDescent="0.25">
      <c r="A2130" s="103">
        <f>IF('Mottes de 6'!A211&lt;&gt;"",'Mottes de 6'!A211,"")</f>
        <v>25309</v>
      </c>
      <c r="B2130" s="103" t="str">
        <f>IF('Mottes de 6'!L211&lt;&gt;"",'Mottes de 6'!L211,"")</f>
        <v>Noai</v>
      </c>
      <c r="C2130" s="107" t="str">
        <f>IF('Mottes de 6'!B211&lt;&gt;"",'Mottes de 6'!B211,"")</f>
        <v>COREOPSIS SOLANNA DE BOUTURE</v>
      </c>
      <c r="D2130" s="107" t="str">
        <f>IF('Mottes de 6'!C211&lt;&gt;"",'Mottes de 6'!C211,"")</f>
        <v>Bright Touch</v>
      </c>
      <c r="E2130" s="103">
        <f>IF('Mottes de 6'!H211&lt;&gt;"",'Mottes de 6'!H211,"")</f>
        <v>11</v>
      </c>
      <c r="F2130" s="103" t="str">
        <f>IF('Mottes de 6'!E211&lt;&gt;"",'Mottes de 6'!E211,"")</f>
        <v>B</v>
      </c>
      <c r="G2130" s="103" t="str">
        <f>IF('Mottes de 6'!N211&lt;&gt;"",'Mottes de 6'!N211,"")</f>
        <v>M6</v>
      </c>
      <c r="H2130" s="103" t="str">
        <f>IF('Mottes de 6'!I211&lt;&gt;"",'Mottes de 6'!I211,"")</f>
        <v>A</v>
      </c>
      <c r="I2130" s="103">
        <f>IF('Mottes de 6'!J211&lt;&gt;"",'Mottes de 6'!J211,"")</f>
        <v>0.11</v>
      </c>
      <c r="J2130" s="103">
        <f>IF($J$9=36,'Mottes de 6'!U211,IF($J$9=37,'Mottes de 6'!V211,IF($J$9=38,'Mottes de 6'!W211,IF($J$9=39,'Mottes de 6'!X211,IF($J$9=40,'Mottes de 6'!Y211,IF($J$9=41,'Mottes de 6'!Z211,IF($J$9=42,'Mottes de 6'!AA211,IF($J$9=43,'Mottes de 6'!AB211,IF($J$9=44,'Mottes de 6'!AC211,IF($J$9=45,'Mottes de 6'!AD211,IF($J$9=46,'Mottes de 6'!AE211,IF($J$9=47,'Mottes de 6'!AF211,IF($J$9=48,'Mottes de 6'!AG211,IF($J$9=49,'Mottes de 6'!AH211,IF($J$9=50,'Mottes de 6'!AI211,IF($J$9=51,'Mottes de 6'!AJ211,IF($J$9=52,'Mottes de 6'!AK211,IF($J$9=1,'Mottes de 6'!AL211,IF($J$9=2,'Mottes de 6'!AM211,IF($J$9=3,'Mottes de 6'!AN211,IF($J$9=4,'Mottes de 6'!AO211,IF($J$9=5,'Mottes de 6'!AP211,IF($J$9=6,'Mottes de 6'!AQ211,IF($J$9=7,'Mottes de 6'!AR211,IF($J$9=8,'Mottes de 6'!AS211,IF($J$9=9,'Mottes de 6'!AT211,IF($J$9=10,'Mottes de 6'!AU211,IF($J$9=11,'Mottes de 6'!AV211,IF($J$9=12,'Mottes de 6'!AW211,IF($J$9=13,'Mottes de 6'!AX211,IF($J$9=14,'Mottes de 6'!AY211,IF($J$9=15,'Mottes de 6'!AZ211,IF($J$9=16,'Mottes de 6'!BA211,IF($J$9=17,'Mottes de 6'!BB211,IF($J$9=18,'Mottes de 6'!BC211,IF($J$9=19,'Mottes de 6'!BD211,IF($J$9=20,'Mottes de 6'!BE211,IF($J$9=21,'Mottes de 6'!BF211,IF($J$9=22,'Mottes de 6'!BG211,IF($J$9=23,'Mottes de 6'!BH211,IF($J$9=24,'Mottes de 6'!BI211,IF($J$9=25,'Mottes de 6'!BJ211,IF($J$9=26,'Mottes de 6'!BK211,IF($J$9=27,'Mottes de 6'!BL211,IF($J$9=28,'Mottes de 6'!BM211,IF($J$9=29,'Mottes de 6'!BN211,IF($J$9=30,'Mottes de 6'!BO211,IF($J$9=31,'Mottes de 6'!BP211,IF($J$9=32,'Mottes de 6'!BQ211,IF($J$9=33,'Mottes de 6'!BR211,IF($J$9=34,'Mottes de 6'!BS211,IF($J$9=35,'Mottes de 6'!BT211,))))))))))))))))))))))))))))))))))))))))))))))))))))</f>
        <v>0</v>
      </c>
      <c r="K2130" s="103" t="str">
        <f>IF('Mottes de 6'!R211=0,"","Erreur")</f>
        <v/>
      </c>
    </row>
    <row r="2131" spans="1:11" x14ac:dyDescent="0.25">
      <c r="A2131" s="103">
        <f>IF('Mottes de 6'!A212&lt;&gt;"",'Mottes de 6'!A212,"")</f>
        <v>25310</v>
      </c>
      <c r="B2131" s="103" t="str">
        <f>IF('Mottes de 6'!L212&lt;&gt;"",'Mottes de 6'!L212,"")</f>
        <v>Noai</v>
      </c>
      <c r="C2131" s="107" t="str">
        <f>IF('Mottes de 6'!B212&lt;&gt;"",'Mottes de 6'!B212,"")</f>
        <v>COREOPSIS SOLANNA DE BOUTURE</v>
      </c>
      <c r="D2131" s="107" t="str">
        <f>IF('Mottes de 6'!C212&lt;&gt;"",'Mottes de 6'!C212,"")</f>
        <v>Golden Sphere</v>
      </c>
      <c r="E2131" s="103">
        <f>IF('Mottes de 6'!H212&lt;&gt;"",'Mottes de 6'!H212,"")</f>
        <v>11</v>
      </c>
      <c r="F2131" s="103" t="str">
        <f>IF('Mottes de 6'!E212&lt;&gt;"",'Mottes de 6'!E212,"")</f>
        <v>B</v>
      </c>
      <c r="G2131" s="103" t="str">
        <f>IF('Mottes de 6'!N212&lt;&gt;"",'Mottes de 6'!N212,"")</f>
        <v>M6</v>
      </c>
      <c r="H2131" s="103" t="str">
        <f>IF('Mottes de 6'!I212&lt;&gt;"",'Mottes de 6'!I212,"")</f>
        <v>A</v>
      </c>
      <c r="I2131" s="103">
        <f>IF('Mottes de 6'!J212&lt;&gt;"",'Mottes de 6'!J212,"")</f>
        <v>0.11</v>
      </c>
      <c r="J2131" s="103">
        <f>IF($J$9=36,'Mottes de 6'!U212,IF($J$9=37,'Mottes de 6'!V212,IF($J$9=38,'Mottes de 6'!W212,IF($J$9=39,'Mottes de 6'!X212,IF($J$9=40,'Mottes de 6'!Y212,IF($J$9=41,'Mottes de 6'!Z212,IF($J$9=42,'Mottes de 6'!AA212,IF($J$9=43,'Mottes de 6'!AB212,IF($J$9=44,'Mottes de 6'!AC212,IF($J$9=45,'Mottes de 6'!AD212,IF($J$9=46,'Mottes de 6'!AE212,IF($J$9=47,'Mottes de 6'!AF212,IF($J$9=48,'Mottes de 6'!AG212,IF($J$9=49,'Mottes de 6'!AH212,IF($J$9=50,'Mottes de 6'!AI212,IF($J$9=51,'Mottes de 6'!AJ212,IF($J$9=52,'Mottes de 6'!AK212,IF($J$9=1,'Mottes de 6'!AL212,IF($J$9=2,'Mottes de 6'!AM212,IF($J$9=3,'Mottes de 6'!AN212,IF($J$9=4,'Mottes de 6'!AO212,IF($J$9=5,'Mottes de 6'!AP212,IF($J$9=6,'Mottes de 6'!AQ212,IF($J$9=7,'Mottes de 6'!AR212,IF($J$9=8,'Mottes de 6'!AS212,IF($J$9=9,'Mottes de 6'!AT212,IF($J$9=10,'Mottes de 6'!AU212,IF($J$9=11,'Mottes de 6'!AV212,IF($J$9=12,'Mottes de 6'!AW212,IF($J$9=13,'Mottes de 6'!AX212,IF($J$9=14,'Mottes de 6'!AY212,IF($J$9=15,'Mottes de 6'!AZ212,IF($J$9=16,'Mottes de 6'!BA212,IF($J$9=17,'Mottes de 6'!BB212,IF($J$9=18,'Mottes de 6'!BC212,IF($J$9=19,'Mottes de 6'!BD212,IF($J$9=20,'Mottes de 6'!BE212,IF($J$9=21,'Mottes de 6'!BF212,IF($J$9=22,'Mottes de 6'!BG212,IF($J$9=23,'Mottes de 6'!BH212,IF($J$9=24,'Mottes de 6'!BI212,IF($J$9=25,'Mottes de 6'!BJ212,IF($J$9=26,'Mottes de 6'!BK212,IF($J$9=27,'Mottes de 6'!BL212,IF($J$9=28,'Mottes de 6'!BM212,IF($J$9=29,'Mottes de 6'!BN212,IF($J$9=30,'Mottes de 6'!BO212,IF($J$9=31,'Mottes de 6'!BP212,IF($J$9=32,'Mottes de 6'!BQ212,IF($J$9=33,'Mottes de 6'!BR212,IF($J$9=34,'Mottes de 6'!BS212,IF($J$9=35,'Mottes de 6'!BT212,))))))))))))))))))))))))))))))))))))))))))))))))))))</f>
        <v>0</v>
      </c>
      <c r="K2131" s="103" t="str">
        <f>IF('Mottes de 6'!R212=0,"","Erreur")</f>
        <v/>
      </c>
    </row>
    <row r="2132" spans="1:11" x14ac:dyDescent="0.25">
      <c r="A2132" s="103">
        <f>IF('Mottes de 6'!A213&lt;&gt;"",'Mottes de 6'!A213,"")</f>
        <v>26767</v>
      </c>
      <c r="B2132" s="103" t="str">
        <f>IF('Mottes de 6'!L213&lt;&gt;"",'Mottes de 6'!L213,"")</f>
        <v>Noai</v>
      </c>
      <c r="C2132" s="107" t="str">
        <f>IF('Mottes de 6'!B213&lt;&gt;"",'Mottes de 6'!B213,"")</f>
        <v>COREOPSIS SOLANNA DE BOUTURE</v>
      </c>
      <c r="D2132" s="107" t="str">
        <f>IF('Mottes de 6'!C213&lt;&gt;"",'Mottes de 6'!C213,"")</f>
        <v>Sunset Burst</v>
      </c>
      <c r="E2132" s="103">
        <f>IF('Mottes de 6'!H213&lt;&gt;"",'Mottes de 6'!H213,"")</f>
        <v>11</v>
      </c>
      <c r="F2132" s="103" t="str">
        <f>IF('Mottes de 6'!E213&lt;&gt;"",'Mottes de 6'!E213,"")</f>
        <v>B</v>
      </c>
      <c r="G2132" s="103" t="str">
        <f>IF('Mottes de 6'!N213&lt;&gt;"",'Mottes de 6'!N213,"")</f>
        <v>M6</v>
      </c>
      <c r="H2132" s="103" t="str">
        <f>IF('Mottes de 6'!I213&lt;&gt;"",'Mottes de 6'!I213,"")</f>
        <v>A</v>
      </c>
      <c r="I2132" s="103">
        <f>IF('Mottes de 6'!J213&lt;&gt;"",'Mottes de 6'!J213,"")</f>
        <v>0.11</v>
      </c>
      <c r="J2132" s="103">
        <f>IF($J$9=36,'Mottes de 6'!U213,IF($J$9=37,'Mottes de 6'!V213,IF($J$9=38,'Mottes de 6'!W213,IF($J$9=39,'Mottes de 6'!X213,IF($J$9=40,'Mottes de 6'!Y213,IF($J$9=41,'Mottes de 6'!Z213,IF($J$9=42,'Mottes de 6'!AA213,IF($J$9=43,'Mottes de 6'!AB213,IF($J$9=44,'Mottes de 6'!AC213,IF($J$9=45,'Mottes de 6'!AD213,IF($J$9=46,'Mottes de 6'!AE213,IF($J$9=47,'Mottes de 6'!AF213,IF($J$9=48,'Mottes de 6'!AG213,IF($J$9=49,'Mottes de 6'!AH213,IF($J$9=50,'Mottes de 6'!AI213,IF($J$9=51,'Mottes de 6'!AJ213,IF($J$9=52,'Mottes de 6'!AK213,IF($J$9=1,'Mottes de 6'!AL213,IF($J$9=2,'Mottes de 6'!AM213,IF($J$9=3,'Mottes de 6'!AN213,IF($J$9=4,'Mottes de 6'!AO213,IF($J$9=5,'Mottes de 6'!AP213,IF($J$9=6,'Mottes de 6'!AQ213,IF($J$9=7,'Mottes de 6'!AR213,IF($J$9=8,'Mottes de 6'!AS213,IF($J$9=9,'Mottes de 6'!AT213,IF($J$9=10,'Mottes de 6'!AU213,IF($J$9=11,'Mottes de 6'!AV213,IF($J$9=12,'Mottes de 6'!AW213,IF($J$9=13,'Mottes de 6'!AX213,IF($J$9=14,'Mottes de 6'!AY213,IF($J$9=15,'Mottes de 6'!AZ213,IF($J$9=16,'Mottes de 6'!BA213,IF($J$9=17,'Mottes de 6'!BB213,IF($J$9=18,'Mottes de 6'!BC213,IF($J$9=19,'Mottes de 6'!BD213,IF($J$9=20,'Mottes de 6'!BE213,IF($J$9=21,'Mottes de 6'!BF213,IF($J$9=22,'Mottes de 6'!BG213,IF($J$9=23,'Mottes de 6'!BH213,IF($J$9=24,'Mottes de 6'!BI213,IF($J$9=25,'Mottes de 6'!BJ213,IF($J$9=26,'Mottes de 6'!BK213,IF($J$9=27,'Mottes de 6'!BL213,IF($J$9=28,'Mottes de 6'!BM213,IF($J$9=29,'Mottes de 6'!BN213,IF($J$9=30,'Mottes de 6'!BO213,IF($J$9=31,'Mottes de 6'!BP213,IF($J$9=32,'Mottes de 6'!BQ213,IF($J$9=33,'Mottes de 6'!BR213,IF($J$9=34,'Mottes de 6'!BS213,IF($J$9=35,'Mottes de 6'!BT213,))))))))))))))))))))))))))))))))))))))))))))))))))))</f>
        <v>0</v>
      </c>
      <c r="K2132" s="103" t="str">
        <f>IF('Mottes de 6'!R213=0,"","Erreur")</f>
        <v/>
      </c>
    </row>
    <row r="2133" spans="1:11" x14ac:dyDescent="0.25">
      <c r="A2133" s="450"/>
      <c r="B2133" s="450"/>
      <c r="C2133" s="451" t="s">
        <v>1854</v>
      </c>
      <c r="D2133" s="451"/>
      <c r="E2133" s="450"/>
      <c r="F2133" s="450"/>
      <c r="G2133" s="450"/>
      <c r="H2133" s="450"/>
      <c r="I2133" s="450"/>
      <c r="J2133" s="450">
        <f>SUBTOTAL(9,J2130:J2132)</f>
        <v>0</v>
      </c>
      <c r="K2133" s="450"/>
    </row>
    <row r="2134" spans="1:11" x14ac:dyDescent="0.25">
      <c r="A2134" s="103">
        <f>IF('Mottes de 6'!A214&lt;&gt;"",'Mottes de 6'!A214,"")</f>
        <v>20388</v>
      </c>
      <c r="B2134" s="103" t="str">
        <f>IF('Mottes de 6'!L214&lt;&gt;"",'Mottes de 6'!L214,"")</f>
        <v>Noai</v>
      </c>
      <c r="C2134" s="107" t="str">
        <f>IF('Mottes de 6'!B214&lt;&gt;"",'Mottes de 6'!B214,"")</f>
        <v>COSMOS BIPINNATUS SONATA</v>
      </c>
      <c r="D2134" s="107" t="str">
        <f>IF('Mottes de 6'!C214&lt;&gt;"",'Mottes de 6'!C214,"")</f>
        <v>Blanc</v>
      </c>
      <c r="E2134" s="103">
        <f>IF('Mottes de 6'!H214&lt;&gt;"",'Mottes de 6'!H214,"")</f>
        <v>9</v>
      </c>
      <c r="F2134" s="103" t="str">
        <f>IF('Mottes de 6'!E214&lt;&gt;"",'Mottes de 6'!E214,"")</f>
        <v>S</v>
      </c>
      <c r="G2134" s="103" t="str">
        <f>IF('Mottes de 6'!N214&lt;&gt;"",'Mottes de 6'!N214,"")</f>
        <v>M6</v>
      </c>
      <c r="H2134" s="103" t="str">
        <f>IF('Mottes de 6'!I214&lt;&gt;"",'Mottes de 6'!I214,"")</f>
        <v>C</v>
      </c>
      <c r="I2134" s="103" t="str">
        <f>IF('Mottes de 6'!J214&lt;&gt;"",'Mottes de 6'!J214,"")</f>
        <v/>
      </c>
      <c r="J2134" s="103">
        <f>IF($J$9=36,'Mottes de 6'!U214,IF($J$9=37,'Mottes de 6'!V214,IF($J$9=38,'Mottes de 6'!W214,IF($J$9=39,'Mottes de 6'!X214,IF($J$9=40,'Mottes de 6'!Y214,IF($J$9=41,'Mottes de 6'!Z214,IF($J$9=42,'Mottes de 6'!AA214,IF($J$9=43,'Mottes de 6'!AB214,IF($J$9=44,'Mottes de 6'!AC214,IF($J$9=45,'Mottes de 6'!AD214,IF($J$9=46,'Mottes de 6'!AE214,IF($J$9=47,'Mottes de 6'!AF214,IF($J$9=48,'Mottes de 6'!AG214,IF($J$9=49,'Mottes de 6'!AH214,IF($J$9=50,'Mottes de 6'!AI214,IF($J$9=51,'Mottes de 6'!AJ214,IF($J$9=52,'Mottes de 6'!AK214,IF($J$9=1,'Mottes de 6'!AL214,IF($J$9=2,'Mottes de 6'!AM214,IF($J$9=3,'Mottes de 6'!AN214,IF($J$9=4,'Mottes de 6'!AO214,IF($J$9=5,'Mottes de 6'!AP214,IF($J$9=6,'Mottes de 6'!AQ214,IF($J$9=7,'Mottes de 6'!AR214,IF($J$9=8,'Mottes de 6'!AS214,IF($J$9=9,'Mottes de 6'!AT214,IF($J$9=10,'Mottes de 6'!AU214,IF($J$9=11,'Mottes de 6'!AV214,IF($J$9=12,'Mottes de 6'!AW214,IF($J$9=13,'Mottes de 6'!AX214,IF($J$9=14,'Mottes de 6'!AY214,IF($J$9=15,'Mottes de 6'!AZ214,IF($J$9=16,'Mottes de 6'!BA214,IF($J$9=17,'Mottes de 6'!BB214,IF($J$9=18,'Mottes de 6'!BC214,IF($J$9=19,'Mottes de 6'!BD214,IF($J$9=20,'Mottes de 6'!BE214,IF($J$9=21,'Mottes de 6'!BF214,IF($J$9=22,'Mottes de 6'!BG214,IF($J$9=23,'Mottes de 6'!BH214,IF($J$9=24,'Mottes de 6'!BI214,IF($J$9=25,'Mottes de 6'!BJ214,IF($J$9=26,'Mottes de 6'!BK214,IF($J$9=27,'Mottes de 6'!BL214,IF($J$9=28,'Mottes de 6'!BM214,IF($J$9=29,'Mottes de 6'!BN214,IF($J$9=30,'Mottes de 6'!BO214,IF($J$9=31,'Mottes de 6'!BP214,IF($J$9=32,'Mottes de 6'!BQ214,IF($J$9=33,'Mottes de 6'!BR214,IF($J$9=34,'Mottes de 6'!BS214,IF($J$9=35,'Mottes de 6'!BT214,))))))))))))))))))))))))))))))))))))))))))))))))))))</f>
        <v>0</v>
      </c>
      <c r="K2134" s="103" t="str">
        <f>IF('Mottes de 6'!R214=0,"","Erreur")</f>
        <v/>
      </c>
    </row>
    <row r="2135" spans="1:11" x14ac:dyDescent="0.25">
      <c r="A2135" s="103">
        <f>IF('Mottes de 6'!A215&lt;&gt;"",'Mottes de 6'!A215,"")</f>
        <v>20391</v>
      </c>
      <c r="B2135" s="103" t="str">
        <f>IF('Mottes de 6'!L215&lt;&gt;"",'Mottes de 6'!L215,"")</f>
        <v>Noai</v>
      </c>
      <c r="C2135" s="107" t="str">
        <f>IF('Mottes de 6'!B215&lt;&gt;"",'Mottes de 6'!B215,"")</f>
        <v>COSMOS BIPINNATUS SONATA</v>
      </c>
      <c r="D2135" s="107" t="str">
        <f>IF('Mottes de 6'!C215&lt;&gt;"",'Mottes de 6'!C215,"")</f>
        <v>Carmin</v>
      </c>
      <c r="E2135" s="103">
        <f>IF('Mottes de 6'!H215&lt;&gt;"",'Mottes de 6'!H215,"")</f>
        <v>9</v>
      </c>
      <c r="F2135" s="103" t="str">
        <f>IF('Mottes de 6'!E215&lt;&gt;"",'Mottes de 6'!E215,"")</f>
        <v>S</v>
      </c>
      <c r="G2135" s="103" t="str">
        <f>IF('Mottes de 6'!N215&lt;&gt;"",'Mottes de 6'!N215,"")</f>
        <v>M6</v>
      </c>
      <c r="H2135" s="103" t="str">
        <f>IF('Mottes de 6'!I215&lt;&gt;"",'Mottes de 6'!I215,"")</f>
        <v>C</v>
      </c>
      <c r="I2135" s="103" t="str">
        <f>IF('Mottes de 6'!J215&lt;&gt;"",'Mottes de 6'!J215,"")</f>
        <v/>
      </c>
      <c r="J2135" s="103">
        <f>IF($J$9=36,'Mottes de 6'!U215,IF($J$9=37,'Mottes de 6'!V215,IF($J$9=38,'Mottes de 6'!W215,IF($J$9=39,'Mottes de 6'!X215,IF($J$9=40,'Mottes de 6'!Y215,IF($J$9=41,'Mottes de 6'!Z215,IF($J$9=42,'Mottes de 6'!AA215,IF($J$9=43,'Mottes de 6'!AB215,IF($J$9=44,'Mottes de 6'!AC215,IF($J$9=45,'Mottes de 6'!AD215,IF($J$9=46,'Mottes de 6'!AE215,IF($J$9=47,'Mottes de 6'!AF215,IF($J$9=48,'Mottes de 6'!AG215,IF($J$9=49,'Mottes de 6'!AH215,IF($J$9=50,'Mottes de 6'!AI215,IF($J$9=51,'Mottes de 6'!AJ215,IF($J$9=52,'Mottes de 6'!AK215,IF($J$9=1,'Mottes de 6'!AL215,IF($J$9=2,'Mottes de 6'!AM215,IF($J$9=3,'Mottes de 6'!AN215,IF($J$9=4,'Mottes de 6'!AO215,IF($J$9=5,'Mottes de 6'!AP215,IF($J$9=6,'Mottes de 6'!AQ215,IF($J$9=7,'Mottes de 6'!AR215,IF($J$9=8,'Mottes de 6'!AS215,IF($J$9=9,'Mottes de 6'!AT215,IF($J$9=10,'Mottes de 6'!AU215,IF($J$9=11,'Mottes de 6'!AV215,IF($J$9=12,'Mottes de 6'!AW215,IF($J$9=13,'Mottes de 6'!AX215,IF($J$9=14,'Mottes de 6'!AY215,IF($J$9=15,'Mottes de 6'!AZ215,IF($J$9=16,'Mottes de 6'!BA215,IF($J$9=17,'Mottes de 6'!BB215,IF($J$9=18,'Mottes de 6'!BC215,IF($J$9=19,'Mottes de 6'!BD215,IF($J$9=20,'Mottes de 6'!BE215,IF($J$9=21,'Mottes de 6'!BF215,IF($J$9=22,'Mottes de 6'!BG215,IF($J$9=23,'Mottes de 6'!BH215,IF($J$9=24,'Mottes de 6'!BI215,IF($J$9=25,'Mottes de 6'!BJ215,IF($J$9=26,'Mottes de 6'!BK215,IF($J$9=27,'Mottes de 6'!BL215,IF($J$9=28,'Mottes de 6'!BM215,IF($J$9=29,'Mottes de 6'!BN215,IF($J$9=30,'Mottes de 6'!BO215,IF($J$9=31,'Mottes de 6'!BP215,IF($J$9=32,'Mottes de 6'!BQ215,IF($J$9=33,'Mottes de 6'!BR215,IF($J$9=34,'Mottes de 6'!BS215,IF($J$9=35,'Mottes de 6'!BT215,))))))))))))))))))))))))))))))))))))))))))))))))))))</f>
        <v>0</v>
      </c>
      <c r="K2135" s="103" t="str">
        <f>IF('Mottes de 6'!R215=0,"","Erreur")</f>
        <v/>
      </c>
    </row>
    <row r="2136" spans="1:11" x14ac:dyDescent="0.25">
      <c r="A2136" s="103">
        <f>IF('Mottes de 6'!A216&lt;&gt;"",'Mottes de 6'!A216,"")</f>
        <v>20394</v>
      </c>
      <c r="B2136" s="103" t="str">
        <f>IF('Mottes de 6'!L216&lt;&gt;"",'Mottes de 6'!L216,"")</f>
        <v>Noai</v>
      </c>
      <c r="C2136" s="107" t="str">
        <f>IF('Mottes de 6'!B216&lt;&gt;"",'Mottes de 6'!B216,"")</f>
        <v>COSMOS BIPINNATUS SONATA</v>
      </c>
      <c r="D2136" s="107" t="str">
        <f>IF('Mottes de 6'!C216&lt;&gt;"",'Mottes de 6'!C216,"")</f>
        <v>Rose</v>
      </c>
      <c r="E2136" s="103">
        <f>IF('Mottes de 6'!H216&lt;&gt;"",'Mottes de 6'!H216,"")</f>
        <v>9</v>
      </c>
      <c r="F2136" s="103" t="str">
        <f>IF('Mottes de 6'!E216&lt;&gt;"",'Mottes de 6'!E216,"")</f>
        <v>S</v>
      </c>
      <c r="G2136" s="103" t="str">
        <f>IF('Mottes de 6'!N216&lt;&gt;"",'Mottes de 6'!N216,"")</f>
        <v>M6</v>
      </c>
      <c r="H2136" s="103" t="str">
        <f>IF('Mottes de 6'!I216&lt;&gt;"",'Mottes de 6'!I216,"")</f>
        <v>C</v>
      </c>
      <c r="I2136" s="103" t="str">
        <f>IF('Mottes de 6'!J216&lt;&gt;"",'Mottes de 6'!J216,"")</f>
        <v/>
      </c>
      <c r="J2136" s="103">
        <f>IF($J$9=36,'Mottes de 6'!U216,IF($J$9=37,'Mottes de 6'!V216,IF($J$9=38,'Mottes de 6'!W216,IF($J$9=39,'Mottes de 6'!X216,IF($J$9=40,'Mottes de 6'!Y216,IF($J$9=41,'Mottes de 6'!Z216,IF($J$9=42,'Mottes de 6'!AA216,IF($J$9=43,'Mottes de 6'!AB216,IF($J$9=44,'Mottes de 6'!AC216,IF($J$9=45,'Mottes de 6'!AD216,IF($J$9=46,'Mottes de 6'!AE216,IF($J$9=47,'Mottes de 6'!AF216,IF($J$9=48,'Mottes de 6'!AG216,IF($J$9=49,'Mottes de 6'!AH216,IF($J$9=50,'Mottes de 6'!AI216,IF($J$9=51,'Mottes de 6'!AJ216,IF($J$9=52,'Mottes de 6'!AK216,IF($J$9=1,'Mottes de 6'!AL216,IF($J$9=2,'Mottes de 6'!AM216,IF($J$9=3,'Mottes de 6'!AN216,IF($J$9=4,'Mottes de 6'!AO216,IF($J$9=5,'Mottes de 6'!AP216,IF($J$9=6,'Mottes de 6'!AQ216,IF($J$9=7,'Mottes de 6'!AR216,IF($J$9=8,'Mottes de 6'!AS216,IF($J$9=9,'Mottes de 6'!AT216,IF($J$9=10,'Mottes de 6'!AU216,IF($J$9=11,'Mottes de 6'!AV216,IF($J$9=12,'Mottes de 6'!AW216,IF($J$9=13,'Mottes de 6'!AX216,IF($J$9=14,'Mottes de 6'!AY216,IF($J$9=15,'Mottes de 6'!AZ216,IF($J$9=16,'Mottes de 6'!BA216,IF($J$9=17,'Mottes de 6'!BB216,IF($J$9=18,'Mottes de 6'!BC216,IF($J$9=19,'Mottes de 6'!BD216,IF($J$9=20,'Mottes de 6'!BE216,IF($J$9=21,'Mottes de 6'!BF216,IF($J$9=22,'Mottes de 6'!BG216,IF($J$9=23,'Mottes de 6'!BH216,IF($J$9=24,'Mottes de 6'!BI216,IF($J$9=25,'Mottes de 6'!BJ216,IF($J$9=26,'Mottes de 6'!BK216,IF($J$9=27,'Mottes de 6'!BL216,IF($J$9=28,'Mottes de 6'!BM216,IF($J$9=29,'Mottes de 6'!BN216,IF($J$9=30,'Mottes de 6'!BO216,IF($J$9=31,'Mottes de 6'!BP216,IF($J$9=32,'Mottes de 6'!BQ216,IF($J$9=33,'Mottes de 6'!BR216,IF($J$9=34,'Mottes de 6'!BS216,IF($J$9=35,'Mottes de 6'!BT216,))))))))))))))))))))))))))))))))))))))))))))))))))))</f>
        <v>0</v>
      </c>
      <c r="K2136" s="103" t="str">
        <f>IF('Mottes de 6'!R216=0,"","Erreur")</f>
        <v/>
      </c>
    </row>
    <row r="2137" spans="1:11" x14ac:dyDescent="0.25">
      <c r="A2137" s="103">
        <f>IF('Mottes de 6'!A217&lt;&gt;"",'Mottes de 6'!A217,"")</f>
        <v>11714</v>
      </c>
      <c r="B2137" s="103" t="str">
        <f>IF('Mottes de 6'!L217&lt;&gt;"",'Mottes de 6'!L217,"")</f>
        <v>Noai</v>
      </c>
      <c r="C2137" s="107" t="str">
        <f>IF('Mottes de 6'!B217&lt;&gt;"",'Mottes de 6'!B217,"")</f>
        <v>COSMOS BIPINNATUS SONATA</v>
      </c>
      <c r="D2137" s="107" t="str">
        <f>IF('Mottes de 6'!C217&lt;&gt;"",'Mottes de 6'!C217,"")</f>
        <v>Variés</v>
      </c>
      <c r="E2137" s="103">
        <f>IF('Mottes de 6'!H217&lt;&gt;"",'Mottes de 6'!H217,"")</f>
        <v>9</v>
      </c>
      <c r="F2137" s="103" t="str">
        <f>IF('Mottes de 6'!E217&lt;&gt;"",'Mottes de 6'!E217,"")</f>
        <v>S</v>
      </c>
      <c r="G2137" s="103" t="str">
        <f>IF('Mottes de 6'!N217&lt;&gt;"",'Mottes de 6'!N217,"")</f>
        <v>M6</v>
      </c>
      <c r="H2137" s="103" t="str">
        <f>IF('Mottes de 6'!I217&lt;&gt;"",'Mottes de 6'!I217,"")</f>
        <v>C</v>
      </c>
      <c r="I2137" s="103" t="str">
        <f>IF('Mottes de 6'!J217&lt;&gt;"",'Mottes de 6'!J217,"")</f>
        <v/>
      </c>
      <c r="J2137" s="103">
        <f>IF($J$9=36,'Mottes de 6'!U217,IF($J$9=37,'Mottes de 6'!V217,IF($J$9=38,'Mottes de 6'!W217,IF($J$9=39,'Mottes de 6'!X217,IF($J$9=40,'Mottes de 6'!Y217,IF($J$9=41,'Mottes de 6'!Z217,IF($J$9=42,'Mottes de 6'!AA217,IF($J$9=43,'Mottes de 6'!AB217,IF($J$9=44,'Mottes de 6'!AC217,IF($J$9=45,'Mottes de 6'!AD217,IF($J$9=46,'Mottes de 6'!AE217,IF($J$9=47,'Mottes de 6'!AF217,IF($J$9=48,'Mottes de 6'!AG217,IF($J$9=49,'Mottes de 6'!AH217,IF($J$9=50,'Mottes de 6'!AI217,IF($J$9=51,'Mottes de 6'!AJ217,IF($J$9=52,'Mottes de 6'!AK217,IF($J$9=1,'Mottes de 6'!AL217,IF($J$9=2,'Mottes de 6'!AM217,IF($J$9=3,'Mottes de 6'!AN217,IF($J$9=4,'Mottes de 6'!AO217,IF($J$9=5,'Mottes de 6'!AP217,IF($J$9=6,'Mottes de 6'!AQ217,IF($J$9=7,'Mottes de 6'!AR217,IF($J$9=8,'Mottes de 6'!AS217,IF($J$9=9,'Mottes de 6'!AT217,IF($J$9=10,'Mottes de 6'!AU217,IF($J$9=11,'Mottes de 6'!AV217,IF($J$9=12,'Mottes de 6'!AW217,IF($J$9=13,'Mottes de 6'!AX217,IF($J$9=14,'Mottes de 6'!AY217,IF($J$9=15,'Mottes de 6'!AZ217,IF($J$9=16,'Mottes de 6'!BA217,IF($J$9=17,'Mottes de 6'!BB217,IF($J$9=18,'Mottes de 6'!BC217,IF($J$9=19,'Mottes de 6'!BD217,IF($J$9=20,'Mottes de 6'!BE217,IF($J$9=21,'Mottes de 6'!BF217,IF($J$9=22,'Mottes de 6'!BG217,IF($J$9=23,'Mottes de 6'!BH217,IF($J$9=24,'Mottes de 6'!BI217,IF($J$9=25,'Mottes de 6'!BJ217,IF($J$9=26,'Mottes de 6'!BK217,IF($J$9=27,'Mottes de 6'!BL217,IF($J$9=28,'Mottes de 6'!BM217,IF($J$9=29,'Mottes de 6'!BN217,IF($J$9=30,'Mottes de 6'!BO217,IF($J$9=31,'Mottes de 6'!BP217,IF($J$9=32,'Mottes de 6'!BQ217,IF($J$9=33,'Mottes de 6'!BR217,IF($J$9=34,'Mottes de 6'!BS217,IF($J$9=35,'Mottes de 6'!BT217,))))))))))))))))))))))))))))))))))))))))))))))))))))</f>
        <v>0</v>
      </c>
      <c r="K2137" s="103" t="str">
        <f>IF('Mottes de 6'!R217=0,"","Erreur")</f>
        <v/>
      </c>
    </row>
    <row r="2138" spans="1:11" x14ac:dyDescent="0.25">
      <c r="A2138" s="103">
        <f>IF('Mottes de 6'!A218&lt;&gt;"",'Mottes de 6'!A218,"")</f>
        <v>20385</v>
      </c>
      <c r="B2138" s="103" t="str">
        <f>IF('Mottes de 6'!L218&lt;&gt;"",'Mottes de 6'!L218,"")</f>
        <v>Noai</v>
      </c>
      <c r="C2138" s="107" t="str">
        <f>IF('Mottes de 6'!B218&lt;&gt;"",'Mottes de 6'!B218,"")</f>
        <v>COSMOS BIPINNATUS SONATA</v>
      </c>
      <c r="D2138" s="107" t="str">
        <f>IF('Mottes de 6'!C218&lt;&gt;"",'Mottes de 6'!C218,"")</f>
        <v>Xanthos</v>
      </c>
      <c r="E2138" s="103">
        <f>IF('Mottes de 6'!H218&lt;&gt;"",'Mottes de 6'!H218,"")</f>
        <v>9</v>
      </c>
      <c r="F2138" s="103" t="str">
        <f>IF('Mottes de 6'!E218&lt;&gt;"",'Mottes de 6'!E218,"")</f>
        <v>S</v>
      </c>
      <c r="G2138" s="103" t="str">
        <f>IF('Mottes de 6'!N218&lt;&gt;"",'Mottes de 6'!N218,"")</f>
        <v>M6</v>
      </c>
      <c r="H2138" s="103" t="str">
        <f>IF('Mottes de 6'!I218&lt;&gt;"",'Mottes de 6'!I218,"")</f>
        <v>C</v>
      </c>
      <c r="I2138" s="103" t="str">
        <f>IF('Mottes de 6'!J218&lt;&gt;"",'Mottes de 6'!J218,"")</f>
        <v/>
      </c>
      <c r="J2138" s="103">
        <f>IF($J$9=36,'Mottes de 6'!U218,IF($J$9=37,'Mottes de 6'!V218,IF($J$9=38,'Mottes de 6'!W218,IF($J$9=39,'Mottes de 6'!X218,IF($J$9=40,'Mottes de 6'!Y218,IF($J$9=41,'Mottes de 6'!Z218,IF($J$9=42,'Mottes de 6'!AA218,IF($J$9=43,'Mottes de 6'!AB218,IF($J$9=44,'Mottes de 6'!AC218,IF($J$9=45,'Mottes de 6'!AD218,IF($J$9=46,'Mottes de 6'!AE218,IF($J$9=47,'Mottes de 6'!AF218,IF($J$9=48,'Mottes de 6'!AG218,IF($J$9=49,'Mottes de 6'!AH218,IF($J$9=50,'Mottes de 6'!AI218,IF($J$9=51,'Mottes de 6'!AJ218,IF($J$9=52,'Mottes de 6'!AK218,IF($J$9=1,'Mottes de 6'!AL218,IF($J$9=2,'Mottes de 6'!AM218,IF($J$9=3,'Mottes de 6'!AN218,IF($J$9=4,'Mottes de 6'!AO218,IF($J$9=5,'Mottes de 6'!AP218,IF($J$9=6,'Mottes de 6'!AQ218,IF($J$9=7,'Mottes de 6'!AR218,IF($J$9=8,'Mottes de 6'!AS218,IF($J$9=9,'Mottes de 6'!AT218,IF($J$9=10,'Mottes de 6'!AU218,IF($J$9=11,'Mottes de 6'!AV218,IF($J$9=12,'Mottes de 6'!AW218,IF($J$9=13,'Mottes de 6'!AX218,IF($J$9=14,'Mottes de 6'!AY218,IF($J$9=15,'Mottes de 6'!AZ218,IF($J$9=16,'Mottes de 6'!BA218,IF($J$9=17,'Mottes de 6'!BB218,IF($J$9=18,'Mottes de 6'!BC218,IF($J$9=19,'Mottes de 6'!BD218,IF($J$9=20,'Mottes de 6'!BE218,IF($J$9=21,'Mottes de 6'!BF218,IF($J$9=22,'Mottes de 6'!BG218,IF($J$9=23,'Mottes de 6'!BH218,IF($J$9=24,'Mottes de 6'!BI218,IF($J$9=25,'Mottes de 6'!BJ218,IF($J$9=26,'Mottes de 6'!BK218,IF($J$9=27,'Mottes de 6'!BL218,IF($J$9=28,'Mottes de 6'!BM218,IF($J$9=29,'Mottes de 6'!BN218,IF($J$9=30,'Mottes de 6'!BO218,IF($J$9=31,'Mottes de 6'!BP218,IF($J$9=32,'Mottes de 6'!BQ218,IF($J$9=33,'Mottes de 6'!BR218,IF($J$9=34,'Mottes de 6'!BS218,IF($J$9=35,'Mottes de 6'!BT218,))))))))))))))))))))))))))))))))))))))))))))))))))))</f>
        <v>0</v>
      </c>
      <c r="K2138" s="103" t="str">
        <f>IF('Mottes de 6'!R218=0,"","Erreur")</f>
        <v/>
      </c>
    </row>
    <row r="2139" spans="1:11" x14ac:dyDescent="0.25">
      <c r="A2139" s="450"/>
      <c r="B2139" s="450"/>
      <c r="C2139" s="451" t="s">
        <v>1855</v>
      </c>
      <c r="D2139" s="451"/>
      <c r="E2139" s="450"/>
      <c r="F2139" s="450"/>
      <c r="G2139" s="450"/>
      <c r="H2139" s="450"/>
      <c r="I2139" s="450"/>
      <c r="J2139" s="450">
        <f>SUBTOTAL(9,J2134:J2138)</f>
        <v>0</v>
      </c>
      <c r="K2139" s="450"/>
    </row>
    <row r="2140" spans="1:11" x14ac:dyDescent="0.25">
      <c r="A2140" s="103">
        <f>IF('Mottes de 6'!A219&lt;&gt;"",'Mottes de 6'!A219,"")</f>
        <v>14744</v>
      </c>
      <c r="B2140" s="103" t="str">
        <f>IF('Mottes de 6'!L219&lt;&gt;"",'Mottes de 6'!L219,"")</f>
        <v>Noai</v>
      </c>
      <c r="C2140" s="107" t="str">
        <f>IF('Mottes de 6'!B219&lt;&gt;"",'Mottes de 6'!B219,"")</f>
        <v>COSMOS SULFUREUS</v>
      </c>
      <c r="D2140" s="107" t="str">
        <f>IF('Mottes de 6'!C219&lt;&gt;"",'Mottes de 6'!C219,"")</f>
        <v>Cosmic Orange</v>
      </c>
      <c r="E2140" s="103">
        <f>IF('Mottes de 6'!H219&lt;&gt;"",'Mottes de 6'!H219,"")</f>
        <v>9</v>
      </c>
      <c r="F2140" s="103" t="str">
        <f>IF('Mottes de 6'!E219&lt;&gt;"",'Mottes de 6'!E219,"")</f>
        <v>S</v>
      </c>
      <c r="G2140" s="103" t="str">
        <f>IF('Mottes de 6'!N219&lt;&gt;"",'Mottes de 6'!N219,"")</f>
        <v>M6</v>
      </c>
      <c r="H2140" s="103" t="str">
        <f>IF('Mottes de 6'!I219&lt;&gt;"",'Mottes de 6'!I219,"")</f>
        <v>C</v>
      </c>
      <c r="I2140" s="103" t="str">
        <f>IF('Mottes de 6'!J219&lt;&gt;"",'Mottes de 6'!J219,"")</f>
        <v/>
      </c>
      <c r="J2140" s="103">
        <f>IF($J$9=36,'Mottes de 6'!U219,IF($J$9=37,'Mottes de 6'!V219,IF($J$9=38,'Mottes de 6'!W219,IF($J$9=39,'Mottes de 6'!X219,IF($J$9=40,'Mottes de 6'!Y219,IF($J$9=41,'Mottes de 6'!Z219,IF($J$9=42,'Mottes de 6'!AA219,IF($J$9=43,'Mottes de 6'!AB219,IF($J$9=44,'Mottes de 6'!AC219,IF($J$9=45,'Mottes de 6'!AD219,IF($J$9=46,'Mottes de 6'!AE219,IF($J$9=47,'Mottes de 6'!AF219,IF($J$9=48,'Mottes de 6'!AG219,IF($J$9=49,'Mottes de 6'!AH219,IF($J$9=50,'Mottes de 6'!AI219,IF($J$9=51,'Mottes de 6'!AJ219,IF($J$9=52,'Mottes de 6'!AK219,IF($J$9=1,'Mottes de 6'!AL219,IF($J$9=2,'Mottes de 6'!AM219,IF($J$9=3,'Mottes de 6'!AN219,IF($J$9=4,'Mottes de 6'!AO219,IF($J$9=5,'Mottes de 6'!AP219,IF($J$9=6,'Mottes de 6'!AQ219,IF($J$9=7,'Mottes de 6'!AR219,IF($J$9=8,'Mottes de 6'!AS219,IF($J$9=9,'Mottes de 6'!AT219,IF($J$9=10,'Mottes de 6'!AU219,IF($J$9=11,'Mottes de 6'!AV219,IF($J$9=12,'Mottes de 6'!AW219,IF($J$9=13,'Mottes de 6'!AX219,IF($J$9=14,'Mottes de 6'!AY219,IF($J$9=15,'Mottes de 6'!AZ219,IF($J$9=16,'Mottes de 6'!BA219,IF($J$9=17,'Mottes de 6'!BB219,IF($J$9=18,'Mottes de 6'!BC219,IF($J$9=19,'Mottes de 6'!BD219,IF($J$9=20,'Mottes de 6'!BE219,IF($J$9=21,'Mottes de 6'!BF219,IF($J$9=22,'Mottes de 6'!BG219,IF($J$9=23,'Mottes de 6'!BH219,IF($J$9=24,'Mottes de 6'!BI219,IF($J$9=25,'Mottes de 6'!BJ219,IF($J$9=26,'Mottes de 6'!BK219,IF($J$9=27,'Mottes de 6'!BL219,IF($J$9=28,'Mottes de 6'!BM219,IF($J$9=29,'Mottes de 6'!BN219,IF($J$9=30,'Mottes de 6'!BO219,IF($J$9=31,'Mottes de 6'!BP219,IF($J$9=32,'Mottes de 6'!BQ219,IF($J$9=33,'Mottes de 6'!BR219,IF($J$9=34,'Mottes de 6'!BS219,IF($J$9=35,'Mottes de 6'!BT219,))))))))))))))))))))))))))))))))))))))))))))))))))))</f>
        <v>0</v>
      </c>
      <c r="K2140" s="103" t="str">
        <f>IF('Mottes de 6'!R219=0,"","Erreur")</f>
        <v/>
      </c>
    </row>
    <row r="2141" spans="1:11" x14ac:dyDescent="0.25">
      <c r="A2141" s="103">
        <f>IF('Mottes de 6'!A220&lt;&gt;"",'Mottes de 6'!A220,"")</f>
        <v>26055</v>
      </c>
      <c r="B2141" s="103" t="str">
        <f>IF('Mottes de 6'!L220&lt;&gt;"",'Mottes de 6'!L220,"")</f>
        <v>Noai</v>
      </c>
      <c r="C2141" s="107" t="str">
        <f>IF('Mottes de 6'!B220&lt;&gt;"",'Mottes de 6'!B220,"")</f>
        <v>COSMOS SULFUREUS</v>
      </c>
      <c r="D2141" s="107" t="str">
        <f>IF('Mottes de 6'!C220&lt;&gt;"",'Mottes de 6'!C220,"")</f>
        <v>Cosmic Yellow</v>
      </c>
      <c r="E2141" s="103">
        <f>IF('Mottes de 6'!H220&lt;&gt;"",'Mottes de 6'!H220,"")</f>
        <v>9</v>
      </c>
      <c r="F2141" s="103" t="str">
        <f>IF('Mottes de 6'!E220&lt;&gt;"",'Mottes de 6'!E220,"")</f>
        <v>S</v>
      </c>
      <c r="G2141" s="103" t="str">
        <f>IF('Mottes de 6'!N220&lt;&gt;"",'Mottes de 6'!N220,"")</f>
        <v>M6</v>
      </c>
      <c r="H2141" s="103" t="str">
        <f>IF('Mottes de 6'!I220&lt;&gt;"",'Mottes de 6'!I220,"")</f>
        <v>C</v>
      </c>
      <c r="I2141" s="103" t="str">
        <f>IF('Mottes de 6'!J220&lt;&gt;"",'Mottes de 6'!J220,"")</f>
        <v/>
      </c>
      <c r="J2141" s="103">
        <f>IF($J$9=36,'Mottes de 6'!U220,IF($J$9=37,'Mottes de 6'!V220,IF($J$9=38,'Mottes de 6'!W220,IF($J$9=39,'Mottes de 6'!X220,IF($J$9=40,'Mottes de 6'!Y220,IF($J$9=41,'Mottes de 6'!Z220,IF($J$9=42,'Mottes de 6'!AA220,IF($J$9=43,'Mottes de 6'!AB220,IF($J$9=44,'Mottes de 6'!AC220,IF($J$9=45,'Mottes de 6'!AD220,IF($J$9=46,'Mottes de 6'!AE220,IF($J$9=47,'Mottes de 6'!AF220,IF($J$9=48,'Mottes de 6'!AG220,IF($J$9=49,'Mottes de 6'!AH220,IF($J$9=50,'Mottes de 6'!AI220,IF($J$9=51,'Mottes de 6'!AJ220,IF($J$9=52,'Mottes de 6'!AK220,IF($J$9=1,'Mottes de 6'!AL220,IF($J$9=2,'Mottes de 6'!AM220,IF($J$9=3,'Mottes de 6'!AN220,IF($J$9=4,'Mottes de 6'!AO220,IF($J$9=5,'Mottes de 6'!AP220,IF($J$9=6,'Mottes de 6'!AQ220,IF($J$9=7,'Mottes de 6'!AR220,IF($J$9=8,'Mottes de 6'!AS220,IF($J$9=9,'Mottes de 6'!AT220,IF($J$9=10,'Mottes de 6'!AU220,IF($J$9=11,'Mottes de 6'!AV220,IF($J$9=12,'Mottes de 6'!AW220,IF($J$9=13,'Mottes de 6'!AX220,IF($J$9=14,'Mottes de 6'!AY220,IF($J$9=15,'Mottes de 6'!AZ220,IF($J$9=16,'Mottes de 6'!BA220,IF($J$9=17,'Mottes de 6'!BB220,IF($J$9=18,'Mottes de 6'!BC220,IF($J$9=19,'Mottes de 6'!BD220,IF($J$9=20,'Mottes de 6'!BE220,IF($J$9=21,'Mottes de 6'!BF220,IF($J$9=22,'Mottes de 6'!BG220,IF($J$9=23,'Mottes de 6'!BH220,IF($J$9=24,'Mottes de 6'!BI220,IF($J$9=25,'Mottes de 6'!BJ220,IF($J$9=26,'Mottes de 6'!BK220,IF($J$9=27,'Mottes de 6'!BL220,IF($J$9=28,'Mottes de 6'!BM220,IF($J$9=29,'Mottes de 6'!BN220,IF($J$9=30,'Mottes de 6'!BO220,IF($J$9=31,'Mottes de 6'!BP220,IF($J$9=32,'Mottes de 6'!BQ220,IF($J$9=33,'Mottes de 6'!BR220,IF($J$9=34,'Mottes de 6'!BS220,IF($J$9=35,'Mottes de 6'!BT220,))))))))))))))))))))))))))))))))))))))))))))))))))))</f>
        <v>0</v>
      </c>
      <c r="K2141" s="103" t="str">
        <f>IF('Mottes de 6'!R220=0,"","Erreur")</f>
        <v/>
      </c>
    </row>
    <row r="2142" spans="1:11" x14ac:dyDescent="0.25">
      <c r="A2142" s="450"/>
      <c r="B2142" s="450"/>
      <c r="C2142" s="451" t="s">
        <v>1856</v>
      </c>
      <c r="D2142" s="451"/>
      <c r="E2142" s="450"/>
      <c r="F2142" s="450"/>
      <c r="G2142" s="450"/>
      <c r="H2142" s="450"/>
      <c r="I2142" s="450"/>
      <c r="J2142" s="450">
        <f>SUBTOTAL(9,J2140:J2141)</f>
        <v>0</v>
      </c>
      <c r="K2142" s="450"/>
    </row>
    <row r="2143" spans="1:11" x14ac:dyDescent="0.25">
      <c r="A2143" s="103">
        <f>IF('Mottes de 6'!A221&lt;&gt;"",'Mottes de 6'!A221,"")</f>
        <v>11715</v>
      </c>
      <c r="B2143" s="103" t="str">
        <f>IF('Mottes de 6'!L221&lt;&gt;"",'Mottes de 6'!L221,"")</f>
        <v>Noai</v>
      </c>
      <c r="C2143" s="107" t="str">
        <f>IF('Mottes de 6'!B221&lt;&gt;"",'Mottes de 6'!B221,"")</f>
        <v>COSMOS ATROSANGUINEUS</v>
      </c>
      <c r="D2143" s="107" t="str">
        <f>IF('Mottes de 6'!C221&lt;&gt;"",'Mottes de 6'!C221,"")</f>
        <v>New Choco</v>
      </c>
      <c r="E2143" s="103">
        <f>IF('Mottes de 6'!H221&lt;&gt;"",'Mottes de 6'!H221,"")</f>
        <v>13</v>
      </c>
      <c r="F2143" s="103" t="str">
        <f>IF('Mottes de 6'!E221&lt;&gt;"",'Mottes de 6'!E221,"")</f>
        <v>B</v>
      </c>
      <c r="G2143" s="103" t="str">
        <f>IF('Mottes de 6'!N221&lt;&gt;"",'Mottes de 6'!N221,"")</f>
        <v>M6</v>
      </c>
      <c r="H2143" s="103" t="str">
        <f>IF('Mottes de 6'!I221&lt;&gt;"",'Mottes de 6'!I221,"")</f>
        <v>A</v>
      </c>
      <c r="I2143" s="103">
        <f>IF('Mottes de 6'!J221&lt;&gt;"",'Mottes de 6'!J221,"")</f>
        <v>7.0000000000000007E-2</v>
      </c>
      <c r="J2143" s="103">
        <f>IF($J$9=36,'Mottes de 6'!U221,IF($J$9=37,'Mottes de 6'!V221,IF($J$9=38,'Mottes de 6'!W221,IF($J$9=39,'Mottes de 6'!X221,IF($J$9=40,'Mottes de 6'!Y221,IF($J$9=41,'Mottes de 6'!Z221,IF($J$9=42,'Mottes de 6'!AA221,IF($J$9=43,'Mottes de 6'!AB221,IF($J$9=44,'Mottes de 6'!AC221,IF($J$9=45,'Mottes de 6'!AD221,IF($J$9=46,'Mottes de 6'!AE221,IF($J$9=47,'Mottes de 6'!AF221,IF($J$9=48,'Mottes de 6'!AG221,IF($J$9=49,'Mottes de 6'!AH221,IF($J$9=50,'Mottes de 6'!AI221,IF($J$9=51,'Mottes de 6'!AJ221,IF($J$9=52,'Mottes de 6'!AK221,IF($J$9=1,'Mottes de 6'!AL221,IF($J$9=2,'Mottes de 6'!AM221,IF($J$9=3,'Mottes de 6'!AN221,IF($J$9=4,'Mottes de 6'!AO221,IF($J$9=5,'Mottes de 6'!AP221,IF($J$9=6,'Mottes de 6'!AQ221,IF($J$9=7,'Mottes de 6'!AR221,IF($J$9=8,'Mottes de 6'!AS221,IF($J$9=9,'Mottes de 6'!AT221,IF($J$9=10,'Mottes de 6'!AU221,IF($J$9=11,'Mottes de 6'!AV221,IF($J$9=12,'Mottes de 6'!AW221,IF($J$9=13,'Mottes de 6'!AX221,IF($J$9=14,'Mottes de 6'!AY221,IF($J$9=15,'Mottes de 6'!AZ221,IF($J$9=16,'Mottes de 6'!BA221,IF($J$9=17,'Mottes de 6'!BB221,IF($J$9=18,'Mottes de 6'!BC221,IF($J$9=19,'Mottes de 6'!BD221,IF($J$9=20,'Mottes de 6'!BE221,IF($J$9=21,'Mottes de 6'!BF221,IF($J$9=22,'Mottes de 6'!BG221,IF($J$9=23,'Mottes de 6'!BH221,IF($J$9=24,'Mottes de 6'!BI221,IF($J$9=25,'Mottes de 6'!BJ221,IF($J$9=26,'Mottes de 6'!BK221,IF($J$9=27,'Mottes de 6'!BL221,IF($J$9=28,'Mottes de 6'!BM221,IF($J$9=29,'Mottes de 6'!BN221,IF($J$9=30,'Mottes de 6'!BO221,IF($J$9=31,'Mottes de 6'!BP221,IF($J$9=32,'Mottes de 6'!BQ221,IF($J$9=33,'Mottes de 6'!BR221,IF($J$9=34,'Mottes de 6'!BS221,IF($J$9=35,'Mottes de 6'!BT221,))))))))))))))))))))))))))))))))))))))))))))))))))))</f>
        <v>0</v>
      </c>
      <c r="K2143" s="103" t="str">
        <f>IF('Mottes de 6'!R221=0,"","Erreur")</f>
        <v/>
      </c>
    </row>
    <row r="2144" spans="1:11" x14ac:dyDescent="0.25">
      <c r="A2144" s="450"/>
      <c r="B2144" s="450"/>
      <c r="C2144" s="451" t="s">
        <v>1857</v>
      </c>
      <c r="D2144" s="451"/>
      <c r="E2144" s="450"/>
      <c r="F2144" s="450"/>
      <c r="G2144" s="450"/>
      <c r="H2144" s="450"/>
      <c r="I2144" s="450"/>
      <c r="J2144" s="450">
        <f>SUBTOTAL(9,J2143:J2143)</f>
        <v>0</v>
      </c>
      <c r="K2144" s="450"/>
    </row>
    <row r="2145" spans="1:11" x14ac:dyDescent="0.25">
      <c r="A2145" s="103">
        <f>IF('Mottes de 6'!A222&lt;&gt;"",'Mottes de 6'!A222,"")</f>
        <v>14889</v>
      </c>
      <c r="B2145" s="103" t="str">
        <f>IF('Mottes de 6'!L222&lt;&gt;"",'Mottes de 6'!L222,"")</f>
        <v>Noai</v>
      </c>
      <c r="C2145" s="107" t="str">
        <f>IF('Mottes de 6'!B222&lt;&gt;"",'Mottes de 6'!B222,"")</f>
        <v>CRASPEDIA GLOBOSA</v>
      </c>
      <c r="D2145" s="107" t="str">
        <f>IF('Mottes de 6'!C222&lt;&gt;"",'Mottes de 6'!C222,"")</f>
        <v>Golf Beauty</v>
      </c>
      <c r="E2145" s="103">
        <f>IF('Mottes de 6'!H222&lt;&gt;"",'Mottes de 6'!H222,"")</f>
        <v>12</v>
      </c>
      <c r="F2145" s="103" t="str">
        <f>IF('Mottes de 6'!E222&lt;&gt;"",'Mottes de 6'!E222,"")</f>
        <v>B</v>
      </c>
      <c r="G2145" s="103" t="str">
        <f>IF('Mottes de 6'!N222&lt;&gt;"",'Mottes de 6'!N222,"")</f>
        <v>M6</v>
      </c>
      <c r="H2145" s="103" t="str">
        <f>IF('Mottes de 6'!I222&lt;&gt;"",'Mottes de 6'!I222,"")</f>
        <v>D</v>
      </c>
      <c r="I2145" s="103">
        <f>IF('Mottes de 6'!J222&lt;&gt;"",'Mottes de 6'!J222,"")</f>
        <v>0.1</v>
      </c>
      <c r="J2145" s="103">
        <f>IF($J$9=36,'Mottes de 6'!U222,IF($J$9=37,'Mottes de 6'!V222,IF($J$9=38,'Mottes de 6'!W222,IF($J$9=39,'Mottes de 6'!X222,IF($J$9=40,'Mottes de 6'!Y222,IF($J$9=41,'Mottes de 6'!Z222,IF($J$9=42,'Mottes de 6'!AA222,IF($J$9=43,'Mottes de 6'!AB222,IF($J$9=44,'Mottes de 6'!AC222,IF($J$9=45,'Mottes de 6'!AD222,IF($J$9=46,'Mottes de 6'!AE222,IF($J$9=47,'Mottes de 6'!AF222,IF($J$9=48,'Mottes de 6'!AG222,IF($J$9=49,'Mottes de 6'!AH222,IF($J$9=50,'Mottes de 6'!AI222,IF($J$9=51,'Mottes de 6'!AJ222,IF($J$9=52,'Mottes de 6'!AK222,IF($J$9=1,'Mottes de 6'!AL222,IF($J$9=2,'Mottes de 6'!AM222,IF($J$9=3,'Mottes de 6'!AN222,IF($J$9=4,'Mottes de 6'!AO222,IF($J$9=5,'Mottes de 6'!AP222,IF($J$9=6,'Mottes de 6'!AQ222,IF($J$9=7,'Mottes de 6'!AR222,IF($J$9=8,'Mottes de 6'!AS222,IF($J$9=9,'Mottes de 6'!AT222,IF($J$9=10,'Mottes de 6'!AU222,IF($J$9=11,'Mottes de 6'!AV222,IF($J$9=12,'Mottes de 6'!AW222,IF($J$9=13,'Mottes de 6'!AX222,IF($J$9=14,'Mottes de 6'!AY222,IF($J$9=15,'Mottes de 6'!AZ222,IF($J$9=16,'Mottes de 6'!BA222,IF($J$9=17,'Mottes de 6'!BB222,IF($J$9=18,'Mottes de 6'!BC222,IF($J$9=19,'Mottes de 6'!BD222,IF($J$9=20,'Mottes de 6'!BE222,IF($J$9=21,'Mottes de 6'!BF222,IF($J$9=22,'Mottes de 6'!BG222,IF($J$9=23,'Mottes de 6'!BH222,IF($J$9=24,'Mottes de 6'!BI222,IF($J$9=25,'Mottes de 6'!BJ222,IF($J$9=26,'Mottes de 6'!BK222,IF($J$9=27,'Mottes de 6'!BL222,IF($J$9=28,'Mottes de 6'!BM222,IF($J$9=29,'Mottes de 6'!BN222,IF($J$9=30,'Mottes de 6'!BO222,IF($J$9=31,'Mottes de 6'!BP222,IF($J$9=32,'Mottes de 6'!BQ222,IF($J$9=33,'Mottes de 6'!BR222,IF($J$9=34,'Mottes de 6'!BS222,IF($J$9=35,'Mottes de 6'!BT222,))))))))))))))))))))))))))))))))))))))))))))))))))))</f>
        <v>0</v>
      </c>
      <c r="K2145" s="103" t="str">
        <f>IF('Mottes de 6'!R222=0,"","Erreur")</f>
        <v/>
      </c>
    </row>
    <row r="2146" spans="1:11" x14ac:dyDescent="0.25">
      <c r="A2146" s="450"/>
      <c r="B2146" s="450"/>
      <c r="C2146" s="451" t="s">
        <v>1728</v>
      </c>
      <c r="D2146" s="451"/>
      <c r="E2146" s="450"/>
      <c r="F2146" s="450"/>
      <c r="G2146" s="450"/>
      <c r="H2146" s="450"/>
      <c r="I2146" s="450"/>
      <c r="J2146" s="450">
        <f>SUBTOTAL(9,J2145:J2145)</f>
        <v>0</v>
      </c>
      <c r="K2146" s="450"/>
    </row>
    <row r="2147" spans="1:11" x14ac:dyDescent="0.25">
      <c r="A2147" s="103">
        <f>IF('Mottes de 6'!A223&lt;&gt;"",'Mottes de 6'!A223,"")</f>
        <v>14056</v>
      </c>
      <c r="B2147" s="103" t="str">
        <f>IF('Mottes de 6'!L223&lt;&gt;"",'Mottes de 6'!L223,"")</f>
        <v>Noai</v>
      </c>
      <c r="C2147" s="107" t="str">
        <f>IF('Mottes de 6'!B223&lt;&gt;"",'Mottes de 6'!B223,"")</f>
        <v>CUPHEA HYSSOPIFOLIA</v>
      </c>
      <c r="D2147" s="107" t="str">
        <f>IF('Mottes de 6'!C223&lt;&gt;"",'Mottes de 6'!C223,"")</f>
        <v>Lilas</v>
      </c>
      <c r="E2147" s="103">
        <f>IF('Mottes de 6'!H223&lt;&gt;"",'Mottes de 6'!H223,"")</f>
        <v>13</v>
      </c>
      <c r="F2147" s="103" t="str">
        <f>IF('Mottes de 6'!E223&lt;&gt;"",'Mottes de 6'!E223,"")</f>
        <v>B</v>
      </c>
      <c r="G2147" s="103" t="str">
        <f>IF('Mottes de 6'!N223&lt;&gt;"",'Mottes de 6'!N223,"")</f>
        <v>M6</v>
      </c>
      <c r="H2147" s="103" t="str">
        <f>IF('Mottes de 6'!I223&lt;&gt;"",'Mottes de 6'!I223,"")</f>
        <v>B</v>
      </c>
      <c r="I2147" s="103" t="str">
        <f>IF('Mottes de 6'!J223&lt;&gt;"",'Mottes de 6'!J223,"")</f>
        <v/>
      </c>
      <c r="J2147" s="103">
        <f>IF($J$9=36,'Mottes de 6'!U223,IF($J$9=37,'Mottes de 6'!V223,IF($J$9=38,'Mottes de 6'!W223,IF($J$9=39,'Mottes de 6'!X223,IF($J$9=40,'Mottes de 6'!Y223,IF($J$9=41,'Mottes de 6'!Z223,IF($J$9=42,'Mottes de 6'!AA223,IF($J$9=43,'Mottes de 6'!AB223,IF($J$9=44,'Mottes de 6'!AC223,IF($J$9=45,'Mottes de 6'!AD223,IF($J$9=46,'Mottes de 6'!AE223,IF($J$9=47,'Mottes de 6'!AF223,IF($J$9=48,'Mottes de 6'!AG223,IF($J$9=49,'Mottes de 6'!AH223,IF($J$9=50,'Mottes de 6'!AI223,IF($J$9=51,'Mottes de 6'!AJ223,IF($J$9=52,'Mottes de 6'!AK223,IF($J$9=1,'Mottes de 6'!AL223,IF($J$9=2,'Mottes de 6'!AM223,IF($J$9=3,'Mottes de 6'!AN223,IF($J$9=4,'Mottes de 6'!AO223,IF($J$9=5,'Mottes de 6'!AP223,IF($J$9=6,'Mottes de 6'!AQ223,IF($J$9=7,'Mottes de 6'!AR223,IF($J$9=8,'Mottes de 6'!AS223,IF($J$9=9,'Mottes de 6'!AT223,IF($J$9=10,'Mottes de 6'!AU223,IF($J$9=11,'Mottes de 6'!AV223,IF($J$9=12,'Mottes de 6'!AW223,IF($J$9=13,'Mottes de 6'!AX223,IF($J$9=14,'Mottes de 6'!AY223,IF($J$9=15,'Mottes de 6'!AZ223,IF($J$9=16,'Mottes de 6'!BA223,IF($J$9=17,'Mottes de 6'!BB223,IF($J$9=18,'Mottes de 6'!BC223,IF($J$9=19,'Mottes de 6'!BD223,IF($J$9=20,'Mottes de 6'!BE223,IF($J$9=21,'Mottes de 6'!BF223,IF($J$9=22,'Mottes de 6'!BG223,IF($J$9=23,'Mottes de 6'!BH223,IF($J$9=24,'Mottes de 6'!BI223,IF($J$9=25,'Mottes de 6'!BJ223,IF($J$9=26,'Mottes de 6'!BK223,IF($J$9=27,'Mottes de 6'!BL223,IF($J$9=28,'Mottes de 6'!BM223,IF($J$9=29,'Mottes de 6'!BN223,IF($J$9=30,'Mottes de 6'!BO223,IF($J$9=31,'Mottes de 6'!BP223,IF($J$9=32,'Mottes de 6'!BQ223,IF($J$9=33,'Mottes de 6'!BR223,IF($J$9=34,'Mottes de 6'!BS223,IF($J$9=35,'Mottes de 6'!BT223,))))))))))))))))))))))))))))))))))))))))))))))))))))</f>
        <v>0</v>
      </c>
      <c r="K2147" s="103" t="str">
        <f>IF('Mottes de 6'!R223=0,"","Erreur")</f>
        <v/>
      </c>
    </row>
    <row r="2148" spans="1:11" x14ac:dyDescent="0.25">
      <c r="A2148" s="450"/>
      <c r="B2148" s="450"/>
      <c r="C2148" s="451" t="s">
        <v>1858</v>
      </c>
      <c r="D2148" s="451"/>
      <c r="E2148" s="450"/>
      <c r="F2148" s="450"/>
      <c r="G2148" s="450"/>
      <c r="H2148" s="450"/>
      <c r="I2148" s="450"/>
      <c r="J2148" s="450">
        <f>SUBTOTAL(9,J2147:J2147)</f>
        <v>0</v>
      </c>
      <c r="K2148" s="450"/>
    </row>
    <row r="2149" spans="1:11" x14ac:dyDescent="0.25">
      <c r="A2149" s="103">
        <f>IF('Mottes de 6'!A224&lt;&gt;"",'Mottes de 6'!A224,"")</f>
        <v>20436</v>
      </c>
      <c r="B2149" s="103" t="str">
        <f>IF('Mottes de 6'!L224&lt;&gt;"",'Mottes de 6'!L224,"")</f>
        <v>Noai</v>
      </c>
      <c r="C2149" s="107" t="str">
        <f>IF('Mottes de 6'!B224&lt;&gt;"",'Mottes de 6'!B224,"")</f>
        <v>CUPHEA IGNEA</v>
      </c>
      <c r="D2149" s="107" t="str">
        <f>IF('Mottes de 6'!C224&lt;&gt;"",'Mottes de 6'!C224,"")</f>
        <v>Magine Orange</v>
      </c>
      <c r="E2149" s="103">
        <f>IF('Mottes de 6'!H224&lt;&gt;"",'Mottes de 6'!H224,"")</f>
        <v>12</v>
      </c>
      <c r="F2149" s="103" t="str">
        <f>IF('Mottes de 6'!E224&lt;&gt;"",'Mottes de 6'!E224,"")</f>
        <v>B</v>
      </c>
      <c r="G2149" s="103" t="str">
        <f>IF('Mottes de 6'!N224&lt;&gt;"",'Mottes de 6'!N224,"")</f>
        <v>M6</v>
      </c>
      <c r="H2149" s="103" t="str">
        <f>IF('Mottes de 6'!I224&lt;&gt;"",'Mottes de 6'!I224,"")</f>
        <v>B</v>
      </c>
      <c r="I2149" s="103" t="str">
        <f>IF('Mottes de 6'!J224&lt;&gt;"",'Mottes de 6'!J224,"")</f>
        <v/>
      </c>
      <c r="J2149" s="103">
        <f>IF($J$9=36,'Mottes de 6'!U224,IF($J$9=37,'Mottes de 6'!V224,IF($J$9=38,'Mottes de 6'!W224,IF($J$9=39,'Mottes de 6'!X224,IF($J$9=40,'Mottes de 6'!Y224,IF($J$9=41,'Mottes de 6'!Z224,IF($J$9=42,'Mottes de 6'!AA224,IF($J$9=43,'Mottes de 6'!AB224,IF($J$9=44,'Mottes de 6'!AC224,IF($J$9=45,'Mottes de 6'!AD224,IF($J$9=46,'Mottes de 6'!AE224,IF($J$9=47,'Mottes de 6'!AF224,IF($J$9=48,'Mottes de 6'!AG224,IF($J$9=49,'Mottes de 6'!AH224,IF($J$9=50,'Mottes de 6'!AI224,IF($J$9=51,'Mottes de 6'!AJ224,IF($J$9=52,'Mottes de 6'!AK224,IF($J$9=1,'Mottes de 6'!AL224,IF($J$9=2,'Mottes de 6'!AM224,IF($J$9=3,'Mottes de 6'!AN224,IF($J$9=4,'Mottes de 6'!AO224,IF($J$9=5,'Mottes de 6'!AP224,IF($J$9=6,'Mottes de 6'!AQ224,IF($J$9=7,'Mottes de 6'!AR224,IF($J$9=8,'Mottes de 6'!AS224,IF($J$9=9,'Mottes de 6'!AT224,IF($J$9=10,'Mottes de 6'!AU224,IF($J$9=11,'Mottes de 6'!AV224,IF($J$9=12,'Mottes de 6'!AW224,IF($J$9=13,'Mottes de 6'!AX224,IF($J$9=14,'Mottes de 6'!AY224,IF($J$9=15,'Mottes de 6'!AZ224,IF($J$9=16,'Mottes de 6'!BA224,IF($J$9=17,'Mottes de 6'!BB224,IF($J$9=18,'Mottes de 6'!BC224,IF($J$9=19,'Mottes de 6'!BD224,IF($J$9=20,'Mottes de 6'!BE224,IF($J$9=21,'Mottes de 6'!BF224,IF($J$9=22,'Mottes de 6'!BG224,IF($J$9=23,'Mottes de 6'!BH224,IF($J$9=24,'Mottes de 6'!BI224,IF($J$9=25,'Mottes de 6'!BJ224,IF($J$9=26,'Mottes de 6'!BK224,IF($J$9=27,'Mottes de 6'!BL224,IF($J$9=28,'Mottes de 6'!BM224,IF($J$9=29,'Mottes de 6'!BN224,IF($J$9=30,'Mottes de 6'!BO224,IF($J$9=31,'Mottes de 6'!BP224,IF($J$9=32,'Mottes de 6'!BQ224,IF($J$9=33,'Mottes de 6'!BR224,IF($J$9=34,'Mottes de 6'!BS224,IF($J$9=35,'Mottes de 6'!BT224,))))))))))))))))))))))))))))))))))))))))))))))))))))</f>
        <v>0</v>
      </c>
      <c r="K2149" s="103" t="str">
        <f>IF('Mottes de 6'!R224=0,"","Erreur")</f>
        <v/>
      </c>
    </row>
    <row r="2150" spans="1:11" x14ac:dyDescent="0.25">
      <c r="A2150" s="450"/>
      <c r="B2150" s="450"/>
      <c r="C2150" s="451" t="s">
        <v>1859</v>
      </c>
      <c r="D2150" s="451"/>
      <c r="E2150" s="450"/>
      <c r="F2150" s="450"/>
      <c r="G2150" s="450"/>
      <c r="H2150" s="450"/>
      <c r="I2150" s="450"/>
      <c r="J2150" s="450">
        <f>SUBTOTAL(9,J2149:J2149)</f>
        <v>0</v>
      </c>
      <c r="K2150" s="450"/>
    </row>
    <row r="2151" spans="1:11" x14ac:dyDescent="0.25">
      <c r="A2151" s="103">
        <f>IF('Mottes de 6'!A225&lt;&gt;"",'Mottes de 6'!A225,"")</f>
        <v>20437</v>
      </c>
      <c r="B2151" s="103" t="str">
        <f>IF('Mottes de 6'!L225&lt;&gt;"",'Mottes de 6'!L225,"")</f>
        <v>Noai</v>
      </c>
      <c r="C2151" s="107" t="str">
        <f>IF('Mottes de 6'!B225&lt;&gt;"",'Mottes de 6'!B225,"")</f>
        <v>CUPHEA LLAVEA</v>
      </c>
      <c r="D2151" s="107" t="str">
        <f>IF('Mottes de 6'!C225&lt;&gt;"",'Mottes de 6'!C225,"")</f>
        <v>Tiny Winnie (rouge) ou Torpédo</v>
      </c>
      <c r="E2151" s="103">
        <f>IF('Mottes de 6'!H225&lt;&gt;"",'Mottes de 6'!H225,"")</f>
        <v>12</v>
      </c>
      <c r="F2151" s="103" t="str">
        <f>IF('Mottes de 6'!E225&lt;&gt;"",'Mottes de 6'!E225,"")</f>
        <v>B</v>
      </c>
      <c r="G2151" s="103" t="str">
        <f>IF('Mottes de 6'!N225&lt;&gt;"",'Mottes de 6'!N225,"")</f>
        <v>M6</v>
      </c>
      <c r="H2151" s="103" t="str">
        <f>IF('Mottes de 6'!I225&lt;&gt;"",'Mottes de 6'!I225,"")</f>
        <v>B</v>
      </c>
      <c r="I2151" s="103" t="str">
        <f>IF('Mottes de 6'!J225&lt;&gt;"",'Mottes de 6'!J225,"")</f>
        <v/>
      </c>
      <c r="J2151" s="103">
        <f>IF($J$9=36,'Mottes de 6'!U225,IF($J$9=37,'Mottes de 6'!V225,IF($J$9=38,'Mottes de 6'!W225,IF($J$9=39,'Mottes de 6'!X225,IF($J$9=40,'Mottes de 6'!Y225,IF($J$9=41,'Mottes de 6'!Z225,IF($J$9=42,'Mottes de 6'!AA225,IF($J$9=43,'Mottes de 6'!AB225,IF($J$9=44,'Mottes de 6'!AC225,IF($J$9=45,'Mottes de 6'!AD225,IF($J$9=46,'Mottes de 6'!AE225,IF($J$9=47,'Mottes de 6'!AF225,IF($J$9=48,'Mottes de 6'!AG225,IF($J$9=49,'Mottes de 6'!AH225,IF($J$9=50,'Mottes de 6'!AI225,IF($J$9=51,'Mottes de 6'!AJ225,IF($J$9=52,'Mottes de 6'!AK225,IF($J$9=1,'Mottes de 6'!AL225,IF($J$9=2,'Mottes de 6'!AM225,IF($J$9=3,'Mottes de 6'!AN225,IF($J$9=4,'Mottes de 6'!AO225,IF($J$9=5,'Mottes de 6'!AP225,IF($J$9=6,'Mottes de 6'!AQ225,IF($J$9=7,'Mottes de 6'!AR225,IF($J$9=8,'Mottes de 6'!AS225,IF($J$9=9,'Mottes de 6'!AT225,IF($J$9=10,'Mottes de 6'!AU225,IF($J$9=11,'Mottes de 6'!AV225,IF($J$9=12,'Mottes de 6'!AW225,IF($J$9=13,'Mottes de 6'!AX225,IF($J$9=14,'Mottes de 6'!AY225,IF($J$9=15,'Mottes de 6'!AZ225,IF($J$9=16,'Mottes de 6'!BA225,IF($J$9=17,'Mottes de 6'!BB225,IF($J$9=18,'Mottes de 6'!BC225,IF($J$9=19,'Mottes de 6'!BD225,IF($J$9=20,'Mottes de 6'!BE225,IF($J$9=21,'Mottes de 6'!BF225,IF($J$9=22,'Mottes de 6'!BG225,IF($J$9=23,'Mottes de 6'!BH225,IF($J$9=24,'Mottes de 6'!BI225,IF($J$9=25,'Mottes de 6'!BJ225,IF($J$9=26,'Mottes de 6'!BK225,IF($J$9=27,'Mottes de 6'!BL225,IF($J$9=28,'Mottes de 6'!BM225,IF($J$9=29,'Mottes de 6'!BN225,IF($J$9=30,'Mottes de 6'!BO225,IF($J$9=31,'Mottes de 6'!BP225,IF($J$9=32,'Mottes de 6'!BQ225,IF($J$9=33,'Mottes de 6'!BR225,IF($J$9=34,'Mottes de 6'!BS225,IF($J$9=35,'Mottes de 6'!BT225,))))))))))))))))))))))))))))))))))))))))))))))))))))</f>
        <v>0</v>
      </c>
      <c r="K2151" s="103" t="str">
        <f>IF('Mottes de 6'!R225=0,"","Erreur")</f>
        <v/>
      </c>
    </row>
    <row r="2152" spans="1:11" x14ac:dyDescent="0.25">
      <c r="A2152" s="450"/>
      <c r="B2152" s="450"/>
      <c r="C2152" s="451" t="s">
        <v>1860</v>
      </c>
      <c r="D2152" s="451"/>
      <c r="E2152" s="450"/>
      <c r="F2152" s="450"/>
      <c r="G2152" s="450"/>
      <c r="H2152" s="450"/>
      <c r="I2152" s="450"/>
      <c r="J2152" s="450">
        <f>SUBTOTAL(9,J2151:J2151)</f>
        <v>0</v>
      </c>
      <c r="K2152" s="450"/>
    </row>
    <row r="2153" spans="1:11" x14ac:dyDescent="0.25">
      <c r="A2153" s="103" t="str">
        <f>IF('Mottes de 6'!A226&lt;&gt;"",'Mottes de 6'!A226,"")</f>
        <v/>
      </c>
      <c r="B2153" s="103" t="str">
        <f>IF('Mottes de 6'!L226&lt;&gt;"",'Mottes de 6'!L226,"")</f>
        <v>L</v>
      </c>
      <c r="C2153" s="107" t="str">
        <f>IF('Mottes de 6'!B226&lt;&gt;"",'Mottes de 6'!B226,"")</f>
        <v>D</v>
      </c>
      <c r="D2153" s="107" t="str">
        <f>IF('Mottes de 6'!C226&lt;&gt;"",'Mottes de 6'!C226,"")</f>
        <v/>
      </c>
      <c r="E2153" s="103" t="str">
        <f>IF('Mottes de 6'!H226&lt;&gt;"",'Mottes de 6'!H226,"")</f>
        <v/>
      </c>
      <c r="F2153" s="103" t="str">
        <f>IF('Mottes de 6'!E226&lt;&gt;"",'Mottes de 6'!E226,"")</f>
        <v/>
      </c>
      <c r="G2153" s="103" t="str">
        <f>IF('Mottes de 6'!N226&lt;&gt;"",'Mottes de 6'!N226,"")</f>
        <v/>
      </c>
      <c r="H2153" s="103" t="str">
        <f>IF('Mottes de 6'!I226&lt;&gt;"",'Mottes de 6'!I226,"")</f>
        <v/>
      </c>
      <c r="I2153" s="103" t="str">
        <f>IF('Mottes de 6'!J226&lt;&gt;"",'Mottes de 6'!J226,"")</f>
        <v/>
      </c>
      <c r="J2153" s="103">
        <f>IF($J$9=36,'Mottes de 6'!U226,IF($J$9=37,'Mottes de 6'!V226,IF($J$9=38,'Mottes de 6'!W226,IF($J$9=39,'Mottes de 6'!X226,IF($J$9=40,'Mottes de 6'!Y226,IF($J$9=41,'Mottes de 6'!Z226,IF($J$9=42,'Mottes de 6'!AA226,IF($J$9=43,'Mottes de 6'!AB226,IF($J$9=44,'Mottes de 6'!AC226,IF($J$9=45,'Mottes de 6'!AD226,IF($J$9=46,'Mottes de 6'!AE226,IF($J$9=47,'Mottes de 6'!AF226,IF($J$9=48,'Mottes de 6'!AG226,IF($J$9=49,'Mottes de 6'!AH226,IF($J$9=50,'Mottes de 6'!AI226,IF($J$9=51,'Mottes de 6'!AJ226,IF($J$9=52,'Mottes de 6'!AK226,IF($J$9=1,'Mottes de 6'!AL226,IF($J$9=2,'Mottes de 6'!AM226,IF($J$9=3,'Mottes de 6'!AN226,IF($J$9=4,'Mottes de 6'!AO226,IF($J$9=5,'Mottes de 6'!AP226,IF($J$9=6,'Mottes de 6'!AQ226,IF($J$9=7,'Mottes de 6'!AR226,IF($J$9=8,'Mottes de 6'!AS226,IF($J$9=9,'Mottes de 6'!AT226,IF($J$9=10,'Mottes de 6'!AU226,IF($J$9=11,'Mottes de 6'!AV226,IF($J$9=12,'Mottes de 6'!AW226,IF($J$9=13,'Mottes de 6'!AX226,IF($J$9=14,'Mottes de 6'!AY226,IF($J$9=15,'Mottes de 6'!AZ226,IF($J$9=16,'Mottes de 6'!BA226,IF($J$9=17,'Mottes de 6'!BB226,IF($J$9=18,'Mottes de 6'!BC226,IF($J$9=19,'Mottes de 6'!BD226,IF($J$9=20,'Mottes de 6'!BE226,IF($J$9=21,'Mottes de 6'!BF226,IF($J$9=22,'Mottes de 6'!BG226,IF($J$9=23,'Mottes de 6'!BH226,IF($J$9=24,'Mottes de 6'!BI226,IF($J$9=25,'Mottes de 6'!BJ226,IF($J$9=26,'Mottes de 6'!BK226,IF($J$9=27,'Mottes de 6'!BL226,IF($J$9=28,'Mottes de 6'!BM226,IF($J$9=29,'Mottes de 6'!BN226,IF($J$9=30,'Mottes de 6'!BO226,IF($J$9=31,'Mottes de 6'!BP226,IF($J$9=32,'Mottes de 6'!BQ226,IF($J$9=33,'Mottes de 6'!BR226,IF($J$9=34,'Mottes de 6'!BS226,IF($J$9=35,'Mottes de 6'!BT226,))))))))))))))))))))))))))))))))))))))))))))))))))))</f>
        <v>0</v>
      </c>
      <c r="K2153" s="103" t="str">
        <f>IF('Mottes de 6'!R226=0,"","Erreur")</f>
        <v/>
      </c>
    </row>
    <row r="2154" spans="1:11" x14ac:dyDescent="0.25">
      <c r="A2154" s="103" t="str">
        <f>IF('Mottes de 6'!A227&lt;&gt;"",'Mottes de 6'!A227,"")</f>
        <v/>
      </c>
      <c r="B2154" s="103" t="str">
        <f>IF('Mottes de 6'!L227&lt;&gt;"",'Mottes de 6'!L227,"")</f>
        <v>E</v>
      </c>
      <c r="C2154" s="107" t="str">
        <f>IF('Mottes de 6'!B227&lt;&gt;"",'Mottes de 6'!B227,"")</f>
        <v>DAHLIA pour potées fleuries</v>
      </c>
      <c r="D2154" s="107" t="str">
        <f>IF('Mottes de 6'!C227&lt;&gt;"",'Mottes de 6'!C227,"")</f>
        <v/>
      </c>
      <c r="E2154" s="103" t="str">
        <f>IF('Mottes de 6'!H227&lt;&gt;"",'Mottes de 6'!H227,"")</f>
        <v/>
      </c>
      <c r="F2154" s="103" t="str">
        <f>IF('Mottes de 6'!E227&lt;&gt;"",'Mottes de 6'!E227,"")</f>
        <v/>
      </c>
      <c r="G2154" s="103" t="str">
        <f>IF('Mottes de 6'!N227&lt;&gt;"",'Mottes de 6'!N227,"")</f>
        <v/>
      </c>
      <c r="H2154" s="103" t="str">
        <f>IF('Mottes de 6'!I227&lt;&gt;"",'Mottes de 6'!I227,"")</f>
        <v/>
      </c>
      <c r="I2154" s="103" t="str">
        <f>IF('Mottes de 6'!J227&lt;&gt;"",'Mottes de 6'!J227,"")</f>
        <v/>
      </c>
      <c r="J2154" s="103">
        <f>IF($J$9=36,'Mottes de 6'!U227,IF($J$9=37,'Mottes de 6'!V227,IF($J$9=38,'Mottes de 6'!W227,IF($J$9=39,'Mottes de 6'!X227,IF($J$9=40,'Mottes de 6'!Y227,IF($J$9=41,'Mottes de 6'!Z227,IF($J$9=42,'Mottes de 6'!AA227,IF($J$9=43,'Mottes de 6'!AB227,IF($J$9=44,'Mottes de 6'!AC227,IF($J$9=45,'Mottes de 6'!AD227,IF($J$9=46,'Mottes de 6'!AE227,IF($J$9=47,'Mottes de 6'!AF227,IF($J$9=48,'Mottes de 6'!AG227,IF($J$9=49,'Mottes de 6'!AH227,IF($J$9=50,'Mottes de 6'!AI227,IF($J$9=51,'Mottes de 6'!AJ227,IF($J$9=52,'Mottes de 6'!AK227,IF($J$9=1,'Mottes de 6'!AL227,IF($J$9=2,'Mottes de 6'!AM227,IF($J$9=3,'Mottes de 6'!AN227,IF($J$9=4,'Mottes de 6'!AO227,IF($J$9=5,'Mottes de 6'!AP227,IF($J$9=6,'Mottes de 6'!AQ227,IF($J$9=7,'Mottes de 6'!AR227,IF($J$9=8,'Mottes de 6'!AS227,IF($J$9=9,'Mottes de 6'!AT227,IF($J$9=10,'Mottes de 6'!AU227,IF($J$9=11,'Mottes de 6'!AV227,IF($J$9=12,'Mottes de 6'!AW227,IF($J$9=13,'Mottes de 6'!AX227,IF($J$9=14,'Mottes de 6'!AY227,IF($J$9=15,'Mottes de 6'!AZ227,IF($J$9=16,'Mottes de 6'!BA227,IF($J$9=17,'Mottes de 6'!BB227,IF($J$9=18,'Mottes de 6'!BC227,IF($J$9=19,'Mottes de 6'!BD227,IF($J$9=20,'Mottes de 6'!BE227,IF($J$9=21,'Mottes de 6'!BF227,IF($J$9=22,'Mottes de 6'!BG227,IF($J$9=23,'Mottes de 6'!BH227,IF($J$9=24,'Mottes de 6'!BI227,IF($J$9=25,'Mottes de 6'!BJ227,IF($J$9=26,'Mottes de 6'!BK227,IF($J$9=27,'Mottes de 6'!BL227,IF($J$9=28,'Mottes de 6'!BM227,IF($J$9=29,'Mottes de 6'!BN227,IF($J$9=30,'Mottes de 6'!BO227,IF($J$9=31,'Mottes de 6'!BP227,IF($J$9=32,'Mottes de 6'!BQ227,IF($J$9=33,'Mottes de 6'!BR227,IF($J$9=34,'Mottes de 6'!BS227,IF($J$9=35,'Mottes de 6'!BT227,))))))))))))))))))))))))))))))))))))))))))))))))))))</f>
        <v>0</v>
      </c>
      <c r="K2154" s="103" t="str">
        <f>IF('Mottes de 6'!R227=0,"","Erreur")</f>
        <v/>
      </c>
    </row>
    <row r="2155" spans="1:11" x14ac:dyDescent="0.25">
      <c r="A2155" s="103">
        <f>IF('Mottes de 6'!A228&lt;&gt;"",'Mottes de 6'!A228,"")</f>
        <v>20456</v>
      </c>
      <c r="B2155" s="103" t="str">
        <f>IF('Mottes de 6'!L228&lt;&gt;"",'Mottes de 6'!L228,"")</f>
        <v>Noai</v>
      </c>
      <c r="C2155" s="107" t="str">
        <f>IF('Mottes de 6'!B228&lt;&gt;"",'Mottes de 6'!B228,"")</f>
        <v>DAHLIA DAHLIETTA</v>
      </c>
      <c r="D2155" s="107" t="str">
        <f>IF('Mottes de 6'!C228&lt;&gt;"",'Mottes de 6'!C228,"")</f>
        <v>Select Julia</v>
      </c>
      <c r="E2155" s="103">
        <f>IF('Mottes de 6'!H228&lt;&gt;"",'Mottes de 6'!H228,"")</f>
        <v>12</v>
      </c>
      <c r="F2155" s="103" t="str">
        <f>IF('Mottes de 6'!E228&lt;&gt;"",'Mottes de 6'!E228,"")</f>
        <v>B</v>
      </c>
      <c r="G2155" s="103" t="str">
        <f>IF('Mottes de 6'!N228&lt;&gt;"",'Mottes de 6'!N228,"")</f>
        <v>M6</v>
      </c>
      <c r="H2155" s="103" t="str">
        <f>IF('Mottes de 6'!I228&lt;&gt;"",'Mottes de 6'!I228,"")</f>
        <v>A</v>
      </c>
      <c r="I2155" s="103">
        <f>IF('Mottes de 6'!J228&lt;&gt;"",'Mottes de 6'!J228,"")</f>
        <v>4.8000000000000001E-2</v>
      </c>
      <c r="J2155" s="103">
        <f>IF($J$9=36,'Mottes de 6'!U228,IF($J$9=37,'Mottes de 6'!V228,IF($J$9=38,'Mottes de 6'!W228,IF($J$9=39,'Mottes de 6'!X228,IF($J$9=40,'Mottes de 6'!Y228,IF($J$9=41,'Mottes de 6'!Z228,IF($J$9=42,'Mottes de 6'!AA228,IF($J$9=43,'Mottes de 6'!AB228,IF($J$9=44,'Mottes de 6'!AC228,IF($J$9=45,'Mottes de 6'!AD228,IF($J$9=46,'Mottes de 6'!AE228,IF($J$9=47,'Mottes de 6'!AF228,IF($J$9=48,'Mottes de 6'!AG228,IF($J$9=49,'Mottes de 6'!AH228,IF($J$9=50,'Mottes de 6'!AI228,IF($J$9=51,'Mottes de 6'!AJ228,IF($J$9=52,'Mottes de 6'!AK228,IF($J$9=1,'Mottes de 6'!AL228,IF($J$9=2,'Mottes de 6'!AM228,IF($J$9=3,'Mottes de 6'!AN228,IF($J$9=4,'Mottes de 6'!AO228,IF($J$9=5,'Mottes de 6'!AP228,IF($J$9=6,'Mottes de 6'!AQ228,IF($J$9=7,'Mottes de 6'!AR228,IF($J$9=8,'Mottes de 6'!AS228,IF($J$9=9,'Mottes de 6'!AT228,IF($J$9=10,'Mottes de 6'!AU228,IF($J$9=11,'Mottes de 6'!AV228,IF($J$9=12,'Mottes de 6'!AW228,IF($J$9=13,'Mottes de 6'!AX228,IF($J$9=14,'Mottes de 6'!AY228,IF($J$9=15,'Mottes de 6'!AZ228,IF($J$9=16,'Mottes de 6'!BA228,IF($J$9=17,'Mottes de 6'!BB228,IF($J$9=18,'Mottes de 6'!BC228,IF($J$9=19,'Mottes de 6'!BD228,IF($J$9=20,'Mottes de 6'!BE228,IF($J$9=21,'Mottes de 6'!BF228,IF($J$9=22,'Mottes de 6'!BG228,IF($J$9=23,'Mottes de 6'!BH228,IF($J$9=24,'Mottes de 6'!BI228,IF($J$9=25,'Mottes de 6'!BJ228,IF($J$9=26,'Mottes de 6'!BK228,IF($J$9=27,'Mottes de 6'!BL228,IF($J$9=28,'Mottes de 6'!BM228,IF($J$9=29,'Mottes de 6'!BN228,IF($J$9=30,'Mottes de 6'!BO228,IF($J$9=31,'Mottes de 6'!BP228,IF($J$9=32,'Mottes de 6'!BQ228,IF($J$9=33,'Mottes de 6'!BR228,IF($J$9=34,'Mottes de 6'!BS228,IF($J$9=35,'Mottes de 6'!BT228,))))))))))))))))))))))))))))))))))))))))))))))))))))</f>
        <v>0</v>
      </c>
      <c r="K2155" s="103" t="str">
        <f>IF('Mottes de 6'!R228=0,"","Erreur")</f>
        <v/>
      </c>
    </row>
    <row r="2156" spans="1:11" x14ac:dyDescent="0.25">
      <c r="A2156" s="103">
        <f>IF('Mottes de 6'!A229&lt;&gt;"",'Mottes de 6'!A229,"")</f>
        <v>23926</v>
      </c>
      <c r="B2156" s="103" t="str">
        <f>IF('Mottes de 6'!L229&lt;&gt;"",'Mottes de 6'!L229,"")</f>
        <v>Noai</v>
      </c>
      <c r="C2156" s="107" t="str">
        <f>IF('Mottes de 6'!B229&lt;&gt;"",'Mottes de 6'!B229,"")</f>
        <v>DAHLIA DAHLIETTA</v>
      </c>
      <c r="D2156" s="107" t="str">
        <f>IF('Mottes de 6'!C229&lt;&gt;"",'Mottes de 6'!C229,"")</f>
        <v>Select Rachel</v>
      </c>
      <c r="E2156" s="103">
        <f>IF('Mottes de 6'!H229&lt;&gt;"",'Mottes de 6'!H229,"")</f>
        <v>12</v>
      </c>
      <c r="F2156" s="103" t="str">
        <f>IF('Mottes de 6'!E229&lt;&gt;"",'Mottes de 6'!E229,"")</f>
        <v>B</v>
      </c>
      <c r="G2156" s="103" t="str">
        <f>IF('Mottes de 6'!N229&lt;&gt;"",'Mottes de 6'!N229,"")</f>
        <v>M6</v>
      </c>
      <c r="H2156" s="103" t="str">
        <f>IF('Mottes de 6'!I229&lt;&gt;"",'Mottes de 6'!I229,"")</f>
        <v>A</v>
      </c>
      <c r="I2156" s="103">
        <f>IF('Mottes de 6'!J229&lt;&gt;"",'Mottes de 6'!J229,"")</f>
        <v>4.8000000000000001E-2</v>
      </c>
      <c r="J2156" s="103">
        <f>IF($J$9=36,'Mottes de 6'!U229,IF($J$9=37,'Mottes de 6'!V229,IF($J$9=38,'Mottes de 6'!W229,IF($J$9=39,'Mottes de 6'!X229,IF($J$9=40,'Mottes de 6'!Y229,IF($J$9=41,'Mottes de 6'!Z229,IF($J$9=42,'Mottes de 6'!AA229,IF($J$9=43,'Mottes de 6'!AB229,IF($J$9=44,'Mottes de 6'!AC229,IF($J$9=45,'Mottes de 6'!AD229,IF($J$9=46,'Mottes de 6'!AE229,IF($J$9=47,'Mottes de 6'!AF229,IF($J$9=48,'Mottes de 6'!AG229,IF($J$9=49,'Mottes de 6'!AH229,IF($J$9=50,'Mottes de 6'!AI229,IF($J$9=51,'Mottes de 6'!AJ229,IF($J$9=52,'Mottes de 6'!AK229,IF($J$9=1,'Mottes de 6'!AL229,IF($J$9=2,'Mottes de 6'!AM229,IF($J$9=3,'Mottes de 6'!AN229,IF($J$9=4,'Mottes de 6'!AO229,IF($J$9=5,'Mottes de 6'!AP229,IF($J$9=6,'Mottes de 6'!AQ229,IF($J$9=7,'Mottes de 6'!AR229,IF($J$9=8,'Mottes de 6'!AS229,IF($J$9=9,'Mottes de 6'!AT229,IF($J$9=10,'Mottes de 6'!AU229,IF($J$9=11,'Mottes de 6'!AV229,IF($J$9=12,'Mottes de 6'!AW229,IF($J$9=13,'Mottes de 6'!AX229,IF($J$9=14,'Mottes de 6'!AY229,IF($J$9=15,'Mottes de 6'!AZ229,IF($J$9=16,'Mottes de 6'!BA229,IF($J$9=17,'Mottes de 6'!BB229,IF($J$9=18,'Mottes de 6'!BC229,IF($J$9=19,'Mottes de 6'!BD229,IF($J$9=20,'Mottes de 6'!BE229,IF($J$9=21,'Mottes de 6'!BF229,IF($J$9=22,'Mottes de 6'!BG229,IF($J$9=23,'Mottes de 6'!BH229,IF($J$9=24,'Mottes de 6'!BI229,IF($J$9=25,'Mottes de 6'!BJ229,IF($J$9=26,'Mottes de 6'!BK229,IF($J$9=27,'Mottes de 6'!BL229,IF($J$9=28,'Mottes de 6'!BM229,IF($J$9=29,'Mottes de 6'!BN229,IF($J$9=30,'Mottes de 6'!BO229,IF($J$9=31,'Mottes de 6'!BP229,IF($J$9=32,'Mottes de 6'!BQ229,IF($J$9=33,'Mottes de 6'!BR229,IF($J$9=34,'Mottes de 6'!BS229,IF($J$9=35,'Mottes de 6'!BT229,))))))))))))))))))))))))))))))))))))))))))))))))))))</f>
        <v>0</v>
      </c>
      <c r="K2156" s="103" t="str">
        <f>IF('Mottes de 6'!R229=0,"","Erreur")</f>
        <v/>
      </c>
    </row>
    <row r="2157" spans="1:11" x14ac:dyDescent="0.25">
      <c r="A2157" s="103">
        <f>IF('Mottes de 6'!A230&lt;&gt;"",'Mottes de 6'!A230,"")</f>
        <v>20465</v>
      </c>
      <c r="B2157" s="103" t="str">
        <f>IF('Mottes de 6'!L230&lt;&gt;"",'Mottes de 6'!L230,"")</f>
        <v>Noai</v>
      </c>
      <c r="C2157" s="107" t="str">
        <f>IF('Mottes de 6'!B230&lt;&gt;"",'Mottes de 6'!B230,"")</f>
        <v>DAHLIA DAHLIETTA</v>
      </c>
      <c r="D2157" s="107" t="str">
        <f>IF('Mottes de 6'!C230&lt;&gt;"",'Mottes de 6'!C230,"")</f>
        <v>Select Tessy</v>
      </c>
      <c r="E2157" s="103">
        <f>IF('Mottes de 6'!H230&lt;&gt;"",'Mottes de 6'!H230,"")</f>
        <v>12</v>
      </c>
      <c r="F2157" s="103" t="str">
        <f>IF('Mottes de 6'!E230&lt;&gt;"",'Mottes de 6'!E230,"")</f>
        <v>B</v>
      </c>
      <c r="G2157" s="103" t="str">
        <f>IF('Mottes de 6'!N230&lt;&gt;"",'Mottes de 6'!N230,"")</f>
        <v>M6</v>
      </c>
      <c r="H2157" s="103" t="str">
        <f>IF('Mottes de 6'!I230&lt;&gt;"",'Mottes de 6'!I230,"")</f>
        <v>A</v>
      </c>
      <c r="I2157" s="103">
        <f>IF('Mottes de 6'!J230&lt;&gt;"",'Mottes de 6'!J230,"")</f>
        <v>4.8000000000000001E-2</v>
      </c>
      <c r="J2157" s="103">
        <f>IF($J$9=36,'Mottes de 6'!U230,IF($J$9=37,'Mottes de 6'!V230,IF($J$9=38,'Mottes de 6'!W230,IF($J$9=39,'Mottes de 6'!X230,IF($J$9=40,'Mottes de 6'!Y230,IF($J$9=41,'Mottes de 6'!Z230,IF($J$9=42,'Mottes de 6'!AA230,IF($J$9=43,'Mottes de 6'!AB230,IF($J$9=44,'Mottes de 6'!AC230,IF($J$9=45,'Mottes de 6'!AD230,IF($J$9=46,'Mottes de 6'!AE230,IF($J$9=47,'Mottes de 6'!AF230,IF($J$9=48,'Mottes de 6'!AG230,IF($J$9=49,'Mottes de 6'!AH230,IF($J$9=50,'Mottes de 6'!AI230,IF($J$9=51,'Mottes de 6'!AJ230,IF($J$9=52,'Mottes de 6'!AK230,IF($J$9=1,'Mottes de 6'!AL230,IF($J$9=2,'Mottes de 6'!AM230,IF($J$9=3,'Mottes de 6'!AN230,IF($J$9=4,'Mottes de 6'!AO230,IF($J$9=5,'Mottes de 6'!AP230,IF($J$9=6,'Mottes de 6'!AQ230,IF($J$9=7,'Mottes de 6'!AR230,IF($J$9=8,'Mottes de 6'!AS230,IF($J$9=9,'Mottes de 6'!AT230,IF($J$9=10,'Mottes de 6'!AU230,IF($J$9=11,'Mottes de 6'!AV230,IF($J$9=12,'Mottes de 6'!AW230,IF($J$9=13,'Mottes de 6'!AX230,IF($J$9=14,'Mottes de 6'!AY230,IF($J$9=15,'Mottes de 6'!AZ230,IF($J$9=16,'Mottes de 6'!BA230,IF($J$9=17,'Mottes de 6'!BB230,IF($J$9=18,'Mottes de 6'!BC230,IF($J$9=19,'Mottes de 6'!BD230,IF($J$9=20,'Mottes de 6'!BE230,IF($J$9=21,'Mottes de 6'!BF230,IF($J$9=22,'Mottes de 6'!BG230,IF($J$9=23,'Mottes de 6'!BH230,IF($J$9=24,'Mottes de 6'!BI230,IF($J$9=25,'Mottes de 6'!BJ230,IF($J$9=26,'Mottes de 6'!BK230,IF($J$9=27,'Mottes de 6'!BL230,IF($J$9=28,'Mottes de 6'!BM230,IF($J$9=29,'Mottes de 6'!BN230,IF($J$9=30,'Mottes de 6'!BO230,IF($J$9=31,'Mottes de 6'!BP230,IF($J$9=32,'Mottes de 6'!BQ230,IF($J$9=33,'Mottes de 6'!BR230,IF($J$9=34,'Mottes de 6'!BS230,IF($J$9=35,'Mottes de 6'!BT230,))))))))))))))))))))))))))))))))))))))))))))))))))))</f>
        <v>0</v>
      </c>
      <c r="K2157" s="103" t="str">
        <f>IF('Mottes de 6'!R230=0,"","Erreur")</f>
        <v/>
      </c>
    </row>
    <row r="2158" spans="1:11" x14ac:dyDescent="0.25">
      <c r="A2158" s="103">
        <f>IF('Mottes de 6'!A231&lt;&gt;"",'Mottes de 6'!A231,"")</f>
        <v>23927</v>
      </c>
      <c r="B2158" s="103" t="str">
        <f>IF('Mottes de 6'!L231&lt;&gt;"",'Mottes de 6'!L231,"")</f>
        <v>Noai</v>
      </c>
      <c r="C2158" s="107" t="str">
        <f>IF('Mottes de 6'!B231&lt;&gt;"",'Mottes de 6'!B231,"")</f>
        <v>DAHLIA DAHLIETTA</v>
      </c>
      <c r="D2158" s="107" t="str">
        <f>IF('Mottes de 6'!C231&lt;&gt;"",'Mottes de 6'!C231,"")</f>
        <v>Select Whitney</v>
      </c>
      <c r="E2158" s="103">
        <f>IF('Mottes de 6'!H231&lt;&gt;"",'Mottes de 6'!H231,"")</f>
        <v>12</v>
      </c>
      <c r="F2158" s="103" t="str">
        <f>IF('Mottes de 6'!E231&lt;&gt;"",'Mottes de 6'!E231,"")</f>
        <v>B</v>
      </c>
      <c r="G2158" s="103" t="str">
        <f>IF('Mottes de 6'!N231&lt;&gt;"",'Mottes de 6'!N231,"")</f>
        <v>M6</v>
      </c>
      <c r="H2158" s="103" t="str">
        <f>IF('Mottes de 6'!I231&lt;&gt;"",'Mottes de 6'!I231,"")</f>
        <v>A</v>
      </c>
      <c r="I2158" s="103">
        <f>IF('Mottes de 6'!J231&lt;&gt;"",'Mottes de 6'!J231,"")</f>
        <v>4.8000000000000001E-2</v>
      </c>
      <c r="J2158" s="103">
        <f>IF($J$9=36,'Mottes de 6'!U231,IF($J$9=37,'Mottes de 6'!V231,IF($J$9=38,'Mottes de 6'!W231,IF($J$9=39,'Mottes de 6'!X231,IF($J$9=40,'Mottes de 6'!Y231,IF($J$9=41,'Mottes de 6'!Z231,IF($J$9=42,'Mottes de 6'!AA231,IF($J$9=43,'Mottes de 6'!AB231,IF($J$9=44,'Mottes de 6'!AC231,IF($J$9=45,'Mottes de 6'!AD231,IF($J$9=46,'Mottes de 6'!AE231,IF($J$9=47,'Mottes de 6'!AF231,IF($J$9=48,'Mottes de 6'!AG231,IF($J$9=49,'Mottes de 6'!AH231,IF($J$9=50,'Mottes de 6'!AI231,IF($J$9=51,'Mottes de 6'!AJ231,IF($J$9=52,'Mottes de 6'!AK231,IF($J$9=1,'Mottes de 6'!AL231,IF($J$9=2,'Mottes de 6'!AM231,IF($J$9=3,'Mottes de 6'!AN231,IF($J$9=4,'Mottes de 6'!AO231,IF($J$9=5,'Mottes de 6'!AP231,IF($J$9=6,'Mottes de 6'!AQ231,IF($J$9=7,'Mottes de 6'!AR231,IF($J$9=8,'Mottes de 6'!AS231,IF($J$9=9,'Mottes de 6'!AT231,IF($J$9=10,'Mottes de 6'!AU231,IF($J$9=11,'Mottes de 6'!AV231,IF($J$9=12,'Mottes de 6'!AW231,IF($J$9=13,'Mottes de 6'!AX231,IF($J$9=14,'Mottes de 6'!AY231,IF($J$9=15,'Mottes de 6'!AZ231,IF($J$9=16,'Mottes de 6'!BA231,IF($J$9=17,'Mottes de 6'!BB231,IF($J$9=18,'Mottes de 6'!BC231,IF($J$9=19,'Mottes de 6'!BD231,IF($J$9=20,'Mottes de 6'!BE231,IF($J$9=21,'Mottes de 6'!BF231,IF($J$9=22,'Mottes de 6'!BG231,IF($J$9=23,'Mottes de 6'!BH231,IF($J$9=24,'Mottes de 6'!BI231,IF($J$9=25,'Mottes de 6'!BJ231,IF($J$9=26,'Mottes de 6'!BK231,IF($J$9=27,'Mottes de 6'!BL231,IF($J$9=28,'Mottes de 6'!BM231,IF($J$9=29,'Mottes de 6'!BN231,IF($J$9=30,'Mottes de 6'!BO231,IF($J$9=31,'Mottes de 6'!BP231,IF($J$9=32,'Mottes de 6'!BQ231,IF($J$9=33,'Mottes de 6'!BR231,IF($J$9=34,'Mottes de 6'!BS231,IF($J$9=35,'Mottes de 6'!BT231,))))))))))))))))))))))))))))))))))))))))))))))))))))</f>
        <v>0</v>
      </c>
      <c r="K2158" s="103" t="str">
        <f>IF('Mottes de 6'!R231=0,"","Erreur")</f>
        <v/>
      </c>
    </row>
    <row r="2159" spans="1:11" x14ac:dyDescent="0.25">
      <c r="A2159" s="103">
        <f>IF('Mottes de 6'!A232&lt;&gt;"",'Mottes de 6'!A232,"")</f>
        <v>20453</v>
      </c>
      <c r="B2159" s="103" t="str">
        <f>IF('Mottes de 6'!L232&lt;&gt;"",'Mottes de 6'!L232,"")</f>
        <v>Noai</v>
      </c>
      <c r="C2159" s="107" t="str">
        <f>IF('Mottes de 6'!B232&lt;&gt;"",'Mottes de 6'!B232,"")</f>
        <v>DAHLIA DAHLIETTA</v>
      </c>
      <c r="D2159" s="107" t="str">
        <f>IF('Mottes de 6'!C232&lt;&gt;"",'Mottes de 6'!C232,"")</f>
        <v>Suprise Demi</v>
      </c>
      <c r="E2159" s="103">
        <f>IF('Mottes de 6'!H232&lt;&gt;"",'Mottes de 6'!H232,"")</f>
        <v>12</v>
      </c>
      <c r="F2159" s="103" t="str">
        <f>IF('Mottes de 6'!E232&lt;&gt;"",'Mottes de 6'!E232,"")</f>
        <v>B</v>
      </c>
      <c r="G2159" s="103" t="str">
        <f>IF('Mottes de 6'!N232&lt;&gt;"",'Mottes de 6'!N232,"")</f>
        <v>M6</v>
      </c>
      <c r="H2159" s="103" t="str">
        <f>IF('Mottes de 6'!I232&lt;&gt;"",'Mottes de 6'!I232,"")</f>
        <v>A</v>
      </c>
      <c r="I2159" s="103">
        <f>IF('Mottes de 6'!J232&lt;&gt;"",'Mottes de 6'!J232,"")</f>
        <v>4.8000000000000001E-2</v>
      </c>
      <c r="J2159" s="103">
        <f>IF($J$9=36,'Mottes de 6'!U232,IF($J$9=37,'Mottes de 6'!V232,IF($J$9=38,'Mottes de 6'!W232,IF($J$9=39,'Mottes de 6'!X232,IF($J$9=40,'Mottes de 6'!Y232,IF($J$9=41,'Mottes de 6'!Z232,IF($J$9=42,'Mottes de 6'!AA232,IF($J$9=43,'Mottes de 6'!AB232,IF($J$9=44,'Mottes de 6'!AC232,IF($J$9=45,'Mottes de 6'!AD232,IF($J$9=46,'Mottes de 6'!AE232,IF($J$9=47,'Mottes de 6'!AF232,IF($J$9=48,'Mottes de 6'!AG232,IF($J$9=49,'Mottes de 6'!AH232,IF($J$9=50,'Mottes de 6'!AI232,IF($J$9=51,'Mottes de 6'!AJ232,IF($J$9=52,'Mottes de 6'!AK232,IF($J$9=1,'Mottes de 6'!AL232,IF($J$9=2,'Mottes de 6'!AM232,IF($J$9=3,'Mottes de 6'!AN232,IF($J$9=4,'Mottes de 6'!AO232,IF($J$9=5,'Mottes de 6'!AP232,IF($J$9=6,'Mottes de 6'!AQ232,IF($J$9=7,'Mottes de 6'!AR232,IF($J$9=8,'Mottes de 6'!AS232,IF($J$9=9,'Mottes de 6'!AT232,IF($J$9=10,'Mottes de 6'!AU232,IF($J$9=11,'Mottes de 6'!AV232,IF($J$9=12,'Mottes de 6'!AW232,IF($J$9=13,'Mottes de 6'!AX232,IF($J$9=14,'Mottes de 6'!AY232,IF($J$9=15,'Mottes de 6'!AZ232,IF($J$9=16,'Mottes de 6'!BA232,IF($J$9=17,'Mottes de 6'!BB232,IF($J$9=18,'Mottes de 6'!BC232,IF($J$9=19,'Mottes de 6'!BD232,IF($J$9=20,'Mottes de 6'!BE232,IF($J$9=21,'Mottes de 6'!BF232,IF($J$9=22,'Mottes de 6'!BG232,IF($J$9=23,'Mottes de 6'!BH232,IF($J$9=24,'Mottes de 6'!BI232,IF($J$9=25,'Mottes de 6'!BJ232,IF($J$9=26,'Mottes de 6'!BK232,IF($J$9=27,'Mottes de 6'!BL232,IF($J$9=28,'Mottes de 6'!BM232,IF($J$9=29,'Mottes de 6'!BN232,IF($J$9=30,'Mottes de 6'!BO232,IF($J$9=31,'Mottes de 6'!BP232,IF($J$9=32,'Mottes de 6'!BQ232,IF($J$9=33,'Mottes de 6'!BR232,IF($J$9=34,'Mottes de 6'!BS232,IF($J$9=35,'Mottes de 6'!BT232,))))))))))))))))))))))))))))))))))))))))))))))))))))</f>
        <v>0</v>
      </c>
      <c r="K2159" s="103" t="str">
        <f>IF('Mottes de 6'!R232=0,"","Erreur")</f>
        <v/>
      </c>
    </row>
    <row r="2160" spans="1:11" x14ac:dyDescent="0.25">
      <c r="A2160" s="103">
        <f>IF('Mottes de 6'!A233&lt;&gt;"",'Mottes de 6'!A233,"")</f>
        <v>26056</v>
      </c>
      <c r="B2160" s="103" t="str">
        <f>IF('Mottes de 6'!L233&lt;&gt;"",'Mottes de 6'!L233,"")</f>
        <v>Noai</v>
      </c>
      <c r="C2160" s="107" t="str">
        <f>IF('Mottes de 6'!B233&lt;&gt;"",'Mottes de 6'!B233,"")</f>
        <v>DAHLIA DAHLIETTA</v>
      </c>
      <c r="D2160" s="107" t="str">
        <f>IF('Mottes de 6'!C233&lt;&gt;"",'Mottes de 6'!C233,"")</f>
        <v>Surprise Lily</v>
      </c>
      <c r="E2160" s="103">
        <f>IF('Mottes de 6'!H233&lt;&gt;"",'Mottes de 6'!H233,"")</f>
        <v>12</v>
      </c>
      <c r="F2160" s="103" t="str">
        <f>IF('Mottes de 6'!E233&lt;&gt;"",'Mottes de 6'!E233,"")</f>
        <v>B</v>
      </c>
      <c r="G2160" s="103" t="str">
        <f>IF('Mottes de 6'!N233&lt;&gt;"",'Mottes de 6'!N233,"")</f>
        <v>M6</v>
      </c>
      <c r="H2160" s="103" t="str">
        <f>IF('Mottes de 6'!I233&lt;&gt;"",'Mottes de 6'!I233,"")</f>
        <v>A</v>
      </c>
      <c r="I2160" s="103">
        <f>IF('Mottes de 6'!J233&lt;&gt;"",'Mottes de 6'!J233,"")</f>
        <v>4.8000000000000001E-2</v>
      </c>
      <c r="J2160" s="103">
        <f>IF($J$9=36,'Mottes de 6'!U233,IF($J$9=37,'Mottes de 6'!V233,IF($J$9=38,'Mottes de 6'!W233,IF($J$9=39,'Mottes de 6'!X233,IF($J$9=40,'Mottes de 6'!Y233,IF($J$9=41,'Mottes de 6'!Z233,IF($J$9=42,'Mottes de 6'!AA233,IF($J$9=43,'Mottes de 6'!AB233,IF($J$9=44,'Mottes de 6'!AC233,IF($J$9=45,'Mottes de 6'!AD233,IF($J$9=46,'Mottes de 6'!AE233,IF($J$9=47,'Mottes de 6'!AF233,IF($J$9=48,'Mottes de 6'!AG233,IF($J$9=49,'Mottes de 6'!AH233,IF($J$9=50,'Mottes de 6'!AI233,IF($J$9=51,'Mottes de 6'!AJ233,IF($J$9=52,'Mottes de 6'!AK233,IF($J$9=1,'Mottes de 6'!AL233,IF($J$9=2,'Mottes de 6'!AM233,IF($J$9=3,'Mottes de 6'!AN233,IF($J$9=4,'Mottes de 6'!AO233,IF($J$9=5,'Mottes de 6'!AP233,IF($J$9=6,'Mottes de 6'!AQ233,IF($J$9=7,'Mottes de 6'!AR233,IF($J$9=8,'Mottes de 6'!AS233,IF($J$9=9,'Mottes de 6'!AT233,IF($J$9=10,'Mottes de 6'!AU233,IF($J$9=11,'Mottes de 6'!AV233,IF($J$9=12,'Mottes de 6'!AW233,IF($J$9=13,'Mottes de 6'!AX233,IF($J$9=14,'Mottes de 6'!AY233,IF($J$9=15,'Mottes de 6'!AZ233,IF($J$9=16,'Mottes de 6'!BA233,IF($J$9=17,'Mottes de 6'!BB233,IF($J$9=18,'Mottes de 6'!BC233,IF($J$9=19,'Mottes de 6'!BD233,IF($J$9=20,'Mottes de 6'!BE233,IF($J$9=21,'Mottes de 6'!BF233,IF($J$9=22,'Mottes de 6'!BG233,IF($J$9=23,'Mottes de 6'!BH233,IF($J$9=24,'Mottes de 6'!BI233,IF($J$9=25,'Mottes de 6'!BJ233,IF($J$9=26,'Mottes de 6'!BK233,IF($J$9=27,'Mottes de 6'!BL233,IF($J$9=28,'Mottes de 6'!BM233,IF($J$9=29,'Mottes de 6'!BN233,IF($J$9=30,'Mottes de 6'!BO233,IF($J$9=31,'Mottes de 6'!BP233,IF($J$9=32,'Mottes de 6'!BQ233,IF($J$9=33,'Mottes de 6'!BR233,IF($J$9=34,'Mottes de 6'!BS233,IF($J$9=35,'Mottes de 6'!BT233,))))))))))))))))))))))))))))))))))))))))))))))))))))</f>
        <v>0</v>
      </c>
      <c r="K2160" s="103" t="str">
        <f>IF('Mottes de 6'!R233=0,"","Erreur")</f>
        <v/>
      </c>
    </row>
    <row r="2161" spans="1:11" x14ac:dyDescent="0.25">
      <c r="A2161" s="103">
        <f>IF('Mottes de 6'!A234&lt;&gt;"",'Mottes de 6'!A234,"")</f>
        <v>20459</v>
      </c>
      <c r="B2161" s="103" t="str">
        <f>IF('Mottes de 6'!L234&lt;&gt;"",'Mottes de 6'!L234,"")</f>
        <v>Noai</v>
      </c>
      <c r="C2161" s="107" t="str">
        <f>IF('Mottes de 6'!B234&lt;&gt;"",'Mottes de 6'!B234,"")</f>
        <v>DAHLIA DAHLIETTA</v>
      </c>
      <c r="D2161" s="107" t="str">
        <f>IF('Mottes de 6'!C234&lt;&gt;"",'Mottes de 6'!C234,"")</f>
        <v>Surprise Louise</v>
      </c>
      <c r="E2161" s="103">
        <f>IF('Mottes de 6'!H234&lt;&gt;"",'Mottes de 6'!H234,"")</f>
        <v>12</v>
      </c>
      <c r="F2161" s="103" t="str">
        <f>IF('Mottes de 6'!E234&lt;&gt;"",'Mottes de 6'!E234,"")</f>
        <v>B</v>
      </c>
      <c r="G2161" s="103" t="str">
        <f>IF('Mottes de 6'!N234&lt;&gt;"",'Mottes de 6'!N234,"")</f>
        <v>M6</v>
      </c>
      <c r="H2161" s="103" t="str">
        <f>IF('Mottes de 6'!I234&lt;&gt;"",'Mottes de 6'!I234,"")</f>
        <v>A</v>
      </c>
      <c r="I2161" s="103">
        <f>IF('Mottes de 6'!J234&lt;&gt;"",'Mottes de 6'!J234,"")</f>
        <v>4.8000000000000001E-2</v>
      </c>
      <c r="J2161" s="103">
        <f>IF($J$9=36,'Mottes de 6'!U234,IF($J$9=37,'Mottes de 6'!V234,IF($J$9=38,'Mottes de 6'!W234,IF($J$9=39,'Mottes de 6'!X234,IF($J$9=40,'Mottes de 6'!Y234,IF($J$9=41,'Mottes de 6'!Z234,IF($J$9=42,'Mottes de 6'!AA234,IF($J$9=43,'Mottes de 6'!AB234,IF($J$9=44,'Mottes de 6'!AC234,IF($J$9=45,'Mottes de 6'!AD234,IF($J$9=46,'Mottes de 6'!AE234,IF($J$9=47,'Mottes de 6'!AF234,IF($J$9=48,'Mottes de 6'!AG234,IF($J$9=49,'Mottes de 6'!AH234,IF($J$9=50,'Mottes de 6'!AI234,IF($J$9=51,'Mottes de 6'!AJ234,IF($J$9=52,'Mottes de 6'!AK234,IF($J$9=1,'Mottes de 6'!AL234,IF($J$9=2,'Mottes de 6'!AM234,IF($J$9=3,'Mottes de 6'!AN234,IF($J$9=4,'Mottes de 6'!AO234,IF($J$9=5,'Mottes de 6'!AP234,IF($J$9=6,'Mottes de 6'!AQ234,IF($J$9=7,'Mottes de 6'!AR234,IF($J$9=8,'Mottes de 6'!AS234,IF($J$9=9,'Mottes de 6'!AT234,IF($J$9=10,'Mottes de 6'!AU234,IF($J$9=11,'Mottes de 6'!AV234,IF($J$9=12,'Mottes de 6'!AW234,IF($J$9=13,'Mottes de 6'!AX234,IF($J$9=14,'Mottes de 6'!AY234,IF($J$9=15,'Mottes de 6'!AZ234,IF($J$9=16,'Mottes de 6'!BA234,IF($J$9=17,'Mottes de 6'!BB234,IF($J$9=18,'Mottes de 6'!BC234,IF($J$9=19,'Mottes de 6'!BD234,IF($J$9=20,'Mottes de 6'!BE234,IF($J$9=21,'Mottes de 6'!BF234,IF($J$9=22,'Mottes de 6'!BG234,IF($J$9=23,'Mottes de 6'!BH234,IF($J$9=24,'Mottes de 6'!BI234,IF($J$9=25,'Mottes de 6'!BJ234,IF($J$9=26,'Mottes de 6'!BK234,IF($J$9=27,'Mottes de 6'!BL234,IF($J$9=28,'Mottes de 6'!BM234,IF($J$9=29,'Mottes de 6'!BN234,IF($J$9=30,'Mottes de 6'!BO234,IF($J$9=31,'Mottes de 6'!BP234,IF($J$9=32,'Mottes de 6'!BQ234,IF($J$9=33,'Mottes de 6'!BR234,IF($J$9=34,'Mottes de 6'!BS234,IF($J$9=35,'Mottes de 6'!BT234,))))))))))))))))))))))))))))))))))))))))))))))))))))</f>
        <v>0</v>
      </c>
      <c r="K2161" s="103" t="str">
        <f>IF('Mottes de 6'!R234=0,"","Erreur")</f>
        <v/>
      </c>
    </row>
    <row r="2162" spans="1:11" x14ac:dyDescent="0.25">
      <c r="A2162" s="103">
        <f>IF('Mottes de 6'!A235&lt;&gt;"",'Mottes de 6'!A235,"")</f>
        <v>11716</v>
      </c>
      <c r="B2162" s="103" t="str">
        <f>IF('Mottes de 6'!L235&lt;&gt;"",'Mottes de 6'!L235,"")</f>
        <v>Noai</v>
      </c>
      <c r="C2162" s="107" t="str">
        <f>IF('Mottes de 6'!B235&lt;&gt;"",'Mottes de 6'!B235,"")</f>
        <v>DAHLIA DAHLIETTA</v>
      </c>
      <c r="D2162" s="107" t="str">
        <f>IF('Mottes de 6'!C235&lt;&gt;"",'Mottes de 6'!C235,"")</f>
        <v>Variés</v>
      </c>
      <c r="E2162" s="103">
        <f>IF('Mottes de 6'!H235&lt;&gt;"",'Mottes de 6'!H235,"")</f>
        <v>12</v>
      </c>
      <c r="F2162" s="103" t="str">
        <f>IF('Mottes de 6'!E235&lt;&gt;"",'Mottes de 6'!E235,"")</f>
        <v>B</v>
      </c>
      <c r="G2162" s="103" t="str">
        <f>IF('Mottes de 6'!N235&lt;&gt;"",'Mottes de 6'!N235,"")</f>
        <v>M6</v>
      </c>
      <c r="H2162" s="103" t="str">
        <f>IF('Mottes de 6'!I235&lt;&gt;"",'Mottes de 6'!I235,"")</f>
        <v>A</v>
      </c>
      <c r="I2162" s="103">
        <f>IF('Mottes de 6'!J235&lt;&gt;"",'Mottes de 6'!J235,"")</f>
        <v>4.8000000000000001E-2</v>
      </c>
      <c r="J2162" s="103">
        <f>IF($J$9=36,'Mottes de 6'!U235,IF($J$9=37,'Mottes de 6'!V235,IF($J$9=38,'Mottes de 6'!W235,IF($J$9=39,'Mottes de 6'!X235,IF($J$9=40,'Mottes de 6'!Y235,IF($J$9=41,'Mottes de 6'!Z235,IF($J$9=42,'Mottes de 6'!AA235,IF($J$9=43,'Mottes de 6'!AB235,IF($J$9=44,'Mottes de 6'!AC235,IF($J$9=45,'Mottes de 6'!AD235,IF($J$9=46,'Mottes de 6'!AE235,IF($J$9=47,'Mottes de 6'!AF235,IF($J$9=48,'Mottes de 6'!AG235,IF($J$9=49,'Mottes de 6'!AH235,IF($J$9=50,'Mottes de 6'!AI235,IF($J$9=51,'Mottes de 6'!AJ235,IF($J$9=52,'Mottes de 6'!AK235,IF($J$9=1,'Mottes de 6'!AL235,IF($J$9=2,'Mottes de 6'!AM235,IF($J$9=3,'Mottes de 6'!AN235,IF($J$9=4,'Mottes de 6'!AO235,IF($J$9=5,'Mottes de 6'!AP235,IF($J$9=6,'Mottes de 6'!AQ235,IF($J$9=7,'Mottes de 6'!AR235,IF($J$9=8,'Mottes de 6'!AS235,IF($J$9=9,'Mottes de 6'!AT235,IF($J$9=10,'Mottes de 6'!AU235,IF($J$9=11,'Mottes de 6'!AV235,IF($J$9=12,'Mottes de 6'!AW235,IF($J$9=13,'Mottes de 6'!AX235,IF($J$9=14,'Mottes de 6'!AY235,IF($J$9=15,'Mottes de 6'!AZ235,IF($J$9=16,'Mottes de 6'!BA235,IF($J$9=17,'Mottes de 6'!BB235,IF($J$9=18,'Mottes de 6'!BC235,IF($J$9=19,'Mottes de 6'!BD235,IF($J$9=20,'Mottes de 6'!BE235,IF($J$9=21,'Mottes de 6'!BF235,IF($J$9=22,'Mottes de 6'!BG235,IF($J$9=23,'Mottes de 6'!BH235,IF($J$9=24,'Mottes de 6'!BI235,IF($J$9=25,'Mottes de 6'!BJ235,IF($J$9=26,'Mottes de 6'!BK235,IF($J$9=27,'Mottes de 6'!BL235,IF($J$9=28,'Mottes de 6'!BM235,IF($J$9=29,'Mottes de 6'!BN235,IF($J$9=30,'Mottes de 6'!BO235,IF($J$9=31,'Mottes de 6'!BP235,IF($J$9=32,'Mottes de 6'!BQ235,IF($J$9=33,'Mottes de 6'!BR235,IF($J$9=34,'Mottes de 6'!BS235,IF($J$9=35,'Mottes de 6'!BT235,))))))))))))))))))))))))))))))))))))))))))))))))))))</f>
        <v>0</v>
      </c>
      <c r="K2162" s="103" t="str">
        <f>IF('Mottes de 6'!R235=0,"","Erreur")</f>
        <v/>
      </c>
    </row>
    <row r="2163" spans="1:11" x14ac:dyDescent="0.25">
      <c r="A2163" s="450"/>
      <c r="B2163" s="450"/>
      <c r="C2163" s="451" t="s">
        <v>1861</v>
      </c>
      <c r="D2163" s="451"/>
      <c r="E2163" s="450"/>
      <c r="F2163" s="450"/>
      <c r="G2163" s="450"/>
      <c r="H2163" s="450"/>
      <c r="I2163" s="450"/>
      <c r="J2163" s="450">
        <f>SUBTOTAL(9,J2154:J2162)</f>
        <v>0</v>
      </c>
      <c r="K2163" s="450"/>
    </row>
    <row r="2164" spans="1:11" x14ac:dyDescent="0.25">
      <c r="A2164" s="103">
        <f>IF('Mottes de 6'!A236&lt;&gt;"",'Mottes de 6'!A236,"")</f>
        <v>23162</v>
      </c>
      <c r="B2164" s="103" t="str">
        <f>IF('Mottes de 6'!L236&lt;&gt;"",'Mottes de 6'!L236,"")</f>
        <v>Noai</v>
      </c>
      <c r="C2164" s="107" t="str">
        <f>IF('Mottes de 6'!B236&lt;&gt;"",'Mottes de 6'!B236,"")</f>
        <v>DAHLIA LABELLA MEDIO</v>
      </c>
      <c r="D2164" s="107" t="str">
        <f>IF('Mottes de 6'!C236&lt;&gt;"",'Mottes de 6'!C236,"")</f>
        <v xml:space="preserve">Fun Pink Blush </v>
      </c>
      <c r="E2164" s="103">
        <f>IF('Mottes de 6'!H236&lt;&gt;"",'Mottes de 6'!H236,"")</f>
        <v>12</v>
      </c>
      <c r="F2164" s="103" t="str">
        <f>IF('Mottes de 6'!E236&lt;&gt;"",'Mottes de 6'!E236,"")</f>
        <v>B</v>
      </c>
      <c r="G2164" s="103" t="str">
        <f>IF('Mottes de 6'!N236&lt;&gt;"",'Mottes de 6'!N236,"")</f>
        <v>M6</v>
      </c>
      <c r="H2164" s="103" t="str">
        <f>IF('Mottes de 6'!I236&lt;&gt;"",'Mottes de 6'!I236,"")</f>
        <v>A</v>
      </c>
      <c r="I2164" s="103">
        <f>IF('Mottes de 6'!J236&lt;&gt;"",'Mottes de 6'!J236,"")</f>
        <v>0.05</v>
      </c>
      <c r="J2164" s="103">
        <f>IF($J$9=36,'Mottes de 6'!U236,IF($J$9=37,'Mottes de 6'!V236,IF($J$9=38,'Mottes de 6'!W236,IF($J$9=39,'Mottes de 6'!X236,IF($J$9=40,'Mottes de 6'!Y236,IF($J$9=41,'Mottes de 6'!Z236,IF($J$9=42,'Mottes de 6'!AA236,IF($J$9=43,'Mottes de 6'!AB236,IF($J$9=44,'Mottes de 6'!AC236,IF($J$9=45,'Mottes de 6'!AD236,IF($J$9=46,'Mottes de 6'!AE236,IF($J$9=47,'Mottes de 6'!AF236,IF($J$9=48,'Mottes de 6'!AG236,IF($J$9=49,'Mottes de 6'!AH236,IF($J$9=50,'Mottes de 6'!AI236,IF($J$9=51,'Mottes de 6'!AJ236,IF($J$9=52,'Mottes de 6'!AK236,IF($J$9=1,'Mottes de 6'!AL236,IF($J$9=2,'Mottes de 6'!AM236,IF($J$9=3,'Mottes de 6'!AN236,IF($J$9=4,'Mottes de 6'!AO236,IF($J$9=5,'Mottes de 6'!AP236,IF($J$9=6,'Mottes de 6'!AQ236,IF($J$9=7,'Mottes de 6'!AR236,IF($J$9=8,'Mottes de 6'!AS236,IF($J$9=9,'Mottes de 6'!AT236,IF($J$9=10,'Mottes de 6'!AU236,IF($J$9=11,'Mottes de 6'!AV236,IF($J$9=12,'Mottes de 6'!AW236,IF($J$9=13,'Mottes de 6'!AX236,IF($J$9=14,'Mottes de 6'!AY236,IF($J$9=15,'Mottes de 6'!AZ236,IF($J$9=16,'Mottes de 6'!BA236,IF($J$9=17,'Mottes de 6'!BB236,IF($J$9=18,'Mottes de 6'!BC236,IF($J$9=19,'Mottes de 6'!BD236,IF($J$9=20,'Mottes de 6'!BE236,IF($J$9=21,'Mottes de 6'!BF236,IF($J$9=22,'Mottes de 6'!BG236,IF($J$9=23,'Mottes de 6'!BH236,IF($J$9=24,'Mottes de 6'!BI236,IF($J$9=25,'Mottes de 6'!BJ236,IF($J$9=26,'Mottes de 6'!BK236,IF($J$9=27,'Mottes de 6'!BL236,IF($J$9=28,'Mottes de 6'!BM236,IF($J$9=29,'Mottes de 6'!BN236,IF($J$9=30,'Mottes de 6'!BO236,IF($J$9=31,'Mottes de 6'!BP236,IF($J$9=32,'Mottes de 6'!BQ236,IF($J$9=33,'Mottes de 6'!BR236,IF($J$9=34,'Mottes de 6'!BS236,IF($J$9=35,'Mottes de 6'!BT236,))))))))))))))))))))))))))))))))))))))))))))))))))))</f>
        <v>0</v>
      </c>
      <c r="K2164" s="103" t="str">
        <f>IF('Mottes de 6'!R236=0,"","Erreur")</f>
        <v/>
      </c>
    </row>
    <row r="2165" spans="1:11" x14ac:dyDescent="0.25">
      <c r="A2165" s="103">
        <f>IF('Mottes de 6'!A237&lt;&gt;"",'Mottes de 6'!A237,"")</f>
        <v>20476</v>
      </c>
      <c r="B2165" s="103" t="str">
        <f>IF('Mottes de 6'!L237&lt;&gt;"",'Mottes de 6'!L237,"")</f>
        <v>Noai</v>
      </c>
      <c r="C2165" s="107" t="str">
        <f>IF('Mottes de 6'!B237&lt;&gt;"",'Mottes de 6'!B237,"")</f>
        <v>DAHLIA LABELLA MEDIO</v>
      </c>
      <c r="D2165" s="107" t="str">
        <f>IF('Mottes de 6'!C237&lt;&gt;"",'Mottes de 6'!C237,"")</f>
        <v xml:space="preserve">Fun Orange Flame </v>
      </c>
      <c r="E2165" s="103">
        <f>IF('Mottes de 6'!H237&lt;&gt;"",'Mottes de 6'!H237,"")</f>
        <v>12</v>
      </c>
      <c r="F2165" s="103" t="str">
        <f>IF('Mottes de 6'!E237&lt;&gt;"",'Mottes de 6'!E237,"")</f>
        <v>B</v>
      </c>
      <c r="G2165" s="103" t="str">
        <f>IF('Mottes de 6'!N237&lt;&gt;"",'Mottes de 6'!N237,"")</f>
        <v>M6</v>
      </c>
      <c r="H2165" s="103" t="str">
        <f>IF('Mottes de 6'!I237&lt;&gt;"",'Mottes de 6'!I237,"")</f>
        <v>A</v>
      </c>
      <c r="I2165" s="103">
        <f>IF('Mottes de 6'!J237&lt;&gt;"",'Mottes de 6'!J237,"")</f>
        <v>0.05</v>
      </c>
      <c r="J2165" s="103">
        <f>IF($J$9=36,'Mottes de 6'!U237,IF($J$9=37,'Mottes de 6'!V237,IF($J$9=38,'Mottes de 6'!W237,IF($J$9=39,'Mottes de 6'!X237,IF($J$9=40,'Mottes de 6'!Y237,IF($J$9=41,'Mottes de 6'!Z237,IF($J$9=42,'Mottes de 6'!AA237,IF($J$9=43,'Mottes de 6'!AB237,IF($J$9=44,'Mottes de 6'!AC237,IF($J$9=45,'Mottes de 6'!AD237,IF($J$9=46,'Mottes de 6'!AE237,IF($J$9=47,'Mottes de 6'!AF237,IF($J$9=48,'Mottes de 6'!AG237,IF($J$9=49,'Mottes de 6'!AH237,IF($J$9=50,'Mottes de 6'!AI237,IF($J$9=51,'Mottes de 6'!AJ237,IF($J$9=52,'Mottes de 6'!AK237,IF($J$9=1,'Mottes de 6'!AL237,IF($J$9=2,'Mottes de 6'!AM237,IF($J$9=3,'Mottes de 6'!AN237,IF($J$9=4,'Mottes de 6'!AO237,IF($J$9=5,'Mottes de 6'!AP237,IF($J$9=6,'Mottes de 6'!AQ237,IF($J$9=7,'Mottes de 6'!AR237,IF($J$9=8,'Mottes de 6'!AS237,IF($J$9=9,'Mottes de 6'!AT237,IF($J$9=10,'Mottes de 6'!AU237,IF($J$9=11,'Mottes de 6'!AV237,IF($J$9=12,'Mottes de 6'!AW237,IF($J$9=13,'Mottes de 6'!AX237,IF($J$9=14,'Mottes de 6'!AY237,IF($J$9=15,'Mottes de 6'!AZ237,IF($J$9=16,'Mottes de 6'!BA237,IF($J$9=17,'Mottes de 6'!BB237,IF($J$9=18,'Mottes de 6'!BC237,IF($J$9=19,'Mottes de 6'!BD237,IF($J$9=20,'Mottes de 6'!BE237,IF($J$9=21,'Mottes de 6'!BF237,IF($J$9=22,'Mottes de 6'!BG237,IF($J$9=23,'Mottes de 6'!BH237,IF($J$9=24,'Mottes de 6'!BI237,IF($J$9=25,'Mottes de 6'!BJ237,IF($J$9=26,'Mottes de 6'!BK237,IF($J$9=27,'Mottes de 6'!BL237,IF($J$9=28,'Mottes de 6'!BM237,IF($J$9=29,'Mottes de 6'!BN237,IF($J$9=30,'Mottes de 6'!BO237,IF($J$9=31,'Mottes de 6'!BP237,IF($J$9=32,'Mottes de 6'!BQ237,IF($J$9=33,'Mottes de 6'!BR237,IF($J$9=34,'Mottes de 6'!BS237,IF($J$9=35,'Mottes de 6'!BT237,))))))))))))))))))))))))))))))))))))))))))))))))))))</f>
        <v>0</v>
      </c>
      <c r="K2165" s="103" t="str">
        <f>IF('Mottes de 6'!R237=0,"","Erreur")</f>
        <v/>
      </c>
    </row>
    <row r="2166" spans="1:11" x14ac:dyDescent="0.25">
      <c r="A2166" s="450"/>
      <c r="B2166" s="450"/>
      <c r="C2166" s="451" t="s">
        <v>1862</v>
      </c>
      <c r="D2166" s="451"/>
      <c r="E2166" s="450"/>
      <c r="F2166" s="450"/>
      <c r="G2166" s="450"/>
      <c r="H2166" s="450"/>
      <c r="I2166" s="450"/>
      <c r="J2166" s="450">
        <f>SUBTOTAL(9,J2164:J2165)</f>
        <v>0</v>
      </c>
      <c r="K2166" s="450"/>
    </row>
    <row r="2167" spans="1:11" x14ac:dyDescent="0.25">
      <c r="A2167" s="103">
        <f>IF('Mottes de 6'!A238&lt;&gt;"",'Mottes de 6'!A238,"")</f>
        <v>20468</v>
      </c>
      <c r="B2167" s="103" t="str">
        <f>IF('Mottes de 6'!L238&lt;&gt;"",'Mottes de 6'!L238,"")</f>
        <v>Noai</v>
      </c>
      <c r="C2167" s="107" t="str">
        <f>IF('Mottes de 6'!B238&lt;&gt;"",'Mottes de 6'!B238,"")</f>
        <v>DAHLIA LABELLA MAGGIORE</v>
      </c>
      <c r="D2167" s="107" t="str">
        <f>IF('Mottes de 6'!C238&lt;&gt;"",'Mottes de 6'!C238,"")</f>
        <v xml:space="preserve">Deep Rose </v>
      </c>
      <c r="E2167" s="103">
        <f>IF('Mottes de 6'!H238&lt;&gt;"",'Mottes de 6'!H238,"")</f>
        <v>12</v>
      </c>
      <c r="F2167" s="103" t="str">
        <f>IF('Mottes de 6'!E238&lt;&gt;"",'Mottes de 6'!E238,"")</f>
        <v>B</v>
      </c>
      <c r="G2167" s="103" t="str">
        <f>IF('Mottes de 6'!N238&lt;&gt;"",'Mottes de 6'!N238,"")</f>
        <v>M6</v>
      </c>
      <c r="H2167" s="103" t="str">
        <f>IF('Mottes de 6'!I238&lt;&gt;"",'Mottes de 6'!I238,"")</f>
        <v>E</v>
      </c>
      <c r="I2167" s="103">
        <f>IF('Mottes de 6'!J238&lt;&gt;"",'Mottes de 6'!J238,"")</f>
        <v>0.12</v>
      </c>
      <c r="J2167" s="103">
        <f>IF($J$9=36,'Mottes de 6'!U238,IF($J$9=37,'Mottes de 6'!V238,IF($J$9=38,'Mottes de 6'!W238,IF($J$9=39,'Mottes de 6'!X238,IF($J$9=40,'Mottes de 6'!Y238,IF($J$9=41,'Mottes de 6'!Z238,IF($J$9=42,'Mottes de 6'!AA238,IF($J$9=43,'Mottes de 6'!AB238,IF($J$9=44,'Mottes de 6'!AC238,IF($J$9=45,'Mottes de 6'!AD238,IF($J$9=46,'Mottes de 6'!AE238,IF($J$9=47,'Mottes de 6'!AF238,IF($J$9=48,'Mottes de 6'!AG238,IF($J$9=49,'Mottes de 6'!AH238,IF($J$9=50,'Mottes de 6'!AI238,IF($J$9=51,'Mottes de 6'!AJ238,IF($J$9=52,'Mottes de 6'!AK238,IF($J$9=1,'Mottes de 6'!AL238,IF($J$9=2,'Mottes de 6'!AM238,IF($J$9=3,'Mottes de 6'!AN238,IF($J$9=4,'Mottes de 6'!AO238,IF($J$9=5,'Mottes de 6'!AP238,IF($J$9=6,'Mottes de 6'!AQ238,IF($J$9=7,'Mottes de 6'!AR238,IF($J$9=8,'Mottes de 6'!AS238,IF($J$9=9,'Mottes de 6'!AT238,IF($J$9=10,'Mottes de 6'!AU238,IF($J$9=11,'Mottes de 6'!AV238,IF($J$9=12,'Mottes de 6'!AW238,IF($J$9=13,'Mottes de 6'!AX238,IF($J$9=14,'Mottes de 6'!AY238,IF($J$9=15,'Mottes de 6'!AZ238,IF($J$9=16,'Mottes de 6'!BA238,IF($J$9=17,'Mottes de 6'!BB238,IF($J$9=18,'Mottes de 6'!BC238,IF($J$9=19,'Mottes de 6'!BD238,IF($J$9=20,'Mottes de 6'!BE238,IF($J$9=21,'Mottes de 6'!BF238,IF($J$9=22,'Mottes de 6'!BG238,IF($J$9=23,'Mottes de 6'!BH238,IF($J$9=24,'Mottes de 6'!BI238,IF($J$9=25,'Mottes de 6'!BJ238,IF($J$9=26,'Mottes de 6'!BK238,IF($J$9=27,'Mottes de 6'!BL238,IF($J$9=28,'Mottes de 6'!BM238,IF($J$9=29,'Mottes de 6'!BN238,IF($J$9=30,'Mottes de 6'!BO238,IF($J$9=31,'Mottes de 6'!BP238,IF($J$9=32,'Mottes de 6'!BQ238,IF($J$9=33,'Mottes de 6'!BR238,IF($J$9=34,'Mottes de 6'!BS238,IF($J$9=35,'Mottes de 6'!BT238,))))))))))))))))))))))))))))))))))))))))))))))))))))</f>
        <v>0</v>
      </c>
      <c r="K2167" s="103" t="str">
        <f>IF('Mottes de 6'!R238=0,"","Erreur")</f>
        <v/>
      </c>
    </row>
    <row r="2168" spans="1:11" x14ac:dyDescent="0.25">
      <c r="A2168" s="103">
        <f>IF('Mottes de 6'!A239&lt;&gt;"",'Mottes de 6'!A239,"")</f>
        <v>26769</v>
      </c>
      <c r="B2168" s="103" t="str">
        <f>IF('Mottes de 6'!L239&lt;&gt;"",'Mottes de 6'!L239,"")</f>
        <v>Noai</v>
      </c>
      <c r="C2168" s="107" t="str">
        <f>IF('Mottes de 6'!B239&lt;&gt;"",'Mottes de 6'!B239,"")</f>
        <v>DAHLIA LABELLA MAGGIORE</v>
      </c>
      <c r="D2168" s="107" t="str">
        <f>IF('Mottes de 6'!C239&lt;&gt;"",'Mottes de 6'!C239,"")</f>
        <v>Fun Pastel</v>
      </c>
      <c r="E2168" s="103">
        <f>IF('Mottes de 6'!H239&lt;&gt;"",'Mottes de 6'!H239,"")</f>
        <v>12</v>
      </c>
      <c r="F2168" s="103" t="str">
        <f>IF('Mottes de 6'!E239&lt;&gt;"",'Mottes de 6'!E239,"")</f>
        <v>B</v>
      </c>
      <c r="G2168" s="103" t="str">
        <f>IF('Mottes de 6'!N239&lt;&gt;"",'Mottes de 6'!N239,"")</f>
        <v>M6</v>
      </c>
      <c r="H2168" s="103" t="str">
        <f>IF('Mottes de 6'!I239&lt;&gt;"",'Mottes de 6'!I239,"")</f>
        <v>E</v>
      </c>
      <c r="I2168" s="103">
        <f>IF('Mottes de 6'!J239&lt;&gt;"",'Mottes de 6'!J239,"")</f>
        <v>0.12</v>
      </c>
      <c r="J2168" s="103">
        <f>IF($J$9=36,'Mottes de 6'!U239,IF($J$9=37,'Mottes de 6'!V239,IF($J$9=38,'Mottes de 6'!W239,IF($J$9=39,'Mottes de 6'!X239,IF($J$9=40,'Mottes de 6'!Y239,IF($J$9=41,'Mottes de 6'!Z239,IF($J$9=42,'Mottes de 6'!AA239,IF($J$9=43,'Mottes de 6'!AB239,IF($J$9=44,'Mottes de 6'!AC239,IF($J$9=45,'Mottes de 6'!AD239,IF($J$9=46,'Mottes de 6'!AE239,IF($J$9=47,'Mottes de 6'!AF239,IF($J$9=48,'Mottes de 6'!AG239,IF($J$9=49,'Mottes de 6'!AH239,IF($J$9=50,'Mottes de 6'!AI239,IF($J$9=51,'Mottes de 6'!AJ239,IF($J$9=52,'Mottes de 6'!AK239,IF($J$9=1,'Mottes de 6'!AL239,IF($J$9=2,'Mottes de 6'!AM239,IF($J$9=3,'Mottes de 6'!AN239,IF($J$9=4,'Mottes de 6'!AO239,IF($J$9=5,'Mottes de 6'!AP239,IF($J$9=6,'Mottes de 6'!AQ239,IF($J$9=7,'Mottes de 6'!AR239,IF($J$9=8,'Mottes de 6'!AS239,IF($J$9=9,'Mottes de 6'!AT239,IF($J$9=10,'Mottes de 6'!AU239,IF($J$9=11,'Mottes de 6'!AV239,IF($J$9=12,'Mottes de 6'!AW239,IF($J$9=13,'Mottes de 6'!AX239,IF($J$9=14,'Mottes de 6'!AY239,IF($J$9=15,'Mottes de 6'!AZ239,IF($J$9=16,'Mottes de 6'!BA239,IF($J$9=17,'Mottes de 6'!BB239,IF($J$9=18,'Mottes de 6'!BC239,IF($J$9=19,'Mottes de 6'!BD239,IF($J$9=20,'Mottes de 6'!BE239,IF($J$9=21,'Mottes de 6'!BF239,IF($J$9=22,'Mottes de 6'!BG239,IF($J$9=23,'Mottes de 6'!BH239,IF($J$9=24,'Mottes de 6'!BI239,IF($J$9=25,'Mottes de 6'!BJ239,IF($J$9=26,'Mottes de 6'!BK239,IF($J$9=27,'Mottes de 6'!BL239,IF($J$9=28,'Mottes de 6'!BM239,IF($J$9=29,'Mottes de 6'!BN239,IF($J$9=30,'Mottes de 6'!BO239,IF($J$9=31,'Mottes de 6'!BP239,IF($J$9=32,'Mottes de 6'!BQ239,IF($J$9=33,'Mottes de 6'!BR239,IF($J$9=34,'Mottes de 6'!BS239,IF($J$9=35,'Mottes de 6'!BT239,))))))))))))))))))))))))))))))))))))))))))))))))))))</f>
        <v>0</v>
      </c>
      <c r="K2168" s="103" t="str">
        <f>IF('Mottes de 6'!R239=0,"","Erreur")</f>
        <v/>
      </c>
    </row>
    <row r="2169" spans="1:11" x14ac:dyDescent="0.25">
      <c r="A2169" s="103">
        <f>IF('Mottes de 6'!A240&lt;&gt;"",'Mottes de 6'!A240,"")</f>
        <v>23929</v>
      </c>
      <c r="B2169" s="103" t="str">
        <f>IF('Mottes de 6'!L240&lt;&gt;"",'Mottes de 6'!L240,"")</f>
        <v>Noai</v>
      </c>
      <c r="C2169" s="107" t="str">
        <f>IF('Mottes de 6'!B240&lt;&gt;"",'Mottes de 6'!B240,"")</f>
        <v>DAHLIA LABELLA MAGGIORE</v>
      </c>
      <c r="D2169" s="107" t="str">
        <f>IF('Mottes de 6'!C240&lt;&gt;"",'Mottes de 6'!C240,"")</f>
        <v xml:space="preserve">Fun Flame </v>
      </c>
      <c r="E2169" s="103">
        <f>IF('Mottes de 6'!H240&lt;&gt;"",'Mottes de 6'!H240,"")</f>
        <v>12</v>
      </c>
      <c r="F2169" s="103" t="str">
        <f>IF('Mottes de 6'!E240&lt;&gt;"",'Mottes de 6'!E240,"")</f>
        <v>B</v>
      </c>
      <c r="G2169" s="103" t="str">
        <f>IF('Mottes de 6'!N240&lt;&gt;"",'Mottes de 6'!N240,"")</f>
        <v>M6</v>
      </c>
      <c r="H2169" s="103" t="str">
        <f>IF('Mottes de 6'!I240&lt;&gt;"",'Mottes de 6'!I240,"")</f>
        <v>E</v>
      </c>
      <c r="I2169" s="103">
        <f>IF('Mottes de 6'!J240&lt;&gt;"",'Mottes de 6'!J240,"")</f>
        <v>0.12</v>
      </c>
      <c r="J2169" s="103">
        <f>IF($J$9=36,'Mottes de 6'!U240,IF($J$9=37,'Mottes de 6'!V240,IF($J$9=38,'Mottes de 6'!W240,IF($J$9=39,'Mottes de 6'!X240,IF($J$9=40,'Mottes de 6'!Y240,IF($J$9=41,'Mottes de 6'!Z240,IF($J$9=42,'Mottes de 6'!AA240,IF($J$9=43,'Mottes de 6'!AB240,IF($J$9=44,'Mottes de 6'!AC240,IF($J$9=45,'Mottes de 6'!AD240,IF($J$9=46,'Mottes de 6'!AE240,IF($J$9=47,'Mottes de 6'!AF240,IF($J$9=48,'Mottes de 6'!AG240,IF($J$9=49,'Mottes de 6'!AH240,IF($J$9=50,'Mottes de 6'!AI240,IF($J$9=51,'Mottes de 6'!AJ240,IF($J$9=52,'Mottes de 6'!AK240,IF($J$9=1,'Mottes de 6'!AL240,IF($J$9=2,'Mottes de 6'!AM240,IF($J$9=3,'Mottes de 6'!AN240,IF($J$9=4,'Mottes de 6'!AO240,IF($J$9=5,'Mottes de 6'!AP240,IF($J$9=6,'Mottes de 6'!AQ240,IF($J$9=7,'Mottes de 6'!AR240,IF($J$9=8,'Mottes de 6'!AS240,IF($J$9=9,'Mottes de 6'!AT240,IF($J$9=10,'Mottes de 6'!AU240,IF($J$9=11,'Mottes de 6'!AV240,IF($J$9=12,'Mottes de 6'!AW240,IF($J$9=13,'Mottes de 6'!AX240,IF($J$9=14,'Mottes de 6'!AY240,IF($J$9=15,'Mottes de 6'!AZ240,IF($J$9=16,'Mottes de 6'!BA240,IF($J$9=17,'Mottes de 6'!BB240,IF($J$9=18,'Mottes de 6'!BC240,IF($J$9=19,'Mottes de 6'!BD240,IF($J$9=20,'Mottes de 6'!BE240,IF($J$9=21,'Mottes de 6'!BF240,IF($J$9=22,'Mottes de 6'!BG240,IF($J$9=23,'Mottes de 6'!BH240,IF($J$9=24,'Mottes de 6'!BI240,IF($J$9=25,'Mottes de 6'!BJ240,IF($J$9=26,'Mottes de 6'!BK240,IF($J$9=27,'Mottes de 6'!BL240,IF($J$9=28,'Mottes de 6'!BM240,IF($J$9=29,'Mottes de 6'!BN240,IF($J$9=30,'Mottes de 6'!BO240,IF($J$9=31,'Mottes de 6'!BP240,IF($J$9=32,'Mottes de 6'!BQ240,IF($J$9=33,'Mottes de 6'!BR240,IF($J$9=34,'Mottes de 6'!BS240,IF($J$9=35,'Mottes de 6'!BT240,))))))))))))))))))))))))))))))))))))))))))))))))))))</f>
        <v>0</v>
      </c>
      <c r="K2169" s="103" t="str">
        <f>IF('Mottes de 6'!R240=0,"","Erreur")</f>
        <v/>
      </c>
    </row>
    <row r="2170" spans="1:11" x14ac:dyDescent="0.25">
      <c r="A2170" s="103">
        <f>IF('Mottes de 6'!A241&lt;&gt;"",'Mottes de 6'!A241,"")</f>
        <v>26057</v>
      </c>
      <c r="B2170" s="103" t="str">
        <f>IF('Mottes de 6'!L241&lt;&gt;"",'Mottes de 6'!L241,"")</f>
        <v>Noai</v>
      </c>
      <c r="C2170" s="107" t="str">
        <f>IF('Mottes de 6'!B241&lt;&gt;"",'Mottes de 6'!B241,"")</f>
        <v>DAHLIA LABELLA MAGGIORE</v>
      </c>
      <c r="D2170" s="107" t="str">
        <f>IF('Mottes de 6'!C241&lt;&gt;"",'Mottes de 6'!C241,"")</f>
        <v>Fun Pomegranate</v>
      </c>
      <c r="E2170" s="103">
        <f>IF('Mottes de 6'!H241&lt;&gt;"",'Mottes de 6'!H241,"")</f>
        <v>12</v>
      </c>
      <c r="F2170" s="103" t="str">
        <f>IF('Mottes de 6'!E241&lt;&gt;"",'Mottes de 6'!E241,"")</f>
        <v>B</v>
      </c>
      <c r="G2170" s="103" t="str">
        <f>IF('Mottes de 6'!N241&lt;&gt;"",'Mottes de 6'!N241,"")</f>
        <v>M6</v>
      </c>
      <c r="H2170" s="103" t="str">
        <f>IF('Mottes de 6'!I241&lt;&gt;"",'Mottes de 6'!I241,"")</f>
        <v>E</v>
      </c>
      <c r="I2170" s="103">
        <f>IF('Mottes de 6'!J241&lt;&gt;"",'Mottes de 6'!J241,"")</f>
        <v>0.12</v>
      </c>
      <c r="J2170" s="103">
        <f>IF($J$9=36,'Mottes de 6'!U241,IF($J$9=37,'Mottes de 6'!V241,IF($J$9=38,'Mottes de 6'!W241,IF($J$9=39,'Mottes de 6'!X241,IF($J$9=40,'Mottes de 6'!Y241,IF($J$9=41,'Mottes de 6'!Z241,IF($J$9=42,'Mottes de 6'!AA241,IF($J$9=43,'Mottes de 6'!AB241,IF($J$9=44,'Mottes de 6'!AC241,IF($J$9=45,'Mottes de 6'!AD241,IF($J$9=46,'Mottes de 6'!AE241,IF($J$9=47,'Mottes de 6'!AF241,IF($J$9=48,'Mottes de 6'!AG241,IF($J$9=49,'Mottes de 6'!AH241,IF($J$9=50,'Mottes de 6'!AI241,IF($J$9=51,'Mottes de 6'!AJ241,IF($J$9=52,'Mottes de 6'!AK241,IF($J$9=1,'Mottes de 6'!AL241,IF($J$9=2,'Mottes de 6'!AM241,IF($J$9=3,'Mottes de 6'!AN241,IF($J$9=4,'Mottes de 6'!AO241,IF($J$9=5,'Mottes de 6'!AP241,IF($J$9=6,'Mottes de 6'!AQ241,IF($J$9=7,'Mottes de 6'!AR241,IF($J$9=8,'Mottes de 6'!AS241,IF($J$9=9,'Mottes de 6'!AT241,IF($J$9=10,'Mottes de 6'!AU241,IF($J$9=11,'Mottes de 6'!AV241,IF($J$9=12,'Mottes de 6'!AW241,IF($J$9=13,'Mottes de 6'!AX241,IF($J$9=14,'Mottes de 6'!AY241,IF($J$9=15,'Mottes de 6'!AZ241,IF($J$9=16,'Mottes de 6'!BA241,IF($J$9=17,'Mottes de 6'!BB241,IF($J$9=18,'Mottes de 6'!BC241,IF($J$9=19,'Mottes de 6'!BD241,IF($J$9=20,'Mottes de 6'!BE241,IF($J$9=21,'Mottes de 6'!BF241,IF($J$9=22,'Mottes de 6'!BG241,IF($J$9=23,'Mottes de 6'!BH241,IF($J$9=24,'Mottes de 6'!BI241,IF($J$9=25,'Mottes de 6'!BJ241,IF($J$9=26,'Mottes de 6'!BK241,IF($J$9=27,'Mottes de 6'!BL241,IF($J$9=28,'Mottes de 6'!BM241,IF($J$9=29,'Mottes de 6'!BN241,IF($J$9=30,'Mottes de 6'!BO241,IF($J$9=31,'Mottes de 6'!BP241,IF($J$9=32,'Mottes de 6'!BQ241,IF($J$9=33,'Mottes de 6'!BR241,IF($J$9=34,'Mottes de 6'!BS241,IF($J$9=35,'Mottes de 6'!BT241,))))))))))))))))))))))))))))))))))))))))))))))))))))</f>
        <v>0</v>
      </c>
      <c r="K2170" s="103" t="str">
        <f>IF('Mottes de 6'!R241=0,"","Erreur")</f>
        <v/>
      </c>
    </row>
    <row r="2171" spans="1:11" x14ac:dyDescent="0.25">
      <c r="A2171" s="103">
        <f>IF('Mottes de 6'!A242&lt;&gt;"",'Mottes de 6'!A242,"")</f>
        <v>20470</v>
      </c>
      <c r="B2171" s="103" t="str">
        <f>IF('Mottes de 6'!L242&lt;&gt;"",'Mottes de 6'!L242,"")</f>
        <v>Noai</v>
      </c>
      <c r="C2171" s="107" t="str">
        <f>IF('Mottes de 6'!B242&lt;&gt;"",'Mottes de 6'!B242,"")</f>
        <v>DAHLIA LABELLA MAGGIORE</v>
      </c>
      <c r="D2171" s="107" t="str">
        <f>IF('Mottes de 6'!C242&lt;&gt;"",'Mottes de 6'!C242,"")</f>
        <v xml:space="preserve">Purple </v>
      </c>
      <c r="E2171" s="103">
        <f>IF('Mottes de 6'!H242&lt;&gt;"",'Mottes de 6'!H242,"")</f>
        <v>12</v>
      </c>
      <c r="F2171" s="103" t="str">
        <f>IF('Mottes de 6'!E242&lt;&gt;"",'Mottes de 6'!E242,"")</f>
        <v>B</v>
      </c>
      <c r="G2171" s="103" t="str">
        <f>IF('Mottes de 6'!N242&lt;&gt;"",'Mottes de 6'!N242,"")</f>
        <v>M6</v>
      </c>
      <c r="H2171" s="103" t="str">
        <f>IF('Mottes de 6'!I242&lt;&gt;"",'Mottes de 6'!I242,"")</f>
        <v>E</v>
      </c>
      <c r="I2171" s="103">
        <f>IF('Mottes de 6'!J242&lt;&gt;"",'Mottes de 6'!J242,"")</f>
        <v>0.12</v>
      </c>
      <c r="J2171" s="103">
        <f>IF($J$9=36,'Mottes de 6'!U242,IF($J$9=37,'Mottes de 6'!V242,IF($J$9=38,'Mottes de 6'!W242,IF($J$9=39,'Mottes de 6'!X242,IF($J$9=40,'Mottes de 6'!Y242,IF($J$9=41,'Mottes de 6'!Z242,IF($J$9=42,'Mottes de 6'!AA242,IF($J$9=43,'Mottes de 6'!AB242,IF($J$9=44,'Mottes de 6'!AC242,IF($J$9=45,'Mottes de 6'!AD242,IF($J$9=46,'Mottes de 6'!AE242,IF($J$9=47,'Mottes de 6'!AF242,IF($J$9=48,'Mottes de 6'!AG242,IF($J$9=49,'Mottes de 6'!AH242,IF($J$9=50,'Mottes de 6'!AI242,IF($J$9=51,'Mottes de 6'!AJ242,IF($J$9=52,'Mottes de 6'!AK242,IF($J$9=1,'Mottes de 6'!AL242,IF($J$9=2,'Mottes de 6'!AM242,IF($J$9=3,'Mottes de 6'!AN242,IF($J$9=4,'Mottes de 6'!AO242,IF($J$9=5,'Mottes de 6'!AP242,IF($J$9=6,'Mottes de 6'!AQ242,IF($J$9=7,'Mottes de 6'!AR242,IF($J$9=8,'Mottes de 6'!AS242,IF($J$9=9,'Mottes de 6'!AT242,IF($J$9=10,'Mottes de 6'!AU242,IF($J$9=11,'Mottes de 6'!AV242,IF($J$9=12,'Mottes de 6'!AW242,IF($J$9=13,'Mottes de 6'!AX242,IF($J$9=14,'Mottes de 6'!AY242,IF($J$9=15,'Mottes de 6'!AZ242,IF($J$9=16,'Mottes de 6'!BA242,IF($J$9=17,'Mottes de 6'!BB242,IF($J$9=18,'Mottes de 6'!BC242,IF($J$9=19,'Mottes de 6'!BD242,IF($J$9=20,'Mottes de 6'!BE242,IF($J$9=21,'Mottes de 6'!BF242,IF($J$9=22,'Mottes de 6'!BG242,IF($J$9=23,'Mottes de 6'!BH242,IF($J$9=24,'Mottes de 6'!BI242,IF($J$9=25,'Mottes de 6'!BJ242,IF($J$9=26,'Mottes de 6'!BK242,IF($J$9=27,'Mottes de 6'!BL242,IF($J$9=28,'Mottes de 6'!BM242,IF($J$9=29,'Mottes de 6'!BN242,IF($J$9=30,'Mottes de 6'!BO242,IF($J$9=31,'Mottes de 6'!BP242,IF($J$9=32,'Mottes de 6'!BQ242,IF($J$9=33,'Mottes de 6'!BR242,IF($J$9=34,'Mottes de 6'!BS242,IF($J$9=35,'Mottes de 6'!BT242,))))))))))))))))))))))))))))))))))))))))))))))))))))</f>
        <v>0</v>
      </c>
      <c r="K2171" s="103" t="str">
        <f>IF('Mottes de 6'!R242=0,"","Erreur")</f>
        <v/>
      </c>
    </row>
    <row r="2172" spans="1:11" x14ac:dyDescent="0.25">
      <c r="A2172" s="103">
        <f>IF('Mottes de 6'!A243&lt;&gt;"",'Mottes de 6'!A243,"")</f>
        <v>15698</v>
      </c>
      <c r="B2172" s="103" t="str">
        <f>IF('Mottes de 6'!L243&lt;&gt;"",'Mottes de 6'!L243,"")</f>
        <v>Noai</v>
      </c>
      <c r="C2172" s="107" t="str">
        <f>IF('Mottes de 6'!B243&lt;&gt;"",'Mottes de 6'!B243,"")</f>
        <v>DAHLIA LABELLA MAGGIORE</v>
      </c>
      <c r="D2172" s="107" t="str">
        <f>IF('Mottes de 6'!C243&lt;&gt;"",'Mottes de 6'!C243,"")</f>
        <v>Rose Bicolor</v>
      </c>
      <c r="E2172" s="103">
        <f>IF('Mottes de 6'!H243&lt;&gt;"",'Mottes de 6'!H243,"")</f>
        <v>12</v>
      </c>
      <c r="F2172" s="103" t="str">
        <f>IF('Mottes de 6'!E243&lt;&gt;"",'Mottes de 6'!E243,"")</f>
        <v>B</v>
      </c>
      <c r="G2172" s="103" t="str">
        <f>IF('Mottes de 6'!N243&lt;&gt;"",'Mottes de 6'!N243,"")</f>
        <v>M6</v>
      </c>
      <c r="H2172" s="103" t="str">
        <f>IF('Mottes de 6'!I243&lt;&gt;"",'Mottes de 6'!I243,"")</f>
        <v>E</v>
      </c>
      <c r="I2172" s="103">
        <f>IF('Mottes de 6'!J243&lt;&gt;"",'Mottes de 6'!J243,"")</f>
        <v>0.12</v>
      </c>
      <c r="J2172" s="103">
        <f>IF($J$9=36,'Mottes de 6'!U243,IF($J$9=37,'Mottes de 6'!V243,IF($J$9=38,'Mottes de 6'!W243,IF($J$9=39,'Mottes de 6'!X243,IF($J$9=40,'Mottes de 6'!Y243,IF($J$9=41,'Mottes de 6'!Z243,IF($J$9=42,'Mottes de 6'!AA243,IF($J$9=43,'Mottes de 6'!AB243,IF($J$9=44,'Mottes de 6'!AC243,IF($J$9=45,'Mottes de 6'!AD243,IF($J$9=46,'Mottes de 6'!AE243,IF($J$9=47,'Mottes de 6'!AF243,IF($J$9=48,'Mottes de 6'!AG243,IF($J$9=49,'Mottes de 6'!AH243,IF($J$9=50,'Mottes de 6'!AI243,IF($J$9=51,'Mottes de 6'!AJ243,IF($J$9=52,'Mottes de 6'!AK243,IF($J$9=1,'Mottes de 6'!AL243,IF($J$9=2,'Mottes de 6'!AM243,IF($J$9=3,'Mottes de 6'!AN243,IF($J$9=4,'Mottes de 6'!AO243,IF($J$9=5,'Mottes de 6'!AP243,IF($J$9=6,'Mottes de 6'!AQ243,IF($J$9=7,'Mottes de 6'!AR243,IF($J$9=8,'Mottes de 6'!AS243,IF($J$9=9,'Mottes de 6'!AT243,IF($J$9=10,'Mottes de 6'!AU243,IF($J$9=11,'Mottes de 6'!AV243,IF($J$9=12,'Mottes de 6'!AW243,IF($J$9=13,'Mottes de 6'!AX243,IF($J$9=14,'Mottes de 6'!AY243,IF($J$9=15,'Mottes de 6'!AZ243,IF($J$9=16,'Mottes de 6'!BA243,IF($J$9=17,'Mottes de 6'!BB243,IF($J$9=18,'Mottes de 6'!BC243,IF($J$9=19,'Mottes de 6'!BD243,IF($J$9=20,'Mottes de 6'!BE243,IF($J$9=21,'Mottes de 6'!BF243,IF($J$9=22,'Mottes de 6'!BG243,IF($J$9=23,'Mottes de 6'!BH243,IF($J$9=24,'Mottes de 6'!BI243,IF($J$9=25,'Mottes de 6'!BJ243,IF($J$9=26,'Mottes de 6'!BK243,IF($J$9=27,'Mottes de 6'!BL243,IF($J$9=28,'Mottes de 6'!BM243,IF($J$9=29,'Mottes de 6'!BN243,IF($J$9=30,'Mottes de 6'!BO243,IF($J$9=31,'Mottes de 6'!BP243,IF($J$9=32,'Mottes de 6'!BQ243,IF($J$9=33,'Mottes de 6'!BR243,IF($J$9=34,'Mottes de 6'!BS243,IF($J$9=35,'Mottes de 6'!BT243,))))))))))))))))))))))))))))))))))))))))))))))))))))</f>
        <v>0</v>
      </c>
      <c r="K2172" s="103" t="str">
        <f>IF('Mottes de 6'!R243=0,"","Erreur")</f>
        <v/>
      </c>
    </row>
    <row r="2173" spans="1:11" x14ac:dyDescent="0.25">
      <c r="A2173" s="103">
        <f>IF('Mottes de 6'!A244&lt;&gt;"",'Mottes de 6'!A244,"")</f>
        <v>23930</v>
      </c>
      <c r="B2173" s="103" t="str">
        <f>IF('Mottes de 6'!L244&lt;&gt;"",'Mottes de 6'!L244,"")</f>
        <v>Noai</v>
      </c>
      <c r="C2173" s="107" t="str">
        <f>IF('Mottes de 6'!B244&lt;&gt;"",'Mottes de 6'!B244,"")</f>
        <v>DAHLIA LABELLA MAGGIORE</v>
      </c>
      <c r="D2173" s="107" t="str">
        <f>IF('Mottes de 6'!C244&lt;&gt;"",'Mottes de 6'!C244,"")</f>
        <v>White</v>
      </c>
      <c r="E2173" s="103">
        <f>IF('Mottes de 6'!H244&lt;&gt;"",'Mottes de 6'!H244,"")</f>
        <v>12</v>
      </c>
      <c r="F2173" s="103" t="str">
        <f>IF('Mottes de 6'!E244&lt;&gt;"",'Mottes de 6'!E244,"")</f>
        <v>B</v>
      </c>
      <c r="G2173" s="103" t="str">
        <f>IF('Mottes de 6'!N244&lt;&gt;"",'Mottes de 6'!N244,"")</f>
        <v>M6</v>
      </c>
      <c r="H2173" s="103" t="str">
        <f>IF('Mottes de 6'!I244&lt;&gt;"",'Mottes de 6'!I244,"")</f>
        <v>E</v>
      </c>
      <c r="I2173" s="103">
        <f>IF('Mottes de 6'!J244&lt;&gt;"",'Mottes de 6'!J244,"")</f>
        <v>0.12</v>
      </c>
      <c r="J2173" s="103">
        <f>IF($J$9=36,'Mottes de 6'!U244,IF($J$9=37,'Mottes de 6'!V244,IF($J$9=38,'Mottes de 6'!W244,IF($J$9=39,'Mottes de 6'!X244,IF($J$9=40,'Mottes de 6'!Y244,IF($J$9=41,'Mottes de 6'!Z244,IF($J$9=42,'Mottes de 6'!AA244,IF($J$9=43,'Mottes de 6'!AB244,IF($J$9=44,'Mottes de 6'!AC244,IF($J$9=45,'Mottes de 6'!AD244,IF($J$9=46,'Mottes de 6'!AE244,IF($J$9=47,'Mottes de 6'!AF244,IF($J$9=48,'Mottes de 6'!AG244,IF($J$9=49,'Mottes de 6'!AH244,IF($J$9=50,'Mottes de 6'!AI244,IF($J$9=51,'Mottes de 6'!AJ244,IF($J$9=52,'Mottes de 6'!AK244,IF($J$9=1,'Mottes de 6'!AL244,IF($J$9=2,'Mottes de 6'!AM244,IF($J$9=3,'Mottes de 6'!AN244,IF($J$9=4,'Mottes de 6'!AO244,IF($J$9=5,'Mottes de 6'!AP244,IF($J$9=6,'Mottes de 6'!AQ244,IF($J$9=7,'Mottes de 6'!AR244,IF($J$9=8,'Mottes de 6'!AS244,IF($J$9=9,'Mottes de 6'!AT244,IF($J$9=10,'Mottes de 6'!AU244,IF($J$9=11,'Mottes de 6'!AV244,IF($J$9=12,'Mottes de 6'!AW244,IF($J$9=13,'Mottes de 6'!AX244,IF($J$9=14,'Mottes de 6'!AY244,IF($J$9=15,'Mottes de 6'!AZ244,IF($J$9=16,'Mottes de 6'!BA244,IF($J$9=17,'Mottes de 6'!BB244,IF($J$9=18,'Mottes de 6'!BC244,IF($J$9=19,'Mottes de 6'!BD244,IF($J$9=20,'Mottes de 6'!BE244,IF($J$9=21,'Mottes de 6'!BF244,IF($J$9=22,'Mottes de 6'!BG244,IF($J$9=23,'Mottes de 6'!BH244,IF($J$9=24,'Mottes de 6'!BI244,IF($J$9=25,'Mottes de 6'!BJ244,IF($J$9=26,'Mottes de 6'!BK244,IF($J$9=27,'Mottes de 6'!BL244,IF($J$9=28,'Mottes de 6'!BM244,IF($J$9=29,'Mottes de 6'!BN244,IF($J$9=30,'Mottes de 6'!BO244,IF($J$9=31,'Mottes de 6'!BP244,IF($J$9=32,'Mottes de 6'!BQ244,IF($J$9=33,'Mottes de 6'!BR244,IF($J$9=34,'Mottes de 6'!BS244,IF($J$9=35,'Mottes de 6'!BT244,))))))))))))))))))))))))))))))))))))))))))))))))))))</f>
        <v>0</v>
      </c>
      <c r="K2173" s="103" t="str">
        <f>IF('Mottes de 6'!R244=0,"","Erreur")</f>
        <v/>
      </c>
    </row>
    <row r="2174" spans="1:11" x14ac:dyDescent="0.25">
      <c r="A2174" s="103">
        <f>IF('Mottes de 6'!A245&lt;&gt;"",'Mottes de 6'!A245,"")</f>
        <v>20473</v>
      </c>
      <c r="B2174" s="103" t="str">
        <f>IF('Mottes de 6'!L245&lt;&gt;"",'Mottes de 6'!L245,"")</f>
        <v>Noai</v>
      </c>
      <c r="C2174" s="107" t="str">
        <f>IF('Mottes de 6'!B245&lt;&gt;"",'Mottes de 6'!B245,"")</f>
        <v>DAHLIA LABELLA MAGGIORE</v>
      </c>
      <c r="D2174" s="107" t="str">
        <f>IF('Mottes de 6'!C245&lt;&gt;"",'Mottes de 6'!C245,"")</f>
        <v xml:space="preserve">Yellow </v>
      </c>
      <c r="E2174" s="103">
        <f>IF('Mottes de 6'!H245&lt;&gt;"",'Mottes de 6'!H245,"")</f>
        <v>12</v>
      </c>
      <c r="F2174" s="103" t="str">
        <f>IF('Mottes de 6'!E245&lt;&gt;"",'Mottes de 6'!E245,"")</f>
        <v>B</v>
      </c>
      <c r="G2174" s="103" t="str">
        <f>IF('Mottes de 6'!N245&lt;&gt;"",'Mottes de 6'!N245,"")</f>
        <v>M6</v>
      </c>
      <c r="H2174" s="103" t="str">
        <f>IF('Mottes de 6'!I245&lt;&gt;"",'Mottes de 6'!I245,"")</f>
        <v>E</v>
      </c>
      <c r="I2174" s="103">
        <f>IF('Mottes de 6'!J245&lt;&gt;"",'Mottes de 6'!J245,"")</f>
        <v>0.12</v>
      </c>
      <c r="J2174" s="103">
        <f>IF($J$9=36,'Mottes de 6'!U245,IF($J$9=37,'Mottes de 6'!V245,IF($J$9=38,'Mottes de 6'!W245,IF($J$9=39,'Mottes de 6'!X245,IF($J$9=40,'Mottes de 6'!Y245,IF($J$9=41,'Mottes de 6'!Z245,IF($J$9=42,'Mottes de 6'!AA245,IF($J$9=43,'Mottes de 6'!AB245,IF($J$9=44,'Mottes de 6'!AC245,IF($J$9=45,'Mottes de 6'!AD245,IF($J$9=46,'Mottes de 6'!AE245,IF($J$9=47,'Mottes de 6'!AF245,IF($J$9=48,'Mottes de 6'!AG245,IF($J$9=49,'Mottes de 6'!AH245,IF($J$9=50,'Mottes de 6'!AI245,IF($J$9=51,'Mottes de 6'!AJ245,IF($J$9=52,'Mottes de 6'!AK245,IF($J$9=1,'Mottes de 6'!AL245,IF($J$9=2,'Mottes de 6'!AM245,IF($J$9=3,'Mottes de 6'!AN245,IF($J$9=4,'Mottes de 6'!AO245,IF($J$9=5,'Mottes de 6'!AP245,IF($J$9=6,'Mottes de 6'!AQ245,IF($J$9=7,'Mottes de 6'!AR245,IF($J$9=8,'Mottes de 6'!AS245,IF($J$9=9,'Mottes de 6'!AT245,IF($J$9=10,'Mottes de 6'!AU245,IF($J$9=11,'Mottes de 6'!AV245,IF($J$9=12,'Mottes de 6'!AW245,IF($J$9=13,'Mottes de 6'!AX245,IF($J$9=14,'Mottes de 6'!AY245,IF($J$9=15,'Mottes de 6'!AZ245,IF($J$9=16,'Mottes de 6'!BA245,IF($J$9=17,'Mottes de 6'!BB245,IF($J$9=18,'Mottes de 6'!BC245,IF($J$9=19,'Mottes de 6'!BD245,IF($J$9=20,'Mottes de 6'!BE245,IF($J$9=21,'Mottes de 6'!BF245,IF($J$9=22,'Mottes de 6'!BG245,IF($J$9=23,'Mottes de 6'!BH245,IF($J$9=24,'Mottes de 6'!BI245,IF($J$9=25,'Mottes de 6'!BJ245,IF($J$9=26,'Mottes de 6'!BK245,IF($J$9=27,'Mottes de 6'!BL245,IF($J$9=28,'Mottes de 6'!BM245,IF($J$9=29,'Mottes de 6'!BN245,IF($J$9=30,'Mottes de 6'!BO245,IF($J$9=31,'Mottes de 6'!BP245,IF($J$9=32,'Mottes de 6'!BQ245,IF($J$9=33,'Mottes de 6'!BR245,IF($J$9=34,'Mottes de 6'!BS245,IF($J$9=35,'Mottes de 6'!BT245,))))))))))))))))))))))))))))))))))))))))))))))))))))</f>
        <v>0</v>
      </c>
      <c r="K2174" s="103" t="str">
        <f>IF('Mottes de 6'!R245=0,"","Erreur")</f>
        <v/>
      </c>
    </row>
    <row r="2175" spans="1:11" x14ac:dyDescent="0.25">
      <c r="A2175" s="103">
        <f>IF('Mottes de 6'!A246&lt;&gt;"",'Mottes de 6'!A246,"")</f>
        <v>20472</v>
      </c>
      <c r="B2175" s="103" t="str">
        <f>IF('Mottes de 6'!L246&lt;&gt;"",'Mottes de 6'!L246,"")</f>
        <v>Noai</v>
      </c>
      <c r="C2175" s="107" t="str">
        <f>IF('Mottes de 6'!B246&lt;&gt;"",'Mottes de 6'!B246,"")</f>
        <v>DAHLIA LABELLA MAGGIORE</v>
      </c>
      <c r="D2175" s="107" t="str">
        <f>IF('Mottes de 6'!C246&lt;&gt;"",'Mottes de 6'!C246,"")</f>
        <v xml:space="preserve">Variés </v>
      </c>
      <c r="E2175" s="103">
        <f>IF('Mottes de 6'!H246&lt;&gt;"",'Mottes de 6'!H246,"")</f>
        <v>12</v>
      </c>
      <c r="F2175" s="103" t="str">
        <f>IF('Mottes de 6'!E246&lt;&gt;"",'Mottes de 6'!E246,"")</f>
        <v>B</v>
      </c>
      <c r="G2175" s="103" t="str">
        <f>IF('Mottes de 6'!N246&lt;&gt;"",'Mottes de 6'!N246,"")</f>
        <v>M6</v>
      </c>
      <c r="H2175" s="103" t="str">
        <f>IF('Mottes de 6'!I246&lt;&gt;"",'Mottes de 6'!I246,"")</f>
        <v>E</v>
      </c>
      <c r="I2175" s="103">
        <f>IF('Mottes de 6'!J246&lt;&gt;"",'Mottes de 6'!J246,"")</f>
        <v>0.12</v>
      </c>
      <c r="J2175" s="103">
        <f>IF($J$9=36,'Mottes de 6'!U246,IF($J$9=37,'Mottes de 6'!V246,IF($J$9=38,'Mottes de 6'!W246,IF($J$9=39,'Mottes de 6'!X246,IF($J$9=40,'Mottes de 6'!Y246,IF($J$9=41,'Mottes de 6'!Z246,IF($J$9=42,'Mottes de 6'!AA246,IF($J$9=43,'Mottes de 6'!AB246,IF($J$9=44,'Mottes de 6'!AC246,IF($J$9=45,'Mottes de 6'!AD246,IF($J$9=46,'Mottes de 6'!AE246,IF($J$9=47,'Mottes de 6'!AF246,IF($J$9=48,'Mottes de 6'!AG246,IF($J$9=49,'Mottes de 6'!AH246,IF($J$9=50,'Mottes de 6'!AI246,IF($J$9=51,'Mottes de 6'!AJ246,IF($J$9=52,'Mottes de 6'!AK246,IF($J$9=1,'Mottes de 6'!AL246,IF($J$9=2,'Mottes de 6'!AM246,IF($J$9=3,'Mottes de 6'!AN246,IF($J$9=4,'Mottes de 6'!AO246,IF($J$9=5,'Mottes de 6'!AP246,IF($J$9=6,'Mottes de 6'!AQ246,IF($J$9=7,'Mottes de 6'!AR246,IF($J$9=8,'Mottes de 6'!AS246,IF($J$9=9,'Mottes de 6'!AT246,IF($J$9=10,'Mottes de 6'!AU246,IF($J$9=11,'Mottes de 6'!AV246,IF($J$9=12,'Mottes de 6'!AW246,IF($J$9=13,'Mottes de 6'!AX246,IF($J$9=14,'Mottes de 6'!AY246,IF($J$9=15,'Mottes de 6'!AZ246,IF($J$9=16,'Mottes de 6'!BA246,IF($J$9=17,'Mottes de 6'!BB246,IF($J$9=18,'Mottes de 6'!BC246,IF($J$9=19,'Mottes de 6'!BD246,IF($J$9=20,'Mottes de 6'!BE246,IF($J$9=21,'Mottes de 6'!BF246,IF($J$9=22,'Mottes de 6'!BG246,IF($J$9=23,'Mottes de 6'!BH246,IF($J$9=24,'Mottes de 6'!BI246,IF($J$9=25,'Mottes de 6'!BJ246,IF($J$9=26,'Mottes de 6'!BK246,IF($J$9=27,'Mottes de 6'!BL246,IF($J$9=28,'Mottes de 6'!BM246,IF($J$9=29,'Mottes de 6'!BN246,IF($J$9=30,'Mottes de 6'!BO246,IF($J$9=31,'Mottes de 6'!BP246,IF($J$9=32,'Mottes de 6'!BQ246,IF($J$9=33,'Mottes de 6'!BR246,IF($J$9=34,'Mottes de 6'!BS246,IF($J$9=35,'Mottes de 6'!BT246,))))))))))))))))))))))))))))))))))))))))))))))))))))</f>
        <v>0</v>
      </c>
      <c r="K2175" s="103" t="str">
        <f>IF('Mottes de 6'!R246=0,"","Erreur")</f>
        <v/>
      </c>
    </row>
    <row r="2176" spans="1:11" x14ac:dyDescent="0.25">
      <c r="A2176" s="450"/>
      <c r="B2176" s="450"/>
      <c r="C2176" s="451" t="s">
        <v>1863</v>
      </c>
      <c r="D2176" s="451"/>
      <c r="E2176" s="450"/>
      <c r="F2176" s="450"/>
      <c r="G2176" s="450"/>
      <c r="H2176" s="450"/>
      <c r="I2176" s="450"/>
      <c r="J2176" s="450">
        <f>SUBTOTAL(9,J2167:J2175)</f>
        <v>0</v>
      </c>
      <c r="K2176" s="450"/>
    </row>
    <row r="2177" spans="1:11" x14ac:dyDescent="0.25">
      <c r="A2177" s="103" t="str">
        <f>IF('Mottes de 6'!A247&lt;&gt;"",'Mottes de 6'!A247,"")</f>
        <v/>
      </c>
      <c r="B2177" s="103" t="str">
        <f>IF('Mottes de 6'!L247&lt;&gt;"",'Mottes de 6'!L247,"")</f>
        <v>E</v>
      </c>
      <c r="C2177" s="107" t="str">
        <f>IF('Mottes de 6'!B247&lt;&gt;"",'Mottes de 6'!B247,"")</f>
        <v>DAHLIA pour massifs</v>
      </c>
      <c r="D2177" s="107" t="str">
        <f>IF('Mottes de 6'!C247&lt;&gt;"",'Mottes de 6'!C247,"")</f>
        <v/>
      </c>
      <c r="E2177" s="103" t="str">
        <f>IF('Mottes de 6'!H247&lt;&gt;"",'Mottes de 6'!H247,"")</f>
        <v/>
      </c>
      <c r="F2177" s="103" t="str">
        <f>IF('Mottes de 6'!E247&lt;&gt;"",'Mottes de 6'!E247,"")</f>
        <v/>
      </c>
      <c r="G2177" s="103" t="str">
        <f>IF('Mottes de 6'!N247&lt;&gt;"",'Mottes de 6'!N247,"")</f>
        <v/>
      </c>
      <c r="H2177" s="103" t="str">
        <f>IF('Mottes de 6'!I247&lt;&gt;"",'Mottes de 6'!I247,"")</f>
        <v/>
      </c>
      <c r="I2177" s="103" t="str">
        <f>IF('Mottes de 6'!J247&lt;&gt;"",'Mottes de 6'!J247,"")</f>
        <v/>
      </c>
      <c r="J2177" s="103">
        <f>IF($J$9=36,'Mottes de 6'!U247,IF($J$9=37,'Mottes de 6'!V247,IF($J$9=38,'Mottes de 6'!W247,IF($J$9=39,'Mottes de 6'!X247,IF($J$9=40,'Mottes de 6'!Y247,IF($J$9=41,'Mottes de 6'!Z247,IF($J$9=42,'Mottes de 6'!AA247,IF($J$9=43,'Mottes de 6'!AB247,IF($J$9=44,'Mottes de 6'!AC247,IF($J$9=45,'Mottes de 6'!AD247,IF($J$9=46,'Mottes de 6'!AE247,IF($J$9=47,'Mottes de 6'!AF247,IF($J$9=48,'Mottes de 6'!AG247,IF($J$9=49,'Mottes de 6'!AH247,IF($J$9=50,'Mottes de 6'!AI247,IF($J$9=51,'Mottes de 6'!AJ247,IF($J$9=52,'Mottes de 6'!AK247,IF($J$9=1,'Mottes de 6'!AL247,IF($J$9=2,'Mottes de 6'!AM247,IF($J$9=3,'Mottes de 6'!AN247,IF($J$9=4,'Mottes de 6'!AO247,IF($J$9=5,'Mottes de 6'!AP247,IF($J$9=6,'Mottes de 6'!AQ247,IF($J$9=7,'Mottes de 6'!AR247,IF($J$9=8,'Mottes de 6'!AS247,IF($J$9=9,'Mottes de 6'!AT247,IF($J$9=10,'Mottes de 6'!AU247,IF($J$9=11,'Mottes de 6'!AV247,IF($J$9=12,'Mottes de 6'!AW247,IF($J$9=13,'Mottes de 6'!AX247,IF($J$9=14,'Mottes de 6'!AY247,IF($J$9=15,'Mottes de 6'!AZ247,IF($J$9=16,'Mottes de 6'!BA247,IF($J$9=17,'Mottes de 6'!BB247,IF($J$9=18,'Mottes de 6'!BC247,IF($J$9=19,'Mottes de 6'!BD247,IF($J$9=20,'Mottes de 6'!BE247,IF($J$9=21,'Mottes de 6'!BF247,IF($J$9=22,'Mottes de 6'!BG247,IF($J$9=23,'Mottes de 6'!BH247,IF($J$9=24,'Mottes de 6'!BI247,IF($J$9=25,'Mottes de 6'!BJ247,IF($J$9=26,'Mottes de 6'!BK247,IF($J$9=27,'Mottes de 6'!BL247,IF($J$9=28,'Mottes de 6'!BM247,IF($J$9=29,'Mottes de 6'!BN247,IF($J$9=30,'Mottes de 6'!BO247,IF($J$9=31,'Mottes de 6'!BP247,IF($J$9=32,'Mottes de 6'!BQ247,IF($J$9=33,'Mottes de 6'!BR247,IF($J$9=34,'Mottes de 6'!BS247,IF($J$9=35,'Mottes de 6'!BT247,))))))))))))))))))))))))))))))))))))))))))))))))))))</f>
        <v>0</v>
      </c>
      <c r="K2177" s="103" t="str">
        <f>IF('Mottes de 6'!R247=0,"","Erreur")</f>
        <v/>
      </c>
    </row>
    <row r="2178" spans="1:11" x14ac:dyDescent="0.25">
      <c r="A2178" s="103">
        <f>IF('Mottes de 6'!A248&lt;&gt;"",'Mottes de 6'!A248,"")</f>
        <v>13139</v>
      </c>
      <c r="B2178" s="103" t="str">
        <f>IF('Mottes de 6'!L248&lt;&gt;"",'Mottes de 6'!L248,"")</f>
        <v>Noai</v>
      </c>
      <c r="C2178" s="107" t="str">
        <f>IF('Mottes de 6'!B248&lt;&gt;"",'Mottes de 6'!B248,"")</f>
        <v>DAHLIA MYSTIC</v>
      </c>
      <c r="D2178" s="107" t="str">
        <f>IF('Mottes de 6'!C248&lt;&gt;"",'Mottes de 6'!C248,"")</f>
        <v>Dreamer</v>
      </c>
      <c r="E2178" s="103">
        <f>IF('Mottes de 6'!H248&lt;&gt;"",'Mottes de 6'!H248,"")</f>
        <v>12</v>
      </c>
      <c r="F2178" s="103" t="str">
        <f>IF('Mottes de 6'!E248&lt;&gt;"",'Mottes de 6'!E248,"")</f>
        <v>B</v>
      </c>
      <c r="G2178" s="103" t="str">
        <f>IF('Mottes de 6'!N248&lt;&gt;"",'Mottes de 6'!N248,"")</f>
        <v>M6</v>
      </c>
      <c r="H2178" s="103" t="str">
        <f>IF('Mottes de 6'!I248&lt;&gt;"",'Mottes de 6'!I248,"")</f>
        <v>A</v>
      </c>
      <c r="I2178" s="103">
        <f>IF('Mottes de 6'!J248&lt;&gt;"",'Mottes de 6'!J248,"")</f>
        <v>0.1</v>
      </c>
      <c r="J2178" s="103">
        <f>IF($J$9=36,'Mottes de 6'!U248,IF($J$9=37,'Mottes de 6'!V248,IF($J$9=38,'Mottes de 6'!W248,IF($J$9=39,'Mottes de 6'!X248,IF($J$9=40,'Mottes de 6'!Y248,IF($J$9=41,'Mottes de 6'!Z248,IF($J$9=42,'Mottes de 6'!AA248,IF($J$9=43,'Mottes de 6'!AB248,IF($J$9=44,'Mottes de 6'!AC248,IF($J$9=45,'Mottes de 6'!AD248,IF($J$9=46,'Mottes de 6'!AE248,IF($J$9=47,'Mottes de 6'!AF248,IF($J$9=48,'Mottes de 6'!AG248,IF($J$9=49,'Mottes de 6'!AH248,IF($J$9=50,'Mottes de 6'!AI248,IF($J$9=51,'Mottes de 6'!AJ248,IF($J$9=52,'Mottes de 6'!AK248,IF($J$9=1,'Mottes de 6'!AL248,IF($J$9=2,'Mottes de 6'!AM248,IF($J$9=3,'Mottes de 6'!AN248,IF($J$9=4,'Mottes de 6'!AO248,IF($J$9=5,'Mottes de 6'!AP248,IF($J$9=6,'Mottes de 6'!AQ248,IF($J$9=7,'Mottes de 6'!AR248,IF($J$9=8,'Mottes de 6'!AS248,IF($J$9=9,'Mottes de 6'!AT248,IF($J$9=10,'Mottes de 6'!AU248,IF($J$9=11,'Mottes de 6'!AV248,IF($J$9=12,'Mottes de 6'!AW248,IF($J$9=13,'Mottes de 6'!AX248,IF($J$9=14,'Mottes de 6'!AY248,IF($J$9=15,'Mottes de 6'!AZ248,IF($J$9=16,'Mottes de 6'!BA248,IF($J$9=17,'Mottes de 6'!BB248,IF($J$9=18,'Mottes de 6'!BC248,IF($J$9=19,'Mottes de 6'!BD248,IF($J$9=20,'Mottes de 6'!BE248,IF($J$9=21,'Mottes de 6'!BF248,IF($J$9=22,'Mottes de 6'!BG248,IF($J$9=23,'Mottes de 6'!BH248,IF($J$9=24,'Mottes de 6'!BI248,IF($J$9=25,'Mottes de 6'!BJ248,IF($J$9=26,'Mottes de 6'!BK248,IF($J$9=27,'Mottes de 6'!BL248,IF($J$9=28,'Mottes de 6'!BM248,IF($J$9=29,'Mottes de 6'!BN248,IF($J$9=30,'Mottes de 6'!BO248,IF($J$9=31,'Mottes de 6'!BP248,IF($J$9=32,'Mottes de 6'!BQ248,IF($J$9=33,'Mottes de 6'!BR248,IF($J$9=34,'Mottes de 6'!BS248,IF($J$9=35,'Mottes de 6'!BT248,))))))))))))))))))))))))))))))))))))))))))))))))))))</f>
        <v>0</v>
      </c>
      <c r="K2178" s="103" t="str">
        <f>IF('Mottes de 6'!R248=0,"","Erreur")</f>
        <v/>
      </c>
    </row>
    <row r="2179" spans="1:11" x14ac:dyDescent="0.25">
      <c r="A2179" s="103">
        <f>IF('Mottes de 6'!A249&lt;&gt;"",'Mottes de 6'!A249,"")</f>
        <v>13140</v>
      </c>
      <c r="B2179" s="103" t="str">
        <f>IF('Mottes de 6'!L249&lt;&gt;"",'Mottes de 6'!L249,"")</f>
        <v>Noai</v>
      </c>
      <c r="C2179" s="107" t="str">
        <f>IF('Mottes de 6'!B249&lt;&gt;"",'Mottes de 6'!B249,"")</f>
        <v>DAHLIA MYSTIC</v>
      </c>
      <c r="D2179" s="107" t="str">
        <f>IF('Mottes de 6'!C249&lt;&gt;"",'Mottes de 6'!C249,"")</f>
        <v xml:space="preserve">Enchantment </v>
      </c>
      <c r="E2179" s="103">
        <f>IF('Mottes de 6'!H249&lt;&gt;"",'Mottes de 6'!H249,"")</f>
        <v>12</v>
      </c>
      <c r="F2179" s="103" t="str">
        <f>IF('Mottes de 6'!E249&lt;&gt;"",'Mottes de 6'!E249,"")</f>
        <v>B</v>
      </c>
      <c r="G2179" s="103" t="str">
        <f>IF('Mottes de 6'!N249&lt;&gt;"",'Mottes de 6'!N249,"")</f>
        <v>M6</v>
      </c>
      <c r="H2179" s="103" t="str">
        <f>IF('Mottes de 6'!I249&lt;&gt;"",'Mottes de 6'!I249,"")</f>
        <v>A</v>
      </c>
      <c r="I2179" s="103">
        <f>IF('Mottes de 6'!J249&lt;&gt;"",'Mottes de 6'!J249,"")</f>
        <v>0.1</v>
      </c>
      <c r="J2179" s="103">
        <f>IF($J$9=36,'Mottes de 6'!U249,IF($J$9=37,'Mottes de 6'!V249,IF($J$9=38,'Mottes de 6'!W249,IF($J$9=39,'Mottes de 6'!X249,IF($J$9=40,'Mottes de 6'!Y249,IF($J$9=41,'Mottes de 6'!Z249,IF($J$9=42,'Mottes de 6'!AA249,IF($J$9=43,'Mottes de 6'!AB249,IF($J$9=44,'Mottes de 6'!AC249,IF($J$9=45,'Mottes de 6'!AD249,IF($J$9=46,'Mottes de 6'!AE249,IF($J$9=47,'Mottes de 6'!AF249,IF($J$9=48,'Mottes de 6'!AG249,IF($J$9=49,'Mottes de 6'!AH249,IF($J$9=50,'Mottes de 6'!AI249,IF($J$9=51,'Mottes de 6'!AJ249,IF($J$9=52,'Mottes de 6'!AK249,IF($J$9=1,'Mottes de 6'!AL249,IF($J$9=2,'Mottes de 6'!AM249,IF($J$9=3,'Mottes de 6'!AN249,IF($J$9=4,'Mottes de 6'!AO249,IF($J$9=5,'Mottes de 6'!AP249,IF($J$9=6,'Mottes de 6'!AQ249,IF($J$9=7,'Mottes de 6'!AR249,IF($J$9=8,'Mottes de 6'!AS249,IF($J$9=9,'Mottes de 6'!AT249,IF($J$9=10,'Mottes de 6'!AU249,IF($J$9=11,'Mottes de 6'!AV249,IF($J$9=12,'Mottes de 6'!AW249,IF($J$9=13,'Mottes de 6'!AX249,IF($J$9=14,'Mottes de 6'!AY249,IF($J$9=15,'Mottes de 6'!AZ249,IF($J$9=16,'Mottes de 6'!BA249,IF($J$9=17,'Mottes de 6'!BB249,IF($J$9=18,'Mottes de 6'!BC249,IF($J$9=19,'Mottes de 6'!BD249,IF($J$9=20,'Mottes de 6'!BE249,IF($J$9=21,'Mottes de 6'!BF249,IF($J$9=22,'Mottes de 6'!BG249,IF($J$9=23,'Mottes de 6'!BH249,IF($J$9=24,'Mottes de 6'!BI249,IF($J$9=25,'Mottes de 6'!BJ249,IF($J$9=26,'Mottes de 6'!BK249,IF($J$9=27,'Mottes de 6'!BL249,IF($J$9=28,'Mottes de 6'!BM249,IF($J$9=29,'Mottes de 6'!BN249,IF($J$9=30,'Mottes de 6'!BO249,IF($J$9=31,'Mottes de 6'!BP249,IF($J$9=32,'Mottes de 6'!BQ249,IF($J$9=33,'Mottes de 6'!BR249,IF($J$9=34,'Mottes de 6'!BS249,IF($J$9=35,'Mottes de 6'!BT249,))))))))))))))))))))))))))))))))))))))))))))))))))))</f>
        <v>0</v>
      </c>
      <c r="K2179" s="103" t="str">
        <f>IF('Mottes de 6'!R249=0,"","Erreur")</f>
        <v/>
      </c>
    </row>
    <row r="2180" spans="1:11" x14ac:dyDescent="0.25">
      <c r="A2180" s="103">
        <f>IF('Mottes de 6'!A250&lt;&gt;"",'Mottes de 6'!A250,"")</f>
        <v>15216</v>
      </c>
      <c r="B2180" s="103" t="str">
        <f>IF('Mottes de 6'!L250&lt;&gt;"",'Mottes de 6'!L250,"")</f>
        <v>Noai</v>
      </c>
      <c r="C2180" s="107" t="str">
        <f>IF('Mottes de 6'!B250&lt;&gt;"",'Mottes de 6'!B250,"")</f>
        <v>DAHLIA MYSTIC</v>
      </c>
      <c r="D2180" s="107" t="str">
        <f>IF('Mottes de 6'!C250&lt;&gt;"",'Mottes de 6'!C250,"")</f>
        <v xml:space="preserve">Fantasy </v>
      </c>
      <c r="E2180" s="103">
        <f>IF('Mottes de 6'!H250&lt;&gt;"",'Mottes de 6'!H250,"")</f>
        <v>12</v>
      </c>
      <c r="F2180" s="103" t="str">
        <f>IF('Mottes de 6'!E250&lt;&gt;"",'Mottes de 6'!E250,"")</f>
        <v>B</v>
      </c>
      <c r="G2180" s="103" t="str">
        <f>IF('Mottes de 6'!N250&lt;&gt;"",'Mottes de 6'!N250,"")</f>
        <v>M6</v>
      </c>
      <c r="H2180" s="103" t="str">
        <f>IF('Mottes de 6'!I250&lt;&gt;"",'Mottes de 6'!I250,"")</f>
        <v>A</v>
      </c>
      <c r="I2180" s="103">
        <f>IF('Mottes de 6'!J250&lt;&gt;"",'Mottes de 6'!J250,"")</f>
        <v>0.1</v>
      </c>
      <c r="J2180" s="103">
        <f>IF($J$9=36,'Mottes de 6'!U250,IF($J$9=37,'Mottes de 6'!V250,IF($J$9=38,'Mottes de 6'!W250,IF($J$9=39,'Mottes de 6'!X250,IF($J$9=40,'Mottes de 6'!Y250,IF($J$9=41,'Mottes de 6'!Z250,IF($J$9=42,'Mottes de 6'!AA250,IF($J$9=43,'Mottes de 6'!AB250,IF($J$9=44,'Mottes de 6'!AC250,IF($J$9=45,'Mottes de 6'!AD250,IF($J$9=46,'Mottes de 6'!AE250,IF($J$9=47,'Mottes de 6'!AF250,IF($J$9=48,'Mottes de 6'!AG250,IF($J$9=49,'Mottes de 6'!AH250,IF($J$9=50,'Mottes de 6'!AI250,IF($J$9=51,'Mottes de 6'!AJ250,IF($J$9=52,'Mottes de 6'!AK250,IF($J$9=1,'Mottes de 6'!AL250,IF($J$9=2,'Mottes de 6'!AM250,IF($J$9=3,'Mottes de 6'!AN250,IF($J$9=4,'Mottes de 6'!AO250,IF($J$9=5,'Mottes de 6'!AP250,IF($J$9=6,'Mottes de 6'!AQ250,IF($J$9=7,'Mottes de 6'!AR250,IF($J$9=8,'Mottes de 6'!AS250,IF($J$9=9,'Mottes de 6'!AT250,IF($J$9=10,'Mottes de 6'!AU250,IF($J$9=11,'Mottes de 6'!AV250,IF($J$9=12,'Mottes de 6'!AW250,IF($J$9=13,'Mottes de 6'!AX250,IF($J$9=14,'Mottes de 6'!AY250,IF($J$9=15,'Mottes de 6'!AZ250,IF($J$9=16,'Mottes de 6'!BA250,IF($J$9=17,'Mottes de 6'!BB250,IF($J$9=18,'Mottes de 6'!BC250,IF($J$9=19,'Mottes de 6'!BD250,IF($J$9=20,'Mottes de 6'!BE250,IF($J$9=21,'Mottes de 6'!BF250,IF($J$9=22,'Mottes de 6'!BG250,IF($J$9=23,'Mottes de 6'!BH250,IF($J$9=24,'Mottes de 6'!BI250,IF($J$9=25,'Mottes de 6'!BJ250,IF($J$9=26,'Mottes de 6'!BK250,IF($J$9=27,'Mottes de 6'!BL250,IF($J$9=28,'Mottes de 6'!BM250,IF($J$9=29,'Mottes de 6'!BN250,IF($J$9=30,'Mottes de 6'!BO250,IF($J$9=31,'Mottes de 6'!BP250,IF($J$9=32,'Mottes de 6'!BQ250,IF($J$9=33,'Mottes de 6'!BR250,IF($J$9=34,'Mottes de 6'!BS250,IF($J$9=35,'Mottes de 6'!BT250,))))))))))))))))))))))))))))))))))))))))))))))))))))</f>
        <v>0</v>
      </c>
      <c r="K2180" s="103" t="str">
        <f>IF('Mottes de 6'!R250=0,"","Erreur")</f>
        <v/>
      </c>
    </row>
    <row r="2181" spans="1:11" x14ac:dyDescent="0.25">
      <c r="A2181" s="103">
        <f>IF('Mottes de 6'!A251&lt;&gt;"",'Mottes de 6'!A251,"")</f>
        <v>13141</v>
      </c>
      <c r="B2181" s="103" t="str">
        <f>IF('Mottes de 6'!L251&lt;&gt;"",'Mottes de 6'!L251,"")</f>
        <v>Noai</v>
      </c>
      <c r="C2181" s="107" t="str">
        <f>IF('Mottes de 6'!B251&lt;&gt;"",'Mottes de 6'!B251,"")</f>
        <v>DAHLIA MYSTIC</v>
      </c>
      <c r="D2181" s="107" t="str">
        <f>IF('Mottes de 6'!C251&lt;&gt;"",'Mottes de 6'!C251,"")</f>
        <v xml:space="preserve">Illusion </v>
      </c>
      <c r="E2181" s="103">
        <f>IF('Mottes de 6'!H251&lt;&gt;"",'Mottes de 6'!H251,"")</f>
        <v>12</v>
      </c>
      <c r="F2181" s="103" t="str">
        <f>IF('Mottes de 6'!E251&lt;&gt;"",'Mottes de 6'!E251,"")</f>
        <v>B</v>
      </c>
      <c r="G2181" s="103" t="str">
        <f>IF('Mottes de 6'!N251&lt;&gt;"",'Mottes de 6'!N251,"")</f>
        <v>M6</v>
      </c>
      <c r="H2181" s="103" t="str">
        <f>IF('Mottes de 6'!I251&lt;&gt;"",'Mottes de 6'!I251,"")</f>
        <v>A</v>
      </c>
      <c r="I2181" s="103">
        <f>IF('Mottes de 6'!J251&lt;&gt;"",'Mottes de 6'!J251,"")</f>
        <v>0.1</v>
      </c>
      <c r="J2181" s="103">
        <f>IF($J$9=36,'Mottes de 6'!U251,IF($J$9=37,'Mottes de 6'!V251,IF($J$9=38,'Mottes de 6'!W251,IF($J$9=39,'Mottes de 6'!X251,IF($J$9=40,'Mottes de 6'!Y251,IF($J$9=41,'Mottes de 6'!Z251,IF($J$9=42,'Mottes de 6'!AA251,IF($J$9=43,'Mottes de 6'!AB251,IF($J$9=44,'Mottes de 6'!AC251,IF($J$9=45,'Mottes de 6'!AD251,IF($J$9=46,'Mottes de 6'!AE251,IF($J$9=47,'Mottes de 6'!AF251,IF($J$9=48,'Mottes de 6'!AG251,IF($J$9=49,'Mottes de 6'!AH251,IF($J$9=50,'Mottes de 6'!AI251,IF($J$9=51,'Mottes de 6'!AJ251,IF($J$9=52,'Mottes de 6'!AK251,IF($J$9=1,'Mottes de 6'!AL251,IF($J$9=2,'Mottes de 6'!AM251,IF($J$9=3,'Mottes de 6'!AN251,IF($J$9=4,'Mottes de 6'!AO251,IF($J$9=5,'Mottes de 6'!AP251,IF($J$9=6,'Mottes de 6'!AQ251,IF($J$9=7,'Mottes de 6'!AR251,IF($J$9=8,'Mottes de 6'!AS251,IF($J$9=9,'Mottes de 6'!AT251,IF($J$9=10,'Mottes de 6'!AU251,IF($J$9=11,'Mottes de 6'!AV251,IF($J$9=12,'Mottes de 6'!AW251,IF($J$9=13,'Mottes de 6'!AX251,IF($J$9=14,'Mottes de 6'!AY251,IF($J$9=15,'Mottes de 6'!AZ251,IF($J$9=16,'Mottes de 6'!BA251,IF($J$9=17,'Mottes de 6'!BB251,IF($J$9=18,'Mottes de 6'!BC251,IF($J$9=19,'Mottes de 6'!BD251,IF($J$9=20,'Mottes de 6'!BE251,IF($J$9=21,'Mottes de 6'!BF251,IF($J$9=22,'Mottes de 6'!BG251,IF($J$9=23,'Mottes de 6'!BH251,IF($J$9=24,'Mottes de 6'!BI251,IF($J$9=25,'Mottes de 6'!BJ251,IF($J$9=26,'Mottes de 6'!BK251,IF($J$9=27,'Mottes de 6'!BL251,IF($J$9=28,'Mottes de 6'!BM251,IF($J$9=29,'Mottes de 6'!BN251,IF($J$9=30,'Mottes de 6'!BO251,IF($J$9=31,'Mottes de 6'!BP251,IF($J$9=32,'Mottes de 6'!BQ251,IF($J$9=33,'Mottes de 6'!BR251,IF($J$9=34,'Mottes de 6'!BS251,IF($J$9=35,'Mottes de 6'!BT251,))))))))))))))))))))))))))))))))))))))))))))))))))))</f>
        <v>0</v>
      </c>
      <c r="K2181" s="103" t="str">
        <f>IF('Mottes de 6'!R251=0,"","Erreur")</f>
        <v/>
      </c>
    </row>
    <row r="2182" spans="1:11" x14ac:dyDescent="0.25">
      <c r="A2182" s="103">
        <f>IF('Mottes de 6'!A252&lt;&gt;"",'Mottes de 6'!A252,"")</f>
        <v>25266</v>
      </c>
      <c r="B2182" s="103" t="str">
        <f>IF('Mottes de 6'!L252&lt;&gt;"",'Mottes de 6'!L252,"")</f>
        <v>Noai</v>
      </c>
      <c r="C2182" s="107" t="str">
        <f>IF('Mottes de 6'!B252&lt;&gt;"",'Mottes de 6'!B252,"")</f>
        <v>DAHLIA MYSTIC</v>
      </c>
      <c r="D2182" s="107" t="str">
        <f>IF('Mottes de 6'!C252&lt;&gt;"",'Mottes de 6'!C252,"")</f>
        <v>Wizard</v>
      </c>
      <c r="E2182" s="103">
        <f>IF('Mottes de 6'!H252&lt;&gt;"",'Mottes de 6'!H252,"")</f>
        <v>12</v>
      </c>
      <c r="F2182" s="103" t="str">
        <f>IF('Mottes de 6'!E252&lt;&gt;"",'Mottes de 6'!E252,"")</f>
        <v>B</v>
      </c>
      <c r="G2182" s="103" t="str">
        <f>IF('Mottes de 6'!N252&lt;&gt;"",'Mottes de 6'!N252,"")</f>
        <v>M6</v>
      </c>
      <c r="H2182" s="103" t="str">
        <f>IF('Mottes de 6'!I252&lt;&gt;"",'Mottes de 6'!I252,"")</f>
        <v>A</v>
      </c>
      <c r="I2182" s="103">
        <f>IF('Mottes de 6'!J252&lt;&gt;"",'Mottes de 6'!J252,"")</f>
        <v>0.1</v>
      </c>
      <c r="J2182" s="103">
        <f>IF($J$9=36,'Mottes de 6'!U252,IF($J$9=37,'Mottes de 6'!V252,IF($J$9=38,'Mottes de 6'!W252,IF($J$9=39,'Mottes de 6'!X252,IF($J$9=40,'Mottes de 6'!Y252,IF($J$9=41,'Mottes de 6'!Z252,IF($J$9=42,'Mottes de 6'!AA252,IF($J$9=43,'Mottes de 6'!AB252,IF($J$9=44,'Mottes de 6'!AC252,IF($J$9=45,'Mottes de 6'!AD252,IF($J$9=46,'Mottes de 6'!AE252,IF($J$9=47,'Mottes de 6'!AF252,IF($J$9=48,'Mottes de 6'!AG252,IF($J$9=49,'Mottes de 6'!AH252,IF($J$9=50,'Mottes de 6'!AI252,IF($J$9=51,'Mottes de 6'!AJ252,IF($J$9=52,'Mottes de 6'!AK252,IF($J$9=1,'Mottes de 6'!AL252,IF($J$9=2,'Mottes de 6'!AM252,IF($J$9=3,'Mottes de 6'!AN252,IF($J$9=4,'Mottes de 6'!AO252,IF($J$9=5,'Mottes de 6'!AP252,IF($J$9=6,'Mottes de 6'!AQ252,IF($J$9=7,'Mottes de 6'!AR252,IF($J$9=8,'Mottes de 6'!AS252,IF($J$9=9,'Mottes de 6'!AT252,IF($J$9=10,'Mottes de 6'!AU252,IF($J$9=11,'Mottes de 6'!AV252,IF($J$9=12,'Mottes de 6'!AW252,IF($J$9=13,'Mottes de 6'!AX252,IF($J$9=14,'Mottes de 6'!AY252,IF($J$9=15,'Mottes de 6'!AZ252,IF($J$9=16,'Mottes de 6'!BA252,IF($J$9=17,'Mottes de 6'!BB252,IF($J$9=18,'Mottes de 6'!BC252,IF($J$9=19,'Mottes de 6'!BD252,IF($J$9=20,'Mottes de 6'!BE252,IF($J$9=21,'Mottes de 6'!BF252,IF($J$9=22,'Mottes de 6'!BG252,IF($J$9=23,'Mottes de 6'!BH252,IF($J$9=24,'Mottes de 6'!BI252,IF($J$9=25,'Mottes de 6'!BJ252,IF($J$9=26,'Mottes de 6'!BK252,IF($J$9=27,'Mottes de 6'!BL252,IF($J$9=28,'Mottes de 6'!BM252,IF($J$9=29,'Mottes de 6'!BN252,IF($J$9=30,'Mottes de 6'!BO252,IF($J$9=31,'Mottes de 6'!BP252,IF($J$9=32,'Mottes de 6'!BQ252,IF($J$9=33,'Mottes de 6'!BR252,IF($J$9=34,'Mottes de 6'!BS252,IF($J$9=35,'Mottes de 6'!BT252,))))))))))))))))))))))))))))))))))))))))))))))))))))</f>
        <v>0</v>
      </c>
      <c r="K2182" s="103" t="str">
        <f>IF('Mottes de 6'!R252=0,"","Erreur")</f>
        <v/>
      </c>
    </row>
    <row r="2183" spans="1:11" x14ac:dyDescent="0.25">
      <c r="A2183" s="103">
        <f>IF('Mottes de 6'!A253&lt;&gt;"",'Mottes de 6'!A253,"")</f>
        <v>13048</v>
      </c>
      <c r="B2183" s="103" t="str">
        <f>IF('Mottes de 6'!L253&lt;&gt;"",'Mottes de 6'!L253,"")</f>
        <v>Noai</v>
      </c>
      <c r="C2183" s="107" t="str">
        <f>IF('Mottes de 6'!B253&lt;&gt;"",'Mottes de 6'!B253,"")</f>
        <v>DAHLIA MYSTIC</v>
      </c>
      <c r="D2183" s="107" t="str">
        <f>IF('Mottes de 6'!C253&lt;&gt;"",'Mottes de 6'!C253,"")</f>
        <v>Variés</v>
      </c>
      <c r="E2183" s="103">
        <f>IF('Mottes de 6'!H253&lt;&gt;"",'Mottes de 6'!H253,"")</f>
        <v>12</v>
      </c>
      <c r="F2183" s="103" t="str">
        <f>IF('Mottes de 6'!E253&lt;&gt;"",'Mottes de 6'!E253,"")</f>
        <v>B</v>
      </c>
      <c r="G2183" s="103" t="str">
        <f>IF('Mottes de 6'!N253&lt;&gt;"",'Mottes de 6'!N253,"")</f>
        <v>M6</v>
      </c>
      <c r="H2183" s="103" t="str">
        <f>IF('Mottes de 6'!I253&lt;&gt;"",'Mottes de 6'!I253,"")</f>
        <v>A</v>
      </c>
      <c r="I2183" s="103">
        <f>IF('Mottes de 6'!J253&lt;&gt;"",'Mottes de 6'!J253,"")</f>
        <v>0.1</v>
      </c>
      <c r="J2183" s="103">
        <f>IF($J$9=36,'Mottes de 6'!U253,IF($J$9=37,'Mottes de 6'!V253,IF($J$9=38,'Mottes de 6'!W253,IF($J$9=39,'Mottes de 6'!X253,IF($J$9=40,'Mottes de 6'!Y253,IF($J$9=41,'Mottes de 6'!Z253,IF($J$9=42,'Mottes de 6'!AA253,IF($J$9=43,'Mottes de 6'!AB253,IF($J$9=44,'Mottes de 6'!AC253,IF($J$9=45,'Mottes de 6'!AD253,IF($J$9=46,'Mottes de 6'!AE253,IF($J$9=47,'Mottes de 6'!AF253,IF($J$9=48,'Mottes de 6'!AG253,IF($J$9=49,'Mottes de 6'!AH253,IF($J$9=50,'Mottes de 6'!AI253,IF($J$9=51,'Mottes de 6'!AJ253,IF($J$9=52,'Mottes de 6'!AK253,IF($J$9=1,'Mottes de 6'!AL253,IF($J$9=2,'Mottes de 6'!AM253,IF($J$9=3,'Mottes de 6'!AN253,IF($J$9=4,'Mottes de 6'!AO253,IF($J$9=5,'Mottes de 6'!AP253,IF($J$9=6,'Mottes de 6'!AQ253,IF($J$9=7,'Mottes de 6'!AR253,IF($J$9=8,'Mottes de 6'!AS253,IF($J$9=9,'Mottes de 6'!AT253,IF($J$9=10,'Mottes de 6'!AU253,IF($J$9=11,'Mottes de 6'!AV253,IF($J$9=12,'Mottes de 6'!AW253,IF($J$9=13,'Mottes de 6'!AX253,IF($J$9=14,'Mottes de 6'!AY253,IF($J$9=15,'Mottes de 6'!AZ253,IF($J$9=16,'Mottes de 6'!BA253,IF($J$9=17,'Mottes de 6'!BB253,IF($J$9=18,'Mottes de 6'!BC253,IF($J$9=19,'Mottes de 6'!BD253,IF($J$9=20,'Mottes de 6'!BE253,IF($J$9=21,'Mottes de 6'!BF253,IF($J$9=22,'Mottes de 6'!BG253,IF($J$9=23,'Mottes de 6'!BH253,IF($J$9=24,'Mottes de 6'!BI253,IF($J$9=25,'Mottes de 6'!BJ253,IF($J$9=26,'Mottes de 6'!BK253,IF($J$9=27,'Mottes de 6'!BL253,IF($J$9=28,'Mottes de 6'!BM253,IF($J$9=29,'Mottes de 6'!BN253,IF($J$9=30,'Mottes de 6'!BO253,IF($J$9=31,'Mottes de 6'!BP253,IF($J$9=32,'Mottes de 6'!BQ253,IF($J$9=33,'Mottes de 6'!BR253,IF($J$9=34,'Mottes de 6'!BS253,IF($J$9=35,'Mottes de 6'!BT253,))))))))))))))))))))))))))))))))))))))))))))))))))))</f>
        <v>0</v>
      </c>
      <c r="K2183" s="103" t="str">
        <f>IF('Mottes de 6'!R253=0,"","Erreur")</f>
        <v/>
      </c>
    </row>
    <row r="2184" spans="1:11" x14ac:dyDescent="0.25">
      <c r="A2184" s="450"/>
      <c r="B2184" s="450"/>
      <c r="C2184" s="451" t="s">
        <v>1864</v>
      </c>
      <c r="D2184" s="451"/>
      <c r="E2184" s="450"/>
      <c r="F2184" s="450"/>
      <c r="G2184" s="450"/>
      <c r="H2184" s="450"/>
      <c r="I2184" s="450"/>
      <c r="J2184" s="450">
        <f>SUBTOTAL(9,J2177:J2183)</f>
        <v>0</v>
      </c>
      <c r="K2184" s="450"/>
    </row>
    <row r="2185" spans="1:11" x14ac:dyDescent="0.25">
      <c r="A2185" s="103" t="str">
        <f>IF('Mottes de 6'!A254&lt;&gt;"",'Mottes de 6'!A254,"")</f>
        <v/>
      </c>
      <c r="B2185" s="103" t="str">
        <f>IF('Mottes de 6'!L254&lt;&gt;"",'Mottes de 6'!L254,"")</f>
        <v>E</v>
      </c>
      <c r="C2185" s="107" t="str">
        <f>IF('Mottes de 6'!B254&lt;&gt;"",'Mottes de 6'!B254,"")</f>
        <v>DELOSPERMA (Ficoïde classique)</v>
      </c>
      <c r="D2185" s="107" t="str">
        <f>IF('Mottes de 6'!C254&lt;&gt;"",'Mottes de 6'!C254,"")</f>
        <v/>
      </c>
      <c r="E2185" s="103" t="str">
        <f>IF('Mottes de 6'!H254&lt;&gt;"",'Mottes de 6'!H254,"")</f>
        <v/>
      </c>
      <c r="F2185" s="103" t="str">
        <f>IF('Mottes de 6'!E254&lt;&gt;"",'Mottes de 6'!E254,"")</f>
        <v/>
      </c>
      <c r="G2185" s="103" t="str">
        <f>IF('Mottes de 6'!N254&lt;&gt;"",'Mottes de 6'!N254,"")</f>
        <v/>
      </c>
      <c r="H2185" s="103" t="str">
        <f>IF('Mottes de 6'!I254&lt;&gt;"",'Mottes de 6'!I254,"")</f>
        <v/>
      </c>
      <c r="I2185" s="103" t="str">
        <f>IF('Mottes de 6'!J254&lt;&gt;"",'Mottes de 6'!J254,"")</f>
        <v/>
      </c>
      <c r="J2185" s="103">
        <f>IF($J$9=36,'Mottes de 6'!U254,IF($J$9=37,'Mottes de 6'!V254,IF($J$9=38,'Mottes de 6'!W254,IF($J$9=39,'Mottes de 6'!X254,IF($J$9=40,'Mottes de 6'!Y254,IF($J$9=41,'Mottes de 6'!Z254,IF($J$9=42,'Mottes de 6'!AA254,IF($J$9=43,'Mottes de 6'!AB254,IF($J$9=44,'Mottes de 6'!AC254,IF($J$9=45,'Mottes de 6'!AD254,IF($J$9=46,'Mottes de 6'!AE254,IF($J$9=47,'Mottes de 6'!AF254,IF($J$9=48,'Mottes de 6'!AG254,IF($J$9=49,'Mottes de 6'!AH254,IF($J$9=50,'Mottes de 6'!AI254,IF($J$9=51,'Mottes de 6'!AJ254,IF($J$9=52,'Mottes de 6'!AK254,IF($J$9=1,'Mottes de 6'!AL254,IF($J$9=2,'Mottes de 6'!AM254,IF($J$9=3,'Mottes de 6'!AN254,IF($J$9=4,'Mottes de 6'!AO254,IF($J$9=5,'Mottes de 6'!AP254,IF($J$9=6,'Mottes de 6'!AQ254,IF($J$9=7,'Mottes de 6'!AR254,IF($J$9=8,'Mottes de 6'!AS254,IF($J$9=9,'Mottes de 6'!AT254,IF($J$9=10,'Mottes de 6'!AU254,IF($J$9=11,'Mottes de 6'!AV254,IF($J$9=12,'Mottes de 6'!AW254,IF($J$9=13,'Mottes de 6'!AX254,IF($J$9=14,'Mottes de 6'!AY254,IF($J$9=15,'Mottes de 6'!AZ254,IF($J$9=16,'Mottes de 6'!BA254,IF($J$9=17,'Mottes de 6'!BB254,IF($J$9=18,'Mottes de 6'!BC254,IF($J$9=19,'Mottes de 6'!BD254,IF($J$9=20,'Mottes de 6'!BE254,IF($J$9=21,'Mottes de 6'!BF254,IF($J$9=22,'Mottes de 6'!BG254,IF($J$9=23,'Mottes de 6'!BH254,IF($J$9=24,'Mottes de 6'!BI254,IF($J$9=25,'Mottes de 6'!BJ254,IF($J$9=26,'Mottes de 6'!BK254,IF($J$9=27,'Mottes de 6'!BL254,IF($J$9=28,'Mottes de 6'!BM254,IF($J$9=29,'Mottes de 6'!BN254,IF($J$9=30,'Mottes de 6'!BO254,IF($J$9=31,'Mottes de 6'!BP254,IF($J$9=32,'Mottes de 6'!BQ254,IF($J$9=33,'Mottes de 6'!BR254,IF($J$9=34,'Mottes de 6'!BS254,IF($J$9=35,'Mottes de 6'!BT254,))))))))))))))))))))))))))))))))))))))))))))))))))))</f>
        <v>0</v>
      </c>
      <c r="K2185" s="103" t="str">
        <f>IF('Mottes de 6'!R254=0,"","Erreur")</f>
        <v/>
      </c>
    </row>
    <row r="2186" spans="1:11" x14ac:dyDescent="0.25">
      <c r="A2186" s="103">
        <f>IF('Mottes de 6'!A255&lt;&gt;"",'Mottes de 6'!A255,"")</f>
        <v>20573</v>
      </c>
      <c r="B2186" s="103" t="str">
        <f>IF('Mottes de 6'!L255&lt;&gt;"",'Mottes de 6'!L255,"")</f>
        <v>Noai</v>
      </c>
      <c r="C2186" s="107" t="str">
        <f>IF('Mottes de 6'!B255&lt;&gt;"",'Mottes de 6'!B255,"")</f>
        <v>FICOIDE</v>
      </c>
      <c r="D2186" s="107" t="str">
        <f>IF('Mottes de 6'!C255&lt;&gt;"",'Mottes de 6'!C255,"")</f>
        <v>Jaune</v>
      </c>
      <c r="E2186" s="103">
        <f>IF('Mottes de 6'!H255&lt;&gt;"",'Mottes de 6'!H255,"")</f>
        <v>13</v>
      </c>
      <c r="F2186" s="103" t="str">
        <f>IF('Mottes de 6'!E255&lt;&gt;"",'Mottes de 6'!E255,"")</f>
        <v>B</v>
      </c>
      <c r="G2186" s="103" t="str">
        <f>IF('Mottes de 6'!N255&lt;&gt;"",'Mottes de 6'!N255,"")</f>
        <v>M6</v>
      </c>
      <c r="H2186" s="103" t="str">
        <f>IF('Mottes de 6'!I255&lt;&gt;"",'Mottes de 6'!I255,"")</f>
        <v>B</v>
      </c>
      <c r="I2186" s="103" t="str">
        <f>IF('Mottes de 6'!J255&lt;&gt;"",'Mottes de 6'!J255,"")</f>
        <v/>
      </c>
      <c r="J2186" s="103">
        <f>IF($J$9=36,'Mottes de 6'!U255,IF($J$9=37,'Mottes de 6'!V255,IF($J$9=38,'Mottes de 6'!W255,IF($J$9=39,'Mottes de 6'!X255,IF($J$9=40,'Mottes de 6'!Y255,IF($J$9=41,'Mottes de 6'!Z255,IF($J$9=42,'Mottes de 6'!AA255,IF($J$9=43,'Mottes de 6'!AB255,IF($J$9=44,'Mottes de 6'!AC255,IF($J$9=45,'Mottes de 6'!AD255,IF($J$9=46,'Mottes de 6'!AE255,IF($J$9=47,'Mottes de 6'!AF255,IF($J$9=48,'Mottes de 6'!AG255,IF($J$9=49,'Mottes de 6'!AH255,IF($J$9=50,'Mottes de 6'!AI255,IF($J$9=51,'Mottes de 6'!AJ255,IF($J$9=52,'Mottes de 6'!AK255,IF($J$9=1,'Mottes de 6'!AL255,IF($J$9=2,'Mottes de 6'!AM255,IF($J$9=3,'Mottes de 6'!AN255,IF($J$9=4,'Mottes de 6'!AO255,IF($J$9=5,'Mottes de 6'!AP255,IF($J$9=6,'Mottes de 6'!AQ255,IF($J$9=7,'Mottes de 6'!AR255,IF($J$9=8,'Mottes de 6'!AS255,IF($J$9=9,'Mottes de 6'!AT255,IF($J$9=10,'Mottes de 6'!AU255,IF($J$9=11,'Mottes de 6'!AV255,IF($J$9=12,'Mottes de 6'!AW255,IF($J$9=13,'Mottes de 6'!AX255,IF($J$9=14,'Mottes de 6'!AY255,IF($J$9=15,'Mottes de 6'!AZ255,IF($J$9=16,'Mottes de 6'!BA255,IF($J$9=17,'Mottes de 6'!BB255,IF($J$9=18,'Mottes de 6'!BC255,IF($J$9=19,'Mottes de 6'!BD255,IF($J$9=20,'Mottes de 6'!BE255,IF($J$9=21,'Mottes de 6'!BF255,IF($J$9=22,'Mottes de 6'!BG255,IF($J$9=23,'Mottes de 6'!BH255,IF($J$9=24,'Mottes de 6'!BI255,IF($J$9=25,'Mottes de 6'!BJ255,IF($J$9=26,'Mottes de 6'!BK255,IF($J$9=27,'Mottes de 6'!BL255,IF($J$9=28,'Mottes de 6'!BM255,IF($J$9=29,'Mottes de 6'!BN255,IF($J$9=30,'Mottes de 6'!BO255,IF($J$9=31,'Mottes de 6'!BP255,IF($J$9=32,'Mottes de 6'!BQ255,IF($J$9=33,'Mottes de 6'!BR255,IF($J$9=34,'Mottes de 6'!BS255,IF($J$9=35,'Mottes de 6'!BT255,))))))))))))))))))))))))))))))))))))))))))))))))))))</f>
        <v>0</v>
      </c>
      <c r="K2186" s="103" t="str">
        <f>IF('Mottes de 6'!R255=0,"","Erreur")</f>
        <v/>
      </c>
    </row>
    <row r="2187" spans="1:11" x14ac:dyDescent="0.25">
      <c r="A2187" s="103">
        <f>IF('Mottes de 6'!A256&lt;&gt;"",'Mottes de 6'!A256,"")</f>
        <v>14916</v>
      </c>
      <c r="B2187" s="103" t="str">
        <f>IF('Mottes de 6'!L256&lt;&gt;"",'Mottes de 6'!L256,"")</f>
        <v>Noai</v>
      </c>
      <c r="C2187" s="107" t="str">
        <f>IF('Mottes de 6'!B256&lt;&gt;"",'Mottes de 6'!B256,"")</f>
        <v>FICOIDE</v>
      </c>
      <c r="D2187" s="107" t="str">
        <f>IF('Mottes de 6'!C256&lt;&gt;"",'Mottes de 6'!C256,"")</f>
        <v>Orange</v>
      </c>
      <c r="E2187" s="103">
        <f>IF('Mottes de 6'!H256&lt;&gt;"",'Mottes de 6'!H256,"")</f>
        <v>13</v>
      </c>
      <c r="F2187" s="103" t="str">
        <f>IF('Mottes de 6'!E256&lt;&gt;"",'Mottes de 6'!E256,"")</f>
        <v>B</v>
      </c>
      <c r="G2187" s="103" t="str">
        <f>IF('Mottes de 6'!N256&lt;&gt;"",'Mottes de 6'!N256,"")</f>
        <v>M6</v>
      </c>
      <c r="H2187" s="103" t="str">
        <f>IF('Mottes de 6'!I256&lt;&gt;"",'Mottes de 6'!I256,"")</f>
        <v>B</v>
      </c>
      <c r="I2187" s="103" t="str">
        <f>IF('Mottes de 6'!J256&lt;&gt;"",'Mottes de 6'!J256,"")</f>
        <v/>
      </c>
      <c r="J2187" s="103">
        <f>IF($J$9=36,'Mottes de 6'!U256,IF($J$9=37,'Mottes de 6'!V256,IF($J$9=38,'Mottes de 6'!W256,IF($J$9=39,'Mottes de 6'!X256,IF($J$9=40,'Mottes de 6'!Y256,IF($J$9=41,'Mottes de 6'!Z256,IF($J$9=42,'Mottes de 6'!AA256,IF($J$9=43,'Mottes de 6'!AB256,IF($J$9=44,'Mottes de 6'!AC256,IF($J$9=45,'Mottes de 6'!AD256,IF($J$9=46,'Mottes de 6'!AE256,IF($J$9=47,'Mottes de 6'!AF256,IF($J$9=48,'Mottes de 6'!AG256,IF($J$9=49,'Mottes de 6'!AH256,IF($J$9=50,'Mottes de 6'!AI256,IF($J$9=51,'Mottes de 6'!AJ256,IF($J$9=52,'Mottes de 6'!AK256,IF($J$9=1,'Mottes de 6'!AL256,IF($J$9=2,'Mottes de 6'!AM256,IF($J$9=3,'Mottes de 6'!AN256,IF($J$9=4,'Mottes de 6'!AO256,IF($J$9=5,'Mottes de 6'!AP256,IF($J$9=6,'Mottes de 6'!AQ256,IF($J$9=7,'Mottes de 6'!AR256,IF($J$9=8,'Mottes de 6'!AS256,IF($J$9=9,'Mottes de 6'!AT256,IF($J$9=10,'Mottes de 6'!AU256,IF($J$9=11,'Mottes de 6'!AV256,IF($J$9=12,'Mottes de 6'!AW256,IF($J$9=13,'Mottes de 6'!AX256,IF($J$9=14,'Mottes de 6'!AY256,IF($J$9=15,'Mottes de 6'!AZ256,IF($J$9=16,'Mottes de 6'!BA256,IF($J$9=17,'Mottes de 6'!BB256,IF($J$9=18,'Mottes de 6'!BC256,IF($J$9=19,'Mottes de 6'!BD256,IF($J$9=20,'Mottes de 6'!BE256,IF($J$9=21,'Mottes de 6'!BF256,IF($J$9=22,'Mottes de 6'!BG256,IF($J$9=23,'Mottes de 6'!BH256,IF($J$9=24,'Mottes de 6'!BI256,IF($J$9=25,'Mottes de 6'!BJ256,IF($J$9=26,'Mottes de 6'!BK256,IF($J$9=27,'Mottes de 6'!BL256,IF($J$9=28,'Mottes de 6'!BM256,IF($J$9=29,'Mottes de 6'!BN256,IF($J$9=30,'Mottes de 6'!BO256,IF($J$9=31,'Mottes de 6'!BP256,IF($J$9=32,'Mottes de 6'!BQ256,IF($J$9=33,'Mottes de 6'!BR256,IF($J$9=34,'Mottes de 6'!BS256,IF($J$9=35,'Mottes de 6'!BT256,))))))))))))))))))))))))))))))))))))))))))))))))))))</f>
        <v>0</v>
      </c>
      <c r="K2187" s="103" t="str">
        <f>IF('Mottes de 6'!R256=0,"","Erreur")</f>
        <v/>
      </c>
    </row>
    <row r="2188" spans="1:11" x14ac:dyDescent="0.25">
      <c r="A2188" s="103">
        <f>IF('Mottes de 6'!A257&lt;&gt;"",'Mottes de 6'!A257,"")</f>
        <v>20578</v>
      </c>
      <c r="B2188" s="103" t="str">
        <f>IF('Mottes de 6'!L257&lt;&gt;"",'Mottes de 6'!L257,"")</f>
        <v>Noai</v>
      </c>
      <c r="C2188" s="107" t="str">
        <f>IF('Mottes de 6'!B257&lt;&gt;"",'Mottes de 6'!B257,"")</f>
        <v>FICOIDE</v>
      </c>
      <c r="D2188" s="107" t="str">
        <f>IF('Mottes de 6'!C257&lt;&gt;"",'Mottes de 6'!C257,"")</f>
        <v>Rose</v>
      </c>
      <c r="E2188" s="103">
        <f>IF('Mottes de 6'!H257&lt;&gt;"",'Mottes de 6'!H257,"")</f>
        <v>13</v>
      </c>
      <c r="F2188" s="103" t="str">
        <f>IF('Mottes de 6'!E257&lt;&gt;"",'Mottes de 6'!E257,"")</f>
        <v>B</v>
      </c>
      <c r="G2188" s="103" t="str">
        <f>IF('Mottes de 6'!N257&lt;&gt;"",'Mottes de 6'!N257,"")</f>
        <v>M6</v>
      </c>
      <c r="H2188" s="103" t="str">
        <f>IF('Mottes de 6'!I257&lt;&gt;"",'Mottes de 6'!I257,"")</f>
        <v>B</v>
      </c>
      <c r="I2188" s="103" t="str">
        <f>IF('Mottes de 6'!J257&lt;&gt;"",'Mottes de 6'!J257,"")</f>
        <v/>
      </c>
      <c r="J2188" s="103">
        <f>IF($J$9=36,'Mottes de 6'!U257,IF($J$9=37,'Mottes de 6'!V257,IF($J$9=38,'Mottes de 6'!W257,IF($J$9=39,'Mottes de 6'!X257,IF($J$9=40,'Mottes de 6'!Y257,IF($J$9=41,'Mottes de 6'!Z257,IF($J$9=42,'Mottes de 6'!AA257,IF($J$9=43,'Mottes de 6'!AB257,IF($J$9=44,'Mottes de 6'!AC257,IF($J$9=45,'Mottes de 6'!AD257,IF($J$9=46,'Mottes de 6'!AE257,IF($J$9=47,'Mottes de 6'!AF257,IF($J$9=48,'Mottes de 6'!AG257,IF($J$9=49,'Mottes de 6'!AH257,IF($J$9=50,'Mottes de 6'!AI257,IF($J$9=51,'Mottes de 6'!AJ257,IF($J$9=52,'Mottes de 6'!AK257,IF($J$9=1,'Mottes de 6'!AL257,IF($J$9=2,'Mottes de 6'!AM257,IF($J$9=3,'Mottes de 6'!AN257,IF($J$9=4,'Mottes de 6'!AO257,IF($J$9=5,'Mottes de 6'!AP257,IF($J$9=6,'Mottes de 6'!AQ257,IF($J$9=7,'Mottes de 6'!AR257,IF($J$9=8,'Mottes de 6'!AS257,IF($J$9=9,'Mottes de 6'!AT257,IF($J$9=10,'Mottes de 6'!AU257,IF($J$9=11,'Mottes de 6'!AV257,IF($J$9=12,'Mottes de 6'!AW257,IF($J$9=13,'Mottes de 6'!AX257,IF($J$9=14,'Mottes de 6'!AY257,IF($J$9=15,'Mottes de 6'!AZ257,IF($J$9=16,'Mottes de 6'!BA257,IF($J$9=17,'Mottes de 6'!BB257,IF($J$9=18,'Mottes de 6'!BC257,IF($J$9=19,'Mottes de 6'!BD257,IF($J$9=20,'Mottes de 6'!BE257,IF($J$9=21,'Mottes de 6'!BF257,IF($J$9=22,'Mottes de 6'!BG257,IF($J$9=23,'Mottes de 6'!BH257,IF($J$9=24,'Mottes de 6'!BI257,IF($J$9=25,'Mottes de 6'!BJ257,IF($J$9=26,'Mottes de 6'!BK257,IF($J$9=27,'Mottes de 6'!BL257,IF($J$9=28,'Mottes de 6'!BM257,IF($J$9=29,'Mottes de 6'!BN257,IF($J$9=30,'Mottes de 6'!BO257,IF($J$9=31,'Mottes de 6'!BP257,IF($J$9=32,'Mottes de 6'!BQ257,IF($J$9=33,'Mottes de 6'!BR257,IF($J$9=34,'Mottes de 6'!BS257,IF($J$9=35,'Mottes de 6'!BT257,))))))))))))))))))))))))))))))))))))))))))))))))))))</f>
        <v>0</v>
      </c>
      <c r="K2188" s="103" t="str">
        <f>IF('Mottes de 6'!R257=0,"","Erreur")</f>
        <v/>
      </c>
    </row>
    <row r="2189" spans="1:11" x14ac:dyDescent="0.25">
      <c r="A2189" s="103">
        <f>IF('Mottes de 6'!A258&lt;&gt;"",'Mottes de 6'!A258,"")</f>
        <v>12473</v>
      </c>
      <c r="B2189" s="103" t="str">
        <f>IF('Mottes de 6'!L258&lt;&gt;"",'Mottes de 6'!L258,"")</f>
        <v>Noai</v>
      </c>
      <c r="C2189" s="107" t="str">
        <f>IF('Mottes de 6'!B258&lt;&gt;"",'Mottes de 6'!B258,"")</f>
        <v>FICOIDE</v>
      </c>
      <c r="D2189" s="107" t="str">
        <f>IF('Mottes de 6'!C258&lt;&gt;"",'Mottes de 6'!C258,"")</f>
        <v>Violet Vivace</v>
      </c>
      <c r="E2189" s="103">
        <f>IF('Mottes de 6'!H258&lt;&gt;"",'Mottes de 6'!H258,"")</f>
        <v>12</v>
      </c>
      <c r="F2189" s="103" t="str">
        <f>IF('Mottes de 6'!E258&lt;&gt;"",'Mottes de 6'!E258,"")</f>
        <v>B</v>
      </c>
      <c r="G2189" s="103" t="str">
        <f>IF('Mottes de 6'!N258&lt;&gt;"",'Mottes de 6'!N258,"")</f>
        <v>M6</v>
      </c>
      <c r="H2189" s="103" t="str">
        <f>IF('Mottes de 6'!I258&lt;&gt;"",'Mottes de 6'!I258,"")</f>
        <v>B</v>
      </c>
      <c r="I2189" s="103" t="str">
        <f>IF('Mottes de 6'!J258&lt;&gt;"",'Mottes de 6'!J258,"")</f>
        <v/>
      </c>
      <c r="J2189" s="103">
        <f>IF($J$9=36,'Mottes de 6'!U258,IF($J$9=37,'Mottes de 6'!V258,IF($J$9=38,'Mottes de 6'!W258,IF($J$9=39,'Mottes de 6'!X258,IF($J$9=40,'Mottes de 6'!Y258,IF($J$9=41,'Mottes de 6'!Z258,IF($J$9=42,'Mottes de 6'!AA258,IF($J$9=43,'Mottes de 6'!AB258,IF($J$9=44,'Mottes de 6'!AC258,IF($J$9=45,'Mottes de 6'!AD258,IF($J$9=46,'Mottes de 6'!AE258,IF($J$9=47,'Mottes de 6'!AF258,IF($J$9=48,'Mottes de 6'!AG258,IF($J$9=49,'Mottes de 6'!AH258,IF($J$9=50,'Mottes de 6'!AI258,IF($J$9=51,'Mottes de 6'!AJ258,IF($J$9=52,'Mottes de 6'!AK258,IF($J$9=1,'Mottes de 6'!AL258,IF($J$9=2,'Mottes de 6'!AM258,IF($J$9=3,'Mottes de 6'!AN258,IF($J$9=4,'Mottes de 6'!AO258,IF($J$9=5,'Mottes de 6'!AP258,IF($J$9=6,'Mottes de 6'!AQ258,IF($J$9=7,'Mottes de 6'!AR258,IF($J$9=8,'Mottes de 6'!AS258,IF($J$9=9,'Mottes de 6'!AT258,IF($J$9=10,'Mottes de 6'!AU258,IF($J$9=11,'Mottes de 6'!AV258,IF($J$9=12,'Mottes de 6'!AW258,IF($J$9=13,'Mottes de 6'!AX258,IF($J$9=14,'Mottes de 6'!AY258,IF($J$9=15,'Mottes de 6'!AZ258,IF($J$9=16,'Mottes de 6'!BA258,IF($J$9=17,'Mottes de 6'!BB258,IF($J$9=18,'Mottes de 6'!BC258,IF($J$9=19,'Mottes de 6'!BD258,IF($J$9=20,'Mottes de 6'!BE258,IF($J$9=21,'Mottes de 6'!BF258,IF($J$9=22,'Mottes de 6'!BG258,IF($J$9=23,'Mottes de 6'!BH258,IF($J$9=24,'Mottes de 6'!BI258,IF($J$9=25,'Mottes de 6'!BJ258,IF($J$9=26,'Mottes de 6'!BK258,IF($J$9=27,'Mottes de 6'!BL258,IF($J$9=28,'Mottes de 6'!BM258,IF($J$9=29,'Mottes de 6'!BN258,IF($J$9=30,'Mottes de 6'!BO258,IF($J$9=31,'Mottes de 6'!BP258,IF($J$9=32,'Mottes de 6'!BQ258,IF($J$9=33,'Mottes de 6'!BR258,IF($J$9=34,'Mottes de 6'!BS258,IF($J$9=35,'Mottes de 6'!BT258,))))))))))))))))))))))))))))))))))))))))))))))))))))</f>
        <v>0</v>
      </c>
      <c r="K2189" s="103" t="str">
        <f>IF('Mottes de 6'!R258=0,"","Erreur")</f>
        <v/>
      </c>
    </row>
    <row r="2190" spans="1:11" x14ac:dyDescent="0.25">
      <c r="A2190" s="450"/>
      <c r="B2190" s="450"/>
      <c r="C2190" s="451" t="s">
        <v>1865</v>
      </c>
      <c r="D2190" s="451"/>
      <c r="E2190" s="450"/>
      <c r="F2190" s="450"/>
      <c r="G2190" s="450"/>
      <c r="H2190" s="450"/>
      <c r="I2190" s="450"/>
      <c r="J2190" s="450">
        <f>SUBTOTAL(9,J2185:J2189)</f>
        <v>0</v>
      </c>
      <c r="K2190" s="450"/>
    </row>
    <row r="2191" spans="1:11" x14ac:dyDescent="0.25">
      <c r="A2191" s="103" t="str">
        <f>IF('Mottes de 6'!A259&lt;&gt;"",'Mottes de 6'!A259,"")</f>
        <v/>
      </c>
      <c r="B2191" s="103" t="str">
        <f>IF('Mottes de 6'!L259&lt;&gt;"",'Mottes de 6'!L259,"")</f>
        <v>E</v>
      </c>
      <c r="C2191" s="107" t="str">
        <f>IF('Mottes de 6'!B259&lt;&gt;"",'Mottes de 6'!B259,"")</f>
        <v>DELOSPERMA</v>
      </c>
      <c r="D2191" s="107" t="str">
        <f>IF('Mottes de 6'!C259&lt;&gt;"",'Mottes de 6'!C259,"")</f>
        <v/>
      </c>
      <c r="E2191" s="103" t="str">
        <f>IF('Mottes de 6'!H259&lt;&gt;"",'Mottes de 6'!H259,"")</f>
        <v/>
      </c>
      <c r="F2191" s="103" t="str">
        <f>IF('Mottes de 6'!E259&lt;&gt;"",'Mottes de 6'!E259,"")</f>
        <v/>
      </c>
      <c r="G2191" s="103" t="str">
        <f>IF('Mottes de 6'!N259&lt;&gt;"",'Mottes de 6'!N259,"")</f>
        <v/>
      </c>
      <c r="H2191" s="103" t="str">
        <f>IF('Mottes de 6'!I259&lt;&gt;"",'Mottes de 6'!I259,"")</f>
        <v/>
      </c>
      <c r="I2191" s="103" t="str">
        <f>IF('Mottes de 6'!J259&lt;&gt;"",'Mottes de 6'!J259,"")</f>
        <v/>
      </c>
      <c r="J2191" s="103">
        <f>IF($J$9=36,'Mottes de 6'!U259,IF($J$9=37,'Mottes de 6'!V259,IF($J$9=38,'Mottes de 6'!W259,IF($J$9=39,'Mottes de 6'!X259,IF($J$9=40,'Mottes de 6'!Y259,IF($J$9=41,'Mottes de 6'!Z259,IF($J$9=42,'Mottes de 6'!AA259,IF($J$9=43,'Mottes de 6'!AB259,IF($J$9=44,'Mottes de 6'!AC259,IF($J$9=45,'Mottes de 6'!AD259,IF($J$9=46,'Mottes de 6'!AE259,IF($J$9=47,'Mottes de 6'!AF259,IF($J$9=48,'Mottes de 6'!AG259,IF($J$9=49,'Mottes de 6'!AH259,IF($J$9=50,'Mottes de 6'!AI259,IF($J$9=51,'Mottes de 6'!AJ259,IF($J$9=52,'Mottes de 6'!AK259,IF($J$9=1,'Mottes de 6'!AL259,IF($J$9=2,'Mottes de 6'!AM259,IF($J$9=3,'Mottes de 6'!AN259,IF($J$9=4,'Mottes de 6'!AO259,IF($J$9=5,'Mottes de 6'!AP259,IF($J$9=6,'Mottes de 6'!AQ259,IF($J$9=7,'Mottes de 6'!AR259,IF($J$9=8,'Mottes de 6'!AS259,IF($J$9=9,'Mottes de 6'!AT259,IF($J$9=10,'Mottes de 6'!AU259,IF($J$9=11,'Mottes de 6'!AV259,IF($J$9=12,'Mottes de 6'!AW259,IF($J$9=13,'Mottes de 6'!AX259,IF($J$9=14,'Mottes de 6'!AY259,IF($J$9=15,'Mottes de 6'!AZ259,IF($J$9=16,'Mottes de 6'!BA259,IF($J$9=17,'Mottes de 6'!BB259,IF($J$9=18,'Mottes de 6'!BC259,IF($J$9=19,'Mottes de 6'!BD259,IF($J$9=20,'Mottes de 6'!BE259,IF($J$9=21,'Mottes de 6'!BF259,IF($J$9=22,'Mottes de 6'!BG259,IF($J$9=23,'Mottes de 6'!BH259,IF($J$9=24,'Mottes de 6'!BI259,IF($J$9=25,'Mottes de 6'!BJ259,IF($J$9=26,'Mottes de 6'!BK259,IF($J$9=27,'Mottes de 6'!BL259,IF($J$9=28,'Mottes de 6'!BM259,IF($J$9=29,'Mottes de 6'!BN259,IF($J$9=30,'Mottes de 6'!BO259,IF($J$9=31,'Mottes de 6'!BP259,IF($J$9=32,'Mottes de 6'!BQ259,IF($J$9=33,'Mottes de 6'!BR259,IF($J$9=34,'Mottes de 6'!BS259,IF($J$9=35,'Mottes de 6'!BT259,))))))))))))))))))))))))))))))))))))))))))))))))))))</f>
        <v>0</v>
      </c>
      <c r="K2191" s="103" t="str">
        <f>IF('Mottes de 6'!R259=0,"","Erreur")</f>
        <v/>
      </c>
    </row>
    <row r="2192" spans="1:11" x14ac:dyDescent="0.25">
      <c r="A2192" s="103">
        <f>IF('Mottes de 6'!A260&lt;&gt;"",'Mottes de 6'!A260,"")</f>
        <v>23886</v>
      </c>
      <c r="B2192" s="103" t="str">
        <f>IF('Mottes de 6'!L260&lt;&gt;"",'Mottes de 6'!L260,"")</f>
        <v>Noai</v>
      </c>
      <c r="C2192" s="107" t="str">
        <f>IF('Mottes de 6'!B260&lt;&gt;"",'Mottes de 6'!B260,"")</f>
        <v>DELOSPERMA EARLY BIRD PRECOCE</v>
      </c>
      <c r="D2192" s="107" t="str">
        <f>IF('Mottes de 6'!C260&lt;&gt;"",'Mottes de 6'!C260,"")</f>
        <v>Purple</v>
      </c>
      <c r="E2192" s="103">
        <f>IF('Mottes de 6'!H260&lt;&gt;"",'Mottes de 6'!H260,"")</f>
        <v>12</v>
      </c>
      <c r="F2192" s="103" t="str">
        <f>IF('Mottes de 6'!E260&lt;&gt;"",'Mottes de 6'!E260,"")</f>
        <v>B</v>
      </c>
      <c r="G2192" s="103" t="str">
        <f>IF('Mottes de 6'!N260&lt;&gt;"",'Mottes de 6'!N260,"")</f>
        <v>M6</v>
      </c>
      <c r="H2192" s="103" t="str">
        <f>IF('Mottes de 6'!I260&lt;&gt;"",'Mottes de 6'!I260,"")</f>
        <v>B</v>
      </c>
      <c r="I2192" s="103">
        <f>IF('Mottes de 6'!J260&lt;&gt;"",'Mottes de 6'!J260,"")</f>
        <v>7.0000000000000007E-2</v>
      </c>
      <c r="J2192" s="103">
        <f>IF($J$9=36,'Mottes de 6'!U260,IF($J$9=37,'Mottes de 6'!V260,IF($J$9=38,'Mottes de 6'!W260,IF($J$9=39,'Mottes de 6'!X260,IF($J$9=40,'Mottes de 6'!Y260,IF($J$9=41,'Mottes de 6'!Z260,IF($J$9=42,'Mottes de 6'!AA260,IF($J$9=43,'Mottes de 6'!AB260,IF($J$9=44,'Mottes de 6'!AC260,IF($J$9=45,'Mottes de 6'!AD260,IF($J$9=46,'Mottes de 6'!AE260,IF($J$9=47,'Mottes de 6'!AF260,IF($J$9=48,'Mottes de 6'!AG260,IF($J$9=49,'Mottes de 6'!AH260,IF($J$9=50,'Mottes de 6'!AI260,IF($J$9=51,'Mottes de 6'!AJ260,IF($J$9=52,'Mottes de 6'!AK260,IF($J$9=1,'Mottes de 6'!AL260,IF($J$9=2,'Mottes de 6'!AM260,IF($J$9=3,'Mottes de 6'!AN260,IF($J$9=4,'Mottes de 6'!AO260,IF($J$9=5,'Mottes de 6'!AP260,IF($J$9=6,'Mottes de 6'!AQ260,IF($J$9=7,'Mottes de 6'!AR260,IF($J$9=8,'Mottes de 6'!AS260,IF($J$9=9,'Mottes de 6'!AT260,IF($J$9=10,'Mottes de 6'!AU260,IF($J$9=11,'Mottes de 6'!AV260,IF($J$9=12,'Mottes de 6'!AW260,IF($J$9=13,'Mottes de 6'!AX260,IF($J$9=14,'Mottes de 6'!AY260,IF($J$9=15,'Mottes de 6'!AZ260,IF($J$9=16,'Mottes de 6'!BA260,IF($J$9=17,'Mottes de 6'!BB260,IF($J$9=18,'Mottes de 6'!BC260,IF($J$9=19,'Mottes de 6'!BD260,IF($J$9=20,'Mottes de 6'!BE260,IF($J$9=21,'Mottes de 6'!BF260,IF($J$9=22,'Mottes de 6'!BG260,IF($J$9=23,'Mottes de 6'!BH260,IF($J$9=24,'Mottes de 6'!BI260,IF($J$9=25,'Mottes de 6'!BJ260,IF($J$9=26,'Mottes de 6'!BK260,IF($J$9=27,'Mottes de 6'!BL260,IF($J$9=28,'Mottes de 6'!BM260,IF($J$9=29,'Mottes de 6'!BN260,IF($J$9=30,'Mottes de 6'!BO260,IF($J$9=31,'Mottes de 6'!BP260,IF($J$9=32,'Mottes de 6'!BQ260,IF($J$9=33,'Mottes de 6'!BR260,IF($J$9=34,'Mottes de 6'!BS260,IF($J$9=35,'Mottes de 6'!BT260,))))))))))))))))))))))))))))))))))))))))))))))))))))</f>
        <v>0</v>
      </c>
      <c r="K2192" s="103" t="str">
        <f>IF('Mottes de 6'!R260=0,"","Erreur")</f>
        <v/>
      </c>
    </row>
    <row r="2193" spans="1:11" x14ac:dyDescent="0.25">
      <c r="A2193" s="450"/>
      <c r="B2193" s="450"/>
      <c r="C2193" s="451" t="s">
        <v>1866</v>
      </c>
      <c r="D2193" s="451"/>
      <c r="E2193" s="450"/>
      <c r="F2193" s="450"/>
      <c r="G2193" s="450"/>
      <c r="H2193" s="450"/>
      <c r="I2193" s="450"/>
      <c r="J2193" s="450">
        <f>SUBTOTAL(9,J2191:J2192)</f>
        <v>0</v>
      </c>
      <c r="K2193" s="450"/>
    </row>
    <row r="2194" spans="1:11" x14ac:dyDescent="0.25">
      <c r="A2194" s="103">
        <f>IF('Mottes de 6'!A261&lt;&gt;"",'Mottes de 6'!A261,"")</f>
        <v>14092</v>
      </c>
      <c r="B2194" s="103" t="str">
        <f>IF('Mottes de 6'!L261&lt;&gt;"",'Mottes de 6'!L261,"")</f>
        <v>Noai</v>
      </c>
      <c r="C2194" s="107" t="str">
        <f>IF('Mottes de 6'!B261&lt;&gt;"",'Mottes de 6'!B261,"")</f>
        <v>DELOSPERMA WHEELS OF WONDER</v>
      </c>
      <c r="D2194" s="107" t="str">
        <f>IF('Mottes de 6'!C261&lt;&gt;"",'Mottes de 6'!C261,"")</f>
        <v>Fire</v>
      </c>
      <c r="E2194" s="103">
        <f>IF('Mottes de 6'!H261&lt;&gt;"",'Mottes de 6'!H261,"")</f>
        <v>12</v>
      </c>
      <c r="F2194" s="103" t="str">
        <f>IF('Mottes de 6'!E261&lt;&gt;"",'Mottes de 6'!E261,"")</f>
        <v>B</v>
      </c>
      <c r="G2194" s="103" t="str">
        <f>IF('Mottes de 6'!N261&lt;&gt;"",'Mottes de 6'!N261,"")</f>
        <v>M6</v>
      </c>
      <c r="H2194" s="103" t="str">
        <f>IF('Mottes de 6'!I261&lt;&gt;"",'Mottes de 6'!I261,"")</f>
        <v>B</v>
      </c>
      <c r="I2194" s="103">
        <f>IF('Mottes de 6'!J261&lt;&gt;"",'Mottes de 6'!J261,"")</f>
        <v>0.15</v>
      </c>
      <c r="J2194" s="103">
        <f>IF($J$9=36,'Mottes de 6'!U261,IF($J$9=37,'Mottes de 6'!V261,IF($J$9=38,'Mottes de 6'!W261,IF($J$9=39,'Mottes de 6'!X261,IF($J$9=40,'Mottes de 6'!Y261,IF($J$9=41,'Mottes de 6'!Z261,IF($J$9=42,'Mottes de 6'!AA261,IF($J$9=43,'Mottes de 6'!AB261,IF($J$9=44,'Mottes de 6'!AC261,IF($J$9=45,'Mottes de 6'!AD261,IF($J$9=46,'Mottes de 6'!AE261,IF($J$9=47,'Mottes de 6'!AF261,IF($J$9=48,'Mottes de 6'!AG261,IF($J$9=49,'Mottes de 6'!AH261,IF($J$9=50,'Mottes de 6'!AI261,IF($J$9=51,'Mottes de 6'!AJ261,IF($J$9=52,'Mottes de 6'!AK261,IF($J$9=1,'Mottes de 6'!AL261,IF($J$9=2,'Mottes de 6'!AM261,IF($J$9=3,'Mottes de 6'!AN261,IF($J$9=4,'Mottes de 6'!AO261,IF($J$9=5,'Mottes de 6'!AP261,IF($J$9=6,'Mottes de 6'!AQ261,IF($J$9=7,'Mottes de 6'!AR261,IF($J$9=8,'Mottes de 6'!AS261,IF($J$9=9,'Mottes de 6'!AT261,IF($J$9=10,'Mottes de 6'!AU261,IF($J$9=11,'Mottes de 6'!AV261,IF($J$9=12,'Mottes de 6'!AW261,IF($J$9=13,'Mottes de 6'!AX261,IF($J$9=14,'Mottes de 6'!AY261,IF($J$9=15,'Mottes de 6'!AZ261,IF($J$9=16,'Mottes de 6'!BA261,IF($J$9=17,'Mottes de 6'!BB261,IF($J$9=18,'Mottes de 6'!BC261,IF($J$9=19,'Mottes de 6'!BD261,IF($J$9=20,'Mottes de 6'!BE261,IF($J$9=21,'Mottes de 6'!BF261,IF($J$9=22,'Mottes de 6'!BG261,IF($J$9=23,'Mottes de 6'!BH261,IF($J$9=24,'Mottes de 6'!BI261,IF($J$9=25,'Mottes de 6'!BJ261,IF($J$9=26,'Mottes de 6'!BK261,IF($J$9=27,'Mottes de 6'!BL261,IF($J$9=28,'Mottes de 6'!BM261,IF($J$9=29,'Mottes de 6'!BN261,IF($J$9=30,'Mottes de 6'!BO261,IF($J$9=31,'Mottes de 6'!BP261,IF($J$9=32,'Mottes de 6'!BQ261,IF($J$9=33,'Mottes de 6'!BR261,IF($J$9=34,'Mottes de 6'!BS261,IF($J$9=35,'Mottes de 6'!BT261,))))))))))))))))))))))))))))))))))))))))))))))))))))</f>
        <v>0</v>
      </c>
      <c r="K2194" s="103" t="str">
        <f>IF('Mottes de 6'!R261=0,"","Erreur")</f>
        <v/>
      </c>
    </row>
    <row r="2195" spans="1:11" x14ac:dyDescent="0.25">
      <c r="A2195" s="103">
        <f>IF('Mottes de 6'!A262&lt;&gt;"",'Mottes de 6'!A262,"")</f>
        <v>14262</v>
      </c>
      <c r="B2195" s="103" t="str">
        <f>IF('Mottes de 6'!L262&lt;&gt;"",'Mottes de 6'!L262,"")</f>
        <v>Noai</v>
      </c>
      <c r="C2195" s="107" t="str">
        <f>IF('Mottes de 6'!B262&lt;&gt;"",'Mottes de 6'!B262,"")</f>
        <v>DELOSPERMA WHEELS OF WONDER</v>
      </c>
      <c r="D2195" s="107" t="str">
        <f>IF('Mottes de 6'!C262&lt;&gt;"",'Mottes de 6'!C262,"")</f>
        <v>Golden</v>
      </c>
      <c r="E2195" s="103">
        <f>IF('Mottes de 6'!H262&lt;&gt;"",'Mottes de 6'!H262,"")</f>
        <v>12</v>
      </c>
      <c r="F2195" s="103" t="str">
        <f>IF('Mottes de 6'!E262&lt;&gt;"",'Mottes de 6'!E262,"")</f>
        <v>B</v>
      </c>
      <c r="G2195" s="103" t="str">
        <f>IF('Mottes de 6'!N262&lt;&gt;"",'Mottes de 6'!N262,"")</f>
        <v>M6</v>
      </c>
      <c r="H2195" s="103" t="str">
        <f>IF('Mottes de 6'!I262&lt;&gt;"",'Mottes de 6'!I262,"")</f>
        <v>B</v>
      </c>
      <c r="I2195" s="103">
        <f>IF('Mottes de 6'!J262&lt;&gt;"",'Mottes de 6'!J262,"")</f>
        <v>0.15</v>
      </c>
      <c r="J2195" s="103">
        <f>IF($J$9=36,'Mottes de 6'!U262,IF($J$9=37,'Mottes de 6'!V262,IF($J$9=38,'Mottes de 6'!W262,IF($J$9=39,'Mottes de 6'!X262,IF($J$9=40,'Mottes de 6'!Y262,IF($J$9=41,'Mottes de 6'!Z262,IF($J$9=42,'Mottes de 6'!AA262,IF($J$9=43,'Mottes de 6'!AB262,IF($J$9=44,'Mottes de 6'!AC262,IF($J$9=45,'Mottes de 6'!AD262,IF($J$9=46,'Mottes de 6'!AE262,IF($J$9=47,'Mottes de 6'!AF262,IF($J$9=48,'Mottes de 6'!AG262,IF($J$9=49,'Mottes de 6'!AH262,IF($J$9=50,'Mottes de 6'!AI262,IF($J$9=51,'Mottes de 6'!AJ262,IF($J$9=52,'Mottes de 6'!AK262,IF($J$9=1,'Mottes de 6'!AL262,IF($J$9=2,'Mottes de 6'!AM262,IF($J$9=3,'Mottes de 6'!AN262,IF($J$9=4,'Mottes de 6'!AO262,IF($J$9=5,'Mottes de 6'!AP262,IF($J$9=6,'Mottes de 6'!AQ262,IF($J$9=7,'Mottes de 6'!AR262,IF($J$9=8,'Mottes de 6'!AS262,IF($J$9=9,'Mottes de 6'!AT262,IF($J$9=10,'Mottes de 6'!AU262,IF($J$9=11,'Mottes de 6'!AV262,IF($J$9=12,'Mottes de 6'!AW262,IF($J$9=13,'Mottes de 6'!AX262,IF($J$9=14,'Mottes de 6'!AY262,IF($J$9=15,'Mottes de 6'!AZ262,IF($J$9=16,'Mottes de 6'!BA262,IF($J$9=17,'Mottes de 6'!BB262,IF($J$9=18,'Mottes de 6'!BC262,IF($J$9=19,'Mottes de 6'!BD262,IF($J$9=20,'Mottes de 6'!BE262,IF($J$9=21,'Mottes de 6'!BF262,IF($J$9=22,'Mottes de 6'!BG262,IF($J$9=23,'Mottes de 6'!BH262,IF($J$9=24,'Mottes de 6'!BI262,IF($J$9=25,'Mottes de 6'!BJ262,IF($J$9=26,'Mottes de 6'!BK262,IF($J$9=27,'Mottes de 6'!BL262,IF($J$9=28,'Mottes de 6'!BM262,IF($J$9=29,'Mottes de 6'!BN262,IF($J$9=30,'Mottes de 6'!BO262,IF($J$9=31,'Mottes de 6'!BP262,IF($J$9=32,'Mottes de 6'!BQ262,IF($J$9=33,'Mottes de 6'!BR262,IF($J$9=34,'Mottes de 6'!BS262,IF($J$9=35,'Mottes de 6'!BT262,))))))))))))))))))))))))))))))))))))))))))))))))))))</f>
        <v>0</v>
      </c>
      <c r="K2195" s="103" t="str">
        <f>IF('Mottes de 6'!R262=0,"","Erreur")</f>
        <v/>
      </c>
    </row>
    <row r="2196" spans="1:11" x14ac:dyDescent="0.25">
      <c r="A2196" s="103">
        <f>IF('Mottes de 6'!A263&lt;&gt;"",'Mottes de 6'!A263,"")</f>
        <v>14093</v>
      </c>
      <c r="B2196" s="103" t="str">
        <f>IF('Mottes de 6'!L263&lt;&gt;"",'Mottes de 6'!L263,"")</f>
        <v>Noai</v>
      </c>
      <c r="C2196" s="107" t="str">
        <f>IF('Mottes de 6'!B263&lt;&gt;"",'Mottes de 6'!B263,"")</f>
        <v>DELOSPERMA WHEELS OF WONDER</v>
      </c>
      <c r="D2196" s="107" t="str">
        <f>IF('Mottes de 6'!C263&lt;&gt;"",'Mottes de 6'!C263,"")</f>
        <v>Hot pink</v>
      </c>
      <c r="E2196" s="103">
        <f>IF('Mottes de 6'!H263&lt;&gt;"",'Mottes de 6'!H263,"")</f>
        <v>12</v>
      </c>
      <c r="F2196" s="103" t="str">
        <f>IF('Mottes de 6'!E263&lt;&gt;"",'Mottes de 6'!E263,"")</f>
        <v>B</v>
      </c>
      <c r="G2196" s="103" t="str">
        <f>IF('Mottes de 6'!N263&lt;&gt;"",'Mottes de 6'!N263,"")</f>
        <v>M6</v>
      </c>
      <c r="H2196" s="103" t="str">
        <f>IF('Mottes de 6'!I263&lt;&gt;"",'Mottes de 6'!I263,"")</f>
        <v>B</v>
      </c>
      <c r="I2196" s="103">
        <f>IF('Mottes de 6'!J263&lt;&gt;"",'Mottes de 6'!J263,"")</f>
        <v>0.15</v>
      </c>
      <c r="J2196" s="103">
        <f>IF($J$9=36,'Mottes de 6'!U263,IF($J$9=37,'Mottes de 6'!V263,IF($J$9=38,'Mottes de 6'!W263,IF($J$9=39,'Mottes de 6'!X263,IF($J$9=40,'Mottes de 6'!Y263,IF($J$9=41,'Mottes de 6'!Z263,IF($J$9=42,'Mottes de 6'!AA263,IF($J$9=43,'Mottes de 6'!AB263,IF($J$9=44,'Mottes de 6'!AC263,IF($J$9=45,'Mottes de 6'!AD263,IF($J$9=46,'Mottes de 6'!AE263,IF($J$9=47,'Mottes de 6'!AF263,IF($J$9=48,'Mottes de 6'!AG263,IF($J$9=49,'Mottes de 6'!AH263,IF($J$9=50,'Mottes de 6'!AI263,IF($J$9=51,'Mottes de 6'!AJ263,IF($J$9=52,'Mottes de 6'!AK263,IF($J$9=1,'Mottes de 6'!AL263,IF($J$9=2,'Mottes de 6'!AM263,IF($J$9=3,'Mottes de 6'!AN263,IF($J$9=4,'Mottes de 6'!AO263,IF($J$9=5,'Mottes de 6'!AP263,IF($J$9=6,'Mottes de 6'!AQ263,IF($J$9=7,'Mottes de 6'!AR263,IF($J$9=8,'Mottes de 6'!AS263,IF($J$9=9,'Mottes de 6'!AT263,IF($J$9=10,'Mottes de 6'!AU263,IF($J$9=11,'Mottes de 6'!AV263,IF($J$9=12,'Mottes de 6'!AW263,IF($J$9=13,'Mottes de 6'!AX263,IF($J$9=14,'Mottes de 6'!AY263,IF($J$9=15,'Mottes de 6'!AZ263,IF($J$9=16,'Mottes de 6'!BA263,IF($J$9=17,'Mottes de 6'!BB263,IF($J$9=18,'Mottes de 6'!BC263,IF($J$9=19,'Mottes de 6'!BD263,IF($J$9=20,'Mottes de 6'!BE263,IF($J$9=21,'Mottes de 6'!BF263,IF($J$9=22,'Mottes de 6'!BG263,IF($J$9=23,'Mottes de 6'!BH263,IF($J$9=24,'Mottes de 6'!BI263,IF($J$9=25,'Mottes de 6'!BJ263,IF($J$9=26,'Mottes de 6'!BK263,IF($J$9=27,'Mottes de 6'!BL263,IF($J$9=28,'Mottes de 6'!BM263,IF($J$9=29,'Mottes de 6'!BN263,IF($J$9=30,'Mottes de 6'!BO263,IF($J$9=31,'Mottes de 6'!BP263,IF($J$9=32,'Mottes de 6'!BQ263,IF($J$9=33,'Mottes de 6'!BR263,IF($J$9=34,'Mottes de 6'!BS263,IF($J$9=35,'Mottes de 6'!BT263,))))))))))))))))))))))))))))))))))))))))))))))))))))</f>
        <v>0</v>
      </c>
      <c r="K2196" s="103" t="str">
        <f>IF('Mottes de 6'!R263=0,"","Erreur")</f>
        <v/>
      </c>
    </row>
    <row r="2197" spans="1:11" x14ac:dyDescent="0.25">
      <c r="A2197" s="103">
        <f>IF('Mottes de 6'!A264&lt;&gt;"",'Mottes de 6'!A264,"")</f>
        <v>25268</v>
      </c>
      <c r="B2197" s="103" t="str">
        <f>IF('Mottes de 6'!L264&lt;&gt;"",'Mottes de 6'!L264,"")</f>
        <v>Noai</v>
      </c>
      <c r="C2197" s="107" t="str">
        <f>IF('Mottes de 6'!B264&lt;&gt;"",'Mottes de 6'!B264,"")</f>
        <v>DELOSPERMA WHEELS OF WONDER</v>
      </c>
      <c r="D2197" s="107" t="str">
        <f>IF('Mottes de 6'!C264&lt;&gt;"",'Mottes de 6'!C264,"")</f>
        <v>Limoncello</v>
      </c>
      <c r="E2197" s="103">
        <f>IF('Mottes de 6'!H264&lt;&gt;"",'Mottes de 6'!H264,"")</f>
        <v>12</v>
      </c>
      <c r="F2197" s="103" t="str">
        <f>IF('Mottes de 6'!E264&lt;&gt;"",'Mottes de 6'!E264,"")</f>
        <v>B</v>
      </c>
      <c r="G2197" s="103" t="str">
        <f>IF('Mottes de 6'!N264&lt;&gt;"",'Mottes de 6'!N264,"")</f>
        <v>M6</v>
      </c>
      <c r="H2197" s="103" t="str">
        <f>IF('Mottes de 6'!I264&lt;&gt;"",'Mottes de 6'!I264,"")</f>
        <v>B</v>
      </c>
      <c r="I2197" s="103">
        <f>IF('Mottes de 6'!J264&lt;&gt;"",'Mottes de 6'!J264,"")</f>
        <v>0.15</v>
      </c>
      <c r="J2197" s="103">
        <f>IF($J$9=36,'Mottes de 6'!U264,IF($J$9=37,'Mottes de 6'!V264,IF($J$9=38,'Mottes de 6'!W264,IF($J$9=39,'Mottes de 6'!X264,IF($J$9=40,'Mottes de 6'!Y264,IF($J$9=41,'Mottes de 6'!Z264,IF($J$9=42,'Mottes de 6'!AA264,IF($J$9=43,'Mottes de 6'!AB264,IF($J$9=44,'Mottes de 6'!AC264,IF($J$9=45,'Mottes de 6'!AD264,IF($J$9=46,'Mottes de 6'!AE264,IF($J$9=47,'Mottes de 6'!AF264,IF($J$9=48,'Mottes de 6'!AG264,IF($J$9=49,'Mottes de 6'!AH264,IF($J$9=50,'Mottes de 6'!AI264,IF($J$9=51,'Mottes de 6'!AJ264,IF($J$9=52,'Mottes de 6'!AK264,IF($J$9=1,'Mottes de 6'!AL264,IF($J$9=2,'Mottes de 6'!AM264,IF($J$9=3,'Mottes de 6'!AN264,IF($J$9=4,'Mottes de 6'!AO264,IF($J$9=5,'Mottes de 6'!AP264,IF($J$9=6,'Mottes de 6'!AQ264,IF($J$9=7,'Mottes de 6'!AR264,IF($J$9=8,'Mottes de 6'!AS264,IF($J$9=9,'Mottes de 6'!AT264,IF($J$9=10,'Mottes de 6'!AU264,IF($J$9=11,'Mottes de 6'!AV264,IF($J$9=12,'Mottes de 6'!AW264,IF($J$9=13,'Mottes de 6'!AX264,IF($J$9=14,'Mottes de 6'!AY264,IF($J$9=15,'Mottes de 6'!AZ264,IF($J$9=16,'Mottes de 6'!BA264,IF($J$9=17,'Mottes de 6'!BB264,IF($J$9=18,'Mottes de 6'!BC264,IF($J$9=19,'Mottes de 6'!BD264,IF($J$9=20,'Mottes de 6'!BE264,IF($J$9=21,'Mottes de 6'!BF264,IF($J$9=22,'Mottes de 6'!BG264,IF($J$9=23,'Mottes de 6'!BH264,IF($J$9=24,'Mottes de 6'!BI264,IF($J$9=25,'Mottes de 6'!BJ264,IF($J$9=26,'Mottes de 6'!BK264,IF($J$9=27,'Mottes de 6'!BL264,IF($J$9=28,'Mottes de 6'!BM264,IF($J$9=29,'Mottes de 6'!BN264,IF($J$9=30,'Mottes de 6'!BO264,IF($J$9=31,'Mottes de 6'!BP264,IF($J$9=32,'Mottes de 6'!BQ264,IF($J$9=33,'Mottes de 6'!BR264,IF($J$9=34,'Mottes de 6'!BS264,IF($J$9=35,'Mottes de 6'!BT264,))))))))))))))))))))))))))))))))))))))))))))))))))))</f>
        <v>0</v>
      </c>
      <c r="K2197" s="103" t="str">
        <f>IF('Mottes de 6'!R264=0,"","Erreur")</f>
        <v/>
      </c>
    </row>
    <row r="2198" spans="1:11" x14ac:dyDescent="0.25">
      <c r="A2198" s="103">
        <f>IF('Mottes de 6'!A265&lt;&gt;"",'Mottes de 6'!A265,"")</f>
        <v>15434</v>
      </c>
      <c r="B2198" s="103" t="str">
        <f>IF('Mottes de 6'!L265&lt;&gt;"",'Mottes de 6'!L265,"")</f>
        <v>Noai</v>
      </c>
      <c r="C2198" s="107" t="str">
        <f>IF('Mottes de 6'!B265&lt;&gt;"",'Mottes de 6'!B265,"")</f>
        <v>DELOSPERMA WHEELS OF WONDER</v>
      </c>
      <c r="D2198" s="107" t="str">
        <f>IF('Mottes de 6'!C265&lt;&gt;"",'Mottes de 6'!C265,"")</f>
        <v>Orange</v>
      </c>
      <c r="E2198" s="103">
        <f>IF('Mottes de 6'!H265&lt;&gt;"",'Mottes de 6'!H265,"")</f>
        <v>12</v>
      </c>
      <c r="F2198" s="103" t="str">
        <f>IF('Mottes de 6'!E265&lt;&gt;"",'Mottes de 6'!E265,"")</f>
        <v>B</v>
      </c>
      <c r="G2198" s="103" t="str">
        <f>IF('Mottes de 6'!N265&lt;&gt;"",'Mottes de 6'!N265,"")</f>
        <v>M6</v>
      </c>
      <c r="H2198" s="103" t="str">
        <f>IF('Mottes de 6'!I265&lt;&gt;"",'Mottes de 6'!I265,"")</f>
        <v>B</v>
      </c>
      <c r="I2198" s="103">
        <f>IF('Mottes de 6'!J265&lt;&gt;"",'Mottes de 6'!J265,"")</f>
        <v>0.15</v>
      </c>
      <c r="J2198" s="103">
        <f>IF($J$9=36,'Mottes de 6'!U265,IF($J$9=37,'Mottes de 6'!V265,IF($J$9=38,'Mottes de 6'!W265,IF($J$9=39,'Mottes de 6'!X265,IF($J$9=40,'Mottes de 6'!Y265,IF($J$9=41,'Mottes de 6'!Z265,IF($J$9=42,'Mottes de 6'!AA265,IF($J$9=43,'Mottes de 6'!AB265,IF($J$9=44,'Mottes de 6'!AC265,IF($J$9=45,'Mottes de 6'!AD265,IF($J$9=46,'Mottes de 6'!AE265,IF($J$9=47,'Mottes de 6'!AF265,IF($J$9=48,'Mottes de 6'!AG265,IF($J$9=49,'Mottes de 6'!AH265,IF($J$9=50,'Mottes de 6'!AI265,IF($J$9=51,'Mottes de 6'!AJ265,IF($J$9=52,'Mottes de 6'!AK265,IF($J$9=1,'Mottes de 6'!AL265,IF($J$9=2,'Mottes de 6'!AM265,IF($J$9=3,'Mottes de 6'!AN265,IF($J$9=4,'Mottes de 6'!AO265,IF($J$9=5,'Mottes de 6'!AP265,IF($J$9=6,'Mottes de 6'!AQ265,IF($J$9=7,'Mottes de 6'!AR265,IF($J$9=8,'Mottes de 6'!AS265,IF($J$9=9,'Mottes de 6'!AT265,IF($J$9=10,'Mottes de 6'!AU265,IF($J$9=11,'Mottes de 6'!AV265,IF($J$9=12,'Mottes de 6'!AW265,IF($J$9=13,'Mottes de 6'!AX265,IF($J$9=14,'Mottes de 6'!AY265,IF($J$9=15,'Mottes de 6'!AZ265,IF($J$9=16,'Mottes de 6'!BA265,IF($J$9=17,'Mottes de 6'!BB265,IF($J$9=18,'Mottes de 6'!BC265,IF($J$9=19,'Mottes de 6'!BD265,IF($J$9=20,'Mottes de 6'!BE265,IF($J$9=21,'Mottes de 6'!BF265,IF($J$9=22,'Mottes de 6'!BG265,IF($J$9=23,'Mottes de 6'!BH265,IF($J$9=24,'Mottes de 6'!BI265,IF($J$9=25,'Mottes de 6'!BJ265,IF($J$9=26,'Mottes de 6'!BK265,IF($J$9=27,'Mottes de 6'!BL265,IF($J$9=28,'Mottes de 6'!BM265,IF($J$9=29,'Mottes de 6'!BN265,IF($J$9=30,'Mottes de 6'!BO265,IF($J$9=31,'Mottes de 6'!BP265,IF($J$9=32,'Mottes de 6'!BQ265,IF($J$9=33,'Mottes de 6'!BR265,IF($J$9=34,'Mottes de 6'!BS265,IF($J$9=35,'Mottes de 6'!BT265,))))))))))))))))))))))))))))))))))))))))))))))))))))</f>
        <v>0</v>
      </c>
      <c r="K2198" s="103" t="str">
        <f>IF('Mottes de 6'!R265=0,"","Erreur")</f>
        <v/>
      </c>
    </row>
    <row r="2199" spans="1:11" x14ac:dyDescent="0.25">
      <c r="A2199" s="103">
        <f>IF('Mottes de 6'!A266&lt;&gt;"",'Mottes de 6'!A266,"")</f>
        <v>23887</v>
      </c>
      <c r="B2199" s="103" t="str">
        <f>IF('Mottes de 6'!L266&lt;&gt;"",'Mottes de 6'!L266,"")</f>
        <v>Noai</v>
      </c>
      <c r="C2199" s="107" t="str">
        <f>IF('Mottes de 6'!B266&lt;&gt;"",'Mottes de 6'!B266,"")</f>
        <v>DELOSPERMA WHEELS OF WONDER</v>
      </c>
      <c r="D2199" s="107" t="str">
        <f>IF('Mottes de 6'!C266&lt;&gt;"",'Mottes de 6'!C266,"")</f>
        <v>Purple</v>
      </c>
      <c r="E2199" s="103">
        <f>IF('Mottes de 6'!H266&lt;&gt;"",'Mottes de 6'!H266,"")</f>
        <v>12</v>
      </c>
      <c r="F2199" s="103" t="str">
        <f>IF('Mottes de 6'!E266&lt;&gt;"",'Mottes de 6'!E266,"")</f>
        <v>B</v>
      </c>
      <c r="G2199" s="103" t="str">
        <f>IF('Mottes de 6'!N266&lt;&gt;"",'Mottes de 6'!N266,"")</f>
        <v>M6</v>
      </c>
      <c r="H2199" s="103" t="str">
        <f>IF('Mottes de 6'!I266&lt;&gt;"",'Mottes de 6'!I266,"")</f>
        <v>B</v>
      </c>
      <c r="I2199" s="103">
        <f>IF('Mottes de 6'!J266&lt;&gt;"",'Mottes de 6'!J266,"")</f>
        <v>0.15</v>
      </c>
      <c r="J2199" s="103">
        <f>IF($J$9=36,'Mottes de 6'!U266,IF($J$9=37,'Mottes de 6'!V266,IF($J$9=38,'Mottes de 6'!W266,IF($J$9=39,'Mottes de 6'!X266,IF($J$9=40,'Mottes de 6'!Y266,IF($J$9=41,'Mottes de 6'!Z266,IF($J$9=42,'Mottes de 6'!AA266,IF($J$9=43,'Mottes de 6'!AB266,IF($J$9=44,'Mottes de 6'!AC266,IF($J$9=45,'Mottes de 6'!AD266,IF($J$9=46,'Mottes de 6'!AE266,IF($J$9=47,'Mottes de 6'!AF266,IF($J$9=48,'Mottes de 6'!AG266,IF($J$9=49,'Mottes de 6'!AH266,IF($J$9=50,'Mottes de 6'!AI266,IF($J$9=51,'Mottes de 6'!AJ266,IF($J$9=52,'Mottes de 6'!AK266,IF($J$9=1,'Mottes de 6'!AL266,IF($J$9=2,'Mottes de 6'!AM266,IF($J$9=3,'Mottes de 6'!AN266,IF($J$9=4,'Mottes de 6'!AO266,IF($J$9=5,'Mottes de 6'!AP266,IF($J$9=6,'Mottes de 6'!AQ266,IF($J$9=7,'Mottes de 6'!AR266,IF($J$9=8,'Mottes de 6'!AS266,IF($J$9=9,'Mottes de 6'!AT266,IF($J$9=10,'Mottes de 6'!AU266,IF($J$9=11,'Mottes de 6'!AV266,IF($J$9=12,'Mottes de 6'!AW266,IF($J$9=13,'Mottes de 6'!AX266,IF($J$9=14,'Mottes de 6'!AY266,IF($J$9=15,'Mottes de 6'!AZ266,IF($J$9=16,'Mottes de 6'!BA266,IF($J$9=17,'Mottes de 6'!BB266,IF($J$9=18,'Mottes de 6'!BC266,IF($J$9=19,'Mottes de 6'!BD266,IF($J$9=20,'Mottes de 6'!BE266,IF($J$9=21,'Mottes de 6'!BF266,IF($J$9=22,'Mottes de 6'!BG266,IF($J$9=23,'Mottes de 6'!BH266,IF($J$9=24,'Mottes de 6'!BI266,IF($J$9=25,'Mottes de 6'!BJ266,IF($J$9=26,'Mottes de 6'!BK266,IF($J$9=27,'Mottes de 6'!BL266,IF($J$9=28,'Mottes de 6'!BM266,IF($J$9=29,'Mottes de 6'!BN266,IF($J$9=30,'Mottes de 6'!BO266,IF($J$9=31,'Mottes de 6'!BP266,IF($J$9=32,'Mottes de 6'!BQ266,IF($J$9=33,'Mottes de 6'!BR266,IF($J$9=34,'Mottes de 6'!BS266,IF($J$9=35,'Mottes de 6'!BT266,))))))))))))))))))))))))))))))))))))))))))))))))))))</f>
        <v>0</v>
      </c>
      <c r="K2199" s="103" t="str">
        <f>IF('Mottes de 6'!R266=0,"","Erreur")</f>
        <v/>
      </c>
    </row>
    <row r="2200" spans="1:11" x14ac:dyDescent="0.25">
      <c r="A2200" s="103">
        <f>IF('Mottes de 6'!A267&lt;&gt;"",'Mottes de 6'!A267,"")</f>
        <v>15435</v>
      </c>
      <c r="B2200" s="103" t="str">
        <f>IF('Mottes de 6'!L267&lt;&gt;"",'Mottes de 6'!L267,"")</f>
        <v>Noai</v>
      </c>
      <c r="C2200" s="107" t="str">
        <f>IF('Mottes de 6'!B267&lt;&gt;"",'Mottes de 6'!B267,"")</f>
        <v>DELOSPERMA WHEELS OF WONDER</v>
      </c>
      <c r="D2200" s="107" t="str">
        <f>IF('Mottes de 6'!C267&lt;&gt;"",'Mottes de 6'!C267,"")</f>
        <v>White</v>
      </c>
      <c r="E2200" s="103">
        <f>IF('Mottes de 6'!H267&lt;&gt;"",'Mottes de 6'!H267,"")</f>
        <v>12</v>
      </c>
      <c r="F2200" s="103" t="str">
        <f>IF('Mottes de 6'!E267&lt;&gt;"",'Mottes de 6'!E267,"")</f>
        <v>B</v>
      </c>
      <c r="G2200" s="103" t="str">
        <f>IF('Mottes de 6'!N267&lt;&gt;"",'Mottes de 6'!N267,"")</f>
        <v>M6</v>
      </c>
      <c r="H2200" s="103" t="str">
        <f>IF('Mottes de 6'!I267&lt;&gt;"",'Mottes de 6'!I267,"")</f>
        <v>B</v>
      </c>
      <c r="I2200" s="103">
        <f>IF('Mottes de 6'!J267&lt;&gt;"",'Mottes de 6'!J267,"")</f>
        <v>0.15</v>
      </c>
      <c r="J2200" s="103">
        <f>IF($J$9=36,'Mottes de 6'!U267,IF($J$9=37,'Mottes de 6'!V267,IF($J$9=38,'Mottes de 6'!W267,IF($J$9=39,'Mottes de 6'!X267,IF($J$9=40,'Mottes de 6'!Y267,IF($J$9=41,'Mottes de 6'!Z267,IF($J$9=42,'Mottes de 6'!AA267,IF($J$9=43,'Mottes de 6'!AB267,IF($J$9=44,'Mottes de 6'!AC267,IF($J$9=45,'Mottes de 6'!AD267,IF($J$9=46,'Mottes de 6'!AE267,IF($J$9=47,'Mottes de 6'!AF267,IF($J$9=48,'Mottes de 6'!AG267,IF($J$9=49,'Mottes de 6'!AH267,IF($J$9=50,'Mottes de 6'!AI267,IF($J$9=51,'Mottes de 6'!AJ267,IF($J$9=52,'Mottes de 6'!AK267,IF($J$9=1,'Mottes de 6'!AL267,IF($J$9=2,'Mottes de 6'!AM267,IF($J$9=3,'Mottes de 6'!AN267,IF($J$9=4,'Mottes de 6'!AO267,IF($J$9=5,'Mottes de 6'!AP267,IF($J$9=6,'Mottes de 6'!AQ267,IF($J$9=7,'Mottes de 6'!AR267,IF($J$9=8,'Mottes de 6'!AS267,IF($J$9=9,'Mottes de 6'!AT267,IF($J$9=10,'Mottes de 6'!AU267,IF($J$9=11,'Mottes de 6'!AV267,IF($J$9=12,'Mottes de 6'!AW267,IF($J$9=13,'Mottes de 6'!AX267,IF($J$9=14,'Mottes de 6'!AY267,IF($J$9=15,'Mottes de 6'!AZ267,IF($J$9=16,'Mottes de 6'!BA267,IF($J$9=17,'Mottes de 6'!BB267,IF($J$9=18,'Mottes de 6'!BC267,IF($J$9=19,'Mottes de 6'!BD267,IF($J$9=20,'Mottes de 6'!BE267,IF($J$9=21,'Mottes de 6'!BF267,IF($J$9=22,'Mottes de 6'!BG267,IF($J$9=23,'Mottes de 6'!BH267,IF($J$9=24,'Mottes de 6'!BI267,IF($J$9=25,'Mottes de 6'!BJ267,IF($J$9=26,'Mottes de 6'!BK267,IF($J$9=27,'Mottes de 6'!BL267,IF($J$9=28,'Mottes de 6'!BM267,IF($J$9=29,'Mottes de 6'!BN267,IF($J$9=30,'Mottes de 6'!BO267,IF($J$9=31,'Mottes de 6'!BP267,IF($J$9=32,'Mottes de 6'!BQ267,IF($J$9=33,'Mottes de 6'!BR267,IF($J$9=34,'Mottes de 6'!BS267,IF($J$9=35,'Mottes de 6'!BT267,))))))))))))))))))))))))))))))))))))))))))))))))))))</f>
        <v>0</v>
      </c>
      <c r="K2200" s="103" t="str">
        <f>IF('Mottes de 6'!R267=0,"","Erreur")</f>
        <v/>
      </c>
    </row>
    <row r="2201" spans="1:11" x14ac:dyDescent="0.25">
      <c r="A2201" s="103">
        <f>IF('Mottes de 6'!A268&lt;&gt;"",'Mottes de 6'!A268,"")</f>
        <v>20515</v>
      </c>
      <c r="B2201" s="103" t="str">
        <f>IF('Mottes de 6'!L268&lt;&gt;"",'Mottes de 6'!L268,"")</f>
        <v>Noai</v>
      </c>
      <c r="C2201" s="107" t="str">
        <f>IF('Mottes de 6'!B268&lt;&gt;"",'Mottes de 6'!B268,"")</f>
        <v>DELOSPERMA WHEELS OF WONDER</v>
      </c>
      <c r="D2201" s="107" t="str">
        <f>IF('Mottes de 6'!C268&lt;&gt;"",'Mottes de 6'!C268,"")</f>
        <v>Variés</v>
      </c>
      <c r="E2201" s="103">
        <f>IF('Mottes de 6'!H268&lt;&gt;"",'Mottes de 6'!H268,"")</f>
        <v>12</v>
      </c>
      <c r="F2201" s="103" t="str">
        <f>IF('Mottes de 6'!E268&lt;&gt;"",'Mottes de 6'!E268,"")</f>
        <v>B</v>
      </c>
      <c r="G2201" s="103" t="str">
        <f>IF('Mottes de 6'!N268&lt;&gt;"",'Mottes de 6'!N268,"")</f>
        <v>M6</v>
      </c>
      <c r="H2201" s="103" t="str">
        <f>IF('Mottes de 6'!I268&lt;&gt;"",'Mottes de 6'!I268,"")</f>
        <v>B</v>
      </c>
      <c r="I2201" s="103">
        <f>IF('Mottes de 6'!J268&lt;&gt;"",'Mottes de 6'!J268,"")</f>
        <v>0.15</v>
      </c>
      <c r="J2201" s="103">
        <f>IF($J$9=36,'Mottes de 6'!U268,IF($J$9=37,'Mottes de 6'!V268,IF($J$9=38,'Mottes de 6'!W268,IF($J$9=39,'Mottes de 6'!X268,IF($J$9=40,'Mottes de 6'!Y268,IF($J$9=41,'Mottes de 6'!Z268,IF($J$9=42,'Mottes de 6'!AA268,IF($J$9=43,'Mottes de 6'!AB268,IF($J$9=44,'Mottes de 6'!AC268,IF($J$9=45,'Mottes de 6'!AD268,IF($J$9=46,'Mottes de 6'!AE268,IF($J$9=47,'Mottes de 6'!AF268,IF($J$9=48,'Mottes de 6'!AG268,IF($J$9=49,'Mottes de 6'!AH268,IF($J$9=50,'Mottes de 6'!AI268,IF($J$9=51,'Mottes de 6'!AJ268,IF($J$9=52,'Mottes de 6'!AK268,IF($J$9=1,'Mottes de 6'!AL268,IF($J$9=2,'Mottes de 6'!AM268,IF($J$9=3,'Mottes de 6'!AN268,IF($J$9=4,'Mottes de 6'!AO268,IF($J$9=5,'Mottes de 6'!AP268,IF($J$9=6,'Mottes de 6'!AQ268,IF($J$9=7,'Mottes de 6'!AR268,IF($J$9=8,'Mottes de 6'!AS268,IF($J$9=9,'Mottes de 6'!AT268,IF($J$9=10,'Mottes de 6'!AU268,IF($J$9=11,'Mottes de 6'!AV268,IF($J$9=12,'Mottes de 6'!AW268,IF($J$9=13,'Mottes de 6'!AX268,IF($J$9=14,'Mottes de 6'!AY268,IF($J$9=15,'Mottes de 6'!AZ268,IF($J$9=16,'Mottes de 6'!BA268,IF($J$9=17,'Mottes de 6'!BB268,IF($J$9=18,'Mottes de 6'!BC268,IF($J$9=19,'Mottes de 6'!BD268,IF($J$9=20,'Mottes de 6'!BE268,IF($J$9=21,'Mottes de 6'!BF268,IF($J$9=22,'Mottes de 6'!BG268,IF($J$9=23,'Mottes de 6'!BH268,IF($J$9=24,'Mottes de 6'!BI268,IF($J$9=25,'Mottes de 6'!BJ268,IF($J$9=26,'Mottes de 6'!BK268,IF($J$9=27,'Mottes de 6'!BL268,IF($J$9=28,'Mottes de 6'!BM268,IF($J$9=29,'Mottes de 6'!BN268,IF($J$9=30,'Mottes de 6'!BO268,IF($J$9=31,'Mottes de 6'!BP268,IF($J$9=32,'Mottes de 6'!BQ268,IF($J$9=33,'Mottes de 6'!BR268,IF($J$9=34,'Mottes de 6'!BS268,IF($J$9=35,'Mottes de 6'!BT268,))))))))))))))))))))))))))))))))))))))))))))))))))))</f>
        <v>0</v>
      </c>
      <c r="K2201" s="103" t="str">
        <f>IF('Mottes de 6'!R268=0,"","Erreur")</f>
        <v/>
      </c>
    </row>
    <row r="2202" spans="1:11" x14ac:dyDescent="0.25">
      <c r="A2202" s="450"/>
      <c r="B2202" s="450"/>
      <c r="C2202" s="451" t="s">
        <v>1867</v>
      </c>
      <c r="D2202" s="451"/>
      <c r="E2202" s="450"/>
      <c r="F2202" s="450"/>
      <c r="G2202" s="450"/>
      <c r="H2202" s="450"/>
      <c r="I2202" s="450"/>
      <c r="J2202" s="450">
        <f>SUBTOTAL(9,J2194:J2201)</f>
        <v>0</v>
      </c>
      <c r="K2202" s="450"/>
    </row>
    <row r="2203" spans="1:11" x14ac:dyDescent="0.25">
      <c r="A2203" s="103">
        <f>IF('Mottes de 6'!A269&lt;&gt;"",'Mottes de 6'!A269,"")</f>
        <v>26060</v>
      </c>
      <c r="B2203" s="103" t="str">
        <f>IF('Mottes de 6'!L269&lt;&gt;"",'Mottes de 6'!L269,"")</f>
        <v>Noai</v>
      </c>
      <c r="C2203" s="107" t="str">
        <f>IF('Mottes de 6'!B269&lt;&gt;"",'Mottes de 6'!B269,"")</f>
        <v>DELOSPERMA OCEAN SUNSET</v>
      </c>
      <c r="D2203" s="107" t="str">
        <f>IF('Mottes de 6'!C269&lt;&gt;"",'Mottes de 6'!C269,"")</f>
        <v>Orange glow</v>
      </c>
      <c r="E2203" s="103">
        <f>IF('Mottes de 6'!H269&lt;&gt;"",'Mottes de 6'!H269,"")</f>
        <v>12</v>
      </c>
      <c r="F2203" s="103" t="str">
        <f>IF('Mottes de 6'!E269&lt;&gt;"",'Mottes de 6'!E269,"")</f>
        <v>B</v>
      </c>
      <c r="G2203" s="103" t="str">
        <f>IF('Mottes de 6'!N269&lt;&gt;"",'Mottes de 6'!N269,"")</f>
        <v>M6</v>
      </c>
      <c r="H2203" s="103" t="str">
        <f>IF('Mottes de 6'!I269&lt;&gt;"",'Mottes de 6'!I269,"")</f>
        <v>A</v>
      </c>
      <c r="I2203" s="103">
        <f>IF('Mottes de 6'!J269&lt;&gt;"",'Mottes de 6'!J269,"")</f>
        <v>0.2</v>
      </c>
      <c r="J2203" s="103">
        <f>IF($J$9=36,'Mottes de 6'!U269,IF($J$9=37,'Mottes de 6'!V269,IF($J$9=38,'Mottes de 6'!W269,IF($J$9=39,'Mottes de 6'!X269,IF($J$9=40,'Mottes de 6'!Y269,IF($J$9=41,'Mottes de 6'!Z269,IF($J$9=42,'Mottes de 6'!AA269,IF($J$9=43,'Mottes de 6'!AB269,IF($J$9=44,'Mottes de 6'!AC269,IF($J$9=45,'Mottes de 6'!AD269,IF($J$9=46,'Mottes de 6'!AE269,IF($J$9=47,'Mottes de 6'!AF269,IF($J$9=48,'Mottes de 6'!AG269,IF($J$9=49,'Mottes de 6'!AH269,IF($J$9=50,'Mottes de 6'!AI269,IF($J$9=51,'Mottes de 6'!AJ269,IF($J$9=52,'Mottes de 6'!AK269,IF($J$9=1,'Mottes de 6'!AL269,IF($J$9=2,'Mottes de 6'!AM269,IF($J$9=3,'Mottes de 6'!AN269,IF($J$9=4,'Mottes de 6'!AO269,IF($J$9=5,'Mottes de 6'!AP269,IF($J$9=6,'Mottes de 6'!AQ269,IF($J$9=7,'Mottes de 6'!AR269,IF($J$9=8,'Mottes de 6'!AS269,IF($J$9=9,'Mottes de 6'!AT269,IF($J$9=10,'Mottes de 6'!AU269,IF($J$9=11,'Mottes de 6'!AV269,IF($J$9=12,'Mottes de 6'!AW269,IF($J$9=13,'Mottes de 6'!AX269,IF($J$9=14,'Mottes de 6'!AY269,IF($J$9=15,'Mottes de 6'!AZ269,IF($J$9=16,'Mottes de 6'!BA269,IF($J$9=17,'Mottes de 6'!BB269,IF($J$9=18,'Mottes de 6'!BC269,IF($J$9=19,'Mottes de 6'!BD269,IF($J$9=20,'Mottes de 6'!BE269,IF($J$9=21,'Mottes de 6'!BF269,IF($J$9=22,'Mottes de 6'!BG269,IF($J$9=23,'Mottes de 6'!BH269,IF($J$9=24,'Mottes de 6'!BI269,IF($J$9=25,'Mottes de 6'!BJ269,IF($J$9=26,'Mottes de 6'!BK269,IF($J$9=27,'Mottes de 6'!BL269,IF($J$9=28,'Mottes de 6'!BM269,IF($J$9=29,'Mottes de 6'!BN269,IF($J$9=30,'Mottes de 6'!BO269,IF($J$9=31,'Mottes de 6'!BP269,IF($J$9=32,'Mottes de 6'!BQ269,IF($J$9=33,'Mottes de 6'!BR269,IF($J$9=34,'Mottes de 6'!BS269,IF($J$9=35,'Mottes de 6'!BT269,))))))))))))))))))))))))))))))))))))))))))))))))))))</f>
        <v>0</v>
      </c>
      <c r="K2203" s="103" t="str">
        <f>IF('Mottes de 6'!R269=0,"","Erreur")</f>
        <v/>
      </c>
    </row>
    <row r="2204" spans="1:11" x14ac:dyDescent="0.25">
      <c r="A2204" s="103">
        <f>IF('Mottes de 6'!A270&lt;&gt;"",'Mottes de 6'!A270,"")</f>
        <v>26061</v>
      </c>
      <c r="B2204" s="103" t="str">
        <f>IF('Mottes de 6'!L270&lt;&gt;"",'Mottes de 6'!L270,"")</f>
        <v>Noai</v>
      </c>
      <c r="C2204" s="107" t="str">
        <f>IF('Mottes de 6'!B270&lt;&gt;"",'Mottes de 6'!B270,"")</f>
        <v>DELOSPERMA OCEAN SUNSET</v>
      </c>
      <c r="D2204" s="107" t="str">
        <f>IF('Mottes de 6'!C270&lt;&gt;"",'Mottes de 6'!C270,"")</f>
        <v>Orange vibe</v>
      </c>
      <c r="E2204" s="103">
        <f>IF('Mottes de 6'!H270&lt;&gt;"",'Mottes de 6'!H270,"")</f>
        <v>12</v>
      </c>
      <c r="F2204" s="103" t="str">
        <f>IF('Mottes de 6'!E270&lt;&gt;"",'Mottes de 6'!E270,"")</f>
        <v>B</v>
      </c>
      <c r="G2204" s="103" t="str">
        <f>IF('Mottes de 6'!N270&lt;&gt;"",'Mottes de 6'!N270,"")</f>
        <v>M6</v>
      </c>
      <c r="H2204" s="103" t="str">
        <f>IF('Mottes de 6'!I270&lt;&gt;"",'Mottes de 6'!I270,"")</f>
        <v>A</v>
      </c>
      <c r="I2204" s="103">
        <f>IF('Mottes de 6'!J270&lt;&gt;"",'Mottes de 6'!J270,"")</f>
        <v>0.2</v>
      </c>
      <c r="J2204" s="103">
        <f>IF($J$9=36,'Mottes de 6'!U270,IF($J$9=37,'Mottes de 6'!V270,IF($J$9=38,'Mottes de 6'!W270,IF($J$9=39,'Mottes de 6'!X270,IF($J$9=40,'Mottes de 6'!Y270,IF($J$9=41,'Mottes de 6'!Z270,IF($J$9=42,'Mottes de 6'!AA270,IF($J$9=43,'Mottes de 6'!AB270,IF($J$9=44,'Mottes de 6'!AC270,IF($J$9=45,'Mottes de 6'!AD270,IF($J$9=46,'Mottes de 6'!AE270,IF($J$9=47,'Mottes de 6'!AF270,IF($J$9=48,'Mottes de 6'!AG270,IF($J$9=49,'Mottes de 6'!AH270,IF($J$9=50,'Mottes de 6'!AI270,IF($J$9=51,'Mottes de 6'!AJ270,IF($J$9=52,'Mottes de 6'!AK270,IF($J$9=1,'Mottes de 6'!AL270,IF($J$9=2,'Mottes de 6'!AM270,IF($J$9=3,'Mottes de 6'!AN270,IF($J$9=4,'Mottes de 6'!AO270,IF($J$9=5,'Mottes de 6'!AP270,IF($J$9=6,'Mottes de 6'!AQ270,IF($J$9=7,'Mottes de 6'!AR270,IF($J$9=8,'Mottes de 6'!AS270,IF($J$9=9,'Mottes de 6'!AT270,IF($J$9=10,'Mottes de 6'!AU270,IF($J$9=11,'Mottes de 6'!AV270,IF($J$9=12,'Mottes de 6'!AW270,IF($J$9=13,'Mottes de 6'!AX270,IF($J$9=14,'Mottes de 6'!AY270,IF($J$9=15,'Mottes de 6'!AZ270,IF($J$9=16,'Mottes de 6'!BA270,IF($J$9=17,'Mottes de 6'!BB270,IF($J$9=18,'Mottes de 6'!BC270,IF($J$9=19,'Mottes de 6'!BD270,IF($J$9=20,'Mottes de 6'!BE270,IF($J$9=21,'Mottes de 6'!BF270,IF($J$9=22,'Mottes de 6'!BG270,IF($J$9=23,'Mottes de 6'!BH270,IF($J$9=24,'Mottes de 6'!BI270,IF($J$9=25,'Mottes de 6'!BJ270,IF($J$9=26,'Mottes de 6'!BK270,IF($J$9=27,'Mottes de 6'!BL270,IF($J$9=28,'Mottes de 6'!BM270,IF($J$9=29,'Mottes de 6'!BN270,IF($J$9=30,'Mottes de 6'!BO270,IF($J$9=31,'Mottes de 6'!BP270,IF($J$9=32,'Mottes de 6'!BQ270,IF($J$9=33,'Mottes de 6'!BR270,IF($J$9=34,'Mottes de 6'!BS270,IF($J$9=35,'Mottes de 6'!BT270,))))))))))))))))))))))))))))))))))))))))))))))))))))</f>
        <v>0</v>
      </c>
      <c r="K2204" s="103" t="str">
        <f>IF('Mottes de 6'!R270=0,"","Erreur")</f>
        <v/>
      </c>
    </row>
    <row r="2205" spans="1:11" x14ac:dyDescent="0.25">
      <c r="A2205" s="103">
        <f>IF('Mottes de 6'!A271&lt;&gt;"",'Mottes de 6'!A271,"")</f>
        <v>26062</v>
      </c>
      <c r="B2205" s="103" t="str">
        <f>IF('Mottes de 6'!L271&lt;&gt;"",'Mottes de 6'!L271,"")</f>
        <v>Noai</v>
      </c>
      <c r="C2205" s="107" t="str">
        <f>IF('Mottes de 6'!B271&lt;&gt;"",'Mottes de 6'!B271,"")</f>
        <v>DELOSPERMA OCEAN SUNSET</v>
      </c>
      <c r="D2205" s="107" t="str">
        <f>IF('Mottes de 6'!C271&lt;&gt;"",'Mottes de 6'!C271,"")</f>
        <v>Violet</v>
      </c>
      <c r="E2205" s="103">
        <f>IF('Mottes de 6'!H271&lt;&gt;"",'Mottes de 6'!H271,"")</f>
        <v>12</v>
      </c>
      <c r="F2205" s="103" t="str">
        <f>IF('Mottes de 6'!E271&lt;&gt;"",'Mottes de 6'!E271,"")</f>
        <v>B</v>
      </c>
      <c r="G2205" s="103" t="str">
        <f>IF('Mottes de 6'!N271&lt;&gt;"",'Mottes de 6'!N271,"")</f>
        <v>M6</v>
      </c>
      <c r="H2205" s="103" t="str">
        <f>IF('Mottes de 6'!I271&lt;&gt;"",'Mottes de 6'!I271,"")</f>
        <v>A</v>
      </c>
      <c r="I2205" s="103">
        <f>IF('Mottes de 6'!J271&lt;&gt;"",'Mottes de 6'!J271,"")</f>
        <v>0.2</v>
      </c>
      <c r="J2205" s="103">
        <f>IF($J$9=36,'Mottes de 6'!U271,IF($J$9=37,'Mottes de 6'!V271,IF($J$9=38,'Mottes de 6'!W271,IF($J$9=39,'Mottes de 6'!X271,IF($J$9=40,'Mottes de 6'!Y271,IF($J$9=41,'Mottes de 6'!Z271,IF($J$9=42,'Mottes de 6'!AA271,IF($J$9=43,'Mottes de 6'!AB271,IF($J$9=44,'Mottes de 6'!AC271,IF($J$9=45,'Mottes de 6'!AD271,IF($J$9=46,'Mottes de 6'!AE271,IF($J$9=47,'Mottes de 6'!AF271,IF($J$9=48,'Mottes de 6'!AG271,IF($J$9=49,'Mottes de 6'!AH271,IF($J$9=50,'Mottes de 6'!AI271,IF($J$9=51,'Mottes de 6'!AJ271,IF($J$9=52,'Mottes de 6'!AK271,IF($J$9=1,'Mottes de 6'!AL271,IF($J$9=2,'Mottes de 6'!AM271,IF($J$9=3,'Mottes de 6'!AN271,IF($J$9=4,'Mottes de 6'!AO271,IF($J$9=5,'Mottes de 6'!AP271,IF($J$9=6,'Mottes de 6'!AQ271,IF($J$9=7,'Mottes de 6'!AR271,IF($J$9=8,'Mottes de 6'!AS271,IF($J$9=9,'Mottes de 6'!AT271,IF($J$9=10,'Mottes de 6'!AU271,IF($J$9=11,'Mottes de 6'!AV271,IF($J$9=12,'Mottes de 6'!AW271,IF($J$9=13,'Mottes de 6'!AX271,IF($J$9=14,'Mottes de 6'!AY271,IF($J$9=15,'Mottes de 6'!AZ271,IF($J$9=16,'Mottes de 6'!BA271,IF($J$9=17,'Mottes de 6'!BB271,IF($J$9=18,'Mottes de 6'!BC271,IF($J$9=19,'Mottes de 6'!BD271,IF($J$9=20,'Mottes de 6'!BE271,IF($J$9=21,'Mottes de 6'!BF271,IF($J$9=22,'Mottes de 6'!BG271,IF($J$9=23,'Mottes de 6'!BH271,IF($J$9=24,'Mottes de 6'!BI271,IF($J$9=25,'Mottes de 6'!BJ271,IF($J$9=26,'Mottes de 6'!BK271,IF($J$9=27,'Mottes de 6'!BL271,IF($J$9=28,'Mottes de 6'!BM271,IF($J$9=29,'Mottes de 6'!BN271,IF($J$9=30,'Mottes de 6'!BO271,IF($J$9=31,'Mottes de 6'!BP271,IF($J$9=32,'Mottes de 6'!BQ271,IF($J$9=33,'Mottes de 6'!BR271,IF($J$9=34,'Mottes de 6'!BS271,IF($J$9=35,'Mottes de 6'!BT271,))))))))))))))))))))))))))))))))))))))))))))))))))))</f>
        <v>0</v>
      </c>
      <c r="K2205" s="103" t="str">
        <f>IF('Mottes de 6'!R271=0,"","Erreur")</f>
        <v/>
      </c>
    </row>
    <row r="2206" spans="1:11" x14ac:dyDescent="0.25">
      <c r="A2206" s="103">
        <f>IF('Mottes de 6'!A272&lt;&gt;"",'Mottes de 6'!A272,"")</f>
        <v>26843</v>
      </c>
      <c r="B2206" s="103" t="str">
        <f>IF('Mottes de 6'!L272&lt;&gt;"",'Mottes de 6'!L272,"")</f>
        <v>Noai</v>
      </c>
      <c r="C2206" s="107" t="str">
        <f>IF('Mottes de 6'!B272&lt;&gt;"",'Mottes de 6'!B272,"")</f>
        <v>DELOSPERMA OCEAN SUNSET</v>
      </c>
      <c r="D2206" s="107" t="str">
        <f>IF('Mottes de 6'!C272&lt;&gt;"",'Mottes de 6'!C272,"")</f>
        <v>Variés</v>
      </c>
      <c r="E2206" s="103">
        <f>IF('Mottes de 6'!H272&lt;&gt;"",'Mottes de 6'!H272,"")</f>
        <v>12</v>
      </c>
      <c r="F2206" s="103" t="str">
        <f>IF('Mottes de 6'!E272&lt;&gt;"",'Mottes de 6'!E272,"")</f>
        <v>B</v>
      </c>
      <c r="G2206" s="103" t="str">
        <f>IF('Mottes de 6'!N272&lt;&gt;"",'Mottes de 6'!N272,"")</f>
        <v>M6</v>
      </c>
      <c r="H2206" s="103" t="str">
        <f>IF('Mottes de 6'!I272&lt;&gt;"",'Mottes de 6'!I272,"")</f>
        <v>A</v>
      </c>
      <c r="I2206" s="103">
        <f>IF('Mottes de 6'!J272&lt;&gt;"",'Mottes de 6'!J272,"")</f>
        <v>0.2</v>
      </c>
      <c r="J2206" s="103">
        <f>IF($J$9=36,'Mottes de 6'!U272,IF($J$9=37,'Mottes de 6'!V272,IF($J$9=38,'Mottes de 6'!W272,IF($J$9=39,'Mottes de 6'!X272,IF($J$9=40,'Mottes de 6'!Y272,IF($J$9=41,'Mottes de 6'!Z272,IF($J$9=42,'Mottes de 6'!AA272,IF($J$9=43,'Mottes de 6'!AB272,IF($J$9=44,'Mottes de 6'!AC272,IF($J$9=45,'Mottes de 6'!AD272,IF($J$9=46,'Mottes de 6'!AE272,IF($J$9=47,'Mottes de 6'!AF272,IF($J$9=48,'Mottes de 6'!AG272,IF($J$9=49,'Mottes de 6'!AH272,IF($J$9=50,'Mottes de 6'!AI272,IF($J$9=51,'Mottes de 6'!AJ272,IF($J$9=52,'Mottes de 6'!AK272,IF($J$9=1,'Mottes de 6'!AL272,IF($J$9=2,'Mottes de 6'!AM272,IF($J$9=3,'Mottes de 6'!AN272,IF($J$9=4,'Mottes de 6'!AO272,IF($J$9=5,'Mottes de 6'!AP272,IF($J$9=6,'Mottes de 6'!AQ272,IF($J$9=7,'Mottes de 6'!AR272,IF($J$9=8,'Mottes de 6'!AS272,IF($J$9=9,'Mottes de 6'!AT272,IF($J$9=10,'Mottes de 6'!AU272,IF($J$9=11,'Mottes de 6'!AV272,IF($J$9=12,'Mottes de 6'!AW272,IF($J$9=13,'Mottes de 6'!AX272,IF($J$9=14,'Mottes de 6'!AY272,IF($J$9=15,'Mottes de 6'!AZ272,IF($J$9=16,'Mottes de 6'!BA272,IF($J$9=17,'Mottes de 6'!BB272,IF($J$9=18,'Mottes de 6'!BC272,IF($J$9=19,'Mottes de 6'!BD272,IF($J$9=20,'Mottes de 6'!BE272,IF($J$9=21,'Mottes de 6'!BF272,IF($J$9=22,'Mottes de 6'!BG272,IF($J$9=23,'Mottes de 6'!BH272,IF($J$9=24,'Mottes de 6'!BI272,IF($J$9=25,'Mottes de 6'!BJ272,IF($J$9=26,'Mottes de 6'!BK272,IF($J$9=27,'Mottes de 6'!BL272,IF($J$9=28,'Mottes de 6'!BM272,IF($J$9=29,'Mottes de 6'!BN272,IF($J$9=30,'Mottes de 6'!BO272,IF($J$9=31,'Mottes de 6'!BP272,IF($J$9=32,'Mottes de 6'!BQ272,IF($J$9=33,'Mottes de 6'!BR272,IF($J$9=34,'Mottes de 6'!BS272,IF($J$9=35,'Mottes de 6'!BT272,))))))))))))))))))))))))))))))))))))))))))))))))))))</f>
        <v>0</v>
      </c>
      <c r="K2206" s="103" t="str">
        <f>IF('Mottes de 6'!R272=0,"","Erreur")</f>
        <v/>
      </c>
    </row>
    <row r="2207" spans="1:11" x14ac:dyDescent="0.25">
      <c r="A2207" s="450"/>
      <c r="B2207" s="450"/>
      <c r="C2207" s="451" t="s">
        <v>1868</v>
      </c>
      <c r="D2207" s="451"/>
      <c r="E2207" s="450"/>
      <c r="F2207" s="450"/>
      <c r="G2207" s="450"/>
      <c r="H2207" s="450"/>
      <c r="I2207" s="450"/>
      <c r="J2207" s="450">
        <f>SUBTOTAL(9,J2203:J2206)</f>
        <v>0</v>
      </c>
      <c r="K2207" s="450"/>
    </row>
    <row r="2208" spans="1:11" x14ac:dyDescent="0.25">
      <c r="A2208" s="103">
        <f>IF('Mottes de 6'!A273&lt;&gt;"",'Mottes de 6'!A273,"")</f>
        <v>26058</v>
      </c>
      <c r="B2208" s="103" t="str">
        <f>IF('Mottes de 6'!L273&lt;&gt;"",'Mottes de 6'!L273,"")</f>
        <v>Noai</v>
      </c>
      <c r="C2208" s="107" t="str">
        <f>IF('Mottes de 6'!B273&lt;&gt;"",'Mottes de 6'!B273,"")</f>
        <v>DELOSPERMA DESERT DANCER</v>
      </c>
      <c r="D2208" s="107" t="str">
        <f>IF('Mottes de 6'!C273&lt;&gt;"",'Mottes de 6'!C273,"")</f>
        <v>Purple</v>
      </c>
      <c r="E2208" s="103">
        <f>IF('Mottes de 6'!H273&lt;&gt;"",'Mottes de 6'!H273,"")</f>
        <v>12</v>
      </c>
      <c r="F2208" s="103" t="str">
        <f>IF('Mottes de 6'!E273&lt;&gt;"",'Mottes de 6'!E273,"")</f>
        <v>B</v>
      </c>
      <c r="G2208" s="103" t="str">
        <f>IF('Mottes de 6'!N273&lt;&gt;"",'Mottes de 6'!N273,"")</f>
        <v>M6</v>
      </c>
      <c r="H2208" s="103" t="str">
        <f>IF('Mottes de 6'!I273&lt;&gt;"",'Mottes de 6'!I273,"")</f>
        <v>A</v>
      </c>
      <c r="I2208" s="103">
        <f>IF('Mottes de 6'!J273&lt;&gt;"",'Mottes de 6'!J273,"")</f>
        <v>0.2</v>
      </c>
      <c r="J2208" s="103">
        <f>IF($J$9=36,'Mottes de 6'!U273,IF($J$9=37,'Mottes de 6'!V273,IF($J$9=38,'Mottes de 6'!W273,IF($J$9=39,'Mottes de 6'!X273,IF($J$9=40,'Mottes de 6'!Y273,IF($J$9=41,'Mottes de 6'!Z273,IF($J$9=42,'Mottes de 6'!AA273,IF($J$9=43,'Mottes de 6'!AB273,IF($J$9=44,'Mottes de 6'!AC273,IF($J$9=45,'Mottes de 6'!AD273,IF($J$9=46,'Mottes de 6'!AE273,IF($J$9=47,'Mottes de 6'!AF273,IF($J$9=48,'Mottes de 6'!AG273,IF($J$9=49,'Mottes de 6'!AH273,IF($J$9=50,'Mottes de 6'!AI273,IF($J$9=51,'Mottes de 6'!AJ273,IF($J$9=52,'Mottes de 6'!AK273,IF($J$9=1,'Mottes de 6'!AL273,IF($J$9=2,'Mottes de 6'!AM273,IF($J$9=3,'Mottes de 6'!AN273,IF($J$9=4,'Mottes de 6'!AO273,IF($J$9=5,'Mottes de 6'!AP273,IF($J$9=6,'Mottes de 6'!AQ273,IF($J$9=7,'Mottes de 6'!AR273,IF($J$9=8,'Mottes de 6'!AS273,IF($J$9=9,'Mottes de 6'!AT273,IF($J$9=10,'Mottes de 6'!AU273,IF($J$9=11,'Mottes de 6'!AV273,IF($J$9=12,'Mottes de 6'!AW273,IF($J$9=13,'Mottes de 6'!AX273,IF($J$9=14,'Mottes de 6'!AY273,IF($J$9=15,'Mottes de 6'!AZ273,IF($J$9=16,'Mottes de 6'!BA273,IF($J$9=17,'Mottes de 6'!BB273,IF($J$9=18,'Mottes de 6'!BC273,IF($J$9=19,'Mottes de 6'!BD273,IF($J$9=20,'Mottes de 6'!BE273,IF($J$9=21,'Mottes de 6'!BF273,IF($J$9=22,'Mottes de 6'!BG273,IF($J$9=23,'Mottes de 6'!BH273,IF($J$9=24,'Mottes de 6'!BI273,IF($J$9=25,'Mottes de 6'!BJ273,IF($J$9=26,'Mottes de 6'!BK273,IF($J$9=27,'Mottes de 6'!BL273,IF($J$9=28,'Mottes de 6'!BM273,IF($J$9=29,'Mottes de 6'!BN273,IF($J$9=30,'Mottes de 6'!BO273,IF($J$9=31,'Mottes de 6'!BP273,IF($J$9=32,'Mottes de 6'!BQ273,IF($J$9=33,'Mottes de 6'!BR273,IF($J$9=34,'Mottes de 6'!BS273,IF($J$9=35,'Mottes de 6'!BT273,))))))))))))))))))))))))))))))))))))))))))))))))))))</f>
        <v>0</v>
      </c>
      <c r="K2208" s="103" t="str">
        <f>IF('Mottes de 6'!R273=0,"","Erreur")</f>
        <v/>
      </c>
    </row>
    <row r="2209" spans="1:11" x14ac:dyDescent="0.25">
      <c r="A2209" s="103">
        <f>IF('Mottes de 6'!A274&lt;&gt;"",'Mottes de 6'!A274,"")</f>
        <v>26059</v>
      </c>
      <c r="B2209" s="103" t="str">
        <f>IF('Mottes de 6'!L274&lt;&gt;"",'Mottes de 6'!L274,"")</f>
        <v>Noai</v>
      </c>
      <c r="C2209" s="107" t="str">
        <f>IF('Mottes de 6'!B274&lt;&gt;"",'Mottes de 6'!B274,"")</f>
        <v>DELOSPERMA DESERT DANCER</v>
      </c>
      <c r="D2209" s="107" t="str">
        <f>IF('Mottes de 6'!C274&lt;&gt;"",'Mottes de 6'!C274,"")</f>
        <v>Red</v>
      </c>
      <c r="E2209" s="103">
        <f>IF('Mottes de 6'!H274&lt;&gt;"",'Mottes de 6'!H274,"")</f>
        <v>12</v>
      </c>
      <c r="F2209" s="103" t="str">
        <f>IF('Mottes de 6'!E274&lt;&gt;"",'Mottes de 6'!E274,"")</f>
        <v>B</v>
      </c>
      <c r="G2209" s="103" t="str">
        <f>IF('Mottes de 6'!N274&lt;&gt;"",'Mottes de 6'!N274,"")</f>
        <v>M6</v>
      </c>
      <c r="H2209" s="103" t="str">
        <f>IF('Mottes de 6'!I274&lt;&gt;"",'Mottes de 6'!I274,"")</f>
        <v>A</v>
      </c>
      <c r="I2209" s="103">
        <f>IF('Mottes de 6'!J274&lt;&gt;"",'Mottes de 6'!J274,"")</f>
        <v>0.2</v>
      </c>
      <c r="J2209" s="103">
        <f>IF($J$9=36,'Mottes de 6'!U274,IF($J$9=37,'Mottes de 6'!V274,IF($J$9=38,'Mottes de 6'!W274,IF($J$9=39,'Mottes de 6'!X274,IF($J$9=40,'Mottes de 6'!Y274,IF($J$9=41,'Mottes de 6'!Z274,IF($J$9=42,'Mottes de 6'!AA274,IF($J$9=43,'Mottes de 6'!AB274,IF($J$9=44,'Mottes de 6'!AC274,IF($J$9=45,'Mottes de 6'!AD274,IF($J$9=46,'Mottes de 6'!AE274,IF($J$9=47,'Mottes de 6'!AF274,IF($J$9=48,'Mottes de 6'!AG274,IF($J$9=49,'Mottes de 6'!AH274,IF($J$9=50,'Mottes de 6'!AI274,IF($J$9=51,'Mottes de 6'!AJ274,IF($J$9=52,'Mottes de 6'!AK274,IF($J$9=1,'Mottes de 6'!AL274,IF($J$9=2,'Mottes de 6'!AM274,IF($J$9=3,'Mottes de 6'!AN274,IF($J$9=4,'Mottes de 6'!AO274,IF($J$9=5,'Mottes de 6'!AP274,IF($J$9=6,'Mottes de 6'!AQ274,IF($J$9=7,'Mottes de 6'!AR274,IF($J$9=8,'Mottes de 6'!AS274,IF($J$9=9,'Mottes de 6'!AT274,IF($J$9=10,'Mottes de 6'!AU274,IF($J$9=11,'Mottes de 6'!AV274,IF($J$9=12,'Mottes de 6'!AW274,IF($J$9=13,'Mottes de 6'!AX274,IF($J$9=14,'Mottes de 6'!AY274,IF($J$9=15,'Mottes de 6'!AZ274,IF($J$9=16,'Mottes de 6'!BA274,IF($J$9=17,'Mottes de 6'!BB274,IF($J$9=18,'Mottes de 6'!BC274,IF($J$9=19,'Mottes de 6'!BD274,IF($J$9=20,'Mottes de 6'!BE274,IF($J$9=21,'Mottes de 6'!BF274,IF($J$9=22,'Mottes de 6'!BG274,IF($J$9=23,'Mottes de 6'!BH274,IF($J$9=24,'Mottes de 6'!BI274,IF($J$9=25,'Mottes de 6'!BJ274,IF($J$9=26,'Mottes de 6'!BK274,IF($J$9=27,'Mottes de 6'!BL274,IF($J$9=28,'Mottes de 6'!BM274,IF($J$9=29,'Mottes de 6'!BN274,IF($J$9=30,'Mottes de 6'!BO274,IF($J$9=31,'Mottes de 6'!BP274,IF($J$9=32,'Mottes de 6'!BQ274,IF($J$9=33,'Mottes de 6'!BR274,IF($J$9=34,'Mottes de 6'!BS274,IF($J$9=35,'Mottes de 6'!BT274,))))))))))))))))))))))))))))))))))))))))))))))))))))</f>
        <v>0</v>
      </c>
      <c r="K2209" s="103" t="str">
        <f>IF('Mottes de 6'!R274=0,"","Erreur")</f>
        <v/>
      </c>
    </row>
    <row r="2210" spans="1:11" x14ac:dyDescent="0.25">
      <c r="A2210" s="450"/>
      <c r="B2210" s="450"/>
      <c r="C2210" s="451" t="s">
        <v>1869</v>
      </c>
      <c r="D2210" s="451"/>
      <c r="E2210" s="450"/>
      <c r="F2210" s="450"/>
      <c r="G2210" s="450"/>
      <c r="H2210" s="450"/>
      <c r="I2210" s="450"/>
      <c r="J2210" s="450">
        <f>SUBTOTAL(9,J2208:J2209)</f>
        <v>0</v>
      </c>
      <c r="K2210" s="450"/>
    </row>
    <row r="2211" spans="1:11" x14ac:dyDescent="0.25">
      <c r="A2211" s="103">
        <f>IF('Mottes de 6'!A275&lt;&gt;"",'Mottes de 6'!A275,"")</f>
        <v>20487</v>
      </c>
      <c r="B2211" s="103" t="str">
        <f>IF('Mottes de 6'!L275&lt;&gt;"",'Mottes de 6'!L275,"")</f>
        <v>Noai</v>
      </c>
      <c r="C2211" s="107" t="str">
        <f>IF('Mottes de 6'!B275&lt;&gt;"",'Mottes de 6'!B275,"")</f>
        <v>DELOSPERMA JEWEL OF DESERT</v>
      </c>
      <c r="D2211" s="107" t="str">
        <f>IF('Mottes de 6'!C275&lt;&gt;"",'Mottes de 6'!C275,"")</f>
        <v>Amethyst</v>
      </c>
      <c r="E2211" s="103">
        <f>IF('Mottes de 6'!H275&lt;&gt;"",'Mottes de 6'!H275,"")</f>
        <v>12</v>
      </c>
      <c r="F2211" s="103" t="str">
        <f>IF('Mottes de 6'!E275&lt;&gt;"",'Mottes de 6'!E275,"")</f>
        <v>B</v>
      </c>
      <c r="G2211" s="103" t="str">
        <f>IF('Mottes de 6'!N275&lt;&gt;"",'Mottes de 6'!N275,"")</f>
        <v>M6</v>
      </c>
      <c r="H2211" s="103" t="str">
        <f>IF('Mottes de 6'!I275&lt;&gt;"",'Mottes de 6'!I275,"")</f>
        <v>A</v>
      </c>
      <c r="I2211" s="103">
        <f>IF('Mottes de 6'!J275&lt;&gt;"",'Mottes de 6'!J275,"")</f>
        <v>0.08</v>
      </c>
      <c r="J2211" s="103">
        <f>IF($J$9=36,'Mottes de 6'!U275,IF($J$9=37,'Mottes de 6'!V275,IF($J$9=38,'Mottes de 6'!W275,IF($J$9=39,'Mottes de 6'!X275,IF($J$9=40,'Mottes de 6'!Y275,IF($J$9=41,'Mottes de 6'!Z275,IF($J$9=42,'Mottes de 6'!AA275,IF($J$9=43,'Mottes de 6'!AB275,IF($J$9=44,'Mottes de 6'!AC275,IF($J$9=45,'Mottes de 6'!AD275,IF($J$9=46,'Mottes de 6'!AE275,IF($J$9=47,'Mottes de 6'!AF275,IF($J$9=48,'Mottes de 6'!AG275,IF($J$9=49,'Mottes de 6'!AH275,IF($J$9=50,'Mottes de 6'!AI275,IF($J$9=51,'Mottes de 6'!AJ275,IF($J$9=52,'Mottes de 6'!AK275,IF($J$9=1,'Mottes de 6'!AL275,IF($J$9=2,'Mottes de 6'!AM275,IF($J$9=3,'Mottes de 6'!AN275,IF($J$9=4,'Mottes de 6'!AO275,IF($J$9=5,'Mottes de 6'!AP275,IF($J$9=6,'Mottes de 6'!AQ275,IF($J$9=7,'Mottes de 6'!AR275,IF($J$9=8,'Mottes de 6'!AS275,IF($J$9=9,'Mottes de 6'!AT275,IF($J$9=10,'Mottes de 6'!AU275,IF($J$9=11,'Mottes de 6'!AV275,IF($J$9=12,'Mottes de 6'!AW275,IF($J$9=13,'Mottes de 6'!AX275,IF($J$9=14,'Mottes de 6'!AY275,IF($J$9=15,'Mottes de 6'!AZ275,IF($J$9=16,'Mottes de 6'!BA275,IF($J$9=17,'Mottes de 6'!BB275,IF($J$9=18,'Mottes de 6'!BC275,IF($J$9=19,'Mottes de 6'!BD275,IF($J$9=20,'Mottes de 6'!BE275,IF($J$9=21,'Mottes de 6'!BF275,IF($J$9=22,'Mottes de 6'!BG275,IF($J$9=23,'Mottes de 6'!BH275,IF($J$9=24,'Mottes de 6'!BI275,IF($J$9=25,'Mottes de 6'!BJ275,IF($J$9=26,'Mottes de 6'!BK275,IF($J$9=27,'Mottes de 6'!BL275,IF($J$9=28,'Mottes de 6'!BM275,IF($J$9=29,'Mottes de 6'!BN275,IF($J$9=30,'Mottes de 6'!BO275,IF($J$9=31,'Mottes de 6'!BP275,IF($J$9=32,'Mottes de 6'!BQ275,IF($J$9=33,'Mottes de 6'!BR275,IF($J$9=34,'Mottes de 6'!BS275,IF($J$9=35,'Mottes de 6'!BT275,))))))))))))))))))))))))))))))))))))))))))))))))))))</f>
        <v>0</v>
      </c>
      <c r="K2211" s="103" t="str">
        <f>IF('Mottes de 6'!R275=0,"","Erreur")</f>
        <v/>
      </c>
    </row>
    <row r="2212" spans="1:11" x14ac:dyDescent="0.25">
      <c r="A2212" s="103">
        <f>IF('Mottes de 6'!A276&lt;&gt;"",'Mottes de 6'!A276,"")</f>
        <v>20492</v>
      </c>
      <c r="B2212" s="103" t="str">
        <f>IF('Mottes de 6'!L276&lt;&gt;"",'Mottes de 6'!L276,"")</f>
        <v>Noai</v>
      </c>
      <c r="C2212" s="107" t="str">
        <f>IF('Mottes de 6'!B276&lt;&gt;"",'Mottes de 6'!B276,"")</f>
        <v>DELOSPERMA JEWEL OF DESERT</v>
      </c>
      <c r="D2212" s="107" t="str">
        <f>IF('Mottes de 6'!C276&lt;&gt;"",'Mottes de 6'!C276,"")</f>
        <v>Grenade</v>
      </c>
      <c r="E2212" s="103">
        <f>IF('Mottes de 6'!H276&lt;&gt;"",'Mottes de 6'!H276,"")</f>
        <v>12</v>
      </c>
      <c r="F2212" s="103" t="str">
        <f>IF('Mottes de 6'!E276&lt;&gt;"",'Mottes de 6'!E276,"")</f>
        <v>B</v>
      </c>
      <c r="G2212" s="103" t="str">
        <f>IF('Mottes de 6'!N276&lt;&gt;"",'Mottes de 6'!N276,"")</f>
        <v>M6</v>
      </c>
      <c r="H2212" s="103" t="str">
        <f>IF('Mottes de 6'!I276&lt;&gt;"",'Mottes de 6'!I276,"")</f>
        <v>A</v>
      </c>
      <c r="I2212" s="103">
        <f>IF('Mottes de 6'!J276&lt;&gt;"",'Mottes de 6'!J276,"")</f>
        <v>0.08</v>
      </c>
      <c r="J2212" s="103">
        <f>IF($J$9=36,'Mottes de 6'!U276,IF($J$9=37,'Mottes de 6'!V276,IF($J$9=38,'Mottes de 6'!W276,IF($J$9=39,'Mottes de 6'!X276,IF($J$9=40,'Mottes de 6'!Y276,IF($J$9=41,'Mottes de 6'!Z276,IF($J$9=42,'Mottes de 6'!AA276,IF($J$9=43,'Mottes de 6'!AB276,IF($J$9=44,'Mottes de 6'!AC276,IF($J$9=45,'Mottes de 6'!AD276,IF($J$9=46,'Mottes de 6'!AE276,IF($J$9=47,'Mottes de 6'!AF276,IF($J$9=48,'Mottes de 6'!AG276,IF($J$9=49,'Mottes de 6'!AH276,IF($J$9=50,'Mottes de 6'!AI276,IF($J$9=51,'Mottes de 6'!AJ276,IF($J$9=52,'Mottes de 6'!AK276,IF($J$9=1,'Mottes de 6'!AL276,IF($J$9=2,'Mottes de 6'!AM276,IF($J$9=3,'Mottes de 6'!AN276,IF($J$9=4,'Mottes de 6'!AO276,IF($J$9=5,'Mottes de 6'!AP276,IF($J$9=6,'Mottes de 6'!AQ276,IF($J$9=7,'Mottes de 6'!AR276,IF($J$9=8,'Mottes de 6'!AS276,IF($J$9=9,'Mottes de 6'!AT276,IF($J$9=10,'Mottes de 6'!AU276,IF($J$9=11,'Mottes de 6'!AV276,IF($J$9=12,'Mottes de 6'!AW276,IF($J$9=13,'Mottes de 6'!AX276,IF($J$9=14,'Mottes de 6'!AY276,IF($J$9=15,'Mottes de 6'!AZ276,IF($J$9=16,'Mottes de 6'!BA276,IF($J$9=17,'Mottes de 6'!BB276,IF($J$9=18,'Mottes de 6'!BC276,IF($J$9=19,'Mottes de 6'!BD276,IF($J$9=20,'Mottes de 6'!BE276,IF($J$9=21,'Mottes de 6'!BF276,IF($J$9=22,'Mottes de 6'!BG276,IF($J$9=23,'Mottes de 6'!BH276,IF($J$9=24,'Mottes de 6'!BI276,IF($J$9=25,'Mottes de 6'!BJ276,IF($J$9=26,'Mottes de 6'!BK276,IF($J$9=27,'Mottes de 6'!BL276,IF($J$9=28,'Mottes de 6'!BM276,IF($J$9=29,'Mottes de 6'!BN276,IF($J$9=30,'Mottes de 6'!BO276,IF($J$9=31,'Mottes de 6'!BP276,IF($J$9=32,'Mottes de 6'!BQ276,IF($J$9=33,'Mottes de 6'!BR276,IF($J$9=34,'Mottes de 6'!BS276,IF($J$9=35,'Mottes de 6'!BT276,))))))))))))))))))))))))))))))))))))))))))))))))))))</f>
        <v>0</v>
      </c>
      <c r="K2212" s="103" t="str">
        <f>IF('Mottes de 6'!R276=0,"","Erreur")</f>
        <v/>
      </c>
    </row>
    <row r="2213" spans="1:11" x14ac:dyDescent="0.25">
      <c r="A2213" s="103">
        <f>IF('Mottes de 6'!A277&lt;&gt;"",'Mottes de 6'!A277,"")</f>
        <v>20497</v>
      </c>
      <c r="B2213" s="103" t="str">
        <f>IF('Mottes de 6'!L277&lt;&gt;"",'Mottes de 6'!L277,"")</f>
        <v>Noai</v>
      </c>
      <c r="C2213" s="107" t="str">
        <f>IF('Mottes de 6'!B277&lt;&gt;"",'Mottes de 6'!B277,"")</f>
        <v>DELOSPERMA JEWEL OF DESERT</v>
      </c>
      <c r="D2213" s="107" t="str">
        <f>IF('Mottes de 6'!C277&lt;&gt;"",'Mottes de 6'!C277,"")</f>
        <v>Moonstone</v>
      </c>
      <c r="E2213" s="103">
        <f>IF('Mottes de 6'!H277&lt;&gt;"",'Mottes de 6'!H277,"")</f>
        <v>12</v>
      </c>
      <c r="F2213" s="103" t="str">
        <f>IF('Mottes de 6'!E277&lt;&gt;"",'Mottes de 6'!E277,"")</f>
        <v>B</v>
      </c>
      <c r="G2213" s="103" t="str">
        <f>IF('Mottes de 6'!N277&lt;&gt;"",'Mottes de 6'!N277,"")</f>
        <v>M6</v>
      </c>
      <c r="H2213" s="103" t="str">
        <f>IF('Mottes de 6'!I277&lt;&gt;"",'Mottes de 6'!I277,"")</f>
        <v>A</v>
      </c>
      <c r="I2213" s="103">
        <f>IF('Mottes de 6'!J277&lt;&gt;"",'Mottes de 6'!J277,"")</f>
        <v>0.08</v>
      </c>
      <c r="J2213" s="103">
        <f>IF($J$9=36,'Mottes de 6'!U277,IF($J$9=37,'Mottes de 6'!V277,IF($J$9=38,'Mottes de 6'!W277,IF($J$9=39,'Mottes de 6'!X277,IF($J$9=40,'Mottes de 6'!Y277,IF($J$9=41,'Mottes de 6'!Z277,IF($J$9=42,'Mottes de 6'!AA277,IF($J$9=43,'Mottes de 6'!AB277,IF($J$9=44,'Mottes de 6'!AC277,IF($J$9=45,'Mottes de 6'!AD277,IF($J$9=46,'Mottes de 6'!AE277,IF($J$9=47,'Mottes de 6'!AF277,IF($J$9=48,'Mottes de 6'!AG277,IF($J$9=49,'Mottes de 6'!AH277,IF($J$9=50,'Mottes de 6'!AI277,IF($J$9=51,'Mottes de 6'!AJ277,IF($J$9=52,'Mottes de 6'!AK277,IF($J$9=1,'Mottes de 6'!AL277,IF($J$9=2,'Mottes de 6'!AM277,IF($J$9=3,'Mottes de 6'!AN277,IF($J$9=4,'Mottes de 6'!AO277,IF($J$9=5,'Mottes de 6'!AP277,IF($J$9=6,'Mottes de 6'!AQ277,IF($J$9=7,'Mottes de 6'!AR277,IF($J$9=8,'Mottes de 6'!AS277,IF($J$9=9,'Mottes de 6'!AT277,IF($J$9=10,'Mottes de 6'!AU277,IF($J$9=11,'Mottes de 6'!AV277,IF($J$9=12,'Mottes de 6'!AW277,IF($J$9=13,'Mottes de 6'!AX277,IF($J$9=14,'Mottes de 6'!AY277,IF($J$9=15,'Mottes de 6'!AZ277,IF($J$9=16,'Mottes de 6'!BA277,IF($J$9=17,'Mottes de 6'!BB277,IF($J$9=18,'Mottes de 6'!BC277,IF($J$9=19,'Mottes de 6'!BD277,IF($J$9=20,'Mottes de 6'!BE277,IF($J$9=21,'Mottes de 6'!BF277,IF($J$9=22,'Mottes de 6'!BG277,IF($J$9=23,'Mottes de 6'!BH277,IF($J$9=24,'Mottes de 6'!BI277,IF($J$9=25,'Mottes de 6'!BJ277,IF($J$9=26,'Mottes de 6'!BK277,IF($J$9=27,'Mottes de 6'!BL277,IF($J$9=28,'Mottes de 6'!BM277,IF($J$9=29,'Mottes de 6'!BN277,IF($J$9=30,'Mottes de 6'!BO277,IF($J$9=31,'Mottes de 6'!BP277,IF($J$9=32,'Mottes de 6'!BQ277,IF($J$9=33,'Mottes de 6'!BR277,IF($J$9=34,'Mottes de 6'!BS277,IF($J$9=35,'Mottes de 6'!BT277,))))))))))))))))))))))))))))))))))))))))))))))))))))</f>
        <v>0</v>
      </c>
      <c r="K2213" s="103" t="str">
        <f>IF('Mottes de 6'!R277=0,"","Erreur")</f>
        <v/>
      </c>
    </row>
    <row r="2214" spans="1:11" x14ac:dyDescent="0.25">
      <c r="A2214" s="103">
        <f>IF('Mottes de 6'!A278&lt;&gt;"",'Mottes de 6'!A278,"")</f>
        <v>20502</v>
      </c>
      <c r="B2214" s="103" t="str">
        <f>IF('Mottes de 6'!L278&lt;&gt;"",'Mottes de 6'!L278,"")</f>
        <v>Noai</v>
      </c>
      <c r="C2214" s="107" t="str">
        <f>IF('Mottes de 6'!B278&lt;&gt;"",'Mottes de 6'!B278,"")</f>
        <v>DELOSPERMA JEWEL OF DESERT</v>
      </c>
      <c r="D2214" s="107" t="str">
        <f>IF('Mottes de 6'!C278&lt;&gt;"",'Mottes de 6'!C278,"")</f>
        <v>Opal</v>
      </c>
      <c r="E2214" s="103">
        <f>IF('Mottes de 6'!H278&lt;&gt;"",'Mottes de 6'!H278,"")</f>
        <v>12</v>
      </c>
      <c r="F2214" s="103" t="str">
        <f>IF('Mottes de 6'!E278&lt;&gt;"",'Mottes de 6'!E278,"")</f>
        <v>B</v>
      </c>
      <c r="G2214" s="103" t="str">
        <f>IF('Mottes de 6'!N278&lt;&gt;"",'Mottes de 6'!N278,"")</f>
        <v>M6</v>
      </c>
      <c r="H2214" s="103" t="str">
        <f>IF('Mottes de 6'!I278&lt;&gt;"",'Mottes de 6'!I278,"")</f>
        <v>A</v>
      </c>
      <c r="I2214" s="103">
        <f>IF('Mottes de 6'!J278&lt;&gt;"",'Mottes de 6'!J278,"")</f>
        <v>0.08</v>
      </c>
      <c r="J2214" s="103">
        <f>IF($J$9=36,'Mottes de 6'!U278,IF($J$9=37,'Mottes de 6'!V278,IF($J$9=38,'Mottes de 6'!W278,IF($J$9=39,'Mottes de 6'!X278,IF($J$9=40,'Mottes de 6'!Y278,IF($J$9=41,'Mottes de 6'!Z278,IF($J$9=42,'Mottes de 6'!AA278,IF($J$9=43,'Mottes de 6'!AB278,IF($J$9=44,'Mottes de 6'!AC278,IF($J$9=45,'Mottes de 6'!AD278,IF($J$9=46,'Mottes de 6'!AE278,IF($J$9=47,'Mottes de 6'!AF278,IF($J$9=48,'Mottes de 6'!AG278,IF($J$9=49,'Mottes de 6'!AH278,IF($J$9=50,'Mottes de 6'!AI278,IF($J$9=51,'Mottes de 6'!AJ278,IF($J$9=52,'Mottes de 6'!AK278,IF($J$9=1,'Mottes de 6'!AL278,IF($J$9=2,'Mottes de 6'!AM278,IF($J$9=3,'Mottes de 6'!AN278,IF($J$9=4,'Mottes de 6'!AO278,IF($J$9=5,'Mottes de 6'!AP278,IF($J$9=6,'Mottes de 6'!AQ278,IF($J$9=7,'Mottes de 6'!AR278,IF($J$9=8,'Mottes de 6'!AS278,IF($J$9=9,'Mottes de 6'!AT278,IF($J$9=10,'Mottes de 6'!AU278,IF($J$9=11,'Mottes de 6'!AV278,IF($J$9=12,'Mottes de 6'!AW278,IF($J$9=13,'Mottes de 6'!AX278,IF($J$9=14,'Mottes de 6'!AY278,IF($J$9=15,'Mottes de 6'!AZ278,IF($J$9=16,'Mottes de 6'!BA278,IF($J$9=17,'Mottes de 6'!BB278,IF($J$9=18,'Mottes de 6'!BC278,IF($J$9=19,'Mottes de 6'!BD278,IF($J$9=20,'Mottes de 6'!BE278,IF($J$9=21,'Mottes de 6'!BF278,IF($J$9=22,'Mottes de 6'!BG278,IF($J$9=23,'Mottes de 6'!BH278,IF($J$9=24,'Mottes de 6'!BI278,IF($J$9=25,'Mottes de 6'!BJ278,IF($J$9=26,'Mottes de 6'!BK278,IF($J$9=27,'Mottes de 6'!BL278,IF($J$9=28,'Mottes de 6'!BM278,IF($J$9=29,'Mottes de 6'!BN278,IF($J$9=30,'Mottes de 6'!BO278,IF($J$9=31,'Mottes de 6'!BP278,IF($J$9=32,'Mottes de 6'!BQ278,IF($J$9=33,'Mottes de 6'!BR278,IF($J$9=34,'Mottes de 6'!BS278,IF($J$9=35,'Mottes de 6'!BT278,))))))))))))))))))))))))))))))))))))))))))))))))))))</f>
        <v>0</v>
      </c>
      <c r="K2214" s="103" t="str">
        <f>IF('Mottes de 6'!R278=0,"","Erreur")</f>
        <v/>
      </c>
    </row>
    <row r="2215" spans="1:11" x14ac:dyDescent="0.25">
      <c r="A2215" s="103">
        <f>IF('Mottes de 6'!A279&lt;&gt;"",'Mottes de 6'!A279,"")</f>
        <v>20507</v>
      </c>
      <c r="B2215" s="103" t="str">
        <f>IF('Mottes de 6'!L279&lt;&gt;"",'Mottes de 6'!L279,"")</f>
        <v>Noai</v>
      </c>
      <c r="C2215" s="107" t="str">
        <f>IF('Mottes de 6'!B279&lt;&gt;"",'Mottes de 6'!B279,"")</f>
        <v>DELOSPERMA JEWEL OF DESERT</v>
      </c>
      <c r="D2215" s="107" t="str">
        <f>IF('Mottes de 6'!C279&lt;&gt;"",'Mottes de 6'!C279,"")</f>
        <v>Peridot</v>
      </c>
      <c r="E2215" s="103">
        <f>IF('Mottes de 6'!H279&lt;&gt;"",'Mottes de 6'!H279,"")</f>
        <v>12</v>
      </c>
      <c r="F2215" s="103" t="str">
        <f>IF('Mottes de 6'!E279&lt;&gt;"",'Mottes de 6'!E279,"")</f>
        <v>B</v>
      </c>
      <c r="G2215" s="103" t="str">
        <f>IF('Mottes de 6'!N279&lt;&gt;"",'Mottes de 6'!N279,"")</f>
        <v>M6</v>
      </c>
      <c r="H2215" s="103" t="str">
        <f>IF('Mottes de 6'!I279&lt;&gt;"",'Mottes de 6'!I279,"")</f>
        <v>A</v>
      </c>
      <c r="I2215" s="103">
        <f>IF('Mottes de 6'!J279&lt;&gt;"",'Mottes de 6'!J279,"")</f>
        <v>0.08</v>
      </c>
      <c r="J2215" s="103">
        <f>IF($J$9=36,'Mottes de 6'!U279,IF($J$9=37,'Mottes de 6'!V279,IF($J$9=38,'Mottes de 6'!W279,IF($J$9=39,'Mottes de 6'!X279,IF($J$9=40,'Mottes de 6'!Y279,IF($J$9=41,'Mottes de 6'!Z279,IF($J$9=42,'Mottes de 6'!AA279,IF($J$9=43,'Mottes de 6'!AB279,IF($J$9=44,'Mottes de 6'!AC279,IF($J$9=45,'Mottes de 6'!AD279,IF($J$9=46,'Mottes de 6'!AE279,IF($J$9=47,'Mottes de 6'!AF279,IF($J$9=48,'Mottes de 6'!AG279,IF($J$9=49,'Mottes de 6'!AH279,IF($J$9=50,'Mottes de 6'!AI279,IF($J$9=51,'Mottes de 6'!AJ279,IF($J$9=52,'Mottes de 6'!AK279,IF($J$9=1,'Mottes de 6'!AL279,IF($J$9=2,'Mottes de 6'!AM279,IF($J$9=3,'Mottes de 6'!AN279,IF($J$9=4,'Mottes de 6'!AO279,IF($J$9=5,'Mottes de 6'!AP279,IF($J$9=6,'Mottes de 6'!AQ279,IF($J$9=7,'Mottes de 6'!AR279,IF($J$9=8,'Mottes de 6'!AS279,IF($J$9=9,'Mottes de 6'!AT279,IF($J$9=10,'Mottes de 6'!AU279,IF($J$9=11,'Mottes de 6'!AV279,IF($J$9=12,'Mottes de 6'!AW279,IF($J$9=13,'Mottes de 6'!AX279,IF($J$9=14,'Mottes de 6'!AY279,IF($J$9=15,'Mottes de 6'!AZ279,IF($J$9=16,'Mottes de 6'!BA279,IF($J$9=17,'Mottes de 6'!BB279,IF($J$9=18,'Mottes de 6'!BC279,IF($J$9=19,'Mottes de 6'!BD279,IF($J$9=20,'Mottes de 6'!BE279,IF($J$9=21,'Mottes de 6'!BF279,IF($J$9=22,'Mottes de 6'!BG279,IF($J$9=23,'Mottes de 6'!BH279,IF($J$9=24,'Mottes de 6'!BI279,IF($J$9=25,'Mottes de 6'!BJ279,IF($J$9=26,'Mottes de 6'!BK279,IF($J$9=27,'Mottes de 6'!BL279,IF($J$9=28,'Mottes de 6'!BM279,IF($J$9=29,'Mottes de 6'!BN279,IF($J$9=30,'Mottes de 6'!BO279,IF($J$9=31,'Mottes de 6'!BP279,IF($J$9=32,'Mottes de 6'!BQ279,IF($J$9=33,'Mottes de 6'!BR279,IF($J$9=34,'Mottes de 6'!BS279,IF($J$9=35,'Mottes de 6'!BT279,))))))))))))))))))))))))))))))))))))))))))))))))))))</f>
        <v>0</v>
      </c>
      <c r="K2215" s="103" t="str">
        <f>IF('Mottes de 6'!R279=0,"","Erreur")</f>
        <v/>
      </c>
    </row>
    <row r="2216" spans="1:11" x14ac:dyDescent="0.25">
      <c r="A2216" s="103">
        <f>IF('Mottes de 6'!A280&lt;&gt;"",'Mottes de 6'!A280,"")</f>
        <v>22772</v>
      </c>
      <c r="B2216" s="103" t="str">
        <f>IF('Mottes de 6'!L280&lt;&gt;"",'Mottes de 6'!L280,"")</f>
        <v>Noai</v>
      </c>
      <c r="C2216" s="107" t="str">
        <f>IF('Mottes de 6'!B280&lt;&gt;"",'Mottes de 6'!B280,"")</f>
        <v>DELOSPERMA JEWEL OF DESERT</v>
      </c>
      <c r="D2216" s="107" t="str">
        <f>IF('Mottes de 6'!C280&lt;&gt;"",'Mottes de 6'!C280,"")</f>
        <v>Variés</v>
      </c>
      <c r="E2216" s="103">
        <f>IF('Mottes de 6'!H280&lt;&gt;"",'Mottes de 6'!H280,"")</f>
        <v>12</v>
      </c>
      <c r="F2216" s="103" t="str">
        <f>IF('Mottes de 6'!E280&lt;&gt;"",'Mottes de 6'!E280,"")</f>
        <v>B</v>
      </c>
      <c r="G2216" s="103" t="str">
        <f>IF('Mottes de 6'!N280&lt;&gt;"",'Mottes de 6'!N280,"")</f>
        <v>M6</v>
      </c>
      <c r="H2216" s="103" t="str">
        <f>IF('Mottes de 6'!I280&lt;&gt;"",'Mottes de 6'!I280,"")</f>
        <v>A</v>
      </c>
      <c r="I2216" s="103">
        <f>IF('Mottes de 6'!J280&lt;&gt;"",'Mottes de 6'!J280,"")</f>
        <v>0.08</v>
      </c>
      <c r="J2216" s="103">
        <f>IF($J$9=36,'Mottes de 6'!U280,IF($J$9=37,'Mottes de 6'!V280,IF($J$9=38,'Mottes de 6'!W280,IF($J$9=39,'Mottes de 6'!X280,IF($J$9=40,'Mottes de 6'!Y280,IF($J$9=41,'Mottes de 6'!Z280,IF($J$9=42,'Mottes de 6'!AA280,IF($J$9=43,'Mottes de 6'!AB280,IF($J$9=44,'Mottes de 6'!AC280,IF($J$9=45,'Mottes de 6'!AD280,IF($J$9=46,'Mottes de 6'!AE280,IF($J$9=47,'Mottes de 6'!AF280,IF($J$9=48,'Mottes de 6'!AG280,IF($J$9=49,'Mottes de 6'!AH280,IF($J$9=50,'Mottes de 6'!AI280,IF($J$9=51,'Mottes de 6'!AJ280,IF($J$9=52,'Mottes de 6'!AK280,IF($J$9=1,'Mottes de 6'!AL280,IF($J$9=2,'Mottes de 6'!AM280,IF($J$9=3,'Mottes de 6'!AN280,IF($J$9=4,'Mottes de 6'!AO280,IF($J$9=5,'Mottes de 6'!AP280,IF($J$9=6,'Mottes de 6'!AQ280,IF($J$9=7,'Mottes de 6'!AR280,IF($J$9=8,'Mottes de 6'!AS280,IF($J$9=9,'Mottes de 6'!AT280,IF($J$9=10,'Mottes de 6'!AU280,IF($J$9=11,'Mottes de 6'!AV280,IF($J$9=12,'Mottes de 6'!AW280,IF($J$9=13,'Mottes de 6'!AX280,IF($J$9=14,'Mottes de 6'!AY280,IF($J$9=15,'Mottes de 6'!AZ280,IF($J$9=16,'Mottes de 6'!BA280,IF($J$9=17,'Mottes de 6'!BB280,IF($J$9=18,'Mottes de 6'!BC280,IF($J$9=19,'Mottes de 6'!BD280,IF($J$9=20,'Mottes de 6'!BE280,IF($J$9=21,'Mottes de 6'!BF280,IF($J$9=22,'Mottes de 6'!BG280,IF($J$9=23,'Mottes de 6'!BH280,IF($J$9=24,'Mottes de 6'!BI280,IF($J$9=25,'Mottes de 6'!BJ280,IF($J$9=26,'Mottes de 6'!BK280,IF($J$9=27,'Mottes de 6'!BL280,IF($J$9=28,'Mottes de 6'!BM280,IF($J$9=29,'Mottes de 6'!BN280,IF($J$9=30,'Mottes de 6'!BO280,IF($J$9=31,'Mottes de 6'!BP280,IF($J$9=32,'Mottes de 6'!BQ280,IF($J$9=33,'Mottes de 6'!BR280,IF($J$9=34,'Mottes de 6'!BS280,IF($J$9=35,'Mottes de 6'!BT280,))))))))))))))))))))))))))))))))))))))))))))))))))))</f>
        <v>0</v>
      </c>
      <c r="K2216" s="103" t="str">
        <f>IF('Mottes de 6'!R280=0,"","Erreur")</f>
        <v/>
      </c>
    </row>
    <row r="2217" spans="1:11" x14ac:dyDescent="0.25">
      <c r="A2217" s="450"/>
      <c r="B2217" s="450"/>
      <c r="C2217" s="451" t="s">
        <v>1870</v>
      </c>
      <c r="D2217" s="451"/>
      <c r="E2217" s="450"/>
      <c r="F2217" s="450"/>
      <c r="G2217" s="450"/>
      <c r="H2217" s="450"/>
      <c r="I2217" s="450"/>
      <c r="J2217" s="450">
        <f>SUBTOTAL(9,J2211:J2216)</f>
        <v>0</v>
      </c>
      <c r="K2217" s="450"/>
    </row>
    <row r="2218" spans="1:11" x14ac:dyDescent="0.25">
      <c r="A2218" s="103" t="str">
        <f>IF('Mottes de 6'!A281&lt;&gt;"",'Mottes de 6'!A281,"")</f>
        <v/>
      </c>
      <c r="B2218" s="103" t="str">
        <f>IF('Mottes de 6'!L281&lt;&gt;"",'Mottes de 6'!L281,"")</f>
        <v>E</v>
      </c>
      <c r="C2218" s="107" t="str">
        <f>IF('Mottes de 6'!B281&lt;&gt;"",'Mottes de 6'!B281,"")</f>
        <v>DIANTHUS</v>
      </c>
      <c r="D2218" s="107" t="str">
        <f>IF('Mottes de 6'!C281&lt;&gt;"",'Mottes de 6'!C281,"")</f>
        <v/>
      </c>
      <c r="E2218" s="103" t="str">
        <f>IF('Mottes de 6'!H281&lt;&gt;"",'Mottes de 6'!H281,"")</f>
        <v/>
      </c>
      <c r="F2218" s="103" t="str">
        <f>IF('Mottes de 6'!E281&lt;&gt;"",'Mottes de 6'!E281,"")</f>
        <v/>
      </c>
      <c r="G2218" s="103" t="str">
        <f>IF('Mottes de 6'!N281&lt;&gt;"",'Mottes de 6'!N281,"")</f>
        <v/>
      </c>
      <c r="H2218" s="103" t="str">
        <f>IF('Mottes de 6'!I281&lt;&gt;"",'Mottes de 6'!I281,"")</f>
        <v/>
      </c>
      <c r="I2218" s="103" t="str">
        <f>IF('Mottes de 6'!J281&lt;&gt;"",'Mottes de 6'!J281,"")</f>
        <v/>
      </c>
      <c r="J2218" s="103">
        <f>IF($J$9=36,'Mottes de 6'!U281,IF($J$9=37,'Mottes de 6'!V281,IF($J$9=38,'Mottes de 6'!W281,IF($J$9=39,'Mottes de 6'!X281,IF($J$9=40,'Mottes de 6'!Y281,IF($J$9=41,'Mottes de 6'!Z281,IF($J$9=42,'Mottes de 6'!AA281,IF($J$9=43,'Mottes de 6'!AB281,IF($J$9=44,'Mottes de 6'!AC281,IF($J$9=45,'Mottes de 6'!AD281,IF($J$9=46,'Mottes de 6'!AE281,IF($J$9=47,'Mottes de 6'!AF281,IF($J$9=48,'Mottes de 6'!AG281,IF($J$9=49,'Mottes de 6'!AH281,IF($J$9=50,'Mottes de 6'!AI281,IF($J$9=51,'Mottes de 6'!AJ281,IF($J$9=52,'Mottes de 6'!AK281,IF($J$9=1,'Mottes de 6'!AL281,IF($J$9=2,'Mottes de 6'!AM281,IF($J$9=3,'Mottes de 6'!AN281,IF($J$9=4,'Mottes de 6'!AO281,IF($J$9=5,'Mottes de 6'!AP281,IF($J$9=6,'Mottes de 6'!AQ281,IF($J$9=7,'Mottes de 6'!AR281,IF($J$9=8,'Mottes de 6'!AS281,IF($J$9=9,'Mottes de 6'!AT281,IF($J$9=10,'Mottes de 6'!AU281,IF($J$9=11,'Mottes de 6'!AV281,IF($J$9=12,'Mottes de 6'!AW281,IF($J$9=13,'Mottes de 6'!AX281,IF($J$9=14,'Mottes de 6'!AY281,IF($J$9=15,'Mottes de 6'!AZ281,IF($J$9=16,'Mottes de 6'!BA281,IF($J$9=17,'Mottes de 6'!BB281,IF($J$9=18,'Mottes de 6'!BC281,IF($J$9=19,'Mottes de 6'!BD281,IF($J$9=20,'Mottes de 6'!BE281,IF($J$9=21,'Mottes de 6'!BF281,IF($J$9=22,'Mottes de 6'!BG281,IF($J$9=23,'Mottes de 6'!BH281,IF($J$9=24,'Mottes de 6'!BI281,IF($J$9=25,'Mottes de 6'!BJ281,IF($J$9=26,'Mottes de 6'!BK281,IF($J$9=27,'Mottes de 6'!BL281,IF($J$9=28,'Mottes de 6'!BM281,IF($J$9=29,'Mottes de 6'!BN281,IF($J$9=30,'Mottes de 6'!BO281,IF($J$9=31,'Mottes de 6'!BP281,IF($J$9=32,'Mottes de 6'!BQ281,IF($J$9=33,'Mottes de 6'!BR281,IF($J$9=34,'Mottes de 6'!BS281,IF($J$9=35,'Mottes de 6'!BT281,))))))))))))))))))))))))))))))))))))))))))))))))))))</f>
        <v>0</v>
      </c>
      <c r="K2218" s="103" t="str">
        <f>IF('Mottes de 6'!R281=0,"","Erreur")</f>
        <v/>
      </c>
    </row>
    <row r="2219" spans="1:11" x14ac:dyDescent="0.25">
      <c r="A2219" s="103">
        <f>IF('Mottes de 6'!A282&lt;&gt;"",'Mottes de 6'!A282,"")</f>
        <v>26122</v>
      </c>
      <c r="B2219" s="103" t="str">
        <f>IF('Mottes de 6'!L282&lt;&gt;"",'Mottes de 6'!L282,"")</f>
        <v>Noai</v>
      </c>
      <c r="C2219" s="107" t="str">
        <f>IF('Mottes de 6'!B282&lt;&gt;"",'Mottes de 6'!B282,"")</f>
        <v>DIANTHUS OSCAR</v>
      </c>
      <c r="D2219" s="107" t="str">
        <f>IF('Mottes de 6'!C282&lt;&gt;"",'Mottes de 6'!C282,"")</f>
        <v>Cherry</v>
      </c>
      <c r="E2219" s="103">
        <f>IF('Mottes de 6'!H282&lt;&gt;"",'Mottes de 6'!H282,"")</f>
        <v>12</v>
      </c>
      <c r="F2219" s="103" t="str">
        <f>IF('Mottes de 6'!E282&lt;&gt;"",'Mottes de 6'!E282,"")</f>
        <v>B</v>
      </c>
      <c r="G2219" s="103" t="str">
        <f>IF('Mottes de 6'!N282&lt;&gt;"",'Mottes de 6'!N282,"")</f>
        <v>M6</v>
      </c>
      <c r="H2219" s="103" t="str">
        <f>IF('Mottes de 6'!I282&lt;&gt;"",'Mottes de 6'!I282,"")</f>
        <v>B</v>
      </c>
      <c r="I2219" s="103">
        <f>IF('Mottes de 6'!J282&lt;&gt;"",'Mottes de 6'!J282,"")</f>
        <v>0.04</v>
      </c>
      <c r="J2219" s="103">
        <f>IF($J$9=36,'Mottes de 6'!U282,IF($J$9=37,'Mottes de 6'!V282,IF($J$9=38,'Mottes de 6'!W282,IF($J$9=39,'Mottes de 6'!X282,IF($J$9=40,'Mottes de 6'!Y282,IF($J$9=41,'Mottes de 6'!Z282,IF($J$9=42,'Mottes de 6'!AA282,IF($J$9=43,'Mottes de 6'!AB282,IF($J$9=44,'Mottes de 6'!AC282,IF($J$9=45,'Mottes de 6'!AD282,IF($J$9=46,'Mottes de 6'!AE282,IF($J$9=47,'Mottes de 6'!AF282,IF($J$9=48,'Mottes de 6'!AG282,IF($J$9=49,'Mottes de 6'!AH282,IF($J$9=50,'Mottes de 6'!AI282,IF($J$9=51,'Mottes de 6'!AJ282,IF($J$9=52,'Mottes de 6'!AK282,IF($J$9=1,'Mottes de 6'!AL282,IF($J$9=2,'Mottes de 6'!AM282,IF($J$9=3,'Mottes de 6'!AN282,IF($J$9=4,'Mottes de 6'!AO282,IF($J$9=5,'Mottes de 6'!AP282,IF($J$9=6,'Mottes de 6'!AQ282,IF($J$9=7,'Mottes de 6'!AR282,IF($J$9=8,'Mottes de 6'!AS282,IF($J$9=9,'Mottes de 6'!AT282,IF($J$9=10,'Mottes de 6'!AU282,IF($J$9=11,'Mottes de 6'!AV282,IF($J$9=12,'Mottes de 6'!AW282,IF($J$9=13,'Mottes de 6'!AX282,IF($J$9=14,'Mottes de 6'!AY282,IF($J$9=15,'Mottes de 6'!AZ282,IF($J$9=16,'Mottes de 6'!BA282,IF($J$9=17,'Mottes de 6'!BB282,IF($J$9=18,'Mottes de 6'!BC282,IF($J$9=19,'Mottes de 6'!BD282,IF($J$9=20,'Mottes de 6'!BE282,IF($J$9=21,'Mottes de 6'!BF282,IF($J$9=22,'Mottes de 6'!BG282,IF($J$9=23,'Mottes de 6'!BH282,IF($J$9=24,'Mottes de 6'!BI282,IF($J$9=25,'Mottes de 6'!BJ282,IF($J$9=26,'Mottes de 6'!BK282,IF($J$9=27,'Mottes de 6'!BL282,IF($J$9=28,'Mottes de 6'!BM282,IF($J$9=29,'Mottes de 6'!BN282,IF($J$9=30,'Mottes de 6'!BO282,IF($J$9=31,'Mottes de 6'!BP282,IF($J$9=32,'Mottes de 6'!BQ282,IF($J$9=33,'Mottes de 6'!BR282,IF($J$9=34,'Mottes de 6'!BS282,IF($J$9=35,'Mottes de 6'!BT282,))))))))))))))))))))))))))))))))))))))))))))))))))))</f>
        <v>0</v>
      </c>
      <c r="K2219" s="103" t="str">
        <f>IF('Mottes de 6'!R282=0,"","Erreur")</f>
        <v/>
      </c>
    </row>
    <row r="2220" spans="1:11" x14ac:dyDescent="0.25">
      <c r="A2220" s="103">
        <f>IF('Mottes de 6'!A283&lt;&gt;"",'Mottes de 6'!A283,"")</f>
        <v>26123</v>
      </c>
      <c r="B2220" s="103" t="str">
        <f>IF('Mottes de 6'!L283&lt;&gt;"",'Mottes de 6'!L283,"")</f>
        <v>Noai</v>
      </c>
      <c r="C2220" s="107" t="str">
        <f>IF('Mottes de 6'!B283&lt;&gt;"",'Mottes de 6'!B283,"")</f>
        <v>DIANTHUS OSCAR</v>
      </c>
      <c r="D2220" s="107" t="str">
        <f>IF('Mottes de 6'!C283&lt;&gt;"",'Mottes de 6'!C283,"")</f>
        <v>Dark Red</v>
      </c>
      <c r="E2220" s="103">
        <f>IF('Mottes de 6'!H283&lt;&gt;"",'Mottes de 6'!H283,"")</f>
        <v>12</v>
      </c>
      <c r="F2220" s="103" t="str">
        <f>IF('Mottes de 6'!E283&lt;&gt;"",'Mottes de 6'!E283,"")</f>
        <v>B</v>
      </c>
      <c r="G2220" s="103" t="str">
        <f>IF('Mottes de 6'!N283&lt;&gt;"",'Mottes de 6'!N283,"")</f>
        <v>M6</v>
      </c>
      <c r="H2220" s="103" t="str">
        <f>IF('Mottes de 6'!I283&lt;&gt;"",'Mottes de 6'!I283,"")</f>
        <v>B</v>
      </c>
      <c r="I2220" s="103">
        <f>IF('Mottes de 6'!J283&lt;&gt;"",'Mottes de 6'!J283,"")</f>
        <v>0.04</v>
      </c>
      <c r="J2220" s="103">
        <f>IF($J$9=36,'Mottes de 6'!U283,IF($J$9=37,'Mottes de 6'!V283,IF($J$9=38,'Mottes de 6'!W283,IF($J$9=39,'Mottes de 6'!X283,IF($J$9=40,'Mottes de 6'!Y283,IF($J$9=41,'Mottes de 6'!Z283,IF($J$9=42,'Mottes de 6'!AA283,IF($J$9=43,'Mottes de 6'!AB283,IF($J$9=44,'Mottes de 6'!AC283,IF($J$9=45,'Mottes de 6'!AD283,IF($J$9=46,'Mottes de 6'!AE283,IF($J$9=47,'Mottes de 6'!AF283,IF($J$9=48,'Mottes de 6'!AG283,IF($J$9=49,'Mottes de 6'!AH283,IF($J$9=50,'Mottes de 6'!AI283,IF($J$9=51,'Mottes de 6'!AJ283,IF($J$9=52,'Mottes de 6'!AK283,IF($J$9=1,'Mottes de 6'!AL283,IF($J$9=2,'Mottes de 6'!AM283,IF($J$9=3,'Mottes de 6'!AN283,IF($J$9=4,'Mottes de 6'!AO283,IF($J$9=5,'Mottes de 6'!AP283,IF($J$9=6,'Mottes de 6'!AQ283,IF($J$9=7,'Mottes de 6'!AR283,IF($J$9=8,'Mottes de 6'!AS283,IF($J$9=9,'Mottes de 6'!AT283,IF($J$9=10,'Mottes de 6'!AU283,IF($J$9=11,'Mottes de 6'!AV283,IF($J$9=12,'Mottes de 6'!AW283,IF($J$9=13,'Mottes de 6'!AX283,IF($J$9=14,'Mottes de 6'!AY283,IF($J$9=15,'Mottes de 6'!AZ283,IF($J$9=16,'Mottes de 6'!BA283,IF($J$9=17,'Mottes de 6'!BB283,IF($J$9=18,'Mottes de 6'!BC283,IF($J$9=19,'Mottes de 6'!BD283,IF($J$9=20,'Mottes de 6'!BE283,IF($J$9=21,'Mottes de 6'!BF283,IF($J$9=22,'Mottes de 6'!BG283,IF($J$9=23,'Mottes de 6'!BH283,IF($J$9=24,'Mottes de 6'!BI283,IF($J$9=25,'Mottes de 6'!BJ283,IF($J$9=26,'Mottes de 6'!BK283,IF($J$9=27,'Mottes de 6'!BL283,IF($J$9=28,'Mottes de 6'!BM283,IF($J$9=29,'Mottes de 6'!BN283,IF($J$9=30,'Mottes de 6'!BO283,IF($J$9=31,'Mottes de 6'!BP283,IF($J$9=32,'Mottes de 6'!BQ283,IF($J$9=33,'Mottes de 6'!BR283,IF($J$9=34,'Mottes de 6'!BS283,IF($J$9=35,'Mottes de 6'!BT283,))))))))))))))))))))))))))))))))))))))))))))))))))))</f>
        <v>0</v>
      </c>
      <c r="K2220" s="103" t="str">
        <f>IF('Mottes de 6'!R283=0,"","Erreur")</f>
        <v/>
      </c>
    </row>
    <row r="2221" spans="1:11" x14ac:dyDescent="0.25">
      <c r="A2221" s="103">
        <f>IF('Mottes de 6'!A284&lt;&gt;"",'Mottes de 6'!A284,"")</f>
        <v>26124</v>
      </c>
      <c r="B2221" s="103" t="str">
        <f>IF('Mottes de 6'!L284&lt;&gt;"",'Mottes de 6'!L284,"")</f>
        <v>Noai</v>
      </c>
      <c r="C2221" s="107" t="str">
        <f>IF('Mottes de 6'!B284&lt;&gt;"",'Mottes de 6'!B284,"")</f>
        <v>DIANTHUS OSCAR</v>
      </c>
      <c r="D2221" s="107" t="str">
        <f>IF('Mottes de 6'!C284&lt;&gt;"",'Mottes de 6'!C284,"")</f>
        <v>Oscar</v>
      </c>
      <c r="E2221" s="103">
        <f>IF('Mottes de 6'!H284&lt;&gt;"",'Mottes de 6'!H284,"")</f>
        <v>12</v>
      </c>
      <c r="F2221" s="103" t="str">
        <f>IF('Mottes de 6'!E284&lt;&gt;"",'Mottes de 6'!E284,"")</f>
        <v>B</v>
      </c>
      <c r="G2221" s="103" t="str">
        <f>IF('Mottes de 6'!N284&lt;&gt;"",'Mottes de 6'!N284,"")</f>
        <v>M6</v>
      </c>
      <c r="H2221" s="103" t="str">
        <f>IF('Mottes de 6'!I284&lt;&gt;"",'Mottes de 6'!I284,"")</f>
        <v>B</v>
      </c>
      <c r="I2221" s="103">
        <f>IF('Mottes de 6'!J284&lt;&gt;"",'Mottes de 6'!J284,"")</f>
        <v>0.04</v>
      </c>
      <c r="J2221" s="103">
        <f>IF($J$9=36,'Mottes de 6'!U284,IF($J$9=37,'Mottes de 6'!V284,IF($J$9=38,'Mottes de 6'!W284,IF($J$9=39,'Mottes de 6'!X284,IF($J$9=40,'Mottes de 6'!Y284,IF($J$9=41,'Mottes de 6'!Z284,IF($J$9=42,'Mottes de 6'!AA284,IF($J$9=43,'Mottes de 6'!AB284,IF($J$9=44,'Mottes de 6'!AC284,IF($J$9=45,'Mottes de 6'!AD284,IF($J$9=46,'Mottes de 6'!AE284,IF($J$9=47,'Mottes de 6'!AF284,IF($J$9=48,'Mottes de 6'!AG284,IF($J$9=49,'Mottes de 6'!AH284,IF($J$9=50,'Mottes de 6'!AI284,IF($J$9=51,'Mottes de 6'!AJ284,IF($J$9=52,'Mottes de 6'!AK284,IF($J$9=1,'Mottes de 6'!AL284,IF($J$9=2,'Mottes de 6'!AM284,IF($J$9=3,'Mottes de 6'!AN284,IF($J$9=4,'Mottes de 6'!AO284,IF($J$9=5,'Mottes de 6'!AP284,IF($J$9=6,'Mottes de 6'!AQ284,IF($J$9=7,'Mottes de 6'!AR284,IF($J$9=8,'Mottes de 6'!AS284,IF($J$9=9,'Mottes de 6'!AT284,IF($J$9=10,'Mottes de 6'!AU284,IF($J$9=11,'Mottes de 6'!AV284,IF($J$9=12,'Mottes de 6'!AW284,IF($J$9=13,'Mottes de 6'!AX284,IF($J$9=14,'Mottes de 6'!AY284,IF($J$9=15,'Mottes de 6'!AZ284,IF($J$9=16,'Mottes de 6'!BA284,IF($J$9=17,'Mottes de 6'!BB284,IF($J$9=18,'Mottes de 6'!BC284,IF($J$9=19,'Mottes de 6'!BD284,IF($J$9=20,'Mottes de 6'!BE284,IF($J$9=21,'Mottes de 6'!BF284,IF($J$9=22,'Mottes de 6'!BG284,IF($J$9=23,'Mottes de 6'!BH284,IF($J$9=24,'Mottes de 6'!BI284,IF($J$9=25,'Mottes de 6'!BJ284,IF($J$9=26,'Mottes de 6'!BK284,IF($J$9=27,'Mottes de 6'!BL284,IF($J$9=28,'Mottes de 6'!BM284,IF($J$9=29,'Mottes de 6'!BN284,IF($J$9=30,'Mottes de 6'!BO284,IF($J$9=31,'Mottes de 6'!BP284,IF($J$9=32,'Mottes de 6'!BQ284,IF($J$9=33,'Mottes de 6'!BR284,IF($J$9=34,'Mottes de 6'!BS284,IF($J$9=35,'Mottes de 6'!BT284,))))))))))))))))))))))))))))))))))))))))))))))))))))</f>
        <v>0</v>
      </c>
      <c r="K2221" s="103" t="str">
        <f>IF('Mottes de 6'!R284=0,"","Erreur")</f>
        <v/>
      </c>
    </row>
    <row r="2222" spans="1:11" x14ac:dyDescent="0.25">
      <c r="A2222" s="103">
        <f>IF('Mottes de 6'!A285&lt;&gt;"",'Mottes de 6'!A285,"")</f>
        <v>26125</v>
      </c>
      <c r="B2222" s="103" t="str">
        <f>IF('Mottes de 6'!L285&lt;&gt;"",'Mottes de 6'!L285,"")</f>
        <v>Noai</v>
      </c>
      <c r="C2222" s="107" t="str">
        <f>IF('Mottes de 6'!B285&lt;&gt;"",'Mottes de 6'!B285,"")</f>
        <v>DIANTHUS OSCAR</v>
      </c>
      <c r="D2222" s="107" t="str">
        <f>IF('Mottes de 6'!C285&lt;&gt;"",'Mottes de 6'!C285,"")</f>
        <v>Pink and Purple</v>
      </c>
      <c r="E2222" s="103">
        <f>IF('Mottes de 6'!H285&lt;&gt;"",'Mottes de 6'!H285,"")</f>
        <v>12</v>
      </c>
      <c r="F2222" s="103" t="str">
        <f>IF('Mottes de 6'!E285&lt;&gt;"",'Mottes de 6'!E285,"")</f>
        <v>B</v>
      </c>
      <c r="G2222" s="103" t="str">
        <f>IF('Mottes de 6'!N285&lt;&gt;"",'Mottes de 6'!N285,"")</f>
        <v>M6</v>
      </c>
      <c r="H2222" s="103" t="str">
        <f>IF('Mottes de 6'!I285&lt;&gt;"",'Mottes de 6'!I285,"")</f>
        <v>B</v>
      </c>
      <c r="I2222" s="103">
        <f>IF('Mottes de 6'!J285&lt;&gt;"",'Mottes de 6'!J285,"")</f>
        <v>0.04</v>
      </c>
      <c r="J2222" s="103">
        <f>IF($J$9=36,'Mottes de 6'!U285,IF($J$9=37,'Mottes de 6'!V285,IF($J$9=38,'Mottes de 6'!W285,IF($J$9=39,'Mottes de 6'!X285,IF($J$9=40,'Mottes de 6'!Y285,IF($J$9=41,'Mottes de 6'!Z285,IF($J$9=42,'Mottes de 6'!AA285,IF($J$9=43,'Mottes de 6'!AB285,IF($J$9=44,'Mottes de 6'!AC285,IF($J$9=45,'Mottes de 6'!AD285,IF($J$9=46,'Mottes de 6'!AE285,IF($J$9=47,'Mottes de 6'!AF285,IF($J$9=48,'Mottes de 6'!AG285,IF($J$9=49,'Mottes de 6'!AH285,IF($J$9=50,'Mottes de 6'!AI285,IF($J$9=51,'Mottes de 6'!AJ285,IF($J$9=52,'Mottes de 6'!AK285,IF($J$9=1,'Mottes de 6'!AL285,IF($J$9=2,'Mottes de 6'!AM285,IF($J$9=3,'Mottes de 6'!AN285,IF($J$9=4,'Mottes de 6'!AO285,IF($J$9=5,'Mottes de 6'!AP285,IF($J$9=6,'Mottes de 6'!AQ285,IF($J$9=7,'Mottes de 6'!AR285,IF($J$9=8,'Mottes de 6'!AS285,IF($J$9=9,'Mottes de 6'!AT285,IF($J$9=10,'Mottes de 6'!AU285,IF($J$9=11,'Mottes de 6'!AV285,IF($J$9=12,'Mottes de 6'!AW285,IF($J$9=13,'Mottes de 6'!AX285,IF($J$9=14,'Mottes de 6'!AY285,IF($J$9=15,'Mottes de 6'!AZ285,IF($J$9=16,'Mottes de 6'!BA285,IF($J$9=17,'Mottes de 6'!BB285,IF($J$9=18,'Mottes de 6'!BC285,IF($J$9=19,'Mottes de 6'!BD285,IF($J$9=20,'Mottes de 6'!BE285,IF($J$9=21,'Mottes de 6'!BF285,IF($J$9=22,'Mottes de 6'!BG285,IF($J$9=23,'Mottes de 6'!BH285,IF($J$9=24,'Mottes de 6'!BI285,IF($J$9=25,'Mottes de 6'!BJ285,IF($J$9=26,'Mottes de 6'!BK285,IF($J$9=27,'Mottes de 6'!BL285,IF($J$9=28,'Mottes de 6'!BM285,IF($J$9=29,'Mottes de 6'!BN285,IF($J$9=30,'Mottes de 6'!BO285,IF($J$9=31,'Mottes de 6'!BP285,IF($J$9=32,'Mottes de 6'!BQ285,IF($J$9=33,'Mottes de 6'!BR285,IF($J$9=34,'Mottes de 6'!BS285,IF($J$9=35,'Mottes de 6'!BT285,))))))))))))))))))))))))))))))))))))))))))))))))))))</f>
        <v>0</v>
      </c>
      <c r="K2222" s="103" t="str">
        <f>IF('Mottes de 6'!R285=0,"","Erreur")</f>
        <v/>
      </c>
    </row>
    <row r="2223" spans="1:11" x14ac:dyDescent="0.25">
      <c r="A2223" s="103">
        <f>IF('Mottes de 6'!A286&lt;&gt;"",'Mottes de 6'!A286,"")</f>
        <v>26126</v>
      </c>
      <c r="B2223" s="103" t="str">
        <f>IF('Mottes de 6'!L286&lt;&gt;"",'Mottes de 6'!L286,"")</f>
        <v>Noai</v>
      </c>
      <c r="C2223" s="107" t="str">
        <f>IF('Mottes de 6'!B286&lt;&gt;"",'Mottes de 6'!B286,"")</f>
        <v>DIANTHUS OSCAR</v>
      </c>
      <c r="D2223" s="107" t="str">
        <f>IF('Mottes de 6'!C286&lt;&gt;"",'Mottes de 6'!C286,"")</f>
        <v>Pink Heart</v>
      </c>
      <c r="E2223" s="103">
        <f>IF('Mottes de 6'!H286&lt;&gt;"",'Mottes de 6'!H286,"")</f>
        <v>12</v>
      </c>
      <c r="F2223" s="103" t="str">
        <f>IF('Mottes de 6'!E286&lt;&gt;"",'Mottes de 6'!E286,"")</f>
        <v>B</v>
      </c>
      <c r="G2223" s="103" t="str">
        <f>IF('Mottes de 6'!N286&lt;&gt;"",'Mottes de 6'!N286,"")</f>
        <v>M6</v>
      </c>
      <c r="H2223" s="103" t="str">
        <f>IF('Mottes de 6'!I286&lt;&gt;"",'Mottes de 6'!I286,"")</f>
        <v>B</v>
      </c>
      <c r="I2223" s="103">
        <f>IF('Mottes de 6'!J286&lt;&gt;"",'Mottes de 6'!J286,"")</f>
        <v>0.04</v>
      </c>
      <c r="J2223" s="103">
        <f>IF($J$9=36,'Mottes de 6'!U286,IF($J$9=37,'Mottes de 6'!V286,IF($J$9=38,'Mottes de 6'!W286,IF($J$9=39,'Mottes de 6'!X286,IF($J$9=40,'Mottes de 6'!Y286,IF($J$9=41,'Mottes de 6'!Z286,IF($J$9=42,'Mottes de 6'!AA286,IF($J$9=43,'Mottes de 6'!AB286,IF($J$9=44,'Mottes de 6'!AC286,IF($J$9=45,'Mottes de 6'!AD286,IF($J$9=46,'Mottes de 6'!AE286,IF($J$9=47,'Mottes de 6'!AF286,IF($J$9=48,'Mottes de 6'!AG286,IF($J$9=49,'Mottes de 6'!AH286,IF($J$9=50,'Mottes de 6'!AI286,IF($J$9=51,'Mottes de 6'!AJ286,IF($J$9=52,'Mottes de 6'!AK286,IF($J$9=1,'Mottes de 6'!AL286,IF($J$9=2,'Mottes de 6'!AM286,IF($J$9=3,'Mottes de 6'!AN286,IF($J$9=4,'Mottes de 6'!AO286,IF($J$9=5,'Mottes de 6'!AP286,IF($J$9=6,'Mottes de 6'!AQ286,IF($J$9=7,'Mottes de 6'!AR286,IF($J$9=8,'Mottes de 6'!AS286,IF($J$9=9,'Mottes de 6'!AT286,IF($J$9=10,'Mottes de 6'!AU286,IF($J$9=11,'Mottes de 6'!AV286,IF($J$9=12,'Mottes de 6'!AW286,IF($J$9=13,'Mottes de 6'!AX286,IF($J$9=14,'Mottes de 6'!AY286,IF($J$9=15,'Mottes de 6'!AZ286,IF($J$9=16,'Mottes de 6'!BA286,IF($J$9=17,'Mottes de 6'!BB286,IF($J$9=18,'Mottes de 6'!BC286,IF($J$9=19,'Mottes de 6'!BD286,IF($J$9=20,'Mottes de 6'!BE286,IF($J$9=21,'Mottes de 6'!BF286,IF($J$9=22,'Mottes de 6'!BG286,IF($J$9=23,'Mottes de 6'!BH286,IF($J$9=24,'Mottes de 6'!BI286,IF($J$9=25,'Mottes de 6'!BJ286,IF($J$9=26,'Mottes de 6'!BK286,IF($J$9=27,'Mottes de 6'!BL286,IF($J$9=28,'Mottes de 6'!BM286,IF($J$9=29,'Mottes de 6'!BN286,IF($J$9=30,'Mottes de 6'!BO286,IF($J$9=31,'Mottes de 6'!BP286,IF($J$9=32,'Mottes de 6'!BQ286,IF($J$9=33,'Mottes de 6'!BR286,IF($J$9=34,'Mottes de 6'!BS286,IF($J$9=35,'Mottes de 6'!BT286,))))))))))))))))))))))))))))))))))))))))))))))))))))</f>
        <v>0</v>
      </c>
      <c r="K2223" s="103" t="str">
        <f>IF('Mottes de 6'!R286=0,"","Erreur")</f>
        <v/>
      </c>
    </row>
    <row r="2224" spans="1:11" x14ac:dyDescent="0.25">
      <c r="A2224" s="103">
        <f>IF('Mottes de 6'!A287&lt;&gt;"",'Mottes de 6'!A287,"")</f>
        <v>26127</v>
      </c>
      <c r="B2224" s="103" t="str">
        <f>IF('Mottes de 6'!L287&lt;&gt;"",'Mottes de 6'!L287,"")</f>
        <v>Noai</v>
      </c>
      <c r="C2224" s="107" t="str">
        <f>IF('Mottes de 6'!B287&lt;&gt;"",'Mottes de 6'!B287,"")</f>
        <v>DIANTHUS OSCAR</v>
      </c>
      <c r="D2224" s="107" t="str">
        <f>IF('Mottes de 6'!C287&lt;&gt;"",'Mottes de 6'!C287,"")</f>
        <v>Purple Star</v>
      </c>
      <c r="E2224" s="103">
        <f>IF('Mottes de 6'!H287&lt;&gt;"",'Mottes de 6'!H287,"")</f>
        <v>12</v>
      </c>
      <c r="F2224" s="103" t="str">
        <f>IF('Mottes de 6'!E287&lt;&gt;"",'Mottes de 6'!E287,"")</f>
        <v>B</v>
      </c>
      <c r="G2224" s="103" t="str">
        <f>IF('Mottes de 6'!N287&lt;&gt;"",'Mottes de 6'!N287,"")</f>
        <v>M6</v>
      </c>
      <c r="H2224" s="103" t="str">
        <f>IF('Mottes de 6'!I287&lt;&gt;"",'Mottes de 6'!I287,"")</f>
        <v>B</v>
      </c>
      <c r="I2224" s="103">
        <f>IF('Mottes de 6'!J287&lt;&gt;"",'Mottes de 6'!J287,"")</f>
        <v>0.04</v>
      </c>
      <c r="J2224" s="103">
        <f>IF($J$9=36,'Mottes de 6'!U287,IF($J$9=37,'Mottes de 6'!V287,IF($J$9=38,'Mottes de 6'!W287,IF($J$9=39,'Mottes de 6'!X287,IF($J$9=40,'Mottes de 6'!Y287,IF($J$9=41,'Mottes de 6'!Z287,IF($J$9=42,'Mottes de 6'!AA287,IF($J$9=43,'Mottes de 6'!AB287,IF($J$9=44,'Mottes de 6'!AC287,IF($J$9=45,'Mottes de 6'!AD287,IF($J$9=46,'Mottes de 6'!AE287,IF($J$9=47,'Mottes de 6'!AF287,IF($J$9=48,'Mottes de 6'!AG287,IF($J$9=49,'Mottes de 6'!AH287,IF($J$9=50,'Mottes de 6'!AI287,IF($J$9=51,'Mottes de 6'!AJ287,IF($J$9=52,'Mottes de 6'!AK287,IF($J$9=1,'Mottes de 6'!AL287,IF($J$9=2,'Mottes de 6'!AM287,IF($J$9=3,'Mottes de 6'!AN287,IF($J$9=4,'Mottes de 6'!AO287,IF($J$9=5,'Mottes de 6'!AP287,IF($J$9=6,'Mottes de 6'!AQ287,IF($J$9=7,'Mottes de 6'!AR287,IF($J$9=8,'Mottes de 6'!AS287,IF($J$9=9,'Mottes de 6'!AT287,IF($J$9=10,'Mottes de 6'!AU287,IF($J$9=11,'Mottes de 6'!AV287,IF($J$9=12,'Mottes de 6'!AW287,IF($J$9=13,'Mottes de 6'!AX287,IF($J$9=14,'Mottes de 6'!AY287,IF($J$9=15,'Mottes de 6'!AZ287,IF($J$9=16,'Mottes de 6'!BA287,IF($J$9=17,'Mottes de 6'!BB287,IF($J$9=18,'Mottes de 6'!BC287,IF($J$9=19,'Mottes de 6'!BD287,IF($J$9=20,'Mottes de 6'!BE287,IF($J$9=21,'Mottes de 6'!BF287,IF($J$9=22,'Mottes de 6'!BG287,IF($J$9=23,'Mottes de 6'!BH287,IF($J$9=24,'Mottes de 6'!BI287,IF($J$9=25,'Mottes de 6'!BJ287,IF($J$9=26,'Mottes de 6'!BK287,IF($J$9=27,'Mottes de 6'!BL287,IF($J$9=28,'Mottes de 6'!BM287,IF($J$9=29,'Mottes de 6'!BN287,IF($J$9=30,'Mottes de 6'!BO287,IF($J$9=31,'Mottes de 6'!BP287,IF($J$9=32,'Mottes de 6'!BQ287,IF($J$9=33,'Mottes de 6'!BR287,IF($J$9=34,'Mottes de 6'!BS287,IF($J$9=35,'Mottes de 6'!BT287,))))))))))))))))))))))))))))))))))))))))))))))))))))</f>
        <v>0</v>
      </c>
      <c r="K2224" s="103" t="str">
        <f>IF('Mottes de 6'!R287=0,"","Erreur")</f>
        <v/>
      </c>
    </row>
    <row r="2225" spans="1:11" x14ac:dyDescent="0.25">
      <c r="A2225" s="103">
        <f>IF('Mottes de 6'!A288&lt;&gt;"",'Mottes de 6'!A288,"")</f>
        <v>26128</v>
      </c>
      <c r="B2225" s="103" t="str">
        <f>IF('Mottes de 6'!L288&lt;&gt;"",'Mottes de 6'!L288,"")</f>
        <v>Noai</v>
      </c>
      <c r="C2225" s="107" t="str">
        <f>IF('Mottes de 6'!B288&lt;&gt;"",'Mottes de 6'!B288,"")</f>
        <v>DIANTHUS OSCAR</v>
      </c>
      <c r="D2225" s="107" t="str">
        <f>IF('Mottes de 6'!C288&lt;&gt;"",'Mottes de 6'!C288,"")</f>
        <v>Purple Wings</v>
      </c>
      <c r="E2225" s="103">
        <f>IF('Mottes de 6'!H288&lt;&gt;"",'Mottes de 6'!H288,"")</f>
        <v>12</v>
      </c>
      <c r="F2225" s="103" t="str">
        <f>IF('Mottes de 6'!E288&lt;&gt;"",'Mottes de 6'!E288,"")</f>
        <v>B</v>
      </c>
      <c r="G2225" s="103" t="str">
        <f>IF('Mottes de 6'!N288&lt;&gt;"",'Mottes de 6'!N288,"")</f>
        <v>M6</v>
      </c>
      <c r="H2225" s="103" t="str">
        <f>IF('Mottes de 6'!I288&lt;&gt;"",'Mottes de 6'!I288,"")</f>
        <v>B</v>
      </c>
      <c r="I2225" s="103">
        <f>IF('Mottes de 6'!J288&lt;&gt;"",'Mottes de 6'!J288,"")</f>
        <v>0.04</v>
      </c>
      <c r="J2225" s="103">
        <f>IF($J$9=36,'Mottes de 6'!U288,IF($J$9=37,'Mottes de 6'!V288,IF($J$9=38,'Mottes de 6'!W288,IF($J$9=39,'Mottes de 6'!X288,IF($J$9=40,'Mottes de 6'!Y288,IF($J$9=41,'Mottes de 6'!Z288,IF($J$9=42,'Mottes de 6'!AA288,IF($J$9=43,'Mottes de 6'!AB288,IF($J$9=44,'Mottes de 6'!AC288,IF($J$9=45,'Mottes de 6'!AD288,IF($J$9=46,'Mottes de 6'!AE288,IF($J$9=47,'Mottes de 6'!AF288,IF($J$9=48,'Mottes de 6'!AG288,IF($J$9=49,'Mottes de 6'!AH288,IF($J$9=50,'Mottes de 6'!AI288,IF($J$9=51,'Mottes de 6'!AJ288,IF($J$9=52,'Mottes de 6'!AK288,IF($J$9=1,'Mottes de 6'!AL288,IF($J$9=2,'Mottes de 6'!AM288,IF($J$9=3,'Mottes de 6'!AN288,IF($J$9=4,'Mottes de 6'!AO288,IF($J$9=5,'Mottes de 6'!AP288,IF($J$9=6,'Mottes de 6'!AQ288,IF($J$9=7,'Mottes de 6'!AR288,IF($J$9=8,'Mottes de 6'!AS288,IF($J$9=9,'Mottes de 6'!AT288,IF($J$9=10,'Mottes de 6'!AU288,IF($J$9=11,'Mottes de 6'!AV288,IF($J$9=12,'Mottes de 6'!AW288,IF($J$9=13,'Mottes de 6'!AX288,IF($J$9=14,'Mottes de 6'!AY288,IF($J$9=15,'Mottes de 6'!AZ288,IF($J$9=16,'Mottes de 6'!BA288,IF($J$9=17,'Mottes de 6'!BB288,IF($J$9=18,'Mottes de 6'!BC288,IF($J$9=19,'Mottes de 6'!BD288,IF($J$9=20,'Mottes de 6'!BE288,IF($J$9=21,'Mottes de 6'!BF288,IF($J$9=22,'Mottes de 6'!BG288,IF($J$9=23,'Mottes de 6'!BH288,IF($J$9=24,'Mottes de 6'!BI288,IF($J$9=25,'Mottes de 6'!BJ288,IF($J$9=26,'Mottes de 6'!BK288,IF($J$9=27,'Mottes de 6'!BL288,IF($J$9=28,'Mottes de 6'!BM288,IF($J$9=29,'Mottes de 6'!BN288,IF($J$9=30,'Mottes de 6'!BO288,IF($J$9=31,'Mottes de 6'!BP288,IF($J$9=32,'Mottes de 6'!BQ288,IF($J$9=33,'Mottes de 6'!BR288,IF($J$9=34,'Mottes de 6'!BS288,IF($J$9=35,'Mottes de 6'!BT288,))))))))))))))))))))))))))))))))))))))))))))))))))))</f>
        <v>0</v>
      </c>
      <c r="K2225" s="103" t="str">
        <f>IF('Mottes de 6'!R288=0,"","Erreur")</f>
        <v/>
      </c>
    </row>
    <row r="2226" spans="1:11" x14ac:dyDescent="0.25">
      <c r="A2226" s="103">
        <f>IF('Mottes de 6'!A289&lt;&gt;"",'Mottes de 6'!A289,"")</f>
        <v>26129</v>
      </c>
      <c r="B2226" s="103" t="str">
        <f>IF('Mottes de 6'!L289&lt;&gt;"",'Mottes de 6'!L289,"")</f>
        <v>Noai</v>
      </c>
      <c r="C2226" s="107" t="str">
        <f>IF('Mottes de 6'!B289&lt;&gt;"",'Mottes de 6'!B289,"")</f>
        <v>DIANTHUS OSCAR</v>
      </c>
      <c r="D2226" s="107" t="str">
        <f>IF('Mottes de 6'!C289&lt;&gt;"",'Mottes de 6'!C289,"")</f>
        <v>Red Star</v>
      </c>
      <c r="E2226" s="103">
        <f>IF('Mottes de 6'!H289&lt;&gt;"",'Mottes de 6'!H289,"")</f>
        <v>12</v>
      </c>
      <c r="F2226" s="103" t="str">
        <f>IF('Mottes de 6'!E289&lt;&gt;"",'Mottes de 6'!E289,"")</f>
        <v>B</v>
      </c>
      <c r="G2226" s="103" t="str">
        <f>IF('Mottes de 6'!N289&lt;&gt;"",'Mottes de 6'!N289,"")</f>
        <v>M6</v>
      </c>
      <c r="H2226" s="103" t="str">
        <f>IF('Mottes de 6'!I289&lt;&gt;"",'Mottes de 6'!I289,"")</f>
        <v>B</v>
      </c>
      <c r="I2226" s="103">
        <f>IF('Mottes de 6'!J289&lt;&gt;"",'Mottes de 6'!J289,"")</f>
        <v>0.04</v>
      </c>
      <c r="J2226" s="103">
        <f>IF($J$9=36,'Mottes de 6'!U289,IF($J$9=37,'Mottes de 6'!V289,IF($J$9=38,'Mottes de 6'!W289,IF($J$9=39,'Mottes de 6'!X289,IF($J$9=40,'Mottes de 6'!Y289,IF($J$9=41,'Mottes de 6'!Z289,IF($J$9=42,'Mottes de 6'!AA289,IF($J$9=43,'Mottes de 6'!AB289,IF($J$9=44,'Mottes de 6'!AC289,IF($J$9=45,'Mottes de 6'!AD289,IF($J$9=46,'Mottes de 6'!AE289,IF($J$9=47,'Mottes de 6'!AF289,IF($J$9=48,'Mottes de 6'!AG289,IF($J$9=49,'Mottes de 6'!AH289,IF($J$9=50,'Mottes de 6'!AI289,IF($J$9=51,'Mottes de 6'!AJ289,IF($J$9=52,'Mottes de 6'!AK289,IF($J$9=1,'Mottes de 6'!AL289,IF($J$9=2,'Mottes de 6'!AM289,IF($J$9=3,'Mottes de 6'!AN289,IF($J$9=4,'Mottes de 6'!AO289,IF($J$9=5,'Mottes de 6'!AP289,IF($J$9=6,'Mottes de 6'!AQ289,IF($J$9=7,'Mottes de 6'!AR289,IF($J$9=8,'Mottes de 6'!AS289,IF($J$9=9,'Mottes de 6'!AT289,IF($J$9=10,'Mottes de 6'!AU289,IF($J$9=11,'Mottes de 6'!AV289,IF($J$9=12,'Mottes de 6'!AW289,IF($J$9=13,'Mottes de 6'!AX289,IF($J$9=14,'Mottes de 6'!AY289,IF($J$9=15,'Mottes de 6'!AZ289,IF($J$9=16,'Mottes de 6'!BA289,IF($J$9=17,'Mottes de 6'!BB289,IF($J$9=18,'Mottes de 6'!BC289,IF($J$9=19,'Mottes de 6'!BD289,IF($J$9=20,'Mottes de 6'!BE289,IF($J$9=21,'Mottes de 6'!BF289,IF($J$9=22,'Mottes de 6'!BG289,IF($J$9=23,'Mottes de 6'!BH289,IF($J$9=24,'Mottes de 6'!BI289,IF($J$9=25,'Mottes de 6'!BJ289,IF($J$9=26,'Mottes de 6'!BK289,IF($J$9=27,'Mottes de 6'!BL289,IF($J$9=28,'Mottes de 6'!BM289,IF($J$9=29,'Mottes de 6'!BN289,IF($J$9=30,'Mottes de 6'!BO289,IF($J$9=31,'Mottes de 6'!BP289,IF($J$9=32,'Mottes de 6'!BQ289,IF($J$9=33,'Mottes de 6'!BR289,IF($J$9=34,'Mottes de 6'!BS289,IF($J$9=35,'Mottes de 6'!BT289,))))))))))))))))))))))))))))))))))))))))))))))))))))</f>
        <v>0</v>
      </c>
      <c r="K2226" s="103" t="str">
        <f>IF('Mottes de 6'!R289=0,"","Erreur")</f>
        <v/>
      </c>
    </row>
    <row r="2227" spans="1:11" x14ac:dyDescent="0.25">
      <c r="A2227" s="103">
        <f>IF('Mottes de 6'!A290&lt;&gt;"",'Mottes de 6'!A290,"")</f>
        <v>26130</v>
      </c>
      <c r="B2227" s="103" t="str">
        <f>IF('Mottes de 6'!L290&lt;&gt;"",'Mottes de 6'!L290,"")</f>
        <v>Noai</v>
      </c>
      <c r="C2227" s="107" t="str">
        <f>IF('Mottes de 6'!B290&lt;&gt;"",'Mottes de 6'!B290,"")</f>
        <v>DIANTHUS OSCAR</v>
      </c>
      <c r="D2227" s="107" t="str">
        <f>IF('Mottes de 6'!C290&lt;&gt;"",'Mottes de 6'!C290,"")</f>
        <v>Salmon</v>
      </c>
      <c r="E2227" s="103">
        <f>IF('Mottes de 6'!H290&lt;&gt;"",'Mottes de 6'!H290,"")</f>
        <v>12</v>
      </c>
      <c r="F2227" s="103" t="str">
        <f>IF('Mottes de 6'!E290&lt;&gt;"",'Mottes de 6'!E290,"")</f>
        <v>B</v>
      </c>
      <c r="G2227" s="103" t="str">
        <f>IF('Mottes de 6'!N290&lt;&gt;"",'Mottes de 6'!N290,"")</f>
        <v>M6</v>
      </c>
      <c r="H2227" s="103" t="str">
        <f>IF('Mottes de 6'!I290&lt;&gt;"",'Mottes de 6'!I290,"")</f>
        <v>B</v>
      </c>
      <c r="I2227" s="103">
        <f>IF('Mottes de 6'!J290&lt;&gt;"",'Mottes de 6'!J290,"")</f>
        <v>0.04</v>
      </c>
      <c r="J2227" s="103">
        <f>IF($J$9=36,'Mottes de 6'!U290,IF($J$9=37,'Mottes de 6'!V290,IF($J$9=38,'Mottes de 6'!W290,IF($J$9=39,'Mottes de 6'!X290,IF($J$9=40,'Mottes de 6'!Y290,IF($J$9=41,'Mottes de 6'!Z290,IF($J$9=42,'Mottes de 6'!AA290,IF($J$9=43,'Mottes de 6'!AB290,IF($J$9=44,'Mottes de 6'!AC290,IF($J$9=45,'Mottes de 6'!AD290,IF($J$9=46,'Mottes de 6'!AE290,IF($J$9=47,'Mottes de 6'!AF290,IF($J$9=48,'Mottes de 6'!AG290,IF($J$9=49,'Mottes de 6'!AH290,IF($J$9=50,'Mottes de 6'!AI290,IF($J$9=51,'Mottes de 6'!AJ290,IF($J$9=52,'Mottes de 6'!AK290,IF($J$9=1,'Mottes de 6'!AL290,IF($J$9=2,'Mottes de 6'!AM290,IF($J$9=3,'Mottes de 6'!AN290,IF($J$9=4,'Mottes de 6'!AO290,IF($J$9=5,'Mottes de 6'!AP290,IF($J$9=6,'Mottes de 6'!AQ290,IF($J$9=7,'Mottes de 6'!AR290,IF($J$9=8,'Mottes de 6'!AS290,IF($J$9=9,'Mottes de 6'!AT290,IF($J$9=10,'Mottes de 6'!AU290,IF($J$9=11,'Mottes de 6'!AV290,IF($J$9=12,'Mottes de 6'!AW290,IF($J$9=13,'Mottes de 6'!AX290,IF($J$9=14,'Mottes de 6'!AY290,IF($J$9=15,'Mottes de 6'!AZ290,IF($J$9=16,'Mottes de 6'!BA290,IF($J$9=17,'Mottes de 6'!BB290,IF($J$9=18,'Mottes de 6'!BC290,IF($J$9=19,'Mottes de 6'!BD290,IF($J$9=20,'Mottes de 6'!BE290,IF($J$9=21,'Mottes de 6'!BF290,IF($J$9=22,'Mottes de 6'!BG290,IF($J$9=23,'Mottes de 6'!BH290,IF($J$9=24,'Mottes de 6'!BI290,IF($J$9=25,'Mottes de 6'!BJ290,IF($J$9=26,'Mottes de 6'!BK290,IF($J$9=27,'Mottes de 6'!BL290,IF($J$9=28,'Mottes de 6'!BM290,IF($J$9=29,'Mottes de 6'!BN290,IF($J$9=30,'Mottes de 6'!BO290,IF($J$9=31,'Mottes de 6'!BP290,IF($J$9=32,'Mottes de 6'!BQ290,IF($J$9=33,'Mottes de 6'!BR290,IF($J$9=34,'Mottes de 6'!BS290,IF($J$9=35,'Mottes de 6'!BT290,))))))))))))))))))))))))))))))))))))))))))))))))))))</f>
        <v>0</v>
      </c>
      <c r="K2227" s="103" t="str">
        <f>IF('Mottes de 6'!R290=0,"","Erreur")</f>
        <v/>
      </c>
    </row>
    <row r="2228" spans="1:11" x14ac:dyDescent="0.25">
      <c r="A2228" s="103">
        <f>IF('Mottes de 6'!A291&lt;&gt;"",'Mottes de 6'!A291,"")</f>
        <v>26131</v>
      </c>
      <c r="B2228" s="103" t="str">
        <f>IF('Mottes de 6'!L291&lt;&gt;"",'Mottes de 6'!L291,"")</f>
        <v>Noai</v>
      </c>
      <c r="C2228" s="107" t="str">
        <f>IF('Mottes de 6'!B291&lt;&gt;"",'Mottes de 6'!B291,"")</f>
        <v>DIANTHUS OSCAR</v>
      </c>
      <c r="D2228" s="107" t="str">
        <f>IF('Mottes de 6'!C291&lt;&gt;"",'Mottes de 6'!C291,"")</f>
        <v>White</v>
      </c>
      <c r="E2228" s="103">
        <f>IF('Mottes de 6'!H291&lt;&gt;"",'Mottes de 6'!H291,"")</f>
        <v>12</v>
      </c>
      <c r="F2228" s="103" t="str">
        <f>IF('Mottes de 6'!E291&lt;&gt;"",'Mottes de 6'!E291,"")</f>
        <v>B</v>
      </c>
      <c r="G2228" s="103" t="str">
        <f>IF('Mottes de 6'!N291&lt;&gt;"",'Mottes de 6'!N291,"")</f>
        <v>M6</v>
      </c>
      <c r="H2228" s="103" t="str">
        <f>IF('Mottes de 6'!I291&lt;&gt;"",'Mottes de 6'!I291,"")</f>
        <v>B</v>
      </c>
      <c r="I2228" s="103">
        <f>IF('Mottes de 6'!J291&lt;&gt;"",'Mottes de 6'!J291,"")</f>
        <v>0.04</v>
      </c>
      <c r="J2228" s="103">
        <f>IF($J$9=36,'Mottes de 6'!U291,IF($J$9=37,'Mottes de 6'!V291,IF($J$9=38,'Mottes de 6'!W291,IF($J$9=39,'Mottes de 6'!X291,IF($J$9=40,'Mottes de 6'!Y291,IF($J$9=41,'Mottes de 6'!Z291,IF($J$9=42,'Mottes de 6'!AA291,IF($J$9=43,'Mottes de 6'!AB291,IF($J$9=44,'Mottes de 6'!AC291,IF($J$9=45,'Mottes de 6'!AD291,IF($J$9=46,'Mottes de 6'!AE291,IF($J$9=47,'Mottes de 6'!AF291,IF($J$9=48,'Mottes de 6'!AG291,IF($J$9=49,'Mottes de 6'!AH291,IF($J$9=50,'Mottes de 6'!AI291,IF($J$9=51,'Mottes de 6'!AJ291,IF($J$9=52,'Mottes de 6'!AK291,IF($J$9=1,'Mottes de 6'!AL291,IF($J$9=2,'Mottes de 6'!AM291,IF($J$9=3,'Mottes de 6'!AN291,IF($J$9=4,'Mottes de 6'!AO291,IF($J$9=5,'Mottes de 6'!AP291,IF($J$9=6,'Mottes de 6'!AQ291,IF($J$9=7,'Mottes de 6'!AR291,IF($J$9=8,'Mottes de 6'!AS291,IF($J$9=9,'Mottes de 6'!AT291,IF($J$9=10,'Mottes de 6'!AU291,IF($J$9=11,'Mottes de 6'!AV291,IF($J$9=12,'Mottes de 6'!AW291,IF($J$9=13,'Mottes de 6'!AX291,IF($J$9=14,'Mottes de 6'!AY291,IF($J$9=15,'Mottes de 6'!AZ291,IF($J$9=16,'Mottes de 6'!BA291,IF($J$9=17,'Mottes de 6'!BB291,IF($J$9=18,'Mottes de 6'!BC291,IF($J$9=19,'Mottes de 6'!BD291,IF($J$9=20,'Mottes de 6'!BE291,IF($J$9=21,'Mottes de 6'!BF291,IF($J$9=22,'Mottes de 6'!BG291,IF($J$9=23,'Mottes de 6'!BH291,IF($J$9=24,'Mottes de 6'!BI291,IF($J$9=25,'Mottes de 6'!BJ291,IF($J$9=26,'Mottes de 6'!BK291,IF($J$9=27,'Mottes de 6'!BL291,IF($J$9=28,'Mottes de 6'!BM291,IF($J$9=29,'Mottes de 6'!BN291,IF($J$9=30,'Mottes de 6'!BO291,IF($J$9=31,'Mottes de 6'!BP291,IF($J$9=32,'Mottes de 6'!BQ291,IF($J$9=33,'Mottes de 6'!BR291,IF($J$9=34,'Mottes de 6'!BS291,IF($J$9=35,'Mottes de 6'!BT291,))))))))))))))))))))))))))))))))))))))))))))))))))))</f>
        <v>0</v>
      </c>
      <c r="K2228" s="103" t="str">
        <f>IF('Mottes de 6'!R291=0,"","Erreur")</f>
        <v/>
      </c>
    </row>
    <row r="2229" spans="1:11" x14ac:dyDescent="0.25">
      <c r="A2229" s="103">
        <f>IF('Mottes de 6'!A292&lt;&gt;"",'Mottes de 6'!A292,"")</f>
        <v>26852</v>
      </c>
      <c r="B2229" s="103" t="str">
        <f>IF('Mottes de 6'!L292&lt;&gt;"",'Mottes de 6'!L292,"")</f>
        <v>Noai</v>
      </c>
      <c r="C2229" s="107" t="str">
        <f>IF('Mottes de 6'!B292&lt;&gt;"",'Mottes de 6'!B292,"")</f>
        <v>DIANTHUS OSCAR</v>
      </c>
      <c r="D2229" s="107" t="str">
        <f>IF('Mottes de 6'!C292&lt;&gt;"",'Mottes de 6'!C292,"")</f>
        <v>Variés</v>
      </c>
      <c r="E2229" s="103">
        <f>IF('Mottes de 6'!H292&lt;&gt;"",'Mottes de 6'!H292,"")</f>
        <v>12</v>
      </c>
      <c r="F2229" s="103" t="str">
        <f>IF('Mottes de 6'!E292&lt;&gt;"",'Mottes de 6'!E292,"")</f>
        <v>B</v>
      </c>
      <c r="G2229" s="103" t="str">
        <f>IF('Mottes de 6'!N292&lt;&gt;"",'Mottes de 6'!N292,"")</f>
        <v>M6</v>
      </c>
      <c r="H2229" s="103" t="str">
        <f>IF('Mottes de 6'!I292&lt;&gt;"",'Mottes de 6'!I292,"")</f>
        <v>B</v>
      </c>
      <c r="I2229" s="103">
        <f>IF('Mottes de 6'!J292&lt;&gt;"",'Mottes de 6'!J292,"")</f>
        <v>0.04</v>
      </c>
      <c r="J2229" s="103">
        <f>IF($J$9=36,'Mottes de 6'!U292,IF($J$9=37,'Mottes de 6'!V292,IF($J$9=38,'Mottes de 6'!W292,IF($J$9=39,'Mottes de 6'!X292,IF($J$9=40,'Mottes de 6'!Y292,IF($J$9=41,'Mottes de 6'!Z292,IF($J$9=42,'Mottes de 6'!AA292,IF($J$9=43,'Mottes de 6'!AB292,IF($J$9=44,'Mottes de 6'!AC292,IF($J$9=45,'Mottes de 6'!AD292,IF($J$9=46,'Mottes de 6'!AE292,IF($J$9=47,'Mottes de 6'!AF292,IF($J$9=48,'Mottes de 6'!AG292,IF($J$9=49,'Mottes de 6'!AH292,IF($J$9=50,'Mottes de 6'!AI292,IF($J$9=51,'Mottes de 6'!AJ292,IF($J$9=52,'Mottes de 6'!AK292,IF($J$9=1,'Mottes de 6'!AL292,IF($J$9=2,'Mottes de 6'!AM292,IF($J$9=3,'Mottes de 6'!AN292,IF($J$9=4,'Mottes de 6'!AO292,IF($J$9=5,'Mottes de 6'!AP292,IF($J$9=6,'Mottes de 6'!AQ292,IF($J$9=7,'Mottes de 6'!AR292,IF($J$9=8,'Mottes de 6'!AS292,IF($J$9=9,'Mottes de 6'!AT292,IF($J$9=10,'Mottes de 6'!AU292,IF($J$9=11,'Mottes de 6'!AV292,IF($J$9=12,'Mottes de 6'!AW292,IF($J$9=13,'Mottes de 6'!AX292,IF($J$9=14,'Mottes de 6'!AY292,IF($J$9=15,'Mottes de 6'!AZ292,IF($J$9=16,'Mottes de 6'!BA292,IF($J$9=17,'Mottes de 6'!BB292,IF($J$9=18,'Mottes de 6'!BC292,IF($J$9=19,'Mottes de 6'!BD292,IF($J$9=20,'Mottes de 6'!BE292,IF($J$9=21,'Mottes de 6'!BF292,IF($J$9=22,'Mottes de 6'!BG292,IF($J$9=23,'Mottes de 6'!BH292,IF($J$9=24,'Mottes de 6'!BI292,IF($J$9=25,'Mottes de 6'!BJ292,IF($J$9=26,'Mottes de 6'!BK292,IF($J$9=27,'Mottes de 6'!BL292,IF($J$9=28,'Mottes de 6'!BM292,IF($J$9=29,'Mottes de 6'!BN292,IF($J$9=30,'Mottes de 6'!BO292,IF($J$9=31,'Mottes de 6'!BP292,IF($J$9=32,'Mottes de 6'!BQ292,IF($J$9=33,'Mottes de 6'!BR292,IF($J$9=34,'Mottes de 6'!BS292,IF($J$9=35,'Mottes de 6'!BT292,))))))))))))))))))))))))))))))))))))))))))))))))))))</f>
        <v>0</v>
      </c>
      <c r="K2229" s="103" t="str">
        <f>IF('Mottes de 6'!R292=0,"","Erreur")</f>
        <v/>
      </c>
    </row>
    <row r="2230" spans="1:11" x14ac:dyDescent="0.25">
      <c r="A2230" s="450"/>
      <c r="B2230" s="450"/>
      <c r="C2230" s="451" t="s">
        <v>1871</v>
      </c>
      <c r="D2230" s="451"/>
      <c r="E2230" s="450"/>
      <c r="F2230" s="450"/>
      <c r="G2230" s="450"/>
      <c r="H2230" s="450"/>
      <c r="I2230" s="450"/>
      <c r="J2230" s="450">
        <f>SUBTOTAL(9,J2218:J2229)</f>
        <v>0</v>
      </c>
      <c r="K2230" s="450"/>
    </row>
    <row r="2231" spans="1:11" x14ac:dyDescent="0.25">
      <c r="A2231" s="103">
        <f>IF('Mottes de 6'!A293&lt;&gt;"",'Mottes de 6'!A293,"")</f>
        <v>26132</v>
      </c>
      <c r="B2231" s="103" t="str">
        <f>IF('Mottes de 6'!L293&lt;&gt;"",'Mottes de 6'!L293,"")</f>
        <v>Noai</v>
      </c>
      <c r="C2231" s="107" t="str">
        <f>IF('Mottes de 6'!B293&lt;&gt;"",'Mottes de 6'!B293,"")</f>
        <v>DIANTHUS</v>
      </c>
      <c r="D2231" s="107" t="str">
        <f>IF('Mottes de 6'!C293&lt;&gt;"",'Mottes de 6'!C293,"")</f>
        <v>Aura</v>
      </c>
      <c r="E2231" s="103">
        <f>IF('Mottes de 6'!H293&lt;&gt;"",'Mottes de 6'!H293,"")</f>
        <v>12</v>
      </c>
      <c r="F2231" s="103" t="str">
        <f>IF('Mottes de 6'!E293&lt;&gt;"",'Mottes de 6'!E293,"")</f>
        <v>B</v>
      </c>
      <c r="G2231" s="103" t="str">
        <f>IF('Mottes de 6'!N293&lt;&gt;"",'Mottes de 6'!N293,"")</f>
        <v>M6</v>
      </c>
      <c r="H2231" s="103" t="str">
        <f>IF('Mottes de 6'!I293&lt;&gt;"",'Mottes de 6'!I293,"")</f>
        <v>B</v>
      </c>
      <c r="I2231" s="103">
        <f>IF('Mottes de 6'!J293&lt;&gt;"",'Mottes de 6'!J293,"")</f>
        <v>0.05</v>
      </c>
      <c r="J2231" s="103">
        <f>IF($J$9=36,'Mottes de 6'!U293,IF($J$9=37,'Mottes de 6'!V293,IF($J$9=38,'Mottes de 6'!W293,IF($J$9=39,'Mottes de 6'!X293,IF($J$9=40,'Mottes de 6'!Y293,IF($J$9=41,'Mottes de 6'!Z293,IF($J$9=42,'Mottes de 6'!AA293,IF($J$9=43,'Mottes de 6'!AB293,IF($J$9=44,'Mottes de 6'!AC293,IF($J$9=45,'Mottes de 6'!AD293,IF($J$9=46,'Mottes de 6'!AE293,IF($J$9=47,'Mottes de 6'!AF293,IF($J$9=48,'Mottes de 6'!AG293,IF($J$9=49,'Mottes de 6'!AH293,IF($J$9=50,'Mottes de 6'!AI293,IF($J$9=51,'Mottes de 6'!AJ293,IF($J$9=52,'Mottes de 6'!AK293,IF($J$9=1,'Mottes de 6'!AL293,IF($J$9=2,'Mottes de 6'!AM293,IF($J$9=3,'Mottes de 6'!AN293,IF($J$9=4,'Mottes de 6'!AO293,IF($J$9=5,'Mottes de 6'!AP293,IF($J$9=6,'Mottes de 6'!AQ293,IF($J$9=7,'Mottes de 6'!AR293,IF($J$9=8,'Mottes de 6'!AS293,IF($J$9=9,'Mottes de 6'!AT293,IF($J$9=10,'Mottes de 6'!AU293,IF($J$9=11,'Mottes de 6'!AV293,IF($J$9=12,'Mottes de 6'!AW293,IF($J$9=13,'Mottes de 6'!AX293,IF($J$9=14,'Mottes de 6'!AY293,IF($J$9=15,'Mottes de 6'!AZ293,IF($J$9=16,'Mottes de 6'!BA293,IF($J$9=17,'Mottes de 6'!BB293,IF($J$9=18,'Mottes de 6'!BC293,IF($J$9=19,'Mottes de 6'!BD293,IF($J$9=20,'Mottes de 6'!BE293,IF($J$9=21,'Mottes de 6'!BF293,IF($J$9=22,'Mottes de 6'!BG293,IF($J$9=23,'Mottes de 6'!BH293,IF($J$9=24,'Mottes de 6'!BI293,IF($J$9=25,'Mottes de 6'!BJ293,IF($J$9=26,'Mottes de 6'!BK293,IF($J$9=27,'Mottes de 6'!BL293,IF($J$9=28,'Mottes de 6'!BM293,IF($J$9=29,'Mottes de 6'!BN293,IF($J$9=30,'Mottes de 6'!BO293,IF($J$9=31,'Mottes de 6'!BP293,IF($J$9=32,'Mottes de 6'!BQ293,IF($J$9=33,'Mottes de 6'!BR293,IF($J$9=34,'Mottes de 6'!BS293,IF($J$9=35,'Mottes de 6'!BT293,))))))))))))))))))))))))))))))))))))))))))))))))))))</f>
        <v>0</v>
      </c>
      <c r="K2231" s="103" t="str">
        <f>IF('Mottes de 6'!R293=0,"","Erreur")</f>
        <v/>
      </c>
    </row>
    <row r="2232" spans="1:11" x14ac:dyDescent="0.25">
      <c r="A2232" s="103">
        <f>IF('Mottes de 6'!A294&lt;&gt;"",'Mottes de 6'!A294,"")</f>
        <v>26133</v>
      </c>
      <c r="B2232" s="103" t="str">
        <f>IF('Mottes de 6'!L294&lt;&gt;"",'Mottes de 6'!L294,"")</f>
        <v>Noai</v>
      </c>
      <c r="C2232" s="107" t="str">
        <f>IF('Mottes de 6'!B294&lt;&gt;"",'Mottes de 6'!B294,"")</f>
        <v>DIANTHUS</v>
      </c>
      <c r="D2232" s="107" t="str">
        <f>IF('Mottes de 6'!C294&lt;&gt;"",'Mottes de 6'!C294,"")</f>
        <v>Pink Kisses</v>
      </c>
      <c r="E2232" s="103">
        <f>IF('Mottes de 6'!H294&lt;&gt;"",'Mottes de 6'!H294,"")</f>
        <v>12</v>
      </c>
      <c r="F2232" s="103" t="str">
        <f>IF('Mottes de 6'!E294&lt;&gt;"",'Mottes de 6'!E294,"")</f>
        <v>B</v>
      </c>
      <c r="G2232" s="103" t="str">
        <f>IF('Mottes de 6'!N294&lt;&gt;"",'Mottes de 6'!N294,"")</f>
        <v>M6</v>
      </c>
      <c r="H2232" s="103" t="str">
        <f>IF('Mottes de 6'!I294&lt;&gt;"",'Mottes de 6'!I294,"")</f>
        <v>B</v>
      </c>
      <c r="I2232" s="103">
        <f>IF('Mottes de 6'!J294&lt;&gt;"",'Mottes de 6'!J294,"")</f>
        <v>0.06</v>
      </c>
      <c r="J2232" s="103">
        <f>IF($J$9=36,'Mottes de 6'!U294,IF($J$9=37,'Mottes de 6'!V294,IF($J$9=38,'Mottes de 6'!W294,IF($J$9=39,'Mottes de 6'!X294,IF($J$9=40,'Mottes de 6'!Y294,IF($J$9=41,'Mottes de 6'!Z294,IF($J$9=42,'Mottes de 6'!AA294,IF($J$9=43,'Mottes de 6'!AB294,IF($J$9=44,'Mottes de 6'!AC294,IF($J$9=45,'Mottes de 6'!AD294,IF($J$9=46,'Mottes de 6'!AE294,IF($J$9=47,'Mottes de 6'!AF294,IF($J$9=48,'Mottes de 6'!AG294,IF($J$9=49,'Mottes de 6'!AH294,IF($J$9=50,'Mottes de 6'!AI294,IF($J$9=51,'Mottes de 6'!AJ294,IF($J$9=52,'Mottes de 6'!AK294,IF($J$9=1,'Mottes de 6'!AL294,IF($J$9=2,'Mottes de 6'!AM294,IF($J$9=3,'Mottes de 6'!AN294,IF($J$9=4,'Mottes de 6'!AO294,IF($J$9=5,'Mottes de 6'!AP294,IF($J$9=6,'Mottes de 6'!AQ294,IF($J$9=7,'Mottes de 6'!AR294,IF($J$9=8,'Mottes de 6'!AS294,IF($J$9=9,'Mottes de 6'!AT294,IF($J$9=10,'Mottes de 6'!AU294,IF($J$9=11,'Mottes de 6'!AV294,IF($J$9=12,'Mottes de 6'!AW294,IF($J$9=13,'Mottes de 6'!AX294,IF($J$9=14,'Mottes de 6'!AY294,IF($J$9=15,'Mottes de 6'!AZ294,IF($J$9=16,'Mottes de 6'!BA294,IF($J$9=17,'Mottes de 6'!BB294,IF($J$9=18,'Mottes de 6'!BC294,IF($J$9=19,'Mottes de 6'!BD294,IF($J$9=20,'Mottes de 6'!BE294,IF($J$9=21,'Mottes de 6'!BF294,IF($J$9=22,'Mottes de 6'!BG294,IF($J$9=23,'Mottes de 6'!BH294,IF($J$9=24,'Mottes de 6'!BI294,IF($J$9=25,'Mottes de 6'!BJ294,IF($J$9=26,'Mottes de 6'!BK294,IF($J$9=27,'Mottes de 6'!BL294,IF($J$9=28,'Mottes de 6'!BM294,IF($J$9=29,'Mottes de 6'!BN294,IF($J$9=30,'Mottes de 6'!BO294,IF($J$9=31,'Mottes de 6'!BP294,IF($J$9=32,'Mottes de 6'!BQ294,IF($J$9=33,'Mottes de 6'!BR294,IF($J$9=34,'Mottes de 6'!BS294,IF($J$9=35,'Mottes de 6'!BT294,))))))))))))))))))))))))))))))))))))))))))))))))))))</f>
        <v>0</v>
      </c>
      <c r="K2232" s="103" t="str">
        <f>IF('Mottes de 6'!R294=0,"","Erreur")</f>
        <v/>
      </c>
    </row>
    <row r="2233" spans="1:11" x14ac:dyDescent="0.25">
      <c r="A2233" s="103">
        <f>IF('Mottes de 6'!A295&lt;&gt;"",'Mottes de 6'!A295,"")</f>
        <v>24071</v>
      </c>
      <c r="B2233" s="103" t="str">
        <f>IF('Mottes de 6'!L295&lt;&gt;"",'Mottes de 6'!L295,"")</f>
        <v>Noai</v>
      </c>
      <c r="C2233" s="107" t="str">
        <f>IF('Mottes de 6'!B295&lt;&gt;"",'Mottes de 6'!B295,"")</f>
        <v>DIANTHUS</v>
      </c>
      <c r="D2233" s="107" t="str">
        <f>IF('Mottes de 6'!C295&lt;&gt;"",'Mottes de 6'!C295,"")</f>
        <v>Tiny Pleasure Rose</v>
      </c>
      <c r="E2233" s="103">
        <f>IF('Mottes de 6'!H295&lt;&gt;"",'Mottes de 6'!H295,"")</f>
        <v>12</v>
      </c>
      <c r="F2233" s="103" t="str">
        <f>IF('Mottes de 6'!E295&lt;&gt;"",'Mottes de 6'!E295,"")</f>
        <v>B</v>
      </c>
      <c r="G2233" s="103" t="str">
        <f>IF('Mottes de 6'!N295&lt;&gt;"",'Mottes de 6'!N295,"")</f>
        <v>M6</v>
      </c>
      <c r="H2233" s="103" t="str">
        <f>IF('Mottes de 6'!I295&lt;&gt;"",'Mottes de 6'!I295,"")</f>
        <v>A</v>
      </c>
      <c r="I2233" s="103">
        <f>IF('Mottes de 6'!J295&lt;&gt;"",'Mottes de 6'!J295,"")</f>
        <v>0.05</v>
      </c>
      <c r="J2233" s="103">
        <f>IF($J$9=36,'Mottes de 6'!U295,IF($J$9=37,'Mottes de 6'!V295,IF($J$9=38,'Mottes de 6'!W295,IF($J$9=39,'Mottes de 6'!X295,IF($J$9=40,'Mottes de 6'!Y295,IF($J$9=41,'Mottes de 6'!Z295,IF($J$9=42,'Mottes de 6'!AA295,IF($J$9=43,'Mottes de 6'!AB295,IF($J$9=44,'Mottes de 6'!AC295,IF($J$9=45,'Mottes de 6'!AD295,IF($J$9=46,'Mottes de 6'!AE295,IF($J$9=47,'Mottes de 6'!AF295,IF($J$9=48,'Mottes de 6'!AG295,IF($J$9=49,'Mottes de 6'!AH295,IF($J$9=50,'Mottes de 6'!AI295,IF($J$9=51,'Mottes de 6'!AJ295,IF($J$9=52,'Mottes de 6'!AK295,IF($J$9=1,'Mottes de 6'!AL295,IF($J$9=2,'Mottes de 6'!AM295,IF($J$9=3,'Mottes de 6'!AN295,IF($J$9=4,'Mottes de 6'!AO295,IF($J$9=5,'Mottes de 6'!AP295,IF($J$9=6,'Mottes de 6'!AQ295,IF($J$9=7,'Mottes de 6'!AR295,IF($J$9=8,'Mottes de 6'!AS295,IF($J$9=9,'Mottes de 6'!AT295,IF($J$9=10,'Mottes de 6'!AU295,IF($J$9=11,'Mottes de 6'!AV295,IF($J$9=12,'Mottes de 6'!AW295,IF($J$9=13,'Mottes de 6'!AX295,IF($J$9=14,'Mottes de 6'!AY295,IF($J$9=15,'Mottes de 6'!AZ295,IF($J$9=16,'Mottes de 6'!BA295,IF($J$9=17,'Mottes de 6'!BB295,IF($J$9=18,'Mottes de 6'!BC295,IF($J$9=19,'Mottes de 6'!BD295,IF($J$9=20,'Mottes de 6'!BE295,IF($J$9=21,'Mottes de 6'!BF295,IF($J$9=22,'Mottes de 6'!BG295,IF($J$9=23,'Mottes de 6'!BH295,IF($J$9=24,'Mottes de 6'!BI295,IF($J$9=25,'Mottes de 6'!BJ295,IF($J$9=26,'Mottes de 6'!BK295,IF($J$9=27,'Mottes de 6'!BL295,IF($J$9=28,'Mottes de 6'!BM295,IF($J$9=29,'Mottes de 6'!BN295,IF($J$9=30,'Mottes de 6'!BO295,IF($J$9=31,'Mottes de 6'!BP295,IF($J$9=32,'Mottes de 6'!BQ295,IF($J$9=33,'Mottes de 6'!BR295,IF($J$9=34,'Mottes de 6'!BS295,IF($J$9=35,'Mottes de 6'!BT295,))))))))))))))))))))))))))))))))))))))))))))))))))))</f>
        <v>0</v>
      </c>
      <c r="K2233" s="103" t="str">
        <f>IF('Mottes de 6'!R295=0,"","Erreur")</f>
        <v/>
      </c>
    </row>
    <row r="2234" spans="1:11" x14ac:dyDescent="0.25">
      <c r="A2234" s="450"/>
      <c r="B2234" s="450"/>
      <c r="C2234" s="451" t="s">
        <v>1872</v>
      </c>
      <c r="D2234" s="451"/>
      <c r="E2234" s="450"/>
      <c r="F2234" s="450"/>
      <c r="G2234" s="450"/>
      <c r="H2234" s="450"/>
      <c r="I2234" s="450"/>
      <c r="J2234" s="450">
        <f>SUBTOTAL(9,J2231:J2233)</f>
        <v>0</v>
      </c>
      <c r="K2234" s="450"/>
    </row>
    <row r="2235" spans="1:11" x14ac:dyDescent="0.25">
      <c r="A2235" s="103">
        <f>IF('Mottes de 6'!A296&lt;&gt;"",'Mottes de 6'!A296,"")</f>
        <v>24117</v>
      </c>
      <c r="B2235" s="103" t="str">
        <f>IF('Mottes de 6'!L296&lt;&gt;"",'Mottes de 6'!L296,"")</f>
        <v>Noai</v>
      </c>
      <c r="C2235" s="107" t="str">
        <f>IF('Mottes de 6'!B296&lt;&gt;"",'Mottes de 6'!B296,"")</f>
        <v>DIANTHUS DELILAH</v>
      </c>
      <c r="D2235" s="107" t="str">
        <f>IF('Mottes de 6'!C296&lt;&gt;"",'Mottes de 6'!C296,"")</f>
        <v xml:space="preserve">Bicolor Purple </v>
      </c>
      <c r="E2235" s="103">
        <f>IF('Mottes de 6'!H296&lt;&gt;"",'Mottes de 6'!H296,"")</f>
        <v>12</v>
      </c>
      <c r="F2235" s="103" t="str">
        <f>IF('Mottes de 6'!E296&lt;&gt;"",'Mottes de 6'!E296,"")</f>
        <v>B</v>
      </c>
      <c r="G2235" s="103" t="str">
        <f>IF('Mottes de 6'!N296&lt;&gt;"",'Mottes de 6'!N296,"")</f>
        <v>M6</v>
      </c>
      <c r="H2235" s="103" t="str">
        <f>IF('Mottes de 6'!I296&lt;&gt;"",'Mottes de 6'!I296,"")</f>
        <v>A</v>
      </c>
      <c r="I2235" s="103">
        <f>IF('Mottes de 6'!J296&lt;&gt;"",'Mottes de 6'!J296,"")</f>
        <v>0.05</v>
      </c>
      <c r="J2235" s="103">
        <f>IF($J$9=36,'Mottes de 6'!U296,IF($J$9=37,'Mottes de 6'!V296,IF($J$9=38,'Mottes de 6'!W296,IF($J$9=39,'Mottes de 6'!X296,IF($J$9=40,'Mottes de 6'!Y296,IF($J$9=41,'Mottes de 6'!Z296,IF($J$9=42,'Mottes de 6'!AA296,IF($J$9=43,'Mottes de 6'!AB296,IF($J$9=44,'Mottes de 6'!AC296,IF($J$9=45,'Mottes de 6'!AD296,IF($J$9=46,'Mottes de 6'!AE296,IF($J$9=47,'Mottes de 6'!AF296,IF($J$9=48,'Mottes de 6'!AG296,IF($J$9=49,'Mottes de 6'!AH296,IF($J$9=50,'Mottes de 6'!AI296,IF($J$9=51,'Mottes de 6'!AJ296,IF($J$9=52,'Mottes de 6'!AK296,IF($J$9=1,'Mottes de 6'!AL296,IF($J$9=2,'Mottes de 6'!AM296,IF($J$9=3,'Mottes de 6'!AN296,IF($J$9=4,'Mottes de 6'!AO296,IF($J$9=5,'Mottes de 6'!AP296,IF($J$9=6,'Mottes de 6'!AQ296,IF($J$9=7,'Mottes de 6'!AR296,IF($J$9=8,'Mottes de 6'!AS296,IF($J$9=9,'Mottes de 6'!AT296,IF($J$9=10,'Mottes de 6'!AU296,IF($J$9=11,'Mottes de 6'!AV296,IF($J$9=12,'Mottes de 6'!AW296,IF($J$9=13,'Mottes de 6'!AX296,IF($J$9=14,'Mottes de 6'!AY296,IF($J$9=15,'Mottes de 6'!AZ296,IF($J$9=16,'Mottes de 6'!BA296,IF($J$9=17,'Mottes de 6'!BB296,IF($J$9=18,'Mottes de 6'!BC296,IF($J$9=19,'Mottes de 6'!BD296,IF($J$9=20,'Mottes de 6'!BE296,IF($J$9=21,'Mottes de 6'!BF296,IF($J$9=22,'Mottes de 6'!BG296,IF($J$9=23,'Mottes de 6'!BH296,IF($J$9=24,'Mottes de 6'!BI296,IF($J$9=25,'Mottes de 6'!BJ296,IF($J$9=26,'Mottes de 6'!BK296,IF($J$9=27,'Mottes de 6'!BL296,IF($J$9=28,'Mottes de 6'!BM296,IF($J$9=29,'Mottes de 6'!BN296,IF($J$9=30,'Mottes de 6'!BO296,IF($J$9=31,'Mottes de 6'!BP296,IF($J$9=32,'Mottes de 6'!BQ296,IF($J$9=33,'Mottes de 6'!BR296,IF($J$9=34,'Mottes de 6'!BS296,IF($J$9=35,'Mottes de 6'!BT296,))))))))))))))))))))))))))))))))))))))))))))))))))))</f>
        <v>0</v>
      </c>
      <c r="K2235" s="103" t="str">
        <f>IF('Mottes de 6'!R296=0,"","Erreur")</f>
        <v/>
      </c>
    </row>
    <row r="2236" spans="1:11" x14ac:dyDescent="0.25">
      <c r="A2236" s="103">
        <f>IF('Mottes de 6'!A297&lt;&gt;"",'Mottes de 6'!A297,"")</f>
        <v>24118</v>
      </c>
      <c r="B2236" s="103" t="str">
        <f>IF('Mottes de 6'!L297&lt;&gt;"",'Mottes de 6'!L297,"")</f>
        <v>Noai</v>
      </c>
      <c r="C2236" s="107" t="str">
        <f>IF('Mottes de 6'!B297&lt;&gt;"",'Mottes de 6'!B297,"")</f>
        <v>DIANTHUS DELILAH</v>
      </c>
      <c r="D2236" s="107" t="str">
        <f>IF('Mottes de 6'!C297&lt;&gt;"",'Mottes de 6'!C297,"")</f>
        <v>Bicolor Magenta</v>
      </c>
      <c r="E2236" s="103">
        <f>IF('Mottes de 6'!H297&lt;&gt;"",'Mottes de 6'!H297,"")</f>
        <v>12</v>
      </c>
      <c r="F2236" s="103" t="str">
        <f>IF('Mottes de 6'!E297&lt;&gt;"",'Mottes de 6'!E297,"")</f>
        <v>B</v>
      </c>
      <c r="G2236" s="103" t="str">
        <f>IF('Mottes de 6'!N297&lt;&gt;"",'Mottes de 6'!N297,"")</f>
        <v>M6</v>
      </c>
      <c r="H2236" s="103" t="str">
        <f>IF('Mottes de 6'!I297&lt;&gt;"",'Mottes de 6'!I297,"")</f>
        <v>A</v>
      </c>
      <c r="I2236" s="103">
        <f>IF('Mottes de 6'!J297&lt;&gt;"",'Mottes de 6'!J297,"")</f>
        <v>0.05</v>
      </c>
      <c r="J2236" s="103">
        <f>IF($J$9=36,'Mottes de 6'!U297,IF($J$9=37,'Mottes de 6'!V297,IF($J$9=38,'Mottes de 6'!W297,IF($J$9=39,'Mottes de 6'!X297,IF($J$9=40,'Mottes de 6'!Y297,IF($J$9=41,'Mottes de 6'!Z297,IF($J$9=42,'Mottes de 6'!AA297,IF($J$9=43,'Mottes de 6'!AB297,IF($J$9=44,'Mottes de 6'!AC297,IF($J$9=45,'Mottes de 6'!AD297,IF($J$9=46,'Mottes de 6'!AE297,IF($J$9=47,'Mottes de 6'!AF297,IF($J$9=48,'Mottes de 6'!AG297,IF($J$9=49,'Mottes de 6'!AH297,IF($J$9=50,'Mottes de 6'!AI297,IF($J$9=51,'Mottes de 6'!AJ297,IF($J$9=52,'Mottes de 6'!AK297,IF($J$9=1,'Mottes de 6'!AL297,IF($J$9=2,'Mottes de 6'!AM297,IF($J$9=3,'Mottes de 6'!AN297,IF($J$9=4,'Mottes de 6'!AO297,IF($J$9=5,'Mottes de 6'!AP297,IF($J$9=6,'Mottes de 6'!AQ297,IF($J$9=7,'Mottes de 6'!AR297,IF($J$9=8,'Mottes de 6'!AS297,IF($J$9=9,'Mottes de 6'!AT297,IF($J$9=10,'Mottes de 6'!AU297,IF($J$9=11,'Mottes de 6'!AV297,IF($J$9=12,'Mottes de 6'!AW297,IF($J$9=13,'Mottes de 6'!AX297,IF($J$9=14,'Mottes de 6'!AY297,IF($J$9=15,'Mottes de 6'!AZ297,IF($J$9=16,'Mottes de 6'!BA297,IF($J$9=17,'Mottes de 6'!BB297,IF($J$9=18,'Mottes de 6'!BC297,IF($J$9=19,'Mottes de 6'!BD297,IF($J$9=20,'Mottes de 6'!BE297,IF($J$9=21,'Mottes de 6'!BF297,IF($J$9=22,'Mottes de 6'!BG297,IF($J$9=23,'Mottes de 6'!BH297,IF($J$9=24,'Mottes de 6'!BI297,IF($J$9=25,'Mottes de 6'!BJ297,IF($J$9=26,'Mottes de 6'!BK297,IF($J$9=27,'Mottes de 6'!BL297,IF($J$9=28,'Mottes de 6'!BM297,IF($J$9=29,'Mottes de 6'!BN297,IF($J$9=30,'Mottes de 6'!BO297,IF($J$9=31,'Mottes de 6'!BP297,IF($J$9=32,'Mottes de 6'!BQ297,IF($J$9=33,'Mottes de 6'!BR297,IF($J$9=34,'Mottes de 6'!BS297,IF($J$9=35,'Mottes de 6'!BT297,))))))))))))))))))))))))))))))))))))))))))))))))))))</f>
        <v>0</v>
      </c>
      <c r="K2236" s="103" t="str">
        <f>IF('Mottes de 6'!R297=0,"","Erreur")</f>
        <v/>
      </c>
    </row>
    <row r="2237" spans="1:11" x14ac:dyDescent="0.25">
      <c r="A2237" s="450"/>
      <c r="B2237" s="450"/>
      <c r="C2237" s="451" t="s">
        <v>1873</v>
      </c>
      <c r="D2237" s="451"/>
      <c r="E2237" s="450"/>
      <c r="F2237" s="450"/>
      <c r="G2237" s="450"/>
      <c r="H2237" s="450"/>
      <c r="I2237" s="450"/>
      <c r="J2237" s="450">
        <f>SUBTOTAL(9,J2235:J2236)</f>
        <v>0</v>
      </c>
      <c r="K2237" s="450"/>
    </row>
    <row r="2238" spans="1:11" x14ac:dyDescent="0.25">
      <c r="A2238" s="103">
        <f>IF('Mottes de 6'!A298&lt;&gt;"",'Mottes de 6'!A298,"")</f>
        <v>25269</v>
      </c>
      <c r="B2238" s="103" t="str">
        <f>IF('Mottes de 6'!L298&lt;&gt;"",'Mottes de 6'!L298,"")</f>
        <v>Noai</v>
      </c>
      <c r="C2238" s="107" t="str">
        <f>IF('Mottes de 6'!B298&lt;&gt;"",'Mottes de 6'!B298,"")</f>
        <v>DIASCIA TRINITY</v>
      </c>
      <c r="D2238" s="107" t="str">
        <f>IF('Mottes de 6'!C298&lt;&gt;"",'Mottes de 6'!C298,"")</f>
        <v>Grace</v>
      </c>
      <c r="E2238" s="103">
        <f>IF('Mottes de 6'!H298&lt;&gt;"",'Mottes de 6'!H298,"")</f>
        <v>11</v>
      </c>
      <c r="F2238" s="103" t="str">
        <f>IF('Mottes de 6'!E298&lt;&gt;"",'Mottes de 6'!E298,"")</f>
        <v>B</v>
      </c>
      <c r="G2238" s="103" t="str">
        <f>IF('Mottes de 6'!N298&lt;&gt;"",'Mottes de 6'!N298,"")</f>
        <v>M6</v>
      </c>
      <c r="H2238" s="103" t="str">
        <f>IF('Mottes de 6'!I298&lt;&gt;"",'Mottes de 6'!I298,"")</f>
        <v>A</v>
      </c>
      <c r="I2238" s="103">
        <f>IF('Mottes de 6'!J298&lt;&gt;"",'Mottes de 6'!J298,"")</f>
        <v>5.7000000000000002E-2</v>
      </c>
      <c r="J2238" s="103">
        <f>IF($J$9=36,'Mottes de 6'!U298,IF($J$9=37,'Mottes de 6'!V298,IF($J$9=38,'Mottes de 6'!W298,IF($J$9=39,'Mottes de 6'!X298,IF($J$9=40,'Mottes de 6'!Y298,IF($J$9=41,'Mottes de 6'!Z298,IF($J$9=42,'Mottes de 6'!AA298,IF($J$9=43,'Mottes de 6'!AB298,IF($J$9=44,'Mottes de 6'!AC298,IF($J$9=45,'Mottes de 6'!AD298,IF($J$9=46,'Mottes de 6'!AE298,IF($J$9=47,'Mottes de 6'!AF298,IF($J$9=48,'Mottes de 6'!AG298,IF($J$9=49,'Mottes de 6'!AH298,IF($J$9=50,'Mottes de 6'!AI298,IF($J$9=51,'Mottes de 6'!AJ298,IF($J$9=52,'Mottes de 6'!AK298,IF($J$9=1,'Mottes de 6'!AL298,IF($J$9=2,'Mottes de 6'!AM298,IF($J$9=3,'Mottes de 6'!AN298,IF($J$9=4,'Mottes de 6'!AO298,IF($J$9=5,'Mottes de 6'!AP298,IF($J$9=6,'Mottes de 6'!AQ298,IF($J$9=7,'Mottes de 6'!AR298,IF($J$9=8,'Mottes de 6'!AS298,IF($J$9=9,'Mottes de 6'!AT298,IF($J$9=10,'Mottes de 6'!AU298,IF($J$9=11,'Mottes de 6'!AV298,IF($J$9=12,'Mottes de 6'!AW298,IF($J$9=13,'Mottes de 6'!AX298,IF($J$9=14,'Mottes de 6'!AY298,IF($J$9=15,'Mottes de 6'!AZ298,IF($J$9=16,'Mottes de 6'!BA298,IF($J$9=17,'Mottes de 6'!BB298,IF($J$9=18,'Mottes de 6'!BC298,IF($J$9=19,'Mottes de 6'!BD298,IF($J$9=20,'Mottes de 6'!BE298,IF($J$9=21,'Mottes de 6'!BF298,IF($J$9=22,'Mottes de 6'!BG298,IF($J$9=23,'Mottes de 6'!BH298,IF($J$9=24,'Mottes de 6'!BI298,IF($J$9=25,'Mottes de 6'!BJ298,IF($J$9=26,'Mottes de 6'!BK298,IF($J$9=27,'Mottes de 6'!BL298,IF($J$9=28,'Mottes de 6'!BM298,IF($J$9=29,'Mottes de 6'!BN298,IF($J$9=30,'Mottes de 6'!BO298,IF($J$9=31,'Mottes de 6'!BP298,IF($J$9=32,'Mottes de 6'!BQ298,IF($J$9=33,'Mottes de 6'!BR298,IF($J$9=34,'Mottes de 6'!BS298,IF($J$9=35,'Mottes de 6'!BT298,))))))))))))))))))))))))))))))))))))))))))))))))))))</f>
        <v>0</v>
      </c>
      <c r="K2238" s="103" t="str">
        <f>IF('Mottes de 6'!R298=0,"","Erreur")</f>
        <v/>
      </c>
    </row>
    <row r="2239" spans="1:11" x14ac:dyDescent="0.25">
      <c r="A2239" s="103">
        <f>IF('Mottes de 6'!A299&lt;&gt;"",'Mottes de 6'!A299,"")</f>
        <v>26770</v>
      </c>
      <c r="B2239" s="103" t="str">
        <f>IF('Mottes de 6'!L299&lt;&gt;"",'Mottes de 6'!L299,"")</f>
        <v>Noai</v>
      </c>
      <c r="C2239" s="107" t="str">
        <f>IF('Mottes de 6'!B299&lt;&gt;"",'Mottes de 6'!B299,"")</f>
        <v>DIASCIA TRINITY</v>
      </c>
      <c r="D2239" s="107" t="str">
        <f>IF('Mottes de 6'!C299&lt;&gt;"",'Mottes de 6'!C299,"")</f>
        <v>Pink</v>
      </c>
      <c r="E2239" s="103">
        <f>IF('Mottes de 6'!H299&lt;&gt;"",'Mottes de 6'!H299,"")</f>
        <v>11</v>
      </c>
      <c r="F2239" s="103" t="str">
        <f>IF('Mottes de 6'!E299&lt;&gt;"",'Mottes de 6'!E299,"")</f>
        <v>B</v>
      </c>
      <c r="G2239" s="103" t="str">
        <f>IF('Mottes de 6'!N299&lt;&gt;"",'Mottes de 6'!N299,"")</f>
        <v>M6</v>
      </c>
      <c r="H2239" s="103" t="str">
        <f>IF('Mottes de 6'!I299&lt;&gt;"",'Mottes de 6'!I299,"")</f>
        <v>A</v>
      </c>
      <c r="I2239" s="103">
        <f>IF('Mottes de 6'!J299&lt;&gt;"",'Mottes de 6'!J299,"")</f>
        <v>5.7000000000000002E-2</v>
      </c>
      <c r="J2239" s="103">
        <f>IF($J$9=36,'Mottes de 6'!U299,IF($J$9=37,'Mottes de 6'!V299,IF($J$9=38,'Mottes de 6'!W299,IF($J$9=39,'Mottes de 6'!X299,IF($J$9=40,'Mottes de 6'!Y299,IF($J$9=41,'Mottes de 6'!Z299,IF($J$9=42,'Mottes de 6'!AA299,IF($J$9=43,'Mottes de 6'!AB299,IF($J$9=44,'Mottes de 6'!AC299,IF($J$9=45,'Mottes de 6'!AD299,IF($J$9=46,'Mottes de 6'!AE299,IF($J$9=47,'Mottes de 6'!AF299,IF($J$9=48,'Mottes de 6'!AG299,IF($J$9=49,'Mottes de 6'!AH299,IF($J$9=50,'Mottes de 6'!AI299,IF($J$9=51,'Mottes de 6'!AJ299,IF($J$9=52,'Mottes de 6'!AK299,IF($J$9=1,'Mottes de 6'!AL299,IF($J$9=2,'Mottes de 6'!AM299,IF($J$9=3,'Mottes de 6'!AN299,IF($J$9=4,'Mottes de 6'!AO299,IF($J$9=5,'Mottes de 6'!AP299,IF($J$9=6,'Mottes de 6'!AQ299,IF($J$9=7,'Mottes de 6'!AR299,IF($J$9=8,'Mottes de 6'!AS299,IF($J$9=9,'Mottes de 6'!AT299,IF($J$9=10,'Mottes de 6'!AU299,IF($J$9=11,'Mottes de 6'!AV299,IF($J$9=12,'Mottes de 6'!AW299,IF($J$9=13,'Mottes de 6'!AX299,IF($J$9=14,'Mottes de 6'!AY299,IF($J$9=15,'Mottes de 6'!AZ299,IF($J$9=16,'Mottes de 6'!BA299,IF($J$9=17,'Mottes de 6'!BB299,IF($J$9=18,'Mottes de 6'!BC299,IF($J$9=19,'Mottes de 6'!BD299,IF($J$9=20,'Mottes de 6'!BE299,IF($J$9=21,'Mottes de 6'!BF299,IF($J$9=22,'Mottes de 6'!BG299,IF($J$9=23,'Mottes de 6'!BH299,IF($J$9=24,'Mottes de 6'!BI299,IF($J$9=25,'Mottes de 6'!BJ299,IF($J$9=26,'Mottes de 6'!BK299,IF($J$9=27,'Mottes de 6'!BL299,IF($J$9=28,'Mottes de 6'!BM299,IF($J$9=29,'Mottes de 6'!BN299,IF($J$9=30,'Mottes de 6'!BO299,IF($J$9=31,'Mottes de 6'!BP299,IF($J$9=32,'Mottes de 6'!BQ299,IF($J$9=33,'Mottes de 6'!BR299,IF($J$9=34,'Mottes de 6'!BS299,IF($J$9=35,'Mottes de 6'!BT299,))))))))))))))))))))))))))))))))))))))))))))))))))))</f>
        <v>0</v>
      </c>
      <c r="K2239" s="103" t="str">
        <f>IF('Mottes de 6'!R299=0,"","Erreur")</f>
        <v/>
      </c>
    </row>
    <row r="2240" spans="1:11" x14ac:dyDescent="0.25">
      <c r="A2240" s="103">
        <f>IF('Mottes de 6'!A300&lt;&gt;"",'Mottes de 6'!A300,"")</f>
        <v>26771</v>
      </c>
      <c r="B2240" s="103" t="str">
        <f>IF('Mottes de 6'!L300&lt;&gt;"",'Mottes de 6'!L300,"")</f>
        <v>Noai</v>
      </c>
      <c r="C2240" s="107" t="str">
        <f>IF('Mottes de 6'!B300&lt;&gt;"",'Mottes de 6'!B300,"")</f>
        <v>DIASCIA TRINITY</v>
      </c>
      <c r="D2240" s="107" t="str">
        <f>IF('Mottes de 6'!C300&lt;&gt;"",'Mottes de 6'!C300,"")</f>
        <v>Salmon</v>
      </c>
      <c r="E2240" s="103">
        <f>IF('Mottes de 6'!H300&lt;&gt;"",'Mottes de 6'!H300,"")</f>
        <v>11</v>
      </c>
      <c r="F2240" s="103" t="str">
        <f>IF('Mottes de 6'!E300&lt;&gt;"",'Mottes de 6'!E300,"")</f>
        <v>B</v>
      </c>
      <c r="G2240" s="103" t="str">
        <f>IF('Mottes de 6'!N300&lt;&gt;"",'Mottes de 6'!N300,"")</f>
        <v>M6</v>
      </c>
      <c r="H2240" s="103" t="str">
        <f>IF('Mottes de 6'!I300&lt;&gt;"",'Mottes de 6'!I300,"")</f>
        <v>A</v>
      </c>
      <c r="I2240" s="103">
        <f>IF('Mottes de 6'!J300&lt;&gt;"",'Mottes de 6'!J300,"")</f>
        <v>5.7000000000000002E-2</v>
      </c>
      <c r="J2240" s="103">
        <f>IF($J$9=36,'Mottes de 6'!U300,IF($J$9=37,'Mottes de 6'!V300,IF($J$9=38,'Mottes de 6'!W300,IF($J$9=39,'Mottes de 6'!X300,IF($J$9=40,'Mottes de 6'!Y300,IF($J$9=41,'Mottes de 6'!Z300,IF($J$9=42,'Mottes de 6'!AA300,IF($J$9=43,'Mottes de 6'!AB300,IF($J$9=44,'Mottes de 6'!AC300,IF($J$9=45,'Mottes de 6'!AD300,IF($J$9=46,'Mottes de 6'!AE300,IF($J$9=47,'Mottes de 6'!AF300,IF($J$9=48,'Mottes de 6'!AG300,IF($J$9=49,'Mottes de 6'!AH300,IF($J$9=50,'Mottes de 6'!AI300,IF($J$9=51,'Mottes de 6'!AJ300,IF($J$9=52,'Mottes de 6'!AK300,IF($J$9=1,'Mottes de 6'!AL300,IF($J$9=2,'Mottes de 6'!AM300,IF($J$9=3,'Mottes de 6'!AN300,IF($J$9=4,'Mottes de 6'!AO300,IF($J$9=5,'Mottes de 6'!AP300,IF($J$9=6,'Mottes de 6'!AQ300,IF($J$9=7,'Mottes de 6'!AR300,IF($J$9=8,'Mottes de 6'!AS300,IF($J$9=9,'Mottes de 6'!AT300,IF($J$9=10,'Mottes de 6'!AU300,IF($J$9=11,'Mottes de 6'!AV300,IF($J$9=12,'Mottes de 6'!AW300,IF($J$9=13,'Mottes de 6'!AX300,IF($J$9=14,'Mottes de 6'!AY300,IF($J$9=15,'Mottes de 6'!AZ300,IF($J$9=16,'Mottes de 6'!BA300,IF($J$9=17,'Mottes de 6'!BB300,IF($J$9=18,'Mottes de 6'!BC300,IF($J$9=19,'Mottes de 6'!BD300,IF($J$9=20,'Mottes de 6'!BE300,IF($J$9=21,'Mottes de 6'!BF300,IF($J$9=22,'Mottes de 6'!BG300,IF($J$9=23,'Mottes de 6'!BH300,IF($J$9=24,'Mottes de 6'!BI300,IF($J$9=25,'Mottes de 6'!BJ300,IF($J$9=26,'Mottes de 6'!BK300,IF($J$9=27,'Mottes de 6'!BL300,IF($J$9=28,'Mottes de 6'!BM300,IF($J$9=29,'Mottes de 6'!BN300,IF($J$9=30,'Mottes de 6'!BO300,IF($J$9=31,'Mottes de 6'!BP300,IF($J$9=32,'Mottes de 6'!BQ300,IF($J$9=33,'Mottes de 6'!BR300,IF($J$9=34,'Mottes de 6'!BS300,IF($J$9=35,'Mottes de 6'!BT300,))))))))))))))))))))))))))))))))))))))))))))))))))))</f>
        <v>0</v>
      </c>
      <c r="K2240" s="103" t="str">
        <f>IF('Mottes de 6'!R300=0,"","Erreur")</f>
        <v/>
      </c>
    </row>
    <row r="2241" spans="1:11" x14ac:dyDescent="0.25">
      <c r="A2241" s="103">
        <f>IF('Mottes de 6'!A301&lt;&gt;"",'Mottes de 6'!A301,"")</f>
        <v>24119</v>
      </c>
      <c r="B2241" s="103" t="str">
        <f>IF('Mottes de 6'!L301&lt;&gt;"",'Mottes de 6'!L301,"")</f>
        <v>Noai</v>
      </c>
      <c r="C2241" s="107" t="str">
        <f>IF('Mottes de 6'!B301&lt;&gt;"",'Mottes de 6'!B301,"")</f>
        <v>DIASCIA TRINITY</v>
      </c>
      <c r="D2241" s="107" t="str">
        <f>IF('Mottes de 6'!C301&lt;&gt;"",'Mottes de 6'!C301,"")</f>
        <v>Sunset</v>
      </c>
      <c r="E2241" s="103">
        <f>IF('Mottes de 6'!H301&lt;&gt;"",'Mottes de 6'!H301,"")</f>
        <v>11</v>
      </c>
      <c r="F2241" s="103" t="str">
        <f>IF('Mottes de 6'!E301&lt;&gt;"",'Mottes de 6'!E301,"")</f>
        <v>B</v>
      </c>
      <c r="G2241" s="103" t="str">
        <f>IF('Mottes de 6'!N301&lt;&gt;"",'Mottes de 6'!N301,"")</f>
        <v>M6</v>
      </c>
      <c r="H2241" s="103" t="str">
        <f>IF('Mottes de 6'!I301&lt;&gt;"",'Mottes de 6'!I301,"")</f>
        <v>A</v>
      </c>
      <c r="I2241" s="103">
        <f>IF('Mottes de 6'!J301&lt;&gt;"",'Mottes de 6'!J301,"")</f>
        <v>5.7000000000000002E-2</v>
      </c>
      <c r="J2241" s="103">
        <f>IF($J$9=36,'Mottes de 6'!U301,IF($J$9=37,'Mottes de 6'!V301,IF($J$9=38,'Mottes de 6'!W301,IF($J$9=39,'Mottes de 6'!X301,IF($J$9=40,'Mottes de 6'!Y301,IF($J$9=41,'Mottes de 6'!Z301,IF($J$9=42,'Mottes de 6'!AA301,IF($J$9=43,'Mottes de 6'!AB301,IF($J$9=44,'Mottes de 6'!AC301,IF($J$9=45,'Mottes de 6'!AD301,IF($J$9=46,'Mottes de 6'!AE301,IF($J$9=47,'Mottes de 6'!AF301,IF($J$9=48,'Mottes de 6'!AG301,IF($J$9=49,'Mottes de 6'!AH301,IF($J$9=50,'Mottes de 6'!AI301,IF($J$9=51,'Mottes de 6'!AJ301,IF($J$9=52,'Mottes de 6'!AK301,IF($J$9=1,'Mottes de 6'!AL301,IF($J$9=2,'Mottes de 6'!AM301,IF($J$9=3,'Mottes de 6'!AN301,IF($J$9=4,'Mottes de 6'!AO301,IF($J$9=5,'Mottes de 6'!AP301,IF($J$9=6,'Mottes de 6'!AQ301,IF($J$9=7,'Mottes de 6'!AR301,IF($J$9=8,'Mottes de 6'!AS301,IF($J$9=9,'Mottes de 6'!AT301,IF($J$9=10,'Mottes de 6'!AU301,IF($J$9=11,'Mottes de 6'!AV301,IF($J$9=12,'Mottes de 6'!AW301,IF($J$9=13,'Mottes de 6'!AX301,IF($J$9=14,'Mottes de 6'!AY301,IF($J$9=15,'Mottes de 6'!AZ301,IF($J$9=16,'Mottes de 6'!BA301,IF($J$9=17,'Mottes de 6'!BB301,IF($J$9=18,'Mottes de 6'!BC301,IF($J$9=19,'Mottes de 6'!BD301,IF($J$9=20,'Mottes de 6'!BE301,IF($J$9=21,'Mottes de 6'!BF301,IF($J$9=22,'Mottes de 6'!BG301,IF($J$9=23,'Mottes de 6'!BH301,IF($J$9=24,'Mottes de 6'!BI301,IF($J$9=25,'Mottes de 6'!BJ301,IF($J$9=26,'Mottes de 6'!BK301,IF($J$9=27,'Mottes de 6'!BL301,IF($J$9=28,'Mottes de 6'!BM301,IF($J$9=29,'Mottes de 6'!BN301,IF($J$9=30,'Mottes de 6'!BO301,IF($J$9=31,'Mottes de 6'!BP301,IF($J$9=32,'Mottes de 6'!BQ301,IF($J$9=33,'Mottes de 6'!BR301,IF($J$9=34,'Mottes de 6'!BS301,IF($J$9=35,'Mottes de 6'!BT301,))))))))))))))))))))))))))))))))))))))))))))))))))))</f>
        <v>0</v>
      </c>
      <c r="K2241" s="103" t="str">
        <f>IF('Mottes de 6'!R301=0,"","Erreur")</f>
        <v/>
      </c>
    </row>
    <row r="2242" spans="1:11" x14ac:dyDescent="0.25">
      <c r="A2242" s="103">
        <f>IF('Mottes de 6'!A302&lt;&gt;"",'Mottes de 6'!A302,"")</f>
        <v>26851</v>
      </c>
      <c r="B2242" s="103" t="str">
        <f>IF('Mottes de 6'!L302&lt;&gt;"",'Mottes de 6'!L302,"")</f>
        <v>Noai</v>
      </c>
      <c r="C2242" s="107" t="str">
        <f>IF('Mottes de 6'!B302&lt;&gt;"",'Mottes de 6'!B302,"")</f>
        <v>DIASCIA TRINITY</v>
      </c>
      <c r="D2242" s="107" t="str">
        <f>IF('Mottes de 6'!C302&lt;&gt;"",'Mottes de 6'!C302,"")</f>
        <v>Variés</v>
      </c>
      <c r="E2242" s="103">
        <f>IF('Mottes de 6'!H302&lt;&gt;"",'Mottes de 6'!H302,"")</f>
        <v>11</v>
      </c>
      <c r="F2242" s="103" t="str">
        <f>IF('Mottes de 6'!E302&lt;&gt;"",'Mottes de 6'!E302,"")</f>
        <v>B</v>
      </c>
      <c r="G2242" s="103" t="str">
        <f>IF('Mottes de 6'!N302&lt;&gt;"",'Mottes de 6'!N302,"")</f>
        <v>M6</v>
      </c>
      <c r="H2242" s="103" t="str">
        <f>IF('Mottes de 6'!I302&lt;&gt;"",'Mottes de 6'!I302,"")</f>
        <v>A</v>
      </c>
      <c r="I2242" s="103">
        <f>IF('Mottes de 6'!J302&lt;&gt;"",'Mottes de 6'!J302,"")</f>
        <v>5.7000000000000002E-2</v>
      </c>
      <c r="J2242" s="103">
        <f>IF($J$9=36,'Mottes de 6'!U302,IF($J$9=37,'Mottes de 6'!V302,IF($J$9=38,'Mottes de 6'!W302,IF($J$9=39,'Mottes de 6'!X302,IF($J$9=40,'Mottes de 6'!Y302,IF($J$9=41,'Mottes de 6'!Z302,IF($J$9=42,'Mottes de 6'!AA302,IF($J$9=43,'Mottes de 6'!AB302,IF($J$9=44,'Mottes de 6'!AC302,IF($J$9=45,'Mottes de 6'!AD302,IF($J$9=46,'Mottes de 6'!AE302,IF($J$9=47,'Mottes de 6'!AF302,IF($J$9=48,'Mottes de 6'!AG302,IF($J$9=49,'Mottes de 6'!AH302,IF($J$9=50,'Mottes de 6'!AI302,IF($J$9=51,'Mottes de 6'!AJ302,IF($J$9=52,'Mottes de 6'!AK302,IF($J$9=1,'Mottes de 6'!AL302,IF($J$9=2,'Mottes de 6'!AM302,IF($J$9=3,'Mottes de 6'!AN302,IF($J$9=4,'Mottes de 6'!AO302,IF($J$9=5,'Mottes de 6'!AP302,IF($J$9=6,'Mottes de 6'!AQ302,IF($J$9=7,'Mottes de 6'!AR302,IF($J$9=8,'Mottes de 6'!AS302,IF($J$9=9,'Mottes de 6'!AT302,IF($J$9=10,'Mottes de 6'!AU302,IF($J$9=11,'Mottes de 6'!AV302,IF($J$9=12,'Mottes de 6'!AW302,IF($J$9=13,'Mottes de 6'!AX302,IF($J$9=14,'Mottes de 6'!AY302,IF($J$9=15,'Mottes de 6'!AZ302,IF($J$9=16,'Mottes de 6'!BA302,IF($J$9=17,'Mottes de 6'!BB302,IF($J$9=18,'Mottes de 6'!BC302,IF($J$9=19,'Mottes de 6'!BD302,IF($J$9=20,'Mottes de 6'!BE302,IF($J$9=21,'Mottes de 6'!BF302,IF($J$9=22,'Mottes de 6'!BG302,IF($J$9=23,'Mottes de 6'!BH302,IF($J$9=24,'Mottes de 6'!BI302,IF($J$9=25,'Mottes de 6'!BJ302,IF($J$9=26,'Mottes de 6'!BK302,IF($J$9=27,'Mottes de 6'!BL302,IF($J$9=28,'Mottes de 6'!BM302,IF($J$9=29,'Mottes de 6'!BN302,IF($J$9=30,'Mottes de 6'!BO302,IF($J$9=31,'Mottes de 6'!BP302,IF($J$9=32,'Mottes de 6'!BQ302,IF($J$9=33,'Mottes de 6'!BR302,IF($J$9=34,'Mottes de 6'!BS302,IF($J$9=35,'Mottes de 6'!BT302,))))))))))))))))))))))))))))))))))))))))))))))))))))</f>
        <v>0</v>
      </c>
      <c r="K2242" s="103" t="str">
        <f>IF('Mottes de 6'!R302=0,"","Erreur")</f>
        <v/>
      </c>
    </row>
    <row r="2243" spans="1:11" x14ac:dyDescent="0.25">
      <c r="A2243" s="450"/>
      <c r="B2243" s="450"/>
      <c r="C2243" s="451" t="s">
        <v>1874</v>
      </c>
      <c r="D2243" s="451"/>
      <c r="E2243" s="450"/>
      <c r="F2243" s="450"/>
      <c r="G2243" s="450"/>
      <c r="H2243" s="450"/>
      <c r="I2243" s="450"/>
      <c r="J2243" s="450">
        <f>SUBTOTAL(9,J2238:J2242)</f>
        <v>0</v>
      </c>
      <c r="K2243" s="450"/>
    </row>
    <row r="2244" spans="1:11" x14ac:dyDescent="0.25">
      <c r="A2244" s="103">
        <f>IF('Mottes de 6'!A303&lt;&gt;"",'Mottes de 6'!A303,"")</f>
        <v>12646</v>
      </c>
      <c r="B2244" s="103" t="str">
        <f>IF('Mottes de 6'!L303&lt;&gt;"",'Mottes de 6'!L303,"")</f>
        <v>Noai</v>
      </c>
      <c r="C2244" s="107" t="str">
        <f>IF('Mottes de 6'!B303&lt;&gt;"",'Mottes de 6'!B303,"")</f>
        <v>DICHONDRA</v>
      </c>
      <c r="D2244" s="107" t="str">
        <f>IF('Mottes de 6'!C303&lt;&gt;"",'Mottes de 6'!C303,"")</f>
        <v>Silver Surfer</v>
      </c>
      <c r="E2244" s="103">
        <f>IF('Mottes de 6'!H303&lt;&gt;"",'Mottes de 6'!H303,"")</f>
        <v>13</v>
      </c>
      <c r="F2244" s="103" t="str">
        <f>IF('Mottes de 6'!E303&lt;&gt;"",'Mottes de 6'!E303,"")</f>
        <v>S</v>
      </c>
      <c r="G2244" s="103" t="str">
        <f>IF('Mottes de 6'!N303&lt;&gt;"",'Mottes de 6'!N303,"")</f>
        <v>M6</v>
      </c>
      <c r="H2244" s="103" t="str">
        <f>IF('Mottes de 6'!I303&lt;&gt;"",'Mottes de 6'!I303,"")</f>
        <v>A</v>
      </c>
      <c r="I2244" s="103" t="str">
        <f>IF('Mottes de 6'!J303&lt;&gt;"",'Mottes de 6'!J303,"")</f>
        <v/>
      </c>
      <c r="J2244" s="103">
        <f>IF($J$9=36,'Mottes de 6'!U303,IF($J$9=37,'Mottes de 6'!V303,IF($J$9=38,'Mottes de 6'!W303,IF($J$9=39,'Mottes de 6'!X303,IF($J$9=40,'Mottes de 6'!Y303,IF($J$9=41,'Mottes de 6'!Z303,IF($J$9=42,'Mottes de 6'!AA303,IF($J$9=43,'Mottes de 6'!AB303,IF($J$9=44,'Mottes de 6'!AC303,IF($J$9=45,'Mottes de 6'!AD303,IF($J$9=46,'Mottes de 6'!AE303,IF($J$9=47,'Mottes de 6'!AF303,IF($J$9=48,'Mottes de 6'!AG303,IF($J$9=49,'Mottes de 6'!AH303,IF($J$9=50,'Mottes de 6'!AI303,IF($J$9=51,'Mottes de 6'!AJ303,IF($J$9=52,'Mottes de 6'!AK303,IF($J$9=1,'Mottes de 6'!AL303,IF($J$9=2,'Mottes de 6'!AM303,IF($J$9=3,'Mottes de 6'!AN303,IF($J$9=4,'Mottes de 6'!AO303,IF($J$9=5,'Mottes de 6'!AP303,IF($J$9=6,'Mottes de 6'!AQ303,IF($J$9=7,'Mottes de 6'!AR303,IF($J$9=8,'Mottes de 6'!AS303,IF($J$9=9,'Mottes de 6'!AT303,IF($J$9=10,'Mottes de 6'!AU303,IF($J$9=11,'Mottes de 6'!AV303,IF($J$9=12,'Mottes de 6'!AW303,IF($J$9=13,'Mottes de 6'!AX303,IF($J$9=14,'Mottes de 6'!AY303,IF($J$9=15,'Mottes de 6'!AZ303,IF($J$9=16,'Mottes de 6'!BA303,IF($J$9=17,'Mottes de 6'!BB303,IF($J$9=18,'Mottes de 6'!BC303,IF($J$9=19,'Mottes de 6'!BD303,IF($J$9=20,'Mottes de 6'!BE303,IF($J$9=21,'Mottes de 6'!BF303,IF($J$9=22,'Mottes de 6'!BG303,IF($J$9=23,'Mottes de 6'!BH303,IF($J$9=24,'Mottes de 6'!BI303,IF($J$9=25,'Mottes de 6'!BJ303,IF($J$9=26,'Mottes de 6'!BK303,IF($J$9=27,'Mottes de 6'!BL303,IF($J$9=28,'Mottes de 6'!BM303,IF($J$9=29,'Mottes de 6'!BN303,IF($J$9=30,'Mottes de 6'!BO303,IF($J$9=31,'Mottes de 6'!BP303,IF($J$9=32,'Mottes de 6'!BQ303,IF($J$9=33,'Mottes de 6'!BR303,IF($J$9=34,'Mottes de 6'!BS303,IF($J$9=35,'Mottes de 6'!BT303,))))))))))))))))))))))))))))))))))))))))))))))))))))</f>
        <v>0</v>
      </c>
      <c r="K2244" s="103" t="str">
        <f>IF('Mottes de 6'!R303=0,"","Erreur")</f>
        <v/>
      </c>
    </row>
    <row r="2245" spans="1:11" x14ac:dyDescent="0.25">
      <c r="A2245" s="450"/>
      <c r="B2245" s="450"/>
      <c r="C2245" s="451" t="s">
        <v>1875</v>
      </c>
      <c r="D2245" s="451"/>
      <c r="E2245" s="450"/>
      <c r="F2245" s="450"/>
      <c r="G2245" s="450"/>
      <c r="H2245" s="450"/>
      <c r="I2245" s="450"/>
      <c r="J2245" s="450">
        <f>SUBTOTAL(9,J2244:J2244)</f>
        <v>0</v>
      </c>
      <c r="K2245" s="450"/>
    </row>
    <row r="2246" spans="1:11" x14ac:dyDescent="0.25">
      <c r="A2246" s="103">
        <f>IF('Mottes de 6'!A304&lt;&gt;"",'Mottes de 6'!A304,"")</f>
        <v>26063</v>
      </c>
      <c r="B2246" s="103" t="str">
        <f>IF('Mottes de 6'!L304&lt;&gt;"",'Mottes de 6'!L304,"")</f>
        <v>Noai</v>
      </c>
      <c r="C2246" s="107" t="str">
        <f>IF('Mottes de 6'!B304&lt;&gt;"",'Mottes de 6'!B304,"")</f>
        <v>DIPLADENIA SUNDAVILLE</v>
      </c>
      <c r="D2246" s="107" t="str">
        <f>IF('Mottes de 6'!C304&lt;&gt;"",'Mottes de 6'!C304,"")</f>
        <v>Pink</v>
      </c>
      <c r="E2246" s="103">
        <f>IF('Mottes de 6'!H304&lt;&gt;"",'Mottes de 6'!H304,"")</f>
        <v>11</v>
      </c>
      <c r="F2246" s="103" t="str">
        <f>IF('Mottes de 6'!E304&lt;&gt;"",'Mottes de 6'!E304,"")</f>
        <v>B</v>
      </c>
      <c r="G2246" s="103" t="str">
        <f>IF('Mottes de 6'!N304&lt;&gt;"",'Mottes de 6'!N304,"")</f>
        <v>M6</v>
      </c>
      <c r="H2246" s="103" t="str">
        <f>IF('Mottes de 6'!I304&lt;&gt;"",'Mottes de 6'!I304,"")</f>
        <v>D</v>
      </c>
      <c r="I2246" s="103">
        <f>IF('Mottes de 6'!J304&lt;&gt;"",'Mottes de 6'!J304,"")</f>
        <v>0.21</v>
      </c>
      <c r="J2246" s="103">
        <f>IF($J$9=36,'Mottes de 6'!U304,IF($J$9=37,'Mottes de 6'!V304,IF($J$9=38,'Mottes de 6'!W304,IF($J$9=39,'Mottes de 6'!X304,IF($J$9=40,'Mottes de 6'!Y304,IF($J$9=41,'Mottes de 6'!Z304,IF($J$9=42,'Mottes de 6'!AA304,IF($J$9=43,'Mottes de 6'!AB304,IF($J$9=44,'Mottes de 6'!AC304,IF($J$9=45,'Mottes de 6'!AD304,IF($J$9=46,'Mottes de 6'!AE304,IF($J$9=47,'Mottes de 6'!AF304,IF($J$9=48,'Mottes de 6'!AG304,IF($J$9=49,'Mottes de 6'!AH304,IF($J$9=50,'Mottes de 6'!AI304,IF($J$9=51,'Mottes de 6'!AJ304,IF($J$9=52,'Mottes de 6'!AK304,IF($J$9=1,'Mottes de 6'!AL304,IF($J$9=2,'Mottes de 6'!AM304,IF($J$9=3,'Mottes de 6'!AN304,IF($J$9=4,'Mottes de 6'!AO304,IF($J$9=5,'Mottes de 6'!AP304,IF($J$9=6,'Mottes de 6'!AQ304,IF($J$9=7,'Mottes de 6'!AR304,IF($J$9=8,'Mottes de 6'!AS304,IF($J$9=9,'Mottes de 6'!AT304,IF($J$9=10,'Mottes de 6'!AU304,IF($J$9=11,'Mottes de 6'!AV304,IF($J$9=12,'Mottes de 6'!AW304,IF($J$9=13,'Mottes de 6'!AX304,IF($J$9=14,'Mottes de 6'!AY304,IF($J$9=15,'Mottes de 6'!AZ304,IF($J$9=16,'Mottes de 6'!BA304,IF($J$9=17,'Mottes de 6'!BB304,IF($J$9=18,'Mottes de 6'!BC304,IF($J$9=19,'Mottes de 6'!BD304,IF($J$9=20,'Mottes de 6'!BE304,IF($J$9=21,'Mottes de 6'!BF304,IF($J$9=22,'Mottes de 6'!BG304,IF($J$9=23,'Mottes de 6'!BH304,IF($J$9=24,'Mottes de 6'!BI304,IF($J$9=25,'Mottes de 6'!BJ304,IF($J$9=26,'Mottes de 6'!BK304,IF($J$9=27,'Mottes de 6'!BL304,IF($J$9=28,'Mottes de 6'!BM304,IF($J$9=29,'Mottes de 6'!BN304,IF($J$9=30,'Mottes de 6'!BO304,IF($J$9=31,'Mottes de 6'!BP304,IF($J$9=32,'Mottes de 6'!BQ304,IF($J$9=33,'Mottes de 6'!BR304,IF($J$9=34,'Mottes de 6'!BS304,IF($J$9=35,'Mottes de 6'!BT304,))))))))))))))))))))))))))))))))))))))))))))))))))))</f>
        <v>0</v>
      </c>
      <c r="K2246" s="103" t="str">
        <f>IF('Mottes de 6'!R304=0,"","Erreur")</f>
        <v/>
      </c>
    </row>
    <row r="2247" spans="1:11" x14ac:dyDescent="0.25">
      <c r="A2247" s="103">
        <f>IF('Mottes de 6'!A305&lt;&gt;"",'Mottes de 6'!A305,"")</f>
        <v>26064</v>
      </c>
      <c r="B2247" s="103" t="str">
        <f>IF('Mottes de 6'!L305&lt;&gt;"",'Mottes de 6'!L305,"")</f>
        <v>Noai</v>
      </c>
      <c r="C2247" s="107" t="str">
        <f>IF('Mottes de 6'!B305&lt;&gt;"",'Mottes de 6'!B305,"")</f>
        <v>DIPLADENIA SUNDAVILLE</v>
      </c>
      <c r="D2247" s="107" t="str">
        <f>IF('Mottes de 6'!C305&lt;&gt;"",'Mottes de 6'!C305,"")</f>
        <v>Red</v>
      </c>
      <c r="E2247" s="103">
        <f>IF('Mottes de 6'!H305&lt;&gt;"",'Mottes de 6'!H305,"")</f>
        <v>11</v>
      </c>
      <c r="F2247" s="103" t="str">
        <f>IF('Mottes de 6'!E305&lt;&gt;"",'Mottes de 6'!E305,"")</f>
        <v>B</v>
      </c>
      <c r="G2247" s="103" t="str">
        <f>IF('Mottes de 6'!N305&lt;&gt;"",'Mottes de 6'!N305,"")</f>
        <v>M6</v>
      </c>
      <c r="H2247" s="103" t="str">
        <f>IF('Mottes de 6'!I305&lt;&gt;"",'Mottes de 6'!I305,"")</f>
        <v>D</v>
      </c>
      <c r="I2247" s="103">
        <f>IF('Mottes de 6'!J305&lt;&gt;"",'Mottes de 6'!J305,"")</f>
        <v>0.21</v>
      </c>
      <c r="J2247" s="103">
        <f>IF($J$9=36,'Mottes de 6'!U305,IF($J$9=37,'Mottes de 6'!V305,IF($J$9=38,'Mottes de 6'!W305,IF($J$9=39,'Mottes de 6'!X305,IF($J$9=40,'Mottes de 6'!Y305,IF($J$9=41,'Mottes de 6'!Z305,IF($J$9=42,'Mottes de 6'!AA305,IF($J$9=43,'Mottes de 6'!AB305,IF($J$9=44,'Mottes de 6'!AC305,IF($J$9=45,'Mottes de 6'!AD305,IF($J$9=46,'Mottes de 6'!AE305,IF($J$9=47,'Mottes de 6'!AF305,IF($J$9=48,'Mottes de 6'!AG305,IF($J$9=49,'Mottes de 6'!AH305,IF($J$9=50,'Mottes de 6'!AI305,IF($J$9=51,'Mottes de 6'!AJ305,IF($J$9=52,'Mottes de 6'!AK305,IF($J$9=1,'Mottes de 6'!AL305,IF($J$9=2,'Mottes de 6'!AM305,IF($J$9=3,'Mottes de 6'!AN305,IF($J$9=4,'Mottes de 6'!AO305,IF($J$9=5,'Mottes de 6'!AP305,IF($J$9=6,'Mottes de 6'!AQ305,IF($J$9=7,'Mottes de 6'!AR305,IF($J$9=8,'Mottes de 6'!AS305,IF($J$9=9,'Mottes de 6'!AT305,IF($J$9=10,'Mottes de 6'!AU305,IF($J$9=11,'Mottes de 6'!AV305,IF($J$9=12,'Mottes de 6'!AW305,IF($J$9=13,'Mottes de 6'!AX305,IF($J$9=14,'Mottes de 6'!AY305,IF($J$9=15,'Mottes de 6'!AZ305,IF($J$9=16,'Mottes de 6'!BA305,IF($J$9=17,'Mottes de 6'!BB305,IF($J$9=18,'Mottes de 6'!BC305,IF($J$9=19,'Mottes de 6'!BD305,IF($J$9=20,'Mottes de 6'!BE305,IF($J$9=21,'Mottes de 6'!BF305,IF($J$9=22,'Mottes de 6'!BG305,IF($J$9=23,'Mottes de 6'!BH305,IF($J$9=24,'Mottes de 6'!BI305,IF($J$9=25,'Mottes de 6'!BJ305,IF($J$9=26,'Mottes de 6'!BK305,IF($J$9=27,'Mottes de 6'!BL305,IF($J$9=28,'Mottes de 6'!BM305,IF($J$9=29,'Mottes de 6'!BN305,IF($J$9=30,'Mottes de 6'!BO305,IF($J$9=31,'Mottes de 6'!BP305,IF($J$9=32,'Mottes de 6'!BQ305,IF($J$9=33,'Mottes de 6'!BR305,IF($J$9=34,'Mottes de 6'!BS305,IF($J$9=35,'Mottes de 6'!BT305,))))))))))))))))))))))))))))))))))))))))))))))))))))</f>
        <v>0</v>
      </c>
      <c r="K2247" s="103" t="str">
        <f>IF('Mottes de 6'!R305=0,"","Erreur")</f>
        <v/>
      </c>
    </row>
    <row r="2248" spans="1:11" x14ac:dyDescent="0.25">
      <c r="A2248" s="103">
        <f>IF('Mottes de 6'!A306&lt;&gt;"",'Mottes de 6'!A306,"")</f>
        <v>26065</v>
      </c>
      <c r="B2248" s="103" t="str">
        <f>IF('Mottes de 6'!L306&lt;&gt;"",'Mottes de 6'!L306,"")</f>
        <v>Noai</v>
      </c>
      <c r="C2248" s="107" t="str">
        <f>IF('Mottes de 6'!B306&lt;&gt;"",'Mottes de 6'!B306,"")</f>
        <v>DIPLADENIA SUNDAVILLE</v>
      </c>
      <c r="D2248" s="107" t="str">
        <f>IF('Mottes de 6'!C306&lt;&gt;"",'Mottes de 6'!C306,"")</f>
        <v>White</v>
      </c>
      <c r="E2248" s="103">
        <f>IF('Mottes de 6'!H306&lt;&gt;"",'Mottes de 6'!H306,"")</f>
        <v>11</v>
      </c>
      <c r="F2248" s="103" t="str">
        <f>IF('Mottes de 6'!E306&lt;&gt;"",'Mottes de 6'!E306,"")</f>
        <v>B</v>
      </c>
      <c r="G2248" s="103" t="str">
        <f>IF('Mottes de 6'!N306&lt;&gt;"",'Mottes de 6'!N306,"")</f>
        <v>M6</v>
      </c>
      <c r="H2248" s="103" t="str">
        <f>IF('Mottes de 6'!I306&lt;&gt;"",'Mottes de 6'!I306,"")</f>
        <v>D</v>
      </c>
      <c r="I2248" s="103">
        <f>IF('Mottes de 6'!J306&lt;&gt;"",'Mottes de 6'!J306,"")</f>
        <v>0.21</v>
      </c>
      <c r="J2248" s="103">
        <f>IF($J$9=36,'Mottes de 6'!U306,IF($J$9=37,'Mottes de 6'!V306,IF($J$9=38,'Mottes de 6'!W306,IF($J$9=39,'Mottes de 6'!X306,IF($J$9=40,'Mottes de 6'!Y306,IF($J$9=41,'Mottes de 6'!Z306,IF($J$9=42,'Mottes de 6'!AA306,IF($J$9=43,'Mottes de 6'!AB306,IF($J$9=44,'Mottes de 6'!AC306,IF($J$9=45,'Mottes de 6'!AD306,IF($J$9=46,'Mottes de 6'!AE306,IF($J$9=47,'Mottes de 6'!AF306,IF($J$9=48,'Mottes de 6'!AG306,IF($J$9=49,'Mottes de 6'!AH306,IF($J$9=50,'Mottes de 6'!AI306,IF($J$9=51,'Mottes de 6'!AJ306,IF($J$9=52,'Mottes de 6'!AK306,IF($J$9=1,'Mottes de 6'!AL306,IF($J$9=2,'Mottes de 6'!AM306,IF($J$9=3,'Mottes de 6'!AN306,IF($J$9=4,'Mottes de 6'!AO306,IF($J$9=5,'Mottes de 6'!AP306,IF($J$9=6,'Mottes de 6'!AQ306,IF($J$9=7,'Mottes de 6'!AR306,IF($J$9=8,'Mottes de 6'!AS306,IF($J$9=9,'Mottes de 6'!AT306,IF($J$9=10,'Mottes de 6'!AU306,IF($J$9=11,'Mottes de 6'!AV306,IF($J$9=12,'Mottes de 6'!AW306,IF($J$9=13,'Mottes de 6'!AX306,IF($J$9=14,'Mottes de 6'!AY306,IF($J$9=15,'Mottes de 6'!AZ306,IF($J$9=16,'Mottes de 6'!BA306,IF($J$9=17,'Mottes de 6'!BB306,IF($J$9=18,'Mottes de 6'!BC306,IF($J$9=19,'Mottes de 6'!BD306,IF($J$9=20,'Mottes de 6'!BE306,IF($J$9=21,'Mottes de 6'!BF306,IF($J$9=22,'Mottes de 6'!BG306,IF($J$9=23,'Mottes de 6'!BH306,IF($J$9=24,'Mottes de 6'!BI306,IF($J$9=25,'Mottes de 6'!BJ306,IF($J$9=26,'Mottes de 6'!BK306,IF($J$9=27,'Mottes de 6'!BL306,IF($J$9=28,'Mottes de 6'!BM306,IF($J$9=29,'Mottes de 6'!BN306,IF($J$9=30,'Mottes de 6'!BO306,IF($J$9=31,'Mottes de 6'!BP306,IF($J$9=32,'Mottes de 6'!BQ306,IF($J$9=33,'Mottes de 6'!BR306,IF($J$9=34,'Mottes de 6'!BS306,IF($J$9=35,'Mottes de 6'!BT306,))))))))))))))))))))))))))))))))))))))))))))))))))))</f>
        <v>0</v>
      </c>
      <c r="K2248" s="103" t="str">
        <f>IF('Mottes de 6'!R306=0,"","Erreur")</f>
        <v/>
      </c>
    </row>
    <row r="2249" spans="1:11" x14ac:dyDescent="0.25">
      <c r="A2249" s="450"/>
      <c r="B2249" s="450"/>
      <c r="C2249" s="451" t="s">
        <v>1876</v>
      </c>
      <c r="D2249" s="451"/>
      <c r="E2249" s="450"/>
      <c r="F2249" s="450"/>
      <c r="G2249" s="450"/>
      <c r="H2249" s="450"/>
      <c r="I2249" s="450"/>
      <c r="J2249" s="450">
        <f>SUBTOTAL(9,J2246:J2248)</f>
        <v>0</v>
      </c>
      <c r="K2249" s="450"/>
    </row>
    <row r="2250" spans="1:11" x14ac:dyDescent="0.25">
      <c r="A2250" s="103" t="str">
        <f>IF('Mottes de 6'!A307&lt;&gt;"",'Mottes de 6'!A307,"")</f>
        <v/>
      </c>
      <c r="B2250" s="103" t="str">
        <f>IF('Mottes de 6'!L307&lt;&gt;"",'Mottes de 6'!L307,"")</f>
        <v>L</v>
      </c>
      <c r="C2250" s="107" t="str">
        <f>IF('Mottes de 6'!B307&lt;&gt;"",'Mottes de 6'!B307,"")</f>
        <v>E</v>
      </c>
      <c r="D2250" s="107" t="str">
        <f>IF('Mottes de 6'!C307&lt;&gt;"",'Mottes de 6'!C307,"")</f>
        <v/>
      </c>
      <c r="E2250" s="103" t="str">
        <f>IF('Mottes de 6'!H307&lt;&gt;"",'Mottes de 6'!H307,"")</f>
        <v/>
      </c>
      <c r="F2250" s="103" t="str">
        <f>IF('Mottes de 6'!E307&lt;&gt;"",'Mottes de 6'!E307,"")</f>
        <v/>
      </c>
      <c r="G2250" s="103" t="str">
        <f>IF('Mottes de 6'!N307&lt;&gt;"",'Mottes de 6'!N307,"")</f>
        <v/>
      </c>
      <c r="H2250" s="103" t="str">
        <f>IF('Mottes de 6'!I307&lt;&gt;"",'Mottes de 6'!I307,"")</f>
        <v/>
      </c>
      <c r="I2250" s="103" t="str">
        <f>IF('Mottes de 6'!J307&lt;&gt;"",'Mottes de 6'!J307,"")</f>
        <v/>
      </c>
      <c r="J2250" s="103">
        <f>IF($J$9=36,'Mottes de 6'!U307,IF($J$9=37,'Mottes de 6'!V307,IF($J$9=38,'Mottes de 6'!W307,IF($J$9=39,'Mottes de 6'!X307,IF($J$9=40,'Mottes de 6'!Y307,IF($J$9=41,'Mottes de 6'!Z307,IF($J$9=42,'Mottes de 6'!AA307,IF($J$9=43,'Mottes de 6'!AB307,IF($J$9=44,'Mottes de 6'!AC307,IF($J$9=45,'Mottes de 6'!AD307,IF($J$9=46,'Mottes de 6'!AE307,IF($J$9=47,'Mottes de 6'!AF307,IF($J$9=48,'Mottes de 6'!AG307,IF($J$9=49,'Mottes de 6'!AH307,IF($J$9=50,'Mottes de 6'!AI307,IF($J$9=51,'Mottes de 6'!AJ307,IF($J$9=52,'Mottes de 6'!AK307,IF($J$9=1,'Mottes de 6'!AL307,IF($J$9=2,'Mottes de 6'!AM307,IF($J$9=3,'Mottes de 6'!AN307,IF($J$9=4,'Mottes de 6'!AO307,IF($J$9=5,'Mottes de 6'!AP307,IF($J$9=6,'Mottes de 6'!AQ307,IF($J$9=7,'Mottes de 6'!AR307,IF($J$9=8,'Mottes de 6'!AS307,IF($J$9=9,'Mottes de 6'!AT307,IF($J$9=10,'Mottes de 6'!AU307,IF($J$9=11,'Mottes de 6'!AV307,IF($J$9=12,'Mottes de 6'!AW307,IF($J$9=13,'Mottes de 6'!AX307,IF($J$9=14,'Mottes de 6'!AY307,IF($J$9=15,'Mottes de 6'!AZ307,IF($J$9=16,'Mottes de 6'!BA307,IF($J$9=17,'Mottes de 6'!BB307,IF($J$9=18,'Mottes de 6'!BC307,IF($J$9=19,'Mottes de 6'!BD307,IF($J$9=20,'Mottes de 6'!BE307,IF($J$9=21,'Mottes de 6'!BF307,IF($J$9=22,'Mottes de 6'!BG307,IF($J$9=23,'Mottes de 6'!BH307,IF($J$9=24,'Mottes de 6'!BI307,IF($J$9=25,'Mottes de 6'!BJ307,IF($J$9=26,'Mottes de 6'!BK307,IF($J$9=27,'Mottes de 6'!BL307,IF($J$9=28,'Mottes de 6'!BM307,IF($J$9=29,'Mottes de 6'!BN307,IF($J$9=30,'Mottes de 6'!BO307,IF($J$9=31,'Mottes de 6'!BP307,IF($J$9=32,'Mottes de 6'!BQ307,IF($J$9=33,'Mottes de 6'!BR307,IF($J$9=34,'Mottes de 6'!BS307,IF($J$9=35,'Mottes de 6'!BT307,))))))))))))))))))))))))))))))))))))))))))))))))))))</f>
        <v>0</v>
      </c>
      <c r="K2250" s="103" t="str">
        <f>IF('Mottes de 6'!R307=0,"","Erreur")</f>
        <v/>
      </c>
    </row>
    <row r="2251" spans="1:11" x14ac:dyDescent="0.25">
      <c r="A2251" s="103">
        <f>IF('Mottes de 6'!A308&lt;&gt;"",'Mottes de 6'!A308,"")</f>
        <v>25311</v>
      </c>
      <c r="B2251" s="103" t="str">
        <f>IF('Mottes de 6'!L308&lt;&gt;"",'Mottes de 6'!L308,"")</f>
        <v>Noai</v>
      </c>
      <c r="C2251" s="107" t="str">
        <f>IF('Mottes de 6'!B308&lt;&gt;"",'Mottes de 6'!B308,"")</f>
        <v xml:space="preserve">ECHINACEA </v>
      </c>
      <c r="D2251" s="107" t="str">
        <f>IF('Mottes de 6'!C308&lt;&gt;"",'Mottes de 6'!C308,"")</f>
        <v>Guatemala Gold</v>
      </c>
      <c r="E2251" s="103">
        <f>IF('Mottes de 6'!H308&lt;&gt;"",'Mottes de 6'!H308,"")</f>
        <v>13</v>
      </c>
      <c r="F2251" s="103" t="str">
        <f>IF('Mottes de 6'!E308&lt;&gt;"",'Mottes de 6'!E308,"")</f>
        <v>B</v>
      </c>
      <c r="G2251" s="103" t="str">
        <f>IF('Mottes de 6'!N308&lt;&gt;"",'Mottes de 6'!N308,"")</f>
        <v>M6</v>
      </c>
      <c r="H2251" s="103" t="str">
        <f>IF('Mottes de 6'!I308&lt;&gt;"",'Mottes de 6'!I308,"")</f>
        <v>D</v>
      </c>
      <c r="I2251" s="103">
        <f>IF('Mottes de 6'!J308&lt;&gt;"",'Mottes de 6'!J308,"")</f>
        <v>0.17</v>
      </c>
      <c r="J2251" s="103">
        <f>IF($J$9=36,'Mottes de 6'!U308,IF($J$9=37,'Mottes de 6'!V308,IF($J$9=38,'Mottes de 6'!W308,IF($J$9=39,'Mottes de 6'!X308,IF($J$9=40,'Mottes de 6'!Y308,IF($J$9=41,'Mottes de 6'!Z308,IF($J$9=42,'Mottes de 6'!AA308,IF($J$9=43,'Mottes de 6'!AB308,IF($J$9=44,'Mottes de 6'!AC308,IF($J$9=45,'Mottes de 6'!AD308,IF($J$9=46,'Mottes de 6'!AE308,IF($J$9=47,'Mottes de 6'!AF308,IF($J$9=48,'Mottes de 6'!AG308,IF($J$9=49,'Mottes de 6'!AH308,IF($J$9=50,'Mottes de 6'!AI308,IF($J$9=51,'Mottes de 6'!AJ308,IF($J$9=52,'Mottes de 6'!AK308,IF($J$9=1,'Mottes de 6'!AL308,IF($J$9=2,'Mottes de 6'!AM308,IF($J$9=3,'Mottes de 6'!AN308,IF($J$9=4,'Mottes de 6'!AO308,IF($J$9=5,'Mottes de 6'!AP308,IF($J$9=6,'Mottes de 6'!AQ308,IF($J$9=7,'Mottes de 6'!AR308,IF($J$9=8,'Mottes de 6'!AS308,IF($J$9=9,'Mottes de 6'!AT308,IF($J$9=10,'Mottes de 6'!AU308,IF($J$9=11,'Mottes de 6'!AV308,IF($J$9=12,'Mottes de 6'!AW308,IF($J$9=13,'Mottes de 6'!AX308,IF($J$9=14,'Mottes de 6'!AY308,IF($J$9=15,'Mottes de 6'!AZ308,IF($J$9=16,'Mottes de 6'!BA308,IF($J$9=17,'Mottes de 6'!BB308,IF($J$9=18,'Mottes de 6'!BC308,IF($J$9=19,'Mottes de 6'!BD308,IF($J$9=20,'Mottes de 6'!BE308,IF($J$9=21,'Mottes de 6'!BF308,IF($J$9=22,'Mottes de 6'!BG308,IF($J$9=23,'Mottes de 6'!BH308,IF($J$9=24,'Mottes de 6'!BI308,IF($J$9=25,'Mottes de 6'!BJ308,IF($J$9=26,'Mottes de 6'!BK308,IF($J$9=27,'Mottes de 6'!BL308,IF($J$9=28,'Mottes de 6'!BM308,IF($J$9=29,'Mottes de 6'!BN308,IF($J$9=30,'Mottes de 6'!BO308,IF($J$9=31,'Mottes de 6'!BP308,IF($J$9=32,'Mottes de 6'!BQ308,IF($J$9=33,'Mottes de 6'!BR308,IF($J$9=34,'Mottes de 6'!BS308,IF($J$9=35,'Mottes de 6'!BT308,))))))))))))))))))))))))))))))))))))))))))))))))))))</f>
        <v>0</v>
      </c>
      <c r="K2251" s="103" t="str">
        <f>IF('Mottes de 6'!R308=0,"","Erreur")</f>
        <v/>
      </c>
    </row>
    <row r="2252" spans="1:11" x14ac:dyDescent="0.25">
      <c r="A2252" s="450"/>
      <c r="B2252" s="450"/>
      <c r="C2252" s="451" t="s">
        <v>1877</v>
      </c>
      <c r="D2252" s="451"/>
      <c r="E2252" s="450"/>
      <c r="F2252" s="450"/>
      <c r="G2252" s="450"/>
      <c r="H2252" s="450"/>
      <c r="I2252" s="450"/>
      <c r="J2252" s="450">
        <f>SUBTOTAL(9,J2250:J2251)</f>
        <v>0</v>
      </c>
      <c r="K2252" s="450"/>
    </row>
    <row r="2253" spans="1:11" x14ac:dyDescent="0.25">
      <c r="A2253" s="103">
        <f>IF('Mottes de 6'!A309&lt;&gt;"",'Mottes de 6'!A309,"")</f>
        <v>26477</v>
      </c>
      <c r="B2253" s="103" t="str">
        <f>IF('Mottes de 6'!L309&lt;&gt;"",'Mottes de 6'!L309,"")</f>
        <v>Noai</v>
      </c>
      <c r="C2253" s="107" t="str">
        <f>IF('Mottes de 6'!B309&lt;&gt;"",'Mottes de 6'!B309,"")</f>
        <v>ECHINACEA</v>
      </c>
      <c r="D2253" s="107" t="str">
        <f>IF('Mottes de 6'!C309&lt;&gt;"",'Mottes de 6'!C309,"")</f>
        <v>Guatemala Papaya</v>
      </c>
      <c r="E2253" s="103">
        <f>IF('Mottes de 6'!H309&lt;&gt;"",'Mottes de 6'!H309,"")</f>
        <v>13</v>
      </c>
      <c r="F2253" s="103" t="str">
        <f>IF('Mottes de 6'!E309&lt;&gt;"",'Mottes de 6'!E309,"")</f>
        <v>B</v>
      </c>
      <c r="G2253" s="103" t="str">
        <f>IF('Mottes de 6'!N309&lt;&gt;"",'Mottes de 6'!N309,"")</f>
        <v>M6</v>
      </c>
      <c r="H2253" s="103" t="str">
        <f>IF('Mottes de 6'!I309&lt;&gt;"",'Mottes de 6'!I309,"")</f>
        <v>D</v>
      </c>
      <c r="I2253" s="103">
        <f>IF('Mottes de 6'!J309&lt;&gt;"",'Mottes de 6'!J309,"")</f>
        <v>0.17</v>
      </c>
      <c r="J2253" s="103">
        <f>IF($J$9=36,'Mottes de 6'!U309,IF($J$9=37,'Mottes de 6'!V309,IF($J$9=38,'Mottes de 6'!W309,IF($J$9=39,'Mottes de 6'!X309,IF($J$9=40,'Mottes de 6'!Y309,IF($J$9=41,'Mottes de 6'!Z309,IF($J$9=42,'Mottes de 6'!AA309,IF($J$9=43,'Mottes de 6'!AB309,IF($J$9=44,'Mottes de 6'!AC309,IF($J$9=45,'Mottes de 6'!AD309,IF($J$9=46,'Mottes de 6'!AE309,IF($J$9=47,'Mottes de 6'!AF309,IF($J$9=48,'Mottes de 6'!AG309,IF($J$9=49,'Mottes de 6'!AH309,IF($J$9=50,'Mottes de 6'!AI309,IF($J$9=51,'Mottes de 6'!AJ309,IF($J$9=52,'Mottes de 6'!AK309,IF($J$9=1,'Mottes de 6'!AL309,IF($J$9=2,'Mottes de 6'!AM309,IF($J$9=3,'Mottes de 6'!AN309,IF($J$9=4,'Mottes de 6'!AO309,IF($J$9=5,'Mottes de 6'!AP309,IF($J$9=6,'Mottes de 6'!AQ309,IF($J$9=7,'Mottes de 6'!AR309,IF($J$9=8,'Mottes de 6'!AS309,IF($J$9=9,'Mottes de 6'!AT309,IF($J$9=10,'Mottes de 6'!AU309,IF($J$9=11,'Mottes de 6'!AV309,IF($J$9=12,'Mottes de 6'!AW309,IF($J$9=13,'Mottes de 6'!AX309,IF($J$9=14,'Mottes de 6'!AY309,IF($J$9=15,'Mottes de 6'!AZ309,IF($J$9=16,'Mottes de 6'!BA309,IF($J$9=17,'Mottes de 6'!BB309,IF($J$9=18,'Mottes de 6'!BC309,IF($J$9=19,'Mottes de 6'!BD309,IF($J$9=20,'Mottes de 6'!BE309,IF($J$9=21,'Mottes de 6'!BF309,IF($J$9=22,'Mottes de 6'!BG309,IF($J$9=23,'Mottes de 6'!BH309,IF($J$9=24,'Mottes de 6'!BI309,IF($J$9=25,'Mottes de 6'!BJ309,IF($J$9=26,'Mottes de 6'!BK309,IF($J$9=27,'Mottes de 6'!BL309,IF($J$9=28,'Mottes de 6'!BM309,IF($J$9=29,'Mottes de 6'!BN309,IF($J$9=30,'Mottes de 6'!BO309,IF($J$9=31,'Mottes de 6'!BP309,IF($J$9=32,'Mottes de 6'!BQ309,IF($J$9=33,'Mottes de 6'!BR309,IF($J$9=34,'Mottes de 6'!BS309,IF($J$9=35,'Mottes de 6'!BT309,))))))))))))))))))))))))))))))))))))))))))))))))))))</f>
        <v>0</v>
      </c>
      <c r="K2253" s="103" t="str">
        <f>IF('Mottes de 6'!R309=0,"","Erreur")</f>
        <v/>
      </c>
    </row>
    <row r="2254" spans="1:11" x14ac:dyDescent="0.25">
      <c r="A2254" s="450"/>
      <c r="B2254" s="450"/>
      <c r="C2254" s="451" t="s">
        <v>1878</v>
      </c>
      <c r="D2254" s="451"/>
      <c r="E2254" s="450"/>
      <c r="F2254" s="450"/>
      <c r="G2254" s="450"/>
      <c r="H2254" s="450"/>
      <c r="I2254" s="450"/>
      <c r="J2254" s="450">
        <f>SUBTOTAL(9,J2253:J2253)</f>
        <v>0</v>
      </c>
      <c r="K2254" s="450"/>
    </row>
    <row r="2255" spans="1:11" x14ac:dyDescent="0.25">
      <c r="A2255" s="103">
        <f>IF('Mottes de 6'!A310&lt;&gt;"",'Mottes de 6'!A310,"")</f>
        <v>24076</v>
      </c>
      <c r="B2255" s="103" t="str">
        <f>IF('Mottes de 6'!L310&lt;&gt;"",'Mottes de 6'!L310,"")</f>
        <v>Noai</v>
      </c>
      <c r="C2255" s="107" t="str">
        <f>IF('Mottes de 6'!B310&lt;&gt;"",'Mottes de 6'!B310,"")</f>
        <v xml:space="preserve">ECHINACEA </v>
      </c>
      <c r="D2255" s="107" t="str">
        <f>IF('Mottes de 6'!C310&lt;&gt;"",'Mottes de 6'!C310,"")</f>
        <v>Panama Red</v>
      </c>
      <c r="E2255" s="103">
        <f>IF('Mottes de 6'!H310&lt;&gt;"",'Mottes de 6'!H310,"")</f>
        <v>13</v>
      </c>
      <c r="F2255" s="103" t="str">
        <f>IF('Mottes de 6'!E310&lt;&gt;"",'Mottes de 6'!E310,"")</f>
        <v>B</v>
      </c>
      <c r="G2255" s="103" t="str">
        <f>IF('Mottes de 6'!N310&lt;&gt;"",'Mottes de 6'!N310,"")</f>
        <v>M6</v>
      </c>
      <c r="H2255" s="103" t="str">
        <f>IF('Mottes de 6'!I310&lt;&gt;"",'Mottes de 6'!I310,"")</f>
        <v>D</v>
      </c>
      <c r="I2255" s="103">
        <f>IF('Mottes de 6'!J310&lt;&gt;"",'Mottes de 6'!J310,"")</f>
        <v>0.17</v>
      </c>
      <c r="J2255" s="103">
        <f>IF($J$9=36,'Mottes de 6'!U310,IF($J$9=37,'Mottes de 6'!V310,IF($J$9=38,'Mottes de 6'!W310,IF($J$9=39,'Mottes de 6'!X310,IF($J$9=40,'Mottes de 6'!Y310,IF($J$9=41,'Mottes de 6'!Z310,IF($J$9=42,'Mottes de 6'!AA310,IF($J$9=43,'Mottes de 6'!AB310,IF($J$9=44,'Mottes de 6'!AC310,IF($J$9=45,'Mottes de 6'!AD310,IF($J$9=46,'Mottes de 6'!AE310,IF($J$9=47,'Mottes de 6'!AF310,IF($J$9=48,'Mottes de 6'!AG310,IF($J$9=49,'Mottes de 6'!AH310,IF($J$9=50,'Mottes de 6'!AI310,IF($J$9=51,'Mottes de 6'!AJ310,IF($J$9=52,'Mottes de 6'!AK310,IF($J$9=1,'Mottes de 6'!AL310,IF($J$9=2,'Mottes de 6'!AM310,IF($J$9=3,'Mottes de 6'!AN310,IF($J$9=4,'Mottes de 6'!AO310,IF($J$9=5,'Mottes de 6'!AP310,IF($J$9=6,'Mottes de 6'!AQ310,IF($J$9=7,'Mottes de 6'!AR310,IF($J$9=8,'Mottes de 6'!AS310,IF($J$9=9,'Mottes de 6'!AT310,IF($J$9=10,'Mottes de 6'!AU310,IF($J$9=11,'Mottes de 6'!AV310,IF($J$9=12,'Mottes de 6'!AW310,IF($J$9=13,'Mottes de 6'!AX310,IF($J$9=14,'Mottes de 6'!AY310,IF($J$9=15,'Mottes de 6'!AZ310,IF($J$9=16,'Mottes de 6'!BA310,IF($J$9=17,'Mottes de 6'!BB310,IF($J$9=18,'Mottes de 6'!BC310,IF($J$9=19,'Mottes de 6'!BD310,IF($J$9=20,'Mottes de 6'!BE310,IF($J$9=21,'Mottes de 6'!BF310,IF($J$9=22,'Mottes de 6'!BG310,IF($J$9=23,'Mottes de 6'!BH310,IF($J$9=24,'Mottes de 6'!BI310,IF($J$9=25,'Mottes de 6'!BJ310,IF($J$9=26,'Mottes de 6'!BK310,IF($J$9=27,'Mottes de 6'!BL310,IF($J$9=28,'Mottes de 6'!BM310,IF($J$9=29,'Mottes de 6'!BN310,IF($J$9=30,'Mottes de 6'!BO310,IF($J$9=31,'Mottes de 6'!BP310,IF($J$9=32,'Mottes de 6'!BQ310,IF($J$9=33,'Mottes de 6'!BR310,IF($J$9=34,'Mottes de 6'!BS310,IF($J$9=35,'Mottes de 6'!BT310,))))))))))))))))))))))))))))))))))))))))))))))))))))</f>
        <v>0</v>
      </c>
      <c r="K2255" s="103" t="str">
        <f>IF('Mottes de 6'!R310=0,"","Erreur")</f>
        <v/>
      </c>
    </row>
    <row r="2256" spans="1:11" x14ac:dyDescent="0.25">
      <c r="A2256" s="450"/>
      <c r="B2256" s="450"/>
      <c r="C2256" s="451" t="s">
        <v>1877</v>
      </c>
      <c r="D2256" s="451"/>
      <c r="E2256" s="450"/>
      <c r="F2256" s="450"/>
      <c r="G2256" s="450"/>
      <c r="H2256" s="450"/>
      <c r="I2256" s="450"/>
      <c r="J2256" s="450">
        <f>SUBTOTAL(9,J2255:J2255)</f>
        <v>0</v>
      </c>
      <c r="K2256" s="450"/>
    </row>
    <row r="2257" spans="1:11" x14ac:dyDescent="0.25">
      <c r="A2257" s="103">
        <f>IF('Mottes de 6'!A311&lt;&gt;"",'Mottes de 6'!A311,"")</f>
        <v>26478</v>
      </c>
      <c r="B2257" s="103" t="str">
        <f>IF('Mottes de 6'!L311&lt;&gt;"",'Mottes de 6'!L311,"")</f>
        <v>Noai</v>
      </c>
      <c r="C2257" s="107" t="str">
        <f>IF('Mottes de 6'!B311&lt;&gt;"",'Mottes de 6'!B311,"")</f>
        <v>ECHINACEA</v>
      </c>
      <c r="D2257" s="107" t="str">
        <f>IF('Mottes de 6'!C311&lt;&gt;"",'Mottes de 6'!C311,"")</f>
        <v>Panama Rose</v>
      </c>
      <c r="E2257" s="103">
        <f>IF('Mottes de 6'!H311&lt;&gt;"",'Mottes de 6'!H311,"")</f>
        <v>13</v>
      </c>
      <c r="F2257" s="103" t="str">
        <f>IF('Mottes de 6'!E311&lt;&gt;"",'Mottes de 6'!E311,"")</f>
        <v>B</v>
      </c>
      <c r="G2257" s="103" t="str">
        <f>IF('Mottes de 6'!N311&lt;&gt;"",'Mottes de 6'!N311,"")</f>
        <v>M6</v>
      </c>
      <c r="H2257" s="103" t="str">
        <f>IF('Mottes de 6'!I311&lt;&gt;"",'Mottes de 6'!I311,"")</f>
        <v>D</v>
      </c>
      <c r="I2257" s="103">
        <f>IF('Mottes de 6'!J311&lt;&gt;"",'Mottes de 6'!J311,"")</f>
        <v>0.17</v>
      </c>
      <c r="J2257" s="103">
        <f>IF($J$9=36,'Mottes de 6'!U311,IF($J$9=37,'Mottes de 6'!V311,IF($J$9=38,'Mottes de 6'!W311,IF($J$9=39,'Mottes de 6'!X311,IF($J$9=40,'Mottes de 6'!Y311,IF($J$9=41,'Mottes de 6'!Z311,IF($J$9=42,'Mottes de 6'!AA311,IF($J$9=43,'Mottes de 6'!AB311,IF($J$9=44,'Mottes de 6'!AC311,IF($J$9=45,'Mottes de 6'!AD311,IF($J$9=46,'Mottes de 6'!AE311,IF($J$9=47,'Mottes de 6'!AF311,IF($J$9=48,'Mottes de 6'!AG311,IF($J$9=49,'Mottes de 6'!AH311,IF($J$9=50,'Mottes de 6'!AI311,IF($J$9=51,'Mottes de 6'!AJ311,IF($J$9=52,'Mottes de 6'!AK311,IF($J$9=1,'Mottes de 6'!AL311,IF($J$9=2,'Mottes de 6'!AM311,IF($J$9=3,'Mottes de 6'!AN311,IF($J$9=4,'Mottes de 6'!AO311,IF($J$9=5,'Mottes de 6'!AP311,IF($J$9=6,'Mottes de 6'!AQ311,IF($J$9=7,'Mottes de 6'!AR311,IF($J$9=8,'Mottes de 6'!AS311,IF($J$9=9,'Mottes de 6'!AT311,IF($J$9=10,'Mottes de 6'!AU311,IF($J$9=11,'Mottes de 6'!AV311,IF($J$9=12,'Mottes de 6'!AW311,IF($J$9=13,'Mottes de 6'!AX311,IF($J$9=14,'Mottes de 6'!AY311,IF($J$9=15,'Mottes de 6'!AZ311,IF($J$9=16,'Mottes de 6'!BA311,IF($J$9=17,'Mottes de 6'!BB311,IF($J$9=18,'Mottes de 6'!BC311,IF($J$9=19,'Mottes de 6'!BD311,IF($J$9=20,'Mottes de 6'!BE311,IF($J$9=21,'Mottes de 6'!BF311,IF($J$9=22,'Mottes de 6'!BG311,IF($J$9=23,'Mottes de 6'!BH311,IF($J$9=24,'Mottes de 6'!BI311,IF($J$9=25,'Mottes de 6'!BJ311,IF($J$9=26,'Mottes de 6'!BK311,IF($J$9=27,'Mottes de 6'!BL311,IF($J$9=28,'Mottes de 6'!BM311,IF($J$9=29,'Mottes de 6'!BN311,IF($J$9=30,'Mottes de 6'!BO311,IF($J$9=31,'Mottes de 6'!BP311,IF($J$9=32,'Mottes de 6'!BQ311,IF($J$9=33,'Mottes de 6'!BR311,IF($J$9=34,'Mottes de 6'!BS311,IF($J$9=35,'Mottes de 6'!BT311,))))))))))))))))))))))))))))))))))))))))))))))))))))</f>
        <v>0</v>
      </c>
      <c r="K2257" s="103" t="str">
        <f>IF('Mottes de 6'!R311=0,"","Erreur")</f>
        <v/>
      </c>
    </row>
    <row r="2258" spans="1:11" x14ac:dyDescent="0.25">
      <c r="A2258" s="450"/>
      <c r="B2258" s="450"/>
      <c r="C2258" s="451" t="s">
        <v>1878</v>
      </c>
      <c r="D2258" s="451"/>
      <c r="E2258" s="450"/>
      <c r="F2258" s="450"/>
      <c r="G2258" s="450"/>
      <c r="H2258" s="450"/>
      <c r="I2258" s="450"/>
      <c r="J2258" s="450">
        <f>SUBTOTAL(9,J2257:J2257)</f>
        <v>0</v>
      </c>
      <c r="K2258" s="450"/>
    </row>
    <row r="2259" spans="1:11" x14ac:dyDescent="0.25">
      <c r="A2259" s="103">
        <f>IF('Mottes de 6'!A312&lt;&gt;"",'Mottes de 6'!A312,"")</f>
        <v>24072</v>
      </c>
      <c r="B2259" s="103" t="str">
        <f>IF('Mottes de 6'!L312&lt;&gt;"",'Mottes de 6'!L312,"")</f>
        <v>Noai</v>
      </c>
      <c r="C2259" s="107" t="str">
        <f>IF('Mottes de 6'!B312&lt;&gt;"",'Mottes de 6'!B312,"")</f>
        <v>ERIGERON</v>
      </c>
      <c r="D2259" s="107" t="str">
        <f>IF('Mottes de 6'!C312&lt;&gt;"",'Mottes de 6'!C312,"")</f>
        <v>Karvinskianus</v>
      </c>
      <c r="E2259" s="103">
        <f>IF('Mottes de 6'!H312&lt;&gt;"",'Mottes de 6'!H312,"")</f>
        <v>11</v>
      </c>
      <c r="F2259" s="103" t="str">
        <f>IF('Mottes de 6'!E312&lt;&gt;"",'Mottes de 6'!E312,"")</f>
        <v>B</v>
      </c>
      <c r="G2259" s="103" t="str">
        <f>IF('Mottes de 6'!N312&lt;&gt;"",'Mottes de 6'!N312,"")</f>
        <v>M6</v>
      </c>
      <c r="H2259" s="103" t="str">
        <f>IF('Mottes de 6'!I312&lt;&gt;"",'Mottes de 6'!I312,"")</f>
        <v>C</v>
      </c>
      <c r="I2259" s="103" t="str">
        <f>IF('Mottes de 6'!J312&lt;&gt;"",'Mottes de 6'!J312,"")</f>
        <v/>
      </c>
      <c r="J2259" s="103">
        <f>IF($J$9=36,'Mottes de 6'!U312,IF($J$9=37,'Mottes de 6'!V312,IF($J$9=38,'Mottes de 6'!W312,IF($J$9=39,'Mottes de 6'!X312,IF($J$9=40,'Mottes de 6'!Y312,IF($J$9=41,'Mottes de 6'!Z312,IF($J$9=42,'Mottes de 6'!AA312,IF($J$9=43,'Mottes de 6'!AB312,IF($J$9=44,'Mottes de 6'!AC312,IF($J$9=45,'Mottes de 6'!AD312,IF($J$9=46,'Mottes de 6'!AE312,IF($J$9=47,'Mottes de 6'!AF312,IF($J$9=48,'Mottes de 6'!AG312,IF($J$9=49,'Mottes de 6'!AH312,IF($J$9=50,'Mottes de 6'!AI312,IF($J$9=51,'Mottes de 6'!AJ312,IF($J$9=52,'Mottes de 6'!AK312,IF($J$9=1,'Mottes de 6'!AL312,IF($J$9=2,'Mottes de 6'!AM312,IF($J$9=3,'Mottes de 6'!AN312,IF($J$9=4,'Mottes de 6'!AO312,IF($J$9=5,'Mottes de 6'!AP312,IF($J$9=6,'Mottes de 6'!AQ312,IF($J$9=7,'Mottes de 6'!AR312,IF($J$9=8,'Mottes de 6'!AS312,IF($J$9=9,'Mottes de 6'!AT312,IF($J$9=10,'Mottes de 6'!AU312,IF($J$9=11,'Mottes de 6'!AV312,IF($J$9=12,'Mottes de 6'!AW312,IF($J$9=13,'Mottes de 6'!AX312,IF($J$9=14,'Mottes de 6'!AY312,IF($J$9=15,'Mottes de 6'!AZ312,IF($J$9=16,'Mottes de 6'!BA312,IF($J$9=17,'Mottes de 6'!BB312,IF($J$9=18,'Mottes de 6'!BC312,IF($J$9=19,'Mottes de 6'!BD312,IF($J$9=20,'Mottes de 6'!BE312,IF($J$9=21,'Mottes de 6'!BF312,IF($J$9=22,'Mottes de 6'!BG312,IF($J$9=23,'Mottes de 6'!BH312,IF($J$9=24,'Mottes de 6'!BI312,IF($J$9=25,'Mottes de 6'!BJ312,IF($J$9=26,'Mottes de 6'!BK312,IF($J$9=27,'Mottes de 6'!BL312,IF($J$9=28,'Mottes de 6'!BM312,IF($J$9=29,'Mottes de 6'!BN312,IF($J$9=30,'Mottes de 6'!BO312,IF($J$9=31,'Mottes de 6'!BP312,IF($J$9=32,'Mottes de 6'!BQ312,IF($J$9=33,'Mottes de 6'!BR312,IF($J$9=34,'Mottes de 6'!BS312,IF($J$9=35,'Mottes de 6'!BT312,))))))))))))))))))))))))))))))))))))))))))))))))))))</f>
        <v>0</v>
      </c>
      <c r="K2259" s="103" t="str">
        <f>IF('Mottes de 6'!R312=0,"","Erreur")</f>
        <v/>
      </c>
    </row>
    <row r="2260" spans="1:11" x14ac:dyDescent="0.25">
      <c r="A2260" s="450"/>
      <c r="B2260" s="450"/>
      <c r="C2260" s="451" t="s">
        <v>1879</v>
      </c>
      <c r="D2260" s="451"/>
      <c r="E2260" s="450"/>
      <c r="F2260" s="450"/>
      <c r="G2260" s="450"/>
      <c r="H2260" s="450"/>
      <c r="I2260" s="450"/>
      <c r="J2260" s="450">
        <f>SUBTOTAL(9,J2259:J2259)</f>
        <v>0</v>
      </c>
      <c r="K2260" s="450"/>
    </row>
    <row r="2261" spans="1:11" x14ac:dyDescent="0.25">
      <c r="A2261" s="103">
        <f>IF('Mottes de 6'!A313&lt;&gt;"",'Mottes de 6'!A313,"")</f>
        <v>24075</v>
      </c>
      <c r="B2261" s="103" t="str">
        <f>IF('Mottes de 6'!L313&lt;&gt;"",'Mottes de 6'!L313,"")</f>
        <v>Noai</v>
      </c>
      <c r="C2261" s="107" t="str">
        <f>IF('Mottes de 6'!B313&lt;&gt;"",'Mottes de 6'!B313,"")</f>
        <v>EUCALYPTUS</v>
      </c>
      <c r="D2261" s="107" t="str">
        <f>IF('Mottes de 6'!C313&lt;&gt;"",'Mottes de 6'!C313,"")</f>
        <v>Cinerea</v>
      </c>
      <c r="E2261" s="103">
        <f>IF('Mottes de 6'!H313&lt;&gt;"",'Mottes de 6'!H313,"")</f>
        <v>12</v>
      </c>
      <c r="F2261" s="103" t="str">
        <f>IF('Mottes de 6'!E313&lt;&gt;"",'Mottes de 6'!E313,"")</f>
        <v>S</v>
      </c>
      <c r="G2261" s="103" t="str">
        <f>IF('Mottes de 6'!N313&lt;&gt;"",'Mottes de 6'!N313,"")</f>
        <v>M6</v>
      </c>
      <c r="H2261" s="103" t="str">
        <f>IF('Mottes de 6'!I313&lt;&gt;"",'Mottes de 6'!I313,"")</f>
        <v>D</v>
      </c>
      <c r="I2261" s="103" t="str">
        <f>IF('Mottes de 6'!J313&lt;&gt;"",'Mottes de 6'!J313,"")</f>
        <v/>
      </c>
      <c r="J2261" s="103">
        <f>IF($J$9=36,'Mottes de 6'!U313,IF($J$9=37,'Mottes de 6'!V313,IF($J$9=38,'Mottes de 6'!W313,IF($J$9=39,'Mottes de 6'!X313,IF($J$9=40,'Mottes de 6'!Y313,IF($J$9=41,'Mottes de 6'!Z313,IF($J$9=42,'Mottes de 6'!AA313,IF($J$9=43,'Mottes de 6'!AB313,IF($J$9=44,'Mottes de 6'!AC313,IF($J$9=45,'Mottes de 6'!AD313,IF($J$9=46,'Mottes de 6'!AE313,IF($J$9=47,'Mottes de 6'!AF313,IF($J$9=48,'Mottes de 6'!AG313,IF($J$9=49,'Mottes de 6'!AH313,IF($J$9=50,'Mottes de 6'!AI313,IF($J$9=51,'Mottes de 6'!AJ313,IF($J$9=52,'Mottes de 6'!AK313,IF($J$9=1,'Mottes de 6'!AL313,IF($J$9=2,'Mottes de 6'!AM313,IF($J$9=3,'Mottes de 6'!AN313,IF($J$9=4,'Mottes de 6'!AO313,IF($J$9=5,'Mottes de 6'!AP313,IF($J$9=6,'Mottes de 6'!AQ313,IF($J$9=7,'Mottes de 6'!AR313,IF($J$9=8,'Mottes de 6'!AS313,IF($J$9=9,'Mottes de 6'!AT313,IF($J$9=10,'Mottes de 6'!AU313,IF($J$9=11,'Mottes de 6'!AV313,IF($J$9=12,'Mottes de 6'!AW313,IF($J$9=13,'Mottes de 6'!AX313,IF($J$9=14,'Mottes de 6'!AY313,IF($J$9=15,'Mottes de 6'!AZ313,IF($J$9=16,'Mottes de 6'!BA313,IF($J$9=17,'Mottes de 6'!BB313,IF($J$9=18,'Mottes de 6'!BC313,IF($J$9=19,'Mottes de 6'!BD313,IF($J$9=20,'Mottes de 6'!BE313,IF($J$9=21,'Mottes de 6'!BF313,IF($J$9=22,'Mottes de 6'!BG313,IF($J$9=23,'Mottes de 6'!BH313,IF($J$9=24,'Mottes de 6'!BI313,IF($J$9=25,'Mottes de 6'!BJ313,IF($J$9=26,'Mottes de 6'!BK313,IF($J$9=27,'Mottes de 6'!BL313,IF($J$9=28,'Mottes de 6'!BM313,IF($J$9=29,'Mottes de 6'!BN313,IF($J$9=30,'Mottes de 6'!BO313,IF($J$9=31,'Mottes de 6'!BP313,IF($J$9=32,'Mottes de 6'!BQ313,IF($J$9=33,'Mottes de 6'!BR313,IF($J$9=34,'Mottes de 6'!BS313,IF($J$9=35,'Mottes de 6'!BT313,))))))))))))))))))))))))))))))))))))))))))))))))))))</f>
        <v>0</v>
      </c>
      <c r="K2261" s="103" t="str">
        <f>IF('Mottes de 6'!R313=0,"","Erreur")</f>
        <v/>
      </c>
    </row>
    <row r="2262" spans="1:11" x14ac:dyDescent="0.25">
      <c r="A2262" s="450"/>
      <c r="B2262" s="450"/>
      <c r="C2262" s="451" t="s">
        <v>1880</v>
      </c>
      <c r="D2262" s="451"/>
      <c r="E2262" s="450"/>
      <c r="F2262" s="450"/>
      <c r="G2262" s="450"/>
      <c r="H2262" s="450"/>
      <c r="I2262" s="450"/>
      <c r="J2262" s="450">
        <f>SUBTOTAL(9,J2261:J2261)</f>
        <v>0</v>
      </c>
      <c r="K2262" s="450"/>
    </row>
    <row r="2263" spans="1:11" x14ac:dyDescent="0.25">
      <c r="A2263" s="103">
        <f>IF('Mottes de 6'!A314&lt;&gt;"",'Mottes de 6'!A314,"")</f>
        <v>23885</v>
      </c>
      <c r="B2263" s="103" t="str">
        <f>IF('Mottes de 6'!L314&lt;&gt;"",'Mottes de 6'!L314,"")</f>
        <v>Noai</v>
      </c>
      <c r="C2263" s="107" t="str">
        <f>IF('Mottes de 6'!B314&lt;&gt;"",'Mottes de 6'!B314,"")</f>
        <v>EUCALYPTUS PULVERULENTA</v>
      </c>
      <c r="D2263" s="107" t="str">
        <f>IF('Mottes de 6'!C314&lt;&gt;"",'Mottes de 6'!C314,"")</f>
        <v>Baby Blue</v>
      </c>
      <c r="E2263" s="103">
        <f>IF('Mottes de 6'!H314&lt;&gt;"",'Mottes de 6'!H314,"")</f>
        <v>12</v>
      </c>
      <c r="F2263" s="103" t="str">
        <f>IF('Mottes de 6'!E314&lt;&gt;"",'Mottes de 6'!E314,"")</f>
        <v>S</v>
      </c>
      <c r="G2263" s="103" t="str">
        <f>IF('Mottes de 6'!N314&lt;&gt;"",'Mottes de 6'!N314,"")</f>
        <v>M6</v>
      </c>
      <c r="H2263" s="103" t="str">
        <f>IF('Mottes de 6'!I314&lt;&gt;"",'Mottes de 6'!I314,"")</f>
        <v>D</v>
      </c>
      <c r="I2263" s="103" t="str">
        <f>IF('Mottes de 6'!J314&lt;&gt;"",'Mottes de 6'!J314,"")</f>
        <v/>
      </c>
      <c r="J2263" s="103">
        <f>IF($J$9=36,'Mottes de 6'!U314,IF($J$9=37,'Mottes de 6'!V314,IF($J$9=38,'Mottes de 6'!W314,IF($J$9=39,'Mottes de 6'!X314,IF($J$9=40,'Mottes de 6'!Y314,IF($J$9=41,'Mottes de 6'!Z314,IF($J$9=42,'Mottes de 6'!AA314,IF($J$9=43,'Mottes de 6'!AB314,IF($J$9=44,'Mottes de 6'!AC314,IF($J$9=45,'Mottes de 6'!AD314,IF($J$9=46,'Mottes de 6'!AE314,IF($J$9=47,'Mottes de 6'!AF314,IF($J$9=48,'Mottes de 6'!AG314,IF($J$9=49,'Mottes de 6'!AH314,IF($J$9=50,'Mottes de 6'!AI314,IF($J$9=51,'Mottes de 6'!AJ314,IF($J$9=52,'Mottes de 6'!AK314,IF($J$9=1,'Mottes de 6'!AL314,IF($J$9=2,'Mottes de 6'!AM314,IF($J$9=3,'Mottes de 6'!AN314,IF($J$9=4,'Mottes de 6'!AO314,IF($J$9=5,'Mottes de 6'!AP314,IF($J$9=6,'Mottes de 6'!AQ314,IF($J$9=7,'Mottes de 6'!AR314,IF($J$9=8,'Mottes de 6'!AS314,IF($J$9=9,'Mottes de 6'!AT314,IF($J$9=10,'Mottes de 6'!AU314,IF($J$9=11,'Mottes de 6'!AV314,IF($J$9=12,'Mottes de 6'!AW314,IF($J$9=13,'Mottes de 6'!AX314,IF($J$9=14,'Mottes de 6'!AY314,IF($J$9=15,'Mottes de 6'!AZ314,IF($J$9=16,'Mottes de 6'!BA314,IF($J$9=17,'Mottes de 6'!BB314,IF($J$9=18,'Mottes de 6'!BC314,IF($J$9=19,'Mottes de 6'!BD314,IF($J$9=20,'Mottes de 6'!BE314,IF($J$9=21,'Mottes de 6'!BF314,IF($J$9=22,'Mottes de 6'!BG314,IF($J$9=23,'Mottes de 6'!BH314,IF($J$9=24,'Mottes de 6'!BI314,IF($J$9=25,'Mottes de 6'!BJ314,IF($J$9=26,'Mottes de 6'!BK314,IF($J$9=27,'Mottes de 6'!BL314,IF($J$9=28,'Mottes de 6'!BM314,IF($J$9=29,'Mottes de 6'!BN314,IF($J$9=30,'Mottes de 6'!BO314,IF($J$9=31,'Mottes de 6'!BP314,IF($J$9=32,'Mottes de 6'!BQ314,IF($J$9=33,'Mottes de 6'!BR314,IF($J$9=34,'Mottes de 6'!BS314,IF($J$9=35,'Mottes de 6'!BT314,))))))))))))))))))))))))))))))))))))))))))))))))))))</f>
        <v>0</v>
      </c>
      <c r="K2263" s="103" t="str">
        <f>IF('Mottes de 6'!R314=0,"","Erreur")</f>
        <v/>
      </c>
    </row>
    <row r="2264" spans="1:11" x14ac:dyDescent="0.25">
      <c r="A2264" s="450"/>
      <c r="B2264" s="450"/>
      <c r="C2264" s="451" t="s">
        <v>1729</v>
      </c>
      <c r="D2264" s="451"/>
      <c r="E2264" s="450"/>
      <c r="F2264" s="450"/>
      <c r="G2264" s="450"/>
      <c r="H2264" s="450"/>
      <c r="I2264" s="450"/>
      <c r="J2264" s="450">
        <f>SUBTOTAL(9,J2263:J2263)</f>
        <v>0</v>
      </c>
      <c r="K2264" s="450"/>
    </row>
    <row r="2265" spans="1:11" x14ac:dyDescent="0.25">
      <c r="A2265" s="103">
        <f>IF('Mottes de 6'!A315&lt;&gt;"",'Mottes de 6'!A315,"")</f>
        <v>26773</v>
      </c>
      <c r="B2265" s="103" t="str">
        <f>IF('Mottes de 6'!L315&lt;&gt;"",'Mottes de 6'!L315,"")</f>
        <v>Noai</v>
      </c>
      <c r="C2265" s="107" t="str">
        <f>IF('Mottes de 6'!B315&lt;&gt;"",'Mottes de 6'!B315,"")</f>
        <v>EUPHORBE</v>
      </c>
      <c r="D2265" s="107" t="str">
        <f>IF('Mottes de 6'!C315&lt;&gt;"",'Mottes de 6'!C315,"")</f>
        <v>Loreen Compact White</v>
      </c>
      <c r="E2265" s="103">
        <f>IF('Mottes de 6'!H315&lt;&gt;"",'Mottes de 6'!H315,"")</f>
        <v>12</v>
      </c>
      <c r="F2265" s="103" t="str">
        <f>IF('Mottes de 6'!E315&lt;&gt;"",'Mottes de 6'!E315,"")</f>
        <v>B</v>
      </c>
      <c r="G2265" s="103" t="str">
        <f>IF('Mottes de 6'!N315&lt;&gt;"",'Mottes de 6'!N315,"")</f>
        <v>M6</v>
      </c>
      <c r="H2265" s="103" t="str">
        <f>IF('Mottes de 6'!I315&lt;&gt;"",'Mottes de 6'!I315,"")</f>
        <v>E</v>
      </c>
      <c r="I2265" s="103">
        <f>IF('Mottes de 6'!J315&lt;&gt;"",'Mottes de 6'!J315,"")</f>
        <v>4.4999999999999998E-2</v>
      </c>
      <c r="J2265" s="103">
        <f>IF($J$9=36,'Mottes de 6'!U315,IF($J$9=37,'Mottes de 6'!V315,IF($J$9=38,'Mottes de 6'!W315,IF($J$9=39,'Mottes de 6'!X315,IF($J$9=40,'Mottes de 6'!Y315,IF($J$9=41,'Mottes de 6'!Z315,IF($J$9=42,'Mottes de 6'!AA315,IF($J$9=43,'Mottes de 6'!AB315,IF($J$9=44,'Mottes de 6'!AC315,IF($J$9=45,'Mottes de 6'!AD315,IF($J$9=46,'Mottes de 6'!AE315,IF($J$9=47,'Mottes de 6'!AF315,IF($J$9=48,'Mottes de 6'!AG315,IF($J$9=49,'Mottes de 6'!AH315,IF($J$9=50,'Mottes de 6'!AI315,IF($J$9=51,'Mottes de 6'!AJ315,IF($J$9=52,'Mottes de 6'!AK315,IF($J$9=1,'Mottes de 6'!AL315,IF($J$9=2,'Mottes de 6'!AM315,IF($J$9=3,'Mottes de 6'!AN315,IF($J$9=4,'Mottes de 6'!AO315,IF($J$9=5,'Mottes de 6'!AP315,IF($J$9=6,'Mottes de 6'!AQ315,IF($J$9=7,'Mottes de 6'!AR315,IF($J$9=8,'Mottes de 6'!AS315,IF($J$9=9,'Mottes de 6'!AT315,IF($J$9=10,'Mottes de 6'!AU315,IF($J$9=11,'Mottes de 6'!AV315,IF($J$9=12,'Mottes de 6'!AW315,IF($J$9=13,'Mottes de 6'!AX315,IF($J$9=14,'Mottes de 6'!AY315,IF($J$9=15,'Mottes de 6'!AZ315,IF($J$9=16,'Mottes de 6'!BA315,IF($J$9=17,'Mottes de 6'!BB315,IF($J$9=18,'Mottes de 6'!BC315,IF($J$9=19,'Mottes de 6'!BD315,IF($J$9=20,'Mottes de 6'!BE315,IF($J$9=21,'Mottes de 6'!BF315,IF($J$9=22,'Mottes de 6'!BG315,IF($J$9=23,'Mottes de 6'!BH315,IF($J$9=24,'Mottes de 6'!BI315,IF($J$9=25,'Mottes de 6'!BJ315,IF($J$9=26,'Mottes de 6'!BK315,IF($J$9=27,'Mottes de 6'!BL315,IF($J$9=28,'Mottes de 6'!BM315,IF($J$9=29,'Mottes de 6'!BN315,IF($J$9=30,'Mottes de 6'!BO315,IF($J$9=31,'Mottes de 6'!BP315,IF($J$9=32,'Mottes de 6'!BQ315,IF($J$9=33,'Mottes de 6'!BR315,IF($J$9=34,'Mottes de 6'!BS315,IF($J$9=35,'Mottes de 6'!BT315,))))))))))))))))))))))))))))))))))))))))))))))))))))</f>
        <v>0</v>
      </c>
      <c r="K2265" s="103" t="str">
        <f>IF('Mottes de 6'!R315=0,"","Erreur")</f>
        <v/>
      </c>
    </row>
    <row r="2266" spans="1:11" x14ac:dyDescent="0.25">
      <c r="A2266" s="103">
        <f>IF('Mottes de 6'!A316&lt;&gt;"",'Mottes de 6'!A316,"")</f>
        <v>25270</v>
      </c>
      <c r="B2266" s="103" t="str">
        <f>IF('Mottes de 6'!L316&lt;&gt;"",'Mottes de 6'!L316,"")</f>
        <v>Noai</v>
      </c>
      <c r="C2266" s="107" t="str">
        <f>IF('Mottes de 6'!B316&lt;&gt;"",'Mottes de 6'!B316,"")</f>
        <v>EUPHORBE</v>
      </c>
      <c r="D2266" s="107" t="str">
        <f>IF('Mottes de 6'!C316&lt;&gt;"",'Mottes de 6'!C316,"")</f>
        <v>Starblast Pink</v>
      </c>
      <c r="E2266" s="103">
        <f>IF('Mottes de 6'!H316&lt;&gt;"",'Mottes de 6'!H316,"")</f>
        <v>12</v>
      </c>
      <c r="F2266" s="103" t="str">
        <f>IF('Mottes de 6'!E316&lt;&gt;"",'Mottes de 6'!E316,"")</f>
        <v>B</v>
      </c>
      <c r="G2266" s="103" t="str">
        <f>IF('Mottes de 6'!N316&lt;&gt;"",'Mottes de 6'!N316,"")</f>
        <v>M6</v>
      </c>
      <c r="H2266" s="103" t="str">
        <f>IF('Mottes de 6'!I316&lt;&gt;"",'Mottes de 6'!I316,"")</f>
        <v>E</v>
      </c>
      <c r="I2266" s="103">
        <f>IF('Mottes de 6'!J316&lt;&gt;"",'Mottes de 6'!J316,"")</f>
        <v>0.05</v>
      </c>
      <c r="J2266" s="103">
        <f>IF($J$9=36,'Mottes de 6'!U316,IF($J$9=37,'Mottes de 6'!V316,IF($J$9=38,'Mottes de 6'!W316,IF($J$9=39,'Mottes de 6'!X316,IF($J$9=40,'Mottes de 6'!Y316,IF($J$9=41,'Mottes de 6'!Z316,IF($J$9=42,'Mottes de 6'!AA316,IF($J$9=43,'Mottes de 6'!AB316,IF($J$9=44,'Mottes de 6'!AC316,IF($J$9=45,'Mottes de 6'!AD316,IF($J$9=46,'Mottes de 6'!AE316,IF($J$9=47,'Mottes de 6'!AF316,IF($J$9=48,'Mottes de 6'!AG316,IF($J$9=49,'Mottes de 6'!AH316,IF($J$9=50,'Mottes de 6'!AI316,IF($J$9=51,'Mottes de 6'!AJ316,IF($J$9=52,'Mottes de 6'!AK316,IF($J$9=1,'Mottes de 6'!AL316,IF($J$9=2,'Mottes de 6'!AM316,IF($J$9=3,'Mottes de 6'!AN316,IF($J$9=4,'Mottes de 6'!AO316,IF($J$9=5,'Mottes de 6'!AP316,IF($J$9=6,'Mottes de 6'!AQ316,IF($J$9=7,'Mottes de 6'!AR316,IF($J$9=8,'Mottes de 6'!AS316,IF($J$9=9,'Mottes de 6'!AT316,IF($J$9=10,'Mottes de 6'!AU316,IF($J$9=11,'Mottes de 6'!AV316,IF($J$9=12,'Mottes de 6'!AW316,IF($J$9=13,'Mottes de 6'!AX316,IF($J$9=14,'Mottes de 6'!AY316,IF($J$9=15,'Mottes de 6'!AZ316,IF($J$9=16,'Mottes de 6'!BA316,IF($J$9=17,'Mottes de 6'!BB316,IF($J$9=18,'Mottes de 6'!BC316,IF($J$9=19,'Mottes de 6'!BD316,IF($J$9=20,'Mottes de 6'!BE316,IF($J$9=21,'Mottes de 6'!BF316,IF($J$9=22,'Mottes de 6'!BG316,IF($J$9=23,'Mottes de 6'!BH316,IF($J$9=24,'Mottes de 6'!BI316,IF($J$9=25,'Mottes de 6'!BJ316,IF($J$9=26,'Mottes de 6'!BK316,IF($J$9=27,'Mottes de 6'!BL316,IF($J$9=28,'Mottes de 6'!BM316,IF($J$9=29,'Mottes de 6'!BN316,IF($J$9=30,'Mottes de 6'!BO316,IF($J$9=31,'Mottes de 6'!BP316,IF($J$9=32,'Mottes de 6'!BQ316,IF($J$9=33,'Mottes de 6'!BR316,IF($J$9=34,'Mottes de 6'!BS316,IF($J$9=35,'Mottes de 6'!BT316,))))))))))))))))))))))))))))))))))))))))))))))))))))</f>
        <v>0</v>
      </c>
      <c r="K2266" s="103" t="str">
        <f>IF('Mottes de 6'!R316=0,"","Erreur")</f>
        <v/>
      </c>
    </row>
    <row r="2267" spans="1:11" x14ac:dyDescent="0.25">
      <c r="A2267" s="103">
        <f>IF('Mottes de 6'!A317&lt;&gt;"",'Mottes de 6'!A317,"")</f>
        <v>13117</v>
      </c>
      <c r="B2267" s="103" t="str">
        <f>IF('Mottes de 6'!L317&lt;&gt;"",'Mottes de 6'!L317,"")</f>
        <v>Noai</v>
      </c>
      <c r="C2267" s="107" t="str">
        <f>IF('Mottes de 6'!B317&lt;&gt;"",'Mottes de 6'!B317,"")</f>
        <v>EUPHORBE</v>
      </c>
      <c r="D2267" s="107" t="str">
        <f>IF('Mottes de 6'!C317&lt;&gt;"",'Mottes de 6'!C317,"")</f>
        <v>Summer Snow</v>
      </c>
      <c r="E2267" s="103">
        <f>IF('Mottes de 6'!H317&lt;&gt;"",'Mottes de 6'!H317,"")</f>
        <v>12</v>
      </c>
      <c r="F2267" s="103" t="str">
        <f>IF('Mottes de 6'!E317&lt;&gt;"",'Mottes de 6'!E317,"")</f>
        <v>B</v>
      </c>
      <c r="G2267" s="103" t="str">
        <f>IF('Mottes de 6'!N317&lt;&gt;"",'Mottes de 6'!N317,"")</f>
        <v>M6</v>
      </c>
      <c r="H2267" s="103" t="str">
        <f>IF('Mottes de 6'!I317&lt;&gt;"",'Mottes de 6'!I317,"")</f>
        <v>E</v>
      </c>
      <c r="I2267" s="103">
        <f>IF('Mottes de 6'!J317&lt;&gt;"",'Mottes de 6'!J317,"")</f>
        <v>0.04</v>
      </c>
      <c r="J2267" s="103">
        <f>IF($J$9=36,'Mottes de 6'!U317,IF($J$9=37,'Mottes de 6'!V317,IF($J$9=38,'Mottes de 6'!W317,IF($J$9=39,'Mottes de 6'!X317,IF($J$9=40,'Mottes de 6'!Y317,IF($J$9=41,'Mottes de 6'!Z317,IF($J$9=42,'Mottes de 6'!AA317,IF($J$9=43,'Mottes de 6'!AB317,IF($J$9=44,'Mottes de 6'!AC317,IF($J$9=45,'Mottes de 6'!AD317,IF($J$9=46,'Mottes de 6'!AE317,IF($J$9=47,'Mottes de 6'!AF317,IF($J$9=48,'Mottes de 6'!AG317,IF($J$9=49,'Mottes de 6'!AH317,IF($J$9=50,'Mottes de 6'!AI317,IF($J$9=51,'Mottes de 6'!AJ317,IF($J$9=52,'Mottes de 6'!AK317,IF($J$9=1,'Mottes de 6'!AL317,IF($J$9=2,'Mottes de 6'!AM317,IF($J$9=3,'Mottes de 6'!AN317,IF($J$9=4,'Mottes de 6'!AO317,IF($J$9=5,'Mottes de 6'!AP317,IF($J$9=6,'Mottes de 6'!AQ317,IF($J$9=7,'Mottes de 6'!AR317,IF($J$9=8,'Mottes de 6'!AS317,IF($J$9=9,'Mottes de 6'!AT317,IF($J$9=10,'Mottes de 6'!AU317,IF($J$9=11,'Mottes de 6'!AV317,IF($J$9=12,'Mottes de 6'!AW317,IF($J$9=13,'Mottes de 6'!AX317,IF($J$9=14,'Mottes de 6'!AY317,IF($J$9=15,'Mottes de 6'!AZ317,IF($J$9=16,'Mottes de 6'!BA317,IF($J$9=17,'Mottes de 6'!BB317,IF($J$9=18,'Mottes de 6'!BC317,IF($J$9=19,'Mottes de 6'!BD317,IF($J$9=20,'Mottes de 6'!BE317,IF($J$9=21,'Mottes de 6'!BF317,IF($J$9=22,'Mottes de 6'!BG317,IF($J$9=23,'Mottes de 6'!BH317,IF($J$9=24,'Mottes de 6'!BI317,IF($J$9=25,'Mottes de 6'!BJ317,IF($J$9=26,'Mottes de 6'!BK317,IF($J$9=27,'Mottes de 6'!BL317,IF($J$9=28,'Mottes de 6'!BM317,IF($J$9=29,'Mottes de 6'!BN317,IF($J$9=30,'Mottes de 6'!BO317,IF($J$9=31,'Mottes de 6'!BP317,IF($J$9=32,'Mottes de 6'!BQ317,IF($J$9=33,'Mottes de 6'!BR317,IF($J$9=34,'Mottes de 6'!BS317,IF($J$9=35,'Mottes de 6'!BT317,))))))))))))))))))))))))))))))))))))))))))))))))))))</f>
        <v>0</v>
      </c>
      <c r="K2267" s="103" t="str">
        <f>IF('Mottes de 6'!R317=0,"","Erreur")</f>
        <v/>
      </c>
    </row>
    <row r="2268" spans="1:11" x14ac:dyDescent="0.25">
      <c r="A2268" s="450"/>
      <c r="B2268" s="450"/>
      <c r="C2268" s="451" t="s">
        <v>1881</v>
      </c>
      <c r="D2268" s="451"/>
      <c r="E2268" s="450"/>
      <c r="F2268" s="450"/>
      <c r="G2268" s="450"/>
      <c r="H2268" s="450"/>
      <c r="I2268" s="450"/>
      <c r="J2268" s="450">
        <f>SUBTOTAL(9,J2265:J2267)</f>
        <v>0</v>
      </c>
      <c r="K2268" s="450"/>
    </row>
    <row r="2269" spans="1:11" x14ac:dyDescent="0.25">
      <c r="A2269" s="103">
        <f>IF('Mottes de 6'!A318&lt;&gt;"",'Mottes de 6'!A318,"")</f>
        <v>11703</v>
      </c>
      <c r="B2269" s="103" t="str">
        <f>IF('Mottes de 6'!L318&lt;&gt;"",'Mottes de 6'!L318,"")</f>
        <v>Noai</v>
      </c>
      <c r="C2269" s="107" t="str">
        <f>IF('Mottes de 6'!B318&lt;&gt;"",'Mottes de 6'!B318,"")</f>
        <v>EURYOPS CHYSANTHEMOÏDE</v>
      </c>
      <c r="D2269" s="107" t="str">
        <f>IF('Mottes de 6'!C318&lt;&gt;"",'Mottes de 6'!C318,"")</f>
        <v>Soleil Orange</v>
      </c>
      <c r="E2269" s="103">
        <f>IF('Mottes de 6'!H318&lt;&gt;"",'Mottes de 6'!H318,"")</f>
        <v>12</v>
      </c>
      <c r="F2269" s="103" t="str">
        <f>IF('Mottes de 6'!E318&lt;&gt;"",'Mottes de 6'!E318,"")</f>
        <v>B</v>
      </c>
      <c r="G2269" s="103" t="str">
        <f>IF('Mottes de 6'!N318&lt;&gt;"",'Mottes de 6'!N318,"")</f>
        <v>M6</v>
      </c>
      <c r="H2269" s="103" t="str">
        <f>IF('Mottes de 6'!I318&lt;&gt;"",'Mottes de 6'!I318,"")</f>
        <v>B</v>
      </c>
      <c r="I2269" s="103" t="str">
        <f>IF('Mottes de 6'!J318&lt;&gt;"",'Mottes de 6'!J318,"")</f>
        <v/>
      </c>
      <c r="J2269" s="103">
        <f>IF($J$9=36,'Mottes de 6'!U318,IF($J$9=37,'Mottes de 6'!V318,IF($J$9=38,'Mottes de 6'!W318,IF($J$9=39,'Mottes de 6'!X318,IF($J$9=40,'Mottes de 6'!Y318,IF($J$9=41,'Mottes de 6'!Z318,IF($J$9=42,'Mottes de 6'!AA318,IF($J$9=43,'Mottes de 6'!AB318,IF($J$9=44,'Mottes de 6'!AC318,IF($J$9=45,'Mottes de 6'!AD318,IF($J$9=46,'Mottes de 6'!AE318,IF($J$9=47,'Mottes de 6'!AF318,IF($J$9=48,'Mottes de 6'!AG318,IF($J$9=49,'Mottes de 6'!AH318,IF($J$9=50,'Mottes de 6'!AI318,IF($J$9=51,'Mottes de 6'!AJ318,IF($J$9=52,'Mottes de 6'!AK318,IF($J$9=1,'Mottes de 6'!AL318,IF($J$9=2,'Mottes de 6'!AM318,IF($J$9=3,'Mottes de 6'!AN318,IF($J$9=4,'Mottes de 6'!AO318,IF($J$9=5,'Mottes de 6'!AP318,IF($J$9=6,'Mottes de 6'!AQ318,IF($J$9=7,'Mottes de 6'!AR318,IF($J$9=8,'Mottes de 6'!AS318,IF($J$9=9,'Mottes de 6'!AT318,IF($J$9=10,'Mottes de 6'!AU318,IF($J$9=11,'Mottes de 6'!AV318,IF($J$9=12,'Mottes de 6'!AW318,IF($J$9=13,'Mottes de 6'!AX318,IF($J$9=14,'Mottes de 6'!AY318,IF($J$9=15,'Mottes de 6'!AZ318,IF($J$9=16,'Mottes de 6'!BA318,IF($J$9=17,'Mottes de 6'!BB318,IF($J$9=18,'Mottes de 6'!BC318,IF($J$9=19,'Mottes de 6'!BD318,IF($J$9=20,'Mottes de 6'!BE318,IF($J$9=21,'Mottes de 6'!BF318,IF($J$9=22,'Mottes de 6'!BG318,IF($J$9=23,'Mottes de 6'!BH318,IF($J$9=24,'Mottes de 6'!BI318,IF($J$9=25,'Mottes de 6'!BJ318,IF($J$9=26,'Mottes de 6'!BK318,IF($J$9=27,'Mottes de 6'!BL318,IF($J$9=28,'Mottes de 6'!BM318,IF($J$9=29,'Mottes de 6'!BN318,IF($J$9=30,'Mottes de 6'!BO318,IF($J$9=31,'Mottes de 6'!BP318,IF($J$9=32,'Mottes de 6'!BQ318,IF($J$9=33,'Mottes de 6'!BR318,IF($J$9=34,'Mottes de 6'!BS318,IF($J$9=35,'Mottes de 6'!BT318,))))))))))))))))))))))))))))))))))))))))))))))))))))</f>
        <v>0</v>
      </c>
      <c r="K2269" s="103" t="str">
        <f>IF('Mottes de 6'!R318=0,"","Erreur")</f>
        <v/>
      </c>
    </row>
    <row r="2270" spans="1:11" x14ac:dyDescent="0.25">
      <c r="A2270" s="450"/>
      <c r="B2270" s="450"/>
      <c r="C2270" s="451" t="s">
        <v>1882</v>
      </c>
      <c r="D2270" s="451"/>
      <c r="E2270" s="450"/>
      <c r="F2270" s="450"/>
      <c r="G2270" s="450"/>
      <c r="H2270" s="450"/>
      <c r="I2270" s="450"/>
      <c r="J2270" s="450">
        <f>SUBTOTAL(9,J2269:J2269)</f>
        <v>0</v>
      </c>
      <c r="K2270" s="450"/>
    </row>
    <row r="2271" spans="1:11" x14ac:dyDescent="0.25">
      <c r="A2271" s="103">
        <f>IF('Mottes de 6'!A319&lt;&gt;"",'Mottes de 6'!A319,"")</f>
        <v>12989</v>
      </c>
      <c r="B2271" s="103" t="str">
        <f>IF('Mottes de 6'!L319&lt;&gt;"",'Mottes de 6'!L319,"")</f>
        <v>Noai</v>
      </c>
      <c r="C2271" s="107" t="str">
        <f>IF('Mottes de 6'!B319&lt;&gt;"",'Mottes de 6'!B319,"")</f>
        <v>EURYOPS PECTINATUS</v>
      </c>
      <c r="D2271" s="107" t="str">
        <f>IF('Mottes de 6'!C319&lt;&gt;"",'Mottes de 6'!C319,"")</f>
        <v>Sunshine Silver</v>
      </c>
      <c r="E2271" s="103">
        <f>IF('Mottes de 6'!H319&lt;&gt;"",'Mottes de 6'!H319,"")</f>
        <v>12</v>
      </c>
      <c r="F2271" s="103" t="str">
        <f>IF('Mottes de 6'!E319&lt;&gt;"",'Mottes de 6'!E319,"")</f>
        <v>B</v>
      </c>
      <c r="G2271" s="103" t="str">
        <f>IF('Mottes de 6'!N319&lt;&gt;"",'Mottes de 6'!N319,"")</f>
        <v>M6</v>
      </c>
      <c r="H2271" s="103" t="str">
        <f>IF('Mottes de 6'!I319&lt;&gt;"",'Mottes de 6'!I319,"")</f>
        <v>B</v>
      </c>
      <c r="I2271" s="103" t="str">
        <f>IF('Mottes de 6'!J319&lt;&gt;"",'Mottes de 6'!J319,"")</f>
        <v/>
      </c>
      <c r="J2271" s="103">
        <f>IF($J$9=36,'Mottes de 6'!U319,IF($J$9=37,'Mottes de 6'!V319,IF($J$9=38,'Mottes de 6'!W319,IF($J$9=39,'Mottes de 6'!X319,IF($J$9=40,'Mottes de 6'!Y319,IF($J$9=41,'Mottes de 6'!Z319,IF($J$9=42,'Mottes de 6'!AA319,IF($J$9=43,'Mottes de 6'!AB319,IF($J$9=44,'Mottes de 6'!AC319,IF($J$9=45,'Mottes de 6'!AD319,IF($J$9=46,'Mottes de 6'!AE319,IF($J$9=47,'Mottes de 6'!AF319,IF($J$9=48,'Mottes de 6'!AG319,IF($J$9=49,'Mottes de 6'!AH319,IF($J$9=50,'Mottes de 6'!AI319,IF($J$9=51,'Mottes de 6'!AJ319,IF($J$9=52,'Mottes de 6'!AK319,IF($J$9=1,'Mottes de 6'!AL319,IF($J$9=2,'Mottes de 6'!AM319,IF($J$9=3,'Mottes de 6'!AN319,IF($J$9=4,'Mottes de 6'!AO319,IF($J$9=5,'Mottes de 6'!AP319,IF($J$9=6,'Mottes de 6'!AQ319,IF($J$9=7,'Mottes de 6'!AR319,IF($J$9=8,'Mottes de 6'!AS319,IF($J$9=9,'Mottes de 6'!AT319,IF($J$9=10,'Mottes de 6'!AU319,IF($J$9=11,'Mottes de 6'!AV319,IF($J$9=12,'Mottes de 6'!AW319,IF($J$9=13,'Mottes de 6'!AX319,IF($J$9=14,'Mottes de 6'!AY319,IF($J$9=15,'Mottes de 6'!AZ319,IF($J$9=16,'Mottes de 6'!BA319,IF($J$9=17,'Mottes de 6'!BB319,IF($J$9=18,'Mottes de 6'!BC319,IF($J$9=19,'Mottes de 6'!BD319,IF($J$9=20,'Mottes de 6'!BE319,IF($J$9=21,'Mottes de 6'!BF319,IF($J$9=22,'Mottes de 6'!BG319,IF($J$9=23,'Mottes de 6'!BH319,IF($J$9=24,'Mottes de 6'!BI319,IF($J$9=25,'Mottes de 6'!BJ319,IF($J$9=26,'Mottes de 6'!BK319,IF($J$9=27,'Mottes de 6'!BL319,IF($J$9=28,'Mottes de 6'!BM319,IF($J$9=29,'Mottes de 6'!BN319,IF($J$9=30,'Mottes de 6'!BO319,IF($J$9=31,'Mottes de 6'!BP319,IF($J$9=32,'Mottes de 6'!BQ319,IF($J$9=33,'Mottes de 6'!BR319,IF($J$9=34,'Mottes de 6'!BS319,IF($J$9=35,'Mottes de 6'!BT319,))))))))))))))))))))))))))))))))))))))))))))))))))))</f>
        <v>0</v>
      </c>
      <c r="K2271" s="103" t="str">
        <f>IF('Mottes de 6'!R319=0,"","Erreur")</f>
        <v/>
      </c>
    </row>
    <row r="2272" spans="1:11" x14ac:dyDescent="0.25">
      <c r="A2272" s="450"/>
      <c r="B2272" s="450"/>
      <c r="C2272" s="451" t="s">
        <v>1883</v>
      </c>
      <c r="D2272" s="451"/>
      <c r="E2272" s="450"/>
      <c r="F2272" s="450"/>
      <c r="G2272" s="450"/>
      <c r="H2272" s="450"/>
      <c r="I2272" s="450"/>
      <c r="J2272" s="450">
        <f>SUBTOTAL(9,J2271:J2271)</f>
        <v>0</v>
      </c>
      <c r="K2272" s="450"/>
    </row>
    <row r="2273" spans="1:11" x14ac:dyDescent="0.25">
      <c r="A2273" s="103" t="str">
        <f>IF('Mottes de 6'!A320&lt;&gt;"",'Mottes de 6'!A320,"")</f>
        <v/>
      </c>
      <c r="B2273" s="103" t="str">
        <f>IF('Mottes de 6'!L320&lt;&gt;"",'Mottes de 6'!L320,"")</f>
        <v>L</v>
      </c>
      <c r="C2273" s="107" t="str">
        <f>IF('Mottes de 6'!B320&lt;&gt;"",'Mottes de 6'!B320,"")</f>
        <v>F</v>
      </c>
      <c r="D2273" s="107" t="str">
        <f>IF('Mottes de 6'!C320&lt;&gt;"",'Mottes de 6'!C320,"")</f>
        <v/>
      </c>
      <c r="E2273" s="103" t="str">
        <f>IF('Mottes de 6'!H320&lt;&gt;"",'Mottes de 6'!H320,"")</f>
        <v/>
      </c>
      <c r="F2273" s="103" t="str">
        <f>IF('Mottes de 6'!E320&lt;&gt;"",'Mottes de 6'!E320,"")</f>
        <v/>
      </c>
      <c r="G2273" s="103" t="str">
        <f>IF('Mottes de 6'!N320&lt;&gt;"",'Mottes de 6'!N320,"")</f>
        <v/>
      </c>
      <c r="H2273" s="103" t="str">
        <f>IF('Mottes de 6'!I320&lt;&gt;"",'Mottes de 6'!I320,"")</f>
        <v/>
      </c>
      <c r="I2273" s="103" t="str">
        <f>IF('Mottes de 6'!J320&lt;&gt;"",'Mottes de 6'!J320,"")</f>
        <v/>
      </c>
      <c r="J2273" s="103">
        <f>IF($J$9=36,'Mottes de 6'!U320,IF($J$9=37,'Mottes de 6'!V320,IF($J$9=38,'Mottes de 6'!W320,IF($J$9=39,'Mottes de 6'!X320,IF($J$9=40,'Mottes de 6'!Y320,IF($J$9=41,'Mottes de 6'!Z320,IF($J$9=42,'Mottes de 6'!AA320,IF($J$9=43,'Mottes de 6'!AB320,IF($J$9=44,'Mottes de 6'!AC320,IF($J$9=45,'Mottes de 6'!AD320,IF($J$9=46,'Mottes de 6'!AE320,IF($J$9=47,'Mottes de 6'!AF320,IF($J$9=48,'Mottes de 6'!AG320,IF($J$9=49,'Mottes de 6'!AH320,IF($J$9=50,'Mottes de 6'!AI320,IF($J$9=51,'Mottes de 6'!AJ320,IF($J$9=52,'Mottes de 6'!AK320,IF($J$9=1,'Mottes de 6'!AL320,IF($J$9=2,'Mottes de 6'!AM320,IF($J$9=3,'Mottes de 6'!AN320,IF($J$9=4,'Mottes de 6'!AO320,IF($J$9=5,'Mottes de 6'!AP320,IF($J$9=6,'Mottes de 6'!AQ320,IF($J$9=7,'Mottes de 6'!AR320,IF($J$9=8,'Mottes de 6'!AS320,IF($J$9=9,'Mottes de 6'!AT320,IF($J$9=10,'Mottes de 6'!AU320,IF($J$9=11,'Mottes de 6'!AV320,IF($J$9=12,'Mottes de 6'!AW320,IF($J$9=13,'Mottes de 6'!AX320,IF($J$9=14,'Mottes de 6'!AY320,IF($J$9=15,'Mottes de 6'!AZ320,IF($J$9=16,'Mottes de 6'!BA320,IF($J$9=17,'Mottes de 6'!BB320,IF($J$9=18,'Mottes de 6'!BC320,IF($J$9=19,'Mottes de 6'!BD320,IF($J$9=20,'Mottes de 6'!BE320,IF($J$9=21,'Mottes de 6'!BF320,IF($J$9=22,'Mottes de 6'!BG320,IF($J$9=23,'Mottes de 6'!BH320,IF($J$9=24,'Mottes de 6'!BI320,IF($J$9=25,'Mottes de 6'!BJ320,IF($J$9=26,'Mottes de 6'!BK320,IF($J$9=27,'Mottes de 6'!BL320,IF($J$9=28,'Mottes de 6'!BM320,IF($J$9=29,'Mottes de 6'!BN320,IF($J$9=30,'Mottes de 6'!BO320,IF($J$9=31,'Mottes de 6'!BP320,IF($J$9=32,'Mottes de 6'!BQ320,IF($J$9=33,'Mottes de 6'!BR320,IF($J$9=34,'Mottes de 6'!BS320,IF($J$9=35,'Mottes de 6'!BT320,))))))))))))))))))))))))))))))))))))))))))))))))))))</f>
        <v>0</v>
      </c>
      <c r="K2273" s="103" t="str">
        <f>IF('Mottes de 6'!R320=0,"","Erreur")</f>
        <v/>
      </c>
    </row>
    <row r="2274" spans="1:11" x14ac:dyDescent="0.25">
      <c r="A2274" s="103">
        <f>IF('Mottes de 6'!A321&lt;&gt;"",'Mottes de 6'!A321,"")</f>
        <v>13426</v>
      </c>
      <c r="B2274" s="103" t="str">
        <f>IF('Mottes de 6'!L321&lt;&gt;"",'Mottes de 6'!L321,"")</f>
        <v>Noai</v>
      </c>
      <c r="C2274" s="107" t="str">
        <f>IF('Mottes de 6'!B321&lt;&gt;"",'Mottes de 6'!B321,"")</f>
        <v>FESTUCA</v>
      </c>
      <c r="D2274" s="107" t="str">
        <f>IF('Mottes de 6'!C321&lt;&gt;"",'Mottes de 6'!C321,"")</f>
        <v>glauca Elijah Blue</v>
      </c>
      <c r="E2274" s="103">
        <f>IF('Mottes de 6'!H321&lt;&gt;"",'Mottes de 6'!H321,"")</f>
        <v>15</v>
      </c>
      <c r="F2274" s="103" t="str">
        <f>IF('Mottes de 6'!E321&lt;&gt;"",'Mottes de 6'!E321,"")</f>
        <v>S</v>
      </c>
      <c r="G2274" s="103" t="str">
        <f>IF('Mottes de 6'!N321&lt;&gt;"",'Mottes de 6'!N321,"")</f>
        <v>M6</v>
      </c>
      <c r="H2274" s="103" t="str">
        <f>IF('Mottes de 6'!I321&lt;&gt;"",'Mottes de 6'!I321,"")</f>
        <v>C</v>
      </c>
      <c r="I2274" s="103" t="str">
        <f>IF('Mottes de 6'!J321&lt;&gt;"",'Mottes de 6'!J321,"")</f>
        <v/>
      </c>
      <c r="J2274" s="103">
        <f>IF($J$9=36,'Mottes de 6'!U321,IF($J$9=37,'Mottes de 6'!V321,IF($J$9=38,'Mottes de 6'!W321,IF($J$9=39,'Mottes de 6'!X321,IF($J$9=40,'Mottes de 6'!Y321,IF($J$9=41,'Mottes de 6'!Z321,IF($J$9=42,'Mottes de 6'!AA321,IF($J$9=43,'Mottes de 6'!AB321,IF($J$9=44,'Mottes de 6'!AC321,IF($J$9=45,'Mottes de 6'!AD321,IF($J$9=46,'Mottes de 6'!AE321,IF($J$9=47,'Mottes de 6'!AF321,IF($J$9=48,'Mottes de 6'!AG321,IF($J$9=49,'Mottes de 6'!AH321,IF($J$9=50,'Mottes de 6'!AI321,IF($J$9=51,'Mottes de 6'!AJ321,IF($J$9=52,'Mottes de 6'!AK321,IF($J$9=1,'Mottes de 6'!AL321,IF($J$9=2,'Mottes de 6'!AM321,IF($J$9=3,'Mottes de 6'!AN321,IF($J$9=4,'Mottes de 6'!AO321,IF($J$9=5,'Mottes de 6'!AP321,IF($J$9=6,'Mottes de 6'!AQ321,IF($J$9=7,'Mottes de 6'!AR321,IF($J$9=8,'Mottes de 6'!AS321,IF($J$9=9,'Mottes de 6'!AT321,IF($J$9=10,'Mottes de 6'!AU321,IF($J$9=11,'Mottes de 6'!AV321,IF($J$9=12,'Mottes de 6'!AW321,IF($J$9=13,'Mottes de 6'!AX321,IF($J$9=14,'Mottes de 6'!AY321,IF($J$9=15,'Mottes de 6'!AZ321,IF($J$9=16,'Mottes de 6'!BA321,IF($J$9=17,'Mottes de 6'!BB321,IF($J$9=18,'Mottes de 6'!BC321,IF($J$9=19,'Mottes de 6'!BD321,IF($J$9=20,'Mottes de 6'!BE321,IF($J$9=21,'Mottes de 6'!BF321,IF($J$9=22,'Mottes de 6'!BG321,IF($J$9=23,'Mottes de 6'!BH321,IF($J$9=24,'Mottes de 6'!BI321,IF($J$9=25,'Mottes de 6'!BJ321,IF($J$9=26,'Mottes de 6'!BK321,IF($J$9=27,'Mottes de 6'!BL321,IF($J$9=28,'Mottes de 6'!BM321,IF($J$9=29,'Mottes de 6'!BN321,IF($J$9=30,'Mottes de 6'!BO321,IF($J$9=31,'Mottes de 6'!BP321,IF($J$9=32,'Mottes de 6'!BQ321,IF($J$9=33,'Mottes de 6'!BR321,IF($J$9=34,'Mottes de 6'!BS321,IF($J$9=35,'Mottes de 6'!BT321,))))))))))))))))))))))))))))))))))))))))))))))))))))</f>
        <v>0</v>
      </c>
      <c r="K2274" s="103" t="str">
        <f>IF('Mottes de 6'!R321=0,"","Erreur")</f>
        <v/>
      </c>
    </row>
    <row r="2275" spans="1:11" x14ac:dyDescent="0.25">
      <c r="A2275" s="450"/>
      <c r="B2275" s="450"/>
      <c r="C2275" s="451" t="s">
        <v>1884</v>
      </c>
      <c r="D2275" s="451"/>
      <c r="E2275" s="450"/>
      <c r="F2275" s="450"/>
      <c r="G2275" s="450"/>
      <c r="H2275" s="450"/>
      <c r="I2275" s="450"/>
      <c r="J2275" s="450">
        <f>SUBTOTAL(9,J2273:J2274)</f>
        <v>0</v>
      </c>
      <c r="K2275" s="450"/>
    </row>
    <row r="2276" spans="1:11" x14ac:dyDescent="0.25">
      <c r="A2276" s="103" t="str">
        <f>IF('Mottes de 6'!A322&lt;&gt;"",'Mottes de 6'!A322,"")</f>
        <v/>
      </c>
      <c r="B2276" s="103" t="str">
        <f>IF('Mottes de 6'!L322&lt;&gt;"",'Mottes de 6'!L322,"")</f>
        <v>E</v>
      </c>
      <c r="C2276" s="107" t="str">
        <f>IF('Mottes de 6'!B322&lt;&gt;"",'Mottes de 6'!B322,"")</f>
        <v>FUCHSIA précoce (pour pot)</v>
      </c>
      <c r="D2276" s="107" t="str">
        <f>IF('Mottes de 6'!C322&lt;&gt;"",'Mottes de 6'!C322,"")</f>
        <v/>
      </c>
      <c r="E2276" s="103" t="str">
        <f>IF('Mottes de 6'!H322&lt;&gt;"",'Mottes de 6'!H322,"")</f>
        <v/>
      </c>
      <c r="F2276" s="103" t="str">
        <f>IF('Mottes de 6'!E322&lt;&gt;"",'Mottes de 6'!E322,"")</f>
        <v/>
      </c>
      <c r="G2276" s="103" t="str">
        <f>IF('Mottes de 6'!N322&lt;&gt;"",'Mottes de 6'!N322,"")</f>
        <v/>
      </c>
      <c r="H2276" s="103" t="str">
        <f>IF('Mottes de 6'!I322&lt;&gt;"",'Mottes de 6'!I322,"")</f>
        <v/>
      </c>
      <c r="I2276" s="103" t="str">
        <f>IF('Mottes de 6'!J322&lt;&gt;"",'Mottes de 6'!J322,"")</f>
        <v/>
      </c>
      <c r="J2276" s="103">
        <f>IF($J$9=36,'Mottes de 6'!U322,IF($J$9=37,'Mottes de 6'!V322,IF($J$9=38,'Mottes de 6'!W322,IF($J$9=39,'Mottes de 6'!X322,IF($J$9=40,'Mottes de 6'!Y322,IF($J$9=41,'Mottes de 6'!Z322,IF($J$9=42,'Mottes de 6'!AA322,IF($J$9=43,'Mottes de 6'!AB322,IF($J$9=44,'Mottes de 6'!AC322,IF($J$9=45,'Mottes de 6'!AD322,IF($J$9=46,'Mottes de 6'!AE322,IF($J$9=47,'Mottes de 6'!AF322,IF($J$9=48,'Mottes de 6'!AG322,IF($J$9=49,'Mottes de 6'!AH322,IF($J$9=50,'Mottes de 6'!AI322,IF($J$9=51,'Mottes de 6'!AJ322,IF($J$9=52,'Mottes de 6'!AK322,IF($J$9=1,'Mottes de 6'!AL322,IF($J$9=2,'Mottes de 6'!AM322,IF($J$9=3,'Mottes de 6'!AN322,IF($J$9=4,'Mottes de 6'!AO322,IF($J$9=5,'Mottes de 6'!AP322,IF($J$9=6,'Mottes de 6'!AQ322,IF($J$9=7,'Mottes de 6'!AR322,IF($J$9=8,'Mottes de 6'!AS322,IF($J$9=9,'Mottes de 6'!AT322,IF($J$9=10,'Mottes de 6'!AU322,IF($J$9=11,'Mottes de 6'!AV322,IF($J$9=12,'Mottes de 6'!AW322,IF($J$9=13,'Mottes de 6'!AX322,IF($J$9=14,'Mottes de 6'!AY322,IF($J$9=15,'Mottes de 6'!AZ322,IF($J$9=16,'Mottes de 6'!BA322,IF($J$9=17,'Mottes de 6'!BB322,IF($J$9=18,'Mottes de 6'!BC322,IF($J$9=19,'Mottes de 6'!BD322,IF($J$9=20,'Mottes de 6'!BE322,IF($J$9=21,'Mottes de 6'!BF322,IF($J$9=22,'Mottes de 6'!BG322,IF($J$9=23,'Mottes de 6'!BH322,IF($J$9=24,'Mottes de 6'!BI322,IF($J$9=25,'Mottes de 6'!BJ322,IF($J$9=26,'Mottes de 6'!BK322,IF($J$9=27,'Mottes de 6'!BL322,IF($J$9=28,'Mottes de 6'!BM322,IF($J$9=29,'Mottes de 6'!BN322,IF($J$9=30,'Mottes de 6'!BO322,IF($J$9=31,'Mottes de 6'!BP322,IF($J$9=32,'Mottes de 6'!BQ322,IF($J$9=33,'Mottes de 6'!BR322,IF($J$9=34,'Mottes de 6'!BS322,IF($J$9=35,'Mottes de 6'!BT322,))))))))))))))))))))))))))))))))))))))))))))))))))))</f>
        <v>0</v>
      </c>
      <c r="K2276" s="103" t="str">
        <f>IF('Mottes de 6'!R322=0,"","Erreur")</f>
        <v/>
      </c>
    </row>
    <row r="2277" spans="1:11" x14ac:dyDescent="0.25">
      <c r="A2277" s="103">
        <f>IF('Mottes de 6'!A323&lt;&gt;"",'Mottes de 6'!A323,"")</f>
        <v>11179</v>
      </c>
      <c r="B2277" s="103" t="str">
        <f>IF('Mottes de 6'!L323&lt;&gt;"",'Mottes de 6'!L323,"")</f>
        <v>Noai</v>
      </c>
      <c r="C2277" s="107" t="str">
        <f>IF('Mottes de 6'!B323&lt;&gt;"",'Mottes de 6'!B323,"")</f>
        <v>FUCHSIA PRECOCE SUNBEAM</v>
      </c>
      <c r="D2277" s="107" t="str">
        <f>IF('Mottes de 6'!C323&lt;&gt;"",'Mottes de 6'!C323,"")</f>
        <v>Cherry</v>
      </c>
      <c r="E2277" s="103">
        <f>IF('Mottes de 6'!H323&lt;&gt;"",'Mottes de 6'!H323,"")</f>
        <v>12</v>
      </c>
      <c r="F2277" s="103" t="str">
        <f>IF('Mottes de 6'!E323&lt;&gt;"",'Mottes de 6'!E323,"")</f>
        <v>B</v>
      </c>
      <c r="G2277" s="103" t="str">
        <f>IF('Mottes de 6'!N323&lt;&gt;"",'Mottes de 6'!N323,"")</f>
        <v>M6</v>
      </c>
      <c r="H2277" s="103" t="str">
        <f>IF('Mottes de 6'!I323&lt;&gt;"",'Mottes de 6'!I323,"")</f>
        <v>B</v>
      </c>
      <c r="I2277" s="103">
        <f>IF('Mottes de 6'!J323&lt;&gt;"",'Mottes de 6'!J323,"")</f>
        <v>2.5999999999999999E-2</v>
      </c>
      <c r="J2277" s="103">
        <f>IF($J$9=36,'Mottes de 6'!U323,IF($J$9=37,'Mottes de 6'!V323,IF($J$9=38,'Mottes de 6'!W323,IF($J$9=39,'Mottes de 6'!X323,IF($J$9=40,'Mottes de 6'!Y323,IF($J$9=41,'Mottes de 6'!Z323,IF($J$9=42,'Mottes de 6'!AA323,IF($J$9=43,'Mottes de 6'!AB323,IF($J$9=44,'Mottes de 6'!AC323,IF($J$9=45,'Mottes de 6'!AD323,IF($J$9=46,'Mottes de 6'!AE323,IF($J$9=47,'Mottes de 6'!AF323,IF($J$9=48,'Mottes de 6'!AG323,IF($J$9=49,'Mottes de 6'!AH323,IF($J$9=50,'Mottes de 6'!AI323,IF($J$9=51,'Mottes de 6'!AJ323,IF($J$9=52,'Mottes de 6'!AK323,IF($J$9=1,'Mottes de 6'!AL323,IF($J$9=2,'Mottes de 6'!AM323,IF($J$9=3,'Mottes de 6'!AN323,IF($J$9=4,'Mottes de 6'!AO323,IF($J$9=5,'Mottes de 6'!AP323,IF($J$9=6,'Mottes de 6'!AQ323,IF($J$9=7,'Mottes de 6'!AR323,IF($J$9=8,'Mottes de 6'!AS323,IF($J$9=9,'Mottes de 6'!AT323,IF($J$9=10,'Mottes de 6'!AU323,IF($J$9=11,'Mottes de 6'!AV323,IF($J$9=12,'Mottes de 6'!AW323,IF($J$9=13,'Mottes de 6'!AX323,IF($J$9=14,'Mottes de 6'!AY323,IF($J$9=15,'Mottes de 6'!AZ323,IF($J$9=16,'Mottes de 6'!BA323,IF($J$9=17,'Mottes de 6'!BB323,IF($J$9=18,'Mottes de 6'!BC323,IF($J$9=19,'Mottes de 6'!BD323,IF($J$9=20,'Mottes de 6'!BE323,IF($J$9=21,'Mottes de 6'!BF323,IF($J$9=22,'Mottes de 6'!BG323,IF($J$9=23,'Mottes de 6'!BH323,IF($J$9=24,'Mottes de 6'!BI323,IF($J$9=25,'Mottes de 6'!BJ323,IF($J$9=26,'Mottes de 6'!BK323,IF($J$9=27,'Mottes de 6'!BL323,IF($J$9=28,'Mottes de 6'!BM323,IF($J$9=29,'Mottes de 6'!BN323,IF($J$9=30,'Mottes de 6'!BO323,IF($J$9=31,'Mottes de 6'!BP323,IF($J$9=32,'Mottes de 6'!BQ323,IF($J$9=33,'Mottes de 6'!BR323,IF($J$9=34,'Mottes de 6'!BS323,IF($J$9=35,'Mottes de 6'!BT323,))))))))))))))))))))))))))))))))))))))))))))))))))))</f>
        <v>0</v>
      </c>
      <c r="K2277" s="103" t="str">
        <f>IF('Mottes de 6'!R323=0,"","Erreur")</f>
        <v/>
      </c>
    </row>
    <row r="2278" spans="1:11" x14ac:dyDescent="0.25">
      <c r="A2278" s="103">
        <f>IF('Mottes de 6'!A324&lt;&gt;"",'Mottes de 6'!A324,"")</f>
        <v>11180</v>
      </c>
      <c r="B2278" s="103" t="str">
        <f>IF('Mottes de 6'!L324&lt;&gt;"",'Mottes de 6'!L324,"")</f>
        <v>Noai</v>
      </c>
      <c r="C2278" s="107" t="str">
        <f>IF('Mottes de 6'!B324&lt;&gt;"",'Mottes de 6'!B324,"")</f>
        <v>FUCHSIA PRECOCE SUNBEAM</v>
      </c>
      <c r="D2278" s="107" t="str">
        <f>IF('Mottes de 6'!C324&lt;&gt;"",'Mottes de 6'!C324,"")</f>
        <v>Ernie</v>
      </c>
      <c r="E2278" s="103">
        <f>IF('Mottes de 6'!H324&lt;&gt;"",'Mottes de 6'!H324,"")</f>
        <v>12</v>
      </c>
      <c r="F2278" s="103" t="str">
        <f>IF('Mottes de 6'!E324&lt;&gt;"",'Mottes de 6'!E324,"")</f>
        <v>B</v>
      </c>
      <c r="G2278" s="103" t="str">
        <f>IF('Mottes de 6'!N324&lt;&gt;"",'Mottes de 6'!N324,"")</f>
        <v>M6</v>
      </c>
      <c r="H2278" s="103" t="str">
        <f>IF('Mottes de 6'!I324&lt;&gt;"",'Mottes de 6'!I324,"")</f>
        <v>B</v>
      </c>
      <c r="I2278" s="103">
        <f>IF('Mottes de 6'!J324&lt;&gt;"",'Mottes de 6'!J324,"")</f>
        <v>2.5999999999999999E-2</v>
      </c>
      <c r="J2278" s="103">
        <f>IF($J$9=36,'Mottes de 6'!U324,IF($J$9=37,'Mottes de 6'!V324,IF($J$9=38,'Mottes de 6'!W324,IF($J$9=39,'Mottes de 6'!X324,IF($J$9=40,'Mottes de 6'!Y324,IF($J$9=41,'Mottes de 6'!Z324,IF($J$9=42,'Mottes de 6'!AA324,IF($J$9=43,'Mottes de 6'!AB324,IF($J$9=44,'Mottes de 6'!AC324,IF($J$9=45,'Mottes de 6'!AD324,IF($J$9=46,'Mottes de 6'!AE324,IF($J$9=47,'Mottes de 6'!AF324,IF($J$9=48,'Mottes de 6'!AG324,IF($J$9=49,'Mottes de 6'!AH324,IF($J$9=50,'Mottes de 6'!AI324,IF($J$9=51,'Mottes de 6'!AJ324,IF($J$9=52,'Mottes de 6'!AK324,IF($J$9=1,'Mottes de 6'!AL324,IF($J$9=2,'Mottes de 6'!AM324,IF($J$9=3,'Mottes de 6'!AN324,IF($J$9=4,'Mottes de 6'!AO324,IF($J$9=5,'Mottes de 6'!AP324,IF($J$9=6,'Mottes de 6'!AQ324,IF($J$9=7,'Mottes de 6'!AR324,IF($J$9=8,'Mottes de 6'!AS324,IF($J$9=9,'Mottes de 6'!AT324,IF($J$9=10,'Mottes de 6'!AU324,IF($J$9=11,'Mottes de 6'!AV324,IF($J$9=12,'Mottes de 6'!AW324,IF($J$9=13,'Mottes de 6'!AX324,IF($J$9=14,'Mottes de 6'!AY324,IF($J$9=15,'Mottes de 6'!AZ324,IF($J$9=16,'Mottes de 6'!BA324,IF($J$9=17,'Mottes de 6'!BB324,IF($J$9=18,'Mottes de 6'!BC324,IF($J$9=19,'Mottes de 6'!BD324,IF($J$9=20,'Mottes de 6'!BE324,IF($J$9=21,'Mottes de 6'!BF324,IF($J$9=22,'Mottes de 6'!BG324,IF($J$9=23,'Mottes de 6'!BH324,IF($J$9=24,'Mottes de 6'!BI324,IF($J$9=25,'Mottes de 6'!BJ324,IF($J$9=26,'Mottes de 6'!BK324,IF($J$9=27,'Mottes de 6'!BL324,IF($J$9=28,'Mottes de 6'!BM324,IF($J$9=29,'Mottes de 6'!BN324,IF($J$9=30,'Mottes de 6'!BO324,IF($J$9=31,'Mottes de 6'!BP324,IF($J$9=32,'Mottes de 6'!BQ324,IF($J$9=33,'Mottes de 6'!BR324,IF($J$9=34,'Mottes de 6'!BS324,IF($J$9=35,'Mottes de 6'!BT324,))))))))))))))))))))))))))))))))))))))))))))))))))))</f>
        <v>0</v>
      </c>
      <c r="K2278" s="103" t="str">
        <f>IF('Mottes de 6'!R324=0,"","Erreur")</f>
        <v/>
      </c>
    </row>
    <row r="2279" spans="1:11" x14ac:dyDescent="0.25">
      <c r="A2279" s="103">
        <f>IF('Mottes de 6'!A325&lt;&gt;"",'Mottes de 6'!A325,"")</f>
        <v>20687</v>
      </c>
      <c r="B2279" s="103" t="str">
        <f>IF('Mottes de 6'!L325&lt;&gt;"",'Mottes de 6'!L325,"")</f>
        <v>Noai</v>
      </c>
      <c r="C2279" s="107" t="str">
        <f>IF('Mottes de 6'!B325&lt;&gt;"",'Mottes de 6'!B325,"")</f>
        <v>FUCHSIA PRECOCE SUNBEAM</v>
      </c>
      <c r="D2279" s="107" t="str">
        <f>IF('Mottes de 6'!C325&lt;&gt;"",'Mottes de 6'!C325,"")</f>
        <v>Rocky</v>
      </c>
      <c r="E2279" s="103">
        <f>IF('Mottes de 6'!H325&lt;&gt;"",'Mottes de 6'!H325,"")</f>
        <v>12</v>
      </c>
      <c r="F2279" s="103" t="str">
        <f>IF('Mottes de 6'!E325&lt;&gt;"",'Mottes de 6'!E325,"")</f>
        <v>B</v>
      </c>
      <c r="G2279" s="103" t="str">
        <f>IF('Mottes de 6'!N325&lt;&gt;"",'Mottes de 6'!N325,"")</f>
        <v>M6</v>
      </c>
      <c r="H2279" s="103" t="str">
        <f>IF('Mottes de 6'!I325&lt;&gt;"",'Mottes de 6'!I325,"")</f>
        <v>B</v>
      </c>
      <c r="I2279" s="103">
        <f>IF('Mottes de 6'!J325&lt;&gt;"",'Mottes de 6'!J325,"")</f>
        <v>1.7999999999999999E-2</v>
      </c>
      <c r="J2279" s="103">
        <f>IF($J$9=36,'Mottes de 6'!U325,IF($J$9=37,'Mottes de 6'!V325,IF($J$9=38,'Mottes de 6'!W325,IF($J$9=39,'Mottes de 6'!X325,IF($J$9=40,'Mottes de 6'!Y325,IF($J$9=41,'Mottes de 6'!Z325,IF($J$9=42,'Mottes de 6'!AA325,IF($J$9=43,'Mottes de 6'!AB325,IF($J$9=44,'Mottes de 6'!AC325,IF($J$9=45,'Mottes de 6'!AD325,IF($J$9=46,'Mottes de 6'!AE325,IF($J$9=47,'Mottes de 6'!AF325,IF($J$9=48,'Mottes de 6'!AG325,IF($J$9=49,'Mottes de 6'!AH325,IF($J$9=50,'Mottes de 6'!AI325,IF($J$9=51,'Mottes de 6'!AJ325,IF($J$9=52,'Mottes de 6'!AK325,IF($J$9=1,'Mottes de 6'!AL325,IF($J$9=2,'Mottes de 6'!AM325,IF($J$9=3,'Mottes de 6'!AN325,IF($J$9=4,'Mottes de 6'!AO325,IF($J$9=5,'Mottes de 6'!AP325,IF($J$9=6,'Mottes de 6'!AQ325,IF($J$9=7,'Mottes de 6'!AR325,IF($J$9=8,'Mottes de 6'!AS325,IF($J$9=9,'Mottes de 6'!AT325,IF($J$9=10,'Mottes de 6'!AU325,IF($J$9=11,'Mottes de 6'!AV325,IF($J$9=12,'Mottes de 6'!AW325,IF($J$9=13,'Mottes de 6'!AX325,IF($J$9=14,'Mottes de 6'!AY325,IF($J$9=15,'Mottes de 6'!AZ325,IF($J$9=16,'Mottes de 6'!BA325,IF($J$9=17,'Mottes de 6'!BB325,IF($J$9=18,'Mottes de 6'!BC325,IF($J$9=19,'Mottes de 6'!BD325,IF($J$9=20,'Mottes de 6'!BE325,IF($J$9=21,'Mottes de 6'!BF325,IF($J$9=22,'Mottes de 6'!BG325,IF($J$9=23,'Mottes de 6'!BH325,IF($J$9=24,'Mottes de 6'!BI325,IF($J$9=25,'Mottes de 6'!BJ325,IF($J$9=26,'Mottes de 6'!BK325,IF($J$9=27,'Mottes de 6'!BL325,IF($J$9=28,'Mottes de 6'!BM325,IF($J$9=29,'Mottes de 6'!BN325,IF($J$9=30,'Mottes de 6'!BO325,IF($J$9=31,'Mottes de 6'!BP325,IF($J$9=32,'Mottes de 6'!BQ325,IF($J$9=33,'Mottes de 6'!BR325,IF($J$9=34,'Mottes de 6'!BS325,IF($J$9=35,'Mottes de 6'!BT325,))))))))))))))))))))))))))))))))))))))))))))))))))))</f>
        <v>0</v>
      </c>
      <c r="K2279" s="103" t="str">
        <f>IF('Mottes de 6'!R325=0,"","Erreur")</f>
        <v/>
      </c>
    </row>
    <row r="2280" spans="1:11" x14ac:dyDescent="0.25">
      <c r="A2280" s="103">
        <f>IF('Mottes de 6'!A326&lt;&gt;"",'Mottes de 6'!A326,"")</f>
        <v>11182</v>
      </c>
      <c r="B2280" s="103" t="str">
        <f>IF('Mottes de 6'!L326&lt;&gt;"",'Mottes de 6'!L326,"")</f>
        <v>Noai</v>
      </c>
      <c r="C2280" s="107" t="str">
        <f>IF('Mottes de 6'!B326&lt;&gt;"",'Mottes de 6'!B326,"")</f>
        <v>FUCHSIA PRECOCE SUNBEAM</v>
      </c>
      <c r="D2280" s="107" t="str">
        <f>IF('Mottes de 6'!C326&lt;&gt;"",'Mottes de 6'!C326,"")</f>
        <v>Samba</v>
      </c>
      <c r="E2280" s="103">
        <f>IF('Mottes de 6'!H326&lt;&gt;"",'Mottes de 6'!H326,"")</f>
        <v>12</v>
      </c>
      <c r="F2280" s="103" t="str">
        <f>IF('Mottes de 6'!E326&lt;&gt;"",'Mottes de 6'!E326,"")</f>
        <v>B</v>
      </c>
      <c r="G2280" s="103" t="str">
        <f>IF('Mottes de 6'!N326&lt;&gt;"",'Mottes de 6'!N326,"")</f>
        <v>M6</v>
      </c>
      <c r="H2280" s="103" t="str">
        <f>IF('Mottes de 6'!I326&lt;&gt;"",'Mottes de 6'!I326,"")</f>
        <v>B</v>
      </c>
      <c r="I2280" s="103">
        <f>IF('Mottes de 6'!J326&lt;&gt;"",'Mottes de 6'!J326,"")</f>
        <v>1.7999999999999999E-2</v>
      </c>
      <c r="J2280" s="103">
        <f>IF($J$9=36,'Mottes de 6'!U326,IF($J$9=37,'Mottes de 6'!V326,IF($J$9=38,'Mottes de 6'!W326,IF($J$9=39,'Mottes de 6'!X326,IF($J$9=40,'Mottes de 6'!Y326,IF($J$9=41,'Mottes de 6'!Z326,IF($J$9=42,'Mottes de 6'!AA326,IF($J$9=43,'Mottes de 6'!AB326,IF($J$9=44,'Mottes de 6'!AC326,IF($J$9=45,'Mottes de 6'!AD326,IF($J$9=46,'Mottes de 6'!AE326,IF($J$9=47,'Mottes de 6'!AF326,IF($J$9=48,'Mottes de 6'!AG326,IF($J$9=49,'Mottes de 6'!AH326,IF($J$9=50,'Mottes de 6'!AI326,IF($J$9=51,'Mottes de 6'!AJ326,IF($J$9=52,'Mottes de 6'!AK326,IF($J$9=1,'Mottes de 6'!AL326,IF($J$9=2,'Mottes de 6'!AM326,IF($J$9=3,'Mottes de 6'!AN326,IF($J$9=4,'Mottes de 6'!AO326,IF($J$9=5,'Mottes de 6'!AP326,IF($J$9=6,'Mottes de 6'!AQ326,IF($J$9=7,'Mottes de 6'!AR326,IF($J$9=8,'Mottes de 6'!AS326,IF($J$9=9,'Mottes de 6'!AT326,IF($J$9=10,'Mottes de 6'!AU326,IF($J$9=11,'Mottes de 6'!AV326,IF($J$9=12,'Mottes de 6'!AW326,IF($J$9=13,'Mottes de 6'!AX326,IF($J$9=14,'Mottes de 6'!AY326,IF($J$9=15,'Mottes de 6'!AZ326,IF($J$9=16,'Mottes de 6'!BA326,IF($J$9=17,'Mottes de 6'!BB326,IF($J$9=18,'Mottes de 6'!BC326,IF($J$9=19,'Mottes de 6'!BD326,IF($J$9=20,'Mottes de 6'!BE326,IF($J$9=21,'Mottes de 6'!BF326,IF($J$9=22,'Mottes de 6'!BG326,IF($J$9=23,'Mottes de 6'!BH326,IF($J$9=24,'Mottes de 6'!BI326,IF($J$9=25,'Mottes de 6'!BJ326,IF($J$9=26,'Mottes de 6'!BK326,IF($J$9=27,'Mottes de 6'!BL326,IF($J$9=28,'Mottes de 6'!BM326,IF($J$9=29,'Mottes de 6'!BN326,IF($J$9=30,'Mottes de 6'!BO326,IF($J$9=31,'Mottes de 6'!BP326,IF($J$9=32,'Mottes de 6'!BQ326,IF($J$9=33,'Mottes de 6'!BR326,IF($J$9=34,'Mottes de 6'!BS326,IF($J$9=35,'Mottes de 6'!BT326,))))))))))))))))))))))))))))))))))))))))))))))))))))</f>
        <v>0</v>
      </c>
      <c r="K2280" s="103" t="str">
        <f>IF('Mottes de 6'!R326=0,"","Erreur")</f>
        <v/>
      </c>
    </row>
    <row r="2281" spans="1:11" x14ac:dyDescent="0.25">
      <c r="A2281" s="103">
        <f>IF('Mottes de 6'!A327&lt;&gt;"",'Mottes de 6'!A327,"")</f>
        <v>11154</v>
      </c>
      <c r="B2281" s="103" t="str">
        <f>IF('Mottes de 6'!L327&lt;&gt;"",'Mottes de 6'!L327,"")</f>
        <v>Noai</v>
      </c>
      <c r="C2281" s="107" t="str">
        <f>IF('Mottes de 6'!B327&lt;&gt;"",'Mottes de 6'!B327,"")</f>
        <v>FUCHSIA PRECOCE SUNBEAM</v>
      </c>
      <c r="D2281" s="107" t="str">
        <f>IF('Mottes de 6'!C327&lt;&gt;"",'Mottes de 6'!C327,"")</f>
        <v>Variés</v>
      </c>
      <c r="E2281" s="103">
        <f>IF('Mottes de 6'!H327&lt;&gt;"",'Mottes de 6'!H327,"")</f>
        <v>12</v>
      </c>
      <c r="F2281" s="103" t="str">
        <f>IF('Mottes de 6'!E327&lt;&gt;"",'Mottes de 6'!E327,"")</f>
        <v>B</v>
      </c>
      <c r="G2281" s="103" t="str">
        <f>IF('Mottes de 6'!N327&lt;&gt;"",'Mottes de 6'!N327,"")</f>
        <v>M6</v>
      </c>
      <c r="H2281" s="103" t="str">
        <f>IF('Mottes de 6'!I327&lt;&gt;"",'Mottes de 6'!I327,"")</f>
        <v>B</v>
      </c>
      <c r="I2281" s="103">
        <f>IF('Mottes de 6'!J327&lt;&gt;"",'Mottes de 6'!J327,"")</f>
        <v>2.5999999999999999E-2</v>
      </c>
      <c r="J2281" s="103">
        <f>IF($J$9=36,'Mottes de 6'!U327,IF($J$9=37,'Mottes de 6'!V327,IF($J$9=38,'Mottes de 6'!W327,IF($J$9=39,'Mottes de 6'!X327,IF($J$9=40,'Mottes de 6'!Y327,IF($J$9=41,'Mottes de 6'!Z327,IF($J$9=42,'Mottes de 6'!AA327,IF($J$9=43,'Mottes de 6'!AB327,IF($J$9=44,'Mottes de 6'!AC327,IF($J$9=45,'Mottes de 6'!AD327,IF($J$9=46,'Mottes de 6'!AE327,IF($J$9=47,'Mottes de 6'!AF327,IF($J$9=48,'Mottes de 6'!AG327,IF($J$9=49,'Mottes de 6'!AH327,IF($J$9=50,'Mottes de 6'!AI327,IF($J$9=51,'Mottes de 6'!AJ327,IF($J$9=52,'Mottes de 6'!AK327,IF($J$9=1,'Mottes de 6'!AL327,IF($J$9=2,'Mottes de 6'!AM327,IF($J$9=3,'Mottes de 6'!AN327,IF($J$9=4,'Mottes de 6'!AO327,IF($J$9=5,'Mottes de 6'!AP327,IF($J$9=6,'Mottes de 6'!AQ327,IF($J$9=7,'Mottes de 6'!AR327,IF($J$9=8,'Mottes de 6'!AS327,IF($J$9=9,'Mottes de 6'!AT327,IF($J$9=10,'Mottes de 6'!AU327,IF($J$9=11,'Mottes de 6'!AV327,IF($J$9=12,'Mottes de 6'!AW327,IF($J$9=13,'Mottes de 6'!AX327,IF($J$9=14,'Mottes de 6'!AY327,IF($J$9=15,'Mottes de 6'!AZ327,IF($J$9=16,'Mottes de 6'!BA327,IF($J$9=17,'Mottes de 6'!BB327,IF($J$9=18,'Mottes de 6'!BC327,IF($J$9=19,'Mottes de 6'!BD327,IF($J$9=20,'Mottes de 6'!BE327,IF($J$9=21,'Mottes de 6'!BF327,IF($J$9=22,'Mottes de 6'!BG327,IF($J$9=23,'Mottes de 6'!BH327,IF($J$9=24,'Mottes de 6'!BI327,IF($J$9=25,'Mottes de 6'!BJ327,IF($J$9=26,'Mottes de 6'!BK327,IF($J$9=27,'Mottes de 6'!BL327,IF($J$9=28,'Mottes de 6'!BM327,IF($J$9=29,'Mottes de 6'!BN327,IF($J$9=30,'Mottes de 6'!BO327,IF($J$9=31,'Mottes de 6'!BP327,IF($J$9=32,'Mottes de 6'!BQ327,IF($J$9=33,'Mottes de 6'!BR327,IF($J$9=34,'Mottes de 6'!BS327,IF($J$9=35,'Mottes de 6'!BT327,))))))))))))))))))))))))))))))))))))))))))))))))))))</f>
        <v>0</v>
      </c>
      <c r="K2281" s="103" t="str">
        <f>IF('Mottes de 6'!R327=0,"","Erreur")</f>
        <v/>
      </c>
    </row>
    <row r="2282" spans="1:11" x14ac:dyDescent="0.25">
      <c r="A2282" s="450"/>
      <c r="B2282" s="450"/>
      <c r="C2282" s="451" t="s">
        <v>1885</v>
      </c>
      <c r="D2282" s="451"/>
      <c r="E2282" s="450"/>
      <c r="F2282" s="450"/>
      <c r="G2282" s="450"/>
      <c r="H2282" s="450"/>
      <c r="I2282" s="450"/>
      <c r="J2282" s="450">
        <f>SUBTOTAL(9,J2276:J2281)</f>
        <v>0</v>
      </c>
      <c r="K2282" s="450"/>
    </row>
    <row r="2283" spans="1:11" x14ac:dyDescent="0.25">
      <c r="A2283" s="103" t="str">
        <f>IF('Mottes de 6'!A328&lt;&gt;"",'Mottes de 6'!A328,"")</f>
        <v/>
      </c>
      <c r="B2283" s="103" t="str">
        <f>IF('Mottes de 6'!L328&lt;&gt;"",'Mottes de 6'!L328,"")</f>
        <v>E</v>
      </c>
      <c r="C2283" s="107" t="str">
        <f>IF('Mottes de 6'!B328&lt;&gt;"",'Mottes de 6'!B328,"")</f>
        <v>FUCHSIA précoce (pour pot et suspension)</v>
      </c>
      <c r="D2283" s="107" t="str">
        <f>IF('Mottes de 6'!C328&lt;&gt;"",'Mottes de 6'!C328,"")</f>
        <v/>
      </c>
      <c r="E2283" s="103" t="str">
        <f>IF('Mottes de 6'!H328&lt;&gt;"",'Mottes de 6'!H328,"")</f>
        <v/>
      </c>
      <c r="F2283" s="103" t="str">
        <f>IF('Mottes de 6'!E328&lt;&gt;"",'Mottes de 6'!E328,"")</f>
        <v/>
      </c>
      <c r="G2283" s="103" t="str">
        <f>IF('Mottes de 6'!N328&lt;&gt;"",'Mottes de 6'!N328,"")</f>
        <v/>
      </c>
      <c r="H2283" s="103" t="str">
        <f>IF('Mottes de 6'!I328&lt;&gt;"",'Mottes de 6'!I328,"")</f>
        <v/>
      </c>
      <c r="I2283" s="103" t="str">
        <f>IF('Mottes de 6'!J328&lt;&gt;"",'Mottes de 6'!J328,"")</f>
        <v/>
      </c>
      <c r="J2283" s="103">
        <f>IF($J$9=36,'Mottes de 6'!U328,IF($J$9=37,'Mottes de 6'!V328,IF($J$9=38,'Mottes de 6'!W328,IF($J$9=39,'Mottes de 6'!X328,IF($J$9=40,'Mottes de 6'!Y328,IF($J$9=41,'Mottes de 6'!Z328,IF($J$9=42,'Mottes de 6'!AA328,IF($J$9=43,'Mottes de 6'!AB328,IF($J$9=44,'Mottes de 6'!AC328,IF($J$9=45,'Mottes de 6'!AD328,IF($J$9=46,'Mottes de 6'!AE328,IF($J$9=47,'Mottes de 6'!AF328,IF($J$9=48,'Mottes de 6'!AG328,IF($J$9=49,'Mottes de 6'!AH328,IF($J$9=50,'Mottes de 6'!AI328,IF($J$9=51,'Mottes de 6'!AJ328,IF($J$9=52,'Mottes de 6'!AK328,IF($J$9=1,'Mottes de 6'!AL328,IF($J$9=2,'Mottes de 6'!AM328,IF($J$9=3,'Mottes de 6'!AN328,IF($J$9=4,'Mottes de 6'!AO328,IF($J$9=5,'Mottes de 6'!AP328,IF($J$9=6,'Mottes de 6'!AQ328,IF($J$9=7,'Mottes de 6'!AR328,IF($J$9=8,'Mottes de 6'!AS328,IF($J$9=9,'Mottes de 6'!AT328,IF($J$9=10,'Mottes de 6'!AU328,IF($J$9=11,'Mottes de 6'!AV328,IF($J$9=12,'Mottes de 6'!AW328,IF($J$9=13,'Mottes de 6'!AX328,IF($J$9=14,'Mottes de 6'!AY328,IF($J$9=15,'Mottes de 6'!AZ328,IF($J$9=16,'Mottes de 6'!BA328,IF($J$9=17,'Mottes de 6'!BB328,IF($J$9=18,'Mottes de 6'!BC328,IF($J$9=19,'Mottes de 6'!BD328,IF($J$9=20,'Mottes de 6'!BE328,IF($J$9=21,'Mottes de 6'!BF328,IF($J$9=22,'Mottes de 6'!BG328,IF($J$9=23,'Mottes de 6'!BH328,IF($J$9=24,'Mottes de 6'!BI328,IF($J$9=25,'Mottes de 6'!BJ328,IF($J$9=26,'Mottes de 6'!BK328,IF($J$9=27,'Mottes de 6'!BL328,IF($J$9=28,'Mottes de 6'!BM328,IF($J$9=29,'Mottes de 6'!BN328,IF($J$9=30,'Mottes de 6'!BO328,IF($J$9=31,'Mottes de 6'!BP328,IF($J$9=32,'Mottes de 6'!BQ328,IF($J$9=33,'Mottes de 6'!BR328,IF($J$9=34,'Mottes de 6'!BS328,IF($J$9=35,'Mottes de 6'!BT328,))))))))))))))))))))))))))))))))))))))))))))))))))))</f>
        <v>0</v>
      </c>
      <c r="K2283" s="103" t="str">
        <f>IF('Mottes de 6'!R328=0,"","Erreur")</f>
        <v/>
      </c>
    </row>
    <row r="2284" spans="1:11" x14ac:dyDescent="0.25">
      <c r="A2284" s="103">
        <f>IF('Mottes de 6'!A329&lt;&gt;"",'Mottes de 6'!A329,"")</f>
        <v>20651</v>
      </c>
      <c r="B2284" s="103" t="str">
        <f>IF('Mottes de 6'!L329&lt;&gt;"",'Mottes de 6'!L329,"")</f>
        <v>Noai</v>
      </c>
      <c r="C2284" s="107" t="str">
        <f>IF('Mottes de 6'!B329&lt;&gt;"",'Mottes de 6'!B329,"")</f>
        <v>FUCHSIA PRECOCE JOLLIES</v>
      </c>
      <c r="D2284" s="107" t="str">
        <f>IF('Mottes de 6'!C329&lt;&gt;"",'Mottes de 6'!C329,"")</f>
        <v>Alsace</v>
      </c>
      <c r="E2284" s="103">
        <f>IF('Mottes de 6'!H329&lt;&gt;"",'Mottes de 6'!H329,"")</f>
        <v>12</v>
      </c>
      <c r="F2284" s="103" t="str">
        <f>IF('Mottes de 6'!E329&lt;&gt;"",'Mottes de 6'!E329,"")</f>
        <v>B</v>
      </c>
      <c r="G2284" s="103" t="str">
        <f>IF('Mottes de 6'!N329&lt;&gt;"",'Mottes de 6'!N329,"")</f>
        <v>M6</v>
      </c>
      <c r="H2284" s="103" t="str">
        <f>IF('Mottes de 6'!I329&lt;&gt;"",'Mottes de 6'!I329,"")</f>
        <v>B</v>
      </c>
      <c r="I2284" s="103">
        <f>IF('Mottes de 6'!J329&lt;&gt;"",'Mottes de 6'!J329,"")</f>
        <v>3.5999999999999997E-2</v>
      </c>
      <c r="J2284" s="103">
        <f>IF($J$9=36,'Mottes de 6'!U329,IF($J$9=37,'Mottes de 6'!V329,IF($J$9=38,'Mottes de 6'!W329,IF($J$9=39,'Mottes de 6'!X329,IF($J$9=40,'Mottes de 6'!Y329,IF($J$9=41,'Mottes de 6'!Z329,IF($J$9=42,'Mottes de 6'!AA329,IF($J$9=43,'Mottes de 6'!AB329,IF($J$9=44,'Mottes de 6'!AC329,IF($J$9=45,'Mottes de 6'!AD329,IF($J$9=46,'Mottes de 6'!AE329,IF($J$9=47,'Mottes de 6'!AF329,IF($J$9=48,'Mottes de 6'!AG329,IF($J$9=49,'Mottes de 6'!AH329,IF($J$9=50,'Mottes de 6'!AI329,IF($J$9=51,'Mottes de 6'!AJ329,IF($J$9=52,'Mottes de 6'!AK329,IF($J$9=1,'Mottes de 6'!AL329,IF($J$9=2,'Mottes de 6'!AM329,IF($J$9=3,'Mottes de 6'!AN329,IF($J$9=4,'Mottes de 6'!AO329,IF($J$9=5,'Mottes de 6'!AP329,IF($J$9=6,'Mottes de 6'!AQ329,IF($J$9=7,'Mottes de 6'!AR329,IF($J$9=8,'Mottes de 6'!AS329,IF($J$9=9,'Mottes de 6'!AT329,IF($J$9=10,'Mottes de 6'!AU329,IF($J$9=11,'Mottes de 6'!AV329,IF($J$9=12,'Mottes de 6'!AW329,IF($J$9=13,'Mottes de 6'!AX329,IF($J$9=14,'Mottes de 6'!AY329,IF($J$9=15,'Mottes de 6'!AZ329,IF($J$9=16,'Mottes de 6'!BA329,IF($J$9=17,'Mottes de 6'!BB329,IF($J$9=18,'Mottes de 6'!BC329,IF($J$9=19,'Mottes de 6'!BD329,IF($J$9=20,'Mottes de 6'!BE329,IF($J$9=21,'Mottes de 6'!BF329,IF($J$9=22,'Mottes de 6'!BG329,IF($J$9=23,'Mottes de 6'!BH329,IF($J$9=24,'Mottes de 6'!BI329,IF($J$9=25,'Mottes de 6'!BJ329,IF($J$9=26,'Mottes de 6'!BK329,IF($J$9=27,'Mottes de 6'!BL329,IF($J$9=28,'Mottes de 6'!BM329,IF($J$9=29,'Mottes de 6'!BN329,IF($J$9=30,'Mottes de 6'!BO329,IF($J$9=31,'Mottes de 6'!BP329,IF($J$9=32,'Mottes de 6'!BQ329,IF($J$9=33,'Mottes de 6'!BR329,IF($J$9=34,'Mottes de 6'!BS329,IF($J$9=35,'Mottes de 6'!BT329,))))))))))))))))))))))))))))))))))))))))))))))))))))</f>
        <v>0</v>
      </c>
      <c r="K2284" s="103" t="str">
        <f>IF('Mottes de 6'!R329=0,"","Erreur")</f>
        <v/>
      </c>
    </row>
    <row r="2285" spans="1:11" x14ac:dyDescent="0.25">
      <c r="A2285" s="103">
        <f>IF('Mottes de 6'!A330&lt;&gt;"",'Mottes de 6'!A330,"")</f>
        <v>25271</v>
      </c>
      <c r="B2285" s="103" t="str">
        <f>IF('Mottes de 6'!L330&lt;&gt;"",'Mottes de 6'!L330,"")</f>
        <v>Noai</v>
      </c>
      <c r="C2285" s="107" t="str">
        <f>IF('Mottes de 6'!B330&lt;&gt;"",'Mottes de 6'!B330,"")</f>
        <v>FUCHSIA PRECOCE JOLLIES</v>
      </c>
      <c r="D2285" s="107" t="str">
        <f>IF('Mottes de 6'!C330&lt;&gt;"",'Mottes de 6'!C330,"")</f>
        <v>Bretagne</v>
      </c>
      <c r="E2285" s="103">
        <f>IF('Mottes de 6'!H330&lt;&gt;"",'Mottes de 6'!H330,"")</f>
        <v>12</v>
      </c>
      <c r="F2285" s="103" t="str">
        <f>IF('Mottes de 6'!E330&lt;&gt;"",'Mottes de 6'!E330,"")</f>
        <v>B</v>
      </c>
      <c r="G2285" s="103" t="str">
        <f>IF('Mottes de 6'!N330&lt;&gt;"",'Mottes de 6'!N330,"")</f>
        <v>M6</v>
      </c>
      <c r="H2285" s="103" t="str">
        <f>IF('Mottes de 6'!I330&lt;&gt;"",'Mottes de 6'!I330,"")</f>
        <v>B</v>
      </c>
      <c r="I2285" s="103">
        <f>IF('Mottes de 6'!J330&lt;&gt;"",'Mottes de 6'!J330,"")</f>
        <v>3.5999999999999997E-2</v>
      </c>
      <c r="J2285" s="103">
        <f>IF($J$9=36,'Mottes de 6'!U330,IF($J$9=37,'Mottes de 6'!V330,IF($J$9=38,'Mottes de 6'!W330,IF($J$9=39,'Mottes de 6'!X330,IF($J$9=40,'Mottes de 6'!Y330,IF($J$9=41,'Mottes de 6'!Z330,IF($J$9=42,'Mottes de 6'!AA330,IF($J$9=43,'Mottes de 6'!AB330,IF($J$9=44,'Mottes de 6'!AC330,IF($J$9=45,'Mottes de 6'!AD330,IF($J$9=46,'Mottes de 6'!AE330,IF($J$9=47,'Mottes de 6'!AF330,IF($J$9=48,'Mottes de 6'!AG330,IF($J$9=49,'Mottes de 6'!AH330,IF($J$9=50,'Mottes de 6'!AI330,IF($J$9=51,'Mottes de 6'!AJ330,IF($J$9=52,'Mottes de 6'!AK330,IF($J$9=1,'Mottes de 6'!AL330,IF($J$9=2,'Mottes de 6'!AM330,IF($J$9=3,'Mottes de 6'!AN330,IF($J$9=4,'Mottes de 6'!AO330,IF($J$9=5,'Mottes de 6'!AP330,IF($J$9=6,'Mottes de 6'!AQ330,IF($J$9=7,'Mottes de 6'!AR330,IF($J$9=8,'Mottes de 6'!AS330,IF($J$9=9,'Mottes de 6'!AT330,IF($J$9=10,'Mottes de 6'!AU330,IF($J$9=11,'Mottes de 6'!AV330,IF($J$9=12,'Mottes de 6'!AW330,IF($J$9=13,'Mottes de 6'!AX330,IF($J$9=14,'Mottes de 6'!AY330,IF($J$9=15,'Mottes de 6'!AZ330,IF($J$9=16,'Mottes de 6'!BA330,IF($J$9=17,'Mottes de 6'!BB330,IF($J$9=18,'Mottes de 6'!BC330,IF($J$9=19,'Mottes de 6'!BD330,IF($J$9=20,'Mottes de 6'!BE330,IF($J$9=21,'Mottes de 6'!BF330,IF($J$9=22,'Mottes de 6'!BG330,IF($J$9=23,'Mottes de 6'!BH330,IF($J$9=24,'Mottes de 6'!BI330,IF($J$9=25,'Mottes de 6'!BJ330,IF($J$9=26,'Mottes de 6'!BK330,IF($J$9=27,'Mottes de 6'!BL330,IF($J$9=28,'Mottes de 6'!BM330,IF($J$9=29,'Mottes de 6'!BN330,IF($J$9=30,'Mottes de 6'!BO330,IF($J$9=31,'Mottes de 6'!BP330,IF($J$9=32,'Mottes de 6'!BQ330,IF($J$9=33,'Mottes de 6'!BR330,IF($J$9=34,'Mottes de 6'!BS330,IF($J$9=35,'Mottes de 6'!BT330,))))))))))))))))))))))))))))))))))))))))))))))))))))</f>
        <v>0</v>
      </c>
      <c r="K2285" s="103" t="str">
        <f>IF('Mottes de 6'!R330=0,"","Erreur")</f>
        <v/>
      </c>
    </row>
    <row r="2286" spans="1:11" x14ac:dyDescent="0.25">
      <c r="A2286" s="103">
        <f>IF('Mottes de 6'!A331&lt;&gt;"",'Mottes de 6'!A331,"")</f>
        <v>20660</v>
      </c>
      <c r="B2286" s="103" t="str">
        <f>IF('Mottes de 6'!L331&lt;&gt;"",'Mottes de 6'!L331,"")</f>
        <v>Noai</v>
      </c>
      <c r="C2286" s="107" t="str">
        <f>IF('Mottes de 6'!B331&lt;&gt;"",'Mottes de 6'!B331,"")</f>
        <v>FUCHSIA PRECOCE JOLLIES</v>
      </c>
      <c r="D2286" s="107" t="str">
        <f>IF('Mottes de 6'!C331&lt;&gt;"",'Mottes de 6'!C331,"")</f>
        <v>Corse</v>
      </c>
      <c r="E2286" s="103">
        <f>IF('Mottes de 6'!H331&lt;&gt;"",'Mottes de 6'!H331,"")</f>
        <v>12</v>
      </c>
      <c r="F2286" s="103" t="str">
        <f>IF('Mottes de 6'!E331&lt;&gt;"",'Mottes de 6'!E331,"")</f>
        <v>B</v>
      </c>
      <c r="G2286" s="103" t="str">
        <f>IF('Mottes de 6'!N331&lt;&gt;"",'Mottes de 6'!N331,"")</f>
        <v>M6</v>
      </c>
      <c r="H2286" s="103" t="str">
        <f>IF('Mottes de 6'!I331&lt;&gt;"",'Mottes de 6'!I331,"")</f>
        <v>B</v>
      </c>
      <c r="I2286" s="103">
        <f>IF('Mottes de 6'!J331&lt;&gt;"",'Mottes de 6'!J331,"")</f>
        <v>3.5999999999999997E-2</v>
      </c>
      <c r="J2286" s="103">
        <f>IF($J$9=36,'Mottes de 6'!U331,IF($J$9=37,'Mottes de 6'!V331,IF($J$9=38,'Mottes de 6'!W331,IF($J$9=39,'Mottes de 6'!X331,IF($J$9=40,'Mottes de 6'!Y331,IF($J$9=41,'Mottes de 6'!Z331,IF($J$9=42,'Mottes de 6'!AA331,IF($J$9=43,'Mottes de 6'!AB331,IF($J$9=44,'Mottes de 6'!AC331,IF($J$9=45,'Mottes de 6'!AD331,IF($J$9=46,'Mottes de 6'!AE331,IF($J$9=47,'Mottes de 6'!AF331,IF($J$9=48,'Mottes de 6'!AG331,IF($J$9=49,'Mottes de 6'!AH331,IF($J$9=50,'Mottes de 6'!AI331,IF($J$9=51,'Mottes de 6'!AJ331,IF($J$9=52,'Mottes de 6'!AK331,IF($J$9=1,'Mottes de 6'!AL331,IF($J$9=2,'Mottes de 6'!AM331,IF($J$9=3,'Mottes de 6'!AN331,IF($J$9=4,'Mottes de 6'!AO331,IF($J$9=5,'Mottes de 6'!AP331,IF($J$9=6,'Mottes de 6'!AQ331,IF($J$9=7,'Mottes de 6'!AR331,IF($J$9=8,'Mottes de 6'!AS331,IF($J$9=9,'Mottes de 6'!AT331,IF($J$9=10,'Mottes de 6'!AU331,IF($J$9=11,'Mottes de 6'!AV331,IF($J$9=12,'Mottes de 6'!AW331,IF($J$9=13,'Mottes de 6'!AX331,IF($J$9=14,'Mottes de 6'!AY331,IF($J$9=15,'Mottes de 6'!AZ331,IF($J$9=16,'Mottes de 6'!BA331,IF($J$9=17,'Mottes de 6'!BB331,IF($J$9=18,'Mottes de 6'!BC331,IF($J$9=19,'Mottes de 6'!BD331,IF($J$9=20,'Mottes de 6'!BE331,IF($J$9=21,'Mottes de 6'!BF331,IF($J$9=22,'Mottes de 6'!BG331,IF($J$9=23,'Mottes de 6'!BH331,IF($J$9=24,'Mottes de 6'!BI331,IF($J$9=25,'Mottes de 6'!BJ331,IF($J$9=26,'Mottes de 6'!BK331,IF($J$9=27,'Mottes de 6'!BL331,IF($J$9=28,'Mottes de 6'!BM331,IF($J$9=29,'Mottes de 6'!BN331,IF($J$9=30,'Mottes de 6'!BO331,IF($J$9=31,'Mottes de 6'!BP331,IF($J$9=32,'Mottes de 6'!BQ331,IF($J$9=33,'Mottes de 6'!BR331,IF($J$9=34,'Mottes de 6'!BS331,IF($J$9=35,'Mottes de 6'!BT331,))))))))))))))))))))))))))))))))))))))))))))))))))))</f>
        <v>0</v>
      </c>
      <c r="K2286" s="103" t="str">
        <f>IF('Mottes de 6'!R331=0,"","Erreur")</f>
        <v/>
      </c>
    </row>
    <row r="2287" spans="1:11" x14ac:dyDescent="0.25">
      <c r="A2287" s="103">
        <f>IF('Mottes de 6'!A332&lt;&gt;"",'Mottes de 6'!A332,"")</f>
        <v>20662</v>
      </c>
      <c r="B2287" s="103" t="str">
        <f>IF('Mottes de 6'!L332&lt;&gt;"",'Mottes de 6'!L332,"")</f>
        <v>Noai</v>
      </c>
      <c r="C2287" s="107" t="str">
        <f>IF('Mottes de 6'!B332&lt;&gt;"",'Mottes de 6'!B332,"")</f>
        <v>FUCHSIA PRECOCE JOLLIES</v>
      </c>
      <c r="D2287" s="107" t="str">
        <f>IF('Mottes de 6'!C332&lt;&gt;"",'Mottes de 6'!C332,"")</f>
        <v>Lorraine</v>
      </c>
      <c r="E2287" s="103">
        <f>IF('Mottes de 6'!H332&lt;&gt;"",'Mottes de 6'!H332,"")</f>
        <v>12</v>
      </c>
      <c r="F2287" s="103" t="str">
        <f>IF('Mottes de 6'!E332&lt;&gt;"",'Mottes de 6'!E332,"")</f>
        <v>B</v>
      </c>
      <c r="G2287" s="103" t="str">
        <f>IF('Mottes de 6'!N332&lt;&gt;"",'Mottes de 6'!N332,"")</f>
        <v>M6</v>
      </c>
      <c r="H2287" s="103" t="str">
        <f>IF('Mottes de 6'!I332&lt;&gt;"",'Mottes de 6'!I332,"")</f>
        <v>B</v>
      </c>
      <c r="I2287" s="103">
        <f>IF('Mottes de 6'!J332&lt;&gt;"",'Mottes de 6'!J332,"")</f>
        <v>3.5999999999999997E-2</v>
      </c>
      <c r="J2287" s="103">
        <f>IF($J$9=36,'Mottes de 6'!U332,IF($J$9=37,'Mottes de 6'!V332,IF($J$9=38,'Mottes de 6'!W332,IF($J$9=39,'Mottes de 6'!X332,IF($J$9=40,'Mottes de 6'!Y332,IF($J$9=41,'Mottes de 6'!Z332,IF($J$9=42,'Mottes de 6'!AA332,IF($J$9=43,'Mottes de 6'!AB332,IF($J$9=44,'Mottes de 6'!AC332,IF($J$9=45,'Mottes de 6'!AD332,IF($J$9=46,'Mottes de 6'!AE332,IF($J$9=47,'Mottes de 6'!AF332,IF($J$9=48,'Mottes de 6'!AG332,IF($J$9=49,'Mottes de 6'!AH332,IF($J$9=50,'Mottes de 6'!AI332,IF($J$9=51,'Mottes de 6'!AJ332,IF($J$9=52,'Mottes de 6'!AK332,IF($J$9=1,'Mottes de 6'!AL332,IF($J$9=2,'Mottes de 6'!AM332,IF($J$9=3,'Mottes de 6'!AN332,IF($J$9=4,'Mottes de 6'!AO332,IF($J$9=5,'Mottes de 6'!AP332,IF($J$9=6,'Mottes de 6'!AQ332,IF($J$9=7,'Mottes de 6'!AR332,IF($J$9=8,'Mottes de 6'!AS332,IF($J$9=9,'Mottes de 6'!AT332,IF($J$9=10,'Mottes de 6'!AU332,IF($J$9=11,'Mottes de 6'!AV332,IF($J$9=12,'Mottes de 6'!AW332,IF($J$9=13,'Mottes de 6'!AX332,IF($J$9=14,'Mottes de 6'!AY332,IF($J$9=15,'Mottes de 6'!AZ332,IF($J$9=16,'Mottes de 6'!BA332,IF($J$9=17,'Mottes de 6'!BB332,IF($J$9=18,'Mottes de 6'!BC332,IF($J$9=19,'Mottes de 6'!BD332,IF($J$9=20,'Mottes de 6'!BE332,IF($J$9=21,'Mottes de 6'!BF332,IF($J$9=22,'Mottes de 6'!BG332,IF($J$9=23,'Mottes de 6'!BH332,IF($J$9=24,'Mottes de 6'!BI332,IF($J$9=25,'Mottes de 6'!BJ332,IF($J$9=26,'Mottes de 6'!BK332,IF($J$9=27,'Mottes de 6'!BL332,IF($J$9=28,'Mottes de 6'!BM332,IF($J$9=29,'Mottes de 6'!BN332,IF($J$9=30,'Mottes de 6'!BO332,IF($J$9=31,'Mottes de 6'!BP332,IF($J$9=32,'Mottes de 6'!BQ332,IF($J$9=33,'Mottes de 6'!BR332,IF($J$9=34,'Mottes de 6'!BS332,IF($J$9=35,'Mottes de 6'!BT332,))))))))))))))))))))))))))))))))))))))))))))))))))))</f>
        <v>0</v>
      </c>
      <c r="K2287" s="103" t="str">
        <f>IF('Mottes de 6'!R332=0,"","Erreur")</f>
        <v/>
      </c>
    </row>
    <row r="2288" spans="1:11" x14ac:dyDescent="0.25">
      <c r="A2288" s="103">
        <f>IF('Mottes de 6'!A333&lt;&gt;"",'Mottes de 6'!A333,"")</f>
        <v>20680</v>
      </c>
      <c r="B2288" s="103" t="str">
        <f>IF('Mottes de 6'!L333&lt;&gt;"",'Mottes de 6'!L333,"")</f>
        <v>Noai</v>
      </c>
      <c r="C2288" s="107" t="str">
        <f>IF('Mottes de 6'!B333&lt;&gt;"",'Mottes de 6'!B333,"")</f>
        <v>FUCHSIA PRECOCE JOLLIES</v>
      </c>
      <c r="D2288" s="107" t="str">
        <f>IF('Mottes de 6'!C333&lt;&gt;"",'Mottes de 6'!C333,"")</f>
        <v>Variés</v>
      </c>
      <c r="E2288" s="103">
        <f>IF('Mottes de 6'!H333&lt;&gt;"",'Mottes de 6'!H333,"")</f>
        <v>12</v>
      </c>
      <c r="F2288" s="103" t="str">
        <f>IF('Mottes de 6'!E333&lt;&gt;"",'Mottes de 6'!E333,"")</f>
        <v>B</v>
      </c>
      <c r="G2288" s="103" t="str">
        <f>IF('Mottes de 6'!N333&lt;&gt;"",'Mottes de 6'!N333,"")</f>
        <v>M6</v>
      </c>
      <c r="H2288" s="103" t="str">
        <f>IF('Mottes de 6'!I333&lt;&gt;"",'Mottes de 6'!I333,"")</f>
        <v>B</v>
      </c>
      <c r="I2288" s="103">
        <f>IF('Mottes de 6'!J333&lt;&gt;"",'Mottes de 6'!J333,"")</f>
        <v>3.5999999999999997E-2</v>
      </c>
      <c r="J2288" s="103">
        <f>IF($J$9=36,'Mottes de 6'!U333,IF($J$9=37,'Mottes de 6'!V333,IF($J$9=38,'Mottes de 6'!W333,IF($J$9=39,'Mottes de 6'!X333,IF($J$9=40,'Mottes de 6'!Y333,IF($J$9=41,'Mottes de 6'!Z333,IF($J$9=42,'Mottes de 6'!AA333,IF($J$9=43,'Mottes de 6'!AB333,IF($J$9=44,'Mottes de 6'!AC333,IF($J$9=45,'Mottes de 6'!AD333,IF($J$9=46,'Mottes de 6'!AE333,IF($J$9=47,'Mottes de 6'!AF333,IF($J$9=48,'Mottes de 6'!AG333,IF($J$9=49,'Mottes de 6'!AH333,IF($J$9=50,'Mottes de 6'!AI333,IF($J$9=51,'Mottes de 6'!AJ333,IF($J$9=52,'Mottes de 6'!AK333,IF($J$9=1,'Mottes de 6'!AL333,IF($J$9=2,'Mottes de 6'!AM333,IF($J$9=3,'Mottes de 6'!AN333,IF($J$9=4,'Mottes de 6'!AO333,IF($J$9=5,'Mottes de 6'!AP333,IF($J$9=6,'Mottes de 6'!AQ333,IF($J$9=7,'Mottes de 6'!AR333,IF($J$9=8,'Mottes de 6'!AS333,IF($J$9=9,'Mottes de 6'!AT333,IF($J$9=10,'Mottes de 6'!AU333,IF($J$9=11,'Mottes de 6'!AV333,IF($J$9=12,'Mottes de 6'!AW333,IF($J$9=13,'Mottes de 6'!AX333,IF($J$9=14,'Mottes de 6'!AY333,IF($J$9=15,'Mottes de 6'!AZ333,IF($J$9=16,'Mottes de 6'!BA333,IF($J$9=17,'Mottes de 6'!BB333,IF($J$9=18,'Mottes de 6'!BC333,IF($J$9=19,'Mottes de 6'!BD333,IF($J$9=20,'Mottes de 6'!BE333,IF($J$9=21,'Mottes de 6'!BF333,IF($J$9=22,'Mottes de 6'!BG333,IF($J$9=23,'Mottes de 6'!BH333,IF($J$9=24,'Mottes de 6'!BI333,IF($J$9=25,'Mottes de 6'!BJ333,IF($J$9=26,'Mottes de 6'!BK333,IF($J$9=27,'Mottes de 6'!BL333,IF($J$9=28,'Mottes de 6'!BM333,IF($J$9=29,'Mottes de 6'!BN333,IF($J$9=30,'Mottes de 6'!BO333,IF($J$9=31,'Mottes de 6'!BP333,IF($J$9=32,'Mottes de 6'!BQ333,IF($J$9=33,'Mottes de 6'!BR333,IF($J$9=34,'Mottes de 6'!BS333,IF($J$9=35,'Mottes de 6'!BT333,))))))))))))))))))))))))))))))))))))))))))))))))))))</f>
        <v>0</v>
      </c>
      <c r="K2288" s="103" t="str">
        <f>IF('Mottes de 6'!R333=0,"","Erreur")</f>
        <v/>
      </c>
    </row>
    <row r="2289" spans="1:11" x14ac:dyDescent="0.25">
      <c r="A2289" s="450"/>
      <c r="B2289" s="450"/>
      <c r="C2289" s="451" t="s">
        <v>1886</v>
      </c>
      <c r="D2289" s="451"/>
      <c r="E2289" s="450"/>
      <c r="F2289" s="450"/>
      <c r="G2289" s="450"/>
      <c r="H2289" s="450"/>
      <c r="I2289" s="450"/>
      <c r="J2289" s="450">
        <f>SUBTOTAL(9,J2283:J2288)</f>
        <v>0</v>
      </c>
      <c r="K2289" s="450"/>
    </row>
    <row r="2290" spans="1:11" x14ac:dyDescent="0.25">
      <c r="A2290" s="103" t="str">
        <f>IF('Mottes de 6'!A334&lt;&gt;"",'Mottes de 6'!A334,"")</f>
        <v/>
      </c>
      <c r="B2290" s="103" t="str">
        <f>IF('Mottes de 6'!L334&lt;&gt;"",'Mottes de 6'!L334,"")</f>
        <v>E</v>
      </c>
      <c r="C2290" s="107" t="str">
        <f>IF('Mottes de 6'!B334&lt;&gt;"",'Mottes de 6'!B334,"")</f>
        <v>FUCHSIA port droit</v>
      </c>
      <c r="D2290" s="107" t="str">
        <f>IF('Mottes de 6'!C334&lt;&gt;"",'Mottes de 6'!C334,"")</f>
        <v/>
      </c>
      <c r="E2290" s="103" t="str">
        <f>IF('Mottes de 6'!H334&lt;&gt;"",'Mottes de 6'!H334,"")</f>
        <v/>
      </c>
      <c r="F2290" s="103" t="str">
        <f>IF('Mottes de 6'!E334&lt;&gt;"",'Mottes de 6'!E334,"")</f>
        <v/>
      </c>
      <c r="G2290" s="103" t="str">
        <f>IF('Mottes de 6'!N334&lt;&gt;"",'Mottes de 6'!N334,"")</f>
        <v/>
      </c>
      <c r="H2290" s="103" t="str">
        <f>IF('Mottes de 6'!I334&lt;&gt;"",'Mottes de 6'!I334,"")</f>
        <v/>
      </c>
      <c r="I2290" s="103" t="str">
        <f>IF('Mottes de 6'!J334&lt;&gt;"",'Mottes de 6'!J334,"")</f>
        <v/>
      </c>
      <c r="J2290" s="103">
        <f>IF($J$9=36,'Mottes de 6'!U334,IF($J$9=37,'Mottes de 6'!V334,IF($J$9=38,'Mottes de 6'!W334,IF($J$9=39,'Mottes de 6'!X334,IF($J$9=40,'Mottes de 6'!Y334,IF($J$9=41,'Mottes de 6'!Z334,IF($J$9=42,'Mottes de 6'!AA334,IF($J$9=43,'Mottes de 6'!AB334,IF($J$9=44,'Mottes de 6'!AC334,IF($J$9=45,'Mottes de 6'!AD334,IF($J$9=46,'Mottes de 6'!AE334,IF($J$9=47,'Mottes de 6'!AF334,IF($J$9=48,'Mottes de 6'!AG334,IF($J$9=49,'Mottes de 6'!AH334,IF($J$9=50,'Mottes de 6'!AI334,IF($J$9=51,'Mottes de 6'!AJ334,IF($J$9=52,'Mottes de 6'!AK334,IF($J$9=1,'Mottes de 6'!AL334,IF($J$9=2,'Mottes de 6'!AM334,IF($J$9=3,'Mottes de 6'!AN334,IF($J$9=4,'Mottes de 6'!AO334,IF($J$9=5,'Mottes de 6'!AP334,IF($J$9=6,'Mottes de 6'!AQ334,IF($J$9=7,'Mottes de 6'!AR334,IF($J$9=8,'Mottes de 6'!AS334,IF($J$9=9,'Mottes de 6'!AT334,IF($J$9=10,'Mottes de 6'!AU334,IF($J$9=11,'Mottes de 6'!AV334,IF($J$9=12,'Mottes de 6'!AW334,IF($J$9=13,'Mottes de 6'!AX334,IF($J$9=14,'Mottes de 6'!AY334,IF($J$9=15,'Mottes de 6'!AZ334,IF($J$9=16,'Mottes de 6'!BA334,IF($J$9=17,'Mottes de 6'!BB334,IF($J$9=18,'Mottes de 6'!BC334,IF($J$9=19,'Mottes de 6'!BD334,IF($J$9=20,'Mottes de 6'!BE334,IF($J$9=21,'Mottes de 6'!BF334,IF($J$9=22,'Mottes de 6'!BG334,IF($J$9=23,'Mottes de 6'!BH334,IF($J$9=24,'Mottes de 6'!BI334,IF($J$9=25,'Mottes de 6'!BJ334,IF($J$9=26,'Mottes de 6'!BK334,IF($J$9=27,'Mottes de 6'!BL334,IF($J$9=28,'Mottes de 6'!BM334,IF($J$9=29,'Mottes de 6'!BN334,IF($J$9=30,'Mottes de 6'!BO334,IF($J$9=31,'Mottes de 6'!BP334,IF($J$9=32,'Mottes de 6'!BQ334,IF($J$9=33,'Mottes de 6'!BR334,IF($J$9=34,'Mottes de 6'!BS334,IF($J$9=35,'Mottes de 6'!BT334,))))))))))))))))))))))))))))))))))))))))))))))))))))</f>
        <v>0</v>
      </c>
      <c r="K2290" s="103" t="str">
        <f>IF('Mottes de 6'!R334=0,"","Erreur")</f>
        <v/>
      </c>
    </row>
    <row r="2291" spans="1:11" x14ac:dyDescent="0.25">
      <c r="A2291" s="103">
        <f>IF('Mottes de 6'!A335&lt;&gt;"",'Mottes de 6'!A335,"")</f>
        <v>20627</v>
      </c>
      <c r="B2291" s="103" t="str">
        <f>IF('Mottes de 6'!L335&lt;&gt;"",'Mottes de 6'!L335,"")</f>
        <v>Noai</v>
      </c>
      <c r="C2291" s="107" t="str">
        <f>IF('Mottes de 6'!B335&lt;&gt;"",'Mottes de 6'!B335,"")</f>
        <v>FUCHSIA FLEURS SIMPLES - P. DROIT</v>
      </c>
      <c r="D2291" s="107" t="str">
        <f>IF('Mottes de 6'!C335&lt;&gt;"",'Mottes de 6'!C335,"")</f>
        <v>Fulgens</v>
      </c>
      <c r="E2291" s="103">
        <f>IF('Mottes de 6'!H335&lt;&gt;"",'Mottes de 6'!H335,"")</f>
        <v>12</v>
      </c>
      <c r="F2291" s="103" t="str">
        <f>IF('Mottes de 6'!E335&lt;&gt;"",'Mottes de 6'!E335,"")</f>
        <v>B</v>
      </c>
      <c r="G2291" s="103" t="str">
        <f>IF('Mottes de 6'!N335&lt;&gt;"",'Mottes de 6'!N335,"")</f>
        <v>M6</v>
      </c>
      <c r="H2291" s="103" t="str">
        <f>IF('Mottes de 6'!I335&lt;&gt;"",'Mottes de 6'!I335,"")</f>
        <v>B</v>
      </c>
      <c r="I2291" s="103" t="str">
        <f>IF('Mottes de 6'!J335&lt;&gt;"",'Mottes de 6'!J335,"")</f>
        <v/>
      </c>
      <c r="J2291" s="103">
        <f>IF($J$9=36,'Mottes de 6'!U335,IF($J$9=37,'Mottes de 6'!V335,IF($J$9=38,'Mottes de 6'!W335,IF($J$9=39,'Mottes de 6'!X335,IF($J$9=40,'Mottes de 6'!Y335,IF($J$9=41,'Mottes de 6'!Z335,IF($J$9=42,'Mottes de 6'!AA335,IF($J$9=43,'Mottes de 6'!AB335,IF($J$9=44,'Mottes de 6'!AC335,IF($J$9=45,'Mottes de 6'!AD335,IF($J$9=46,'Mottes de 6'!AE335,IF($J$9=47,'Mottes de 6'!AF335,IF($J$9=48,'Mottes de 6'!AG335,IF($J$9=49,'Mottes de 6'!AH335,IF($J$9=50,'Mottes de 6'!AI335,IF($J$9=51,'Mottes de 6'!AJ335,IF($J$9=52,'Mottes de 6'!AK335,IF($J$9=1,'Mottes de 6'!AL335,IF($J$9=2,'Mottes de 6'!AM335,IF($J$9=3,'Mottes de 6'!AN335,IF($J$9=4,'Mottes de 6'!AO335,IF($J$9=5,'Mottes de 6'!AP335,IF($J$9=6,'Mottes de 6'!AQ335,IF($J$9=7,'Mottes de 6'!AR335,IF($J$9=8,'Mottes de 6'!AS335,IF($J$9=9,'Mottes de 6'!AT335,IF($J$9=10,'Mottes de 6'!AU335,IF($J$9=11,'Mottes de 6'!AV335,IF($J$9=12,'Mottes de 6'!AW335,IF($J$9=13,'Mottes de 6'!AX335,IF($J$9=14,'Mottes de 6'!AY335,IF($J$9=15,'Mottes de 6'!AZ335,IF($J$9=16,'Mottes de 6'!BA335,IF($J$9=17,'Mottes de 6'!BB335,IF($J$9=18,'Mottes de 6'!BC335,IF($J$9=19,'Mottes de 6'!BD335,IF($J$9=20,'Mottes de 6'!BE335,IF($J$9=21,'Mottes de 6'!BF335,IF($J$9=22,'Mottes de 6'!BG335,IF($J$9=23,'Mottes de 6'!BH335,IF($J$9=24,'Mottes de 6'!BI335,IF($J$9=25,'Mottes de 6'!BJ335,IF($J$9=26,'Mottes de 6'!BK335,IF($J$9=27,'Mottes de 6'!BL335,IF($J$9=28,'Mottes de 6'!BM335,IF($J$9=29,'Mottes de 6'!BN335,IF($J$9=30,'Mottes de 6'!BO335,IF($J$9=31,'Mottes de 6'!BP335,IF($J$9=32,'Mottes de 6'!BQ335,IF($J$9=33,'Mottes de 6'!BR335,IF($J$9=34,'Mottes de 6'!BS335,IF($J$9=35,'Mottes de 6'!BT335,))))))))))))))))))))))))))))))))))))))))))))))))))))</f>
        <v>0</v>
      </c>
      <c r="K2291" s="103" t="str">
        <f>IF('Mottes de 6'!R335=0,"","Erreur")</f>
        <v/>
      </c>
    </row>
    <row r="2292" spans="1:11" x14ac:dyDescent="0.25">
      <c r="A2292" s="450"/>
      <c r="B2292" s="450"/>
      <c r="C2292" s="451" t="s">
        <v>1887</v>
      </c>
      <c r="D2292" s="451"/>
      <c r="E2292" s="450"/>
      <c r="F2292" s="450"/>
      <c r="G2292" s="450"/>
      <c r="H2292" s="450"/>
      <c r="I2292" s="450"/>
      <c r="J2292" s="450">
        <f>SUBTOTAL(9,J2290:J2291)</f>
        <v>0</v>
      </c>
      <c r="K2292" s="450"/>
    </row>
    <row r="2293" spans="1:11" x14ac:dyDescent="0.25">
      <c r="A2293" s="103">
        <f>IF('Mottes de 6'!A336&lt;&gt;"",'Mottes de 6'!A336,"")</f>
        <v>11172</v>
      </c>
      <c r="B2293" s="103" t="str">
        <f>IF('Mottes de 6'!L336&lt;&gt;"",'Mottes de 6'!L336,"")</f>
        <v>Noai</v>
      </c>
      <c r="C2293" s="107" t="str">
        <f>IF('Mottes de 6'!B336&lt;&gt;"",'Mottes de 6'!B336,"")</f>
        <v>FUCHSIA FLEURS DOUBLES - P. DROIT</v>
      </c>
      <c r="D2293" s="107" t="str">
        <f>IF('Mottes de 6'!C336&lt;&gt;"",'Mottes de 6'!C336,"")</f>
        <v>Churchill</v>
      </c>
      <c r="E2293" s="103">
        <f>IF('Mottes de 6'!H336&lt;&gt;"",'Mottes de 6'!H336,"")</f>
        <v>12</v>
      </c>
      <c r="F2293" s="103" t="str">
        <f>IF('Mottes de 6'!E336&lt;&gt;"",'Mottes de 6'!E336,"")</f>
        <v>B</v>
      </c>
      <c r="G2293" s="103" t="str">
        <f>IF('Mottes de 6'!N336&lt;&gt;"",'Mottes de 6'!N336,"")</f>
        <v>M6</v>
      </c>
      <c r="H2293" s="103" t="str">
        <f>IF('Mottes de 6'!I336&lt;&gt;"",'Mottes de 6'!I336,"")</f>
        <v>B</v>
      </c>
      <c r="I2293" s="103" t="str">
        <f>IF('Mottes de 6'!J336&lt;&gt;"",'Mottes de 6'!J336,"")</f>
        <v/>
      </c>
      <c r="J2293" s="103">
        <f>IF($J$9=36,'Mottes de 6'!U336,IF($J$9=37,'Mottes de 6'!V336,IF($J$9=38,'Mottes de 6'!W336,IF($J$9=39,'Mottes de 6'!X336,IF($J$9=40,'Mottes de 6'!Y336,IF($J$9=41,'Mottes de 6'!Z336,IF($J$9=42,'Mottes de 6'!AA336,IF($J$9=43,'Mottes de 6'!AB336,IF($J$9=44,'Mottes de 6'!AC336,IF($J$9=45,'Mottes de 6'!AD336,IF($J$9=46,'Mottes de 6'!AE336,IF($J$9=47,'Mottes de 6'!AF336,IF($J$9=48,'Mottes de 6'!AG336,IF($J$9=49,'Mottes de 6'!AH336,IF($J$9=50,'Mottes de 6'!AI336,IF($J$9=51,'Mottes de 6'!AJ336,IF($J$9=52,'Mottes de 6'!AK336,IF($J$9=1,'Mottes de 6'!AL336,IF($J$9=2,'Mottes de 6'!AM336,IF($J$9=3,'Mottes de 6'!AN336,IF($J$9=4,'Mottes de 6'!AO336,IF($J$9=5,'Mottes de 6'!AP336,IF($J$9=6,'Mottes de 6'!AQ336,IF($J$9=7,'Mottes de 6'!AR336,IF($J$9=8,'Mottes de 6'!AS336,IF($J$9=9,'Mottes de 6'!AT336,IF($J$9=10,'Mottes de 6'!AU336,IF($J$9=11,'Mottes de 6'!AV336,IF($J$9=12,'Mottes de 6'!AW336,IF($J$9=13,'Mottes de 6'!AX336,IF($J$9=14,'Mottes de 6'!AY336,IF($J$9=15,'Mottes de 6'!AZ336,IF($J$9=16,'Mottes de 6'!BA336,IF($J$9=17,'Mottes de 6'!BB336,IF($J$9=18,'Mottes de 6'!BC336,IF($J$9=19,'Mottes de 6'!BD336,IF($J$9=20,'Mottes de 6'!BE336,IF($J$9=21,'Mottes de 6'!BF336,IF($J$9=22,'Mottes de 6'!BG336,IF($J$9=23,'Mottes de 6'!BH336,IF($J$9=24,'Mottes de 6'!BI336,IF($J$9=25,'Mottes de 6'!BJ336,IF($J$9=26,'Mottes de 6'!BK336,IF($J$9=27,'Mottes de 6'!BL336,IF($J$9=28,'Mottes de 6'!BM336,IF($J$9=29,'Mottes de 6'!BN336,IF($J$9=30,'Mottes de 6'!BO336,IF($J$9=31,'Mottes de 6'!BP336,IF($J$9=32,'Mottes de 6'!BQ336,IF($J$9=33,'Mottes de 6'!BR336,IF($J$9=34,'Mottes de 6'!BS336,IF($J$9=35,'Mottes de 6'!BT336,))))))))))))))))))))))))))))))))))))))))))))))))))))</f>
        <v>0</v>
      </c>
      <c r="K2293" s="103" t="str">
        <f>IF('Mottes de 6'!R336=0,"","Erreur")</f>
        <v/>
      </c>
    </row>
    <row r="2294" spans="1:11" x14ac:dyDescent="0.25">
      <c r="A2294" s="103">
        <f>IF('Mottes de 6'!A337&lt;&gt;"",'Mottes de 6'!A337,"")</f>
        <v>11188</v>
      </c>
      <c r="B2294" s="103" t="str">
        <f>IF('Mottes de 6'!L337&lt;&gt;"",'Mottes de 6'!L337,"")</f>
        <v>Noai</v>
      </c>
      <c r="C2294" s="107" t="str">
        <f>IF('Mottes de 6'!B337&lt;&gt;"",'Mottes de 6'!B337,"")</f>
        <v>FUCHSIA FLEURS DOUBLES - P. DROIT</v>
      </c>
      <c r="D2294" s="107" t="str">
        <f>IF('Mottes de 6'!C337&lt;&gt;"",'Mottes de 6'!C337,"")</f>
        <v>Dark Eyes</v>
      </c>
      <c r="E2294" s="103">
        <f>IF('Mottes de 6'!H337&lt;&gt;"",'Mottes de 6'!H337,"")</f>
        <v>12</v>
      </c>
      <c r="F2294" s="103" t="str">
        <f>IF('Mottes de 6'!E337&lt;&gt;"",'Mottes de 6'!E337,"")</f>
        <v>B</v>
      </c>
      <c r="G2294" s="103" t="str">
        <f>IF('Mottes de 6'!N337&lt;&gt;"",'Mottes de 6'!N337,"")</f>
        <v>M6</v>
      </c>
      <c r="H2294" s="103" t="str">
        <f>IF('Mottes de 6'!I337&lt;&gt;"",'Mottes de 6'!I337,"")</f>
        <v>B</v>
      </c>
      <c r="I2294" s="103" t="str">
        <f>IF('Mottes de 6'!J337&lt;&gt;"",'Mottes de 6'!J337,"")</f>
        <v/>
      </c>
      <c r="J2294" s="103">
        <f>IF($J$9=36,'Mottes de 6'!U337,IF($J$9=37,'Mottes de 6'!V337,IF($J$9=38,'Mottes de 6'!W337,IF($J$9=39,'Mottes de 6'!X337,IF($J$9=40,'Mottes de 6'!Y337,IF($J$9=41,'Mottes de 6'!Z337,IF($J$9=42,'Mottes de 6'!AA337,IF($J$9=43,'Mottes de 6'!AB337,IF($J$9=44,'Mottes de 6'!AC337,IF($J$9=45,'Mottes de 6'!AD337,IF($J$9=46,'Mottes de 6'!AE337,IF($J$9=47,'Mottes de 6'!AF337,IF($J$9=48,'Mottes de 6'!AG337,IF($J$9=49,'Mottes de 6'!AH337,IF($J$9=50,'Mottes de 6'!AI337,IF($J$9=51,'Mottes de 6'!AJ337,IF($J$9=52,'Mottes de 6'!AK337,IF($J$9=1,'Mottes de 6'!AL337,IF($J$9=2,'Mottes de 6'!AM337,IF($J$9=3,'Mottes de 6'!AN337,IF($J$9=4,'Mottes de 6'!AO337,IF($J$9=5,'Mottes de 6'!AP337,IF($J$9=6,'Mottes de 6'!AQ337,IF($J$9=7,'Mottes de 6'!AR337,IF($J$9=8,'Mottes de 6'!AS337,IF($J$9=9,'Mottes de 6'!AT337,IF($J$9=10,'Mottes de 6'!AU337,IF($J$9=11,'Mottes de 6'!AV337,IF($J$9=12,'Mottes de 6'!AW337,IF($J$9=13,'Mottes de 6'!AX337,IF($J$9=14,'Mottes de 6'!AY337,IF($J$9=15,'Mottes de 6'!AZ337,IF($J$9=16,'Mottes de 6'!BA337,IF($J$9=17,'Mottes de 6'!BB337,IF($J$9=18,'Mottes de 6'!BC337,IF($J$9=19,'Mottes de 6'!BD337,IF($J$9=20,'Mottes de 6'!BE337,IF($J$9=21,'Mottes de 6'!BF337,IF($J$9=22,'Mottes de 6'!BG337,IF($J$9=23,'Mottes de 6'!BH337,IF($J$9=24,'Mottes de 6'!BI337,IF($J$9=25,'Mottes de 6'!BJ337,IF($J$9=26,'Mottes de 6'!BK337,IF($J$9=27,'Mottes de 6'!BL337,IF($J$9=28,'Mottes de 6'!BM337,IF($J$9=29,'Mottes de 6'!BN337,IF($J$9=30,'Mottes de 6'!BO337,IF($J$9=31,'Mottes de 6'!BP337,IF($J$9=32,'Mottes de 6'!BQ337,IF($J$9=33,'Mottes de 6'!BR337,IF($J$9=34,'Mottes de 6'!BS337,IF($J$9=35,'Mottes de 6'!BT337,))))))))))))))))))))))))))))))))))))))))))))))))))))</f>
        <v>0</v>
      </c>
      <c r="K2294" s="103" t="str">
        <f>IF('Mottes de 6'!R337=0,"","Erreur")</f>
        <v/>
      </c>
    </row>
    <row r="2295" spans="1:11" x14ac:dyDescent="0.25">
      <c r="A2295" s="103">
        <f>IF('Mottes de 6'!A338&lt;&gt;"",'Mottes de 6'!A338,"")</f>
        <v>11189</v>
      </c>
      <c r="B2295" s="103" t="str">
        <f>IF('Mottes de 6'!L338&lt;&gt;"",'Mottes de 6'!L338,"")</f>
        <v>Noai</v>
      </c>
      <c r="C2295" s="107" t="str">
        <f>IF('Mottes de 6'!B338&lt;&gt;"",'Mottes de 6'!B338,"")</f>
        <v>FUCHSIA FLEURS DOUBLES - P. DROIT</v>
      </c>
      <c r="D2295" s="107" t="str">
        <f>IF('Mottes de 6'!C338&lt;&gt;"",'Mottes de 6'!C338,"")</f>
        <v>Tausendschon</v>
      </c>
      <c r="E2295" s="103">
        <f>IF('Mottes de 6'!H338&lt;&gt;"",'Mottes de 6'!H338,"")</f>
        <v>12</v>
      </c>
      <c r="F2295" s="103" t="str">
        <f>IF('Mottes de 6'!E338&lt;&gt;"",'Mottes de 6'!E338,"")</f>
        <v>B</v>
      </c>
      <c r="G2295" s="103" t="str">
        <f>IF('Mottes de 6'!N338&lt;&gt;"",'Mottes de 6'!N338,"")</f>
        <v>M6</v>
      </c>
      <c r="H2295" s="103" t="str">
        <f>IF('Mottes de 6'!I338&lt;&gt;"",'Mottes de 6'!I338,"")</f>
        <v>B</v>
      </c>
      <c r="I2295" s="103" t="str">
        <f>IF('Mottes de 6'!J338&lt;&gt;"",'Mottes de 6'!J338,"")</f>
        <v/>
      </c>
      <c r="J2295" s="103">
        <f>IF($J$9=36,'Mottes de 6'!U338,IF($J$9=37,'Mottes de 6'!V338,IF($J$9=38,'Mottes de 6'!W338,IF($J$9=39,'Mottes de 6'!X338,IF($J$9=40,'Mottes de 6'!Y338,IF($J$9=41,'Mottes de 6'!Z338,IF($J$9=42,'Mottes de 6'!AA338,IF($J$9=43,'Mottes de 6'!AB338,IF($J$9=44,'Mottes de 6'!AC338,IF($J$9=45,'Mottes de 6'!AD338,IF($J$9=46,'Mottes de 6'!AE338,IF($J$9=47,'Mottes de 6'!AF338,IF($J$9=48,'Mottes de 6'!AG338,IF($J$9=49,'Mottes de 6'!AH338,IF($J$9=50,'Mottes de 6'!AI338,IF($J$9=51,'Mottes de 6'!AJ338,IF($J$9=52,'Mottes de 6'!AK338,IF($J$9=1,'Mottes de 6'!AL338,IF($J$9=2,'Mottes de 6'!AM338,IF($J$9=3,'Mottes de 6'!AN338,IF($J$9=4,'Mottes de 6'!AO338,IF($J$9=5,'Mottes de 6'!AP338,IF($J$9=6,'Mottes de 6'!AQ338,IF($J$9=7,'Mottes de 6'!AR338,IF($J$9=8,'Mottes de 6'!AS338,IF($J$9=9,'Mottes de 6'!AT338,IF($J$9=10,'Mottes de 6'!AU338,IF($J$9=11,'Mottes de 6'!AV338,IF($J$9=12,'Mottes de 6'!AW338,IF($J$9=13,'Mottes de 6'!AX338,IF($J$9=14,'Mottes de 6'!AY338,IF($J$9=15,'Mottes de 6'!AZ338,IF($J$9=16,'Mottes de 6'!BA338,IF($J$9=17,'Mottes de 6'!BB338,IF($J$9=18,'Mottes de 6'!BC338,IF($J$9=19,'Mottes de 6'!BD338,IF($J$9=20,'Mottes de 6'!BE338,IF($J$9=21,'Mottes de 6'!BF338,IF($J$9=22,'Mottes de 6'!BG338,IF($J$9=23,'Mottes de 6'!BH338,IF($J$9=24,'Mottes de 6'!BI338,IF($J$9=25,'Mottes de 6'!BJ338,IF($J$9=26,'Mottes de 6'!BK338,IF($J$9=27,'Mottes de 6'!BL338,IF($J$9=28,'Mottes de 6'!BM338,IF($J$9=29,'Mottes de 6'!BN338,IF($J$9=30,'Mottes de 6'!BO338,IF($J$9=31,'Mottes de 6'!BP338,IF($J$9=32,'Mottes de 6'!BQ338,IF($J$9=33,'Mottes de 6'!BR338,IF($J$9=34,'Mottes de 6'!BS338,IF($J$9=35,'Mottes de 6'!BT338,))))))))))))))))))))))))))))))))))))))))))))))))))))</f>
        <v>0</v>
      </c>
      <c r="K2295" s="103" t="str">
        <f>IF('Mottes de 6'!R338=0,"","Erreur")</f>
        <v/>
      </c>
    </row>
    <row r="2296" spans="1:11" x14ac:dyDescent="0.25">
      <c r="A2296" s="103">
        <f>IF('Mottes de 6'!A339&lt;&gt;"",'Mottes de 6'!A339,"")</f>
        <v>11717</v>
      </c>
      <c r="B2296" s="103" t="str">
        <f>IF('Mottes de 6'!L339&lt;&gt;"",'Mottes de 6'!L339,"")</f>
        <v>Noai</v>
      </c>
      <c r="C2296" s="107" t="str">
        <f>IF('Mottes de 6'!B339&lt;&gt;"",'Mottes de 6'!B339,"")</f>
        <v>FUCHSIA FLEURS DOUBLES - P. DROIT</v>
      </c>
      <c r="D2296" s="107" t="str">
        <f>IF('Mottes de 6'!C339&lt;&gt;"",'Mottes de 6'!C339,"")</f>
        <v>Variés Droits</v>
      </c>
      <c r="E2296" s="103">
        <f>IF('Mottes de 6'!H339&lt;&gt;"",'Mottes de 6'!H339,"")</f>
        <v>12</v>
      </c>
      <c r="F2296" s="103" t="str">
        <f>IF('Mottes de 6'!E339&lt;&gt;"",'Mottes de 6'!E339,"")</f>
        <v>B</v>
      </c>
      <c r="G2296" s="103" t="str">
        <f>IF('Mottes de 6'!N339&lt;&gt;"",'Mottes de 6'!N339,"")</f>
        <v>M6</v>
      </c>
      <c r="H2296" s="103" t="str">
        <f>IF('Mottes de 6'!I339&lt;&gt;"",'Mottes de 6'!I339,"")</f>
        <v>B</v>
      </c>
      <c r="I2296" s="103" t="str">
        <f>IF('Mottes de 6'!J339&lt;&gt;"",'Mottes de 6'!J339,"")</f>
        <v/>
      </c>
      <c r="J2296" s="103">
        <f>IF($J$9=36,'Mottes de 6'!U339,IF($J$9=37,'Mottes de 6'!V339,IF($J$9=38,'Mottes de 6'!W339,IF($J$9=39,'Mottes de 6'!X339,IF($J$9=40,'Mottes de 6'!Y339,IF($J$9=41,'Mottes de 6'!Z339,IF($J$9=42,'Mottes de 6'!AA339,IF($J$9=43,'Mottes de 6'!AB339,IF($J$9=44,'Mottes de 6'!AC339,IF($J$9=45,'Mottes de 6'!AD339,IF($J$9=46,'Mottes de 6'!AE339,IF($J$9=47,'Mottes de 6'!AF339,IF($J$9=48,'Mottes de 6'!AG339,IF($J$9=49,'Mottes de 6'!AH339,IF($J$9=50,'Mottes de 6'!AI339,IF($J$9=51,'Mottes de 6'!AJ339,IF($J$9=52,'Mottes de 6'!AK339,IF($J$9=1,'Mottes de 6'!AL339,IF($J$9=2,'Mottes de 6'!AM339,IF($J$9=3,'Mottes de 6'!AN339,IF($J$9=4,'Mottes de 6'!AO339,IF($J$9=5,'Mottes de 6'!AP339,IF($J$9=6,'Mottes de 6'!AQ339,IF($J$9=7,'Mottes de 6'!AR339,IF($J$9=8,'Mottes de 6'!AS339,IF($J$9=9,'Mottes de 6'!AT339,IF($J$9=10,'Mottes de 6'!AU339,IF($J$9=11,'Mottes de 6'!AV339,IF($J$9=12,'Mottes de 6'!AW339,IF($J$9=13,'Mottes de 6'!AX339,IF($J$9=14,'Mottes de 6'!AY339,IF($J$9=15,'Mottes de 6'!AZ339,IF($J$9=16,'Mottes de 6'!BA339,IF($J$9=17,'Mottes de 6'!BB339,IF($J$9=18,'Mottes de 6'!BC339,IF($J$9=19,'Mottes de 6'!BD339,IF($J$9=20,'Mottes de 6'!BE339,IF($J$9=21,'Mottes de 6'!BF339,IF($J$9=22,'Mottes de 6'!BG339,IF($J$9=23,'Mottes de 6'!BH339,IF($J$9=24,'Mottes de 6'!BI339,IF($J$9=25,'Mottes de 6'!BJ339,IF($J$9=26,'Mottes de 6'!BK339,IF($J$9=27,'Mottes de 6'!BL339,IF($J$9=28,'Mottes de 6'!BM339,IF($J$9=29,'Mottes de 6'!BN339,IF($J$9=30,'Mottes de 6'!BO339,IF($J$9=31,'Mottes de 6'!BP339,IF($J$9=32,'Mottes de 6'!BQ339,IF($J$9=33,'Mottes de 6'!BR339,IF($J$9=34,'Mottes de 6'!BS339,IF($J$9=35,'Mottes de 6'!BT339,))))))))))))))))))))))))))))))))))))))))))))))))))))</f>
        <v>0</v>
      </c>
      <c r="K2296" s="103" t="str">
        <f>IF('Mottes de 6'!R339=0,"","Erreur")</f>
        <v/>
      </c>
    </row>
    <row r="2297" spans="1:11" x14ac:dyDescent="0.25">
      <c r="A2297" s="450"/>
      <c r="B2297" s="450"/>
      <c r="C2297" s="451" t="s">
        <v>1888</v>
      </c>
      <c r="D2297" s="451"/>
      <c r="E2297" s="450"/>
      <c r="F2297" s="450"/>
      <c r="G2297" s="450"/>
      <c r="H2297" s="450"/>
      <c r="I2297" s="450"/>
      <c r="J2297" s="450">
        <f>SUBTOTAL(9,J2293:J2296)</f>
        <v>0</v>
      </c>
      <c r="K2297" s="450"/>
    </row>
    <row r="2298" spans="1:11" x14ac:dyDescent="0.25">
      <c r="A2298" s="103" t="str">
        <f>IF('Mottes de 6'!A340&lt;&gt;"",'Mottes de 6'!A340,"")</f>
        <v/>
      </c>
      <c r="B2298" s="103" t="str">
        <f>IF('Mottes de 6'!L340&lt;&gt;"",'Mottes de 6'!L340,"")</f>
        <v>E</v>
      </c>
      <c r="C2298" s="107" t="str">
        <f>IF('Mottes de 6'!B340&lt;&gt;"",'Mottes de 6'!B340,"")</f>
        <v>FUCHSIA retombant</v>
      </c>
      <c r="D2298" s="107" t="str">
        <f>IF('Mottes de 6'!C340&lt;&gt;"",'Mottes de 6'!C340,"")</f>
        <v/>
      </c>
      <c r="E2298" s="103" t="str">
        <f>IF('Mottes de 6'!H340&lt;&gt;"",'Mottes de 6'!H340,"")</f>
        <v/>
      </c>
      <c r="F2298" s="103" t="str">
        <f>IF('Mottes de 6'!E340&lt;&gt;"",'Mottes de 6'!E340,"")</f>
        <v/>
      </c>
      <c r="G2298" s="103" t="str">
        <f>IF('Mottes de 6'!N340&lt;&gt;"",'Mottes de 6'!N340,"")</f>
        <v/>
      </c>
      <c r="H2298" s="103" t="str">
        <f>IF('Mottes de 6'!I340&lt;&gt;"",'Mottes de 6'!I340,"")</f>
        <v/>
      </c>
      <c r="I2298" s="103" t="str">
        <f>IF('Mottes de 6'!J340&lt;&gt;"",'Mottes de 6'!J340,"")</f>
        <v/>
      </c>
      <c r="J2298" s="103">
        <f>IF($J$9=36,'Mottes de 6'!U340,IF($J$9=37,'Mottes de 6'!V340,IF($J$9=38,'Mottes de 6'!W340,IF($J$9=39,'Mottes de 6'!X340,IF($J$9=40,'Mottes de 6'!Y340,IF($J$9=41,'Mottes de 6'!Z340,IF($J$9=42,'Mottes de 6'!AA340,IF($J$9=43,'Mottes de 6'!AB340,IF($J$9=44,'Mottes de 6'!AC340,IF($J$9=45,'Mottes de 6'!AD340,IF($J$9=46,'Mottes de 6'!AE340,IF($J$9=47,'Mottes de 6'!AF340,IF($J$9=48,'Mottes de 6'!AG340,IF($J$9=49,'Mottes de 6'!AH340,IF($J$9=50,'Mottes de 6'!AI340,IF($J$9=51,'Mottes de 6'!AJ340,IF($J$9=52,'Mottes de 6'!AK340,IF($J$9=1,'Mottes de 6'!AL340,IF($J$9=2,'Mottes de 6'!AM340,IF($J$9=3,'Mottes de 6'!AN340,IF($J$9=4,'Mottes de 6'!AO340,IF($J$9=5,'Mottes de 6'!AP340,IF($J$9=6,'Mottes de 6'!AQ340,IF($J$9=7,'Mottes de 6'!AR340,IF($J$9=8,'Mottes de 6'!AS340,IF($J$9=9,'Mottes de 6'!AT340,IF($J$9=10,'Mottes de 6'!AU340,IF($J$9=11,'Mottes de 6'!AV340,IF($J$9=12,'Mottes de 6'!AW340,IF($J$9=13,'Mottes de 6'!AX340,IF($J$9=14,'Mottes de 6'!AY340,IF($J$9=15,'Mottes de 6'!AZ340,IF($J$9=16,'Mottes de 6'!BA340,IF($J$9=17,'Mottes de 6'!BB340,IF($J$9=18,'Mottes de 6'!BC340,IF($J$9=19,'Mottes de 6'!BD340,IF($J$9=20,'Mottes de 6'!BE340,IF($J$9=21,'Mottes de 6'!BF340,IF($J$9=22,'Mottes de 6'!BG340,IF($J$9=23,'Mottes de 6'!BH340,IF($J$9=24,'Mottes de 6'!BI340,IF($J$9=25,'Mottes de 6'!BJ340,IF($J$9=26,'Mottes de 6'!BK340,IF($J$9=27,'Mottes de 6'!BL340,IF($J$9=28,'Mottes de 6'!BM340,IF($J$9=29,'Mottes de 6'!BN340,IF($J$9=30,'Mottes de 6'!BO340,IF($J$9=31,'Mottes de 6'!BP340,IF($J$9=32,'Mottes de 6'!BQ340,IF($J$9=33,'Mottes de 6'!BR340,IF($J$9=34,'Mottes de 6'!BS340,IF($J$9=35,'Mottes de 6'!BT340,))))))))))))))))))))))))))))))))))))))))))))))))))))</f>
        <v>0</v>
      </c>
      <c r="K2298" s="103" t="str">
        <f>IF('Mottes de 6'!R340=0,"","Erreur")</f>
        <v/>
      </c>
    </row>
    <row r="2299" spans="1:11" x14ac:dyDescent="0.25">
      <c r="A2299" s="103">
        <f>IF('Mottes de 6'!A341&lt;&gt;"",'Mottes de 6'!A341,"")</f>
        <v>11183</v>
      </c>
      <c r="B2299" s="103" t="str">
        <f>IF('Mottes de 6'!L341&lt;&gt;"",'Mottes de 6'!L341,"")</f>
        <v>Noai</v>
      </c>
      <c r="C2299" s="107" t="str">
        <f>IF('Mottes de 6'!B341&lt;&gt;"",'Mottes de 6'!B341,"")</f>
        <v>FUCHSIA PORT RETOMBANT</v>
      </c>
      <c r="D2299" s="107" t="str">
        <f>IF('Mottes de 6'!C341&lt;&gt;"",'Mottes de 6'!C341,"")</f>
        <v>Bella Rozella</v>
      </c>
      <c r="E2299" s="103">
        <f>IF('Mottes de 6'!H341&lt;&gt;"",'Mottes de 6'!H341,"")</f>
        <v>12</v>
      </c>
      <c r="F2299" s="103" t="str">
        <f>IF('Mottes de 6'!E341&lt;&gt;"",'Mottes de 6'!E341,"")</f>
        <v>B</v>
      </c>
      <c r="G2299" s="103" t="str">
        <f>IF('Mottes de 6'!N341&lt;&gt;"",'Mottes de 6'!N341,"")</f>
        <v>M6</v>
      </c>
      <c r="H2299" s="103" t="str">
        <f>IF('Mottes de 6'!I341&lt;&gt;"",'Mottes de 6'!I341,"")</f>
        <v>B</v>
      </c>
      <c r="I2299" s="103" t="str">
        <f>IF('Mottes de 6'!J341&lt;&gt;"",'Mottes de 6'!J341,"")</f>
        <v/>
      </c>
      <c r="J2299" s="103">
        <f>IF($J$9=36,'Mottes de 6'!U341,IF($J$9=37,'Mottes de 6'!V341,IF($J$9=38,'Mottes de 6'!W341,IF($J$9=39,'Mottes de 6'!X341,IF($J$9=40,'Mottes de 6'!Y341,IF($J$9=41,'Mottes de 6'!Z341,IF($J$9=42,'Mottes de 6'!AA341,IF($J$9=43,'Mottes de 6'!AB341,IF($J$9=44,'Mottes de 6'!AC341,IF($J$9=45,'Mottes de 6'!AD341,IF($J$9=46,'Mottes de 6'!AE341,IF($J$9=47,'Mottes de 6'!AF341,IF($J$9=48,'Mottes de 6'!AG341,IF($J$9=49,'Mottes de 6'!AH341,IF($J$9=50,'Mottes de 6'!AI341,IF($J$9=51,'Mottes de 6'!AJ341,IF($J$9=52,'Mottes de 6'!AK341,IF($J$9=1,'Mottes de 6'!AL341,IF($J$9=2,'Mottes de 6'!AM341,IF($J$9=3,'Mottes de 6'!AN341,IF($J$9=4,'Mottes de 6'!AO341,IF($J$9=5,'Mottes de 6'!AP341,IF($J$9=6,'Mottes de 6'!AQ341,IF($J$9=7,'Mottes de 6'!AR341,IF($J$9=8,'Mottes de 6'!AS341,IF($J$9=9,'Mottes de 6'!AT341,IF($J$9=10,'Mottes de 6'!AU341,IF($J$9=11,'Mottes de 6'!AV341,IF($J$9=12,'Mottes de 6'!AW341,IF($J$9=13,'Mottes de 6'!AX341,IF($J$9=14,'Mottes de 6'!AY341,IF($J$9=15,'Mottes de 6'!AZ341,IF($J$9=16,'Mottes de 6'!BA341,IF($J$9=17,'Mottes de 6'!BB341,IF($J$9=18,'Mottes de 6'!BC341,IF($J$9=19,'Mottes de 6'!BD341,IF($J$9=20,'Mottes de 6'!BE341,IF($J$9=21,'Mottes de 6'!BF341,IF($J$9=22,'Mottes de 6'!BG341,IF($J$9=23,'Mottes de 6'!BH341,IF($J$9=24,'Mottes de 6'!BI341,IF($J$9=25,'Mottes de 6'!BJ341,IF($J$9=26,'Mottes de 6'!BK341,IF($J$9=27,'Mottes de 6'!BL341,IF($J$9=28,'Mottes de 6'!BM341,IF($J$9=29,'Mottes de 6'!BN341,IF($J$9=30,'Mottes de 6'!BO341,IF($J$9=31,'Mottes de 6'!BP341,IF($J$9=32,'Mottes de 6'!BQ341,IF($J$9=33,'Mottes de 6'!BR341,IF($J$9=34,'Mottes de 6'!BS341,IF($J$9=35,'Mottes de 6'!BT341,))))))))))))))))))))))))))))))))))))))))))))))))))))</f>
        <v>0</v>
      </c>
      <c r="K2299" s="103" t="str">
        <f>IF('Mottes de 6'!R341=0,"","Erreur")</f>
        <v/>
      </c>
    </row>
    <row r="2300" spans="1:11" x14ac:dyDescent="0.25">
      <c r="A2300" s="103">
        <f>IF('Mottes de 6'!A342&lt;&gt;"",'Mottes de 6'!A342,"")</f>
        <v>11184</v>
      </c>
      <c r="B2300" s="103" t="str">
        <f>IF('Mottes de 6'!L342&lt;&gt;"",'Mottes de 6'!L342,"")</f>
        <v>Noai</v>
      </c>
      <c r="C2300" s="107" t="str">
        <f>IF('Mottes de 6'!B342&lt;&gt;"",'Mottes de 6'!B342,"")</f>
        <v>FUCHSIA PORT RETOMBANT</v>
      </c>
      <c r="D2300" s="107" t="str">
        <f>IF('Mottes de 6'!C342&lt;&gt;"",'Mottes de 6'!C342,"")</f>
        <v>Deep Purple</v>
      </c>
      <c r="E2300" s="103">
        <f>IF('Mottes de 6'!H342&lt;&gt;"",'Mottes de 6'!H342,"")</f>
        <v>12</v>
      </c>
      <c r="F2300" s="103" t="str">
        <f>IF('Mottes de 6'!E342&lt;&gt;"",'Mottes de 6'!E342,"")</f>
        <v>B</v>
      </c>
      <c r="G2300" s="103" t="str">
        <f>IF('Mottes de 6'!N342&lt;&gt;"",'Mottes de 6'!N342,"")</f>
        <v>M6</v>
      </c>
      <c r="H2300" s="103" t="str">
        <f>IF('Mottes de 6'!I342&lt;&gt;"",'Mottes de 6'!I342,"")</f>
        <v>B</v>
      </c>
      <c r="I2300" s="103" t="str">
        <f>IF('Mottes de 6'!J342&lt;&gt;"",'Mottes de 6'!J342,"")</f>
        <v/>
      </c>
      <c r="J2300" s="103">
        <f>IF($J$9=36,'Mottes de 6'!U342,IF($J$9=37,'Mottes de 6'!V342,IF($J$9=38,'Mottes de 6'!W342,IF($J$9=39,'Mottes de 6'!X342,IF($J$9=40,'Mottes de 6'!Y342,IF($J$9=41,'Mottes de 6'!Z342,IF($J$9=42,'Mottes de 6'!AA342,IF($J$9=43,'Mottes de 6'!AB342,IF($J$9=44,'Mottes de 6'!AC342,IF($J$9=45,'Mottes de 6'!AD342,IF($J$9=46,'Mottes de 6'!AE342,IF($J$9=47,'Mottes de 6'!AF342,IF($J$9=48,'Mottes de 6'!AG342,IF($J$9=49,'Mottes de 6'!AH342,IF($J$9=50,'Mottes de 6'!AI342,IF($J$9=51,'Mottes de 6'!AJ342,IF($J$9=52,'Mottes de 6'!AK342,IF($J$9=1,'Mottes de 6'!AL342,IF($J$9=2,'Mottes de 6'!AM342,IF($J$9=3,'Mottes de 6'!AN342,IF($J$9=4,'Mottes de 6'!AO342,IF($J$9=5,'Mottes de 6'!AP342,IF($J$9=6,'Mottes de 6'!AQ342,IF($J$9=7,'Mottes de 6'!AR342,IF($J$9=8,'Mottes de 6'!AS342,IF($J$9=9,'Mottes de 6'!AT342,IF($J$9=10,'Mottes de 6'!AU342,IF($J$9=11,'Mottes de 6'!AV342,IF($J$9=12,'Mottes de 6'!AW342,IF($J$9=13,'Mottes de 6'!AX342,IF($J$9=14,'Mottes de 6'!AY342,IF($J$9=15,'Mottes de 6'!AZ342,IF($J$9=16,'Mottes de 6'!BA342,IF($J$9=17,'Mottes de 6'!BB342,IF($J$9=18,'Mottes de 6'!BC342,IF($J$9=19,'Mottes de 6'!BD342,IF($J$9=20,'Mottes de 6'!BE342,IF($J$9=21,'Mottes de 6'!BF342,IF($J$9=22,'Mottes de 6'!BG342,IF($J$9=23,'Mottes de 6'!BH342,IF($J$9=24,'Mottes de 6'!BI342,IF($J$9=25,'Mottes de 6'!BJ342,IF($J$9=26,'Mottes de 6'!BK342,IF($J$9=27,'Mottes de 6'!BL342,IF($J$9=28,'Mottes de 6'!BM342,IF($J$9=29,'Mottes de 6'!BN342,IF($J$9=30,'Mottes de 6'!BO342,IF($J$9=31,'Mottes de 6'!BP342,IF($J$9=32,'Mottes de 6'!BQ342,IF($J$9=33,'Mottes de 6'!BR342,IF($J$9=34,'Mottes de 6'!BS342,IF($J$9=35,'Mottes de 6'!BT342,))))))))))))))))))))))))))))))))))))))))))))))))))))</f>
        <v>0</v>
      </c>
      <c r="K2300" s="103" t="str">
        <f>IF('Mottes de 6'!R342=0,"","Erreur")</f>
        <v/>
      </c>
    </row>
    <row r="2301" spans="1:11" x14ac:dyDescent="0.25">
      <c r="A2301" s="103">
        <f>IF('Mottes de 6'!A343&lt;&gt;"",'Mottes de 6'!A343,"")</f>
        <v>11185</v>
      </c>
      <c r="B2301" s="103" t="str">
        <f>IF('Mottes de 6'!L343&lt;&gt;"",'Mottes de 6'!L343,"")</f>
        <v>Noai</v>
      </c>
      <c r="C2301" s="107" t="str">
        <f>IF('Mottes de 6'!B343&lt;&gt;"",'Mottes de 6'!B343,"")</f>
        <v>FUCHSIA PORT RETOMBANT</v>
      </c>
      <c r="D2301" s="107" t="str">
        <f>IF('Mottes de 6'!C343&lt;&gt;"",'Mottes de 6'!C343,"")</f>
        <v>La Campanella</v>
      </c>
      <c r="E2301" s="103">
        <f>IF('Mottes de 6'!H343&lt;&gt;"",'Mottes de 6'!H343,"")</f>
        <v>12</v>
      </c>
      <c r="F2301" s="103" t="str">
        <f>IF('Mottes de 6'!E343&lt;&gt;"",'Mottes de 6'!E343,"")</f>
        <v>B</v>
      </c>
      <c r="G2301" s="103" t="str">
        <f>IF('Mottes de 6'!N343&lt;&gt;"",'Mottes de 6'!N343,"")</f>
        <v>M6</v>
      </c>
      <c r="H2301" s="103" t="str">
        <f>IF('Mottes de 6'!I343&lt;&gt;"",'Mottes de 6'!I343,"")</f>
        <v>B</v>
      </c>
      <c r="I2301" s="103" t="str">
        <f>IF('Mottes de 6'!J343&lt;&gt;"",'Mottes de 6'!J343,"")</f>
        <v/>
      </c>
      <c r="J2301" s="103">
        <f>IF($J$9=36,'Mottes de 6'!U343,IF($J$9=37,'Mottes de 6'!V343,IF($J$9=38,'Mottes de 6'!W343,IF($J$9=39,'Mottes de 6'!X343,IF($J$9=40,'Mottes de 6'!Y343,IF($J$9=41,'Mottes de 6'!Z343,IF($J$9=42,'Mottes de 6'!AA343,IF($J$9=43,'Mottes de 6'!AB343,IF($J$9=44,'Mottes de 6'!AC343,IF($J$9=45,'Mottes de 6'!AD343,IF($J$9=46,'Mottes de 6'!AE343,IF($J$9=47,'Mottes de 6'!AF343,IF($J$9=48,'Mottes de 6'!AG343,IF($J$9=49,'Mottes de 6'!AH343,IF($J$9=50,'Mottes de 6'!AI343,IF($J$9=51,'Mottes de 6'!AJ343,IF($J$9=52,'Mottes de 6'!AK343,IF($J$9=1,'Mottes de 6'!AL343,IF($J$9=2,'Mottes de 6'!AM343,IF($J$9=3,'Mottes de 6'!AN343,IF($J$9=4,'Mottes de 6'!AO343,IF($J$9=5,'Mottes de 6'!AP343,IF($J$9=6,'Mottes de 6'!AQ343,IF($J$9=7,'Mottes de 6'!AR343,IF($J$9=8,'Mottes de 6'!AS343,IF($J$9=9,'Mottes de 6'!AT343,IF($J$9=10,'Mottes de 6'!AU343,IF($J$9=11,'Mottes de 6'!AV343,IF($J$9=12,'Mottes de 6'!AW343,IF($J$9=13,'Mottes de 6'!AX343,IF($J$9=14,'Mottes de 6'!AY343,IF($J$9=15,'Mottes de 6'!AZ343,IF($J$9=16,'Mottes de 6'!BA343,IF($J$9=17,'Mottes de 6'!BB343,IF($J$9=18,'Mottes de 6'!BC343,IF($J$9=19,'Mottes de 6'!BD343,IF($J$9=20,'Mottes de 6'!BE343,IF($J$9=21,'Mottes de 6'!BF343,IF($J$9=22,'Mottes de 6'!BG343,IF($J$9=23,'Mottes de 6'!BH343,IF($J$9=24,'Mottes de 6'!BI343,IF($J$9=25,'Mottes de 6'!BJ343,IF($J$9=26,'Mottes de 6'!BK343,IF($J$9=27,'Mottes de 6'!BL343,IF($J$9=28,'Mottes de 6'!BM343,IF($J$9=29,'Mottes de 6'!BN343,IF($J$9=30,'Mottes de 6'!BO343,IF($J$9=31,'Mottes de 6'!BP343,IF($J$9=32,'Mottes de 6'!BQ343,IF($J$9=33,'Mottes de 6'!BR343,IF($J$9=34,'Mottes de 6'!BS343,IF($J$9=35,'Mottes de 6'!BT343,))))))))))))))))))))))))))))))))))))))))))))))))))))</f>
        <v>0</v>
      </c>
      <c r="K2301" s="103" t="str">
        <f>IF('Mottes de 6'!R343=0,"","Erreur")</f>
        <v/>
      </c>
    </row>
    <row r="2302" spans="1:11" x14ac:dyDescent="0.25">
      <c r="A2302" s="103">
        <f>IF('Mottes de 6'!A344&lt;&gt;"",'Mottes de 6'!A344,"")</f>
        <v>11186</v>
      </c>
      <c r="B2302" s="103" t="str">
        <f>IF('Mottes de 6'!L344&lt;&gt;"",'Mottes de 6'!L344,"")</f>
        <v>Noai</v>
      </c>
      <c r="C2302" s="107" t="str">
        <f>IF('Mottes de 6'!B344&lt;&gt;"",'Mottes de 6'!B344,"")</f>
        <v>FUCHSIA PORT RETOMBANT</v>
      </c>
      <c r="D2302" s="107" t="str">
        <f>IF('Mottes de 6'!C344&lt;&gt;"",'Mottes de 6'!C344,"")</f>
        <v>Multa</v>
      </c>
      <c r="E2302" s="103">
        <f>IF('Mottes de 6'!H344&lt;&gt;"",'Mottes de 6'!H344,"")</f>
        <v>12</v>
      </c>
      <c r="F2302" s="103" t="str">
        <f>IF('Mottes de 6'!E344&lt;&gt;"",'Mottes de 6'!E344,"")</f>
        <v>B</v>
      </c>
      <c r="G2302" s="103" t="str">
        <f>IF('Mottes de 6'!N344&lt;&gt;"",'Mottes de 6'!N344,"")</f>
        <v>M6</v>
      </c>
      <c r="H2302" s="103" t="str">
        <f>IF('Mottes de 6'!I344&lt;&gt;"",'Mottes de 6'!I344,"")</f>
        <v>B</v>
      </c>
      <c r="I2302" s="103" t="str">
        <f>IF('Mottes de 6'!J344&lt;&gt;"",'Mottes de 6'!J344,"")</f>
        <v/>
      </c>
      <c r="J2302" s="103">
        <f>IF($J$9=36,'Mottes de 6'!U344,IF($J$9=37,'Mottes de 6'!V344,IF($J$9=38,'Mottes de 6'!W344,IF($J$9=39,'Mottes de 6'!X344,IF($J$9=40,'Mottes de 6'!Y344,IF($J$9=41,'Mottes de 6'!Z344,IF($J$9=42,'Mottes de 6'!AA344,IF($J$9=43,'Mottes de 6'!AB344,IF($J$9=44,'Mottes de 6'!AC344,IF($J$9=45,'Mottes de 6'!AD344,IF($J$9=46,'Mottes de 6'!AE344,IF($J$9=47,'Mottes de 6'!AF344,IF($J$9=48,'Mottes de 6'!AG344,IF($J$9=49,'Mottes de 6'!AH344,IF($J$9=50,'Mottes de 6'!AI344,IF($J$9=51,'Mottes de 6'!AJ344,IF($J$9=52,'Mottes de 6'!AK344,IF($J$9=1,'Mottes de 6'!AL344,IF($J$9=2,'Mottes de 6'!AM344,IF($J$9=3,'Mottes de 6'!AN344,IF($J$9=4,'Mottes de 6'!AO344,IF($J$9=5,'Mottes de 6'!AP344,IF($J$9=6,'Mottes de 6'!AQ344,IF($J$9=7,'Mottes de 6'!AR344,IF($J$9=8,'Mottes de 6'!AS344,IF($J$9=9,'Mottes de 6'!AT344,IF($J$9=10,'Mottes de 6'!AU344,IF($J$9=11,'Mottes de 6'!AV344,IF($J$9=12,'Mottes de 6'!AW344,IF($J$9=13,'Mottes de 6'!AX344,IF($J$9=14,'Mottes de 6'!AY344,IF($J$9=15,'Mottes de 6'!AZ344,IF($J$9=16,'Mottes de 6'!BA344,IF($J$9=17,'Mottes de 6'!BB344,IF($J$9=18,'Mottes de 6'!BC344,IF($J$9=19,'Mottes de 6'!BD344,IF($J$9=20,'Mottes de 6'!BE344,IF($J$9=21,'Mottes de 6'!BF344,IF($J$9=22,'Mottes de 6'!BG344,IF($J$9=23,'Mottes de 6'!BH344,IF($J$9=24,'Mottes de 6'!BI344,IF($J$9=25,'Mottes de 6'!BJ344,IF($J$9=26,'Mottes de 6'!BK344,IF($J$9=27,'Mottes de 6'!BL344,IF($J$9=28,'Mottes de 6'!BM344,IF($J$9=29,'Mottes de 6'!BN344,IF($J$9=30,'Mottes de 6'!BO344,IF($J$9=31,'Mottes de 6'!BP344,IF($J$9=32,'Mottes de 6'!BQ344,IF($J$9=33,'Mottes de 6'!BR344,IF($J$9=34,'Mottes de 6'!BS344,IF($J$9=35,'Mottes de 6'!BT344,))))))))))))))))))))))))))))))))))))))))))))))))))))</f>
        <v>0</v>
      </c>
      <c r="K2302" s="103" t="str">
        <f>IF('Mottes de 6'!R344=0,"","Erreur")</f>
        <v/>
      </c>
    </row>
    <row r="2303" spans="1:11" x14ac:dyDescent="0.25">
      <c r="A2303" s="103">
        <f>IF('Mottes de 6'!A345&lt;&gt;"",'Mottes de 6'!A345,"")</f>
        <v>20639</v>
      </c>
      <c r="B2303" s="103" t="str">
        <f>IF('Mottes de 6'!L345&lt;&gt;"",'Mottes de 6'!L345,"")</f>
        <v>Noai</v>
      </c>
      <c r="C2303" s="107" t="str">
        <f>IF('Mottes de 6'!B345&lt;&gt;"",'Mottes de 6'!B345,"")</f>
        <v>FUCHSIA PORT RETOMBANT</v>
      </c>
      <c r="D2303" s="107" t="str">
        <f>IF('Mottes de 6'!C345&lt;&gt;"",'Mottes de 6'!C345,"")</f>
        <v>New Millenium</v>
      </c>
      <c r="E2303" s="103">
        <f>IF('Mottes de 6'!H345&lt;&gt;"",'Mottes de 6'!H345,"")</f>
        <v>12</v>
      </c>
      <c r="F2303" s="103" t="str">
        <f>IF('Mottes de 6'!E345&lt;&gt;"",'Mottes de 6'!E345,"")</f>
        <v>B</v>
      </c>
      <c r="G2303" s="103" t="str">
        <f>IF('Mottes de 6'!N345&lt;&gt;"",'Mottes de 6'!N345,"")</f>
        <v>M6</v>
      </c>
      <c r="H2303" s="103" t="str">
        <f>IF('Mottes de 6'!I345&lt;&gt;"",'Mottes de 6'!I345,"")</f>
        <v>B</v>
      </c>
      <c r="I2303" s="103" t="str">
        <f>IF('Mottes de 6'!J345&lt;&gt;"",'Mottes de 6'!J345,"")</f>
        <v/>
      </c>
      <c r="J2303" s="103">
        <f>IF($J$9=36,'Mottes de 6'!U345,IF($J$9=37,'Mottes de 6'!V345,IF($J$9=38,'Mottes de 6'!W345,IF($J$9=39,'Mottes de 6'!X345,IF($J$9=40,'Mottes de 6'!Y345,IF($J$9=41,'Mottes de 6'!Z345,IF($J$9=42,'Mottes de 6'!AA345,IF($J$9=43,'Mottes de 6'!AB345,IF($J$9=44,'Mottes de 6'!AC345,IF($J$9=45,'Mottes de 6'!AD345,IF($J$9=46,'Mottes de 6'!AE345,IF($J$9=47,'Mottes de 6'!AF345,IF($J$9=48,'Mottes de 6'!AG345,IF($J$9=49,'Mottes de 6'!AH345,IF($J$9=50,'Mottes de 6'!AI345,IF($J$9=51,'Mottes de 6'!AJ345,IF($J$9=52,'Mottes de 6'!AK345,IF($J$9=1,'Mottes de 6'!AL345,IF($J$9=2,'Mottes de 6'!AM345,IF($J$9=3,'Mottes de 6'!AN345,IF($J$9=4,'Mottes de 6'!AO345,IF($J$9=5,'Mottes de 6'!AP345,IF($J$9=6,'Mottes de 6'!AQ345,IF($J$9=7,'Mottes de 6'!AR345,IF($J$9=8,'Mottes de 6'!AS345,IF($J$9=9,'Mottes de 6'!AT345,IF($J$9=10,'Mottes de 6'!AU345,IF($J$9=11,'Mottes de 6'!AV345,IF($J$9=12,'Mottes de 6'!AW345,IF($J$9=13,'Mottes de 6'!AX345,IF($J$9=14,'Mottes de 6'!AY345,IF($J$9=15,'Mottes de 6'!AZ345,IF($J$9=16,'Mottes de 6'!BA345,IF($J$9=17,'Mottes de 6'!BB345,IF($J$9=18,'Mottes de 6'!BC345,IF($J$9=19,'Mottes de 6'!BD345,IF($J$9=20,'Mottes de 6'!BE345,IF($J$9=21,'Mottes de 6'!BF345,IF($J$9=22,'Mottes de 6'!BG345,IF($J$9=23,'Mottes de 6'!BH345,IF($J$9=24,'Mottes de 6'!BI345,IF($J$9=25,'Mottes de 6'!BJ345,IF($J$9=26,'Mottes de 6'!BK345,IF($J$9=27,'Mottes de 6'!BL345,IF($J$9=28,'Mottes de 6'!BM345,IF($J$9=29,'Mottes de 6'!BN345,IF($J$9=30,'Mottes de 6'!BO345,IF($J$9=31,'Mottes de 6'!BP345,IF($J$9=32,'Mottes de 6'!BQ345,IF($J$9=33,'Mottes de 6'!BR345,IF($J$9=34,'Mottes de 6'!BS345,IF($J$9=35,'Mottes de 6'!BT345,))))))))))))))))))))))))))))))))))))))))))))))))))))</f>
        <v>0</v>
      </c>
      <c r="K2303" s="103" t="str">
        <f>IF('Mottes de 6'!R345=0,"","Erreur")</f>
        <v/>
      </c>
    </row>
    <row r="2304" spans="1:11" x14ac:dyDescent="0.25">
      <c r="A2304" s="103">
        <f>IF('Mottes de 6'!A346&lt;&gt;"",'Mottes de 6'!A346,"")</f>
        <v>11174</v>
      </c>
      <c r="B2304" s="103" t="str">
        <f>IF('Mottes de 6'!L346&lt;&gt;"",'Mottes de 6'!L346,"")</f>
        <v>Noai</v>
      </c>
      <c r="C2304" s="107" t="str">
        <f>IF('Mottes de 6'!B346&lt;&gt;"",'Mottes de 6'!B346,"")</f>
        <v>FUCHSIA PORT RETOMBANT</v>
      </c>
      <c r="D2304" s="107" t="str">
        <f>IF('Mottes de 6'!C346&lt;&gt;"",'Mottes de 6'!C346,"")</f>
        <v>Swingtime</v>
      </c>
      <c r="E2304" s="103">
        <f>IF('Mottes de 6'!H346&lt;&gt;"",'Mottes de 6'!H346,"")</f>
        <v>12</v>
      </c>
      <c r="F2304" s="103" t="str">
        <f>IF('Mottes de 6'!E346&lt;&gt;"",'Mottes de 6'!E346,"")</f>
        <v>B</v>
      </c>
      <c r="G2304" s="103" t="str">
        <f>IF('Mottes de 6'!N346&lt;&gt;"",'Mottes de 6'!N346,"")</f>
        <v>M6</v>
      </c>
      <c r="H2304" s="103" t="str">
        <f>IF('Mottes de 6'!I346&lt;&gt;"",'Mottes de 6'!I346,"")</f>
        <v>B</v>
      </c>
      <c r="I2304" s="103" t="str">
        <f>IF('Mottes de 6'!J346&lt;&gt;"",'Mottes de 6'!J346,"")</f>
        <v/>
      </c>
      <c r="J2304" s="103">
        <f>IF($J$9=36,'Mottes de 6'!U346,IF($J$9=37,'Mottes de 6'!V346,IF($J$9=38,'Mottes de 6'!W346,IF($J$9=39,'Mottes de 6'!X346,IF($J$9=40,'Mottes de 6'!Y346,IF($J$9=41,'Mottes de 6'!Z346,IF($J$9=42,'Mottes de 6'!AA346,IF($J$9=43,'Mottes de 6'!AB346,IF($J$9=44,'Mottes de 6'!AC346,IF($J$9=45,'Mottes de 6'!AD346,IF($J$9=46,'Mottes de 6'!AE346,IF($J$9=47,'Mottes de 6'!AF346,IF($J$9=48,'Mottes de 6'!AG346,IF($J$9=49,'Mottes de 6'!AH346,IF($J$9=50,'Mottes de 6'!AI346,IF($J$9=51,'Mottes de 6'!AJ346,IF($J$9=52,'Mottes de 6'!AK346,IF($J$9=1,'Mottes de 6'!AL346,IF($J$9=2,'Mottes de 6'!AM346,IF($J$9=3,'Mottes de 6'!AN346,IF($J$9=4,'Mottes de 6'!AO346,IF($J$9=5,'Mottes de 6'!AP346,IF($J$9=6,'Mottes de 6'!AQ346,IF($J$9=7,'Mottes de 6'!AR346,IF($J$9=8,'Mottes de 6'!AS346,IF($J$9=9,'Mottes de 6'!AT346,IF($J$9=10,'Mottes de 6'!AU346,IF($J$9=11,'Mottes de 6'!AV346,IF($J$9=12,'Mottes de 6'!AW346,IF($J$9=13,'Mottes de 6'!AX346,IF($J$9=14,'Mottes de 6'!AY346,IF($J$9=15,'Mottes de 6'!AZ346,IF($J$9=16,'Mottes de 6'!BA346,IF($J$9=17,'Mottes de 6'!BB346,IF($J$9=18,'Mottes de 6'!BC346,IF($J$9=19,'Mottes de 6'!BD346,IF($J$9=20,'Mottes de 6'!BE346,IF($J$9=21,'Mottes de 6'!BF346,IF($J$9=22,'Mottes de 6'!BG346,IF($J$9=23,'Mottes de 6'!BH346,IF($J$9=24,'Mottes de 6'!BI346,IF($J$9=25,'Mottes de 6'!BJ346,IF($J$9=26,'Mottes de 6'!BK346,IF($J$9=27,'Mottes de 6'!BL346,IF($J$9=28,'Mottes de 6'!BM346,IF($J$9=29,'Mottes de 6'!BN346,IF($J$9=30,'Mottes de 6'!BO346,IF($J$9=31,'Mottes de 6'!BP346,IF($J$9=32,'Mottes de 6'!BQ346,IF($J$9=33,'Mottes de 6'!BR346,IF($J$9=34,'Mottes de 6'!BS346,IF($J$9=35,'Mottes de 6'!BT346,))))))))))))))))))))))))))))))))))))))))))))))))))))</f>
        <v>0</v>
      </c>
      <c r="K2304" s="103" t="str">
        <f>IF('Mottes de 6'!R346=0,"","Erreur")</f>
        <v/>
      </c>
    </row>
    <row r="2305" spans="1:11" x14ac:dyDescent="0.25">
      <c r="A2305" s="103">
        <f>IF('Mottes de 6'!A347&lt;&gt;"",'Mottes de 6'!A347,"")</f>
        <v>10873</v>
      </c>
      <c r="B2305" s="103" t="str">
        <f>IF('Mottes de 6'!L347&lt;&gt;"",'Mottes de 6'!L347,"")</f>
        <v>Noai</v>
      </c>
      <c r="C2305" s="107" t="str">
        <f>IF('Mottes de 6'!B347&lt;&gt;"",'Mottes de 6'!B347,"")</f>
        <v>FUCHSIA PORT RETOMBANT</v>
      </c>
      <c r="D2305" s="107" t="str">
        <f>IF('Mottes de 6'!C347&lt;&gt;"",'Mottes de 6'!C347,"")</f>
        <v>Variés Retombants</v>
      </c>
      <c r="E2305" s="103">
        <f>IF('Mottes de 6'!H347&lt;&gt;"",'Mottes de 6'!H347,"")</f>
        <v>12</v>
      </c>
      <c r="F2305" s="103" t="str">
        <f>IF('Mottes de 6'!E347&lt;&gt;"",'Mottes de 6'!E347,"")</f>
        <v>B</v>
      </c>
      <c r="G2305" s="103" t="str">
        <f>IF('Mottes de 6'!N347&lt;&gt;"",'Mottes de 6'!N347,"")</f>
        <v>M6</v>
      </c>
      <c r="H2305" s="103" t="str">
        <f>IF('Mottes de 6'!I347&lt;&gt;"",'Mottes de 6'!I347,"")</f>
        <v>B</v>
      </c>
      <c r="I2305" s="103" t="str">
        <f>IF('Mottes de 6'!J347&lt;&gt;"",'Mottes de 6'!J347,"")</f>
        <v/>
      </c>
      <c r="J2305" s="103">
        <f>IF($J$9=36,'Mottes de 6'!U347,IF($J$9=37,'Mottes de 6'!V347,IF($J$9=38,'Mottes de 6'!W347,IF($J$9=39,'Mottes de 6'!X347,IF($J$9=40,'Mottes de 6'!Y347,IF($J$9=41,'Mottes de 6'!Z347,IF($J$9=42,'Mottes de 6'!AA347,IF($J$9=43,'Mottes de 6'!AB347,IF($J$9=44,'Mottes de 6'!AC347,IF($J$9=45,'Mottes de 6'!AD347,IF($J$9=46,'Mottes de 6'!AE347,IF($J$9=47,'Mottes de 6'!AF347,IF($J$9=48,'Mottes de 6'!AG347,IF($J$9=49,'Mottes de 6'!AH347,IF($J$9=50,'Mottes de 6'!AI347,IF($J$9=51,'Mottes de 6'!AJ347,IF($J$9=52,'Mottes de 6'!AK347,IF($J$9=1,'Mottes de 6'!AL347,IF($J$9=2,'Mottes de 6'!AM347,IF($J$9=3,'Mottes de 6'!AN347,IF($J$9=4,'Mottes de 6'!AO347,IF($J$9=5,'Mottes de 6'!AP347,IF($J$9=6,'Mottes de 6'!AQ347,IF($J$9=7,'Mottes de 6'!AR347,IF($J$9=8,'Mottes de 6'!AS347,IF($J$9=9,'Mottes de 6'!AT347,IF($J$9=10,'Mottes de 6'!AU347,IF($J$9=11,'Mottes de 6'!AV347,IF($J$9=12,'Mottes de 6'!AW347,IF($J$9=13,'Mottes de 6'!AX347,IF($J$9=14,'Mottes de 6'!AY347,IF($J$9=15,'Mottes de 6'!AZ347,IF($J$9=16,'Mottes de 6'!BA347,IF($J$9=17,'Mottes de 6'!BB347,IF($J$9=18,'Mottes de 6'!BC347,IF($J$9=19,'Mottes de 6'!BD347,IF($J$9=20,'Mottes de 6'!BE347,IF($J$9=21,'Mottes de 6'!BF347,IF($J$9=22,'Mottes de 6'!BG347,IF($J$9=23,'Mottes de 6'!BH347,IF($J$9=24,'Mottes de 6'!BI347,IF($J$9=25,'Mottes de 6'!BJ347,IF($J$9=26,'Mottes de 6'!BK347,IF($J$9=27,'Mottes de 6'!BL347,IF($J$9=28,'Mottes de 6'!BM347,IF($J$9=29,'Mottes de 6'!BN347,IF($J$9=30,'Mottes de 6'!BO347,IF($J$9=31,'Mottes de 6'!BP347,IF($J$9=32,'Mottes de 6'!BQ347,IF($J$9=33,'Mottes de 6'!BR347,IF($J$9=34,'Mottes de 6'!BS347,IF($J$9=35,'Mottes de 6'!BT347,))))))))))))))))))))))))))))))))))))))))))))))))))))</f>
        <v>0</v>
      </c>
      <c r="K2305" s="103" t="str">
        <f>IF('Mottes de 6'!R347=0,"","Erreur")</f>
        <v/>
      </c>
    </row>
    <row r="2306" spans="1:11" x14ac:dyDescent="0.25">
      <c r="A2306" s="450"/>
      <c r="B2306" s="450"/>
      <c r="C2306" s="451" t="s">
        <v>1889</v>
      </c>
      <c r="D2306" s="451"/>
      <c r="E2306" s="450"/>
      <c r="F2306" s="450"/>
      <c r="G2306" s="450"/>
      <c r="H2306" s="450"/>
      <c r="I2306" s="450"/>
      <c r="J2306" s="450">
        <f>SUBTOTAL(9,J2298:J2305)</f>
        <v>0</v>
      </c>
      <c r="K2306" s="450"/>
    </row>
    <row r="2307" spans="1:11" x14ac:dyDescent="0.25">
      <c r="A2307" s="103" t="str">
        <f>IF('Mottes de 6'!A348&lt;&gt;"",'Mottes de 6'!A348,"")</f>
        <v/>
      </c>
      <c r="B2307" s="103" t="str">
        <f>IF('Mottes de 6'!L348&lt;&gt;"",'Mottes de 6'!L348,"")</f>
        <v>E</v>
      </c>
      <c r="C2307" s="107" t="str">
        <f>IF('Mottes de 6'!B348&lt;&gt;"",'Mottes de 6'!B348,"")</f>
        <v>FUCHSIA vivace rustique</v>
      </c>
      <c r="D2307" s="107" t="str">
        <f>IF('Mottes de 6'!C348&lt;&gt;"",'Mottes de 6'!C348,"")</f>
        <v/>
      </c>
      <c r="E2307" s="103" t="str">
        <f>IF('Mottes de 6'!H348&lt;&gt;"",'Mottes de 6'!H348,"")</f>
        <v/>
      </c>
      <c r="F2307" s="103" t="str">
        <f>IF('Mottes de 6'!E348&lt;&gt;"",'Mottes de 6'!E348,"")</f>
        <v/>
      </c>
      <c r="G2307" s="103" t="str">
        <f>IF('Mottes de 6'!N348&lt;&gt;"",'Mottes de 6'!N348,"")</f>
        <v/>
      </c>
      <c r="H2307" s="103" t="str">
        <f>IF('Mottes de 6'!I348&lt;&gt;"",'Mottes de 6'!I348,"")</f>
        <v/>
      </c>
      <c r="I2307" s="103" t="str">
        <f>IF('Mottes de 6'!J348&lt;&gt;"",'Mottes de 6'!J348,"")</f>
        <v/>
      </c>
      <c r="J2307" s="103">
        <f>IF($J$9=36,'Mottes de 6'!U348,IF($J$9=37,'Mottes de 6'!V348,IF($J$9=38,'Mottes de 6'!W348,IF($J$9=39,'Mottes de 6'!X348,IF($J$9=40,'Mottes de 6'!Y348,IF($J$9=41,'Mottes de 6'!Z348,IF($J$9=42,'Mottes de 6'!AA348,IF($J$9=43,'Mottes de 6'!AB348,IF($J$9=44,'Mottes de 6'!AC348,IF($J$9=45,'Mottes de 6'!AD348,IF($J$9=46,'Mottes de 6'!AE348,IF($J$9=47,'Mottes de 6'!AF348,IF($J$9=48,'Mottes de 6'!AG348,IF($J$9=49,'Mottes de 6'!AH348,IF($J$9=50,'Mottes de 6'!AI348,IF($J$9=51,'Mottes de 6'!AJ348,IF($J$9=52,'Mottes de 6'!AK348,IF($J$9=1,'Mottes de 6'!AL348,IF($J$9=2,'Mottes de 6'!AM348,IF($J$9=3,'Mottes de 6'!AN348,IF($J$9=4,'Mottes de 6'!AO348,IF($J$9=5,'Mottes de 6'!AP348,IF($J$9=6,'Mottes de 6'!AQ348,IF($J$9=7,'Mottes de 6'!AR348,IF($J$9=8,'Mottes de 6'!AS348,IF($J$9=9,'Mottes de 6'!AT348,IF($J$9=10,'Mottes de 6'!AU348,IF($J$9=11,'Mottes de 6'!AV348,IF($J$9=12,'Mottes de 6'!AW348,IF($J$9=13,'Mottes de 6'!AX348,IF($J$9=14,'Mottes de 6'!AY348,IF($J$9=15,'Mottes de 6'!AZ348,IF($J$9=16,'Mottes de 6'!BA348,IF($J$9=17,'Mottes de 6'!BB348,IF($J$9=18,'Mottes de 6'!BC348,IF($J$9=19,'Mottes de 6'!BD348,IF($J$9=20,'Mottes de 6'!BE348,IF($J$9=21,'Mottes de 6'!BF348,IF($J$9=22,'Mottes de 6'!BG348,IF($J$9=23,'Mottes de 6'!BH348,IF($J$9=24,'Mottes de 6'!BI348,IF($J$9=25,'Mottes de 6'!BJ348,IF($J$9=26,'Mottes de 6'!BK348,IF($J$9=27,'Mottes de 6'!BL348,IF($J$9=28,'Mottes de 6'!BM348,IF($J$9=29,'Mottes de 6'!BN348,IF($J$9=30,'Mottes de 6'!BO348,IF($J$9=31,'Mottes de 6'!BP348,IF($J$9=32,'Mottes de 6'!BQ348,IF($J$9=33,'Mottes de 6'!BR348,IF($J$9=34,'Mottes de 6'!BS348,IF($J$9=35,'Mottes de 6'!BT348,))))))))))))))))))))))))))))))))))))))))))))))))))))</f>
        <v>0</v>
      </c>
      <c r="K2307" s="103" t="str">
        <f>IF('Mottes de 6'!R348=0,"","Erreur")</f>
        <v/>
      </c>
    </row>
    <row r="2308" spans="1:11" x14ac:dyDescent="0.25">
      <c r="A2308" s="103">
        <f>IF('Mottes de 6'!A349&lt;&gt;"",'Mottes de 6'!A349,"")</f>
        <v>13613</v>
      </c>
      <c r="B2308" s="103" t="str">
        <f>IF('Mottes de 6'!L349&lt;&gt;"",'Mottes de 6'!L349,"")</f>
        <v>Noai</v>
      </c>
      <c r="C2308" s="107" t="str">
        <f>IF('Mottes de 6'!B349&lt;&gt;"",'Mottes de 6'!B349,"")</f>
        <v>FUCHSIA VIVACE</v>
      </c>
      <c r="D2308" s="107" t="str">
        <f>IF('Mottes de 6'!C349&lt;&gt;"",'Mottes de 6'!C349,"")</f>
        <v>Blue Sarah</v>
      </c>
      <c r="E2308" s="103">
        <f>IF('Mottes de 6'!H349&lt;&gt;"",'Mottes de 6'!H349,"")</f>
        <v>12</v>
      </c>
      <c r="F2308" s="103" t="str">
        <f>IF('Mottes de 6'!E349&lt;&gt;"",'Mottes de 6'!E349,"")</f>
        <v>B</v>
      </c>
      <c r="G2308" s="103" t="str">
        <f>IF('Mottes de 6'!N349&lt;&gt;"",'Mottes de 6'!N349,"")</f>
        <v>M6</v>
      </c>
      <c r="H2308" s="103" t="str">
        <f>IF('Mottes de 6'!I349&lt;&gt;"",'Mottes de 6'!I349,"")</f>
        <v>B</v>
      </c>
      <c r="I2308" s="103" t="str">
        <f>IF('Mottes de 6'!J349&lt;&gt;"",'Mottes de 6'!J349,"")</f>
        <v/>
      </c>
      <c r="J2308" s="103">
        <f>IF($J$9=36,'Mottes de 6'!U349,IF($J$9=37,'Mottes de 6'!V349,IF($J$9=38,'Mottes de 6'!W349,IF($J$9=39,'Mottes de 6'!X349,IF($J$9=40,'Mottes de 6'!Y349,IF($J$9=41,'Mottes de 6'!Z349,IF($J$9=42,'Mottes de 6'!AA349,IF($J$9=43,'Mottes de 6'!AB349,IF($J$9=44,'Mottes de 6'!AC349,IF($J$9=45,'Mottes de 6'!AD349,IF($J$9=46,'Mottes de 6'!AE349,IF($J$9=47,'Mottes de 6'!AF349,IF($J$9=48,'Mottes de 6'!AG349,IF($J$9=49,'Mottes de 6'!AH349,IF($J$9=50,'Mottes de 6'!AI349,IF($J$9=51,'Mottes de 6'!AJ349,IF($J$9=52,'Mottes de 6'!AK349,IF($J$9=1,'Mottes de 6'!AL349,IF($J$9=2,'Mottes de 6'!AM349,IF($J$9=3,'Mottes de 6'!AN349,IF($J$9=4,'Mottes de 6'!AO349,IF($J$9=5,'Mottes de 6'!AP349,IF($J$9=6,'Mottes de 6'!AQ349,IF($J$9=7,'Mottes de 6'!AR349,IF($J$9=8,'Mottes de 6'!AS349,IF($J$9=9,'Mottes de 6'!AT349,IF($J$9=10,'Mottes de 6'!AU349,IF($J$9=11,'Mottes de 6'!AV349,IF($J$9=12,'Mottes de 6'!AW349,IF($J$9=13,'Mottes de 6'!AX349,IF($J$9=14,'Mottes de 6'!AY349,IF($J$9=15,'Mottes de 6'!AZ349,IF($J$9=16,'Mottes de 6'!BA349,IF($J$9=17,'Mottes de 6'!BB349,IF($J$9=18,'Mottes de 6'!BC349,IF($J$9=19,'Mottes de 6'!BD349,IF($J$9=20,'Mottes de 6'!BE349,IF($J$9=21,'Mottes de 6'!BF349,IF($J$9=22,'Mottes de 6'!BG349,IF($J$9=23,'Mottes de 6'!BH349,IF($J$9=24,'Mottes de 6'!BI349,IF($J$9=25,'Mottes de 6'!BJ349,IF($J$9=26,'Mottes de 6'!BK349,IF($J$9=27,'Mottes de 6'!BL349,IF($J$9=28,'Mottes de 6'!BM349,IF($J$9=29,'Mottes de 6'!BN349,IF($J$9=30,'Mottes de 6'!BO349,IF($J$9=31,'Mottes de 6'!BP349,IF($J$9=32,'Mottes de 6'!BQ349,IF($J$9=33,'Mottes de 6'!BR349,IF($J$9=34,'Mottes de 6'!BS349,IF($J$9=35,'Mottes de 6'!BT349,))))))))))))))))))))))))))))))))))))))))))))))))))))</f>
        <v>0</v>
      </c>
      <c r="K2308" s="103" t="str">
        <f>IF('Mottes de 6'!R349=0,"","Erreur")</f>
        <v/>
      </c>
    </row>
    <row r="2309" spans="1:11" x14ac:dyDescent="0.25">
      <c r="A2309" s="103">
        <f>IF('Mottes de 6'!A350&lt;&gt;"",'Mottes de 6'!A350,"")</f>
        <v>20697</v>
      </c>
      <c r="B2309" s="103" t="str">
        <f>IF('Mottes de 6'!L350&lt;&gt;"",'Mottes de 6'!L350,"")</f>
        <v>Noai</v>
      </c>
      <c r="C2309" s="107" t="str">
        <f>IF('Mottes de 6'!B350&lt;&gt;"",'Mottes de 6'!B350,"")</f>
        <v>FUCHSIA VIVACE</v>
      </c>
      <c r="D2309" s="107" t="str">
        <f>IF('Mottes de 6'!C350&lt;&gt;"",'Mottes de 6'!C350,"")</f>
        <v>Genii doré</v>
      </c>
      <c r="E2309" s="103">
        <f>IF('Mottes de 6'!H350&lt;&gt;"",'Mottes de 6'!H350,"")</f>
        <v>12</v>
      </c>
      <c r="F2309" s="103" t="str">
        <f>IF('Mottes de 6'!E350&lt;&gt;"",'Mottes de 6'!E350,"")</f>
        <v>B</v>
      </c>
      <c r="G2309" s="103" t="str">
        <f>IF('Mottes de 6'!N350&lt;&gt;"",'Mottes de 6'!N350,"")</f>
        <v>M6</v>
      </c>
      <c r="H2309" s="103" t="str">
        <f>IF('Mottes de 6'!I350&lt;&gt;"",'Mottes de 6'!I350,"")</f>
        <v>B</v>
      </c>
      <c r="I2309" s="103" t="str">
        <f>IF('Mottes de 6'!J350&lt;&gt;"",'Mottes de 6'!J350,"")</f>
        <v/>
      </c>
      <c r="J2309" s="103">
        <f>IF($J$9=36,'Mottes de 6'!U350,IF($J$9=37,'Mottes de 6'!V350,IF($J$9=38,'Mottes de 6'!W350,IF($J$9=39,'Mottes de 6'!X350,IF($J$9=40,'Mottes de 6'!Y350,IF($J$9=41,'Mottes de 6'!Z350,IF($J$9=42,'Mottes de 6'!AA350,IF($J$9=43,'Mottes de 6'!AB350,IF($J$9=44,'Mottes de 6'!AC350,IF($J$9=45,'Mottes de 6'!AD350,IF($J$9=46,'Mottes de 6'!AE350,IF($J$9=47,'Mottes de 6'!AF350,IF($J$9=48,'Mottes de 6'!AG350,IF($J$9=49,'Mottes de 6'!AH350,IF($J$9=50,'Mottes de 6'!AI350,IF($J$9=51,'Mottes de 6'!AJ350,IF($J$9=52,'Mottes de 6'!AK350,IF($J$9=1,'Mottes de 6'!AL350,IF($J$9=2,'Mottes de 6'!AM350,IF($J$9=3,'Mottes de 6'!AN350,IF($J$9=4,'Mottes de 6'!AO350,IF($J$9=5,'Mottes de 6'!AP350,IF($J$9=6,'Mottes de 6'!AQ350,IF($J$9=7,'Mottes de 6'!AR350,IF($J$9=8,'Mottes de 6'!AS350,IF($J$9=9,'Mottes de 6'!AT350,IF($J$9=10,'Mottes de 6'!AU350,IF($J$9=11,'Mottes de 6'!AV350,IF($J$9=12,'Mottes de 6'!AW350,IF($J$9=13,'Mottes de 6'!AX350,IF($J$9=14,'Mottes de 6'!AY350,IF($J$9=15,'Mottes de 6'!AZ350,IF($J$9=16,'Mottes de 6'!BA350,IF($J$9=17,'Mottes de 6'!BB350,IF($J$9=18,'Mottes de 6'!BC350,IF($J$9=19,'Mottes de 6'!BD350,IF($J$9=20,'Mottes de 6'!BE350,IF($J$9=21,'Mottes de 6'!BF350,IF($J$9=22,'Mottes de 6'!BG350,IF($J$9=23,'Mottes de 6'!BH350,IF($J$9=24,'Mottes de 6'!BI350,IF($J$9=25,'Mottes de 6'!BJ350,IF($J$9=26,'Mottes de 6'!BK350,IF($J$9=27,'Mottes de 6'!BL350,IF($J$9=28,'Mottes de 6'!BM350,IF($J$9=29,'Mottes de 6'!BN350,IF($J$9=30,'Mottes de 6'!BO350,IF($J$9=31,'Mottes de 6'!BP350,IF($J$9=32,'Mottes de 6'!BQ350,IF($J$9=33,'Mottes de 6'!BR350,IF($J$9=34,'Mottes de 6'!BS350,IF($J$9=35,'Mottes de 6'!BT350,))))))))))))))))))))))))))))))))))))))))))))))))))))</f>
        <v>0</v>
      </c>
      <c r="K2309" s="103" t="str">
        <f>IF('Mottes de 6'!R350=0,"","Erreur")</f>
        <v/>
      </c>
    </row>
    <row r="2310" spans="1:11" x14ac:dyDescent="0.25">
      <c r="A2310" s="103">
        <f>IF('Mottes de 6'!A351&lt;&gt;"",'Mottes de 6'!A351,"")</f>
        <v>26066</v>
      </c>
      <c r="B2310" s="103" t="str">
        <f>IF('Mottes de 6'!L351&lt;&gt;"",'Mottes de 6'!L351,"")</f>
        <v>Noai</v>
      </c>
      <c r="C2310" s="107" t="str">
        <f>IF('Mottes de 6'!B351&lt;&gt;"",'Mottes de 6'!B351,"")</f>
        <v>FUCHSIA VIVACE</v>
      </c>
      <c r="D2310" s="107" t="str">
        <f>IF('Mottes de 6'!C351&lt;&gt;"",'Mottes de 6'!C351,"")</f>
        <v>magellanica Variegata</v>
      </c>
      <c r="E2310" s="103">
        <f>IF('Mottes de 6'!H351&lt;&gt;"",'Mottes de 6'!H351,"")</f>
        <v>12</v>
      </c>
      <c r="F2310" s="103" t="str">
        <f>IF('Mottes de 6'!E351&lt;&gt;"",'Mottes de 6'!E351,"")</f>
        <v>B</v>
      </c>
      <c r="G2310" s="103" t="str">
        <f>IF('Mottes de 6'!N351&lt;&gt;"",'Mottes de 6'!N351,"")</f>
        <v>M6</v>
      </c>
      <c r="H2310" s="103" t="str">
        <f>IF('Mottes de 6'!I351&lt;&gt;"",'Mottes de 6'!I351,"")</f>
        <v>B</v>
      </c>
      <c r="I2310" s="103" t="str">
        <f>IF('Mottes de 6'!J351&lt;&gt;"",'Mottes de 6'!J351,"")</f>
        <v/>
      </c>
      <c r="J2310" s="103">
        <f>IF($J$9=36,'Mottes de 6'!U351,IF($J$9=37,'Mottes de 6'!V351,IF($J$9=38,'Mottes de 6'!W351,IF($J$9=39,'Mottes de 6'!X351,IF($J$9=40,'Mottes de 6'!Y351,IF($J$9=41,'Mottes de 6'!Z351,IF($J$9=42,'Mottes de 6'!AA351,IF($J$9=43,'Mottes de 6'!AB351,IF($J$9=44,'Mottes de 6'!AC351,IF($J$9=45,'Mottes de 6'!AD351,IF($J$9=46,'Mottes de 6'!AE351,IF($J$9=47,'Mottes de 6'!AF351,IF($J$9=48,'Mottes de 6'!AG351,IF($J$9=49,'Mottes de 6'!AH351,IF($J$9=50,'Mottes de 6'!AI351,IF($J$9=51,'Mottes de 6'!AJ351,IF($J$9=52,'Mottes de 6'!AK351,IF($J$9=1,'Mottes de 6'!AL351,IF($J$9=2,'Mottes de 6'!AM351,IF($J$9=3,'Mottes de 6'!AN351,IF($J$9=4,'Mottes de 6'!AO351,IF($J$9=5,'Mottes de 6'!AP351,IF($J$9=6,'Mottes de 6'!AQ351,IF($J$9=7,'Mottes de 6'!AR351,IF($J$9=8,'Mottes de 6'!AS351,IF($J$9=9,'Mottes de 6'!AT351,IF($J$9=10,'Mottes de 6'!AU351,IF($J$9=11,'Mottes de 6'!AV351,IF($J$9=12,'Mottes de 6'!AW351,IF($J$9=13,'Mottes de 6'!AX351,IF($J$9=14,'Mottes de 6'!AY351,IF($J$9=15,'Mottes de 6'!AZ351,IF($J$9=16,'Mottes de 6'!BA351,IF($J$9=17,'Mottes de 6'!BB351,IF($J$9=18,'Mottes de 6'!BC351,IF($J$9=19,'Mottes de 6'!BD351,IF($J$9=20,'Mottes de 6'!BE351,IF($J$9=21,'Mottes de 6'!BF351,IF($J$9=22,'Mottes de 6'!BG351,IF($J$9=23,'Mottes de 6'!BH351,IF($J$9=24,'Mottes de 6'!BI351,IF($J$9=25,'Mottes de 6'!BJ351,IF($J$9=26,'Mottes de 6'!BK351,IF($J$9=27,'Mottes de 6'!BL351,IF($J$9=28,'Mottes de 6'!BM351,IF($J$9=29,'Mottes de 6'!BN351,IF($J$9=30,'Mottes de 6'!BO351,IF($J$9=31,'Mottes de 6'!BP351,IF($J$9=32,'Mottes de 6'!BQ351,IF($J$9=33,'Mottes de 6'!BR351,IF($J$9=34,'Mottes de 6'!BS351,IF($J$9=35,'Mottes de 6'!BT351,))))))))))))))))))))))))))))))))))))))))))))))))))))</f>
        <v>0</v>
      </c>
      <c r="K2310" s="103" t="str">
        <f>IF('Mottes de 6'!R351=0,"","Erreur")</f>
        <v/>
      </c>
    </row>
    <row r="2311" spans="1:11" x14ac:dyDescent="0.25">
      <c r="A2311" s="103">
        <f>IF('Mottes de 6'!A352&lt;&gt;"",'Mottes de 6'!A352,"")</f>
        <v>13612</v>
      </c>
      <c r="B2311" s="103" t="str">
        <f>IF('Mottes de 6'!L352&lt;&gt;"",'Mottes de 6'!L352,"")</f>
        <v>Noai</v>
      </c>
      <c r="C2311" s="107" t="str">
        <f>IF('Mottes de 6'!B352&lt;&gt;"",'Mottes de 6'!B352,"")</f>
        <v>FUCHSIA VIVACE</v>
      </c>
      <c r="D2311" s="107" t="str">
        <f>IF('Mottes de 6'!C352&lt;&gt;"",'Mottes de 6'!C352,"")</f>
        <v>Regia Reitzii</v>
      </c>
      <c r="E2311" s="103">
        <f>IF('Mottes de 6'!H352&lt;&gt;"",'Mottes de 6'!H352,"")</f>
        <v>12</v>
      </c>
      <c r="F2311" s="103" t="str">
        <f>IF('Mottes de 6'!E352&lt;&gt;"",'Mottes de 6'!E352,"")</f>
        <v>B</v>
      </c>
      <c r="G2311" s="103" t="str">
        <f>IF('Mottes de 6'!N352&lt;&gt;"",'Mottes de 6'!N352,"")</f>
        <v>M6</v>
      </c>
      <c r="H2311" s="103" t="str">
        <f>IF('Mottes de 6'!I352&lt;&gt;"",'Mottes de 6'!I352,"")</f>
        <v>B</v>
      </c>
      <c r="I2311" s="103" t="str">
        <f>IF('Mottes de 6'!J352&lt;&gt;"",'Mottes de 6'!J352,"")</f>
        <v/>
      </c>
      <c r="J2311" s="103">
        <f>IF($J$9=36,'Mottes de 6'!U352,IF($J$9=37,'Mottes de 6'!V352,IF($J$9=38,'Mottes de 6'!W352,IF($J$9=39,'Mottes de 6'!X352,IF($J$9=40,'Mottes de 6'!Y352,IF($J$9=41,'Mottes de 6'!Z352,IF($J$9=42,'Mottes de 6'!AA352,IF($J$9=43,'Mottes de 6'!AB352,IF($J$9=44,'Mottes de 6'!AC352,IF($J$9=45,'Mottes de 6'!AD352,IF($J$9=46,'Mottes de 6'!AE352,IF($J$9=47,'Mottes de 6'!AF352,IF($J$9=48,'Mottes de 6'!AG352,IF($J$9=49,'Mottes de 6'!AH352,IF($J$9=50,'Mottes de 6'!AI352,IF($J$9=51,'Mottes de 6'!AJ352,IF($J$9=52,'Mottes de 6'!AK352,IF($J$9=1,'Mottes de 6'!AL352,IF($J$9=2,'Mottes de 6'!AM352,IF($J$9=3,'Mottes de 6'!AN352,IF($J$9=4,'Mottes de 6'!AO352,IF($J$9=5,'Mottes de 6'!AP352,IF($J$9=6,'Mottes de 6'!AQ352,IF($J$9=7,'Mottes de 6'!AR352,IF($J$9=8,'Mottes de 6'!AS352,IF($J$9=9,'Mottes de 6'!AT352,IF($J$9=10,'Mottes de 6'!AU352,IF($J$9=11,'Mottes de 6'!AV352,IF($J$9=12,'Mottes de 6'!AW352,IF($J$9=13,'Mottes de 6'!AX352,IF($J$9=14,'Mottes de 6'!AY352,IF($J$9=15,'Mottes de 6'!AZ352,IF($J$9=16,'Mottes de 6'!BA352,IF($J$9=17,'Mottes de 6'!BB352,IF($J$9=18,'Mottes de 6'!BC352,IF($J$9=19,'Mottes de 6'!BD352,IF($J$9=20,'Mottes de 6'!BE352,IF($J$9=21,'Mottes de 6'!BF352,IF($J$9=22,'Mottes de 6'!BG352,IF($J$9=23,'Mottes de 6'!BH352,IF($J$9=24,'Mottes de 6'!BI352,IF($J$9=25,'Mottes de 6'!BJ352,IF($J$9=26,'Mottes de 6'!BK352,IF($J$9=27,'Mottes de 6'!BL352,IF($J$9=28,'Mottes de 6'!BM352,IF($J$9=29,'Mottes de 6'!BN352,IF($J$9=30,'Mottes de 6'!BO352,IF($J$9=31,'Mottes de 6'!BP352,IF($J$9=32,'Mottes de 6'!BQ352,IF($J$9=33,'Mottes de 6'!BR352,IF($J$9=34,'Mottes de 6'!BS352,IF($J$9=35,'Mottes de 6'!BT352,))))))))))))))))))))))))))))))))))))))))))))))))))))</f>
        <v>0</v>
      </c>
      <c r="K2311" s="103" t="str">
        <f>IF('Mottes de 6'!R352=0,"","Erreur")</f>
        <v/>
      </c>
    </row>
    <row r="2312" spans="1:11" x14ac:dyDescent="0.25">
      <c r="A2312" s="103">
        <f>IF('Mottes de 6'!A353&lt;&gt;"",'Mottes de 6'!A353,"")</f>
        <v>13611</v>
      </c>
      <c r="B2312" s="103" t="str">
        <f>IF('Mottes de 6'!L353&lt;&gt;"",'Mottes de 6'!L353,"")</f>
        <v>Noai</v>
      </c>
      <c r="C2312" s="107" t="str">
        <f>IF('Mottes de 6'!B353&lt;&gt;"",'Mottes de 6'!B353,"")</f>
        <v>FUCHSIA VIVACE</v>
      </c>
      <c r="D2312" s="107" t="str">
        <f>IF('Mottes de 6'!C353&lt;&gt;"",'Mottes de 6'!C353,"")</f>
        <v>Riccartonii</v>
      </c>
      <c r="E2312" s="103">
        <f>IF('Mottes de 6'!H353&lt;&gt;"",'Mottes de 6'!H353,"")</f>
        <v>12</v>
      </c>
      <c r="F2312" s="103" t="str">
        <f>IF('Mottes de 6'!E353&lt;&gt;"",'Mottes de 6'!E353,"")</f>
        <v>B</v>
      </c>
      <c r="G2312" s="103" t="str">
        <f>IF('Mottes de 6'!N353&lt;&gt;"",'Mottes de 6'!N353,"")</f>
        <v>M6</v>
      </c>
      <c r="H2312" s="103" t="str">
        <f>IF('Mottes de 6'!I353&lt;&gt;"",'Mottes de 6'!I353,"")</f>
        <v>B</v>
      </c>
      <c r="I2312" s="103" t="str">
        <f>IF('Mottes de 6'!J353&lt;&gt;"",'Mottes de 6'!J353,"")</f>
        <v/>
      </c>
      <c r="J2312" s="103">
        <f>IF($J$9=36,'Mottes de 6'!U353,IF($J$9=37,'Mottes de 6'!V353,IF($J$9=38,'Mottes de 6'!W353,IF($J$9=39,'Mottes de 6'!X353,IF($J$9=40,'Mottes de 6'!Y353,IF($J$9=41,'Mottes de 6'!Z353,IF($J$9=42,'Mottes de 6'!AA353,IF($J$9=43,'Mottes de 6'!AB353,IF($J$9=44,'Mottes de 6'!AC353,IF($J$9=45,'Mottes de 6'!AD353,IF($J$9=46,'Mottes de 6'!AE353,IF($J$9=47,'Mottes de 6'!AF353,IF($J$9=48,'Mottes de 6'!AG353,IF($J$9=49,'Mottes de 6'!AH353,IF($J$9=50,'Mottes de 6'!AI353,IF($J$9=51,'Mottes de 6'!AJ353,IF($J$9=52,'Mottes de 6'!AK353,IF($J$9=1,'Mottes de 6'!AL353,IF($J$9=2,'Mottes de 6'!AM353,IF($J$9=3,'Mottes de 6'!AN353,IF($J$9=4,'Mottes de 6'!AO353,IF($J$9=5,'Mottes de 6'!AP353,IF($J$9=6,'Mottes de 6'!AQ353,IF($J$9=7,'Mottes de 6'!AR353,IF($J$9=8,'Mottes de 6'!AS353,IF($J$9=9,'Mottes de 6'!AT353,IF($J$9=10,'Mottes de 6'!AU353,IF($J$9=11,'Mottes de 6'!AV353,IF($J$9=12,'Mottes de 6'!AW353,IF($J$9=13,'Mottes de 6'!AX353,IF($J$9=14,'Mottes de 6'!AY353,IF($J$9=15,'Mottes de 6'!AZ353,IF($J$9=16,'Mottes de 6'!BA353,IF($J$9=17,'Mottes de 6'!BB353,IF($J$9=18,'Mottes de 6'!BC353,IF($J$9=19,'Mottes de 6'!BD353,IF($J$9=20,'Mottes de 6'!BE353,IF($J$9=21,'Mottes de 6'!BF353,IF($J$9=22,'Mottes de 6'!BG353,IF($J$9=23,'Mottes de 6'!BH353,IF($J$9=24,'Mottes de 6'!BI353,IF($J$9=25,'Mottes de 6'!BJ353,IF($J$9=26,'Mottes de 6'!BK353,IF($J$9=27,'Mottes de 6'!BL353,IF($J$9=28,'Mottes de 6'!BM353,IF($J$9=29,'Mottes de 6'!BN353,IF($J$9=30,'Mottes de 6'!BO353,IF($J$9=31,'Mottes de 6'!BP353,IF($J$9=32,'Mottes de 6'!BQ353,IF($J$9=33,'Mottes de 6'!BR353,IF($J$9=34,'Mottes de 6'!BS353,IF($J$9=35,'Mottes de 6'!BT353,))))))))))))))))))))))))))))))))))))))))))))))))))))</f>
        <v>0</v>
      </c>
      <c r="K2312" s="103" t="str">
        <f>IF('Mottes de 6'!R353=0,"","Erreur")</f>
        <v/>
      </c>
    </row>
    <row r="2313" spans="1:11" x14ac:dyDescent="0.25">
      <c r="A2313" s="103">
        <f>IF('Mottes de 6'!A354&lt;&gt;"",'Mottes de 6'!A354,"")</f>
        <v>20704</v>
      </c>
      <c r="B2313" s="103" t="str">
        <f>IF('Mottes de 6'!L354&lt;&gt;"",'Mottes de 6'!L354,"")</f>
        <v>Noai</v>
      </c>
      <c r="C2313" s="107" t="str">
        <f>IF('Mottes de 6'!B354&lt;&gt;"",'Mottes de 6'!B354,"")</f>
        <v>FUCHSIA VIVACE</v>
      </c>
      <c r="D2313" s="107" t="str">
        <f>IF('Mottes de 6'!C354&lt;&gt;"",'Mottes de 6'!C354,"")</f>
        <v>Variés</v>
      </c>
      <c r="E2313" s="103">
        <f>IF('Mottes de 6'!H354&lt;&gt;"",'Mottes de 6'!H354,"")</f>
        <v>12</v>
      </c>
      <c r="F2313" s="103" t="str">
        <f>IF('Mottes de 6'!E354&lt;&gt;"",'Mottes de 6'!E354,"")</f>
        <v>B</v>
      </c>
      <c r="G2313" s="103" t="str">
        <f>IF('Mottes de 6'!N354&lt;&gt;"",'Mottes de 6'!N354,"")</f>
        <v>M6</v>
      </c>
      <c r="H2313" s="103" t="str">
        <f>IF('Mottes de 6'!I354&lt;&gt;"",'Mottes de 6'!I354,"")</f>
        <v>B</v>
      </c>
      <c r="I2313" s="103" t="str">
        <f>IF('Mottes de 6'!J354&lt;&gt;"",'Mottes de 6'!J354,"")</f>
        <v/>
      </c>
      <c r="J2313" s="103">
        <f>IF($J$9=36,'Mottes de 6'!U354,IF($J$9=37,'Mottes de 6'!V354,IF($J$9=38,'Mottes de 6'!W354,IF($J$9=39,'Mottes de 6'!X354,IF($J$9=40,'Mottes de 6'!Y354,IF($J$9=41,'Mottes de 6'!Z354,IF($J$9=42,'Mottes de 6'!AA354,IF($J$9=43,'Mottes de 6'!AB354,IF($J$9=44,'Mottes de 6'!AC354,IF($J$9=45,'Mottes de 6'!AD354,IF($J$9=46,'Mottes de 6'!AE354,IF($J$9=47,'Mottes de 6'!AF354,IF($J$9=48,'Mottes de 6'!AG354,IF($J$9=49,'Mottes de 6'!AH354,IF($J$9=50,'Mottes de 6'!AI354,IF($J$9=51,'Mottes de 6'!AJ354,IF($J$9=52,'Mottes de 6'!AK354,IF($J$9=1,'Mottes de 6'!AL354,IF($J$9=2,'Mottes de 6'!AM354,IF($J$9=3,'Mottes de 6'!AN354,IF($J$9=4,'Mottes de 6'!AO354,IF($J$9=5,'Mottes de 6'!AP354,IF($J$9=6,'Mottes de 6'!AQ354,IF($J$9=7,'Mottes de 6'!AR354,IF($J$9=8,'Mottes de 6'!AS354,IF($J$9=9,'Mottes de 6'!AT354,IF($J$9=10,'Mottes de 6'!AU354,IF($J$9=11,'Mottes de 6'!AV354,IF($J$9=12,'Mottes de 6'!AW354,IF($J$9=13,'Mottes de 6'!AX354,IF($J$9=14,'Mottes de 6'!AY354,IF($J$9=15,'Mottes de 6'!AZ354,IF($J$9=16,'Mottes de 6'!BA354,IF($J$9=17,'Mottes de 6'!BB354,IF($J$9=18,'Mottes de 6'!BC354,IF($J$9=19,'Mottes de 6'!BD354,IF($J$9=20,'Mottes de 6'!BE354,IF($J$9=21,'Mottes de 6'!BF354,IF($J$9=22,'Mottes de 6'!BG354,IF($J$9=23,'Mottes de 6'!BH354,IF($J$9=24,'Mottes de 6'!BI354,IF($J$9=25,'Mottes de 6'!BJ354,IF($J$9=26,'Mottes de 6'!BK354,IF($J$9=27,'Mottes de 6'!BL354,IF($J$9=28,'Mottes de 6'!BM354,IF($J$9=29,'Mottes de 6'!BN354,IF($J$9=30,'Mottes de 6'!BO354,IF($J$9=31,'Mottes de 6'!BP354,IF($J$9=32,'Mottes de 6'!BQ354,IF($J$9=33,'Mottes de 6'!BR354,IF($J$9=34,'Mottes de 6'!BS354,IF($J$9=35,'Mottes de 6'!BT354,))))))))))))))))))))))))))))))))))))))))))))))))))))</f>
        <v>0</v>
      </c>
      <c r="K2313" s="103" t="str">
        <f>IF('Mottes de 6'!R354=0,"","Erreur")</f>
        <v/>
      </c>
    </row>
    <row r="2314" spans="1:11" x14ac:dyDescent="0.25">
      <c r="A2314" s="450"/>
      <c r="B2314" s="450"/>
      <c r="C2314" s="451" t="s">
        <v>1890</v>
      </c>
      <c r="D2314" s="451"/>
      <c r="E2314" s="450"/>
      <c r="F2314" s="450"/>
      <c r="G2314" s="450"/>
      <c r="H2314" s="450"/>
      <c r="I2314" s="450"/>
      <c r="J2314" s="450">
        <f>SUBTOTAL(9,J2307:J2313)</f>
        <v>0</v>
      </c>
      <c r="K2314" s="450"/>
    </row>
    <row r="2315" spans="1:11" x14ac:dyDescent="0.25">
      <c r="A2315" s="103" t="str">
        <f>IF('Mottes de 6'!A355&lt;&gt;"",'Mottes de 6'!A355,"")</f>
        <v/>
      </c>
      <c r="B2315" s="103" t="str">
        <f>IF('Mottes de 6'!L355&lt;&gt;"",'Mottes de 6'!L355,"")</f>
        <v>L</v>
      </c>
      <c r="C2315" s="107" t="str">
        <f>IF('Mottes de 6'!B355&lt;&gt;"",'Mottes de 6'!B355,"")</f>
        <v>G</v>
      </c>
      <c r="D2315" s="107" t="str">
        <f>IF('Mottes de 6'!C355&lt;&gt;"",'Mottes de 6'!C355,"")</f>
        <v/>
      </c>
      <c r="E2315" s="103" t="str">
        <f>IF('Mottes de 6'!H355&lt;&gt;"",'Mottes de 6'!H355,"")</f>
        <v/>
      </c>
      <c r="F2315" s="103" t="str">
        <f>IF('Mottes de 6'!E355&lt;&gt;"",'Mottes de 6'!E355,"")</f>
        <v/>
      </c>
      <c r="G2315" s="103" t="str">
        <f>IF('Mottes de 6'!N355&lt;&gt;"",'Mottes de 6'!N355,"")</f>
        <v/>
      </c>
      <c r="H2315" s="103" t="str">
        <f>IF('Mottes de 6'!I355&lt;&gt;"",'Mottes de 6'!I355,"")</f>
        <v/>
      </c>
      <c r="I2315" s="103" t="str">
        <f>IF('Mottes de 6'!J355&lt;&gt;"",'Mottes de 6'!J355,"")</f>
        <v/>
      </c>
      <c r="J2315" s="103">
        <f>IF($J$9=36,'Mottes de 6'!U355,IF($J$9=37,'Mottes de 6'!V355,IF($J$9=38,'Mottes de 6'!W355,IF($J$9=39,'Mottes de 6'!X355,IF($J$9=40,'Mottes de 6'!Y355,IF($J$9=41,'Mottes de 6'!Z355,IF($J$9=42,'Mottes de 6'!AA355,IF($J$9=43,'Mottes de 6'!AB355,IF($J$9=44,'Mottes de 6'!AC355,IF($J$9=45,'Mottes de 6'!AD355,IF($J$9=46,'Mottes de 6'!AE355,IF($J$9=47,'Mottes de 6'!AF355,IF($J$9=48,'Mottes de 6'!AG355,IF($J$9=49,'Mottes de 6'!AH355,IF($J$9=50,'Mottes de 6'!AI355,IF($J$9=51,'Mottes de 6'!AJ355,IF($J$9=52,'Mottes de 6'!AK355,IF($J$9=1,'Mottes de 6'!AL355,IF($J$9=2,'Mottes de 6'!AM355,IF($J$9=3,'Mottes de 6'!AN355,IF($J$9=4,'Mottes de 6'!AO355,IF($J$9=5,'Mottes de 6'!AP355,IF($J$9=6,'Mottes de 6'!AQ355,IF($J$9=7,'Mottes de 6'!AR355,IF($J$9=8,'Mottes de 6'!AS355,IF($J$9=9,'Mottes de 6'!AT355,IF($J$9=10,'Mottes de 6'!AU355,IF($J$9=11,'Mottes de 6'!AV355,IF($J$9=12,'Mottes de 6'!AW355,IF($J$9=13,'Mottes de 6'!AX355,IF($J$9=14,'Mottes de 6'!AY355,IF($J$9=15,'Mottes de 6'!AZ355,IF($J$9=16,'Mottes de 6'!BA355,IF($J$9=17,'Mottes de 6'!BB355,IF($J$9=18,'Mottes de 6'!BC355,IF($J$9=19,'Mottes de 6'!BD355,IF($J$9=20,'Mottes de 6'!BE355,IF($J$9=21,'Mottes de 6'!BF355,IF($J$9=22,'Mottes de 6'!BG355,IF($J$9=23,'Mottes de 6'!BH355,IF($J$9=24,'Mottes de 6'!BI355,IF($J$9=25,'Mottes de 6'!BJ355,IF($J$9=26,'Mottes de 6'!BK355,IF($J$9=27,'Mottes de 6'!BL355,IF($J$9=28,'Mottes de 6'!BM355,IF($J$9=29,'Mottes de 6'!BN355,IF($J$9=30,'Mottes de 6'!BO355,IF($J$9=31,'Mottes de 6'!BP355,IF($J$9=32,'Mottes de 6'!BQ355,IF($J$9=33,'Mottes de 6'!BR355,IF($J$9=34,'Mottes de 6'!BS355,IF($J$9=35,'Mottes de 6'!BT355,))))))))))))))))))))))))))))))))))))))))))))))))))))</f>
        <v>0</v>
      </c>
      <c r="K2315" s="103" t="str">
        <f>IF('Mottes de 6'!R355=0,"","Erreur")</f>
        <v/>
      </c>
    </row>
    <row r="2316" spans="1:11" x14ac:dyDescent="0.25">
      <c r="A2316" s="103">
        <f>IF('Mottes de 6'!A356&lt;&gt;"",'Mottes de 6'!A356,"")</f>
        <v>11718</v>
      </c>
      <c r="B2316" s="103" t="str">
        <f>IF('Mottes de 6'!L356&lt;&gt;"",'Mottes de 6'!L356,"")</f>
        <v>Noai</v>
      </c>
      <c r="C2316" s="107" t="str">
        <f>IF('Mottes de 6'!B356&lt;&gt;"",'Mottes de 6'!B356,"")</f>
        <v>GAILLARDE DE SEMIS</v>
      </c>
      <c r="D2316" s="107" t="str">
        <f>IF('Mottes de 6'!C356&lt;&gt;"",'Mottes de 6'!C356,"")</f>
        <v>Arizona sun</v>
      </c>
      <c r="E2316" s="103">
        <f>IF('Mottes de 6'!H356&lt;&gt;"",'Mottes de 6'!H356,"")</f>
        <v>13</v>
      </c>
      <c r="F2316" s="103" t="str">
        <f>IF('Mottes de 6'!E356&lt;&gt;"",'Mottes de 6'!E356,"")</f>
        <v>S</v>
      </c>
      <c r="G2316" s="103" t="str">
        <f>IF('Mottes de 6'!N356&lt;&gt;"",'Mottes de 6'!N356,"")</f>
        <v>M6</v>
      </c>
      <c r="H2316" s="103" t="str">
        <f>IF('Mottes de 6'!I356&lt;&gt;"",'Mottes de 6'!I356,"")</f>
        <v>B</v>
      </c>
      <c r="I2316" s="103" t="str">
        <f>IF('Mottes de 6'!J356&lt;&gt;"",'Mottes de 6'!J356,"")</f>
        <v/>
      </c>
      <c r="J2316" s="103">
        <f>IF($J$9=36,'Mottes de 6'!U356,IF($J$9=37,'Mottes de 6'!V356,IF($J$9=38,'Mottes de 6'!W356,IF($J$9=39,'Mottes de 6'!X356,IF($J$9=40,'Mottes de 6'!Y356,IF($J$9=41,'Mottes de 6'!Z356,IF($J$9=42,'Mottes de 6'!AA356,IF($J$9=43,'Mottes de 6'!AB356,IF($J$9=44,'Mottes de 6'!AC356,IF($J$9=45,'Mottes de 6'!AD356,IF($J$9=46,'Mottes de 6'!AE356,IF($J$9=47,'Mottes de 6'!AF356,IF($J$9=48,'Mottes de 6'!AG356,IF($J$9=49,'Mottes de 6'!AH356,IF($J$9=50,'Mottes de 6'!AI356,IF($J$9=51,'Mottes de 6'!AJ356,IF($J$9=52,'Mottes de 6'!AK356,IF($J$9=1,'Mottes de 6'!AL356,IF($J$9=2,'Mottes de 6'!AM356,IF($J$9=3,'Mottes de 6'!AN356,IF($J$9=4,'Mottes de 6'!AO356,IF($J$9=5,'Mottes de 6'!AP356,IF($J$9=6,'Mottes de 6'!AQ356,IF($J$9=7,'Mottes de 6'!AR356,IF($J$9=8,'Mottes de 6'!AS356,IF($J$9=9,'Mottes de 6'!AT356,IF($J$9=10,'Mottes de 6'!AU356,IF($J$9=11,'Mottes de 6'!AV356,IF($J$9=12,'Mottes de 6'!AW356,IF($J$9=13,'Mottes de 6'!AX356,IF($J$9=14,'Mottes de 6'!AY356,IF($J$9=15,'Mottes de 6'!AZ356,IF($J$9=16,'Mottes de 6'!BA356,IF($J$9=17,'Mottes de 6'!BB356,IF($J$9=18,'Mottes de 6'!BC356,IF($J$9=19,'Mottes de 6'!BD356,IF($J$9=20,'Mottes de 6'!BE356,IF($J$9=21,'Mottes de 6'!BF356,IF($J$9=22,'Mottes de 6'!BG356,IF($J$9=23,'Mottes de 6'!BH356,IF($J$9=24,'Mottes de 6'!BI356,IF($J$9=25,'Mottes de 6'!BJ356,IF($J$9=26,'Mottes de 6'!BK356,IF($J$9=27,'Mottes de 6'!BL356,IF($J$9=28,'Mottes de 6'!BM356,IF($J$9=29,'Mottes de 6'!BN356,IF($J$9=30,'Mottes de 6'!BO356,IF($J$9=31,'Mottes de 6'!BP356,IF($J$9=32,'Mottes de 6'!BQ356,IF($J$9=33,'Mottes de 6'!BR356,IF($J$9=34,'Mottes de 6'!BS356,IF($J$9=35,'Mottes de 6'!BT356,))))))))))))))))))))))))))))))))))))))))))))))))))))</f>
        <v>0</v>
      </c>
      <c r="K2316" s="103" t="str">
        <f>IF('Mottes de 6'!R356=0,"","Erreur")</f>
        <v/>
      </c>
    </row>
    <row r="2317" spans="1:11" x14ac:dyDescent="0.25">
      <c r="A2317" s="103">
        <f>IF('Mottes de 6'!A357&lt;&gt;"",'Mottes de 6'!A357,"")</f>
        <v>20712</v>
      </c>
      <c r="B2317" s="103" t="str">
        <f>IF('Mottes de 6'!L357&lt;&gt;"",'Mottes de 6'!L357,"")</f>
        <v>Noai</v>
      </c>
      <c r="C2317" s="107" t="str">
        <f>IF('Mottes de 6'!B357&lt;&gt;"",'Mottes de 6'!B357,"")</f>
        <v>GAILLARDE DE SEMIS</v>
      </c>
      <c r="D2317" s="107" t="str">
        <f>IF('Mottes de 6'!C357&lt;&gt;"",'Mottes de 6'!C357,"")</f>
        <v>Arizona Variés</v>
      </c>
      <c r="E2317" s="103">
        <f>IF('Mottes de 6'!H357&lt;&gt;"",'Mottes de 6'!H357,"")</f>
        <v>13</v>
      </c>
      <c r="F2317" s="103" t="str">
        <f>IF('Mottes de 6'!E357&lt;&gt;"",'Mottes de 6'!E357,"")</f>
        <v>S</v>
      </c>
      <c r="G2317" s="103" t="str">
        <f>IF('Mottes de 6'!N357&lt;&gt;"",'Mottes de 6'!N357,"")</f>
        <v>M6</v>
      </c>
      <c r="H2317" s="103" t="str">
        <f>IF('Mottes de 6'!I357&lt;&gt;"",'Mottes de 6'!I357,"")</f>
        <v>B</v>
      </c>
      <c r="I2317" s="103" t="str">
        <f>IF('Mottes de 6'!J357&lt;&gt;"",'Mottes de 6'!J357,"")</f>
        <v/>
      </c>
      <c r="J2317" s="103">
        <f>IF($J$9=36,'Mottes de 6'!U357,IF($J$9=37,'Mottes de 6'!V357,IF($J$9=38,'Mottes de 6'!W357,IF($J$9=39,'Mottes de 6'!X357,IF($J$9=40,'Mottes de 6'!Y357,IF($J$9=41,'Mottes de 6'!Z357,IF($J$9=42,'Mottes de 6'!AA357,IF($J$9=43,'Mottes de 6'!AB357,IF($J$9=44,'Mottes de 6'!AC357,IF($J$9=45,'Mottes de 6'!AD357,IF($J$9=46,'Mottes de 6'!AE357,IF($J$9=47,'Mottes de 6'!AF357,IF($J$9=48,'Mottes de 6'!AG357,IF($J$9=49,'Mottes de 6'!AH357,IF($J$9=50,'Mottes de 6'!AI357,IF($J$9=51,'Mottes de 6'!AJ357,IF($J$9=52,'Mottes de 6'!AK357,IF($J$9=1,'Mottes de 6'!AL357,IF($J$9=2,'Mottes de 6'!AM357,IF($J$9=3,'Mottes de 6'!AN357,IF($J$9=4,'Mottes de 6'!AO357,IF($J$9=5,'Mottes de 6'!AP357,IF($J$9=6,'Mottes de 6'!AQ357,IF($J$9=7,'Mottes de 6'!AR357,IF($J$9=8,'Mottes de 6'!AS357,IF($J$9=9,'Mottes de 6'!AT357,IF($J$9=10,'Mottes de 6'!AU357,IF($J$9=11,'Mottes de 6'!AV357,IF($J$9=12,'Mottes de 6'!AW357,IF($J$9=13,'Mottes de 6'!AX357,IF($J$9=14,'Mottes de 6'!AY357,IF($J$9=15,'Mottes de 6'!AZ357,IF($J$9=16,'Mottes de 6'!BA357,IF($J$9=17,'Mottes de 6'!BB357,IF($J$9=18,'Mottes de 6'!BC357,IF($J$9=19,'Mottes de 6'!BD357,IF($J$9=20,'Mottes de 6'!BE357,IF($J$9=21,'Mottes de 6'!BF357,IF($J$9=22,'Mottes de 6'!BG357,IF($J$9=23,'Mottes de 6'!BH357,IF($J$9=24,'Mottes de 6'!BI357,IF($J$9=25,'Mottes de 6'!BJ357,IF($J$9=26,'Mottes de 6'!BK357,IF($J$9=27,'Mottes de 6'!BL357,IF($J$9=28,'Mottes de 6'!BM357,IF($J$9=29,'Mottes de 6'!BN357,IF($J$9=30,'Mottes de 6'!BO357,IF($J$9=31,'Mottes de 6'!BP357,IF($J$9=32,'Mottes de 6'!BQ357,IF($J$9=33,'Mottes de 6'!BR357,IF($J$9=34,'Mottes de 6'!BS357,IF($J$9=35,'Mottes de 6'!BT357,))))))))))))))))))))))))))))))))))))))))))))))))))))</f>
        <v>0</v>
      </c>
      <c r="K2317" s="103" t="str">
        <f>IF('Mottes de 6'!R357=0,"","Erreur")</f>
        <v/>
      </c>
    </row>
    <row r="2318" spans="1:11" x14ac:dyDescent="0.25">
      <c r="A2318" s="450"/>
      <c r="B2318" s="450"/>
      <c r="C2318" s="451" t="s">
        <v>1891</v>
      </c>
      <c r="D2318" s="451"/>
      <c r="E2318" s="450"/>
      <c r="F2318" s="450"/>
      <c r="G2318" s="450"/>
      <c r="H2318" s="450"/>
      <c r="I2318" s="450"/>
      <c r="J2318" s="450">
        <f>SUBTOTAL(9,J2315:J2317)</f>
        <v>0</v>
      </c>
      <c r="K2318" s="450"/>
    </row>
    <row r="2319" spans="1:11" x14ac:dyDescent="0.25">
      <c r="A2319" s="103">
        <f>IF('Mottes de 6'!A358&lt;&gt;"",'Mottes de 6'!A358,"")</f>
        <v>25312</v>
      </c>
      <c r="B2319" s="103" t="str">
        <f>IF('Mottes de 6'!L358&lt;&gt;"",'Mottes de 6'!L358,"")</f>
        <v>Noai</v>
      </c>
      <c r="C2319" s="107" t="str">
        <f>IF('Mottes de 6'!B358&lt;&gt;"",'Mottes de 6'!B358,"")</f>
        <v>GAILLARDE DE BOUTURE</v>
      </c>
      <c r="D2319" s="107" t="str">
        <f>IF('Mottes de 6'!C358&lt;&gt;"",'Mottes de 6'!C358,"")</f>
        <v>Gusto Sweet Chili</v>
      </c>
      <c r="E2319" s="103">
        <f>IF('Mottes de 6'!H358&lt;&gt;"",'Mottes de 6'!H358,"")</f>
        <v>11</v>
      </c>
      <c r="F2319" s="103" t="str">
        <f>IF('Mottes de 6'!E358&lt;&gt;"",'Mottes de 6'!E358,"")</f>
        <v>B</v>
      </c>
      <c r="G2319" s="103" t="str">
        <f>IF('Mottes de 6'!N358&lt;&gt;"",'Mottes de 6'!N358,"")</f>
        <v>M6</v>
      </c>
      <c r="H2319" s="103" t="str">
        <f>IF('Mottes de 6'!I358&lt;&gt;"",'Mottes de 6'!I358,"")</f>
        <v>A</v>
      </c>
      <c r="I2319" s="103">
        <f>IF('Mottes de 6'!J358&lt;&gt;"",'Mottes de 6'!J358,"")</f>
        <v>6.5000000000000002E-2</v>
      </c>
      <c r="J2319" s="103">
        <f>IF($J$9=36,'Mottes de 6'!U358,IF($J$9=37,'Mottes de 6'!V358,IF($J$9=38,'Mottes de 6'!W358,IF($J$9=39,'Mottes de 6'!X358,IF($J$9=40,'Mottes de 6'!Y358,IF($J$9=41,'Mottes de 6'!Z358,IF($J$9=42,'Mottes de 6'!AA358,IF($J$9=43,'Mottes de 6'!AB358,IF($J$9=44,'Mottes de 6'!AC358,IF($J$9=45,'Mottes de 6'!AD358,IF($J$9=46,'Mottes de 6'!AE358,IF($J$9=47,'Mottes de 6'!AF358,IF($J$9=48,'Mottes de 6'!AG358,IF($J$9=49,'Mottes de 6'!AH358,IF($J$9=50,'Mottes de 6'!AI358,IF($J$9=51,'Mottes de 6'!AJ358,IF($J$9=52,'Mottes de 6'!AK358,IF($J$9=1,'Mottes de 6'!AL358,IF($J$9=2,'Mottes de 6'!AM358,IF($J$9=3,'Mottes de 6'!AN358,IF($J$9=4,'Mottes de 6'!AO358,IF($J$9=5,'Mottes de 6'!AP358,IF($J$9=6,'Mottes de 6'!AQ358,IF($J$9=7,'Mottes de 6'!AR358,IF($J$9=8,'Mottes de 6'!AS358,IF($J$9=9,'Mottes de 6'!AT358,IF($J$9=10,'Mottes de 6'!AU358,IF($J$9=11,'Mottes de 6'!AV358,IF($J$9=12,'Mottes de 6'!AW358,IF($J$9=13,'Mottes de 6'!AX358,IF($J$9=14,'Mottes de 6'!AY358,IF($J$9=15,'Mottes de 6'!AZ358,IF($J$9=16,'Mottes de 6'!BA358,IF($J$9=17,'Mottes de 6'!BB358,IF($J$9=18,'Mottes de 6'!BC358,IF($J$9=19,'Mottes de 6'!BD358,IF($J$9=20,'Mottes de 6'!BE358,IF($J$9=21,'Mottes de 6'!BF358,IF($J$9=22,'Mottes de 6'!BG358,IF($J$9=23,'Mottes de 6'!BH358,IF($J$9=24,'Mottes de 6'!BI358,IF($J$9=25,'Mottes de 6'!BJ358,IF($J$9=26,'Mottes de 6'!BK358,IF($J$9=27,'Mottes de 6'!BL358,IF($J$9=28,'Mottes de 6'!BM358,IF($J$9=29,'Mottes de 6'!BN358,IF($J$9=30,'Mottes de 6'!BO358,IF($J$9=31,'Mottes de 6'!BP358,IF($J$9=32,'Mottes de 6'!BQ358,IF($J$9=33,'Mottes de 6'!BR358,IF($J$9=34,'Mottes de 6'!BS358,IF($J$9=35,'Mottes de 6'!BT358,))))))))))))))))))))))))))))))))))))))))))))))))))))</f>
        <v>0</v>
      </c>
      <c r="K2319" s="103" t="str">
        <f>IF('Mottes de 6'!R358=0,"","Erreur")</f>
        <v/>
      </c>
    </row>
    <row r="2320" spans="1:11" x14ac:dyDescent="0.25">
      <c r="A2320" s="103">
        <f>IF('Mottes de 6'!A359&lt;&gt;"",'Mottes de 6'!A359,"")</f>
        <v>26774</v>
      </c>
      <c r="B2320" s="103" t="str">
        <f>IF('Mottes de 6'!L359&lt;&gt;"",'Mottes de 6'!L359,"")</f>
        <v>Noai</v>
      </c>
      <c r="C2320" s="107" t="str">
        <f>IF('Mottes de 6'!B359&lt;&gt;"",'Mottes de 6'!B359,"")</f>
        <v>GAILLARDE DE BOUTURE</v>
      </c>
      <c r="D2320" s="107" t="str">
        <f>IF('Mottes de 6'!C359&lt;&gt;"",'Mottes de 6'!C359,"")</f>
        <v>Gusto Orange Zest</v>
      </c>
      <c r="E2320" s="103">
        <f>IF('Mottes de 6'!H359&lt;&gt;"",'Mottes de 6'!H359,"")</f>
        <v>11</v>
      </c>
      <c r="F2320" s="103" t="str">
        <f>IF('Mottes de 6'!E359&lt;&gt;"",'Mottes de 6'!E359,"")</f>
        <v>B</v>
      </c>
      <c r="G2320" s="103" t="str">
        <f>IF('Mottes de 6'!N359&lt;&gt;"",'Mottes de 6'!N359,"")</f>
        <v>M6</v>
      </c>
      <c r="H2320" s="103" t="str">
        <f>IF('Mottes de 6'!I359&lt;&gt;"",'Mottes de 6'!I359,"")</f>
        <v>A</v>
      </c>
      <c r="I2320" s="103">
        <f>IF('Mottes de 6'!J359&lt;&gt;"",'Mottes de 6'!J359,"")</f>
        <v>6.5000000000000002E-2</v>
      </c>
      <c r="J2320" s="103">
        <f>IF($J$9=36,'Mottes de 6'!U359,IF($J$9=37,'Mottes de 6'!V359,IF($J$9=38,'Mottes de 6'!W359,IF($J$9=39,'Mottes de 6'!X359,IF($J$9=40,'Mottes de 6'!Y359,IF($J$9=41,'Mottes de 6'!Z359,IF($J$9=42,'Mottes de 6'!AA359,IF($J$9=43,'Mottes de 6'!AB359,IF($J$9=44,'Mottes de 6'!AC359,IF($J$9=45,'Mottes de 6'!AD359,IF($J$9=46,'Mottes de 6'!AE359,IF($J$9=47,'Mottes de 6'!AF359,IF($J$9=48,'Mottes de 6'!AG359,IF($J$9=49,'Mottes de 6'!AH359,IF($J$9=50,'Mottes de 6'!AI359,IF($J$9=51,'Mottes de 6'!AJ359,IF($J$9=52,'Mottes de 6'!AK359,IF($J$9=1,'Mottes de 6'!AL359,IF($J$9=2,'Mottes de 6'!AM359,IF($J$9=3,'Mottes de 6'!AN359,IF($J$9=4,'Mottes de 6'!AO359,IF($J$9=5,'Mottes de 6'!AP359,IF($J$9=6,'Mottes de 6'!AQ359,IF($J$9=7,'Mottes de 6'!AR359,IF($J$9=8,'Mottes de 6'!AS359,IF($J$9=9,'Mottes de 6'!AT359,IF($J$9=10,'Mottes de 6'!AU359,IF($J$9=11,'Mottes de 6'!AV359,IF($J$9=12,'Mottes de 6'!AW359,IF($J$9=13,'Mottes de 6'!AX359,IF($J$9=14,'Mottes de 6'!AY359,IF($J$9=15,'Mottes de 6'!AZ359,IF($J$9=16,'Mottes de 6'!BA359,IF($J$9=17,'Mottes de 6'!BB359,IF($J$9=18,'Mottes de 6'!BC359,IF($J$9=19,'Mottes de 6'!BD359,IF($J$9=20,'Mottes de 6'!BE359,IF($J$9=21,'Mottes de 6'!BF359,IF($J$9=22,'Mottes de 6'!BG359,IF($J$9=23,'Mottes de 6'!BH359,IF($J$9=24,'Mottes de 6'!BI359,IF($J$9=25,'Mottes de 6'!BJ359,IF($J$9=26,'Mottes de 6'!BK359,IF($J$9=27,'Mottes de 6'!BL359,IF($J$9=28,'Mottes de 6'!BM359,IF($J$9=29,'Mottes de 6'!BN359,IF($J$9=30,'Mottes de 6'!BO359,IF($J$9=31,'Mottes de 6'!BP359,IF($J$9=32,'Mottes de 6'!BQ359,IF($J$9=33,'Mottes de 6'!BR359,IF($J$9=34,'Mottes de 6'!BS359,IF($J$9=35,'Mottes de 6'!BT359,))))))))))))))))))))))))))))))))))))))))))))))))))))</f>
        <v>0</v>
      </c>
      <c r="K2320" s="103" t="str">
        <f>IF('Mottes de 6'!R359=0,"","Erreur")</f>
        <v/>
      </c>
    </row>
    <row r="2321" spans="1:11" x14ac:dyDescent="0.25">
      <c r="A2321" s="450"/>
      <c r="B2321" s="450"/>
      <c r="C2321" s="451" t="s">
        <v>1892</v>
      </c>
      <c r="D2321" s="451"/>
      <c r="E2321" s="450"/>
      <c r="F2321" s="450"/>
      <c r="G2321" s="450"/>
      <c r="H2321" s="450"/>
      <c r="I2321" s="450"/>
      <c r="J2321" s="450">
        <f>SUBTOTAL(9,J2319:J2320)</f>
        <v>0</v>
      </c>
      <c r="K2321" s="450"/>
    </row>
    <row r="2322" spans="1:11" x14ac:dyDescent="0.25">
      <c r="A2322" s="103">
        <f>IF('Mottes de 6'!A360&lt;&gt;"",'Mottes de 6'!A360,"")</f>
        <v>25272</v>
      </c>
      <c r="B2322" s="103" t="str">
        <f>IF('Mottes de 6'!L360&lt;&gt;"",'Mottes de 6'!L360,"")</f>
        <v>Noai</v>
      </c>
      <c r="C2322" s="107" t="str">
        <f>IF('Mottes de 6'!B360&lt;&gt;"",'Mottes de 6'!B360,"")</f>
        <v>GAZANIA DE SEMIS</v>
      </c>
      <c r="D2322" s="107" t="str">
        <f>IF('Mottes de 6'!C360&lt;&gt;"",'Mottes de 6'!C360,"")</f>
        <v>Zany Variés</v>
      </c>
      <c r="E2322" s="103">
        <f>IF('Mottes de 6'!H360&lt;&gt;"",'Mottes de 6'!H360,"")</f>
        <v>15</v>
      </c>
      <c r="F2322" s="103" t="str">
        <f>IF('Mottes de 6'!E360&lt;&gt;"",'Mottes de 6'!E360,"")</f>
        <v>S</v>
      </c>
      <c r="G2322" s="103" t="str">
        <f>IF('Mottes de 6'!N360&lt;&gt;"",'Mottes de 6'!N360,"")</f>
        <v>M6</v>
      </c>
      <c r="H2322" s="103" t="str">
        <f>IF('Mottes de 6'!I360&lt;&gt;"",'Mottes de 6'!I360,"")</f>
        <v>A</v>
      </c>
      <c r="I2322" s="103" t="str">
        <f>IF('Mottes de 6'!J360&lt;&gt;"",'Mottes de 6'!J360,"")</f>
        <v/>
      </c>
      <c r="J2322" s="103">
        <f>IF($J$9=36,'Mottes de 6'!U360,IF($J$9=37,'Mottes de 6'!V360,IF($J$9=38,'Mottes de 6'!W360,IF($J$9=39,'Mottes de 6'!X360,IF($J$9=40,'Mottes de 6'!Y360,IF($J$9=41,'Mottes de 6'!Z360,IF($J$9=42,'Mottes de 6'!AA360,IF($J$9=43,'Mottes de 6'!AB360,IF($J$9=44,'Mottes de 6'!AC360,IF($J$9=45,'Mottes de 6'!AD360,IF($J$9=46,'Mottes de 6'!AE360,IF($J$9=47,'Mottes de 6'!AF360,IF($J$9=48,'Mottes de 6'!AG360,IF($J$9=49,'Mottes de 6'!AH360,IF($J$9=50,'Mottes de 6'!AI360,IF($J$9=51,'Mottes de 6'!AJ360,IF($J$9=52,'Mottes de 6'!AK360,IF($J$9=1,'Mottes de 6'!AL360,IF($J$9=2,'Mottes de 6'!AM360,IF($J$9=3,'Mottes de 6'!AN360,IF($J$9=4,'Mottes de 6'!AO360,IF($J$9=5,'Mottes de 6'!AP360,IF($J$9=6,'Mottes de 6'!AQ360,IF($J$9=7,'Mottes de 6'!AR360,IF($J$9=8,'Mottes de 6'!AS360,IF($J$9=9,'Mottes de 6'!AT360,IF($J$9=10,'Mottes de 6'!AU360,IF($J$9=11,'Mottes de 6'!AV360,IF($J$9=12,'Mottes de 6'!AW360,IF($J$9=13,'Mottes de 6'!AX360,IF($J$9=14,'Mottes de 6'!AY360,IF($J$9=15,'Mottes de 6'!AZ360,IF($J$9=16,'Mottes de 6'!BA360,IF($J$9=17,'Mottes de 6'!BB360,IF($J$9=18,'Mottes de 6'!BC360,IF($J$9=19,'Mottes de 6'!BD360,IF($J$9=20,'Mottes de 6'!BE360,IF($J$9=21,'Mottes de 6'!BF360,IF($J$9=22,'Mottes de 6'!BG360,IF($J$9=23,'Mottes de 6'!BH360,IF($J$9=24,'Mottes de 6'!BI360,IF($J$9=25,'Mottes de 6'!BJ360,IF($J$9=26,'Mottes de 6'!BK360,IF($J$9=27,'Mottes de 6'!BL360,IF($J$9=28,'Mottes de 6'!BM360,IF($J$9=29,'Mottes de 6'!BN360,IF($J$9=30,'Mottes de 6'!BO360,IF($J$9=31,'Mottes de 6'!BP360,IF($J$9=32,'Mottes de 6'!BQ360,IF($J$9=33,'Mottes de 6'!BR360,IF($J$9=34,'Mottes de 6'!BS360,IF($J$9=35,'Mottes de 6'!BT360,))))))))))))))))))))))))))))))))))))))))))))))))))))</f>
        <v>0</v>
      </c>
      <c r="K2322" s="103" t="str">
        <f>IF('Mottes de 6'!R360=0,"","Erreur")</f>
        <v/>
      </c>
    </row>
    <row r="2323" spans="1:11" x14ac:dyDescent="0.25">
      <c r="A2323" s="450"/>
      <c r="B2323" s="450"/>
      <c r="C2323" s="451" t="s">
        <v>1893</v>
      </c>
      <c r="D2323" s="451"/>
      <c r="E2323" s="450"/>
      <c r="F2323" s="450"/>
      <c r="G2323" s="450"/>
      <c r="H2323" s="450"/>
      <c r="I2323" s="450"/>
      <c r="J2323" s="450">
        <f>SUBTOTAL(9,J2322:J2322)</f>
        <v>0</v>
      </c>
      <c r="K2323" s="450"/>
    </row>
    <row r="2324" spans="1:11" x14ac:dyDescent="0.25">
      <c r="A2324" s="103">
        <f>IF('Mottes de 6'!A361&lt;&gt;"",'Mottes de 6'!A361,"")</f>
        <v>14707</v>
      </c>
      <c r="B2324" s="103" t="str">
        <f>IF('Mottes de 6'!L361&lt;&gt;"",'Mottes de 6'!L361,"")</f>
        <v>Noai</v>
      </c>
      <c r="C2324" s="107" t="str">
        <f>IF('Mottes de 6'!B361&lt;&gt;"",'Mottes de 6'!B361,"")</f>
        <v>GERANIUM VIVACE</v>
      </c>
      <c r="D2324" s="107" t="str">
        <f>IF('Mottes de 6'!C361&lt;&gt;"",'Mottes de 6'!C361,"")</f>
        <v>Rozanne</v>
      </c>
      <c r="E2324" s="103">
        <f>IF('Mottes de 6'!H361&lt;&gt;"",'Mottes de 6'!H361,"")</f>
        <v>10</v>
      </c>
      <c r="F2324" s="103" t="str">
        <f>IF('Mottes de 6'!E361&lt;&gt;"",'Mottes de 6'!E361,"")</f>
        <v>B</v>
      </c>
      <c r="G2324" s="103" t="str">
        <f>IF('Mottes de 6'!N361&lt;&gt;"",'Mottes de 6'!N361,"")</f>
        <v>M6</v>
      </c>
      <c r="H2324" s="103" t="str">
        <f>IF('Mottes de 6'!I361&lt;&gt;"",'Mottes de 6'!I361,"")</f>
        <v>K</v>
      </c>
      <c r="I2324" s="103">
        <f>IF('Mottes de 6'!J361&lt;&gt;"",'Mottes de 6'!J361,"")</f>
        <v>0.25</v>
      </c>
      <c r="J2324" s="103">
        <f>IF($J$9=36,'Mottes de 6'!U361,IF($J$9=37,'Mottes de 6'!V361,IF($J$9=38,'Mottes de 6'!W361,IF($J$9=39,'Mottes de 6'!X361,IF($J$9=40,'Mottes de 6'!Y361,IF($J$9=41,'Mottes de 6'!Z361,IF($J$9=42,'Mottes de 6'!AA361,IF($J$9=43,'Mottes de 6'!AB361,IF($J$9=44,'Mottes de 6'!AC361,IF($J$9=45,'Mottes de 6'!AD361,IF($J$9=46,'Mottes de 6'!AE361,IF($J$9=47,'Mottes de 6'!AF361,IF($J$9=48,'Mottes de 6'!AG361,IF($J$9=49,'Mottes de 6'!AH361,IF($J$9=50,'Mottes de 6'!AI361,IF($J$9=51,'Mottes de 6'!AJ361,IF($J$9=52,'Mottes de 6'!AK361,IF($J$9=1,'Mottes de 6'!AL361,IF($J$9=2,'Mottes de 6'!AM361,IF($J$9=3,'Mottes de 6'!AN361,IF($J$9=4,'Mottes de 6'!AO361,IF($J$9=5,'Mottes de 6'!AP361,IF($J$9=6,'Mottes de 6'!AQ361,IF($J$9=7,'Mottes de 6'!AR361,IF($J$9=8,'Mottes de 6'!AS361,IF($J$9=9,'Mottes de 6'!AT361,IF($J$9=10,'Mottes de 6'!AU361,IF($J$9=11,'Mottes de 6'!AV361,IF($J$9=12,'Mottes de 6'!AW361,IF($J$9=13,'Mottes de 6'!AX361,IF($J$9=14,'Mottes de 6'!AY361,IF($J$9=15,'Mottes de 6'!AZ361,IF($J$9=16,'Mottes de 6'!BA361,IF($J$9=17,'Mottes de 6'!BB361,IF($J$9=18,'Mottes de 6'!BC361,IF($J$9=19,'Mottes de 6'!BD361,IF($J$9=20,'Mottes de 6'!BE361,IF($J$9=21,'Mottes de 6'!BF361,IF($J$9=22,'Mottes de 6'!BG361,IF($J$9=23,'Mottes de 6'!BH361,IF($J$9=24,'Mottes de 6'!BI361,IF($J$9=25,'Mottes de 6'!BJ361,IF($J$9=26,'Mottes de 6'!BK361,IF($J$9=27,'Mottes de 6'!BL361,IF($J$9=28,'Mottes de 6'!BM361,IF($J$9=29,'Mottes de 6'!BN361,IF($J$9=30,'Mottes de 6'!BO361,IF($J$9=31,'Mottes de 6'!BP361,IF($J$9=32,'Mottes de 6'!BQ361,IF($J$9=33,'Mottes de 6'!BR361,IF($J$9=34,'Mottes de 6'!BS361,IF($J$9=35,'Mottes de 6'!BT361,))))))))))))))))))))))))))))))))))))))))))))))))))))</f>
        <v>0</v>
      </c>
      <c r="K2324" s="103" t="str">
        <f>IF('Mottes de 6'!R361=0,"","Erreur")</f>
        <v/>
      </c>
    </row>
    <row r="2325" spans="1:11" x14ac:dyDescent="0.25">
      <c r="A2325" s="103">
        <f>IF('Mottes de 6'!A362&lt;&gt;"",'Mottes de 6'!A362,"")</f>
        <v>26844</v>
      </c>
      <c r="B2325" s="103" t="str">
        <f>IF('Mottes de 6'!L362&lt;&gt;"",'Mottes de 6'!L362,"")</f>
        <v>Noai</v>
      </c>
      <c r="C2325" s="107" t="str">
        <f>IF('Mottes de 6'!B362&lt;&gt;"",'Mottes de 6'!B362,"")</f>
        <v>GERANIUM VIVACE</v>
      </c>
      <c r="D2325" s="107" t="str">
        <f>IF('Mottes de 6'!C362&lt;&gt;"",'Mottes de 6'!C362,"")</f>
        <v>Kelly Anne</v>
      </c>
      <c r="E2325" s="103">
        <f>IF('Mottes de 6'!H362&lt;&gt;"",'Mottes de 6'!H362,"")</f>
        <v>6</v>
      </c>
      <c r="F2325" s="103" t="str">
        <f>IF('Mottes de 6'!E362&lt;&gt;"",'Mottes de 6'!E362,"")</f>
        <v>B</v>
      </c>
      <c r="G2325" s="103" t="str">
        <f>IF('Mottes de 6'!N362&lt;&gt;"",'Mottes de 6'!N362,"")</f>
        <v>M6</v>
      </c>
      <c r="H2325" s="103" t="str">
        <f>IF('Mottes de 6'!I362&lt;&gt;"",'Mottes de 6'!I362,"")</f>
        <v>K</v>
      </c>
      <c r="I2325" s="103">
        <f>IF('Mottes de 6'!J362&lt;&gt;"",'Mottes de 6'!J362,"")</f>
        <v>0.19</v>
      </c>
      <c r="J2325" s="103">
        <f>IF($J$9=36,'Mottes de 6'!U362,IF($J$9=37,'Mottes de 6'!V362,IF($J$9=38,'Mottes de 6'!W362,IF($J$9=39,'Mottes de 6'!X362,IF($J$9=40,'Mottes de 6'!Y362,IF($J$9=41,'Mottes de 6'!Z362,IF($J$9=42,'Mottes de 6'!AA362,IF($J$9=43,'Mottes de 6'!AB362,IF($J$9=44,'Mottes de 6'!AC362,IF($J$9=45,'Mottes de 6'!AD362,IF($J$9=46,'Mottes de 6'!AE362,IF($J$9=47,'Mottes de 6'!AF362,IF($J$9=48,'Mottes de 6'!AG362,IF($J$9=49,'Mottes de 6'!AH362,IF($J$9=50,'Mottes de 6'!AI362,IF($J$9=51,'Mottes de 6'!AJ362,IF($J$9=52,'Mottes de 6'!AK362,IF($J$9=1,'Mottes de 6'!AL362,IF($J$9=2,'Mottes de 6'!AM362,IF($J$9=3,'Mottes de 6'!AN362,IF($J$9=4,'Mottes de 6'!AO362,IF($J$9=5,'Mottes de 6'!AP362,IF($J$9=6,'Mottes de 6'!AQ362,IF($J$9=7,'Mottes de 6'!AR362,IF($J$9=8,'Mottes de 6'!AS362,IF($J$9=9,'Mottes de 6'!AT362,IF($J$9=10,'Mottes de 6'!AU362,IF($J$9=11,'Mottes de 6'!AV362,IF($J$9=12,'Mottes de 6'!AW362,IF($J$9=13,'Mottes de 6'!AX362,IF($J$9=14,'Mottes de 6'!AY362,IF($J$9=15,'Mottes de 6'!AZ362,IF($J$9=16,'Mottes de 6'!BA362,IF($J$9=17,'Mottes de 6'!BB362,IF($J$9=18,'Mottes de 6'!BC362,IF($J$9=19,'Mottes de 6'!BD362,IF($J$9=20,'Mottes de 6'!BE362,IF($J$9=21,'Mottes de 6'!BF362,IF($J$9=22,'Mottes de 6'!BG362,IF($J$9=23,'Mottes de 6'!BH362,IF($J$9=24,'Mottes de 6'!BI362,IF($J$9=25,'Mottes de 6'!BJ362,IF($J$9=26,'Mottes de 6'!BK362,IF($J$9=27,'Mottes de 6'!BL362,IF($J$9=28,'Mottes de 6'!BM362,IF($J$9=29,'Mottes de 6'!BN362,IF($J$9=30,'Mottes de 6'!BO362,IF($J$9=31,'Mottes de 6'!BP362,IF($J$9=32,'Mottes de 6'!BQ362,IF($J$9=33,'Mottes de 6'!BR362,IF($J$9=34,'Mottes de 6'!BS362,IF($J$9=35,'Mottes de 6'!BT362,))))))))))))))))))))))))))))))))))))))))))))))))))))</f>
        <v>0</v>
      </c>
      <c r="K2325" s="103" t="str">
        <f>IF('Mottes de 6'!R362=0,"","Erreur")</f>
        <v/>
      </c>
    </row>
    <row r="2326" spans="1:11" x14ac:dyDescent="0.25">
      <c r="A2326" s="450"/>
      <c r="B2326" s="450"/>
      <c r="C2326" s="451" t="s">
        <v>1894</v>
      </c>
      <c r="D2326" s="451"/>
      <c r="E2326" s="450"/>
      <c r="F2326" s="450"/>
      <c r="G2326" s="450"/>
      <c r="H2326" s="450"/>
      <c r="I2326" s="450"/>
      <c r="J2326" s="450">
        <f>SUBTOTAL(9,J2324:J2325)</f>
        <v>0</v>
      </c>
      <c r="K2326" s="450"/>
    </row>
    <row r="2327" spans="1:11" x14ac:dyDescent="0.25">
      <c r="A2327" s="103" t="str">
        <f>IF('Mottes de 6'!A363&lt;&gt;"",'Mottes de 6'!A363,"")</f>
        <v/>
      </c>
      <c r="B2327" s="103" t="str">
        <f>IF('Mottes de 6'!L363&lt;&gt;"",'Mottes de 6'!L363,"")</f>
        <v>E</v>
      </c>
      <c r="C2327" s="107" t="str">
        <f>IF('Mottes de 6'!B363&lt;&gt;"",'Mottes de 6'!B363,"")</f>
        <v>GAURA vigoureux</v>
      </c>
      <c r="D2327" s="107" t="str">
        <f>IF('Mottes de 6'!C363&lt;&gt;"",'Mottes de 6'!C363,"")</f>
        <v/>
      </c>
      <c r="E2327" s="103" t="str">
        <f>IF('Mottes de 6'!H363&lt;&gt;"",'Mottes de 6'!H363,"")</f>
        <v/>
      </c>
      <c r="F2327" s="103" t="str">
        <f>IF('Mottes de 6'!E363&lt;&gt;"",'Mottes de 6'!E363,"")</f>
        <v/>
      </c>
      <c r="G2327" s="103" t="str">
        <f>IF('Mottes de 6'!N363&lt;&gt;"",'Mottes de 6'!N363,"")</f>
        <v/>
      </c>
      <c r="H2327" s="103" t="str">
        <f>IF('Mottes de 6'!I363&lt;&gt;"",'Mottes de 6'!I363,"")</f>
        <v/>
      </c>
      <c r="I2327" s="103" t="str">
        <f>IF('Mottes de 6'!J363&lt;&gt;"",'Mottes de 6'!J363,"")</f>
        <v/>
      </c>
      <c r="J2327" s="103">
        <f>IF($J$9=36,'Mottes de 6'!U363,IF($J$9=37,'Mottes de 6'!V363,IF($J$9=38,'Mottes de 6'!W363,IF($J$9=39,'Mottes de 6'!X363,IF($J$9=40,'Mottes de 6'!Y363,IF($J$9=41,'Mottes de 6'!Z363,IF($J$9=42,'Mottes de 6'!AA363,IF($J$9=43,'Mottes de 6'!AB363,IF($J$9=44,'Mottes de 6'!AC363,IF($J$9=45,'Mottes de 6'!AD363,IF($J$9=46,'Mottes de 6'!AE363,IF($J$9=47,'Mottes de 6'!AF363,IF($J$9=48,'Mottes de 6'!AG363,IF($J$9=49,'Mottes de 6'!AH363,IF($J$9=50,'Mottes de 6'!AI363,IF($J$9=51,'Mottes de 6'!AJ363,IF($J$9=52,'Mottes de 6'!AK363,IF($J$9=1,'Mottes de 6'!AL363,IF($J$9=2,'Mottes de 6'!AM363,IF($J$9=3,'Mottes de 6'!AN363,IF($J$9=4,'Mottes de 6'!AO363,IF($J$9=5,'Mottes de 6'!AP363,IF($J$9=6,'Mottes de 6'!AQ363,IF($J$9=7,'Mottes de 6'!AR363,IF($J$9=8,'Mottes de 6'!AS363,IF($J$9=9,'Mottes de 6'!AT363,IF($J$9=10,'Mottes de 6'!AU363,IF($J$9=11,'Mottes de 6'!AV363,IF($J$9=12,'Mottes de 6'!AW363,IF($J$9=13,'Mottes de 6'!AX363,IF($J$9=14,'Mottes de 6'!AY363,IF($J$9=15,'Mottes de 6'!AZ363,IF($J$9=16,'Mottes de 6'!BA363,IF($J$9=17,'Mottes de 6'!BB363,IF($J$9=18,'Mottes de 6'!BC363,IF($J$9=19,'Mottes de 6'!BD363,IF($J$9=20,'Mottes de 6'!BE363,IF($J$9=21,'Mottes de 6'!BF363,IF($J$9=22,'Mottes de 6'!BG363,IF($J$9=23,'Mottes de 6'!BH363,IF($J$9=24,'Mottes de 6'!BI363,IF($J$9=25,'Mottes de 6'!BJ363,IF($J$9=26,'Mottes de 6'!BK363,IF($J$9=27,'Mottes de 6'!BL363,IF($J$9=28,'Mottes de 6'!BM363,IF($J$9=29,'Mottes de 6'!BN363,IF($J$9=30,'Mottes de 6'!BO363,IF($J$9=31,'Mottes de 6'!BP363,IF($J$9=32,'Mottes de 6'!BQ363,IF($J$9=33,'Mottes de 6'!BR363,IF($J$9=34,'Mottes de 6'!BS363,IF($J$9=35,'Mottes de 6'!BT363,))))))))))))))))))))))))))))))))))))))))))))))))))))</f>
        <v>0</v>
      </c>
      <c r="K2327" s="103" t="str">
        <f>IF('Mottes de 6'!R363=0,"","Erreur")</f>
        <v/>
      </c>
    </row>
    <row r="2328" spans="1:11" x14ac:dyDescent="0.25">
      <c r="A2328" s="103">
        <f>IF('Mottes de 6'!A364&lt;&gt;"",'Mottes de 6'!A364,"")</f>
        <v>26776</v>
      </c>
      <c r="B2328" s="103" t="str">
        <f>IF('Mottes de 6'!L364&lt;&gt;"",'Mottes de 6'!L364,"")</f>
        <v>Noai</v>
      </c>
      <c r="C2328" s="107" t="str">
        <f>IF('Mottes de 6'!B364&lt;&gt;"",'Mottes de 6'!B364,"")</f>
        <v>GAURA CLASSIQUE</v>
      </c>
      <c r="D2328" s="107" t="str">
        <f>IF('Mottes de 6'!C364&lt;&gt;"",'Mottes de 6'!C364,"")</f>
        <v>Belleza Bicolore</v>
      </c>
      <c r="E2328" s="103">
        <f>IF('Mottes de 6'!H364&lt;&gt;"",'Mottes de 6'!H364,"")</f>
        <v>11</v>
      </c>
      <c r="F2328" s="103" t="str">
        <f>IF('Mottes de 6'!E364&lt;&gt;"",'Mottes de 6'!E364,"")</f>
        <v>B</v>
      </c>
      <c r="G2328" s="103" t="str">
        <f>IF('Mottes de 6'!N364&lt;&gt;"",'Mottes de 6'!N364,"")</f>
        <v>M6</v>
      </c>
      <c r="H2328" s="103" t="str">
        <f>IF('Mottes de 6'!I364&lt;&gt;"",'Mottes de 6'!I364,"")</f>
        <v>A</v>
      </c>
      <c r="I2328" s="103">
        <f>IF('Mottes de 6'!J364&lt;&gt;"",'Mottes de 6'!J364,"")</f>
        <v>4.4999999999999998E-2</v>
      </c>
      <c r="J2328" s="103">
        <f>IF($J$9=36,'Mottes de 6'!U364,IF($J$9=37,'Mottes de 6'!V364,IF($J$9=38,'Mottes de 6'!W364,IF($J$9=39,'Mottes de 6'!X364,IF($J$9=40,'Mottes de 6'!Y364,IF($J$9=41,'Mottes de 6'!Z364,IF($J$9=42,'Mottes de 6'!AA364,IF($J$9=43,'Mottes de 6'!AB364,IF($J$9=44,'Mottes de 6'!AC364,IF($J$9=45,'Mottes de 6'!AD364,IF($J$9=46,'Mottes de 6'!AE364,IF($J$9=47,'Mottes de 6'!AF364,IF($J$9=48,'Mottes de 6'!AG364,IF($J$9=49,'Mottes de 6'!AH364,IF($J$9=50,'Mottes de 6'!AI364,IF($J$9=51,'Mottes de 6'!AJ364,IF($J$9=52,'Mottes de 6'!AK364,IF($J$9=1,'Mottes de 6'!AL364,IF($J$9=2,'Mottes de 6'!AM364,IF($J$9=3,'Mottes de 6'!AN364,IF($J$9=4,'Mottes de 6'!AO364,IF($J$9=5,'Mottes de 6'!AP364,IF($J$9=6,'Mottes de 6'!AQ364,IF($J$9=7,'Mottes de 6'!AR364,IF($J$9=8,'Mottes de 6'!AS364,IF($J$9=9,'Mottes de 6'!AT364,IF($J$9=10,'Mottes de 6'!AU364,IF($J$9=11,'Mottes de 6'!AV364,IF($J$9=12,'Mottes de 6'!AW364,IF($J$9=13,'Mottes de 6'!AX364,IF($J$9=14,'Mottes de 6'!AY364,IF($J$9=15,'Mottes de 6'!AZ364,IF($J$9=16,'Mottes de 6'!BA364,IF($J$9=17,'Mottes de 6'!BB364,IF($J$9=18,'Mottes de 6'!BC364,IF($J$9=19,'Mottes de 6'!BD364,IF($J$9=20,'Mottes de 6'!BE364,IF($J$9=21,'Mottes de 6'!BF364,IF($J$9=22,'Mottes de 6'!BG364,IF($J$9=23,'Mottes de 6'!BH364,IF($J$9=24,'Mottes de 6'!BI364,IF($J$9=25,'Mottes de 6'!BJ364,IF($J$9=26,'Mottes de 6'!BK364,IF($J$9=27,'Mottes de 6'!BL364,IF($J$9=28,'Mottes de 6'!BM364,IF($J$9=29,'Mottes de 6'!BN364,IF($J$9=30,'Mottes de 6'!BO364,IF($J$9=31,'Mottes de 6'!BP364,IF($J$9=32,'Mottes de 6'!BQ364,IF($J$9=33,'Mottes de 6'!BR364,IF($J$9=34,'Mottes de 6'!BS364,IF($J$9=35,'Mottes de 6'!BT364,))))))))))))))))))))))))))))))))))))))))))))))))))))</f>
        <v>0</v>
      </c>
      <c r="K2328" s="103" t="str">
        <f>IF('Mottes de 6'!R364=0,"","Erreur")</f>
        <v/>
      </c>
    </row>
    <row r="2329" spans="1:11" x14ac:dyDescent="0.25">
      <c r="A2329" s="103">
        <f>IF('Mottes de 6'!A365&lt;&gt;"",'Mottes de 6'!A365,"")</f>
        <v>26067</v>
      </c>
      <c r="B2329" s="103" t="str">
        <f>IF('Mottes de 6'!L365&lt;&gt;"",'Mottes de 6'!L365,"")</f>
        <v>Noai</v>
      </c>
      <c r="C2329" s="107" t="str">
        <f>IF('Mottes de 6'!B365&lt;&gt;"",'Mottes de 6'!B365,"")</f>
        <v>GAURA CLASSIQUE</v>
      </c>
      <c r="D2329" s="107" t="str">
        <f>IF('Mottes de 6'!C365&lt;&gt;"",'Mottes de 6'!C365,"")</f>
        <v>Gambit Variegata Rose</v>
      </c>
      <c r="E2329" s="103">
        <f>IF('Mottes de 6'!H365&lt;&gt;"",'Mottes de 6'!H365,"")</f>
        <v>11</v>
      </c>
      <c r="F2329" s="103" t="str">
        <f>IF('Mottes de 6'!E365&lt;&gt;"",'Mottes de 6'!E365,"")</f>
        <v>B</v>
      </c>
      <c r="G2329" s="103" t="str">
        <f>IF('Mottes de 6'!N365&lt;&gt;"",'Mottes de 6'!N365,"")</f>
        <v>M6</v>
      </c>
      <c r="H2329" s="103" t="str">
        <f>IF('Mottes de 6'!I365&lt;&gt;"",'Mottes de 6'!I365,"")</f>
        <v>A</v>
      </c>
      <c r="I2329" s="103">
        <f>IF('Mottes de 6'!J365&lt;&gt;"",'Mottes de 6'!J365,"")</f>
        <v>4.4999999999999998E-2</v>
      </c>
      <c r="J2329" s="103">
        <f>IF($J$9=36,'Mottes de 6'!U365,IF($J$9=37,'Mottes de 6'!V365,IF($J$9=38,'Mottes de 6'!W365,IF($J$9=39,'Mottes de 6'!X365,IF($J$9=40,'Mottes de 6'!Y365,IF($J$9=41,'Mottes de 6'!Z365,IF($J$9=42,'Mottes de 6'!AA365,IF($J$9=43,'Mottes de 6'!AB365,IF($J$9=44,'Mottes de 6'!AC365,IF($J$9=45,'Mottes de 6'!AD365,IF($J$9=46,'Mottes de 6'!AE365,IF($J$9=47,'Mottes de 6'!AF365,IF($J$9=48,'Mottes de 6'!AG365,IF($J$9=49,'Mottes de 6'!AH365,IF($J$9=50,'Mottes de 6'!AI365,IF($J$9=51,'Mottes de 6'!AJ365,IF($J$9=52,'Mottes de 6'!AK365,IF($J$9=1,'Mottes de 6'!AL365,IF($J$9=2,'Mottes de 6'!AM365,IF($J$9=3,'Mottes de 6'!AN365,IF($J$9=4,'Mottes de 6'!AO365,IF($J$9=5,'Mottes de 6'!AP365,IF($J$9=6,'Mottes de 6'!AQ365,IF($J$9=7,'Mottes de 6'!AR365,IF($J$9=8,'Mottes de 6'!AS365,IF($J$9=9,'Mottes de 6'!AT365,IF($J$9=10,'Mottes de 6'!AU365,IF($J$9=11,'Mottes de 6'!AV365,IF($J$9=12,'Mottes de 6'!AW365,IF($J$9=13,'Mottes de 6'!AX365,IF($J$9=14,'Mottes de 6'!AY365,IF($J$9=15,'Mottes de 6'!AZ365,IF($J$9=16,'Mottes de 6'!BA365,IF($J$9=17,'Mottes de 6'!BB365,IF($J$9=18,'Mottes de 6'!BC365,IF($J$9=19,'Mottes de 6'!BD365,IF($J$9=20,'Mottes de 6'!BE365,IF($J$9=21,'Mottes de 6'!BF365,IF($J$9=22,'Mottes de 6'!BG365,IF($J$9=23,'Mottes de 6'!BH365,IF($J$9=24,'Mottes de 6'!BI365,IF($J$9=25,'Mottes de 6'!BJ365,IF($J$9=26,'Mottes de 6'!BK365,IF($J$9=27,'Mottes de 6'!BL365,IF($J$9=28,'Mottes de 6'!BM365,IF($J$9=29,'Mottes de 6'!BN365,IF($J$9=30,'Mottes de 6'!BO365,IF($J$9=31,'Mottes de 6'!BP365,IF($J$9=32,'Mottes de 6'!BQ365,IF($J$9=33,'Mottes de 6'!BR365,IF($J$9=34,'Mottes de 6'!BS365,IF($J$9=35,'Mottes de 6'!BT365,))))))))))))))))))))))))))))))))))))))))))))))))))))</f>
        <v>0</v>
      </c>
      <c r="K2329" s="103" t="str">
        <f>IF('Mottes de 6'!R365=0,"","Erreur")</f>
        <v/>
      </c>
    </row>
    <row r="2330" spans="1:11" x14ac:dyDescent="0.25">
      <c r="A2330" s="103">
        <f>IF('Mottes de 6'!A366&lt;&gt;"",'Mottes de 6'!A366,"")</f>
        <v>11442</v>
      </c>
      <c r="B2330" s="103" t="str">
        <f>IF('Mottes de 6'!L366&lt;&gt;"",'Mottes de 6'!L366,"")</f>
        <v>Noai</v>
      </c>
      <c r="C2330" s="107" t="str">
        <f>IF('Mottes de 6'!B366&lt;&gt;"",'Mottes de 6'!B366,"")</f>
        <v>GAURA CLASSIQUE</v>
      </c>
      <c r="D2330" s="107" t="str">
        <f>IF('Mottes de 6'!C366&lt;&gt;"",'Mottes de 6'!C366,"")</f>
        <v>Rose Fonce</v>
      </c>
      <c r="E2330" s="103">
        <f>IF('Mottes de 6'!H366&lt;&gt;"",'Mottes de 6'!H366,"")</f>
        <v>11</v>
      </c>
      <c r="F2330" s="103" t="str">
        <f>IF('Mottes de 6'!E366&lt;&gt;"",'Mottes de 6'!E366,"")</f>
        <v>B</v>
      </c>
      <c r="G2330" s="103" t="str">
        <f>IF('Mottes de 6'!N366&lt;&gt;"",'Mottes de 6'!N366,"")</f>
        <v>M6</v>
      </c>
      <c r="H2330" s="103" t="str">
        <f>IF('Mottes de 6'!I366&lt;&gt;"",'Mottes de 6'!I366,"")</f>
        <v>A</v>
      </c>
      <c r="I2330" s="103">
        <f>IF('Mottes de 6'!J366&lt;&gt;"",'Mottes de 6'!J366,"")</f>
        <v>4.2000000000000003E-2</v>
      </c>
      <c r="J2330" s="103">
        <f>IF($J$9=36,'Mottes de 6'!U366,IF($J$9=37,'Mottes de 6'!V366,IF($J$9=38,'Mottes de 6'!W366,IF($J$9=39,'Mottes de 6'!X366,IF($J$9=40,'Mottes de 6'!Y366,IF($J$9=41,'Mottes de 6'!Z366,IF($J$9=42,'Mottes de 6'!AA366,IF($J$9=43,'Mottes de 6'!AB366,IF($J$9=44,'Mottes de 6'!AC366,IF($J$9=45,'Mottes de 6'!AD366,IF($J$9=46,'Mottes de 6'!AE366,IF($J$9=47,'Mottes de 6'!AF366,IF($J$9=48,'Mottes de 6'!AG366,IF($J$9=49,'Mottes de 6'!AH366,IF($J$9=50,'Mottes de 6'!AI366,IF($J$9=51,'Mottes de 6'!AJ366,IF($J$9=52,'Mottes de 6'!AK366,IF($J$9=1,'Mottes de 6'!AL366,IF($J$9=2,'Mottes de 6'!AM366,IF($J$9=3,'Mottes de 6'!AN366,IF($J$9=4,'Mottes de 6'!AO366,IF($J$9=5,'Mottes de 6'!AP366,IF($J$9=6,'Mottes de 6'!AQ366,IF($J$9=7,'Mottes de 6'!AR366,IF($J$9=8,'Mottes de 6'!AS366,IF($J$9=9,'Mottes de 6'!AT366,IF($J$9=10,'Mottes de 6'!AU366,IF($J$9=11,'Mottes de 6'!AV366,IF($J$9=12,'Mottes de 6'!AW366,IF($J$9=13,'Mottes de 6'!AX366,IF($J$9=14,'Mottes de 6'!AY366,IF($J$9=15,'Mottes de 6'!AZ366,IF($J$9=16,'Mottes de 6'!BA366,IF($J$9=17,'Mottes de 6'!BB366,IF($J$9=18,'Mottes de 6'!BC366,IF($J$9=19,'Mottes de 6'!BD366,IF($J$9=20,'Mottes de 6'!BE366,IF($J$9=21,'Mottes de 6'!BF366,IF($J$9=22,'Mottes de 6'!BG366,IF($J$9=23,'Mottes de 6'!BH366,IF($J$9=24,'Mottes de 6'!BI366,IF($J$9=25,'Mottes de 6'!BJ366,IF($J$9=26,'Mottes de 6'!BK366,IF($J$9=27,'Mottes de 6'!BL366,IF($J$9=28,'Mottes de 6'!BM366,IF($J$9=29,'Mottes de 6'!BN366,IF($J$9=30,'Mottes de 6'!BO366,IF($J$9=31,'Mottes de 6'!BP366,IF($J$9=32,'Mottes de 6'!BQ366,IF($J$9=33,'Mottes de 6'!BR366,IF($J$9=34,'Mottes de 6'!BS366,IF($J$9=35,'Mottes de 6'!BT366,))))))))))))))))))))))))))))))))))))))))))))))))))))</f>
        <v>0</v>
      </c>
      <c r="K2330" s="103" t="str">
        <f>IF('Mottes de 6'!R366=0,"","Erreur")</f>
        <v/>
      </c>
    </row>
    <row r="2331" spans="1:11" x14ac:dyDescent="0.25">
      <c r="A2331" s="103">
        <f>IF('Mottes de 6'!A367&lt;&gt;"",'Mottes de 6'!A367,"")</f>
        <v>11443</v>
      </c>
      <c r="B2331" s="103" t="str">
        <f>IF('Mottes de 6'!L367&lt;&gt;"",'Mottes de 6'!L367,"")</f>
        <v>Noai</v>
      </c>
      <c r="C2331" s="107" t="str">
        <f>IF('Mottes de 6'!B367&lt;&gt;"",'Mottes de 6'!B367,"")</f>
        <v>GAURA CLASSIQUE</v>
      </c>
      <c r="D2331" s="107" t="str">
        <f>IF('Mottes de 6'!C367&lt;&gt;"",'Mottes de 6'!C367,"")</f>
        <v>Whirling Butterflies</v>
      </c>
      <c r="E2331" s="103">
        <f>IF('Mottes de 6'!H367&lt;&gt;"",'Mottes de 6'!H367,"")</f>
        <v>11</v>
      </c>
      <c r="F2331" s="103" t="str">
        <f>IF('Mottes de 6'!E367&lt;&gt;"",'Mottes de 6'!E367,"")</f>
        <v>B</v>
      </c>
      <c r="G2331" s="103" t="str">
        <f>IF('Mottes de 6'!N367&lt;&gt;"",'Mottes de 6'!N367,"")</f>
        <v>M6</v>
      </c>
      <c r="H2331" s="103" t="str">
        <f>IF('Mottes de 6'!I367&lt;&gt;"",'Mottes de 6'!I367,"")</f>
        <v>A</v>
      </c>
      <c r="I2331" s="103" t="str">
        <f>IF('Mottes de 6'!J367&lt;&gt;"",'Mottes de 6'!J367,"")</f>
        <v/>
      </c>
      <c r="J2331" s="103">
        <f>IF($J$9=36,'Mottes de 6'!U367,IF($J$9=37,'Mottes de 6'!V367,IF($J$9=38,'Mottes de 6'!W367,IF($J$9=39,'Mottes de 6'!X367,IF($J$9=40,'Mottes de 6'!Y367,IF($J$9=41,'Mottes de 6'!Z367,IF($J$9=42,'Mottes de 6'!AA367,IF($J$9=43,'Mottes de 6'!AB367,IF($J$9=44,'Mottes de 6'!AC367,IF($J$9=45,'Mottes de 6'!AD367,IF($J$9=46,'Mottes de 6'!AE367,IF($J$9=47,'Mottes de 6'!AF367,IF($J$9=48,'Mottes de 6'!AG367,IF($J$9=49,'Mottes de 6'!AH367,IF($J$9=50,'Mottes de 6'!AI367,IF($J$9=51,'Mottes de 6'!AJ367,IF($J$9=52,'Mottes de 6'!AK367,IF($J$9=1,'Mottes de 6'!AL367,IF($J$9=2,'Mottes de 6'!AM367,IF($J$9=3,'Mottes de 6'!AN367,IF($J$9=4,'Mottes de 6'!AO367,IF($J$9=5,'Mottes de 6'!AP367,IF($J$9=6,'Mottes de 6'!AQ367,IF($J$9=7,'Mottes de 6'!AR367,IF($J$9=8,'Mottes de 6'!AS367,IF($J$9=9,'Mottes de 6'!AT367,IF($J$9=10,'Mottes de 6'!AU367,IF($J$9=11,'Mottes de 6'!AV367,IF($J$9=12,'Mottes de 6'!AW367,IF($J$9=13,'Mottes de 6'!AX367,IF($J$9=14,'Mottes de 6'!AY367,IF($J$9=15,'Mottes de 6'!AZ367,IF($J$9=16,'Mottes de 6'!BA367,IF($J$9=17,'Mottes de 6'!BB367,IF($J$9=18,'Mottes de 6'!BC367,IF($J$9=19,'Mottes de 6'!BD367,IF($J$9=20,'Mottes de 6'!BE367,IF($J$9=21,'Mottes de 6'!BF367,IF($J$9=22,'Mottes de 6'!BG367,IF($J$9=23,'Mottes de 6'!BH367,IF($J$9=24,'Mottes de 6'!BI367,IF($J$9=25,'Mottes de 6'!BJ367,IF($J$9=26,'Mottes de 6'!BK367,IF($J$9=27,'Mottes de 6'!BL367,IF($J$9=28,'Mottes de 6'!BM367,IF($J$9=29,'Mottes de 6'!BN367,IF($J$9=30,'Mottes de 6'!BO367,IF($J$9=31,'Mottes de 6'!BP367,IF($J$9=32,'Mottes de 6'!BQ367,IF($J$9=33,'Mottes de 6'!BR367,IF($J$9=34,'Mottes de 6'!BS367,IF($J$9=35,'Mottes de 6'!BT367,))))))))))))))))))))))))))))))))))))))))))))))))))))</f>
        <v>0</v>
      </c>
      <c r="K2331" s="103" t="str">
        <f>IF('Mottes de 6'!R367=0,"","Erreur")</f>
        <v/>
      </c>
    </row>
    <row r="2332" spans="1:11" x14ac:dyDescent="0.25">
      <c r="A2332" s="450"/>
      <c r="B2332" s="450"/>
      <c r="C2332" s="451" t="s">
        <v>1895</v>
      </c>
      <c r="D2332" s="451"/>
      <c r="E2332" s="450"/>
      <c r="F2332" s="450"/>
      <c r="G2332" s="450"/>
      <c r="H2332" s="450"/>
      <c r="I2332" s="450"/>
      <c r="J2332" s="450">
        <f>SUBTOTAL(9,J2327:J2331)</f>
        <v>0</v>
      </c>
      <c r="K2332" s="450"/>
    </row>
    <row r="2333" spans="1:11" x14ac:dyDescent="0.25">
      <c r="A2333" s="103" t="str">
        <f>IF('Mottes de 6'!A368&lt;&gt;"",'Mottes de 6'!A368,"")</f>
        <v/>
      </c>
      <c r="B2333" s="103" t="str">
        <f>IF('Mottes de 6'!L368&lt;&gt;"",'Mottes de 6'!L368,"")</f>
        <v>E</v>
      </c>
      <c r="C2333" s="107" t="str">
        <f>IF('Mottes de 6'!B368&lt;&gt;"",'Mottes de 6'!B368,"")</f>
        <v>GAURA compact</v>
      </c>
      <c r="D2333" s="107" t="str">
        <f>IF('Mottes de 6'!C368&lt;&gt;"",'Mottes de 6'!C368,"")</f>
        <v/>
      </c>
      <c r="E2333" s="103" t="str">
        <f>IF('Mottes de 6'!H368&lt;&gt;"",'Mottes de 6'!H368,"")</f>
        <v/>
      </c>
      <c r="F2333" s="103" t="str">
        <f>IF('Mottes de 6'!E368&lt;&gt;"",'Mottes de 6'!E368,"")</f>
        <v/>
      </c>
      <c r="G2333" s="103" t="str">
        <f>IF('Mottes de 6'!N368&lt;&gt;"",'Mottes de 6'!N368,"")</f>
        <v/>
      </c>
      <c r="H2333" s="103" t="str">
        <f>IF('Mottes de 6'!I368&lt;&gt;"",'Mottes de 6'!I368,"")</f>
        <v/>
      </c>
      <c r="I2333" s="103" t="str">
        <f>IF('Mottes de 6'!J368&lt;&gt;"",'Mottes de 6'!J368,"")</f>
        <v/>
      </c>
      <c r="J2333" s="103">
        <f>IF($J$9=36,'Mottes de 6'!U368,IF($J$9=37,'Mottes de 6'!V368,IF($J$9=38,'Mottes de 6'!W368,IF($J$9=39,'Mottes de 6'!X368,IF($J$9=40,'Mottes de 6'!Y368,IF($J$9=41,'Mottes de 6'!Z368,IF($J$9=42,'Mottes de 6'!AA368,IF($J$9=43,'Mottes de 6'!AB368,IF($J$9=44,'Mottes de 6'!AC368,IF($J$9=45,'Mottes de 6'!AD368,IF($J$9=46,'Mottes de 6'!AE368,IF($J$9=47,'Mottes de 6'!AF368,IF($J$9=48,'Mottes de 6'!AG368,IF($J$9=49,'Mottes de 6'!AH368,IF($J$9=50,'Mottes de 6'!AI368,IF($J$9=51,'Mottes de 6'!AJ368,IF($J$9=52,'Mottes de 6'!AK368,IF($J$9=1,'Mottes de 6'!AL368,IF($J$9=2,'Mottes de 6'!AM368,IF($J$9=3,'Mottes de 6'!AN368,IF($J$9=4,'Mottes de 6'!AO368,IF($J$9=5,'Mottes de 6'!AP368,IF($J$9=6,'Mottes de 6'!AQ368,IF($J$9=7,'Mottes de 6'!AR368,IF($J$9=8,'Mottes de 6'!AS368,IF($J$9=9,'Mottes de 6'!AT368,IF($J$9=10,'Mottes de 6'!AU368,IF($J$9=11,'Mottes de 6'!AV368,IF($J$9=12,'Mottes de 6'!AW368,IF($J$9=13,'Mottes de 6'!AX368,IF($J$9=14,'Mottes de 6'!AY368,IF($J$9=15,'Mottes de 6'!AZ368,IF($J$9=16,'Mottes de 6'!BA368,IF($J$9=17,'Mottes de 6'!BB368,IF($J$9=18,'Mottes de 6'!BC368,IF($J$9=19,'Mottes de 6'!BD368,IF($J$9=20,'Mottes de 6'!BE368,IF($J$9=21,'Mottes de 6'!BF368,IF($J$9=22,'Mottes de 6'!BG368,IF($J$9=23,'Mottes de 6'!BH368,IF($J$9=24,'Mottes de 6'!BI368,IF($J$9=25,'Mottes de 6'!BJ368,IF($J$9=26,'Mottes de 6'!BK368,IF($J$9=27,'Mottes de 6'!BL368,IF($J$9=28,'Mottes de 6'!BM368,IF($J$9=29,'Mottes de 6'!BN368,IF($J$9=30,'Mottes de 6'!BO368,IF($J$9=31,'Mottes de 6'!BP368,IF($J$9=32,'Mottes de 6'!BQ368,IF($J$9=33,'Mottes de 6'!BR368,IF($J$9=34,'Mottes de 6'!BS368,IF($J$9=35,'Mottes de 6'!BT368,))))))))))))))))))))))))))))))))))))))))))))))))))))</f>
        <v>0</v>
      </c>
      <c r="K2333" s="103" t="str">
        <f>IF('Mottes de 6'!R368=0,"","Erreur")</f>
        <v/>
      </c>
    </row>
    <row r="2334" spans="1:11" x14ac:dyDescent="0.25">
      <c r="A2334" s="103">
        <f>IF('Mottes de 6'!A369&lt;&gt;"",'Mottes de 6'!A369,"")</f>
        <v>24170</v>
      </c>
      <c r="B2334" s="103" t="str">
        <f>IF('Mottes de 6'!L369&lt;&gt;"",'Mottes de 6'!L369,"")</f>
        <v>Noai</v>
      </c>
      <c r="C2334" s="107" t="str">
        <f>IF('Mottes de 6'!B369&lt;&gt;"",'Mottes de 6'!B369,"")</f>
        <v>GAURA COMPACT</v>
      </c>
      <c r="D2334" s="107" t="str">
        <f>IF('Mottes de 6'!C369&lt;&gt;"",'Mottes de 6'!C369,"")</f>
        <v>Steffi Blush Pink</v>
      </c>
      <c r="E2334" s="103">
        <f>IF('Mottes de 6'!H369&lt;&gt;"",'Mottes de 6'!H369,"")</f>
        <v>11</v>
      </c>
      <c r="F2334" s="103" t="str">
        <f>IF('Mottes de 6'!E369&lt;&gt;"",'Mottes de 6'!E369,"")</f>
        <v>B</v>
      </c>
      <c r="G2334" s="103" t="str">
        <f>IF('Mottes de 6'!N369&lt;&gt;"",'Mottes de 6'!N369,"")</f>
        <v>M6</v>
      </c>
      <c r="H2334" s="103" t="str">
        <f>IF('Mottes de 6'!I369&lt;&gt;"",'Mottes de 6'!I369,"")</f>
        <v>A</v>
      </c>
      <c r="I2334" s="103">
        <f>IF('Mottes de 6'!J369&lt;&gt;"",'Mottes de 6'!J369,"")</f>
        <v>0.05</v>
      </c>
      <c r="J2334" s="103">
        <f>IF($J$9=36,'Mottes de 6'!U369,IF($J$9=37,'Mottes de 6'!V369,IF($J$9=38,'Mottes de 6'!W369,IF($J$9=39,'Mottes de 6'!X369,IF($J$9=40,'Mottes de 6'!Y369,IF($J$9=41,'Mottes de 6'!Z369,IF($J$9=42,'Mottes de 6'!AA369,IF($J$9=43,'Mottes de 6'!AB369,IF($J$9=44,'Mottes de 6'!AC369,IF($J$9=45,'Mottes de 6'!AD369,IF($J$9=46,'Mottes de 6'!AE369,IF($J$9=47,'Mottes de 6'!AF369,IF($J$9=48,'Mottes de 6'!AG369,IF($J$9=49,'Mottes de 6'!AH369,IF($J$9=50,'Mottes de 6'!AI369,IF($J$9=51,'Mottes de 6'!AJ369,IF($J$9=52,'Mottes de 6'!AK369,IF($J$9=1,'Mottes de 6'!AL369,IF($J$9=2,'Mottes de 6'!AM369,IF($J$9=3,'Mottes de 6'!AN369,IF($J$9=4,'Mottes de 6'!AO369,IF($J$9=5,'Mottes de 6'!AP369,IF($J$9=6,'Mottes de 6'!AQ369,IF($J$9=7,'Mottes de 6'!AR369,IF($J$9=8,'Mottes de 6'!AS369,IF($J$9=9,'Mottes de 6'!AT369,IF($J$9=10,'Mottes de 6'!AU369,IF($J$9=11,'Mottes de 6'!AV369,IF($J$9=12,'Mottes de 6'!AW369,IF($J$9=13,'Mottes de 6'!AX369,IF($J$9=14,'Mottes de 6'!AY369,IF($J$9=15,'Mottes de 6'!AZ369,IF($J$9=16,'Mottes de 6'!BA369,IF($J$9=17,'Mottes de 6'!BB369,IF($J$9=18,'Mottes de 6'!BC369,IF($J$9=19,'Mottes de 6'!BD369,IF($J$9=20,'Mottes de 6'!BE369,IF($J$9=21,'Mottes de 6'!BF369,IF($J$9=22,'Mottes de 6'!BG369,IF($J$9=23,'Mottes de 6'!BH369,IF($J$9=24,'Mottes de 6'!BI369,IF($J$9=25,'Mottes de 6'!BJ369,IF($J$9=26,'Mottes de 6'!BK369,IF($J$9=27,'Mottes de 6'!BL369,IF($J$9=28,'Mottes de 6'!BM369,IF($J$9=29,'Mottes de 6'!BN369,IF($J$9=30,'Mottes de 6'!BO369,IF($J$9=31,'Mottes de 6'!BP369,IF($J$9=32,'Mottes de 6'!BQ369,IF($J$9=33,'Mottes de 6'!BR369,IF($J$9=34,'Mottes de 6'!BS369,IF($J$9=35,'Mottes de 6'!BT369,))))))))))))))))))))))))))))))))))))))))))))))))))))</f>
        <v>0</v>
      </c>
      <c r="K2334" s="103" t="str">
        <f>IF('Mottes de 6'!R369=0,"","Erreur")</f>
        <v/>
      </c>
    </row>
    <row r="2335" spans="1:11" x14ac:dyDescent="0.25">
      <c r="A2335" s="103">
        <f>IF('Mottes de 6'!A370&lt;&gt;"",'Mottes de 6'!A370,"")</f>
        <v>20726</v>
      </c>
      <c r="B2335" s="103" t="str">
        <f>IF('Mottes de 6'!L370&lt;&gt;"",'Mottes de 6'!L370,"")</f>
        <v>Noai</v>
      </c>
      <c r="C2335" s="107" t="str">
        <f>IF('Mottes de 6'!B370&lt;&gt;"",'Mottes de 6'!B370,"")</f>
        <v>GAURA COMPACT</v>
      </c>
      <c r="D2335" s="107" t="str">
        <f>IF('Mottes de 6'!C370&lt;&gt;"",'Mottes de 6'!C370,"")</f>
        <v>Steffi Dark Rose</v>
      </c>
      <c r="E2335" s="103">
        <f>IF('Mottes de 6'!H370&lt;&gt;"",'Mottes de 6'!H370,"")</f>
        <v>11</v>
      </c>
      <c r="F2335" s="103" t="str">
        <f>IF('Mottes de 6'!E370&lt;&gt;"",'Mottes de 6'!E370,"")</f>
        <v>B</v>
      </c>
      <c r="G2335" s="103" t="str">
        <f>IF('Mottes de 6'!N370&lt;&gt;"",'Mottes de 6'!N370,"")</f>
        <v>M6</v>
      </c>
      <c r="H2335" s="103" t="str">
        <f>IF('Mottes de 6'!I370&lt;&gt;"",'Mottes de 6'!I370,"")</f>
        <v>A</v>
      </c>
      <c r="I2335" s="103">
        <f>IF('Mottes de 6'!J370&lt;&gt;"",'Mottes de 6'!J370,"")</f>
        <v>0.05</v>
      </c>
      <c r="J2335" s="103">
        <f>IF($J$9=36,'Mottes de 6'!U370,IF($J$9=37,'Mottes de 6'!V370,IF($J$9=38,'Mottes de 6'!W370,IF($J$9=39,'Mottes de 6'!X370,IF($J$9=40,'Mottes de 6'!Y370,IF($J$9=41,'Mottes de 6'!Z370,IF($J$9=42,'Mottes de 6'!AA370,IF($J$9=43,'Mottes de 6'!AB370,IF($J$9=44,'Mottes de 6'!AC370,IF($J$9=45,'Mottes de 6'!AD370,IF($J$9=46,'Mottes de 6'!AE370,IF($J$9=47,'Mottes de 6'!AF370,IF($J$9=48,'Mottes de 6'!AG370,IF($J$9=49,'Mottes de 6'!AH370,IF($J$9=50,'Mottes de 6'!AI370,IF($J$9=51,'Mottes de 6'!AJ370,IF($J$9=52,'Mottes de 6'!AK370,IF($J$9=1,'Mottes de 6'!AL370,IF($J$9=2,'Mottes de 6'!AM370,IF($J$9=3,'Mottes de 6'!AN370,IF($J$9=4,'Mottes de 6'!AO370,IF($J$9=5,'Mottes de 6'!AP370,IF($J$9=6,'Mottes de 6'!AQ370,IF($J$9=7,'Mottes de 6'!AR370,IF($J$9=8,'Mottes de 6'!AS370,IF($J$9=9,'Mottes de 6'!AT370,IF($J$9=10,'Mottes de 6'!AU370,IF($J$9=11,'Mottes de 6'!AV370,IF($J$9=12,'Mottes de 6'!AW370,IF($J$9=13,'Mottes de 6'!AX370,IF($J$9=14,'Mottes de 6'!AY370,IF($J$9=15,'Mottes de 6'!AZ370,IF($J$9=16,'Mottes de 6'!BA370,IF($J$9=17,'Mottes de 6'!BB370,IF($J$9=18,'Mottes de 6'!BC370,IF($J$9=19,'Mottes de 6'!BD370,IF($J$9=20,'Mottes de 6'!BE370,IF($J$9=21,'Mottes de 6'!BF370,IF($J$9=22,'Mottes de 6'!BG370,IF($J$9=23,'Mottes de 6'!BH370,IF($J$9=24,'Mottes de 6'!BI370,IF($J$9=25,'Mottes de 6'!BJ370,IF($J$9=26,'Mottes de 6'!BK370,IF($J$9=27,'Mottes de 6'!BL370,IF($J$9=28,'Mottes de 6'!BM370,IF($J$9=29,'Mottes de 6'!BN370,IF($J$9=30,'Mottes de 6'!BO370,IF($J$9=31,'Mottes de 6'!BP370,IF($J$9=32,'Mottes de 6'!BQ370,IF($J$9=33,'Mottes de 6'!BR370,IF($J$9=34,'Mottes de 6'!BS370,IF($J$9=35,'Mottes de 6'!BT370,))))))))))))))))))))))))))))))))))))))))))))))))))))</f>
        <v>0</v>
      </c>
      <c r="K2335" s="103" t="str">
        <f>IF('Mottes de 6'!R370=0,"","Erreur")</f>
        <v/>
      </c>
    </row>
    <row r="2336" spans="1:11" x14ac:dyDescent="0.25">
      <c r="A2336" s="103">
        <f>IF('Mottes de 6'!A371&lt;&gt;"",'Mottes de 6'!A371,"")</f>
        <v>23888</v>
      </c>
      <c r="B2336" s="103" t="str">
        <f>IF('Mottes de 6'!L371&lt;&gt;"",'Mottes de 6'!L371,"")</f>
        <v>Noai</v>
      </c>
      <c r="C2336" s="107" t="str">
        <f>IF('Mottes de 6'!B371&lt;&gt;"",'Mottes de 6'!B371,"")</f>
        <v>GAURA COMPACT</v>
      </c>
      <c r="D2336" s="107" t="str">
        <f>IF('Mottes de 6'!C371&lt;&gt;"",'Mottes de 6'!C371,"")</f>
        <v>Steffi White</v>
      </c>
      <c r="E2336" s="103">
        <f>IF('Mottes de 6'!H371&lt;&gt;"",'Mottes de 6'!H371,"")</f>
        <v>11</v>
      </c>
      <c r="F2336" s="103" t="str">
        <f>IF('Mottes de 6'!E371&lt;&gt;"",'Mottes de 6'!E371,"")</f>
        <v>B</v>
      </c>
      <c r="G2336" s="103" t="str">
        <f>IF('Mottes de 6'!N371&lt;&gt;"",'Mottes de 6'!N371,"")</f>
        <v>M6</v>
      </c>
      <c r="H2336" s="103" t="str">
        <f>IF('Mottes de 6'!I371&lt;&gt;"",'Mottes de 6'!I371,"")</f>
        <v>A</v>
      </c>
      <c r="I2336" s="103">
        <f>IF('Mottes de 6'!J371&lt;&gt;"",'Mottes de 6'!J371,"")</f>
        <v>0.05</v>
      </c>
      <c r="J2336" s="103">
        <f>IF($J$9=36,'Mottes de 6'!U371,IF($J$9=37,'Mottes de 6'!V371,IF($J$9=38,'Mottes de 6'!W371,IF($J$9=39,'Mottes de 6'!X371,IF($J$9=40,'Mottes de 6'!Y371,IF($J$9=41,'Mottes de 6'!Z371,IF($J$9=42,'Mottes de 6'!AA371,IF($J$9=43,'Mottes de 6'!AB371,IF($J$9=44,'Mottes de 6'!AC371,IF($J$9=45,'Mottes de 6'!AD371,IF($J$9=46,'Mottes de 6'!AE371,IF($J$9=47,'Mottes de 6'!AF371,IF($J$9=48,'Mottes de 6'!AG371,IF($J$9=49,'Mottes de 6'!AH371,IF($J$9=50,'Mottes de 6'!AI371,IF($J$9=51,'Mottes de 6'!AJ371,IF($J$9=52,'Mottes de 6'!AK371,IF($J$9=1,'Mottes de 6'!AL371,IF($J$9=2,'Mottes de 6'!AM371,IF($J$9=3,'Mottes de 6'!AN371,IF($J$9=4,'Mottes de 6'!AO371,IF($J$9=5,'Mottes de 6'!AP371,IF($J$9=6,'Mottes de 6'!AQ371,IF($J$9=7,'Mottes de 6'!AR371,IF($J$9=8,'Mottes de 6'!AS371,IF($J$9=9,'Mottes de 6'!AT371,IF($J$9=10,'Mottes de 6'!AU371,IF($J$9=11,'Mottes de 6'!AV371,IF($J$9=12,'Mottes de 6'!AW371,IF($J$9=13,'Mottes de 6'!AX371,IF($J$9=14,'Mottes de 6'!AY371,IF($J$9=15,'Mottes de 6'!AZ371,IF($J$9=16,'Mottes de 6'!BA371,IF($J$9=17,'Mottes de 6'!BB371,IF($J$9=18,'Mottes de 6'!BC371,IF($J$9=19,'Mottes de 6'!BD371,IF($J$9=20,'Mottes de 6'!BE371,IF($J$9=21,'Mottes de 6'!BF371,IF($J$9=22,'Mottes de 6'!BG371,IF($J$9=23,'Mottes de 6'!BH371,IF($J$9=24,'Mottes de 6'!BI371,IF($J$9=25,'Mottes de 6'!BJ371,IF($J$9=26,'Mottes de 6'!BK371,IF($J$9=27,'Mottes de 6'!BL371,IF($J$9=28,'Mottes de 6'!BM371,IF($J$9=29,'Mottes de 6'!BN371,IF($J$9=30,'Mottes de 6'!BO371,IF($J$9=31,'Mottes de 6'!BP371,IF($J$9=32,'Mottes de 6'!BQ371,IF($J$9=33,'Mottes de 6'!BR371,IF($J$9=34,'Mottes de 6'!BS371,IF($J$9=35,'Mottes de 6'!BT371,))))))))))))))))))))))))))))))))))))))))))))))))))))</f>
        <v>0</v>
      </c>
      <c r="K2336" s="103" t="str">
        <f>IF('Mottes de 6'!R371=0,"","Erreur")</f>
        <v/>
      </c>
    </row>
    <row r="2337" spans="1:11" x14ac:dyDescent="0.25">
      <c r="A2337" s="450"/>
      <c r="B2337" s="450"/>
      <c r="C2337" s="451" t="s">
        <v>1896</v>
      </c>
      <c r="D2337" s="451"/>
      <c r="E2337" s="450"/>
      <c r="F2337" s="450"/>
      <c r="G2337" s="450"/>
      <c r="H2337" s="450"/>
      <c r="I2337" s="450"/>
      <c r="J2337" s="450">
        <f>SUBTOTAL(9,J2333:J2336)</f>
        <v>0</v>
      </c>
      <c r="K2337" s="450"/>
    </row>
    <row r="2338" spans="1:11" x14ac:dyDescent="0.25">
      <c r="A2338" s="103" t="str">
        <f>IF('Mottes de 6'!A372&lt;&gt;"",'Mottes de 6'!A372,"")</f>
        <v xml:space="preserve">NB : Le géranium en motte de 3 cm est disponible en semaine 45 uniquement pour les variétés PAC et toutes les gammes à partir de la semaine 49/2025, pelargoniums parfumés à partir de la semaine 51 </v>
      </c>
      <c r="B2338" s="103" t="str">
        <f>IF('Mottes de 6'!L372&lt;&gt;"",'Mottes de 6'!L372,"")</f>
        <v/>
      </c>
      <c r="C2338" s="107" t="str">
        <f>IF('Mottes de 6'!B372&lt;&gt;"",'Mottes de 6'!B372,"")</f>
        <v/>
      </c>
      <c r="D2338" s="107" t="str">
        <f>IF('Mottes de 6'!C372&lt;&gt;"",'Mottes de 6'!C372,"")</f>
        <v/>
      </c>
      <c r="E2338" s="103" t="str">
        <f>IF('Mottes de 6'!H372&lt;&gt;"",'Mottes de 6'!H372,"")</f>
        <v/>
      </c>
      <c r="F2338" s="103" t="str">
        <f>IF('Mottes de 6'!E372&lt;&gt;"",'Mottes de 6'!E372,"")</f>
        <v/>
      </c>
      <c r="G2338" s="103" t="str">
        <f>IF('Mottes de 6'!N372&lt;&gt;"",'Mottes de 6'!N372,"")</f>
        <v/>
      </c>
      <c r="H2338" s="103" t="str">
        <f>IF('Mottes de 6'!I372&lt;&gt;"",'Mottes de 6'!I372,"")</f>
        <v/>
      </c>
      <c r="I2338" s="103" t="str">
        <f>IF('Mottes de 6'!J372&lt;&gt;"",'Mottes de 6'!J372,"")</f>
        <v/>
      </c>
      <c r="J2338" s="103">
        <f>IF($J$9=36,'Mottes de 6'!U372,IF($J$9=37,'Mottes de 6'!V372,IF($J$9=38,'Mottes de 6'!W372,IF($J$9=39,'Mottes de 6'!X372,IF($J$9=40,'Mottes de 6'!Y372,IF($J$9=41,'Mottes de 6'!Z372,IF($J$9=42,'Mottes de 6'!AA372,IF($J$9=43,'Mottes de 6'!AB372,IF($J$9=44,'Mottes de 6'!AC372,IF($J$9=45,'Mottes de 6'!AD372,IF($J$9=46,'Mottes de 6'!AE372,IF($J$9=47,'Mottes de 6'!AF372,IF($J$9=48,'Mottes de 6'!AG372,IF($J$9=49,'Mottes de 6'!AH372,IF($J$9=50,'Mottes de 6'!AI372,IF($J$9=51,'Mottes de 6'!AJ372,IF($J$9=52,'Mottes de 6'!AK372,IF($J$9=1,'Mottes de 6'!AL372,IF($J$9=2,'Mottes de 6'!AM372,IF($J$9=3,'Mottes de 6'!AN372,IF($J$9=4,'Mottes de 6'!AO372,IF($J$9=5,'Mottes de 6'!AP372,IF($J$9=6,'Mottes de 6'!AQ372,IF($J$9=7,'Mottes de 6'!AR372,IF($J$9=8,'Mottes de 6'!AS372,IF($J$9=9,'Mottes de 6'!AT372,IF($J$9=10,'Mottes de 6'!AU372,IF($J$9=11,'Mottes de 6'!AV372,IF($J$9=12,'Mottes de 6'!AW372,IF($J$9=13,'Mottes de 6'!AX372,IF($J$9=14,'Mottes de 6'!AY372,IF($J$9=15,'Mottes de 6'!AZ372,IF($J$9=16,'Mottes de 6'!BA372,IF($J$9=17,'Mottes de 6'!BB372,IF($J$9=18,'Mottes de 6'!BC372,IF($J$9=19,'Mottes de 6'!BD372,IF($J$9=20,'Mottes de 6'!BE372,IF($J$9=21,'Mottes de 6'!BF372,IF($J$9=22,'Mottes de 6'!BG372,IF($J$9=23,'Mottes de 6'!BH372,IF($J$9=24,'Mottes de 6'!BI372,IF($J$9=25,'Mottes de 6'!BJ372,IF($J$9=26,'Mottes de 6'!BK372,IF($J$9=27,'Mottes de 6'!BL372,IF($J$9=28,'Mottes de 6'!BM372,IF($J$9=29,'Mottes de 6'!BN372,IF($J$9=30,'Mottes de 6'!BO372,IF($J$9=31,'Mottes de 6'!BP372,IF($J$9=32,'Mottes de 6'!BQ372,IF($J$9=33,'Mottes de 6'!BR372,IF($J$9=34,'Mottes de 6'!BS372,IF($J$9=35,'Mottes de 6'!BT372,))))))))))))))))))))))))))))))))))))))))))))))))))))</f>
        <v>0</v>
      </c>
      <c r="K2338" s="103" t="str">
        <f>IF('Mottes de 6'!R372=0,"","Erreur")</f>
        <v/>
      </c>
    </row>
    <row r="2339" spans="1:11" x14ac:dyDescent="0.25">
      <c r="A2339" s="450"/>
      <c r="B2339" s="450"/>
      <c r="C2339" s="451" t="s">
        <v>1770</v>
      </c>
      <c r="D2339" s="451"/>
      <c r="E2339" s="450"/>
      <c r="F2339" s="450"/>
      <c r="G2339" s="450"/>
      <c r="H2339" s="450"/>
      <c r="I2339" s="450"/>
      <c r="J2339" s="450">
        <f>SUBTOTAL(9,J2338:J2338)</f>
        <v>0</v>
      </c>
      <c r="K2339" s="450"/>
    </row>
    <row r="2340" spans="1:11" x14ac:dyDescent="0.25">
      <c r="A2340" s="103" t="str">
        <f>IF('Mottes de 6'!A373&lt;&gt;"",'Mottes de 6'!A373,"")</f>
        <v/>
      </c>
      <c r="B2340" s="103" t="str">
        <f>IF('Mottes de 6'!L373&lt;&gt;"",'Mottes de 6'!L373,"")</f>
        <v>L</v>
      </c>
      <c r="C2340" s="107" t="str">
        <f>IF('Mottes de 6'!B373&lt;&gt;"",'Mottes de 6'!B373,"")</f>
        <v>GERANIUM ZONALE FEUILLAGE VERT</v>
      </c>
      <c r="D2340" s="107" t="str">
        <f>IF('Mottes de 6'!C373&lt;&gt;"",'Mottes de 6'!C373,"")</f>
        <v/>
      </c>
      <c r="E2340" s="103" t="str">
        <f>IF('Mottes de 6'!H373&lt;&gt;"",'Mottes de 6'!H373,"")</f>
        <v/>
      </c>
      <c r="F2340" s="103" t="str">
        <f>IF('Mottes de 6'!E373&lt;&gt;"",'Mottes de 6'!E373,"")</f>
        <v/>
      </c>
      <c r="G2340" s="103" t="str">
        <f>IF('Mottes de 6'!N373&lt;&gt;"",'Mottes de 6'!N373,"")</f>
        <v/>
      </c>
      <c r="H2340" s="103" t="str">
        <f>IF('Mottes de 6'!I373&lt;&gt;"",'Mottes de 6'!I373,"")</f>
        <v/>
      </c>
      <c r="I2340" s="103" t="str">
        <f>IF('Mottes de 6'!J373&lt;&gt;"",'Mottes de 6'!J373,"")</f>
        <v/>
      </c>
      <c r="J2340" s="103">
        <f>IF($J$9=36,'Mottes de 6'!U373,IF($J$9=37,'Mottes de 6'!V373,IF($J$9=38,'Mottes de 6'!W373,IF($J$9=39,'Mottes de 6'!X373,IF($J$9=40,'Mottes de 6'!Y373,IF($J$9=41,'Mottes de 6'!Z373,IF($J$9=42,'Mottes de 6'!AA373,IF($J$9=43,'Mottes de 6'!AB373,IF($J$9=44,'Mottes de 6'!AC373,IF($J$9=45,'Mottes de 6'!AD373,IF($J$9=46,'Mottes de 6'!AE373,IF($J$9=47,'Mottes de 6'!AF373,IF($J$9=48,'Mottes de 6'!AG373,IF($J$9=49,'Mottes de 6'!AH373,IF($J$9=50,'Mottes de 6'!AI373,IF($J$9=51,'Mottes de 6'!AJ373,IF($J$9=52,'Mottes de 6'!AK373,IF($J$9=1,'Mottes de 6'!AL373,IF($J$9=2,'Mottes de 6'!AM373,IF($J$9=3,'Mottes de 6'!AN373,IF($J$9=4,'Mottes de 6'!AO373,IF($J$9=5,'Mottes de 6'!AP373,IF($J$9=6,'Mottes de 6'!AQ373,IF($J$9=7,'Mottes de 6'!AR373,IF($J$9=8,'Mottes de 6'!AS373,IF($J$9=9,'Mottes de 6'!AT373,IF($J$9=10,'Mottes de 6'!AU373,IF($J$9=11,'Mottes de 6'!AV373,IF($J$9=12,'Mottes de 6'!AW373,IF($J$9=13,'Mottes de 6'!AX373,IF($J$9=14,'Mottes de 6'!AY373,IF($J$9=15,'Mottes de 6'!AZ373,IF($J$9=16,'Mottes de 6'!BA373,IF($J$9=17,'Mottes de 6'!BB373,IF($J$9=18,'Mottes de 6'!BC373,IF($J$9=19,'Mottes de 6'!BD373,IF($J$9=20,'Mottes de 6'!BE373,IF($J$9=21,'Mottes de 6'!BF373,IF($J$9=22,'Mottes de 6'!BG373,IF($J$9=23,'Mottes de 6'!BH373,IF($J$9=24,'Mottes de 6'!BI373,IF($J$9=25,'Mottes de 6'!BJ373,IF($J$9=26,'Mottes de 6'!BK373,IF($J$9=27,'Mottes de 6'!BL373,IF($J$9=28,'Mottes de 6'!BM373,IF($J$9=29,'Mottes de 6'!BN373,IF($J$9=30,'Mottes de 6'!BO373,IF($J$9=31,'Mottes de 6'!BP373,IF($J$9=32,'Mottes de 6'!BQ373,IF($J$9=33,'Mottes de 6'!BR373,IF($J$9=34,'Mottes de 6'!BS373,IF($J$9=35,'Mottes de 6'!BT373,))))))))))))))))))))))))))))))))))))))))))))))))))))</f>
        <v>0</v>
      </c>
      <c r="K2340" s="103" t="str">
        <f>IF('Mottes de 6'!R373=0,"","Erreur")</f>
        <v/>
      </c>
    </row>
    <row r="2341" spans="1:11" x14ac:dyDescent="0.25">
      <c r="A2341" s="103" t="str">
        <f>IF('Mottes de 6'!A374&lt;&gt;"",'Mottes de 6'!A374,"")</f>
        <v/>
      </c>
      <c r="B2341" s="103" t="str">
        <f>IF('Mottes de 6'!L374&lt;&gt;"",'Mottes de 6'!L374,"")</f>
        <v>E</v>
      </c>
      <c r="C2341" s="107" t="str">
        <f>IF('Mottes de 6'!B374&lt;&gt;"",'Mottes de 6'!B374,"")</f>
        <v>GERANIUM ZONALE BLANC</v>
      </c>
      <c r="D2341" s="107" t="str">
        <f>IF('Mottes de 6'!C374&lt;&gt;"",'Mottes de 6'!C374,"")</f>
        <v/>
      </c>
      <c r="E2341" s="103" t="str">
        <f>IF('Mottes de 6'!H374&lt;&gt;"",'Mottes de 6'!H374,"")</f>
        <v/>
      </c>
      <c r="F2341" s="103" t="str">
        <f>IF('Mottes de 6'!E374&lt;&gt;"",'Mottes de 6'!E374,"")</f>
        <v/>
      </c>
      <c r="G2341" s="103" t="str">
        <f>IF('Mottes de 6'!N374&lt;&gt;"",'Mottes de 6'!N374,"")</f>
        <v/>
      </c>
      <c r="H2341" s="103" t="str">
        <f>IF('Mottes de 6'!I374&lt;&gt;"",'Mottes de 6'!I374,"")</f>
        <v/>
      </c>
      <c r="I2341" s="103" t="str">
        <f>IF('Mottes de 6'!J374&lt;&gt;"",'Mottes de 6'!J374,"")</f>
        <v/>
      </c>
      <c r="J2341" s="103">
        <f>IF($J$9=36,'Mottes de 6'!U374,IF($J$9=37,'Mottes de 6'!V374,IF($J$9=38,'Mottes de 6'!W374,IF($J$9=39,'Mottes de 6'!X374,IF($J$9=40,'Mottes de 6'!Y374,IF($J$9=41,'Mottes de 6'!Z374,IF($J$9=42,'Mottes de 6'!AA374,IF($J$9=43,'Mottes de 6'!AB374,IF($J$9=44,'Mottes de 6'!AC374,IF($J$9=45,'Mottes de 6'!AD374,IF($J$9=46,'Mottes de 6'!AE374,IF($J$9=47,'Mottes de 6'!AF374,IF($J$9=48,'Mottes de 6'!AG374,IF($J$9=49,'Mottes de 6'!AH374,IF($J$9=50,'Mottes de 6'!AI374,IF($J$9=51,'Mottes de 6'!AJ374,IF($J$9=52,'Mottes de 6'!AK374,IF($J$9=1,'Mottes de 6'!AL374,IF($J$9=2,'Mottes de 6'!AM374,IF($J$9=3,'Mottes de 6'!AN374,IF($J$9=4,'Mottes de 6'!AO374,IF($J$9=5,'Mottes de 6'!AP374,IF($J$9=6,'Mottes de 6'!AQ374,IF($J$9=7,'Mottes de 6'!AR374,IF($J$9=8,'Mottes de 6'!AS374,IF($J$9=9,'Mottes de 6'!AT374,IF($J$9=10,'Mottes de 6'!AU374,IF($J$9=11,'Mottes de 6'!AV374,IF($J$9=12,'Mottes de 6'!AW374,IF($J$9=13,'Mottes de 6'!AX374,IF($J$9=14,'Mottes de 6'!AY374,IF($J$9=15,'Mottes de 6'!AZ374,IF($J$9=16,'Mottes de 6'!BA374,IF($J$9=17,'Mottes de 6'!BB374,IF($J$9=18,'Mottes de 6'!BC374,IF($J$9=19,'Mottes de 6'!BD374,IF($J$9=20,'Mottes de 6'!BE374,IF($J$9=21,'Mottes de 6'!BF374,IF($J$9=22,'Mottes de 6'!BG374,IF($J$9=23,'Mottes de 6'!BH374,IF($J$9=24,'Mottes de 6'!BI374,IF($J$9=25,'Mottes de 6'!BJ374,IF($J$9=26,'Mottes de 6'!BK374,IF($J$9=27,'Mottes de 6'!BL374,IF($J$9=28,'Mottes de 6'!BM374,IF($J$9=29,'Mottes de 6'!BN374,IF($J$9=30,'Mottes de 6'!BO374,IF($J$9=31,'Mottes de 6'!BP374,IF($J$9=32,'Mottes de 6'!BQ374,IF($J$9=33,'Mottes de 6'!BR374,IF($J$9=34,'Mottes de 6'!BS374,IF($J$9=35,'Mottes de 6'!BT374,))))))))))))))))))))))))))))))))))))))))))))))))))))</f>
        <v>0</v>
      </c>
      <c r="K2341" s="103" t="str">
        <f>IF('Mottes de 6'!R374=0,"","Erreur")</f>
        <v/>
      </c>
    </row>
    <row r="2342" spans="1:11" x14ac:dyDescent="0.25">
      <c r="A2342" s="103">
        <f>IF('Mottes de 6'!A375&lt;&gt;"",'Mottes de 6'!A375,"")</f>
        <v>23889</v>
      </c>
      <c r="B2342" s="103" t="str">
        <f>IF('Mottes de 6'!L375&lt;&gt;"",'Mottes de 6'!L375,"")</f>
        <v>Noai</v>
      </c>
      <c r="C2342" s="107" t="str">
        <f>IF('Mottes de 6'!B375&lt;&gt;"",'Mottes de 6'!B375,"")</f>
        <v>GERANIUM ZONALE</v>
      </c>
      <c r="D2342" s="107" t="str">
        <f>IF('Mottes de 6'!C375&lt;&gt;"",'Mottes de 6'!C375,"")</f>
        <v>Iceberg pac</v>
      </c>
      <c r="E2342" s="103">
        <f>IF('Mottes de 6'!H375&lt;&gt;"",'Mottes de 6'!H375,"")</f>
        <v>9</v>
      </c>
      <c r="F2342" s="103" t="str">
        <f>IF('Mottes de 6'!E375&lt;&gt;"",'Mottes de 6'!E375,"")</f>
        <v>B</v>
      </c>
      <c r="G2342" s="103" t="str">
        <f>IF('Mottes de 6'!N375&lt;&gt;"",'Mottes de 6'!N375,"")</f>
        <v>M6</v>
      </c>
      <c r="H2342" s="103" t="str">
        <f>IF('Mottes de 6'!I375&lt;&gt;"",'Mottes de 6'!I375,"")</f>
        <v>A</v>
      </c>
      <c r="I2342" s="103">
        <f>IF('Mottes de 6'!J375&lt;&gt;"",'Mottes de 6'!J375,"")</f>
        <v>0.04</v>
      </c>
      <c r="J2342" s="103">
        <f>IF($J$9=36,'Mottes de 6'!U375,IF($J$9=37,'Mottes de 6'!V375,IF($J$9=38,'Mottes de 6'!W375,IF($J$9=39,'Mottes de 6'!X375,IF($J$9=40,'Mottes de 6'!Y375,IF($J$9=41,'Mottes de 6'!Z375,IF($J$9=42,'Mottes de 6'!AA375,IF($J$9=43,'Mottes de 6'!AB375,IF($J$9=44,'Mottes de 6'!AC375,IF($J$9=45,'Mottes de 6'!AD375,IF($J$9=46,'Mottes de 6'!AE375,IF($J$9=47,'Mottes de 6'!AF375,IF($J$9=48,'Mottes de 6'!AG375,IF($J$9=49,'Mottes de 6'!AH375,IF($J$9=50,'Mottes de 6'!AI375,IF($J$9=51,'Mottes de 6'!AJ375,IF($J$9=52,'Mottes de 6'!AK375,IF($J$9=1,'Mottes de 6'!AL375,IF($J$9=2,'Mottes de 6'!AM375,IF($J$9=3,'Mottes de 6'!AN375,IF($J$9=4,'Mottes de 6'!AO375,IF($J$9=5,'Mottes de 6'!AP375,IF($J$9=6,'Mottes de 6'!AQ375,IF($J$9=7,'Mottes de 6'!AR375,IF($J$9=8,'Mottes de 6'!AS375,IF($J$9=9,'Mottes de 6'!AT375,IF($J$9=10,'Mottes de 6'!AU375,IF($J$9=11,'Mottes de 6'!AV375,IF($J$9=12,'Mottes de 6'!AW375,IF($J$9=13,'Mottes de 6'!AX375,IF($J$9=14,'Mottes de 6'!AY375,IF($J$9=15,'Mottes de 6'!AZ375,IF($J$9=16,'Mottes de 6'!BA375,IF($J$9=17,'Mottes de 6'!BB375,IF($J$9=18,'Mottes de 6'!BC375,IF($J$9=19,'Mottes de 6'!BD375,IF($J$9=20,'Mottes de 6'!BE375,IF($J$9=21,'Mottes de 6'!BF375,IF($J$9=22,'Mottes de 6'!BG375,IF($J$9=23,'Mottes de 6'!BH375,IF($J$9=24,'Mottes de 6'!BI375,IF($J$9=25,'Mottes de 6'!BJ375,IF($J$9=26,'Mottes de 6'!BK375,IF($J$9=27,'Mottes de 6'!BL375,IF($J$9=28,'Mottes de 6'!BM375,IF($J$9=29,'Mottes de 6'!BN375,IF($J$9=30,'Mottes de 6'!BO375,IF($J$9=31,'Mottes de 6'!BP375,IF($J$9=32,'Mottes de 6'!BQ375,IF($J$9=33,'Mottes de 6'!BR375,IF($J$9=34,'Mottes de 6'!BS375,IF($J$9=35,'Mottes de 6'!BT375,))))))))))))))))))))))))))))))))))))))))))))))))))))</f>
        <v>0</v>
      </c>
      <c r="K2342" s="103" t="str">
        <f>IF('Mottes de 6'!R375=0,"","Erreur")</f>
        <v/>
      </c>
    </row>
    <row r="2343" spans="1:11" x14ac:dyDescent="0.25">
      <c r="A2343" s="450"/>
      <c r="B2343" s="450"/>
      <c r="C2343" s="451" t="s">
        <v>1897</v>
      </c>
      <c r="D2343" s="451"/>
      <c r="E2343" s="450"/>
      <c r="F2343" s="450"/>
      <c r="G2343" s="450"/>
      <c r="H2343" s="450"/>
      <c r="I2343" s="450"/>
      <c r="J2343" s="450">
        <f>SUBTOTAL(9,J2341:J2342)</f>
        <v>0</v>
      </c>
      <c r="K2343" s="450"/>
    </row>
    <row r="2344" spans="1:11" x14ac:dyDescent="0.25">
      <c r="A2344" s="103" t="str">
        <f>IF('Mottes de 6'!A376&lt;&gt;"",'Mottes de 6'!A376,"")</f>
        <v/>
      </c>
      <c r="B2344" s="103" t="str">
        <f>IF('Mottes de 6'!L376&lt;&gt;"",'Mottes de 6'!L376,"")</f>
        <v>E</v>
      </c>
      <c r="C2344" s="107" t="str">
        <f>IF('Mottes de 6'!B376&lt;&gt;"",'Mottes de 6'!B376,"")</f>
        <v>GERANIUM ZONALE MAUVE ET VIOLET</v>
      </c>
      <c r="D2344" s="107" t="str">
        <f>IF('Mottes de 6'!C376&lt;&gt;"",'Mottes de 6'!C376,"")</f>
        <v/>
      </c>
      <c r="E2344" s="103" t="str">
        <f>IF('Mottes de 6'!H376&lt;&gt;"",'Mottes de 6'!H376,"")</f>
        <v/>
      </c>
      <c r="F2344" s="103" t="str">
        <f>IF('Mottes de 6'!E376&lt;&gt;"",'Mottes de 6'!E376,"")</f>
        <v/>
      </c>
      <c r="G2344" s="103" t="str">
        <f>IF('Mottes de 6'!N376&lt;&gt;"",'Mottes de 6'!N376,"")</f>
        <v/>
      </c>
      <c r="H2344" s="103" t="str">
        <f>IF('Mottes de 6'!I376&lt;&gt;"",'Mottes de 6'!I376,"")</f>
        <v/>
      </c>
      <c r="I2344" s="103" t="str">
        <f>IF('Mottes de 6'!J376&lt;&gt;"",'Mottes de 6'!J376,"")</f>
        <v/>
      </c>
      <c r="J2344" s="103">
        <f>IF($J$9=36,'Mottes de 6'!U376,IF($J$9=37,'Mottes de 6'!V376,IF($J$9=38,'Mottes de 6'!W376,IF($J$9=39,'Mottes de 6'!X376,IF($J$9=40,'Mottes de 6'!Y376,IF($J$9=41,'Mottes de 6'!Z376,IF($J$9=42,'Mottes de 6'!AA376,IF($J$9=43,'Mottes de 6'!AB376,IF($J$9=44,'Mottes de 6'!AC376,IF($J$9=45,'Mottes de 6'!AD376,IF($J$9=46,'Mottes de 6'!AE376,IF($J$9=47,'Mottes de 6'!AF376,IF($J$9=48,'Mottes de 6'!AG376,IF($J$9=49,'Mottes de 6'!AH376,IF($J$9=50,'Mottes de 6'!AI376,IF($J$9=51,'Mottes de 6'!AJ376,IF($J$9=52,'Mottes de 6'!AK376,IF($J$9=1,'Mottes de 6'!AL376,IF($J$9=2,'Mottes de 6'!AM376,IF($J$9=3,'Mottes de 6'!AN376,IF($J$9=4,'Mottes de 6'!AO376,IF($J$9=5,'Mottes de 6'!AP376,IF($J$9=6,'Mottes de 6'!AQ376,IF($J$9=7,'Mottes de 6'!AR376,IF($J$9=8,'Mottes de 6'!AS376,IF($J$9=9,'Mottes de 6'!AT376,IF($J$9=10,'Mottes de 6'!AU376,IF($J$9=11,'Mottes de 6'!AV376,IF($J$9=12,'Mottes de 6'!AW376,IF($J$9=13,'Mottes de 6'!AX376,IF($J$9=14,'Mottes de 6'!AY376,IF($J$9=15,'Mottes de 6'!AZ376,IF($J$9=16,'Mottes de 6'!BA376,IF($J$9=17,'Mottes de 6'!BB376,IF($J$9=18,'Mottes de 6'!BC376,IF($J$9=19,'Mottes de 6'!BD376,IF($J$9=20,'Mottes de 6'!BE376,IF($J$9=21,'Mottes de 6'!BF376,IF($J$9=22,'Mottes de 6'!BG376,IF($J$9=23,'Mottes de 6'!BH376,IF($J$9=24,'Mottes de 6'!BI376,IF($J$9=25,'Mottes de 6'!BJ376,IF($J$9=26,'Mottes de 6'!BK376,IF($J$9=27,'Mottes de 6'!BL376,IF($J$9=28,'Mottes de 6'!BM376,IF($J$9=29,'Mottes de 6'!BN376,IF($J$9=30,'Mottes de 6'!BO376,IF($J$9=31,'Mottes de 6'!BP376,IF($J$9=32,'Mottes de 6'!BQ376,IF($J$9=33,'Mottes de 6'!BR376,IF($J$9=34,'Mottes de 6'!BS376,IF($J$9=35,'Mottes de 6'!BT376,))))))))))))))))))))))))))))))))))))))))))))))))))))</f>
        <v>0</v>
      </c>
      <c r="K2344" s="103" t="str">
        <f>IF('Mottes de 6'!R376=0,"","Erreur")</f>
        <v/>
      </c>
    </row>
    <row r="2345" spans="1:11" x14ac:dyDescent="0.25">
      <c r="A2345" s="103">
        <f>IF('Mottes de 6'!A377&lt;&gt;"",'Mottes de 6'!A377,"")</f>
        <v>23890</v>
      </c>
      <c r="B2345" s="103" t="str">
        <f>IF('Mottes de 6'!L377&lt;&gt;"",'Mottes de 6'!L377,"")</f>
        <v>Noai</v>
      </c>
      <c r="C2345" s="107" t="str">
        <f>IF('Mottes de 6'!B377&lt;&gt;"",'Mottes de 6'!B377,"")</f>
        <v>GERANIUM ZONALE</v>
      </c>
      <c r="D2345" s="107" t="str">
        <f>IF('Mottes de 6'!C377&lt;&gt;"",'Mottes de 6'!C377,"")</f>
        <v>Flower Fairy Berry pac</v>
      </c>
      <c r="E2345" s="103">
        <f>IF('Mottes de 6'!H377&lt;&gt;"",'Mottes de 6'!H377,"")</f>
        <v>9</v>
      </c>
      <c r="F2345" s="103" t="str">
        <f>IF('Mottes de 6'!E377&lt;&gt;"",'Mottes de 6'!E377,"")</f>
        <v>B</v>
      </c>
      <c r="G2345" s="103" t="str">
        <f>IF('Mottes de 6'!N377&lt;&gt;"",'Mottes de 6'!N377,"")</f>
        <v>M6</v>
      </c>
      <c r="H2345" s="103" t="str">
        <f>IF('Mottes de 6'!I377&lt;&gt;"",'Mottes de 6'!I377,"")</f>
        <v>A</v>
      </c>
      <c r="I2345" s="103">
        <f>IF('Mottes de 6'!J377&lt;&gt;"",'Mottes de 6'!J377,"")</f>
        <v>4.4999999999999998E-2</v>
      </c>
      <c r="J2345" s="103">
        <f>IF($J$9=36,'Mottes de 6'!U377,IF($J$9=37,'Mottes de 6'!V377,IF($J$9=38,'Mottes de 6'!W377,IF($J$9=39,'Mottes de 6'!X377,IF($J$9=40,'Mottes de 6'!Y377,IF($J$9=41,'Mottes de 6'!Z377,IF($J$9=42,'Mottes de 6'!AA377,IF($J$9=43,'Mottes de 6'!AB377,IF($J$9=44,'Mottes de 6'!AC377,IF($J$9=45,'Mottes de 6'!AD377,IF($J$9=46,'Mottes de 6'!AE377,IF($J$9=47,'Mottes de 6'!AF377,IF($J$9=48,'Mottes de 6'!AG377,IF($J$9=49,'Mottes de 6'!AH377,IF($J$9=50,'Mottes de 6'!AI377,IF($J$9=51,'Mottes de 6'!AJ377,IF($J$9=52,'Mottes de 6'!AK377,IF($J$9=1,'Mottes de 6'!AL377,IF($J$9=2,'Mottes de 6'!AM377,IF($J$9=3,'Mottes de 6'!AN377,IF($J$9=4,'Mottes de 6'!AO377,IF($J$9=5,'Mottes de 6'!AP377,IF($J$9=6,'Mottes de 6'!AQ377,IF($J$9=7,'Mottes de 6'!AR377,IF($J$9=8,'Mottes de 6'!AS377,IF($J$9=9,'Mottes de 6'!AT377,IF($J$9=10,'Mottes de 6'!AU377,IF($J$9=11,'Mottes de 6'!AV377,IF($J$9=12,'Mottes de 6'!AW377,IF($J$9=13,'Mottes de 6'!AX377,IF($J$9=14,'Mottes de 6'!AY377,IF($J$9=15,'Mottes de 6'!AZ377,IF($J$9=16,'Mottes de 6'!BA377,IF($J$9=17,'Mottes de 6'!BB377,IF($J$9=18,'Mottes de 6'!BC377,IF($J$9=19,'Mottes de 6'!BD377,IF($J$9=20,'Mottes de 6'!BE377,IF($J$9=21,'Mottes de 6'!BF377,IF($J$9=22,'Mottes de 6'!BG377,IF($J$9=23,'Mottes de 6'!BH377,IF($J$9=24,'Mottes de 6'!BI377,IF($J$9=25,'Mottes de 6'!BJ377,IF($J$9=26,'Mottes de 6'!BK377,IF($J$9=27,'Mottes de 6'!BL377,IF($J$9=28,'Mottes de 6'!BM377,IF($J$9=29,'Mottes de 6'!BN377,IF($J$9=30,'Mottes de 6'!BO377,IF($J$9=31,'Mottes de 6'!BP377,IF($J$9=32,'Mottes de 6'!BQ377,IF($J$9=33,'Mottes de 6'!BR377,IF($J$9=34,'Mottes de 6'!BS377,IF($J$9=35,'Mottes de 6'!BT377,))))))))))))))))))))))))))))))))))))))))))))))))))))</f>
        <v>0</v>
      </c>
      <c r="K2345" s="103" t="str">
        <f>IF('Mottes de 6'!R377=0,"","Erreur")</f>
        <v/>
      </c>
    </row>
    <row r="2346" spans="1:11" x14ac:dyDescent="0.25">
      <c r="A2346" s="103">
        <f>IF('Mottes de 6'!A378&lt;&gt;"",'Mottes de 6'!A378,"")</f>
        <v>23891</v>
      </c>
      <c r="B2346" s="103" t="str">
        <f>IF('Mottes de 6'!L378&lt;&gt;"",'Mottes de 6'!L378,"")</f>
        <v>Noai</v>
      </c>
      <c r="C2346" s="107" t="str">
        <f>IF('Mottes de 6'!B378&lt;&gt;"",'Mottes de 6'!B378,"")</f>
        <v>GERANIUM ZONALE</v>
      </c>
      <c r="D2346" s="107" t="str">
        <f>IF('Mottes de 6'!C378&lt;&gt;"",'Mottes de 6'!C378,"")</f>
        <v>Foxy pac</v>
      </c>
      <c r="E2346" s="103">
        <f>IF('Mottes de 6'!H378&lt;&gt;"",'Mottes de 6'!H378,"")</f>
        <v>9</v>
      </c>
      <c r="F2346" s="103" t="str">
        <f>IF('Mottes de 6'!E378&lt;&gt;"",'Mottes de 6'!E378,"")</f>
        <v>B</v>
      </c>
      <c r="G2346" s="103" t="str">
        <f>IF('Mottes de 6'!N378&lt;&gt;"",'Mottes de 6'!N378,"")</f>
        <v>M6</v>
      </c>
      <c r="H2346" s="103" t="str">
        <f>IF('Mottes de 6'!I378&lt;&gt;"",'Mottes de 6'!I378,"")</f>
        <v>A</v>
      </c>
      <c r="I2346" s="103">
        <f>IF('Mottes de 6'!J378&lt;&gt;"",'Mottes de 6'!J378,"")</f>
        <v>0.04</v>
      </c>
      <c r="J2346" s="103">
        <f>IF($J$9=36,'Mottes de 6'!U378,IF($J$9=37,'Mottes de 6'!V378,IF($J$9=38,'Mottes de 6'!W378,IF($J$9=39,'Mottes de 6'!X378,IF($J$9=40,'Mottes de 6'!Y378,IF($J$9=41,'Mottes de 6'!Z378,IF($J$9=42,'Mottes de 6'!AA378,IF($J$9=43,'Mottes de 6'!AB378,IF($J$9=44,'Mottes de 6'!AC378,IF($J$9=45,'Mottes de 6'!AD378,IF($J$9=46,'Mottes de 6'!AE378,IF($J$9=47,'Mottes de 6'!AF378,IF($J$9=48,'Mottes de 6'!AG378,IF($J$9=49,'Mottes de 6'!AH378,IF($J$9=50,'Mottes de 6'!AI378,IF($J$9=51,'Mottes de 6'!AJ378,IF($J$9=52,'Mottes de 6'!AK378,IF($J$9=1,'Mottes de 6'!AL378,IF($J$9=2,'Mottes de 6'!AM378,IF($J$9=3,'Mottes de 6'!AN378,IF($J$9=4,'Mottes de 6'!AO378,IF($J$9=5,'Mottes de 6'!AP378,IF($J$9=6,'Mottes de 6'!AQ378,IF($J$9=7,'Mottes de 6'!AR378,IF($J$9=8,'Mottes de 6'!AS378,IF($J$9=9,'Mottes de 6'!AT378,IF($J$9=10,'Mottes de 6'!AU378,IF($J$9=11,'Mottes de 6'!AV378,IF($J$9=12,'Mottes de 6'!AW378,IF($J$9=13,'Mottes de 6'!AX378,IF($J$9=14,'Mottes de 6'!AY378,IF($J$9=15,'Mottes de 6'!AZ378,IF($J$9=16,'Mottes de 6'!BA378,IF($J$9=17,'Mottes de 6'!BB378,IF($J$9=18,'Mottes de 6'!BC378,IF($J$9=19,'Mottes de 6'!BD378,IF($J$9=20,'Mottes de 6'!BE378,IF($J$9=21,'Mottes de 6'!BF378,IF($J$9=22,'Mottes de 6'!BG378,IF($J$9=23,'Mottes de 6'!BH378,IF($J$9=24,'Mottes de 6'!BI378,IF($J$9=25,'Mottes de 6'!BJ378,IF($J$9=26,'Mottes de 6'!BK378,IF($J$9=27,'Mottes de 6'!BL378,IF($J$9=28,'Mottes de 6'!BM378,IF($J$9=29,'Mottes de 6'!BN378,IF($J$9=30,'Mottes de 6'!BO378,IF($J$9=31,'Mottes de 6'!BP378,IF($J$9=32,'Mottes de 6'!BQ378,IF($J$9=33,'Mottes de 6'!BR378,IF($J$9=34,'Mottes de 6'!BS378,IF($J$9=35,'Mottes de 6'!BT378,))))))))))))))))))))))))))))))))))))))))))))))))))))</f>
        <v>0</v>
      </c>
      <c r="K2346" s="103" t="str">
        <f>IF('Mottes de 6'!R378=0,"","Erreur")</f>
        <v/>
      </c>
    </row>
    <row r="2347" spans="1:11" x14ac:dyDescent="0.25">
      <c r="A2347" s="103">
        <f>IF('Mottes de 6'!A379&lt;&gt;"",'Mottes de 6'!A379,"")</f>
        <v>3805</v>
      </c>
      <c r="B2347" s="103" t="str">
        <f>IF('Mottes de 6'!L379&lt;&gt;"",'Mottes de 6'!L379,"")</f>
        <v>Noai</v>
      </c>
      <c r="C2347" s="107" t="str">
        <f>IF('Mottes de 6'!B379&lt;&gt;"",'Mottes de 6'!B379,"")</f>
        <v>GERANIUM ZONALE</v>
      </c>
      <c r="D2347" s="107" t="str">
        <f>IF('Mottes de 6'!C379&lt;&gt;"",'Mottes de 6'!C379,"")</f>
        <v>Icecrystal pac</v>
      </c>
      <c r="E2347" s="103">
        <f>IF('Mottes de 6'!H379&lt;&gt;"",'Mottes de 6'!H379,"")</f>
        <v>9</v>
      </c>
      <c r="F2347" s="103" t="str">
        <f>IF('Mottes de 6'!E379&lt;&gt;"",'Mottes de 6'!E379,"")</f>
        <v>B</v>
      </c>
      <c r="G2347" s="103" t="str">
        <f>IF('Mottes de 6'!N379&lt;&gt;"",'Mottes de 6'!N379,"")</f>
        <v>M6</v>
      </c>
      <c r="H2347" s="103" t="str">
        <f>IF('Mottes de 6'!I379&lt;&gt;"",'Mottes de 6'!I379,"")</f>
        <v>A</v>
      </c>
      <c r="I2347" s="103">
        <f>IF('Mottes de 6'!J379&lt;&gt;"",'Mottes de 6'!J379,"")</f>
        <v>0.04</v>
      </c>
      <c r="J2347" s="103">
        <f>IF($J$9=36,'Mottes de 6'!U379,IF($J$9=37,'Mottes de 6'!V379,IF($J$9=38,'Mottes de 6'!W379,IF($J$9=39,'Mottes de 6'!X379,IF($J$9=40,'Mottes de 6'!Y379,IF($J$9=41,'Mottes de 6'!Z379,IF($J$9=42,'Mottes de 6'!AA379,IF($J$9=43,'Mottes de 6'!AB379,IF($J$9=44,'Mottes de 6'!AC379,IF($J$9=45,'Mottes de 6'!AD379,IF($J$9=46,'Mottes de 6'!AE379,IF($J$9=47,'Mottes de 6'!AF379,IF($J$9=48,'Mottes de 6'!AG379,IF($J$9=49,'Mottes de 6'!AH379,IF($J$9=50,'Mottes de 6'!AI379,IF($J$9=51,'Mottes de 6'!AJ379,IF($J$9=52,'Mottes de 6'!AK379,IF($J$9=1,'Mottes de 6'!AL379,IF($J$9=2,'Mottes de 6'!AM379,IF($J$9=3,'Mottes de 6'!AN379,IF($J$9=4,'Mottes de 6'!AO379,IF($J$9=5,'Mottes de 6'!AP379,IF($J$9=6,'Mottes de 6'!AQ379,IF($J$9=7,'Mottes de 6'!AR379,IF($J$9=8,'Mottes de 6'!AS379,IF($J$9=9,'Mottes de 6'!AT379,IF($J$9=10,'Mottes de 6'!AU379,IF($J$9=11,'Mottes de 6'!AV379,IF($J$9=12,'Mottes de 6'!AW379,IF($J$9=13,'Mottes de 6'!AX379,IF($J$9=14,'Mottes de 6'!AY379,IF($J$9=15,'Mottes de 6'!AZ379,IF($J$9=16,'Mottes de 6'!BA379,IF($J$9=17,'Mottes de 6'!BB379,IF($J$9=18,'Mottes de 6'!BC379,IF($J$9=19,'Mottes de 6'!BD379,IF($J$9=20,'Mottes de 6'!BE379,IF($J$9=21,'Mottes de 6'!BF379,IF($J$9=22,'Mottes de 6'!BG379,IF($J$9=23,'Mottes de 6'!BH379,IF($J$9=24,'Mottes de 6'!BI379,IF($J$9=25,'Mottes de 6'!BJ379,IF($J$9=26,'Mottes de 6'!BK379,IF($J$9=27,'Mottes de 6'!BL379,IF($J$9=28,'Mottes de 6'!BM379,IF($J$9=29,'Mottes de 6'!BN379,IF($J$9=30,'Mottes de 6'!BO379,IF($J$9=31,'Mottes de 6'!BP379,IF($J$9=32,'Mottes de 6'!BQ379,IF($J$9=33,'Mottes de 6'!BR379,IF($J$9=34,'Mottes de 6'!BS379,IF($J$9=35,'Mottes de 6'!BT379,))))))))))))))))))))))))))))))))))))))))))))))))))))</f>
        <v>0</v>
      </c>
      <c r="K2347" s="103" t="str">
        <f>IF('Mottes de 6'!R379=0,"","Erreur")</f>
        <v/>
      </c>
    </row>
    <row r="2348" spans="1:11" x14ac:dyDescent="0.25">
      <c r="A2348" s="103">
        <f>IF('Mottes de 6'!A380&lt;&gt;"",'Mottes de 6'!A380,"")</f>
        <v>3428</v>
      </c>
      <c r="B2348" s="103" t="str">
        <f>IF('Mottes de 6'!L380&lt;&gt;"",'Mottes de 6'!L380,"")</f>
        <v>Noai</v>
      </c>
      <c r="C2348" s="107" t="str">
        <f>IF('Mottes de 6'!B380&lt;&gt;"",'Mottes de 6'!B380,"")</f>
        <v>GERANIUM ZONALE</v>
      </c>
      <c r="D2348" s="107" t="str">
        <f>IF('Mottes de 6'!C380&lt;&gt;"",'Mottes de 6'!C380,"")</f>
        <v>Joigny technigera</v>
      </c>
      <c r="E2348" s="103">
        <f>IF('Mottes de 6'!H380&lt;&gt;"",'Mottes de 6'!H380,"")</f>
        <v>9</v>
      </c>
      <c r="F2348" s="103" t="str">
        <f>IF('Mottes de 6'!E380&lt;&gt;"",'Mottes de 6'!E380,"")</f>
        <v>B</v>
      </c>
      <c r="G2348" s="103" t="str">
        <f>IF('Mottes de 6'!N380&lt;&gt;"",'Mottes de 6'!N380,"")</f>
        <v>M6</v>
      </c>
      <c r="H2348" s="103" t="str">
        <f>IF('Mottes de 6'!I380&lt;&gt;"",'Mottes de 6'!I380,"")</f>
        <v>A</v>
      </c>
      <c r="I2348" s="103">
        <f>IF('Mottes de 6'!J380&lt;&gt;"",'Mottes de 6'!J380,"")</f>
        <v>0.03</v>
      </c>
      <c r="J2348" s="103">
        <f>IF($J$9=36,'Mottes de 6'!U380,IF($J$9=37,'Mottes de 6'!V380,IF($J$9=38,'Mottes de 6'!W380,IF($J$9=39,'Mottes de 6'!X380,IF($J$9=40,'Mottes de 6'!Y380,IF($J$9=41,'Mottes de 6'!Z380,IF($J$9=42,'Mottes de 6'!AA380,IF($J$9=43,'Mottes de 6'!AB380,IF($J$9=44,'Mottes de 6'!AC380,IF($J$9=45,'Mottes de 6'!AD380,IF($J$9=46,'Mottes de 6'!AE380,IF($J$9=47,'Mottes de 6'!AF380,IF($J$9=48,'Mottes de 6'!AG380,IF($J$9=49,'Mottes de 6'!AH380,IF($J$9=50,'Mottes de 6'!AI380,IF($J$9=51,'Mottes de 6'!AJ380,IF($J$9=52,'Mottes de 6'!AK380,IF($J$9=1,'Mottes de 6'!AL380,IF($J$9=2,'Mottes de 6'!AM380,IF($J$9=3,'Mottes de 6'!AN380,IF($J$9=4,'Mottes de 6'!AO380,IF($J$9=5,'Mottes de 6'!AP380,IF($J$9=6,'Mottes de 6'!AQ380,IF($J$9=7,'Mottes de 6'!AR380,IF($J$9=8,'Mottes de 6'!AS380,IF($J$9=9,'Mottes de 6'!AT380,IF($J$9=10,'Mottes de 6'!AU380,IF($J$9=11,'Mottes de 6'!AV380,IF($J$9=12,'Mottes de 6'!AW380,IF($J$9=13,'Mottes de 6'!AX380,IF($J$9=14,'Mottes de 6'!AY380,IF($J$9=15,'Mottes de 6'!AZ380,IF($J$9=16,'Mottes de 6'!BA380,IF($J$9=17,'Mottes de 6'!BB380,IF($J$9=18,'Mottes de 6'!BC380,IF($J$9=19,'Mottes de 6'!BD380,IF($J$9=20,'Mottes de 6'!BE380,IF($J$9=21,'Mottes de 6'!BF380,IF($J$9=22,'Mottes de 6'!BG380,IF($J$9=23,'Mottes de 6'!BH380,IF($J$9=24,'Mottes de 6'!BI380,IF($J$9=25,'Mottes de 6'!BJ380,IF($J$9=26,'Mottes de 6'!BK380,IF($J$9=27,'Mottes de 6'!BL380,IF($J$9=28,'Mottes de 6'!BM380,IF($J$9=29,'Mottes de 6'!BN380,IF($J$9=30,'Mottes de 6'!BO380,IF($J$9=31,'Mottes de 6'!BP380,IF($J$9=32,'Mottes de 6'!BQ380,IF($J$9=33,'Mottes de 6'!BR380,IF($J$9=34,'Mottes de 6'!BS380,IF($J$9=35,'Mottes de 6'!BT380,))))))))))))))))))))))))))))))))))))))))))))))))))))</f>
        <v>0</v>
      </c>
      <c r="K2348" s="103" t="str">
        <f>IF('Mottes de 6'!R380=0,"","Erreur")</f>
        <v/>
      </c>
    </row>
    <row r="2349" spans="1:11" x14ac:dyDescent="0.25">
      <c r="A2349" s="103">
        <f>IF('Mottes de 6'!A381&lt;&gt;"",'Mottes de 6'!A381,"")</f>
        <v>3417</v>
      </c>
      <c r="B2349" s="103" t="str">
        <f>IF('Mottes de 6'!L381&lt;&gt;"",'Mottes de 6'!L381,"")</f>
        <v>Noai</v>
      </c>
      <c r="C2349" s="107" t="str">
        <f>IF('Mottes de 6'!B381&lt;&gt;"",'Mottes de 6'!B381,"")</f>
        <v>GERANIUM ZONALE</v>
      </c>
      <c r="D2349" s="107" t="str">
        <f>IF('Mottes de 6'!C381&lt;&gt;"",'Mottes de 6'!C381,"")</f>
        <v>Shocking violet pac</v>
      </c>
      <c r="E2349" s="103">
        <f>IF('Mottes de 6'!H381&lt;&gt;"",'Mottes de 6'!H381,"")</f>
        <v>9</v>
      </c>
      <c r="F2349" s="103" t="str">
        <f>IF('Mottes de 6'!E381&lt;&gt;"",'Mottes de 6'!E381,"")</f>
        <v>B</v>
      </c>
      <c r="G2349" s="103" t="str">
        <f>IF('Mottes de 6'!N381&lt;&gt;"",'Mottes de 6'!N381,"")</f>
        <v>M6</v>
      </c>
      <c r="H2349" s="103" t="str">
        <f>IF('Mottes de 6'!I381&lt;&gt;"",'Mottes de 6'!I381,"")</f>
        <v>A</v>
      </c>
      <c r="I2349" s="103">
        <f>IF('Mottes de 6'!J381&lt;&gt;"",'Mottes de 6'!J381,"")</f>
        <v>0.04</v>
      </c>
      <c r="J2349" s="103">
        <f>IF($J$9=36,'Mottes de 6'!U381,IF($J$9=37,'Mottes de 6'!V381,IF($J$9=38,'Mottes de 6'!W381,IF($J$9=39,'Mottes de 6'!X381,IF($J$9=40,'Mottes de 6'!Y381,IF($J$9=41,'Mottes de 6'!Z381,IF($J$9=42,'Mottes de 6'!AA381,IF($J$9=43,'Mottes de 6'!AB381,IF($J$9=44,'Mottes de 6'!AC381,IF($J$9=45,'Mottes de 6'!AD381,IF($J$9=46,'Mottes de 6'!AE381,IF($J$9=47,'Mottes de 6'!AF381,IF($J$9=48,'Mottes de 6'!AG381,IF($J$9=49,'Mottes de 6'!AH381,IF($J$9=50,'Mottes de 6'!AI381,IF($J$9=51,'Mottes de 6'!AJ381,IF($J$9=52,'Mottes de 6'!AK381,IF($J$9=1,'Mottes de 6'!AL381,IF($J$9=2,'Mottes de 6'!AM381,IF($J$9=3,'Mottes de 6'!AN381,IF($J$9=4,'Mottes de 6'!AO381,IF($J$9=5,'Mottes de 6'!AP381,IF($J$9=6,'Mottes de 6'!AQ381,IF($J$9=7,'Mottes de 6'!AR381,IF($J$9=8,'Mottes de 6'!AS381,IF($J$9=9,'Mottes de 6'!AT381,IF($J$9=10,'Mottes de 6'!AU381,IF($J$9=11,'Mottes de 6'!AV381,IF($J$9=12,'Mottes de 6'!AW381,IF($J$9=13,'Mottes de 6'!AX381,IF($J$9=14,'Mottes de 6'!AY381,IF($J$9=15,'Mottes de 6'!AZ381,IF($J$9=16,'Mottes de 6'!BA381,IF($J$9=17,'Mottes de 6'!BB381,IF($J$9=18,'Mottes de 6'!BC381,IF($J$9=19,'Mottes de 6'!BD381,IF($J$9=20,'Mottes de 6'!BE381,IF($J$9=21,'Mottes de 6'!BF381,IF($J$9=22,'Mottes de 6'!BG381,IF($J$9=23,'Mottes de 6'!BH381,IF($J$9=24,'Mottes de 6'!BI381,IF($J$9=25,'Mottes de 6'!BJ381,IF($J$9=26,'Mottes de 6'!BK381,IF($J$9=27,'Mottes de 6'!BL381,IF($J$9=28,'Mottes de 6'!BM381,IF($J$9=29,'Mottes de 6'!BN381,IF($J$9=30,'Mottes de 6'!BO381,IF($J$9=31,'Mottes de 6'!BP381,IF($J$9=32,'Mottes de 6'!BQ381,IF($J$9=33,'Mottes de 6'!BR381,IF($J$9=34,'Mottes de 6'!BS381,IF($J$9=35,'Mottes de 6'!BT381,))))))))))))))))))))))))))))))))))))))))))))))))))))</f>
        <v>0</v>
      </c>
      <c r="K2349" s="103" t="str">
        <f>IF('Mottes de 6'!R381=0,"","Erreur")</f>
        <v/>
      </c>
    </row>
    <row r="2350" spans="1:11" x14ac:dyDescent="0.25">
      <c r="A2350" s="450"/>
      <c r="B2350" s="450"/>
      <c r="C2350" s="451" t="s">
        <v>1897</v>
      </c>
      <c r="D2350" s="451"/>
      <c r="E2350" s="450"/>
      <c r="F2350" s="450"/>
      <c r="G2350" s="450"/>
      <c r="H2350" s="450"/>
      <c r="I2350" s="450"/>
      <c r="J2350" s="450">
        <f>SUBTOTAL(9,J2344:J2349)</f>
        <v>0</v>
      </c>
      <c r="K2350" s="450"/>
    </row>
    <row r="2351" spans="1:11" x14ac:dyDescent="0.25">
      <c r="A2351" s="103" t="str">
        <f>IF('Mottes de 6'!A382&lt;&gt;"",'Mottes de 6'!A382,"")</f>
        <v/>
      </c>
      <c r="B2351" s="103" t="str">
        <f>IF('Mottes de 6'!L382&lt;&gt;"",'Mottes de 6'!L382,"")</f>
        <v>E</v>
      </c>
      <c r="C2351" s="107" t="str">
        <f>IF('Mottes de 6'!B382&lt;&gt;"",'Mottes de 6'!B382,"")</f>
        <v>GERANIUM ZONALE ROSE ET SAUMON</v>
      </c>
      <c r="D2351" s="107" t="str">
        <f>IF('Mottes de 6'!C382&lt;&gt;"",'Mottes de 6'!C382,"")</f>
        <v/>
      </c>
      <c r="E2351" s="103" t="str">
        <f>IF('Mottes de 6'!H382&lt;&gt;"",'Mottes de 6'!H382,"")</f>
        <v/>
      </c>
      <c r="F2351" s="103" t="str">
        <f>IF('Mottes de 6'!E382&lt;&gt;"",'Mottes de 6'!E382,"")</f>
        <v/>
      </c>
      <c r="G2351" s="103" t="str">
        <f>IF('Mottes de 6'!N382&lt;&gt;"",'Mottes de 6'!N382,"")</f>
        <v/>
      </c>
      <c r="H2351" s="103" t="str">
        <f>IF('Mottes de 6'!I382&lt;&gt;"",'Mottes de 6'!I382,"")</f>
        <v/>
      </c>
      <c r="I2351" s="103" t="str">
        <f>IF('Mottes de 6'!J382&lt;&gt;"",'Mottes de 6'!J382,"")</f>
        <v/>
      </c>
      <c r="J2351" s="103">
        <f>IF($J$9=36,'Mottes de 6'!U382,IF($J$9=37,'Mottes de 6'!V382,IF($J$9=38,'Mottes de 6'!W382,IF($J$9=39,'Mottes de 6'!X382,IF($J$9=40,'Mottes de 6'!Y382,IF($J$9=41,'Mottes de 6'!Z382,IF($J$9=42,'Mottes de 6'!AA382,IF($J$9=43,'Mottes de 6'!AB382,IF($J$9=44,'Mottes de 6'!AC382,IF($J$9=45,'Mottes de 6'!AD382,IF($J$9=46,'Mottes de 6'!AE382,IF($J$9=47,'Mottes de 6'!AF382,IF($J$9=48,'Mottes de 6'!AG382,IF($J$9=49,'Mottes de 6'!AH382,IF($J$9=50,'Mottes de 6'!AI382,IF($J$9=51,'Mottes de 6'!AJ382,IF($J$9=52,'Mottes de 6'!AK382,IF($J$9=1,'Mottes de 6'!AL382,IF($J$9=2,'Mottes de 6'!AM382,IF($J$9=3,'Mottes de 6'!AN382,IF($J$9=4,'Mottes de 6'!AO382,IF($J$9=5,'Mottes de 6'!AP382,IF($J$9=6,'Mottes de 6'!AQ382,IF($J$9=7,'Mottes de 6'!AR382,IF($J$9=8,'Mottes de 6'!AS382,IF($J$9=9,'Mottes de 6'!AT382,IF($J$9=10,'Mottes de 6'!AU382,IF($J$9=11,'Mottes de 6'!AV382,IF($J$9=12,'Mottes de 6'!AW382,IF($J$9=13,'Mottes de 6'!AX382,IF($J$9=14,'Mottes de 6'!AY382,IF($J$9=15,'Mottes de 6'!AZ382,IF($J$9=16,'Mottes de 6'!BA382,IF($J$9=17,'Mottes de 6'!BB382,IF($J$9=18,'Mottes de 6'!BC382,IF($J$9=19,'Mottes de 6'!BD382,IF($J$9=20,'Mottes de 6'!BE382,IF($J$9=21,'Mottes de 6'!BF382,IF($J$9=22,'Mottes de 6'!BG382,IF($J$9=23,'Mottes de 6'!BH382,IF($J$9=24,'Mottes de 6'!BI382,IF($J$9=25,'Mottes de 6'!BJ382,IF($J$9=26,'Mottes de 6'!BK382,IF($J$9=27,'Mottes de 6'!BL382,IF($J$9=28,'Mottes de 6'!BM382,IF($J$9=29,'Mottes de 6'!BN382,IF($J$9=30,'Mottes de 6'!BO382,IF($J$9=31,'Mottes de 6'!BP382,IF($J$9=32,'Mottes de 6'!BQ382,IF($J$9=33,'Mottes de 6'!BR382,IF($J$9=34,'Mottes de 6'!BS382,IF($J$9=35,'Mottes de 6'!BT382,))))))))))))))))))))))))))))))))))))))))))))))))))))</f>
        <v>0</v>
      </c>
      <c r="K2351" s="103" t="str">
        <f>IF('Mottes de 6'!R382=0,"","Erreur")</f>
        <v/>
      </c>
    </row>
    <row r="2352" spans="1:11" x14ac:dyDescent="0.25">
      <c r="A2352" s="103">
        <f>IF('Mottes de 6'!A383&lt;&gt;"",'Mottes de 6'!A383,"")</f>
        <v>3414</v>
      </c>
      <c r="B2352" s="103" t="str">
        <f>IF('Mottes de 6'!L383&lt;&gt;"",'Mottes de 6'!L383,"")</f>
        <v>Noai</v>
      </c>
      <c r="C2352" s="107" t="str">
        <f>IF('Mottes de 6'!B383&lt;&gt;"",'Mottes de 6'!B383,"")</f>
        <v>GERANIUM ZONALE</v>
      </c>
      <c r="D2352" s="107" t="str">
        <f>IF('Mottes de 6'!C383&lt;&gt;"",'Mottes de 6'!C383,"")</f>
        <v>Evian technigera</v>
      </c>
      <c r="E2352" s="103">
        <f>IF('Mottes de 6'!H383&lt;&gt;"",'Mottes de 6'!H383,"")</f>
        <v>9</v>
      </c>
      <c r="F2352" s="103" t="str">
        <f>IF('Mottes de 6'!E383&lt;&gt;"",'Mottes de 6'!E383,"")</f>
        <v>B</v>
      </c>
      <c r="G2352" s="103" t="str">
        <f>IF('Mottes de 6'!N383&lt;&gt;"",'Mottes de 6'!N383,"")</f>
        <v>M6</v>
      </c>
      <c r="H2352" s="103" t="str">
        <f>IF('Mottes de 6'!I383&lt;&gt;"",'Mottes de 6'!I383,"")</f>
        <v>A</v>
      </c>
      <c r="I2352" s="103">
        <f>IF('Mottes de 6'!J383&lt;&gt;"",'Mottes de 6'!J383,"")</f>
        <v>0.03</v>
      </c>
      <c r="J2352" s="103">
        <f>IF($J$9=36,'Mottes de 6'!U383,IF($J$9=37,'Mottes de 6'!V383,IF($J$9=38,'Mottes de 6'!W383,IF($J$9=39,'Mottes de 6'!X383,IF($J$9=40,'Mottes de 6'!Y383,IF($J$9=41,'Mottes de 6'!Z383,IF($J$9=42,'Mottes de 6'!AA383,IF($J$9=43,'Mottes de 6'!AB383,IF($J$9=44,'Mottes de 6'!AC383,IF($J$9=45,'Mottes de 6'!AD383,IF($J$9=46,'Mottes de 6'!AE383,IF($J$9=47,'Mottes de 6'!AF383,IF($J$9=48,'Mottes de 6'!AG383,IF($J$9=49,'Mottes de 6'!AH383,IF($J$9=50,'Mottes de 6'!AI383,IF($J$9=51,'Mottes de 6'!AJ383,IF($J$9=52,'Mottes de 6'!AK383,IF($J$9=1,'Mottes de 6'!AL383,IF($J$9=2,'Mottes de 6'!AM383,IF($J$9=3,'Mottes de 6'!AN383,IF($J$9=4,'Mottes de 6'!AO383,IF($J$9=5,'Mottes de 6'!AP383,IF($J$9=6,'Mottes de 6'!AQ383,IF($J$9=7,'Mottes de 6'!AR383,IF($J$9=8,'Mottes de 6'!AS383,IF($J$9=9,'Mottes de 6'!AT383,IF($J$9=10,'Mottes de 6'!AU383,IF($J$9=11,'Mottes de 6'!AV383,IF($J$9=12,'Mottes de 6'!AW383,IF($J$9=13,'Mottes de 6'!AX383,IF($J$9=14,'Mottes de 6'!AY383,IF($J$9=15,'Mottes de 6'!AZ383,IF($J$9=16,'Mottes de 6'!BA383,IF($J$9=17,'Mottes de 6'!BB383,IF($J$9=18,'Mottes de 6'!BC383,IF($J$9=19,'Mottes de 6'!BD383,IF($J$9=20,'Mottes de 6'!BE383,IF($J$9=21,'Mottes de 6'!BF383,IF($J$9=22,'Mottes de 6'!BG383,IF($J$9=23,'Mottes de 6'!BH383,IF($J$9=24,'Mottes de 6'!BI383,IF($J$9=25,'Mottes de 6'!BJ383,IF($J$9=26,'Mottes de 6'!BK383,IF($J$9=27,'Mottes de 6'!BL383,IF($J$9=28,'Mottes de 6'!BM383,IF($J$9=29,'Mottes de 6'!BN383,IF($J$9=30,'Mottes de 6'!BO383,IF($J$9=31,'Mottes de 6'!BP383,IF($J$9=32,'Mottes de 6'!BQ383,IF($J$9=33,'Mottes de 6'!BR383,IF($J$9=34,'Mottes de 6'!BS383,IF($J$9=35,'Mottes de 6'!BT383,))))))))))))))))))))))))))))))))))))))))))))))))))))</f>
        <v>0</v>
      </c>
      <c r="K2352" s="103" t="str">
        <f>IF('Mottes de 6'!R383=0,"","Erreur")</f>
        <v/>
      </c>
    </row>
    <row r="2353" spans="1:11" x14ac:dyDescent="0.25">
      <c r="A2353" s="103">
        <f>IF('Mottes de 6'!A384&lt;&gt;"",'Mottes de 6'!A384,"")</f>
        <v>3825</v>
      </c>
      <c r="B2353" s="103" t="str">
        <f>IF('Mottes de 6'!L384&lt;&gt;"",'Mottes de 6'!L384,"")</f>
        <v>Noai</v>
      </c>
      <c r="C2353" s="107" t="str">
        <f>IF('Mottes de 6'!B384&lt;&gt;"",'Mottes de 6'!B384,"")</f>
        <v>GERANIUM ZONALE</v>
      </c>
      <c r="D2353" s="107" t="str">
        <f>IF('Mottes de 6'!C384&lt;&gt;"",'Mottes de 6'!C384,"")</f>
        <v>Ile de Beauté technigera</v>
      </c>
      <c r="E2353" s="103">
        <f>IF('Mottes de 6'!H384&lt;&gt;"",'Mottes de 6'!H384,"")</f>
        <v>9</v>
      </c>
      <c r="F2353" s="103" t="str">
        <f>IF('Mottes de 6'!E384&lt;&gt;"",'Mottes de 6'!E384,"")</f>
        <v>B</v>
      </c>
      <c r="G2353" s="103" t="str">
        <f>IF('Mottes de 6'!N384&lt;&gt;"",'Mottes de 6'!N384,"")</f>
        <v>M6</v>
      </c>
      <c r="H2353" s="103" t="str">
        <f>IF('Mottes de 6'!I384&lt;&gt;"",'Mottes de 6'!I384,"")</f>
        <v>A</v>
      </c>
      <c r="I2353" s="103">
        <f>IF('Mottes de 6'!J384&lt;&gt;"",'Mottes de 6'!J384,"")</f>
        <v>0.03</v>
      </c>
      <c r="J2353" s="103">
        <f>IF($J$9=36,'Mottes de 6'!U384,IF($J$9=37,'Mottes de 6'!V384,IF($J$9=38,'Mottes de 6'!W384,IF($J$9=39,'Mottes de 6'!X384,IF($J$9=40,'Mottes de 6'!Y384,IF($J$9=41,'Mottes de 6'!Z384,IF($J$9=42,'Mottes de 6'!AA384,IF($J$9=43,'Mottes de 6'!AB384,IF($J$9=44,'Mottes de 6'!AC384,IF($J$9=45,'Mottes de 6'!AD384,IF($J$9=46,'Mottes de 6'!AE384,IF($J$9=47,'Mottes de 6'!AF384,IF($J$9=48,'Mottes de 6'!AG384,IF($J$9=49,'Mottes de 6'!AH384,IF($J$9=50,'Mottes de 6'!AI384,IF($J$9=51,'Mottes de 6'!AJ384,IF($J$9=52,'Mottes de 6'!AK384,IF($J$9=1,'Mottes de 6'!AL384,IF($J$9=2,'Mottes de 6'!AM384,IF($J$9=3,'Mottes de 6'!AN384,IF($J$9=4,'Mottes de 6'!AO384,IF($J$9=5,'Mottes de 6'!AP384,IF($J$9=6,'Mottes de 6'!AQ384,IF($J$9=7,'Mottes de 6'!AR384,IF($J$9=8,'Mottes de 6'!AS384,IF($J$9=9,'Mottes de 6'!AT384,IF($J$9=10,'Mottes de 6'!AU384,IF($J$9=11,'Mottes de 6'!AV384,IF($J$9=12,'Mottes de 6'!AW384,IF($J$9=13,'Mottes de 6'!AX384,IF($J$9=14,'Mottes de 6'!AY384,IF($J$9=15,'Mottes de 6'!AZ384,IF($J$9=16,'Mottes de 6'!BA384,IF($J$9=17,'Mottes de 6'!BB384,IF($J$9=18,'Mottes de 6'!BC384,IF($J$9=19,'Mottes de 6'!BD384,IF($J$9=20,'Mottes de 6'!BE384,IF($J$9=21,'Mottes de 6'!BF384,IF($J$9=22,'Mottes de 6'!BG384,IF($J$9=23,'Mottes de 6'!BH384,IF($J$9=24,'Mottes de 6'!BI384,IF($J$9=25,'Mottes de 6'!BJ384,IF($J$9=26,'Mottes de 6'!BK384,IF($J$9=27,'Mottes de 6'!BL384,IF($J$9=28,'Mottes de 6'!BM384,IF($J$9=29,'Mottes de 6'!BN384,IF($J$9=30,'Mottes de 6'!BO384,IF($J$9=31,'Mottes de 6'!BP384,IF($J$9=32,'Mottes de 6'!BQ384,IF($J$9=33,'Mottes de 6'!BR384,IF($J$9=34,'Mottes de 6'!BS384,IF($J$9=35,'Mottes de 6'!BT384,))))))))))))))))))))))))))))))))))))))))))))))))))))</f>
        <v>0</v>
      </c>
      <c r="K2353" s="103" t="str">
        <f>IF('Mottes de 6'!R384=0,"","Erreur")</f>
        <v/>
      </c>
    </row>
    <row r="2354" spans="1:11" x14ac:dyDescent="0.25">
      <c r="A2354" s="103">
        <f>IF('Mottes de 6'!A385&lt;&gt;"",'Mottes de 6'!A385,"")</f>
        <v>3826</v>
      </c>
      <c r="B2354" s="103" t="str">
        <f>IF('Mottes de 6'!L385&lt;&gt;"",'Mottes de 6'!L385,"")</f>
        <v>Noai</v>
      </c>
      <c r="C2354" s="107" t="str">
        <f>IF('Mottes de 6'!B385&lt;&gt;"",'Mottes de 6'!B385,"")</f>
        <v>GERANIUM ZONALE</v>
      </c>
      <c r="D2354" s="107" t="str">
        <f>IF('Mottes de 6'!C385&lt;&gt;"",'Mottes de 6'!C385,"")</f>
        <v>Moulins technigera</v>
      </c>
      <c r="E2354" s="103">
        <f>IF('Mottes de 6'!H385&lt;&gt;"",'Mottes de 6'!H385,"")</f>
        <v>9</v>
      </c>
      <c r="F2354" s="103" t="str">
        <f>IF('Mottes de 6'!E385&lt;&gt;"",'Mottes de 6'!E385,"")</f>
        <v>B</v>
      </c>
      <c r="G2354" s="103" t="str">
        <f>IF('Mottes de 6'!N385&lt;&gt;"",'Mottes de 6'!N385,"")</f>
        <v>M6</v>
      </c>
      <c r="H2354" s="103" t="str">
        <f>IF('Mottes de 6'!I385&lt;&gt;"",'Mottes de 6'!I385,"")</f>
        <v>A</v>
      </c>
      <c r="I2354" s="103">
        <f>IF('Mottes de 6'!J385&lt;&gt;"",'Mottes de 6'!J385,"")</f>
        <v>0.03</v>
      </c>
      <c r="J2354" s="103">
        <f>IF($J$9=36,'Mottes de 6'!U385,IF($J$9=37,'Mottes de 6'!V385,IF($J$9=38,'Mottes de 6'!W385,IF($J$9=39,'Mottes de 6'!X385,IF($J$9=40,'Mottes de 6'!Y385,IF($J$9=41,'Mottes de 6'!Z385,IF($J$9=42,'Mottes de 6'!AA385,IF($J$9=43,'Mottes de 6'!AB385,IF($J$9=44,'Mottes de 6'!AC385,IF($J$9=45,'Mottes de 6'!AD385,IF($J$9=46,'Mottes de 6'!AE385,IF($J$9=47,'Mottes de 6'!AF385,IF($J$9=48,'Mottes de 6'!AG385,IF($J$9=49,'Mottes de 6'!AH385,IF($J$9=50,'Mottes de 6'!AI385,IF($J$9=51,'Mottes de 6'!AJ385,IF($J$9=52,'Mottes de 6'!AK385,IF($J$9=1,'Mottes de 6'!AL385,IF($J$9=2,'Mottes de 6'!AM385,IF($J$9=3,'Mottes de 6'!AN385,IF($J$9=4,'Mottes de 6'!AO385,IF($J$9=5,'Mottes de 6'!AP385,IF($J$9=6,'Mottes de 6'!AQ385,IF($J$9=7,'Mottes de 6'!AR385,IF($J$9=8,'Mottes de 6'!AS385,IF($J$9=9,'Mottes de 6'!AT385,IF($J$9=10,'Mottes de 6'!AU385,IF($J$9=11,'Mottes de 6'!AV385,IF($J$9=12,'Mottes de 6'!AW385,IF($J$9=13,'Mottes de 6'!AX385,IF($J$9=14,'Mottes de 6'!AY385,IF($J$9=15,'Mottes de 6'!AZ385,IF($J$9=16,'Mottes de 6'!BA385,IF($J$9=17,'Mottes de 6'!BB385,IF($J$9=18,'Mottes de 6'!BC385,IF($J$9=19,'Mottes de 6'!BD385,IF($J$9=20,'Mottes de 6'!BE385,IF($J$9=21,'Mottes de 6'!BF385,IF($J$9=22,'Mottes de 6'!BG385,IF($J$9=23,'Mottes de 6'!BH385,IF($J$9=24,'Mottes de 6'!BI385,IF($J$9=25,'Mottes de 6'!BJ385,IF($J$9=26,'Mottes de 6'!BK385,IF($J$9=27,'Mottes de 6'!BL385,IF($J$9=28,'Mottes de 6'!BM385,IF($J$9=29,'Mottes de 6'!BN385,IF($J$9=30,'Mottes de 6'!BO385,IF($J$9=31,'Mottes de 6'!BP385,IF($J$9=32,'Mottes de 6'!BQ385,IF($J$9=33,'Mottes de 6'!BR385,IF($J$9=34,'Mottes de 6'!BS385,IF($J$9=35,'Mottes de 6'!BT385,))))))))))))))))))))))))))))))))))))))))))))))))))))</f>
        <v>0</v>
      </c>
      <c r="K2354" s="103" t="str">
        <f>IF('Mottes de 6'!R385=0,"","Erreur")</f>
        <v/>
      </c>
    </row>
    <row r="2355" spans="1:11" x14ac:dyDescent="0.25">
      <c r="A2355" s="103">
        <f>IF('Mottes de 6'!A386&lt;&gt;"",'Mottes de 6'!A386,"")</f>
        <v>3413</v>
      </c>
      <c r="B2355" s="103" t="str">
        <f>IF('Mottes de 6'!L386&lt;&gt;"",'Mottes de 6'!L386,"")</f>
        <v>Noai</v>
      </c>
      <c r="C2355" s="107" t="str">
        <f>IF('Mottes de 6'!B386&lt;&gt;"",'Mottes de 6'!B386,"")</f>
        <v>GERANIUM ZONALE</v>
      </c>
      <c r="D2355" s="107" t="str">
        <f>IF('Mottes de 6'!C386&lt;&gt;"",'Mottes de 6'!C386,"")</f>
        <v>Narbonne technigera</v>
      </c>
      <c r="E2355" s="103">
        <f>IF('Mottes de 6'!H386&lt;&gt;"",'Mottes de 6'!H386,"")</f>
        <v>9</v>
      </c>
      <c r="F2355" s="103" t="str">
        <f>IF('Mottes de 6'!E386&lt;&gt;"",'Mottes de 6'!E386,"")</f>
        <v>B</v>
      </c>
      <c r="G2355" s="103" t="str">
        <f>IF('Mottes de 6'!N386&lt;&gt;"",'Mottes de 6'!N386,"")</f>
        <v>M6</v>
      </c>
      <c r="H2355" s="103" t="str">
        <f>IF('Mottes de 6'!I386&lt;&gt;"",'Mottes de 6'!I386,"")</f>
        <v>A</v>
      </c>
      <c r="I2355" s="103">
        <f>IF('Mottes de 6'!J386&lt;&gt;"",'Mottes de 6'!J386,"")</f>
        <v>0.03</v>
      </c>
      <c r="J2355" s="103">
        <f>IF($J$9=36,'Mottes de 6'!U386,IF($J$9=37,'Mottes de 6'!V386,IF($J$9=38,'Mottes de 6'!W386,IF($J$9=39,'Mottes de 6'!X386,IF($J$9=40,'Mottes de 6'!Y386,IF($J$9=41,'Mottes de 6'!Z386,IF($J$9=42,'Mottes de 6'!AA386,IF($J$9=43,'Mottes de 6'!AB386,IF($J$9=44,'Mottes de 6'!AC386,IF($J$9=45,'Mottes de 6'!AD386,IF($J$9=46,'Mottes de 6'!AE386,IF($J$9=47,'Mottes de 6'!AF386,IF($J$9=48,'Mottes de 6'!AG386,IF($J$9=49,'Mottes de 6'!AH386,IF($J$9=50,'Mottes de 6'!AI386,IF($J$9=51,'Mottes de 6'!AJ386,IF($J$9=52,'Mottes de 6'!AK386,IF($J$9=1,'Mottes de 6'!AL386,IF($J$9=2,'Mottes de 6'!AM386,IF($J$9=3,'Mottes de 6'!AN386,IF($J$9=4,'Mottes de 6'!AO386,IF($J$9=5,'Mottes de 6'!AP386,IF($J$9=6,'Mottes de 6'!AQ386,IF($J$9=7,'Mottes de 6'!AR386,IF($J$9=8,'Mottes de 6'!AS386,IF($J$9=9,'Mottes de 6'!AT386,IF($J$9=10,'Mottes de 6'!AU386,IF($J$9=11,'Mottes de 6'!AV386,IF($J$9=12,'Mottes de 6'!AW386,IF($J$9=13,'Mottes de 6'!AX386,IF($J$9=14,'Mottes de 6'!AY386,IF($J$9=15,'Mottes de 6'!AZ386,IF($J$9=16,'Mottes de 6'!BA386,IF($J$9=17,'Mottes de 6'!BB386,IF($J$9=18,'Mottes de 6'!BC386,IF($J$9=19,'Mottes de 6'!BD386,IF($J$9=20,'Mottes de 6'!BE386,IF($J$9=21,'Mottes de 6'!BF386,IF($J$9=22,'Mottes de 6'!BG386,IF($J$9=23,'Mottes de 6'!BH386,IF($J$9=24,'Mottes de 6'!BI386,IF($J$9=25,'Mottes de 6'!BJ386,IF($J$9=26,'Mottes de 6'!BK386,IF($J$9=27,'Mottes de 6'!BL386,IF($J$9=28,'Mottes de 6'!BM386,IF($J$9=29,'Mottes de 6'!BN386,IF($J$9=30,'Mottes de 6'!BO386,IF($J$9=31,'Mottes de 6'!BP386,IF($J$9=32,'Mottes de 6'!BQ386,IF($J$9=33,'Mottes de 6'!BR386,IF($J$9=34,'Mottes de 6'!BS386,IF($J$9=35,'Mottes de 6'!BT386,))))))))))))))))))))))))))))))))))))))))))))))))))))</f>
        <v>0</v>
      </c>
      <c r="K2355" s="103" t="str">
        <f>IF('Mottes de 6'!R386=0,"","Erreur")</f>
        <v/>
      </c>
    </row>
    <row r="2356" spans="1:11" x14ac:dyDescent="0.25">
      <c r="A2356" s="103">
        <f>IF('Mottes de 6'!A387&lt;&gt;"",'Mottes de 6'!A387,"")</f>
        <v>10430</v>
      </c>
      <c r="B2356" s="103" t="str">
        <f>IF('Mottes de 6'!L387&lt;&gt;"",'Mottes de 6'!L387,"")</f>
        <v>Noai</v>
      </c>
      <c r="C2356" s="107" t="str">
        <f>IF('Mottes de 6'!B387&lt;&gt;"",'Mottes de 6'!B387,"")</f>
        <v>GERANIUM ZONALE</v>
      </c>
      <c r="D2356" s="107" t="str">
        <f>IF('Mottes de 6'!C387&lt;&gt;"",'Mottes de 6'!C387,"")</f>
        <v>Nancy technigera</v>
      </c>
      <c r="E2356" s="103">
        <f>IF('Mottes de 6'!H387&lt;&gt;"",'Mottes de 6'!H387,"")</f>
        <v>9</v>
      </c>
      <c r="F2356" s="103" t="str">
        <f>IF('Mottes de 6'!E387&lt;&gt;"",'Mottes de 6'!E387,"")</f>
        <v>B</v>
      </c>
      <c r="G2356" s="103" t="str">
        <f>IF('Mottes de 6'!N387&lt;&gt;"",'Mottes de 6'!N387,"")</f>
        <v>M6</v>
      </c>
      <c r="H2356" s="103" t="str">
        <f>IF('Mottes de 6'!I387&lt;&gt;"",'Mottes de 6'!I387,"")</f>
        <v>A</v>
      </c>
      <c r="I2356" s="103">
        <f>IF('Mottes de 6'!J387&lt;&gt;"",'Mottes de 6'!J387,"")</f>
        <v>0.03</v>
      </c>
      <c r="J2356" s="103">
        <f>IF($J$9=36,'Mottes de 6'!U387,IF($J$9=37,'Mottes de 6'!V387,IF($J$9=38,'Mottes de 6'!W387,IF($J$9=39,'Mottes de 6'!X387,IF($J$9=40,'Mottes de 6'!Y387,IF($J$9=41,'Mottes de 6'!Z387,IF($J$9=42,'Mottes de 6'!AA387,IF($J$9=43,'Mottes de 6'!AB387,IF($J$9=44,'Mottes de 6'!AC387,IF($J$9=45,'Mottes de 6'!AD387,IF($J$9=46,'Mottes de 6'!AE387,IF($J$9=47,'Mottes de 6'!AF387,IF($J$9=48,'Mottes de 6'!AG387,IF($J$9=49,'Mottes de 6'!AH387,IF($J$9=50,'Mottes de 6'!AI387,IF($J$9=51,'Mottes de 6'!AJ387,IF($J$9=52,'Mottes de 6'!AK387,IF($J$9=1,'Mottes de 6'!AL387,IF($J$9=2,'Mottes de 6'!AM387,IF($J$9=3,'Mottes de 6'!AN387,IF($J$9=4,'Mottes de 6'!AO387,IF($J$9=5,'Mottes de 6'!AP387,IF($J$9=6,'Mottes de 6'!AQ387,IF($J$9=7,'Mottes de 6'!AR387,IF($J$9=8,'Mottes de 6'!AS387,IF($J$9=9,'Mottes de 6'!AT387,IF($J$9=10,'Mottes de 6'!AU387,IF($J$9=11,'Mottes de 6'!AV387,IF($J$9=12,'Mottes de 6'!AW387,IF($J$9=13,'Mottes de 6'!AX387,IF($J$9=14,'Mottes de 6'!AY387,IF($J$9=15,'Mottes de 6'!AZ387,IF($J$9=16,'Mottes de 6'!BA387,IF($J$9=17,'Mottes de 6'!BB387,IF($J$9=18,'Mottes de 6'!BC387,IF($J$9=19,'Mottes de 6'!BD387,IF($J$9=20,'Mottes de 6'!BE387,IF($J$9=21,'Mottes de 6'!BF387,IF($J$9=22,'Mottes de 6'!BG387,IF($J$9=23,'Mottes de 6'!BH387,IF($J$9=24,'Mottes de 6'!BI387,IF($J$9=25,'Mottes de 6'!BJ387,IF($J$9=26,'Mottes de 6'!BK387,IF($J$9=27,'Mottes de 6'!BL387,IF($J$9=28,'Mottes de 6'!BM387,IF($J$9=29,'Mottes de 6'!BN387,IF($J$9=30,'Mottes de 6'!BO387,IF($J$9=31,'Mottes de 6'!BP387,IF($J$9=32,'Mottes de 6'!BQ387,IF($J$9=33,'Mottes de 6'!BR387,IF($J$9=34,'Mottes de 6'!BS387,IF($J$9=35,'Mottes de 6'!BT387,))))))))))))))))))))))))))))))))))))))))))))))))))))</f>
        <v>0</v>
      </c>
      <c r="K2356" s="103" t="str">
        <f>IF('Mottes de 6'!R387=0,"","Erreur")</f>
        <v/>
      </c>
    </row>
    <row r="2357" spans="1:11" x14ac:dyDescent="0.25">
      <c r="A2357" s="103">
        <f>IF('Mottes de 6'!A388&lt;&gt;"",'Mottes de 6'!A388,"")</f>
        <v>10830</v>
      </c>
      <c r="B2357" s="103" t="str">
        <f>IF('Mottes de 6'!L388&lt;&gt;"",'Mottes de 6'!L388,"")</f>
        <v>Noai</v>
      </c>
      <c r="C2357" s="107" t="str">
        <f>IF('Mottes de 6'!B388&lt;&gt;"",'Mottes de 6'!B388,"")</f>
        <v>GERANIUM ZONALE</v>
      </c>
      <c r="D2357" s="107" t="str">
        <f>IF('Mottes de 6'!C388&lt;&gt;"",'Mottes de 6'!C388,"")</f>
        <v>Paimpol technigera</v>
      </c>
      <c r="E2357" s="103">
        <f>IF('Mottes de 6'!H388&lt;&gt;"",'Mottes de 6'!H388,"")</f>
        <v>9</v>
      </c>
      <c r="F2357" s="103" t="str">
        <f>IF('Mottes de 6'!E388&lt;&gt;"",'Mottes de 6'!E388,"")</f>
        <v>B</v>
      </c>
      <c r="G2357" s="103" t="str">
        <f>IF('Mottes de 6'!N388&lt;&gt;"",'Mottes de 6'!N388,"")</f>
        <v>M6</v>
      </c>
      <c r="H2357" s="103" t="str">
        <f>IF('Mottes de 6'!I388&lt;&gt;"",'Mottes de 6'!I388,"")</f>
        <v>A</v>
      </c>
      <c r="I2357" s="103">
        <f>IF('Mottes de 6'!J388&lt;&gt;"",'Mottes de 6'!J388,"")</f>
        <v>0.03</v>
      </c>
      <c r="J2357" s="103">
        <f>IF($J$9=36,'Mottes de 6'!U388,IF($J$9=37,'Mottes de 6'!V388,IF($J$9=38,'Mottes de 6'!W388,IF($J$9=39,'Mottes de 6'!X388,IF($J$9=40,'Mottes de 6'!Y388,IF($J$9=41,'Mottes de 6'!Z388,IF($J$9=42,'Mottes de 6'!AA388,IF($J$9=43,'Mottes de 6'!AB388,IF($J$9=44,'Mottes de 6'!AC388,IF($J$9=45,'Mottes de 6'!AD388,IF($J$9=46,'Mottes de 6'!AE388,IF($J$9=47,'Mottes de 6'!AF388,IF($J$9=48,'Mottes de 6'!AG388,IF($J$9=49,'Mottes de 6'!AH388,IF($J$9=50,'Mottes de 6'!AI388,IF($J$9=51,'Mottes de 6'!AJ388,IF($J$9=52,'Mottes de 6'!AK388,IF($J$9=1,'Mottes de 6'!AL388,IF($J$9=2,'Mottes de 6'!AM388,IF($J$9=3,'Mottes de 6'!AN388,IF($J$9=4,'Mottes de 6'!AO388,IF($J$9=5,'Mottes de 6'!AP388,IF($J$9=6,'Mottes de 6'!AQ388,IF($J$9=7,'Mottes de 6'!AR388,IF($J$9=8,'Mottes de 6'!AS388,IF($J$9=9,'Mottes de 6'!AT388,IF($J$9=10,'Mottes de 6'!AU388,IF($J$9=11,'Mottes de 6'!AV388,IF($J$9=12,'Mottes de 6'!AW388,IF($J$9=13,'Mottes de 6'!AX388,IF($J$9=14,'Mottes de 6'!AY388,IF($J$9=15,'Mottes de 6'!AZ388,IF($J$9=16,'Mottes de 6'!BA388,IF($J$9=17,'Mottes de 6'!BB388,IF($J$9=18,'Mottes de 6'!BC388,IF($J$9=19,'Mottes de 6'!BD388,IF($J$9=20,'Mottes de 6'!BE388,IF($J$9=21,'Mottes de 6'!BF388,IF($J$9=22,'Mottes de 6'!BG388,IF($J$9=23,'Mottes de 6'!BH388,IF($J$9=24,'Mottes de 6'!BI388,IF($J$9=25,'Mottes de 6'!BJ388,IF($J$9=26,'Mottes de 6'!BK388,IF($J$9=27,'Mottes de 6'!BL388,IF($J$9=28,'Mottes de 6'!BM388,IF($J$9=29,'Mottes de 6'!BN388,IF($J$9=30,'Mottes de 6'!BO388,IF($J$9=31,'Mottes de 6'!BP388,IF($J$9=32,'Mottes de 6'!BQ388,IF($J$9=33,'Mottes de 6'!BR388,IF($J$9=34,'Mottes de 6'!BS388,IF($J$9=35,'Mottes de 6'!BT388,))))))))))))))))))))))))))))))))))))))))))))))))))))</f>
        <v>0</v>
      </c>
      <c r="K2357" s="103" t="str">
        <f>IF('Mottes de 6'!R388=0,"","Erreur")</f>
        <v/>
      </c>
    </row>
    <row r="2358" spans="1:11" x14ac:dyDescent="0.25">
      <c r="A2358" s="103">
        <f>IF('Mottes de 6'!A389&lt;&gt;"",'Mottes de 6'!A389,"")</f>
        <v>20873</v>
      </c>
      <c r="B2358" s="103" t="str">
        <f>IF('Mottes de 6'!L389&lt;&gt;"",'Mottes de 6'!L389,"")</f>
        <v>Noai</v>
      </c>
      <c r="C2358" s="107" t="str">
        <f>IF('Mottes de 6'!B389&lt;&gt;"",'Mottes de 6'!B389,"")</f>
        <v>GERANIUM ZONALE</v>
      </c>
      <c r="D2358" s="107" t="str">
        <f>IF('Mottes de 6'!C389&lt;&gt;"",'Mottes de 6'!C389,"")</f>
        <v>Glitter pink pac</v>
      </c>
      <c r="E2358" s="103">
        <f>IF('Mottes de 6'!H389&lt;&gt;"",'Mottes de 6'!H389,"")</f>
        <v>9</v>
      </c>
      <c r="F2358" s="103" t="str">
        <f>IF('Mottes de 6'!E389&lt;&gt;"",'Mottes de 6'!E389,"")</f>
        <v>B</v>
      </c>
      <c r="G2358" s="103" t="str">
        <f>IF('Mottes de 6'!N389&lt;&gt;"",'Mottes de 6'!N389,"")</f>
        <v>M6</v>
      </c>
      <c r="H2358" s="103" t="str">
        <f>IF('Mottes de 6'!I389&lt;&gt;"",'Mottes de 6'!I389,"")</f>
        <v>A</v>
      </c>
      <c r="I2358" s="103">
        <f>IF('Mottes de 6'!J389&lt;&gt;"",'Mottes de 6'!J389,"")</f>
        <v>4.4999999999999998E-2</v>
      </c>
      <c r="J2358" s="103">
        <f>IF($J$9=36,'Mottes de 6'!U389,IF($J$9=37,'Mottes de 6'!V389,IF($J$9=38,'Mottes de 6'!W389,IF($J$9=39,'Mottes de 6'!X389,IF($J$9=40,'Mottes de 6'!Y389,IF($J$9=41,'Mottes de 6'!Z389,IF($J$9=42,'Mottes de 6'!AA389,IF($J$9=43,'Mottes de 6'!AB389,IF($J$9=44,'Mottes de 6'!AC389,IF($J$9=45,'Mottes de 6'!AD389,IF($J$9=46,'Mottes de 6'!AE389,IF($J$9=47,'Mottes de 6'!AF389,IF($J$9=48,'Mottes de 6'!AG389,IF($J$9=49,'Mottes de 6'!AH389,IF($J$9=50,'Mottes de 6'!AI389,IF($J$9=51,'Mottes de 6'!AJ389,IF($J$9=52,'Mottes de 6'!AK389,IF($J$9=1,'Mottes de 6'!AL389,IF($J$9=2,'Mottes de 6'!AM389,IF($J$9=3,'Mottes de 6'!AN389,IF($J$9=4,'Mottes de 6'!AO389,IF($J$9=5,'Mottes de 6'!AP389,IF($J$9=6,'Mottes de 6'!AQ389,IF($J$9=7,'Mottes de 6'!AR389,IF($J$9=8,'Mottes de 6'!AS389,IF($J$9=9,'Mottes de 6'!AT389,IF($J$9=10,'Mottes de 6'!AU389,IF($J$9=11,'Mottes de 6'!AV389,IF($J$9=12,'Mottes de 6'!AW389,IF($J$9=13,'Mottes de 6'!AX389,IF($J$9=14,'Mottes de 6'!AY389,IF($J$9=15,'Mottes de 6'!AZ389,IF($J$9=16,'Mottes de 6'!BA389,IF($J$9=17,'Mottes de 6'!BB389,IF($J$9=18,'Mottes de 6'!BC389,IF($J$9=19,'Mottes de 6'!BD389,IF($J$9=20,'Mottes de 6'!BE389,IF($J$9=21,'Mottes de 6'!BF389,IF($J$9=22,'Mottes de 6'!BG389,IF($J$9=23,'Mottes de 6'!BH389,IF($J$9=24,'Mottes de 6'!BI389,IF($J$9=25,'Mottes de 6'!BJ389,IF($J$9=26,'Mottes de 6'!BK389,IF($J$9=27,'Mottes de 6'!BL389,IF($J$9=28,'Mottes de 6'!BM389,IF($J$9=29,'Mottes de 6'!BN389,IF($J$9=30,'Mottes de 6'!BO389,IF($J$9=31,'Mottes de 6'!BP389,IF($J$9=32,'Mottes de 6'!BQ389,IF($J$9=33,'Mottes de 6'!BR389,IF($J$9=34,'Mottes de 6'!BS389,IF($J$9=35,'Mottes de 6'!BT389,))))))))))))))))))))))))))))))))))))))))))))))))))))</f>
        <v>0</v>
      </c>
      <c r="K2358" s="103" t="str">
        <f>IF('Mottes de 6'!R389=0,"","Erreur")</f>
        <v/>
      </c>
    </row>
    <row r="2359" spans="1:11" x14ac:dyDescent="0.25">
      <c r="A2359" s="103">
        <f>IF('Mottes de 6'!A390&lt;&gt;"",'Mottes de 6'!A390,"")</f>
        <v>23892</v>
      </c>
      <c r="B2359" s="103" t="str">
        <f>IF('Mottes de 6'!L390&lt;&gt;"",'Mottes de 6'!L390,"")</f>
        <v>Noai</v>
      </c>
      <c r="C2359" s="107" t="str">
        <f>IF('Mottes de 6'!B390&lt;&gt;"",'Mottes de 6'!B390,"")</f>
        <v>GERANIUM ZONALE</v>
      </c>
      <c r="D2359" s="107" t="str">
        <f>IF('Mottes de 6'!C390&lt;&gt;"",'Mottes de 6'!C390,"")</f>
        <v>Flower Fairy White Splash pac</v>
      </c>
      <c r="E2359" s="103">
        <f>IF('Mottes de 6'!H390&lt;&gt;"",'Mottes de 6'!H390,"")</f>
        <v>9</v>
      </c>
      <c r="F2359" s="103" t="str">
        <f>IF('Mottes de 6'!E390&lt;&gt;"",'Mottes de 6'!E390,"")</f>
        <v>B</v>
      </c>
      <c r="G2359" s="103" t="str">
        <f>IF('Mottes de 6'!N390&lt;&gt;"",'Mottes de 6'!N390,"")</f>
        <v>M6</v>
      </c>
      <c r="H2359" s="103" t="str">
        <f>IF('Mottes de 6'!I390&lt;&gt;"",'Mottes de 6'!I390,"")</f>
        <v>A</v>
      </c>
      <c r="I2359" s="103">
        <f>IF('Mottes de 6'!J390&lt;&gt;"",'Mottes de 6'!J390,"")</f>
        <v>4.4999999999999998E-2</v>
      </c>
      <c r="J2359" s="103">
        <f>IF($J$9=36,'Mottes de 6'!U390,IF($J$9=37,'Mottes de 6'!V390,IF($J$9=38,'Mottes de 6'!W390,IF($J$9=39,'Mottes de 6'!X390,IF($J$9=40,'Mottes de 6'!Y390,IF($J$9=41,'Mottes de 6'!Z390,IF($J$9=42,'Mottes de 6'!AA390,IF($J$9=43,'Mottes de 6'!AB390,IF($J$9=44,'Mottes de 6'!AC390,IF($J$9=45,'Mottes de 6'!AD390,IF($J$9=46,'Mottes de 6'!AE390,IF($J$9=47,'Mottes de 6'!AF390,IF($J$9=48,'Mottes de 6'!AG390,IF($J$9=49,'Mottes de 6'!AH390,IF($J$9=50,'Mottes de 6'!AI390,IF($J$9=51,'Mottes de 6'!AJ390,IF($J$9=52,'Mottes de 6'!AK390,IF($J$9=1,'Mottes de 6'!AL390,IF($J$9=2,'Mottes de 6'!AM390,IF($J$9=3,'Mottes de 6'!AN390,IF($J$9=4,'Mottes de 6'!AO390,IF($J$9=5,'Mottes de 6'!AP390,IF($J$9=6,'Mottes de 6'!AQ390,IF($J$9=7,'Mottes de 6'!AR390,IF($J$9=8,'Mottes de 6'!AS390,IF($J$9=9,'Mottes de 6'!AT390,IF($J$9=10,'Mottes de 6'!AU390,IF($J$9=11,'Mottes de 6'!AV390,IF($J$9=12,'Mottes de 6'!AW390,IF($J$9=13,'Mottes de 6'!AX390,IF($J$9=14,'Mottes de 6'!AY390,IF($J$9=15,'Mottes de 6'!AZ390,IF($J$9=16,'Mottes de 6'!BA390,IF($J$9=17,'Mottes de 6'!BB390,IF($J$9=18,'Mottes de 6'!BC390,IF($J$9=19,'Mottes de 6'!BD390,IF($J$9=20,'Mottes de 6'!BE390,IF($J$9=21,'Mottes de 6'!BF390,IF($J$9=22,'Mottes de 6'!BG390,IF($J$9=23,'Mottes de 6'!BH390,IF($J$9=24,'Mottes de 6'!BI390,IF($J$9=25,'Mottes de 6'!BJ390,IF($J$9=26,'Mottes de 6'!BK390,IF($J$9=27,'Mottes de 6'!BL390,IF($J$9=28,'Mottes de 6'!BM390,IF($J$9=29,'Mottes de 6'!BN390,IF($J$9=30,'Mottes de 6'!BO390,IF($J$9=31,'Mottes de 6'!BP390,IF($J$9=32,'Mottes de 6'!BQ390,IF($J$9=33,'Mottes de 6'!BR390,IF($J$9=34,'Mottes de 6'!BS390,IF($J$9=35,'Mottes de 6'!BT390,))))))))))))))))))))))))))))))))))))))))))))))))))))</f>
        <v>0</v>
      </c>
      <c r="K2359" s="103" t="str">
        <f>IF('Mottes de 6'!R390=0,"","Erreur")</f>
        <v/>
      </c>
    </row>
    <row r="2360" spans="1:11" x14ac:dyDescent="0.25">
      <c r="A2360" s="103">
        <f>IF('Mottes de 6'!A391&lt;&gt;"",'Mottes de 6'!A391,"")</f>
        <v>23893</v>
      </c>
      <c r="B2360" s="103" t="str">
        <f>IF('Mottes de 6'!L391&lt;&gt;"",'Mottes de 6'!L391,"")</f>
        <v>Noai</v>
      </c>
      <c r="C2360" s="107" t="str">
        <f>IF('Mottes de 6'!B391&lt;&gt;"",'Mottes de 6'!B391,"")</f>
        <v>GERANIUM ZONALE</v>
      </c>
      <c r="D2360" s="107" t="str">
        <f>IF('Mottes de 6'!C391&lt;&gt;"",'Mottes de 6'!C391,"")</f>
        <v>Calais pac</v>
      </c>
      <c r="E2360" s="103">
        <f>IF('Mottes de 6'!H391&lt;&gt;"",'Mottes de 6'!H391,"")</f>
        <v>9</v>
      </c>
      <c r="F2360" s="103" t="str">
        <f>IF('Mottes de 6'!E391&lt;&gt;"",'Mottes de 6'!E391,"")</f>
        <v>B</v>
      </c>
      <c r="G2360" s="103" t="str">
        <f>IF('Mottes de 6'!N391&lt;&gt;"",'Mottes de 6'!N391,"")</f>
        <v>M6</v>
      </c>
      <c r="H2360" s="103" t="str">
        <f>IF('Mottes de 6'!I391&lt;&gt;"",'Mottes de 6'!I391,"")</f>
        <v>A</v>
      </c>
      <c r="I2360" s="103">
        <f>IF('Mottes de 6'!J391&lt;&gt;"",'Mottes de 6'!J391,"")</f>
        <v>0.04</v>
      </c>
      <c r="J2360" s="103">
        <f>IF($J$9=36,'Mottes de 6'!U391,IF($J$9=37,'Mottes de 6'!V391,IF($J$9=38,'Mottes de 6'!W391,IF($J$9=39,'Mottes de 6'!X391,IF($J$9=40,'Mottes de 6'!Y391,IF($J$9=41,'Mottes de 6'!Z391,IF($J$9=42,'Mottes de 6'!AA391,IF($J$9=43,'Mottes de 6'!AB391,IF($J$9=44,'Mottes de 6'!AC391,IF($J$9=45,'Mottes de 6'!AD391,IF($J$9=46,'Mottes de 6'!AE391,IF($J$9=47,'Mottes de 6'!AF391,IF($J$9=48,'Mottes de 6'!AG391,IF($J$9=49,'Mottes de 6'!AH391,IF($J$9=50,'Mottes de 6'!AI391,IF($J$9=51,'Mottes de 6'!AJ391,IF($J$9=52,'Mottes de 6'!AK391,IF($J$9=1,'Mottes de 6'!AL391,IF($J$9=2,'Mottes de 6'!AM391,IF($J$9=3,'Mottes de 6'!AN391,IF($J$9=4,'Mottes de 6'!AO391,IF($J$9=5,'Mottes de 6'!AP391,IF($J$9=6,'Mottes de 6'!AQ391,IF($J$9=7,'Mottes de 6'!AR391,IF($J$9=8,'Mottes de 6'!AS391,IF($J$9=9,'Mottes de 6'!AT391,IF($J$9=10,'Mottes de 6'!AU391,IF($J$9=11,'Mottes de 6'!AV391,IF($J$9=12,'Mottes de 6'!AW391,IF($J$9=13,'Mottes de 6'!AX391,IF($J$9=14,'Mottes de 6'!AY391,IF($J$9=15,'Mottes de 6'!AZ391,IF($J$9=16,'Mottes de 6'!BA391,IF($J$9=17,'Mottes de 6'!BB391,IF($J$9=18,'Mottes de 6'!BC391,IF($J$9=19,'Mottes de 6'!BD391,IF($J$9=20,'Mottes de 6'!BE391,IF($J$9=21,'Mottes de 6'!BF391,IF($J$9=22,'Mottes de 6'!BG391,IF($J$9=23,'Mottes de 6'!BH391,IF($J$9=24,'Mottes de 6'!BI391,IF($J$9=25,'Mottes de 6'!BJ391,IF($J$9=26,'Mottes de 6'!BK391,IF($J$9=27,'Mottes de 6'!BL391,IF($J$9=28,'Mottes de 6'!BM391,IF($J$9=29,'Mottes de 6'!BN391,IF($J$9=30,'Mottes de 6'!BO391,IF($J$9=31,'Mottes de 6'!BP391,IF($J$9=32,'Mottes de 6'!BQ391,IF($J$9=33,'Mottes de 6'!BR391,IF($J$9=34,'Mottes de 6'!BS391,IF($J$9=35,'Mottes de 6'!BT391,))))))))))))))))))))))))))))))))))))))))))))))))))))</f>
        <v>0</v>
      </c>
      <c r="K2360" s="103" t="str">
        <f>IF('Mottes de 6'!R391=0,"","Erreur")</f>
        <v/>
      </c>
    </row>
    <row r="2361" spans="1:11" x14ac:dyDescent="0.25">
      <c r="A2361" s="103">
        <f>IF('Mottes de 6'!A392&lt;&gt;"",'Mottes de 6'!A392,"")</f>
        <v>23932</v>
      </c>
      <c r="B2361" s="103" t="str">
        <f>IF('Mottes de 6'!L392&lt;&gt;"",'Mottes de 6'!L392,"")</f>
        <v>Noai</v>
      </c>
      <c r="C2361" s="107" t="str">
        <f>IF('Mottes de 6'!B392&lt;&gt;"",'Mottes de 6'!B392,"")</f>
        <v>GERANIUM ZONALE</v>
      </c>
      <c r="D2361" s="107" t="str">
        <f>IF('Mottes de 6'!C392&lt;&gt;"",'Mottes de 6'!C392,"")</f>
        <v>Candy Pink pac</v>
      </c>
      <c r="E2361" s="103">
        <f>IF('Mottes de 6'!H392&lt;&gt;"",'Mottes de 6'!H392,"")</f>
        <v>9</v>
      </c>
      <c r="F2361" s="103" t="str">
        <f>IF('Mottes de 6'!E392&lt;&gt;"",'Mottes de 6'!E392,"")</f>
        <v>B</v>
      </c>
      <c r="G2361" s="103" t="str">
        <f>IF('Mottes de 6'!N392&lt;&gt;"",'Mottes de 6'!N392,"")</f>
        <v>M6</v>
      </c>
      <c r="H2361" s="103" t="str">
        <f>IF('Mottes de 6'!I392&lt;&gt;"",'Mottes de 6'!I392,"")</f>
        <v>A</v>
      </c>
      <c r="I2361" s="103">
        <f>IF('Mottes de 6'!J392&lt;&gt;"",'Mottes de 6'!J392,"")</f>
        <v>0.04</v>
      </c>
      <c r="J2361" s="103">
        <f>IF($J$9=36,'Mottes de 6'!U392,IF($J$9=37,'Mottes de 6'!V392,IF($J$9=38,'Mottes de 6'!W392,IF($J$9=39,'Mottes de 6'!X392,IF($J$9=40,'Mottes de 6'!Y392,IF($J$9=41,'Mottes de 6'!Z392,IF($J$9=42,'Mottes de 6'!AA392,IF($J$9=43,'Mottes de 6'!AB392,IF($J$9=44,'Mottes de 6'!AC392,IF($J$9=45,'Mottes de 6'!AD392,IF($J$9=46,'Mottes de 6'!AE392,IF($J$9=47,'Mottes de 6'!AF392,IF($J$9=48,'Mottes de 6'!AG392,IF($J$9=49,'Mottes de 6'!AH392,IF($J$9=50,'Mottes de 6'!AI392,IF($J$9=51,'Mottes de 6'!AJ392,IF($J$9=52,'Mottes de 6'!AK392,IF($J$9=1,'Mottes de 6'!AL392,IF($J$9=2,'Mottes de 6'!AM392,IF($J$9=3,'Mottes de 6'!AN392,IF($J$9=4,'Mottes de 6'!AO392,IF($J$9=5,'Mottes de 6'!AP392,IF($J$9=6,'Mottes de 6'!AQ392,IF($J$9=7,'Mottes de 6'!AR392,IF($J$9=8,'Mottes de 6'!AS392,IF($J$9=9,'Mottes de 6'!AT392,IF($J$9=10,'Mottes de 6'!AU392,IF($J$9=11,'Mottes de 6'!AV392,IF($J$9=12,'Mottes de 6'!AW392,IF($J$9=13,'Mottes de 6'!AX392,IF($J$9=14,'Mottes de 6'!AY392,IF($J$9=15,'Mottes de 6'!AZ392,IF($J$9=16,'Mottes de 6'!BA392,IF($J$9=17,'Mottes de 6'!BB392,IF($J$9=18,'Mottes de 6'!BC392,IF($J$9=19,'Mottes de 6'!BD392,IF($J$9=20,'Mottes de 6'!BE392,IF($J$9=21,'Mottes de 6'!BF392,IF($J$9=22,'Mottes de 6'!BG392,IF($J$9=23,'Mottes de 6'!BH392,IF($J$9=24,'Mottes de 6'!BI392,IF($J$9=25,'Mottes de 6'!BJ392,IF($J$9=26,'Mottes de 6'!BK392,IF($J$9=27,'Mottes de 6'!BL392,IF($J$9=28,'Mottes de 6'!BM392,IF($J$9=29,'Mottes de 6'!BN392,IF($J$9=30,'Mottes de 6'!BO392,IF($J$9=31,'Mottes de 6'!BP392,IF($J$9=32,'Mottes de 6'!BQ392,IF($J$9=33,'Mottes de 6'!BR392,IF($J$9=34,'Mottes de 6'!BS392,IF($J$9=35,'Mottes de 6'!BT392,))))))))))))))))))))))))))))))))))))))))))))))))))))</f>
        <v>0</v>
      </c>
      <c r="K2361" s="103" t="str">
        <f>IF('Mottes de 6'!R392=0,"","Erreur")</f>
        <v/>
      </c>
    </row>
    <row r="2362" spans="1:11" x14ac:dyDescent="0.25">
      <c r="A2362" s="450"/>
      <c r="B2362" s="450"/>
      <c r="C2362" s="451" t="s">
        <v>1897</v>
      </c>
      <c r="D2362" s="451"/>
      <c r="E2362" s="450"/>
      <c r="F2362" s="450"/>
      <c r="G2362" s="450"/>
      <c r="H2362" s="450"/>
      <c r="I2362" s="450"/>
      <c r="J2362" s="450">
        <f>SUBTOTAL(9,J2351:J2361)</f>
        <v>0</v>
      </c>
      <c r="K2362" s="450"/>
    </row>
    <row r="2363" spans="1:11" x14ac:dyDescent="0.25">
      <c r="A2363" s="103" t="str">
        <f>IF('Mottes de 6'!A393&lt;&gt;"",'Mottes de 6'!A393,"")</f>
        <v/>
      </c>
      <c r="B2363" s="103" t="str">
        <f>IF('Mottes de 6'!L393&lt;&gt;"",'Mottes de 6'!L393,"")</f>
        <v>E</v>
      </c>
      <c r="C2363" s="107" t="str">
        <f>IF('Mottes de 6'!B393&lt;&gt;"",'Mottes de 6'!B393,"")</f>
        <v>GERANIUM ZONALE ROUGE ET ORANGE</v>
      </c>
      <c r="D2363" s="107" t="str">
        <f>IF('Mottes de 6'!C393&lt;&gt;"",'Mottes de 6'!C393,"")</f>
        <v/>
      </c>
      <c r="E2363" s="103" t="str">
        <f>IF('Mottes de 6'!H393&lt;&gt;"",'Mottes de 6'!H393,"")</f>
        <v/>
      </c>
      <c r="F2363" s="103" t="str">
        <f>IF('Mottes de 6'!E393&lt;&gt;"",'Mottes de 6'!E393,"")</f>
        <v/>
      </c>
      <c r="G2363" s="103" t="str">
        <f>IF('Mottes de 6'!N393&lt;&gt;"",'Mottes de 6'!N393,"")</f>
        <v/>
      </c>
      <c r="H2363" s="103" t="str">
        <f>IF('Mottes de 6'!I393&lt;&gt;"",'Mottes de 6'!I393,"")</f>
        <v/>
      </c>
      <c r="I2363" s="103" t="str">
        <f>IF('Mottes de 6'!J393&lt;&gt;"",'Mottes de 6'!J393,"")</f>
        <v/>
      </c>
      <c r="J2363" s="103">
        <f>IF($J$9=36,'Mottes de 6'!U393,IF($J$9=37,'Mottes de 6'!V393,IF($J$9=38,'Mottes de 6'!W393,IF($J$9=39,'Mottes de 6'!X393,IF($J$9=40,'Mottes de 6'!Y393,IF($J$9=41,'Mottes de 6'!Z393,IF($J$9=42,'Mottes de 6'!AA393,IF($J$9=43,'Mottes de 6'!AB393,IF($J$9=44,'Mottes de 6'!AC393,IF($J$9=45,'Mottes de 6'!AD393,IF($J$9=46,'Mottes de 6'!AE393,IF($J$9=47,'Mottes de 6'!AF393,IF($J$9=48,'Mottes de 6'!AG393,IF($J$9=49,'Mottes de 6'!AH393,IF($J$9=50,'Mottes de 6'!AI393,IF($J$9=51,'Mottes de 6'!AJ393,IF($J$9=52,'Mottes de 6'!AK393,IF($J$9=1,'Mottes de 6'!AL393,IF($J$9=2,'Mottes de 6'!AM393,IF($J$9=3,'Mottes de 6'!AN393,IF($J$9=4,'Mottes de 6'!AO393,IF($J$9=5,'Mottes de 6'!AP393,IF($J$9=6,'Mottes de 6'!AQ393,IF($J$9=7,'Mottes de 6'!AR393,IF($J$9=8,'Mottes de 6'!AS393,IF($J$9=9,'Mottes de 6'!AT393,IF($J$9=10,'Mottes de 6'!AU393,IF($J$9=11,'Mottes de 6'!AV393,IF($J$9=12,'Mottes de 6'!AW393,IF($J$9=13,'Mottes de 6'!AX393,IF($J$9=14,'Mottes de 6'!AY393,IF($J$9=15,'Mottes de 6'!AZ393,IF($J$9=16,'Mottes de 6'!BA393,IF($J$9=17,'Mottes de 6'!BB393,IF($J$9=18,'Mottes de 6'!BC393,IF($J$9=19,'Mottes de 6'!BD393,IF($J$9=20,'Mottes de 6'!BE393,IF($J$9=21,'Mottes de 6'!BF393,IF($J$9=22,'Mottes de 6'!BG393,IF($J$9=23,'Mottes de 6'!BH393,IF($J$9=24,'Mottes de 6'!BI393,IF($J$9=25,'Mottes de 6'!BJ393,IF($J$9=26,'Mottes de 6'!BK393,IF($J$9=27,'Mottes de 6'!BL393,IF($J$9=28,'Mottes de 6'!BM393,IF($J$9=29,'Mottes de 6'!BN393,IF($J$9=30,'Mottes de 6'!BO393,IF($J$9=31,'Mottes de 6'!BP393,IF($J$9=32,'Mottes de 6'!BQ393,IF($J$9=33,'Mottes de 6'!BR393,IF($J$9=34,'Mottes de 6'!BS393,IF($J$9=35,'Mottes de 6'!BT393,))))))))))))))))))))))))))))))))))))))))))))))))))))</f>
        <v>0</v>
      </c>
      <c r="K2363" s="103" t="str">
        <f>IF('Mottes de 6'!R393=0,"","Erreur")</f>
        <v/>
      </c>
    </row>
    <row r="2364" spans="1:11" x14ac:dyDescent="0.25">
      <c r="A2364" s="103">
        <f>IF('Mottes de 6'!A394&lt;&gt;"",'Mottes de 6'!A394,"")</f>
        <v>3421</v>
      </c>
      <c r="B2364" s="103" t="str">
        <f>IF('Mottes de 6'!L394&lt;&gt;"",'Mottes de 6'!L394,"")</f>
        <v>Noai</v>
      </c>
      <c r="C2364" s="107" t="str">
        <f>IF('Mottes de 6'!B394&lt;&gt;"",'Mottes de 6'!B394,"")</f>
        <v>GERANIUM ZONALE</v>
      </c>
      <c r="D2364" s="107" t="str">
        <f>IF('Mottes de 6'!C394&lt;&gt;"",'Mottes de 6'!C394,"")</f>
        <v>Anthony pac</v>
      </c>
      <c r="E2364" s="103">
        <f>IF('Mottes de 6'!H394&lt;&gt;"",'Mottes de 6'!H394,"")</f>
        <v>9</v>
      </c>
      <c r="F2364" s="103" t="str">
        <f>IF('Mottes de 6'!E394&lt;&gt;"",'Mottes de 6'!E394,"")</f>
        <v>B</v>
      </c>
      <c r="G2364" s="103" t="str">
        <f>IF('Mottes de 6'!N394&lt;&gt;"",'Mottes de 6'!N394,"")</f>
        <v>M6</v>
      </c>
      <c r="H2364" s="103" t="str">
        <f>IF('Mottes de 6'!I394&lt;&gt;"",'Mottes de 6'!I394,"")</f>
        <v>A</v>
      </c>
      <c r="I2364" s="103">
        <f>IF('Mottes de 6'!J394&lt;&gt;"",'Mottes de 6'!J394,"")</f>
        <v>0.04</v>
      </c>
      <c r="J2364" s="103">
        <f>IF($J$9=36,'Mottes de 6'!U394,IF($J$9=37,'Mottes de 6'!V394,IF($J$9=38,'Mottes de 6'!W394,IF($J$9=39,'Mottes de 6'!X394,IF($J$9=40,'Mottes de 6'!Y394,IF($J$9=41,'Mottes de 6'!Z394,IF($J$9=42,'Mottes de 6'!AA394,IF($J$9=43,'Mottes de 6'!AB394,IF($J$9=44,'Mottes de 6'!AC394,IF($J$9=45,'Mottes de 6'!AD394,IF($J$9=46,'Mottes de 6'!AE394,IF($J$9=47,'Mottes de 6'!AF394,IF($J$9=48,'Mottes de 6'!AG394,IF($J$9=49,'Mottes de 6'!AH394,IF($J$9=50,'Mottes de 6'!AI394,IF($J$9=51,'Mottes de 6'!AJ394,IF($J$9=52,'Mottes de 6'!AK394,IF($J$9=1,'Mottes de 6'!AL394,IF($J$9=2,'Mottes de 6'!AM394,IF($J$9=3,'Mottes de 6'!AN394,IF($J$9=4,'Mottes de 6'!AO394,IF($J$9=5,'Mottes de 6'!AP394,IF($J$9=6,'Mottes de 6'!AQ394,IF($J$9=7,'Mottes de 6'!AR394,IF($J$9=8,'Mottes de 6'!AS394,IF($J$9=9,'Mottes de 6'!AT394,IF($J$9=10,'Mottes de 6'!AU394,IF($J$9=11,'Mottes de 6'!AV394,IF($J$9=12,'Mottes de 6'!AW394,IF($J$9=13,'Mottes de 6'!AX394,IF($J$9=14,'Mottes de 6'!AY394,IF($J$9=15,'Mottes de 6'!AZ394,IF($J$9=16,'Mottes de 6'!BA394,IF($J$9=17,'Mottes de 6'!BB394,IF($J$9=18,'Mottes de 6'!BC394,IF($J$9=19,'Mottes de 6'!BD394,IF($J$9=20,'Mottes de 6'!BE394,IF($J$9=21,'Mottes de 6'!BF394,IF($J$9=22,'Mottes de 6'!BG394,IF($J$9=23,'Mottes de 6'!BH394,IF($J$9=24,'Mottes de 6'!BI394,IF($J$9=25,'Mottes de 6'!BJ394,IF($J$9=26,'Mottes de 6'!BK394,IF($J$9=27,'Mottes de 6'!BL394,IF($J$9=28,'Mottes de 6'!BM394,IF($J$9=29,'Mottes de 6'!BN394,IF($J$9=30,'Mottes de 6'!BO394,IF($J$9=31,'Mottes de 6'!BP394,IF($J$9=32,'Mottes de 6'!BQ394,IF($J$9=33,'Mottes de 6'!BR394,IF($J$9=34,'Mottes de 6'!BS394,IF($J$9=35,'Mottes de 6'!BT394,))))))))))))))))))))))))))))))))))))))))))))))))))))</f>
        <v>0</v>
      </c>
      <c r="K2364" s="103" t="str">
        <f>IF('Mottes de 6'!R394=0,"","Erreur")</f>
        <v/>
      </c>
    </row>
    <row r="2365" spans="1:11" x14ac:dyDescent="0.25">
      <c r="A2365" s="103">
        <f>IF('Mottes de 6'!A395&lt;&gt;"",'Mottes de 6'!A395,"")</f>
        <v>3425</v>
      </c>
      <c r="B2365" s="103" t="str">
        <f>IF('Mottes de 6'!L395&lt;&gt;"",'Mottes de 6'!L395,"")</f>
        <v>Noai</v>
      </c>
      <c r="C2365" s="107" t="str">
        <f>IF('Mottes de 6'!B395&lt;&gt;"",'Mottes de 6'!B395,"")</f>
        <v>GERANIUM ZONALE</v>
      </c>
      <c r="D2365" s="107" t="str">
        <f>IF('Mottes de 6'!C395&lt;&gt;"",'Mottes de 6'!C395,"")</f>
        <v>Dijon technigera</v>
      </c>
      <c r="E2365" s="103">
        <f>IF('Mottes de 6'!H395&lt;&gt;"",'Mottes de 6'!H395,"")</f>
        <v>9</v>
      </c>
      <c r="F2365" s="103" t="str">
        <f>IF('Mottes de 6'!E395&lt;&gt;"",'Mottes de 6'!E395,"")</f>
        <v>B</v>
      </c>
      <c r="G2365" s="103" t="str">
        <f>IF('Mottes de 6'!N395&lt;&gt;"",'Mottes de 6'!N395,"")</f>
        <v>M6</v>
      </c>
      <c r="H2365" s="103" t="str">
        <f>IF('Mottes de 6'!I395&lt;&gt;"",'Mottes de 6'!I395,"")</f>
        <v>A</v>
      </c>
      <c r="I2365" s="103">
        <f>IF('Mottes de 6'!J395&lt;&gt;"",'Mottes de 6'!J395,"")</f>
        <v>0.03</v>
      </c>
      <c r="J2365" s="103">
        <f>IF($J$9=36,'Mottes de 6'!U395,IF($J$9=37,'Mottes de 6'!V395,IF($J$9=38,'Mottes de 6'!W395,IF($J$9=39,'Mottes de 6'!X395,IF($J$9=40,'Mottes de 6'!Y395,IF($J$9=41,'Mottes de 6'!Z395,IF($J$9=42,'Mottes de 6'!AA395,IF($J$9=43,'Mottes de 6'!AB395,IF($J$9=44,'Mottes de 6'!AC395,IF($J$9=45,'Mottes de 6'!AD395,IF($J$9=46,'Mottes de 6'!AE395,IF($J$9=47,'Mottes de 6'!AF395,IF($J$9=48,'Mottes de 6'!AG395,IF($J$9=49,'Mottes de 6'!AH395,IF($J$9=50,'Mottes de 6'!AI395,IF($J$9=51,'Mottes de 6'!AJ395,IF($J$9=52,'Mottes de 6'!AK395,IF($J$9=1,'Mottes de 6'!AL395,IF($J$9=2,'Mottes de 6'!AM395,IF($J$9=3,'Mottes de 6'!AN395,IF($J$9=4,'Mottes de 6'!AO395,IF($J$9=5,'Mottes de 6'!AP395,IF($J$9=6,'Mottes de 6'!AQ395,IF($J$9=7,'Mottes de 6'!AR395,IF($J$9=8,'Mottes de 6'!AS395,IF($J$9=9,'Mottes de 6'!AT395,IF($J$9=10,'Mottes de 6'!AU395,IF($J$9=11,'Mottes de 6'!AV395,IF($J$9=12,'Mottes de 6'!AW395,IF($J$9=13,'Mottes de 6'!AX395,IF($J$9=14,'Mottes de 6'!AY395,IF($J$9=15,'Mottes de 6'!AZ395,IF($J$9=16,'Mottes de 6'!BA395,IF($J$9=17,'Mottes de 6'!BB395,IF($J$9=18,'Mottes de 6'!BC395,IF($J$9=19,'Mottes de 6'!BD395,IF($J$9=20,'Mottes de 6'!BE395,IF($J$9=21,'Mottes de 6'!BF395,IF($J$9=22,'Mottes de 6'!BG395,IF($J$9=23,'Mottes de 6'!BH395,IF($J$9=24,'Mottes de 6'!BI395,IF($J$9=25,'Mottes de 6'!BJ395,IF($J$9=26,'Mottes de 6'!BK395,IF($J$9=27,'Mottes de 6'!BL395,IF($J$9=28,'Mottes de 6'!BM395,IF($J$9=29,'Mottes de 6'!BN395,IF($J$9=30,'Mottes de 6'!BO395,IF($J$9=31,'Mottes de 6'!BP395,IF($J$9=32,'Mottes de 6'!BQ395,IF($J$9=33,'Mottes de 6'!BR395,IF($J$9=34,'Mottes de 6'!BS395,IF($J$9=35,'Mottes de 6'!BT395,))))))))))))))))))))))))))))))))))))))))))))))))))))</f>
        <v>0</v>
      </c>
      <c r="K2365" s="103" t="str">
        <f>IF('Mottes de 6'!R395=0,"","Erreur")</f>
        <v/>
      </c>
    </row>
    <row r="2366" spans="1:11" x14ac:dyDescent="0.25">
      <c r="A2366" s="103">
        <f>IF('Mottes de 6'!A396&lt;&gt;"",'Mottes de 6'!A396,"")</f>
        <v>20868</v>
      </c>
      <c r="B2366" s="103" t="str">
        <f>IF('Mottes de 6'!L396&lt;&gt;"",'Mottes de 6'!L396,"")</f>
        <v>Noai</v>
      </c>
      <c r="C2366" s="107" t="str">
        <f>IF('Mottes de 6'!B396&lt;&gt;"",'Mottes de 6'!B396,"")</f>
        <v>GERANIUM ZONALE</v>
      </c>
      <c r="D2366" s="107" t="str">
        <f>IF('Mottes de 6'!C396&lt;&gt;"",'Mottes de 6'!C396,"")</f>
        <v>Glitter Orange pac</v>
      </c>
      <c r="E2366" s="103">
        <f>IF('Mottes de 6'!H396&lt;&gt;"",'Mottes de 6'!H396,"")</f>
        <v>9</v>
      </c>
      <c r="F2366" s="103" t="str">
        <f>IF('Mottes de 6'!E396&lt;&gt;"",'Mottes de 6'!E396,"")</f>
        <v>B</v>
      </c>
      <c r="G2366" s="103" t="str">
        <f>IF('Mottes de 6'!N396&lt;&gt;"",'Mottes de 6'!N396,"")</f>
        <v>M6</v>
      </c>
      <c r="H2366" s="103" t="str">
        <f>IF('Mottes de 6'!I396&lt;&gt;"",'Mottes de 6'!I396,"")</f>
        <v>A</v>
      </c>
      <c r="I2366" s="103">
        <f>IF('Mottes de 6'!J396&lt;&gt;"",'Mottes de 6'!J396,"")</f>
        <v>4.4999999999999998E-2</v>
      </c>
      <c r="J2366" s="103">
        <f>IF($J$9=36,'Mottes de 6'!U396,IF($J$9=37,'Mottes de 6'!V396,IF($J$9=38,'Mottes de 6'!W396,IF($J$9=39,'Mottes de 6'!X396,IF($J$9=40,'Mottes de 6'!Y396,IF($J$9=41,'Mottes de 6'!Z396,IF($J$9=42,'Mottes de 6'!AA396,IF($J$9=43,'Mottes de 6'!AB396,IF($J$9=44,'Mottes de 6'!AC396,IF($J$9=45,'Mottes de 6'!AD396,IF($J$9=46,'Mottes de 6'!AE396,IF($J$9=47,'Mottes de 6'!AF396,IF($J$9=48,'Mottes de 6'!AG396,IF($J$9=49,'Mottes de 6'!AH396,IF($J$9=50,'Mottes de 6'!AI396,IF($J$9=51,'Mottes de 6'!AJ396,IF($J$9=52,'Mottes de 6'!AK396,IF($J$9=1,'Mottes de 6'!AL396,IF($J$9=2,'Mottes de 6'!AM396,IF($J$9=3,'Mottes de 6'!AN396,IF($J$9=4,'Mottes de 6'!AO396,IF($J$9=5,'Mottes de 6'!AP396,IF($J$9=6,'Mottes de 6'!AQ396,IF($J$9=7,'Mottes de 6'!AR396,IF($J$9=8,'Mottes de 6'!AS396,IF($J$9=9,'Mottes de 6'!AT396,IF($J$9=10,'Mottes de 6'!AU396,IF($J$9=11,'Mottes de 6'!AV396,IF($J$9=12,'Mottes de 6'!AW396,IF($J$9=13,'Mottes de 6'!AX396,IF($J$9=14,'Mottes de 6'!AY396,IF($J$9=15,'Mottes de 6'!AZ396,IF($J$9=16,'Mottes de 6'!BA396,IF($J$9=17,'Mottes de 6'!BB396,IF($J$9=18,'Mottes de 6'!BC396,IF($J$9=19,'Mottes de 6'!BD396,IF($J$9=20,'Mottes de 6'!BE396,IF($J$9=21,'Mottes de 6'!BF396,IF($J$9=22,'Mottes de 6'!BG396,IF($J$9=23,'Mottes de 6'!BH396,IF($J$9=24,'Mottes de 6'!BI396,IF($J$9=25,'Mottes de 6'!BJ396,IF($J$9=26,'Mottes de 6'!BK396,IF($J$9=27,'Mottes de 6'!BL396,IF($J$9=28,'Mottes de 6'!BM396,IF($J$9=29,'Mottes de 6'!BN396,IF($J$9=30,'Mottes de 6'!BO396,IF($J$9=31,'Mottes de 6'!BP396,IF($J$9=32,'Mottes de 6'!BQ396,IF($J$9=33,'Mottes de 6'!BR396,IF($J$9=34,'Mottes de 6'!BS396,IF($J$9=35,'Mottes de 6'!BT396,))))))))))))))))))))))))))))))))))))))))))))))))))))</f>
        <v>0</v>
      </c>
      <c r="K2366" s="103" t="str">
        <f>IF('Mottes de 6'!R396=0,"","Erreur")</f>
        <v/>
      </c>
    </row>
    <row r="2367" spans="1:11" x14ac:dyDescent="0.25">
      <c r="A2367" s="103">
        <f>IF('Mottes de 6'!A397&lt;&gt;"",'Mottes de 6'!A397,"")</f>
        <v>3827</v>
      </c>
      <c r="B2367" s="103" t="str">
        <f>IF('Mottes de 6'!L397&lt;&gt;"",'Mottes de 6'!L397,"")</f>
        <v>Noai</v>
      </c>
      <c r="C2367" s="107" t="str">
        <f>IF('Mottes de 6'!B397&lt;&gt;"",'Mottes de 6'!B397,"")</f>
        <v>GERANIUM ZONALE</v>
      </c>
      <c r="D2367" s="107" t="str">
        <f>IF('Mottes de 6'!C397&lt;&gt;"",'Mottes de 6'!C397,"")</f>
        <v>Laval technigera</v>
      </c>
      <c r="E2367" s="103">
        <f>IF('Mottes de 6'!H397&lt;&gt;"",'Mottes de 6'!H397,"")</f>
        <v>9</v>
      </c>
      <c r="F2367" s="103" t="str">
        <f>IF('Mottes de 6'!E397&lt;&gt;"",'Mottes de 6'!E397,"")</f>
        <v>B</v>
      </c>
      <c r="G2367" s="103" t="str">
        <f>IF('Mottes de 6'!N397&lt;&gt;"",'Mottes de 6'!N397,"")</f>
        <v>M6</v>
      </c>
      <c r="H2367" s="103" t="str">
        <f>IF('Mottes de 6'!I397&lt;&gt;"",'Mottes de 6'!I397,"")</f>
        <v>A</v>
      </c>
      <c r="I2367" s="103">
        <f>IF('Mottes de 6'!J397&lt;&gt;"",'Mottes de 6'!J397,"")</f>
        <v>0.03</v>
      </c>
      <c r="J2367" s="103">
        <f>IF($J$9=36,'Mottes de 6'!U397,IF($J$9=37,'Mottes de 6'!V397,IF($J$9=38,'Mottes de 6'!W397,IF($J$9=39,'Mottes de 6'!X397,IF($J$9=40,'Mottes de 6'!Y397,IF($J$9=41,'Mottes de 6'!Z397,IF($J$9=42,'Mottes de 6'!AA397,IF($J$9=43,'Mottes de 6'!AB397,IF($J$9=44,'Mottes de 6'!AC397,IF($J$9=45,'Mottes de 6'!AD397,IF($J$9=46,'Mottes de 6'!AE397,IF($J$9=47,'Mottes de 6'!AF397,IF($J$9=48,'Mottes de 6'!AG397,IF($J$9=49,'Mottes de 6'!AH397,IF($J$9=50,'Mottes de 6'!AI397,IF($J$9=51,'Mottes de 6'!AJ397,IF($J$9=52,'Mottes de 6'!AK397,IF($J$9=1,'Mottes de 6'!AL397,IF($J$9=2,'Mottes de 6'!AM397,IF($J$9=3,'Mottes de 6'!AN397,IF($J$9=4,'Mottes de 6'!AO397,IF($J$9=5,'Mottes de 6'!AP397,IF($J$9=6,'Mottes de 6'!AQ397,IF($J$9=7,'Mottes de 6'!AR397,IF($J$9=8,'Mottes de 6'!AS397,IF($J$9=9,'Mottes de 6'!AT397,IF($J$9=10,'Mottes de 6'!AU397,IF($J$9=11,'Mottes de 6'!AV397,IF($J$9=12,'Mottes de 6'!AW397,IF($J$9=13,'Mottes de 6'!AX397,IF($J$9=14,'Mottes de 6'!AY397,IF($J$9=15,'Mottes de 6'!AZ397,IF($J$9=16,'Mottes de 6'!BA397,IF($J$9=17,'Mottes de 6'!BB397,IF($J$9=18,'Mottes de 6'!BC397,IF($J$9=19,'Mottes de 6'!BD397,IF($J$9=20,'Mottes de 6'!BE397,IF($J$9=21,'Mottes de 6'!BF397,IF($J$9=22,'Mottes de 6'!BG397,IF($J$9=23,'Mottes de 6'!BH397,IF($J$9=24,'Mottes de 6'!BI397,IF($J$9=25,'Mottes de 6'!BJ397,IF($J$9=26,'Mottes de 6'!BK397,IF($J$9=27,'Mottes de 6'!BL397,IF($J$9=28,'Mottes de 6'!BM397,IF($J$9=29,'Mottes de 6'!BN397,IF($J$9=30,'Mottes de 6'!BO397,IF($J$9=31,'Mottes de 6'!BP397,IF($J$9=32,'Mottes de 6'!BQ397,IF($J$9=33,'Mottes de 6'!BR397,IF($J$9=34,'Mottes de 6'!BS397,IF($J$9=35,'Mottes de 6'!BT397,))))))))))))))))))))))))))))))))))))))))))))))))))))</f>
        <v>0</v>
      </c>
      <c r="K2367" s="103" t="str">
        <f>IF('Mottes de 6'!R397=0,"","Erreur")</f>
        <v/>
      </c>
    </row>
    <row r="2368" spans="1:11" x14ac:dyDescent="0.25">
      <c r="A2368" s="103">
        <f>IF('Mottes de 6'!A398&lt;&gt;"",'Mottes de 6'!A398,"")</f>
        <v>3828</v>
      </c>
      <c r="B2368" s="103" t="str">
        <f>IF('Mottes de 6'!L398&lt;&gt;"",'Mottes de 6'!L398,"")</f>
        <v>Noai</v>
      </c>
      <c r="C2368" s="107" t="str">
        <f>IF('Mottes de 6'!B398&lt;&gt;"",'Mottes de 6'!B398,"")</f>
        <v>GERANIUM ZONALE</v>
      </c>
      <c r="D2368" s="107" t="str">
        <f>IF('Mottes de 6'!C398&lt;&gt;"",'Mottes de 6'!C398,"")</f>
        <v>Libourne technigera</v>
      </c>
      <c r="E2368" s="103">
        <f>IF('Mottes de 6'!H398&lt;&gt;"",'Mottes de 6'!H398,"")</f>
        <v>9</v>
      </c>
      <c r="F2368" s="103" t="str">
        <f>IF('Mottes de 6'!E398&lt;&gt;"",'Mottes de 6'!E398,"")</f>
        <v>B</v>
      </c>
      <c r="G2368" s="103" t="str">
        <f>IF('Mottes de 6'!N398&lt;&gt;"",'Mottes de 6'!N398,"")</f>
        <v>M6</v>
      </c>
      <c r="H2368" s="103" t="str">
        <f>IF('Mottes de 6'!I398&lt;&gt;"",'Mottes de 6'!I398,"")</f>
        <v>A</v>
      </c>
      <c r="I2368" s="103">
        <f>IF('Mottes de 6'!J398&lt;&gt;"",'Mottes de 6'!J398,"")</f>
        <v>0.03</v>
      </c>
      <c r="J2368" s="103">
        <f>IF($J$9=36,'Mottes de 6'!U398,IF($J$9=37,'Mottes de 6'!V398,IF($J$9=38,'Mottes de 6'!W398,IF($J$9=39,'Mottes de 6'!X398,IF($J$9=40,'Mottes de 6'!Y398,IF($J$9=41,'Mottes de 6'!Z398,IF($J$9=42,'Mottes de 6'!AA398,IF($J$9=43,'Mottes de 6'!AB398,IF($J$9=44,'Mottes de 6'!AC398,IF($J$9=45,'Mottes de 6'!AD398,IF($J$9=46,'Mottes de 6'!AE398,IF($J$9=47,'Mottes de 6'!AF398,IF($J$9=48,'Mottes de 6'!AG398,IF($J$9=49,'Mottes de 6'!AH398,IF($J$9=50,'Mottes de 6'!AI398,IF($J$9=51,'Mottes de 6'!AJ398,IF($J$9=52,'Mottes de 6'!AK398,IF($J$9=1,'Mottes de 6'!AL398,IF($J$9=2,'Mottes de 6'!AM398,IF($J$9=3,'Mottes de 6'!AN398,IF($J$9=4,'Mottes de 6'!AO398,IF($J$9=5,'Mottes de 6'!AP398,IF($J$9=6,'Mottes de 6'!AQ398,IF($J$9=7,'Mottes de 6'!AR398,IF($J$9=8,'Mottes de 6'!AS398,IF($J$9=9,'Mottes de 6'!AT398,IF($J$9=10,'Mottes de 6'!AU398,IF($J$9=11,'Mottes de 6'!AV398,IF($J$9=12,'Mottes de 6'!AW398,IF($J$9=13,'Mottes de 6'!AX398,IF($J$9=14,'Mottes de 6'!AY398,IF($J$9=15,'Mottes de 6'!AZ398,IF($J$9=16,'Mottes de 6'!BA398,IF($J$9=17,'Mottes de 6'!BB398,IF($J$9=18,'Mottes de 6'!BC398,IF($J$9=19,'Mottes de 6'!BD398,IF($J$9=20,'Mottes de 6'!BE398,IF($J$9=21,'Mottes de 6'!BF398,IF($J$9=22,'Mottes de 6'!BG398,IF($J$9=23,'Mottes de 6'!BH398,IF($J$9=24,'Mottes de 6'!BI398,IF($J$9=25,'Mottes de 6'!BJ398,IF($J$9=26,'Mottes de 6'!BK398,IF($J$9=27,'Mottes de 6'!BL398,IF($J$9=28,'Mottes de 6'!BM398,IF($J$9=29,'Mottes de 6'!BN398,IF($J$9=30,'Mottes de 6'!BO398,IF($J$9=31,'Mottes de 6'!BP398,IF($J$9=32,'Mottes de 6'!BQ398,IF($J$9=33,'Mottes de 6'!BR398,IF($J$9=34,'Mottes de 6'!BS398,IF($J$9=35,'Mottes de 6'!BT398,))))))))))))))))))))))))))))))))))))))))))))))))))))</f>
        <v>0</v>
      </c>
      <c r="K2368" s="103" t="str">
        <f>IF('Mottes de 6'!R398=0,"","Erreur")</f>
        <v/>
      </c>
    </row>
    <row r="2369" spans="1:11" x14ac:dyDescent="0.25">
      <c r="A2369" s="103">
        <f>IF('Mottes de 6'!A399&lt;&gt;"",'Mottes de 6'!A399,"")</f>
        <v>23933</v>
      </c>
      <c r="B2369" s="103" t="str">
        <f>IF('Mottes de 6'!L399&lt;&gt;"",'Mottes de 6'!L399,"")</f>
        <v>Noai</v>
      </c>
      <c r="C2369" s="107" t="str">
        <f>IF('Mottes de 6'!B399&lt;&gt;"",'Mottes de 6'!B399,"")</f>
        <v>GERANIUM ZONALE</v>
      </c>
      <c r="D2369" s="107" t="str">
        <f>IF('Mottes de 6'!C399&lt;&gt;"",'Mottes de 6'!C399,"")</f>
        <v>Morning Sun pac</v>
      </c>
      <c r="E2369" s="103">
        <f>IF('Mottes de 6'!H399&lt;&gt;"",'Mottes de 6'!H399,"")</f>
        <v>9</v>
      </c>
      <c r="F2369" s="103" t="str">
        <f>IF('Mottes de 6'!E399&lt;&gt;"",'Mottes de 6'!E399,"")</f>
        <v>B</v>
      </c>
      <c r="G2369" s="103" t="str">
        <f>IF('Mottes de 6'!N399&lt;&gt;"",'Mottes de 6'!N399,"")</f>
        <v>M6</v>
      </c>
      <c r="H2369" s="103" t="str">
        <f>IF('Mottes de 6'!I399&lt;&gt;"",'Mottes de 6'!I399,"")</f>
        <v>A</v>
      </c>
      <c r="I2369" s="103">
        <f>IF('Mottes de 6'!J399&lt;&gt;"",'Mottes de 6'!J399,"")</f>
        <v>0.04</v>
      </c>
      <c r="J2369" s="103">
        <f>IF($J$9=36,'Mottes de 6'!U399,IF($J$9=37,'Mottes de 6'!V399,IF($J$9=38,'Mottes de 6'!W399,IF($J$9=39,'Mottes de 6'!X399,IF($J$9=40,'Mottes de 6'!Y399,IF($J$9=41,'Mottes de 6'!Z399,IF($J$9=42,'Mottes de 6'!AA399,IF($J$9=43,'Mottes de 6'!AB399,IF($J$9=44,'Mottes de 6'!AC399,IF($J$9=45,'Mottes de 6'!AD399,IF($J$9=46,'Mottes de 6'!AE399,IF($J$9=47,'Mottes de 6'!AF399,IF($J$9=48,'Mottes de 6'!AG399,IF($J$9=49,'Mottes de 6'!AH399,IF($J$9=50,'Mottes de 6'!AI399,IF($J$9=51,'Mottes de 6'!AJ399,IF($J$9=52,'Mottes de 6'!AK399,IF($J$9=1,'Mottes de 6'!AL399,IF($J$9=2,'Mottes de 6'!AM399,IF($J$9=3,'Mottes de 6'!AN399,IF($J$9=4,'Mottes de 6'!AO399,IF($J$9=5,'Mottes de 6'!AP399,IF($J$9=6,'Mottes de 6'!AQ399,IF($J$9=7,'Mottes de 6'!AR399,IF($J$9=8,'Mottes de 6'!AS399,IF($J$9=9,'Mottes de 6'!AT399,IF($J$9=10,'Mottes de 6'!AU399,IF($J$9=11,'Mottes de 6'!AV399,IF($J$9=12,'Mottes de 6'!AW399,IF($J$9=13,'Mottes de 6'!AX399,IF($J$9=14,'Mottes de 6'!AY399,IF($J$9=15,'Mottes de 6'!AZ399,IF($J$9=16,'Mottes de 6'!BA399,IF($J$9=17,'Mottes de 6'!BB399,IF($J$9=18,'Mottes de 6'!BC399,IF($J$9=19,'Mottes de 6'!BD399,IF($J$9=20,'Mottes de 6'!BE399,IF($J$9=21,'Mottes de 6'!BF399,IF($J$9=22,'Mottes de 6'!BG399,IF($J$9=23,'Mottes de 6'!BH399,IF($J$9=24,'Mottes de 6'!BI399,IF($J$9=25,'Mottes de 6'!BJ399,IF($J$9=26,'Mottes de 6'!BK399,IF($J$9=27,'Mottes de 6'!BL399,IF($J$9=28,'Mottes de 6'!BM399,IF($J$9=29,'Mottes de 6'!BN399,IF($J$9=30,'Mottes de 6'!BO399,IF($J$9=31,'Mottes de 6'!BP399,IF($J$9=32,'Mottes de 6'!BQ399,IF($J$9=33,'Mottes de 6'!BR399,IF($J$9=34,'Mottes de 6'!BS399,IF($J$9=35,'Mottes de 6'!BT399,))))))))))))))))))))))))))))))))))))))))))))))))))))</f>
        <v>0</v>
      </c>
      <c r="K2369" s="103" t="str">
        <f>IF('Mottes de 6'!R399=0,"","Erreur")</f>
        <v/>
      </c>
    </row>
    <row r="2370" spans="1:11" x14ac:dyDescent="0.25">
      <c r="A2370" s="103">
        <f>IF('Mottes de 6'!A400&lt;&gt;"",'Mottes de 6'!A400,"")</f>
        <v>10431</v>
      </c>
      <c r="B2370" s="103" t="str">
        <f>IF('Mottes de 6'!L400&lt;&gt;"",'Mottes de 6'!L400,"")</f>
        <v>Noai</v>
      </c>
      <c r="C2370" s="107" t="str">
        <f>IF('Mottes de 6'!B400&lt;&gt;"",'Mottes de 6'!B400,"")</f>
        <v>GERANIUM ZONALE</v>
      </c>
      <c r="D2370" s="107" t="str">
        <f>IF('Mottes de 6'!C400&lt;&gt;"",'Mottes de 6'!C400,"")</f>
        <v>Oleron technigera</v>
      </c>
      <c r="E2370" s="103">
        <f>IF('Mottes de 6'!H400&lt;&gt;"",'Mottes de 6'!H400,"")</f>
        <v>9</v>
      </c>
      <c r="F2370" s="103" t="str">
        <f>IF('Mottes de 6'!E400&lt;&gt;"",'Mottes de 6'!E400,"")</f>
        <v>B</v>
      </c>
      <c r="G2370" s="103" t="str">
        <f>IF('Mottes de 6'!N400&lt;&gt;"",'Mottes de 6'!N400,"")</f>
        <v>M6</v>
      </c>
      <c r="H2370" s="103" t="str">
        <f>IF('Mottes de 6'!I400&lt;&gt;"",'Mottes de 6'!I400,"")</f>
        <v>A</v>
      </c>
      <c r="I2370" s="103">
        <f>IF('Mottes de 6'!J400&lt;&gt;"",'Mottes de 6'!J400,"")</f>
        <v>0.03</v>
      </c>
      <c r="J2370" s="103">
        <f>IF($J$9=36,'Mottes de 6'!U400,IF($J$9=37,'Mottes de 6'!V400,IF($J$9=38,'Mottes de 6'!W400,IF($J$9=39,'Mottes de 6'!X400,IF($J$9=40,'Mottes de 6'!Y400,IF($J$9=41,'Mottes de 6'!Z400,IF($J$9=42,'Mottes de 6'!AA400,IF($J$9=43,'Mottes de 6'!AB400,IF($J$9=44,'Mottes de 6'!AC400,IF($J$9=45,'Mottes de 6'!AD400,IF($J$9=46,'Mottes de 6'!AE400,IF($J$9=47,'Mottes de 6'!AF400,IF($J$9=48,'Mottes de 6'!AG400,IF($J$9=49,'Mottes de 6'!AH400,IF($J$9=50,'Mottes de 6'!AI400,IF($J$9=51,'Mottes de 6'!AJ400,IF($J$9=52,'Mottes de 6'!AK400,IF($J$9=1,'Mottes de 6'!AL400,IF($J$9=2,'Mottes de 6'!AM400,IF($J$9=3,'Mottes de 6'!AN400,IF($J$9=4,'Mottes de 6'!AO400,IF($J$9=5,'Mottes de 6'!AP400,IF($J$9=6,'Mottes de 6'!AQ400,IF($J$9=7,'Mottes de 6'!AR400,IF($J$9=8,'Mottes de 6'!AS400,IF($J$9=9,'Mottes de 6'!AT400,IF($J$9=10,'Mottes de 6'!AU400,IF($J$9=11,'Mottes de 6'!AV400,IF($J$9=12,'Mottes de 6'!AW400,IF($J$9=13,'Mottes de 6'!AX400,IF($J$9=14,'Mottes de 6'!AY400,IF($J$9=15,'Mottes de 6'!AZ400,IF($J$9=16,'Mottes de 6'!BA400,IF($J$9=17,'Mottes de 6'!BB400,IF($J$9=18,'Mottes de 6'!BC400,IF($J$9=19,'Mottes de 6'!BD400,IF($J$9=20,'Mottes de 6'!BE400,IF($J$9=21,'Mottes de 6'!BF400,IF($J$9=22,'Mottes de 6'!BG400,IF($J$9=23,'Mottes de 6'!BH400,IF($J$9=24,'Mottes de 6'!BI400,IF($J$9=25,'Mottes de 6'!BJ400,IF($J$9=26,'Mottes de 6'!BK400,IF($J$9=27,'Mottes de 6'!BL400,IF($J$9=28,'Mottes de 6'!BM400,IF($J$9=29,'Mottes de 6'!BN400,IF($J$9=30,'Mottes de 6'!BO400,IF($J$9=31,'Mottes de 6'!BP400,IF($J$9=32,'Mottes de 6'!BQ400,IF($J$9=33,'Mottes de 6'!BR400,IF($J$9=34,'Mottes de 6'!BS400,IF($J$9=35,'Mottes de 6'!BT400,))))))))))))))))))))))))))))))))))))))))))))))))))))</f>
        <v>0</v>
      </c>
      <c r="K2370" s="103" t="str">
        <f>IF('Mottes de 6'!R400=0,"","Erreur")</f>
        <v/>
      </c>
    </row>
    <row r="2371" spans="1:11" x14ac:dyDescent="0.25">
      <c r="A2371" s="103">
        <f>IF('Mottes de 6'!A401&lt;&gt;"",'Mottes de 6'!A401,"")</f>
        <v>11026</v>
      </c>
      <c r="B2371" s="103" t="str">
        <f>IF('Mottes de 6'!L401&lt;&gt;"",'Mottes de 6'!L401,"")</f>
        <v>Noai</v>
      </c>
      <c r="C2371" s="107" t="str">
        <f>IF('Mottes de 6'!B401&lt;&gt;"",'Mottes de 6'!B401,"")</f>
        <v>GERANIUM ZONALE</v>
      </c>
      <c r="D2371" s="107" t="str">
        <f>IF('Mottes de 6'!C401&lt;&gt;"",'Mottes de 6'!C401,"")</f>
        <v>Orange technigera</v>
      </c>
      <c r="E2371" s="103">
        <f>IF('Mottes de 6'!H401&lt;&gt;"",'Mottes de 6'!H401,"")</f>
        <v>9</v>
      </c>
      <c r="F2371" s="103" t="str">
        <f>IF('Mottes de 6'!E401&lt;&gt;"",'Mottes de 6'!E401,"")</f>
        <v>B</v>
      </c>
      <c r="G2371" s="103" t="str">
        <f>IF('Mottes de 6'!N401&lt;&gt;"",'Mottes de 6'!N401,"")</f>
        <v>M6</v>
      </c>
      <c r="H2371" s="103" t="str">
        <f>IF('Mottes de 6'!I401&lt;&gt;"",'Mottes de 6'!I401,"")</f>
        <v>A</v>
      </c>
      <c r="I2371" s="103">
        <f>IF('Mottes de 6'!J401&lt;&gt;"",'Mottes de 6'!J401,"")</f>
        <v>0.03</v>
      </c>
      <c r="J2371" s="103">
        <f>IF($J$9=36,'Mottes de 6'!U401,IF($J$9=37,'Mottes de 6'!V401,IF($J$9=38,'Mottes de 6'!W401,IF($J$9=39,'Mottes de 6'!X401,IF($J$9=40,'Mottes de 6'!Y401,IF($J$9=41,'Mottes de 6'!Z401,IF($J$9=42,'Mottes de 6'!AA401,IF($J$9=43,'Mottes de 6'!AB401,IF($J$9=44,'Mottes de 6'!AC401,IF($J$9=45,'Mottes de 6'!AD401,IF($J$9=46,'Mottes de 6'!AE401,IF($J$9=47,'Mottes de 6'!AF401,IF($J$9=48,'Mottes de 6'!AG401,IF($J$9=49,'Mottes de 6'!AH401,IF($J$9=50,'Mottes de 6'!AI401,IF($J$9=51,'Mottes de 6'!AJ401,IF($J$9=52,'Mottes de 6'!AK401,IF($J$9=1,'Mottes de 6'!AL401,IF($J$9=2,'Mottes de 6'!AM401,IF($J$9=3,'Mottes de 6'!AN401,IF($J$9=4,'Mottes de 6'!AO401,IF($J$9=5,'Mottes de 6'!AP401,IF($J$9=6,'Mottes de 6'!AQ401,IF($J$9=7,'Mottes de 6'!AR401,IF($J$9=8,'Mottes de 6'!AS401,IF($J$9=9,'Mottes de 6'!AT401,IF($J$9=10,'Mottes de 6'!AU401,IF($J$9=11,'Mottes de 6'!AV401,IF($J$9=12,'Mottes de 6'!AW401,IF($J$9=13,'Mottes de 6'!AX401,IF($J$9=14,'Mottes de 6'!AY401,IF($J$9=15,'Mottes de 6'!AZ401,IF($J$9=16,'Mottes de 6'!BA401,IF($J$9=17,'Mottes de 6'!BB401,IF($J$9=18,'Mottes de 6'!BC401,IF($J$9=19,'Mottes de 6'!BD401,IF($J$9=20,'Mottes de 6'!BE401,IF($J$9=21,'Mottes de 6'!BF401,IF($J$9=22,'Mottes de 6'!BG401,IF($J$9=23,'Mottes de 6'!BH401,IF($J$9=24,'Mottes de 6'!BI401,IF($J$9=25,'Mottes de 6'!BJ401,IF($J$9=26,'Mottes de 6'!BK401,IF($J$9=27,'Mottes de 6'!BL401,IF($J$9=28,'Mottes de 6'!BM401,IF($J$9=29,'Mottes de 6'!BN401,IF($J$9=30,'Mottes de 6'!BO401,IF($J$9=31,'Mottes de 6'!BP401,IF($J$9=32,'Mottes de 6'!BQ401,IF($J$9=33,'Mottes de 6'!BR401,IF($J$9=34,'Mottes de 6'!BS401,IF($J$9=35,'Mottes de 6'!BT401,))))))))))))))))))))))))))))))))))))))))))))))))))))</f>
        <v>0</v>
      </c>
      <c r="K2371" s="103" t="str">
        <f>IF('Mottes de 6'!R401=0,"","Erreur")</f>
        <v/>
      </c>
    </row>
    <row r="2372" spans="1:11" x14ac:dyDescent="0.25">
      <c r="A2372" s="103">
        <f>IF('Mottes de 6'!A402&lt;&gt;"",'Mottes de 6'!A402,"")</f>
        <v>10831</v>
      </c>
      <c r="B2372" s="103" t="str">
        <f>IF('Mottes de 6'!L402&lt;&gt;"",'Mottes de 6'!L402,"")</f>
        <v>Noai</v>
      </c>
      <c r="C2372" s="107" t="str">
        <f>IF('Mottes de 6'!B402&lt;&gt;"",'Mottes de 6'!B402,"")</f>
        <v>GERANIUM ZONALE</v>
      </c>
      <c r="D2372" s="107" t="str">
        <f>IF('Mottes de 6'!C402&lt;&gt;"",'Mottes de 6'!C402,"")</f>
        <v>Plougastel technigera</v>
      </c>
      <c r="E2372" s="103">
        <f>IF('Mottes de 6'!H402&lt;&gt;"",'Mottes de 6'!H402,"")</f>
        <v>9</v>
      </c>
      <c r="F2372" s="103" t="str">
        <f>IF('Mottes de 6'!E402&lt;&gt;"",'Mottes de 6'!E402,"")</f>
        <v>B</v>
      </c>
      <c r="G2372" s="103" t="str">
        <f>IF('Mottes de 6'!N402&lt;&gt;"",'Mottes de 6'!N402,"")</f>
        <v>M6</v>
      </c>
      <c r="H2372" s="103" t="str">
        <f>IF('Mottes de 6'!I402&lt;&gt;"",'Mottes de 6'!I402,"")</f>
        <v>A</v>
      </c>
      <c r="I2372" s="103">
        <f>IF('Mottes de 6'!J402&lt;&gt;"",'Mottes de 6'!J402,"")</f>
        <v>0.03</v>
      </c>
      <c r="J2372" s="103">
        <f>IF($J$9=36,'Mottes de 6'!U402,IF($J$9=37,'Mottes de 6'!V402,IF($J$9=38,'Mottes de 6'!W402,IF($J$9=39,'Mottes de 6'!X402,IF($J$9=40,'Mottes de 6'!Y402,IF($J$9=41,'Mottes de 6'!Z402,IF($J$9=42,'Mottes de 6'!AA402,IF($J$9=43,'Mottes de 6'!AB402,IF($J$9=44,'Mottes de 6'!AC402,IF($J$9=45,'Mottes de 6'!AD402,IF($J$9=46,'Mottes de 6'!AE402,IF($J$9=47,'Mottes de 6'!AF402,IF($J$9=48,'Mottes de 6'!AG402,IF($J$9=49,'Mottes de 6'!AH402,IF($J$9=50,'Mottes de 6'!AI402,IF($J$9=51,'Mottes de 6'!AJ402,IF($J$9=52,'Mottes de 6'!AK402,IF($J$9=1,'Mottes de 6'!AL402,IF($J$9=2,'Mottes de 6'!AM402,IF($J$9=3,'Mottes de 6'!AN402,IF($J$9=4,'Mottes de 6'!AO402,IF($J$9=5,'Mottes de 6'!AP402,IF($J$9=6,'Mottes de 6'!AQ402,IF($J$9=7,'Mottes de 6'!AR402,IF($J$9=8,'Mottes de 6'!AS402,IF($J$9=9,'Mottes de 6'!AT402,IF($J$9=10,'Mottes de 6'!AU402,IF($J$9=11,'Mottes de 6'!AV402,IF($J$9=12,'Mottes de 6'!AW402,IF($J$9=13,'Mottes de 6'!AX402,IF($J$9=14,'Mottes de 6'!AY402,IF($J$9=15,'Mottes de 6'!AZ402,IF($J$9=16,'Mottes de 6'!BA402,IF($J$9=17,'Mottes de 6'!BB402,IF($J$9=18,'Mottes de 6'!BC402,IF($J$9=19,'Mottes de 6'!BD402,IF($J$9=20,'Mottes de 6'!BE402,IF($J$9=21,'Mottes de 6'!BF402,IF($J$9=22,'Mottes de 6'!BG402,IF($J$9=23,'Mottes de 6'!BH402,IF($J$9=24,'Mottes de 6'!BI402,IF($J$9=25,'Mottes de 6'!BJ402,IF($J$9=26,'Mottes de 6'!BK402,IF($J$9=27,'Mottes de 6'!BL402,IF($J$9=28,'Mottes de 6'!BM402,IF($J$9=29,'Mottes de 6'!BN402,IF($J$9=30,'Mottes de 6'!BO402,IF($J$9=31,'Mottes de 6'!BP402,IF($J$9=32,'Mottes de 6'!BQ402,IF($J$9=33,'Mottes de 6'!BR402,IF($J$9=34,'Mottes de 6'!BS402,IF($J$9=35,'Mottes de 6'!BT402,))))))))))))))))))))))))))))))))))))))))))))))))))))</f>
        <v>0</v>
      </c>
      <c r="K2372" s="103" t="str">
        <f>IF('Mottes de 6'!R402=0,"","Erreur")</f>
        <v/>
      </c>
    </row>
    <row r="2373" spans="1:11" x14ac:dyDescent="0.25">
      <c r="A2373" s="103">
        <f>IF('Mottes de 6'!A403&lt;&gt;"",'Mottes de 6'!A403,"")</f>
        <v>3419</v>
      </c>
      <c r="B2373" s="103" t="str">
        <f>IF('Mottes de 6'!L403&lt;&gt;"",'Mottes de 6'!L403,"")</f>
        <v>Noai</v>
      </c>
      <c r="C2373" s="107" t="str">
        <f>IF('Mottes de 6'!B403&lt;&gt;"",'Mottes de 6'!B403,"")</f>
        <v>GERANIUM ZONALE</v>
      </c>
      <c r="D2373" s="107" t="str">
        <f>IF('Mottes de 6'!C403&lt;&gt;"",'Mottes de 6'!C403,"")</f>
        <v>Victor pac</v>
      </c>
      <c r="E2373" s="103">
        <f>IF('Mottes de 6'!H403&lt;&gt;"",'Mottes de 6'!H403,"")</f>
        <v>9</v>
      </c>
      <c r="F2373" s="103" t="str">
        <f>IF('Mottes de 6'!E403&lt;&gt;"",'Mottes de 6'!E403,"")</f>
        <v>B</v>
      </c>
      <c r="G2373" s="103" t="str">
        <f>IF('Mottes de 6'!N403&lt;&gt;"",'Mottes de 6'!N403,"")</f>
        <v>M6</v>
      </c>
      <c r="H2373" s="103" t="str">
        <f>IF('Mottes de 6'!I403&lt;&gt;"",'Mottes de 6'!I403,"")</f>
        <v>A</v>
      </c>
      <c r="I2373" s="103">
        <f>IF('Mottes de 6'!J403&lt;&gt;"",'Mottes de 6'!J403,"")</f>
        <v>0.04</v>
      </c>
      <c r="J2373" s="103">
        <f>IF($J$9=36,'Mottes de 6'!U403,IF($J$9=37,'Mottes de 6'!V403,IF($J$9=38,'Mottes de 6'!W403,IF($J$9=39,'Mottes de 6'!X403,IF($J$9=40,'Mottes de 6'!Y403,IF($J$9=41,'Mottes de 6'!Z403,IF($J$9=42,'Mottes de 6'!AA403,IF($J$9=43,'Mottes de 6'!AB403,IF($J$9=44,'Mottes de 6'!AC403,IF($J$9=45,'Mottes de 6'!AD403,IF($J$9=46,'Mottes de 6'!AE403,IF($J$9=47,'Mottes de 6'!AF403,IF($J$9=48,'Mottes de 6'!AG403,IF($J$9=49,'Mottes de 6'!AH403,IF($J$9=50,'Mottes de 6'!AI403,IF($J$9=51,'Mottes de 6'!AJ403,IF($J$9=52,'Mottes de 6'!AK403,IF($J$9=1,'Mottes de 6'!AL403,IF($J$9=2,'Mottes de 6'!AM403,IF($J$9=3,'Mottes de 6'!AN403,IF($J$9=4,'Mottes de 6'!AO403,IF($J$9=5,'Mottes de 6'!AP403,IF($J$9=6,'Mottes de 6'!AQ403,IF($J$9=7,'Mottes de 6'!AR403,IF($J$9=8,'Mottes de 6'!AS403,IF($J$9=9,'Mottes de 6'!AT403,IF($J$9=10,'Mottes de 6'!AU403,IF($J$9=11,'Mottes de 6'!AV403,IF($J$9=12,'Mottes de 6'!AW403,IF($J$9=13,'Mottes de 6'!AX403,IF($J$9=14,'Mottes de 6'!AY403,IF($J$9=15,'Mottes de 6'!AZ403,IF($J$9=16,'Mottes de 6'!BA403,IF($J$9=17,'Mottes de 6'!BB403,IF($J$9=18,'Mottes de 6'!BC403,IF($J$9=19,'Mottes de 6'!BD403,IF($J$9=20,'Mottes de 6'!BE403,IF($J$9=21,'Mottes de 6'!BF403,IF($J$9=22,'Mottes de 6'!BG403,IF($J$9=23,'Mottes de 6'!BH403,IF($J$9=24,'Mottes de 6'!BI403,IF($J$9=25,'Mottes de 6'!BJ403,IF($J$9=26,'Mottes de 6'!BK403,IF($J$9=27,'Mottes de 6'!BL403,IF($J$9=28,'Mottes de 6'!BM403,IF($J$9=29,'Mottes de 6'!BN403,IF($J$9=30,'Mottes de 6'!BO403,IF($J$9=31,'Mottes de 6'!BP403,IF($J$9=32,'Mottes de 6'!BQ403,IF($J$9=33,'Mottes de 6'!BR403,IF($J$9=34,'Mottes de 6'!BS403,IF($J$9=35,'Mottes de 6'!BT403,))))))))))))))))))))))))))))))))))))))))))))))))))))</f>
        <v>0</v>
      </c>
      <c r="K2373" s="103" t="str">
        <f>IF('Mottes de 6'!R403=0,"","Erreur")</f>
        <v/>
      </c>
    </row>
    <row r="2374" spans="1:11" x14ac:dyDescent="0.25">
      <c r="A2374" s="450"/>
      <c r="B2374" s="450"/>
      <c r="C2374" s="451" t="s">
        <v>1897</v>
      </c>
      <c r="D2374" s="451"/>
      <c r="E2374" s="450"/>
      <c r="F2374" s="450"/>
      <c r="G2374" s="450"/>
      <c r="H2374" s="450"/>
      <c r="I2374" s="450"/>
      <c r="J2374" s="450">
        <f>SUBTOTAL(9,J2363:J2373)</f>
        <v>0</v>
      </c>
      <c r="K2374" s="450"/>
    </row>
    <row r="2375" spans="1:11" x14ac:dyDescent="0.25">
      <c r="A2375" s="103" t="str">
        <f>IF('Mottes de 6'!A404&lt;&gt;"",'Mottes de 6'!A404,"")</f>
        <v/>
      </c>
      <c r="B2375" s="103" t="str">
        <f>IF('Mottes de 6'!L404&lt;&gt;"",'Mottes de 6'!L404,"")</f>
        <v>L</v>
      </c>
      <c r="C2375" s="107" t="str">
        <f>IF('Mottes de 6'!B404&lt;&gt;"",'Mottes de 6'!B404,"")</f>
        <v>GERANIUM ZONALE FEUILLAGE FONCÉ</v>
      </c>
      <c r="D2375" s="107" t="str">
        <f>IF('Mottes de 6'!C404&lt;&gt;"",'Mottes de 6'!C404,"")</f>
        <v/>
      </c>
      <c r="E2375" s="103" t="str">
        <f>IF('Mottes de 6'!H404&lt;&gt;"",'Mottes de 6'!H404,"")</f>
        <v/>
      </c>
      <c r="F2375" s="103" t="str">
        <f>IF('Mottes de 6'!E404&lt;&gt;"",'Mottes de 6'!E404,"")</f>
        <v/>
      </c>
      <c r="G2375" s="103" t="str">
        <f>IF('Mottes de 6'!N404&lt;&gt;"",'Mottes de 6'!N404,"")</f>
        <v/>
      </c>
      <c r="H2375" s="103" t="str">
        <f>IF('Mottes de 6'!I404&lt;&gt;"",'Mottes de 6'!I404,"")</f>
        <v/>
      </c>
      <c r="I2375" s="103" t="str">
        <f>IF('Mottes de 6'!J404&lt;&gt;"",'Mottes de 6'!J404,"")</f>
        <v/>
      </c>
      <c r="J2375" s="103">
        <f>IF($J$9=36,'Mottes de 6'!U404,IF($J$9=37,'Mottes de 6'!V404,IF($J$9=38,'Mottes de 6'!W404,IF($J$9=39,'Mottes de 6'!X404,IF($J$9=40,'Mottes de 6'!Y404,IF($J$9=41,'Mottes de 6'!Z404,IF($J$9=42,'Mottes de 6'!AA404,IF($J$9=43,'Mottes de 6'!AB404,IF($J$9=44,'Mottes de 6'!AC404,IF($J$9=45,'Mottes de 6'!AD404,IF($J$9=46,'Mottes de 6'!AE404,IF($J$9=47,'Mottes de 6'!AF404,IF($J$9=48,'Mottes de 6'!AG404,IF($J$9=49,'Mottes de 6'!AH404,IF($J$9=50,'Mottes de 6'!AI404,IF($J$9=51,'Mottes de 6'!AJ404,IF($J$9=52,'Mottes de 6'!AK404,IF($J$9=1,'Mottes de 6'!AL404,IF($J$9=2,'Mottes de 6'!AM404,IF($J$9=3,'Mottes de 6'!AN404,IF($J$9=4,'Mottes de 6'!AO404,IF($J$9=5,'Mottes de 6'!AP404,IF($J$9=6,'Mottes de 6'!AQ404,IF($J$9=7,'Mottes de 6'!AR404,IF($J$9=8,'Mottes de 6'!AS404,IF($J$9=9,'Mottes de 6'!AT404,IF($J$9=10,'Mottes de 6'!AU404,IF($J$9=11,'Mottes de 6'!AV404,IF($J$9=12,'Mottes de 6'!AW404,IF($J$9=13,'Mottes de 6'!AX404,IF($J$9=14,'Mottes de 6'!AY404,IF($J$9=15,'Mottes de 6'!AZ404,IF($J$9=16,'Mottes de 6'!BA404,IF($J$9=17,'Mottes de 6'!BB404,IF($J$9=18,'Mottes de 6'!BC404,IF($J$9=19,'Mottes de 6'!BD404,IF($J$9=20,'Mottes de 6'!BE404,IF($J$9=21,'Mottes de 6'!BF404,IF($J$9=22,'Mottes de 6'!BG404,IF($J$9=23,'Mottes de 6'!BH404,IF($J$9=24,'Mottes de 6'!BI404,IF($J$9=25,'Mottes de 6'!BJ404,IF($J$9=26,'Mottes de 6'!BK404,IF($J$9=27,'Mottes de 6'!BL404,IF($J$9=28,'Mottes de 6'!BM404,IF($J$9=29,'Mottes de 6'!BN404,IF($J$9=30,'Mottes de 6'!BO404,IF($J$9=31,'Mottes de 6'!BP404,IF($J$9=32,'Mottes de 6'!BQ404,IF($J$9=33,'Mottes de 6'!BR404,IF($J$9=34,'Mottes de 6'!BS404,IF($J$9=35,'Mottes de 6'!BT404,))))))))))))))))))))))))))))))))))))))))))))))))))))</f>
        <v>0</v>
      </c>
      <c r="K2375" s="103" t="str">
        <f>IF('Mottes de 6'!R404=0,"","Erreur")</f>
        <v/>
      </c>
    </row>
    <row r="2376" spans="1:11" x14ac:dyDescent="0.25">
      <c r="A2376" s="103">
        <f>IF('Mottes de 6'!A405&lt;&gt;"",'Mottes de 6'!A405,"")</f>
        <v>23952</v>
      </c>
      <c r="B2376" s="103" t="str">
        <f>IF('Mottes de 6'!L405&lt;&gt;"",'Mottes de 6'!L405,"")</f>
        <v>Noai</v>
      </c>
      <c r="C2376" s="107" t="str">
        <f>IF('Mottes de 6'!B405&lt;&gt;"",'Mottes de 6'!B405,"")</f>
        <v>GERANIUM ZONALE</v>
      </c>
      <c r="D2376" s="107" t="str">
        <f>IF('Mottes de 6'!C405&lt;&gt;"",'Mottes de 6'!C405,"")</f>
        <v>Abelina pac</v>
      </c>
      <c r="E2376" s="103">
        <f>IF('Mottes de 6'!H405&lt;&gt;"",'Mottes de 6'!H405,"")</f>
        <v>9</v>
      </c>
      <c r="F2376" s="103" t="str">
        <f>IF('Mottes de 6'!E405&lt;&gt;"",'Mottes de 6'!E405,"")</f>
        <v>B</v>
      </c>
      <c r="G2376" s="103" t="str">
        <f>IF('Mottes de 6'!N405&lt;&gt;"",'Mottes de 6'!N405,"")</f>
        <v>M6</v>
      </c>
      <c r="H2376" s="103" t="str">
        <f>IF('Mottes de 6'!I405&lt;&gt;"",'Mottes de 6'!I405,"")</f>
        <v>A</v>
      </c>
      <c r="I2376" s="103">
        <f>IF('Mottes de 6'!J405&lt;&gt;"",'Mottes de 6'!J405,"")</f>
        <v>0.04</v>
      </c>
      <c r="J2376" s="103">
        <f>IF($J$9=36,'Mottes de 6'!U405,IF($J$9=37,'Mottes de 6'!V405,IF($J$9=38,'Mottes de 6'!W405,IF($J$9=39,'Mottes de 6'!X405,IF($J$9=40,'Mottes de 6'!Y405,IF($J$9=41,'Mottes de 6'!Z405,IF($J$9=42,'Mottes de 6'!AA405,IF($J$9=43,'Mottes de 6'!AB405,IF($J$9=44,'Mottes de 6'!AC405,IF($J$9=45,'Mottes de 6'!AD405,IF($J$9=46,'Mottes de 6'!AE405,IF($J$9=47,'Mottes de 6'!AF405,IF($J$9=48,'Mottes de 6'!AG405,IF($J$9=49,'Mottes de 6'!AH405,IF($J$9=50,'Mottes de 6'!AI405,IF($J$9=51,'Mottes de 6'!AJ405,IF($J$9=52,'Mottes de 6'!AK405,IF($J$9=1,'Mottes de 6'!AL405,IF($J$9=2,'Mottes de 6'!AM405,IF($J$9=3,'Mottes de 6'!AN405,IF($J$9=4,'Mottes de 6'!AO405,IF($J$9=5,'Mottes de 6'!AP405,IF($J$9=6,'Mottes de 6'!AQ405,IF($J$9=7,'Mottes de 6'!AR405,IF($J$9=8,'Mottes de 6'!AS405,IF($J$9=9,'Mottes de 6'!AT405,IF($J$9=10,'Mottes de 6'!AU405,IF($J$9=11,'Mottes de 6'!AV405,IF($J$9=12,'Mottes de 6'!AW405,IF($J$9=13,'Mottes de 6'!AX405,IF($J$9=14,'Mottes de 6'!AY405,IF($J$9=15,'Mottes de 6'!AZ405,IF($J$9=16,'Mottes de 6'!BA405,IF($J$9=17,'Mottes de 6'!BB405,IF($J$9=18,'Mottes de 6'!BC405,IF($J$9=19,'Mottes de 6'!BD405,IF($J$9=20,'Mottes de 6'!BE405,IF($J$9=21,'Mottes de 6'!BF405,IF($J$9=22,'Mottes de 6'!BG405,IF($J$9=23,'Mottes de 6'!BH405,IF($J$9=24,'Mottes de 6'!BI405,IF($J$9=25,'Mottes de 6'!BJ405,IF($J$9=26,'Mottes de 6'!BK405,IF($J$9=27,'Mottes de 6'!BL405,IF($J$9=28,'Mottes de 6'!BM405,IF($J$9=29,'Mottes de 6'!BN405,IF($J$9=30,'Mottes de 6'!BO405,IF($J$9=31,'Mottes de 6'!BP405,IF($J$9=32,'Mottes de 6'!BQ405,IF($J$9=33,'Mottes de 6'!BR405,IF($J$9=34,'Mottes de 6'!BS405,IF($J$9=35,'Mottes de 6'!BT405,))))))))))))))))))))))))))))))))))))))))))))))))))))</f>
        <v>0</v>
      </c>
      <c r="K2376" s="103" t="str">
        <f>IF('Mottes de 6'!R405=0,"","Erreur")</f>
        <v/>
      </c>
    </row>
    <row r="2377" spans="1:11" x14ac:dyDescent="0.25">
      <c r="A2377" s="103">
        <f>IF('Mottes de 6'!A406&lt;&gt;"",'Mottes de 6'!A406,"")</f>
        <v>23948</v>
      </c>
      <c r="B2377" s="103" t="str">
        <f>IF('Mottes de 6'!L406&lt;&gt;"",'Mottes de 6'!L406,"")</f>
        <v>Noai</v>
      </c>
      <c r="C2377" s="107" t="str">
        <f>IF('Mottes de 6'!B406&lt;&gt;"",'Mottes de 6'!B406,"")</f>
        <v>GERANIUM ZONALE</v>
      </c>
      <c r="D2377" s="107" t="str">
        <f>IF('Mottes de 6'!C406&lt;&gt;"",'Mottes de 6'!C406,"")</f>
        <v>Belinda pac</v>
      </c>
      <c r="E2377" s="103">
        <f>IF('Mottes de 6'!H406&lt;&gt;"",'Mottes de 6'!H406,"")</f>
        <v>9</v>
      </c>
      <c r="F2377" s="103" t="str">
        <f>IF('Mottes de 6'!E406&lt;&gt;"",'Mottes de 6'!E406,"")</f>
        <v>B</v>
      </c>
      <c r="G2377" s="103" t="str">
        <f>IF('Mottes de 6'!N406&lt;&gt;"",'Mottes de 6'!N406,"")</f>
        <v>M6</v>
      </c>
      <c r="H2377" s="103" t="str">
        <f>IF('Mottes de 6'!I406&lt;&gt;"",'Mottes de 6'!I406,"")</f>
        <v>A</v>
      </c>
      <c r="I2377" s="103">
        <f>IF('Mottes de 6'!J406&lt;&gt;"",'Mottes de 6'!J406,"")</f>
        <v>0.04</v>
      </c>
      <c r="J2377" s="103">
        <f>IF($J$9=36,'Mottes de 6'!U406,IF($J$9=37,'Mottes de 6'!V406,IF($J$9=38,'Mottes de 6'!W406,IF($J$9=39,'Mottes de 6'!X406,IF($J$9=40,'Mottes de 6'!Y406,IF($J$9=41,'Mottes de 6'!Z406,IF($J$9=42,'Mottes de 6'!AA406,IF($J$9=43,'Mottes de 6'!AB406,IF($J$9=44,'Mottes de 6'!AC406,IF($J$9=45,'Mottes de 6'!AD406,IF($J$9=46,'Mottes de 6'!AE406,IF($J$9=47,'Mottes de 6'!AF406,IF($J$9=48,'Mottes de 6'!AG406,IF($J$9=49,'Mottes de 6'!AH406,IF($J$9=50,'Mottes de 6'!AI406,IF($J$9=51,'Mottes de 6'!AJ406,IF($J$9=52,'Mottes de 6'!AK406,IF($J$9=1,'Mottes de 6'!AL406,IF($J$9=2,'Mottes de 6'!AM406,IF($J$9=3,'Mottes de 6'!AN406,IF($J$9=4,'Mottes de 6'!AO406,IF($J$9=5,'Mottes de 6'!AP406,IF($J$9=6,'Mottes de 6'!AQ406,IF($J$9=7,'Mottes de 6'!AR406,IF($J$9=8,'Mottes de 6'!AS406,IF($J$9=9,'Mottes de 6'!AT406,IF($J$9=10,'Mottes de 6'!AU406,IF($J$9=11,'Mottes de 6'!AV406,IF($J$9=12,'Mottes de 6'!AW406,IF($J$9=13,'Mottes de 6'!AX406,IF($J$9=14,'Mottes de 6'!AY406,IF($J$9=15,'Mottes de 6'!AZ406,IF($J$9=16,'Mottes de 6'!BA406,IF($J$9=17,'Mottes de 6'!BB406,IF($J$9=18,'Mottes de 6'!BC406,IF($J$9=19,'Mottes de 6'!BD406,IF($J$9=20,'Mottes de 6'!BE406,IF($J$9=21,'Mottes de 6'!BF406,IF($J$9=22,'Mottes de 6'!BG406,IF($J$9=23,'Mottes de 6'!BH406,IF($J$9=24,'Mottes de 6'!BI406,IF($J$9=25,'Mottes de 6'!BJ406,IF($J$9=26,'Mottes de 6'!BK406,IF($J$9=27,'Mottes de 6'!BL406,IF($J$9=28,'Mottes de 6'!BM406,IF($J$9=29,'Mottes de 6'!BN406,IF($J$9=30,'Mottes de 6'!BO406,IF($J$9=31,'Mottes de 6'!BP406,IF($J$9=32,'Mottes de 6'!BQ406,IF($J$9=33,'Mottes de 6'!BR406,IF($J$9=34,'Mottes de 6'!BS406,IF($J$9=35,'Mottes de 6'!BT406,))))))))))))))))))))))))))))))))))))))))))))))))))))</f>
        <v>0</v>
      </c>
      <c r="K2377" s="103" t="str">
        <f>IF('Mottes de 6'!R406=0,"","Erreur")</f>
        <v/>
      </c>
    </row>
    <row r="2378" spans="1:11" x14ac:dyDescent="0.25">
      <c r="A2378" s="103">
        <f>IF('Mottes de 6'!A407&lt;&gt;"",'Mottes de 6'!A407,"")</f>
        <v>23951</v>
      </c>
      <c r="B2378" s="103" t="str">
        <f>IF('Mottes de 6'!L407&lt;&gt;"",'Mottes de 6'!L407,"")</f>
        <v>Noai</v>
      </c>
      <c r="C2378" s="107" t="str">
        <f>IF('Mottes de 6'!B407&lt;&gt;"",'Mottes de 6'!B407,"")</f>
        <v>GERANIUM ZONALE</v>
      </c>
      <c r="D2378" s="107" t="str">
        <f>IF('Mottes de 6'!C407&lt;&gt;"",'Mottes de 6'!C407,"")</f>
        <v>Chocolate Fire pac</v>
      </c>
      <c r="E2378" s="103">
        <f>IF('Mottes de 6'!H407&lt;&gt;"",'Mottes de 6'!H407,"")</f>
        <v>9</v>
      </c>
      <c r="F2378" s="103" t="str">
        <f>IF('Mottes de 6'!E407&lt;&gt;"",'Mottes de 6'!E407,"")</f>
        <v>B</v>
      </c>
      <c r="G2378" s="103" t="str">
        <f>IF('Mottes de 6'!N407&lt;&gt;"",'Mottes de 6'!N407,"")</f>
        <v>M6</v>
      </c>
      <c r="H2378" s="103" t="str">
        <f>IF('Mottes de 6'!I407&lt;&gt;"",'Mottes de 6'!I407,"")</f>
        <v>A</v>
      </c>
      <c r="I2378" s="103">
        <f>IF('Mottes de 6'!J407&lt;&gt;"",'Mottes de 6'!J407,"")</f>
        <v>5.3999999999999999E-2</v>
      </c>
      <c r="J2378" s="103">
        <f>IF($J$9=36,'Mottes de 6'!U407,IF($J$9=37,'Mottes de 6'!V407,IF($J$9=38,'Mottes de 6'!W407,IF($J$9=39,'Mottes de 6'!X407,IF($J$9=40,'Mottes de 6'!Y407,IF($J$9=41,'Mottes de 6'!Z407,IF($J$9=42,'Mottes de 6'!AA407,IF($J$9=43,'Mottes de 6'!AB407,IF($J$9=44,'Mottes de 6'!AC407,IF($J$9=45,'Mottes de 6'!AD407,IF($J$9=46,'Mottes de 6'!AE407,IF($J$9=47,'Mottes de 6'!AF407,IF($J$9=48,'Mottes de 6'!AG407,IF($J$9=49,'Mottes de 6'!AH407,IF($J$9=50,'Mottes de 6'!AI407,IF($J$9=51,'Mottes de 6'!AJ407,IF($J$9=52,'Mottes de 6'!AK407,IF($J$9=1,'Mottes de 6'!AL407,IF($J$9=2,'Mottes de 6'!AM407,IF($J$9=3,'Mottes de 6'!AN407,IF($J$9=4,'Mottes de 6'!AO407,IF($J$9=5,'Mottes de 6'!AP407,IF($J$9=6,'Mottes de 6'!AQ407,IF($J$9=7,'Mottes de 6'!AR407,IF($J$9=8,'Mottes de 6'!AS407,IF($J$9=9,'Mottes de 6'!AT407,IF($J$9=10,'Mottes de 6'!AU407,IF($J$9=11,'Mottes de 6'!AV407,IF($J$9=12,'Mottes de 6'!AW407,IF($J$9=13,'Mottes de 6'!AX407,IF($J$9=14,'Mottes de 6'!AY407,IF($J$9=15,'Mottes de 6'!AZ407,IF($J$9=16,'Mottes de 6'!BA407,IF($J$9=17,'Mottes de 6'!BB407,IF($J$9=18,'Mottes de 6'!BC407,IF($J$9=19,'Mottes de 6'!BD407,IF($J$9=20,'Mottes de 6'!BE407,IF($J$9=21,'Mottes de 6'!BF407,IF($J$9=22,'Mottes de 6'!BG407,IF($J$9=23,'Mottes de 6'!BH407,IF($J$9=24,'Mottes de 6'!BI407,IF($J$9=25,'Mottes de 6'!BJ407,IF($J$9=26,'Mottes de 6'!BK407,IF($J$9=27,'Mottes de 6'!BL407,IF($J$9=28,'Mottes de 6'!BM407,IF($J$9=29,'Mottes de 6'!BN407,IF($J$9=30,'Mottes de 6'!BO407,IF($J$9=31,'Mottes de 6'!BP407,IF($J$9=32,'Mottes de 6'!BQ407,IF($J$9=33,'Mottes de 6'!BR407,IF($J$9=34,'Mottes de 6'!BS407,IF($J$9=35,'Mottes de 6'!BT407,))))))))))))))))))))))))))))))))))))))))))))))))))))</f>
        <v>0</v>
      </c>
      <c r="K2378" s="103" t="str">
        <f>IF('Mottes de 6'!R407=0,"","Erreur")</f>
        <v/>
      </c>
    </row>
    <row r="2379" spans="1:11" x14ac:dyDescent="0.25">
      <c r="A2379" s="103">
        <f>IF('Mottes de 6'!A408&lt;&gt;"",'Mottes de 6'!A408,"")</f>
        <v>23950</v>
      </c>
      <c r="B2379" s="103" t="str">
        <f>IF('Mottes de 6'!L408&lt;&gt;"",'Mottes de 6'!L408,"")</f>
        <v>Noai</v>
      </c>
      <c r="C2379" s="107" t="str">
        <f>IF('Mottes de 6'!B408&lt;&gt;"",'Mottes de 6'!B408,"")</f>
        <v>GERANIUM ZONALE</v>
      </c>
      <c r="D2379" s="107" t="str">
        <f>IF('Mottes de 6'!C408&lt;&gt;"",'Mottes de 6'!C408,"")</f>
        <v>Chocolate Pink pac</v>
      </c>
      <c r="E2379" s="103">
        <f>IF('Mottes de 6'!H408&lt;&gt;"",'Mottes de 6'!H408,"")</f>
        <v>9</v>
      </c>
      <c r="F2379" s="103" t="str">
        <f>IF('Mottes de 6'!E408&lt;&gt;"",'Mottes de 6'!E408,"")</f>
        <v>B</v>
      </c>
      <c r="G2379" s="103" t="str">
        <f>IF('Mottes de 6'!N408&lt;&gt;"",'Mottes de 6'!N408,"")</f>
        <v>M6</v>
      </c>
      <c r="H2379" s="103" t="str">
        <f>IF('Mottes de 6'!I408&lt;&gt;"",'Mottes de 6'!I408,"")</f>
        <v>A</v>
      </c>
      <c r="I2379" s="103">
        <f>IF('Mottes de 6'!J408&lt;&gt;"",'Mottes de 6'!J408,"")</f>
        <v>5.3999999999999999E-2</v>
      </c>
      <c r="J2379" s="103">
        <f>IF($J$9=36,'Mottes de 6'!U408,IF($J$9=37,'Mottes de 6'!V408,IF($J$9=38,'Mottes de 6'!W408,IF($J$9=39,'Mottes de 6'!X408,IF($J$9=40,'Mottes de 6'!Y408,IF($J$9=41,'Mottes de 6'!Z408,IF($J$9=42,'Mottes de 6'!AA408,IF($J$9=43,'Mottes de 6'!AB408,IF($J$9=44,'Mottes de 6'!AC408,IF($J$9=45,'Mottes de 6'!AD408,IF($J$9=46,'Mottes de 6'!AE408,IF($J$9=47,'Mottes de 6'!AF408,IF($J$9=48,'Mottes de 6'!AG408,IF($J$9=49,'Mottes de 6'!AH408,IF($J$9=50,'Mottes de 6'!AI408,IF($J$9=51,'Mottes de 6'!AJ408,IF($J$9=52,'Mottes de 6'!AK408,IF($J$9=1,'Mottes de 6'!AL408,IF($J$9=2,'Mottes de 6'!AM408,IF($J$9=3,'Mottes de 6'!AN408,IF($J$9=4,'Mottes de 6'!AO408,IF($J$9=5,'Mottes de 6'!AP408,IF($J$9=6,'Mottes de 6'!AQ408,IF($J$9=7,'Mottes de 6'!AR408,IF($J$9=8,'Mottes de 6'!AS408,IF($J$9=9,'Mottes de 6'!AT408,IF($J$9=10,'Mottes de 6'!AU408,IF($J$9=11,'Mottes de 6'!AV408,IF($J$9=12,'Mottes de 6'!AW408,IF($J$9=13,'Mottes de 6'!AX408,IF($J$9=14,'Mottes de 6'!AY408,IF($J$9=15,'Mottes de 6'!AZ408,IF($J$9=16,'Mottes de 6'!BA408,IF($J$9=17,'Mottes de 6'!BB408,IF($J$9=18,'Mottes de 6'!BC408,IF($J$9=19,'Mottes de 6'!BD408,IF($J$9=20,'Mottes de 6'!BE408,IF($J$9=21,'Mottes de 6'!BF408,IF($J$9=22,'Mottes de 6'!BG408,IF($J$9=23,'Mottes de 6'!BH408,IF($J$9=24,'Mottes de 6'!BI408,IF($J$9=25,'Mottes de 6'!BJ408,IF($J$9=26,'Mottes de 6'!BK408,IF($J$9=27,'Mottes de 6'!BL408,IF($J$9=28,'Mottes de 6'!BM408,IF($J$9=29,'Mottes de 6'!BN408,IF($J$9=30,'Mottes de 6'!BO408,IF($J$9=31,'Mottes de 6'!BP408,IF($J$9=32,'Mottes de 6'!BQ408,IF($J$9=33,'Mottes de 6'!BR408,IF($J$9=34,'Mottes de 6'!BS408,IF($J$9=35,'Mottes de 6'!BT408,))))))))))))))))))))))))))))))))))))))))))))))))))))</f>
        <v>0</v>
      </c>
      <c r="K2379" s="103" t="str">
        <f>IF('Mottes de 6'!R408=0,"","Erreur")</f>
        <v/>
      </c>
    </row>
    <row r="2380" spans="1:11" x14ac:dyDescent="0.25">
      <c r="A2380" s="103">
        <f>IF('Mottes de 6'!A409&lt;&gt;"",'Mottes de 6'!A409,"")</f>
        <v>23949</v>
      </c>
      <c r="B2380" s="103" t="str">
        <f>IF('Mottes de 6'!L409&lt;&gt;"",'Mottes de 6'!L409,"")</f>
        <v>Noai</v>
      </c>
      <c r="C2380" s="107" t="str">
        <f>IF('Mottes de 6'!B409&lt;&gt;"",'Mottes de 6'!B409,"")</f>
        <v>GERANIUM ZONALE</v>
      </c>
      <c r="D2380" s="107" t="str">
        <f>IF('Mottes de 6'!C409&lt;&gt;"",'Mottes de 6'!C409,"")</f>
        <v>Rosita pac</v>
      </c>
      <c r="E2380" s="103">
        <f>IF('Mottes de 6'!H409&lt;&gt;"",'Mottes de 6'!H409,"")</f>
        <v>9</v>
      </c>
      <c r="F2380" s="103" t="str">
        <f>IF('Mottes de 6'!E409&lt;&gt;"",'Mottes de 6'!E409,"")</f>
        <v>B</v>
      </c>
      <c r="G2380" s="103" t="str">
        <f>IF('Mottes de 6'!N409&lt;&gt;"",'Mottes de 6'!N409,"")</f>
        <v>M6</v>
      </c>
      <c r="H2380" s="103" t="str">
        <f>IF('Mottes de 6'!I409&lt;&gt;"",'Mottes de 6'!I409,"")</f>
        <v>A</v>
      </c>
      <c r="I2380" s="103">
        <f>IF('Mottes de 6'!J409&lt;&gt;"",'Mottes de 6'!J409,"")</f>
        <v>0.04</v>
      </c>
      <c r="J2380" s="103">
        <f>IF($J$9=36,'Mottes de 6'!U409,IF($J$9=37,'Mottes de 6'!V409,IF($J$9=38,'Mottes de 6'!W409,IF($J$9=39,'Mottes de 6'!X409,IF($J$9=40,'Mottes de 6'!Y409,IF($J$9=41,'Mottes de 6'!Z409,IF($J$9=42,'Mottes de 6'!AA409,IF($J$9=43,'Mottes de 6'!AB409,IF($J$9=44,'Mottes de 6'!AC409,IF($J$9=45,'Mottes de 6'!AD409,IF($J$9=46,'Mottes de 6'!AE409,IF($J$9=47,'Mottes de 6'!AF409,IF($J$9=48,'Mottes de 6'!AG409,IF($J$9=49,'Mottes de 6'!AH409,IF($J$9=50,'Mottes de 6'!AI409,IF($J$9=51,'Mottes de 6'!AJ409,IF($J$9=52,'Mottes de 6'!AK409,IF($J$9=1,'Mottes de 6'!AL409,IF($J$9=2,'Mottes de 6'!AM409,IF($J$9=3,'Mottes de 6'!AN409,IF($J$9=4,'Mottes de 6'!AO409,IF($J$9=5,'Mottes de 6'!AP409,IF($J$9=6,'Mottes de 6'!AQ409,IF($J$9=7,'Mottes de 6'!AR409,IF($J$9=8,'Mottes de 6'!AS409,IF($J$9=9,'Mottes de 6'!AT409,IF($J$9=10,'Mottes de 6'!AU409,IF($J$9=11,'Mottes de 6'!AV409,IF($J$9=12,'Mottes de 6'!AW409,IF($J$9=13,'Mottes de 6'!AX409,IF($J$9=14,'Mottes de 6'!AY409,IF($J$9=15,'Mottes de 6'!AZ409,IF($J$9=16,'Mottes de 6'!BA409,IF($J$9=17,'Mottes de 6'!BB409,IF($J$9=18,'Mottes de 6'!BC409,IF($J$9=19,'Mottes de 6'!BD409,IF($J$9=20,'Mottes de 6'!BE409,IF($J$9=21,'Mottes de 6'!BF409,IF($J$9=22,'Mottes de 6'!BG409,IF($J$9=23,'Mottes de 6'!BH409,IF($J$9=24,'Mottes de 6'!BI409,IF($J$9=25,'Mottes de 6'!BJ409,IF($J$9=26,'Mottes de 6'!BK409,IF($J$9=27,'Mottes de 6'!BL409,IF($J$9=28,'Mottes de 6'!BM409,IF($J$9=29,'Mottes de 6'!BN409,IF($J$9=30,'Mottes de 6'!BO409,IF($J$9=31,'Mottes de 6'!BP409,IF($J$9=32,'Mottes de 6'!BQ409,IF($J$9=33,'Mottes de 6'!BR409,IF($J$9=34,'Mottes de 6'!BS409,IF($J$9=35,'Mottes de 6'!BT409,))))))))))))))))))))))))))))))))))))))))))))))))))))</f>
        <v>0</v>
      </c>
      <c r="K2380" s="103" t="str">
        <f>IF('Mottes de 6'!R409=0,"","Erreur")</f>
        <v/>
      </c>
    </row>
    <row r="2381" spans="1:11" x14ac:dyDescent="0.25">
      <c r="A2381" s="103">
        <f>IF('Mottes de 6'!A410&lt;&gt;"",'Mottes de 6'!A410,"")</f>
        <v>12489</v>
      </c>
      <c r="B2381" s="103" t="str">
        <f>IF('Mottes de 6'!L410&lt;&gt;"",'Mottes de 6'!L410,"")</f>
        <v>Noai</v>
      </c>
      <c r="C2381" s="107" t="str">
        <f>IF('Mottes de 6'!B410&lt;&gt;"",'Mottes de 6'!B410,"")</f>
        <v>GERANIUM ZONALE</v>
      </c>
      <c r="D2381" s="107" t="str">
        <f>IF('Mottes de 6'!C410&lt;&gt;"",'Mottes de 6'!C410,"")</f>
        <v>Sablé technigera</v>
      </c>
      <c r="E2381" s="103">
        <f>IF('Mottes de 6'!H410&lt;&gt;"",'Mottes de 6'!H410,"")</f>
        <v>9</v>
      </c>
      <c r="F2381" s="103" t="str">
        <f>IF('Mottes de 6'!E410&lt;&gt;"",'Mottes de 6'!E410,"")</f>
        <v>B</v>
      </c>
      <c r="G2381" s="103" t="str">
        <f>IF('Mottes de 6'!N410&lt;&gt;"",'Mottes de 6'!N410,"")</f>
        <v>M6</v>
      </c>
      <c r="H2381" s="103" t="str">
        <f>IF('Mottes de 6'!I410&lt;&gt;"",'Mottes de 6'!I410,"")</f>
        <v>A</v>
      </c>
      <c r="I2381" s="103">
        <f>IF('Mottes de 6'!J410&lt;&gt;"",'Mottes de 6'!J410,"")</f>
        <v>0.03</v>
      </c>
      <c r="J2381" s="103">
        <f>IF($J$9=36,'Mottes de 6'!U410,IF($J$9=37,'Mottes de 6'!V410,IF($J$9=38,'Mottes de 6'!W410,IF($J$9=39,'Mottes de 6'!X410,IF($J$9=40,'Mottes de 6'!Y410,IF($J$9=41,'Mottes de 6'!Z410,IF($J$9=42,'Mottes de 6'!AA410,IF($J$9=43,'Mottes de 6'!AB410,IF($J$9=44,'Mottes de 6'!AC410,IF($J$9=45,'Mottes de 6'!AD410,IF($J$9=46,'Mottes de 6'!AE410,IF($J$9=47,'Mottes de 6'!AF410,IF($J$9=48,'Mottes de 6'!AG410,IF($J$9=49,'Mottes de 6'!AH410,IF($J$9=50,'Mottes de 6'!AI410,IF($J$9=51,'Mottes de 6'!AJ410,IF($J$9=52,'Mottes de 6'!AK410,IF($J$9=1,'Mottes de 6'!AL410,IF($J$9=2,'Mottes de 6'!AM410,IF($J$9=3,'Mottes de 6'!AN410,IF($J$9=4,'Mottes de 6'!AO410,IF($J$9=5,'Mottes de 6'!AP410,IF($J$9=6,'Mottes de 6'!AQ410,IF($J$9=7,'Mottes de 6'!AR410,IF($J$9=8,'Mottes de 6'!AS410,IF($J$9=9,'Mottes de 6'!AT410,IF($J$9=10,'Mottes de 6'!AU410,IF($J$9=11,'Mottes de 6'!AV410,IF($J$9=12,'Mottes de 6'!AW410,IF($J$9=13,'Mottes de 6'!AX410,IF($J$9=14,'Mottes de 6'!AY410,IF($J$9=15,'Mottes de 6'!AZ410,IF($J$9=16,'Mottes de 6'!BA410,IF($J$9=17,'Mottes de 6'!BB410,IF($J$9=18,'Mottes de 6'!BC410,IF($J$9=19,'Mottes de 6'!BD410,IF($J$9=20,'Mottes de 6'!BE410,IF($J$9=21,'Mottes de 6'!BF410,IF($J$9=22,'Mottes de 6'!BG410,IF($J$9=23,'Mottes de 6'!BH410,IF($J$9=24,'Mottes de 6'!BI410,IF($J$9=25,'Mottes de 6'!BJ410,IF($J$9=26,'Mottes de 6'!BK410,IF($J$9=27,'Mottes de 6'!BL410,IF($J$9=28,'Mottes de 6'!BM410,IF($J$9=29,'Mottes de 6'!BN410,IF($J$9=30,'Mottes de 6'!BO410,IF($J$9=31,'Mottes de 6'!BP410,IF($J$9=32,'Mottes de 6'!BQ410,IF($J$9=33,'Mottes de 6'!BR410,IF($J$9=34,'Mottes de 6'!BS410,IF($J$9=35,'Mottes de 6'!BT410,))))))))))))))))))))))))))))))))))))))))))))))))))))</f>
        <v>0</v>
      </c>
      <c r="K2381" s="103" t="str">
        <f>IF('Mottes de 6'!R410=0,"","Erreur")</f>
        <v/>
      </c>
    </row>
    <row r="2382" spans="1:11" x14ac:dyDescent="0.25">
      <c r="A2382" s="103">
        <f>IF('Mottes de 6'!A411&lt;&gt;"",'Mottes de 6'!A411,"")</f>
        <v>12488</v>
      </c>
      <c r="B2382" s="103" t="str">
        <f>IF('Mottes de 6'!L411&lt;&gt;"",'Mottes de 6'!L411,"")</f>
        <v>Noai</v>
      </c>
      <c r="C2382" s="107" t="str">
        <f>IF('Mottes de 6'!B411&lt;&gt;"",'Mottes de 6'!B411,"")</f>
        <v>GERANIUM ZONALE</v>
      </c>
      <c r="D2382" s="107" t="str">
        <f>IF('Mottes de 6'!C411&lt;&gt;"",'Mottes de 6'!C411,"")</f>
        <v>Saumur technigera</v>
      </c>
      <c r="E2382" s="103">
        <f>IF('Mottes de 6'!H411&lt;&gt;"",'Mottes de 6'!H411,"")</f>
        <v>9</v>
      </c>
      <c r="F2382" s="103" t="str">
        <f>IF('Mottes de 6'!E411&lt;&gt;"",'Mottes de 6'!E411,"")</f>
        <v>B</v>
      </c>
      <c r="G2382" s="103" t="str">
        <f>IF('Mottes de 6'!N411&lt;&gt;"",'Mottes de 6'!N411,"")</f>
        <v>M6</v>
      </c>
      <c r="H2382" s="103" t="str">
        <f>IF('Mottes de 6'!I411&lt;&gt;"",'Mottes de 6'!I411,"")</f>
        <v>A</v>
      </c>
      <c r="I2382" s="103">
        <f>IF('Mottes de 6'!J411&lt;&gt;"",'Mottes de 6'!J411,"")</f>
        <v>0.03</v>
      </c>
      <c r="J2382" s="103">
        <f>IF($J$9=36,'Mottes de 6'!U411,IF($J$9=37,'Mottes de 6'!V411,IF($J$9=38,'Mottes de 6'!W411,IF($J$9=39,'Mottes de 6'!X411,IF($J$9=40,'Mottes de 6'!Y411,IF($J$9=41,'Mottes de 6'!Z411,IF($J$9=42,'Mottes de 6'!AA411,IF($J$9=43,'Mottes de 6'!AB411,IF($J$9=44,'Mottes de 6'!AC411,IF($J$9=45,'Mottes de 6'!AD411,IF($J$9=46,'Mottes de 6'!AE411,IF($J$9=47,'Mottes de 6'!AF411,IF($J$9=48,'Mottes de 6'!AG411,IF($J$9=49,'Mottes de 6'!AH411,IF($J$9=50,'Mottes de 6'!AI411,IF($J$9=51,'Mottes de 6'!AJ411,IF($J$9=52,'Mottes de 6'!AK411,IF($J$9=1,'Mottes de 6'!AL411,IF($J$9=2,'Mottes de 6'!AM411,IF($J$9=3,'Mottes de 6'!AN411,IF($J$9=4,'Mottes de 6'!AO411,IF($J$9=5,'Mottes de 6'!AP411,IF($J$9=6,'Mottes de 6'!AQ411,IF($J$9=7,'Mottes de 6'!AR411,IF($J$9=8,'Mottes de 6'!AS411,IF($J$9=9,'Mottes de 6'!AT411,IF($J$9=10,'Mottes de 6'!AU411,IF($J$9=11,'Mottes de 6'!AV411,IF($J$9=12,'Mottes de 6'!AW411,IF($J$9=13,'Mottes de 6'!AX411,IF($J$9=14,'Mottes de 6'!AY411,IF($J$9=15,'Mottes de 6'!AZ411,IF($J$9=16,'Mottes de 6'!BA411,IF($J$9=17,'Mottes de 6'!BB411,IF($J$9=18,'Mottes de 6'!BC411,IF($J$9=19,'Mottes de 6'!BD411,IF($J$9=20,'Mottes de 6'!BE411,IF($J$9=21,'Mottes de 6'!BF411,IF($J$9=22,'Mottes de 6'!BG411,IF($J$9=23,'Mottes de 6'!BH411,IF($J$9=24,'Mottes de 6'!BI411,IF($J$9=25,'Mottes de 6'!BJ411,IF($J$9=26,'Mottes de 6'!BK411,IF($J$9=27,'Mottes de 6'!BL411,IF($J$9=28,'Mottes de 6'!BM411,IF($J$9=29,'Mottes de 6'!BN411,IF($J$9=30,'Mottes de 6'!BO411,IF($J$9=31,'Mottes de 6'!BP411,IF($J$9=32,'Mottes de 6'!BQ411,IF($J$9=33,'Mottes de 6'!BR411,IF($J$9=34,'Mottes de 6'!BS411,IF($J$9=35,'Mottes de 6'!BT411,))))))))))))))))))))))))))))))))))))))))))))))))))))</f>
        <v>0</v>
      </c>
      <c r="K2382" s="103" t="str">
        <f>IF('Mottes de 6'!R411=0,"","Erreur")</f>
        <v/>
      </c>
    </row>
    <row r="2383" spans="1:11" x14ac:dyDescent="0.25">
      <c r="A2383" s="103">
        <f>IF('Mottes de 6'!A412&lt;&gt;"",'Mottes de 6'!A412,"")</f>
        <v>13960</v>
      </c>
      <c r="B2383" s="103" t="str">
        <f>IF('Mottes de 6'!L412&lt;&gt;"",'Mottes de 6'!L412,"")</f>
        <v>Noai</v>
      </c>
      <c r="C2383" s="107" t="str">
        <f>IF('Mottes de 6'!B412&lt;&gt;"",'Mottes de 6'!B412,"")</f>
        <v>GERANIUM ZONALE</v>
      </c>
      <c r="D2383" s="107" t="str">
        <f>IF('Mottes de 6'!C412&lt;&gt;"",'Mottes de 6'!C412,"")</f>
        <v>Spanish Wine Burgundy pac</v>
      </c>
      <c r="E2383" s="103">
        <f>IF('Mottes de 6'!H412&lt;&gt;"",'Mottes de 6'!H412,"")</f>
        <v>9</v>
      </c>
      <c r="F2383" s="103" t="str">
        <f>IF('Mottes de 6'!E412&lt;&gt;"",'Mottes de 6'!E412,"")</f>
        <v>B</v>
      </c>
      <c r="G2383" s="103" t="str">
        <f>IF('Mottes de 6'!N412&lt;&gt;"",'Mottes de 6'!N412,"")</f>
        <v>M6</v>
      </c>
      <c r="H2383" s="103" t="str">
        <f>IF('Mottes de 6'!I412&lt;&gt;"",'Mottes de 6'!I412,"")</f>
        <v>A</v>
      </c>
      <c r="I2383" s="103">
        <f>IF('Mottes de 6'!J412&lt;&gt;"",'Mottes de 6'!J412,"")</f>
        <v>0.04</v>
      </c>
      <c r="J2383" s="103">
        <f>IF($J$9=36,'Mottes de 6'!U412,IF($J$9=37,'Mottes de 6'!V412,IF($J$9=38,'Mottes de 6'!W412,IF($J$9=39,'Mottes de 6'!X412,IF($J$9=40,'Mottes de 6'!Y412,IF($J$9=41,'Mottes de 6'!Z412,IF($J$9=42,'Mottes de 6'!AA412,IF($J$9=43,'Mottes de 6'!AB412,IF($J$9=44,'Mottes de 6'!AC412,IF($J$9=45,'Mottes de 6'!AD412,IF($J$9=46,'Mottes de 6'!AE412,IF($J$9=47,'Mottes de 6'!AF412,IF($J$9=48,'Mottes de 6'!AG412,IF($J$9=49,'Mottes de 6'!AH412,IF($J$9=50,'Mottes de 6'!AI412,IF($J$9=51,'Mottes de 6'!AJ412,IF($J$9=52,'Mottes de 6'!AK412,IF($J$9=1,'Mottes de 6'!AL412,IF($J$9=2,'Mottes de 6'!AM412,IF($J$9=3,'Mottes de 6'!AN412,IF($J$9=4,'Mottes de 6'!AO412,IF($J$9=5,'Mottes de 6'!AP412,IF($J$9=6,'Mottes de 6'!AQ412,IF($J$9=7,'Mottes de 6'!AR412,IF($J$9=8,'Mottes de 6'!AS412,IF($J$9=9,'Mottes de 6'!AT412,IF($J$9=10,'Mottes de 6'!AU412,IF($J$9=11,'Mottes de 6'!AV412,IF($J$9=12,'Mottes de 6'!AW412,IF($J$9=13,'Mottes de 6'!AX412,IF($J$9=14,'Mottes de 6'!AY412,IF($J$9=15,'Mottes de 6'!AZ412,IF($J$9=16,'Mottes de 6'!BA412,IF($J$9=17,'Mottes de 6'!BB412,IF($J$9=18,'Mottes de 6'!BC412,IF($J$9=19,'Mottes de 6'!BD412,IF($J$9=20,'Mottes de 6'!BE412,IF($J$9=21,'Mottes de 6'!BF412,IF($J$9=22,'Mottes de 6'!BG412,IF($J$9=23,'Mottes de 6'!BH412,IF($J$9=24,'Mottes de 6'!BI412,IF($J$9=25,'Mottes de 6'!BJ412,IF($J$9=26,'Mottes de 6'!BK412,IF($J$9=27,'Mottes de 6'!BL412,IF($J$9=28,'Mottes de 6'!BM412,IF($J$9=29,'Mottes de 6'!BN412,IF($J$9=30,'Mottes de 6'!BO412,IF($J$9=31,'Mottes de 6'!BP412,IF($J$9=32,'Mottes de 6'!BQ412,IF($J$9=33,'Mottes de 6'!BR412,IF($J$9=34,'Mottes de 6'!BS412,IF($J$9=35,'Mottes de 6'!BT412,))))))))))))))))))))))))))))))))))))))))))))))))))))</f>
        <v>0</v>
      </c>
      <c r="K2383" s="103" t="str">
        <f>IF('Mottes de 6'!R412=0,"","Erreur")</f>
        <v/>
      </c>
    </row>
    <row r="2384" spans="1:11" x14ac:dyDescent="0.25">
      <c r="A2384" s="450"/>
      <c r="B2384" s="450"/>
      <c r="C2384" s="451" t="s">
        <v>1897</v>
      </c>
      <c r="D2384" s="451"/>
      <c r="E2384" s="450"/>
      <c r="F2384" s="450"/>
      <c r="G2384" s="450"/>
      <c r="H2384" s="450"/>
      <c r="I2384" s="450"/>
      <c r="J2384" s="450">
        <f>SUBTOTAL(9,J2375:J2383)</f>
        <v>0</v>
      </c>
      <c r="K2384" s="450"/>
    </row>
    <row r="2385" spans="1:11" x14ac:dyDescent="0.25">
      <c r="A2385" s="103" t="str">
        <f>IF('Mottes de 6'!A413&lt;&gt;"",'Mottes de 6'!A413,"")</f>
        <v/>
      </c>
      <c r="B2385" s="103" t="str">
        <f>IF('Mottes de 6'!L413&lt;&gt;"",'Mottes de 6'!L413,"")</f>
        <v>L</v>
      </c>
      <c r="C2385" s="107" t="str">
        <f>IF('Mottes de 6'!B413&lt;&gt;"",'Mottes de 6'!B413,"")</f>
        <v>GERANIUM ZONALE COLLECTION</v>
      </c>
      <c r="D2385" s="107" t="str">
        <f>IF('Mottes de 6'!C413&lt;&gt;"",'Mottes de 6'!C413,"")</f>
        <v/>
      </c>
      <c r="E2385" s="103" t="str">
        <f>IF('Mottes de 6'!H413&lt;&gt;"",'Mottes de 6'!H413,"")</f>
        <v/>
      </c>
      <c r="F2385" s="103" t="str">
        <f>IF('Mottes de 6'!E413&lt;&gt;"",'Mottes de 6'!E413,"")</f>
        <v/>
      </c>
      <c r="G2385" s="103" t="str">
        <f>IF('Mottes de 6'!N413&lt;&gt;"",'Mottes de 6'!N413,"")</f>
        <v/>
      </c>
      <c r="H2385" s="103" t="str">
        <f>IF('Mottes de 6'!I413&lt;&gt;"",'Mottes de 6'!I413,"")</f>
        <v/>
      </c>
      <c r="I2385" s="103" t="str">
        <f>IF('Mottes de 6'!J413&lt;&gt;"",'Mottes de 6'!J413,"")</f>
        <v/>
      </c>
      <c r="J2385" s="103">
        <f>IF($J$9=36,'Mottes de 6'!U413,IF($J$9=37,'Mottes de 6'!V413,IF($J$9=38,'Mottes de 6'!W413,IF($J$9=39,'Mottes de 6'!X413,IF($J$9=40,'Mottes de 6'!Y413,IF($J$9=41,'Mottes de 6'!Z413,IF($J$9=42,'Mottes de 6'!AA413,IF($J$9=43,'Mottes de 6'!AB413,IF($J$9=44,'Mottes de 6'!AC413,IF($J$9=45,'Mottes de 6'!AD413,IF($J$9=46,'Mottes de 6'!AE413,IF($J$9=47,'Mottes de 6'!AF413,IF($J$9=48,'Mottes de 6'!AG413,IF($J$9=49,'Mottes de 6'!AH413,IF($J$9=50,'Mottes de 6'!AI413,IF($J$9=51,'Mottes de 6'!AJ413,IF($J$9=52,'Mottes de 6'!AK413,IF($J$9=1,'Mottes de 6'!AL413,IF($J$9=2,'Mottes de 6'!AM413,IF($J$9=3,'Mottes de 6'!AN413,IF($J$9=4,'Mottes de 6'!AO413,IF($J$9=5,'Mottes de 6'!AP413,IF($J$9=6,'Mottes de 6'!AQ413,IF($J$9=7,'Mottes de 6'!AR413,IF($J$9=8,'Mottes de 6'!AS413,IF($J$9=9,'Mottes de 6'!AT413,IF($J$9=10,'Mottes de 6'!AU413,IF($J$9=11,'Mottes de 6'!AV413,IF($J$9=12,'Mottes de 6'!AW413,IF($J$9=13,'Mottes de 6'!AX413,IF($J$9=14,'Mottes de 6'!AY413,IF($J$9=15,'Mottes de 6'!AZ413,IF($J$9=16,'Mottes de 6'!BA413,IF($J$9=17,'Mottes de 6'!BB413,IF($J$9=18,'Mottes de 6'!BC413,IF($J$9=19,'Mottes de 6'!BD413,IF($J$9=20,'Mottes de 6'!BE413,IF($J$9=21,'Mottes de 6'!BF413,IF($J$9=22,'Mottes de 6'!BG413,IF($J$9=23,'Mottes de 6'!BH413,IF($J$9=24,'Mottes de 6'!BI413,IF($J$9=25,'Mottes de 6'!BJ413,IF($J$9=26,'Mottes de 6'!BK413,IF($J$9=27,'Mottes de 6'!BL413,IF($J$9=28,'Mottes de 6'!BM413,IF($J$9=29,'Mottes de 6'!BN413,IF($J$9=30,'Mottes de 6'!BO413,IF($J$9=31,'Mottes de 6'!BP413,IF($J$9=32,'Mottes de 6'!BQ413,IF($J$9=33,'Mottes de 6'!BR413,IF($J$9=34,'Mottes de 6'!BS413,IF($J$9=35,'Mottes de 6'!BT413,))))))))))))))))))))))))))))))))))))))))))))))))))))</f>
        <v>0</v>
      </c>
      <c r="K2385" s="103" t="str">
        <f>IF('Mottes de 6'!R413=0,"","Erreur")</f>
        <v/>
      </c>
    </row>
    <row r="2386" spans="1:11" x14ac:dyDescent="0.25">
      <c r="A2386" s="103">
        <f>IF('Mottes de 6'!A414&lt;&gt;"",'Mottes de 6'!A414,"")</f>
        <v>3831</v>
      </c>
      <c r="B2386" s="103" t="str">
        <f>IF('Mottes de 6'!L414&lt;&gt;"",'Mottes de 6'!L414,"")</f>
        <v>Noai</v>
      </c>
      <c r="C2386" s="107" t="str">
        <f>IF('Mottes de 6'!B414&lt;&gt;"",'Mottes de 6'!B414,"")</f>
        <v>GERANIUM ZONALE COLL</v>
      </c>
      <c r="D2386" s="107" t="str">
        <f>IF('Mottes de 6'!C414&lt;&gt;"",'Mottes de 6'!C414,"")</f>
        <v>Mrs Pollock</v>
      </c>
      <c r="E2386" s="103">
        <f>IF('Mottes de 6'!H414&lt;&gt;"",'Mottes de 6'!H414,"")</f>
        <v>9</v>
      </c>
      <c r="F2386" s="103" t="str">
        <f>IF('Mottes de 6'!E414&lt;&gt;"",'Mottes de 6'!E414,"")</f>
        <v>B</v>
      </c>
      <c r="G2386" s="103" t="str">
        <f>IF('Mottes de 6'!N414&lt;&gt;"",'Mottes de 6'!N414,"")</f>
        <v>M6</v>
      </c>
      <c r="H2386" s="103" t="str">
        <f>IF('Mottes de 6'!I414&lt;&gt;"",'Mottes de 6'!I414,"")</f>
        <v>E</v>
      </c>
      <c r="I2386" s="103" t="str">
        <f>IF('Mottes de 6'!J414&lt;&gt;"",'Mottes de 6'!J414,"")</f>
        <v/>
      </c>
      <c r="J2386" s="103">
        <f>IF($J$9=36,'Mottes de 6'!U414,IF($J$9=37,'Mottes de 6'!V414,IF($J$9=38,'Mottes de 6'!W414,IF($J$9=39,'Mottes de 6'!X414,IF($J$9=40,'Mottes de 6'!Y414,IF($J$9=41,'Mottes de 6'!Z414,IF($J$9=42,'Mottes de 6'!AA414,IF($J$9=43,'Mottes de 6'!AB414,IF($J$9=44,'Mottes de 6'!AC414,IF($J$9=45,'Mottes de 6'!AD414,IF($J$9=46,'Mottes de 6'!AE414,IF($J$9=47,'Mottes de 6'!AF414,IF($J$9=48,'Mottes de 6'!AG414,IF($J$9=49,'Mottes de 6'!AH414,IF($J$9=50,'Mottes de 6'!AI414,IF($J$9=51,'Mottes de 6'!AJ414,IF($J$9=52,'Mottes de 6'!AK414,IF($J$9=1,'Mottes de 6'!AL414,IF($J$9=2,'Mottes de 6'!AM414,IF($J$9=3,'Mottes de 6'!AN414,IF($J$9=4,'Mottes de 6'!AO414,IF($J$9=5,'Mottes de 6'!AP414,IF($J$9=6,'Mottes de 6'!AQ414,IF($J$9=7,'Mottes de 6'!AR414,IF($J$9=8,'Mottes de 6'!AS414,IF($J$9=9,'Mottes de 6'!AT414,IF($J$9=10,'Mottes de 6'!AU414,IF($J$9=11,'Mottes de 6'!AV414,IF($J$9=12,'Mottes de 6'!AW414,IF($J$9=13,'Mottes de 6'!AX414,IF($J$9=14,'Mottes de 6'!AY414,IF($J$9=15,'Mottes de 6'!AZ414,IF($J$9=16,'Mottes de 6'!BA414,IF($J$9=17,'Mottes de 6'!BB414,IF($J$9=18,'Mottes de 6'!BC414,IF($J$9=19,'Mottes de 6'!BD414,IF($J$9=20,'Mottes de 6'!BE414,IF($J$9=21,'Mottes de 6'!BF414,IF($J$9=22,'Mottes de 6'!BG414,IF($J$9=23,'Mottes de 6'!BH414,IF($J$9=24,'Mottes de 6'!BI414,IF($J$9=25,'Mottes de 6'!BJ414,IF($J$9=26,'Mottes de 6'!BK414,IF($J$9=27,'Mottes de 6'!BL414,IF($J$9=28,'Mottes de 6'!BM414,IF($J$9=29,'Mottes de 6'!BN414,IF($J$9=30,'Mottes de 6'!BO414,IF($J$9=31,'Mottes de 6'!BP414,IF($J$9=32,'Mottes de 6'!BQ414,IF($J$9=33,'Mottes de 6'!BR414,IF($J$9=34,'Mottes de 6'!BS414,IF($J$9=35,'Mottes de 6'!BT414,))))))))))))))))))))))))))))))))))))))))))))))))))))</f>
        <v>0</v>
      </c>
      <c r="K2386" s="103" t="str">
        <f>IF('Mottes de 6'!R414=0,"","Erreur")</f>
        <v/>
      </c>
    </row>
    <row r="2387" spans="1:11" x14ac:dyDescent="0.25">
      <c r="A2387" s="103">
        <f>IF('Mottes de 6'!A415&lt;&gt;"",'Mottes de 6'!A415,"")</f>
        <v>3832</v>
      </c>
      <c r="B2387" s="103" t="str">
        <f>IF('Mottes de 6'!L415&lt;&gt;"",'Mottes de 6'!L415,"")</f>
        <v>Noai</v>
      </c>
      <c r="C2387" s="107" t="str">
        <f>IF('Mottes de 6'!B415&lt;&gt;"",'Mottes de 6'!B415,"")</f>
        <v>GERANIUM ZONALE COLL</v>
      </c>
      <c r="D2387" s="107" t="str">
        <f>IF('Mottes de 6'!C415&lt;&gt;"",'Mottes de 6'!C415,"")</f>
        <v>Occold Shield</v>
      </c>
      <c r="E2387" s="103">
        <f>IF('Mottes de 6'!H415&lt;&gt;"",'Mottes de 6'!H415,"")</f>
        <v>9</v>
      </c>
      <c r="F2387" s="103" t="str">
        <f>IF('Mottes de 6'!E415&lt;&gt;"",'Mottes de 6'!E415,"")</f>
        <v>B</v>
      </c>
      <c r="G2387" s="103" t="str">
        <f>IF('Mottes de 6'!N415&lt;&gt;"",'Mottes de 6'!N415,"")</f>
        <v>M6</v>
      </c>
      <c r="H2387" s="103" t="str">
        <f>IF('Mottes de 6'!I415&lt;&gt;"",'Mottes de 6'!I415,"")</f>
        <v>E</v>
      </c>
      <c r="I2387" s="103" t="str">
        <f>IF('Mottes de 6'!J415&lt;&gt;"",'Mottes de 6'!J415,"")</f>
        <v/>
      </c>
      <c r="J2387" s="103">
        <f>IF($J$9=36,'Mottes de 6'!U415,IF($J$9=37,'Mottes de 6'!V415,IF($J$9=38,'Mottes de 6'!W415,IF($J$9=39,'Mottes de 6'!X415,IF($J$9=40,'Mottes de 6'!Y415,IF($J$9=41,'Mottes de 6'!Z415,IF($J$9=42,'Mottes de 6'!AA415,IF($J$9=43,'Mottes de 6'!AB415,IF($J$9=44,'Mottes de 6'!AC415,IF($J$9=45,'Mottes de 6'!AD415,IF($J$9=46,'Mottes de 6'!AE415,IF($J$9=47,'Mottes de 6'!AF415,IF($J$9=48,'Mottes de 6'!AG415,IF($J$9=49,'Mottes de 6'!AH415,IF($J$9=50,'Mottes de 6'!AI415,IF($J$9=51,'Mottes de 6'!AJ415,IF($J$9=52,'Mottes de 6'!AK415,IF($J$9=1,'Mottes de 6'!AL415,IF($J$9=2,'Mottes de 6'!AM415,IF($J$9=3,'Mottes de 6'!AN415,IF($J$9=4,'Mottes de 6'!AO415,IF($J$9=5,'Mottes de 6'!AP415,IF($J$9=6,'Mottes de 6'!AQ415,IF($J$9=7,'Mottes de 6'!AR415,IF($J$9=8,'Mottes de 6'!AS415,IF($J$9=9,'Mottes de 6'!AT415,IF($J$9=10,'Mottes de 6'!AU415,IF($J$9=11,'Mottes de 6'!AV415,IF($J$9=12,'Mottes de 6'!AW415,IF($J$9=13,'Mottes de 6'!AX415,IF($J$9=14,'Mottes de 6'!AY415,IF($J$9=15,'Mottes de 6'!AZ415,IF($J$9=16,'Mottes de 6'!BA415,IF($J$9=17,'Mottes de 6'!BB415,IF($J$9=18,'Mottes de 6'!BC415,IF($J$9=19,'Mottes de 6'!BD415,IF($J$9=20,'Mottes de 6'!BE415,IF($J$9=21,'Mottes de 6'!BF415,IF($J$9=22,'Mottes de 6'!BG415,IF($J$9=23,'Mottes de 6'!BH415,IF($J$9=24,'Mottes de 6'!BI415,IF($J$9=25,'Mottes de 6'!BJ415,IF($J$9=26,'Mottes de 6'!BK415,IF($J$9=27,'Mottes de 6'!BL415,IF($J$9=28,'Mottes de 6'!BM415,IF($J$9=29,'Mottes de 6'!BN415,IF($J$9=30,'Mottes de 6'!BO415,IF($J$9=31,'Mottes de 6'!BP415,IF($J$9=32,'Mottes de 6'!BQ415,IF($J$9=33,'Mottes de 6'!BR415,IF($J$9=34,'Mottes de 6'!BS415,IF($J$9=35,'Mottes de 6'!BT415,))))))))))))))))))))))))))))))))))))))))))))))))))))</f>
        <v>0</v>
      </c>
      <c r="K2387" s="103" t="str">
        <f>IF('Mottes de 6'!R415=0,"","Erreur")</f>
        <v/>
      </c>
    </row>
    <row r="2388" spans="1:11" x14ac:dyDescent="0.25">
      <c r="A2388" s="103">
        <f>IF('Mottes de 6'!A416&lt;&gt;"",'Mottes de 6'!A416,"")</f>
        <v>3833</v>
      </c>
      <c r="B2388" s="103" t="str">
        <f>IF('Mottes de 6'!L416&lt;&gt;"",'Mottes de 6'!L416,"")</f>
        <v>Noai</v>
      </c>
      <c r="C2388" s="107" t="str">
        <f>IF('Mottes de 6'!B416&lt;&gt;"",'Mottes de 6'!B416,"")</f>
        <v>GERANIUM ZONALE COLL</v>
      </c>
      <c r="D2388" s="107" t="str">
        <f>IF('Mottes de 6'!C416&lt;&gt;"",'Mottes de 6'!C416,"")</f>
        <v>Vancouver Centennial</v>
      </c>
      <c r="E2388" s="103">
        <f>IF('Mottes de 6'!H416&lt;&gt;"",'Mottes de 6'!H416,"")</f>
        <v>9</v>
      </c>
      <c r="F2388" s="103" t="str">
        <f>IF('Mottes de 6'!E416&lt;&gt;"",'Mottes de 6'!E416,"")</f>
        <v>B</v>
      </c>
      <c r="G2388" s="103" t="str">
        <f>IF('Mottes de 6'!N416&lt;&gt;"",'Mottes de 6'!N416,"")</f>
        <v>M6</v>
      </c>
      <c r="H2388" s="103" t="str">
        <f>IF('Mottes de 6'!I416&lt;&gt;"",'Mottes de 6'!I416,"")</f>
        <v>E</v>
      </c>
      <c r="I2388" s="103" t="str">
        <f>IF('Mottes de 6'!J416&lt;&gt;"",'Mottes de 6'!J416,"")</f>
        <v/>
      </c>
      <c r="J2388" s="103">
        <f>IF($J$9=36,'Mottes de 6'!U416,IF($J$9=37,'Mottes de 6'!V416,IF($J$9=38,'Mottes de 6'!W416,IF($J$9=39,'Mottes de 6'!X416,IF($J$9=40,'Mottes de 6'!Y416,IF($J$9=41,'Mottes de 6'!Z416,IF($J$9=42,'Mottes de 6'!AA416,IF($J$9=43,'Mottes de 6'!AB416,IF($J$9=44,'Mottes de 6'!AC416,IF($J$9=45,'Mottes de 6'!AD416,IF($J$9=46,'Mottes de 6'!AE416,IF($J$9=47,'Mottes de 6'!AF416,IF($J$9=48,'Mottes de 6'!AG416,IF($J$9=49,'Mottes de 6'!AH416,IF($J$9=50,'Mottes de 6'!AI416,IF($J$9=51,'Mottes de 6'!AJ416,IF($J$9=52,'Mottes de 6'!AK416,IF($J$9=1,'Mottes de 6'!AL416,IF($J$9=2,'Mottes de 6'!AM416,IF($J$9=3,'Mottes de 6'!AN416,IF($J$9=4,'Mottes de 6'!AO416,IF($J$9=5,'Mottes de 6'!AP416,IF($J$9=6,'Mottes de 6'!AQ416,IF($J$9=7,'Mottes de 6'!AR416,IF($J$9=8,'Mottes de 6'!AS416,IF($J$9=9,'Mottes de 6'!AT416,IF($J$9=10,'Mottes de 6'!AU416,IF($J$9=11,'Mottes de 6'!AV416,IF($J$9=12,'Mottes de 6'!AW416,IF($J$9=13,'Mottes de 6'!AX416,IF($J$9=14,'Mottes de 6'!AY416,IF($J$9=15,'Mottes de 6'!AZ416,IF($J$9=16,'Mottes de 6'!BA416,IF($J$9=17,'Mottes de 6'!BB416,IF($J$9=18,'Mottes de 6'!BC416,IF($J$9=19,'Mottes de 6'!BD416,IF($J$9=20,'Mottes de 6'!BE416,IF($J$9=21,'Mottes de 6'!BF416,IF($J$9=22,'Mottes de 6'!BG416,IF($J$9=23,'Mottes de 6'!BH416,IF($J$9=24,'Mottes de 6'!BI416,IF($J$9=25,'Mottes de 6'!BJ416,IF($J$9=26,'Mottes de 6'!BK416,IF($J$9=27,'Mottes de 6'!BL416,IF($J$9=28,'Mottes de 6'!BM416,IF($J$9=29,'Mottes de 6'!BN416,IF($J$9=30,'Mottes de 6'!BO416,IF($J$9=31,'Mottes de 6'!BP416,IF($J$9=32,'Mottes de 6'!BQ416,IF($J$9=33,'Mottes de 6'!BR416,IF($J$9=34,'Mottes de 6'!BS416,IF($J$9=35,'Mottes de 6'!BT416,))))))))))))))))))))))))))))))))))))))))))))))))))))</f>
        <v>0</v>
      </c>
      <c r="K2388" s="103" t="str">
        <f>IF('Mottes de 6'!R416=0,"","Erreur")</f>
        <v/>
      </c>
    </row>
    <row r="2389" spans="1:11" x14ac:dyDescent="0.25">
      <c r="A2389" s="103">
        <f>IF('Mottes de 6'!A417&lt;&gt;"",'Mottes de 6'!A417,"")</f>
        <v>3614</v>
      </c>
      <c r="B2389" s="103" t="str">
        <f>IF('Mottes de 6'!L417&lt;&gt;"",'Mottes de 6'!L417,"")</f>
        <v>Noai</v>
      </c>
      <c r="C2389" s="107" t="str">
        <f>IF('Mottes de 6'!B417&lt;&gt;"",'Mottes de 6'!B417,"")</f>
        <v>GERANIUM ZONALE COLL</v>
      </c>
      <c r="D2389" s="107" t="str">
        <f>IF('Mottes de 6'!C417&lt;&gt;"",'Mottes de 6'!C417,"")</f>
        <v>Panachés variés</v>
      </c>
      <c r="E2389" s="103">
        <f>IF('Mottes de 6'!H417&lt;&gt;"",'Mottes de 6'!H417,"")</f>
        <v>9</v>
      </c>
      <c r="F2389" s="103" t="str">
        <f>IF('Mottes de 6'!E417&lt;&gt;"",'Mottes de 6'!E417,"")</f>
        <v>B</v>
      </c>
      <c r="G2389" s="103" t="str">
        <f>IF('Mottes de 6'!N417&lt;&gt;"",'Mottes de 6'!N417,"")</f>
        <v>M6</v>
      </c>
      <c r="H2389" s="103" t="str">
        <f>IF('Mottes de 6'!I417&lt;&gt;"",'Mottes de 6'!I417,"")</f>
        <v>E</v>
      </c>
      <c r="I2389" s="103" t="str">
        <f>IF('Mottes de 6'!J417&lt;&gt;"",'Mottes de 6'!J417,"")</f>
        <v/>
      </c>
      <c r="J2389" s="103">
        <f>IF($J$9=36,'Mottes de 6'!U417,IF($J$9=37,'Mottes de 6'!V417,IF($J$9=38,'Mottes de 6'!W417,IF($J$9=39,'Mottes de 6'!X417,IF($J$9=40,'Mottes de 6'!Y417,IF($J$9=41,'Mottes de 6'!Z417,IF($J$9=42,'Mottes de 6'!AA417,IF($J$9=43,'Mottes de 6'!AB417,IF($J$9=44,'Mottes de 6'!AC417,IF($J$9=45,'Mottes de 6'!AD417,IF($J$9=46,'Mottes de 6'!AE417,IF($J$9=47,'Mottes de 6'!AF417,IF($J$9=48,'Mottes de 6'!AG417,IF($J$9=49,'Mottes de 6'!AH417,IF($J$9=50,'Mottes de 6'!AI417,IF($J$9=51,'Mottes de 6'!AJ417,IF($J$9=52,'Mottes de 6'!AK417,IF($J$9=1,'Mottes de 6'!AL417,IF($J$9=2,'Mottes de 6'!AM417,IF($J$9=3,'Mottes de 6'!AN417,IF($J$9=4,'Mottes de 6'!AO417,IF($J$9=5,'Mottes de 6'!AP417,IF($J$9=6,'Mottes de 6'!AQ417,IF($J$9=7,'Mottes de 6'!AR417,IF($J$9=8,'Mottes de 6'!AS417,IF($J$9=9,'Mottes de 6'!AT417,IF($J$9=10,'Mottes de 6'!AU417,IF($J$9=11,'Mottes de 6'!AV417,IF($J$9=12,'Mottes de 6'!AW417,IF($J$9=13,'Mottes de 6'!AX417,IF($J$9=14,'Mottes de 6'!AY417,IF($J$9=15,'Mottes de 6'!AZ417,IF($J$9=16,'Mottes de 6'!BA417,IF($J$9=17,'Mottes de 6'!BB417,IF($J$9=18,'Mottes de 6'!BC417,IF($J$9=19,'Mottes de 6'!BD417,IF($J$9=20,'Mottes de 6'!BE417,IF($J$9=21,'Mottes de 6'!BF417,IF($J$9=22,'Mottes de 6'!BG417,IF($J$9=23,'Mottes de 6'!BH417,IF($J$9=24,'Mottes de 6'!BI417,IF($J$9=25,'Mottes de 6'!BJ417,IF($J$9=26,'Mottes de 6'!BK417,IF($J$9=27,'Mottes de 6'!BL417,IF($J$9=28,'Mottes de 6'!BM417,IF($J$9=29,'Mottes de 6'!BN417,IF($J$9=30,'Mottes de 6'!BO417,IF($J$9=31,'Mottes de 6'!BP417,IF($J$9=32,'Mottes de 6'!BQ417,IF($J$9=33,'Mottes de 6'!BR417,IF($J$9=34,'Mottes de 6'!BS417,IF($J$9=35,'Mottes de 6'!BT417,))))))))))))))))))))))))))))))))))))))))))))))))))))</f>
        <v>0</v>
      </c>
      <c r="K2389" s="103" t="str">
        <f>IF('Mottes de 6'!R417=0,"","Erreur")</f>
        <v/>
      </c>
    </row>
    <row r="2390" spans="1:11" x14ac:dyDescent="0.25">
      <c r="A2390" s="103">
        <f>IF('Mottes de 6'!A418&lt;&gt;"",'Mottes de 6'!A418,"")</f>
        <v>3834</v>
      </c>
      <c r="B2390" s="103" t="str">
        <f>IF('Mottes de 6'!L418&lt;&gt;"",'Mottes de 6'!L418,"")</f>
        <v>Noai</v>
      </c>
      <c r="C2390" s="107" t="str">
        <f>IF('Mottes de 6'!B418&lt;&gt;"",'Mottes de 6'!B418,"")</f>
        <v>GERANIUM ZONALE COLL</v>
      </c>
      <c r="D2390" s="107" t="str">
        <f>IF('Mottes de 6'!C418&lt;&gt;"",'Mottes de 6'!C418,"")</f>
        <v>Fireworks Bicolor pac</v>
      </c>
      <c r="E2390" s="103">
        <f>IF('Mottes de 6'!H418&lt;&gt;"",'Mottes de 6'!H418,"")</f>
        <v>9</v>
      </c>
      <c r="F2390" s="103" t="str">
        <f>IF('Mottes de 6'!E418&lt;&gt;"",'Mottes de 6'!E418,"")</f>
        <v>B</v>
      </c>
      <c r="G2390" s="103" t="str">
        <f>IF('Mottes de 6'!N418&lt;&gt;"",'Mottes de 6'!N418,"")</f>
        <v>M6</v>
      </c>
      <c r="H2390" s="103" t="str">
        <f>IF('Mottes de 6'!I418&lt;&gt;"",'Mottes de 6'!I418,"")</f>
        <v>E</v>
      </c>
      <c r="I2390" s="103">
        <f>IF('Mottes de 6'!J418&lt;&gt;"",'Mottes de 6'!J418,"")</f>
        <v>0.04</v>
      </c>
      <c r="J2390" s="103">
        <f>IF($J$9=36,'Mottes de 6'!U418,IF($J$9=37,'Mottes de 6'!V418,IF($J$9=38,'Mottes de 6'!W418,IF($J$9=39,'Mottes de 6'!X418,IF($J$9=40,'Mottes de 6'!Y418,IF($J$9=41,'Mottes de 6'!Z418,IF($J$9=42,'Mottes de 6'!AA418,IF($J$9=43,'Mottes de 6'!AB418,IF($J$9=44,'Mottes de 6'!AC418,IF($J$9=45,'Mottes de 6'!AD418,IF($J$9=46,'Mottes de 6'!AE418,IF($J$9=47,'Mottes de 6'!AF418,IF($J$9=48,'Mottes de 6'!AG418,IF($J$9=49,'Mottes de 6'!AH418,IF($J$9=50,'Mottes de 6'!AI418,IF($J$9=51,'Mottes de 6'!AJ418,IF($J$9=52,'Mottes de 6'!AK418,IF($J$9=1,'Mottes de 6'!AL418,IF($J$9=2,'Mottes de 6'!AM418,IF($J$9=3,'Mottes de 6'!AN418,IF($J$9=4,'Mottes de 6'!AO418,IF($J$9=5,'Mottes de 6'!AP418,IF($J$9=6,'Mottes de 6'!AQ418,IF($J$9=7,'Mottes de 6'!AR418,IF($J$9=8,'Mottes de 6'!AS418,IF($J$9=9,'Mottes de 6'!AT418,IF($J$9=10,'Mottes de 6'!AU418,IF($J$9=11,'Mottes de 6'!AV418,IF($J$9=12,'Mottes de 6'!AW418,IF($J$9=13,'Mottes de 6'!AX418,IF($J$9=14,'Mottes de 6'!AY418,IF($J$9=15,'Mottes de 6'!AZ418,IF($J$9=16,'Mottes de 6'!BA418,IF($J$9=17,'Mottes de 6'!BB418,IF($J$9=18,'Mottes de 6'!BC418,IF($J$9=19,'Mottes de 6'!BD418,IF($J$9=20,'Mottes de 6'!BE418,IF($J$9=21,'Mottes de 6'!BF418,IF($J$9=22,'Mottes de 6'!BG418,IF($J$9=23,'Mottes de 6'!BH418,IF($J$9=24,'Mottes de 6'!BI418,IF($J$9=25,'Mottes de 6'!BJ418,IF($J$9=26,'Mottes de 6'!BK418,IF($J$9=27,'Mottes de 6'!BL418,IF($J$9=28,'Mottes de 6'!BM418,IF($J$9=29,'Mottes de 6'!BN418,IF($J$9=30,'Mottes de 6'!BO418,IF($J$9=31,'Mottes de 6'!BP418,IF($J$9=32,'Mottes de 6'!BQ418,IF($J$9=33,'Mottes de 6'!BR418,IF($J$9=34,'Mottes de 6'!BS418,IF($J$9=35,'Mottes de 6'!BT418,))))))))))))))))))))))))))))))))))))))))))))))))))))</f>
        <v>0</v>
      </c>
      <c r="K2390" s="103" t="str">
        <f>IF('Mottes de 6'!R418=0,"","Erreur")</f>
        <v/>
      </c>
    </row>
    <row r="2391" spans="1:11" x14ac:dyDescent="0.25">
      <c r="A2391" s="103">
        <f>IF('Mottes de 6'!A419&lt;&gt;"",'Mottes de 6'!A419,"")</f>
        <v>3837</v>
      </c>
      <c r="B2391" s="103" t="str">
        <f>IF('Mottes de 6'!L419&lt;&gt;"",'Mottes de 6'!L419,"")</f>
        <v>Noai</v>
      </c>
      <c r="C2391" s="107" t="str">
        <f>IF('Mottes de 6'!B419&lt;&gt;"",'Mottes de 6'!B419,"")</f>
        <v>GERANIUM ZONALE COLL</v>
      </c>
      <c r="D2391" s="107" t="str">
        <f>IF('Mottes de 6'!C419&lt;&gt;"",'Mottes de 6'!C419,"")</f>
        <v>Fireworks Pink pac</v>
      </c>
      <c r="E2391" s="103">
        <f>IF('Mottes de 6'!H419&lt;&gt;"",'Mottes de 6'!H419,"")</f>
        <v>9</v>
      </c>
      <c r="F2391" s="103" t="str">
        <f>IF('Mottes de 6'!E419&lt;&gt;"",'Mottes de 6'!E419,"")</f>
        <v>B</v>
      </c>
      <c r="G2391" s="103" t="str">
        <f>IF('Mottes de 6'!N419&lt;&gt;"",'Mottes de 6'!N419,"")</f>
        <v>M6</v>
      </c>
      <c r="H2391" s="103" t="str">
        <f>IF('Mottes de 6'!I419&lt;&gt;"",'Mottes de 6'!I419,"")</f>
        <v>E</v>
      </c>
      <c r="I2391" s="103">
        <f>IF('Mottes de 6'!J419&lt;&gt;"",'Mottes de 6'!J419,"")</f>
        <v>0.04</v>
      </c>
      <c r="J2391" s="103">
        <f>IF($J$9=36,'Mottes de 6'!U419,IF($J$9=37,'Mottes de 6'!V419,IF($J$9=38,'Mottes de 6'!W419,IF($J$9=39,'Mottes de 6'!X419,IF($J$9=40,'Mottes de 6'!Y419,IF($J$9=41,'Mottes de 6'!Z419,IF($J$9=42,'Mottes de 6'!AA419,IF($J$9=43,'Mottes de 6'!AB419,IF($J$9=44,'Mottes de 6'!AC419,IF($J$9=45,'Mottes de 6'!AD419,IF($J$9=46,'Mottes de 6'!AE419,IF($J$9=47,'Mottes de 6'!AF419,IF($J$9=48,'Mottes de 6'!AG419,IF($J$9=49,'Mottes de 6'!AH419,IF($J$9=50,'Mottes de 6'!AI419,IF($J$9=51,'Mottes de 6'!AJ419,IF($J$9=52,'Mottes de 6'!AK419,IF($J$9=1,'Mottes de 6'!AL419,IF($J$9=2,'Mottes de 6'!AM419,IF($J$9=3,'Mottes de 6'!AN419,IF($J$9=4,'Mottes de 6'!AO419,IF($J$9=5,'Mottes de 6'!AP419,IF($J$9=6,'Mottes de 6'!AQ419,IF($J$9=7,'Mottes de 6'!AR419,IF($J$9=8,'Mottes de 6'!AS419,IF($J$9=9,'Mottes de 6'!AT419,IF($J$9=10,'Mottes de 6'!AU419,IF($J$9=11,'Mottes de 6'!AV419,IF($J$9=12,'Mottes de 6'!AW419,IF($J$9=13,'Mottes de 6'!AX419,IF($J$9=14,'Mottes de 6'!AY419,IF($J$9=15,'Mottes de 6'!AZ419,IF($J$9=16,'Mottes de 6'!BA419,IF($J$9=17,'Mottes de 6'!BB419,IF($J$9=18,'Mottes de 6'!BC419,IF($J$9=19,'Mottes de 6'!BD419,IF($J$9=20,'Mottes de 6'!BE419,IF($J$9=21,'Mottes de 6'!BF419,IF($J$9=22,'Mottes de 6'!BG419,IF($J$9=23,'Mottes de 6'!BH419,IF($J$9=24,'Mottes de 6'!BI419,IF($J$9=25,'Mottes de 6'!BJ419,IF($J$9=26,'Mottes de 6'!BK419,IF($J$9=27,'Mottes de 6'!BL419,IF($J$9=28,'Mottes de 6'!BM419,IF($J$9=29,'Mottes de 6'!BN419,IF($J$9=30,'Mottes de 6'!BO419,IF($J$9=31,'Mottes de 6'!BP419,IF($J$9=32,'Mottes de 6'!BQ419,IF($J$9=33,'Mottes de 6'!BR419,IF($J$9=34,'Mottes de 6'!BS419,IF($J$9=35,'Mottes de 6'!BT419,))))))))))))))))))))))))))))))))))))))))))))))))))))</f>
        <v>0</v>
      </c>
      <c r="K2391" s="103" t="str">
        <f>IF('Mottes de 6'!R419=0,"","Erreur")</f>
        <v/>
      </c>
    </row>
    <row r="2392" spans="1:11" x14ac:dyDescent="0.25">
      <c r="A2392" s="103">
        <f>IF('Mottes de 6'!A420&lt;&gt;"",'Mottes de 6'!A420,"")</f>
        <v>20951</v>
      </c>
      <c r="B2392" s="103" t="str">
        <f>IF('Mottes de 6'!L420&lt;&gt;"",'Mottes de 6'!L420,"")</f>
        <v>Noai</v>
      </c>
      <c r="C2392" s="107" t="str">
        <f>IF('Mottes de 6'!B420&lt;&gt;"",'Mottes de 6'!B420,"")</f>
        <v>GERANIUM ZONALE COLL</v>
      </c>
      <c r="D2392" s="107" t="str">
        <f>IF('Mottes de 6'!C420&lt;&gt;"",'Mottes de 6'!C420,"")</f>
        <v>Fireworks Scarlet pac</v>
      </c>
      <c r="E2392" s="103">
        <f>IF('Mottes de 6'!H420&lt;&gt;"",'Mottes de 6'!H420,"")</f>
        <v>9</v>
      </c>
      <c r="F2392" s="103" t="str">
        <f>IF('Mottes de 6'!E420&lt;&gt;"",'Mottes de 6'!E420,"")</f>
        <v>B</v>
      </c>
      <c r="G2392" s="103" t="str">
        <f>IF('Mottes de 6'!N420&lt;&gt;"",'Mottes de 6'!N420,"")</f>
        <v>M6</v>
      </c>
      <c r="H2392" s="103" t="str">
        <f>IF('Mottes de 6'!I420&lt;&gt;"",'Mottes de 6'!I420,"")</f>
        <v>E</v>
      </c>
      <c r="I2392" s="103">
        <f>IF('Mottes de 6'!J420&lt;&gt;"",'Mottes de 6'!J420,"")</f>
        <v>0.04</v>
      </c>
      <c r="J2392" s="103">
        <f>IF($J$9=36,'Mottes de 6'!U420,IF($J$9=37,'Mottes de 6'!V420,IF($J$9=38,'Mottes de 6'!W420,IF($J$9=39,'Mottes de 6'!X420,IF($J$9=40,'Mottes de 6'!Y420,IF($J$9=41,'Mottes de 6'!Z420,IF($J$9=42,'Mottes de 6'!AA420,IF($J$9=43,'Mottes de 6'!AB420,IF($J$9=44,'Mottes de 6'!AC420,IF($J$9=45,'Mottes de 6'!AD420,IF($J$9=46,'Mottes de 6'!AE420,IF($J$9=47,'Mottes de 6'!AF420,IF($J$9=48,'Mottes de 6'!AG420,IF($J$9=49,'Mottes de 6'!AH420,IF($J$9=50,'Mottes de 6'!AI420,IF($J$9=51,'Mottes de 6'!AJ420,IF($J$9=52,'Mottes de 6'!AK420,IF($J$9=1,'Mottes de 6'!AL420,IF($J$9=2,'Mottes de 6'!AM420,IF($J$9=3,'Mottes de 6'!AN420,IF($J$9=4,'Mottes de 6'!AO420,IF($J$9=5,'Mottes de 6'!AP420,IF($J$9=6,'Mottes de 6'!AQ420,IF($J$9=7,'Mottes de 6'!AR420,IF($J$9=8,'Mottes de 6'!AS420,IF($J$9=9,'Mottes de 6'!AT420,IF($J$9=10,'Mottes de 6'!AU420,IF($J$9=11,'Mottes de 6'!AV420,IF($J$9=12,'Mottes de 6'!AW420,IF($J$9=13,'Mottes de 6'!AX420,IF($J$9=14,'Mottes de 6'!AY420,IF($J$9=15,'Mottes de 6'!AZ420,IF($J$9=16,'Mottes de 6'!BA420,IF($J$9=17,'Mottes de 6'!BB420,IF($J$9=18,'Mottes de 6'!BC420,IF($J$9=19,'Mottes de 6'!BD420,IF($J$9=20,'Mottes de 6'!BE420,IF($J$9=21,'Mottes de 6'!BF420,IF($J$9=22,'Mottes de 6'!BG420,IF($J$9=23,'Mottes de 6'!BH420,IF($J$9=24,'Mottes de 6'!BI420,IF($J$9=25,'Mottes de 6'!BJ420,IF($J$9=26,'Mottes de 6'!BK420,IF($J$9=27,'Mottes de 6'!BL420,IF($J$9=28,'Mottes de 6'!BM420,IF($J$9=29,'Mottes de 6'!BN420,IF($J$9=30,'Mottes de 6'!BO420,IF($J$9=31,'Mottes de 6'!BP420,IF($J$9=32,'Mottes de 6'!BQ420,IF($J$9=33,'Mottes de 6'!BR420,IF($J$9=34,'Mottes de 6'!BS420,IF($J$9=35,'Mottes de 6'!BT420,))))))))))))))))))))))))))))))))))))))))))))))))))))</f>
        <v>0</v>
      </c>
      <c r="K2392" s="103" t="str">
        <f>IF('Mottes de 6'!R420=0,"","Erreur")</f>
        <v/>
      </c>
    </row>
    <row r="2393" spans="1:11" x14ac:dyDescent="0.25">
      <c r="A2393" s="103">
        <f>IF('Mottes de 6'!A421&lt;&gt;"",'Mottes de 6'!A421,"")</f>
        <v>13419</v>
      </c>
      <c r="B2393" s="103" t="str">
        <f>IF('Mottes de 6'!L421&lt;&gt;"",'Mottes de 6'!L421,"")</f>
        <v>Noai</v>
      </c>
      <c r="C2393" s="107" t="str">
        <f>IF('Mottes de 6'!B421&lt;&gt;"",'Mottes de 6'!B421,"")</f>
        <v>GERANIUM ZONALE COLL</v>
      </c>
      <c r="D2393" s="107" t="str">
        <f>IF('Mottes de 6'!C421&lt;&gt;"",'Mottes de 6'!C421,"")</f>
        <v>Fireworks Variés pac</v>
      </c>
      <c r="E2393" s="103">
        <f>IF('Mottes de 6'!H421&lt;&gt;"",'Mottes de 6'!H421,"")</f>
        <v>9</v>
      </c>
      <c r="F2393" s="103" t="str">
        <f>IF('Mottes de 6'!E421&lt;&gt;"",'Mottes de 6'!E421,"")</f>
        <v>B</v>
      </c>
      <c r="G2393" s="103" t="str">
        <f>IF('Mottes de 6'!N421&lt;&gt;"",'Mottes de 6'!N421,"")</f>
        <v>M6</v>
      </c>
      <c r="H2393" s="103" t="str">
        <f>IF('Mottes de 6'!I421&lt;&gt;"",'Mottes de 6'!I421,"")</f>
        <v>E</v>
      </c>
      <c r="I2393" s="103">
        <f>IF('Mottes de 6'!J421&lt;&gt;"",'Mottes de 6'!J421,"")</f>
        <v>0.04</v>
      </c>
      <c r="J2393" s="103">
        <f>IF($J$9=36,'Mottes de 6'!U421,IF($J$9=37,'Mottes de 6'!V421,IF($J$9=38,'Mottes de 6'!W421,IF($J$9=39,'Mottes de 6'!X421,IF($J$9=40,'Mottes de 6'!Y421,IF($J$9=41,'Mottes de 6'!Z421,IF($J$9=42,'Mottes de 6'!AA421,IF($J$9=43,'Mottes de 6'!AB421,IF($J$9=44,'Mottes de 6'!AC421,IF($J$9=45,'Mottes de 6'!AD421,IF($J$9=46,'Mottes de 6'!AE421,IF($J$9=47,'Mottes de 6'!AF421,IF($J$9=48,'Mottes de 6'!AG421,IF($J$9=49,'Mottes de 6'!AH421,IF($J$9=50,'Mottes de 6'!AI421,IF($J$9=51,'Mottes de 6'!AJ421,IF($J$9=52,'Mottes de 6'!AK421,IF($J$9=1,'Mottes de 6'!AL421,IF($J$9=2,'Mottes de 6'!AM421,IF($J$9=3,'Mottes de 6'!AN421,IF($J$9=4,'Mottes de 6'!AO421,IF($J$9=5,'Mottes de 6'!AP421,IF($J$9=6,'Mottes de 6'!AQ421,IF($J$9=7,'Mottes de 6'!AR421,IF($J$9=8,'Mottes de 6'!AS421,IF($J$9=9,'Mottes de 6'!AT421,IF($J$9=10,'Mottes de 6'!AU421,IF($J$9=11,'Mottes de 6'!AV421,IF($J$9=12,'Mottes de 6'!AW421,IF($J$9=13,'Mottes de 6'!AX421,IF($J$9=14,'Mottes de 6'!AY421,IF($J$9=15,'Mottes de 6'!AZ421,IF($J$9=16,'Mottes de 6'!BA421,IF($J$9=17,'Mottes de 6'!BB421,IF($J$9=18,'Mottes de 6'!BC421,IF($J$9=19,'Mottes de 6'!BD421,IF($J$9=20,'Mottes de 6'!BE421,IF($J$9=21,'Mottes de 6'!BF421,IF($J$9=22,'Mottes de 6'!BG421,IF($J$9=23,'Mottes de 6'!BH421,IF($J$9=24,'Mottes de 6'!BI421,IF($J$9=25,'Mottes de 6'!BJ421,IF($J$9=26,'Mottes de 6'!BK421,IF($J$9=27,'Mottes de 6'!BL421,IF($J$9=28,'Mottes de 6'!BM421,IF($J$9=29,'Mottes de 6'!BN421,IF($J$9=30,'Mottes de 6'!BO421,IF($J$9=31,'Mottes de 6'!BP421,IF($J$9=32,'Mottes de 6'!BQ421,IF($J$9=33,'Mottes de 6'!BR421,IF($J$9=34,'Mottes de 6'!BS421,IF($J$9=35,'Mottes de 6'!BT421,))))))))))))))))))))))))))))))))))))))))))))))))))))</f>
        <v>0</v>
      </c>
      <c r="K2393" s="103" t="str">
        <f>IF('Mottes de 6'!R421=0,"","Erreur")</f>
        <v/>
      </c>
    </row>
    <row r="2394" spans="1:11" x14ac:dyDescent="0.25">
      <c r="A2394" s="450"/>
      <c r="B2394" s="450"/>
      <c r="C2394" s="451" t="s">
        <v>1898</v>
      </c>
      <c r="D2394" s="451"/>
      <c r="E2394" s="450"/>
      <c r="F2394" s="450"/>
      <c r="G2394" s="450"/>
      <c r="H2394" s="450"/>
      <c r="I2394" s="450"/>
      <c r="J2394" s="450">
        <f>SUBTOTAL(9,J2385:J2393)</f>
        <v>0</v>
      </c>
      <c r="K2394" s="450"/>
    </row>
    <row r="2395" spans="1:11" x14ac:dyDescent="0.25">
      <c r="A2395" s="103" t="str">
        <f>IF('Mottes de 6'!A422&lt;&gt;"",'Mottes de 6'!A422,"")</f>
        <v/>
      </c>
      <c r="B2395" s="103" t="str">
        <f>IF('Mottes de 6'!L422&lt;&gt;"",'Mottes de 6'!L422,"")</f>
        <v>L</v>
      </c>
      <c r="C2395" s="107" t="str">
        <f>IF('Mottes de 6'!B422&lt;&gt;"",'Mottes de 6'!B422,"")</f>
        <v>GERANIUM LIERRE A GRANDES FLEURS PELLINO</v>
      </c>
      <c r="D2395" s="107" t="str">
        <f>IF('Mottes de 6'!C422&lt;&gt;"",'Mottes de 6'!C422,"")</f>
        <v/>
      </c>
      <c r="E2395" s="103" t="str">
        <f>IF('Mottes de 6'!H422&lt;&gt;"",'Mottes de 6'!H422,"")</f>
        <v/>
      </c>
      <c r="F2395" s="103" t="str">
        <f>IF('Mottes de 6'!E422&lt;&gt;"",'Mottes de 6'!E422,"")</f>
        <v/>
      </c>
      <c r="G2395" s="103" t="str">
        <f>IF('Mottes de 6'!N422&lt;&gt;"",'Mottes de 6'!N422,"")</f>
        <v/>
      </c>
      <c r="H2395" s="103" t="str">
        <f>IF('Mottes de 6'!I422&lt;&gt;"",'Mottes de 6'!I422,"")</f>
        <v/>
      </c>
      <c r="I2395" s="103" t="str">
        <f>IF('Mottes de 6'!J422&lt;&gt;"",'Mottes de 6'!J422,"")</f>
        <v/>
      </c>
      <c r="J2395" s="103">
        <f>IF($J$9=36,'Mottes de 6'!U422,IF($J$9=37,'Mottes de 6'!V422,IF($J$9=38,'Mottes de 6'!W422,IF($J$9=39,'Mottes de 6'!X422,IF($J$9=40,'Mottes de 6'!Y422,IF($J$9=41,'Mottes de 6'!Z422,IF($J$9=42,'Mottes de 6'!AA422,IF($J$9=43,'Mottes de 6'!AB422,IF($J$9=44,'Mottes de 6'!AC422,IF($J$9=45,'Mottes de 6'!AD422,IF($J$9=46,'Mottes de 6'!AE422,IF($J$9=47,'Mottes de 6'!AF422,IF($J$9=48,'Mottes de 6'!AG422,IF($J$9=49,'Mottes de 6'!AH422,IF($J$9=50,'Mottes de 6'!AI422,IF($J$9=51,'Mottes de 6'!AJ422,IF($J$9=52,'Mottes de 6'!AK422,IF($J$9=1,'Mottes de 6'!AL422,IF($J$9=2,'Mottes de 6'!AM422,IF($J$9=3,'Mottes de 6'!AN422,IF($J$9=4,'Mottes de 6'!AO422,IF($J$9=5,'Mottes de 6'!AP422,IF($J$9=6,'Mottes de 6'!AQ422,IF($J$9=7,'Mottes de 6'!AR422,IF($J$9=8,'Mottes de 6'!AS422,IF($J$9=9,'Mottes de 6'!AT422,IF($J$9=10,'Mottes de 6'!AU422,IF($J$9=11,'Mottes de 6'!AV422,IF($J$9=12,'Mottes de 6'!AW422,IF($J$9=13,'Mottes de 6'!AX422,IF($J$9=14,'Mottes de 6'!AY422,IF($J$9=15,'Mottes de 6'!AZ422,IF($J$9=16,'Mottes de 6'!BA422,IF($J$9=17,'Mottes de 6'!BB422,IF($J$9=18,'Mottes de 6'!BC422,IF($J$9=19,'Mottes de 6'!BD422,IF($J$9=20,'Mottes de 6'!BE422,IF($J$9=21,'Mottes de 6'!BF422,IF($J$9=22,'Mottes de 6'!BG422,IF($J$9=23,'Mottes de 6'!BH422,IF($J$9=24,'Mottes de 6'!BI422,IF($J$9=25,'Mottes de 6'!BJ422,IF($J$9=26,'Mottes de 6'!BK422,IF($J$9=27,'Mottes de 6'!BL422,IF($J$9=28,'Mottes de 6'!BM422,IF($J$9=29,'Mottes de 6'!BN422,IF($J$9=30,'Mottes de 6'!BO422,IF($J$9=31,'Mottes de 6'!BP422,IF($J$9=32,'Mottes de 6'!BQ422,IF($J$9=33,'Mottes de 6'!BR422,IF($J$9=34,'Mottes de 6'!BS422,IF($J$9=35,'Mottes de 6'!BT422,))))))))))))))))))))))))))))))))))))))))))))))))))))</f>
        <v>0</v>
      </c>
      <c r="K2395" s="103" t="str">
        <f>IF('Mottes de 6'!R422=0,"","Erreur")</f>
        <v/>
      </c>
    </row>
    <row r="2396" spans="1:11" x14ac:dyDescent="0.25">
      <c r="A2396" s="103">
        <f>IF('Mottes de 6'!A423&lt;&gt;"",'Mottes de 6'!A423,"")</f>
        <v>3621</v>
      </c>
      <c r="B2396" s="103" t="str">
        <f>IF('Mottes de 6'!L423&lt;&gt;"",'Mottes de 6'!L423,"")</f>
        <v>Noai</v>
      </c>
      <c r="C2396" s="107" t="str">
        <f>IF('Mottes de 6'!B423&lt;&gt;"",'Mottes de 6'!B423,"")</f>
        <v>GERANIUM LIERRE A GRANDES FLEURS PELLINO</v>
      </c>
      <c r="D2396" s="107" t="str">
        <f>IF('Mottes de 6'!C423&lt;&gt;"",'Mottes de 6'!C423,"")</f>
        <v>Blanc technigera</v>
      </c>
      <c r="E2396" s="103">
        <f>IF('Mottes de 6'!H423&lt;&gt;"",'Mottes de 6'!H423,"")</f>
        <v>9</v>
      </c>
      <c r="F2396" s="103" t="str">
        <f>IF('Mottes de 6'!E423&lt;&gt;"",'Mottes de 6'!E423,"")</f>
        <v>B</v>
      </c>
      <c r="G2396" s="103" t="str">
        <f>IF('Mottes de 6'!N423&lt;&gt;"",'Mottes de 6'!N423,"")</f>
        <v>M6</v>
      </c>
      <c r="H2396" s="103" t="str">
        <f>IF('Mottes de 6'!I423&lt;&gt;"",'Mottes de 6'!I423,"")</f>
        <v>A</v>
      </c>
      <c r="I2396" s="103">
        <f>IF('Mottes de 6'!J423&lt;&gt;"",'Mottes de 6'!J423,"")</f>
        <v>0.03</v>
      </c>
      <c r="J2396" s="103">
        <f>IF($J$9=36,'Mottes de 6'!U423,IF($J$9=37,'Mottes de 6'!V423,IF($J$9=38,'Mottes de 6'!W423,IF($J$9=39,'Mottes de 6'!X423,IF($J$9=40,'Mottes de 6'!Y423,IF($J$9=41,'Mottes de 6'!Z423,IF($J$9=42,'Mottes de 6'!AA423,IF($J$9=43,'Mottes de 6'!AB423,IF($J$9=44,'Mottes de 6'!AC423,IF($J$9=45,'Mottes de 6'!AD423,IF($J$9=46,'Mottes de 6'!AE423,IF($J$9=47,'Mottes de 6'!AF423,IF($J$9=48,'Mottes de 6'!AG423,IF($J$9=49,'Mottes de 6'!AH423,IF($J$9=50,'Mottes de 6'!AI423,IF($J$9=51,'Mottes de 6'!AJ423,IF($J$9=52,'Mottes de 6'!AK423,IF($J$9=1,'Mottes de 6'!AL423,IF($J$9=2,'Mottes de 6'!AM423,IF($J$9=3,'Mottes de 6'!AN423,IF($J$9=4,'Mottes de 6'!AO423,IF($J$9=5,'Mottes de 6'!AP423,IF($J$9=6,'Mottes de 6'!AQ423,IF($J$9=7,'Mottes de 6'!AR423,IF($J$9=8,'Mottes de 6'!AS423,IF($J$9=9,'Mottes de 6'!AT423,IF($J$9=10,'Mottes de 6'!AU423,IF($J$9=11,'Mottes de 6'!AV423,IF($J$9=12,'Mottes de 6'!AW423,IF($J$9=13,'Mottes de 6'!AX423,IF($J$9=14,'Mottes de 6'!AY423,IF($J$9=15,'Mottes de 6'!AZ423,IF($J$9=16,'Mottes de 6'!BA423,IF($J$9=17,'Mottes de 6'!BB423,IF($J$9=18,'Mottes de 6'!BC423,IF($J$9=19,'Mottes de 6'!BD423,IF($J$9=20,'Mottes de 6'!BE423,IF($J$9=21,'Mottes de 6'!BF423,IF($J$9=22,'Mottes de 6'!BG423,IF($J$9=23,'Mottes de 6'!BH423,IF($J$9=24,'Mottes de 6'!BI423,IF($J$9=25,'Mottes de 6'!BJ423,IF($J$9=26,'Mottes de 6'!BK423,IF($J$9=27,'Mottes de 6'!BL423,IF($J$9=28,'Mottes de 6'!BM423,IF($J$9=29,'Mottes de 6'!BN423,IF($J$9=30,'Mottes de 6'!BO423,IF($J$9=31,'Mottes de 6'!BP423,IF($J$9=32,'Mottes de 6'!BQ423,IF($J$9=33,'Mottes de 6'!BR423,IF($J$9=34,'Mottes de 6'!BS423,IF($J$9=35,'Mottes de 6'!BT423,))))))))))))))))))))))))))))))))))))))))))))))))))))</f>
        <v>0</v>
      </c>
      <c r="K2396" s="103" t="str">
        <f>IF('Mottes de 6'!R423=0,"","Erreur")</f>
        <v/>
      </c>
    </row>
    <row r="2397" spans="1:11" x14ac:dyDescent="0.25">
      <c r="A2397" s="103">
        <f>IF('Mottes de 6'!A424&lt;&gt;"",'Mottes de 6'!A424,"")</f>
        <v>3624</v>
      </c>
      <c r="B2397" s="103" t="str">
        <f>IF('Mottes de 6'!L424&lt;&gt;"",'Mottes de 6'!L424,"")</f>
        <v>Noai</v>
      </c>
      <c r="C2397" s="107" t="str">
        <f>IF('Mottes de 6'!B424&lt;&gt;"",'Mottes de 6'!B424,"")</f>
        <v>GERANIUM LIERRE A GRANDES FLEURS PELLINO</v>
      </c>
      <c r="D2397" s="107" t="str">
        <f>IF('Mottes de 6'!C424&lt;&gt;"",'Mottes de 6'!C424,"")</f>
        <v>Mauve technigera</v>
      </c>
      <c r="E2397" s="103">
        <f>IF('Mottes de 6'!H424&lt;&gt;"",'Mottes de 6'!H424,"")</f>
        <v>9</v>
      </c>
      <c r="F2397" s="103" t="str">
        <f>IF('Mottes de 6'!E424&lt;&gt;"",'Mottes de 6'!E424,"")</f>
        <v>B</v>
      </c>
      <c r="G2397" s="103" t="str">
        <f>IF('Mottes de 6'!N424&lt;&gt;"",'Mottes de 6'!N424,"")</f>
        <v>M6</v>
      </c>
      <c r="H2397" s="103" t="str">
        <f>IF('Mottes de 6'!I424&lt;&gt;"",'Mottes de 6'!I424,"")</f>
        <v>A</v>
      </c>
      <c r="I2397" s="103">
        <f>IF('Mottes de 6'!J424&lt;&gt;"",'Mottes de 6'!J424,"")</f>
        <v>0.03</v>
      </c>
      <c r="J2397" s="103">
        <f>IF($J$9=36,'Mottes de 6'!U424,IF($J$9=37,'Mottes de 6'!V424,IF($J$9=38,'Mottes de 6'!W424,IF($J$9=39,'Mottes de 6'!X424,IF($J$9=40,'Mottes de 6'!Y424,IF($J$9=41,'Mottes de 6'!Z424,IF($J$9=42,'Mottes de 6'!AA424,IF($J$9=43,'Mottes de 6'!AB424,IF($J$9=44,'Mottes de 6'!AC424,IF($J$9=45,'Mottes de 6'!AD424,IF($J$9=46,'Mottes de 6'!AE424,IF($J$9=47,'Mottes de 6'!AF424,IF($J$9=48,'Mottes de 6'!AG424,IF($J$9=49,'Mottes de 6'!AH424,IF($J$9=50,'Mottes de 6'!AI424,IF($J$9=51,'Mottes de 6'!AJ424,IF($J$9=52,'Mottes de 6'!AK424,IF($J$9=1,'Mottes de 6'!AL424,IF($J$9=2,'Mottes de 6'!AM424,IF($J$9=3,'Mottes de 6'!AN424,IF($J$9=4,'Mottes de 6'!AO424,IF($J$9=5,'Mottes de 6'!AP424,IF($J$9=6,'Mottes de 6'!AQ424,IF($J$9=7,'Mottes de 6'!AR424,IF($J$9=8,'Mottes de 6'!AS424,IF($J$9=9,'Mottes de 6'!AT424,IF($J$9=10,'Mottes de 6'!AU424,IF($J$9=11,'Mottes de 6'!AV424,IF($J$9=12,'Mottes de 6'!AW424,IF($J$9=13,'Mottes de 6'!AX424,IF($J$9=14,'Mottes de 6'!AY424,IF($J$9=15,'Mottes de 6'!AZ424,IF($J$9=16,'Mottes de 6'!BA424,IF($J$9=17,'Mottes de 6'!BB424,IF($J$9=18,'Mottes de 6'!BC424,IF($J$9=19,'Mottes de 6'!BD424,IF($J$9=20,'Mottes de 6'!BE424,IF($J$9=21,'Mottes de 6'!BF424,IF($J$9=22,'Mottes de 6'!BG424,IF($J$9=23,'Mottes de 6'!BH424,IF($J$9=24,'Mottes de 6'!BI424,IF($J$9=25,'Mottes de 6'!BJ424,IF($J$9=26,'Mottes de 6'!BK424,IF($J$9=27,'Mottes de 6'!BL424,IF($J$9=28,'Mottes de 6'!BM424,IF($J$9=29,'Mottes de 6'!BN424,IF($J$9=30,'Mottes de 6'!BO424,IF($J$9=31,'Mottes de 6'!BP424,IF($J$9=32,'Mottes de 6'!BQ424,IF($J$9=33,'Mottes de 6'!BR424,IF($J$9=34,'Mottes de 6'!BS424,IF($J$9=35,'Mottes de 6'!BT424,))))))))))))))))))))))))))))))))))))))))))))))))))))</f>
        <v>0</v>
      </c>
      <c r="K2397" s="103" t="str">
        <f>IF('Mottes de 6'!R424=0,"","Erreur")</f>
        <v/>
      </c>
    </row>
    <row r="2398" spans="1:11" x14ac:dyDescent="0.25">
      <c r="A2398" s="103">
        <f>IF('Mottes de 6'!A425&lt;&gt;"",'Mottes de 6'!A425,"")</f>
        <v>20828</v>
      </c>
      <c r="B2398" s="103" t="str">
        <f>IF('Mottes de 6'!L425&lt;&gt;"",'Mottes de 6'!L425,"")</f>
        <v>Noai</v>
      </c>
      <c r="C2398" s="107" t="str">
        <f>IF('Mottes de 6'!B425&lt;&gt;"",'Mottes de 6'!B425,"")</f>
        <v>GERANIUM LIERRE A GRANDES FLEURS PELLINO</v>
      </c>
      <c r="D2398" s="107" t="str">
        <f>IF('Mottes de 6'!C425&lt;&gt;"",'Mottes de 6'!C425,"")</f>
        <v>Rose Bicolore technigera</v>
      </c>
      <c r="E2398" s="103">
        <f>IF('Mottes de 6'!H425&lt;&gt;"",'Mottes de 6'!H425,"")</f>
        <v>9</v>
      </c>
      <c r="F2398" s="103" t="str">
        <f>IF('Mottes de 6'!E425&lt;&gt;"",'Mottes de 6'!E425,"")</f>
        <v>B</v>
      </c>
      <c r="G2398" s="103" t="str">
        <f>IF('Mottes de 6'!N425&lt;&gt;"",'Mottes de 6'!N425,"")</f>
        <v>M6</v>
      </c>
      <c r="H2398" s="103" t="str">
        <f>IF('Mottes de 6'!I425&lt;&gt;"",'Mottes de 6'!I425,"")</f>
        <v>A</v>
      </c>
      <c r="I2398" s="103">
        <f>IF('Mottes de 6'!J425&lt;&gt;"",'Mottes de 6'!J425,"")</f>
        <v>0.03</v>
      </c>
      <c r="J2398" s="103">
        <f>IF($J$9=36,'Mottes de 6'!U425,IF($J$9=37,'Mottes de 6'!V425,IF($J$9=38,'Mottes de 6'!W425,IF($J$9=39,'Mottes de 6'!X425,IF($J$9=40,'Mottes de 6'!Y425,IF($J$9=41,'Mottes de 6'!Z425,IF($J$9=42,'Mottes de 6'!AA425,IF($J$9=43,'Mottes de 6'!AB425,IF($J$9=44,'Mottes de 6'!AC425,IF($J$9=45,'Mottes de 6'!AD425,IF($J$9=46,'Mottes de 6'!AE425,IF($J$9=47,'Mottes de 6'!AF425,IF($J$9=48,'Mottes de 6'!AG425,IF($J$9=49,'Mottes de 6'!AH425,IF($J$9=50,'Mottes de 6'!AI425,IF($J$9=51,'Mottes de 6'!AJ425,IF($J$9=52,'Mottes de 6'!AK425,IF($J$9=1,'Mottes de 6'!AL425,IF($J$9=2,'Mottes de 6'!AM425,IF($J$9=3,'Mottes de 6'!AN425,IF($J$9=4,'Mottes de 6'!AO425,IF($J$9=5,'Mottes de 6'!AP425,IF($J$9=6,'Mottes de 6'!AQ425,IF($J$9=7,'Mottes de 6'!AR425,IF($J$9=8,'Mottes de 6'!AS425,IF($J$9=9,'Mottes de 6'!AT425,IF($J$9=10,'Mottes de 6'!AU425,IF($J$9=11,'Mottes de 6'!AV425,IF($J$9=12,'Mottes de 6'!AW425,IF($J$9=13,'Mottes de 6'!AX425,IF($J$9=14,'Mottes de 6'!AY425,IF($J$9=15,'Mottes de 6'!AZ425,IF($J$9=16,'Mottes de 6'!BA425,IF($J$9=17,'Mottes de 6'!BB425,IF($J$9=18,'Mottes de 6'!BC425,IF($J$9=19,'Mottes de 6'!BD425,IF($J$9=20,'Mottes de 6'!BE425,IF($J$9=21,'Mottes de 6'!BF425,IF($J$9=22,'Mottes de 6'!BG425,IF($J$9=23,'Mottes de 6'!BH425,IF($J$9=24,'Mottes de 6'!BI425,IF($J$9=25,'Mottes de 6'!BJ425,IF($J$9=26,'Mottes de 6'!BK425,IF($J$9=27,'Mottes de 6'!BL425,IF($J$9=28,'Mottes de 6'!BM425,IF($J$9=29,'Mottes de 6'!BN425,IF($J$9=30,'Mottes de 6'!BO425,IF($J$9=31,'Mottes de 6'!BP425,IF($J$9=32,'Mottes de 6'!BQ425,IF($J$9=33,'Mottes de 6'!BR425,IF($J$9=34,'Mottes de 6'!BS425,IF($J$9=35,'Mottes de 6'!BT425,))))))))))))))))))))))))))))))))))))))))))))))))))))</f>
        <v>0</v>
      </c>
      <c r="K2398" s="103" t="str">
        <f>IF('Mottes de 6'!R425=0,"","Erreur")</f>
        <v/>
      </c>
    </row>
    <row r="2399" spans="1:11" x14ac:dyDescent="0.25">
      <c r="A2399" s="103">
        <f>IF('Mottes de 6'!A426&lt;&gt;"",'Mottes de 6'!A426,"")</f>
        <v>3626</v>
      </c>
      <c r="B2399" s="103" t="str">
        <f>IF('Mottes de 6'!L426&lt;&gt;"",'Mottes de 6'!L426,"")</f>
        <v>Noai</v>
      </c>
      <c r="C2399" s="107" t="str">
        <f>IF('Mottes de 6'!B426&lt;&gt;"",'Mottes de 6'!B426,"")</f>
        <v>GERANIUM LIERRE A GRANDES FLEURS PELLINO</v>
      </c>
      <c r="D2399" s="107" t="str">
        <f>IF('Mottes de 6'!C426&lt;&gt;"",'Mottes de 6'!C426,"")</f>
        <v>Rose Fonce technigera</v>
      </c>
      <c r="E2399" s="103">
        <f>IF('Mottes de 6'!H426&lt;&gt;"",'Mottes de 6'!H426,"")</f>
        <v>9</v>
      </c>
      <c r="F2399" s="103" t="str">
        <f>IF('Mottes de 6'!E426&lt;&gt;"",'Mottes de 6'!E426,"")</f>
        <v>B</v>
      </c>
      <c r="G2399" s="103" t="str">
        <f>IF('Mottes de 6'!N426&lt;&gt;"",'Mottes de 6'!N426,"")</f>
        <v>M6</v>
      </c>
      <c r="H2399" s="103" t="str">
        <f>IF('Mottes de 6'!I426&lt;&gt;"",'Mottes de 6'!I426,"")</f>
        <v>A</v>
      </c>
      <c r="I2399" s="103">
        <f>IF('Mottes de 6'!J426&lt;&gt;"",'Mottes de 6'!J426,"")</f>
        <v>0.03</v>
      </c>
      <c r="J2399" s="103">
        <f>IF($J$9=36,'Mottes de 6'!U426,IF($J$9=37,'Mottes de 6'!V426,IF($J$9=38,'Mottes de 6'!W426,IF($J$9=39,'Mottes de 6'!X426,IF($J$9=40,'Mottes de 6'!Y426,IF($J$9=41,'Mottes de 6'!Z426,IF($J$9=42,'Mottes de 6'!AA426,IF($J$9=43,'Mottes de 6'!AB426,IF($J$9=44,'Mottes de 6'!AC426,IF($J$9=45,'Mottes de 6'!AD426,IF($J$9=46,'Mottes de 6'!AE426,IF($J$9=47,'Mottes de 6'!AF426,IF($J$9=48,'Mottes de 6'!AG426,IF($J$9=49,'Mottes de 6'!AH426,IF($J$9=50,'Mottes de 6'!AI426,IF($J$9=51,'Mottes de 6'!AJ426,IF($J$9=52,'Mottes de 6'!AK426,IF($J$9=1,'Mottes de 6'!AL426,IF($J$9=2,'Mottes de 6'!AM426,IF($J$9=3,'Mottes de 6'!AN426,IF($J$9=4,'Mottes de 6'!AO426,IF($J$9=5,'Mottes de 6'!AP426,IF($J$9=6,'Mottes de 6'!AQ426,IF($J$9=7,'Mottes de 6'!AR426,IF($J$9=8,'Mottes de 6'!AS426,IF($J$9=9,'Mottes de 6'!AT426,IF($J$9=10,'Mottes de 6'!AU426,IF($J$9=11,'Mottes de 6'!AV426,IF($J$9=12,'Mottes de 6'!AW426,IF($J$9=13,'Mottes de 6'!AX426,IF($J$9=14,'Mottes de 6'!AY426,IF($J$9=15,'Mottes de 6'!AZ426,IF($J$9=16,'Mottes de 6'!BA426,IF($J$9=17,'Mottes de 6'!BB426,IF($J$9=18,'Mottes de 6'!BC426,IF($J$9=19,'Mottes de 6'!BD426,IF($J$9=20,'Mottes de 6'!BE426,IF($J$9=21,'Mottes de 6'!BF426,IF($J$9=22,'Mottes de 6'!BG426,IF($J$9=23,'Mottes de 6'!BH426,IF($J$9=24,'Mottes de 6'!BI426,IF($J$9=25,'Mottes de 6'!BJ426,IF($J$9=26,'Mottes de 6'!BK426,IF($J$9=27,'Mottes de 6'!BL426,IF($J$9=28,'Mottes de 6'!BM426,IF($J$9=29,'Mottes de 6'!BN426,IF($J$9=30,'Mottes de 6'!BO426,IF($J$9=31,'Mottes de 6'!BP426,IF($J$9=32,'Mottes de 6'!BQ426,IF($J$9=33,'Mottes de 6'!BR426,IF($J$9=34,'Mottes de 6'!BS426,IF($J$9=35,'Mottes de 6'!BT426,))))))))))))))))))))))))))))))))))))))))))))))))))))</f>
        <v>0</v>
      </c>
      <c r="K2399" s="103" t="str">
        <f>IF('Mottes de 6'!R426=0,"","Erreur")</f>
        <v/>
      </c>
    </row>
    <row r="2400" spans="1:11" x14ac:dyDescent="0.25">
      <c r="A2400" s="103">
        <f>IF('Mottes de 6'!A427&lt;&gt;"",'Mottes de 6'!A427,"")</f>
        <v>3625</v>
      </c>
      <c r="B2400" s="103" t="str">
        <f>IF('Mottes de 6'!L427&lt;&gt;"",'Mottes de 6'!L427,"")</f>
        <v>Noai</v>
      </c>
      <c r="C2400" s="107" t="str">
        <f>IF('Mottes de 6'!B427&lt;&gt;"",'Mottes de 6'!B427,"")</f>
        <v>GERANIUM LIERRE A GRANDES FLEURS PELLINO</v>
      </c>
      <c r="D2400" s="107" t="str">
        <f>IF('Mottes de 6'!C427&lt;&gt;"",'Mottes de 6'!C427,"")</f>
        <v>Rouge technigera</v>
      </c>
      <c r="E2400" s="103">
        <f>IF('Mottes de 6'!H427&lt;&gt;"",'Mottes de 6'!H427,"")</f>
        <v>9</v>
      </c>
      <c r="F2400" s="103" t="str">
        <f>IF('Mottes de 6'!E427&lt;&gt;"",'Mottes de 6'!E427,"")</f>
        <v>B</v>
      </c>
      <c r="G2400" s="103" t="str">
        <f>IF('Mottes de 6'!N427&lt;&gt;"",'Mottes de 6'!N427,"")</f>
        <v>M6</v>
      </c>
      <c r="H2400" s="103" t="str">
        <f>IF('Mottes de 6'!I427&lt;&gt;"",'Mottes de 6'!I427,"")</f>
        <v>A</v>
      </c>
      <c r="I2400" s="103">
        <f>IF('Mottes de 6'!J427&lt;&gt;"",'Mottes de 6'!J427,"")</f>
        <v>0.03</v>
      </c>
      <c r="J2400" s="103">
        <f>IF($J$9=36,'Mottes de 6'!U427,IF($J$9=37,'Mottes de 6'!V427,IF($J$9=38,'Mottes de 6'!W427,IF($J$9=39,'Mottes de 6'!X427,IF($J$9=40,'Mottes de 6'!Y427,IF($J$9=41,'Mottes de 6'!Z427,IF($J$9=42,'Mottes de 6'!AA427,IF($J$9=43,'Mottes de 6'!AB427,IF($J$9=44,'Mottes de 6'!AC427,IF($J$9=45,'Mottes de 6'!AD427,IF($J$9=46,'Mottes de 6'!AE427,IF($J$9=47,'Mottes de 6'!AF427,IF($J$9=48,'Mottes de 6'!AG427,IF($J$9=49,'Mottes de 6'!AH427,IF($J$9=50,'Mottes de 6'!AI427,IF($J$9=51,'Mottes de 6'!AJ427,IF($J$9=52,'Mottes de 6'!AK427,IF($J$9=1,'Mottes de 6'!AL427,IF($J$9=2,'Mottes de 6'!AM427,IF($J$9=3,'Mottes de 6'!AN427,IF($J$9=4,'Mottes de 6'!AO427,IF($J$9=5,'Mottes de 6'!AP427,IF($J$9=6,'Mottes de 6'!AQ427,IF($J$9=7,'Mottes de 6'!AR427,IF($J$9=8,'Mottes de 6'!AS427,IF($J$9=9,'Mottes de 6'!AT427,IF($J$9=10,'Mottes de 6'!AU427,IF($J$9=11,'Mottes de 6'!AV427,IF($J$9=12,'Mottes de 6'!AW427,IF($J$9=13,'Mottes de 6'!AX427,IF($J$9=14,'Mottes de 6'!AY427,IF($J$9=15,'Mottes de 6'!AZ427,IF($J$9=16,'Mottes de 6'!BA427,IF($J$9=17,'Mottes de 6'!BB427,IF($J$9=18,'Mottes de 6'!BC427,IF($J$9=19,'Mottes de 6'!BD427,IF($J$9=20,'Mottes de 6'!BE427,IF($J$9=21,'Mottes de 6'!BF427,IF($J$9=22,'Mottes de 6'!BG427,IF($J$9=23,'Mottes de 6'!BH427,IF($J$9=24,'Mottes de 6'!BI427,IF($J$9=25,'Mottes de 6'!BJ427,IF($J$9=26,'Mottes de 6'!BK427,IF($J$9=27,'Mottes de 6'!BL427,IF($J$9=28,'Mottes de 6'!BM427,IF($J$9=29,'Mottes de 6'!BN427,IF($J$9=30,'Mottes de 6'!BO427,IF($J$9=31,'Mottes de 6'!BP427,IF($J$9=32,'Mottes de 6'!BQ427,IF($J$9=33,'Mottes de 6'!BR427,IF($J$9=34,'Mottes de 6'!BS427,IF($J$9=35,'Mottes de 6'!BT427,))))))))))))))))))))))))))))))))))))))))))))))))))))</f>
        <v>0</v>
      </c>
      <c r="K2400" s="103" t="str">
        <f>IF('Mottes de 6'!R427=0,"","Erreur")</f>
        <v/>
      </c>
    </row>
    <row r="2401" spans="1:11" x14ac:dyDescent="0.25">
      <c r="A2401" s="450"/>
      <c r="B2401" s="450"/>
      <c r="C2401" s="451" t="s">
        <v>1899</v>
      </c>
      <c r="D2401" s="451"/>
      <c r="E2401" s="450"/>
      <c r="F2401" s="450"/>
      <c r="G2401" s="450"/>
      <c r="H2401" s="450"/>
      <c r="I2401" s="450"/>
      <c r="J2401" s="450">
        <f>SUBTOTAL(9,J2395:J2400)</f>
        <v>0</v>
      </c>
      <c r="K2401" s="450"/>
    </row>
    <row r="2402" spans="1:11" x14ac:dyDescent="0.25">
      <c r="A2402" s="103" t="str">
        <f>IF('Mottes de 6'!A428&lt;&gt;"",'Mottes de 6'!A428,"")</f>
        <v/>
      </c>
      <c r="B2402" s="103" t="str">
        <f>IF('Mottes de 6'!L428&lt;&gt;"",'Mottes de 6'!L428,"")</f>
        <v>L</v>
      </c>
      <c r="C2402" s="107" t="str">
        <f>IF('Mottes de 6'!B428&lt;&gt;"",'Mottes de 6'!B428,"")</f>
        <v>GERANIUM LIERRE DOUBLE</v>
      </c>
      <c r="D2402" s="107" t="str">
        <f>IF('Mottes de 6'!C428&lt;&gt;"",'Mottes de 6'!C428,"")</f>
        <v/>
      </c>
      <c r="E2402" s="103" t="str">
        <f>IF('Mottes de 6'!H428&lt;&gt;"",'Mottes de 6'!H428,"")</f>
        <v/>
      </c>
      <c r="F2402" s="103" t="str">
        <f>IF('Mottes de 6'!E428&lt;&gt;"",'Mottes de 6'!E428,"")</f>
        <v/>
      </c>
      <c r="G2402" s="103" t="str">
        <f>IF('Mottes de 6'!N428&lt;&gt;"",'Mottes de 6'!N428,"")</f>
        <v/>
      </c>
      <c r="H2402" s="103" t="str">
        <f>IF('Mottes de 6'!I428&lt;&gt;"",'Mottes de 6'!I428,"")</f>
        <v/>
      </c>
      <c r="I2402" s="103" t="str">
        <f>IF('Mottes de 6'!J428&lt;&gt;"",'Mottes de 6'!J428,"")</f>
        <v/>
      </c>
      <c r="J2402" s="103">
        <f>IF($J$9=36,'Mottes de 6'!U428,IF($J$9=37,'Mottes de 6'!V428,IF($J$9=38,'Mottes de 6'!W428,IF($J$9=39,'Mottes de 6'!X428,IF($J$9=40,'Mottes de 6'!Y428,IF($J$9=41,'Mottes de 6'!Z428,IF($J$9=42,'Mottes de 6'!AA428,IF($J$9=43,'Mottes de 6'!AB428,IF($J$9=44,'Mottes de 6'!AC428,IF($J$9=45,'Mottes de 6'!AD428,IF($J$9=46,'Mottes de 6'!AE428,IF($J$9=47,'Mottes de 6'!AF428,IF($J$9=48,'Mottes de 6'!AG428,IF($J$9=49,'Mottes de 6'!AH428,IF($J$9=50,'Mottes de 6'!AI428,IF($J$9=51,'Mottes de 6'!AJ428,IF($J$9=52,'Mottes de 6'!AK428,IF($J$9=1,'Mottes de 6'!AL428,IF($J$9=2,'Mottes de 6'!AM428,IF($J$9=3,'Mottes de 6'!AN428,IF($J$9=4,'Mottes de 6'!AO428,IF($J$9=5,'Mottes de 6'!AP428,IF($J$9=6,'Mottes de 6'!AQ428,IF($J$9=7,'Mottes de 6'!AR428,IF($J$9=8,'Mottes de 6'!AS428,IF($J$9=9,'Mottes de 6'!AT428,IF($J$9=10,'Mottes de 6'!AU428,IF($J$9=11,'Mottes de 6'!AV428,IF($J$9=12,'Mottes de 6'!AW428,IF($J$9=13,'Mottes de 6'!AX428,IF($J$9=14,'Mottes de 6'!AY428,IF($J$9=15,'Mottes de 6'!AZ428,IF($J$9=16,'Mottes de 6'!BA428,IF($J$9=17,'Mottes de 6'!BB428,IF($J$9=18,'Mottes de 6'!BC428,IF($J$9=19,'Mottes de 6'!BD428,IF($J$9=20,'Mottes de 6'!BE428,IF($J$9=21,'Mottes de 6'!BF428,IF($J$9=22,'Mottes de 6'!BG428,IF($J$9=23,'Mottes de 6'!BH428,IF($J$9=24,'Mottes de 6'!BI428,IF($J$9=25,'Mottes de 6'!BJ428,IF($J$9=26,'Mottes de 6'!BK428,IF($J$9=27,'Mottes de 6'!BL428,IF($J$9=28,'Mottes de 6'!BM428,IF($J$9=29,'Mottes de 6'!BN428,IF($J$9=30,'Mottes de 6'!BO428,IF($J$9=31,'Mottes de 6'!BP428,IF($J$9=32,'Mottes de 6'!BQ428,IF($J$9=33,'Mottes de 6'!BR428,IF($J$9=34,'Mottes de 6'!BS428,IF($J$9=35,'Mottes de 6'!BT428,))))))))))))))))))))))))))))))))))))))))))))))))))))</f>
        <v>0</v>
      </c>
      <c r="K2402" s="103" t="str">
        <f>IF('Mottes de 6'!R428=0,"","Erreur")</f>
        <v/>
      </c>
    </row>
    <row r="2403" spans="1:11" x14ac:dyDescent="0.25">
      <c r="A2403" s="103" t="str">
        <f>IF('Mottes de 6'!A429&lt;&gt;"",'Mottes de 6'!A429,"")</f>
        <v/>
      </c>
      <c r="B2403" s="103" t="str">
        <f>IF('Mottes de 6'!L429&lt;&gt;"",'Mottes de 6'!L429,"")</f>
        <v>E</v>
      </c>
      <c r="C2403" s="107" t="str">
        <f>IF('Mottes de 6'!B429&lt;&gt;"",'Mottes de 6'!B429,"")</f>
        <v>GERANIUM LIERRE DOUBLE BLANC</v>
      </c>
      <c r="D2403" s="107" t="str">
        <f>IF('Mottes de 6'!C429&lt;&gt;"",'Mottes de 6'!C429,"")</f>
        <v/>
      </c>
      <c r="E2403" s="103" t="str">
        <f>IF('Mottes de 6'!H429&lt;&gt;"",'Mottes de 6'!H429,"")</f>
        <v/>
      </c>
      <c r="F2403" s="103" t="str">
        <f>IF('Mottes de 6'!E429&lt;&gt;"",'Mottes de 6'!E429,"")</f>
        <v/>
      </c>
      <c r="G2403" s="103" t="str">
        <f>IF('Mottes de 6'!N429&lt;&gt;"",'Mottes de 6'!N429,"")</f>
        <v/>
      </c>
      <c r="H2403" s="103" t="str">
        <f>IF('Mottes de 6'!I429&lt;&gt;"",'Mottes de 6'!I429,"")</f>
        <v/>
      </c>
      <c r="I2403" s="103" t="str">
        <f>IF('Mottes de 6'!J429&lt;&gt;"",'Mottes de 6'!J429,"")</f>
        <v/>
      </c>
      <c r="J2403" s="103">
        <f>IF($J$9=36,'Mottes de 6'!U429,IF($J$9=37,'Mottes de 6'!V429,IF($J$9=38,'Mottes de 6'!W429,IF($J$9=39,'Mottes de 6'!X429,IF($J$9=40,'Mottes de 6'!Y429,IF($J$9=41,'Mottes de 6'!Z429,IF($J$9=42,'Mottes de 6'!AA429,IF($J$9=43,'Mottes de 6'!AB429,IF($J$9=44,'Mottes de 6'!AC429,IF($J$9=45,'Mottes de 6'!AD429,IF($J$9=46,'Mottes de 6'!AE429,IF($J$9=47,'Mottes de 6'!AF429,IF($J$9=48,'Mottes de 6'!AG429,IF($J$9=49,'Mottes de 6'!AH429,IF($J$9=50,'Mottes de 6'!AI429,IF($J$9=51,'Mottes de 6'!AJ429,IF($J$9=52,'Mottes de 6'!AK429,IF($J$9=1,'Mottes de 6'!AL429,IF($J$9=2,'Mottes de 6'!AM429,IF($J$9=3,'Mottes de 6'!AN429,IF($J$9=4,'Mottes de 6'!AO429,IF($J$9=5,'Mottes de 6'!AP429,IF($J$9=6,'Mottes de 6'!AQ429,IF($J$9=7,'Mottes de 6'!AR429,IF($J$9=8,'Mottes de 6'!AS429,IF($J$9=9,'Mottes de 6'!AT429,IF($J$9=10,'Mottes de 6'!AU429,IF($J$9=11,'Mottes de 6'!AV429,IF($J$9=12,'Mottes de 6'!AW429,IF($J$9=13,'Mottes de 6'!AX429,IF($J$9=14,'Mottes de 6'!AY429,IF($J$9=15,'Mottes de 6'!AZ429,IF($J$9=16,'Mottes de 6'!BA429,IF($J$9=17,'Mottes de 6'!BB429,IF($J$9=18,'Mottes de 6'!BC429,IF($J$9=19,'Mottes de 6'!BD429,IF($J$9=20,'Mottes de 6'!BE429,IF($J$9=21,'Mottes de 6'!BF429,IF($J$9=22,'Mottes de 6'!BG429,IF($J$9=23,'Mottes de 6'!BH429,IF($J$9=24,'Mottes de 6'!BI429,IF($J$9=25,'Mottes de 6'!BJ429,IF($J$9=26,'Mottes de 6'!BK429,IF($J$9=27,'Mottes de 6'!BL429,IF($J$9=28,'Mottes de 6'!BM429,IF($J$9=29,'Mottes de 6'!BN429,IF($J$9=30,'Mottes de 6'!BO429,IF($J$9=31,'Mottes de 6'!BP429,IF($J$9=32,'Mottes de 6'!BQ429,IF($J$9=33,'Mottes de 6'!BR429,IF($J$9=34,'Mottes de 6'!BS429,IF($J$9=35,'Mottes de 6'!BT429,))))))))))))))))))))))))))))))))))))))))))))))))))))</f>
        <v>0</v>
      </c>
      <c r="K2403" s="103" t="str">
        <f>IF('Mottes de 6'!R429=0,"","Erreur")</f>
        <v/>
      </c>
    </row>
    <row r="2404" spans="1:11" x14ac:dyDescent="0.25">
      <c r="A2404" s="103">
        <f>IF('Mottes de 6'!A430&lt;&gt;"",'Mottes de 6'!A430,"")</f>
        <v>3838</v>
      </c>
      <c r="B2404" s="103" t="str">
        <f>IF('Mottes de 6'!L430&lt;&gt;"",'Mottes de 6'!L430,"")</f>
        <v>Noai</v>
      </c>
      <c r="C2404" s="107" t="str">
        <f>IF('Mottes de 6'!B430&lt;&gt;"",'Mottes de 6'!B430,"")</f>
        <v>GERANIUM LIERRE DOUBLE</v>
      </c>
      <c r="D2404" s="107" t="str">
        <f>IF('Mottes de 6'!C430&lt;&gt;"",'Mottes de 6'!C430,"")</f>
        <v>Doblino® Blanc technigera</v>
      </c>
      <c r="E2404" s="103">
        <f>IF('Mottes de 6'!H430&lt;&gt;"",'Mottes de 6'!H430,"")</f>
        <v>9</v>
      </c>
      <c r="F2404" s="103" t="str">
        <f>IF('Mottes de 6'!E430&lt;&gt;"",'Mottes de 6'!E430,"")</f>
        <v>B</v>
      </c>
      <c r="G2404" s="103" t="str">
        <f>IF('Mottes de 6'!N430&lt;&gt;"",'Mottes de 6'!N430,"")</f>
        <v>M6</v>
      </c>
      <c r="H2404" s="103" t="str">
        <f>IF('Mottes de 6'!I430&lt;&gt;"",'Mottes de 6'!I430,"")</f>
        <v>A</v>
      </c>
      <c r="I2404" s="103">
        <f>IF('Mottes de 6'!J430&lt;&gt;"",'Mottes de 6'!J430,"")</f>
        <v>0.03</v>
      </c>
      <c r="J2404" s="103">
        <f>IF($J$9=36,'Mottes de 6'!U430,IF($J$9=37,'Mottes de 6'!V430,IF($J$9=38,'Mottes de 6'!W430,IF($J$9=39,'Mottes de 6'!X430,IF($J$9=40,'Mottes de 6'!Y430,IF($J$9=41,'Mottes de 6'!Z430,IF($J$9=42,'Mottes de 6'!AA430,IF($J$9=43,'Mottes de 6'!AB430,IF($J$9=44,'Mottes de 6'!AC430,IF($J$9=45,'Mottes de 6'!AD430,IF($J$9=46,'Mottes de 6'!AE430,IF($J$9=47,'Mottes de 6'!AF430,IF($J$9=48,'Mottes de 6'!AG430,IF($J$9=49,'Mottes de 6'!AH430,IF($J$9=50,'Mottes de 6'!AI430,IF($J$9=51,'Mottes de 6'!AJ430,IF($J$9=52,'Mottes de 6'!AK430,IF($J$9=1,'Mottes de 6'!AL430,IF($J$9=2,'Mottes de 6'!AM430,IF($J$9=3,'Mottes de 6'!AN430,IF($J$9=4,'Mottes de 6'!AO430,IF($J$9=5,'Mottes de 6'!AP430,IF($J$9=6,'Mottes de 6'!AQ430,IF($J$9=7,'Mottes de 6'!AR430,IF($J$9=8,'Mottes de 6'!AS430,IF($J$9=9,'Mottes de 6'!AT430,IF($J$9=10,'Mottes de 6'!AU430,IF($J$9=11,'Mottes de 6'!AV430,IF($J$9=12,'Mottes de 6'!AW430,IF($J$9=13,'Mottes de 6'!AX430,IF($J$9=14,'Mottes de 6'!AY430,IF($J$9=15,'Mottes de 6'!AZ430,IF($J$9=16,'Mottes de 6'!BA430,IF($J$9=17,'Mottes de 6'!BB430,IF($J$9=18,'Mottes de 6'!BC430,IF($J$9=19,'Mottes de 6'!BD430,IF($J$9=20,'Mottes de 6'!BE430,IF($J$9=21,'Mottes de 6'!BF430,IF($J$9=22,'Mottes de 6'!BG430,IF($J$9=23,'Mottes de 6'!BH430,IF($J$9=24,'Mottes de 6'!BI430,IF($J$9=25,'Mottes de 6'!BJ430,IF($J$9=26,'Mottes de 6'!BK430,IF($J$9=27,'Mottes de 6'!BL430,IF($J$9=28,'Mottes de 6'!BM430,IF($J$9=29,'Mottes de 6'!BN430,IF($J$9=30,'Mottes de 6'!BO430,IF($J$9=31,'Mottes de 6'!BP430,IF($J$9=32,'Mottes de 6'!BQ430,IF($J$9=33,'Mottes de 6'!BR430,IF($J$9=34,'Mottes de 6'!BS430,IF($J$9=35,'Mottes de 6'!BT430,))))))))))))))))))))))))))))))))))))))))))))))))))))</f>
        <v>0</v>
      </c>
      <c r="K2404" s="103" t="str">
        <f>IF('Mottes de 6'!R430=0,"","Erreur")</f>
        <v/>
      </c>
    </row>
    <row r="2405" spans="1:11" x14ac:dyDescent="0.25">
      <c r="A2405" s="450"/>
      <c r="B2405" s="450"/>
      <c r="C2405" s="451" t="s">
        <v>1900</v>
      </c>
      <c r="D2405" s="451"/>
      <c r="E2405" s="450"/>
      <c r="F2405" s="450"/>
      <c r="G2405" s="450"/>
      <c r="H2405" s="450"/>
      <c r="I2405" s="450"/>
      <c r="J2405" s="450">
        <f>SUBTOTAL(9,J2403:J2404)</f>
        <v>0</v>
      </c>
      <c r="K2405" s="450"/>
    </row>
    <row r="2406" spans="1:11" x14ac:dyDescent="0.25">
      <c r="A2406" s="103" t="str">
        <f>IF('Mottes de 6'!A431&lt;&gt;"",'Mottes de 6'!A431,"")</f>
        <v/>
      </c>
      <c r="B2406" s="103" t="str">
        <f>IF('Mottes de 6'!L431&lt;&gt;"",'Mottes de 6'!L431,"")</f>
        <v>E</v>
      </c>
      <c r="C2406" s="107" t="str">
        <f>IF('Mottes de 6'!B431&lt;&gt;"",'Mottes de 6'!B431,"")</f>
        <v>GERANIUM LIERRE DOUBLE MAUVE ET VIOLET</v>
      </c>
      <c r="D2406" s="107" t="str">
        <f>IF('Mottes de 6'!C431&lt;&gt;"",'Mottes de 6'!C431,"")</f>
        <v/>
      </c>
      <c r="E2406" s="103" t="str">
        <f>IF('Mottes de 6'!H431&lt;&gt;"",'Mottes de 6'!H431,"")</f>
        <v/>
      </c>
      <c r="F2406" s="103" t="str">
        <f>IF('Mottes de 6'!E431&lt;&gt;"",'Mottes de 6'!E431,"")</f>
        <v/>
      </c>
      <c r="G2406" s="103" t="str">
        <f>IF('Mottes de 6'!N431&lt;&gt;"",'Mottes de 6'!N431,"")</f>
        <v/>
      </c>
      <c r="H2406" s="103" t="str">
        <f>IF('Mottes de 6'!I431&lt;&gt;"",'Mottes de 6'!I431,"")</f>
        <v/>
      </c>
      <c r="I2406" s="103" t="str">
        <f>IF('Mottes de 6'!J431&lt;&gt;"",'Mottes de 6'!J431,"")</f>
        <v/>
      </c>
      <c r="J2406" s="103">
        <f>IF($J$9=36,'Mottes de 6'!U431,IF($J$9=37,'Mottes de 6'!V431,IF($J$9=38,'Mottes de 6'!W431,IF($J$9=39,'Mottes de 6'!X431,IF($J$9=40,'Mottes de 6'!Y431,IF($J$9=41,'Mottes de 6'!Z431,IF($J$9=42,'Mottes de 6'!AA431,IF($J$9=43,'Mottes de 6'!AB431,IF($J$9=44,'Mottes de 6'!AC431,IF($J$9=45,'Mottes de 6'!AD431,IF($J$9=46,'Mottes de 6'!AE431,IF($J$9=47,'Mottes de 6'!AF431,IF($J$9=48,'Mottes de 6'!AG431,IF($J$9=49,'Mottes de 6'!AH431,IF($J$9=50,'Mottes de 6'!AI431,IF($J$9=51,'Mottes de 6'!AJ431,IF($J$9=52,'Mottes de 6'!AK431,IF($J$9=1,'Mottes de 6'!AL431,IF($J$9=2,'Mottes de 6'!AM431,IF($J$9=3,'Mottes de 6'!AN431,IF($J$9=4,'Mottes de 6'!AO431,IF($J$9=5,'Mottes de 6'!AP431,IF($J$9=6,'Mottes de 6'!AQ431,IF($J$9=7,'Mottes de 6'!AR431,IF($J$9=8,'Mottes de 6'!AS431,IF($J$9=9,'Mottes de 6'!AT431,IF($J$9=10,'Mottes de 6'!AU431,IF($J$9=11,'Mottes de 6'!AV431,IF($J$9=12,'Mottes de 6'!AW431,IF($J$9=13,'Mottes de 6'!AX431,IF($J$9=14,'Mottes de 6'!AY431,IF($J$9=15,'Mottes de 6'!AZ431,IF($J$9=16,'Mottes de 6'!BA431,IF($J$9=17,'Mottes de 6'!BB431,IF($J$9=18,'Mottes de 6'!BC431,IF($J$9=19,'Mottes de 6'!BD431,IF($J$9=20,'Mottes de 6'!BE431,IF($J$9=21,'Mottes de 6'!BF431,IF($J$9=22,'Mottes de 6'!BG431,IF($J$9=23,'Mottes de 6'!BH431,IF($J$9=24,'Mottes de 6'!BI431,IF($J$9=25,'Mottes de 6'!BJ431,IF($J$9=26,'Mottes de 6'!BK431,IF($J$9=27,'Mottes de 6'!BL431,IF($J$9=28,'Mottes de 6'!BM431,IF($J$9=29,'Mottes de 6'!BN431,IF($J$9=30,'Mottes de 6'!BO431,IF($J$9=31,'Mottes de 6'!BP431,IF($J$9=32,'Mottes de 6'!BQ431,IF($J$9=33,'Mottes de 6'!BR431,IF($J$9=34,'Mottes de 6'!BS431,IF($J$9=35,'Mottes de 6'!BT431,))))))))))))))))))))))))))))))))))))))))))))))))))))</f>
        <v>0</v>
      </c>
      <c r="K2406" s="103" t="str">
        <f>IF('Mottes de 6'!R431=0,"","Erreur")</f>
        <v/>
      </c>
    </row>
    <row r="2407" spans="1:11" x14ac:dyDescent="0.25">
      <c r="A2407" s="103">
        <f>IF('Mottes de 6'!A432&lt;&gt;"",'Mottes de 6'!A432,"")</f>
        <v>3479</v>
      </c>
      <c r="B2407" s="103" t="str">
        <f>IF('Mottes de 6'!L432&lt;&gt;"",'Mottes de 6'!L432,"")</f>
        <v>Noai</v>
      </c>
      <c r="C2407" s="107" t="str">
        <f>IF('Mottes de 6'!B432&lt;&gt;"",'Mottes de 6'!B432,"")</f>
        <v>GERANIUM LIERRE DOUBLE</v>
      </c>
      <c r="D2407" s="107" t="str">
        <f>IF('Mottes de 6'!C432&lt;&gt;"",'Mottes de 6'!C432,"")</f>
        <v>Doblino® Grenat technigera</v>
      </c>
      <c r="E2407" s="103">
        <f>IF('Mottes de 6'!H432&lt;&gt;"",'Mottes de 6'!H432,"")</f>
        <v>9</v>
      </c>
      <c r="F2407" s="103" t="str">
        <f>IF('Mottes de 6'!E432&lt;&gt;"",'Mottes de 6'!E432,"")</f>
        <v>B</v>
      </c>
      <c r="G2407" s="103" t="str">
        <f>IF('Mottes de 6'!N432&lt;&gt;"",'Mottes de 6'!N432,"")</f>
        <v>M6</v>
      </c>
      <c r="H2407" s="103" t="str">
        <f>IF('Mottes de 6'!I432&lt;&gt;"",'Mottes de 6'!I432,"")</f>
        <v>A</v>
      </c>
      <c r="I2407" s="103">
        <f>IF('Mottes de 6'!J432&lt;&gt;"",'Mottes de 6'!J432,"")</f>
        <v>0.03</v>
      </c>
      <c r="J2407" s="103">
        <f>IF($J$9=36,'Mottes de 6'!U432,IF($J$9=37,'Mottes de 6'!V432,IF($J$9=38,'Mottes de 6'!W432,IF($J$9=39,'Mottes de 6'!X432,IF($J$9=40,'Mottes de 6'!Y432,IF($J$9=41,'Mottes de 6'!Z432,IF($J$9=42,'Mottes de 6'!AA432,IF($J$9=43,'Mottes de 6'!AB432,IF($J$9=44,'Mottes de 6'!AC432,IF($J$9=45,'Mottes de 6'!AD432,IF($J$9=46,'Mottes de 6'!AE432,IF($J$9=47,'Mottes de 6'!AF432,IF($J$9=48,'Mottes de 6'!AG432,IF($J$9=49,'Mottes de 6'!AH432,IF($J$9=50,'Mottes de 6'!AI432,IF($J$9=51,'Mottes de 6'!AJ432,IF($J$9=52,'Mottes de 6'!AK432,IF($J$9=1,'Mottes de 6'!AL432,IF($J$9=2,'Mottes de 6'!AM432,IF($J$9=3,'Mottes de 6'!AN432,IF($J$9=4,'Mottes de 6'!AO432,IF($J$9=5,'Mottes de 6'!AP432,IF($J$9=6,'Mottes de 6'!AQ432,IF($J$9=7,'Mottes de 6'!AR432,IF($J$9=8,'Mottes de 6'!AS432,IF($J$9=9,'Mottes de 6'!AT432,IF($J$9=10,'Mottes de 6'!AU432,IF($J$9=11,'Mottes de 6'!AV432,IF($J$9=12,'Mottes de 6'!AW432,IF($J$9=13,'Mottes de 6'!AX432,IF($J$9=14,'Mottes de 6'!AY432,IF($J$9=15,'Mottes de 6'!AZ432,IF($J$9=16,'Mottes de 6'!BA432,IF($J$9=17,'Mottes de 6'!BB432,IF($J$9=18,'Mottes de 6'!BC432,IF($J$9=19,'Mottes de 6'!BD432,IF($J$9=20,'Mottes de 6'!BE432,IF($J$9=21,'Mottes de 6'!BF432,IF($J$9=22,'Mottes de 6'!BG432,IF($J$9=23,'Mottes de 6'!BH432,IF($J$9=24,'Mottes de 6'!BI432,IF($J$9=25,'Mottes de 6'!BJ432,IF($J$9=26,'Mottes de 6'!BK432,IF($J$9=27,'Mottes de 6'!BL432,IF($J$9=28,'Mottes de 6'!BM432,IF($J$9=29,'Mottes de 6'!BN432,IF($J$9=30,'Mottes de 6'!BO432,IF($J$9=31,'Mottes de 6'!BP432,IF($J$9=32,'Mottes de 6'!BQ432,IF($J$9=33,'Mottes de 6'!BR432,IF($J$9=34,'Mottes de 6'!BS432,IF($J$9=35,'Mottes de 6'!BT432,))))))))))))))))))))))))))))))))))))))))))))))))))))</f>
        <v>0</v>
      </c>
      <c r="K2407" s="103" t="str">
        <f>IF('Mottes de 6'!R432=0,"","Erreur")</f>
        <v/>
      </c>
    </row>
    <row r="2408" spans="1:11" x14ac:dyDescent="0.25">
      <c r="A2408" s="103">
        <f>IF('Mottes de 6'!A433&lt;&gt;"",'Mottes de 6'!A433,"")</f>
        <v>3429</v>
      </c>
      <c r="B2408" s="103" t="str">
        <f>IF('Mottes de 6'!L433&lt;&gt;"",'Mottes de 6'!L433,"")</f>
        <v>Noai</v>
      </c>
      <c r="C2408" s="107" t="str">
        <f>IF('Mottes de 6'!B433&lt;&gt;"",'Mottes de 6'!B433,"")</f>
        <v>GERANIUM LIERRE DOUBLE</v>
      </c>
      <c r="D2408" s="107" t="str">
        <f>IF('Mottes de 6'!C433&lt;&gt;"",'Mottes de 6'!C433,"")</f>
        <v>Doblino® Mauve technigera</v>
      </c>
      <c r="E2408" s="103">
        <f>IF('Mottes de 6'!H433&lt;&gt;"",'Mottes de 6'!H433,"")</f>
        <v>9</v>
      </c>
      <c r="F2408" s="103" t="str">
        <f>IF('Mottes de 6'!E433&lt;&gt;"",'Mottes de 6'!E433,"")</f>
        <v>B</v>
      </c>
      <c r="G2408" s="103" t="str">
        <f>IF('Mottes de 6'!N433&lt;&gt;"",'Mottes de 6'!N433,"")</f>
        <v>M6</v>
      </c>
      <c r="H2408" s="103" t="str">
        <f>IF('Mottes de 6'!I433&lt;&gt;"",'Mottes de 6'!I433,"")</f>
        <v>A</v>
      </c>
      <c r="I2408" s="103">
        <f>IF('Mottes de 6'!J433&lt;&gt;"",'Mottes de 6'!J433,"")</f>
        <v>0.03</v>
      </c>
      <c r="J2408" s="103">
        <f>IF($J$9=36,'Mottes de 6'!U433,IF($J$9=37,'Mottes de 6'!V433,IF($J$9=38,'Mottes de 6'!W433,IF($J$9=39,'Mottes de 6'!X433,IF($J$9=40,'Mottes de 6'!Y433,IF($J$9=41,'Mottes de 6'!Z433,IF($J$9=42,'Mottes de 6'!AA433,IF($J$9=43,'Mottes de 6'!AB433,IF($J$9=44,'Mottes de 6'!AC433,IF($J$9=45,'Mottes de 6'!AD433,IF($J$9=46,'Mottes de 6'!AE433,IF($J$9=47,'Mottes de 6'!AF433,IF($J$9=48,'Mottes de 6'!AG433,IF($J$9=49,'Mottes de 6'!AH433,IF($J$9=50,'Mottes de 6'!AI433,IF($J$9=51,'Mottes de 6'!AJ433,IF($J$9=52,'Mottes de 6'!AK433,IF($J$9=1,'Mottes de 6'!AL433,IF($J$9=2,'Mottes de 6'!AM433,IF($J$9=3,'Mottes de 6'!AN433,IF($J$9=4,'Mottes de 6'!AO433,IF($J$9=5,'Mottes de 6'!AP433,IF($J$9=6,'Mottes de 6'!AQ433,IF($J$9=7,'Mottes de 6'!AR433,IF($J$9=8,'Mottes de 6'!AS433,IF($J$9=9,'Mottes de 6'!AT433,IF($J$9=10,'Mottes de 6'!AU433,IF($J$9=11,'Mottes de 6'!AV433,IF($J$9=12,'Mottes de 6'!AW433,IF($J$9=13,'Mottes de 6'!AX433,IF($J$9=14,'Mottes de 6'!AY433,IF($J$9=15,'Mottes de 6'!AZ433,IF($J$9=16,'Mottes de 6'!BA433,IF($J$9=17,'Mottes de 6'!BB433,IF($J$9=18,'Mottes de 6'!BC433,IF($J$9=19,'Mottes de 6'!BD433,IF($J$9=20,'Mottes de 6'!BE433,IF($J$9=21,'Mottes de 6'!BF433,IF($J$9=22,'Mottes de 6'!BG433,IF($J$9=23,'Mottes de 6'!BH433,IF($J$9=24,'Mottes de 6'!BI433,IF($J$9=25,'Mottes de 6'!BJ433,IF($J$9=26,'Mottes de 6'!BK433,IF($J$9=27,'Mottes de 6'!BL433,IF($J$9=28,'Mottes de 6'!BM433,IF($J$9=29,'Mottes de 6'!BN433,IF($J$9=30,'Mottes de 6'!BO433,IF($J$9=31,'Mottes de 6'!BP433,IF($J$9=32,'Mottes de 6'!BQ433,IF($J$9=33,'Mottes de 6'!BR433,IF($J$9=34,'Mottes de 6'!BS433,IF($J$9=35,'Mottes de 6'!BT433,))))))))))))))))))))))))))))))))))))))))))))))))))))</f>
        <v>0</v>
      </c>
      <c r="K2408" s="103" t="str">
        <f>IF('Mottes de 6'!R433=0,"","Erreur")</f>
        <v/>
      </c>
    </row>
    <row r="2409" spans="1:11" x14ac:dyDescent="0.25">
      <c r="A2409" s="450"/>
      <c r="B2409" s="450"/>
      <c r="C2409" s="451" t="s">
        <v>1900</v>
      </c>
      <c r="D2409" s="451"/>
      <c r="E2409" s="450"/>
      <c r="F2409" s="450"/>
      <c r="G2409" s="450"/>
      <c r="H2409" s="450"/>
      <c r="I2409" s="450"/>
      <c r="J2409" s="450">
        <f>SUBTOTAL(9,J2406:J2408)</f>
        <v>0</v>
      </c>
      <c r="K2409" s="450"/>
    </row>
    <row r="2410" spans="1:11" x14ac:dyDescent="0.25">
      <c r="A2410" s="103" t="str">
        <f>IF('Mottes de 6'!A434&lt;&gt;"",'Mottes de 6'!A434,"")</f>
        <v/>
      </c>
      <c r="B2410" s="103" t="str">
        <f>IF('Mottes de 6'!L434&lt;&gt;"",'Mottes de 6'!L434,"")</f>
        <v>E</v>
      </c>
      <c r="C2410" s="107" t="str">
        <f>IF('Mottes de 6'!B434&lt;&gt;"",'Mottes de 6'!B434,"")</f>
        <v>GERANIUM LIERRE DOUBLE ROSE</v>
      </c>
      <c r="D2410" s="107" t="str">
        <f>IF('Mottes de 6'!C434&lt;&gt;"",'Mottes de 6'!C434,"")</f>
        <v/>
      </c>
      <c r="E2410" s="103" t="str">
        <f>IF('Mottes de 6'!H434&lt;&gt;"",'Mottes de 6'!H434,"")</f>
        <v/>
      </c>
      <c r="F2410" s="103" t="str">
        <f>IF('Mottes de 6'!E434&lt;&gt;"",'Mottes de 6'!E434,"")</f>
        <v/>
      </c>
      <c r="G2410" s="103" t="str">
        <f>IF('Mottes de 6'!N434&lt;&gt;"",'Mottes de 6'!N434,"")</f>
        <v/>
      </c>
      <c r="H2410" s="103" t="str">
        <f>IF('Mottes de 6'!I434&lt;&gt;"",'Mottes de 6'!I434,"")</f>
        <v/>
      </c>
      <c r="I2410" s="103" t="str">
        <f>IF('Mottes de 6'!J434&lt;&gt;"",'Mottes de 6'!J434,"")</f>
        <v/>
      </c>
      <c r="J2410" s="103">
        <f>IF($J$9=36,'Mottes de 6'!U434,IF($J$9=37,'Mottes de 6'!V434,IF($J$9=38,'Mottes de 6'!W434,IF($J$9=39,'Mottes de 6'!X434,IF($J$9=40,'Mottes de 6'!Y434,IF($J$9=41,'Mottes de 6'!Z434,IF($J$9=42,'Mottes de 6'!AA434,IF($J$9=43,'Mottes de 6'!AB434,IF($J$9=44,'Mottes de 6'!AC434,IF($J$9=45,'Mottes de 6'!AD434,IF($J$9=46,'Mottes de 6'!AE434,IF($J$9=47,'Mottes de 6'!AF434,IF($J$9=48,'Mottes de 6'!AG434,IF($J$9=49,'Mottes de 6'!AH434,IF($J$9=50,'Mottes de 6'!AI434,IF($J$9=51,'Mottes de 6'!AJ434,IF($J$9=52,'Mottes de 6'!AK434,IF($J$9=1,'Mottes de 6'!AL434,IF($J$9=2,'Mottes de 6'!AM434,IF($J$9=3,'Mottes de 6'!AN434,IF($J$9=4,'Mottes de 6'!AO434,IF($J$9=5,'Mottes de 6'!AP434,IF($J$9=6,'Mottes de 6'!AQ434,IF($J$9=7,'Mottes de 6'!AR434,IF($J$9=8,'Mottes de 6'!AS434,IF($J$9=9,'Mottes de 6'!AT434,IF($J$9=10,'Mottes de 6'!AU434,IF($J$9=11,'Mottes de 6'!AV434,IF($J$9=12,'Mottes de 6'!AW434,IF($J$9=13,'Mottes de 6'!AX434,IF($J$9=14,'Mottes de 6'!AY434,IF($J$9=15,'Mottes de 6'!AZ434,IF($J$9=16,'Mottes de 6'!BA434,IF($J$9=17,'Mottes de 6'!BB434,IF($J$9=18,'Mottes de 6'!BC434,IF($J$9=19,'Mottes de 6'!BD434,IF($J$9=20,'Mottes de 6'!BE434,IF($J$9=21,'Mottes de 6'!BF434,IF($J$9=22,'Mottes de 6'!BG434,IF($J$9=23,'Mottes de 6'!BH434,IF($J$9=24,'Mottes de 6'!BI434,IF($J$9=25,'Mottes de 6'!BJ434,IF($J$9=26,'Mottes de 6'!BK434,IF($J$9=27,'Mottes de 6'!BL434,IF($J$9=28,'Mottes de 6'!BM434,IF($J$9=29,'Mottes de 6'!BN434,IF($J$9=30,'Mottes de 6'!BO434,IF($J$9=31,'Mottes de 6'!BP434,IF($J$9=32,'Mottes de 6'!BQ434,IF($J$9=33,'Mottes de 6'!BR434,IF($J$9=34,'Mottes de 6'!BS434,IF($J$9=35,'Mottes de 6'!BT434,))))))))))))))))))))))))))))))))))))))))))))))))))))</f>
        <v>0</v>
      </c>
      <c r="K2410" s="103" t="str">
        <f>IF('Mottes de 6'!R434=0,"","Erreur")</f>
        <v/>
      </c>
    </row>
    <row r="2411" spans="1:11" x14ac:dyDescent="0.25">
      <c r="A2411" s="103">
        <f>IF('Mottes de 6'!A435&lt;&gt;"",'Mottes de 6'!A435,"")</f>
        <v>3488</v>
      </c>
      <c r="B2411" s="103" t="str">
        <f>IF('Mottes de 6'!L435&lt;&gt;"",'Mottes de 6'!L435,"")</f>
        <v>Noai</v>
      </c>
      <c r="C2411" s="107" t="str">
        <f>IF('Mottes de 6'!B435&lt;&gt;"",'Mottes de 6'!B435,"")</f>
        <v>GERANIUM LIERRE DOUBLE</v>
      </c>
      <c r="D2411" s="107" t="str">
        <f>IF('Mottes de 6'!C435&lt;&gt;"",'Mottes de 6'!C435,"")</f>
        <v>Doblino® Rose technigera</v>
      </c>
      <c r="E2411" s="103">
        <f>IF('Mottes de 6'!H435&lt;&gt;"",'Mottes de 6'!H435,"")</f>
        <v>9</v>
      </c>
      <c r="F2411" s="103" t="str">
        <f>IF('Mottes de 6'!E435&lt;&gt;"",'Mottes de 6'!E435,"")</f>
        <v>B</v>
      </c>
      <c r="G2411" s="103" t="str">
        <f>IF('Mottes de 6'!N435&lt;&gt;"",'Mottes de 6'!N435,"")</f>
        <v>M6</v>
      </c>
      <c r="H2411" s="103" t="str">
        <f>IF('Mottes de 6'!I435&lt;&gt;"",'Mottes de 6'!I435,"")</f>
        <v>A</v>
      </c>
      <c r="I2411" s="103">
        <f>IF('Mottes de 6'!J435&lt;&gt;"",'Mottes de 6'!J435,"")</f>
        <v>0.03</v>
      </c>
      <c r="J2411" s="103">
        <f>IF($J$9=36,'Mottes de 6'!U435,IF($J$9=37,'Mottes de 6'!V435,IF($J$9=38,'Mottes de 6'!W435,IF($J$9=39,'Mottes de 6'!X435,IF($J$9=40,'Mottes de 6'!Y435,IF($J$9=41,'Mottes de 6'!Z435,IF($J$9=42,'Mottes de 6'!AA435,IF($J$9=43,'Mottes de 6'!AB435,IF($J$9=44,'Mottes de 6'!AC435,IF($J$9=45,'Mottes de 6'!AD435,IF($J$9=46,'Mottes de 6'!AE435,IF($J$9=47,'Mottes de 6'!AF435,IF($J$9=48,'Mottes de 6'!AG435,IF($J$9=49,'Mottes de 6'!AH435,IF($J$9=50,'Mottes de 6'!AI435,IF($J$9=51,'Mottes de 6'!AJ435,IF($J$9=52,'Mottes de 6'!AK435,IF($J$9=1,'Mottes de 6'!AL435,IF($J$9=2,'Mottes de 6'!AM435,IF($J$9=3,'Mottes de 6'!AN435,IF($J$9=4,'Mottes de 6'!AO435,IF($J$9=5,'Mottes de 6'!AP435,IF($J$9=6,'Mottes de 6'!AQ435,IF($J$9=7,'Mottes de 6'!AR435,IF($J$9=8,'Mottes de 6'!AS435,IF($J$9=9,'Mottes de 6'!AT435,IF($J$9=10,'Mottes de 6'!AU435,IF($J$9=11,'Mottes de 6'!AV435,IF($J$9=12,'Mottes de 6'!AW435,IF($J$9=13,'Mottes de 6'!AX435,IF($J$9=14,'Mottes de 6'!AY435,IF($J$9=15,'Mottes de 6'!AZ435,IF($J$9=16,'Mottes de 6'!BA435,IF($J$9=17,'Mottes de 6'!BB435,IF($J$9=18,'Mottes de 6'!BC435,IF($J$9=19,'Mottes de 6'!BD435,IF($J$9=20,'Mottes de 6'!BE435,IF($J$9=21,'Mottes de 6'!BF435,IF($J$9=22,'Mottes de 6'!BG435,IF($J$9=23,'Mottes de 6'!BH435,IF($J$9=24,'Mottes de 6'!BI435,IF($J$9=25,'Mottes de 6'!BJ435,IF($J$9=26,'Mottes de 6'!BK435,IF($J$9=27,'Mottes de 6'!BL435,IF($J$9=28,'Mottes de 6'!BM435,IF($J$9=29,'Mottes de 6'!BN435,IF($J$9=30,'Mottes de 6'!BO435,IF($J$9=31,'Mottes de 6'!BP435,IF($J$9=32,'Mottes de 6'!BQ435,IF($J$9=33,'Mottes de 6'!BR435,IF($J$9=34,'Mottes de 6'!BS435,IF($J$9=35,'Mottes de 6'!BT435,))))))))))))))))))))))))))))))))))))))))))))))))))))</f>
        <v>0</v>
      </c>
      <c r="K2411" s="103" t="str">
        <f>IF('Mottes de 6'!R435=0,"","Erreur")</f>
        <v/>
      </c>
    </row>
    <row r="2412" spans="1:11" x14ac:dyDescent="0.25">
      <c r="A2412" s="103">
        <f>IF('Mottes de 6'!A436&lt;&gt;"",'Mottes de 6'!A436,"")</f>
        <v>3481</v>
      </c>
      <c r="B2412" s="103" t="str">
        <f>IF('Mottes de 6'!L436&lt;&gt;"",'Mottes de 6'!L436,"")</f>
        <v>Noai</v>
      </c>
      <c r="C2412" s="107" t="str">
        <f>IF('Mottes de 6'!B436&lt;&gt;"",'Mottes de 6'!B436,"")</f>
        <v>GERANIUM LIERRE DOUBLE</v>
      </c>
      <c r="D2412" s="107" t="str">
        <f>IF('Mottes de 6'!C436&lt;&gt;"",'Mottes de 6'!C436,"")</f>
        <v>Doblino® Rose Clair technigera</v>
      </c>
      <c r="E2412" s="103">
        <f>IF('Mottes de 6'!H436&lt;&gt;"",'Mottes de 6'!H436,"")</f>
        <v>9</v>
      </c>
      <c r="F2412" s="103" t="str">
        <f>IF('Mottes de 6'!E436&lt;&gt;"",'Mottes de 6'!E436,"")</f>
        <v>B</v>
      </c>
      <c r="G2412" s="103" t="str">
        <f>IF('Mottes de 6'!N436&lt;&gt;"",'Mottes de 6'!N436,"")</f>
        <v>M6</v>
      </c>
      <c r="H2412" s="103" t="str">
        <f>IF('Mottes de 6'!I436&lt;&gt;"",'Mottes de 6'!I436,"")</f>
        <v>A</v>
      </c>
      <c r="I2412" s="103">
        <f>IF('Mottes de 6'!J436&lt;&gt;"",'Mottes de 6'!J436,"")</f>
        <v>0.03</v>
      </c>
      <c r="J2412" s="103">
        <f>IF($J$9=36,'Mottes de 6'!U436,IF($J$9=37,'Mottes de 6'!V436,IF($J$9=38,'Mottes de 6'!W436,IF($J$9=39,'Mottes de 6'!X436,IF($J$9=40,'Mottes de 6'!Y436,IF($J$9=41,'Mottes de 6'!Z436,IF($J$9=42,'Mottes de 6'!AA436,IF($J$9=43,'Mottes de 6'!AB436,IF($J$9=44,'Mottes de 6'!AC436,IF($J$9=45,'Mottes de 6'!AD436,IF($J$9=46,'Mottes de 6'!AE436,IF($J$9=47,'Mottes de 6'!AF436,IF($J$9=48,'Mottes de 6'!AG436,IF($J$9=49,'Mottes de 6'!AH436,IF($J$9=50,'Mottes de 6'!AI436,IF($J$9=51,'Mottes de 6'!AJ436,IF($J$9=52,'Mottes de 6'!AK436,IF($J$9=1,'Mottes de 6'!AL436,IF($J$9=2,'Mottes de 6'!AM436,IF($J$9=3,'Mottes de 6'!AN436,IF($J$9=4,'Mottes de 6'!AO436,IF($J$9=5,'Mottes de 6'!AP436,IF($J$9=6,'Mottes de 6'!AQ436,IF($J$9=7,'Mottes de 6'!AR436,IF($J$9=8,'Mottes de 6'!AS436,IF($J$9=9,'Mottes de 6'!AT436,IF($J$9=10,'Mottes de 6'!AU436,IF($J$9=11,'Mottes de 6'!AV436,IF($J$9=12,'Mottes de 6'!AW436,IF($J$9=13,'Mottes de 6'!AX436,IF($J$9=14,'Mottes de 6'!AY436,IF($J$9=15,'Mottes de 6'!AZ436,IF($J$9=16,'Mottes de 6'!BA436,IF($J$9=17,'Mottes de 6'!BB436,IF($J$9=18,'Mottes de 6'!BC436,IF($J$9=19,'Mottes de 6'!BD436,IF($J$9=20,'Mottes de 6'!BE436,IF($J$9=21,'Mottes de 6'!BF436,IF($J$9=22,'Mottes de 6'!BG436,IF($J$9=23,'Mottes de 6'!BH436,IF($J$9=24,'Mottes de 6'!BI436,IF($J$9=25,'Mottes de 6'!BJ436,IF($J$9=26,'Mottes de 6'!BK436,IF($J$9=27,'Mottes de 6'!BL436,IF($J$9=28,'Mottes de 6'!BM436,IF($J$9=29,'Mottes de 6'!BN436,IF($J$9=30,'Mottes de 6'!BO436,IF($J$9=31,'Mottes de 6'!BP436,IF($J$9=32,'Mottes de 6'!BQ436,IF($J$9=33,'Mottes de 6'!BR436,IF($J$9=34,'Mottes de 6'!BS436,IF($J$9=35,'Mottes de 6'!BT436,))))))))))))))))))))))))))))))))))))))))))))))))))))</f>
        <v>0</v>
      </c>
      <c r="K2412" s="103" t="str">
        <f>IF('Mottes de 6'!R436=0,"","Erreur")</f>
        <v/>
      </c>
    </row>
    <row r="2413" spans="1:11" x14ac:dyDescent="0.25">
      <c r="A2413" s="103">
        <f>IF('Mottes de 6'!A437&lt;&gt;"",'Mottes de 6'!A437,"")</f>
        <v>3483</v>
      </c>
      <c r="B2413" s="103" t="str">
        <f>IF('Mottes de 6'!L437&lt;&gt;"",'Mottes de 6'!L437,"")</f>
        <v>Noai</v>
      </c>
      <c r="C2413" s="107" t="str">
        <f>IF('Mottes de 6'!B437&lt;&gt;"",'Mottes de 6'!B437,"")</f>
        <v>GERANIUM LIERRE DOUBLE</v>
      </c>
      <c r="D2413" s="107" t="str">
        <f>IF('Mottes de 6'!C437&lt;&gt;"",'Mottes de 6'!C437,"")</f>
        <v>Doblino® Framboise technigera</v>
      </c>
      <c r="E2413" s="103">
        <f>IF('Mottes de 6'!H437&lt;&gt;"",'Mottes de 6'!H437,"")</f>
        <v>9</v>
      </c>
      <c r="F2413" s="103" t="str">
        <f>IF('Mottes de 6'!E437&lt;&gt;"",'Mottes de 6'!E437,"")</f>
        <v>B</v>
      </c>
      <c r="G2413" s="103" t="str">
        <f>IF('Mottes de 6'!N437&lt;&gt;"",'Mottes de 6'!N437,"")</f>
        <v>M6</v>
      </c>
      <c r="H2413" s="103" t="str">
        <f>IF('Mottes de 6'!I437&lt;&gt;"",'Mottes de 6'!I437,"")</f>
        <v>A</v>
      </c>
      <c r="I2413" s="103">
        <f>IF('Mottes de 6'!J437&lt;&gt;"",'Mottes de 6'!J437,"")</f>
        <v>0.03</v>
      </c>
      <c r="J2413" s="103">
        <f>IF($J$9=36,'Mottes de 6'!U437,IF($J$9=37,'Mottes de 6'!V437,IF($J$9=38,'Mottes de 6'!W437,IF($J$9=39,'Mottes de 6'!X437,IF($J$9=40,'Mottes de 6'!Y437,IF($J$9=41,'Mottes de 6'!Z437,IF($J$9=42,'Mottes de 6'!AA437,IF($J$9=43,'Mottes de 6'!AB437,IF($J$9=44,'Mottes de 6'!AC437,IF($J$9=45,'Mottes de 6'!AD437,IF($J$9=46,'Mottes de 6'!AE437,IF($J$9=47,'Mottes de 6'!AF437,IF($J$9=48,'Mottes de 6'!AG437,IF($J$9=49,'Mottes de 6'!AH437,IF($J$9=50,'Mottes de 6'!AI437,IF($J$9=51,'Mottes de 6'!AJ437,IF($J$9=52,'Mottes de 6'!AK437,IF($J$9=1,'Mottes de 6'!AL437,IF($J$9=2,'Mottes de 6'!AM437,IF($J$9=3,'Mottes de 6'!AN437,IF($J$9=4,'Mottes de 6'!AO437,IF($J$9=5,'Mottes de 6'!AP437,IF($J$9=6,'Mottes de 6'!AQ437,IF($J$9=7,'Mottes de 6'!AR437,IF($J$9=8,'Mottes de 6'!AS437,IF($J$9=9,'Mottes de 6'!AT437,IF($J$9=10,'Mottes de 6'!AU437,IF($J$9=11,'Mottes de 6'!AV437,IF($J$9=12,'Mottes de 6'!AW437,IF($J$9=13,'Mottes de 6'!AX437,IF($J$9=14,'Mottes de 6'!AY437,IF($J$9=15,'Mottes de 6'!AZ437,IF($J$9=16,'Mottes de 6'!BA437,IF($J$9=17,'Mottes de 6'!BB437,IF($J$9=18,'Mottes de 6'!BC437,IF($J$9=19,'Mottes de 6'!BD437,IF($J$9=20,'Mottes de 6'!BE437,IF($J$9=21,'Mottes de 6'!BF437,IF($J$9=22,'Mottes de 6'!BG437,IF($J$9=23,'Mottes de 6'!BH437,IF($J$9=24,'Mottes de 6'!BI437,IF($J$9=25,'Mottes de 6'!BJ437,IF($J$9=26,'Mottes de 6'!BK437,IF($J$9=27,'Mottes de 6'!BL437,IF($J$9=28,'Mottes de 6'!BM437,IF($J$9=29,'Mottes de 6'!BN437,IF($J$9=30,'Mottes de 6'!BO437,IF($J$9=31,'Mottes de 6'!BP437,IF($J$9=32,'Mottes de 6'!BQ437,IF($J$9=33,'Mottes de 6'!BR437,IF($J$9=34,'Mottes de 6'!BS437,IF($J$9=35,'Mottes de 6'!BT437,))))))))))))))))))))))))))))))))))))))))))))))))))))</f>
        <v>0</v>
      </c>
      <c r="K2413" s="103" t="str">
        <f>IF('Mottes de 6'!R437=0,"","Erreur")</f>
        <v/>
      </c>
    </row>
    <row r="2414" spans="1:11" x14ac:dyDescent="0.25">
      <c r="A2414" s="103">
        <f>IF('Mottes de 6'!A438&lt;&gt;"",'Mottes de 6'!A438,"")</f>
        <v>3484</v>
      </c>
      <c r="B2414" s="103" t="str">
        <f>IF('Mottes de 6'!L438&lt;&gt;"",'Mottes de 6'!L438,"")</f>
        <v>Noai</v>
      </c>
      <c r="C2414" s="107" t="str">
        <f>IF('Mottes de 6'!B438&lt;&gt;"",'Mottes de 6'!B438,"")</f>
        <v>GERANIUM LIERRE DOUBLE</v>
      </c>
      <c r="D2414" s="107" t="str">
        <f>IF('Mottes de 6'!C438&lt;&gt;"",'Mottes de 6'!C438,"")</f>
        <v>Doblino® Rose Foncé technigera</v>
      </c>
      <c r="E2414" s="103">
        <f>IF('Mottes de 6'!H438&lt;&gt;"",'Mottes de 6'!H438,"")</f>
        <v>9</v>
      </c>
      <c r="F2414" s="103" t="str">
        <f>IF('Mottes de 6'!E438&lt;&gt;"",'Mottes de 6'!E438,"")</f>
        <v>B</v>
      </c>
      <c r="G2414" s="103" t="str">
        <f>IF('Mottes de 6'!N438&lt;&gt;"",'Mottes de 6'!N438,"")</f>
        <v>M6</v>
      </c>
      <c r="H2414" s="103" t="str">
        <f>IF('Mottes de 6'!I438&lt;&gt;"",'Mottes de 6'!I438,"")</f>
        <v>A</v>
      </c>
      <c r="I2414" s="103">
        <f>IF('Mottes de 6'!J438&lt;&gt;"",'Mottes de 6'!J438,"")</f>
        <v>0.03</v>
      </c>
      <c r="J2414" s="103">
        <f>IF($J$9=36,'Mottes de 6'!U438,IF($J$9=37,'Mottes de 6'!V438,IF($J$9=38,'Mottes de 6'!W438,IF($J$9=39,'Mottes de 6'!X438,IF($J$9=40,'Mottes de 6'!Y438,IF($J$9=41,'Mottes de 6'!Z438,IF($J$9=42,'Mottes de 6'!AA438,IF($J$9=43,'Mottes de 6'!AB438,IF($J$9=44,'Mottes de 6'!AC438,IF($J$9=45,'Mottes de 6'!AD438,IF($J$9=46,'Mottes de 6'!AE438,IF($J$9=47,'Mottes de 6'!AF438,IF($J$9=48,'Mottes de 6'!AG438,IF($J$9=49,'Mottes de 6'!AH438,IF($J$9=50,'Mottes de 6'!AI438,IF($J$9=51,'Mottes de 6'!AJ438,IF($J$9=52,'Mottes de 6'!AK438,IF($J$9=1,'Mottes de 6'!AL438,IF($J$9=2,'Mottes de 6'!AM438,IF($J$9=3,'Mottes de 6'!AN438,IF($J$9=4,'Mottes de 6'!AO438,IF($J$9=5,'Mottes de 6'!AP438,IF($J$9=6,'Mottes de 6'!AQ438,IF($J$9=7,'Mottes de 6'!AR438,IF($J$9=8,'Mottes de 6'!AS438,IF($J$9=9,'Mottes de 6'!AT438,IF($J$9=10,'Mottes de 6'!AU438,IF($J$9=11,'Mottes de 6'!AV438,IF($J$9=12,'Mottes de 6'!AW438,IF($J$9=13,'Mottes de 6'!AX438,IF($J$9=14,'Mottes de 6'!AY438,IF($J$9=15,'Mottes de 6'!AZ438,IF($J$9=16,'Mottes de 6'!BA438,IF($J$9=17,'Mottes de 6'!BB438,IF($J$9=18,'Mottes de 6'!BC438,IF($J$9=19,'Mottes de 6'!BD438,IF($J$9=20,'Mottes de 6'!BE438,IF($J$9=21,'Mottes de 6'!BF438,IF($J$9=22,'Mottes de 6'!BG438,IF($J$9=23,'Mottes de 6'!BH438,IF($J$9=24,'Mottes de 6'!BI438,IF($J$9=25,'Mottes de 6'!BJ438,IF($J$9=26,'Mottes de 6'!BK438,IF($J$9=27,'Mottes de 6'!BL438,IF($J$9=28,'Mottes de 6'!BM438,IF($J$9=29,'Mottes de 6'!BN438,IF($J$9=30,'Mottes de 6'!BO438,IF($J$9=31,'Mottes de 6'!BP438,IF($J$9=32,'Mottes de 6'!BQ438,IF($J$9=33,'Mottes de 6'!BR438,IF($J$9=34,'Mottes de 6'!BS438,IF($J$9=35,'Mottes de 6'!BT438,))))))))))))))))))))))))))))))))))))))))))))))))))))</f>
        <v>0</v>
      </c>
      <c r="K2414" s="103" t="str">
        <f>IF('Mottes de 6'!R438=0,"","Erreur")</f>
        <v/>
      </c>
    </row>
    <row r="2415" spans="1:11" x14ac:dyDescent="0.25">
      <c r="A2415" s="450"/>
      <c r="B2415" s="450"/>
      <c r="C2415" s="451" t="s">
        <v>1900</v>
      </c>
      <c r="D2415" s="451"/>
      <c r="E2415" s="450"/>
      <c r="F2415" s="450"/>
      <c r="G2415" s="450"/>
      <c r="H2415" s="450"/>
      <c r="I2415" s="450"/>
      <c r="J2415" s="450">
        <f>SUBTOTAL(9,J2410:J2414)</f>
        <v>0</v>
      </c>
      <c r="K2415" s="450"/>
    </row>
    <row r="2416" spans="1:11" x14ac:dyDescent="0.25">
      <c r="A2416" s="103" t="str">
        <f>IF('Mottes de 6'!A439&lt;&gt;"",'Mottes de 6'!A439,"")</f>
        <v/>
      </c>
      <c r="B2416" s="103" t="str">
        <f>IF('Mottes de 6'!L439&lt;&gt;"",'Mottes de 6'!L439,"")</f>
        <v>E</v>
      </c>
      <c r="C2416" s="107" t="str">
        <f>IF('Mottes de 6'!B439&lt;&gt;"",'Mottes de 6'!B439,"")</f>
        <v>GERANIUM LIERRE DOUBLE ROUGE</v>
      </c>
      <c r="D2416" s="107" t="str">
        <f>IF('Mottes de 6'!C439&lt;&gt;"",'Mottes de 6'!C439,"")</f>
        <v/>
      </c>
      <c r="E2416" s="103" t="str">
        <f>IF('Mottes de 6'!H439&lt;&gt;"",'Mottes de 6'!H439,"")</f>
        <v/>
      </c>
      <c r="F2416" s="103" t="str">
        <f>IF('Mottes de 6'!E439&lt;&gt;"",'Mottes de 6'!E439,"")</f>
        <v/>
      </c>
      <c r="G2416" s="103" t="str">
        <f>IF('Mottes de 6'!N439&lt;&gt;"",'Mottes de 6'!N439,"")</f>
        <v/>
      </c>
      <c r="H2416" s="103" t="str">
        <f>IF('Mottes de 6'!I439&lt;&gt;"",'Mottes de 6'!I439,"")</f>
        <v/>
      </c>
      <c r="I2416" s="103" t="str">
        <f>IF('Mottes de 6'!J439&lt;&gt;"",'Mottes de 6'!J439,"")</f>
        <v/>
      </c>
      <c r="J2416" s="103">
        <f>IF($J$9=36,'Mottes de 6'!U439,IF($J$9=37,'Mottes de 6'!V439,IF($J$9=38,'Mottes de 6'!W439,IF($J$9=39,'Mottes de 6'!X439,IF($J$9=40,'Mottes de 6'!Y439,IF($J$9=41,'Mottes de 6'!Z439,IF($J$9=42,'Mottes de 6'!AA439,IF($J$9=43,'Mottes de 6'!AB439,IF($J$9=44,'Mottes de 6'!AC439,IF($J$9=45,'Mottes de 6'!AD439,IF($J$9=46,'Mottes de 6'!AE439,IF($J$9=47,'Mottes de 6'!AF439,IF($J$9=48,'Mottes de 6'!AG439,IF($J$9=49,'Mottes de 6'!AH439,IF($J$9=50,'Mottes de 6'!AI439,IF($J$9=51,'Mottes de 6'!AJ439,IF($J$9=52,'Mottes de 6'!AK439,IF($J$9=1,'Mottes de 6'!AL439,IF($J$9=2,'Mottes de 6'!AM439,IF($J$9=3,'Mottes de 6'!AN439,IF($J$9=4,'Mottes de 6'!AO439,IF($J$9=5,'Mottes de 6'!AP439,IF($J$9=6,'Mottes de 6'!AQ439,IF($J$9=7,'Mottes de 6'!AR439,IF($J$9=8,'Mottes de 6'!AS439,IF($J$9=9,'Mottes de 6'!AT439,IF($J$9=10,'Mottes de 6'!AU439,IF($J$9=11,'Mottes de 6'!AV439,IF($J$9=12,'Mottes de 6'!AW439,IF($J$9=13,'Mottes de 6'!AX439,IF($J$9=14,'Mottes de 6'!AY439,IF($J$9=15,'Mottes de 6'!AZ439,IF($J$9=16,'Mottes de 6'!BA439,IF($J$9=17,'Mottes de 6'!BB439,IF($J$9=18,'Mottes de 6'!BC439,IF($J$9=19,'Mottes de 6'!BD439,IF($J$9=20,'Mottes de 6'!BE439,IF($J$9=21,'Mottes de 6'!BF439,IF($J$9=22,'Mottes de 6'!BG439,IF($J$9=23,'Mottes de 6'!BH439,IF($J$9=24,'Mottes de 6'!BI439,IF($J$9=25,'Mottes de 6'!BJ439,IF($J$9=26,'Mottes de 6'!BK439,IF($J$9=27,'Mottes de 6'!BL439,IF($J$9=28,'Mottes de 6'!BM439,IF($J$9=29,'Mottes de 6'!BN439,IF($J$9=30,'Mottes de 6'!BO439,IF($J$9=31,'Mottes de 6'!BP439,IF($J$9=32,'Mottes de 6'!BQ439,IF($J$9=33,'Mottes de 6'!BR439,IF($J$9=34,'Mottes de 6'!BS439,IF($J$9=35,'Mottes de 6'!BT439,))))))))))))))))))))))))))))))))))))))))))))))))))))</f>
        <v>0</v>
      </c>
      <c r="K2416" s="103" t="str">
        <f>IF('Mottes de 6'!R439=0,"","Erreur")</f>
        <v/>
      </c>
    </row>
    <row r="2417" spans="1:11" x14ac:dyDescent="0.25">
      <c r="A2417" s="103">
        <f>IF('Mottes de 6'!A440&lt;&gt;"",'Mottes de 6'!A440,"")</f>
        <v>23954</v>
      </c>
      <c r="B2417" s="103" t="str">
        <f>IF('Mottes de 6'!L440&lt;&gt;"",'Mottes de 6'!L440,"")</f>
        <v>Noai</v>
      </c>
      <c r="C2417" s="107" t="str">
        <f>IF('Mottes de 6'!B440&lt;&gt;"",'Mottes de 6'!B440,"")</f>
        <v>GERANIUM LIERRE DOUBLE</v>
      </c>
      <c r="D2417" s="107" t="str">
        <f>IF('Mottes de 6'!C440&lt;&gt;"",'Mottes de 6'!C440,"")</f>
        <v>Polly pac</v>
      </c>
      <c r="E2417" s="103">
        <f>IF('Mottes de 6'!H440&lt;&gt;"",'Mottes de 6'!H440,"")</f>
        <v>9</v>
      </c>
      <c r="F2417" s="103" t="str">
        <f>IF('Mottes de 6'!E440&lt;&gt;"",'Mottes de 6'!E440,"")</f>
        <v>B</v>
      </c>
      <c r="G2417" s="103" t="str">
        <f>IF('Mottes de 6'!N440&lt;&gt;"",'Mottes de 6'!N440,"")</f>
        <v>M6</v>
      </c>
      <c r="H2417" s="103" t="str">
        <f>IF('Mottes de 6'!I440&lt;&gt;"",'Mottes de 6'!I440,"")</f>
        <v>A</v>
      </c>
      <c r="I2417" s="103">
        <f>IF('Mottes de 6'!J440&lt;&gt;"",'Mottes de 6'!J440,"")</f>
        <v>0.04</v>
      </c>
      <c r="J2417" s="103">
        <f>IF($J$9=36,'Mottes de 6'!U440,IF($J$9=37,'Mottes de 6'!V440,IF($J$9=38,'Mottes de 6'!W440,IF($J$9=39,'Mottes de 6'!X440,IF($J$9=40,'Mottes de 6'!Y440,IF($J$9=41,'Mottes de 6'!Z440,IF($J$9=42,'Mottes de 6'!AA440,IF($J$9=43,'Mottes de 6'!AB440,IF($J$9=44,'Mottes de 6'!AC440,IF($J$9=45,'Mottes de 6'!AD440,IF($J$9=46,'Mottes de 6'!AE440,IF($J$9=47,'Mottes de 6'!AF440,IF($J$9=48,'Mottes de 6'!AG440,IF($J$9=49,'Mottes de 6'!AH440,IF($J$9=50,'Mottes de 6'!AI440,IF($J$9=51,'Mottes de 6'!AJ440,IF($J$9=52,'Mottes de 6'!AK440,IF($J$9=1,'Mottes de 6'!AL440,IF($J$9=2,'Mottes de 6'!AM440,IF($J$9=3,'Mottes de 6'!AN440,IF($J$9=4,'Mottes de 6'!AO440,IF($J$9=5,'Mottes de 6'!AP440,IF($J$9=6,'Mottes de 6'!AQ440,IF($J$9=7,'Mottes de 6'!AR440,IF($J$9=8,'Mottes de 6'!AS440,IF($J$9=9,'Mottes de 6'!AT440,IF($J$9=10,'Mottes de 6'!AU440,IF($J$9=11,'Mottes de 6'!AV440,IF($J$9=12,'Mottes de 6'!AW440,IF($J$9=13,'Mottes de 6'!AX440,IF($J$9=14,'Mottes de 6'!AY440,IF($J$9=15,'Mottes de 6'!AZ440,IF($J$9=16,'Mottes de 6'!BA440,IF($J$9=17,'Mottes de 6'!BB440,IF($J$9=18,'Mottes de 6'!BC440,IF($J$9=19,'Mottes de 6'!BD440,IF($J$9=20,'Mottes de 6'!BE440,IF($J$9=21,'Mottes de 6'!BF440,IF($J$9=22,'Mottes de 6'!BG440,IF($J$9=23,'Mottes de 6'!BH440,IF($J$9=24,'Mottes de 6'!BI440,IF($J$9=25,'Mottes de 6'!BJ440,IF($J$9=26,'Mottes de 6'!BK440,IF($J$9=27,'Mottes de 6'!BL440,IF($J$9=28,'Mottes de 6'!BM440,IF($J$9=29,'Mottes de 6'!BN440,IF($J$9=30,'Mottes de 6'!BO440,IF($J$9=31,'Mottes de 6'!BP440,IF($J$9=32,'Mottes de 6'!BQ440,IF($J$9=33,'Mottes de 6'!BR440,IF($J$9=34,'Mottes de 6'!BS440,IF($J$9=35,'Mottes de 6'!BT440,))))))))))))))))))))))))))))))))))))))))))))))))))))</f>
        <v>0</v>
      </c>
      <c r="K2417" s="103" t="str">
        <f>IF('Mottes de 6'!R440=0,"","Erreur")</f>
        <v/>
      </c>
    </row>
    <row r="2418" spans="1:11" x14ac:dyDescent="0.25">
      <c r="A2418" s="103">
        <f>IF('Mottes de 6'!A441&lt;&gt;"",'Mottes de 6'!A441,"")</f>
        <v>3411</v>
      </c>
      <c r="B2418" s="103" t="str">
        <f>IF('Mottes de 6'!L441&lt;&gt;"",'Mottes de 6'!L441,"")</f>
        <v>Noai</v>
      </c>
      <c r="C2418" s="107" t="str">
        <f>IF('Mottes de 6'!B441&lt;&gt;"",'Mottes de 6'!B441,"")</f>
        <v>GERANIUM LIERRE DOUBLE</v>
      </c>
      <c r="D2418" s="107" t="str">
        <f>IF('Mottes de 6'!C441&lt;&gt;"",'Mottes de 6'!C441,"")</f>
        <v>Doblino® Rouge technigera</v>
      </c>
      <c r="E2418" s="103">
        <f>IF('Mottes de 6'!H441&lt;&gt;"",'Mottes de 6'!H441,"")</f>
        <v>9</v>
      </c>
      <c r="F2418" s="103" t="str">
        <f>IF('Mottes de 6'!E441&lt;&gt;"",'Mottes de 6'!E441,"")</f>
        <v>B</v>
      </c>
      <c r="G2418" s="103" t="str">
        <f>IF('Mottes de 6'!N441&lt;&gt;"",'Mottes de 6'!N441,"")</f>
        <v>M6</v>
      </c>
      <c r="H2418" s="103" t="str">
        <f>IF('Mottes de 6'!I441&lt;&gt;"",'Mottes de 6'!I441,"")</f>
        <v>A</v>
      </c>
      <c r="I2418" s="103">
        <f>IF('Mottes de 6'!J441&lt;&gt;"",'Mottes de 6'!J441,"")</f>
        <v>0.03</v>
      </c>
      <c r="J2418" s="103">
        <f>IF($J$9=36,'Mottes de 6'!U441,IF($J$9=37,'Mottes de 6'!V441,IF($J$9=38,'Mottes de 6'!W441,IF($J$9=39,'Mottes de 6'!X441,IF($J$9=40,'Mottes de 6'!Y441,IF($J$9=41,'Mottes de 6'!Z441,IF($J$9=42,'Mottes de 6'!AA441,IF($J$9=43,'Mottes de 6'!AB441,IF($J$9=44,'Mottes de 6'!AC441,IF($J$9=45,'Mottes de 6'!AD441,IF($J$9=46,'Mottes de 6'!AE441,IF($J$9=47,'Mottes de 6'!AF441,IF($J$9=48,'Mottes de 6'!AG441,IF($J$9=49,'Mottes de 6'!AH441,IF($J$9=50,'Mottes de 6'!AI441,IF($J$9=51,'Mottes de 6'!AJ441,IF($J$9=52,'Mottes de 6'!AK441,IF($J$9=1,'Mottes de 6'!AL441,IF($J$9=2,'Mottes de 6'!AM441,IF($J$9=3,'Mottes de 6'!AN441,IF($J$9=4,'Mottes de 6'!AO441,IF($J$9=5,'Mottes de 6'!AP441,IF($J$9=6,'Mottes de 6'!AQ441,IF($J$9=7,'Mottes de 6'!AR441,IF($J$9=8,'Mottes de 6'!AS441,IF($J$9=9,'Mottes de 6'!AT441,IF($J$9=10,'Mottes de 6'!AU441,IF($J$9=11,'Mottes de 6'!AV441,IF($J$9=12,'Mottes de 6'!AW441,IF($J$9=13,'Mottes de 6'!AX441,IF($J$9=14,'Mottes de 6'!AY441,IF($J$9=15,'Mottes de 6'!AZ441,IF($J$9=16,'Mottes de 6'!BA441,IF($J$9=17,'Mottes de 6'!BB441,IF($J$9=18,'Mottes de 6'!BC441,IF($J$9=19,'Mottes de 6'!BD441,IF($J$9=20,'Mottes de 6'!BE441,IF($J$9=21,'Mottes de 6'!BF441,IF($J$9=22,'Mottes de 6'!BG441,IF($J$9=23,'Mottes de 6'!BH441,IF($J$9=24,'Mottes de 6'!BI441,IF($J$9=25,'Mottes de 6'!BJ441,IF($J$9=26,'Mottes de 6'!BK441,IF($J$9=27,'Mottes de 6'!BL441,IF($J$9=28,'Mottes de 6'!BM441,IF($J$9=29,'Mottes de 6'!BN441,IF($J$9=30,'Mottes de 6'!BO441,IF($J$9=31,'Mottes de 6'!BP441,IF($J$9=32,'Mottes de 6'!BQ441,IF($J$9=33,'Mottes de 6'!BR441,IF($J$9=34,'Mottes de 6'!BS441,IF($J$9=35,'Mottes de 6'!BT441,))))))))))))))))))))))))))))))))))))))))))))))))))))</f>
        <v>0</v>
      </c>
      <c r="K2418" s="103" t="str">
        <f>IF('Mottes de 6'!R441=0,"","Erreur")</f>
        <v/>
      </c>
    </row>
    <row r="2419" spans="1:11" x14ac:dyDescent="0.25">
      <c r="A2419" s="103">
        <f>IF('Mottes de 6'!A442&lt;&gt;"",'Mottes de 6'!A442,"")</f>
        <v>3485</v>
      </c>
      <c r="B2419" s="103" t="str">
        <f>IF('Mottes de 6'!L442&lt;&gt;"",'Mottes de 6'!L442,"")</f>
        <v>Noai</v>
      </c>
      <c r="C2419" s="107" t="str">
        <f>IF('Mottes de 6'!B442&lt;&gt;"",'Mottes de 6'!B442,"")</f>
        <v>GERANIUM LIERRE DOUBLE</v>
      </c>
      <c r="D2419" s="107" t="str">
        <f>IF('Mottes de 6'!C442&lt;&gt;"",'Mottes de 6'!C442,"")</f>
        <v>Doblino® Rouge Fonce technigera</v>
      </c>
      <c r="E2419" s="103">
        <f>IF('Mottes de 6'!H442&lt;&gt;"",'Mottes de 6'!H442,"")</f>
        <v>9</v>
      </c>
      <c r="F2419" s="103" t="str">
        <f>IF('Mottes de 6'!E442&lt;&gt;"",'Mottes de 6'!E442,"")</f>
        <v>B</v>
      </c>
      <c r="G2419" s="103" t="str">
        <f>IF('Mottes de 6'!N442&lt;&gt;"",'Mottes de 6'!N442,"")</f>
        <v>M6</v>
      </c>
      <c r="H2419" s="103" t="str">
        <f>IF('Mottes de 6'!I442&lt;&gt;"",'Mottes de 6'!I442,"")</f>
        <v>A</v>
      </c>
      <c r="I2419" s="103">
        <f>IF('Mottes de 6'!J442&lt;&gt;"",'Mottes de 6'!J442,"")</f>
        <v>0.03</v>
      </c>
      <c r="J2419" s="103">
        <f>IF($J$9=36,'Mottes de 6'!U442,IF($J$9=37,'Mottes de 6'!V442,IF($J$9=38,'Mottes de 6'!W442,IF($J$9=39,'Mottes de 6'!X442,IF($J$9=40,'Mottes de 6'!Y442,IF($J$9=41,'Mottes de 6'!Z442,IF($J$9=42,'Mottes de 6'!AA442,IF($J$9=43,'Mottes de 6'!AB442,IF($J$9=44,'Mottes de 6'!AC442,IF($J$9=45,'Mottes de 6'!AD442,IF($J$9=46,'Mottes de 6'!AE442,IF($J$9=47,'Mottes de 6'!AF442,IF($J$9=48,'Mottes de 6'!AG442,IF($J$9=49,'Mottes de 6'!AH442,IF($J$9=50,'Mottes de 6'!AI442,IF($J$9=51,'Mottes de 6'!AJ442,IF($J$9=52,'Mottes de 6'!AK442,IF($J$9=1,'Mottes de 6'!AL442,IF($J$9=2,'Mottes de 6'!AM442,IF($J$9=3,'Mottes de 6'!AN442,IF($J$9=4,'Mottes de 6'!AO442,IF($J$9=5,'Mottes de 6'!AP442,IF($J$9=6,'Mottes de 6'!AQ442,IF($J$9=7,'Mottes de 6'!AR442,IF($J$9=8,'Mottes de 6'!AS442,IF($J$9=9,'Mottes de 6'!AT442,IF($J$9=10,'Mottes de 6'!AU442,IF($J$9=11,'Mottes de 6'!AV442,IF($J$9=12,'Mottes de 6'!AW442,IF($J$9=13,'Mottes de 6'!AX442,IF($J$9=14,'Mottes de 6'!AY442,IF($J$9=15,'Mottes de 6'!AZ442,IF($J$9=16,'Mottes de 6'!BA442,IF($J$9=17,'Mottes de 6'!BB442,IF($J$9=18,'Mottes de 6'!BC442,IF($J$9=19,'Mottes de 6'!BD442,IF($J$9=20,'Mottes de 6'!BE442,IF($J$9=21,'Mottes de 6'!BF442,IF($J$9=22,'Mottes de 6'!BG442,IF($J$9=23,'Mottes de 6'!BH442,IF($J$9=24,'Mottes de 6'!BI442,IF($J$9=25,'Mottes de 6'!BJ442,IF($J$9=26,'Mottes de 6'!BK442,IF($J$9=27,'Mottes de 6'!BL442,IF($J$9=28,'Mottes de 6'!BM442,IF($J$9=29,'Mottes de 6'!BN442,IF($J$9=30,'Mottes de 6'!BO442,IF($J$9=31,'Mottes de 6'!BP442,IF($J$9=32,'Mottes de 6'!BQ442,IF($J$9=33,'Mottes de 6'!BR442,IF($J$9=34,'Mottes de 6'!BS442,IF($J$9=35,'Mottes de 6'!BT442,))))))))))))))))))))))))))))))))))))))))))))))))))))</f>
        <v>0</v>
      </c>
      <c r="K2419" s="103" t="str">
        <f>IF('Mottes de 6'!R442=0,"","Erreur")</f>
        <v/>
      </c>
    </row>
    <row r="2420" spans="1:11" x14ac:dyDescent="0.25">
      <c r="A2420" s="103">
        <f>IF('Mottes de 6'!A443&lt;&gt;"",'Mottes de 6'!A443,"")</f>
        <v>23955</v>
      </c>
      <c r="B2420" s="103" t="str">
        <f>IF('Mottes de 6'!L443&lt;&gt;"",'Mottes de 6'!L443,"")</f>
        <v>Noai</v>
      </c>
      <c r="C2420" s="107" t="str">
        <f>IF('Mottes de 6'!B443&lt;&gt;"",'Mottes de 6'!B443,"")</f>
        <v>GERANIUM LIERRE DOUBLE</v>
      </c>
      <c r="D2420" s="107" t="str">
        <f>IF('Mottes de 6'!C443&lt;&gt;"",'Mottes de 6'!C443,"")</f>
        <v>Ruby pac</v>
      </c>
      <c r="E2420" s="103">
        <f>IF('Mottes de 6'!H443&lt;&gt;"",'Mottes de 6'!H443,"")</f>
        <v>9</v>
      </c>
      <c r="F2420" s="103" t="str">
        <f>IF('Mottes de 6'!E443&lt;&gt;"",'Mottes de 6'!E443,"")</f>
        <v>B</v>
      </c>
      <c r="G2420" s="103" t="str">
        <f>IF('Mottes de 6'!N443&lt;&gt;"",'Mottes de 6'!N443,"")</f>
        <v>M6</v>
      </c>
      <c r="H2420" s="103" t="str">
        <f>IF('Mottes de 6'!I443&lt;&gt;"",'Mottes de 6'!I443,"")</f>
        <v>A</v>
      </c>
      <c r="I2420" s="103">
        <f>IF('Mottes de 6'!J443&lt;&gt;"",'Mottes de 6'!J443,"")</f>
        <v>0.04</v>
      </c>
      <c r="J2420" s="103">
        <f>IF($J$9=36,'Mottes de 6'!U443,IF($J$9=37,'Mottes de 6'!V443,IF($J$9=38,'Mottes de 6'!W443,IF($J$9=39,'Mottes de 6'!X443,IF($J$9=40,'Mottes de 6'!Y443,IF($J$9=41,'Mottes de 6'!Z443,IF($J$9=42,'Mottes de 6'!AA443,IF($J$9=43,'Mottes de 6'!AB443,IF($J$9=44,'Mottes de 6'!AC443,IF($J$9=45,'Mottes de 6'!AD443,IF($J$9=46,'Mottes de 6'!AE443,IF($J$9=47,'Mottes de 6'!AF443,IF($J$9=48,'Mottes de 6'!AG443,IF($J$9=49,'Mottes de 6'!AH443,IF($J$9=50,'Mottes de 6'!AI443,IF($J$9=51,'Mottes de 6'!AJ443,IF($J$9=52,'Mottes de 6'!AK443,IF($J$9=1,'Mottes de 6'!AL443,IF($J$9=2,'Mottes de 6'!AM443,IF($J$9=3,'Mottes de 6'!AN443,IF($J$9=4,'Mottes de 6'!AO443,IF($J$9=5,'Mottes de 6'!AP443,IF($J$9=6,'Mottes de 6'!AQ443,IF($J$9=7,'Mottes de 6'!AR443,IF($J$9=8,'Mottes de 6'!AS443,IF($J$9=9,'Mottes de 6'!AT443,IF($J$9=10,'Mottes de 6'!AU443,IF($J$9=11,'Mottes de 6'!AV443,IF($J$9=12,'Mottes de 6'!AW443,IF($J$9=13,'Mottes de 6'!AX443,IF($J$9=14,'Mottes de 6'!AY443,IF($J$9=15,'Mottes de 6'!AZ443,IF($J$9=16,'Mottes de 6'!BA443,IF($J$9=17,'Mottes de 6'!BB443,IF($J$9=18,'Mottes de 6'!BC443,IF($J$9=19,'Mottes de 6'!BD443,IF($J$9=20,'Mottes de 6'!BE443,IF($J$9=21,'Mottes de 6'!BF443,IF($J$9=22,'Mottes de 6'!BG443,IF($J$9=23,'Mottes de 6'!BH443,IF($J$9=24,'Mottes de 6'!BI443,IF($J$9=25,'Mottes de 6'!BJ443,IF($J$9=26,'Mottes de 6'!BK443,IF($J$9=27,'Mottes de 6'!BL443,IF($J$9=28,'Mottes de 6'!BM443,IF($J$9=29,'Mottes de 6'!BN443,IF($J$9=30,'Mottes de 6'!BO443,IF($J$9=31,'Mottes de 6'!BP443,IF($J$9=32,'Mottes de 6'!BQ443,IF($J$9=33,'Mottes de 6'!BR443,IF($J$9=34,'Mottes de 6'!BS443,IF($J$9=35,'Mottes de 6'!BT443,))))))))))))))))))))))))))))))))))))))))))))))))))))</f>
        <v>0</v>
      </c>
      <c r="K2420" s="103" t="str">
        <f>IF('Mottes de 6'!R443=0,"","Erreur")</f>
        <v/>
      </c>
    </row>
    <row r="2421" spans="1:11" x14ac:dyDescent="0.25">
      <c r="A2421" s="103">
        <f>IF('Mottes de 6'!A444&lt;&gt;"",'Mottes de 6'!A444,"")</f>
        <v>3486</v>
      </c>
      <c r="B2421" s="103" t="str">
        <f>IF('Mottes de 6'!L444&lt;&gt;"",'Mottes de 6'!L444,"")</f>
        <v>Noai</v>
      </c>
      <c r="C2421" s="107" t="str">
        <f>IF('Mottes de 6'!B444&lt;&gt;"",'Mottes de 6'!B444,"")</f>
        <v>GERANIUM LIERRE DOUBLE</v>
      </c>
      <c r="D2421" s="107" t="str">
        <f>IF('Mottes de 6'!C444&lt;&gt;"",'Mottes de 6'!C444,"")</f>
        <v>Doblino® Magenta technigera</v>
      </c>
      <c r="E2421" s="103">
        <f>IF('Mottes de 6'!H444&lt;&gt;"",'Mottes de 6'!H444,"")</f>
        <v>9</v>
      </c>
      <c r="F2421" s="103" t="str">
        <f>IF('Mottes de 6'!E444&lt;&gt;"",'Mottes de 6'!E444,"")</f>
        <v>B</v>
      </c>
      <c r="G2421" s="103" t="str">
        <f>IF('Mottes de 6'!N444&lt;&gt;"",'Mottes de 6'!N444,"")</f>
        <v>M6</v>
      </c>
      <c r="H2421" s="103" t="str">
        <f>IF('Mottes de 6'!I444&lt;&gt;"",'Mottes de 6'!I444,"")</f>
        <v>A</v>
      </c>
      <c r="I2421" s="103">
        <f>IF('Mottes de 6'!J444&lt;&gt;"",'Mottes de 6'!J444,"")</f>
        <v>0.03</v>
      </c>
      <c r="J2421" s="103">
        <f>IF($J$9=36,'Mottes de 6'!U444,IF($J$9=37,'Mottes de 6'!V444,IF($J$9=38,'Mottes de 6'!W444,IF($J$9=39,'Mottes de 6'!X444,IF($J$9=40,'Mottes de 6'!Y444,IF($J$9=41,'Mottes de 6'!Z444,IF($J$9=42,'Mottes de 6'!AA444,IF($J$9=43,'Mottes de 6'!AB444,IF($J$9=44,'Mottes de 6'!AC444,IF($J$9=45,'Mottes de 6'!AD444,IF($J$9=46,'Mottes de 6'!AE444,IF($J$9=47,'Mottes de 6'!AF444,IF($J$9=48,'Mottes de 6'!AG444,IF($J$9=49,'Mottes de 6'!AH444,IF($J$9=50,'Mottes de 6'!AI444,IF($J$9=51,'Mottes de 6'!AJ444,IF($J$9=52,'Mottes de 6'!AK444,IF($J$9=1,'Mottes de 6'!AL444,IF($J$9=2,'Mottes de 6'!AM444,IF($J$9=3,'Mottes de 6'!AN444,IF($J$9=4,'Mottes de 6'!AO444,IF($J$9=5,'Mottes de 6'!AP444,IF($J$9=6,'Mottes de 6'!AQ444,IF($J$9=7,'Mottes de 6'!AR444,IF($J$9=8,'Mottes de 6'!AS444,IF($J$9=9,'Mottes de 6'!AT444,IF($J$9=10,'Mottes de 6'!AU444,IF($J$9=11,'Mottes de 6'!AV444,IF($J$9=12,'Mottes de 6'!AW444,IF($J$9=13,'Mottes de 6'!AX444,IF($J$9=14,'Mottes de 6'!AY444,IF($J$9=15,'Mottes de 6'!AZ444,IF($J$9=16,'Mottes de 6'!BA444,IF($J$9=17,'Mottes de 6'!BB444,IF($J$9=18,'Mottes de 6'!BC444,IF($J$9=19,'Mottes de 6'!BD444,IF($J$9=20,'Mottes de 6'!BE444,IF($J$9=21,'Mottes de 6'!BF444,IF($J$9=22,'Mottes de 6'!BG444,IF($J$9=23,'Mottes de 6'!BH444,IF($J$9=24,'Mottes de 6'!BI444,IF($J$9=25,'Mottes de 6'!BJ444,IF($J$9=26,'Mottes de 6'!BK444,IF($J$9=27,'Mottes de 6'!BL444,IF($J$9=28,'Mottes de 6'!BM444,IF($J$9=29,'Mottes de 6'!BN444,IF($J$9=30,'Mottes de 6'!BO444,IF($J$9=31,'Mottes de 6'!BP444,IF($J$9=32,'Mottes de 6'!BQ444,IF($J$9=33,'Mottes de 6'!BR444,IF($J$9=34,'Mottes de 6'!BS444,IF($J$9=35,'Mottes de 6'!BT444,))))))))))))))))))))))))))))))))))))))))))))))))))))</f>
        <v>0</v>
      </c>
      <c r="K2421" s="103" t="str">
        <f>IF('Mottes de 6'!R444=0,"","Erreur")</f>
        <v/>
      </c>
    </row>
    <row r="2422" spans="1:11" x14ac:dyDescent="0.25">
      <c r="A2422" s="450"/>
      <c r="B2422" s="450"/>
      <c r="C2422" s="451" t="s">
        <v>1900</v>
      </c>
      <c r="D2422" s="451"/>
      <c r="E2422" s="450"/>
      <c r="F2422" s="450"/>
      <c r="G2422" s="450"/>
      <c r="H2422" s="450"/>
      <c r="I2422" s="450"/>
      <c r="J2422" s="450">
        <f>SUBTOTAL(9,J2416:J2421)</f>
        <v>0</v>
      </c>
      <c r="K2422" s="450"/>
    </row>
    <row r="2423" spans="1:11" x14ac:dyDescent="0.25">
      <c r="A2423" s="103" t="str">
        <f>IF('Mottes de 6'!A445&lt;&gt;"",'Mottes de 6'!A445,"")</f>
        <v/>
      </c>
      <c r="B2423" s="103" t="str">
        <f>IF('Mottes de 6'!L445&lt;&gt;"",'Mottes de 6'!L445,"")</f>
        <v>E</v>
      </c>
      <c r="C2423" s="107" t="str">
        <f>IF('Mottes de 6'!B445&lt;&gt;"",'Mottes de 6'!B445,"")</f>
        <v>GERANIUM LIERRE DOUBLE PANACHÉ</v>
      </c>
      <c r="D2423" s="107" t="str">
        <f>IF('Mottes de 6'!C445&lt;&gt;"",'Mottes de 6'!C445,"")</f>
        <v/>
      </c>
      <c r="E2423" s="103" t="str">
        <f>IF('Mottes de 6'!H445&lt;&gt;"",'Mottes de 6'!H445,"")</f>
        <v/>
      </c>
      <c r="F2423" s="103" t="str">
        <f>IF('Mottes de 6'!E445&lt;&gt;"",'Mottes de 6'!E445,"")</f>
        <v/>
      </c>
      <c r="G2423" s="103" t="str">
        <f>IF('Mottes de 6'!N445&lt;&gt;"",'Mottes de 6'!N445,"")</f>
        <v/>
      </c>
      <c r="H2423" s="103" t="str">
        <f>IF('Mottes de 6'!I445&lt;&gt;"",'Mottes de 6'!I445,"")</f>
        <v/>
      </c>
      <c r="I2423" s="103" t="str">
        <f>IF('Mottes de 6'!J445&lt;&gt;"",'Mottes de 6'!J445,"")</f>
        <v/>
      </c>
      <c r="J2423" s="103">
        <f>IF($J$9=36,'Mottes de 6'!U445,IF($J$9=37,'Mottes de 6'!V445,IF($J$9=38,'Mottes de 6'!W445,IF($J$9=39,'Mottes de 6'!X445,IF($J$9=40,'Mottes de 6'!Y445,IF($J$9=41,'Mottes de 6'!Z445,IF($J$9=42,'Mottes de 6'!AA445,IF($J$9=43,'Mottes de 6'!AB445,IF($J$9=44,'Mottes de 6'!AC445,IF($J$9=45,'Mottes de 6'!AD445,IF($J$9=46,'Mottes de 6'!AE445,IF($J$9=47,'Mottes de 6'!AF445,IF($J$9=48,'Mottes de 6'!AG445,IF($J$9=49,'Mottes de 6'!AH445,IF($J$9=50,'Mottes de 6'!AI445,IF($J$9=51,'Mottes de 6'!AJ445,IF($J$9=52,'Mottes de 6'!AK445,IF($J$9=1,'Mottes de 6'!AL445,IF($J$9=2,'Mottes de 6'!AM445,IF($J$9=3,'Mottes de 6'!AN445,IF($J$9=4,'Mottes de 6'!AO445,IF($J$9=5,'Mottes de 6'!AP445,IF($J$9=6,'Mottes de 6'!AQ445,IF($J$9=7,'Mottes de 6'!AR445,IF($J$9=8,'Mottes de 6'!AS445,IF($J$9=9,'Mottes de 6'!AT445,IF($J$9=10,'Mottes de 6'!AU445,IF($J$9=11,'Mottes de 6'!AV445,IF($J$9=12,'Mottes de 6'!AW445,IF($J$9=13,'Mottes de 6'!AX445,IF($J$9=14,'Mottes de 6'!AY445,IF($J$9=15,'Mottes de 6'!AZ445,IF($J$9=16,'Mottes de 6'!BA445,IF($J$9=17,'Mottes de 6'!BB445,IF($J$9=18,'Mottes de 6'!BC445,IF($J$9=19,'Mottes de 6'!BD445,IF($J$9=20,'Mottes de 6'!BE445,IF($J$9=21,'Mottes de 6'!BF445,IF($J$9=22,'Mottes de 6'!BG445,IF($J$9=23,'Mottes de 6'!BH445,IF($J$9=24,'Mottes de 6'!BI445,IF($J$9=25,'Mottes de 6'!BJ445,IF($J$9=26,'Mottes de 6'!BK445,IF($J$9=27,'Mottes de 6'!BL445,IF($J$9=28,'Mottes de 6'!BM445,IF($J$9=29,'Mottes de 6'!BN445,IF($J$9=30,'Mottes de 6'!BO445,IF($J$9=31,'Mottes de 6'!BP445,IF($J$9=32,'Mottes de 6'!BQ445,IF($J$9=33,'Mottes de 6'!BR445,IF($J$9=34,'Mottes de 6'!BS445,IF($J$9=35,'Mottes de 6'!BT445,))))))))))))))))))))))))))))))))))))))))))))))))))))</f>
        <v>0</v>
      </c>
      <c r="K2423" s="103" t="str">
        <f>IF('Mottes de 6'!R445=0,"","Erreur")</f>
        <v/>
      </c>
    </row>
    <row r="2424" spans="1:11" x14ac:dyDescent="0.25">
      <c r="A2424" s="103">
        <f>IF('Mottes de 6'!A446&lt;&gt;"",'Mottes de 6'!A446,"")</f>
        <v>3424</v>
      </c>
      <c r="B2424" s="103" t="str">
        <f>IF('Mottes de 6'!L446&lt;&gt;"",'Mottes de 6'!L446,"")</f>
        <v>Noai</v>
      </c>
      <c r="C2424" s="107" t="str">
        <f>IF('Mottes de 6'!B446&lt;&gt;"",'Mottes de 6'!B446,"")</f>
        <v>GERANIUM LIERRE DOUBLE</v>
      </c>
      <c r="D2424" s="107" t="str">
        <f>IF('Mottes de 6'!C446&lt;&gt;"",'Mottes de 6'!C446,"")</f>
        <v>Doblino® Magenta Bicolore technigera</v>
      </c>
      <c r="E2424" s="103">
        <f>IF('Mottes de 6'!H446&lt;&gt;"",'Mottes de 6'!H446,"")</f>
        <v>9</v>
      </c>
      <c r="F2424" s="103" t="str">
        <f>IF('Mottes de 6'!E446&lt;&gt;"",'Mottes de 6'!E446,"")</f>
        <v>B</v>
      </c>
      <c r="G2424" s="103" t="str">
        <f>IF('Mottes de 6'!N446&lt;&gt;"",'Mottes de 6'!N446,"")</f>
        <v>M6</v>
      </c>
      <c r="H2424" s="103" t="str">
        <f>IF('Mottes de 6'!I446&lt;&gt;"",'Mottes de 6'!I446,"")</f>
        <v>A</v>
      </c>
      <c r="I2424" s="103">
        <f>IF('Mottes de 6'!J446&lt;&gt;"",'Mottes de 6'!J446,"")</f>
        <v>0.03</v>
      </c>
      <c r="J2424" s="103">
        <f>IF($J$9=36,'Mottes de 6'!U446,IF($J$9=37,'Mottes de 6'!V446,IF($J$9=38,'Mottes de 6'!W446,IF($J$9=39,'Mottes de 6'!X446,IF($J$9=40,'Mottes de 6'!Y446,IF($J$9=41,'Mottes de 6'!Z446,IF($J$9=42,'Mottes de 6'!AA446,IF($J$9=43,'Mottes de 6'!AB446,IF($J$9=44,'Mottes de 6'!AC446,IF($J$9=45,'Mottes de 6'!AD446,IF($J$9=46,'Mottes de 6'!AE446,IF($J$9=47,'Mottes de 6'!AF446,IF($J$9=48,'Mottes de 6'!AG446,IF($J$9=49,'Mottes de 6'!AH446,IF($J$9=50,'Mottes de 6'!AI446,IF($J$9=51,'Mottes de 6'!AJ446,IF($J$9=52,'Mottes de 6'!AK446,IF($J$9=1,'Mottes de 6'!AL446,IF($J$9=2,'Mottes de 6'!AM446,IF($J$9=3,'Mottes de 6'!AN446,IF($J$9=4,'Mottes de 6'!AO446,IF($J$9=5,'Mottes de 6'!AP446,IF($J$9=6,'Mottes de 6'!AQ446,IF($J$9=7,'Mottes de 6'!AR446,IF($J$9=8,'Mottes de 6'!AS446,IF($J$9=9,'Mottes de 6'!AT446,IF($J$9=10,'Mottes de 6'!AU446,IF($J$9=11,'Mottes de 6'!AV446,IF($J$9=12,'Mottes de 6'!AW446,IF($J$9=13,'Mottes de 6'!AX446,IF($J$9=14,'Mottes de 6'!AY446,IF($J$9=15,'Mottes de 6'!AZ446,IF($J$9=16,'Mottes de 6'!BA446,IF($J$9=17,'Mottes de 6'!BB446,IF($J$9=18,'Mottes de 6'!BC446,IF($J$9=19,'Mottes de 6'!BD446,IF($J$9=20,'Mottes de 6'!BE446,IF($J$9=21,'Mottes de 6'!BF446,IF($J$9=22,'Mottes de 6'!BG446,IF($J$9=23,'Mottes de 6'!BH446,IF($J$9=24,'Mottes de 6'!BI446,IF($J$9=25,'Mottes de 6'!BJ446,IF($J$9=26,'Mottes de 6'!BK446,IF($J$9=27,'Mottes de 6'!BL446,IF($J$9=28,'Mottes de 6'!BM446,IF($J$9=29,'Mottes de 6'!BN446,IF($J$9=30,'Mottes de 6'!BO446,IF($J$9=31,'Mottes de 6'!BP446,IF($J$9=32,'Mottes de 6'!BQ446,IF($J$9=33,'Mottes de 6'!BR446,IF($J$9=34,'Mottes de 6'!BS446,IF($J$9=35,'Mottes de 6'!BT446,))))))))))))))))))))))))))))))))))))))))))))))))))))</f>
        <v>0</v>
      </c>
      <c r="K2424" s="103" t="str">
        <f>IF('Mottes de 6'!R446=0,"","Erreur")</f>
        <v/>
      </c>
    </row>
    <row r="2425" spans="1:11" x14ac:dyDescent="0.25">
      <c r="A2425" s="103">
        <f>IF('Mottes de 6'!A447&lt;&gt;"",'Mottes de 6'!A447,"")</f>
        <v>23934</v>
      </c>
      <c r="B2425" s="103" t="str">
        <f>IF('Mottes de 6'!L447&lt;&gt;"",'Mottes de 6'!L447,"")</f>
        <v>Noai</v>
      </c>
      <c r="C2425" s="107" t="str">
        <f>IF('Mottes de 6'!B447&lt;&gt;"",'Mottes de 6'!B447,"")</f>
        <v>GERANIUM LIERRE DOUBLE</v>
      </c>
      <c r="D2425" s="107" t="str">
        <f>IF('Mottes de 6'!C447&lt;&gt;"",'Mottes de 6'!C447,"")</f>
        <v>Mexica Ruby pac</v>
      </c>
      <c r="E2425" s="103">
        <f>IF('Mottes de 6'!H447&lt;&gt;"",'Mottes de 6'!H447,"")</f>
        <v>9</v>
      </c>
      <c r="F2425" s="103" t="str">
        <f>IF('Mottes de 6'!E447&lt;&gt;"",'Mottes de 6'!E447,"")</f>
        <v>B</v>
      </c>
      <c r="G2425" s="103" t="str">
        <f>IF('Mottes de 6'!N447&lt;&gt;"",'Mottes de 6'!N447,"")</f>
        <v>M6</v>
      </c>
      <c r="H2425" s="103" t="str">
        <f>IF('Mottes de 6'!I447&lt;&gt;"",'Mottes de 6'!I447,"")</f>
        <v>A</v>
      </c>
      <c r="I2425" s="103">
        <f>IF('Mottes de 6'!J447&lt;&gt;"",'Mottes de 6'!J447,"")</f>
        <v>4.4999999999999998E-2</v>
      </c>
      <c r="J2425" s="103">
        <f>IF($J$9=36,'Mottes de 6'!U447,IF($J$9=37,'Mottes de 6'!V447,IF($J$9=38,'Mottes de 6'!W447,IF($J$9=39,'Mottes de 6'!X447,IF($J$9=40,'Mottes de 6'!Y447,IF($J$9=41,'Mottes de 6'!Z447,IF($J$9=42,'Mottes de 6'!AA447,IF($J$9=43,'Mottes de 6'!AB447,IF($J$9=44,'Mottes de 6'!AC447,IF($J$9=45,'Mottes de 6'!AD447,IF($J$9=46,'Mottes de 6'!AE447,IF($J$9=47,'Mottes de 6'!AF447,IF($J$9=48,'Mottes de 6'!AG447,IF($J$9=49,'Mottes de 6'!AH447,IF($J$9=50,'Mottes de 6'!AI447,IF($J$9=51,'Mottes de 6'!AJ447,IF($J$9=52,'Mottes de 6'!AK447,IF($J$9=1,'Mottes de 6'!AL447,IF($J$9=2,'Mottes de 6'!AM447,IF($J$9=3,'Mottes de 6'!AN447,IF($J$9=4,'Mottes de 6'!AO447,IF($J$9=5,'Mottes de 6'!AP447,IF($J$9=6,'Mottes de 6'!AQ447,IF($J$9=7,'Mottes de 6'!AR447,IF($J$9=8,'Mottes de 6'!AS447,IF($J$9=9,'Mottes de 6'!AT447,IF($J$9=10,'Mottes de 6'!AU447,IF($J$9=11,'Mottes de 6'!AV447,IF($J$9=12,'Mottes de 6'!AW447,IF($J$9=13,'Mottes de 6'!AX447,IF($J$9=14,'Mottes de 6'!AY447,IF($J$9=15,'Mottes de 6'!AZ447,IF($J$9=16,'Mottes de 6'!BA447,IF($J$9=17,'Mottes de 6'!BB447,IF($J$9=18,'Mottes de 6'!BC447,IF($J$9=19,'Mottes de 6'!BD447,IF($J$9=20,'Mottes de 6'!BE447,IF($J$9=21,'Mottes de 6'!BF447,IF($J$9=22,'Mottes de 6'!BG447,IF($J$9=23,'Mottes de 6'!BH447,IF($J$9=24,'Mottes de 6'!BI447,IF($J$9=25,'Mottes de 6'!BJ447,IF($J$9=26,'Mottes de 6'!BK447,IF($J$9=27,'Mottes de 6'!BL447,IF($J$9=28,'Mottes de 6'!BM447,IF($J$9=29,'Mottes de 6'!BN447,IF($J$9=30,'Mottes de 6'!BO447,IF($J$9=31,'Mottes de 6'!BP447,IF($J$9=32,'Mottes de 6'!BQ447,IF($J$9=33,'Mottes de 6'!BR447,IF($J$9=34,'Mottes de 6'!BS447,IF($J$9=35,'Mottes de 6'!BT447,))))))))))))))))))))))))))))))))))))))))))))))))))))</f>
        <v>0</v>
      </c>
      <c r="K2425" s="103" t="str">
        <f>IF('Mottes de 6'!R447=0,"","Erreur")</f>
        <v/>
      </c>
    </row>
    <row r="2426" spans="1:11" x14ac:dyDescent="0.25">
      <c r="A2426" s="103">
        <f>IF('Mottes de 6'!A448&lt;&gt;"",'Mottes de 6'!A448,"")</f>
        <v>3840</v>
      </c>
      <c r="B2426" s="103" t="str">
        <f>IF('Mottes de 6'!L448&lt;&gt;"",'Mottes de 6'!L448,"")</f>
        <v>Noai</v>
      </c>
      <c r="C2426" s="107" t="str">
        <f>IF('Mottes de 6'!B448&lt;&gt;"",'Mottes de 6'!B448,"")</f>
        <v>GERANIUM LIERRE DOUBLE</v>
      </c>
      <c r="D2426" s="107" t="str">
        <f>IF('Mottes de 6'!C448&lt;&gt;"",'Mottes de 6'!C448,"")</f>
        <v>Doblino® Rouge Foncé Bicolore technigera</v>
      </c>
      <c r="E2426" s="103">
        <f>IF('Mottes de 6'!H448&lt;&gt;"",'Mottes de 6'!H448,"")</f>
        <v>9</v>
      </c>
      <c r="F2426" s="103" t="str">
        <f>IF('Mottes de 6'!E448&lt;&gt;"",'Mottes de 6'!E448,"")</f>
        <v>B</v>
      </c>
      <c r="G2426" s="103" t="str">
        <f>IF('Mottes de 6'!N448&lt;&gt;"",'Mottes de 6'!N448,"")</f>
        <v>M6</v>
      </c>
      <c r="H2426" s="103" t="str">
        <f>IF('Mottes de 6'!I448&lt;&gt;"",'Mottes de 6'!I448,"")</f>
        <v>A</v>
      </c>
      <c r="I2426" s="103">
        <f>IF('Mottes de 6'!J448&lt;&gt;"",'Mottes de 6'!J448,"")</f>
        <v>0.03</v>
      </c>
      <c r="J2426" s="103">
        <f>IF($J$9=36,'Mottes de 6'!U448,IF($J$9=37,'Mottes de 6'!V448,IF($J$9=38,'Mottes de 6'!W448,IF($J$9=39,'Mottes de 6'!X448,IF($J$9=40,'Mottes de 6'!Y448,IF($J$9=41,'Mottes de 6'!Z448,IF($J$9=42,'Mottes de 6'!AA448,IF($J$9=43,'Mottes de 6'!AB448,IF($J$9=44,'Mottes de 6'!AC448,IF($J$9=45,'Mottes de 6'!AD448,IF($J$9=46,'Mottes de 6'!AE448,IF($J$9=47,'Mottes de 6'!AF448,IF($J$9=48,'Mottes de 6'!AG448,IF($J$9=49,'Mottes de 6'!AH448,IF($J$9=50,'Mottes de 6'!AI448,IF($J$9=51,'Mottes de 6'!AJ448,IF($J$9=52,'Mottes de 6'!AK448,IF($J$9=1,'Mottes de 6'!AL448,IF($J$9=2,'Mottes de 6'!AM448,IF($J$9=3,'Mottes de 6'!AN448,IF($J$9=4,'Mottes de 6'!AO448,IF($J$9=5,'Mottes de 6'!AP448,IF($J$9=6,'Mottes de 6'!AQ448,IF($J$9=7,'Mottes de 6'!AR448,IF($J$9=8,'Mottes de 6'!AS448,IF($J$9=9,'Mottes de 6'!AT448,IF($J$9=10,'Mottes de 6'!AU448,IF($J$9=11,'Mottes de 6'!AV448,IF($J$9=12,'Mottes de 6'!AW448,IF($J$9=13,'Mottes de 6'!AX448,IF($J$9=14,'Mottes de 6'!AY448,IF($J$9=15,'Mottes de 6'!AZ448,IF($J$9=16,'Mottes de 6'!BA448,IF($J$9=17,'Mottes de 6'!BB448,IF($J$9=18,'Mottes de 6'!BC448,IF($J$9=19,'Mottes de 6'!BD448,IF($J$9=20,'Mottes de 6'!BE448,IF($J$9=21,'Mottes de 6'!BF448,IF($J$9=22,'Mottes de 6'!BG448,IF($J$9=23,'Mottes de 6'!BH448,IF($J$9=24,'Mottes de 6'!BI448,IF($J$9=25,'Mottes de 6'!BJ448,IF($J$9=26,'Mottes de 6'!BK448,IF($J$9=27,'Mottes de 6'!BL448,IF($J$9=28,'Mottes de 6'!BM448,IF($J$9=29,'Mottes de 6'!BN448,IF($J$9=30,'Mottes de 6'!BO448,IF($J$9=31,'Mottes de 6'!BP448,IF($J$9=32,'Mottes de 6'!BQ448,IF($J$9=33,'Mottes de 6'!BR448,IF($J$9=34,'Mottes de 6'!BS448,IF($J$9=35,'Mottes de 6'!BT448,))))))))))))))))))))))))))))))))))))))))))))))))))))</f>
        <v>0</v>
      </c>
      <c r="K2426" s="103" t="str">
        <f>IF('Mottes de 6'!R448=0,"","Erreur")</f>
        <v/>
      </c>
    </row>
    <row r="2427" spans="1:11" x14ac:dyDescent="0.25">
      <c r="A2427" s="103">
        <f>IF('Mottes de 6'!A449&lt;&gt;"",'Mottes de 6'!A449,"")</f>
        <v>3839</v>
      </c>
      <c r="B2427" s="103" t="str">
        <f>IF('Mottes de 6'!L449&lt;&gt;"",'Mottes de 6'!L449,"")</f>
        <v>Noai</v>
      </c>
      <c r="C2427" s="107" t="str">
        <f>IF('Mottes de 6'!B449&lt;&gt;"",'Mottes de 6'!B449,"")</f>
        <v>GERANIUM LIERRE DOUBLE</v>
      </c>
      <c r="D2427" s="107" t="str">
        <f>IF('Mottes de 6'!C449&lt;&gt;"",'Mottes de 6'!C449,"")</f>
        <v>Doblino® Framboise Bicolore technigera</v>
      </c>
      <c r="E2427" s="103">
        <f>IF('Mottes de 6'!H449&lt;&gt;"",'Mottes de 6'!H449,"")</f>
        <v>9</v>
      </c>
      <c r="F2427" s="103" t="str">
        <f>IF('Mottes de 6'!E449&lt;&gt;"",'Mottes de 6'!E449,"")</f>
        <v>B</v>
      </c>
      <c r="G2427" s="103" t="str">
        <f>IF('Mottes de 6'!N449&lt;&gt;"",'Mottes de 6'!N449,"")</f>
        <v>M6</v>
      </c>
      <c r="H2427" s="103" t="str">
        <f>IF('Mottes de 6'!I449&lt;&gt;"",'Mottes de 6'!I449,"")</f>
        <v>A</v>
      </c>
      <c r="I2427" s="103">
        <f>IF('Mottes de 6'!J449&lt;&gt;"",'Mottes de 6'!J449,"")</f>
        <v>0.03</v>
      </c>
      <c r="J2427" s="103">
        <f>IF($J$9=36,'Mottes de 6'!U449,IF($J$9=37,'Mottes de 6'!V449,IF($J$9=38,'Mottes de 6'!W449,IF($J$9=39,'Mottes de 6'!X449,IF($J$9=40,'Mottes de 6'!Y449,IF($J$9=41,'Mottes de 6'!Z449,IF($J$9=42,'Mottes de 6'!AA449,IF($J$9=43,'Mottes de 6'!AB449,IF($J$9=44,'Mottes de 6'!AC449,IF($J$9=45,'Mottes de 6'!AD449,IF($J$9=46,'Mottes de 6'!AE449,IF($J$9=47,'Mottes de 6'!AF449,IF($J$9=48,'Mottes de 6'!AG449,IF($J$9=49,'Mottes de 6'!AH449,IF($J$9=50,'Mottes de 6'!AI449,IF($J$9=51,'Mottes de 6'!AJ449,IF($J$9=52,'Mottes de 6'!AK449,IF($J$9=1,'Mottes de 6'!AL449,IF($J$9=2,'Mottes de 6'!AM449,IF($J$9=3,'Mottes de 6'!AN449,IF($J$9=4,'Mottes de 6'!AO449,IF($J$9=5,'Mottes de 6'!AP449,IF($J$9=6,'Mottes de 6'!AQ449,IF($J$9=7,'Mottes de 6'!AR449,IF($J$9=8,'Mottes de 6'!AS449,IF($J$9=9,'Mottes de 6'!AT449,IF($J$9=10,'Mottes de 6'!AU449,IF($J$9=11,'Mottes de 6'!AV449,IF($J$9=12,'Mottes de 6'!AW449,IF($J$9=13,'Mottes de 6'!AX449,IF($J$9=14,'Mottes de 6'!AY449,IF($J$9=15,'Mottes de 6'!AZ449,IF($J$9=16,'Mottes de 6'!BA449,IF($J$9=17,'Mottes de 6'!BB449,IF($J$9=18,'Mottes de 6'!BC449,IF($J$9=19,'Mottes de 6'!BD449,IF($J$9=20,'Mottes de 6'!BE449,IF($J$9=21,'Mottes de 6'!BF449,IF($J$9=22,'Mottes de 6'!BG449,IF($J$9=23,'Mottes de 6'!BH449,IF($J$9=24,'Mottes de 6'!BI449,IF($J$9=25,'Mottes de 6'!BJ449,IF($J$9=26,'Mottes de 6'!BK449,IF($J$9=27,'Mottes de 6'!BL449,IF($J$9=28,'Mottes de 6'!BM449,IF($J$9=29,'Mottes de 6'!BN449,IF($J$9=30,'Mottes de 6'!BO449,IF($J$9=31,'Mottes de 6'!BP449,IF($J$9=32,'Mottes de 6'!BQ449,IF($J$9=33,'Mottes de 6'!BR449,IF($J$9=34,'Mottes de 6'!BS449,IF($J$9=35,'Mottes de 6'!BT449,))))))))))))))))))))))))))))))))))))))))))))))))))))</f>
        <v>0</v>
      </c>
      <c r="K2427" s="103" t="str">
        <f>IF('Mottes de 6'!R449=0,"","Erreur")</f>
        <v/>
      </c>
    </row>
    <row r="2428" spans="1:11" x14ac:dyDescent="0.25">
      <c r="A2428" s="450"/>
      <c r="B2428" s="450"/>
      <c r="C2428" s="451" t="s">
        <v>1900</v>
      </c>
      <c r="D2428" s="451"/>
      <c r="E2428" s="450"/>
      <c r="F2428" s="450"/>
      <c r="G2428" s="450"/>
      <c r="H2428" s="450"/>
      <c r="I2428" s="450"/>
      <c r="J2428" s="450">
        <f>SUBTOTAL(9,J2423:J2427)</f>
        <v>0</v>
      </c>
      <c r="K2428" s="450"/>
    </row>
    <row r="2429" spans="1:11" x14ac:dyDescent="0.25">
      <c r="A2429" s="103" t="str">
        <f>IF('Mottes de 6'!A450&lt;&gt;"",'Mottes de 6'!A450,"")</f>
        <v/>
      </c>
      <c r="B2429" s="103" t="str">
        <f>IF('Mottes de 6'!L450&lt;&gt;"",'Mottes de 6'!L450,"")</f>
        <v>L</v>
      </c>
      <c r="C2429" s="107" t="str">
        <f>IF('Mottes de 6'!B450&lt;&gt;"",'Mottes de 6'!B450,"")</f>
        <v>GERANIUM INTERSPECIFIQUE</v>
      </c>
      <c r="D2429" s="107" t="str">
        <f>IF('Mottes de 6'!C450&lt;&gt;"",'Mottes de 6'!C450,"")</f>
        <v/>
      </c>
      <c r="E2429" s="103" t="str">
        <f>IF('Mottes de 6'!H450&lt;&gt;"",'Mottes de 6'!H450,"")</f>
        <v/>
      </c>
      <c r="F2429" s="103" t="str">
        <f>IF('Mottes de 6'!E450&lt;&gt;"",'Mottes de 6'!E450,"")</f>
        <v/>
      </c>
      <c r="G2429" s="103" t="str">
        <f>IF('Mottes de 6'!N450&lt;&gt;"",'Mottes de 6'!N450,"")</f>
        <v/>
      </c>
      <c r="H2429" s="103" t="str">
        <f>IF('Mottes de 6'!I450&lt;&gt;"",'Mottes de 6'!I450,"")</f>
        <v/>
      </c>
      <c r="I2429" s="103" t="str">
        <f>IF('Mottes de 6'!J450&lt;&gt;"",'Mottes de 6'!J450,"")</f>
        <v/>
      </c>
      <c r="J2429" s="103">
        <f>IF($J$9=36,'Mottes de 6'!U450,IF($J$9=37,'Mottes de 6'!V450,IF($J$9=38,'Mottes de 6'!W450,IF($J$9=39,'Mottes de 6'!X450,IF($J$9=40,'Mottes de 6'!Y450,IF($J$9=41,'Mottes de 6'!Z450,IF($J$9=42,'Mottes de 6'!AA450,IF($J$9=43,'Mottes de 6'!AB450,IF($J$9=44,'Mottes de 6'!AC450,IF($J$9=45,'Mottes de 6'!AD450,IF($J$9=46,'Mottes de 6'!AE450,IF($J$9=47,'Mottes de 6'!AF450,IF($J$9=48,'Mottes de 6'!AG450,IF($J$9=49,'Mottes de 6'!AH450,IF($J$9=50,'Mottes de 6'!AI450,IF($J$9=51,'Mottes de 6'!AJ450,IF($J$9=52,'Mottes de 6'!AK450,IF($J$9=1,'Mottes de 6'!AL450,IF($J$9=2,'Mottes de 6'!AM450,IF($J$9=3,'Mottes de 6'!AN450,IF($J$9=4,'Mottes de 6'!AO450,IF($J$9=5,'Mottes de 6'!AP450,IF($J$9=6,'Mottes de 6'!AQ450,IF($J$9=7,'Mottes de 6'!AR450,IF($J$9=8,'Mottes de 6'!AS450,IF($J$9=9,'Mottes de 6'!AT450,IF($J$9=10,'Mottes de 6'!AU450,IF($J$9=11,'Mottes de 6'!AV450,IF($J$9=12,'Mottes de 6'!AW450,IF($J$9=13,'Mottes de 6'!AX450,IF($J$9=14,'Mottes de 6'!AY450,IF($J$9=15,'Mottes de 6'!AZ450,IF($J$9=16,'Mottes de 6'!BA450,IF($J$9=17,'Mottes de 6'!BB450,IF($J$9=18,'Mottes de 6'!BC450,IF($J$9=19,'Mottes de 6'!BD450,IF($J$9=20,'Mottes de 6'!BE450,IF($J$9=21,'Mottes de 6'!BF450,IF($J$9=22,'Mottes de 6'!BG450,IF($J$9=23,'Mottes de 6'!BH450,IF($J$9=24,'Mottes de 6'!BI450,IF($J$9=25,'Mottes de 6'!BJ450,IF($J$9=26,'Mottes de 6'!BK450,IF($J$9=27,'Mottes de 6'!BL450,IF($J$9=28,'Mottes de 6'!BM450,IF($J$9=29,'Mottes de 6'!BN450,IF($J$9=30,'Mottes de 6'!BO450,IF($J$9=31,'Mottes de 6'!BP450,IF($J$9=32,'Mottes de 6'!BQ450,IF($J$9=33,'Mottes de 6'!BR450,IF($J$9=34,'Mottes de 6'!BS450,IF($J$9=35,'Mottes de 6'!BT450,))))))))))))))))))))))))))))))))))))))))))))))))))))</f>
        <v>0</v>
      </c>
      <c r="K2429" s="103" t="str">
        <f>IF('Mottes de 6'!R450=0,"","Erreur")</f>
        <v/>
      </c>
    </row>
    <row r="2430" spans="1:11" x14ac:dyDescent="0.25">
      <c r="A2430" s="103" t="str">
        <f>IF('Mottes de 6'!A451&lt;&gt;"",'Mottes de 6'!A451,"")</f>
        <v/>
      </c>
      <c r="B2430" s="103" t="str">
        <f>IF('Mottes de 6'!L451&lt;&gt;"",'Mottes de 6'!L451,"")</f>
        <v>E</v>
      </c>
      <c r="C2430" s="107" t="str">
        <f>IF('Mottes de 6'!B451&lt;&gt;"",'Mottes de 6'!B451,"")</f>
        <v>GERANIUM INTERSPECIFIQUE MARCADA</v>
      </c>
      <c r="D2430" s="107" t="str">
        <f>IF('Mottes de 6'!C451&lt;&gt;"",'Mottes de 6'!C451,"")</f>
        <v/>
      </c>
      <c r="E2430" s="103" t="str">
        <f>IF('Mottes de 6'!H451&lt;&gt;"",'Mottes de 6'!H451,"")</f>
        <v/>
      </c>
      <c r="F2430" s="103" t="str">
        <f>IF('Mottes de 6'!E451&lt;&gt;"",'Mottes de 6'!E451,"")</f>
        <v/>
      </c>
      <c r="G2430" s="103" t="str">
        <f>IF('Mottes de 6'!N451&lt;&gt;"",'Mottes de 6'!N451,"")</f>
        <v/>
      </c>
      <c r="H2430" s="103" t="str">
        <f>IF('Mottes de 6'!I451&lt;&gt;"",'Mottes de 6'!I451,"")</f>
        <v/>
      </c>
      <c r="I2430" s="103" t="str">
        <f>IF('Mottes de 6'!J451&lt;&gt;"",'Mottes de 6'!J451,"")</f>
        <v/>
      </c>
      <c r="J2430" s="103">
        <f>IF($J$9=36,'Mottes de 6'!U451,IF($J$9=37,'Mottes de 6'!V451,IF($J$9=38,'Mottes de 6'!W451,IF($J$9=39,'Mottes de 6'!X451,IF($J$9=40,'Mottes de 6'!Y451,IF($J$9=41,'Mottes de 6'!Z451,IF($J$9=42,'Mottes de 6'!AA451,IF($J$9=43,'Mottes de 6'!AB451,IF($J$9=44,'Mottes de 6'!AC451,IF($J$9=45,'Mottes de 6'!AD451,IF($J$9=46,'Mottes de 6'!AE451,IF($J$9=47,'Mottes de 6'!AF451,IF($J$9=48,'Mottes de 6'!AG451,IF($J$9=49,'Mottes de 6'!AH451,IF($J$9=50,'Mottes de 6'!AI451,IF($J$9=51,'Mottes de 6'!AJ451,IF($J$9=52,'Mottes de 6'!AK451,IF($J$9=1,'Mottes de 6'!AL451,IF($J$9=2,'Mottes de 6'!AM451,IF($J$9=3,'Mottes de 6'!AN451,IF($J$9=4,'Mottes de 6'!AO451,IF($J$9=5,'Mottes de 6'!AP451,IF($J$9=6,'Mottes de 6'!AQ451,IF($J$9=7,'Mottes de 6'!AR451,IF($J$9=8,'Mottes de 6'!AS451,IF($J$9=9,'Mottes de 6'!AT451,IF($J$9=10,'Mottes de 6'!AU451,IF($J$9=11,'Mottes de 6'!AV451,IF($J$9=12,'Mottes de 6'!AW451,IF($J$9=13,'Mottes de 6'!AX451,IF($J$9=14,'Mottes de 6'!AY451,IF($J$9=15,'Mottes de 6'!AZ451,IF($J$9=16,'Mottes de 6'!BA451,IF($J$9=17,'Mottes de 6'!BB451,IF($J$9=18,'Mottes de 6'!BC451,IF($J$9=19,'Mottes de 6'!BD451,IF($J$9=20,'Mottes de 6'!BE451,IF($J$9=21,'Mottes de 6'!BF451,IF($J$9=22,'Mottes de 6'!BG451,IF($J$9=23,'Mottes de 6'!BH451,IF($J$9=24,'Mottes de 6'!BI451,IF($J$9=25,'Mottes de 6'!BJ451,IF($J$9=26,'Mottes de 6'!BK451,IF($J$9=27,'Mottes de 6'!BL451,IF($J$9=28,'Mottes de 6'!BM451,IF($J$9=29,'Mottes de 6'!BN451,IF($J$9=30,'Mottes de 6'!BO451,IF($J$9=31,'Mottes de 6'!BP451,IF($J$9=32,'Mottes de 6'!BQ451,IF($J$9=33,'Mottes de 6'!BR451,IF($J$9=34,'Mottes de 6'!BS451,IF($J$9=35,'Mottes de 6'!BT451,))))))))))))))))))))))))))))))))))))))))))))))))))))</f>
        <v>0</v>
      </c>
      <c r="K2430" s="103" t="str">
        <f>IF('Mottes de 6'!R451=0,"","Erreur")</f>
        <v/>
      </c>
    </row>
    <row r="2431" spans="1:11" x14ac:dyDescent="0.25">
      <c r="A2431" s="103">
        <f>IF('Mottes de 6'!A452&lt;&gt;"",'Mottes de 6'!A452,"")</f>
        <v>23938</v>
      </c>
      <c r="B2431" s="103" t="str">
        <f>IF('Mottes de 6'!L452&lt;&gt;"",'Mottes de 6'!L452,"")</f>
        <v>Noai</v>
      </c>
      <c r="C2431" s="107" t="str">
        <f>IF('Mottes de 6'!B452&lt;&gt;"",'Mottes de 6'!B452,"")</f>
        <v>GERANIUM INTERSPE. MARCADA</v>
      </c>
      <c r="D2431" s="107" t="str">
        <f>IF('Mottes de 6'!C452&lt;&gt;"",'Mottes de 6'!C452,"")</f>
        <v>Dark Red</v>
      </c>
      <c r="E2431" s="103">
        <f>IF('Mottes de 6'!H452&lt;&gt;"",'Mottes de 6'!H452,"")</f>
        <v>9</v>
      </c>
      <c r="F2431" s="103" t="str">
        <f>IF('Mottes de 6'!E452&lt;&gt;"",'Mottes de 6'!E452,"")</f>
        <v>B</v>
      </c>
      <c r="G2431" s="103" t="str">
        <f>IF('Mottes de 6'!N452&lt;&gt;"",'Mottes de 6'!N452,"")</f>
        <v>M6</v>
      </c>
      <c r="H2431" s="103" t="str">
        <f>IF('Mottes de 6'!I452&lt;&gt;"",'Mottes de 6'!I452,"")</f>
        <v>A</v>
      </c>
      <c r="I2431" s="103">
        <f>IF('Mottes de 6'!J452&lt;&gt;"",'Mottes de 6'!J452,"")</f>
        <v>4.8000000000000001E-2</v>
      </c>
      <c r="J2431" s="103">
        <f>IF($J$9=36,'Mottes de 6'!U452,IF($J$9=37,'Mottes de 6'!V452,IF($J$9=38,'Mottes de 6'!W452,IF($J$9=39,'Mottes de 6'!X452,IF($J$9=40,'Mottes de 6'!Y452,IF($J$9=41,'Mottes de 6'!Z452,IF($J$9=42,'Mottes de 6'!AA452,IF($J$9=43,'Mottes de 6'!AB452,IF($J$9=44,'Mottes de 6'!AC452,IF($J$9=45,'Mottes de 6'!AD452,IF($J$9=46,'Mottes de 6'!AE452,IF($J$9=47,'Mottes de 6'!AF452,IF($J$9=48,'Mottes de 6'!AG452,IF($J$9=49,'Mottes de 6'!AH452,IF($J$9=50,'Mottes de 6'!AI452,IF($J$9=51,'Mottes de 6'!AJ452,IF($J$9=52,'Mottes de 6'!AK452,IF($J$9=1,'Mottes de 6'!AL452,IF($J$9=2,'Mottes de 6'!AM452,IF($J$9=3,'Mottes de 6'!AN452,IF($J$9=4,'Mottes de 6'!AO452,IF($J$9=5,'Mottes de 6'!AP452,IF($J$9=6,'Mottes de 6'!AQ452,IF($J$9=7,'Mottes de 6'!AR452,IF($J$9=8,'Mottes de 6'!AS452,IF($J$9=9,'Mottes de 6'!AT452,IF($J$9=10,'Mottes de 6'!AU452,IF($J$9=11,'Mottes de 6'!AV452,IF($J$9=12,'Mottes de 6'!AW452,IF($J$9=13,'Mottes de 6'!AX452,IF($J$9=14,'Mottes de 6'!AY452,IF($J$9=15,'Mottes de 6'!AZ452,IF($J$9=16,'Mottes de 6'!BA452,IF($J$9=17,'Mottes de 6'!BB452,IF($J$9=18,'Mottes de 6'!BC452,IF($J$9=19,'Mottes de 6'!BD452,IF($J$9=20,'Mottes de 6'!BE452,IF($J$9=21,'Mottes de 6'!BF452,IF($J$9=22,'Mottes de 6'!BG452,IF($J$9=23,'Mottes de 6'!BH452,IF($J$9=24,'Mottes de 6'!BI452,IF($J$9=25,'Mottes de 6'!BJ452,IF($J$9=26,'Mottes de 6'!BK452,IF($J$9=27,'Mottes de 6'!BL452,IF($J$9=28,'Mottes de 6'!BM452,IF($J$9=29,'Mottes de 6'!BN452,IF($J$9=30,'Mottes de 6'!BO452,IF($J$9=31,'Mottes de 6'!BP452,IF($J$9=32,'Mottes de 6'!BQ452,IF($J$9=33,'Mottes de 6'!BR452,IF($J$9=34,'Mottes de 6'!BS452,IF($J$9=35,'Mottes de 6'!BT452,))))))))))))))))))))))))))))))))))))))))))))))))))))</f>
        <v>0</v>
      </c>
      <c r="K2431" s="103" t="str">
        <f>IF('Mottes de 6'!R452=0,"","Erreur")</f>
        <v/>
      </c>
    </row>
    <row r="2432" spans="1:11" x14ac:dyDescent="0.25">
      <c r="A2432" s="103">
        <f>IF('Mottes de 6'!A453&lt;&gt;"",'Mottes de 6'!A453,"")</f>
        <v>23936</v>
      </c>
      <c r="B2432" s="103" t="str">
        <f>IF('Mottes de 6'!L453&lt;&gt;"",'Mottes de 6'!L453,"")</f>
        <v>Noai</v>
      </c>
      <c r="C2432" s="107" t="str">
        <f>IF('Mottes de 6'!B453&lt;&gt;"",'Mottes de 6'!B453,"")</f>
        <v>GERANIUM INTERSPE. MARCADA</v>
      </c>
      <c r="D2432" s="107" t="str">
        <f>IF('Mottes de 6'!C453&lt;&gt;"",'Mottes de 6'!C453,"")</f>
        <v>Magenta</v>
      </c>
      <c r="E2432" s="103">
        <f>IF('Mottes de 6'!H453&lt;&gt;"",'Mottes de 6'!H453,"")</f>
        <v>9</v>
      </c>
      <c r="F2432" s="103" t="str">
        <f>IF('Mottes de 6'!E453&lt;&gt;"",'Mottes de 6'!E453,"")</f>
        <v>B</v>
      </c>
      <c r="G2432" s="103" t="str">
        <f>IF('Mottes de 6'!N453&lt;&gt;"",'Mottes de 6'!N453,"")</f>
        <v>M6</v>
      </c>
      <c r="H2432" s="103" t="str">
        <f>IF('Mottes de 6'!I453&lt;&gt;"",'Mottes de 6'!I453,"")</f>
        <v>A</v>
      </c>
      <c r="I2432" s="103">
        <f>IF('Mottes de 6'!J453&lt;&gt;"",'Mottes de 6'!J453,"")</f>
        <v>4.8000000000000001E-2</v>
      </c>
      <c r="J2432" s="103">
        <f>IF($J$9=36,'Mottes de 6'!U453,IF($J$9=37,'Mottes de 6'!V453,IF($J$9=38,'Mottes de 6'!W453,IF($J$9=39,'Mottes de 6'!X453,IF($J$9=40,'Mottes de 6'!Y453,IF($J$9=41,'Mottes de 6'!Z453,IF($J$9=42,'Mottes de 6'!AA453,IF($J$9=43,'Mottes de 6'!AB453,IF($J$9=44,'Mottes de 6'!AC453,IF($J$9=45,'Mottes de 6'!AD453,IF($J$9=46,'Mottes de 6'!AE453,IF($J$9=47,'Mottes de 6'!AF453,IF($J$9=48,'Mottes de 6'!AG453,IF($J$9=49,'Mottes de 6'!AH453,IF($J$9=50,'Mottes de 6'!AI453,IF($J$9=51,'Mottes de 6'!AJ453,IF($J$9=52,'Mottes de 6'!AK453,IF($J$9=1,'Mottes de 6'!AL453,IF($J$9=2,'Mottes de 6'!AM453,IF($J$9=3,'Mottes de 6'!AN453,IF($J$9=4,'Mottes de 6'!AO453,IF($J$9=5,'Mottes de 6'!AP453,IF($J$9=6,'Mottes de 6'!AQ453,IF($J$9=7,'Mottes de 6'!AR453,IF($J$9=8,'Mottes de 6'!AS453,IF($J$9=9,'Mottes de 6'!AT453,IF($J$9=10,'Mottes de 6'!AU453,IF($J$9=11,'Mottes de 6'!AV453,IF($J$9=12,'Mottes de 6'!AW453,IF($J$9=13,'Mottes de 6'!AX453,IF($J$9=14,'Mottes de 6'!AY453,IF($J$9=15,'Mottes de 6'!AZ453,IF($J$9=16,'Mottes de 6'!BA453,IF($J$9=17,'Mottes de 6'!BB453,IF($J$9=18,'Mottes de 6'!BC453,IF($J$9=19,'Mottes de 6'!BD453,IF($J$9=20,'Mottes de 6'!BE453,IF($J$9=21,'Mottes de 6'!BF453,IF($J$9=22,'Mottes de 6'!BG453,IF($J$9=23,'Mottes de 6'!BH453,IF($J$9=24,'Mottes de 6'!BI453,IF($J$9=25,'Mottes de 6'!BJ453,IF($J$9=26,'Mottes de 6'!BK453,IF($J$9=27,'Mottes de 6'!BL453,IF($J$9=28,'Mottes de 6'!BM453,IF($J$9=29,'Mottes de 6'!BN453,IF($J$9=30,'Mottes de 6'!BO453,IF($J$9=31,'Mottes de 6'!BP453,IF($J$9=32,'Mottes de 6'!BQ453,IF($J$9=33,'Mottes de 6'!BR453,IF($J$9=34,'Mottes de 6'!BS453,IF($J$9=35,'Mottes de 6'!BT453,))))))))))))))))))))))))))))))))))))))))))))))))))))</f>
        <v>0</v>
      </c>
      <c r="K2432" s="103" t="str">
        <f>IF('Mottes de 6'!R453=0,"","Erreur")</f>
        <v/>
      </c>
    </row>
    <row r="2433" spans="1:11" x14ac:dyDescent="0.25">
      <c r="A2433" s="103">
        <f>IF('Mottes de 6'!A454&lt;&gt;"",'Mottes de 6'!A454,"")</f>
        <v>23937</v>
      </c>
      <c r="B2433" s="103" t="str">
        <f>IF('Mottes de 6'!L454&lt;&gt;"",'Mottes de 6'!L454,"")</f>
        <v>Noai</v>
      </c>
      <c r="C2433" s="107" t="str">
        <f>IF('Mottes de 6'!B454&lt;&gt;"",'Mottes de 6'!B454,"")</f>
        <v>GERANIUM INTERSPE. MARCADA</v>
      </c>
      <c r="D2433" s="107" t="str">
        <f>IF('Mottes de 6'!C454&lt;&gt;"",'Mottes de 6'!C454,"")</f>
        <v>Pink</v>
      </c>
      <c r="E2433" s="103">
        <f>IF('Mottes de 6'!H454&lt;&gt;"",'Mottes de 6'!H454,"")</f>
        <v>9</v>
      </c>
      <c r="F2433" s="103" t="str">
        <f>IF('Mottes de 6'!E454&lt;&gt;"",'Mottes de 6'!E454,"")</f>
        <v>B</v>
      </c>
      <c r="G2433" s="103" t="str">
        <f>IF('Mottes de 6'!N454&lt;&gt;"",'Mottes de 6'!N454,"")</f>
        <v>M6</v>
      </c>
      <c r="H2433" s="103" t="str">
        <f>IF('Mottes de 6'!I454&lt;&gt;"",'Mottes de 6'!I454,"")</f>
        <v>A</v>
      </c>
      <c r="I2433" s="103">
        <f>IF('Mottes de 6'!J454&lt;&gt;"",'Mottes de 6'!J454,"")</f>
        <v>4.8000000000000001E-2</v>
      </c>
      <c r="J2433" s="103">
        <f>IF($J$9=36,'Mottes de 6'!U454,IF($J$9=37,'Mottes de 6'!V454,IF($J$9=38,'Mottes de 6'!W454,IF($J$9=39,'Mottes de 6'!X454,IF($J$9=40,'Mottes de 6'!Y454,IF($J$9=41,'Mottes de 6'!Z454,IF($J$9=42,'Mottes de 6'!AA454,IF($J$9=43,'Mottes de 6'!AB454,IF($J$9=44,'Mottes de 6'!AC454,IF($J$9=45,'Mottes de 6'!AD454,IF($J$9=46,'Mottes de 6'!AE454,IF($J$9=47,'Mottes de 6'!AF454,IF($J$9=48,'Mottes de 6'!AG454,IF($J$9=49,'Mottes de 6'!AH454,IF($J$9=50,'Mottes de 6'!AI454,IF($J$9=51,'Mottes de 6'!AJ454,IF($J$9=52,'Mottes de 6'!AK454,IF($J$9=1,'Mottes de 6'!AL454,IF($J$9=2,'Mottes de 6'!AM454,IF($J$9=3,'Mottes de 6'!AN454,IF($J$9=4,'Mottes de 6'!AO454,IF($J$9=5,'Mottes de 6'!AP454,IF($J$9=6,'Mottes de 6'!AQ454,IF($J$9=7,'Mottes de 6'!AR454,IF($J$9=8,'Mottes de 6'!AS454,IF($J$9=9,'Mottes de 6'!AT454,IF($J$9=10,'Mottes de 6'!AU454,IF($J$9=11,'Mottes de 6'!AV454,IF($J$9=12,'Mottes de 6'!AW454,IF($J$9=13,'Mottes de 6'!AX454,IF($J$9=14,'Mottes de 6'!AY454,IF($J$9=15,'Mottes de 6'!AZ454,IF($J$9=16,'Mottes de 6'!BA454,IF($J$9=17,'Mottes de 6'!BB454,IF($J$9=18,'Mottes de 6'!BC454,IF($J$9=19,'Mottes de 6'!BD454,IF($J$9=20,'Mottes de 6'!BE454,IF($J$9=21,'Mottes de 6'!BF454,IF($J$9=22,'Mottes de 6'!BG454,IF($J$9=23,'Mottes de 6'!BH454,IF($J$9=24,'Mottes de 6'!BI454,IF($J$9=25,'Mottes de 6'!BJ454,IF($J$9=26,'Mottes de 6'!BK454,IF($J$9=27,'Mottes de 6'!BL454,IF($J$9=28,'Mottes de 6'!BM454,IF($J$9=29,'Mottes de 6'!BN454,IF($J$9=30,'Mottes de 6'!BO454,IF($J$9=31,'Mottes de 6'!BP454,IF($J$9=32,'Mottes de 6'!BQ454,IF($J$9=33,'Mottes de 6'!BR454,IF($J$9=34,'Mottes de 6'!BS454,IF($J$9=35,'Mottes de 6'!BT454,))))))))))))))))))))))))))))))))))))))))))))))))))))</f>
        <v>0</v>
      </c>
      <c r="K2433" s="103" t="str">
        <f>IF('Mottes de 6'!R454=0,"","Erreur")</f>
        <v/>
      </c>
    </row>
    <row r="2434" spans="1:11" x14ac:dyDescent="0.25">
      <c r="A2434" s="103">
        <f>IF('Mottes de 6'!A455&lt;&gt;"",'Mottes de 6'!A455,"")</f>
        <v>25273</v>
      </c>
      <c r="B2434" s="103" t="str">
        <f>IF('Mottes de 6'!L455&lt;&gt;"",'Mottes de 6'!L455,"")</f>
        <v>Noai</v>
      </c>
      <c r="C2434" s="107" t="str">
        <f>IF('Mottes de 6'!B455&lt;&gt;"",'Mottes de 6'!B455,"")</f>
        <v>GERANIUM INTERSPE. MARCADA</v>
      </c>
      <c r="D2434" s="107" t="str">
        <f>IF('Mottes de 6'!C455&lt;&gt;"",'Mottes de 6'!C455,"")</f>
        <v>White</v>
      </c>
      <c r="E2434" s="103">
        <f>IF('Mottes de 6'!H455&lt;&gt;"",'Mottes de 6'!H455,"")</f>
        <v>9</v>
      </c>
      <c r="F2434" s="103" t="str">
        <f>IF('Mottes de 6'!E455&lt;&gt;"",'Mottes de 6'!E455,"")</f>
        <v>B</v>
      </c>
      <c r="G2434" s="103" t="str">
        <f>IF('Mottes de 6'!N455&lt;&gt;"",'Mottes de 6'!N455,"")</f>
        <v>M6</v>
      </c>
      <c r="H2434" s="103" t="str">
        <f>IF('Mottes de 6'!I455&lt;&gt;"",'Mottes de 6'!I455,"")</f>
        <v>A</v>
      </c>
      <c r="I2434" s="103">
        <f>IF('Mottes de 6'!J455&lt;&gt;"",'Mottes de 6'!J455,"")</f>
        <v>4.8000000000000001E-2</v>
      </c>
      <c r="J2434" s="103">
        <f>IF($J$9=36,'Mottes de 6'!U455,IF($J$9=37,'Mottes de 6'!V455,IF($J$9=38,'Mottes de 6'!W455,IF($J$9=39,'Mottes de 6'!X455,IF($J$9=40,'Mottes de 6'!Y455,IF($J$9=41,'Mottes de 6'!Z455,IF($J$9=42,'Mottes de 6'!AA455,IF($J$9=43,'Mottes de 6'!AB455,IF($J$9=44,'Mottes de 6'!AC455,IF($J$9=45,'Mottes de 6'!AD455,IF($J$9=46,'Mottes de 6'!AE455,IF($J$9=47,'Mottes de 6'!AF455,IF($J$9=48,'Mottes de 6'!AG455,IF($J$9=49,'Mottes de 6'!AH455,IF($J$9=50,'Mottes de 6'!AI455,IF($J$9=51,'Mottes de 6'!AJ455,IF($J$9=52,'Mottes de 6'!AK455,IF($J$9=1,'Mottes de 6'!AL455,IF($J$9=2,'Mottes de 6'!AM455,IF($J$9=3,'Mottes de 6'!AN455,IF($J$9=4,'Mottes de 6'!AO455,IF($J$9=5,'Mottes de 6'!AP455,IF($J$9=6,'Mottes de 6'!AQ455,IF($J$9=7,'Mottes de 6'!AR455,IF($J$9=8,'Mottes de 6'!AS455,IF($J$9=9,'Mottes de 6'!AT455,IF($J$9=10,'Mottes de 6'!AU455,IF($J$9=11,'Mottes de 6'!AV455,IF($J$9=12,'Mottes de 6'!AW455,IF($J$9=13,'Mottes de 6'!AX455,IF($J$9=14,'Mottes de 6'!AY455,IF($J$9=15,'Mottes de 6'!AZ455,IF($J$9=16,'Mottes de 6'!BA455,IF($J$9=17,'Mottes de 6'!BB455,IF($J$9=18,'Mottes de 6'!BC455,IF($J$9=19,'Mottes de 6'!BD455,IF($J$9=20,'Mottes de 6'!BE455,IF($J$9=21,'Mottes de 6'!BF455,IF($J$9=22,'Mottes de 6'!BG455,IF($J$9=23,'Mottes de 6'!BH455,IF($J$9=24,'Mottes de 6'!BI455,IF($J$9=25,'Mottes de 6'!BJ455,IF($J$9=26,'Mottes de 6'!BK455,IF($J$9=27,'Mottes de 6'!BL455,IF($J$9=28,'Mottes de 6'!BM455,IF($J$9=29,'Mottes de 6'!BN455,IF($J$9=30,'Mottes de 6'!BO455,IF($J$9=31,'Mottes de 6'!BP455,IF($J$9=32,'Mottes de 6'!BQ455,IF($J$9=33,'Mottes de 6'!BR455,IF($J$9=34,'Mottes de 6'!BS455,IF($J$9=35,'Mottes de 6'!BT455,))))))))))))))))))))))))))))))))))))))))))))))))))))</f>
        <v>0</v>
      </c>
      <c r="K2434" s="103" t="str">
        <f>IF('Mottes de 6'!R455=0,"","Erreur")</f>
        <v/>
      </c>
    </row>
    <row r="2435" spans="1:11" x14ac:dyDescent="0.25">
      <c r="A2435" s="450"/>
      <c r="B2435" s="450"/>
      <c r="C2435" s="451" t="s">
        <v>1901</v>
      </c>
      <c r="D2435" s="451"/>
      <c r="E2435" s="450"/>
      <c r="F2435" s="450"/>
      <c r="G2435" s="450"/>
      <c r="H2435" s="450"/>
      <c r="I2435" s="450"/>
      <c r="J2435" s="450">
        <f>SUBTOTAL(9,J2430:J2434)</f>
        <v>0</v>
      </c>
      <c r="K2435" s="450"/>
    </row>
    <row r="2436" spans="1:11" x14ac:dyDescent="0.25">
      <c r="A2436" s="103" t="str">
        <f>IF('Mottes de 6'!A456&lt;&gt;"",'Mottes de 6'!A456,"")</f>
        <v/>
      </c>
      <c r="B2436" s="103" t="str">
        <f>IF('Mottes de 6'!L456&lt;&gt;"",'Mottes de 6'!L456,"")</f>
        <v>E</v>
      </c>
      <c r="C2436" s="107" t="str">
        <f>IF('Mottes de 6'!B456&lt;&gt;"",'Mottes de 6'!B456,"")</f>
        <v>GERANIUM INTERSPECIFIQUE ZELLINO</v>
      </c>
      <c r="D2436" s="107" t="str">
        <f>IF('Mottes de 6'!C456&lt;&gt;"",'Mottes de 6'!C456,"")</f>
        <v/>
      </c>
      <c r="E2436" s="103" t="str">
        <f>IF('Mottes de 6'!H456&lt;&gt;"",'Mottes de 6'!H456,"")</f>
        <v/>
      </c>
      <c r="F2436" s="103" t="str">
        <f>IF('Mottes de 6'!E456&lt;&gt;"",'Mottes de 6'!E456,"")</f>
        <v/>
      </c>
      <c r="G2436" s="103" t="str">
        <f>IF('Mottes de 6'!N456&lt;&gt;"",'Mottes de 6'!N456,"")</f>
        <v/>
      </c>
      <c r="H2436" s="103" t="str">
        <f>IF('Mottes de 6'!I456&lt;&gt;"",'Mottes de 6'!I456,"")</f>
        <v/>
      </c>
      <c r="I2436" s="103" t="str">
        <f>IF('Mottes de 6'!J456&lt;&gt;"",'Mottes de 6'!J456,"")</f>
        <v/>
      </c>
      <c r="J2436" s="103">
        <f>IF($J$9=36,'Mottes de 6'!U456,IF($J$9=37,'Mottes de 6'!V456,IF($J$9=38,'Mottes de 6'!W456,IF($J$9=39,'Mottes de 6'!X456,IF($J$9=40,'Mottes de 6'!Y456,IF($J$9=41,'Mottes de 6'!Z456,IF($J$9=42,'Mottes de 6'!AA456,IF($J$9=43,'Mottes de 6'!AB456,IF($J$9=44,'Mottes de 6'!AC456,IF($J$9=45,'Mottes de 6'!AD456,IF($J$9=46,'Mottes de 6'!AE456,IF($J$9=47,'Mottes de 6'!AF456,IF($J$9=48,'Mottes de 6'!AG456,IF($J$9=49,'Mottes de 6'!AH456,IF($J$9=50,'Mottes de 6'!AI456,IF($J$9=51,'Mottes de 6'!AJ456,IF($J$9=52,'Mottes de 6'!AK456,IF($J$9=1,'Mottes de 6'!AL456,IF($J$9=2,'Mottes de 6'!AM456,IF($J$9=3,'Mottes de 6'!AN456,IF($J$9=4,'Mottes de 6'!AO456,IF($J$9=5,'Mottes de 6'!AP456,IF($J$9=6,'Mottes de 6'!AQ456,IF($J$9=7,'Mottes de 6'!AR456,IF($J$9=8,'Mottes de 6'!AS456,IF($J$9=9,'Mottes de 6'!AT456,IF($J$9=10,'Mottes de 6'!AU456,IF($J$9=11,'Mottes de 6'!AV456,IF($J$9=12,'Mottes de 6'!AW456,IF($J$9=13,'Mottes de 6'!AX456,IF($J$9=14,'Mottes de 6'!AY456,IF($J$9=15,'Mottes de 6'!AZ456,IF($J$9=16,'Mottes de 6'!BA456,IF($J$9=17,'Mottes de 6'!BB456,IF($J$9=18,'Mottes de 6'!BC456,IF($J$9=19,'Mottes de 6'!BD456,IF($J$9=20,'Mottes de 6'!BE456,IF($J$9=21,'Mottes de 6'!BF456,IF($J$9=22,'Mottes de 6'!BG456,IF($J$9=23,'Mottes de 6'!BH456,IF($J$9=24,'Mottes de 6'!BI456,IF($J$9=25,'Mottes de 6'!BJ456,IF($J$9=26,'Mottes de 6'!BK456,IF($J$9=27,'Mottes de 6'!BL456,IF($J$9=28,'Mottes de 6'!BM456,IF($J$9=29,'Mottes de 6'!BN456,IF($J$9=30,'Mottes de 6'!BO456,IF($J$9=31,'Mottes de 6'!BP456,IF($J$9=32,'Mottes de 6'!BQ456,IF($J$9=33,'Mottes de 6'!BR456,IF($J$9=34,'Mottes de 6'!BS456,IF($J$9=35,'Mottes de 6'!BT456,))))))))))))))))))))))))))))))))))))))))))))))))))))</f>
        <v>0</v>
      </c>
      <c r="K2436" s="103" t="str">
        <f>IF('Mottes de 6'!R456=0,"","Erreur")</f>
        <v/>
      </c>
    </row>
    <row r="2437" spans="1:11" x14ac:dyDescent="0.25">
      <c r="A2437" s="103">
        <f>IF('Mottes de 6'!A457&lt;&gt;"",'Mottes de 6'!A457,"")</f>
        <v>3624</v>
      </c>
      <c r="B2437" s="103" t="str">
        <f>IF('Mottes de 6'!L457&lt;&gt;"",'Mottes de 6'!L457,"")</f>
        <v>Noai</v>
      </c>
      <c r="C2437" s="107" t="str">
        <f>IF('Mottes de 6'!B457&lt;&gt;"",'Mottes de 6'!B457,"")</f>
        <v>GERANIUM INTERSPECIFIQUE ZELLINO</v>
      </c>
      <c r="D2437" s="107" t="str">
        <f>IF('Mottes de 6'!C457&lt;&gt;"",'Mottes de 6'!C457,"")</f>
        <v>Mauve technigera</v>
      </c>
      <c r="E2437" s="103">
        <f>IF('Mottes de 6'!H457&lt;&gt;"",'Mottes de 6'!H457,"")</f>
        <v>9</v>
      </c>
      <c r="F2437" s="103" t="str">
        <f>IF('Mottes de 6'!E457&lt;&gt;"",'Mottes de 6'!E457,"")</f>
        <v>B</v>
      </c>
      <c r="G2437" s="103" t="str">
        <f>IF('Mottes de 6'!N457&lt;&gt;"",'Mottes de 6'!N457,"")</f>
        <v>M6</v>
      </c>
      <c r="H2437" s="103" t="str">
        <f>IF('Mottes de 6'!I457&lt;&gt;"",'Mottes de 6'!I457,"")</f>
        <v>A</v>
      </c>
      <c r="I2437" s="103">
        <f>IF('Mottes de 6'!J457&lt;&gt;"",'Mottes de 6'!J457,"")</f>
        <v>0.03</v>
      </c>
      <c r="J2437" s="103">
        <f>IF($J$9=36,'Mottes de 6'!U457,IF($J$9=37,'Mottes de 6'!V457,IF($J$9=38,'Mottes de 6'!W457,IF($J$9=39,'Mottes de 6'!X457,IF($J$9=40,'Mottes de 6'!Y457,IF($J$9=41,'Mottes de 6'!Z457,IF($J$9=42,'Mottes de 6'!AA457,IF($J$9=43,'Mottes de 6'!AB457,IF($J$9=44,'Mottes de 6'!AC457,IF($J$9=45,'Mottes de 6'!AD457,IF($J$9=46,'Mottes de 6'!AE457,IF($J$9=47,'Mottes de 6'!AF457,IF($J$9=48,'Mottes de 6'!AG457,IF($J$9=49,'Mottes de 6'!AH457,IF($J$9=50,'Mottes de 6'!AI457,IF($J$9=51,'Mottes de 6'!AJ457,IF($J$9=52,'Mottes de 6'!AK457,IF($J$9=1,'Mottes de 6'!AL457,IF($J$9=2,'Mottes de 6'!AM457,IF($J$9=3,'Mottes de 6'!AN457,IF($J$9=4,'Mottes de 6'!AO457,IF($J$9=5,'Mottes de 6'!AP457,IF($J$9=6,'Mottes de 6'!AQ457,IF($J$9=7,'Mottes de 6'!AR457,IF($J$9=8,'Mottes de 6'!AS457,IF($J$9=9,'Mottes de 6'!AT457,IF($J$9=10,'Mottes de 6'!AU457,IF($J$9=11,'Mottes de 6'!AV457,IF($J$9=12,'Mottes de 6'!AW457,IF($J$9=13,'Mottes de 6'!AX457,IF($J$9=14,'Mottes de 6'!AY457,IF($J$9=15,'Mottes de 6'!AZ457,IF($J$9=16,'Mottes de 6'!BA457,IF($J$9=17,'Mottes de 6'!BB457,IF($J$9=18,'Mottes de 6'!BC457,IF($J$9=19,'Mottes de 6'!BD457,IF($J$9=20,'Mottes de 6'!BE457,IF($J$9=21,'Mottes de 6'!BF457,IF($J$9=22,'Mottes de 6'!BG457,IF($J$9=23,'Mottes de 6'!BH457,IF($J$9=24,'Mottes de 6'!BI457,IF($J$9=25,'Mottes de 6'!BJ457,IF($J$9=26,'Mottes de 6'!BK457,IF($J$9=27,'Mottes de 6'!BL457,IF($J$9=28,'Mottes de 6'!BM457,IF($J$9=29,'Mottes de 6'!BN457,IF($J$9=30,'Mottes de 6'!BO457,IF($J$9=31,'Mottes de 6'!BP457,IF($J$9=32,'Mottes de 6'!BQ457,IF($J$9=33,'Mottes de 6'!BR457,IF($J$9=34,'Mottes de 6'!BS457,IF($J$9=35,'Mottes de 6'!BT457,))))))))))))))))))))))))))))))))))))))))))))))))))))</f>
        <v>0</v>
      </c>
      <c r="K2437" s="103" t="str">
        <f>IF('Mottes de 6'!R457=0,"","Erreur")</f>
        <v/>
      </c>
    </row>
    <row r="2438" spans="1:11" x14ac:dyDescent="0.25">
      <c r="A2438" s="103">
        <f>IF('Mottes de 6'!A458&lt;&gt;"",'Mottes de 6'!A458,"")</f>
        <v>10064</v>
      </c>
      <c r="B2438" s="103" t="str">
        <f>IF('Mottes de 6'!L458&lt;&gt;"",'Mottes de 6'!L458,"")</f>
        <v>Noai</v>
      </c>
      <c r="C2438" s="107" t="str">
        <f>IF('Mottes de 6'!B458&lt;&gt;"",'Mottes de 6'!B458,"")</f>
        <v>GERANIUM INTERSPECIFIQUE ZELLINO</v>
      </c>
      <c r="D2438" s="107" t="str">
        <f>IF('Mottes de 6'!C458&lt;&gt;"",'Mottes de 6'!C458,"")</f>
        <v>Cerise technigera</v>
      </c>
      <c r="E2438" s="103">
        <f>IF('Mottes de 6'!H458&lt;&gt;"",'Mottes de 6'!H458,"")</f>
        <v>9</v>
      </c>
      <c r="F2438" s="103" t="str">
        <f>IF('Mottes de 6'!E458&lt;&gt;"",'Mottes de 6'!E458,"")</f>
        <v>B</v>
      </c>
      <c r="G2438" s="103" t="str">
        <f>IF('Mottes de 6'!N458&lt;&gt;"",'Mottes de 6'!N458,"")</f>
        <v>M6</v>
      </c>
      <c r="H2438" s="103" t="str">
        <f>IF('Mottes de 6'!I458&lt;&gt;"",'Mottes de 6'!I458,"")</f>
        <v>A</v>
      </c>
      <c r="I2438" s="103">
        <f>IF('Mottes de 6'!J458&lt;&gt;"",'Mottes de 6'!J458,"")</f>
        <v>0.03</v>
      </c>
      <c r="J2438" s="103">
        <f>IF($J$9=36,'Mottes de 6'!U458,IF($J$9=37,'Mottes de 6'!V458,IF($J$9=38,'Mottes de 6'!W458,IF($J$9=39,'Mottes de 6'!X458,IF($J$9=40,'Mottes de 6'!Y458,IF($J$9=41,'Mottes de 6'!Z458,IF($J$9=42,'Mottes de 6'!AA458,IF($J$9=43,'Mottes de 6'!AB458,IF($J$9=44,'Mottes de 6'!AC458,IF($J$9=45,'Mottes de 6'!AD458,IF($J$9=46,'Mottes de 6'!AE458,IF($J$9=47,'Mottes de 6'!AF458,IF($J$9=48,'Mottes de 6'!AG458,IF($J$9=49,'Mottes de 6'!AH458,IF($J$9=50,'Mottes de 6'!AI458,IF($J$9=51,'Mottes de 6'!AJ458,IF($J$9=52,'Mottes de 6'!AK458,IF($J$9=1,'Mottes de 6'!AL458,IF($J$9=2,'Mottes de 6'!AM458,IF($J$9=3,'Mottes de 6'!AN458,IF($J$9=4,'Mottes de 6'!AO458,IF($J$9=5,'Mottes de 6'!AP458,IF($J$9=6,'Mottes de 6'!AQ458,IF($J$9=7,'Mottes de 6'!AR458,IF($J$9=8,'Mottes de 6'!AS458,IF($J$9=9,'Mottes de 6'!AT458,IF($J$9=10,'Mottes de 6'!AU458,IF($J$9=11,'Mottes de 6'!AV458,IF($J$9=12,'Mottes de 6'!AW458,IF($J$9=13,'Mottes de 6'!AX458,IF($J$9=14,'Mottes de 6'!AY458,IF($J$9=15,'Mottes de 6'!AZ458,IF($J$9=16,'Mottes de 6'!BA458,IF($J$9=17,'Mottes de 6'!BB458,IF($J$9=18,'Mottes de 6'!BC458,IF($J$9=19,'Mottes de 6'!BD458,IF($J$9=20,'Mottes de 6'!BE458,IF($J$9=21,'Mottes de 6'!BF458,IF($J$9=22,'Mottes de 6'!BG458,IF($J$9=23,'Mottes de 6'!BH458,IF($J$9=24,'Mottes de 6'!BI458,IF($J$9=25,'Mottes de 6'!BJ458,IF($J$9=26,'Mottes de 6'!BK458,IF($J$9=27,'Mottes de 6'!BL458,IF($J$9=28,'Mottes de 6'!BM458,IF($J$9=29,'Mottes de 6'!BN458,IF($J$9=30,'Mottes de 6'!BO458,IF($J$9=31,'Mottes de 6'!BP458,IF($J$9=32,'Mottes de 6'!BQ458,IF($J$9=33,'Mottes de 6'!BR458,IF($J$9=34,'Mottes de 6'!BS458,IF($J$9=35,'Mottes de 6'!BT458,))))))))))))))))))))))))))))))))))))))))))))))))))))</f>
        <v>0</v>
      </c>
      <c r="K2438" s="103" t="str">
        <f>IF('Mottes de 6'!R458=0,"","Erreur")</f>
        <v/>
      </c>
    </row>
    <row r="2439" spans="1:11" x14ac:dyDescent="0.25">
      <c r="A2439" s="103">
        <f>IF('Mottes de 6'!A459&lt;&gt;"",'Mottes de 6'!A459,"")</f>
        <v>10069</v>
      </c>
      <c r="B2439" s="103" t="str">
        <f>IF('Mottes de 6'!L459&lt;&gt;"",'Mottes de 6'!L459,"")</f>
        <v>Noai</v>
      </c>
      <c r="C2439" s="107" t="str">
        <f>IF('Mottes de 6'!B459&lt;&gt;"",'Mottes de 6'!B459,"")</f>
        <v>GERANIUM INTERSPECIFIQUE ZELLINO</v>
      </c>
      <c r="D2439" s="107" t="str">
        <f>IF('Mottes de 6'!C459&lt;&gt;"",'Mottes de 6'!C459,"")</f>
        <v>Saumon technigera</v>
      </c>
      <c r="E2439" s="103">
        <f>IF('Mottes de 6'!H459&lt;&gt;"",'Mottes de 6'!H459,"")</f>
        <v>9</v>
      </c>
      <c r="F2439" s="103" t="str">
        <f>IF('Mottes de 6'!E459&lt;&gt;"",'Mottes de 6'!E459,"")</f>
        <v>B</v>
      </c>
      <c r="G2439" s="103" t="str">
        <f>IF('Mottes de 6'!N459&lt;&gt;"",'Mottes de 6'!N459,"")</f>
        <v>M6</v>
      </c>
      <c r="H2439" s="103" t="str">
        <f>IF('Mottes de 6'!I459&lt;&gt;"",'Mottes de 6'!I459,"")</f>
        <v>A</v>
      </c>
      <c r="I2439" s="103">
        <f>IF('Mottes de 6'!J459&lt;&gt;"",'Mottes de 6'!J459,"")</f>
        <v>0.03</v>
      </c>
      <c r="J2439" s="103">
        <f>IF($J$9=36,'Mottes de 6'!U459,IF($J$9=37,'Mottes de 6'!V459,IF($J$9=38,'Mottes de 6'!W459,IF($J$9=39,'Mottes de 6'!X459,IF($J$9=40,'Mottes de 6'!Y459,IF($J$9=41,'Mottes de 6'!Z459,IF($J$9=42,'Mottes de 6'!AA459,IF($J$9=43,'Mottes de 6'!AB459,IF($J$9=44,'Mottes de 6'!AC459,IF($J$9=45,'Mottes de 6'!AD459,IF($J$9=46,'Mottes de 6'!AE459,IF($J$9=47,'Mottes de 6'!AF459,IF($J$9=48,'Mottes de 6'!AG459,IF($J$9=49,'Mottes de 6'!AH459,IF($J$9=50,'Mottes de 6'!AI459,IF($J$9=51,'Mottes de 6'!AJ459,IF($J$9=52,'Mottes de 6'!AK459,IF($J$9=1,'Mottes de 6'!AL459,IF($J$9=2,'Mottes de 6'!AM459,IF($J$9=3,'Mottes de 6'!AN459,IF($J$9=4,'Mottes de 6'!AO459,IF($J$9=5,'Mottes de 6'!AP459,IF($J$9=6,'Mottes de 6'!AQ459,IF($J$9=7,'Mottes de 6'!AR459,IF($J$9=8,'Mottes de 6'!AS459,IF($J$9=9,'Mottes de 6'!AT459,IF($J$9=10,'Mottes de 6'!AU459,IF($J$9=11,'Mottes de 6'!AV459,IF($J$9=12,'Mottes de 6'!AW459,IF($J$9=13,'Mottes de 6'!AX459,IF($J$9=14,'Mottes de 6'!AY459,IF($J$9=15,'Mottes de 6'!AZ459,IF($J$9=16,'Mottes de 6'!BA459,IF($J$9=17,'Mottes de 6'!BB459,IF($J$9=18,'Mottes de 6'!BC459,IF($J$9=19,'Mottes de 6'!BD459,IF($J$9=20,'Mottes de 6'!BE459,IF($J$9=21,'Mottes de 6'!BF459,IF($J$9=22,'Mottes de 6'!BG459,IF($J$9=23,'Mottes de 6'!BH459,IF($J$9=24,'Mottes de 6'!BI459,IF($J$9=25,'Mottes de 6'!BJ459,IF($J$9=26,'Mottes de 6'!BK459,IF($J$9=27,'Mottes de 6'!BL459,IF($J$9=28,'Mottes de 6'!BM459,IF($J$9=29,'Mottes de 6'!BN459,IF($J$9=30,'Mottes de 6'!BO459,IF($J$9=31,'Mottes de 6'!BP459,IF($J$9=32,'Mottes de 6'!BQ459,IF($J$9=33,'Mottes de 6'!BR459,IF($J$9=34,'Mottes de 6'!BS459,IF($J$9=35,'Mottes de 6'!BT459,))))))))))))))))))))))))))))))))))))))))))))))))))))</f>
        <v>0</v>
      </c>
      <c r="K2439" s="103" t="str">
        <f>IF('Mottes de 6'!R459=0,"","Erreur")</f>
        <v/>
      </c>
    </row>
    <row r="2440" spans="1:11" x14ac:dyDescent="0.25">
      <c r="A2440" s="103">
        <f>IF('Mottes de 6'!A460&lt;&gt;"",'Mottes de 6'!A460,"")</f>
        <v>10068</v>
      </c>
      <c r="B2440" s="103" t="str">
        <f>IF('Mottes de 6'!L460&lt;&gt;"",'Mottes de 6'!L460,"")</f>
        <v>Noai</v>
      </c>
      <c r="C2440" s="107" t="str">
        <f>IF('Mottes de 6'!B460&lt;&gt;"",'Mottes de 6'!B460,"")</f>
        <v>GERANIUM INTERSPECIFIQUE ZELLINO</v>
      </c>
      <c r="D2440" s="107" t="str">
        <f>IF('Mottes de 6'!C460&lt;&gt;"",'Mottes de 6'!C460,"")</f>
        <v>Rose Fluo technigera</v>
      </c>
      <c r="E2440" s="103">
        <f>IF('Mottes de 6'!H460&lt;&gt;"",'Mottes de 6'!H460,"")</f>
        <v>9</v>
      </c>
      <c r="F2440" s="103" t="str">
        <f>IF('Mottes de 6'!E460&lt;&gt;"",'Mottes de 6'!E460,"")</f>
        <v>B</v>
      </c>
      <c r="G2440" s="103" t="str">
        <f>IF('Mottes de 6'!N460&lt;&gt;"",'Mottes de 6'!N460,"")</f>
        <v>M6</v>
      </c>
      <c r="H2440" s="103" t="str">
        <f>IF('Mottes de 6'!I460&lt;&gt;"",'Mottes de 6'!I460,"")</f>
        <v>A</v>
      </c>
      <c r="I2440" s="103">
        <f>IF('Mottes de 6'!J460&lt;&gt;"",'Mottes de 6'!J460,"")</f>
        <v>0.03</v>
      </c>
      <c r="J2440" s="103">
        <f>IF($J$9=36,'Mottes de 6'!U460,IF($J$9=37,'Mottes de 6'!V460,IF($J$9=38,'Mottes de 6'!W460,IF($J$9=39,'Mottes de 6'!X460,IF($J$9=40,'Mottes de 6'!Y460,IF($J$9=41,'Mottes de 6'!Z460,IF($J$9=42,'Mottes de 6'!AA460,IF($J$9=43,'Mottes de 6'!AB460,IF($J$9=44,'Mottes de 6'!AC460,IF($J$9=45,'Mottes de 6'!AD460,IF($J$9=46,'Mottes de 6'!AE460,IF($J$9=47,'Mottes de 6'!AF460,IF($J$9=48,'Mottes de 6'!AG460,IF($J$9=49,'Mottes de 6'!AH460,IF($J$9=50,'Mottes de 6'!AI460,IF($J$9=51,'Mottes de 6'!AJ460,IF($J$9=52,'Mottes de 6'!AK460,IF($J$9=1,'Mottes de 6'!AL460,IF($J$9=2,'Mottes de 6'!AM460,IF($J$9=3,'Mottes de 6'!AN460,IF($J$9=4,'Mottes de 6'!AO460,IF($J$9=5,'Mottes de 6'!AP460,IF($J$9=6,'Mottes de 6'!AQ460,IF($J$9=7,'Mottes de 6'!AR460,IF($J$9=8,'Mottes de 6'!AS460,IF($J$9=9,'Mottes de 6'!AT460,IF($J$9=10,'Mottes de 6'!AU460,IF($J$9=11,'Mottes de 6'!AV460,IF($J$9=12,'Mottes de 6'!AW460,IF($J$9=13,'Mottes de 6'!AX460,IF($J$9=14,'Mottes de 6'!AY460,IF($J$9=15,'Mottes de 6'!AZ460,IF($J$9=16,'Mottes de 6'!BA460,IF($J$9=17,'Mottes de 6'!BB460,IF($J$9=18,'Mottes de 6'!BC460,IF($J$9=19,'Mottes de 6'!BD460,IF($J$9=20,'Mottes de 6'!BE460,IF($J$9=21,'Mottes de 6'!BF460,IF($J$9=22,'Mottes de 6'!BG460,IF($J$9=23,'Mottes de 6'!BH460,IF($J$9=24,'Mottes de 6'!BI460,IF($J$9=25,'Mottes de 6'!BJ460,IF($J$9=26,'Mottes de 6'!BK460,IF($J$9=27,'Mottes de 6'!BL460,IF($J$9=28,'Mottes de 6'!BM460,IF($J$9=29,'Mottes de 6'!BN460,IF($J$9=30,'Mottes de 6'!BO460,IF($J$9=31,'Mottes de 6'!BP460,IF($J$9=32,'Mottes de 6'!BQ460,IF($J$9=33,'Mottes de 6'!BR460,IF($J$9=34,'Mottes de 6'!BS460,IF($J$9=35,'Mottes de 6'!BT460,))))))))))))))))))))))))))))))))))))))))))))))))))))</f>
        <v>0</v>
      </c>
      <c r="K2440" s="103" t="str">
        <f>IF('Mottes de 6'!R460=0,"","Erreur")</f>
        <v/>
      </c>
    </row>
    <row r="2441" spans="1:11" x14ac:dyDescent="0.25">
      <c r="A2441" s="450"/>
      <c r="B2441" s="450"/>
      <c r="C2441" s="451" t="s">
        <v>1902</v>
      </c>
      <c r="D2441" s="451"/>
      <c r="E2441" s="450"/>
      <c r="F2441" s="450"/>
      <c r="G2441" s="450"/>
      <c r="H2441" s="450"/>
      <c r="I2441" s="450"/>
      <c r="J2441" s="450">
        <f>SUBTOTAL(9,J2436:J2440)</f>
        <v>0</v>
      </c>
      <c r="K2441" s="450"/>
    </row>
    <row r="2442" spans="1:11" x14ac:dyDescent="0.25">
      <c r="A2442" s="103" t="str">
        <f>IF('Mottes de 6'!A461&lt;&gt;"",'Mottes de 6'!A461,"")</f>
        <v/>
      </c>
      <c r="B2442" s="103" t="str">
        <f>IF('Mottes de 6'!L461&lt;&gt;"",'Mottes de 6'!L461,"")</f>
        <v>E</v>
      </c>
      <c r="C2442" s="107" t="str">
        <f>IF('Mottes de 6'!B461&lt;&gt;"",'Mottes de 6'!B461,"")</f>
        <v>GERANIUM INTERSPECIFIQUE</v>
      </c>
      <c r="D2442" s="107" t="str">
        <f>IF('Mottes de 6'!C461&lt;&gt;"",'Mottes de 6'!C461,"")</f>
        <v/>
      </c>
      <c r="E2442" s="103" t="str">
        <f>IF('Mottes de 6'!H461&lt;&gt;"",'Mottes de 6'!H461,"")</f>
        <v/>
      </c>
      <c r="F2442" s="103" t="str">
        <f>IF('Mottes de 6'!E461&lt;&gt;"",'Mottes de 6'!E461,"")</f>
        <v/>
      </c>
      <c r="G2442" s="103" t="str">
        <f>IF('Mottes de 6'!N461&lt;&gt;"",'Mottes de 6'!N461,"")</f>
        <v/>
      </c>
      <c r="H2442" s="103" t="str">
        <f>IF('Mottes de 6'!I461&lt;&gt;"",'Mottes de 6'!I461,"")</f>
        <v/>
      </c>
      <c r="I2442" s="103" t="str">
        <f>IF('Mottes de 6'!J461&lt;&gt;"",'Mottes de 6'!J461,"")</f>
        <v/>
      </c>
      <c r="J2442" s="103">
        <f>IF($J$9=36,'Mottes de 6'!U461,IF($J$9=37,'Mottes de 6'!V461,IF($J$9=38,'Mottes de 6'!W461,IF($J$9=39,'Mottes de 6'!X461,IF($J$9=40,'Mottes de 6'!Y461,IF($J$9=41,'Mottes de 6'!Z461,IF($J$9=42,'Mottes de 6'!AA461,IF($J$9=43,'Mottes de 6'!AB461,IF($J$9=44,'Mottes de 6'!AC461,IF($J$9=45,'Mottes de 6'!AD461,IF($J$9=46,'Mottes de 6'!AE461,IF($J$9=47,'Mottes de 6'!AF461,IF($J$9=48,'Mottes de 6'!AG461,IF($J$9=49,'Mottes de 6'!AH461,IF($J$9=50,'Mottes de 6'!AI461,IF($J$9=51,'Mottes de 6'!AJ461,IF($J$9=52,'Mottes de 6'!AK461,IF($J$9=1,'Mottes de 6'!AL461,IF($J$9=2,'Mottes de 6'!AM461,IF($J$9=3,'Mottes de 6'!AN461,IF($J$9=4,'Mottes de 6'!AO461,IF($J$9=5,'Mottes de 6'!AP461,IF($J$9=6,'Mottes de 6'!AQ461,IF($J$9=7,'Mottes de 6'!AR461,IF($J$9=8,'Mottes de 6'!AS461,IF($J$9=9,'Mottes de 6'!AT461,IF($J$9=10,'Mottes de 6'!AU461,IF($J$9=11,'Mottes de 6'!AV461,IF($J$9=12,'Mottes de 6'!AW461,IF($J$9=13,'Mottes de 6'!AX461,IF($J$9=14,'Mottes de 6'!AY461,IF($J$9=15,'Mottes de 6'!AZ461,IF($J$9=16,'Mottes de 6'!BA461,IF($J$9=17,'Mottes de 6'!BB461,IF($J$9=18,'Mottes de 6'!BC461,IF($J$9=19,'Mottes de 6'!BD461,IF($J$9=20,'Mottes de 6'!BE461,IF($J$9=21,'Mottes de 6'!BF461,IF($J$9=22,'Mottes de 6'!BG461,IF($J$9=23,'Mottes de 6'!BH461,IF($J$9=24,'Mottes de 6'!BI461,IF($J$9=25,'Mottes de 6'!BJ461,IF($J$9=26,'Mottes de 6'!BK461,IF($J$9=27,'Mottes de 6'!BL461,IF($J$9=28,'Mottes de 6'!BM461,IF($J$9=29,'Mottes de 6'!BN461,IF($J$9=30,'Mottes de 6'!BO461,IF($J$9=31,'Mottes de 6'!BP461,IF($J$9=32,'Mottes de 6'!BQ461,IF($J$9=33,'Mottes de 6'!BR461,IF($J$9=34,'Mottes de 6'!BS461,IF($J$9=35,'Mottes de 6'!BT461,))))))))))))))))))))))))))))))))))))))))))))))))))))</f>
        <v>0</v>
      </c>
      <c r="K2442" s="103" t="str">
        <f>IF('Mottes de 6'!R461=0,"","Erreur")</f>
        <v/>
      </c>
    </row>
    <row r="2443" spans="1:11" x14ac:dyDescent="0.25">
      <c r="A2443" s="103">
        <f>IF('Mottes de 6'!A462&lt;&gt;"",'Mottes de 6'!A462,"")</f>
        <v>13961</v>
      </c>
      <c r="B2443" s="103" t="str">
        <f>IF('Mottes de 6'!L462&lt;&gt;"",'Mottes de 6'!L462,"")</f>
        <v>Noai</v>
      </c>
      <c r="C2443" s="107" t="str">
        <f>IF('Mottes de 6'!B462&lt;&gt;"",'Mottes de 6'!B462,"")</f>
        <v>GERANIUM INTERSPECIFIQUE</v>
      </c>
      <c r="D2443" s="107" t="str">
        <f>IF('Mottes de 6'!C462&lt;&gt;"",'Mottes de 6'!C462,"")</f>
        <v>Cassiopeia® pac</v>
      </c>
      <c r="E2443" s="103">
        <f>IF('Mottes de 6'!H462&lt;&gt;"",'Mottes de 6'!H462,"")</f>
        <v>9</v>
      </c>
      <c r="F2443" s="103" t="str">
        <f>IF('Mottes de 6'!E462&lt;&gt;"",'Mottes de 6'!E462,"")</f>
        <v>B</v>
      </c>
      <c r="G2443" s="103" t="str">
        <f>IF('Mottes de 6'!N462&lt;&gt;"",'Mottes de 6'!N462,"")</f>
        <v>M6</v>
      </c>
      <c r="H2443" s="103" t="str">
        <f>IF('Mottes de 6'!I462&lt;&gt;"",'Mottes de 6'!I462,"")</f>
        <v>A</v>
      </c>
      <c r="I2443" s="103">
        <f>IF('Mottes de 6'!J462&lt;&gt;"",'Mottes de 6'!J462,"")</f>
        <v>5.3999999999999999E-2</v>
      </c>
      <c r="J2443" s="103">
        <f>IF($J$9=36,'Mottes de 6'!U462,IF($J$9=37,'Mottes de 6'!V462,IF($J$9=38,'Mottes de 6'!W462,IF($J$9=39,'Mottes de 6'!X462,IF($J$9=40,'Mottes de 6'!Y462,IF($J$9=41,'Mottes de 6'!Z462,IF($J$9=42,'Mottes de 6'!AA462,IF($J$9=43,'Mottes de 6'!AB462,IF($J$9=44,'Mottes de 6'!AC462,IF($J$9=45,'Mottes de 6'!AD462,IF($J$9=46,'Mottes de 6'!AE462,IF($J$9=47,'Mottes de 6'!AF462,IF($J$9=48,'Mottes de 6'!AG462,IF($J$9=49,'Mottes de 6'!AH462,IF($J$9=50,'Mottes de 6'!AI462,IF($J$9=51,'Mottes de 6'!AJ462,IF($J$9=52,'Mottes de 6'!AK462,IF($J$9=1,'Mottes de 6'!AL462,IF($J$9=2,'Mottes de 6'!AM462,IF($J$9=3,'Mottes de 6'!AN462,IF($J$9=4,'Mottes de 6'!AO462,IF($J$9=5,'Mottes de 6'!AP462,IF($J$9=6,'Mottes de 6'!AQ462,IF($J$9=7,'Mottes de 6'!AR462,IF($J$9=8,'Mottes de 6'!AS462,IF($J$9=9,'Mottes de 6'!AT462,IF($J$9=10,'Mottes de 6'!AU462,IF($J$9=11,'Mottes de 6'!AV462,IF($J$9=12,'Mottes de 6'!AW462,IF($J$9=13,'Mottes de 6'!AX462,IF($J$9=14,'Mottes de 6'!AY462,IF($J$9=15,'Mottes de 6'!AZ462,IF($J$9=16,'Mottes de 6'!BA462,IF($J$9=17,'Mottes de 6'!BB462,IF($J$9=18,'Mottes de 6'!BC462,IF($J$9=19,'Mottes de 6'!BD462,IF($J$9=20,'Mottes de 6'!BE462,IF($J$9=21,'Mottes de 6'!BF462,IF($J$9=22,'Mottes de 6'!BG462,IF($J$9=23,'Mottes de 6'!BH462,IF($J$9=24,'Mottes de 6'!BI462,IF($J$9=25,'Mottes de 6'!BJ462,IF($J$9=26,'Mottes de 6'!BK462,IF($J$9=27,'Mottes de 6'!BL462,IF($J$9=28,'Mottes de 6'!BM462,IF($J$9=29,'Mottes de 6'!BN462,IF($J$9=30,'Mottes de 6'!BO462,IF($J$9=31,'Mottes de 6'!BP462,IF($J$9=32,'Mottes de 6'!BQ462,IF($J$9=33,'Mottes de 6'!BR462,IF($J$9=34,'Mottes de 6'!BS462,IF($J$9=35,'Mottes de 6'!BT462,))))))))))))))))))))))))))))))))))))))))))))))))))))</f>
        <v>0</v>
      </c>
      <c r="K2443" s="103" t="str">
        <f>IF('Mottes de 6'!R462=0,"","Erreur")</f>
        <v/>
      </c>
    </row>
    <row r="2444" spans="1:11" x14ac:dyDescent="0.25">
      <c r="A2444" s="103">
        <f>IF('Mottes de 6'!A463&lt;&gt;"",'Mottes de 6'!A463,"")</f>
        <v>26777</v>
      </c>
      <c r="B2444" s="103" t="str">
        <f>IF('Mottes de 6'!L463&lt;&gt;"",'Mottes de 6'!L463,"")</f>
        <v>Noai</v>
      </c>
      <c r="C2444" s="107" t="str">
        <f>IF('Mottes de 6'!B463&lt;&gt;"",'Mottes de 6'!B463,"")</f>
        <v>GERANIUM INTERSPECIFIQUE</v>
      </c>
      <c r="D2444" s="107" t="str">
        <f>IF('Mottes de 6'!C463&lt;&gt;"",'Mottes de 6'!C463,"")</f>
        <v>Tumbao Extra Pink</v>
      </c>
      <c r="E2444" s="103">
        <f>IF('Mottes de 6'!H463&lt;&gt;"",'Mottes de 6'!H463,"")</f>
        <v>13</v>
      </c>
      <c r="F2444" s="103" t="str">
        <f>IF('Mottes de 6'!E463&lt;&gt;"",'Mottes de 6'!E463,"")</f>
        <v>B</v>
      </c>
      <c r="G2444" s="103" t="str">
        <f>IF('Mottes de 6'!N463&lt;&gt;"",'Mottes de 6'!N463,"")</f>
        <v>M6</v>
      </c>
      <c r="H2444" s="103" t="str">
        <f>IF('Mottes de 6'!I463&lt;&gt;"",'Mottes de 6'!I463,"")</f>
        <v>A</v>
      </c>
      <c r="I2444" s="103">
        <f>IF('Mottes de 6'!J463&lt;&gt;"",'Mottes de 6'!J463,"")</f>
        <v>4.8000000000000001E-2</v>
      </c>
      <c r="J2444" s="103">
        <f>IF($J$9=36,'Mottes de 6'!U463,IF($J$9=37,'Mottes de 6'!V463,IF($J$9=38,'Mottes de 6'!W463,IF($J$9=39,'Mottes de 6'!X463,IF($J$9=40,'Mottes de 6'!Y463,IF($J$9=41,'Mottes de 6'!Z463,IF($J$9=42,'Mottes de 6'!AA463,IF($J$9=43,'Mottes de 6'!AB463,IF($J$9=44,'Mottes de 6'!AC463,IF($J$9=45,'Mottes de 6'!AD463,IF($J$9=46,'Mottes de 6'!AE463,IF($J$9=47,'Mottes de 6'!AF463,IF($J$9=48,'Mottes de 6'!AG463,IF($J$9=49,'Mottes de 6'!AH463,IF($J$9=50,'Mottes de 6'!AI463,IF($J$9=51,'Mottes de 6'!AJ463,IF($J$9=52,'Mottes de 6'!AK463,IF($J$9=1,'Mottes de 6'!AL463,IF($J$9=2,'Mottes de 6'!AM463,IF($J$9=3,'Mottes de 6'!AN463,IF($J$9=4,'Mottes de 6'!AO463,IF($J$9=5,'Mottes de 6'!AP463,IF($J$9=6,'Mottes de 6'!AQ463,IF($J$9=7,'Mottes de 6'!AR463,IF($J$9=8,'Mottes de 6'!AS463,IF($J$9=9,'Mottes de 6'!AT463,IF($J$9=10,'Mottes de 6'!AU463,IF($J$9=11,'Mottes de 6'!AV463,IF($J$9=12,'Mottes de 6'!AW463,IF($J$9=13,'Mottes de 6'!AX463,IF($J$9=14,'Mottes de 6'!AY463,IF($J$9=15,'Mottes de 6'!AZ463,IF($J$9=16,'Mottes de 6'!BA463,IF($J$9=17,'Mottes de 6'!BB463,IF($J$9=18,'Mottes de 6'!BC463,IF($J$9=19,'Mottes de 6'!BD463,IF($J$9=20,'Mottes de 6'!BE463,IF($J$9=21,'Mottes de 6'!BF463,IF($J$9=22,'Mottes de 6'!BG463,IF($J$9=23,'Mottes de 6'!BH463,IF($J$9=24,'Mottes de 6'!BI463,IF($J$9=25,'Mottes de 6'!BJ463,IF($J$9=26,'Mottes de 6'!BK463,IF($J$9=27,'Mottes de 6'!BL463,IF($J$9=28,'Mottes de 6'!BM463,IF($J$9=29,'Mottes de 6'!BN463,IF($J$9=30,'Mottes de 6'!BO463,IF($J$9=31,'Mottes de 6'!BP463,IF($J$9=32,'Mottes de 6'!BQ463,IF($J$9=33,'Mottes de 6'!BR463,IF($J$9=34,'Mottes de 6'!BS463,IF($J$9=35,'Mottes de 6'!BT463,))))))))))))))))))))))))))))))))))))))))))))))))))))</f>
        <v>0</v>
      </c>
      <c r="K2444" s="103" t="str">
        <f>IF('Mottes de 6'!R463=0,"","Erreur")</f>
        <v/>
      </c>
    </row>
    <row r="2445" spans="1:11" x14ac:dyDescent="0.25">
      <c r="A2445" s="103">
        <f>IF('Mottes de 6'!A464&lt;&gt;"",'Mottes de 6'!A464,"")</f>
        <v>23953</v>
      </c>
      <c r="B2445" s="103" t="str">
        <f>IF('Mottes de 6'!L464&lt;&gt;"",'Mottes de 6'!L464,"")</f>
        <v>Noai</v>
      </c>
      <c r="C2445" s="107" t="str">
        <f>IF('Mottes de 6'!B464&lt;&gt;"",'Mottes de 6'!B464,"")</f>
        <v>GERANIUM INTERSPECIFIQUE</v>
      </c>
      <c r="D2445" s="107" t="str">
        <f>IF('Mottes de 6'!C464&lt;&gt;"",'Mottes de 6'!C464,"")</f>
        <v>Tumbao Rouge (Moon Light)</v>
      </c>
      <c r="E2445" s="103">
        <f>IF('Mottes de 6'!H464&lt;&gt;"",'Mottes de 6'!H464,"")</f>
        <v>9</v>
      </c>
      <c r="F2445" s="103" t="str">
        <f>IF('Mottes de 6'!E464&lt;&gt;"",'Mottes de 6'!E464,"")</f>
        <v>B</v>
      </c>
      <c r="G2445" s="103" t="str">
        <f>IF('Mottes de 6'!N464&lt;&gt;"",'Mottes de 6'!N464,"")</f>
        <v>M6</v>
      </c>
      <c r="H2445" s="103" t="str">
        <f>IF('Mottes de 6'!I464&lt;&gt;"",'Mottes de 6'!I464,"")</f>
        <v>A</v>
      </c>
      <c r="I2445" s="103">
        <f>IF('Mottes de 6'!J464&lt;&gt;"",'Mottes de 6'!J464,"")</f>
        <v>4.8000000000000001E-2</v>
      </c>
      <c r="J2445" s="103">
        <f>IF($J$9=36,'Mottes de 6'!U464,IF($J$9=37,'Mottes de 6'!V464,IF($J$9=38,'Mottes de 6'!W464,IF($J$9=39,'Mottes de 6'!X464,IF($J$9=40,'Mottes de 6'!Y464,IF($J$9=41,'Mottes de 6'!Z464,IF($J$9=42,'Mottes de 6'!AA464,IF($J$9=43,'Mottes de 6'!AB464,IF($J$9=44,'Mottes de 6'!AC464,IF($J$9=45,'Mottes de 6'!AD464,IF($J$9=46,'Mottes de 6'!AE464,IF($J$9=47,'Mottes de 6'!AF464,IF($J$9=48,'Mottes de 6'!AG464,IF($J$9=49,'Mottes de 6'!AH464,IF($J$9=50,'Mottes de 6'!AI464,IF($J$9=51,'Mottes de 6'!AJ464,IF($J$9=52,'Mottes de 6'!AK464,IF($J$9=1,'Mottes de 6'!AL464,IF($J$9=2,'Mottes de 6'!AM464,IF($J$9=3,'Mottes de 6'!AN464,IF($J$9=4,'Mottes de 6'!AO464,IF($J$9=5,'Mottes de 6'!AP464,IF($J$9=6,'Mottes de 6'!AQ464,IF($J$9=7,'Mottes de 6'!AR464,IF($J$9=8,'Mottes de 6'!AS464,IF($J$9=9,'Mottes de 6'!AT464,IF($J$9=10,'Mottes de 6'!AU464,IF($J$9=11,'Mottes de 6'!AV464,IF($J$9=12,'Mottes de 6'!AW464,IF($J$9=13,'Mottes de 6'!AX464,IF($J$9=14,'Mottes de 6'!AY464,IF($J$9=15,'Mottes de 6'!AZ464,IF($J$9=16,'Mottes de 6'!BA464,IF($J$9=17,'Mottes de 6'!BB464,IF($J$9=18,'Mottes de 6'!BC464,IF($J$9=19,'Mottes de 6'!BD464,IF($J$9=20,'Mottes de 6'!BE464,IF($J$9=21,'Mottes de 6'!BF464,IF($J$9=22,'Mottes de 6'!BG464,IF($J$9=23,'Mottes de 6'!BH464,IF($J$9=24,'Mottes de 6'!BI464,IF($J$9=25,'Mottes de 6'!BJ464,IF($J$9=26,'Mottes de 6'!BK464,IF($J$9=27,'Mottes de 6'!BL464,IF($J$9=28,'Mottes de 6'!BM464,IF($J$9=29,'Mottes de 6'!BN464,IF($J$9=30,'Mottes de 6'!BO464,IF($J$9=31,'Mottes de 6'!BP464,IF($J$9=32,'Mottes de 6'!BQ464,IF($J$9=33,'Mottes de 6'!BR464,IF($J$9=34,'Mottes de 6'!BS464,IF($J$9=35,'Mottes de 6'!BT464,))))))))))))))))))))))))))))))))))))))))))))))))))))</f>
        <v>0</v>
      </c>
      <c r="K2445" s="103" t="str">
        <f>IF('Mottes de 6'!R464=0,"","Erreur")</f>
        <v/>
      </c>
    </row>
    <row r="2446" spans="1:11" x14ac:dyDescent="0.25">
      <c r="A2446" s="450"/>
      <c r="B2446" s="450"/>
      <c r="C2446" s="451" t="s">
        <v>1903</v>
      </c>
      <c r="D2446" s="451"/>
      <c r="E2446" s="450"/>
      <c r="F2446" s="450"/>
      <c r="G2446" s="450"/>
      <c r="H2446" s="450"/>
      <c r="I2446" s="450"/>
      <c r="J2446" s="450">
        <f>SUBTOTAL(9,J2442:J2445)</f>
        <v>0</v>
      </c>
      <c r="K2446" s="450"/>
    </row>
    <row r="2447" spans="1:11" x14ac:dyDescent="0.25">
      <c r="A2447" s="103" t="str">
        <f>IF('Mottes de 6'!A465&lt;&gt;"",'Mottes de 6'!A465,"")</f>
        <v/>
      </c>
      <c r="B2447" s="103" t="str">
        <f>IF('Mottes de 6'!L465&lt;&gt;"",'Mottes de 6'!L465,"")</f>
        <v>L</v>
      </c>
      <c r="C2447" s="107" t="str">
        <f>IF('Mottes de 6'!B465&lt;&gt;"",'Mottes de 6'!B465,"")</f>
        <v>GERANIUM LIERRE SIMPLE BALCON</v>
      </c>
      <c r="D2447" s="107" t="str">
        <f>IF('Mottes de 6'!C465&lt;&gt;"",'Mottes de 6'!C465,"")</f>
        <v/>
      </c>
      <c r="E2447" s="103" t="str">
        <f>IF('Mottes de 6'!H465&lt;&gt;"",'Mottes de 6'!H465,"")</f>
        <v/>
      </c>
      <c r="F2447" s="103" t="str">
        <f>IF('Mottes de 6'!E465&lt;&gt;"",'Mottes de 6'!E465,"")</f>
        <v/>
      </c>
      <c r="G2447" s="103" t="str">
        <f>IF('Mottes de 6'!N465&lt;&gt;"",'Mottes de 6'!N465,"")</f>
        <v/>
      </c>
      <c r="H2447" s="103" t="str">
        <f>IF('Mottes de 6'!I465&lt;&gt;"",'Mottes de 6'!I465,"")</f>
        <v/>
      </c>
      <c r="I2447" s="103" t="str">
        <f>IF('Mottes de 6'!J465&lt;&gt;"",'Mottes de 6'!J465,"")</f>
        <v/>
      </c>
      <c r="J2447" s="103">
        <f>IF($J$9=36,'Mottes de 6'!U465,IF($J$9=37,'Mottes de 6'!V465,IF($J$9=38,'Mottes de 6'!W465,IF($J$9=39,'Mottes de 6'!X465,IF($J$9=40,'Mottes de 6'!Y465,IF($J$9=41,'Mottes de 6'!Z465,IF($J$9=42,'Mottes de 6'!AA465,IF($J$9=43,'Mottes de 6'!AB465,IF($J$9=44,'Mottes de 6'!AC465,IF($J$9=45,'Mottes de 6'!AD465,IF($J$9=46,'Mottes de 6'!AE465,IF($J$9=47,'Mottes de 6'!AF465,IF($J$9=48,'Mottes de 6'!AG465,IF($J$9=49,'Mottes de 6'!AH465,IF($J$9=50,'Mottes de 6'!AI465,IF($J$9=51,'Mottes de 6'!AJ465,IF($J$9=52,'Mottes de 6'!AK465,IF($J$9=1,'Mottes de 6'!AL465,IF($J$9=2,'Mottes de 6'!AM465,IF($J$9=3,'Mottes de 6'!AN465,IF($J$9=4,'Mottes de 6'!AO465,IF($J$9=5,'Mottes de 6'!AP465,IF($J$9=6,'Mottes de 6'!AQ465,IF($J$9=7,'Mottes de 6'!AR465,IF($J$9=8,'Mottes de 6'!AS465,IF($J$9=9,'Mottes de 6'!AT465,IF($J$9=10,'Mottes de 6'!AU465,IF($J$9=11,'Mottes de 6'!AV465,IF($J$9=12,'Mottes de 6'!AW465,IF($J$9=13,'Mottes de 6'!AX465,IF($J$9=14,'Mottes de 6'!AY465,IF($J$9=15,'Mottes de 6'!AZ465,IF($J$9=16,'Mottes de 6'!BA465,IF($J$9=17,'Mottes de 6'!BB465,IF($J$9=18,'Mottes de 6'!BC465,IF($J$9=19,'Mottes de 6'!BD465,IF($J$9=20,'Mottes de 6'!BE465,IF($J$9=21,'Mottes de 6'!BF465,IF($J$9=22,'Mottes de 6'!BG465,IF($J$9=23,'Mottes de 6'!BH465,IF($J$9=24,'Mottes de 6'!BI465,IF($J$9=25,'Mottes de 6'!BJ465,IF($J$9=26,'Mottes de 6'!BK465,IF($J$9=27,'Mottes de 6'!BL465,IF($J$9=28,'Mottes de 6'!BM465,IF($J$9=29,'Mottes de 6'!BN465,IF($J$9=30,'Mottes de 6'!BO465,IF($J$9=31,'Mottes de 6'!BP465,IF($J$9=32,'Mottes de 6'!BQ465,IF($J$9=33,'Mottes de 6'!BR465,IF($J$9=34,'Mottes de 6'!BS465,IF($J$9=35,'Mottes de 6'!BT465,))))))))))))))))))))))))))))))))))))))))))))))))))))</f>
        <v>0</v>
      </c>
      <c r="K2447" s="103" t="str">
        <f>IF('Mottes de 6'!R465=0,"","Erreur")</f>
        <v/>
      </c>
    </row>
    <row r="2448" spans="1:11" x14ac:dyDescent="0.25">
      <c r="A2448" s="103" t="str">
        <f>IF('Mottes de 6'!A466&lt;&gt;"",'Mottes de 6'!A466,"")</f>
        <v/>
      </c>
      <c r="B2448" s="103" t="str">
        <f>IF('Mottes de 6'!L466&lt;&gt;"",'Mottes de 6'!L466,"")</f>
        <v>E</v>
      </c>
      <c r="C2448" s="107" t="str">
        <f>IF('Mottes de 6'!B466&lt;&gt;"",'Mottes de 6'!B466,"")</f>
        <v>GERANIUM BALCON BOIS VERT</v>
      </c>
      <c r="D2448" s="107" t="str">
        <f>IF('Mottes de 6'!C466&lt;&gt;"",'Mottes de 6'!C466,"")</f>
        <v/>
      </c>
      <c r="E2448" s="103" t="str">
        <f>IF('Mottes de 6'!H466&lt;&gt;"",'Mottes de 6'!H466,"")</f>
        <v/>
      </c>
      <c r="F2448" s="103" t="str">
        <f>IF('Mottes de 6'!E466&lt;&gt;"",'Mottes de 6'!E466,"")</f>
        <v/>
      </c>
      <c r="G2448" s="103" t="str">
        <f>IF('Mottes de 6'!N466&lt;&gt;"",'Mottes de 6'!N466,"")</f>
        <v/>
      </c>
      <c r="H2448" s="103" t="str">
        <f>IF('Mottes de 6'!I466&lt;&gt;"",'Mottes de 6'!I466,"")</f>
        <v/>
      </c>
      <c r="I2448" s="103" t="str">
        <f>IF('Mottes de 6'!J466&lt;&gt;"",'Mottes de 6'!J466,"")</f>
        <v/>
      </c>
      <c r="J2448" s="103">
        <f>IF($J$9=36,'Mottes de 6'!U466,IF($J$9=37,'Mottes de 6'!V466,IF($J$9=38,'Mottes de 6'!W466,IF($J$9=39,'Mottes de 6'!X466,IF($J$9=40,'Mottes de 6'!Y466,IF($J$9=41,'Mottes de 6'!Z466,IF($J$9=42,'Mottes de 6'!AA466,IF($J$9=43,'Mottes de 6'!AB466,IF($J$9=44,'Mottes de 6'!AC466,IF($J$9=45,'Mottes de 6'!AD466,IF($J$9=46,'Mottes de 6'!AE466,IF($J$9=47,'Mottes de 6'!AF466,IF($J$9=48,'Mottes de 6'!AG466,IF($J$9=49,'Mottes de 6'!AH466,IF($J$9=50,'Mottes de 6'!AI466,IF($J$9=51,'Mottes de 6'!AJ466,IF($J$9=52,'Mottes de 6'!AK466,IF($J$9=1,'Mottes de 6'!AL466,IF($J$9=2,'Mottes de 6'!AM466,IF($J$9=3,'Mottes de 6'!AN466,IF($J$9=4,'Mottes de 6'!AO466,IF($J$9=5,'Mottes de 6'!AP466,IF($J$9=6,'Mottes de 6'!AQ466,IF($J$9=7,'Mottes de 6'!AR466,IF($J$9=8,'Mottes de 6'!AS466,IF($J$9=9,'Mottes de 6'!AT466,IF($J$9=10,'Mottes de 6'!AU466,IF($J$9=11,'Mottes de 6'!AV466,IF($J$9=12,'Mottes de 6'!AW466,IF($J$9=13,'Mottes de 6'!AX466,IF($J$9=14,'Mottes de 6'!AY466,IF($J$9=15,'Mottes de 6'!AZ466,IF($J$9=16,'Mottes de 6'!BA466,IF($J$9=17,'Mottes de 6'!BB466,IF($J$9=18,'Mottes de 6'!BC466,IF($J$9=19,'Mottes de 6'!BD466,IF($J$9=20,'Mottes de 6'!BE466,IF($J$9=21,'Mottes de 6'!BF466,IF($J$9=22,'Mottes de 6'!BG466,IF($J$9=23,'Mottes de 6'!BH466,IF($J$9=24,'Mottes de 6'!BI466,IF($J$9=25,'Mottes de 6'!BJ466,IF($J$9=26,'Mottes de 6'!BK466,IF($J$9=27,'Mottes de 6'!BL466,IF($J$9=28,'Mottes de 6'!BM466,IF($J$9=29,'Mottes de 6'!BN466,IF($J$9=30,'Mottes de 6'!BO466,IF($J$9=31,'Mottes de 6'!BP466,IF($J$9=32,'Mottes de 6'!BQ466,IF($J$9=33,'Mottes de 6'!BR466,IF($J$9=34,'Mottes de 6'!BS466,IF($J$9=35,'Mottes de 6'!BT466,))))))))))))))))))))))))))))))))))))))))))))))))))))</f>
        <v>0</v>
      </c>
      <c r="K2448" s="103" t="str">
        <f>IF('Mottes de 6'!R466=0,"","Erreur")</f>
        <v/>
      </c>
    </row>
    <row r="2449" spans="1:11" x14ac:dyDescent="0.25">
      <c r="A2449" s="103">
        <f>IF('Mottes de 6'!A467&lt;&gt;"",'Mottes de 6'!A467,"")</f>
        <v>3498</v>
      </c>
      <c r="B2449" s="103" t="str">
        <f>IF('Mottes de 6'!L467&lt;&gt;"",'Mottes de 6'!L467,"")</f>
        <v>Noai</v>
      </c>
      <c r="C2449" s="107" t="str">
        <f>IF('Mottes de 6'!B467&lt;&gt;"",'Mottes de 6'!B467,"")</f>
        <v>GERANIUM BALCON</v>
      </c>
      <c r="D2449" s="107" t="str">
        <f>IF('Mottes de 6'!C467&lt;&gt;"",'Mottes de 6'!C467,"")</f>
        <v>Balcon Imperial</v>
      </c>
      <c r="E2449" s="103">
        <f>IF('Mottes de 6'!H467&lt;&gt;"",'Mottes de 6'!H467,"")</f>
        <v>9</v>
      </c>
      <c r="F2449" s="103" t="str">
        <f>IF('Mottes de 6'!E467&lt;&gt;"",'Mottes de 6'!E467,"")</f>
        <v>B</v>
      </c>
      <c r="G2449" s="103" t="str">
        <f>IF('Mottes de 6'!N467&lt;&gt;"",'Mottes de 6'!N467,"")</f>
        <v>M6</v>
      </c>
      <c r="H2449" s="103" t="str">
        <f>IF('Mottes de 6'!I467&lt;&gt;"",'Mottes de 6'!I467,"")</f>
        <v>B</v>
      </c>
      <c r="I2449" s="103" t="str">
        <f>IF('Mottes de 6'!J467&lt;&gt;"",'Mottes de 6'!J467,"")</f>
        <v/>
      </c>
      <c r="J2449" s="103">
        <f>IF($J$9=36,'Mottes de 6'!U467,IF($J$9=37,'Mottes de 6'!V467,IF($J$9=38,'Mottes de 6'!W467,IF($J$9=39,'Mottes de 6'!X467,IF($J$9=40,'Mottes de 6'!Y467,IF($J$9=41,'Mottes de 6'!Z467,IF($J$9=42,'Mottes de 6'!AA467,IF($J$9=43,'Mottes de 6'!AB467,IF($J$9=44,'Mottes de 6'!AC467,IF($J$9=45,'Mottes de 6'!AD467,IF($J$9=46,'Mottes de 6'!AE467,IF($J$9=47,'Mottes de 6'!AF467,IF($J$9=48,'Mottes de 6'!AG467,IF($J$9=49,'Mottes de 6'!AH467,IF($J$9=50,'Mottes de 6'!AI467,IF($J$9=51,'Mottes de 6'!AJ467,IF($J$9=52,'Mottes de 6'!AK467,IF($J$9=1,'Mottes de 6'!AL467,IF($J$9=2,'Mottes de 6'!AM467,IF($J$9=3,'Mottes de 6'!AN467,IF($J$9=4,'Mottes de 6'!AO467,IF($J$9=5,'Mottes de 6'!AP467,IF($J$9=6,'Mottes de 6'!AQ467,IF($J$9=7,'Mottes de 6'!AR467,IF($J$9=8,'Mottes de 6'!AS467,IF($J$9=9,'Mottes de 6'!AT467,IF($J$9=10,'Mottes de 6'!AU467,IF($J$9=11,'Mottes de 6'!AV467,IF($J$9=12,'Mottes de 6'!AW467,IF($J$9=13,'Mottes de 6'!AX467,IF($J$9=14,'Mottes de 6'!AY467,IF($J$9=15,'Mottes de 6'!AZ467,IF($J$9=16,'Mottes de 6'!BA467,IF($J$9=17,'Mottes de 6'!BB467,IF($J$9=18,'Mottes de 6'!BC467,IF($J$9=19,'Mottes de 6'!BD467,IF($J$9=20,'Mottes de 6'!BE467,IF($J$9=21,'Mottes de 6'!BF467,IF($J$9=22,'Mottes de 6'!BG467,IF($J$9=23,'Mottes de 6'!BH467,IF($J$9=24,'Mottes de 6'!BI467,IF($J$9=25,'Mottes de 6'!BJ467,IF($J$9=26,'Mottes de 6'!BK467,IF($J$9=27,'Mottes de 6'!BL467,IF($J$9=28,'Mottes de 6'!BM467,IF($J$9=29,'Mottes de 6'!BN467,IF($J$9=30,'Mottes de 6'!BO467,IF($J$9=31,'Mottes de 6'!BP467,IF($J$9=32,'Mottes de 6'!BQ467,IF($J$9=33,'Mottes de 6'!BR467,IF($J$9=34,'Mottes de 6'!BS467,IF($J$9=35,'Mottes de 6'!BT467,))))))))))))))))))))))))))))))))))))))))))))))))))))</f>
        <v>0</v>
      </c>
      <c r="K2449" s="103" t="str">
        <f>IF('Mottes de 6'!R467=0,"","Erreur")</f>
        <v/>
      </c>
    </row>
    <row r="2450" spans="1:11" x14ac:dyDescent="0.25">
      <c r="A2450" s="103">
        <f>IF('Mottes de 6'!A468&lt;&gt;"",'Mottes de 6'!A468,"")</f>
        <v>3601</v>
      </c>
      <c r="B2450" s="103" t="str">
        <f>IF('Mottes de 6'!L468&lt;&gt;"",'Mottes de 6'!L468,"")</f>
        <v>Noai</v>
      </c>
      <c r="C2450" s="107" t="str">
        <f>IF('Mottes de 6'!B468&lt;&gt;"",'Mottes de 6'!B468,"")</f>
        <v>GERANIUM BALCON</v>
      </c>
      <c r="D2450" s="107" t="str">
        <f>IF('Mottes de 6'!C468&lt;&gt;"",'Mottes de 6'!C468,"")</f>
        <v>Balcon Lilas</v>
      </c>
      <c r="E2450" s="103">
        <f>IF('Mottes de 6'!H468&lt;&gt;"",'Mottes de 6'!H468,"")</f>
        <v>9</v>
      </c>
      <c r="F2450" s="103" t="str">
        <f>IF('Mottes de 6'!E468&lt;&gt;"",'Mottes de 6'!E468,"")</f>
        <v>B</v>
      </c>
      <c r="G2450" s="103" t="str">
        <f>IF('Mottes de 6'!N468&lt;&gt;"",'Mottes de 6'!N468,"")</f>
        <v>M6</v>
      </c>
      <c r="H2450" s="103" t="str">
        <f>IF('Mottes de 6'!I468&lt;&gt;"",'Mottes de 6'!I468,"")</f>
        <v>B</v>
      </c>
      <c r="I2450" s="103" t="str">
        <f>IF('Mottes de 6'!J468&lt;&gt;"",'Mottes de 6'!J468,"")</f>
        <v/>
      </c>
      <c r="J2450" s="103">
        <f>IF($J$9=36,'Mottes de 6'!U468,IF($J$9=37,'Mottes de 6'!V468,IF($J$9=38,'Mottes de 6'!W468,IF($J$9=39,'Mottes de 6'!X468,IF($J$9=40,'Mottes de 6'!Y468,IF($J$9=41,'Mottes de 6'!Z468,IF($J$9=42,'Mottes de 6'!AA468,IF($J$9=43,'Mottes de 6'!AB468,IF($J$9=44,'Mottes de 6'!AC468,IF($J$9=45,'Mottes de 6'!AD468,IF($J$9=46,'Mottes de 6'!AE468,IF($J$9=47,'Mottes de 6'!AF468,IF($J$9=48,'Mottes de 6'!AG468,IF($J$9=49,'Mottes de 6'!AH468,IF($J$9=50,'Mottes de 6'!AI468,IF($J$9=51,'Mottes de 6'!AJ468,IF($J$9=52,'Mottes de 6'!AK468,IF($J$9=1,'Mottes de 6'!AL468,IF($J$9=2,'Mottes de 6'!AM468,IF($J$9=3,'Mottes de 6'!AN468,IF($J$9=4,'Mottes de 6'!AO468,IF($J$9=5,'Mottes de 6'!AP468,IF($J$9=6,'Mottes de 6'!AQ468,IF($J$9=7,'Mottes de 6'!AR468,IF($J$9=8,'Mottes de 6'!AS468,IF($J$9=9,'Mottes de 6'!AT468,IF($J$9=10,'Mottes de 6'!AU468,IF($J$9=11,'Mottes de 6'!AV468,IF($J$9=12,'Mottes de 6'!AW468,IF($J$9=13,'Mottes de 6'!AX468,IF($J$9=14,'Mottes de 6'!AY468,IF($J$9=15,'Mottes de 6'!AZ468,IF($J$9=16,'Mottes de 6'!BA468,IF($J$9=17,'Mottes de 6'!BB468,IF($J$9=18,'Mottes de 6'!BC468,IF($J$9=19,'Mottes de 6'!BD468,IF($J$9=20,'Mottes de 6'!BE468,IF($J$9=21,'Mottes de 6'!BF468,IF($J$9=22,'Mottes de 6'!BG468,IF($J$9=23,'Mottes de 6'!BH468,IF($J$9=24,'Mottes de 6'!BI468,IF($J$9=25,'Mottes de 6'!BJ468,IF($J$9=26,'Mottes de 6'!BK468,IF($J$9=27,'Mottes de 6'!BL468,IF($J$9=28,'Mottes de 6'!BM468,IF($J$9=29,'Mottes de 6'!BN468,IF($J$9=30,'Mottes de 6'!BO468,IF($J$9=31,'Mottes de 6'!BP468,IF($J$9=32,'Mottes de 6'!BQ468,IF($J$9=33,'Mottes de 6'!BR468,IF($J$9=34,'Mottes de 6'!BS468,IF($J$9=35,'Mottes de 6'!BT468,))))))))))))))))))))))))))))))))))))))))))))))))))))</f>
        <v>0</v>
      </c>
      <c r="K2450" s="103" t="str">
        <f>IF('Mottes de 6'!R468=0,"","Erreur")</f>
        <v/>
      </c>
    </row>
    <row r="2451" spans="1:11" x14ac:dyDescent="0.25">
      <c r="A2451" s="103">
        <f>IF('Mottes de 6'!A469&lt;&gt;"",'Mottes de 6'!A469,"")</f>
        <v>3602</v>
      </c>
      <c r="B2451" s="103" t="str">
        <f>IF('Mottes de 6'!L469&lt;&gt;"",'Mottes de 6'!L469,"")</f>
        <v>Noai</v>
      </c>
      <c r="C2451" s="107" t="str">
        <f>IF('Mottes de 6'!B469&lt;&gt;"",'Mottes de 6'!B469,"")</f>
        <v>GERANIUM BALCON</v>
      </c>
      <c r="D2451" s="107" t="str">
        <f>IF('Mottes de 6'!C469&lt;&gt;"",'Mottes de 6'!C469,"")</f>
        <v>Balcon Rose</v>
      </c>
      <c r="E2451" s="103">
        <f>IF('Mottes de 6'!H469&lt;&gt;"",'Mottes de 6'!H469,"")</f>
        <v>9</v>
      </c>
      <c r="F2451" s="103" t="str">
        <f>IF('Mottes de 6'!E469&lt;&gt;"",'Mottes de 6'!E469,"")</f>
        <v>B</v>
      </c>
      <c r="G2451" s="103" t="str">
        <f>IF('Mottes de 6'!N469&lt;&gt;"",'Mottes de 6'!N469,"")</f>
        <v>M6</v>
      </c>
      <c r="H2451" s="103" t="str">
        <f>IF('Mottes de 6'!I469&lt;&gt;"",'Mottes de 6'!I469,"")</f>
        <v>B</v>
      </c>
      <c r="I2451" s="103" t="str">
        <f>IF('Mottes de 6'!J469&lt;&gt;"",'Mottes de 6'!J469,"")</f>
        <v/>
      </c>
      <c r="J2451" s="103">
        <f>IF($J$9=36,'Mottes de 6'!U469,IF($J$9=37,'Mottes de 6'!V469,IF($J$9=38,'Mottes de 6'!W469,IF($J$9=39,'Mottes de 6'!X469,IF($J$9=40,'Mottes de 6'!Y469,IF($J$9=41,'Mottes de 6'!Z469,IF($J$9=42,'Mottes de 6'!AA469,IF($J$9=43,'Mottes de 6'!AB469,IF($J$9=44,'Mottes de 6'!AC469,IF($J$9=45,'Mottes de 6'!AD469,IF($J$9=46,'Mottes de 6'!AE469,IF($J$9=47,'Mottes de 6'!AF469,IF($J$9=48,'Mottes de 6'!AG469,IF($J$9=49,'Mottes de 6'!AH469,IF($J$9=50,'Mottes de 6'!AI469,IF($J$9=51,'Mottes de 6'!AJ469,IF($J$9=52,'Mottes de 6'!AK469,IF($J$9=1,'Mottes de 6'!AL469,IF($J$9=2,'Mottes de 6'!AM469,IF($J$9=3,'Mottes de 6'!AN469,IF($J$9=4,'Mottes de 6'!AO469,IF($J$9=5,'Mottes de 6'!AP469,IF($J$9=6,'Mottes de 6'!AQ469,IF($J$9=7,'Mottes de 6'!AR469,IF($J$9=8,'Mottes de 6'!AS469,IF($J$9=9,'Mottes de 6'!AT469,IF($J$9=10,'Mottes de 6'!AU469,IF($J$9=11,'Mottes de 6'!AV469,IF($J$9=12,'Mottes de 6'!AW469,IF($J$9=13,'Mottes de 6'!AX469,IF($J$9=14,'Mottes de 6'!AY469,IF($J$9=15,'Mottes de 6'!AZ469,IF($J$9=16,'Mottes de 6'!BA469,IF($J$9=17,'Mottes de 6'!BB469,IF($J$9=18,'Mottes de 6'!BC469,IF($J$9=19,'Mottes de 6'!BD469,IF($J$9=20,'Mottes de 6'!BE469,IF($J$9=21,'Mottes de 6'!BF469,IF($J$9=22,'Mottes de 6'!BG469,IF($J$9=23,'Mottes de 6'!BH469,IF($J$9=24,'Mottes de 6'!BI469,IF($J$9=25,'Mottes de 6'!BJ469,IF($J$9=26,'Mottes de 6'!BK469,IF($J$9=27,'Mottes de 6'!BL469,IF($J$9=28,'Mottes de 6'!BM469,IF($J$9=29,'Mottes de 6'!BN469,IF($J$9=30,'Mottes de 6'!BO469,IF($J$9=31,'Mottes de 6'!BP469,IF($J$9=32,'Mottes de 6'!BQ469,IF($J$9=33,'Mottes de 6'!BR469,IF($J$9=34,'Mottes de 6'!BS469,IF($J$9=35,'Mottes de 6'!BT469,))))))))))))))))))))))))))))))))))))))))))))))))))))</f>
        <v>0</v>
      </c>
      <c r="K2451" s="103" t="str">
        <f>IF('Mottes de 6'!R469=0,"","Erreur")</f>
        <v/>
      </c>
    </row>
    <row r="2452" spans="1:11" x14ac:dyDescent="0.25">
      <c r="A2452" s="103">
        <f>IF('Mottes de 6'!A470&lt;&gt;"",'Mottes de 6'!A470,"")</f>
        <v>3603</v>
      </c>
      <c r="B2452" s="103" t="str">
        <f>IF('Mottes de 6'!L470&lt;&gt;"",'Mottes de 6'!L470,"")</f>
        <v>Noai</v>
      </c>
      <c r="C2452" s="107" t="str">
        <f>IF('Mottes de 6'!B470&lt;&gt;"",'Mottes de 6'!B470,"")</f>
        <v>GERANIUM BALCON</v>
      </c>
      <c r="D2452" s="107" t="str">
        <f>IF('Mottes de 6'!C470&lt;&gt;"",'Mottes de 6'!C470,"")</f>
        <v>Balcon Rouge Framboise</v>
      </c>
      <c r="E2452" s="103">
        <f>IF('Mottes de 6'!H470&lt;&gt;"",'Mottes de 6'!H470,"")</f>
        <v>9</v>
      </c>
      <c r="F2452" s="103" t="str">
        <f>IF('Mottes de 6'!E470&lt;&gt;"",'Mottes de 6'!E470,"")</f>
        <v>B</v>
      </c>
      <c r="G2452" s="103" t="str">
        <f>IF('Mottes de 6'!N470&lt;&gt;"",'Mottes de 6'!N470,"")</f>
        <v>M6</v>
      </c>
      <c r="H2452" s="103" t="str">
        <f>IF('Mottes de 6'!I470&lt;&gt;"",'Mottes de 6'!I470,"")</f>
        <v>B</v>
      </c>
      <c r="I2452" s="103" t="str">
        <f>IF('Mottes de 6'!J470&lt;&gt;"",'Mottes de 6'!J470,"")</f>
        <v/>
      </c>
      <c r="J2452" s="103">
        <f>IF($J$9=36,'Mottes de 6'!U470,IF($J$9=37,'Mottes de 6'!V470,IF($J$9=38,'Mottes de 6'!W470,IF($J$9=39,'Mottes de 6'!X470,IF($J$9=40,'Mottes de 6'!Y470,IF($J$9=41,'Mottes de 6'!Z470,IF($J$9=42,'Mottes de 6'!AA470,IF($J$9=43,'Mottes de 6'!AB470,IF($J$9=44,'Mottes de 6'!AC470,IF($J$9=45,'Mottes de 6'!AD470,IF($J$9=46,'Mottes de 6'!AE470,IF($J$9=47,'Mottes de 6'!AF470,IF($J$9=48,'Mottes de 6'!AG470,IF($J$9=49,'Mottes de 6'!AH470,IF($J$9=50,'Mottes de 6'!AI470,IF($J$9=51,'Mottes de 6'!AJ470,IF($J$9=52,'Mottes de 6'!AK470,IF($J$9=1,'Mottes de 6'!AL470,IF($J$9=2,'Mottes de 6'!AM470,IF($J$9=3,'Mottes de 6'!AN470,IF($J$9=4,'Mottes de 6'!AO470,IF($J$9=5,'Mottes de 6'!AP470,IF($J$9=6,'Mottes de 6'!AQ470,IF($J$9=7,'Mottes de 6'!AR470,IF($J$9=8,'Mottes de 6'!AS470,IF($J$9=9,'Mottes de 6'!AT470,IF($J$9=10,'Mottes de 6'!AU470,IF($J$9=11,'Mottes de 6'!AV470,IF($J$9=12,'Mottes de 6'!AW470,IF($J$9=13,'Mottes de 6'!AX470,IF($J$9=14,'Mottes de 6'!AY470,IF($J$9=15,'Mottes de 6'!AZ470,IF($J$9=16,'Mottes de 6'!BA470,IF($J$9=17,'Mottes de 6'!BB470,IF($J$9=18,'Mottes de 6'!BC470,IF($J$9=19,'Mottes de 6'!BD470,IF($J$9=20,'Mottes de 6'!BE470,IF($J$9=21,'Mottes de 6'!BF470,IF($J$9=22,'Mottes de 6'!BG470,IF($J$9=23,'Mottes de 6'!BH470,IF($J$9=24,'Mottes de 6'!BI470,IF($J$9=25,'Mottes de 6'!BJ470,IF($J$9=26,'Mottes de 6'!BK470,IF($J$9=27,'Mottes de 6'!BL470,IF($J$9=28,'Mottes de 6'!BM470,IF($J$9=29,'Mottes de 6'!BN470,IF($J$9=30,'Mottes de 6'!BO470,IF($J$9=31,'Mottes de 6'!BP470,IF($J$9=32,'Mottes de 6'!BQ470,IF($J$9=33,'Mottes de 6'!BR470,IF($J$9=34,'Mottes de 6'!BS470,IF($J$9=35,'Mottes de 6'!BT470,))))))))))))))))))))))))))))))))))))))))))))))))))))</f>
        <v>0</v>
      </c>
      <c r="K2452" s="103" t="str">
        <f>IF('Mottes de 6'!R470=0,"","Erreur")</f>
        <v/>
      </c>
    </row>
    <row r="2453" spans="1:11" x14ac:dyDescent="0.25">
      <c r="A2453" s="103">
        <f>IF('Mottes de 6'!A471&lt;&gt;"",'Mottes de 6'!A471,"")</f>
        <v>3430</v>
      </c>
      <c r="B2453" s="103" t="str">
        <f>IF('Mottes de 6'!L471&lt;&gt;"",'Mottes de 6'!L471,"")</f>
        <v>Noai</v>
      </c>
      <c r="C2453" s="107" t="str">
        <f>IF('Mottes de 6'!B471&lt;&gt;"",'Mottes de 6'!B471,"")</f>
        <v>GERANIUM BALCON</v>
      </c>
      <c r="D2453" s="107" t="str">
        <f>IF('Mottes de 6'!C471&lt;&gt;"",'Mottes de 6'!C471,"")</f>
        <v>Balcon Ville de Dresde pac</v>
      </c>
      <c r="E2453" s="103">
        <f>IF('Mottes de 6'!H471&lt;&gt;"",'Mottes de 6'!H471,"")</f>
        <v>9</v>
      </c>
      <c r="F2453" s="103" t="str">
        <f>IF('Mottes de 6'!E471&lt;&gt;"",'Mottes de 6'!E471,"")</f>
        <v>B</v>
      </c>
      <c r="G2453" s="103" t="str">
        <f>IF('Mottes de 6'!N471&lt;&gt;"",'Mottes de 6'!N471,"")</f>
        <v>M6</v>
      </c>
      <c r="H2453" s="103" t="str">
        <f>IF('Mottes de 6'!I471&lt;&gt;"",'Mottes de 6'!I471,"")</f>
        <v>B</v>
      </c>
      <c r="I2453" s="103">
        <f>IF('Mottes de 6'!J471&lt;&gt;"",'Mottes de 6'!J471,"")</f>
        <v>0.04</v>
      </c>
      <c r="J2453" s="103">
        <f>IF($J$9=36,'Mottes de 6'!U471,IF($J$9=37,'Mottes de 6'!V471,IF($J$9=38,'Mottes de 6'!W471,IF($J$9=39,'Mottes de 6'!X471,IF($J$9=40,'Mottes de 6'!Y471,IF($J$9=41,'Mottes de 6'!Z471,IF($J$9=42,'Mottes de 6'!AA471,IF($J$9=43,'Mottes de 6'!AB471,IF($J$9=44,'Mottes de 6'!AC471,IF($J$9=45,'Mottes de 6'!AD471,IF($J$9=46,'Mottes de 6'!AE471,IF($J$9=47,'Mottes de 6'!AF471,IF($J$9=48,'Mottes de 6'!AG471,IF($J$9=49,'Mottes de 6'!AH471,IF($J$9=50,'Mottes de 6'!AI471,IF($J$9=51,'Mottes de 6'!AJ471,IF($J$9=52,'Mottes de 6'!AK471,IF($J$9=1,'Mottes de 6'!AL471,IF($J$9=2,'Mottes de 6'!AM471,IF($J$9=3,'Mottes de 6'!AN471,IF($J$9=4,'Mottes de 6'!AO471,IF($J$9=5,'Mottes de 6'!AP471,IF($J$9=6,'Mottes de 6'!AQ471,IF($J$9=7,'Mottes de 6'!AR471,IF($J$9=8,'Mottes de 6'!AS471,IF($J$9=9,'Mottes de 6'!AT471,IF($J$9=10,'Mottes de 6'!AU471,IF($J$9=11,'Mottes de 6'!AV471,IF($J$9=12,'Mottes de 6'!AW471,IF($J$9=13,'Mottes de 6'!AX471,IF($J$9=14,'Mottes de 6'!AY471,IF($J$9=15,'Mottes de 6'!AZ471,IF($J$9=16,'Mottes de 6'!BA471,IF($J$9=17,'Mottes de 6'!BB471,IF($J$9=18,'Mottes de 6'!BC471,IF($J$9=19,'Mottes de 6'!BD471,IF($J$9=20,'Mottes de 6'!BE471,IF($J$9=21,'Mottes de 6'!BF471,IF($J$9=22,'Mottes de 6'!BG471,IF($J$9=23,'Mottes de 6'!BH471,IF($J$9=24,'Mottes de 6'!BI471,IF($J$9=25,'Mottes de 6'!BJ471,IF($J$9=26,'Mottes de 6'!BK471,IF($J$9=27,'Mottes de 6'!BL471,IF($J$9=28,'Mottes de 6'!BM471,IF($J$9=29,'Mottes de 6'!BN471,IF($J$9=30,'Mottes de 6'!BO471,IF($J$9=31,'Mottes de 6'!BP471,IF($J$9=32,'Mottes de 6'!BQ471,IF($J$9=33,'Mottes de 6'!BR471,IF($J$9=34,'Mottes de 6'!BS471,IF($J$9=35,'Mottes de 6'!BT471,))))))))))))))))))))))))))))))))))))))))))))))))))))</f>
        <v>0</v>
      </c>
      <c r="K2453" s="103" t="str">
        <f>IF('Mottes de 6'!R471=0,"","Erreur")</f>
        <v/>
      </c>
    </row>
    <row r="2454" spans="1:11" x14ac:dyDescent="0.25">
      <c r="A2454" s="450"/>
      <c r="B2454" s="450"/>
      <c r="C2454" s="451" t="s">
        <v>1904</v>
      </c>
      <c r="D2454" s="451"/>
      <c r="E2454" s="450"/>
      <c r="F2454" s="450"/>
      <c r="G2454" s="450"/>
      <c r="H2454" s="450"/>
      <c r="I2454" s="450"/>
      <c r="J2454" s="450">
        <f>SUBTOTAL(9,J2448:J2453)</f>
        <v>0</v>
      </c>
      <c r="K2454" s="450"/>
    </row>
    <row r="2455" spans="1:11" x14ac:dyDescent="0.25">
      <c r="A2455" s="103" t="str">
        <f>IF('Mottes de 6'!A472&lt;&gt;"",'Mottes de 6'!A472,"")</f>
        <v/>
      </c>
      <c r="B2455" s="103" t="str">
        <f>IF('Mottes de 6'!L472&lt;&gt;"",'Mottes de 6'!L472,"")</f>
        <v>E</v>
      </c>
      <c r="C2455" s="107" t="str">
        <f>IF('Mottes de 6'!B472&lt;&gt;"",'Mottes de 6'!B472,"")</f>
        <v>GERANIUM BALCON NAIN</v>
      </c>
      <c r="D2455" s="107" t="str">
        <f>IF('Mottes de 6'!C472&lt;&gt;"",'Mottes de 6'!C472,"")</f>
        <v/>
      </c>
      <c r="E2455" s="103" t="str">
        <f>IF('Mottes de 6'!H472&lt;&gt;"",'Mottes de 6'!H472,"")</f>
        <v/>
      </c>
      <c r="F2455" s="103" t="str">
        <f>IF('Mottes de 6'!E472&lt;&gt;"",'Mottes de 6'!E472,"")</f>
        <v/>
      </c>
      <c r="G2455" s="103" t="str">
        <f>IF('Mottes de 6'!N472&lt;&gt;"",'Mottes de 6'!N472,"")</f>
        <v/>
      </c>
      <c r="H2455" s="103" t="str">
        <f>IF('Mottes de 6'!I472&lt;&gt;"",'Mottes de 6'!I472,"")</f>
        <v/>
      </c>
      <c r="I2455" s="103" t="str">
        <f>IF('Mottes de 6'!J472&lt;&gt;"",'Mottes de 6'!J472,"")</f>
        <v/>
      </c>
      <c r="J2455" s="103">
        <f>IF($J$9=36,'Mottes de 6'!U472,IF($J$9=37,'Mottes de 6'!V472,IF($J$9=38,'Mottes de 6'!W472,IF($J$9=39,'Mottes de 6'!X472,IF($J$9=40,'Mottes de 6'!Y472,IF($J$9=41,'Mottes de 6'!Z472,IF($J$9=42,'Mottes de 6'!AA472,IF($J$9=43,'Mottes de 6'!AB472,IF($J$9=44,'Mottes de 6'!AC472,IF($J$9=45,'Mottes de 6'!AD472,IF($J$9=46,'Mottes de 6'!AE472,IF($J$9=47,'Mottes de 6'!AF472,IF($J$9=48,'Mottes de 6'!AG472,IF($J$9=49,'Mottes de 6'!AH472,IF($J$9=50,'Mottes de 6'!AI472,IF($J$9=51,'Mottes de 6'!AJ472,IF($J$9=52,'Mottes de 6'!AK472,IF($J$9=1,'Mottes de 6'!AL472,IF($J$9=2,'Mottes de 6'!AM472,IF($J$9=3,'Mottes de 6'!AN472,IF($J$9=4,'Mottes de 6'!AO472,IF($J$9=5,'Mottes de 6'!AP472,IF($J$9=6,'Mottes de 6'!AQ472,IF($J$9=7,'Mottes de 6'!AR472,IF($J$9=8,'Mottes de 6'!AS472,IF($J$9=9,'Mottes de 6'!AT472,IF($J$9=10,'Mottes de 6'!AU472,IF($J$9=11,'Mottes de 6'!AV472,IF($J$9=12,'Mottes de 6'!AW472,IF($J$9=13,'Mottes de 6'!AX472,IF($J$9=14,'Mottes de 6'!AY472,IF($J$9=15,'Mottes de 6'!AZ472,IF($J$9=16,'Mottes de 6'!BA472,IF($J$9=17,'Mottes de 6'!BB472,IF($J$9=18,'Mottes de 6'!BC472,IF($J$9=19,'Mottes de 6'!BD472,IF($J$9=20,'Mottes de 6'!BE472,IF($J$9=21,'Mottes de 6'!BF472,IF($J$9=22,'Mottes de 6'!BG472,IF($J$9=23,'Mottes de 6'!BH472,IF($J$9=24,'Mottes de 6'!BI472,IF($J$9=25,'Mottes de 6'!BJ472,IF($J$9=26,'Mottes de 6'!BK472,IF($J$9=27,'Mottes de 6'!BL472,IF($J$9=28,'Mottes de 6'!BM472,IF($J$9=29,'Mottes de 6'!BN472,IF($J$9=30,'Mottes de 6'!BO472,IF($J$9=31,'Mottes de 6'!BP472,IF($J$9=32,'Mottes de 6'!BQ472,IF($J$9=33,'Mottes de 6'!BR472,IF($J$9=34,'Mottes de 6'!BS472,IF($J$9=35,'Mottes de 6'!BT472,))))))))))))))))))))))))))))))))))))))))))))))))))))</f>
        <v>0</v>
      </c>
      <c r="K2455" s="103" t="str">
        <f>IF('Mottes de 6'!R472=0,"","Erreur")</f>
        <v/>
      </c>
    </row>
    <row r="2456" spans="1:11" x14ac:dyDescent="0.25">
      <c r="A2456" s="103">
        <f>IF('Mottes de 6'!A473&lt;&gt;"",'Mottes de 6'!A473,"")</f>
        <v>22836</v>
      </c>
      <c r="B2456" s="103" t="str">
        <f>IF('Mottes de 6'!L473&lt;&gt;"",'Mottes de 6'!L473,"")</f>
        <v>Noai</v>
      </c>
      <c r="C2456" s="107" t="str">
        <f>IF('Mottes de 6'!B473&lt;&gt;"",'Mottes de 6'!B473,"")</f>
        <v>GERANIUM BALCON</v>
      </c>
      <c r="D2456" s="107" t="str">
        <f>IF('Mottes de 6'!C473&lt;&gt;"",'Mottes de 6'!C473,"")</f>
        <v>Nain Lilas</v>
      </c>
      <c r="E2456" s="103">
        <f>IF('Mottes de 6'!H473&lt;&gt;"",'Mottes de 6'!H473,"")</f>
        <v>9</v>
      </c>
      <c r="F2456" s="103" t="str">
        <f>IF('Mottes de 6'!E473&lt;&gt;"",'Mottes de 6'!E473,"")</f>
        <v>B</v>
      </c>
      <c r="G2456" s="103" t="str">
        <f>IF('Mottes de 6'!N473&lt;&gt;"",'Mottes de 6'!N473,"")</f>
        <v>M6</v>
      </c>
      <c r="H2456" s="103" t="str">
        <f>IF('Mottes de 6'!I473&lt;&gt;"",'Mottes de 6'!I473,"")</f>
        <v>B</v>
      </c>
      <c r="I2456" s="103" t="str">
        <f>IF('Mottes de 6'!J473&lt;&gt;"",'Mottes de 6'!J473,"")</f>
        <v/>
      </c>
      <c r="J2456" s="103">
        <f>IF($J$9=36,'Mottes de 6'!U473,IF($J$9=37,'Mottes de 6'!V473,IF($J$9=38,'Mottes de 6'!W473,IF($J$9=39,'Mottes de 6'!X473,IF($J$9=40,'Mottes de 6'!Y473,IF($J$9=41,'Mottes de 6'!Z473,IF($J$9=42,'Mottes de 6'!AA473,IF($J$9=43,'Mottes de 6'!AB473,IF($J$9=44,'Mottes de 6'!AC473,IF($J$9=45,'Mottes de 6'!AD473,IF($J$9=46,'Mottes de 6'!AE473,IF($J$9=47,'Mottes de 6'!AF473,IF($J$9=48,'Mottes de 6'!AG473,IF($J$9=49,'Mottes de 6'!AH473,IF($J$9=50,'Mottes de 6'!AI473,IF($J$9=51,'Mottes de 6'!AJ473,IF($J$9=52,'Mottes de 6'!AK473,IF($J$9=1,'Mottes de 6'!AL473,IF($J$9=2,'Mottes de 6'!AM473,IF($J$9=3,'Mottes de 6'!AN473,IF($J$9=4,'Mottes de 6'!AO473,IF($J$9=5,'Mottes de 6'!AP473,IF($J$9=6,'Mottes de 6'!AQ473,IF($J$9=7,'Mottes de 6'!AR473,IF($J$9=8,'Mottes de 6'!AS473,IF($J$9=9,'Mottes de 6'!AT473,IF($J$9=10,'Mottes de 6'!AU473,IF($J$9=11,'Mottes de 6'!AV473,IF($J$9=12,'Mottes de 6'!AW473,IF($J$9=13,'Mottes de 6'!AX473,IF($J$9=14,'Mottes de 6'!AY473,IF($J$9=15,'Mottes de 6'!AZ473,IF($J$9=16,'Mottes de 6'!BA473,IF($J$9=17,'Mottes de 6'!BB473,IF($J$9=18,'Mottes de 6'!BC473,IF($J$9=19,'Mottes de 6'!BD473,IF($J$9=20,'Mottes de 6'!BE473,IF($J$9=21,'Mottes de 6'!BF473,IF($J$9=22,'Mottes de 6'!BG473,IF($J$9=23,'Mottes de 6'!BH473,IF($J$9=24,'Mottes de 6'!BI473,IF($J$9=25,'Mottes de 6'!BJ473,IF($J$9=26,'Mottes de 6'!BK473,IF($J$9=27,'Mottes de 6'!BL473,IF($J$9=28,'Mottes de 6'!BM473,IF($J$9=29,'Mottes de 6'!BN473,IF($J$9=30,'Mottes de 6'!BO473,IF($J$9=31,'Mottes de 6'!BP473,IF($J$9=32,'Mottes de 6'!BQ473,IF($J$9=33,'Mottes de 6'!BR473,IF($J$9=34,'Mottes de 6'!BS473,IF($J$9=35,'Mottes de 6'!BT473,))))))))))))))))))))))))))))))))))))))))))))))))))))</f>
        <v>0</v>
      </c>
      <c r="K2456" s="103" t="str">
        <f>IF('Mottes de 6'!R473=0,"","Erreur")</f>
        <v/>
      </c>
    </row>
    <row r="2457" spans="1:11" x14ac:dyDescent="0.25">
      <c r="A2457" s="103">
        <f>IF('Mottes de 6'!A474&lt;&gt;"",'Mottes de 6'!A474,"")</f>
        <v>22837</v>
      </c>
      <c r="B2457" s="103" t="str">
        <f>IF('Mottes de 6'!L474&lt;&gt;"",'Mottes de 6'!L474,"")</f>
        <v>Noai</v>
      </c>
      <c r="C2457" s="107" t="str">
        <f>IF('Mottes de 6'!B474&lt;&gt;"",'Mottes de 6'!B474,"")</f>
        <v>GERANIUM BALCON</v>
      </c>
      <c r="D2457" s="107" t="str">
        <f>IF('Mottes de 6'!C474&lt;&gt;"",'Mottes de 6'!C474,"")</f>
        <v>Nain Rouge</v>
      </c>
      <c r="E2457" s="103">
        <f>IF('Mottes de 6'!H474&lt;&gt;"",'Mottes de 6'!H474,"")</f>
        <v>9</v>
      </c>
      <c r="F2457" s="103" t="str">
        <f>IF('Mottes de 6'!E474&lt;&gt;"",'Mottes de 6'!E474,"")</f>
        <v>B</v>
      </c>
      <c r="G2457" s="103" t="str">
        <f>IF('Mottes de 6'!N474&lt;&gt;"",'Mottes de 6'!N474,"")</f>
        <v>M6</v>
      </c>
      <c r="H2457" s="103" t="str">
        <f>IF('Mottes de 6'!I474&lt;&gt;"",'Mottes de 6'!I474,"")</f>
        <v>B</v>
      </c>
      <c r="I2457" s="103" t="str">
        <f>IF('Mottes de 6'!J474&lt;&gt;"",'Mottes de 6'!J474,"")</f>
        <v/>
      </c>
      <c r="J2457" s="103">
        <f>IF($J$9=36,'Mottes de 6'!U474,IF($J$9=37,'Mottes de 6'!V474,IF($J$9=38,'Mottes de 6'!W474,IF($J$9=39,'Mottes de 6'!X474,IF($J$9=40,'Mottes de 6'!Y474,IF($J$9=41,'Mottes de 6'!Z474,IF($J$9=42,'Mottes de 6'!AA474,IF($J$9=43,'Mottes de 6'!AB474,IF($J$9=44,'Mottes de 6'!AC474,IF($J$9=45,'Mottes de 6'!AD474,IF($J$9=46,'Mottes de 6'!AE474,IF($J$9=47,'Mottes de 6'!AF474,IF($J$9=48,'Mottes de 6'!AG474,IF($J$9=49,'Mottes de 6'!AH474,IF($J$9=50,'Mottes de 6'!AI474,IF($J$9=51,'Mottes de 6'!AJ474,IF($J$9=52,'Mottes de 6'!AK474,IF($J$9=1,'Mottes de 6'!AL474,IF($J$9=2,'Mottes de 6'!AM474,IF($J$9=3,'Mottes de 6'!AN474,IF($J$9=4,'Mottes de 6'!AO474,IF($J$9=5,'Mottes de 6'!AP474,IF($J$9=6,'Mottes de 6'!AQ474,IF($J$9=7,'Mottes de 6'!AR474,IF($J$9=8,'Mottes de 6'!AS474,IF($J$9=9,'Mottes de 6'!AT474,IF($J$9=10,'Mottes de 6'!AU474,IF($J$9=11,'Mottes de 6'!AV474,IF($J$9=12,'Mottes de 6'!AW474,IF($J$9=13,'Mottes de 6'!AX474,IF($J$9=14,'Mottes de 6'!AY474,IF($J$9=15,'Mottes de 6'!AZ474,IF($J$9=16,'Mottes de 6'!BA474,IF($J$9=17,'Mottes de 6'!BB474,IF($J$9=18,'Mottes de 6'!BC474,IF($J$9=19,'Mottes de 6'!BD474,IF($J$9=20,'Mottes de 6'!BE474,IF($J$9=21,'Mottes de 6'!BF474,IF($J$9=22,'Mottes de 6'!BG474,IF($J$9=23,'Mottes de 6'!BH474,IF($J$9=24,'Mottes de 6'!BI474,IF($J$9=25,'Mottes de 6'!BJ474,IF($J$9=26,'Mottes de 6'!BK474,IF($J$9=27,'Mottes de 6'!BL474,IF($J$9=28,'Mottes de 6'!BM474,IF($J$9=29,'Mottes de 6'!BN474,IF($J$9=30,'Mottes de 6'!BO474,IF($J$9=31,'Mottes de 6'!BP474,IF($J$9=32,'Mottes de 6'!BQ474,IF($J$9=33,'Mottes de 6'!BR474,IF($J$9=34,'Mottes de 6'!BS474,IF($J$9=35,'Mottes de 6'!BT474,))))))))))))))))))))))))))))))))))))))))))))))))))))</f>
        <v>0</v>
      </c>
      <c r="K2457" s="103" t="str">
        <f>IF('Mottes de 6'!R474=0,"","Erreur")</f>
        <v/>
      </c>
    </row>
    <row r="2458" spans="1:11" x14ac:dyDescent="0.25">
      <c r="A2458" s="103">
        <f>IF('Mottes de 6'!A475&lt;&gt;"",'Mottes de 6'!A475,"")</f>
        <v>3607</v>
      </c>
      <c r="B2458" s="103" t="str">
        <f>IF('Mottes de 6'!L475&lt;&gt;"",'Mottes de 6'!L475,"")</f>
        <v>Noai</v>
      </c>
      <c r="C2458" s="107" t="str">
        <f>IF('Mottes de 6'!B475&lt;&gt;"",'Mottes de 6'!B475,"")</f>
        <v>GERANIUM BALCON</v>
      </c>
      <c r="D2458" s="107" t="str">
        <f>IF('Mottes de 6'!C475&lt;&gt;"",'Mottes de 6'!C475,"")</f>
        <v>Nain Evka pac</v>
      </c>
      <c r="E2458" s="103">
        <f>IF('Mottes de 6'!H475&lt;&gt;"",'Mottes de 6'!H475,"")</f>
        <v>9</v>
      </c>
      <c r="F2458" s="103" t="str">
        <f>IF('Mottes de 6'!E475&lt;&gt;"",'Mottes de 6'!E475,"")</f>
        <v>B</v>
      </c>
      <c r="G2458" s="103" t="str">
        <f>IF('Mottes de 6'!N475&lt;&gt;"",'Mottes de 6'!N475,"")</f>
        <v>M6</v>
      </c>
      <c r="H2458" s="103" t="str">
        <f>IF('Mottes de 6'!I475&lt;&gt;"",'Mottes de 6'!I475,"")</f>
        <v>B</v>
      </c>
      <c r="I2458" s="103">
        <f>IF('Mottes de 6'!J475&lt;&gt;"",'Mottes de 6'!J475,"")</f>
        <v>0.04</v>
      </c>
      <c r="J2458" s="103">
        <f>IF($J$9=36,'Mottes de 6'!U475,IF($J$9=37,'Mottes de 6'!V475,IF($J$9=38,'Mottes de 6'!W475,IF($J$9=39,'Mottes de 6'!X475,IF($J$9=40,'Mottes de 6'!Y475,IF($J$9=41,'Mottes de 6'!Z475,IF($J$9=42,'Mottes de 6'!AA475,IF($J$9=43,'Mottes de 6'!AB475,IF($J$9=44,'Mottes de 6'!AC475,IF($J$9=45,'Mottes de 6'!AD475,IF($J$9=46,'Mottes de 6'!AE475,IF($J$9=47,'Mottes de 6'!AF475,IF($J$9=48,'Mottes de 6'!AG475,IF($J$9=49,'Mottes de 6'!AH475,IF($J$9=50,'Mottes de 6'!AI475,IF($J$9=51,'Mottes de 6'!AJ475,IF($J$9=52,'Mottes de 6'!AK475,IF($J$9=1,'Mottes de 6'!AL475,IF($J$9=2,'Mottes de 6'!AM475,IF($J$9=3,'Mottes de 6'!AN475,IF($J$9=4,'Mottes de 6'!AO475,IF($J$9=5,'Mottes de 6'!AP475,IF($J$9=6,'Mottes de 6'!AQ475,IF($J$9=7,'Mottes de 6'!AR475,IF($J$9=8,'Mottes de 6'!AS475,IF($J$9=9,'Mottes de 6'!AT475,IF($J$9=10,'Mottes de 6'!AU475,IF($J$9=11,'Mottes de 6'!AV475,IF($J$9=12,'Mottes de 6'!AW475,IF($J$9=13,'Mottes de 6'!AX475,IF($J$9=14,'Mottes de 6'!AY475,IF($J$9=15,'Mottes de 6'!AZ475,IF($J$9=16,'Mottes de 6'!BA475,IF($J$9=17,'Mottes de 6'!BB475,IF($J$9=18,'Mottes de 6'!BC475,IF($J$9=19,'Mottes de 6'!BD475,IF($J$9=20,'Mottes de 6'!BE475,IF($J$9=21,'Mottes de 6'!BF475,IF($J$9=22,'Mottes de 6'!BG475,IF($J$9=23,'Mottes de 6'!BH475,IF($J$9=24,'Mottes de 6'!BI475,IF($J$9=25,'Mottes de 6'!BJ475,IF($J$9=26,'Mottes de 6'!BK475,IF($J$9=27,'Mottes de 6'!BL475,IF($J$9=28,'Mottes de 6'!BM475,IF($J$9=29,'Mottes de 6'!BN475,IF($J$9=30,'Mottes de 6'!BO475,IF($J$9=31,'Mottes de 6'!BP475,IF($J$9=32,'Mottes de 6'!BQ475,IF($J$9=33,'Mottes de 6'!BR475,IF($J$9=34,'Mottes de 6'!BS475,IF($J$9=35,'Mottes de 6'!BT475,))))))))))))))))))))))))))))))))))))))))))))))))))))</f>
        <v>0</v>
      </c>
      <c r="K2458" s="103" t="str">
        <f>IF('Mottes de 6'!R475=0,"","Erreur")</f>
        <v/>
      </c>
    </row>
    <row r="2459" spans="1:11" x14ac:dyDescent="0.25">
      <c r="A2459" s="450"/>
      <c r="B2459" s="450"/>
      <c r="C2459" s="451" t="s">
        <v>1904</v>
      </c>
      <c r="D2459" s="451"/>
      <c r="E2459" s="450"/>
      <c r="F2459" s="450"/>
      <c r="G2459" s="450"/>
      <c r="H2459" s="450"/>
      <c r="I2459" s="450"/>
      <c r="J2459" s="450">
        <f>SUBTOTAL(9,J2455:J2458)</f>
        <v>0</v>
      </c>
      <c r="K2459" s="450"/>
    </row>
    <row r="2460" spans="1:11" x14ac:dyDescent="0.25">
      <c r="A2460" s="103" t="str">
        <f>IF('Mottes de 6'!A476&lt;&gt;"",'Mottes de 6'!A476,"")</f>
        <v/>
      </c>
      <c r="B2460" s="103" t="str">
        <f>IF('Mottes de 6'!L476&lt;&gt;"",'Mottes de 6'!L476,"")</f>
        <v>E</v>
      </c>
      <c r="C2460" s="107" t="str">
        <f>IF('Mottes de 6'!B476&lt;&gt;"",'Mottes de 6'!B476,"")</f>
        <v>GERANIUM BALCON BOIS BLANC</v>
      </c>
      <c r="D2460" s="107" t="str">
        <f>IF('Mottes de 6'!C476&lt;&gt;"",'Mottes de 6'!C476,"")</f>
        <v/>
      </c>
      <c r="E2460" s="103" t="str">
        <f>IF('Mottes de 6'!H476&lt;&gt;"",'Mottes de 6'!H476,"")</f>
        <v/>
      </c>
      <c r="F2460" s="103" t="str">
        <f>IF('Mottes de 6'!E476&lt;&gt;"",'Mottes de 6'!E476,"")</f>
        <v/>
      </c>
      <c r="G2460" s="103" t="str">
        <f>IF('Mottes de 6'!N476&lt;&gt;"",'Mottes de 6'!N476,"")</f>
        <v/>
      </c>
      <c r="H2460" s="103" t="str">
        <f>IF('Mottes de 6'!I476&lt;&gt;"",'Mottes de 6'!I476,"")</f>
        <v/>
      </c>
      <c r="I2460" s="103" t="str">
        <f>IF('Mottes de 6'!J476&lt;&gt;"",'Mottes de 6'!J476,"")</f>
        <v/>
      </c>
      <c r="J2460" s="103">
        <f>IF($J$9=36,'Mottes de 6'!U476,IF($J$9=37,'Mottes de 6'!V476,IF($J$9=38,'Mottes de 6'!W476,IF($J$9=39,'Mottes de 6'!X476,IF($J$9=40,'Mottes de 6'!Y476,IF($J$9=41,'Mottes de 6'!Z476,IF($J$9=42,'Mottes de 6'!AA476,IF($J$9=43,'Mottes de 6'!AB476,IF($J$9=44,'Mottes de 6'!AC476,IF($J$9=45,'Mottes de 6'!AD476,IF($J$9=46,'Mottes de 6'!AE476,IF($J$9=47,'Mottes de 6'!AF476,IF($J$9=48,'Mottes de 6'!AG476,IF($J$9=49,'Mottes de 6'!AH476,IF($J$9=50,'Mottes de 6'!AI476,IF($J$9=51,'Mottes de 6'!AJ476,IF($J$9=52,'Mottes de 6'!AK476,IF($J$9=1,'Mottes de 6'!AL476,IF($J$9=2,'Mottes de 6'!AM476,IF($J$9=3,'Mottes de 6'!AN476,IF($J$9=4,'Mottes de 6'!AO476,IF($J$9=5,'Mottes de 6'!AP476,IF($J$9=6,'Mottes de 6'!AQ476,IF($J$9=7,'Mottes de 6'!AR476,IF($J$9=8,'Mottes de 6'!AS476,IF($J$9=9,'Mottes de 6'!AT476,IF($J$9=10,'Mottes de 6'!AU476,IF($J$9=11,'Mottes de 6'!AV476,IF($J$9=12,'Mottes de 6'!AW476,IF($J$9=13,'Mottes de 6'!AX476,IF($J$9=14,'Mottes de 6'!AY476,IF($J$9=15,'Mottes de 6'!AZ476,IF($J$9=16,'Mottes de 6'!BA476,IF($J$9=17,'Mottes de 6'!BB476,IF($J$9=18,'Mottes de 6'!BC476,IF($J$9=19,'Mottes de 6'!BD476,IF($J$9=20,'Mottes de 6'!BE476,IF($J$9=21,'Mottes de 6'!BF476,IF($J$9=22,'Mottes de 6'!BG476,IF($J$9=23,'Mottes de 6'!BH476,IF($J$9=24,'Mottes de 6'!BI476,IF($J$9=25,'Mottes de 6'!BJ476,IF($J$9=26,'Mottes de 6'!BK476,IF($J$9=27,'Mottes de 6'!BL476,IF($J$9=28,'Mottes de 6'!BM476,IF($J$9=29,'Mottes de 6'!BN476,IF($J$9=30,'Mottes de 6'!BO476,IF($J$9=31,'Mottes de 6'!BP476,IF($J$9=32,'Mottes de 6'!BQ476,IF($J$9=33,'Mottes de 6'!BR476,IF($J$9=34,'Mottes de 6'!BS476,IF($J$9=35,'Mottes de 6'!BT476,))))))))))))))))))))))))))))))))))))))))))))))))))))</f>
        <v>0</v>
      </c>
      <c r="K2460" s="103" t="str">
        <f>IF('Mottes de 6'!R476=0,"","Erreur")</f>
        <v/>
      </c>
    </row>
    <row r="2461" spans="1:11" x14ac:dyDescent="0.25">
      <c r="A2461" s="103">
        <f>IF('Mottes de 6'!A477&lt;&gt;"",'Mottes de 6'!A477,"")</f>
        <v>3490</v>
      </c>
      <c r="B2461" s="103" t="str">
        <f>IF('Mottes de 6'!L477&lt;&gt;"",'Mottes de 6'!L477,"")</f>
        <v>Noai</v>
      </c>
      <c r="C2461" s="107" t="str">
        <f>IF('Mottes de 6'!B477&lt;&gt;"",'Mottes de 6'!B477,"")</f>
        <v>GERANIUM BALCON</v>
      </c>
      <c r="D2461" s="107" t="str">
        <f>IF('Mottes de 6'!C477&lt;&gt;"",'Mottes de 6'!C477,"")</f>
        <v>Decora Desrumeaux</v>
      </c>
      <c r="E2461" s="103">
        <f>IF('Mottes de 6'!H477&lt;&gt;"",'Mottes de 6'!H477,"")</f>
        <v>9</v>
      </c>
      <c r="F2461" s="103" t="str">
        <f>IF('Mottes de 6'!E477&lt;&gt;"",'Mottes de 6'!E477,"")</f>
        <v>B</v>
      </c>
      <c r="G2461" s="103" t="str">
        <f>IF('Mottes de 6'!N477&lt;&gt;"",'Mottes de 6'!N477,"")</f>
        <v>M6</v>
      </c>
      <c r="H2461" s="103" t="str">
        <f>IF('Mottes de 6'!I477&lt;&gt;"",'Mottes de 6'!I477,"")</f>
        <v>B</v>
      </c>
      <c r="I2461" s="103" t="str">
        <f>IF('Mottes de 6'!J477&lt;&gt;"",'Mottes de 6'!J477,"")</f>
        <v/>
      </c>
      <c r="J2461" s="103">
        <f>IF($J$9=36,'Mottes de 6'!U477,IF($J$9=37,'Mottes de 6'!V477,IF($J$9=38,'Mottes de 6'!W477,IF($J$9=39,'Mottes de 6'!X477,IF($J$9=40,'Mottes de 6'!Y477,IF($J$9=41,'Mottes de 6'!Z477,IF($J$9=42,'Mottes de 6'!AA477,IF($J$9=43,'Mottes de 6'!AB477,IF($J$9=44,'Mottes de 6'!AC477,IF($J$9=45,'Mottes de 6'!AD477,IF($J$9=46,'Mottes de 6'!AE477,IF($J$9=47,'Mottes de 6'!AF477,IF($J$9=48,'Mottes de 6'!AG477,IF($J$9=49,'Mottes de 6'!AH477,IF($J$9=50,'Mottes de 6'!AI477,IF($J$9=51,'Mottes de 6'!AJ477,IF($J$9=52,'Mottes de 6'!AK477,IF($J$9=1,'Mottes de 6'!AL477,IF($J$9=2,'Mottes de 6'!AM477,IF($J$9=3,'Mottes de 6'!AN477,IF($J$9=4,'Mottes de 6'!AO477,IF($J$9=5,'Mottes de 6'!AP477,IF($J$9=6,'Mottes de 6'!AQ477,IF($J$9=7,'Mottes de 6'!AR477,IF($J$9=8,'Mottes de 6'!AS477,IF($J$9=9,'Mottes de 6'!AT477,IF($J$9=10,'Mottes de 6'!AU477,IF($J$9=11,'Mottes de 6'!AV477,IF($J$9=12,'Mottes de 6'!AW477,IF($J$9=13,'Mottes de 6'!AX477,IF($J$9=14,'Mottes de 6'!AY477,IF($J$9=15,'Mottes de 6'!AZ477,IF($J$9=16,'Mottes de 6'!BA477,IF($J$9=17,'Mottes de 6'!BB477,IF($J$9=18,'Mottes de 6'!BC477,IF($J$9=19,'Mottes de 6'!BD477,IF($J$9=20,'Mottes de 6'!BE477,IF($J$9=21,'Mottes de 6'!BF477,IF($J$9=22,'Mottes de 6'!BG477,IF($J$9=23,'Mottes de 6'!BH477,IF($J$9=24,'Mottes de 6'!BI477,IF($J$9=25,'Mottes de 6'!BJ477,IF($J$9=26,'Mottes de 6'!BK477,IF($J$9=27,'Mottes de 6'!BL477,IF($J$9=28,'Mottes de 6'!BM477,IF($J$9=29,'Mottes de 6'!BN477,IF($J$9=30,'Mottes de 6'!BO477,IF($J$9=31,'Mottes de 6'!BP477,IF($J$9=32,'Mottes de 6'!BQ477,IF($J$9=33,'Mottes de 6'!BR477,IF($J$9=34,'Mottes de 6'!BS477,IF($J$9=35,'Mottes de 6'!BT477,))))))))))))))))))))))))))))))))))))))))))))))))))))</f>
        <v>0</v>
      </c>
      <c r="K2461" s="103" t="str">
        <f>IF('Mottes de 6'!R477=0,"","Erreur")</f>
        <v/>
      </c>
    </row>
    <row r="2462" spans="1:11" x14ac:dyDescent="0.25">
      <c r="A2462" s="103">
        <f>IF('Mottes de 6'!A478&lt;&gt;"",'Mottes de 6'!A478,"")</f>
        <v>3604</v>
      </c>
      <c r="B2462" s="103" t="str">
        <f>IF('Mottes de 6'!L478&lt;&gt;"",'Mottes de 6'!L478,"")</f>
        <v>Noai</v>
      </c>
      <c r="C2462" s="107" t="str">
        <f>IF('Mottes de 6'!B478&lt;&gt;"",'Mottes de 6'!B478,"")</f>
        <v>GERANIUM BALCON</v>
      </c>
      <c r="D2462" s="107" t="str">
        <f>IF('Mottes de 6'!C478&lt;&gt;"",'Mottes de 6'!C478,"")</f>
        <v>Decora Lilas</v>
      </c>
      <c r="E2462" s="103">
        <f>IF('Mottes de 6'!H478&lt;&gt;"",'Mottes de 6'!H478,"")</f>
        <v>9</v>
      </c>
      <c r="F2462" s="103" t="str">
        <f>IF('Mottes de 6'!E478&lt;&gt;"",'Mottes de 6'!E478,"")</f>
        <v>B</v>
      </c>
      <c r="G2462" s="103" t="str">
        <f>IF('Mottes de 6'!N478&lt;&gt;"",'Mottes de 6'!N478,"")</f>
        <v>M6</v>
      </c>
      <c r="H2462" s="103" t="str">
        <f>IF('Mottes de 6'!I478&lt;&gt;"",'Mottes de 6'!I478,"")</f>
        <v>B</v>
      </c>
      <c r="I2462" s="103" t="str">
        <f>IF('Mottes de 6'!J478&lt;&gt;"",'Mottes de 6'!J478,"")</f>
        <v/>
      </c>
      <c r="J2462" s="103">
        <f>IF($J$9=36,'Mottes de 6'!U478,IF($J$9=37,'Mottes de 6'!V478,IF($J$9=38,'Mottes de 6'!W478,IF($J$9=39,'Mottes de 6'!X478,IF($J$9=40,'Mottes de 6'!Y478,IF($J$9=41,'Mottes de 6'!Z478,IF($J$9=42,'Mottes de 6'!AA478,IF($J$9=43,'Mottes de 6'!AB478,IF($J$9=44,'Mottes de 6'!AC478,IF($J$9=45,'Mottes de 6'!AD478,IF($J$9=46,'Mottes de 6'!AE478,IF($J$9=47,'Mottes de 6'!AF478,IF($J$9=48,'Mottes de 6'!AG478,IF($J$9=49,'Mottes de 6'!AH478,IF($J$9=50,'Mottes de 6'!AI478,IF($J$9=51,'Mottes de 6'!AJ478,IF($J$9=52,'Mottes de 6'!AK478,IF($J$9=1,'Mottes de 6'!AL478,IF($J$9=2,'Mottes de 6'!AM478,IF($J$9=3,'Mottes de 6'!AN478,IF($J$9=4,'Mottes de 6'!AO478,IF($J$9=5,'Mottes de 6'!AP478,IF($J$9=6,'Mottes de 6'!AQ478,IF($J$9=7,'Mottes de 6'!AR478,IF($J$9=8,'Mottes de 6'!AS478,IF($J$9=9,'Mottes de 6'!AT478,IF($J$9=10,'Mottes de 6'!AU478,IF($J$9=11,'Mottes de 6'!AV478,IF($J$9=12,'Mottes de 6'!AW478,IF($J$9=13,'Mottes de 6'!AX478,IF($J$9=14,'Mottes de 6'!AY478,IF($J$9=15,'Mottes de 6'!AZ478,IF($J$9=16,'Mottes de 6'!BA478,IF($J$9=17,'Mottes de 6'!BB478,IF($J$9=18,'Mottes de 6'!BC478,IF($J$9=19,'Mottes de 6'!BD478,IF($J$9=20,'Mottes de 6'!BE478,IF($J$9=21,'Mottes de 6'!BF478,IF($J$9=22,'Mottes de 6'!BG478,IF($J$9=23,'Mottes de 6'!BH478,IF($J$9=24,'Mottes de 6'!BI478,IF($J$9=25,'Mottes de 6'!BJ478,IF($J$9=26,'Mottes de 6'!BK478,IF($J$9=27,'Mottes de 6'!BL478,IF($J$9=28,'Mottes de 6'!BM478,IF($J$9=29,'Mottes de 6'!BN478,IF($J$9=30,'Mottes de 6'!BO478,IF($J$9=31,'Mottes de 6'!BP478,IF($J$9=32,'Mottes de 6'!BQ478,IF($J$9=33,'Mottes de 6'!BR478,IF($J$9=34,'Mottes de 6'!BS478,IF($J$9=35,'Mottes de 6'!BT478,))))))))))))))))))))))))))))))))))))))))))))))))))))</f>
        <v>0</v>
      </c>
      <c r="K2462" s="103" t="str">
        <f>IF('Mottes de 6'!R478=0,"","Erreur")</f>
        <v/>
      </c>
    </row>
    <row r="2463" spans="1:11" x14ac:dyDescent="0.25">
      <c r="A2463" s="103">
        <f>IF('Mottes de 6'!A479&lt;&gt;"",'Mottes de 6'!A479,"")</f>
        <v>3296</v>
      </c>
      <c r="B2463" s="103" t="str">
        <f>IF('Mottes de 6'!L479&lt;&gt;"",'Mottes de 6'!L479,"")</f>
        <v>Noai</v>
      </c>
      <c r="C2463" s="107" t="str">
        <f>IF('Mottes de 6'!B479&lt;&gt;"",'Mottes de 6'!B479,"")</f>
        <v>GERANIUM BALCON</v>
      </c>
      <c r="D2463" s="107" t="str">
        <f>IF('Mottes de 6'!C479&lt;&gt;"",'Mottes de 6'!C479,"")</f>
        <v>Decora Impérial</v>
      </c>
      <c r="E2463" s="103">
        <f>IF('Mottes de 6'!H479&lt;&gt;"",'Mottes de 6'!H479,"")</f>
        <v>9</v>
      </c>
      <c r="F2463" s="103" t="str">
        <f>IF('Mottes de 6'!E479&lt;&gt;"",'Mottes de 6'!E479,"")</f>
        <v>B</v>
      </c>
      <c r="G2463" s="103" t="str">
        <f>IF('Mottes de 6'!N479&lt;&gt;"",'Mottes de 6'!N479,"")</f>
        <v>M6</v>
      </c>
      <c r="H2463" s="103" t="str">
        <f>IF('Mottes de 6'!I479&lt;&gt;"",'Mottes de 6'!I479,"")</f>
        <v>B</v>
      </c>
      <c r="I2463" s="103" t="str">
        <f>IF('Mottes de 6'!J479&lt;&gt;"",'Mottes de 6'!J479,"")</f>
        <v/>
      </c>
      <c r="J2463" s="103">
        <f>IF($J$9=36,'Mottes de 6'!U479,IF($J$9=37,'Mottes de 6'!V479,IF($J$9=38,'Mottes de 6'!W479,IF($J$9=39,'Mottes de 6'!X479,IF($J$9=40,'Mottes de 6'!Y479,IF($J$9=41,'Mottes de 6'!Z479,IF($J$9=42,'Mottes de 6'!AA479,IF($J$9=43,'Mottes de 6'!AB479,IF($J$9=44,'Mottes de 6'!AC479,IF($J$9=45,'Mottes de 6'!AD479,IF($J$9=46,'Mottes de 6'!AE479,IF($J$9=47,'Mottes de 6'!AF479,IF($J$9=48,'Mottes de 6'!AG479,IF($J$9=49,'Mottes de 6'!AH479,IF($J$9=50,'Mottes de 6'!AI479,IF($J$9=51,'Mottes de 6'!AJ479,IF($J$9=52,'Mottes de 6'!AK479,IF($J$9=1,'Mottes de 6'!AL479,IF($J$9=2,'Mottes de 6'!AM479,IF($J$9=3,'Mottes de 6'!AN479,IF($J$9=4,'Mottes de 6'!AO479,IF($J$9=5,'Mottes de 6'!AP479,IF($J$9=6,'Mottes de 6'!AQ479,IF($J$9=7,'Mottes de 6'!AR479,IF($J$9=8,'Mottes de 6'!AS479,IF($J$9=9,'Mottes de 6'!AT479,IF($J$9=10,'Mottes de 6'!AU479,IF($J$9=11,'Mottes de 6'!AV479,IF($J$9=12,'Mottes de 6'!AW479,IF($J$9=13,'Mottes de 6'!AX479,IF($J$9=14,'Mottes de 6'!AY479,IF($J$9=15,'Mottes de 6'!AZ479,IF($J$9=16,'Mottes de 6'!BA479,IF($J$9=17,'Mottes de 6'!BB479,IF($J$9=18,'Mottes de 6'!BC479,IF($J$9=19,'Mottes de 6'!BD479,IF($J$9=20,'Mottes de 6'!BE479,IF($J$9=21,'Mottes de 6'!BF479,IF($J$9=22,'Mottes de 6'!BG479,IF($J$9=23,'Mottes de 6'!BH479,IF($J$9=24,'Mottes de 6'!BI479,IF($J$9=25,'Mottes de 6'!BJ479,IF($J$9=26,'Mottes de 6'!BK479,IF($J$9=27,'Mottes de 6'!BL479,IF($J$9=28,'Mottes de 6'!BM479,IF($J$9=29,'Mottes de 6'!BN479,IF($J$9=30,'Mottes de 6'!BO479,IF($J$9=31,'Mottes de 6'!BP479,IF($J$9=32,'Mottes de 6'!BQ479,IF($J$9=33,'Mottes de 6'!BR479,IF($J$9=34,'Mottes de 6'!BS479,IF($J$9=35,'Mottes de 6'!BT479,))))))))))))))))))))))))))))))))))))))))))))))))))))</f>
        <v>0</v>
      </c>
      <c r="K2463" s="103" t="str">
        <f>IF('Mottes de 6'!R479=0,"","Erreur")</f>
        <v/>
      </c>
    </row>
    <row r="2464" spans="1:11" x14ac:dyDescent="0.25">
      <c r="A2464" s="103">
        <f>IF('Mottes de 6'!A480&lt;&gt;"",'Mottes de 6'!A480,"")</f>
        <v>3447</v>
      </c>
      <c r="B2464" s="103" t="str">
        <f>IF('Mottes de 6'!L480&lt;&gt;"",'Mottes de 6'!L480,"")</f>
        <v>Noai</v>
      </c>
      <c r="C2464" s="107" t="str">
        <f>IF('Mottes de 6'!B480&lt;&gt;"",'Mottes de 6'!B480,"")</f>
        <v>GERANIUM BALCON</v>
      </c>
      <c r="D2464" s="107" t="str">
        <f>IF('Mottes de 6'!C480&lt;&gt;"",'Mottes de 6'!C480,"")</f>
        <v>Decora Rose</v>
      </c>
      <c r="E2464" s="103">
        <f>IF('Mottes de 6'!H480&lt;&gt;"",'Mottes de 6'!H480,"")</f>
        <v>9</v>
      </c>
      <c r="F2464" s="103" t="str">
        <f>IF('Mottes de 6'!E480&lt;&gt;"",'Mottes de 6'!E480,"")</f>
        <v>B</v>
      </c>
      <c r="G2464" s="103" t="str">
        <f>IF('Mottes de 6'!N480&lt;&gt;"",'Mottes de 6'!N480,"")</f>
        <v>M6</v>
      </c>
      <c r="H2464" s="103" t="str">
        <f>IF('Mottes de 6'!I480&lt;&gt;"",'Mottes de 6'!I480,"")</f>
        <v>B</v>
      </c>
      <c r="I2464" s="103" t="str">
        <f>IF('Mottes de 6'!J480&lt;&gt;"",'Mottes de 6'!J480,"")</f>
        <v/>
      </c>
      <c r="J2464" s="103">
        <f>IF($J$9=36,'Mottes de 6'!U480,IF($J$9=37,'Mottes de 6'!V480,IF($J$9=38,'Mottes de 6'!W480,IF($J$9=39,'Mottes de 6'!X480,IF($J$9=40,'Mottes de 6'!Y480,IF($J$9=41,'Mottes de 6'!Z480,IF($J$9=42,'Mottes de 6'!AA480,IF($J$9=43,'Mottes de 6'!AB480,IF($J$9=44,'Mottes de 6'!AC480,IF($J$9=45,'Mottes de 6'!AD480,IF($J$9=46,'Mottes de 6'!AE480,IF($J$9=47,'Mottes de 6'!AF480,IF($J$9=48,'Mottes de 6'!AG480,IF($J$9=49,'Mottes de 6'!AH480,IF($J$9=50,'Mottes de 6'!AI480,IF($J$9=51,'Mottes de 6'!AJ480,IF($J$9=52,'Mottes de 6'!AK480,IF($J$9=1,'Mottes de 6'!AL480,IF($J$9=2,'Mottes de 6'!AM480,IF($J$9=3,'Mottes de 6'!AN480,IF($J$9=4,'Mottes de 6'!AO480,IF($J$9=5,'Mottes de 6'!AP480,IF($J$9=6,'Mottes de 6'!AQ480,IF($J$9=7,'Mottes de 6'!AR480,IF($J$9=8,'Mottes de 6'!AS480,IF($J$9=9,'Mottes de 6'!AT480,IF($J$9=10,'Mottes de 6'!AU480,IF($J$9=11,'Mottes de 6'!AV480,IF($J$9=12,'Mottes de 6'!AW480,IF($J$9=13,'Mottes de 6'!AX480,IF($J$9=14,'Mottes de 6'!AY480,IF($J$9=15,'Mottes de 6'!AZ480,IF($J$9=16,'Mottes de 6'!BA480,IF($J$9=17,'Mottes de 6'!BB480,IF($J$9=18,'Mottes de 6'!BC480,IF($J$9=19,'Mottes de 6'!BD480,IF($J$9=20,'Mottes de 6'!BE480,IF($J$9=21,'Mottes de 6'!BF480,IF($J$9=22,'Mottes de 6'!BG480,IF($J$9=23,'Mottes de 6'!BH480,IF($J$9=24,'Mottes de 6'!BI480,IF($J$9=25,'Mottes de 6'!BJ480,IF($J$9=26,'Mottes de 6'!BK480,IF($J$9=27,'Mottes de 6'!BL480,IF($J$9=28,'Mottes de 6'!BM480,IF($J$9=29,'Mottes de 6'!BN480,IF($J$9=30,'Mottes de 6'!BO480,IF($J$9=31,'Mottes de 6'!BP480,IF($J$9=32,'Mottes de 6'!BQ480,IF($J$9=33,'Mottes de 6'!BR480,IF($J$9=34,'Mottes de 6'!BS480,IF($J$9=35,'Mottes de 6'!BT480,))))))))))))))))))))))))))))))))))))))))))))))))))))</f>
        <v>0</v>
      </c>
      <c r="K2464" s="103" t="str">
        <f>IF('Mottes de 6'!R480=0,"","Erreur")</f>
        <v/>
      </c>
    </row>
    <row r="2465" spans="1:11" x14ac:dyDescent="0.25">
      <c r="A2465" s="103">
        <f>IF('Mottes de 6'!A481&lt;&gt;"",'Mottes de 6'!A481,"")</f>
        <v>3297</v>
      </c>
      <c r="B2465" s="103" t="str">
        <f>IF('Mottes de 6'!L481&lt;&gt;"",'Mottes de 6'!L481,"")</f>
        <v>Noai</v>
      </c>
      <c r="C2465" s="107" t="str">
        <f>IF('Mottes de 6'!B481&lt;&gt;"",'Mottes de 6'!B481,"")</f>
        <v>GERANIUM BALCON</v>
      </c>
      <c r="D2465" s="107" t="str">
        <f>IF('Mottes de 6'!C481&lt;&gt;"",'Mottes de 6'!C481,"")</f>
        <v>Decora Rouge Framboise</v>
      </c>
      <c r="E2465" s="103">
        <f>IF('Mottes de 6'!H481&lt;&gt;"",'Mottes de 6'!H481,"")</f>
        <v>9</v>
      </c>
      <c r="F2465" s="103" t="str">
        <f>IF('Mottes de 6'!E481&lt;&gt;"",'Mottes de 6'!E481,"")</f>
        <v>B</v>
      </c>
      <c r="G2465" s="103" t="str">
        <f>IF('Mottes de 6'!N481&lt;&gt;"",'Mottes de 6'!N481,"")</f>
        <v>M6</v>
      </c>
      <c r="H2465" s="103" t="str">
        <f>IF('Mottes de 6'!I481&lt;&gt;"",'Mottes de 6'!I481,"")</f>
        <v>B</v>
      </c>
      <c r="I2465" s="103" t="str">
        <f>IF('Mottes de 6'!J481&lt;&gt;"",'Mottes de 6'!J481,"")</f>
        <v/>
      </c>
      <c r="J2465" s="103">
        <f>IF($J$9=36,'Mottes de 6'!U481,IF($J$9=37,'Mottes de 6'!V481,IF($J$9=38,'Mottes de 6'!W481,IF($J$9=39,'Mottes de 6'!X481,IF($J$9=40,'Mottes de 6'!Y481,IF($J$9=41,'Mottes de 6'!Z481,IF($J$9=42,'Mottes de 6'!AA481,IF($J$9=43,'Mottes de 6'!AB481,IF($J$9=44,'Mottes de 6'!AC481,IF($J$9=45,'Mottes de 6'!AD481,IF($J$9=46,'Mottes de 6'!AE481,IF($J$9=47,'Mottes de 6'!AF481,IF($J$9=48,'Mottes de 6'!AG481,IF($J$9=49,'Mottes de 6'!AH481,IF($J$9=50,'Mottes de 6'!AI481,IF($J$9=51,'Mottes de 6'!AJ481,IF($J$9=52,'Mottes de 6'!AK481,IF($J$9=1,'Mottes de 6'!AL481,IF($J$9=2,'Mottes de 6'!AM481,IF($J$9=3,'Mottes de 6'!AN481,IF($J$9=4,'Mottes de 6'!AO481,IF($J$9=5,'Mottes de 6'!AP481,IF($J$9=6,'Mottes de 6'!AQ481,IF($J$9=7,'Mottes de 6'!AR481,IF($J$9=8,'Mottes de 6'!AS481,IF($J$9=9,'Mottes de 6'!AT481,IF($J$9=10,'Mottes de 6'!AU481,IF($J$9=11,'Mottes de 6'!AV481,IF($J$9=12,'Mottes de 6'!AW481,IF($J$9=13,'Mottes de 6'!AX481,IF($J$9=14,'Mottes de 6'!AY481,IF($J$9=15,'Mottes de 6'!AZ481,IF($J$9=16,'Mottes de 6'!BA481,IF($J$9=17,'Mottes de 6'!BB481,IF($J$9=18,'Mottes de 6'!BC481,IF($J$9=19,'Mottes de 6'!BD481,IF($J$9=20,'Mottes de 6'!BE481,IF($J$9=21,'Mottes de 6'!BF481,IF($J$9=22,'Mottes de 6'!BG481,IF($J$9=23,'Mottes de 6'!BH481,IF($J$9=24,'Mottes de 6'!BI481,IF($J$9=25,'Mottes de 6'!BJ481,IF($J$9=26,'Mottes de 6'!BK481,IF($J$9=27,'Mottes de 6'!BL481,IF($J$9=28,'Mottes de 6'!BM481,IF($J$9=29,'Mottes de 6'!BN481,IF($J$9=30,'Mottes de 6'!BO481,IF($J$9=31,'Mottes de 6'!BP481,IF($J$9=32,'Mottes de 6'!BQ481,IF($J$9=33,'Mottes de 6'!BR481,IF($J$9=34,'Mottes de 6'!BS481,IF($J$9=35,'Mottes de 6'!BT481,))))))))))))))))))))))))))))))))))))))))))))))))))))</f>
        <v>0</v>
      </c>
      <c r="K2465" s="103" t="str">
        <f>IF('Mottes de 6'!R481=0,"","Erreur")</f>
        <v/>
      </c>
    </row>
    <row r="2466" spans="1:11" x14ac:dyDescent="0.25">
      <c r="A2466" s="450"/>
      <c r="B2466" s="450"/>
      <c r="C2466" s="451" t="s">
        <v>1904</v>
      </c>
      <c r="D2466" s="451"/>
      <c r="E2466" s="450"/>
      <c r="F2466" s="450"/>
      <c r="G2466" s="450"/>
      <c r="H2466" s="450"/>
      <c r="I2466" s="450"/>
      <c r="J2466" s="450">
        <f>SUBTOTAL(9,J2460:J2465)</f>
        <v>0</v>
      </c>
      <c r="K2466" s="450"/>
    </row>
    <row r="2467" spans="1:11" x14ac:dyDescent="0.25">
      <c r="A2467" s="103" t="str">
        <f>IF('Mottes de 6'!A482&lt;&gt;"",'Mottes de 6'!A482,"")</f>
        <v/>
      </c>
      <c r="B2467" s="103" t="str">
        <f>IF('Mottes de 6'!L482&lt;&gt;"",'Mottes de 6'!L482,"")</f>
        <v>L</v>
      </c>
      <c r="C2467" s="107" t="str">
        <f>IF('Mottes de 6'!B482&lt;&gt;"",'Mottes de 6'!B482,"")</f>
        <v>PELARGONIUM</v>
      </c>
      <c r="D2467" s="107" t="str">
        <f>IF('Mottes de 6'!C482&lt;&gt;"",'Mottes de 6'!C482,"")</f>
        <v/>
      </c>
      <c r="E2467" s="103" t="str">
        <f>IF('Mottes de 6'!H482&lt;&gt;"",'Mottes de 6'!H482,"")</f>
        <v/>
      </c>
      <c r="F2467" s="103" t="str">
        <f>IF('Mottes de 6'!E482&lt;&gt;"",'Mottes de 6'!E482,"")</f>
        <v/>
      </c>
      <c r="G2467" s="103" t="str">
        <f>IF('Mottes de 6'!N482&lt;&gt;"",'Mottes de 6'!N482,"")</f>
        <v/>
      </c>
      <c r="H2467" s="103" t="str">
        <f>IF('Mottes de 6'!I482&lt;&gt;"",'Mottes de 6'!I482,"")</f>
        <v/>
      </c>
      <c r="I2467" s="103" t="str">
        <f>IF('Mottes de 6'!J482&lt;&gt;"",'Mottes de 6'!J482,"")</f>
        <v/>
      </c>
      <c r="J2467" s="103">
        <f>IF($J$9=36,'Mottes de 6'!U482,IF($J$9=37,'Mottes de 6'!V482,IF($J$9=38,'Mottes de 6'!W482,IF($J$9=39,'Mottes de 6'!X482,IF($J$9=40,'Mottes de 6'!Y482,IF($J$9=41,'Mottes de 6'!Z482,IF($J$9=42,'Mottes de 6'!AA482,IF($J$9=43,'Mottes de 6'!AB482,IF($J$9=44,'Mottes de 6'!AC482,IF($J$9=45,'Mottes de 6'!AD482,IF($J$9=46,'Mottes de 6'!AE482,IF($J$9=47,'Mottes de 6'!AF482,IF($J$9=48,'Mottes de 6'!AG482,IF($J$9=49,'Mottes de 6'!AH482,IF($J$9=50,'Mottes de 6'!AI482,IF($J$9=51,'Mottes de 6'!AJ482,IF($J$9=52,'Mottes de 6'!AK482,IF($J$9=1,'Mottes de 6'!AL482,IF($J$9=2,'Mottes de 6'!AM482,IF($J$9=3,'Mottes de 6'!AN482,IF($J$9=4,'Mottes de 6'!AO482,IF($J$9=5,'Mottes de 6'!AP482,IF($J$9=6,'Mottes de 6'!AQ482,IF($J$9=7,'Mottes de 6'!AR482,IF($J$9=8,'Mottes de 6'!AS482,IF($J$9=9,'Mottes de 6'!AT482,IF($J$9=10,'Mottes de 6'!AU482,IF($J$9=11,'Mottes de 6'!AV482,IF($J$9=12,'Mottes de 6'!AW482,IF($J$9=13,'Mottes de 6'!AX482,IF($J$9=14,'Mottes de 6'!AY482,IF($J$9=15,'Mottes de 6'!AZ482,IF($J$9=16,'Mottes de 6'!BA482,IF($J$9=17,'Mottes de 6'!BB482,IF($J$9=18,'Mottes de 6'!BC482,IF($J$9=19,'Mottes de 6'!BD482,IF($J$9=20,'Mottes de 6'!BE482,IF($J$9=21,'Mottes de 6'!BF482,IF($J$9=22,'Mottes de 6'!BG482,IF($J$9=23,'Mottes de 6'!BH482,IF($J$9=24,'Mottes de 6'!BI482,IF($J$9=25,'Mottes de 6'!BJ482,IF($J$9=26,'Mottes de 6'!BK482,IF($J$9=27,'Mottes de 6'!BL482,IF($J$9=28,'Mottes de 6'!BM482,IF($J$9=29,'Mottes de 6'!BN482,IF($J$9=30,'Mottes de 6'!BO482,IF($J$9=31,'Mottes de 6'!BP482,IF($J$9=32,'Mottes de 6'!BQ482,IF($J$9=33,'Mottes de 6'!BR482,IF($J$9=34,'Mottes de 6'!BS482,IF($J$9=35,'Mottes de 6'!BT482,))))))))))))))))))))))))))))))))))))))))))))))))))))</f>
        <v>0</v>
      </c>
      <c r="K2467" s="103" t="str">
        <f>IF('Mottes de 6'!R482=0,"","Erreur")</f>
        <v/>
      </c>
    </row>
    <row r="2468" spans="1:11" x14ac:dyDescent="0.25">
      <c r="A2468" s="103">
        <f>IF('Mottes de 6'!A483&lt;&gt;"",'Mottes de 6'!A483,"")</f>
        <v>15015</v>
      </c>
      <c r="B2468" s="103" t="str">
        <f>IF('Mottes de 6'!L483&lt;&gt;"",'Mottes de 6'!L483,"")</f>
        <v>Noai</v>
      </c>
      <c r="C2468" s="107" t="str">
        <f>IF('Mottes de 6'!B483&lt;&gt;"",'Mottes de 6'!B483,"")</f>
        <v>PELARGONIUM PARFUME</v>
      </c>
      <c r="D2468" s="107" t="str">
        <f>IF('Mottes de 6'!C483&lt;&gt;"",'Mottes de 6'!C483,"")</f>
        <v>Attar Of Roses</v>
      </c>
      <c r="E2468" s="103">
        <f>IF('Mottes de 6'!H483&lt;&gt;"",'Mottes de 6'!H483,"")</f>
        <v>13</v>
      </c>
      <c r="F2468" s="103" t="str">
        <f>IF('Mottes de 6'!E483&lt;&gt;"",'Mottes de 6'!E483,"")</f>
        <v>B</v>
      </c>
      <c r="G2468" s="103" t="str">
        <f>IF('Mottes de 6'!N483&lt;&gt;"",'Mottes de 6'!N483,"")</f>
        <v>M6</v>
      </c>
      <c r="H2468" s="103" t="str">
        <f>IF('Mottes de 6'!I483&lt;&gt;"",'Mottes de 6'!I483,"")</f>
        <v>E</v>
      </c>
      <c r="I2468" s="103" t="str">
        <f>IF('Mottes de 6'!J483&lt;&gt;"",'Mottes de 6'!J483,"")</f>
        <v/>
      </c>
      <c r="J2468" s="103">
        <f>IF($J$9=36,'Mottes de 6'!U483,IF($J$9=37,'Mottes de 6'!V483,IF($J$9=38,'Mottes de 6'!W483,IF($J$9=39,'Mottes de 6'!X483,IF($J$9=40,'Mottes de 6'!Y483,IF($J$9=41,'Mottes de 6'!Z483,IF($J$9=42,'Mottes de 6'!AA483,IF($J$9=43,'Mottes de 6'!AB483,IF($J$9=44,'Mottes de 6'!AC483,IF($J$9=45,'Mottes de 6'!AD483,IF($J$9=46,'Mottes de 6'!AE483,IF($J$9=47,'Mottes de 6'!AF483,IF($J$9=48,'Mottes de 6'!AG483,IF($J$9=49,'Mottes de 6'!AH483,IF($J$9=50,'Mottes de 6'!AI483,IF($J$9=51,'Mottes de 6'!AJ483,IF($J$9=52,'Mottes de 6'!AK483,IF($J$9=1,'Mottes de 6'!AL483,IF($J$9=2,'Mottes de 6'!AM483,IF($J$9=3,'Mottes de 6'!AN483,IF($J$9=4,'Mottes de 6'!AO483,IF($J$9=5,'Mottes de 6'!AP483,IF($J$9=6,'Mottes de 6'!AQ483,IF($J$9=7,'Mottes de 6'!AR483,IF($J$9=8,'Mottes de 6'!AS483,IF($J$9=9,'Mottes de 6'!AT483,IF($J$9=10,'Mottes de 6'!AU483,IF($J$9=11,'Mottes de 6'!AV483,IF($J$9=12,'Mottes de 6'!AW483,IF($J$9=13,'Mottes de 6'!AX483,IF($J$9=14,'Mottes de 6'!AY483,IF($J$9=15,'Mottes de 6'!AZ483,IF($J$9=16,'Mottes de 6'!BA483,IF($J$9=17,'Mottes de 6'!BB483,IF($J$9=18,'Mottes de 6'!BC483,IF($J$9=19,'Mottes de 6'!BD483,IF($J$9=20,'Mottes de 6'!BE483,IF($J$9=21,'Mottes de 6'!BF483,IF($J$9=22,'Mottes de 6'!BG483,IF($J$9=23,'Mottes de 6'!BH483,IF($J$9=24,'Mottes de 6'!BI483,IF($J$9=25,'Mottes de 6'!BJ483,IF($J$9=26,'Mottes de 6'!BK483,IF($J$9=27,'Mottes de 6'!BL483,IF($J$9=28,'Mottes de 6'!BM483,IF($J$9=29,'Mottes de 6'!BN483,IF($J$9=30,'Mottes de 6'!BO483,IF($J$9=31,'Mottes de 6'!BP483,IF($J$9=32,'Mottes de 6'!BQ483,IF($J$9=33,'Mottes de 6'!BR483,IF($J$9=34,'Mottes de 6'!BS483,IF($J$9=35,'Mottes de 6'!BT483,))))))))))))))))))))))))))))))))))))))))))))))))))))</f>
        <v>0</v>
      </c>
      <c r="K2468" s="103" t="str">
        <f>IF('Mottes de 6'!R483=0,"","Erreur")</f>
        <v/>
      </c>
    </row>
    <row r="2469" spans="1:11" x14ac:dyDescent="0.25">
      <c r="A2469" s="103">
        <f>IF('Mottes de 6'!A484&lt;&gt;"",'Mottes de 6'!A484,"")</f>
        <v>21312</v>
      </c>
      <c r="B2469" s="103" t="str">
        <f>IF('Mottes de 6'!L484&lt;&gt;"",'Mottes de 6'!L484,"")</f>
        <v>Noai</v>
      </c>
      <c r="C2469" s="107" t="str">
        <f>IF('Mottes de 6'!B484&lt;&gt;"",'Mottes de 6'!B484,"")</f>
        <v>PELARGONIUM PARFUME</v>
      </c>
      <c r="D2469" s="107" t="str">
        <f>IF('Mottes de 6'!C484&lt;&gt;"",'Mottes de 6'!C484,"")</f>
        <v>Fragrans</v>
      </c>
      <c r="E2469" s="103">
        <f>IF('Mottes de 6'!H484&lt;&gt;"",'Mottes de 6'!H484,"")</f>
        <v>15</v>
      </c>
      <c r="F2469" s="103" t="str">
        <f>IF('Mottes de 6'!E484&lt;&gt;"",'Mottes de 6'!E484,"")</f>
        <v>B</v>
      </c>
      <c r="G2469" s="103" t="str">
        <f>IF('Mottes de 6'!N484&lt;&gt;"",'Mottes de 6'!N484,"")</f>
        <v>M6</v>
      </c>
      <c r="H2469" s="103" t="str">
        <f>IF('Mottes de 6'!I484&lt;&gt;"",'Mottes de 6'!I484,"")</f>
        <v>E</v>
      </c>
      <c r="I2469" s="103" t="str">
        <f>IF('Mottes de 6'!J484&lt;&gt;"",'Mottes de 6'!J484,"")</f>
        <v/>
      </c>
      <c r="J2469" s="103">
        <f>IF($J$9=36,'Mottes de 6'!U484,IF($J$9=37,'Mottes de 6'!V484,IF($J$9=38,'Mottes de 6'!W484,IF($J$9=39,'Mottes de 6'!X484,IF($J$9=40,'Mottes de 6'!Y484,IF($J$9=41,'Mottes de 6'!Z484,IF($J$9=42,'Mottes de 6'!AA484,IF($J$9=43,'Mottes de 6'!AB484,IF($J$9=44,'Mottes de 6'!AC484,IF($J$9=45,'Mottes de 6'!AD484,IF($J$9=46,'Mottes de 6'!AE484,IF($J$9=47,'Mottes de 6'!AF484,IF($J$9=48,'Mottes de 6'!AG484,IF($J$9=49,'Mottes de 6'!AH484,IF($J$9=50,'Mottes de 6'!AI484,IF($J$9=51,'Mottes de 6'!AJ484,IF($J$9=52,'Mottes de 6'!AK484,IF($J$9=1,'Mottes de 6'!AL484,IF($J$9=2,'Mottes de 6'!AM484,IF($J$9=3,'Mottes de 6'!AN484,IF($J$9=4,'Mottes de 6'!AO484,IF($J$9=5,'Mottes de 6'!AP484,IF($J$9=6,'Mottes de 6'!AQ484,IF($J$9=7,'Mottes de 6'!AR484,IF($J$9=8,'Mottes de 6'!AS484,IF($J$9=9,'Mottes de 6'!AT484,IF($J$9=10,'Mottes de 6'!AU484,IF($J$9=11,'Mottes de 6'!AV484,IF($J$9=12,'Mottes de 6'!AW484,IF($J$9=13,'Mottes de 6'!AX484,IF($J$9=14,'Mottes de 6'!AY484,IF($J$9=15,'Mottes de 6'!AZ484,IF($J$9=16,'Mottes de 6'!BA484,IF($J$9=17,'Mottes de 6'!BB484,IF($J$9=18,'Mottes de 6'!BC484,IF($J$9=19,'Mottes de 6'!BD484,IF($J$9=20,'Mottes de 6'!BE484,IF($J$9=21,'Mottes de 6'!BF484,IF($J$9=22,'Mottes de 6'!BG484,IF($J$9=23,'Mottes de 6'!BH484,IF($J$9=24,'Mottes de 6'!BI484,IF($J$9=25,'Mottes de 6'!BJ484,IF($J$9=26,'Mottes de 6'!BK484,IF($J$9=27,'Mottes de 6'!BL484,IF($J$9=28,'Mottes de 6'!BM484,IF($J$9=29,'Mottes de 6'!BN484,IF($J$9=30,'Mottes de 6'!BO484,IF($J$9=31,'Mottes de 6'!BP484,IF($J$9=32,'Mottes de 6'!BQ484,IF($J$9=33,'Mottes de 6'!BR484,IF($J$9=34,'Mottes de 6'!BS484,IF($J$9=35,'Mottes de 6'!BT484,))))))))))))))))))))))))))))))))))))))))))))))))))))</f>
        <v>0</v>
      </c>
      <c r="K2469" s="103" t="str">
        <f>IF('Mottes de 6'!R484=0,"","Erreur")</f>
        <v/>
      </c>
    </row>
    <row r="2470" spans="1:11" x14ac:dyDescent="0.25">
      <c r="A2470" s="103">
        <f>IF('Mottes de 6'!A485&lt;&gt;"",'Mottes de 6'!A485,"")</f>
        <v>13448</v>
      </c>
      <c r="B2470" s="103" t="str">
        <f>IF('Mottes de 6'!L485&lt;&gt;"",'Mottes de 6'!L485,"")</f>
        <v>Noai</v>
      </c>
      <c r="C2470" s="107" t="str">
        <f>IF('Mottes de 6'!B485&lt;&gt;"",'Mottes de 6'!B485,"")</f>
        <v>PELARGONIUM PARFUME</v>
      </c>
      <c r="D2470" s="107" t="str">
        <f>IF('Mottes de 6'!C485&lt;&gt;"",'Mottes de 6'!C485,"")</f>
        <v>Lady Plymouth</v>
      </c>
      <c r="E2470" s="103">
        <f>IF('Mottes de 6'!H485&lt;&gt;"",'Mottes de 6'!H485,"")</f>
        <v>15</v>
      </c>
      <c r="F2470" s="103" t="str">
        <f>IF('Mottes de 6'!E485&lt;&gt;"",'Mottes de 6'!E485,"")</f>
        <v>B</v>
      </c>
      <c r="G2470" s="103" t="str">
        <f>IF('Mottes de 6'!N485&lt;&gt;"",'Mottes de 6'!N485,"")</f>
        <v>M6</v>
      </c>
      <c r="H2470" s="103" t="str">
        <f>IF('Mottes de 6'!I485&lt;&gt;"",'Mottes de 6'!I485,"")</f>
        <v>E</v>
      </c>
      <c r="I2470" s="103" t="str">
        <f>IF('Mottes de 6'!J485&lt;&gt;"",'Mottes de 6'!J485,"")</f>
        <v/>
      </c>
      <c r="J2470" s="103">
        <f>IF($J$9=36,'Mottes de 6'!U485,IF($J$9=37,'Mottes de 6'!V485,IF($J$9=38,'Mottes de 6'!W485,IF($J$9=39,'Mottes de 6'!X485,IF($J$9=40,'Mottes de 6'!Y485,IF($J$9=41,'Mottes de 6'!Z485,IF($J$9=42,'Mottes de 6'!AA485,IF($J$9=43,'Mottes de 6'!AB485,IF($J$9=44,'Mottes de 6'!AC485,IF($J$9=45,'Mottes de 6'!AD485,IF($J$9=46,'Mottes de 6'!AE485,IF($J$9=47,'Mottes de 6'!AF485,IF($J$9=48,'Mottes de 6'!AG485,IF($J$9=49,'Mottes de 6'!AH485,IF($J$9=50,'Mottes de 6'!AI485,IF($J$9=51,'Mottes de 6'!AJ485,IF($J$9=52,'Mottes de 6'!AK485,IF($J$9=1,'Mottes de 6'!AL485,IF($J$9=2,'Mottes de 6'!AM485,IF($J$9=3,'Mottes de 6'!AN485,IF($J$9=4,'Mottes de 6'!AO485,IF($J$9=5,'Mottes de 6'!AP485,IF($J$9=6,'Mottes de 6'!AQ485,IF($J$9=7,'Mottes de 6'!AR485,IF($J$9=8,'Mottes de 6'!AS485,IF($J$9=9,'Mottes de 6'!AT485,IF($J$9=10,'Mottes de 6'!AU485,IF($J$9=11,'Mottes de 6'!AV485,IF($J$9=12,'Mottes de 6'!AW485,IF($J$9=13,'Mottes de 6'!AX485,IF($J$9=14,'Mottes de 6'!AY485,IF($J$9=15,'Mottes de 6'!AZ485,IF($J$9=16,'Mottes de 6'!BA485,IF($J$9=17,'Mottes de 6'!BB485,IF($J$9=18,'Mottes de 6'!BC485,IF($J$9=19,'Mottes de 6'!BD485,IF($J$9=20,'Mottes de 6'!BE485,IF($J$9=21,'Mottes de 6'!BF485,IF($J$9=22,'Mottes de 6'!BG485,IF($J$9=23,'Mottes de 6'!BH485,IF($J$9=24,'Mottes de 6'!BI485,IF($J$9=25,'Mottes de 6'!BJ485,IF($J$9=26,'Mottes de 6'!BK485,IF($J$9=27,'Mottes de 6'!BL485,IF($J$9=28,'Mottes de 6'!BM485,IF($J$9=29,'Mottes de 6'!BN485,IF($J$9=30,'Mottes de 6'!BO485,IF($J$9=31,'Mottes de 6'!BP485,IF($J$9=32,'Mottes de 6'!BQ485,IF($J$9=33,'Mottes de 6'!BR485,IF($J$9=34,'Mottes de 6'!BS485,IF($J$9=35,'Mottes de 6'!BT485,))))))))))))))))))))))))))))))))))))))))))))))))))))</f>
        <v>0</v>
      </c>
      <c r="K2470" s="103" t="str">
        <f>IF('Mottes de 6'!R485=0,"","Erreur")</f>
        <v/>
      </c>
    </row>
    <row r="2471" spans="1:11" x14ac:dyDescent="0.25">
      <c r="A2471" s="103">
        <f>IF('Mottes de 6'!A486&lt;&gt;"",'Mottes de 6'!A486,"")</f>
        <v>13450</v>
      </c>
      <c r="B2471" s="103" t="str">
        <f>IF('Mottes de 6'!L486&lt;&gt;"",'Mottes de 6'!L486,"")</f>
        <v>Noai</v>
      </c>
      <c r="C2471" s="107" t="str">
        <f>IF('Mottes de 6'!B486&lt;&gt;"",'Mottes de 6'!B486,"")</f>
        <v>PELARGONIUM PARFUME</v>
      </c>
      <c r="D2471" s="107" t="str">
        <f>IF('Mottes de 6'!C486&lt;&gt;"",'Mottes de 6'!C486,"")</f>
        <v>Torento</v>
      </c>
      <c r="E2471" s="103">
        <f>IF('Mottes de 6'!H486&lt;&gt;"",'Mottes de 6'!H486,"")</f>
        <v>15</v>
      </c>
      <c r="F2471" s="103" t="str">
        <f>IF('Mottes de 6'!E486&lt;&gt;"",'Mottes de 6'!E486,"")</f>
        <v>B</v>
      </c>
      <c r="G2471" s="103" t="str">
        <f>IF('Mottes de 6'!N486&lt;&gt;"",'Mottes de 6'!N486,"")</f>
        <v>M6</v>
      </c>
      <c r="H2471" s="103" t="str">
        <f>IF('Mottes de 6'!I486&lt;&gt;"",'Mottes de 6'!I486,"")</f>
        <v>E</v>
      </c>
      <c r="I2471" s="103" t="str">
        <f>IF('Mottes de 6'!J486&lt;&gt;"",'Mottes de 6'!J486,"")</f>
        <v/>
      </c>
      <c r="J2471" s="103">
        <f>IF($J$9=36,'Mottes de 6'!U486,IF($J$9=37,'Mottes de 6'!V486,IF($J$9=38,'Mottes de 6'!W486,IF($J$9=39,'Mottes de 6'!X486,IF($J$9=40,'Mottes de 6'!Y486,IF($J$9=41,'Mottes de 6'!Z486,IF($J$9=42,'Mottes de 6'!AA486,IF($J$9=43,'Mottes de 6'!AB486,IF($J$9=44,'Mottes de 6'!AC486,IF($J$9=45,'Mottes de 6'!AD486,IF($J$9=46,'Mottes de 6'!AE486,IF($J$9=47,'Mottes de 6'!AF486,IF($J$9=48,'Mottes de 6'!AG486,IF($J$9=49,'Mottes de 6'!AH486,IF($J$9=50,'Mottes de 6'!AI486,IF($J$9=51,'Mottes de 6'!AJ486,IF($J$9=52,'Mottes de 6'!AK486,IF($J$9=1,'Mottes de 6'!AL486,IF($J$9=2,'Mottes de 6'!AM486,IF($J$9=3,'Mottes de 6'!AN486,IF($J$9=4,'Mottes de 6'!AO486,IF($J$9=5,'Mottes de 6'!AP486,IF($J$9=6,'Mottes de 6'!AQ486,IF($J$9=7,'Mottes de 6'!AR486,IF($J$9=8,'Mottes de 6'!AS486,IF($J$9=9,'Mottes de 6'!AT486,IF($J$9=10,'Mottes de 6'!AU486,IF($J$9=11,'Mottes de 6'!AV486,IF($J$9=12,'Mottes de 6'!AW486,IF($J$9=13,'Mottes de 6'!AX486,IF($J$9=14,'Mottes de 6'!AY486,IF($J$9=15,'Mottes de 6'!AZ486,IF($J$9=16,'Mottes de 6'!BA486,IF($J$9=17,'Mottes de 6'!BB486,IF($J$9=18,'Mottes de 6'!BC486,IF($J$9=19,'Mottes de 6'!BD486,IF($J$9=20,'Mottes de 6'!BE486,IF($J$9=21,'Mottes de 6'!BF486,IF($J$9=22,'Mottes de 6'!BG486,IF($J$9=23,'Mottes de 6'!BH486,IF($J$9=24,'Mottes de 6'!BI486,IF($J$9=25,'Mottes de 6'!BJ486,IF($J$9=26,'Mottes de 6'!BK486,IF($J$9=27,'Mottes de 6'!BL486,IF($J$9=28,'Mottes de 6'!BM486,IF($J$9=29,'Mottes de 6'!BN486,IF($J$9=30,'Mottes de 6'!BO486,IF($J$9=31,'Mottes de 6'!BP486,IF($J$9=32,'Mottes de 6'!BQ486,IF($J$9=33,'Mottes de 6'!BR486,IF($J$9=34,'Mottes de 6'!BS486,IF($J$9=35,'Mottes de 6'!BT486,))))))))))))))))))))))))))))))))))))))))))))))))))))</f>
        <v>0</v>
      </c>
      <c r="K2471" s="103" t="str">
        <f>IF('Mottes de 6'!R486=0,"","Erreur")</f>
        <v/>
      </c>
    </row>
    <row r="2472" spans="1:11" x14ac:dyDescent="0.25">
      <c r="A2472" s="103">
        <f>IF('Mottes de 6'!A487&lt;&gt;"",'Mottes de 6'!A487,"")</f>
        <v>15014</v>
      </c>
      <c r="B2472" s="103" t="str">
        <f>IF('Mottes de 6'!L487&lt;&gt;"",'Mottes de 6'!L487,"")</f>
        <v>Noai</v>
      </c>
      <c r="C2472" s="107" t="str">
        <f>IF('Mottes de 6'!B487&lt;&gt;"",'Mottes de 6'!B487,"")</f>
        <v>PELARGONIUM PARFUME</v>
      </c>
      <c r="D2472" s="107" t="str">
        <f>IF('Mottes de 6'!C487&lt;&gt;"",'Mottes de 6'!C487,"")</f>
        <v>Citriodorum</v>
      </c>
      <c r="E2472" s="103">
        <f>IF('Mottes de 6'!H487&lt;&gt;"",'Mottes de 6'!H487,"")</f>
        <v>15</v>
      </c>
      <c r="F2472" s="103" t="str">
        <f>IF('Mottes de 6'!E487&lt;&gt;"",'Mottes de 6'!E487,"")</f>
        <v>B</v>
      </c>
      <c r="G2472" s="103" t="str">
        <f>IF('Mottes de 6'!N487&lt;&gt;"",'Mottes de 6'!N487,"")</f>
        <v>M6</v>
      </c>
      <c r="H2472" s="103" t="str">
        <f>IF('Mottes de 6'!I487&lt;&gt;"",'Mottes de 6'!I487,"")</f>
        <v>E</v>
      </c>
      <c r="I2472" s="103" t="str">
        <f>IF('Mottes de 6'!J487&lt;&gt;"",'Mottes de 6'!J487,"")</f>
        <v/>
      </c>
      <c r="J2472" s="103">
        <f>IF($J$9=36,'Mottes de 6'!U487,IF($J$9=37,'Mottes de 6'!V487,IF($J$9=38,'Mottes de 6'!W487,IF($J$9=39,'Mottes de 6'!X487,IF($J$9=40,'Mottes de 6'!Y487,IF($J$9=41,'Mottes de 6'!Z487,IF($J$9=42,'Mottes de 6'!AA487,IF($J$9=43,'Mottes de 6'!AB487,IF($J$9=44,'Mottes de 6'!AC487,IF($J$9=45,'Mottes de 6'!AD487,IF($J$9=46,'Mottes de 6'!AE487,IF($J$9=47,'Mottes de 6'!AF487,IF($J$9=48,'Mottes de 6'!AG487,IF($J$9=49,'Mottes de 6'!AH487,IF($J$9=50,'Mottes de 6'!AI487,IF($J$9=51,'Mottes de 6'!AJ487,IF($J$9=52,'Mottes de 6'!AK487,IF($J$9=1,'Mottes de 6'!AL487,IF($J$9=2,'Mottes de 6'!AM487,IF($J$9=3,'Mottes de 6'!AN487,IF($J$9=4,'Mottes de 6'!AO487,IF($J$9=5,'Mottes de 6'!AP487,IF($J$9=6,'Mottes de 6'!AQ487,IF($J$9=7,'Mottes de 6'!AR487,IF($J$9=8,'Mottes de 6'!AS487,IF($J$9=9,'Mottes de 6'!AT487,IF($J$9=10,'Mottes de 6'!AU487,IF($J$9=11,'Mottes de 6'!AV487,IF($J$9=12,'Mottes de 6'!AW487,IF($J$9=13,'Mottes de 6'!AX487,IF($J$9=14,'Mottes de 6'!AY487,IF($J$9=15,'Mottes de 6'!AZ487,IF($J$9=16,'Mottes de 6'!BA487,IF($J$9=17,'Mottes de 6'!BB487,IF($J$9=18,'Mottes de 6'!BC487,IF($J$9=19,'Mottes de 6'!BD487,IF($J$9=20,'Mottes de 6'!BE487,IF($J$9=21,'Mottes de 6'!BF487,IF($J$9=22,'Mottes de 6'!BG487,IF($J$9=23,'Mottes de 6'!BH487,IF($J$9=24,'Mottes de 6'!BI487,IF($J$9=25,'Mottes de 6'!BJ487,IF($J$9=26,'Mottes de 6'!BK487,IF($J$9=27,'Mottes de 6'!BL487,IF($J$9=28,'Mottes de 6'!BM487,IF($J$9=29,'Mottes de 6'!BN487,IF($J$9=30,'Mottes de 6'!BO487,IF($J$9=31,'Mottes de 6'!BP487,IF($J$9=32,'Mottes de 6'!BQ487,IF($J$9=33,'Mottes de 6'!BR487,IF($J$9=34,'Mottes de 6'!BS487,IF($J$9=35,'Mottes de 6'!BT487,))))))))))))))))))))))))))))))))))))))))))))))))))))</f>
        <v>0</v>
      </c>
      <c r="K2472" s="103" t="str">
        <f>IF('Mottes de 6'!R487=0,"","Erreur")</f>
        <v/>
      </c>
    </row>
    <row r="2473" spans="1:11" x14ac:dyDescent="0.25">
      <c r="A2473" s="103">
        <f>IF('Mottes de 6'!A488&lt;&gt;"",'Mottes de 6'!A488,"")</f>
        <v>3615</v>
      </c>
      <c r="B2473" s="103" t="str">
        <f>IF('Mottes de 6'!L488&lt;&gt;"",'Mottes de 6'!L488,"")</f>
        <v>Noai</v>
      </c>
      <c r="C2473" s="107" t="str">
        <f>IF('Mottes de 6'!B488&lt;&gt;"",'Mottes de 6'!B488,"")</f>
        <v>PELARGONIUM PARFUME</v>
      </c>
      <c r="D2473" s="107" t="str">
        <f>IF('Mottes de 6'!C488&lt;&gt;"",'Mottes de 6'!C488,"")</f>
        <v>Parfumes variés</v>
      </c>
      <c r="E2473" s="103">
        <f>IF('Mottes de 6'!H488&lt;&gt;"",'Mottes de 6'!H488,"")</f>
        <v>15</v>
      </c>
      <c r="F2473" s="103" t="str">
        <f>IF('Mottes de 6'!E488&lt;&gt;"",'Mottes de 6'!E488,"")</f>
        <v>B</v>
      </c>
      <c r="G2473" s="103" t="str">
        <f>IF('Mottes de 6'!N488&lt;&gt;"",'Mottes de 6'!N488,"")</f>
        <v>M6</v>
      </c>
      <c r="H2473" s="103" t="str">
        <f>IF('Mottes de 6'!I488&lt;&gt;"",'Mottes de 6'!I488,"")</f>
        <v>E</v>
      </c>
      <c r="I2473" s="103" t="str">
        <f>IF('Mottes de 6'!J488&lt;&gt;"",'Mottes de 6'!J488,"")</f>
        <v/>
      </c>
      <c r="J2473" s="103">
        <f>IF($J$9=36,'Mottes de 6'!U488,IF($J$9=37,'Mottes de 6'!V488,IF($J$9=38,'Mottes de 6'!W488,IF($J$9=39,'Mottes de 6'!X488,IF($J$9=40,'Mottes de 6'!Y488,IF($J$9=41,'Mottes de 6'!Z488,IF($J$9=42,'Mottes de 6'!AA488,IF($J$9=43,'Mottes de 6'!AB488,IF($J$9=44,'Mottes de 6'!AC488,IF($J$9=45,'Mottes de 6'!AD488,IF($J$9=46,'Mottes de 6'!AE488,IF($J$9=47,'Mottes de 6'!AF488,IF($J$9=48,'Mottes de 6'!AG488,IF($J$9=49,'Mottes de 6'!AH488,IF($J$9=50,'Mottes de 6'!AI488,IF($J$9=51,'Mottes de 6'!AJ488,IF($J$9=52,'Mottes de 6'!AK488,IF($J$9=1,'Mottes de 6'!AL488,IF($J$9=2,'Mottes de 6'!AM488,IF($J$9=3,'Mottes de 6'!AN488,IF($J$9=4,'Mottes de 6'!AO488,IF($J$9=5,'Mottes de 6'!AP488,IF($J$9=6,'Mottes de 6'!AQ488,IF($J$9=7,'Mottes de 6'!AR488,IF($J$9=8,'Mottes de 6'!AS488,IF($J$9=9,'Mottes de 6'!AT488,IF($J$9=10,'Mottes de 6'!AU488,IF($J$9=11,'Mottes de 6'!AV488,IF($J$9=12,'Mottes de 6'!AW488,IF($J$9=13,'Mottes de 6'!AX488,IF($J$9=14,'Mottes de 6'!AY488,IF($J$9=15,'Mottes de 6'!AZ488,IF($J$9=16,'Mottes de 6'!BA488,IF($J$9=17,'Mottes de 6'!BB488,IF($J$9=18,'Mottes de 6'!BC488,IF($J$9=19,'Mottes de 6'!BD488,IF($J$9=20,'Mottes de 6'!BE488,IF($J$9=21,'Mottes de 6'!BF488,IF($J$9=22,'Mottes de 6'!BG488,IF($J$9=23,'Mottes de 6'!BH488,IF($J$9=24,'Mottes de 6'!BI488,IF($J$9=25,'Mottes de 6'!BJ488,IF($J$9=26,'Mottes de 6'!BK488,IF($J$9=27,'Mottes de 6'!BL488,IF($J$9=28,'Mottes de 6'!BM488,IF($J$9=29,'Mottes de 6'!BN488,IF($J$9=30,'Mottes de 6'!BO488,IF($J$9=31,'Mottes de 6'!BP488,IF($J$9=32,'Mottes de 6'!BQ488,IF($J$9=33,'Mottes de 6'!BR488,IF($J$9=34,'Mottes de 6'!BS488,IF($J$9=35,'Mottes de 6'!BT488,))))))))))))))))))))))))))))))))))))))))))))))))))))</f>
        <v>0</v>
      </c>
      <c r="K2473" s="103" t="str">
        <f>IF('Mottes de 6'!R488=0,"","Erreur")</f>
        <v/>
      </c>
    </row>
    <row r="2474" spans="1:11" x14ac:dyDescent="0.25">
      <c r="A2474" s="450"/>
      <c r="B2474" s="450"/>
      <c r="C2474" s="451" t="s">
        <v>1905</v>
      </c>
      <c r="D2474" s="451"/>
      <c r="E2474" s="450"/>
      <c r="F2474" s="450"/>
      <c r="G2474" s="450"/>
      <c r="H2474" s="450"/>
      <c r="I2474" s="450"/>
      <c r="J2474" s="450">
        <f>SUBTOTAL(9,J2467:J2473)</f>
        <v>0</v>
      </c>
      <c r="K2474" s="450"/>
    </row>
    <row r="2475" spans="1:11" x14ac:dyDescent="0.25">
      <c r="A2475" s="103">
        <f>IF('Mottes de 6'!A489&lt;&gt;"",'Mottes de 6'!A489,"")</f>
        <v>23939</v>
      </c>
      <c r="B2475" s="103" t="str">
        <f>IF('Mottes de 6'!L489&lt;&gt;"",'Mottes de 6'!L489,"")</f>
        <v>Noai</v>
      </c>
      <c r="C2475" s="107" t="str">
        <f>IF('Mottes de 6'!B489&lt;&gt;"",'Mottes de 6'!B489,"")</f>
        <v>PELARGONIUM ANGELEYES</v>
      </c>
      <c r="D2475" s="107" t="str">
        <f>IF('Mottes de 6'!C489&lt;&gt;"",'Mottes de 6'!C489,"")</f>
        <v>Blueberry pac</v>
      </c>
      <c r="E2475" s="103">
        <f>IF('Mottes de 6'!H489&lt;&gt;"",'Mottes de 6'!H489,"")</f>
        <v>13</v>
      </c>
      <c r="F2475" s="103" t="str">
        <f>IF('Mottes de 6'!E489&lt;&gt;"",'Mottes de 6'!E489,"")</f>
        <v>B</v>
      </c>
      <c r="G2475" s="103" t="str">
        <f>IF('Mottes de 6'!N489&lt;&gt;"",'Mottes de 6'!N489,"")</f>
        <v>M6</v>
      </c>
      <c r="H2475" s="103" t="str">
        <f>IF('Mottes de 6'!I489&lt;&gt;"",'Mottes de 6'!I489,"")</f>
        <v>E</v>
      </c>
      <c r="I2475" s="103">
        <f>IF('Mottes de 6'!J489&lt;&gt;"",'Mottes de 6'!J489,"")</f>
        <v>5.3999999999999999E-2</v>
      </c>
      <c r="J2475" s="103">
        <f>IF($J$9=36,'Mottes de 6'!U489,IF($J$9=37,'Mottes de 6'!V489,IF($J$9=38,'Mottes de 6'!W489,IF($J$9=39,'Mottes de 6'!X489,IF($J$9=40,'Mottes de 6'!Y489,IF($J$9=41,'Mottes de 6'!Z489,IF($J$9=42,'Mottes de 6'!AA489,IF($J$9=43,'Mottes de 6'!AB489,IF($J$9=44,'Mottes de 6'!AC489,IF($J$9=45,'Mottes de 6'!AD489,IF($J$9=46,'Mottes de 6'!AE489,IF($J$9=47,'Mottes de 6'!AF489,IF($J$9=48,'Mottes de 6'!AG489,IF($J$9=49,'Mottes de 6'!AH489,IF($J$9=50,'Mottes de 6'!AI489,IF($J$9=51,'Mottes de 6'!AJ489,IF($J$9=52,'Mottes de 6'!AK489,IF($J$9=1,'Mottes de 6'!AL489,IF($J$9=2,'Mottes de 6'!AM489,IF($J$9=3,'Mottes de 6'!AN489,IF($J$9=4,'Mottes de 6'!AO489,IF($J$9=5,'Mottes de 6'!AP489,IF($J$9=6,'Mottes de 6'!AQ489,IF($J$9=7,'Mottes de 6'!AR489,IF($J$9=8,'Mottes de 6'!AS489,IF($J$9=9,'Mottes de 6'!AT489,IF($J$9=10,'Mottes de 6'!AU489,IF($J$9=11,'Mottes de 6'!AV489,IF($J$9=12,'Mottes de 6'!AW489,IF($J$9=13,'Mottes de 6'!AX489,IF($J$9=14,'Mottes de 6'!AY489,IF($J$9=15,'Mottes de 6'!AZ489,IF($J$9=16,'Mottes de 6'!BA489,IF($J$9=17,'Mottes de 6'!BB489,IF($J$9=18,'Mottes de 6'!BC489,IF($J$9=19,'Mottes de 6'!BD489,IF($J$9=20,'Mottes de 6'!BE489,IF($J$9=21,'Mottes de 6'!BF489,IF($J$9=22,'Mottes de 6'!BG489,IF($J$9=23,'Mottes de 6'!BH489,IF($J$9=24,'Mottes de 6'!BI489,IF($J$9=25,'Mottes de 6'!BJ489,IF($J$9=26,'Mottes de 6'!BK489,IF($J$9=27,'Mottes de 6'!BL489,IF($J$9=28,'Mottes de 6'!BM489,IF($J$9=29,'Mottes de 6'!BN489,IF($J$9=30,'Mottes de 6'!BO489,IF($J$9=31,'Mottes de 6'!BP489,IF($J$9=32,'Mottes de 6'!BQ489,IF($J$9=33,'Mottes de 6'!BR489,IF($J$9=34,'Mottes de 6'!BS489,IF($J$9=35,'Mottes de 6'!BT489,))))))))))))))))))))))))))))))))))))))))))))))))))))</f>
        <v>0</v>
      </c>
      <c r="K2475" s="103" t="str">
        <f>IF('Mottes de 6'!R489=0,"","Erreur")</f>
        <v/>
      </c>
    </row>
    <row r="2476" spans="1:11" x14ac:dyDescent="0.25">
      <c r="A2476" s="103">
        <f>IF('Mottes de 6'!A490&lt;&gt;"",'Mottes de 6'!A490,"")</f>
        <v>13493</v>
      </c>
      <c r="B2476" s="103" t="str">
        <f>IF('Mottes de 6'!L490&lt;&gt;"",'Mottes de 6'!L490,"")</f>
        <v>Noai</v>
      </c>
      <c r="C2476" s="107" t="str">
        <f>IF('Mottes de 6'!B490&lt;&gt;"",'Mottes de 6'!B490,"")</f>
        <v>PELARGONIUM ANGELEYES</v>
      </c>
      <c r="D2476" s="107" t="str">
        <f>IF('Mottes de 6'!C490&lt;&gt;"",'Mottes de 6'!C490,"")</f>
        <v>Orange pac</v>
      </c>
      <c r="E2476" s="103">
        <f>IF('Mottes de 6'!H490&lt;&gt;"",'Mottes de 6'!H490,"")</f>
        <v>13</v>
      </c>
      <c r="F2476" s="103" t="str">
        <f>IF('Mottes de 6'!E490&lt;&gt;"",'Mottes de 6'!E490,"")</f>
        <v>B</v>
      </c>
      <c r="G2476" s="103" t="str">
        <f>IF('Mottes de 6'!N490&lt;&gt;"",'Mottes de 6'!N490,"")</f>
        <v>M6</v>
      </c>
      <c r="H2476" s="103" t="str">
        <f>IF('Mottes de 6'!I490&lt;&gt;"",'Mottes de 6'!I490,"")</f>
        <v>E</v>
      </c>
      <c r="I2476" s="103">
        <f>IF('Mottes de 6'!J490&lt;&gt;"",'Mottes de 6'!J490,"")</f>
        <v>5.3999999999999999E-2</v>
      </c>
      <c r="J2476" s="103">
        <f>IF($J$9=36,'Mottes de 6'!U490,IF($J$9=37,'Mottes de 6'!V490,IF($J$9=38,'Mottes de 6'!W490,IF($J$9=39,'Mottes de 6'!X490,IF($J$9=40,'Mottes de 6'!Y490,IF($J$9=41,'Mottes de 6'!Z490,IF($J$9=42,'Mottes de 6'!AA490,IF($J$9=43,'Mottes de 6'!AB490,IF($J$9=44,'Mottes de 6'!AC490,IF($J$9=45,'Mottes de 6'!AD490,IF($J$9=46,'Mottes de 6'!AE490,IF($J$9=47,'Mottes de 6'!AF490,IF($J$9=48,'Mottes de 6'!AG490,IF($J$9=49,'Mottes de 6'!AH490,IF($J$9=50,'Mottes de 6'!AI490,IF($J$9=51,'Mottes de 6'!AJ490,IF($J$9=52,'Mottes de 6'!AK490,IF($J$9=1,'Mottes de 6'!AL490,IF($J$9=2,'Mottes de 6'!AM490,IF($J$9=3,'Mottes de 6'!AN490,IF($J$9=4,'Mottes de 6'!AO490,IF($J$9=5,'Mottes de 6'!AP490,IF($J$9=6,'Mottes de 6'!AQ490,IF($J$9=7,'Mottes de 6'!AR490,IF($J$9=8,'Mottes de 6'!AS490,IF($J$9=9,'Mottes de 6'!AT490,IF($J$9=10,'Mottes de 6'!AU490,IF($J$9=11,'Mottes de 6'!AV490,IF($J$9=12,'Mottes de 6'!AW490,IF($J$9=13,'Mottes de 6'!AX490,IF($J$9=14,'Mottes de 6'!AY490,IF($J$9=15,'Mottes de 6'!AZ490,IF($J$9=16,'Mottes de 6'!BA490,IF($J$9=17,'Mottes de 6'!BB490,IF($J$9=18,'Mottes de 6'!BC490,IF($J$9=19,'Mottes de 6'!BD490,IF($J$9=20,'Mottes de 6'!BE490,IF($J$9=21,'Mottes de 6'!BF490,IF($J$9=22,'Mottes de 6'!BG490,IF($J$9=23,'Mottes de 6'!BH490,IF($J$9=24,'Mottes de 6'!BI490,IF($J$9=25,'Mottes de 6'!BJ490,IF($J$9=26,'Mottes de 6'!BK490,IF($J$9=27,'Mottes de 6'!BL490,IF($J$9=28,'Mottes de 6'!BM490,IF($J$9=29,'Mottes de 6'!BN490,IF($J$9=30,'Mottes de 6'!BO490,IF($J$9=31,'Mottes de 6'!BP490,IF($J$9=32,'Mottes de 6'!BQ490,IF($J$9=33,'Mottes de 6'!BR490,IF($J$9=34,'Mottes de 6'!BS490,IF($J$9=35,'Mottes de 6'!BT490,))))))))))))))))))))))))))))))))))))))))))))))))))))</f>
        <v>0</v>
      </c>
      <c r="K2476" s="103" t="str">
        <f>IF('Mottes de 6'!R490=0,"","Erreur")</f>
        <v/>
      </c>
    </row>
    <row r="2477" spans="1:11" x14ac:dyDescent="0.25">
      <c r="A2477" s="103">
        <f>IF('Mottes de 6'!A491&lt;&gt;"",'Mottes de 6'!A491,"")</f>
        <v>3611</v>
      </c>
      <c r="B2477" s="103" t="str">
        <f>IF('Mottes de 6'!L491&lt;&gt;"",'Mottes de 6'!L491,"")</f>
        <v>Noai</v>
      </c>
      <c r="C2477" s="107" t="str">
        <f>IF('Mottes de 6'!B491&lt;&gt;"",'Mottes de 6'!B491,"")</f>
        <v>PELARGONIUM ANGELEYES</v>
      </c>
      <c r="D2477" s="107" t="str">
        <f>IF('Mottes de 6'!C491&lt;&gt;"",'Mottes de 6'!C491,"")</f>
        <v>Randy pac</v>
      </c>
      <c r="E2477" s="103">
        <f>IF('Mottes de 6'!H491&lt;&gt;"",'Mottes de 6'!H491,"")</f>
        <v>13</v>
      </c>
      <c r="F2477" s="103" t="str">
        <f>IF('Mottes de 6'!E491&lt;&gt;"",'Mottes de 6'!E491,"")</f>
        <v>B</v>
      </c>
      <c r="G2477" s="103" t="str">
        <f>IF('Mottes de 6'!N491&lt;&gt;"",'Mottes de 6'!N491,"")</f>
        <v>M6</v>
      </c>
      <c r="H2477" s="103" t="str">
        <f>IF('Mottes de 6'!I491&lt;&gt;"",'Mottes de 6'!I491,"")</f>
        <v>E</v>
      </c>
      <c r="I2477" s="103">
        <f>IF('Mottes de 6'!J491&lt;&gt;"",'Mottes de 6'!J491,"")</f>
        <v>5.3999999999999999E-2</v>
      </c>
      <c r="J2477" s="103">
        <f>IF($J$9=36,'Mottes de 6'!U491,IF($J$9=37,'Mottes de 6'!V491,IF($J$9=38,'Mottes de 6'!W491,IF($J$9=39,'Mottes de 6'!X491,IF($J$9=40,'Mottes de 6'!Y491,IF($J$9=41,'Mottes de 6'!Z491,IF($J$9=42,'Mottes de 6'!AA491,IF($J$9=43,'Mottes de 6'!AB491,IF($J$9=44,'Mottes de 6'!AC491,IF($J$9=45,'Mottes de 6'!AD491,IF($J$9=46,'Mottes de 6'!AE491,IF($J$9=47,'Mottes de 6'!AF491,IF($J$9=48,'Mottes de 6'!AG491,IF($J$9=49,'Mottes de 6'!AH491,IF($J$9=50,'Mottes de 6'!AI491,IF($J$9=51,'Mottes de 6'!AJ491,IF($J$9=52,'Mottes de 6'!AK491,IF($J$9=1,'Mottes de 6'!AL491,IF($J$9=2,'Mottes de 6'!AM491,IF($J$9=3,'Mottes de 6'!AN491,IF($J$9=4,'Mottes de 6'!AO491,IF($J$9=5,'Mottes de 6'!AP491,IF($J$9=6,'Mottes de 6'!AQ491,IF($J$9=7,'Mottes de 6'!AR491,IF($J$9=8,'Mottes de 6'!AS491,IF($J$9=9,'Mottes de 6'!AT491,IF($J$9=10,'Mottes de 6'!AU491,IF($J$9=11,'Mottes de 6'!AV491,IF($J$9=12,'Mottes de 6'!AW491,IF($J$9=13,'Mottes de 6'!AX491,IF($J$9=14,'Mottes de 6'!AY491,IF($J$9=15,'Mottes de 6'!AZ491,IF($J$9=16,'Mottes de 6'!BA491,IF($J$9=17,'Mottes de 6'!BB491,IF($J$9=18,'Mottes de 6'!BC491,IF($J$9=19,'Mottes de 6'!BD491,IF($J$9=20,'Mottes de 6'!BE491,IF($J$9=21,'Mottes de 6'!BF491,IF($J$9=22,'Mottes de 6'!BG491,IF($J$9=23,'Mottes de 6'!BH491,IF($J$9=24,'Mottes de 6'!BI491,IF($J$9=25,'Mottes de 6'!BJ491,IF($J$9=26,'Mottes de 6'!BK491,IF($J$9=27,'Mottes de 6'!BL491,IF($J$9=28,'Mottes de 6'!BM491,IF($J$9=29,'Mottes de 6'!BN491,IF($J$9=30,'Mottes de 6'!BO491,IF($J$9=31,'Mottes de 6'!BP491,IF($J$9=32,'Mottes de 6'!BQ491,IF($J$9=33,'Mottes de 6'!BR491,IF($J$9=34,'Mottes de 6'!BS491,IF($J$9=35,'Mottes de 6'!BT491,))))))))))))))))))))))))))))))))))))))))))))))))))))</f>
        <v>0</v>
      </c>
      <c r="K2477" s="103" t="str">
        <f>IF('Mottes de 6'!R491=0,"","Erreur")</f>
        <v/>
      </c>
    </row>
    <row r="2478" spans="1:11" x14ac:dyDescent="0.25">
      <c r="A2478" s="450"/>
      <c r="B2478" s="450"/>
      <c r="C2478" s="451" t="s">
        <v>1906</v>
      </c>
      <c r="D2478" s="451"/>
      <c r="E2478" s="450"/>
      <c r="F2478" s="450"/>
      <c r="G2478" s="450"/>
      <c r="H2478" s="450"/>
      <c r="I2478" s="450"/>
      <c r="J2478" s="450">
        <f>SUBTOTAL(9,J2475:J2477)</f>
        <v>0</v>
      </c>
      <c r="K2478" s="450"/>
    </row>
    <row r="2479" spans="1:11" x14ac:dyDescent="0.25">
      <c r="A2479" s="103">
        <f>IF('Mottes de 6'!A492&lt;&gt;"",'Mottes de 6'!A492,"")</f>
        <v>13447</v>
      </c>
      <c r="B2479" s="103" t="str">
        <f>IF('Mottes de 6'!L492&lt;&gt;"",'Mottes de 6'!L492,"")</f>
        <v>Noai</v>
      </c>
      <c r="C2479" s="107" t="str">
        <f>IF('Mottes de 6'!B492&lt;&gt;"",'Mottes de 6'!B492,"")</f>
        <v>PELARGONIUM ANGELS</v>
      </c>
      <c r="D2479" s="107" t="str">
        <f>IF('Mottes de 6'!C492&lt;&gt;"",'Mottes de 6'!C492,"")</f>
        <v>Perfume pac</v>
      </c>
      <c r="E2479" s="103">
        <f>IF('Mottes de 6'!H492&lt;&gt;"",'Mottes de 6'!H492,"")</f>
        <v>15</v>
      </c>
      <c r="F2479" s="103" t="str">
        <f>IF('Mottes de 6'!E492&lt;&gt;"",'Mottes de 6'!E492,"")</f>
        <v>B</v>
      </c>
      <c r="G2479" s="103" t="str">
        <f>IF('Mottes de 6'!N492&lt;&gt;"",'Mottes de 6'!N492,"")</f>
        <v>M6</v>
      </c>
      <c r="H2479" s="103" t="str">
        <f>IF('Mottes de 6'!I492&lt;&gt;"",'Mottes de 6'!I492,"")</f>
        <v>E</v>
      </c>
      <c r="I2479" s="103">
        <f>IF('Mottes de 6'!J492&lt;&gt;"",'Mottes de 6'!J492,"")</f>
        <v>5.3999999999999999E-2</v>
      </c>
      <c r="J2479" s="103">
        <f>IF($J$9=36,'Mottes de 6'!U492,IF($J$9=37,'Mottes de 6'!V492,IF($J$9=38,'Mottes de 6'!W492,IF($J$9=39,'Mottes de 6'!X492,IF($J$9=40,'Mottes de 6'!Y492,IF($J$9=41,'Mottes de 6'!Z492,IF($J$9=42,'Mottes de 6'!AA492,IF($J$9=43,'Mottes de 6'!AB492,IF($J$9=44,'Mottes de 6'!AC492,IF($J$9=45,'Mottes de 6'!AD492,IF($J$9=46,'Mottes de 6'!AE492,IF($J$9=47,'Mottes de 6'!AF492,IF($J$9=48,'Mottes de 6'!AG492,IF($J$9=49,'Mottes de 6'!AH492,IF($J$9=50,'Mottes de 6'!AI492,IF($J$9=51,'Mottes de 6'!AJ492,IF($J$9=52,'Mottes de 6'!AK492,IF($J$9=1,'Mottes de 6'!AL492,IF($J$9=2,'Mottes de 6'!AM492,IF($J$9=3,'Mottes de 6'!AN492,IF($J$9=4,'Mottes de 6'!AO492,IF($J$9=5,'Mottes de 6'!AP492,IF($J$9=6,'Mottes de 6'!AQ492,IF($J$9=7,'Mottes de 6'!AR492,IF($J$9=8,'Mottes de 6'!AS492,IF($J$9=9,'Mottes de 6'!AT492,IF($J$9=10,'Mottes de 6'!AU492,IF($J$9=11,'Mottes de 6'!AV492,IF($J$9=12,'Mottes de 6'!AW492,IF($J$9=13,'Mottes de 6'!AX492,IF($J$9=14,'Mottes de 6'!AY492,IF($J$9=15,'Mottes de 6'!AZ492,IF($J$9=16,'Mottes de 6'!BA492,IF($J$9=17,'Mottes de 6'!BB492,IF($J$9=18,'Mottes de 6'!BC492,IF($J$9=19,'Mottes de 6'!BD492,IF($J$9=20,'Mottes de 6'!BE492,IF($J$9=21,'Mottes de 6'!BF492,IF($J$9=22,'Mottes de 6'!BG492,IF($J$9=23,'Mottes de 6'!BH492,IF($J$9=24,'Mottes de 6'!BI492,IF($J$9=25,'Mottes de 6'!BJ492,IF($J$9=26,'Mottes de 6'!BK492,IF($J$9=27,'Mottes de 6'!BL492,IF($J$9=28,'Mottes de 6'!BM492,IF($J$9=29,'Mottes de 6'!BN492,IF($J$9=30,'Mottes de 6'!BO492,IF($J$9=31,'Mottes de 6'!BP492,IF($J$9=32,'Mottes de 6'!BQ492,IF($J$9=33,'Mottes de 6'!BR492,IF($J$9=34,'Mottes de 6'!BS492,IF($J$9=35,'Mottes de 6'!BT492,))))))))))))))))))))))))))))))))))))))))))))))))))))</f>
        <v>0</v>
      </c>
      <c r="K2479" s="103" t="str">
        <f>IF('Mottes de 6'!R492=0,"","Erreur")</f>
        <v/>
      </c>
    </row>
    <row r="2480" spans="1:11" x14ac:dyDescent="0.25">
      <c r="A2480" s="103">
        <f>IF('Mottes de 6'!A493&lt;&gt;"",'Mottes de 6'!A493,"")</f>
        <v>26779</v>
      </c>
      <c r="B2480" s="103" t="str">
        <f>IF('Mottes de 6'!L493&lt;&gt;"",'Mottes de 6'!L493,"")</f>
        <v>Noai</v>
      </c>
      <c r="C2480" s="107" t="str">
        <f>IF('Mottes de 6'!B493&lt;&gt;"",'Mottes de 6'!B493,"")</f>
        <v>PELARGONIUM ANGELS</v>
      </c>
      <c r="D2480" s="107" t="str">
        <f>IF('Mottes de 6'!C493&lt;&gt;"",'Mottes de 6'!C493,"")</f>
        <v>Perfume Lavender pac</v>
      </c>
      <c r="E2480" s="103">
        <f>IF('Mottes de 6'!H493&lt;&gt;"",'Mottes de 6'!H493,"")</f>
        <v>15</v>
      </c>
      <c r="F2480" s="103" t="str">
        <f>IF('Mottes de 6'!E493&lt;&gt;"",'Mottes de 6'!E493,"")</f>
        <v>B</v>
      </c>
      <c r="G2480" s="103" t="str">
        <f>IF('Mottes de 6'!N493&lt;&gt;"",'Mottes de 6'!N493,"")</f>
        <v>M6</v>
      </c>
      <c r="H2480" s="103" t="str">
        <f>IF('Mottes de 6'!I493&lt;&gt;"",'Mottes de 6'!I493,"")</f>
        <v>E</v>
      </c>
      <c r="I2480" s="103">
        <f>IF('Mottes de 6'!J493&lt;&gt;"",'Mottes de 6'!J493,"")</f>
        <v>5.3999999999999999E-2</v>
      </c>
      <c r="J2480" s="103">
        <f>IF($J$9=36,'Mottes de 6'!U493,IF($J$9=37,'Mottes de 6'!V493,IF($J$9=38,'Mottes de 6'!W493,IF($J$9=39,'Mottes de 6'!X493,IF($J$9=40,'Mottes de 6'!Y493,IF($J$9=41,'Mottes de 6'!Z493,IF($J$9=42,'Mottes de 6'!AA493,IF($J$9=43,'Mottes de 6'!AB493,IF($J$9=44,'Mottes de 6'!AC493,IF($J$9=45,'Mottes de 6'!AD493,IF($J$9=46,'Mottes de 6'!AE493,IF($J$9=47,'Mottes de 6'!AF493,IF($J$9=48,'Mottes de 6'!AG493,IF($J$9=49,'Mottes de 6'!AH493,IF($J$9=50,'Mottes de 6'!AI493,IF($J$9=51,'Mottes de 6'!AJ493,IF($J$9=52,'Mottes de 6'!AK493,IF($J$9=1,'Mottes de 6'!AL493,IF($J$9=2,'Mottes de 6'!AM493,IF($J$9=3,'Mottes de 6'!AN493,IF($J$9=4,'Mottes de 6'!AO493,IF($J$9=5,'Mottes de 6'!AP493,IF($J$9=6,'Mottes de 6'!AQ493,IF($J$9=7,'Mottes de 6'!AR493,IF($J$9=8,'Mottes de 6'!AS493,IF($J$9=9,'Mottes de 6'!AT493,IF($J$9=10,'Mottes de 6'!AU493,IF($J$9=11,'Mottes de 6'!AV493,IF($J$9=12,'Mottes de 6'!AW493,IF($J$9=13,'Mottes de 6'!AX493,IF($J$9=14,'Mottes de 6'!AY493,IF($J$9=15,'Mottes de 6'!AZ493,IF($J$9=16,'Mottes de 6'!BA493,IF($J$9=17,'Mottes de 6'!BB493,IF($J$9=18,'Mottes de 6'!BC493,IF($J$9=19,'Mottes de 6'!BD493,IF($J$9=20,'Mottes de 6'!BE493,IF($J$9=21,'Mottes de 6'!BF493,IF($J$9=22,'Mottes de 6'!BG493,IF($J$9=23,'Mottes de 6'!BH493,IF($J$9=24,'Mottes de 6'!BI493,IF($J$9=25,'Mottes de 6'!BJ493,IF($J$9=26,'Mottes de 6'!BK493,IF($J$9=27,'Mottes de 6'!BL493,IF($J$9=28,'Mottes de 6'!BM493,IF($J$9=29,'Mottes de 6'!BN493,IF($J$9=30,'Mottes de 6'!BO493,IF($J$9=31,'Mottes de 6'!BP493,IF($J$9=32,'Mottes de 6'!BQ493,IF($J$9=33,'Mottes de 6'!BR493,IF($J$9=34,'Mottes de 6'!BS493,IF($J$9=35,'Mottes de 6'!BT493,))))))))))))))))))))))))))))))))))))))))))))))))))))</f>
        <v>0</v>
      </c>
      <c r="K2480" s="103" t="str">
        <f>IF('Mottes de 6'!R493=0,"","Erreur")</f>
        <v/>
      </c>
    </row>
    <row r="2481" spans="1:11" x14ac:dyDescent="0.25">
      <c r="A2481" s="103">
        <f>IF('Mottes de 6'!A494&lt;&gt;"",'Mottes de 6'!A494,"")</f>
        <v>26781</v>
      </c>
      <c r="B2481" s="103" t="str">
        <f>IF('Mottes de 6'!L494&lt;&gt;"",'Mottes de 6'!L494,"")</f>
        <v>Noai</v>
      </c>
      <c r="C2481" s="107" t="str">
        <f>IF('Mottes de 6'!B494&lt;&gt;"",'Mottes de 6'!B494,"")</f>
        <v>PELARGONIUM ANGELS</v>
      </c>
      <c r="D2481" s="107" t="str">
        <f>IF('Mottes de 6'!C494&lt;&gt;"",'Mottes de 6'!C494,"")</f>
        <v>Perfume Bicolor pac</v>
      </c>
      <c r="E2481" s="103">
        <f>IF('Mottes de 6'!H494&lt;&gt;"",'Mottes de 6'!H494,"")</f>
        <v>15</v>
      </c>
      <c r="F2481" s="103" t="str">
        <f>IF('Mottes de 6'!E494&lt;&gt;"",'Mottes de 6'!E494,"")</f>
        <v>B</v>
      </c>
      <c r="G2481" s="103" t="str">
        <f>IF('Mottes de 6'!N494&lt;&gt;"",'Mottes de 6'!N494,"")</f>
        <v>M6</v>
      </c>
      <c r="H2481" s="103" t="str">
        <f>IF('Mottes de 6'!I494&lt;&gt;"",'Mottes de 6'!I494,"")</f>
        <v>E</v>
      </c>
      <c r="I2481" s="103">
        <f>IF('Mottes de 6'!J494&lt;&gt;"",'Mottes de 6'!J494,"")</f>
        <v>5.3999999999999999E-2</v>
      </c>
      <c r="J2481" s="103">
        <f>IF($J$9=36,'Mottes de 6'!U494,IF($J$9=37,'Mottes de 6'!V494,IF($J$9=38,'Mottes de 6'!W494,IF($J$9=39,'Mottes de 6'!X494,IF($J$9=40,'Mottes de 6'!Y494,IF($J$9=41,'Mottes de 6'!Z494,IF($J$9=42,'Mottes de 6'!AA494,IF($J$9=43,'Mottes de 6'!AB494,IF($J$9=44,'Mottes de 6'!AC494,IF($J$9=45,'Mottes de 6'!AD494,IF($J$9=46,'Mottes de 6'!AE494,IF($J$9=47,'Mottes de 6'!AF494,IF($J$9=48,'Mottes de 6'!AG494,IF($J$9=49,'Mottes de 6'!AH494,IF($J$9=50,'Mottes de 6'!AI494,IF($J$9=51,'Mottes de 6'!AJ494,IF($J$9=52,'Mottes de 6'!AK494,IF($J$9=1,'Mottes de 6'!AL494,IF($J$9=2,'Mottes de 6'!AM494,IF($J$9=3,'Mottes de 6'!AN494,IF($J$9=4,'Mottes de 6'!AO494,IF($J$9=5,'Mottes de 6'!AP494,IF($J$9=6,'Mottes de 6'!AQ494,IF($J$9=7,'Mottes de 6'!AR494,IF($J$9=8,'Mottes de 6'!AS494,IF($J$9=9,'Mottes de 6'!AT494,IF($J$9=10,'Mottes de 6'!AU494,IF($J$9=11,'Mottes de 6'!AV494,IF($J$9=12,'Mottes de 6'!AW494,IF($J$9=13,'Mottes de 6'!AX494,IF($J$9=14,'Mottes de 6'!AY494,IF($J$9=15,'Mottes de 6'!AZ494,IF($J$9=16,'Mottes de 6'!BA494,IF($J$9=17,'Mottes de 6'!BB494,IF($J$9=18,'Mottes de 6'!BC494,IF($J$9=19,'Mottes de 6'!BD494,IF($J$9=20,'Mottes de 6'!BE494,IF($J$9=21,'Mottes de 6'!BF494,IF($J$9=22,'Mottes de 6'!BG494,IF($J$9=23,'Mottes de 6'!BH494,IF($J$9=24,'Mottes de 6'!BI494,IF($J$9=25,'Mottes de 6'!BJ494,IF($J$9=26,'Mottes de 6'!BK494,IF($J$9=27,'Mottes de 6'!BL494,IF($J$9=28,'Mottes de 6'!BM494,IF($J$9=29,'Mottes de 6'!BN494,IF($J$9=30,'Mottes de 6'!BO494,IF($J$9=31,'Mottes de 6'!BP494,IF($J$9=32,'Mottes de 6'!BQ494,IF($J$9=33,'Mottes de 6'!BR494,IF($J$9=34,'Mottes de 6'!BS494,IF($J$9=35,'Mottes de 6'!BT494,))))))))))))))))))))))))))))))))))))))))))))))))))))</f>
        <v>0</v>
      </c>
      <c r="K2481" s="103" t="str">
        <f>IF('Mottes de 6'!R494=0,"","Erreur")</f>
        <v/>
      </c>
    </row>
    <row r="2482" spans="1:11" x14ac:dyDescent="0.25">
      <c r="A2482" s="450"/>
      <c r="B2482" s="450"/>
      <c r="C2482" s="451" t="s">
        <v>1907</v>
      </c>
      <c r="D2482" s="451"/>
      <c r="E2482" s="450"/>
      <c r="F2482" s="450"/>
      <c r="G2482" s="450"/>
      <c r="H2482" s="450"/>
      <c r="I2482" s="450"/>
      <c r="J2482" s="450">
        <f>SUBTOTAL(9,J2479:J2481)</f>
        <v>0</v>
      </c>
      <c r="K2482" s="450"/>
    </row>
    <row r="2483" spans="1:11" x14ac:dyDescent="0.25">
      <c r="A2483" s="103">
        <f>IF('Mottes de 6'!A495&lt;&gt;"",'Mottes de 6'!A495,"")</f>
        <v>26782</v>
      </c>
      <c r="B2483" s="103" t="str">
        <f>IF('Mottes de 6'!L495&lt;&gt;"",'Mottes de 6'!L495,"")</f>
        <v>Noai</v>
      </c>
      <c r="C2483" s="107" t="str">
        <f>IF('Mottes de 6'!B495&lt;&gt;"",'Mottes de 6'!B495,"")</f>
        <v>PELARGONIUM</v>
      </c>
      <c r="D2483" s="107" t="str">
        <f>IF('Mottes de 6'!C495&lt;&gt;"",'Mottes de 6'!C495,"")</f>
        <v>Pinkerbell</v>
      </c>
      <c r="E2483" s="103">
        <f>IF('Mottes de 6'!H495&lt;&gt;"",'Mottes de 6'!H495,"")</f>
        <v>15</v>
      </c>
      <c r="F2483" s="103" t="str">
        <f>IF('Mottes de 6'!E495&lt;&gt;"",'Mottes de 6'!E495,"")</f>
        <v>B</v>
      </c>
      <c r="G2483" s="103" t="str">
        <f>IF('Mottes de 6'!N495&lt;&gt;"",'Mottes de 6'!N495,"")</f>
        <v>M6</v>
      </c>
      <c r="H2483" s="103" t="str">
        <f>IF('Mottes de 6'!I495&lt;&gt;"",'Mottes de 6'!I495,"")</f>
        <v>E</v>
      </c>
      <c r="I2483" s="103">
        <f>IF('Mottes de 6'!J495&lt;&gt;"",'Mottes de 6'!J495,"")</f>
        <v>5.3999999999999999E-2</v>
      </c>
      <c r="J2483" s="103">
        <f>IF($J$9=36,'Mottes de 6'!U495,IF($J$9=37,'Mottes de 6'!V495,IF($J$9=38,'Mottes de 6'!W495,IF($J$9=39,'Mottes de 6'!X495,IF($J$9=40,'Mottes de 6'!Y495,IF($J$9=41,'Mottes de 6'!Z495,IF($J$9=42,'Mottes de 6'!AA495,IF($J$9=43,'Mottes de 6'!AB495,IF($J$9=44,'Mottes de 6'!AC495,IF($J$9=45,'Mottes de 6'!AD495,IF($J$9=46,'Mottes de 6'!AE495,IF($J$9=47,'Mottes de 6'!AF495,IF($J$9=48,'Mottes de 6'!AG495,IF($J$9=49,'Mottes de 6'!AH495,IF($J$9=50,'Mottes de 6'!AI495,IF($J$9=51,'Mottes de 6'!AJ495,IF($J$9=52,'Mottes de 6'!AK495,IF($J$9=1,'Mottes de 6'!AL495,IF($J$9=2,'Mottes de 6'!AM495,IF($J$9=3,'Mottes de 6'!AN495,IF($J$9=4,'Mottes de 6'!AO495,IF($J$9=5,'Mottes de 6'!AP495,IF($J$9=6,'Mottes de 6'!AQ495,IF($J$9=7,'Mottes de 6'!AR495,IF($J$9=8,'Mottes de 6'!AS495,IF($J$9=9,'Mottes de 6'!AT495,IF($J$9=10,'Mottes de 6'!AU495,IF($J$9=11,'Mottes de 6'!AV495,IF($J$9=12,'Mottes de 6'!AW495,IF($J$9=13,'Mottes de 6'!AX495,IF($J$9=14,'Mottes de 6'!AY495,IF($J$9=15,'Mottes de 6'!AZ495,IF($J$9=16,'Mottes de 6'!BA495,IF($J$9=17,'Mottes de 6'!BB495,IF($J$9=18,'Mottes de 6'!BC495,IF($J$9=19,'Mottes de 6'!BD495,IF($J$9=20,'Mottes de 6'!BE495,IF($J$9=21,'Mottes de 6'!BF495,IF($J$9=22,'Mottes de 6'!BG495,IF($J$9=23,'Mottes de 6'!BH495,IF($J$9=24,'Mottes de 6'!BI495,IF($J$9=25,'Mottes de 6'!BJ495,IF($J$9=26,'Mottes de 6'!BK495,IF($J$9=27,'Mottes de 6'!BL495,IF($J$9=28,'Mottes de 6'!BM495,IF($J$9=29,'Mottes de 6'!BN495,IF($J$9=30,'Mottes de 6'!BO495,IF($J$9=31,'Mottes de 6'!BP495,IF($J$9=32,'Mottes de 6'!BQ495,IF($J$9=33,'Mottes de 6'!BR495,IF($J$9=34,'Mottes de 6'!BS495,IF($J$9=35,'Mottes de 6'!BT495,))))))))))))))))))))))))))))))))))))))))))))))))))))</f>
        <v>0</v>
      </c>
      <c r="K2483" s="103" t="str">
        <f>IF('Mottes de 6'!R495=0,"","Erreur")</f>
        <v/>
      </c>
    </row>
    <row r="2484" spans="1:11" x14ac:dyDescent="0.25">
      <c r="A2484" s="450"/>
      <c r="B2484" s="450"/>
      <c r="C2484" s="451" t="s">
        <v>1908</v>
      </c>
      <c r="D2484" s="451"/>
      <c r="E2484" s="450"/>
      <c r="F2484" s="450"/>
      <c r="G2484" s="450"/>
      <c r="H2484" s="450"/>
      <c r="I2484" s="450"/>
      <c r="J2484" s="450">
        <f>SUBTOTAL(9,J2483:J2483)</f>
        <v>0</v>
      </c>
      <c r="K2484" s="450"/>
    </row>
    <row r="2485" spans="1:11" x14ac:dyDescent="0.25">
      <c r="A2485" s="103">
        <f>IF('Mottes de 6'!A496&lt;&gt;"",'Mottes de 6'!A496,"")</f>
        <v>3616</v>
      </c>
      <c r="B2485" s="103" t="str">
        <f>IF('Mottes de 6'!L496&lt;&gt;"",'Mottes de 6'!L496,"")</f>
        <v>Noai</v>
      </c>
      <c r="C2485" s="107" t="str">
        <f>IF('Mottes de 6'!B496&lt;&gt;"",'Mottes de 6'!B496,"")</f>
        <v>PELARGONIUM GRANDIFLORUM</v>
      </c>
      <c r="D2485" s="107" t="str">
        <f>IF('Mottes de 6'!C496&lt;&gt;"",'Mottes de 6'!C496,"")</f>
        <v>Variés</v>
      </c>
      <c r="E2485" s="103">
        <f>IF('Mottes de 6'!H496&lt;&gt;"",'Mottes de 6'!H496,"")</f>
        <v>10</v>
      </c>
      <c r="F2485" s="103" t="str">
        <f>IF('Mottes de 6'!E496&lt;&gt;"",'Mottes de 6'!E496,"")</f>
        <v>B</v>
      </c>
      <c r="G2485" s="103" t="str">
        <f>IF('Mottes de 6'!N496&lt;&gt;"",'Mottes de 6'!N496,"")</f>
        <v>M6</v>
      </c>
      <c r="H2485" s="103" t="str">
        <f>IF('Mottes de 6'!I496&lt;&gt;"",'Mottes de 6'!I496,"")</f>
        <v>E</v>
      </c>
      <c r="I2485" s="103">
        <f>IF('Mottes de 6'!J496&lt;&gt;"",'Mottes de 6'!J496,"")</f>
        <v>0.04</v>
      </c>
      <c r="J2485" s="103">
        <f>IF($J$9=36,'Mottes de 6'!U496,IF($J$9=37,'Mottes de 6'!V496,IF($J$9=38,'Mottes de 6'!W496,IF($J$9=39,'Mottes de 6'!X496,IF($J$9=40,'Mottes de 6'!Y496,IF($J$9=41,'Mottes de 6'!Z496,IF($J$9=42,'Mottes de 6'!AA496,IF($J$9=43,'Mottes de 6'!AB496,IF($J$9=44,'Mottes de 6'!AC496,IF($J$9=45,'Mottes de 6'!AD496,IF($J$9=46,'Mottes de 6'!AE496,IF($J$9=47,'Mottes de 6'!AF496,IF($J$9=48,'Mottes de 6'!AG496,IF($J$9=49,'Mottes de 6'!AH496,IF($J$9=50,'Mottes de 6'!AI496,IF($J$9=51,'Mottes de 6'!AJ496,IF($J$9=52,'Mottes de 6'!AK496,IF($J$9=1,'Mottes de 6'!AL496,IF($J$9=2,'Mottes de 6'!AM496,IF($J$9=3,'Mottes de 6'!AN496,IF($J$9=4,'Mottes de 6'!AO496,IF($J$9=5,'Mottes de 6'!AP496,IF($J$9=6,'Mottes de 6'!AQ496,IF($J$9=7,'Mottes de 6'!AR496,IF($J$9=8,'Mottes de 6'!AS496,IF($J$9=9,'Mottes de 6'!AT496,IF($J$9=10,'Mottes de 6'!AU496,IF($J$9=11,'Mottes de 6'!AV496,IF($J$9=12,'Mottes de 6'!AW496,IF($J$9=13,'Mottes de 6'!AX496,IF($J$9=14,'Mottes de 6'!AY496,IF($J$9=15,'Mottes de 6'!AZ496,IF($J$9=16,'Mottes de 6'!BA496,IF($J$9=17,'Mottes de 6'!BB496,IF($J$9=18,'Mottes de 6'!BC496,IF($J$9=19,'Mottes de 6'!BD496,IF($J$9=20,'Mottes de 6'!BE496,IF($J$9=21,'Mottes de 6'!BF496,IF($J$9=22,'Mottes de 6'!BG496,IF($J$9=23,'Mottes de 6'!BH496,IF($J$9=24,'Mottes de 6'!BI496,IF($J$9=25,'Mottes de 6'!BJ496,IF($J$9=26,'Mottes de 6'!BK496,IF($J$9=27,'Mottes de 6'!BL496,IF($J$9=28,'Mottes de 6'!BM496,IF($J$9=29,'Mottes de 6'!BN496,IF($J$9=30,'Mottes de 6'!BO496,IF($J$9=31,'Mottes de 6'!BP496,IF($J$9=32,'Mottes de 6'!BQ496,IF($J$9=33,'Mottes de 6'!BR496,IF($J$9=34,'Mottes de 6'!BS496,IF($J$9=35,'Mottes de 6'!BT496,))))))))))))))))))))))))))))))))))))))))))))))))))))</f>
        <v>0</v>
      </c>
      <c r="K2485" s="103" t="str">
        <f>IF('Mottes de 6'!R496=0,"","Erreur")</f>
        <v/>
      </c>
    </row>
    <row r="2486" spans="1:11" x14ac:dyDescent="0.25">
      <c r="A2486" s="450"/>
      <c r="B2486" s="450"/>
      <c r="C2486" s="451" t="s">
        <v>1909</v>
      </c>
      <c r="D2486" s="451"/>
      <c r="E2486" s="450"/>
      <c r="F2486" s="450"/>
      <c r="G2486" s="450"/>
      <c r="H2486" s="450"/>
      <c r="I2486" s="450"/>
      <c r="J2486" s="450">
        <f>SUBTOTAL(9,J2485:J2485)</f>
        <v>0</v>
      </c>
      <c r="K2486" s="450"/>
    </row>
    <row r="2487" spans="1:11" x14ac:dyDescent="0.25">
      <c r="A2487" s="103">
        <f>IF('Mottes de 6'!A497&lt;&gt;"",'Mottes de 6'!A497,"")</f>
        <v>20961</v>
      </c>
      <c r="B2487" s="103" t="str">
        <f>IF('Mottes de 6'!L497&lt;&gt;"",'Mottes de 6'!L497,"")</f>
        <v>Noai</v>
      </c>
      <c r="C2487" s="107" t="str">
        <f>IF('Mottes de 6'!B497&lt;&gt;"",'Mottes de 6'!B497,"")</f>
        <v>GLECHOMA hederacea</v>
      </c>
      <c r="D2487" s="107" t="str">
        <f>IF('Mottes de 6'!C497&lt;&gt;"",'Mottes de 6'!C497,"")</f>
        <v>Nepeta Variegata</v>
      </c>
      <c r="E2487" s="103">
        <f>IF('Mottes de 6'!H497&lt;&gt;"",'Mottes de 6'!H497,"")</f>
        <v>10</v>
      </c>
      <c r="F2487" s="103" t="str">
        <f>IF('Mottes de 6'!E497&lt;&gt;"",'Mottes de 6'!E497,"")</f>
        <v>B</v>
      </c>
      <c r="G2487" s="103" t="str">
        <f>IF('Mottes de 6'!N497&lt;&gt;"",'Mottes de 6'!N497,"")</f>
        <v>M6</v>
      </c>
      <c r="H2487" s="103" t="str">
        <f>IF('Mottes de 6'!I497&lt;&gt;"",'Mottes de 6'!I497,"")</f>
        <v>B</v>
      </c>
      <c r="I2487" s="103" t="str">
        <f>IF('Mottes de 6'!J497&lt;&gt;"",'Mottes de 6'!J497,"")</f>
        <v/>
      </c>
      <c r="J2487" s="103">
        <f>IF($J$9=36,'Mottes de 6'!U497,IF($J$9=37,'Mottes de 6'!V497,IF($J$9=38,'Mottes de 6'!W497,IF($J$9=39,'Mottes de 6'!X497,IF($J$9=40,'Mottes de 6'!Y497,IF($J$9=41,'Mottes de 6'!Z497,IF($J$9=42,'Mottes de 6'!AA497,IF($J$9=43,'Mottes de 6'!AB497,IF($J$9=44,'Mottes de 6'!AC497,IF($J$9=45,'Mottes de 6'!AD497,IF($J$9=46,'Mottes de 6'!AE497,IF($J$9=47,'Mottes de 6'!AF497,IF($J$9=48,'Mottes de 6'!AG497,IF($J$9=49,'Mottes de 6'!AH497,IF($J$9=50,'Mottes de 6'!AI497,IF($J$9=51,'Mottes de 6'!AJ497,IF($J$9=52,'Mottes de 6'!AK497,IF($J$9=1,'Mottes de 6'!AL497,IF($J$9=2,'Mottes de 6'!AM497,IF($J$9=3,'Mottes de 6'!AN497,IF($J$9=4,'Mottes de 6'!AO497,IF($J$9=5,'Mottes de 6'!AP497,IF($J$9=6,'Mottes de 6'!AQ497,IF($J$9=7,'Mottes de 6'!AR497,IF($J$9=8,'Mottes de 6'!AS497,IF($J$9=9,'Mottes de 6'!AT497,IF($J$9=10,'Mottes de 6'!AU497,IF($J$9=11,'Mottes de 6'!AV497,IF($J$9=12,'Mottes de 6'!AW497,IF($J$9=13,'Mottes de 6'!AX497,IF($J$9=14,'Mottes de 6'!AY497,IF($J$9=15,'Mottes de 6'!AZ497,IF($J$9=16,'Mottes de 6'!BA497,IF($J$9=17,'Mottes de 6'!BB497,IF($J$9=18,'Mottes de 6'!BC497,IF($J$9=19,'Mottes de 6'!BD497,IF($J$9=20,'Mottes de 6'!BE497,IF($J$9=21,'Mottes de 6'!BF497,IF($J$9=22,'Mottes de 6'!BG497,IF($J$9=23,'Mottes de 6'!BH497,IF($J$9=24,'Mottes de 6'!BI497,IF($J$9=25,'Mottes de 6'!BJ497,IF($J$9=26,'Mottes de 6'!BK497,IF($J$9=27,'Mottes de 6'!BL497,IF($J$9=28,'Mottes de 6'!BM497,IF($J$9=29,'Mottes de 6'!BN497,IF($J$9=30,'Mottes de 6'!BO497,IF($J$9=31,'Mottes de 6'!BP497,IF($J$9=32,'Mottes de 6'!BQ497,IF($J$9=33,'Mottes de 6'!BR497,IF($J$9=34,'Mottes de 6'!BS497,IF($J$9=35,'Mottes de 6'!BT497,))))))))))))))))))))))))))))))))))))))))))))))))))))</f>
        <v>0</v>
      </c>
      <c r="K2487" s="103" t="str">
        <f>IF('Mottes de 6'!R497=0,"","Erreur")</f>
        <v/>
      </c>
    </row>
    <row r="2488" spans="1:11" x14ac:dyDescent="0.25">
      <c r="A2488" s="450"/>
      <c r="B2488" s="450"/>
      <c r="C2488" s="451" t="s">
        <v>1910</v>
      </c>
      <c r="D2488" s="451"/>
      <c r="E2488" s="450"/>
      <c r="F2488" s="450"/>
      <c r="G2488" s="450"/>
      <c r="H2488" s="450"/>
      <c r="I2488" s="450"/>
      <c r="J2488" s="450">
        <f>SUBTOTAL(9,J2487:J2487)</f>
        <v>0</v>
      </c>
      <c r="K2488" s="450"/>
    </row>
    <row r="2489" spans="1:11" x14ac:dyDescent="0.25">
      <c r="A2489" s="103">
        <f>IF('Mottes de 6'!A498&lt;&gt;"",'Mottes de 6'!A498,"")</f>
        <v>20964</v>
      </c>
      <c r="B2489" s="103" t="str">
        <f>IF('Mottes de 6'!L498&lt;&gt;"",'Mottes de 6'!L498,"")</f>
        <v>Noai</v>
      </c>
      <c r="C2489" s="107" t="str">
        <f>IF('Mottes de 6'!B498&lt;&gt;"",'Mottes de 6'!B498,"")</f>
        <v>GOMPHRENA</v>
      </c>
      <c r="D2489" s="107" t="str">
        <f>IF('Mottes de 6'!C498&lt;&gt;"",'Mottes de 6'!C498,"")</f>
        <v>Fireworks</v>
      </c>
      <c r="E2489" s="103">
        <f>IF('Mottes de 6'!H498&lt;&gt;"",'Mottes de 6'!H498,"")</f>
        <v>12</v>
      </c>
      <c r="F2489" s="103" t="str">
        <f>IF('Mottes de 6'!E498&lt;&gt;"",'Mottes de 6'!E498,"")</f>
        <v>S</v>
      </c>
      <c r="G2489" s="103" t="str">
        <f>IF('Mottes de 6'!N498&lt;&gt;"",'Mottes de 6'!N498,"")</f>
        <v>M6</v>
      </c>
      <c r="H2489" s="103" t="str">
        <f>IF('Mottes de 6'!I498&lt;&gt;"",'Mottes de 6'!I498,"")</f>
        <v>B</v>
      </c>
      <c r="I2489" s="103" t="str">
        <f>IF('Mottes de 6'!J498&lt;&gt;"",'Mottes de 6'!J498,"")</f>
        <v/>
      </c>
      <c r="J2489" s="103">
        <f>IF($J$9=36,'Mottes de 6'!U498,IF($J$9=37,'Mottes de 6'!V498,IF($J$9=38,'Mottes de 6'!W498,IF($J$9=39,'Mottes de 6'!X498,IF($J$9=40,'Mottes de 6'!Y498,IF($J$9=41,'Mottes de 6'!Z498,IF($J$9=42,'Mottes de 6'!AA498,IF($J$9=43,'Mottes de 6'!AB498,IF($J$9=44,'Mottes de 6'!AC498,IF($J$9=45,'Mottes de 6'!AD498,IF($J$9=46,'Mottes de 6'!AE498,IF($J$9=47,'Mottes de 6'!AF498,IF($J$9=48,'Mottes de 6'!AG498,IF($J$9=49,'Mottes de 6'!AH498,IF($J$9=50,'Mottes de 6'!AI498,IF($J$9=51,'Mottes de 6'!AJ498,IF($J$9=52,'Mottes de 6'!AK498,IF($J$9=1,'Mottes de 6'!AL498,IF($J$9=2,'Mottes de 6'!AM498,IF($J$9=3,'Mottes de 6'!AN498,IF($J$9=4,'Mottes de 6'!AO498,IF($J$9=5,'Mottes de 6'!AP498,IF($J$9=6,'Mottes de 6'!AQ498,IF($J$9=7,'Mottes de 6'!AR498,IF($J$9=8,'Mottes de 6'!AS498,IF($J$9=9,'Mottes de 6'!AT498,IF($J$9=10,'Mottes de 6'!AU498,IF($J$9=11,'Mottes de 6'!AV498,IF($J$9=12,'Mottes de 6'!AW498,IF($J$9=13,'Mottes de 6'!AX498,IF($J$9=14,'Mottes de 6'!AY498,IF($J$9=15,'Mottes de 6'!AZ498,IF($J$9=16,'Mottes de 6'!BA498,IF($J$9=17,'Mottes de 6'!BB498,IF($J$9=18,'Mottes de 6'!BC498,IF($J$9=19,'Mottes de 6'!BD498,IF($J$9=20,'Mottes de 6'!BE498,IF($J$9=21,'Mottes de 6'!BF498,IF($J$9=22,'Mottes de 6'!BG498,IF($J$9=23,'Mottes de 6'!BH498,IF($J$9=24,'Mottes de 6'!BI498,IF($J$9=25,'Mottes de 6'!BJ498,IF($J$9=26,'Mottes de 6'!BK498,IF($J$9=27,'Mottes de 6'!BL498,IF($J$9=28,'Mottes de 6'!BM498,IF($J$9=29,'Mottes de 6'!BN498,IF($J$9=30,'Mottes de 6'!BO498,IF($J$9=31,'Mottes de 6'!BP498,IF($J$9=32,'Mottes de 6'!BQ498,IF($J$9=33,'Mottes de 6'!BR498,IF($J$9=34,'Mottes de 6'!BS498,IF($J$9=35,'Mottes de 6'!BT498,))))))))))))))))))))))))))))))))))))))))))))))))))))</f>
        <v>0</v>
      </c>
      <c r="K2489" s="103" t="str">
        <f>IF('Mottes de 6'!R498=0,"","Erreur")</f>
        <v/>
      </c>
    </row>
    <row r="2490" spans="1:11" x14ac:dyDescent="0.25">
      <c r="A2490" s="103">
        <f>IF('Mottes de 6'!A499&lt;&gt;"",'Mottes de 6'!A499,"")</f>
        <v>26784</v>
      </c>
      <c r="B2490" s="103" t="str">
        <f>IF('Mottes de 6'!L499&lt;&gt;"",'Mottes de 6'!L499,"")</f>
        <v>Noai</v>
      </c>
      <c r="C2490" s="107" t="str">
        <f>IF('Mottes de 6'!B499&lt;&gt;"",'Mottes de 6'!B499,"")</f>
        <v>GOMPHRENA</v>
      </c>
      <c r="D2490" s="107" t="str">
        <f>IF('Mottes de 6'!C499&lt;&gt;"",'Mottes de 6'!C499,"")</f>
        <v>Ping Pong</v>
      </c>
      <c r="E2490" s="103">
        <f>IF('Mottes de 6'!H499&lt;&gt;"",'Mottes de 6'!H499,"")</f>
        <v>12</v>
      </c>
      <c r="F2490" s="103" t="str">
        <f>IF('Mottes de 6'!E499&lt;&gt;"",'Mottes de 6'!E499,"")</f>
        <v>S</v>
      </c>
      <c r="G2490" s="103" t="str">
        <f>IF('Mottes de 6'!N499&lt;&gt;"",'Mottes de 6'!N499,"")</f>
        <v>M6</v>
      </c>
      <c r="H2490" s="103" t="str">
        <f>IF('Mottes de 6'!I499&lt;&gt;"",'Mottes de 6'!I499,"")</f>
        <v>B</v>
      </c>
      <c r="I2490" s="103" t="str">
        <f>IF('Mottes de 6'!J499&lt;&gt;"",'Mottes de 6'!J499,"")</f>
        <v/>
      </c>
      <c r="J2490" s="103">
        <f>IF($J$9=36,'Mottes de 6'!U499,IF($J$9=37,'Mottes de 6'!V499,IF($J$9=38,'Mottes de 6'!W499,IF($J$9=39,'Mottes de 6'!X499,IF($J$9=40,'Mottes de 6'!Y499,IF($J$9=41,'Mottes de 6'!Z499,IF($J$9=42,'Mottes de 6'!AA499,IF($J$9=43,'Mottes de 6'!AB499,IF($J$9=44,'Mottes de 6'!AC499,IF($J$9=45,'Mottes de 6'!AD499,IF($J$9=46,'Mottes de 6'!AE499,IF($J$9=47,'Mottes de 6'!AF499,IF($J$9=48,'Mottes de 6'!AG499,IF($J$9=49,'Mottes de 6'!AH499,IF($J$9=50,'Mottes de 6'!AI499,IF($J$9=51,'Mottes de 6'!AJ499,IF($J$9=52,'Mottes de 6'!AK499,IF($J$9=1,'Mottes de 6'!AL499,IF($J$9=2,'Mottes de 6'!AM499,IF($J$9=3,'Mottes de 6'!AN499,IF($J$9=4,'Mottes de 6'!AO499,IF($J$9=5,'Mottes de 6'!AP499,IF($J$9=6,'Mottes de 6'!AQ499,IF($J$9=7,'Mottes de 6'!AR499,IF($J$9=8,'Mottes de 6'!AS499,IF($J$9=9,'Mottes de 6'!AT499,IF($J$9=10,'Mottes de 6'!AU499,IF($J$9=11,'Mottes de 6'!AV499,IF($J$9=12,'Mottes de 6'!AW499,IF($J$9=13,'Mottes de 6'!AX499,IF($J$9=14,'Mottes de 6'!AY499,IF($J$9=15,'Mottes de 6'!AZ499,IF($J$9=16,'Mottes de 6'!BA499,IF($J$9=17,'Mottes de 6'!BB499,IF($J$9=18,'Mottes de 6'!BC499,IF($J$9=19,'Mottes de 6'!BD499,IF($J$9=20,'Mottes de 6'!BE499,IF($J$9=21,'Mottes de 6'!BF499,IF($J$9=22,'Mottes de 6'!BG499,IF($J$9=23,'Mottes de 6'!BH499,IF($J$9=24,'Mottes de 6'!BI499,IF($J$9=25,'Mottes de 6'!BJ499,IF($J$9=26,'Mottes de 6'!BK499,IF($J$9=27,'Mottes de 6'!BL499,IF($J$9=28,'Mottes de 6'!BM499,IF($J$9=29,'Mottes de 6'!BN499,IF($J$9=30,'Mottes de 6'!BO499,IF($J$9=31,'Mottes de 6'!BP499,IF($J$9=32,'Mottes de 6'!BQ499,IF($J$9=33,'Mottes de 6'!BR499,IF($J$9=34,'Mottes de 6'!BS499,IF($J$9=35,'Mottes de 6'!BT499,))))))))))))))))))))))))))))))))))))))))))))))))))))</f>
        <v>0</v>
      </c>
      <c r="K2490" s="103" t="str">
        <f>IF('Mottes de 6'!R499=0,"","Erreur")</f>
        <v/>
      </c>
    </row>
    <row r="2491" spans="1:11" x14ac:dyDescent="0.25">
      <c r="A2491" s="450"/>
      <c r="B2491" s="450"/>
      <c r="C2491" s="451" t="s">
        <v>1730</v>
      </c>
      <c r="D2491" s="451"/>
      <c r="E2491" s="450"/>
      <c r="F2491" s="450"/>
      <c r="G2491" s="450"/>
      <c r="H2491" s="450"/>
      <c r="I2491" s="450"/>
      <c r="J2491" s="450">
        <f>SUBTOTAL(9,J2489:J2490)</f>
        <v>0</v>
      </c>
      <c r="K2491" s="450"/>
    </row>
    <row r="2492" spans="1:11" x14ac:dyDescent="0.25">
      <c r="A2492" s="103">
        <f>IF('Mottes de 6'!A500&lt;&gt;"",'Mottes de 6'!A500,"")</f>
        <v>15644</v>
      </c>
      <c r="B2492" s="103" t="str">
        <f>IF('Mottes de 6'!L500&lt;&gt;"",'Mottes de 6'!L500,"")</f>
        <v>Noai</v>
      </c>
      <c r="C2492" s="107" t="str">
        <f>IF('Mottes de 6'!B500&lt;&gt;"",'Mottes de 6'!B500,"")</f>
        <v>GRAMINEES VARIEES</v>
      </c>
      <c r="D2492" s="107" t="str">
        <f>IF('Mottes de 6'!C500&lt;&gt;"",'Mottes de 6'!C500,"")</f>
        <v>.</v>
      </c>
      <c r="E2492" s="103">
        <f>IF('Mottes de 6'!H500&lt;&gt;"",'Mottes de 6'!H500,"")</f>
        <v>12</v>
      </c>
      <c r="F2492" s="103" t="str">
        <f>IF('Mottes de 6'!E500&lt;&gt;"",'Mottes de 6'!E500,"")</f>
        <v>S</v>
      </c>
      <c r="G2492" s="103" t="str">
        <f>IF('Mottes de 6'!N500&lt;&gt;"",'Mottes de 6'!N500,"")</f>
        <v>M6</v>
      </c>
      <c r="H2492" s="103" t="str">
        <f>IF('Mottes de 6'!I500&lt;&gt;"",'Mottes de 6'!I500,"")</f>
        <v>E</v>
      </c>
      <c r="I2492" s="103" t="str">
        <f>IF('Mottes de 6'!J500&lt;&gt;"",'Mottes de 6'!J500,"")</f>
        <v/>
      </c>
      <c r="J2492" s="103">
        <f>IF($J$9=36,'Mottes de 6'!U500,IF($J$9=37,'Mottes de 6'!V500,IF($J$9=38,'Mottes de 6'!W500,IF($J$9=39,'Mottes de 6'!X500,IF($J$9=40,'Mottes de 6'!Y500,IF($J$9=41,'Mottes de 6'!Z500,IF($J$9=42,'Mottes de 6'!AA500,IF($J$9=43,'Mottes de 6'!AB500,IF($J$9=44,'Mottes de 6'!AC500,IF($J$9=45,'Mottes de 6'!AD500,IF($J$9=46,'Mottes de 6'!AE500,IF($J$9=47,'Mottes de 6'!AF500,IF($J$9=48,'Mottes de 6'!AG500,IF($J$9=49,'Mottes de 6'!AH500,IF($J$9=50,'Mottes de 6'!AI500,IF($J$9=51,'Mottes de 6'!AJ500,IF($J$9=52,'Mottes de 6'!AK500,IF($J$9=1,'Mottes de 6'!AL500,IF($J$9=2,'Mottes de 6'!AM500,IF($J$9=3,'Mottes de 6'!AN500,IF($J$9=4,'Mottes de 6'!AO500,IF($J$9=5,'Mottes de 6'!AP500,IF($J$9=6,'Mottes de 6'!AQ500,IF($J$9=7,'Mottes de 6'!AR500,IF($J$9=8,'Mottes de 6'!AS500,IF($J$9=9,'Mottes de 6'!AT500,IF($J$9=10,'Mottes de 6'!AU500,IF($J$9=11,'Mottes de 6'!AV500,IF($J$9=12,'Mottes de 6'!AW500,IF($J$9=13,'Mottes de 6'!AX500,IF($J$9=14,'Mottes de 6'!AY500,IF($J$9=15,'Mottes de 6'!AZ500,IF($J$9=16,'Mottes de 6'!BA500,IF($J$9=17,'Mottes de 6'!BB500,IF($J$9=18,'Mottes de 6'!BC500,IF($J$9=19,'Mottes de 6'!BD500,IF($J$9=20,'Mottes de 6'!BE500,IF($J$9=21,'Mottes de 6'!BF500,IF($J$9=22,'Mottes de 6'!BG500,IF($J$9=23,'Mottes de 6'!BH500,IF($J$9=24,'Mottes de 6'!BI500,IF($J$9=25,'Mottes de 6'!BJ500,IF($J$9=26,'Mottes de 6'!BK500,IF($J$9=27,'Mottes de 6'!BL500,IF($J$9=28,'Mottes de 6'!BM500,IF($J$9=29,'Mottes de 6'!BN500,IF($J$9=30,'Mottes de 6'!BO500,IF($J$9=31,'Mottes de 6'!BP500,IF($J$9=32,'Mottes de 6'!BQ500,IF($J$9=33,'Mottes de 6'!BR500,IF($J$9=34,'Mottes de 6'!BS500,IF($J$9=35,'Mottes de 6'!BT500,))))))))))))))))))))))))))))))))))))))))))))))))))))</f>
        <v>0</v>
      </c>
      <c r="K2492" s="103" t="str">
        <f>IF('Mottes de 6'!R500=0,"","Erreur")</f>
        <v/>
      </c>
    </row>
    <row r="2493" spans="1:11" x14ac:dyDescent="0.25">
      <c r="A2493" s="450"/>
      <c r="B2493" s="450"/>
      <c r="C2493" s="451" t="s">
        <v>1911</v>
      </c>
      <c r="D2493" s="451"/>
      <c r="E2493" s="450"/>
      <c r="F2493" s="450"/>
      <c r="G2493" s="450"/>
      <c r="H2493" s="450"/>
      <c r="I2493" s="450"/>
      <c r="J2493" s="450">
        <f>SUBTOTAL(9,J2492:J2492)</f>
        <v>0</v>
      </c>
      <c r="K2493" s="450"/>
    </row>
    <row r="2494" spans="1:11" x14ac:dyDescent="0.25">
      <c r="A2494" s="103">
        <f>IF('Mottes de 6'!A501&lt;&gt;"",'Mottes de 6'!A501,"")</f>
        <v>25326</v>
      </c>
      <c r="B2494" s="103" t="str">
        <f>IF('Mottes de 6'!L501&lt;&gt;"",'Mottes de 6'!L501,"")</f>
        <v>Noai</v>
      </c>
      <c r="C2494" s="107" t="str">
        <f>IF('Mottes de 6'!B501&lt;&gt;"",'Mottes de 6'!B501,"")</f>
        <v>GYPSOPHILE</v>
      </c>
      <c r="D2494" s="107" t="str">
        <f>IF('Mottes de 6'!C501&lt;&gt;"",'Mottes de 6'!C501,"")</f>
        <v>Festival White</v>
      </c>
      <c r="E2494" s="103">
        <f>IF('Mottes de 6'!H501&lt;&gt;"",'Mottes de 6'!H501,"")</f>
        <v>13</v>
      </c>
      <c r="F2494" s="103" t="str">
        <f>IF('Mottes de 6'!E501&lt;&gt;"",'Mottes de 6'!E501,"")</f>
        <v>B</v>
      </c>
      <c r="G2494" s="103" t="str">
        <f>IF('Mottes de 6'!N501&lt;&gt;"",'Mottes de 6'!N501,"")</f>
        <v>M6</v>
      </c>
      <c r="H2494" s="103" t="str">
        <f>IF('Mottes de 6'!I501&lt;&gt;"",'Mottes de 6'!I501,"")</f>
        <v>E</v>
      </c>
      <c r="I2494" s="103">
        <f>IF('Mottes de 6'!J501&lt;&gt;"",'Mottes de 6'!J501,"")</f>
        <v>0.11</v>
      </c>
      <c r="J2494" s="103">
        <f>IF($J$9=36,'Mottes de 6'!U501,IF($J$9=37,'Mottes de 6'!V501,IF($J$9=38,'Mottes de 6'!W501,IF($J$9=39,'Mottes de 6'!X501,IF($J$9=40,'Mottes de 6'!Y501,IF($J$9=41,'Mottes de 6'!Z501,IF($J$9=42,'Mottes de 6'!AA501,IF($J$9=43,'Mottes de 6'!AB501,IF($J$9=44,'Mottes de 6'!AC501,IF($J$9=45,'Mottes de 6'!AD501,IF($J$9=46,'Mottes de 6'!AE501,IF($J$9=47,'Mottes de 6'!AF501,IF($J$9=48,'Mottes de 6'!AG501,IF($J$9=49,'Mottes de 6'!AH501,IF($J$9=50,'Mottes de 6'!AI501,IF($J$9=51,'Mottes de 6'!AJ501,IF($J$9=52,'Mottes de 6'!AK501,IF($J$9=1,'Mottes de 6'!AL501,IF($J$9=2,'Mottes de 6'!AM501,IF($J$9=3,'Mottes de 6'!AN501,IF($J$9=4,'Mottes de 6'!AO501,IF($J$9=5,'Mottes de 6'!AP501,IF($J$9=6,'Mottes de 6'!AQ501,IF($J$9=7,'Mottes de 6'!AR501,IF($J$9=8,'Mottes de 6'!AS501,IF($J$9=9,'Mottes de 6'!AT501,IF($J$9=10,'Mottes de 6'!AU501,IF($J$9=11,'Mottes de 6'!AV501,IF($J$9=12,'Mottes de 6'!AW501,IF($J$9=13,'Mottes de 6'!AX501,IF($J$9=14,'Mottes de 6'!AY501,IF($J$9=15,'Mottes de 6'!AZ501,IF($J$9=16,'Mottes de 6'!BA501,IF($J$9=17,'Mottes de 6'!BB501,IF($J$9=18,'Mottes de 6'!BC501,IF($J$9=19,'Mottes de 6'!BD501,IF($J$9=20,'Mottes de 6'!BE501,IF($J$9=21,'Mottes de 6'!BF501,IF($J$9=22,'Mottes de 6'!BG501,IF($J$9=23,'Mottes de 6'!BH501,IF($J$9=24,'Mottes de 6'!BI501,IF($J$9=25,'Mottes de 6'!BJ501,IF($J$9=26,'Mottes de 6'!BK501,IF($J$9=27,'Mottes de 6'!BL501,IF($J$9=28,'Mottes de 6'!BM501,IF($J$9=29,'Mottes de 6'!BN501,IF($J$9=30,'Mottes de 6'!BO501,IF($J$9=31,'Mottes de 6'!BP501,IF($J$9=32,'Mottes de 6'!BQ501,IF($J$9=33,'Mottes de 6'!BR501,IF($J$9=34,'Mottes de 6'!BS501,IF($J$9=35,'Mottes de 6'!BT501,))))))))))))))))))))))))))))))))))))))))))))))))))))</f>
        <v>0</v>
      </c>
      <c r="K2494" s="103" t="str">
        <f>IF('Mottes de 6'!R501=0,"","Erreur")</f>
        <v/>
      </c>
    </row>
    <row r="2495" spans="1:11" x14ac:dyDescent="0.25">
      <c r="A2495" s="450"/>
      <c r="B2495" s="450"/>
      <c r="C2495" s="451" t="s">
        <v>1731</v>
      </c>
      <c r="D2495" s="451"/>
      <c r="E2495" s="450"/>
      <c r="F2495" s="450"/>
      <c r="G2495" s="450"/>
      <c r="H2495" s="450"/>
      <c r="I2495" s="450"/>
      <c r="J2495" s="450">
        <f>SUBTOTAL(9,J2494:J2494)</f>
        <v>0</v>
      </c>
      <c r="K2495" s="450"/>
    </row>
    <row r="2496" spans="1:11" x14ac:dyDescent="0.25">
      <c r="A2496" s="103" t="str">
        <f>IF('Mottes de 6'!A502&lt;&gt;"",'Mottes de 6'!A502,"")</f>
        <v/>
      </c>
      <c r="B2496" s="103" t="str">
        <f>IF('Mottes de 6'!L502&lt;&gt;"",'Mottes de 6'!L502,"")</f>
        <v>L</v>
      </c>
      <c r="C2496" s="107" t="str">
        <f>IF('Mottes de 6'!B502&lt;&gt;"",'Mottes de 6'!B502,"")</f>
        <v>H</v>
      </c>
      <c r="D2496" s="107" t="str">
        <f>IF('Mottes de 6'!C502&lt;&gt;"",'Mottes de 6'!C502,"")</f>
        <v/>
      </c>
      <c r="E2496" s="103" t="str">
        <f>IF('Mottes de 6'!H502&lt;&gt;"",'Mottes de 6'!H502,"")</f>
        <v/>
      </c>
      <c r="F2496" s="103" t="str">
        <f>IF('Mottes de 6'!E502&lt;&gt;"",'Mottes de 6'!E502,"")</f>
        <v/>
      </c>
      <c r="G2496" s="103" t="str">
        <f>IF('Mottes de 6'!N502&lt;&gt;"",'Mottes de 6'!N502,"")</f>
        <v/>
      </c>
      <c r="H2496" s="103" t="str">
        <f>IF('Mottes de 6'!I502&lt;&gt;"",'Mottes de 6'!I502,"")</f>
        <v/>
      </c>
      <c r="I2496" s="103" t="str">
        <f>IF('Mottes de 6'!J502&lt;&gt;"",'Mottes de 6'!J502,"")</f>
        <v/>
      </c>
      <c r="J2496" s="103">
        <f>IF($J$9=36,'Mottes de 6'!U502,IF($J$9=37,'Mottes de 6'!V502,IF($J$9=38,'Mottes de 6'!W502,IF($J$9=39,'Mottes de 6'!X502,IF($J$9=40,'Mottes de 6'!Y502,IF($J$9=41,'Mottes de 6'!Z502,IF($J$9=42,'Mottes de 6'!AA502,IF($J$9=43,'Mottes de 6'!AB502,IF($J$9=44,'Mottes de 6'!AC502,IF($J$9=45,'Mottes de 6'!AD502,IF($J$9=46,'Mottes de 6'!AE502,IF($J$9=47,'Mottes de 6'!AF502,IF($J$9=48,'Mottes de 6'!AG502,IF($J$9=49,'Mottes de 6'!AH502,IF($J$9=50,'Mottes de 6'!AI502,IF($J$9=51,'Mottes de 6'!AJ502,IF($J$9=52,'Mottes de 6'!AK502,IF($J$9=1,'Mottes de 6'!AL502,IF($J$9=2,'Mottes de 6'!AM502,IF($J$9=3,'Mottes de 6'!AN502,IF($J$9=4,'Mottes de 6'!AO502,IF($J$9=5,'Mottes de 6'!AP502,IF($J$9=6,'Mottes de 6'!AQ502,IF($J$9=7,'Mottes de 6'!AR502,IF($J$9=8,'Mottes de 6'!AS502,IF($J$9=9,'Mottes de 6'!AT502,IF($J$9=10,'Mottes de 6'!AU502,IF($J$9=11,'Mottes de 6'!AV502,IF($J$9=12,'Mottes de 6'!AW502,IF($J$9=13,'Mottes de 6'!AX502,IF($J$9=14,'Mottes de 6'!AY502,IF($J$9=15,'Mottes de 6'!AZ502,IF($J$9=16,'Mottes de 6'!BA502,IF($J$9=17,'Mottes de 6'!BB502,IF($J$9=18,'Mottes de 6'!BC502,IF($J$9=19,'Mottes de 6'!BD502,IF($J$9=20,'Mottes de 6'!BE502,IF($J$9=21,'Mottes de 6'!BF502,IF($J$9=22,'Mottes de 6'!BG502,IF($J$9=23,'Mottes de 6'!BH502,IF($J$9=24,'Mottes de 6'!BI502,IF($J$9=25,'Mottes de 6'!BJ502,IF($J$9=26,'Mottes de 6'!BK502,IF($J$9=27,'Mottes de 6'!BL502,IF($J$9=28,'Mottes de 6'!BM502,IF($J$9=29,'Mottes de 6'!BN502,IF($J$9=30,'Mottes de 6'!BO502,IF($J$9=31,'Mottes de 6'!BP502,IF($J$9=32,'Mottes de 6'!BQ502,IF($J$9=33,'Mottes de 6'!BR502,IF($J$9=34,'Mottes de 6'!BS502,IF($J$9=35,'Mottes de 6'!BT502,))))))))))))))))))))))))))))))))))))))))))))))))))))</f>
        <v>0</v>
      </c>
      <c r="K2496" s="103" t="str">
        <f>IF('Mottes de 6'!R502=0,"","Erreur")</f>
        <v/>
      </c>
    </row>
    <row r="2497" spans="1:11" x14ac:dyDescent="0.25">
      <c r="A2497" s="103">
        <f>IF('Mottes de 6'!A503&lt;&gt;"",'Mottes de 6'!A503,"")</f>
        <v>20971</v>
      </c>
      <c r="B2497" s="103" t="str">
        <f>IF('Mottes de 6'!L503&lt;&gt;"",'Mottes de 6'!L503,"")</f>
        <v>Noai</v>
      </c>
      <c r="C2497" s="107" t="str">
        <f>IF('Mottes de 6'!B503&lt;&gt;"",'Mottes de 6'!B503,"")</f>
        <v>HEDERA HELIX LIERRE</v>
      </c>
      <c r="D2497" s="107" t="str">
        <f>IF('Mottes de 6'!C503&lt;&gt;"",'Mottes de 6'!C503,"")</f>
        <v>Green</v>
      </c>
      <c r="E2497" s="103">
        <f>IF('Mottes de 6'!H503&lt;&gt;"",'Mottes de 6'!H503,"")</f>
        <v>12</v>
      </c>
      <c r="F2497" s="103" t="str">
        <f>IF('Mottes de 6'!E503&lt;&gt;"",'Mottes de 6'!E503,"")</f>
        <v>B</v>
      </c>
      <c r="G2497" s="103" t="str">
        <f>IF('Mottes de 6'!N503&lt;&gt;"",'Mottes de 6'!N503,"")</f>
        <v>M6</v>
      </c>
      <c r="H2497" s="103" t="str">
        <f>IF('Mottes de 6'!I503&lt;&gt;"",'Mottes de 6'!I503,"")</f>
        <v>A</v>
      </c>
      <c r="I2497" s="103" t="str">
        <f>IF('Mottes de 6'!J503&lt;&gt;"",'Mottes de 6'!J503,"")</f>
        <v/>
      </c>
      <c r="J2497" s="103">
        <f>IF($J$9=36,'Mottes de 6'!U503,IF($J$9=37,'Mottes de 6'!V503,IF($J$9=38,'Mottes de 6'!W503,IF($J$9=39,'Mottes de 6'!X503,IF($J$9=40,'Mottes de 6'!Y503,IF($J$9=41,'Mottes de 6'!Z503,IF($J$9=42,'Mottes de 6'!AA503,IF($J$9=43,'Mottes de 6'!AB503,IF($J$9=44,'Mottes de 6'!AC503,IF($J$9=45,'Mottes de 6'!AD503,IF($J$9=46,'Mottes de 6'!AE503,IF($J$9=47,'Mottes de 6'!AF503,IF($J$9=48,'Mottes de 6'!AG503,IF($J$9=49,'Mottes de 6'!AH503,IF($J$9=50,'Mottes de 6'!AI503,IF($J$9=51,'Mottes de 6'!AJ503,IF($J$9=52,'Mottes de 6'!AK503,IF($J$9=1,'Mottes de 6'!AL503,IF($J$9=2,'Mottes de 6'!AM503,IF($J$9=3,'Mottes de 6'!AN503,IF($J$9=4,'Mottes de 6'!AO503,IF($J$9=5,'Mottes de 6'!AP503,IF($J$9=6,'Mottes de 6'!AQ503,IF($J$9=7,'Mottes de 6'!AR503,IF($J$9=8,'Mottes de 6'!AS503,IF($J$9=9,'Mottes de 6'!AT503,IF($J$9=10,'Mottes de 6'!AU503,IF($J$9=11,'Mottes de 6'!AV503,IF($J$9=12,'Mottes de 6'!AW503,IF($J$9=13,'Mottes de 6'!AX503,IF($J$9=14,'Mottes de 6'!AY503,IF($J$9=15,'Mottes de 6'!AZ503,IF($J$9=16,'Mottes de 6'!BA503,IF($J$9=17,'Mottes de 6'!BB503,IF($J$9=18,'Mottes de 6'!BC503,IF($J$9=19,'Mottes de 6'!BD503,IF($J$9=20,'Mottes de 6'!BE503,IF($J$9=21,'Mottes de 6'!BF503,IF($J$9=22,'Mottes de 6'!BG503,IF($J$9=23,'Mottes de 6'!BH503,IF($J$9=24,'Mottes de 6'!BI503,IF($J$9=25,'Mottes de 6'!BJ503,IF($J$9=26,'Mottes de 6'!BK503,IF($J$9=27,'Mottes de 6'!BL503,IF($J$9=28,'Mottes de 6'!BM503,IF($J$9=29,'Mottes de 6'!BN503,IF($J$9=30,'Mottes de 6'!BO503,IF($J$9=31,'Mottes de 6'!BP503,IF($J$9=32,'Mottes de 6'!BQ503,IF($J$9=33,'Mottes de 6'!BR503,IF($J$9=34,'Mottes de 6'!BS503,IF($J$9=35,'Mottes de 6'!BT503,))))))))))))))))))))))))))))))))))))))))))))))))))))</f>
        <v>0</v>
      </c>
      <c r="K2497" s="103" t="str">
        <f>IF('Mottes de 6'!R503=0,"","Erreur")</f>
        <v/>
      </c>
    </row>
    <row r="2498" spans="1:11" x14ac:dyDescent="0.25">
      <c r="A2498" s="103">
        <f>IF('Mottes de 6'!A504&lt;&gt;"",'Mottes de 6'!A504,"")</f>
        <v>20973</v>
      </c>
      <c r="B2498" s="103" t="str">
        <f>IF('Mottes de 6'!L504&lt;&gt;"",'Mottes de 6'!L504,"")</f>
        <v>Noai</v>
      </c>
      <c r="C2498" s="107" t="str">
        <f>IF('Mottes de 6'!B504&lt;&gt;"",'Mottes de 6'!B504,"")</f>
        <v>HEDERA HELIX LIERRE</v>
      </c>
      <c r="D2498" s="107" t="str">
        <f>IF('Mottes de 6'!C504&lt;&gt;"",'Mottes de 6'!C504,"")</f>
        <v>Mini White Wonder</v>
      </c>
      <c r="E2498" s="103">
        <f>IF('Mottes de 6'!H504&lt;&gt;"",'Mottes de 6'!H504,"")</f>
        <v>12</v>
      </c>
      <c r="F2498" s="103" t="str">
        <f>IF('Mottes de 6'!E504&lt;&gt;"",'Mottes de 6'!E504,"")</f>
        <v>B</v>
      </c>
      <c r="G2498" s="103" t="str">
        <f>IF('Mottes de 6'!N504&lt;&gt;"",'Mottes de 6'!N504,"")</f>
        <v>M6</v>
      </c>
      <c r="H2498" s="103" t="str">
        <f>IF('Mottes de 6'!I504&lt;&gt;"",'Mottes de 6'!I504,"")</f>
        <v>A</v>
      </c>
      <c r="I2498" s="103" t="str">
        <f>IF('Mottes de 6'!J504&lt;&gt;"",'Mottes de 6'!J504,"")</f>
        <v/>
      </c>
      <c r="J2498" s="103">
        <f>IF($J$9=36,'Mottes de 6'!U504,IF($J$9=37,'Mottes de 6'!V504,IF($J$9=38,'Mottes de 6'!W504,IF($J$9=39,'Mottes de 6'!X504,IF($J$9=40,'Mottes de 6'!Y504,IF($J$9=41,'Mottes de 6'!Z504,IF($J$9=42,'Mottes de 6'!AA504,IF($J$9=43,'Mottes de 6'!AB504,IF($J$9=44,'Mottes de 6'!AC504,IF($J$9=45,'Mottes de 6'!AD504,IF($J$9=46,'Mottes de 6'!AE504,IF($J$9=47,'Mottes de 6'!AF504,IF($J$9=48,'Mottes de 6'!AG504,IF($J$9=49,'Mottes de 6'!AH504,IF($J$9=50,'Mottes de 6'!AI504,IF($J$9=51,'Mottes de 6'!AJ504,IF($J$9=52,'Mottes de 6'!AK504,IF($J$9=1,'Mottes de 6'!AL504,IF($J$9=2,'Mottes de 6'!AM504,IF($J$9=3,'Mottes de 6'!AN504,IF($J$9=4,'Mottes de 6'!AO504,IF($J$9=5,'Mottes de 6'!AP504,IF($J$9=6,'Mottes de 6'!AQ504,IF($J$9=7,'Mottes de 6'!AR504,IF($J$9=8,'Mottes de 6'!AS504,IF($J$9=9,'Mottes de 6'!AT504,IF($J$9=10,'Mottes de 6'!AU504,IF($J$9=11,'Mottes de 6'!AV504,IF($J$9=12,'Mottes de 6'!AW504,IF($J$9=13,'Mottes de 6'!AX504,IF($J$9=14,'Mottes de 6'!AY504,IF($J$9=15,'Mottes de 6'!AZ504,IF($J$9=16,'Mottes de 6'!BA504,IF($J$9=17,'Mottes de 6'!BB504,IF($J$9=18,'Mottes de 6'!BC504,IF($J$9=19,'Mottes de 6'!BD504,IF($J$9=20,'Mottes de 6'!BE504,IF($J$9=21,'Mottes de 6'!BF504,IF($J$9=22,'Mottes de 6'!BG504,IF($J$9=23,'Mottes de 6'!BH504,IF($J$9=24,'Mottes de 6'!BI504,IF($J$9=25,'Mottes de 6'!BJ504,IF($J$9=26,'Mottes de 6'!BK504,IF($J$9=27,'Mottes de 6'!BL504,IF($J$9=28,'Mottes de 6'!BM504,IF($J$9=29,'Mottes de 6'!BN504,IF($J$9=30,'Mottes de 6'!BO504,IF($J$9=31,'Mottes de 6'!BP504,IF($J$9=32,'Mottes de 6'!BQ504,IF($J$9=33,'Mottes de 6'!BR504,IF($J$9=34,'Mottes de 6'!BS504,IF($J$9=35,'Mottes de 6'!BT504,))))))))))))))))))))))))))))))))))))))))))))))))))))</f>
        <v>0</v>
      </c>
      <c r="K2498" s="103" t="str">
        <f>IF('Mottes de 6'!R504=0,"","Erreur")</f>
        <v/>
      </c>
    </row>
    <row r="2499" spans="1:11" x14ac:dyDescent="0.25">
      <c r="A2499" s="103">
        <f>IF('Mottes de 6'!A505&lt;&gt;"",'Mottes de 6'!A505,"")</f>
        <v>25274</v>
      </c>
      <c r="B2499" s="103" t="str">
        <f>IF('Mottes de 6'!L505&lt;&gt;"",'Mottes de 6'!L505,"")</f>
        <v>Noai</v>
      </c>
      <c r="C2499" s="107" t="str">
        <f>IF('Mottes de 6'!B505&lt;&gt;"",'Mottes de 6'!B505,"")</f>
        <v>HEDERA HELIX LIERRE</v>
      </c>
      <c r="D2499" s="107" t="str">
        <f>IF('Mottes de 6'!C505&lt;&gt;"",'Mottes de 6'!C505,"")</f>
        <v>Goldchild</v>
      </c>
      <c r="E2499" s="103">
        <f>IF('Mottes de 6'!H505&lt;&gt;"",'Mottes de 6'!H505,"")</f>
        <v>12</v>
      </c>
      <c r="F2499" s="103" t="str">
        <f>IF('Mottes de 6'!E505&lt;&gt;"",'Mottes de 6'!E505,"")</f>
        <v>B</v>
      </c>
      <c r="G2499" s="103" t="str">
        <f>IF('Mottes de 6'!N505&lt;&gt;"",'Mottes de 6'!N505,"")</f>
        <v>M6</v>
      </c>
      <c r="H2499" s="103" t="str">
        <f>IF('Mottes de 6'!I505&lt;&gt;"",'Mottes de 6'!I505,"")</f>
        <v>A</v>
      </c>
      <c r="I2499" s="103" t="str">
        <f>IF('Mottes de 6'!J505&lt;&gt;"",'Mottes de 6'!J505,"")</f>
        <v/>
      </c>
      <c r="J2499" s="103">
        <f>IF($J$9=36,'Mottes de 6'!U505,IF($J$9=37,'Mottes de 6'!V505,IF($J$9=38,'Mottes de 6'!W505,IF($J$9=39,'Mottes de 6'!X505,IF($J$9=40,'Mottes de 6'!Y505,IF($J$9=41,'Mottes de 6'!Z505,IF($J$9=42,'Mottes de 6'!AA505,IF($J$9=43,'Mottes de 6'!AB505,IF($J$9=44,'Mottes de 6'!AC505,IF($J$9=45,'Mottes de 6'!AD505,IF($J$9=46,'Mottes de 6'!AE505,IF($J$9=47,'Mottes de 6'!AF505,IF($J$9=48,'Mottes de 6'!AG505,IF($J$9=49,'Mottes de 6'!AH505,IF($J$9=50,'Mottes de 6'!AI505,IF($J$9=51,'Mottes de 6'!AJ505,IF($J$9=52,'Mottes de 6'!AK505,IF($J$9=1,'Mottes de 6'!AL505,IF($J$9=2,'Mottes de 6'!AM505,IF($J$9=3,'Mottes de 6'!AN505,IF($J$9=4,'Mottes de 6'!AO505,IF($J$9=5,'Mottes de 6'!AP505,IF($J$9=6,'Mottes de 6'!AQ505,IF($J$9=7,'Mottes de 6'!AR505,IF($J$9=8,'Mottes de 6'!AS505,IF($J$9=9,'Mottes de 6'!AT505,IF($J$9=10,'Mottes de 6'!AU505,IF($J$9=11,'Mottes de 6'!AV505,IF($J$9=12,'Mottes de 6'!AW505,IF($J$9=13,'Mottes de 6'!AX505,IF($J$9=14,'Mottes de 6'!AY505,IF($J$9=15,'Mottes de 6'!AZ505,IF($J$9=16,'Mottes de 6'!BA505,IF($J$9=17,'Mottes de 6'!BB505,IF($J$9=18,'Mottes de 6'!BC505,IF($J$9=19,'Mottes de 6'!BD505,IF($J$9=20,'Mottes de 6'!BE505,IF($J$9=21,'Mottes de 6'!BF505,IF($J$9=22,'Mottes de 6'!BG505,IF($J$9=23,'Mottes de 6'!BH505,IF($J$9=24,'Mottes de 6'!BI505,IF($J$9=25,'Mottes de 6'!BJ505,IF($J$9=26,'Mottes de 6'!BK505,IF($J$9=27,'Mottes de 6'!BL505,IF($J$9=28,'Mottes de 6'!BM505,IF($J$9=29,'Mottes de 6'!BN505,IF($J$9=30,'Mottes de 6'!BO505,IF($J$9=31,'Mottes de 6'!BP505,IF($J$9=32,'Mottes de 6'!BQ505,IF($J$9=33,'Mottes de 6'!BR505,IF($J$9=34,'Mottes de 6'!BS505,IF($J$9=35,'Mottes de 6'!BT505,))))))))))))))))))))))))))))))))))))))))))))))))))))</f>
        <v>0</v>
      </c>
      <c r="K2499" s="103" t="str">
        <f>IF('Mottes de 6'!R505=0,"","Erreur")</f>
        <v/>
      </c>
    </row>
    <row r="2500" spans="1:11" x14ac:dyDescent="0.25">
      <c r="A2500" s="450"/>
      <c r="B2500" s="450"/>
      <c r="C2500" s="451" t="s">
        <v>1912</v>
      </c>
      <c r="D2500" s="451"/>
      <c r="E2500" s="450"/>
      <c r="F2500" s="450"/>
      <c r="G2500" s="450"/>
      <c r="H2500" s="450"/>
      <c r="I2500" s="450"/>
      <c r="J2500" s="450">
        <f>SUBTOTAL(9,J2496:J2499)</f>
        <v>0</v>
      </c>
      <c r="K2500" s="450"/>
    </row>
    <row r="2501" spans="1:11" x14ac:dyDescent="0.25">
      <c r="A2501" s="103">
        <f>IF('Mottes de 6'!A506&lt;&gt;"",'Mottes de 6'!A506,"")</f>
        <v>20980</v>
      </c>
      <c r="B2501" s="103" t="str">
        <f>IF('Mottes de 6'!L506&lt;&gt;"",'Mottes de 6'!L506,"")</f>
        <v>Noai</v>
      </c>
      <c r="C2501" s="107" t="str">
        <f>IF('Mottes de 6'!B506&lt;&gt;"",'Mottes de 6'!B506,"")</f>
        <v>HELICHRYSUM GNAPHALIUM</v>
      </c>
      <c r="D2501" s="107" t="str">
        <f>IF('Mottes de 6'!C506&lt;&gt;"",'Mottes de 6'!C506,"")</f>
        <v>Gold</v>
      </c>
      <c r="E2501" s="103">
        <f>IF('Mottes de 6'!H506&lt;&gt;"",'Mottes de 6'!H506,"")</f>
        <v>13</v>
      </c>
      <c r="F2501" s="103" t="str">
        <f>IF('Mottes de 6'!E506&lt;&gt;"",'Mottes de 6'!E506,"")</f>
        <v>B</v>
      </c>
      <c r="G2501" s="103" t="str">
        <f>IF('Mottes de 6'!N506&lt;&gt;"",'Mottes de 6'!N506,"")</f>
        <v>M6</v>
      </c>
      <c r="H2501" s="103" t="str">
        <f>IF('Mottes de 6'!I506&lt;&gt;"",'Mottes de 6'!I506,"")</f>
        <v>A</v>
      </c>
      <c r="I2501" s="103" t="str">
        <f>IF('Mottes de 6'!J506&lt;&gt;"",'Mottes de 6'!J506,"")</f>
        <v/>
      </c>
      <c r="J2501" s="103">
        <f>IF($J$9=36,'Mottes de 6'!U506,IF($J$9=37,'Mottes de 6'!V506,IF($J$9=38,'Mottes de 6'!W506,IF($J$9=39,'Mottes de 6'!X506,IF($J$9=40,'Mottes de 6'!Y506,IF($J$9=41,'Mottes de 6'!Z506,IF($J$9=42,'Mottes de 6'!AA506,IF($J$9=43,'Mottes de 6'!AB506,IF($J$9=44,'Mottes de 6'!AC506,IF($J$9=45,'Mottes de 6'!AD506,IF($J$9=46,'Mottes de 6'!AE506,IF($J$9=47,'Mottes de 6'!AF506,IF($J$9=48,'Mottes de 6'!AG506,IF($J$9=49,'Mottes de 6'!AH506,IF($J$9=50,'Mottes de 6'!AI506,IF($J$9=51,'Mottes de 6'!AJ506,IF($J$9=52,'Mottes de 6'!AK506,IF($J$9=1,'Mottes de 6'!AL506,IF($J$9=2,'Mottes de 6'!AM506,IF($J$9=3,'Mottes de 6'!AN506,IF($J$9=4,'Mottes de 6'!AO506,IF($J$9=5,'Mottes de 6'!AP506,IF($J$9=6,'Mottes de 6'!AQ506,IF($J$9=7,'Mottes de 6'!AR506,IF($J$9=8,'Mottes de 6'!AS506,IF($J$9=9,'Mottes de 6'!AT506,IF($J$9=10,'Mottes de 6'!AU506,IF($J$9=11,'Mottes de 6'!AV506,IF($J$9=12,'Mottes de 6'!AW506,IF($J$9=13,'Mottes de 6'!AX506,IF($J$9=14,'Mottes de 6'!AY506,IF($J$9=15,'Mottes de 6'!AZ506,IF($J$9=16,'Mottes de 6'!BA506,IF($J$9=17,'Mottes de 6'!BB506,IF($J$9=18,'Mottes de 6'!BC506,IF($J$9=19,'Mottes de 6'!BD506,IF($J$9=20,'Mottes de 6'!BE506,IF($J$9=21,'Mottes de 6'!BF506,IF($J$9=22,'Mottes de 6'!BG506,IF($J$9=23,'Mottes de 6'!BH506,IF($J$9=24,'Mottes de 6'!BI506,IF($J$9=25,'Mottes de 6'!BJ506,IF($J$9=26,'Mottes de 6'!BK506,IF($J$9=27,'Mottes de 6'!BL506,IF($J$9=28,'Mottes de 6'!BM506,IF($J$9=29,'Mottes de 6'!BN506,IF($J$9=30,'Mottes de 6'!BO506,IF($J$9=31,'Mottes de 6'!BP506,IF($J$9=32,'Mottes de 6'!BQ506,IF($J$9=33,'Mottes de 6'!BR506,IF($J$9=34,'Mottes de 6'!BS506,IF($J$9=35,'Mottes de 6'!BT506,))))))))))))))))))))))))))))))))))))))))))))))))))))</f>
        <v>0</v>
      </c>
      <c r="K2501" s="103" t="str">
        <f>IF('Mottes de 6'!R506=0,"","Erreur")</f>
        <v/>
      </c>
    </row>
    <row r="2502" spans="1:11" x14ac:dyDescent="0.25">
      <c r="A2502" s="103">
        <f>IF('Mottes de 6'!A507&lt;&gt;"",'Mottes de 6'!A507,"")</f>
        <v>20982</v>
      </c>
      <c r="B2502" s="103" t="str">
        <f>IF('Mottes de 6'!L507&lt;&gt;"",'Mottes de 6'!L507,"")</f>
        <v>Noai</v>
      </c>
      <c r="C2502" s="107" t="str">
        <f>IF('Mottes de 6'!B507&lt;&gt;"",'Mottes de 6'!B507,"")</f>
        <v>HELICHRYSUM GNAPHALIUM</v>
      </c>
      <c r="D2502" s="107" t="str">
        <f>IF('Mottes de 6'!C507&lt;&gt;"",'Mottes de 6'!C507,"")</f>
        <v>Silver</v>
      </c>
      <c r="E2502" s="103">
        <f>IF('Mottes de 6'!H507&lt;&gt;"",'Mottes de 6'!H507,"")</f>
        <v>13</v>
      </c>
      <c r="F2502" s="103" t="str">
        <f>IF('Mottes de 6'!E507&lt;&gt;"",'Mottes de 6'!E507,"")</f>
        <v>B</v>
      </c>
      <c r="G2502" s="103" t="str">
        <f>IF('Mottes de 6'!N507&lt;&gt;"",'Mottes de 6'!N507,"")</f>
        <v>M6</v>
      </c>
      <c r="H2502" s="103" t="str">
        <f>IF('Mottes de 6'!I507&lt;&gt;"",'Mottes de 6'!I507,"")</f>
        <v>A</v>
      </c>
      <c r="I2502" s="103" t="str">
        <f>IF('Mottes de 6'!J507&lt;&gt;"",'Mottes de 6'!J507,"")</f>
        <v/>
      </c>
      <c r="J2502" s="103">
        <f>IF($J$9=36,'Mottes de 6'!U507,IF($J$9=37,'Mottes de 6'!V507,IF($J$9=38,'Mottes de 6'!W507,IF($J$9=39,'Mottes de 6'!X507,IF($J$9=40,'Mottes de 6'!Y507,IF($J$9=41,'Mottes de 6'!Z507,IF($J$9=42,'Mottes de 6'!AA507,IF($J$9=43,'Mottes de 6'!AB507,IF($J$9=44,'Mottes de 6'!AC507,IF($J$9=45,'Mottes de 6'!AD507,IF($J$9=46,'Mottes de 6'!AE507,IF($J$9=47,'Mottes de 6'!AF507,IF($J$9=48,'Mottes de 6'!AG507,IF($J$9=49,'Mottes de 6'!AH507,IF($J$9=50,'Mottes de 6'!AI507,IF($J$9=51,'Mottes de 6'!AJ507,IF($J$9=52,'Mottes de 6'!AK507,IF($J$9=1,'Mottes de 6'!AL507,IF($J$9=2,'Mottes de 6'!AM507,IF($J$9=3,'Mottes de 6'!AN507,IF($J$9=4,'Mottes de 6'!AO507,IF($J$9=5,'Mottes de 6'!AP507,IF($J$9=6,'Mottes de 6'!AQ507,IF($J$9=7,'Mottes de 6'!AR507,IF($J$9=8,'Mottes de 6'!AS507,IF($J$9=9,'Mottes de 6'!AT507,IF($J$9=10,'Mottes de 6'!AU507,IF($J$9=11,'Mottes de 6'!AV507,IF($J$9=12,'Mottes de 6'!AW507,IF($J$9=13,'Mottes de 6'!AX507,IF($J$9=14,'Mottes de 6'!AY507,IF($J$9=15,'Mottes de 6'!AZ507,IF($J$9=16,'Mottes de 6'!BA507,IF($J$9=17,'Mottes de 6'!BB507,IF($J$9=18,'Mottes de 6'!BC507,IF($J$9=19,'Mottes de 6'!BD507,IF($J$9=20,'Mottes de 6'!BE507,IF($J$9=21,'Mottes de 6'!BF507,IF($J$9=22,'Mottes de 6'!BG507,IF($J$9=23,'Mottes de 6'!BH507,IF($J$9=24,'Mottes de 6'!BI507,IF($J$9=25,'Mottes de 6'!BJ507,IF($J$9=26,'Mottes de 6'!BK507,IF($J$9=27,'Mottes de 6'!BL507,IF($J$9=28,'Mottes de 6'!BM507,IF($J$9=29,'Mottes de 6'!BN507,IF($J$9=30,'Mottes de 6'!BO507,IF($J$9=31,'Mottes de 6'!BP507,IF($J$9=32,'Mottes de 6'!BQ507,IF($J$9=33,'Mottes de 6'!BR507,IF($J$9=34,'Mottes de 6'!BS507,IF($J$9=35,'Mottes de 6'!BT507,))))))))))))))))))))))))))))))))))))))))))))))))))))</f>
        <v>0</v>
      </c>
      <c r="K2502" s="103" t="str">
        <f>IF('Mottes de 6'!R507=0,"","Erreur")</f>
        <v/>
      </c>
    </row>
    <row r="2503" spans="1:11" x14ac:dyDescent="0.25">
      <c r="A2503" s="450"/>
      <c r="B2503" s="450"/>
      <c r="C2503" s="451" t="s">
        <v>1913</v>
      </c>
      <c r="D2503" s="451"/>
      <c r="E2503" s="450"/>
      <c r="F2503" s="450"/>
      <c r="G2503" s="450"/>
      <c r="H2503" s="450"/>
      <c r="I2503" s="450"/>
      <c r="J2503" s="450">
        <f>SUBTOTAL(9,J2501:J2502)</f>
        <v>0</v>
      </c>
      <c r="K2503" s="450"/>
    </row>
    <row r="2504" spans="1:11" x14ac:dyDescent="0.25">
      <c r="A2504" s="103">
        <f>IF('Mottes de 6'!A508&lt;&gt;"",'Mottes de 6'!A508,"")</f>
        <v>26788</v>
      </c>
      <c r="B2504" s="103" t="str">
        <f>IF('Mottes de 6'!L508&lt;&gt;"",'Mottes de 6'!L508,"")</f>
        <v>Noai</v>
      </c>
      <c r="C2504" s="107" t="str">
        <f>IF('Mottes de 6'!B508&lt;&gt;"",'Mottes de 6'!B508,"")</f>
        <v>HELICHRYSUM ITALICUM</v>
      </c>
      <c r="D2504" s="107" t="str">
        <f>IF('Mottes de 6'!C508&lt;&gt;"",'Mottes de 6'!C508,"")</f>
        <v>Dinero</v>
      </c>
      <c r="E2504" s="103">
        <f>IF('Mottes de 6'!H508&lt;&gt;"",'Mottes de 6'!H508,"")</f>
        <v>12</v>
      </c>
      <c r="F2504" s="103" t="str">
        <f>IF('Mottes de 6'!E508&lt;&gt;"",'Mottes de 6'!E508,"")</f>
        <v>B</v>
      </c>
      <c r="G2504" s="103" t="str">
        <f>IF('Mottes de 6'!N508&lt;&gt;"",'Mottes de 6'!N508,"")</f>
        <v>M6</v>
      </c>
      <c r="H2504" s="103" t="str">
        <f>IF('Mottes de 6'!I508&lt;&gt;"",'Mottes de 6'!I508,"")</f>
        <v>A</v>
      </c>
      <c r="I2504" s="103" t="str">
        <f>IF('Mottes de 6'!J508&lt;&gt;"",'Mottes de 6'!J508,"")</f>
        <v/>
      </c>
      <c r="J2504" s="103">
        <f>IF($J$9=36,'Mottes de 6'!U508,IF($J$9=37,'Mottes de 6'!V508,IF($J$9=38,'Mottes de 6'!W508,IF($J$9=39,'Mottes de 6'!X508,IF($J$9=40,'Mottes de 6'!Y508,IF($J$9=41,'Mottes de 6'!Z508,IF($J$9=42,'Mottes de 6'!AA508,IF($J$9=43,'Mottes de 6'!AB508,IF($J$9=44,'Mottes de 6'!AC508,IF($J$9=45,'Mottes de 6'!AD508,IF($J$9=46,'Mottes de 6'!AE508,IF($J$9=47,'Mottes de 6'!AF508,IF($J$9=48,'Mottes de 6'!AG508,IF($J$9=49,'Mottes de 6'!AH508,IF($J$9=50,'Mottes de 6'!AI508,IF($J$9=51,'Mottes de 6'!AJ508,IF($J$9=52,'Mottes de 6'!AK508,IF($J$9=1,'Mottes de 6'!AL508,IF($J$9=2,'Mottes de 6'!AM508,IF($J$9=3,'Mottes de 6'!AN508,IF($J$9=4,'Mottes de 6'!AO508,IF($J$9=5,'Mottes de 6'!AP508,IF($J$9=6,'Mottes de 6'!AQ508,IF($J$9=7,'Mottes de 6'!AR508,IF($J$9=8,'Mottes de 6'!AS508,IF($J$9=9,'Mottes de 6'!AT508,IF($J$9=10,'Mottes de 6'!AU508,IF($J$9=11,'Mottes de 6'!AV508,IF($J$9=12,'Mottes de 6'!AW508,IF($J$9=13,'Mottes de 6'!AX508,IF($J$9=14,'Mottes de 6'!AY508,IF($J$9=15,'Mottes de 6'!AZ508,IF($J$9=16,'Mottes de 6'!BA508,IF($J$9=17,'Mottes de 6'!BB508,IF($J$9=18,'Mottes de 6'!BC508,IF($J$9=19,'Mottes de 6'!BD508,IF($J$9=20,'Mottes de 6'!BE508,IF($J$9=21,'Mottes de 6'!BF508,IF($J$9=22,'Mottes de 6'!BG508,IF($J$9=23,'Mottes de 6'!BH508,IF($J$9=24,'Mottes de 6'!BI508,IF($J$9=25,'Mottes de 6'!BJ508,IF($J$9=26,'Mottes de 6'!BK508,IF($J$9=27,'Mottes de 6'!BL508,IF($J$9=28,'Mottes de 6'!BM508,IF($J$9=29,'Mottes de 6'!BN508,IF($J$9=30,'Mottes de 6'!BO508,IF($J$9=31,'Mottes de 6'!BP508,IF($J$9=32,'Mottes de 6'!BQ508,IF($J$9=33,'Mottes de 6'!BR508,IF($J$9=34,'Mottes de 6'!BS508,IF($J$9=35,'Mottes de 6'!BT508,))))))))))))))))))))))))))))))))))))))))))))))))))))</f>
        <v>0</v>
      </c>
      <c r="K2504" s="103" t="str">
        <f>IF('Mottes de 6'!R508=0,"","Erreur")</f>
        <v/>
      </c>
    </row>
    <row r="2505" spans="1:11" x14ac:dyDescent="0.25">
      <c r="A2505" s="103">
        <f>IF('Mottes de 6'!A509&lt;&gt;"",'Mottes de 6'!A509,"")</f>
        <v>14913</v>
      </c>
      <c r="B2505" s="103" t="str">
        <f>IF('Mottes de 6'!L509&lt;&gt;"",'Mottes de 6'!L509,"")</f>
        <v>Noai</v>
      </c>
      <c r="C2505" s="107" t="str">
        <f>IF('Mottes de 6'!B509&lt;&gt;"",'Mottes de 6'!B509,"")</f>
        <v>HELICHRYSUM ITALICUM</v>
      </c>
      <c r="D2505" s="107" t="str">
        <f>IF('Mottes de 6'!C509&lt;&gt;"",'Mottes de 6'!C509,"")</f>
        <v>Iricles</v>
      </c>
      <c r="E2505" s="103">
        <f>IF('Mottes de 6'!H509&lt;&gt;"",'Mottes de 6'!H509,"")</f>
        <v>12</v>
      </c>
      <c r="F2505" s="103" t="str">
        <f>IF('Mottes de 6'!E509&lt;&gt;"",'Mottes de 6'!E509,"")</f>
        <v>B</v>
      </c>
      <c r="G2505" s="103" t="str">
        <f>IF('Mottes de 6'!N509&lt;&gt;"",'Mottes de 6'!N509,"")</f>
        <v>M6</v>
      </c>
      <c r="H2505" s="103" t="str">
        <f>IF('Mottes de 6'!I509&lt;&gt;"",'Mottes de 6'!I509,"")</f>
        <v>A</v>
      </c>
      <c r="I2505" s="103" t="str">
        <f>IF('Mottes de 6'!J509&lt;&gt;"",'Mottes de 6'!J509,"")</f>
        <v/>
      </c>
      <c r="J2505" s="103">
        <f>IF($J$9=36,'Mottes de 6'!U509,IF($J$9=37,'Mottes de 6'!V509,IF($J$9=38,'Mottes de 6'!W509,IF($J$9=39,'Mottes de 6'!X509,IF($J$9=40,'Mottes de 6'!Y509,IF($J$9=41,'Mottes de 6'!Z509,IF($J$9=42,'Mottes de 6'!AA509,IF($J$9=43,'Mottes de 6'!AB509,IF($J$9=44,'Mottes de 6'!AC509,IF($J$9=45,'Mottes de 6'!AD509,IF($J$9=46,'Mottes de 6'!AE509,IF($J$9=47,'Mottes de 6'!AF509,IF($J$9=48,'Mottes de 6'!AG509,IF($J$9=49,'Mottes de 6'!AH509,IF($J$9=50,'Mottes de 6'!AI509,IF($J$9=51,'Mottes de 6'!AJ509,IF($J$9=52,'Mottes de 6'!AK509,IF($J$9=1,'Mottes de 6'!AL509,IF($J$9=2,'Mottes de 6'!AM509,IF($J$9=3,'Mottes de 6'!AN509,IF($J$9=4,'Mottes de 6'!AO509,IF($J$9=5,'Mottes de 6'!AP509,IF($J$9=6,'Mottes de 6'!AQ509,IF($J$9=7,'Mottes de 6'!AR509,IF($J$9=8,'Mottes de 6'!AS509,IF($J$9=9,'Mottes de 6'!AT509,IF($J$9=10,'Mottes de 6'!AU509,IF($J$9=11,'Mottes de 6'!AV509,IF($J$9=12,'Mottes de 6'!AW509,IF($J$9=13,'Mottes de 6'!AX509,IF($J$9=14,'Mottes de 6'!AY509,IF($J$9=15,'Mottes de 6'!AZ509,IF($J$9=16,'Mottes de 6'!BA509,IF($J$9=17,'Mottes de 6'!BB509,IF($J$9=18,'Mottes de 6'!BC509,IF($J$9=19,'Mottes de 6'!BD509,IF($J$9=20,'Mottes de 6'!BE509,IF($J$9=21,'Mottes de 6'!BF509,IF($J$9=22,'Mottes de 6'!BG509,IF($J$9=23,'Mottes de 6'!BH509,IF($J$9=24,'Mottes de 6'!BI509,IF($J$9=25,'Mottes de 6'!BJ509,IF($J$9=26,'Mottes de 6'!BK509,IF($J$9=27,'Mottes de 6'!BL509,IF($J$9=28,'Mottes de 6'!BM509,IF($J$9=29,'Mottes de 6'!BN509,IF($J$9=30,'Mottes de 6'!BO509,IF($J$9=31,'Mottes de 6'!BP509,IF($J$9=32,'Mottes de 6'!BQ509,IF($J$9=33,'Mottes de 6'!BR509,IF($J$9=34,'Mottes de 6'!BS509,IF($J$9=35,'Mottes de 6'!BT509,))))))))))))))))))))))))))))))))))))))))))))))))))))</f>
        <v>0</v>
      </c>
      <c r="K2505" s="103" t="str">
        <f>IF('Mottes de 6'!R509=0,"","Erreur")</f>
        <v/>
      </c>
    </row>
    <row r="2506" spans="1:11" x14ac:dyDescent="0.25">
      <c r="A2506" s="103">
        <f>IF('Mottes de 6'!A510&lt;&gt;"",'Mottes de 6'!A510,"")</f>
        <v>26786</v>
      </c>
      <c r="B2506" s="103" t="str">
        <f>IF('Mottes de 6'!L510&lt;&gt;"",'Mottes de 6'!L510,"")</f>
        <v>Noai</v>
      </c>
      <c r="C2506" s="107" t="str">
        <f>IF('Mottes de 6'!B510&lt;&gt;"",'Mottes de 6'!B510,"")</f>
        <v>HELICHRYSUM ITALICUM</v>
      </c>
      <c r="D2506" s="107" t="str">
        <f>IF('Mottes de 6'!C510&lt;&gt;"",'Mottes de 6'!C510,"")</f>
        <v>Maquis</v>
      </c>
      <c r="E2506" s="103">
        <f>IF('Mottes de 6'!H510&lt;&gt;"",'Mottes de 6'!H510,"")</f>
        <v>12</v>
      </c>
      <c r="F2506" s="103" t="str">
        <f>IF('Mottes de 6'!E510&lt;&gt;"",'Mottes de 6'!E510,"")</f>
        <v>B</v>
      </c>
      <c r="G2506" s="103" t="str">
        <f>IF('Mottes de 6'!N510&lt;&gt;"",'Mottes de 6'!N510,"")</f>
        <v>M6</v>
      </c>
      <c r="H2506" s="103" t="str">
        <f>IF('Mottes de 6'!I510&lt;&gt;"",'Mottes de 6'!I510,"")</f>
        <v>A</v>
      </c>
      <c r="I2506" s="103" t="str">
        <f>IF('Mottes de 6'!J510&lt;&gt;"",'Mottes de 6'!J510,"")</f>
        <v/>
      </c>
      <c r="J2506" s="103">
        <f>IF($J$9=36,'Mottes de 6'!U510,IF($J$9=37,'Mottes de 6'!V510,IF($J$9=38,'Mottes de 6'!W510,IF($J$9=39,'Mottes de 6'!X510,IF($J$9=40,'Mottes de 6'!Y510,IF($J$9=41,'Mottes de 6'!Z510,IF($J$9=42,'Mottes de 6'!AA510,IF($J$9=43,'Mottes de 6'!AB510,IF($J$9=44,'Mottes de 6'!AC510,IF($J$9=45,'Mottes de 6'!AD510,IF($J$9=46,'Mottes de 6'!AE510,IF($J$9=47,'Mottes de 6'!AF510,IF($J$9=48,'Mottes de 6'!AG510,IF($J$9=49,'Mottes de 6'!AH510,IF($J$9=50,'Mottes de 6'!AI510,IF($J$9=51,'Mottes de 6'!AJ510,IF($J$9=52,'Mottes de 6'!AK510,IF($J$9=1,'Mottes de 6'!AL510,IF($J$9=2,'Mottes de 6'!AM510,IF($J$9=3,'Mottes de 6'!AN510,IF($J$9=4,'Mottes de 6'!AO510,IF($J$9=5,'Mottes de 6'!AP510,IF($J$9=6,'Mottes de 6'!AQ510,IF($J$9=7,'Mottes de 6'!AR510,IF($J$9=8,'Mottes de 6'!AS510,IF($J$9=9,'Mottes de 6'!AT510,IF($J$9=10,'Mottes de 6'!AU510,IF($J$9=11,'Mottes de 6'!AV510,IF($J$9=12,'Mottes de 6'!AW510,IF($J$9=13,'Mottes de 6'!AX510,IF($J$9=14,'Mottes de 6'!AY510,IF($J$9=15,'Mottes de 6'!AZ510,IF($J$9=16,'Mottes de 6'!BA510,IF($J$9=17,'Mottes de 6'!BB510,IF($J$9=18,'Mottes de 6'!BC510,IF($J$9=19,'Mottes de 6'!BD510,IF($J$9=20,'Mottes de 6'!BE510,IF($J$9=21,'Mottes de 6'!BF510,IF($J$9=22,'Mottes de 6'!BG510,IF($J$9=23,'Mottes de 6'!BH510,IF($J$9=24,'Mottes de 6'!BI510,IF($J$9=25,'Mottes de 6'!BJ510,IF($J$9=26,'Mottes de 6'!BK510,IF($J$9=27,'Mottes de 6'!BL510,IF($J$9=28,'Mottes de 6'!BM510,IF($J$9=29,'Mottes de 6'!BN510,IF($J$9=30,'Mottes de 6'!BO510,IF($J$9=31,'Mottes de 6'!BP510,IF($J$9=32,'Mottes de 6'!BQ510,IF($J$9=33,'Mottes de 6'!BR510,IF($J$9=34,'Mottes de 6'!BS510,IF($J$9=35,'Mottes de 6'!BT510,))))))))))))))))))))))))))))))))))))))))))))))))))))</f>
        <v>0</v>
      </c>
      <c r="K2506" s="103" t="str">
        <f>IF('Mottes de 6'!R510=0,"","Erreur")</f>
        <v/>
      </c>
    </row>
    <row r="2507" spans="1:11" x14ac:dyDescent="0.25">
      <c r="A2507" s="450"/>
      <c r="B2507" s="450"/>
      <c r="C2507" s="451" t="s">
        <v>1914</v>
      </c>
      <c r="D2507" s="451"/>
      <c r="E2507" s="450"/>
      <c r="F2507" s="450"/>
      <c r="G2507" s="450"/>
      <c r="H2507" s="450"/>
      <c r="I2507" s="450"/>
      <c r="J2507" s="450">
        <f>SUBTOTAL(9,J2504:J2506)</f>
        <v>0</v>
      </c>
      <c r="K2507" s="450"/>
    </row>
    <row r="2508" spans="1:11" x14ac:dyDescent="0.25">
      <c r="A2508" s="103">
        <f>IF('Mottes de 6'!A511&lt;&gt;"",'Mottes de 6'!A511,"")</f>
        <v>12110</v>
      </c>
      <c r="B2508" s="103" t="str">
        <f>IF('Mottes de 6'!L511&lt;&gt;"",'Mottes de 6'!L511,"")</f>
        <v>Noai</v>
      </c>
      <c r="C2508" s="107" t="str">
        <f>IF('Mottes de 6'!B511&lt;&gt;"",'Mottes de 6'!B511,"")</f>
        <v>HELIOTROPE</v>
      </c>
      <c r="D2508" s="107" t="str">
        <f>IF('Mottes de 6'!C511&lt;&gt;"",'Mottes de 6'!C511,"")</f>
        <v>Blue Helios</v>
      </c>
      <c r="E2508" s="103">
        <f>IF('Mottes de 6'!H511&lt;&gt;"",'Mottes de 6'!H511,"")</f>
        <v>12</v>
      </c>
      <c r="F2508" s="103" t="str">
        <f>IF('Mottes de 6'!E511&lt;&gt;"",'Mottes de 6'!E511,"")</f>
        <v>B</v>
      </c>
      <c r="G2508" s="103" t="str">
        <f>IF('Mottes de 6'!N511&lt;&gt;"",'Mottes de 6'!N511,"")</f>
        <v>M6</v>
      </c>
      <c r="H2508" s="103" t="str">
        <f>IF('Mottes de 6'!I511&lt;&gt;"",'Mottes de 6'!I511,"")</f>
        <v>A</v>
      </c>
      <c r="I2508" s="103">
        <f>IF('Mottes de 6'!J511&lt;&gt;"",'Mottes de 6'!J511,"")</f>
        <v>4.2000000000000003E-2</v>
      </c>
      <c r="J2508" s="103">
        <f>IF($J$9=36,'Mottes de 6'!U511,IF($J$9=37,'Mottes de 6'!V511,IF($J$9=38,'Mottes de 6'!W511,IF($J$9=39,'Mottes de 6'!X511,IF($J$9=40,'Mottes de 6'!Y511,IF($J$9=41,'Mottes de 6'!Z511,IF($J$9=42,'Mottes de 6'!AA511,IF($J$9=43,'Mottes de 6'!AB511,IF($J$9=44,'Mottes de 6'!AC511,IF($J$9=45,'Mottes de 6'!AD511,IF($J$9=46,'Mottes de 6'!AE511,IF($J$9=47,'Mottes de 6'!AF511,IF($J$9=48,'Mottes de 6'!AG511,IF($J$9=49,'Mottes de 6'!AH511,IF($J$9=50,'Mottes de 6'!AI511,IF($J$9=51,'Mottes de 6'!AJ511,IF($J$9=52,'Mottes de 6'!AK511,IF($J$9=1,'Mottes de 6'!AL511,IF($J$9=2,'Mottes de 6'!AM511,IF($J$9=3,'Mottes de 6'!AN511,IF($J$9=4,'Mottes de 6'!AO511,IF($J$9=5,'Mottes de 6'!AP511,IF($J$9=6,'Mottes de 6'!AQ511,IF($J$9=7,'Mottes de 6'!AR511,IF($J$9=8,'Mottes de 6'!AS511,IF($J$9=9,'Mottes de 6'!AT511,IF($J$9=10,'Mottes de 6'!AU511,IF($J$9=11,'Mottes de 6'!AV511,IF($J$9=12,'Mottes de 6'!AW511,IF($J$9=13,'Mottes de 6'!AX511,IF($J$9=14,'Mottes de 6'!AY511,IF($J$9=15,'Mottes de 6'!AZ511,IF($J$9=16,'Mottes de 6'!BA511,IF($J$9=17,'Mottes de 6'!BB511,IF($J$9=18,'Mottes de 6'!BC511,IF($J$9=19,'Mottes de 6'!BD511,IF($J$9=20,'Mottes de 6'!BE511,IF($J$9=21,'Mottes de 6'!BF511,IF($J$9=22,'Mottes de 6'!BG511,IF($J$9=23,'Mottes de 6'!BH511,IF($J$9=24,'Mottes de 6'!BI511,IF($J$9=25,'Mottes de 6'!BJ511,IF($J$9=26,'Mottes de 6'!BK511,IF($J$9=27,'Mottes de 6'!BL511,IF($J$9=28,'Mottes de 6'!BM511,IF($J$9=29,'Mottes de 6'!BN511,IF($J$9=30,'Mottes de 6'!BO511,IF($J$9=31,'Mottes de 6'!BP511,IF($J$9=32,'Mottes de 6'!BQ511,IF($J$9=33,'Mottes de 6'!BR511,IF($J$9=34,'Mottes de 6'!BS511,IF($J$9=35,'Mottes de 6'!BT511,))))))))))))))))))))))))))))))))))))))))))))))))))))</f>
        <v>0</v>
      </c>
      <c r="K2508" s="103" t="str">
        <f>IF('Mottes de 6'!R511=0,"","Erreur")</f>
        <v/>
      </c>
    </row>
    <row r="2509" spans="1:11" x14ac:dyDescent="0.25">
      <c r="A2509" s="450"/>
      <c r="B2509" s="450"/>
      <c r="C2509" s="451" t="s">
        <v>1915</v>
      </c>
      <c r="D2509" s="451"/>
      <c r="E2509" s="450"/>
      <c r="F2509" s="450"/>
      <c r="G2509" s="450"/>
      <c r="H2509" s="450"/>
      <c r="I2509" s="450"/>
      <c r="J2509" s="450">
        <f>SUBTOTAL(9,J2508:J2508)</f>
        <v>0</v>
      </c>
      <c r="K2509" s="450"/>
    </row>
    <row r="2510" spans="1:11" x14ac:dyDescent="0.25">
      <c r="A2510" s="103">
        <f>IF('Mottes de 6'!A512&lt;&gt;"",'Mottes de 6'!A512,"")</f>
        <v>25275</v>
      </c>
      <c r="B2510" s="103" t="str">
        <f>IF('Mottes de 6'!L512&lt;&gt;"",'Mottes de 6'!L512,"")</f>
        <v>Noai</v>
      </c>
      <c r="C2510" s="107" t="str">
        <f>IF('Mottes de 6'!B512&lt;&gt;"",'Mottes de 6'!B512,"")</f>
        <v>HEUCHERE WORLD CAFFE</v>
      </c>
      <c r="D2510" s="107" t="str">
        <f>IF('Mottes de 6'!C512&lt;&gt;"",'Mottes de 6'!C512,"")</f>
        <v>Arabica</v>
      </c>
      <c r="E2510" s="103">
        <f>IF('Mottes de 6'!H512&lt;&gt;"",'Mottes de 6'!H512,"")</f>
        <v>10</v>
      </c>
      <c r="F2510" s="103" t="str">
        <f>IF('Mottes de 6'!E512&lt;&gt;"",'Mottes de 6'!E512,"")</f>
        <v>B</v>
      </c>
      <c r="G2510" s="103" t="str">
        <f>IF('Mottes de 6'!N512&lt;&gt;"",'Mottes de 6'!N512,"")</f>
        <v>M6</v>
      </c>
      <c r="H2510" s="103" t="str">
        <f>IF('Mottes de 6'!I512&lt;&gt;"",'Mottes de 6'!I512,"")</f>
        <v>N</v>
      </c>
      <c r="I2510" s="103">
        <f>IF('Mottes de 6'!J512&lt;&gt;"",'Mottes de 6'!J512,"")</f>
        <v>7.0000000000000007E-2</v>
      </c>
      <c r="J2510" s="103">
        <f>IF($J$9=36,'Mottes de 6'!U512,IF($J$9=37,'Mottes de 6'!V512,IF($J$9=38,'Mottes de 6'!W512,IF($J$9=39,'Mottes de 6'!X512,IF($J$9=40,'Mottes de 6'!Y512,IF($J$9=41,'Mottes de 6'!Z512,IF($J$9=42,'Mottes de 6'!AA512,IF($J$9=43,'Mottes de 6'!AB512,IF($J$9=44,'Mottes de 6'!AC512,IF($J$9=45,'Mottes de 6'!AD512,IF($J$9=46,'Mottes de 6'!AE512,IF($J$9=47,'Mottes de 6'!AF512,IF($J$9=48,'Mottes de 6'!AG512,IF($J$9=49,'Mottes de 6'!AH512,IF($J$9=50,'Mottes de 6'!AI512,IF($J$9=51,'Mottes de 6'!AJ512,IF($J$9=52,'Mottes de 6'!AK512,IF($J$9=1,'Mottes de 6'!AL512,IF($J$9=2,'Mottes de 6'!AM512,IF($J$9=3,'Mottes de 6'!AN512,IF($J$9=4,'Mottes de 6'!AO512,IF($J$9=5,'Mottes de 6'!AP512,IF($J$9=6,'Mottes de 6'!AQ512,IF($J$9=7,'Mottes de 6'!AR512,IF($J$9=8,'Mottes de 6'!AS512,IF($J$9=9,'Mottes de 6'!AT512,IF($J$9=10,'Mottes de 6'!AU512,IF($J$9=11,'Mottes de 6'!AV512,IF($J$9=12,'Mottes de 6'!AW512,IF($J$9=13,'Mottes de 6'!AX512,IF($J$9=14,'Mottes de 6'!AY512,IF($J$9=15,'Mottes de 6'!AZ512,IF($J$9=16,'Mottes de 6'!BA512,IF($J$9=17,'Mottes de 6'!BB512,IF($J$9=18,'Mottes de 6'!BC512,IF($J$9=19,'Mottes de 6'!BD512,IF($J$9=20,'Mottes de 6'!BE512,IF($J$9=21,'Mottes de 6'!BF512,IF($J$9=22,'Mottes de 6'!BG512,IF($J$9=23,'Mottes de 6'!BH512,IF($J$9=24,'Mottes de 6'!BI512,IF($J$9=25,'Mottes de 6'!BJ512,IF($J$9=26,'Mottes de 6'!BK512,IF($J$9=27,'Mottes de 6'!BL512,IF($J$9=28,'Mottes de 6'!BM512,IF($J$9=29,'Mottes de 6'!BN512,IF($J$9=30,'Mottes de 6'!BO512,IF($J$9=31,'Mottes de 6'!BP512,IF($J$9=32,'Mottes de 6'!BQ512,IF($J$9=33,'Mottes de 6'!BR512,IF($J$9=34,'Mottes de 6'!BS512,IF($J$9=35,'Mottes de 6'!BT512,))))))))))))))))))))))))))))))))))))))))))))))))))))</f>
        <v>0</v>
      </c>
      <c r="K2510" s="103" t="str">
        <f>IF('Mottes de 6'!R512=0,"","Erreur")</f>
        <v/>
      </c>
    </row>
    <row r="2511" spans="1:11" x14ac:dyDescent="0.25">
      <c r="A2511" s="103">
        <f>IF('Mottes de 6'!A513&lt;&gt;"",'Mottes de 6'!A513,"")</f>
        <v>25276</v>
      </c>
      <c r="B2511" s="103" t="str">
        <f>IF('Mottes de 6'!L513&lt;&gt;"",'Mottes de 6'!L513,"")</f>
        <v>Noai</v>
      </c>
      <c r="C2511" s="107" t="str">
        <f>IF('Mottes de 6'!B513&lt;&gt;"",'Mottes de 6'!B513,"")</f>
        <v>HEUCHERE WORLD CAFFE</v>
      </c>
      <c r="D2511" s="107" t="str">
        <f>IF('Mottes de 6'!C513&lt;&gt;"",'Mottes de 6'!C513,"")</f>
        <v>Expresso</v>
      </c>
      <c r="E2511" s="103">
        <f>IF('Mottes de 6'!H513&lt;&gt;"",'Mottes de 6'!H513,"")</f>
        <v>10</v>
      </c>
      <c r="F2511" s="103" t="str">
        <f>IF('Mottes de 6'!E513&lt;&gt;"",'Mottes de 6'!E513,"")</f>
        <v>B</v>
      </c>
      <c r="G2511" s="103" t="str">
        <f>IF('Mottes de 6'!N513&lt;&gt;"",'Mottes de 6'!N513,"")</f>
        <v>M6</v>
      </c>
      <c r="H2511" s="103" t="str">
        <f>IF('Mottes de 6'!I513&lt;&gt;"",'Mottes de 6'!I513,"")</f>
        <v>N</v>
      </c>
      <c r="I2511" s="103">
        <f>IF('Mottes de 6'!J513&lt;&gt;"",'Mottes de 6'!J513,"")</f>
        <v>7.0000000000000007E-2</v>
      </c>
      <c r="J2511" s="103">
        <f>IF($J$9=36,'Mottes de 6'!U513,IF($J$9=37,'Mottes de 6'!V513,IF($J$9=38,'Mottes de 6'!W513,IF($J$9=39,'Mottes de 6'!X513,IF($J$9=40,'Mottes de 6'!Y513,IF($J$9=41,'Mottes de 6'!Z513,IF($J$9=42,'Mottes de 6'!AA513,IF($J$9=43,'Mottes de 6'!AB513,IF($J$9=44,'Mottes de 6'!AC513,IF($J$9=45,'Mottes de 6'!AD513,IF($J$9=46,'Mottes de 6'!AE513,IF($J$9=47,'Mottes de 6'!AF513,IF($J$9=48,'Mottes de 6'!AG513,IF($J$9=49,'Mottes de 6'!AH513,IF($J$9=50,'Mottes de 6'!AI513,IF($J$9=51,'Mottes de 6'!AJ513,IF($J$9=52,'Mottes de 6'!AK513,IF($J$9=1,'Mottes de 6'!AL513,IF($J$9=2,'Mottes de 6'!AM513,IF($J$9=3,'Mottes de 6'!AN513,IF($J$9=4,'Mottes de 6'!AO513,IF($J$9=5,'Mottes de 6'!AP513,IF($J$9=6,'Mottes de 6'!AQ513,IF($J$9=7,'Mottes de 6'!AR513,IF($J$9=8,'Mottes de 6'!AS513,IF($J$9=9,'Mottes de 6'!AT513,IF($J$9=10,'Mottes de 6'!AU513,IF($J$9=11,'Mottes de 6'!AV513,IF($J$9=12,'Mottes de 6'!AW513,IF($J$9=13,'Mottes de 6'!AX513,IF($J$9=14,'Mottes de 6'!AY513,IF($J$9=15,'Mottes de 6'!AZ513,IF($J$9=16,'Mottes de 6'!BA513,IF($J$9=17,'Mottes de 6'!BB513,IF($J$9=18,'Mottes de 6'!BC513,IF($J$9=19,'Mottes de 6'!BD513,IF($J$9=20,'Mottes de 6'!BE513,IF($J$9=21,'Mottes de 6'!BF513,IF($J$9=22,'Mottes de 6'!BG513,IF($J$9=23,'Mottes de 6'!BH513,IF($J$9=24,'Mottes de 6'!BI513,IF($J$9=25,'Mottes de 6'!BJ513,IF($J$9=26,'Mottes de 6'!BK513,IF($J$9=27,'Mottes de 6'!BL513,IF($J$9=28,'Mottes de 6'!BM513,IF($J$9=29,'Mottes de 6'!BN513,IF($J$9=30,'Mottes de 6'!BO513,IF($J$9=31,'Mottes de 6'!BP513,IF($J$9=32,'Mottes de 6'!BQ513,IF($J$9=33,'Mottes de 6'!BR513,IF($J$9=34,'Mottes de 6'!BS513,IF($J$9=35,'Mottes de 6'!BT513,))))))))))))))))))))))))))))))))))))))))))))))))))))</f>
        <v>0</v>
      </c>
      <c r="K2511" s="103" t="str">
        <f>IF('Mottes de 6'!R513=0,"","Erreur")</f>
        <v/>
      </c>
    </row>
    <row r="2512" spans="1:11" x14ac:dyDescent="0.25">
      <c r="A2512" s="103">
        <f>IF('Mottes de 6'!A514&lt;&gt;"",'Mottes de 6'!A514,"")</f>
        <v>25277</v>
      </c>
      <c r="B2512" s="103" t="str">
        <f>IF('Mottes de 6'!L514&lt;&gt;"",'Mottes de 6'!L514,"")</f>
        <v>Noai</v>
      </c>
      <c r="C2512" s="107" t="str">
        <f>IF('Mottes de 6'!B514&lt;&gt;"",'Mottes de 6'!B514,"")</f>
        <v>HEUCHERE WORLD CAFFE</v>
      </c>
      <c r="D2512" s="107" t="str">
        <f>IF('Mottes de 6'!C514&lt;&gt;"",'Mottes de 6'!C514,"")</f>
        <v>Frappé</v>
      </c>
      <c r="E2512" s="103">
        <f>IF('Mottes de 6'!H514&lt;&gt;"",'Mottes de 6'!H514,"")</f>
        <v>10</v>
      </c>
      <c r="F2512" s="103" t="str">
        <f>IF('Mottes de 6'!E514&lt;&gt;"",'Mottes de 6'!E514,"")</f>
        <v>B</v>
      </c>
      <c r="G2512" s="103" t="str">
        <f>IF('Mottes de 6'!N514&lt;&gt;"",'Mottes de 6'!N514,"")</f>
        <v>M6</v>
      </c>
      <c r="H2512" s="103" t="str">
        <f>IF('Mottes de 6'!I514&lt;&gt;"",'Mottes de 6'!I514,"")</f>
        <v>N</v>
      </c>
      <c r="I2512" s="103">
        <f>IF('Mottes de 6'!J514&lt;&gt;"",'Mottes de 6'!J514,"")</f>
        <v>7.0000000000000007E-2</v>
      </c>
      <c r="J2512" s="103">
        <f>IF($J$9=36,'Mottes de 6'!U514,IF($J$9=37,'Mottes de 6'!V514,IF($J$9=38,'Mottes de 6'!W514,IF($J$9=39,'Mottes de 6'!X514,IF($J$9=40,'Mottes de 6'!Y514,IF($J$9=41,'Mottes de 6'!Z514,IF($J$9=42,'Mottes de 6'!AA514,IF($J$9=43,'Mottes de 6'!AB514,IF($J$9=44,'Mottes de 6'!AC514,IF($J$9=45,'Mottes de 6'!AD514,IF($J$9=46,'Mottes de 6'!AE514,IF($J$9=47,'Mottes de 6'!AF514,IF($J$9=48,'Mottes de 6'!AG514,IF($J$9=49,'Mottes de 6'!AH514,IF($J$9=50,'Mottes de 6'!AI514,IF($J$9=51,'Mottes de 6'!AJ514,IF($J$9=52,'Mottes de 6'!AK514,IF($J$9=1,'Mottes de 6'!AL514,IF($J$9=2,'Mottes de 6'!AM514,IF($J$9=3,'Mottes de 6'!AN514,IF($J$9=4,'Mottes de 6'!AO514,IF($J$9=5,'Mottes de 6'!AP514,IF($J$9=6,'Mottes de 6'!AQ514,IF($J$9=7,'Mottes de 6'!AR514,IF($J$9=8,'Mottes de 6'!AS514,IF($J$9=9,'Mottes de 6'!AT514,IF($J$9=10,'Mottes de 6'!AU514,IF($J$9=11,'Mottes de 6'!AV514,IF($J$9=12,'Mottes de 6'!AW514,IF($J$9=13,'Mottes de 6'!AX514,IF($J$9=14,'Mottes de 6'!AY514,IF($J$9=15,'Mottes de 6'!AZ514,IF($J$9=16,'Mottes de 6'!BA514,IF($J$9=17,'Mottes de 6'!BB514,IF($J$9=18,'Mottes de 6'!BC514,IF($J$9=19,'Mottes de 6'!BD514,IF($J$9=20,'Mottes de 6'!BE514,IF($J$9=21,'Mottes de 6'!BF514,IF($J$9=22,'Mottes de 6'!BG514,IF($J$9=23,'Mottes de 6'!BH514,IF($J$9=24,'Mottes de 6'!BI514,IF($J$9=25,'Mottes de 6'!BJ514,IF($J$9=26,'Mottes de 6'!BK514,IF($J$9=27,'Mottes de 6'!BL514,IF($J$9=28,'Mottes de 6'!BM514,IF($J$9=29,'Mottes de 6'!BN514,IF($J$9=30,'Mottes de 6'!BO514,IF($J$9=31,'Mottes de 6'!BP514,IF($J$9=32,'Mottes de 6'!BQ514,IF($J$9=33,'Mottes de 6'!BR514,IF($J$9=34,'Mottes de 6'!BS514,IF($J$9=35,'Mottes de 6'!BT514,))))))))))))))))))))))))))))))))))))))))))))))))))))</f>
        <v>0</v>
      </c>
      <c r="K2512" s="103" t="str">
        <f>IF('Mottes de 6'!R514=0,"","Erreur")</f>
        <v/>
      </c>
    </row>
    <row r="2513" spans="1:11" x14ac:dyDescent="0.25">
      <c r="A2513" s="103">
        <f>IF('Mottes de 6'!A515&lt;&gt;"",'Mottes de 6'!A515,"")</f>
        <v>25278</v>
      </c>
      <c r="B2513" s="103" t="str">
        <f>IF('Mottes de 6'!L515&lt;&gt;"",'Mottes de 6'!L515,"")</f>
        <v>Noai</v>
      </c>
      <c r="C2513" s="107" t="str">
        <f>IF('Mottes de 6'!B515&lt;&gt;"",'Mottes de 6'!B515,"")</f>
        <v>HEUCHERE WORLD CAFFE</v>
      </c>
      <c r="D2513" s="107" t="str">
        <f>IF('Mottes de 6'!C515&lt;&gt;"",'Mottes de 6'!C515,"")</f>
        <v>Lime Americano</v>
      </c>
      <c r="E2513" s="103">
        <f>IF('Mottes de 6'!H515&lt;&gt;"",'Mottes de 6'!H515,"")</f>
        <v>10</v>
      </c>
      <c r="F2513" s="103" t="str">
        <f>IF('Mottes de 6'!E515&lt;&gt;"",'Mottes de 6'!E515,"")</f>
        <v>B</v>
      </c>
      <c r="G2513" s="103" t="str">
        <f>IF('Mottes de 6'!N515&lt;&gt;"",'Mottes de 6'!N515,"")</f>
        <v>M6</v>
      </c>
      <c r="H2513" s="103" t="str">
        <f>IF('Mottes de 6'!I515&lt;&gt;"",'Mottes de 6'!I515,"")</f>
        <v>N</v>
      </c>
      <c r="I2513" s="103">
        <f>IF('Mottes de 6'!J515&lt;&gt;"",'Mottes de 6'!J515,"")</f>
        <v>7.0000000000000007E-2</v>
      </c>
      <c r="J2513" s="103">
        <f>IF($J$9=36,'Mottes de 6'!U515,IF($J$9=37,'Mottes de 6'!V515,IF($J$9=38,'Mottes de 6'!W515,IF($J$9=39,'Mottes de 6'!X515,IF($J$9=40,'Mottes de 6'!Y515,IF($J$9=41,'Mottes de 6'!Z515,IF($J$9=42,'Mottes de 6'!AA515,IF($J$9=43,'Mottes de 6'!AB515,IF($J$9=44,'Mottes de 6'!AC515,IF($J$9=45,'Mottes de 6'!AD515,IF($J$9=46,'Mottes de 6'!AE515,IF($J$9=47,'Mottes de 6'!AF515,IF($J$9=48,'Mottes de 6'!AG515,IF($J$9=49,'Mottes de 6'!AH515,IF($J$9=50,'Mottes de 6'!AI515,IF($J$9=51,'Mottes de 6'!AJ515,IF($J$9=52,'Mottes de 6'!AK515,IF($J$9=1,'Mottes de 6'!AL515,IF($J$9=2,'Mottes de 6'!AM515,IF($J$9=3,'Mottes de 6'!AN515,IF($J$9=4,'Mottes de 6'!AO515,IF($J$9=5,'Mottes de 6'!AP515,IF($J$9=6,'Mottes de 6'!AQ515,IF($J$9=7,'Mottes de 6'!AR515,IF($J$9=8,'Mottes de 6'!AS515,IF($J$9=9,'Mottes de 6'!AT515,IF($J$9=10,'Mottes de 6'!AU515,IF($J$9=11,'Mottes de 6'!AV515,IF($J$9=12,'Mottes de 6'!AW515,IF($J$9=13,'Mottes de 6'!AX515,IF($J$9=14,'Mottes de 6'!AY515,IF($J$9=15,'Mottes de 6'!AZ515,IF($J$9=16,'Mottes de 6'!BA515,IF($J$9=17,'Mottes de 6'!BB515,IF($J$9=18,'Mottes de 6'!BC515,IF($J$9=19,'Mottes de 6'!BD515,IF($J$9=20,'Mottes de 6'!BE515,IF($J$9=21,'Mottes de 6'!BF515,IF($J$9=22,'Mottes de 6'!BG515,IF($J$9=23,'Mottes de 6'!BH515,IF($J$9=24,'Mottes de 6'!BI515,IF($J$9=25,'Mottes de 6'!BJ515,IF($J$9=26,'Mottes de 6'!BK515,IF($J$9=27,'Mottes de 6'!BL515,IF($J$9=28,'Mottes de 6'!BM515,IF($J$9=29,'Mottes de 6'!BN515,IF($J$9=30,'Mottes de 6'!BO515,IF($J$9=31,'Mottes de 6'!BP515,IF($J$9=32,'Mottes de 6'!BQ515,IF($J$9=33,'Mottes de 6'!BR515,IF($J$9=34,'Mottes de 6'!BS515,IF($J$9=35,'Mottes de 6'!BT515,))))))))))))))))))))))))))))))))))))))))))))))))))))</f>
        <v>0</v>
      </c>
      <c r="K2513" s="103" t="str">
        <f>IF('Mottes de 6'!R515=0,"","Erreur")</f>
        <v/>
      </c>
    </row>
    <row r="2514" spans="1:11" x14ac:dyDescent="0.25">
      <c r="A2514" s="103">
        <f>IF('Mottes de 6'!A516&lt;&gt;"",'Mottes de 6'!A516,"")</f>
        <v>25279</v>
      </c>
      <c r="B2514" s="103" t="str">
        <f>IF('Mottes de 6'!L516&lt;&gt;"",'Mottes de 6'!L516,"")</f>
        <v>Noai</v>
      </c>
      <c r="C2514" s="107" t="str">
        <f>IF('Mottes de 6'!B516&lt;&gt;"",'Mottes de 6'!B516,"")</f>
        <v>HEUCHERE WORLD CAFFE</v>
      </c>
      <c r="D2514" s="107" t="str">
        <f>IF('Mottes de 6'!C516&lt;&gt;"",'Mottes de 6'!C516,"")</f>
        <v>Vienna</v>
      </c>
      <c r="E2514" s="103">
        <f>IF('Mottes de 6'!H516&lt;&gt;"",'Mottes de 6'!H516,"")</f>
        <v>10</v>
      </c>
      <c r="F2514" s="103" t="str">
        <f>IF('Mottes de 6'!E516&lt;&gt;"",'Mottes de 6'!E516,"")</f>
        <v>B</v>
      </c>
      <c r="G2514" s="103" t="str">
        <f>IF('Mottes de 6'!N516&lt;&gt;"",'Mottes de 6'!N516,"")</f>
        <v>M6</v>
      </c>
      <c r="H2514" s="103" t="str">
        <f>IF('Mottes de 6'!I516&lt;&gt;"",'Mottes de 6'!I516,"")</f>
        <v>N</v>
      </c>
      <c r="I2514" s="103">
        <f>IF('Mottes de 6'!J516&lt;&gt;"",'Mottes de 6'!J516,"")</f>
        <v>7.0000000000000007E-2</v>
      </c>
      <c r="J2514" s="103">
        <f>IF($J$9=36,'Mottes de 6'!U516,IF($J$9=37,'Mottes de 6'!V516,IF($J$9=38,'Mottes de 6'!W516,IF($J$9=39,'Mottes de 6'!X516,IF($J$9=40,'Mottes de 6'!Y516,IF($J$9=41,'Mottes de 6'!Z516,IF($J$9=42,'Mottes de 6'!AA516,IF($J$9=43,'Mottes de 6'!AB516,IF($J$9=44,'Mottes de 6'!AC516,IF($J$9=45,'Mottes de 6'!AD516,IF($J$9=46,'Mottes de 6'!AE516,IF($J$9=47,'Mottes de 6'!AF516,IF($J$9=48,'Mottes de 6'!AG516,IF($J$9=49,'Mottes de 6'!AH516,IF($J$9=50,'Mottes de 6'!AI516,IF($J$9=51,'Mottes de 6'!AJ516,IF($J$9=52,'Mottes de 6'!AK516,IF($J$9=1,'Mottes de 6'!AL516,IF($J$9=2,'Mottes de 6'!AM516,IF($J$9=3,'Mottes de 6'!AN516,IF($J$9=4,'Mottes de 6'!AO516,IF($J$9=5,'Mottes de 6'!AP516,IF($J$9=6,'Mottes de 6'!AQ516,IF($J$9=7,'Mottes de 6'!AR516,IF($J$9=8,'Mottes de 6'!AS516,IF($J$9=9,'Mottes de 6'!AT516,IF($J$9=10,'Mottes de 6'!AU516,IF($J$9=11,'Mottes de 6'!AV516,IF($J$9=12,'Mottes de 6'!AW516,IF($J$9=13,'Mottes de 6'!AX516,IF($J$9=14,'Mottes de 6'!AY516,IF($J$9=15,'Mottes de 6'!AZ516,IF($J$9=16,'Mottes de 6'!BA516,IF($J$9=17,'Mottes de 6'!BB516,IF($J$9=18,'Mottes de 6'!BC516,IF($J$9=19,'Mottes de 6'!BD516,IF($J$9=20,'Mottes de 6'!BE516,IF($J$9=21,'Mottes de 6'!BF516,IF($J$9=22,'Mottes de 6'!BG516,IF($J$9=23,'Mottes de 6'!BH516,IF($J$9=24,'Mottes de 6'!BI516,IF($J$9=25,'Mottes de 6'!BJ516,IF($J$9=26,'Mottes de 6'!BK516,IF($J$9=27,'Mottes de 6'!BL516,IF($J$9=28,'Mottes de 6'!BM516,IF($J$9=29,'Mottes de 6'!BN516,IF($J$9=30,'Mottes de 6'!BO516,IF($J$9=31,'Mottes de 6'!BP516,IF($J$9=32,'Mottes de 6'!BQ516,IF($J$9=33,'Mottes de 6'!BR516,IF($J$9=34,'Mottes de 6'!BS516,IF($J$9=35,'Mottes de 6'!BT516,))))))))))))))))))))))))))))))))))))))))))))))))))))</f>
        <v>0</v>
      </c>
      <c r="K2514" s="103" t="str">
        <f>IF('Mottes de 6'!R516=0,"","Erreur")</f>
        <v/>
      </c>
    </row>
    <row r="2515" spans="1:11" x14ac:dyDescent="0.25">
      <c r="A2515" s="103">
        <f>IF('Mottes de 6'!A517&lt;&gt;"",'Mottes de 6'!A517,"")</f>
        <v>25280</v>
      </c>
      <c r="B2515" s="103" t="str">
        <f>IF('Mottes de 6'!L517&lt;&gt;"",'Mottes de 6'!L517,"")</f>
        <v>Noai</v>
      </c>
      <c r="C2515" s="107" t="str">
        <f>IF('Mottes de 6'!B517&lt;&gt;"",'Mottes de 6'!B517,"")</f>
        <v>HEUCHERE WORLD CAFFE</v>
      </c>
      <c r="D2515" s="107" t="str">
        <f>IF('Mottes de 6'!C517&lt;&gt;"",'Mottes de 6'!C517,"")</f>
        <v xml:space="preserve">Variés </v>
      </c>
      <c r="E2515" s="103">
        <f>IF('Mottes de 6'!H517&lt;&gt;"",'Mottes de 6'!H517,"")</f>
        <v>10</v>
      </c>
      <c r="F2515" s="103" t="str">
        <f>IF('Mottes de 6'!E517&lt;&gt;"",'Mottes de 6'!E517,"")</f>
        <v>B</v>
      </c>
      <c r="G2515" s="103" t="str">
        <f>IF('Mottes de 6'!N517&lt;&gt;"",'Mottes de 6'!N517,"")</f>
        <v>M6</v>
      </c>
      <c r="H2515" s="103" t="str">
        <f>IF('Mottes de 6'!I517&lt;&gt;"",'Mottes de 6'!I517,"")</f>
        <v>N</v>
      </c>
      <c r="I2515" s="103">
        <f>IF('Mottes de 6'!J517&lt;&gt;"",'Mottes de 6'!J517,"")</f>
        <v>7.0000000000000007E-2</v>
      </c>
      <c r="J2515" s="103">
        <f>IF($J$9=36,'Mottes de 6'!U517,IF($J$9=37,'Mottes de 6'!V517,IF($J$9=38,'Mottes de 6'!W517,IF($J$9=39,'Mottes de 6'!X517,IF($J$9=40,'Mottes de 6'!Y517,IF($J$9=41,'Mottes de 6'!Z517,IF($J$9=42,'Mottes de 6'!AA517,IF($J$9=43,'Mottes de 6'!AB517,IF($J$9=44,'Mottes de 6'!AC517,IF($J$9=45,'Mottes de 6'!AD517,IF($J$9=46,'Mottes de 6'!AE517,IF($J$9=47,'Mottes de 6'!AF517,IF($J$9=48,'Mottes de 6'!AG517,IF($J$9=49,'Mottes de 6'!AH517,IF($J$9=50,'Mottes de 6'!AI517,IF($J$9=51,'Mottes de 6'!AJ517,IF($J$9=52,'Mottes de 6'!AK517,IF($J$9=1,'Mottes de 6'!AL517,IF($J$9=2,'Mottes de 6'!AM517,IF($J$9=3,'Mottes de 6'!AN517,IF($J$9=4,'Mottes de 6'!AO517,IF($J$9=5,'Mottes de 6'!AP517,IF($J$9=6,'Mottes de 6'!AQ517,IF($J$9=7,'Mottes de 6'!AR517,IF($J$9=8,'Mottes de 6'!AS517,IF($J$9=9,'Mottes de 6'!AT517,IF($J$9=10,'Mottes de 6'!AU517,IF($J$9=11,'Mottes de 6'!AV517,IF($J$9=12,'Mottes de 6'!AW517,IF($J$9=13,'Mottes de 6'!AX517,IF($J$9=14,'Mottes de 6'!AY517,IF($J$9=15,'Mottes de 6'!AZ517,IF($J$9=16,'Mottes de 6'!BA517,IF($J$9=17,'Mottes de 6'!BB517,IF($J$9=18,'Mottes de 6'!BC517,IF($J$9=19,'Mottes de 6'!BD517,IF($J$9=20,'Mottes de 6'!BE517,IF($J$9=21,'Mottes de 6'!BF517,IF($J$9=22,'Mottes de 6'!BG517,IF($J$9=23,'Mottes de 6'!BH517,IF($J$9=24,'Mottes de 6'!BI517,IF($J$9=25,'Mottes de 6'!BJ517,IF($J$9=26,'Mottes de 6'!BK517,IF($J$9=27,'Mottes de 6'!BL517,IF($J$9=28,'Mottes de 6'!BM517,IF($J$9=29,'Mottes de 6'!BN517,IF($J$9=30,'Mottes de 6'!BO517,IF($J$9=31,'Mottes de 6'!BP517,IF($J$9=32,'Mottes de 6'!BQ517,IF($J$9=33,'Mottes de 6'!BR517,IF($J$9=34,'Mottes de 6'!BS517,IF($J$9=35,'Mottes de 6'!BT517,))))))))))))))))))))))))))))))))))))))))))))))))))))</f>
        <v>0</v>
      </c>
      <c r="K2515" s="103" t="str">
        <f>IF('Mottes de 6'!R517=0,"","Erreur")</f>
        <v/>
      </c>
    </row>
    <row r="2516" spans="1:11" x14ac:dyDescent="0.25">
      <c r="A2516" s="450"/>
      <c r="B2516" s="450"/>
      <c r="C2516" s="451" t="s">
        <v>1916</v>
      </c>
      <c r="D2516" s="451"/>
      <c r="E2516" s="450"/>
      <c r="F2516" s="450"/>
      <c r="G2516" s="450"/>
      <c r="H2516" s="450"/>
      <c r="I2516" s="450"/>
      <c r="J2516" s="450">
        <f>SUBTOTAL(9,J2510:J2515)</f>
        <v>0</v>
      </c>
      <c r="K2516" s="450"/>
    </row>
    <row r="2517" spans="1:11" x14ac:dyDescent="0.25">
      <c r="A2517" s="103">
        <f>IF('Mottes de 6'!A518&lt;&gt;"",'Mottes de 6'!A518,"")</f>
        <v>21001</v>
      </c>
      <c r="B2517" s="103" t="str">
        <f>IF('Mottes de 6'!L518&lt;&gt;"",'Mottes de 6'!L518,"")</f>
        <v>Noai</v>
      </c>
      <c r="C2517" s="107" t="str">
        <f>IF('Mottes de 6'!B518&lt;&gt;"",'Mottes de 6'!B518,"")</f>
        <v>HIBISCUS MAHOGANY</v>
      </c>
      <c r="D2517" s="107" t="str">
        <f>IF('Mottes de 6'!C518&lt;&gt;"",'Mottes de 6'!C518,"")</f>
        <v>Splendor</v>
      </c>
      <c r="E2517" s="103">
        <f>IF('Mottes de 6'!H518&lt;&gt;"",'Mottes de 6'!H518,"")</f>
        <v>11</v>
      </c>
      <c r="F2517" s="103" t="str">
        <f>IF('Mottes de 6'!E518&lt;&gt;"",'Mottes de 6'!E518,"")</f>
        <v>S</v>
      </c>
      <c r="G2517" s="103" t="str">
        <f>IF('Mottes de 6'!N518&lt;&gt;"",'Mottes de 6'!N518,"")</f>
        <v>M6</v>
      </c>
      <c r="H2517" s="103" t="str">
        <f>IF('Mottes de 6'!I518&lt;&gt;"",'Mottes de 6'!I518,"")</f>
        <v>E</v>
      </c>
      <c r="I2517" s="103" t="str">
        <f>IF('Mottes de 6'!J518&lt;&gt;"",'Mottes de 6'!J518,"")</f>
        <v/>
      </c>
      <c r="J2517" s="103">
        <f>IF($J$9=36,'Mottes de 6'!U518,IF($J$9=37,'Mottes de 6'!V518,IF($J$9=38,'Mottes de 6'!W518,IF($J$9=39,'Mottes de 6'!X518,IF($J$9=40,'Mottes de 6'!Y518,IF($J$9=41,'Mottes de 6'!Z518,IF($J$9=42,'Mottes de 6'!AA518,IF($J$9=43,'Mottes de 6'!AB518,IF($J$9=44,'Mottes de 6'!AC518,IF($J$9=45,'Mottes de 6'!AD518,IF($J$9=46,'Mottes de 6'!AE518,IF($J$9=47,'Mottes de 6'!AF518,IF($J$9=48,'Mottes de 6'!AG518,IF($J$9=49,'Mottes de 6'!AH518,IF($J$9=50,'Mottes de 6'!AI518,IF($J$9=51,'Mottes de 6'!AJ518,IF($J$9=52,'Mottes de 6'!AK518,IF($J$9=1,'Mottes de 6'!AL518,IF($J$9=2,'Mottes de 6'!AM518,IF($J$9=3,'Mottes de 6'!AN518,IF($J$9=4,'Mottes de 6'!AO518,IF($J$9=5,'Mottes de 6'!AP518,IF($J$9=6,'Mottes de 6'!AQ518,IF($J$9=7,'Mottes de 6'!AR518,IF($J$9=8,'Mottes de 6'!AS518,IF($J$9=9,'Mottes de 6'!AT518,IF($J$9=10,'Mottes de 6'!AU518,IF($J$9=11,'Mottes de 6'!AV518,IF($J$9=12,'Mottes de 6'!AW518,IF($J$9=13,'Mottes de 6'!AX518,IF($J$9=14,'Mottes de 6'!AY518,IF($J$9=15,'Mottes de 6'!AZ518,IF($J$9=16,'Mottes de 6'!BA518,IF($J$9=17,'Mottes de 6'!BB518,IF($J$9=18,'Mottes de 6'!BC518,IF($J$9=19,'Mottes de 6'!BD518,IF($J$9=20,'Mottes de 6'!BE518,IF($J$9=21,'Mottes de 6'!BF518,IF($J$9=22,'Mottes de 6'!BG518,IF($J$9=23,'Mottes de 6'!BH518,IF($J$9=24,'Mottes de 6'!BI518,IF($J$9=25,'Mottes de 6'!BJ518,IF($J$9=26,'Mottes de 6'!BK518,IF($J$9=27,'Mottes de 6'!BL518,IF($J$9=28,'Mottes de 6'!BM518,IF($J$9=29,'Mottes de 6'!BN518,IF($J$9=30,'Mottes de 6'!BO518,IF($J$9=31,'Mottes de 6'!BP518,IF($J$9=32,'Mottes de 6'!BQ518,IF($J$9=33,'Mottes de 6'!BR518,IF($J$9=34,'Mottes de 6'!BS518,IF($J$9=35,'Mottes de 6'!BT518,))))))))))))))))))))))))))))))))))))))))))))))))))))</f>
        <v>0</v>
      </c>
      <c r="K2517" s="103" t="str">
        <f>IF('Mottes de 6'!R518=0,"","Erreur")</f>
        <v/>
      </c>
    </row>
    <row r="2518" spans="1:11" x14ac:dyDescent="0.25">
      <c r="A2518" s="450"/>
      <c r="B2518" s="450"/>
      <c r="C2518" s="451" t="s">
        <v>1917</v>
      </c>
      <c r="D2518" s="451"/>
      <c r="E2518" s="450"/>
      <c r="F2518" s="450"/>
      <c r="G2518" s="450"/>
      <c r="H2518" s="450"/>
      <c r="I2518" s="450"/>
      <c r="J2518" s="450">
        <f>SUBTOTAL(9,J2517:J2517)</f>
        <v>0</v>
      </c>
      <c r="K2518" s="450"/>
    </row>
    <row r="2519" spans="1:11" x14ac:dyDescent="0.25">
      <c r="A2519" s="103">
        <f>IF('Mottes de 6'!A519&lt;&gt;"",'Mottes de 6'!A519,"")</f>
        <v>26068</v>
      </c>
      <c r="B2519" s="103" t="str">
        <f>IF('Mottes de 6'!L519&lt;&gt;"",'Mottes de 6'!L519,"")</f>
        <v>Noai</v>
      </c>
      <c r="C2519" s="107" t="str">
        <f>IF('Mottes de 6'!B519&lt;&gt;"",'Mottes de 6'!B519,"")</f>
        <v>HYPOESTES CONFETTI</v>
      </c>
      <c r="D2519" s="107" t="str">
        <f>IF('Mottes de 6'!C519&lt;&gt;"",'Mottes de 6'!C519,"")</f>
        <v>Blanc</v>
      </c>
      <c r="E2519" s="103">
        <f>IF('Mottes de 6'!H519&lt;&gt;"",'Mottes de 6'!H519,"")</f>
        <v>13</v>
      </c>
      <c r="F2519" s="103" t="str">
        <f>IF('Mottes de 6'!E519&lt;&gt;"",'Mottes de 6'!E519,"")</f>
        <v>S</v>
      </c>
      <c r="G2519" s="103" t="str">
        <f>IF('Mottes de 6'!N519&lt;&gt;"",'Mottes de 6'!N519,"")</f>
        <v>M6</v>
      </c>
      <c r="H2519" s="103" t="str">
        <f>IF('Mottes de 6'!I519&lt;&gt;"",'Mottes de 6'!I519,"")</f>
        <v>B</v>
      </c>
      <c r="I2519" s="103" t="str">
        <f>IF('Mottes de 6'!J519&lt;&gt;"",'Mottes de 6'!J519,"")</f>
        <v/>
      </c>
      <c r="J2519" s="103">
        <f>IF($J$9=36,'Mottes de 6'!U519,IF($J$9=37,'Mottes de 6'!V519,IF($J$9=38,'Mottes de 6'!W519,IF($J$9=39,'Mottes de 6'!X519,IF($J$9=40,'Mottes de 6'!Y519,IF($J$9=41,'Mottes de 6'!Z519,IF($J$9=42,'Mottes de 6'!AA519,IF($J$9=43,'Mottes de 6'!AB519,IF($J$9=44,'Mottes de 6'!AC519,IF($J$9=45,'Mottes de 6'!AD519,IF($J$9=46,'Mottes de 6'!AE519,IF($J$9=47,'Mottes de 6'!AF519,IF($J$9=48,'Mottes de 6'!AG519,IF($J$9=49,'Mottes de 6'!AH519,IF($J$9=50,'Mottes de 6'!AI519,IF($J$9=51,'Mottes de 6'!AJ519,IF($J$9=52,'Mottes de 6'!AK519,IF($J$9=1,'Mottes de 6'!AL519,IF($J$9=2,'Mottes de 6'!AM519,IF($J$9=3,'Mottes de 6'!AN519,IF($J$9=4,'Mottes de 6'!AO519,IF($J$9=5,'Mottes de 6'!AP519,IF($J$9=6,'Mottes de 6'!AQ519,IF($J$9=7,'Mottes de 6'!AR519,IF($J$9=8,'Mottes de 6'!AS519,IF($J$9=9,'Mottes de 6'!AT519,IF($J$9=10,'Mottes de 6'!AU519,IF($J$9=11,'Mottes de 6'!AV519,IF($J$9=12,'Mottes de 6'!AW519,IF($J$9=13,'Mottes de 6'!AX519,IF($J$9=14,'Mottes de 6'!AY519,IF($J$9=15,'Mottes de 6'!AZ519,IF($J$9=16,'Mottes de 6'!BA519,IF($J$9=17,'Mottes de 6'!BB519,IF($J$9=18,'Mottes de 6'!BC519,IF($J$9=19,'Mottes de 6'!BD519,IF($J$9=20,'Mottes de 6'!BE519,IF($J$9=21,'Mottes de 6'!BF519,IF($J$9=22,'Mottes de 6'!BG519,IF($J$9=23,'Mottes de 6'!BH519,IF($J$9=24,'Mottes de 6'!BI519,IF($J$9=25,'Mottes de 6'!BJ519,IF($J$9=26,'Mottes de 6'!BK519,IF($J$9=27,'Mottes de 6'!BL519,IF($J$9=28,'Mottes de 6'!BM519,IF($J$9=29,'Mottes de 6'!BN519,IF($J$9=30,'Mottes de 6'!BO519,IF($J$9=31,'Mottes de 6'!BP519,IF($J$9=32,'Mottes de 6'!BQ519,IF($J$9=33,'Mottes de 6'!BR519,IF($J$9=34,'Mottes de 6'!BS519,IF($J$9=35,'Mottes de 6'!BT519,))))))))))))))))))))))))))))))))))))))))))))))))))))</f>
        <v>0</v>
      </c>
      <c r="K2519" s="103" t="str">
        <f>IF('Mottes de 6'!R519=0,"","Erreur")</f>
        <v/>
      </c>
    </row>
    <row r="2520" spans="1:11" x14ac:dyDescent="0.25">
      <c r="A2520" s="103">
        <f>IF('Mottes de 6'!A520&lt;&gt;"",'Mottes de 6'!A520,"")</f>
        <v>26069</v>
      </c>
      <c r="B2520" s="103" t="str">
        <f>IF('Mottes de 6'!L520&lt;&gt;"",'Mottes de 6'!L520,"")</f>
        <v>Noai</v>
      </c>
      <c r="C2520" s="107" t="str">
        <f>IF('Mottes de 6'!B520&lt;&gt;"",'Mottes de 6'!B520,"")</f>
        <v>HYPOESTES CONFETTI</v>
      </c>
      <c r="D2520" s="107" t="str">
        <f>IF('Mottes de 6'!C520&lt;&gt;"",'Mottes de 6'!C520,"")</f>
        <v>Rose</v>
      </c>
      <c r="E2520" s="103">
        <f>IF('Mottes de 6'!H520&lt;&gt;"",'Mottes de 6'!H520,"")</f>
        <v>13</v>
      </c>
      <c r="F2520" s="103" t="str">
        <f>IF('Mottes de 6'!E520&lt;&gt;"",'Mottes de 6'!E520,"")</f>
        <v>S</v>
      </c>
      <c r="G2520" s="103" t="str">
        <f>IF('Mottes de 6'!N520&lt;&gt;"",'Mottes de 6'!N520,"")</f>
        <v>M6</v>
      </c>
      <c r="H2520" s="103" t="str">
        <f>IF('Mottes de 6'!I520&lt;&gt;"",'Mottes de 6'!I520,"")</f>
        <v>B</v>
      </c>
      <c r="I2520" s="103" t="str">
        <f>IF('Mottes de 6'!J520&lt;&gt;"",'Mottes de 6'!J520,"")</f>
        <v/>
      </c>
      <c r="J2520" s="103">
        <f>IF($J$9=36,'Mottes de 6'!U520,IF($J$9=37,'Mottes de 6'!V520,IF($J$9=38,'Mottes de 6'!W520,IF($J$9=39,'Mottes de 6'!X520,IF($J$9=40,'Mottes de 6'!Y520,IF($J$9=41,'Mottes de 6'!Z520,IF($J$9=42,'Mottes de 6'!AA520,IF($J$9=43,'Mottes de 6'!AB520,IF($J$9=44,'Mottes de 6'!AC520,IF($J$9=45,'Mottes de 6'!AD520,IF($J$9=46,'Mottes de 6'!AE520,IF($J$9=47,'Mottes de 6'!AF520,IF($J$9=48,'Mottes de 6'!AG520,IF($J$9=49,'Mottes de 6'!AH520,IF($J$9=50,'Mottes de 6'!AI520,IF($J$9=51,'Mottes de 6'!AJ520,IF($J$9=52,'Mottes de 6'!AK520,IF($J$9=1,'Mottes de 6'!AL520,IF($J$9=2,'Mottes de 6'!AM520,IF($J$9=3,'Mottes de 6'!AN520,IF($J$9=4,'Mottes de 6'!AO520,IF($J$9=5,'Mottes de 6'!AP520,IF($J$9=6,'Mottes de 6'!AQ520,IF($J$9=7,'Mottes de 6'!AR520,IF($J$9=8,'Mottes de 6'!AS520,IF($J$9=9,'Mottes de 6'!AT520,IF($J$9=10,'Mottes de 6'!AU520,IF($J$9=11,'Mottes de 6'!AV520,IF($J$9=12,'Mottes de 6'!AW520,IF($J$9=13,'Mottes de 6'!AX520,IF($J$9=14,'Mottes de 6'!AY520,IF($J$9=15,'Mottes de 6'!AZ520,IF($J$9=16,'Mottes de 6'!BA520,IF($J$9=17,'Mottes de 6'!BB520,IF($J$9=18,'Mottes de 6'!BC520,IF($J$9=19,'Mottes de 6'!BD520,IF($J$9=20,'Mottes de 6'!BE520,IF($J$9=21,'Mottes de 6'!BF520,IF($J$9=22,'Mottes de 6'!BG520,IF($J$9=23,'Mottes de 6'!BH520,IF($J$9=24,'Mottes de 6'!BI520,IF($J$9=25,'Mottes de 6'!BJ520,IF($J$9=26,'Mottes de 6'!BK520,IF($J$9=27,'Mottes de 6'!BL520,IF($J$9=28,'Mottes de 6'!BM520,IF($J$9=29,'Mottes de 6'!BN520,IF($J$9=30,'Mottes de 6'!BO520,IF($J$9=31,'Mottes de 6'!BP520,IF($J$9=32,'Mottes de 6'!BQ520,IF($J$9=33,'Mottes de 6'!BR520,IF($J$9=34,'Mottes de 6'!BS520,IF($J$9=35,'Mottes de 6'!BT520,))))))))))))))))))))))))))))))))))))))))))))))))))))</f>
        <v>0</v>
      </c>
      <c r="K2520" s="103" t="str">
        <f>IF('Mottes de 6'!R520=0,"","Erreur")</f>
        <v/>
      </c>
    </row>
    <row r="2521" spans="1:11" x14ac:dyDescent="0.25">
      <c r="A2521" s="103">
        <f>IF('Mottes de 6'!A521&lt;&gt;"",'Mottes de 6'!A521,"")</f>
        <v>26070</v>
      </c>
      <c r="B2521" s="103" t="str">
        <f>IF('Mottes de 6'!L521&lt;&gt;"",'Mottes de 6'!L521,"")</f>
        <v>Noai</v>
      </c>
      <c r="C2521" s="107" t="str">
        <f>IF('Mottes de 6'!B521&lt;&gt;"",'Mottes de 6'!B521,"")</f>
        <v>HYPOESTES CONFETTI</v>
      </c>
      <c r="D2521" s="107" t="str">
        <f>IF('Mottes de 6'!C521&lt;&gt;"",'Mottes de 6'!C521,"")</f>
        <v xml:space="preserve">Rouge </v>
      </c>
      <c r="E2521" s="103">
        <f>IF('Mottes de 6'!H521&lt;&gt;"",'Mottes de 6'!H521,"")</f>
        <v>13</v>
      </c>
      <c r="F2521" s="103" t="str">
        <f>IF('Mottes de 6'!E521&lt;&gt;"",'Mottes de 6'!E521,"")</f>
        <v>S</v>
      </c>
      <c r="G2521" s="103" t="str">
        <f>IF('Mottes de 6'!N521&lt;&gt;"",'Mottes de 6'!N521,"")</f>
        <v>M6</v>
      </c>
      <c r="H2521" s="103" t="str">
        <f>IF('Mottes de 6'!I521&lt;&gt;"",'Mottes de 6'!I521,"")</f>
        <v>B</v>
      </c>
      <c r="I2521" s="103" t="str">
        <f>IF('Mottes de 6'!J521&lt;&gt;"",'Mottes de 6'!J521,"")</f>
        <v/>
      </c>
      <c r="J2521" s="103">
        <f>IF($J$9=36,'Mottes de 6'!U521,IF($J$9=37,'Mottes de 6'!V521,IF($J$9=38,'Mottes de 6'!W521,IF($J$9=39,'Mottes de 6'!X521,IF($J$9=40,'Mottes de 6'!Y521,IF($J$9=41,'Mottes de 6'!Z521,IF($J$9=42,'Mottes de 6'!AA521,IF($J$9=43,'Mottes de 6'!AB521,IF($J$9=44,'Mottes de 6'!AC521,IF($J$9=45,'Mottes de 6'!AD521,IF($J$9=46,'Mottes de 6'!AE521,IF($J$9=47,'Mottes de 6'!AF521,IF($J$9=48,'Mottes de 6'!AG521,IF($J$9=49,'Mottes de 6'!AH521,IF($J$9=50,'Mottes de 6'!AI521,IF($J$9=51,'Mottes de 6'!AJ521,IF($J$9=52,'Mottes de 6'!AK521,IF($J$9=1,'Mottes de 6'!AL521,IF($J$9=2,'Mottes de 6'!AM521,IF($J$9=3,'Mottes de 6'!AN521,IF($J$9=4,'Mottes de 6'!AO521,IF($J$9=5,'Mottes de 6'!AP521,IF($J$9=6,'Mottes de 6'!AQ521,IF($J$9=7,'Mottes de 6'!AR521,IF($J$9=8,'Mottes de 6'!AS521,IF($J$9=9,'Mottes de 6'!AT521,IF($J$9=10,'Mottes de 6'!AU521,IF($J$9=11,'Mottes de 6'!AV521,IF($J$9=12,'Mottes de 6'!AW521,IF($J$9=13,'Mottes de 6'!AX521,IF($J$9=14,'Mottes de 6'!AY521,IF($J$9=15,'Mottes de 6'!AZ521,IF($J$9=16,'Mottes de 6'!BA521,IF($J$9=17,'Mottes de 6'!BB521,IF($J$9=18,'Mottes de 6'!BC521,IF($J$9=19,'Mottes de 6'!BD521,IF($J$9=20,'Mottes de 6'!BE521,IF($J$9=21,'Mottes de 6'!BF521,IF($J$9=22,'Mottes de 6'!BG521,IF($J$9=23,'Mottes de 6'!BH521,IF($J$9=24,'Mottes de 6'!BI521,IF($J$9=25,'Mottes de 6'!BJ521,IF($J$9=26,'Mottes de 6'!BK521,IF($J$9=27,'Mottes de 6'!BL521,IF($J$9=28,'Mottes de 6'!BM521,IF($J$9=29,'Mottes de 6'!BN521,IF($J$9=30,'Mottes de 6'!BO521,IF($J$9=31,'Mottes de 6'!BP521,IF($J$9=32,'Mottes de 6'!BQ521,IF($J$9=33,'Mottes de 6'!BR521,IF($J$9=34,'Mottes de 6'!BS521,IF($J$9=35,'Mottes de 6'!BT521,))))))))))))))))))))))))))))))))))))))))))))))))))))</f>
        <v>0</v>
      </c>
      <c r="K2521" s="103" t="str">
        <f>IF('Mottes de 6'!R521=0,"","Erreur")</f>
        <v/>
      </c>
    </row>
    <row r="2522" spans="1:11" x14ac:dyDescent="0.25">
      <c r="A2522" s="450"/>
      <c r="B2522" s="450"/>
      <c r="C2522" s="451" t="s">
        <v>1918</v>
      </c>
      <c r="D2522" s="451"/>
      <c r="E2522" s="450"/>
      <c r="F2522" s="450"/>
      <c r="G2522" s="450"/>
      <c r="H2522" s="450"/>
      <c r="I2522" s="450"/>
      <c r="J2522" s="450">
        <f>SUBTOTAL(9,J2519:J2521)</f>
        <v>0</v>
      </c>
      <c r="K2522" s="450"/>
    </row>
    <row r="2523" spans="1:11" x14ac:dyDescent="0.25">
      <c r="A2523" s="103" t="str">
        <f>IF('Mottes de 6'!A522&lt;&gt;"",'Mottes de 6'!A522,"")</f>
        <v/>
      </c>
      <c r="B2523" s="103" t="str">
        <f>IF('Mottes de 6'!L522&lt;&gt;"",'Mottes de 6'!L522,"")</f>
        <v>L</v>
      </c>
      <c r="C2523" s="107" t="str">
        <f>IF('Mottes de 6'!B522&lt;&gt;"",'Mottes de 6'!B522,"")</f>
        <v>I</v>
      </c>
      <c r="D2523" s="107" t="str">
        <f>IF('Mottes de 6'!C522&lt;&gt;"",'Mottes de 6'!C522,"")</f>
        <v/>
      </c>
      <c r="E2523" s="103" t="str">
        <f>IF('Mottes de 6'!H522&lt;&gt;"",'Mottes de 6'!H522,"")</f>
        <v/>
      </c>
      <c r="F2523" s="103" t="str">
        <f>IF('Mottes de 6'!E522&lt;&gt;"",'Mottes de 6'!E522,"")</f>
        <v/>
      </c>
      <c r="G2523" s="103" t="str">
        <f>IF('Mottes de 6'!N522&lt;&gt;"",'Mottes de 6'!N522,"")</f>
        <v/>
      </c>
      <c r="H2523" s="103" t="str">
        <f>IF('Mottes de 6'!I522&lt;&gt;"",'Mottes de 6'!I522,"")</f>
        <v/>
      </c>
      <c r="I2523" s="103" t="str">
        <f>IF('Mottes de 6'!J522&lt;&gt;"",'Mottes de 6'!J522,"")</f>
        <v/>
      </c>
      <c r="J2523" s="103">
        <f>IF($J$9=36,'Mottes de 6'!U522,IF($J$9=37,'Mottes de 6'!V522,IF($J$9=38,'Mottes de 6'!W522,IF($J$9=39,'Mottes de 6'!X522,IF($J$9=40,'Mottes de 6'!Y522,IF($J$9=41,'Mottes de 6'!Z522,IF($J$9=42,'Mottes de 6'!AA522,IF($J$9=43,'Mottes de 6'!AB522,IF($J$9=44,'Mottes de 6'!AC522,IF($J$9=45,'Mottes de 6'!AD522,IF($J$9=46,'Mottes de 6'!AE522,IF($J$9=47,'Mottes de 6'!AF522,IF($J$9=48,'Mottes de 6'!AG522,IF($J$9=49,'Mottes de 6'!AH522,IF($J$9=50,'Mottes de 6'!AI522,IF($J$9=51,'Mottes de 6'!AJ522,IF($J$9=52,'Mottes de 6'!AK522,IF($J$9=1,'Mottes de 6'!AL522,IF($J$9=2,'Mottes de 6'!AM522,IF($J$9=3,'Mottes de 6'!AN522,IF($J$9=4,'Mottes de 6'!AO522,IF($J$9=5,'Mottes de 6'!AP522,IF($J$9=6,'Mottes de 6'!AQ522,IF($J$9=7,'Mottes de 6'!AR522,IF($J$9=8,'Mottes de 6'!AS522,IF($J$9=9,'Mottes de 6'!AT522,IF($J$9=10,'Mottes de 6'!AU522,IF($J$9=11,'Mottes de 6'!AV522,IF($J$9=12,'Mottes de 6'!AW522,IF($J$9=13,'Mottes de 6'!AX522,IF($J$9=14,'Mottes de 6'!AY522,IF($J$9=15,'Mottes de 6'!AZ522,IF($J$9=16,'Mottes de 6'!BA522,IF($J$9=17,'Mottes de 6'!BB522,IF($J$9=18,'Mottes de 6'!BC522,IF($J$9=19,'Mottes de 6'!BD522,IF($J$9=20,'Mottes de 6'!BE522,IF($J$9=21,'Mottes de 6'!BF522,IF($J$9=22,'Mottes de 6'!BG522,IF($J$9=23,'Mottes de 6'!BH522,IF($J$9=24,'Mottes de 6'!BI522,IF($J$9=25,'Mottes de 6'!BJ522,IF($J$9=26,'Mottes de 6'!BK522,IF($J$9=27,'Mottes de 6'!BL522,IF($J$9=28,'Mottes de 6'!BM522,IF($J$9=29,'Mottes de 6'!BN522,IF($J$9=30,'Mottes de 6'!BO522,IF($J$9=31,'Mottes de 6'!BP522,IF($J$9=32,'Mottes de 6'!BQ522,IF($J$9=33,'Mottes de 6'!BR522,IF($J$9=34,'Mottes de 6'!BS522,IF($J$9=35,'Mottes de 6'!BT522,))))))))))))))))))))))))))))))))))))))))))))))))))))</f>
        <v>0</v>
      </c>
      <c r="K2523" s="103" t="str">
        <f>IF('Mottes de 6'!R522=0,"","Erreur")</f>
        <v/>
      </c>
    </row>
    <row r="2524" spans="1:11" x14ac:dyDescent="0.25">
      <c r="A2524" s="103">
        <f>IF('Mottes de 6'!A523&lt;&gt;"",'Mottes de 6'!A523,"")</f>
        <v>21048</v>
      </c>
      <c r="B2524" s="103" t="str">
        <f>IF('Mottes de 6'!L523&lt;&gt;"",'Mottes de 6'!L523,"")</f>
        <v>Noai</v>
      </c>
      <c r="C2524" s="107" t="str">
        <f>IF('Mottes de 6'!B523&lt;&gt;"",'Mottes de 6'!B523,"")</f>
        <v>IPOMEE</v>
      </c>
      <c r="D2524" s="107" t="str">
        <f>IF('Mottes de 6'!C523&lt;&gt;"",'Mottes de 6'!C523,"")</f>
        <v>Black Heart</v>
      </c>
      <c r="E2524" s="103">
        <f>IF('Mottes de 6'!H523&lt;&gt;"",'Mottes de 6'!H523,"")</f>
        <v>13</v>
      </c>
      <c r="F2524" s="103" t="str">
        <f>IF('Mottes de 6'!E523&lt;&gt;"",'Mottes de 6'!E523,"")</f>
        <v>B</v>
      </c>
      <c r="G2524" s="103" t="str">
        <f>IF('Mottes de 6'!N523&lt;&gt;"",'Mottes de 6'!N523,"")</f>
        <v>M6</v>
      </c>
      <c r="H2524" s="103" t="str">
        <f>IF('Mottes de 6'!I523&lt;&gt;"",'Mottes de 6'!I523,"")</f>
        <v>A</v>
      </c>
      <c r="I2524" s="103">
        <f>IF('Mottes de 6'!J523&lt;&gt;"",'Mottes de 6'!J523,"")</f>
        <v>0.05</v>
      </c>
      <c r="J2524" s="103">
        <f>IF($J$9=36,'Mottes de 6'!U523,IF($J$9=37,'Mottes de 6'!V523,IF($J$9=38,'Mottes de 6'!W523,IF($J$9=39,'Mottes de 6'!X523,IF($J$9=40,'Mottes de 6'!Y523,IF($J$9=41,'Mottes de 6'!Z523,IF($J$9=42,'Mottes de 6'!AA523,IF($J$9=43,'Mottes de 6'!AB523,IF($J$9=44,'Mottes de 6'!AC523,IF($J$9=45,'Mottes de 6'!AD523,IF($J$9=46,'Mottes de 6'!AE523,IF($J$9=47,'Mottes de 6'!AF523,IF($J$9=48,'Mottes de 6'!AG523,IF($J$9=49,'Mottes de 6'!AH523,IF($J$9=50,'Mottes de 6'!AI523,IF($J$9=51,'Mottes de 6'!AJ523,IF($J$9=52,'Mottes de 6'!AK523,IF($J$9=1,'Mottes de 6'!AL523,IF($J$9=2,'Mottes de 6'!AM523,IF($J$9=3,'Mottes de 6'!AN523,IF($J$9=4,'Mottes de 6'!AO523,IF($J$9=5,'Mottes de 6'!AP523,IF($J$9=6,'Mottes de 6'!AQ523,IF($J$9=7,'Mottes de 6'!AR523,IF($J$9=8,'Mottes de 6'!AS523,IF($J$9=9,'Mottes de 6'!AT523,IF($J$9=10,'Mottes de 6'!AU523,IF($J$9=11,'Mottes de 6'!AV523,IF($J$9=12,'Mottes de 6'!AW523,IF($J$9=13,'Mottes de 6'!AX523,IF($J$9=14,'Mottes de 6'!AY523,IF($J$9=15,'Mottes de 6'!AZ523,IF($J$9=16,'Mottes de 6'!BA523,IF($J$9=17,'Mottes de 6'!BB523,IF($J$9=18,'Mottes de 6'!BC523,IF($J$9=19,'Mottes de 6'!BD523,IF($J$9=20,'Mottes de 6'!BE523,IF($J$9=21,'Mottes de 6'!BF523,IF($J$9=22,'Mottes de 6'!BG523,IF($J$9=23,'Mottes de 6'!BH523,IF($J$9=24,'Mottes de 6'!BI523,IF($J$9=25,'Mottes de 6'!BJ523,IF($J$9=26,'Mottes de 6'!BK523,IF($J$9=27,'Mottes de 6'!BL523,IF($J$9=28,'Mottes de 6'!BM523,IF($J$9=29,'Mottes de 6'!BN523,IF($J$9=30,'Mottes de 6'!BO523,IF($J$9=31,'Mottes de 6'!BP523,IF($J$9=32,'Mottes de 6'!BQ523,IF($J$9=33,'Mottes de 6'!BR523,IF($J$9=34,'Mottes de 6'!BS523,IF($J$9=35,'Mottes de 6'!BT523,))))))))))))))))))))))))))))))))))))))))))))))))))))</f>
        <v>0</v>
      </c>
      <c r="K2524" s="103" t="str">
        <f>IF('Mottes de 6'!R523=0,"","Erreur")</f>
        <v/>
      </c>
    </row>
    <row r="2525" spans="1:11" x14ac:dyDescent="0.25">
      <c r="A2525" s="103">
        <f>IF('Mottes de 6'!A524&lt;&gt;"",'Mottes de 6'!A524,"")</f>
        <v>21050</v>
      </c>
      <c r="B2525" s="103" t="str">
        <f>IF('Mottes de 6'!L524&lt;&gt;"",'Mottes de 6'!L524,"")</f>
        <v>Noai</v>
      </c>
      <c r="C2525" s="107" t="str">
        <f>IF('Mottes de 6'!B524&lt;&gt;"",'Mottes de 6'!B524,"")</f>
        <v>IPOMEE</v>
      </c>
      <c r="D2525" s="107" t="str">
        <f>IF('Mottes de 6'!C524&lt;&gt;"",'Mottes de 6'!C524,"")</f>
        <v>Blacky</v>
      </c>
      <c r="E2525" s="103">
        <f>IF('Mottes de 6'!H524&lt;&gt;"",'Mottes de 6'!H524,"")</f>
        <v>13</v>
      </c>
      <c r="F2525" s="103" t="str">
        <f>IF('Mottes de 6'!E524&lt;&gt;"",'Mottes de 6'!E524,"")</f>
        <v>B</v>
      </c>
      <c r="G2525" s="103" t="str">
        <f>IF('Mottes de 6'!N524&lt;&gt;"",'Mottes de 6'!N524,"")</f>
        <v>M6</v>
      </c>
      <c r="H2525" s="103" t="str">
        <f>IF('Mottes de 6'!I524&lt;&gt;"",'Mottes de 6'!I524,"")</f>
        <v>A</v>
      </c>
      <c r="I2525" s="103">
        <f>IF('Mottes de 6'!J524&lt;&gt;"",'Mottes de 6'!J524,"")</f>
        <v>0.05</v>
      </c>
      <c r="J2525" s="103">
        <f>IF($J$9=36,'Mottes de 6'!U524,IF($J$9=37,'Mottes de 6'!V524,IF($J$9=38,'Mottes de 6'!W524,IF($J$9=39,'Mottes de 6'!X524,IF($J$9=40,'Mottes de 6'!Y524,IF($J$9=41,'Mottes de 6'!Z524,IF($J$9=42,'Mottes de 6'!AA524,IF($J$9=43,'Mottes de 6'!AB524,IF($J$9=44,'Mottes de 6'!AC524,IF($J$9=45,'Mottes de 6'!AD524,IF($J$9=46,'Mottes de 6'!AE524,IF($J$9=47,'Mottes de 6'!AF524,IF($J$9=48,'Mottes de 6'!AG524,IF($J$9=49,'Mottes de 6'!AH524,IF($J$9=50,'Mottes de 6'!AI524,IF($J$9=51,'Mottes de 6'!AJ524,IF($J$9=52,'Mottes de 6'!AK524,IF($J$9=1,'Mottes de 6'!AL524,IF($J$9=2,'Mottes de 6'!AM524,IF($J$9=3,'Mottes de 6'!AN524,IF($J$9=4,'Mottes de 6'!AO524,IF($J$9=5,'Mottes de 6'!AP524,IF($J$9=6,'Mottes de 6'!AQ524,IF($J$9=7,'Mottes de 6'!AR524,IF($J$9=8,'Mottes de 6'!AS524,IF($J$9=9,'Mottes de 6'!AT524,IF($J$9=10,'Mottes de 6'!AU524,IF($J$9=11,'Mottes de 6'!AV524,IF($J$9=12,'Mottes de 6'!AW524,IF($J$9=13,'Mottes de 6'!AX524,IF($J$9=14,'Mottes de 6'!AY524,IF($J$9=15,'Mottes de 6'!AZ524,IF($J$9=16,'Mottes de 6'!BA524,IF($J$9=17,'Mottes de 6'!BB524,IF($J$9=18,'Mottes de 6'!BC524,IF($J$9=19,'Mottes de 6'!BD524,IF($J$9=20,'Mottes de 6'!BE524,IF($J$9=21,'Mottes de 6'!BF524,IF($J$9=22,'Mottes de 6'!BG524,IF($J$9=23,'Mottes de 6'!BH524,IF($J$9=24,'Mottes de 6'!BI524,IF($J$9=25,'Mottes de 6'!BJ524,IF($J$9=26,'Mottes de 6'!BK524,IF($J$9=27,'Mottes de 6'!BL524,IF($J$9=28,'Mottes de 6'!BM524,IF($J$9=29,'Mottes de 6'!BN524,IF($J$9=30,'Mottes de 6'!BO524,IF($J$9=31,'Mottes de 6'!BP524,IF($J$9=32,'Mottes de 6'!BQ524,IF($J$9=33,'Mottes de 6'!BR524,IF($J$9=34,'Mottes de 6'!BS524,IF($J$9=35,'Mottes de 6'!BT524,))))))))))))))))))))))))))))))))))))))))))))))))))))</f>
        <v>0</v>
      </c>
      <c r="K2525" s="103" t="str">
        <f>IF('Mottes de 6'!R524=0,"","Erreur")</f>
        <v/>
      </c>
    </row>
    <row r="2526" spans="1:11" x14ac:dyDescent="0.25">
      <c r="A2526" s="103">
        <f>IF('Mottes de 6'!A525&lt;&gt;"",'Mottes de 6'!A525,"")</f>
        <v>21052</v>
      </c>
      <c r="B2526" s="103" t="str">
        <f>IF('Mottes de 6'!L525&lt;&gt;"",'Mottes de 6'!L525,"")</f>
        <v>Noai</v>
      </c>
      <c r="C2526" s="107" t="str">
        <f>IF('Mottes de 6'!B525&lt;&gt;"",'Mottes de 6'!B525,"")</f>
        <v>IPOMEE</v>
      </c>
      <c r="D2526" s="107" t="str">
        <f>IF('Mottes de 6'!C525&lt;&gt;"",'Mottes de 6'!C525,"")</f>
        <v>Bronze</v>
      </c>
      <c r="E2526" s="103">
        <f>IF('Mottes de 6'!H525&lt;&gt;"",'Mottes de 6'!H525,"")</f>
        <v>13</v>
      </c>
      <c r="F2526" s="103" t="str">
        <f>IF('Mottes de 6'!E525&lt;&gt;"",'Mottes de 6'!E525,"")</f>
        <v>B</v>
      </c>
      <c r="G2526" s="103" t="str">
        <f>IF('Mottes de 6'!N525&lt;&gt;"",'Mottes de 6'!N525,"")</f>
        <v>M6</v>
      </c>
      <c r="H2526" s="103" t="str">
        <f>IF('Mottes de 6'!I525&lt;&gt;"",'Mottes de 6'!I525,"")</f>
        <v>A</v>
      </c>
      <c r="I2526" s="103">
        <f>IF('Mottes de 6'!J525&lt;&gt;"",'Mottes de 6'!J525,"")</f>
        <v>0.05</v>
      </c>
      <c r="J2526" s="103">
        <f>IF($J$9=36,'Mottes de 6'!U525,IF($J$9=37,'Mottes de 6'!V525,IF($J$9=38,'Mottes de 6'!W525,IF($J$9=39,'Mottes de 6'!X525,IF($J$9=40,'Mottes de 6'!Y525,IF($J$9=41,'Mottes de 6'!Z525,IF($J$9=42,'Mottes de 6'!AA525,IF($J$9=43,'Mottes de 6'!AB525,IF($J$9=44,'Mottes de 6'!AC525,IF($J$9=45,'Mottes de 6'!AD525,IF($J$9=46,'Mottes de 6'!AE525,IF($J$9=47,'Mottes de 6'!AF525,IF($J$9=48,'Mottes de 6'!AG525,IF($J$9=49,'Mottes de 6'!AH525,IF($J$9=50,'Mottes de 6'!AI525,IF($J$9=51,'Mottes de 6'!AJ525,IF($J$9=52,'Mottes de 6'!AK525,IF($J$9=1,'Mottes de 6'!AL525,IF($J$9=2,'Mottes de 6'!AM525,IF($J$9=3,'Mottes de 6'!AN525,IF($J$9=4,'Mottes de 6'!AO525,IF($J$9=5,'Mottes de 6'!AP525,IF($J$9=6,'Mottes de 6'!AQ525,IF($J$9=7,'Mottes de 6'!AR525,IF($J$9=8,'Mottes de 6'!AS525,IF($J$9=9,'Mottes de 6'!AT525,IF($J$9=10,'Mottes de 6'!AU525,IF($J$9=11,'Mottes de 6'!AV525,IF($J$9=12,'Mottes de 6'!AW525,IF($J$9=13,'Mottes de 6'!AX525,IF($J$9=14,'Mottes de 6'!AY525,IF($J$9=15,'Mottes de 6'!AZ525,IF($J$9=16,'Mottes de 6'!BA525,IF($J$9=17,'Mottes de 6'!BB525,IF($J$9=18,'Mottes de 6'!BC525,IF($J$9=19,'Mottes de 6'!BD525,IF($J$9=20,'Mottes de 6'!BE525,IF($J$9=21,'Mottes de 6'!BF525,IF($J$9=22,'Mottes de 6'!BG525,IF($J$9=23,'Mottes de 6'!BH525,IF($J$9=24,'Mottes de 6'!BI525,IF($J$9=25,'Mottes de 6'!BJ525,IF($J$9=26,'Mottes de 6'!BK525,IF($J$9=27,'Mottes de 6'!BL525,IF($J$9=28,'Mottes de 6'!BM525,IF($J$9=29,'Mottes de 6'!BN525,IF($J$9=30,'Mottes de 6'!BO525,IF($J$9=31,'Mottes de 6'!BP525,IF($J$9=32,'Mottes de 6'!BQ525,IF($J$9=33,'Mottes de 6'!BR525,IF($J$9=34,'Mottes de 6'!BS525,IF($J$9=35,'Mottes de 6'!BT525,))))))))))))))))))))))))))))))))))))))))))))))))))))</f>
        <v>0</v>
      </c>
      <c r="K2526" s="103" t="str">
        <f>IF('Mottes de 6'!R525=0,"","Erreur")</f>
        <v/>
      </c>
    </row>
    <row r="2527" spans="1:11" x14ac:dyDescent="0.25">
      <c r="A2527" s="103">
        <f>IF('Mottes de 6'!A526&lt;&gt;"",'Mottes de 6'!A526,"")</f>
        <v>21056</v>
      </c>
      <c r="B2527" s="103" t="str">
        <f>IF('Mottes de 6'!L526&lt;&gt;"",'Mottes de 6'!L526,"")</f>
        <v>Noai</v>
      </c>
      <c r="C2527" s="107" t="str">
        <f>IF('Mottes de 6'!B526&lt;&gt;"",'Mottes de 6'!B526,"")</f>
        <v>IPOMEE</v>
      </c>
      <c r="D2527" s="107" t="str">
        <f>IF('Mottes de 6'!C526&lt;&gt;"",'Mottes de 6'!C526,"")</f>
        <v>Terrace Lime / Marguerite</v>
      </c>
      <c r="E2527" s="103">
        <f>IF('Mottes de 6'!H526&lt;&gt;"",'Mottes de 6'!H526,"")</f>
        <v>13</v>
      </c>
      <c r="F2527" s="103" t="str">
        <f>IF('Mottes de 6'!E526&lt;&gt;"",'Mottes de 6'!E526,"")</f>
        <v>B</v>
      </c>
      <c r="G2527" s="103" t="str">
        <f>IF('Mottes de 6'!N526&lt;&gt;"",'Mottes de 6'!N526,"")</f>
        <v>M6</v>
      </c>
      <c r="H2527" s="103" t="str">
        <f>IF('Mottes de 6'!I526&lt;&gt;"",'Mottes de 6'!I526,"")</f>
        <v>A</v>
      </c>
      <c r="I2527" s="103">
        <f>IF('Mottes de 6'!J526&lt;&gt;"",'Mottes de 6'!J526,"")</f>
        <v>0.05</v>
      </c>
      <c r="J2527" s="103">
        <f>IF($J$9=36,'Mottes de 6'!U526,IF($J$9=37,'Mottes de 6'!V526,IF($J$9=38,'Mottes de 6'!W526,IF($J$9=39,'Mottes de 6'!X526,IF($J$9=40,'Mottes de 6'!Y526,IF($J$9=41,'Mottes de 6'!Z526,IF($J$9=42,'Mottes de 6'!AA526,IF($J$9=43,'Mottes de 6'!AB526,IF($J$9=44,'Mottes de 6'!AC526,IF($J$9=45,'Mottes de 6'!AD526,IF($J$9=46,'Mottes de 6'!AE526,IF($J$9=47,'Mottes de 6'!AF526,IF($J$9=48,'Mottes de 6'!AG526,IF($J$9=49,'Mottes de 6'!AH526,IF($J$9=50,'Mottes de 6'!AI526,IF($J$9=51,'Mottes de 6'!AJ526,IF($J$9=52,'Mottes de 6'!AK526,IF($J$9=1,'Mottes de 6'!AL526,IF($J$9=2,'Mottes de 6'!AM526,IF($J$9=3,'Mottes de 6'!AN526,IF($J$9=4,'Mottes de 6'!AO526,IF($J$9=5,'Mottes de 6'!AP526,IF($J$9=6,'Mottes de 6'!AQ526,IF($J$9=7,'Mottes de 6'!AR526,IF($J$9=8,'Mottes de 6'!AS526,IF($J$9=9,'Mottes de 6'!AT526,IF($J$9=10,'Mottes de 6'!AU526,IF($J$9=11,'Mottes de 6'!AV526,IF($J$9=12,'Mottes de 6'!AW526,IF($J$9=13,'Mottes de 6'!AX526,IF($J$9=14,'Mottes de 6'!AY526,IF($J$9=15,'Mottes de 6'!AZ526,IF($J$9=16,'Mottes de 6'!BA526,IF($J$9=17,'Mottes de 6'!BB526,IF($J$9=18,'Mottes de 6'!BC526,IF($J$9=19,'Mottes de 6'!BD526,IF($J$9=20,'Mottes de 6'!BE526,IF($J$9=21,'Mottes de 6'!BF526,IF($J$9=22,'Mottes de 6'!BG526,IF($J$9=23,'Mottes de 6'!BH526,IF($J$9=24,'Mottes de 6'!BI526,IF($J$9=25,'Mottes de 6'!BJ526,IF($J$9=26,'Mottes de 6'!BK526,IF($J$9=27,'Mottes de 6'!BL526,IF($J$9=28,'Mottes de 6'!BM526,IF($J$9=29,'Mottes de 6'!BN526,IF($J$9=30,'Mottes de 6'!BO526,IF($J$9=31,'Mottes de 6'!BP526,IF($J$9=32,'Mottes de 6'!BQ526,IF($J$9=33,'Mottes de 6'!BR526,IF($J$9=34,'Mottes de 6'!BS526,IF($J$9=35,'Mottes de 6'!BT526,))))))))))))))))))))))))))))))))))))))))))))))))))))</f>
        <v>0</v>
      </c>
      <c r="K2527" s="103" t="str">
        <f>IF('Mottes de 6'!R526=0,"","Erreur")</f>
        <v/>
      </c>
    </row>
    <row r="2528" spans="1:11" x14ac:dyDescent="0.25">
      <c r="A2528" s="103">
        <f>IF('Mottes de 6'!A527&lt;&gt;"",'Mottes de 6'!A527,"")</f>
        <v>21058</v>
      </c>
      <c r="B2528" s="103" t="str">
        <f>IF('Mottes de 6'!L527&lt;&gt;"",'Mottes de 6'!L527,"")</f>
        <v>Noai</v>
      </c>
      <c r="C2528" s="107" t="str">
        <f>IF('Mottes de 6'!B527&lt;&gt;"",'Mottes de 6'!B527,"")</f>
        <v>IPOMEE</v>
      </c>
      <c r="D2528" s="107" t="str">
        <f>IF('Mottes de 6'!C527&lt;&gt;"",'Mottes de 6'!C527,"")</f>
        <v>Tricolor</v>
      </c>
      <c r="E2528" s="103">
        <f>IF('Mottes de 6'!H527&lt;&gt;"",'Mottes de 6'!H527,"")</f>
        <v>13</v>
      </c>
      <c r="F2528" s="103" t="str">
        <f>IF('Mottes de 6'!E527&lt;&gt;"",'Mottes de 6'!E527,"")</f>
        <v>B</v>
      </c>
      <c r="G2528" s="103" t="str">
        <f>IF('Mottes de 6'!N527&lt;&gt;"",'Mottes de 6'!N527,"")</f>
        <v>M6</v>
      </c>
      <c r="H2528" s="103" t="str">
        <f>IF('Mottes de 6'!I527&lt;&gt;"",'Mottes de 6'!I527,"")</f>
        <v>A</v>
      </c>
      <c r="I2528" s="103">
        <f>IF('Mottes de 6'!J527&lt;&gt;"",'Mottes de 6'!J527,"")</f>
        <v>0.05</v>
      </c>
      <c r="J2528" s="103">
        <f>IF($J$9=36,'Mottes de 6'!U527,IF($J$9=37,'Mottes de 6'!V527,IF($J$9=38,'Mottes de 6'!W527,IF($J$9=39,'Mottes de 6'!X527,IF($J$9=40,'Mottes de 6'!Y527,IF($J$9=41,'Mottes de 6'!Z527,IF($J$9=42,'Mottes de 6'!AA527,IF($J$9=43,'Mottes de 6'!AB527,IF($J$9=44,'Mottes de 6'!AC527,IF($J$9=45,'Mottes de 6'!AD527,IF($J$9=46,'Mottes de 6'!AE527,IF($J$9=47,'Mottes de 6'!AF527,IF($J$9=48,'Mottes de 6'!AG527,IF($J$9=49,'Mottes de 6'!AH527,IF($J$9=50,'Mottes de 6'!AI527,IF($J$9=51,'Mottes de 6'!AJ527,IF($J$9=52,'Mottes de 6'!AK527,IF($J$9=1,'Mottes de 6'!AL527,IF($J$9=2,'Mottes de 6'!AM527,IF($J$9=3,'Mottes de 6'!AN527,IF($J$9=4,'Mottes de 6'!AO527,IF($J$9=5,'Mottes de 6'!AP527,IF($J$9=6,'Mottes de 6'!AQ527,IF($J$9=7,'Mottes de 6'!AR527,IF($J$9=8,'Mottes de 6'!AS527,IF($J$9=9,'Mottes de 6'!AT527,IF($J$9=10,'Mottes de 6'!AU527,IF($J$9=11,'Mottes de 6'!AV527,IF($J$9=12,'Mottes de 6'!AW527,IF($J$9=13,'Mottes de 6'!AX527,IF($J$9=14,'Mottes de 6'!AY527,IF($J$9=15,'Mottes de 6'!AZ527,IF($J$9=16,'Mottes de 6'!BA527,IF($J$9=17,'Mottes de 6'!BB527,IF($J$9=18,'Mottes de 6'!BC527,IF($J$9=19,'Mottes de 6'!BD527,IF($J$9=20,'Mottes de 6'!BE527,IF($J$9=21,'Mottes de 6'!BF527,IF($J$9=22,'Mottes de 6'!BG527,IF($J$9=23,'Mottes de 6'!BH527,IF($J$9=24,'Mottes de 6'!BI527,IF($J$9=25,'Mottes de 6'!BJ527,IF($J$9=26,'Mottes de 6'!BK527,IF($J$9=27,'Mottes de 6'!BL527,IF($J$9=28,'Mottes de 6'!BM527,IF($J$9=29,'Mottes de 6'!BN527,IF($J$9=30,'Mottes de 6'!BO527,IF($J$9=31,'Mottes de 6'!BP527,IF($J$9=32,'Mottes de 6'!BQ527,IF($J$9=33,'Mottes de 6'!BR527,IF($J$9=34,'Mottes de 6'!BS527,IF($J$9=35,'Mottes de 6'!BT527,))))))))))))))))))))))))))))))))))))))))))))))))))))</f>
        <v>0</v>
      </c>
      <c r="K2528" s="103" t="str">
        <f>IF('Mottes de 6'!R527=0,"","Erreur")</f>
        <v/>
      </c>
    </row>
    <row r="2529" spans="1:11" x14ac:dyDescent="0.25">
      <c r="A2529" s="103">
        <f>IF('Mottes de 6'!A528&lt;&gt;"",'Mottes de 6'!A528,"")</f>
        <v>21054</v>
      </c>
      <c r="B2529" s="103" t="str">
        <f>IF('Mottes de 6'!L528&lt;&gt;"",'Mottes de 6'!L528,"")</f>
        <v>Noai</v>
      </c>
      <c r="C2529" s="107" t="str">
        <f>IF('Mottes de 6'!B528&lt;&gt;"",'Mottes de 6'!B528,"")</f>
        <v>IPOMEE</v>
      </c>
      <c r="D2529" s="107" t="str">
        <f>IF('Mottes de 6'!C528&lt;&gt;"",'Mottes de 6'!C528,"")</f>
        <v>Marguerite Compact</v>
      </c>
      <c r="E2529" s="103">
        <f>IF('Mottes de 6'!H528&lt;&gt;"",'Mottes de 6'!H528,"")</f>
        <v>13</v>
      </c>
      <c r="F2529" s="103" t="str">
        <f>IF('Mottes de 6'!E528&lt;&gt;"",'Mottes de 6'!E528,"")</f>
        <v>B</v>
      </c>
      <c r="G2529" s="103" t="str">
        <f>IF('Mottes de 6'!N528&lt;&gt;"",'Mottes de 6'!N528,"")</f>
        <v>M6</v>
      </c>
      <c r="H2529" s="103" t="str">
        <f>IF('Mottes de 6'!I528&lt;&gt;"",'Mottes de 6'!I528,"")</f>
        <v>A</v>
      </c>
      <c r="I2529" s="103">
        <f>IF('Mottes de 6'!J528&lt;&gt;"",'Mottes de 6'!J528,"")</f>
        <v>0.05</v>
      </c>
      <c r="J2529" s="103">
        <f>IF($J$9=36,'Mottes de 6'!U528,IF($J$9=37,'Mottes de 6'!V528,IF($J$9=38,'Mottes de 6'!W528,IF($J$9=39,'Mottes de 6'!X528,IF($J$9=40,'Mottes de 6'!Y528,IF($J$9=41,'Mottes de 6'!Z528,IF($J$9=42,'Mottes de 6'!AA528,IF($J$9=43,'Mottes de 6'!AB528,IF($J$9=44,'Mottes de 6'!AC528,IF($J$9=45,'Mottes de 6'!AD528,IF($J$9=46,'Mottes de 6'!AE528,IF($J$9=47,'Mottes de 6'!AF528,IF($J$9=48,'Mottes de 6'!AG528,IF($J$9=49,'Mottes de 6'!AH528,IF($J$9=50,'Mottes de 6'!AI528,IF($J$9=51,'Mottes de 6'!AJ528,IF($J$9=52,'Mottes de 6'!AK528,IF($J$9=1,'Mottes de 6'!AL528,IF($J$9=2,'Mottes de 6'!AM528,IF($J$9=3,'Mottes de 6'!AN528,IF($J$9=4,'Mottes de 6'!AO528,IF($J$9=5,'Mottes de 6'!AP528,IF($J$9=6,'Mottes de 6'!AQ528,IF($J$9=7,'Mottes de 6'!AR528,IF($J$9=8,'Mottes de 6'!AS528,IF($J$9=9,'Mottes de 6'!AT528,IF($J$9=10,'Mottes de 6'!AU528,IF($J$9=11,'Mottes de 6'!AV528,IF($J$9=12,'Mottes de 6'!AW528,IF($J$9=13,'Mottes de 6'!AX528,IF($J$9=14,'Mottes de 6'!AY528,IF($J$9=15,'Mottes de 6'!AZ528,IF($J$9=16,'Mottes de 6'!BA528,IF($J$9=17,'Mottes de 6'!BB528,IF($J$9=18,'Mottes de 6'!BC528,IF($J$9=19,'Mottes de 6'!BD528,IF($J$9=20,'Mottes de 6'!BE528,IF($J$9=21,'Mottes de 6'!BF528,IF($J$9=22,'Mottes de 6'!BG528,IF($J$9=23,'Mottes de 6'!BH528,IF($J$9=24,'Mottes de 6'!BI528,IF($J$9=25,'Mottes de 6'!BJ528,IF($J$9=26,'Mottes de 6'!BK528,IF($J$9=27,'Mottes de 6'!BL528,IF($J$9=28,'Mottes de 6'!BM528,IF($J$9=29,'Mottes de 6'!BN528,IF($J$9=30,'Mottes de 6'!BO528,IF($J$9=31,'Mottes de 6'!BP528,IF($J$9=32,'Mottes de 6'!BQ528,IF($J$9=33,'Mottes de 6'!BR528,IF($J$9=34,'Mottes de 6'!BS528,IF($J$9=35,'Mottes de 6'!BT528,))))))))))))))))))))))))))))))))))))))))))))))))))))</f>
        <v>0</v>
      </c>
      <c r="K2529" s="103" t="str">
        <f>IF('Mottes de 6'!R528=0,"","Erreur")</f>
        <v/>
      </c>
    </row>
    <row r="2530" spans="1:11" x14ac:dyDescent="0.25">
      <c r="A2530" s="103">
        <f>IF('Mottes de 6'!A529&lt;&gt;"",'Mottes de 6'!A529,"")</f>
        <v>14142</v>
      </c>
      <c r="B2530" s="103" t="str">
        <f>IF('Mottes de 6'!L529&lt;&gt;"",'Mottes de 6'!L529,"")</f>
        <v>Noai</v>
      </c>
      <c r="C2530" s="107" t="str">
        <f>IF('Mottes de 6'!B529&lt;&gt;"",'Mottes de 6'!B529,"")</f>
        <v>IPOMEE</v>
      </c>
      <c r="D2530" s="107" t="str">
        <f>IF('Mottes de 6'!C529&lt;&gt;"",'Mottes de 6'!C529,"")</f>
        <v>Variés</v>
      </c>
      <c r="E2530" s="103">
        <f>IF('Mottes de 6'!H529&lt;&gt;"",'Mottes de 6'!H529,"")</f>
        <v>13</v>
      </c>
      <c r="F2530" s="103" t="str">
        <f>IF('Mottes de 6'!E529&lt;&gt;"",'Mottes de 6'!E529,"")</f>
        <v>B</v>
      </c>
      <c r="G2530" s="103" t="str">
        <f>IF('Mottes de 6'!N529&lt;&gt;"",'Mottes de 6'!N529,"")</f>
        <v>M6</v>
      </c>
      <c r="H2530" s="103" t="str">
        <f>IF('Mottes de 6'!I529&lt;&gt;"",'Mottes de 6'!I529,"")</f>
        <v>A</v>
      </c>
      <c r="I2530" s="103">
        <f>IF('Mottes de 6'!J529&lt;&gt;"",'Mottes de 6'!J529,"")</f>
        <v>0.05</v>
      </c>
      <c r="J2530" s="103">
        <f>IF($J$9=36,'Mottes de 6'!U529,IF($J$9=37,'Mottes de 6'!V529,IF($J$9=38,'Mottes de 6'!W529,IF($J$9=39,'Mottes de 6'!X529,IF($J$9=40,'Mottes de 6'!Y529,IF($J$9=41,'Mottes de 6'!Z529,IF($J$9=42,'Mottes de 6'!AA529,IF($J$9=43,'Mottes de 6'!AB529,IF($J$9=44,'Mottes de 6'!AC529,IF($J$9=45,'Mottes de 6'!AD529,IF($J$9=46,'Mottes de 6'!AE529,IF($J$9=47,'Mottes de 6'!AF529,IF($J$9=48,'Mottes de 6'!AG529,IF($J$9=49,'Mottes de 6'!AH529,IF($J$9=50,'Mottes de 6'!AI529,IF($J$9=51,'Mottes de 6'!AJ529,IF($J$9=52,'Mottes de 6'!AK529,IF($J$9=1,'Mottes de 6'!AL529,IF($J$9=2,'Mottes de 6'!AM529,IF($J$9=3,'Mottes de 6'!AN529,IF($J$9=4,'Mottes de 6'!AO529,IF($J$9=5,'Mottes de 6'!AP529,IF($J$9=6,'Mottes de 6'!AQ529,IF($J$9=7,'Mottes de 6'!AR529,IF($J$9=8,'Mottes de 6'!AS529,IF($J$9=9,'Mottes de 6'!AT529,IF($J$9=10,'Mottes de 6'!AU529,IF($J$9=11,'Mottes de 6'!AV529,IF($J$9=12,'Mottes de 6'!AW529,IF($J$9=13,'Mottes de 6'!AX529,IF($J$9=14,'Mottes de 6'!AY529,IF($J$9=15,'Mottes de 6'!AZ529,IF($J$9=16,'Mottes de 6'!BA529,IF($J$9=17,'Mottes de 6'!BB529,IF($J$9=18,'Mottes de 6'!BC529,IF($J$9=19,'Mottes de 6'!BD529,IF($J$9=20,'Mottes de 6'!BE529,IF($J$9=21,'Mottes de 6'!BF529,IF($J$9=22,'Mottes de 6'!BG529,IF($J$9=23,'Mottes de 6'!BH529,IF($J$9=24,'Mottes de 6'!BI529,IF($J$9=25,'Mottes de 6'!BJ529,IF($J$9=26,'Mottes de 6'!BK529,IF($J$9=27,'Mottes de 6'!BL529,IF($J$9=28,'Mottes de 6'!BM529,IF($J$9=29,'Mottes de 6'!BN529,IF($J$9=30,'Mottes de 6'!BO529,IF($J$9=31,'Mottes de 6'!BP529,IF($J$9=32,'Mottes de 6'!BQ529,IF($J$9=33,'Mottes de 6'!BR529,IF($J$9=34,'Mottes de 6'!BS529,IF($J$9=35,'Mottes de 6'!BT529,))))))))))))))))))))))))))))))))))))))))))))))))))))</f>
        <v>0</v>
      </c>
      <c r="K2530" s="103" t="str">
        <f>IF('Mottes de 6'!R529=0,"","Erreur")</f>
        <v/>
      </c>
    </row>
    <row r="2531" spans="1:11" x14ac:dyDescent="0.25">
      <c r="A2531" s="450"/>
      <c r="B2531" s="450"/>
      <c r="C2531" s="451" t="s">
        <v>1919</v>
      </c>
      <c r="D2531" s="451"/>
      <c r="E2531" s="450"/>
      <c r="F2531" s="450"/>
      <c r="G2531" s="450"/>
      <c r="H2531" s="450"/>
      <c r="I2531" s="450"/>
      <c r="J2531" s="450">
        <f>SUBTOTAL(9,J2523:J2530)</f>
        <v>0</v>
      </c>
      <c r="K2531" s="450"/>
    </row>
    <row r="2532" spans="1:11" x14ac:dyDescent="0.25">
      <c r="A2532" s="103">
        <f>IF('Mottes de 6'!A530&lt;&gt;"",'Mottes de 6'!A530,"")</f>
        <v>15437</v>
      </c>
      <c r="B2532" s="103" t="str">
        <f>IF('Mottes de 6'!L530&lt;&gt;"",'Mottes de 6'!L530,"")</f>
        <v>Noai</v>
      </c>
      <c r="C2532" s="107" t="str">
        <f>IF('Mottes de 6'!B530&lt;&gt;"",'Mottes de 6'!B530,"")</f>
        <v>IPOMEE GRIMPANTE</v>
      </c>
      <c r="D2532" s="107" t="str">
        <f>IF('Mottes de 6'!C530&lt;&gt;"",'Mottes de 6'!C530,"")</f>
        <v>Edith Piaf</v>
      </c>
      <c r="E2532" s="103">
        <f>IF('Mottes de 6'!H530&lt;&gt;"",'Mottes de 6'!H530,"")</f>
        <v>12</v>
      </c>
      <c r="F2532" s="103" t="str">
        <f>IF('Mottes de 6'!E530&lt;&gt;"",'Mottes de 6'!E530,"")</f>
        <v>B</v>
      </c>
      <c r="G2532" s="103" t="str">
        <f>IF('Mottes de 6'!N530&lt;&gt;"",'Mottes de 6'!N530,"")</f>
        <v>M6</v>
      </c>
      <c r="H2532" s="103" t="str">
        <f>IF('Mottes de 6'!I530&lt;&gt;"",'Mottes de 6'!I530,"")</f>
        <v>A</v>
      </c>
      <c r="I2532" s="103" t="str">
        <f>IF('Mottes de 6'!J530&lt;&gt;"",'Mottes de 6'!J530,"")</f>
        <v/>
      </c>
      <c r="J2532" s="103">
        <f>IF($J$9=36,'Mottes de 6'!U530,IF($J$9=37,'Mottes de 6'!V530,IF($J$9=38,'Mottes de 6'!W530,IF($J$9=39,'Mottes de 6'!X530,IF($J$9=40,'Mottes de 6'!Y530,IF($J$9=41,'Mottes de 6'!Z530,IF($J$9=42,'Mottes de 6'!AA530,IF($J$9=43,'Mottes de 6'!AB530,IF($J$9=44,'Mottes de 6'!AC530,IF($J$9=45,'Mottes de 6'!AD530,IF($J$9=46,'Mottes de 6'!AE530,IF($J$9=47,'Mottes de 6'!AF530,IF($J$9=48,'Mottes de 6'!AG530,IF($J$9=49,'Mottes de 6'!AH530,IF($J$9=50,'Mottes de 6'!AI530,IF($J$9=51,'Mottes de 6'!AJ530,IF($J$9=52,'Mottes de 6'!AK530,IF($J$9=1,'Mottes de 6'!AL530,IF($J$9=2,'Mottes de 6'!AM530,IF($J$9=3,'Mottes de 6'!AN530,IF($J$9=4,'Mottes de 6'!AO530,IF($J$9=5,'Mottes de 6'!AP530,IF($J$9=6,'Mottes de 6'!AQ530,IF($J$9=7,'Mottes de 6'!AR530,IF($J$9=8,'Mottes de 6'!AS530,IF($J$9=9,'Mottes de 6'!AT530,IF($J$9=10,'Mottes de 6'!AU530,IF($J$9=11,'Mottes de 6'!AV530,IF($J$9=12,'Mottes de 6'!AW530,IF($J$9=13,'Mottes de 6'!AX530,IF($J$9=14,'Mottes de 6'!AY530,IF($J$9=15,'Mottes de 6'!AZ530,IF($J$9=16,'Mottes de 6'!BA530,IF($J$9=17,'Mottes de 6'!BB530,IF($J$9=18,'Mottes de 6'!BC530,IF($J$9=19,'Mottes de 6'!BD530,IF($J$9=20,'Mottes de 6'!BE530,IF($J$9=21,'Mottes de 6'!BF530,IF($J$9=22,'Mottes de 6'!BG530,IF($J$9=23,'Mottes de 6'!BH530,IF($J$9=24,'Mottes de 6'!BI530,IF($J$9=25,'Mottes de 6'!BJ530,IF($J$9=26,'Mottes de 6'!BK530,IF($J$9=27,'Mottes de 6'!BL530,IF($J$9=28,'Mottes de 6'!BM530,IF($J$9=29,'Mottes de 6'!BN530,IF($J$9=30,'Mottes de 6'!BO530,IF($J$9=31,'Mottes de 6'!BP530,IF($J$9=32,'Mottes de 6'!BQ530,IF($J$9=33,'Mottes de 6'!BR530,IF($J$9=34,'Mottes de 6'!BS530,IF($J$9=35,'Mottes de 6'!BT530,))))))))))))))))))))))))))))))))))))))))))))))))))))</f>
        <v>0</v>
      </c>
      <c r="K2532" s="103" t="str">
        <f>IF('Mottes de 6'!R530=0,"","Erreur")</f>
        <v/>
      </c>
    </row>
    <row r="2533" spans="1:11" x14ac:dyDescent="0.25">
      <c r="A2533" s="103">
        <f>IF('Mottes de 6'!A531&lt;&gt;"",'Mottes de 6'!A531,"")</f>
        <v>15254</v>
      </c>
      <c r="B2533" s="103" t="str">
        <f>IF('Mottes de 6'!L531&lt;&gt;"",'Mottes de 6'!L531,"")</f>
        <v>Noai</v>
      </c>
      <c r="C2533" s="107" t="str">
        <f>IF('Mottes de 6'!B531&lt;&gt;"",'Mottes de 6'!B531,"")</f>
        <v>IPOMEE GRIMPANTE</v>
      </c>
      <c r="D2533" s="107" t="str">
        <f>IF('Mottes de 6'!C531&lt;&gt;"",'Mottes de 6'!C531,"")</f>
        <v>Sunpuma Purple Princess</v>
      </c>
      <c r="E2533" s="103">
        <f>IF('Mottes de 6'!H531&lt;&gt;"",'Mottes de 6'!H531,"")</f>
        <v>12</v>
      </c>
      <c r="F2533" s="103" t="str">
        <f>IF('Mottes de 6'!E531&lt;&gt;"",'Mottes de 6'!E531,"")</f>
        <v>B</v>
      </c>
      <c r="G2533" s="103" t="str">
        <f>IF('Mottes de 6'!N531&lt;&gt;"",'Mottes de 6'!N531,"")</f>
        <v>M6</v>
      </c>
      <c r="H2533" s="103" t="str">
        <f>IF('Mottes de 6'!I531&lt;&gt;"",'Mottes de 6'!I531,"")</f>
        <v>A</v>
      </c>
      <c r="I2533" s="103">
        <f>IF('Mottes de 6'!J531&lt;&gt;"",'Mottes de 6'!J531,"")</f>
        <v>0.05</v>
      </c>
      <c r="J2533" s="103">
        <f>IF($J$9=36,'Mottes de 6'!U531,IF($J$9=37,'Mottes de 6'!V531,IF($J$9=38,'Mottes de 6'!W531,IF($J$9=39,'Mottes de 6'!X531,IF($J$9=40,'Mottes de 6'!Y531,IF($J$9=41,'Mottes de 6'!Z531,IF($J$9=42,'Mottes de 6'!AA531,IF($J$9=43,'Mottes de 6'!AB531,IF($J$9=44,'Mottes de 6'!AC531,IF($J$9=45,'Mottes de 6'!AD531,IF($J$9=46,'Mottes de 6'!AE531,IF($J$9=47,'Mottes de 6'!AF531,IF($J$9=48,'Mottes de 6'!AG531,IF($J$9=49,'Mottes de 6'!AH531,IF($J$9=50,'Mottes de 6'!AI531,IF($J$9=51,'Mottes de 6'!AJ531,IF($J$9=52,'Mottes de 6'!AK531,IF($J$9=1,'Mottes de 6'!AL531,IF($J$9=2,'Mottes de 6'!AM531,IF($J$9=3,'Mottes de 6'!AN531,IF($J$9=4,'Mottes de 6'!AO531,IF($J$9=5,'Mottes de 6'!AP531,IF($J$9=6,'Mottes de 6'!AQ531,IF($J$9=7,'Mottes de 6'!AR531,IF($J$9=8,'Mottes de 6'!AS531,IF($J$9=9,'Mottes de 6'!AT531,IF($J$9=10,'Mottes de 6'!AU531,IF($J$9=11,'Mottes de 6'!AV531,IF($J$9=12,'Mottes de 6'!AW531,IF($J$9=13,'Mottes de 6'!AX531,IF($J$9=14,'Mottes de 6'!AY531,IF($J$9=15,'Mottes de 6'!AZ531,IF($J$9=16,'Mottes de 6'!BA531,IF($J$9=17,'Mottes de 6'!BB531,IF($J$9=18,'Mottes de 6'!BC531,IF($J$9=19,'Mottes de 6'!BD531,IF($J$9=20,'Mottes de 6'!BE531,IF($J$9=21,'Mottes de 6'!BF531,IF($J$9=22,'Mottes de 6'!BG531,IF($J$9=23,'Mottes de 6'!BH531,IF($J$9=24,'Mottes de 6'!BI531,IF($J$9=25,'Mottes de 6'!BJ531,IF($J$9=26,'Mottes de 6'!BK531,IF($J$9=27,'Mottes de 6'!BL531,IF($J$9=28,'Mottes de 6'!BM531,IF($J$9=29,'Mottes de 6'!BN531,IF($J$9=30,'Mottes de 6'!BO531,IF($J$9=31,'Mottes de 6'!BP531,IF($J$9=32,'Mottes de 6'!BQ531,IF($J$9=33,'Mottes de 6'!BR531,IF($J$9=34,'Mottes de 6'!BS531,IF($J$9=35,'Mottes de 6'!BT531,))))))))))))))))))))))))))))))))))))))))))))))))))))</f>
        <v>0</v>
      </c>
      <c r="K2533" s="103" t="str">
        <f>IF('Mottes de 6'!R531=0,"","Erreur")</f>
        <v/>
      </c>
    </row>
    <row r="2534" spans="1:11" x14ac:dyDescent="0.25">
      <c r="A2534" s="450"/>
      <c r="B2534" s="450"/>
      <c r="C2534" s="451" t="s">
        <v>1920</v>
      </c>
      <c r="D2534" s="451"/>
      <c r="E2534" s="450"/>
      <c r="F2534" s="450"/>
      <c r="G2534" s="450"/>
      <c r="H2534" s="450"/>
      <c r="I2534" s="450"/>
      <c r="J2534" s="450">
        <f>SUBTOTAL(9,J2532:J2533)</f>
        <v>0</v>
      </c>
      <c r="K2534" s="450"/>
    </row>
    <row r="2535" spans="1:11" x14ac:dyDescent="0.25">
      <c r="A2535" s="103">
        <f>IF('Mottes de 6'!A532&lt;&gt;"",'Mottes de 6'!A532,"")</f>
        <v>26790</v>
      </c>
      <c r="B2535" s="103" t="str">
        <f>IF('Mottes de 6'!L532&lt;&gt;"",'Mottes de 6'!L532,"")</f>
        <v>Noai</v>
      </c>
      <c r="C2535" s="107" t="str">
        <f>IF('Mottes de 6'!B532&lt;&gt;"",'Mottes de 6'!B532,"")</f>
        <v>ISOTOMA AXILLARIS</v>
      </c>
      <c r="D2535" s="107" t="str">
        <f>IF('Mottes de 6'!C532&lt;&gt;"",'Mottes de 6'!C532,"")</f>
        <v>Bottle Rocket Blue</v>
      </c>
      <c r="E2535" s="103">
        <f>IF('Mottes de 6'!H532&lt;&gt;"",'Mottes de 6'!H532,"")</f>
        <v>12</v>
      </c>
      <c r="F2535" s="103" t="str">
        <f>IF('Mottes de 6'!E532&lt;&gt;"",'Mottes de 6'!E532,"")</f>
        <v>B</v>
      </c>
      <c r="G2535" s="103" t="str">
        <f>IF('Mottes de 6'!N532&lt;&gt;"",'Mottes de 6'!N532,"")</f>
        <v>M6</v>
      </c>
      <c r="H2535" s="103" t="str">
        <f>IF('Mottes de 6'!I532&lt;&gt;"",'Mottes de 6'!I532,"")</f>
        <v>B</v>
      </c>
      <c r="I2535" s="103">
        <f>IF('Mottes de 6'!J532&lt;&gt;"",'Mottes de 6'!J532,"")</f>
        <v>0.05</v>
      </c>
      <c r="J2535" s="103">
        <f>IF($J$9=36,'Mottes de 6'!U532,IF($J$9=37,'Mottes de 6'!V532,IF($J$9=38,'Mottes de 6'!W532,IF($J$9=39,'Mottes de 6'!X532,IF($J$9=40,'Mottes de 6'!Y532,IF($J$9=41,'Mottes de 6'!Z532,IF($J$9=42,'Mottes de 6'!AA532,IF($J$9=43,'Mottes de 6'!AB532,IF($J$9=44,'Mottes de 6'!AC532,IF($J$9=45,'Mottes de 6'!AD532,IF($J$9=46,'Mottes de 6'!AE532,IF($J$9=47,'Mottes de 6'!AF532,IF($J$9=48,'Mottes de 6'!AG532,IF($J$9=49,'Mottes de 6'!AH532,IF($J$9=50,'Mottes de 6'!AI532,IF($J$9=51,'Mottes de 6'!AJ532,IF($J$9=52,'Mottes de 6'!AK532,IF($J$9=1,'Mottes de 6'!AL532,IF($J$9=2,'Mottes de 6'!AM532,IF($J$9=3,'Mottes de 6'!AN532,IF($J$9=4,'Mottes de 6'!AO532,IF($J$9=5,'Mottes de 6'!AP532,IF($J$9=6,'Mottes de 6'!AQ532,IF($J$9=7,'Mottes de 6'!AR532,IF($J$9=8,'Mottes de 6'!AS532,IF($J$9=9,'Mottes de 6'!AT532,IF($J$9=10,'Mottes de 6'!AU532,IF($J$9=11,'Mottes de 6'!AV532,IF($J$9=12,'Mottes de 6'!AW532,IF($J$9=13,'Mottes de 6'!AX532,IF($J$9=14,'Mottes de 6'!AY532,IF($J$9=15,'Mottes de 6'!AZ532,IF($J$9=16,'Mottes de 6'!BA532,IF($J$9=17,'Mottes de 6'!BB532,IF($J$9=18,'Mottes de 6'!BC532,IF($J$9=19,'Mottes de 6'!BD532,IF($J$9=20,'Mottes de 6'!BE532,IF($J$9=21,'Mottes de 6'!BF532,IF($J$9=22,'Mottes de 6'!BG532,IF($J$9=23,'Mottes de 6'!BH532,IF($J$9=24,'Mottes de 6'!BI532,IF($J$9=25,'Mottes de 6'!BJ532,IF($J$9=26,'Mottes de 6'!BK532,IF($J$9=27,'Mottes de 6'!BL532,IF($J$9=28,'Mottes de 6'!BM532,IF($J$9=29,'Mottes de 6'!BN532,IF($J$9=30,'Mottes de 6'!BO532,IF($J$9=31,'Mottes de 6'!BP532,IF($J$9=32,'Mottes de 6'!BQ532,IF($J$9=33,'Mottes de 6'!BR532,IF($J$9=34,'Mottes de 6'!BS532,IF($J$9=35,'Mottes de 6'!BT532,))))))))))))))))))))))))))))))))))))))))))))))))))))</f>
        <v>0</v>
      </c>
      <c r="K2535" s="103" t="str">
        <f>IF('Mottes de 6'!R532=0,"","Erreur")</f>
        <v/>
      </c>
    </row>
    <row r="2536" spans="1:11" x14ac:dyDescent="0.25">
      <c r="A2536" s="103">
        <f>IF('Mottes de 6'!A533&lt;&gt;"",'Mottes de 6'!A533,"")</f>
        <v>26792</v>
      </c>
      <c r="B2536" s="103" t="str">
        <f>IF('Mottes de 6'!L533&lt;&gt;"",'Mottes de 6'!L533,"")</f>
        <v>Noai</v>
      </c>
      <c r="C2536" s="107" t="str">
        <f>IF('Mottes de 6'!B533&lt;&gt;"",'Mottes de 6'!B533,"")</f>
        <v>ISOTOMA AXILLARIS</v>
      </c>
      <c r="D2536" s="107" t="str">
        <f>IF('Mottes de 6'!C533&lt;&gt;"",'Mottes de 6'!C533,"")</f>
        <v>Bottle Rocket Pink</v>
      </c>
      <c r="E2536" s="103">
        <f>IF('Mottes de 6'!H533&lt;&gt;"",'Mottes de 6'!H533,"")</f>
        <v>12</v>
      </c>
      <c r="F2536" s="103" t="str">
        <f>IF('Mottes de 6'!E533&lt;&gt;"",'Mottes de 6'!E533,"")</f>
        <v>B</v>
      </c>
      <c r="G2536" s="103" t="str">
        <f>IF('Mottes de 6'!N533&lt;&gt;"",'Mottes de 6'!N533,"")</f>
        <v>M6</v>
      </c>
      <c r="H2536" s="103" t="str">
        <f>IF('Mottes de 6'!I533&lt;&gt;"",'Mottes de 6'!I533,"")</f>
        <v>B</v>
      </c>
      <c r="I2536" s="103">
        <f>IF('Mottes de 6'!J533&lt;&gt;"",'Mottes de 6'!J533,"")</f>
        <v>0.05</v>
      </c>
      <c r="J2536" s="103">
        <f>IF($J$9=36,'Mottes de 6'!U533,IF($J$9=37,'Mottes de 6'!V533,IF($J$9=38,'Mottes de 6'!W533,IF($J$9=39,'Mottes de 6'!X533,IF($J$9=40,'Mottes de 6'!Y533,IF($J$9=41,'Mottes de 6'!Z533,IF($J$9=42,'Mottes de 6'!AA533,IF($J$9=43,'Mottes de 6'!AB533,IF($J$9=44,'Mottes de 6'!AC533,IF($J$9=45,'Mottes de 6'!AD533,IF($J$9=46,'Mottes de 6'!AE533,IF($J$9=47,'Mottes de 6'!AF533,IF($J$9=48,'Mottes de 6'!AG533,IF($J$9=49,'Mottes de 6'!AH533,IF($J$9=50,'Mottes de 6'!AI533,IF($J$9=51,'Mottes de 6'!AJ533,IF($J$9=52,'Mottes de 6'!AK533,IF($J$9=1,'Mottes de 6'!AL533,IF($J$9=2,'Mottes de 6'!AM533,IF($J$9=3,'Mottes de 6'!AN533,IF($J$9=4,'Mottes de 6'!AO533,IF($J$9=5,'Mottes de 6'!AP533,IF($J$9=6,'Mottes de 6'!AQ533,IF($J$9=7,'Mottes de 6'!AR533,IF($J$9=8,'Mottes de 6'!AS533,IF($J$9=9,'Mottes de 6'!AT533,IF($J$9=10,'Mottes de 6'!AU533,IF($J$9=11,'Mottes de 6'!AV533,IF($J$9=12,'Mottes de 6'!AW533,IF($J$9=13,'Mottes de 6'!AX533,IF($J$9=14,'Mottes de 6'!AY533,IF($J$9=15,'Mottes de 6'!AZ533,IF($J$9=16,'Mottes de 6'!BA533,IF($J$9=17,'Mottes de 6'!BB533,IF($J$9=18,'Mottes de 6'!BC533,IF($J$9=19,'Mottes de 6'!BD533,IF($J$9=20,'Mottes de 6'!BE533,IF($J$9=21,'Mottes de 6'!BF533,IF($J$9=22,'Mottes de 6'!BG533,IF($J$9=23,'Mottes de 6'!BH533,IF($J$9=24,'Mottes de 6'!BI533,IF($J$9=25,'Mottes de 6'!BJ533,IF($J$9=26,'Mottes de 6'!BK533,IF($J$9=27,'Mottes de 6'!BL533,IF($J$9=28,'Mottes de 6'!BM533,IF($J$9=29,'Mottes de 6'!BN533,IF($J$9=30,'Mottes de 6'!BO533,IF($J$9=31,'Mottes de 6'!BP533,IF($J$9=32,'Mottes de 6'!BQ533,IF($J$9=33,'Mottes de 6'!BR533,IF($J$9=34,'Mottes de 6'!BS533,IF($J$9=35,'Mottes de 6'!BT533,))))))))))))))))))))))))))))))))))))))))))))))))))))</f>
        <v>0</v>
      </c>
      <c r="K2536" s="103" t="str">
        <f>IF('Mottes de 6'!R533=0,"","Erreur")</f>
        <v/>
      </c>
    </row>
    <row r="2537" spans="1:11" x14ac:dyDescent="0.25">
      <c r="A2537" s="450"/>
      <c r="B2537" s="450"/>
      <c r="C2537" s="451" t="s">
        <v>1921</v>
      </c>
      <c r="D2537" s="451"/>
      <c r="E2537" s="450"/>
      <c r="F2537" s="450"/>
      <c r="G2537" s="450"/>
      <c r="H2537" s="450"/>
      <c r="I2537" s="450"/>
      <c r="J2537" s="450">
        <f>SUBTOTAL(9,J2535:J2536)</f>
        <v>0</v>
      </c>
      <c r="K2537" s="450"/>
    </row>
    <row r="2538" spans="1:11" x14ac:dyDescent="0.25">
      <c r="A2538" s="103">
        <f>IF('Mottes de 6'!A534&lt;&gt;"",'Mottes de 6'!A534,"")</f>
        <v>12146</v>
      </c>
      <c r="B2538" s="103" t="str">
        <f>IF('Mottes de 6'!L534&lt;&gt;"",'Mottes de 6'!L534,"")</f>
        <v>Noai</v>
      </c>
      <c r="C2538" s="107" t="str">
        <f>IF('Mottes de 6'!B534&lt;&gt;"",'Mottes de 6'!B534,"")</f>
        <v>IMPATIENS SUN HARMONY</v>
      </c>
      <c r="D2538" s="107" t="str">
        <f>IF('Mottes de 6'!C534&lt;&gt;"",'Mottes de 6'!C534,"")</f>
        <v xml:space="preserve">Deep orange </v>
      </c>
      <c r="E2538" s="103">
        <f>IF('Mottes de 6'!H534&lt;&gt;"",'Mottes de 6'!H534,"")</f>
        <v>11</v>
      </c>
      <c r="F2538" s="103" t="str">
        <f>IF('Mottes de 6'!E534&lt;&gt;"",'Mottes de 6'!E534,"")</f>
        <v>B</v>
      </c>
      <c r="G2538" s="103" t="str">
        <f>IF('Mottes de 6'!N534&lt;&gt;"",'Mottes de 6'!N534,"")</f>
        <v>M6</v>
      </c>
      <c r="H2538" s="103" t="str">
        <f>IF('Mottes de 6'!I534&lt;&gt;"",'Mottes de 6'!I534,"")</f>
        <v>E</v>
      </c>
      <c r="I2538" s="103">
        <f>IF('Mottes de 6'!J534&lt;&gt;"",'Mottes de 6'!J534,"")</f>
        <v>8.5000000000000006E-2</v>
      </c>
      <c r="J2538" s="103">
        <f>IF($J$9=36,'Mottes de 6'!U534,IF($J$9=37,'Mottes de 6'!V534,IF($J$9=38,'Mottes de 6'!W534,IF($J$9=39,'Mottes de 6'!X534,IF($J$9=40,'Mottes de 6'!Y534,IF($J$9=41,'Mottes de 6'!Z534,IF($J$9=42,'Mottes de 6'!AA534,IF($J$9=43,'Mottes de 6'!AB534,IF($J$9=44,'Mottes de 6'!AC534,IF($J$9=45,'Mottes de 6'!AD534,IF($J$9=46,'Mottes de 6'!AE534,IF($J$9=47,'Mottes de 6'!AF534,IF($J$9=48,'Mottes de 6'!AG534,IF($J$9=49,'Mottes de 6'!AH534,IF($J$9=50,'Mottes de 6'!AI534,IF($J$9=51,'Mottes de 6'!AJ534,IF($J$9=52,'Mottes de 6'!AK534,IF($J$9=1,'Mottes de 6'!AL534,IF($J$9=2,'Mottes de 6'!AM534,IF($J$9=3,'Mottes de 6'!AN534,IF($J$9=4,'Mottes de 6'!AO534,IF($J$9=5,'Mottes de 6'!AP534,IF($J$9=6,'Mottes de 6'!AQ534,IF($J$9=7,'Mottes de 6'!AR534,IF($J$9=8,'Mottes de 6'!AS534,IF($J$9=9,'Mottes de 6'!AT534,IF($J$9=10,'Mottes de 6'!AU534,IF($J$9=11,'Mottes de 6'!AV534,IF($J$9=12,'Mottes de 6'!AW534,IF($J$9=13,'Mottes de 6'!AX534,IF($J$9=14,'Mottes de 6'!AY534,IF($J$9=15,'Mottes de 6'!AZ534,IF($J$9=16,'Mottes de 6'!BA534,IF($J$9=17,'Mottes de 6'!BB534,IF($J$9=18,'Mottes de 6'!BC534,IF($J$9=19,'Mottes de 6'!BD534,IF($J$9=20,'Mottes de 6'!BE534,IF($J$9=21,'Mottes de 6'!BF534,IF($J$9=22,'Mottes de 6'!BG534,IF($J$9=23,'Mottes de 6'!BH534,IF($J$9=24,'Mottes de 6'!BI534,IF($J$9=25,'Mottes de 6'!BJ534,IF($J$9=26,'Mottes de 6'!BK534,IF($J$9=27,'Mottes de 6'!BL534,IF($J$9=28,'Mottes de 6'!BM534,IF($J$9=29,'Mottes de 6'!BN534,IF($J$9=30,'Mottes de 6'!BO534,IF($J$9=31,'Mottes de 6'!BP534,IF($J$9=32,'Mottes de 6'!BQ534,IF($J$9=33,'Mottes de 6'!BR534,IF($J$9=34,'Mottes de 6'!BS534,IF($J$9=35,'Mottes de 6'!BT534,))))))))))))))))))))))))))))))))))))))))))))))))))))</f>
        <v>0</v>
      </c>
      <c r="K2538" s="103" t="str">
        <f>IF('Mottes de 6'!R534=0,"","Erreur")</f>
        <v/>
      </c>
    </row>
    <row r="2539" spans="1:11" x14ac:dyDescent="0.25">
      <c r="A2539" s="103">
        <f>IF('Mottes de 6'!A535&lt;&gt;"",'Mottes de 6'!A535,"")</f>
        <v>14796</v>
      </c>
      <c r="B2539" s="103" t="str">
        <f>IF('Mottes de 6'!L535&lt;&gt;"",'Mottes de 6'!L535,"")</f>
        <v>Noai</v>
      </c>
      <c r="C2539" s="107" t="str">
        <f>IF('Mottes de 6'!B535&lt;&gt;"",'Mottes de 6'!B535,"")</f>
        <v>IMPATIENS SUN HARMONY</v>
      </c>
      <c r="D2539" s="107" t="str">
        <f>IF('Mottes de 6'!C535&lt;&gt;"",'Mottes de 6'!C535,"")</f>
        <v xml:space="preserve">Deep pink </v>
      </c>
      <c r="E2539" s="103">
        <f>IF('Mottes de 6'!H535&lt;&gt;"",'Mottes de 6'!H535,"")</f>
        <v>11</v>
      </c>
      <c r="F2539" s="103" t="str">
        <f>IF('Mottes de 6'!E535&lt;&gt;"",'Mottes de 6'!E535,"")</f>
        <v>B</v>
      </c>
      <c r="G2539" s="103" t="str">
        <f>IF('Mottes de 6'!N535&lt;&gt;"",'Mottes de 6'!N535,"")</f>
        <v>M6</v>
      </c>
      <c r="H2539" s="103" t="str">
        <f>IF('Mottes de 6'!I535&lt;&gt;"",'Mottes de 6'!I535,"")</f>
        <v>E</v>
      </c>
      <c r="I2539" s="103">
        <f>IF('Mottes de 6'!J535&lt;&gt;"",'Mottes de 6'!J535,"")</f>
        <v>8.5000000000000006E-2</v>
      </c>
      <c r="J2539" s="103">
        <f>IF($J$9=36,'Mottes de 6'!U535,IF($J$9=37,'Mottes de 6'!V535,IF($J$9=38,'Mottes de 6'!W535,IF($J$9=39,'Mottes de 6'!X535,IF($J$9=40,'Mottes de 6'!Y535,IF($J$9=41,'Mottes de 6'!Z535,IF($J$9=42,'Mottes de 6'!AA535,IF($J$9=43,'Mottes de 6'!AB535,IF($J$9=44,'Mottes de 6'!AC535,IF($J$9=45,'Mottes de 6'!AD535,IF($J$9=46,'Mottes de 6'!AE535,IF($J$9=47,'Mottes de 6'!AF535,IF($J$9=48,'Mottes de 6'!AG535,IF($J$9=49,'Mottes de 6'!AH535,IF($J$9=50,'Mottes de 6'!AI535,IF($J$9=51,'Mottes de 6'!AJ535,IF($J$9=52,'Mottes de 6'!AK535,IF($J$9=1,'Mottes de 6'!AL535,IF($J$9=2,'Mottes de 6'!AM535,IF($J$9=3,'Mottes de 6'!AN535,IF($J$9=4,'Mottes de 6'!AO535,IF($J$9=5,'Mottes de 6'!AP535,IF($J$9=6,'Mottes de 6'!AQ535,IF($J$9=7,'Mottes de 6'!AR535,IF($J$9=8,'Mottes de 6'!AS535,IF($J$9=9,'Mottes de 6'!AT535,IF($J$9=10,'Mottes de 6'!AU535,IF($J$9=11,'Mottes de 6'!AV535,IF($J$9=12,'Mottes de 6'!AW535,IF($J$9=13,'Mottes de 6'!AX535,IF($J$9=14,'Mottes de 6'!AY535,IF($J$9=15,'Mottes de 6'!AZ535,IF($J$9=16,'Mottes de 6'!BA535,IF($J$9=17,'Mottes de 6'!BB535,IF($J$9=18,'Mottes de 6'!BC535,IF($J$9=19,'Mottes de 6'!BD535,IF($J$9=20,'Mottes de 6'!BE535,IF($J$9=21,'Mottes de 6'!BF535,IF($J$9=22,'Mottes de 6'!BG535,IF($J$9=23,'Mottes de 6'!BH535,IF($J$9=24,'Mottes de 6'!BI535,IF($J$9=25,'Mottes de 6'!BJ535,IF($J$9=26,'Mottes de 6'!BK535,IF($J$9=27,'Mottes de 6'!BL535,IF($J$9=28,'Mottes de 6'!BM535,IF($J$9=29,'Mottes de 6'!BN535,IF($J$9=30,'Mottes de 6'!BO535,IF($J$9=31,'Mottes de 6'!BP535,IF($J$9=32,'Mottes de 6'!BQ535,IF($J$9=33,'Mottes de 6'!BR535,IF($J$9=34,'Mottes de 6'!BS535,IF($J$9=35,'Mottes de 6'!BT535,))))))))))))))))))))))))))))))))))))))))))))))))))))</f>
        <v>0</v>
      </c>
      <c r="K2539" s="103" t="str">
        <f>IF('Mottes de 6'!R535=0,"","Erreur")</f>
        <v/>
      </c>
    </row>
    <row r="2540" spans="1:11" x14ac:dyDescent="0.25">
      <c r="A2540" s="103">
        <f>IF('Mottes de 6'!A536&lt;&gt;"",'Mottes de 6'!A536,"")</f>
        <v>15329</v>
      </c>
      <c r="B2540" s="103" t="str">
        <f>IF('Mottes de 6'!L536&lt;&gt;"",'Mottes de 6'!L536,"")</f>
        <v>Noai</v>
      </c>
      <c r="C2540" s="107" t="str">
        <f>IF('Mottes de 6'!B536&lt;&gt;"",'Mottes de 6'!B536,"")</f>
        <v>IMPATIENS SUN HARMONY</v>
      </c>
      <c r="D2540" s="107" t="str">
        <f>IF('Mottes de 6'!C536&lt;&gt;"",'Mottes de 6'!C536,"")</f>
        <v xml:space="preserve">Red </v>
      </c>
      <c r="E2540" s="103">
        <f>IF('Mottes de 6'!H536&lt;&gt;"",'Mottes de 6'!H536,"")</f>
        <v>11</v>
      </c>
      <c r="F2540" s="103" t="str">
        <f>IF('Mottes de 6'!E536&lt;&gt;"",'Mottes de 6'!E536,"")</f>
        <v>B</v>
      </c>
      <c r="G2540" s="103" t="str">
        <f>IF('Mottes de 6'!N536&lt;&gt;"",'Mottes de 6'!N536,"")</f>
        <v>M6</v>
      </c>
      <c r="H2540" s="103" t="str">
        <f>IF('Mottes de 6'!I536&lt;&gt;"",'Mottes de 6'!I536,"")</f>
        <v>E</v>
      </c>
      <c r="I2540" s="103">
        <f>IF('Mottes de 6'!J536&lt;&gt;"",'Mottes de 6'!J536,"")</f>
        <v>8.5000000000000006E-2</v>
      </c>
      <c r="J2540" s="103">
        <f>IF($J$9=36,'Mottes de 6'!U536,IF($J$9=37,'Mottes de 6'!V536,IF($J$9=38,'Mottes de 6'!W536,IF($J$9=39,'Mottes de 6'!X536,IF($J$9=40,'Mottes de 6'!Y536,IF($J$9=41,'Mottes de 6'!Z536,IF($J$9=42,'Mottes de 6'!AA536,IF($J$9=43,'Mottes de 6'!AB536,IF($J$9=44,'Mottes de 6'!AC536,IF($J$9=45,'Mottes de 6'!AD536,IF($J$9=46,'Mottes de 6'!AE536,IF($J$9=47,'Mottes de 6'!AF536,IF($J$9=48,'Mottes de 6'!AG536,IF($J$9=49,'Mottes de 6'!AH536,IF($J$9=50,'Mottes de 6'!AI536,IF($J$9=51,'Mottes de 6'!AJ536,IF($J$9=52,'Mottes de 6'!AK536,IF($J$9=1,'Mottes de 6'!AL536,IF($J$9=2,'Mottes de 6'!AM536,IF($J$9=3,'Mottes de 6'!AN536,IF($J$9=4,'Mottes de 6'!AO536,IF($J$9=5,'Mottes de 6'!AP536,IF($J$9=6,'Mottes de 6'!AQ536,IF($J$9=7,'Mottes de 6'!AR536,IF($J$9=8,'Mottes de 6'!AS536,IF($J$9=9,'Mottes de 6'!AT536,IF($J$9=10,'Mottes de 6'!AU536,IF($J$9=11,'Mottes de 6'!AV536,IF($J$9=12,'Mottes de 6'!AW536,IF($J$9=13,'Mottes de 6'!AX536,IF($J$9=14,'Mottes de 6'!AY536,IF($J$9=15,'Mottes de 6'!AZ536,IF($J$9=16,'Mottes de 6'!BA536,IF($J$9=17,'Mottes de 6'!BB536,IF($J$9=18,'Mottes de 6'!BC536,IF($J$9=19,'Mottes de 6'!BD536,IF($J$9=20,'Mottes de 6'!BE536,IF($J$9=21,'Mottes de 6'!BF536,IF($J$9=22,'Mottes de 6'!BG536,IF($J$9=23,'Mottes de 6'!BH536,IF($J$9=24,'Mottes de 6'!BI536,IF($J$9=25,'Mottes de 6'!BJ536,IF($J$9=26,'Mottes de 6'!BK536,IF($J$9=27,'Mottes de 6'!BL536,IF($J$9=28,'Mottes de 6'!BM536,IF($J$9=29,'Mottes de 6'!BN536,IF($J$9=30,'Mottes de 6'!BO536,IF($J$9=31,'Mottes de 6'!BP536,IF($J$9=32,'Mottes de 6'!BQ536,IF($J$9=33,'Mottes de 6'!BR536,IF($J$9=34,'Mottes de 6'!BS536,IF($J$9=35,'Mottes de 6'!BT536,))))))))))))))))))))))))))))))))))))))))))))))))))))</f>
        <v>0</v>
      </c>
      <c r="K2540" s="103" t="str">
        <f>IF('Mottes de 6'!R536=0,"","Erreur")</f>
        <v/>
      </c>
    </row>
    <row r="2541" spans="1:11" x14ac:dyDescent="0.25">
      <c r="A2541" s="450"/>
      <c r="B2541" s="450"/>
      <c r="C2541" s="451" t="s">
        <v>1922</v>
      </c>
      <c r="D2541" s="451"/>
      <c r="E2541" s="450"/>
      <c r="F2541" s="450"/>
      <c r="G2541" s="450"/>
      <c r="H2541" s="450"/>
      <c r="I2541" s="450"/>
      <c r="J2541" s="450">
        <f>SUBTOTAL(9,J2538:J2540)</f>
        <v>0</v>
      </c>
      <c r="K2541" s="450"/>
    </row>
    <row r="2542" spans="1:11" x14ac:dyDescent="0.25">
      <c r="A2542" s="103">
        <f>IF('Mottes de 6'!A537&lt;&gt;"",'Mottes de 6'!A537,"")</f>
        <v>26114</v>
      </c>
      <c r="B2542" s="103" t="str">
        <f>IF('Mottes de 6'!L537&lt;&gt;"",'Mottes de 6'!L537,"")</f>
        <v>Noai</v>
      </c>
      <c r="C2542" s="107" t="str">
        <f>IF('Mottes de 6'!B537&lt;&gt;"",'Mottes de 6'!B537,"")</f>
        <v>IMPATIENS SOL LUNA PRIME</v>
      </c>
      <c r="D2542" s="107" t="str">
        <f>IF('Mottes de 6'!C537&lt;&gt;"",'Mottes de 6'!C537,"")</f>
        <v>Light Salmon</v>
      </c>
      <c r="E2542" s="103">
        <f>IF('Mottes de 6'!H537&lt;&gt;"",'Mottes de 6'!H537,"")</f>
        <v>11</v>
      </c>
      <c r="F2542" s="103" t="str">
        <f>IF('Mottes de 6'!E537&lt;&gt;"",'Mottes de 6'!E537,"")</f>
        <v>B</v>
      </c>
      <c r="G2542" s="103" t="str">
        <f>IF('Mottes de 6'!N537&lt;&gt;"",'Mottes de 6'!N537,"")</f>
        <v>M6</v>
      </c>
      <c r="H2542" s="103" t="str">
        <f>IF('Mottes de 6'!I537&lt;&gt;"",'Mottes de 6'!I537,"")</f>
        <v>E</v>
      </c>
      <c r="I2542" s="103">
        <f>IF('Mottes de 6'!J537&lt;&gt;"",'Mottes de 6'!J537,"")</f>
        <v>7.4999999999999997E-2</v>
      </c>
      <c r="J2542" s="103">
        <f>IF($J$9=36,'Mottes de 6'!U537,IF($J$9=37,'Mottes de 6'!V537,IF($J$9=38,'Mottes de 6'!W537,IF($J$9=39,'Mottes de 6'!X537,IF($J$9=40,'Mottes de 6'!Y537,IF($J$9=41,'Mottes de 6'!Z537,IF($J$9=42,'Mottes de 6'!AA537,IF($J$9=43,'Mottes de 6'!AB537,IF($J$9=44,'Mottes de 6'!AC537,IF($J$9=45,'Mottes de 6'!AD537,IF($J$9=46,'Mottes de 6'!AE537,IF($J$9=47,'Mottes de 6'!AF537,IF($J$9=48,'Mottes de 6'!AG537,IF($J$9=49,'Mottes de 6'!AH537,IF($J$9=50,'Mottes de 6'!AI537,IF($J$9=51,'Mottes de 6'!AJ537,IF($J$9=52,'Mottes de 6'!AK537,IF($J$9=1,'Mottes de 6'!AL537,IF($J$9=2,'Mottes de 6'!AM537,IF($J$9=3,'Mottes de 6'!AN537,IF($J$9=4,'Mottes de 6'!AO537,IF($J$9=5,'Mottes de 6'!AP537,IF($J$9=6,'Mottes de 6'!AQ537,IF($J$9=7,'Mottes de 6'!AR537,IF($J$9=8,'Mottes de 6'!AS537,IF($J$9=9,'Mottes de 6'!AT537,IF($J$9=10,'Mottes de 6'!AU537,IF($J$9=11,'Mottes de 6'!AV537,IF($J$9=12,'Mottes de 6'!AW537,IF($J$9=13,'Mottes de 6'!AX537,IF($J$9=14,'Mottes de 6'!AY537,IF($J$9=15,'Mottes de 6'!AZ537,IF($J$9=16,'Mottes de 6'!BA537,IF($J$9=17,'Mottes de 6'!BB537,IF($J$9=18,'Mottes de 6'!BC537,IF($J$9=19,'Mottes de 6'!BD537,IF($J$9=20,'Mottes de 6'!BE537,IF($J$9=21,'Mottes de 6'!BF537,IF($J$9=22,'Mottes de 6'!BG537,IF($J$9=23,'Mottes de 6'!BH537,IF($J$9=24,'Mottes de 6'!BI537,IF($J$9=25,'Mottes de 6'!BJ537,IF($J$9=26,'Mottes de 6'!BK537,IF($J$9=27,'Mottes de 6'!BL537,IF($J$9=28,'Mottes de 6'!BM537,IF($J$9=29,'Mottes de 6'!BN537,IF($J$9=30,'Mottes de 6'!BO537,IF($J$9=31,'Mottes de 6'!BP537,IF($J$9=32,'Mottes de 6'!BQ537,IF($J$9=33,'Mottes de 6'!BR537,IF($J$9=34,'Mottes de 6'!BS537,IF($J$9=35,'Mottes de 6'!BT537,))))))))))))))))))))))))))))))))))))))))))))))))))))</f>
        <v>0</v>
      </c>
      <c r="K2542" s="103" t="str">
        <f>IF('Mottes de 6'!R537=0,"","Erreur")</f>
        <v/>
      </c>
    </row>
    <row r="2543" spans="1:11" x14ac:dyDescent="0.25">
      <c r="A2543" s="103">
        <f>IF('Mottes de 6'!A538&lt;&gt;"",'Mottes de 6'!A538,"")</f>
        <v>26115</v>
      </c>
      <c r="B2543" s="103" t="str">
        <f>IF('Mottes de 6'!L538&lt;&gt;"",'Mottes de 6'!L538,"")</f>
        <v>Noai</v>
      </c>
      <c r="C2543" s="107" t="str">
        <f>IF('Mottes de 6'!B538&lt;&gt;"",'Mottes de 6'!B538,"")</f>
        <v>IMPATIENS SOL LUNA PRIME</v>
      </c>
      <c r="D2543" s="107" t="str">
        <f>IF('Mottes de 6'!C538&lt;&gt;"",'Mottes de 6'!C538,"")</f>
        <v>Orchid</v>
      </c>
      <c r="E2543" s="103">
        <f>IF('Mottes de 6'!H538&lt;&gt;"",'Mottes de 6'!H538,"")</f>
        <v>11</v>
      </c>
      <c r="F2543" s="103" t="str">
        <f>IF('Mottes de 6'!E538&lt;&gt;"",'Mottes de 6'!E538,"")</f>
        <v>B</v>
      </c>
      <c r="G2543" s="103" t="str">
        <f>IF('Mottes de 6'!N538&lt;&gt;"",'Mottes de 6'!N538,"")</f>
        <v>M6</v>
      </c>
      <c r="H2543" s="103" t="str">
        <f>IF('Mottes de 6'!I538&lt;&gt;"",'Mottes de 6'!I538,"")</f>
        <v>E</v>
      </c>
      <c r="I2543" s="103">
        <f>IF('Mottes de 6'!J538&lt;&gt;"",'Mottes de 6'!J538,"")</f>
        <v>7.4999999999999997E-2</v>
      </c>
      <c r="J2543" s="103">
        <f>IF($J$9=36,'Mottes de 6'!U538,IF($J$9=37,'Mottes de 6'!V538,IF($J$9=38,'Mottes de 6'!W538,IF($J$9=39,'Mottes de 6'!X538,IF($J$9=40,'Mottes de 6'!Y538,IF($J$9=41,'Mottes de 6'!Z538,IF($J$9=42,'Mottes de 6'!AA538,IF($J$9=43,'Mottes de 6'!AB538,IF($J$9=44,'Mottes de 6'!AC538,IF($J$9=45,'Mottes de 6'!AD538,IF($J$9=46,'Mottes de 6'!AE538,IF($J$9=47,'Mottes de 6'!AF538,IF($J$9=48,'Mottes de 6'!AG538,IF($J$9=49,'Mottes de 6'!AH538,IF($J$9=50,'Mottes de 6'!AI538,IF($J$9=51,'Mottes de 6'!AJ538,IF($J$9=52,'Mottes de 6'!AK538,IF($J$9=1,'Mottes de 6'!AL538,IF($J$9=2,'Mottes de 6'!AM538,IF($J$9=3,'Mottes de 6'!AN538,IF($J$9=4,'Mottes de 6'!AO538,IF($J$9=5,'Mottes de 6'!AP538,IF($J$9=6,'Mottes de 6'!AQ538,IF($J$9=7,'Mottes de 6'!AR538,IF($J$9=8,'Mottes de 6'!AS538,IF($J$9=9,'Mottes de 6'!AT538,IF($J$9=10,'Mottes de 6'!AU538,IF($J$9=11,'Mottes de 6'!AV538,IF($J$9=12,'Mottes de 6'!AW538,IF($J$9=13,'Mottes de 6'!AX538,IF($J$9=14,'Mottes de 6'!AY538,IF($J$9=15,'Mottes de 6'!AZ538,IF($J$9=16,'Mottes de 6'!BA538,IF($J$9=17,'Mottes de 6'!BB538,IF($J$9=18,'Mottes de 6'!BC538,IF($J$9=19,'Mottes de 6'!BD538,IF($J$9=20,'Mottes de 6'!BE538,IF($J$9=21,'Mottes de 6'!BF538,IF($J$9=22,'Mottes de 6'!BG538,IF($J$9=23,'Mottes de 6'!BH538,IF($J$9=24,'Mottes de 6'!BI538,IF($J$9=25,'Mottes de 6'!BJ538,IF($J$9=26,'Mottes de 6'!BK538,IF($J$9=27,'Mottes de 6'!BL538,IF($J$9=28,'Mottes de 6'!BM538,IF($J$9=29,'Mottes de 6'!BN538,IF($J$9=30,'Mottes de 6'!BO538,IF($J$9=31,'Mottes de 6'!BP538,IF($J$9=32,'Mottes de 6'!BQ538,IF($J$9=33,'Mottes de 6'!BR538,IF($J$9=34,'Mottes de 6'!BS538,IF($J$9=35,'Mottes de 6'!BT538,))))))))))))))))))))))))))))))))))))))))))))))))))))</f>
        <v>0</v>
      </c>
      <c r="K2543" s="103" t="str">
        <f>IF('Mottes de 6'!R538=0,"","Erreur")</f>
        <v/>
      </c>
    </row>
    <row r="2544" spans="1:11" x14ac:dyDescent="0.25">
      <c r="A2544" s="103">
        <f>IF('Mottes de 6'!A539&lt;&gt;"",'Mottes de 6'!A539,"")</f>
        <v>26116</v>
      </c>
      <c r="B2544" s="103" t="str">
        <f>IF('Mottes de 6'!L539&lt;&gt;"",'Mottes de 6'!L539,"")</f>
        <v>Noai</v>
      </c>
      <c r="C2544" s="107" t="str">
        <f>IF('Mottes de 6'!B539&lt;&gt;"",'Mottes de 6'!B539,"")</f>
        <v>IMPATIENS SOL LUNA PRIME</v>
      </c>
      <c r="D2544" s="107" t="str">
        <f>IF('Mottes de 6'!C539&lt;&gt;"",'Mottes de 6'!C539,"")</f>
        <v>Peach</v>
      </c>
      <c r="E2544" s="103">
        <f>IF('Mottes de 6'!H539&lt;&gt;"",'Mottes de 6'!H539,"")</f>
        <v>11</v>
      </c>
      <c r="F2544" s="103" t="str">
        <f>IF('Mottes de 6'!E539&lt;&gt;"",'Mottes de 6'!E539,"")</f>
        <v>B</v>
      </c>
      <c r="G2544" s="103" t="str">
        <f>IF('Mottes de 6'!N539&lt;&gt;"",'Mottes de 6'!N539,"")</f>
        <v>M6</v>
      </c>
      <c r="H2544" s="103" t="str">
        <f>IF('Mottes de 6'!I539&lt;&gt;"",'Mottes de 6'!I539,"")</f>
        <v>E</v>
      </c>
      <c r="I2544" s="103">
        <f>IF('Mottes de 6'!J539&lt;&gt;"",'Mottes de 6'!J539,"")</f>
        <v>7.4999999999999997E-2</v>
      </c>
      <c r="J2544" s="103">
        <f>IF($J$9=36,'Mottes de 6'!U539,IF($J$9=37,'Mottes de 6'!V539,IF($J$9=38,'Mottes de 6'!W539,IF($J$9=39,'Mottes de 6'!X539,IF($J$9=40,'Mottes de 6'!Y539,IF($J$9=41,'Mottes de 6'!Z539,IF($J$9=42,'Mottes de 6'!AA539,IF($J$9=43,'Mottes de 6'!AB539,IF($J$9=44,'Mottes de 6'!AC539,IF($J$9=45,'Mottes de 6'!AD539,IF($J$9=46,'Mottes de 6'!AE539,IF($J$9=47,'Mottes de 6'!AF539,IF($J$9=48,'Mottes de 6'!AG539,IF($J$9=49,'Mottes de 6'!AH539,IF($J$9=50,'Mottes de 6'!AI539,IF($J$9=51,'Mottes de 6'!AJ539,IF($J$9=52,'Mottes de 6'!AK539,IF($J$9=1,'Mottes de 6'!AL539,IF($J$9=2,'Mottes de 6'!AM539,IF($J$9=3,'Mottes de 6'!AN539,IF($J$9=4,'Mottes de 6'!AO539,IF($J$9=5,'Mottes de 6'!AP539,IF($J$9=6,'Mottes de 6'!AQ539,IF($J$9=7,'Mottes de 6'!AR539,IF($J$9=8,'Mottes de 6'!AS539,IF($J$9=9,'Mottes de 6'!AT539,IF($J$9=10,'Mottes de 6'!AU539,IF($J$9=11,'Mottes de 6'!AV539,IF($J$9=12,'Mottes de 6'!AW539,IF($J$9=13,'Mottes de 6'!AX539,IF($J$9=14,'Mottes de 6'!AY539,IF($J$9=15,'Mottes de 6'!AZ539,IF($J$9=16,'Mottes de 6'!BA539,IF($J$9=17,'Mottes de 6'!BB539,IF($J$9=18,'Mottes de 6'!BC539,IF($J$9=19,'Mottes de 6'!BD539,IF($J$9=20,'Mottes de 6'!BE539,IF($J$9=21,'Mottes de 6'!BF539,IF($J$9=22,'Mottes de 6'!BG539,IF($J$9=23,'Mottes de 6'!BH539,IF($J$9=24,'Mottes de 6'!BI539,IF($J$9=25,'Mottes de 6'!BJ539,IF($J$9=26,'Mottes de 6'!BK539,IF($J$9=27,'Mottes de 6'!BL539,IF($J$9=28,'Mottes de 6'!BM539,IF($J$9=29,'Mottes de 6'!BN539,IF($J$9=30,'Mottes de 6'!BO539,IF($J$9=31,'Mottes de 6'!BP539,IF($J$9=32,'Mottes de 6'!BQ539,IF($J$9=33,'Mottes de 6'!BR539,IF($J$9=34,'Mottes de 6'!BS539,IF($J$9=35,'Mottes de 6'!BT539,))))))))))))))))))))))))))))))))))))))))))))))))))))</f>
        <v>0</v>
      </c>
      <c r="K2544" s="103" t="str">
        <f>IF('Mottes de 6'!R539=0,"","Erreur")</f>
        <v/>
      </c>
    </row>
    <row r="2545" spans="1:11" x14ac:dyDescent="0.25">
      <c r="A2545" s="103">
        <f>IF('Mottes de 6'!A540&lt;&gt;"",'Mottes de 6'!A540,"")</f>
        <v>26117</v>
      </c>
      <c r="B2545" s="103" t="str">
        <f>IF('Mottes de 6'!L540&lt;&gt;"",'Mottes de 6'!L540,"")</f>
        <v>Noai</v>
      </c>
      <c r="C2545" s="107" t="str">
        <f>IF('Mottes de 6'!B540&lt;&gt;"",'Mottes de 6'!B540,"")</f>
        <v>IMPATIENS SOL LUNA PRIME</v>
      </c>
      <c r="D2545" s="107" t="str">
        <f>IF('Mottes de 6'!C540&lt;&gt;"",'Mottes de 6'!C540,"")</f>
        <v>Red</v>
      </c>
      <c r="E2545" s="103">
        <f>IF('Mottes de 6'!H540&lt;&gt;"",'Mottes de 6'!H540,"")</f>
        <v>11</v>
      </c>
      <c r="F2545" s="103" t="str">
        <f>IF('Mottes de 6'!E540&lt;&gt;"",'Mottes de 6'!E540,"")</f>
        <v>B</v>
      </c>
      <c r="G2545" s="103" t="str">
        <f>IF('Mottes de 6'!N540&lt;&gt;"",'Mottes de 6'!N540,"")</f>
        <v>M6</v>
      </c>
      <c r="H2545" s="103" t="str">
        <f>IF('Mottes de 6'!I540&lt;&gt;"",'Mottes de 6'!I540,"")</f>
        <v>E</v>
      </c>
      <c r="I2545" s="103">
        <f>IF('Mottes de 6'!J540&lt;&gt;"",'Mottes de 6'!J540,"")</f>
        <v>7.4999999999999997E-2</v>
      </c>
      <c r="J2545" s="103">
        <f>IF($J$9=36,'Mottes de 6'!U540,IF($J$9=37,'Mottes de 6'!V540,IF($J$9=38,'Mottes de 6'!W540,IF($J$9=39,'Mottes de 6'!X540,IF($J$9=40,'Mottes de 6'!Y540,IF($J$9=41,'Mottes de 6'!Z540,IF($J$9=42,'Mottes de 6'!AA540,IF($J$9=43,'Mottes de 6'!AB540,IF($J$9=44,'Mottes de 6'!AC540,IF($J$9=45,'Mottes de 6'!AD540,IF($J$9=46,'Mottes de 6'!AE540,IF($J$9=47,'Mottes de 6'!AF540,IF($J$9=48,'Mottes de 6'!AG540,IF($J$9=49,'Mottes de 6'!AH540,IF($J$9=50,'Mottes de 6'!AI540,IF($J$9=51,'Mottes de 6'!AJ540,IF($J$9=52,'Mottes de 6'!AK540,IF($J$9=1,'Mottes de 6'!AL540,IF($J$9=2,'Mottes de 6'!AM540,IF($J$9=3,'Mottes de 6'!AN540,IF($J$9=4,'Mottes de 6'!AO540,IF($J$9=5,'Mottes de 6'!AP540,IF($J$9=6,'Mottes de 6'!AQ540,IF($J$9=7,'Mottes de 6'!AR540,IF($J$9=8,'Mottes de 6'!AS540,IF($J$9=9,'Mottes de 6'!AT540,IF($J$9=10,'Mottes de 6'!AU540,IF($J$9=11,'Mottes de 6'!AV540,IF($J$9=12,'Mottes de 6'!AW540,IF($J$9=13,'Mottes de 6'!AX540,IF($J$9=14,'Mottes de 6'!AY540,IF($J$9=15,'Mottes de 6'!AZ540,IF($J$9=16,'Mottes de 6'!BA540,IF($J$9=17,'Mottes de 6'!BB540,IF($J$9=18,'Mottes de 6'!BC540,IF($J$9=19,'Mottes de 6'!BD540,IF($J$9=20,'Mottes de 6'!BE540,IF($J$9=21,'Mottes de 6'!BF540,IF($J$9=22,'Mottes de 6'!BG540,IF($J$9=23,'Mottes de 6'!BH540,IF($J$9=24,'Mottes de 6'!BI540,IF($J$9=25,'Mottes de 6'!BJ540,IF($J$9=26,'Mottes de 6'!BK540,IF($J$9=27,'Mottes de 6'!BL540,IF($J$9=28,'Mottes de 6'!BM540,IF($J$9=29,'Mottes de 6'!BN540,IF($J$9=30,'Mottes de 6'!BO540,IF($J$9=31,'Mottes de 6'!BP540,IF($J$9=32,'Mottes de 6'!BQ540,IF($J$9=33,'Mottes de 6'!BR540,IF($J$9=34,'Mottes de 6'!BS540,IF($J$9=35,'Mottes de 6'!BT540,))))))))))))))))))))))))))))))))))))))))))))))))))))</f>
        <v>0</v>
      </c>
      <c r="K2545" s="103" t="str">
        <f>IF('Mottes de 6'!R540=0,"","Erreur")</f>
        <v/>
      </c>
    </row>
    <row r="2546" spans="1:11" x14ac:dyDescent="0.25">
      <c r="A2546" s="103">
        <f>IF('Mottes de 6'!A541&lt;&gt;"",'Mottes de 6'!A541,"")</f>
        <v>26118</v>
      </c>
      <c r="B2546" s="103" t="str">
        <f>IF('Mottes de 6'!L541&lt;&gt;"",'Mottes de 6'!L541,"")</f>
        <v>Noai</v>
      </c>
      <c r="C2546" s="107" t="str">
        <f>IF('Mottes de 6'!B541&lt;&gt;"",'Mottes de 6'!B541,"")</f>
        <v>IMPATIENS SOL LUNA PRIME</v>
      </c>
      <c r="D2546" s="107" t="str">
        <f>IF('Mottes de 6'!C541&lt;&gt;"",'Mottes de 6'!C541,"")</f>
        <v>White</v>
      </c>
      <c r="E2546" s="103">
        <f>IF('Mottes de 6'!H541&lt;&gt;"",'Mottes de 6'!H541,"")</f>
        <v>11</v>
      </c>
      <c r="F2546" s="103" t="str">
        <f>IF('Mottes de 6'!E541&lt;&gt;"",'Mottes de 6'!E541,"")</f>
        <v>B</v>
      </c>
      <c r="G2546" s="103" t="str">
        <f>IF('Mottes de 6'!N541&lt;&gt;"",'Mottes de 6'!N541,"")</f>
        <v>M6</v>
      </c>
      <c r="H2546" s="103" t="str">
        <f>IF('Mottes de 6'!I541&lt;&gt;"",'Mottes de 6'!I541,"")</f>
        <v>E</v>
      </c>
      <c r="I2546" s="103">
        <f>IF('Mottes de 6'!J541&lt;&gt;"",'Mottes de 6'!J541,"")</f>
        <v>7.4999999999999997E-2</v>
      </c>
      <c r="J2546" s="103">
        <f>IF($J$9=36,'Mottes de 6'!U541,IF($J$9=37,'Mottes de 6'!V541,IF($J$9=38,'Mottes de 6'!W541,IF($J$9=39,'Mottes de 6'!X541,IF($J$9=40,'Mottes de 6'!Y541,IF($J$9=41,'Mottes de 6'!Z541,IF($J$9=42,'Mottes de 6'!AA541,IF($J$9=43,'Mottes de 6'!AB541,IF($J$9=44,'Mottes de 6'!AC541,IF($J$9=45,'Mottes de 6'!AD541,IF($J$9=46,'Mottes de 6'!AE541,IF($J$9=47,'Mottes de 6'!AF541,IF($J$9=48,'Mottes de 6'!AG541,IF($J$9=49,'Mottes de 6'!AH541,IF($J$9=50,'Mottes de 6'!AI541,IF($J$9=51,'Mottes de 6'!AJ541,IF($J$9=52,'Mottes de 6'!AK541,IF($J$9=1,'Mottes de 6'!AL541,IF($J$9=2,'Mottes de 6'!AM541,IF($J$9=3,'Mottes de 6'!AN541,IF($J$9=4,'Mottes de 6'!AO541,IF($J$9=5,'Mottes de 6'!AP541,IF($J$9=6,'Mottes de 6'!AQ541,IF($J$9=7,'Mottes de 6'!AR541,IF($J$9=8,'Mottes de 6'!AS541,IF($J$9=9,'Mottes de 6'!AT541,IF($J$9=10,'Mottes de 6'!AU541,IF($J$9=11,'Mottes de 6'!AV541,IF($J$9=12,'Mottes de 6'!AW541,IF($J$9=13,'Mottes de 6'!AX541,IF($J$9=14,'Mottes de 6'!AY541,IF($J$9=15,'Mottes de 6'!AZ541,IF($J$9=16,'Mottes de 6'!BA541,IF($J$9=17,'Mottes de 6'!BB541,IF($J$9=18,'Mottes de 6'!BC541,IF($J$9=19,'Mottes de 6'!BD541,IF($J$9=20,'Mottes de 6'!BE541,IF($J$9=21,'Mottes de 6'!BF541,IF($J$9=22,'Mottes de 6'!BG541,IF($J$9=23,'Mottes de 6'!BH541,IF($J$9=24,'Mottes de 6'!BI541,IF($J$9=25,'Mottes de 6'!BJ541,IF($J$9=26,'Mottes de 6'!BK541,IF($J$9=27,'Mottes de 6'!BL541,IF($J$9=28,'Mottes de 6'!BM541,IF($J$9=29,'Mottes de 6'!BN541,IF($J$9=30,'Mottes de 6'!BO541,IF($J$9=31,'Mottes de 6'!BP541,IF($J$9=32,'Mottes de 6'!BQ541,IF($J$9=33,'Mottes de 6'!BR541,IF($J$9=34,'Mottes de 6'!BS541,IF($J$9=35,'Mottes de 6'!BT541,))))))))))))))))))))))))))))))))))))))))))))))))))))</f>
        <v>0</v>
      </c>
      <c r="K2546" s="103" t="str">
        <f>IF('Mottes de 6'!R541=0,"","Erreur")</f>
        <v/>
      </c>
    </row>
    <row r="2547" spans="1:11" x14ac:dyDescent="0.25">
      <c r="A2547" s="450"/>
      <c r="B2547" s="450"/>
      <c r="C2547" s="451" t="s">
        <v>1923</v>
      </c>
      <c r="D2547" s="451"/>
      <c r="E2547" s="450"/>
      <c r="F2547" s="450"/>
      <c r="G2547" s="450"/>
      <c r="H2547" s="450"/>
      <c r="I2547" s="450"/>
      <c r="J2547" s="450">
        <f>SUBTOTAL(9,J2542:J2546)</f>
        <v>0</v>
      </c>
      <c r="K2547" s="450"/>
    </row>
    <row r="2548" spans="1:11" x14ac:dyDescent="0.25">
      <c r="A2548" s="103">
        <f>IF('Mottes de 6'!A542&lt;&gt;"",'Mottes de 6'!A542,"")</f>
        <v>26071</v>
      </c>
      <c r="B2548" s="103" t="str">
        <f>IF('Mottes de 6'!L542&lt;&gt;"",'Mottes de 6'!L542,"")</f>
        <v>Noai</v>
      </c>
      <c r="C2548" s="107" t="str">
        <f>IF('Mottes de 6'!B542&lt;&gt;"",'Mottes de 6'!B542,"")</f>
        <v>IMPATIENS</v>
      </c>
      <c r="D2548" s="107" t="str">
        <f>IF('Mottes de 6'!C542&lt;&gt;"",'Mottes de 6'!C542,"")</f>
        <v xml:space="preserve">Sol Luna Sun Harmony Variés </v>
      </c>
      <c r="E2548" s="103">
        <f>IF('Mottes de 6'!H542&lt;&gt;"",'Mottes de 6'!H542,"")</f>
        <v>11</v>
      </c>
      <c r="F2548" s="103" t="str">
        <f>IF('Mottes de 6'!E542&lt;&gt;"",'Mottes de 6'!E542,"")</f>
        <v>B</v>
      </c>
      <c r="G2548" s="103" t="str">
        <f>IF('Mottes de 6'!N542&lt;&gt;"",'Mottes de 6'!N542,"")</f>
        <v>M6</v>
      </c>
      <c r="H2548" s="103" t="str">
        <f>IF('Mottes de 6'!I542&lt;&gt;"",'Mottes de 6'!I542,"")</f>
        <v>E</v>
      </c>
      <c r="I2548" s="103">
        <f>IF('Mottes de 6'!J542&lt;&gt;"",'Mottes de 6'!J542,"")</f>
        <v>8.5000000000000006E-2</v>
      </c>
      <c r="J2548" s="103">
        <f>IF($J$9=36,'Mottes de 6'!U542,IF($J$9=37,'Mottes de 6'!V542,IF($J$9=38,'Mottes de 6'!W542,IF($J$9=39,'Mottes de 6'!X542,IF($J$9=40,'Mottes de 6'!Y542,IF($J$9=41,'Mottes de 6'!Z542,IF($J$9=42,'Mottes de 6'!AA542,IF($J$9=43,'Mottes de 6'!AB542,IF($J$9=44,'Mottes de 6'!AC542,IF($J$9=45,'Mottes de 6'!AD542,IF($J$9=46,'Mottes de 6'!AE542,IF($J$9=47,'Mottes de 6'!AF542,IF($J$9=48,'Mottes de 6'!AG542,IF($J$9=49,'Mottes de 6'!AH542,IF($J$9=50,'Mottes de 6'!AI542,IF($J$9=51,'Mottes de 6'!AJ542,IF($J$9=52,'Mottes de 6'!AK542,IF($J$9=1,'Mottes de 6'!AL542,IF($J$9=2,'Mottes de 6'!AM542,IF($J$9=3,'Mottes de 6'!AN542,IF($J$9=4,'Mottes de 6'!AO542,IF($J$9=5,'Mottes de 6'!AP542,IF($J$9=6,'Mottes de 6'!AQ542,IF($J$9=7,'Mottes de 6'!AR542,IF($J$9=8,'Mottes de 6'!AS542,IF($J$9=9,'Mottes de 6'!AT542,IF($J$9=10,'Mottes de 6'!AU542,IF($J$9=11,'Mottes de 6'!AV542,IF($J$9=12,'Mottes de 6'!AW542,IF($J$9=13,'Mottes de 6'!AX542,IF($J$9=14,'Mottes de 6'!AY542,IF($J$9=15,'Mottes de 6'!AZ542,IF($J$9=16,'Mottes de 6'!BA542,IF($J$9=17,'Mottes de 6'!BB542,IF($J$9=18,'Mottes de 6'!BC542,IF($J$9=19,'Mottes de 6'!BD542,IF($J$9=20,'Mottes de 6'!BE542,IF($J$9=21,'Mottes de 6'!BF542,IF($J$9=22,'Mottes de 6'!BG542,IF($J$9=23,'Mottes de 6'!BH542,IF($J$9=24,'Mottes de 6'!BI542,IF($J$9=25,'Mottes de 6'!BJ542,IF($J$9=26,'Mottes de 6'!BK542,IF($J$9=27,'Mottes de 6'!BL542,IF($J$9=28,'Mottes de 6'!BM542,IF($J$9=29,'Mottes de 6'!BN542,IF($J$9=30,'Mottes de 6'!BO542,IF($J$9=31,'Mottes de 6'!BP542,IF($J$9=32,'Mottes de 6'!BQ542,IF($J$9=33,'Mottes de 6'!BR542,IF($J$9=34,'Mottes de 6'!BS542,IF($J$9=35,'Mottes de 6'!BT542,))))))))))))))))))))))))))))))))))))))))))))))))))))</f>
        <v>0</v>
      </c>
      <c r="K2548" s="103" t="str">
        <f>IF('Mottes de 6'!R542=0,"","Erreur")</f>
        <v/>
      </c>
    </row>
    <row r="2549" spans="1:11" x14ac:dyDescent="0.25">
      <c r="A2549" s="450"/>
      <c r="B2549" s="450"/>
      <c r="C2549" s="451" t="s">
        <v>1924</v>
      </c>
      <c r="D2549" s="451"/>
      <c r="E2549" s="450"/>
      <c r="F2549" s="450"/>
      <c r="G2549" s="450"/>
      <c r="H2549" s="450"/>
      <c r="I2549" s="450"/>
      <c r="J2549" s="450">
        <f>SUBTOTAL(9,J2548:J2548)</f>
        <v>0</v>
      </c>
      <c r="K2549" s="450"/>
    </row>
    <row r="2550" spans="1:11" x14ac:dyDescent="0.25">
      <c r="A2550" s="103">
        <f>IF('Mottes de 6'!A543&lt;&gt;"",'Mottes de 6'!A543,"")</f>
        <v>26794</v>
      </c>
      <c r="B2550" s="103" t="str">
        <f>IF('Mottes de 6'!L543&lt;&gt;"",'Mottes de 6'!L543,"")</f>
        <v>Noai</v>
      </c>
      <c r="C2550" s="107" t="str">
        <f>IF('Mottes de 6'!B543&lt;&gt;"",'Mottes de 6'!B543,"")</f>
        <v>IMPATIENS NELLE GUINEE PARADISE</v>
      </c>
      <c r="D2550" s="107" t="str">
        <f>IF('Mottes de 6'!C543&lt;&gt;"",'Mottes de 6'!C543,"")</f>
        <v>Amuna</v>
      </c>
      <c r="E2550" s="103">
        <f>IF('Mottes de 6'!H543&lt;&gt;"",'Mottes de 6'!H543,"")</f>
        <v>11</v>
      </c>
      <c r="F2550" s="103" t="str">
        <f>IF('Mottes de 6'!E543&lt;&gt;"",'Mottes de 6'!E543,"")</f>
        <v>B</v>
      </c>
      <c r="G2550" s="103" t="str">
        <f>IF('Mottes de 6'!N543&lt;&gt;"",'Mottes de 6'!N543,"")</f>
        <v>M6</v>
      </c>
      <c r="H2550" s="103" t="str">
        <f>IF('Mottes de 6'!I543&lt;&gt;"",'Mottes de 6'!I543,"")</f>
        <v>A</v>
      </c>
      <c r="I2550" s="103">
        <f>IF('Mottes de 6'!J543&lt;&gt;"",'Mottes de 6'!J543,"")</f>
        <v>3.5999999999999997E-2</v>
      </c>
      <c r="J2550" s="103">
        <f>IF($J$9=36,'Mottes de 6'!U543,IF($J$9=37,'Mottes de 6'!V543,IF($J$9=38,'Mottes de 6'!W543,IF($J$9=39,'Mottes de 6'!X543,IF($J$9=40,'Mottes de 6'!Y543,IF($J$9=41,'Mottes de 6'!Z543,IF($J$9=42,'Mottes de 6'!AA543,IF($J$9=43,'Mottes de 6'!AB543,IF($J$9=44,'Mottes de 6'!AC543,IF($J$9=45,'Mottes de 6'!AD543,IF($J$9=46,'Mottes de 6'!AE543,IF($J$9=47,'Mottes de 6'!AF543,IF($J$9=48,'Mottes de 6'!AG543,IF($J$9=49,'Mottes de 6'!AH543,IF($J$9=50,'Mottes de 6'!AI543,IF($J$9=51,'Mottes de 6'!AJ543,IF($J$9=52,'Mottes de 6'!AK543,IF($J$9=1,'Mottes de 6'!AL543,IF($J$9=2,'Mottes de 6'!AM543,IF($J$9=3,'Mottes de 6'!AN543,IF($J$9=4,'Mottes de 6'!AO543,IF($J$9=5,'Mottes de 6'!AP543,IF($J$9=6,'Mottes de 6'!AQ543,IF($J$9=7,'Mottes de 6'!AR543,IF($J$9=8,'Mottes de 6'!AS543,IF($J$9=9,'Mottes de 6'!AT543,IF($J$9=10,'Mottes de 6'!AU543,IF($J$9=11,'Mottes de 6'!AV543,IF($J$9=12,'Mottes de 6'!AW543,IF($J$9=13,'Mottes de 6'!AX543,IF($J$9=14,'Mottes de 6'!AY543,IF($J$9=15,'Mottes de 6'!AZ543,IF($J$9=16,'Mottes de 6'!BA543,IF($J$9=17,'Mottes de 6'!BB543,IF($J$9=18,'Mottes de 6'!BC543,IF($J$9=19,'Mottes de 6'!BD543,IF($J$9=20,'Mottes de 6'!BE543,IF($J$9=21,'Mottes de 6'!BF543,IF($J$9=22,'Mottes de 6'!BG543,IF($J$9=23,'Mottes de 6'!BH543,IF($J$9=24,'Mottes de 6'!BI543,IF($J$9=25,'Mottes de 6'!BJ543,IF($J$9=26,'Mottes de 6'!BK543,IF($J$9=27,'Mottes de 6'!BL543,IF($J$9=28,'Mottes de 6'!BM543,IF($J$9=29,'Mottes de 6'!BN543,IF($J$9=30,'Mottes de 6'!BO543,IF($J$9=31,'Mottes de 6'!BP543,IF($J$9=32,'Mottes de 6'!BQ543,IF($J$9=33,'Mottes de 6'!BR543,IF($J$9=34,'Mottes de 6'!BS543,IF($J$9=35,'Mottes de 6'!BT543,))))))))))))))))))))))))))))))))))))))))))))))))))))</f>
        <v>0</v>
      </c>
      <c r="K2550" s="103" t="str">
        <f>IF('Mottes de 6'!R543=0,"","Erreur")</f>
        <v/>
      </c>
    </row>
    <row r="2551" spans="1:11" x14ac:dyDescent="0.25">
      <c r="A2551" s="103">
        <f>IF('Mottes de 6'!A544&lt;&gt;"",'Mottes de 6'!A544,"")</f>
        <v>26796</v>
      </c>
      <c r="B2551" s="103" t="str">
        <f>IF('Mottes de 6'!L544&lt;&gt;"",'Mottes de 6'!L544,"")</f>
        <v>Noai</v>
      </c>
      <c r="C2551" s="107" t="str">
        <f>IF('Mottes de 6'!B544&lt;&gt;"",'Mottes de 6'!B544,"")</f>
        <v>IMPATIENS NELLE GUINEE PARADISE</v>
      </c>
      <c r="D2551" s="107" t="str">
        <f>IF('Mottes de 6'!C544&lt;&gt;"",'Mottes de 6'!C544,"")</f>
        <v>Dark Moyo</v>
      </c>
      <c r="E2551" s="103">
        <f>IF('Mottes de 6'!H544&lt;&gt;"",'Mottes de 6'!H544,"")</f>
        <v>11</v>
      </c>
      <c r="F2551" s="103" t="str">
        <f>IF('Mottes de 6'!E544&lt;&gt;"",'Mottes de 6'!E544,"")</f>
        <v>B</v>
      </c>
      <c r="G2551" s="103" t="str">
        <f>IF('Mottes de 6'!N544&lt;&gt;"",'Mottes de 6'!N544,"")</f>
        <v>M6</v>
      </c>
      <c r="H2551" s="103" t="str">
        <f>IF('Mottes de 6'!I544&lt;&gt;"",'Mottes de 6'!I544,"")</f>
        <v>A</v>
      </c>
      <c r="I2551" s="103">
        <f>IF('Mottes de 6'!J544&lt;&gt;"",'Mottes de 6'!J544,"")</f>
        <v>3.5999999999999997E-2</v>
      </c>
      <c r="J2551" s="103">
        <f>IF($J$9=36,'Mottes de 6'!U544,IF($J$9=37,'Mottes de 6'!V544,IF($J$9=38,'Mottes de 6'!W544,IF($J$9=39,'Mottes de 6'!X544,IF($J$9=40,'Mottes de 6'!Y544,IF($J$9=41,'Mottes de 6'!Z544,IF($J$9=42,'Mottes de 6'!AA544,IF($J$9=43,'Mottes de 6'!AB544,IF($J$9=44,'Mottes de 6'!AC544,IF($J$9=45,'Mottes de 6'!AD544,IF($J$9=46,'Mottes de 6'!AE544,IF($J$9=47,'Mottes de 6'!AF544,IF($J$9=48,'Mottes de 6'!AG544,IF($J$9=49,'Mottes de 6'!AH544,IF($J$9=50,'Mottes de 6'!AI544,IF($J$9=51,'Mottes de 6'!AJ544,IF($J$9=52,'Mottes de 6'!AK544,IF($J$9=1,'Mottes de 6'!AL544,IF($J$9=2,'Mottes de 6'!AM544,IF($J$9=3,'Mottes de 6'!AN544,IF($J$9=4,'Mottes de 6'!AO544,IF($J$9=5,'Mottes de 6'!AP544,IF($J$9=6,'Mottes de 6'!AQ544,IF($J$9=7,'Mottes de 6'!AR544,IF($J$9=8,'Mottes de 6'!AS544,IF($J$9=9,'Mottes de 6'!AT544,IF($J$9=10,'Mottes de 6'!AU544,IF($J$9=11,'Mottes de 6'!AV544,IF($J$9=12,'Mottes de 6'!AW544,IF($J$9=13,'Mottes de 6'!AX544,IF($J$9=14,'Mottes de 6'!AY544,IF($J$9=15,'Mottes de 6'!AZ544,IF($J$9=16,'Mottes de 6'!BA544,IF($J$9=17,'Mottes de 6'!BB544,IF($J$9=18,'Mottes de 6'!BC544,IF($J$9=19,'Mottes de 6'!BD544,IF($J$9=20,'Mottes de 6'!BE544,IF($J$9=21,'Mottes de 6'!BF544,IF($J$9=22,'Mottes de 6'!BG544,IF($J$9=23,'Mottes de 6'!BH544,IF($J$9=24,'Mottes de 6'!BI544,IF($J$9=25,'Mottes de 6'!BJ544,IF($J$9=26,'Mottes de 6'!BK544,IF($J$9=27,'Mottes de 6'!BL544,IF($J$9=28,'Mottes de 6'!BM544,IF($J$9=29,'Mottes de 6'!BN544,IF($J$9=30,'Mottes de 6'!BO544,IF($J$9=31,'Mottes de 6'!BP544,IF($J$9=32,'Mottes de 6'!BQ544,IF($J$9=33,'Mottes de 6'!BR544,IF($J$9=34,'Mottes de 6'!BS544,IF($J$9=35,'Mottes de 6'!BT544,))))))))))))))))))))))))))))))))))))))))))))))))))))</f>
        <v>0</v>
      </c>
      <c r="K2551" s="103" t="str">
        <f>IF('Mottes de 6'!R544=0,"","Erreur")</f>
        <v/>
      </c>
    </row>
    <row r="2552" spans="1:11" x14ac:dyDescent="0.25">
      <c r="A2552" s="103">
        <f>IF('Mottes de 6'!A545&lt;&gt;"",'Mottes de 6'!A545,"")</f>
        <v>12154</v>
      </c>
      <c r="B2552" s="103" t="str">
        <f>IF('Mottes de 6'!L545&lt;&gt;"",'Mottes de 6'!L545,"")</f>
        <v>Noai</v>
      </c>
      <c r="C2552" s="107" t="str">
        <f>IF('Mottes de 6'!B545&lt;&gt;"",'Mottes de 6'!B545,"")</f>
        <v>IMPATIENS NELLE GUINEE PARADISE</v>
      </c>
      <c r="D2552" s="107" t="str">
        <f>IF('Mottes de 6'!C545&lt;&gt;"",'Mottes de 6'!C545,"")</f>
        <v xml:space="preserve">Delias </v>
      </c>
      <c r="E2552" s="103">
        <f>IF('Mottes de 6'!H545&lt;&gt;"",'Mottes de 6'!H545,"")</f>
        <v>11</v>
      </c>
      <c r="F2552" s="103" t="str">
        <f>IF('Mottes de 6'!E545&lt;&gt;"",'Mottes de 6'!E545,"")</f>
        <v>B</v>
      </c>
      <c r="G2552" s="103" t="str">
        <f>IF('Mottes de 6'!N545&lt;&gt;"",'Mottes de 6'!N545,"")</f>
        <v>M6</v>
      </c>
      <c r="H2552" s="103" t="str">
        <f>IF('Mottes de 6'!I545&lt;&gt;"",'Mottes de 6'!I545,"")</f>
        <v>A</v>
      </c>
      <c r="I2552" s="103">
        <f>IF('Mottes de 6'!J545&lt;&gt;"",'Mottes de 6'!J545,"")</f>
        <v>3.5999999999999997E-2</v>
      </c>
      <c r="J2552" s="103">
        <f>IF($J$9=36,'Mottes de 6'!U545,IF($J$9=37,'Mottes de 6'!V545,IF($J$9=38,'Mottes de 6'!W545,IF($J$9=39,'Mottes de 6'!X545,IF($J$9=40,'Mottes de 6'!Y545,IF($J$9=41,'Mottes de 6'!Z545,IF($J$9=42,'Mottes de 6'!AA545,IF($J$9=43,'Mottes de 6'!AB545,IF($J$9=44,'Mottes de 6'!AC545,IF($J$9=45,'Mottes de 6'!AD545,IF($J$9=46,'Mottes de 6'!AE545,IF($J$9=47,'Mottes de 6'!AF545,IF($J$9=48,'Mottes de 6'!AG545,IF($J$9=49,'Mottes de 6'!AH545,IF($J$9=50,'Mottes de 6'!AI545,IF($J$9=51,'Mottes de 6'!AJ545,IF($J$9=52,'Mottes de 6'!AK545,IF($J$9=1,'Mottes de 6'!AL545,IF($J$9=2,'Mottes de 6'!AM545,IF($J$9=3,'Mottes de 6'!AN545,IF($J$9=4,'Mottes de 6'!AO545,IF($J$9=5,'Mottes de 6'!AP545,IF($J$9=6,'Mottes de 6'!AQ545,IF($J$9=7,'Mottes de 6'!AR545,IF($J$9=8,'Mottes de 6'!AS545,IF($J$9=9,'Mottes de 6'!AT545,IF($J$9=10,'Mottes de 6'!AU545,IF($J$9=11,'Mottes de 6'!AV545,IF($J$9=12,'Mottes de 6'!AW545,IF($J$9=13,'Mottes de 6'!AX545,IF($J$9=14,'Mottes de 6'!AY545,IF($J$9=15,'Mottes de 6'!AZ545,IF($J$9=16,'Mottes de 6'!BA545,IF($J$9=17,'Mottes de 6'!BB545,IF($J$9=18,'Mottes de 6'!BC545,IF($J$9=19,'Mottes de 6'!BD545,IF($J$9=20,'Mottes de 6'!BE545,IF($J$9=21,'Mottes de 6'!BF545,IF($J$9=22,'Mottes de 6'!BG545,IF($J$9=23,'Mottes de 6'!BH545,IF($J$9=24,'Mottes de 6'!BI545,IF($J$9=25,'Mottes de 6'!BJ545,IF($J$9=26,'Mottes de 6'!BK545,IF($J$9=27,'Mottes de 6'!BL545,IF($J$9=28,'Mottes de 6'!BM545,IF($J$9=29,'Mottes de 6'!BN545,IF($J$9=30,'Mottes de 6'!BO545,IF($J$9=31,'Mottes de 6'!BP545,IF($J$9=32,'Mottes de 6'!BQ545,IF($J$9=33,'Mottes de 6'!BR545,IF($J$9=34,'Mottes de 6'!BS545,IF($J$9=35,'Mottes de 6'!BT545,))))))))))))))))))))))))))))))))))))))))))))))))))))</f>
        <v>0</v>
      </c>
      <c r="K2552" s="103" t="str">
        <f>IF('Mottes de 6'!R545=0,"","Erreur")</f>
        <v/>
      </c>
    </row>
    <row r="2553" spans="1:11" x14ac:dyDescent="0.25">
      <c r="A2553" s="103">
        <f>IF('Mottes de 6'!A546&lt;&gt;"",'Mottes de 6'!A546,"")</f>
        <v>21011</v>
      </c>
      <c r="B2553" s="103" t="str">
        <f>IF('Mottes de 6'!L546&lt;&gt;"",'Mottes de 6'!L546,"")</f>
        <v>Noai</v>
      </c>
      <c r="C2553" s="107" t="str">
        <f>IF('Mottes de 6'!B546&lt;&gt;"",'Mottes de 6'!B546,"")</f>
        <v>IMPATIENS NELLE GUINEE PARADISE</v>
      </c>
      <c r="D2553" s="107" t="str">
        <f>IF('Mottes de 6'!C546&lt;&gt;"",'Mottes de 6'!C546,"")</f>
        <v>Fancy</v>
      </c>
      <c r="E2553" s="103">
        <f>IF('Mottes de 6'!H546&lt;&gt;"",'Mottes de 6'!H546,"")</f>
        <v>11</v>
      </c>
      <c r="F2553" s="103" t="str">
        <f>IF('Mottes de 6'!E546&lt;&gt;"",'Mottes de 6'!E546,"")</f>
        <v>B</v>
      </c>
      <c r="G2553" s="103" t="str">
        <f>IF('Mottes de 6'!N546&lt;&gt;"",'Mottes de 6'!N546,"")</f>
        <v>M6</v>
      </c>
      <c r="H2553" s="103" t="str">
        <f>IF('Mottes de 6'!I546&lt;&gt;"",'Mottes de 6'!I546,"")</f>
        <v>A</v>
      </c>
      <c r="I2553" s="103">
        <f>IF('Mottes de 6'!J546&lt;&gt;"",'Mottes de 6'!J546,"")</f>
        <v>3.5999999999999997E-2</v>
      </c>
      <c r="J2553" s="103">
        <f>IF($J$9=36,'Mottes de 6'!U546,IF($J$9=37,'Mottes de 6'!V546,IF($J$9=38,'Mottes de 6'!W546,IF($J$9=39,'Mottes de 6'!X546,IF($J$9=40,'Mottes de 6'!Y546,IF($J$9=41,'Mottes de 6'!Z546,IF($J$9=42,'Mottes de 6'!AA546,IF($J$9=43,'Mottes de 6'!AB546,IF($J$9=44,'Mottes de 6'!AC546,IF($J$9=45,'Mottes de 6'!AD546,IF($J$9=46,'Mottes de 6'!AE546,IF($J$9=47,'Mottes de 6'!AF546,IF($J$9=48,'Mottes de 6'!AG546,IF($J$9=49,'Mottes de 6'!AH546,IF($J$9=50,'Mottes de 6'!AI546,IF($J$9=51,'Mottes de 6'!AJ546,IF($J$9=52,'Mottes de 6'!AK546,IF($J$9=1,'Mottes de 6'!AL546,IF($J$9=2,'Mottes de 6'!AM546,IF($J$9=3,'Mottes de 6'!AN546,IF($J$9=4,'Mottes de 6'!AO546,IF($J$9=5,'Mottes de 6'!AP546,IF($J$9=6,'Mottes de 6'!AQ546,IF($J$9=7,'Mottes de 6'!AR546,IF($J$9=8,'Mottes de 6'!AS546,IF($J$9=9,'Mottes de 6'!AT546,IF($J$9=10,'Mottes de 6'!AU546,IF($J$9=11,'Mottes de 6'!AV546,IF($J$9=12,'Mottes de 6'!AW546,IF($J$9=13,'Mottes de 6'!AX546,IF($J$9=14,'Mottes de 6'!AY546,IF($J$9=15,'Mottes de 6'!AZ546,IF($J$9=16,'Mottes de 6'!BA546,IF($J$9=17,'Mottes de 6'!BB546,IF($J$9=18,'Mottes de 6'!BC546,IF($J$9=19,'Mottes de 6'!BD546,IF($J$9=20,'Mottes de 6'!BE546,IF($J$9=21,'Mottes de 6'!BF546,IF($J$9=22,'Mottes de 6'!BG546,IF($J$9=23,'Mottes de 6'!BH546,IF($J$9=24,'Mottes de 6'!BI546,IF($J$9=25,'Mottes de 6'!BJ546,IF($J$9=26,'Mottes de 6'!BK546,IF($J$9=27,'Mottes de 6'!BL546,IF($J$9=28,'Mottes de 6'!BM546,IF($J$9=29,'Mottes de 6'!BN546,IF($J$9=30,'Mottes de 6'!BO546,IF($J$9=31,'Mottes de 6'!BP546,IF($J$9=32,'Mottes de 6'!BQ546,IF($J$9=33,'Mottes de 6'!BR546,IF($J$9=34,'Mottes de 6'!BS546,IF($J$9=35,'Mottes de 6'!BT546,))))))))))))))))))))))))))))))))))))))))))))))))))))</f>
        <v>0</v>
      </c>
      <c r="K2553" s="103" t="str">
        <f>IF('Mottes de 6'!R546=0,"","Erreur")</f>
        <v/>
      </c>
    </row>
    <row r="2554" spans="1:11" x14ac:dyDescent="0.25">
      <c r="A2554" s="103">
        <f>IF('Mottes de 6'!A547&lt;&gt;"",'Mottes de 6'!A547,"")</f>
        <v>12156</v>
      </c>
      <c r="B2554" s="103" t="str">
        <f>IF('Mottes de 6'!L547&lt;&gt;"",'Mottes de 6'!L547,"")</f>
        <v>Noai</v>
      </c>
      <c r="C2554" s="107" t="str">
        <f>IF('Mottes de 6'!B547&lt;&gt;"",'Mottes de 6'!B547,"")</f>
        <v>IMPATIENS NELLE GUINEE PARADISE</v>
      </c>
      <c r="D2554" s="107" t="str">
        <f>IF('Mottes de 6'!C547&lt;&gt;"",'Mottes de 6'!C547,"")</f>
        <v>Logia</v>
      </c>
      <c r="E2554" s="103">
        <f>IF('Mottes de 6'!H547&lt;&gt;"",'Mottes de 6'!H547,"")</f>
        <v>11</v>
      </c>
      <c r="F2554" s="103" t="str">
        <f>IF('Mottes de 6'!E547&lt;&gt;"",'Mottes de 6'!E547,"")</f>
        <v>B</v>
      </c>
      <c r="G2554" s="103" t="str">
        <f>IF('Mottes de 6'!N547&lt;&gt;"",'Mottes de 6'!N547,"")</f>
        <v>M6</v>
      </c>
      <c r="H2554" s="103" t="str">
        <f>IF('Mottes de 6'!I547&lt;&gt;"",'Mottes de 6'!I547,"")</f>
        <v>A</v>
      </c>
      <c r="I2554" s="103">
        <f>IF('Mottes de 6'!J547&lt;&gt;"",'Mottes de 6'!J547,"")</f>
        <v>3.5999999999999997E-2</v>
      </c>
      <c r="J2554" s="103">
        <f>IF($J$9=36,'Mottes de 6'!U547,IF($J$9=37,'Mottes de 6'!V547,IF($J$9=38,'Mottes de 6'!W547,IF($J$9=39,'Mottes de 6'!X547,IF($J$9=40,'Mottes de 6'!Y547,IF($J$9=41,'Mottes de 6'!Z547,IF($J$9=42,'Mottes de 6'!AA547,IF($J$9=43,'Mottes de 6'!AB547,IF($J$9=44,'Mottes de 6'!AC547,IF($J$9=45,'Mottes de 6'!AD547,IF($J$9=46,'Mottes de 6'!AE547,IF($J$9=47,'Mottes de 6'!AF547,IF($J$9=48,'Mottes de 6'!AG547,IF($J$9=49,'Mottes de 6'!AH547,IF($J$9=50,'Mottes de 6'!AI547,IF($J$9=51,'Mottes de 6'!AJ547,IF($J$9=52,'Mottes de 6'!AK547,IF($J$9=1,'Mottes de 6'!AL547,IF($J$9=2,'Mottes de 6'!AM547,IF($J$9=3,'Mottes de 6'!AN547,IF($J$9=4,'Mottes de 6'!AO547,IF($J$9=5,'Mottes de 6'!AP547,IF($J$9=6,'Mottes de 6'!AQ547,IF($J$9=7,'Mottes de 6'!AR547,IF($J$9=8,'Mottes de 6'!AS547,IF($J$9=9,'Mottes de 6'!AT547,IF($J$9=10,'Mottes de 6'!AU547,IF($J$9=11,'Mottes de 6'!AV547,IF($J$9=12,'Mottes de 6'!AW547,IF($J$9=13,'Mottes de 6'!AX547,IF($J$9=14,'Mottes de 6'!AY547,IF($J$9=15,'Mottes de 6'!AZ547,IF($J$9=16,'Mottes de 6'!BA547,IF($J$9=17,'Mottes de 6'!BB547,IF($J$9=18,'Mottes de 6'!BC547,IF($J$9=19,'Mottes de 6'!BD547,IF($J$9=20,'Mottes de 6'!BE547,IF($J$9=21,'Mottes de 6'!BF547,IF($J$9=22,'Mottes de 6'!BG547,IF($J$9=23,'Mottes de 6'!BH547,IF($J$9=24,'Mottes de 6'!BI547,IF($J$9=25,'Mottes de 6'!BJ547,IF($J$9=26,'Mottes de 6'!BK547,IF($J$9=27,'Mottes de 6'!BL547,IF($J$9=28,'Mottes de 6'!BM547,IF($J$9=29,'Mottes de 6'!BN547,IF($J$9=30,'Mottes de 6'!BO547,IF($J$9=31,'Mottes de 6'!BP547,IF($J$9=32,'Mottes de 6'!BQ547,IF($J$9=33,'Mottes de 6'!BR547,IF($J$9=34,'Mottes de 6'!BS547,IF($J$9=35,'Mottes de 6'!BT547,))))))))))))))))))))))))))))))))))))))))))))))))))))</f>
        <v>0</v>
      </c>
      <c r="K2554" s="103" t="str">
        <f>IF('Mottes de 6'!R547=0,"","Erreur")</f>
        <v/>
      </c>
    </row>
    <row r="2555" spans="1:11" x14ac:dyDescent="0.25">
      <c r="A2555" s="103">
        <f>IF('Mottes de 6'!A548&lt;&gt;"",'Mottes de 6'!A548,"")</f>
        <v>12157</v>
      </c>
      <c r="B2555" s="103" t="str">
        <f>IF('Mottes de 6'!L548&lt;&gt;"",'Mottes de 6'!L548,"")</f>
        <v>Noai</v>
      </c>
      <c r="C2555" s="107" t="str">
        <f>IF('Mottes de 6'!B548&lt;&gt;"",'Mottes de 6'!B548,"")</f>
        <v>IMPATIENS NELLE GUINEE PARADISE</v>
      </c>
      <c r="D2555" s="107" t="str">
        <f>IF('Mottes de 6'!C548&lt;&gt;"",'Mottes de 6'!C548,"")</f>
        <v>Malita</v>
      </c>
      <c r="E2555" s="103">
        <f>IF('Mottes de 6'!H548&lt;&gt;"",'Mottes de 6'!H548,"")</f>
        <v>11</v>
      </c>
      <c r="F2555" s="103" t="str">
        <f>IF('Mottes de 6'!E548&lt;&gt;"",'Mottes de 6'!E548,"")</f>
        <v>B</v>
      </c>
      <c r="G2555" s="103" t="str">
        <f>IF('Mottes de 6'!N548&lt;&gt;"",'Mottes de 6'!N548,"")</f>
        <v>M6</v>
      </c>
      <c r="H2555" s="103" t="str">
        <f>IF('Mottes de 6'!I548&lt;&gt;"",'Mottes de 6'!I548,"")</f>
        <v>A</v>
      </c>
      <c r="I2555" s="103">
        <f>IF('Mottes de 6'!J548&lt;&gt;"",'Mottes de 6'!J548,"")</f>
        <v>3.5999999999999997E-2</v>
      </c>
      <c r="J2555" s="103">
        <f>IF($J$9=36,'Mottes de 6'!U548,IF($J$9=37,'Mottes de 6'!V548,IF($J$9=38,'Mottes de 6'!W548,IF($J$9=39,'Mottes de 6'!X548,IF($J$9=40,'Mottes de 6'!Y548,IF($J$9=41,'Mottes de 6'!Z548,IF($J$9=42,'Mottes de 6'!AA548,IF($J$9=43,'Mottes de 6'!AB548,IF($J$9=44,'Mottes de 6'!AC548,IF($J$9=45,'Mottes de 6'!AD548,IF($J$9=46,'Mottes de 6'!AE548,IF($J$9=47,'Mottes de 6'!AF548,IF($J$9=48,'Mottes de 6'!AG548,IF($J$9=49,'Mottes de 6'!AH548,IF($J$9=50,'Mottes de 6'!AI548,IF($J$9=51,'Mottes de 6'!AJ548,IF($J$9=52,'Mottes de 6'!AK548,IF($J$9=1,'Mottes de 6'!AL548,IF($J$9=2,'Mottes de 6'!AM548,IF($J$9=3,'Mottes de 6'!AN548,IF($J$9=4,'Mottes de 6'!AO548,IF($J$9=5,'Mottes de 6'!AP548,IF($J$9=6,'Mottes de 6'!AQ548,IF($J$9=7,'Mottes de 6'!AR548,IF($J$9=8,'Mottes de 6'!AS548,IF($J$9=9,'Mottes de 6'!AT548,IF($J$9=10,'Mottes de 6'!AU548,IF($J$9=11,'Mottes de 6'!AV548,IF($J$9=12,'Mottes de 6'!AW548,IF($J$9=13,'Mottes de 6'!AX548,IF($J$9=14,'Mottes de 6'!AY548,IF($J$9=15,'Mottes de 6'!AZ548,IF($J$9=16,'Mottes de 6'!BA548,IF($J$9=17,'Mottes de 6'!BB548,IF($J$9=18,'Mottes de 6'!BC548,IF($J$9=19,'Mottes de 6'!BD548,IF($J$9=20,'Mottes de 6'!BE548,IF($J$9=21,'Mottes de 6'!BF548,IF($J$9=22,'Mottes de 6'!BG548,IF($J$9=23,'Mottes de 6'!BH548,IF($J$9=24,'Mottes de 6'!BI548,IF($J$9=25,'Mottes de 6'!BJ548,IF($J$9=26,'Mottes de 6'!BK548,IF($J$9=27,'Mottes de 6'!BL548,IF($J$9=28,'Mottes de 6'!BM548,IF($J$9=29,'Mottes de 6'!BN548,IF($J$9=30,'Mottes de 6'!BO548,IF($J$9=31,'Mottes de 6'!BP548,IF($J$9=32,'Mottes de 6'!BQ548,IF($J$9=33,'Mottes de 6'!BR548,IF($J$9=34,'Mottes de 6'!BS548,IF($J$9=35,'Mottes de 6'!BT548,))))))))))))))))))))))))))))))))))))))))))))))))))))</f>
        <v>0</v>
      </c>
      <c r="K2555" s="103" t="str">
        <f>IF('Mottes de 6'!R548=0,"","Erreur")</f>
        <v/>
      </c>
    </row>
    <row r="2556" spans="1:11" x14ac:dyDescent="0.25">
      <c r="A2556" s="103">
        <f>IF('Mottes de 6'!A549&lt;&gt;"",'Mottes de 6'!A549,"")</f>
        <v>12158</v>
      </c>
      <c r="B2556" s="103" t="str">
        <f>IF('Mottes de 6'!L549&lt;&gt;"",'Mottes de 6'!L549,"")</f>
        <v>Noai</v>
      </c>
      <c r="C2556" s="107" t="str">
        <f>IF('Mottes de 6'!B549&lt;&gt;"",'Mottes de 6'!B549,"")</f>
        <v>IMPATIENS NELLE GUINEE PARADISE</v>
      </c>
      <c r="D2556" s="107" t="str">
        <f>IF('Mottes de 6'!C549&lt;&gt;"",'Mottes de 6'!C549,"")</f>
        <v xml:space="preserve">Martinique Grande </v>
      </c>
      <c r="E2556" s="103">
        <f>IF('Mottes de 6'!H549&lt;&gt;"",'Mottes de 6'!H549,"")</f>
        <v>11</v>
      </c>
      <c r="F2556" s="103" t="str">
        <f>IF('Mottes de 6'!E549&lt;&gt;"",'Mottes de 6'!E549,"")</f>
        <v>B</v>
      </c>
      <c r="G2556" s="103" t="str">
        <f>IF('Mottes de 6'!N549&lt;&gt;"",'Mottes de 6'!N549,"")</f>
        <v>M6</v>
      </c>
      <c r="H2556" s="103" t="str">
        <f>IF('Mottes de 6'!I549&lt;&gt;"",'Mottes de 6'!I549,"")</f>
        <v>A</v>
      </c>
      <c r="I2556" s="103">
        <f>IF('Mottes de 6'!J549&lt;&gt;"",'Mottes de 6'!J549,"")</f>
        <v>3.5999999999999997E-2</v>
      </c>
      <c r="J2556" s="103">
        <f>IF($J$9=36,'Mottes de 6'!U549,IF($J$9=37,'Mottes de 6'!V549,IF($J$9=38,'Mottes de 6'!W549,IF($J$9=39,'Mottes de 6'!X549,IF($J$9=40,'Mottes de 6'!Y549,IF($J$9=41,'Mottes de 6'!Z549,IF($J$9=42,'Mottes de 6'!AA549,IF($J$9=43,'Mottes de 6'!AB549,IF($J$9=44,'Mottes de 6'!AC549,IF($J$9=45,'Mottes de 6'!AD549,IF($J$9=46,'Mottes de 6'!AE549,IF($J$9=47,'Mottes de 6'!AF549,IF($J$9=48,'Mottes de 6'!AG549,IF($J$9=49,'Mottes de 6'!AH549,IF($J$9=50,'Mottes de 6'!AI549,IF($J$9=51,'Mottes de 6'!AJ549,IF($J$9=52,'Mottes de 6'!AK549,IF($J$9=1,'Mottes de 6'!AL549,IF($J$9=2,'Mottes de 6'!AM549,IF($J$9=3,'Mottes de 6'!AN549,IF($J$9=4,'Mottes de 6'!AO549,IF($J$9=5,'Mottes de 6'!AP549,IF($J$9=6,'Mottes de 6'!AQ549,IF($J$9=7,'Mottes de 6'!AR549,IF($J$9=8,'Mottes de 6'!AS549,IF($J$9=9,'Mottes de 6'!AT549,IF($J$9=10,'Mottes de 6'!AU549,IF($J$9=11,'Mottes de 6'!AV549,IF($J$9=12,'Mottes de 6'!AW549,IF($J$9=13,'Mottes de 6'!AX549,IF($J$9=14,'Mottes de 6'!AY549,IF($J$9=15,'Mottes de 6'!AZ549,IF($J$9=16,'Mottes de 6'!BA549,IF($J$9=17,'Mottes de 6'!BB549,IF($J$9=18,'Mottes de 6'!BC549,IF($J$9=19,'Mottes de 6'!BD549,IF($J$9=20,'Mottes de 6'!BE549,IF($J$9=21,'Mottes de 6'!BF549,IF($J$9=22,'Mottes de 6'!BG549,IF($J$9=23,'Mottes de 6'!BH549,IF($J$9=24,'Mottes de 6'!BI549,IF($J$9=25,'Mottes de 6'!BJ549,IF($J$9=26,'Mottes de 6'!BK549,IF($J$9=27,'Mottes de 6'!BL549,IF($J$9=28,'Mottes de 6'!BM549,IF($J$9=29,'Mottes de 6'!BN549,IF($J$9=30,'Mottes de 6'!BO549,IF($J$9=31,'Mottes de 6'!BP549,IF($J$9=32,'Mottes de 6'!BQ549,IF($J$9=33,'Mottes de 6'!BR549,IF($J$9=34,'Mottes de 6'!BS549,IF($J$9=35,'Mottes de 6'!BT549,))))))))))))))))))))))))))))))))))))))))))))))))))))</f>
        <v>0</v>
      </c>
      <c r="K2556" s="103" t="str">
        <f>IF('Mottes de 6'!R549=0,"","Erreur")</f>
        <v/>
      </c>
    </row>
    <row r="2557" spans="1:11" x14ac:dyDescent="0.25">
      <c r="A2557" s="103">
        <f>IF('Mottes de 6'!A550&lt;&gt;"",'Mottes de 6'!A550,"")</f>
        <v>23941</v>
      </c>
      <c r="B2557" s="103" t="str">
        <f>IF('Mottes de 6'!L550&lt;&gt;"",'Mottes de 6'!L550,"")</f>
        <v>Noai</v>
      </c>
      <c r="C2557" s="107" t="str">
        <f>IF('Mottes de 6'!B550&lt;&gt;"",'Mottes de 6'!B550,"")</f>
        <v>IMPATIENS NELLE GUINEE PARADISE</v>
      </c>
      <c r="D2557" s="107" t="str">
        <f>IF('Mottes de 6'!C550&lt;&gt;"",'Mottes de 6'!C550,"")</f>
        <v xml:space="preserve">Moorea </v>
      </c>
      <c r="E2557" s="103">
        <f>IF('Mottes de 6'!H550&lt;&gt;"",'Mottes de 6'!H550,"")</f>
        <v>11</v>
      </c>
      <c r="F2557" s="103" t="str">
        <f>IF('Mottes de 6'!E550&lt;&gt;"",'Mottes de 6'!E550,"")</f>
        <v>B</v>
      </c>
      <c r="G2557" s="103" t="str">
        <f>IF('Mottes de 6'!N550&lt;&gt;"",'Mottes de 6'!N550,"")</f>
        <v>M6</v>
      </c>
      <c r="H2557" s="103" t="str">
        <f>IF('Mottes de 6'!I550&lt;&gt;"",'Mottes de 6'!I550,"")</f>
        <v>A</v>
      </c>
      <c r="I2557" s="103">
        <f>IF('Mottes de 6'!J550&lt;&gt;"",'Mottes de 6'!J550,"")</f>
        <v>3.5999999999999997E-2</v>
      </c>
      <c r="J2557" s="103">
        <f>IF($J$9=36,'Mottes de 6'!U550,IF($J$9=37,'Mottes de 6'!V550,IF($J$9=38,'Mottes de 6'!W550,IF($J$9=39,'Mottes de 6'!X550,IF($J$9=40,'Mottes de 6'!Y550,IF($J$9=41,'Mottes de 6'!Z550,IF($J$9=42,'Mottes de 6'!AA550,IF($J$9=43,'Mottes de 6'!AB550,IF($J$9=44,'Mottes de 6'!AC550,IF($J$9=45,'Mottes de 6'!AD550,IF($J$9=46,'Mottes de 6'!AE550,IF($J$9=47,'Mottes de 6'!AF550,IF($J$9=48,'Mottes de 6'!AG550,IF($J$9=49,'Mottes de 6'!AH550,IF($J$9=50,'Mottes de 6'!AI550,IF($J$9=51,'Mottes de 6'!AJ550,IF($J$9=52,'Mottes de 6'!AK550,IF($J$9=1,'Mottes de 6'!AL550,IF($J$9=2,'Mottes de 6'!AM550,IF($J$9=3,'Mottes de 6'!AN550,IF($J$9=4,'Mottes de 6'!AO550,IF($J$9=5,'Mottes de 6'!AP550,IF($J$9=6,'Mottes de 6'!AQ550,IF($J$9=7,'Mottes de 6'!AR550,IF($J$9=8,'Mottes de 6'!AS550,IF($J$9=9,'Mottes de 6'!AT550,IF($J$9=10,'Mottes de 6'!AU550,IF($J$9=11,'Mottes de 6'!AV550,IF($J$9=12,'Mottes de 6'!AW550,IF($J$9=13,'Mottes de 6'!AX550,IF($J$9=14,'Mottes de 6'!AY550,IF($J$9=15,'Mottes de 6'!AZ550,IF($J$9=16,'Mottes de 6'!BA550,IF($J$9=17,'Mottes de 6'!BB550,IF($J$9=18,'Mottes de 6'!BC550,IF($J$9=19,'Mottes de 6'!BD550,IF($J$9=20,'Mottes de 6'!BE550,IF($J$9=21,'Mottes de 6'!BF550,IF($J$9=22,'Mottes de 6'!BG550,IF($J$9=23,'Mottes de 6'!BH550,IF($J$9=24,'Mottes de 6'!BI550,IF($J$9=25,'Mottes de 6'!BJ550,IF($J$9=26,'Mottes de 6'!BK550,IF($J$9=27,'Mottes de 6'!BL550,IF($J$9=28,'Mottes de 6'!BM550,IF($J$9=29,'Mottes de 6'!BN550,IF($J$9=30,'Mottes de 6'!BO550,IF($J$9=31,'Mottes de 6'!BP550,IF($J$9=32,'Mottes de 6'!BQ550,IF($J$9=33,'Mottes de 6'!BR550,IF($J$9=34,'Mottes de 6'!BS550,IF($J$9=35,'Mottes de 6'!BT550,))))))))))))))))))))))))))))))))))))))))))))))))))))</f>
        <v>0</v>
      </c>
      <c r="K2557" s="103" t="str">
        <f>IF('Mottes de 6'!R550=0,"","Erreur")</f>
        <v/>
      </c>
    </row>
    <row r="2558" spans="1:11" x14ac:dyDescent="0.25">
      <c r="A2558" s="103">
        <f>IF('Mottes de 6'!A551&lt;&gt;"",'Mottes de 6'!A551,"")</f>
        <v>12161</v>
      </c>
      <c r="B2558" s="103" t="str">
        <f>IF('Mottes de 6'!L551&lt;&gt;"",'Mottes de 6'!L551,"")</f>
        <v>Noai</v>
      </c>
      <c r="C2558" s="107" t="str">
        <f>IF('Mottes de 6'!B551&lt;&gt;"",'Mottes de 6'!B551,"")</f>
        <v>IMPATIENS NELLE GUINEE PARADISE</v>
      </c>
      <c r="D2558" s="107" t="str">
        <f>IF('Mottes de 6'!C551&lt;&gt;"",'Mottes de 6'!C551,"")</f>
        <v>Neptis Orange</v>
      </c>
      <c r="E2558" s="103">
        <f>IF('Mottes de 6'!H551&lt;&gt;"",'Mottes de 6'!H551,"")</f>
        <v>11</v>
      </c>
      <c r="F2558" s="103" t="str">
        <f>IF('Mottes de 6'!E551&lt;&gt;"",'Mottes de 6'!E551,"")</f>
        <v>B</v>
      </c>
      <c r="G2558" s="103" t="str">
        <f>IF('Mottes de 6'!N551&lt;&gt;"",'Mottes de 6'!N551,"")</f>
        <v>M6</v>
      </c>
      <c r="H2558" s="103" t="str">
        <f>IF('Mottes de 6'!I551&lt;&gt;"",'Mottes de 6'!I551,"")</f>
        <v>A</v>
      </c>
      <c r="I2558" s="103">
        <f>IF('Mottes de 6'!J551&lt;&gt;"",'Mottes de 6'!J551,"")</f>
        <v>3.5999999999999997E-2</v>
      </c>
      <c r="J2558" s="103">
        <f>IF($J$9=36,'Mottes de 6'!U551,IF($J$9=37,'Mottes de 6'!V551,IF($J$9=38,'Mottes de 6'!W551,IF($J$9=39,'Mottes de 6'!X551,IF($J$9=40,'Mottes de 6'!Y551,IF($J$9=41,'Mottes de 6'!Z551,IF($J$9=42,'Mottes de 6'!AA551,IF($J$9=43,'Mottes de 6'!AB551,IF($J$9=44,'Mottes de 6'!AC551,IF($J$9=45,'Mottes de 6'!AD551,IF($J$9=46,'Mottes de 6'!AE551,IF($J$9=47,'Mottes de 6'!AF551,IF($J$9=48,'Mottes de 6'!AG551,IF($J$9=49,'Mottes de 6'!AH551,IF($J$9=50,'Mottes de 6'!AI551,IF($J$9=51,'Mottes de 6'!AJ551,IF($J$9=52,'Mottes de 6'!AK551,IF($J$9=1,'Mottes de 6'!AL551,IF($J$9=2,'Mottes de 6'!AM551,IF($J$9=3,'Mottes de 6'!AN551,IF($J$9=4,'Mottes de 6'!AO551,IF($J$9=5,'Mottes de 6'!AP551,IF($J$9=6,'Mottes de 6'!AQ551,IF($J$9=7,'Mottes de 6'!AR551,IF($J$9=8,'Mottes de 6'!AS551,IF($J$9=9,'Mottes de 6'!AT551,IF($J$9=10,'Mottes de 6'!AU551,IF($J$9=11,'Mottes de 6'!AV551,IF($J$9=12,'Mottes de 6'!AW551,IF($J$9=13,'Mottes de 6'!AX551,IF($J$9=14,'Mottes de 6'!AY551,IF($J$9=15,'Mottes de 6'!AZ551,IF($J$9=16,'Mottes de 6'!BA551,IF($J$9=17,'Mottes de 6'!BB551,IF($J$9=18,'Mottes de 6'!BC551,IF($J$9=19,'Mottes de 6'!BD551,IF($J$9=20,'Mottes de 6'!BE551,IF($J$9=21,'Mottes de 6'!BF551,IF($J$9=22,'Mottes de 6'!BG551,IF($J$9=23,'Mottes de 6'!BH551,IF($J$9=24,'Mottes de 6'!BI551,IF($J$9=25,'Mottes de 6'!BJ551,IF($J$9=26,'Mottes de 6'!BK551,IF($J$9=27,'Mottes de 6'!BL551,IF($J$9=28,'Mottes de 6'!BM551,IF($J$9=29,'Mottes de 6'!BN551,IF($J$9=30,'Mottes de 6'!BO551,IF($J$9=31,'Mottes de 6'!BP551,IF($J$9=32,'Mottes de 6'!BQ551,IF($J$9=33,'Mottes de 6'!BR551,IF($J$9=34,'Mottes de 6'!BS551,IF($J$9=35,'Mottes de 6'!BT551,))))))))))))))))))))))))))))))))))))))))))))))))))))</f>
        <v>0</v>
      </c>
      <c r="K2558" s="103" t="str">
        <f>IF('Mottes de 6'!R551=0,"","Erreur")</f>
        <v/>
      </c>
    </row>
    <row r="2559" spans="1:11" x14ac:dyDescent="0.25">
      <c r="A2559" s="103">
        <f>IF('Mottes de 6'!A552&lt;&gt;"",'Mottes de 6'!A552,"")</f>
        <v>15199</v>
      </c>
      <c r="B2559" s="103" t="str">
        <f>IF('Mottes de 6'!L552&lt;&gt;"",'Mottes de 6'!L552,"")</f>
        <v>Noai</v>
      </c>
      <c r="C2559" s="107" t="str">
        <f>IF('Mottes de 6'!B552&lt;&gt;"",'Mottes de 6'!B552,"")</f>
        <v>IMPATIENS NELLE GUINEE PARADISE</v>
      </c>
      <c r="D2559" s="107" t="str">
        <f>IF('Mottes de 6'!C552&lt;&gt;"",'Mottes de 6'!C552,"")</f>
        <v>Orotina</v>
      </c>
      <c r="E2559" s="103">
        <f>IF('Mottes de 6'!H552&lt;&gt;"",'Mottes de 6'!H552,"")</f>
        <v>11</v>
      </c>
      <c r="F2559" s="103" t="str">
        <f>IF('Mottes de 6'!E552&lt;&gt;"",'Mottes de 6'!E552,"")</f>
        <v>B</v>
      </c>
      <c r="G2559" s="103" t="str">
        <f>IF('Mottes de 6'!N552&lt;&gt;"",'Mottes de 6'!N552,"")</f>
        <v>M6</v>
      </c>
      <c r="H2559" s="103" t="str">
        <f>IF('Mottes de 6'!I552&lt;&gt;"",'Mottes de 6'!I552,"")</f>
        <v>A</v>
      </c>
      <c r="I2559" s="103">
        <f>IF('Mottes de 6'!J552&lt;&gt;"",'Mottes de 6'!J552,"")</f>
        <v>3.5999999999999997E-2</v>
      </c>
      <c r="J2559" s="103">
        <f>IF($J$9=36,'Mottes de 6'!U552,IF($J$9=37,'Mottes de 6'!V552,IF($J$9=38,'Mottes de 6'!W552,IF($J$9=39,'Mottes de 6'!X552,IF($J$9=40,'Mottes de 6'!Y552,IF($J$9=41,'Mottes de 6'!Z552,IF($J$9=42,'Mottes de 6'!AA552,IF($J$9=43,'Mottes de 6'!AB552,IF($J$9=44,'Mottes de 6'!AC552,IF($J$9=45,'Mottes de 6'!AD552,IF($J$9=46,'Mottes de 6'!AE552,IF($J$9=47,'Mottes de 6'!AF552,IF($J$9=48,'Mottes de 6'!AG552,IF($J$9=49,'Mottes de 6'!AH552,IF($J$9=50,'Mottes de 6'!AI552,IF($J$9=51,'Mottes de 6'!AJ552,IF($J$9=52,'Mottes de 6'!AK552,IF($J$9=1,'Mottes de 6'!AL552,IF($J$9=2,'Mottes de 6'!AM552,IF($J$9=3,'Mottes de 6'!AN552,IF($J$9=4,'Mottes de 6'!AO552,IF($J$9=5,'Mottes de 6'!AP552,IF($J$9=6,'Mottes de 6'!AQ552,IF($J$9=7,'Mottes de 6'!AR552,IF($J$9=8,'Mottes de 6'!AS552,IF($J$9=9,'Mottes de 6'!AT552,IF($J$9=10,'Mottes de 6'!AU552,IF($J$9=11,'Mottes de 6'!AV552,IF($J$9=12,'Mottes de 6'!AW552,IF($J$9=13,'Mottes de 6'!AX552,IF($J$9=14,'Mottes de 6'!AY552,IF($J$9=15,'Mottes de 6'!AZ552,IF($J$9=16,'Mottes de 6'!BA552,IF($J$9=17,'Mottes de 6'!BB552,IF($J$9=18,'Mottes de 6'!BC552,IF($J$9=19,'Mottes de 6'!BD552,IF($J$9=20,'Mottes de 6'!BE552,IF($J$9=21,'Mottes de 6'!BF552,IF($J$9=22,'Mottes de 6'!BG552,IF($J$9=23,'Mottes de 6'!BH552,IF($J$9=24,'Mottes de 6'!BI552,IF($J$9=25,'Mottes de 6'!BJ552,IF($J$9=26,'Mottes de 6'!BK552,IF($J$9=27,'Mottes de 6'!BL552,IF($J$9=28,'Mottes de 6'!BM552,IF($J$9=29,'Mottes de 6'!BN552,IF($J$9=30,'Mottes de 6'!BO552,IF($J$9=31,'Mottes de 6'!BP552,IF($J$9=32,'Mottes de 6'!BQ552,IF($J$9=33,'Mottes de 6'!BR552,IF($J$9=34,'Mottes de 6'!BS552,IF($J$9=35,'Mottes de 6'!BT552,))))))))))))))))))))))))))))))))))))))))))))))))))))</f>
        <v>0</v>
      </c>
      <c r="K2559" s="103" t="str">
        <f>IF('Mottes de 6'!R552=0,"","Erreur")</f>
        <v/>
      </c>
    </row>
    <row r="2560" spans="1:11" x14ac:dyDescent="0.25">
      <c r="A2560" s="103">
        <f>IF('Mottes de 6'!A553&lt;&gt;"",'Mottes de 6'!A553,"")</f>
        <v>12689</v>
      </c>
      <c r="B2560" s="103" t="str">
        <f>IF('Mottes de 6'!L553&lt;&gt;"",'Mottes de 6'!L553,"")</f>
        <v>Noai</v>
      </c>
      <c r="C2560" s="107" t="str">
        <f>IF('Mottes de 6'!B553&lt;&gt;"",'Mottes de 6'!B553,"")</f>
        <v>IMPATIENS NELLE GUINEE PARADISE</v>
      </c>
      <c r="D2560" s="107" t="str">
        <f>IF('Mottes de 6'!C553&lt;&gt;"",'Mottes de 6'!C553,"")</f>
        <v xml:space="preserve">Timor </v>
      </c>
      <c r="E2560" s="103">
        <f>IF('Mottes de 6'!H553&lt;&gt;"",'Mottes de 6'!H553,"")</f>
        <v>11</v>
      </c>
      <c r="F2560" s="103" t="str">
        <f>IF('Mottes de 6'!E553&lt;&gt;"",'Mottes de 6'!E553,"")</f>
        <v>B</v>
      </c>
      <c r="G2560" s="103" t="str">
        <f>IF('Mottes de 6'!N553&lt;&gt;"",'Mottes de 6'!N553,"")</f>
        <v>M6</v>
      </c>
      <c r="H2560" s="103" t="str">
        <f>IF('Mottes de 6'!I553&lt;&gt;"",'Mottes de 6'!I553,"")</f>
        <v>A</v>
      </c>
      <c r="I2560" s="103">
        <f>IF('Mottes de 6'!J553&lt;&gt;"",'Mottes de 6'!J553,"")</f>
        <v>3.5999999999999997E-2</v>
      </c>
      <c r="J2560" s="103">
        <f>IF($J$9=36,'Mottes de 6'!U553,IF($J$9=37,'Mottes de 6'!V553,IF($J$9=38,'Mottes de 6'!W553,IF($J$9=39,'Mottes de 6'!X553,IF($J$9=40,'Mottes de 6'!Y553,IF($J$9=41,'Mottes de 6'!Z553,IF($J$9=42,'Mottes de 6'!AA553,IF($J$9=43,'Mottes de 6'!AB553,IF($J$9=44,'Mottes de 6'!AC553,IF($J$9=45,'Mottes de 6'!AD553,IF($J$9=46,'Mottes de 6'!AE553,IF($J$9=47,'Mottes de 6'!AF553,IF($J$9=48,'Mottes de 6'!AG553,IF($J$9=49,'Mottes de 6'!AH553,IF($J$9=50,'Mottes de 6'!AI553,IF($J$9=51,'Mottes de 6'!AJ553,IF($J$9=52,'Mottes de 6'!AK553,IF($J$9=1,'Mottes de 6'!AL553,IF($J$9=2,'Mottes de 6'!AM553,IF($J$9=3,'Mottes de 6'!AN553,IF($J$9=4,'Mottes de 6'!AO553,IF($J$9=5,'Mottes de 6'!AP553,IF($J$9=6,'Mottes de 6'!AQ553,IF($J$9=7,'Mottes de 6'!AR553,IF($J$9=8,'Mottes de 6'!AS553,IF($J$9=9,'Mottes de 6'!AT553,IF($J$9=10,'Mottes de 6'!AU553,IF($J$9=11,'Mottes de 6'!AV553,IF($J$9=12,'Mottes de 6'!AW553,IF($J$9=13,'Mottes de 6'!AX553,IF($J$9=14,'Mottes de 6'!AY553,IF($J$9=15,'Mottes de 6'!AZ553,IF($J$9=16,'Mottes de 6'!BA553,IF($J$9=17,'Mottes de 6'!BB553,IF($J$9=18,'Mottes de 6'!BC553,IF($J$9=19,'Mottes de 6'!BD553,IF($J$9=20,'Mottes de 6'!BE553,IF($J$9=21,'Mottes de 6'!BF553,IF($J$9=22,'Mottes de 6'!BG553,IF($J$9=23,'Mottes de 6'!BH553,IF($J$9=24,'Mottes de 6'!BI553,IF($J$9=25,'Mottes de 6'!BJ553,IF($J$9=26,'Mottes de 6'!BK553,IF($J$9=27,'Mottes de 6'!BL553,IF($J$9=28,'Mottes de 6'!BM553,IF($J$9=29,'Mottes de 6'!BN553,IF($J$9=30,'Mottes de 6'!BO553,IF($J$9=31,'Mottes de 6'!BP553,IF($J$9=32,'Mottes de 6'!BQ553,IF($J$9=33,'Mottes de 6'!BR553,IF($J$9=34,'Mottes de 6'!BS553,IF($J$9=35,'Mottes de 6'!BT553,))))))))))))))))))))))))))))))))))))))))))))))))))))</f>
        <v>0</v>
      </c>
      <c r="K2560" s="103" t="str">
        <f>IF('Mottes de 6'!R553=0,"","Erreur")</f>
        <v/>
      </c>
    </row>
    <row r="2561" spans="1:11" x14ac:dyDescent="0.25">
      <c r="A2561" s="103">
        <f>IF('Mottes de 6'!A554&lt;&gt;"",'Mottes de 6'!A554,"")</f>
        <v>12165</v>
      </c>
      <c r="B2561" s="103" t="str">
        <f>IF('Mottes de 6'!L554&lt;&gt;"",'Mottes de 6'!L554,"")</f>
        <v>Noai</v>
      </c>
      <c r="C2561" s="107" t="str">
        <f>IF('Mottes de 6'!B554&lt;&gt;"",'Mottes de 6'!B554,"")</f>
        <v>IMPATIENS NELLE GUINEE PARADISE</v>
      </c>
      <c r="D2561" s="107" t="str">
        <f>IF('Mottes de 6'!C554&lt;&gt;"",'Mottes de 6'!C554,"")</f>
        <v xml:space="preserve">Tomini </v>
      </c>
      <c r="E2561" s="103">
        <f>IF('Mottes de 6'!H554&lt;&gt;"",'Mottes de 6'!H554,"")</f>
        <v>11</v>
      </c>
      <c r="F2561" s="103" t="str">
        <f>IF('Mottes de 6'!E554&lt;&gt;"",'Mottes de 6'!E554,"")</f>
        <v>B</v>
      </c>
      <c r="G2561" s="103" t="str">
        <f>IF('Mottes de 6'!N554&lt;&gt;"",'Mottes de 6'!N554,"")</f>
        <v>M6</v>
      </c>
      <c r="H2561" s="103" t="str">
        <f>IF('Mottes de 6'!I554&lt;&gt;"",'Mottes de 6'!I554,"")</f>
        <v>A</v>
      </c>
      <c r="I2561" s="103">
        <f>IF('Mottes de 6'!J554&lt;&gt;"",'Mottes de 6'!J554,"")</f>
        <v>3.5999999999999997E-2</v>
      </c>
      <c r="J2561" s="103">
        <f>IF($J$9=36,'Mottes de 6'!U554,IF($J$9=37,'Mottes de 6'!V554,IF($J$9=38,'Mottes de 6'!W554,IF($J$9=39,'Mottes de 6'!X554,IF($J$9=40,'Mottes de 6'!Y554,IF($J$9=41,'Mottes de 6'!Z554,IF($J$9=42,'Mottes de 6'!AA554,IF($J$9=43,'Mottes de 6'!AB554,IF($J$9=44,'Mottes de 6'!AC554,IF($J$9=45,'Mottes de 6'!AD554,IF($J$9=46,'Mottes de 6'!AE554,IF($J$9=47,'Mottes de 6'!AF554,IF($J$9=48,'Mottes de 6'!AG554,IF($J$9=49,'Mottes de 6'!AH554,IF($J$9=50,'Mottes de 6'!AI554,IF($J$9=51,'Mottes de 6'!AJ554,IF($J$9=52,'Mottes de 6'!AK554,IF($J$9=1,'Mottes de 6'!AL554,IF($J$9=2,'Mottes de 6'!AM554,IF($J$9=3,'Mottes de 6'!AN554,IF($J$9=4,'Mottes de 6'!AO554,IF($J$9=5,'Mottes de 6'!AP554,IF($J$9=6,'Mottes de 6'!AQ554,IF($J$9=7,'Mottes de 6'!AR554,IF($J$9=8,'Mottes de 6'!AS554,IF($J$9=9,'Mottes de 6'!AT554,IF($J$9=10,'Mottes de 6'!AU554,IF($J$9=11,'Mottes de 6'!AV554,IF($J$9=12,'Mottes de 6'!AW554,IF($J$9=13,'Mottes de 6'!AX554,IF($J$9=14,'Mottes de 6'!AY554,IF($J$9=15,'Mottes de 6'!AZ554,IF($J$9=16,'Mottes de 6'!BA554,IF($J$9=17,'Mottes de 6'!BB554,IF($J$9=18,'Mottes de 6'!BC554,IF($J$9=19,'Mottes de 6'!BD554,IF($J$9=20,'Mottes de 6'!BE554,IF($J$9=21,'Mottes de 6'!BF554,IF($J$9=22,'Mottes de 6'!BG554,IF($J$9=23,'Mottes de 6'!BH554,IF($J$9=24,'Mottes de 6'!BI554,IF($J$9=25,'Mottes de 6'!BJ554,IF($J$9=26,'Mottes de 6'!BK554,IF($J$9=27,'Mottes de 6'!BL554,IF($J$9=28,'Mottes de 6'!BM554,IF($J$9=29,'Mottes de 6'!BN554,IF($J$9=30,'Mottes de 6'!BO554,IF($J$9=31,'Mottes de 6'!BP554,IF($J$9=32,'Mottes de 6'!BQ554,IF($J$9=33,'Mottes de 6'!BR554,IF($J$9=34,'Mottes de 6'!BS554,IF($J$9=35,'Mottes de 6'!BT554,))))))))))))))))))))))))))))))))))))))))))))))))))))</f>
        <v>0</v>
      </c>
      <c r="K2561" s="103" t="str">
        <f>IF('Mottes de 6'!R554=0,"","Erreur")</f>
        <v/>
      </c>
    </row>
    <row r="2562" spans="1:11" x14ac:dyDescent="0.25">
      <c r="A2562" s="103">
        <f>IF('Mottes de 6'!A555&lt;&gt;"",'Mottes de 6'!A555,"")</f>
        <v>21078</v>
      </c>
      <c r="B2562" s="103" t="str">
        <f>IF('Mottes de 6'!L555&lt;&gt;"",'Mottes de 6'!L555,"")</f>
        <v>Noai</v>
      </c>
      <c r="C2562" s="107" t="str">
        <f>IF('Mottes de 6'!B555&lt;&gt;"",'Mottes de 6'!B555,"")</f>
        <v>IMPATIENS NELLE GUINEE PARADISE</v>
      </c>
      <c r="D2562" s="107" t="str">
        <f>IF('Mottes de 6'!C555&lt;&gt;"",'Mottes de 6'!C555,"")</f>
        <v>Totoya</v>
      </c>
      <c r="E2562" s="103">
        <f>IF('Mottes de 6'!H555&lt;&gt;"",'Mottes de 6'!H555,"")</f>
        <v>11</v>
      </c>
      <c r="F2562" s="103" t="str">
        <f>IF('Mottes de 6'!E555&lt;&gt;"",'Mottes de 6'!E555,"")</f>
        <v>B</v>
      </c>
      <c r="G2562" s="103" t="str">
        <f>IF('Mottes de 6'!N555&lt;&gt;"",'Mottes de 6'!N555,"")</f>
        <v>M6</v>
      </c>
      <c r="H2562" s="103" t="str">
        <f>IF('Mottes de 6'!I555&lt;&gt;"",'Mottes de 6'!I555,"")</f>
        <v>A</v>
      </c>
      <c r="I2562" s="103">
        <f>IF('Mottes de 6'!J555&lt;&gt;"",'Mottes de 6'!J555,"")</f>
        <v>3.5999999999999997E-2</v>
      </c>
      <c r="J2562" s="103">
        <f>IF($J$9=36,'Mottes de 6'!U555,IF($J$9=37,'Mottes de 6'!V555,IF($J$9=38,'Mottes de 6'!W555,IF($J$9=39,'Mottes de 6'!X555,IF($J$9=40,'Mottes de 6'!Y555,IF($J$9=41,'Mottes de 6'!Z555,IF($J$9=42,'Mottes de 6'!AA555,IF($J$9=43,'Mottes de 6'!AB555,IF($J$9=44,'Mottes de 6'!AC555,IF($J$9=45,'Mottes de 6'!AD555,IF($J$9=46,'Mottes de 6'!AE555,IF($J$9=47,'Mottes de 6'!AF555,IF($J$9=48,'Mottes de 6'!AG555,IF($J$9=49,'Mottes de 6'!AH555,IF($J$9=50,'Mottes de 6'!AI555,IF($J$9=51,'Mottes de 6'!AJ555,IF($J$9=52,'Mottes de 6'!AK555,IF($J$9=1,'Mottes de 6'!AL555,IF($J$9=2,'Mottes de 6'!AM555,IF($J$9=3,'Mottes de 6'!AN555,IF($J$9=4,'Mottes de 6'!AO555,IF($J$9=5,'Mottes de 6'!AP555,IF($J$9=6,'Mottes de 6'!AQ555,IF($J$9=7,'Mottes de 6'!AR555,IF($J$9=8,'Mottes de 6'!AS555,IF($J$9=9,'Mottes de 6'!AT555,IF($J$9=10,'Mottes de 6'!AU555,IF($J$9=11,'Mottes de 6'!AV555,IF($J$9=12,'Mottes de 6'!AW555,IF($J$9=13,'Mottes de 6'!AX555,IF($J$9=14,'Mottes de 6'!AY555,IF($J$9=15,'Mottes de 6'!AZ555,IF($J$9=16,'Mottes de 6'!BA555,IF($J$9=17,'Mottes de 6'!BB555,IF($J$9=18,'Mottes de 6'!BC555,IF($J$9=19,'Mottes de 6'!BD555,IF($J$9=20,'Mottes de 6'!BE555,IF($J$9=21,'Mottes de 6'!BF555,IF($J$9=22,'Mottes de 6'!BG555,IF($J$9=23,'Mottes de 6'!BH555,IF($J$9=24,'Mottes de 6'!BI555,IF($J$9=25,'Mottes de 6'!BJ555,IF($J$9=26,'Mottes de 6'!BK555,IF($J$9=27,'Mottes de 6'!BL555,IF($J$9=28,'Mottes de 6'!BM555,IF($J$9=29,'Mottes de 6'!BN555,IF($J$9=30,'Mottes de 6'!BO555,IF($J$9=31,'Mottes de 6'!BP555,IF($J$9=32,'Mottes de 6'!BQ555,IF($J$9=33,'Mottes de 6'!BR555,IF($J$9=34,'Mottes de 6'!BS555,IF($J$9=35,'Mottes de 6'!BT555,))))))))))))))))))))))))))))))))))))))))))))))))))))</f>
        <v>0</v>
      </c>
      <c r="K2562" s="103" t="str">
        <f>IF('Mottes de 6'!R555=0,"","Erreur")</f>
        <v/>
      </c>
    </row>
    <row r="2563" spans="1:11" x14ac:dyDescent="0.25">
      <c r="A2563" s="103">
        <f>IF('Mottes de 6'!A556&lt;&gt;"",'Mottes de 6'!A556,"")</f>
        <v>11793</v>
      </c>
      <c r="B2563" s="103" t="str">
        <f>IF('Mottes de 6'!L556&lt;&gt;"",'Mottes de 6'!L556,"")</f>
        <v>Noai</v>
      </c>
      <c r="C2563" s="107" t="str">
        <f>IF('Mottes de 6'!B556&lt;&gt;"",'Mottes de 6'!B556,"")</f>
        <v>IMPATIENS NELLE GUINEE PARADISE</v>
      </c>
      <c r="D2563" s="107" t="str">
        <f>IF('Mottes de 6'!C556&lt;&gt;"",'Mottes de 6'!C556,"")</f>
        <v xml:space="preserve">Variés </v>
      </c>
      <c r="E2563" s="103">
        <f>IF('Mottes de 6'!H556&lt;&gt;"",'Mottes de 6'!H556,"")</f>
        <v>11</v>
      </c>
      <c r="F2563" s="103" t="str">
        <f>IF('Mottes de 6'!E556&lt;&gt;"",'Mottes de 6'!E556,"")</f>
        <v>B</v>
      </c>
      <c r="G2563" s="103" t="str">
        <f>IF('Mottes de 6'!N556&lt;&gt;"",'Mottes de 6'!N556,"")</f>
        <v>M6</v>
      </c>
      <c r="H2563" s="103" t="str">
        <f>IF('Mottes de 6'!I556&lt;&gt;"",'Mottes de 6'!I556,"")</f>
        <v>A</v>
      </c>
      <c r="I2563" s="103">
        <f>IF('Mottes de 6'!J556&lt;&gt;"",'Mottes de 6'!J556,"")</f>
        <v>3.5999999999999997E-2</v>
      </c>
      <c r="J2563" s="103">
        <f>IF($J$9=36,'Mottes de 6'!U556,IF($J$9=37,'Mottes de 6'!V556,IF($J$9=38,'Mottes de 6'!W556,IF($J$9=39,'Mottes de 6'!X556,IF($J$9=40,'Mottes de 6'!Y556,IF($J$9=41,'Mottes de 6'!Z556,IF($J$9=42,'Mottes de 6'!AA556,IF($J$9=43,'Mottes de 6'!AB556,IF($J$9=44,'Mottes de 6'!AC556,IF($J$9=45,'Mottes de 6'!AD556,IF($J$9=46,'Mottes de 6'!AE556,IF($J$9=47,'Mottes de 6'!AF556,IF($J$9=48,'Mottes de 6'!AG556,IF($J$9=49,'Mottes de 6'!AH556,IF($J$9=50,'Mottes de 6'!AI556,IF($J$9=51,'Mottes de 6'!AJ556,IF($J$9=52,'Mottes de 6'!AK556,IF($J$9=1,'Mottes de 6'!AL556,IF($J$9=2,'Mottes de 6'!AM556,IF($J$9=3,'Mottes de 6'!AN556,IF($J$9=4,'Mottes de 6'!AO556,IF($J$9=5,'Mottes de 6'!AP556,IF($J$9=6,'Mottes de 6'!AQ556,IF($J$9=7,'Mottes de 6'!AR556,IF($J$9=8,'Mottes de 6'!AS556,IF($J$9=9,'Mottes de 6'!AT556,IF($J$9=10,'Mottes de 6'!AU556,IF($J$9=11,'Mottes de 6'!AV556,IF($J$9=12,'Mottes de 6'!AW556,IF($J$9=13,'Mottes de 6'!AX556,IF($J$9=14,'Mottes de 6'!AY556,IF($J$9=15,'Mottes de 6'!AZ556,IF($J$9=16,'Mottes de 6'!BA556,IF($J$9=17,'Mottes de 6'!BB556,IF($J$9=18,'Mottes de 6'!BC556,IF($J$9=19,'Mottes de 6'!BD556,IF($J$9=20,'Mottes de 6'!BE556,IF($J$9=21,'Mottes de 6'!BF556,IF($J$9=22,'Mottes de 6'!BG556,IF($J$9=23,'Mottes de 6'!BH556,IF($J$9=24,'Mottes de 6'!BI556,IF($J$9=25,'Mottes de 6'!BJ556,IF($J$9=26,'Mottes de 6'!BK556,IF($J$9=27,'Mottes de 6'!BL556,IF($J$9=28,'Mottes de 6'!BM556,IF($J$9=29,'Mottes de 6'!BN556,IF($J$9=30,'Mottes de 6'!BO556,IF($J$9=31,'Mottes de 6'!BP556,IF($J$9=32,'Mottes de 6'!BQ556,IF($J$9=33,'Mottes de 6'!BR556,IF($J$9=34,'Mottes de 6'!BS556,IF($J$9=35,'Mottes de 6'!BT556,))))))))))))))))))))))))))))))))))))))))))))))))))))</f>
        <v>0</v>
      </c>
      <c r="K2563" s="103" t="str">
        <f>IF('Mottes de 6'!R556=0,"","Erreur")</f>
        <v/>
      </c>
    </row>
    <row r="2564" spans="1:11" x14ac:dyDescent="0.25">
      <c r="A2564" s="450"/>
      <c r="B2564" s="450"/>
      <c r="C2564" s="451" t="s">
        <v>1925</v>
      </c>
      <c r="D2564" s="451"/>
      <c r="E2564" s="450"/>
      <c r="F2564" s="450"/>
      <c r="G2564" s="450"/>
      <c r="H2564" s="450"/>
      <c r="I2564" s="450"/>
      <c r="J2564" s="450">
        <f>SUBTOTAL(9,J2550:J2563)</f>
        <v>0</v>
      </c>
      <c r="K2564" s="450"/>
    </row>
    <row r="2565" spans="1:11" x14ac:dyDescent="0.25">
      <c r="A2565" s="103" t="str">
        <f>IF('Mottes de 6'!A557&lt;&gt;"",'Mottes de 6'!A557,"")</f>
        <v/>
      </c>
      <c r="B2565" s="103" t="str">
        <f>IF('Mottes de 6'!L557&lt;&gt;"",'Mottes de 6'!L557,"")</f>
        <v>L</v>
      </c>
      <c r="C2565" s="107" t="str">
        <f>IF('Mottes de 6'!B557&lt;&gt;"",'Mottes de 6'!B557,"")</f>
        <v>L</v>
      </c>
      <c r="D2565" s="107" t="str">
        <f>IF('Mottes de 6'!C557&lt;&gt;"",'Mottes de 6'!C557,"")</f>
        <v/>
      </c>
      <c r="E2565" s="103" t="str">
        <f>IF('Mottes de 6'!H557&lt;&gt;"",'Mottes de 6'!H557,"")</f>
        <v/>
      </c>
      <c r="F2565" s="103" t="str">
        <f>IF('Mottes de 6'!E557&lt;&gt;"",'Mottes de 6'!E557,"")</f>
        <v/>
      </c>
      <c r="G2565" s="103" t="str">
        <f>IF('Mottes de 6'!N557&lt;&gt;"",'Mottes de 6'!N557,"")</f>
        <v/>
      </c>
      <c r="H2565" s="103" t="str">
        <f>IF('Mottes de 6'!I557&lt;&gt;"",'Mottes de 6'!I557,"")</f>
        <v/>
      </c>
      <c r="I2565" s="103" t="str">
        <f>IF('Mottes de 6'!J557&lt;&gt;"",'Mottes de 6'!J557,"")</f>
        <v/>
      </c>
      <c r="J2565" s="103">
        <f>IF($J$9=36,'Mottes de 6'!U557,IF($J$9=37,'Mottes de 6'!V557,IF($J$9=38,'Mottes de 6'!W557,IF($J$9=39,'Mottes de 6'!X557,IF($J$9=40,'Mottes de 6'!Y557,IF($J$9=41,'Mottes de 6'!Z557,IF($J$9=42,'Mottes de 6'!AA557,IF($J$9=43,'Mottes de 6'!AB557,IF($J$9=44,'Mottes de 6'!AC557,IF($J$9=45,'Mottes de 6'!AD557,IF($J$9=46,'Mottes de 6'!AE557,IF($J$9=47,'Mottes de 6'!AF557,IF($J$9=48,'Mottes de 6'!AG557,IF($J$9=49,'Mottes de 6'!AH557,IF($J$9=50,'Mottes de 6'!AI557,IF($J$9=51,'Mottes de 6'!AJ557,IF($J$9=52,'Mottes de 6'!AK557,IF($J$9=1,'Mottes de 6'!AL557,IF($J$9=2,'Mottes de 6'!AM557,IF($J$9=3,'Mottes de 6'!AN557,IF($J$9=4,'Mottes de 6'!AO557,IF($J$9=5,'Mottes de 6'!AP557,IF($J$9=6,'Mottes de 6'!AQ557,IF($J$9=7,'Mottes de 6'!AR557,IF($J$9=8,'Mottes de 6'!AS557,IF($J$9=9,'Mottes de 6'!AT557,IF($J$9=10,'Mottes de 6'!AU557,IF($J$9=11,'Mottes de 6'!AV557,IF($J$9=12,'Mottes de 6'!AW557,IF($J$9=13,'Mottes de 6'!AX557,IF($J$9=14,'Mottes de 6'!AY557,IF($J$9=15,'Mottes de 6'!AZ557,IF($J$9=16,'Mottes de 6'!BA557,IF($J$9=17,'Mottes de 6'!BB557,IF($J$9=18,'Mottes de 6'!BC557,IF($J$9=19,'Mottes de 6'!BD557,IF($J$9=20,'Mottes de 6'!BE557,IF($J$9=21,'Mottes de 6'!BF557,IF($J$9=22,'Mottes de 6'!BG557,IF($J$9=23,'Mottes de 6'!BH557,IF($J$9=24,'Mottes de 6'!BI557,IF($J$9=25,'Mottes de 6'!BJ557,IF($J$9=26,'Mottes de 6'!BK557,IF($J$9=27,'Mottes de 6'!BL557,IF($J$9=28,'Mottes de 6'!BM557,IF($J$9=29,'Mottes de 6'!BN557,IF($J$9=30,'Mottes de 6'!BO557,IF($J$9=31,'Mottes de 6'!BP557,IF($J$9=32,'Mottes de 6'!BQ557,IF($J$9=33,'Mottes de 6'!BR557,IF($J$9=34,'Mottes de 6'!BS557,IF($J$9=35,'Mottes de 6'!BT557,))))))))))))))))))))))))))))))))))))))))))))))))))))</f>
        <v>0</v>
      </c>
      <c r="K2565" s="103" t="str">
        <f>IF('Mottes de 6'!R557=0,"","Erreur")</f>
        <v/>
      </c>
    </row>
    <row r="2566" spans="1:11" x14ac:dyDescent="0.25">
      <c r="A2566" s="103">
        <f>IF('Mottes de 6'!A558&lt;&gt;"",'Mottes de 6'!A558,"")</f>
        <v>23945</v>
      </c>
      <c r="B2566" s="103" t="str">
        <f>IF('Mottes de 6'!L558&lt;&gt;"",'Mottes de 6'!L558,"")</f>
        <v>Noai</v>
      </c>
      <c r="C2566" s="107" t="str">
        <f>IF('Mottes de 6'!B558&lt;&gt;"",'Mottes de 6'!B558,"")</f>
        <v>LANTANA CAMARA GEM COMPACT</v>
      </c>
      <c r="D2566" s="107" t="str">
        <f>IF('Mottes de 6'!C558&lt;&gt;"",'Mottes de 6'!C558,"")</f>
        <v>Orange Fire</v>
      </c>
      <c r="E2566" s="103">
        <f>IF('Mottes de 6'!H558&lt;&gt;"",'Mottes de 6'!H558,"")</f>
        <v>12</v>
      </c>
      <c r="F2566" s="103" t="str">
        <f>IF('Mottes de 6'!E558&lt;&gt;"",'Mottes de 6'!E558,"")</f>
        <v>B</v>
      </c>
      <c r="G2566" s="103" t="str">
        <f>IF('Mottes de 6'!N558&lt;&gt;"",'Mottes de 6'!N558,"")</f>
        <v>M6</v>
      </c>
      <c r="H2566" s="103" t="str">
        <f>IF('Mottes de 6'!I558&lt;&gt;"",'Mottes de 6'!I558,"")</f>
        <v>A</v>
      </c>
      <c r="I2566" s="103">
        <f>IF('Mottes de 6'!J558&lt;&gt;"",'Mottes de 6'!J558,"")</f>
        <v>0.05</v>
      </c>
      <c r="J2566" s="103">
        <f>IF($J$9=36,'Mottes de 6'!U558,IF($J$9=37,'Mottes de 6'!V558,IF($J$9=38,'Mottes de 6'!W558,IF($J$9=39,'Mottes de 6'!X558,IF($J$9=40,'Mottes de 6'!Y558,IF($J$9=41,'Mottes de 6'!Z558,IF($J$9=42,'Mottes de 6'!AA558,IF($J$9=43,'Mottes de 6'!AB558,IF($J$9=44,'Mottes de 6'!AC558,IF($J$9=45,'Mottes de 6'!AD558,IF($J$9=46,'Mottes de 6'!AE558,IF($J$9=47,'Mottes de 6'!AF558,IF($J$9=48,'Mottes de 6'!AG558,IF($J$9=49,'Mottes de 6'!AH558,IF($J$9=50,'Mottes de 6'!AI558,IF($J$9=51,'Mottes de 6'!AJ558,IF($J$9=52,'Mottes de 6'!AK558,IF($J$9=1,'Mottes de 6'!AL558,IF($J$9=2,'Mottes de 6'!AM558,IF($J$9=3,'Mottes de 6'!AN558,IF($J$9=4,'Mottes de 6'!AO558,IF($J$9=5,'Mottes de 6'!AP558,IF($J$9=6,'Mottes de 6'!AQ558,IF($J$9=7,'Mottes de 6'!AR558,IF($J$9=8,'Mottes de 6'!AS558,IF($J$9=9,'Mottes de 6'!AT558,IF($J$9=10,'Mottes de 6'!AU558,IF($J$9=11,'Mottes de 6'!AV558,IF($J$9=12,'Mottes de 6'!AW558,IF($J$9=13,'Mottes de 6'!AX558,IF($J$9=14,'Mottes de 6'!AY558,IF($J$9=15,'Mottes de 6'!AZ558,IF($J$9=16,'Mottes de 6'!BA558,IF($J$9=17,'Mottes de 6'!BB558,IF($J$9=18,'Mottes de 6'!BC558,IF($J$9=19,'Mottes de 6'!BD558,IF($J$9=20,'Mottes de 6'!BE558,IF($J$9=21,'Mottes de 6'!BF558,IF($J$9=22,'Mottes de 6'!BG558,IF($J$9=23,'Mottes de 6'!BH558,IF($J$9=24,'Mottes de 6'!BI558,IF($J$9=25,'Mottes de 6'!BJ558,IF($J$9=26,'Mottes de 6'!BK558,IF($J$9=27,'Mottes de 6'!BL558,IF($J$9=28,'Mottes de 6'!BM558,IF($J$9=29,'Mottes de 6'!BN558,IF($J$9=30,'Mottes de 6'!BO558,IF($J$9=31,'Mottes de 6'!BP558,IF($J$9=32,'Mottes de 6'!BQ558,IF($J$9=33,'Mottes de 6'!BR558,IF($J$9=34,'Mottes de 6'!BS558,IF($J$9=35,'Mottes de 6'!BT558,))))))))))))))))))))))))))))))))))))))))))))))))))))</f>
        <v>0</v>
      </c>
      <c r="K2566" s="103" t="str">
        <f>IF('Mottes de 6'!R558=0,"","Erreur")</f>
        <v/>
      </c>
    </row>
    <row r="2567" spans="1:11" x14ac:dyDescent="0.25">
      <c r="A2567" s="103">
        <f>IF('Mottes de 6'!A559&lt;&gt;"",'Mottes de 6'!A559,"")</f>
        <v>21112</v>
      </c>
      <c r="B2567" s="103" t="str">
        <f>IF('Mottes de 6'!L559&lt;&gt;"",'Mottes de 6'!L559,"")</f>
        <v>Noai</v>
      </c>
      <c r="C2567" s="107" t="str">
        <f>IF('Mottes de 6'!B559&lt;&gt;"",'Mottes de 6'!B559,"")</f>
        <v>LANTANA CAMARA GEM COMPACT</v>
      </c>
      <c r="D2567" s="107" t="str">
        <f>IF('Mottes de 6'!C559&lt;&gt;"",'Mottes de 6'!C559,"")</f>
        <v>Pink Opal</v>
      </c>
      <c r="E2567" s="103">
        <f>IF('Mottes de 6'!H559&lt;&gt;"",'Mottes de 6'!H559,"")</f>
        <v>12</v>
      </c>
      <c r="F2567" s="103" t="str">
        <f>IF('Mottes de 6'!E559&lt;&gt;"",'Mottes de 6'!E559,"")</f>
        <v>B</v>
      </c>
      <c r="G2567" s="103" t="str">
        <f>IF('Mottes de 6'!N559&lt;&gt;"",'Mottes de 6'!N559,"")</f>
        <v>M6</v>
      </c>
      <c r="H2567" s="103" t="str">
        <f>IF('Mottes de 6'!I559&lt;&gt;"",'Mottes de 6'!I559,"")</f>
        <v>A</v>
      </c>
      <c r="I2567" s="103">
        <f>IF('Mottes de 6'!J559&lt;&gt;"",'Mottes de 6'!J559,"")</f>
        <v>0.05</v>
      </c>
      <c r="J2567" s="103">
        <f>IF($J$9=36,'Mottes de 6'!U559,IF($J$9=37,'Mottes de 6'!V559,IF($J$9=38,'Mottes de 6'!W559,IF($J$9=39,'Mottes de 6'!X559,IF($J$9=40,'Mottes de 6'!Y559,IF($J$9=41,'Mottes de 6'!Z559,IF($J$9=42,'Mottes de 6'!AA559,IF($J$9=43,'Mottes de 6'!AB559,IF($J$9=44,'Mottes de 6'!AC559,IF($J$9=45,'Mottes de 6'!AD559,IF($J$9=46,'Mottes de 6'!AE559,IF($J$9=47,'Mottes de 6'!AF559,IF($J$9=48,'Mottes de 6'!AG559,IF($J$9=49,'Mottes de 6'!AH559,IF($J$9=50,'Mottes de 6'!AI559,IF($J$9=51,'Mottes de 6'!AJ559,IF($J$9=52,'Mottes de 6'!AK559,IF($J$9=1,'Mottes de 6'!AL559,IF($J$9=2,'Mottes de 6'!AM559,IF($J$9=3,'Mottes de 6'!AN559,IF($J$9=4,'Mottes de 6'!AO559,IF($J$9=5,'Mottes de 6'!AP559,IF($J$9=6,'Mottes de 6'!AQ559,IF($J$9=7,'Mottes de 6'!AR559,IF($J$9=8,'Mottes de 6'!AS559,IF($J$9=9,'Mottes de 6'!AT559,IF($J$9=10,'Mottes de 6'!AU559,IF($J$9=11,'Mottes de 6'!AV559,IF($J$9=12,'Mottes de 6'!AW559,IF($J$9=13,'Mottes de 6'!AX559,IF($J$9=14,'Mottes de 6'!AY559,IF($J$9=15,'Mottes de 6'!AZ559,IF($J$9=16,'Mottes de 6'!BA559,IF($J$9=17,'Mottes de 6'!BB559,IF($J$9=18,'Mottes de 6'!BC559,IF($J$9=19,'Mottes de 6'!BD559,IF($J$9=20,'Mottes de 6'!BE559,IF($J$9=21,'Mottes de 6'!BF559,IF($J$9=22,'Mottes de 6'!BG559,IF($J$9=23,'Mottes de 6'!BH559,IF($J$9=24,'Mottes de 6'!BI559,IF($J$9=25,'Mottes de 6'!BJ559,IF($J$9=26,'Mottes de 6'!BK559,IF($J$9=27,'Mottes de 6'!BL559,IF($J$9=28,'Mottes de 6'!BM559,IF($J$9=29,'Mottes de 6'!BN559,IF($J$9=30,'Mottes de 6'!BO559,IF($J$9=31,'Mottes de 6'!BP559,IF($J$9=32,'Mottes de 6'!BQ559,IF($J$9=33,'Mottes de 6'!BR559,IF($J$9=34,'Mottes de 6'!BS559,IF($J$9=35,'Mottes de 6'!BT559,))))))))))))))))))))))))))))))))))))))))))))))))))))</f>
        <v>0</v>
      </c>
      <c r="K2567" s="103" t="str">
        <f>IF('Mottes de 6'!R559=0,"","Erreur")</f>
        <v/>
      </c>
    </row>
    <row r="2568" spans="1:11" x14ac:dyDescent="0.25">
      <c r="A2568" s="103">
        <f>IF('Mottes de 6'!A560&lt;&gt;"",'Mottes de 6'!A560,"")</f>
        <v>25283</v>
      </c>
      <c r="B2568" s="103" t="str">
        <f>IF('Mottes de 6'!L560&lt;&gt;"",'Mottes de 6'!L560,"")</f>
        <v>Noai</v>
      </c>
      <c r="C2568" s="107" t="str">
        <f>IF('Mottes de 6'!B560&lt;&gt;"",'Mottes de 6'!B560,"")</f>
        <v>LANTANA CAMARA GEM COMPACT</v>
      </c>
      <c r="D2568" s="107" t="str">
        <f>IF('Mottes de 6'!C560&lt;&gt;"",'Mottes de 6'!C560,"")</f>
        <v>Rose Quartz</v>
      </c>
      <c r="E2568" s="103">
        <f>IF('Mottes de 6'!H560&lt;&gt;"",'Mottes de 6'!H560,"")</f>
        <v>12</v>
      </c>
      <c r="F2568" s="103" t="str">
        <f>IF('Mottes de 6'!E560&lt;&gt;"",'Mottes de 6'!E560,"")</f>
        <v>B</v>
      </c>
      <c r="G2568" s="103" t="str">
        <f>IF('Mottes de 6'!N560&lt;&gt;"",'Mottes de 6'!N560,"")</f>
        <v>M6</v>
      </c>
      <c r="H2568" s="103" t="str">
        <f>IF('Mottes de 6'!I560&lt;&gt;"",'Mottes de 6'!I560,"")</f>
        <v>A</v>
      </c>
      <c r="I2568" s="103">
        <f>IF('Mottes de 6'!J560&lt;&gt;"",'Mottes de 6'!J560,"")</f>
        <v>0.05</v>
      </c>
      <c r="J2568" s="103">
        <f>IF($J$9=36,'Mottes de 6'!U560,IF($J$9=37,'Mottes de 6'!V560,IF($J$9=38,'Mottes de 6'!W560,IF($J$9=39,'Mottes de 6'!X560,IF($J$9=40,'Mottes de 6'!Y560,IF($J$9=41,'Mottes de 6'!Z560,IF($J$9=42,'Mottes de 6'!AA560,IF($J$9=43,'Mottes de 6'!AB560,IF($J$9=44,'Mottes de 6'!AC560,IF($J$9=45,'Mottes de 6'!AD560,IF($J$9=46,'Mottes de 6'!AE560,IF($J$9=47,'Mottes de 6'!AF560,IF($J$9=48,'Mottes de 6'!AG560,IF($J$9=49,'Mottes de 6'!AH560,IF($J$9=50,'Mottes de 6'!AI560,IF($J$9=51,'Mottes de 6'!AJ560,IF($J$9=52,'Mottes de 6'!AK560,IF($J$9=1,'Mottes de 6'!AL560,IF($J$9=2,'Mottes de 6'!AM560,IF($J$9=3,'Mottes de 6'!AN560,IF($J$9=4,'Mottes de 6'!AO560,IF($J$9=5,'Mottes de 6'!AP560,IF($J$9=6,'Mottes de 6'!AQ560,IF($J$9=7,'Mottes de 6'!AR560,IF($J$9=8,'Mottes de 6'!AS560,IF($J$9=9,'Mottes de 6'!AT560,IF($J$9=10,'Mottes de 6'!AU560,IF($J$9=11,'Mottes de 6'!AV560,IF($J$9=12,'Mottes de 6'!AW560,IF($J$9=13,'Mottes de 6'!AX560,IF($J$9=14,'Mottes de 6'!AY560,IF($J$9=15,'Mottes de 6'!AZ560,IF($J$9=16,'Mottes de 6'!BA560,IF($J$9=17,'Mottes de 6'!BB560,IF($J$9=18,'Mottes de 6'!BC560,IF($J$9=19,'Mottes de 6'!BD560,IF($J$9=20,'Mottes de 6'!BE560,IF($J$9=21,'Mottes de 6'!BF560,IF($J$9=22,'Mottes de 6'!BG560,IF($J$9=23,'Mottes de 6'!BH560,IF($J$9=24,'Mottes de 6'!BI560,IF($J$9=25,'Mottes de 6'!BJ560,IF($J$9=26,'Mottes de 6'!BK560,IF($J$9=27,'Mottes de 6'!BL560,IF($J$9=28,'Mottes de 6'!BM560,IF($J$9=29,'Mottes de 6'!BN560,IF($J$9=30,'Mottes de 6'!BO560,IF($J$9=31,'Mottes de 6'!BP560,IF($J$9=32,'Mottes de 6'!BQ560,IF($J$9=33,'Mottes de 6'!BR560,IF($J$9=34,'Mottes de 6'!BS560,IF($J$9=35,'Mottes de 6'!BT560,))))))))))))))))))))))))))))))))))))))))))))))))))))</f>
        <v>0</v>
      </c>
      <c r="K2568" s="103" t="str">
        <f>IF('Mottes de 6'!R560=0,"","Erreur")</f>
        <v/>
      </c>
    </row>
    <row r="2569" spans="1:11" x14ac:dyDescent="0.25">
      <c r="A2569" s="103">
        <f>IF('Mottes de 6'!A561&lt;&gt;"",'Mottes de 6'!A561,"")</f>
        <v>25285</v>
      </c>
      <c r="B2569" s="103" t="str">
        <f>IF('Mottes de 6'!L561&lt;&gt;"",'Mottes de 6'!L561,"")</f>
        <v>Noai</v>
      </c>
      <c r="C2569" s="107" t="str">
        <f>IF('Mottes de 6'!B561&lt;&gt;"",'Mottes de 6'!B561,"")</f>
        <v>LANTANA CAMARA GEM COMPACT</v>
      </c>
      <c r="D2569" s="107" t="str">
        <f>IF('Mottes de 6'!C561&lt;&gt;"",'Mottes de 6'!C561,"")</f>
        <v>Yellow Topaz</v>
      </c>
      <c r="E2569" s="103">
        <f>IF('Mottes de 6'!H561&lt;&gt;"",'Mottes de 6'!H561,"")</f>
        <v>12</v>
      </c>
      <c r="F2569" s="103" t="str">
        <f>IF('Mottes de 6'!E561&lt;&gt;"",'Mottes de 6'!E561,"")</f>
        <v>B</v>
      </c>
      <c r="G2569" s="103" t="str">
        <f>IF('Mottes de 6'!N561&lt;&gt;"",'Mottes de 6'!N561,"")</f>
        <v>M6</v>
      </c>
      <c r="H2569" s="103" t="str">
        <f>IF('Mottes de 6'!I561&lt;&gt;"",'Mottes de 6'!I561,"")</f>
        <v>A</v>
      </c>
      <c r="I2569" s="103">
        <f>IF('Mottes de 6'!J561&lt;&gt;"",'Mottes de 6'!J561,"")</f>
        <v>0.05</v>
      </c>
      <c r="J2569" s="103">
        <f>IF($J$9=36,'Mottes de 6'!U561,IF($J$9=37,'Mottes de 6'!V561,IF($J$9=38,'Mottes de 6'!W561,IF($J$9=39,'Mottes de 6'!X561,IF($J$9=40,'Mottes de 6'!Y561,IF($J$9=41,'Mottes de 6'!Z561,IF($J$9=42,'Mottes de 6'!AA561,IF($J$9=43,'Mottes de 6'!AB561,IF($J$9=44,'Mottes de 6'!AC561,IF($J$9=45,'Mottes de 6'!AD561,IF($J$9=46,'Mottes de 6'!AE561,IF($J$9=47,'Mottes de 6'!AF561,IF($J$9=48,'Mottes de 6'!AG561,IF($J$9=49,'Mottes de 6'!AH561,IF($J$9=50,'Mottes de 6'!AI561,IF($J$9=51,'Mottes de 6'!AJ561,IF($J$9=52,'Mottes de 6'!AK561,IF($J$9=1,'Mottes de 6'!AL561,IF($J$9=2,'Mottes de 6'!AM561,IF($J$9=3,'Mottes de 6'!AN561,IF($J$9=4,'Mottes de 6'!AO561,IF($J$9=5,'Mottes de 6'!AP561,IF($J$9=6,'Mottes de 6'!AQ561,IF($J$9=7,'Mottes de 6'!AR561,IF($J$9=8,'Mottes de 6'!AS561,IF($J$9=9,'Mottes de 6'!AT561,IF($J$9=10,'Mottes de 6'!AU561,IF($J$9=11,'Mottes de 6'!AV561,IF($J$9=12,'Mottes de 6'!AW561,IF($J$9=13,'Mottes de 6'!AX561,IF($J$9=14,'Mottes de 6'!AY561,IF($J$9=15,'Mottes de 6'!AZ561,IF($J$9=16,'Mottes de 6'!BA561,IF($J$9=17,'Mottes de 6'!BB561,IF($J$9=18,'Mottes de 6'!BC561,IF($J$9=19,'Mottes de 6'!BD561,IF($J$9=20,'Mottes de 6'!BE561,IF($J$9=21,'Mottes de 6'!BF561,IF($J$9=22,'Mottes de 6'!BG561,IF($J$9=23,'Mottes de 6'!BH561,IF($J$9=24,'Mottes de 6'!BI561,IF($J$9=25,'Mottes de 6'!BJ561,IF($J$9=26,'Mottes de 6'!BK561,IF($J$9=27,'Mottes de 6'!BL561,IF($J$9=28,'Mottes de 6'!BM561,IF($J$9=29,'Mottes de 6'!BN561,IF($J$9=30,'Mottes de 6'!BO561,IF($J$9=31,'Mottes de 6'!BP561,IF($J$9=32,'Mottes de 6'!BQ561,IF($J$9=33,'Mottes de 6'!BR561,IF($J$9=34,'Mottes de 6'!BS561,IF($J$9=35,'Mottes de 6'!BT561,))))))))))))))))))))))))))))))))))))))))))))))))))))</f>
        <v>0</v>
      </c>
      <c r="K2569" s="103" t="str">
        <f>IF('Mottes de 6'!R561=0,"","Erreur")</f>
        <v/>
      </c>
    </row>
    <row r="2570" spans="1:11" x14ac:dyDescent="0.25">
      <c r="A2570" s="103">
        <f>IF('Mottes de 6'!A562&lt;&gt;"",'Mottes de 6'!A562,"")</f>
        <v>23946</v>
      </c>
      <c r="B2570" s="103" t="str">
        <f>IF('Mottes de 6'!L562&lt;&gt;"",'Mottes de 6'!L562,"")</f>
        <v>Noai</v>
      </c>
      <c r="C2570" s="107" t="str">
        <f>IF('Mottes de 6'!B562&lt;&gt;"",'Mottes de 6'!B562,"")</f>
        <v>LANTANA CAMARA GEM COMPACT</v>
      </c>
      <c r="D2570" s="107" t="str">
        <f>IF('Mottes de 6'!C562&lt;&gt;"",'Mottes de 6'!C562,"")</f>
        <v>White Sapphire</v>
      </c>
      <c r="E2570" s="103">
        <f>IF('Mottes de 6'!H562&lt;&gt;"",'Mottes de 6'!H562,"")</f>
        <v>12</v>
      </c>
      <c r="F2570" s="103" t="str">
        <f>IF('Mottes de 6'!E562&lt;&gt;"",'Mottes de 6'!E562,"")</f>
        <v>B</v>
      </c>
      <c r="G2570" s="103" t="str">
        <f>IF('Mottes de 6'!N562&lt;&gt;"",'Mottes de 6'!N562,"")</f>
        <v>M6</v>
      </c>
      <c r="H2570" s="103" t="str">
        <f>IF('Mottes de 6'!I562&lt;&gt;"",'Mottes de 6'!I562,"")</f>
        <v>A</v>
      </c>
      <c r="I2570" s="103">
        <f>IF('Mottes de 6'!J562&lt;&gt;"",'Mottes de 6'!J562,"")</f>
        <v>0.05</v>
      </c>
      <c r="J2570" s="103">
        <f>IF($J$9=36,'Mottes de 6'!U562,IF($J$9=37,'Mottes de 6'!V562,IF($J$9=38,'Mottes de 6'!W562,IF($J$9=39,'Mottes de 6'!X562,IF($J$9=40,'Mottes de 6'!Y562,IF($J$9=41,'Mottes de 6'!Z562,IF($J$9=42,'Mottes de 6'!AA562,IF($J$9=43,'Mottes de 6'!AB562,IF($J$9=44,'Mottes de 6'!AC562,IF($J$9=45,'Mottes de 6'!AD562,IF($J$9=46,'Mottes de 6'!AE562,IF($J$9=47,'Mottes de 6'!AF562,IF($J$9=48,'Mottes de 6'!AG562,IF($J$9=49,'Mottes de 6'!AH562,IF($J$9=50,'Mottes de 6'!AI562,IF($J$9=51,'Mottes de 6'!AJ562,IF($J$9=52,'Mottes de 6'!AK562,IF($J$9=1,'Mottes de 6'!AL562,IF($J$9=2,'Mottes de 6'!AM562,IF($J$9=3,'Mottes de 6'!AN562,IF($J$9=4,'Mottes de 6'!AO562,IF($J$9=5,'Mottes de 6'!AP562,IF($J$9=6,'Mottes de 6'!AQ562,IF($J$9=7,'Mottes de 6'!AR562,IF($J$9=8,'Mottes de 6'!AS562,IF($J$9=9,'Mottes de 6'!AT562,IF($J$9=10,'Mottes de 6'!AU562,IF($J$9=11,'Mottes de 6'!AV562,IF($J$9=12,'Mottes de 6'!AW562,IF($J$9=13,'Mottes de 6'!AX562,IF($J$9=14,'Mottes de 6'!AY562,IF($J$9=15,'Mottes de 6'!AZ562,IF($J$9=16,'Mottes de 6'!BA562,IF($J$9=17,'Mottes de 6'!BB562,IF($J$9=18,'Mottes de 6'!BC562,IF($J$9=19,'Mottes de 6'!BD562,IF($J$9=20,'Mottes de 6'!BE562,IF($J$9=21,'Mottes de 6'!BF562,IF($J$9=22,'Mottes de 6'!BG562,IF($J$9=23,'Mottes de 6'!BH562,IF($J$9=24,'Mottes de 6'!BI562,IF($J$9=25,'Mottes de 6'!BJ562,IF($J$9=26,'Mottes de 6'!BK562,IF($J$9=27,'Mottes de 6'!BL562,IF($J$9=28,'Mottes de 6'!BM562,IF($J$9=29,'Mottes de 6'!BN562,IF($J$9=30,'Mottes de 6'!BO562,IF($J$9=31,'Mottes de 6'!BP562,IF($J$9=32,'Mottes de 6'!BQ562,IF($J$9=33,'Mottes de 6'!BR562,IF($J$9=34,'Mottes de 6'!BS562,IF($J$9=35,'Mottes de 6'!BT562,))))))))))))))))))))))))))))))))))))))))))))))))))))</f>
        <v>0</v>
      </c>
      <c r="K2570" s="103" t="str">
        <f>IF('Mottes de 6'!R562=0,"","Erreur")</f>
        <v/>
      </c>
    </row>
    <row r="2571" spans="1:11" x14ac:dyDescent="0.25">
      <c r="A2571" s="103">
        <f>IF('Mottes de 6'!A563&lt;&gt;"",'Mottes de 6'!A563,"")</f>
        <v>25420</v>
      </c>
      <c r="B2571" s="103" t="str">
        <f>IF('Mottes de 6'!L563&lt;&gt;"",'Mottes de 6'!L563,"")</f>
        <v>Noai</v>
      </c>
      <c r="C2571" s="107" t="str">
        <f>IF('Mottes de 6'!B563&lt;&gt;"",'Mottes de 6'!B563,"")</f>
        <v>LANTANA CAMARA GEM COMPACT</v>
      </c>
      <c r="D2571" s="107" t="str">
        <f>IF('Mottes de 6'!C563&lt;&gt;"",'Mottes de 6'!C563,"")</f>
        <v>Variés Compact</v>
      </c>
      <c r="E2571" s="103">
        <f>IF('Mottes de 6'!H563&lt;&gt;"",'Mottes de 6'!H563,"")</f>
        <v>12</v>
      </c>
      <c r="F2571" s="103" t="str">
        <f>IF('Mottes de 6'!E563&lt;&gt;"",'Mottes de 6'!E563,"")</f>
        <v>B</v>
      </c>
      <c r="G2571" s="103" t="str">
        <f>IF('Mottes de 6'!N563&lt;&gt;"",'Mottes de 6'!N563,"")</f>
        <v>M6</v>
      </c>
      <c r="H2571" s="103" t="str">
        <f>IF('Mottes de 6'!I563&lt;&gt;"",'Mottes de 6'!I563,"")</f>
        <v>A</v>
      </c>
      <c r="I2571" s="103">
        <f>IF('Mottes de 6'!J563&lt;&gt;"",'Mottes de 6'!J563,"")</f>
        <v>0.05</v>
      </c>
      <c r="J2571" s="103">
        <f>IF($J$9=36,'Mottes de 6'!U563,IF($J$9=37,'Mottes de 6'!V563,IF($J$9=38,'Mottes de 6'!W563,IF($J$9=39,'Mottes de 6'!X563,IF($J$9=40,'Mottes de 6'!Y563,IF($J$9=41,'Mottes de 6'!Z563,IF($J$9=42,'Mottes de 6'!AA563,IF($J$9=43,'Mottes de 6'!AB563,IF($J$9=44,'Mottes de 6'!AC563,IF($J$9=45,'Mottes de 6'!AD563,IF($J$9=46,'Mottes de 6'!AE563,IF($J$9=47,'Mottes de 6'!AF563,IF($J$9=48,'Mottes de 6'!AG563,IF($J$9=49,'Mottes de 6'!AH563,IF($J$9=50,'Mottes de 6'!AI563,IF($J$9=51,'Mottes de 6'!AJ563,IF($J$9=52,'Mottes de 6'!AK563,IF($J$9=1,'Mottes de 6'!AL563,IF($J$9=2,'Mottes de 6'!AM563,IF($J$9=3,'Mottes de 6'!AN563,IF($J$9=4,'Mottes de 6'!AO563,IF($J$9=5,'Mottes de 6'!AP563,IF($J$9=6,'Mottes de 6'!AQ563,IF($J$9=7,'Mottes de 6'!AR563,IF($J$9=8,'Mottes de 6'!AS563,IF($J$9=9,'Mottes de 6'!AT563,IF($J$9=10,'Mottes de 6'!AU563,IF($J$9=11,'Mottes de 6'!AV563,IF($J$9=12,'Mottes de 6'!AW563,IF($J$9=13,'Mottes de 6'!AX563,IF($J$9=14,'Mottes de 6'!AY563,IF($J$9=15,'Mottes de 6'!AZ563,IF($J$9=16,'Mottes de 6'!BA563,IF($J$9=17,'Mottes de 6'!BB563,IF($J$9=18,'Mottes de 6'!BC563,IF($J$9=19,'Mottes de 6'!BD563,IF($J$9=20,'Mottes de 6'!BE563,IF($J$9=21,'Mottes de 6'!BF563,IF($J$9=22,'Mottes de 6'!BG563,IF($J$9=23,'Mottes de 6'!BH563,IF($J$9=24,'Mottes de 6'!BI563,IF($J$9=25,'Mottes de 6'!BJ563,IF($J$9=26,'Mottes de 6'!BK563,IF($J$9=27,'Mottes de 6'!BL563,IF($J$9=28,'Mottes de 6'!BM563,IF($J$9=29,'Mottes de 6'!BN563,IF($J$9=30,'Mottes de 6'!BO563,IF($J$9=31,'Mottes de 6'!BP563,IF($J$9=32,'Mottes de 6'!BQ563,IF($J$9=33,'Mottes de 6'!BR563,IF($J$9=34,'Mottes de 6'!BS563,IF($J$9=35,'Mottes de 6'!BT563,))))))))))))))))))))))))))))))))))))))))))))))))))))</f>
        <v>0</v>
      </c>
      <c r="K2571" s="103" t="str">
        <f>IF('Mottes de 6'!R563=0,"","Erreur")</f>
        <v/>
      </c>
    </row>
    <row r="2572" spans="1:11" x14ac:dyDescent="0.25">
      <c r="A2572" s="450"/>
      <c r="B2572" s="450"/>
      <c r="C2572" s="451" t="s">
        <v>1926</v>
      </c>
      <c r="D2572" s="451"/>
      <c r="E2572" s="450"/>
      <c r="F2572" s="450"/>
      <c r="G2572" s="450"/>
      <c r="H2572" s="450"/>
      <c r="I2572" s="450"/>
      <c r="J2572" s="450">
        <f>SUBTOTAL(9,J2565:J2571)</f>
        <v>0</v>
      </c>
      <c r="K2572" s="450"/>
    </row>
    <row r="2573" spans="1:11" x14ac:dyDescent="0.25">
      <c r="A2573" s="103">
        <f>IF('Mottes de 6'!A564&lt;&gt;"",'Mottes de 6'!A564,"")</f>
        <v>23943</v>
      </c>
      <c r="B2573" s="103" t="str">
        <f>IF('Mottes de 6'!L564&lt;&gt;"",'Mottes de 6'!L564,"")</f>
        <v>Noai</v>
      </c>
      <c r="C2573" s="107" t="str">
        <f>IF('Mottes de 6'!B564&lt;&gt;"",'Mottes de 6'!B564,"")</f>
        <v>LANTANA CAMARA GEM</v>
      </c>
      <c r="D2573" s="107" t="str">
        <f>IF('Mottes de 6'!C564&lt;&gt;"",'Mottes de 6'!C564,"")</f>
        <v>Citrine</v>
      </c>
      <c r="E2573" s="103">
        <f>IF('Mottes de 6'!H564&lt;&gt;"",'Mottes de 6'!H564,"")</f>
        <v>12</v>
      </c>
      <c r="F2573" s="103" t="str">
        <f>IF('Mottes de 6'!E564&lt;&gt;"",'Mottes de 6'!E564,"")</f>
        <v>B</v>
      </c>
      <c r="G2573" s="103" t="str">
        <f>IF('Mottes de 6'!N564&lt;&gt;"",'Mottes de 6'!N564,"")</f>
        <v>M6</v>
      </c>
      <c r="H2573" s="103" t="str">
        <f>IF('Mottes de 6'!I564&lt;&gt;"",'Mottes de 6'!I564,"")</f>
        <v>A</v>
      </c>
      <c r="I2573" s="103">
        <f>IF('Mottes de 6'!J564&lt;&gt;"",'Mottes de 6'!J564,"")</f>
        <v>0.05</v>
      </c>
      <c r="J2573" s="103">
        <f>IF($J$9=36,'Mottes de 6'!U564,IF($J$9=37,'Mottes de 6'!V564,IF($J$9=38,'Mottes de 6'!W564,IF($J$9=39,'Mottes de 6'!X564,IF($J$9=40,'Mottes de 6'!Y564,IF($J$9=41,'Mottes de 6'!Z564,IF($J$9=42,'Mottes de 6'!AA564,IF($J$9=43,'Mottes de 6'!AB564,IF($J$9=44,'Mottes de 6'!AC564,IF($J$9=45,'Mottes de 6'!AD564,IF($J$9=46,'Mottes de 6'!AE564,IF($J$9=47,'Mottes de 6'!AF564,IF($J$9=48,'Mottes de 6'!AG564,IF($J$9=49,'Mottes de 6'!AH564,IF($J$9=50,'Mottes de 6'!AI564,IF($J$9=51,'Mottes de 6'!AJ564,IF($J$9=52,'Mottes de 6'!AK564,IF($J$9=1,'Mottes de 6'!AL564,IF($J$9=2,'Mottes de 6'!AM564,IF($J$9=3,'Mottes de 6'!AN564,IF($J$9=4,'Mottes de 6'!AO564,IF($J$9=5,'Mottes de 6'!AP564,IF($J$9=6,'Mottes de 6'!AQ564,IF($J$9=7,'Mottes de 6'!AR564,IF($J$9=8,'Mottes de 6'!AS564,IF($J$9=9,'Mottes de 6'!AT564,IF($J$9=10,'Mottes de 6'!AU564,IF($J$9=11,'Mottes de 6'!AV564,IF($J$9=12,'Mottes de 6'!AW564,IF($J$9=13,'Mottes de 6'!AX564,IF($J$9=14,'Mottes de 6'!AY564,IF($J$9=15,'Mottes de 6'!AZ564,IF($J$9=16,'Mottes de 6'!BA564,IF($J$9=17,'Mottes de 6'!BB564,IF($J$9=18,'Mottes de 6'!BC564,IF($J$9=19,'Mottes de 6'!BD564,IF($J$9=20,'Mottes de 6'!BE564,IF($J$9=21,'Mottes de 6'!BF564,IF($J$9=22,'Mottes de 6'!BG564,IF($J$9=23,'Mottes de 6'!BH564,IF($J$9=24,'Mottes de 6'!BI564,IF($J$9=25,'Mottes de 6'!BJ564,IF($J$9=26,'Mottes de 6'!BK564,IF($J$9=27,'Mottes de 6'!BL564,IF($J$9=28,'Mottes de 6'!BM564,IF($J$9=29,'Mottes de 6'!BN564,IF($J$9=30,'Mottes de 6'!BO564,IF($J$9=31,'Mottes de 6'!BP564,IF($J$9=32,'Mottes de 6'!BQ564,IF($J$9=33,'Mottes de 6'!BR564,IF($J$9=34,'Mottes de 6'!BS564,IF($J$9=35,'Mottes de 6'!BT564,))))))))))))))))))))))))))))))))))))))))))))))))))))</f>
        <v>0</v>
      </c>
      <c r="K2573" s="103" t="str">
        <f>IF('Mottes de 6'!R564=0,"","Erreur")</f>
        <v/>
      </c>
    </row>
    <row r="2574" spans="1:11" x14ac:dyDescent="0.25">
      <c r="A2574" s="103">
        <f>IF('Mottes de 6'!A565&lt;&gt;"",'Mottes de 6'!A565,"")</f>
        <v>23944</v>
      </c>
      <c r="B2574" s="103" t="str">
        <f>IF('Mottes de 6'!L565&lt;&gt;"",'Mottes de 6'!L565,"")</f>
        <v>Noai</v>
      </c>
      <c r="C2574" s="107" t="str">
        <f>IF('Mottes de 6'!B565&lt;&gt;"",'Mottes de 6'!B565,"")</f>
        <v>LANTANA CAMARA GEM</v>
      </c>
      <c r="D2574" s="107" t="str">
        <f>IF('Mottes de 6'!C565&lt;&gt;"",'Mottes de 6'!C565,"")</f>
        <v xml:space="preserve">Diva Pink </v>
      </c>
      <c r="E2574" s="103">
        <f>IF('Mottes de 6'!H565&lt;&gt;"",'Mottes de 6'!H565,"")</f>
        <v>12</v>
      </c>
      <c r="F2574" s="103" t="str">
        <f>IF('Mottes de 6'!E565&lt;&gt;"",'Mottes de 6'!E565,"")</f>
        <v>B</v>
      </c>
      <c r="G2574" s="103" t="str">
        <f>IF('Mottes de 6'!N565&lt;&gt;"",'Mottes de 6'!N565,"")</f>
        <v>M6</v>
      </c>
      <c r="H2574" s="103" t="str">
        <f>IF('Mottes de 6'!I565&lt;&gt;"",'Mottes de 6'!I565,"")</f>
        <v>A</v>
      </c>
      <c r="I2574" s="103">
        <f>IF('Mottes de 6'!J565&lt;&gt;"",'Mottes de 6'!J565,"")</f>
        <v>0.05</v>
      </c>
      <c r="J2574" s="103">
        <f>IF($J$9=36,'Mottes de 6'!U565,IF($J$9=37,'Mottes de 6'!V565,IF($J$9=38,'Mottes de 6'!W565,IF($J$9=39,'Mottes de 6'!X565,IF($J$9=40,'Mottes de 6'!Y565,IF($J$9=41,'Mottes de 6'!Z565,IF($J$9=42,'Mottes de 6'!AA565,IF($J$9=43,'Mottes de 6'!AB565,IF($J$9=44,'Mottes de 6'!AC565,IF($J$9=45,'Mottes de 6'!AD565,IF($J$9=46,'Mottes de 6'!AE565,IF($J$9=47,'Mottes de 6'!AF565,IF($J$9=48,'Mottes de 6'!AG565,IF($J$9=49,'Mottes de 6'!AH565,IF($J$9=50,'Mottes de 6'!AI565,IF($J$9=51,'Mottes de 6'!AJ565,IF($J$9=52,'Mottes de 6'!AK565,IF($J$9=1,'Mottes de 6'!AL565,IF($J$9=2,'Mottes de 6'!AM565,IF($J$9=3,'Mottes de 6'!AN565,IF($J$9=4,'Mottes de 6'!AO565,IF($J$9=5,'Mottes de 6'!AP565,IF($J$9=6,'Mottes de 6'!AQ565,IF($J$9=7,'Mottes de 6'!AR565,IF($J$9=8,'Mottes de 6'!AS565,IF($J$9=9,'Mottes de 6'!AT565,IF($J$9=10,'Mottes de 6'!AU565,IF($J$9=11,'Mottes de 6'!AV565,IF($J$9=12,'Mottes de 6'!AW565,IF($J$9=13,'Mottes de 6'!AX565,IF($J$9=14,'Mottes de 6'!AY565,IF($J$9=15,'Mottes de 6'!AZ565,IF($J$9=16,'Mottes de 6'!BA565,IF($J$9=17,'Mottes de 6'!BB565,IF($J$9=18,'Mottes de 6'!BC565,IF($J$9=19,'Mottes de 6'!BD565,IF($J$9=20,'Mottes de 6'!BE565,IF($J$9=21,'Mottes de 6'!BF565,IF($J$9=22,'Mottes de 6'!BG565,IF($J$9=23,'Mottes de 6'!BH565,IF($J$9=24,'Mottes de 6'!BI565,IF($J$9=25,'Mottes de 6'!BJ565,IF($J$9=26,'Mottes de 6'!BK565,IF($J$9=27,'Mottes de 6'!BL565,IF($J$9=28,'Mottes de 6'!BM565,IF($J$9=29,'Mottes de 6'!BN565,IF($J$9=30,'Mottes de 6'!BO565,IF($J$9=31,'Mottes de 6'!BP565,IF($J$9=32,'Mottes de 6'!BQ565,IF($J$9=33,'Mottes de 6'!BR565,IF($J$9=34,'Mottes de 6'!BS565,IF($J$9=35,'Mottes de 6'!BT565,))))))))))))))))))))))))))))))))))))))))))))))))))))</f>
        <v>0</v>
      </c>
      <c r="K2574" s="103" t="str">
        <f>IF('Mottes de 6'!R565=0,"","Erreur")</f>
        <v/>
      </c>
    </row>
    <row r="2575" spans="1:11" x14ac:dyDescent="0.25">
      <c r="A2575" s="103">
        <f>IF('Mottes de 6'!A566&lt;&gt;"",'Mottes de 6'!A566,"")</f>
        <v>15220</v>
      </c>
      <c r="B2575" s="103" t="str">
        <f>IF('Mottes de 6'!L566&lt;&gt;"",'Mottes de 6'!L566,"")</f>
        <v>Noai</v>
      </c>
      <c r="C2575" s="107" t="str">
        <f>IF('Mottes de 6'!B566&lt;&gt;"",'Mottes de 6'!B566,"")</f>
        <v>LANTANA CAMARA GEM</v>
      </c>
      <c r="D2575" s="107" t="str">
        <f>IF('Mottes de 6'!C566&lt;&gt;"",'Mottes de 6'!C566,"")</f>
        <v>Gold</v>
      </c>
      <c r="E2575" s="103">
        <f>IF('Mottes de 6'!H566&lt;&gt;"",'Mottes de 6'!H566,"")</f>
        <v>12</v>
      </c>
      <c r="F2575" s="103" t="str">
        <f>IF('Mottes de 6'!E566&lt;&gt;"",'Mottes de 6'!E566,"")</f>
        <v>B</v>
      </c>
      <c r="G2575" s="103" t="str">
        <f>IF('Mottes de 6'!N566&lt;&gt;"",'Mottes de 6'!N566,"")</f>
        <v>M6</v>
      </c>
      <c r="H2575" s="103" t="str">
        <f>IF('Mottes de 6'!I566&lt;&gt;"",'Mottes de 6'!I566,"")</f>
        <v>A</v>
      </c>
      <c r="I2575" s="103">
        <f>IF('Mottes de 6'!J566&lt;&gt;"",'Mottes de 6'!J566,"")</f>
        <v>0.05</v>
      </c>
      <c r="J2575" s="103">
        <f>IF($J$9=36,'Mottes de 6'!U566,IF($J$9=37,'Mottes de 6'!V566,IF($J$9=38,'Mottes de 6'!W566,IF($J$9=39,'Mottes de 6'!X566,IF($J$9=40,'Mottes de 6'!Y566,IF($J$9=41,'Mottes de 6'!Z566,IF($J$9=42,'Mottes de 6'!AA566,IF($J$9=43,'Mottes de 6'!AB566,IF($J$9=44,'Mottes de 6'!AC566,IF($J$9=45,'Mottes de 6'!AD566,IF($J$9=46,'Mottes de 6'!AE566,IF($J$9=47,'Mottes de 6'!AF566,IF($J$9=48,'Mottes de 6'!AG566,IF($J$9=49,'Mottes de 6'!AH566,IF($J$9=50,'Mottes de 6'!AI566,IF($J$9=51,'Mottes de 6'!AJ566,IF($J$9=52,'Mottes de 6'!AK566,IF($J$9=1,'Mottes de 6'!AL566,IF($J$9=2,'Mottes de 6'!AM566,IF($J$9=3,'Mottes de 6'!AN566,IF($J$9=4,'Mottes de 6'!AO566,IF($J$9=5,'Mottes de 6'!AP566,IF($J$9=6,'Mottes de 6'!AQ566,IF($J$9=7,'Mottes de 6'!AR566,IF($J$9=8,'Mottes de 6'!AS566,IF($J$9=9,'Mottes de 6'!AT566,IF($J$9=10,'Mottes de 6'!AU566,IF($J$9=11,'Mottes de 6'!AV566,IF($J$9=12,'Mottes de 6'!AW566,IF($J$9=13,'Mottes de 6'!AX566,IF($J$9=14,'Mottes de 6'!AY566,IF($J$9=15,'Mottes de 6'!AZ566,IF($J$9=16,'Mottes de 6'!BA566,IF($J$9=17,'Mottes de 6'!BB566,IF($J$9=18,'Mottes de 6'!BC566,IF($J$9=19,'Mottes de 6'!BD566,IF($J$9=20,'Mottes de 6'!BE566,IF($J$9=21,'Mottes de 6'!BF566,IF($J$9=22,'Mottes de 6'!BG566,IF($J$9=23,'Mottes de 6'!BH566,IF($J$9=24,'Mottes de 6'!BI566,IF($J$9=25,'Mottes de 6'!BJ566,IF($J$9=26,'Mottes de 6'!BK566,IF($J$9=27,'Mottes de 6'!BL566,IF($J$9=28,'Mottes de 6'!BM566,IF($J$9=29,'Mottes de 6'!BN566,IF($J$9=30,'Mottes de 6'!BO566,IF($J$9=31,'Mottes de 6'!BP566,IF($J$9=32,'Mottes de 6'!BQ566,IF($J$9=33,'Mottes de 6'!BR566,IF($J$9=34,'Mottes de 6'!BS566,IF($J$9=35,'Mottes de 6'!BT566,))))))))))))))))))))))))))))))))))))))))))))))))))))</f>
        <v>0</v>
      </c>
      <c r="K2575" s="103" t="str">
        <f>IF('Mottes de 6'!R566=0,"","Erreur")</f>
        <v/>
      </c>
    </row>
    <row r="2576" spans="1:11" x14ac:dyDescent="0.25">
      <c r="A2576" s="103">
        <f>IF('Mottes de 6'!A567&lt;&gt;"",'Mottes de 6'!A567,"")</f>
        <v>26797</v>
      </c>
      <c r="B2576" s="103" t="str">
        <f>IF('Mottes de 6'!L567&lt;&gt;"",'Mottes de 6'!L567,"")</f>
        <v>Noai</v>
      </c>
      <c r="C2576" s="107" t="str">
        <f>IF('Mottes de 6'!B567&lt;&gt;"",'Mottes de 6'!B567,"")</f>
        <v>LANTANA CAMARA GEM</v>
      </c>
      <c r="D2576" s="107" t="str">
        <f>IF('Mottes de 6'!C567&lt;&gt;"",'Mottes de 6'!C567,"")</f>
        <v>Red Topaz</v>
      </c>
      <c r="E2576" s="103">
        <f>IF('Mottes de 6'!H567&lt;&gt;"",'Mottes de 6'!H567,"")</f>
        <v>12</v>
      </c>
      <c r="F2576" s="103" t="str">
        <f>IF('Mottes de 6'!E567&lt;&gt;"",'Mottes de 6'!E567,"")</f>
        <v>B</v>
      </c>
      <c r="G2576" s="103" t="str">
        <f>IF('Mottes de 6'!N567&lt;&gt;"",'Mottes de 6'!N567,"")</f>
        <v>M6</v>
      </c>
      <c r="H2576" s="103" t="str">
        <f>IF('Mottes de 6'!I567&lt;&gt;"",'Mottes de 6'!I567,"")</f>
        <v>A</v>
      </c>
      <c r="I2576" s="103">
        <f>IF('Mottes de 6'!J567&lt;&gt;"",'Mottes de 6'!J567,"")</f>
        <v>0.05</v>
      </c>
      <c r="J2576" s="103">
        <f>IF($J$9=36,'Mottes de 6'!U567,IF($J$9=37,'Mottes de 6'!V567,IF($J$9=38,'Mottes de 6'!W567,IF($J$9=39,'Mottes de 6'!X567,IF($J$9=40,'Mottes de 6'!Y567,IF($J$9=41,'Mottes de 6'!Z567,IF($J$9=42,'Mottes de 6'!AA567,IF($J$9=43,'Mottes de 6'!AB567,IF($J$9=44,'Mottes de 6'!AC567,IF($J$9=45,'Mottes de 6'!AD567,IF($J$9=46,'Mottes de 6'!AE567,IF($J$9=47,'Mottes de 6'!AF567,IF($J$9=48,'Mottes de 6'!AG567,IF($J$9=49,'Mottes de 6'!AH567,IF($J$9=50,'Mottes de 6'!AI567,IF($J$9=51,'Mottes de 6'!AJ567,IF($J$9=52,'Mottes de 6'!AK567,IF($J$9=1,'Mottes de 6'!AL567,IF($J$9=2,'Mottes de 6'!AM567,IF($J$9=3,'Mottes de 6'!AN567,IF($J$9=4,'Mottes de 6'!AO567,IF($J$9=5,'Mottes de 6'!AP567,IF($J$9=6,'Mottes de 6'!AQ567,IF($J$9=7,'Mottes de 6'!AR567,IF($J$9=8,'Mottes de 6'!AS567,IF($J$9=9,'Mottes de 6'!AT567,IF($J$9=10,'Mottes de 6'!AU567,IF($J$9=11,'Mottes de 6'!AV567,IF($J$9=12,'Mottes de 6'!AW567,IF($J$9=13,'Mottes de 6'!AX567,IF($J$9=14,'Mottes de 6'!AY567,IF($J$9=15,'Mottes de 6'!AZ567,IF($J$9=16,'Mottes de 6'!BA567,IF($J$9=17,'Mottes de 6'!BB567,IF($J$9=18,'Mottes de 6'!BC567,IF($J$9=19,'Mottes de 6'!BD567,IF($J$9=20,'Mottes de 6'!BE567,IF($J$9=21,'Mottes de 6'!BF567,IF($J$9=22,'Mottes de 6'!BG567,IF($J$9=23,'Mottes de 6'!BH567,IF($J$9=24,'Mottes de 6'!BI567,IF($J$9=25,'Mottes de 6'!BJ567,IF($J$9=26,'Mottes de 6'!BK567,IF($J$9=27,'Mottes de 6'!BL567,IF($J$9=28,'Mottes de 6'!BM567,IF($J$9=29,'Mottes de 6'!BN567,IF($J$9=30,'Mottes de 6'!BO567,IF($J$9=31,'Mottes de 6'!BP567,IF($J$9=32,'Mottes de 6'!BQ567,IF($J$9=33,'Mottes de 6'!BR567,IF($J$9=34,'Mottes de 6'!BS567,IF($J$9=35,'Mottes de 6'!BT567,))))))))))))))))))))))))))))))))))))))))))))))))))))</f>
        <v>0</v>
      </c>
      <c r="K2576" s="103" t="str">
        <f>IF('Mottes de 6'!R567=0,"","Erreur")</f>
        <v/>
      </c>
    </row>
    <row r="2577" spans="1:11" x14ac:dyDescent="0.25">
      <c r="A2577" s="103">
        <f>IF('Mottes de 6'!A568&lt;&gt;"",'Mottes de 6'!A568,"")</f>
        <v>21113</v>
      </c>
      <c r="B2577" s="103" t="str">
        <f>IF('Mottes de 6'!L568&lt;&gt;"",'Mottes de 6'!L568,"")</f>
        <v>Noai</v>
      </c>
      <c r="C2577" s="107" t="str">
        <f>IF('Mottes de 6'!B568&lt;&gt;"",'Mottes de 6'!B568,"")</f>
        <v>LANTANA CAMARA GEM</v>
      </c>
      <c r="D2577" s="107" t="str">
        <f>IF('Mottes de 6'!C568&lt;&gt;"",'Mottes de 6'!C568,"")</f>
        <v>Ruby</v>
      </c>
      <c r="E2577" s="103">
        <f>IF('Mottes de 6'!H568&lt;&gt;"",'Mottes de 6'!H568,"")</f>
        <v>12</v>
      </c>
      <c r="F2577" s="103" t="str">
        <f>IF('Mottes de 6'!E568&lt;&gt;"",'Mottes de 6'!E568,"")</f>
        <v>B</v>
      </c>
      <c r="G2577" s="103" t="str">
        <f>IF('Mottes de 6'!N568&lt;&gt;"",'Mottes de 6'!N568,"")</f>
        <v>M6</v>
      </c>
      <c r="H2577" s="103" t="str">
        <f>IF('Mottes de 6'!I568&lt;&gt;"",'Mottes de 6'!I568,"")</f>
        <v>A</v>
      </c>
      <c r="I2577" s="103">
        <f>IF('Mottes de 6'!J568&lt;&gt;"",'Mottes de 6'!J568,"")</f>
        <v>0.05</v>
      </c>
      <c r="J2577" s="103">
        <f>IF($J$9=36,'Mottes de 6'!U568,IF($J$9=37,'Mottes de 6'!V568,IF($J$9=38,'Mottes de 6'!W568,IF($J$9=39,'Mottes de 6'!X568,IF($J$9=40,'Mottes de 6'!Y568,IF($J$9=41,'Mottes de 6'!Z568,IF($J$9=42,'Mottes de 6'!AA568,IF($J$9=43,'Mottes de 6'!AB568,IF($J$9=44,'Mottes de 6'!AC568,IF($J$9=45,'Mottes de 6'!AD568,IF($J$9=46,'Mottes de 6'!AE568,IF($J$9=47,'Mottes de 6'!AF568,IF($J$9=48,'Mottes de 6'!AG568,IF($J$9=49,'Mottes de 6'!AH568,IF($J$9=50,'Mottes de 6'!AI568,IF($J$9=51,'Mottes de 6'!AJ568,IF($J$9=52,'Mottes de 6'!AK568,IF($J$9=1,'Mottes de 6'!AL568,IF($J$9=2,'Mottes de 6'!AM568,IF($J$9=3,'Mottes de 6'!AN568,IF($J$9=4,'Mottes de 6'!AO568,IF($J$9=5,'Mottes de 6'!AP568,IF($J$9=6,'Mottes de 6'!AQ568,IF($J$9=7,'Mottes de 6'!AR568,IF($J$9=8,'Mottes de 6'!AS568,IF($J$9=9,'Mottes de 6'!AT568,IF($J$9=10,'Mottes de 6'!AU568,IF($J$9=11,'Mottes de 6'!AV568,IF($J$9=12,'Mottes de 6'!AW568,IF($J$9=13,'Mottes de 6'!AX568,IF($J$9=14,'Mottes de 6'!AY568,IF($J$9=15,'Mottes de 6'!AZ568,IF($J$9=16,'Mottes de 6'!BA568,IF($J$9=17,'Mottes de 6'!BB568,IF($J$9=18,'Mottes de 6'!BC568,IF($J$9=19,'Mottes de 6'!BD568,IF($J$9=20,'Mottes de 6'!BE568,IF($J$9=21,'Mottes de 6'!BF568,IF($J$9=22,'Mottes de 6'!BG568,IF($J$9=23,'Mottes de 6'!BH568,IF($J$9=24,'Mottes de 6'!BI568,IF($J$9=25,'Mottes de 6'!BJ568,IF($J$9=26,'Mottes de 6'!BK568,IF($J$9=27,'Mottes de 6'!BL568,IF($J$9=28,'Mottes de 6'!BM568,IF($J$9=29,'Mottes de 6'!BN568,IF($J$9=30,'Mottes de 6'!BO568,IF($J$9=31,'Mottes de 6'!BP568,IF($J$9=32,'Mottes de 6'!BQ568,IF($J$9=33,'Mottes de 6'!BR568,IF($J$9=34,'Mottes de 6'!BS568,IF($J$9=35,'Mottes de 6'!BT568,))))))))))))))))))))))))))))))))))))))))))))))))))))</f>
        <v>0</v>
      </c>
      <c r="K2577" s="103" t="str">
        <f>IF('Mottes de 6'!R568=0,"","Erreur")</f>
        <v/>
      </c>
    </row>
    <row r="2578" spans="1:11" x14ac:dyDescent="0.25">
      <c r="A2578" s="103">
        <f>IF('Mottes de 6'!A569&lt;&gt;"",'Mottes de 6'!A569,"")</f>
        <v>21116</v>
      </c>
      <c r="B2578" s="103" t="str">
        <f>IF('Mottes de 6'!L569&lt;&gt;"",'Mottes de 6'!L569,"")</f>
        <v>Noai</v>
      </c>
      <c r="C2578" s="107" t="str">
        <f>IF('Mottes de 6'!B569&lt;&gt;"",'Mottes de 6'!B569,"")</f>
        <v>LANTANA CAMARA GEM</v>
      </c>
      <c r="D2578" s="107" t="str">
        <f>IF('Mottes de 6'!C569&lt;&gt;"",'Mottes de 6'!C569,"")</f>
        <v>Variés</v>
      </c>
      <c r="E2578" s="103">
        <f>IF('Mottes de 6'!H569&lt;&gt;"",'Mottes de 6'!H569,"")</f>
        <v>12</v>
      </c>
      <c r="F2578" s="103" t="str">
        <f>IF('Mottes de 6'!E569&lt;&gt;"",'Mottes de 6'!E569,"")</f>
        <v>B</v>
      </c>
      <c r="G2578" s="103" t="str">
        <f>IF('Mottes de 6'!N569&lt;&gt;"",'Mottes de 6'!N569,"")</f>
        <v>M6</v>
      </c>
      <c r="H2578" s="103" t="str">
        <f>IF('Mottes de 6'!I569&lt;&gt;"",'Mottes de 6'!I569,"")</f>
        <v>A</v>
      </c>
      <c r="I2578" s="103">
        <f>IF('Mottes de 6'!J569&lt;&gt;"",'Mottes de 6'!J569,"")</f>
        <v>0.05</v>
      </c>
      <c r="J2578" s="103">
        <f>IF($J$9=36,'Mottes de 6'!U569,IF($J$9=37,'Mottes de 6'!V569,IF($J$9=38,'Mottes de 6'!W569,IF($J$9=39,'Mottes de 6'!X569,IF($J$9=40,'Mottes de 6'!Y569,IF($J$9=41,'Mottes de 6'!Z569,IF($J$9=42,'Mottes de 6'!AA569,IF($J$9=43,'Mottes de 6'!AB569,IF($J$9=44,'Mottes de 6'!AC569,IF($J$9=45,'Mottes de 6'!AD569,IF($J$9=46,'Mottes de 6'!AE569,IF($J$9=47,'Mottes de 6'!AF569,IF($J$9=48,'Mottes de 6'!AG569,IF($J$9=49,'Mottes de 6'!AH569,IF($J$9=50,'Mottes de 6'!AI569,IF($J$9=51,'Mottes de 6'!AJ569,IF($J$9=52,'Mottes de 6'!AK569,IF($J$9=1,'Mottes de 6'!AL569,IF($J$9=2,'Mottes de 6'!AM569,IF($J$9=3,'Mottes de 6'!AN569,IF($J$9=4,'Mottes de 6'!AO569,IF($J$9=5,'Mottes de 6'!AP569,IF($J$9=6,'Mottes de 6'!AQ569,IF($J$9=7,'Mottes de 6'!AR569,IF($J$9=8,'Mottes de 6'!AS569,IF($J$9=9,'Mottes de 6'!AT569,IF($J$9=10,'Mottes de 6'!AU569,IF($J$9=11,'Mottes de 6'!AV569,IF($J$9=12,'Mottes de 6'!AW569,IF($J$9=13,'Mottes de 6'!AX569,IF($J$9=14,'Mottes de 6'!AY569,IF($J$9=15,'Mottes de 6'!AZ569,IF($J$9=16,'Mottes de 6'!BA569,IF($J$9=17,'Mottes de 6'!BB569,IF($J$9=18,'Mottes de 6'!BC569,IF($J$9=19,'Mottes de 6'!BD569,IF($J$9=20,'Mottes de 6'!BE569,IF($J$9=21,'Mottes de 6'!BF569,IF($J$9=22,'Mottes de 6'!BG569,IF($J$9=23,'Mottes de 6'!BH569,IF($J$9=24,'Mottes de 6'!BI569,IF($J$9=25,'Mottes de 6'!BJ569,IF($J$9=26,'Mottes de 6'!BK569,IF($J$9=27,'Mottes de 6'!BL569,IF($J$9=28,'Mottes de 6'!BM569,IF($J$9=29,'Mottes de 6'!BN569,IF($J$9=30,'Mottes de 6'!BO569,IF($J$9=31,'Mottes de 6'!BP569,IF($J$9=32,'Mottes de 6'!BQ569,IF($J$9=33,'Mottes de 6'!BR569,IF($J$9=34,'Mottes de 6'!BS569,IF($J$9=35,'Mottes de 6'!BT569,))))))))))))))))))))))))))))))))))))))))))))))))))))</f>
        <v>0</v>
      </c>
      <c r="K2578" s="103" t="str">
        <f>IF('Mottes de 6'!R569=0,"","Erreur")</f>
        <v/>
      </c>
    </row>
    <row r="2579" spans="1:11" x14ac:dyDescent="0.25">
      <c r="A2579" s="450"/>
      <c r="B2579" s="450"/>
      <c r="C2579" s="451" t="s">
        <v>1927</v>
      </c>
      <c r="D2579" s="451"/>
      <c r="E2579" s="450"/>
      <c r="F2579" s="450"/>
      <c r="G2579" s="450"/>
      <c r="H2579" s="450"/>
      <c r="I2579" s="450"/>
      <c r="J2579" s="450">
        <f>SUBTOTAL(9,J2573:J2578)</f>
        <v>0</v>
      </c>
      <c r="K2579" s="450"/>
    </row>
    <row r="2580" spans="1:11" x14ac:dyDescent="0.25">
      <c r="A2580" s="103">
        <f>IF('Mottes de 6'!A570&lt;&gt;"",'Mottes de 6'!A570,"")</f>
        <v>13427</v>
      </c>
      <c r="B2580" s="103" t="str">
        <f>IF('Mottes de 6'!L570&lt;&gt;"",'Mottes de 6'!L570,"")</f>
        <v>Noai</v>
      </c>
      <c r="C2580" s="107" t="str">
        <f>IF('Mottes de 6'!B570&lt;&gt;"",'Mottes de 6'!B570,"")</f>
        <v>LANTANA CAMARA ARBUSTIF</v>
      </c>
      <c r="D2580" s="107" t="str">
        <f>IF('Mottes de 6'!C570&lt;&gt;"",'Mottes de 6'!C570,"")</f>
        <v>Goldsonne</v>
      </c>
      <c r="E2580" s="103">
        <f>IF('Mottes de 6'!H570&lt;&gt;"",'Mottes de 6'!H570,"")</f>
        <v>11</v>
      </c>
      <c r="F2580" s="103" t="str">
        <f>IF('Mottes de 6'!E570&lt;&gt;"",'Mottes de 6'!E570,"")</f>
        <v>B</v>
      </c>
      <c r="G2580" s="103" t="str">
        <f>IF('Mottes de 6'!N570&lt;&gt;"",'Mottes de 6'!N570,"")</f>
        <v>M6</v>
      </c>
      <c r="H2580" s="103" t="str">
        <f>IF('Mottes de 6'!I570&lt;&gt;"",'Mottes de 6'!I570,"")</f>
        <v>A</v>
      </c>
      <c r="I2580" s="103" t="str">
        <f>IF('Mottes de 6'!J570&lt;&gt;"",'Mottes de 6'!J570,"")</f>
        <v/>
      </c>
      <c r="J2580" s="103">
        <f>IF($J$9=36,'Mottes de 6'!U570,IF($J$9=37,'Mottes de 6'!V570,IF($J$9=38,'Mottes de 6'!W570,IF($J$9=39,'Mottes de 6'!X570,IF($J$9=40,'Mottes de 6'!Y570,IF($J$9=41,'Mottes de 6'!Z570,IF($J$9=42,'Mottes de 6'!AA570,IF($J$9=43,'Mottes de 6'!AB570,IF($J$9=44,'Mottes de 6'!AC570,IF($J$9=45,'Mottes de 6'!AD570,IF($J$9=46,'Mottes de 6'!AE570,IF($J$9=47,'Mottes de 6'!AF570,IF($J$9=48,'Mottes de 6'!AG570,IF($J$9=49,'Mottes de 6'!AH570,IF($J$9=50,'Mottes de 6'!AI570,IF($J$9=51,'Mottes de 6'!AJ570,IF($J$9=52,'Mottes de 6'!AK570,IF($J$9=1,'Mottes de 6'!AL570,IF($J$9=2,'Mottes de 6'!AM570,IF($J$9=3,'Mottes de 6'!AN570,IF($J$9=4,'Mottes de 6'!AO570,IF($J$9=5,'Mottes de 6'!AP570,IF($J$9=6,'Mottes de 6'!AQ570,IF($J$9=7,'Mottes de 6'!AR570,IF($J$9=8,'Mottes de 6'!AS570,IF($J$9=9,'Mottes de 6'!AT570,IF($J$9=10,'Mottes de 6'!AU570,IF($J$9=11,'Mottes de 6'!AV570,IF($J$9=12,'Mottes de 6'!AW570,IF($J$9=13,'Mottes de 6'!AX570,IF($J$9=14,'Mottes de 6'!AY570,IF($J$9=15,'Mottes de 6'!AZ570,IF($J$9=16,'Mottes de 6'!BA570,IF($J$9=17,'Mottes de 6'!BB570,IF($J$9=18,'Mottes de 6'!BC570,IF($J$9=19,'Mottes de 6'!BD570,IF($J$9=20,'Mottes de 6'!BE570,IF($J$9=21,'Mottes de 6'!BF570,IF($J$9=22,'Mottes de 6'!BG570,IF($J$9=23,'Mottes de 6'!BH570,IF($J$9=24,'Mottes de 6'!BI570,IF($J$9=25,'Mottes de 6'!BJ570,IF($J$9=26,'Mottes de 6'!BK570,IF($J$9=27,'Mottes de 6'!BL570,IF($J$9=28,'Mottes de 6'!BM570,IF($J$9=29,'Mottes de 6'!BN570,IF($J$9=30,'Mottes de 6'!BO570,IF($J$9=31,'Mottes de 6'!BP570,IF($J$9=32,'Mottes de 6'!BQ570,IF($J$9=33,'Mottes de 6'!BR570,IF($J$9=34,'Mottes de 6'!BS570,IF($J$9=35,'Mottes de 6'!BT570,))))))))))))))))))))))))))))))))))))))))))))))))))))</f>
        <v>0</v>
      </c>
      <c r="K2580" s="103" t="str">
        <f>IF('Mottes de 6'!R570=0,"","Erreur")</f>
        <v/>
      </c>
    </row>
    <row r="2581" spans="1:11" x14ac:dyDescent="0.25">
      <c r="A2581" s="103">
        <f>IF('Mottes de 6'!A571&lt;&gt;"",'Mottes de 6'!A571,"")</f>
        <v>11445</v>
      </c>
      <c r="B2581" s="103" t="str">
        <f>IF('Mottes de 6'!L571&lt;&gt;"",'Mottes de 6'!L571,"")</f>
        <v>Noai</v>
      </c>
      <c r="C2581" s="107" t="str">
        <f>IF('Mottes de 6'!B571&lt;&gt;"",'Mottes de 6'!B571,"")</f>
        <v>LANTANA CAMARA ARBUSTIF</v>
      </c>
      <c r="D2581" s="107" t="str">
        <f>IF('Mottes de 6'!C571&lt;&gt;"",'Mottes de 6'!C571,"")</f>
        <v>Ingelsheim</v>
      </c>
      <c r="E2581" s="103">
        <f>IF('Mottes de 6'!H571&lt;&gt;"",'Mottes de 6'!H571,"")</f>
        <v>11</v>
      </c>
      <c r="F2581" s="103" t="str">
        <f>IF('Mottes de 6'!E571&lt;&gt;"",'Mottes de 6'!E571,"")</f>
        <v>B</v>
      </c>
      <c r="G2581" s="103" t="str">
        <f>IF('Mottes de 6'!N571&lt;&gt;"",'Mottes de 6'!N571,"")</f>
        <v>M6</v>
      </c>
      <c r="H2581" s="103" t="str">
        <f>IF('Mottes de 6'!I571&lt;&gt;"",'Mottes de 6'!I571,"")</f>
        <v>A</v>
      </c>
      <c r="I2581" s="103" t="str">
        <f>IF('Mottes de 6'!J571&lt;&gt;"",'Mottes de 6'!J571,"")</f>
        <v/>
      </c>
      <c r="J2581" s="103">
        <f>IF($J$9=36,'Mottes de 6'!U571,IF($J$9=37,'Mottes de 6'!V571,IF($J$9=38,'Mottes de 6'!W571,IF($J$9=39,'Mottes de 6'!X571,IF($J$9=40,'Mottes de 6'!Y571,IF($J$9=41,'Mottes de 6'!Z571,IF($J$9=42,'Mottes de 6'!AA571,IF($J$9=43,'Mottes de 6'!AB571,IF($J$9=44,'Mottes de 6'!AC571,IF($J$9=45,'Mottes de 6'!AD571,IF($J$9=46,'Mottes de 6'!AE571,IF($J$9=47,'Mottes de 6'!AF571,IF($J$9=48,'Mottes de 6'!AG571,IF($J$9=49,'Mottes de 6'!AH571,IF($J$9=50,'Mottes de 6'!AI571,IF($J$9=51,'Mottes de 6'!AJ571,IF($J$9=52,'Mottes de 6'!AK571,IF($J$9=1,'Mottes de 6'!AL571,IF($J$9=2,'Mottes de 6'!AM571,IF($J$9=3,'Mottes de 6'!AN571,IF($J$9=4,'Mottes de 6'!AO571,IF($J$9=5,'Mottes de 6'!AP571,IF($J$9=6,'Mottes de 6'!AQ571,IF($J$9=7,'Mottes de 6'!AR571,IF($J$9=8,'Mottes de 6'!AS571,IF($J$9=9,'Mottes de 6'!AT571,IF($J$9=10,'Mottes de 6'!AU571,IF($J$9=11,'Mottes de 6'!AV571,IF($J$9=12,'Mottes de 6'!AW571,IF($J$9=13,'Mottes de 6'!AX571,IF($J$9=14,'Mottes de 6'!AY571,IF($J$9=15,'Mottes de 6'!AZ571,IF($J$9=16,'Mottes de 6'!BA571,IF($J$9=17,'Mottes de 6'!BB571,IF($J$9=18,'Mottes de 6'!BC571,IF($J$9=19,'Mottes de 6'!BD571,IF($J$9=20,'Mottes de 6'!BE571,IF($J$9=21,'Mottes de 6'!BF571,IF($J$9=22,'Mottes de 6'!BG571,IF($J$9=23,'Mottes de 6'!BH571,IF($J$9=24,'Mottes de 6'!BI571,IF($J$9=25,'Mottes de 6'!BJ571,IF($J$9=26,'Mottes de 6'!BK571,IF($J$9=27,'Mottes de 6'!BL571,IF($J$9=28,'Mottes de 6'!BM571,IF($J$9=29,'Mottes de 6'!BN571,IF($J$9=30,'Mottes de 6'!BO571,IF($J$9=31,'Mottes de 6'!BP571,IF($J$9=32,'Mottes de 6'!BQ571,IF($J$9=33,'Mottes de 6'!BR571,IF($J$9=34,'Mottes de 6'!BS571,IF($J$9=35,'Mottes de 6'!BT571,))))))))))))))))))))))))))))))))))))))))))))))))))))</f>
        <v>0</v>
      </c>
      <c r="K2581" s="103" t="str">
        <f>IF('Mottes de 6'!R571=0,"","Erreur")</f>
        <v/>
      </c>
    </row>
    <row r="2582" spans="1:11" x14ac:dyDescent="0.25">
      <c r="A2582" s="103">
        <f>IF('Mottes de 6'!A572&lt;&gt;"",'Mottes de 6'!A572,"")</f>
        <v>11446</v>
      </c>
      <c r="B2582" s="103" t="str">
        <f>IF('Mottes de 6'!L572&lt;&gt;"",'Mottes de 6'!L572,"")</f>
        <v>Noai</v>
      </c>
      <c r="C2582" s="107" t="str">
        <f>IF('Mottes de 6'!B572&lt;&gt;"",'Mottes de 6'!B572,"")</f>
        <v>LANTANA CAMARA ARBUSTIF</v>
      </c>
      <c r="D2582" s="107" t="str">
        <f>IF('Mottes de 6'!C572&lt;&gt;"",'Mottes de 6'!C572,"")</f>
        <v>Professeur Raoux</v>
      </c>
      <c r="E2582" s="103">
        <f>IF('Mottes de 6'!H572&lt;&gt;"",'Mottes de 6'!H572,"")</f>
        <v>11</v>
      </c>
      <c r="F2582" s="103" t="str">
        <f>IF('Mottes de 6'!E572&lt;&gt;"",'Mottes de 6'!E572,"")</f>
        <v>B</v>
      </c>
      <c r="G2582" s="103" t="str">
        <f>IF('Mottes de 6'!N572&lt;&gt;"",'Mottes de 6'!N572,"")</f>
        <v>M6</v>
      </c>
      <c r="H2582" s="103" t="str">
        <f>IF('Mottes de 6'!I572&lt;&gt;"",'Mottes de 6'!I572,"")</f>
        <v>A</v>
      </c>
      <c r="I2582" s="103" t="str">
        <f>IF('Mottes de 6'!J572&lt;&gt;"",'Mottes de 6'!J572,"")</f>
        <v/>
      </c>
      <c r="J2582" s="103">
        <f>IF($J$9=36,'Mottes de 6'!U572,IF($J$9=37,'Mottes de 6'!V572,IF($J$9=38,'Mottes de 6'!W572,IF($J$9=39,'Mottes de 6'!X572,IF($J$9=40,'Mottes de 6'!Y572,IF($J$9=41,'Mottes de 6'!Z572,IF($J$9=42,'Mottes de 6'!AA572,IF($J$9=43,'Mottes de 6'!AB572,IF($J$9=44,'Mottes de 6'!AC572,IF($J$9=45,'Mottes de 6'!AD572,IF($J$9=46,'Mottes de 6'!AE572,IF($J$9=47,'Mottes de 6'!AF572,IF($J$9=48,'Mottes de 6'!AG572,IF($J$9=49,'Mottes de 6'!AH572,IF($J$9=50,'Mottes de 6'!AI572,IF($J$9=51,'Mottes de 6'!AJ572,IF($J$9=52,'Mottes de 6'!AK572,IF($J$9=1,'Mottes de 6'!AL572,IF($J$9=2,'Mottes de 6'!AM572,IF($J$9=3,'Mottes de 6'!AN572,IF($J$9=4,'Mottes de 6'!AO572,IF($J$9=5,'Mottes de 6'!AP572,IF($J$9=6,'Mottes de 6'!AQ572,IF($J$9=7,'Mottes de 6'!AR572,IF($J$9=8,'Mottes de 6'!AS572,IF($J$9=9,'Mottes de 6'!AT572,IF($J$9=10,'Mottes de 6'!AU572,IF($J$9=11,'Mottes de 6'!AV572,IF($J$9=12,'Mottes de 6'!AW572,IF($J$9=13,'Mottes de 6'!AX572,IF($J$9=14,'Mottes de 6'!AY572,IF($J$9=15,'Mottes de 6'!AZ572,IF($J$9=16,'Mottes de 6'!BA572,IF($J$9=17,'Mottes de 6'!BB572,IF($J$9=18,'Mottes de 6'!BC572,IF($J$9=19,'Mottes de 6'!BD572,IF($J$9=20,'Mottes de 6'!BE572,IF($J$9=21,'Mottes de 6'!BF572,IF($J$9=22,'Mottes de 6'!BG572,IF($J$9=23,'Mottes de 6'!BH572,IF($J$9=24,'Mottes de 6'!BI572,IF($J$9=25,'Mottes de 6'!BJ572,IF($J$9=26,'Mottes de 6'!BK572,IF($J$9=27,'Mottes de 6'!BL572,IF($J$9=28,'Mottes de 6'!BM572,IF($J$9=29,'Mottes de 6'!BN572,IF($J$9=30,'Mottes de 6'!BO572,IF($J$9=31,'Mottes de 6'!BP572,IF($J$9=32,'Mottes de 6'!BQ572,IF($J$9=33,'Mottes de 6'!BR572,IF($J$9=34,'Mottes de 6'!BS572,IF($J$9=35,'Mottes de 6'!BT572,))))))))))))))))))))))))))))))))))))))))))))))))))))</f>
        <v>0</v>
      </c>
      <c r="K2582" s="103" t="str">
        <f>IF('Mottes de 6'!R572=0,"","Erreur")</f>
        <v/>
      </c>
    </row>
    <row r="2583" spans="1:11" x14ac:dyDescent="0.25">
      <c r="A2583" s="103">
        <f>IF('Mottes de 6'!A573&lt;&gt;"",'Mottes de 6'!A573,"")</f>
        <v>13428</v>
      </c>
      <c r="B2583" s="103" t="str">
        <f>IF('Mottes de 6'!L573&lt;&gt;"",'Mottes de 6'!L573,"")</f>
        <v>Noai</v>
      </c>
      <c r="C2583" s="107" t="str">
        <f>IF('Mottes de 6'!B573&lt;&gt;"",'Mottes de 6'!B573,"")</f>
        <v>LANTANA CAMARA ARBUSTIF</v>
      </c>
      <c r="D2583" s="107" t="str">
        <f>IF('Mottes de 6'!C573&lt;&gt;"",'Mottes de 6'!C573,"")</f>
        <v>Snow White</v>
      </c>
      <c r="E2583" s="103">
        <f>IF('Mottes de 6'!H573&lt;&gt;"",'Mottes de 6'!H573,"")</f>
        <v>11</v>
      </c>
      <c r="F2583" s="103" t="str">
        <f>IF('Mottes de 6'!E573&lt;&gt;"",'Mottes de 6'!E573,"")</f>
        <v>B</v>
      </c>
      <c r="G2583" s="103" t="str">
        <f>IF('Mottes de 6'!N573&lt;&gt;"",'Mottes de 6'!N573,"")</f>
        <v>M6</v>
      </c>
      <c r="H2583" s="103" t="str">
        <f>IF('Mottes de 6'!I573&lt;&gt;"",'Mottes de 6'!I573,"")</f>
        <v>A</v>
      </c>
      <c r="I2583" s="103" t="str">
        <f>IF('Mottes de 6'!J573&lt;&gt;"",'Mottes de 6'!J573,"")</f>
        <v/>
      </c>
      <c r="J2583" s="103">
        <f>IF($J$9=36,'Mottes de 6'!U573,IF($J$9=37,'Mottes de 6'!V573,IF($J$9=38,'Mottes de 6'!W573,IF($J$9=39,'Mottes de 6'!X573,IF($J$9=40,'Mottes de 6'!Y573,IF($J$9=41,'Mottes de 6'!Z573,IF($J$9=42,'Mottes de 6'!AA573,IF($J$9=43,'Mottes de 6'!AB573,IF($J$9=44,'Mottes de 6'!AC573,IF($J$9=45,'Mottes de 6'!AD573,IF($J$9=46,'Mottes de 6'!AE573,IF($J$9=47,'Mottes de 6'!AF573,IF($J$9=48,'Mottes de 6'!AG573,IF($J$9=49,'Mottes de 6'!AH573,IF($J$9=50,'Mottes de 6'!AI573,IF($J$9=51,'Mottes de 6'!AJ573,IF($J$9=52,'Mottes de 6'!AK573,IF($J$9=1,'Mottes de 6'!AL573,IF($J$9=2,'Mottes de 6'!AM573,IF($J$9=3,'Mottes de 6'!AN573,IF($J$9=4,'Mottes de 6'!AO573,IF($J$9=5,'Mottes de 6'!AP573,IF($J$9=6,'Mottes de 6'!AQ573,IF($J$9=7,'Mottes de 6'!AR573,IF($J$9=8,'Mottes de 6'!AS573,IF($J$9=9,'Mottes de 6'!AT573,IF($J$9=10,'Mottes de 6'!AU573,IF($J$9=11,'Mottes de 6'!AV573,IF($J$9=12,'Mottes de 6'!AW573,IF($J$9=13,'Mottes de 6'!AX573,IF($J$9=14,'Mottes de 6'!AY573,IF($J$9=15,'Mottes de 6'!AZ573,IF($J$9=16,'Mottes de 6'!BA573,IF($J$9=17,'Mottes de 6'!BB573,IF($J$9=18,'Mottes de 6'!BC573,IF($J$9=19,'Mottes de 6'!BD573,IF($J$9=20,'Mottes de 6'!BE573,IF($J$9=21,'Mottes de 6'!BF573,IF($J$9=22,'Mottes de 6'!BG573,IF($J$9=23,'Mottes de 6'!BH573,IF($J$9=24,'Mottes de 6'!BI573,IF($J$9=25,'Mottes de 6'!BJ573,IF($J$9=26,'Mottes de 6'!BK573,IF($J$9=27,'Mottes de 6'!BL573,IF($J$9=28,'Mottes de 6'!BM573,IF($J$9=29,'Mottes de 6'!BN573,IF($J$9=30,'Mottes de 6'!BO573,IF($J$9=31,'Mottes de 6'!BP573,IF($J$9=32,'Mottes de 6'!BQ573,IF($J$9=33,'Mottes de 6'!BR573,IF($J$9=34,'Mottes de 6'!BS573,IF($J$9=35,'Mottes de 6'!BT573,))))))))))))))))))))))))))))))))))))))))))))))))))))</f>
        <v>0</v>
      </c>
      <c r="K2583" s="103" t="str">
        <f>IF('Mottes de 6'!R573=0,"","Erreur")</f>
        <v/>
      </c>
    </row>
    <row r="2584" spans="1:11" x14ac:dyDescent="0.25">
      <c r="A2584" s="103">
        <f>IF('Mottes de 6'!A574&lt;&gt;"",'Mottes de 6'!A574,"")</f>
        <v>11722</v>
      </c>
      <c r="B2584" s="103" t="str">
        <f>IF('Mottes de 6'!L574&lt;&gt;"",'Mottes de 6'!L574,"")</f>
        <v>Noai</v>
      </c>
      <c r="C2584" s="107" t="str">
        <f>IF('Mottes de 6'!B574&lt;&gt;"",'Mottes de 6'!B574,"")</f>
        <v>LANTANA CAMARA ARBUSTIF</v>
      </c>
      <c r="D2584" s="107" t="str">
        <f>IF('Mottes de 6'!C574&lt;&gt;"",'Mottes de 6'!C574,"")</f>
        <v>Sonja</v>
      </c>
      <c r="E2584" s="103">
        <f>IF('Mottes de 6'!H574&lt;&gt;"",'Mottes de 6'!H574,"")</f>
        <v>11</v>
      </c>
      <c r="F2584" s="103" t="str">
        <f>IF('Mottes de 6'!E574&lt;&gt;"",'Mottes de 6'!E574,"")</f>
        <v>B</v>
      </c>
      <c r="G2584" s="103" t="str">
        <f>IF('Mottes de 6'!N574&lt;&gt;"",'Mottes de 6'!N574,"")</f>
        <v>M6</v>
      </c>
      <c r="H2584" s="103" t="str">
        <f>IF('Mottes de 6'!I574&lt;&gt;"",'Mottes de 6'!I574,"")</f>
        <v>A</v>
      </c>
      <c r="I2584" s="103" t="str">
        <f>IF('Mottes de 6'!J574&lt;&gt;"",'Mottes de 6'!J574,"")</f>
        <v/>
      </c>
      <c r="J2584" s="103">
        <f>IF($J$9=36,'Mottes de 6'!U574,IF($J$9=37,'Mottes de 6'!V574,IF($J$9=38,'Mottes de 6'!W574,IF($J$9=39,'Mottes de 6'!X574,IF($J$9=40,'Mottes de 6'!Y574,IF($J$9=41,'Mottes de 6'!Z574,IF($J$9=42,'Mottes de 6'!AA574,IF($J$9=43,'Mottes de 6'!AB574,IF($J$9=44,'Mottes de 6'!AC574,IF($J$9=45,'Mottes de 6'!AD574,IF($J$9=46,'Mottes de 6'!AE574,IF($J$9=47,'Mottes de 6'!AF574,IF($J$9=48,'Mottes de 6'!AG574,IF($J$9=49,'Mottes de 6'!AH574,IF($J$9=50,'Mottes de 6'!AI574,IF($J$9=51,'Mottes de 6'!AJ574,IF($J$9=52,'Mottes de 6'!AK574,IF($J$9=1,'Mottes de 6'!AL574,IF($J$9=2,'Mottes de 6'!AM574,IF($J$9=3,'Mottes de 6'!AN574,IF($J$9=4,'Mottes de 6'!AO574,IF($J$9=5,'Mottes de 6'!AP574,IF($J$9=6,'Mottes de 6'!AQ574,IF($J$9=7,'Mottes de 6'!AR574,IF($J$9=8,'Mottes de 6'!AS574,IF($J$9=9,'Mottes de 6'!AT574,IF($J$9=10,'Mottes de 6'!AU574,IF($J$9=11,'Mottes de 6'!AV574,IF($J$9=12,'Mottes de 6'!AW574,IF($J$9=13,'Mottes de 6'!AX574,IF($J$9=14,'Mottes de 6'!AY574,IF($J$9=15,'Mottes de 6'!AZ574,IF($J$9=16,'Mottes de 6'!BA574,IF($J$9=17,'Mottes de 6'!BB574,IF($J$9=18,'Mottes de 6'!BC574,IF($J$9=19,'Mottes de 6'!BD574,IF($J$9=20,'Mottes de 6'!BE574,IF($J$9=21,'Mottes de 6'!BF574,IF($J$9=22,'Mottes de 6'!BG574,IF($J$9=23,'Mottes de 6'!BH574,IF($J$9=24,'Mottes de 6'!BI574,IF($J$9=25,'Mottes de 6'!BJ574,IF($J$9=26,'Mottes de 6'!BK574,IF($J$9=27,'Mottes de 6'!BL574,IF($J$9=28,'Mottes de 6'!BM574,IF($J$9=29,'Mottes de 6'!BN574,IF($J$9=30,'Mottes de 6'!BO574,IF($J$9=31,'Mottes de 6'!BP574,IF($J$9=32,'Mottes de 6'!BQ574,IF($J$9=33,'Mottes de 6'!BR574,IF($J$9=34,'Mottes de 6'!BS574,IF($J$9=35,'Mottes de 6'!BT574,))))))))))))))))))))))))))))))))))))))))))))))))))))</f>
        <v>0</v>
      </c>
      <c r="K2584" s="103" t="str">
        <f>IF('Mottes de 6'!R574=0,"","Erreur")</f>
        <v/>
      </c>
    </row>
    <row r="2585" spans="1:11" x14ac:dyDescent="0.25">
      <c r="A2585" s="103">
        <f>IF('Mottes de 6'!A575&lt;&gt;"",'Mottes de 6'!A575,"")</f>
        <v>21103</v>
      </c>
      <c r="B2585" s="103" t="str">
        <f>IF('Mottes de 6'!L575&lt;&gt;"",'Mottes de 6'!L575,"")</f>
        <v>Noai</v>
      </c>
      <c r="C2585" s="107" t="str">
        <f>IF('Mottes de 6'!B575&lt;&gt;"",'Mottes de 6'!B575,"")</f>
        <v>LANTANA CAMARA ARBUSTIF</v>
      </c>
      <c r="D2585" s="107" t="str">
        <f>IF('Mottes de 6'!C575&lt;&gt;"",'Mottes de 6'!C575,"")</f>
        <v>Variés</v>
      </c>
      <c r="E2585" s="103">
        <f>IF('Mottes de 6'!H575&lt;&gt;"",'Mottes de 6'!H575,"")</f>
        <v>11</v>
      </c>
      <c r="F2585" s="103" t="str">
        <f>IF('Mottes de 6'!E575&lt;&gt;"",'Mottes de 6'!E575,"")</f>
        <v>B</v>
      </c>
      <c r="G2585" s="103" t="str">
        <f>IF('Mottes de 6'!N575&lt;&gt;"",'Mottes de 6'!N575,"")</f>
        <v>M6</v>
      </c>
      <c r="H2585" s="103" t="str">
        <f>IF('Mottes de 6'!I575&lt;&gt;"",'Mottes de 6'!I575,"")</f>
        <v>A</v>
      </c>
      <c r="I2585" s="103" t="str">
        <f>IF('Mottes de 6'!J575&lt;&gt;"",'Mottes de 6'!J575,"")</f>
        <v/>
      </c>
      <c r="J2585" s="103">
        <f>IF($J$9=36,'Mottes de 6'!U575,IF($J$9=37,'Mottes de 6'!V575,IF($J$9=38,'Mottes de 6'!W575,IF($J$9=39,'Mottes de 6'!X575,IF($J$9=40,'Mottes de 6'!Y575,IF($J$9=41,'Mottes de 6'!Z575,IF($J$9=42,'Mottes de 6'!AA575,IF($J$9=43,'Mottes de 6'!AB575,IF($J$9=44,'Mottes de 6'!AC575,IF($J$9=45,'Mottes de 6'!AD575,IF($J$9=46,'Mottes de 6'!AE575,IF($J$9=47,'Mottes de 6'!AF575,IF($J$9=48,'Mottes de 6'!AG575,IF($J$9=49,'Mottes de 6'!AH575,IF($J$9=50,'Mottes de 6'!AI575,IF($J$9=51,'Mottes de 6'!AJ575,IF($J$9=52,'Mottes de 6'!AK575,IF($J$9=1,'Mottes de 6'!AL575,IF($J$9=2,'Mottes de 6'!AM575,IF($J$9=3,'Mottes de 6'!AN575,IF($J$9=4,'Mottes de 6'!AO575,IF($J$9=5,'Mottes de 6'!AP575,IF($J$9=6,'Mottes de 6'!AQ575,IF($J$9=7,'Mottes de 6'!AR575,IF($J$9=8,'Mottes de 6'!AS575,IF($J$9=9,'Mottes de 6'!AT575,IF($J$9=10,'Mottes de 6'!AU575,IF($J$9=11,'Mottes de 6'!AV575,IF($J$9=12,'Mottes de 6'!AW575,IF($J$9=13,'Mottes de 6'!AX575,IF($J$9=14,'Mottes de 6'!AY575,IF($J$9=15,'Mottes de 6'!AZ575,IF($J$9=16,'Mottes de 6'!BA575,IF($J$9=17,'Mottes de 6'!BB575,IF($J$9=18,'Mottes de 6'!BC575,IF($J$9=19,'Mottes de 6'!BD575,IF($J$9=20,'Mottes de 6'!BE575,IF($J$9=21,'Mottes de 6'!BF575,IF($J$9=22,'Mottes de 6'!BG575,IF($J$9=23,'Mottes de 6'!BH575,IF($J$9=24,'Mottes de 6'!BI575,IF($J$9=25,'Mottes de 6'!BJ575,IF($J$9=26,'Mottes de 6'!BK575,IF($J$9=27,'Mottes de 6'!BL575,IF($J$9=28,'Mottes de 6'!BM575,IF($J$9=29,'Mottes de 6'!BN575,IF($J$9=30,'Mottes de 6'!BO575,IF($J$9=31,'Mottes de 6'!BP575,IF($J$9=32,'Mottes de 6'!BQ575,IF($J$9=33,'Mottes de 6'!BR575,IF($J$9=34,'Mottes de 6'!BS575,IF($J$9=35,'Mottes de 6'!BT575,))))))))))))))))))))))))))))))))))))))))))))))))))))</f>
        <v>0</v>
      </c>
      <c r="K2585" s="103" t="str">
        <f>IF('Mottes de 6'!R575=0,"","Erreur")</f>
        <v/>
      </c>
    </row>
    <row r="2586" spans="1:11" x14ac:dyDescent="0.25">
      <c r="A2586" s="450"/>
      <c r="B2586" s="450"/>
      <c r="C2586" s="451" t="s">
        <v>1928</v>
      </c>
      <c r="D2586" s="451"/>
      <c r="E2586" s="450"/>
      <c r="F2586" s="450"/>
      <c r="G2586" s="450"/>
      <c r="H2586" s="450"/>
      <c r="I2586" s="450"/>
      <c r="J2586" s="450">
        <f>SUBTOTAL(9,J2580:J2585)</f>
        <v>0</v>
      </c>
      <c r="K2586" s="450"/>
    </row>
    <row r="2587" spans="1:11" x14ac:dyDescent="0.25">
      <c r="A2587" s="103">
        <f>IF('Mottes de 6'!A576&lt;&gt;"",'Mottes de 6'!A576,"")</f>
        <v>11191</v>
      </c>
      <c r="B2587" s="103" t="str">
        <f>IF('Mottes de 6'!L576&lt;&gt;"",'Mottes de 6'!L576,"")</f>
        <v>Noai</v>
      </c>
      <c r="C2587" s="107" t="str">
        <f>IF('Mottes de 6'!B576&lt;&gt;"",'Mottes de 6'!B576,"")</f>
        <v>LANTANA MONTEVIDENSIS</v>
      </c>
      <c r="D2587" s="107" t="str">
        <f>IF('Mottes de 6'!C576&lt;&gt;"",'Mottes de 6'!C576,"")</f>
        <v>Jaune</v>
      </c>
      <c r="E2587" s="103">
        <f>IF('Mottes de 6'!H576&lt;&gt;"",'Mottes de 6'!H576,"")</f>
        <v>12</v>
      </c>
      <c r="F2587" s="103" t="str">
        <f>IF('Mottes de 6'!E576&lt;&gt;"",'Mottes de 6'!E576,"")</f>
        <v>B</v>
      </c>
      <c r="G2587" s="103" t="str">
        <f>IF('Mottes de 6'!N576&lt;&gt;"",'Mottes de 6'!N576,"")</f>
        <v>M6</v>
      </c>
      <c r="H2587" s="103" t="str">
        <f>IF('Mottes de 6'!I576&lt;&gt;"",'Mottes de 6'!I576,"")</f>
        <v>A</v>
      </c>
      <c r="I2587" s="103" t="str">
        <f>IF('Mottes de 6'!J576&lt;&gt;"",'Mottes de 6'!J576,"")</f>
        <v/>
      </c>
      <c r="J2587" s="103">
        <f>IF($J$9=36,'Mottes de 6'!U576,IF($J$9=37,'Mottes de 6'!V576,IF($J$9=38,'Mottes de 6'!W576,IF($J$9=39,'Mottes de 6'!X576,IF($J$9=40,'Mottes de 6'!Y576,IF($J$9=41,'Mottes de 6'!Z576,IF($J$9=42,'Mottes de 6'!AA576,IF($J$9=43,'Mottes de 6'!AB576,IF($J$9=44,'Mottes de 6'!AC576,IF($J$9=45,'Mottes de 6'!AD576,IF($J$9=46,'Mottes de 6'!AE576,IF($J$9=47,'Mottes de 6'!AF576,IF($J$9=48,'Mottes de 6'!AG576,IF($J$9=49,'Mottes de 6'!AH576,IF($J$9=50,'Mottes de 6'!AI576,IF($J$9=51,'Mottes de 6'!AJ576,IF($J$9=52,'Mottes de 6'!AK576,IF($J$9=1,'Mottes de 6'!AL576,IF($J$9=2,'Mottes de 6'!AM576,IF($J$9=3,'Mottes de 6'!AN576,IF($J$9=4,'Mottes de 6'!AO576,IF($J$9=5,'Mottes de 6'!AP576,IF($J$9=6,'Mottes de 6'!AQ576,IF($J$9=7,'Mottes de 6'!AR576,IF($J$9=8,'Mottes de 6'!AS576,IF($J$9=9,'Mottes de 6'!AT576,IF($J$9=10,'Mottes de 6'!AU576,IF($J$9=11,'Mottes de 6'!AV576,IF($J$9=12,'Mottes de 6'!AW576,IF($J$9=13,'Mottes de 6'!AX576,IF($J$9=14,'Mottes de 6'!AY576,IF($J$9=15,'Mottes de 6'!AZ576,IF($J$9=16,'Mottes de 6'!BA576,IF($J$9=17,'Mottes de 6'!BB576,IF($J$9=18,'Mottes de 6'!BC576,IF($J$9=19,'Mottes de 6'!BD576,IF($J$9=20,'Mottes de 6'!BE576,IF($J$9=21,'Mottes de 6'!BF576,IF($J$9=22,'Mottes de 6'!BG576,IF($J$9=23,'Mottes de 6'!BH576,IF($J$9=24,'Mottes de 6'!BI576,IF($J$9=25,'Mottes de 6'!BJ576,IF($J$9=26,'Mottes de 6'!BK576,IF($J$9=27,'Mottes de 6'!BL576,IF($J$9=28,'Mottes de 6'!BM576,IF($J$9=29,'Mottes de 6'!BN576,IF($J$9=30,'Mottes de 6'!BO576,IF($J$9=31,'Mottes de 6'!BP576,IF($J$9=32,'Mottes de 6'!BQ576,IF($J$9=33,'Mottes de 6'!BR576,IF($J$9=34,'Mottes de 6'!BS576,IF($J$9=35,'Mottes de 6'!BT576,))))))))))))))))))))))))))))))))))))))))))))))))))))</f>
        <v>0</v>
      </c>
      <c r="K2587" s="103" t="str">
        <f>IF('Mottes de 6'!R576=0,"","Erreur")</f>
        <v/>
      </c>
    </row>
    <row r="2588" spans="1:11" x14ac:dyDescent="0.25">
      <c r="A2588" s="103">
        <f>IF('Mottes de 6'!A577&lt;&gt;"",'Mottes de 6'!A577,"")</f>
        <v>26799</v>
      </c>
      <c r="B2588" s="103" t="str">
        <f>IF('Mottes de 6'!L577&lt;&gt;"",'Mottes de 6'!L577,"")</f>
        <v>Noai</v>
      </c>
      <c r="C2588" s="107" t="str">
        <f>IF('Mottes de 6'!B577&lt;&gt;"",'Mottes de 6'!B577,"")</f>
        <v>LANTANA MONTEVIDENSIS</v>
      </c>
      <c r="D2588" s="107" t="str">
        <f>IF('Mottes de 6'!C577&lt;&gt;"",'Mottes de 6'!C577,"")</f>
        <v>Mauve</v>
      </c>
      <c r="E2588" s="103">
        <f>IF('Mottes de 6'!H577&lt;&gt;"",'Mottes de 6'!H577,"")</f>
        <v>12</v>
      </c>
      <c r="F2588" s="103" t="str">
        <f>IF('Mottes de 6'!E577&lt;&gt;"",'Mottes de 6'!E577,"")</f>
        <v>B</v>
      </c>
      <c r="G2588" s="103" t="str">
        <f>IF('Mottes de 6'!N577&lt;&gt;"",'Mottes de 6'!N577,"")</f>
        <v>M6</v>
      </c>
      <c r="H2588" s="103" t="str">
        <f>IF('Mottes de 6'!I577&lt;&gt;"",'Mottes de 6'!I577,"")</f>
        <v>A</v>
      </c>
      <c r="I2588" s="103" t="str">
        <f>IF('Mottes de 6'!J577&lt;&gt;"",'Mottes de 6'!J577,"")</f>
        <v/>
      </c>
      <c r="J2588" s="103">
        <f>IF($J$9=36,'Mottes de 6'!U577,IF($J$9=37,'Mottes de 6'!V577,IF($J$9=38,'Mottes de 6'!W577,IF($J$9=39,'Mottes de 6'!X577,IF($J$9=40,'Mottes de 6'!Y577,IF($J$9=41,'Mottes de 6'!Z577,IF($J$9=42,'Mottes de 6'!AA577,IF($J$9=43,'Mottes de 6'!AB577,IF($J$9=44,'Mottes de 6'!AC577,IF($J$9=45,'Mottes de 6'!AD577,IF($J$9=46,'Mottes de 6'!AE577,IF($J$9=47,'Mottes de 6'!AF577,IF($J$9=48,'Mottes de 6'!AG577,IF($J$9=49,'Mottes de 6'!AH577,IF($J$9=50,'Mottes de 6'!AI577,IF($J$9=51,'Mottes de 6'!AJ577,IF($J$9=52,'Mottes de 6'!AK577,IF($J$9=1,'Mottes de 6'!AL577,IF($J$9=2,'Mottes de 6'!AM577,IF($J$9=3,'Mottes de 6'!AN577,IF($J$9=4,'Mottes de 6'!AO577,IF($J$9=5,'Mottes de 6'!AP577,IF($J$9=6,'Mottes de 6'!AQ577,IF($J$9=7,'Mottes de 6'!AR577,IF($J$9=8,'Mottes de 6'!AS577,IF($J$9=9,'Mottes de 6'!AT577,IF($J$9=10,'Mottes de 6'!AU577,IF($J$9=11,'Mottes de 6'!AV577,IF($J$9=12,'Mottes de 6'!AW577,IF($J$9=13,'Mottes de 6'!AX577,IF($J$9=14,'Mottes de 6'!AY577,IF($J$9=15,'Mottes de 6'!AZ577,IF($J$9=16,'Mottes de 6'!BA577,IF($J$9=17,'Mottes de 6'!BB577,IF($J$9=18,'Mottes de 6'!BC577,IF($J$9=19,'Mottes de 6'!BD577,IF($J$9=20,'Mottes de 6'!BE577,IF($J$9=21,'Mottes de 6'!BF577,IF($J$9=22,'Mottes de 6'!BG577,IF($J$9=23,'Mottes de 6'!BH577,IF($J$9=24,'Mottes de 6'!BI577,IF($J$9=25,'Mottes de 6'!BJ577,IF($J$9=26,'Mottes de 6'!BK577,IF($J$9=27,'Mottes de 6'!BL577,IF($J$9=28,'Mottes de 6'!BM577,IF($J$9=29,'Mottes de 6'!BN577,IF($J$9=30,'Mottes de 6'!BO577,IF($J$9=31,'Mottes de 6'!BP577,IF($J$9=32,'Mottes de 6'!BQ577,IF($J$9=33,'Mottes de 6'!BR577,IF($J$9=34,'Mottes de 6'!BS577,IF($J$9=35,'Mottes de 6'!BT577,))))))))))))))))))))))))))))))))))))))))))))))))))))</f>
        <v>0</v>
      </c>
      <c r="K2588" s="103" t="str">
        <f>IF('Mottes de 6'!R577=0,"","Erreur")</f>
        <v/>
      </c>
    </row>
    <row r="2589" spans="1:11" x14ac:dyDescent="0.25">
      <c r="A2589" s="450"/>
      <c r="B2589" s="450"/>
      <c r="C2589" s="451" t="s">
        <v>1929</v>
      </c>
      <c r="D2589" s="451"/>
      <c r="E2589" s="450"/>
      <c r="F2589" s="450"/>
      <c r="G2589" s="450"/>
      <c r="H2589" s="450"/>
      <c r="I2589" s="450"/>
      <c r="J2589" s="450">
        <f>SUBTOTAL(9,J2587:J2588)</f>
        <v>0</v>
      </c>
      <c r="K2589" s="450"/>
    </row>
    <row r="2590" spans="1:11" x14ac:dyDescent="0.25">
      <c r="A2590" s="103">
        <f>IF('Mottes de 6'!A578&lt;&gt;"",'Mottes de 6'!A578,"")</f>
        <v>15221</v>
      </c>
      <c r="B2590" s="103" t="str">
        <f>IF('Mottes de 6'!L578&lt;&gt;"",'Mottes de 6'!L578,"")</f>
        <v>Noai</v>
      </c>
      <c r="C2590" s="107" t="str">
        <f>IF('Mottes de 6'!B578&lt;&gt;"",'Mottes de 6'!B578,"")</f>
        <v>LAVANDE GROSSO</v>
      </c>
      <c r="D2590" s="107" t="str">
        <f>IF('Mottes de 6'!C578&lt;&gt;"",'Mottes de 6'!C578,"")</f>
        <v>.</v>
      </c>
      <c r="E2590" s="103">
        <f>IF('Mottes de 6'!H578&lt;&gt;"",'Mottes de 6'!H578,"")</f>
        <v>12</v>
      </c>
      <c r="F2590" s="103" t="str">
        <f>IF('Mottes de 6'!E578&lt;&gt;"",'Mottes de 6'!E578,"")</f>
        <v>B</v>
      </c>
      <c r="G2590" s="103" t="str">
        <f>IF('Mottes de 6'!N578&lt;&gt;"",'Mottes de 6'!N578,"")</f>
        <v>M6</v>
      </c>
      <c r="H2590" s="103" t="str">
        <f>IF('Mottes de 6'!I578&lt;&gt;"",'Mottes de 6'!I578,"")</f>
        <v>A</v>
      </c>
      <c r="I2590" s="103" t="str">
        <f>IF('Mottes de 6'!J578&lt;&gt;"",'Mottes de 6'!J578,"")</f>
        <v/>
      </c>
      <c r="J2590" s="103">
        <f>IF($J$9=36,'Mottes de 6'!U578,IF($J$9=37,'Mottes de 6'!V578,IF($J$9=38,'Mottes de 6'!W578,IF($J$9=39,'Mottes de 6'!X578,IF($J$9=40,'Mottes de 6'!Y578,IF($J$9=41,'Mottes de 6'!Z578,IF($J$9=42,'Mottes de 6'!AA578,IF($J$9=43,'Mottes de 6'!AB578,IF($J$9=44,'Mottes de 6'!AC578,IF($J$9=45,'Mottes de 6'!AD578,IF($J$9=46,'Mottes de 6'!AE578,IF($J$9=47,'Mottes de 6'!AF578,IF($J$9=48,'Mottes de 6'!AG578,IF($J$9=49,'Mottes de 6'!AH578,IF($J$9=50,'Mottes de 6'!AI578,IF($J$9=51,'Mottes de 6'!AJ578,IF($J$9=52,'Mottes de 6'!AK578,IF($J$9=1,'Mottes de 6'!AL578,IF($J$9=2,'Mottes de 6'!AM578,IF($J$9=3,'Mottes de 6'!AN578,IF($J$9=4,'Mottes de 6'!AO578,IF($J$9=5,'Mottes de 6'!AP578,IF($J$9=6,'Mottes de 6'!AQ578,IF($J$9=7,'Mottes de 6'!AR578,IF($J$9=8,'Mottes de 6'!AS578,IF($J$9=9,'Mottes de 6'!AT578,IF($J$9=10,'Mottes de 6'!AU578,IF($J$9=11,'Mottes de 6'!AV578,IF($J$9=12,'Mottes de 6'!AW578,IF($J$9=13,'Mottes de 6'!AX578,IF($J$9=14,'Mottes de 6'!AY578,IF($J$9=15,'Mottes de 6'!AZ578,IF($J$9=16,'Mottes de 6'!BA578,IF($J$9=17,'Mottes de 6'!BB578,IF($J$9=18,'Mottes de 6'!BC578,IF($J$9=19,'Mottes de 6'!BD578,IF($J$9=20,'Mottes de 6'!BE578,IF($J$9=21,'Mottes de 6'!BF578,IF($J$9=22,'Mottes de 6'!BG578,IF($J$9=23,'Mottes de 6'!BH578,IF($J$9=24,'Mottes de 6'!BI578,IF($J$9=25,'Mottes de 6'!BJ578,IF($J$9=26,'Mottes de 6'!BK578,IF($J$9=27,'Mottes de 6'!BL578,IF($J$9=28,'Mottes de 6'!BM578,IF($J$9=29,'Mottes de 6'!BN578,IF($J$9=30,'Mottes de 6'!BO578,IF($J$9=31,'Mottes de 6'!BP578,IF($J$9=32,'Mottes de 6'!BQ578,IF($J$9=33,'Mottes de 6'!BR578,IF($J$9=34,'Mottes de 6'!BS578,IF($J$9=35,'Mottes de 6'!BT578,))))))))))))))))))))))))))))))))))))))))))))))))))))</f>
        <v>0</v>
      </c>
      <c r="K2590" s="103" t="str">
        <f>IF('Mottes de 6'!R578=0,"","Erreur")</f>
        <v/>
      </c>
    </row>
    <row r="2591" spans="1:11" x14ac:dyDescent="0.25">
      <c r="A2591" s="450"/>
      <c r="B2591" s="450"/>
      <c r="C2591" s="451" t="s">
        <v>1930</v>
      </c>
      <c r="D2591" s="451"/>
      <c r="E2591" s="450"/>
      <c r="F2591" s="450"/>
      <c r="G2591" s="450"/>
      <c r="H2591" s="450"/>
      <c r="I2591" s="450"/>
      <c r="J2591" s="450">
        <f>SUBTOTAL(9,J2590:J2590)</f>
        <v>0</v>
      </c>
      <c r="K2591" s="450"/>
    </row>
    <row r="2592" spans="1:11" x14ac:dyDescent="0.25">
      <c r="A2592" s="103">
        <f>IF('Mottes de 6'!A579&lt;&gt;"",'Mottes de 6'!A579,"")</f>
        <v>23947</v>
      </c>
      <c r="B2592" s="103" t="str">
        <f>IF('Mottes de 6'!L579&lt;&gt;"",'Mottes de 6'!L579,"")</f>
        <v>Noai</v>
      </c>
      <c r="C2592" s="107" t="str">
        <f>IF('Mottes de 6'!B579&lt;&gt;"",'Mottes de 6'!B579,"")</f>
        <v>LAVANDE STOECHAS</v>
      </c>
      <c r="D2592" s="107" t="str">
        <f>IF('Mottes de 6'!C579&lt;&gt;"",'Mottes de 6'!C579,"")</f>
        <v>Laveanna violet</v>
      </c>
      <c r="E2592" s="103">
        <f>IF('Mottes de 6'!H579&lt;&gt;"",'Mottes de 6'!H579,"")</f>
        <v>12</v>
      </c>
      <c r="F2592" s="103" t="str">
        <f>IF('Mottes de 6'!E579&lt;&gt;"",'Mottes de 6'!E579,"")</f>
        <v>B</v>
      </c>
      <c r="G2592" s="103" t="str">
        <f>IF('Mottes de 6'!N579&lt;&gt;"",'Mottes de 6'!N579,"")</f>
        <v>M6</v>
      </c>
      <c r="H2592" s="103" t="str">
        <f>IF('Mottes de 6'!I579&lt;&gt;"",'Mottes de 6'!I579,"")</f>
        <v>A</v>
      </c>
      <c r="I2592" s="103">
        <f>IF('Mottes de 6'!J579&lt;&gt;"",'Mottes de 6'!J579,"")</f>
        <v>5.5E-2</v>
      </c>
      <c r="J2592" s="103">
        <f>IF($J$9=36,'Mottes de 6'!U579,IF($J$9=37,'Mottes de 6'!V579,IF($J$9=38,'Mottes de 6'!W579,IF($J$9=39,'Mottes de 6'!X579,IF($J$9=40,'Mottes de 6'!Y579,IF($J$9=41,'Mottes de 6'!Z579,IF($J$9=42,'Mottes de 6'!AA579,IF($J$9=43,'Mottes de 6'!AB579,IF($J$9=44,'Mottes de 6'!AC579,IF($J$9=45,'Mottes de 6'!AD579,IF($J$9=46,'Mottes de 6'!AE579,IF($J$9=47,'Mottes de 6'!AF579,IF($J$9=48,'Mottes de 6'!AG579,IF($J$9=49,'Mottes de 6'!AH579,IF($J$9=50,'Mottes de 6'!AI579,IF($J$9=51,'Mottes de 6'!AJ579,IF($J$9=52,'Mottes de 6'!AK579,IF($J$9=1,'Mottes de 6'!AL579,IF($J$9=2,'Mottes de 6'!AM579,IF($J$9=3,'Mottes de 6'!AN579,IF($J$9=4,'Mottes de 6'!AO579,IF($J$9=5,'Mottes de 6'!AP579,IF($J$9=6,'Mottes de 6'!AQ579,IF($J$9=7,'Mottes de 6'!AR579,IF($J$9=8,'Mottes de 6'!AS579,IF($J$9=9,'Mottes de 6'!AT579,IF($J$9=10,'Mottes de 6'!AU579,IF($J$9=11,'Mottes de 6'!AV579,IF($J$9=12,'Mottes de 6'!AW579,IF($J$9=13,'Mottes de 6'!AX579,IF($J$9=14,'Mottes de 6'!AY579,IF($J$9=15,'Mottes de 6'!AZ579,IF($J$9=16,'Mottes de 6'!BA579,IF($J$9=17,'Mottes de 6'!BB579,IF($J$9=18,'Mottes de 6'!BC579,IF($J$9=19,'Mottes de 6'!BD579,IF($J$9=20,'Mottes de 6'!BE579,IF($J$9=21,'Mottes de 6'!BF579,IF($J$9=22,'Mottes de 6'!BG579,IF($J$9=23,'Mottes de 6'!BH579,IF($J$9=24,'Mottes de 6'!BI579,IF($J$9=25,'Mottes de 6'!BJ579,IF($J$9=26,'Mottes de 6'!BK579,IF($J$9=27,'Mottes de 6'!BL579,IF($J$9=28,'Mottes de 6'!BM579,IF($J$9=29,'Mottes de 6'!BN579,IF($J$9=30,'Mottes de 6'!BO579,IF($J$9=31,'Mottes de 6'!BP579,IF($J$9=32,'Mottes de 6'!BQ579,IF($J$9=33,'Mottes de 6'!BR579,IF($J$9=34,'Mottes de 6'!BS579,IF($J$9=35,'Mottes de 6'!BT579,))))))))))))))))))))))))))))))))))))))))))))))))))))</f>
        <v>0</v>
      </c>
      <c r="K2592" s="103" t="str">
        <f>IF('Mottes de 6'!R579=0,"","Erreur")</f>
        <v/>
      </c>
    </row>
    <row r="2593" spans="1:11" x14ac:dyDescent="0.25">
      <c r="A2593" s="450"/>
      <c r="B2593" s="450"/>
      <c r="C2593" s="451" t="s">
        <v>1931</v>
      </c>
      <c r="D2593" s="451"/>
      <c r="E2593" s="450"/>
      <c r="F2593" s="450"/>
      <c r="G2593" s="450"/>
      <c r="H2593" s="450"/>
      <c r="I2593" s="450"/>
      <c r="J2593" s="450">
        <f>SUBTOTAL(9,J2592:J2592)</f>
        <v>0</v>
      </c>
      <c r="K2593" s="450"/>
    </row>
    <row r="2594" spans="1:11" x14ac:dyDescent="0.25">
      <c r="A2594" s="103">
        <f>IF('Mottes de 6'!A580&lt;&gt;"",'Mottes de 6'!A580,"")</f>
        <v>13429</v>
      </c>
      <c r="B2594" s="103" t="str">
        <f>IF('Mottes de 6'!L580&lt;&gt;"",'Mottes de 6'!L580,"")</f>
        <v>Noai</v>
      </c>
      <c r="C2594" s="107" t="str">
        <f>IF('Mottes de 6'!B580&lt;&gt;"",'Mottes de 6'!B580,"")</f>
        <v>LEONOTIS</v>
      </c>
      <c r="D2594" s="107" t="str">
        <f>IF('Mottes de 6'!C580&lt;&gt;"",'Mottes de 6'!C580,"")</f>
        <v>Orange</v>
      </c>
      <c r="E2594" s="103">
        <f>IF('Mottes de 6'!H580&lt;&gt;"",'Mottes de 6'!H580,"")</f>
        <v>12</v>
      </c>
      <c r="F2594" s="103" t="str">
        <f>IF('Mottes de 6'!E580&lt;&gt;"",'Mottes de 6'!E580,"")</f>
        <v>B</v>
      </c>
      <c r="G2594" s="103" t="str">
        <f>IF('Mottes de 6'!N580&lt;&gt;"",'Mottes de 6'!N580,"")</f>
        <v>M6</v>
      </c>
      <c r="H2594" s="103" t="str">
        <f>IF('Mottes de 6'!I580&lt;&gt;"",'Mottes de 6'!I580,"")</f>
        <v>A</v>
      </c>
      <c r="I2594" s="103" t="str">
        <f>IF('Mottes de 6'!J580&lt;&gt;"",'Mottes de 6'!J580,"")</f>
        <v/>
      </c>
      <c r="J2594" s="103">
        <f>IF($J$9=36,'Mottes de 6'!U580,IF($J$9=37,'Mottes de 6'!V580,IF($J$9=38,'Mottes de 6'!W580,IF($J$9=39,'Mottes de 6'!X580,IF($J$9=40,'Mottes de 6'!Y580,IF($J$9=41,'Mottes de 6'!Z580,IF($J$9=42,'Mottes de 6'!AA580,IF($J$9=43,'Mottes de 6'!AB580,IF($J$9=44,'Mottes de 6'!AC580,IF($J$9=45,'Mottes de 6'!AD580,IF($J$9=46,'Mottes de 6'!AE580,IF($J$9=47,'Mottes de 6'!AF580,IF($J$9=48,'Mottes de 6'!AG580,IF($J$9=49,'Mottes de 6'!AH580,IF($J$9=50,'Mottes de 6'!AI580,IF($J$9=51,'Mottes de 6'!AJ580,IF($J$9=52,'Mottes de 6'!AK580,IF($J$9=1,'Mottes de 6'!AL580,IF($J$9=2,'Mottes de 6'!AM580,IF($J$9=3,'Mottes de 6'!AN580,IF($J$9=4,'Mottes de 6'!AO580,IF($J$9=5,'Mottes de 6'!AP580,IF($J$9=6,'Mottes de 6'!AQ580,IF($J$9=7,'Mottes de 6'!AR580,IF($J$9=8,'Mottes de 6'!AS580,IF($J$9=9,'Mottes de 6'!AT580,IF($J$9=10,'Mottes de 6'!AU580,IF($J$9=11,'Mottes de 6'!AV580,IF($J$9=12,'Mottes de 6'!AW580,IF($J$9=13,'Mottes de 6'!AX580,IF($J$9=14,'Mottes de 6'!AY580,IF($J$9=15,'Mottes de 6'!AZ580,IF($J$9=16,'Mottes de 6'!BA580,IF($J$9=17,'Mottes de 6'!BB580,IF($J$9=18,'Mottes de 6'!BC580,IF($J$9=19,'Mottes de 6'!BD580,IF($J$9=20,'Mottes de 6'!BE580,IF($J$9=21,'Mottes de 6'!BF580,IF($J$9=22,'Mottes de 6'!BG580,IF($J$9=23,'Mottes de 6'!BH580,IF($J$9=24,'Mottes de 6'!BI580,IF($J$9=25,'Mottes de 6'!BJ580,IF($J$9=26,'Mottes de 6'!BK580,IF($J$9=27,'Mottes de 6'!BL580,IF($J$9=28,'Mottes de 6'!BM580,IF($J$9=29,'Mottes de 6'!BN580,IF($J$9=30,'Mottes de 6'!BO580,IF($J$9=31,'Mottes de 6'!BP580,IF($J$9=32,'Mottes de 6'!BQ580,IF($J$9=33,'Mottes de 6'!BR580,IF($J$9=34,'Mottes de 6'!BS580,IF($J$9=35,'Mottes de 6'!BT580,))))))))))))))))))))))))))))))))))))))))))))))))))))</f>
        <v>0</v>
      </c>
      <c r="K2594" s="103" t="str">
        <f>IF('Mottes de 6'!R580=0,"","Erreur")</f>
        <v/>
      </c>
    </row>
    <row r="2595" spans="1:11" x14ac:dyDescent="0.25">
      <c r="A2595" s="450"/>
      <c r="B2595" s="450"/>
      <c r="C2595" s="451" t="s">
        <v>1932</v>
      </c>
      <c r="D2595" s="451"/>
      <c r="E2595" s="450"/>
      <c r="F2595" s="450"/>
      <c r="G2595" s="450"/>
      <c r="H2595" s="450"/>
      <c r="I2595" s="450"/>
      <c r="J2595" s="450">
        <f>SUBTOTAL(9,J2594:J2594)</f>
        <v>0</v>
      </c>
      <c r="K2595" s="450"/>
    </row>
    <row r="2596" spans="1:11" x14ac:dyDescent="0.25">
      <c r="A2596" s="103">
        <f>IF('Mottes de 6'!A581&lt;&gt;"",'Mottes de 6'!A581,"")</f>
        <v>24023</v>
      </c>
      <c r="B2596" s="103" t="str">
        <f>IF('Mottes de 6'!L581&lt;&gt;"",'Mottes de 6'!L581,"")</f>
        <v>Noai</v>
      </c>
      <c r="C2596" s="107" t="str">
        <f>IF('Mottes de 6'!B581&lt;&gt;"",'Mottes de 6'!B581,"")</f>
        <v xml:space="preserve">LIMONIUM </v>
      </c>
      <c r="D2596" s="107" t="str">
        <f>IF('Mottes de 6'!C581&lt;&gt;"",'Mottes de 6'!C581,"")</f>
        <v>Perezii</v>
      </c>
      <c r="E2596" s="103">
        <f>IF('Mottes de 6'!H581&lt;&gt;"",'Mottes de 6'!H581,"")</f>
        <v>15</v>
      </c>
      <c r="F2596" s="103" t="str">
        <f>IF('Mottes de 6'!E581&lt;&gt;"",'Mottes de 6'!E581,"")</f>
        <v>S</v>
      </c>
      <c r="G2596" s="103" t="str">
        <f>IF('Mottes de 6'!N581&lt;&gt;"",'Mottes de 6'!N581,"")</f>
        <v>M6</v>
      </c>
      <c r="H2596" s="103" t="str">
        <f>IF('Mottes de 6'!I581&lt;&gt;"",'Mottes de 6'!I581,"")</f>
        <v>C</v>
      </c>
      <c r="I2596" s="103" t="str">
        <f>IF('Mottes de 6'!J581&lt;&gt;"",'Mottes de 6'!J581,"")</f>
        <v/>
      </c>
      <c r="J2596" s="103">
        <f>IF($J$9=36,'Mottes de 6'!U581,IF($J$9=37,'Mottes de 6'!V581,IF($J$9=38,'Mottes de 6'!W581,IF($J$9=39,'Mottes de 6'!X581,IF($J$9=40,'Mottes de 6'!Y581,IF($J$9=41,'Mottes de 6'!Z581,IF($J$9=42,'Mottes de 6'!AA581,IF($J$9=43,'Mottes de 6'!AB581,IF($J$9=44,'Mottes de 6'!AC581,IF($J$9=45,'Mottes de 6'!AD581,IF($J$9=46,'Mottes de 6'!AE581,IF($J$9=47,'Mottes de 6'!AF581,IF($J$9=48,'Mottes de 6'!AG581,IF($J$9=49,'Mottes de 6'!AH581,IF($J$9=50,'Mottes de 6'!AI581,IF($J$9=51,'Mottes de 6'!AJ581,IF($J$9=52,'Mottes de 6'!AK581,IF($J$9=1,'Mottes de 6'!AL581,IF($J$9=2,'Mottes de 6'!AM581,IF($J$9=3,'Mottes de 6'!AN581,IF($J$9=4,'Mottes de 6'!AO581,IF($J$9=5,'Mottes de 6'!AP581,IF($J$9=6,'Mottes de 6'!AQ581,IF($J$9=7,'Mottes de 6'!AR581,IF($J$9=8,'Mottes de 6'!AS581,IF($J$9=9,'Mottes de 6'!AT581,IF($J$9=10,'Mottes de 6'!AU581,IF($J$9=11,'Mottes de 6'!AV581,IF($J$9=12,'Mottes de 6'!AW581,IF($J$9=13,'Mottes de 6'!AX581,IF($J$9=14,'Mottes de 6'!AY581,IF($J$9=15,'Mottes de 6'!AZ581,IF($J$9=16,'Mottes de 6'!BA581,IF($J$9=17,'Mottes de 6'!BB581,IF($J$9=18,'Mottes de 6'!BC581,IF($J$9=19,'Mottes de 6'!BD581,IF($J$9=20,'Mottes de 6'!BE581,IF($J$9=21,'Mottes de 6'!BF581,IF($J$9=22,'Mottes de 6'!BG581,IF($J$9=23,'Mottes de 6'!BH581,IF($J$9=24,'Mottes de 6'!BI581,IF($J$9=25,'Mottes de 6'!BJ581,IF($J$9=26,'Mottes de 6'!BK581,IF($J$9=27,'Mottes de 6'!BL581,IF($J$9=28,'Mottes de 6'!BM581,IF($J$9=29,'Mottes de 6'!BN581,IF($J$9=30,'Mottes de 6'!BO581,IF($J$9=31,'Mottes de 6'!BP581,IF($J$9=32,'Mottes de 6'!BQ581,IF($J$9=33,'Mottes de 6'!BR581,IF($J$9=34,'Mottes de 6'!BS581,IF($J$9=35,'Mottes de 6'!BT581,))))))))))))))))))))))))))))))))))))))))))))))))))))</f>
        <v>0</v>
      </c>
      <c r="K2596" s="103" t="str">
        <f>IF('Mottes de 6'!R581=0,"","Erreur")</f>
        <v/>
      </c>
    </row>
    <row r="2597" spans="1:11" x14ac:dyDescent="0.25">
      <c r="A2597" s="450"/>
      <c r="B2597" s="450"/>
      <c r="C2597" s="451" t="s">
        <v>1933</v>
      </c>
      <c r="D2597" s="451"/>
      <c r="E2597" s="450"/>
      <c r="F2597" s="450"/>
      <c r="G2597" s="450"/>
      <c r="H2597" s="450"/>
      <c r="I2597" s="450"/>
      <c r="J2597" s="450">
        <f>SUBTOTAL(9,J2596:J2596)</f>
        <v>0</v>
      </c>
      <c r="K2597" s="450"/>
    </row>
    <row r="2598" spans="1:11" x14ac:dyDescent="0.25">
      <c r="A2598" s="103">
        <f>IF('Mottes de 6'!A582&lt;&gt;"",'Mottes de 6'!A582,"")</f>
        <v>26845</v>
      </c>
      <c r="B2598" s="103" t="str">
        <f>IF('Mottes de 6'!L582&lt;&gt;"",'Mottes de 6'!L582,"")</f>
        <v>Noai</v>
      </c>
      <c r="C2598" s="107" t="str">
        <f>IF('Mottes de 6'!B582&lt;&gt;"",'Mottes de 6'!B582,"")</f>
        <v>LOBELIA RICHARDII</v>
      </c>
      <c r="D2598" s="107" t="str">
        <f>IF('Mottes de 6'!C582&lt;&gt;"",'Mottes de 6'!C582,"")</f>
        <v>Glow Azure</v>
      </c>
      <c r="E2598" s="103">
        <f>IF('Mottes de 6'!H582&lt;&gt;"",'Mottes de 6'!H582,"")</f>
        <v>11</v>
      </c>
      <c r="F2598" s="103" t="str">
        <f>IF('Mottes de 6'!E582&lt;&gt;"",'Mottes de 6'!E582,"")</f>
        <v>B</v>
      </c>
      <c r="G2598" s="103" t="str">
        <f>IF('Mottes de 6'!N582&lt;&gt;"",'Mottes de 6'!N582,"")</f>
        <v>M6</v>
      </c>
      <c r="H2598" s="103" t="str">
        <f>IF('Mottes de 6'!I582&lt;&gt;"",'Mottes de 6'!I582,"")</f>
        <v>B</v>
      </c>
      <c r="I2598" s="103">
        <f>IF('Mottes de 6'!J582&lt;&gt;"",'Mottes de 6'!J582,"")</f>
        <v>0.06</v>
      </c>
      <c r="J2598" s="103">
        <f>IF($J$9=36,'Mottes de 6'!U582,IF($J$9=37,'Mottes de 6'!V582,IF($J$9=38,'Mottes de 6'!W582,IF($J$9=39,'Mottes de 6'!X582,IF($J$9=40,'Mottes de 6'!Y582,IF($J$9=41,'Mottes de 6'!Z582,IF($J$9=42,'Mottes de 6'!AA582,IF($J$9=43,'Mottes de 6'!AB582,IF($J$9=44,'Mottes de 6'!AC582,IF($J$9=45,'Mottes de 6'!AD582,IF($J$9=46,'Mottes de 6'!AE582,IF($J$9=47,'Mottes de 6'!AF582,IF($J$9=48,'Mottes de 6'!AG582,IF($J$9=49,'Mottes de 6'!AH582,IF($J$9=50,'Mottes de 6'!AI582,IF($J$9=51,'Mottes de 6'!AJ582,IF($J$9=52,'Mottes de 6'!AK582,IF($J$9=1,'Mottes de 6'!AL582,IF($J$9=2,'Mottes de 6'!AM582,IF($J$9=3,'Mottes de 6'!AN582,IF($J$9=4,'Mottes de 6'!AO582,IF($J$9=5,'Mottes de 6'!AP582,IF($J$9=6,'Mottes de 6'!AQ582,IF($J$9=7,'Mottes de 6'!AR582,IF($J$9=8,'Mottes de 6'!AS582,IF($J$9=9,'Mottes de 6'!AT582,IF($J$9=10,'Mottes de 6'!AU582,IF($J$9=11,'Mottes de 6'!AV582,IF($J$9=12,'Mottes de 6'!AW582,IF($J$9=13,'Mottes de 6'!AX582,IF($J$9=14,'Mottes de 6'!AY582,IF($J$9=15,'Mottes de 6'!AZ582,IF($J$9=16,'Mottes de 6'!BA582,IF($J$9=17,'Mottes de 6'!BB582,IF($J$9=18,'Mottes de 6'!BC582,IF($J$9=19,'Mottes de 6'!BD582,IF($J$9=20,'Mottes de 6'!BE582,IF($J$9=21,'Mottes de 6'!BF582,IF($J$9=22,'Mottes de 6'!BG582,IF($J$9=23,'Mottes de 6'!BH582,IF($J$9=24,'Mottes de 6'!BI582,IF($J$9=25,'Mottes de 6'!BJ582,IF($J$9=26,'Mottes de 6'!BK582,IF($J$9=27,'Mottes de 6'!BL582,IF($J$9=28,'Mottes de 6'!BM582,IF($J$9=29,'Mottes de 6'!BN582,IF($J$9=30,'Mottes de 6'!BO582,IF($J$9=31,'Mottes de 6'!BP582,IF($J$9=32,'Mottes de 6'!BQ582,IF($J$9=33,'Mottes de 6'!BR582,IF($J$9=34,'Mottes de 6'!BS582,IF($J$9=35,'Mottes de 6'!BT582,))))))))))))))))))))))))))))))))))))))))))))))))))))</f>
        <v>0</v>
      </c>
      <c r="K2598" s="103" t="str">
        <f>IF('Mottes de 6'!R582=0,"","Erreur")</f>
        <v/>
      </c>
    </row>
    <row r="2599" spans="1:11" x14ac:dyDescent="0.25">
      <c r="A2599" s="103">
        <f>IF('Mottes de 6'!A583&lt;&gt;"",'Mottes de 6'!A583,"")</f>
        <v>21137</v>
      </c>
      <c r="B2599" s="103" t="str">
        <f>IF('Mottes de 6'!L583&lt;&gt;"",'Mottes de 6'!L583,"")</f>
        <v>Noai</v>
      </c>
      <c r="C2599" s="107" t="str">
        <f>IF('Mottes de 6'!B583&lt;&gt;"",'Mottes de 6'!B583,"")</f>
        <v>LOBELIA RICHARDII</v>
      </c>
      <c r="D2599" s="107" t="str">
        <f>IF('Mottes de 6'!C583&lt;&gt;"",'Mottes de 6'!C583,"")</f>
        <v xml:space="preserve">Star Deep Blue </v>
      </c>
      <c r="E2599" s="103">
        <f>IF('Mottes de 6'!H583&lt;&gt;"",'Mottes de 6'!H583,"")</f>
        <v>11</v>
      </c>
      <c r="F2599" s="103" t="str">
        <f>IF('Mottes de 6'!E583&lt;&gt;"",'Mottes de 6'!E583,"")</f>
        <v>B</v>
      </c>
      <c r="G2599" s="103" t="str">
        <f>IF('Mottes de 6'!N583&lt;&gt;"",'Mottes de 6'!N583,"")</f>
        <v>M6</v>
      </c>
      <c r="H2599" s="103" t="str">
        <f>IF('Mottes de 6'!I583&lt;&gt;"",'Mottes de 6'!I583,"")</f>
        <v>B</v>
      </c>
      <c r="I2599" s="103">
        <f>IF('Mottes de 6'!J583&lt;&gt;"",'Mottes de 6'!J583,"")</f>
        <v>4.1000000000000002E-2</v>
      </c>
      <c r="J2599" s="103">
        <f>IF($J$9=36,'Mottes de 6'!U583,IF($J$9=37,'Mottes de 6'!V583,IF($J$9=38,'Mottes de 6'!W583,IF($J$9=39,'Mottes de 6'!X583,IF($J$9=40,'Mottes de 6'!Y583,IF($J$9=41,'Mottes de 6'!Z583,IF($J$9=42,'Mottes de 6'!AA583,IF($J$9=43,'Mottes de 6'!AB583,IF($J$9=44,'Mottes de 6'!AC583,IF($J$9=45,'Mottes de 6'!AD583,IF($J$9=46,'Mottes de 6'!AE583,IF($J$9=47,'Mottes de 6'!AF583,IF($J$9=48,'Mottes de 6'!AG583,IF($J$9=49,'Mottes de 6'!AH583,IF($J$9=50,'Mottes de 6'!AI583,IF($J$9=51,'Mottes de 6'!AJ583,IF($J$9=52,'Mottes de 6'!AK583,IF($J$9=1,'Mottes de 6'!AL583,IF($J$9=2,'Mottes de 6'!AM583,IF($J$9=3,'Mottes de 6'!AN583,IF($J$9=4,'Mottes de 6'!AO583,IF($J$9=5,'Mottes de 6'!AP583,IF($J$9=6,'Mottes de 6'!AQ583,IF($J$9=7,'Mottes de 6'!AR583,IF($J$9=8,'Mottes de 6'!AS583,IF($J$9=9,'Mottes de 6'!AT583,IF($J$9=10,'Mottes de 6'!AU583,IF($J$9=11,'Mottes de 6'!AV583,IF($J$9=12,'Mottes de 6'!AW583,IF($J$9=13,'Mottes de 6'!AX583,IF($J$9=14,'Mottes de 6'!AY583,IF($J$9=15,'Mottes de 6'!AZ583,IF($J$9=16,'Mottes de 6'!BA583,IF($J$9=17,'Mottes de 6'!BB583,IF($J$9=18,'Mottes de 6'!BC583,IF($J$9=19,'Mottes de 6'!BD583,IF($J$9=20,'Mottes de 6'!BE583,IF($J$9=21,'Mottes de 6'!BF583,IF($J$9=22,'Mottes de 6'!BG583,IF($J$9=23,'Mottes de 6'!BH583,IF($J$9=24,'Mottes de 6'!BI583,IF($J$9=25,'Mottes de 6'!BJ583,IF($J$9=26,'Mottes de 6'!BK583,IF($J$9=27,'Mottes de 6'!BL583,IF($J$9=28,'Mottes de 6'!BM583,IF($J$9=29,'Mottes de 6'!BN583,IF($J$9=30,'Mottes de 6'!BO583,IF($J$9=31,'Mottes de 6'!BP583,IF($J$9=32,'Mottes de 6'!BQ583,IF($J$9=33,'Mottes de 6'!BR583,IF($J$9=34,'Mottes de 6'!BS583,IF($J$9=35,'Mottes de 6'!BT583,))))))))))))))))))))))))))))))))))))))))))))))))))))</f>
        <v>0</v>
      </c>
      <c r="K2599" s="103" t="str">
        <f>IF('Mottes de 6'!R583=0,"","Erreur")</f>
        <v/>
      </c>
    </row>
    <row r="2600" spans="1:11" x14ac:dyDescent="0.25">
      <c r="A2600" s="103">
        <f>IF('Mottes de 6'!A584&lt;&gt;"",'Mottes de 6'!A584,"")</f>
        <v>26847</v>
      </c>
      <c r="B2600" s="103" t="str">
        <f>IF('Mottes de 6'!L584&lt;&gt;"",'Mottes de 6'!L584,"")</f>
        <v>Noai</v>
      </c>
      <c r="C2600" s="107" t="str">
        <f>IF('Mottes de 6'!B584&lt;&gt;"",'Mottes de 6'!B584,"")</f>
        <v>LOBELIA RICHARDII</v>
      </c>
      <c r="D2600" s="107" t="str">
        <f>IF('Mottes de 6'!C584&lt;&gt;"",'Mottes de 6'!C584,"")</f>
        <v>Star Firefly Pink</v>
      </c>
      <c r="E2600" s="103">
        <f>IF('Mottes de 6'!H584&lt;&gt;"",'Mottes de 6'!H584,"")</f>
        <v>11</v>
      </c>
      <c r="F2600" s="103" t="str">
        <f>IF('Mottes de 6'!E584&lt;&gt;"",'Mottes de 6'!E584,"")</f>
        <v>B</v>
      </c>
      <c r="G2600" s="103" t="str">
        <f>IF('Mottes de 6'!N584&lt;&gt;"",'Mottes de 6'!N584,"")</f>
        <v>M6</v>
      </c>
      <c r="H2600" s="103" t="str">
        <f>IF('Mottes de 6'!I584&lt;&gt;"",'Mottes de 6'!I584,"")</f>
        <v>B</v>
      </c>
      <c r="I2600" s="103">
        <f>IF('Mottes de 6'!J584&lt;&gt;"",'Mottes de 6'!J584,"")</f>
        <v>0.05</v>
      </c>
      <c r="J2600" s="103">
        <f>IF($J$9=36,'Mottes de 6'!U584,IF($J$9=37,'Mottes de 6'!V584,IF($J$9=38,'Mottes de 6'!W584,IF($J$9=39,'Mottes de 6'!X584,IF($J$9=40,'Mottes de 6'!Y584,IF($J$9=41,'Mottes de 6'!Z584,IF($J$9=42,'Mottes de 6'!AA584,IF($J$9=43,'Mottes de 6'!AB584,IF($J$9=44,'Mottes de 6'!AC584,IF($J$9=45,'Mottes de 6'!AD584,IF($J$9=46,'Mottes de 6'!AE584,IF($J$9=47,'Mottes de 6'!AF584,IF($J$9=48,'Mottes de 6'!AG584,IF($J$9=49,'Mottes de 6'!AH584,IF($J$9=50,'Mottes de 6'!AI584,IF($J$9=51,'Mottes de 6'!AJ584,IF($J$9=52,'Mottes de 6'!AK584,IF($J$9=1,'Mottes de 6'!AL584,IF($J$9=2,'Mottes de 6'!AM584,IF($J$9=3,'Mottes de 6'!AN584,IF($J$9=4,'Mottes de 6'!AO584,IF($J$9=5,'Mottes de 6'!AP584,IF($J$9=6,'Mottes de 6'!AQ584,IF($J$9=7,'Mottes de 6'!AR584,IF($J$9=8,'Mottes de 6'!AS584,IF($J$9=9,'Mottes de 6'!AT584,IF($J$9=10,'Mottes de 6'!AU584,IF($J$9=11,'Mottes de 6'!AV584,IF($J$9=12,'Mottes de 6'!AW584,IF($J$9=13,'Mottes de 6'!AX584,IF($J$9=14,'Mottes de 6'!AY584,IF($J$9=15,'Mottes de 6'!AZ584,IF($J$9=16,'Mottes de 6'!BA584,IF($J$9=17,'Mottes de 6'!BB584,IF($J$9=18,'Mottes de 6'!BC584,IF($J$9=19,'Mottes de 6'!BD584,IF($J$9=20,'Mottes de 6'!BE584,IF($J$9=21,'Mottes de 6'!BF584,IF($J$9=22,'Mottes de 6'!BG584,IF($J$9=23,'Mottes de 6'!BH584,IF($J$9=24,'Mottes de 6'!BI584,IF($J$9=25,'Mottes de 6'!BJ584,IF($J$9=26,'Mottes de 6'!BK584,IF($J$9=27,'Mottes de 6'!BL584,IF($J$9=28,'Mottes de 6'!BM584,IF($J$9=29,'Mottes de 6'!BN584,IF($J$9=30,'Mottes de 6'!BO584,IF($J$9=31,'Mottes de 6'!BP584,IF($J$9=32,'Mottes de 6'!BQ584,IF($J$9=33,'Mottes de 6'!BR584,IF($J$9=34,'Mottes de 6'!BS584,IF($J$9=35,'Mottes de 6'!BT584,))))))))))))))))))))))))))))))))))))))))))))))))))))</f>
        <v>0</v>
      </c>
      <c r="K2600" s="103" t="str">
        <f>IF('Mottes de 6'!R584=0,"","Erreur")</f>
        <v/>
      </c>
    </row>
    <row r="2601" spans="1:11" x14ac:dyDescent="0.25">
      <c r="A2601" s="103">
        <f>IF('Mottes de 6'!A585&lt;&gt;"",'Mottes de 6'!A585,"")</f>
        <v>21142</v>
      </c>
      <c r="B2601" s="103" t="str">
        <f>IF('Mottes de 6'!L585&lt;&gt;"",'Mottes de 6'!L585,"")</f>
        <v>Noai</v>
      </c>
      <c r="C2601" s="107" t="str">
        <f>IF('Mottes de 6'!B585&lt;&gt;"",'Mottes de 6'!B585,"")</f>
        <v>LOBELIA RICHARDII</v>
      </c>
      <c r="D2601" s="107" t="str">
        <f>IF('Mottes de 6'!C585&lt;&gt;"",'Mottes de 6'!C585,"")</f>
        <v xml:space="preserve">Star White </v>
      </c>
      <c r="E2601" s="103">
        <f>IF('Mottes de 6'!H585&lt;&gt;"",'Mottes de 6'!H585,"")</f>
        <v>11</v>
      </c>
      <c r="F2601" s="103" t="str">
        <f>IF('Mottes de 6'!E585&lt;&gt;"",'Mottes de 6'!E585,"")</f>
        <v>B</v>
      </c>
      <c r="G2601" s="103" t="str">
        <f>IF('Mottes de 6'!N585&lt;&gt;"",'Mottes de 6'!N585,"")</f>
        <v>M6</v>
      </c>
      <c r="H2601" s="103" t="str">
        <f>IF('Mottes de 6'!I585&lt;&gt;"",'Mottes de 6'!I585,"")</f>
        <v>B</v>
      </c>
      <c r="I2601" s="103">
        <f>IF('Mottes de 6'!J585&lt;&gt;"",'Mottes de 6'!J585,"")</f>
        <v>4.1000000000000002E-2</v>
      </c>
      <c r="J2601" s="103">
        <f>IF($J$9=36,'Mottes de 6'!U585,IF($J$9=37,'Mottes de 6'!V585,IF($J$9=38,'Mottes de 6'!W585,IF($J$9=39,'Mottes de 6'!X585,IF($J$9=40,'Mottes de 6'!Y585,IF($J$9=41,'Mottes de 6'!Z585,IF($J$9=42,'Mottes de 6'!AA585,IF($J$9=43,'Mottes de 6'!AB585,IF($J$9=44,'Mottes de 6'!AC585,IF($J$9=45,'Mottes de 6'!AD585,IF($J$9=46,'Mottes de 6'!AE585,IF($J$9=47,'Mottes de 6'!AF585,IF($J$9=48,'Mottes de 6'!AG585,IF($J$9=49,'Mottes de 6'!AH585,IF($J$9=50,'Mottes de 6'!AI585,IF($J$9=51,'Mottes de 6'!AJ585,IF($J$9=52,'Mottes de 6'!AK585,IF($J$9=1,'Mottes de 6'!AL585,IF($J$9=2,'Mottes de 6'!AM585,IF($J$9=3,'Mottes de 6'!AN585,IF($J$9=4,'Mottes de 6'!AO585,IF($J$9=5,'Mottes de 6'!AP585,IF($J$9=6,'Mottes de 6'!AQ585,IF($J$9=7,'Mottes de 6'!AR585,IF($J$9=8,'Mottes de 6'!AS585,IF($J$9=9,'Mottes de 6'!AT585,IF($J$9=10,'Mottes de 6'!AU585,IF($J$9=11,'Mottes de 6'!AV585,IF($J$9=12,'Mottes de 6'!AW585,IF($J$9=13,'Mottes de 6'!AX585,IF($J$9=14,'Mottes de 6'!AY585,IF($J$9=15,'Mottes de 6'!AZ585,IF($J$9=16,'Mottes de 6'!BA585,IF($J$9=17,'Mottes de 6'!BB585,IF($J$9=18,'Mottes de 6'!BC585,IF($J$9=19,'Mottes de 6'!BD585,IF($J$9=20,'Mottes de 6'!BE585,IF($J$9=21,'Mottes de 6'!BF585,IF($J$9=22,'Mottes de 6'!BG585,IF($J$9=23,'Mottes de 6'!BH585,IF($J$9=24,'Mottes de 6'!BI585,IF($J$9=25,'Mottes de 6'!BJ585,IF($J$9=26,'Mottes de 6'!BK585,IF($J$9=27,'Mottes de 6'!BL585,IF($J$9=28,'Mottes de 6'!BM585,IF($J$9=29,'Mottes de 6'!BN585,IF($J$9=30,'Mottes de 6'!BO585,IF($J$9=31,'Mottes de 6'!BP585,IF($J$9=32,'Mottes de 6'!BQ585,IF($J$9=33,'Mottes de 6'!BR585,IF($J$9=34,'Mottes de 6'!BS585,IF($J$9=35,'Mottes de 6'!BT585,))))))))))))))))))))))))))))))))))))))))))))))))))))</f>
        <v>0</v>
      </c>
      <c r="K2601" s="103" t="str">
        <f>IF('Mottes de 6'!R585=0,"","Erreur")</f>
        <v/>
      </c>
    </row>
    <row r="2602" spans="1:11" x14ac:dyDescent="0.25">
      <c r="A2602" s="103">
        <f>IF('Mottes de 6'!A586&lt;&gt;"",'Mottes de 6'!A586,"")</f>
        <v>14746</v>
      </c>
      <c r="B2602" s="103" t="str">
        <f>IF('Mottes de 6'!L586&lt;&gt;"",'Mottes de 6'!L586,"")</f>
        <v>Noai</v>
      </c>
      <c r="C2602" s="107" t="str">
        <f>IF('Mottes de 6'!B586&lt;&gt;"",'Mottes de 6'!B586,"")</f>
        <v>LOBELIA RICHARDII</v>
      </c>
      <c r="D2602" s="107" t="str">
        <f>IF('Mottes de 6'!C586&lt;&gt;"",'Mottes de 6'!C586,"")</f>
        <v>Hot Royal Blue</v>
      </c>
      <c r="E2602" s="103">
        <f>IF('Mottes de 6'!H586&lt;&gt;"",'Mottes de 6'!H586,"")</f>
        <v>11</v>
      </c>
      <c r="F2602" s="103" t="str">
        <f>IF('Mottes de 6'!E586&lt;&gt;"",'Mottes de 6'!E586,"")</f>
        <v>B</v>
      </c>
      <c r="G2602" s="103" t="str">
        <f>IF('Mottes de 6'!N586&lt;&gt;"",'Mottes de 6'!N586,"")</f>
        <v>M6</v>
      </c>
      <c r="H2602" s="103" t="str">
        <f>IF('Mottes de 6'!I586&lt;&gt;"",'Mottes de 6'!I586,"")</f>
        <v>B</v>
      </c>
      <c r="I2602" s="103">
        <f>IF('Mottes de 6'!J586&lt;&gt;"",'Mottes de 6'!J586,"")</f>
        <v>0.05</v>
      </c>
      <c r="J2602" s="103">
        <f>IF($J$9=36,'Mottes de 6'!U586,IF($J$9=37,'Mottes de 6'!V586,IF($J$9=38,'Mottes de 6'!W586,IF($J$9=39,'Mottes de 6'!X586,IF($J$9=40,'Mottes de 6'!Y586,IF($J$9=41,'Mottes de 6'!Z586,IF($J$9=42,'Mottes de 6'!AA586,IF($J$9=43,'Mottes de 6'!AB586,IF($J$9=44,'Mottes de 6'!AC586,IF($J$9=45,'Mottes de 6'!AD586,IF($J$9=46,'Mottes de 6'!AE586,IF($J$9=47,'Mottes de 6'!AF586,IF($J$9=48,'Mottes de 6'!AG586,IF($J$9=49,'Mottes de 6'!AH586,IF($J$9=50,'Mottes de 6'!AI586,IF($J$9=51,'Mottes de 6'!AJ586,IF($J$9=52,'Mottes de 6'!AK586,IF($J$9=1,'Mottes de 6'!AL586,IF($J$9=2,'Mottes de 6'!AM586,IF($J$9=3,'Mottes de 6'!AN586,IF($J$9=4,'Mottes de 6'!AO586,IF($J$9=5,'Mottes de 6'!AP586,IF($J$9=6,'Mottes de 6'!AQ586,IF($J$9=7,'Mottes de 6'!AR586,IF($J$9=8,'Mottes de 6'!AS586,IF($J$9=9,'Mottes de 6'!AT586,IF($J$9=10,'Mottes de 6'!AU586,IF($J$9=11,'Mottes de 6'!AV586,IF($J$9=12,'Mottes de 6'!AW586,IF($J$9=13,'Mottes de 6'!AX586,IF($J$9=14,'Mottes de 6'!AY586,IF($J$9=15,'Mottes de 6'!AZ586,IF($J$9=16,'Mottes de 6'!BA586,IF($J$9=17,'Mottes de 6'!BB586,IF($J$9=18,'Mottes de 6'!BC586,IF($J$9=19,'Mottes de 6'!BD586,IF($J$9=20,'Mottes de 6'!BE586,IF($J$9=21,'Mottes de 6'!BF586,IF($J$9=22,'Mottes de 6'!BG586,IF($J$9=23,'Mottes de 6'!BH586,IF($J$9=24,'Mottes de 6'!BI586,IF($J$9=25,'Mottes de 6'!BJ586,IF($J$9=26,'Mottes de 6'!BK586,IF($J$9=27,'Mottes de 6'!BL586,IF($J$9=28,'Mottes de 6'!BM586,IF($J$9=29,'Mottes de 6'!BN586,IF($J$9=30,'Mottes de 6'!BO586,IF($J$9=31,'Mottes de 6'!BP586,IF($J$9=32,'Mottes de 6'!BQ586,IF($J$9=33,'Mottes de 6'!BR586,IF($J$9=34,'Mottes de 6'!BS586,IF($J$9=35,'Mottes de 6'!BT586,))))))))))))))))))))))))))))))))))))))))))))))))))))</f>
        <v>0</v>
      </c>
      <c r="K2602" s="103" t="str">
        <f>IF('Mottes de 6'!R586=0,"","Erreur")</f>
        <v/>
      </c>
    </row>
    <row r="2603" spans="1:11" x14ac:dyDescent="0.25">
      <c r="A2603" s="103">
        <f>IF('Mottes de 6'!A587&lt;&gt;"",'Mottes de 6'!A587,"")</f>
        <v>21132</v>
      </c>
      <c r="B2603" s="103" t="str">
        <f>IF('Mottes de 6'!L587&lt;&gt;"",'Mottes de 6'!L587,"")</f>
        <v>Noai</v>
      </c>
      <c r="C2603" s="107" t="str">
        <f>IF('Mottes de 6'!B587&lt;&gt;"",'Mottes de 6'!B587,"")</f>
        <v>LOBELIA RICHARDII</v>
      </c>
      <c r="D2603" s="107" t="str">
        <f>IF('Mottes de 6'!C587&lt;&gt;"",'Mottes de 6'!C587,"")</f>
        <v>Hot Snow White</v>
      </c>
      <c r="E2603" s="103">
        <f>IF('Mottes de 6'!H587&lt;&gt;"",'Mottes de 6'!H587,"")</f>
        <v>11</v>
      </c>
      <c r="F2603" s="103" t="str">
        <f>IF('Mottes de 6'!E587&lt;&gt;"",'Mottes de 6'!E587,"")</f>
        <v>B</v>
      </c>
      <c r="G2603" s="103" t="str">
        <f>IF('Mottes de 6'!N587&lt;&gt;"",'Mottes de 6'!N587,"")</f>
        <v>M6</v>
      </c>
      <c r="H2603" s="103" t="str">
        <f>IF('Mottes de 6'!I587&lt;&gt;"",'Mottes de 6'!I587,"")</f>
        <v>B</v>
      </c>
      <c r="I2603" s="103">
        <f>IF('Mottes de 6'!J587&lt;&gt;"",'Mottes de 6'!J587,"")</f>
        <v>0.05</v>
      </c>
      <c r="J2603" s="103">
        <f>IF($J$9=36,'Mottes de 6'!U587,IF($J$9=37,'Mottes de 6'!V587,IF($J$9=38,'Mottes de 6'!W587,IF($J$9=39,'Mottes de 6'!X587,IF($J$9=40,'Mottes de 6'!Y587,IF($J$9=41,'Mottes de 6'!Z587,IF($J$9=42,'Mottes de 6'!AA587,IF($J$9=43,'Mottes de 6'!AB587,IF($J$9=44,'Mottes de 6'!AC587,IF($J$9=45,'Mottes de 6'!AD587,IF($J$9=46,'Mottes de 6'!AE587,IF($J$9=47,'Mottes de 6'!AF587,IF($J$9=48,'Mottes de 6'!AG587,IF($J$9=49,'Mottes de 6'!AH587,IF($J$9=50,'Mottes de 6'!AI587,IF($J$9=51,'Mottes de 6'!AJ587,IF($J$9=52,'Mottes de 6'!AK587,IF($J$9=1,'Mottes de 6'!AL587,IF($J$9=2,'Mottes de 6'!AM587,IF($J$9=3,'Mottes de 6'!AN587,IF($J$9=4,'Mottes de 6'!AO587,IF($J$9=5,'Mottes de 6'!AP587,IF($J$9=6,'Mottes de 6'!AQ587,IF($J$9=7,'Mottes de 6'!AR587,IF($J$9=8,'Mottes de 6'!AS587,IF($J$9=9,'Mottes de 6'!AT587,IF($J$9=10,'Mottes de 6'!AU587,IF($J$9=11,'Mottes de 6'!AV587,IF($J$9=12,'Mottes de 6'!AW587,IF($J$9=13,'Mottes de 6'!AX587,IF($J$9=14,'Mottes de 6'!AY587,IF($J$9=15,'Mottes de 6'!AZ587,IF($J$9=16,'Mottes de 6'!BA587,IF($J$9=17,'Mottes de 6'!BB587,IF($J$9=18,'Mottes de 6'!BC587,IF($J$9=19,'Mottes de 6'!BD587,IF($J$9=20,'Mottes de 6'!BE587,IF($J$9=21,'Mottes de 6'!BF587,IF($J$9=22,'Mottes de 6'!BG587,IF($J$9=23,'Mottes de 6'!BH587,IF($J$9=24,'Mottes de 6'!BI587,IF($J$9=25,'Mottes de 6'!BJ587,IF($J$9=26,'Mottes de 6'!BK587,IF($J$9=27,'Mottes de 6'!BL587,IF($J$9=28,'Mottes de 6'!BM587,IF($J$9=29,'Mottes de 6'!BN587,IF($J$9=30,'Mottes de 6'!BO587,IF($J$9=31,'Mottes de 6'!BP587,IF($J$9=32,'Mottes de 6'!BQ587,IF($J$9=33,'Mottes de 6'!BR587,IF($J$9=34,'Mottes de 6'!BS587,IF($J$9=35,'Mottes de 6'!BT587,))))))))))))))))))))))))))))))))))))))))))))))))))))</f>
        <v>0</v>
      </c>
      <c r="K2603" s="103" t="str">
        <f>IF('Mottes de 6'!R587=0,"","Erreur")</f>
        <v/>
      </c>
    </row>
    <row r="2604" spans="1:11" x14ac:dyDescent="0.25">
      <c r="A2604" s="103">
        <f>IF('Mottes de 6'!A588&lt;&gt;"",'Mottes de 6'!A588,"")</f>
        <v>21135</v>
      </c>
      <c r="B2604" s="103" t="str">
        <f>IF('Mottes de 6'!L588&lt;&gt;"",'Mottes de 6'!L588,"")</f>
        <v>Noai</v>
      </c>
      <c r="C2604" s="107" t="str">
        <f>IF('Mottes de 6'!B588&lt;&gt;"",'Mottes de 6'!B588,"")</f>
        <v>LOBELIA RICHARDII</v>
      </c>
      <c r="D2604" s="107" t="str">
        <f>IF('Mottes de 6'!C588&lt;&gt;"",'Mottes de 6'!C588,"")</f>
        <v>Hot Water Blue</v>
      </c>
      <c r="E2604" s="103">
        <f>IF('Mottes de 6'!H588&lt;&gt;"",'Mottes de 6'!H588,"")</f>
        <v>11</v>
      </c>
      <c r="F2604" s="103" t="str">
        <f>IF('Mottes de 6'!E588&lt;&gt;"",'Mottes de 6'!E588,"")</f>
        <v>B</v>
      </c>
      <c r="G2604" s="103" t="str">
        <f>IF('Mottes de 6'!N588&lt;&gt;"",'Mottes de 6'!N588,"")</f>
        <v>M6</v>
      </c>
      <c r="H2604" s="103" t="str">
        <f>IF('Mottes de 6'!I588&lt;&gt;"",'Mottes de 6'!I588,"")</f>
        <v>B</v>
      </c>
      <c r="I2604" s="103">
        <f>IF('Mottes de 6'!J588&lt;&gt;"",'Mottes de 6'!J588,"")</f>
        <v>0.05</v>
      </c>
      <c r="J2604" s="103">
        <f>IF($J$9=36,'Mottes de 6'!U588,IF($J$9=37,'Mottes de 6'!V588,IF($J$9=38,'Mottes de 6'!W588,IF($J$9=39,'Mottes de 6'!X588,IF($J$9=40,'Mottes de 6'!Y588,IF($J$9=41,'Mottes de 6'!Z588,IF($J$9=42,'Mottes de 6'!AA588,IF($J$9=43,'Mottes de 6'!AB588,IF($J$9=44,'Mottes de 6'!AC588,IF($J$9=45,'Mottes de 6'!AD588,IF($J$9=46,'Mottes de 6'!AE588,IF($J$9=47,'Mottes de 6'!AF588,IF($J$9=48,'Mottes de 6'!AG588,IF($J$9=49,'Mottes de 6'!AH588,IF($J$9=50,'Mottes de 6'!AI588,IF($J$9=51,'Mottes de 6'!AJ588,IF($J$9=52,'Mottes de 6'!AK588,IF($J$9=1,'Mottes de 6'!AL588,IF($J$9=2,'Mottes de 6'!AM588,IF($J$9=3,'Mottes de 6'!AN588,IF($J$9=4,'Mottes de 6'!AO588,IF($J$9=5,'Mottes de 6'!AP588,IF($J$9=6,'Mottes de 6'!AQ588,IF($J$9=7,'Mottes de 6'!AR588,IF($J$9=8,'Mottes de 6'!AS588,IF($J$9=9,'Mottes de 6'!AT588,IF($J$9=10,'Mottes de 6'!AU588,IF($J$9=11,'Mottes de 6'!AV588,IF($J$9=12,'Mottes de 6'!AW588,IF($J$9=13,'Mottes de 6'!AX588,IF($J$9=14,'Mottes de 6'!AY588,IF($J$9=15,'Mottes de 6'!AZ588,IF($J$9=16,'Mottes de 6'!BA588,IF($J$9=17,'Mottes de 6'!BB588,IF($J$9=18,'Mottes de 6'!BC588,IF($J$9=19,'Mottes de 6'!BD588,IF($J$9=20,'Mottes de 6'!BE588,IF($J$9=21,'Mottes de 6'!BF588,IF($J$9=22,'Mottes de 6'!BG588,IF($J$9=23,'Mottes de 6'!BH588,IF($J$9=24,'Mottes de 6'!BI588,IF($J$9=25,'Mottes de 6'!BJ588,IF($J$9=26,'Mottes de 6'!BK588,IF($J$9=27,'Mottes de 6'!BL588,IF($J$9=28,'Mottes de 6'!BM588,IF($J$9=29,'Mottes de 6'!BN588,IF($J$9=30,'Mottes de 6'!BO588,IF($J$9=31,'Mottes de 6'!BP588,IF($J$9=32,'Mottes de 6'!BQ588,IF($J$9=33,'Mottes de 6'!BR588,IF($J$9=34,'Mottes de 6'!BS588,IF($J$9=35,'Mottes de 6'!BT588,))))))))))))))))))))))))))))))))))))))))))))))))))))</f>
        <v>0</v>
      </c>
      <c r="K2604" s="103" t="str">
        <f>IF('Mottes de 6'!R588=0,"","Erreur")</f>
        <v/>
      </c>
    </row>
    <row r="2605" spans="1:11" x14ac:dyDescent="0.25">
      <c r="A2605" s="450"/>
      <c r="B2605" s="450"/>
      <c r="C2605" s="451" t="s">
        <v>1934</v>
      </c>
      <c r="D2605" s="451"/>
      <c r="E2605" s="450"/>
      <c r="F2605" s="450"/>
      <c r="G2605" s="450"/>
      <c r="H2605" s="450"/>
      <c r="I2605" s="450"/>
      <c r="J2605" s="450">
        <f>SUBTOTAL(9,J2598:J2604)</f>
        <v>0</v>
      </c>
      <c r="K2605" s="450"/>
    </row>
    <row r="2606" spans="1:11" x14ac:dyDescent="0.25">
      <c r="A2606" s="103">
        <f>IF('Mottes de 6'!A589&lt;&gt;"",'Mottes de 6'!A589,"")</f>
        <v>15710</v>
      </c>
      <c r="B2606" s="103" t="str">
        <f>IF('Mottes de 6'!L589&lt;&gt;"",'Mottes de 6'!L589,"")</f>
        <v>Noai</v>
      </c>
      <c r="C2606" s="107" t="str">
        <f>IF('Mottes de 6'!B589&lt;&gt;"",'Mottes de 6'!B589,"")</f>
        <v>LOBELIA SPECIOSA</v>
      </c>
      <c r="D2606" s="107" t="str">
        <f>IF('Mottes de 6'!C589&lt;&gt;"",'Mottes de 6'!C589,"")</f>
        <v>Starship Blue</v>
      </c>
      <c r="E2606" s="103">
        <f>IF('Mottes de 6'!H589&lt;&gt;"",'Mottes de 6'!H589,"")</f>
        <v>12</v>
      </c>
      <c r="F2606" s="103" t="str">
        <f>IF('Mottes de 6'!E589&lt;&gt;"",'Mottes de 6'!E589,"")</f>
        <v>S</v>
      </c>
      <c r="G2606" s="103" t="str">
        <f>IF('Mottes de 6'!N589&lt;&gt;"",'Mottes de 6'!N589,"")</f>
        <v>M6</v>
      </c>
      <c r="H2606" s="103" t="str">
        <f>IF('Mottes de 6'!I589&lt;&gt;"",'Mottes de 6'!I589,"")</f>
        <v>A</v>
      </c>
      <c r="I2606" s="103" t="str">
        <f>IF('Mottes de 6'!J589&lt;&gt;"",'Mottes de 6'!J589,"")</f>
        <v/>
      </c>
      <c r="J2606" s="103">
        <f>IF($J$9=36,'Mottes de 6'!U589,IF($J$9=37,'Mottes de 6'!V589,IF($J$9=38,'Mottes de 6'!W589,IF($J$9=39,'Mottes de 6'!X589,IF($J$9=40,'Mottes de 6'!Y589,IF($J$9=41,'Mottes de 6'!Z589,IF($J$9=42,'Mottes de 6'!AA589,IF($J$9=43,'Mottes de 6'!AB589,IF($J$9=44,'Mottes de 6'!AC589,IF($J$9=45,'Mottes de 6'!AD589,IF($J$9=46,'Mottes de 6'!AE589,IF($J$9=47,'Mottes de 6'!AF589,IF($J$9=48,'Mottes de 6'!AG589,IF($J$9=49,'Mottes de 6'!AH589,IF($J$9=50,'Mottes de 6'!AI589,IF($J$9=51,'Mottes de 6'!AJ589,IF($J$9=52,'Mottes de 6'!AK589,IF($J$9=1,'Mottes de 6'!AL589,IF($J$9=2,'Mottes de 6'!AM589,IF($J$9=3,'Mottes de 6'!AN589,IF($J$9=4,'Mottes de 6'!AO589,IF($J$9=5,'Mottes de 6'!AP589,IF($J$9=6,'Mottes de 6'!AQ589,IF($J$9=7,'Mottes de 6'!AR589,IF($J$9=8,'Mottes de 6'!AS589,IF($J$9=9,'Mottes de 6'!AT589,IF($J$9=10,'Mottes de 6'!AU589,IF($J$9=11,'Mottes de 6'!AV589,IF($J$9=12,'Mottes de 6'!AW589,IF($J$9=13,'Mottes de 6'!AX589,IF($J$9=14,'Mottes de 6'!AY589,IF($J$9=15,'Mottes de 6'!AZ589,IF($J$9=16,'Mottes de 6'!BA589,IF($J$9=17,'Mottes de 6'!BB589,IF($J$9=18,'Mottes de 6'!BC589,IF($J$9=19,'Mottes de 6'!BD589,IF($J$9=20,'Mottes de 6'!BE589,IF($J$9=21,'Mottes de 6'!BF589,IF($J$9=22,'Mottes de 6'!BG589,IF($J$9=23,'Mottes de 6'!BH589,IF($J$9=24,'Mottes de 6'!BI589,IF($J$9=25,'Mottes de 6'!BJ589,IF($J$9=26,'Mottes de 6'!BK589,IF($J$9=27,'Mottes de 6'!BL589,IF($J$9=28,'Mottes de 6'!BM589,IF($J$9=29,'Mottes de 6'!BN589,IF($J$9=30,'Mottes de 6'!BO589,IF($J$9=31,'Mottes de 6'!BP589,IF($J$9=32,'Mottes de 6'!BQ589,IF($J$9=33,'Mottes de 6'!BR589,IF($J$9=34,'Mottes de 6'!BS589,IF($J$9=35,'Mottes de 6'!BT589,))))))))))))))))))))))))))))))))))))))))))))))))))))</f>
        <v>0</v>
      </c>
      <c r="K2606" s="103" t="str">
        <f>IF('Mottes de 6'!R589=0,"","Erreur")</f>
        <v/>
      </c>
    </row>
    <row r="2607" spans="1:11" x14ac:dyDescent="0.25">
      <c r="A2607" s="103">
        <f>IF('Mottes de 6'!A590&lt;&gt;"",'Mottes de 6'!A590,"")</f>
        <v>15219</v>
      </c>
      <c r="B2607" s="103" t="str">
        <f>IF('Mottes de 6'!L590&lt;&gt;"",'Mottes de 6'!L590,"")</f>
        <v>Noai</v>
      </c>
      <c r="C2607" s="107" t="str">
        <f>IF('Mottes de 6'!B590&lt;&gt;"",'Mottes de 6'!B590,"")</f>
        <v>LOBELIA SPECIOSA</v>
      </c>
      <c r="D2607" s="107" t="str">
        <f>IF('Mottes de 6'!C590&lt;&gt;"",'Mottes de 6'!C590,"")</f>
        <v>Starship Scarlet</v>
      </c>
      <c r="E2607" s="103">
        <f>IF('Mottes de 6'!H590&lt;&gt;"",'Mottes de 6'!H590,"")</f>
        <v>12</v>
      </c>
      <c r="F2607" s="103" t="str">
        <f>IF('Mottes de 6'!E590&lt;&gt;"",'Mottes de 6'!E590,"")</f>
        <v>S</v>
      </c>
      <c r="G2607" s="103" t="str">
        <f>IF('Mottes de 6'!N590&lt;&gt;"",'Mottes de 6'!N590,"")</f>
        <v>M6</v>
      </c>
      <c r="H2607" s="103" t="str">
        <f>IF('Mottes de 6'!I590&lt;&gt;"",'Mottes de 6'!I590,"")</f>
        <v>A</v>
      </c>
      <c r="I2607" s="103" t="str">
        <f>IF('Mottes de 6'!J590&lt;&gt;"",'Mottes de 6'!J590,"")</f>
        <v/>
      </c>
      <c r="J2607" s="103">
        <f>IF($J$9=36,'Mottes de 6'!U590,IF($J$9=37,'Mottes de 6'!V590,IF($J$9=38,'Mottes de 6'!W590,IF($J$9=39,'Mottes de 6'!X590,IF($J$9=40,'Mottes de 6'!Y590,IF($J$9=41,'Mottes de 6'!Z590,IF($J$9=42,'Mottes de 6'!AA590,IF($J$9=43,'Mottes de 6'!AB590,IF($J$9=44,'Mottes de 6'!AC590,IF($J$9=45,'Mottes de 6'!AD590,IF($J$9=46,'Mottes de 6'!AE590,IF($J$9=47,'Mottes de 6'!AF590,IF($J$9=48,'Mottes de 6'!AG590,IF($J$9=49,'Mottes de 6'!AH590,IF($J$9=50,'Mottes de 6'!AI590,IF($J$9=51,'Mottes de 6'!AJ590,IF($J$9=52,'Mottes de 6'!AK590,IF($J$9=1,'Mottes de 6'!AL590,IF($J$9=2,'Mottes de 6'!AM590,IF($J$9=3,'Mottes de 6'!AN590,IF($J$9=4,'Mottes de 6'!AO590,IF($J$9=5,'Mottes de 6'!AP590,IF($J$9=6,'Mottes de 6'!AQ590,IF($J$9=7,'Mottes de 6'!AR590,IF($J$9=8,'Mottes de 6'!AS590,IF($J$9=9,'Mottes de 6'!AT590,IF($J$9=10,'Mottes de 6'!AU590,IF($J$9=11,'Mottes de 6'!AV590,IF($J$9=12,'Mottes de 6'!AW590,IF($J$9=13,'Mottes de 6'!AX590,IF($J$9=14,'Mottes de 6'!AY590,IF($J$9=15,'Mottes de 6'!AZ590,IF($J$9=16,'Mottes de 6'!BA590,IF($J$9=17,'Mottes de 6'!BB590,IF($J$9=18,'Mottes de 6'!BC590,IF($J$9=19,'Mottes de 6'!BD590,IF($J$9=20,'Mottes de 6'!BE590,IF($J$9=21,'Mottes de 6'!BF590,IF($J$9=22,'Mottes de 6'!BG590,IF($J$9=23,'Mottes de 6'!BH590,IF($J$9=24,'Mottes de 6'!BI590,IF($J$9=25,'Mottes de 6'!BJ590,IF($J$9=26,'Mottes de 6'!BK590,IF($J$9=27,'Mottes de 6'!BL590,IF($J$9=28,'Mottes de 6'!BM590,IF($J$9=29,'Mottes de 6'!BN590,IF($J$9=30,'Mottes de 6'!BO590,IF($J$9=31,'Mottes de 6'!BP590,IF($J$9=32,'Mottes de 6'!BQ590,IF($J$9=33,'Mottes de 6'!BR590,IF($J$9=34,'Mottes de 6'!BS590,IF($J$9=35,'Mottes de 6'!BT590,))))))))))))))))))))))))))))))))))))))))))))))))))))</f>
        <v>0</v>
      </c>
      <c r="K2607" s="103" t="str">
        <f>IF('Mottes de 6'!R590=0,"","Erreur")</f>
        <v/>
      </c>
    </row>
    <row r="2608" spans="1:11" x14ac:dyDescent="0.25">
      <c r="A2608" s="450"/>
      <c r="B2608" s="450"/>
      <c r="C2608" s="451" t="s">
        <v>1935</v>
      </c>
      <c r="D2608" s="451"/>
      <c r="E2608" s="450"/>
      <c r="F2608" s="450"/>
      <c r="G2608" s="450"/>
      <c r="H2608" s="450"/>
      <c r="I2608" s="450"/>
      <c r="J2608" s="450">
        <f>SUBTOTAL(9,J2606:J2607)</f>
        <v>0</v>
      </c>
      <c r="K2608" s="450"/>
    </row>
    <row r="2609" spans="1:11" x14ac:dyDescent="0.25">
      <c r="A2609" s="103">
        <f>IF('Mottes de 6'!A591&lt;&gt;"",'Mottes de 6'!A591,"")</f>
        <v>25286</v>
      </c>
      <c r="B2609" s="103" t="str">
        <f>IF('Mottes de 6'!L591&lt;&gt;"",'Mottes de 6'!L591,"")</f>
        <v>Noai</v>
      </c>
      <c r="C2609" s="107" t="str">
        <f>IF('Mottes de 6'!B591&lt;&gt;"",'Mottes de 6'!B591,"")</f>
        <v>LOBULARIA</v>
      </c>
      <c r="D2609" s="107" t="str">
        <f>IF('Mottes de 6'!C591&lt;&gt;"",'Mottes de 6'!C591,"")</f>
        <v>Stream Compact White</v>
      </c>
      <c r="E2609" s="103">
        <f>IF('Mottes de 6'!H591&lt;&gt;"",'Mottes de 6'!H591,"")</f>
        <v>12</v>
      </c>
      <c r="F2609" s="103" t="str">
        <f>IF('Mottes de 6'!E591&lt;&gt;"",'Mottes de 6'!E591,"")</f>
        <v>B</v>
      </c>
      <c r="G2609" s="103" t="str">
        <f>IF('Mottes de 6'!N591&lt;&gt;"",'Mottes de 6'!N591,"")</f>
        <v>M6</v>
      </c>
      <c r="H2609" s="103" t="str">
        <f>IF('Mottes de 6'!I591&lt;&gt;"",'Mottes de 6'!I591,"")</f>
        <v>E</v>
      </c>
      <c r="I2609" s="103">
        <f>IF('Mottes de 6'!J591&lt;&gt;"",'Mottes de 6'!J591,"")</f>
        <v>0.06</v>
      </c>
      <c r="J2609" s="103">
        <f>IF($J$9=36,'Mottes de 6'!U591,IF($J$9=37,'Mottes de 6'!V591,IF($J$9=38,'Mottes de 6'!W591,IF($J$9=39,'Mottes de 6'!X591,IF($J$9=40,'Mottes de 6'!Y591,IF($J$9=41,'Mottes de 6'!Z591,IF($J$9=42,'Mottes de 6'!AA591,IF($J$9=43,'Mottes de 6'!AB591,IF($J$9=44,'Mottes de 6'!AC591,IF($J$9=45,'Mottes de 6'!AD591,IF($J$9=46,'Mottes de 6'!AE591,IF($J$9=47,'Mottes de 6'!AF591,IF($J$9=48,'Mottes de 6'!AG591,IF($J$9=49,'Mottes de 6'!AH591,IF($J$9=50,'Mottes de 6'!AI591,IF($J$9=51,'Mottes de 6'!AJ591,IF($J$9=52,'Mottes de 6'!AK591,IF($J$9=1,'Mottes de 6'!AL591,IF($J$9=2,'Mottes de 6'!AM591,IF($J$9=3,'Mottes de 6'!AN591,IF($J$9=4,'Mottes de 6'!AO591,IF($J$9=5,'Mottes de 6'!AP591,IF($J$9=6,'Mottes de 6'!AQ591,IF($J$9=7,'Mottes de 6'!AR591,IF($J$9=8,'Mottes de 6'!AS591,IF($J$9=9,'Mottes de 6'!AT591,IF($J$9=10,'Mottes de 6'!AU591,IF($J$9=11,'Mottes de 6'!AV591,IF($J$9=12,'Mottes de 6'!AW591,IF($J$9=13,'Mottes de 6'!AX591,IF($J$9=14,'Mottes de 6'!AY591,IF($J$9=15,'Mottes de 6'!AZ591,IF($J$9=16,'Mottes de 6'!BA591,IF($J$9=17,'Mottes de 6'!BB591,IF($J$9=18,'Mottes de 6'!BC591,IF($J$9=19,'Mottes de 6'!BD591,IF($J$9=20,'Mottes de 6'!BE591,IF($J$9=21,'Mottes de 6'!BF591,IF($J$9=22,'Mottes de 6'!BG591,IF($J$9=23,'Mottes de 6'!BH591,IF($J$9=24,'Mottes de 6'!BI591,IF($J$9=25,'Mottes de 6'!BJ591,IF($J$9=26,'Mottes de 6'!BK591,IF($J$9=27,'Mottes de 6'!BL591,IF($J$9=28,'Mottes de 6'!BM591,IF($J$9=29,'Mottes de 6'!BN591,IF($J$9=30,'Mottes de 6'!BO591,IF($J$9=31,'Mottes de 6'!BP591,IF($J$9=32,'Mottes de 6'!BQ591,IF($J$9=33,'Mottes de 6'!BR591,IF($J$9=34,'Mottes de 6'!BS591,IF($J$9=35,'Mottes de 6'!BT591,))))))))))))))))))))))))))))))))))))))))))))))))))))</f>
        <v>0</v>
      </c>
      <c r="K2609" s="103" t="str">
        <f>IF('Mottes de 6'!R591=0,"","Erreur")</f>
        <v/>
      </c>
    </row>
    <row r="2610" spans="1:11" x14ac:dyDescent="0.25">
      <c r="A2610" s="103">
        <f>IF('Mottes de 6'!A592&lt;&gt;"",'Mottes de 6'!A592,"")</f>
        <v>21147</v>
      </c>
      <c r="B2610" s="103" t="str">
        <f>IF('Mottes de 6'!L592&lt;&gt;"",'Mottes de 6'!L592,"")</f>
        <v>Noai</v>
      </c>
      <c r="C2610" s="107" t="str">
        <f>IF('Mottes de 6'!B592&lt;&gt;"",'Mottes de 6'!B592,"")</f>
        <v>LOBULARIA</v>
      </c>
      <c r="D2610" s="107" t="str">
        <f>IF('Mottes de 6'!C592&lt;&gt;"",'Mottes de 6'!C592,"")</f>
        <v xml:space="preserve">Purple Stream </v>
      </c>
      <c r="E2610" s="103">
        <f>IF('Mottes de 6'!H592&lt;&gt;"",'Mottes de 6'!H592,"")</f>
        <v>12</v>
      </c>
      <c r="F2610" s="103" t="str">
        <f>IF('Mottes de 6'!E592&lt;&gt;"",'Mottes de 6'!E592,"")</f>
        <v>B</v>
      </c>
      <c r="G2610" s="103" t="str">
        <f>IF('Mottes de 6'!N592&lt;&gt;"",'Mottes de 6'!N592,"")</f>
        <v>M6</v>
      </c>
      <c r="H2610" s="103" t="str">
        <f>IF('Mottes de 6'!I592&lt;&gt;"",'Mottes de 6'!I592,"")</f>
        <v>E</v>
      </c>
      <c r="I2610" s="103">
        <f>IF('Mottes de 6'!J592&lt;&gt;"",'Mottes de 6'!J592,"")</f>
        <v>0.06</v>
      </c>
      <c r="J2610" s="103">
        <f>IF($J$9=36,'Mottes de 6'!U592,IF($J$9=37,'Mottes de 6'!V592,IF($J$9=38,'Mottes de 6'!W592,IF($J$9=39,'Mottes de 6'!X592,IF($J$9=40,'Mottes de 6'!Y592,IF($J$9=41,'Mottes de 6'!Z592,IF($J$9=42,'Mottes de 6'!AA592,IF($J$9=43,'Mottes de 6'!AB592,IF($J$9=44,'Mottes de 6'!AC592,IF($J$9=45,'Mottes de 6'!AD592,IF($J$9=46,'Mottes de 6'!AE592,IF($J$9=47,'Mottes de 6'!AF592,IF($J$9=48,'Mottes de 6'!AG592,IF($J$9=49,'Mottes de 6'!AH592,IF($J$9=50,'Mottes de 6'!AI592,IF($J$9=51,'Mottes de 6'!AJ592,IF($J$9=52,'Mottes de 6'!AK592,IF($J$9=1,'Mottes de 6'!AL592,IF($J$9=2,'Mottes de 6'!AM592,IF($J$9=3,'Mottes de 6'!AN592,IF($J$9=4,'Mottes de 6'!AO592,IF($J$9=5,'Mottes de 6'!AP592,IF($J$9=6,'Mottes de 6'!AQ592,IF($J$9=7,'Mottes de 6'!AR592,IF($J$9=8,'Mottes de 6'!AS592,IF($J$9=9,'Mottes de 6'!AT592,IF($J$9=10,'Mottes de 6'!AU592,IF($J$9=11,'Mottes de 6'!AV592,IF($J$9=12,'Mottes de 6'!AW592,IF($J$9=13,'Mottes de 6'!AX592,IF($J$9=14,'Mottes de 6'!AY592,IF($J$9=15,'Mottes de 6'!AZ592,IF($J$9=16,'Mottes de 6'!BA592,IF($J$9=17,'Mottes de 6'!BB592,IF($J$9=18,'Mottes de 6'!BC592,IF($J$9=19,'Mottes de 6'!BD592,IF($J$9=20,'Mottes de 6'!BE592,IF($J$9=21,'Mottes de 6'!BF592,IF($J$9=22,'Mottes de 6'!BG592,IF($J$9=23,'Mottes de 6'!BH592,IF($J$9=24,'Mottes de 6'!BI592,IF($J$9=25,'Mottes de 6'!BJ592,IF($J$9=26,'Mottes de 6'!BK592,IF($J$9=27,'Mottes de 6'!BL592,IF($J$9=28,'Mottes de 6'!BM592,IF($J$9=29,'Mottes de 6'!BN592,IF($J$9=30,'Mottes de 6'!BO592,IF($J$9=31,'Mottes de 6'!BP592,IF($J$9=32,'Mottes de 6'!BQ592,IF($J$9=33,'Mottes de 6'!BR592,IF($J$9=34,'Mottes de 6'!BS592,IF($J$9=35,'Mottes de 6'!BT592,))))))))))))))))))))))))))))))))))))))))))))))))))))</f>
        <v>0</v>
      </c>
      <c r="K2610" s="103" t="str">
        <f>IF('Mottes de 6'!R592=0,"","Erreur")</f>
        <v/>
      </c>
    </row>
    <row r="2611" spans="1:11" x14ac:dyDescent="0.25">
      <c r="A2611" s="103">
        <f>IF('Mottes de 6'!A593&lt;&gt;"",'Mottes de 6'!A593,"")</f>
        <v>21151</v>
      </c>
      <c r="B2611" s="103" t="str">
        <f>IF('Mottes de 6'!L593&lt;&gt;"",'Mottes de 6'!L593,"")</f>
        <v>Noai</v>
      </c>
      <c r="C2611" s="107" t="str">
        <f>IF('Mottes de 6'!B593&lt;&gt;"",'Mottes de 6'!B593,"")</f>
        <v>LOBULARIA</v>
      </c>
      <c r="D2611" s="107" t="str">
        <f>IF('Mottes de 6'!C593&lt;&gt;"",'Mottes de 6'!C593,"")</f>
        <v>Raspberry Stream</v>
      </c>
      <c r="E2611" s="103">
        <f>IF('Mottes de 6'!H593&lt;&gt;"",'Mottes de 6'!H593,"")</f>
        <v>12</v>
      </c>
      <c r="F2611" s="103" t="str">
        <f>IF('Mottes de 6'!E593&lt;&gt;"",'Mottes de 6'!E593,"")</f>
        <v>B</v>
      </c>
      <c r="G2611" s="103" t="str">
        <f>IF('Mottes de 6'!N593&lt;&gt;"",'Mottes de 6'!N593,"")</f>
        <v>M6</v>
      </c>
      <c r="H2611" s="103" t="str">
        <f>IF('Mottes de 6'!I593&lt;&gt;"",'Mottes de 6'!I593,"")</f>
        <v>E</v>
      </c>
      <c r="I2611" s="103">
        <f>IF('Mottes de 6'!J593&lt;&gt;"",'Mottes de 6'!J593,"")</f>
        <v>0.06</v>
      </c>
      <c r="J2611" s="103">
        <f>IF($J$9=36,'Mottes de 6'!U593,IF($J$9=37,'Mottes de 6'!V593,IF($J$9=38,'Mottes de 6'!W593,IF($J$9=39,'Mottes de 6'!X593,IF($J$9=40,'Mottes de 6'!Y593,IF($J$9=41,'Mottes de 6'!Z593,IF($J$9=42,'Mottes de 6'!AA593,IF($J$9=43,'Mottes de 6'!AB593,IF($J$9=44,'Mottes de 6'!AC593,IF($J$9=45,'Mottes de 6'!AD593,IF($J$9=46,'Mottes de 6'!AE593,IF($J$9=47,'Mottes de 6'!AF593,IF($J$9=48,'Mottes de 6'!AG593,IF($J$9=49,'Mottes de 6'!AH593,IF($J$9=50,'Mottes de 6'!AI593,IF($J$9=51,'Mottes de 6'!AJ593,IF($J$9=52,'Mottes de 6'!AK593,IF($J$9=1,'Mottes de 6'!AL593,IF($J$9=2,'Mottes de 6'!AM593,IF($J$9=3,'Mottes de 6'!AN593,IF($J$9=4,'Mottes de 6'!AO593,IF($J$9=5,'Mottes de 6'!AP593,IF($J$9=6,'Mottes de 6'!AQ593,IF($J$9=7,'Mottes de 6'!AR593,IF($J$9=8,'Mottes de 6'!AS593,IF($J$9=9,'Mottes de 6'!AT593,IF($J$9=10,'Mottes de 6'!AU593,IF($J$9=11,'Mottes de 6'!AV593,IF($J$9=12,'Mottes de 6'!AW593,IF($J$9=13,'Mottes de 6'!AX593,IF($J$9=14,'Mottes de 6'!AY593,IF($J$9=15,'Mottes de 6'!AZ593,IF($J$9=16,'Mottes de 6'!BA593,IF($J$9=17,'Mottes de 6'!BB593,IF($J$9=18,'Mottes de 6'!BC593,IF($J$9=19,'Mottes de 6'!BD593,IF($J$9=20,'Mottes de 6'!BE593,IF($J$9=21,'Mottes de 6'!BF593,IF($J$9=22,'Mottes de 6'!BG593,IF($J$9=23,'Mottes de 6'!BH593,IF($J$9=24,'Mottes de 6'!BI593,IF($J$9=25,'Mottes de 6'!BJ593,IF($J$9=26,'Mottes de 6'!BK593,IF($J$9=27,'Mottes de 6'!BL593,IF($J$9=28,'Mottes de 6'!BM593,IF($J$9=29,'Mottes de 6'!BN593,IF($J$9=30,'Mottes de 6'!BO593,IF($J$9=31,'Mottes de 6'!BP593,IF($J$9=32,'Mottes de 6'!BQ593,IF($J$9=33,'Mottes de 6'!BR593,IF($J$9=34,'Mottes de 6'!BS593,IF($J$9=35,'Mottes de 6'!BT593,))))))))))))))))))))))))))))))))))))))))))))))))))))</f>
        <v>0</v>
      </c>
      <c r="K2611" s="103" t="str">
        <f>IF('Mottes de 6'!R593=0,"","Erreur")</f>
        <v/>
      </c>
    </row>
    <row r="2612" spans="1:11" x14ac:dyDescent="0.25">
      <c r="A2612" s="103">
        <f>IF('Mottes de 6'!A594&lt;&gt;"",'Mottes de 6'!A594,"")</f>
        <v>21152</v>
      </c>
      <c r="B2612" s="103" t="str">
        <f>IF('Mottes de 6'!L594&lt;&gt;"",'Mottes de 6'!L594,"")</f>
        <v>Noai</v>
      </c>
      <c r="C2612" s="107" t="str">
        <f>IF('Mottes de 6'!B594&lt;&gt;"",'Mottes de 6'!B594,"")</f>
        <v>LOBULARIA</v>
      </c>
      <c r="D2612" s="107" t="str">
        <f>IF('Mottes de 6'!C594&lt;&gt;"",'Mottes de 6'!C594,"")</f>
        <v>White Stream</v>
      </c>
      <c r="E2612" s="103">
        <f>IF('Mottes de 6'!H594&lt;&gt;"",'Mottes de 6'!H594,"")</f>
        <v>12</v>
      </c>
      <c r="F2612" s="103" t="str">
        <f>IF('Mottes de 6'!E594&lt;&gt;"",'Mottes de 6'!E594,"")</f>
        <v>B</v>
      </c>
      <c r="G2612" s="103" t="str">
        <f>IF('Mottes de 6'!N594&lt;&gt;"",'Mottes de 6'!N594,"")</f>
        <v>M6</v>
      </c>
      <c r="H2612" s="103" t="str">
        <f>IF('Mottes de 6'!I594&lt;&gt;"",'Mottes de 6'!I594,"")</f>
        <v>E</v>
      </c>
      <c r="I2612" s="103">
        <f>IF('Mottes de 6'!J594&lt;&gt;"",'Mottes de 6'!J594,"")</f>
        <v>0.06</v>
      </c>
      <c r="J2612" s="103">
        <f>IF($J$9=36,'Mottes de 6'!U594,IF($J$9=37,'Mottes de 6'!V594,IF($J$9=38,'Mottes de 6'!W594,IF($J$9=39,'Mottes de 6'!X594,IF($J$9=40,'Mottes de 6'!Y594,IF($J$9=41,'Mottes de 6'!Z594,IF($J$9=42,'Mottes de 6'!AA594,IF($J$9=43,'Mottes de 6'!AB594,IF($J$9=44,'Mottes de 6'!AC594,IF($J$9=45,'Mottes de 6'!AD594,IF($J$9=46,'Mottes de 6'!AE594,IF($J$9=47,'Mottes de 6'!AF594,IF($J$9=48,'Mottes de 6'!AG594,IF($J$9=49,'Mottes de 6'!AH594,IF($J$9=50,'Mottes de 6'!AI594,IF($J$9=51,'Mottes de 6'!AJ594,IF($J$9=52,'Mottes de 6'!AK594,IF($J$9=1,'Mottes de 6'!AL594,IF($J$9=2,'Mottes de 6'!AM594,IF($J$9=3,'Mottes de 6'!AN594,IF($J$9=4,'Mottes de 6'!AO594,IF($J$9=5,'Mottes de 6'!AP594,IF($J$9=6,'Mottes de 6'!AQ594,IF($J$9=7,'Mottes de 6'!AR594,IF($J$9=8,'Mottes de 6'!AS594,IF($J$9=9,'Mottes de 6'!AT594,IF($J$9=10,'Mottes de 6'!AU594,IF($J$9=11,'Mottes de 6'!AV594,IF($J$9=12,'Mottes de 6'!AW594,IF($J$9=13,'Mottes de 6'!AX594,IF($J$9=14,'Mottes de 6'!AY594,IF($J$9=15,'Mottes de 6'!AZ594,IF($J$9=16,'Mottes de 6'!BA594,IF($J$9=17,'Mottes de 6'!BB594,IF($J$9=18,'Mottes de 6'!BC594,IF($J$9=19,'Mottes de 6'!BD594,IF($J$9=20,'Mottes de 6'!BE594,IF($J$9=21,'Mottes de 6'!BF594,IF($J$9=22,'Mottes de 6'!BG594,IF($J$9=23,'Mottes de 6'!BH594,IF($J$9=24,'Mottes de 6'!BI594,IF($J$9=25,'Mottes de 6'!BJ594,IF($J$9=26,'Mottes de 6'!BK594,IF($J$9=27,'Mottes de 6'!BL594,IF($J$9=28,'Mottes de 6'!BM594,IF($J$9=29,'Mottes de 6'!BN594,IF($J$9=30,'Mottes de 6'!BO594,IF($J$9=31,'Mottes de 6'!BP594,IF($J$9=32,'Mottes de 6'!BQ594,IF($J$9=33,'Mottes de 6'!BR594,IF($J$9=34,'Mottes de 6'!BS594,IF($J$9=35,'Mottes de 6'!BT594,))))))))))))))))))))))))))))))))))))))))))))))))))))</f>
        <v>0</v>
      </c>
      <c r="K2612" s="103" t="str">
        <f>IF('Mottes de 6'!R594=0,"","Erreur")</f>
        <v/>
      </c>
    </row>
    <row r="2613" spans="1:11" x14ac:dyDescent="0.25">
      <c r="A2613" s="450"/>
      <c r="B2613" s="450"/>
      <c r="C2613" s="451" t="s">
        <v>1936</v>
      </c>
      <c r="D2613" s="451"/>
      <c r="E2613" s="450"/>
      <c r="F2613" s="450"/>
      <c r="G2613" s="450"/>
      <c r="H2613" s="450"/>
      <c r="I2613" s="450"/>
      <c r="J2613" s="450">
        <f>SUBTOTAL(9,J2609:J2612)</f>
        <v>0</v>
      </c>
      <c r="K2613" s="450"/>
    </row>
    <row r="2614" spans="1:11" x14ac:dyDescent="0.25">
      <c r="A2614" s="103">
        <f>IF('Mottes de 6'!A595&lt;&gt;"",'Mottes de 6'!A595,"")</f>
        <v>21154</v>
      </c>
      <c r="B2614" s="103" t="str">
        <f>IF('Mottes de 6'!L595&lt;&gt;"",'Mottes de 6'!L595,"")</f>
        <v>Noai</v>
      </c>
      <c r="C2614" s="107" t="str">
        <f>IF('Mottes de 6'!B595&lt;&gt;"",'Mottes de 6'!B595,"")</f>
        <v>LOFOS</v>
      </c>
      <c r="D2614" s="107" t="str">
        <f>IF('Mottes de 6'!C595&lt;&gt;"",'Mottes de 6'!C595,"")</f>
        <v>Compact Pink</v>
      </c>
      <c r="E2614" s="103">
        <f>IF('Mottes de 6'!H595&lt;&gt;"",'Mottes de 6'!H595,"")</f>
        <v>11</v>
      </c>
      <c r="F2614" s="103" t="str">
        <f>IF('Mottes de 6'!E595&lt;&gt;"",'Mottes de 6'!E595,"")</f>
        <v>B</v>
      </c>
      <c r="G2614" s="103" t="str">
        <f>IF('Mottes de 6'!N595&lt;&gt;"",'Mottes de 6'!N595,"")</f>
        <v>M6</v>
      </c>
      <c r="H2614" s="103" t="str">
        <f>IF('Mottes de 6'!I595&lt;&gt;"",'Mottes de 6'!I595,"")</f>
        <v>A</v>
      </c>
      <c r="I2614" s="103">
        <f>IF('Mottes de 6'!J595&lt;&gt;"",'Mottes de 6'!J595,"")</f>
        <v>0.11</v>
      </c>
      <c r="J2614" s="103">
        <f>IF($J$9=36,'Mottes de 6'!U595,IF($J$9=37,'Mottes de 6'!V595,IF($J$9=38,'Mottes de 6'!W595,IF($J$9=39,'Mottes de 6'!X595,IF($J$9=40,'Mottes de 6'!Y595,IF($J$9=41,'Mottes de 6'!Z595,IF($J$9=42,'Mottes de 6'!AA595,IF($J$9=43,'Mottes de 6'!AB595,IF($J$9=44,'Mottes de 6'!AC595,IF($J$9=45,'Mottes de 6'!AD595,IF($J$9=46,'Mottes de 6'!AE595,IF($J$9=47,'Mottes de 6'!AF595,IF($J$9=48,'Mottes de 6'!AG595,IF($J$9=49,'Mottes de 6'!AH595,IF($J$9=50,'Mottes de 6'!AI595,IF($J$9=51,'Mottes de 6'!AJ595,IF($J$9=52,'Mottes de 6'!AK595,IF($J$9=1,'Mottes de 6'!AL595,IF($J$9=2,'Mottes de 6'!AM595,IF($J$9=3,'Mottes de 6'!AN595,IF($J$9=4,'Mottes de 6'!AO595,IF($J$9=5,'Mottes de 6'!AP595,IF($J$9=6,'Mottes de 6'!AQ595,IF($J$9=7,'Mottes de 6'!AR595,IF($J$9=8,'Mottes de 6'!AS595,IF($J$9=9,'Mottes de 6'!AT595,IF($J$9=10,'Mottes de 6'!AU595,IF($J$9=11,'Mottes de 6'!AV595,IF($J$9=12,'Mottes de 6'!AW595,IF($J$9=13,'Mottes de 6'!AX595,IF($J$9=14,'Mottes de 6'!AY595,IF($J$9=15,'Mottes de 6'!AZ595,IF($J$9=16,'Mottes de 6'!BA595,IF($J$9=17,'Mottes de 6'!BB595,IF($J$9=18,'Mottes de 6'!BC595,IF($J$9=19,'Mottes de 6'!BD595,IF($J$9=20,'Mottes de 6'!BE595,IF($J$9=21,'Mottes de 6'!BF595,IF($J$9=22,'Mottes de 6'!BG595,IF($J$9=23,'Mottes de 6'!BH595,IF($J$9=24,'Mottes de 6'!BI595,IF($J$9=25,'Mottes de 6'!BJ595,IF($J$9=26,'Mottes de 6'!BK595,IF($J$9=27,'Mottes de 6'!BL595,IF($J$9=28,'Mottes de 6'!BM595,IF($J$9=29,'Mottes de 6'!BN595,IF($J$9=30,'Mottes de 6'!BO595,IF($J$9=31,'Mottes de 6'!BP595,IF($J$9=32,'Mottes de 6'!BQ595,IF($J$9=33,'Mottes de 6'!BR595,IF($J$9=34,'Mottes de 6'!BS595,IF($J$9=35,'Mottes de 6'!BT595,))))))))))))))))))))))))))))))))))))))))))))))))))))</f>
        <v>0</v>
      </c>
      <c r="K2614" s="103" t="str">
        <f>IF('Mottes de 6'!R595=0,"","Erreur")</f>
        <v/>
      </c>
    </row>
    <row r="2615" spans="1:11" x14ac:dyDescent="0.25">
      <c r="A2615" s="450"/>
      <c r="B2615" s="450"/>
      <c r="C2615" s="451" t="s">
        <v>1937</v>
      </c>
      <c r="D2615" s="451"/>
      <c r="E2615" s="450"/>
      <c r="F2615" s="450"/>
      <c r="G2615" s="450"/>
      <c r="H2615" s="450"/>
      <c r="I2615" s="450"/>
      <c r="J2615" s="450">
        <f>SUBTOTAL(9,J2614:J2614)</f>
        <v>0</v>
      </c>
      <c r="K2615" s="450"/>
    </row>
    <row r="2616" spans="1:11" x14ac:dyDescent="0.25">
      <c r="A2616" s="103">
        <f>IF('Mottes de 6'!A596&lt;&gt;"",'Mottes de 6'!A596,"")</f>
        <v>21155</v>
      </c>
      <c r="B2616" s="103" t="str">
        <f>IF('Mottes de 6'!L596&lt;&gt;"",'Mottes de 6'!L596,"")</f>
        <v>Noai</v>
      </c>
      <c r="C2616" s="107" t="str">
        <f>IF('Mottes de 6'!B596&lt;&gt;"",'Mottes de 6'!B596,"")</f>
        <v>LOTUS</v>
      </c>
      <c r="D2616" s="107" t="str">
        <f>IF('Mottes de 6'!C596&lt;&gt;"",'Mottes de 6'!C596,"")</f>
        <v>Gold Flash</v>
      </c>
      <c r="E2616" s="103">
        <f>IF('Mottes de 6'!H596&lt;&gt;"",'Mottes de 6'!H596,"")</f>
        <v>12</v>
      </c>
      <c r="F2616" s="103" t="str">
        <f>IF('Mottes de 6'!E596&lt;&gt;"",'Mottes de 6'!E596,"")</f>
        <v>B</v>
      </c>
      <c r="G2616" s="103" t="str">
        <f>IF('Mottes de 6'!N596&lt;&gt;"",'Mottes de 6'!N596,"")</f>
        <v>M6</v>
      </c>
      <c r="H2616" s="103" t="str">
        <f>IF('Mottes de 6'!I596&lt;&gt;"",'Mottes de 6'!I596,"")</f>
        <v>A</v>
      </c>
      <c r="I2616" s="103" t="str">
        <f>IF('Mottes de 6'!J596&lt;&gt;"",'Mottes de 6'!J596,"")</f>
        <v/>
      </c>
      <c r="J2616" s="103">
        <f>IF($J$9=36,'Mottes de 6'!U596,IF($J$9=37,'Mottes de 6'!V596,IF($J$9=38,'Mottes de 6'!W596,IF($J$9=39,'Mottes de 6'!X596,IF($J$9=40,'Mottes de 6'!Y596,IF($J$9=41,'Mottes de 6'!Z596,IF($J$9=42,'Mottes de 6'!AA596,IF($J$9=43,'Mottes de 6'!AB596,IF($J$9=44,'Mottes de 6'!AC596,IF($J$9=45,'Mottes de 6'!AD596,IF($J$9=46,'Mottes de 6'!AE596,IF($J$9=47,'Mottes de 6'!AF596,IF($J$9=48,'Mottes de 6'!AG596,IF($J$9=49,'Mottes de 6'!AH596,IF($J$9=50,'Mottes de 6'!AI596,IF($J$9=51,'Mottes de 6'!AJ596,IF($J$9=52,'Mottes de 6'!AK596,IF($J$9=1,'Mottes de 6'!AL596,IF($J$9=2,'Mottes de 6'!AM596,IF($J$9=3,'Mottes de 6'!AN596,IF($J$9=4,'Mottes de 6'!AO596,IF($J$9=5,'Mottes de 6'!AP596,IF($J$9=6,'Mottes de 6'!AQ596,IF($J$9=7,'Mottes de 6'!AR596,IF($J$9=8,'Mottes de 6'!AS596,IF($J$9=9,'Mottes de 6'!AT596,IF($J$9=10,'Mottes de 6'!AU596,IF($J$9=11,'Mottes de 6'!AV596,IF($J$9=12,'Mottes de 6'!AW596,IF($J$9=13,'Mottes de 6'!AX596,IF($J$9=14,'Mottes de 6'!AY596,IF($J$9=15,'Mottes de 6'!AZ596,IF($J$9=16,'Mottes de 6'!BA596,IF($J$9=17,'Mottes de 6'!BB596,IF($J$9=18,'Mottes de 6'!BC596,IF($J$9=19,'Mottes de 6'!BD596,IF($J$9=20,'Mottes de 6'!BE596,IF($J$9=21,'Mottes de 6'!BF596,IF($J$9=22,'Mottes de 6'!BG596,IF($J$9=23,'Mottes de 6'!BH596,IF($J$9=24,'Mottes de 6'!BI596,IF($J$9=25,'Mottes de 6'!BJ596,IF($J$9=26,'Mottes de 6'!BK596,IF($J$9=27,'Mottes de 6'!BL596,IF($J$9=28,'Mottes de 6'!BM596,IF($J$9=29,'Mottes de 6'!BN596,IF($J$9=30,'Mottes de 6'!BO596,IF($J$9=31,'Mottes de 6'!BP596,IF($J$9=32,'Mottes de 6'!BQ596,IF($J$9=33,'Mottes de 6'!BR596,IF($J$9=34,'Mottes de 6'!BS596,IF($J$9=35,'Mottes de 6'!BT596,))))))))))))))))))))))))))))))))))))))))))))))))))))</f>
        <v>0</v>
      </c>
      <c r="K2616" s="103" t="str">
        <f>IF('Mottes de 6'!R596=0,"","Erreur")</f>
        <v/>
      </c>
    </row>
    <row r="2617" spans="1:11" x14ac:dyDescent="0.25">
      <c r="A2617" s="450"/>
      <c r="B2617" s="450"/>
      <c r="C2617" s="451" t="s">
        <v>1938</v>
      </c>
      <c r="D2617" s="451"/>
      <c r="E2617" s="450"/>
      <c r="F2617" s="450"/>
      <c r="G2617" s="450"/>
      <c r="H2617" s="450"/>
      <c r="I2617" s="450"/>
      <c r="J2617" s="450">
        <f>SUBTOTAL(9,J2616:J2616)</f>
        <v>0</v>
      </c>
      <c r="K2617" s="450"/>
    </row>
    <row r="2618" spans="1:11" x14ac:dyDescent="0.25">
      <c r="A2618" s="103">
        <f>IF('Mottes de 6'!A597&lt;&gt;"",'Mottes de 6'!A597,"")</f>
        <v>12113</v>
      </c>
      <c r="B2618" s="103" t="str">
        <f>IF('Mottes de 6'!L597&lt;&gt;"",'Mottes de 6'!L597,"")</f>
        <v>Noai</v>
      </c>
      <c r="C2618" s="107" t="str">
        <f>IF('Mottes de 6'!B597&lt;&gt;"",'Mottes de 6'!B597,"")</f>
        <v>LYSIMACHIA</v>
      </c>
      <c r="D2618" s="107" t="str">
        <f>IF('Mottes de 6'!C597&lt;&gt;"",'Mottes de 6'!C597,"")</f>
        <v>nummularia Goldilocks</v>
      </c>
      <c r="E2618" s="103">
        <f>IF('Mottes de 6'!H597&lt;&gt;"",'Mottes de 6'!H597,"")</f>
        <v>11</v>
      </c>
      <c r="F2618" s="103" t="str">
        <f>IF('Mottes de 6'!E597&lt;&gt;"",'Mottes de 6'!E597,"")</f>
        <v>B</v>
      </c>
      <c r="G2618" s="103" t="str">
        <f>IF('Mottes de 6'!N597&lt;&gt;"",'Mottes de 6'!N597,"")</f>
        <v>M6</v>
      </c>
      <c r="H2618" s="103" t="str">
        <f>IF('Mottes de 6'!I597&lt;&gt;"",'Mottes de 6'!I597,"")</f>
        <v>B</v>
      </c>
      <c r="I2618" s="103" t="str">
        <f>IF('Mottes de 6'!J597&lt;&gt;"",'Mottes de 6'!J597,"")</f>
        <v/>
      </c>
      <c r="J2618" s="103">
        <f>IF($J$9=36,'Mottes de 6'!U597,IF($J$9=37,'Mottes de 6'!V597,IF($J$9=38,'Mottes de 6'!W597,IF($J$9=39,'Mottes de 6'!X597,IF($J$9=40,'Mottes de 6'!Y597,IF($J$9=41,'Mottes de 6'!Z597,IF($J$9=42,'Mottes de 6'!AA597,IF($J$9=43,'Mottes de 6'!AB597,IF($J$9=44,'Mottes de 6'!AC597,IF($J$9=45,'Mottes de 6'!AD597,IF($J$9=46,'Mottes de 6'!AE597,IF($J$9=47,'Mottes de 6'!AF597,IF($J$9=48,'Mottes de 6'!AG597,IF($J$9=49,'Mottes de 6'!AH597,IF($J$9=50,'Mottes de 6'!AI597,IF($J$9=51,'Mottes de 6'!AJ597,IF($J$9=52,'Mottes de 6'!AK597,IF($J$9=1,'Mottes de 6'!AL597,IF($J$9=2,'Mottes de 6'!AM597,IF($J$9=3,'Mottes de 6'!AN597,IF($J$9=4,'Mottes de 6'!AO597,IF($J$9=5,'Mottes de 6'!AP597,IF($J$9=6,'Mottes de 6'!AQ597,IF($J$9=7,'Mottes de 6'!AR597,IF($J$9=8,'Mottes de 6'!AS597,IF($J$9=9,'Mottes de 6'!AT597,IF($J$9=10,'Mottes de 6'!AU597,IF($J$9=11,'Mottes de 6'!AV597,IF($J$9=12,'Mottes de 6'!AW597,IF($J$9=13,'Mottes de 6'!AX597,IF($J$9=14,'Mottes de 6'!AY597,IF($J$9=15,'Mottes de 6'!AZ597,IF($J$9=16,'Mottes de 6'!BA597,IF($J$9=17,'Mottes de 6'!BB597,IF($J$9=18,'Mottes de 6'!BC597,IF($J$9=19,'Mottes de 6'!BD597,IF($J$9=20,'Mottes de 6'!BE597,IF($J$9=21,'Mottes de 6'!BF597,IF($J$9=22,'Mottes de 6'!BG597,IF($J$9=23,'Mottes de 6'!BH597,IF($J$9=24,'Mottes de 6'!BI597,IF($J$9=25,'Mottes de 6'!BJ597,IF($J$9=26,'Mottes de 6'!BK597,IF($J$9=27,'Mottes de 6'!BL597,IF($J$9=28,'Mottes de 6'!BM597,IF($J$9=29,'Mottes de 6'!BN597,IF($J$9=30,'Mottes de 6'!BO597,IF($J$9=31,'Mottes de 6'!BP597,IF($J$9=32,'Mottes de 6'!BQ597,IF($J$9=33,'Mottes de 6'!BR597,IF($J$9=34,'Mottes de 6'!BS597,IF($J$9=35,'Mottes de 6'!BT597,))))))))))))))))))))))))))))))))))))))))))))))))))))</f>
        <v>0</v>
      </c>
      <c r="K2618" s="103" t="str">
        <f>IF('Mottes de 6'!R597=0,"","Erreur")</f>
        <v/>
      </c>
    </row>
    <row r="2619" spans="1:11" x14ac:dyDescent="0.25">
      <c r="A2619" s="103">
        <f>IF('Mottes de 6'!A598&lt;&gt;"",'Mottes de 6'!A598,"")</f>
        <v>21157</v>
      </c>
      <c r="B2619" s="103" t="str">
        <f>IF('Mottes de 6'!L598&lt;&gt;"",'Mottes de 6'!L598,"")</f>
        <v>Noai</v>
      </c>
      <c r="C2619" s="107" t="str">
        <f>IF('Mottes de 6'!B598&lt;&gt;"",'Mottes de 6'!B598,"")</f>
        <v>LYSIMACHIA</v>
      </c>
      <c r="D2619" s="107" t="str">
        <f>IF('Mottes de 6'!C598&lt;&gt;"",'Mottes de 6'!C598,"")</f>
        <v>congestiflora</v>
      </c>
      <c r="E2619" s="103">
        <f>IF('Mottes de 6'!H598&lt;&gt;"",'Mottes de 6'!H598,"")</f>
        <v>11</v>
      </c>
      <c r="F2619" s="103" t="str">
        <f>IF('Mottes de 6'!E598&lt;&gt;"",'Mottes de 6'!E598,"")</f>
        <v>B</v>
      </c>
      <c r="G2619" s="103" t="str">
        <f>IF('Mottes de 6'!N598&lt;&gt;"",'Mottes de 6'!N598,"")</f>
        <v>M6</v>
      </c>
      <c r="H2619" s="103" t="str">
        <f>IF('Mottes de 6'!I598&lt;&gt;"",'Mottes de 6'!I598,"")</f>
        <v>B</v>
      </c>
      <c r="I2619" s="103" t="str">
        <f>IF('Mottes de 6'!J598&lt;&gt;"",'Mottes de 6'!J598,"")</f>
        <v/>
      </c>
      <c r="J2619" s="103">
        <f>IF($J$9=36,'Mottes de 6'!U598,IF($J$9=37,'Mottes de 6'!V598,IF($J$9=38,'Mottes de 6'!W598,IF($J$9=39,'Mottes de 6'!X598,IF($J$9=40,'Mottes de 6'!Y598,IF($J$9=41,'Mottes de 6'!Z598,IF($J$9=42,'Mottes de 6'!AA598,IF($J$9=43,'Mottes de 6'!AB598,IF($J$9=44,'Mottes de 6'!AC598,IF($J$9=45,'Mottes de 6'!AD598,IF($J$9=46,'Mottes de 6'!AE598,IF($J$9=47,'Mottes de 6'!AF598,IF($J$9=48,'Mottes de 6'!AG598,IF($J$9=49,'Mottes de 6'!AH598,IF($J$9=50,'Mottes de 6'!AI598,IF($J$9=51,'Mottes de 6'!AJ598,IF($J$9=52,'Mottes de 6'!AK598,IF($J$9=1,'Mottes de 6'!AL598,IF($J$9=2,'Mottes de 6'!AM598,IF($J$9=3,'Mottes de 6'!AN598,IF($J$9=4,'Mottes de 6'!AO598,IF($J$9=5,'Mottes de 6'!AP598,IF($J$9=6,'Mottes de 6'!AQ598,IF($J$9=7,'Mottes de 6'!AR598,IF($J$9=8,'Mottes de 6'!AS598,IF($J$9=9,'Mottes de 6'!AT598,IF($J$9=10,'Mottes de 6'!AU598,IF($J$9=11,'Mottes de 6'!AV598,IF($J$9=12,'Mottes de 6'!AW598,IF($J$9=13,'Mottes de 6'!AX598,IF($J$9=14,'Mottes de 6'!AY598,IF($J$9=15,'Mottes de 6'!AZ598,IF($J$9=16,'Mottes de 6'!BA598,IF($J$9=17,'Mottes de 6'!BB598,IF($J$9=18,'Mottes de 6'!BC598,IF($J$9=19,'Mottes de 6'!BD598,IF($J$9=20,'Mottes de 6'!BE598,IF($J$9=21,'Mottes de 6'!BF598,IF($J$9=22,'Mottes de 6'!BG598,IF($J$9=23,'Mottes de 6'!BH598,IF($J$9=24,'Mottes de 6'!BI598,IF($J$9=25,'Mottes de 6'!BJ598,IF($J$9=26,'Mottes de 6'!BK598,IF($J$9=27,'Mottes de 6'!BL598,IF($J$9=28,'Mottes de 6'!BM598,IF($J$9=29,'Mottes de 6'!BN598,IF($J$9=30,'Mottes de 6'!BO598,IF($J$9=31,'Mottes de 6'!BP598,IF($J$9=32,'Mottes de 6'!BQ598,IF($J$9=33,'Mottes de 6'!BR598,IF($J$9=34,'Mottes de 6'!BS598,IF($J$9=35,'Mottes de 6'!BT598,))))))))))))))))))))))))))))))))))))))))))))))))))))</f>
        <v>0</v>
      </c>
      <c r="K2619" s="103" t="str">
        <f>IF('Mottes de 6'!R598=0,"","Erreur")</f>
        <v/>
      </c>
    </row>
    <row r="2620" spans="1:11" x14ac:dyDescent="0.25">
      <c r="A2620" s="450"/>
      <c r="B2620" s="450"/>
      <c r="C2620" s="451" t="s">
        <v>1939</v>
      </c>
      <c r="D2620" s="451"/>
      <c r="E2620" s="450"/>
      <c r="F2620" s="450"/>
      <c r="G2620" s="450"/>
      <c r="H2620" s="450"/>
      <c r="I2620" s="450"/>
      <c r="J2620" s="450">
        <f>SUBTOTAL(9,J2618:J2619)</f>
        <v>0</v>
      </c>
      <c r="K2620" s="450"/>
    </row>
    <row r="2621" spans="1:11" x14ac:dyDescent="0.25">
      <c r="A2621" s="103" t="str">
        <f>IF('Mottes de 6'!A599&lt;&gt;"",'Mottes de 6'!A599,"")</f>
        <v/>
      </c>
      <c r="B2621" s="103" t="str">
        <f>IF('Mottes de 6'!L599&lt;&gt;"",'Mottes de 6'!L599,"")</f>
        <v>L</v>
      </c>
      <c r="C2621" s="107" t="str">
        <f>IF('Mottes de 6'!B599&lt;&gt;"",'Mottes de 6'!B599,"")</f>
        <v>M</v>
      </c>
      <c r="D2621" s="107" t="str">
        <f>IF('Mottes de 6'!C599&lt;&gt;"",'Mottes de 6'!C599,"")</f>
        <v/>
      </c>
      <c r="E2621" s="103" t="str">
        <f>IF('Mottes de 6'!H599&lt;&gt;"",'Mottes de 6'!H599,"")</f>
        <v/>
      </c>
      <c r="F2621" s="103" t="str">
        <f>IF('Mottes de 6'!E599&lt;&gt;"",'Mottes de 6'!E599,"")</f>
        <v/>
      </c>
      <c r="G2621" s="103" t="str">
        <f>IF('Mottes de 6'!N599&lt;&gt;"",'Mottes de 6'!N599,"")</f>
        <v/>
      </c>
      <c r="H2621" s="103" t="str">
        <f>IF('Mottes de 6'!I599&lt;&gt;"",'Mottes de 6'!I599,"")</f>
        <v/>
      </c>
      <c r="I2621" s="103" t="str">
        <f>IF('Mottes de 6'!J599&lt;&gt;"",'Mottes de 6'!J599,"")</f>
        <v/>
      </c>
      <c r="J2621" s="103">
        <f>IF($J$9=36,'Mottes de 6'!U599,IF($J$9=37,'Mottes de 6'!V599,IF($J$9=38,'Mottes de 6'!W599,IF($J$9=39,'Mottes de 6'!X599,IF($J$9=40,'Mottes de 6'!Y599,IF($J$9=41,'Mottes de 6'!Z599,IF($J$9=42,'Mottes de 6'!AA599,IF($J$9=43,'Mottes de 6'!AB599,IF($J$9=44,'Mottes de 6'!AC599,IF($J$9=45,'Mottes de 6'!AD599,IF($J$9=46,'Mottes de 6'!AE599,IF($J$9=47,'Mottes de 6'!AF599,IF($J$9=48,'Mottes de 6'!AG599,IF($J$9=49,'Mottes de 6'!AH599,IF($J$9=50,'Mottes de 6'!AI599,IF($J$9=51,'Mottes de 6'!AJ599,IF($J$9=52,'Mottes de 6'!AK599,IF($J$9=1,'Mottes de 6'!AL599,IF($J$9=2,'Mottes de 6'!AM599,IF($J$9=3,'Mottes de 6'!AN599,IF($J$9=4,'Mottes de 6'!AO599,IF($J$9=5,'Mottes de 6'!AP599,IF($J$9=6,'Mottes de 6'!AQ599,IF($J$9=7,'Mottes de 6'!AR599,IF($J$9=8,'Mottes de 6'!AS599,IF($J$9=9,'Mottes de 6'!AT599,IF($J$9=10,'Mottes de 6'!AU599,IF($J$9=11,'Mottes de 6'!AV599,IF($J$9=12,'Mottes de 6'!AW599,IF($J$9=13,'Mottes de 6'!AX599,IF($J$9=14,'Mottes de 6'!AY599,IF($J$9=15,'Mottes de 6'!AZ599,IF($J$9=16,'Mottes de 6'!BA599,IF($J$9=17,'Mottes de 6'!BB599,IF($J$9=18,'Mottes de 6'!BC599,IF($J$9=19,'Mottes de 6'!BD599,IF($J$9=20,'Mottes de 6'!BE599,IF($J$9=21,'Mottes de 6'!BF599,IF($J$9=22,'Mottes de 6'!BG599,IF($J$9=23,'Mottes de 6'!BH599,IF($J$9=24,'Mottes de 6'!BI599,IF($J$9=25,'Mottes de 6'!BJ599,IF($J$9=26,'Mottes de 6'!BK599,IF($J$9=27,'Mottes de 6'!BL599,IF($J$9=28,'Mottes de 6'!BM599,IF($J$9=29,'Mottes de 6'!BN599,IF($J$9=30,'Mottes de 6'!BO599,IF($J$9=31,'Mottes de 6'!BP599,IF($J$9=32,'Mottes de 6'!BQ599,IF($J$9=33,'Mottes de 6'!BR599,IF($J$9=34,'Mottes de 6'!BS599,IF($J$9=35,'Mottes de 6'!BT599,))))))))))))))))))))))))))))))))))))))))))))))))))))</f>
        <v>0</v>
      </c>
      <c r="K2621" s="103" t="str">
        <f>IF('Mottes de 6'!R599=0,"","Erreur")</f>
        <v/>
      </c>
    </row>
    <row r="2622" spans="1:11" x14ac:dyDescent="0.25">
      <c r="A2622" s="103">
        <f>IF('Mottes de 6'!A600&lt;&gt;"",'Mottes de 6'!A600,"")</f>
        <v>26801</v>
      </c>
      <c r="B2622" s="103" t="str">
        <f>IF('Mottes de 6'!L600&lt;&gt;"",'Mottes de 6'!L600,"")</f>
        <v>Noai</v>
      </c>
      <c r="C2622" s="107" t="str">
        <f>IF('Mottes de 6'!B600&lt;&gt;"",'Mottes de 6'!B600,"")</f>
        <v>MECARDONIA</v>
      </c>
      <c r="D2622" s="107" t="str">
        <f>IF('Mottes de 6'!C600&lt;&gt;"",'Mottes de 6'!C600,"")</f>
        <v>Garden Freckles</v>
      </c>
      <c r="E2622" s="103">
        <f>IF('Mottes de 6'!H600&lt;&gt;"",'Mottes de 6'!H600,"")</f>
        <v>11</v>
      </c>
      <c r="F2622" s="103" t="str">
        <f>IF('Mottes de 6'!E600&lt;&gt;"",'Mottes de 6'!E600,"")</f>
        <v>B</v>
      </c>
      <c r="G2622" s="103" t="str">
        <f>IF('Mottes de 6'!N600&lt;&gt;"",'Mottes de 6'!N600,"")</f>
        <v>M6</v>
      </c>
      <c r="H2622" s="103" t="str">
        <f>IF('Mottes de 6'!I600&lt;&gt;"",'Mottes de 6'!I600,"")</f>
        <v>B</v>
      </c>
      <c r="I2622" s="103">
        <f>IF('Mottes de 6'!J600&lt;&gt;"",'Mottes de 6'!J600,"")</f>
        <v>4.4999999999999998E-2</v>
      </c>
      <c r="J2622" s="103">
        <f>IF($J$9=36,'Mottes de 6'!U600,IF($J$9=37,'Mottes de 6'!V600,IF($J$9=38,'Mottes de 6'!W600,IF($J$9=39,'Mottes de 6'!X600,IF($J$9=40,'Mottes de 6'!Y600,IF($J$9=41,'Mottes de 6'!Z600,IF($J$9=42,'Mottes de 6'!AA600,IF($J$9=43,'Mottes de 6'!AB600,IF($J$9=44,'Mottes de 6'!AC600,IF($J$9=45,'Mottes de 6'!AD600,IF($J$9=46,'Mottes de 6'!AE600,IF($J$9=47,'Mottes de 6'!AF600,IF($J$9=48,'Mottes de 6'!AG600,IF($J$9=49,'Mottes de 6'!AH600,IF($J$9=50,'Mottes de 6'!AI600,IF($J$9=51,'Mottes de 6'!AJ600,IF($J$9=52,'Mottes de 6'!AK600,IF($J$9=1,'Mottes de 6'!AL600,IF($J$9=2,'Mottes de 6'!AM600,IF($J$9=3,'Mottes de 6'!AN600,IF($J$9=4,'Mottes de 6'!AO600,IF($J$9=5,'Mottes de 6'!AP600,IF($J$9=6,'Mottes de 6'!AQ600,IF($J$9=7,'Mottes de 6'!AR600,IF($J$9=8,'Mottes de 6'!AS600,IF($J$9=9,'Mottes de 6'!AT600,IF($J$9=10,'Mottes de 6'!AU600,IF($J$9=11,'Mottes de 6'!AV600,IF($J$9=12,'Mottes de 6'!AW600,IF($J$9=13,'Mottes de 6'!AX600,IF($J$9=14,'Mottes de 6'!AY600,IF($J$9=15,'Mottes de 6'!AZ600,IF($J$9=16,'Mottes de 6'!BA600,IF($J$9=17,'Mottes de 6'!BB600,IF($J$9=18,'Mottes de 6'!BC600,IF($J$9=19,'Mottes de 6'!BD600,IF($J$9=20,'Mottes de 6'!BE600,IF($J$9=21,'Mottes de 6'!BF600,IF($J$9=22,'Mottes de 6'!BG600,IF($J$9=23,'Mottes de 6'!BH600,IF($J$9=24,'Mottes de 6'!BI600,IF($J$9=25,'Mottes de 6'!BJ600,IF($J$9=26,'Mottes de 6'!BK600,IF($J$9=27,'Mottes de 6'!BL600,IF($J$9=28,'Mottes de 6'!BM600,IF($J$9=29,'Mottes de 6'!BN600,IF($J$9=30,'Mottes de 6'!BO600,IF($J$9=31,'Mottes de 6'!BP600,IF($J$9=32,'Mottes de 6'!BQ600,IF($J$9=33,'Mottes de 6'!BR600,IF($J$9=34,'Mottes de 6'!BS600,IF($J$9=35,'Mottes de 6'!BT600,))))))))))))))))))))))))))))))))))))))))))))))))))))</f>
        <v>0</v>
      </c>
      <c r="K2622" s="103" t="str">
        <f>IF('Mottes de 6'!R600=0,"","Erreur")</f>
        <v/>
      </c>
    </row>
    <row r="2623" spans="1:11" x14ac:dyDescent="0.25">
      <c r="A2623" s="450"/>
      <c r="B2623" s="450"/>
      <c r="C2623" s="451" t="s">
        <v>1940</v>
      </c>
      <c r="D2623" s="451"/>
      <c r="E2623" s="450"/>
      <c r="F2623" s="450"/>
      <c r="G2623" s="450"/>
      <c r="H2623" s="450"/>
      <c r="I2623" s="450"/>
      <c r="J2623" s="450">
        <f>SUBTOTAL(9,J2621:J2622)</f>
        <v>0</v>
      </c>
      <c r="K2623" s="450"/>
    </row>
    <row r="2624" spans="1:11" x14ac:dyDescent="0.25">
      <c r="A2624" s="103">
        <f>IF('Mottes de 6'!A601&lt;&gt;"",'Mottes de 6'!A601,"")</f>
        <v>12114</v>
      </c>
      <c r="B2624" s="103" t="str">
        <f>IF('Mottes de 6'!L601&lt;&gt;"",'Mottes de 6'!L601,"")</f>
        <v>Noai</v>
      </c>
      <c r="C2624" s="107" t="str">
        <f>IF('Mottes de 6'!B601&lt;&gt;"",'Mottes de 6'!B601,"")</f>
        <v>MILLET</v>
      </c>
      <c r="D2624" s="107" t="str">
        <f>IF('Mottes de 6'!C601&lt;&gt;"",'Mottes de 6'!C601,"")</f>
        <v>Purple Majesty</v>
      </c>
      <c r="E2624" s="103">
        <f>IF('Mottes de 6'!H601&lt;&gt;"",'Mottes de 6'!H601,"")</f>
        <v>11</v>
      </c>
      <c r="F2624" s="103" t="str">
        <f>IF('Mottes de 6'!E601&lt;&gt;"",'Mottes de 6'!E601,"")</f>
        <v>S</v>
      </c>
      <c r="G2624" s="103" t="str">
        <f>IF('Mottes de 6'!N601&lt;&gt;"",'Mottes de 6'!N601,"")</f>
        <v>M6</v>
      </c>
      <c r="H2624" s="103" t="str">
        <f>IF('Mottes de 6'!I601&lt;&gt;"",'Mottes de 6'!I601,"")</f>
        <v>E</v>
      </c>
      <c r="I2624" s="103" t="str">
        <f>IF('Mottes de 6'!J601&lt;&gt;"",'Mottes de 6'!J601,"")</f>
        <v/>
      </c>
      <c r="J2624" s="103">
        <f>IF($J$9=36,'Mottes de 6'!U601,IF($J$9=37,'Mottes de 6'!V601,IF($J$9=38,'Mottes de 6'!W601,IF($J$9=39,'Mottes de 6'!X601,IF($J$9=40,'Mottes de 6'!Y601,IF($J$9=41,'Mottes de 6'!Z601,IF($J$9=42,'Mottes de 6'!AA601,IF($J$9=43,'Mottes de 6'!AB601,IF($J$9=44,'Mottes de 6'!AC601,IF($J$9=45,'Mottes de 6'!AD601,IF($J$9=46,'Mottes de 6'!AE601,IF($J$9=47,'Mottes de 6'!AF601,IF($J$9=48,'Mottes de 6'!AG601,IF($J$9=49,'Mottes de 6'!AH601,IF($J$9=50,'Mottes de 6'!AI601,IF($J$9=51,'Mottes de 6'!AJ601,IF($J$9=52,'Mottes de 6'!AK601,IF($J$9=1,'Mottes de 6'!AL601,IF($J$9=2,'Mottes de 6'!AM601,IF($J$9=3,'Mottes de 6'!AN601,IF($J$9=4,'Mottes de 6'!AO601,IF($J$9=5,'Mottes de 6'!AP601,IF($J$9=6,'Mottes de 6'!AQ601,IF($J$9=7,'Mottes de 6'!AR601,IF($J$9=8,'Mottes de 6'!AS601,IF($J$9=9,'Mottes de 6'!AT601,IF($J$9=10,'Mottes de 6'!AU601,IF($J$9=11,'Mottes de 6'!AV601,IF($J$9=12,'Mottes de 6'!AW601,IF($J$9=13,'Mottes de 6'!AX601,IF($J$9=14,'Mottes de 6'!AY601,IF($J$9=15,'Mottes de 6'!AZ601,IF($J$9=16,'Mottes de 6'!BA601,IF($J$9=17,'Mottes de 6'!BB601,IF($J$9=18,'Mottes de 6'!BC601,IF($J$9=19,'Mottes de 6'!BD601,IF($J$9=20,'Mottes de 6'!BE601,IF($J$9=21,'Mottes de 6'!BF601,IF($J$9=22,'Mottes de 6'!BG601,IF($J$9=23,'Mottes de 6'!BH601,IF($J$9=24,'Mottes de 6'!BI601,IF($J$9=25,'Mottes de 6'!BJ601,IF($J$9=26,'Mottes de 6'!BK601,IF($J$9=27,'Mottes de 6'!BL601,IF($J$9=28,'Mottes de 6'!BM601,IF($J$9=29,'Mottes de 6'!BN601,IF($J$9=30,'Mottes de 6'!BO601,IF($J$9=31,'Mottes de 6'!BP601,IF($J$9=32,'Mottes de 6'!BQ601,IF($J$9=33,'Mottes de 6'!BR601,IF($J$9=34,'Mottes de 6'!BS601,IF($J$9=35,'Mottes de 6'!BT601,))))))))))))))))))))))))))))))))))))))))))))))))))))</f>
        <v>0</v>
      </c>
      <c r="K2624" s="103" t="str">
        <f>IF('Mottes de 6'!R601=0,"","Erreur")</f>
        <v/>
      </c>
    </row>
    <row r="2625" spans="1:11" x14ac:dyDescent="0.25">
      <c r="A2625" s="450"/>
      <c r="B2625" s="450"/>
      <c r="C2625" s="451" t="s">
        <v>1941</v>
      </c>
      <c r="D2625" s="451"/>
      <c r="E2625" s="450"/>
      <c r="F2625" s="450"/>
      <c r="G2625" s="450"/>
      <c r="H2625" s="450"/>
      <c r="I2625" s="450"/>
      <c r="J2625" s="450">
        <f>SUBTOTAL(9,J2624:J2624)</f>
        <v>0</v>
      </c>
      <c r="K2625" s="450"/>
    </row>
    <row r="2626" spans="1:11" x14ac:dyDescent="0.25">
      <c r="A2626" s="103">
        <f>IF('Mottes de 6'!A602&lt;&gt;"",'Mottes de 6'!A602,"")</f>
        <v>21201</v>
      </c>
      <c r="B2626" s="103" t="str">
        <f>IF('Mottes de 6'!L602&lt;&gt;"",'Mottes de 6'!L602,"")</f>
        <v>Noai</v>
      </c>
      <c r="C2626" s="107" t="str">
        <f>IF('Mottes de 6'!B602&lt;&gt;"",'Mottes de 6'!B602,"")</f>
        <v>MINA LOBATA</v>
      </c>
      <c r="D2626" s="107" t="str">
        <f>IF('Mottes de 6'!C602&lt;&gt;"",'Mottes de 6'!C602,"")</f>
        <v>Jaune et Rouge</v>
      </c>
      <c r="E2626" s="103">
        <f>IF('Mottes de 6'!H602&lt;&gt;"",'Mottes de 6'!H602,"")</f>
        <v>9</v>
      </c>
      <c r="F2626" s="103" t="str">
        <f>IF('Mottes de 6'!E602&lt;&gt;"",'Mottes de 6'!E602,"")</f>
        <v>S</v>
      </c>
      <c r="G2626" s="103" t="str">
        <f>IF('Mottes de 6'!N602&lt;&gt;"",'Mottes de 6'!N602,"")</f>
        <v>M6</v>
      </c>
      <c r="H2626" s="103" t="str">
        <f>IF('Mottes de 6'!I602&lt;&gt;"",'Mottes de 6'!I602,"")</f>
        <v>B</v>
      </c>
      <c r="I2626" s="103" t="str">
        <f>IF('Mottes de 6'!J602&lt;&gt;"",'Mottes de 6'!J602,"")</f>
        <v/>
      </c>
      <c r="J2626" s="103">
        <f>IF($J$9=36,'Mottes de 6'!U602,IF($J$9=37,'Mottes de 6'!V602,IF($J$9=38,'Mottes de 6'!W602,IF($J$9=39,'Mottes de 6'!X602,IF($J$9=40,'Mottes de 6'!Y602,IF($J$9=41,'Mottes de 6'!Z602,IF($J$9=42,'Mottes de 6'!AA602,IF($J$9=43,'Mottes de 6'!AB602,IF($J$9=44,'Mottes de 6'!AC602,IF($J$9=45,'Mottes de 6'!AD602,IF($J$9=46,'Mottes de 6'!AE602,IF($J$9=47,'Mottes de 6'!AF602,IF($J$9=48,'Mottes de 6'!AG602,IF($J$9=49,'Mottes de 6'!AH602,IF($J$9=50,'Mottes de 6'!AI602,IF($J$9=51,'Mottes de 6'!AJ602,IF($J$9=52,'Mottes de 6'!AK602,IF($J$9=1,'Mottes de 6'!AL602,IF($J$9=2,'Mottes de 6'!AM602,IF($J$9=3,'Mottes de 6'!AN602,IF($J$9=4,'Mottes de 6'!AO602,IF($J$9=5,'Mottes de 6'!AP602,IF($J$9=6,'Mottes de 6'!AQ602,IF($J$9=7,'Mottes de 6'!AR602,IF($J$9=8,'Mottes de 6'!AS602,IF($J$9=9,'Mottes de 6'!AT602,IF($J$9=10,'Mottes de 6'!AU602,IF($J$9=11,'Mottes de 6'!AV602,IF($J$9=12,'Mottes de 6'!AW602,IF($J$9=13,'Mottes de 6'!AX602,IF($J$9=14,'Mottes de 6'!AY602,IF($J$9=15,'Mottes de 6'!AZ602,IF($J$9=16,'Mottes de 6'!BA602,IF($J$9=17,'Mottes de 6'!BB602,IF($J$9=18,'Mottes de 6'!BC602,IF($J$9=19,'Mottes de 6'!BD602,IF($J$9=20,'Mottes de 6'!BE602,IF($J$9=21,'Mottes de 6'!BF602,IF($J$9=22,'Mottes de 6'!BG602,IF($J$9=23,'Mottes de 6'!BH602,IF($J$9=24,'Mottes de 6'!BI602,IF($J$9=25,'Mottes de 6'!BJ602,IF($J$9=26,'Mottes de 6'!BK602,IF($J$9=27,'Mottes de 6'!BL602,IF($J$9=28,'Mottes de 6'!BM602,IF($J$9=29,'Mottes de 6'!BN602,IF($J$9=30,'Mottes de 6'!BO602,IF($J$9=31,'Mottes de 6'!BP602,IF($J$9=32,'Mottes de 6'!BQ602,IF($J$9=33,'Mottes de 6'!BR602,IF($J$9=34,'Mottes de 6'!BS602,IF($J$9=35,'Mottes de 6'!BT602,))))))))))))))))))))))))))))))))))))))))))))))))))))</f>
        <v>0</v>
      </c>
      <c r="K2626" s="103" t="str">
        <f>IF('Mottes de 6'!R602=0,"","Erreur")</f>
        <v/>
      </c>
    </row>
    <row r="2627" spans="1:11" x14ac:dyDescent="0.25">
      <c r="A2627" s="450"/>
      <c r="B2627" s="450"/>
      <c r="C2627" s="451" t="s">
        <v>1942</v>
      </c>
      <c r="D2627" s="451"/>
      <c r="E2627" s="450"/>
      <c r="F2627" s="450"/>
      <c r="G2627" s="450"/>
      <c r="H2627" s="450"/>
      <c r="I2627" s="450"/>
      <c r="J2627" s="450">
        <f>SUBTOTAL(9,J2626:J2626)</f>
        <v>0</v>
      </c>
      <c r="K2627" s="450"/>
    </row>
    <row r="2628" spans="1:11" x14ac:dyDescent="0.25">
      <c r="A2628" s="103">
        <f>IF('Mottes de 6'!A603&lt;&gt;"",'Mottes de 6'!A603,"")</f>
        <v>25313</v>
      </c>
      <c r="B2628" s="103" t="str">
        <f>IF('Mottes de 6'!L603&lt;&gt;"",'Mottes de 6'!L603,"")</f>
        <v>Noai</v>
      </c>
      <c r="C2628" s="107" t="str">
        <f>IF('Mottes de 6'!B603&lt;&gt;"",'Mottes de 6'!B603,"")</f>
        <v>MONARDE</v>
      </c>
      <c r="D2628" s="107" t="str">
        <f>IF('Mottes de 6'!C603&lt;&gt;"",'Mottes de 6'!C603,"")</f>
        <v xml:space="preserve">Electric Neon Pink </v>
      </c>
      <c r="E2628" s="103">
        <f>IF('Mottes de 6'!H603&lt;&gt;"",'Mottes de 6'!H603,"")</f>
        <v>13</v>
      </c>
      <c r="F2628" s="103" t="str">
        <f>IF('Mottes de 6'!E603&lt;&gt;"",'Mottes de 6'!E603,"")</f>
        <v>B</v>
      </c>
      <c r="G2628" s="103" t="str">
        <f>IF('Mottes de 6'!N603&lt;&gt;"",'Mottes de 6'!N603,"")</f>
        <v>M6</v>
      </c>
      <c r="H2628" s="103" t="str">
        <f>IF('Mottes de 6'!I603&lt;&gt;"",'Mottes de 6'!I603,"")</f>
        <v>A</v>
      </c>
      <c r="I2628" s="103">
        <f>IF('Mottes de 6'!J603&lt;&gt;"",'Mottes de 6'!J603,"")</f>
        <v>0.15</v>
      </c>
      <c r="J2628" s="103">
        <f>IF($J$9=36,'Mottes de 6'!U603,IF($J$9=37,'Mottes de 6'!V603,IF($J$9=38,'Mottes de 6'!W603,IF($J$9=39,'Mottes de 6'!X603,IF($J$9=40,'Mottes de 6'!Y603,IF($J$9=41,'Mottes de 6'!Z603,IF($J$9=42,'Mottes de 6'!AA603,IF($J$9=43,'Mottes de 6'!AB603,IF($J$9=44,'Mottes de 6'!AC603,IF($J$9=45,'Mottes de 6'!AD603,IF($J$9=46,'Mottes de 6'!AE603,IF($J$9=47,'Mottes de 6'!AF603,IF($J$9=48,'Mottes de 6'!AG603,IF($J$9=49,'Mottes de 6'!AH603,IF($J$9=50,'Mottes de 6'!AI603,IF($J$9=51,'Mottes de 6'!AJ603,IF($J$9=52,'Mottes de 6'!AK603,IF($J$9=1,'Mottes de 6'!AL603,IF($J$9=2,'Mottes de 6'!AM603,IF($J$9=3,'Mottes de 6'!AN603,IF($J$9=4,'Mottes de 6'!AO603,IF($J$9=5,'Mottes de 6'!AP603,IF($J$9=6,'Mottes de 6'!AQ603,IF($J$9=7,'Mottes de 6'!AR603,IF($J$9=8,'Mottes de 6'!AS603,IF($J$9=9,'Mottes de 6'!AT603,IF($J$9=10,'Mottes de 6'!AU603,IF($J$9=11,'Mottes de 6'!AV603,IF($J$9=12,'Mottes de 6'!AW603,IF($J$9=13,'Mottes de 6'!AX603,IF($J$9=14,'Mottes de 6'!AY603,IF($J$9=15,'Mottes de 6'!AZ603,IF($J$9=16,'Mottes de 6'!BA603,IF($J$9=17,'Mottes de 6'!BB603,IF($J$9=18,'Mottes de 6'!BC603,IF($J$9=19,'Mottes de 6'!BD603,IF($J$9=20,'Mottes de 6'!BE603,IF($J$9=21,'Mottes de 6'!BF603,IF($J$9=22,'Mottes de 6'!BG603,IF($J$9=23,'Mottes de 6'!BH603,IF($J$9=24,'Mottes de 6'!BI603,IF($J$9=25,'Mottes de 6'!BJ603,IF($J$9=26,'Mottes de 6'!BK603,IF($J$9=27,'Mottes de 6'!BL603,IF($J$9=28,'Mottes de 6'!BM603,IF($J$9=29,'Mottes de 6'!BN603,IF($J$9=30,'Mottes de 6'!BO603,IF($J$9=31,'Mottes de 6'!BP603,IF($J$9=32,'Mottes de 6'!BQ603,IF($J$9=33,'Mottes de 6'!BR603,IF($J$9=34,'Mottes de 6'!BS603,IF($J$9=35,'Mottes de 6'!BT603,))))))))))))))))))))))))))))))))))))))))))))))))))))</f>
        <v>0</v>
      </c>
      <c r="K2628" s="103" t="str">
        <f>IF('Mottes de 6'!R603=0,"","Erreur")</f>
        <v/>
      </c>
    </row>
    <row r="2629" spans="1:11" x14ac:dyDescent="0.25">
      <c r="A2629" s="450"/>
      <c r="B2629" s="450"/>
      <c r="C2629" s="451" t="s">
        <v>1943</v>
      </c>
      <c r="D2629" s="451"/>
      <c r="E2629" s="450"/>
      <c r="F2629" s="450"/>
      <c r="G2629" s="450"/>
      <c r="H2629" s="450"/>
      <c r="I2629" s="450"/>
      <c r="J2629" s="450">
        <f>SUBTOTAL(9,J2628:J2628)</f>
        <v>0</v>
      </c>
      <c r="K2629" s="450"/>
    </row>
    <row r="2630" spans="1:11" x14ac:dyDescent="0.25">
      <c r="A2630" s="103">
        <f>IF('Mottes de 6'!A604&lt;&gt;"",'Mottes de 6'!A604,"")</f>
        <v>14113</v>
      </c>
      <c r="B2630" s="103" t="str">
        <f>IF('Mottes de 6'!L604&lt;&gt;"",'Mottes de 6'!L604,"")</f>
        <v>Noai</v>
      </c>
      <c r="C2630" s="107" t="str">
        <f>IF('Mottes de 6'!B604&lt;&gt;"",'Mottes de 6'!B604,"")</f>
        <v>MUEHLENBECKIA</v>
      </c>
      <c r="D2630" s="107" t="str">
        <f>IF('Mottes de 6'!C604&lt;&gt;"",'Mottes de 6'!C604,"")</f>
        <v>Sealand Compact</v>
      </c>
      <c r="E2630" s="103">
        <f>IF('Mottes de 6'!H604&lt;&gt;"",'Mottes de 6'!H604,"")</f>
        <v>12</v>
      </c>
      <c r="F2630" s="103" t="str">
        <f>IF('Mottes de 6'!E604&lt;&gt;"",'Mottes de 6'!E604,"")</f>
        <v>B</v>
      </c>
      <c r="G2630" s="103" t="str">
        <f>IF('Mottes de 6'!N604&lt;&gt;"",'Mottes de 6'!N604,"")</f>
        <v>M6</v>
      </c>
      <c r="H2630" s="103" t="str">
        <f>IF('Mottes de 6'!I604&lt;&gt;"",'Mottes de 6'!I604,"")</f>
        <v>E</v>
      </c>
      <c r="I2630" s="103" t="str">
        <f>IF('Mottes de 6'!J604&lt;&gt;"",'Mottes de 6'!J604,"")</f>
        <v/>
      </c>
      <c r="J2630" s="103">
        <f>IF($J$9=36,'Mottes de 6'!U604,IF($J$9=37,'Mottes de 6'!V604,IF($J$9=38,'Mottes de 6'!W604,IF($J$9=39,'Mottes de 6'!X604,IF($J$9=40,'Mottes de 6'!Y604,IF($J$9=41,'Mottes de 6'!Z604,IF($J$9=42,'Mottes de 6'!AA604,IF($J$9=43,'Mottes de 6'!AB604,IF($J$9=44,'Mottes de 6'!AC604,IF($J$9=45,'Mottes de 6'!AD604,IF($J$9=46,'Mottes de 6'!AE604,IF($J$9=47,'Mottes de 6'!AF604,IF($J$9=48,'Mottes de 6'!AG604,IF($J$9=49,'Mottes de 6'!AH604,IF($J$9=50,'Mottes de 6'!AI604,IF($J$9=51,'Mottes de 6'!AJ604,IF($J$9=52,'Mottes de 6'!AK604,IF($J$9=1,'Mottes de 6'!AL604,IF($J$9=2,'Mottes de 6'!AM604,IF($J$9=3,'Mottes de 6'!AN604,IF($J$9=4,'Mottes de 6'!AO604,IF($J$9=5,'Mottes de 6'!AP604,IF($J$9=6,'Mottes de 6'!AQ604,IF($J$9=7,'Mottes de 6'!AR604,IF($J$9=8,'Mottes de 6'!AS604,IF($J$9=9,'Mottes de 6'!AT604,IF($J$9=10,'Mottes de 6'!AU604,IF($J$9=11,'Mottes de 6'!AV604,IF($J$9=12,'Mottes de 6'!AW604,IF($J$9=13,'Mottes de 6'!AX604,IF($J$9=14,'Mottes de 6'!AY604,IF($J$9=15,'Mottes de 6'!AZ604,IF($J$9=16,'Mottes de 6'!BA604,IF($J$9=17,'Mottes de 6'!BB604,IF($J$9=18,'Mottes de 6'!BC604,IF($J$9=19,'Mottes de 6'!BD604,IF($J$9=20,'Mottes de 6'!BE604,IF($J$9=21,'Mottes de 6'!BF604,IF($J$9=22,'Mottes de 6'!BG604,IF($J$9=23,'Mottes de 6'!BH604,IF($J$9=24,'Mottes de 6'!BI604,IF($J$9=25,'Mottes de 6'!BJ604,IF($J$9=26,'Mottes de 6'!BK604,IF($J$9=27,'Mottes de 6'!BL604,IF($J$9=28,'Mottes de 6'!BM604,IF($J$9=29,'Mottes de 6'!BN604,IF($J$9=30,'Mottes de 6'!BO604,IF($J$9=31,'Mottes de 6'!BP604,IF($J$9=32,'Mottes de 6'!BQ604,IF($J$9=33,'Mottes de 6'!BR604,IF($J$9=34,'Mottes de 6'!BS604,IF($J$9=35,'Mottes de 6'!BT604,))))))))))))))))))))))))))))))))))))))))))))))))))))</f>
        <v>0</v>
      </c>
      <c r="K2630" s="103" t="str">
        <f>IF('Mottes de 6'!R604=0,"","Erreur")</f>
        <v/>
      </c>
    </row>
    <row r="2631" spans="1:11" x14ac:dyDescent="0.25">
      <c r="A2631" s="103">
        <f>IF('Mottes de 6'!A605&lt;&gt;"",'Mottes de 6'!A605,"")</f>
        <v>26803</v>
      </c>
      <c r="B2631" s="103" t="str">
        <f>IF('Mottes de 6'!L605&lt;&gt;"",'Mottes de 6'!L605,"")</f>
        <v>Noai</v>
      </c>
      <c r="C2631" s="107" t="str">
        <f>IF('Mottes de 6'!B605&lt;&gt;"",'Mottes de 6'!B605,"")</f>
        <v>MUEHLENBECKIA</v>
      </c>
      <c r="D2631" s="107" t="str">
        <f>IF('Mottes de 6'!C605&lt;&gt;"",'Mottes de 6'!C605,"")</f>
        <v>Gold</v>
      </c>
      <c r="E2631" s="103">
        <f>IF('Mottes de 6'!H605&lt;&gt;"",'Mottes de 6'!H605,"")</f>
        <v>12</v>
      </c>
      <c r="F2631" s="103" t="str">
        <f>IF('Mottes de 6'!E605&lt;&gt;"",'Mottes de 6'!E605,"")</f>
        <v/>
      </c>
      <c r="G2631" s="103" t="str">
        <f>IF('Mottes de 6'!N605&lt;&gt;"",'Mottes de 6'!N605,"")</f>
        <v>M6</v>
      </c>
      <c r="H2631" s="103" t="str">
        <f>IF('Mottes de 6'!I605&lt;&gt;"",'Mottes de 6'!I605,"")</f>
        <v>E</v>
      </c>
      <c r="I2631" s="103" t="str">
        <f>IF('Mottes de 6'!J605&lt;&gt;"",'Mottes de 6'!J605,"")</f>
        <v/>
      </c>
      <c r="J2631" s="103">
        <f>IF($J$9=36,'Mottes de 6'!U605,IF($J$9=37,'Mottes de 6'!V605,IF($J$9=38,'Mottes de 6'!W605,IF($J$9=39,'Mottes de 6'!X605,IF($J$9=40,'Mottes de 6'!Y605,IF($J$9=41,'Mottes de 6'!Z605,IF($J$9=42,'Mottes de 6'!AA605,IF($J$9=43,'Mottes de 6'!AB605,IF($J$9=44,'Mottes de 6'!AC605,IF($J$9=45,'Mottes de 6'!AD605,IF($J$9=46,'Mottes de 6'!AE605,IF($J$9=47,'Mottes de 6'!AF605,IF($J$9=48,'Mottes de 6'!AG605,IF($J$9=49,'Mottes de 6'!AH605,IF($J$9=50,'Mottes de 6'!AI605,IF($J$9=51,'Mottes de 6'!AJ605,IF($J$9=52,'Mottes de 6'!AK605,IF($J$9=1,'Mottes de 6'!AL605,IF($J$9=2,'Mottes de 6'!AM605,IF($J$9=3,'Mottes de 6'!AN605,IF($J$9=4,'Mottes de 6'!AO605,IF($J$9=5,'Mottes de 6'!AP605,IF($J$9=6,'Mottes de 6'!AQ605,IF($J$9=7,'Mottes de 6'!AR605,IF($J$9=8,'Mottes de 6'!AS605,IF($J$9=9,'Mottes de 6'!AT605,IF($J$9=10,'Mottes de 6'!AU605,IF($J$9=11,'Mottes de 6'!AV605,IF($J$9=12,'Mottes de 6'!AW605,IF($J$9=13,'Mottes de 6'!AX605,IF($J$9=14,'Mottes de 6'!AY605,IF($J$9=15,'Mottes de 6'!AZ605,IF($J$9=16,'Mottes de 6'!BA605,IF($J$9=17,'Mottes de 6'!BB605,IF($J$9=18,'Mottes de 6'!BC605,IF($J$9=19,'Mottes de 6'!BD605,IF($J$9=20,'Mottes de 6'!BE605,IF($J$9=21,'Mottes de 6'!BF605,IF($J$9=22,'Mottes de 6'!BG605,IF($J$9=23,'Mottes de 6'!BH605,IF($J$9=24,'Mottes de 6'!BI605,IF($J$9=25,'Mottes de 6'!BJ605,IF($J$9=26,'Mottes de 6'!BK605,IF($J$9=27,'Mottes de 6'!BL605,IF($J$9=28,'Mottes de 6'!BM605,IF($J$9=29,'Mottes de 6'!BN605,IF($J$9=30,'Mottes de 6'!BO605,IF($J$9=31,'Mottes de 6'!BP605,IF($J$9=32,'Mottes de 6'!BQ605,IF($J$9=33,'Mottes de 6'!BR605,IF($J$9=34,'Mottes de 6'!BS605,IF($J$9=35,'Mottes de 6'!BT605,))))))))))))))))))))))))))))))))))))))))))))))))))))</f>
        <v>0</v>
      </c>
      <c r="K2631" s="103" t="str">
        <f>IF('Mottes de 6'!R605=0,"","Erreur")</f>
        <v/>
      </c>
    </row>
    <row r="2632" spans="1:11" x14ac:dyDescent="0.25">
      <c r="A2632" s="450"/>
      <c r="B2632" s="450"/>
      <c r="C2632" s="451" t="s">
        <v>1944</v>
      </c>
      <c r="D2632" s="451"/>
      <c r="E2632" s="450"/>
      <c r="F2632" s="450"/>
      <c r="G2632" s="450"/>
      <c r="H2632" s="450"/>
      <c r="I2632" s="450"/>
      <c r="J2632" s="450">
        <f>SUBTOTAL(9,J2630:J2631)</f>
        <v>0</v>
      </c>
      <c r="K2632" s="450"/>
    </row>
    <row r="2633" spans="1:11" x14ac:dyDescent="0.25">
      <c r="A2633" s="103">
        <f>IF('Mottes de 6'!A606&lt;&gt;"",'Mottes de 6'!A606,"")</f>
        <v>14741</v>
      </c>
      <c r="B2633" s="103" t="str">
        <f>IF('Mottes de 6'!L606&lt;&gt;"",'Mottes de 6'!L606,"")</f>
        <v>Noai</v>
      </c>
      <c r="C2633" s="107" t="str">
        <f>IF('Mottes de 6'!B606&lt;&gt;"",'Mottes de 6'!B606,"")</f>
        <v>MUFLIER TWINNY DE SEMIS</v>
      </c>
      <c r="D2633" s="107" t="str">
        <f>IF('Mottes de 6'!C606&lt;&gt;"",'Mottes de 6'!C606,"")</f>
        <v>Variés</v>
      </c>
      <c r="E2633" s="103">
        <f>IF('Mottes de 6'!H606&lt;&gt;"",'Mottes de 6'!H606,"")</f>
        <v>12</v>
      </c>
      <c r="F2633" s="103" t="str">
        <f>IF('Mottes de 6'!E606&lt;&gt;"",'Mottes de 6'!E606,"")</f>
        <v>S</v>
      </c>
      <c r="G2633" s="103" t="str">
        <f>IF('Mottes de 6'!N606&lt;&gt;"",'Mottes de 6'!N606,"")</f>
        <v>M6</v>
      </c>
      <c r="H2633" s="103" t="str">
        <f>IF('Mottes de 6'!I606&lt;&gt;"",'Mottes de 6'!I606,"")</f>
        <v>C</v>
      </c>
      <c r="I2633" s="103" t="str">
        <f>IF('Mottes de 6'!J606&lt;&gt;"",'Mottes de 6'!J606,"")</f>
        <v/>
      </c>
      <c r="J2633" s="103">
        <f>IF($J$9=36,'Mottes de 6'!U606,IF($J$9=37,'Mottes de 6'!V606,IF($J$9=38,'Mottes de 6'!W606,IF($J$9=39,'Mottes de 6'!X606,IF($J$9=40,'Mottes de 6'!Y606,IF($J$9=41,'Mottes de 6'!Z606,IF($J$9=42,'Mottes de 6'!AA606,IF($J$9=43,'Mottes de 6'!AB606,IF($J$9=44,'Mottes de 6'!AC606,IF($J$9=45,'Mottes de 6'!AD606,IF($J$9=46,'Mottes de 6'!AE606,IF($J$9=47,'Mottes de 6'!AF606,IF($J$9=48,'Mottes de 6'!AG606,IF($J$9=49,'Mottes de 6'!AH606,IF($J$9=50,'Mottes de 6'!AI606,IF($J$9=51,'Mottes de 6'!AJ606,IF($J$9=52,'Mottes de 6'!AK606,IF($J$9=1,'Mottes de 6'!AL606,IF($J$9=2,'Mottes de 6'!AM606,IF($J$9=3,'Mottes de 6'!AN606,IF($J$9=4,'Mottes de 6'!AO606,IF($J$9=5,'Mottes de 6'!AP606,IF($J$9=6,'Mottes de 6'!AQ606,IF($J$9=7,'Mottes de 6'!AR606,IF($J$9=8,'Mottes de 6'!AS606,IF($J$9=9,'Mottes de 6'!AT606,IF($J$9=10,'Mottes de 6'!AU606,IF($J$9=11,'Mottes de 6'!AV606,IF($J$9=12,'Mottes de 6'!AW606,IF($J$9=13,'Mottes de 6'!AX606,IF($J$9=14,'Mottes de 6'!AY606,IF($J$9=15,'Mottes de 6'!AZ606,IF($J$9=16,'Mottes de 6'!BA606,IF($J$9=17,'Mottes de 6'!BB606,IF($J$9=18,'Mottes de 6'!BC606,IF($J$9=19,'Mottes de 6'!BD606,IF($J$9=20,'Mottes de 6'!BE606,IF($J$9=21,'Mottes de 6'!BF606,IF($J$9=22,'Mottes de 6'!BG606,IF($J$9=23,'Mottes de 6'!BH606,IF($J$9=24,'Mottes de 6'!BI606,IF($J$9=25,'Mottes de 6'!BJ606,IF($J$9=26,'Mottes de 6'!BK606,IF($J$9=27,'Mottes de 6'!BL606,IF($J$9=28,'Mottes de 6'!BM606,IF($J$9=29,'Mottes de 6'!BN606,IF($J$9=30,'Mottes de 6'!BO606,IF($J$9=31,'Mottes de 6'!BP606,IF($J$9=32,'Mottes de 6'!BQ606,IF($J$9=33,'Mottes de 6'!BR606,IF($J$9=34,'Mottes de 6'!BS606,IF($J$9=35,'Mottes de 6'!BT606,))))))))))))))))))))))))))))))))))))))))))))))))))))</f>
        <v>0</v>
      </c>
      <c r="K2633" s="103" t="str">
        <f>IF('Mottes de 6'!R606=0,"","Erreur")</f>
        <v/>
      </c>
    </row>
    <row r="2634" spans="1:11" x14ac:dyDescent="0.25">
      <c r="A2634" s="450"/>
      <c r="B2634" s="450"/>
      <c r="C2634" s="451" t="s">
        <v>1945</v>
      </c>
      <c r="D2634" s="451"/>
      <c r="E2634" s="450"/>
      <c r="F2634" s="450"/>
      <c r="G2634" s="450"/>
      <c r="H2634" s="450"/>
      <c r="I2634" s="450"/>
      <c r="J2634" s="450">
        <f>SUBTOTAL(9,J2633:J2633)</f>
        <v>0</v>
      </c>
      <c r="K2634" s="450"/>
    </row>
    <row r="2635" spans="1:11" x14ac:dyDescent="0.25">
      <c r="A2635" s="103" t="str">
        <f>IF('Mottes de 6'!A607&lt;&gt;"",'Mottes de 6'!A607,"")</f>
        <v/>
      </c>
      <c r="B2635" s="103" t="str">
        <f>IF('Mottes de 6'!L607&lt;&gt;"",'Mottes de 6'!L607,"")</f>
        <v>L</v>
      </c>
      <c r="C2635" s="107" t="str">
        <f>IF('Mottes de 6'!B607&lt;&gt;"",'Mottes de 6'!B607,"")</f>
        <v>N</v>
      </c>
      <c r="D2635" s="107" t="str">
        <f>IF('Mottes de 6'!C607&lt;&gt;"",'Mottes de 6'!C607,"")</f>
        <v/>
      </c>
      <c r="E2635" s="103" t="str">
        <f>IF('Mottes de 6'!H607&lt;&gt;"",'Mottes de 6'!H607,"")</f>
        <v/>
      </c>
      <c r="F2635" s="103" t="str">
        <f>IF('Mottes de 6'!E607&lt;&gt;"",'Mottes de 6'!E607,"")</f>
        <v/>
      </c>
      <c r="G2635" s="103" t="str">
        <f>IF('Mottes de 6'!N607&lt;&gt;"",'Mottes de 6'!N607,"")</f>
        <v/>
      </c>
      <c r="H2635" s="103" t="str">
        <f>IF('Mottes de 6'!I607&lt;&gt;"",'Mottes de 6'!I607,"")</f>
        <v/>
      </c>
      <c r="I2635" s="103" t="str">
        <f>IF('Mottes de 6'!J607&lt;&gt;"",'Mottes de 6'!J607,"")</f>
        <v/>
      </c>
      <c r="J2635" s="103">
        <f>IF($J$9=36,'Mottes de 6'!U607,IF($J$9=37,'Mottes de 6'!V607,IF($J$9=38,'Mottes de 6'!W607,IF($J$9=39,'Mottes de 6'!X607,IF($J$9=40,'Mottes de 6'!Y607,IF($J$9=41,'Mottes de 6'!Z607,IF($J$9=42,'Mottes de 6'!AA607,IF($J$9=43,'Mottes de 6'!AB607,IF($J$9=44,'Mottes de 6'!AC607,IF($J$9=45,'Mottes de 6'!AD607,IF($J$9=46,'Mottes de 6'!AE607,IF($J$9=47,'Mottes de 6'!AF607,IF($J$9=48,'Mottes de 6'!AG607,IF($J$9=49,'Mottes de 6'!AH607,IF($J$9=50,'Mottes de 6'!AI607,IF($J$9=51,'Mottes de 6'!AJ607,IF($J$9=52,'Mottes de 6'!AK607,IF($J$9=1,'Mottes de 6'!AL607,IF($J$9=2,'Mottes de 6'!AM607,IF($J$9=3,'Mottes de 6'!AN607,IF($J$9=4,'Mottes de 6'!AO607,IF($J$9=5,'Mottes de 6'!AP607,IF($J$9=6,'Mottes de 6'!AQ607,IF($J$9=7,'Mottes de 6'!AR607,IF($J$9=8,'Mottes de 6'!AS607,IF($J$9=9,'Mottes de 6'!AT607,IF($J$9=10,'Mottes de 6'!AU607,IF($J$9=11,'Mottes de 6'!AV607,IF($J$9=12,'Mottes de 6'!AW607,IF($J$9=13,'Mottes de 6'!AX607,IF($J$9=14,'Mottes de 6'!AY607,IF($J$9=15,'Mottes de 6'!AZ607,IF($J$9=16,'Mottes de 6'!BA607,IF($J$9=17,'Mottes de 6'!BB607,IF($J$9=18,'Mottes de 6'!BC607,IF($J$9=19,'Mottes de 6'!BD607,IF($J$9=20,'Mottes de 6'!BE607,IF($J$9=21,'Mottes de 6'!BF607,IF($J$9=22,'Mottes de 6'!BG607,IF($J$9=23,'Mottes de 6'!BH607,IF($J$9=24,'Mottes de 6'!BI607,IF($J$9=25,'Mottes de 6'!BJ607,IF($J$9=26,'Mottes de 6'!BK607,IF($J$9=27,'Mottes de 6'!BL607,IF($J$9=28,'Mottes de 6'!BM607,IF($J$9=29,'Mottes de 6'!BN607,IF($J$9=30,'Mottes de 6'!BO607,IF($J$9=31,'Mottes de 6'!BP607,IF($J$9=32,'Mottes de 6'!BQ607,IF($J$9=33,'Mottes de 6'!BR607,IF($J$9=34,'Mottes de 6'!BS607,IF($J$9=35,'Mottes de 6'!BT607,))))))))))))))))))))))))))))))))))))))))))))))))))))</f>
        <v>0</v>
      </c>
      <c r="K2635" s="103" t="str">
        <f>IF('Mottes de 6'!R607=0,"","Erreur")</f>
        <v/>
      </c>
    </row>
    <row r="2636" spans="1:11" x14ac:dyDescent="0.25">
      <c r="A2636" s="103">
        <f>IF('Mottes de 6'!A608&lt;&gt;"",'Mottes de 6'!A608,"")</f>
        <v>23963</v>
      </c>
      <c r="B2636" s="103" t="str">
        <f>IF('Mottes de 6'!L608&lt;&gt;"",'Mottes de 6'!L608,"")</f>
        <v>Noai</v>
      </c>
      <c r="C2636" s="107" t="str">
        <f>IF('Mottes de 6'!B608&lt;&gt;"",'Mottes de 6'!B608,"")</f>
        <v>NEPETA</v>
      </c>
      <c r="D2636" s="107" t="str">
        <f>IF('Mottes de 6'!C608&lt;&gt;"",'Mottes de 6'!C608,"")</f>
        <v>Cat's Meow</v>
      </c>
      <c r="E2636" s="103">
        <f>IF('Mottes de 6'!H608&lt;&gt;"",'Mottes de 6'!H608,"")</f>
        <v>11</v>
      </c>
      <c r="F2636" s="103" t="str">
        <f>IF('Mottes de 6'!E608&lt;&gt;"",'Mottes de 6'!E608,"")</f>
        <v>B</v>
      </c>
      <c r="G2636" s="103" t="str">
        <f>IF('Mottes de 6'!N608&lt;&gt;"",'Mottes de 6'!N608,"")</f>
        <v>M6</v>
      </c>
      <c r="H2636" s="103" t="str">
        <f>IF('Mottes de 6'!I608&lt;&gt;"",'Mottes de 6'!I608,"")</f>
        <v>A</v>
      </c>
      <c r="I2636" s="103">
        <f>IF('Mottes de 6'!J608&lt;&gt;"",'Mottes de 6'!J608,"")</f>
        <v>0.08</v>
      </c>
      <c r="J2636" s="103">
        <f>IF($J$9=36,'Mottes de 6'!U608,IF($J$9=37,'Mottes de 6'!V608,IF($J$9=38,'Mottes de 6'!W608,IF($J$9=39,'Mottes de 6'!X608,IF($J$9=40,'Mottes de 6'!Y608,IF($J$9=41,'Mottes de 6'!Z608,IF($J$9=42,'Mottes de 6'!AA608,IF($J$9=43,'Mottes de 6'!AB608,IF($J$9=44,'Mottes de 6'!AC608,IF($J$9=45,'Mottes de 6'!AD608,IF($J$9=46,'Mottes de 6'!AE608,IF($J$9=47,'Mottes de 6'!AF608,IF($J$9=48,'Mottes de 6'!AG608,IF($J$9=49,'Mottes de 6'!AH608,IF($J$9=50,'Mottes de 6'!AI608,IF($J$9=51,'Mottes de 6'!AJ608,IF($J$9=52,'Mottes de 6'!AK608,IF($J$9=1,'Mottes de 6'!AL608,IF($J$9=2,'Mottes de 6'!AM608,IF($J$9=3,'Mottes de 6'!AN608,IF($J$9=4,'Mottes de 6'!AO608,IF($J$9=5,'Mottes de 6'!AP608,IF($J$9=6,'Mottes de 6'!AQ608,IF($J$9=7,'Mottes de 6'!AR608,IF($J$9=8,'Mottes de 6'!AS608,IF($J$9=9,'Mottes de 6'!AT608,IF($J$9=10,'Mottes de 6'!AU608,IF($J$9=11,'Mottes de 6'!AV608,IF($J$9=12,'Mottes de 6'!AW608,IF($J$9=13,'Mottes de 6'!AX608,IF($J$9=14,'Mottes de 6'!AY608,IF($J$9=15,'Mottes de 6'!AZ608,IF($J$9=16,'Mottes de 6'!BA608,IF($J$9=17,'Mottes de 6'!BB608,IF($J$9=18,'Mottes de 6'!BC608,IF($J$9=19,'Mottes de 6'!BD608,IF($J$9=20,'Mottes de 6'!BE608,IF($J$9=21,'Mottes de 6'!BF608,IF($J$9=22,'Mottes de 6'!BG608,IF($J$9=23,'Mottes de 6'!BH608,IF($J$9=24,'Mottes de 6'!BI608,IF($J$9=25,'Mottes de 6'!BJ608,IF($J$9=26,'Mottes de 6'!BK608,IF($J$9=27,'Mottes de 6'!BL608,IF($J$9=28,'Mottes de 6'!BM608,IF($J$9=29,'Mottes de 6'!BN608,IF($J$9=30,'Mottes de 6'!BO608,IF($J$9=31,'Mottes de 6'!BP608,IF($J$9=32,'Mottes de 6'!BQ608,IF($J$9=33,'Mottes de 6'!BR608,IF($J$9=34,'Mottes de 6'!BS608,IF($J$9=35,'Mottes de 6'!BT608,))))))))))))))))))))))))))))))))))))))))))))))))))))</f>
        <v>0</v>
      </c>
      <c r="K2636" s="103" t="str">
        <f>IF('Mottes de 6'!R608=0,"","Erreur")</f>
        <v/>
      </c>
    </row>
    <row r="2637" spans="1:11" x14ac:dyDescent="0.25">
      <c r="A2637" s="450"/>
      <c r="B2637" s="450"/>
      <c r="C2637" s="451" t="s">
        <v>1946</v>
      </c>
      <c r="D2637" s="451"/>
      <c r="E2637" s="450"/>
      <c r="F2637" s="450"/>
      <c r="G2637" s="450"/>
      <c r="H2637" s="450"/>
      <c r="I2637" s="450"/>
      <c r="J2637" s="450">
        <f>SUBTOTAL(9,J2635:J2636)</f>
        <v>0</v>
      </c>
      <c r="K2637" s="450"/>
    </row>
    <row r="2638" spans="1:11" x14ac:dyDescent="0.25">
      <c r="A2638" s="103">
        <f>IF('Mottes de 6'!A609&lt;&gt;"",'Mottes de 6'!A609,"")</f>
        <v>25287</v>
      </c>
      <c r="B2638" s="103" t="str">
        <f>IF('Mottes de 6'!L609&lt;&gt;"",'Mottes de 6'!L609,"")</f>
        <v>Noai</v>
      </c>
      <c r="C2638" s="107" t="str">
        <f>IF('Mottes de 6'!B609&lt;&gt;"",'Mottes de 6'!B609,"")</f>
        <v>NEMESIA MENOR</v>
      </c>
      <c r="D2638" s="107" t="str">
        <f>IF('Mottes de 6'!C609&lt;&gt;"",'Mottes de 6'!C609,"")</f>
        <v>Dual Bordeaux</v>
      </c>
      <c r="E2638" s="103">
        <f>IF('Mottes de 6'!H609&lt;&gt;"",'Mottes de 6'!H609,"")</f>
        <v>11</v>
      </c>
      <c r="F2638" s="103" t="str">
        <f>IF('Mottes de 6'!E609&lt;&gt;"",'Mottes de 6'!E609,"")</f>
        <v>B</v>
      </c>
      <c r="G2638" s="103" t="str">
        <f>IF('Mottes de 6'!N609&lt;&gt;"",'Mottes de 6'!N609,"")</f>
        <v>M6</v>
      </c>
      <c r="H2638" s="103" t="str">
        <f>IF('Mottes de 6'!I609&lt;&gt;"",'Mottes de 6'!I609,"")</f>
        <v>B</v>
      </c>
      <c r="I2638" s="103">
        <f>IF('Mottes de 6'!J609&lt;&gt;"",'Mottes de 6'!J609,"")</f>
        <v>4.4999999999999998E-2</v>
      </c>
      <c r="J2638" s="103">
        <f>IF($J$9=36,'Mottes de 6'!U609,IF($J$9=37,'Mottes de 6'!V609,IF($J$9=38,'Mottes de 6'!W609,IF($J$9=39,'Mottes de 6'!X609,IF($J$9=40,'Mottes de 6'!Y609,IF($J$9=41,'Mottes de 6'!Z609,IF($J$9=42,'Mottes de 6'!AA609,IF($J$9=43,'Mottes de 6'!AB609,IF($J$9=44,'Mottes de 6'!AC609,IF($J$9=45,'Mottes de 6'!AD609,IF($J$9=46,'Mottes de 6'!AE609,IF($J$9=47,'Mottes de 6'!AF609,IF($J$9=48,'Mottes de 6'!AG609,IF($J$9=49,'Mottes de 6'!AH609,IF($J$9=50,'Mottes de 6'!AI609,IF($J$9=51,'Mottes de 6'!AJ609,IF($J$9=52,'Mottes de 6'!AK609,IF($J$9=1,'Mottes de 6'!AL609,IF($J$9=2,'Mottes de 6'!AM609,IF($J$9=3,'Mottes de 6'!AN609,IF($J$9=4,'Mottes de 6'!AO609,IF($J$9=5,'Mottes de 6'!AP609,IF($J$9=6,'Mottes de 6'!AQ609,IF($J$9=7,'Mottes de 6'!AR609,IF($J$9=8,'Mottes de 6'!AS609,IF($J$9=9,'Mottes de 6'!AT609,IF($J$9=10,'Mottes de 6'!AU609,IF($J$9=11,'Mottes de 6'!AV609,IF($J$9=12,'Mottes de 6'!AW609,IF($J$9=13,'Mottes de 6'!AX609,IF($J$9=14,'Mottes de 6'!AY609,IF($J$9=15,'Mottes de 6'!AZ609,IF($J$9=16,'Mottes de 6'!BA609,IF($J$9=17,'Mottes de 6'!BB609,IF($J$9=18,'Mottes de 6'!BC609,IF($J$9=19,'Mottes de 6'!BD609,IF($J$9=20,'Mottes de 6'!BE609,IF($J$9=21,'Mottes de 6'!BF609,IF($J$9=22,'Mottes de 6'!BG609,IF($J$9=23,'Mottes de 6'!BH609,IF($J$9=24,'Mottes de 6'!BI609,IF($J$9=25,'Mottes de 6'!BJ609,IF($J$9=26,'Mottes de 6'!BK609,IF($J$9=27,'Mottes de 6'!BL609,IF($J$9=28,'Mottes de 6'!BM609,IF($J$9=29,'Mottes de 6'!BN609,IF($J$9=30,'Mottes de 6'!BO609,IF($J$9=31,'Mottes de 6'!BP609,IF($J$9=32,'Mottes de 6'!BQ609,IF($J$9=33,'Mottes de 6'!BR609,IF($J$9=34,'Mottes de 6'!BS609,IF($J$9=35,'Mottes de 6'!BT609,))))))))))))))))))))))))))))))))))))))))))))))))))))</f>
        <v>0</v>
      </c>
      <c r="K2638" s="103" t="str">
        <f>IF('Mottes de 6'!R609=0,"","Erreur")</f>
        <v/>
      </c>
    </row>
    <row r="2639" spans="1:11" x14ac:dyDescent="0.25">
      <c r="A2639" s="103">
        <f>IF('Mottes de 6'!A610&lt;&gt;"",'Mottes de 6'!A610,"")</f>
        <v>25288</v>
      </c>
      <c r="B2639" s="103" t="str">
        <f>IF('Mottes de 6'!L610&lt;&gt;"",'Mottes de 6'!L610,"")</f>
        <v>Noai</v>
      </c>
      <c r="C2639" s="107" t="str">
        <f>IF('Mottes de 6'!B610&lt;&gt;"",'Mottes de 6'!B610,"")</f>
        <v>NEMESIA MENOR</v>
      </c>
      <c r="D2639" s="107" t="str">
        <f>IF('Mottes de 6'!C610&lt;&gt;"",'Mottes de 6'!C610,"")</f>
        <v>Dual Magenta</v>
      </c>
      <c r="E2639" s="103">
        <f>IF('Mottes de 6'!H610&lt;&gt;"",'Mottes de 6'!H610,"")</f>
        <v>11</v>
      </c>
      <c r="F2639" s="103" t="str">
        <f>IF('Mottes de 6'!E610&lt;&gt;"",'Mottes de 6'!E610,"")</f>
        <v>B</v>
      </c>
      <c r="G2639" s="103" t="str">
        <f>IF('Mottes de 6'!N610&lt;&gt;"",'Mottes de 6'!N610,"")</f>
        <v>M6</v>
      </c>
      <c r="H2639" s="103" t="str">
        <f>IF('Mottes de 6'!I610&lt;&gt;"",'Mottes de 6'!I610,"")</f>
        <v>B</v>
      </c>
      <c r="I2639" s="103">
        <f>IF('Mottes de 6'!J610&lt;&gt;"",'Mottes de 6'!J610,"")</f>
        <v>4.4999999999999998E-2</v>
      </c>
      <c r="J2639" s="103">
        <f>IF($J$9=36,'Mottes de 6'!U610,IF($J$9=37,'Mottes de 6'!V610,IF($J$9=38,'Mottes de 6'!W610,IF($J$9=39,'Mottes de 6'!X610,IF($J$9=40,'Mottes de 6'!Y610,IF($J$9=41,'Mottes de 6'!Z610,IF($J$9=42,'Mottes de 6'!AA610,IF($J$9=43,'Mottes de 6'!AB610,IF($J$9=44,'Mottes de 6'!AC610,IF($J$9=45,'Mottes de 6'!AD610,IF($J$9=46,'Mottes de 6'!AE610,IF($J$9=47,'Mottes de 6'!AF610,IF($J$9=48,'Mottes de 6'!AG610,IF($J$9=49,'Mottes de 6'!AH610,IF($J$9=50,'Mottes de 6'!AI610,IF($J$9=51,'Mottes de 6'!AJ610,IF($J$9=52,'Mottes de 6'!AK610,IF($J$9=1,'Mottes de 6'!AL610,IF($J$9=2,'Mottes de 6'!AM610,IF($J$9=3,'Mottes de 6'!AN610,IF($J$9=4,'Mottes de 6'!AO610,IF($J$9=5,'Mottes de 6'!AP610,IF($J$9=6,'Mottes de 6'!AQ610,IF($J$9=7,'Mottes de 6'!AR610,IF($J$9=8,'Mottes de 6'!AS610,IF($J$9=9,'Mottes de 6'!AT610,IF($J$9=10,'Mottes de 6'!AU610,IF($J$9=11,'Mottes de 6'!AV610,IF($J$9=12,'Mottes de 6'!AW610,IF($J$9=13,'Mottes de 6'!AX610,IF($J$9=14,'Mottes de 6'!AY610,IF($J$9=15,'Mottes de 6'!AZ610,IF($J$9=16,'Mottes de 6'!BA610,IF($J$9=17,'Mottes de 6'!BB610,IF($J$9=18,'Mottes de 6'!BC610,IF($J$9=19,'Mottes de 6'!BD610,IF($J$9=20,'Mottes de 6'!BE610,IF($J$9=21,'Mottes de 6'!BF610,IF($J$9=22,'Mottes de 6'!BG610,IF($J$9=23,'Mottes de 6'!BH610,IF($J$9=24,'Mottes de 6'!BI610,IF($J$9=25,'Mottes de 6'!BJ610,IF($J$9=26,'Mottes de 6'!BK610,IF($J$9=27,'Mottes de 6'!BL610,IF($J$9=28,'Mottes de 6'!BM610,IF($J$9=29,'Mottes de 6'!BN610,IF($J$9=30,'Mottes de 6'!BO610,IF($J$9=31,'Mottes de 6'!BP610,IF($J$9=32,'Mottes de 6'!BQ610,IF($J$9=33,'Mottes de 6'!BR610,IF($J$9=34,'Mottes de 6'!BS610,IF($J$9=35,'Mottes de 6'!BT610,))))))))))))))))))))))))))))))))))))))))))))))))))))</f>
        <v>0</v>
      </c>
      <c r="K2639" s="103" t="str">
        <f>IF('Mottes de 6'!R610=0,"","Erreur")</f>
        <v/>
      </c>
    </row>
    <row r="2640" spans="1:11" x14ac:dyDescent="0.25">
      <c r="A2640" s="450"/>
      <c r="B2640" s="450"/>
      <c r="C2640" s="451" t="s">
        <v>1947</v>
      </c>
      <c r="D2640" s="451"/>
      <c r="E2640" s="450"/>
      <c r="F2640" s="450"/>
      <c r="G2640" s="450"/>
      <c r="H2640" s="450"/>
      <c r="I2640" s="450"/>
      <c r="J2640" s="450">
        <f>SUBTOTAL(9,J2638:J2639)</f>
        <v>0</v>
      </c>
      <c r="K2640" s="450"/>
    </row>
    <row r="2641" spans="1:11" x14ac:dyDescent="0.25">
      <c r="A2641" s="103">
        <f>IF('Mottes de 6'!A611&lt;&gt;"",'Mottes de 6'!A611,"")</f>
        <v>15228</v>
      </c>
      <c r="B2641" s="103" t="str">
        <f>IF('Mottes de 6'!L611&lt;&gt;"",'Mottes de 6'!L611,"")</f>
        <v>Noai</v>
      </c>
      <c r="C2641" s="107" t="str">
        <f>IF('Mottes de 6'!B611&lt;&gt;"",'Mottes de 6'!B611,"")</f>
        <v>NEMESIA NESIA</v>
      </c>
      <c r="D2641" s="107" t="str">
        <f>IF('Mottes de 6'!C611&lt;&gt;"",'Mottes de 6'!C611,"")</f>
        <v xml:space="preserve">Burgundy </v>
      </c>
      <c r="E2641" s="103">
        <f>IF('Mottes de 6'!H611&lt;&gt;"",'Mottes de 6'!H611,"")</f>
        <v>11</v>
      </c>
      <c r="F2641" s="103" t="str">
        <f>IF('Mottes de 6'!E611&lt;&gt;"",'Mottes de 6'!E611,"")</f>
        <v>B</v>
      </c>
      <c r="G2641" s="103" t="str">
        <f>IF('Mottes de 6'!N611&lt;&gt;"",'Mottes de 6'!N611,"")</f>
        <v>M6</v>
      </c>
      <c r="H2641" s="103" t="str">
        <f>IF('Mottes de 6'!I611&lt;&gt;"",'Mottes de 6'!I611,"")</f>
        <v>B</v>
      </c>
      <c r="I2641" s="103">
        <f>IF('Mottes de 6'!J611&lt;&gt;"",'Mottes de 6'!J611,"")</f>
        <v>0.05</v>
      </c>
      <c r="J2641" s="103">
        <f>IF($J$9=36,'Mottes de 6'!U611,IF($J$9=37,'Mottes de 6'!V611,IF($J$9=38,'Mottes de 6'!W611,IF($J$9=39,'Mottes de 6'!X611,IF($J$9=40,'Mottes de 6'!Y611,IF($J$9=41,'Mottes de 6'!Z611,IF($J$9=42,'Mottes de 6'!AA611,IF($J$9=43,'Mottes de 6'!AB611,IF($J$9=44,'Mottes de 6'!AC611,IF($J$9=45,'Mottes de 6'!AD611,IF($J$9=46,'Mottes de 6'!AE611,IF($J$9=47,'Mottes de 6'!AF611,IF($J$9=48,'Mottes de 6'!AG611,IF($J$9=49,'Mottes de 6'!AH611,IF($J$9=50,'Mottes de 6'!AI611,IF($J$9=51,'Mottes de 6'!AJ611,IF($J$9=52,'Mottes de 6'!AK611,IF($J$9=1,'Mottes de 6'!AL611,IF($J$9=2,'Mottes de 6'!AM611,IF($J$9=3,'Mottes de 6'!AN611,IF($J$9=4,'Mottes de 6'!AO611,IF($J$9=5,'Mottes de 6'!AP611,IF($J$9=6,'Mottes de 6'!AQ611,IF($J$9=7,'Mottes de 6'!AR611,IF($J$9=8,'Mottes de 6'!AS611,IF($J$9=9,'Mottes de 6'!AT611,IF($J$9=10,'Mottes de 6'!AU611,IF($J$9=11,'Mottes de 6'!AV611,IF($J$9=12,'Mottes de 6'!AW611,IF($J$9=13,'Mottes de 6'!AX611,IF($J$9=14,'Mottes de 6'!AY611,IF($J$9=15,'Mottes de 6'!AZ611,IF($J$9=16,'Mottes de 6'!BA611,IF($J$9=17,'Mottes de 6'!BB611,IF($J$9=18,'Mottes de 6'!BC611,IF($J$9=19,'Mottes de 6'!BD611,IF($J$9=20,'Mottes de 6'!BE611,IF($J$9=21,'Mottes de 6'!BF611,IF($J$9=22,'Mottes de 6'!BG611,IF($J$9=23,'Mottes de 6'!BH611,IF($J$9=24,'Mottes de 6'!BI611,IF($J$9=25,'Mottes de 6'!BJ611,IF($J$9=26,'Mottes de 6'!BK611,IF($J$9=27,'Mottes de 6'!BL611,IF($J$9=28,'Mottes de 6'!BM611,IF($J$9=29,'Mottes de 6'!BN611,IF($J$9=30,'Mottes de 6'!BO611,IF($J$9=31,'Mottes de 6'!BP611,IF($J$9=32,'Mottes de 6'!BQ611,IF($J$9=33,'Mottes de 6'!BR611,IF($J$9=34,'Mottes de 6'!BS611,IF($J$9=35,'Mottes de 6'!BT611,))))))))))))))))))))))))))))))))))))))))))))))))))))</f>
        <v>0</v>
      </c>
      <c r="K2641" s="103" t="str">
        <f>IF('Mottes de 6'!R611=0,"","Erreur")</f>
        <v/>
      </c>
    </row>
    <row r="2642" spans="1:11" x14ac:dyDescent="0.25">
      <c r="A2642" s="103">
        <f>IF('Mottes de 6'!A612&lt;&gt;"",'Mottes de 6'!A612,"")</f>
        <v>21213</v>
      </c>
      <c r="B2642" s="103" t="str">
        <f>IF('Mottes de 6'!L612&lt;&gt;"",'Mottes de 6'!L612,"")</f>
        <v>Noai</v>
      </c>
      <c r="C2642" s="107" t="str">
        <f>IF('Mottes de 6'!B612&lt;&gt;"",'Mottes de 6'!B612,"")</f>
        <v>NEMESIA NESIA</v>
      </c>
      <c r="D2642" s="107" t="str">
        <f>IF('Mottes de 6'!C612&lt;&gt;"",'Mottes de 6'!C612,"")</f>
        <v>Denim</v>
      </c>
      <c r="E2642" s="103">
        <f>IF('Mottes de 6'!H612&lt;&gt;"",'Mottes de 6'!H612,"")</f>
        <v>11</v>
      </c>
      <c r="F2642" s="103" t="str">
        <f>IF('Mottes de 6'!E612&lt;&gt;"",'Mottes de 6'!E612,"")</f>
        <v>B</v>
      </c>
      <c r="G2642" s="103" t="str">
        <f>IF('Mottes de 6'!N612&lt;&gt;"",'Mottes de 6'!N612,"")</f>
        <v>M6</v>
      </c>
      <c r="H2642" s="103" t="str">
        <f>IF('Mottes de 6'!I612&lt;&gt;"",'Mottes de 6'!I612,"")</f>
        <v>B</v>
      </c>
      <c r="I2642" s="103">
        <f>IF('Mottes de 6'!J612&lt;&gt;"",'Mottes de 6'!J612,"")</f>
        <v>0.05</v>
      </c>
      <c r="J2642" s="103">
        <f>IF($J$9=36,'Mottes de 6'!U612,IF($J$9=37,'Mottes de 6'!V612,IF($J$9=38,'Mottes de 6'!W612,IF($J$9=39,'Mottes de 6'!X612,IF($J$9=40,'Mottes de 6'!Y612,IF($J$9=41,'Mottes de 6'!Z612,IF($J$9=42,'Mottes de 6'!AA612,IF($J$9=43,'Mottes de 6'!AB612,IF($J$9=44,'Mottes de 6'!AC612,IF($J$9=45,'Mottes de 6'!AD612,IF($J$9=46,'Mottes de 6'!AE612,IF($J$9=47,'Mottes de 6'!AF612,IF($J$9=48,'Mottes de 6'!AG612,IF($J$9=49,'Mottes de 6'!AH612,IF($J$9=50,'Mottes de 6'!AI612,IF($J$9=51,'Mottes de 6'!AJ612,IF($J$9=52,'Mottes de 6'!AK612,IF($J$9=1,'Mottes de 6'!AL612,IF($J$9=2,'Mottes de 6'!AM612,IF($J$9=3,'Mottes de 6'!AN612,IF($J$9=4,'Mottes de 6'!AO612,IF($J$9=5,'Mottes de 6'!AP612,IF($J$9=6,'Mottes de 6'!AQ612,IF($J$9=7,'Mottes de 6'!AR612,IF($J$9=8,'Mottes de 6'!AS612,IF($J$9=9,'Mottes de 6'!AT612,IF($J$9=10,'Mottes de 6'!AU612,IF($J$9=11,'Mottes de 6'!AV612,IF($J$9=12,'Mottes de 6'!AW612,IF($J$9=13,'Mottes de 6'!AX612,IF($J$9=14,'Mottes de 6'!AY612,IF($J$9=15,'Mottes de 6'!AZ612,IF($J$9=16,'Mottes de 6'!BA612,IF($J$9=17,'Mottes de 6'!BB612,IF($J$9=18,'Mottes de 6'!BC612,IF($J$9=19,'Mottes de 6'!BD612,IF($J$9=20,'Mottes de 6'!BE612,IF($J$9=21,'Mottes de 6'!BF612,IF($J$9=22,'Mottes de 6'!BG612,IF($J$9=23,'Mottes de 6'!BH612,IF($J$9=24,'Mottes de 6'!BI612,IF($J$9=25,'Mottes de 6'!BJ612,IF($J$9=26,'Mottes de 6'!BK612,IF($J$9=27,'Mottes de 6'!BL612,IF($J$9=28,'Mottes de 6'!BM612,IF($J$9=29,'Mottes de 6'!BN612,IF($J$9=30,'Mottes de 6'!BO612,IF($J$9=31,'Mottes de 6'!BP612,IF($J$9=32,'Mottes de 6'!BQ612,IF($J$9=33,'Mottes de 6'!BR612,IF($J$9=34,'Mottes de 6'!BS612,IF($J$9=35,'Mottes de 6'!BT612,))))))))))))))))))))))))))))))))))))))))))))))))))))</f>
        <v>0</v>
      </c>
      <c r="K2642" s="103" t="str">
        <f>IF('Mottes de 6'!R612=0,"","Erreur")</f>
        <v/>
      </c>
    </row>
    <row r="2643" spans="1:11" x14ac:dyDescent="0.25">
      <c r="A2643" s="103">
        <f>IF('Mottes de 6'!A613&lt;&gt;"",'Mottes de 6'!A613,"")</f>
        <v>23961</v>
      </c>
      <c r="B2643" s="103" t="str">
        <f>IF('Mottes de 6'!L613&lt;&gt;"",'Mottes de 6'!L613,"")</f>
        <v>Noai</v>
      </c>
      <c r="C2643" s="107" t="str">
        <f>IF('Mottes de 6'!B613&lt;&gt;"",'Mottes de 6'!B613,"")</f>
        <v>NEMESIA NESIA</v>
      </c>
      <c r="D2643" s="107" t="str">
        <f>IF('Mottes de 6'!C613&lt;&gt;"",'Mottes de 6'!C613,"")</f>
        <v xml:space="preserve">Inca </v>
      </c>
      <c r="E2643" s="103">
        <f>IF('Mottes de 6'!H613&lt;&gt;"",'Mottes de 6'!H613,"")</f>
        <v>11</v>
      </c>
      <c r="F2643" s="103" t="str">
        <f>IF('Mottes de 6'!E613&lt;&gt;"",'Mottes de 6'!E613,"")</f>
        <v>B</v>
      </c>
      <c r="G2643" s="103" t="str">
        <f>IF('Mottes de 6'!N613&lt;&gt;"",'Mottes de 6'!N613,"")</f>
        <v>M6</v>
      </c>
      <c r="H2643" s="103" t="str">
        <f>IF('Mottes de 6'!I613&lt;&gt;"",'Mottes de 6'!I613,"")</f>
        <v>B</v>
      </c>
      <c r="I2643" s="103">
        <f>IF('Mottes de 6'!J613&lt;&gt;"",'Mottes de 6'!J613,"")</f>
        <v>0.05</v>
      </c>
      <c r="J2643" s="103">
        <f>IF($J$9=36,'Mottes de 6'!U613,IF($J$9=37,'Mottes de 6'!V613,IF($J$9=38,'Mottes de 6'!W613,IF($J$9=39,'Mottes de 6'!X613,IF($J$9=40,'Mottes de 6'!Y613,IF($J$9=41,'Mottes de 6'!Z613,IF($J$9=42,'Mottes de 6'!AA613,IF($J$9=43,'Mottes de 6'!AB613,IF($J$9=44,'Mottes de 6'!AC613,IF($J$9=45,'Mottes de 6'!AD613,IF($J$9=46,'Mottes de 6'!AE613,IF($J$9=47,'Mottes de 6'!AF613,IF($J$9=48,'Mottes de 6'!AG613,IF($J$9=49,'Mottes de 6'!AH613,IF($J$9=50,'Mottes de 6'!AI613,IF($J$9=51,'Mottes de 6'!AJ613,IF($J$9=52,'Mottes de 6'!AK613,IF($J$9=1,'Mottes de 6'!AL613,IF($J$9=2,'Mottes de 6'!AM613,IF($J$9=3,'Mottes de 6'!AN613,IF($J$9=4,'Mottes de 6'!AO613,IF($J$9=5,'Mottes de 6'!AP613,IF($J$9=6,'Mottes de 6'!AQ613,IF($J$9=7,'Mottes de 6'!AR613,IF($J$9=8,'Mottes de 6'!AS613,IF($J$9=9,'Mottes de 6'!AT613,IF($J$9=10,'Mottes de 6'!AU613,IF($J$9=11,'Mottes de 6'!AV613,IF($J$9=12,'Mottes de 6'!AW613,IF($J$9=13,'Mottes de 6'!AX613,IF($J$9=14,'Mottes de 6'!AY613,IF($J$9=15,'Mottes de 6'!AZ613,IF($J$9=16,'Mottes de 6'!BA613,IF($J$9=17,'Mottes de 6'!BB613,IF($J$9=18,'Mottes de 6'!BC613,IF($J$9=19,'Mottes de 6'!BD613,IF($J$9=20,'Mottes de 6'!BE613,IF($J$9=21,'Mottes de 6'!BF613,IF($J$9=22,'Mottes de 6'!BG613,IF($J$9=23,'Mottes de 6'!BH613,IF($J$9=24,'Mottes de 6'!BI613,IF($J$9=25,'Mottes de 6'!BJ613,IF($J$9=26,'Mottes de 6'!BK613,IF($J$9=27,'Mottes de 6'!BL613,IF($J$9=28,'Mottes de 6'!BM613,IF($J$9=29,'Mottes de 6'!BN613,IF($J$9=30,'Mottes de 6'!BO613,IF($J$9=31,'Mottes de 6'!BP613,IF($J$9=32,'Mottes de 6'!BQ613,IF($J$9=33,'Mottes de 6'!BR613,IF($J$9=34,'Mottes de 6'!BS613,IF($J$9=35,'Mottes de 6'!BT613,))))))))))))))))))))))))))))))))))))))))))))))))))))</f>
        <v>0</v>
      </c>
      <c r="K2643" s="103" t="str">
        <f>IF('Mottes de 6'!R613=0,"","Erreur")</f>
        <v/>
      </c>
    </row>
    <row r="2644" spans="1:11" x14ac:dyDescent="0.25">
      <c r="A2644" s="103">
        <f>IF('Mottes de 6'!A614&lt;&gt;"",'Mottes de 6'!A614,"")</f>
        <v>26804</v>
      </c>
      <c r="B2644" s="103" t="str">
        <f>IF('Mottes de 6'!L614&lt;&gt;"",'Mottes de 6'!L614,"")</f>
        <v>Noai</v>
      </c>
      <c r="C2644" s="107" t="str">
        <f>IF('Mottes de 6'!B614&lt;&gt;"",'Mottes de 6'!B614,"")</f>
        <v>NEMESIA NESIA</v>
      </c>
      <c r="D2644" s="107" t="str">
        <f>IF('Mottes de 6'!C614&lt;&gt;"",'Mottes de 6'!C614,"")</f>
        <v>Pink Crush</v>
      </c>
      <c r="E2644" s="103">
        <f>IF('Mottes de 6'!H614&lt;&gt;"",'Mottes de 6'!H614,"")</f>
        <v>11</v>
      </c>
      <c r="F2644" s="103" t="str">
        <f>IF('Mottes de 6'!E614&lt;&gt;"",'Mottes de 6'!E614,"")</f>
        <v>B</v>
      </c>
      <c r="G2644" s="103" t="str">
        <f>IF('Mottes de 6'!N614&lt;&gt;"",'Mottes de 6'!N614,"")</f>
        <v>M6</v>
      </c>
      <c r="H2644" s="103" t="str">
        <f>IF('Mottes de 6'!I614&lt;&gt;"",'Mottes de 6'!I614,"")</f>
        <v>B</v>
      </c>
      <c r="I2644" s="103">
        <f>IF('Mottes de 6'!J614&lt;&gt;"",'Mottes de 6'!J614,"")</f>
        <v>0.05</v>
      </c>
      <c r="J2644" s="103">
        <f>IF($J$9=36,'Mottes de 6'!U614,IF($J$9=37,'Mottes de 6'!V614,IF($J$9=38,'Mottes de 6'!W614,IF($J$9=39,'Mottes de 6'!X614,IF($J$9=40,'Mottes de 6'!Y614,IF($J$9=41,'Mottes de 6'!Z614,IF($J$9=42,'Mottes de 6'!AA614,IF($J$9=43,'Mottes de 6'!AB614,IF($J$9=44,'Mottes de 6'!AC614,IF($J$9=45,'Mottes de 6'!AD614,IF($J$9=46,'Mottes de 6'!AE614,IF($J$9=47,'Mottes de 6'!AF614,IF($J$9=48,'Mottes de 6'!AG614,IF($J$9=49,'Mottes de 6'!AH614,IF($J$9=50,'Mottes de 6'!AI614,IF($J$9=51,'Mottes de 6'!AJ614,IF($J$9=52,'Mottes de 6'!AK614,IF($J$9=1,'Mottes de 6'!AL614,IF($J$9=2,'Mottes de 6'!AM614,IF($J$9=3,'Mottes de 6'!AN614,IF($J$9=4,'Mottes de 6'!AO614,IF($J$9=5,'Mottes de 6'!AP614,IF($J$9=6,'Mottes de 6'!AQ614,IF($J$9=7,'Mottes de 6'!AR614,IF($J$9=8,'Mottes de 6'!AS614,IF($J$9=9,'Mottes de 6'!AT614,IF($J$9=10,'Mottes de 6'!AU614,IF($J$9=11,'Mottes de 6'!AV614,IF($J$9=12,'Mottes de 6'!AW614,IF($J$9=13,'Mottes de 6'!AX614,IF($J$9=14,'Mottes de 6'!AY614,IF($J$9=15,'Mottes de 6'!AZ614,IF($J$9=16,'Mottes de 6'!BA614,IF($J$9=17,'Mottes de 6'!BB614,IF($J$9=18,'Mottes de 6'!BC614,IF($J$9=19,'Mottes de 6'!BD614,IF($J$9=20,'Mottes de 6'!BE614,IF($J$9=21,'Mottes de 6'!BF614,IF($J$9=22,'Mottes de 6'!BG614,IF($J$9=23,'Mottes de 6'!BH614,IF($J$9=24,'Mottes de 6'!BI614,IF($J$9=25,'Mottes de 6'!BJ614,IF($J$9=26,'Mottes de 6'!BK614,IF($J$9=27,'Mottes de 6'!BL614,IF($J$9=28,'Mottes de 6'!BM614,IF($J$9=29,'Mottes de 6'!BN614,IF($J$9=30,'Mottes de 6'!BO614,IF($J$9=31,'Mottes de 6'!BP614,IF($J$9=32,'Mottes de 6'!BQ614,IF($J$9=33,'Mottes de 6'!BR614,IF($J$9=34,'Mottes de 6'!BS614,IF($J$9=35,'Mottes de 6'!BT614,))))))))))))))))))))))))))))))))))))))))))))))))))))</f>
        <v>0</v>
      </c>
      <c r="K2644" s="103" t="str">
        <f>IF('Mottes de 6'!R614=0,"","Erreur")</f>
        <v/>
      </c>
    </row>
    <row r="2645" spans="1:11" x14ac:dyDescent="0.25">
      <c r="A2645" s="103">
        <f>IF('Mottes de 6'!A615&lt;&gt;"",'Mottes de 6'!A615,"")</f>
        <v>26072</v>
      </c>
      <c r="B2645" s="103" t="str">
        <f>IF('Mottes de 6'!L615&lt;&gt;"",'Mottes de 6'!L615,"")</f>
        <v>Noai</v>
      </c>
      <c r="C2645" s="107" t="str">
        <f>IF('Mottes de 6'!B615&lt;&gt;"",'Mottes de 6'!B615,"")</f>
        <v>NEMESIA NESIA</v>
      </c>
      <c r="D2645" s="107" t="str">
        <f>IF('Mottes de 6'!C615&lt;&gt;"",'Mottes de 6'!C615,"")</f>
        <v>Tangerine</v>
      </c>
      <c r="E2645" s="103">
        <f>IF('Mottes de 6'!H615&lt;&gt;"",'Mottes de 6'!H615,"")</f>
        <v>11</v>
      </c>
      <c r="F2645" s="103" t="str">
        <f>IF('Mottes de 6'!E615&lt;&gt;"",'Mottes de 6'!E615,"")</f>
        <v>B</v>
      </c>
      <c r="G2645" s="103" t="str">
        <f>IF('Mottes de 6'!N615&lt;&gt;"",'Mottes de 6'!N615,"")</f>
        <v>M6</v>
      </c>
      <c r="H2645" s="103" t="str">
        <f>IF('Mottes de 6'!I615&lt;&gt;"",'Mottes de 6'!I615,"")</f>
        <v>B</v>
      </c>
      <c r="I2645" s="103">
        <f>IF('Mottes de 6'!J615&lt;&gt;"",'Mottes de 6'!J615,"")</f>
        <v>0.05</v>
      </c>
      <c r="J2645" s="103">
        <f>IF($J$9=36,'Mottes de 6'!U615,IF($J$9=37,'Mottes de 6'!V615,IF($J$9=38,'Mottes de 6'!W615,IF($J$9=39,'Mottes de 6'!X615,IF($J$9=40,'Mottes de 6'!Y615,IF($J$9=41,'Mottes de 6'!Z615,IF($J$9=42,'Mottes de 6'!AA615,IF($J$9=43,'Mottes de 6'!AB615,IF($J$9=44,'Mottes de 6'!AC615,IF($J$9=45,'Mottes de 6'!AD615,IF($J$9=46,'Mottes de 6'!AE615,IF($J$9=47,'Mottes de 6'!AF615,IF($J$9=48,'Mottes de 6'!AG615,IF($J$9=49,'Mottes de 6'!AH615,IF($J$9=50,'Mottes de 6'!AI615,IF($J$9=51,'Mottes de 6'!AJ615,IF($J$9=52,'Mottes de 6'!AK615,IF($J$9=1,'Mottes de 6'!AL615,IF($J$9=2,'Mottes de 6'!AM615,IF($J$9=3,'Mottes de 6'!AN615,IF($J$9=4,'Mottes de 6'!AO615,IF($J$9=5,'Mottes de 6'!AP615,IF($J$9=6,'Mottes de 6'!AQ615,IF($J$9=7,'Mottes de 6'!AR615,IF($J$9=8,'Mottes de 6'!AS615,IF($J$9=9,'Mottes de 6'!AT615,IF($J$9=10,'Mottes de 6'!AU615,IF($J$9=11,'Mottes de 6'!AV615,IF($J$9=12,'Mottes de 6'!AW615,IF($J$9=13,'Mottes de 6'!AX615,IF($J$9=14,'Mottes de 6'!AY615,IF($J$9=15,'Mottes de 6'!AZ615,IF($J$9=16,'Mottes de 6'!BA615,IF($J$9=17,'Mottes de 6'!BB615,IF($J$9=18,'Mottes de 6'!BC615,IF($J$9=19,'Mottes de 6'!BD615,IF($J$9=20,'Mottes de 6'!BE615,IF($J$9=21,'Mottes de 6'!BF615,IF($J$9=22,'Mottes de 6'!BG615,IF($J$9=23,'Mottes de 6'!BH615,IF($J$9=24,'Mottes de 6'!BI615,IF($J$9=25,'Mottes de 6'!BJ615,IF($J$9=26,'Mottes de 6'!BK615,IF($J$9=27,'Mottes de 6'!BL615,IF($J$9=28,'Mottes de 6'!BM615,IF($J$9=29,'Mottes de 6'!BN615,IF($J$9=30,'Mottes de 6'!BO615,IF($J$9=31,'Mottes de 6'!BP615,IF($J$9=32,'Mottes de 6'!BQ615,IF($J$9=33,'Mottes de 6'!BR615,IF($J$9=34,'Mottes de 6'!BS615,IF($J$9=35,'Mottes de 6'!BT615,))))))))))))))))))))))))))))))))))))))))))))))))))))</f>
        <v>0</v>
      </c>
      <c r="K2645" s="103" t="str">
        <f>IF('Mottes de 6'!R615=0,"","Erreur")</f>
        <v/>
      </c>
    </row>
    <row r="2646" spans="1:11" x14ac:dyDescent="0.25">
      <c r="A2646" s="103">
        <f>IF('Mottes de 6'!A616&lt;&gt;"",'Mottes de 6'!A616,"")</f>
        <v>21219</v>
      </c>
      <c r="B2646" s="103" t="str">
        <f>IF('Mottes de 6'!L616&lt;&gt;"",'Mottes de 6'!L616,"")</f>
        <v>Noai</v>
      </c>
      <c r="C2646" s="107" t="str">
        <f>IF('Mottes de 6'!B616&lt;&gt;"",'Mottes de 6'!B616,"")</f>
        <v>NEMESIA NESIA</v>
      </c>
      <c r="D2646" s="107" t="str">
        <f>IF('Mottes de 6'!C616&lt;&gt;"",'Mottes de 6'!C616,"")</f>
        <v xml:space="preserve">Tropical </v>
      </c>
      <c r="E2646" s="103">
        <f>IF('Mottes de 6'!H616&lt;&gt;"",'Mottes de 6'!H616,"")</f>
        <v>11</v>
      </c>
      <c r="F2646" s="103" t="str">
        <f>IF('Mottes de 6'!E616&lt;&gt;"",'Mottes de 6'!E616,"")</f>
        <v>B</v>
      </c>
      <c r="G2646" s="103" t="str">
        <f>IF('Mottes de 6'!N616&lt;&gt;"",'Mottes de 6'!N616,"")</f>
        <v>M6</v>
      </c>
      <c r="H2646" s="103" t="str">
        <f>IF('Mottes de 6'!I616&lt;&gt;"",'Mottes de 6'!I616,"")</f>
        <v>B</v>
      </c>
      <c r="I2646" s="103">
        <f>IF('Mottes de 6'!J616&lt;&gt;"",'Mottes de 6'!J616,"")</f>
        <v>0.05</v>
      </c>
      <c r="J2646" s="103">
        <f>IF($J$9=36,'Mottes de 6'!U616,IF($J$9=37,'Mottes de 6'!V616,IF($J$9=38,'Mottes de 6'!W616,IF($J$9=39,'Mottes de 6'!X616,IF($J$9=40,'Mottes de 6'!Y616,IF($J$9=41,'Mottes de 6'!Z616,IF($J$9=42,'Mottes de 6'!AA616,IF($J$9=43,'Mottes de 6'!AB616,IF($J$9=44,'Mottes de 6'!AC616,IF($J$9=45,'Mottes de 6'!AD616,IF($J$9=46,'Mottes de 6'!AE616,IF($J$9=47,'Mottes de 6'!AF616,IF($J$9=48,'Mottes de 6'!AG616,IF($J$9=49,'Mottes de 6'!AH616,IF($J$9=50,'Mottes de 6'!AI616,IF($J$9=51,'Mottes de 6'!AJ616,IF($J$9=52,'Mottes de 6'!AK616,IF($J$9=1,'Mottes de 6'!AL616,IF($J$9=2,'Mottes de 6'!AM616,IF($J$9=3,'Mottes de 6'!AN616,IF($J$9=4,'Mottes de 6'!AO616,IF($J$9=5,'Mottes de 6'!AP616,IF($J$9=6,'Mottes de 6'!AQ616,IF($J$9=7,'Mottes de 6'!AR616,IF($J$9=8,'Mottes de 6'!AS616,IF($J$9=9,'Mottes de 6'!AT616,IF($J$9=10,'Mottes de 6'!AU616,IF($J$9=11,'Mottes de 6'!AV616,IF($J$9=12,'Mottes de 6'!AW616,IF($J$9=13,'Mottes de 6'!AX616,IF($J$9=14,'Mottes de 6'!AY616,IF($J$9=15,'Mottes de 6'!AZ616,IF($J$9=16,'Mottes de 6'!BA616,IF($J$9=17,'Mottes de 6'!BB616,IF($J$9=18,'Mottes de 6'!BC616,IF($J$9=19,'Mottes de 6'!BD616,IF($J$9=20,'Mottes de 6'!BE616,IF($J$9=21,'Mottes de 6'!BF616,IF($J$9=22,'Mottes de 6'!BG616,IF($J$9=23,'Mottes de 6'!BH616,IF($J$9=24,'Mottes de 6'!BI616,IF($J$9=25,'Mottes de 6'!BJ616,IF($J$9=26,'Mottes de 6'!BK616,IF($J$9=27,'Mottes de 6'!BL616,IF($J$9=28,'Mottes de 6'!BM616,IF($J$9=29,'Mottes de 6'!BN616,IF($J$9=30,'Mottes de 6'!BO616,IF($J$9=31,'Mottes de 6'!BP616,IF($J$9=32,'Mottes de 6'!BQ616,IF($J$9=33,'Mottes de 6'!BR616,IF($J$9=34,'Mottes de 6'!BS616,IF($J$9=35,'Mottes de 6'!BT616,))))))))))))))))))))))))))))))))))))))))))))))))))))</f>
        <v>0</v>
      </c>
      <c r="K2646" s="103" t="str">
        <f>IF('Mottes de 6'!R616=0,"","Erreur")</f>
        <v/>
      </c>
    </row>
    <row r="2647" spans="1:11" x14ac:dyDescent="0.25">
      <c r="A2647" s="103">
        <f>IF('Mottes de 6'!A617&lt;&gt;"",'Mottes de 6'!A617,"")</f>
        <v>23962</v>
      </c>
      <c r="B2647" s="103" t="str">
        <f>IF('Mottes de 6'!L617&lt;&gt;"",'Mottes de 6'!L617,"")</f>
        <v>Noai</v>
      </c>
      <c r="C2647" s="107" t="str">
        <f>IF('Mottes de 6'!B617&lt;&gt;"",'Mottes de 6'!B617,"")</f>
        <v>NEMESIA NESIA</v>
      </c>
      <c r="D2647" s="107" t="str">
        <f>IF('Mottes de 6'!C617&lt;&gt;"",'Mottes de 6'!C617,"")</f>
        <v xml:space="preserve">Tutti Frutti </v>
      </c>
      <c r="E2647" s="103">
        <f>IF('Mottes de 6'!H617&lt;&gt;"",'Mottes de 6'!H617,"")</f>
        <v>11</v>
      </c>
      <c r="F2647" s="103" t="str">
        <f>IF('Mottes de 6'!E617&lt;&gt;"",'Mottes de 6'!E617,"")</f>
        <v>B</v>
      </c>
      <c r="G2647" s="103" t="str">
        <f>IF('Mottes de 6'!N617&lt;&gt;"",'Mottes de 6'!N617,"")</f>
        <v>M6</v>
      </c>
      <c r="H2647" s="103" t="str">
        <f>IF('Mottes de 6'!I617&lt;&gt;"",'Mottes de 6'!I617,"")</f>
        <v>B</v>
      </c>
      <c r="I2647" s="103">
        <f>IF('Mottes de 6'!J617&lt;&gt;"",'Mottes de 6'!J617,"")</f>
        <v>0.05</v>
      </c>
      <c r="J2647" s="103">
        <f>IF($J$9=36,'Mottes de 6'!U617,IF($J$9=37,'Mottes de 6'!V617,IF($J$9=38,'Mottes de 6'!W617,IF($J$9=39,'Mottes de 6'!X617,IF($J$9=40,'Mottes de 6'!Y617,IF($J$9=41,'Mottes de 6'!Z617,IF($J$9=42,'Mottes de 6'!AA617,IF($J$9=43,'Mottes de 6'!AB617,IF($J$9=44,'Mottes de 6'!AC617,IF($J$9=45,'Mottes de 6'!AD617,IF($J$9=46,'Mottes de 6'!AE617,IF($J$9=47,'Mottes de 6'!AF617,IF($J$9=48,'Mottes de 6'!AG617,IF($J$9=49,'Mottes de 6'!AH617,IF($J$9=50,'Mottes de 6'!AI617,IF($J$9=51,'Mottes de 6'!AJ617,IF($J$9=52,'Mottes de 6'!AK617,IF($J$9=1,'Mottes de 6'!AL617,IF($J$9=2,'Mottes de 6'!AM617,IF($J$9=3,'Mottes de 6'!AN617,IF($J$9=4,'Mottes de 6'!AO617,IF($J$9=5,'Mottes de 6'!AP617,IF($J$9=6,'Mottes de 6'!AQ617,IF($J$9=7,'Mottes de 6'!AR617,IF($J$9=8,'Mottes de 6'!AS617,IF($J$9=9,'Mottes de 6'!AT617,IF($J$9=10,'Mottes de 6'!AU617,IF($J$9=11,'Mottes de 6'!AV617,IF($J$9=12,'Mottes de 6'!AW617,IF($J$9=13,'Mottes de 6'!AX617,IF($J$9=14,'Mottes de 6'!AY617,IF($J$9=15,'Mottes de 6'!AZ617,IF($J$9=16,'Mottes de 6'!BA617,IF($J$9=17,'Mottes de 6'!BB617,IF($J$9=18,'Mottes de 6'!BC617,IF($J$9=19,'Mottes de 6'!BD617,IF($J$9=20,'Mottes de 6'!BE617,IF($J$9=21,'Mottes de 6'!BF617,IF($J$9=22,'Mottes de 6'!BG617,IF($J$9=23,'Mottes de 6'!BH617,IF($J$9=24,'Mottes de 6'!BI617,IF($J$9=25,'Mottes de 6'!BJ617,IF($J$9=26,'Mottes de 6'!BK617,IF($J$9=27,'Mottes de 6'!BL617,IF($J$9=28,'Mottes de 6'!BM617,IF($J$9=29,'Mottes de 6'!BN617,IF($J$9=30,'Mottes de 6'!BO617,IF($J$9=31,'Mottes de 6'!BP617,IF($J$9=32,'Mottes de 6'!BQ617,IF($J$9=33,'Mottes de 6'!BR617,IF($J$9=34,'Mottes de 6'!BS617,IF($J$9=35,'Mottes de 6'!BT617,))))))))))))))))))))))))))))))))))))))))))))))))))))</f>
        <v>0</v>
      </c>
      <c r="K2647" s="103" t="str">
        <f>IF('Mottes de 6'!R617=0,"","Erreur")</f>
        <v/>
      </c>
    </row>
    <row r="2648" spans="1:11" x14ac:dyDescent="0.25">
      <c r="A2648" s="450"/>
      <c r="B2648" s="450"/>
      <c r="C2648" s="451" t="s">
        <v>1948</v>
      </c>
      <c r="D2648" s="451"/>
      <c r="E2648" s="450"/>
      <c r="F2648" s="450"/>
      <c r="G2648" s="450"/>
      <c r="H2648" s="450"/>
      <c r="I2648" s="450"/>
      <c r="J2648" s="450">
        <f>SUBTOTAL(9,J2641:J2647)</f>
        <v>0</v>
      </c>
      <c r="K2648" s="450"/>
    </row>
    <row r="2649" spans="1:11" x14ac:dyDescent="0.25">
      <c r="A2649" s="103">
        <f>IF('Mottes de 6'!A618&lt;&gt;"",'Mottes de 6'!A618,"")</f>
        <v>12991</v>
      </c>
      <c r="B2649" s="103" t="str">
        <f>IF('Mottes de 6'!L618&lt;&gt;"",'Mottes de 6'!L618,"")</f>
        <v>Noai</v>
      </c>
      <c r="C2649" s="107" t="str">
        <f>IF('Mottes de 6'!B618&lt;&gt;"",'Mottes de 6'!B618,"")</f>
        <v>NEMESIA SUNPEDDLE</v>
      </c>
      <c r="D2649" s="107" t="str">
        <f>IF('Mottes de 6'!C618&lt;&gt;"",'Mottes de 6'!C618,"")</f>
        <v>White Perfume</v>
      </c>
      <c r="E2649" s="103">
        <f>IF('Mottes de 6'!H618&lt;&gt;"",'Mottes de 6'!H618,"")</f>
        <v>11</v>
      </c>
      <c r="F2649" s="103" t="str">
        <f>IF('Mottes de 6'!E618&lt;&gt;"",'Mottes de 6'!E618,"")</f>
        <v>B</v>
      </c>
      <c r="G2649" s="103" t="str">
        <f>IF('Mottes de 6'!N618&lt;&gt;"",'Mottes de 6'!N618,"")</f>
        <v>M6</v>
      </c>
      <c r="H2649" s="103" t="str">
        <f>IF('Mottes de 6'!I618&lt;&gt;"",'Mottes de 6'!I618,"")</f>
        <v>B</v>
      </c>
      <c r="I2649" s="103">
        <f>IF('Mottes de 6'!J618&lt;&gt;"",'Mottes de 6'!J618,"")</f>
        <v>4.8000000000000001E-2</v>
      </c>
      <c r="J2649" s="103">
        <f>IF($J$9=36,'Mottes de 6'!U618,IF($J$9=37,'Mottes de 6'!V618,IF($J$9=38,'Mottes de 6'!W618,IF($J$9=39,'Mottes de 6'!X618,IF($J$9=40,'Mottes de 6'!Y618,IF($J$9=41,'Mottes de 6'!Z618,IF($J$9=42,'Mottes de 6'!AA618,IF($J$9=43,'Mottes de 6'!AB618,IF($J$9=44,'Mottes de 6'!AC618,IF($J$9=45,'Mottes de 6'!AD618,IF($J$9=46,'Mottes de 6'!AE618,IF($J$9=47,'Mottes de 6'!AF618,IF($J$9=48,'Mottes de 6'!AG618,IF($J$9=49,'Mottes de 6'!AH618,IF($J$9=50,'Mottes de 6'!AI618,IF($J$9=51,'Mottes de 6'!AJ618,IF($J$9=52,'Mottes de 6'!AK618,IF($J$9=1,'Mottes de 6'!AL618,IF($J$9=2,'Mottes de 6'!AM618,IF($J$9=3,'Mottes de 6'!AN618,IF($J$9=4,'Mottes de 6'!AO618,IF($J$9=5,'Mottes de 6'!AP618,IF($J$9=6,'Mottes de 6'!AQ618,IF($J$9=7,'Mottes de 6'!AR618,IF($J$9=8,'Mottes de 6'!AS618,IF($J$9=9,'Mottes de 6'!AT618,IF($J$9=10,'Mottes de 6'!AU618,IF($J$9=11,'Mottes de 6'!AV618,IF($J$9=12,'Mottes de 6'!AW618,IF($J$9=13,'Mottes de 6'!AX618,IF($J$9=14,'Mottes de 6'!AY618,IF($J$9=15,'Mottes de 6'!AZ618,IF($J$9=16,'Mottes de 6'!BA618,IF($J$9=17,'Mottes de 6'!BB618,IF($J$9=18,'Mottes de 6'!BC618,IF($J$9=19,'Mottes de 6'!BD618,IF($J$9=20,'Mottes de 6'!BE618,IF($J$9=21,'Mottes de 6'!BF618,IF($J$9=22,'Mottes de 6'!BG618,IF($J$9=23,'Mottes de 6'!BH618,IF($J$9=24,'Mottes de 6'!BI618,IF($J$9=25,'Mottes de 6'!BJ618,IF($J$9=26,'Mottes de 6'!BK618,IF($J$9=27,'Mottes de 6'!BL618,IF($J$9=28,'Mottes de 6'!BM618,IF($J$9=29,'Mottes de 6'!BN618,IF($J$9=30,'Mottes de 6'!BO618,IF($J$9=31,'Mottes de 6'!BP618,IF($J$9=32,'Mottes de 6'!BQ618,IF($J$9=33,'Mottes de 6'!BR618,IF($J$9=34,'Mottes de 6'!BS618,IF($J$9=35,'Mottes de 6'!BT618,))))))))))))))))))))))))))))))))))))))))))))))))))))</f>
        <v>0</v>
      </c>
      <c r="K2649" s="103" t="str">
        <f>IF('Mottes de 6'!R618=0,"","Erreur")</f>
        <v/>
      </c>
    </row>
    <row r="2650" spans="1:11" x14ac:dyDescent="0.25">
      <c r="A2650" s="450"/>
      <c r="B2650" s="450"/>
      <c r="C2650" s="451" t="s">
        <v>1949</v>
      </c>
      <c r="D2650" s="451"/>
      <c r="E2650" s="450"/>
      <c r="F2650" s="450"/>
      <c r="G2650" s="450"/>
      <c r="H2650" s="450"/>
      <c r="I2650" s="450"/>
      <c r="J2650" s="450">
        <f>SUBTOTAL(9,J2649:J2649)</f>
        <v>0</v>
      </c>
      <c r="K2650" s="450"/>
    </row>
    <row r="2651" spans="1:11" x14ac:dyDescent="0.25">
      <c r="A2651" s="103" t="str">
        <f>IF('Mottes de 6'!A619&lt;&gt;"",'Mottes de 6'!A619,"")</f>
        <v/>
      </c>
      <c r="B2651" s="103" t="str">
        <f>IF('Mottes de 6'!L619&lt;&gt;"",'Mottes de 6'!L619,"")</f>
        <v>L</v>
      </c>
      <c r="C2651" s="107" t="str">
        <f>IF('Mottes de 6'!B619&lt;&gt;"",'Mottes de 6'!B619,"")</f>
        <v>O</v>
      </c>
      <c r="D2651" s="107" t="str">
        <f>IF('Mottes de 6'!C619&lt;&gt;"",'Mottes de 6'!C619,"")</f>
        <v/>
      </c>
      <c r="E2651" s="103" t="str">
        <f>IF('Mottes de 6'!H619&lt;&gt;"",'Mottes de 6'!H619,"")</f>
        <v/>
      </c>
      <c r="F2651" s="103" t="str">
        <f>IF('Mottes de 6'!E619&lt;&gt;"",'Mottes de 6'!E619,"")</f>
        <v/>
      </c>
      <c r="G2651" s="103" t="str">
        <f>IF('Mottes de 6'!N619&lt;&gt;"",'Mottes de 6'!N619,"")</f>
        <v/>
      </c>
      <c r="H2651" s="103" t="str">
        <f>IF('Mottes de 6'!I619&lt;&gt;"",'Mottes de 6'!I619,"")</f>
        <v/>
      </c>
      <c r="I2651" s="103" t="str">
        <f>IF('Mottes de 6'!J619&lt;&gt;"",'Mottes de 6'!J619,"")</f>
        <v/>
      </c>
      <c r="J2651" s="103">
        <f>IF($J$9=36,'Mottes de 6'!U619,IF($J$9=37,'Mottes de 6'!V619,IF($J$9=38,'Mottes de 6'!W619,IF($J$9=39,'Mottes de 6'!X619,IF($J$9=40,'Mottes de 6'!Y619,IF($J$9=41,'Mottes de 6'!Z619,IF($J$9=42,'Mottes de 6'!AA619,IF($J$9=43,'Mottes de 6'!AB619,IF($J$9=44,'Mottes de 6'!AC619,IF($J$9=45,'Mottes de 6'!AD619,IF($J$9=46,'Mottes de 6'!AE619,IF($J$9=47,'Mottes de 6'!AF619,IF($J$9=48,'Mottes de 6'!AG619,IF($J$9=49,'Mottes de 6'!AH619,IF($J$9=50,'Mottes de 6'!AI619,IF($J$9=51,'Mottes de 6'!AJ619,IF($J$9=52,'Mottes de 6'!AK619,IF($J$9=1,'Mottes de 6'!AL619,IF($J$9=2,'Mottes de 6'!AM619,IF($J$9=3,'Mottes de 6'!AN619,IF($J$9=4,'Mottes de 6'!AO619,IF($J$9=5,'Mottes de 6'!AP619,IF($J$9=6,'Mottes de 6'!AQ619,IF($J$9=7,'Mottes de 6'!AR619,IF($J$9=8,'Mottes de 6'!AS619,IF($J$9=9,'Mottes de 6'!AT619,IF($J$9=10,'Mottes de 6'!AU619,IF($J$9=11,'Mottes de 6'!AV619,IF($J$9=12,'Mottes de 6'!AW619,IF($J$9=13,'Mottes de 6'!AX619,IF($J$9=14,'Mottes de 6'!AY619,IF($J$9=15,'Mottes de 6'!AZ619,IF($J$9=16,'Mottes de 6'!BA619,IF($J$9=17,'Mottes de 6'!BB619,IF($J$9=18,'Mottes de 6'!BC619,IF($J$9=19,'Mottes de 6'!BD619,IF($J$9=20,'Mottes de 6'!BE619,IF($J$9=21,'Mottes de 6'!BF619,IF($J$9=22,'Mottes de 6'!BG619,IF($J$9=23,'Mottes de 6'!BH619,IF($J$9=24,'Mottes de 6'!BI619,IF($J$9=25,'Mottes de 6'!BJ619,IF($J$9=26,'Mottes de 6'!BK619,IF($J$9=27,'Mottes de 6'!BL619,IF($J$9=28,'Mottes de 6'!BM619,IF($J$9=29,'Mottes de 6'!BN619,IF($J$9=30,'Mottes de 6'!BO619,IF($J$9=31,'Mottes de 6'!BP619,IF($J$9=32,'Mottes de 6'!BQ619,IF($J$9=33,'Mottes de 6'!BR619,IF($J$9=34,'Mottes de 6'!BS619,IF($J$9=35,'Mottes de 6'!BT619,))))))))))))))))))))))))))))))))))))))))))))))))))))</f>
        <v>0</v>
      </c>
      <c r="K2651" s="103" t="str">
        <f>IF('Mottes de 6'!R619=0,"","Erreur")</f>
        <v/>
      </c>
    </row>
    <row r="2652" spans="1:11" x14ac:dyDescent="0.25">
      <c r="A2652" s="103">
        <f>IF('Mottes de 6'!A620&lt;&gt;"",'Mottes de 6'!A620,"")</f>
        <v>26806</v>
      </c>
      <c r="B2652" s="103" t="str">
        <f>IF('Mottes de 6'!L620&lt;&gt;"",'Mottes de 6'!L620,"")</f>
        <v>Noai</v>
      </c>
      <c r="C2652" s="107" t="str">
        <f>IF('Mottes de 6'!B620&lt;&gt;"",'Mottes de 6'!B620,"")</f>
        <v>OSTEOSPERMUM BESTIES</v>
      </c>
      <c r="D2652" s="107" t="str">
        <f>IF('Mottes de 6'!C620&lt;&gt;"",'Mottes de 6'!C620,"")</f>
        <v>Devoted Purple</v>
      </c>
      <c r="E2652" s="103">
        <f>IF('Mottes de 6'!H620&lt;&gt;"",'Mottes de 6'!H620,"")</f>
        <v>11</v>
      </c>
      <c r="F2652" s="103" t="str">
        <f>IF('Mottes de 6'!E620&lt;&gt;"",'Mottes de 6'!E620,"")</f>
        <v>B</v>
      </c>
      <c r="G2652" s="103" t="str">
        <f>IF('Mottes de 6'!N620&lt;&gt;"",'Mottes de 6'!N620,"")</f>
        <v>M6</v>
      </c>
      <c r="H2652" s="103" t="str">
        <f>IF('Mottes de 6'!I620&lt;&gt;"",'Mottes de 6'!I620,"")</f>
        <v>A</v>
      </c>
      <c r="I2652" s="103">
        <f>IF('Mottes de 6'!J620&lt;&gt;"",'Mottes de 6'!J620,"")</f>
        <v>0.04</v>
      </c>
      <c r="J2652" s="103">
        <f>IF($J$9=36,'Mottes de 6'!U620,IF($J$9=37,'Mottes de 6'!V620,IF($J$9=38,'Mottes de 6'!W620,IF($J$9=39,'Mottes de 6'!X620,IF($J$9=40,'Mottes de 6'!Y620,IF($J$9=41,'Mottes de 6'!Z620,IF($J$9=42,'Mottes de 6'!AA620,IF($J$9=43,'Mottes de 6'!AB620,IF($J$9=44,'Mottes de 6'!AC620,IF($J$9=45,'Mottes de 6'!AD620,IF($J$9=46,'Mottes de 6'!AE620,IF($J$9=47,'Mottes de 6'!AF620,IF($J$9=48,'Mottes de 6'!AG620,IF($J$9=49,'Mottes de 6'!AH620,IF($J$9=50,'Mottes de 6'!AI620,IF($J$9=51,'Mottes de 6'!AJ620,IF($J$9=52,'Mottes de 6'!AK620,IF($J$9=1,'Mottes de 6'!AL620,IF($J$9=2,'Mottes de 6'!AM620,IF($J$9=3,'Mottes de 6'!AN620,IF($J$9=4,'Mottes de 6'!AO620,IF($J$9=5,'Mottes de 6'!AP620,IF($J$9=6,'Mottes de 6'!AQ620,IF($J$9=7,'Mottes de 6'!AR620,IF($J$9=8,'Mottes de 6'!AS620,IF($J$9=9,'Mottes de 6'!AT620,IF($J$9=10,'Mottes de 6'!AU620,IF($J$9=11,'Mottes de 6'!AV620,IF($J$9=12,'Mottes de 6'!AW620,IF($J$9=13,'Mottes de 6'!AX620,IF($J$9=14,'Mottes de 6'!AY620,IF($J$9=15,'Mottes de 6'!AZ620,IF($J$9=16,'Mottes de 6'!BA620,IF($J$9=17,'Mottes de 6'!BB620,IF($J$9=18,'Mottes de 6'!BC620,IF($J$9=19,'Mottes de 6'!BD620,IF($J$9=20,'Mottes de 6'!BE620,IF($J$9=21,'Mottes de 6'!BF620,IF($J$9=22,'Mottes de 6'!BG620,IF($J$9=23,'Mottes de 6'!BH620,IF($J$9=24,'Mottes de 6'!BI620,IF($J$9=25,'Mottes de 6'!BJ620,IF($J$9=26,'Mottes de 6'!BK620,IF($J$9=27,'Mottes de 6'!BL620,IF($J$9=28,'Mottes de 6'!BM620,IF($J$9=29,'Mottes de 6'!BN620,IF($J$9=30,'Mottes de 6'!BO620,IF($J$9=31,'Mottes de 6'!BP620,IF($J$9=32,'Mottes de 6'!BQ620,IF($J$9=33,'Mottes de 6'!BR620,IF($J$9=34,'Mottes de 6'!BS620,IF($J$9=35,'Mottes de 6'!BT620,))))))))))))))))))))))))))))))))))))))))))))))))))))</f>
        <v>0</v>
      </c>
      <c r="K2652" s="103" t="str">
        <f>IF('Mottes de 6'!R620=0,"","Erreur")</f>
        <v/>
      </c>
    </row>
    <row r="2653" spans="1:11" x14ac:dyDescent="0.25">
      <c r="A2653" s="103">
        <f>IF('Mottes de 6'!A621&lt;&gt;"",'Mottes de 6'!A621,"")</f>
        <v>26807</v>
      </c>
      <c r="B2653" s="103" t="str">
        <f>IF('Mottes de 6'!L621&lt;&gt;"",'Mottes de 6'!L621,"")</f>
        <v>Noai</v>
      </c>
      <c r="C2653" s="107" t="str">
        <f>IF('Mottes de 6'!B621&lt;&gt;"",'Mottes de 6'!B621,"")</f>
        <v>OSTEOSPERMUM BESTIES</v>
      </c>
      <c r="D2653" s="107" t="str">
        <f>IF('Mottes de 6'!C621&lt;&gt;"",'Mottes de 6'!C621,"")</f>
        <v>Dynamic Bicolor</v>
      </c>
      <c r="E2653" s="103">
        <f>IF('Mottes de 6'!H621&lt;&gt;"",'Mottes de 6'!H621,"")</f>
        <v>11</v>
      </c>
      <c r="F2653" s="103" t="str">
        <f>IF('Mottes de 6'!E621&lt;&gt;"",'Mottes de 6'!E621,"")</f>
        <v>B</v>
      </c>
      <c r="G2653" s="103" t="str">
        <f>IF('Mottes de 6'!N621&lt;&gt;"",'Mottes de 6'!N621,"")</f>
        <v>M6</v>
      </c>
      <c r="H2653" s="103" t="str">
        <f>IF('Mottes de 6'!I621&lt;&gt;"",'Mottes de 6'!I621,"")</f>
        <v>A</v>
      </c>
      <c r="I2653" s="103">
        <f>IF('Mottes de 6'!J621&lt;&gt;"",'Mottes de 6'!J621,"")</f>
        <v>0.04</v>
      </c>
      <c r="J2653" s="103">
        <f>IF($J$9=36,'Mottes de 6'!U621,IF($J$9=37,'Mottes de 6'!V621,IF($J$9=38,'Mottes de 6'!W621,IF($J$9=39,'Mottes de 6'!X621,IF($J$9=40,'Mottes de 6'!Y621,IF($J$9=41,'Mottes de 6'!Z621,IF($J$9=42,'Mottes de 6'!AA621,IF($J$9=43,'Mottes de 6'!AB621,IF($J$9=44,'Mottes de 6'!AC621,IF($J$9=45,'Mottes de 6'!AD621,IF($J$9=46,'Mottes de 6'!AE621,IF($J$9=47,'Mottes de 6'!AF621,IF($J$9=48,'Mottes de 6'!AG621,IF($J$9=49,'Mottes de 6'!AH621,IF($J$9=50,'Mottes de 6'!AI621,IF($J$9=51,'Mottes de 6'!AJ621,IF($J$9=52,'Mottes de 6'!AK621,IF($J$9=1,'Mottes de 6'!AL621,IF($J$9=2,'Mottes de 6'!AM621,IF($J$9=3,'Mottes de 6'!AN621,IF($J$9=4,'Mottes de 6'!AO621,IF($J$9=5,'Mottes de 6'!AP621,IF($J$9=6,'Mottes de 6'!AQ621,IF($J$9=7,'Mottes de 6'!AR621,IF($J$9=8,'Mottes de 6'!AS621,IF($J$9=9,'Mottes de 6'!AT621,IF($J$9=10,'Mottes de 6'!AU621,IF($J$9=11,'Mottes de 6'!AV621,IF($J$9=12,'Mottes de 6'!AW621,IF($J$9=13,'Mottes de 6'!AX621,IF($J$9=14,'Mottes de 6'!AY621,IF($J$9=15,'Mottes de 6'!AZ621,IF($J$9=16,'Mottes de 6'!BA621,IF($J$9=17,'Mottes de 6'!BB621,IF($J$9=18,'Mottes de 6'!BC621,IF($J$9=19,'Mottes de 6'!BD621,IF($J$9=20,'Mottes de 6'!BE621,IF($J$9=21,'Mottes de 6'!BF621,IF($J$9=22,'Mottes de 6'!BG621,IF($J$9=23,'Mottes de 6'!BH621,IF($J$9=24,'Mottes de 6'!BI621,IF($J$9=25,'Mottes de 6'!BJ621,IF($J$9=26,'Mottes de 6'!BK621,IF($J$9=27,'Mottes de 6'!BL621,IF($J$9=28,'Mottes de 6'!BM621,IF($J$9=29,'Mottes de 6'!BN621,IF($J$9=30,'Mottes de 6'!BO621,IF($J$9=31,'Mottes de 6'!BP621,IF($J$9=32,'Mottes de 6'!BQ621,IF($J$9=33,'Mottes de 6'!BR621,IF($J$9=34,'Mottes de 6'!BS621,IF($J$9=35,'Mottes de 6'!BT621,))))))))))))))))))))))))))))))))))))))))))))))))))))</f>
        <v>0</v>
      </c>
      <c r="K2653" s="103" t="str">
        <f>IF('Mottes de 6'!R621=0,"","Erreur")</f>
        <v/>
      </c>
    </row>
    <row r="2654" spans="1:11" x14ac:dyDescent="0.25">
      <c r="A2654" s="103">
        <f>IF('Mottes de 6'!A622&lt;&gt;"",'Mottes de 6'!A622,"")</f>
        <v>26808</v>
      </c>
      <c r="B2654" s="103" t="str">
        <f>IF('Mottes de 6'!L622&lt;&gt;"",'Mottes de 6'!L622,"")</f>
        <v>Noai</v>
      </c>
      <c r="C2654" s="107" t="str">
        <f>IF('Mottes de 6'!B622&lt;&gt;"",'Mottes de 6'!B622,"")</f>
        <v>OSTEOSPERMUM BESTIES</v>
      </c>
      <c r="D2654" s="107" t="str">
        <f>IF('Mottes de 6'!C622&lt;&gt;"",'Mottes de 6'!C622,"")</f>
        <v>Inspiring Orange</v>
      </c>
      <c r="E2654" s="103">
        <f>IF('Mottes de 6'!H622&lt;&gt;"",'Mottes de 6'!H622,"")</f>
        <v>11</v>
      </c>
      <c r="F2654" s="103" t="str">
        <f>IF('Mottes de 6'!E622&lt;&gt;"",'Mottes de 6'!E622,"")</f>
        <v>B</v>
      </c>
      <c r="G2654" s="103" t="str">
        <f>IF('Mottes de 6'!N622&lt;&gt;"",'Mottes de 6'!N622,"")</f>
        <v>M6</v>
      </c>
      <c r="H2654" s="103" t="str">
        <f>IF('Mottes de 6'!I622&lt;&gt;"",'Mottes de 6'!I622,"")</f>
        <v>A</v>
      </c>
      <c r="I2654" s="103">
        <f>IF('Mottes de 6'!J622&lt;&gt;"",'Mottes de 6'!J622,"")</f>
        <v>0.04</v>
      </c>
      <c r="J2654" s="103">
        <f>IF($J$9=36,'Mottes de 6'!U622,IF($J$9=37,'Mottes de 6'!V622,IF($J$9=38,'Mottes de 6'!W622,IF($J$9=39,'Mottes de 6'!X622,IF($J$9=40,'Mottes de 6'!Y622,IF($J$9=41,'Mottes de 6'!Z622,IF($J$9=42,'Mottes de 6'!AA622,IF($J$9=43,'Mottes de 6'!AB622,IF($J$9=44,'Mottes de 6'!AC622,IF($J$9=45,'Mottes de 6'!AD622,IF($J$9=46,'Mottes de 6'!AE622,IF($J$9=47,'Mottes de 6'!AF622,IF($J$9=48,'Mottes de 6'!AG622,IF($J$9=49,'Mottes de 6'!AH622,IF($J$9=50,'Mottes de 6'!AI622,IF($J$9=51,'Mottes de 6'!AJ622,IF($J$9=52,'Mottes de 6'!AK622,IF($J$9=1,'Mottes de 6'!AL622,IF($J$9=2,'Mottes de 6'!AM622,IF($J$9=3,'Mottes de 6'!AN622,IF($J$9=4,'Mottes de 6'!AO622,IF($J$9=5,'Mottes de 6'!AP622,IF($J$9=6,'Mottes de 6'!AQ622,IF($J$9=7,'Mottes de 6'!AR622,IF($J$9=8,'Mottes de 6'!AS622,IF($J$9=9,'Mottes de 6'!AT622,IF($J$9=10,'Mottes de 6'!AU622,IF($J$9=11,'Mottes de 6'!AV622,IF($J$9=12,'Mottes de 6'!AW622,IF($J$9=13,'Mottes de 6'!AX622,IF($J$9=14,'Mottes de 6'!AY622,IF($J$9=15,'Mottes de 6'!AZ622,IF($J$9=16,'Mottes de 6'!BA622,IF($J$9=17,'Mottes de 6'!BB622,IF($J$9=18,'Mottes de 6'!BC622,IF($J$9=19,'Mottes de 6'!BD622,IF($J$9=20,'Mottes de 6'!BE622,IF($J$9=21,'Mottes de 6'!BF622,IF($J$9=22,'Mottes de 6'!BG622,IF($J$9=23,'Mottes de 6'!BH622,IF($J$9=24,'Mottes de 6'!BI622,IF($J$9=25,'Mottes de 6'!BJ622,IF($J$9=26,'Mottes de 6'!BK622,IF($J$9=27,'Mottes de 6'!BL622,IF($J$9=28,'Mottes de 6'!BM622,IF($J$9=29,'Mottes de 6'!BN622,IF($J$9=30,'Mottes de 6'!BO622,IF($J$9=31,'Mottes de 6'!BP622,IF($J$9=32,'Mottes de 6'!BQ622,IF($J$9=33,'Mottes de 6'!BR622,IF($J$9=34,'Mottes de 6'!BS622,IF($J$9=35,'Mottes de 6'!BT622,))))))))))))))))))))))))))))))))))))))))))))))))))))</f>
        <v>0</v>
      </c>
      <c r="K2654" s="103" t="str">
        <f>IF('Mottes de 6'!R622=0,"","Erreur")</f>
        <v/>
      </c>
    </row>
    <row r="2655" spans="1:11" x14ac:dyDescent="0.25">
      <c r="A2655" s="103">
        <f>IF('Mottes de 6'!A623&lt;&gt;"",'Mottes de 6'!A623,"")</f>
        <v>26809</v>
      </c>
      <c r="B2655" s="103" t="str">
        <f>IF('Mottes de 6'!L623&lt;&gt;"",'Mottes de 6'!L623,"")</f>
        <v>Noai</v>
      </c>
      <c r="C2655" s="107" t="str">
        <f>IF('Mottes de 6'!B623&lt;&gt;"",'Mottes de 6'!B623,"")</f>
        <v>OSTEOSPERMUM BESTIES</v>
      </c>
      <c r="D2655" s="107" t="str">
        <f>IF('Mottes de 6'!C623&lt;&gt;"",'Mottes de 6'!C623,"")</f>
        <v>Optimistic Pink</v>
      </c>
      <c r="E2655" s="103">
        <f>IF('Mottes de 6'!H623&lt;&gt;"",'Mottes de 6'!H623,"")</f>
        <v>11</v>
      </c>
      <c r="F2655" s="103" t="str">
        <f>IF('Mottes de 6'!E623&lt;&gt;"",'Mottes de 6'!E623,"")</f>
        <v>B</v>
      </c>
      <c r="G2655" s="103" t="str">
        <f>IF('Mottes de 6'!N623&lt;&gt;"",'Mottes de 6'!N623,"")</f>
        <v>M6</v>
      </c>
      <c r="H2655" s="103" t="str">
        <f>IF('Mottes de 6'!I623&lt;&gt;"",'Mottes de 6'!I623,"")</f>
        <v>A</v>
      </c>
      <c r="I2655" s="103">
        <f>IF('Mottes de 6'!J623&lt;&gt;"",'Mottes de 6'!J623,"")</f>
        <v>0.04</v>
      </c>
      <c r="J2655" s="103">
        <f>IF($J$9=36,'Mottes de 6'!U623,IF($J$9=37,'Mottes de 6'!V623,IF($J$9=38,'Mottes de 6'!W623,IF($J$9=39,'Mottes de 6'!X623,IF($J$9=40,'Mottes de 6'!Y623,IF($J$9=41,'Mottes de 6'!Z623,IF($J$9=42,'Mottes de 6'!AA623,IF($J$9=43,'Mottes de 6'!AB623,IF($J$9=44,'Mottes de 6'!AC623,IF($J$9=45,'Mottes de 6'!AD623,IF($J$9=46,'Mottes de 6'!AE623,IF($J$9=47,'Mottes de 6'!AF623,IF($J$9=48,'Mottes de 6'!AG623,IF($J$9=49,'Mottes de 6'!AH623,IF($J$9=50,'Mottes de 6'!AI623,IF($J$9=51,'Mottes de 6'!AJ623,IF($J$9=52,'Mottes de 6'!AK623,IF($J$9=1,'Mottes de 6'!AL623,IF($J$9=2,'Mottes de 6'!AM623,IF($J$9=3,'Mottes de 6'!AN623,IF($J$9=4,'Mottes de 6'!AO623,IF($J$9=5,'Mottes de 6'!AP623,IF($J$9=6,'Mottes de 6'!AQ623,IF($J$9=7,'Mottes de 6'!AR623,IF($J$9=8,'Mottes de 6'!AS623,IF($J$9=9,'Mottes de 6'!AT623,IF($J$9=10,'Mottes de 6'!AU623,IF($J$9=11,'Mottes de 6'!AV623,IF($J$9=12,'Mottes de 6'!AW623,IF($J$9=13,'Mottes de 6'!AX623,IF($J$9=14,'Mottes de 6'!AY623,IF($J$9=15,'Mottes de 6'!AZ623,IF($J$9=16,'Mottes de 6'!BA623,IF($J$9=17,'Mottes de 6'!BB623,IF($J$9=18,'Mottes de 6'!BC623,IF($J$9=19,'Mottes de 6'!BD623,IF($J$9=20,'Mottes de 6'!BE623,IF($J$9=21,'Mottes de 6'!BF623,IF($J$9=22,'Mottes de 6'!BG623,IF($J$9=23,'Mottes de 6'!BH623,IF($J$9=24,'Mottes de 6'!BI623,IF($J$9=25,'Mottes de 6'!BJ623,IF($J$9=26,'Mottes de 6'!BK623,IF($J$9=27,'Mottes de 6'!BL623,IF($J$9=28,'Mottes de 6'!BM623,IF($J$9=29,'Mottes de 6'!BN623,IF($J$9=30,'Mottes de 6'!BO623,IF($J$9=31,'Mottes de 6'!BP623,IF($J$9=32,'Mottes de 6'!BQ623,IF($J$9=33,'Mottes de 6'!BR623,IF($J$9=34,'Mottes de 6'!BS623,IF($J$9=35,'Mottes de 6'!BT623,))))))))))))))))))))))))))))))))))))))))))))))))))))</f>
        <v>0</v>
      </c>
      <c r="K2655" s="103" t="str">
        <f>IF('Mottes de 6'!R623=0,"","Erreur")</f>
        <v/>
      </c>
    </row>
    <row r="2656" spans="1:11" x14ac:dyDescent="0.25">
      <c r="A2656" s="103">
        <f>IF('Mottes de 6'!A624&lt;&gt;"",'Mottes de 6'!A624,"")</f>
        <v>26810</v>
      </c>
      <c r="B2656" s="103" t="str">
        <f>IF('Mottes de 6'!L624&lt;&gt;"",'Mottes de 6'!L624,"")</f>
        <v>Noai</v>
      </c>
      <c r="C2656" s="107" t="str">
        <f>IF('Mottes de 6'!B624&lt;&gt;"",'Mottes de 6'!B624,"")</f>
        <v>OSTEOSPERMUM BESTIES</v>
      </c>
      <c r="D2656" s="107" t="str">
        <f>IF('Mottes de 6'!C624&lt;&gt;"",'Mottes de 6'!C624,"")</f>
        <v>Positive Yellow</v>
      </c>
      <c r="E2656" s="103">
        <f>IF('Mottes de 6'!H624&lt;&gt;"",'Mottes de 6'!H624,"")</f>
        <v>11</v>
      </c>
      <c r="F2656" s="103" t="str">
        <f>IF('Mottes de 6'!E624&lt;&gt;"",'Mottes de 6'!E624,"")</f>
        <v>B</v>
      </c>
      <c r="G2656" s="103" t="str">
        <f>IF('Mottes de 6'!N624&lt;&gt;"",'Mottes de 6'!N624,"")</f>
        <v>M6</v>
      </c>
      <c r="H2656" s="103" t="str">
        <f>IF('Mottes de 6'!I624&lt;&gt;"",'Mottes de 6'!I624,"")</f>
        <v>A</v>
      </c>
      <c r="I2656" s="103">
        <f>IF('Mottes de 6'!J624&lt;&gt;"",'Mottes de 6'!J624,"")</f>
        <v>0.04</v>
      </c>
      <c r="J2656" s="103">
        <f>IF($J$9=36,'Mottes de 6'!U624,IF($J$9=37,'Mottes de 6'!V624,IF($J$9=38,'Mottes de 6'!W624,IF($J$9=39,'Mottes de 6'!X624,IF($J$9=40,'Mottes de 6'!Y624,IF($J$9=41,'Mottes de 6'!Z624,IF($J$9=42,'Mottes de 6'!AA624,IF($J$9=43,'Mottes de 6'!AB624,IF($J$9=44,'Mottes de 6'!AC624,IF($J$9=45,'Mottes de 6'!AD624,IF($J$9=46,'Mottes de 6'!AE624,IF($J$9=47,'Mottes de 6'!AF624,IF($J$9=48,'Mottes de 6'!AG624,IF($J$9=49,'Mottes de 6'!AH624,IF($J$9=50,'Mottes de 6'!AI624,IF($J$9=51,'Mottes de 6'!AJ624,IF($J$9=52,'Mottes de 6'!AK624,IF($J$9=1,'Mottes de 6'!AL624,IF($J$9=2,'Mottes de 6'!AM624,IF($J$9=3,'Mottes de 6'!AN624,IF($J$9=4,'Mottes de 6'!AO624,IF($J$9=5,'Mottes de 6'!AP624,IF($J$9=6,'Mottes de 6'!AQ624,IF($J$9=7,'Mottes de 6'!AR624,IF($J$9=8,'Mottes de 6'!AS624,IF($J$9=9,'Mottes de 6'!AT624,IF($J$9=10,'Mottes de 6'!AU624,IF($J$9=11,'Mottes de 6'!AV624,IF($J$9=12,'Mottes de 6'!AW624,IF($J$9=13,'Mottes de 6'!AX624,IF($J$9=14,'Mottes de 6'!AY624,IF($J$9=15,'Mottes de 6'!AZ624,IF($J$9=16,'Mottes de 6'!BA624,IF($J$9=17,'Mottes de 6'!BB624,IF($J$9=18,'Mottes de 6'!BC624,IF($J$9=19,'Mottes de 6'!BD624,IF($J$9=20,'Mottes de 6'!BE624,IF($J$9=21,'Mottes de 6'!BF624,IF($J$9=22,'Mottes de 6'!BG624,IF($J$9=23,'Mottes de 6'!BH624,IF($J$9=24,'Mottes de 6'!BI624,IF($J$9=25,'Mottes de 6'!BJ624,IF($J$9=26,'Mottes de 6'!BK624,IF($J$9=27,'Mottes de 6'!BL624,IF($J$9=28,'Mottes de 6'!BM624,IF($J$9=29,'Mottes de 6'!BN624,IF($J$9=30,'Mottes de 6'!BO624,IF($J$9=31,'Mottes de 6'!BP624,IF($J$9=32,'Mottes de 6'!BQ624,IF($J$9=33,'Mottes de 6'!BR624,IF($J$9=34,'Mottes de 6'!BS624,IF($J$9=35,'Mottes de 6'!BT624,))))))))))))))))))))))))))))))))))))))))))))))))))))</f>
        <v>0</v>
      </c>
      <c r="K2656" s="103" t="str">
        <f>IF('Mottes de 6'!R624=0,"","Erreur")</f>
        <v/>
      </c>
    </row>
    <row r="2657" spans="1:11" x14ac:dyDescent="0.25">
      <c r="A2657" s="103">
        <f>IF('Mottes de 6'!A625&lt;&gt;"",'Mottes de 6'!A625,"")</f>
        <v>26811</v>
      </c>
      <c r="B2657" s="103" t="str">
        <f>IF('Mottes de 6'!L625&lt;&gt;"",'Mottes de 6'!L625,"")</f>
        <v>Noai</v>
      </c>
      <c r="C2657" s="107" t="str">
        <f>IF('Mottes de 6'!B625&lt;&gt;"",'Mottes de 6'!B625,"")</f>
        <v>OSTEOSPERMUM BESTIES</v>
      </c>
      <c r="D2657" s="107" t="str">
        <f>IF('Mottes de 6'!C625&lt;&gt;"",'Mottes de 6'!C625,"")</f>
        <v>Trusty Amethyst</v>
      </c>
      <c r="E2657" s="103">
        <f>IF('Mottes de 6'!H625&lt;&gt;"",'Mottes de 6'!H625,"")</f>
        <v>11</v>
      </c>
      <c r="F2657" s="103" t="str">
        <f>IF('Mottes de 6'!E625&lt;&gt;"",'Mottes de 6'!E625,"")</f>
        <v>B</v>
      </c>
      <c r="G2657" s="103" t="str">
        <f>IF('Mottes de 6'!N625&lt;&gt;"",'Mottes de 6'!N625,"")</f>
        <v>M6</v>
      </c>
      <c r="H2657" s="103" t="str">
        <f>IF('Mottes de 6'!I625&lt;&gt;"",'Mottes de 6'!I625,"")</f>
        <v>A</v>
      </c>
      <c r="I2657" s="103">
        <f>IF('Mottes de 6'!J625&lt;&gt;"",'Mottes de 6'!J625,"")</f>
        <v>0.04</v>
      </c>
      <c r="J2657" s="103">
        <f>IF($J$9=36,'Mottes de 6'!U625,IF($J$9=37,'Mottes de 6'!V625,IF($J$9=38,'Mottes de 6'!W625,IF($J$9=39,'Mottes de 6'!X625,IF($J$9=40,'Mottes de 6'!Y625,IF($J$9=41,'Mottes de 6'!Z625,IF($J$9=42,'Mottes de 6'!AA625,IF($J$9=43,'Mottes de 6'!AB625,IF($J$9=44,'Mottes de 6'!AC625,IF($J$9=45,'Mottes de 6'!AD625,IF($J$9=46,'Mottes de 6'!AE625,IF($J$9=47,'Mottes de 6'!AF625,IF($J$9=48,'Mottes de 6'!AG625,IF($J$9=49,'Mottes de 6'!AH625,IF($J$9=50,'Mottes de 6'!AI625,IF($J$9=51,'Mottes de 6'!AJ625,IF($J$9=52,'Mottes de 6'!AK625,IF($J$9=1,'Mottes de 6'!AL625,IF($J$9=2,'Mottes de 6'!AM625,IF($J$9=3,'Mottes de 6'!AN625,IF($J$9=4,'Mottes de 6'!AO625,IF($J$9=5,'Mottes de 6'!AP625,IF($J$9=6,'Mottes de 6'!AQ625,IF($J$9=7,'Mottes de 6'!AR625,IF($J$9=8,'Mottes de 6'!AS625,IF($J$9=9,'Mottes de 6'!AT625,IF($J$9=10,'Mottes de 6'!AU625,IF($J$9=11,'Mottes de 6'!AV625,IF($J$9=12,'Mottes de 6'!AW625,IF($J$9=13,'Mottes de 6'!AX625,IF($J$9=14,'Mottes de 6'!AY625,IF($J$9=15,'Mottes de 6'!AZ625,IF($J$9=16,'Mottes de 6'!BA625,IF($J$9=17,'Mottes de 6'!BB625,IF($J$9=18,'Mottes de 6'!BC625,IF($J$9=19,'Mottes de 6'!BD625,IF($J$9=20,'Mottes de 6'!BE625,IF($J$9=21,'Mottes de 6'!BF625,IF($J$9=22,'Mottes de 6'!BG625,IF($J$9=23,'Mottes de 6'!BH625,IF($J$9=24,'Mottes de 6'!BI625,IF($J$9=25,'Mottes de 6'!BJ625,IF($J$9=26,'Mottes de 6'!BK625,IF($J$9=27,'Mottes de 6'!BL625,IF($J$9=28,'Mottes de 6'!BM625,IF($J$9=29,'Mottes de 6'!BN625,IF($J$9=30,'Mottes de 6'!BO625,IF($J$9=31,'Mottes de 6'!BP625,IF($J$9=32,'Mottes de 6'!BQ625,IF($J$9=33,'Mottes de 6'!BR625,IF($J$9=34,'Mottes de 6'!BS625,IF($J$9=35,'Mottes de 6'!BT625,))))))))))))))))))))))))))))))))))))))))))))))))))))</f>
        <v>0</v>
      </c>
      <c r="K2657" s="103" t="str">
        <f>IF('Mottes de 6'!R625=0,"","Erreur")</f>
        <v/>
      </c>
    </row>
    <row r="2658" spans="1:11" x14ac:dyDescent="0.25">
      <c r="A2658" s="103">
        <f>IF('Mottes de 6'!A626&lt;&gt;"",'Mottes de 6'!A626,"")</f>
        <v>26813</v>
      </c>
      <c r="B2658" s="103" t="str">
        <f>IF('Mottes de 6'!L626&lt;&gt;"",'Mottes de 6'!L626,"")</f>
        <v>Noai</v>
      </c>
      <c r="C2658" s="107" t="str">
        <f>IF('Mottes de 6'!B626&lt;&gt;"",'Mottes de 6'!B626,"")</f>
        <v>OSTEOSPERMUM BESTIES</v>
      </c>
      <c r="D2658" s="107" t="str">
        <f>IF('Mottes de 6'!C626&lt;&gt;"",'Mottes de 6'!C626,"")</f>
        <v>Variés</v>
      </c>
      <c r="E2658" s="103">
        <f>IF('Mottes de 6'!H626&lt;&gt;"",'Mottes de 6'!H626,"")</f>
        <v>11</v>
      </c>
      <c r="F2658" s="103" t="str">
        <f>IF('Mottes de 6'!E626&lt;&gt;"",'Mottes de 6'!E626,"")</f>
        <v>B</v>
      </c>
      <c r="G2658" s="103" t="str">
        <f>IF('Mottes de 6'!N626&lt;&gt;"",'Mottes de 6'!N626,"")</f>
        <v>M6</v>
      </c>
      <c r="H2658" s="103" t="str">
        <f>IF('Mottes de 6'!I626&lt;&gt;"",'Mottes de 6'!I626,"")</f>
        <v>A</v>
      </c>
      <c r="I2658" s="103">
        <f>IF('Mottes de 6'!J626&lt;&gt;"",'Mottes de 6'!J626,"")</f>
        <v>0.04</v>
      </c>
      <c r="J2658" s="103">
        <f>IF($J$9=36,'Mottes de 6'!U626,IF($J$9=37,'Mottes de 6'!V626,IF($J$9=38,'Mottes de 6'!W626,IF($J$9=39,'Mottes de 6'!X626,IF($J$9=40,'Mottes de 6'!Y626,IF($J$9=41,'Mottes de 6'!Z626,IF($J$9=42,'Mottes de 6'!AA626,IF($J$9=43,'Mottes de 6'!AB626,IF($J$9=44,'Mottes de 6'!AC626,IF($J$9=45,'Mottes de 6'!AD626,IF($J$9=46,'Mottes de 6'!AE626,IF($J$9=47,'Mottes de 6'!AF626,IF($J$9=48,'Mottes de 6'!AG626,IF($J$9=49,'Mottes de 6'!AH626,IF($J$9=50,'Mottes de 6'!AI626,IF($J$9=51,'Mottes de 6'!AJ626,IF($J$9=52,'Mottes de 6'!AK626,IF($J$9=1,'Mottes de 6'!AL626,IF($J$9=2,'Mottes de 6'!AM626,IF($J$9=3,'Mottes de 6'!AN626,IF($J$9=4,'Mottes de 6'!AO626,IF($J$9=5,'Mottes de 6'!AP626,IF($J$9=6,'Mottes de 6'!AQ626,IF($J$9=7,'Mottes de 6'!AR626,IF($J$9=8,'Mottes de 6'!AS626,IF($J$9=9,'Mottes de 6'!AT626,IF($J$9=10,'Mottes de 6'!AU626,IF($J$9=11,'Mottes de 6'!AV626,IF($J$9=12,'Mottes de 6'!AW626,IF($J$9=13,'Mottes de 6'!AX626,IF($J$9=14,'Mottes de 6'!AY626,IF($J$9=15,'Mottes de 6'!AZ626,IF($J$9=16,'Mottes de 6'!BA626,IF($J$9=17,'Mottes de 6'!BB626,IF($J$9=18,'Mottes de 6'!BC626,IF($J$9=19,'Mottes de 6'!BD626,IF($J$9=20,'Mottes de 6'!BE626,IF($J$9=21,'Mottes de 6'!BF626,IF($J$9=22,'Mottes de 6'!BG626,IF($J$9=23,'Mottes de 6'!BH626,IF($J$9=24,'Mottes de 6'!BI626,IF($J$9=25,'Mottes de 6'!BJ626,IF($J$9=26,'Mottes de 6'!BK626,IF($J$9=27,'Mottes de 6'!BL626,IF($J$9=28,'Mottes de 6'!BM626,IF($J$9=29,'Mottes de 6'!BN626,IF($J$9=30,'Mottes de 6'!BO626,IF($J$9=31,'Mottes de 6'!BP626,IF($J$9=32,'Mottes de 6'!BQ626,IF($J$9=33,'Mottes de 6'!BR626,IF($J$9=34,'Mottes de 6'!BS626,IF($J$9=35,'Mottes de 6'!BT626,))))))))))))))))))))))))))))))))))))))))))))))))))))</f>
        <v>0</v>
      </c>
      <c r="K2658" s="103" t="str">
        <f>IF('Mottes de 6'!R626=0,"","Erreur")</f>
        <v/>
      </c>
    </row>
    <row r="2659" spans="1:11" x14ac:dyDescent="0.25">
      <c r="A2659" s="450"/>
      <c r="B2659" s="450"/>
      <c r="C2659" s="451" t="s">
        <v>1950</v>
      </c>
      <c r="D2659" s="451"/>
      <c r="E2659" s="450"/>
      <c r="F2659" s="450"/>
      <c r="G2659" s="450"/>
      <c r="H2659" s="450"/>
      <c r="I2659" s="450"/>
      <c r="J2659" s="450">
        <f>SUBTOTAL(9,J2651:J2658)</f>
        <v>0</v>
      </c>
      <c r="K2659" s="450"/>
    </row>
    <row r="2660" spans="1:11" x14ac:dyDescent="0.25">
      <c r="A2660" s="103">
        <f>IF('Mottes de 6'!A627&lt;&gt;"",'Mottes de 6'!A627,"")</f>
        <v>21251</v>
      </c>
      <c r="B2660" s="103" t="str">
        <f>IF('Mottes de 6'!L627&lt;&gt;"",'Mottes de 6'!L627,"")</f>
        <v>Noai</v>
      </c>
      <c r="C2660" s="107" t="str">
        <f>IF('Mottes de 6'!B627&lt;&gt;"",'Mottes de 6'!B627,"")</f>
        <v>OSTEOSPERMUM SUNNY</v>
      </c>
      <c r="D2660" s="107" t="str">
        <f>IF('Mottes de 6'!C627&lt;&gt;"",'Mottes de 6'!C627,"")</f>
        <v>Asti</v>
      </c>
      <c r="E2660" s="103">
        <f>IF('Mottes de 6'!H627&lt;&gt;"",'Mottes de 6'!H627,"")</f>
        <v>12</v>
      </c>
      <c r="F2660" s="103" t="str">
        <f>IF('Mottes de 6'!E627&lt;&gt;"",'Mottes de 6'!E627,"")</f>
        <v>B</v>
      </c>
      <c r="G2660" s="103" t="str">
        <f>IF('Mottes de 6'!N627&lt;&gt;"",'Mottes de 6'!N627,"")</f>
        <v>M6</v>
      </c>
      <c r="H2660" s="103" t="str">
        <f>IF('Mottes de 6'!I627&lt;&gt;"",'Mottes de 6'!I627,"")</f>
        <v>A</v>
      </c>
      <c r="I2660" s="103">
        <f>IF('Mottes de 6'!J627&lt;&gt;"",'Mottes de 6'!J627,"")</f>
        <v>0.04</v>
      </c>
      <c r="J2660" s="103">
        <f>IF($J$9=36,'Mottes de 6'!U627,IF($J$9=37,'Mottes de 6'!V627,IF($J$9=38,'Mottes de 6'!W627,IF($J$9=39,'Mottes de 6'!X627,IF($J$9=40,'Mottes de 6'!Y627,IF($J$9=41,'Mottes de 6'!Z627,IF($J$9=42,'Mottes de 6'!AA627,IF($J$9=43,'Mottes de 6'!AB627,IF($J$9=44,'Mottes de 6'!AC627,IF($J$9=45,'Mottes de 6'!AD627,IF($J$9=46,'Mottes de 6'!AE627,IF($J$9=47,'Mottes de 6'!AF627,IF($J$9=48,'Mottes de 6'!AG627,IF($J$9=49,'Mottes de 6'!AH627,IF($J$9=50,'Mottes de 6'!AI627,IF($J$9=51,'Mottes de 6'!AJ627,IF($J$9=52,'Mottes de 6'!AK627,IF($J$9=1,'Mottes de 6'!AL627,IF($J$9=2,'Mottes de 6'!AM627,IF($J$9=3,'Mottes de 6'!AN627,IF($J$9=4,'Mottes de 6'!AO627,IF($J$9=5,'Mottes de 6'!AP627,IF($J$9=6,'Mottes de 6'!AQ627,IF($J$9=7,'Mottes de 6'!AR627,IF($J$9=8,'Mottes de 6'!AS627,IF($J$9=9,'Mottes de 6'!AT627,IF($J$9=10,'Mottes de 6'!AU627,IF($J$9=11,'Mottes de 6'!AV627,IF($J$9=12,'Mottes de 6'!AW627,IF($J$9=13,'Mottes de 6'!AX627,IF($J$9=14,'Mottes de 6'!AY627,IF($J$9=15,'Mottes de 6'!AZ627,IF($J$9=16,'Mottes de 6'!BA627,IF($J$9=17,'Mottes de 6'!BB627,IF($J$9=18,'Mottes de 6'!BC627,IF($J$9=19,'Mottes de 6'!BD627,IF($J$9=20,'Mottes de 6'!BE627,IF($J$9=21,'Mottes de 6'!BF627,IF($J$9=22,'Mottes de 6'!BG627,IF($J$9=23,'Mottes de 6'!BH627,IF($J$9=24,'Mottes de 6'!BI627,IF($J$9=25,'Mottes de 6'!BJ627,IF($J$9=26,'Mottes de 6'!BK627,IF($J$9=27,'Mottes de 6'!BL627,IF($J$9=28,'Mottes de 6'!BM627,IF($J$9=29,'Mottes de 6'!BN627,IF($J$9=30,'Mottes de 6'!BO627,IF($J$9=31,'Mottes de 6'!BP627,IF($J$9=32,'Mottes de 6'!BQ627,IF($J$9=33,'Mottes de 6'!BR627,IF($J$9=34,'Mottes de 6'!BS627,IF($J$9=35,'Mottes de 6'!BT627,))))))))))))))))))))))))))))))))))))))))))))))))))))</f>
        <v>0</v>
      </c>
      <c r="K2660" s="103" t="str">
        <f>IF('Mottes de 6'!R627=0,"","Erreur")</f>
        <v/>
      </c>
    </row>
    <row r="2661" spans="1:11" x14ac:dyDescent="0.25">
      <c r="A2661" s="103">
        <f>IF('Mottes de 6'!A628&lt;&gt;"",'Mottes de 6'!A628,"")</f>
        <v>21260</v>
      </c>
      <c r="B2661" s="103" t="str">
        <f>IF('Mottes de 6'!L628&lt;&gt;"",'Mottes de 6'!L628,"")</f>
        <v>Noai</v>
      </c>
      <c r="C2661" s="107" t="str">
        <f>IF('Mottes de 6'!B628&lt;&gt;"",'Mottes de 6'!B628,"")</f>
        <v>OSTEOSPERMUM SUNNY</v>
      </c>
      <c r="D2661" s="107" t="str">
        <f>IF('Mottes de 6'!C628&lt;&gt;"",'Mottes de 6'!C628,"")</f>
        <v>Dixie</v>
      </c>
      <c r="E2661" s="103">
        <f>IF('Mottes de 6'!H628&lt;&gt;"",'Mottes de 6'!H628,"")</f>
        <v>12</v>
      </c>
      <c r="F2661" s="103" t="str">
        <f>IF('Mottes de 6'!E628&lt;&gt;"",'Mottes de 6'!E628,"")</f>
        <v>B</v>
      </c>
      <c r="G2661" s="103" t="str">
        <f>IF('Mottes de 6'!N628&lt;&gt;"",'Mottes de 6'!N628,"")</f>
        <v>M6</v>
      </c>
      <c r="H2661" s="103" t="str">
        <f>IF('Mottes de 6'!I628&lt;&gt;"",'Mottes de 6'!I628,"")</f>
        <v>A</v>
      </c>
      <c r="I2661" s="103">
        <f>IF('Mottes de 6'!J628&lt;&gt;"",'Mottes de 6'!J628,"")</f>
        <v>0.04</v>
      </c>
      <c r="J2661" s="103">
        <f>IF($J$9=36,'Mottes de 6'!U628,IF($J$9=37,'Mottes de 6'!V628,IF($J$9=38,'Mottes de 6'!W628,IF($J$9=39,'Mottes de 6'!X628,IF($J$9=40,'Mottes de 6'!Y628,IF($J$9=41,'Mottes de 6'!Z628,IF($J$9=42,'Mottes de 6'!AA628,IF($J$9=43,'Mottes de 6'!AB628,IF($J$9=44,'Mottes de 6'!AC628,IF($J$9=45,'Mottes de 6'!AD628,IF($J$9=46,'Mottes de 6'!AE628,IF($J$9=47,'Mottes de 6'!AF628,IF($J$9=48,'Mottes de 6'!AG628,IF($J$9=49,'Mottes de 6'!AH628,IF($J$9=50,'Mottes de 6'!AI628,IF($J$9=51,'Mottes de 6'!AJ628,IF($J$9=52,'Mottes de 6'!AK628,IF($J$9=1,'Mottes de 6'!AL628,IF($J$9=2,'Mottes de 6'!AM628,IF($J$9=3,'Mottes de 6'!AN628,IF($J$9=4,'Mottes de 6'!AO628,IF($J$9=5,'Mottes de 6'!AP628,IF($J$9=6,'Mottes de 6'!AQ628,IF($J$9=7,'Mottes de 6'!AR628,IF($J$9=8,'Mottes de 6'!AS628,IF($J$9=9,'Mottes de 6'!AT628,IF($J$9=10,'Mottes de 6'!AU628,IF($J$9=11,'Mottes de 6'!AV628,IF($J$9=12,'Mottes de 6'!AW628,IF($J$9=13,'Mottes de 6'!AX628,IF($J$9=14,'Mottes de 6'!AY628,IF($J$9=15,'Mottes de 6'!AZ628,IF($J$9=16,'Mottes de 6'!BA628,IF($J$9=17,'Mottes de 6'!BB628,IF($J$9=18,'Mottes de 6'!BC628,IF($J$9=19,'Mottes de 6'!BD628,IF($J$9=20,'Mottes de 6'!BE628,IF($J$9=21,'Mottes de 6'!BF628,IF($J$9=22,'Mottes de 6'!BG628,IF($J$9=23,'Mottes de 6'!BH628,IF($J$9=24,'Mottes de 6'!BI628,IF($J$9=25,'Mottes de 6'!BJ628,IF($J$9=26,'Mottes de 6'!BK628,IF($J$9=27,'Mottes de 6'!BL628,IF($J$9=28,'Mottes de 6'!BM628,IF($J$9=29,'Mottes de 6'!BN628,IF($J$9=30,'Mottes de 6'!BO628,IF($J$9=31,'Mottes de 6'!BP628,IF($J$9=32,'Mottes de 6'!BQ628,IF($J$9=33,'Mottes de 6'!BR628,IF($J$9=34,'Mottes de 6'!BS628,IF($J$9=35,'Mottes de 6'!BT628,))))))))))))))))))))))))))))))))))))))))))))))))))))</f>
        <v>0</v>
      </c>
      <c r="K2661" s="103" t="str">
        <f>IF('Mottes de 6'!R628=0,"","Erreur")</f>
        <v/>
      </c>
    </row>
    <row r="2662" spans="1:11" x14ac:dyDescent="0.25">
      <c r="A2662" s="103">
        <f>IF('Mottes de 6'!A629&lt;&gt;"",'Mottes de 6'!A629,"")</f>
        <v>23965</v>
      </c>
      <c r="B2662" s="103" t="str">
        <f>IF('Mottes de 6'!L629&lt;&gt;"",'Mottes de 6'!L629,"")</f>
        <v>Noai</v>
      </c>
      <c r="C2662" s="107" t="str">
        <f>IF('Mottes de 6'!B629&lt;&gt;"",'Mottes de 6'!B629,"")</f>
        <v>OSTEOSPERMUM SUNNY</v>
      </c>
      <c r="D2662" s="107" t="str">
        <f>IF('Mottes de 6'!C629&lt;&gt;"",'Mottes de 6'!C629,"")</f>
        <v>Emma</v>
      </c>
      <c r="E2662" s="103">
        <f>IF('Mottes de 6'!H629&lt;&gt;"",'Mottes de 6'!H629,"")</f>
        <v>12</v>
      </c>
      <c r="F2662" s="103" t="str">
        <f>IF('Mottes de 6'!E629&lt;&gt;"",'Mottes de 6'!E629,"")</f>
        <v>B</v>
      </c>
      <c r="G2662" s="103" t="str">
        <f>IF('Mottes de 6'!N629&lt;&gt;"",'Mottes de 6'!N629,"")</f>
        <v>M6</v>
      </c>
      <c r="H2662" s="103" t="str">
        <f>IF('Mottes de 6'!I629&lt;&gt;"",'Mottes de 6'!I629,"")</f>
        <v>A</v>
      </c>
      <c r="I2662" s="103">
        <f>IF('Mottes de 6'!J629&lt;&gt;"",'Mottes de 6'!J629,"")</f>
        <v>0.04</v>
      </c>
      <c r="J2662" s="103">
        <f>IF($J$9=36,'Mottes de 6'!U629,IF($J$9=37,'Mottes de 6'!V629,IF($J$9=38,'Mottes de 6'!W629,IF($J$9=39,'Mottes de 6'!X629,IF($J$9=40,'Mottes de 6'!Y629,IF($J$9=41,'Mottes de 6'!Z629,IF($J$9=42,'Mottes de 6'!AA629,IF($J$9=43,'Mottes de 6'!AB629,IF($J$9=44,'Mottes de 6'!AC629,IF($J$9=45,'Mottes de 6'!AD629,IF($J$9=46,'Mottes de 6'!AE629,IF($J$9=47,'Mottes de 6'!AF629,IF($J$9=48,'Mottes de 6'!AG629,IF($J$9=49,'Mottes de 6'!AH629,IF($J$9=50,'Mottes de 6'!AI629,IF($J$9=51,'Mottes de 6'!AJ629,IF($J$9=52,'Mottes de 6'!AK629,IF($J$9=1,'Mottes de 6'!AL629,IF($J$9=2,'Mottes de 6'!AM629,IF($J$9=3,'Mottes de 6'!AN629,IF($J$9=4,'Mottes de 6'!AO629,IF($J$9=5,'Mottes de 6'!AP629,IF($J$9=6,'Mottes de 6'!AQ629,IF($J$9=7,'Mottes de 6'!AR629,IF($J$9=8,'Mottes de 6'!AS629,IF($J$9=9,'Mottes de 6'!AT629,IF($J$9=10,'Mottes de 6'!AU629,IF($J$9=11,'Mottes de 6'!AV629,IF($J$9=12,'Mottes de 6'!AW629,IF($J$9=13,'Mottes de 6'!AX629,IF($J$9=14,'Mottes de 6'!AY629,IF($J$9=15,'Mottes de 6'!AZ629,IF($J$9=16,'Mottes de 6'!BA629,IF($J$9=17,'Mottes de 6'!BB629,IF($J$9=18,'Mottes de 6'!BC629,IF($J$9=19,'Mottes de 6'!BD629,IF($J$9=20,'Mottes de 6'!BE629,IF($J$9=21,'Mottes de 6'!BF629,IF($J$9=22,'Mottes de 6'!BG629,IF($J$9=23,'Mottes de 6'!BH629,IF($J$9=24,'Mottes de 6'!BI629,IF($J$9=25,'Mottes de 6'!BJ629,IF($J$9=26,'Mottes de 6'!BK629,IF($J$9=27,'Mottes de 6'!BL629,IF($J$9=28,'Mottes de 6'!BM629,IF($J$9=29,'Mottes de 6'!BN629,IF($J$9=30,'Mottes de 6'!BO629,IF($J$9=31,'Mottes de 6'!BP629,IF($J$9=32,'Mottes de 6'!BQ629,IF($J$9=33,'Mottes de 6'!BR629,IF($J$9=34,'Mottes de 6'!BS629,IF($J$9=35,'Mottes de 6'!BT629,))))))))))))))))))))))))))))))))))))))))))))))))))))</f>
        <v>0</v>
      </c>
      <c r="K2662" s="103" t="str">
        <f>IF('Mottes de 6'!R629=0,"","Erreur")</f>
        <v/>
      </c>
    </row>
    <row r="2663" spans="1:11" x14ac:dyDescent="0.25">
      <c r="A2663" s="103">
        <f>IF('Mottes de 6'!A630&lt;&gt;"",'Mottes de 6'!A630,"")</f>
        <v>26073</v>
      </c>
      <c r="B2663" s="103" t="str">
        <f>IF('Mottes de 6'!L630&lt;&gt;"",'Mottes de 6'!L630,"")</f>
        <v>Noai</v>
      </c>
      <c r="C2663" s="107" t="str">
        <f>IF('Mottes de 6'!B630&lt;&gt;"",'Mottes de 6'!B630,"")</f>
        <v>OSTEOSPERMUM SUNNY</v>
      </c>
      <c r="D2663" s="107" t="str">
        <f>IF('Mottes de 6'!C630&lt;&gt;"",'Mottes de 6'!C630,"")</f>
        <v>Haylie</v>
      </c>
      <c r="E2663" s="103">
        <f>IF('Mottes de 6'!H630&lt;&gt;"",'Mottes de 6'!H630,"")</f>
        <v>12</v>
      </c>
      <c r="F2663" s="103" t="str">
        <f>IF('Mottes de 6'!E630&lt;&gt;"",'Mottes de 6'!E630,"")</f>
        <v>B</v>
      </c>
      <c r="G2663" s="103" t="str">
        <f>IF('Mottes de 6'!N630&lt;&gt;"",'Mottes de 6'!N630,"")</f>
        <v>M6</v>
      </c>
      <c r="H2663" s="103" t="str">
        <f>IF('Mottes de 6'!I630&lt;&gt;"",'Mottes de 6'!I630,"")</f>
        <v>A</v>
      </c>
      <c r="I2663" s="103">
        <f>IF('Mottes de 6'!J630&lt;&gt;"",'Mottes de 6'!J630,"")</f>
        <v>0.04</v>
      </c>
      <c r="J2663" s="103">
        <f>IF($J$9=36,'Mottes de 6'!U630,IF($J$9=37,'Mottes de 6'!V630,IF($J$9=38,'Mottes de 6'!W630,IF($J$9=39,'Mottes de 6'!X630,IF($J$9=40,'Mottes de 6'!Y630,IF($J$9=41,'Mottes de 6'!Z630,IF($J$9=42,'Mottes de 6'!AA630,IF($J$9=43,'Mottes de 6'!AB630,IF($J$9=44,'Mottes de 6'!AC630,IF($J$9=45,'Mottes de 6'!AD630,IF($J$9=46,'Mottes de 6'!AE630,IF($J$9=47,'Mottes de 6'!AF630,IF($J$9=48,'Mottes de 6'!AG630,IF($J$9=49,'Mottes de 6'!AH630,IF($J$9=50,'Mottes de 6'!AI630,IF($J$9=51,'Mottes de 6'!AJ630,IF($J$9=52,'Mottes de 6'!AK630,IF($J$9=1,'Mottes de 6'!AL630,IF($J$9=2,'Mottes de 6'!AM630,IF($J$9=3,'Mottes de 6'!AN630,IF($J$9=4,'Mottes de 6'!AO630,IF($J$9=5,'Mottes de 6'!AP630,IF($J$9=6,'Mottes de 6'!AQ630,IF($J$9=7,'Mottes de 6'!AR630,IF($J$9=8,'Mottes de 6'!AS630,IF($J$9=9,'Mottes de 6'!AT630,IF($J$9=10,'Mottes de 6'!AU630,IF($J$9=11,'Mottes de 6'!AV630,IF($J$9=12,'Mottes de 6'!AW630,IF($J$9=13,'Mottes de 6'!AX630,IF($J$9=14,'Mottes de 6'!AY630,IF($J$9=15,'Mottes de 6'!AZ630,IF($J$9=16,'Mottes de 6'!BA630,IF($J$9=17,'Mottes de 6'!BB630,IF($J$9=18,'Mottes de 6'!BC630,IF($J$9=19,'Mottes de 6'!BD630,IF($J$9=20,'Mottes de 6'!BE630,IF($J$9=21,'Mottes de 6'!BF630,IF($J$9=22,'Mottes de 6'!BG630,IF($J$9=23,'Mottes de 6'!BH630,IF($J$9=24,'Mottes de 6'!BI630,IF($J$9=25,'Mottes de 6'!BJ630,IF($J$9=26,'Mottes de 6'!BK630,IF($J$9=27,'Mottes de 6'!BL630,IF($J$9=28,'Mottes de 6'!BM630,IF($J$9=29,'Mottes de 6'!BN630,IF($J$9=30,'Mottes de 6'!BO630,IF($J$9=31,'Mottes de 6'!BP630,IF($J$9=32,'Mottes de 6'!BQ630,IF($J$9=33,'Mottes de 6'!BR630,IF($J$9=34,'Mottes de 6'!BS630,IF($J$9=35,'Mottes de 6'!BT630,))))))))))))))))))))))))))))))))))))))))))))))))))))</f>
        <v>0</v>
      </c>
      <c r="K2663" s="103" t="str">
        <f>IF('Mottes de 6'!R630=0,"","Erreur")</f>
        <v/>
      </c>
    </row>
    <row r="2664" spans="1:11" x14ac:dyDescent="0.25">
      <c r="A2664" s="103">
        <f>IF('Mottes de 6'!A631&lt;&gt;"",'Mottes de 6'!A631,"")</f>
        <v>23966</v>
      </c>
      <c r="B2664" s="103" t="str">
        <f>IF('Mottes de 6'!L631&lt;&gt;"",'Mottes de 6'!L631,"")</f>
        <v>Noai</v>
      </c>
      <c r="C2664" s="107" t="str">
        <f>IF('Mottes de 6'!B631&lt;&gt;"",'Mottes de 6'!B631,"")</f>
        <v>OSTEOSPERMUM SUNNY</v>
      </c>
      <c r="D2664" s="107" t="str">
        <f>IF('Mottes de 6'!C631&lt;&gt;"",'Mottes de 6'!C631,"")</f>
        <v>Hazel</v>
      </c>
      <c r="E2664" s="103">
        <f>IF('Mottes de 6'!H631&lt;&gt;"",'Mottes de 6'!H631,"")</f>
        <v>12</v>
      </c>
      <c r="F2664" s="103" t="str">
        <f>IF('Mottes de 6'!E631&lt;&gt;"",'Mottes de 6'!E631,"")</f>
        <v>B</v>
      </c>
      <c r="G2664" s="103" t="str">
        <f>IF('Mottes de 6'!N631&lt;&gt;"",'Mottes de 6'!N631,"")</f>
        <v>M6</v>
      </c>
      <c r="H2664" s="103" t="str">
        <f>IF('Mottes de 6'!I631&lt;&gt;"",'Mottes de 6'!I631,"")</f>
        <v>A</v>
      </c>
      <c r="I2664" s="103">
        <f>IF('Mottes de 6'!J631&lt;&gt;"",'Mottes de 6'!J631,"")</f>
        <v>0.04</v>
      </c>
      <c r="J2664" s="103">
        <f>IF($J$9=36,'Mottes de 6'!U631,IF($J$9=37,'Mottes de 6'!V631,IF($J$9=38,'Mottes de 6'!W631,IF($J$9=39,'Mottes de 6'!X631,IF($J$9=40,'Mottes de 6'!Y631,IF($J$9=41,'Mottes de 6'!Z631,IF($J$9=42,'Mottes de 6'!AA631,IF($J$9=43,'Mottes de 6'!AB631,IF($J$9=44,'Mottes de 6'!AC631,IF($J$9=45,'Mottes de 6'!AD631,IF($J$9=46,'Mottes de 6'!AE631,IF($J$9=47,'Mottes de 6'!AF631,IF($J$9=48,'Mottes de 6'!AG631,IF($J$9=49,'Mottes de 6'!AH631,IF($J$9=50,'Mottes de 6'!AI631,IF($J$9=51,'Mottes de 6'!AJ631,IF($J$9=52,'Mottes de 6'!AK631,IF($J$9=1,'Mottes de 6'!AL631,IF($J$9=2,'Mottes de 6'!AM631,IF($J$9=3,'Mottes de 6'!AN631,IF($J$9=4,'Mottes de 6'!AO631,IF($J$9=5,'Mottes de 6'!AP631,IF($J$9=6,'Mottes de 6'!AQ631,IF($J$9=7,'Mottes de 6'!AR631,IF($J$9=8,'Mottes de 6'!AS631,IF($J$9=9,'Mottes de 6'!AT631,IF($J$9=10,'Mottes de 6'!AU631,IF($J$9=11,'Mottes de 6'!AV631,IF($J$9=12,'Mottes de 6'!AW631,IF($J$9=13,'Mottes de 6'!AX631,IF($J$9=14,'Mottes de 6'!AY631,IF($J$9=15,'Mottes de 6'!AZ631,IF($J$9=16,'Mottes de 6'!BA631,IF($J$9=17,'Mottes de 6'!BB631,IF($J$9=18,'Mottes de 6'!BC631,IF($J$9=19,'Mottes de 6'!BD631,IF($J$9=20,'Mottes de 6'!BE631,IF($J$9=21,'Mottes de 6'!BF631,IF($J$9=22,'Mottes de 6'!BG631,IF($J$9=23,'Mottes de 6'!BH631,IF($J$9=24,'Mottes de 6'!BI631,IF($J$9=25,'Mottes de 6'!BJ631,IF($J$9=26,'Mottes de 6'!BK631,IF($J$9=27,'Mottes de 6'!BL631,IF($J$9=28,'Mottes de 6'!BM631,IF($J$9=29,'Mottes de 6'!BN631,IF($J$9=30,'Mottes de 6'!BO631,IF($J$9=31,'Mottes de 6'!BP631,IF($J$9=32,'Mottes de 6'!BQ631,IF($J$9=33,'Mottes de 6'!BR631,IF($J$9=34,'Mottes de 6'!BS631,IF($J$9=35,'Mottes de 6'!BT631,))))))))))))))))))))))))))))))))))))))))))))))))))))</f>
        <v>0</v>
      </c>
      <c r="K2664" s="103" t="str">
        <f>IF('Mottes de 6'!R631=0,"","Erreur")</f>
        <v/>
      </c>
    </row>
    <row r="2665" spans="1:11" x14ac:dyDescent="0.25">
      <c r="A2665" s="103">
        <f>IF('Mottes de 6'!A632&lt;&gt;"",'Mottes de 6'!A632,"")</f>
        <v>26074</v>
      </c>
      <c r="B2665" s="103" t="str">
        <f>IF('Mottes de 6'!L632&lt;&gt;"",'Mottes de 6'!L632,"")</f>
        <v>Noai</v>
      </c>
      <c r="C2665" s="107" t="str">
        <f>IF('Mottes de 6'!B632&lt;&gt;"",'Mottes de 6'!B632,"")</f>
        <v>OSTEOSPERMUM SUNNY</v>
      </c>
      <c r="D2665" s="107" t="str">
        <f>IF('Mottes de 6'!C632&lt;&gt;"",'Mottes de 6'!C632,"")</f>
        <v>Lizzy</v>
      </c>
      <c r="E2665" s="103">
        <f>IF('Mottes de 6'!H632&lt;&gt;"",'Mottes de 6'!H632,"")</f>
        <v>12</v>
      </c>
      <c r="F2665" s="103" t="str">
        <f>IF('Mottes de 6'!E632&lt;&gt;"",'Mottes de 6'!E632,"")</f>
        <v>B</v>
      </c>
      <c r="G2665" s="103" t="str">
        <f>IF('Mottes de 6'!N632&lt;&gt;"",'Mottes de 6'!N632,"")</f>
        <v>M6</v>
      </c>
      <c r="H2665" s="103" t="str">
        <f>IF('Mottes de 6'!I632&lt;&gt;"",'Mottes de 6'!I632,"")</f>
        <v>A</v>
      </c>
      <c r="I2665" s="103">
        <f>IF('Mottes de 6'!J632&lt;&gt;"",'Mottes de 6'!J632,"")</f>
        <v>0.04</v>
      </c>
      <c r="J2665" s="103">
        <f>IF($J$9=36,'Mottes de 6'!U632,IF($J$9=37,'Mottes de 6'!V632,IF($J$9=38,'Mottes de 6'!W632,IF($J$9=39,'Mottes de 6'!X632,IF($J$9=40,'Mottes de 6'!Y632,IF($J$9=41,'Mottes de 6'!Z632,IF($J$9=42,'Mottes de 6'!AA632,IF($J$9=43,'Mottes de 6'!AB632,IF($J$9=44,'Mottes de 6'!AC632,IF($J$9=45,'Mottes de 6'!AD632,IF($J$9=46,'Mottes de 6'!AE632,IF($J$9=47,'Mottes de 6'!AF632,IF($J$9=48,'Mottes de 6'!AG632,IF($J$9=49,'Mottes de 6'!AH632,IF($J$9=50,'Mottes de 6'!AI632,IF($J$9=51,'Mottes de 6'!AJ632,IF($J$9=52,'Mottes de 6'!AK632,IF($J$9=1,'Mottes de 6'!AL632,IF($J$9=2,'Mottes de 6'!AM632,IF($J$9=3,'Mottes de 6'!AN632,IF($J$9=4,'Mottes de 6'!AO632,IF($J$9=5,'Mottes de 6'!AP632,IF($J$9=6,'Mottes de 6'!AQ632,IF($J$9=7,'Mottes de 6'!AR632,IF($J$9=8,'Mottes de 6'!AS632,IF($J$9=9,'Mottes de 6'!AT632,IF($J$9=10,'Mottes de 6'!AU632,IF($J$9=11,'Mottes de 6'!AV632,IF($J$9=12,'Mottes de 6'!AW632,IF($J$9=13,'Mottes de 6'!AX632,IF($J$9=14,'Mottes de 6'!AY632,IF($J$9=15,'Mottes de 6'!AZ632,IF($J$9=16,'Mottes de 6'!BA632,IF($J$9=17,'Mottes de 6'!BB632,IF($J$9=18,'Mottes de 6'!BC632,IF($J$9=19,'Mottes de 6'!BD632,IF($J$9=20,'Mottes de 6'!BE632,IF($J$9=21,'Mottes de 6'!BF632,IF($J$9=22,'Mottes de 6'!BG632,IF($J$9=23,'Mottes de 6'!BH632,IF($J$9=24,'Mottes de 6'!BI632,IF($J$9=25,'Mottes de 6'!BJ632,IF($J$9=26,'Mottes de 6'!BK632,IF($J$9=27,'Mottes de 6'!BL632,IF($J$9=28,'Mottes de 6'!BM632,IF($J$9=29,'Mottes de 6'!BN632,IF($J$9=30,'Mottes de 6'!BO632,IF($J$9=31,'Mottes de 6'!BP632,IF($J$9=32,'Mottes de 6'!BQ632,IF($J$9=33,'Mottes de 6'!BR632,IF($J$9=34,'Mottes de 6'!BS632,IF($J$9=35,'Mottes de 6'!BT632,))))))))))))))))))))))))))))))))))))))))))))))))))))</f>
        <v>0</v>
      </c>
      <c r="K2665" s="103" t="str">
        <f>IF('Mottes de 6'!R632=0,"","Erreur")</f>
        <v/>
      </c>
    </row>
    <row r="2666" spans="1:11" x14ac:dyDescent="0.25">
      <c r="A2666" s="103">
        <f>IF('Mottes de 6'!A633&lt;&gt;"",'Mottes de 6'!A633,"")</f>
        <v>23967</v>
      </c>
      <c r="B2666" s="103" t="str">
        <f>IF('Mottes de 6'!L633&lt;&gt;"",'Mottes de 6'!L633,"")</f>
        <v>Noai</v>
      </c>
      <c r="C2666" s="107" t="str">
        <f>IF('Mottes de 6'!B633&lt;&gt;"",'Mottes de 6'!B633,"")</f>
        <v>OSTEOSPERMUM SUNNY</v>
      </c>
      <c r="D2666" s="107" t="str">
        <f>IF('Mottes de 6'!C633&lt;&gt;"",'Mottes de 6'!C633,"")</f>
        <v>Philip</v>
      </c>
      <c r="E2666" s="103">
        <f>IF('Mottes de 6'!H633&lt;&gt;"",'Mottes de 6'!H633,"")</f>
        <v>12</v>
      </c>
      <c r="F2666" s="103" t="str">
        <f>IF('Mottes de 6'!E633&lt;&gt;"",'Mottes de 6'!E633,"")</f>
        <v>B</v>
      </c>
      <c r="G2666" s="103" t="str">
        <f>IF('Mottes de 6'!N633&lt;&gt;"",'Mottes de 6'!N633,"")</f>
        <v>M6</v>
      </c>
      <c r="H2666" s="103" t="str">
        <f>IF('Mottes de 6'!I633&lt;&gt;"",'Mottes de 6'!I633,"")</f>
        <v>A</v>
      </c>
      <c r="I2666" s="103">
        <f>IF('Mottes de 6'!J633&lt;&gt;"",'Mottes de 6'!J633,"")</f>
        <v>0.04</v>
      </c>
      <c r="J2666" s="103">
        <f>IF($J$9=36,'Mottes de 6'!U633,IF($J$9=37,'Mottes de 6'!V633,IF($J$9=38,'Mottes de 6'!W633,IF($J$9=39,'Mottes de 6'!X633,IF($J$9=40,'Mottes de 6'!Y633,IF($J$9=41,'Mottes de 6'!Z633,IF($J$9=42,'Mottes de 6'!AA633,IF($J$9=43,'Mottes de 6'!AB633,IF($J$9=44,'Mottes de 6'!AC633,IF($J$9=45,'Mottes de 6'!AD633,IF($J$9=46,'Mottes de 6'!AE633,IF($J$9=47,'Mottes de 6'!AF633,IF($J$9=48,'Mottes de 6'!AG633,IF($J$9=49,'Mottes de 6'!AH633,IF($J$9=50,'Mottes de 6'!AI633,IF($J$9=51,'Mottes de 6'!AJ633,IF($J$9=52,'Mottes de 6'!AK633,IF($J$9=1,'Mottes de 6'!AL633,IF($J$9=2,'Mottes de 6'!AM633,IF($J$9=3,'Mottes de 6'!AN633,IF($J$9=4,'Mottes de 6'!AO633,IF($J$9=5,'Mottes de 6'!AP633,IF($J$9=6,'Mottes de 6'!AQ633,IF($J$9=7,'Mottes de 6'!AR633,IF($J$9=8,'Mottes de 6'!AS633,IF($J$9=9,'Mottes de 6'!AT633,IF($J$9=10,'Mottes de 6'!AU633,IF($J$9=11,'Mottes de 6'!AV633,IF($J$9=12,'Mottes de 6'!AW633,IF($J$9=13,'Mottes de 6'!AX633,IF($J$9=14,'Mottes de 6'!AY633,IF($J$9=15,'Mottes de 6'!AZ633,IF($J$9=16,'Mottes de 6'!BA633,IF($J$9=17,'Mottes de 6'!BB633,IF($J$9=18,'Mottes de 6'!BC633,IF($J$9=19,'Mottes de 6'!BD633,IF($J$9=20,'Mottes de 6'!BE633,IF($J$9=21,'Mottes de 6'!BF633,IF($J$9=22,'Mottes de 6'!BG633,IF($J$9=23,'Mottes de 6'!BH633,IF($J$9=24,'Mottes de 6'!BI633,IF($J$9=25,'Mottes de 6'!BJ633,IF($J$9=26,'Mottes de 6'!BK633,IF($J$9=27,'Mottes de 6'!BL633,IF($J$9=28,'Mottes de 6'!BM633,IF($J$9=29,'Mottes de 6'!BN633,IF($J$9=30,'Mottes de 6'!BO633,IF($J$9=31,'Mottes de 6'!BP633,IF($J$9=32,'Mottes de 6'!BQ633,IF($J$9=33,'Mottes de 6'!BR633,IF($J$9=34,'Mottes de 6'!BS633,IF($J$9=35,'Mottes de 6'!BT633,))))))))))))))))))))))))))))))))))))))))))))))))))))</f>
        <v>0</v>
      </c>
      <c r="K2666" s="103" t="str">
        <f>IF('Mottes de 6'!R633=0,"","Erreur")</f>
        <v/>
      </c>
    </row>
    <row r="2667" spans="1:11" x14ac:dyDescent="0.25">
      <c r="A2667" s="103">
        <f>IF('Mottes de 6'!A634&lt;&gt;"",'Mottes de 6'!A634,"")</f>
        <v>15231</v>
      </c>
      <c r="B2667" s="103" t="str">
        <f>IF('Mottes de 6'!L634&lt;&gt;"",'Mottes de 6'!L634,"")</f>
        <v>Noai</v>
      </c>
      <c r="C2667" s="107" t="str">
        <f>IF('Mottes de 6'!B634&lt;&gt;"",'Mottes de 6'!B634,"")</f>
        <v>OSTEOSPERMUM SUNNY</v>
      </c>
      <c r="D2667" s="107" t="str">
        <f>IF('Mottes de 6'!C634&lt;&gt;"",'Mottes de 6'!C634,"")</f>
        <v>Variés</v>
      </c>
      <c r="E2667" s="103">
        <f>IF('Mottes de 6'!H634&lt;&gt;"",'Mottes de 6'!H634,"")</f>
        <v>12</v>
      </c>
      <c r="F2667" s="103" t="str">
        <f>IF('Mottes de 6'!E634&lt;&gt;"",'Mottes de 6'!E634,"")</f>
        <v>B</v>
      </c>
      <c r="G2667" s="103" t="str">
        <f>IF('Mottes de 6'!N634&lt;&gt;"",'Mottes de 6'!N634,"")</f>
        <v>M6</v>
      </c>
      <c r="H2667" s="103" t="str">
        <f>IF('Mottes de 6'!I634&lt;&gt;"",'Mottes de 6'!I634,"")</f>
        <v>A</v>
      </c>
      <c r="I2667" s="103">
        <f>IF('Mottes de 6'!J634&lt;&gt;"",'Mottes de 6'!J634,"")</f>
        <v>0.04</v>
      </c>
      <c r="J2667" s="103">
        <f>IF($J$9=36,'Mottes de 6'!U634,IF($J$9=37,'Mottes de 6'!V634,IF($J$9=38,'Mottes de 6'!W634,IF($J$9=39,'Mottes de 6'!X634,IF($J$9=40,'Mottes de 6'!Y634,IF($J$9=41,'Mottes de 6'!Z634,IF($J$9=42,'Mottes de 6'!AA634,IF($J$9=43,'Mottes de 6'!AB634,IF($J$9=44,'Mottes de 6'!AC634,IF($J$9=45,'Mottes de 6'!AD634,IF($J$9=46,'Mottes de 6'!AE634,IF($J$9=47,'Mottes de 6'!AF634,IF($J$9=48,'Mottes de 6'!AG634,IF($J$9=49,'Mottes de 6'!AH634,IF($J$9=50,'Mottes de 6'!AI634,IF($J$9=51,'Mottes de 6'!AJ634,IF($J$9=52,'Mottes de 6'!AK634,IF($J$9=1,'Mottes de 6'!AL634,IF($J$9=2,'Mottes de 6'!AM634,IF($J$9=3,'Mottes de 6'!AN634,IF($J$9=4,'Mottes de 6'!AO634,IF($J$9=5,'Mottes de 6'!AP634,IF($J$9=6,'Mottes de 6'!AQ634,IF($J$9=7,'Mottes de 6'!AR634,IF($J$9=8,'Mottes de 6'!AS634,IF($J$9=9,'Mottes de 6'!AT634,IF($J$9=10,'Mottes de 6'!AU634,IF($J$9=11,'Mottes de 6'!AV634,IF($J$9=12,'Mottes de 6'!AW634,IF($J$9=13,'Mottes de 6'!AX634,IF($J$9=14,'Mottes de 6'!AY634,IF($J$9=15,'Mottes de 6'!AZ634,IF($J$9=16,'Mottes de 6'!BA634,IF($J$9=17,'Mottes de 6'!BB634,IF($J$9=18,'Mottes de 6'!BC634,IF($J$9=19,'Mottes de 6'!BD634,IF($J$9=20,'Mottes de 6'!BE634,IF($J$9=21,'Mottes de 6'!BF634,IF($J$9=22,'Mottes de 6'!BG634,IF($J$9=23,'Mottes de 6'!BH634,IF($J$9=24,'Mottes de 6'!BI634,IF($J$9=25,'Mottes de 6'!BJ634,IF($J$9=26,'Mottes de 6'!BK634,IF($J$9=27,'Mottes de 6'!BL634,IF($J$9=28,'Mottes de 6'!BM634,IF($J$9=29,'Mottes de 6'!BN634,IF($J$9=30,'Mottes de 6'!BO634,IF($J$9=31,'Mottes de 6'!BP634,IF($J$9=32,'Mottes de 6'!BQ634,IF($J$9=33,'Mottes de 6'!BR634,IF($J$9=34,'Mottes de 6'!BS634,IF($J$9=35,'Mottes de 6'!BT634,))))))))))))))))))))))))))))))))))))))))))))))))))))</f>
        <v>0</v>
      </c>
      <c r="K2667" s="103" t="str">
        <f>IF('Mottes de 6'!R634=0,"","Erreur")</f>
        <v/>
      </c>
    </row>
    <row r="2668" spans="1:11" x14ac:dyDescent="0.25">
      <c r="A2668" s="450"/>
      <c r="B2668" s="450"/>
      <c r="C2668" s="451" t="s">
        <v>1951</v>
      </c>
      <c r="D2668" s="451"/>
      <c r="E2668" s="450"/>
      <c r="F2668" s="450"/>
      <c r="G2668" s="450"/>
      <c r="H2668" s="450"/>
      <c r="I2668" s="450"/>
      <c r="J2668" s="450">
        <f>SUBTOTAL(9,J2660:J2667)</f>
        <v>0</v>
      </c>
      <c r="K2668" s="450"/>
    </row>
    <row r="2669" spans="1:11" x14ac:dyDescent="0.25">
      <c r="A2669" s="103">
        <f>IF('Mottes de 6'!A635&lt;&gt;"",'Mottes de 6'!A635,"")</f>
        <v>25289</v>
      </c>
      <c r="B2669" s="103" t="str">
        <f>IF('Mottes de 6'!L635&lt;&gt;"",'Mottes de 6'!L635,"")</f>
        <v>Noai</v>
      </c>
      <c r="C2669" s="107" t="str">
        <f>IF('Mottes de 6'!B635&lt;&gt;"",'Mottes de 6'!B635,"")</f>
        <v>OSTEOSPERMUM OSTICADE</v>
      </c>
      <c r="D2669" s="107" t="str">
        <f>IF('Mottes de 6'!C635&lt;&gt;"",'Mottes de 6'!C635,"")</f>
        <v>Daybreak</v>
      </c>
      <c r="E2669" s="103">
        <f>IF('Mottes de 6'!H635&lt;&gt;"",'Mottes de 6'!H635,"")</f>
        <v>11</v>
      </c>
      <c r="F2669" s="103" t="str">
        <f>IF('Mottes de 6'!E635&lt;&gt;"",'Mottes de 6'!E635,"")</f>
        <v>B</v>
      </c>
      <c r="G2669" s="103" t="str">
        <f>IF('Mottes de 6'!N635&lt;&gt;"",'Mottes de 6'!N635,"")</f>
        <v>M6</v>
      </c>
      <c r="H2669" s="103" t="str">
        <f>IF('Mottes de 6'!I635&lt;&gt;"",'Mottes de 6'!I635,"")</f>
        <v>A</v>
      </c>
      <c r="I2669" s="103">
        <f>IF('Mottes de 6'!J635&lt;&gt;"",'Mottes de 6'!J635,"")</f>
        <v>4.3999999999999997E-2</v>
      </c>
      <c r="J2669" s="103">
        <f>IF($J$9=36,'Mottes de 6'!U635,IF($J$9=37,'Mottes de 6'!V635,IF($J$9=38,'Mottes de 6'!W635,IF($J$9=39,'Mottes de 6'!X635,IF($J$9=40,'Mottes de 6'!Y635,IF($J$9=41,'Mottes de 6'!Z635,IF($J$9=42,'Mottes de 6'!AA635,IF($J$9=43,'Mottes de 6'!AB635,IF($J$9=44,'Mottes de 6'!AC635,IF($J$9=45,'Mottes de 6'!AD635,IF($J$9=46,'Mottes de 6'!AE635,IF($J$9=47,'Mottes de 6'!AF635,IF($J$9=48,'Mottes de 6'!AG635,IF($J$9=49,'Mottes de 6'!AH635,IF($J$9=50,'Mottes de 6'!AI635,IF($J$9=51,'Mottes de 6'!AJ635,IF($J$9=52,'Mottes de 6'!AK635,IF($J$9=1,'Mottes de 6'!AL635,IF($J$9=2,'Mottes de 6'!AM635,IF($J$9=3,'Mottes de 6'!AN635,IF($J$9=4,'Mottes de 6'!AO635,IF($J$9=5,'Mottes de 6'!AP635,IF($J$9=6,'Mottes de 6'!AQ635,IF($J$9=7,'Mottes de 6'!AR635,IF($J$9=8,'Mottes de 6'!AS635,IF($J$9=9,'Mottes de 6'!AT635,IF($J$9=10,'Mottes de 6'!AU635,IF($J$9=11,'Mottes de 6'!AV635,IF($J$9=12,'Mottes de 6'!AW635,IF($J$9=13,'Mottes de 6'!AX635,IF($J$9=14,'Mottes de 6'!AY635,IF($J$9=15,'Mottes de 6'!AZ635,IF($J$9=16,'Mottes de 6'!BA635,IF($J$9=17,'Mottes de 6'!BB635,IF($J$9=18,'Mottes de 6'!BC635,IF($J$9=19,'Mottes de 6'!BD635,IF($J$9=20,'Mottes de 6'!BE635,IF($J$9=21,'Mottes de 6'!BF635,IF($J$9=22,'Mottes de 6'!BG635,IF($J$9=23,'Mottes de 6'!BH635,IF($J$9=24,'Mottes de 6'!BI635,IF($J$9=25,'Mottes de 6'!BJ635,IF($J$9=26,'Mottes de 6'!BK635,IF($J$9=27,'Mottes de 6'!BL635,IF($J$9=28,'Mottes de 6'!BM635,IF($J$9=29,'Mottes de 6'!BN635,IF($J$9=30,'Mottes de 6'!BO635,IF($J$9=31,'Mottes de 6'!BP635,IF($J$9=32,'Mottes de 6'!BQ635,IF($J$9=33,'Mottes de 6'!BR635,IF($J$9=34,'Mottes de 6'!BS635,IF($J$9=35,'Mottes de 6'!BT635,))))))))))))))))))))))))))))))))))))))))))))))))))))</f>
        <v>0</v>
      </c>
      <c r="K2669" s="103" t="str">
        <f>IF('Mottes de 6'!R635=0,"","Erreur")</f>
        <v/>
      </c>
    </row>
    <row r="2670" spans="1:11" x14ac:dyDescent="0.25">
      <c r="A2670" s="103">
        <f>IF('Mottes de 6'!A636&lt;&gt;"",'Mottes de 6'!A636,"")</f>
        <v>25290</v>
      </c>
      <c r="B2670" s="103" t="str">
        <f>IF('Mottes de 6'!L636&lt;&gt;"",'Mottes de 6'!L636,"")</f>
        <v>Noai</v>
      </c>
      <c r="C2670" s="107" t="str">
        <f>IF('Mottes de 6'!B636&lt;&gt;"",'Mottes de 6'!B636,"")</f>
        <v>OSTEOSPERMUM OSTICADE</v>
      </c>
      <c r="D2670" s="107" t="str">
        <f>IF('Mottes de 6'!C636&lt;&gt;"",'Mottes de 6'!C636,"")</f>
        <v xml:space="preserve">Pure White </v>
      </c>
      <c r="E2670" s="103">
        <f>IF('Mottes de 6'!H636&lt;&gt;"",'Mottes de 6'!H636,"")</f>
        <v>11</v>
      </c>
      <c r="F2670" s="103" t="str">
        <f>IF('Mottes de 6'!E636&lt;&gt;"",'Mottes de 6'!E636,"")</f>
        <v>B</v>
      </c>
      <c r="G2670" s="103" t="str">
        <f>IF('Mottes de 6'!N636&lt;&gt;"",'Mottes de 6'!N636,"")</f>
        <v>M6</v>
      </c>
      <c r="H2670" s="103" t="str">
        <f>IF('Mottes de 6'!I636&lt;&gt;"",'Mottes de 6'!I636,"")</f>
        <v>A</v>
      </c>
      <c r="I2670" s="103">
        <f>IF('Mottes de 6'!J636&lt;&gt;"",'Mottes de 6'!J636,"")</f>
        <v>4.3999999999999997E-2</v>
      </c>
      <c r="J2670" s="103">
        <f>IF($J$9=36,'Mottes de 6'!U636,IF($J$9=37,'Mottes de 6'!V636,IF($J$9=38,'Mottes de 6'!W636,IF($J$9=39,'Mottes de 6'!X636,IF($J$9=40,'Mottes de 6'!Y636,IF($J$9=41,'Mottes de 6'!Z636,IF($J$9=42,'Mottes de 6'!AA636,IF($J$9=43,'Mottes de 6'!AB636,IF($J$9=44,'Mottes de 6'!AC636,IF($J$9=45,'Mottes de 6'!AD636,IF($J$9=46,'Mottes de 6'!AE636,IF($J$9=47,'Mottes de 6'!AF636,IF($J$9=48,'Mottes de 6'!AG636,IF($J$9=49,'Mottes de 6'!AH636,IF($J$9=50,'Mottes de 6'!AI636,IF($J$9=51,'Mottes de 6'!AJ636,IF($J$9=52,'Mottes de 6'!AK636,IF($J$9=1,'Mottes de 6'!AL636,IF($J$9=2,'Mottes de 6'!AM636,IF($J$9=3,'Mottes de 6'!AN636,IF($J$9=4,'Mottes de 6'!AO636,IF($J$9=5,'Mottes de 6'!AP636,IF($J$9=6,'Mottes de 6'!AQ636,IF($J$9=7,'Mottes de 6'!AR636,IF($J$9=8,'Mottes de 6'!AS636,IF($J$9=9,'Mottes de 6'!AT636,IF($J$9=10,'Mottes de 6'!AU636,IF($J$9=11,'Mottes de 6'!AV636,IF($J$9=12,'Mottes de 6'!AW636,IF($J$9=13,'Mottes de 6'!AX636,IF($J$9=14,'Mottes de 6'!AY636,IF($J$9=15,'Mottes de 6'!AZ636,IF($J$9=16,'Mottes de 6'!BA636,IF($J$9=17,'Mottes de 6'!BB636,IF($J$9=18,'Mottes de 6'!BC636,IF($J$9=19,'Mottes de 6'!BD636,IF($J$9=20,'Mottes de 6'!BE636,IF($J$9=21,'Mottes de 6'!BF636,IF($J$9=22,'Mottes de 6'!BG636,IF($J$9=23,'Mottes de 6'!BH636,IF($J$9=24,'Mottes de 6'!BI636,IF($J$9=25,'Mottes de 6'!BJ636,IF($J$9=26,'Mottes de 6'!BK636,IF($J$9=27,'Mottes de 6'!BL636,IF($J$9=28,'Mottes de 6'!BM636,IF($J$9=29,'Mottes de 6'!BN636,IF($J$9=30,'Mottes de 6'!BO636,IF($J$9=31,'Mottes de 6'!BP636,IF($J$9=32,'Mottes de 6'!BQ636,IF($J$9=33,'Mottes de 6'!BR636,IF($J$9=34,'Mottes de 6'!BS636,IF($J$9=35,'Mottes de 6'!BT636,))))))))))))))))))))))))))))))))))))))))))))))))))))</f>
        <v>0</v>
      </c>
      <c r="K2670" s="103" t="str">
        <f>IF('Mottes de 6'!R636=0,"","Erreur")</f>
        <v/>
      </c>
    </row>
    <row r="2671" spans="1:11" x14ac:dyDescent="0.25">
      <c r="A2671" s="103">
        <f>IF('Mottes de 6'!A637&lt;&gt;"",'Mottes de 6'!A637,"")</f>
        <v>25291</v>
      </c>
      <c r="B2671" s="103" t="str">
        <f>IF('Mottes de 6'!L637&lt;&gt;"",'Mottes de 6'!L637,"")</f>
        <v>Noai</v>
      </c>
      <c r="C2671" s="107" t="str">
        <f>IF('Mottes de 6'!B637&lt;&gt;"",'Mottes de 6'!B637,"")</f>
        <v>OSTEOSPERMUM OSTICADE</v>
      </c>
      <c r="D2671" s="107" t="str">
        <f>IF('Mottes de 6'!C637&lt;&gt;"",'Mottes de 6'!C637,"")</f>
        <v>Purple</v>
      </c>
      <c r="E2671" s="103">
        <f>IF('Mottes de 6'!H637&lt;&gt;"",'Mottes de 6'!H637,"")</f>
        <v>11</v>
      </c>
      <c r="F2671" s="103" t="str">
        <f>IF('Mottes de 6'!E637&lt;&gt;"",'Mottes de 6'!E637,"")</f>
        <v>B</v>
      </c>
      <c r="G2671" s="103" t="str">
        <f>IF('Mottes de 6'!N637&lt;&gt;"",'Mottes de 6'!N637,"")</f>
        <v>M6</v>
      </c>
      <c r="H2671" s="103" t="str">
        <f>IF('Mottes de 6'!I637&lt;&gt;"",'Mottes de 6'!I637,"")</f>
        <v>A</v>
      </c>
      <c r="I2671" s="103">
        <f>IF('Mottes de 6'!J637&lt;&gt;"",'Mottes de 6'!J637,"")</f>
        <v>4.3999999999999997E-2</v>
      </c>
      <c r="J2671" s="103">
        <f>IF($J$9=36,'Mottes de 6'!U637,IF($J$9=37,'Mottes de 6'!V637,IF($J$9=38,'Mottes de 6'!W637,IF($J$9=39,'Mottes de 6'!X637,IF($J$9=40,'Mottes de 6'!Y637,IF($J$9=41,'Mottes de 6'!Z637,IF($J$9=42,'Mottes de 6'!AA637,IF($J$9=43,'Mottes de 6'!AB637,IF($J$9=44,'Mottes de 6'!AC637,IF($J$9=45,'Mottes de 6'!AD637,IF($J$9=46,'Mottes de 6'!AE637,IF($J$9=47,'Mottes de 6'!AF637,IF($J$9=48,'Mottes de 6'!AG637,IF($J$9=49,'Mottes de 6'!AH637,IF($J$9=50,'Mottes de 6'!AI637,IF($J$9=51,'Mottes de 6'!AJ637,IF($J$9=52,'Mottes de 6'!AK637,IF($J$9=1,'Mottes de 6'!AL637,IF($J$9=2,'Mottes de 6'!AM637,IF($J$9=3,'Mottes de 6'!AN637,IF($J$9=4,'Mottes de 6'!AO637,IF($J$9=5,'Mottes de 6'!AP637,IF($J$9=6,'Mottes de 6'!AQ637,IF($J$9=7,'Mottes de 6'!AR637,IF($J$9=8,'Mottes de 6'!AS637,IF($J$9=9,'Mottes de 6'!AT637,IF($J$9=10,'Mottes de 6'!AU637,IF($J$9=11,'Mottes de 6'!AV637,IF($J$9=12,'Mottes de 6'!AW637,IF($J$9=13,'Mottes de 6'!AX637,IF($J$9=14,'Mottes de 6'!AY637,IF($J$9=15,'Mottes de 6'!AZ637,IF($J$9=16,'Mottes de 6'!BA637,IF($J$9=17,'Mottes de 6'!BB637,IF($J$9=18,'Mottes de 6'!BC637,IF($J$9=19,'Mottes de 6'!BD637,IF($J$9=20,'Mottes de 6'!BE637,IF($J$9=21,'Mottes de 6'!BF637,IF($J$9=22,'Mottes de 6'!BG637,IF($J$9=23,'Mottes de 6'!BH637,IF($J$9=24,'Mottes de 6'!BI637,IF($J$9=25,'Mottes de 6'!BJ637,IF($J$9=26,'Mottes de 6'!BK637,IF($J$9=27,'Mottes de 6'!BL637,IF($J$9=28,'Mottes de 6'!BM637,IF($J$9=29,'Mottes de 6'!BN637,IF($J$9=30,'Mottes de 6'!BO637,IF($J$9=31,'Mottes de 6'!BP637,IF($J$9=32,'Mottes de 6'!BQ637,IF($J$9=33,'Mottes de 6'!BR637,IF($J$9=34,'Mottes de 6'!BS637,IF($J$9=35,'Mottes de 6'!BT637,))))))))))))))))))))))))))))))))))))))))))))))))))))</f>
        <v>0</v>
      </c>
      <c r="K2671" s="103" t="str">
        <f>IF('Mottes de 6'!R637=0,"","Erreur")</f>
        <v/>
      </c>
    </row>
    <row r="2672" spans="1:11" x14ac:dyDescent="0.25">
      <c r="A2672" s="103">
        <f>IF('Mottes de 6'!A638&lt;&gt;"",'Mottes de 6'!A638,"")</f>
        <v>25292</v>
      </c>
      <c r="B2672" s="103" t="str">
        <f>IF('Mottes de 6'!L638&lt;&gt;"",'Mottes de 6'!L638,"")</f>
        <v>Noai</v>
      </c>
      <c r="C2672" s="107" t="str">
        <f>IF('Mottes de 6'!B638&lt;&gt;"",'Mottes de 6'!B638,"")</f>
        <v>OSTEOSPERMUM OSTICADE</v>
      </c>
      <c r="D2672" s="107" t="str">
        <f>IF('Mottes de 6'!C638&lt;&gt;"",'Mottes de 6'!C638,"")</f>
        <v>Yellow</v>
      </c>
      <c r="E2672" s="103">
        <f>IF('Mottes de 6'!H638&lt;&gt;"",'Mottes de 6'!H638,"")</f>
        <v>11</v>
      </c>
      <c r="F2672" s="103" t="str">
        <f>IF('Mottes de 6'!E638&lt;&gt;"",'Mottes de 6'!E638,"")</f>
        <v>B</v>
      </c>
      <c r="G2672" s="103" t="str">
        <f>IF('Mottes de 6'!N638&lt;&gt;"",'Mottes de 6'!N638,"")</f>
        <v>M6</v>
      </c>
      <c r="H2672" s="103" t="str">
        <f>IF('Mottes de 6'!I638&lt;&gt;"",'Mottes de 6'!I638,"")</f>
        <v>A</v>
      </c>
      <c r="I2672" s="103">
        <f>IF('Mottes de 6'!J638&lt;&gt;"",'Mottes de 6'!J638,"")</f>
        <v>4.3999999999999997E-2</v>
      </c>
      <c r="J2672" s="103">
        <f>IF($J$9=36,'Mottes de 6'!U638,IF($J$9=37,'Mottes de 6'!V638,IF($J$9=38,'Mottes de 6'!W638,IF($J$9=39,'Mottes de 6'!X638,IF($J$9=40,'Mottes de 6'!Y638,IF($J$9=41,'Mottes de 6'!Z638,IF($J$9=42,'Mottes de 6'!AA638,IF($J$9=43,'Mottes de 6'!AB638,IF($J$9=44,'Mottes de 6'!AC638,IF($J$9=45,'Mottes de 6'!AD638,IF($J$9=46,'Mottes de 6'!AE638,IF($J$9=47,'Mottes de 6'!AF638,IF($J$9=48,'Mottes de 6'!AG638,IF($J$9=49,'Mottes de 6'!AH638,IF($J$9=50,'Mottes de 6'!AI638,IF($J$9=51,'Mottes de 6'!AJ638,IF($J$9=52,'Mottes de 6'!AK638,IF($J$9=1,'Mottes de 6'!AL638,IF($J$9=2,'Mottes de 6'!AM638,IF($J$9=3,'Mottes de 6'!AN638,IF($J$9=4,'Mottes de 6'!AO638,IF($J$9=5,'Mottes de 6'!AP638,IF($J$9=6,'Mottes de 6'!AQ638,IF($J$9=7,'Mottes de 6'!AR638,IF($J$9=8,'Mottes de 6'!AS638,IF($J$9=9,'Mottes de 6'!AT638,IF($J$9=10,'Mottes de 6'!AU638,IF($J$9=11,'Mottes de 6'!AV638,IF($J$9=12,'Mottes de 6'!AW638,IF($J$9=13,'Mottes de 6'!AX638,IF($J$9=14,'Mottes de 6'!AY638,IF($J$9=15,'Mottes de 6'!AZ638,IF($J$9=16,'Mottes de 6'!BA638,IF($J$9=17,'Mottes de 6'!BB638,IF($J$9=18,'Mottes de 6'!BC638,IF($J$9=19,'Mottes de 6'!BD638,IF($J$9=20,'Mottes de 6'!BE638,IF($J$9=21,'Mottes de 6'!BF638,IF($J$9=22,'Mottes de 6'!BG638,IF($J$9=23,'Mottes de 6'!BH638,IF($J$9=24,'Mottes de 6'!BI638,IF($J$9=25,'Mottes de 6'!BJ638,IF($J$9=26,'Mottes de 6'!BK638,IF($J$9=27,'Mottes de 6'!BL638,IF($J$9=28,'Mottes de 6'!BM638,IF($J$9=29,'Mottes de 6'!BN638,IF($J$9=30,'Mottes de 6'!BO638,IF($J$9=31,'Mottes de 6'!BP638,IF($J$9=32,'Mottes de 6'!BQ638,IF($J$9=33,'Mottes de 6'!BR638,IF($J$9=34,'Mottes de 6'!BS638,IF($J$9=35,'Mottes de 6'!BT638,))))))))))))))))))))))))))))))))))))))))))))))))))))</f>
        <v>0</v>
      </c>
      <c r="K2672" s="103" t="str">
        <f>IF('Mottes de 6'!R638=0,"","Erreur")</f>
        <v/>
      </c>
    </row>
    <row r="2673" spans="1:11" x14ac:dyDescent="0.25">
      <c r="A2673" s="450"/>
      <c r="B2673" s="450"/>
      <c r="C2673" s="451" t="s">
        <v>1952</v>
      </c>
      <c r="D2673" s="451"/>
      <c r="E2673" s="450"/>
      <c r="F2673" s="450"/>
      <c r="G2673" s="450"/>
      <c r="H2673" s="450"/>
      <c r="I2673" s="450"/>
      <c r="J2673" s="450">
        <f>SUBTOTAL(9,J2669:J2672)</f>
        <v>0</v>
      </c>
      <c r="K2673" s="450"/>
    </row>
    <row r="2674" spans="1:11" x14ac:dyDescent="0.25">
      <c r="A2674" s="103" t="str">
        <f>IF('Mottes de 6'!A639&lt;&gt;"",'Mottes de 6'!A639,"")</f>
        <v/>
      </c>
      <c r="B2674" s="103" t="str">
        <f>IF('Mottes de 6'!L639&lt;&gt;"",'Mottes de 6'!L639,"")</f>
        <v>L</v>
      </c>
      <c r="C2674" s="107" t="str">
        <f>IF('Mottes de 6'!B639&lt;&gt;"",'Mottes de 6'!B639,"")</f>
        <v>P</v>
      </c>
      <c r="D2674" s="107" t="str">
        <f>IF('Mottes de 6'!C639&lt;&gt;"",'Mottes de 6'!C639,"")</f>
        <v/>
      </c>
      <c r="E2674" s="103" t="str">
        <f>IF('Mottes de 6'!H639&lt;&gt;"",'Mottes de 6'!H639,"")</f>
        <v/>
      </c>
      <c r="F2674" s="103" t="str">
        <f>IF('Mottes de 6'!E639&lt;&gt;"",'Mottes de 6'!E639,"")</f>
        <v/>
      </c>
      <c r="G2674" s="103" t="str">
        <f>IF('Mottes de 6'!N639&lt;&gt;"",'Mottes de 6'!N639,"")</f>
        <v/>
      </c>
      <c r="H2674" s="103" t="str">
        <f>IF('Mottes de 6'!I639&lt;&gt;"",'Mottes de 6'!I639,"")</f>
        <v/>
      </c>
      <c r="I2674" s="103" t="str">
        <f>IF('Mottes de 6'!J639&lt;&gt;"",'Mottes de 6'!J639,"")</f>
        <v/>
      </c>
      <c r="J2674" s="103">
        <f>IF($J$9=36,'Mottes de 6'!U639,IF($J$9=37,'Mottes de 6'!V639,IF($J$9=38,'Mottes de 6'!W639,IF($J$9=39,'Mottes de 6'!X639,IF($J$9=40,'Mottes de 6'!Y639,IF($J$9=41,'Mottes de 6'!Z639,IF($J$9=42,'Mottes de 6'!AA639,IF($J$9=43,'Mottes de 6'!AB639,IF($J$9=44,'Mottes de 6'!AC639,IF($J$9=45,'Mottes de 6'!AD639,IF($J$9=46,'Mottes de 6'!AE639,IF($J$9=47,'Mottes de 6'!AF639,IF($J$9=48,'Mottes de 6'!AG639,IF($J$9=49,'Mottes de 6'!AH639,IF($J$9=50,'Mottes de 6'!AI639,IF($J$9=51,'Mottes de 6'!AJ639,IF($J$9=52,'Mottes de 6'!AK639,IF($J$9=1,'Mottes de 6'!AL639,IF($J$9=2,'Mottes de 6'!AM639,IF($J$9=3,'Mottes de 6'!AN639,IF($J$9=4,'Mottes de 6'!AO639,IF($J$9=5,'Mottes de 6'!AP639,IF($J$9=6,'Mottes de 6'!AQ639,IF($J$9=7,'Mottes de 6'!AR639,IF($J$9=8,'Mottes de 6'!AS639,IF($J$9=9,'Mottes de 6'!AT639,IF($J$9=10,'Mottes de 6'!AU639,IF($J$9=11,'Mottes de 6'!AV639,IF($J$9=12,'Mottes de 6'!AW639,IF($J$9=13,'Mottes de 6'!AX639,IF($J$9=14,'Mottes de 6'!AY639,IF($J$9=15,'Mottes de 6'!AZ639,IF($J$9=16,'Mottes de 6'!BA639,IF($J$9=17,'Mottes de 6'!BB639,IF($J$9=18,'Mottes de 6'!BC639,IF($J$9=19,'Mottes de 6'!BD639,IF($J$9=20,'Mottes de 6'!BE639,IF($J$9=21,'Mottes de 6'!BF639,IF($J$9=22,'Mottes de 6'!BG639,IF($J$9=23,'Mottes de 6'!BH639,IF($J$9=24,'Mottes de 6'!BI639,IF($J$9=25,'Mottes de 6'!BJ639,IF($J$9=26,'Mottes de 6'!BK639,IF($J$9=27,'Mottes de 6'!BL639,IF($J$9=28,'Mottes de 6'!BM639,IF($J$9=29,'Mottes de 6'!BN639,IF($J$9=30,'Mottes de 6'!BO639,IF($J$9=31,'Mottes de 6'!BP639,IF($J$9=32,'Mottes de 6'!BQ639,IF($J$9=33,'Mottes de 6'!BR639,IF($J$9=34,'Mottes de 6'!BS639,IF($J$9=35,'Mottes de 6'!BT639,))))))))))))))))))))))))))))))))))))))))))))))))))))</f>
        <v>0</v>
      </c>
      <c r="K2674" s="103" t="str">
        <f>IF('Mottes de 6'!R639=0,"","Erreur")</f>
        <v/>
      </c>
    </row>
    <row r="2675" spans="1:11" x14ac:dyDescent="0.25">
      <c r="A2675" s="103">
        <f>IF('Mottes de 6'!A640&lt;&gt;"",'Mottes de 6'!A640,"")</f>
        <v>12518</v>
      </c>
      <c r="B2675" s="103" t="str">
        <f>IF('Mottes de 6'!L640&lt;&gt;"",'Mottes de 6'!L640,"")</f>
        <v>Noai</v>
      </c>
      <c r="C2675" s="107" t="str">
        <f>IF('Mottes de 6'!B640&lt;&gt;"",'Mottes de 6'!B640,"")</f>
        <v>PAPYRUS CYPERUS</v>
      </c>
      <c r="D2675" s="107" t="str">
        <f>IF('Mottes de 6'!C640&lt;&gt;"",'Mottes de 6'!C640,"")</f>
        <v>Du Nil</v>
      </c>
      <c r="E2675" s="103">
        <f>IF('Mottes de 6'!H640&lt;&gt;"",'Mottes de 6'!H640,"")</f>
        <v>12</v>
      </c>
      <c r="F2675" s="103" t="str">
        <f>IF('Mottes de 6'!E640&lt;&gt;"",'Mottes de 6'!E640,"")</f>
        <v>S</v>
      </c>
      <c r="G2675" s="103" t="str">
        <f>IF('Mottes de 6'!N640&lt;&gt;"",'Mottes de 6'!N640,"")</f>
        <v>M6</v>
      </c>
      <c r="H2675" s="103" t="str">
        <f>IF('Mottes de 6'!I640&lt;&gt;"",'Mottes de 6'!I640,"")</f>
        <v>N</v>
      </c>
      <c r="I2675" s="103" t="str">
        <f>IF('Mottes de 6'!J640&lt;&gt;"",'Mottes de 6'!J640,"")</f>
        <v/>
      </c>
      <c r="J2675" s="103">
        <f>IF($J$9=36,'Mottes de 6'!U640,IF($J$9=37,'Mottes de 6'!V640,IF($J$9=38,'Mottes de 6'!W640,IF($J$9=39,'Mottes de 6'!X640,IF($J$9=40,'Mottes de 6'!Y640,IF($J$9=41,'Mottes de 6'!Z640,IF($J$9=42,'Mottes de 6'!AA640,IF($J$9=43,'Mottes de 6'!AB640,IF($J$9=44,'Mottes de 6'!AC640,IF($J$9=45,'Mottes de 6'!AD640,IF($J$9=46,'Mottes de 6'!AE640,IF($J$9=47,'Mottes de 6'!AF640,IF($J$9=48,'Mottes de 6'!AG640,IF($J$9=49,'Mottes de 6'!AH640,IF($J$9=50,'Mottes de 6'!AI640,IF($J$9=51,'Mottes de 6'!AJ640,IF($J$9=52,'Mottes de 6'!AK640,IF($J$9=1,'Mottes de 6'!AL640,IF($J$9=2,'Mottes de 6'!AM640,IF($J$9=3,'Mottes de 6'!AN640,IF($J$9=4,'Mottes de 6'!AO640,IF($J$9=5,'Mottes de 6'!AP640,IF($J$9=6,'Mottes de 6'!AQ640,IF($J$9=7,'Mottes de 6'!AR640,IF($J$9=8,'Mottes de 6'!AS640,IF($J$9=9,'Mottes de 6'!AT640,IF($J$9=10,'Mottes de 6'!AU640,IF($J$9=11,'Mottes de 6'!AV640,IF($J$9=12,'Mottes de 6'!AW640,IF($J$9=13,'Mottes de 6'!AX640,IF($J$9=14,'Mottes de 6'!AY640,IF($J$9=15,'Mottes de 6'!AZ640,IF($J$9=16,'Mottes de 6'!BA640,IF($J$9=17,'Mottes de 6'!BB640,IF($J$9=18,'Mottes de 6'!BC640,IF($J$9=19,'Mottes de 6'!BD640,IF($J$9=20,'Mottes de 6'!BE640,IF($J$9=21,'Mottes de 6'!BF640,IF($J$9=22,'Mottes de 6'!BG640,IF($J$9=23,'Mottes de 6'!BH640,IF($J$9=24,'Mottes de 6'!BI640,IF($J$9=25,'Mottes de 6'!BJ640,IF($J$9=26,'Mottes de 6'!BK640,IF($J$9=27,'Mottes de 6'!BL640,IF($J$9=28,'Mottes de 6'!BM640,IF($J$9=29,'Mottes de 6'!BN640,IF($J$9=30,'Mottes de 6'!BO640,IF($J$9=31,'Mottes de 6'!BP640,IF($J$9=32,'Mottes de 6'!BQ640,IF($J$9=33,'Mottes de 6'!BR640,IF($J$9=34,'Mottes de 6'!BS640,IF($J$9=35,'Mottes de 6'!BT640,))))))))))))))))))))))))))))))))))))))))))))))))))))</f>
        <v>0</v>
      </c>
      <c r="K2675" s="103" t="str">
        <f>IF('Mottes de 6'!R640=0,"","Erreur")</f>
        <v/>
      </c>
    </row>
    <row r="2676" spans="1:11" x14ac:dyDescent="0.25">
      <c r="A2676" s="103">
        <f>IF('Mottes de 6'!A641&lt;&gt;"",'Mottes de 6'!A641,"")</f>
        <v>14060</v>
      </c>
      <c r="B2676" s="103" t="str">
        <f>IF('Mottes de 6'!L641&lt;&gt;"",'Mottes de 6'!L641,"")</f>
        <v>Noai</v>
      </c>
      <c r="C2676" s="107" t="str">
        <f>IF('Mottes de 6'!B641&lt;&gt;"",'Mottes de 6'!B641,"")</f>
        <v>PAPYRUS CYPERUS</v>
      </c>
      <c r="D2676" s="107" t="str">
        <f>IF('Mottes de 6'!C641&lt;&gt;"",'Mottes de 6'!C641,"")</f>
        <v>Profiler Little Prince</v>
      </c>
      <c r="E2676" s="103">
        <f>IF('Mottes de 6'!H641&lt;&gt;"",'Mottes de 6'!H641,"")</f>
        <v>13</v>
      </c>
      <c r="F2676" s="103" t="str">
        <f>IF('Mottes de 6'!E641&lt;&gt;"",'Mottes de 6'!E641,"")</f>
        <v>B</v>
      </c>
      <c r="G2676" s="103" t="str">
        <f>IF('Mottes de 6'!N641&lt;&gt;"",'Mottes de 6'!N641,"")</f>
        <v>M6</v>
      </c>
      <c r="H2676" s="103" t="str">
        <f>IF('Mottes de 6'!I641&lt;&gt;"",'Mottes de 6'!I641,"")</f>
        <v>N</v>
      </c>
      <c r="I2676" s="103" t="str">
        <f>IF('Mottes de 6'!J641&lt;&gt;"",'Mottes de 6'!J641,"")</f>
        <v/>
      </c>
      <c r="J2676" s="103">
        <f>IF($J$9=36,'Mottes de 6'!U641,IF($J$9=37,'Mottes de 6'!V641,IF($J$9=38,'Mottes de 6'!W641,IF($J$9=39,'Mottes de 6'!X641,IF($J$9=40,'Mottes de 6'!Y641,IF($J$9=41,'Mottes de 6'!Z641,IF($J$9=42,'Mottes de 6'!AA641,IF($J$9=43,'Mottes de 6'!AB641,IF($J$9=44,'Mottes de 6'!AC641,IF($J$9=45,'Mottes de 6'!AD641,IF($J$9=46,'Mottes de 6'!AE641,IF($J$9=47,'Mottes de 6'!AF641,IF($J$9=48,'Mottes de 6'!AG641,IF($J$9=49,'Mottes de 6'!AH641,IF($J$9=50,'Mottes de 6'!AI641,IF($J$9=51,'Mottes de 6'!AJ641,IF($J$9=52,'Mottes de 6'!AK641,IF($J$9=1,'Mottes de 6'!AL641,IF($J$9=2,'Mottes de 6'!AM641,IF($J$9=3,'Mottes de 6'!AN641,IF($J$9=4,'Mottes de 6'!AO641,IF($J$9=5,'Mottes de 6'!AP641,IF($J$9=6,'Mottes de 6'!AQ641,IF($J$9=7,'Mottes de 6'!AR641,IF($J$9=8,'Mottes de 6'!AS641,IF($J$9=9,'Mottes de 6'!AT641,IF($J$9=10,'Mottes de 6'!AU641,IF($J$9=11,'Mottes de 6'!AV641,IF($J$9=12,'Mottes de 6'!AW641,IF($J$9=13,'Mottes de 6'!AX641,IF($J$9=14,'Mottes de 6'!AY641,IF($J$9=15,'Mottes de 6'!AZ641,IF($J$9=16,'Mottes de 6'!BA641,IF($J$9=17,'Mottes de 6'!BB641,IF($J$9=18,'Mottes de 6'!BC641,IF($J$9=19,'Mottes de 6'!BD641,IF($J$9=20,'Mottes de 6'!BE641,IF($J$9=21,'Mottes de 6'!BF641,IF($J$9=22,'Mottes de 6'!BG641,IF($J$9=23,'Mottes de 6'!BH641,IF($J$9=24,'Mottes de 6'!BI641,IF($J$9=25,'Mottes de 6'!BJ641,IF($J$9=26,'Mottes de 6'!BK641,IF($J$9=27,'Mottes de 6'!BL641,IF($J$9=28,'Mottes de 6'!BM641,IF($J$9=29,'Mottes de 6'!BN641,IF($J$9=30,'Mottes de 6'!BO641,IF($J$9=31,'Mottes de 6'!BP641,IF($J$9=32,'Mottes de 6'!BQ641,IF($J$9=33,'Mottes de 6'!BR641,IF($J$9=34,'Mottes de 6'!BS641,IF($J$9=35,'Mottes de 6'!BT641,))))))))))))))))))))))))))))))))))))))))))))))))))))</f>
        <v>0</v>
      </c>
      <c r="K2676" s="103" t="str">
        <f>IF('Mottes de 6'!R641=0,"","Erreur")</f>
        <v/>
      </c>
    </row>
    <row r="2677" spans="1:11" x14ac:dyDescent="0.25">
      <c r="A2677" s="450"/>
      <c r="B2677" s="450"/>
      <c r="C2677" s="451" t="s">
        <v>1953</v>
      </c>
      <c r="D2677" s="451"/>
      <c r="E2677" s="450"/>
      <c r="F2677" s="450"/>
      <c r="G2677" s="450"/>
      <c r="H2677" s="450"/>
      <c r="I2677" s="450"/>
      <c r="J2677" s="450">
        <f>SUBTOTAL(9,J2674:J2676)</f>
        <v>0</v>
      </c>
      <c r="K2677" s="450"/>
    </row>
    <row r="2678" spans="1:11" x14ac:dyDescent="0.25">
      <c r="A2678" s="103">
        <f>IF('Mottes de 6'!A642&lt;&gt;"",'Mottes de 6'!A642,"")</f>
        <v>11759</v>
      </c>
      <c r="B2678" s="103" t="str">
        <f>IF('Mottes de 6'!L642&lt;&gt;"",'Mottes de 6'!L642,"")</f>
        <v>Noai</v>
      </c>
      <c r="C2678" s="107" t="str">
        <f>IF('Mottes de 6'!B642&lt;&gt;"",'Mottes de 6'!B642,"")</f>
        <v>PENNISETUM</v>
      </c>
      <c r="D2678" s="107" t="str">
        <f>IF('Mottes de 6'!C642&lt;&gt;"",'Mottes de 6'!C642,"")</f>
        <v xml:space="preserve">X advena rubrum </v>
      </c>
      <c r="E2678" s="103">
        <f>IF('Mottes de 6'!H642&lt;&gt;"",'Mottes de 6'!H642,"")</f>
        <v>11</v>
      </c>
      <c r="F2678" s="103" t="str">
        <f>IF('Mottes de 6'!E642&lt;&gt;"",'Mottes de 6'!E642,"")</f>
        <v>B</v>
      </c>
      <c r="G2678" s="103" t="str">
        <f>IF('Mottes de 6'!N642&lt;&gt;"",'Mottes de 6'!N642,"")</f>
        <v>M6</v>
      </c>
      <c r="H2678" s="103" t="str">
        <f>IF('Mottes de 6'!I642&lt;&gt;"",'Mottes de 6'!I642,"")</f>
        <v>D</v>
      </c>
      <c r="I2678" s="103" t="str">
        <f>IF('Mottes de 6'!J642&lt;&gt;"",'Mottes de 6'!J642,"")</f>
        <v/>
      </c>
      <c r="J2678" s="103">
        <f>IF($J$9=36,'Mottes de 6'!U642,IF($J$9=37,'Mottes de 6'!V642,IF($J$9=38,'Mottes de 6'!W642,IF($J$9=39,'Mottes de 6'!X642,IF($J$9=40,'Mottes de 6'!Y642,IF($J$9=41,'Mottes de 6'!Z642,IF($J$9=42,'Mottes de 6'!AA642,IF($J$9=43,'Mottes de 6'!AB642,IF($J$9=44,'Mottes de 6'!AC642,IF($J$9=45,'Mottes de 6'!AD642,IF($J$9=46,'Mottes de 6'!AE642,IF($J$9=47,'Mottes de 6'!AF642,IF($J$9=48,'Mottes de 6'!AG642,IF($J$9=49,'Mottes de 6'!AH642,IF($J$9=50,'Mottes de 6'!AI642,IF($J$9=51,'Mottes de 6'!AJ642,IF($J$9=52,'Mottes de 6'!AK642,IF($J$9=1,'Mottes de 6'!AL642,IF($J$9=2,'Mottes de 6'!AM642,IF($J$9=3,'Mottes de 6'!AN642,IF($J$9=4,'Mottes de 6'!AO642,IF($J$9=5,'Mottes de 6'!AP642,IF($J$9=6,'Mottes de 6'!AQ642,IF($J$9=7,'Mottes de 6'!AR642,IF($J$9=8,'Mottes de 6'!AS642,IF($J$9=9,'Mottes de 6'!AT642,IF($J$9=10,'Mottes de 6'!AU642,IF($J$9=11,'Mottes de 6'!AV642,IF($J$9=12,'Mottes de 6'!AW642,IF($J$9=13,'Mottes de 6'!AX642,IF($J$9=14,'Mottes de 6'!AY642,IF($J$9=15,'Mottes de 6'!AZ642,IF($J$9=16,'Mottes de 6'!BA642,IF($J$9=17,'Mottes de 6'!BB642,IF($J$9=18,'Mottes de 6'!BC642,IF($J$9=19,'Mottes de 6'!BD642,IF($J$9=20,'Mottes de 6'!BE642,IF($J$9=21,'Mottes de 6'!BF642,IF($J$9=22,'Mottes de 6'!BG642,IF($J$9=23,'Mottes de 6'!BH642,IF($J$9=24,'Mottes de 6'!BI642,IF($J$9=25,'Mottes de 6'!BJ642,IF($J$9=26,'Mottes de 6'!BK642,IF($J$9=27,'Mottes de 6'!BL642,IF($J$9=28,'Mottes de 6'!BM642,IF($J$9=29,'Mottes de 6'!BN642,IF($J$9=30,'Mottes de 6'!BO642,IF($J$9=31,'Mottes de 6'!BP642,IF($J$9=32,'Mottes de 6'!BQ642,IF($J$9=33,'Mottes de 6'!BR642,IF($J$9=34,'Mottes de 6'!BS642,IF($J$9=35,'Mottes de 6'!BT642,))))))))))))))))))))))))))))))))))))))))))))))))))))</f>
        <v>0</v>
      </c>
      <c r="K2678" s="103" t="str">
        <f>IF('Mottes de 6'!R642=0,"","Erreur")</f>
        <v/>
      </c>
    </row>
    <row r="2679" spans="1:11" x14ac:dyDescent="0.25">
      <c r="A2679" s="103">
        <f>IF('Mottes de 6'!A643&lt;&gt;"",'Mottes de 6'!A643,"")</f>
        <v>13143</v>
      </c>
      <c r="B2679" s="103" t="str">
        <f>IF('Mottes de 6'!L643&lt;&gt;"",'Mottes de 6'!L643,"")</f>
        <v>Noai</v>
      </c>
      <c r="C2679" s="107" t="str">
        <f>IF('Mottes de 6'!B643&lt;&gt;"",'Mottes de 6'!B643,"")</f>
        <v>PENNISETUM</v>
      </c>
      <c r="D2679" s="107" t="str">
        <f>IF('Mottes de 6'!C643&lt;&gt;"",'Mottes de 6'!C643,"")</f>
        <v>macrourum Queue d'or</v>
      </c>
      <c r="E2679" s="103">
        <f>IF('Mottes de 6'!H643&lt;&gt;"",'Mottes de 6'!H643,"")</f>
        <v>11</v>
      </c>
      <c r="F2679" s="103" t="str">
        <f>IF('Mottes de 6'!E643&lt;&gt;"",'Mottes de 6'!E643,"")</f>
        <v>S</v>
      </c>
      <c r="G2679" s="103" t="str">
        <f>IF('Mottes de 6'!N643&lt;&gt;"",'Mottes de 6'!N643,"")</f>
        <v>M6</v>
      </c>
      <c r="H2679" s="103" t="str">
        <f>IF('Mottes de 6'!I643&lt;&gt;"",'Mottes de 6'!I643,"")</f>
        <v>E</v>
      </c>
      <c r="I2679" s="103" t="str">
        <f>IF('Mottes de 6'!J643&lt;&gt;"",'Mottes de 6'!J643,"")</f>
        <v/>
      </c>
      <c r="J2679" s="103">
        <f>IF($J$9=36,'Mottes de 6'!U643,IF($J$9=37,'Mottes de 6'!V643,IF($J$9=38,'Mottes de 6'!W643,IF($J$9=39,'Mottes de 6'!X643,IF($J$9=40,'Mottes de 6'!Y643,IF($J$9=41,'Mottes de 6'!Z643,IF($J$9=42,'Mottes de 6'!AA643,IF($J$9=43,'Mottes de 6'!AB643,IF($J$9=44,'Mottes de 6'!AC643,IF($J$9=45,'Mottes de 6'!AD643,IF($J$9=46,'Mottes de 6'!AE643,IF($J$9=47,'Mottes de 6'!AF643,IF($J$9=48,'Mottes de 6'!AG643,IF($J$9=49,'Mottes de 6'!AH643,IF($J$9=50,'Mottes de 6'!AI643,IF($J$9=51,'Mottes de 6'!AJ643,IF($J$9=52,'Mottes de 6'!AK643,IF($J$9=1,'Mottes de 6'!AL643,IF($J$9=2,'Mottes de 6'!AM643,IF($J$9=3,'Mottes de 6'!AN643,IF($J$9=4,'Mottes de 6'!AO643,IF($J$9=5,'Mottes de 6'!AP643,IF($J$9=6,'Mottes de 6'!AQ643,IF($J$9=7,'Mottes de 6'!AR643,IF($J$9=8,'Mottes de 6'!AS643,IF($J$9=9,'Mottes de 6'!AT643,IF($J$9=10,'Mottes de 6'!AU643,IF($J$9=11,'Mottes de 6'!AV643,IF($J$9=12,'Mottes de 6'!AW643,IF($J$9=13,'Mottes de 6'!AX643,IF($J$9=14,'Mottes de 6'!AY643,IF($J$9=15,'Mottes de 6'!AZ643,IF($J$9=16,'Mottes de 6'!BA643,IF($J$9=17,'Mottes de 6'!BB643,IF($J$9=18,'Mottes de 6'!BC643,IF($J$9=19,'Mottes de 6'!BD643,IF($J$9=20,'Mottes de 6'!BE643,IF($J$9=21,'Mottes de 6'!BF643,IF($J$9=22,'Mottes de 6'!BG643,IF($J$9=23,'Mottes de 6'!BH643,IF($J$9=24,'Mottes de 6'!BI643,IF($J$9=25,'Mottes de 6'!BJ643,IF($J$9=26,'Mottes de 6'!BK643,IF($J$9=27,'Mottes de 6'!BL643,IF($J$9=28,'Mottes de 6'!BM643,IF($J$9=29,'Mottes de 6'!BN643,IF($J$9=30,'Mottes de 6'!BO643,IF($J$9=31,'Mottes de 6'!BP643,IF($J$9=32,'Mottes de 6'!BQ643,IF($J$9=33,'Mottes de 6'!BR643,IF($J$9=34,'Mottes de 6'!BS643,IF($J$9=35,'Mottes de 6'!BT643,))))))))))))))))))))))))))))))))))))))))))))))))))))</f>
        <v>0</v>
      </c>
      <c r="K2679" s="103" t="str">
        <f>IF('Mottes de 6'!R643=0,"","Erreur")</f>
        <v/>
      </c>
    </row>
    <row r="2680" spans="1:11" x14ac:dyDescent="0.25">
      <c r="A2680" s="103">
        <f>IF('Mottes de 6'!A644&lt;&gt;"",'Mottes de 6'!A644,"")</f>
        <v>11761</v>
      </c>
      <c r="B2680" s="103" t="str">
        <f>IF('Mottes de 6'!L644&lt;&gt;"",'Mottes de 6'!L644,"")</f>
        <v>Noai</v>
      </c>
      <c r="C2680" s="107" t="str">
        <f>IF('Mottes de 6'!B644&lt;&gt;"",'Mottes de 6'!B644,"")</f>
        <v>PENNISETUM</v>
      </c>
      <c r="D2680" s="107" t="str">
        <f>IF('Mottes de 6'!C644&lt;&gt;"",'Mottes de 6'!C644,"")</f>
        <v>villosum</v>
      </c>
      <c r="E2680" s="103">
        <f>IF('Mottes de 6'!H644&lt;&gt;"",'Mottes de 6'!H644,"")</f>
        <v>11</v>
      </c>
      <c r="F2680" s="103" t="str">
        <f>IF('Mottes de 6'!E644&lt;&gt;"",'Mottes de 6'!E644,"")</f>
        <v>S</v>
      </c>
      <c r="G2680" s="103" t="str">
        <f>IF('Mottes de 6'!N644&lt;&gt;"",'Mottes de 6'!N644,"")</f>
        <v>M6</v>
      </c>
      <c r="H2680" s="103" t="str">
        <f>IF('Mottes de 6'!I644&lt;&gt;"",'Mottes de 6'!I644,"")</f>
        <v>A</v>
      </c>
      <c r="I2680" s="103" t="str">
        <f>IF('Mottes de 6'!J644&lt;&gt;"",'Mottes de 6'!J644,"")</f>
        <v/>
      </c>
      <c r="J2680" s="103">
        <f>IF($J$9=36,'Mottes de 6'!U644,IF($J$9=37,'Mottes de 6'!V644,IF($J$9=38,'Mottes de 6'!W644,IF($J$9=39,'Mottes de 6'!X644,IF($J$9=40,'Mottes de 6'!Y644,IF($J$9=41,'Mottes de 6'!Z644,IF($J$9=42,'Mottes de 6'!AA644,IF($J$9=43,'Mottes de 6'!AB644,IF($J$9=44,'Mottes de 6'!AC644,IF($J$9=45,'Mottes de 6'!AD644,IF($J$9=46,'Mottes de 6'!AE644,IF($J$9=47,'Mottes de 6'!AF644,IF($J$9=48,'Mottes de 6'!AG644,IF($J$9=49,'Mottes de 6'!AH644,IF($J$9=50,'Mottes de 6'!AI644,IF($J$9=51,'Mottes de 6'!AJ644,IF($J$9=52,'Mottes de 6'!AK644,IF($J$9=1,'Mottes de 6'!AL644,IF($J$9=2,'Mottes de 6'!AM644,IF($J$9=3,'Mottes de 6'!AN644,IF($J$9=4,'Mottes de 6'!AO644,IF($J$9=5,'Mottes de 6'!AP644,IF($J$9=6,'Mottes de 6'!AQ644,IF($J$9=7,'Mottes de 6'!AR644,IF($J$9=8,'Mottes de 6'!AS644,IF($J$9=9,'Mottes de 6'!AT644,IF($J$9=10,'Mottes de 6'!AU644,IF($J$9=11,'Mottes de 6'!AV644,IF($J$9=12,'Mottes de 6'!AW644,IF($J$9=13,'Mottes de 6'!AX644,IF($J$9=14,'Mottes de 6'!AY644,IF($J$9=15,'Mottes de 6'!AZ644,IF($J$9=16,'Mottes de 6'!BA644,IF($J$9=17,'Mottes de 6'!BB644,IF($J$9=18,'Mottes de 6'!BC644,IF($J$9=19,'Mottes de 6'!BD644,IF($J$9=20,'Mottes de 6'!BE644,IF($J$9=21,'Mottes de 6'!BF644,IF($J$9=22,'Mottes de 6'!BG644,IF($J$9=23,'Mottes de 6'!BH644,IF($J$9=24,'Mottes de 6'!BI644,IF($J$9=25,'Mottes de 6'!BJ644,IF($J$9=26,'Mottes de 6'!BK644,IF($J$9=27,'Mottes de 6'!BL644,IF($J$9=28,'Mottes de 6'!BM644,IF($J$9=29,'Mottes de 6'!BN644,IF($J$9=30,'Mottes de 6'!BO644,IF($J$9=31,'Mottes de 6'!BP644,IF($J$9=32,'Mottes de 6'!BQ644,IF($J$9=33,'Mottes de 6'!BR644,IF($J$9=34,'Mottes de 6'!BS644,IF($J$9=35,'Mottes de 6'!BT644,))))))))))))))))))))))))))))))))))))))))))))))))))))</f>
        <v>0</v>
      </c>
      <c r="K2680" s="103" t="str">
        <f>IF('Mottes de 6'!R644=0,"","Erreur")</f>
        <v/>
      </c>
    </row>
    <row r="2681" spans="1:11" x14ac:dyDescent="0.25">
      <c r="A2681" s="103">
        <f>IF('Mottes de 6'!A645&lt;&gt;"",'Mottes de 6'!A645,"")</f>
        <v>26274</v>
      </c>
      <c r="B2681" s="103" t="str">
        <f>IF('Mottes de 6'!L645&lt;&gt;"",'Mottes de 6'!L645,"")</f>
        <v>Noai</v>
      </c>
      <c r="C2681" s="107" t="str">
        <f>IF('Mottes de 6'!B645&lt;&gt;"",'Mottes de 6'!B645,"")</f>
        <v>PENNISETUM</v>
      </c>
      <c r="D2681" s="107" t="str">
        <f>IF('Mottes de 6'!C645&lt;&gt;"",'Mottes de 6'!C645,"")</f>
        <v>Orientale</v>
      </c>
      <c r="E2681" s="103">
        <f>IF('Mottes de 6'!H645&lt;&gt;"",'Mottes de 6'!H645,"")</f>
        <v>13</v>
      </c>
      <c r="F2681" s="103" t="str">
        <f>IF('Mottes de 6'!E645&lt;&gt;"",'Mottes de 6'!E645,"")</f>
        <v>S</v>
      </c>
      <c r="G2681" s="103" t="str">
        <f>IF('Mottes de 6'!N645&lt;&gt;"",'Mottes de 6'!N645,"")</f>
        <v>M6</v>
      </c>
      <c r="H2681" s="103" t="str">
        <f>IF('Mottes de 6'!I645&lt;&gt;"",'Mottes de 6'!I645,"")</f>
        <v>E</v>
      </c>
      <c r="I2681" s="103" t="str">
        <f>IF('Mottes de 6'!J645&lt;&gt;"",'Mottes de 6'!J645,"")</f>
        <v/>
      </c>
      <c r="J2681" s="103">
        <f>IF($J$9=36,'Mottes de 6'!U645,IF($J$9=37,'Mottes de 6'!V645,IF($J$9=38,'Mottes de 6'!W645,IF($J$9=39,'Mottes de 6'!X645,IF($J$9=40,'Mottes de 6'!Y645,IF($J$9=41,'Mottes de 6'!Z645,IF($J$9=42,'Mottes de 6'!AA645,IF($J$9=43,'Mottes de 6'!AB645,IF($J$9=44,'Mottes de 6'!AC645,IF($J$9=45,'Mottes de 6'!AD645,IF($J$9=46,'Mottes de 6'!AE645,IF($J$9=47,'Mottes de 6'!AF645,IF($J$9=48,'Mottes de 6'!AG645,IF($J$9=49,'Mottes de 6'!AH645,IF($J$9=50,'Mottes de 6'!AI645,IF($J$9=51,'Mottes de 6'!AJ645,IF($J$9=52,'Mottes de 6'!AK645,IF($J$9=1,'Mottes de 6'!AL645,IF($J$9=2,'Mottes de 6'!AM645,IF($J$9=3,'Mottes de 6'!AN645,IF($J$9=4,'Mottes de 6'!AO645,IF($J$9=5,'Mottes de 6'!AP645,IF($J$9=6,'Mottes de 6'!AQ645,IF($J$9=7,'Mottes de 6'!AR645,IF($J$9=8,'Mottes de 6'!AS645,IF($J$9=9,'Mottes de 6'!AT645,IF($J$9=10,'Mottes de 6'!AU645,IF($J$9=11,'Mottes de 6'!AV645,IF($J$9=12,'Mottes de 6'!AW645,IF($J$9=13,'Mottes de 6'!AX645,IF($J$9=14,'Mottes de 6'!AY645,IF($J$9=15,'Mottes de 6'!AZ645,IF($J$9=16,'Mottes de 6'!BA645,IF($J$9=17,'Mottes de 6'!BB645,IF($J$9=18,'Mottes de 6'!BC645,IF($J$9=19,'Mottes de 6'!BD645,IF($J$9=20,'Mottes de 6'!BE645,IF($J$9=21,'Mottes de 6'!BF645,IF($J$9=22,'Mottes de 6'!BG645,IF($J$9=23,'Mottes de 6'!BH645,IF($J$9=24,'Mottes de 6'!BI645,IF($J$9=25,'Mottes de 6'!BJ645,IF($J$9=26,'Mottes de 6'!BK645,IF($J$9=27,'Mottes de 6'!BL645,IF($J$9=28,'Mottes de 6'!BM645,IF($J$9=29,'Mottes de 6'!BN645,IF($J$9=30,'Mottes de 6'!BO645,IF($J$9=31,'Mottes de 6'!BP645,IF($J$9=32,'Mottes de 6'!BQ645,IF($J$9=33,'Mottes de 6'!BR645,IF($J$9=34,'Mottes de 6'!BS645,IF($J$9=35,'Mottes de 6'!BT645,))))))))))))))))))))))))))))))))))))))))))))))))))))</f>
        <v>0</v>
      </c>
      <c r="K2681" s="103" t="str">
        <f>IF('Mottes de 6'!R645=0,"","Erreur")</f>
        <v/>
      </c>
    </row>
    <row r="2682" spans="1:11" x14ac:dyDescent="0.25">
      <c r="A2682" s="103">
        <f>IF('Mottes de 6'!A646&lt;&gt;"",'Mottes de 6'!A646,"")</f>
        <v>26603</v>
      </c>
      <c r="B2682" s="103" t="str">
        <f>IF('Mottes de 6'!L646&lt;&gt;"",'Mottes de 6'!L646,"")</f>
        <v>Noai</v>
      </c>
      <c r="C2682" s="107" t="str">
        <f>IF('Mottes de 6'!B646&lt;&gt;"",'Mottes de 6'!B646,"")</f>
        <v>PENNISETUM</v>
      </c>
      <c r="D2682" s="107" t="str">
        <f>IF('Mottes de 6'!C646&lt;&gt;"",'Mottes de 6'!C646,"")</f>
        <v>alopecuroides Viridecens</v>
      </c>
      <c r="E2682" s="103">
        <f>IF('Mottes de 6'!H646&lt;&gt;"",'Mottes de 6'!H646,"")</f>
        <v>13</v>
      </c>
      <c r="F2682" s="103" t="str">
        <f>IF('Mottes de 6'!E646&lt;&gt;"",'Mottes de 6'!E646,"")</f>
        <v>S</v>
      </c>
      <c r="G2682" s="103" t="str">
        <f>IF('Mottes de 6'!N646&lt;&gt;"",'Mottes de 6'!N646,"")</f>
        <v>M6</v>
      </c>
      <c r="H2682" s="103" t="str">
        <f>IF('Mottes de 6'!I646&lt;&gt;"",'Mottes de 6'!I646,"")</f>
        <v>A</v>
      </c>
      <c r="I2682" s="103" t="str">
        <f>IF('Mottes de 6'!J646&lt;&gt;"",'Mottes de 6'!J646,"")</f>
        <v/>
      </c>
      <c r="J2682" s="103">
        <f>IF($J$9=36,'Mottes de 6'!U646,IF($J$9=37,'Mottes de 6'!V646,IF($J$9=38,'Mottes de 6'!W646,IF($J$9=39,'Mottes de 6'!X646,IF($J$9=40,'Mottes de 6'!Y646,IF($J$9=41,'Mottes de 6'!Z646,IF($J$9=42,'Mottes de 6'!AA646,IF($J$9=43,'Mottes de 6'!AB646,IF($J$9=44,'Mottes de 6'!AC646,IF($J$9=45,'Mottes de 6'!AD646,IF($J$9=46,'Mottes de 6'!AE646,IF($J$9=47,'Mottes de 6'!AF646,IF($J$9=48,'Mottes de 6'!AG646,IF($J$9=49,'Mottes de 6'!AH646,IF($J$9=50,'Mottes de 6'!AI646,IF($J$9=51,'Mottes de 6'!AJ646,IF($J$9=52,'Mottes de 6'!AK646,IF($J$9=1,'Mottes de 6'!AL646,IF($J$9=2,'Mottes de 6'!AM646,IF($J$9=3,'Mottes de 6'!AN646,IF($J$9=4,'Mottes de 6'!AO646,IF($J$9=5,'Mottes de 6'!AP646,IF($J$9=6,'Mottes de 6'!AQ646,IF($J$9=7,'Mottes de 6'!AR646,IF($J$9=8,'Mottes de 6'!AS646,IF($J$9=9,'Mottes de 6'!AT646,IF($J$9=10,'Mottes de 6'!AU646,IF($J$9=11,'Mottes de 6'!AV646,IF($J$9=12,'Mottes de 6'!AW646,IF($J$9=13,'Mottes de 6'!AX646,IF($J$9=14,'Mottes de 6'!AY646,IF($J$9=15,'Mottes de 6'!AZ646,IF($J$9=16,'Mottes de 6'!BA646,IF($J$9=17,'Mottes de 6'!BB646,IF($J$9=18,'Mottes de 6'!BC646,IF($J$9=19,'Mottes de 6'!BD646,IF($J$9=20,'Mottes de 6'!BE646,IF($J$9=21,'Mottes de 6'!BF646,IF($J$9=22,'Mottes de 6'!BG646,IF($J$9=23,'Mottes de 6'!BH646,IF($J$9=24,'Mottes de 6'!BI646,IF($J$9=25,'Mottes de 6'!BJ646,IF($J$9=26,'Mottes de 6'!BK646,IF($J$9=27,'Mottes de 6'!BL646,IF($J$9=28,'Mottes de 6'!BM646,IF($J$9=29,'Mottes de 6'!BN646,IF($J$9=30,'Mottes de 6'!BO646,IF($J$9=31,'Mottes de 6'!BP646,IF($J$9=32,'Mottes de 6'!BQ646,IF($J$9=33,'Mottes de 6'!BR646,IF($J$9=34,'Mottes de 6'!BS646,IF($J$9=35,'Mottes de 6'!BT646,))))))))))))))))))))))))))))))))))))))))))))))))))))</f>
        <v>0</v>
      </c>
      <c r="K2682" s="103" t="str">
        <f>IF('Mottes de 6'!R646=0,"","Erreur")</f>
        <v/>
      </c>
    </row>
    <row r="2683" spans="1:11" x14ac:dyDescent="0.25">
      <c r="A2683" s="450"/>
      <c r="B2683" s="450"/>
      <c r="C2683" s="451" t="s">
        <v>1954</v>
      </c>
      <c r="D2683" s="451"/>
      <c r="E2683" s="450"/>
      <c r="F2683" s="450"/>
      <c r="G2683" s="450"/>
      <c r="H2683" s="450"/>
      <c r="I2683" s="450"/>
      <c r="J2683" s="450">
        <f>SUBTOTAL(9,J2678:J2682)</f>
        <v>0</v>
      </c>
      <c r="K2683" s="450"/>
    </row>
    <row r="2684" spans="1:11" x14ac:dyDescent="0.25">
      <c r="A2684" s="103">
        <f>IF('Mottes de 6'!A647&lt;&gt;"",'Mottes de 6'!A647,"")</f>
        <v>25314</v>
      </c>
      <c r="B2684" s="103" t="str">
        <f>IF('Mottes de 6'!L647&lt;&gt;"",'Mottes de 6'!L647,"")</f>
        <v>Noai</v>
      </c>
      <c r="C2684" s="107" t="str">
        <f>IF('Mottes de 6'!B647&lt;&gt;"",'Mottes de 6'!B647,"")</f>
        <v>PENSTEMON</v>
      </c>
      <c r="D2684" s="107" t="str">
        <f>IF('Mottes de 6'!C647&lt;&gt;"",'Mottes de 6'!C647,"")</f>
        <v>Harlequin Pink</v>
      </c>
      <c r="E2684" s="103">
        <f>IF('Mottes de 6'!H647&lt;&gt;"",'Mottes de 6'!H647,"")</f>
        <v>12</v>
      </c>
      <c r="F2684" s="103" t="str">
        <f>IF('Mottes de 6'!E647&lt;&gt;"",'Mottes de 6'!E647,"")</f>
        <v>B</v>
      </c>
      <c r="G2684" s="103" t="str">
        <f>IF('Mottes de 6'!N647&lt;&gt;"",'Mottes de 6'!N647,"")</f>
        <v>M6</v>
      </c>
      <c r="H2684" s="103" t="str">
        <f>IF('Mottes de 6'!I647&lt;&gt;"",'Mottes de 6'!I647,"")</f>
        <v>A</v>
      </c>
      <c r="I2684" s="103">
        <f>IF('Mottes de 6'!J647&lt;&gt;"",'Mottes de 6'!J647,"")</f>
        <v>0.17</v>
      </c>
      <c r="J2684" s="103">
        <f>IF($J$9=36,'Mottes de 6'!U647,IF($J$9=37,'Mottes de 6'!V647,IF($J$9=38,'Mottes de 6'!W647,IF($J$9=39,'Mottes de 6'!X647,IF($J$9=40,'Mottes de 6'!Y647,IF($J$9=41,'Mottes de 6'!Z647,IF($J$9=42,'Mottes de 6'!AA647,IF($J$9=43,'Mottes de 6'!AB647,IF($J$9=44,'Mottes de 6'!AC647,IF($J$9=45,'Mottes de 6'!AD647,IF($J$9=46,'Mottes de 6'!AE647,IF($J$9=47,'Mottes de 6'!AF647,IF($J$9=48,'Mottes de 6'!AG647,IF($J$9=49,'Mottes de 6'!AH647,IF($J$9=50,'Mottes de 6'!AI647,IF($J$9=51,'Mottes de 6'!AJ647,IF($J$9=52,'Mottes de 6'!AK647,IF($J$9=1,'Mottes de 6'!AL647,IF($J$9=2,'Mottes de 6'!AM647,IF($J$9=3,'Mottes de 6'!AN647,IF($J$9=4,'Mottes de 6'!AO647,IF($J$9=5,'Mottes de 6'!AP647,IF($J$9=6,'Mottes de 6'!AQ647,IF($J$9=7,'Mottes de 6'!AR647,IF($J$9=8,'Mottes de 6'!AS647,IF($J$9=9,'Mottes de 6'!AT647,IF($J$9=10,'Mottes de 6'!AU647,IF($J$9=11,'Mottes de 6'!AV647,IF($J$9=12,'Mottes de 6'!AW647,IF($J$9=13,'Mottes de 6'!AX647,IF($J$9=14,'Mottes de 6'!AY647,IF($J$9=15,'Mottes de 6'!AZ647,IF($J$9=16,'Mottes de 6'!BA647,IF($J$9=17,'Mottes de 6'!BB647,IF($J$9=18,'Mottes de 6'!BC647,IF($J$9=19,'Mottes de 6'!BD647,IF($J$9=20,'Mottes de 6'!BE647,IF($J$9=21,'Mottes de 6'!BF647,IF($J$9=22,'Mottes de 6'!BG647,IF($J$9=23,'Mottes de 6'!BH647,IF($J$9=24,'Mottes de 6'!BI647,IF($J$9=25,'Mottes de 6'!BJ647,IF($J$9=26,'Mottes de 6'!BK647,IF($J$9=27,'Mottes de 6'!BL647,IF($J$9=28,'Mottes de 6'!BM647,IF($J$9=29,'Mottes de 6'!BN647,IF($J$9=30,'Mottes de 6'!BO647,IF($J$9=31,'Mottes de 6'!BP647,IF($J$9=32,'Mottes de 6'!BQ647,IF($J$9=33,'Mottes de 6'!BR647,IF($J$9=34,'Mottes de 6'!BS647,IF($J$9=35,'Mottes de 6'!BT647,))))))))))))))))))))))))))))))))))))))))))))))))))))</f>
        <v>0</v>
      </c>
      <c r="K2684" s="103" t="str">
        <f>IF('Mottes de 6'!R647=0,"","Erreur")</f>
        <v/>
      </c>
    </row>
    <row r="2685" spans="1:11" x14ac:dyDescent="0.25">
      <c r="A2685" s="450"/>
      <c r="B2685" s="450"/>
      <c r="C2685" s="451" t="s">
        <v>1955</v>
      </c>
      <c r="D2685" s="451"/>
      <c r="E2685" s="450"/>
      <c r="F2685" s="450"/>
      <c r="G2685" s="450"/>
      <c r="H2685" s="450"/>
      <c r="I2685" s="450"/>
      <c r="J2685" s="450">
        <f>SUBTOTAL(9,J2684:J2684)</f>
        <v>0</v>
      </c>
      <c r="K2685" s="450"/>
    </row>
    <row r="2686" spans="1:11" x14ac:dyDescent="0.25">
      <c r="A2686" s="103">
        <f>IF('Mottes de 6'!A648&lt;&gt;"",'Mottes de 6'!A648,"")</f>
        <v>21342</v>
      </c>
      <c r="B2686" s="103" t="str">
        <f>IF('Mottes de 6'!L648&lt;&gt;"",'Mottes de 6'!L648,"")</f>
        <v>Noai</v>
      </c>
      <c r="C2686" s="107" t="str">
        <f>IF('Mottes de 6'!B648&lt;&gt;"",'Mottes de 6'!B648,"")</f>
        <v>PENTAS GRAFFITTI</v>
      </c>
      <c r="D2686" s="107" t="str">
        <f>IF('Mottes de 6'!C648&lt;&gt;"",'Mottes de 6'!C648,"")</f>
        <v>Variés</v>
      </c>
      <c r="E2686" s="103">
        <f>IF('Mottes de 6'!H648&lt;&gt;"",'Mottes de 6'!H648,"")</f>
        <v>12</v>
      </c>
      <c r="F2686" s="103" t="str">
        <f>IF('Mottes de 6'!E648&lt;&gt;"",'Mottes de 6'!E648,"")</f>
        <v>S</v>
      </c>
      <c r="G2686" s="103" t="str">
        <f>IF('Mottes de 6'!N648&lt;&gt;"",'Mottes de 6'!N648,"")</f>
        <v>M6</v>
      </c>
      <c r="H2686" s="103" t="str">
        <f>IF('Mottes de 6'!I648&lt;&gt;"",'Mottes de 6'!I648,"")</f>
        <v>A</v>
      </c>
      <c r="I2686" s="103" t="str">
        <f>IF('Mottes de 6'!J648&lt;&gt;"",'Mottes de 6'!J648,"")</f>
        <v/>
      </c>
      <c r="J2686" s="103">
        <f>IF($J$9=36,'Mottes de 6'!U648,IF($J$9=37,'Mottes de 6'!V648,IF($J$9=38,'Mottes de 6'!W648,IF($J$9=39,'Mottes de 6'!X648,IF($J$9=40,'Mottes de 6'!Y648,IF($J$9=41,'Mottes de 6'!Z648,IF($J$9=42,'Mottes de 6'!AA648,IF($J$9=43,'Mottes de 6'!AB648,IF($J$9=44,'Mottes de 6'!AC648,IF($J$9=45,'Mottes de 6'!AD648,IF($J$9=46,'Mottes de 6'!AE648,IF($J$9=47,'Mottes de 6'!AF648,IF($J$9=48,'Mottes de 6'!AG648,IF($J$9=49,'Mottes de 6'!AH648,IF($J$9=50,'Mottes de 6'!AI648,IF($J$9=51,'Mottes de 6'!AJ648,IF($J$9=52,'Mottes de 6'!AK648,IF($J$9=1,'Mottes de 6'!AL648,IF($J$9=2,'Mottes de 6'!AM648,IF($J$9=3,'Mottes de 6'!AN648,IF($J$9=4,'Mottes de 6'!AO648,IF($J$9=5,'Mottes de 6'!AP648,IF($J$9=6,'Mottes de 6'!AQ648,IF($J$9=7,'Mottes de 6'!AR648,IF($J$9=8,'Mottes de 6'!AS648,IF($J$9=9,'Mottes de 6'!AT648,IF($J$9=10,'Mottes de 6'!AU648,IF($J$9=11,'Mottes de 6'!AV648,IF($J$9=12,'Mottes de 6'!AW648,IF($J$9=13,'Mottes de 6'!AX648,IF($J$9=14,'Mottes de 6'!AY648,IF($J$9=15,'Mottes de 6'!AZ648,IF($J$9=16,'Mottes de 6'!BA648,IF($J$9=17,'Mottes de 6'!BB648,IF($J$9=18,'Mottes de 6'!BC648,IF($J$9=19,'Mottes de 6'!BD648,IF($J$9=20,'Mottes de 6'!BE648,IF($J$9=21,'Mottes de 6'!BF648,IF($J$9=22,'Mottes de 6'!BG648,IF($J$9=23,'Mottes de 6'!BH648,IF($J$9=24,'Mottes de 6'!BI648,IF($J$9=25,'Mottes de 6'!BJ648,IF($J$9=26,'Mottes de 6'!BK648,IF($J$9=27,'Mottes de 6'!BL648,IF($J$9=28,'Mottes de 6'!BM648,IF($J$9=29,'Mottes de 6'!BN648,IF($J$9=30,'Mottes de 6'!BO648,IF($J$9=31,'Mottes de 6'!BP648,IF($J$9=32,'Mottes de 6'!BQ648,IF($J$9=33,'Mottes de 6'!BR648,IF($J$9=34,'Mottes de 6'!BS648,IF($J$9=35,'Mottes de 6'!BT648,))))))))))))))))))))))))))))))))))))))))))))))))))))</f>
        <v>0</v>
      </c>
      <c r="K2686" s="103" t="str">
        <f>IF('Mottes de 6'!R648=0,"","Erreur")</f>
        <v/>
      </c>
    </row>
    <row r="2687" spans="1:11" x14ac:dyDescent="0.25">
      <c r="A2687" s="450"/>
      <c r="B2687" s="450"/>
      <c r="C2687" s="451" t="s">
        <v>1956</v>
      </c>
      <c r="D2687" s="451"/>
      <c r="E2687" s="450"/>
      <c r="F2687" s="450"/>
      <c r="G2687" s="450"/>
      <c r="H2687" s="450"/>
      <c r="I2687" s="450"/>
      <c r="J2687" s="450">
        <f>SUBTOTAL(9,J2686:J2686)</f>
        <v>0</v>
      </c>
      <c r="K2687" s="450"/>
    </row>
    <row r="2688" spans="1:11" x14ac:dyDescent="0.25">
      <c r="A2688" s="103">
        <f>IF('Mottes de 6'!A649&lt;&gt;"",'Mottes de 6'!A649,"")</f>
        <v>25315</v>
      </c>
      <c r="B2688" s="103" t="str">
        <f>IF('Mottes de 6'!L649&lt;&gt;"",'Mottes de 6'!L649,"")</f>
        <v>Noai</v>
      </c>
      <c r="C2688" s="107" t="str">
        <f>IF('Mottes de 6'!B649&lt;&gt;"",'Mottes de 6'!B649,"")</f>
        <v>PENTAS GLITTERATI</v>
      </c>
      <c r="D2688" s="107" t="str">
        <f>IF('Mottes de 6'!C649&lt;&gt;"",'Mottes de 6'!C649,"")</f>
        <v xml:space="preserve">Red Star </v>
      </c>
      <c r="E2688" s="103">
        <f>IF('Mottes de 6'!H649&lt;&gt;"",'Mottes de 6'!H649,"")</f>
        <v>12</v>
      </c>
      <c r="F2688" s="103" t="str">
        <f>IF('Mottes de 6'!E649&lt;&gt;"",'Mottes de 6'!E649,"")</f>
        <v>S</v>
      </c>
      <c r="G2688" s="103" t="str">
        <f>IF('Mottes de 6'!N649&lt;&gt;"",'Mottes de 6'!N649,"")</f>
        <v>M6</v>
      </c>
      <c r="H2688" s="103" t="str">
        <f>IF('Mottes de 6'!I649&lt;&gt;"",'Mottes de 6'!I649,"")</f>
        <v>A</v>
      </c>
      <c r="I2688" s="103" t="str">
        <f>IF('Mottes de 6'!J649&lt;&gt;"",'Mottes de 6'!J649,"")</f>
        <v/>
      </c>
      <c r="J2688" s="103">
        <f>IF($J$9=36,'Mottes de 6'!U649,IF($J$9=37,'Mottes de 6'!V649,IF($J$9=38,'Mottes de 6'!W649,IF($J$9=39,'Mottes de 6'!X649,IF($J$9=40,'Mottes de 6'!Y649,IF($J$9=41,'Mottes de 6'!Z649,IF($J$9=42,'Mottes de 6'!AA649,IF($J$9=43,'Mottes de 6'!AB649,IF($J$9=44,'Mottes de 6'!AC649,IF($J$9=45,'Mottes de 6'!AD649,IF($J$9=46,'Mottes de 6'!AE649,IF($J$9=47,'Mottes de 6'!AF649,IF($J$9=48,'Mottes de 6'!AG649,IF($J$9=49,'Mottes de 6'!AH649,IF($J$9=50,'Mottes de 6'!AI649,IF($J$9=51,'Mottes de 6'!AJ649,IF($J$9=52,'Mottes de 6'!AK649,IF($J$9=1,'Mottes de 6'!AL649,IF($J$9=2,'Mottes de 6'!AM649,IF($J$9=3,'Mottes de 6'!AN649,IF($J$9=4,'Mottes de 6'!AO649,IF($J$9=5,'Mottes de 6'!AP649,IF($J$9=6,'Mottes de 6'!AQ649,IF($J$9=7,'Mottes de 6'!AR649,IF($J$9=8,'Mottes de 6'!AS649,IF($J$9=9,'Mottes de 6'!AT649,IF($J$9=10,'Mottes de 6'!AU649,IF($J$9=11,'Mottes de 6'!AV649,IF($J$9=12,'Mottes de 6'!AW649,IF($J$9=13,'Mottes de 6'!AX649,IF($J$9=14,'Mottes de 6'!AY649,IF($J$9=15,'Mottes de 6'!AZ649,IF($J$9=16,'Mottes de 6'!BA649,IF($J$9=17,'Mottes de 6'!BB649,IF($J$9=18,'Mottes de 6'!BC649,IF($J$9=19,'Mottes de 6'!BD649,IF($J$9=20,'Mottes de 6'!BE649,IF($J$9=21,'Mottes de 6'!BF649,IF($J$9=22,'Mottes de 6'!BG649,IF($J$9=23,'Mottes de 6'!BH649,IF($J$9=24,'Mottes de 6'!BI649,IF($J$9=25,'Mottes de 6'!BJ649,IF($J$9=26,'Mottes de 6'!BK649,IF($J$9=27,'Mottes de 6'!BL649,IF($J$9=28,'Mottes de 6'!BM649,IF($J$9=29,'Mottes de 6'!BN649,IF($J$9=30,'Mottes de 6'!BO649,IF($J$9=31,'Mottes de 6'!BP649,IF($J$9=32,'Mottes de 6'!BQ649,IF($J$9=33,'Mottes de 6'!BR649,IF($J$9=34,'Mottes de 6'!BS649,IF($J$9=35,'Mottes de 6'!BT649,))))))))))))))))))))))))))))))))))))))))))))))))))))</f>
        <v>0</v>
      </c>
      <c r="K2688" s="103" t="str">
        <f>IF('Mottes de 6'!R649=0,"","Erreur")</f>
        <v/>
      </c>
    </row>
    <row r="2689" spans="1:11" x14ac:dyDescent="0.25">
      <c r="A2689" s="450"/>
      <c r="B2689" s="450"/>
      <c r="C2689" s="451" t="s">
        <v>1957</v>
      </c>
      <c r="D2689" s="451"/>
      <c r="E2689" s="450"/>
      <c r="F2689" s="450"/>
      <c r="G2689" s="450"/>
      <c r="H2689" s="450"/>
      <c r="I2689" s="450"/>
      <c r="J2689" s="450">
        <f>SUBTOTAL(9,J2688:J2688)</f>
        <v>0</v>
      </c>
      <c r="K2689" s="450"/>
    </row>
    <row r="2690" spans="1:11" x14ac:dyDescent="0.25">
      <c r="A2690" s="103">
        <f>IF('Mottes de 6'!A650&lt;&gt;"",'Mottes de 6'!A650,"")</f>
        <v>13014</v>
      </c>
      <c r="B2690" s="103" t="str">
        <f>IF('Mottes de 6'!L650&lt;&gt;"",'Mottes de 6'!L650,"")</f>
        <v>Noai</v>
      </c>
      <c r="C2690" s="107" t="str">
        <f>IF('Mottes de 6'!B650&lt;&gt;"",'Mottes de 6'!B650,"")</f>
        <v>PEROVSKIA</v>
      </c>
      <c r="D2690" s="107" t="str">
        <f>IF('Mottes de 6'!C650&lt;&gt;"",'Mottes de 6'!C650,"")</f>
        <v>Little Spire</v>
      </c>
      <c r="E2690" s="103">
        <f>IF('Mottes de 6'!H650&lt;&gt;"",'Mottes de 6'!H650,"")</f>
        <v>12</v>
      </c>
      <c r="F2690" s="103" t="str">
        <f>IF('Mottes de 6'!E650&lt;&gt;"",'Mottes de 6'!E650,"")</f>
        <v>B</v>
      </c>
      <c r="G2690" s="103" t="str">
        <f>IF('Mottes de 6'!N650&lt;&gt;"",'Mottes de 6'!N650,"")</f>
        <v>M6</v>
      </c>
      <c r="H2690" s="103" t="str">
        <f>IF('Mottes de 6'!I650&lt;&gt;"",'Mottes de 6'!I650,"")</f>
        <v>E</v>
      </c>
      <c r="I2690" s="103">
        <f>IF('Mottes de 6'!J650&lt;&gt;"",'Mottes de 6'!J650,"")</f>
        <v>0.1</v>
      </c>
      <c r="J2690" s="103">
        <f>IF($J$9=36,'Mottes de 6'!U650,IF($J$9=37,'Mottes de 6'!V650,IF($J$9=38,'Mottes de 6'!W650,IF($J$9=39,'Mottes de 6'!X650,IF($J$9=40,'Mottes de 6'!Y650,IF($J$9=41,'Mottes de 6'!Z650,IF($J$9=42,'Mottes de 6'!AA650,IF($J$9=43,'Mottes de 6'!AB650,IF($J$9=44,'Mottes de 6'!AC650,IF($J$9=45,'Mottes de 6'!AD650,IF($J$9=46,'Mottes de 6'!AE650,IF($J$9=47,'Mottes de 6'!AF650,IF($J$9=48,'Mottes de 6'!AG650,IF($J$9=49,'Mottes de 6'!AH650,IF($J$9=50,'Mottes de 6'!AI650,IF($J$9=51,'Mottes de 6'!AJ650,IF($J$9=52,'Mottes de 6'!AK650,IF($J$9=1,'Mottes de 6'!AL650,IF($J$9=2,'Mottes de 6'!AM650,IF($J$9=3,'Mottes de 6'!AN650,IF($J$9=4,'Mottes de 6'!AO650,IF($J$9=5,'Mottes de 6'!AP650,IF($J$9=6,'Mottes de 6'!AQ650,IF($J$9=7,'Mottes de 6'!AR650,IF($J$9=8,'Mottes de 6'!AS650,IF($J$9=9,'Mottes de 6'!AT650,IF($J$9=10,'Mottes de 6'!AU650,IF($J$9=11,'Mottes de 6'!AV650,IF($J$9=12,'Mottes de 6'!AW650,IF($J$9=13,'Mottes de 6'!AX650,IF($J$9=14,'Mottes de 6'!AY650,IF($J$9=15,'Mottes de 6'!AZ650,IF($J$9=16,'Mottes de 6'!BA650,IF($J$9=17,'Mottes de 6'!BB650,IF($J$9=18,'Mottes de 6'!BC650,IF($J$9=19,'Mottes de 6'!BD650,IF($J$9=20,'Mottes de 6'!BE650,IF($J$9=21,'Mottes de 6'!BF650,IF($J$9=22,'Mottes de 6'!BG650,IF($J$9=23,'Mottes de 6'!BH650,IF($J$9=24,'Mottes de 6'!BI650,IF($J$9=25,'Mottes de 6'!BJ650,IF($J$9=26,'Mottes de 6'!BK650,IF($J$9=27,'Mottes de 6'!BL650,IF($J$9=28,'Mottes de 6'!BM650,IF($J$9=29,'Mottes de 6'!BN650,IF($J$9=30,'Mottes de 6'!BO650,IF($J$9=31,'Mottes de 6'!BP650,IF($J$9=32,'Mottes de 6'!BQ650,IF($J$9=33,'Mottes de 6'!BR650,IF($J$9=34,'Mottes de 6'!BS650,IF($J$9=35,'Mottes de 6'!BT650,))))))))))))))))))))))))))))))))))))))))))))))))))))</f>
        <v>0</v>
      </c>
      <c r="K2690" s="103" t="str">
        <f>IF('Mottes de 6'!R650=0,"","Erreur")</f>
        <v/>
      </c>
    </row>
    <row r="2691" spans="1:11" x14ac:dyDescent="0.25">
      <c r="A2691" s="450"/>
      <c r="B2691" s="450"/>
      <c r="C2691" s="451" t="s">
        <v>1958</v>
      </c>
      <c r="D2691" s="451"/>
      <c r="E2691" s="450"/>
      <c r="F2691" s="450"/>
      <c r="G2691" s="450"/>
      <c r="H2691" s="450"/>
      <c r="I2691" s="450"/>
      <c r="J2691" s="450">
        <f>SUBTOTAL(9,J2690:J2690)</f>
        <v>0</v>
      </c>
      <c r="K2691" s="450"/>
    </row>
    <row r="2692" spans="1:11" x14ac:dyDescent="0.25">
      <c r="A2692" s="103">
        <f>IF('Mottes de 6'!A651&lt;&gt;"",'Mottes de 6'!A651,"")</f>
        <v>26075</v>
      </c>
      <c r="B2692" s="103" t="str">
        <f>IF('Mottes de 6'!L651&lt;&gt;"",'Mottes de 6'!L651,"")</f>
        <v>Noai</v>
      </c>
      <c r="C2692" s="107" t="str">
        <f>IF('Mottes de 6'!B651&lt;&gt;"",'Mottes de 6'!B651,"")</f>
        <v>PERVENCHE DE MADAGASCAR</v>
      </c>
      <c r="D2692" s="107" t="str">
        <f>IF('Mottes de 6'!C651&lt;&gt;"",'Mottes de 6'!C651,"")</f>
        <v>Mediterranean XP Mix</v>
      </c>
      <c r="E2692" s="103">
        <f>IF('Mottes de 6'!H651&lt;&gt;"",'Mottes de 6'!H651,"")</f>
        <v>12</v>
      </c>
      <c r="F2692" s="103" t="str">
        <f>IF('Mottes de 6'!E651&lt;&gt;"",'Mottes de 6'!E651,"")</f>
        <v>S</v>
      </c>
      <c r="G2692" s="103" t="str">
        <f>IF('Mottes de 6'!N651&lt;&gt;"",'Mottes de 6'!N651,"")</f>
        <v>M6</v>
      </c>
      <c r="H2692" s="103" t="str">
        <f>IF('Mottes de 6'!I651&lt;&gt;"",'Mottes de 6'!I651,"")</f>
        <v>B</v>
      </c>
      <c r="I2692" s="103" t="str">
        <f>IF('Mottes de 6'!J651&lt;&gt;"",'Mottes de 6'!J651,"")</f>
        <v/>
      </c>
      <c r="J2692" s="103">
        <f>IF($J$9=36,'Mottes de 6'!U651,IF($J$9=37,'Mottes de 6'!V651,IF($J$9=38,'Mottes de 6'!W651,IF($J$9=39,'Mottes de 6'!X651,IF($J$9=40,'Mottes de 6'!Y651,IF($J$9=41,'Mottes de 6'!Z651,IF($J$9=42,'Mottes de 6'!AA651,IF($J$9=43,'Mottes de 6'!AB651,IF($J$9=44,'Mottes de 6'!AC651,IF($J$9=45,'Mottes de 6'!AD651,IF($J$9=46,'Mottes de 6'!AE651,IF($J$9=47,'Mottes de 6'!AF651,IF($J$9=48,'Mottes de 6'!AG651,IF($J$9=49,'Mottes de 6'!AH651,IF($J$9=50,'Mottes de 6'!AI651,IF($J$9=51,'Mottes de 6'!AJ651,IF($J$9=52,'Mottes de 6'!AK651,IF($J$9=1,'Mottes de 6'!AL651,IF($J$9=2,'Mottes de 6'!AM651,IF($J$9=3,'Mottes de 6'!AN651,IF($J$9=4,'Mottes de 6'!AO651,IF($J$9=5,'Mottes de 6'!AP651,IF($J$9=6,'Mottes de 6'!AQ651,IF($J$9=7,'Mottes de 6'!AR651,IF($J$9=8,'Mottes de 6'!AS651,IF($J$9=9,'Mottes de 6'!AT651,IF($J$9=10,'Mottes de 6'!AU651,IF($J$9=11,'Mottes de 6'!AV651,IF($J$9=12,'Mottes de 6'!AW651,IF($J$9=13,'Mottes de 6'!AX651,IF($J$9=14,'Mottes de 6'!AY651,IF($J$9=15,'Mottes de 6'!AZ651,IF($J$9=16,'Mottes de 6'!BA651,IF($J$9=17,'Mottes de 6'!BB651,IF($J$9=18,'Mottes de 6'!BC651,IF($J$9=19,'Mottes de 6'!BD651,IF($J$9=20,'Mottes de 6'!BE651,IF($J$9=21,'Mottes de 6'!BF651,IF($J$9=22,'Mottes de 6'!BG651,IF($J$9=23,'Mottes de 6'!BH651,IF($J$9=24,'Mottes de 6'!BI651,IF($J$9=25,'Mottes de 6'!BJ651,IF($J$9=26,'Mottes de 6'!BK651,IF($J$9=27,'Mottes de 6'!BL651,IF($J$9=28,'Mottes de 6'!BM651,IF($J$9=29,'Mottes de 6'!BN651,IF($J$9=30,'Mottes de 6'!BO651,IF($J$9=31,'Mottes de 6'!BP651,IF($J$9=32,'Mottes de 6'!BQ651,IF($J$9=33,'Mottes de 6'!BR651,IF($J$9=34,'Mottes de 6'!BS651,IF($J$9=35,'Mottes de 6'!BT651,))))))))))))))))))))))))))))))))))))))))))))))))))))</f>
        <v>0</v>
      </c>
      <c r="K2692" s="103" t="str">
        <f>IF('Mottes de 6'!R651=0,"","Erreur")</f>
        <v/>
      </c>
    </row>
    <row r="2693" spans="1:11" x14ac:dyDescent="0.25">
      <c r="A2693" s="103">
        <f>IF('Mottes de 6'!A652&lt;&gt;"",'Mottes de 6'!A652,"")</f>
        <v>23969</v>
      </c>
      <c r="B2693" s="103" t="str">
        <f>IF('Mottes de 6'!L652&lt;&gt;"",'Mottes de 6'!L652,"")</f>
        <v>Noai</v>
      </c>
      <c r="C2693" s="107" t="str">
        <f>IF('Mottes de 6'!B652&lt;&gt;"",'Mottes de 6'!B652,"")</f>
        <v>PERVENCHE DE MADAGASCAR</v>
      </c>
      <c r="D2693" s="107" t="str">
        <f>IF('Mottes de 6'!C652&lt;&gt;"",'Mottes de 6'!C652,"")</f>
        <v xml:space="preserve">Valiant Mix </v>
      </c>
      <c r="E2693" s="103">
        <f>IF('Mottes de 6'!H652&lt;&gt;"",'Mottes de 6'!H652,"")</f>
        <v>12</v>
      </c>
      <c r="F2693" s="103" t="str">
        <f>IF('Mottes de 6'!E652&lt;&gt;"",'Mottes de 6'!E652,"")</f>
        <v>S</v>
      </c>
      <c r="G2693" s="103" t="str">
        <f>IF('Mottes de 6'!N652&lt;&gt;"",'Mottes de 6'!N652,"")</f>
        <v>M6</v>
      </c>
      <c r="H2693" s="103" t="str">
        <f>IF('Mottes de 6'!I652&lt;&gt;"",'Mottes de 6'!I652,"")</f>
        <v>B</v>
      </c>
      <c r="I2693" s="103" t="str">
        <f>IF('Mottes de 6'!J652&lt;&gt;"",'Mottes de 6'!J652,"")</f>
        <v/>
      </c>
      <c r="J2693" s="103">
        <f>IF($J$9=36,'Mottes de 6'!U652,IF($J$9=37,'Mottes de 6'!V652,IF($J$9=38,'Mottes de 6'!W652,IF($J$9=39,'Mottes de 6'!X652,IF($J$9=40,'Mottes de 6'!Y652,IF($J$9=41,'Mottes de 6'!Z652,IF($J$9=42,'Mottes de 6'!AA652,IF($J$9=43,'Mottes de 6'!AB652,IF($J$9=44,'Mottes de 6'!AC652,IF($J$9=45,'Mottes de 6'!AD652,IF($J$9=46,'Mottes de 6'!AE652,IF($J$9=47,'Mottes de 6'!AF652,IF($J$9=48,'Mottes de 6'!AG652,IF($J$9=49,'Mottes de 6'!AH652,IF($J$9=50,'Mottes de 6'!AI652,IF($J$9=51,'Mottes de 6'!AJ652,IF($J$9=52,'Mottes de 6'!AK652,IF($J$9=1,'Mottes de 6'!AL652,IF($J$9=2,'Mottes de 6'!AM652,IF($J$9=3,'Mottes de 6'!AN652,IF($J$9=4,'Mottes de 6'!AO652,IF($J$9=5,'Mottes de 6'!AP652,IF($J$9=6,'Mottes de 6'!AQ652,IF($J$9=7,'Mottes de 6'!AR652,IF($J$9=8,'Mottes de 6'!AS652,IF($J$9=9,'Mottes de 6'!AT652,IF($J$9=10,'Mottes de 6'!AU652,IF($J$9=11,'Mottes de 6'!AV652,IF($J$9=12,'Mottes de 6'!AW652,IF($J$9=13,'Mottes de 6'!AX652,IF($J$9=14,'Mottes de 6'!AY652,IF($J$9=15,'Mottes de 6'!AZ652,IF($J$9=16,'Mottes de 6'!BA652,IF($J$9=17,'Mottes de 6'!BB652,IF($J$9=18,'Mottes de 6'!BC652,IF($J$9=19,'Mottes de 6'!BD652,IF($J$9=20,'Mottes de 6'!BE652,IF($J$9=21,'Mottes de 6'!BF652,IF($J$9=22,'Mottes de 6'!BG652,IF($J$9=23,'Mottes de 6'!BH652,IF($J$9=24,'Mottes de 6'!BI652,IF($J$9=25,'Mottes de 6'!BJ652,IF($J$9=26,'Mottes de 6'!BK652,IF($J$9=27,'Mottes de 6'!BL652,IF($J$9=28,'Mottes de 6'!BM652,IF($J$9=29,'Mottes de 6'!BN652,IF($J$9=30,'Mottes de 6'!BO652,IF($J$9=31,'Mottes de 6'!BP652,IF($J$9=32,'Mottes de 6'!BQ652,IF($J$9=33,'Mottes de 6'!BR652,IF($J$9=34,'Mottes de 6'!BS652,IF($J$9=35,'Mottes de 6'!BT652,))))))))))))))))))))))))))))))))))))))))))))))))))))</f>
        <v>0</v>
      </c>
      <c r="K2693" s="103" t="str">
        <f>IF('Mottes de 6'!R652=0,"","Erreur")</f>
        <v/>
      </c>
    </row>
    <row r="2694" spans="1:11" x14ac:dyDescent="0.25">
      <c r="A2694" s="450"/>
      <c r="B2694" s="450"/>
      <c r="C2694" s="451" t="s">
        <v>1959</v>
      </c>
      <c r="D2694" s="451"/>
      <c r="E2694" s="450"/>
      <c r="F2694" s="450"/>
      <c r="G2694" s="450"/>
      <c r="H2694" s="450"/>
      <c r="I2694" s="450"/>
      <c r="J2694" s="450">
        <f>SUBTOTAL(9,J2692:J2693)</f>
        <v>0</v>
      </c>
      <c r="K2694" s="450"/>
    </row>
    <row r="2695" spans="1:11" x14ac:dyDescent="0.25">
      <c r="A2695" s="103" t="str">
        <f>IF('Mottes de 6'!A653&lt;&gt;"",'Mottes de 6'!A653,"")</f>
        <v/>
      </c>
      <c r="B2695" s="103" t="str">
        <f>IF('Mottes de 6'!L653&lt;&gt;"",'Mottes de 6'!L653,"")</f>
        <v>E</v>
      </c>
      <c r="C2695" s="107" t="str">
        <f>IF('Mottes de 6'!B653&lt;&gt;"",'Mottes de 6'!B653,"")</f>
        <v>PETUNIA LITTLETUNIA</v>
      </c>
      <c r="D2695" s="107" t="str">
        <f>IF('Mottes de 6'!C653&lt;&gt;"",'Mottes de 6'!C653,"")</f>
        <v/>
      </c>
      <c r="E2695" s="103" t="str">
        <f>IF('Mottes de 6'!H653&lt;&gt;"",'Mottes de 6'!H653,"")</f>
        <v/>
      </c>
      <c r="F2695" s="103" t="str">
        <f>IF('Mottes de 6'!E653&lt;&gt;"",'Mottes de 6'!E653,"")</f>
        <v/>
      </c>
      <c r="G2695" s="103" t="str">
        <f>IF('Mottes de 6'!N653&lt;&gt;"",'Mottes de 6'!N653,"")</f>
        <v/>
      </c>
      <c r="H2695" s="103" t="str">
        <f>IF('Mottes de 6'!I653&lt;&gt;"",'Mottes de 6'!I653,"")</f>
        <v/>
      </c>
      <c r="I2695" s="103" t="str">
        <f>IF('Mottes de 6'!J653&lt;&gt;"",'Mottes de 6'!J653,"")</f>
        <v/>
      </c>
      <c r="J2695" s="103">
        <f>IF($J$9=36,'Mottes de 6'!U653,IF($J$9=37,'Mottes de 6'!V653,IF($J$9=38,'Mottes de 6'!W653,IF($J$9=39,'Mottes de 6'!X653,IF($J$9=40,'Mottes de 6'!Y653,IF($J$9=41,'Mottes de 6'!Z653,IF($J$9=42,'Mottes de 6'!AA653,IF($J$9=43,'Mottes de 6'!AB653,IF($J$9=44,'Mottes de 6'!AC653,IF($J$9=45,'Mottes de 6'!AD653,IF($J$9=46,'Mottes de 6'!AE653,IF($J$9=47,'Mottes de 6'!AF653,IF($J$9=48,'Mottes de 6'!AG653,IF($J$9=49,'Mottes de 6'!AH653,IF($J$9=50,'Mottes de 6'!AI653,IF($J$9=51,'Mottes de 6'!AJ653,IF($J$9=52,'Mottes de 6'!AK653,IF($J$9=1,'Mottes de 6'!AL653,IF($J$9=2,'Mottes de 6'!AM653,IF($J$9=3,'Mottes de 6'!AN653,IF($J$9=4,'Mottes de 6'!AO653,IF($J$9=5,'Mottes de 6'!AP653,IF($J$9=6,'Mottes de 6'!AQ653,IF($J$9=7,'Mottes de 6'!AR653,IF($J$9=8,'Mottes de 6'!AS653,IF($J$9=9,'Mottes de 6'!AT653,IF($J$9=10,'Mottes de 6'!AU653,IF($J$9=11,'Mottes de 6'!AV653,IF($J$9=12,'Mottes de 6'!AW653,IF($J$9=13,'Mottes de 6'!AX653,IF($J$9=14,'Mottes de 6'!AY653,IF($J$9=15,'Mottes de 6'!AZ653,IF($J$9=16,'Mottes de 6'!BA653,IF($J$9=17,'Mottes de 6'!BB653,IF($J$9=18,'Mottes de 6'!BC653,IF($J$9=19,'Mottes de 6'!BD653,IF($J$9=20,'Mottes de 6'!BE653,IF($J$9=21,'Mottes de 6'!BF653,IF($J$9=22,'Mottes de 6'!BG653,IF($J$9=23,'Mottes de 6'!BH653,IF($J$9=24,'Mottes de 6'!BI653,IF($J$9=25,'Mottes de 6'!BJ653,IF($J$9=26,'Mottes de 6'!BK653,IF($J$9=27,'Mottes de 6'!BL653,IF($J$9=28,'Mottes de 6'!BM653,IF($J$9=29,'Mottes de 6'!BN653,IF($J$9=30,'Mottes de 6'!BO653,IF($J$9=31,'Mottes de 6'!BP653,IF($J$9=32,'Mottes de 6'!BQ653,IF($J$9=33,'Mottes de 6'!BR653,IF($J$9=34,'Mottes de 6'!BS653,IF($J$9=35,'Mottes de 6'!BT653,))))))))))))))))))))))))))))))))))))))))))))))))))))</f>
        <v>0</v>
      </c>
      <c r="K2695" s="103" t="str">
        <f>IF('Mottes de 6'!R653=0,"","Erreur")</f>
        <v/>
      </c>
    </row>
    <row r="2696" spans="1:11" x14ac:dyDescent="0.25">
      <c r="A2696" s="103">
        <f>IF('Mottes de 6'!A654&lt;&gt;"",'Mottes de 6'!A654,"")</f>
        <v>26120</v>
      </c>
      <c r="B2696" s="103" t="str">
        <f>IF('Mottes de 6'!L654&lt;&gt;"",'Mottes de 6'!L654,"")</f>
        <v>Noai</v>
      </c>
      <c r="C2696" s="107" t="str">
        <f>IF('Mottes de 6'!B654&lt;&gt;"",'Mottes de 6'!B654,"")</f>
        <v>PETUNIA LITTLETUNIA</v>
      </c>
      <c r="D2696" s="107" t="str">
        <f>IF('Mottes de 6'!C654&lt;&gt;"",'Mottes de 6'!C654,"")</f>
        <v>Blue Vein</v>
      </c>
      <c r="E2696" s="103">
        <f>IF('Mottes de 6'!H654&lt;&gt;"",'Mottes de 6'!H654,"")</f>
        <v>11</v>
      </c>
      <c r="F2696" s="103" t="str">
        <f>IF('Mottes de 6'!E654&lt;&gt;"",'Mottes de 6'!E654,"")</f>
        <v>B</v>
      </c>
      <c r="G2696" s="103" t="str">
        <f>IF('Mottes de 6'!N654&lt;&gt;"",'Mottes de 6'!N654,"")</f>
        <v>M6</v>
      </c>
      <c r="H2696" s="103" t="str">
        <f>IF('Mottes de 6'!I654&lt;&gt;"",'Mottes de 6'!I654,"")</f>
        <v>A</v>
      </c>
      <c r="I2696" s="103">
        <f>IF('Mottes de 6'!J654&lt;&gt;"",'Mottes de 6'!J654,"")</f>
        <v>4.4999999999999998E-2</v>
      </c>
      <c r="J2696" s="103">
        <f>IF($J$9=36,'Mottes de 6'!U654,IF($J$9=37,'Mottes de 6'!V654,IF($J$9=38,'Mottes de 6'!W654,IF($J$9=39,'Mottes de 6'!X654,IF($J$9=40,'Mottes de 6'!Y654,IF($J$9=41,'Mottes de 6'!Z654,IF($J$9=42,'Mottes de 6'!AA654,IF($J$9=43,'Mottes de 6'!AB654,IF($J$9=44,'Mottes de 6'!AC654,IF($J$9=45,'Mottes de 6'!AD654,IF($J$9=46,'Mottes de 6'!AE654,IF($J$9=47,'Mottes de 6'!AF654,IF($J$9=48,'Mottes de 6'!AG654,IF($J$9=49,'Mottes de 6'!AH654,IF($J$9=50,'Mottes de 6'!AI654,IF($J$9=51,'Mottes de 6'!AJ654,IF($J$9=52,'Mottes de 6'!AK654,IF($J$9=1,'Mottes de 6'!AL654,IF($J$9=2,'Mottes de 6'!AM654,IF($J$9=3,'Mottes de 6'!AN654,IF($J$9=4,'Mottes de 6'!AO654,IF($J$9=5,'Mottes de 6'!AP654,IF($J$9=6,'Mottes de 6'!AQ654,IF($J$9=7,'Mottes de 6'!AR654,IF($J$9=8,'Mottes de 6'!AS654,IF($J$9=9,'Mottes de 6'!AT654,IF($J$9=10,'Mottes de 6'!AU654,IF($J$9=11,'Mottes de 6'!AV654,IF($J$9=12,'Mottes de 6'!AW654,IF($J$9=13,'Mottes de 6'!AX654,IF($J$9=14,'Mottes de 6'!AY654,IF($J$9=15,'Mottes de 6'!AZ654,IF($J$9=16,'Mottes de 6'!BA654,IF($J$9=17,'Mottes de 6'!BB654,IF($J$9=18,'Mottes de 6'!BC654,IF($J$9=19,'Mottes de 6'!BD654,IF($J$9=20,'Mottes de 6'!BE654,IF($J$9=21,'Mottes de 6'!BF654,IF($J$9=22,'Mottes de 6'!BG654,IF($J$9=23,'Mottes de 6'!BH654,IF($J$9=24,'Mottes de 6'!BI654,IF($J$9=25,'Mottes de 6'!BJ654,IF($J$9=26,'Mottes de 6'!BK654,IF($J$9=27,'Mottes de 6'!BL654,IF($J$9=28,'Mottes de 6'!BM654,IF($J$9=29,'Mottes de 6'!BN654,IF($J$9=30,'Mottes de 6'!BO654,IF($J$9=31,'Mottes de 6'!BP654,IF($J$9=32,'Mottes de 6'!BQ654,IF($J$9=33,'Mottes de 6'!BR654,IF($J$9=34,'Mottes de 6'!BS654,IF($J$9=35,'Mottes de 6'!BT654,))))))))))))))))))))))))))))))))))))))))))))))))))))</f>
        <v>0</v>
      </c>
      <c r="K2696" s="103" t="str">
        <f>IF('Mottes de 6'!R654=0,"","Erreur")</f>
        <v/>
      </c>
    </row>
    <row r="2697" spans="1:11" x14ac:dyDescent="0.25">
      <c r="A2697" s="103">
        <f>IF('Mottes de 6'!A655&lt;&gt;"",'Mottes de 6'!A655,"")</f>
        <v>26121</v>
      </c>
      <c r="B2697" s="103" t="str">
        <f>IF('Mottes de 6'!L655&lt;&gt;"",'Mottes de 6'!L655,"")</f>
        <v>Noai</v>
      </c>
      <c r="C2697" s="107" t="str">
        <f>IF('Mottes de 6'!B655&lt;&gt;"",'Mottes de 6'!B655,"")</f>
        <v>PETUNIA LITTLETUNIA</v>
      </c>
      <c r="D2697" s="107" t="str">
        <f>IF('Mottes de 6'!C655&lt;&gt;"",'Mottes de 6'!C655,"")</f>
        <v>Pink Splash</v>
      </c>
      <c r="E2697" s="103">
        <f>IF('Mottes de 6'!H655&lt;&gt;"",'Mottes de 6'!H655,"")</f>
        <v>11</v>
      </c>
      <c r="F2697" s="103" t="str">
        <f>IF('Mottes de 6'!E655&lt;&gt;"",'Mottes de 6'!E655,"")</f>
        <v>B</v>
      </c>
      <c r="G2697" s="103" t="str">
        <f>IF('Mottes de 6'!N655&lt;&gt;"",'Mottes de 6'!N655,"")</f>
        <v>M6</v>
      </c>
      <c r="H2697" s="103" t="str">
        <f>IF('Mottes de 6'!I655&lt;&gt;"",'Mottes de 6'!I655,"")</f>
        <v>A</v>
      </c>
      <c r="I2697" s="103">
        <f>IF('Mottes de 6'!J655&lt;&gt;"",'Mottes de 6'!J655,"")</f>
        <v>4.4999999999999998E-2</v>
      </c>
      <c r="J2697" s="103">
        <f>IF($J$9=36,'Mottes de 6'!U655,IF($J$9=37,'Mottes de 6'!V655,IF($J$9=38,'Mottes de 6'!W655,IF($J$9=39,'Mottes de 6'!X655,IF($J$9=40,'Mottes de 6'!Y655,IF($J$9=41,'Mottes de 6'!Z655,IF($J$9=42,'Mottes de 6'!AA655,IF($J$9=43,'Mottes de 6'!AB655,IF($J$9=44,'Mottes de 6'!AC655,IF($J$9=45,'Mottes de 6'!AD655,IF($J$9=46,'Mottes de 6'!AE655,IF($J$9=47,'Mottes de 6'!AF655,IF($J$9=48,'Mottes de 6'!AG655,IF($J$9=49,'Mottes de 6'!AH655,IF($J$9=50,'Mottes de 6'!AI655,IF($J$9=51,'Mottes de 6'!AJ655,IF($J$9=52,'Mottes de 6'!AK655,IF($J$9=1,'Mottes de 6'!AL655,IF($J$9=2,'Mottes de 6'!AM655,IF($J$9=3,'Mottes de 6'!AN655,IF($J$9=4,'Mottes de 6'!AO655,IF($J$9=5,'Mottes de 6'!AP655,IF($J$9=6,'Mottes de 6'!AQ655,IF($J$9=7,'Mottes de 6'!AR655,IF($J$9=8,'Mottes de 6'!AS655,IF($J$9=9,'Mottes de 6'!AT655,IF($J$9=10,'Mottes de 6'!AU655,IF($J$9=11,'Mottes de 6'!AV655,IF($J$9=12,'Mottes de 6'!AW655,IF($J$9=13,'Mottes de 6'!AX655,IF($J$9=14,'Mottes de 6'!AY655,IF($J$9=15,'Mottes de 6'!AZ655,IF($J$9=16,'Mottes de 6'!BA655,IF($J$9=17,'Mottes de 6'!BB655,IF($J$9=18,'Mottes de 6'!BC655,IF($J$9=19,'Mottes de 6'!BD655,IF($J$9=20,'Mottes de 6'!BE655,IF($J$9=21,'Mottes de 6'!BF655,IF($J$9=22,'Mottes de 6'!BG655,IF($J$9=23,'Mottes de 6'!BH655,IF($J$9=24,'Mottes de 6'!BI655,IF($J$9=25,'Mottes de 6'!BJ655,IF($J$9=26,'Mottes de 6'!BK655,IF($J$9=27,'Mottes de 6'!BL655,IF($J$9=28,'Mottes de 6'!BM655,IF($J$9=29,'Mottes de 6'!BN655,IF($J$9=30,'Mottes de 6'!BO655,IF($J$9=31,'Mottes de 6'!BP655,IF($J$9=32,'Mottes de 6'!BQ655,IF($J$9=33,'Mottes de 6'!BR655,IF($J$9=34,'Mottes de 6'!BS655,IF($J$9=35,'Mottes de 6'!BT655,))))))))))))))))))))))))))))))))))))))))))))))))))))</f>
        <v>0</v>
      </c>
      <c r="K2697" s="103" t="str">
        <f>IF('Mottes de 6'!R655=0,"","Erreur")</f>
        <v/>
      </c>
    </row>
    <row r="2698" spans="1:11" x14ac:dyDescent="0.25">
      <c r="A2698" s="103">
        <f>IF('Mottes de 6'!A656&lt;&gt;"",'Mottes de 6'!A656,"")</f>
        <v>26078</v>
      </c>
      <c r="B2698" s="103" t="str">
        <f>IF('Mottes de 6'!L656&lt;&gt;"",'Mottes de 6'!L656,"")</f>
        <v>Noai</v>
      </c>
      <c r="C2698" s="107" t="str">
        <f>IF('Mottes de 6'!B656&lt;&gt;"",'Mottes de 6'!B656,"")</f>
        <v>PETUNIA LITTLETUNIA</v>
      </c>
      <c r="D2698" s="107" t="str">
        <f>IF('Mottes de 6'!C656&lt;&gt;"",'Mottes de 6'!C656,"")</f>
        <v>Purple Blue</v>
      </c>
      <c r="E2698" s="103">
        <f>IF('Mottes de 6'!H656&lt;&gt;"",'Mottes de 6'!H656,"")</f>
        <v>11</v>
      </c>
      <c r="F2698" s="103" t="str">
        <f>IF('Mottes de 6'!E656&lt;&gt;"",'Mottes de 6'!E656,"")</f>
        <v>B</v>
      </c>
      <c r="G2698" s="103" t="str">
        <f>IF('Mottes de 6'!N656&lt;&gt;"",'Mottes de 6'!N656,"")</f>
        <v>M6</v>
      </c>
      <c r="H2698" s="103" t="str">
        <f>IF('Mottes de 6'!I656&lt;&gt;"",'Mottes de 6'!I656,"")</f>
        <v>A</v>
      </c>
      <c r="I2698" s="103">
        <f>IF('Mottes de 6'!J656&lt;&gt;"",'Mottes de 6'!J656,"")</f>
        <v>4.4999999999999998E-2</v>
      </c>
      <c r="J2698" s="103">
        <f>IF($J$9=36,'Mottes de 6'!U656,IF($J$9=37,'Mottes de 6'!V656,IF($J$9=38,'Mottes de 6'!W656,IF($J$9=39,'Mottes de 6'!X656,IF($J$9=40,'Mottes de 6'!Y656,IF($J$9=41,'Mottes de 6'!Z656,IF($J$9=42,'Mottes de 6'!AA656,IF($J$9=43,'Mottes de 6'!AB656,IF($J$9=44,'Mottes de 6'!AC656,IF($J$9=45,'Mottes de 6'!AD656,IF($J$9=46,'Mottes de 6'!AE656,IF($J$9=47,'Mottes de 6'!AF656,IF($J$9=48,'Mottes de 6'!AG656,IF($J$9=49,'Mottes de 6'!AH656,IF($J$9=50,'Mottes de 6'!AI656,IF($J$9=51,'Mottes de 6'!AJ656,IF($J$9=52,'Mottes de 6'!AK656,IF($J$9=1,'Mottes de 6'!AL656,IF($J$9=2,'Mottes de 6'!AM656,IF($J$9=3,'Mottes de 6'!AN656,IF($J$9=4,'Mottes de 6'!AO656,IF($J$9=5,'Mottes de 6'!AP656,IF($J$9=6,'Mottes de 6'!AQ656,IF($J$9=7,'Mottes de 6'!AR656,IF($J$9=8,'Mottes de 6'!AS656,IF($J$9=9,'Mottes de 6'!AT656,IF($J$9=10,'Mottes de 6'!AU656,IF($J$9=11,'Mottes de 6'!AV656,IF($J$9=12,'Mottes de 6'!AW656,IF($J$9=13,'Mottes de 6'!AX656,IF($J$9=14,'Mottes de 6'!AY656,IF($J$9=15,'Mottes de 6'!AZ656,IF($J$9=16,'Mottes de 6'!BA656,IF($J$9=17,'Mottes de 6'!BB656,IF($J$9=18,'Mottes de 6'!BC656,IF($J$9=19,'Mottes de 6'!BD656,IF($J$9=20,'Mottes de 6'!BE656,IF($J$9=21,'Mottes de 6'!BF656,IF($J$9=22,'Mottes de 6'!BG656,IF($J$9=23,'Mottes de 6'!BH656,IF($J$9=24,'Mottes de 6'!BI656,IF($J$9=25,'Mottes de 6'!BJ656,IF($J$9=26,'Mottes de 6'!BK656,IF($J$9=27,'Mottes de 6'!BL656,IF($J$9=28,'Mottes de 6'!BM656,IF($J$9=29,'Mottes de 6'!BN656,IF($J$9=30,'Mottes de 6'!BO656,IF($J$9=31,'Mottes de 6'!BP656,IF($J$9=32,'Mottes de 6'!BQ656,IF($J$9=33,'Mottes de 6'!BR656,IF($J$9=34,'Mottes de 6'!BS656,IF($J$9=35,'Mottes de 6'!BT656,))))))))))))))))))))))))))))))))))))))))))))))))))))</f>
        <v>0</v>
      </c>
      <c r="K2698" s="103" t="str">
        <f>IF('Mottes de 6'!R656=0,"","Erreur")</f>
        <v/>
      </c>
    </row>
    <row r="2699" spans="1:11" x14ac:dyDescent="0.25">
      <c r="A2699" s="103">
        <f>IF('Mottes de 6'!A657&lt;&gt;"",'Mottes de 6'!A657,"")</f>
        <v>26079</v>
      </c>
      <c r="B2699" s="103" t="str">
        <f>IF('Mottes de 6'!L657&lt;&gt;"",'Mottes de 6'!L657,"")</f>
        <v>Noai</v>
      </c>
      <c r="C2699" s="107" t="str">
        <f>IF('Mottes de 6'!B657&lt;&gt;"",'Mottes de 6'!B657,"")</f>
        <v>PETUNIA LITTLETUNIA</v>
      </c>
      <c r="D2699" s="107" t="str">
        <f>IF('Mottes de 6'!C657&lt;&gt;"",'Mottes de 6'!C657,"")</f>
        <v>Rose</v>
      </c>
      <c r="E2699" s="103">
        <f>IF('Mottes de 6'!H657&lt;&gt;"",'Mottes de 6'!H657,"")</f>
        <v>11</v>
      </c>
      <c r="F2699" s="103" t="str">
        <f>IF('Mottes de 6'!E657&lt;&gt;"",'Mottes de 6'!E657,"")</f>
        <v>B</v>
      </c>
      <c r="G2699" s="103" t="str">
        <f>IF('Mottes de 6'!N657&lt;&gt;"",'Mottes de 6'!N657,"")</f>
        <v>M6</v>
      </c>
      <c r="H2699" s="103" t="str">
        <f>IF('Mottes de 6'!I657&lt;&gt;"",'Mottes de 6'!I657,"")</f>
        <v>A</v>
      </c>
      <c r="I2699" s="103">
        <f>IF('Mottes de 6'!J657&lt;&gt;"",'Mottes de 6'!J657,"")</f>
        <v>4.4999999999999998E-2</v>
      </c>
      <c r="J2699" s="103">
        <f>IF($J$9=36,'Mottes de 6'!U657,IF($J$9=37,'Mottes de 6'!V657,IF($J$9=38,'Mottes de 6'!W657,IF($J$9=39,'Mottes de 6'!X657,IF($J$9=40,'Mottes de 6'!Y657,IF($J$9=41,'Mottes de 6'!Z657,IF($J$9=42,'Mottes de 6'!AA657,IF($J$9=43,'Mottes de 6'!AB657,IF($J$9=44,'Mottes de 6'!AC657,IF($J$9=45,'Mottes de 6'!AD657,IF($J$9=46,'Mottes de 6'!AE657,IF($J$9=47,'Mottes de 6'!AF657,IF($J$9=48,'Mottes de 6'!AG657,IF($J$9=49,'Mottes de 6'!AH657,IF($J$9=50,'Mottes de 6'!AI657,IF($J$9=51,'Mottes de 6'!AJ657,IF($J$9=52,'Mottes de 6'!AK657,IF($J$9=1,'Mottes de 6'!AL657,IF($J$9=2,'Mottes de 6'!AM657,IF($J$9=3,'Mottes de 6'!AN657,IF($J$9=4,'Mottes de 6'!AO657,IF($J$9=5,'Mottes de 6'!AP657,IF($J$9=6,'Mottes de 6'!AQ657,IF($J$9=7,'Mottes de 6'!AR657,IF($J$9=8,'Mottes de 6'!AS657,IF($J$9=9,'Mottes de 6'!AT657,IF($J$9=10,'Mottes de 6'!AU657,IF($J$9=11,'Mottes de 6'!AV657,IF($J$9=12,'Mottes de 6'!AW657,IF($J$9=13,'Mottes de 6'!AX657,IF($J$9=14,'Mottes de 6'!AY657,IF($J$9=15,'Mottes de 6'!AZ657,IF($J$9=16,'Mottes de 6'!BA657,IF($J$9=17,'Mottes de 6'!BB657,IF($J$9=18,'Mottes de 6'!BC657,IF($J$9=19,'Mottes de 6'!BD657,IF($J$9=20,'Mottes de 6'!BE657,IF($J$9=21,'Mottes de 6'!BF657,IF($J$9=22,'Mottes de 6'!BG657,IF($J$9=23,'Mottes de 6'!BH657,IF($J$9=24,'Mottes de 6'!BI657,IF($J$9=25,'Mottes de 6'!BJ657,IF($J$9=26,'Mottes de 6'!BK657,IF($J$9=27,'Mottes de 6'!BL657,IF($J$9=28,'Mottes de 6'!BM657,IF($J$9=29,'Mottes de 6'!BN657,IF($J$9=30,'Mottes de 6'!BO657,IF($J$9=31,'Mottes de 6'!BP657,IF($J$9=32,'Mottes de 6'!BQ657,IF($J$9=33,'Mottes de 6'!BR657,IF($J$9=34,'Mottes de 6'!BS657,IF($J$9=35,'Mottes de 6'!BT657,))))))))))))))))))))))))))))))))))))))))))))))))))))</f>
        <v>0</v>
      </c>
      <c r="K2699" s="103" t="str">
        <f>IF('Mottes de 6'!R657=0,"","Erreur")</f>
        <v/>
      </c>
    </row>
    <row r="2700" spans="1:11" x14ac:dyDescent="0.25">
      <c r="A2700" s="103">
        <f>IF('Mottes de 6'!A658&lt;&gt;"",'Mottes de 6'!A658,"")</f>
        <v>26080</v>
      </c>
      <c r="B2700" s="103" t="str">
        <f>IF('Mottes de 6'!L658&lt;&gt;"",'Mottes de 6'!L658,"")</f>
        <v>Noai</v>
      </c>
      <c r="C2700" s="107" t="str">
        <f>IF('Mottes de 6'!B658&lt;&gt;"",'Mottes de 6'!B658,"")</f>
        <v>PETUNIA LITTLETUNIA</v>
      </c>
      <c r="D2700" s="107" t="str">
        <f>IF('Mottes de 6'!C658&lt;&gt;"",'Mottes de 6'!C658,"")</f>
        <v>Shiraz</v>
      </c>
      <c r="E2700" s="103">
        <f>IF('Mottes de 6'!H658&lt;&gt;"",'Mottes de 6'!H658,"")</f>
        <v>11</v>
      </c>
      <c r="F2700" s="103" t="str">
        <f>IF('Mottes de 6'!E658&lt;&gt;"",'Mottes de 6'!E658,"")</f>
        <v>B</v>
      </c>
      <c r="G2700" s="103" t="str">
        <f>IF('Mottes de 6'!N658&lt;&gt;"",'Mottes de 6'!N658,"")</f>
        <v>M6</v>
      </c>
      <c r="H2700" s="103" t="str">
        <f>IF('Mottes de 6'!I658&lt;&gt;"",'Mottes de 6'!I658,"")</f>
        <v>A</v>
      </c>
      <c r="I2700" s="103">
        <f>IF('Mottes de 6'!J658&lt;&gt;"",'Mottes de 6'!J658,"")</f>
        <v>4.4999999999999998E-2</v>
      </c>
      <c r="J2700" s="103">
        <f>IF($J$9=36,'Mottes de 6'!U658,IF($J$9=37,'Mottes de 6'!V658,IF($J$9=38,'Mottes de 6'!W658,IF($J$9=39,'Mottes de 6'!X658,IF($J$9=40,'Mottes de 6'!Y658,IF($J$9=41,'Mottes de 6'!Z658,IF($J$9=42,'Mottes de 6'!AA658,IF($J$9=43,'Mottes de 6'!AB658,IF($J$9=44,'Mottes de 6'!AC658,IF($J$9=45,'Mottes de 6'!AD658,IF($J$9=46,'Mottes de 6'!AE658,IF($J$9=47,'Mottes de 6'!AF658,IF($J$9=48,'Mottes de 6'!AG658,IF($J$9=49,'Mottes de 6'!AH658,IF($J$9=50,'Mottes de 6'!AI658,IF($J$9=51,'Mottes de 6'!AJ658,IF($J$9=52,'Mottes de 6'!AK658,IF($J$9=1,'Mottes de 6'!AL658,IF($J$9=2,'Mottes de 6'!AM658,IF($J$9=3,'Mottes de 6'!AN658,IF($J$9=4,'Mottes de 6'!AO658,IF($J$9=5,'Mottes de 6'!AP658,IF($J$9=6,'Mottes de 6'!AQ658,IF($J$9=7,'Mottes de 6'!AR658,IF($J$9=8,'Mottes de 6'!AS658,IF($J$9=9,'Mottes de 6'!AT658,IF($J$9=10,'Mottes de 6'!AU658,IF($J$9=11,'Mottes de 6'!AV658,IF($J$9=12,'Mottes de 6'!AW658,IF($J$9=13,'Mottes de 6'!AX658,IF($J$9=14,'Mottes de 6'!AY658,IF($J$9=15,'Mottes de 6'!AZ658,IF($J$9=16,'Mottes de 6'!BA658,IF($J$9=17,'Mottes de 6'!BB658,IF($J$9=18,'Mottes de 6'!BC658,IF($J$9=19,'Mottes de 6'!BD658,IF($J$9=20,'Mottes de 6'!BE658,IF($J$9=21,'Mottes de 6'!BF658,IF($J$9=22,'Mottes de 6'!BG658,IF($J$9=23,'Mottes de 6'!BH658,IF($J$9=24,'Mottes de 6'!BI658,IF($J$9=25,'Mottes de 6'!BJ658,IF($J$9=26,'Mottes de 6'!BK658,IF($J$9=27,'Mottes de 6'!BL658,IF($J$9=28,'Mottes de 6'!BM658,IF($J$9=29,'Mottes de 6'!BN658,IF($J$9=30,'Mottes de 6'!BO658,IF($J$9=31,'Mottes de 6'!BP658,IF($J$9=32,'Mottes de 6'!BQ658,IF($J$9=33,'Mottes de 6'!BR658,IF($J$9=34,'Mottes de 6'!BS658,IF($J$9=35,'Mottes de 6'!BT658,))))))))))))))))))))))))))))))))))))))))))))))))))))</f>
        <v>0</v>
      </c>
      <c r="K2700" s="103" t="str">
        <f>IF('Mottes de 6'!R658=0,"","Erreur")</f>
        <v/>
      </c>
    </row>
    <row r="2701" spans="1:11" x14ac:dyDescent="0.25">
      <c r="A2701" s="103">
        <f>IF('Mottes de 6'!A659&lt;&gt;"",'Mottes de 6'!A659,"")</f>
        <v>26081</v>
      </c>
      <c r="B2701" s="103" t="str">
        <f>IF('Mottes de 6'!L659&lt;&gt;"",'Mottes de 6'!L659,"")</f>
        <v>Noai</v>
      </c>
      <c r="C2701" s="107" t="str">
        <f>IF('Mottes de 6'!B659&lt;&gt;"",'Mottes de 6'!B659,"")</f>
        <v>PETUNIA LITTLETUNIA</v>
      </c>
      <c r="D2701" s="107" t="str">
        <f>IF('Mottes de 6'!C659&lt;&gt;"",'Mottes de 6'!C659,"")</f>
        <v>White Grace</v>
      </c>
      <c r="E2701" s="103">
        <f>IF('Mottes de 6'!H659&lt;&gt;"",'Mottes de 6'!H659,"")</f>
        <v>11</v>
      </c>
      <c r="F2701" s="103" t="str">
        <f>IF('Mottes de 6'!E659&lt;&gt;"",'Mottes de 6'!E659,"")</f>
        <v>B</v>
      </c>
      <c r="G2701" s="103" t="str">
        <f>IF('Mottes de 6'!N659&lt;&gt;"",'Mottes de 6'!N659,"")</f>
        <v>M6</v>
      </c>
      <c r="H2701" s="103" t="str">
        <f>IF('Mottes de 6'!I659&lt;&gt;"",'Mottes de 6'!I659,"")</f>
        <v>A</v>
      </c>
      <c r="I2701" s="103">
        <f>IF('Mottes de 6'!J659&lt;&gt;"",'Mottes de 6'!J659,"")</f>
        <v>4.4999999999999998E-2</v>
      </c>
      <c r="J2701" s="103">
        <f>IF($J$9=36,'Mottes de 6'!U659,IF($J$9=37,'Mottes de 6'!V659,IF($J$9=38,'Mottes de 6'!W659,IF($J$9=39,'Mottes de 6'!X659,IF($J$9=40,'Mottes de 6'!Y659,IF($J$9=41,'Mottes de 6'!Z659,IF($J$9=42,'Mottes de 6'!AA659,IF($J$9=43,'Mottes de 6'!AB659,IF($J$9=44,'Mottes de 6'!AC659,IF($J$9=45,'Mottes de 6'!AD659,IF($J$9=46,'Mottes de 6'!AE659,IF($J$9=47,'Mottes de 6'!AF659,IF($J$9=48,'Mottes de 6'!AG659,IF($J$9=49,'Mottes de 6'!AH659,IF($J$9=50,'Mottes de 6'!AI659,IF($J$9=51,'Mottes de 6'!AJ659,IF($J$9=52,'Mottes de 6'!AK659,IF($J$9=1,'Mottes de 6'!AL659,IF($J$9=2,'Mottes de 6'!AM659,IF($J$9=3,'Mottes de 6'!AN659,IF($J$9=4,'Mottes de 6'!AO659,IF($J$9=5,'Mottes de 6'!AP659,IF($J$9=6,'Mottes de 6'!AQ659,IF($J$9=7,'Mottes de 6'!AR659,IF($J$9=8,'Mottes de 6'!AS659,IF($J$9=9,'Mottes de 6'!AT659,IF($J$9=10,'Mottes de 6'!AU659,IF($J$9=11,'Mottes de 6'!AV659,IF($J$9=12,'Mottes de 6'!AW659,IF($J$9=13,'Mottes de 6'!AX659,IF($J$9=14,'Mottes de 6'!AY659,IF($J$9=15,'Mottes de 6'!AZ659,IF($J$9=16,'Mottes de 6'!BA659,IF($J$9=17,'Mottes de 6'!BB659,IF($J$9=18,'Mottes de 6'!BC659,IF($J$9=19,'Mottes de 6'!BD659,IF($J$9=20,'Mottes de 6'!BE659,IF($J$9=21,'Mottes de 6'!BF659,IF($J$9=22,'Mottes de 6'!BG659,IF($J$9=23,'Mottes de 6'!BH659,IF($J$9=24,'Mottes de 6'!BI659,IF($J$9=25,'Mottes de 6'!BJ659,IF($J$9=26,'Mottes de 6'!BK659,IF($J$9=27,'Mottes de 6'!BL659,IF($J$9=28,'Mottes de 6'!BM659,IF($J$9=29,'Mottes de 6'!BN659,IF($J$9=30,'Mottes de 6'!BO659,IF($J$9=31,'Mottes de 6'!BP659,IF($J$9=32,'Mottes de 6'!BQ659,IF($J$9=33,'Mottes de 6'!BR659,IF($J$9=34,'Mottes de 6'!BS659,IF($J$9=35,'Mottes de 6'!BT659,))))))))))))))))))))))))))))))))))))))))))))))))))))</f>
        <v>0</v>
      </c>
      <c r="K2701" s="103" t="str">
        <f>IF('Mottes de 6'!R659=0,"","Erreur")</f>
        <v/>
      </c>
    </row>
    <row r="2702" spans="1:11" x14ac:dyDescent="0.25">
      <c r="A2702" s="103">
        <f>IF('Mottes de 6'!A660&lt;&gt;"",'Mottes de 6'!A660,"")</f>
        <v>26140</v>
      </c>
      <c r="B2702" s="103" t="str">
        <f>IF('Mottes de 6'!L660&lt;&gt;"",'Mottes de 6'!L660,"")</f>
        <v>Noai</v>
      </c>
      <c r="C2702" s="107" t="str">
        <f>IF('Mottes de 6'!B660&lt;&gt;"",'Mottes de 6'!B660,"")</f>
        <v>PETUNIA LITTLETUNIA</v>
      </c>
      <c r="D2702" s="107" t="str">
        <f>IF('Mottes de 6'!C660&lt;&gt;"",'Mottes de 6'!C660,"")</f>
        <v>Variés</v>
      </c>
      <c r="E2702" s="103">
        <f>IF('Mottes de 6'!H660&lt;&gt;"",'Mottes de 6'!H660,"")</f>
        <v>11</v>
      </c>
      <c r="F2702" s="103" t="str">
        <f>IF('Mottes de 6'!E660&lt;&gt;"",'Mottes de 6'!E660,"")</f>
        <v>B</v>
      </c>
      <c r="G2702" s="103" t="str">
        <f>IF('Mottes de 6'!N660&lt;&gt;"",'Mottes de 6'!N660,"")</f>
        <v>M6</v>
      </c>
      <c r="H2702" s="103" t="str">
        <f>IF('Mottes de 6'!I660&lt;&gt;"",'Mottes de 6'!I660,"")</f>
        <v>A</v>
      </c>
      <c r="I2702" s="103">
        <f>IF('Mottes de 6'!J660&lt;&gt;"",'Mottes de 6'!J660,"")</f>
        <v>4.4999999999999998E-2</v>
      </c>
      <c r="J2702" s="103">
        <f>IF($J$9=36,'Mottes de 6'!U660,IF($J$9=37,'Mottes de 6'!V660,IF($J$9=38,'Mottes de 6'!W660,IF($J$9=39,'Mottes de 6'!X660,IF($J$9=40,'Mottes de 6'!Y660,IF($J$9=41,'Mottes de 6'!Z660,IF($J$9=42,'Mottes de 6'!AA660,IF($J$9=43,'Mottes de 6'!AB660,IF($J$9=44,'Mottes de 6'!AC660,IF($J$9=45,'Mottes de 6'!AD660,IF($J$9=46,'Mottes de 6'!AE660,IF($J$9=47,'Mottes de 6'!AF660,IF($J$9=48,'Mottes de 6'!AG660,IF($J$9=49,'Mottes de 6'!AH660,IF($J$9=50,'Mottes de 6'!AI660,IF($J$9=51,'Mottes de 6'!AJ660,IF($J$9=52,'Mottes de 6'!AK660,IF($J$9=1,'Mottes de 6'!AL660,IF($J$9=2,'Mottes de 6'!AM660,IF($J$9=3,'Mottes de 6'!AN660,IF($J$9=4,'Mottes de 6'!AO660,IF($J$9=5,'Mottes de 6'!AP660,IF($J$9=6,'Mottes de 6'!AQ660,IF($J$9=7,'Mottes de 6'!AR660,IF($J$9=8,'Mottes de 6'!AS660,IF($J$9=9,'Mottes de 6'!AT660,IF($J$9=10,'Mottes de 6'!AU660,IF($J$9=11,'Mottes de 6'!AV660,IF($J$9=12,'Mottes de 6'!AW660,IF($J$9=13,'Mottes de 6'!AX660,IF($J$9=14,'Mottes de 6'!AY660,IF($J$9=15,'Mottes de 6'!AZ660,IF($J$9=16,'Mottes de 6'!BA660,IF($J$9=17,'Mottes de 6'!BB660,IF($J$9=18,'Mottes de 6'!BC660,IF($J$9=19,'Mottes de 6'!BD660,IF($J$9=20,'Mottes de 6'!BE660,IF($J$9=21,'Mottes de 6'!BF660,IF($J$9=22,'Mottes de 6'!BG660,IF($J$9=23,'Mottes de 6'!BH660,IF($J$9=24,'Mottes de 6'!BI660,IF($J$9=25,'Mottes de 6'!BJ660,IF($J$9=26,'Mottes de 6'!BK660,IF($J$9=27,'Mottes de 6'!BL660,IF($J$9=28,'Mottes de 6'!BM660,IF($J$9=29,'Mottes de 6'!BN660,IF($J$9=30,'Mottes de 6'!BO660,IF($J$9=31,'Mottes de 6'!BP660,IF($J$9=32,'Mottes de 6'!BQ660,IF($J$9=33,'Mottes de 6'!BR660,IF($J$9=34,'Mottes de 6'!BS660,IF($J$9=35,'Mottes de 6'!BT660,))))))))))))))))))))))))))))))))))))))))))))))))))))</f>
        <v>0</v>
      </c>
      <c r="K2702" s="103" t="str">
        <f>IF('Mottes de 6'!R660=0,"","Erreur")</f>
        <v/>
      </c>
    </row>
    <row r="2703" spans="1:11" x14ac:dyDescent="0.25">
      <c r="A2703" s="450"/>
      <c r="B2703" s="450"/>
      <c r="C2703" s="451" t="s">
        <v>1960</v>
      </c>
      <c r="D2703" s="451"/>
      <c r="E2703" s="450"/>
      <c r="F2703" s="450"/>
      <c r="G2703" s="450"/>
      <c r="H2703" s="450"/>
      <c r="I2703" s="450"/>
      <c r="J2703" s="450">
        <f>SUBTOTAL(9,J2695:J2702)</f>
        <v>0</v>
      </c>
      <c r="K2703" s="450"/>
    </row>
    <row r="2704" spans="1:11" x14ac:dyDescent="0.25">
      <c r="A2704" s="103" t="str">
        <f>IF('Mottes de 6'!A661&lt;&gt;"",'Mottes de 6'!A661,"")</f>
        <v/>
      </c>
      <c r="B2704" s="103" t="str">
        <f>IF('Mottes de 6'!L661&lt;&gt;"",'Mottes de 6'!L661,"")</f>
        <v>E</v>
      </c>
      <c r="C2704" s="107" t="str">
        <f>IF('Mottes de 6'!B661&lt;&gt;"",'Mottes de 6'!B661,"")</f>
        <v>PETUNIA CAPELLA</v>
      </c>
      <c r="D2704" s="107" t="str">
        <f>IF('Mottes de 6'!C661&lt;&gt;"",'Mottes de 6'!C661,"")</f>
        <v/>
      </c>
      <c r="E2704" s="103" t="str">
        <f>IF('Mottes de 6'!H661&lt;&gt;"",'Mottes de 6'!H661,"")</f>
        <v/>
      </c>
      <c r="F2704" s="103" t="str">
        <f>IF('Mottes de 6'!E661&lt;&gt;"",'Mottes de 6'!E661,"")</f>
        <v/>
      </c>
      <c r="G2704" s="103" t="str">
        <f>IF('Mottes de 6'!N661&lt;&gt;"",'Mottes de 6'!N661,"")</f>
        <v/>
      </c>
      <c r="H2704" s="103" t="str">
        <f>IF('Mottes de 6'!I661&lt;&gt;"",'Mottes de 6'!I661,"")</f>
        <v/>
      </c>
      <c r="I2704" s="103" t="str">
        <f>IF('Mottes de 6'!J661&lt;&gt;"",'Mottes de 6'!J661,"")</f>
        <v/>
      </c>
      <c r="J2704" s="103">
        <f>IF($J$9=36,'Mottes de 6'!U661,IF($J$9=37,'Mottes de 6'!V661,IF($J$9=38,'Mottes de 6'!W661,IF($J$9=39,'Mottes de 6'!X661,IF($J$9=40,'Mottes de 6'!Y661,IF($J$9=41,'Mottes de 6'!Z661,IF($J$9=42,'Mottes de 6'!AA661,IF($J$9=43,'Mottes de 6'!AB661,IF($J$9=44,'Mottes de 6'!AC661,IF($J$9=45,'Mottes de 6'!AD661,IF($J$9=46,'Mottes de 6'!AE661,IF($J$9=47,'Mottes de 6'!AF661,IF($J$9=48,'Mottes de 6'!AG661,IF($J$9=49,'Mottes de 6'!AH661,IF($J$9=50,'Mottes de 6'!AI661,IF($J$9=51,'Mottes de 6'!AJ661,IF($J$9=52,'Mottes de 6'!AK661,IF($J$9=1,'Mottes de 6'!AL661,IF($J$9=2,'Mottes de 6'!AM661,IF($J$9=3,'Mottes de 6'!AN661,IF($J$9=4,'Mottes de 6'!AO661,IF($J$9=5,'Mottes de 6'!AP661,IF($J$9=6,'Mottes de 6'!AQ661,IF($J$9=7,'Mottes de 6'!AR661,IF($J$9=8,'Mottes de 6'!AS661,IF($J$9=9,'Mottes de 6'!AT661,IF($J$9=10,'Mottes de 6'!AU661,IF($J$9=11,'Mottes de 6'!AV661,IF($J$9=12,'Mottes de 6'!AW661,IF($J$9=13,'Mottes de 6'!AX661,IF($J$9=14,'Mottes de 6'!AY661,IF($J$9=15,'Mottes de 6'!AZ661,IF($J$9=16,'Mottes de 6'!BA661,IF($J$9=17,'Mottes de 6'!BB661,IF($J$9=18,'Mottes de 6'!BC661,IF($J$9=19,'Mottes de 6'!BD661,IF($J$9=20,'Mottes de 6'!BE661,IF($J$9=21,'Mottes de 6'!BF661,IF($J$9=22,'Mottes de 6'!BG661,IF($J$9=23,'Mottes de 6'!BH661,IF($J$9=24,'Mottes de 6'!BI661,IF($J$9=25,'Mottes de 6'!BJ661,IF($J$9=26,'Mottes de 6'!BK661,IF($J$9=27,'Mottes de 6'!BL661,IF($J$9=28,'Mottes de 6'!BM661,IF($J$9=29,'Mottes de 6'!BN661,IF($J$9=30,'Mottes de 6'!BO661,IF($J$9=31,'Mottes de 6'!BP661,IF($J$9=32,'Mottes de 6'!BQ661,IF($J$9=33,'Mottes de 6'!BR661,IF($J$9=34,'Mottes de 6'!BS661,IF($J$9=35,'Mottes de 6'!BT661,))))))))))))))))))))))))))))))))))))))))))))))))))))</f>
        <v>0</v>
      </c>
      <c r="K2704" s="103" t="str">
        <f>IF('Mottes de 6'!R661=0,"","Erreur")</f>
        <v/>
      </c>
    </row>
    <row r="2705" spans="1:11" x14ac:dyDescent="0.25">
      <c r="A2705" s="103">
        <f>IF('Mottes de 6'!A662&lt;&gt;"",'Mottes de 6'!A662,"")</f>
        <v>26815</v>
      </c>
      <c r="B2705" s="103" t="str">
        <f>IF('Mottes de 6'!L662&lt;&gt;"",'Mottes de 6'!L662,"")</f>
        <v>Noai</v>
      </c>
      <c r="C2705" s="107" t="str">
        <f>IF('Mottes de 6'!B662&lt;&gt;"",'Mottes de 6'!B662,"")</f>
        <v>PETUNIA CAPELLA</v>
      </c>
      <c r="D2705" s="107" t="str">
        <f>IF('Mottes de 6'!C662&lt;&gt;"",'Mottes de 6'!C662,"")</f>
        <v>Berry Lace</v>
      </c>
      <c r="E2705" s="103">
        <f>IF('Mottes de 6'!H662&lt;&gt;"",'Mottes de 6'!H662,"")</f>
        <v>11</v>
      </c>
      <c r="F2705" s="103" t="str">
        <f>IF('Mottes de 6'!E662&lt;&gt;"",'Mottes de 6'!E662,"")</f>
        <v>B</v>
      </c>
      <c r="G2705" s="103" t="str">
        <f>IF('Mottes de 6'!N662&lt;&gt;"",'Mottes de 6'!N662,"")</f>
        <v>M6</v>
      </c>
      <c r="H2705" s="103" t="str">
        <f>IF('Mottes de 6'!I662&lt;&gt;"",'Mottes de 6'!I662,"")</f>
        <v>A</v>
      </c>
      <c r="I2705" s="103">
        <f>IF('Mottes de 6'!J662&lt;&gt;"",'Mottes de 6'!J662,"")</f>
        <v>4.4999999999999998E-2</v>
      </c>
      <c r="J2705" s="103">
        <f>IF($J$9=36,'Mottes de 6'!U662,IF($J$9=37,'Mottes de 6'!V662,IF($J$9=38,'Mottes de 6'!W662,IF($J$9=39,'Mottes de 6'!X662,IF($J$9=40,'Mottes de 6'!Y662,IF($J$9=41,'Mottes de 6'!Z662,IF($J$9=42,'Mottes de 6'!AA662,IF($J$9=43,'Mottes de 6'!AB662,IF($J$9=44,'Mottes de 6'!AC662,IF($J$9=45,'Mottes de 6'!AD662,IF($J$9=46,'Mottes de 6'!AE662,IF($J$9=47,'Mottes de 6'!AF662,IF($J$9=48,'Mottes de 6'!AG662,IF($J$9=49,'Mottes de 6'!AH662,IF($J$9=50,'Mottes de 6'!AI662,IF($J$9=51,'Mottes de 6'!AJ662,IF($J$9=52,'Mottes de 6'!AK662,IF($J$9=1,'Mottes de 6'!AL662,IF($J$9=2,'Mottes de 6'!AM662,IF($J$9=3,'Mottes de 6'!AN662,IF($J$9=4,'Mottes de 6'!AO662,IF($J$9=5,'Mottes de 6'!AP662,IF($J$9=6,'Mottes de 6'!AQ662,IF($J$9=7,'Mottes de 6'!AR662,IF($J$9=8,'Mottes de 6'!AS662,IF($J$9=9,'Mottes de 6'!AT662,IF($J$9=10,'Mottes de 6'!AU662,IF($J$9=11,'Mottes de 6'!AV662,IF($J$9=12,'Mottes de 6'!AW662,IF($J$9=13,'Mottes de 6'!AX662,IF($J$9=14,'Mottes de 6'!AY662,IF($J$9=15,'Mottes de 6'!AZ662,IF($J$9=16,'Mottes de 6'!BA662,IF($J$9=17,'Mottes de 6'!BB662,IF($J$9=18,'Mottes de 6'!BC662,IF($J$9=19,'Mottes de 6'!BD662,IF($J$9=20,'Mottes de 6'!BE662,IF($J$9=21,'Mottes de 6'!BF662,IF($J$9=22,'Mottes de 6'!BG662,IF($J$9=23,'Mottes de 6'!BH662,IF($J$9=24,'Mottes de 6'!BI662,IF($J$9=25,'Mottes de 6'!BJ662,IF($J$9=26,'Mottes de 6'!BK662,IF($J$9=27,'Mottes de 6'!BL662,IF($J$9=28,'Mottes de 6'!BM662,IF($J$9=29,'Mottes de 6'!BN662,IF($J$9=30,'Mottes de 6'!BO662,IF($J$9=31,'Mottes de 6'!BP662,IF($J$9=32,'Mottes de 6'!BQ662,IF($J$9=33,'Mottes de 6'!BR662,IF($J$9=34,'Mottes de 6'!BS662,IF($J$9=35,'Mottes de 6'!BT662,))))))))))))))))))))))))))))))))))))))))))))))))))))</f>
        <v>0</v>
      </c>
      <c r="K2705" s="103" t="str">
        <f>IF('Mottes de 6'!R662=0,"","Erreur")</f>
        <v/>
      </c>
    </row>
    <row r="2706" spans="1:11" x14ac:dyDescent="0.25">
      <c r="A2706" s="103">
        <f>IF('Mottes de 6'!A663&lt;&gt;"",'Mottes de 6'!A663,"")</f>
        <v>23974</v>
      </c>
      <c r="B2706" s="103" t="str">
        <f>IF('Mottes de 6'!L663&lt;&gt;"",'Mottes de 6'!L663,"")</f>
        <v>Noai</v>
      </c>
      <c r="C2706" s="107" t="str">
        <f>IF('Mottes de 6'!B663&lt;&gt;"",'Mottes de 6'!B663,"")</f>
        <v>PETUNIA CAPELLA</v>
      </c>
      <c r="D2706" s="107" t="str">
        <f>IF('Mottes de 6'!C663&lt;&gt;"",'Mottes de 6'!C663,"")</f>
        <v xml:space="preserve">Cherry Vanilla </v>
      </c>
      <c r="E2706" s="103">
        <f>IF('Mottes de 6'!H663&lt;&gt;"",'Mottes de 6'!H663,"")</f>
        <v>11</v>
      </c>
      <c r="F2706" s="103" t="str">
        <f>IF('Mottes de 6'!E663&lt;&gt;"",'Mottes de 6'!E663,"")</f>
        <v>B</v>
      </c>
      <c r="G2706" s="103" t="str">
        <f>IF('Mottes de 6'!N663&lt;&gt;"",'Mottes de 6'!N663,"")</f>
        <v>M6</v>
      </c>
      <c r="H2706" s="103" t="str">
        <f>IF('Mottes de 6'!I663&lt;&gt;"",'Mottes de 6'!I663,"")</f>
        <v>A</v>
      </c>
      <c r="I2706" s="103">
        <f>IF('Mottes de 6'!J663&lt;&gt;"",'Mottes de 6'!J663,"")</f>
        <v>4.4999999999999998E-2</v>
      </c>
      <c r="J2706" s="103">
        <f>IF($J$9=36,'Mottes de 6'!U663,IF($J$9=37,'Mottes de 6'!V663,IF($J$9=38,'Mottes de 6'!W663,IF($J$9=39,'Mottes de 6'!X663,IF($J$9=40,'Mottes de 6'!Y663,IF($J$9=41,'Mottes de 6'!Z663,IF($J$9=42,'Mottes de 6'!AA663,IF($J$9=43,'Mottes de 6'!AB663,IF($J$9=44,'Mottes de 6'!AC663,IF($J$9=45,'Mottes de 6'!AD663,IF($J$9=46,'Mottes de 6'!AE663,IF($J$9=47,'Mottes de 6'!AF663,IF($J$9=48,'Mottes de 6'!AG663,IF($J$9=49,'Mottes de 6'!AH663,IF($J$9=50,'Mottes de 6'!AI663,IF($J$9=51,'Mottes de 6'!AJ663,IF($J$9=52,'Mottes de 6'!AK663,IF($J$9=1,'Mottes de 6'!AL663,IF($J$9=2,'Mottes de 6'!AM663,IF($J$9=3,'Mottes de 6'!AN663,IF($J$9=4,'Mottes de 6'!AO663,IF($J$9=5,'Mottes de 6'!AP663,IF($J$9=6,'Mottes de 6'!AQ663,IF($J$9=7,'Mottes de 6'!AR663,IF($J$9=8,'Mottes de 6'!AS663,IF($J$9=9,'Mottes de 6'!AT663,IF($J$9=10,'Mottes de 6'!AU663,IF($J$9=11,'Mottes de 6'!AV663,IF($J$9=12,'Mottes de 6'!AW663,IF($J$9=13,'Mottes de 6'!AX663,IF($J$9=14,'Mottes de 6'!AY663,IF($J$9=15,'Mottes de 6'!AZ663,IF($J$9=16,'Mottes de 6'!BA663,IF($J$9=17,'Mottes de 6'!BB663,IF($J$9=18,'Mottes de 6'!BC663,IF($J$9=19,'Mottes de 6'!BD663,IF($J$9=20,'Mottes de 6'!BE663,IF($J$9=21,'Mottes de 6'!BF663,IF($J$9=22,'Mottes de 6'!BG663,IF($J$9=23,'Mottes de 6'!BH663,IF($J$9=24,'Mottes de 6'!BI663,IF($J$9=25,'Mottes de 6'!BJ663,IF($J$9=26,'Mottes de 6'!BK663,IF($J$9=27,'Mottes de 6'!BL663,IF($J$9=28,'Mottes de 6'!BM663,IF($J$9=29,'Mottes de 6'!BN663,IF($J$9=30,'Mottes de 6'!BO663,IF($J$9=31,'Mottes de 6'!BP663,IF($J$9=32,'Mottes de 6'!BQ663,IF($J$9=33,'Mottes de 6'!BR663,IF($J$9=34,'Mottes de 6'!BS663,IF($J$9=35,'Mottes de 6'!BT663,))))))))))))))))))))))))))))))))))))))))))))))))))))</f>
        <v>0</v>
      </c>
      <c r="K2706" s="103" t="str">
        <f>IF('Mottes de 6'!R663=0,"","Erreur")</f>
        <v/>
      </c>
    </row>
    <row r="2707" spans="1:11" x14ac:dyDescent="0.25">
      <c r="A2707" s="103">
        <f>IF('Mottes de 6'!A664&lt;&gt;"",'Mottes de 6'!A664,"")</f>
        <v>26076</v>
      </c>
      <c r="B2707" s="103" t="str">
        <f>IF('Mottes de 6'!L664&lt;&gt;"",'Mottes de 6'!L664,"")</f>
        <v>Noai</v>
      </c>
      <c r="C2707" s="107" t="str">
        <f>IF('Mottes de 6'!B664&lt;&gt;"",'Mottes de 6'!B664,"")</f>
        <v>PETUNIA CAPELLA</v>
      </c>
      <c r="D2707" s="107" t="str">
        <f>IF('Mottes de 6'!C664&lt;&gt;"",'Mottes de 6'!C664,"")</f>
        <v>Fuchsia Lace</v>
      </c>
      <c r="E2707" s="103">
        <f>IF('Mottes de 6'!H664&lt;&gt;"",'Mottes de 6'!H664,"")</f>
        <v>11</v>
      </c>
      <c r="F2707" s="103" t="str">
        <f>IF('Mottes de 6'!E664&lt;&gt;"",'Mottes de 6'!E664,"")</f>
        <v>B</v>
      </c>
      <c r="G2707" s="103" t="str">
        <f>IF('Mottes de 6'!N664&lt;&gt;"",'Mottes de 6'!N664,"")</f>
        <v>M6</v>
      </c>
      <c r="H2707" s="103" t="str">
        <f>IF('Mottes de 6'!I664&lt;&gt;"",'Mottes de 6'!I664,"")</f>
        <v>A</v>
      </c>
      <c r="I2707" s="103">
        <f>IF('Mottes de 6'!J664&lt;&gt;"",'Mottes de 6'!J664,"")</f>
        <v>4.4999999999999998E-2</v>
      </c>
      <c r="J2707" s="103">
        <f>IF($J$9=36,'Mottes de 6'!U664,IF($J$9=37,'Mottes de 6'!V664,IF($J$9=38,'Mottes de 6'!W664,IF($J$9=39,'Mottes de 6'!X664,IF($J$9=40,'Mottes de 6'!Y664,IF($J$9=41,'Mottes de 6'!Z664,IF($J$9=42,'Mottes de 6'!AA664,IF($J$9=43,'Mottes de 6'!AB664,IF($J$9=44,'Mottes de 6'!AC664,IF($J$9=45,'Mottes de 6'!AD664,IF($J$9=46,'Mottes de 6'!AE664,IF($J$9=47,'Mottes de 6'!AF664,IF($J$9=48,'Mottes de 6'!AG664,IF($J$9=49,'Mottes de 6'!AH664,IF($J$9=50,'Mottes de 6'!AI664,IF($J$9=51,'Mottes de 6'!AJ664,IF($J$9=52,'Mottes de 6'!AK664,IF($J$9=1,'Mottes de 6'!AL664,IF($J$9=2,'Mottes de 6'!AM664,IF($J$9=3,'Mottes de 6'!AN664,IF($J$9=4,'Mottes de 6'!AO664,IF($J$9=5,'Mottes de 6'!AP664,IF($J$9=6,'Mottes de 6'!AQ664,IF($J$9=7,'Mottes de 6'!AR664,IF($J$9=8,'Mottes de 6'!AS664,IF($J$9=9,'Mottes de 6'!AT664,IF($J$9=10,'Mottes de 6'!AU664,IF($J$9=11,'Mottes de 6'!AV664,IF($J$9=12,'Mottes de 6'!AW664,IF($J$9=13,'Mottes de 6'!AX664,IF($J$9=14,'Mottes de 6'!AY664,IF($J$9=15,'Mottes de 6'!AZ664,IF($J$9=16,'Mottes de 6'!BA664,IF($J$9=17,'Mottes de 6'!BB664,IF($J$9=18,'Mottes de 6'!BC664,IF($J$9=19,'Mottes de 6'!BD664,IF($J$9=20,'Mottes de 6'!BE664,IF($J$9=21,'Mottes de 6'!BF664,IF($J$9=22,'Mottes de 6'!BG664,IF($J$9=23,'Mottes de 6'!BH664,IF($J$9=24,'Mottes de 6'!BI664,IF($J$9=25,'Mottes de 6'!BJ664,IF($J$9=26,'Mottes de 6'!BK664,IF($J$9=27,'Mottes de 6'!BL664,IF($J$9=28,'Mottes de 6'!BM664,IF($J$9=29,'Mottes de 6'!BN664,IF($J$9=30,'Mottes de 6'!BO664,IF($J$9=31,'Mottes de 6'!BP664,IF($J$9=32,'Mottes de 6'!BQ664,IF($J$9=33,'Mottes de 6'!BR664,IF($J$9=34,'Mottes de 6'!BS664,IF($J$9=35,'Mottes de 6'!BT664,))))))))))))))))))))))))))))))))))))))))))))))))))))</f>
        <v>0</v>
      </c>
      <c r="K2707" s="103" t="str">
        <f>IF('Mottes de 6'!R664=0,"","Erreur")</f>
        <v/>
      </c>
    </row>
    <row r="2708" spans="1:11" x14ac:dyDescent="0.25">
      <c r="A2708" s="103">
        <f>IF('Mottes de 6'!A665&lt;&gt;"",'Mottes de 6'!A665,"")</f>
        <v>23975</v>
      </c>
      <c r="B2708" s="103" t="str">
        <f>IF('Mottes de 6'!L665&lt;&gt;"",'Mottes de 6'!L665,"")</f>
        <v>Noai</v>
      </c>
      <c r="C2708" s="107" t="str">
        <f>IF('Mottes de 6'!B665&lt;&gt;"",'Mottes de 6'!B665,"")</f>
        <v>PETUNIA CAPELLA</v>
      </c>
      <c r="D2708" s="107" t="str">
        <f>IF('Mottes de 6'!C665&lt;&gt;"",'Mottes de 6'!C665,"")</f>
        <v xml:space="preserve">Hello Yellow </v>
      </c>
      <c r="E2708" s="103">
        <f>IF('Mottes de 6'!H665&lt;&gt;"",'Mottes de 6'!H665,"")</f>
        <v>11</v>
      </c>
      <c r="F2708" s="103" t="str">
        <f>IF('Mottes de 6'!E665&lt;&gt;"",'Mottes de 6'!E665,"")</f>
        <v>B</v>
      </c>
      <c r="G2708" s="103" t="str">
        <f>IF('Mottes de 6'!N665&lt;&gt;"",'Mottes de 6'!N665,"")</f>
        <v>M6</v>
      </c>
      <c r="H2708" s="103" t="str">
        <f>IF('Mottes de 6'!I665&lt;&gt;"",'Mottes de 6'!I665,"")</f>
        <v>A</v>
      </c>
      <c r="I2708" s="103">
        <f>IF('Mottes de 6'!J665&lt;&gt;"",'Mottes de 6'!J665,"")</f>
        <v>7.0000000000000007E-2</v>
      </c>
      <c r="J2708" s="103">
        <f>IF($J$9=36,'Mottes de 6'!U665,IF($J$9=37,'Mottes de 6'!V665,IF($J$9=38,'Mottes de 6'!W665,IF($J$9=39,'Mottes de 6'!X665,IF($J$9=40,'Mottes de 6'!Y665,IF($J$9=41,'Mottes de 6'!Z665,IF($J$9=42,'Mottes de 6'!AA665,IF($J$9=43,'Mottes de 6'!AB665,IF($J$9=44,'Mottes de 6'!AC665,IF($J$9=45,'Mottes de 6'!AD665,IF($J$9=46,'Mottes de 6'!AE665,IF($J$9=47,'Mottes de 6'!AF665,IF($J$9=48,'Mottes de 6'!AG665,IF($J$9=49,'Mottes de 6'!AH665,IF($J$9=50,'Mottes de 6'!AI665,IF($J$9=51,'Mottes de 6'!AJ665,IF($J$9=52,'Mottes de 6'!AK665,IF($J$9=1,'Mottes de 6'!AL665,IF($J$9=2,'Mottes de 6'!AM665,IF($J$9=3,'Mottes de 6'!AN665,IF($J$9=4,'Mottes de 6'!AO665,IF($J$9=5,'Mottes de 6'!AP665,IF($J$9=6,'Mottes de 6'!AQ665,IF($J$9=7,'Mottes de 6'!AR665,IF($J$9=8,'Mottes de 6'!AS665,IF($J$9=9,'Mottes de 6'!AT665,IF($J$9=10,'Mottes de 6'!AU665,IF($J$9=11,'Mottes de 6'!AV665,IF($J$9=12,'Mottes de 6'!AW665,IF($J$9=13,'Mottes de 6'!AX665,IF($J$9=14,'Mottes de 6'!AY665,IF($J$9=15,'Mottes de 6'!AZ665,IF($J$9=16,'Mottes de 6'!BA665,IF($J$9=17,'Mottes de 6'!BB665,IF($J$9=18,'Mottes de 6'!BC665,IF($J$9=19,'Mottes de 6'!BD665,IF($J$9=20,'Mottes de 6'!BE665,IF($J$9=21,'Mottes de 6'!BF665,IF($J$9=22,'Mottes de 6'!BG665,IF($J$9=23,'Mottes de 6'!BH665,IF($J$9=24,'Mottes de 6'!BI665,IF($J$9=25,'Mottes de 6'!BJ665,IF($J$9=26,'Mottes de 6'!BK665,IF($J$9=27,'Mottes de 6'!BL665,IF($J$9=28,'Mottes de 6'!BM665,IF($J$9=29,'Mottes de 6'!BN665,IF($J$9=30,'Mottes de 6'!BO665,IF($J$9=31,'Mottes de 6'!BP665,IF($J$9=32,'Mottes de 6'!BQ665,IF($J$9=33,'Mottes de 6'!BR665,IF($J$9=34,'Mottes de 6'!BS665,IF($J$9=35,'Mottes de 6'!BT665,))))))))))))))))))))))))))))))))))))))))))))))))))))</f>
        <v>0</v>
      </c>
      <c r="K2708" s="103" t="str">
        <f>IF('Mottes de 6'!R665=0,"","Erreur")</f>
        <v/>
      </c>
    </row>
    <row r="2709" spans="1:11" x14ac:dyDescent="0.25">
      <c r="A2709" s="103">
        <f>IF('Mottes de 6'!A666&lt;&gt;"",'Mottes de 6'!A666,"")</f>
        <v>23976</v>
      </c>
      <c r="B2709" s="103" t="str">
        <f>IF('Mottes de 6'!L666&lt;&gt;"",'Mottes de 6'!L666,"")</f>
        <v>Noai</v>
      </c>
      <c r="C2709" s="107" t="str">
        <f>IF('Mottes de 6'!B666&lt;&gt;"",'Mottes de 6'!B666,"")</f>
        <v>PETUNIA CAPELLA</v>
      </c>
      <c r="D2709" s="107" t="str">
        <f>IF('Mottes de 6'!C666&lt;&gt;"",'Mottes de 6'!C666,"")</f>
        <v xml:space="preserve">Indigo improved </v>
      </c>
      <c r="E2709" s="103">
        <f>IF('Mottes de 6'!H666&lt;&gt;"",'Mottes de 6'!H666,"")</f>
        <v>11</v>
      </c>
      <c r="F2709" s="103" t="str">
        <f>IF('Mottes de 6'!E666&lt;&gt;"",'Mottes de 6'!E666,"")</f>
        <v>B</v>
      </c>
      <c r="G2709" s="103" t="str">
        <f>IF('Mottes de 6'!N666&lt;&gt;"",'Mottes de 6'!N666,"")</f>
        <v>M6</v>
      </c>
      <c r="H2709" s="103" t="str">
        <f>IF('Mottes de 6'!I666&lt;&gt;"",'Mottes de 6'!I666,"")</f>
        <v>A</v>
      </c>
      <c r="I2709" s="103">
        <f>IF('Mottes de 6'!J666&lt;&gt;"",'Mottes de 6'!J666,"")</f>
        <v>4.4999999999999998E-2</v>
      </c>
      <c r="J2709" s="103">
        <f>IF($J$9=36,'Mottes de 6'!U666,IF($J$9=37,'Mottes de 6'!V666,IF($J$9=38,'Mottes de 6'!W666,IF($J$9=39,'Mottes de 6'!X666,IF($J$9=40,'Mottes de 6'!Y666,IF($J$9=41,'Mottes de 6'!Z666,IF($J$9=42,'Mottes de 6'!AA666,IF($J$9=43,'Mottes de 6'!AB666,IF($J$9=44,'Mottes de 6'!AC666,IF($J$9=45,'Mottes de 6'!AD666,IF($J$9=46,'Mottes de 6'!AE666,IF($J$9=47,'Mottes de 6'!AF666,IF($J$9=48,'Mottes de 6'!AG666,IF($J$9=49,'Mottes de 6'!AH666,IF($J$9=50,'Mottes de 6'!AI666,IF($J$9=51,'Mottes de 6'!AJ666,IF($J$9=52,'Mottes de 6'!AK666,IF($J$9=1,'Mottes de 6'!AL666,IF($J$9=2,'Mottes de 6'!AM666,IF($J$9=3,'Mottes de 6'!AN666,IF($J$9=4,'Mottes de 6'!AO666,IF($J$9=5,'Mottes de 6'!AP666,IF($J$9=6,'Mottes de 6'!AQ666,IF($J$9=7,'Mottes de 6'!AR666,IF($J$9=8,'Mottes de 6'!AS666,IF($J$9=9,'Mottes de 6'!AT666,IF($J$9=10,'Mottes de 6'!AU666,IF($J$9=11,'Mottes de 6'!AV666,IF($J$9=12,'Mottes de 6'!AW666,IF($J$9=13,'Mottes de 6'!AX666,IF($J$9=14,'Mottes de 6'!AY666,IF($J$9=15,'Mottes de 6'!AZ666,IF($J$9=16,'Mottes de 6'!BA666,IF($J$9=17,'Mottes de 6'!BB666,IF($J$9=18,'Mottes de 6'!BC666,IF($J$9=19,'Mottes de 6'!BD666,IF($J$9=20,'Mottes de 6'!BE666,IF($J$9=21,'Mottes de 6'!BF666,IF($J$9=22,'Mottes de 6'!BG666,IF($J$9=23,'Mottes de 6'!BH666,IF($J$9=24,'Mottes de 6'!BI666,IF($J$9=25,'Mottes de 6'!BJ666,IF($J$9=26,'Mottes de 6'!BK666,IF($J$9=27,'Mottes de 6'!BL666,IF($J$9=28,'Mottes de 6'!BM666,IF($J$9=29,'Mottes de 6'!BN666,IF($J$9=30,'Mottes de 6'!BO666,IF($J$9=31,'Mottes de 6'!BP666,IF($J$9=32,'Mottes de 6'!BQ666,IF($J$9=33,'Mottes de 6'!BR666,IF($J$9=34,'Mottes de 6'!BS666,IF($J$9=35,'Mottes de 6'!BT666,))))))))))))))))))))))))))))))))))))))))))))))))))))</f>
        <v>0</v>
      </c>
      <c r="K2709" s="103" t="str">
        <f>IF('Mottes de 6'!R666=0,"","Erreur")</f>
        <v/>
      </c>
    </row>
    <row r="2710" spans="1:11" x14ac:dyDescent="0.25">
      <c r="A2710" s="103">
        <f>IF('Mottes de 6'!A667&lt;&gt;"",'Mottes de 6'!A667,"")</f>
        <v>23977</v>
      </c>
      <c r="B2710" s="103" t="str">
        <f>IF('Mottes de 6'!L667&lt;&gt;"",'Mottes de 6'!L667,"")</f>
        <v>Noai</v>
      </c>
      <c r="C2710" s="107" t="str">
        <f>IF('Mottes de 6'!B667&lt;&gt;"",'Mottes de 6'!B667,"")</f>
        <v>PETUNIA CAPELLA</v>
      </c>
      <c r="D2710" s="107" t="str">
        <f>IF('Mottes de 6'!C667&lt;&gt;"",'Mottes de 6'!C667,"")</f>
        <v xml:space="preserve">Mulberry </v>
      </c>
      <c r="E2710" s="103">
        <f>IF('Mottes de 6'!H667&lt;&gt;"",'Mottes de 6'!H667,"")</f>
        <v>11</v>
      </c>
      <c r="F2710" s="103" t="str">
        <f>IF('Mottes de 6'!E667&lt;&gt;"",'Mottes de 6'!E667,"")</f>
        <v>B</v>
      </c>
      <c r="G2710" s="103" t="str">
        <f>IF('Mottes de 6'!N667&lt;&gt;"",'Mottes de 6'!N667,"")</f>
        <v>M6</v>
      </c>
      <c r="H2710" s="103" t="str">
        <f>IF('Mottes de 6'!I667&lt;&gt;"",'Mottes de 6'!I667,"")</f>
        <v>A</v>
      </c>
      <c r="I2710" s="103">
        <f>IF('Mottes de 6'!J667&lt;&gt;"",'Mottes de 6'!J667,"")</f>
        <v>0.06</v>
      </c>
      <c r="J2710" s="103">
        <f>IF($J$9=36,'Mottes de 6'!U667,IF($J$9=37,'Mottes de 6'!V667,IF($J$9=38,'Mottes de 6'!W667,IF($J$9=39,'Mottes de 6'!X667,IF($J$9=40,'Mottes de 6'!Y667,IF($J$9=41,'Mottes de 6'!Z667,IF($J$9=42,'Mottes de 6'!AA667,IF($J$9=43,'Mottes de 6'!AB667,IF($J$9=44,'Mottes de 6'!AC667,IF($J$9=45,'Mottes de 6'!AD667,IF($J$9=46,'Mottes de 6'!AE667,IF($J$9=47,'Mottes de 6'!AF667,IF($J$9=48,'Mottes de 6'!AG667,IF($J$9=49,'Mottes de 6'!AH667,IF($J$9=50,'Mottes de 6'!AI667,IF($J$9=51,'Mottes de 6'!AJ667,IF($J$9=52,'Mottes de 6'!AK667,IF($J$9=1,'Mottes de 6'!AL667,IF($J$9=2,'Mottes de 6'!AM667,IF($J$9=3,'Mottes de 6'!AN667,IF($J$9=4,'Mottes de 6'!AO667,IF($J$9=5,'Mottes de 6'!AP667,IF($J$9=6,'Mottes de 6'!AQ667,IF($J$9=7,'Mottes de 6'!AR667,IF($J$9=8,'Mottes de 6'!AS667,IF($J$9=9,'Mottes de 6'!AT667,IF($J$9=10,'Mottes de 6'!AU667,IF($J$9=11,'Mottes de 6'!AV667,IF($J$9=12,'Mottes de 6'!AW667,IF($J$9=13,'Mottes de 6'!AX667,IF($J$9=14,'Mottes de 6'!AY667,IF($J$9=15,'Mottes de 6'!AZ667,IF($J$9=16,'Mottes de 6'!BA667,IF($J$9=17,'Mottes de 6'!BB667,IF($J$9=18,'Mottes de 6'!BC667,IF($J$9=19,'Mottes de 6'!BD667,IF($J$9=20,'Mottes de 6'!BE667,IF($J$9=21,'Mottes de 6'!BF667,IF($J$9=22,'Mottes de 6'!BG667,IF($J$9=23,'Mottes de 6'!BH667,IF($J$9=24,'Mottes de 6'!BI667,IF($J$9=25,'Mottes de 6'!BJ667,IF($J$9=26,'Mottes de 6'!BK667,IF($J$9=27,'Mottes de 6'!BL667,IF($J$9=28,'Mottes de 6'!BM667,IF($J$9=29,'Mottes de 6'!BN667,IF($J$9=30,'Mottes de 6'!BO667,IF($J$9=31,'Mottes de 6'!BP667,IF($J$9=32,'Mottes de 6'!BQ667,IF($J$9=33,'Mottes de 6'!BR667,IF($J$9=34,'Mottes de 6'!BS667,IF($J$9=35,'Mottes de 6'!BT667,))))))))))))))))))))))))))))))))))))))))))))))))))))</f>
        <v>0</v>
      </c>
      <c r="K2710" s="103" t="str">
        <f>IF('Mottes de 6'!R667=0,"","Erreur")</f>
        <v/>
      </c>
    </row>
    <row r="2711" spans="1:11" x14ac:dyDescent="0.25">
      <c r="A2711" s="103">
        <f>IF('Mottes de 6'!A668&lt;&gt;"",'Mottes de 6'!A668,"")</f>
        <v>26119</v>
      </c>
      <c r="B2711" s="103" t="str">
        <f>IF('Mottes de 6'!L668&lt;&gt;"",'Mottes de 6'!L668,"")</f>
        <v>Noai</v>
      </c>
      <c r="C2711" s="107" t="str">
        <f>IF('Mottes de 6'!B668&lt;&gt;"",'Mottes de 6'!B668,"")</f>
        <v>PETUNIA CAPELLA</v>
      </c>
      <c r="D2711" s="107" t="str">
        <f>IF('Mottes de 6'!C668&lt;&gt;"",'Mottes de 6'!C668,"")</f>
        <v>Pink Morn</v>
      </c>
      <c r="E2711" s="103">
        <f>IF('Mottes de 6'!H668&lt;&gt;"",'Mottes de 6'!H668,"")</f>
        <v>11</v>
      </c>
      <c r="F2711" s="103" t="str">
        <f>IF('Mottes de 6'!E668&lt;&gt;"",'Mottes de 6'!E668,"")</f>
        <v>B</v>
      </c>
      <c r="G2711" s="103" t="str">
        <f>IF('Mottes de 6'!N668&lt;&gt;"",'Mottes de 6'!N668,"")</f>
        <v>M6</v>
      </c>
      <c r="H2711" s="103" t="str">
        <f>IF('Mottes de 6'!I668&lt;&gt;"",'Mottes de 6'!I668,"")</f>
        <v>A</v>
      </c>
      <c r="I2711" s="103">
        <f>IF('Mottes de 6'!J668&lt;&gt;"",'Mottes de 6'!J668,"")</f>
        <v>4.4999999999999998E-2</v>
      </c>
      <c r="J2711" s="103">
        <f>IF($J$9=36,'Mottes de 6'!U668,IF($J$9=37,'Mottes de 6'!V668,IF($J$9=38,'Mottes de 6'!W668,IF($J$9=39,'Mottes de 6'!X668,IF($J$9=40,'Mottes de 6'!Y668,IF($J$9=41,'Mottes de 6'!Z668,IF($J$9=42,'Mottes de 6'!AA668,IF($J$9=43,'Mottes de 6'!AB668,IF($J$9=44,'Mottes de 6'!AC668,IF($J$9=45,'Mottes de 6'!AD668,IF($J$9=46,'Mottes de 6'!AE668,IF($J$9=47,'Mottes de 6'!AF668,IF($J$9=48,'Mottes de 6'!AG668,IF($J$9=49,'Mottes de 6'!AH668,IF($J$9=50,'Mottes de 6'!AI668,IF($J$9=51,'Mottes de 6'!AJ668,IF($J$9=52,'Mottes de 6'!AK668,IF($J$9=1,'Mottes de 6'!AL668,IF($J$9=2,'Mottes de 6'!AM668,IF($J$9=3,'Mottes de 6'!AN668,IF($J$9=4,'Mottes de 6'!AO668,IF($J$9=5,'Mottes de 6'!AP668,IF($J$9=6,'Mottes de 6'!AQ668,IF($J$9=7,'Mottes de 6'!AR668,IF($J$9=8,'Mottes de 6'!AS668,IF($J$9=9,'Mottes de 6'!AT668,IF($J$9=10,'Mottes de 6'!AU668,IF($J$9=11,'Mottes de 6'!AV668,IF($J$9=12,'Mottes de 6'!AW668,IF($J$9=13,'Mottes de 6'!AX668,IF($J$9=14,'Mottes de 6'!AY668,IF($J$9=15,'Mottes de 6'!AZ668,IF($J$9=16,'Mottes de 6'!BA668,IF($J$9=17,'Mottes de 6'!BB668,IF($J$9=18,'Mottes de 6'!BC668,IF($J$9=19,'Mottes de 6'!BD668,IF($J$9=20,'Mottes de 6'!BE668,IF($J$9=21,'Mottes de 6'!BF668,IF($J$9=22,'Mottes de 6'!BG668,IF($J$9=23,'Mottes de 6'!BH668,IF($J$9=24,'Mottes de 6'!BI668,IF($J$9=25,'Mottes de 6'!BJ668,IF($J$9=26,'Mottes de 6'!BK668,IF($J$9=27,'Mottes de 6'!BL668,IF($J$9=28,'Mottes de 6'!BM668,IF($J$9=29,'Mottes de 6'!BN668,IF($J$9=30,'Mottes de 6'!BO668,IF($J$9=31,'Mottes de 6'!BP668,IF($J$9=32,'Mottes de 6'!BQ668,IF($J$9=33,'Mottes de 6'!BR668,IF($J$9=34,'Mottes de 6'!BS668,IF($J$9=35,'Mottes de 6'!BT668,))))))))))))))))))))))))))))))))))))))))))))))))))))</f>
        <v>0</v>
      </c>
      <c r="K2711" s="103" t="str">
        <f>IF('Mottes de 6'!R668=0,"","Erreur")</f>
        <v/>
      </c>
    </row>
    <row r="2712" spans="1:11" x14ac:dyDescent="0.25">
      <c r="A2712" s="103">
        <f>IF('Mottes de 6'!A669&lt;&gt;"",'Mottes de 6'!A669,"")</f>
        <v>25295</v>
      </c>
      <c r="B2712" s="103" t="str">
        <f>IF('Mottes de 6'!L669&lt;&gt;"",'Mottes de 6'!L669,"")</f>
        <v>Noai</v>
      </c>
      <c r="C2712" s="107" t="str">
        <f>IF('Mottes de 6'!B669&lt;&gt;"",'Mottes de 6'!B669,"")</f>
        <v>PETUNIA CAPELLA</v>
      </c>
      <c r="D2712" s="107" t="str">
        <f>IF('Mottes de 6'!C669&lt;&gt;"",'Mottes de 6'!C669,"")</f>
        <v>Rose</v>
      </c>
      <c r="E2712" s="103">
        <f>IF('Mottes de 6'!H669&lt;&gt;"",'Mottes de 6'!H669,"")</f>
        <v>11</v>
      </c>
      <c r="F2712" s="103" t="str">
        <f>IF('Mottes de 6'!E669&lt;&gt;"",'Mottes de 6'!E669,"")</f>
        <v>B</v>
      </c>
      <c r="G2712" s="103" t="str">
        <f>IF('Mottes de 6'!N669&lt;&gt;"",'Mottes de 6'!N669,"")</f>
        <v>M6</v>
      </c>
      <c r="H2712" s="103" t="str">
        <f>IF('Mottes de 6'!I669&lt;&gt;"",'Mottes de 6'!I669,"")</f>
        <v>A</v>
      </c>
      <c r="I2712" s="103">
        <f>IF('Mottes de 6'!J669&lt;&gt;"",'Mottes de 6'!J669,"")</f>
        <v>4.4999999999999998E-2</v>
      </c>
      <c r="J2712" s="103">
        <f>IF($J$9=36,'Mottes de 6'!U669,IF($J$9=37,'Mottes de 6'!V669,IF($J$9=38,'Mottes de 6'!W669,IF($J$9=39,'Mottes de 6'!X669,IF($J$9=40,'Mottes de 6'!Y669,IF($J$9=41,'Mottes de 6'!Z669,IF($J$9=42,'Mottes de 6'!AA669,IF($J$9=43,'Mottes de 6'!AB669,IF($J$9=44,'Mottes de 6'!AC669,IF($J$9=45,'Mottes de 6'!AD669,IF($J$9=46,'Mottes de 6'!AE669,IF($J$9=47,'Mottes de 6'!AF669,IF($J$9=48,'Mottes de 6'!AG669,IF($J$9=49,'Mottes de 6'!AH669,IF($J$9=50,'Mottes de 6'!AI669,IF($J$9=51,'Mottes de 6'!AJ669,IF($J$9=52,'Mottes de 6'!AK669,IF($J$9=1,'Mottes de 6'!AL669,IF($J$9=2,'Mottes de 6'!AM669,IF($J$9=3,'Mottes de 6'!AN669,IF($J$9=4,'Mottes de 6'!AO669,IF($J$9=5,'Mottes de 6'!AP669,IF($J$9=6,'Mottes de 6'!AQ669,IF($J$9=7,'Mottes de 6'!AR669,IF($J$9=8,'Mottes de 6'!AS669,IF($J$9=9,'Mottes de 6'!AT669,IF($J$9=10,'Mottes de 6'!AU669,IF($J$9=11,'Mottes de 6'!AV669,IF($J$9=12,'Mottes de 6'!AW669,IF($J$9=13,'Mottes de 6'!AX669,IF($J$9=14,'Mottes de 6'!AY669,IF($J$9=15,'Mottes de 6'!AZ669,IF($J$9=16,'Mottes de 6'!BA669,IF($J$9=17,'Mottes de 6'!BB669,IF($J$9=18,'Mottes de 6'!BC669,IF($J$9=19,'Mottes de 6'!BD669,IF($J$9=20,'Mottes de 6'!BE669,IF($J$9=21,'Mottes de 6'!BF669,IF($J$9=22,'Mottes de 6'!BG669,IF($J$9=23,'Mottes de 6'!BH669,IF($J$9=24,'Mottes de 6'!BI669,IF($J$9=25,'Mottes de 6'!BJ669,IF($J$9=26,'Mottes de 6'!BK669,IF($J$9=27,'Mottes de 6'!BL669,IF($J$9=28,'Mottes de 6'!BM669,IF($J$9=29,'Mottes de 6'!BN669,IF($J$9=30,'Mottes de 6'!BO669,IF($J$9=31,'Mottes de 6'!BP669,IF($J$9=32,'Mottes de 6'!BQ669,IF($J$9=33,'Mottes de 6'!BR669,IF($J$9=34,'Mottes de 6'!BS669,IF($J$9=35,'Mottes de 6'!BT669,))))))))))))))))))))))))))))))))))))))))))))))))))))</f>
        <v>0</v>
      </c>
      <c r="K2712" s="103" t="str">
        <f>IF('Mottes de 6'!R669=0,"","Erreur")</f>
        <v/>
      </c>
    </row>
    <row r="2713" spans="1:11" x14ac:dyDescent="0.25">
      <c r="A2713" s="103">
        <f>IF('Mottes de 6'!A670&lt;&gt;"",'Mottes de 6'!A670,"")</f>
        <v>23980</v>
      </c>
      <c r="B2713" s="103" t="str">
        <f>IF('Mottes de 6'!L670&lt;&gt;"",'Mottes de 6'!L670,"")</f>
        <v>Noai</v>
      </c>
      <c r="C2713" s="107" t="str">
        <f>IF('Mottes de 6'!B670&lt;&gt;"",'Mottes de 6'!B670,"")</f>
        <v>PETUNIA CAPELLA</v>
      </c>
      <c r="D2713" s="107" t="str">
        <f>IF('Mottes de 6'!C670&lt;&gt;"",'Mottes de 6'!C670,"")</f>
        <v xml:space="preserve">Ruby Red improved </v>
      </c>
      <c r="E2713" s="103">
        <f>IF('Mottes de 6'!H670&lt;&gt;"",'Mottes de 6'!H670,"")</f>
        <v>11</v>
      </c>
      <c r="F2713" s="103" t="str">
        <f>IF('Mottes de 6'!E670&lt;&gt;"",'Mottes de 6'!E670,"")</f>
        <v>B</v>
      </c>
      <c r="G2713" s="103" t="str">
        <f>IF('Mottes de 6'!N670&lt;&gt;"",'Mottes de 6'!N670,"")</f>
        <v>M6</v>
      </c>
      <c r="H2713" s="103" t="str">
        <f>IF('Mottes de 6'!I670&lt;&gt;"",'Mottes de 6'!I670,"")</f>
        <v>A</v>
      </c>
      <c r="I2713" s="103">
        <f>IF('Mottes de 6'!J670&lt;&gt;"",'Mottes de 6'!J670,"")</f>
        <v>4.4999999999999998E-2</v>
      </c>
      <c r="J2713" s="103">
        <f>IF($J$9=36,'Mottes de 6'!U670,IF($J$9=37,'Mottes de 6'!V670,IF($J$9=38,'Mottes de 6'!W670,IF($J$9=39,'Mottes de 6'!X670,IF($J$9=40,'Mottes de 6'!Y670,IF($J$9=41,'Mottes de 6'!Z670,IF($J$9=42,'Mottes de 6'!AA670,IF($J$9=43,'Mottes de 6'!AB670,IF($J$9=44,'Mottes de 6'!AC670,IF($J$9=45,'Mottes de 6'!AD670,IF($J$9=46,'Mottes de 6'!AE670,IF($J$9=47,'Mottes de 6'!AF670,IF($J$9=48,'Mottes de 6'!AG670,IF($J$9=49,'Mottes de 6'!AH670,IF($J$9=50,'Mottes de 6'!AI670,IF($J$9=51,'Mottes de 6'!AJ670,IF($J$9=52,'Mottes de 6'!AK670,IF($J$9=1,'Mottes de 6'!AL670,IF($J$9=2,'Mottes de 6'!AM670,IF($J$9=3,'Mottes de 6'!AN670,IF($J$9=4,'Mottes de 6'!AO670,IF($J$9=5,'Mottes de 6'!AP670,IF($J$9=6,'Mottes de 6'!AQ670,IF($J$9=7,'Mottes de 6'!AR670,IF($J$9=8,'Mottes de 6'!AS670,IF($J$9=9,'Mottes de 6'!AT670,IF($J$9=10,'Mottes de 6'!AU670,IF($J$9=11,'Mottes de 6'!AV670,IF($J$9=12,'Mottes de 6'!AW670,IF($J$9=13,'Mottes de 6'!AX670,IF($J$9=14,'Mottes de 6'!AY670,IF($J$9=15,'Mottes de 6'!AZ670,IF($J$9=16,'Mottes de 6'!BA670,IF($J$9=17,'Mottes de 6'!BB670,IF($J$9=18,'Mottes de 6'!BC670,IF($J$9=19,'Mottes de 6'!BD670,IF($J$9=20,'Mottes de 6'!BE670,IF($J$9=21,'Mottes de 6'!BF670,IF($J$9=22,'Mottes de 6'!BG670,IF($J$9=23,'Mottes de 6'!BH670,IF($J$9=24,'Mottes de 6'!BI670,IF($J$9=25,'Mottes de 6'!BJ670,IF($J$9=26,'Mottes de 6'!BK670,IF($J$9=27,'Mottes de 6'!BL670,IF($J$9=28,'Mottes de 6'!BM670,IF($J$9=29,'Mottes de 6'!BN670,IF($J$9=30,'Mottes de 6'!BO670,IF($J$9=31,'Mottes de 6'!BP670,IF($J$9=32,'Mottes de 6'!BQ670,IF($J$9=33,'Mottes de 6'!BR670,IF($J$9=34,'Mottes de 6'!BS670,IF($J$9=35,'Mottes de 6'!BT670,))))))))))))))))))))))))))))))))))))))))))))))))))))</f>
        <v>0</v>
      </c>
      <c r="K2713" s="103" t="str">
        <f>IF('Mottes de 6'!R670=0,"","Erreur")</f>
        <v/>
      </c>
    </row>
    <row r="2714" spans="1:11" x14ac:dyDescent="0.25">
      <c r="A2714" s="103">
        <f>IF('Mottes de 6'!A671&lt;&gt;"",'Mottes de 6'!A671,"")</f>
        <v>23981</v>
      </c>
      <c r="B2714" s="103" t="str">
        <f>IF('Mottes de 6'!L671&lt;&gt;"",'Mottes de 6'!L671,"")</f>
        <v>Noai</v>
      </c>
      <c r="C2714" s="107" t="str">
        <f>IF('Mottes de 6'!B671&lt;&gt;"",'Mottes de 6'!B671,"")</f>
        <v>PETUNIA CAPELLA</v>
      </c>
      <c r="D2714" s="107" t="str">
        <f>IF('Mottes de 6'!C671&lt;&gt;"",'Mottes de 6'!C671,"")</f>
        <v>Salmon improved</v>
      </c>
      <c r="E2714" s="103">
        <f>IF('Mottes de 6'!H671&lt;&gt;"",'Mottes de 6'!H671,"")</f>
        <v>11</v>
      </c>
      <c r="F2714" s="103" t="str">
        <f>IF('Mottes de 6'!E671&lt;&gt;"",'Mottes de 6'!E671,"")</f>
        <v>B</v>
      </c>
      <c r="G2714" s="103" t="str">
        <f>IF('Mottes de 6'!N671&lt;&gt;"",'Mottes de 6'!N671,"")</f>
        <v>M6</v>
      </c>
      <c r="H2714" s="103" t="str">
        <f>IF('Mottes de 6'!I671&lt;&gt;"",'Mottes de 6'!I671,"")</f>
        <v>A</v>
      </c>
      <c r="I2714" s="103">
        <f>IF('Mottes de 6'!J671&lt;&gt;"",'Mottes de 6'!J671,"")</f>
        <v>4.4999999999999998E-2</v>
      </c>
      <c r="J2714" s="103">
        <f>IF($J$9=36,'Mottes de 6'!U671,IF($J$9=37,'Mottes de 6'!V671,IF($J$9=38,'Mottes de 6'!W671,IF($J$9=39,'Mottes de 6'!X671,IF($J$9=40,'Mottes de 6'!Y671,IF($J$9=41,'Mottes de 6'!Z671,IF($J$9=42,'Mottes de 6'!AA671,IF($J$9=43,'Mottes de 6'!AB671,IF($J$9=44,'Mottes de 6'!AC671,IF($J$9=45,'Mottes de 6'!AD671,IF($J$9=46,'Mottes de 6'!AE671,IF($J$9=47,'Mottes de 6'!AF671,IF($J$9=48,'Mottes de 6'!AG671,IF($J$9=49,'Mottes de 6'!AH671,IF($J$9=50,'Mottes de 6'!AI671,IF($J$9=51,'Mottes de 6'!AJ671,IF($J$9=52,'Mottes de 6'!AK671,IF($J$9=1,'Mottes de 6'!AL671,IF($J$9=2,'Mottes de 6'!AM671,IF($J$9=3,'Mottes de 6'!AN671,IF($J$9=4,'Mottes de 6'!AO671,IF($J$9=5,'Mottes de 6'!AP671,IF($J$9=6,'Mottes de 6'!AQ671,IF($J$9=7,'Mottes de 6'!AR671,IF($J$9=8,'Mottes de 6'!AS671,IF($J$9=9,'Mottes de 6'!AT671,IF($J$9=10,'Mottes de 6'!AU671,IF($J$9=11,'Mottes de 6'!AV671,IF($J$9=12,'Mottes de 6'!AW671,IF($J$9=13,'Mottes de 6'!AX671,IF($J$9=14,'Mottes de 6'!AY671,IF($J$9=15,'Mottes de 6'!AZ671,IF($J$9=16,'Mottes de 6'!BA671,IF($J$9=17,'Mottes de 6'!BB671,IF($J$9=18,'Mottes de 6'!BC671,IF($J$9=19,'Mottes de 6'!BD671,IF($J$9=20,'Mottes de 6'!BE671,IF($J$9=21,'Mottes de 6'!BF671,IF($J$9=22,'Mottes de 6'!BG671,IF($J$9=23,'Mottes de 6'!BH671,IF($J$9=24,'Mottes de 6'!BI671,IF($J$9=25,'Mottes de 6'!BJ671,IF($J$9=26,'Mottes de 6'!BK671,IF($J$9=27,'Mottes de 6'!BL671,IF($J$9=28,'Mottes de 6'!BM671,IF($J$9=29,'Mottes de 6'!BN671,IF($J$9=30,'Mottes de 6'!BO671,IF($J$9=31,'Mottes de 6'!BP671,IF($J$9=32,'Mottes de 6'!BQ671,IF($J$9=33,'Mottes de 6'!BR671,IF($J$9=34,'Mottes de 6'!BS671,IF($J$9=35,'Mottes de 6'!BT671,))))))))))))))))))))))))))))))))))))))))))))))))))))</f>
        <v>0</v>
      </c>
      <c r="K2714" s="103" t="str">
        <f>IF('Mottes de 6'!R671=0,"","Erreur")</f>
        <v/>
      </c>
    </row>
    <row r="2715" spans="1:11" x14ac:dyDescent="0.25">
      <c r="A2715" s="103">
        <f>IF('Mottes de 6'!A672&lt;&gt;"",'Mottes de 6'!A672,"")</f>
        <v>23982</v>
      </c>
      <c r="B2715" s="103" t="str">
        <f>IF('Mottes de 6'!L672&lt;&gt;"",'Mottes de 6'!L672,"")</f>
        <v>Noai</v>
      </c>
      <c r="C2715" s="107" t="str">
        <f>IF('Mottes de 6'!B672&lt;&gt;"",'Mottes de 6'!B672,"")</f>
        <v>PETUNIA CAPELLA</v>
      </c>
      <c r="D2715" s="107" t="str">
        <f>IF('Mottes de 6'!C672&lt;&gt;"",'Mottes de 6'!C672,"")</f>
        <v xml:space="preserve">Sangria </v>
      </c>
      <c r="E2715" s="103">
        <f>IF('Mottes de 6'!H672&lt;&gt;"",'Mottes de 6'!H672,"")</f>
        <v>11</v>
      </c>
      <c r="F2715" s="103" t="str">
        <f>IF('Mottes de 6'!E672&lt;&gt;"",'Mottes de 6'!E672,"")</f>
        <v>B</v>
      </c>
      <c r="G2715" s="103" t="str">
        <f>IF('Mottes de 6'!N672&lt;&gt;"",'Mottes de 6'!N672,"")</f>
        <v>M6</v>
      </c>
      <c r="H2715" s="103" t="str">
        <f>IF('Mottes de 6'!I672&lt;&gt;"",'Mottes de 6'!I672,"")</f>
        <v>A</v>
      </c>
      <c r="I2715" s="103">
        <f>IF('Mottes de 6'!J672&lt;&gt;"",'Mottes de 6'!J672,"")</f>
        <v>0.06</v>
      </c>
      <c r="J2715" s="103">
        <f>IF($J$9=36,'Mottes de 6'!U672,IF($J$9=37,'Mottes de 6'!V672,IF($J$9=38,'Mottes de 6'!W672,IF($J$9=39,'Mottes de 6'!X672,IF($J$9=40,'Mottes de 6'!Y672,IF($J$9=41,'Mottes de 6'!Z672,IF($J$9=42,'Mottes de 6'!AA672,IF($J$9=43,'Mottes de 6'!AB672,IF($J$9=44,'Mottes de 6'!AC672,IF($J$9=45,'Mottes de 6'!AD672,IF($J$9=46,'Mottes de 6'!AE672,IF($J$9=47,'Mottes de 6'!AF672,IF($J$9=48,'Mottes de 6'!AG672,IF($J$9=49,'Mottes de 6'!AH672,IF($J$9=50,'Mottes de 6'!AI672,IF($J$9=51,'Mottes de 6'!AJ672,IF($J$9=52,'Mottes de 6'!AK672,IF($J$9=1,'Mottes de 6'!AL672,IF($J$9=2,'Mottes de 6'!AM672,IF($J$9=3,'Mottes de 6'!AN672,IF($J$9=4,'Mottes de 6'!AO672,IF($J$9=5,'Mottes de 6'!AP672,IF($J$9=6,'Mottes de 6'!AQ672,IF($J$9=7,'Mottes de 6'!AR672,IF($J$9=8,'Mottes de 6'!AS672,IF($J$9=9,'Mottes de 6'!AT672,IF($J$9=10,'Mottes de 6'!AU672,IF($J$9=11,'Mottes de 6'!AV672,IF($J$9=12,'Mottes de 6'!AW672,IF($J$9=13,'Mottes de 6'!AX672,IF($J$9=14,'Mottes de 6'!AY672,IF($J$9=15,'Mottes de 6'!AZ672,IF($J$9=16,'Mottes de 6'!BA672,IF($J$9=17,'Mottes de 6'!BB672,IF($J$9=18,'Mottes de 6'!BC672,IF($J$9=19,'Mottes de 6'!BD672,IF($J$9=20,'Mottes de 6'!BE672,IF($J$9=21,'Mottes de 6'!BF672,IF($J$9=22,'Mottes de 6'!BG672,IF($J$9=23,'Mottes de 6'!BH672,IF($J$9=24,'Mottes de 6'!BI672,IF($J$9=25,'Mottes de 6'!BJ672,IF($J$9=26,'Mottes de 6'!BK672,IF($J$9=27,'Mottes de 6'!BL672,IF($J$9=28,'Mottes de 6'!BM672,IF($J$9=29,'Mottes de 6'!BN672,IF($J$9=30,'Mottes de 6'!BO672,IF($J$9=31,'Mottes de 6'!BP672,IF($J$9=32,'Mottes de 6'!BQ672,IF($J$9=33,'Mottes de 6'!BR672,IF($J$9=34,'Mottes de 6'!BS672,IF($J$9=35,'Mottes de 6'!BT672,))))))))))))))))))))))))))))))))))))))))))))))))))))</f>
        <v>0</v>
      </c>
      <c r="K2715" s="103" t="str">
        <f>IF('Mottes de 6'!R672=0,"","Erreur")</f>
        <v/>
      </c>
    </row>
    <row r="2716" spans="1:11" x14ac:dyDescent="0.25">
      <c r="A2716" s="103">
        <f>IF('Mottes de 6'!A673&lt;&gt;"",'Mottes de 6'!A673,"")</f>
        <v>23983</v>
      </c>
      <c r="B2716" s="103" t="str">
        <f>IF('Mottes de 6'!L673&lt;&gt;"",'Mottes de 6'!L673,"")</f>
        <v>Noai</v>
      </c>
      <c r="C2716" s="107" t="str">
        <f>IF('Mottes de 6'!B673&lt;&gt;"",'Mottes de 6'!B673,"")</f>
        <v>PETUNIA CAPELLA</v>
      </c>
      <c r="D2716" s="107" t="str">
        <f>IF('Mottes de 6'!C673&lt;&gt;"",'Mottes de 6'!C673,"")</f>
        <v xml:space="preserve">White improved </v>
      </c>
      <c r="E2716" s="103">
        <f>IF('Mottes de 6'!H673&lt;&gt;"",'Mottes de 6'!H673,"")</f>
        <v>11</v>
      </c>
      <c r="F2716" s="103" t="str">
        <f>IF('Mottes de 6'!E673&lt;&gt;"",'Mottes de 6'!E673,"")</f>
        <v>B</v>
      </c>
      <c r="G2716" s="103" t="str">
        <f>IF('Mottes de 6'!N673&lt;&gt;"",'Mottes de 6'!N673,"")</f>
        <v>M6</v>
      </c>
      <c r="H2716" s="103" t="str">
        <f>IF('Mottes de 6'!I673&lt;&gt;"",'Mottes de 6'!I673,"")</f>
        <v>A</v>
      </c>
      <c r="I2716" s="103">
        <f>IF('Mottes de 6'!J673&lt;&gt;"",'Mottes de 6'!J673,"")</f>
        <v>4.4999999999999998E-2</v>
      </c>
      <c r="J2716" s="103">
        <f>IF($J$9=36,'Mottes de 6'!U673,IF($J$9=37,'Mottes de 6'!V673,IF($J$9=38,'Mottes de 6'!W673,IF($J$9=39,'Mottes de 6'!X673,IF($J$9=40,'Mottes de 6'!Y673,IF($J$9=41,'Mottes de 6'!Z673,IF($J$9=42,'Mottes de 6'!AA673,IF($J$9=43,'Mottes de 6'!AB673,IF($J$9=44,'Mottes de 6'!AC673,IF($J$9=45,'Mottes de 6'!AD673,IF($J$9=46,'Mottes de 6'!AE673,IF($J$9=47,'Mottes de 6'!AF673,IF($J$9=48,'Mottes de 6'!AG673,IF($J$9=49,'Mottes de 6'!AH673,IF($J$9=50,'Mottes de 6'!AI673,IF($J$9=51,'Mottes de 6'!AJ673,IF($J$9=52,'Mottes de 6'!AK673,IF($J$9=1,'Mottes de 6'!AL673,IF($J$9=2,'Mottes de 6'!AM673,IF($J$9=3,'Mottes de 6'!AN673,IF($J$9=4,'Mottes de 6'!AO673,IF($J$9=5,'Mottes de 6'!AP673,IF($J$9=6,'Mottes de 6'!AQ673,IF($J$9=7,'Mottes de 6'!AR673,IF($J$9=8,'Mottes de 6'!AS673,IF($J$9=9,'Mottes de 6'!AT673,IF($J$9=10,'Mottes de 6'!AU673,IF($J$9=11,'Mottes de 6'!AV673,IF($J$9=12,'Mottes de 6'!AW673,IF($J$9=13,'Mottes de 6'!AX673,IF($J$9=14,'Mottes de 6'!AY673,IF($J$9=15,'Mottes de 6'!AZ673,IF($J$9=16,'Mottes de 6'!BA673,IF($J$9=17,'Mottes de 6'!BB673,IF($J$9=18,'Mottes de 6'!BC673,IF($J$9=19,'Mottes de 6'!BD673,IF($J$9=20,'Mottes de 6'!BE673,IF($J$9=21,'Mottes de 6'!BF673,IF($J$9=22,'Mottes de 6'!BG673,IF($J$9=23,'Mottes de 6'!BH673,IF($J$9=24,'Mottes de 6'!BI673,IF($J$9=25,'Mottes de 6'!BJ673,IF($J$9=26,'Mottes de 6'!BK673,IF($J$9=27,'Mottes de 6'!BL673,IF($J$9=28,'Mottes de 6'!BM673,IF($J$9=29,'Mottes de 6'!BN673,IF($J$9=30,'Mottes de 6'!BO673,IF($J$9=31,'Mottes de 6'!BP673,IF($J$9=32,'Mottes de 6'!BQ673,IF($J$9=33,'Mottes de 6'!BR673,IF($J$9=34,'Mottes de 6'!BS673,IF($J$9=35,'Mottes de 6'!BT673,))))))))))))))))))))))))))))))))))))))))))))))))))))</f>
        <v>0</v>
      </c>
      <c r="K2716" s="103" t="str">
        <f>IF('Mottes de 6'!R673=0,"","Erreur")</f>
        <v/>
      </c>
    </row>
    <row r="2717" spans="1:11" x14ac:dyDescent="0.25">
      <c r="A2717" s="103">
        <f>IF('Mottes de 6'!A674&lt;&gt;"",'Mottes de 6'!A674,"")</f>
        <v>23984</v>
      </c>
      <c r="B2717" s="103" t="str">
        <f>IF('Mottes de 6'!L674&lt;&gt;"",'Mottes de 6'!L674,"")</f>
        <v>Noai</v>
      </c>
      <c r="C2717" s="107" t="str">
        <f>IF('Mottes de 6'!B674&lt;&gt;"",'Mottes de 6'!B674,"")</f>
        <v>PETUNIA CAPELLA</v>
      </c>
      <c r="D2717" s="107" t="str">
        <f>IF('Mottes de 6'!C674&lt;&gt;"",'Mottes de 6'!C674,"")</f>
        <v>Variés</v>
      </c>
      <c r="E2717" s="103">
        <f>IF('Mottes de 6'!H674&lt;&gt;"",'Mottes de 6'!H674,"")</f>
        <v>11</v>
      </c>
      <c r="F2717" s="103" t="str">
        <f>IF('Mottes de 6'!E674&lt;&gt;"",'Mottes de 6'!E674,"")</f>
        <v>B</v>
      </c>
      <c r="G2717" s="103" t="str">
        <f>IF('Mottes de 6'!N674&lt;&gt;"",'Mottes de 6'!N674,"")</f>
        <v>M6</v>
      </c>
      <c r="H2717" s="103" t="str">
        <f>IF('Mottes de 6'!I674&lt;&gt;"",'Mottes de 6'!I674,"")</f>
        <v>A</v>
      </c>
      <c r="I2717" s="103">
        <f>IF('Mottes de 6'!J674&lt;&gt;"",'Mottes de 6'!J674,"")</f>
        <v>0.05</v>
      </c>
      <c r="J2717" s="103">
        <f>IF($J$9=36,'Mottes de 6'!U674,IF($J$9=37,'Mottes de 6'!V674,IF($J$9=38,'Mottes de 6'!W674,IF($J$9=39,'Mottes de 6'!X674,IF($J$9=40,'Mottes de 6'!Y674,IF($J$9=41,'Mottes de 6'!Z674,IF($J$9=42,'Mottes de 6'!AA674,IF($J$9=43,'Mottes de 6'!AB674,IF($J$9=44,'Mottes de 6'!AC674,IF($J$9=45,'Mottes de 6'!AD674,IF($J$9=46,'Mottes de 6'!AE674,IF($J$9=47,'Mottes de 6'!AF674,IF($J$9=48,'Mottes de 6'!AG674,IF($J$9=49,'Mottes de 6'!AH674,IF($J$9=50,'Mottes de 6'!AI674,IF($J$9=51,'Mottes de 6'!AJ674,IF($J$9=52,'Mottes de 6'!AK674,IF($J$9=1,'Mottes de 6'!AL674,IF($J$9=2,'Mottes de 6'!AM674,IF($J$9=3,'Mottes de 6'!AN674,IF($J$9=4,'Mottes de 6'!AO674,IF($J$9=5,'Mottes de 6'!AP674,IF($J$9=6,'Mottes de 6'!AQ674,IF($J$9=7,'Mottes de 6'!AR674,IF($J$9=8,'Mottes de 6'!AS674,IF($J$9=9,'Mottes de 6'!AT674,IF($J$9=10,'Mottes de 6'!AU674,IF($J$9=11,'Mottes de 6'!AV674,IF($J$9=12,'Mottes de 6'!AW674,IF($J$9=13,'Mottes de 6'!AX674,IF($J$9=14,'Mottes de 6'!AY674,IF($J$9=15,'Mottes de 6'!AZ674,IF($J$9=16,'Mottes de 6'!BA674,IF($J$9=17,'Mottes de 6'!BB674,IF($J$9=18,'Mottes de 6'!BC674,IF($J$9=19,'Mottes de 6'!BD674,IF($J$9=20,'Mottes de 6'!BE674,IF($J$9=21,'Mottes de 6'!BF674,IF($J$9=22,'Mottes de 6'!BG674,IF($J$9=23,'Mottes de 6'!BH674,IF($J$9=24,'Mottes de 6'!BI674,IF($J$9=25,'Mottes de 6'!BJ674,IF($J$9=26,'Mottes de 6'!BK674,IF($J$9=27,'Mottes de 6'!BL674,IF($J$9=28,'Mottes de 6'!BM674,IF($J$9=29,'Mottes de 6'!BN674,IF($J$9=30,'Mottes de 6'!BO674,IF($J$9=31,'Mottes de 6'!BP674,IF($J$9=32,'Mottes de 6'!BQ674,IF($J$9=33,'Mottes de 6'!BR674,IF($J$9=34,'Mottes de 6'!BS674,IF($J$9=35,'Mottes de 6'!BT674,))))))))))))))))))))))))))))))))))))))))))))))))))))</f>
        <v>0</v>
      </c>
      <c r="K2717" s="103" t="str">
        <f>IF('Mottes de 6'!R674=0,"","Erreur")</f>
        <v/>
      </c>
    </row>
    <row r="2718" spans="1:11" x14ac:dyDescent="0.25">
      <c r="A2718" s="450"/>
      <c r="B2718" s="450"/>
      <c r="C2718" s="451" t="s">
        <v>1961</v>
      </c>
      <c r="D2718" s="451"/>
      <c r="E2718" s="450"/>
      <c r="F2718" s="450"/>
      <c r="G2718" s="450"/>
      <c r="H2718" s="450"/>
      <c r="I2718" s="450"/>
      <c r="J2718" s="450">
        <f>SUBTOTAL(9,J2704:J2717)</f>
        <v>0</v>
      </c>
      <c r="K2718" s="450"/>
    </row>
    <row r="2719" spans="1:11" x14ac:dyDescent="0.25">
      <c r="A2719" s="103" t="str">
        <f>IF('Mottes de 6'!A675&lt;&gt;"",'Mottes de 6'!A675,"")</f>
        <v/>
      </c>
      <c r="B2719" s="103" t="str">
        <f>IF('Mottes de 6'!L675&lt;&gt;"",'Mottes de 6'!L675,"")</f>
        <v>E</v>
      </c>
      <c r="C2719" s="107" t="str">
        <f>IF('Mottes de 6'!B675&lt;&gt;"",'Mottes de 6'!B675,"")</f>
        <v>PETUNIA AMORE</v>
      </c>
      <c r="D2719" s="107" t="str">
        <f>IF('Mottes de 6'!C675&lt;&gt;"",'Mottes de 6'!C675,"")</f>
        <v/>
      </c>
      <c r="E2719" s="103" t="str">
        <f>IF('Mottes de 6'!H675&lt;&gt;"",'Mottes de 6'!H675,"")</f>
        <v/>
      </c>
      <c r="F2719" s="103" t="str">
        <f>IF('Mottes de 6'!E675&lt;&gt;"",'Mottes de 6'!E675,"")</f>
        <v/>
      </c>
      <c r="G2719" s="103" t="str">
        <f>IF('Mottes de 6'!N675&lt;&gt;"",'Mottes de 6'!N675,"")</f>
        <v/>
      </c>
      <c r="H2719" s="103" t="str">
        <f>IF('Mottes de 6'!I675&lt;&gt;"",'Mottes de 6'!I675,"")</f>
        <v/>
      </c>
      <c r="I2719" s="103" t="str">
        <f>IF('Mottes de 6'!J675&lt;&gt;"",'Mottes de 6'!J675,"")</f>
        <v/>
      </c>
      <c r="J2719" s="103">
        <f>IF($J$9=36,'Mottes de 6'!U675,IF($J$9=37,'Mottes de 6'!V675,IF($J$9=38,'Mottes de 6'!W675,IF($J$9=39,'Mottes de 6'!X675,IF($J$9=40,'Mottes de 6'!Y675,IF($J$9=41,'Mottes de 6'!Z675,IF($J$9=42,'Mottes de 6'!AA675,IF($J$9=43,'Mottes de 6'!AB675,IF($J$9=44,'Mottes de 6'!AC675,IF($J$9=45,'Mottes de 6'!AD675,IF($J$9=46,'Mottes de 6'!AE675,IF($J$9=47,'Mottes de 6'!AF675,IF($J$9=48,'Mottes de 6'!AG675,IF($J$9=49,'Mottes de 6'!AH675,IF($J$9=50,'Mottes de 6'!AI675,IF($J$9=51,'Mottes de 6'!AJ675,IF($J$9=52,'Mottes de 6'!AK675,IF($J$9=1,'Mottes de 6'!AL675,IF($J$9=2,'Mottes de 6'!AM675,IF($J$9=3,'Mottes de 6'!AN675,IF($J$9=4,'Mottes de 6'!AO675,IF($J$9=5,'Mottes de 6'!AP675,IF($J$9=6,'Mottes de 6'!AQ675,IF($J$9=7,'Mottes de 6'!AR675,IF($J$9=8,'Mottes de 6'!AS675,IF($J$9=9,'Mottes de 6'!AT675,IF($J$9=10,'Mottes de 6'!AU675,IF($J$9=11,'Mottes de 6'!AV675,IF($J$9=12,'Mottes de 6'!AW675,IF($J$9=13,'Mottes de 6'!AX675,IF($J$9=14,'Mottes de 6'!AY675,IF($J$9=15,'Mottes de 6'!AZ675,IF($J$9=16,'Mottes de 6'!BA675,IF($J$9=17,'Mottes de 6'!BB675,IF($J$9=18,'Mottes de 6'!BC675,IF($J$9=19,'Mottes de 6'!BD675,IF($J$9=20,'Mottes de 6'!BE675,IF($J$9=21,'Mottes de 6'!BF675,IF($J$9=22,'Mottes de 6'!BG675,IF($J$9=23,'Mottes de 6'!BH675,IF($J$9=24,'Mottes de 6'!BI675,IF($J$9=25,'Mottes de 6'!BJ675,IF($J$9=26,'Mottes de 6'!BK675,IF($J$9=27,'Mottes de 6'!BL675,IF($J$9=28,'Mottes de 6'!BM675,IF($J$9=29,'Mottes de 6'!BN675,IF($J$9=30,'Mottes de 6'!BO675,IF($J$9=31,'Mottes de 6'!BP675,IF($J$9=32,'Mottes de 6'!BQ675,IF($J$9=33,'Mottes de 6'!BR675,IF($J$9=34,'Mottes de 6'!BS675,IF($J$9=35,'Mottes de 6'!BT675,))))))))))))))))))))))))))))))))))))))))))))))))))))</f>
        <v>0</v>
      </c>
      <c r="K2719" s="103" t="str">
        <f>IF('Mottes de 6'!R675=0,"","Erreur")</f>
        <v/>
      </c>
    </row>
    <row r="2720" spans="1:11" x14ac:dyDescent="0.25">
      <c r="A2720" s="103">
        <f>IF('Mottes de 6'!A676&lt;&gt;"",'Mottes de 6'!A676,"")</f>
        <v>23970</v>
      </c>
      <c r="B2720" s="103" t="str">
        <f>IF('Mottes de 6'!L676&lt;&gt;"",'Mottes de 6'!L676,"")</f>
        <v>Noai</v>
      </c>
      <c r="C2720" s="107" t="str">
        <f>IF('Mottes de 6'!B676&lt;&gt;"",'Mottes de 6'!B676,"")</f>
        <v>PETUNIA AMORE</v>
      </c>
      <c r="D2720" s="107" t="str">
        <f>IF('Mottes de 6'!C676&lt;&gt;"",'Mottes de 6'!C676,"")</f>
        <v>Heart and Soul</v>
      </c>
      <c r="E2720" s="103">
        <f>IF('Mottes de 6'!H676&lt;&gt;"",'Mottes de 6'!H676,"")</f>
        <v>11</v>
      </c>
      <c r="F2720" s="103" t="str">
        <f>IF('Mottes de 6'!E676&lt;&gt;"",'Mottes de 6'!E676,"")</f>
        <v>B</v>
      </c>
      <c r="G2720" s="103" t="str">
        <f>IF('Mottes de 6'!N676&lt;&gt;"",'Mottes de 6'!N676,"")</f>
        <v>M6</v>
      </c>
      <c r="H2720" s="103" t="str">
        <f>IF('Mottes de 6'!I676&lt;&gt;"",'Mottes de 6'!I676,"")</f>
        <v>A</v>
      </c>
      <c r="I2720" s="103">
        <f>IF('Mottes de 6'!J676&lt;&gt;"",'Mottes de 6'!J676,"")</f>
        <v>6.5000000000000002E-2</v>
      </c>
      <c r="J2720" s="103">
        <f>IF($J$9=36,'Mottes de 6'!U676,IF($J$9=37,'Mottes de 6'!V676,IF($J$9=38,'Mottes de 6'!W676,IF($J$9=39,'Mottes de 6'!X676,IF($J$9=40,'Mottes de 6'!Y676,IF($J$9=41,'Mottes de 6'!Z676,IF($J$9=42,'Mottes de 6'!AA676,IF($J$9=43,'Mottes de 6'!AB676,IF($J$9=44,'Mottes de 6'!AC676,IF($J$9=45,'Mottes de 6'!AD676,IF($J$9=46,'Mottes de 6'!AE676,IF($J$9=47,'Mottes de 6'!AF676,IF($J$9=48,'Mottes de 6'!AG676,IF($J$9=49,'Mottes de 6'!AH676,IF($J$9=50,'Mottes de 6'!AI676,IF($J$9=51,'Mottes de 6'!AJ676,IF($J$9=52,'Mottes de 6'!AK676,IF($J$9=1,'Mottes de 6'!AL676,IF($J$9=2,'Mottes de 6'!AM676,IF($J$9=3,'Mottes de 6'!AN676,IF($J$9=4,'Mottes de 6'!AO676,IF($J$9=5,'Mottes de 6'!AP676,IF($J$9=6,'Mottes de 6'!AQ676,IF($J$9=7,'Mottes de 6'!AR676,IF($J$9=8,'Mottes de 6'!AS676,IF($J$9=9,'Mottes de 6'!AT676,IF($J$9=10,'Mottes de 6'!AU676,IF($J$9=11,'Mottes de 6'!AV676,IF($J$9=12,'Mottes de 6'!AW676,IF($J$9=13,'Mottes de 6'!AX676,IF($J$9=14,'Mottes de 6'!AY676,IF($J$9=15,'Mottes de 6'!AZ676,IF($J$9=16,'Mottes de 6'!BA676,IF($J$9=17,'Mottes de 6'!BB676,IF($J$9=18,'Mottes de 6'!BC676,IF($J$9=19,'Mottes de 6'!BD676,IF($J$9=20,'Mottes de 6'!BE676,IF($J$9=21,'Mottes de 6'!BF676,IF($J$9=22,'Mottes de 6'!BG676,IF($J$9=23,'Mottes de 6'!BH676,IF($J$9=24,'Mottes de 6'!BI676,IF($J$9=25,'Mottes de 6'!BJ676,IF($J$9=26,'Mottes de 6'!BK676,IF($J$9=27,'Mottes de 6'!BL676,IF($J$9=28,'Mottes de 6'!BM676,IF($J$9=29,'Mottes de 6'!BN676,IF($J$9=30,'Mottes de 6'!BO676,IF($J$9=31,'Mottes de 6'!BP676,IF($J$9=32,'Mottes de 6'!BQ676,IF($J$9=33,'Mottes de 6'!BR676,IF($J$9=34,'Mottes de 6'!BS676,IF($J$9=35,'Mottes de 6'!BT676,))))))))))))))))))))))))))))))))))))))))))))))))))))</f>
        <v>0</v>
      </c>
      <c r="K2720" s="103" t="str">
        <f>IF('Mottes de 6'!R676=0,"","Erreur")</f>
        <v/>
      </c>
    </row>
    <row r="2721" spans="1:11" x14ac:dyDescent="0.25">
      <c r="A2721" s="103">
        <f>IF('Mottes de 6'!A677&lt;&gt;"",'Mottes de 6'!A677,"")</f>
        <v>26816</v>
      </c>
      <c r="B2721" s="103" t="str">
        <f>IF('Mottes de 6'!L677&lt;&gt;"",'Mottes de 6'!L677,"")</f>
        <v>Noai</v>
      </c>
      <c r="C2721" s="107" t="str">
        <f>IF('Mottes de 6'!B677&lt;&gt;"",'Mottes de 6'!B677,"")</f>
        <v>PETUNIA AMORE</v>
      </c>
      <c r="D2721" s="107" t="str">
        <f>IF('Mottes de 6'!C677&lt;&gt;"",'Mottes de 6'!C677,"")</f>
        <v>Joy</v>
      </c>
      <c r="E2721" s="103">
        <f>IF('Mottes de 6'!H677&lt;&gt;"",'Mottes de 6'!H677,"")</f>
        <v>11</v>
      </c>
      <c r="F2721" s="103" t="str">
        <f>IF('Mottes de 6'!E677&lt;&gt;"",'Mottes de 6'!E677,"")</f>
        <v>B</v>
      </c>
      <c r="G2721" s="103" t="str">
        <f>IF('Mottes de 6'!N677&lt;&gt;"",'Mottes de 6'!N677,"")</f>
        <v>M6</v>
      </c>
      <c r="H2721" s="103" t="str">
        <f>IF('Mottes de 6'!I677&lt;&gt;"",'Mottes de 6'!I677,"")</f>
        <v>A</v>
      </c>
      <c r="I2721" s="103">
        <f>IF('Mottes de 6'!J677&lt;&gt;"",'Mottes de 6'!J677,"")</f>
        <v>6.5000000000000002E-2</v>
      </c>
      <c r="J2721" s="103">
        <f>IF($J$9=36,'Mottes de 6'!U677,IF($J$9=37,'Mottes de 6'!V677,IF($J$9=38,'Mottes de 6'!W677,IF($J$9=39,'Mottes de 6'!X677,IF($J$9=40,'Mottes de 6'!Y677,IF($J$9=41,'Mottes de 6'!Z677,IF($J$9=42,'Mottes de 6'!AA677,IF($J$9=43,'Mottes de 6'!AB677,IF($J$9=44,'Mottes de 6'!AC677,IF($J$9=45,'Mottes de 6'!AD677,IF($J$9=46,'Mottes de 6'!AE677,IF($J$9=47,'Mottes de 6'!AF677,IF($J$9=48,'Mottes de 6'!AG677,IF($J$9=49,'Mottes de 6'!AH677,IF($J$9=50,'Mottes de 6'!AI677,IF($J$9=51,'Mottes de 6'!AJ677,IF($J$9=52,'Mottes de 6'!AK677,IF($J$9=1,'Mottes de 6'!AL677,IF($J$9=2,'Mottes de 6'!AM677,IF($J$9=3,'Mottes de 6'!AN677,IF($J$9=4,'Mottes de 6'!AO677,IF($J$9=5,'Mottes de 6'!AP677,IF($J$9=6,'Mottes de 6'!AQ677,IF($J$9=7,'Mottes de 6'!AR677,IF($J$9=8,'Mottes de 6'!AS677,IF($J$9=9,'Mottes de 6'!AT677,IF($J$9=10,'Mottes de 6'!AU677,IF($J$9=11,'Mottes de 6'!AV677,IF($J$9=12,'Mottes de 6'!AW677,IF($J$9=13,'Mottes de 6'!AX677,IF($J$9=14,'Mottes de 6'!AY677,IF($J$9=15,'Mottes de 6'!AZ677,IF($J$9=16,'Mottes de 6'!BA677,IF($J$9=17,'Mottes de 6'!BB677,IF($J$9=18,'Mottes de 6'!BC677,IF($J$9=19,'Mottes de 6'!BD677,IF($J$9=20,'Mottes de 6'!BE677,IF($J$9=21,'Mottes de 6'!BF677,IF($J$9=22,'Mottes de 6'!BG677,IF($J$9=23,'Mottes de 6'!BH677,IF($J$9=24,'Mottes de 6'!BI677,IF($J$9=25,'Mottes de 6'!BJ677,IF($J$9=26,'Mottes de 6'!BK677,IF($J$9=27,'Mottes de 6'!BL677,IF($J$9=28,'Mottes de 6'!BM677,IF($J$9=29,'Mottes de 6'!BN677,IF($J$9=30,'Mottes de 6'!BO677,IF($J$9=31,'Mottes de 6'!BP677,IF($J$9=32,'Mottes de 6'!BQ677,IF($J$9=33,'Mottes de 6'!BR677,IF($J$9=34,'Mottes de 6'!BS677,IF($J$9=35,'Mottes de 6'!BT677,))))))))))))))))))))))))))))))))))))))))))))))))))))</f>
        <v>0</v>
      </c>
      <c r="K2721" s="103" t="str">
        <f>IF('Mottes de 6'!R677=0,"","Erreur")</f>
        <v/>
      </c>
    </row>
    <row r="2722" spans="1:11" x14ac:dyDescent="0.25">
      <c r="A2722" s="103">
        <f>IF('Mottes de 6'!A678&lt;&gt;"",'Mottes de 6'!A678,"")</f>
        <v>20040</v>
      </c>
      <c r="B2722" s="103" t="str">
        <f>IF('Mottes de 6'!L678&lt;&gt;"",'Mottes de 6'!L678,"")</f>
        <v>Noai</v>
      </c>
      <c r="C2722" s="107" t="str">
        <f>IF('Mottes de 6'!B678&lt;&gt;"",'Mottes de 6'!B678,"")</f>
        <v>PETUNIA AMORE</v>
      </c>
      <c r="D2722" s="107" t="str">
        <f>IF('Mottes de 6'!C678&lt;&gt;"",'Mottes de 6'!C678,"")</f>
        <v xml:space="preserve">King of Hearts </v>
      </c>
      <c r="E2722" s="103">
        <f>IF('Mottes de 6'!H678&lt;&gt;"",'Mottes de 6'!H678,"")</f>
        <v>11</v>
      </c>
      <c r="F2722" s="103" t="str">
        <f>IF('Mottes de 6'!E678&lt;&gt;"",'Mottes de 6'!E678,"")</f>
        <v>B</v>
      </c>
      <c r="G2722" s="103" t="str">
        <f>IF('Mottes de 6'!N678&lt;&gt;"",'Mottes de 6'!N678,"")</f>
        <v>M6</v>
      </c>
      <c r="H2722" s="103" t="str">
        <f>IF('Mottes de 6'!I678&lt;&gt;"",'Mottes de 6'!I678,"")</f>
        <v>A</v>
      </c>
      <c r="I2722" s="103">
        <f>IF('Mottes de 6'!J678&lt;&gt;"",'Mottes de 6'!J678,"")</f>
        <v>6.5000000000000002E-2</v>
      </c>
      <c r="J2722" s="103">
        <f>IF($J$9=36,'Mottes de 6'!U678,IF($J$9=37,'Mottes de 6'!V678,IF($J$9=38,'Mottes de 6'!W678,IF($J$9=39,'Mottes de 6'!X678,IF($J$9=40,'Mottes de 6'!Y678,IF($J$9=41,'Mottes de 6'!Z678,IF($J$9=42,'Mottes de 6'!AA678,IF($J$9=43,'Mottes de 6'!AB678,IF($J$9=44,'Mottes de 6'!AC678,IF($J$9=45,'Mottes de 6'!AD678,IF($J$9=46,'Mottes de 6'!AE678,IF($J$9=47,'Mottes de 6'!AF678,IF($J$9=48,'Mottes de 6'!AG678,IF($J$9=49,'Mottes de 6'!AH678,IF($J$9=50,'Mottes de 6'!AI678,IF($J$9=51,'Mottes de 6'!AJ678,IF($J$9=52,'Mottes de 6'!AK678,IF($J$9=1,'Mottes de 6'!AL678,IF($J$9=2,'Mottes de 6'!AM678,IF($J$9=3,'Mottes de 6'!AN678,IF($J$9=4,'Mottes de 6'!AO678,IF($J$9=5,'Mottes de 6'!AP678,IF($J$9=6,'Mottes de 6'!AQ678,IF($J$9=7,'Mottes de 6'!AR678,IF($J$9=8,'Mottes de 6'!AS678,IF($J$9=9,'Mottes de 6'!AT678,IF($J$9=10,'Mottes de 6'!AU678,IF($J$9=11,'Mottes de 6'!AV678,IF($J$9=12,'Mottes de 6'!AW678,IF($J$9=13,'Mottes de 6'!AX678,IF($J$9=14,'Mottes de 6'!AY678,IF($J$9=15,'Mottes de 6'!AZ678,IF($J$9=16,'Mottes de 6'!BA678,IF($J$9=17,'Mottes de 6'!BB678,IF($J$9=18,'Mottes de 6'!BC678,IF($J$9=19,'Mottes de 6'!BD678,IF($J$9=20,'Mottes de 6'!BE678,IF($J$9=21,'Mottes de 6'!BF678,IF($J$9=22,'Mottes de 6'!BG678,IF($J$9=23,'Mottes de 6'!BH678,IF($J$9=24,'Mottes de 6'!BI678,IF($J$9=25,'Mottes de 6'!BJ678,IF($J$9=26,'Mottes de 6'!BK678,IF($J$9=27,'Mottes de 6'!BL678,IF($J$9=28,'Mottes de 6'!BM678,IF($J$9=29,'Mottes de 6'!BN678,IF($J$9=30,'Mottes de 6'!BO678,IF($J$9=31,'Mottes de 6'!BP678,IF($J$9=32,'Mottes de 6'!BQ678,IF($J$9=33,'Mottes de 6'!BR678,IF($J$9=34,'Mottes de 6'!BS678,IF($J$9=35,'Mottes de 6'!BT678,))))))))))))))))))))))))))))))))))))))))))))))))))))</f>
        <v>0</v>
      </c>
      <c r="K2722" s="103" t="str">
        <f>IF('Mottes de 6'!R678=0,"","Erreur")</f>
        <v/>
      </c>
    </row>
    <row r="2723" spans="1:11" x14ac:dyDescent="0.25">
      <c r="A2723" s="103">
        <f>IF('Mottes de 6'!A679&lt;&gt;"",'Mottes de 6'!A679,"")</f>
        <v>20042</v>
      </c>
      <c r="B2723" s="103" t="str">
        <f>IF('Mottes de 6'!L679&lt;&gt;"",'Mottes de 6'!L679,"")</f>
        <v>Noai</v>
      </c>
      <c r="C2723" s="107" t="str">
        <f>IF('Mottes de 6'!B679&lt;&gt;"",'Mottes de 6'!B679,"")</f>
        <v>PETUNIA AMORE</v>
      </c>
      <c r="D2723" s="107" t="str">
        <f>IF('Mottes de 6'!C679&lt;&gt;"",'Mottes de 6'!C679,"")</f>
        <v>Queen of Hearts</v>
      </c>
      <c r="E2723" s="103">
        <f>IF('Mottes de 6'!H679&lt;&gt;"",'Mottes de 6'!H679,"")</f>
        <v>11</v>
      </c>
      <c r="F2723" s="103" t="str">
        <f>IF('Mottes de 6'!E679&lt;&gt;"",'Mottes de 6'!E679,"")</f>
        <v>B</v>
      </c>
      <c r="G2723" s="103" t="str">
        <f>IF('Mottes de 6'!N679&lt;&gt;"",'Mottes de 6'!N679,"")</f>
        <v>M6</v>
      </c>
      <c r="H2723" s="103" t="str">
        <f>IF('Mottes de 6'!I679&lt;&gt;"",'Mottes de 6'!I679,"")</f>
        <v>A</v>
      </c>
      <c r="I2723" s="103">
        <f>IF('Mottes de 6'!J679&lt;&gt;"",'Mottes de 6'!J679,"")</f>
        <v>6.5000000000000002E-2</v>
      </c>
      <c r="J2723" s="103">
        <f>IF($J$9=36,'Mottes de 6'!U679,IF($J$9=37,'Mottes de 6'!V679,IF($J$9=38,'Mottes de 6'!W679,IF($J$9=39,'Mottes de 6'!X679,IF($J$9=40,'Mottes de 6'!Y679,IF($J$9=41,'Mottes de 6'!Z679,IF($J$9=42,'Mottes de 6'!AA679,IF($J$9=43,'Mottes de 6'!AB679,IF($J$9=44,'Mottes de 6'!AC679,IF($J$9=45,'Mottes de 6'!AD679,IF($J$9=46,'Mottes de 6'!AE679,IF($J$9=47,'Mottes de 6'!AF679,IF($J$9=48,'Mottes de 6'!AG679,IF($J$9=49,'Mottes de 6'!AH679,IF($J$9=50,'Mottes de 6'!AI679,IF($J$9=51,'Mottes de 6'!AJ679,IF($J$9=52,'Mottes de 6'!AK679,IF($J$9=1,'Mottes de 6'!AL679,IF($J$9=2,'Mottes de 6'!AM679,IF($J$9=3,'Mottes de 6'!AN679,IF($J$9=4,'Mottes de 6'!AO679,IF($J$9=5,'Mottes de 6'!AP679,IF($J$9=6,'Mottes de 6'!AQ679,IF($J$9=7,'Mottes de 6'!AR679,IF($J$9=8,'Mottes de 6'!AS679,IF($J$9=9,'Mottes de 6'!AT679,IF($J$9=10,'Mottes de 6'!AU679,IF($J$9=11,'Mottes de 6'!AV679,IF($J$9=12,'Mottes de 6'!AW679,IF($J$9=13,'Mottes de 6'!AX679,IF($J$9=14,'Mottes de 6'!AY679,IF($J$9=15,'Mottes de 6'!AZ679,IF($J$9=16,'Mottes de 6'!BA679,IF($J$9=17,'Mottes de 6'!BB679,IF($J$9=18,'Mottes de 6'!BC679,IF($J$9=19,'Mottes de 6'!BD679,IF($J$9=20,'Mottes de 6'!BE679,IF($J$9=21,'Mottes de 6'!BF679,IF($J$9=22,'Mottes de 6'!BG679,IF($J$9=23,'Mottes de 6'!BH679,IF($J$9=24,'Mottes de 6'!BI679,IF($J$9=25,'Mottes de 6'!BJ679,IF($J$9=26,'Mottes de 6'!BK679,IF($J$9=27,'Mottes de 6'!BL679,IF($J$9=28,'Mottes de 6'!BM679,IF($J$9=29,'Mottes de 6'!BN679,IF($J$9=30,'Mottes de 6'!BO679,IF($J$9=31,'Mottes de 6'!BP679,IF($J$9=32,'Mottes de 6'!BQ679,IF($J$9=33,'Mottes de 6'!BR679,IF($J$9=34,'Mottes de 6'!BS679,IF($J$9=35,'Mottes de 6'!BT679,))))))))))))))))))))))))))))))))))))))))))))))))))))</f>
        <v>0</v>
      </c>
      <c r="K2723" s="103" t="str">
        <f>IF('Mottes de 6'!R679=0,"","Erreur")</f>
        <v/>
      </c>
    </row>
    <row r="2724" spans="1:11" x14ac:dyDescent="0.25">
      <c r="A2724" s="103">
        <f>IF('Mottes de 6'!A680&lt;&gt;"",'Mottes de 6'!A680,"")</f>
        <v>23971</v>
      </c>
      <c r="B2724" s="103" t="str">
        <f>IF('Mottes de 6'!L680&lt;&gt;"",'Mottes de 6'!L680,"")</f>
        <v>Noai</v>
      </c>
      <c r="C2724" s="107" t="str">
        <f>IF('Mottes de 6'!B680&lt;&gt;"",'Mottes de 6'!B680,"")</f>
        <v>PETUNIA AMORE</v>
      </c>
      <c r="D2724" s="107" t="str">
        <f>IF('Mottes de 6'!C680&lt;&gt;"",'Mottes de 6'!C680,"")</f>
        <v xml:space="preserve">Pink Hearts </v>
      </c>
      <c r="E2724" s="103">
        <f>IF('Mottes de 6'!H680&lt;&gt;"",'Mottes de 6'!H680,"")</f>
        <v>11</v>
      </c>
      <c r="F2724" s="103" t="str">
        <f>IF('Mottes de 6'!E680&lt;&gt;"",'Mottes de 6'!E680,"")</f>
        <v>B</v>
      </c>
      <c r="G2724" s="103" t="str">
        <f>IF('Mottes de 6'!N680&lt;&gt;"",'Mottes de 6'!N680,"")</f>
        <v>M6</v>
      </c>
      <c r="H2724" s="103" t="str">
        <f>IF('Mottes de 6'!I680&lt;&gt;"",'Mottes de 6'!I680,"")</f>
        <v>A</v>
      </c>
      <c r="I2724" s="103">
        <f>IF('Mottes de 6'!J680&lt;&gt;"",'Mottes de 6'!J680,"")</f>
        <v>6.5000000000000002E-2</v>
      </c>
      <c r="J2724" s="103">
        <f>IF($J$9=36,'Mottes de 6'!U680,IF($J$9=37,'Mottes de 6'!V680,IF($J$9=38,'Mottes de 6'!W680,IF($J$9=39,'Mottes de 6'!X680,IF($J$9=40,'Mottes de 6'!Y680,IF($J$9=41,'Mottes de 6'!Z680,IF($J$9=42,'Mottes de 6'!AA680,IF($J$9=43,'Mottes de 6'!AB680,IF($J$9=44,'Mottes de 6'!AC680,IF($J$9=45,'Mottes de 6'!AD680,IF($J$9=46,'Mottes de 6'!AE680,IF($J$9=47,'Mottes de 6'!AF680,IF($J$9=48,'Mottes de 6'!AG680,IF($J$9=49,'Mottes de 6'!AH680,IF($J$9=50,'Mottes de 6'!AI680,IF($J$9=51,'Mottes de 6'!AJ680,IF($J$9=52,'Mottes de 6'!AK680,IF($J$9=1,'Mottes de 6'!AL680,IF($J$9=2,'Mottes de 6'!AM680,IF($J$9=3,'Mottes de 6'!AN680,IF($J$9=4,'Mottes de 6'!AO680,IF($J$9=5,'Mottes de 6'!AP680,IF($J$9=6,'Mottes de 6'!AQ680,IF($J$9=7,'Mottes de 6'!AR680,IF($J$9=8,'Mottes de 6'!AS680,IF($J$9=9,'Mottes de 6'!AT680,IF($J$9=10,'Mottes de 6'!AU680,IF($J$9=11,'Mottes de 6'!AV680,IF($J$9=12,'Mottes de 6'!AW680,IF($J$9=13,'Mottes de 6'!AX680,IF($J$9=14,'Mottes de 6'!AY680,IF($J$9=15,'Mottes de 6'!AZ680,IF($J$9=16,'Mottes de 6'!BA680,IF($J$9=17,'Mottes de 6'!BB680,IF($J$9=18,'Mottes de 6'!BC680,IF($J$9=19,'Mottes de 6'!BD680,IF($J$9=20,'Mottes de 6'!BE680,IF($J$9=21,'Mottes de 6'!BF680,IF($J$9=22,'Mottes de 6'!BG680,IF($J$9=23,'Mottes de 6'!BH680,IF($J$9=24,'Mottes de 6'!BI680,IF($J$9=25,'Mottes de 6'!BJ680,IF($J$9=26,'Mottes de 6'!BK680,IF($J$9=27,'Mottes de 6'!BL680,IF($J$9=28,'Mottes de 6'!BM680,IF($J$9=29,'Mottes de 6'!BN680,IF($J$9=30,'Mottes de 6'!BO680,IF($J$9=31,'Mottes de 6'!BP680,IF($J$9=32,'Mottes de 6'!BQ680,IF($J$9=33,'Mottes de 6'!BR680,IF($J$9=34,'Mottes de 6'!BS680,IF($J$9=35,'Mottes de 6'!BT680,))))))))))))))))))))))))))))))))))))))))))))))))))))</f>
        <v>0</v>
      </c>
      <c r="K2724" s="103" t="str">
        <f>IF('Mottes de 6'!R680=0,"","Erreur")</f>
        <v/>
      </c>
    </row>
    <row r="2725" spans="1:11" x14ac:dyDescent="0.25">
      <c r="A2725" s="103">
        <f>IF('Mottes de 6'!A681&lt;&gt;"",'Mottes de 6'!A681,"")</f>
        <v>25296</v>
      </c>
      <c r="B2725" s="103" t="str">
        <f>IF('Mottes de 6'!L681&lt;&gt;"",'Mottes de 6'!L681,"")</f>
        <v>Noai</v>
      </c>
      <c r="C2725" s="107" t="str">
        <f>IF('Mottes de 6'!B681&lt;&gt;"",'Mottes de 6'!B681,"")</f>
        <v>PETUNIA AMORE</v>
      </c>
      <c r="D2725" s="107" t="str">
        <f>IF('Mottes de 6'!C681&lt;&gt;"",'Mottes de 6'!C681,"")</f>
        <v>Princess Pink</v>
      </c>
      <c r="E2725" s="103">
        <f>IF('Mottes de 6'!H681&lt;&gt;"",'Mottes de 6'!H681,"")</f>
        <v>11</v>
      </c>
      <c r="F2725" s="103" t="str">
        <f>IF('Mottes de 6'!E681&lt;&gt;"",'Mottes de 6'!E681,"")</f>
        <v>B</v>
      </c>
      <c r="G2725" s="103" t="str">
        <f>IF('Mottes de 6'!N681&lt;&gt;"",'Mottes de 6'!N681,"")</f>
        <v>M6</v>
      </c>
      <c r="H2725" s="103" t="str">
        <f>IF('Mottes de 6'!I681&lt;&gt;"",'Mottes de 6'!I681,"")</f>
        <v>A</v>
      </c>
      <c r="I2725" s="103">
        <f>IF('Mottes de 6'!J681&lt;&gt;"",'Mottes de 6'!J681,"")</f>
        <v>6.5000000000000002E-2</v>
      </c>
      <c r="J2725" s="103">
        <f>IF($J$9=36,'Mottes de 6'!U681,IF($J$9=37,'Mottes de 6'!V681,IF($J$9=38,'Mottes de 6'!W681,IF($J$9=39,'Mottes de 6'!X681,IF($J$9=40,'Mottes de 6'!Y681,IF($J$9=41,'Mottes de 6'!Z681,IF($J$9=42,'Mottes de 6'!AA681,IF($J$9=43,'Mottes de 6'!AB681,IF($J$9=44,'Mottes de 6'!AC681,IF($J$9=45,'Mottes de 6'!AD681,IF($J$9=46,'Mottes de 6'!AE681,IF($J$9=47,'Mottes de 6'!AF681,IF($J$9=48,'Mottes de 6'!AG681,IF($J$9=49,'Mottes de 6'!AH681,IF($J$9=50,'Mottes de 6'!AI681,IF($J$9=51,'Mottes de 6'!AJ681,IF($J$9=52,'Mottes de 6'!AK681,IF($J$9=1,'Mottes de 6'!AL681,IF($J$9=2,'Mottes de 6'!AM681,IF($J$9=3,'Mottes de 6'!AN681,IF($J$9=4,'Mottes de 6'!AO681,IF($J$9=5,'Mottes de 6'!AP681,IF($J$9=6,'Mottes de 6'!AQ681,IF($J$9=7,'Mottes de 6'!AR681,IF($J$9=8,'Mottes de 6'!AS681,IF($J$9=9,'Mottes de 6'!AT681,IF($J$9=10,'Mottes de 6'!AU681,IF($J$9=11,'Mottes de 6'!AV681,IF($J$9=12,'Mottes de 6'!AW681,IF($J$9=13,'Mottes de 6'!AX681,IF($J$9=14,'Mottes de 6'!AY681,IF($J$9=15,'Mottes de 6'!AZ681,IF($J$9=16,'Mottes de 6'!BA681,IF($J$9=17,'Mottes de 6'!BB681,IF($J$9=18,'Mottes de 6'!BC681,IF($J$9=19,'Mottes de 6'!BD681,IF($J$9=20,'Mottes de 6'!BE681,IF($J$9=21,'Mottes de 6'!BF681,IF($J$9=22,'Mottes de 6'!BG681,IF($J$9=23,'Mottes de 6'!BH681,IF($J$9=24,'Mottes de 6'!BI681,IF($J$9=25,'Mottes de 6'!BJ681,IF($J$9=26,'Mottes de 6'!BK681,IF($J$9=27,'Mottes de 6'!BL681,IF($J$9=28,'Mottes de 6'!BM681,IF($J$9=29,'Mottes de 6'!BN681,IF($J$9=30,'Mottes de 6'!BO681,IF($J$9=31,'Mottes de 6'!BP681,IF($J$9=32,'Mottes de 6'!BQ681,IF($J$9=33,'Mottes de 6'!BR681,IF($J$9=34,'Mottes de 6'!BS681,IF($J$9=35,'Mottes de 6'!BT681,))))))))))))))))))))))))))))))))))))))))))))))))))))</f>
        <v>0</v>
      </c>
      <c r="K2725" s="103" t="str">
        <f>IF('Mottes de 6'!R681=0,"","Erreur")</f>
        <v/>
      </c>
    </row>
    <row r="2726" spans="1:11" x14ac:dyDescent="0.25">
      <c r="A2726" s="103">
        <f>IF('Mottes de 6'!A682&lt;&gt;"",'Mottes de 6'!A682,"")</f>
        <v>23972</v>
      </c>
      <c r="B2726" s="103" t="str">
        <f>IF('Mottes de 6'!L682&lt;&gt;"",'Mottes de 6'!L682,"")</f>
        <v>Noai</v>
      </c>
      <c r="C2726" s="107" t="str">
        <f>IF('Mottes de 6'!B682&lt;&gt;"",'Mottes de 6'!B682,"")</f>
        <v>PETUNIA AMORE</v>
      </c>
      <c r="D2726" s="107" t="str">
        <f>IF('Mottes de 6'!C682&lt;&gt;"",'Mottes de 6'!C682,"")</f>
        <v xml:space="preserve">Variés </v>
      </c>
      <c r="E2726" s="103">
        <f>IF('Mottes de 6'!H682&lt;&gt;"",'Mottes de 6'!H682,"")</f>
        <v>11</v>
      </c>
      <c r="F2726" s="103" t="str">
        <f>IF('Mottes de 6'!E682&lt;&gt;"",'Mottes de 6'!E682,"")</f>
        <v>B</v>
      </c>
      <c r="G2726" s="103" t="str">
        <f>IF('Mottes de 6'!N682&lt;&gt;"",'Mottes de 6'!N682,"")</f>
        <v>M6</v>
      </c>
      <c r="H2726" s="103" t="str">
        <f>IF('Mottes de 6'!I682&lt;&gt;"",'Mottes de 6'!I682,"")</f>
        <v>A</v>
      </c>
      <c r="I2726" s="103">
        <f>IF('Mottes de 6'!J682&lt;&gt;"",'Mottes de 6'!J682,"")</f>
        <v>6.5000000000000002E-2</v>
      </c>
      <c r="J2726" s="103">
        <f>IF($J$9=36,'Mottes de 6'!U682,IF($J$9=37,'Mottes de 6'!V682,IF($J$9=38,'Mottes de 6'!W682,IF($J$9=39,'Mottes de 6'!X682,IF($J$9=40,'Mottes de 6'!Y682,IF($J$9=41,'Mottes de 6'!Z682,IF($J$9=42,'Mottes de 6'!AA682,IF($J$9=43,'Mottes de 6'!AB682,IF($J$9=44,'Mottes de 6'!AC682,IF($J$9=45,'Mottes de 6'!AD682,IF($J$9=46,'Mottes de 6'!AE682,IF($J$9=47,'Mottes de 6'!AF682,IF($J$9=48,'Mottes de 6'!AG682,IF($J$9=49,'Mottes de 6'!AH682,IF($J$9=50,'Mottes de 6'!AI682,IF($J$9=51,'Mottes de 6'!AJ682,IF($J$9=52,'Mottes de 6'!AK682,IF($J$9=1,'Mottes de 6'!AL682,IF($J$9=2,'Mottes de 6'!AM682,IF($J$9=3,'Mottes de 6'!AN682,IF($J$9=4,'Mottes de 6'!AO682,IF($J$9=5,'Mottes de 6'!AP682,IF($J$9=6,'Mottes de 6'!AQ682,IF($J$9=7,'Mottes de 6'!AR682,IF($J$9=8,'Mottes de 6'!AS682,IF($J$9=9,'Mottes de 6'!AT682,IF($J$9=10,'Mottes de 6'!AU682,IF($J$9=11,'Mottes de 6'!AV682,IF($J$9=12,'Mottes de 6'!AW682,IF($J$9=13,'Mottes de 6'!AX682,IF($J$9=14,'Mottes de 6'!AY682,IF($J$9=15,'Mottes de 6'!AZ682,IF($J$9=16,'Mottes de 6'!BA682,IF($J$9=17,'Mottes de 6'!BB682,IF($J$9=18,'Mottes de 6'!BC682,IF($J$9=19,'Mottes de 6'!BD682,IF($J$9=20,'Mottes de 6'!BE682,IF($J$9=21,'Mottes de 6'!BF682,IF($J$9=22,'Mottes de 6'!BG682,IF($J$9=23,'Mottes de 6'!BH682,IF($J$9=24,'Mottes de 6'!BI682,IF($J$9=25,'Mottes de 6'!BJ682,IF($J$9=26,'Mottes de 6'!BK682,IF($J$9=27,'Mottes de 6'!BL682,IF($J$9=28,'Mottes de 6'!BM682,IF($J$9=29,'Mottes de 6'!BN682,IF($J$9=30,'Mottes de 6'!BO682,IF($J$9=31,'Mottes de 6'!BP682,IF($J$9=32,'Mottes de 6'!BQ682,IF($J$9=33,'Mottes de 6'!BR682,IF($J$9=34,'Mottes de 6'!BS682,IF($J$9=35,'Mottes de 6'!BT682,))))))))))))))))))))))))))))))))))))))))))))))))))))</f>
        <v>0</v>
      </c>
      <c r="K2726" s="103" t="str">
        <f>IF('Mottes de 6'!R682=0,"","Erreur")</f>
        <v/>
      </c>
    </row>
    <row r="2727" spans="1:11" x14ac:dyDescent="0.25">
      <c r="A2727" s="450"/>
      <c r="B2727" s="450"/>
      <c r="C2727" s="451" t="s">
        <v>1962</v>
      </c>
      <c r="D2727" s="451"/>
      <c r="E2727" s="450"/>
      <c r="F2727" s="450"/>
      <c r="G2727" s="450"/>
      <c r="H2727" s="450"/>
      <c r="I2727" s="450"/>
      <c r="J2727" s="450">
        <f>SUBTOTAL(9,J2719:J2726)</f>
        <v>0</v>
      </c>
      <c r="K2727" s="450"/>
    </row>
    <row r="2728" spans="1:11" x14ac:dyDescent="0.25">
      <c r="A2728" s="103" t="str">
        <f>IF('Mottes de 6'!A683&lt;&gt;"",'Mottes de 6'!A683,"")</f>
        <v/>
      </c>
      <c r="B2728" s="103" t="str">
        <f>IF('Mottes de 6'!L683&lt;&gt;"",'Mottes de 6'!L683,"")</f>
        <v>E</v>
      </c>
      <c r="C2728" s="107" t="str">
        <f>IF('Mottes de 6'!B683&lt;&gt;"",'Mottes de 6'!B683,"")</f>
        <v>PETUNIA CONSTELLATION ET SPLASH DANCE</v>
      </c>
      <c r="D2728" s="107" t="str">
        <f>IF('Mottes de 6'!C683&lt;&gt;"",'Mottes de 6'!C683,"")</f>
        <v/>
      </c>
      <c r="E2728" s="103" t="str">
        <f>IF('Mottes de 6'!H683&lt;&gt;"",'Mottes de 6'!H683,"")</f>
        <v/>
      </c>
      <c r="F2728" s="103" t="str">
        <f>IF('Mottes de 6'!E683&lt;&gt;"",'Mottes de 6'!E683,"")</f>
        <v/>
      </c>
      <c r="G2728" s="103" t="str">
        <f>IF('Mottes de 6'!N683&lt;&gt;"",'Mottes de 6'!N683,"")</f>
        <v/>
      </c>
      <c r="H2728" s="103" t="str">
        <f>IF('Mottes de 6'!I683&lt;&gt;"",'Mottes de 6'!I683,"")</f>
        <v/>
      </c>
      <c r="I2728" s="103" t="str">
        <f>IF('Mottes de 6'!J683&lt;&gt;"",'Mottes de 6'!J683,"")</f>
        <v/>
      </c>
      <c r="J2728" s="103">
        <f>IF($J$9=36,'Mottes de 6'!U683,IF($J$9=37,'Mottes de 6'!V683,IF($J$9=38,'Mottes de 6'!W683,IF($J$9=39,'Mottes de 6'!X683,IF($J$9=40,'Mottes de 6'!Y683,IF($J$9=41,'Mottes de 6'!Z683,IF($J$9=42,'Mottes de 6'!AA683,IF($J$9=43,'Mottes de 6'!AB683,IF($J$9=44,'Mottes de 6'!AC683,IF($J$9=45,'Mottes de 6'!AD683,IF($J$9=46,'Mottes de 6'!AE683,IF($J$9=47,'Mottes de 6'!AF683,IF($J$9=48,'Mottes de 6'!AG683,IF($J$9=49,'Mottes de 6'!AH683,IF($J$9=50,'Mottes de 6'!AI683,IF($J$9=51,'Mottes de 6'!AJ683,IF($J$9=52,'Mottes de 6'!AK683,IF($J$9=1,'Mottes de 6'!AL683,IF($J$9=2,'Mottes de 6'!AM683,IF($J$9=3,'Mottes de 6'!AN683,IF($J$9=4,'Mottes de 6'!AO683,IF($J$9=5,'Mottes de 6'!AP683,IF($J$9=6,'Mottes de 6'!AQ683,IF($J$9=7,'Mottes de 6'!AR683,IF($J$9=8,'Mottes de 6'!AS683,IF($J$9=9,'Mottes de 6'!AT683,IF($J$9=10,'Mottes de 6'!AU683,IF($J$9=11,'Mottes de 6'!AV683,IF($J$9=12,'Mottes de 6'!AW683,IF($J$9=13,'Mottes de 6'!AX683,IF($J$9=14,'Mottes de 6'!AY683,IF($J$9=15,'Mottes de 6'!AZ683,IF($J$9=16,'Mottes de 6'!BA683,IF($J$9=17,'Mottes de 6'!BB683,IF($J$9=18,'Mottes de 6'!BC683,IF($J$9=19,'Mottes de 6'!BD683,IF($J$9=20,'Mottes de 6'!BE683,IF($J$9=21,'Mottes de 6'!BF683,IF($J$9=22,'Mottes de 6'!BG683,IF($J$9=23,'Mottes de 6'!BH683,IF($J$9=24,'Mottes de 6'!BI683,IF($J$9=25,'Mottes de 6'!BJ683,IF($J$9=26,'Mottes de 6'!BK683,IF($J$9=27,'Mottes de 6'!BL683,IF($J$9=28,'Mottes de 6'!BM683,IF($J$9=29,'Mottes de 6'!BN683,IF($J$9=30,'Mottes de 6'!BO683,IF($J$9=31,'Mottes de 6'!BP683,IF($J$9=32,'Mottes de 6'!BQ683,IF($J$9=33,'Mottes de 6'!BR683,IF($J$9=34,'Mottes de 6'!BS683,IF($J$9=35,'Mottes de 6'!BT683,))))))))))))))))))))))))))))))))))))))))))))))))))))</f>
        <v>0</v>
      </c>
      <c r="K2728" s="103" t="str">
        <f>IF('Mottes de 6'!R683=0,"","Erreur")</f>
        <v/>
      </c>
    </row>
    <row r="2729" spans="1:11" x14ac:dyDescent="0.25">
      <c r="A2729" s="103">
        <f>IF('Mottes de 6'!A684&lt;&gt;"",'Mottes de 6'!A684,"")</f>
        <v>23988</v>
      </c>
      <c r="B2729" s="103" t="str">
        <f>IF('Mottes de 6'!L684&lt;&gt;"",'Mottes de 6'!L684,"")</f>
        <v>Noai</v>
      </c>
      <c r="C2729" s="107" t="str">
        <f>IF('Mottes de 6'!B684&lt;&gt;"",'Mottes de 6'!B684,"")</f>
        <v>PETUNIA CONSTELLATION</v>
      </c>
      <c r="D2729" s="107" t="str">
        <f>IF('Mottes de 6'!C684&lt;&gt;"",'Mottes de 6'!C684,"")</f>
        <v xml:space="preserve">Supernova </v>
      </c>
      <c r="E2729" s="103">
        <f>IF('Mottes de 6'!H684&lt;&gt;"",'Mottes de 6'!H684,"")</f>
        <v>11</v>
      </c>
      <c r="F2729" s="103" t="str">
        <f>IF('Mottes de 6'!E684&lt;&gt;"",'Mottes de 6'!E684,"")</f>
        <v>B</v>
      </c>
      <c r="G2729" s="103" t="str">
        <f>IF('Mottes de 6'!N684&lt;&gt;"",'Mottes de 6'!N684,"")</f>
        <v>M6</v>
      </c>
      <c r="H2729" s="103" t="str">
        <f>IF('Mottes de 6'!I684&lt;&gt;"",'Mottes de 6'!I684,"")</f>
        <v>A</v>
      </c>
      <c r="I2729" s="103">
        <f>IF('Mottes de 6'!J684&lt;&gt;"",'Mottes de 6'!J684,"")</f>
        <v>0.06</v>
      </c>
      <c r="J2729" s="103">
        <f>IF($J$9=36,'Mottes de 6'!U684,IF($J$9=37,'Mottes de 6'!V684,IF($J$9=38,'Mottes de 6'!W684,IF($J$9=39,'Mottes de 6'!X684,IF($J$9=40,'Mottes de 6'!Y684,IF($J$9=41,'Mottes de 6'!Z684,IF($J$9=42,'Mottes de 6'!AA684,IF($J$9=43,'Mottes de 6'!AB684,IF($J$9=44,'Mottes de 6'!AC684,IF($J$9=45,'Mottes de 6'!AD684,IF($J$9=46,'Mottes de 6'!AE684,IF($J$9=47,'Mottes de 6'!AF684,IF($J$9=48,'Mottes de 6'!AG684,IF($J$9=49,'Mottes de 6'!AH684,IF($J$9=50,'Mottes de 6'!AI684,IF($J$9=51,'Mottes de 6'!AJ684,IF($J$9=52,'Mottes de 6'!AK684,IF($J$9=1,'Mottes de 6'!AL684,IF($J$9=2,'Mottes de 6'!AM684,IF($J$9=3,'Mottes de 6'!AN684,IF($J$9=4,'Mottes de 6'!AO684,IF($J$9=5,'Mottes de 6'!AP684,IF($J$9=6,'Mottes de 6'!AQ684,IF($J$9=7,'Mottes de 6'!AR684,IF($J$9=8,'Mottes de 6'!AS684,IF($J$9=9,'Mottes de 6'!AT684,IF($J$9=10,'Mottes de 6'!AU684,IF($J$9=11,'Mottes de 6'!AV684,IF($J$9=12,'Mottes de 6'!AW684,IF($J$9=13,'Mottes de 6'!AX684,IF($J$9=14,'Mottes de 6'!AY684,IF($J$9=15,'Mottes de 6'!AZ684,IF($J$9=16,'Mottes de 6'!BA684,IF($J$9=17,'Mottes de 6'!BB684,IF($J$9=18,'Mottes de 6'!BC684,IF($J$9=19,'Mottes de 6'!BD684,IF($J$9=20,'Mottes de 6'!BE684,IF($J$9=21,'Mottes de 6'!BF684,IF($J$9=22,'Mottes de 6'!BG684,IF($J$9=23,'Mottes de 6'!BH684,IF($J$9=24,'Mottes de 6'!BI684,IF($J$9=25,'Mottes de 6'!BJ684,IF($J$9=26,'Mottes de 6'!BK684,IF($J$9=27,'Mottes de 6'!BL684,IF($J$9=28,'Mottes de 6'!BM684,IF($J$9=29,'Mottes de 6'!BN684,IF($J$9=30,'Mottes de 6'!BO684,IF($J$9=31,'Mottes de 6'!BP684,IF($J$9=32,'Mottes de 6'!BQ684,IF($J$9=33,'Mottes de 6'!BR684,IF($J$9=34,'Mottes de 6'!BS684,IF($J$9=35,'Mottes de 6'!BT684,))))))))))))))))))))))))))))))))))))))))))))))))))))</f>
        <v>0</v>
      </c>
      <c r="K2729" s="103" t="str">
        <f>IF('Mottes de 6'!R684=0,"","Erreur")</f>
        <v/>
      </c>
    </row>
    <row r="2730" spans="1:11" x14ac:dyDescent="0.25">
      <c r="A2730" s="103">
        <f>IF('Mottes de 6'!A685&lt;&gt;"",'Mottes de 6'!A685,"")</f>
        <v>20373</v>
      </c>
      <c r="B2730" s="103" t="str">
        <f>IF('Mottes de 6'!L685&lt;&gt;"",'Mottes de 6'!L685,"")</f>
        <v>Noai</v>
      </c>
      <c r="C2730" s="107" t="str">
        <f>IF('Mottes de 6'!B685&lt;&gt;"",'Mottes de 6'!B685,"")</f>
        <v>PETUNIA CONSTELLATION</v>
      </c>
      <c r="D2730" s="107" t="str">
        <f>IF('Mottes de 6'!C685&lt;&gt;"",'Mottes de 6'!C685,"")</f>
        <v xml:space="preserve">Virgo </v>
      </c>
      <c r="E2730" s="103">
        <f>IF('Mottes de 6'!H685&lt;&gt;"",'Mottes de 6'!H685,"")</f>
        <v>11</v>
      </c>
      <c r="F2730" s="103" t="str">
        <f>IF('Mottes de 6'!E685&lt;&gt;"",'Mottes de 6'!E685,"")</f>
        <v>B</v>
      </c>
      <c r="G2730" s="103" t="str">
        <f>IF('Mottes de 6'!N685&lt;&gt;"",'Mottes de 6'!N685,"")</f>
        <v>M6</v>
      </c>
      <c r="H2730" s="103" t="str">
        <f>IF('Mottes de 6'!I685&lt;&gt;"",'Mottes de 6'!I685,"")</f>
        <v>A</v>
      </c>
      <c r="I2730" s="103">
        <f>IF('Mottes de 6'!J685&lt;&gt;"",'Mottes de 6'!J685,"")</f>
        <v>0.06</v>
      </c>
      <c r="J2730" s="103">
        <f>IF($J$9=36,'Mottes de 6'!U685,IF($J$9=37,'Mottes de 6'!V685,IF($J$9=38,'Mottes de 6'!W685,IF($J$9=39,'Mottes de 6'!X685,IF($J$9=40,'Mottes de 6'!Y685,IF($J$9=41,'Mottes de 6'!Z685,IF($J$9=42,'Mottes de 6'!AA685,IF($J$9=43,'Mottes de 6'!AB685,IF($J$9=44,'Mottes de 6'!AC685,IF($J$9=45,'Mottes de 6'!AD685,IF($J$9=46,'Mottes de 6'!AE685,IF($J$9=47,'Mottes de 6'!AF685,IF($J$9=48,'Mottes de 6'!AG685,IF($J$9=49,'Mottes de 6'!AH685,IF($J$9=50,'Mottes de 6'!AI685,IF($J$9=51,'Mottes de 6'!AJ685,IF($J$9=52,'Mottes de 6'!AK685,IF($J$9=1,'Mottes de 6'!AL685,IF($J$9=2,'Mottes de 6'!AM685,IF($J$9=3,'Mottes de 6'!AN685,IF($J$9=4,'Mottes de 6'!AO685,IF($J$9=5,'Mottes de 6'!AP685,IF($J$9=6,'Mottes de 6'!AQ685,IF($J$9=7,'Mottes de 6'!AR685,IF($J$9=8,'Mottes de 6'!AS685,IF($J$9=9,'Mottes de 6'!AT685,IF($J$9=10,'Mottes de 6'!AU685,IF($J$9=11,'Mottes de 6'!AV685,IF($J$9=12,'Mottes de 6'!AW685,IF($J$9=13,'Mottes de 6'!AX685,IF($J$9=14,'Mottes de 6'!AY685,IF($J$9=15,'Mottes de 6'!AZ685,IF($J$9=16,'Mottes de 6'!BA685,IF($J$9=17,'Mottes de 6'!BB685,IF($J$9=18,'Mottes de 6'!BC685,IF($J$9=19,'Mottes de 6'!BD685,IF($J$9=20,'Mottes de 6'!BE685,IF($J$9=21,'Mottes de 6'!BF685,IF($J$9=22,'Mottes de 6'!BG685,IF($J$9=23,'Mottes de 6'!BH685,IF($J$9=24,'Mottes de 6'!BI685,IF($J$9=25,'Mottes de 6'!BJ685,IF($J$9=26,'Mottes de 6'!BK685,IF($J$9=27,'Mottes de 6'!BL685,IF($J$9=28,'Mottes de 6'!BM685,IF($J$9=29,'Mottes de 6'!BN685,IF($J$9=30,'Mottes de 6'!BO685,IF($J$9=31,'Mottes de 6'!BP685,IF($J$9=32,'Mottes de 6'!BQ685,IF($J$9=33,'Mottes de 6'!BR685,IF($J$9=34,'Mottes de 6'!BS685,IF($J$9=35,'Mottes de 6'!BT685,))))))))))))))))))))))))))))))))))))))))))))))))))))</f>
        <v>0</v>
      </c>
      <c r="K2730" s="103" t="str">
        <f>IF('Mottes de 6'!R685=0,"","Erreur")</f>
        <v/>
      </c>
    </row>
    <row r="2731" spans="1:11" x14ac:dyDescent="0.25">
      <c r="A2731" s="450"/>
      <c r="B2731" s="450"/>
      <c r="C2731" s="451" t="s">
        <v>1963</v>
      </c>
      <c r="D2731" s="451"/>
      <c r="E2731" s="450"/>
      <c r="F2731" s="450"/>
      <c r="G2731" s="450"/>
      <c r="H2731" s="450"/>
      <c r="I2731" s="450"/>
      <c r="J2731" s="450">
        <f>SUBTOTAL(9,J2728:J2730)</f>
        <v>0</v>
      </c>
      <c r="K2731" s="450"/>
    </row>
    <row r="2732" spans="1:11" x14ac:dyDescent="0.25">
      <c r="A2732" s="103">
        <f>IF('Mottes de 6'!A686&lt;&gt;"",'Mottes de 6'!A686,"")</f>
        <v>21381</v>
      </c>
      <c r="B2732" s="103" t="str">
        <f>IF('Mottes de 6'!L686&lt;&gt;"",'Mottes de 6'!L686,"")</f>
        <v>Noai</v>
      </c>
      <c r="C2732" s="107" t="str">
        <f>IF('Mottes de 6'!B686&lt;&gt;"",'Mottes de 6'!B686,"")</f>
        <v>PETUNIA SPLASH DANCE</v>
      </c>
      <c r="D2732" s="107" t="str">
        <f>IF('Mottes de 6'!C686&lt;&gt;"",'Mottes de 6'!C686,"")</f>
        <v xml:space="preserve">Magenta Mambo improved </v>
      </c>
      <c r="E2732" s="103">
        <f>IF('Mottes de 6'!H686&lt;&gt;"",'Mottes de 6'!H686,"")</f>
        <v>11</v>
      </c>
      <c r="F2732" s="103" t="str">
        <f>IF('Mottes de 6'!E686&lt;&gt;"",'Mottes de 6'!E686,"")</f>
        <v>B</v>
      </c>
      <c r="G2732" s="103" t="str">
        <f>IF('Mottes de 6'!N686&lt;&gt;"",'Mottes de 6'!N686,"")</f>
        <v>M6</v>
      </c>
      <c r="H2732" s="103" t="str">
        <f>IF('Mottes de 6'!I686&lt;&gt;"",'Mottes de 6'!I686,"")</f>
        <v>A</v>
      </c>
      <c r="I2732" s="103">
        <f>IF('Mottes de 6'!J686&lt;&gt;"",'Mottes de 6'!J686,"")</f>
        <v>0.06</v>
      </c>
      <c r="J2732" s="103">
        <f>IF($J$9=36,'Mottes de 6'!U686,IF($J$9=37,'Mottes de 6'!V686,IF($J$9=38,'Mottes de 6'!W686,IF($J$9=39,'Mottes de 6'!X686,IF($J$9=40,'Mottes de 6'!Y686,IF($J$9=41,'Mottes de 6'!Z686,IF($J$9=42,'Mottes de 6'!AA686,IF($J$9=43,'Mottes de 6'!AB686,IF($J$9=44,'Mottes de 6'!AC686,IF($J$9=45,'Mottes de 6'!AD686,IF($J$9=46,'Mottes de 6'!AE686,IF($J$9=47,'Mottes de 6'!AF686,IF($J$9=48,'Mottes de 6'!AG686,IF($J$9=49,'Mottes de 6'!AH686,IF($J$9=50,'Mottes de 6'!AI686,IF($J$9=51,'Mottes de 6'!AJ686,IF($J$9=52,'Mottes de 6'!AK686,IF($J$9=1,'Mottes de 6'!AL686,IF($J$9=2,'Mottes de 6'!AM686,IF($J$9=3,'Mottes de 6'!AN686,IF($J$9=4,'Mottes de 6'!AO686,IF($J$9=5,'Mottes de 6'!AP686,IF($J$9=6,'Mottes de 6'!AQ686,IF($J$9=7,'Mottes de 6'!AR686,IF($J$9=8,'Mottes de 6'!AS686,IF($J$9=9,'Mottes de 6'!AT686,IF($J$9=10,'Mottes de 6'!AU686,IF($J$9=11,'Mottes de 6'!AV686,IF($J$9=12,'Mottes de 6'!AW686,IF($J$9=13,'Mottes de 6'!AX686,IF($J$9=14,'Mottes de 6'!AY686,IF($J$9=15,'Mottes de 6'!AZ686,IF($J$9=16,'Mottes de 6'!BA686,IF($J$9=17,'Mottes de 6'!BB686,IF($J$9=18,'Mottes de 6'!BC686,IF($J$9=19,'Mottes de 6'!BD686,IF($J$9=20,'Mottes de 6'!BE686,IF($J$9=21,'Mottes de 6'!BF686,IF($J$9=22,'Mottes de 6'!BG686,IF($J$9=23,'Mottes de 6'!BH686,IF($J$9=24,'Mottes de 6'!BI686,IF($J$9=25,'Mottes de 6'!BJ686,IF($J$9=26,'Mottes de 6'!BK686,IF($J$9=27,'Mottes de 6'!BL686,IF($J$9=28,'Mottes de 6'!BM686,IF($J$9=29,'Mottes de 6'!BN686,IF($J$9=30,'Mottes de 6'!BO686,IF($J$9=31,'Mottes de 6'!BP686,IF($J$9=32,'Mottes de 6'!BQ686,IF($J$9=33,'Mottes de 6'!BR686,IF($J$9=34,'Mottes de 6'!BS686,IF($J$9=35,'Mottes de 6'!BT686,))))))))))))))))))))))))))))))))))))))))))))))))))))</f>
        <v>0</v>
      </c>
      <c r="K2732" s="103" t="str">
        <f>IF('Mottes de 6'!R686=0,"","Erreur")</f>
        <v/>
      </c>
    </row>
    <row r="2733" spans="1:11" x14ac:dyDescent="0.25">
      <c r="A2733" s="103">
        <f>IF('Mottes de 6'!A687&lt;&gt;"",'Mottes de 6'!A687,"")</f>
        <v>26818</v>
      </c>
      <c r="B2733" s="103" t="str">
        <f>IF('Mottes de 6'!L687&lt;&gt;"",'Mottes de 6'!L687,"")</f>
        <v>Noai</v>
      </c>
      <c r="C2733" s="107" t="str">
        <f>IF('Mottes de 6'!B687&lt;&gt;"",'Mottes de 6'!B687,"")</f>
        <v>PETUNIA SPLASH DANCE</v>
      </c>
      <c r="D2733" s="107" t="str">
        <f>IF('Mottes de 6'!C687&lt;&gt;"",'Mottes de 6'!C687,"")</f>
        <v>Purple Polka</v>
      </c>
      <c r="E2733" s="103">
        <f>IF('Mottes de 6'!H687&lt;&gt;"",'Mottes de 6'!H687,"")</f>
        <v>11</v>
      </c>
      <c r="F2733" s="103" t="str">
        <f>IF('Mottes de 6'!E687&lt;&gt;"",'Mottes de 6'!E687,"")</f>
        <v>B</v>
      </c>
      <c r="G2733" s="103" t="str">
        <f>IF('Mottes de 6'!N687&lt;&gt;"",'Mottes de 6'!N687,"")</f>
        <v>M6</v>
      </c>
      <c r="H2733" s="103" t="str">
        <f>IF('Mottes de 6'!I687&lt;&gt;"",'Mottes de 6'!I687,"")</f>
        <v>A</v>
      </c>
      <c r="I2733" s="103">
        <f>IF('Mottes de 6'!J687&lt;&gt;"",'Mottes de 6'!J687,"")</f>
        <v>0.06</v>
      </c>
      <c r="J2733" s="103">
        <f>IF($J$9=36,'Mottes de 6'!U687,IF($J$9=37,'Mottes de 6'!V687,IF($J$9=38,'Mottes de 6'!W687,IF($J$9=39,'Mottes de 6'!X687,IF($J$9=40,'Mottes de 6'!Y687,IF($J$9=41,'Mottes de 6'!Z687,IF($J$9=42,'Mottes de 6'!AA687,IF($J$9=43,'Mottes de 6'!AB687,IF($J$9=44,'Mottes de 6'!AC687,IF($J$9=45,'Mottes de 6'!AD687,IF($J$9=46,'Mottes de 6'!AE687,IF($J$9=47,'Mottes de 6'!AF687,IF($J$9=48,'Mottes de 6'!AG687,IF($J$9=49,'Mottes de 6'!AH687,IF($J$9=50,'Mottes de 6'!AI687,IF($J$9=51,'Mottes de 6'!AJ687,IF($J$9=52,'Mottes de 6'!AK687,IF($J$9=1,'Mottes de 6'!AL687,IF($J$9=2,'Mottes de 6'!AM687,IF($J$9=3,'Mottes de 6'!AN687,IF($J$9=4,'Mottes de 6'!AO687,IF($J$9=5,'Mottes de 6'!AP687,IF($J$9=6,'Mottes de 6'!AQ687,IF($J$9=7,'Mottes de 6'!AR687,IF($J$9=8,'Mottes de 6'!AS687,IF($J$9=9,'Mottes de 6'!AT687,IF($J$9=10,'Mottes de 6'!AU687,IF($J$9=11,'Mottes de 6'!AV687,IF($J$9=12,'Mottes de 6'!AW687,IF($J$9=13,'Mottes de 6'!AX687,IF($J$9=14,'Mottes de 6'!AY687,IF($J$9=15,'Mottes de 6'!AZ687,IF($J$9=16,'Mottes de 6'!BA687,IF($J$9=17,'Mottes de 6'!BB687,IF($J$9=18,'Mottes de 6'!BC687,IF($J$9=19,'Mottes de 6'!BD687,IF($J$9=20,'Mottes de 6'!BE687,IF($J$9=21,'Mottes de 6'!BF687,IF($J$9=22,'Mottes de 6'!BG687,IF($J$9=23,'Mottes de 6'!BH687,IF($J$9=24,'Mottes de 6'!BI687,IF($J$9=25,'Mottes de 6'!BJ687,IF($J$9=26,'Mottes de 6'!BK687,IF($J$9=27,'Mottes de 6'!BL687,IF($J$9=28,'Mottes de 6'!BM687,IF($J$9=29,'Mottes de 6'!BN687,IF($J$9=30,'Mottes de 6'!BO687,IF($J$9=31,'Mottes de 6'!BP687,IF($J$9=32,'Mottes de 6'!BQ687,IF($J$9=33,'Mottes de 6'!BR687,IF($J$9=34,'Mottes de 6'!BS687,IF($J$9=35,'Mottes de 6'!BT687,))))))))))))))))))))))))))))))))))))))))))))))))))))</f>
        <v>0</v>
      </c>
      <c r="K2733" s="103" t="str">
        <f>IF('Mottes de 6'!R687=0,"","Erreur")</f>
        <v/>
      </c>
    </row>
    <row r="2734" spans="1:11" x14ac:dyDescent="0.25">
      <c r="A2734" s="450"/>
      <c r="B2734" s="450"/>
      <c r="C2734" s="451" t="s">
        <v>1964</v>
      </c>
      <c r="D2734" s="451"/>
      <c r="E2734" s="450"/>
      <c r="F2734" s="450"/>
      <c r="G2734" s="450"/>
      <c r="H2734" s="450"/>
      <c r="I2734" s="450"/>
      <c r="J2734" s="450">
        <f>SUBTOTAL(9,J2732:J2733)</f>
        <v>0</v>
      </c>
      <c r="K2734" s="450"/>
    </row>
    <row r="2735" spans="1:11" x14ac:dyDescent="0.25">
      <c r="A2735" s="103">
        <f>IF('Mottes de 6'!A688&lt;&gt;"",'Mottes de 6'!A688,"")</f>
        <v>23989</v>
      </c>
      <c r="B2735" s="103" t="str">
        <f>IF('Mottes de 6'!L688&lt;&gt;"",'Mottes de 6'!L688,"")</f>
        <v>Noai</v>
      </c>
      <c r="C2735" s="107" t="str">
        <f>IF('Mottes de 6'!B688&lt;&gt;"",'Mottes de 6'!B688,"")</f>
        <v>PETUNIA CONSTELLATION ET SPLASH DANCE</v>
      </c>
      <c r="D2735" s="107" t="str">
        <f>IF('Mottes de 6'!C688&lt;&gt;"",'Mottes de 6'!C688,"")</f>
        <v xml:space="preserve">Variés </v>
      </c>
      <c r="E2735" s="103">
        <f>IF('Mottes de 6'!H688&lt;&gt;"",'Mottes de 6'!H688,"")</f>
        <v>11</v>
      </c>
      <c r="F2735" s="103" t="str">
        <f>IF('Mottes de 6'!E688&lt;&gt;"",'Mottes de 6'!E688,"")</f>
        <v>B</v>
      </c>
      <c r="G2735" s="103" t="str">
        <f>IF('Mottes de 6'!N688&lt;&gt;"",'Mottes de 6'!N688,"")</f>
        <v>M6</v>
      </c>
      <c r="H2735" s="103" t="str">
        <f>IF('Mottes de 6'!I688&lt;&gt;"",'Mottes de 6'!I688,"")</f>
        <v>A</v>
      </c>
      <c r="I2735" s="103">
        <f>IF('Mottes de 6'!J688&lt;&gt;"",'Mottes de 6'!J688,"")</f>
        <v>0.06</v>
      </c>
      <c r="J2735" s="103">
        <f>IF($J$9=36,'Mottes de 6'!U688,IF($J$9=37,'Mottes de 6'!V688,IF($J$9=38,'Mottes de 6'!W688,IF($J$9=39,'Mottes de 6'!X688,IF($J$9=40,'Mottes de 6'!Y688,IF($J$9=41,'Mottes de 6'!Z688,IF($J$9=42,'Mottes de 6'!AA688,IF($J$9=43,'Mottes de 6'!AB688,IF($J$9=44,'Mottes de 6'!AC688,IF($J$9=45,'Mottes de 6'!AD688,IF($J$9=46,'Mottes de 6'!AE688,IF($J$9=47,'Mottes de 6'!AF688,IF($J$9=48,'Mottes de 6'!AG688,IF($J$9=49,'Mottes de 6'!AH688,IF($J$9=50,'Mottes de 6'!AI688,IF($J$9=51,'Mottes de 6'!AJ688,IF($J$9=52,'Mottes de 6'!AK688,IF($J$9=1,'Mottes de 6'!AL688,IF($J$9=2,'Mottes de 6'!AM688,IF($J$9=3,'Mottes de 6'!AN688,IF($J$9=4,'Mottes de 6'!AO688,IF($J$9=5,'Mottes de 6'!AP688,IF($J$9=6,'Mottes de 6'!AQ688,IF($J$9=7,'Mottes de 6'!AR688,IF($J$9=8,'Mottes de 6'!AS688,IF($J$9=9,'Mottes de 6'!AT688,IF($J$9=10,'Mottes de 6'!AU688,IF($J$9=11,'Mottes de 6'!AV688,IF($J$9=12,'Mottes de 6'!AW688,IF($J$9=13,'Mottes de 6'!AX688,IF($J$9=14,'Mottes de 6'!AY688,IF($J$9=15,'Mottes de 6'!AZ688,IF($J$9=16,'Mottes de 6'!BA688,IF($J$9=17,'Mottes de 6'!BB688,IF($J$9=18,'Mottes de 6'!BC688,IF($J$9=19,'Mottes de 6'!BD688,IF($J$9=20,'Mottes de 6'!BE688,IF($J$9=21,'Mottes de 6'!BF688,IF($J$9=22,'Mottes de 6'!BG688,IF($J$9=23,'Mottes de 6'!BH688,IF($J$9=24,'Mottes de 6'!BI688,IF($J$9=25,'Mottes de 6'!BJ688,IF($J$9=26,'Mottes de 6'!BK688,IF($J$9=27,'Mottes de 6'!BL688,IF($J$9=28,'Mottes de 6'!BM688,IF($J$9=29,'Mottes de 6'!BN688,IF($J$9=30,'Mottes de 6'!BO688,IF($J$9=31,'Mottes de 6'!BP688,IF($J$9=32,'Mottes de 6'!BQ688,IF($J$9=33,'Mottes de 6'!BR688,IF($J$9=34,'Mottes de 6'!BS688,IF($J$9=35,'Mottes de 6'!BT688,))))))))))))))))))))))))))))))))))))))))))))))))))))</f>
        <v>0</v>
      </c>
      <c r="K2735" s="103" t="str">
        <f>IF('Mottes de 6'!R688=0,"","Erreur")</f>
        <v/>
      </c>
    </row>
    <row r="2736" spans="1:11" x14ac:dyDescent="0.25">
      <c r="A2736" s="450"/>
      <c r="B2736" s="450"/>
      <c r="C2736" s="451" t="s">
        <v>1965</v>
      </c>
      <c r="D2736" s="451"/>
      <c r="E2736" s="450"/>
      <c r="F2736" s="450"/>
      <c r="G2736" s="450"/>
      <c r="H2736" s="450"/>
      <c r="I2736" s="450"/>
      <c r="J2736" s="450">
        <f>SUBTOTAL(9,J2735:J2735)</f>
        <v>0</v>
      </c>
      <c r="K2736" s="450"/>
    </row>
    <row r="2737" spans="1:11" x14ac:dyDescent="0.25">
      <c r="A2737" s="103" t="str">
        <f>IF('Mottes de 6'!A689&lt;&gt;"",'Mottes de 6'!A689,"")</f>
        <v/>
      </c>
      <c r="B2737" s="103" t="str">
        <f>IF('Mottes de 6'!L689&lt;&gt;"",'Mottes de 6'!L689,"")</f>
        <v>E</v>
      </c>
      <c r="C2737" s="107" t="str">
        <f>IF('Mottes de 6'!B689&lt;&gt;"",'Mottes de 6'!B689,"")</f>
        <v>PETUNIA CRAZYTUNIA</v>
      </c>
      <c r="D2737" s="107" t="str">
        <f>IF('Mottes de 6'!C689&lt;&gt;"",'Mottes de 6'!C689,"")</f>
        <v/>
      </c>
      <c r="E2737" s="103" t="str">
        <f>IF('Mottes de 6'!H689&lt;&gt;"",'Mottes de 6'!H689,"")</f>
        <v/>
      </c>
      <c r="F2737" s="103" t="str">
        <f>IF('Mottes de 6'!E689&lt;&gt;"",'Mottes de 6'!E689,"")</f>
        <v/>
      </c>
      <c r="G2737" s="103" t="str">
        <f>IF('Mottes de 6'!N689&lt;&gt;"",'Mottes de 6'!N689,"")</f>
        <v/>
      </c>
      <c r="H2737" s="103" t="str">
        <f>IF('Mottes de 6'!I689&lt;&gt;"",'Mottes de 6'!I689,"")</f>
        <v/>
      </c>
      <c r="I2737" s="103" t="str">
        <f>IF('Mottes de 6'!J689&lt;&gt;"",'Mottes de 6'!J689,"")</f>
        <v/>
      </c>
      <c r="J2737" s="103">
        <f>IF($J$9=36,'Mottes de 6'!U689,IF($J$9=37,'Mottes de 6'!V689,IF($J$9=38,'Mottes de 6'!W689,IF($J$9=39,'Mottes de 6'!X689,IF($J$9=40,'Mottes de 6'!Y689,IF($J$9=41,'Mottes de 6'!Z689,IF($J$9=42,'Mottes de 6'!AA689,IF($J$9=43,'Mottes de 6'!AB689,IF($J$9=44,'Mottes de 6'!AC689,IF($J$9=45,'Mottes de 6'!AD689,IF($J$9=46,'Mottes de 6'!AE689,IF($J$9=47,'Mottes de 6'!AF689,IF($J$9=48,'Mottes de 6'!AG689,IF($J$9=49,'Mottes de 6'!AH689,IF($J$9=50,'Mottes de 6'!AI689,IF($J$9=51,'Mottes de 6'!AJ689,IF($J$9=52,'Mottes de 6'!AK689,IF($J$9=1,'Mottes de 6'!AL689,IF($J$9=2,'Mottes de 6'!AM689,IF($J$9=3,'Mottes de 6'!AN689,IF($J$9=4,'Mottes de 6'!AO689,IF($J$9=5,'Mottes de 6'!AP689,IF($J$9=6,'Mottes de 6'!AQ689,IF($J$9=7,'Mottes de 6'!AR689,IF($J$9=8,'Mottes de 6'!AS689,IF($J$9=9,'Mottes de 6'!AT689,IF($J$9=10,'Mottes de 6'!AU689,IF($J$9=11,'Mottes de 6'!AV689,IF($J$9=12,'Mottes de 6'!AW689,IF($J$9=13,'Mottes de 6'!AX689,IF($J$9=14,'Mottes de 6'!AY689,IF($J$9=15,'Mottes de 6'!AZ689,IF($J$9=16,'Mottes de 6'!BA689,IF($J$9=17,'Mottes de 6'!BB689,IF($J$9=18,'Mottes de 6'!BC689,IF($J$9=19,'Mottes de 6'!BD689,IF($J$9=20,'Mottes de 6'!BE689,IF($J$9=21,'Mottes de 6'!BF689,IF($J$9=22,'Mottes de 6'!BG689,IF($J$9=23,'Mottes de 6'!BH689,IF($J$9=24,'Mottes de 6'!BI689,IF($J$9=25,'Mottes de 6'!BJ689,IF($J$9=26,'Mottes de 6'!BK689,IF($J$9=27,'Mottes de 6'!BL689,IF($J$9=28,'Mottes de 6'!BM689,IF($J$9=29,'Mottes de 6'!BN689,IF($J$9=30,'Mottes de 6'!BO689,IF($J$9=31,'Mottes de 6'!BP689,IF($J$9=32,'Mottes de 6'!BQ689,IF($J$9=33,'Mottes de 6'!BR689,IF($J$9=34,'Mottes de 6'!BS689,IF($J$9=35,'Mottes de 6'!BT689,))))))))))))))))))))))))))))))))))))))))))))))))))))</f>
        <v>0</v>
      </c>
      <c r="K2737" s="103" t="str">
        <f>IF('Mottes de 6'!R689=0,"","Erreur")</f>
        <v/>
      </c>
    </row>
    <row r="2738" spans="1:11" x14ac:dyDescent="0.25">
      <c r="A2738" s="103">
        <f>IF('Mottes de 6'!A690&lt;&gt;"",'Mottes de 6'!A690,"")</f>
        <v>26822</v>
      </c>
      <c r="B2738" s="103" t="str">
        <f>IF('Mottes de 6'!L690&lt;&gt;"",'Mottes de 6'!L690,"")</f>
        <v>Noai</v>
      </c>
      <c r="C2738" s="107" t="str">
        <f>IF('Mottes de 6'!B690&lt;&gt;"",'Mottes de 6'!B690,"")</f>
        <v>PETUNIA CRAZYTUNIA</v>
      </c>
      <c r="D2738" s="107" t="str">
        <f>IF('Mottes de 6'!C690&lt;&gt;"",'Mottes de 6'!C690,"")</f>
        <v>Bananarama</v>
      </c>
      <c r="E2738" s="103">
        <f>IF('Mottes de 6'!H690&lt;&gt;"",'Mottes de 6'!H690,"")</f>
        <v>11</v>
      </c>
      <c r="F2738" s="103" t="str">
        <f>IF('Mottes de 6'!E690&lt;&gt;"",'Mottes de 6'!E690,"")</f>
        <v>B</v>
      </c>
      <c r="G2738" s="103" t="str">
        <f>IF('Mottes de 6'!N690&lt;&gt;"",'Mottes de 6'!N690,"")</f>
        <v>M6</v>
      </c>
      <c r="H2738" s="103" t="str">
        <f>IF('Mottes de 6'!I690&lt;&gt;"",'Mottes de 6'!I690,"")</f>
        <v>A</v>
      </c>
      <c r="I2738" s="103">
        <f>IF('Mottes de 6'!J690&lt;&gt;"",'Mottes de 6'!J690,"")</f>
        <v>0.05</v>
      </c>
      <c r="J2738" s="103">
        <f>IF($J$9=36,'Mottes de 6'!U690,IF($J$9=37,'Mottes de 6'!V690,IF($J$9=38,'Mottes de 6'!W690,IF($J$9=39,'Mottes de 6'!X690,IF($J$9=40,'Mottes de 6'!Y690,IF($J$9=41,'Mottes de 6'!Z690,IF($J$9=42,'Mottes de 6'!AA690,IF($J$9=43,'Mottes de 6'!AB690,IF($J$9=44,'Mottes de 6'!AC690,IF($J$9=45,'Mottes de 6'!AD690,IF($J$9=46,'Mottes de 6'!AE690,IF($J$9=47,'Mottes de 6'!AF690,IF($J$9=48,'Mottes de 6'!AG690,IF($J$9=49,'Mottes de 6'!AH690,IF($J$9=50,'Mottes de 6'!AI690,IF($J$9=51,'Mottes de 6'!AJ690,IF($J$9=52,'Mottes de 6'!AK690,IF($J$9=1,'Mottes de 6'!AL690,IF($J$9=2,'Mottes de 6'!AM690,IF($J$9=3,'Mottes de 6'!AN690,IF($J$9=4,'Mottes de 6'!AO690,IF($J$9=5,'Mottes de 6'!AP690,IF($J$9=6,'Mottes de 6'!AQ690,IF($J$9=7,'Mottes de 6'!AR690,IF($J$9=8,'Mottes de 6'!AS690,IF($J$9=9,'Mottes de 6'!AT690,IF($J$9=10,'Mottes de 6'!AU690,IF($J$9=11,'Mottes de 6'!AV690,IF($J$9=12,'Mottes de 6'!AW690,IF($J$9=13,'Mottes de 6'!AX690,IF($J$9=14,'Mottes de 6'!AY690,IF($J$9=15,'Mottes de 6'!AZ690,IF($J$9=16,'Mottes de 6'!BA690,IF($J$9=17,'Mottes de 6'!BB690,IF($J$9=18,'Mottes de 6'!BC690,IF($J$9=19,'Mottes de 6'!BD690,IF($J$9=20,'Mottes de 6'!BE690,IF($J$9=21,'Mottes de 6'!BF690,IF($J$9=22,'Mottes de 6'!BG690,IF($J$9=23,'Mottes de 6'!BH690,IF($J$9=24,'Mottes de 6'!BI690,IF($J$9=25,'Mottes de 6'!BJ690,IF($J$9=26,'Mottes de 6'!BK690,IF($J$9=27,'Mottes de 6'!BL690,IF($J$9=28,'Mottes de 6'!BM690,IF($J$9=29,'Mottes de 6'!BN690,IF($J$9=30,'Mottes de 6'!BO690,IF($J$9=31,'Mottes de 6'!BP690,IF($J$9=32,'Mottes de 6'!BQ690,IF($J$9=33,'Mottes de 6'!BR690,IF($J$9=34,'Mottes de 6'!BS690,IF($J$9=35,'Mottes de 6'!BT690,))))))))))))))))))))))))))))))))))))))))))))))))))))</f>
        <v>0</v>
      </c>
      <c r="K2738" s="103" t="str">
        <f>IF('Mottes de 6'!R690=0,"","Erreur")</f>
        <v/>
      </c>
    </row>
    <row r="2739" spans="1:11" x14ac:dyDescent="0.25">
      <c r="A2739" s="103">
        <f>IF('Mottes de 6'!A691&lt;&gt;"",'Mottes de 6'!A691,"")</f>
        <v>23990</v>
      </c>
      <c r="B2739" s="103" t="str">
        <f>IF('Mottes de 6'!L691&lt;&gt;"",'Mottes de 6'!L691,"")</f>
        <v>Noai</v>
      </c>
      <c r="C2739" s="107" t="str">
        <f>IF('Mottes de 6'!B691&lt;&gt;"",'Mottes de 6'!B691,"")</f>
        <v>PETUNIA CRAZYTUNIA</v>
      </c>
      <c r="D2739" s="107" t="str">
        <f>IF('Mottes de 6'!C691&lt;&gt;"",'Mottes de 6'!C691,"")</f>
        <v>Black &amp; White</v>
      </c>
      <c r="E2739" s="103">
        <f>IF('Mottes de 6'!H691&lt;&gt;"",'Mottes de 6'!H691,"")</f>
        <v>11</v>
      </c>
      <c r="F2739" s="103" t="str">
        <f>IF('Mottes de 6'!E691&lt;&gt;"",'Mottes de 6'!E691,"")</f>
        <v>B</v>
      </c>
      <c r="G2739" s="103" t="str">
        <f>IF('Mottes de 6'!N691&lt;&gt;"",'Mottes de 6'!N691,"")</f>
        <v>M6</v>
      </c>
      <c r="H2739" s="103" t="str">
        <f>IF('Mottes de 6'!I691&lt;&gt;"",'Mottes de 6'!I691,"")</f>
        <v>A</v>
      </c>
      <c r="I2739" s="103">
        <f>IF('Mottes de 6'!J691&lt;&gt;"",'Mottes de 6'!J691,"")</f>
        <v>0.05</v>
      </c>
      <c r="J2739" s="103">
        <f>IF($J$9=36,'Mottes de 6'!U691,IF($J$9=37,'Mottes de 6'!V691,IF($J$9=38,'Mottes de 6'!W691,IF($J$9=39,'Mottes de 6'!X691,IF($J$9=40,'Mottes de 6'!Y691,IF($J$9=41,'Mottes de 6'!Z691,IF($J$9=42,'Mottes de 6'!AA691,IF($J$9=43,'Mottes de 6'!AB691,IF($J$9=44,'Mottes de 6'!AC691,IF($J$9=45,'Mottes de 6'!AD691,IF($J$9=46,'Mottes de 6'!AE691,IF($J$9=47,'Mottes de 6'!AF691,IF($J$9=48,'Mottes de 6'!AG691,IF($J$9=49,'Mottes de 6'!AH691,IF($J$9=50,'Mottes de 6'!AI691,IF($J$9=51,'Mottes de 6'!AJ691,IF($J$9=52,'Mottes de 6'!AK691,IF($J$9=1,'Mottes de 6'!AL691,IF($J$9=2,'Mottes de 6'!AM691,IF($J$9=3,'Mottes de 6'!AN691,IF($J$9=4,'Mottes de 6'!AO691,IF($J$9=5,'Mottes de 6'!AP691,IF($J$9=6,'Mottes de 6'!AQ691,IF($J$9=7,'Mottes de 6'!AR691,IF($J$9=8,'Mottes de 6'!AS691,IF($J$9=9,'Mottes de 6'!AT691,IF($J$9=10,'Mottes de 6'!AU691,IF($J$9=11,'Mottes de 6'!AV691,IF($J$9=12,'Mottes de 6'!AW691,IF($J$9=13,'Mottes de 6'!AX691,IF($J$9=14,'Mottes de 6'!AY691,IF($J$9=15,'Mottes de 6'!AZ691,IF($J$9=16,'Mottes de 6'!BA691,IF($J$9=17,'Mottes de 6'!BB691,IF($J$9=18,'Mottes de 6'!BC691,IF($J$9=19,'Mottes de 6'!BD691,IF($J$9=20,'Mottes de 6'!BE691,IF($J$9=21,'Mottes de 6'!BF691,IF($J$9=22,'Mottes de 6'!BG691,IF($J$9=23,'Mottes de 6'!BH691,IF($J$9=24,'Mottes de 6'!BI691,IF($J$9=25,'Mottes de 6'!BJ691,IF($J$9=26,'Mottes de 6'!BK691,IF($J$9=27,'Mottes de 6'!BL691,IF($J$9=28,'Mottes de 6'!BM691,IF($J$9=29,'Mottes de 6'!BN691,IF($J$9=30,'Mottes de 6'!BO691,IF($J$9=31,'Mottes de 6'!BP691,IF($J$9=32,'Mottes de 6'!BQ691,IF($J$9=33,'Mottes de 6'!BR691,IF($J$9=34,'Mottes de 6'!BS691,IF($J$9=35,'Mottes de 6'!BT691,))))))))))))))))))))))))))))))))))))))))))))))))))))</f>
        <v>0</v>
      </c>
      <c r="K2739" s="103" t="str">
        <f>IF('Mottes de 6'!R691=0,"","Erreur")</f>
        <v/>
      </c>
    </row>
    <row r="2740" spans="1:11" x14ac:dyDescent="0.25">
      <c r="A2740" s="103">
        <f>IF('Mottes de 6'!A692&lt;&gt;"",'Mottes de 6'!A692,"")</f>
        <v>20413</v>
      </c>
      <c r="B2740" s="103" t="str">
        <f>IF('Mottes de 6'!L692&lt;&gt;"",'Mottes de 6'!L692,"")</f>
        <v>Noai</v>
      </c>
      <c r="C2740" s="107" t="str">
        <f>IF('Mottes de 6'!B692&lt;&gt;"",'Mottes de 6'!B692,"")</f>
        <v>PETUNIA CRAZYTUNIA</v>
      </c>
      <c r="D2740" s="107" t="str">
        <f>IF('Mottes de 6'!C692&lt;&gt;"",'Mottes de 6'!C692,"")</f>
        <v>Black Mamba</v>
      </c>
      <c r="E2740" s="103">
        <f>IF('Mottes de 6'!H692&lt;&gt;"",'Mottes de 6'!H692,"")</f>
        <v>11</v>
      </c>
      <c r="F2740" s="103" t="str">
        <f>IF('Mottes de 6'!E692&lt;&gt;"",'Mottes de 6'!E692,"")</f>
        <v>B</v>
      </c>
      <c r="G2740" s="103" t="str">
        <f>IF('Mottes de 6'!N692&lt;&gt;"",'Mottes de 6'!N692,"")</f>
        <v>M6</v>
      </c>
      <c r="H2740" s="103" t="str">
        <f>IF('Mottes de 6'!I692&lt;&gt;"",'Mottes de 6'!I692,"")</f>
        <v>A</v>
      </c>
      <c r="I2740" s="103">
        <f>IF('Mottes de 6'!J692&lt;&gt;"",'Mottes de 6'!J692,"")</f>
        <v>0.05</v>
      </c>
      <c r="J2740" s="103">
        <f>IF($J$9=36,'Mottes de 6'!U692,IF($J$9=37,'Mottes de 6'!V692,IF($J$9=38,'Mottes de 6'!W692,IF($J$9=39,'Mottes de 6'!X692,IF($J$9=40,'Mottes de 6'!Y692,IF($J$9=41,'Mottes de 6'!Z692,IF($J$9=42,'Mottes de 6'!AA692,IF($J$9=43,'Mottes de 6'!AB692,IF($J$9=44,'Mottes de 6'!AC692,IF($J$9=45,'Mottes de 6'!AD692,IF($J$9=46,'Mottes de 6'!AE692,IF($J$9=47,'Mottes de 6'!AF692,IF($J$9=48,'Mottes de 6'!AG692,IF($J$9=49,'Mottes de 6'!AH692,IF($J$9=50,'Mottes de 6'!AI692,IF($J$9=51,'Mottes de 6'!AJ692,IF($J$9=52,'Mottes de 6'!AK692,IF($J$9=1,'Mottes de 6'!AL692,IF($J$9=2,'Mottes de 6'!AM692,IF($J$9=3,'Mottes de 6'!AN692,IF($J$9=4,'Mottes de 6'!AO692,IF($J$9=5,'Mottes de 6'!AP692,IF($J$9=6,'Mottes de 6'!AQ692,IF($J$9=7,'Mottes de 6'!AR692,IF($J$9=8,'Mottes de 6'!AS692,IF($J$9=9,'Mottes de 6'!AT692,IF($J$9=10,'Mottes de 6'!AU692,IF($J$9=11,'Mottes de 6'!AV692,IF($J$9=12,'Mottes de 6'!AW692,IF($J$9=13,'Mottes de 6'!AX692,IF($J$9=14,'Mottes de 6'!AY692,IF($J$9=15,'Mottes de 6'!AZ692,IF($J$9=16,'Mottes de 6'!BA692,IF($J$9=17,'Mottes de 6'!BB692,IF($J$9=18,'Mottes de 6'!BC692,IF($J$9=19,'Mottes de 6'!BD692,IF($J$9=20,'Mottes de 6'!BE692,IF($J$9=21,'Mottes de 6'!BF692,IF($J$9=22,'Mottes de 6'!BG692,IF($J$9=23,'Mottes de 6'!BH692,IF($J$9=24,'Mottes de 6'!BI692,IF($J$9=25,'Mottes de 6'!BJ692,IF($J$9=26,'Mottes de 6'!BK692,IF($J$9=27,'Mottes de 6'!BL692,IF($J$9=28,'Mottes de 6'!BM692,IF($J$9=29,'Mottes de 6'!BN692,IF($J$9=30,'Mottes de 6'!BO692,IF($J$9=31,'Mottes de 6'!BP692,IF($J$9=32,'Mottes de 6'!BQ692,IF($J$9=33,'Mottes de 6'!BR692,IF($J$9=34,'Mottes de 6'!BS692,IF($J$9=35,'Mottes de 6'!BT692,))))))))))))))))))))))))))))))))))))))))))))))))))))</f>
        <v>0</v>
      </c>
      <c r="K2740" s="103" t="str">
        <f>IF('Mottes de 6'!R692=0,"","Erreur")</f>
        <v/>
      </c>
    </row>
    <row r="2741" spans="1:11" x14ac:dyDescent="0.25">
      <c r="A2741" s="103">
        <f>IF('Mottes de 6'!A693&lt;&gt;"",'Mottes de 6'!A693,"")</f>
        <v>20417</v>
      </c>
      <c r="B2741" s="103" t="str">
        <f>IF('Mottes de 6'!L693&lt;&gt;"",'Mottes de 6'!L693,"")</f>
        <v>Noai</v>
      </c>
      <c r="C2741" s="107" t="str">
        <f>IF('Mottes de 6'!B693&lt;&gt;"",'Mottes de 6'!B693,"")</f>
        <v>PETUNIA CRAZYTUNIA</v>
      </c>
      <c r="D2741" s="107" t="str">
        <f>IF('Mottes de 6'!C693&lt;&gt;"",'Mottes de 6'!C693,"")</f>
        <v xml:space="preserve">Cosmic Pink </v>
      </c>
      <c r="E2741" s="103">
        <f>IF('Mottes de 6'!H693&lt;&gt;"",'Mottes de 6'!H693,"")</f>
        <v>11</v>
      </c>
      <c r="F2741" s="103" t="str">
        <f>IF('Mottes de 6'!E693&lt;&gt;"",'Mottes de 6'!E693,"")</f>
        <v>B</v>
      </c>
      <c r="G2741" s="103" t="str">
        <f>IF('Mottes de 6'!N693&lt;&gt;"",'Mottes de 6'!N693,"")</f>
        <v>M6</v>
      </c>
      <c r="H2741" s="103" t="str">
        <f>IF('Mottes de 6'!I693&lt;&gt;"",'Mottes de 6'!I693,"")</f>
        <v>A</v>
      </c>
      <c r="I2741" s="103">
        <f>IF('Mottes de 6'!J693&lt;&gt;"",'Mottes de 6'!J693,"")</f>
        <v>0.05</v>
      </c>
      <c r="J2741" s="103">
        <f>IF($J$9=36,'Mottes de 6'!U693,IF($J$9=37,'Mottes de 6'!V693,IF($J$9=38,'Mottes de 6'!W693,IF($J$9=39,'Mottes de 6'!X693,IF($J$9=40,'Mottes de 6'!Y693,IF($J$9=41,'Mottes de 6'!Z693,IF($J$9=42,'Mottes de 6'!AA693,IF($J$9=43,'Mottes de 6'!AB693,IF($J$9=44,'Mottes de 6'!AC693,IF($J$9=45,'Mottes de 6'!AD693,IF($J$9=46,'Mottes de 6'!AE693,IF($J$9=47,'Mottes de 6'!AF693,IF($J$9=48,'Mottes de 6'!AG693,IF($J$9=49,'Mottes de 6'!AH693,IF($J$9=50,'Mottes de 6'!AI693,IF($J$9=51,'Mottes de 6'!AJ693,IF($J$9=52,'Mottes de 6'!AK693,IF($J$9=1,'Mottes de 6'!AL693,IF($J$9=2,'Mottes de 6'!AM693,IF($J$9=3,'Mottes de 6'!AN693,IF($J$9=4,'Mottes de 6'!AO693,IF($J$9=5,'Mottes de 6'!AP693,IF($J$9=6,'Mottes de 6'!AQ693,IF($J$9=7,'Mottes de 6'!AR693,IF($J$9=8,'Mottes de 6'!AS693,IF($J$9=9,'Mottes de 6'!AT693,IF($J$9=10,'Mottes de 6'!AU693,IF($J$9=11,'Mottes de 6'!AV693,IF($J$9=12,'Mottes de 6'!AW693,IF($J$9=13,'Mottes de 6'!AX693,IF($J$9=14,'Mottes de 6'!AY693,IF($J$9=15,'Mottes de 6'!AZ693,IF($J$9=16,'Mottes de 6'!BA693,IF($J$9=17,'Mottes de 6'!BB693,IF($J$9=18,'Mottes de 6'!BC693,IF($J$9=19,'Mottes de 6'!BD693,IF($J$9=20,'Mottes de 6'!BE693,IF($J$9=21,'Mottes de 6'!BF693,IF($J$9=22,'Mottes de 6'!BG693,IF($J$9=23,'Mottes de 6'!BH693,IF($J$9=24,'Mottes de 6'!BI693,IF($J$9=25,'Mottes de 6'!BJ693,IF($J$9=26,'Mottes de 6'!BK693,IF($J$9=27,'Mottes de 6'!BL693,IF($J$9=28,'Mottes de 6'!BM693,IF($J$9=29,'Mottes de 6'!BN693,IF($J$9=30,'Mottes de 6'!BO693,IF($J$9=31,'Mottes de 6'!BP693,IF($J$9=32,'Mottes de 6'!BQ693,IF($J$9=33,'Mottes de 6'!BR693,IF($J$9=34,'Mottes de 6'!BS693,IF($J$9=35,'Mottes de 6'!BT693,))))))))))))))))))))))))))))))))))))))))))))))))))))</f>
        <v>0</v>
      </c>
      <c r="K2741" s="103" t="str">
        <f>IF('Mottes de 6'!R693=0,"","Erreur")</f>
        <v/>
      </c>
    </row>
    <row r="2742" spans="1:11" x14ac:dyDescent="0.25">
      <c r="A2742" s="103">
        <f>IF('Mottes de 6'!A694&lt;&gt;"",'Mottes de 6'!A694,"")</f>
        <v>20418</v>
      </c>
      <c r="B2742" s="103" t="str">
        <f>IF('Mottes de 6'!L694&lt;&gt;"",'Mottes de 6'!L694,"")</f>
        <v>Noai</v>
      </c>
      <c r="C2742" s="107" t="str">
        <f>IF('Mottes de 6'!B694&lt;&gt;"",'Mottes de 6'!B694,"")</f>
        <v>PETUNIA CRAZYTUNIA</v>
      </c>
      <c r="D2742" s="107" t="str">
        <f>IF('Mottes de 6'!C694&lt;&gt;"",'Mottes de 6'!C694,"")</f>
        <v>Cosmic Purple</v>
      </c>
      <c r="E2742" s="103">
        <f>IF('Mottes de 6'!H694&lt;&gt;"",'Mottes de 6'!H694,"")</f>
        <v>11</v>
      </c>
      <c r="F2742" s="103" t="str">
        <f>IF('Mottes de 6'!E694&lt;&gt;"",'Mottes de 6'!E694,"")</f>
        <v>B</v>
      </c>
      <c r="G2742" s="103" t="str">
        <f>IF('Mottes de 6'!N694&lt;&gt;"",'Mottes de 6'!N694,"")</f>
        <v>M6</v>
      </c>
      <c r="H2742" s="103" t="str">
        <f>IF('Mottes de 6'!I694&lt;&gt;"",'Mottes de 6'!I694,"")</f>
        <v>A</v>
      </c>
      <c r="I2742" s="103">
        <f>IF('Mottes de 6'!J694&lt;&gt;"",'Mottes de 6'!J694,"")</f>
        <v>0.05</v>
      </c>
      <c r="J2742" s="103">
        <f>IF($J$9=36,'Mottes de 6'!U694,IF($J$9=37,'Mottes de 6'!V694,IF($J$9=38,'Mottes de 6'!W694,IF($J$9=39,'Mottes de 6'!X694,IF($J$9=40,'Mottes de 6'!Y694,IF($J$9=41,'Mottes de 6'!Z694,IF($J$9=42,'Mottes de 6'!AA694,IF($J$9=43,'Mottes de 6'!AB694,IF($J$9=44,'Mottes de 6'!AC694,IF($J$9=45,'Mottes de 6'!AD694,IF($J$9=46,'Mottes de 6'!AE694,IF($J$9=47,'Mottes de 6'!AF694,IF($J$9=48,'Mottes de 6'!AG694,IF($J$9=49,'Mottes de 6'!AH694,IF($J$9=50,'Mottes de 6'!AI694,IF($J$9=51,'Mottes de 6'!AJ694,IF($J$9=52,'Mottes de 6'!AK694,IF($J$9=1,'Mottes de 6'!AL694,IF($J$9=2,'Mottes de 6'!AM694,IF($J$9=3,'Mottes de 6'!AN694,IF($J$9=4,'Mottes de 6'!AO694,IF($J$9=5,'Mottes de 6'!AP694,IF($J$9=6,'Mottes de 6'!AQ694,IF($J$9=7,'Mottes de 6'!AR694,IF($J$9=8,'Mottes de 6'!AS694,IF($J$9=9,'Mottes de 6'!AT694,IF($J$9=10,'Mottes de 6'!AU694,IF($J$9=11,'Mottes de 6'!AV694,IF($J$9=12,'Mottes de 6'!AW694,IF($J$9=13,'Mottes de 6'!AX694,IF($J$9=14,'Mottes de 6'!AY694,IF($J$9=15,'Mottes de 6'!AZ694,IF($J$9=16,'Mottes de 6'!BA694,IF($J$9=17,'Mottes de 6'!BB694,IF($J$9=18,'Mottes de 6'!BC694,IF($J$9=19,'Mottes de 6'!BD694,IF($J$9=20,'Mottes de 6'!BE694,IF($J$9=21,'Mottes de 6'!BF694,IF($J$9=22,'Mottes de 6'!BG694,IF($J$9=23,'Mottes de 6'!BH694,IF($J$9=24,'Mottes de 6'!BI694,IF($J$9=25,'Mottes de 6'!BJ694,IF($J$9=26,'Mottes de 6'!BK694,IF($J$9=27,'Mottes de 6'!BL694,IF($J$9=28,'Mottes de 6'!BM694,IF($J$9=29,'Mottes de 6'!BN694,IF($J$9=30,'Mottes de 6'!BO694,IF($J$9=31,'Mottes de 6'!BP694,IF($J$9=32,'Mottes de 6'!BQ694,IF($J$9=33,'Mottes de 6'!BR694,IF($J$9=34,'Mottes de 6'!BS694,IF($J$9=35,'Mottes de 6'!BT694,))))))))))))))))))))))))))))))))))))))))))))))))))))</f>
        <v>0</v>
      </c>
      <c r="K2742" s="103" t="str">
        <f>IF('Mottes de 6'!R694=0,"","Erreur")</f>
        <v/>
      </c>
    </row>
    <row r="2743" spans="1:11" x14ac:dyDescent="0.25">
      <c r="A2743" s="103">
        <f>IF('Mottes de 6'!A695&lt;&gt;"",'Mottes de 6'!A695,"")</f>
        <v>26820</v>
      </c>
      <c r="B2743" s="103" t="str">
        <f>IF('Mottes de 6'!L695&lt;&gt;"",'Mottes de 6'!L695,"")</f>
        <v>Noai</v>
      </c>
      <c r="C2743" s="107" t="str">
        <f>IF('Mottes de 6'!B695&lt;&gt;"",'Mottes de 6'!B695,"")</f>
        <v>PETUNIA CRAZYTUNIA</v>
      </c>
      <c r="D2743" s="107" t="str">
        <f>IF('Mottes de 6'!C695&lt;&gt;"",'Mottes de 6'!C695,"")</f>
        <v>Cosmic Violet</v>
      </c>
      <c r="E2743" s="103">
        <f>IF('Mottes de 6'!H695&lt;&gt;"",'Mottes de 6'!H695,"")</f>
        <v>11</v>
      </c>
      <c r="F2743" s="103" t="str">
        <f>IF('Mottes de 6'!E695&lt;&gt;"",'Mottes de 6'!E695,"")</f>
        <v>B</v>
      </c>
      <c r="G2743" s="103" t="str">
        <f>IF('Mottes de 6'!N695&lt;&gt;"",'Mottes de 6'!N695,"")</f>
        <v>M6</v>
      </c>
      <c r="H2743" s="103" t="str">
        <f>IF('Mottes de 6'!I695&lt;&gt;"",'Mottes de 6'!I695,"")</f>
        <v>A</v>
      </c>
      <c r="I2743" s="103">
        <f>IF('Mottes de 6'!J695&lt;&gt;"",'Mottes de 6'!J695,"")</f>
        <v>0.05</v>
      </c>
      <c r="J2743" s="103">
        <f>IF($J$9=36,'Mottes de 6'!U695,IF($J$9=37,'Mottes de 6'!V695,IF($J$9=38,'Mottes de 6'!W695,IF($J$9=39,'Mottes de 6'!X695,IF($J$9=40,'Mottes de 6'!Y695,IF($J$9=41,'Mottes de 6'!Z695,IF($J$9=42,'Mottes de 6'!AA695,IF($J$9=43,'Mottes de 6'!AB695,IF($J$9=44,'Mottes de 6'!AC695,IF($J$9=45,'Mottes de 6'!AD695,IF($J$9=46,'Mottes de 6'!AE695,IF($J$9=47,'Mottes de 6'!AF695,IF($J$9=48,'Mottes de 6'!AG695,IF($J$9=49,'Mottes de 6'!AH695,IF($J$9=50,'Mottes de 6'!AI695,IF($J$9=51,'Mottes de 6'!AJ695,IF($J$9=52,'Mottes de 6'!AK695,IF($J$9=1,'Mottes de 6'!AL695,IF($J$9=2,'Mottes de 6'!AM695,IF($J$9=3,'Mottes de 6'!AN695,IF($J$9=4,'Mottes de 6'!AO695,IF($J$9=5,'Mottes de 6'!AP695,IF($J$9=6,'Mottes de 6'!AQ695,IF($J$9=7,'Mottes de 6'!AR695,IF($J$9=8,'Mottes de 6'!AS695,IF($J$9=9,'Mottes de 6'!AT695,IF($J$9=10,'Mottes de 6'!AU695,IF($J$9=11,'Mottes de 6'!AV695,IF($J$9=12,'Mottes de 6'!AW695,IF($J$9=13,'Mottes de 6'!AX695,IF($J$9=14,'Mottes de 6'!AY695,IF($J$9=15,'Mottes de 6'!AZ695,IF($J$9=16,'Mottes de 6'!BA695,IF($J$9=17,'Mottes de 6'!BB695,IF($J$9=18,'Mottes de 6'!BC695,IF($J$9=19,'Mottes de 6'!BD695,IF($J$9=20,'Mottes de 6'!BE695,IF($J$9=21,'Mottes de 6'!BF695,IF($J$9=22,'Mottes de 6'!BG695,IF($J$9=23,'Mottes de 6'!BH695,IF($J$9=24,'Mottes de 6'!BI695,IF($J$9=25,'Mottes de 6'!BJ695,IF($J$9=26,'Mottes de 6'!BK695,IF($J$9=27,'Mottes de 6'!BL695,IF($J$9=28,'Mottes de 6'!BM695,IF($J$9=29,'Mottes de 6'!BN695,IF($J$9=30,'Mottes de 6'!BO695,IF($J$9=31,'Mottes de 6'!BP695,IF($J$9=32,'Mottes de 6'!BQ695,IF($J$9=33,'Mottes de 6'!BR695,IF($J$9=34,'Mottes de 6'!BS695,IF($J$9=35,'Mottes de 6'!BT695,))))))))))))))))))))))))))))))))))))))))))))))))))))</f>
        <v>0</v>
      </c>
      <c r="K2743" s="103" t="str">
        <f>IF('Mottes de 6'!R695=0,"","Erreur")</f>
        <v/>
      </c>
    </row>
    <row r="2744" spans="1:11" x14ac:dyDescent="0.25">
      <c r="A2744" s="103">
        <f>IF('Mottes de 6'!A696&lt;&gt;"",'Mottes de 6'!A696,"")</f>
        <v>20420</v>
      </c>
      <c r="B2744" s="103" t="str">
        <f>IF('Mottes de 6'!L696&lt;&gt;"",'Mottes de 6'!L696,"")</f>
        <v>Noai</v>
      </c>
      <c r="C2744" s="107" t="str">
        <f>IF('Mottes de 6'!B696&lt;&gt;"",'Mottes de 6'!B696,"")</f>
        <v>PETUNIA CRAZYTUNIA</v>
      </c>
      <c r="D2744" s="107" t="str">
        <f>IF('Mottes de 6'!C696&lt;&gt;"",'Mottes de 6'!C696,"")</f>
        <v>Lucky Lilac</v>
      </c>
      <c r="E2744" s="103">
        <f>IF('Mottes de 6'!H696&lt;&gt;"",'Mottes de 6'!H696,"")</f>
        <v>11</v>
      </c>
      <c r="F2744" s="103" t="str">
        <f>IF('Mottes de 6'!E696&lt;&gt;"",'Mottes de 6'!E696,"")</f>
        <v>B</v>
      </c>
      <c r="G2744" s="103" t="str">
        <f>IF('Mottes de 6'!N696&lt;&gt;"",'Mottes de 6'!N696,"")</f>
        <v>M6</v>
      </c>
      <c r="H2744" s="103" t="str">
        <f>IF('Mottes de 6'!I696&lt;&gt;"",'Mottes de 6'!I696,"")</f>
        <v>A</v>
      </c>
      <c r="I2744" s="103">
        <f>IF('Mottes de 6'!J696&lt;&gt;"",'Mottes de 6'!J696,"")</f>
        <v>0.05</v>
      </c>
      <c r="J2744" s="103">
        <f>IF($J$9=36,'Mottes de 6'!U696,IF($J$9=37,'Mottes de 6'!V696,IF($J$9=38,'Mottes de 6'!W696,IF($J$9=39,'Mottes de 6'!X696,IF($J$9=40,'Mottes de 6'!Y696,IF($J$9=41,'Mottes de 6'!Z696,IF($J$9=42,'Mottes de 6'!AA696,IF($J$9=43,'Mottes de 6'!AB696,IF($J$9=44,'Mottes de 6'!AC696,IF($J$9=45,'Mottes de 6'!AD696,IF($J$9=46,'Mottes de 6'!AE696,IF($J$9=47,'Mottes de 6'!AF696,IF($J$9=48,'Mottes de 6'!AG696,IF($J$9=49,'Mottes de 6'!AH696,IF($J$9=50,'Mottes de 6'!AI696,IF($J$9=51,'Mottes de 6'!AJ696,IF($J$9=52,'Mottes de 6'!AK696,IF($J$9=1,'Mottes de 6'!AL696,IF($J$9=2,'Mottes de 6'!AM696,IF($J$9=3,'Mottes de 6'!AN696,IF($J$9=4,'Mottes de 6'!AO696,IF($J$9=5,'Mottes de 6'!AP696,IF($J$9=6,'Mottes de 6'!AQ696,IF($J$9=7,'Mottes de 6'!AR696,IF($J$9=8,'Mottes de 6'!AS696,IF($J$9=9,'Mottes de 6'!AT696,IF($J$9=10,'Mottes de 6'!AU696,IF($J$9=11,'Mottes de 6'!AV696,IF($J$9=12,'Mottes de 6'!AW696,IF($J$9=13,'Mottes de 6'!AX696,IF($J$9=14,'Mottes de 6'!AY696,IF($J$9=15,'Mottes de 6'!AZ696,IF($J$9=16,'Mottes de 6'!BA696,IF($J$9=17,'Mottes de 6'!BB696,IF($J$9=18,'Mottes de 6'!BC696,IF($J$9=19,'Mottes de 6'!BD696,IF($J$9=20,'Mottes de 6'!BE696,IF($J$9=21,'Mottes de 6'!BF696,IF($J$9=22,'Mottes de 6'!BG696,IF($J$9=23,'Mottes de 6'!BH696,IF($J$9=24,'Mottes de 6'!BI696,IF($J$9=25,'Mottes de 6'!BJ696,IF($J$9=26,'Mottes de 6'!BK696,IF($J$9=27,'Mottes de 6'!BL696,IF($J$9=28,'Mottes de 6'!BM696,IF($J$9=29,'Mottes de 6'!BN696,IF($J$9=30,'Mottes de 6'!BO696,IF($J$9=31,'Mottes de 6'!BP696,IF($J$9=32,'Mottes de 6'!BQ696,IF($J$9=33,'Mottes de 6'!BR696,IF($J$9=34,'Mottes de 6'!BS696,IF($J$9=35,'Mottes de 6'!BT696,))))))))))))))))))))))))))))))))))))))))))))))))))))</f>
        <v>0</v>
      </c>
      <c r="K2744" s="103" t="str">
        <f>IF('Mottes de 6'!R696=0,"","Erreur")</f>
        <v/>
      </c>
    </row>
    <row r="2745" spans="1:11" x14ac:dyDescent="0.25">
      <c r="A2745" s="103">
        <f>IF('Mottes de 6'!A697&lt;&gt;"",'Mottes de 6'!A697,"")</f>
        <v>20422</v>
      </c>
      <c r="B2745" s="103" t="str">
        <f>IF('Mottes de 6'!L697&lt;&gt;"",'Mottes de 6'!L697,"")</f>
        <v>Noai</v>
      </c>
      <c r="C2745" s="107" t="str">
        <f>IF('Mottes de 6'!B697&lt;&gt;"",'Mottes de 6'!B697,"")</f>
        <v>PETUNIA CRAZYTUNIA</v>
      </c>
      <c r="D2745" s="107" t="str">
        <f>IF('Mottes de 6'!C697&lt;&gt;"",'Mottes de 6'!C697,"")</f>
        <v>Mandeville</v>
      </c>
      <c r="E2745" s="103">
        <f>IF('Mottes de 6'!H697&lt;&gt;"",'Mottes de 6'!H697,"")</f>
        <v>11</v>
      </c>
      <c r="F2745" s="103" t="str">
        <f>IF('Mottes de 6'!E697&lt;&gt;"",'Mottes de 6'!E697,"")</f>
        <v>B</v>
      </c>
      <c r="G2745" s="103" t="str">
        <f>IF('Mottes de 6'!N697&lt;&gt;"",'Mottes de 6'!N697,"")</f>
        <v>M6</v>
      </c>
      <c r="H2745" s="103" t="str">
        <f>IF('Mottes de 6'!I697&lt;&gt;"",'Mottes de 6'!I697,"")</f>
        <v>A</v>
      </c>
      <c r="I2745" s="103">
        <f>IF('Mottes de 6'!J697&lt;&gt;"",'Mottes de 6'!J697,"")</f>
        <v>0.05</v>
      </c>
      <c r="J2745" s="103">
        <f>IF($J$9=36,'Mottes de 6'!U697,IF($J$9=37,'Mottes de 6'!V697,IF($J$9=38,'Mottes de 6'!W697,IF($J$9=39,'Mottes de 6'!X697,IF($J$9=40,'Mottes de 6'!Y697,IF($J$9=41,'Mottes de 6'!Z697,IF($J$9=42,'Mottes de 6'!AA697,IF($J$9=43,'Mottes de 6'!AB697,IF($J$9=44,'Mottes de 6'!AC697,IF($J$9=45,'Mottes de 6'!AD697,IF($J$9=46,'Mottes de 6'!AE697,IF($J$9=47,'Mottes de 6'!AF697,IF($J$9=48,'Mottes de 6'!AG697,IF($J$9=49,'Mottes de 6'!AH697,IF($J$9=50,'Mottes de 6'!AI697,IF($J$9=51,'Mottes de 6'!AJ697,IF($J$9=52,'Mottes de 6'!AK697,IF($J$9=1,'Mottes de 6'!AL697,IF($J$9=2,'Mottes de 6'!AM697,IF($J$9=3,'Mottes de 6'!AN697,IF($J$9=4,'Mottes de 6'!AO697,IF($J$9=5,'Mottes de 6'!AP697,IF($J$9=6,'Mottes de 6'!AQ697,IF($J$9=7,'Mottes de 6'!AR697,IF($J$9=8,'Mottes de 6'!AS697,IF($J$9=9,'Mottes de 6'!AT697,IF($J$9=10,'Mottes de 6'!AU697,IF($J$9=11,'Mottes de 6'!AV697,IF($J$9=12,'Mottes de 6'!AW697,IF($J$9=13,'Mottes de 6'!AX697,IF($J$9=14,'Mottes de 6'!AY697,IF($J$9=15,'Mottes de 6'!AZ697,IF($J$9=16,'Mottes de 6'!BA697,IF($J$9=17,'Mottes de 6'!BB697,IF($J$9=18,'Mottes de 6'!BC697,IF($J$9=19,'Mottes de 6'!BD697,IF($J$9=20,'Mottes de 6'!BE697,IF($J$9=21,'Mottes de 6'!BF697,IF($J$9=22,'Mottes de 6'!BG697,IF($J$9=23,'Mottes de 6'!BH697,IF($J$9=24,'Mottes de 6'!BI697,IF($J$9=25,'Mottes de 6'!BJ697,IF($J$9=26,'Mottes de 6'!BK697,IF($J$9=27,'Mottes de 6'!BL697,IF($J$9=28,'Mottes de 6'!BM697,IF($J$9=29,'Mottes de 6'!BN697,IF($J$9=30,'Mottes de 6'!BO697,IF($J$9=31,'Mottes de 6'!BP697,IF($J$9=32,'Mottes de 6'!BQ697,IF($J$9=33,'Mottes de 6'!BR697,IF($J$9=34,'Mottes de 6'!BS697,IF($J$9=35,'Mottes de 6'!BT697,))))))))))))))))))))))))))))))))))))))))))))))))))))</f>
        <v>0</v>
      </c>
      <c r="K2745" s="103" t="str">
        <f>IF('Mottes de 6'!R697=0,"","Erreur")</f>
        <v/>
      </c>
    </row>
    <row r="2746" spans="1:11" x14ac:dyDescent="0.25">
      <c r="A2746" s="103">
        <f>IF('Mottes de 6'!A698&lt;&gt;"",'Mottes de 6'!A698,"")</f>
        <v>23991</v>
      </c>
      <c r="B2746" s="103" t="str">
        <f>IF('Mottes de 6'!L698&lt;&gt;"",'Mottes de 6'!L698,"")</f>
        <v>Noai</v>
      </c>
      <c r="C2746" s="107" t="str">
        <f>IF('Mottes de 6'!B698&lt;&gt;"",'Mottes de 6'!B698,"")</f>
        <v>PETUNIA CRAZYTUNIA</v>
      </c>
      <c r="D2746" s="107" t="str">
        <f>IF('Mottes de 6'!C698&lt;&gt;"",'Mottes de 6'!C698,"")</f>
        <v xml:space="preserve">Mayan Sunset </v>
      </c>
      <c r="E2746" s="103">
        <f>IF('Mottes de 6'!H698&lt;&gt;"",'Mottes de 6'!H698,"")</f>
        <v>11</v>
      </c>
      <c r="F2746" s="103" t="str">
        <f>IF('Mottes de 6'!E698&lt;&gt;"",'Mottes de 6'!E698,"")</f>
        <v>B</v>
      </c>
      <c r="G2746" s="103" t="str">
        <f>IF('Mottes de 6'!N698&lt;&gt;"",'Mottes de 6'!N698,"")</f>
        <v>M6</v>
      </c>
      <c r="H2746" s="103" t="str">
        <f>IF('Mottes de 6'!I698&lt;&gt;"",'Mottes de 6'!I698,"")</f>
        <v>A</v>
      </c>
      <c r="I2746" s="103">
        <f>IF('Mottes de 6'!J698&lt;&gt;"",'Mottes de 6'!J698,"")</f>
        <v>0.05</v>
      </c>
      <c r="J2746" s="103">
        <f>IF($J$9=36,'Mottes de 6'!U698,IF($J$9=37,'Mottes de 6'!V698,IF($J$9=38,'Mottes de 6'!W698,IF($J$9=39,'Mottes de 6'!X698,IF($J$9=40,'Mottes de 6'!Y698,IF($J$9=41,'Mottes de 6'!Z698,IF($J$9=42,'Mottes de 6'!AA698,IF($J$9=43,'Mottes de 6'!AB698,IF($J$9=44,'Mottes de 6'!AC698,IF($J$9=45,'Mottes de 6'!AD698,IF($J$9=46,'Mottes de 6'!AE698,IF($J$9=47,'Mottes de 6'!AF698,IF($J$9=48,'Mottes de 6'!AG698,IF($J$9=49,'Mottes de 6'!AH698,IF($J$9=50,'Mottes de 6'!AI698,IF($J$9=51,'Mottes de 6'!AJ698,IF($J$9=52,'Mottes de 6'!AK698,IF($J$9=1,'Mottes de 6'!AL698,IF($J$9=2,'Mottes de 6'!AM698,IF($J$9=3,'Mottes de 6'!AN698,IF($J$9=4,'Mottes de 6'!AO698,IF($J$9=5,'Mottes de 6'!AP698,IF($J$9=6,'Mottes de 6'!AQ698,IF($J$9=7,'Mottes de 6'!AR698,IF($J$9=8,'Mottes de 6'!AS698,IF($J$9=9,'Mottes de 6'!AT698,IF($J$9=10,'Mottes de 6'!AU698,IF($J$9=11,'Mottes de 6'!AV698,IF($J$9=12,'Mottes de 6'!AW698,IF($J$9=13,'Mottes de 6'!AX698,IF($J$9=14,'Mottes de 6'!AY698,IF($J$9=15,'Mottes de 6'!AZ698,IF($J$9=16,'Mottes de 6'!BA698,IF($J$9=17,'Mottes de 6'!BB698,IF($J$9=18,'Mottes de 6'!BC698,IF($J$9=19,'Mottes de 6'!BD698,IF($J$9=20,'Mottes de 6'!BE698,IF($J$9=21,'Mottes de 6'!BF698,IF($J$9=22,'Mottes de 6'!BG698,IF($J$9=23,'Mottes de 6'!BH698,IF($J$9=24,'Mottes de 6'!BI698,IF($J$9=25,'Mottes de 6'!BJ698,IF($J$9=26,'Mottes de 6'!BK698,IF($J$9=27,'Mottes de 6'!BL698,IF($J$9=28,'Mottes de 6'!BM698,IF($J$9=29,'Mottes de 6'!BN698,IF($J$9=30,'Mottes de 6'!BO698,IF($J$9=31,'Mottes de 6'!BP698,IF($J$9=32,'Mottes de 6'!BQ698,IF($J$9=33,'Mottes de 6'!BR698,IF($J$9=34,'Mottes de 6'!BS698,IF($J$9=35,'Mottes de 6'!BT698,))))))))))))))))))))))))))))))))))))))))))))))))))))</f>
        <v>0</v>
      </c>
      <c r="K2746" s="103" t="str">
        <f>IF('Mottes de 6'!R698=0,"","Erreur")</f>
        <v/>
      </c>
    </row>
    <row r="2747" spans="1:11" x14ac:dyDescent="0.25">
      <c r="A2747" s="103">
        <f>IF('Mottes de 6'!A699&lt;&gt;"",'Mottes de 6'!A699,"")</f>
        <v>12125</v>
      </c>
      <c r="B2747" s="103" t="str">
        <f>IF('Mottes de 6'!L699&lt;&gt;"",'Mottes de 6'!L699,"")</f>
        <v>Noai</v>
      </c>
      <c r="C2747" s="107" t="str">
        <f>IF('Mottes de 6'!B699&lt;&gt;"",'Mottes de 6'!B699,"")</f>
        <v>PETUNIA CRAZYTUNIA</v>
      </c>
      <c r="D2747" s="107" t="str">
        <f>IF('Mottes de 6'!C699&lt;&gt;"",'Mottes de 6'!C699,"")</f>
        <v xml:space="preserve">Variés </v>
      </c>
      <c r="E2747" s="103">
        <f>IF('Mottes de 6'!H699&lt;&gt;"",'Mottes de 6'!H699,"")</f>
        <v>11</v>
      </c>
      <c r="F2747" s="103" t="str">
        <f>IF('Mottes de 6'!E699&lt;&gt;"",'Mottes de 6'!E699,"")</f>
        <v>B</v>
      </c>
      <c r="G2747" s="103" t="str">
        <f>IF('Mottes de 6'!N699&lt;&gt;"",'Mottes de 6'!N699,"")</f>
        <v>M6</v>
      </c>
      <c r="H2747" s="103" t="str">
        <f>IF('Mottes de 6'!I699&lt;&gt;"",'Mottes de 6'!I699,"")</f>
        <v>A</v>
      </c>
      <c r="I2747" s="103">
        <f>IF('Mottes de 6'!J699&lt;&gt;"",'Mottes de 6'!J699,"")</f>
        <v>0.05</v>
      </c>
      <c r="J2747" s="103">
        <f>IF($J$9=36,'Mottes de 6'!U699,IF($J$9=37,'Mottes de 6'!V699,IF($J$9=38,'Mottes de 6'!W699,IF($J$9=39,'Mottes de 6'!X699,IF($J$9=40,'Mottes de 6'!Y699,IF($J$9=41,'Mottes de 6'!Z699,IF($J$9=42,'Mottes de 6'!AA699,IF($J$9=43,'Mottes de 6'!AB699,IF($J$9=44,'Mottes de 6'!AC699,IF($J$9=45,'Mottes de 6'!AD699,IF($J$9=46,'Mottes de 6'!AE699,IF($J$9=47,'Mottes de 6'!AF699,IF($J$9=48,'Mottes de 6'!AG699,IF($J$9=49,'Mottes de 6'!AH699,IF($J$9=50,'Mottes de 6'!AI699,IF($J$9=51,'Mottes de 6'!AJ699,IF($J$9=52,'Mottes de 6'!AK699,IF($J$9=1,'Mottes de 6'!AL699,IF($J$9=2,'Mottes de 6'!AM699,IF($J$9=3,'Mottes de 6'!AN699,IF($J$9=4,'Mottes de 6'!AO699,IF($J$9=5,'Mottes de 6'!AP699,IF($J$9=6,'Mottes de 6'!AQ699,IF($J$9=7,'Mottes de 6'!AR699,IF($J$9=8,'Mottes de 6'!AS699,IF($J$9=9,'Mottes de 6'!AT699,IF($J$9=10,'Mottes de 6'!AU699,IF($J$9=11,'Mottes de 6'!AV699,IF($J$9=12,'Mottes de 6'!AW699,IF($J$9=13,'Mottes de 6'!AX699,IF($J$9=14,'Mottes de 6'!AY699,IF($J$9=15,'Mottes de 6'!AZ699,IF($J$9=16,'Mottes de 6'!BA699,IF($J$9=17,'Mottes de 6'!BB699,IF($J$9=18,'Mottes de 6'!BC699,IF($J$9=19,'Mottes de 6'!BD699,IF($J$9=20,'Mottes de 6'!BE699,IF($J$9=21,'Mottes de 6'!BF699,IF($J$9=22,'Mottes de 6'!BG699,IF($J$9=23,'Mottes de 6'!BH699,IF($J$9=24,'Mottes de 6'!BI699,IF($J$9=25,'Mottes de 6'!BJ699,IF($J$9=26,'Mottes de 6'!BK699,IF($J$9=27,'Mottes de 6'!BL699,IF($J$9=28,'Mottes de 6'!BM699,IF($J$9=29,'Mottes de 6'!BN699,IF($J$9=30,'Mottes de 6'!BO699,IF($J$9=31,'Mottes de 6'!BP699,IF($J$9=32,'Mottes de 6'!BQ699,IF($J$9=33,'Mottes de 6'!BR699,IF($J$9=34,'Mottes de 6'!BS699,IF($J$9=35,'Mottes de 6'!BT699,))))))))))))))))))))))))))))))))))))))))))))))))))))</f>
        <v>0</v>
      </c>
      <c r="K2747" s="103" t="str">
        <f>IF('Mottes de 6'!R699=0,"","Erreur")</f>
        <v/>
      </c>
    </row>
    <row r="2748" spans="1:11" x14ac:dyDescent="0.25">
      <c r="A2748" s="450"/>
      <c r="B2748" s="450"/>
      <c r="C2748" s="451" t="s">
        <v>1966</v>
      </c>
      <c r="D2748" s="451"/>
      <c r="E2748" s="450"/>
      <c r="F2748" s="450"/>
      <c r="G2748" s="450"/>
      <c r="H2748" s="450"/>
      <c r="I2748" s="450"/>
      <c r="J2748" s="450">
        <f>SUBTOTAL(9,J2737:J2747)</f>
        <v>0</v>
      </c>
      <c r="K2748" s="450"/>
    </row>
    <row r="2749" spans="1:11" x14ac:dyDescent="0.25">
      <c r="A2749" s="103" t="str">
        <f>IF('Mottes de 6'!A700&lt;&gt;"",'Mottes de 6'!A700,"")</f>
        <v/>
      </c>
      <c r="B2749" s="103" t="str">
        <f>IF('Mottes de 6'!L700&lt;&gt;"",'Mottes de 6'!L700,"")</f>
        <v>E</v>
      </c>
      <c r="C2749" s="107" t="str">
        <f>IF('Mottes de 6'!B700&lt;&gt;"",'Mottes de 6'!B700,"")</f>
        <v>PETUNIA SURFINIA</v>
      </c>
      <c r="D2749" s="107" t="str">
        <f>IF('Mottes de 6'!C700&lt;&gt;"",'Mottes de 6'!C700,"")</f>
        <v/>
      </c>
      <c r="E2749" s="103" t="str">
        <f>IF('Mottes de 6'!H700&lt;&gt;"",'Mottes de 6'!H700,"")</f>
        <v/>
      </c>
      <c r="F2749" s="103" t="str">
        <f>IF('Mottes de 6'!E700&lt;&gt;"",'Mottes de 6'!E700,"")</f>
        <v/>
      </c>
      <c r="G2749" s="103" t="str">
        <f>IF('Mottes de 6'!N700&lt;&gt;"",'Mottes de 6'!N700,"")</f>
        <v/>
      </c>
      <c r="H2749" s="103" t="str">
        <f>IF('Mottes de 6'!I700&lt;&gt;"",'Mottes de 6'!I700,"")</f>
        <v/>
      </c>
      <c r="I2749" s="103" t="str">
        <f>IF('Mottes de 6'!J700&lt;&gt;"",'Mottes de 6'!J700,"")</f>
        <v/>
      </c>
      <c r="J2749" s="103">
        <f>IF($J$9=36,'Mottes de 6'!U700,IF($J$9=37,'Mottes de 6'!V700,IF($J$9=38,'Mottes de 6'!W700,IF($J$9=39,'Mottes de 6'!X700,IF($J$9=40,'Mottes de 6'!Y700,IF($J$9=41,'Mottes de 6'!Z700,IF($J$9=42,'Mottes de 6'!AA700,IF($J$9=43,'Mottes de 6'!AB700,IF($J$9=44,'Mottes de 6'!AC700,IF($J$9=45,'Mottes de 6'!AD700,IF($J$9=46,'Mottes de 6'!AE700,IF($J$9=47,'Mottes de 6'!AF700,IF($J$9=48,'Mottes de 6'!AG700,IF($J$9=49,'Mottes de 6'!AH700,IF($J$9=50,'Mottes de 6'!AI700,IF($J$9=51,'Mottes de 6'!AJ700,IF($J$9=52,'Mottes de 6'!AK700,IF($J$9=1,'Mottes de 6'!AL700,IF($J$9=2,'Mottes de 6'!AM700,IF($J$9=3,'Mottes de 6'!AN700,IF($J$9=4,'Mottes de 6'!AO700,IF($J$9=5,'Mottes de 6'!AP700,IF($J$9=6,'Mottes de 6'!AQ700,IF($J$9=7,'Mottes de 6'!AR700,IF($J$9=8,'Mottes de 6'!AS700,IF($J$9=9,'Mottes de 6'!AT700,IF($J$9=10,'Mottes de 6'!AU700,IF($J$9=11,'Mottes de 6'!AV700,IF($J$9=12,'Mottes de 6'!AW700,IF($J$9=13,'Mottes de 6'!AX700,IF($J$9=14,'Mottes de 6'!AY700,IF($J$9=15,'Mottes de 6'!AZ700,IF($J$9=16,'Mottes de 6'!BA700,IF($J$9=17,'Mottes de 6'!BB700,IF($J$9=18,'Mottes de 6'!BC700,IF($J$9=19,'Mottes de 6'!BD700,IF($J$9=20,'Mottes de 6'!BE700,IF($J$9=21,'Mottes de 6'!BF700,IF($J$9=22,'Mottes de 6'!BG700,IF($J$9=23,'Mottes de 6'!BH700,IF($J$9=24,'Mottes de 6'!BI700,IF($J$9=25,'Mottes de 6'!BJ700,IF($J$9=26,'Mottes de 6'!BK700,IF($J$9=27,'Mottes de 6'!BL700,IF($J$9=28,'Mottes de 6'!BM700,IF($J$9=29,'Mottes de 6'!BN700,IF($J$9=30,'Mottes de 6'!BO700,IF($J$9=31,'Mottes de 6'!BP700,IF($J$9=32,'Mottes de 6'!BQ700,IF($J$9=33,'Mottes de 6'!BR700,IF($J$9=34,'Mottes de 6'!BS700,IF($J$9=35,'Mottes de 6'!BT700,))))))))))))))))))))))))))))))))))))))))))))))))))))</f>
        <v>0</v>
      </c>
      <c r="K2749" s="103" t="str">
        <f>IF('Mottes de 6'!R700=0,"","Erreur")</f>
        <v/>
      </c>
    </row>
    <row r="2750" spans="1:11" x14ac:dyDescent="0.25">
      <c r="A2750" s="103">
        <f>IF('Mottes de 6'!A701&lt;&gt;"",'Mottes de 6'!A701,"")</f>
        <v>25298</v>
      </c>
      <c r="B2750" s="103" t="str">
        <f>IF('Mottes de 6'!L701&lt;&gt;"",'Mottes de 6'!L701,"")</f>
        <v>Noai</v>
      </c>
      <c r="C2750" s="107" t="str">
        <f>IF('Mottes de 6'!B701&lt;&gt;"",'Mottes de 6'!B701,"")</f>
        <v>PETUNIA SURFINIA</v>
      </c>
      <c r="D2750" s="107" t="str">
        <f>IF('Mottes de 6'!C701&lt;&gt;"",'Mottes de 6'!C701,"")</f>
        <v>Big Pink</v>
      </c>
      <c r="E2750" s="103">
        <f>IF('Mottes de 6'!H701&lt;&gt;"",'Mottes de 6'!H701,"")</f>
        <v>11</v>
      </c>
      <c r="F2750" s="103" t="str">
        <f>IF('Mottes de 6'!E701&lt;&gt;"",'Mottes de 6'!E701,"")</f>
        <v>B</v>
      </c>
      <c r="G2750" s="103" t="str">
        <f>IF('Mottes de 6'!N701&lt;&gt;"",'Mottes de 6'!N701,"")</f>
        <v>M6</v>
      </c>
      <c r="H2750" s="103" t="str">
        <f>IF('Mottes de 6'!I701&lt;&gt;"",'Mottes de 6'!I701,"")</f>
        <v>A</v>
      </c>
      <c r="I2750" s="103">
        <f>IF('Mottes de 6'!J701&lt;&gt;"",'Mottes de 6'!J701,"")</f>
        <v>0.06</v>
      </c>
      <c r="J2750" s="103">
        <f>IF($J$9=36,'Mottes de 6'!U701,IF($J$9=37,'Mottes de 6'!V701,IF($J$9=38,'Mottes de 6'!W701,IF($J$9=39,'Mottes de 6'!X701,IF($J$9=40,'Mottes de 6'!Y701,IF($J$9=41,'Mottes de 6'!Z701,IF($J$9=42,'Mottes de 6'!AA701,IF($J$9=43,'Mottes de 6'!AB701,IF($J$9=44,'Mottes de 6'!AC701,IF($J$9=45,'Mottes de 6'!AD701,IF($J$9=46,'Mottes de 6'!AE701,IF($J$9=47,'Mottes de 6'!AF701,IF($J$9=48,'Mottes de 6'!AG701,IF($J$9=49,'Mottes de 6'!AH701,IF($J$9=50,'Mottes de 6'!AI701,IF($J$9=51,'Mottes de 6'!AJ701,IF($J$9=52,'Mottes de 6'!AK701,IF($J$9=1,'Mottes de 6'!AL701,IF($J$9=2,'Mottes de 6'!AM701,IF($J$9=3,'Mottes de 6'!AN701,IF($J$9=4,'Mottes de 6'!AO701,IF($J$9=5,'Mottes de 6'!AP701,IF($J$9=6,'Mottes de 6'!AQ701,IF($J$9=7,'Mottes de 6'!AR701,IF($J$9=8,'Mottes de 6'!AS701,IF($J$9=9,'Mottes de 6'!AT701,IF($J$9=10,'Mottes de 6'!AU701,IF($J$9=11,'Mottes de 6'!AV701,IF($J$9=12,'Mottes de 6'!AW701,IF($J$9=13,'Mottes de 6'!AX701,IF($J$9=14,'Mottes de 6'!AY701,IF($J$9=15,'Mottes de 6'!AZ701,IF($J$9=16,'Mottes de 6'!BA701,IF($J$9=17,'Mottes de 6'!BB701,IF($J$9=18,'Mottes de 6'!BC701,IF($J$9=19,'Mottes de 6'!BD701,IF($J$9=20,'Mottes de 6'!BE701,IF($J$9=21,'Mottes de 6'!BF701,IF($J$9=22,'Mottes de 6'!BG701,IF($J$9=23,'Mottes de 6'!BH701,IF($J$9=24,'Mottes de 6'!BI701,IF($J$9=25,'Mottes de 6'!BJ701,IF($J$9=26,'Mottes de 6'!BK701,IF($J$9=27,'Mottes de 6'!BL701,IF($J$9=28,'Mottes de 6'!BM701,IF($J$9=29,'Mottes de 6'!BN701,IF($J$9=30,'Mottes de 6'!BO701,IF($J$9=31,'Mottes de 6'!BP701,IF($J$9=32,'Mottes de 6'!BQ701,IF($J$9=33,'Mottes de 6'!BR701,IF($J$9=34,'Mottes de 6'!BS701,IF($J$9=35,'Mottes de 6'!BT701,))))))))))))))))))))))))))))))))))))))))))))))))))))</f>
        <v>0</v>
      </c>
      <c r="K2750" s="103" t="str">
        <f>IF('Mottes de 6'!R701=0,"","Erreur")</f>
        <v/>
      </c>
    </row>
    <row r="2751" spans="1:11" x14ac:dyDescent="0.25">
      <c r="A2751" s="103">
        <f>IF('Mottes de 6'!A702&lt;&gt;"",'Mottes de 6'!A702,"")</f>
        <v>25299</v>
      </c>
      <c r="B2751" s="103" t="str">
        <f>IF('Mottes de 6'!L702&lt;&gt;"",'Mottes de 6'!L702,"")</f>
        <v>Noai</v>
      </c>
      <c r="C2751" s="107" t="str">
        <f>IF('Mottes de 6'!B702&lt;&gt;"",'Mottes de 6'!B702,"")</f>
        <v>PETUNIA SURFINIA</v>
      </c>
      <c r="D2751" s="107" t="str">
        <f>IF('Mottes de 6'!C702&lt;&gt;"",'Mottes de 6'!C702,"")</f>
        <v>Big Red</v>
      </c>
      <c r="E2751" s="103">
        <f>IF('Mottes de 6'!H702&lt;&gt;"",'Mottes de 6'!H702,"")</f>
        <v>11</v>
      </c>
      <c r="F2751" s="103" t="str">
        <f>IF('Mottes de 6'!E702&lt;&gt;"",'Mottes de 6'!E702,"")</f>
        <v>B</v>
      </c>
      <c r="G2751" s="103" t="str">
        <f>IF('Mottes de 6'!N702&lt;&gt;"",'Mottes de 6'!N702,"")</f>
        <v>M6</v>
      </c>
      <c r="H2751" s="103" t="str">
        <f>IF('Mottes de 6'!I702&lt;&gt;"",'Mottes de 6'!I702,"")</f>
        <v>A</v>
      </c>
      <c r="I2751" s="103">
        <f>IF('Mottes de 6'!J702&lt;&gt;"",'Mottes de 6'!J702,"")</f>
        <v>0.06</v>
      </c>
      <c r="J2751" s="103">
        <f>IF($J$9=36,'Mottes de 6'!U702,IF($J$9=37,'Mottes de 6'!V702,IF($J$9=38,'Mottes de 6'!W702,IF($J$9=39,'Mottes de 6'!X702,IF($J$9=40,'Mottes de 6'!Y702,IF($J$9=41,'Mottes de 6'!Z702,IF($J$9=42,'Mottes de 6'!AA702,IF($J$9=43,'Mottes de 6'!AB702,IF($J$9=44,'Mottes de 6'!AC702,IF($J$9=45,'Mottes de 6'!AD702,IF($J$9=46,'Mottes de 6'!AE702,IF($J$9=47,'Mottes de 6'!AF702,IF($J$9=48,'Mottes de 6'!AG702,IF($J$9=49,'Mottes de 6'!AH702,IF($J$9=50,'Mottes de 6'!AI702,IF($J$9=51,'Mottes de 6'!AJ702,IF($J$9=52,'Mottes de 6'!AK702,IF($J$9=1,'Mottes de 6'!AL702,IF($J$9=2,'Mottes de 6'!AM702,IF($J$9=3,'Mottes de 6'!AN702,IF($J$9=4,'Mottes de 6'!AO702,IF($J$9=5,'Mottes de 6'!AP702,IF($J$9=6,'Mottes de 6'!AQ702,IF($J$9=7,'Mottes de 6'!AR702,IF($J$9=8,'Mottes de 6'!AS702,IF($J$9=9,'Mottes de 6'!AT702,IF($J$9=10,'Mottes de 6'!AU702,IF($J$9=11,'Mottes de 6'!AV702,IF($J$9=12,'Mottes de 6'!AW702,IF($J$9=13,'Mottes de 6'!AX702,IF($J$9=14,'Mottes de 6'!AY702,IF($J$9=15,'Mottes de 6'!AZ702,IF($J$9=16,'Mottes de 6'!BA702,IF($J$9=17,'Mottes de 6'!BB702,IF($J$9=18,'Mottes de 6'!BC702,IF($J$9=19,'Mottes de 6'!BD702,IF($J$9=20,'Mottes de 6'!BE702,IF($J$9=21,'Mottes de 6'!BF702,IF($J$9=22,'Mottes de 6'!BG702,IF($J$9=23,'Mottes de 6'!BH702,IF($J$9=24,'Mottes de 6'!BI702,IF($J$9=25,'Mottes de 6'!BJ702,IF($J$9=26,'Mottes de 6'!BK702,IF($J$9=27,'Mottes de 6'!BL702,IF($J$9=28,'Mottes de 6'!BM702,IF($J$9=29,'Mottes de 6'!BN702,IF($J$9=30,'Mottes de 6'!BO702,IF($J$9=31,'Mottes de 6'!BP702,IF($J$9=32,'Mottes de 6'!BQ702,IF($J$9=33,'Mottes de 6'!BR702,IF($J$9=34,'Mottes de 6'!BS702,IF($J$9=35,'Mottes de 6'!BT702,))))))))))))))))))))))))))))))))))))))))))))))))))))</f>
        <v>0</v>
      </c>
      <c r="K2751" s="103" t="str">
        <f>IF('Mottes de 6'!R702=0,"","Erreur")</f>
        <v/>
      </c>
    </row>
    <row r="2752" spans="1:11" x14ac:dyDescent="0.25">
      <c r="A2752" s="103">
        <f>IF('Mottes de 6'!A703&lt;&gt;"",'Mottes de 6'!A703,"")</f>
        <v>11725</v>
      </c>
      <c r="B2752" s="103" t="str">
        <f>IF('Mottes de 6'!L703&lt;&gt;"",'Mottes de 6'!L703,"")</f>
        <v>Noai</v>
      </c>
      <c r="C2752" s="107" t="str">
        <f>IF('Mottes de 6'!B703&lt;&gt;"",'Mottes de 6'!B703,"")</f>
        <v>PETUNIA SURFINIA</v>
      </c>
      <c r="D2752" s="107" t="str">
        <f>IF('Mottes de 6'!C703&lt;&gt;"",'Mottes de 6'!C703,"")</f>
        <v xml:space="preserve">Burgundy </v>
      </c>
      <c r="E2752" s="103">
        <f>IF('Mottes de 6'!H703&lt;&gt;"",'Mottes de 6'!H703,"")</f>
        <v>11</v>
      </c>
      <c r="F2752" s="103" t="str">
        <f>IF('Mottes de 6'!E703&lt;&gt;"",'Mottes de 6'!E703,"")</f>
        <v>B</v>
      </c>
      <c r="G2752" s="103" t="str">
        <f>IF('Mottes de 6'!N703&lt;&gt;"",'Mottes de 6'!N703,"")</f>
        <v>M6</v>
      </c>
      <c r="H2752" s="103" t="str">
        <f>IF('Mottes de 6'!I703&lt;&gt;"",'Mottes de 6'!I703,"")</f>
        <v>A</v>
      </c>
      <c r="I2752" s="103">
        <f>IF('Mottes de 6'!J703&lt;&gt;"",'Mottes de 6'!J703,"")</f>
        <v>0.06</v>
      </c>
      <c r="J2752" s="103">
        <f>IF($J$9=36,'Mottes de 6'!U703,IF($J$9=37,'Mottes de 6'!V703,IF($J$9=38,'Mottes de 6'!W703,IF($J$9=39,'Mottes de 6'!X703,IF($J$9=40,'Mottes de 6'!Y703,IF($J$9=41,'Mottes de 6'!Z703,IF($J$9=42,'Mottes de 6'!AA703,IF($J$9=43,'Mottes de 6'!AB703,IF($J$9=44,'Mottes de 6'!AC703,IF($J$9=45,'Mottes de 6'!AD703,IF($J$9=46,'Mottes de 6'!AE703,IF($J$9=47,'Mottes de 6'!AF703,IF($J$9=48,'Mottes de 6'!AG703,IF($J$9=49,'Mottes de 6'!AH703,IF($J$9=50,'Mottes de 6'!AI703,IF($J$9=51,'Mottes de 6'!AJ703,IF($J$9=52,'Mottes de 6'!AK703,IF($J$9=1,'Mottes de 6'!AL703,IF($J$9=2,'Mottes de 6'!AM703,IF($J$9=3,'Mottes de 6'!AN703,IF($J$9=4,'Mottes de 6'!AO703,IF($J$9=5,'Mottes de 6'!AP703,IF($J$9=6,'Mottes de 6'!AQ703,IF($J$9=7,'Mottes de 6'!AR703,IF($J$9=8,'Mottes de 6'!AS703,IF($J$9=9,'Mottes de 6'!AT703,IF($J$9=10,'Mottes de 6'!AU703,IF($J$9=11,'Mottes de 6'!AV703,IF($J$9=12,'Mottes de 6'!AW703,IF($J$9=13,'Mottes de 6'!AX703,IF($J$9=14,'Mottes de 6'!AY703,IF($J$9=15,'Mottes de 6'!AZ703,IF($J$9=16,'Mottes de 6'!BA703,IF($J$9=17,'Mottes de 6'!BB703,IF($J$9=18,'Mottes de 6'!BC703,IF($J$9=19,'Mottes de 6'!BD703,IF($J$9=20,'Mottes de 6'!BE703,IF($J$9=21,'Mottes de 6'!BF703,IF($J$9=22,'Mottes de 6'!BG703,IF($J$9=23,'Mottes de 6'!BH703,IF($J$9=24,'Mottes de 6'!BI703,IF($J$9=25,'Mottes de 6'!BJ703,IF($J$9=26,'Mottes de 6'!BK703,IF($J$9=27,'Mottes de 6'!BL703,IF($J$9=28,'Mottes de 6'!BM703,IF($J$9=29,'Mottes de 6'!BN703,IF($J$9=30,'Mottes de 6'!BO703,IF($J$9=31,'Mottes de 6'!BP703,IF($J$9=32,'Mottes de 6'!BQ703,IF($J$9=33,'Mottes de 6'!BR703,IF($J$9=34,'Mottes de 6'!BS703,IF($J$9=35,'Mottes de 6'!BT703,))))))))))))))))))))))))))))))))))))))))))))))))))))</f>
        <v>0</v>
      </c>
      <c r="K2752" s="103" t="str">
        <f>IF('Mottes de 6'!R703=0,"","Erreur")</f>
        <v/>
      </c>
    </row>
    <row r="2753" spans="1:11" x14ac:dyDescent="0.25">
      <c r="A2753" s="103">
        <f>IF('Mottes de 6'!A704&lt;&gt;"",'Mottes de 6'!A704,"")</f>
        <v>25300</v>
      </c>
      <c r="B2753" s="103" t="str">
        <f>IF('Mottes de 6'!L704&lt;&gt;"",'Mottes de 6'!L704,"")</f>
        <v>Noai</v>
      </c>
      <c r="C2753" s="107" t="str">
        <f>IF('Mottes de 6'!B704&lt;&gt;"",'Mottes de 6'!B704,"")</f>
        <v>PETUNIA SURFINIA</v>
      </c>
      <c r="D2753" s="107" t="str">
        <f>IF('Mottes de 6'!C704&lt;&gt;"",'Mottes de 6'!C704,"")</f>
        <v>Burgundy Yellow Picotee</v>
      </c>
      <c r="E2753" s="103">
        <f>IF('Mottes de 6'!H704&lt;&gt;"",'Mottes de 6'!H704,"")</f>
        <v>11</v>
      </c>
      <c r="F2753" s="103" t="str">
        <f>IF('Mottes de 6'!E704&lt;&gt;"",'Mottes de 6'!E704,"")</f>
        <v>B</v>
      </c>
      <c r="G2753" s="103" t="str">
        <f>IF('Mottes de 6'!N704&lt;&gt;"",'Mottes de 6'!N704,"")</f>
        <v>M6</v>
      </c>
      <c r="H2753" s="103" t="str">
        <f>IF('Mottes de 6'!I704&lt;&gt;"",'Mottes de 6'!I704,"")</f>
        <v>A</v>
      </c>
      <c r="I2753" s="103">
        <f>IF('Mottes de 6'!J704&lt;&gt;"",'Mottes de 6'!J704,"")</f>
        <v>0.06</v>
      </c>
      <c r="J2753" s="103">
        <f>IF($J$9=36,'Mottes de 6'!U704,IF($J$9=37,'Mottes de 6'!V704,IF($J$9=38,'Mottes de 6'!W704,IF($J$9=39,'Mottes de 6'!X704,IF($J$9=40,'Mottes de 6'!Y704,IF($J$9=41,'Mottes de 6'!Z704,IF($J$9=42,'Mottes de 6'!AA704,IF($J$9=43,'Mottes de 6'!AB704,IF($J$9=44,'Mottes de 6'!AC704,IF($J$9=45,'Mottes de 6'!AD704,IF($J$9=46,'Mottes de 6'!AE704,IF($J$9=47,'Mottes de 6'!AF704,IF($J$9=48,'Mottes de 6'!AG704,IF($J$9=49,'Mottes de 6'!AH704,IF($J$9=50,'Mottes de 6'!AI704,IF($J$9=51,'Mottes de 6'!AJ704,IF($J$9=52,'Mottes de 6'!AK704,IF($J$9=1,'Mottes de 6'!AL704,IF($J$9=2,'Mottes de 6'!AM704,IF($J$9=3,'Mottes de 6'!AN704,IF($J$9=4,'Mottes de 6'!AO704,IF($J$9=5,'Mottes de 6'!AP704,IF($J$9=6,'Mottes de 6'!AQ704,IF($J$9=7,'Mottes de 6'!AR704,IF($J$9=8,'Mottes de 6'!AS704,IF($J$9=9,'Mottes de 6'!AT704,IF($J$9=10,'Mottes de 6'!AU704,IF($J$9=11,'Mottes de 6'!AV704,IF($J$9=12,'Mottes de 6'!AW704,IF($J$9=13,'Mottes de 6'!AX704,IF($J$9=14,'Mottes de 6'!AY704,IF($J$9=15,'Mottes de 6'!AZ704,IF($J$9=16,'Mottes de 6'!BA704,IF($J$9=17,'Mottes de 6'!BB704,IF($J$9=18,'Mottes de 6'!BC704,IF($J$9=19,'Mottes de 6'!BD704,IF($J$9=20,'Mottes de 6'!BE704,IF($J$9=21,'Mottes de 6'!BF704,IF($J$9=22,'Mottes de 6'!BG704,IF($J$9=23,'Mottes de 6'!BH704,IF($J$9=24,'Mottes de 6'!BI704,IF($J$9=25,'Mottes de 6'!BJ704,IF($J$9=26,'Mottes de 6'!BK704,IF($J$9=27,'Mottes de 6'!BL704,IF($J$9=28,'Mottes de 6'!BM704,IF($J$9=29,'Mottes de 6'!BN704,IF($J$9=30,'Mottes de 6'!BO704,IF($J$9=31,'Mottes de 6'!BP704,IF($J$9=32,'Mottes de 6'!BQ704,IF($J$9=33,'Mottes de 6'!BR704,IF($J$9=34,'Mottes de 6'!BS704,IF($J$9=35,'Mottes de 6'!BT704,))))))))))))))))))))))))))))))))))))))))))))))))))))</f>
        <v>0</v>
      </c>
      <c r="K2753" s="103" t="str">
        <f>IF('Mottes de 6'!R704=0,"","Erreur")</f>
        <v/>
      </c>
    </row>
    <row r="2754" spans="1:11" x14ac:dyDescent="0.25">
      <c r="A2754" s="103">
        <f>IF('Mottes de 6'!A705&lt;&gt;"",'Mottes de 6'!A705,"")</f>
        <v>21560</v>
      </c>
      <c r="B2754" s="103" t="str">
        <f>IF('Mottes de 6'!L705&lt;&gt;"",'Mottes de 6'!L705,"")</f>
        <v>Noai</v>
      </c>
      <c r="C2754" s="107" t="str">
        <f>IF('Mottes de 6'!B705&lt;&gt;"",'Mottes de 6'!B705,"")</f>
        <v>PETUNIA SURFINIA</v>
      </c>
      <c r="D2754" s="107" t="str">
        <f>IF('Mottes de 6'!C705&lt;&gt;"",'Mottes de 6'!C705,"")</f>
        <v xml:space="preserve">Coral Morn </v>
      </c>
      <c r="E2754" s="103">
        <f>IF('Mottes de 6'!H705&lt;&gt;"",'Mottes de 6'!H705,"")</f>
        <v>11</v>
      </c>
      <c r="F2754" s="103" t="str">
        <f>IF('Mottes de 6'!E705&lt;&gt;"",'Mottes de 6'!E705,"")</f>
        <v>B</v>
      </c>
      <c r="G2754" s="103" t="str">
        <f>IF('Mottes de 6'!N705&lt;&gt;"",'Mottes de 6'!N705,"")</f>
        <v>M6</v>
      </c>
      <c r="H2754" s="103" t="str">
        <f>IF('Mottes de 6'!I705&lt;&gt;"",'Mottes de 6'!I705,"")</f>
        <v>A</v>
      </c>
      <c r="I2754" s="103">
        <f>IF('Mottes de 6'!J705&lt;&gt;"",'Mottes de 6'!J705,"")</f>
        <v>0.06</v>
      </c>
      <c r="J2754" s="103">
        <f>IF($J$9=36,'Mottes de 6'!U705,IF($J$9=37,'Mottes de 6'!V705,IF($J$9=38,'Mottes de 6'!W705,IF($J$9=39,'Mottes de 6'!X705,IF($J$9=40,'Mottes de 6'!Y705,IF($J$9=41,'Mottes de 6'!Z705,IF($J$9=42,'Mottes de 6'!AA705,IF($J$9=43,'Mottes de 6'!AB705,IF($J$9=44,'Mottes de 6'!AC705,IF($J$9=45,'Mottes de 6'!AD705,IF($J$9=46,'Mottes de 6'!AE705,IF($J$9=47,'Mottes de 6'!AF705,IF($J$9=48,'Mottes de 6'!AG705,IF($J$9=49,'Mottes de 6'!AH705,IF($J$9=50,'Mottes de 6'!AI705,IF($J$9=51,'Mottes de 6'!AJ705,IF($J$9=52,'Mottes de 6'!AK705,IF($J$9=1,'Mottes de 6'!AL705,IF($J$9=2,'Mottes de 6'!AM705,IF($J$9=3,'Mottes de 6'!AN705,IF($J$9=4,'Mottes de 6'!AO705,IF($J$9=5,'Mottes de 6'!AP705,IF($J$9=6,'Mottes de 6'!AQ705,IF($J$9=7,'Mottes de 6'!AR705,IF($J$9=8,'Mottes de 6'!AS705,IF($J$9=9,'Mottes de 6'!AT705,IF($J$9=10,'Mottes de 6'!AU705,IF($J$9=11,'Mottes de 6'!AV705,IF($J$9=12,'Mottes de 6'!AW705,IF($J$9=13,'Mottes de 6'!AX705,IF($J$9=14,'Mottes de 6'!AY705,IF($J$9=15,'Mottes de 6'!AZ705,IF($J$9=16,'Mottes de 6'!BA705,IF($J$9=17,'Mottes de 6'!BB705,IF($J$9=18,'Mottes de 6'!BC705,IF($J$9=19,'Mottes de 6'!BD705,IF($J$9=20,'Mottes de 6'!BE705,IF($J$9=21,'Mottes de 6'!BF705,IF($J$9=22,'Mottes de 6'!BG705,IF($J$9=23,'Mottes de 6'!BH705,IF($J$9=24,'Mottes de 6'!BI705,IF($J$9=25,'Mottes de 6'!BJ705,IF($J$9=26,'Mottes de 6'!BK705,IF($J$9=27,'Mottes de 6'!BL705,IF($J$9=28,'Mottes de 6'!BM705,IF($J$9=29,'Mottes de 6'!BN705,IF($J$9=30,'Mottes de 6'!BO705,IF($J$9=31,'Mottes de 6'!BP705,IF($J$9=32,'Mottes de 6'!BQ705,IF($J$9=33,'Mottes de 6'!BR705,IF($J$9=34,'Mottes de 6'!BS705,IF($J$9=35,'Mottes de 6'!BT705,))))))))))))))))))))))))))))))))))))))))))))))))))))</f>
        <v>0</v>
      </c>
      <c r="K2754" s="103" t="str">
        <f>IF('Mottes de 6'!R705=0,"","Erreur")</f>
        <v/>
      </c>
    </row>
    <row r="2755" spans="1:11" x14ac:dyDescent="0.25">
      <c r="A2755" s="103">
        <f>IF('Mottes de 6'!A706&lt;&gt;"",'Mottes de 6'!A706,"")</f>
        <v>12584</v>
      </c>
      <c r="B2755" s="103" t="str">
        <f>IF('Mottes de 6'!L706&lt;&gt;"",'Mottes de 6'!L706,"")</f>
        <v>Noai</v>
      </c>
      <c r="C2755" s="107" t="str">
        <f>IF('Mottes de 6'!B706&lt;&gt;"",'Mottes de 6'!B706,"")</f>
        <v>PETUNIA SURFINIA</v>
      </c>
      <c r="D2755" s="107" t="str">
        <f>IF('Mottes de 6'!C706&lt;&gt;"",'Mottes de 6'!C706,"")</f>
        <v xml:space="preserve">Deep Red </v>
      </c>
      <c r="E2755" s="103">
        <f>IF('Mottes de 6'!H706&lt;&gt;"",'Mottes de 6'!H706,"")</f>
        <v>11</v>
      </c>
      <c r="F2755" s="103" t="str">
        <f>IF('Mottes de 6'!E706&lt;&gt;"",'Mottes de 6'!E706,"")</f>
        <v>B</v>
      </c>
      <c r="G2755" s="103" t="str">
        <f>IF('Mottes de 6'!N706&lt;&gt;"",'Mottes de 6'!N706,"")</f>
        <v>M6</v>
      </c>
      <c r="H2755" s="103" t="str">
        <f>IF('Mottes de 6'!I706&lt;&gt;"",'Mottes de 6'!I706,"")</f>
        <v>A</v>
      </c>
      <c r="I2755" s="103">
        <f>IF('Mottes de 6'!J706&lt;&gt;"",'Mottes de 6'!J706,"")</f>
        <v>0.06</v>
      </c>
      <c r="J2755" s="103">
        <f>IF($J$9=36,'Mottes de 6'!U706,IF($J$9=37,'Mottes de 6'!V706,IF($J$9=38,'Mottes de 6'!W706,IF($J$9=39,'Mottes de 6'!X706,IF($J$9=40,'Mottes de 6'!Y706,IF($J$9=41,'Mottes de 6'!Z706,IF($J$9=42,'Mottes de 6'!AA706,IF($J$9=43,'Mottes de 6'!AB706,IF($J$9=44,'Mottes de 6'!AC706,IF($J$9=45,'Mottes de 6'!AD706,IF($J$9=46,'Mottes de 6'!AE706,IF($J$9=47,'Mottes de 6'!AF706,IF($J$9=48,'Mottes de 6'!AG706,IF($J$9=49,'Mottes de 6'!AH706,IF($J$9=50,'Mottes de 6'!AI706,IF($J$9=51,'Mottes de 6'!AJ706,IF($J$9=52,'Mottes de 6'!AK706,IF($J$9=1,'Mottes de 6'!AL706,IF($J$9=2,'Mottes de 6'!AM706,IF($J$9=3,'Mottes de 6'!AN706,IF($J$9=4,'Mottes de 6'!AO706,IF($J$9=5,'Mottes de 6'!AP706,IF($J$9=6,'Mottes de 6'!AQ706,IF($J$9=7,'Mottes de 6'!AR706,IF($J$9=8,'Mottes de 6'!AS706,IF($J$9=9,'Mottes de 6'!AT706,IF($J$9=10,'Mottes de 6'!AU706,IF($J$9=11,'Mottes de 6'!AV706,IF($J$9=12,'Mottes de 6'!AW706,IF($J$9=13,'Mottes de 6'!AX706,IF($J$9=14,'Mottes de 6'!AY706,IF($J$9=15,'Mottes de 6'!AZ706,IF($J$9=16,'Mottes de 6'!BA706,IF($J$9=17,'Mottes de 6'!BB706,IF($J$9=18,'Mottes de 6'!BC706,IF($J$9=19,'Mottes de 6'!BD706,IF($J$9=20,'Mottes de 6'!BE706,IF($J$9=21,'Mottes de 6'!BF706,IF($J$9=22,'Mottes de 6'!BG706,IF($J$9=23,'Mottes de 6'!BH706,IF($J$9=24,'Mottes de 6'!BI706,IF($J$9=25,'Mottes de 6'!BJ706,IF($J$9=26,'Mottes de 6'!BK706,IF($J$9=27,'Mottes de 6'!BL706,IF($J$9=28,'Mottes de 6'!BM706,IF($J$9=29,'Mottes de 6'!BN706,IF($J$9=30,'Mottes de 6'!BO706,IF($J$9=31,'Mottes de 6'!BP706,IF($J$9=32,'Mottes de 6'!BQ706,IF($J$9=33,'Mottes de 6'!BR706,IF($J$9=34,'Mottes de 6'!BS706,IF($J$9=35,'Mottes de 6'!BT706,))))))))))))))))))))))))))))))))))))))))))))))))))))</f>
        <v>0</v>
      </c>
      <c r="K2755" s="103" t="str">
        <f>IF('Mottes de 6'!R706=0,"","Erreur")</f>
        <v/>
      </c>
    </row>
    <row r="2756" spans="1:11" x14ac:dyDescent="0.25">
      <c r="A2756" s="103">
        <f>IF('Mottes de 6'!A707&lt;&gt;"",'Mottes de 6'!A707,"")</f>
        <v>11726</v>
      </c>
      <c r="B2756" s="103" t="str">
        <f>IF('Mottes de 6'!L707&lt;&gt;"",'Mottes de 6'!L707,"")</f>
        <v>Noai</v>
      </c>
      <c r="C2756" s="107" t="str">
        <f>IF('Mottes de 6'!B707&lt;&gt;"",'Mottes de 6'!B707,"")</f>
        <v>PETUNIA SURFINIA</v>
      </c>
      <c r="D2756" s="107" t="str">
        <f>IF('Mottes de 6'!C707&lt;&gt;"",'Mottes de 6'!C707,"")</f>
        <v xml:space="preserve">Giant Blue </v>
      </c>
      <c r="E2756" s="103">
        <f>IF('Mottes de 6'!H707&lt;&gt;"",'Mottes de 6'!H707,"")</f>
        <v>11</v>
      </c>
      <c r="F2756" s="103" t="str">
        <f>IF('Mottes de 6'!E707&lt;&gt;"",'Mottes de 6'!E707,"")</f>
        <v>B</v>
      </c>
      <c r="G2756" s="103" t="str">
        <f>IF('Mottes de 6'!N707&lt;&gt;"",'Mottes de 6'!N707,"")</f>
        <v>M6</v>
      </c>
      <c r="H2756" s="103" t="str">
        <f>IF('Mottes de 6'!I707&lt;&gt;"",'Mottes de 6'!I707,"")</f>
        <v>A</v>
      </c>
      <c r="I2756" s="103">
        <f>IF('Mottes de 6'!J707&lt;&gt;"",'Mottes de 6'!J707,"")</f>
        <v>0.06</v>
      </c>
      <c r="J2756" s="103">
        <f>IF($J$9=36,'Mottes de 6'!U707,IF($J$9=37,'Mottes de 6'!V707,IF($J$9=38,'Mottes de 6'!W707,IF($J$9=39,'Mottes de 6'!X707,IF($J$9=40,'Mottes de 6'!Y707,IF($J$9=41,'Mottes de 6'!Z707,IF($J$9=42,'Mottes de 6'!AA707,IF($J$9=43,'Mottes de 6'!AB707,IF($J$9=44,'Mottes de 6'!AC707,IF($J$9=45,'Mottes de 6'!AD707,IF($J$9=46,'Mottes de 6'!AE707,IF($J$9=47,'Mottes de 6'!AF707,IF($J$9=48,'Mottes de 6'!AG707,IF($J$9=49,'Mottes de 6'!AH707,IF($J$9=50,'Mottes de 6'!AI707,IF($J$9=51,'Mottes de 6'!AJ707,IF($J$9=52,'Mottes de 6'!AK707,IF($J$9=1,'Mottes de 6'!AL707,IF($J$9=2,'Mottes de 6'!AM707,IF($J$9=3,'Mottes de 6'!AN707,IF($J$9=4,'Mottes de 6'!AO707,IF($J$9=5,'Mottes de 6'!AP707,IF($J$9=6,'Mottes de 6'!AQ707,IF($J$9=7,'Mottes de 6'!AR707,IF($J$9=8,'Mottes de 6'!AS707,IF($J$9=9,'Mottes de 6'!AT707,IF($J$9=10,'Mottes de 6'!AU707,IF($J$9=11,'Mottes de 6'!AV707,IF($J$9=12,'Mottes de 6'!AW707,IF($J$9=13,'Mottes de 6'!AX707,IF($J$9=14,'Mottes de 6'!AY707,IF($J$9=15,'Mottes de 6'!AZ707,IF($J$9=16,'Mottes de 6'!BA707,IF($J$9=17,'Mottes de 6'!BB707,IF($J$9=18,'Mottes de 6'!BC707,IF($J$9=19,'Mottes de 6'!BD707,IF($J$9=20,'Mottes de 6'!BE707,IF($J$9=21,'Mottes de 6'!BF707,IF($J$9=22,'Mottes de 6'!BG707,IF($J$9=23,'Mottes de 6'!BH707,IF($J$9=24,'Mottes de 6'!BI707,IF($J$9=25,'Mottes de 6'!BJ707,IF($J$9=26,'Mottes de 6'!BK707,IF($J$9=27,'Mottes de 6'!BL707,IF($J$9=28,'Mottes de 6'!BM707,IF($J$9=29,'Mottes de 6'!BN707,IF($J$9=30,'Mottes de 6'!BO707,IF($J$9=31,'Mottes de 6'!BP707,IF($J$9=32,'Mottes de 6'!BQ707,IF($J$9=33,'Mottes de 6'!BR707,IF($J$9=34,'Mottes de 6'!BS707,IF($J$9=35,'Mottes de 6'!BT707,))))))))))))))))))))))))))))))))))))))))))))))))))))</f>
        <v>0</v>
      </c>
      <c r="K2756" s="103" t="str">
        <f>IF('Mottes de 6'!R707=0,"","Erreur")</f>
        <v/>
      </c>
    </row>
    <row r="2757" spans="1:11" x14ac:dyDescent="0.25">
      <c r="A2757" s="103">
        <f>IF('Mottes de 6'!A708&lt;&gt;"",'Mottes de 6'!A708,"")</f>
        <v>11727</v>
      </c>
      <c r="B2757" s="103" t="str">
        <f>IF('Mottes de 6'!L708&lt;&gt;"",'Mottes de 6'!L708,"")</f>
        <v>Noai</v>
      </c>
      <c r="C2757" s="107" t="str">
        <f>IF('Mottes de 6'!B708&lt;&gt;"",'Mottes de 6'!B708,"")</f>
        <v>PETUNIA SURFINIA</v>
      </c>
      <c r="D2757" s="107" t="str">
        <f>IF('Mottes de 6'!C708&lt;&gt;"",'Mottes de 6'!C708,"")</f>
        <v>Giant Purple</v>
      </c>
      <c r="E2757" s="103">
        <f>IF('Mottes de 6'!H708&lt;&gt;"",'Mottes de 6'!H708,"")</f>
        <v>11</v>
      </c>
      <c r="F2757" s="103" t="str">
        <f>IF('Mottes de 6'!E708&lt;&gt;"",'Mottes de 6'!E708,"")</f>
        <v>B</v>
      </c>
      <c r="G2757" s="103" t="str">
        <f>IF('Mottes de 6'!N708&lt;&gt;"",'Mottes de 6'!N708,"")</f>
        <v>M6</v>
      </c>
      <c r="H2757" s="103" t="str">
        <f>IF('Mottes de 6'!I708&lt;&gt;"",'Mottes de 6'!I708,"")</f>
        <v>A</v>
      </c>
      <c r="I2757" s="103">
        <f>IF('Mottes de 6'!J708&lt;&gt;"",'Mottes de 6'!J708,"")</f>
        <v>0.06</v>
      </c>
      <c r="J2757" s="103">
        <f>IF($J$9=36,'Mottes de 6'!U708,IF($J$9=37,'Mottes de 6'!V708,IF($J$9=38,'Mottes de 6'!W708,IF($J$9=39,'Mottes de 6'!X708,IF($J$9=40,'Mottes de 6'!Y708,IF($J$9=41,'Mottes de 6'!Z708,IF($J$9=42,'Mottes de 6'!AA708,IF($J$9=43,'Mottes de 6'!AB708,IF($J$9=44,'Mottes de 6'!AC708,IF($J$9=45,'Mottes de 6'!AD708,IF($J$9=46,'Mottes de 6'!AE708,IF($J$9=47,'Mottes de 6'!AF708,IF($J$9=48,'Mottes de 6'!AG708,IF($J$9=49,'Mottes de 6'!AH708,IF($J$9=50,'Mottes de 6'!AI708,IF($J$9=51,'Mottes de 6'!AJ708,IF($J$9=52,'Mottes de 6'!AK708,IF($J$9=1,'Mottes de 6'!AL708,IF($J$9=2,'Mottes de 6'!AM708,IF($J$9=3,'Mottes de 6'!AN708,IF($J$9=4,'Mottes de 6'!AO708,IF($J$9=5,'Mottes de 6'!AP708,IF($J$9=6,'Mottes de 6'!AQ708,IF($J$9=7,'Mottes de 6'!AR708,IF($J$9=8,'Mottes de 6'!AS708,IF($J$9=9,'Mottes de 6'!AT708,IF($J$9=10,'Mottes de 6'!AU708,IF($J$9=11,'Mottes de 6'!AV708,IF($J$9=12,'Mottes de 6'!AW708,IF($J$9=13,'Mottes de 6'!AX708,IF($J$9=14,'Mottes de 6'!AY708,IF($J$9=15,'Mottes de 6'!AZ708,IF($J$9=16,'Mottes de 6'!BA708,IF($J$9=17,'Mottes de 6'!BB708,IF($J$9=18,'Mottes de 6'!BC708,IF($J$9=19,'Mottes de 6'!BD708,IF($J$9=20,'Mottes de 6'!BE708,IF($J$9=21,'Mottes de 6'!BF708,IF($J$9=22,'Mottes de 6'!BG708,IF($J$9=23,'Mottes de 6'!BH708,IF($J$9=24,'Mottes de 6'!BI708,IF($J$9=25,'Mottes de 6'!BJ708,IF($J$9=26,'Mottes de 6'!BK708,IF($J$9=27,'Mottes de 6'!BL708,IF($J$9=28,'Mottes de 6'!BM708,IF($J$9=29,'Mottes de 6'!BN708,IF($J$9=30,'Mottes de 6'!BO708,IF($J$9=31,'Mottes de 6'!BP708,IF($J$9=32,'Mottes de 6'!BQ708,IF($J$9=33,'Mottes de 6'!BR708,IF($J$9=34,'Mottes de 6'!BS708,IF($J$9=35,'Mottes de 6'!BT708,))))))))))))))))))))))))))))))))))))))))))))))))))))</f>
        <v>0</v>
      </c>
      <c r="K2757" s="103" t="str">
        <f>IF('Mottes de 6'!R708=0,"","Erreur")</f>
        <v/>
      </c>
    </row>
    <row r="2758" spans="1:11" x14ac:dyDescent="0.25">
      <c r="A2758" s="103">
        <f>IF('Mottes de 6'!A709&lt;&gt;"",'Mottes de 6'!A709,"")</f>
        <v>21569</v>
      </c>
      <c r="B2758" s="103" t="str">
        <f>IF('Mottes de 6'!L709&lt;&gt;"",'Mottes de 6'!L709,"")</f>
        <v>Noai</v>
      </c>
      <c r="C2758" s="107" t="str">
        <f>IF('Mottes de 6'!B709&lt;&gt;"",'Mottes de 6'!B709,"")</f>
        <v>PETUNIA SURFINIA</v>
      </c>
      <c r="D2758" s="107" t="str">
        <f>IF('Mottes de 6'!C709&lt;&gt;"",'Mottes de 6'!C709,"")</f>
        <v>Heavenly Blue</v>
      </c>
      <c r="E2758" s="103">
        <f>IF('Mottes de 6'!H709&lt;&gt;"",'Mottes de 6'!H709,"")</f>
        <v>11</v>
      </c>
      <c r="F2758" s="103" t="str">
        <f>IF('Mottes de 6'!E709&lt;&gt;"",'Mottes de 6'!E709,"")</f>
        <v>B</v>
      </c>
      <c r="G2758" s="103" t="str">
        <f>IF('Mottes de 6'!N709&lt;&gt;"",'Mottes de 6'!N709,"")</f>
        <v>M6</v>
      </c>
      <c r="H2758" s="103" t="str">
        <f>IF('Mottes de 6'!I709&lt;&gt;"",'Mottes de 6'!I709,"")</f>
        <v>A</v>
      </c>
      <c r="I2758" s="103">
        <f>IF('Mottes de 6'!J709&lt;&gt;"",'Mottes de 6'!J709,"")</f>
        <v>0.06</v>
      </c>
      <c r="J2758" s="103">
        <f>IF($J$9=36,'Mottes de 6'!U709,IF($J$9=37,'Mottes de 6'!V709,IF($J$9=38,'Mottes de 6'!W709,IF($J$9=39,'Mottes de 6'!X709,IF($J$9=40,'Mottes de 6'!Y709,IF($J$9=41,'Mottes de 6'!Z709,IF($J$9=42,'Mottes de 6'!AA709,IF($J$9=43,'Mottes de 6'!AB709,IF($J$9=44,'Mottes de 6'!AC709,IF($J$9=45,'Mottes de 6'!AD709,IF($J$9=46,'Mottes de 6'!AE709,IF($J$9=47,'Mottes de 6'!AF709,IF($J$9=48,'Mottes de 6'!AG709,IF($J$9=49,'Mottes de 6'!AH709,IF($J$9=50,'Mottes de 6'!AI709,IF($J$9=51,'Mottes de 6'!AJ709,IF($J$9=52,'Mottes de 6'!AK709,IF($J$9=1,'Mottes de 6'!AL709,IF($J$9=2,'Mottes de 6'!AM709,IF($J$9=3,'Mottes de 6'!AN709,IF($J$9=4,'Mottes de 6'!AO709,IF($J$9=5,'Mottes de 6'!AP709,IF($J$9=6,'Mottes de 6'!AQ709,IF($J$9=7,'Mottes de 6'!AR709,IF($J$9=8,'Mottes de 6'!AS709,IF($J$9=9,'Mottes de 6'!AT709,IF($J$9=10,'Mottes de 6'!AU709,IF($J$9=11,'Mottes de 6'!AV709,IF($J$9=12,'Mottes de 6'!AW709,IF($J$9=13,'Mottes de 6'!AX709,IF($J$9=14,'Mottes de 6'!AY709,IF($J$9=15,'Mottes de 6'!AZ709,IF($J$9=16,'Mottes de 6'!BA709,IF($J$9=17,'Mottes de 6'!BB709,IF($J$9=18,'Mottes de 6'!BC709,IF($J$9=19,'Mottes de 6'!BD709,IF($J$9=20,'Mottes de 6'!BE709,IF($J$9=21,'Mottes de 6'!BF709,IF($J$9=22,'Mottes de 6'!BG709,IF($J$9=23,'Mottes de 6'!BH709,IF($J$9=24,'Mottes de 6'!BI709,IF($J$9=25,'Mottes de 6'!BJ709,IF($J$9=26,'Mottes de 6'!BK709,IF($J$9=27,'Mottes de 6'!BL709,IF($J$9=28,'Mottes de 6'!BM709,IF($J$9=29,'Mottes de 6'!BN709,IF($J$9=30,'Mottes de 6'!BO709,IF($J$9=31,'Mottes de 6'!BP709,IF($J$9=32,'Mottes de 6'!BQ709,IF($J$9=33,'Mottes de 6'!BR709,IF($J$9=34,'Mottes de 6'!BS709,IF($J$9=35,'Mottes de 6'!BT709,))))))))))))))))))))))))))))))))))))))))))))))))))))</f>
        <v>0</v>
      </c>
      <c r="K2758" s="103" t="str">
        <f>IF('Mottes de 6'!R709=0,"","Erreur")</f>
        <v/>
      </c>
    </row>
    <row r="2759" spans="1:11" x14ac:dyDescent="0.25">
      <c r="A2759" s="103">
        <f>IF('Mottes de 6'!A710&lt;&gt;"",'Mottes de 6'!A710,"")</f>
        <v>26082</v>
      </c>
      <c r="B2759" s="103" t="str">
        <f>IF('Mottes de 6'!L710&lt;&gt;"",'Mottes de 6'!L710,"")</f>
        <v>Noai</v>
      </c>
      <c r="C2759" s="107" t="str">
        <f>IF('Mottes de 6'!B710&lt;&gt;"",'Mottes de 6'!B710,"")</f>
        <v>PETUNIA SURFINIA</v>
      </c>
      <c r="D2759" s="107" t="str">
        <f>IF('Mottes de 6'!C710&lt;&gt;"",'Mottes de 6'!C710,"")</f>
        <v>Hot Cherry</v>
      </c>
      <c r="E2759" s="103">
        <f>IF('Mottes de 6'!H710&lt;&gt;"",'Mottes de 6'!H710,"")</f>
        <v>11</v>
      </c>
      <c r="F2759" s="103" t="str">
        <f>IF('Mottes de 6'!E710&lt;&gt;"",'Mottes de 6'!E710,"")</f>
        <v>B</v>
      </c>
      <c r="G2759" s="103" t="str">
        <f>IF('Mottes de 6'!N710&lt;&gt;"",'Mottes de 6'!N710,"")</f>
        <v>M6</v>
      </c>
      <c r="H2759" s="103" t="str">
        <f>IF('Mottes de 6'!I710&lt;&gt;"",'Mottes de 6'!I710,"")</f>
        <v>A</v>
      </c>
      <c r="I2759" s="103">
        <f>IF('Mottes de 6'!J710&lt;&gt;"",'Mottes de 6'!J710,"")</f>
        <v>0.06</v>
      </c>
      <c r="J2759" s="103">
        <f>IF($J$9=36,'Mottes de 6'!U710,IF($J$9=37,'Mottes de 6'!V710,IF($J$9=38,'Mottes de 6'!W710,IF($J$9=39,'Mottes de 6'!X710,IF($J$9=40,'Mottes de 6'!Y710,IF($J$9=41,'Mottes de 6'!Z710,IF($J$9=42,'Mottes de 6'!AA710,IF($J$9=43,'Mottes de 6'!AB710,IF($J$9=44,'Mottes de 6'!AC710,IF($J$9=45,'Mottes de 6'!AD710,IF($J$9=46,'Mottes de 6'!AE710,IF($J$9=47,'Mottes de 6'!AF710,IF($J$9=48,'Mottes de 6'!AG710,IF($J$9=49,'Mottes de 6'!AH710,IF($J$9=50,'Mottes de 6'!AI710,IF($J$9=51,'Mottes de 6'!AJ710,IF($J$9=52,'Mottes de 6'!AK710,IF($J$9=1,'Mottes de 6'!AL710,IF($J$9=2,'Mottes de 6'!AM710,IF($J$9=3,'Mottes de 6'!AN710,IF($J$9=4,'Mottes de 6'!AO710,IF($J$9=5,'Mottes de 6'!AP710,IF($J$9=6,'Mottes de 6'!AQ710,IF($J$9=7,'Mottes de 6'!AR710,IF($J$9=8,'Mottes de 6'!AS710,IF($J$9=9,'Mottes de 6'!AT710,IF($J$9=10,'Mottes de 6'!AU710,IF($J$9=11,'Mottes de 6'!AV710,IF($J$9=12,'Mottes de 6'!AW710,IF($J$9=13,'Mottes de 6'!AX710,IF($J$9=14,'Mottes de 6'!AY710,IF($J$9=15,'Mottes de 6'!AZ710,IF($J$9=16,'Mottes de 6'!BA710,IF($J$9=17,'Mottes de 6'!BB710,IF($J$9=18,'Mottes de 6'!BC710,IF($J$9=19,'Mottes de 6'!BD710,IF($J$9=20,'Mottes de 6'!BE710,IF($J$9=21,'Mottes de 6'!BF710,IF($J$9=22,'Mottes de 6'!BG710,IF($J$9=23,'Mottes de 6'!BH710,IF($J$9=24,'Mottes de 6'!BI710,IF($J$9=25,'Mottes de 6'!BJ710,IF($J$9=26,'Mottes de 6'!BK710,IF($J$9=27,'Mottes de 6'!BL710,IF($J$9=28,'Mottes de 6'!BM710,IF($J$9=29,'Mottes de 6'!BN710,IF($J$9=30,'Mottes de 6'!BO710,IF($J$9=31,'Mottes de 6'!BP710,IF($J$9=32,'Mottes de 6'!BQ710,IF($J$9=33,'Mottes de 6'!BR710,IF($J$9=34,'Mottes de 6'!BS710,IF($J$9=35,'Mottes de 6'!BT710,))))))))))))))))))))))))))))))))))))))))))))))))))))</f>
        <v>0</v>
      </c>
      <c r="K2759" s="103" t="str">
        <f>IF('Mottes de 6'!R710=0,"","Erreur")</f>
        <v/>
      </c>
    </row>
    <row r="2760" spans="1:11" x14ac:dyDescent="0.25">
      <c r="A2760" s="103">
        <f>IF('Mottes de 6'!A711&lt;&gt;"",'Mottes de 6'!A711,"")</f>
        <v>11728</v>
      </c>
      <c r="B2760" s="103" t="str">
        <f>IF('Mottes de 6'!L711&lt;&gt;"",'Mottes de 6'!L711,"")</f>
        <v>Noai</v>
      </c>
      <c r="C2760" s="107" t="str">
        <f>IF('Mottes de 6'!B711&lt;&gt;"",'Mottes de 6'!B711,"")</f>
        <v>PETUNIA SURFINIA</v>
      </c>
      <c r="D2760" s="107" t="str">
        <f>IF('Mottes de 6'!C711&lt;&gt;"",'Mottes de 6'!C711,"")</f>
        <v>Hot Pink</v>
      </c>
      <c r="E2760" s="103">
        <f>IF('Mottes de 6'!H711&lt;&gt;"",'Mottes de 6'!H711,"")</f>
        <v>11</v>
      </c>
      <c r="F2760" s="103" t="str">
        <f>IF('Mottes de 6'!E711&lt;&gt;"",'Mottes de 6'!E711,"")</f>
        <v>B</v>
      </c>
      <c r="G2760" s="103" t="str">
        <f>IF('Mottes de 6'!N711&lt;&gt;"",'Mottes de 6'!N711,"")</f>
        <v>M6</v>
      </c>
      <c r="H2760" s="103" t="str">
        <f>IF('Mottes de 6'!I711&lt;&gt;"",'Mottes de 6'!I711,"")</f>
        <v>A</v>
      </c>
      <c r="I2760" s="103">
        <f>IF('Mottes de 6'!J711&lt;&gt;"",'Mottes de 6'!J711,"")</f>
        <v>0.06</v>
      </c>
      <c r="J2760" s="103">
        <f>IF($J$9=36,'Mottes de 6'!U711,IF($J$9=37,'Mottes de 6'!V711,IF($J$9=38,'Mottes de 6'!W711,IF($J$9=39,'Mottes de 6'!X711,IF($J$9=40,'Mottes de 6'!Y711,IF($J$9=41,'Mottes de 6'!Z711,IF($J$9=42,'Mottes de 6'!AA711,IF($J$9=43,'Mottes de 6'!AB711,IF($J$9=44,'Mottes de 6'!AC711,IF($J$9=45,'Mottes de 6'!AD711,IF($J$9=46,'Mottes de 6'!AE711,IF($J$9=47,'Mottes de 6'!AF711,IF($J$9=48,'Mottes de 6'!AG711,IF($J$9=49,'Mottes de 6'!AH711,IF($J$9=50,'Mottes de 6'!AI711,IF($J$9=51,'Mottes de 6'!AJ711,IF($J$9=52,'Mottes de 6'!AK711,IF($J$9=1,'Mottes de 6'!AL711,IF($J$9=2,'Mottes de 6'!AM711,IF($J$9=3,'Mottes de 6'!AN711,IF($J$9=4,'Mottes de 6'!AO711,IF($J$9=5,'Mottes de 6'!AP711,IF($J$9=6,'Mottes de 6'!AQ711,IF($J$9=7,'Mottes de 6'!AR711,IF($J$9=8,'Mottes de 6'!AS711,IF($J$9=9,'Mottes de 6'!AT711,IF($J$9=10,'Mottes de 6'!AU711,IF($J$9=11,'Mottes de 6'!AV711,IF($J$9=12,'Mottes de 6'!AW711,IF($J$9=13,'Mottes de 6'!AX711,IF($J$9=14,'Mottes de 6'!AY711,IF($J$9=15,'Mottes de 6'!AZ711,IF($J$9=16,'Mottes de 6'!BA711,IF($J$9=17,'Mottes de 6'!BB711,IF($J$9=18,'Mottes de 6'!BC711,IF($J$9=19,'Mottes de 6'!BD711,IF($J$9=20,'Mottes de 6'!BE711,IF($J$9=21,'Mottes de 6'!BF711,IF($J$9=22,'Mottes de 6'!BG711,IF($J$9=23,'Mottes de 6'!BH711,IF($J$9=24,'Mottes de 6'!BI711,IF($J$9=25,'Mottes de 6'!BJ711,IF($J$9=26,'Mottes de 6'!BK711,IF($J$9=27,'Mottes de 6'!BL711,IF($J$9=28,'Mottes de 6'!BM711,IF($J$9=29,'Mottes de 6'!BN711,IF($J$9=30,'Mottes de 6'!BO711,IF($J$9=31,'Mottes de 6'!BP711,IF($J$9=32,'Mottes de 6'!BQ711,IF($J$9=33,'Mottes de 6'!BR711,IF($J$9=34,'Mottes de 6'!BS711,IF($J$9=35,'Mottes de 6'!BT711,))))))))))))))))))))))))))))))))))))))))))))))))))))</f>
        <v>0</v>
      </c>
      <c r="K2760" s="103" t="str">
        <f>IF('Mottes de 6'!R711=0,"","Erreur")</f>
        <v/>
      </c>
    </row>
    <row r="2761" spans="1:11" x14ac:dyDescent="0.25">
      <c r="A2761" s="103">
        <f>IF('Mottes de 6'!A712&lt;&gt;"",'Mottes de 6'!A712,"")</f>
        <v>11730</v>
      </c>
      <c r="B2761" s="103" t="str">
        <f>IF('Mottes de 6'!L712&lt;&gt;"",'Mottes de 6'!L712,"")</f>
        <v>Noai</v>
      </c>
      <c r="C2761" s="107" t="str">
        <f>IF('Mottes de 6'!B712&lt;&gt;"",'Mottes de 6'!B712,"")</f>
        <v>PETUNIA SURFINIA</v>
      </c>
      <c r="D2761" s="107" t="str">
        <f>IF('Mottes de 6'!C712&lt;&gt;"",'Mottes de 6'!C712,"")</f>
        <v xml:space="preserve">Purple </v>
      </c>
      <c r="E2761" s="103">
        <f>IF('Mottes de 6'!H712&lt;&gt;"",'Mottes de 6'!H712,"")</f>
        <v>11</v>
      </c>
      <c r="F2761" s="103" t="str">
        <f>IF('Mottes de 6'!E712&lt;&gt;"",'Mottes de 6'!E712,"")</f>
        <v>B</v>
      </c>
      <c r="G2761" s="103" t="str">
        <f>IF('Mottes de 6'!N712&lt;&gt;"",'Mottes de 6'!N712,"")</f>
        <v>M6</v>
      </c>
      <c r="H2761" s="103" t="str">
        <f>IF('Mottes de 6'!I712&lt;&gt;"",'Mottes de 6'!I712,"")</f>
        <v>A</v>
      </c>
      <c r="I2761" s="103">
        <f>IF('Mottes de 6'!J712&lt;&gt;"",'Mottes de 6'!J712,"")</f>
        <v>0.06</v>
      </c>
      <c r="J2761" s="103">
        <f>IF($J$9=36,'Mottes de 6'!U712,IF($J$9=37,'Mottes de 6'!V712,IF($J$9=38,'Mottes de 6'!W712,IF($J$9=39,'Mottes de 6'!X712,IF($J$9=40,'Mottes de 6'!Y712,IF($J$9=41,'Mottes de 6'!Z712,IF($J$9=42,'Mottes de 6'!AA712,IF($J$9=43,'Mottes de 6'!AB712,IF($J$9=44,'Mottes de 6'!AC712,IF($J$9=45,'Mottes de 6'!AD712,IF($J$9=46,'Mottes de 6'!AE712,IF($J$9=47,'Mottes de 6'!AF712,IF($J$9=48,'Mottes de 6'!AG712,IF($J$9=49,'Mottes de 6'!AH712,IF($J$9=50,'Mottes de 6'!AI712,IF($J$9=51,'Mottes de 6'!AJ712,IF($J$9=52,'Mottes de 6'!AK712,IF($J$9=1,'Mottes de 6'!AL712,IF($J$9=2,'Mottes de 6'!AM712,IF($J$9=3,'Mottes de 6'!AN712,IF($J$9=4,'Mottes de 6'!AO712,IF($J$9=5,'Mottes de 6'!AP712,IF($J$9=6,'Mottes de 6'!AQ712,IF($J$9=7,'Mottes de 6'!AR712,IF($J$9=8,'Mottes de 6'!AS712,IF($J$9=9,'Mottes de 6'!AT712,IF($J$9=10,'Mottes de 6'!AU712,IF($J$9=11,'Mottes de 6'!AV712,IF($J$9=12,'Mottes de 6'!AW712,IF($J$9=13,'Mottes de 6'!AX712,IF($J$9=14,'Mottes de 6'!AY712,IF($J$9=15,'Mottes de 6'!AZ712,IF($J$9=16,'Mottes de 6'!BA712,IF($J$9=17,'Mottes de 6'!BB712,IF($J$9=18,'Mottes de 6'!BC712,IF($J$9=19,'Mottes de 6'!BD712,IF($J$9=20,'Mottes de 6'!BE712,IF($J$9=21,'Mottes de 6'!BF712,IF($J$9=22,'Mottes de 6'!BG712,IF($J$9=23,'Mottes de 6'!BH712,IF($J$9=24,'Mottes de 6'!BI712,IF($J$9=25,'Mottes de 6'!BJ712,IF($J$9=26,'Mottes de 6'!BK712,IF($J$9=27,'Mottes de 6'!BL712,IF($J$9=28,'Mottes de 6'!BM712,IF($J$9=29,'Mottes de 6'!BN712,IF($J$9=30,'Mottes de 6'!BO712,IF($J$9=31,'Mottes de 6'!BP712,IF($J$9=32,'Mottes de 6'!BQ712,IF($J$9=33,'Mottes de 6'!BR712,IF($J$9=34,'Mottes de 6'!BS712,IF($J$9=35,'Mottes de 6'!BT712,))))))))))))))))))))))))))))))))))))))))))))))))))))</f>
        <v>0</v>
      </c>
      <c r="K2761" s="103" t="str">
        <f>IF('Mottes de 6'!R712=0,"","Erreur")</f>
        <v/>
      </c>
    </row>
    <row r="2762" spans="1:11" x14ac:dyDescent="0.25">
      <c r="A2762" s="103">
        <f>IF('Mottes de 6'!A713&lt;&gt;"",'Mottes de 6'!A713,"")</f>
        <v>21584</v>
      </c>
      <c r="B2762" s="103" t="str">
        <f>IF('Mottes de 6'!L713&lt;&gt;"",'Mottes de 6'!L713,"")</f>
        <v>Noai</v>
      </c>
      <c r="C2762" s="107" t="str">
        <f>IF('Mottes de 6'!B713&lt;&gt;"",'Mottes de 6'!B713,"")</f>
        <v>PETUNIA SURFINIA</v>
      </c>
      <c r="D2762" s="107" t="str">
        <f>IF('Mottes de 6'!C713&lt;&gt;"",'Mottes de 6'!C713,"")</f>
        <v xml:space="preserve">Purple Vein Compact </v>
      </c>
      <c r="E2762" s="103">
        <f>IF('Mottes de 6'!H713&lt;&gt;"",'Mottes de 6'!H713,"")</f>
        <v>11</v>
      </c>
      <c r="F2762" s="103" t="str">
        <f>IF('Mottes de 6'!E713&lt;&gt;"",'Mottes de 6'!E713,"")</f>
        <v>B</v>
      </c>
      <c r="G2762" s="103" t="str">
        <f>IF('Mottes de 6'!N713&lt;&gt;"",'Mottes de 6'!N713,"")</f>
        <v>M6</v>
      </c>
      <c r="H2762" s="103" t="str">
        <f>IF('Mottes de 6'!I713&lt;&gt;"",'Mottes de 6'!I713,"")</f>
        <v>A</v>
      </c>
      <c r="I2762" s="103">
        <f>IF('Mottes de 6'!J713&lt;&gt;"",'Mottes de 6'!J713,"")</f>
        <v>0.06</v>
      </c>
      <c r="J2762" s="103">
        <f>IF($J$9=36,'Mottes de 6'!U713,IF($J$9=37,'Mottes de 6'!V713,IF($J$9=38,'Mottes de 6'!W713,IF($J$9=39,'Mottes de 6'!X713,IF($J$9=40,'Mottes de 6'!Y713,IF($J$9=41,'Mottes de 6'!Z713,IF($J$9=42,'Mottes de 6'!AA713,IF($J$9=43,'Mottes de 6'!AB713,IF($J$9=44,'Mottes de 6'!AC713,IF($J$9=45,'Mottes de 6'!AD713,IF($J$9=46,'Mottes de 6'!AE713,IF($J$9=47,'Mottes de 6'!AF713,IF($J$9=48,'Mottes de 6'!AG713,IF($J$9=49,'Mottes de 6'!AH713,IF($J$9=50,'Mottes de 6'!AI713,IF($J$9=51,'Mottes de 6'!AJ713,IF($J$9=52,'Mottes de 6'!AK713,IF($J$9=1,'Mottes de 6'!AL713,IF($J$9=2,'Mottes de 6'!AM713,IF($J$9=3,'Mottes de 6'!AN713,IF($J$9=4,'Mottes de 6'!AO713,IF($J$9=5,'Mottes de 6'!AP713,IF($J$9=6,'Mottes de 6'!AQ713,IF($J$9=7,'Mottes de 6'!AR713,IF($J$9=8,'Mottes de 6'!AS713,IF($J$9=9,'Mottes de 6'!AT713,IF($J$9=10,'Mottes de 6'!AU713,IF($J$9=11,'Mottes de 6'!AV713,IF($J$9=12,'Mottes de 6'!AW713,IF($J$9=13,'Mottes de 6'!AX713,IF($J$9=14,'Mottes de 6'!AY713,IF($J$9=15,'Mottes de 6'!AZ713,IF($J$9=16,'Mottes de 6'!BA713,IF($J$9=17,'Mottes de 6'!BB713,IF($J$9=18,'Mottes de 6'!BC713,IF($J$9=19,'Mottes de 6'!BD713,IF($J$9=20,'Mottes de 6'!BE713,IF($J$9=21,'Mottes de 6'!BF713,IF($J$9=22,'Mottes de 6'!BG713,IF($J$9=23,'Mottes de 6'!BH713,IF($J$9=24,'Mottes de 6'!BI713,IF($J$9=25,'Mottes de 6'!BJ713,IF($J$9=26,'Mottes de 6'!BK713,IF($J$9=27,'Mottes de 6'!BL713,IF($J$9=28,'Mottes de 6'!BM713,IF($J$9=29,'Mottes de 6'!BN713,IF($J$9=30,'Mottes de 6'!BO713,IF($J$9=31,'Mottes de 6'!BP713,IF($J$9=32,'Mottes de 6'!BQ713,IF($J$9=33,'Mottes de 6'!BR713,IF($J$9=34,'Mottes de 6'!BS713,IF($J$9=35,'Mottes de 6'!BT713,))))))))))))))))))))))))))))))))))))))))))))))))))))</f>
        <v>0</v>
      </c>
      <c r="K2762" s="103" t="str">
        <f>IF('Mottes de 6'!R713=0,"","Erreur")</f>
        <v/>
      </c>
    </row>
    <row r="2763" spans="1:11" x14ac:dyDescent="0.25">
      <c r="A2763" s="103">
        <f>IF('Mottes de 6'!A714&lt;&gt;"",'Mottes de 6'!A714,"")</f>
        <v>21587</v>
      </c>
      <c r="B2763" s="103" t="str">
        <f>IF('Mottes de 6'!L714&lt;&gt;"",'Mottes de 6'!L714,"")</f>
        <v>Noai</v>
      </c>
      <c r="C2763" s="107" t="str">
        <f>IF('Mottes de 6'!B714&lt;&gt;"",'Mottes de 6'!B714,"")</f>
        <v>PETUNIA SURFINIA</v>
      </c>
      <c r="D2763" s="107" t="str">
        <f>IF('Mottes de 6'!C714&lt;&gt;"",'Mottes de 6'!C714,"")</f>
        <v xml:space="preserve">Rose Vein </v>
      </c>
      <c r="E2763" s="103">
        <f>IF('Mottes de 6'!H714&lt;&gt;"",'Mottes de 6'!H714,"")</f>
        <v>11</v>
      </c>
      <c r="F2763" s="103" t="str">
        <f>IF('Mottes de 6'!E714&lt;&gt;"",'Mottes de 6'!E714,"")</f>
        <v>B</v>
      </c>
      <c r="G2763" s="103" t="str">
        <f>IF('Mottes de 6'!N714&lt;&gt;"",'Mottes de 6'!N714,"")</f>
        <v>M6</v>
      </c>
      <c r="H2763" s="103" t="str">
        <f>IF('Mottes de 6'!I714&lt;&gt;"",'Mottes de 6'!I714,"")</f>
        <v>A</v>
      </c>
      <c r="I2763" s="103">
        <f>IF('Mottes de 6'!J714&lt;&gt;"",'Mottes de 6'!J714,"")</f>
        <v>0.06</v>
      </c>
      <c r="J2763" s="103">
        <f>IF($J$9=36,'Mottes de 6'!U714,IF($J$9=37,'Mottes de 6'!V714,IF($J$9=38,'Mottes de 6'!W714,IF($J$9=39,'Mottes de 6'!X714,IF($J$9=40,'Mottes de 6'!Y714,IF($J$9=41,'Mottes de 6'!Z714,IF($J$9=42,'Mottes de 6'!AA714,IF($J$9=43,'Mottes de 6'!AB714,IF($J$9=44,'Mottes de 6'!AC714,IF($J$9=45,'Mottes de 6'!AD714,IF($J$9=46,'Mottes de 6'!AE714,IF($J$9=47,'Mottes de 6'!AF714,IF($J$9=48,'Mottes de 6'!AG714,IF($J$9=49,'Mottes de 6'!AH714,IF($J$9=50,'Mottes de 6'!AI714,IF($J$9=51,'Mottes de 6'!AJ714,IF($J$9=52,'Mottes de 6'!AK714,IF($J$9=1,'Mottes de 6'!AL714,IF($J$9=2,'Mottes de 6'!AM714,IF($J$9=3,'Mottes de 6'!AN714,IF($J$9=4,'Mottes de 6'!AO714,IF($J$9=5,'Mottes de 6'!AP714,IF($J$9=6,'Mottes de 6'!AQ714,IF($J$9=7,'Mottes de 6'!AR714,IF($J$9=8,'Mottes de 6'!AS714,IF($J$9=9,'Mottes de 6'!AT714,IF($J$9=10,'Mottes de 6'!AU714,IF($J$9=11,'Mottes de 6'!AV714,IF($J$9=12,'Mottes de 6'!AW714,IF($J$9=13,'Mottes de 6'!AX714,IF($J$9=14,'Mottes de 6'!AY714,IF($J$9=15,'Mottes de 6'!AZ714,IF($J$9=16,'Mottes de 6'!BA714,IF($J$9=17,'Mottes de 6'!BB714,IF($J$9=18,'Mottes de 6'!BC714,IF($J$9=19,'Mottes de 6'!BD714,IF($J$9=20,'Mottes de 6'!BE714,IF($J$9=21,'Mottes de 6'!BF714,IF($J$9=22,'Mottes de 6'!BG714,IF($J$9=23,'Mottes de 6'!BH714,IF($J$9=24,'Mottes de 6'!BI714,IF($J$9=25,'Mottes de 6'!BJ714,IF($J$9=26,'Mottes de 6'!BK714,IF($J$9=27,'Mottes de 6'!BL714,IF($J$9=28,'Mottes de 6'!BM714,IF($J$9=29,'Mottes de 6'!BN714,IF($J$9=30,'Mottes de 6'!BO714,IF($J$9=31,'Mottes de 6'!BP714,IF($J$9=32,'Mottes de 6'!BQ714,IF($J$9=33,'Mottes de 6'!BR714,IF($J$9=34,'Mottes de 6'!BS714,IF($J$9=35,'Mottes de 6'!BT714,))))))))))))))))))))))))))))))))))))))))))))))))))))</f>
        <v>0</v>
      </c>
      <c r="K2763" s="103" t="str">
        <f>IF('Mottes de 6'!R714=0,"","Erreur")</f>
        <v/>
      </c>
    </row>
    <row r="2764" spans="1:11" x14ac:dyDescent="0.25">
      <c r="A2764" s="103">
        <f>IF('Mottes de 6'!A715&lt;&gt;"",'Mottes de 6'!A715,"")</f>
        <v>12693</v>
      </c>
      <c r="B2764" s="103" t="str">
        <f>IF('Mottes de 6'!L715&lt;&gt;"",'Mottes de 6'!L715,"")</f>
        <v>Noai</v>
      </c>
      <c r="C2764" s="107" t="str">
        <f>IF('Mottes de 6'!B715&lt;&gt;"",'Mottes de 6'!B715,"")</f>
        <v>PETUNIA SURFINIA</v>
      </c>
      <c r="D2764" s="107" t="str">
        <f>IF('Mottes de 6'!C715&lt;&gt;"",'Mottes de 6'!C715,"")</f>
        <v xml:space="preserve">Snow </v>
      </c>
      <c r="E2764" s="103">
        <f>IF('Mottes de 6'!H715&lt;&gt;"",'Mottes de 6'!H715,"")</f>
        <v>11</v>
      </c>
      <c r="F2764" s="103" t="str">
        <f>IF('Mottes de 6'!E715&lt;&gt;"",'Mottes de 6'!E715,"")</f>
        <v>B</v>
      </c>
      <c r="G2764" s="103" t="str">
        <f>IF('Mottes de 6'!N715&lt;&gt;"",'Mottes de 6'!N715,"")</f>
        <v>M6</v>
      </c>
      <c r="H2764" s="103" t="str">
        <f>IF('Mottes de 6'!I715&lt;&gt;"",'Mottes de 6'!I715,"")</f>
        <v>A</v>
      </c>
      <c r="I2764" s="103">
        <f>IF('Mottes de 6'!J715&lt;&gt;"",'Mottes de 6'!J715,"")</f>
        <v>0.06</v>
      </c>
      <c r="J2764" s="103">
        <f>IF($J$9=36,'Mottes de 6'!U715,IF($J$9=37,'Mottes de 6'!V715,IF($J$9=38,'Mottes de 6'!W715,IF($J$9=39,'Mottes de 6'!X715,IF($J$9=40,'Mottes de 6'!Y715,IF($J$9=41,'Mottes de 6'!Z715,IF($J$9=42,'Mottes de 6'!AA715,IF($J$9=43,'Mottes de 6'!AB715,IF($J$9=44,'Mottes de 6'!AC715,IF($J$9=45,'Mottes de 6'!AD715,IF($J$9=46,'Mottes de 6'!AE715,IF($J$9=47,'Mottes de 6'!AF715,IF($J$9=48,'Mottes de 6'!AG715,IF($J$9=49,'Mottes de 6'!AH715,IF($J$9=50,'Mottes de 6'!AI715,IF($J$9=51,'Mottes de 6'!AJ715,IF($J$9=52,'Mottes de 6'!AK715,IF($J$9=1,'Mottes de 6'!AL715,IF($J$9=2,'Mottes de 6'!AM715,IF($J$9=3,'Mottes de 6'!AN715,IF($J$9=4,'Mottes de 6'!AO715,IF($J$9=5,'Mottes de 6'!AP715,IF($J$9=6,'Mottes de 6'!AQ715,IF($J$9=7,'Mottes de 6'!AR715,IF($J$9=8,'Mottes de 6'!AS715,IF($J$9=9,'Mottes de 6'!AT715,IF($J$9=10,'Mottes de 6'!AU715,IF($J$9=11,'Mottes de 6'!AV715,IF($J$9=12,'Mottes de 6'!AW715,IF($J$9=13,'Mottes de 6'!AX715,IF($J$9=14,'Mottes de 6'!AY715,IF($J$9=15,'Mottes de 6'!AZ715,IF($J$9=16,'Mottes de 6'!BA715,IF($J$9=17,'Mottes de 6'!BB715,IF($J$9=18,'Mottes de 6'!BC715,IF($J$9=19,'Mottes de 6'!BD715,IF($J$9=20,'Mottes de 6'!BE715,IF($J$9=21,'Mottes de 6'!BF715,IF($J$9=22,'Mottes de 6'!BG715,IF($J$9=23,'Mottes de 6'!BH715,IF($J$9=24,'Mottes de 6'!BI715,IF($J$9=25,'Mottes de 6'!BJ715,IF($J$9=26,'Mottes de 6'!BK715,IF($J$9=27,'Mottes de 6'!BL715,IF($J$9=28,'Mottes de 6'!BM715,IF($J$9=29,'Mottes de 6'!BN715,IF($J$9=30,'Mottes de 6'!BO715,IF($J$9=31,'Mottes de 6'!BP715,IF($J$9=32,'Mottes de 6'!BQ715,IF($J$9=33,'Mottes de 6'!BR715,IF($J$9=34,'Mottes de 6'!BS715,IF($J$9=35,'Mottes de 6'!BT715,))))))))))))))))))))))))))))))))))))))))))))))))))))</f>
        <v>0</v>
      </c>
      <c r="K2764" s="103" t="str">
        <f>IF('Mottes de 6'!R715=0,"","Erreur")</f>
        <v/>
      </c>
    </row>
    <row r="2765" spans="1:11" x14ac:dyDescent="0.25">
      <c r="A2765" s="103">
        <f>IF('Mottes de 6'!A716&lt;&gt;"",'Mottes de 6'!A716,"")</f>
        <v>21593</v>
      </c>
      <c r="B2765" s="103" t="str">
        <f>IF('Mottes de 6'!L716&lt;&gt;"",'Mottes de 6'!L716,"")</f>
        <v>Noai</v>
      </c>
      <c r="C2765" s="107" t="str">
        <f>IF('Mottes de 6'!B716&lt;&gt;"",'Mottes de 6'!B716,"")</f>
        <v>PETUNIA SURFINIA</v>
      </c>
      <c r="D2765" s="107" t="str">
        <f>IF('Mottes de 6'!C716&lt;&gt;"",'Mottes de 6'!C716,"")</f>
        <v>Velvet blue</v>
      </c>
      <c r="E2765" s="103">
        <f>IF('Mottes de 6'!H716&lt;&gt;"",'Mottes de 6'!H716,"")</f>
        <v>11</v>
      </c>
      <c r="F2765" s="103" t="str">
        <f>IF('Mottes de 6'!E716&lt;&gt;"",'Mottes de 6'!E716,"")</f>
        <v>B</v>
      </c>
      <c r="G2765" s="103" t="str">
        <f>IF('Mottes de 6'!N716&lt;&gt;"",'Mottes de 6'!N716,"")</f>
        <v>M6</v>
      </c>
      <c r="H2765" s="103" t="str">
        <f>IF('Mottes de 6'!I716&lt;&gt;"",'Mottes de 6'!I716,"")</f>
        <v>A</v>
      </c>
      <c r="I2765" s="103">
        <f>IF('Mottes de 6'!J716&lt;&gt;"",'Mottes de 6'!J716,"")</f>
        <v>0.06</v>
      </c>
      <c r="J2765" s="103">
        <f>IF($J$9=36,'Mottes de 6'!U716,IF($J$9=37,'Mottes de 6'!V716,IF($J$9=38,'Mottes de 6'!W716,IF($J$9=39,'Mottes de 6'!X716,IF($J$9=40,'Mottes de 6'!Y716,IF($J$9=41,'Mottes de 6'!Z716,IF($J$9=42,'Mottes de 6'!AA716,IF($J$9=43,'Mottes de 6'!AB716,IF($J$9=44,'Mottes de 6'!AC716,IF($J$9=45,'Mottes de 6'!AD716,IF($J$9=46,'Mottes de 6'!AE716,IF($J$9=47,'Mottes de 6'!AF716,IF($J$9=48,'Mottes de 6'!AG716,IF($J$9=49,'Mottes de 6'!AH716,IF($J$9=50,'Mottes de 6'!AI716,IF($J$9=51,'Mottes de 6'!AJ716,IF($J$9=52,'Mottes de 6'!AK716,IF($J$9=1,'Mottes de 6'!AL716,IF($J$9=2,'Mottes de 6'!AM716,IF($J$9=3,'Mottes de 6'!AN716,IF($J$9=4,'Mottes de 6'!AO716,IF($J$9=5,'Mottes de 6'!AP716,IF($J$9=6,'Mottes de 6'!AQ716,IF($J$9=7,'Mottes de 6'!AR716,IF($J$9=8,'Mottes de 6'!AS716,IF($J$9=9,'Mottes de 6'!AT716,IF($J$9=10,'Mottes de 6'!AU716,IF($J$9=11,'Mottes de 6'!AV716,IF($J$9=12,'Mottes de 6'!AW716,IF($J$9=13,'Mottes de 6'!AX716,IF($J$9=14,'Mottes de 6'!AY716,IF($J$9=15,'Mottes de 6'!AZ716,IF($J$9=16,'Mottes de 6'!BA716,IF($J$9=17,'Mottes de 6'!BB716,IF($J$9=18,'Mottes de 6'!BC716,IF($J$9=19,'Mottes de 6'!BD716,IF($J$9=20,'Mottes de 6'!BE716,IF($J$9=21,'Mottes de 6'!BF716,IF($J$9=22,'Mottes de 6'!BG716,IF($J$9=23,'Mottes de 6'!BH716,IF($J$9=24,'Mottes de 6'!BI716,IF($J$9=25,'Mottes de 6'!BJ716,IF($J$9=26,'Mottes de 6'!BK716,IF($J$9=27,'Mottes de 6'!BL716,IF($J$9=28,'Mottes de 6'!BM716,IF($J$9=29,'Mottes de 6'!BN716,IF($J$9=30,'Mottes de 6'!BO716,IF($J$9=31,'Mottes de 6'!BP716,IF($J$9=32,'Mottes de 6'!BQ716,IF($J$9=33,'Mottes de 6'!BR716,IF($J$9=34,'Mottes de 6'!BS716,IF($J$9=35,'Mottes de 6'!BT716,))))))))))))))))))))))))))))))))))))))))))))))))))))</f>
        <v>0</v>
      </c>
      <c r="K2765" s="103" t="str">
        <f>IF('Mottes de 6'!R716=0,"","Erreur")</f>
        <v/>
      </c>
    </row>
    <row r="2766" spans="1:11" x14ac:dyDescent="0.25">
      <c r="A2766" s="103">
        <f>IF('Mottes de 6'!A717&lt;&gt;"",'Mottes de 6'!A717,"")</f>
        <v>11733</v>
      </c>
      <c r="B2766" s="103" t="str">
        <f>IF('Mottes de 6'!L717&lt;&gt;"",'Mottes de 6'!L717,"")</f>
        <v>Noai</v>
      </c>
      <c r="C2766" s="107" t="str">
        <f>IF('Mottes de 6'!B717&lt;&gt;"",'Mottes de 6'!B717,"")</f>
        <v>PETUNIA SURFINIA</v>
      </c>
      <c r="D2766" s="107" t="str">
        <f>IF('Mottes de 6'!C717&lt;&gt;"",'Mottes de 6'!C717,"")</f>
        <v>White</v>
      </c>
      <c r="E2766" s="103">
        <f>IF('Mottes de 6'!H717&lt;&gt;"",'Mottes de 6'!H717,"")</f>
        <v>11</v>
      </c>
      <c r="F2766" s="103" t="str">
        <f>IF('Mottes de 6'!E717&lt;&gt;"",'Mottes de 6'!E717,"")</f>
        <v>B</v>
      </c>
      <c r="G2766" s="103" t="str">
        <f>IF('Mottes de 6'!N717&lt;&gt;"",'Mottes de 6'!N717,"")</f>
        <v>M6</v>
      </c>
      <c r="H2766" s="103" t="str">
        <f>IF('Mottes de 6'!I717&lt;&gt;"",'Mottes de 6'!I717,"")</f>
        <v>A</v>
      </c>
      <c r="I2766" s="103">
        <f>IF('Mottes de 6'!J717&lt;&gt;"",'Mottes de 6'!J717,"")</f>
        <v>0.06</v>
      </c>
      <c r="J2766" s="103">
        <f>IF($J$9=36,'Mottes de 6'!U717,IF($J$9=37,'Mottes de 6'!V717,IF($J$9=38,'Mottes de 6'!W717,IF($J$9=39,'Mottes de 6'!X717,IF($J$9=40,'Mottes de 6'!Y717,IF($J$9=41,'Mottes de 6'!Z717,IF($J$9=42,'Mottes de 6'!AA717,IF($J$9=43,'Mottes de 6'!AB717,IF($J$9=44,'Mottes de 6'!AC717,IF($J$9=45,'Mottes de 6'!AD717,IF($J$9=46,'Mottes de 6'!AE717,IF($J$9=47,'Mottes de 6'!AF717,IF($J$9=48,'Mottes de 6'!AG717,IF($J$9=49,'Mottes de 6'!AH717,IF($J$9=50,'Mottes de 6'!AI717,IF($J$9=51,'Mottes de 6'!AJ717,IF($J$9=52,'Mottes de 6'!AK717,IF($J$9=1,'Mottes de 6'!AL717,IF($J$9=2,'Mottes de 6'!AM717,IF($J$9=3,'Mottes de 6'!AN717,IF($J$9=4,'Mottes de 6'!AO717,IF($J$9=5,'Mottes de 6'!AP717,IF($J$9=6,'Mottes de 6'!AQ717,IF($J$9=7,'Mottes de 6'!AR717,IF($J$9=8,'Mottes de 6'!AS717,IF($J$9=9,'Mottes de 6'!AT717,IF($J$9=10,'Mottes de 6'!AU717,IF($J$9=11,'Mottes de 6'!AV717,IF($J$9=12,'Mottes de 6'!AW717,IF($J$9=13,'Mottes de 6'!AX717,IF($J$9=14,'Mottes de 6'!AY717,IF($J$9=15,'Mottes de 6'!AZ717,IF($J$9=16,'Mottes de 6'!BA717,IF($J$9=17,'Mottes de 6'!BB717,IF($J$9=18,'Mottes de 6'!BC717,IF($J$9=19,'Mottes de 6'!BD717,IF($J$9=20,'Mottes de 6'!BE717,IF($J$9=21,'Mottes de 6'!BF717,IF($J$9=22,'Mottes de 6'!BG717,IF($J$9=23,'Mottes de 6'!BH717,IF($J$9=24,'Mottes de 6'!BI717,IF($J$9=25,'Mottes de 6'!BJ717,IF($J$9=26,'Mottes de 6'!BK717,IF($J$9=27,'Mottes de 6'!BL717,IF($J$9=28,'Mottes de 6'!BM717,IF($J$9=29,'Mottes de 6'!BN717,IF($J$9=30,'Mottes de 6'!BO717,IF($J$9=31,'Mottes de 6'!BP717,IF($J$9=32,'Mottes de 6'!BQ717,IF($J$9=33,'Mottes de 6'!BR717,IF($J$9=34,'Mottes de 6'!BS717,IF($J$9=35,'Mottes de 6'!BT717,))))))))))))))))))))))))))))))))))))))))))))))))))))</f>
        <v>0</v>
      </c>
      <c r="K2766" s="103" t="str">
        <f>IF('Mottes de 6'!R717=0,"","Erreur")</f>
        <v/>
      </c>
    </row>
    <row r="2767" spans="1:11" x14ac:dyDescent="0.25">
      <c r="A2767" s="103">
        <f>IF('Mottes de 6'!A718&lt;&gt;"",'Mottes de 6'!A718,"")</f>
        <v>11732</v>
      </c>
      <c r="B2767" s="103" t="str">
        <f>IF('Mottes de 6'!L718&lt;&gt;"",'Mottes de 6'!L718,"")</f>
        <v>Noai</v>
      </c>
      <c r="C2767" s="107" t="str">
        <f>IF('Mottes de 6'!B718&lt;&gt;"",'Mottes de 6'!B718,"")</f>
        <v>PETUNIA SURFINIA</v>
      </c>
      <c r="D2767" s="107" t="str">
        <f>IF('Mottes de 6'!C718&lt;&gt;"",'Mottes de 6'!C718,"")</f>
        <v xml:space="preserve">Yellow </v>
      </c>
      <c r="E2767" s="103">
        <f>IF('Mottes de 6'!H718&lt;&gt;"",'Mottes de 6'!H718,"")</f>
        <v>11</v>
      </c>
      <c r="F2767" s="103" t="str">
        <f>IF('Mottes de 6'!E718&lt;&gt;"",'Mottes de 6'!E718,"")</f>
        <v>B</v>
      </c>
      <c r="G2767" s="103" t="str">
        <f>IF('Mottes de 6'!N718&lt;&gt;"",'Mottes de 6'!N718,"")</f>
        <v>M6</v>
      </c>
      <c r="H2767" s="103" t="str">
        <f>IF('Mottes de 6'!I718&lt;&gt;"",'Mottes de 6'!I718,"")</f>
        <v>A</v>
      </c>
      <c r="I2767" s="103">
        <f>IF('Mottes de 6'!J718&lt;&gt;"",'Mottes de 6'!J718,"")</f>
        <v>0.06</v>
      </c>
      <c r="J2767" s="103">
        <f>IF($J$9=36,'Mottes de 6'!U718,IF($J$9=37,'Mottes de 6'!V718,IF($J$9=38,'Mottes de 6'!W718,IF($J$9=39,'Mottes de 6'!X718,IF($J$9=40,'Mottes de 6'!Y718,IF($J$9=41,'Mottes de 6'!Z718,IF($J$9=42,'Mottes de 6'!AA718,IF($J$9=43,'Mottes de 6'!AB718,IF($J$9=44,'Mottes de 6'!AC718,IF($J$9=45,'Mottes de 6'!AD718,IF($J$9=46,'Mottes de 6'!AE718,IF($J$9=47,'Mottes de 6'!AF718,IF($J$9=48,'Mottes de 6'!AG718,IF($J$9=49,'Mottes de 6'!AH718,IF($J$9=50,'Mottes de 6'!AI718,IF($J$9=51,'Mottes de 6'!AJ718,IF($J$9=52,'Mottes de 6'!AK718,IF($J$9=1,'Mottes de 6'!AL718,IF($J$9=2,'Mottes de 6'!AM718,IF($J$9=3,'Mottes de 6'!AN718,IF($J$9=4,'Mottes de 6'!AO718,IF($J$9=5,'Mottes de 6'!AP718,IF($J$9=6,'Mottes de 6'!AQ718,IF($J$9=7,'Mottes de 6'!AR718,IF($J$9=8,'Mottes de 6'!AS718,IF($J$9=9,'Mottes de 6'!AT718,IF($J$9=10,'Mottes de 6'!AU718,IF($J$9=11,'Mottes de 6'!AV718,IF($J$9=12,'Mottes de 6'!AW718,IF($J$9=13,'Mottes de 6'!AX718,IF($J$9=14,'Mottes de 6'!AY718,IF($J$9=15,'Mottes de 6'!AZ718,IF($J$9=16,'Mottes de 6'!BA718,IF($J$9=17,'Mottes de 6'!BB718,IF($J$9=18,'Mottes de 6'!BC718,IF($J$9=19,'Mottes de 6'!BD718,IF($J$9=20,'Mottes de 6'!BE718,IF($J$9=21,'Mottes de 6'!BF718,IF($J$9=22,'Mottes de 6'!BG718,IF($J$9=23,'Mottes de 6'!BH718,IF($J$9=24,'Mottes de 6'!BI718,IF($J$9=25,'Mottes de 6'!BJ718,IF($J$9=26,'Mottes de 6'!BK718,IF($J$9=27,'Mottes de 6'!BL718,IF($J$9=28,'Mottes de 6'!BM718,IF($J$9=29,'Mottes de 6'!BN718,IF($J$9=30,'Mottes de 6'!BO718,IF($J$9=31,'Mottes de 6'!BP718,IF($J$9=32,'Mottes de 6'!BQ718,IF($J$9=33,'Mottes de 6'!BR718,IF($J$9=34,'Mottes de 6'!BS718,IF($J$9=35,'Mottes de 6'!BT718,))))))))))))))))))))))))))))))))))))))))))))))))))))</f>
        <v>0</v>
      </c>
      <c r="K2767" s="103" t="str">
        <f>IF('Mottes de 6'!R718=0,"","Erreur")</f>
        <v/>
      </c>
    </row>
    <row r="2768" spans="1:11" x14ac:dyDescent="0.25">
      <c r="A2768" s="103">
        <f>IF('Mottes de 6'!A719&lt;&gt;"",'Mottes de 6'!A719,"")</f>
        <v>21592</v>
      </c>
      <c r="B2768" s="103" t="str">
        <f>IF('Mottes de 6'!L719&lt;&gt;"",'Mottes de 6'!L719,"")</f>
        <v>Noai</v>
      </c>
      <c r="C2768" s="107" t="str">
        <f>IF('Mottes de 6'!B719&lt;&gt;"",'Mottes de 6'!B719,"")</f>
        <v>PETUNIA SURFINIA</v>
      </c>
      <c r="D2768" s="107" t="str">
        <f>IF('Mottes de 6'!C719&lt;&gt;"",'Mottes de 6'!C719,"")</f>
        <v xml:space="preserve">Variés </v>
      </c>
      <c r="E2768" s="103">
        <f>IF('Mottes de 6'!H719&lt;&gt;"",'Mottes de 6'!H719,"")</f>
        <v>11</v>
      </c>
      <c r="F2768" s="103" t="str">
        <f>IF('Mottes de 6'!E719&lt;&gt;"",'Mottes de 6'!E719,"")</f>
        <v>B</v>
      </c>
      <c r="G2768" s="103" t="str">
        <f>IF('Mottes de 6'!N719&lt;&gt;"",'Mottes de 6'!N719,"")</f>
        <v>M6</v>
      </c>
      <c r="H2768" s="103" t="str">
        <f>IF('Mottes de 6'!I719&lt;&gt;"",'Mottes de 6'!I719,"")</f>
        <v>A</v>
      </c>
      <c r="I2768" s="103">
        <f>IF('Mottes de 6'!J719&lt;&gt;"",'Mottes de 6'!J719,"")</f>
        <v>0.06</v>
      </c>
      <c r="J2768" s="103">
        <f>IF($J$9=36,'Mottes de 6'!U719,IF($J$9=37,'Mottes de 6'!V719,IF($J$9=38,'Mottes de 6'!W719,IF($J$9=39,'Mottes de 6'!X719,IF($J$9=40,'Mottes de 6'!Y719,IF($J$9=41,'Mottes de 6'!Z719,IF($J$9=42,'Mottes de 6'!AA719,IF($J$9=43,'Mottes de 6'!AB719,IF($J$9=44,'Mottes de 6'!AC719,IF($J$9=45,'Mottes de 6'!AD719,IF($J$9=46,'Mottes de 6'!AE719,IF($J$9=47,'Mottes de 6'!AF719,IF($J$9=48,'Mottes de 6'!AG719,IF($J$9=49,'Mottes de 6'!AH719,IF($J$9=50,'Mottes de 6'!AI719,IF($J$9=51,'Mottes de 6'!AJ719,IF($J$9=52,'Mottes de 6'!AK719,IF($J$9=1,'Mottes de 6'!AL719,IF($J$9=2,'Mottes de 6'!AM719,IF($J$9=3,'Mottes de 6'!AN719,IF($J$9=4,'Mottes de 6'!AO719,IF($J$9=5,'Mottes de 6'!AP719,IF($J$9=6,'Mottes de 6'!AQ719,IF($J$9=7,'Mottes de 6'!AR719,IF($J$9=8,'Mottes de 6'!AS719,IF($J$9=9,'Mottes de 6'!AT719,IF($J$9=10,'Mottes de 6'!AU719,IF($J$9=11,'Mottes de 6'!AV719,IF($J$9=12,'Mottes de 6'!AW719,IF($J$9=13,'Mottes de 6'!AX719,IF($J$9=14,'Mottes de 6'!AY719,IF($J$9=15,'Mottes de 6'!AZ719,IF($J$9=16,'Mottes de 6'!BA719,IF($J$9=17,'Mottes de 6'!BB719,IF($J$9=18,'Mottes de 6'!BC719,IF($J$9=19,'Mottes de 6'!BD719,IF($J$9=20,'Mottes de 6'!BE719,IF($J$9=21,'Mottes de 6'!BF719,IF($J$9=22,'Mottes de 6'!BG719,IF($J$9=23,'Mottes de 6'!BH719,IF($J$9=24,'Mottes de 6'!BI719,IF($J$9=25,'Mottes de 6'!BJ719,IF($J$9=26,'Mottes de 6'!BK719,IF($J$9=27,'Mottes de 6'!BL719,IF($J$9=28,'Mottes de 6'!BM719,IF($J$9=29,'Mottes de 6'!BN719,IF($J$9=30,'Mottes de 6'!BO719,IF($J$9=31,'Mottes de 6'!BP719,IF($J$9=32,'Mottes de 6'!BQ719,IF($J$9=33,'Mottes de 6'!BR719,IF($J$9=34,'Mottes de 6'!BS719,IF($J$9=35,'Mottes de 6'!BT719,))))))))))))))))))))))))))))))))))))))))))))))))))))</f>
        <v>0</v>
      </c>
      <c r="K2768" s="103" t="str">
        <f>IF('Mottes de 6'!R719=0,"","Erreur")</f>
        <v/>
      </c>
    </row>
    <row r="2769" spans="1:11" x14ac:dyDescent="0.25">
      <c r="A2769" s="450"/>
      <c r="B2769" s="450"/>
      <c r="C2769" s="451" t="s">
        <v>1967</v>
      </c>
      <c r="D2769" s="451"/>
      <c r="E2769" s="450"/>
      <c r="F2769" s="450"/>
      <c r="G2769" s="450"/>
      <c r="H2769" s="450"/>
      <c r="I2769" s="450"/>
      <c r="J2769" s="450">
        <f>SUBTOTAL(9,J2749:J2768)</f>
        <v>0</v>
      </c>
      <c r="K2769" s="450"/>
    </row>
    <row r="2770" spans="1:11" x14ac:dyDescent="0.25">
      <c r="A2770" s="103" t="str">
        <f>IF('Mottes de 6'!A720&lt;&gt;"",'Mottes de 6'!A720,"")</f>
        <v/>
      </c>
      <c r="B2770" s="103" t="str">
        <f>IF('Mottes de 6'!L720&lt;&gt;"",'Mottes de 6'!L720,"")</f>
        <v>E</v>
      </c>
      <c r="C2770" s="107" t="str">
        <f>IF('Mottes de 6'!B720&lt;&gt;"",'Mottes de 6'!B720,"")</f>
        <v>PETUNIA CASCADIAS</v>
      </c>
      <c r="D2770" s="107" t="str">
        <f>IF('Mottes de 6'!C720&lt;&gt;"",'Mottes de 6'!C720,"")</f>
        <v/>
      </c>
      <c r="E2770" s="103" t="str">
        <f>IF('Mottes de 6'!H720&lt;&gt;"",'Mottes de 6'!H720,"")</f>
        <v/>
      </c>
      <c r="F2770" s="103" t="str">
        <f>IF('Mottes de 6'!E720&lt;&gt;"",'Mottes de 6'!E720,"")</f>
        <v/>
      </c>
      <c r="G2770" s="103" t="str">
        <f>IF('Mottes de 6'!N720&lt;&gt;"",'Mottes de 6'!N720,"")</f>
        <v/>
      </c>
      <c r="H2770" s="103" t="str">
        <f>IF('Mottes de 6'!I720&lt;&gt;"",'Mottes de 6'!I720,"")</f>
        <v/>
      </c>
      <c r="I2770" s="103" t="str">
        <f>IF('Mottes de 6'!J720&lt;&gt;"",'Mottes de 6'!J720,"")</f>
        <v/>
      </c>
      <c r="J2770" s="103">
        <f>IF($J$9=36,'Mottes de 6'!U720,IF($J$9=37,'Mottes de 6'!V720,IF($J$9=38,'Mottes de 6'!W720,IF($J$9=39,'Mottes de 6'!X720,IF($J$9=40,'Mottes de 6'!Y720,IF($J$9=41,'Mottes de 6'!Z720,IF($J$9=42,'Mottes de 6'!AA720,IF($J$9=43,'Mottes de 6'!AB720,IF($J$9=44,'Mottes de 6'!AC720,IF($J$9=45,'Mottes de 6'!AD720,IF($J$9=46,'Mottes de 6'!AE720,IF($J$9=47,'Mottes de 6'!AF720,IF($J$9=48,'Mottes de 6'!AG720,IF($J$9=49,'Mottes de 6'!AH720,IF($J$9=50,'Mottes de 6'!AI720,IF($J$9=51,'Mottes de 6'!AJ720,IF($J$9=52,'Mottes de 6'!AK720,IF($J$9=1,'Mottes de 6'!AL720,IF($J$9=2,'Mottes de 6'!AM720,IF($J$9=3,'Mottes de 6'!AN720,IF($J$9=4,'Mottes de 6'!AO720,IF($J$9=5,'Mottes de 6'!AP720,IF($J$9=6,'Mottes de 6'!AQ720,IF($J$9=7,'Mottes de 6'!AR720,IF($J$9=8,'Mottes de 6'!AS720,IF($J$9=9,'Mottes de 6'!AT720,IF($J$9=10,'Mottes de 6'!AU720,IF($J$9=11,'Mottes de 6'!AV720,IF($J$9=12,'Mottes de 6'!AW720,IF($J$9=13,'Mottes de 6'!AX720,IF($J$9=14,'Mottes de 6'!AY720,IF($J$9=15,'Mottes de 6'!AZ720,IF($J$9=16,'Mottes de 6'!BA720,IF($J$9=17,'Mottes de 6'!BB720,IF($J$9=18,'Mottes de 6'!BC720,IF($J$9=19,'Mottes de 6'!BD720,IF($J$9=20,'Mottes de 6'!BE720,IF($J$9=21,'Mottes de 6'!BF720,IF($J$9=22,'Mottes de 6'!BG720,IF($J$9=23,'Mottes de 6'!BH720,IF($J$9=24,'Mottes de 6'!BI720,IF($J$9=25,'Mottes de 6'!BJ720,IF($J$9=26,'Mottes de 6'!BK720,IF($J$9=27,'Mottes de 6'!BL720,IF($J$9=28,'Mottes de 6'!BM720,IF($J$9=29,'Mottes de 6'!BN720,IF($J$9=30,'Mottes de 6'!BO720,IF($J$9=31,'Mottes de 6'!BP720,IF($J$9=32,'Mottes de 6'!BQ720,IF($J$9=33,'Mottes de 6'!BR720,IF($J$9=34,'Mottes de 6'!BS720,IF($J$9=35,'Mottes de 6'!BT720,))))))))))))))))))))))))))))))))))))))))))))))))))))</f>
        <v>0</v>
      </c>
      <c r="K2770" s="103" t="str">
        <f>IF('Mottes de 6'!R720=0,"","Erreur")</f>
        <v/>
      </c>
    </row>
    <row r="2771" spans="1:11" x14ac:dyDescent="0.25">
      <c r="A2771" s="103">
        <f>IF('Mottes de 6'!A721&lt;&gt;"",'Mottes de 6'!A721,"")</f>
        <v>25301</v>
      </c>
      <c r="B2771" s="103" t="str">
        <f>IF('Mottes de 6'!L721&lt;&gt;"",'Mottes de 6'!L721,"")</f>
        <v>Noai</v>
      </c>
      <c r="C2771" s="107" t="str">
        <f>IF('Mottes de 6'!B721&lt;&gt;"",'Mottes de 6'!B721,"")</f>
        <v>PETUNIA CASCADIAS</v>
      </c>
      <c r="D2771" s="107" t="str">
        <f>IF('Mottes de 6'!C721&lt;&gt;"",'Mottes de 6'!C721,"")</f>
        <v>Arizona Sky</v>
      </c>
      <c r="E2771" s="103">
        <f>IF('Mottes de 6'!H721&lt;&gt;"",'Mottes de 6'!H721,"")</f>
        <v>11</v>
      </c>
      <c r="F2771" s="103" t="str">
        <f>IF('Mottes de 6'!E721&lt;&gt;"",'Mottes de 6'!E721,"")</f>
        <v>B</v>
      </c>
      <c r="G2771" s="103" t="str">
        <f>IF('Mottes de 6'!N721&lt;&gt;"",'Mottes de 6'!N721,"")</f>
        <v>M6</v>
      </c>
      <c r="H2771" s="103" t="str">
        <f>IF('Mottes de 6'!I721&lt;&gt;"",'Mottes de 6'!I721,"")</f>
        <v>A</v>
      </c>
      <c r="I2771" s="103">
        <f>IF('Mottes de 6'!J721&lt;&gt;"",'Mottes de 6'!J721,"")</f>
        <v>0.06</v>
      </c>
      <c r="J2771" s="103">
        <f>IF($J$9=36,'Mottes de 6'!U721,IF($J$9=37,'Mottes de 6'!V721,IF($J$9=38,'Mottes de 6'!W721,IF($J$9=39,'Mottes de 6'!X721,IF($J$9=40,'Mottes de 6'!Y721,IF($J$9=41,'Mottes de 6'!Z721,IF($J$9=42,'Mottes de 6'!AA721,IF($J$9=43,'Mottes de 6'!AB721,IF($J$9=44,'Mottes de 6'!AC721,IF($J$9=45,'Mottes de 6'!AD721,IF($J$9=46,'Mottes de 6'!AE721,IF($J$9=47,'Mottes de 6'!AF721,IF($J$9=48,'Mottes de 6'!AG721,IF($J$9=49,'Mottes de 6'!AH721,IF($J$9=50,'Mottes de 6'!AI721,IF($J$9=51,'Mottes de 6'!AJ721,IF($J$9=52,'Mottes de 6'!AK721,IF($J$9=1,'Mottes de 6'!AL721,IF($J$9=2,'Mottes de 6'!AM721,IF($J$9=3,'Mottes de 6'!AN721,IF($J$9=4,'Mottes de 6'!AO721,IF($J$9=5,'Mottes de 6'!AP721,IF($J$9=6,'Mottes de 6'!AQ721,IF($J$9=7,'Mottes de 6'!AR721,IF($J$9=8,'Mottes de 6'!AS721,IF($J$9=9,'Mottes de 6'!AT721,IF($J$9=10,'Mottes de 6'!AU721,IF($J$9=11,'Mottes de 6'!AV721,IF($J$9=12,'Mottes de 6'!AW721,IF($J$9=13,'Mottes de 6'!AX721,IF($J$9=14,'Mottes de 6'!AY721,IF($J$9=15,'Mottes de 6'!AZ721,IF($J$9=16,'Mottes de 6'!BA721,IF($J$9=17,'Mottes de 6'!BB721,IF($J$9=18,'Mottes de 6'!BC721,IF($J$9=19,'Mottes de 6'!BD721,IF($J$9=20,'Mottes de 6'!BE721,IF($J$9=21,'Mottes de 6'!BF721,IF($J$9=22,'Mottes de 6'!BG721,IF($J$9=23,'Mottes de 6'!BH721,IF($J$9=24,'Mottes de 6'!BI721,IF($J$9=25,'Mottes de 6'!BJ721,IF($J$9=26,'Mottes de 6'!BK721,IF($J$9=27,'Mottes de 6'!BL721,IF($J$9=28,'Mottes de 6'!BM721,IF($J$9=29,'Mottes de 6'!BN721,IF($J$9=30,'Mottes de 6'!BO721,IF($J$9=31,'Mottes de 6'!BP721,IF($J$9=32,'Mottes de 6'!BQ721,IF($J$9=33,'Mottes de 6'!BR721,IF($J$9=34,'Mottes de 6'!BS721,IF($J$9=35,'Mottes de 6'!BT721,))))))))))))))))))))))))))))))))))))))))))))))))))))</f>
        <v>0</v>
      </c>
      <c r="K2771" s="103" t="str">
        <f>IF('Mottes de 6'!R721=0,"","Erreur")</f>
        <v/>
      </c>
    </row>
    <row r="2772" spans="1:11" x14ac:dyDescent="0.25">
      <c r="A2772" s="103">
        <f>IF('Mottes de 6'!A722&lt;&gt;"",'Mottes de 6'!A722,"")</f>
        <v>20269</v>
      </c>
      <c r="B2772" s="103" t="str">
        <f>IF('Mottes de 6'!L722&lt;&gt;"",'Mottes de 6'!L722,"")</f>
        <v>Noai</v>
      </c>
      <c r="C2772" s="107" t="str">
        <f>IF('Mottes de 6'!B722&lt;&gt;"",'Mottes de 6'!B722,"")</f>
        <v>PETUNIA CASCADIAS</v>
      </c>
      <c r="D2772" s="107" t="str">
        <f>IF('Mottes de 6'!C722&lt;&gt;"",'Mottes de 6'!C722,"")</f>
        <v xml:space="preserve">Indian Summer </v>
      </c>
      <c r="E2772" s="103">
        <f>IF('Mottes de 6'!H722&lt;&gt;"",'Mottes de 6'!H722,"")</f>
        <v>11</v>
      </c>
      <c r="F2772" s="103" t="str">
        <f>IF('Mottes de 6'!E722&lt;&gt;"",'Mottes de 6'!E722,"")</f>
        <v>B</v>
      </c>
      <c r="G2772" s="103" t="str">
        <f>IF('Mottes de 6'!N722&lt;&gt;"",'Mottes de 6'!N722,"")</f>
        <v>M6</v>
      </c>
      <c r="H2772" s="103" t="str">
        <f>IF('Mottes de 6'!I722&lt;&gt;"",'Mottes de 6'!I722,"")</f>
        <v>A</v>
      </c>
      <c r="I2772" s="103">
        <f>IF('Mottes de 6'!J722&lt;&gt;"",'Mottes de 6'!J722,"")</f>
        <v>0.06</v>
      </c>
      <c r="J2772" s="103">
        <f>IF($J$9=36,'Mottes de 6'!U722,IF($J$9=37,'Mottes de 6'!V722,IF($J$9=38,'Mottes de 6'!W722,IF($J$9=39,'Mottes de 6'!X722,IF($J$9=40,'Mottes de 6'!Y722,IF($J$9=41,'Mottes de 6'!Z722,IF($J$9=42,'Mottes de 6'!AA722,IF($J$9=43,'Mottes de 6'!AB722,IF($J$9=44,'Mottes de 6'!AC722,IF($J$9=45,'Mottes de 6'!AD722,IF($J$9=46,'Mottes de 6'!AE722,IF($J$9=47,'Mottes de 6'!AF722,IF($J$9=48,'Mottes de 6'!AG722,IF($J$9=49,'Mottes de 6'!AH722,IF($J$9=50,'Mottes de 6'!AI722,IF($J$9=51,'Mottes de 6'!AJ722,IF($J$9=52,'Mottes de 6'!AK722,IF($J$9=1,'Mottes de 6'!AL722,IF($J$9=2,'Mottes de 6'!AM722,IF($J$9=3,'Mottes de 6'!AN722,IF($J$9=4,'Mottes de 6'!AO722,IF($J$9=5,'Mottes de 6'!AP722,IF($J$9=6,'Mottes de 6'!AQ722,IF($J$9=7,'Mottes de 6'!AR722,IF($J$9=8,'Mottes de 6'!AS722,IF($J$9=9,'Mottes de 6'!AT722,IF($J$9=10,'Mottes de 6'!AU722,IF($J$9=11,'Mottes de 6'!AV722,IF($J$9=12,'Mottes de 6'!AW722,IF($J$9=13,'Mottes de 6'!AX722,IF($J$9=14,'Mottes de 6'!AY722,IF($J$9=15,'Mottes de 6'!AZ722,IF($J$9=16,'Mottes de 6'!BA722,IF($J$9=17,'Mottes de 6'!BB722,IF($J$9=18,'Mottes de 6'!BC722,IF($J$9=19,'Mottes de 6'!BD722,IF($J$9=20,'Mottes de 6'!BE722,IF($J$9=21,'Mottes de 6'!BF722,IF($J$9=22,'Mottes de 6'!BG722,IF($J$9=23,'Mottes de 6'!BH722,IF($J$9=24,'Mottes de 6'!BI722,IF($J$9=25,'Mottes de 6'!BJ722,IF($J$9=26,'Mottes de 6'!BK722,IF($J$9=27,'Mottes de 6'!BL722,IF($J$9=28,'Mottes de 6'!BM722,IF($J$9=29,'Mottes de 6'!BN722,IF($J$9=30,'Mottes de 6'!BO722,IF($J$9=31,'Mottes de 6'!BP722,IF($J$9=32,'Mottes de 6'!BQ722,IF($J$9=33,'Mottes de 6'!BR722,IF($J$9=34,'Mottes de 6'!BS722,IF($J$9=35,'Mottes de 6'!BT722,))))))))))))))))))))))))))))))))))))))))))))))))))))</f>
        <v>0</v>
      </c>
      <c r="K2772" s="103" t="str">
        <f>IF('Mottes de 6'!R722=0,"","Erreur")</f>
        <v/>
      </c>
    </row>
    <row r="2773" spans="1:11" x14ac:dyDescent="0.25">
      <c r="A2773" s="103">
        <f>IF('Mottes de 6'!A723&lt;&gt;"",'Mottes de 6'!A723,"")</f>
        <v>26077</v>
      </c>
      <c r="B2773" s="103" t="str">
        <f>IF('Mottes de 6'!L723&lt;&gt;"",'Mottes de 6'!L723,"")</f>
        <v>Noai</v>
      </c>
      <c r="C2773" s="107" t="str">
        <f>IF('Mottes de 6'!B723&lt;&gt;"",'Mottes de 6'!B723,"")</f>
        <v>PETUNIA CASCADIAS</v>
      </c>
      <c r="D2773" s="107" t="str">
        <f>IF('Mottes de 6'!C723&lt;&gt;"",'Mottes de 6'!C723,"")</f>
        <v>Fuchsia</v>
      </c>
      <c r="E2773" s="103">
        <f>IF('Mottes de 6'!H723&lt;&gt;"",'Mottes de 6'!H723,"")</f>
        <v>11</v>
      </c>
      <c r="F2773" s="103" t="str">
        <f>IF('Mottes de 6'!E723&lt;&gt;"",'Mottes de 6'!E723,"")</f>
        <v>B</v>
      </c>
      <c r="G2773" s="103" t="str">
        <f>IF('Mottes de 6'!N723&lt;&gt;"",'Mottes de 6'!N723,"")</f>
        <v>M6</v>
      </c>
      <c r="H2773" s="103" t="str">
        <f>IF('Mottes de 6'!I723&lt;&gt;"",'Mottes de 6'!I723,"")</f>
        <v>A</v>
      </c>
      <c r="I2773" s="103">
        <f>IF('Mottes de 6'!J723&lt;&gt;"",'Mottes de 6'!J723,"")</f>
        <v>4.4999999999999998E-2</v>
      </c>
      <c r="J2773" s="103">
        <f>IF($J$9=36,'Mottes de 6'!U723,IF($J$9=37,'Mottes de 6'!V723,IF($J$9=38,'Mottes de 6'!W723,IF($J$9=39,'Mottes de 6'!X723,IF($J$9=40,'Mottes de 6'!Y723,IF($J$9=41,'Mottes de 6'!Z723,IF($J$9=42,'Mottes de 6'!AA723,IF($J$9=43,'Mottes de 6'!AB723,IF($J$9=44,'Mottes de 6'!AC723,IF($J$9=45,'Mottes de 6'!AD723,IF($J$9=46,'Mottes de 6'!AE723,IF($J$9=47,'Mottes de 6'!AF723,IF($J$9=48,'Mottes de 6'!AG723,IF($J$9=49,'Mottes de 6'!AH723,IF($J$9=50,'Mottes de 6'!AI723,IF($J$9=51,'Mottes de 6'!AJ723,IF($J$9=52,'Mottes de 6'!AK723,IF($J$9=1,'Mottes de 6'!AL723,IF($J$9=2,'Mottes de 6'!AM723,IF($J$9=3,'Mottes de 6'!AN723,IF($J$9=4,'Mottes de 6'!AO723,IF($J$9=5,'Mottes de 6'!AP723,IF($J$9=6,'Mottes de 6'!AQ723,IF($J$9=7,'Mottes de 6'!AR723,IF($J$9=8,'Mottes de 6'!AS723,IF($J$9=9,'Mottes de 6'!AT723,IF($J$9=10,'Mottes de 6'!AU723,IF($J$9=11,'Mottes de 6'!AV723,IF($J$9=12,'Mottes de 6'!AW723,IF($J$9=13,'Mottes de 6'!AX723,IF($J$9=14,'Mottes de 6'!AY723,IF($J$9=15,'Mottes de 6'!AZ723,IF($J$9=16,'Mottes de 6'!BA723,IF($J$9=17,'Mottes de 6'!BB723,IF($J$9=18,'Mottes de 6'!BC723,IF($J$9=19,'Mottes de 6'!BD723,IF($J$9=20,'Mottes de 6'!BE723,IF($J$9=21,'Mottes de 6'!BF723,IF($J$9=22,'Mottes de 6'!BG723,IF($J$9=23,'Mottes de 6'!BH723,IF($J$9=24,'Mottes de 6'!BI723,IF($J$9=25,'Mottes de 6'!BJ723,IF($J$9=26,'Mottes de 6'!BK723,IF($J$9=27,'Mottes de 6'!BL723,IF($J$9=28,'Mottes de 6'!BM723,IF($J$9=29,'Mottes de 6'!BN723,IF($J$9=30,'Mottes de 6'!BO723,IF($J$9=31,'Mottes de 6'!BP723,IF($J$9=32,'Mottes de 6'!BQ723,IF($J$9=33,'Mottes de 6'!BR723,IF($J$9=34,'Mottes de 6'!BS723,IF($J$9=35,'Mottes de 6'!BT723,))))))))))))))))))))))))))))))))))))))))))))))))))))</f>
        <v>0</v>
      </c>
      <c r="K2773" s="103" t="str">
        <f>IF('Mottes de 6'!R723=0,"","Erreur")</f>
        <v/>
      </c>
    </row>
    <row r="2774" spans="1:11" x14ac:dyDescent="0.25">
      <c r="A2774" s="103">
        <f>IF('Mottes de 6'!A724&lt;&gt;"",'Mottes de 6'!A724,"")</f>
        <v>23986</v>
      </c>
      <c r="B2774" s="103" t="str">
        <f>IF('Mottes de 6'!L724&lt;&gt;"",'Mottes de 6'!L724,"")</f>
        <v>Noai</v>
      </c>
      <c r="C2774" s="107" t="str">
        <f>IF('Mottes de 6'!B724&lt;&gt;"",'Mottes de 6'!B724,"")</f>
        <v>PETUNIA CASCADIAS</v>
      </c>
      <c r="D2774" s="107" t="str">
        <f>IF('Mottes de 6'!C724&lt;&gt;"",'Mottes de 6'!C724,"")</f>
        <v xml:space="preserve">RIMarkable </v>
      </c>
      <c r="E2774" s="103">
        <f>IF('Mottes de 6'!H724&lt;&gt;"",'Mottes de 6'!H724,"")</f>
        <v>11</v>
      </c>
      <c r="F2774" s="103" t="str">
        <f>IF('Mottes de 6'!E724&lt;&gt;"",'Mottes de 6'!E724,"")</f>
        <v>B</v>
      </c>
      <c r="G2774" s="103" t="str">
        <f>IF('Mottes de 6'!N724&lt;&gt;"",'Mottes de 6'!N724,"")</f>
        <v>M6</v>
      </c>
      <c r="H2774" s="103" t="str">
        <f>IF('Mottes de 6'!I724&lt;&gt;"",'Mottes de 6'!I724,"")</f>
        <v>A</v>
      </c>
      <c r="I2774" s="103">
        <f>IF('Mottes de 6'!J724&lt;&gt;"",'Mottes de 6'!J724,"")</f>
        <v>0.06</v>
      </c>
      <c r="J2774" s="103">
        <f>IF($J$9=36,'Mottes de 6'!U724,IF($J$9=37,'Mottes de 6'!V724,IF($J$9=38,'Mottes de 6'!W724,IF($J$9=39,'Mottes de 6'!X724,IF($J$9=40,'Mottes de 6'!Y724,IF($J$9=41,'Mottes de 6'!Z724,IF($J$9=42,'Mottes de 6'!AA724,IF($J$9=43,'Mottes de 6'!AB724,IF($J$9=44,'Mottes de 6'!AC724,IF($J$9=45,'Mottes de 6'!AD724,IF($J$9=46,'Mottes de 6'!AE724,IF($J$9=47,'Mottes de 6'!AF724,IF($J$9=48,'Mottes de 6'!AG724,IF($J$9=49,'Mottes de 6'!AH724,IF($J$9=50,'Mottes de 6'!AI724,IF($J$9=51,'Mottes de 6'!AJ724,IF($J$9=52,'Mottes de 6'!AK724,IF($J$9=1,'Mottes de 6'!AL724,IF($J$9=2,'Mottes de 6'!AM724,IF($J$9=3,'Mottes de 6'!AN724,IF($J$9=4,'Mottes de 6'!AO724,IF($J$9=5,'Mottes de 6'!AP724,IF($J$9=6,'Mottes de 6'!AQ724,IF($J$9=7,'Mottes de 6'!AR724,IF($J$9=8,'Mottes de 6'!AS724,IF($J$9=9,'Mottes de 6'!AT724,IF($J$9=10,'Mottes de 6'!AU724,IF($J$9=11,'Mottes de 6'!AV724,IF($J$9=12,'Mottes de 6'!AW724,IF($J$9=13,'Mottes de 6'!AX724,IF($J$9=14,'Mottes de 6'!AY724,IF($J$9=15,'Mottes de 6'!AZ724,IF($J$9=16,'Mottes de 6'!BA724,IF($J$9=17,'Mottes de 6'!BB724,IF($J$9=18,'Mottes de 6'!BC724,IF($J$9=19,'Mottes de 6'!BD724,IF($J$9=20,'Mottes de 6'!BE724,IF($J$9=21,'Mottes de 6'!BF724,IF($J$9=22,'Mottes de 6'!BG724,IF($J$9=23,'Mottes de 6'!BH724,IF($J$9=24,'Mottes de 6'!BI724,IF($J$9=25,'Mottes de 6'!BJ724,IF($J$9=26,'Mottes de 6'!BK724,IF($J$9=27,'Mottes de 6'!BL724,IF($J$9=28,'Mottes de 6'!BM724,IF($J$9=29,'Mottes de 6'!BN724,IF($J$9=30,'Mottes de 6'!BO724,IF($J$9=31,'Mottes de 6'!BP724,IF($J$9=32,'Mottes de 6'!BQ724,IF($J$9=33,'Mottes de 6'!BR724,IF($J$9=34,'Mottes de 6'!BS724,IF($J$9=35,'Mottes de 6'!BT724,))))))))))))))))))))))))))))))))))))))))))))))))))))</f>
        <v>0</v>
      </c>
      <c r="K2774" s="103" t="str">
        <f>IF('Mottes de 6'!R724=0,"","Erreur")</f>
        <v/>
      </c>
    </row>
    <row r="2775" spans="1:11" x14ac:dyDescent="0.25">
      <c r="A2775" s="103">
        <f>IF('Mottes de 6'!A725&lt;&gt;"",'Mottes de 6'!A725,"")</f>
        <v>20273</v>
      </c>
      <c r="B2775" s="103" t="str">
        <f>IF('Mottes de 6'!L725&lt;&gt;"",'Mottes de 6'!L725,"")</f>
        <v>Noai</v>
      </c>
      <c r="C2775" s="107" t="str">
        <f>IF('Mottes de 6'!B725&lt;&gt;"",'Mottes de 6'!B725,"")</f>
        <v>PETUNIA CASCADIAS</v>
      </c>
      <c r="D2775" s="107" t="str">
        <f>IF('Mottes de 6'!C725&lt;&gt;"",'Mottes de 6'!C725,"")</f>
        <v xml:space="preserve">Rim Magenta </v>
      </c>
      <c r="E2775" s="103">
        <f>IF('Mottes de 6'!H725&lt;&gt;"",'Mottes de 6'!H725,"")</f>
        <v>11</v>
      </c>
      <c r="F2775" s="103" t="str">
        <f>IF('Mottes de 6'!E725&lt;&gt;"",'Mottes de 6'!E725,"")</f>
        <v>B</v>
      </c>
      <c r="G2775" s="103" t="str">
        <f>IF('Mottes de 6'!N725&lt;&gt;"",'Mottes de 6'!N725,"")</f>
        <v>M6</v>
      </c>
      <c r="H2775" s="103" t="str">
        <f>IF('Mottes de 6'!I725&lt;&gt;"",'Mottes de 6'!I725,"")</f>
        <v>A</v>
      </c>
      <c r="I2775" s="103">
        <f>IF('Mottes de 6'!J725&lt;&gt;"",'Mottes de 6'!J725,"")</f>
        <v>0.06</v>
      </c>
      <c r="J2775" s="103">
        <f>IF($J$9=36,'Mottes de 6'!U725,IF($J$9=37,'Mottes de 6'!V725,IF($J$9=38,'Mottes de 6'!W725,IF($J$9=39,'Mottes de 6'!X725,IF($J$9=40,'Mottes de 6'!Y725,IF($J$9=41,'Mottes de 6'!Z725,IF($J$9=42,'Mottes de 6'!AA725,IF($J$9=43,'Mottes de 6'!AB725,IF($J$9=44,'Mottes de 6'!AC725,IF($J$9=45,'Mottes de 6'!AD725,IF($J$9=46,'Mottes de 6'!AE725,IF($J$9=47,'Mottes de 6'!AF725,IF($J$9=48,'Mottes de 6'!AG725,IF($J$9=49,'Mottes de 6'!AH725,IF($J$9=50,'Mottes de 6'!AI725,IF($J$9=51,'Mottes de 6'!AJ725,IF($J$9=52,'Mottes de 6'!AK725,IF($J$9=1,'Mottes de 6'!AL725,IF($J$9=2,'Mottes de 6'!AM725,IF($J$9=3,'Mottes de 6'!AN725,IF($J$9=4,'Mottes de 6'!AO725,IF($J$9=5,'Mottes de 6'!AP725,IF($J$9=6,'Mottes de 6'!AQ725,IF($J$9=7,'Mottes de 6'!AR725,IF($J$9=8,'Mottes de 6'!AS725,IF($J$9=9,'Mottes de 6'!AT725,IF($J$9=10,'Mottes de 6'!AU725,IF($J$9=11,'Mottes de 6'!AV725,IF($J$9=12,'Mottes de 6'!AW725,IF($J$9=13,'Mottes de 6'!AX725,IF($J$9=14,'Mottes de 6'!AY725,IF($J$9=15,'Mottes de 6'!AZ725,IF($J$9=16,'Mottes de 6'!BA725,IF($J$9=17,'Mottes de 6'!BB725,IF($J$9=18,'Mottes de 6'!BC725,IF($J$9=19,'Mottes de 6'!BD725,IF($J$9=20,'Mottes de 6'!BE725,IF($J$9=21,'Mottes de 6'!BF725,IF($J$9=22,'Mottes de 6'!BG725,IF($J$9=23,'Mottes de 6'!BH725,IF($J$9=24,'Mottes de 6'!BI725,IF($J$9=25,'Mottes de 6'!BJ725,IF($J$9=26,'Mottes de 6'!BK725,IF($J$9=27,'Mottes de 6'!BL725,IF($J$9=28,'Mottes de 6'!BM725,IF($J$9=29,'Mottes de 6'!BN725,IF($J$9=30,'Mottes de 6'!BO725,IF($J$9=31,'Mottes de 6'!BP725,IF($J$9=32,'Mottes de 6'!BQ725,IF($J$9=33,'Mottes de 6'!BR725,IF($J$9=34,'Mottes de 6'!BS725,IF($J$9=35,'Mottes de 6'!BT725,))))))))))))))))))))))))))))))))))))))))))))))))))))</f>
        <v>0</v>
      </c>
      <c r="K2775" s="103" t="str">
        <f>IF('Mottes de 6'!R725=0,"","Erreur")</f>
        <v/>
      </c>
    </row>
    <row r="2776" spans="1:11" x14ac:dyDescent="0.25">
      <c r="A2776" s="103">
        <f>IF('Mottes de 6'!A726&lt;&gt;"",'Mottes de 6'!A726,"")</f>
        <v>23987</v>
      </c>
      <c r="B2776" s="103" t="str">
        <f>IF('Mottes de 6'!L726&lt;&gt;"",'Mottes de 6'!L726,"")</f>
        <v>Noai</v>
      </c>
      <c r="C2776" s="107" t="str">
        <f>IF('Mottes de 6'!B726&lt;&gt;"",'Mottes de 6'!B726,"")</f>
        <v>PETUNIA CASCADIAS</v>
      </c>
      <c r="D2776" s="107" t="str">
        <f>IF('Mottes de 6'!C726&lt;&gt;"",'Mottes de 6'!C726,"")</f>
        <v xml:space="preserve">Variés </v>
      </c>
      <c r="E2776" s="103">
        <f>IF('Mottes de 6'!H726&lt;&gt;"",'Mottes de 6'!H726,"")</f>
        <v>11</v>
      </c>
      <c r="F2776" s="103" t="str">
        <f>IF('Mottes de 6'!E726&lt;&gt;"",'Mottes de 6'!E726,"")</f>
        <v>B</v>
      </c>
      <c r="G2776" s="103" t="str">
        <f>IF('Mottes de 6'!N726&lt;&gt;"",'Mottes de 6'!N726,"")</f>
        <v>M6</v>
      </c>
      <c r="H2776" s="103" t="str">
        <f>IF('Mottes de 6'!I726&lt;&gt;"",'Mottes de 6'!I726,"")</f>
        <v>A</v>
      </c>
      <c r="I2776" s="103">
        <f>IF('Mottes de 6'!J726&lt;&gt;"",'Mottes de 6'!J726,"")</f>
        <v>0.06</v>
      </c>
      <c r="J2776" s="103">
        <f>IF($J$9=36,'Mottes de 6'!U726,IF($J$9=37,'Mottes de 6'!V726,IF($J$9=38,'Mottes de 6'!W726,IF($J$9=39,'Mottes de 6'!X726,IF($J$9=40,'Mottes de 6'!Y726,IF($J$9=41,'Mottes de 6'!Z726,IF($J$9=42,'Mottes de 6'!AA726,IF($J$9=43,'Mottes de 6'!AB726,IF($J$9=44,'Mottes de 6'!AC726,IF($J$9=45,'Mottes de 6'!AD726,IF($J$9=46,'Mottes de 6'!AE726,IF($J$9=47,'Mottes de 6'!AF726,IF($J$9=48,'Mottes de 6'!AG726,IF($J$9=49,'Mottes de 6'!AH726,IF($J$9=50,'Mottes de 6'!AI726,IF($J$9=51,'Mottes de 6'!AJ726,IF($J$9=52,'Mottes de 6'!AK726,IF($J$9=1,'Mottes de 6'!AL726,IF($J$9=2,'Mottes de 6'!AM726,IF($J$9=3,'Mottes de 6'!AN726,IF($J$9=4,'Mottes de 6'!AO726,IF($J$9=5,'Mottes de 6'!AP726,IF($J$9=6,'Mottes de 6'!AQ726,IF($J$9=7,'Mottes de 6'!AR726,IF($J$9=8,'Mottes de 6'!AS726,IF($J$9=9,'Mottes de 6'!AT726,IF($J$9=10,'Mottes de 6'!AU726,IF($J$9=11,'Mottes de 6'!AV726,IF($J$9=12,'Mottes de 6'!AW726,IF($J$9=13,'Mottes de 6'!AX726,IF($J$9=14,'Mottes de 6'!AY726,IF($J$9=15,'Mottes de 6'!AZ726,IF($J$9=16,'Mottes de 6'!BA726,IF($J$9=17,'Mottes de 6'!BB726,IF($J$9=18,'Mottes de 6'!BC726,IF($J$9=19,'Mottes de 6'!BD726,IF($J$9=20,'Mottes de 6'!BE726,IF($J$9=21,'Mottes de 6'!BF726,IF($J$9=22,'Mottes de 6'!BG726,IF($J$9=23,'Mottes de 6'!BH726,IF($J$9=24,'Mottes de 6'!BI726,IF($J$9=25,'Mottes de 6'!BJ726,IF($J$9=26,'Mottes de 6'!BK726,IF($J$9=27,'Mottes de 6'!BL726,IF($J$9=28,'Mottes de 6'!BM726,IF($J$9=29,'Mottes de 6'!BN726,IF($J$9=30,'Mottes de 6'!BO726,IF($J$9=31,'Mottes de 6'!BP726,IF($J$9=32,'Mottes de 6'!BQ726,IF($J$9=33,'Mottes de 6'!BR726,IF($J$9=34,'Mottes de 6'!BS726,IF($J$9=35,'Mottes de 6'!BT726,))))))))))))))))))))))))))))))))))))))))))))))))))))</f>
        <v>0</v>
      </c>
      <c r="K2776" s="103" t="str">
        <f>IF('Mottes de 6'!R726=0,"","Erreur")</f>
        <v/>
      </c>
    </row>
    <row r="2777" spans="1:11" x14ac:dyDescent="0.25">
      <c r="A2777" s="450"/>
      <c r="B2777" s="450"/>
      <c r="C2777" s="451" t="s">
        <v>1968</v>
      </c>
      <c r="D2777" s="451"/>
      <c r="E2777" s="450"/>
      <c r="F2777" s="450"/>
      <c r="G2777" s="450"/>
      <c r="H2777" s="450"/>
      <c r="I2777" s="450"/>
      <c r="J2777" s="450">
        <f>SUBTOTAL(9,J2770:J2776)</f>
        <v>0</v>
      </c>
      <c r="K2777" s="450"/>
    </row>
    <row r="2778" spans="1:11" x14ac:dyDescent="0.25">
      <c r="A2778" s="103" t="str">
        <f>IF('Mottes de 6'!A727&lt;&gt;"",'Mottes de 6'!A727,"")</f>
        <v/>
      </c>
      <c r="B2778" s="103" t="str">
        <f>IF('Mottes de 6'!L727&lt;&gt;"",'Mottes de 6'!L727,"")</f>
        <v>E</v>
      </c>
      <c r="C2778" s="107" t="str">
        <f>IF('Mottes de 6'!B727&lt;&gt;"",'Mottes de 6'!B727,"")</f>
        <v>PETUNIA TUMBELINA</v>
      </c>
      <c r="D2778" s="107" t="str">
        <f>IF('Mottes de 6'!C727&lt;&gt;"",'Mottes de 6'!C727,"")</f>
        <v/>
      </c>
      <c r="E2778" s="103" t="str">
        <f>IF('Mottes de 6'!H727&lt;&gt;"",'Mottes de 6'!H727,"")</f>
        <v/>
      </c>
      <c r="F2778" s="103" t="str">
        <f>IF('Mottes de 6'!E727&lt;&gt;"",'Mottes de 6'!E727,"")</f>
        <v/>
      </c>
      <c r="G2778" s="103" t="str">
        <f>IF('Mottes de 6'!N727&lt;&gt;"",'Mottes de 6'!N727,"")</f>
        <v/>
      </c>
      <c r="H2778" s="103" t="str">
        <f>IF('Mottes de 6'!I727&lt;&gt;"",'Mottes de 6'!I727,"")</f>
        <v/>
      </c>
      <c r="I2778" s="103" t="str">
        <f>IF('Mottes de 6'!J727&lt;&gt;"",'Mottes de 6'!J727,"")</f>
        <v/>
      </c>
      <c r="J2778" s="103">
        <f>IF($J$9=36,'Mottes de 6'!U727,IF($J$9=37,'Mottes de 6'!V727,IF($J$9=38,'Mottes de 6'!W727,IF($J$9=39,'Mottes de 6'!X727,IF($J$9=40,'Mottes de 6'!Y727,IF($J$9=41,'Mottes de 6'!Z727,IF($J$9=42,'Mottes de 6'!AA727,IF($J$9=43,'Mottes de 6'!AB727,IF($J$9=44,'Mottes de 6'!AC727,IF($J$9=45,'Mottes de 6'!AD727,IF($J$9=46,'Mottes de 6'!AE727,IF($J$9=47,'Mottes de 6'!AF727,IF($J$9=48,'Mottes de 6'!AG727,IF($J$9=49,'Mottes de 6'!AH727,IF($J$9=50,'Mottes de 6'!AI727,IF($J$9=51,'Mottes de 6'!AJ727,IF($J$9=52,'Mottes de 6'!AK727,IF($J$9=1,'Mottes de 6'!AL727,IF($J$9=2,'Mottes de 6'!AM727,IF($J$9=3,'Mottes de 6'!AN727,IF($J$9=4,'Mottes de 6'!AO727,IF($J$9=5,'Mottes de 6'!AP727,IF($J$9=6,'Mottes de 6'!AQ727,IF($J$9=7,'Mottes de 6'!AR727,IF($J$9=8,'Mottes de 6'!AS727,IF($J$9=9,'Mottes de 6'!AT727,IF($J$9=10,'Mottes de 6'!AU727,IF($J$9=11,'Mottes de 6'!AV727,IF($J$9=12,'Mottes de 6'!AW727,IF($J$9=13,'Mottes de 6'!AX727,IF($J$9=14,'Mottes de 6'!AY727,IF($J$9=15,'Mottes de 6'!AZ727,IF($J$9=16,'Mottes de 6'!BA727,IF($J$9=17,'Mottes de 6'!BB727,IF($J$9=18,'Mottes de 6'!BC727,IF($J$9=19,'Mottes de 6'!BD727,IF($J$9=20,'Mottes de 6'!BE727,IF($J$9=21,'Mottes de 6'!BF727,IF($J$9=22,'Mottes de 6'!BG727,IF($J$9=23,'Mottes de 6'!BH727,IF($J$9=24,'Mottes de 6'!BI727,IF($J$9=25,'Mottes de 6'!BJ727,IF($J$9=26,'Mottes de 6'!BK727,IF($J$9=27,'Mottes de 6'!BL727,IF($J$9=28,'Mottes de 6'!BM727,IF($J$9=29,'Mottes de 6'!BN727,IF($J$9=30,'Mottes de 6'!BO727,IF($J$9=31,'Mottes de 6'!BP727,IF($J$9=32,'Mottes de 6'!BQ727,IF($J$9=33,'Mottes de 6'!BR727,IF($J$9=34,'Mottes de 6'!BS727,IF($J$9=35,'Mottes de 6'!BT727,))))))))))))))))))))))))))))))))))))))))))))))))))))</f>
        <v>0</v>
      </c>
      <c r="K2778" s="103" t="str">
        <f>IF('Mottes de 6'!R727=0,"","Erreur")</f>
        <v/>
      </c>
    </row>
    <row r="2779" spans="1:11" x14ac:dyDescent="0.25">
      <c r="A2779" s="103">
        <f>IF('Mottes de 6'!A728&lt;&gt;"",'Mottes de 6'!A728,"")</f>
        <v>26083</v>
      </c>
      <c r="B2779" s="103" t="str">
        <f>IF('Mottes de 6'!L728&lt;&gt;"",'Mottes de 6'!L728,"")</f>
        <v>Noai</v>
      </c>
      <c r="C2779" s="107" t="str">
        <f>IF('Mottes de 6'!B728&lt;&gt;"",'Mottes de 6'!B728,"")</f>
        <v>PETUNIA TUMBELINA</v>
      </c>
      <c r="D2779" s="107" t="str">
        <f>IF('Mottes de 6'!C728&lt;&gt;"",'Mottes de 6'!C728,"")</f>
        <v>Bella</v>
      </c>
      <c r="E2779" s="103">
        <f>IF('Mottes de 6'!H728&lt;&gt;"",'Mottes de 6'!H728,"")</f>
        <v>11</v>
      </c>
      <c r="F2779" s="103" t="str">
        <f>IF('Mottes de 6'!E728&lt;&gt;"",'Mottes de 6'!E728,"")</f>
        <v>B</v>
      </c>
      <c r="G2779" s="103" t="str">
        <f>IF('Mottes de 6'!N728&lt;&gt;"",'Mottes de 6'!N728,"")</f>
        <v>M6</v>
      </c>
      <c r="H2779" s="103" t="str">
        <f>IF('Mottes de 6'!I728&lt;&gt;"",'Mottes de 6'!I728,"")</f>
        <v>A</v>
      </c>
      <c r="I2779" s="103">
        <f>IF('Mottes de 6'!J728&lt;&gt;"",'Mottes de 6'!J728,"")</f>
        <v>7.4999999999999997E-2</v>
      </c>
      <c r="J2779" s="103">
        <f>IF($J$9=36,'Mottes de 6'!U728,IF($J$9=37,'Mottes de 6'!V728,IF($J$9=38,'Mottes de 6'!W728,IF($J$9=39,'Mottes de 6'!X728,IF($J$9=40,'Mottes de 6'!Y728,IF($J$9=41,'Mottes de 6'!Z728,IF($J$9=42,'Mottes de 6'!AA728,IF($J$9=43,'Mottes de 6'!AB728,IF($J$9=44,'Mottes de 6'!AC728,IF($J$9=45,'Mottes de 6'!AD728,IF($J$9=46,'Mottes de 6'!AE728,IF($J$9=47,'Mottes de 6'!AF728,IF($J$9=48,'Mottes de 6'!AG728,IF($J$9=49,'Mottes de 6'!AH728,IF($J$9=50,'Mottes de 6'!AI728,IF($J$9=51,'Mottes de 6'!AJ728,IF($J$9=52,'Mottes de 6'!AK728,IF($J$9=1,'Mottes de 6'!AL728,IF($J$9=2,'Mottes de 6'!AM728,IF($J$9=3,'Mottes de 6'!AN728,IF($J$9=4,'Mottes de 6'!AO728,IF($J$9=5,'Mottes de 6'!AP728,IF($J$9=6,'Mottes de 6'!AQ728,IF($J$9=7,'Mottes de 6'!AR728,IF($J$9=8,'Mottes de 6'!AS728,IF($J$9=9,'Mottes de 6'!AT728,IF($J$9=10,'Mottes de 6'!AU728,IF($J$9=11,'Mottes de 6'!AV728,IF($J$9=12,'Mottes de 6'!AW728,IF($J$9=13,'Mottes de 6'!AX728,IF($J$9=14,'Mottes de 6'!AY728,IF($J$9=15,'Mottes de 6'!AZ728,IF($J$9=16,'Mottes de 6'!BA728,IF($J$9=17,'Mottes de 6'!BB728,IF($J$9=18,'Mottes de 6'!BC728,IF($J$9=19,'Mottes de 6'!BD728,IF($J$9=20,'Mottes de 6'!BE728,IF($J$9=21,'Mottes de 6'!BF728,IF($J$9=22,'Mottes de 6'!BG728,IF($J$9=23,'Mottes de 6'!BH728,IF($J$9=24,'Mottes de 6'!BI728,IF($J$9=25,'Mottes de 6'!BJ728,IF($J$9=26,'Mottes de 6'!BK728,IF($J$9=27,'Mottes de 6'!BL728,IF($J$9=28,'Mottes de 6'!BM728,IF($J$9=29,'Mottes de 6'!BN728,IF($J$9=30,'Mottes de 6'!BO728,IF($J$9=31,'Mottes de 6'!BP728,IF($J$9=32,'Mottes de 6'!BQ728,IF($J$9=33,'Mottes de 6'!BR728,IF($J$9=34,'Mottes de 6'!BS728,IF($J$9=35,'Mottes de 6'!BT728,))))))))))))))))))))))))))))))))))))))))))))))))))))</f>
        <v>0</v>
      </c>
      <c r="K2779" s="103" t="str">
        <f>IF('Mottes de 6'!R728=0,"","Erreur")</f>
        <v/>
      </c>
    </row>
    <row r="2780" spans="1:11" x14ac:dyDescent="0.25">
      <c r="A2780" s="103">
        <f>IF('Mottes de 6'!A729&lt;&gt;"",'Mottes de 6'!A729,"")</f>
        <v>26824</v>
      </c>
      <c r="B2780" s="103" t="str">
        <f>IF('Mottes de 6'!L729&lt;&gt;"",'Mottes de 6'!L729,"")</f>
        <v>Noai</v>
      </c>
      <c r="C2780" s="107" t="str">
        <f>IF('Mottes de 6'!B729&lt;&gt;"",'Mottes de 6'!B729,"")</f>
        <v>PETUNIA TUMBELINA</v>
      </c>
      <c r="D2780" s="107" t="str">
        <f>IF('Mottes de 6'!C729&lt;&gt;"",'Mottes de 6'!C729,"")</f>
        <v>Helena</v>
      </c>
      <c r="E2780" s="103">
        <f>IF('Mottes de 6'!H729&lt;&gt;"",'Mottes de 6'!H729,"")</f>
        <v>11</v>
      </c>
      <c r="F2780" s="103" t="str">
        <f>IF('Mottes de 6'!E729&lt;&gt;"",'Mottes de 6'!E729,"")</f>
        <v>B</v>
      </c>
      <c r="G2780" s="103" t="str">
        <f>IF('Mottes de 6'!N729&lt;&gt;"",'Mottes de 6'!N729,"")</f>
        <v>M6</v>
      </c>
      <c r="H2780" s="103" t="str">
        <f>IF('Mottes de 6'!I729&lt;&gt;"",'Mottes de 6'!I729,"")</f>
        <v>A</v>
      </c>
      <c r="I2780" s="103">
        <f>IF('Mottes de 6'!J729&lt;&gt;"",'Mottes de 6'!J729,"")</f>
        <v>7.4999999999999997E-2</v>
      </c>
      <c r="J2780" s="103">
        <f>IF($J$9=36,'Mottes de 6'!U729,IF($J$9=37,'Mottes de 6'!V729,IF($J$9=38,'Mottes de 6'!W729,IF($J$9=39,'Mottes de 6'!X729,IF($J$9=40,'Mottes de 6'!Y729,IF($J$9=41,'Mottes de 6'!Z729,IF($J$9=42,'Mottes de 6'!AA729,IF($J$9=43,'Mottes de 6'!AB729,IF($J$9=44,'Mottes de 6'!AC729,IF($J$9=45,'Mottes de 6'!AD729,IF($J$9=46,'Mottes de 6'!AE729,IF($J$9=47,'Mottes de 6'!AF729,IF($J$9=48,'Mottes de 6'!AG729,IF($J$9=49,'Mottes de 6'!AH729,IF($J$9=50,'Mottes de 6'!AI729,IF($J$9=51,'Mottes de 6'!AJ729,IF($J$9=52,'Mottes de 6'!AK729,IF($J$9=1,'Mottes de 6'!AL729,IF($J$9=2,'Mottes de 6'!AM729,IF($J$9=3,'Mottes de 6'!AN729,IF($J$9=4,'Mottes de 6'!AO729,IF($J$9=5,'Mottes de 6'!AP729,IF($J$9=6,'Mottes de 6'!AQ729,IF($J$9=7,'Mottes de 6'!AR729,IF($J$9=8,'Mottes de 6'!AS729,IF($J$9=9,'Mottes de 6'!AT729,IF($J$9=10,'Mottes de 6'!AU729,IF($J$9=11,'Mottes de 6'!AV729,IF($J$9=12,'Mottes de 6'!AW729,IF($J$9=13,'Mottes de 6'!AX729,IF($J$9=14,'Mottes de 6'!AY729,IF($J$9=15,'Mottes de 6'!AZ729,IF($J$9=16,'Mottes de 6'!BA729,IF($J$9=17,'Mottes de 6'!BB729,IF($J$9=18,'Mottes de 6'!BC729,IF($J$9=19,'Mottes de 6'!BD729,IF($J$9=20,'Mottes de 6'!BE729,IF($J$9=21,'Mottes de 6'!BF729,IF($J$9=22,'Mottes de 6'!BG729,IF($J$9=23,'Mottes de 6'!BH729,IF($J$9=24,'Mottes de 6'!BI729,IF($J$9=25,'Mottes de 6'!BJ729,IF($J$9=26,'Mottes de 6'!BK729,IF($J$9=27,'Mottes de 6'!BL729,IF($J$9=28,'Mottes de 6'!BM729,IF($J$9=29,'Mottes de 6'!BN729,IF($J$9=30,'Mottes de 6'!BO729,IF($J$9=31,'Mottes de 6'!BP729,IF($J$9=32,'Mottes de 6'!BQ729,IF($J$9=33,'Mottes de 6'!BR729,IF($J$9=34,'Mottes de 6'!BS729,IF($J$9=35,'Mottes de 6'!BT729,))))))))))))))))))))))))))))))))))))))))))))))))))))</f>
        <v>0</v>
      </c>
      <c r="K2780" s="103" t="str">
        <f>IF('Mottes de 6'!R729=0,"","Erreur")</f>
        <v/>
      </c>
    </row>
    <row r="2781" spans="1:11" x14ac:dyDescent="0.25">
      <c r="A2781" s="103">
        <f>IF('Mottes de 6'!A730&lt;&gt;"",'Mottes de 6'!A730,"")</f>
        <v>26085</v>
      </c>
      <c r="B2781" s="103" t="str">
        <f>IF('Mottes de 6'!L730&lt;&gt;"",'Mottes de 6'!L730,"")</f>
        <v>Noai</v>
      </c>
      <c r="C2781" s="107" t="str">
        <f>IF('Mottes de 6'!B730&lt;&gt;"",'Mottes de 6'!B730,"")</f>
        <v>PETUNIA TUMBELINA</v>
      </c>
      <c r="D2781" s="107" t="str">
        <f>IF('Mottes de 6'!C730&lt;&gt;"",'Mottes de 6'!C730,"")</f>
        <v>Priscilla</v>
      </c>
      <c r="E2781" s="103">
        <f>IF('Mottes de 6'!H730&lt;&gt;"",'Mottes de 6'!H730,"")</f>
        <v>11</v>
      </c>
      <c r="F2781" s="103" t="str">
        <f>IF('Mottes de 6'!E730&lt;&gt;"",'Mottes de 6'!E730,"")</f>
        <v>B</v>
      </c>
      <c r="G2781" s="103" t="str">
        <f>IF('Mottes de 6'!N730&lt;&gt;"",'Mottes de 6'!N730,"")</f>
        <v>M6</v>
      </c>
      <c r="H2781" s="103" t="str">
        <f>IF('Mottes de 6'!I730&lt;&gt;"",'Mottes de 6'!I730,"")</f>
        <v>A</v>
      </c>
      <c r="I2781" s="103">
        <f>IF('Mottes de 6'!J730&lt;&gt;"",'Mottes de 6'!J730,"")</f>
        <v>7.4999999999999997E-2</v>
      </c>
      <c r="J2781" s="103">
        <f>IF($J$9=36,'Mottes de 6'!U730,IF($J$9=37,'Mottes de 6'!V730,IF($J$9=38,'Mottes de 6'!W730,IF($J$9=39,'Mottes de 6'!X730,IF($J$9=40,'Mottes de 6'!Y730,IF($J$9=41,'Mottes de 6'!Z730,IF($J$9=42,'Mottes de 6'!AA730,IF($J$9=43,'Mottes de 6'!AB730,IF($J$9=44,'Mottes de 6'!AC730,IF($J$9=45,'Mottes de 6'!AD730,IF($J$9=46,'Mottes de 6'!AE730,IF($J$9=47,'Mottes de 6'!AF730,IF($J$9=48,'Mottes de 6'!AG730,IF($J$9=49,'Mottes de 6'!AH730,IF($J$9=50,'Mottes de 6'!AI730,IF($J$9=51,'Mottes de 6'!AJ730,IF($J$9=52,'Mottes de 6'!AK730,IF($J$9=1,'Mottes de 6'!AL730,IF($J$9=2,'Mottes de 6'!AM730,IF($J$9=3,'Mottes de 6'!AN730,IF($J$9=4,'Mottes de 6'!AO730,IF($J$9=5,'Mottes de 6'!AP730,IF($J$9=6,'Mottes de 6'!AQ730,IF($J$9=7,'Mottes de 6'!AR730,IF($J$9=8,'Mottes de 6'!AS730,IF($J$9=9,'Mottes de 6'!AT730,IF($J$9=10,'Mottes de 6'!AU730,IF($J$9=11,'Mottes de 6'!AV730,IF($J$9=12,'Mottes de 6'!AW730,IF($J$9=13,'Mottes de 6'!AX730,IF($J$9=14,'Mottes de 6'!AY730,IF($J$9=15,'Mottes de 6'!AZ730,IF($J$9=16,'Mottes de 6'!BA730,IF($J$9=17,'Mottes de 6'!BB730,IF($J$9=18,'Mottes de 6'!BC730,IF($J$9=19,'Mottes de 6'!BD730,IF($J$9=20,'Mottes de 6'!BE730,IF($J$9=21,'Mottes de 6'!BF730,IF($J$9=22,'Mottes de 6'!BG730,IF($J$9=23,'Mottes de 6'!BH730,IF($J$9=24,'Mottes de 6'!BI730,IF($J$9=25,'Mottes de 6'!BJ730,IF($J$9=26,'Mottes de 6'!BK730,IF($J$9=27,'Mottes de 6'!BL730,IF($J$9=28,'Mottes de 6'!BM730,IF($J$9=29,'Mottes de 6'!BN730,IF($J$9=30,'Mottes de 6'!BO730,IF($J$9=31,'Mottes de 6'!BP730,IF($J$9=32,'Mottes de 6'!BQ730,IF($J$9=33,'Mottes de 6'!BR730,IF($J$9=34,'Mottes de 6'!BS730,IF($J$9=35,'Mottes de 6'!BT730,))))))))))))))))))))))))))))))))))))))))))))))))))))</f>
        <v>0</v>
      </c>
      <c r="K2781" s="103" t="str">
        <f>IF('Mottes de 6'!R730=0,"","Erreur")</f>
        <v/>
      </c>
    </row>
    <row r="2782" spans="1:11" x14ac:dyDescent="0.25">
      <c r="A2782" s="450"/>
      <c r="B2782" s="450"/>
      <c r="C2782" s="451" t="s">
        <v>1969</v>
      </c>
      <c r="D2782" s="451"/>
      <c r="E2782" s="450"/>
      <c r="F2782" s="450"/>
      <c r="G2782" s="450"/>
      <c r="H2782" s="450"/>
      <c r="I2782" s="450"/>
      <c r="J2782" s="450">
        <f>SUBTOTAL(9,J2778:J2781)</f>
        <v>0</v>
      </c>
      <c r="K2782" s="450"/>
    </row>
    <row r="2783" spans="1:11" x14ac:dyDescent="0.25">
      <c r="A2783" s="103">
        <f>IF('Mottes de 6'!A731&lt;&gt;"",'Mottes de 6'!A731,"")</f>
        <v>12475</v>
      </c>
      <c r="B2783" s="103" t="str">
        <f>IF('Mottes de 6'!L731&lt;&gt;"",'Mottes de 6'!L731,"")</f>
        <v>Noai</v>
      </c>
      <c r="C2783" s="107" t="str">
        <f>IF('Mottes de 6'!B731&lt;&gt;"",'Mottes de 6'!B731,"")</f>
        <v>PHYGELIUS FUCHSIA DU CAP</v>
      </c>
      <c r="D2783" s="107" t="str">
        <f>IF('Mottes de 6'!C731&lt;&gt;"",'Mottes de 6'!C731,"")</f>
        <v>Orange</v>
      </c>
      <c r="E2783" s="103">
        <f>IF('Mottes de 6'!H731&lt;&gt;"",'Mottes de 6'!H731,"")</f>
        <v>12</v>
      </c>
      <c r="F2783" s="103" t="str">
        <f>IF('Mottes de 6'!E731&lt;&gt;"",'Mottes de 6'!E731,"")</f>
        <v>B</v>
      </c>
      <c r="G2783" s="103" t="str">
        <f>IF('Mottes de 6'!N731&lt;&gt;"",'Mottes de 6'!N731,"")</f>
        <v>M6</v>
      </c>
      <c r="H2783" s="103" t="str">
        <f>IF('Mottes de 6'!I731&lt;&gt;"",'Mottes de 6'!I731,"")</f>
        <v>A</v>
      </c>
      <c r="I2783" s="103">
        <f>IF('Mottes de 6'!J731&lt;&gt;"",'Mottes de 6'!J731,"")</f>
        <v>0.14000000000000001</v>
      </c>
      <c r="J2783" s="103">
        <f>IF($J$9=36,'Mottes de 6'!U731,IF($J$9=37,'Mottes de 6'!V731,IF($J$9=38,'Mottes de 6'!W731,IF($J$9=39,'Mottes de 6'!X731,IF($J$9=40,'Mottes de 6'!Y731,IF($J$9=41,'Mottes de 6'!Z731,IF($J$9=42,'Mottes de 6'!AA731,IF($J$9=43,'Mottes de 6'!AB731,IF($J$9=44,'Mottes de 6'!AC731,IF($J$9=45,'Mottes de 6'!AD731,IF($J$9=46,'Mottes de 6'!AE731,IF($J$9=47,'Mottes de 6'!AF731,IF($J$9=48,'Mottes de 6'!AG731,IF($J$9=49,'Mottes de 6'!AH731,IF($J$9=50,'Mottes de 6'!AI731,IF($J$9=51,'Mottes de 6'!AJ731,IF($J$9=52,'Mottes de 6'!AK731,IF($J$9=1,'Mottes de 6'!AL731,IF($J$9=2,'Mottes de 6'!AM731,IF($J$9=3,'Mottes de 6'!AN731,IF($J$9=4,'Mottes de 6'!AO731,IF($J$9=5,'Mottes de 6'!AP731,IF($J$9=6,'Mottes de 6'!AQ731,IF($J$9=7,'Mottes de 6'!AR731,IF($J$9=8,'Mottes de 6'!AS731,IF($J$9=9,'Mottes de 6'!AT731,IF($J$9=10,'Mottes de 6'!AU731,IF($J$9=11,'Mottes de 6'!AV731,IF($J$9=12,'Mottes de 6'!AW731,IF($J$9=13,'Mottes de 6'!AX731,IF($J$9=14,'Mottes de 6'!AY731,IF($J$9=15,'Mottes de 6'!AZ731,IF($J$9=16,'Mottes de 6'!BA731,IF($J$9=17,'Mottes de 6'!BB731,IF($J$9=18,'Mottes de 6'!BC731,IF($J$9=19,'Mottes de 6'!BD731,IF($J$9=20,'Mottes de 6'!BE731,IF($J$9=21,'Mottes de 6'!BF731,IF($J$9=22,'Mottes de 6'!BG731,IF($J$9=23,'Mottes de 6'!BH731,IF($J$9=24,'Mottes de 6'!BI731,IF($J$9=25,'Mottes de 6'!BJ731,IF($J$9=26,'Mottes de 6'!BK731,IF($J$9=27,'Mottes de 6'!BL731,IF($J$9=28,'Mottes de 6'!BM731,IF($J$9=29,'Mottes de 6'!BN731,IF($J$9=30,'Mottes de 6'!BO731,IF($J$9=31,'Mottes de 6'!BP731,IF($J$9=32,'Mottes de 6'!BQ731,IF($J$9=33,'Mottes de 6'!BR731,IF($J$9=34,'Mottes de 6'!BS731,IF($J$9=35,'Mottes de 6'!BT731,))))))))))))))))))))))))))))))))))))))))))))))))))))</f>
        <v>0</v>
      </c>
      <c r="K2783" s="103" t="str">
        <f>IF('Mottes de 6'!R731=0,"","Erreur")</f>
        <v/>
      </c>
    </row>
    <row r="2784" spans="1:11" x14ac:dyDescent="0.25">
      <c r="A2784" s="103">
        <f>IF('Mottes de 6'!A732&lt;&gt;"",'Mottes de 6'!A732,"")</f>
        <v>12476</v>
      </c>
      <c r="B2784" s="103" t="str">
        <f>IF('Mottes de 6'!L732&lt;&gt;"",'Mottes de 6'!L732,"")</f>
        <v>Noai</v>
      </c>
      <c r="C2784" s="107" t="str">
        <f>IF('Mottes de 6'!B732&lt;&gt;"",'Mottes de 6'!B732,"")</f>
        <v>PHYGELIUS FUCHSIA DU CAP</v>
      </c>
      <c r="D2784" s="107" t="str">
        <f>IF('Mottes de 6'!C732&lt;&gt;"",'Mottes de 6'!C732,"")</f>
        <v>Rouge Foncé</v>
      </c>
      <c r="E2784" s="103">
        <f>IF('Mottes de 6'!H732&lt;&gt;"",'Mottes de 6'!H732,"")</f>
        <v>12</v>
      </c>
      <c r="F2784" s="103" t="str">
        <f>IF('Mottes de 6'!E732&lt;&gt;"",'Mottes de 6'!E732,"")</f>
        <v>B</v>
      </c>
      <c r="G2784" s="103" t="str">
        <f>IF('Mottes de 6'!N732&lt;&gt;"",'Mottes de 6'!N732,"")</f>
        <v>M6</v>
      </c>
      <c r="H2784" s="103" t="str">
        <f>IF('Mottes de 6'!I732&lt;&gt;"",'Mottes de 6'!I732,"")</f>
        <v>A</v>
      </c>
      <c r="I2784" s="103">
        <f>IF('Mottes de 6'!J732&lt;&gt;"",'Mottes de 6'!J732,"")</f>
        <v>0.14000000000000001</v>
      </c>
      <c r="J2784" s="103">
        <f>IF($J$9=36,'Mottes de 6'!U732,IF($J$9=37,'Mottes de 6'!V732,IF($J$9=38,'Mottes de 6'!W732,IF($J$9=39,'Mottes de 6'!X732,IF($J$9=40,'Mottes de 6'!Y732,IF($J$9=41,'Mottes de 6'!Z732,IF($J$9=42,'Mottes de 6'!AA732,IF($J$9=43,'Mottes de 6'!AB732,IF($J$9=44,'Mottes de 6'!AC732,IF($J$9=45,'Mottes de 6'!AD732,IF($J$9=46,'Mottes de 6'!AE732,IF($J$9=47,'Mottes de 6'!AF732,IF($J$9=48,'Mottes de 6'!AG732,IF($J$9=49,'Mottes de 6'!AH732,IF($J$9=50,'Mottes de 6'!AI732,IF($J$9=51,'Mottes de 6'!AJ732,IF($J$9=52,'Mottes de 6'!AK732,IF($J$9=1,'Mottes de 6'!AL732,IF($J$9=2,'Mottes de 6'!AM732,IF($J$9=3,'Mottes de 6'!AN732,IF($J$9=4,'Mottes de 6'!AO732,IF($J$9=5,'Mottes de 6'!AP732,IF($J$9=6,'Mottes de 6'!AQ732,IF($J$9=7,'Mottes de 6'!AR732,IF($J$9=8,'Mottes de 6'!AS732,IF($J$9=9,'Mottes de 6'!AT732,IF($J$9=10,'Mottes de 6'!AU732,IF($J$9=11,'Mottes de 6'!AV732,IF($J$9=12,'Mottes de 6'!AW732,IF($J$9=13,'Mottes de 6'!AX732,IF($J$9=14,'Mottes de 6'!AY732,IF($J$9=15,'Mottes de 6'!AZ732,IF($J$9=16,'Mottes de 6'!BA732,IF($J$9=17,'Mottes de 6'!BB732,IF($J$9=18,'Mottes de 6'!BC732,IF($J$9=19,'Mottes de 6'!BD732,IF($J$9=20,'Mottes de 6'!BE732,IF($J$9=21,'Mottes de 6'!BF732,IF($J$9=22,'Mottes de 6'!BG732,IF($J$9=23,'Mottes de 6'!BH732,IF($J$9=24,'Mottes de 6'!BI732,IF($J$9=25,'Mottes de 6'!BJ732,IF($J$9=26,'Mottes de 6'!BK732,IF($J$9=27,'Mottes de 6'!BL732,IF($J$9=28,'Mottes de 6'!BM732,IF($J$9=29,'Mottes de 6'!BN732,IF($J$9=30,'Mottes de 6'!BO732,IF($J$9=31,'Mottes de 6'!BP732,IF($J$9=32,'Mottes de 6'!BQ732,IF($J$9=33,'Mottes de 6'!BR732,IF($J$9=34,'Mottes de 6'!BS732,IF($J$9=35,'Mottes de 6'!BT732,))))))))))))))))))))))))))))))))))))))))))))))))))))</f>
        <v>0</v>
      </c>
      <c r="K2784" s="103" t="str">
        <f>IF('Mottes de 6'!R732=0,"","Erreur")</f>
        <v/>
      </c>
    </row>
    <row r="2785" spans="1:11" x14ac:dyDescent="0.25">
      <c r="A2785" s="450"/>
      <c r="B2785" s="450"/>
      <c r="C2785" s="451" t="s">
        <v>1970</v>
      </c>
      <c r="D2785" s="451"/>
      <c r="E2785" s="450"/>
      <c r="F2785" s="450"/>
      <c r="G2785" s="450"/>
      <c r="H2785" s="450"/>
      <c r="I2785" s="450"/>
      <c r="J2785" s="450">
        <f>SUBTOTAL(9,J2783:J2784)</f>
        <v>0</v>
      </c>
      <c r="K2785" s="450"/>
    </row>
    <row r="2786" spans="1:11" x14ac:dyDescent="0.25">
      <c r="A2786" s="103">
        <f>IF('Mottes de 6'!A733&lt;&gt;"",'Mottes de 6'!A733,"")</f>
        <v>21395</v>
      </c>
      <c r="B2786" s="103" t="str">
        <f>IF('Mottes de 6'!L733&lt;&gt;"",'Mottes de 6'!L733,"")</f>
        <v>Noai</v>
      </c>
      <c r="C2786" s="107" t="str">
        <f>IF('Mottes de 6'!B733&lt;&gt;"",'Mottes de 6'!B733,"")</f>
        <v>PLECTRANTHUS</v>
      </c>
      <c r="D2786" s="107" t="str">
        <f>IF('Mottes de 6'!C733&lt;&gt;"",'Mottes de 6'!C733,"")</f>
        <v>Mona Lavander</v>
      </c>
      <c r="E2786" s="103">
        <f>IF('Mottes de 6'!H733&lt;&gt;"",'Mottes de 6'!H733,"")</f>
        <v>12</v>
      </c>
      <c r="F2786" s="103" t="str">
        <f>IF('Mottes de 6'!E733&lt;&gt;"",'Mottes de 6'!E733,"")</f>
        <v>B</v>
      </c>
      <c r="G2786" s="103" t="str">
        <f>IF('Mottes de 6'!N733&lt;&gt;"",'Mottes de 6'!N733,"")</f>
        <v>M6</v>
      </c>
      <c r="H2786" s="103" t="str">
        <f>IF('Mottes de 6'!I733&lt;&gt;"",'Mottes de 6'!I733,"")</f>
        <v>B</v>
      </c>
      <c r="I2786" s="103" t="str">
        <f>IF('Mottes de 6'!J733&lt;&gt;"",'Mottes de 6'!J733,"")</f>
        <v/>
      </c>
      <c r="J2786" s="103">
        <f>IF($J$9=36,'Mottes de 6'!U733,IF($J$9=37,'Mottes de 6'!V733,IF($J$9=38,'Mottes de 6'!W733,IF($J$9=39,'Mottes de 6'!X733,IF($J$9=40,'Mottes de 6'!Y733,IF($J$9=41,'Mottes de 6'!Z733,IF($J$9=42,'Mottes de 6'!AA733,IF($J$9=43,'Mottes de 6'!AB733,IF($J$9=44,'Mottes de 6'!AC733,IF($J$9=45,'Mottes de 6'!AD733,IF($J$9=46,'Mottes de 6'!AE733,IF($J$9=47,'Mottes de 6'!AF733,IF($J$9=48,'Mottes de 6'!AG733,IF($J$9=49,'Mottes de 6'!AH733,IF($J$9=50,'Mottes de 6'!AI733,IF($J$9=51,'Mottes de 6'!AJ733,IF($J$9=52,'Mottes de 6'!AK733,IF($J$9=1,'Mottes de 6'!AL733,IF($J$9=2,'Mottes de 6'!AM733,IF($J$9=3,'Mottes de 6'!AN733,IF($J$9=4,'Mottes de 6'!AO733,IF($J$9=5,'Mottes de 6'!AP733,IF($J$9=6,'Mottes de 6'!AQ733,IF($J$9=7,'Mottes de 6'!AR733,IF($J$9=8,'Mottes de 6'!AS733,IF($J$9=9,'Mottes de 6'!AT733,IF($J$9=10,'Mottes de 6'!AU733,IF($J$9=11,'Mottes de 6'!AV733,IF($J$9=12,'Mottes de 6'!AW733,IF($J$9=13,'Mottes de 6'!AX733,IF($J$9=14,'Mottes de 6'!AY733,IF($J$9=15,'Mottes de 6'!AZ733,IF($J$9=16,'Mottes de 6'!BA733,IF($J$9=17,'Mottes de 6'!BB733,IF($J$9=18,'Mottes de 6'!BC733,IF($J$9=19,'Mottes de 6'!BD733,IF($J$9=20,'Mottes de 6'!BE733,IF($J$9=21,'Mottes de 6'!BF733,IF($J$9=22,'Mottes de 6'!BG733,IF($J$9=23,'Mottes de 6'!BH733,IF($J$9=24,'Mottes de 6'!BI733,IF($J$9=25,'Mottes de 6'!BJ733,IF($J$9=26,'Mottes de 6'!BK733,IF($J$9=27,'Mottes de 6'!BL733,IF($J$9=28,'Mottes de 6'!BM733,IF($J$9=29,'Mottes de 6'!BN733,IF($J$9=30,'Mottes de 6'!BO733,IF($J$9=31,'Mottes de 6'!BP733,IF($J$9=32,'Mottes de 6'!BQ733,IF($J$9=33,'Mottes de 6'!BR733,IF($J$9=34,'Mottes de 6'!BS733,IF($J$9=35,'Mottes de 6'!BT733,))))))))))))))))))))))))))))))))))))))))))))))))))))</f>
        <v>0</v>
      </c>
      <c r="K2786" s="103" t="str">
        <f>IF('Mottes de 6'!R733=0,"","Erreur")</f>
        <v/>
      </c>
    </row>
    <row r="2787" spans="1:11" x14ac:dyDescent="0.25">
      <c r="A2787" s="103">
        <f>IF('Mottes de 6'!A734&lt;&gt;"",'Mottes de 6'!A734,"")</f>
        <v>21396</v>
      </c>
      <c r="B2787" s="103" t="str">
        <f>IF('Mottes de 6'!L734&lt;&gt;"",'Mottes de 6'!L734,"")</f>
        <v>Noai</v>
      </c>
      <c r="C2787" s="107" t="str">
        <f>IF('Mottes de 6'!B734&lt;&gt;"",'Mottes de 6'!B734,"")</f>
        <v>PLECTRANTHUS</v>
      </c>
      <c r="D2787" s="107" t="str">
        <f>IF('Mottes de 6'!C734&lt;&gt;"",'Mottes de 6'!C734,"")</f>
        <v>purpurea Nico</v>
      </c>
      <c r="E2787" s="103">
        <f>IF('Mottes de 6'!H734&lt;&gt;"",'Mottes de 6'!H734,"")</f>
        <v>12</v>
      </c>
      <c r="F2787" s="103" t="str">
        <f>IF('Mottes de 6'!E734&lt;&gt;"",'Mottes de 6'!E734,"")</f>
        <v>B</v>
      </c>
      <c r="G2787" s="103" t="str">
        <f>IF('Mottes de 6'!N734&lt;&gt;"",'Mottes de 6'!N734,"")</f>
        <v>M6</v>
      </c>
      <c r="H2787" s="103" t="str">
        <f>IF('Mottes de 6'!I734&lt;&gt;"",'Mottes de 6'!I734,"")</f>
        <v>B</v>
      </c>
      <c r="I2787" s="103" t="str">
        <f>IF('Mottes de 6'!J734&lt;&gt;"",'Mottes de 6'!J734,"")</f>
        <v/>
      </c>
      <c r="J2787" s="103">
        <f>IF($J$9=36,'Mottes de 6'!U734,IF($J$9=37,'Mottes de 6'!V734,IF($J$9=38,'Mottes de 6'!W734,IF($J$9=39,'Mottes de 6'!X734,IF($J$9=40,'Mottes de 6'!Y734,IF($J$9=41,'Mottes de 6'!Z734,IF($J$9=42,'Mottes de 6'!AA734,IF($J$9=43,'Mottes de 6'!AB734,IF($J$9=44,'Mottes de 6'!AC734,IF($J$9=45,'Mottes de 6'!AD734,IF($J$9=46,'Mottes de 6'!AE734,IF($J$9=47,'Mottes de 6'!AF734,IF($J$9=48,'Mottes de 6'!AG734,IF($J$9=49,'Mottes de 6'!AH734,IF($J$9=50,'Mottes de 6'!AI734,IF($J$9=51,'Mottes de 6'!AJ734,IF($J$9=52,'Mottes de 6'!AK734,IF($J$9=1,'Mottes de 6'!AL734,IF($J$9=2,'Mottes de 6'!AM734,IF($J$9=3,'Mottes de 6'!AN734,IF($J$9=4,'Mottes de 6'!AO734,IF($J$9=5,'Mottes de 6'!AP734,IF($J$9=6,'Mottes de 6'!AQ734,IF($J$9=7,'Mottes de 6'!AR734,IF($J$9=8,'Mottes de 6'!AS734,IF($J$9=9,'Mottes de 6'!AT734,IF($J$9=10,'Mottes de 6'!AU734,IF($J$9=11,'Mottes de 6'!AV734,IF($J$9=12,'Mottes de 6'!AW734,IF($J$9=13,'Mottes de 6'!AX734,IF($J$9=14,'Mottes de 6'!AY734,IF($J$9=15,'Mottes de 6'!AZ734,IF($J$9=16,'Mottes de 6'!BA734,IF($J$9=17,'Mottes de 6'!BB734,IF($J$9=18,'Mottes de 6'!BC734,IF($J$9=19,'Mottes de 6'!BD734,IF($J$9=20,'Mottes de 6'!BE734,IF($J$9=21,'Mottes de 6'!BF734,IF($J$9=22,'Mottes de 6'!BG734,IF($J$9=23,'Mottes de 6'!BH734,IF($J$9=24,'Mottes de 6'!BI734,IF($J$9=25,'Mottes de 6'!BJ734,IF($J$9=26,'Mottes de 6'!BK734,IF($J$9=27,'Mottes de 6'!BL734,IF($J$9=28,'Mottes de 6'!BM734,IF($J$9=29,'Mottes de 6'!BN734,IF($J$9=30,'Mottes de 6'!BO734,IF($J$9=31,'Mottes de 6'!BP734,IF($J$9=32,'Mottes de 6'!BQ734,IF($J$9=33,'Mottes de 6'!BR734,IF($J$9=34,'Mottes de 6'!BS734,IF($J$9=35,'Mottes de 6'!BT734,))))))))))))))))))))))))))))))))))))))))))))))))))))</f>
        <v>0</v>
      </c>
      <c r="K2787" s="103" t="str">
        <f>IF('Mottes de 6'!R734=0,"","Erreur")</f>
        <v/>
      </c>
    </row>
    <row r="2788" spans="1:11" x14ac:dyDescent="0.25">
      <c r="A2788" s="103">
        <f>IF('Mottes de 6'!A735&lt;&gt;"",'Mottes de 6'!A735,"")</f>
        <v>21398</v>
      </c>
      <c r="B2788" s="103" t="str">
        <f>IF('Mottes de 6'!L735&lt;&gt;"",'Mottes de 6'!L735,"")</f>
        <v>Noai</v>
      </c>
      <c r="C2788" s="107" t="str">
        <f>IF('Mottes de 6'!B735&lt;&gt;"",'Mottes de 6'!B735,"")</f>
        <v>PLECTRANTHUS</v>
      </c>
      <c r="D2788" s="107" t="str">
        <f>IF('Mottes de 6'!C735&lt;&gt;"",'Mottes de 6'!C735,"")</f>
        <v>argentatus Silver shield</v>
      </c>
      <c r="E2788" s="103">
        <f>IF('Mottes de 6'!H735&lt;&gt;"",'Mottes de 6'!H735,"")</f>
        <v>9</v>
      </c>
      <c r="F2788" s="103" t="str">
        <f>IF('Mottes de 6'!E735&lt;&gt;"",'Mottes de 6'!E735,"")</f>
        <v>B</v>
      </c>
      <c r="G2788" s="103" t="str">
        <f>IF('Mottes de 6'!N735&lt;&gt;"",'Mottes de 6'!N735,"")</f>
        <v>M6</v>
      </c>
      <c r="H2788" s="103" t="str">
        <f>IF('Mottes de 6'!I735&lt;&gt;"",'Mottes de 6'!I735,"")</f>
        <v>B</v>
      </c>
      <c r="I2788" s="103" t="str">
        <f>IF('Mottes de 6'!J735&lt;&gt;"",'Mottes de 6'!J735,"")</f>
        <v/>
      </c>
      <c r="J2788" s="103">
        <f>IF($J$9=36,'Mottes de 6'!U735,IF($J$9=37,'Mottes de 6'!V735,IF($J$9=38,'Mottes de 6'!W735,IF($J$9=39,'Mottes de 6'!X735,IF($J$9=40,'Mottes de 6'!Y735,IF($J$9=41,'Mottes de 6'!Z735,IF($J$9=42,'Mottes de 6'!AA735,IF($J$9=43,'Mottes de 6'!AB735,IF($J$9=44,'Mottes de 6'!AC735,IF($J$9=45,'Mottes de 6'!AD735,IF($J$9=46,'Mottes de 6'!AE735,IF($J$9=47,'Mottes de 6'!AF735,IF($J$9=48,'Mottes de 6'!AG735,IF($J$9=49,'Mottes de 6'!AH735,IF($J$9=50,'Mottes de 6'!AI735,IF($J$9=51,'Mottes de 6'!AJ735,IF($J$9=52,'Mottes de 6'!AK735,IF($J$9=1,'Mottes de 6'!AL735,IF($J$9=2,'Mottes de 6'!AM735,IF($J$9=3,'Mottes de 6'!AN735,IF($J$9=4,'Mottes de 6'!AO735,IF($J$9=5,'Mottes de 6'!AP735,IF($J$9=6,'Mottes de 6'!AQ735,IF($J$9=7,'Mottes de 6'!AR735,IF($J$9=8,'Mottes de 6'!AS735,IF($J$9=9,'Mottes de 6'!AT735,IF($J$9=10,'Mottes de 6'!AU735,IF($J$9=11,'Mottes de 6'!AV735,IF($J$9=12,'Mottes de 6'!AW735,IF($J$9=13,'Mottes de 6'!AX735,IF($J$9=14,'Mottes de 6'!AY735,IF($J$9=15,'Mottes de 6'!AZ735,IF($J$9=16,'Mottes de 6'!BA735,IF($J$9=17,'Mottes de 6'!BB735,IF($J$9=18,'Mottes de 6'!BC735,IF($J$9=19,'Mottes de 6'!BD735,IF($J$9=20,'Mottes de 6'!BE735,IF($J$9=21,'Mottes de 6'!BF735,IF($J$9=22,'Mottes de 6'!BG735,IF($J$9=23,'Mottes de 6'!BH735,IF($J$9=24,'Mottes de 6'!BI735,IF($J$9=25,'Mottes de 6'!BJ735,IF($J$9=26,'Mottes de 6'!BK735,IF($J$9=27,'Mottes de 6'!BL735,IF($J$9=28,'Mottes de 6'!BM735,IF($J$9=29,'Mottes de 6'!BN735,IF($J$9=30,'Mottes de 6'!BO735,IF($J$9=31,'Mottes de 6'!BP735,IF($J$9=32,'Mottes de 6'!BQ735,IF($J$9=33,'Mottes de 6'!BR735,IF($J$9=34,'Mottes de 6'!BS735,IF($J$9=35,'Mottes de 6'!BT735,))))))))))))))))))))))))))))))))))))))))))))))))))))</f>
        <v>0</v>
      </c>
      <c r="K2788" s="103" t="str">
        <f>IF('Mottes de 6'!R735=0,"","Erreur")</f>
        <v/>
      </c>
    </row>
    <row r="2789" spans="1:11" x14ac:dyDescent="0.25">
      <c r="A2789" s="103">
        <f>IF('Mottes de 6'!A736&lt;&gt;"",'Mottes de 6'!A736,"")</f>
        <v>14267</v>
      </c>
      <c r="B2789" s="103" t="str">
        <f>IF('Mottes de 6'!L736&lt;&gt;"",'Mottes de 6'!L736,"")</f>
        <v>Noai</v>
      </c>
      <c r="C2789" s="107" t="str">
        <f>IF('Mottes de 6'!B736&lt;&gt;"",'Mottes de 6'!B736,"")</f>
        <v>PLECTRANTHUS</v>
      </c>
      <c r="D2789" s="107" t="str">
        <f>IF('Mottes de 6'!C736&lt;&gt;"",'Mottes de 6'!C736,"")</f>
        <v>Variegata</v>
      </c>
      <c r="E2789" s="103">
        <f>IF('Mottes de 6'!H736&lt;&gt;"",'Mottes de 6'!H736,"")</f>
        <v>11</v>
      </c>
      <c r="F2789" s="103" t="str">
        <f>IF('Mottes de 6'!E736&lt;&gt;"",'Mottes de 6'!E736,"")</f>
        <v>B</v>
      </c>
      <c r="G2789" s="103" t="str">
        <f>IF('Mottes de 6'!N736&lt;&gt;"",'Mottes de 6'!N736,"")</f>
        <v>M6</v>
      </c>
      <c r="H2789" s="103" t="str">
        <f>IF('Mottes de 6'!I736&lt;&gt;"",'Mottes de 6'!I736,"")</f>
        <v>B</v>
      </c>
      <c r="I2789" s="103" t="str">
        <f>IF('Mottes de 6'!J736&lt;&gt;"",'Mottes de 6'!J736,"")</f>
        <v/>
      </c>
      <c r="J2789" s="103">
        <f>IF($J$9=36,'Mottes de 6'!U736,IF($J$9=37,'Mottes de 6'!V736,IF($J$9=38,'Mottes de 6'!W736,IF($J$9=39,'Mottes de 6'!X736,IF($J$9=40,'Mottes de 6'!Y736,IF($J$9=41,'Mottes de 6'!Z736,IF($J$9=42,'Mottes de 6'!AA736,IF($J$9=43,'Mottes de 6'!AB736,IF($J$9=44,'Mottes de 6'!AC736,IF($J$9=45,'Mottes de 6'!AD736,IF($J$9=46,'Mottes de 6'!AE736,IF($J$9=47,'Mottes de 6'!AF736,IF($J$9=48,'Mottes de 6'!AG736,IF($J$9=49,'Mottes de 6'!AH736,IF($J$9=50,'Mottes de 6'!AI736,IF($J$9=51,'Mottes de 6'!AJ736,IF($J$9=52,'Mottes de 6'!AK736,IF($J$9=1,'Mottes de 6'!AL736,IF($J$9=2,'Mottes de 6'!AM736,IF($J$9=3,'Mottes de 6'!AN736,IF($J$9=4,'Mottes de 6'!AO736,IF($J$9=5,'Mottes de 6'!AP736,IF($J$9=6,'Mottes de 6'!AQ736,IF($J$9=7,'Mottes de 6'!AR736,IF($J$9=8,'Mottes de 6'!AS736,IF($J$9=9,'Mottes de 6'!AT736,IF($J$9=10,'Mottes de 6'!AU736,IF($J$9=11,'Mottes de 6'!AV736,IF($J$9=12,'Mottes de 6'!AW736,IF($J$9=13,'Mottes de 6'!AX736,IF($J$9=14,'Mottes de 6'!AY736,IF($J$9=15,'Mottes de 6'!AZ736,IF($J$9=16,'Mottes de 6'!BA736,IF($J$9=17,'Mottes de 6'!BB736,IF($J$9=18,'Mottes de 6'!BC736,IF($J$9=19,'Mottes de 6'!BD736,IF($J$9=20,'Mottes de 6'!BE736,IF($J$9=21,'Mottes de 6'!BF736,IF($J$9=22,'Mottes de 6'!BG736,IF($J$9=23,'Mottes de 6'!BH736,IF($J$9=24,'Mottes de 6'!BI736,IF($J$9=25,'Mottes de 6'!BJ736,IF($J$9=26,'Mottes de 6'!BK736,IF($J$9=27,'Mottes de 6'!BL736,IF($J$9=28,'Mottes de 6'!BM736,IF($J$9=29,'Mottes de 6'!BN736,IF($J$9=30,'Mottes de 6'!BO736,IF($J$9=31,'Mottes de 6'!BP736,IF($J$9=32,'Mottes de 6'!BQ736,IF($J$9=33,'Mottes de 6'!BR736,IF($J$9=34,'Mottes de 6'!BS736,IF($J$9=35,'Mottes de 6'!BT736,))))))))))))))))))))))))))))))))))))))))))))))))))))</f>
        <v>0</v>
      </c>
      <c r="K2789" s="103" t="str">
        <f>IF('Mottes de 6'!R736=0,"","Erreur")</f>
        <v/>
      </c>
    </row>
    <row r="2790" spans="1:11" x14ac:dyDescent="0.25">
      <c r="A2790" s="450"/>
      <c r="B2790" s="450"/>
      <c r="C2790" s="451" t="s">
        <v>1971</v>
      </c>
      <c r="D2790" s="451"/>
      <c r="E2790" s="450"/>
      <c r="F2790" s="450"/>
      <c r="G2790" s="450"/>
      <c r="H2790" s="450"/>
      <c r="I2790" s="450"/>
      <c r="J2790" s="450">
        <f>SUBTOTAL(9,J2786:J2789)</f>
        <v>0</v>
      </c>
      <c r="K2790" s="450"/>
    </row>
    <row r="2791" spans="1:11" x14ac:dyDescent="0.25">
      <c r="A2791" s="103">
        <f>IF('Mottes de 6'!A737&lt;&gt;"",'Mottes de 6'!A737,"")</f>
        <v>21399</v>
      </c>
      <c r="B2791" s="103" t="str">
        <f>IF('Mottes de 6'!L737&lt;&gt;"",'Mottes de 6'!L737,"")</f>
        <v>Noai</v>
      </c>
      <c r="C2791" s="107" t="str">
        <f>IF('Mottes de 6'!B737&lt;&gt;"",'Mottes de 6'!B737,"")</f>
        <v>PLUMBAGO AURICULATA</v>
      </c>
      <c r="D2791" s="107" t="str">
        <f>IF('Mottes de 6'!C737&lt;&gt;"",'Mottes de 6'!C737,"")</f>
        <v>Blanc</v>
      </c>
      <c r="E2791" s="103">
        <f>IF('Mottes de 6'!H737&lt;&gt;"",'Mottes de 6'!H737,"")</f>
        <v>13</v>
      </c>
      <c r="F2791" s="103" t="str">
        <f>IF('Mottes de 6'!E737&lt;&gt;"",'Mottes de 6'!E737,"")</f>
        <v>B</v>
      </c>
      <c r="G2791" s="103" t="str">
        <f>IF('Mottes de 6'!N737&lt;&gt;"",'Mottes de 6'!N737,"")</f>
        <v>M6</v>
      </c>
      <c r="H2791" s="103" t="str">
        <f>IF('Mottes de 6'!I737&lt;&gt;"",'Mottes de 6'!I737,"")</f>
        <v>E</v>
      </c>
      <c r="I2791" s="103" t="str">
        <f>IF('Mottes de 6'!J737&lt;&gt;"",'Mottes de 6'!J737,"")</f>
        <v/>
      </c>
      <c r="J2791" s="103">
        <f>IF($J$9=36,'Mottes de 6'!U737,IF($J$9=37,'Mottes de 6'!V737,IF($J$9=38,'Mottes de 6'!W737,IF($J$9=39,'Mottes de 6'!X737,IF($J$9=40,'Mottes de 6'!Y737,IF($J$9=41,'Mottes de 6'!Z737,IF($J$9=42,'Mottes de 6'!AA737,IF($J$9=43,'Mottes de 6'!AB737,IF($J$9=44,'Mottes de 6'!AC737,IF($J$9=45,'Mottes de 6'!AD737,IF($J$9=46,'Mottes de 6'!AE737,IF($J$9=47,'Mottes de 6'!AF737,IF($J$9=48,'Mottes de 6'!AG737,IF($J$9=49,'Mottes de 6'!AH737,IF($J$9=50,'Mottes de 6'!AI737,IF($J$9=51,'Mottes de 6'!AJ737,IF($J$9=52,'Mottes de 6'!AK737,IF($J$9=1,'Mottes de 6'!AL737,IF($J$9=2,'Mottes de 6'!AM737,IF($J$9=3,'Mottes de 6'!AN737,IF($J$9=4,'Mottes de 6'!AO737,IF($J$9=5,'Mottes de 6'!AP737,IF($J$9=6,'Mottes de 6'!AQ737,IF($J$9=7,'Mottes de 6'!AR737,IF($J$9=8,'Mottes de 6'!AS737,IF($J$9=9,'Mottes de 6'!AT737,IF($J$9=10,'Mottes de 6'!AU737,IF($J$9=11,'Mottes de 6'!AV737,IF($J$9=12,'Mottes de 6'!AW737,IF($J$9=13,'Mottes de 6'!AX737,IF($J$9=14,'Mottes de 6'!AY737,IF($J$9=15,'Mottes de 6'!AZ737,IF($J$9=16,'Mottes de 6'!BA737,IF($J$9=17,'Mottes de 6'!BB737,IF($J$9=18,'Mottes de 6'!BC737,IF($J$9=19,'Mottes de 6'!BD737,IF($J$9=20,'Mottes de 6'!BE737,IF($J$9=21,'Mottes de 6'!BF737,IF($J$9=22,'Mottes de 6'!BG737,IF($J$9=23,'Mottes de 6'!BH737,IF($J$9=24,'Mottes de 6'!BI737,IF($J$9=25,'Mottes de 6'!BJ737,IF($J$9=26,'Mottes de 6'!BK737,IF($J$9=27,'Mottes de 6'!BL737,IF($J$9=28,'Mottes de 6'!BM737,IF($J$9=29,'Mottes de 6'!BN737,IF($J$9=30,'Mottes de 6'!BO737,IF($J$9=31,'Mottes de 6'!BP737,IF($J$9=32,'Mottes de 6'!BQ737,IF($J$9=33,'Mottes de 6'!BR737,IF($J$9=34,'Mottes de 6'!BS737,IF($J$9=35,'Mottes de 6'!BT737,))))))))))))))))))))))))))))))))))))))))))))))))))))</f>
        <v>0</v>
      </c>
      <c r="K2791" s="103" t="str">
        <f>IF('Mottes de 6'!R737=0,"","Erreur")</f>
        <v/>
      </c>
    </row>
    <row r="2792" spans="1:11" x14ac:dyDescent="0.25">
      <c r="A2792" s="103">
        <f>IF('Mottes de 6'!A738&lt;&gt;"",'Mottes de 6'!A738,"")</f>
        <v>12585</v>
      </c>
      <c r="B2792" s="103" t="str">
        <f>IF('Mottes de 6'!L738&lt;&gt;"",'Mottes de 6'!L738,"")</f>
        <v>Noai</v>
      </c>
      <c r="C2792" s="107" t="str">
        <f>IF('Mottes de 6'!B738&lt;&gt;"",'Mottes de 6'!B738,"")</f>
        <v>PLUMBAGO AURICULATA</v>
      </c>
      <c r="D2792" s="107" t="str">
        <f>IF('Mottes de 6'!C738&lt;&gt;"",'Mottes de 6'!C738,"")</f>
        <v>Bleu</v>
      </c>
      <c r="E2792" s="103">
        <f>IF('Mottes de 6'!H738&lt;&gt;"",'Mottes de 6'!H738,"")</f>
        <v>13</v>
      </c>
      <c r="F2792" s="103" t="str">
        <f>IF('Mottes de 6'!E738&lt;&gt;"",'Mottes de 6'!E738,"")</f>
        <v>B</v>
      </c>
      <c r="G2792" s="103" t="str">
        <f>IF('Mottes de 6'!N738&lt;&gt;"",'Mottes de 6'!N738,"")</f>
        <v>M6</v>
      </c>
      <c r="H2792" s="103" t="str">
        <f>IF('Mottes de 6'!I738&lt;&gt;"",'Mottes de 6'!I738,"")</f>
        <v>E</v>
      </c>
      <c r="I2792" s="103" t="str">
        <f>IF('Mottes de 6'!J738&lt;&gt;"",'Mottes de 6'!J738,"")</f>
        <v/>
      </c>
      <c r="J2792" s="103">
        <f>IF($J$9=36,'Mottes de 6'!U738,IF($J$9=37,'Mottes de 6'!V738,IF($J$9=38,'Mottes de 6'!W738,IF($J$9=39,'Mottes de 6'!X738,IF($J$9=40,'Mottes de 6'!Y738,IF($J$9=41,'Mottes de 6'!Z738,IF($J$9=42,'Mottes de 6'!AA738,IF($J$9=43,'Mottes de 6'!AB738,IF($J$9=44,'Mottes de 6'!AC738,IF($J$9=45,'Mottes de 6'!AD738,IF($J$9=46,'Mottes de 6'!AE738,IF($J$9=47,'Mottes de 6'!AF738,IF($J$9=48,'Mottes de 6'!AG738,IF($J$9=49,'Mottes de 6'!AH738,IF($J$9=50,'Mottes de 6'!AI738,IF($J$9=51,'Mottes de 6'!AJ738,IF($J$9=52,'Mottes de 6'!AK738,IF($J$9=1,'Mottes de 6'!AL738,IF($J$9=2,'Mottes de 6'!AM738,IF($J$9=3,'Mottes de 6'!AN738,IF($J$9=4,'Mottes de 6'!AO738,IF($J$9=5,'Mottes de 6'!AP738,IF($J$9=6,'Mottes de 6'!AQ738,IF($J$9=7,'Mottes de 6'!AR738,IF($J$9=8,'Mottes de 6'!AS738,IF($J$9=9,'Mottes de 6'!AT738,IF($J$9=10,'Mottes de 6'!AU738,IF($J$9=11,'Mottes de 6'!AV738,IF($J$9=12,'Mottes de 6'!AW738,IF($J$9=13,'Mottes de 6'!AX738,IF($J$9=14,'Mottes de 6'!AY738,IF($J$9=15,'Mottes de 6'!AZ738,IF($J$9=16,'Mottes de 6'!BA738,IF($J$9=17,'Mottes de 6'!BB738,IF($J$9=18,'Mottes de 6'!BC738,IF($J$9=19,'Mottes de 6'!BD738,IF($J$9=20,'Mottes de 6'!BE738,IF($J$9=21,'Mottes de 6'!BF738,IF($J$9=22,'Mottes de 6'!BG738,IF($J$9=23,'Mottes de 6'!BH738,IF($J$9=24,'Mottes de 6'!BI738,IF($J$9=25,'Mottes de 6'!BJ738,IF($J$9=26,'Mottes de 6'!BK738,IF($J$9=27,'Mottes de 6'!BL738,IF($J$9=28,'Mottes de 6'!BM738,IF($J$9=29,'Mottes de 6'!BN738,IF($J$9=30,'Mottes de 6'!BO738,IF($J$9=31,'Mottes de 6'!BP738,IF($J$9=32,'Mottes de 6'!BQ738,IF($J$9=33,'Mottes de 6'!BR738,IF($J$9=34,'Mottes de 6'!BS738,IF($J$9=35,'Mottes de 6'!BT738,))))))))))))))))))))))))))))))))))))))))))))))))))))</f>
        <v>0</v>
      </c>
      <c r="K2792" s="103" t="str">
        <f>IF('Mottes de 6'!R738=0,"","Erreur")</f>
        <v/>
      </c>
    </row>
    <row r="2793" spans="1:11" x14ac:dyDescent="0.25">
      <c r="A2793" s="450"/>
      <c r="B2793" s="450"/>
      <c r="C2793" s="451" t="s">
        <v>1972</v>
      </c>
      <c r="D2793" s="451"/>
      <c r="E2793" s="450"/>
      <c r="F2793" s="450"/>
      <c r="G2793" s="450"/>
      <c r="H2793" s="450"/>
      <c r="I2793" s="450"/>
      <c r="J2793" s="450">
        <f>SUBTOTAL(9,J2791:J2792)</f>
        <v>0</v>
      </c>
      <c r="K2793" s="450"/>
    </row>
    <row r="2794" spans="1:11" x14ac:dyDescent="0.25">
      <c r="A2794" s="103">
        <f>IF('Mottes de 6'!A739&lt;&gt;"",'Mottes de 6'!A739,"")</f>
        <v>12519</v>
      </c>
      <c r="B2794" s="103" t="str">
        <f>IF('Mottes de 6'!L739&lt;&gt;"",'Mottes de 6'!L739,"")</f>
        <v>Noai</v>
      </c>
      <c r="C2794" s="107" t="str">
        <f>IF('Mottes de 6'!B739&lt;&gt;"",'Mottes de 6'!B739,"")</f>
        <v>POIREE À CARDE COLOREE</v>
      </c>
      <c r="D2794" s="107" t="str">
        <f>IF('Mottes de 6'!C739&lt;&gt;"",'Mottes de 6'!C739,"")</f>
        <v>Variés</v>
      </c>
      <c r="E2794" s="103">
        <f>IF('Mottes de 6'!H739&lt;&gt;"",'Mottes de 6'!H739,"")</f>
        <v>10</v>
      </c>
      <c r="F2794" s="103" t="str">
        <f>IF('Mottes de 6'!E739&lt;&gt;"",'Mottes de 6'!E739,"")</f>
        <v>S</v>
      </c>
      <c r="G2794" s="103" t="str">
        <f>IF('Mottes de 6'!N739&lt;&gt;"",'Mottes de 6'!N739,"")</f>
        <v>M6</v>
      </c>
      <c r="H2794" s="103" t="str">
        <f>IF('Mottes de 6'!I739&lt;&gt;"",'Mottes de 6'!I739,"")</f>
        <v>C</v>
      </c>
      <c r="I2794" s="103" t="str">
        <f>IF('Mottes de 6'!J739&lt;&gt;"",'Mottes de 6'!J739,"")</f>
        <v/>
      </c>
      <c r="J2794" s="103">
        <f>IF($J$9=36,'Mottes de 6'!U739,IF($J$9=37,'Mottes de 6'!V739,IF($J$9=38,'Mottes de 6'!W739,IF($J$9=39,'Mottes de 6'!X739,IF($J$9=40,'Mottes de 6'!Y739,IF($J$9=41,'Mottes de 6'!Z739,IF($J$9=42,'Mottes de 6'!AA739,IF($J$9=43,'Mottes de 6'!AB739,IF($J$9=44,'Mottes de 6'!AC739,IF($J$9=45,'Mottes de 6'!AD739,IF($J$9=46,'Mottes de 6'!AE739,IF($J$9=47,'Mottes de 6'!AF739,IF($J$9=48,'Mottes de 6'!AG739,IF($J$9=49,'Mottes de 6'!AH739,IF($J$9=50,'Mottes de 6'!AI739,IF($J$9=51,'Mottes de 6'!AJ739,IF($J$9=52,'Mottes de 6'!AK739,IF($J$9=1,'Mottes de 6'!AL739,IF($J$9=2,'Mottes de 6'!AM739,IF($J$9=3,'Mottes de 6'!AN739,IF($J$9=4,'Mottes de 6'!AO739,IF($J$9=5,'Mottes de 6'!AP739,IF($J$9=6,'Mottes de 6'!AQ739,IF($J$9=7,'Mottes de 6'!AR739,IF($J$9=8,'Mottes de 6'!AS739,IF($J$9=9,'Mottes de 6'!AT739,IF($J$9=10,'Mottes de 6'!AU739,IF($J$9=11,'Mottes de 6'!AV739,IF($J$9=12,'Mottes de 6'!AW739,IF($J$9=13,'Mottes de 6'!AX739,IF($J$9=14,'Mottes de 6'!AY739,IF($J$9=15,'Mottes de 6'!AZ739,IF($J$9=16,'Mottes de 6'!BA739,IF($J$9=17,'Mottes de 6'!BB739,IF($J$9=18,'Mottes de 6'!BC739,IF($J$9=19,'Mottes de 6'!BD739,IF($J$9=20,'Mottes de 6'!BE739,IF($J$9=21,'Mottes de 6'!BF739,IF($J$9=22,'Mottes de 6'!BG739,IF($J$9=23,'Mottes de 6'!BH739,IF($J$9=24,'Mottes de 6'!BI739,IF($J$9=25,'Mottes de 6'!BJ739,IF($J$9=26,'Mottes de 6'!BK739,IF($J$9=27,'Mottes de 6'!BL739,IF($J$9=28,'Mottes de 6'!BM739,IF($J$9=29,'Mottes de 6'!BN739,IF($J$9=30,'Mottes de 6'!BO739,IF($J$9=31,'Mottes de 6'!BP739,IF($J$9=32,'Mottes de 6'!BQ739,IF($J$9=33,'Mottes de 6'!BR739,IF($J$9=34,'Mottes de 6'!BS739,IF($J$9=35,'Mottes de 6'!BT739,))))))))))))))))))))))))))))))))))))))))))))))))))))</f>
        <v>0</v>
      </c>
      <c r="K2794" s="103" t="str">
        <f>IF('Mottes de 6'!R739=0,"","Erreur")</f>
        <v/>
      </c>
    </row>
    <row r="2795" spans="1:11" x14ac:dyDescent="0.25">
      <c r="A2795" s="450"/>
      <c r="B2795" s="450"/>
      <c r="C2795" s="451" t="s">
        <v>2140</v>
      </c>
      <c r="D2795" s="451"/>
      <c r="E2795" s="450"/>
      <c r="F2795" s="450"/>
      <c r="G2795" s="450"/>
      <c r="H2795" s="450"/>
      <c r="I2795" s="450"/>
      <c r="J2795" s="450">
        <f>SUBTOTAL(9,J2794:J2794)</f>
        <v>0</v>
      </c>
      <c r="K2795" s="450"/>
    </row>
    <row r="2796" spans="1:11" x14ac:dyDescent="0.25">
      <c r="A2796" s="103">
        <f>IF('Mottes de 6'!A740&lt;&gt;"",'Mottes de 6'!A740,"")</f>
        <v>26825</v>
      </c>
      <c r="B2796" s="103" t="str">
        <f>IF('Mottes de 6'!L740&lt;&gt;"",'Mottes de 6'!L740,"")</f>
        <v>Noai</v>
      </c>
      <c r="C2796" s="107" t="str">
        <f>IF('Mottes de 6'!B740&lt;&gt;"",'Mottes de 6'!B740,"")</f>
        <v>PORTULACA PAZZAZ NANO</v>
      </c>
      <c r="D2796" s="107" t="str">
        <f>IF('Mottes de 6'!C740&lt;&gt;"",'Mottes de 6'!C740,"")</f>
        <v>Candy Pink</v>
      </c>
      <c r="E2796" s="103">
        <f>IF('Mottes de 6'!H740&lt;&gt;"",'Mottes de 6'!H740,"")</f>
        <v>9</v>
      </c>
      <c r="F2796" s="103" t="str">
        <f>IF('Mottes de 6'!E740&lt;&gt;"",'Mottes de 6'!E740,"")</f>
        <v>B</v>
      </c>
      <c r="G2796" s="103" t="str">
        <f>IF('Mottes de 6'!N740&lt;&gt;"",'Mottes de 6'!N740,"")</f>
        <v>M6</v>
      </c>
      <c r="H2796" s="103" t="str">
        <f>IF('Mottes de 6'!I740&lt;&gt;"",'Mottes de 6'!I740,"")</f>
        <v>C</v>
      </c>
      <c r="I2796" s="103">
        <f>IF('Mottes de 6'!J740&lt;&gt;"",'Mottes de 6'!J740,"")</f>
        <v>0.05</v>
      </c>
      <c r="J2796" s="103">
        <f>IF($J$9=36,'Mottes de 6'!U740,IF($J$9=37,'Mottes de 6'!V740,IF($J$9=38,'Mottes de 6'!W740,IF($J$9=39,'Mottes de 6'!X740,IF($J$9=40,'Mottes de 6'!Y740,IF($J$9=41,'Mottes de 6'!Z740,IF($J$9=42,'Mottes de 6'!AA740,IF($J$9=43,'Mottes de 6'!AB740,IF($J$9=44,'Mottes de 6'!AC740,IF($J$9=45,'Mottes de 6'!AD740,IF($J$9=46,'Mottes de 6'!AE740,IF($J$9=47,'Mottes de 6'!AF740,IF($J$9=48,'Mottes de 6'!AG740,IF($J$9=49,'Mottes de 6'!AH740,IF($J$9=50,'Mottes de 6'!AI740,IF($J$9=51,'Mottes de 6'!AJ740,IF($J$9=52,'Mottes de 6'!AK740,IF($J$9=1,'Mottes de 6'!AL740,IF($J$9=2,'Mottes de 6'!AM740,IF($J$9=3,'Mottes de 6'!AN740,IF($J$9=4,'Mottes de 6'!AO740,IF($J$9=5,'Mottes de 6'!AP740,IF($J$9=6,'Mottes de 6'!AQ740,IF($J$9=7,'Mottes de 6'!AR740,IF($J$9=8,'Mottes de 6'!AS740,IF($J$9=9,'Mottes de 6'!AT740,IF($J$9=10,'Mottes de 6'!AU740,IF($J$9=11,'Mottes de 6'!AV740,IF($J$9=12,'Mottes de 6'!AW740,IF($J$9=13,'Mottes de 6'!AX740,IF($J$9=14,'Mottes de 6'!AY740,IF($J$9=15,'Mottes de 6'!AZ740,IF($J$9=16,'Mottes de 6'!BA740,IF($J$9=17,'Mottes de 6'!BB740,IF($J$9=18,'Mottes de 6'!BC740,IF($J$9=19,'Mottes de 6'!BD740,IF($J$9=20,'Mottes de 6'!BE740,IF($J$9=21,'Mottes de 6'!BF740,IF($J$9=22,'Mottes de 6'!BG740,IF($J$9=23,'Mottes de 6'!BH740,IF($J$9=24,'Mottes de 6'!BI740,IF($J$9=25,'Mottes de 6'!BJ740,IF($J$9=26,'Mottes de 6'!BK740,IF($J$9=27,'Mottes de 6'!BL740,IF($J$9=28,'Mottes de 6'!BM740,IF($J$9=29,'Mottes de 6'!BN740,IF($J$9=30,'Mottes de 6'!BO740,IF($J$9=31,'Mottes de 6'!BP740,IF($J$9=32,'Mottes de 6'!BQ740,IF($J$9=33,'Mottes de 6'!BR740,IF($J$9=34,'Mottes de 6'!BS740,IF($J$9=35,'Mottes de 6'!BT740,))))))))))))))))))))))))))))))))))))))))))))))))))))</f>
        <v>0</v>
      </c>
      <c r="K2796" s="103" t="str">
        <f>IF('Mottes de 6'!R740=0,"","Erreur")</f>
        <v/>
      </c>
    </row>
    <row r="2797" spans="1:11" x14ac:dyDescent="0.25">
      <c r="A2797" s="103">
        <f>IF('Mottes de 6'!A741&lt;&gt;"",'Mottes de 6'!A741,"")</f>
        <v>23993</v>
      </c>
      <c r="B2797" s="103" t="str">
        <f>IF('Mottes de 6'!L741&lt;&gt;"",'Mottes de 6'!L741,"")</f>
        <v>Noai</v>
      </c>
      <c r="C2797" s="107" t="str">
        <f>IF('Mottes de 6'!B741&lt;&gt;"",'Mottes de 6'!B741,"")</f>
        <v>PORTULACA PAZZAZ NANO</v>
      </c>
      <c r="D2797" s="107" t="str">
        <f>IF('Mottes de 6'!C741&lt;&gt;"",'Mottes de 6'!C741,"")</f>
        <v>Fuchsia improved</v>
      </c>
      <c r="E2797" s="103">
        <f>IF('Mottes de 6'!H741&lt;&gt;"",'Mottes de 6'!H741,"")</f>
        <v>9</v>
      </c>
      <c r="F2797" s="103" t="str">
        <f>IF('Mottes de 6'!E741&lt;&gt;"",'Mottes de 6'!E741,"")</f>
        <v>B</v>
      </c>
      <c r="G2797" s="103" t="str">
        <f>IF('Mottes de 6'!N741&lt;&gt;"",'Mottes de 6'!N741,"")</f>
        <v>M6</v>
      </c>
      <c r="H2797" s="103" t="str">
        <f>IF('Mottes de 6'!I741&lt;&gt;"",'Mottes de 6'!I741,"")</f>
        <v>C</v>
      </c>
      <c r="I2797" s="103">
        <f>IF('Mottes de 6'!J741&lt;&gt;"",'Mottes de 6'!J741,"")</f>
        <v>0.05</v>
      </c>
      <c r="J2797" s="103">
        <f>IF($J$9=36,'Mottes de 6'!U741,IF($J$9=37,'Mottes de 6'!V741,IF($J$9=38,'Mottes de 6'!W741,IF($J$9=39,'Mottes de 6'!X741,IF($J$9=40,'Mottes de 6'!Y741,IF($J$9=41,'Mottes de 6'!Z741,IF($J$9=42,'Mottes de 6'!AA741,IF($J$9=43,'Mottes de 6'!AB741,IF($J$9=44,'Mottes de 6'!AC741,IF($J$9=45,'Mottes de 6'!AD741,IF($J$9=46,'Mottes de 6'!AE741,IF($J$9=47,'Mottes de 6'!AF741,IF($J$9=48,'Mottes de 6'!AG741,IF($J$9=49,'Mottes de 6'!AH741,IF($J$9=50,'Mottes de 6'!AI741,IF($J$9=51,'Mottes de 6'!AJ741,IF($J$9=52,'Mottes de 6'!AK741,IF($J$9=1,'Mottes de 6'!AL741,IF($J$9=2,'Mottes de 6'!AM741,IF($J$9=3,'Mottes de 6'!AN741,IF($J$9=4,'Mottes de 6'!AO741,IF($J$9=5,'Mottes de 6'!AP741,IF($J$9=6,'Mottes de 6'!AQ741,IF($J$9=7,'Mottes de 6'!AR741,IF($J$9=8,'Mottes de 6'!AS741,IF($J$9=9,'Mottes de 6'!AT741,IF($J$9=10,'Mottes de 6'!AU741,IF($J$9=11,'Mottes de 6'!AV741,IF($J$9=12,'Mottes de 6'!AW741,IF($J$9=13,'Mottes de 6'!AX741,IF($J$9=14,'Mottes de 6'!AY741,IF($J$9=15,'Mottes de 6'!AZ741,IF($J$9=16,'Mottes de 6'!BA741,IF($J$9=17,'Mottes de 6'!BB741,IF($J$9=18,'Mottes de 6'!BC741,IF($J$9=19,'Mottes de 6'!BD741,IF($J$9=20,'Mottes de 6'!BE741,IF($J$9=21,'Mottes de 6'!BF741,IF($J$9=22,'Mottes de 6'!BG741,IF($J$9=23,'Mottes de 6'!BH741,IF($J$9=24,'Mottes de 6'!BI741,IF($J$9=25,'Mottes de 6'!BJ741,IF($J$9=26,'Mottes de 6'!BK741,IF($J$9=27,'Mottes de 6'!BL741,IF($J$9=28,'Mottes de 6'!BM741,IF($J$9=29,'Mottes de 6'!BN741,IF($J$9=30,'Mottes de 6'!BO741,IF($J$9=31,'Mottes de 6'!BP741,IF($J$9=32,'Mottes de 6'!BQ741,IF($J$9=33,'Mottes de 6'!BR741,IF($J$9=34,'Mottes de 6'!BS741,IF($J$9=35,'Mottes de 6'!BT741,))))))))))))))))))))))))))))))))))))))))))))))))))))</f>
        <v>0</v>
      </c>
      <c r="K2797" s="103" t="str">
        <f>IF('Mottes de 6'!R741=0,"","Erreur")</f>
        <v/>
      </c>
    </row>
    <row r="2798" spans="1:11" x14ac:dyDescent="0.25">
      <c r="A2798" s="103">
        <f>IF('Mottes de 6'!A742&lt;&gt;"",'Mottes de 6'!A742,"")</f>
        <v>23994</v>
      </c>
      <c r="B2798" s="103" t="str">
        <f>IF('Mottes de 6'!L742&lt;&gt;"",'Mottes de 6'!L742,"")</f>
        <v>Noai</v>
      </c>
      <c r="C2798" s="107" t="str">
        <f>IF('Mottes de 6'!B742&lt;&gt;"",'Mottes de 6'!B742,"")</f>
        <v>PORTULACA PAZZAZ NANO</v>
      </c>
      <c r="D2798" s="107" t="str">
        <f>IF('Mottes de 6'!C742&lt;&gt;"",'Mottes de 6'!C742,"")</f>
        <v xml:space="preserve">Gold </v>
      </c>
      <c r="E2798" s="103">
        <f>IF('Mottes de 6'!H742&lt;&gt;"",'Mottes de 6'!H742,"")</f>
        <v>9</v>
      </c>
      <c r="F2798" s="103" t="str">
        <f>IF('Mottes de 6'!E742&lt;&gt;"",'Mottes de 6'!E742,"")</f>
        <v>B</v>
      </c>
      <c r="G2798" s="103" t="str">
        <f>IF('Mottes de 6'!N742&lt;&gt;"",'Mottes de 6'!N742,"")</f>
        <v>M6</v>
      </c>
      <c r="H2798" s="103" t="str">
        <f>IF('Mottes de 6'!I742&lt;&gt;"",'Mottes de 6'!I742,"")</f>
        <v>C</v>
      </c>
      <c r="I2798" s="103">
        <f>IF('Mottes de 6'!J742&lt;&gt;"",'Mottes de 6'!J742,"")</f>
        <v>0.05</v>
      </c>
      <c r="J2798" s="103">
        <f>IF($J$9=36,'Mottes de 6'!U742,IF($J$9=37,'Mottes de 6'!V742,IF($J$9=38,'Mottes de 6'!W742,IF($J$9=39,'Mottes de 6'!X742,IF($J$9=40,'Mottes de 6'!Y742,IF($J$9=41,'Mottes de 6'!Z742,IF($J$9=42,'Mottes de 6'!AA742,IF($J$9=43,'Mottes de 6'!AB742,IF($J$9=44,'Mottes de 6'!AC742,IF($J$9=45,'Mottes de 6'!AD742,IF($J$9=46,'Mottes de 6'!AE742,IF($J$9=47,'Mottes de 6'!AF742,IF($J$9=48,'Mottes de 6'!AG742,IF($J$9=49,'Mottes de 6'!AH742,IF($J$9=50,'Mottes de 6'!AI742,IF($J$9=51,'Mottes de 6'!AJ742,IF($J$9=52,'Mottes de 6'!AK742,IF($J$9=1,'Mottes de 6'!AL742,IF($J$9=2,'Mottes de 6'!AM742,IF($J$9=3,'Mottes de 6'!AN742,IF($J$9=4,'Mottes de 6'!AO742,IF($J$9=5,'Mottes de 6'!AP742,IF($J$9=6,'Mottes de 6'!AQ742,IF($J$9=7,'Mottes de 6'!AR742,IF($J$9=8,'Mottes de 6'!AS742,IF($J$9=9,'Mottes de 6'!AT742,IF($J$9=10,'Mottes de 6'!AU742,IF($J$9=11,'Mottes de 6'!AV742,IF($J$9=12,'Mottes de 6'!AW742,IF($J$9=13,'Mottes de 6'!AX742,IF($J$9=14,'Mottes de 6'!AY742,IF($J$9=15,'Mottes de 6'!AZ742,IF($J$9=16,'Mottes de 6'!BA742,IF($J$9=17,'Mottes de 6'!BB742,IF($J$9=18,'Mottes de 6'!BC742,IF($J$9=19,'Mottes de 6'!BD742,IF($J$9=20,'Mottes de 6'!BE742,IF($J$9=21,'Mottes de 6'!BF742,IF($J$9=22,'Mottes de 6'!BG742,IF($J$9=23,'Mottes de 6'!BH742,IF($J$9=24,'Mottes de 6'!BI742,IF($J$9=25,'Mottes de 6'!BJ742,IF($J$9=26,'Mottes de 6'!BK742,IF($J$9=27,'Mottes de 6'!BL742,IF($J$9=28,'Mottes de 6'!BM742,IF($J$9=29,'Mottes de 6'!BN742,IF($J$9=30,'Mottes de 6'!BO742,IF($J$9=31,'Mottes de 6'!BP742,IF($J$9=32,'Mottes de 6'!BQ742,IF($J$9=33,'Mottes de 6'!BR742,IF($J$9=34,'Mottes de 6'!BS742,IF($J$9=35,'Mottes de 6'!BT742,))))))))))))))))))))))))))))))))))))))))))))))))))))</f>
        <v>0</v>
      </c>
      <c r="K2798" s="103" t="str">
        <f>IF('Mottes de 6'!R742=0,"","Erreur")</f>
        <v/>
      </c>
    </row>
    <row r="2799" spans="1:11" x14ac:dyDescent="0.25">
      <c r="A2799" s="103">
        <f>IF('Mottes de 6'!A743&lt;&gt;"",'Mottes de 6'!A743,"")</f>
        <v>26086</v>
      </c>
      <c r="B2799" s="103" t="str">
        <f>IF('Mottes de 6'!L743&lt;&gt;"",'Mottes de 6'!L743,"")</f>
        <v>Noai</v>
      </c>
      <c r="C2799" s="107" t="str">
        <f>IF('Mottes de 6'!B743&lt;&gt;"",'Mottes de 6'!B743,"")</f>
        <v>PORTULACA PAZZAZ NANO</v>
      </c>
      <c r="D2799" s="107" t="str">
        <f>IF('Mottes de 6'!C743&lt;&gt;"",'Mottes de 6'!C743,"")</f>
        <v>Mango</v>
      </c>
      <c r="E2799" s="103">
        <f>IF('Mottes de 6'!H743&lt;&gt;"",'Mottes de 6'!H743,"")</f>
        <v>9</v>
      </c>
      <c r="F2799" s="103" t="str">
        <f>IF('Mottes de 6'!E743&lt;&gt;"",'Mottes de 6'!E743,"")</f>
        <v>B</v>
      </c>
      <c r="G2799" s="103" t="str">
        <f>IF('Mottes de 6'!N743&lt;&gt;"",'Mottes de 6'!N743,"")</f>
        <v>M6</v>
      </c>
      <c r="H2799" s="103" t="str">
        <f>IF('Mottes de 6'!I743&lt;&gt;"",'Mottes de 6'!I743,"")</f>
        <v>C</v>
      </c>
      <c r="I2799" s="103">
        <f>IF('Mottes de 6'!J743&lt;&gt;"",'Mottes de 6'!J743,"")</f>
        <v>0.05</v>
      </c>
      <c r="J2799" s="103">
        <f>IF($J$9=36,'Mottes de 6'!U743,IF($J$9=37,'Mottes de 6'!V743,IF($J$9=38,'Mottes de 6'!W743,IF($J$9=39,'Mottes de 6'!X743,IF($J$9=40,'Mottes de 6'!Y743,IF($J$9=41,'Mottes de 6'!Z743,IF($J$9=42,'Mottes de 6'!AA743,IF($J$9=43,'Mottes de 6'!AB743,IF($J$9=44,'Mottes de 6'!AC743,IF($J$9=45,'Mottes de 6'!AD743,IF($J$9=46,'Mottes de 6'!AE743,IF($J$9=47,'Mottes de 6'!AF743,IF($J$9=48,'Mottes de 6'!AG743,IF($J$9=49,'Mottes de 6'!AH743,IF($J$9=50,'Mottes de 6'!AI743,IF($J$9=51,'Mottes de 6'!AJ743,IF($J$9=52,'Mottes de 6'!AK743,IF($J$9=1,'Mottes de 6'!AL743,IF($J$9=2,'Mottes de 6'!AM743,IF($J$9=3,'Mottes de 6'!AN743,IF($J$9=4,'Mottes de 6'!AO743,IF($J$9=5,'Mottes de 6'!AP743,IF($J$9=6,'Mottes de 6'!AQ743,IF($J$9=7,'Mottes de 6'!AR743,IF($J$9=8,'Mottes de 6'!AS743,IF($J$9=9,'Mottes de 6'!AT743,IF($J$9=10,'Mottes de 6'!AU743,IF($J$9=11,'Mottes de 6'!AV743,IF($J$9=12,'Mottes de 6'!AW743,IF($J$9=13,'Mottes de 6'!AX743,IF($J$9=14,'Mottes de 6'!AY743,IF($J$9=15,'Mottes de 6'!AZ743,IF($J$9=16,'Mottes de 6'!BA743,IF($J$9=17,'Mottes de 6'!BB743,IF($J$9=18,'Mottes de 6'!BC743,IF($J$9=19,'Mottes de 6'!BD743,IF($J$9=20,'Mottes de 6'!BE743,IF($J$9=21,'Mottes de 6'!BF743,IF($J$9=22,'Mottes de 6'!BG743,IF($J$9=23,'Mottes de 6'!BH743,IF($J$9=24,'Mottes de 6'!BI743,IF($J$9=25,'Mottes de 6'!BJ743,IF($J$9=26,'Mottes de 6'!BK743,IF($J$9=27,'Mottes de 6'!BL743,IF($J$9=28,'Mottes de 6'!BM743,IF($J$9=29,'Mottes de 6'!BN743,IF($J$9=30,'Mottes de 6'!BO743,IF($J$9=31,'Mottes de 6'!BP743,IF($J$9=32,'Mottes de 6'!BQ743,IF($J$9=33,'Mottes de 6'!BR743,IF($J$9=34,'Mottes de 6'!BS743,IF($J$9=35,'Mottes de 6'!BT743,))))))))))))))))))))))))))))))))))))))))))))))))))))</f>
        <v>0</v>
      </c>
      <c r="K2799" s="103" t="str">
        <f>IF('Mottes de 6'!R743=0,"","Erreur")</f>
        <v/>
      </c>
    </row>
    <row r="2800" spans="1:11" x14ac:dyDescent="0.25">
      <c r="A2800" s="103">
        <f>IF('Mottes de 6'!A744&lt;&gt;"",'Mottes de 6'!A744,"")</f>
        <v>23995</v>
      </c>
      <c r="B2800" s="103" t="str">
        <f>IF('Mottes de 6'!L744&lt;&gt;"",'Mottes de 6'!L744,"")</f>
        <v>Noai</v>
      </c>
      <c r="C2800" s="107" t="str">
        <f>IF('Mottes de 6'!B744&lt;&gt;"",'Mottes de 6'!B744,"")</f>
        <v>PORTULACA PAZZAZ NANO</v>
      </c>
      <c r="D2800" s="107" t="str">
        <f>IF('Mottes de 6'!C744&lt;&gt;"",'Mottes de 6'!C744,"")</f>
        <v xml:space="preserve">Orange </v>
      </c>
      <c r="E2800" s="103">
        <f>IF('Mottes de 6'!H744&lt;&gt;"",'Mottes de 6'!H744,"")</f>
        <v>9</v>
      </c>
      <c r="F2800" s="103" t="str">
        <f>IF('Mottes de 6'!E744&lt;&gt;"",'Mottes de 6'!E744,"")</f>
        <v>B</v>
      </c>
      <c r="G2800" s="103" t="str">
        <f>IF('Mottes de 6'!N744&lt;&gt;"",'Mottes de 6'!N744,"")</f>
        <v>M6</v>
      </c>
      <c r="H2800" s="103" t="str">
        <f>IF('Mottes de 6'!I744&lt;&gt;"",'Mottes de 6'!I744,"")</f>
        <v>C</v>
      </c>
      <c r="I2800" s="103">
        <f>IF('Mottes de 6'!J744&lt;&gt;"",'Mottes de 6'!J744,"")</f>
        <v>0.05</v>
      </c>
      <c r="J2800" s="103">
        <f>IF($J$9=36,'Mottes de 6'!U744,IF($J$9=37,'Mottes de 6'!V744,IF($J$9=38,'Mottes de 6'!W744,IF($J$9=39,'Mottes de 6'!X744,IF($J$9=40,'Mottes de 6'!Y744,IF($J$9=41,'Mottes de 6'!Z744,IF($J$9=42,'Mottes de 6'!AA744,IF($J$9=43,'Mottes de 6'!AB744,IF($J$9=44,'Mottes de 6'!AC744,IF($J$9=45,'Mottes de 6'!AD744,IF($J$9=46,'Mottes de 6'!AE744,IF($J$9=47,'Mottes de 6'!AF744,IF($J$9=48,'Mottes de 6'!AG744,IF($J$9=49,'Mottes de 6'!AH744,IF($J$9=50,'Mottes de 6'!AI744,IF($J$9=51,'Mottes de 6'!AJ744,IF($J$9=52,'Mottes de 6'!AK744,IF($J$9=1,'Mottes de 6'!AL744,IF($J$9=2,'Mottes de 6'!AM744,IF($J$9=3,'Mottes de 6'!AN744,IF($J$9=4,'Mottes de 6'!AO744,IF($J$9=5,'Mottes de 6'!AP744,IF($J$9=6,'Mottes de 6'!AQ744,IF($J$9=7,'Mottes de 6'!AR744,IF($J$9=8,'Mottes de 6'!AS744,IF($J$9=9,'Mottes de 6'!AT744,IF($J$9=10,'Mottes de 6'!AU744,IF($J$9=11,'Mottes de 6'!AV744,IF($J$9=12,'Mottes de 6'!AW744,IF($J$9=13,'Mottes de 6'!AX744,IF($J$9=14,'Mottes de 6'!AY744,IF($J$9=15,'Mottes de 6'!AZ744,IF($J$9=16,'Mottes de 6'!BA744,IF($J$9=17,'Mottes de 6'!BB744,IF($J$9=18,'Mottes de 6'!BC744,IF($J$9=19,'Mottes de 6'!BD744,IF($J$9=20,'Mottes de 6'!BE744,IF($J$9=21,'Mottes de 6'!BF744,IF($J$9=22,'Mottes de 6'!BG744,IF($J$9=23,'Mottes de 6'!BH744,IF($J$9=24,'Mottes de 6'!BI744,IF($J$9=25,'Mottes de 6'!BJ744,IF($J$9=26,'Mottes de 6'!BK744,IF($J$9=27,'Mottes de 6'!BL744,IF($J$9=28,'Mottes de 6'!BM744,IF($J$9=29,'Mottes de 6'!BN744,IF($J$9=30,'Mottes de 6'!BO744,IF($J$9=31,'Mottes de 6'!BP744,IF($J$9=32,'Mottes de 6'!BQ744,IF($J$9=33,'Mottes de 6'!BR744,IF($J$9=34,'Mottes de 6'!BS744,IF($J$9=35,'Mottes de 6'!BT744,))))))))))))))))))))))))))))))))))))))))))))))))))))</f>
        <v>0</v>
      </c>
      <c r="K2800" s="103" t="str">
        <f>IF('Mottes de 6'!R744=0,"","Erreur")</f>
        <v/>
      </c>
    </row>
    <row r="2801" spans="1:11" x14ac:dyDescent="0.25">
      <c r="A2801" s="103">
        <f>IF('Mottes de 6'!A745&lt;&gt;"",'Mottes de 6'!A745,"")</f>
        <v>23996</v>
      </c>
      <c r="B2801" s="103" t="str">
        <f>IF('Mottes de 6'!L745&lt;&gt;"",'Mottes de 6'!L745,"")</f>
        <v>Noai</v>
      </c>
      <c r="C2801" s="107" t="str">
        <f>IF('Mottes de 6'!B745&lt;&gt;"",'Mottes de 6'!B745,"")</f>
        <v>PORTULACA PAZZAZ NANO</v>
      </c>
      <c r="D2801" s="107" t="str">
        <f>IF('Mottes de 6'!C745&lt;&gt;"",'Mottes de 6'!C745,"")</f>
        <v xml:space="preserve">Orange Twist </v>
      </c>
      <c r="E2801" s="103">
        <f>IF('Mottes de 6'!H745&lt;&gt;"",'Mottes de 6'!H745,"")</f>
        <v>9</v>
      </c>
      <c r="F2801" s="103" t="str">
        <f>IF('Mottes de 6'!E745&lt;&gt;"",'Mottes de 6'!E745,"")</f>
        <v>B</v>
      </c>
      <c r="G2801" s="103" t="str">
        <f>IF('Mottes de 6'!N745&lt;&gt;"",'Mottes de 6'!N745,"")</f>
        <v>M6</v>
      </c>
      <c r="H2801" s="103" t="str">
        <f>IF('Mottes de 6'!I745&lt;&gt;"",'Mottes de 6'!I745,"")</f>
        <v>C</v>
      </c>
      <c r="I2801" s="103">
        <f>IF('Mottes de 6'!J745&lt;&gt;"",'Mottes de 6'!J745,"")</f>
        <v>0.05</v>
      </c>
      <c r="J2801" s="103">
        <f>IF($J$9=36,'Mottes de 6'!U745,IF($J$9=37,'Mottes de 6'!V745,IF($J$9=38,'Mottes de 6'!W745,IF($J$9=39,'Mottes de 6'!X745,IF($J$9=40,'Mottes de 6'!Y745,IF($J$9=41,'Mottes de 6'!Z745,IF($J$9=42,'Mottes de 6'!AA745,IF($J$9=43,'Mottes de 6'!AB745,IF($J$9=44,'Mottes de 6'!AC745,IF($J$9=45,'Mottes de 6'!AD745,IF($J$9=46,'Mottes de 6'!AE745,IF($J$9=47,'Mottes de 6'!AF745,IF($J$9=48,'Mottes de 6'!AG745,IF($J$9=49,'Mottes de 6'!AH745,IF($J$9=50,'Mottes de 6'!AI745,IF($J$9=51,'Mottes de 6'!AJ745,IF($J$9=52,'Mottes de 6'!AK745,IF($J$9=1,'Mottes de 6'!AL745,IF($J$9=2,'Mottes de 6'!AM745,IF($J$9=3,'Mottes de 6'!AN745,IF($J$9=4,'Mottes de 6'!AO745,IF($J$9=5,'Mottes de 6'!AP745,IF($J$9=6,'Mottes de 6'!AQ745,IF($J$9=7,'Mottes de 6'!AR745,IF($J$9=8,'Mottes de 6'!AS745,IF($J$9=9,'Mottes de 6'!AT745,IF($J$9=10,'Mottes de 6'!AU745,IF($J$9=11,'Mottes de 6'!AV745,IF($J$9=12,'Mottes de 6'!AW745,IF($J$9=13,'Mottes de 6'!AX745,IF($J$9=14,'Mottes de 6'!AY745,IF($J$9=15,'Mottes de 6'!AZ745,IF($J$9=16,'Mottes de 6'!BA745,IF($J$9=17,'Mottes de 6'!BB745,IF($J$9=18,'Mottes de 6'!BC745,IF($J$9=19,'Mottes de 6'!BD745,IF($J$9=20,'Mottes de 6'!BE745,IF($J$9=21,'Mottes de 6'!BF745,IF($J$9=22,'Mottes de 6'!BG745,IF($J$9=23,'Mottes de 6'!BH745,IF($J$9=24,'Mottes de 6'!BI745,IF($J$9=25,'Mottes de 6'!BJ745,IF($J$9=26,'Mottes de 6'!BK745,IF($J$9=27,'Mottes de 6'!BL745,IF($J$9=28,'Mottes de 6'!BM745,IF($J$9=29,'Mottes de 6'!BN745,IF($J$9=30,'Mottes de 6'!BO745,IF($J$9=31,'Mottes de 6'!BP745,IF($J$9=32,'Mottes de 6'!BQ745,IF($J$9=33,'Mottes de 6'!BR745,IF($J$9=34,'Mottes de 6'!BS745,IF($J$9=35,'Mottes de 6'!BT745,))))))))))))))))))))))))))))))))))))))))))))))))))))</f>
        <v>0</v>
      </c>
      <c r="K2801" s="103" t="str">
        <f>IF('Mottes de 6'!R745=0,"","Erreur")</f>
        <v/>
      </c>
    </row>
    <row r="2802" spans="1:11" x14ac:dyDescent="0.25">
      <c r="A2802" s="103">
        <f>IF('Mottes de 6'!A746&lt;&gt;"",'Mottes de 6'!A746,"")</f>
        <v>26826</v>
      </c>
      <c r="B2802" s="103" t="str">
        <f>IF('Mottes de 6'!L746&lt;&gt;"",'Mottes de 6'!L746,"")</f>
        <v>Noai</v>
      </c>
      <c r="C2802" s="107" t="str">
        <f>IF('Mottes de 6'!B746&lt;&gt;"",'Mottes de 6'!B746,"")</f>
        <v>PORTULACA PAZZAZ NANO</v>
      </c>
      <c r="D2802" s="107" t="str">
        <f>IF('Mottes de 6'!C746&lt;&gt;"",'Mottes de 6'!C746,"")</f>
        <v>Purple</v>
      </c>
      <c r="E2802" s="103">
        <f>IF('Mottes de 6'!H746&lt;&gt;"",'Mottes de 6'!H746,"")</f>
        <v>9</v>
      </c>
      <c r="F2802" s="103" t="str">
        <f>IF('Mottes de 6'!E746&lt;&gt;"",'Mottes de 6'!E746,"")</f>
        <v>B</v>
      </c>
      <c r="G2802" s="103" t="str">
        <f>IF('Mottes de 6'!N746&lt;&gt;"",'Mottes de 6'!N746,"")</f>
        <v>M6</v>
      </c>
      <c r="H2802" s="103" t="str">
        <f>IF('Mottes de 6'!I746&lt;&gt;"",'Mottes de 6'!I746,"")</f>
        <v>C</v>
      </c>
      <c r="I2802" s="103">
        <f>IF('Mottes de 6'!J746&lt;&gt;"",'Mottes de 6'!J746,"")</f>
        <v>0.05</v>
      </c>
      <c r="J2802" s="103">
        <f>IF($J$9=36,'Mottes de 6'!U746,IF($J$9=37,'Mottes de 6'!V746,IF($J$9=38,'Mottes de 6'!W746,IF($J$9=39,'Mottes de 6'!X746,IF($J$9=40,'Mottes de 6'!Y746,IF($J$9=41,'Mottes de 6'!Z746,IF($J$9=42,'Mottes de 6'!AA746,IF($J$9=43,'Mottes de 6'!AB746,IF($J$9=44,'Mottes de 6'!AC746,IF($J$9=45,'Mottes de 6'!AD746,IF($J$9=46,'Mottes de 6'!AE746,IF($J$9=47,'Mottes de 6'!AF746,IF($J$9=48,'Mottes de 6'!AG746,IF($J$9=49,'Mottes de 6'!AH746,IF($J$9=50,'Mottes de 6'!AI746,IF($J$9=51,'Mottes de 6'!AJ746,IF($J$9=52,'Mottes de 6'!AK746,IF($J$9=1,'Mottes de 6'!AL746,IF($J$9=2,'Mottes de 6'!AM746,IF($J$9=3,'Mottes de 6'!AN746,IF($J$9=4,'Mottes de 6'!AO746,IF($J$9=5,'Mottes de 6'!AP746,IF($J$9=6,'Mottes de 6'!AQ746,IF($J$9=7,'Mottes de 6'!AR746,IF($J$9=8,'Mottes de 6'!AS746,IF($J$9=9,'Mottes de 6'!AT746,IF($J$9=10,'Mottes de 6'!AU746,IF($J$9=11,'Mottes de 6'!AV746,IF($J$9=12,'Mottes de 6'!AW746,IF($J$9=13,'Mottes de 6'!AX746,IF($J$9=14,'Mottes de 6'!AY746,IF($J$9=15,'Mottes de 6'!AZ746,IF($J$9=16,'Mottes de 6'!BA746,IF($J$9=17,'Mottes de 6'!BB746,IF($J$9=18,'Mottes de 6'!BC746,IF($J$9=19,'Mottes de 6'!BD746,IF($J$9=20,'Mottes de 6'!BE746,IF($J$9=21,'Mottes de 6'!BF746,IF($J$9=22,'Mottes de 6'!BG746,IF($J$9=23,'Mottes de 6'!BH746,IF($J$9=24,'Mottes de 6'!BI746,IF($J$9=25,'Mottes de 6'!BJ746,IF($J$9=26,'Mottes de 6'!BK746,IF($J$9=27,'Mottes de 6'!BL746,IF($J$9=28,'Mottes de 6'!BM746,IF($J$9=29,'Mottes de 6'!BN746,IF($J$9=30,'Mottes de 6'!BO746,IF($J$9=31,'Mottes de 6'!BP746,IF($J$9=32,'Mottes de 6'!BQ746,IF($J$9=33,'Mottes de 6'!BR746,IF($J$9=34,'Mottes de 6'!BS746,IF($J$9=35,'Mottes de 6'!BT746,))))))))))))))))))))))))))))))))))))))))))))))))))))</f>
        <v>0</v>
      </c>
      <c r="K2802" s="103" t="str">
        <f>IF('Mottes de 6'!R746=0,"","Erreur")</f>
        <v/>
      </c>
    </row>
    <row r="2803" spans="1:11" x14ac:dyDescent="0.25">
      <c r="A2803" s="103">
        <f>IF('Mottes de 6'!A747&lt;&gt;"",'Mottes de 6'!A747,"")</f>
        <v>26827</v>
      </c>
      <c r="B2803" s="103" t="str">
        <f>IF('Mottes de 6'!L747&lt;&gt;"",'Mottes de 6'!L747,"")</f>
        <v>Noai</v>
      </c>
      <c r="C2803" s="107" t="str">
        <f>IF('Mottes de 6'!B747&lt;&gt;"",'Mottes de 6'!B747,"")</f>
        <v>PORTULACA PAZZAZ NANO</v>
      </c>
      <c r="D2803" s="107" t="str">
        <f>IF('Mottes de 6'!C747&lt;&gt;"",'Mottes de 6'!C747,"")</f>
        <v>Scarlet Twist</v>
      </c>
      <c r="E2803" s="103">
        <f>IF('Mottes de 6'!H747&lt;&gt;"",'Mottes de 6'!H747,"")</f>
        <v>9</v>
      </c>
      <c r="F2803" s="103" t="str">
        <f>IF('Mottes de 6'!E747&lt;&gt;"",'Mottes de 6'!E747,"")</f>
        <v>B</v>
      </c>
      <c r="G2803" s="103" t="str">
        <f>IF('Mottes de 6'!N747&lt;&gt;"",'Mottes de 6'!N747,"")</f>
        <v>M6</v>
      </c>
      <c r="H2803" s="103" t="str">
        <f>IF('Mottes de 6'!I747&lt;&gt;"",'Mottes de 6'!I747,"")</f>
        <v>C</v>
      </c>
      <c r="I2803" s="103">
        <f>IF('Mottes de 6'!J747&lt;&gt;"",'Mottes de 6'!J747,"")</f>
        <v>0.05</v>
      </c>
      <c r="J2803" s="103">
        <f>IF($J$9=36,'Mottes de 6'!U747,IF($J$9=37,'Mottes de 6'!V747,IF($J$9=38,'Mottes de 6'!W747,IF($J$9=39,'Mottes de 6'!X747,IF($J$9=40,'Mottes de 6'!Y747,IF($J$9=41,'Mottes de 6'!Z747,IF($J$9=42,'Mottes de 6'!AA747,IF($J$9=43,'Mottes de 6'!AB747,IF($J$9=44,'Mottes de 6'!AC747,IF($J$9=45,'Mottes de 6'!AD747,IF($J$9=46,'Mottes de 6'!AE747,IF($J$9=47,'Mottes de 6'!AF747,IF($J$9=48,'Mottes de 6'!AG747,IF($J$9=49,'Mottes de 6'!AH747,IF($J$9=50,'Mottes de 6'!AI747,IF($J$9=51,'Mottes de 6'!AJ747,IF($J$9=52,'Mottes de 6'!AK747,IF($J$9=1,'Mottes de 6'!AL747,IF($J$9=2,'Mottes de 6'!AM747,IF($J$9=3,'Mottes de 6'!AN747,IF($J$9=4,'Mottes de 6'!AO747,IF($J$9=5,'Mottes de 6'!AP747,IF($J$9=6,'Mottes de 6'!AQ747,IF($J$9=7,'Mottes de 6'!AR747,IF($J$9=8,'Mottes de 6'!AS747,IF($J$9=9,'Mottes de 6'!AT747,IF($J$9=10,'Mottes de 6'!AU747,IF($J$9=11,'Mottes de 6'!AV747,IF($J$9=12,'Mottes de 6'!AW747,IF($J$9=13,'Mottes de 6'!AX747,IF($J$9=14,'Mottes de 6'!AY747,IF($J$9=15,'Mottes de 6'!AZ747,IF($J$9=16,'Mottes de 6'!BA747,IF($J$9=17,'Mottes de 6'!BB747,IF($J$9=18,'Mottes de 6'!BC747,IF($J$9=19,'Mottes de 6'!BD747,IF($J$9=20,'Mottes de 6'!BE747,IF($J$9=21,'Mottes de 6'!BF747,IF($J$9=22,'Mottes de 6'!BG747,IF($J$9=23,'Mottes de 6'!BH747,IF($J$9=24,'Mottes de 6'!BI747,IF($J$9=25,'Mottes de 6'!BJ747,IF($J$9=26,'Mottes de 6'!BK747,IF($J$9=27,'Mottes de 6'!BL747,IF($J$9=28,'Mottes de 6'!BM747,IF($J$9=29,'Mottes de 6'!BN747,IF($J$9=30,'Mottes de 6'!BO747,IF($J$9=31,'Mottes de 6'!BP747,IF($J$9=32,'Mottes de 6'!BQ747,IF($J$9=33,'Mottes de 6'!BR747,IF($J$9=34,'Mottes de 6'!BS747,IF($J$9=35,'Mottes de 6'!BT747,))))))))))))))))))))))))))))))))))))))))))))))))))))</f>
        <v>0</v>
      </c>
      <c r="K2803" s="103" t="str">
        <f>IF('Mottes de 6'!R747=0,"","Erreur")</f>
        <v/>
      </c>
    </row>
    <row r="2804" spans="1:11" x14ac:dyDescent="0.25">
      <c r="A2804" s="103">
        <f>IF('Mottes de 6'!A748&lt;&gt;"",'Mottes de 6'!A748,"")</f>
        <v>23997</v>
      </c>
      <c r="B2804" s="103" t="str">
        <f>IF('Mottes de 6'!L748&lt;&gt;"",'Mottes de 6'!L748,"")</f>
        <v>Noai</v>
      </c>
      <c r="C2804" s="107" t="str">
        <f>IF('Mottes de 6'!B748&lt;&gt;"",'Mottes de 6'!B748,"")</f>
        <v>PORTULACA PAZZAZ NANO</v>
      </c>
      <c r="D2804" s="107" t="str">
        <f>IF('Mottes de 6'!C748&lt;&gt;"",'Mottes de 6'!C748,"")</f>
        <v xml:space="preserve">Tropical Punch </v>
      </c>
      <c r="E2804" s="103">
        <f>IF('Mottes de 6'!H748&lt;&gt;"",'Mottes de 6'!H748,"")</f>
        <v>9</v>
      </c>
      <c r="F2804" s="103" t="str">
        <f>IF('Mottes de 6'!E748&lt;&gt;"",'Mottes de 6'!E748,"")</f>
        <v>B</v>
      </c>
      <c r="G2804" s="103" t="str">
        <f>IF('Mottes de 6'!N748&lt;&gt;"",'Mottes de 6'!N748,"")</f>
        <v>M6</v>
      </c>
      <c r="H2804" s="103" t="str">
        <f>IF('Mottes de 6'!I748&lt;&gt;"",'Mottes de 6'!I748,"")</f>
        <v>C</v>
      </c>
      <c r="I2804" s="103">
        <f>IF('Mottes de 6'!J748&lt;&gt;"",'Mottes de 6'!J748,"")</f>
        <v>0.05</v>
      </c>
      <c r="J2804" s="103">
        <f>IF($J$9=36,'Mottes de 6'!U748,IF($J$9=37,'Mottes de 6'!V748,IF($J$9=38,'Mottes de 6'!W748,IF($J$9=39,'Mottes de 6'!X748,IF($J$9=40,'Mottes de 6'!Y748,IF($J$9=41,'Mottes de 6'!Z748,IF($J$9=42,'Mottes de 6'!AA748,IF($J$9=43,'Mottes de 6'!AB748,IF($J$9=44,'Mottes de 6'!AC748,IF($J$9=45,'Mottes de 6'!AD748,IF($J$9=46,'Mottes de 6'!AE748,IF($J$9=47,'Mottes de 6'!AF748,IF($J$9=48,'Mottes de 6'!AG748,IF($J$9=49,'Mottes de 6'!AH748,IF($J$9=50,'Mottes de 6'!AI748,IF($J$9=51,'Mottes de 6'!AJ748,IF($J$9=52,'Mottes de 6'!AK748,IF($J$9=1,'Mottes de 6'!AL748,IF($J$9=2,'Mottes de 6'!AM748,IF($J$9=3,'Mottes de 6'!AN748,IF($J$9=4,'Mottes de 6'!AO748,IF($J$9=5,'Mottes de 6'!AP748,IF($J$9=6,'Mottes de 6'!AQ748,IF($J$9=7,'Mottes de 6'!AR748,IF($J$9=8,'Mottes de 6'!AS748,IF($J$9=9,'Mottes de 6'!AT748,IF($J$9=10,'Mottes de 6'!AU748,IF($J$9=11,'Mottes de 6'!AV748,IF($J$9=12,'Mottes de 6'!AW748,IF($J$9=13,'Mottes de 6'!AX748,IF($J$9=14,'Mottes de 6'!AY748,IF($J$9=15,'Mottes de 6'!AZ748,IF($J$9=16,'Mottes de 6'!BA748,IF($J$9=17,'Mottes de 6'!BB748,IF($J$9=18,'Mottes de 6'!BC748,IF($J$9=19,'Mottes de 6'!BD748,IF($J$9=20,'Mottes de 6'!BE748,IF($J$9=21,'Mottes de 6'!BF748,IF($J$9=22,'Mottes de 6'!BG748,IF($J$9=23,'Mottes de 6'!BH748,IF($J$9=24,'Mottes de 6'!BI748,IF($J$9=25,'Mottes de 6'!BJ748,IF($J$9=26,'Mottes de 6'!BK748,IF($J$9=27,'Mottes de 6'!BL748,IF($J$9=28,'Mottes de 6'!BM748,IF($J$9=29,'Mottes de 6'!BN748,IF($J$9=30,'Mottes de 6'!BO748,IF($J$9=31,'Mottes de 6'!BP748,IF($J$9=32,'Mottes de 6'!BQ748,IF($J$9=33,'Mottes de 6'!BR748,IF($J$9=34,'Mottes de 6'!BS748,IF($J$9=35,'Mottes de 6'!BT748,))))))))))))))))))))))))))))))))))))))))))))))))))))</f>
        <v>0</v>
      </c>
      <c r="K2804" s="103" t="str">
        <f>IF('Mottes de 6'!R748=0,"","Erreur")</f>
        <v/>
      </c>
    </row>
    <row r="2805" spans="1:11" x14ac:dyDescent="0.25">
      <c r="A2805" s="103">
        <f>IF('Mottes de 6'!A749&lt;&gt;"",'Mottes de 6'!A749,"")</f>
        <v>23998</v>
      </c>
      <c r="B2805" s="103" t="str">
        <f>IF('Mottes de 6'!L749&lt;&gt;"",'Mottes de 6'!L749,"")</f>
        <v>Noai</v>
      </c>
      <c r="C2805" s="107" t="str">
        <f>IF('Mottes de 6'!B749&lt;&gt;"",'Mottes de 6'!B749,"")</f>
        <v>PORTULACA PAZZAZ NANO</v>
      </c>
      <c r="D2805" s="107" t="str">
        <f>IF('Mottes de 6'!C749&lt;&gt;"",'Mottes de 6'!C749,"")</f>
        <v xml:space="preserve">White </v>
      </c>
      <c r="E2805" s="103">
        <f>IF('Mottes de 6'!H749&lt;&gt;"",'Mottes de 6'!H749,"")</f>
        <v>9</v>
      </c>
      <c r="F2805" s="103" t="str">
        <f>IF('Mottes de 6'!E749&lt;&gt;"",'Mottes de 6'!E749,"")</f>
        <v>B</v>
      </c>
      <c r="G2805" s="103" t="str">
        <f>IF('Mottes de 6'!N749&lt;&gt;"",'Mottes de 6'!N749,"")</f>
        <v>M6</v>
      </c>
      <c r="H2805" s="103" t="str">
        <f>IF('Mottes de 6'!I749&lt;&gt;"",'Mottes de 6'!I749,"")</f>
        <v>C</v>
      </c>
      <c r="I2805" s="103">
        <f>IF('Mottes de 6'!J749&lt;&gt;"",'Mottes de 6'!J749,"")</f>
        <v>4.4999999999999998E-2</v>
      </c>
      <c r="J2805" s="103">
        <f>IF($J$9=36,'Mottes de 6'!U749,IF($J$9=37,'Mottes de 6'!V749,IF($J$9=38,'Mottes de 6'!W749,IF($J$9=39,'Mottes de 6'!X749,IF($J$9=40,'Mottes de 6'!Y749,IF($J$9=41,'Mottes de 6'!Z749,IF($J$9=42,'Mottes de 6'!AA749,IF($J$9=43,'Mottes de 6'!AB749,IF($J$9=44,'Mottes de 6'!AC749,IF($J$9=45,'Mottes de 6'!AD749,IF($J$9=46,'Mottes de 6'!AE749,IF($J$9=47,'Mottes de 6'!AF749,IF($J$9=48,'Mottes de 6'!AG749,IF($J$9=49,'Mottes de 6'!AH749,IF($J$9=50,'Mottes de 6'!AI749,IF($J$9=51,'Mottes de 6'!AJ749,IF($J$9=52,'Mottes de 6'!AK749,IF($J$9=1,'Mottes de 6'!AL749,IF($J$9=2,'Mottes de 6'!AM749,IF($J$9=3,'Mottes de 6'!AN749,IF($J$9=4,'Mottes de 6'!AO749,IF($J$9=5,'Mottes de 6'!AP749,IF($J$9=6,'Mottes de 6'!AQ749,IF($J$9=7,'Mottes de 6'!AR749,IF($J$9=8,'Mottes de 6'!AS749,IF($J$9=9,'Mottes de 6'!AT749,IF($J$9=10,'Mottes de 6'!AU749,IF($J$9=11,'Mottes de 6'!AV749,IF($J$9=12,'Mottes de 6'!AW749,IF($J$9=13,'Mottes de 6'!AX749,IF($J$9=14,'Mottes de 6'!AY749,IF($J$9=15,'Mottes de 6'!AZ749,IF($J$9=16,'Mottes de 6'!BA749,IF($J$9=17,'Mottes de 6'!BB749,IF($J$9=18,'Mottes de 6'!BC749,IF($J$9=19,'Mottes de 6'!BD749,IF($J$9=20,'Mottes de 6'!BE749,IF($J$9=21,'Mottes de 6'!BF749,IF($J$9=22,'Mottes de 6'!BG749,IF($J$9=23,'Mottes de 6'!BH749,IF($J$9=24,'Mottes de 6'!BI749,IF($J$9=25,'Mottes de 6'!BJ749,IF($J$9=26,'Mottes de 6'!BK749,IF($J$9=27,'Mottes de 6'!BL749,IF($J$9=28,'Mottes de 6'!BM749,IF($J$9=29,'Mottes de 6'!BN749,IF($J$9=30,'Mottes de 6'!BO749,IF($J$9=31,'Mottes de 6'!BP749,IF($J$9=32,'Mottes de 6'!BQ749,IF($J$9=33,'Mottes de 6'!BR749,IF($J$9=34,'Mottes de 6'!BS749,IF($J$9=35,'Mottes de 6'!BT749,))))))))))))))))))))))))))))))))))))))))))))))))))))</f>
        <v>0</v>
      </c>
      <c r="K2805" s="103" t="str">
        <f>IF('Mottes de 6'!R749=0,"","Erreur")</f>
        <v/>
      </c>
    </row>
    <row r="2806" spans="1:11" x14ac:dyDescent="0.25">
      <c r="A2806" s="103">
        <f>IF('Mottes de 6'!A750&lt;&gt;"",'Mottes de 6'!A750,"")</f>
        <v>23999</v>
      </c>
      <c r="B2806" s="103" t="str">
        <f>IF('Mottes de 6'!L750&lt;&gt;"",'Mottes de 6'!L750,"")</f>
        <v>Noai</v>
      </c>
      <c r="C2806" s="107" t="str">
        <f>IF('Mottes de 6'!B750&lt;&gt;"",'Mottes de 6'!B750,"")</f>
        <v>PORTULACA PAZZAZ NANO</v>
      </c>
      <c r="D2806" s="107" t="str">
        <f>IF('Mottes de 6'!C750&lt;&gt;"",'Mottes de 6'!C750,"")</f>
        <v xml:space="preserve">Yellow Twist </v>
      </c>
      <c r="E2806" s="103">
        <f>IF('Mottes de 6'!H750&lt;&gt;"",'Mottes de 6'!H750,"")</f>
        <v>9</v>
      </c>
      <c r="F2806" s="103" t="str">
        <f>IF('Mottes de 6'!E750&lt;&gt;"",'Mottes de 6'!E750,"")</f>
        <v>B</v>
      </c>
      <c r="G2806" s="103" t="str">
        <f>IF('Mottes de 6'!N750&lt;&gt;"",'Mottes de 6'!N750,"")</f>
        <v>M6</v>
      </c>
      <c r="H2806" s="103" t="str">
        <f>IF('Mottes de 6'!I750&lt;&gt;"",'Mottes de 6'!I750,"")</f>
        <v>C</v>
      </c>
      <c r="I2806" s="103">
        <f>IF('Mottes de 6'!J750&lt;&gt;"",'Mottes de 6'!J750,"")</f>
        <v>0.05</v>
      </c>
      <c r="J2806" s="103">
        <f>IF($J$9=36,'Mottes de 6'!U750,IF($J$9=37,'Mottes de 6'!V750,IF($J$9=38,'Mottes de 6'!W750,IF($J$9=39,'Mottes de 6'!X750,IF($J$9=40,'Mottes de 6'!Y750,IF($J$9=41,'Mottes de 6'!Z750,IF($J$9=42,'Mottes de 6'!AA750,IF($J$9=43,'Mottes de 6'!AB750,IF($J$9=44,'Mottes de 6'!AC750,IF($J$9=45,'Mottes de 6'!AD750,IF($J$9=46,'Mottes de 6'!AE750,IF($J$9=47,'Mottes de 6'!AF750,IF($J$9=48,'Mottes de 6'!AG750,IF($J$9=49,'Mottes de 6'!AH750,IF($J$9=50,'Mottes de 6'!AI750,IF($J$9=51,'Mottes de 6'!AJ750,IF($J$9=52,'Mottes de 6'!AK750,IF($J$9=1,'Mottes de 6'!AL750,IF($J$9=2,'Mottes de 6'!AM750,IF($J$9=3,'Mottes de 6'!AN750,IF($J$9=4,'Mottes de 6'!AO750,IF($J$9=5,'Mottes de 6'!AP750,IF($J$9=6,'Mottes de 6'!AQ750,IF($J$9=7,'Mottes de 6'!AR750,IF($J$9=8,'Mottes de 6'!AS750,IF($J$9=9,'Mottes de 6'!AT750,IF($J$9=10,'Mottes de 6'!AU750,IF($J$9=11,'Mottes de 6'!AV750,IF($J$9=12,'Mottes de 6'!AW750,IF($J$9=13,'Mottes de 6'!AX750,IF($J$9=14,'Mottes de 6'!AY750,IF($J$9=15,'Mottes de 6'!AZ750,IF($J$9=16,'Mottes de 6'!BA750,IF($J$9=17,'Mottes de 6'!BB750,IF($J$9=18,'Mottes de 6'!BC750,IF($J$9=19,'Mottes de 6'!BD750,IF($J$9=20,'Mottes de 6'!BE750,IF($J$9=21,'Mottes de 6'!BF750,IF($J$9=22,'Mottes de 6'!BG750,IF($J$9=23,'Mottes de 6'!BH750,IF($J$9=24,'Mottes de 6'!BI750,IF($J$9=25,'Mottes de 6'!BJ750,IF($J$9=26,'Mottes de 6'!BK750,IF($J$9=27,'Mottes de 6'!BL750,IF($J$9=28,'Mottes de 6'!BM750,IF($J$9=29,'Mottes de 6'!BN750,IF($J$9=30,'Mottes de 6'!BO750,IF($J$9=31,'Mottes de 6'!BP750,IF($J$9=32,'Mottes de 6'!BQ750,IF($J$9=33,'Mottes de 6'!BR750,IF($J$9=34,'Mottes de 6'!BS750,IF($J$9=35,'Mottes de 6'!BT750,))))))))))))))))))))))))))))))))))))))))))))))))))))</f>
        <v>0</v>
      </c>
      <c r="K2806" s="103" t="str">
        <f>IF('Mottes de 6'!R750=0,"","Erreur")</f>
        <v/>
      </c>
    </row>
    <row r="2807" spans="1:11" x14ac:dyDescent="0.25">
      <c r="A2807" s="103">
        <f>IF('Mottes de 6'!A751&lt;&gt;"",'Mottes de 6'!A751,"")</f>
        <v>24000</v>
      </c>
      <c r="B2807" s="103" t="str">
        <f>IF('Mottes de 6'!L751&lt;&gt;"",'Mottes de 6'!L751,"")</f>
        <v>Noai</v>
      </c>
      <c r="C2807" s="107" t="str">
        <f>IF('Mottes de 6'!B751&lt;&gt;"",'Mottes de 6'!B751,"")</f>
        <v>PORTULACA PAZZAZ NANO</v>
      </c>
      <c r="D2807" s="107" t="str">
        <f>IF('Mottes de 6'!C751&lt;&gt;"",'Mottes de 6'!C751,"")</f>
        <v xml:space="preserve">Variés </v>
      </c>
      <c r="E2807" s="103">
        <f>IF('Mottes de 6'!H751&lt;&gt;"",'Mottes de 6'!H751,"")</f>
        <v>9</v>
      </c>
      <c r="F2807" s="103" t="str">
        <f>IF('Mottes de 6'!E751&lt;&gt;"",'Mottes de 6'!E751,"")</f>
        <v>B</v>
      </c>
      <c r="G2807" s="103" t="str">
        <f>IF('Mottes de 6'!N751&lt;&gt;"",'Mottes de 6'!N751,"")</f>
        <v>M6</v>
      </c>
      <c r="H2807" s="103" t="str">
        <f>IF('Mottes de 6'!I751&lt;&gt;"",'Mottes de 6'!I751,"")</f>
        <v>C</v>
      </c>
      <c r="I2807" s="103">
        <f>IF('Mottes de 6'!J751&lt;&gt;"",'Mottes de 6'!J751,"")</f>
        <v>0.05</v>
      </c>
      <c r="J2807" s="103">
        <f>IF($J$9=36,'Mottes de 6'!U751,IF($J$9=37,'Mottes de 6'!V751,IF($J$9=38,'Mottes de 6'!W751,IF($J$9=39,'Mottes de 6'!X751,IF($J$9=40,'Mottes de 6'!Y751,IF($J$9=41,'Mottes de 6'!Z751,IF($J$9=42,'Mottes de 6'!AA751,IF($J$9=43,'Mottes de 6'!AB751,IF($J$9=44,'Mottes de 6'!AC751,IF($J$9=45,'Mottes de 6'!AD751,IF($J$9=46,'Mottes de 6'!AE751,IF($J$9=47,'Mottes de 6'!AF751,IF($J$9=48,'Mottes de 6'!AG751,IF($J$9=49,'Mottes de 6'!AH751,IF($J$9=50,'Mottes de 6'!AI751,IF($J$9=51,'Mottes de 6'!AJ751,IF($J$9=52,'Mottes de 6'!AK751,IF($J$9=1,'Mottes de 6'!AL751,IF($J$9=2,'Mottes de 6'!AM751,IF($J$9=3,'Mottes de 6'!AN751,IF($J$9=4,'Mottes de 6'!AO751,IF($J$9=5,'Mottes de 6'!AP751,IF($J$9=6,'Mottes de 6'!AQ751,IF($J$9=7,'Mottes de 6'!AR751,IF($J$9=8,'Mottes de 6'!AS751,IF($J$9=9,'Mottes de 6'!AT751,IF($J$9=10,'Mottes de 6'!AU751,IF($J$9=11,'Mottes de 6'!AV751,IF($J$9=12,'Mottes de 6'!AW751,IF($J$9=13,'Mottes de 6'!AX751,IF($J$9=14,'Mottes de 6'!AY751,IF($J$9=15,'Mottes de 6'!AZ751,IF($J$9=16,'Mottes de 6'!BA751,IF($J$9=17,'Mottes de 6'!BB751,IF($J$9=18,'Mottes de 6'!BC751,IF($J$9=19,'Mottes de 6'!BD751,IF($J$9=20,'Mottes de 6'!BE751,IF($J$9=21,'Mottes de 6'!BF751,IF($J$9=22,'Mottes de 6'!BG751,IF($J$9=23,'Mottes de 6'!BH751,IF($J$9=24,'Mottes de 6'!BI751,IF($J$9=25,'Mottes de 6'!BJ751,IF($J$9=26,'Mottes de 6'!BK751,IF($J$9=27,'Mottes de 6'!BL751,IF($J$9=28,'Mottes de 6'!BM751,IF($J$9=29,'Mottes de 6'!BN751,IF($J$9=30,'Mottes de 6'!BO751,IF($J$9=31,'Mottes de 6'!BP751,IF($J$9=32,'Mottes de 6'!BQ751,IF($J$9=33,'Mottes de 6'!BR751,IF($J$9=34,'Mottes de 6'!BS751,IF($J$9=35,'Mottes de 6'!BT751,))))))))))))))))))))))))))))))))))))))))))))))))))))</f>
        <v>0</v>
      </c>
      <c r="K2807" s="103" t="str">
        <f>IF('Mottes de 6'!R751=0,"","Erreur")</f>
        <v/>
      </c>
    </row>
    <row r="2808" spans="1:11" x14ac:dyDescent="0.25">
      <c r="A2808" s="450"/>
      <c r="B2808" s="450"/>
      <c r="C2808" s="451" t="s">
        <v>1974</v>
      </c>
      <c r="D2808" s="451"/>
      <c r="E2808" s="450"/>
      <c r="F2808" s="450"/>
      <c r="G2808" s="450"/>
      <c r="H2808" s="450"/>
      <c r="I2808" s="450"/>
      <c r="J2808" s="450">
        <f>SUBTOTAL(9,J2796:J2807)</f>
        <v>0</v>
      </c>
      <c r="K2808" s="450"/>
    </row>
    <row r="2809" spans="1:11" x14ac:dyDescent="0.25">
      <c r="A2809" s="103">
        <f>IF('Mottes de 6'!A752&lt;&gt;"",'Mottes de 6'!A752,"")</f>
        <v>21437</v>
      </c>
      <c r="B2809" s="103" t="str">
        <f>IF('Mottes de 6'!L752&lt;&gt;"",'Mottes de 6'!L752,"")</f>
        <v>Noai</v>
      </c>
      <c r="C2809" s="107" t="str">
        <f>IF('Mottes de 6'!B752&lt;&gt;"",'Mottes de 6'!B752,"")</f>
        <v>PORTULACA</v>
      </c>
      <c r="D2809" s="107" t="str">
        <f>IF('Mottes de 6'!C752&lt;&gt;"",'Mottes de 6'!C752,"")</f>
        <v>Samba</v>
      </c>
      <c r="E2809" s="103">
        <f>IF('Mottes de 6'!H752&lt;&gt;"",'Mottes de 6'!H752,"")</f>
        <v>9</v>
      </c>
      <c r="F2809" s="103" t="str">
        <f>IF('Mottes de 6'!E752&lt;&gt;"",'Mottes de 6'!E752,"")</f>
        <v>B</v>
      </c>
      <c r="G2809" s="103" t="str">
        <f>IF('Mottes de 6'!N752&lt;&gt;"",'Mottes de 6'!N752,"")</f>
        <v>M6</v>
      </c>
      <c r="H2809" s="103" t="str">
        <f>IF('Mottes de 6'!I752&lt;&gt;"",'Mottes de 6'!I752,"")</f>
        <v>C</v>
      </c>
      <c r="I2809" s="103" t="str">
        <f>IF('Mottes de 6'!J752&lt;&gt;"",'Mottes de 6'!J752,"")</f>
        <v/>
      </c>
      <c r="J2809" s="103">
        <f>IF($J$9=36,'Mottes de 6'!U752,IF($J$9=37,'Mottes de 6'!V752,IF($J$9=38,'Mottes de 6'!W752,IF($J$9=39,'Mottes de 6'!X752,IF($J$9=40,'Mottes de 6'!Y752,IF($J$9=41,'Mottes de 6'!Z752,IF($J$9=42,'Mottes de 6'!AA752,IF($J$9=43,'Mottes de 6'!AB752,IF($J$9=44,'Mottes de 6'!AC752,IF($J$9=45,'Mottes de 6'!AD752,IF($J$9=46,'Mottes de 6'!AE752,IF($J$9=47,'Mottes de 6'!AF752,IF($J$9=48,'Mottes de 6'!AG752,IF($J$9=49,'Mottes de 6'!AH752,IF($J$9=50,'Mottes de 6'!AI752,IF($J$9=51,'Mottes de 6'!AJ752,IF($J$9=52,'Mottes de 6'!AK752,IF($J$9=1,'Mottes de 6'!AL752,IF($J$9=2,'Mottes de 6'!AM752,IF($J$9=3,'Mottes de 6'!AN752,IF($J$9=4,'Mottes de 6'!AO752,IF($J$9=5,'Mottes de 6'!AP752,IF($J$9=6,'Mottes de 6'!AQ752,IF($J$9=7,'Mottes de 6'!AR752,IF($J$9=8,'Mottes de 6'!AS752,IF($J$9=9,'Mottes de 6'!AT752,IF($J$9=10,'Mottes de 6'!AU752,IF($J$9=11,'Mottes de 6'!AV752,IF($J$9=12,'Mottes de 6'!AW752,IF($J$9=13,'Mottes de 6'!AX752,IF($J$9=14,'Mottes de 6'!AY752,IF($J$9=15,'Mottes de 6'!AZ752,IF($J$9=16,'Mottes de 6'!BA752,IF($J$9=17,'Mottes de 6'!BB752,IF($J$9=18,'Mottes de 6'!BC752,IF($J$9=19,'Mottes de 6'!BD752,IF($J$9=20,'Mottes de 6'!BE752,IF($J$9=21,'Mottes de 6'!BF752,IF($J$9=22,'Mottes de 6'!BG752,IF($J$9=23,'Mottes de 6'!BH752,IF($J$9=24,'Mottes de 6'!BI752,IF($J$9=25,'Mottes de 6'!BJ752,IF($J$9=26,'Mottes de 6'!BK752,IF($J$9=27,'Mottes de 6'!BL752,IF($J$9=28,'Mottes de 6'!BM752,IF($J$9=29,'Mottes de 6'!BN752,IF($J$9=30,'Mottes de 6'!BO752,IF($J$9=31,'Mottes de 6'!BP752,IF($J$9=32,'Mottes de 6'!BQ752,IF($J$9=33,'Mottes de 6'!BR752,IF($J$9=34,'Mottes de 6'!BS752,IF($J$9=35,'Mottes de 6'!BT752,))))))))))))))))))))))))))))))))))))))))))))))))))))</f>
        <v>0</v>
      </c>
      <c r="K2809" s="103" t="str">
        <f>IF('Mottes de 6'!R752=0,"","Erreur")</f>
        <v/>
      </c>
    </row>
    <row r="2810" spans="1:11" x14ac:dyDescent="0.25">
      <c r="A2810" s="450"/>
      <c r="B2810" s="450"/>
      <c r="C2810" s="451" t="s">
        <v>1975</v>
      </c>
      <c r="D2810" s="451"/>
      <c r="E2810" s="450"/>
      <c r="F2810" s="450"/>
      <c r="G2810" s="450"/>
      <c r="H2810" s="450"/>
      <c r="I2810" s="450"/>
      <c r="J2810" s="450">
        <f>SUBTOTAL(9,J2809:J2809)</f>
        <v>0</v>
      </c>
      <c r="K2810" s="450"/>
    </row>
    <row r="2811" spans="1:11" x14ac:dyDescent="0.25">
      <c r="A2811" s="103" t="str">
        <f>IF('Mottes de 6'!A753&lt;&gt;"",'Mottes de 6'!A753,"")</f>
        <v/>
      </c>
      <c r="B2811" s="103" t="str">
        <f>IF('Mottes de 6'!L753&lt;&gt;"",'Mottes de 6'!L753,"")</f>
        <v>L</v>
      </c>
      <c r="C2811" s="107" t="str">
        <f>IF('Mottes de 6'!B753&lt;&gt;"",'Mottes de 6'!B753,"")</f>
        <v>R</v>
      </c>
      <c r="D2811" s="107" t="str">
        <f>IF('Mottes de 6'!C753&lt;&gt;"",'Mottes de 6'!C753,"")</f>
        <v/>
      </c>
      <c r="E2811" s="103" t="str">
        <f>IF('Mottes de 6'!H753&lt;&gt;"",'Mottes de 6'!H753,"")</f>
        <v/>
      </c>
      <c r="F2811" s="103" t="str">
        <f>IF('Mottes de 6'!E753&lt;&gt;"",'Mottes de 6'!E753,"")</f>
        <v/>
      </c>
      <c r="G2811" s="103" t="str">
        <f>IF('Mottes de 6'!N753&lt;&gt;"",'Mottes de 6'!N753,"")</f>
        <v/>
      </c>
      <c r="H2811" s="103" t="str">
        <f>IF('Mottes de 6'!I753&lt;&gt;"",'Mottes de 6'!I753,"")</f>
        <v/>
      </c>
      <c r="I2811" s="103" t="str">
        <f>IF('Mottes de 6'!J753&lt;&gt;"",'Mottes de 6'!J753,"")</f>
        <v/>
      </c>
      <c r="J2811" s="103">
        <f>IF($J$9=36,'Mottes de 6'!U753,IF($J$9=37,'Mottes de 6'!V753,IF($J$9=38,'Mottes de 6'!W753,IF($J$9=39,'Mottes de 6'!X753,IF($J$9=40,'Mottes de 6'!Y753,IF($J$9=41,'Mottes de 6'!Z753,IF($J$9=42,'Mottes de 6'!AA753,IF($J$9=43,'Mottes de 6'!AB753,IF($J$9=44,'Mottes de 6'!AC753,IF($J$9=45,'Mottes de 6'!AD753,IF($J$9=46,'Mottes de 6'!AE753,IF($J$9=47,'Mottes de 6'!AF753,IF($J$9=48,'Mottes de 6'!AG753,IF($J$9=49,'Mottes de 6'!AH753,IF($J$9=50,'Mottes de 6'!AI753,IF($J$9=51,'Mottes de 6'!AJ753,IF($J$9=52,'Mottes de 6'!AK753,IF($J$9=1,'Mottes de 6'!AL753,IF($J$9=2,'Mottes de 6'!AM753,IF($J$9=3,'Mottes de 6'!AN753,IF($J$9=4,'Mottes de 6'!AO753,IF($J$9=5,'Mottes de 6'!AP753,IF($J$9=6,'Mottes de 6'!AQ753,IF($J$9=7,'Mottes de 6'!AR753,IF($J$9=8,'Mottes de 6'!AS753,IF($J$9=9,'Mottes de 6'!AT753,IF($J$9=10,'Mottes de 6'!AU753,IF($J$9=11,'Mottes de 6'!AV753,IF($J$9=12,'Mottes de 6'!AW753,IF($J$9=13,'Mottes de 6'!AX753,IF($J$9=14,'Mottes de 6'!AY753,IF($J$9=15,'Mottes de 6'!AZ753,IF($J$9=16,'Mottes de 6'!BA753,IF($J$9=17,'Mottes de 6'!BB753,IF($J$9=18,'Mottes de 6'!BC753,IF($J$9=19,'Mottes de 6'!BD753,IF($J$9=20,'Mottes de 6'!BE753,IF($J$9=21,'Mottes de 6'!BF753,IF($J$9=22,'Mottes de 6'!BG753,IF($J$9=23,'Mottes de 6'!BH753,IF($J$9=24,'Mottes de 6'!BI753,IF($J$9=25,'Mottes de 6'!BJ753,IF($J$9=26,'Mottes de 6'!BK753,IF($J$9=27,'Mottes de 6'!BL753,IF($J$9=28,'Mottes de 6'!BM753,IF($J$9=29,'Mottes de 6'!BN753,IF($J$9=30,'Mottes de 6'!BO753,IF($J$9=31,'Mottes de 6'!BP753,IF($J$9=32,'Mottes de 6'!BQ753,IF($J$9=33,'Mottes de 6'!BR753,IF($J$9=34,'Mottes de 6'!BS753,IF($J$9=35,'Mottes de 6'!BT753,))))))))))))))))))))))))))))))))))))))))))))))))))))</f>
        <v>0</v>
      </c>
      <c r="K2811" s="103" t="str">
        <f>IF('Mottes de 6'!R753=0,"","Erreur")</f>
        <v/>
      </c>
    </row>
    <row r="2812" spans="1:11" x14ac:dyDescent="0.25">
      <c r="A2812" s="103">
        <f>IF('Mottes de 6'!A754&lt;&gt;"",'Mottes de 6'!A754,"")</f>
        <v>12520</v>
      </c>
      <c r="B2812" s="103" t="str">
        <f>IF('Mottes de 6'!L754&lt;&gt;"",'Mottes de 6'!L754,"")</f>
        <v>Noai</v>
      </c>
      <c r="C2812" s="107" t="str">
        <f>IF('Mottes de 6'!B754&lt;&gt;"",'Mottes de 6'!B754,"")</f>
        <v>RICIN</v>
      </c>
      <c r="D2812" s="107" t="str">
        <f>IF('Mottes de 6'!C754&lt;&gt;"",'Mottes de 6'!C754,"")</f>
        <v>Carmencita</v>
      </c>
      <c r="E2812" s="103">
        <f>IF('Mottes de 6'!H754&lt;&gt;"",'Mottes de 6'!H754,"")</f>
        <v>10</v>
      </c>
      <c r="F2812" s="103" t="str">
        <f>IF('Mottes de 6'!E754&lt;&gt;"",'Mottes de 6'!E754,"")</f>
        <v>S</v>
      </c>
      <c r="G2812" s="103" t="str">
        <f>IF('Mottes de 6'!N754&lt;&gt;"",'Mottes de 6'!N754,"")</f>
        <v>M6</v>
      </c>
      <c r="H2812" s="103" t="str">
        <f>IF('Mottes de 6'!I754&lt;&gt;"",'Mottes de 6'!I754,"")</f>
        <v>E</v>
      </c>
      <c r="I2812" s="103" t="str">
        <f>IF('Mottes de 6'!J754&lt;&gt;"",'Mottes de 6'!J754,"")</f>
        <v/>
      </c>
      <c r="J2812" s="103">
        <f>IF($J$9=36,'Mottes de 6'!U754,IF($J$9=37,'Mottes de 6'!V754,IF($J$9=38,'Mottes de 6'!W754,IF($J$9=39,'Mottes de 6'!X754,IF($J$9=40,'Mottes de 6'!Y754,IF($J$9=41,'Mottes de 6'!Z754,IF($J$9=42,'Mottes de 6'!AA754,IF($J$9=43,'Mottes de 6'!AB754,IF($J$9=44,'Mottes de 6'!AC754,IF($J$9=45,'Mottes de 6'!AD754,IF($J$9=46,'Mottes de 6'!AE754,IF($J$9=47,'Mottes de 6'!AF754,IF($J$9=48,'Mottes de 6'!AG754,IF($J$9=49,'Mottes de 6'!AH754,IF($J$9=50,'Mottes de 6'!AI754,IF($J$9=51,'Mottes de 6'!AJ754,IF($J$9=52,'Mottes de 6'!AK754,IF($J$9=1,'Mottes de 6'!AL754,IF($J$9=2,'Mottes de 6'!AM754,IF($J$9=3,'Mottes de 6'!AN754,IF($J$9=4,'Mottes de 6'!AO754,IF($J$9=5,'Mottes de 6'!AP754,IF($J$9=6,'Mottes de 6'!AQ754,IF($J$9=7,'Mottes de 6'!AR754,IF($J$9=8,'Mottes de 6'!AS754,IF($J$9=9,'Mottes de 6'!AT754,IF($J$9=10,'Mottes de 6'!AU754,IF($J$9=11,'Mottes de 6'!AV754,IF($J$9=12,'Mottes de 6'!AW754,IF($J$9=13,'Mottes de 6'!AX754,IF($J$9=14,'Mottes de 6'!AY754,IF($J$9=15,'Mottes de 6'!AZ754,IF($J$9=16,'Mottes de 6'!BA754,IF($J$9=17,'Mottes de 6'!BB754,IF($J$9=18,'Mottes de 6'!BC754,IF($J$9=19,'Mottes de 6'!BD754,IF($J$9=20,'Mottes de 6'!BE754,IF($J$9=21,'Mottes de 6'!BF754,IF($J$9=22,'Mottes de 6'!BG754,IF($J$9=23,'Mottes de 6'!BH754,IF($J$9=24,'Mottes de 6'!BI754,IF($J$9=25,'Mottes de 6'!BJ754,IF($J$9=26,'Mottes de 6'!BK754,IF($J$9=27,'Mottes de 6'!BL754,IF($J$9=28,'Mottes de 6'!BM754,IF($J$9=29,'Mottes de 6'!BN754,IF($J$9=30,'Mottes de 6'!BO754,IF($J$9=31,'Mottes de 6'!BP754,IF($J$9=32,'Mottes de 6'!BQ754,IF($J$9=33,'Mottes de 6'!BR754,IF($J$9=34,'Mottes de 6'!BS754,IF($J$9=35,'Mottes de 6'!BT754,))))))))))))))))))))))))))))))))))))))))))))))))))))</f>
        <v>0</v>
      </c>
      <c r="K2812" s="103" t="str">
        <f>IF('Mottes de 6'!R754=0,"","Erreur")</f>
        <v/>
      </c>
    </row>
    <row r="2813" spans="1:11" x14ac:dyDescent="0.25">
      <c r="A2813" s="450"/>
      <c r="B2813" s="450"/>
      <c r="C2813" s="451" t="s">
        <v>1976</v>
      </c>
      <c r="D2813" s="451"/>
      <c r="E2813" s="450"/>
      <c r="F2813" s="450"/>
      <c r="G2813" s="450"/>
      <c r="H2813" s="450"/>
      <c r="I2813" s="450"/>
      <c r="J2813" s="450">
        <f>SUBTOTAL(9,J2811:J2812)</f>
        <v>0</v>
      </c>
      <c r="K2813" s="450"/>
    </row>
    <row r="2814" spans="1:11" x14ac:dyDescent="0.25">
      <c r="A2814" s="103">
        <f>IF('Mottes de 6'!A755&lt;&gt;"",'Mottes de 6'!A755,"")</f>
        <v>25302</v>
      </c>
      <c r="B2814" s="103" t="str">
        <f>IF('Mottes de 6'!L755&lt;&gt;"",'Mottes de 6'!L755,"")</f>
        <v>Noai</v>
      </c>
      <c r="C2814" s="107" t="str">
        <f>IF('Mottes de 6'!B755&lt;&gt;"",'Mottes de 6'!B755,"")</f>
        <v>RUDBECKIA</v>
      </c>
      <c r="D2814" s="107" t="str">
        <f>IF('Mottes de 6'!C755&lt;&gt;"",'Mottes de 6'!C755,"")</f>
        <v>Amarillo Gold</v>
      </c>
      <c r="E2814" s="103">
        <f>IF('Mottes de 6'!H755&lt;&gt;"",'Mottes de 6'!H755,"")</f>
        <v>13</v>
      </c>
      <c r="F2814" s="103" t="str">
        <f>IF('Mottes de 6'!E755&lt;&gt;"",'Mottes de 6'!E755,"")</f>
        <v>S</v>
      </c>
      <c r="G2814" s="103" t="str">
        <f>IF('Mottes de 6'!N755&lt;&gt;"",'Mottes de 6'!N755,"")</f>
        <v>M6</v>
      </c>
      <c r="H2814" s="103" t="str">
        <f>IF('Mottes de 6'!I755&lt;&gt;"",'Mottes de 6'!I755,"")</f>
        <v>B</v>
      </c>
      <c r="I2814" s="103" t="str">
        <f>IF('Mottes de 6'!J755&lt;&gt;"",'Mottes de 6'!J755,"")</f>
        <v/>
      </c>
      <c r="J2814" s="103">
        <f>IF($J$9=36,'Mottes de 6'!U755,IF($J$9=37,'Mottes de 6'!V755,IF($J$9=38,'Mottes de 6'!W755,IF($J$9=39,'Mottes de 6'!X755,IF($J$9=40,'Mottes de 6'!Y755,IF($J$9=41,'Mottes de 6'!Z755,IF($J$9=42,'Mottes de 6'!AA755,IF($J$9=43,'Mottes de 6'!AB755,IF($J$9=44,'Mottes de 6'!AC755,IF($J$9=45,'Mottes de 6'!AD755,IF($J$9=46,'Mottes de 6'!AE755,IF($J$9=47,'Mottes de 6'!AF755,IF($J$9=48,'Mottes de 6'!AG755,IF($J$9=49,'Mottes de 6'!AH755,IF($J$9=50,'Mottes de 6'!AI755,IF($J$9=51,'Mottes de 6'!AJ755,IF($J$9=52,'Mottes de 6'!AK755,IF($J$9=1,'Mottes de 6'!AL755,IF($J$9=2,'Mottes de 6'!AM755,IF($J$9=3,'Mottes de 6'!AN755,IF($J$9=4,'Mottes de 6'!AO755,IF($J$9=5,'Mottes de 6'!AP755,IF($J$9=6,'Mottes de 6'!AQ755,IF($J$9=7,'Mottes de 6'!AR755,IF($J$9=8,'Mottes de 6'!AS755,IF($J$9=9,'Mottes de 6'!AT755,IF($J$9=10,'Mottes de 6'!AU755,IF($J$9=11,'Mottes de 6'!AV755,IF($J$9=12,'Mottes de 6'!AW755,IF($J$9=13,'Mottes de 6'!AX755,IF($J$9=14,'Mottes de 6'!AY755,IF($J$9=15,'Mottes de 6'!AZ755,IF($J$9=16,'Mottes de 6'!BA755,IF($J$9=17,'Mottes de 6'!BB755,IF($J$9=18,'Mottes de 6'!BC755,IF($J$9=19,'Mottes de 6'!BD755,IF($J$9=20,'Mottes de 6'!BE755,IF($J$9=21,'Mottes de 6'!BF755,IF($J$9=22,'Mottes de 6'!BG755,IF($J$9=23,'Mottes de 6'!BH755,IF($J$9=24,'Mottes de 6'!BI755,IF($J$9=25,'Mottes de 6'!BJ755,IF($J$9=26,'Mottes de 6'!BK755,IF($J$9=27,'Mottes de 6'!BL755,IF($J$9=28,'Mottes de 6'!BM755,IF($J$9=29,'Mottes de 6'!BN755,IF($J$9=30,'Mottes de 6'!BO755,IF($J$9=31,'Mottes de 6'!BP755,IF($J$9=32,'Mottes de 6'!BQ755,IF($J$9=33,'Mottes de 6'!BR755,IF($J$9=34,'Mottes de 6'!BS755,IF($J$9=35,'Mottes de 6'!BT755,))))))))))))))))))))))))))))))))))))))))))))))))))))</f>
        <v>0</v>
      </c>
      <c r="K2814" s="103" t="str">
        <f>IF('Mottes de 6'!R755=0,"","Erreur")</f>
        <v/>
      </c>
    </row>
    <row r="2815" spans="1:11" x14ac:dyDescent="0.25">
      <c r="A2815" s="103">
        <f>IF('Mottes de 6'!A756&lt;&gt;"",'Mottes de 6'!A756,"")</f>
        <v>21461</v>
      </c>
      <c r="B2815" s="103" t="str">
        <f>IF('Mottes de 6'!L756&lt;&gt;"",'Mottes de 6'!L756,"")</f>
        <v>Noai</v>
      </c>
      <c r="C2815" s="107" t="str">
        <f>IF('Mottes de 6'!B756&lt;&gt;"",'Mottes de 6'!B756,"")</f>
        <v>RUDBECKIA</v>
      </c>
      <c r="D2815" s="107" t="str">
        <f>IF('Mottes de 6'!C756&lt;&gt;"",'Mottes de 6'!C756,"")</f>
        <v>Autumn Colors</v>
      </c>
      <c r="E2815" s="103">
        <f>IF('Mottes de 6'!H756&lt;&gt;"",'Mottes de 6'!H756,"")</f>
        <v>13</v>
      </c>
      <c r="F2815" s="103" t="str">
        <f>IF('Mottes de 6'!E756&lt;&gt;"",'Mottes de 6'!E756,"")</f>
        <v>S</v>
      </c>
      <c r="G2815" s="103" t="str">
        <f>IF('Mottes de 6'!N756&lt;&gt;"",'Mottes de 6'!N756,"")</f>
        <v>M6</v>
      </c>
      <c r="H2815" s="103" t="str">
        <f>IF('Mottes de 6'!I756&lt;&gt;"",'Mottes de 6'!I756,"")</f>
        <v>B</v>
      </c>
      <c r="I2815" s="103" t="str">
        <f>IF('Mottes de 6'!J756&lt;&gt;"",'Mottes de 6'!J756,"")</f>
        <v/>
      </c>
      <c r="J2815" s="103">
        <f>IF($J$9=36,'Mottes de 6'!U756,IF($J$9=37,'Mottes de 6'!V756,IF($J$9=38,'Mottes de 6'!W756,IF($J$9=39,'Mottes de 6'!X756,IF($J$9=40,'Mottes de 6'!Y756,IF($J$9=41,'Mottes de 6'!Z756,IF($J$9=42,'Mottes de 6'!AA756,IF($J$9=43,'Mottes de 6'!AB756,IF($J$9=44,'Mottes de 6'!AC756,IF($J$9=45,'Mottes de 6'!AD756,IF($J$9=46,'Mottes de 6'!AE756,IF($J$9=47,'Mottes de 6'!AF756,IF($J$9=48,'Mottes de 6'!AG756,IF($J$9=49,'Mottes de 6'!AH756,IF($J$9=50,'Mottes de 6'!AI756,IF($J$9=51,'Mottes de 6'!AJ756,IF($J$9=52,'Mottes de 6'!AK756,IF($J$9=1,'Mottes de 6'!AL756,IF($J$9=2,'Mottes de 6'!AM756,IF($J$9=3,'Mottes de 6'!AN756,IF($J$9=4,'Mottes de 6'!AO756,IF($J$9=5,'Mottes de 6'!AP756,IF($J$9=6,'Mottes de 6'!AQ756,IF($J$9=7,'Mottes de 6'!AR756,IF($J$9=8,'Mottes de 6'!AS756,IF($J$9=9,'Mottes de 6'!AT756,IF($J$9=10,'Mottes de 6'!AU756,IF($J$9=11,'Mottes de 6'!AV756,IF($J$9=12,'Mottes de 6'!AW756,IF($J$9=13,'Mottes de 6'!AX756,IF($J$9=14,'Mottes de 6'!AY756,IF($J$9=15,'Mottes de 6'!AZ756,IF($J$9=16,'Mottes de 6'!BA756,IF($J$9=17,'Mottes de 6'!BB756,IF($J$9=18,'Mottes de 6'!BC756,IF($J$9=19,'Mottes de 6'!BD756,IF($J$9=20,'Mottes de 6'!BE756,IF($J$9=21,'Mottes de 6'!BF756,IF($J$9=22,'Mottes de 6'!BG756,IF($J$9=23,'Mottes de 6'!BH756,IF($J$9=24,'Mottes de 6'!BI756,IF($J$9=25,'Mottes de 6'!BJ756,IF($J$9=26,'Mottes de 6'!BK756,IF($J$9=27,'Mottes de 6'!BL756,IF($J$9=28,'Mottes de 6'!BM756,IF($J$9=29,'Mottes de 6'!BN756,IF($J$9=30,'Mottes de 6'!BO756,IF($J$9=31,'Mottes de 6'!BP756,IF($J$9=32,'Mottes de 6'!BQ756,IF($J$9=33,'Mottes de 6'!BR756,IF($J$9=34,'Mottes de 6'!BS756,IF($J$9=35,'Mottes de 6'!BT756,))))))))))))))))))))))))))))))))))))))))))))))))))))</f>
        <v>0</v>
      </c>
      <c r="K2815" s="103" t="str">
        <f>IF('Mottes de 6'!R756=0,"","Erreur")</f>
        <v/>
      </c>
    </row>
    <row r="2816" spans="1:11" x14ac:dyDescent="0.25">
      <c r="A2816" s="103">
        <f>IF('Mottes de 6'!A757&lt;&gt;"",'Mottes de 6'!A757,"")</f>
        <v>15301</v>
      </c>
      <c r="B2816" s="103" t="str">
        <f>IF('Mottes de 6'!L757&lt;&gt;"",'Mottes de 6'!L757,"")</f>
        <v>Noai</v>
      </c>
      <c r="C2816" s="107" t="str">
        <f>IF('Mottes de 6'!B757&lt;&gt;"",'Mottes de 6'!B757,"")</f>
        <v>RUDBECKIA</v>
      </c>
      <c r="D2816" s="107" t="str">
        <f>IF('Mottes de 6'!C757&lt;&gt;"",'Mottes de 6'!C757,"")</f>
        <v>Marmelade</v>
      </c>
      <c r="E2816" s="103">
        <f>IF('Mottes de 6'!H757&lt;&gt;"",'Mottes de 6'!H757,"")</f>
        <v>13</v>
      </c>
      <c r="F2816" s="103" t="str">
        <f>IF('Mottes de 6'!E757&lt;&gt;"",'Mottes de 6'!E757,"")</f>
        <v>S</v>
      </c>
      <c r="G2816" s="103" t="str">
        <f>IF('Mottes de 6'!N757&lt;&gt;"",'Mottes de 6'!N757,"")</f>
        <v>M6</v>
      </c>
      <c r="H2816" s="103" t="str">
        <f>IF('Mottes de 6'!I757&lt;&gt;"",'Mottes de 6'!I757,"")</f>
        <v>B</v>
      </c>
      <c r="I2816" s="103" t="str">
        <f>IF('Mottes de 6'!J757&lt;&gt;"",'Mottes de 6'!J757,"")</f>
        <v/>
      </c>
      <c r="J2816" s="103">
        <f>IF($J$9=36,'Mottes de 6'!U757,IF($J$9=37,'Mottes de 6'!V757,IF($J$9=38,'Mottes de 6'!W757,IF($J$9=39,'Mottes de 6'!X757,IF($J$9=40,'Mottes de 6'!Y757,IF($J$9=41,'Mottes de 6'!Z757,IF($J$9=42,'Mottes de 6'!AA757,IF($J$9=43,'Mottes de 6'!AB757,IF($J$9=44,'Mottes de 6'!AC757,IF($J$9=45,'Mottes de 6'!AD757,IF($J$9=46,'Mottes de 6'!AE757,IF($J$9=47,'Mottes de 6'!AF757,IF($J$9=48,'Mottes de 6'!AG757,IF($J$9=49,'Mottes de 6'!AH757,IF($J$9=50,'Mottes de 6'!AI757,IF($J$9=51,'Mottes de 6'!AJ757,IF($J$9=52,'Mottes de 6'!AK757,IF($J$9=1,'Mottes de 6'!AL757,IF($J$9=2,'Mottes de 6'!AM757,IF($J$9=3,'Mottes de 6'!AN757,IF($J$9=4,'Mottes de 6'!AO757,IF($J$9=5,'Mottes de 6'!AP757,IF($J$9=6,'Mottes de 6'!AQ757,IF($J$9=7,'Mottes de 6'!AR757,IF($J$9=8,'Mottes de 6'!AS757,IF($J$9=9,'Mottes de 6'!AT757,IF($J$9=10,'Mottes de 6'!AU757,IF($J$9=11,'Mottes de 6'!AV757,IF($J$9=12,'Mottes de 6'!AW757,IF($J$9=13,'Mottes de 6'!AX757,IF($J$9=14,'Mottes de 6'!AY757,IF($J$9=15,'Mottes de 6'!AZ757,IF($J$9=16,'Mottes de 6'!BA757,IF($J$9=17,'Mottes de 6'!BB757,IF($J$9=18,'Mottes de 6'!BC757,IF($J$9=19,'Mottes de 6'!BD757,IF($J$9=20,'Mottes de 6'!BE757,IF($J$9=21,'Mottes de 6'!BF757,IF($J$9=22,'Mottes de 6'!BG757,IF($J$9=23,'Mottes de 6'!BH757,IF($J$9=24,'Mottes de 6'!BI757,IF($J$9=25,'Mottes de 6'!BJ757,IF($J$9=26,'Mottes de 6'!BK757,IF($J$9=27,'Mottes de 6'!BL757,IF($J$9=28,'Mottes de 6'!BM757,IF($J$9=29,'Mottes de 6'!BN757,IF($J$9=30,'Mottes de 6'!BO757,IF($J$9=31,'Mottes de 6'!BP757,IF($J$9=32,'Mottes de 6'!BQ757,IF($J$9=33,'Mottes de 6'!BR757,IF($J$9=34,'Mottes de 6'!BS757,IF($J$9=35,'Mottes de 6'!BT757,))))))))))))))))))))))))))))))))))))))))))))))))))))</f>
        <v>0</v>
      </c>
      <c r="K2816" s="103" t="str">
        <f>IF('Mottes de 6'!R757=0,"","Erreur")</f>
        <v/>
      </c>
    </row>
    <row r="2817" spans="1:11" x14ac:dyDescent="0.25">
      <c r="A2817" s="103">
        <f>IF('Mottes de 6'!A758&lt;&gt;"",'Mottes de 6'!A758,"")</f>
        <v>26087</v>
      </c>
      <c r="B2817" s="103" t="str">
        <f>IF('Mottes de 6'!L758&lt;&gt;"",'Mottes de 6'!L758,"")</f>
        <v>Noai</v>
      </c>
      <c r="C2817" s="107" t="str">
        <f>IF('Mottes de 6'!B758&lt;&gt;"",'Mottes de 6'!B758,"")</f>
        <v>RUDBECKIA</v>
      </c>
      <c r="D2817" s="107" t="str">
        <f>IF('Mottes de 6'!C758&lt;&gt;"",'Mottes de 6'!C758,"")</f>
        <v>Pawnee Spirit</v>
      </c>
      <c r="E2817" s="103">
        <f>IF('Mottes de 6'!H758&lt;&gt;"",'Mottes de 6'!H758,"")</f>
        <v>13</v>
      </c>
      <c r="F2817" s="103" t="str">
        <f>IF('Mottes de 6'!E758&lt;&gt;"",'Mottes de 6'!E758,"")</f>
        <v>S</v>
      </c>
      <c r="G2817" s="103" t="str">
        <f>IF('Mottes de 6'!N758&lt;&gt;"",'Mottes de 6'!N758,"")</f>
        <v>M6</v>
      </c>
      <c r="H2817" s="103" t="str">
        <f>IF('Mottes de 6'!I758&lt;&gt;"",'Mottes de 6'!I758,"")</f>
        <v>B</v>
      </c>
      <c r="I2817" s="103" t="str">
        <f>IF('Mottes de 6'!J758&lt;&gt;"",'Mottes de 6'!J758,"")</f>
        <v/>
      </c>
      <c r="J2817" s="103">
        <f>IF($J$9=36,'Mottes de 6'!U758,IF($J$9=37,'Mottes de 6'!V758,IF($J$9=38,'Mottes de 6'!W758,IF($J$9=39,'Mottes de 6'!X758,IF($J$9=40,'Mottes de 6'!Y758,IF($J$9=41,'Mottes de 6'!Z758,IF($J$9=42,'Mottes de 6'!AA758,IF($J$9=43,'Mottes de 6'!AB758,IF($J$9=44,'Mottes de 6'!AC758,IF($J$9=45,'Mottes de 6'!AD758,IF($J$9=46,'Mottes de 6'!AE758,IF($J$9=47,'Mottes de 6'!AF758,IF($J$9=48,'Mottes de 6'!AG758,IF($J$9=49,'Mottes de 6'!AH758,IF($J$9=50,'Mottes de 6'!AI758,IF($J$9=51,'Mottes de 6'!AJ758,IF($J$9=52,'Mottes de 6'!AK758,IF($J$9=1,'Mottes de 6'!AL758,IF($J$9=2,'Mottes de 6'!AM758,IF($J$9=3,'Mottes de 6'!AN758,IF($J$9=4,'Mottes de 6'!AO758,IF($J$9=5,'Mottes de 6'!AP758,IF($J$9=6,'Mottes de 6'!AQ758,IF($J$9=7,'Mottes de 6'!AR758,IF($J$9=8,'Mottes de 6'!AS758,IF($J$9=9,'Mottes de 6'!AT758,IF($J$9=10,'Mottes de 6'!AU758,IF($J$9=11,'Mottes de 6'!AV758,IF($J$9=12,'Mottes de 6'!AW758,IF($J$9=13,'Mottes de 6'!AX758,IF($J$9=14,'Mottes de 6'!AY758,IF($J$9=15,'Mottes de 6'!AZ758,IF($J$9=16,'Mottes de 6'!BA758,IF($J$9=17,'Mottes de 6'!BB758,IF($J$9=18,'Mottes de 6'!BC758,IF($J$9=19,'Mottes de 6'!BD758,IF($J$9=20,'Mottes de 6'!BE758,IF($J$9=21,'Mottes de 6'!BF758,IF($J$9=22,'Mottes de 6'!BG758,IF($J$9=23,'Mottes de 6'!BH758,IF($J$9=24,'Mottes de 6'!BI758,IF($J$9=25,'Mottes de 6'!BJ758,IF($J$9=26,'Mottes de 6'!BK758,IF($J$9=27,'Mottes de 6'!BL758,IF($J$9=28,'Mottes de 6'!BM758,IF($J$9=29,'Mottes de 6'!BN758,IF($J$9=30,'Mottes de 6'!BO758,IF($J$9=31,'Mottes de 6'!BP758,IF($J$9=32,'Mottes de 6'!BQ758,IF($J$9=33,'Mottes de 6'!BR758,IF($J$9=34,'Mottes de 6'!BS758,IF($J$9=35,'Mottes de 6'!BT758,))))))))))))))))))))))))))))))))))))))))))))))))))))</f>
        <v>0</v>
      </c>
      <c r="K2817" s="103" t="str">
        <f>IF('Mottes de 6'!R758=0,"","Erreur")</f>
        <v/>
      </c>
    </row>
    <row r="2818" spans="1:11" x14ac:dyDescent="0.25">
      <c r="A2818" s="103">
        <f>IF('Mottes de 6'!A759&lt;&gt;"",'Mottes de 6'!A759,"")</f>
        <v>15322</v>
      </c>
      <c r="B2818" s="103" t="str">
        <f>IF('Mottes de 6'!L759&lt;&gt;"",'Mottes de 6'!L759,"")</f>
        <v>Noai</v>
      </c>
      <c r="C2818" s="107" t="str">
        <f>IF('Mottes de 6'!B759&lt;&gt;"",'Mottes de 6'!B759,"")</f>
        <v>RUDBECKIA</v>
      </c>
      <c r="D2818" s="107" t="str">
        <f>IF('Mottes de 6'!C759&lt;&gt;"",'Mottes de 6'!C759,"")</f>
        <v>Prairie Sun</v>
      </c>
      <c r="E2818" s="103">
        <f>IF('Mottes de 6'!H759&lt;&gt;"",'Mottes de 6'!H759,"")</f>
        <v>13</v>
      </c>
      <c r="F2818" s="103" t="str">
        <f>IF('Mottes de 6'!E759&lt;&gt;"",'Mottes de 6'!E759,"")</f>
        <v>S</v>
      </c>
      <c r="G2818" s="103" t="str">
        <f>IF('Mottes de 6'!N759&lt;&gt;"",'Mottes de 6'!N759,"")</f>
        <v>M6</v>
      </c>
      <c r="H2818" s="103" t="str">
        <f>IF('Mottes de 6'!I759&lt;&gt;"",'Mottes de 6'!I759,"")</f>
        <v>B</v>
      </c>
      <c r="I2818" s="103" t="str">
        <f>IF('Mottes de 6'!J759&lt;&gt;"",'Mottes de 6'!J759,"")</f>
        <v/>
      </c>
      <c r="J2818" s="103">
        <f>IF($J$9=36,'Mottes de 6'!U759,IF($J$9=37,'Mottes de 6'!V759,IF($J$9=38,'Mottes de 6'!W759,IF($J$9=39,'Mottes de 6'!X759,IF($J$9=40,'Mottes de 6'!Y759,IF($J$9=41,'Mottes de 6'!Z759,IF($J$9=42,'Mottes de 6'!AA759,IF($J$9=43,'Mottes de 6'!AB759,IF($J$9=44,'Mottes de 6'!AC759,IF($J$9=45,'Mottes de 6'!AD759,IF($J$9=46,'Mottes de 6'!AE759,IF($J$9=47,'Mottes de 6'!AF759,IF($J$9=48,'Mottes de 6'!AG759,IF($J$9=49,'Mottes de 6'!AH759,IF($J$9=50,'Mottes de 6'!AI759,IF($J$9=51,'Mottes de 6'!AJ759,IF($J$9=52,'Mottes de 6'!AK759,IF($J$9=1,'Mottes de 6'!AL759,IF($J$9=2,'Mottes de 6'!AM759,IF($J$9=3,'Mottes de 6'!AN759,IF($J$9=4,'Mottes de 6'!AO759,IF($J$9=5,'Mottes de 6'!AP759,IF($J$9=6,'Mottes de 6'!AQ759,IF($J$9=7,'Mottes de 6'!AR759,IF($J$9=8,'Mottes de 6'!AS759,IF($J$9=9,'Mottes de 6'!AT759,IF($J$9=10,'Mottes de 6'!AU759,IF($J$9=11,'Mottes de 6'!AV759,IF($J$9=12,'Mottes de 6'!AW759,IF($J$9=13,'Mottes de 6'!AX759,IF($J$9=14,'Mottes de 6'!AY759,IF($J$9=15,'Mottes de 6'!AZ759,IF($J$9=16,'Mottes de 6'!BA759,IF($J$9=17,'Mottes de 6'!BB759,IF($J$9=18,'Mottes de 6'!BC759,IF($J$9=19,'Mottes de 6'!BD759,IF($J$9=20,'Mottes de 6'!BE759,IF($J$9=21,'Mottes de 6'!BF759,IF($J$9=22,'Mottes de 6'!BG759,IF($J$9=23,'Mottes de 6'!BH759,IF($J$9=24,'Mottes de 6'!BI759,IF($J$9=25,'Mottes de 6'!BJ759,IF($J$9=26,'Mottes de 6'!BK759,IF($J$9=27,'Mottes de 6'!BL759,IF($J$9=28,'Mottes de 6'!BM759,IF($J$9=29,'Mottes de 6'!BN759,IF($J$9=30,'Mottes de 6'!BO759,IF($J$9=31,'Mottes de 6'!BP759,IF($J$9=32,'Mottes de 6'!BQ759,IF($J$9=33,'Mottes de 6'!BR759,IF($J$9=34,'Mottes de 6'!BS759,IF($J$9=35,'Mottes de 6'!BT759,))))))))))))))))))))))))))))))))))))))))))))))))))))</f>
        <v>0</v>
      </c>
      <c r="K2818" s="103" t="str">
        <f>IF('Mottes de 6'!R759=0,"","Erreur")</f>
        <v/>
      </c>
    </row>
    <row r="2819" spans="1:11" x14ac:dyDescent="0.25">
      <c r="A2819" s="450"/>
      <c r="B2819" s="450"/>
      <c r="C2819" s="451" t="s">
        <v>1977</v>
      </c>
      <c r="D2819" s="451"/>
      <c r="E2819" s="450"/>
      <c r="F2819" s="450"/>
      <c r="G2819" s="450"/>
      <c r="H2819" s="450"/>
      <c r="I2819" s="450"/>
      <c r="J2819" s="450">
        <f>SUBTOTAL(9,J2814:J2818)</f>
        <v>0</v>
      </c>
      <c r="K2819" s="450"/>
    </row>
    <row r="2820" spans="1:11" x14ac:dyDescent="0.25">
      <c r="A2820" s="103" t="str">
        <f>IF('Mottes de 6'!A760&lt;&gt;"",'Mottes de 6'!A760,"")</f>
        <v/>
      </c>
      <c r="B2820" s="103" t="str">
        <f>IF('Mottes de 6'!L760&lt;&gt;"",'Mottes de 6'!L760,"")</f>
        <v>L</v>
      </c>
      <c r="C2820" s="107" t="str">
        <f>IF('Mottes de 6'!B760&lt;&gt;"",'Mottes de 6'!B760,"")</f>
        <v>S</v>
      </c>
      <c r="D2820" s="107" t="str">
        <f>IF('Mottes de 6'!C760&lt;&gt;"",'Mottes de 6'!C760,"")</f>
        <v/>
      </c>
      <c r="E2820" s="103" t="str">
        <f>IF('Mottes de 6'!H760&lt;&gt;"",'Mottes de 6'!H760,"")</f>
        <v/>
      </c>
      <c r="F2820" s="103" t="str">
        <f>IF('Mottes de 6'!E760&lt;&gt;"",'Mottes de 6'!E760,"")</f>
        <v/>
      </c>
      <c r="G2820" s="103" t="str">
        <f>IF('Mottes de 6'!N760&lt;&gt;"",'Mottes de 6'!N760,"")</f>
        <v/>
      </c>
      <c r="H2820" s="103" t="str">
        <f>IF('Mottes de 6'!I760&lt;&gt;"",'Mottes de 6'!I760,"")</f>
        <v/>
      </c>
      <c r="I2820" s="103" t="str">
        <f>IF('Mottes de 6'!J760&lt;&gt;"",'Mottes de 6'!J760,"")</f>
        <v/>
      </c>
      <c r="J2820" s="103">
        <f>IF($J$9=36,'Mottes de 6'!U760,IF($J$9=37,'Mottes de 6'!V760,IF($J$9=38,'Mottes de 6'!W760,IF($J$9=39,'Mottes de 6'!X760,IF($J$9=40,'Mottes de 6'!Y760,IF($J$9=41,'Mottes de 6'!Z760,IF($J$9=42,'Mottes de 6'!AA760,IF($J$9=43,'Mottes de 6'!AB760,IF($J$9=44,'Mottes de 6'!AC760,IF($J$9=45,'Mottes de 6'!AD760,IF($J$9=46,'Mottes de 6'!AE760,IF($J$9=47,'Mottes de 6'!AF760,IF($J$9=48,'Mottes de 6'!AG760,IF($J$9=49,'Mottes de 6'!AH760,IF($J$9=50,'Mottes de 6'!AI760,IF($J$9=51,'Mottes de 6'!AJ760,IF($J$9=52,'Mottes de 6'!AK760,IF($J$9=1,'Mottes de 6'!AL760,IF($J$9=2,'Mottes de 6'!AM760,IF($J$9=3,'Mottes de 6'!AN760,IF($J$9=4,'Mottes de 6'!AO760,IF($J$9=5,'Mottes de 6'!AP760,IF($J$9=6,'Mottes de 6'!AQ760,IF($J$9=7,'Mottes de 6'!AR760,IF($J$9=8,'Mottes de 6'!AS760,IF($J$9=9,'Mottes de 6'!AT760,IF($J$9=10,'Mottes de 6'!AU760,IF($J$9=11,'Mottes de 6'!AV760,IF($J$9=12,'Mottes de 6'!AW760,IF($J$9=13,'Mottes de 6'!AX760,IF($J$9=14,'Mottes de 6'!AY760,IF($J$9=15,'Mottes de 6'!AZ760,IF($J$9=16,'Mottes de 6'!BA760,IF($J$9=17,'Mottes de 6'!BB760,IF($J$9=18,'Mottes de 6'!BC760,IF($J$9=19,'Mottes de 6'!BD760,IF($J$9=20,'Mottes de 6'!BE760,IF($J$9=21,'Mottes de 6'!BF760,IF($J$9=22,'Mottes de 6'!BG760,IF($J$9=23,'Mottes de 6'!BH760,IF($J$9=24,'Mottes de 6'!BI760,IF($J$9=25,'Mottes de 6'!BJ760,IF($J$9=26,'Mottes de 6'!BK760,IF($J$9=27,'Mottes de 6'!BL760,IF($J$9=28,'Mottes de 6'!BM760,IF($J$9=29,'Mottes de 6'!BN760,IF($J$9=30,'Mottes de 6'!BO760,IF($J$9=31,'Mottes de 6'!BP760,IF($J$9=32,'Mottes de 6'!BQ760,IF($J$9=33,'Mottes de 6'!BR760,IF($J$9=34,'Mottes de 6'!BS760,IF($J$9=35,'Mottes de 6'!BT760,))))))))))))))))))))))))))))))))))))))))))))))))))))</f>
        <v>0</v>
      </c>
      <c r="K2820" s="103" t="str">
        <f>IF('Mottes de 6'!R760=0,"","Erreur")</f>
        <v/>
      </c>
    </row>
    <row r="2821" spans="1:11" x14ac:dyDescent="0.25">
      <c r="A2821" s="103">
        <f>IF('Mottes de 6'!A761&lt;&gt;"",'Mottes de 6'!A761,"")</f>
        <v>12586</v>
      </c>
      <c r="B2821" s="103" t="str">
        <f>IF('Mottes de 6'!L761&lt;&gt;"",'Mottes de 6'!L761,"")</f>
        <v>Noai</v>
      </c>
      <c r="C2821" s="107" t="str">
        <f>IF('Mottes de 6'!B761&lt;&gt;"",'Mottes de 6'!B761,"")</f>
        <v>SANVITALIA</v>
      </c>
      <c r="D2821" s="107" t="str">
        <f>IF('Mottes de 6'!C761&lt;&gt;"",'Mottes de 6'!C761,"")</f>
        <v>Sweet penny</v>
      </c>
      <c r="E2821" s="103">
        <f>IF('Mottes de 6'!H761&lt;&gt;"",'Mottes de 6'!H761,"")</f>
        <v>11</v>
      </c>
      <c r="F2821" s="103" t="str">
        <f>IF('Mottes de 6'!E761&lt;&gt;"",'Mottes de 6'!E761,"")</f>
        <v>B</v>
      </c>
      <c r="G2821" s="103" t="str">
        <f>IF('Mottes de 6'!N761&lt;&gt;"",'Mottes de 6'!N761,"")</f>
        <v>M6</v>
      </c>
      <c r="H2821" s="103" t="str">
        <f>IF('Mottes de 6'!I761&lt;&gt;"",'Mottes de 6'!I761,"")</f>
        <v>B</v>
      </c>
      <c r="I2821" s="103">
        <f>IF('Mottes de 6'!J761&lt;&gt;"",'Mottes de 6'!J761,"")</f>
        <v>4.2000000000000003E-2</v>
      </c>
      <c r="J2821" s="103">
        <f>IF($J$9=36,'Mottes de 6'!U761,IF($J$9=37,'Mottes de 6'!V761,IF($J$9=38,'Mottes de 6'!W761,IF($J$9=39,'Mottes de 6'!X761,IF($J$9=40,'Mottes de 6'!Y761,IF($J$9=41,'Mottes de 6'!Z761,IF($J$9=42,'Mottes de 6'!AA761,IF($J$9=43,'Mottes de 6'!AB761,IF($J$9=44,'Mottes de 6'!AC761,IF($J$9=45,'Mottes de 6'!AD761,IF($J$9=46,'Mottes de 6'!AE761,IF($J$9=47,'Mottes de 6'!AF761,IF($J$9=48,'Mottes de 6'!AG761,IF($J$9=49,'Mottes de 6'!AH761,IF($J$9=50,'Mottes de 6'!AI761,IF($J$9=51,'Mottes de 6'!AJ761,IF($J$9=52,'Mottes de 6'!AK761,IF($J$9=1,'Mottes de 6'!AL761,IF($J$9=2,'Mottes de 6'!AM761,IF($J$9=3,'Mottes de 6'!AN761,IF($J$9=4,'Mottes de 6'!AO761,IF($J$9=5,'Mottes de 6'!AP761,IF($J$9=6,'Mottes de 6'!AQ761,IF($J$9=7,'Mottes de 6'!AR761,IF($J$9=8,'Mottes de 6'!AS761,IF($J$9=9,'Mottes de 6'!AT761,IF($J$9=10,'Mottes de 6'!AU761,IF($J$9=11,'Mottes de 6'!AV761,IF($J$9=12,'Mottes de 6'!AW761,IF($J$9=13,'Mottes de 6'!AX761,IF($J$9=14,'Mottes de 6'!AY761,IF($J$9=15,'Mottes de 6'!AZ761,IF($J$9=16,'Mottes de 6'!BA761,IF($J$9=17,'Mottes de 6'!BB761,IF($J$9=18,'Mottes de 6'!BC761,IF($J$9=19,'Mottes de 6'!BD761,IF($J$9=20,'Mottes de 6'!BE761,IF($J$9=21,'Mottes de 6'!BF761,IF($J$9=22,'Mottes de 6'!BG761,IF($J$9=23,'Mottes de 6'!BH761,IF($J$9=24,'Mottes de 6'!BI761,IF($J$9=25,'Mottes de 6'!BJ761,IF($J$9=26,'Mottes de 6'!BK761,IF($J$9=27,'Mottes de 6'!BL761,IF($J$9=28,'Mottes de 6'!BM761,IF($J$9=29,'Mottes de 6'!BN761,IF($J$9=30,'Mottes de 6'!BO761,IF($J$9=31,'Mottes de 6'!BP761,IF($J$9=32,'Mottes de 6'!BQ761,IF($J$9=33,'Mottes de 6'!BR761,IF($J$9=34,'Mottes de 6'!BS761,IF($J$9=35,'Mottes de 6'!BT761,))))))))))))))))))))))))))))))))))))))))))))))))))))</f>
        <v>0</v>
      </c>
      <c r="K2821" s="103" t="str">
        <f>IF('Mottes de 6'!R761=0,"","Erreur")</f>
        <v/>
      </c>
    </row>
    <row r="2822" spans="1:11" x14ac:dyDescent="0.25">
      <c r="A2822" s="450"/>
      <c r="B2822" s="450"/>
      <c r="C2822" s="451" t="s">
        <v>1978</v>
      </c>
      <c r="D2822" s="451"/>
      <c r="E2822" s="450"/>
      <c r="F2822" s="450"/>
      <c r="G2822" s="450"/>
      <c r="H2822" s="450"/>
      <c r="I2822" s="450"/>
      <c r="J2822" s="450">
        <f>SUBTOTAL(9,J2820:J2821)</f>
        <v>0</v>
      </c>
      <c r="K2822" s="450"/>
    </row>
    <row r="2823" spans="1:11" x14ac:dyDescent="0.25">
      <c r="A2823" s="103" t="str">
        <f>IF('Mottes de 6'!A762&lt;&gt;"",'Mottes de 6'!A762,"")</f>
        <v/>
      </c>
      <c r="B2823" s="103" t="str">
        <f>IF('Mottes de 6'!L762&lt;&gt;"",'Mottes de 6'!L762,"")</f>
        <v>E</v>
      </c>
      <c r="C2823" s="107" t="str">
        <f>IF('Mottes de 6'!B762&lt;&gt;"",'Mottes de 6'!B762,"")</f>
        <v>SAUGE GRAHAMII</v>
      </c>
      <c r="D2823" s="107" t="str">
        <f>IF('Mottes de 6'!C762&lt;&gt;"",'Mottes de 6'!C762,"")</f>
        <v/>
      </c>
      <c r="E2823" s="103" t="str">
        <f>IF('Mottes de 6'!H762&lt;&gt;"",'Mottes de 6'!H762,"")</f>
        <v/>
      </c>
      <c r="F2823" s="103" t="str">
        <f>IF('Mottes de 6'!E762&lt;&gt;"",'Mottes de 6'!E762,"")</f>
        <v/>
      </c>
      <c r="G2823" s="103" t="str">
        <f>IF('Mottes de 6'!N762&lt;&gt;"",'Mottes de 6'!N762,"")</f>
        <v/>
      </c>
      <c r="H2823" s="103" t="str">
        <f>IF('Mottes de 6'!I762&lt;&gt;"",'Mottes de 6'!I762,"")</f>
        <v/>
      </c>
      <c r="I2823" s="103" t="str">
        <f>IF('Mottes de 6'!J762&lt;&gt;"",'Mottes de 6'!J762,"")</f>
        <v/>
      </c>
      <c r="J2823" s="103">
        <f>IF($J$9=36,'Mottes de 6'!U762,IF($J$9=37,'Mottes de 6'!V762,IF($J$9=38,'Mottes de 6'!W762,IF($J$9=39,'Mottes de 6'!X762,IF($J$9=40,'Mottes de 6'!Y762,IF($J$9=41,'Mottes de 6'!Z762,IF($J$9=42,'Mottes de 6'!AA762,IF($J$9=43,'Mottes de 6'!AB762,IF($J$9=44,'Mottes de 6'!AC762,IF($J$9=45,'Mottes de 6'!AD762,IF($J$9=46,'Mottes de 6'!AE762,IF($J$9=47,'Mottes de 6'!AF762,IF($J$9=48,'Mottes de 6'!AG762,IF($J$9=49,'Mottes de 6'!AH762,IF($J$9=50,'Mottes de 6'!AI762,IF($J$9=51,'Mottes de 6'!AJ762,IF($J$9=52,'Mottes de 6'!AK762,IF($J$9=1,'Mottes de 6'!AL762,IF($J$9=2,'Mottes de 6'!AM762,IF($J$9=3,'Mottes de 6'!AN762,IF($J$9=4,'Mottes de 6'!AO762,IF($J$9=5,'Mottes de 6'!AP762,IF($J$9=6,'Mottes de 6'!AQ762,IF($J$9=7,'Mottes de 6'!AR762,IF($J$9=8,'Mottes de 6'!AS762,IF($J$9=9,'Mottes de 6'!AT762,IF($J$9=10,'Mottes de 6'!AU762,IF($J$9=11,'Mottes de 6'!AV762,IF($J$9=12,'Mottes de 6'!AW762,IF($J$9=13,'Mottes de 6'!AX762,IF($J$9=14,'Mottes de 6'!AY762,IF($J$9=15,'Mottes de 6'!AZ762,IF($J$9=16,'Mottes de 6'!BA762,IF($J$9=17,'Mottes de 6'!BB762,IF($J$9=18,'Mottes de 6'!BC762,IF($J$9=19,'Mottes de 6'!BD762,IF($J$9=20,'Mottes de 6'!BE762,IF($J$9=21,'Mottes de 6'!BF762,IF($J$9=22,'Mottes de 6'!BG762,IF($J$9=23,'Mottes de 6'!BH762,IF($J$9=24,'Mottes de 6'!BI762,IF($J$9=25,'Mottes de 6'!BJ762,IF($J$9=26,'Mottes de 6'!BK762,IF($J$9=27,'Mottes de 6'!BL762,IF($J$9=28,'Mottes de 6'!BM762,IF($J$9=29,'Mottes de 6'!BN762,IF($J$9=30,'Mottes de 6'!BO762,IF($J$9=31,'Mottes de 6'!BP762,IF($J$9=32,'Mottes de 6'!BQ762,IF($J$9=33,'Mottes de 6'!BR762,IF($J$9=34,'Mottes de 6'!BS762,IF($J$9=35,'Mottes de 6'!BT762,))))))))))))))))))))))))))))))))))))))))))))))))))))</f>
        <v>0</v>
      </c>
      <c r="K2823" s="103" t="str">
        <f>IF('Mottes de 6'!R762=0,"","Erreur")</f>
        <v/>
      </c>
    </row>
    <row r="2824" spans="1:11" x14ac:dyDescent="0.25">
      <c r="A2824" s="103">
        <f>IF('Mottes de 6'!A763&lt;&gt;"",'Mottes de 6'!A763,"")</f>
        <v>26088</v>
      </c>
      <c r="B2824" s="103" t="str">
        <f>IF('Mottes de 6'!L763&lt;&gt;"",'Mottes de 6'!L763,"")</f>
        <v>Noai</v>
      </c>
      <c r="C2824" s="107" t="str">
        <f>IF('Mottes de 6'!B763&lt;&gt;"",'Mottes de 6'!B763,"")</f>
        <v>SAUGE GRAHAMII</v>
      </c>
      <c r="D2824" s="107" t="str">
        <f>IF('Mottes de 6'!C763&lt;&gt;"",'Mottes de 6'!C763,"")</f>
        <v>Angel Wings</v>
      </c>
      <c r="E2824" s="103">
        <f>IF('Mottes de 6'!H763&lt;&gt;"",'Mottes de 6'!H763,"")</f>
        <v>12</v>
      </c>
      <c r="F2824" s="103" t="str">
        <f>IF('Mottes de 6'!E763&lt;&gt;"",'Mottes de 6'!E763,"")</f>
        <v>B</v>
      </c>
      <c r="G2824" s="103" t="str">
        <f>IF('Mottes de 6'!N763&lt;&gt;"",'Mottes de 6'!N763,"")</f>
        <v>M6</v>
      </c>
      <c r="H2824" s="103" t="str">
        <f>IF('Mottes de 6'!I763&lt;&gt;"",'Mottes de 6'!I763,"")</f>
        <v>B</v>
      </c>
      <c r="I2824" s="103" t="str">
        <f>IF('Mottes de 6'!J763&lt;&gt;"",'Mottes de 6'!J763,"")</f>
        <v/>
      </c>
      <c r="J2824" s="103">
        <f>IF($J$9=36,'Mottes de 6'!U763,IF($J$9=37,'Mottes de 6'!V763,IF($J$9=38,'Mottes de 6'!W763,IF($J$9=39,'Mottes de 6'!X763,IF($J$9=40,'Mottes de 6'!Y763,IF($J$9=41,'Mottes de 6'!Z763,IF($J$9=42,'Mottes de 6'!AA763,IF($J$9=43,'Mottes de 6'!AB763,IF($J$9=44,'Mottes de 6'!AC763,IF($J$9=45,'Mottes de 6'!AD763,IF($J$9=46,'Mottes de 6'!AE763,IF($J$9=47,'Mottes de 6'!AF763,IF($J$9=48,'Mottes de 6'!AG763,IF($J$9=49,'Mottes de 6'!AH763,IF($J$9=50,'Mottes de 6'!AI763,IF($J$9=51,'Mottes de 6'!AJ763,IF($J$9=52,'Mottes de 6'!AK763,IF($J$9=1,'Mottes de 6'!AL763,IF($J$9=2,'Mottes de 6'!AM763,IF($J$9=3,'Mottes de 6'!AN763,IF($J$9=4,'Mottes de 6'!AO763,IF($J$9=5,'Mottes de 6'!AP763,IF($J$9=6,'Mottes de 6'!AQ763,IF($J$9=7,'Mottes de 6'!AR763,IF($J$9=8,'Mottes de 6'!AS763,IF($J$9=9,'Mottes de 6'!AT763,IF($J$9=10,'Mottes de 6'!AU763,IF($J$9=11,'Mottes de 6'!AV763,IF($J$9=12,'Mottes de 6'!AW763,IF($J$9=13,'Mottes de 6'!AX763,IF($J$9=14,'Mottes de 6'!AY763,IF($J$9=15,'Mottes de 6'!AZ763,IF($J$9=16,'Mottes de 6'!BA763,IF($J$9=17,'Mottes de 6'!BB763,IF($J$9=18,'Mottes de 6'!BC763,IF($J$9=19,'Mottes de 6'!BD763,IF($J$9=20,'Mottes de 6'!BE763,IF($J$9=21,'Mottes de 6'!BF763,IF($J$9=22,'Mottes de 6'!BG763,IF($J$9=23,'Mottes de 6'!BH763,IF($J$9=24,'Mottes de 6'!BI763,IF($J$9=25,'Mottes de 6'!BJ763,IF($J$9=26,'Mottes de 6'!BK763,IF($J$9=27,'Mottes de 6'!BL763,IF($J$9=28,'Mottes de 6'!BM763,IF($J$9=29,'Mottes de 6'!BN763,IF($J$9=30,'Mottes de 6'!BO763,IF($J$9=31,'Mottes de 6'!BP763,IF($J$9=32,'Mottes de 6'!BQ763,IF($J$9=33,'Mottes de 6'!BR763,IF($J$9=34,'Mottes de 6'!BS763,IF($J$9=35,'Mottes de 6'!BT763,))))))))))))))))))))))))))))))))))))))))))))))))))))</f>
        <v>0</v>
      </c>
      <c r="K2824" s="103" t="str">
        <f>IF('Mottes de 6'!R763=0,"","Erreur")</f>
        <v/>
      </c>
    </row>
    <row r="2825" spans="1:11" x14ac:dyDescent="0.25">
      <c r="A2825" s="103">
        <f>IF('Mottes de 6'!A764&lt;&gt;"",'Mottes de 6'!A764,"")</f>
        <v>13608</v>
      </c>
      <c r="B2825" s="103" t="str">
        <f>IF('Mottes de 6'!L764&lt;&gt;"",'Mottes de 6'!L764,"")</f>
        <v>Noai</v>
      </c>
      <c r="C2825" s="107" t="str">
        <f>IF('Mottes de 6'!B764&lt;&gt;"",'Mottes de 6'!B764,"")</f>
        <v>SAUGE GRAHAMII</v>
      </c>
      <c r="D2825" s="107" t="str">
        <f>IF('Mottes de 6'!C764&lt;&gt;"",'Mottes de 6'!C764,"")</f>
        <v>Cera Potosi</v>
      </c>
      <c r="E2825" s="103">
        <f>IF('Mottes de 6'!H764&lt;&gt;"",'Mottes de 6'!H764,"")</f>
        <v>12</v>
      </c>
      <c r="F2825" s="103" t="str">
        <f>IF('Mottes de 6'!E764&lt;&gt;"",'Mottes de 6'!E764,"")</f>
        <v>B</v>
      </c>
      <c r="G2825" s="103" t="str">
        <f>IF('Mottes de 6'!N764&lt;&gt;"",'Mottes de 6'!N764,"")</f>
        <v>M6</v>
      </c>
      <c r="H2825" s="103" t="str">
        <f>IF('Mottes de 6'!I764&lt;&gt;"",'Mottes de 6'!I764,"")</f>
        <v>B</v>
      </c>
      <c r="I2825" s="103" t="str">
        <f>IF('Mottes de 6'!J764&lt;&gt;"",'Mottes de 6'!J764,"")</f>
        <v/>
      </c>
      <c r="J2825" s="103">
        <f>IF($J$9=36,'Mottes de 6'!U764,IF($J$9=37,'Mottes de 6'!V764,IF($J$9=38,'Mottes de 6'!W764,IF($J$9=39,'Mottes de 6'!X764,IF($J$9=40,'Mottes de 6'!Y764,IF($J$9=41,'Mottes de 6'!Z764,IF($J$9=42,'Mottes de 6'!AA764,IF($J$9=43,'Mottes de 6'!AB764,IF($J$9=44,'Mottes de 6'!AC764,IF($J$9=45,'Mottes de 6'!AD764,IF($J$9=46,'Mottes de 6'!AE764,IF($J$9=47,'Mottes de 6'!AF764,IF($J$9=48,'Mottes de 6'!AG764,IF($J$9=49,'Mottes de 6'!AH764,IF($J$9=50,'Mottes de 6'!AI764,IF($J$9=51,'Mottes de 6'!AJ764,IF($J$9=52,'Mottes de 6'!AK764,IF($J$9=1,'Mottes de 6'!AL764,IF($J$9=2,'Mottes de 6'!AM764,IF($J$9=3,'Mottes de 6'!AN764,IF($J$9=4,'Mottes de 6'!AO764,IF($J$9=5,'Mottes de 6'!AP764,IF($J$9=6,'Mottes de 6'!AQ764,IF($J$9=7,'Mottes de 6'!AR764,IF($J$9=8,'Mottes de 6'!AS764,IF($J$9=9,'Mottes de 6'!AT764,IF($J$9=10,'Mottes de 6'!AU764,IF($J$9=11,'Mottes de 6'!AV764,IF($J$9=12,'Mottes de 6'!AW764,IF($J$9=13,'Mottes de 6'!AX764,IF($J$9=14,'Mottes de 6'!AY764,IF($J$9=15,'Mottes de 6'!AZ764,IF($J$9=16,'Mottes de 6'!BA764,IF($J$9=17,'Mottes de 6'!BB764,IF($J$9=18,'Mottes de 6'!BC764,IF($J$9=19,'Mottes de 6'!BD764,IF($J$9=20,'Mottes de 6'!BE764,IF($J$9=21,'Mottes de 6'!BF764,IF($J$9=22,'Mottes de 6'!BG764,IF($J$9=23,'Mottes de 6'!BH764,IF($J$9=24,'Mottes de 6'!BI764,IF($J$9=25,'Mottes de 6'!BJ764,IF($J$9=26,'Mottes de 6'!BK764,IF($J$9=27,'Mottes de 6'!BL764,IF($J$9=28,'Mottes de 6'!BM764,IF($J$9=29,'Mottes de 6'!BN764,IF($J$9=30,'Mottes de 6'!BO764,IF($J$9=31,'Mottes de 6'!BP764,IF($J$9=32,'Mottes de 6'!BQ764,IF($J$9=33,'Mottes de 6'!BR764,IF($J$9=34,'Mottes de 6'!BS764,IF($J$9=35,'Mottes de 6'!BT764,))))))))))))))))))))))))))))))))))))))))))))))))))))</f>
        <v>0</v>
      </c>
      <c r="K2825" s="103" t="str">
        <f>IF('Mottes de 6'!R764=0,"","Erreur")</f>
        <v/>
      </c>
    </row>
    <row r="2826" spans="1:11" x14ac:dyDescent="0.25">
      <c r="A2826" s="103">
        <f>IF('Mottes de 6'!A765&lt;&gt;"",'Mottes de 6'!A765,"")</f>
        <v>12480</v>
      </c>
      <c r="B2826" s="103" t="str">
        <f>IF('Mottes de 6'!L765&lt;&gt;"",'Mottes de 6'!L765,"")</f>
        <v>Noai</v>
      </c>
      <c r="C2826" s="107" t="str">
        <f>IF('Mottes de 6'!B765&lt;&gt;"",'Mottes de 6'!B765,"")</f>
        <v>SAUGE GRAHAMII</v>
      </c>
      <c r="D2826" s="107" t="str">
        <f>IF('Mottes de 6'!C765&lt;&gt;"",'Mottes de 6'!C765,"")</f>
        <v>Hot Lips</v>
      </c>
      <c r="E2826" s="103">
        <f>IF('Mottes de 6'!H765&lt;&gt;"",'Mottes de 6'!H765,"")</f>
        <v>12</v>
      </c>
      <c r="F2826" s="103" t="str">
        <f>IF('Mottes de 6'!E765&lt;&gt;"",'Mottes de 6'!E765,"")</f>
        <v>B</v>
      </c>
      <c r="G2826" s="103" t="str">
        <f>IF('Mottes de 6'!N765&lt;&gt;"",'Mottes de 6'!N765,"")</f>
        <v>M6</v>
      </c>
      <c r="H2826" s="103" t="str">
        <f>IF('Mottes de 6'!I765&lt;&gt;"",'Mottes de 6'!I765,"")</f>
        <v>B</v>
      </c>
      <c r="I2826" s="103" t="str">
        <f>IF('Mottes de 6'!J765&lt;&gt;"",'Mottes de 6'!J765,"")</f>
        <v/>
      </c>
      <c r="J2826" s="103">
        <f>IF($J$9=36,'Mottes de 6'!U765,IF($J$9=37,'Mottes de 6'!V765,IF($J$9=38,'Mottes de 6'!W765,IF($J$9=39,'Mottes de 6'!X765,IF($J$9=40,'Mottes de 6'!Y765,IF($J$9=41,'Mottes de 6'!Z765,IF($J$9=42,'Mottes de 6'!AA765,IF($J$9=43,'Mottes de 6'!AB765,IF($J$9=44,'Mottes de 6'!AC765,IF($J$9=45,'Mottes de 6'!AD765,IF($J$9=46,'Mottes de 6'!AE765,IF($J$9=47,'Mottes de 6'!AF765,IF($J$9=48,'Mottes de 6'!AG765,IF($J$9=49,'Mottes de 6'!AH765,IF($J$9=50,'Mottes de 6'!AI765,IF($J$9=51,'Mottes de 6'!AJ765,IF($J$9=52,'Mottes de 6'!AK765,IF($J$9=1,'Mottes de 6'!AL765,IF($J$9=2,'Mottes de 6'!AM765,IF($J$9=3,'Mottes de 6'!AN765,IF($J$9=4,'Mottes de 6'!AO765,IF($J$9=5,'Mottes de 6'!AP765,IF($J$9=6,'Mottes de 6'!AQ765,IF($J$9=7,'Mottes de 6'!AR765,IF($J$9=8,'Mottes de 6'!AS765,IF($J$9=9,'Mottes de 6'!AT765,IF($J$9=10,'Mottes de 6'!AU765,IF($J$9=11,'Mottes de 6'!AV765,IF($J$9=12,'Mottes de 6'!AW765,IF($J$9=13,'Mottes de 6'!AX765,IF($J$9=14,'Mottes de 6'!AY765,IF($J$9=15,'Mottes de 6'!AZ765,IF($J$9=16,'Mottes de 6'!BA765,IF($J$9=17,'Mottes de 6'!BB765,IF($J$9=18,'Mottes de 6'!BC765,IF($J$9=19,'Mottes de 6'!BD765,IF($J$9=20,'Mottes de 6'!BE765,IF($J$9=21,'Mottes de 6'!BF765,IF($J$9=22,'Mottes de 6'!BG765,IF($J$9=23,'Mottes de 6'!BH765,IF($J$9=24,'Mottes de 6'!BI765,IF($J$9=25,'Mottes de 6'!BJ765,IF($J$9=26,'Mottes de 6'!BK765,IF($J$9=27,'Mottes de 6'!BL765,IF($J$9=28,'Mottes de 6'!BM765,IF($J$9=29,'Mottes de 6'!BN765,IF($J$9=30,'Mottes de 6'!BO765,IF($J$9=31,'Mottes de 6'!BP765,IF($J$9=32,'Mottes de 6'!BQ765,IF($J$9=33,'Mottes de 6'!BR765,IF($J$9=34,'Mottes de 6'!BS765,IF($J$9=35,'Mottes de 6'!BT765,))))))))))))))))))))))))))))))))))))))))))))))))))))</f>
        <v>0</v>
      </c>
      <c r="K2826" s="103" t="str">
        <f>IF('Mottes de 6'!R765=0,"","Erreur")</f>
        <v/>
      </c>
    </row>
    <row r="2827" spans="1:11" x14ac:dyDescent="0.25">
      <c r="A2827" s="103">
        <f>IF('Mottes de 6'!A766&lt;&gt;"",'Mottes de 6'!A766,"")</f>
        <v>23083</v>
      </c>
      <c r="B2827" s="103" t="str">
        <f>IF('Mottes de 6'!L766&lt;&gt;"",'Mottes de 6'!L766,"")</f>
        <v>Noai</v>
      </c>
      <c r="C2827" s="107" t="str">
        <f>IF('Mottes de 6'!B766&lt;&gt;"",'Mottes de 6'!B766,"")</f>
        <v>SAUGE GRAHAMII</v>
      </c>
      <c r="D2827" s="107" t="str">
        <f>IF('Mottes de 6'!C766&lt;&gt;"",'Mottes de 6'!C766,"")</f>
        <v>Pink Pong</v>
      </c>
      <c r="E2827" s="103">
        <f>IF('Mottes de 6'!H766&lt;&gt;"",'Mottes de 6'!H766,"")</f>
        <v>11</v>
      </c>
      <c r="F2827" s="103" t="str">
        <f>IF('Mottes de 6'!E766&lt;&gt;"",'Mottes de 6'!E766,"")</f>
        <v>B</v>
      </c>
      <c r="G2827" s="103" t="str">
        <f>IF('Mottes de 6'!N766&lt;&gt;"",'Mottes de 6'!N766,"")</f>
        <v>M6</v>
      </c>
      <c r="H2827" s="103" t="str">
        <f>IF('Mottes de 6'!I766&lt;&gt;"",'Mottes de 6'!I766,"")</f>
        <v>B</v>
      </c>
      <c r="I2827" s="103" t="str">
        <f>IF('Mottes de 6'!J766&lt;&gt;"",'Mottes de 6'!J766,"")</f>
        <v/>
      </c>
      <c r="J2827" s="103">
        <f>IF($J$9=36,'Mottes de 6'!U766,IF($J$9=37,'Mottes de 6'!V766,IF($J$9=38,'Mottes de 6'!W766,IF($J$9=39,'Mottes de 6'!X766,IF($J$9=40,'Mottes de 6'!Y766,IF($J$9=41,'Mottes de 6'!Z766,IF($J$9=42,'Mottes de 6'!AA766,IF($J$9=43,'Mottes de 6'!AB766,IF($J$9=44,'Mottes de 6'!AC766,IF($J$9=45,'Mottes de 6'!AD766,IF($J$9=46,'Mottes de 6'!AE766,IF($J$9=47,'Mottes de 6'!AF766,IF($J$9=48,'Mottes de 6'!AG766,IF($J$9=49,'Mottes de 6'!AH766,IF($J$9=50,'Mottes de 6'!AI766,IF($J$9=51,'Mottes de 6'!AJ766,IF($J$9=52,'Mottes de 6'!AK766,IF($J$9=1,'Mottes de 6'!AL766,IF($J$9=2,'Mottes de 6'!AM766,IF($J$9=3,'Mottes de 6'!AN766,IF($J$9=4,'Mottes de 6'!AO766,IF($J$9=5,'Mottes de 6'!AP766,IF($J$9=6,'Mottes de 6'!AQ766,IF($J$9=7,'Mottes de 6'!AR766,IF($J$9=8,'Mottes de 6'!AS766,IF($J$9=9,'Mottes de 6'!AT766,IF($J$9=10,'Mottes de 6'!AU766,IF($J$9=11,'Mottes de 6'!AV766,IF($J$9=12,'Mottes de 6'!AW766,IF($J$9=13,'Mottes de 6'!AX766,IF($J$9=14,'Mottes de 6'!AY766,IF($J$9=15,'Mottes de 6'!AZ766,IF($J$9=16,'Mottes de 6'!BA766,IF($J$9=17,'Mottes de 6'!BB766,IF($J$9=18,'Mottes de 6'!BC766,IF($J$9=19,'Mottes de 6'!BD766,IF($J$9=20,'Mottes de 6'!BE766,IF($J$9=21,'Mottes de 6'!BF766,IF($J$9=22,'Mottes de 6'!BG766,IF($J$9=23,'Mottes de 6'!BH766,IF($J$9=24,'Mottes de 6'!BI766,IF($J$9=25,'Mottes de 6'!BJ766,IF($J$9=26,'Mottes de 6'!BK766,IF($J$9=27,'Mottes de 6'!BL766,IF($J$9=28,'Mottes de 6'!BM766,IF($J$9=29,'Mottes de 6'!BN766,IF($J$9=30,'Mottes de 6'!BO766,IF($J$9=31,'Mottes de 6'!BP766,IF($J$9=32,'Mottes de 6'!BQ766,IF($J$9=33,'Mottes de 6'!BR766,IF($J$9=34,'Mottes de 6'!BS766,IF($J$9=35,'Mottes de 6'!BT766,))))))))))))))))))))))))))))))))))))))))))))))))))))</f>
        <v>0</v>
      </c>
      <c r="K2827" s="103" t="str">
        <f>IF('Mottes de 6'!R766=0,"","Erreur")</f>
        <v/>
      </c>
    </row>
    <row r="2828" spans="1:11" x14ac:dyDescent="0.25">
      <c r="A2828" s="103">
        <f>IF('Mottes de 6'!A767&lt;&gt;"",'Mottes de 6'!A767,"")</f>
        <v>12478</v>
      </c>
      <c r="B2828" s="103" t="str">
        <f>IF('Mottes de 6'!L767&lt;&gt;"",'Mottes de 6'!L767,"")</f>
        <v>Noai</v>
      </c>
      <c r="C2828" s="107" t="str">
        <f>IF('Mottes de 6'!B767&lt;&gt;"",'Mottes de 6'!B767,"")</f>
        <v>SAUGE GRAHAMII</v>
      </c>
      <c r="D2828" s="107" t="str">
        <f>IF('Mottes de 6'!C767&lt;&gt;"",'Mottes de 6'!C767,"")</f>
        <v>Rouge</v>
      </c>
      <c r="E2828" s="103">
        <f>IF('Mottes de 6'!H767&lt;&gt;"",'Mottes de 6'!H767,"")</f>
        <v>12</v>
      </c>
      <c r="F2828" s="103" t="str">
        <f>IF('Mottes de 6'!E767&lt;&gt;"",'Mottes de 6'!E767,"")</f>
        <v>B</v>
      </c>
      <c r="G2828" s="103" t="str">
        <f>IF('Mottes de 6'!N767&lt;&gt;"",'Mottes de 6'!N767,"")</f>
        <v>M6</v>
      </c>
      <c r="H2828" s="103" t="str">
        <f>IF('Mottes de 6'!I767&lt;&gt;"",'Mottes de 6'!I767,"")</f>
        <v>B</v>
      </c>
      <c r="I2828" s="103" t="str">
        <f>IF('Mottes de 6'!J767&lt;&gt;"",'Mottes de 6'!J767,"")</f>
        <v/>
      </c>
      <c r="J2828" s="103">
        <f>IF($J$9=36,'Mottes de 6'!U767,IF($J$9=37,'Mottes de 6'!V767,IF($J$9=38,'Mottes de 6'!W767,IF($J$9=39,'Mottes de 6'!X767,IF($J$9=40,'Mottes de 6'!Y767,IF($J$9=41,'Mottes de 6'!Z767,IF($J$9=42,'Mottes de 6'!AA767,IF($J$9=43,'Mottes de 6'!AB767,IF($J$9=44,'Mottes de 6'!AC767,IF($J$9=45,'Mottes de 6'!AD767,IF($J$9=46,'Mottes de 6'!AE767,IF($J$9=47,'Mottes de 6'!AF767,IF($J$9=48,'Mottes de 6'!AG767,IF($J$9=49,'Mottes de 6'!AH767,IF($J$9=50,'Mottes de 6'!AI767,IF($J$9=51,'Mottes de 6'!AJ767,IF($J$9=52,'Mottes de 6'!AK767,IF($J$9=1,'Mottes de 6'!AL767,IF($J$9=2,'Mottes de 6'!AM767,IF($J$9=3,'Mottes de 6'!AN767,IF($J$9=4,'Mottes de 6'!AO767,IF($J$9=5,'Mottes de 6'!AP767,IF($J$9=6,'Mottes de 6'!AQ767,IF($J$9=7,'Mottes de 6'!AR767,IF($J$9=8,'Mottes de 6'!AS767,IF($J$9=9,'Mottes de 6'!AT767,IF($J$9=10,'Mottes de 6'!AU767,IF($J$9=11,'Mottes de 6'!AV767,IF($J$9=12,'Mottes de 6'!AW767,IF($J$9=13,'Mottes de 6'!AX767,IF($J$9=14,'Mottes de 6'!AY767,IF($J$9=15,'Mottes de 6'!AZ767,IF($J$9=16,'Mottes de 6'!BA767,IF($J$9=17,'Mottes de 6'!BB767,IF($J$9=18,'Mottes de 6'!BC767,IF($J$9=19,'Mottes de 6'!BD767,IF($J$9=20,'Mottes de 6'!BE767,IF($J$9=21,'Mottes de 6'!BF767,IF($J$9=22,'Mottes de 6'!BG767,IF($J$9=23,'Mottes de 6'!BH767,IF($J$9=24,'Mottes de 6'!BI767,IF($J$9=25,'Mottes de 6'!BJ767,IF($J$9=26,'Mottes de 6'!BK767,IF($J$9=27,'Mottes de 6'!BL767,IF($J$9=28,'Mottes de 6'!BM767,IF($J$9=29,'Mottes de 6'!BN767,IF($J$9=30,'Mottes de 6'!BO767,IF($J$9=31,'Mottes de 6'!BP767,IF($J$9=32,'Mottes de 6'!BQ767,IF($J$9=33,'Mottes de 6'!BR767,IF($J$9=34,'Mottes de 6'!BS767,IF($J$9=35,'Mottes de 6'!BT767,))))))))))))))))))))))))))))))))))))))))))))))))))))</f>
        <v>0</v>
      </c>
      <c r="K2828" s="103" t="str">
        <f>IF('Mottes de 6'!R767=0,"","Erreur")</f>
        <v/>
      </c>
    </row>
    <row r="2829" spans="1:11" x14ac:dyDescent="0.25">
      <c r="A2829" s="103">
        <f>IF('Mottes de 6'!A768&lt;&gt;"",'Mottes de 6'!A768,"")</f>
        <v>12479</v>
      </c>
      <c r="B2829" s="103" t="str">
        <f>IF('Mottes de 6'!L768&lt;&gt;"",'Mottes de 6'!L768,"")</f>
        <v>Noai</v>
      </c>
      <c r="C2829" s="107" t="str">
        <f>IF('Mottes de 6'!B768&lt;&gt;"",'Mottes de 6'!B768,"")</f>
        <v>SAUGE GRAHAMII</v>
      </c>
      <c r="D2829" s="107" t="str">
        <f>IF('Mottes de 6'!C768&lt;&gt;"",'Mottes de 6'!C768,"")</f>
        <v>Royal Bumble</v>
      </c>
      <c r="E2829" s="103">
        <f>IF('Mottes de 6'!H768&lt;&gt;"",'Mottes de 6'!H768,"")</f>
        <v>12</v>
      </c>
      <c r="F2829" s="103" t="str">
        <f>IF('Mottes de 6'!E768&lt;&gt;"",'Mottes de 6'!E768,"")</f>
        <v>B</v>
      </c>
      <c r="G2829" s="103" t="str">
        <f>IF('Mottes de 6'!N768&lt;&gt;"",'Mottes de 6'!N768,"")</f>
        <v>M6</v>
      </c>
      <c r="H2829" s="103" t="str">
        <f>IF('Mottes de 6'!I768&lt;&gt;"",'Mottes de 6'!I768,"")</f>
        <v>B</v>
      </c>
      <c r="I2829" s="103" t="str">
        <f>IF('Mottes de 6'!J768&lt;&gt;"",'Mottes de 6'!J768,"")</f>
        <v/>
      </c>
      <c r="J2829" s="103">
        <f>IF($J$9=36,'Mottes de 6'!U768,IF($J$9=37,'Mottes de 6'!V768,IF($J$9=38,'Mottes de 6'!W768,IF($J$9=39,'Mottes de 6'!X768,IF($J$9=40,'Mottes de 6'!Y768,IF($J$9=41,'Mottes de 6'!Z768,IF($J$9=42,'Mottes de 6'!AA768,IF($J$9=43,'Mottes de 6'!AB768,IF($J$9=44,'Mottes de 6'!AC768,IF($J$9=45,'Mottes de 6'!AD768,IF($J$9=46,'Mottes de 6'!AE768,IF($J$9=47,'Mottes de 6'!AF768,IF($J$9=48,'Mottes de 6'!AG768,IF($J$9=49,'Mottes de 6'!AH768,IF($J$9=50,'Mottes de 6'!AI768,IF($J$9=51,'Mottes de 6'!AJ768,IF($J$9=52,'Mottes de 6'!AK768,IF($J$9=1,'Mottes de 6'!AL768,IF($J$9=2,'Mottes de 6'!AM768,IF($J$9=3,'Mottes de 6'!AN768,IF($J$9=4,'Mottes de 6'!AO768,IF($J$9=5,'Mottes de 6'!AP768,IF($J$9=6,'Mottes de 6'!AQ768,IF($J$9=7,'Mottes de 6'!AR768,IF($J$9=8,'Mottes de 6'!AS768,IF($J$9=9,'Mottes de 6'!AT768,IF($J$9=10,'Mottes de 6'!AU768,IF($J$9=11,'Mottes de 6'!AV768,IF($J$9=12,'Mottes de 6'!AW768,IF($J$9=13,'Mottes de 6'!AX768,IF($J$9=14,'Mottes de 6'!AY768,IF($J$9=15,'Mottes de 6'!AZ768,IF($J$9=16,'Mottes de 6'!BA768,IF($J$9=17,'Mottes de 6'!BB768,IF($J$9=18,'Mottes de 6'!BC768,IF($J$9=19,'Mottes de 6'!BD768,IF($J$9=20,'Mottes de 6'!BE768,IF($J$9=21,'Mottes de 6'!BF768,IF($J$9=22,'Mottes de 6'!BG768,IF($J$9=23,'Mottes de 6'!BH768,IF($J$9=24,'Mottes de 6'!BI768,IF($J$9=25,'Mottes de 6'!BJ768,IF($J$9=26,'Mottes de 6'!BK768,IF($J$9=27,'Mottes de 6'!BL768,IF($J$9=28,'Mottes de 6'!BM768,IF($J$9=29,'Mottes de 6'!BN768,IF($J$9=30,'Mottes de 6'!BO768,IF($J$9=31,'Mottes de 6'!BP768,IF($J$9=32,'Mottes de 6'!BQ768,IF($J$9=33,'Mottes de 6'!BR768,IF($J$9=34,'Mottes de 6'!BS768,IF($J$9=35,'Mottes de 6'!BT768,))))))))))))))))))))))))))))))))))))))))))))))))))))</f>
        <v>0</v>
      </c>
      <c r="K2829" s="103" t="str">
        <f>IF('Mottes de 6'!R768=0,"","Erreur")</f>
        <v/>
      </c>
    </row>
    <row r="2830" spans="1:11" x14ac:dyDescent="0.25">
      <c r="A2830" s="103">
        <f>IF('Mottes de 6'!A769&lt;&gt;"",'Mottes de 6'!A769,"")</f>
        <v>15323</v>
      </c>
      <c r="B2830" s="103" t="str">
        <f>IF('Mottes de 6'!L769&lt;&gt;"",'Mottes de 6'!L769,"")</f>
        <v>Noai</v>
      </c>
      <c r="C2830" s="107" t="str">
        <f>IF('Mottes de 6'!B769&lt;&gt;"",'Mottes de 6'!B769,"")</f>
        <v>SAUGE GRAHAMII</v>
      </c>
      <c r="D2830" s="107" t="str">
        <f>IF('Mottes de 6'!C769&lt;&gt;"",'Mottes de 6'!C769,"")</f>
        <v>So Cool Pale Blue</v>
      </c>
      <c r="E2830" s="103">
        <f>IF('Mottes de 6'!H769&lt;&gt;"",'Mottes de 6'!H769,"")</f>
        <v>12</v>
      </c>
      <c r="F2830" s="103" t="str">
        <f>IF('Mottes de 6'!E769&lt;&gt;"",'Mottes de 6'!E769,"")</f>
        <v>B</v>
      </c>
      <c r="G2830" s="103" t="str">
        <f>IF('Mottes de 6'!N769&lt;&gt;"",'Mottes de 6'!N769,"")</f>
        <v>M6</v>
      </c>
      <c r="H2830" s="103" t="str">
        <f>IF('Mottes de 6'!I769&lt;&gt;"",'Mottes de 6'!I769,"")</f>
        <v>B</v>
      </c>
      <c r="I2830" s="103">
        <f>IF('Mottes de 6'!J769&lt;&gt;"",'Mottes de 6'!J769,"")</f>
        <v>0.11</v>
      </c>
      <c r="J2830" s="103">
        <f>IF($J$9=36,'Mottes de 6'!U769,IF($J$9=37,'Mottes de 6'!V769,IF($J$9=38,'Mottes de 6'!W769,IF($J$9=39,'Mottes de 6'!X769,IF($J$9=40,'Mottes de 6'!Y769,IF($J$9=41,'Mottes de 6'!Z769,IF($J$9=42,'Mottes de 6'!AA769,IF($J$9=43,'Mottes de 6'!AB769,IF($J$9=44,'Mottes de 6'!AC769,IF($J$9=45,'Mottes de 6'!AD769,IF($J$9=46,'Mottes de 6'!AE769,IF($J$9=47,'Mottes de 6'!AF769,IF($J$9=48,'Mottes de 6'!AG769,IF($J$9=49,'Mottes de 6'!AH769,IF($J$9=50,'Mottes de 6'!AI769,IF($J$9=51,'Mottes de 6'!AJ769,IF($J$9=52,'Mottes de 6'!AK769,IF($J$9=1,'Mottes de 6'!AL769,IF($J$9=2,'Mottes de 6'!AM769,IF($J$9=3,'Mottes de 6'!AN769,IF($J$9=4,'Mottes de 6'!AO769,IF($J$9=5,'Mottes de 6'!AP769,IF($J$9=6,'Mottes de 6'!AQ769,IF($J$9=7,'Mottes de 6'!AR769,IF($J$9=8,'Mottes de 6'!AS769,IF($J$9=9,'Mottes de 6'!AT769,IF($J$9=10,'Mottes de 6'!AU769,IF($J$9=11,'Mottes de 6'!AV769,IF($J$9=12,'Mottes de 6'!AW769,IF($J$9=13,'Mottes de 6'!AX769,IF($J$9=14,'Mottes de 6'!AY769,IF($J$9=15,'Mottes de 6'!AZ769,IF($J$9=16,'Mottes de 6'!BA769,IF($J$9=17,'Mottes de 6'!BB769,IF($J$9=18,'Mottes de 6'!BC769,IF($J$9=19,'Mottes de 6'!BD769,IF($J$9=20,'Mottes de 6'!BE769,IF($J$9=21,'Mottes de 6'!BF769,IF($J$9=22,'Mottes de 6'!BG769,IF($J$9=23,'Mottes de 6'!BH769,IF($J$9=24,'Mottes de 6'!BI769,IF($J$9=25,'Mottes de 6'!BJ769,IF($J$9=26,'Mottes de 6'!BK769,IF($J$9=27,'Mottes de 6'!BL769,IF($J$9=28,'Mottes de 6'!BM769,IF($J$9=29,'Mottes de 6'!BN769,IF($J$9=30,'Mottes de 6'!BO769,IF($J$9=31,'Mottes de 6'!BP769,IF($J$9=32,'Mottes de 6'!BQ769,IF($J$9=33,'Mottes de 6'!BR769,IF($J$9=34,'Mottes de 6'!BS769,IF($J$9=35,'Mottes de 6'!BT769,))))))))))))))))))))))))))))))))))))))))))))))))))))</f>
        <v>0</v>
      </c>
      <c r="K2830" s="103" t="str">
        <f>IF('Mottes de 6'!R769=0,"","Erreur")</f>
        <v/>
      </c>
    </row>
    <row r="2831" spans="1:11" x14ac:dyDescent="0.25">
      <c r="A2831" s="103">
        <f>IF('Mottes de 6'!A770&lt;&gt;"",'Mottes de 6'!A770,"")</f>
        <v>23135</v>
      </c>
      <c r="B2831" s="103" t="str">
        <f>IF('Mottes de 6'!L770&lt;&gt;"",'Mottes de 6'!L770,"")</f>
        <v>Noai</v>
      </c>
      <c r="C2831" s="107" t="str">
        <f>IF('Mottes de 6'!B770&lt;&gt;"",'Mottes de 6'!B770,"")</f>
        <v>SAUGE GRAHAMII</v>
      </c>
      <c r="D2831" s="107" t="str">
        <f>IF('Mottes de 6'!C770&lt;&gt;"",'Mottes de 6'!C770,"")</f>
        <v>So Cool Purple</v>
      </c>
      <c r="E2831" s="103">
        <f>IF('Mottes de 6'!H770&lt;&gt;"",'Mottes de 6'!H770,"")</f>
        <v>12</v>
      </c>
      <c r="F2831" s="103" t="str">
        <f>IF('Mottes de 6'!E770&lt;&gt;"",'Mottes de 6'!E770,"")</f>
        <v>B</v>
      </c>
      <c r="G2831" s="103" t="str">
        <f>IF('Mottes de 6'!N770&lt;&gt;"",'Mottes de 6'!N770,"")</f>
        <v>M6</v>
      </c>
      <c r="H2831" s="103" t="str">
        <f>IF('Mottes de 6'!I770&lt;&gt;"",'Mottes de 6'!I770,"")</f>
        <v>B</v>
      </c>
      <c r="I2831" s="103">
        <f>IF('Mottes de 6'!J770&lt;&gt;"",'Mottes de 6'!J770,"")</f>
        <v>0.11</v>
      </c>
      <c r="J2831" s="103">
        <f>IF($J$9=36,'Mottes de 6'!U770,IF($J$9=37,'Mottes de 6'!V770,IF($J$9=38,'Mottes de 6'!W770,IF($J$9=39,'Mottes de 6'!X770,IF($J$9=40,'Mottes de 6'!Y770,IF($J$9=41,'Mottes de 6'!Z770,IF($J$9=42,'Mottes de 6'!AA770,IF($J$9=43,'Mottes de 6'!AB770,IF($J$9=44,'Mottes de 6'!AC770,IF($J$9=45,'Mottes de 6'!AD770,IF($J$9=46,'Mottes de 6'!AE770,IF($J$9=47,'Mottes de 6'!AF770,IF($J$9=48,'Mottes de 6'!AG770,IF($J$9=49,'Mottes de 6'!AH770,IF($J$9=50,'Mottes de 6'!AI770,IF($J$9=51,'Mottes de 6'!AJ770,IF($J$9=52,'Mottes de 6'!AK770,IF($J$9=1,'Mottes de 6'!AL770,IF($J$9=2,'Mottes de 6'!AM770,IF($J$9=3,'Mottes de 6'!AN770,IF($J$9=4,'Mottes de 6'!AO770,IF($J$9=5,'Mottes de 6'!AP770,IF($J$9=6,'Mottes de 6'!AQ770,IF($J$9=7,'Mottes de 6'!AR770,IF($J$9=8,'Mottes de 6'!AS770,IF($J$9=9,'Mottes de 6'!AT770,IF($J$9=10,'Mottes de 6'!AU770,IF($J$9=11,'Mottes de 6'!AV770,IF($J$9=12,'Mottes de 6'!AW770,IF($J$9=13,'Mottes de 6'!AX770,IF($J$9=14,'Mottes de 6'!AY770,IF($J$9=15,'Mottes de 6'!AZ770,IF($J$9=16,'Mottes de 6'!BA770,IF($J$9=17,'Mottes de 6'!BB770,IF($J$9=18,'Mottes de 6'!BC770,IF($J$9=19,'Mottes de 6'!BD770,IF($J$9=20,'Mottes de 6'!BE770,IF($J$9=21,'Mottes de 6'!BF770,IF($J$9=22,'Mottes de 6'!BG770,IF($J$9=23,'Mottes de 6'!BH770,IF($J$9=24,'Mottes de 6'!BI770,IF($J$9=25,'Mottes de 6'!BJ770,IF($J$9=26,'Mottes de 6'!BK770,IF($J$9=27,'Mottes de 6'!BL770,IF($J$9=28,'Mottes de 6'!BM770,IF($J$9=29,'Mottes de 6'!BN770,IF($J$9=30,'Mottes de 6'!BO770,IF($J$9=31,'Mottes de 6'!BP770,IF($J$9=32,'Mottes de 6'!BQ770,IF($J$9=33,'Mottes de 6'!BR770,IF($J$9=34,'Mottes de 6'!BS770,IF($J$9=35,'Mottes de 6'!BT770,))))))))))))))))))))))))))))))))))))))))))))))))))))</f>
        <v>0</v>
      </c>
      <c r="K2831" s="103" t="str">
        <f>IF('Mottes de 6'!R770=0,"","Erreur")</f>
        <v/>
      </c>
    </row>
    <row r="2832" spans="1:11" x14ac:dyDescent="0.25">
      <c r="A2832" s="103">
        <f>IF('Mottes de 6'!A771&lt;&gt;"",'Mottes de 6'!A771,"")</f>
        <v>21498</v>
      </c>
      <c r="B2832" s="103" t="str">
        <f>IF('Mottes de 6'!L771&lt;&gt;"",'Mottes de 6'!L771,"")</f>
        <v>Noai</v>
      </c>
      <c r="C2832" s="107" t="str">
        <f>IF('Mottes de 6'!B771&lt;&gt;"",'Mottes de 6'!B771,"")</f>
        <v>SAUGE GRAHAMII</v>
      </c>
      <c r="D2832" s="107" t="str">
        <f>IF('Mottes de 6'!C771&lt;&gt;"",'Mottes de 6'!C771,"")</f>
        <v>Trenance</v>
      </c>
      <c r="E2832" s="103">
        <f>IF('Mottes de 6'!H771&lt;&gt;"",'Mottes de 6'!H771,"")</f>
        <v>12</v>
      </c>
      <c r="F2832" s="103" t="str">
        <f>IF('Mottes de 6'!E771&lt;&gt;"",'Mottes de 6'!E771,"")</f>
        <v>B</v>
      </c>
      <c r="G2832" s="103" t="str">
        <f>IF('Mottes de 6'!N771&lt;&gt;"",'Mottes de 6'!N771,"")</f>
        <v>M6</v>
      </c>
      <c r="H2832" s="103" t="str">
        <f>IF('Mottes de 6'!I771&lt;&gt;"",'Mottes de 6'!I771,"")</f>
        <v>B</v>
      </c>
      <c r="I2832" s="103" t="str">
        <f>IF('Mottes de 6'!J771&lt;&gt;"",'Mottes de 6'!J771,"")</f>
        <v/>
      </c>
      <c r="J2832" s="103">
        <f>IF($J$9=36,'Mottes de 6'!U771,IF($J$9=37,'Mottes de 6'!V771,IF($J$9=38,'Mottes de 6'!W771,IF($J$9=39,'Mottes de 6'!X771,IF($J$9=40,'Mottes de 6'!Y771,IF($J$9=41,'Mottes de 6'!Z771,IF($J$9=42,'Mottes de 6'!AA771,IF($J$9=43,'Mottes de 6'!AB771,IF($J$9=44,'Mottes de 6'!AC771,IF($J$9=45,'Mottes de 6'!AD771,IF($J$9=46,'Mottes de 6'!AE771,IF($J$9=47,'Mottes de 6'!AF771,IF($J$9=48,'Mottes de 6'!AG771,IF($J$9=49,'Mottes de 6'!AH771,IF($J$9=50,'Mottes de 6'!AI771,IF($J$9=51,'Mottes de 6'!AJ771,IF($J$9=52,'Mottes de 6'!AK771,IF($J$9=1,'Mottes de 6'!AL771,IF($J$9=2,'Mottes de 6'!AM771,IF($J$9=3,'Mottes de 6'!AN771,IF($J$9=4,'Mottes de 6'!AO771,IF($J$9=5,'Mottes de 6'!AP771,IF($J$9=6,'Mottes de 6'!AQ771,IF($J$9=7,'Mottes de 6'!AR771,IF($J$9=8,'Mottes de 6'!AS771,IF($J$9=9,'Mottes de 6'!AT771,IF($J$9=10,'Mottes de 6'!AU771,IF($J$9=11,'Mottes de 6'!AV771,IF($J$9=12,'Mottes de 6'!AW771,IF($J$9=13,'Mottes de 6'!AX771,IF($J$9=14,'Mottes de 6'!AY771,IF($J$9=15,'Mottes de 6'!AZ771,IF($J$9=16,'Mottes de 6'!BA771,IF($J$9=17,'Mottes de 6'!BB771,IF($J$9=18,'Mottes de 6'!BC771,IF($J$9=19,'Mottes de 6'!BD771,IF($J$9=20,'Mottes de 6'!BE771,IF($J$9=21,'Mottes de 6'!BF771,IF($J$9=22,'Mottes de 6'!BG771,IF($J$9=23,'Mottes de 6'!BH771,IF($J$9=24,'Mottes de 6'!BI771,IF($J$9=25,'Mottes de 6'!BJ771,IF($J$9=26,'Mottes de 6'!BK771,IF($J$9=27,'Mottes de 6'!BL771,IF($J$9=28,'Mottes de 6'!BM771,IF($J$9=29,'Mottes de 6'!BN771,IF($J$9=30,'Mottes de 6'!BO771,IF($J$9=31,'Mottes de 6'!BP771,IF($J$9=32,'Mottes de 6'!BQ771,IF($J$9=33,'Mottes de 6'!BR771,IF($J$9=34,'Mottes de 6'!BS771,IF($J$9=35,'Mottes de 6'!BT771,))))))))))))))))))))))))))))))))))))))))))))))))))))</f>
        <v>0</v>
      </c>
      <c r="K2832" s="103" t="str">
        <f>IF('Mottes de 6'!R771=0,"","Erreur")</f>
        <v/>
      </c>
    </row>
    <row r="2833" spans="1:11" x14ac:dyDescent="0.25">
      <c r="A2833" s="103" t="str">
        <f>IF('Mottes de 6'!A772&lt;&gt;"",'Mottes de 6'!A772,"")</f>
        <v/>
      </c>
      <c r="B2833" s="103" t="str">
        <f>IF('Mottes de 6'!L772&lt;&gt;"",'Mottes de 6'!L772,"")</f>
        <v>Noai</v>
      </c>
      <c r="C2833" s="107" t="str">
        <f>IF('Mottes de 6'!B772&lt;&gt;"",'Mottes de 6'!B772,"")</f>
        <v>SAUGE GRAHAMII</v>
      </c>
      <c r="D2833" s="107" t="str">
        <f>IF('Mottes de 6'!C772&lt;&gt;"",'Mottes de 6'!C772,"")</f>
        <v>Variées</v>
      </c>
      <c r="E2833" s="103">
        <f>IF('Mottes de 6'!H772&lt;&gt;"",'Mottes de 6'!H772,"")</f>
        <v>6</v>
      </c>
      <c r="F2833" s="103" t="str">
        <f>IF('Mottes de 6'!E772&lt;&gt;"",'Mottes de 6'!E772,"")</f>
        <v>B</v>
      </c>
      <c r="G2833" s="103" t="str">
        <f>IF('Mottes de 6'!N772&lt;&gt;"",'Mottes de 6'!N772,"")</f>
        <v>M6</v>
      </c>
      <c r="H2833" s="103" t="str">
        <f>IF('Mottes de 6'!I772&lt;&gt;"",'Mottes de 6'!I772,"")</f>
        <v>B</v>
      </c>
      <c r="I2833" s="103" t="str">
        <f>IF('Mottes de 6'!J772&lt;&gt;"",'Mottes de 6'!J772,"")</f>
        <v/>
      </c>
      <c r="J2833" s="103">
        <f>IF($J$9=36,'Mottes de 6'!U772,IF($J$9=37,'Mottes de 6'!V772,IF($J$9=38,'Mottes de 6'!W772,IF($J$9=39,'Mottes de 6'!X772,IF($J$9=40,'Mottes de 6'!Y772,IF($J$9=41,'Mottes de 6'!Z772,IF($J$9=42,'Mottes de 6'!AA772,IF($J$9=43,'Mottes de 6'!AB772,IF($J$9=44,'Mottes de 6'!AC772,IF($J$9=45,'Mottes de 6'!AD772,IF($J$9=46,'Mottes de 6'!AE772,IF($J$9=47,'Mottes de 6'!AF772,IF($J$9=48,'Mottes de 6'!AG772,IF($J$9=49,'Mottes de 6'!AH772,IF($J$9=50,'Mottes de 6'!AI772,IF($J$9=51,'Mottes de 6'!AJ772,IF($J$9=52,'Mottes de 6'!AK772,IF($J$9=1,'Mottes de 6'!AL772,IF($J$9=2,'Mottes de 6'!AM772,IF($J$9=3,'Mottes de 6'!AN772,IF($J$9=4,'Mottes de 6'!AO772,IF($J$9=5,'Mottes de 6'!AP772,IF($J$9=6,'Mottes de 6'!AQ772,IF($J$9=7,'Mottes de 6'!AR772,IF($J$9=8,'Mottes de 6'!AS772,IF($J$9=9,'Mottes de 6'!AT772,IF($J$9=10,'Mottes de 6'!AU772,IF($J$9=11,'Mottes de 6'!AV772,IF($J$9=12,'Mottes de 6'!AW772,IF($J$9=13,'Mottes de 6'!AX772,IF($J$9=14,'Mottes de 6'!AY772,IF($J$9=15,'Mottes de 6'!AZ772,IF($J$9=16,'Mottes de 6'!BA772,IF($J$9=17,'Mottes de 6'!BB772,IF($J$9=18,'Mottes de 6'!BC772,IF($J$9=19,'Mottes de 6'!BD772,IF($J$9=20,'Mottes de 6'!BE772,IF($J$9=21,'Mottes de 6'!BF772,IF($J$9=22,'Mottes de 6'!BG772,IF($J$9=23,'Mottes de 6'!BH772,IF($J$9=24,'Mottes de 6'!BI772,IF($J$9=25,'Mottes de 6'!BJ772,IF($J$9=26,'Mottes de 6'!BK772,IF($J$9=27,'Mottes de 6'!BL772,IF($J$9=28,'Mottes de 6'!BM772,IF($J$9=29,'Mottes de 6'!BN772,IF($J$9=30,'Mottes de 6'!BO772,IF($J$9=31,'Mottes de 6'!BP772,IF($J$9=32,'Mottes de 6'!BQ772,IF($J$9=33,'Mottes de 6'!BR772,IF($J$9=34,'Mottes de 6'!BS772,IF($J$9=35,'Mottes de 6'!BT772,))))))))))))))))))))))))))))))))))))))))))))))))))))</f>
        <v>0</v>
      </c>
      <c r="K2833" s="103" t="str">
        <f>IF('Mottes de 6'!R772=0,"","Erreur")</f>
        <v/>
      </c>
    </row>
    <row r="2834" spans="1:11" x14ac:dyDescent="0.25">
      <c r="A2834" s="450"/>
      <c r="B2834" s="450"/>
      <c r="C2834" s="451" t="s">
        <v>1979</v>
      </c>
      <c r="D2834" s="451"/>
      <c r="E2834" s="450"/>
      <c r="F2834" s="450"/>
      <c r="G2834" s="450"/>
      <c r="H2834" s="450"/>
      <c r="I2834" s="450"/>
      <c r="J2834" s="450">
        <f>SUBTOTAL(9,J2823:J2833)</f>
        <v>0</v>
      </c>
      <c r="K2834" s="450"/>
    </row>
    <row r="2835" spans="1:11" x14ac:dyDescent="0.25">
      <c r="A2835" s="103" t="str">
        <f>IF('Mottes de 6'!A773&lt;&gt;"",'Mottes de 6'!A773,"")</f>
        <v/>
      </c>
      <c r="B2835" s="103" t="str">
        <f>IF('Mottes de 6'!L773&lt;&gt;"",'Mottes de 6'!L773,"")</f>
        <v>E</v>
      </c>
      <c r="C2835" s="107" t="str">
        <f>IF('Mottes de 6'!B773&lt;&gt;"",'Mottes de 6'!B773,"")</f>
        <v>SAUGE GREGGI COMPTACT TANAMI</v>
      </c>
      <c r="D2835" s="107" t="str">
        <f>IF('Mottes de 6'!C773&lt;&gt;"",'Mottes de 6'!C773,"")</f>
        <v/>
      </c>
      <c r="E2835" s="103" t="str">
        <f>IF('Mottes de 6'!H773&lt;&gt;"",'Mottes de 6'!H773,"")</f>
        <v/>
      </c>
      <c r="F2835" s="103" t="str">
        <f>IF('Mottes de 6'!E773&lt;&gt;"",'Mottes de 6'!E773,"")</f>
        <v/>
      </c>
      <c r="G2835" s="103" t="str">
        <f>IF('Mottes de 6'!N773&lt;&gt;"",'Mottes de 6'!N773,"")</f>
        <v/>
      </c>
      <c r="H2835" s="103" t="str">
        <f>IF('Mottes de 6'!I773&lt;&gt;"",'Mottes de 6'!I773,"")</f>
        <v/>
      </c>
      <c r="I2835" s="103" t="str">
        <f>IF('Mottes de 6'!J773&lt;&gt;"",'Mottes de 6'!J773,"")</f>
        <v/>
      </c>
      <c r="J2835" s="103">
        <f>IF($J$9=36,'Mottes de 6'!U773,IF($J$9=37,'Mottes de 6'!V773,IF($J$9=38,'Mottes de 6'!W773,IF($J$9=39,'Mottes de 6'!X773,IF($J$9=40,'Mottes de 6'!Y773,IF($J$9=41,'Mottes de 6'!Z773,IF($J$9=42,'Mottes de 6'!AA773,IF($J$9=43,'Mottes de 6'!AB773,IF($J$9=44,'Mottes de 6'!AC773,IF($J$9=45,'Mottes de 6'!AD773,IF($J$9=46,'Mottes de 6'!AE773,IF($J$9=47,'Mottes de 6'!AF773,IF($J$9=48,'Mottes de 6'!AG773,IF($J$9=49,'Mottes de 6'!AH773,IF($J$9=50,'Mottes de 6'!AI773,IF($J$9=51,'Mottes de 6'!AJ773,IF($J$9=52,'Mottes de 6'!AK773,IF($J$9=1,'Mottes de 6'!AL773,IF($J$9=2,'Mottes de 6'!AM773,IF($J$9=3,'Mottes de 6'!AN773,IF($J$9=4,'Mottes de 6'!AO773,IF($J$9=5,'Mottes de 6'!AP773,IF($J$9=6,'Mottes de 6'!AQ773,IF($J$9=7,'Mottes de 6'!AR773,IF($J$9=8,'Mottes de 6'!AS773,IF($J$9=9,'Mottes de 6'!AT773,IF($J$9=10,'Mottes de 6'!AU773,IF($J$9=11,'Mottes de 6'!AV773,IF($J$9=12,'Mottes de 6'!AW773,IF($J$9=13,'Mottes de 6'!AX773,IF($J$9=14,'Mottes de 6'!AY773,IF($J$9=15,'Mottes de 6'!AZ773,IF($J$9=16,'Mottes de 6'!BA773,IF($J$9=17,'Mottes de 6'!BB773,IF($J$9=18,'Mottes de 6'!BC773,IF($J$9=19,'Mottes de 6'!BD773,IF($J$9=20,'Mottes de 6'!BE773,IF($J$9=21,'Mottes de 6'!BF773,IF($J$9=22,'Mottes de 6'!BG773,IF($J$9=23,'Mottes de 6'!BH773,IF($J$9=24,'Mottes de 6'!BI773,IF($J$9=25,'Mottes de 6'!BJ773,IF($J$9=26,'Mottes de 6'!BK773,IF($J$9=27,'Mottes de 6'!BL773,IF($J$9=28,'Mottes de 6'!BM773,IF($J$9=29,'Mottes de 6'!BN773,IF($J$9=30,'Mottes de 6'!BO773,IF($J$9=31,'Mottes de 6'!BP773,IF($J$9=32,'Mottes de 6'!BQ773,IF($J$9=33,'Mottes de 6'!BR773,IF($J$9=34,'Mottes de 6'!BS773,IF($J$9=35,'Mottes de 6'!BT773,))))))))))))))))))))))))))))))))))))))))))))))))))))</f>
        <v>0</v>
      </c>
      <c r="K2835" s="103" t="str">
        <f>IF('Mottes de 6'!R773=0,"","Erreur")</f>
        <v/>
      </c>
    </row>
    <row r="2836" spans="1:11" x14ac:dyDescent="0.25">
      <c r="A2836" s="103">
        <f>IF('Mottes de 6'!A774&lt;&gt;"",'Mottes de 6'!A774,"")</f>
        <v>26828</v>
      </c>
      <c r="B2836" s="103" t="str">
        <f>IF('Mottes de 6'!L774&lt;&gt;"",'Mottes de 6'!L774,"")</f>
        <v>Noai</v>
      </c>
      <c r="C2836" s="107" t="str">
        <f>IF('Mottes de 6'!B774&lt;&gt;"",'Mottes de 6'!B774,"")</f>
        <v>SAUGE GREGGI COMPTACT TANAMI</v>
      </c>
      <c r="D2836" s="107" t="str">
        <f>IF('Mottes de 6'!C774&lt;&gt;"",'Mottes de 6'!C774,"")</f>
        <v>Blue</v>
      </c>
      <c r="E2836" s="103">
        <f>IF('Mottes de 6'!H774&lt;&gt;"",'Mottes de 6'!H774,"")</f>
        <v>12</v>
      </c>
      <c r="F2836" s="103" t="str">
        <f>IF('Mottes de 6'!E774&lt;&gt;"",'Mottes de 6'!E774,"")</f>
        <v>B</v>
      </c>
      <c r="G2836" s="103" t="str">
        <f>IF('Mottes de 6'!N774&lt;&gt;"",'Mottes de 6'!N774,"")</f>
        <v>M6</v>
      </c>
      <c r="H2836" s="103" t="str">
        <f>IF('Mottes de 6'!I774&lt;&gt;"",'Mottes de 6'!I774,"")</f>
        <v>B</v>
      </c>
      <c r="I2836" s="103">
        <f>IF('Mottes de 6'!J774&lt;&gt;"",'Mottes de 6'!J774,"")</f>
        <v>0.05</v>
      </c>
      <c r="J2836" s="103">
        <f>IF($J$9=36,'Mottes de 6'!U774,IF($J$9=37,'Mottes de 6'!V774,IF($J$9=38,'Mottes de 6'!W774,IF($J$9=39,'Mottes de 6'!X774,IF($J$9=40,'Mottes de 6'!Y774,IF($J$9=41,'Mottes de 6'!Z774,IF($J$9=42,'Mottes de 6'!AA774,IF($J$9=43,'Mottes de 6'!AB774,IF($J$9=44,'Mottes de 6'!AC774,IF($J$9=45,'Mottes de 6'!AD774,IF($J$9=46,'Mottes de 6'!AE774,IF($J$9=47,'Mottes de 6'!AF774,IF($J$9=48,'Mottes de 6'!AG774,IF($J$9=49,'Mottes de 6'!AH774,IF($J$9=50,'Mottes de 6'!AI774,IF($J$9=51,'Mottes de 6'!AJ774,IF($J$9=52,'Mottes de 6'!AK774,IF($J$9=1,'Mottes de 6'!AL774,IF($J$9=2,'Mottes de 6'!AM774,IF($J$9=3,'Mottes de 6'!AN774,IF($J$9=4,'Mottes de 6'!AO774,IF($J$9=5,'Mottes de 6'!AP774,IF($J$9=6,'Mottes de 6'!AQ774,IF($J$9=7,'Mottes de 6'!AR774,IF($J$9=8,'Mottes de 6'!AS774,IF($J$9=9,'Mottes de 6'!AT774,IF($J$9=10,'Mottes de 6'!AU774,IF($J$9=11,'Mottes de 6'!AV774,IF($J$9=12,'Mottes de 6'!AW774,IF($J$9=13,'Mottes de 6'!AX774,IF($J$9=14,'Mottes de 6'!AY774,IF($J$9=15,'Mottes de 6'!AZ774,IF($J$9=16,'Mottes de 6'!BA774,IF($J$9=17,'Mottes de 6'!BB774,IF($J$9=18,'Mottes de 6'!BC774,IF($J$9=19,'Mottes de 6'!BD774,IF($J$9=20,'Mottes de 6'!BE774,IF($J$9=21,'Mottes de 6'!BF774,IF($J$9=22,'Mottes de 6'!BG774,IF($J$9=23,'Mottes de 6'!BH774,IF($J$9=24,'Mottes de 6'!BI774,IF($J$9=25,'Mottes de 6'!BJ774,IF($J$9=26,'Mottes de 6'!BK774,IF($J$9=27,'Mottes de 6'!BL774,IF($J$9=28,'Mottes de 6'!BM774,IF($J$9=29,'Mottes de 6'!BN774,IF($J$9=30,'Mottes de 6'!BO774,IF($J$9=31,'Mottes de 6'!BP774,IF($J$9=32,'Mottes de 6'!BQ774,IF($J$9=33,'Mottes de 6'!BR774,IF($J$9=34,'Mottes de 6'!BS774,IF($J$9=35,'Mottes de 6'!BT774,))))))))))))))))))))))))))))))))))))))))))))))))))))</f>
        <v>0</v>
      </c>
      <c r="K2836" s="103" t="str">
        <f>IF('Mottes de 6'!R774=0,"","Erreur")</f>
        <v/>
      </c>
    </row>
    <row r="2837" spans="1:11" x14ac:dyDescent="0.25">
      <c r="A2837" s="103">
        <f>IF('Mottes de 6'!A775&lt;&gt;"",'Mottes de 6'!A775,"")</f>
        <v>26100</v>
      </c>
      <c r="B2837" s="103" t="str">
        <f>IF('Mottes de 6'!L775&lt;&gt;"",'Mottes de 6'!L775,"")</f>
        <v>Noai</v>
      </c>
      <c r="C2837" s="107" t="str">
        <f>IF('Mottes de 6'!B775&lt;&gt;"",'Mottes de 6'!B775,"")</f>
        <v>SAUGE GREGGI COMPTACT TANAMI</v>
      </c>
      <c r="D2837" s="107" t="str">
        <f>IF('Mottes de 6'!C775&lt;&gt;"",'Mottes de 6'!C775,"")</f>
        <v>Purple</v>
      </c>
      <c r="E2837" s="103">
        <f>IF('Mottes de 6'!H775&lt;&gt;"",'Mottes de 6'!H775,"")</f>
        <v>12</v>
      </c>
      <c r="F2837" s="103" t="str">
        <f>IF('Mottes de 6'!E775&lt;&gt;"",'Mottes de 6'!E775,"")</f>
        <v>B</v>
      </c>
      <c r="G2837" s="103" t="str">
        <f>IF('Mottes de 6'!N775&lt;&gt;"",'Mottes de 6'!N775,"")</f>
        <v>M6</v>
      </c>
      <c r="H2837" s="103" t="str">
        <f>IF('Mottes de 6'!I775&lt;&gt;"",'Mottes de 6'!I775,"")</f>
        <v>B</v>
      </c>
      <c r="I2837" s="103">
        <f>IF('Mottes de 6'!J775&lt;&gt;"",'Mottes de 6'!J775,"")</f>
        <v>0.05</v>
      </c>
      <c r="J2837" s="103">
        <f>IF($J$9=36,'Mottes de 6'!U775,IF($J$9=37,'Mottes de 6'!V775,IF($J$9=38,'Mottes de 6'!W775,IF($J$9=39,'Mottes de 6'!X775,IF($J$9=40,'Mottes de 6'!Y775,IF($J$9=41,'Mottes de 6'!Z775,IF($J$9=42,'Mottes de 6'!AA775,IF($J$9=43,'Mottes de 6'!AB775,IF($J$9=44,'Mottes de 6'!AC775,IF($J$9=45,'Mottes de 6'!AD775,IF($J$9=46,'Mottes de 6'!AE775,IF($J$9=47,'Mottes de 6'!AF775,IF($J$9=48,'Mottes de 6'!AG775,IF($J$9=49,'Mottes de 6'!AH775,IF($J$9=50,'Mottes de 6'!AI775,IF($J$9=51,'Mottes de 6'!AJ775,IF($J$9=52,'Mottes de 6'!AK775,IF($J$9=1,'Mottes de 6'!AL775,IF($J$9=2,'Mottes de 6'!AM775,IF($J$9=3,'Mottes de 6'!AN775,IF($J$9=4,'Mottes de 6'!AO775,IF($J$9=5,'Mottes de 6'!AP775,IF($J$9=6,'Mottes de 6'!AQ775,IF($J$9=7,'Mottes de 6'!AR775,IF($J$9=8,'Mottes de 6'!AS775,IF($J$9=9,'Mottes de 6'!AT775,IF($J$9=10,'Mottes de 6'!AU775,IF($J$9=11,'Mottes de 6'!AV775,IF($J$9=12,'Mottes de 6'!AW775,IF($J$9=13,'Mottes de 6'!AX775,IF($J$9=14,'Mottes de 6'!AY775,IF($J$9=15,'Mottes de 6'!AZ775,IF($J$9=16,'Mottes de 6'!BA775,IF($J$9=17,'Mottes de 6'!BB775,IF($J$9=18,'Mottes de 6'!BC775,IF($J$9=19,'Mottes de 6'!BD775,IF($J$9=20,'Mottes de 6'!BE775,IF($J$9=21,'Mottes de 6'!BF775,IF($J$9=22,'Mottes de 6'!BG775,IF($J$9=23,'Mottes de 6'!BH775,IF($J$9=24,'Mottes de 6'!BI775,IF($J$9=25,'Mottes de 6'!BJ775,IF($J$9=26,'Mottes de 6'!BK775,IF($J$9=27,'Mottes de 6'!BL775,IF($J$9=28,'Mottes de 6'!BM775,IF($J$9=29,'Mottes de 6'!BN775,IF($J$9=30,'Mottes de 6'!BO775,IF($J$9=31,'Mottes de 6'!BP775,IF($J$9=32,'Mottes de 6'!BQ775,IF($J$9=33,'Mottes de 6'!BR775,IF($J$9=34,'Mottes de 6'!BS775,IF($J$9=35,'Mottes de 6'!BT775,))))))))))))))))))))))))))))))))))))))))))))))))))))</f>
        <v>0</v>
      </c>
      <c r="K2837" s="103" t="str">
        <f>IF('Mottes de 6'!R775=0,"","Erreur")</f>
        <v/>
      </c>
    </row>
    <row r="2838" spans="1:11" x14ac:dyDescent="0.25">
      <c r="A2838" s="103">
        <f>IF('Mottes de 6'!A776&lt;&gt;"",'Mottes de 6'!A776,"")</f>
        <v>26101</v>
      </c>
      <c r="B2838" s="103" t="str">
        <f>IF('Mottes de 6'!L776&lt;&gt;"",'Mottes de 6'!L776,"")</f>
        <v>Noai</v>
      </c>
      <c r="C2838" s="107" t="str">
        <f>IF('Mottes de 6'!B776&lt;&gt;"",'Mottes de 6'!B776,"")</f>
        <v>SAUGE GREGGI COMPTACT TANAMI</v>
      </c>
      <c r="D2838" s="107" t="str">
        <f>IF('Mottes de 6'!C776&lt;&gt;"",'Mottes de 6'!C776,"")</f>
        <v>Red</v>
      </c>
      <c r="E2838" s="103">
        <f>IF('Mottes de 6'!H776&lt;&gt;"",'Mottes de 6'!H776,"")</f>
        <v>12</v>
      </c>
      <c r="F2838" s="103" t="str">
        <f>IF('Mottes de 6'!E776&lt;&gt;"",'Mottes de 6'!E776,"")</f>
        <v>B</v>
      </c>
      <c r="G2838" s="103" t="str">
        <f>IF('Mottes de 6'!N776&lt;&gt;"",'Mottes de 6'!N776,"")</f>
        <v>M6</v>
      </c>
      <c r="H2838" s="103" t="str">
        <f>IF('Mottes de 6'!I776&lt;&gt;"",'Mottes de 6'!I776,"")</f>
        <v>B</v>
      </c>
      <c r="I2838" s="103">
        <f>IF('Mottes de 6'!J776&lt;&gt;"",'Mottes de 6'!J776,"")</f>
        <v>0.05</v>
      </c>
      <c r="J2838" s="103">
        <f>IF($J$9=36,'Mottes de 6'!U776,IF($J$9=37,'Mottes de 6'!V776,IF($J$9=38,'Mottes de 6'!W776,IF($J$9=39,'Mottes de 6'!X776,IF($J$9=40,'Mottes de 6'!Y776,IF($J$9=41,'Mottes de 6'!Z776,IF($J$9=42,'Mottes de 6'!AA776,IF($J$9=43,'Mottes de 6'!AB776,IF($J$9=44,'Mottes de 6'!AC776,IF($J$9=45,'Mottes de 6'!AD776,IF($J$9=46,'Mottes de 6'!AE776,IF($J$9=47,'Mottes de 6'!AF776,IF($J$9=48,'Mottes de 6'!AG776,IF($J$9=49,'Mottes de 6'!AH776,IF($J$9=50,'Mottes de 6'!AI776,IF($J$9=51,'Mottes de 6'!AJ776,IF($J$9=52,'Mottes de 6'!AK776,IF($J$9=1,'Mottes de 6'!AL776,IF($J$9=2,'Mottes de 6'!AM776,IF($J$9=3,'Mottes de 6'!AN776,IF($J$9=4,'Mottes de 6'!AO776,IF($J$9=5,'Mottes de 6'!AP776,IF($J$9=6,'Mottes de 6'!AQ776,IF($J$9=7,'Mottes de 6'!AR776,IF($J$9=8,'Mottes de 6'!AS776,IF($J$9=9,'Mottes de 6'!AT776,IF($J$9=10,'Mottes de 6'!AU776,IF($J$9=11,'Mottes de 6'!AV776,IF($J$9=12,'Mottes de 6'!AW776,IF($J$9=13,'Mottes de 6'!AX776,IF($J$9=14,'Mottes de 6'!AY776,IF($J$9=15,'Mottes de 6'!AZ776,IF($J$9=16,'Mottes de 6'!BA776,IF($J$9=17,'Mottes de 6'!BB776,IF($J$9=18,'Mottes de 6'!BC776,IF($J$9=19,'Mottes de 6'!BD776,IF($J$9=20,'Mottes de 6'!BE776,IF($J$9=21,'Mottes de 6'!BF776,IF($J$9=22,'Mottes de 6'!BG776,IF($J$9=23,'Mottes de 6'!BH776,IF($J$9=24,'Mottes de 6'!BI776,IF($J$9=25,'Mottes de 6'!BJ776,IF($J$9=26,'Mottes de 6'!BK776,IF($J$9=27,'Mottes de 6'!BL776,IF($J$9=28,'Mottes de 6'!BM776,IF($J$9=29,'Mottes de 6'!BN776,IF($J$9=30,'Mottes de 6'!BO776,IF($J$9=31,'Mottes de 6'!BP776,IF($J$9=32,'Mottes de 6'!BQ776,IF($J$9=33,'Mottes de 6'!BR776,IF($J$9=34,'Mottes de 6'!BS776,IF($J$9=35,'Mottes de 6'!BT776,))))))))))))))))))))))))))))))))))))))))))))))))))))</f>
        <v>0</v>
      </c>
      <c r="K2838" s="103" t="str">
        <f>IF('Mottes de 6'!R776=0,"","Erreur")</f>
        <v/>
      </c>
    </row>
    <row r="2839" spans="1:11" x14ac:dyDescent="0.25">
      <c r="A2839" s="103">
        <f>IF('Mottes de 6'!A777&lt;&gt;"",'Mottes de 6'!A777,"")</f>
        <v>26829</v>
      </c>
      <c r="B2839" s="103" t="str">
        <f>IF('Mottes de 6'!L777&lt;&gt;"",'Mottes de 6'!L777,"")</f>
        <v>Noai</v>
      </c>
      <c r="C2839" s="107" t="str">
        <f>IF('Mottes de 6'!B777&lt;&gt;"",'Mottes de 6'!B777,"")</f>
        <v>SAUGE GREGGI COMPTACT TANAMI</v>
      </c>
      <c r="D2839" s="107" t="str">
        <f>IF('Mottes de 6'!C777&lt;&gt;"",'Mottes de 6'!C777,"")</f>
        <v>Rose</v>
      </c>
      <c r="E2839" s="103">
        <f>IF('Mottes de 6'!H777&lt;&gt;"",'Mottes de 6'!H777,"")</f>
        <v>12</v>
      </c>
      <c r="F2839" s="103" t="str">
        <f>IF('Mottes de 6'!E777&lt;&gt;"",'Mottes de 6'!E777,"")</f>
        <v>B</v>
      </c>
      <c r="G2839" s="103" t="str">
        <f>IF('Mottes de 6'!N777&lt;&gt;"",'Mottes de 6'!N777,"")</f>
        <v>M6</v>
      </c>
      <c r="H2839" s="103" t="str">
        <f>IF('Mottes de 6'!I777&lt;&gt;"",'Mottes de 6'!I777,"")</f>
        <v>B</v>
      </c>
      <c r="I2839" s="103">
        <f>IF('Mottes de 6'!J777&lt;&gt;"",'Mottes de 6'!J777,"")</f>
        <v>0.05</v>
      </c>
      <c r="J2839" s="103">
        <f>IF($J$9=36,'Mottes de 6'!U777,IF($J$9=37,'Mottes de 6'!V777,IF($J$9=38,'Mottes de 6'!W777,IF($J$9=39,'Mottes de 6'!X777,IF($J$9=40,'Mottes de 6'!Y777,IF($J$9=41,'Mottes de 6'!Z777,IF($J$9=42,'Mottes de 6'!AA777,IF($J$9=43,'Mottes de 6'!AB777,IF($J$9=44,'Mottes de 6'!AC777,IF($J$9=45,'Mottes de 6'!AD777,IF($J$9=46,'Mottes de 6'!AE777,IF($J$9=47,'Mottes de 6'!AF777,IF($J$9=48,'Mottes de 6'!AG777,IF($J$9=49,'Mottes de 6'!AH777,IF($J$9=50,'Mottes de 6'!AI777,IF($J$9=51,'Mottes de 6'!AJ777,IF($J$9=52,'Mottes de 6'!AK777,IF($J$9=1,'Mottes de 6'!AL777,IF($J$9=2,'Mottes de 6'!AM777,IF($J$9=3,'Mottes de 6'!AN777,IF($J$9=4,'Mottes de 6'!AO777,IF($J$9=5,'Mottes de 6'!AP777,IF($J$9=6,'Mottes de 6'!AQ777,IF($J$9=7,'Mottes de 6'!AR777,IF($J$9=8,'Mottes de 6'!AS777,IF($J$9=9,'Mottes de 6'!AT777,IF($J$9=10,'Mottes de 6'!AU777,IF($J$9=11,'Mottes de 6'!AV777,IF($J$9=12,'Mottes de 6'!AW777,IF($J$9=13,'Mottes de 6'!AX777,IF($J$9=14,'Mottes de 6'!AY777,IF($J$9=15,'Mottes de 6'!AZ777,IF($J$9=16,'Mottes de 6'!BA777,IF($J$9=17,'Mottes de 6'!BB777,IF($J$9=18,'Mottes de 6'!BC777,IF($J$9=19,'Mottes de 6'!BD777,IF($J$9=20,'Mottes de 6'!BE777,IF($J$9=21,'Mottes de 6'!BF777,IF($J$9=22,'Mottes de 6'!BG777,IF($J$9=23,'Mottes de 6'!BH777,IF($J$9=24,'Mottes de 6'!BI777,IF($J$9=25,'Mottes de 6'!BJ777,IF($J$9=26,'Mottes de 6'!BK777,IF($J$9=27,'Mottes de 6'!BL777,IF($J$9=28,'Mottes de 6'!BM777,IF($J$9=29,'Mottes de 6'!BN777,IF($J$9=30,'Mottes de 6'!BO777,IF($J$9=31,'Mottes de 6'!BP777,IF($J$9=32,'Mottes de 6'!BQ777,IF($J$9=33,'Mottes de 6'!BR777,IF($J$9=34,'Mottes de 6'!BS777,IF($J$9=35,'Mottes de 6'!BT777,))))))))))))))))))))))))))))))))))))))))))))))))))))</f>
        <v>0</v>
      </c>
      <c r="K2839" s="103" t="str">
        <f>IF('Mottes de 6'!R777=0,"","Erreur")</f>
        <v/>
      </c>
    </row>
    <row r="2840" spans="1:11" x14ac:dyDescent="0.25">
      <c r="A2840" s="103">
        <f>IF('Mottes de 6'!A778&lt;&gt;"",'Mottes de 6'!A778,"")</f>
        <v>26102</v>
      </c>
      <c r="B2840" s="103" t="str">
        <f>IF('Mottes de 6'!L778&lt;&gt;"",'Mottes de 6'!L778,"")</f>
        <v>Noai</v>
      </c>
      <c r="C2840" s="107" t="str">
        <f>IF('Mottes de 6'!B778&lt;&gt;"",'Mottes de 6'!B778,"")</f>
        <v>SAUGE GREGGI COMPTACT TANAMI</v>
      </c>
      <c r="D2840" s="107" t="str">
        <f>IF('Mottes de 6'!C778&lt;&gt;"",'Mottes de 6'!C778,"")</f>
        <v>Salmon</v>
      </c>
      <c r="E2840" s="103">
        <f>IF('Mottes de 6'!H778&lt;&gt;"",'Mottes de 6'!H778,"")</f>
        <v>12</v>
      </c>
      <c r="F2840" s="103" t="str">
        <f>IF('Mottes de 6'!E778&lt;&gt;"",'Mottes de 6'!E778,"")</f>
        <v>B</v>
      </c>
      <c r="G2840" s="103" t="str">
        <f>IF('Mottes de 6'!N778&lt;&gt;"",'Mottes de 6'!N778,"")</f>
        <v>M6</v>
      </c>
      <c r="H2840" s="103" t="str">
        <f>IF('Mottes de 6'!I778&lt;&gt;"",'Mottes de 6'!I778,"")</f>
        <v>B</v>
      </c>
      <c r="I2840" s="103">
        <f>IF('Mottes de 6'!J778&lt;&gt;"",'Mottes de 6'!J778,"")</f>
        <v>0.05</v>
      </c>
      <c r="J2840" s="103">
        <f>IF($J$9=36,'Mottes de 6'!U778,IF($J$9=37,'Mottes de 6'!V778,IF($J$9=38,'Mottes de 6'!W778,IF($J$9=39,'Mottes de 6'!X778,IF($J$9=40,'Mottes de 6'!Y778,IF($J$9=41,'Mottes de 6'!Z778,IF($J$9=42,'Mottes de 6'!AA778,IF($J$9=43,'Mottes de 6'!AB778,IF($J$9=44,'Mottes de 6'!AC778,IF($J$9=45,'Mottes de 6'!AD778,IF($J$9=46,'Mottes de 6'!AE778,IF($J$9=47,'Mottes de 6'!AF778,IF($J$9=48,'Mottes de 6'!AG778,IF($J$9=49,'Mottes de 6'!AH778,IF($J$9=50,'Mottes de 6'!AI778,IF($J$9=51,'Mottes de 6'!AJ778,IF($J$9=52,'Mottes de 6'!AK778,IF($J$9=1,'Mottes de 6'!AL778,IF($J$9=2,'Mottes de 6'!AM778,IF($J$9=3,'Mottes de 6'!AN778,IF($J$9=4,'Mottes de 6'!AO778,IF($J$9=5,'Mottes de 6'!AP778,IF($J$9=6,'Mottes de 6'!AQ778,IF($J$9=7,'Mottes de 6'!AR778,IF($J$9=8,'Mottes de 6'!AS778,IF($J$9=9,'Mottes de 6'!AT778,IF($J$9=10,'Mottes de 6'!AU778,IF($J$9=11,'Mottes de 6'!AV778,IF($J$9=12,'Mottes de 6'!AW778,IF($J$9=13,'Mottes de 6'!AX778,IF($J$9=14,'Mottes de 6'!AY778,IF($J$9=15,'Mottes de 6'!AZ778,IF($J$9=16,'Mottes de 6'!BA778,IF($J$9=17,'Mottes de 6'!BB778,IF($J$9=18,'Mottes de 6'!BC778,IF($J$9=19,'Mottes de 6'!BD778,IF($J$9=20,'Mottes de 6'!BE778,IF($J$9=21,'Mottes de 6'!BF778,IF($J$9=22,'Mottes de 6'!BG778,IF($J$9=23,'Mottes de 6'!BH778,IF($J$9=24,'Mottes de 6'!BI778,IF($J$9=25,'Mottes de 6'!BJ778,IF($J$9=26,'Mottes de 6'!BK778,IF($J$9=27,'Mottes de 6'!BL778,IF($J$9=28,'Mottes de 6'!BM778,IF($J$9=29,'Mottes de 6'!BN778,IF($J$9=30,'Mottes de 6'!BO778,IF($J$9=31,'Mottes de 6'!BP778,IF($J$9=32,'Mottes de 6'!BQ778,IF($J$9=33,'Mottes de 6'!BR778,IF($J$9=34,'Mottes de 6'!BS778,IF($J$9=35,'Mottes de 6'!BT778,))))))))))))))))))))))))))))))))))))))))))))))))))))</f>
        <v>0</v>
      </c>
      <c r="K2840" s="103" t="str">
        <f>IF('Mottes de 6'!R778=0,"","Erreur")</f>
        <v/>
      </c>
    </row>
    <row r="2841" spans="1:11" x14ac:dyDescent="0.25">
      <c r="A2841" s="103">
        <f>IF('Mottes de 6'!A779&lt;&gt;"",'Mottes de 6'!A779,"")</f>
        <v>26103</v>
      </c>
      <c r="B2841" s="103" t="str">
        <f>IF('Mottes de 6'!L779&lt;&gt;"",'Mottes de 6'!L779,"")</f>
        <v>Noai</v>
      </c>
      <c r="C2841" s="107" t="str">
        <f>IF('Mottes de 6'!B779&lt;&gt;"",'Mottes de 6'!B779,"")</f>
        <v>SAUGE GREGGI COMPTACT TANAMI</v>
      </c>
      <c r="D2841" s="107" t="str">
        <f>IF('Mottes de 6'!C779&lt;&gt;"",'Mottes de 6'!C779,"")</f>
        <v>White</v>
      </c>
      <c r="E2841" s="103">
        <f>IF('Mottes de 6'!H779&lt;&gt;"",'Mottes de 6'!H779,"")</f>
        <v>12</v>
      </c>
      <c r="F2841" s="103" t="str">
        <f>IF('Mottes de 6'!E779&lt;&gt;"",'Mottes de 6'!E779,"")</f>
        <v>B</v>
      </c>
      <c r="G2841" s="103" t="str">
        <f>IF('Mottes de 6'!N779&lt;&gt;"",'Mottes de 6'!N779,"")</f>
        <v>M6</v>
      </c>
      <c r="H2841" s="103" t="str">
        <f>IF('Mottes de 6'!I779&lt;&gt;"",'Mottes de 6'!I779,"")</f>
        <v>B</v>
      </c>
      <c r="I2841" s="103">
        <f>IF('Mottes de 6'!J779&lt;&gt;"",'Mottes de 6'!J779,"")</f>
        <v>0.05</v>
      </c>
      <c r="J2841" s="103">
        <f>IF($J$9=36,'Mottes de 6'!U779,IF($J$9=37,'Mottes de 6'!V779,IF($J$9=38,'Mottes de 6'!W779,IF($J$9=39,'Mottes de 6'!X779,IF($J$9=40,'Mottes de 6'!Y779,IF($J$9=41,'Mottes de 6'!Z779,IF($J$9=42,'Mottes de 6'!AA779,IF($J$9=43,'Mottes de 6'!AB779,IF($J$9=44,'Mottes de 6'!AC779,IF($J$9=45,'Mottes de 6'!AD779,IF($J$9=46,'Mottes de 6'!AE779,IF($J$9=47,'Mottes de 6'!AF779,IF($J$9=48,'Mottes de 6'!AG779,IF($J$9=49,'Mottes de 6'!AH779,IF($J$9=50,'Mottes de 6'!AI779,IF($J$9=51,'Mottes de 6'!AJ779,IF($J$9=52,'Mottes de 6'!AK779,IF($J$9=1,'Mottes de 6'!AL779,IF($J$9=2,'Mottes de 6'!AM779,IF($J$9=3,'Mottes de 6'!AN779,IF($J$9=4,'Mottes de 6'!AO779,IF($J$9=5,'Mottes de 6'!AP779,IF($J$9=6,'Mottes de 6'!AQ779,IF($J$9=7,'Mottes de 6'!AR779,IF($J$9=8,'Mottes de 6'!AS779,IF($J$9=9,'Mottes de 6'!AT779,IF($J$9=10,'Mottes de 6'!AU779,IF($J$9=11,'Mottes de 6'!AV779,IF($J$9=12,'Mottes de 6'!AW779,IF($J$9=13,'Mottes de 6'!AX779,IF($J$9=14,'Mottes de 6'!AY779,IF($J$9=15,'Mottes de 6'!AZ779,IF($J$9=16,'Mottes de 6'!BA779,IF($J$9=17,'Mottes de 6'!BB779,IF($J$9=18,'Mottes de 6'!BC779,IF($J$9=19,'Mottes de 6'!BD779,IF($J$9=20,'Mottes de 6'!BE779,IF($J$9=21,'Mottes de 6'!BF779,IF($J$9=22,'Mottes de 6'!BG779,IF($J$9=23,'Mottes de 6'!BH779,IF($J$9=24,'Mottes de 6'!BI779,IF($J$9=25,'Mottes de 6'!BJ779,IF($J$9=26,'Mottes de 6'!BK779,IF($J$9=27,'Mottes de 6'!BL779,IF($J$9=28,'Mottes de 6'!BM779,IF($J$9=29,'Mottes de 6'!BN779,IF($J$9=30,'Mottes de 6'!BO779,IF($J$9=31,'Mottes de 6'!BP779,IF($J$9=32,'Mottes de 6'!BQ779,IF($J$9=33,'Mottes de 6'!BR779,IF($J$9=34,'Mottes de 6'!BS779,IF($J$9=35,'Mottes de 6'!BT779,))))))))))))))))))))))))))))))))))))))))))))))))))))</f>
        <v>0</v>
      </c>
      <c r="K2841" s="103" t="str">
        <f>IF('Mottes de 6'!R779=0,"","Erreur")</f>
        <v/>
      </c>
    </row>
    <row r="2842" spans="1:11" x14ac:dyDescent="0.25">
      <c r="A2842" s="103">
        <f>IF('Mottes de 6'!A780&lt;&gt;"",'Mottes de 6'!A780,"")</f>
        <v>26141</v>
      </c>
      <c r="B2842" s="103" t="str">
        <f>IF('Mottes de 6'!L780&lt;&gt;"",'Mottes de 6'!L780,"")</f>
        <v>Noai</v>
      </c>
      <c r="C2842" s="107" t="str">
        <f>IF('Mottes de 6'!B780&lt;&gt;"",'Mottes de 6'!B780,"")</f>
        <v>SAUGE GREGGI COMPTACT TANAMI</v>
      </c>
      <c r="D2842" s="107" t="str">
        <f>IF('Mottes de 6'!C780&lt;&gt;"",'Mottes de 6'!C780,"")</f>
        <v>Variés</v>
      </c>
      <c r="E2842" s="103">
        <f>IF('Mottes de 6'!H780&lt;&gt;"",'Mottes de 6'!H780,"")</f>
        <v>12</v>
      </c>
      <c r="F2842" s="103" t="str">
        <f>IF('Mottes de 6'!E780&lt;&gt;"",'Mottes de 6'!E780,"")</f>
        <v>B</v>
      </c>
      <c r="G2842" s="103" t="str">
        <f>IF('Mottes de 6'!N780&lt;&gt;"",'Mottes de 6'!N780,"")</f>
        <v>M6</v>
      </c>
      <c r="H2842" s="103" t="str">
        <f>IF('Mottes de 6'!I780&lt;&gt;"",'Mottes de 6'!I780,"")</f>
        <v>B</v>
      </c>
      <c r="I2842" s="103">
        <f>IF('Mottes de 6'!J780&lt;&gt;"",'Mottes de 6'!J780,"")</f>
        <v>0.05</v>
      </c>
      <c r="J2842" s="103">
        <f>IF($J$9=36,'Mottes de 6'!U780,IF($J$9=37,'Mottes de 6'!V780,IF($J$9=38,'Mottes de 6'!W780,IF($J$9=39,'Mottes de 6'!X780,IF($J$9=40,'Mottes de 6'!Y780,IF($J$9=41,'Mottes de 6'!Z780,IF($J$9=42,'Mottes de 6'!AA780,IF($J$9=43,'Mottes de 6'!AB780,IF($J$9=44,'Mottes de 6'!AC780,IF($J$9=45,'Mottes de 6'!AD780,IF($J$9=46,'Mottes de 6'!AE780,IF($J$9=47,'Mottes de 6'!AF780,IF($J$9=48,'Mottes de 6'!AG780,IF($J$9=49,'Mottes de 6'!AH780,IF($J$9=50,'Mottes de 6'!AI780,IF($J$9=51,'Mottes de 6'!AJ780,IF($J$9=52,'Mottes de 6'!AK780,IF($J$9=1,'Mottes de 6'!AL780,IF($J$9=2,'Mottes de 6'!AM780,IF($J$9=3,'Mottes de 6'!AN780,IF($J$9=4,'Mottes de 6'!AO780,IF($J$9=5,'Mottes de 6'!AP780,IF($J$9=6,'Mottes de 6'!AQ780,IF($J$9=7,'Mottes de 6'!AR780,IF($J$9=8,'Mottes de 6'!AS780,IF($J$9=9,'Mottes de 6'!AT780,IF($J$9=10,'Mottes de 6'!AU780,IF($J$9=11,'Mottes de 6'!AV780,IF($J$9=12,'Mottes de 6'!AW780,IF($J$9=13,'Mottes de 6'!AX780,IF($J$9=14,'Mottes de 6'!AY780,IF($J$9=15,'Mottes de 6'!AZ780,IF($J$9=16,'Mottes de 6'!BA780,IF($J$9=17,'Mottes de 6'!BB780,IF($J$9=18,'Mottes de 6'!BC780,IF($J$9=19,'Mottes de 6'!BD780,IF($J$9=20,'Mottes de 6'!BE780,IF($J$9=21,'Mottes de 6'!BF780,IF($J$9=22,'Mottes de 6'!BG780,IF($J$9=23,'Mottes de 6'!BH780,IF($J$9=24,'Mottes de 6'!BI780,IF($J$9=25,'Mottes de 6'!BJ780,IF($J$9=26,'Mottes de 6'!BK780,IF($J$9=27,'Mottes de 6'!BL780,IF($J$9=28,'Mottes de 6'!BM780,IF($J$9=29,'Mottes de 6'!BN780,IF($J$9=30,'Mottes de 6'!BO780,IF($J$9=31,'Mottes de 6'!BP780,IF($J$9=32,'Mottes de 6'!BQ780,IF($J$9=33,'Mottes de 6'!BR780,IF($J$9=34,'Mottes de 6'!BS780,IF($J$9=35,'Mottes de 6'!BT780,))))))))))))))))))))))))))))))))))))))))))))))))))))</f>
        <v>0</v>
      </c>
      <c r="K2842" s="103" t="str">
        <f>IF('Mottes de 6'!R780=0,"","Erreur")</f>
        <v/>
      </c>
    </row>
    <row r="2843" spans="1:11" x14ac:dyDescent="0.25">
      <c r="A2843" s="450"/>
      <c r="B2843" s="450"/>
      <c r="C2843" s="451" t="s">
        <v>1980</v>
      </c>
      <c r="D2843" s="451"/>
      <c r="E2843" s="450"/>
      <c r="F2843" s="450"/>
      <c r="G2843" s="450"/>
      <c r="H2843" s="450"/>
      <c r="I2843" s="450"/>
      <c r="J2843" s="450">
        <f>SUBTOTAL(9,J2835:J2842)</f>
        <v>0</v>
      </c>
      <c r="K2843" s="450"/>
    </row>
    <row r="2844" spans="1:11" x14ac:dyDescent="0.25">
      <c r="A2844" s="103" t="str">
        <f>IF('Mottes de 6'!A781&lt;&gt;"",'Mottes de 6'!A781,"")</f>
        <v/>
      </c>
      <c r="B2844" s="103" t="str">
        <f>IF('Mottes de 6'!L781&lt;&gt;"",'Mottes de 6'!L781,"")</f>
        <v>E</v>
      </c>
      <c r="C2844" s="107" t="str">
        <f>IF('Mottes de 6'!B781&lt;&gt;"",'Mottes de 6'!B781,"")</f>
        <v>SAUGE GREGGI</v>
      </c>
      <c r="D2844" s="107" t="str">
        <f>IF('Mottes de 6'!C781&lt;&gt;"",'Mottes de 6'!C781,"")</f>
        <v/>
      </c>
      <c r="E2844" s="103" t="str">
        <f>IF('Mottes de 6'!H781&lt;&gt;"",'Mottes de 6'!H781,"")</f>
        <v/>
      </c>
      <c r="F2844" s="103" t="str">
        <f>IF('Mottes de 6'!E781&lt;&gt;"",'Mottes de 6'!E781,"")</f>
        <v/>
      </c>
      <c r="G2844" s="103" t="str">
        <f>IF('Mottes de 6'!N781&lt;&gt;"",'Mottes de 6'!N781,"")</f>
        <v/>
      </c>
      <c r="H2844" s="103" t="str">
        <f>IF('Mottes de 6'!I781&lt;&gt;"",'Mottes de 6'!I781,"")</f>
        <v/>
      </c>
      <c r="I2844" s="103" t="str">
        <f>IF('Mottes de 6'!J781&lt;&gt;"",'Mottes de 6'!J781,"")</f>
        <v/>
      </c>
      <c r="J2844" s="103">
        <f>IF($J$9=36,'Mottes de 6'!U781,IF($J$9=37,'Mottes de 6'!V781,IF($J$9=38,'Mottes de 6'!W781,IF($J$9=39,'Mottes de 6'!X781,IF($J$9=40,'Mottes de 6'!Y781,IF($J$9=41,'Mottes de 6'!Z781,IF($J$9=42,'Mottes de 6'!AA781,IF($J$9=43,'Mottes de 6'!AB781,IF($J$9=44,'Mottes de 6'!AC781,IF($J$9=45,'Mottes de 6'!AD781,IF($J$9=46,'Mottes de 6'!AE781,IF($J$9=47,'Mottes de 6'!AF781,IF($J$9=48,'Mottes de 6'!AG781,IF($J$9=49,'Mottes de 6'!AH781,IF($J$9=50,'Mottes de 6'!AI781,IF($J$9=51,'Mottes de 6'!AJ781,IF($J$9=52,'Mottes de 6'!AK781,IF($J$9=1,'Mottes de 6'!AL781,IF($J$9=2,'Mottes de 6'!AM781,IF($J$9=3,'Mottes de 6'!AN781,IF($J$9=4,'Mottes de 6'!AO781,IF($J$9=5,'Mottes de 6'!AP781,IF($J$9=6,'Mottes de 6'!AQ781,IF($J$9=7,'Mottes de 6'!AR781,IF($J$9=8,'Mottes de 6'!AS781,IF($J$9=9,'Mottes de 6'!AT781,IF($J$9=10,'Mottes de 6'!AU781,IF($J$9=11,'Mottes de 6'!AV781,IF($J$9=12,'Mottes de 6'!AW781,IF($J$9=13,'Mottes de 6'!AX781,IF($J$9=14,'Mottes de 6'!AY781,IF($J$9=15,'Mottes de 6'!AZ781,IF($J$9=16,'Mottes de 6'!BA781,IF($J$9=17,'Mottes de 6'!BB781,IF($J$9=18,'Mottes de 6'!BC781,IF($J$9=19,'Mottes de 6'!BD781,IF($J$9=20,'Mottes de 6'!BE781,IF($J$9=21,'Mottes de 6'!BF781,IF($J$9=22,'Mottes de 6'!BG781,IF($J$9=23,'Mottes de 6'!BH781,IF($J$9=24,'Mottes de 6'!BI781,IF($J$9=25,'Mottes de 6'!BJ781,IF($J$9=26,'Mottes de 6'!BK781,IF($J$9=27,'Mottes de 6'!BL781,IF($J$9=28,'Mottes de 6'!BM781,IF($J$9=29,'Mottes de 6'!BN781,IF($J$9=30,'Mottes de 6'!BO781,IF($J$9=31,'Mottes de 6'!BP781,IF($J$9=32,'Mottes de 6'!BQ781,IF($J$9=33,'Mottes de 6'!BR781,IF($J$9=34,'Mottes de 6'!BS781,IF($J$9=35,'Mottes de 6'!BT781,))))))))))))))))))))))))))))))))))))))))))))))))))))</f>
        <v>0</v>
      </c>
      <c r="K2844" s="103" t="str">
        <f>IF('Mottes de 6'!R781=0,"","Erreur")</f>
        <v/>
      </c>
    </row>
    <row r="2845" spans="1:11" x14ac:dyDescent="0.25">
      <c r="A2845" s="103">
        <f>IF('Mottes de 6'!A782&lt;&gt;"",'Mottes de 6'!A782,"")</f>
        <v>15255</v>
      </c>
      <c r="B2845" s="103" t="str">
        <f>IF('Mottes de 6'!L782&lt;&gt;"",'Mottes de 6'!L782,"")</f>
        <v>Noai</v>
      </c>
      <c r="C2845" s="107" t="str">
        <f>IF('Mottes de 6'!B782&lt;&gt;"",'Mottes de 6'!B782,"")</f>
        <v>SAUGE GREGGI</v>
      </c>
      <c r="D2845" s="107" t="str">
        <f>IF('Mottes de 6'!C782&lt;&gt;"",'Mottes de 6'!C782,"")</f>
        <v>Amethyst Lips</v>
      </c>
      <c r="E2845" s="103">
        <f>IF('Mottes de 6'!H782&lt;&gt;"",'Mottes de 6'!H782,"")</f>
        <v>12</v>
      </c>
      <c r="F2845" s="103" t="str">
        <f>IF('Mottes de 6'!E782&lt;&gt;"",'Mottes de 6'!E782,"")</f>
        <v>B</v>
      </c>
      <c r="G2845" s="103" t="str">
        <f>IF('Mottes de 6'!N782&lt;&gt;"",'Mottes de 6'!N782,"")</f>
        <v>M6</v>
      </c>
      <c r="H2845" s="103" t="str">
        <f>IF('Mottes de 6'!I782&lt;&gt;"",'Mottes de 6'!I782,"")</f>
        <v>B</v>
      </c>
      <c r="I2845" s="103">
        <f>IF('Mottes de 6'!J782&lt;&gt;"",'Mottes de 6'!J782,"")</f>
        <v>0.09</v>
      </c>
      <c r="J2845" s="103">
        <f>IF($J$9=36,'Mottes de 6'!U782,IF($J$9=37,'Mottes de 6'!V782,IF($J$9=38,'Mottes de 6'!W782,IF($J$9=39,'Mottes de 6'!X782,IF($J$9=40,'Mottes de 6'!Y782,IF($J$9=41,'Mottes de 6'!Z782,IF($J$9=42,'Mottes de 6'!AA782,IF($J$9=43,'Mottes de 6'!AB782,IF($J$9=44,'Mottes de 6'!AC782,IF($J$9=45,'Mottes de 6'!AD782,IF($J$9=46,'Mottes de 6'!AE782,IF($J$9=47,'Mottes de 6'!AF782,IF($J$9=48,'Mottes de 6'!AG782,IF($J$9=49,'Mottes de 6'!AH782,IF($J$9=50,'Mottes de 6'!AI782,IF($J$9=51,'Mottes de 6'!AJ782,IF($J$9=52,'Mottes de 6'!AK782,IF($J$9=1,'Mottes de 6'!AL782,IF($J$9=2,'Mottes de 6'!AM782,IF($J$9=3,'Mottes de 6'!AN782,IF($J$9=4,'Mottes de 6'!AO782,IF($J$9=5,'Mottes de 6'!AP782,IF($J$9=6,'Mottes de 6'!AQ782,IF($J$9=7,'Mottes de 6'!AR782,IF($J$9=8,'Mottes de 6'!AS782,IF($J$9=9,'Mottes de 6'!AT782,IF($J$9=10,'Mottes de 6'!AU782,IF($J$9=11,'Mottes de 6'!AV782,IF($J$9=12,'Mottes de 6'!AW782,IF($J$9=13,'Mottes de 6'!AX782,IF($J$9=14,'Mottes de 6'!AY782,IF($J$9=15,'Mottes de 6'!AZ782,IF($J$9=16,'Mottes de 6'!BA782,IF($J$9=17,'Mottes de 6'!BB782,IF($J$9=18,'Mottes de 6'!BC782,IF($J$9=19,'Mottes de 6'!BD782,IF($J$9=20,'Mottes de 6'!BE782,IF($J$9=21,'Mottes de 6'!BF782,IF($J$9=22,'Mottes de 6'!BG782,IF($J$9=23,'Mottes de 6'!BH782,IF($J$9=24,'Mottes de 6'!BI782,IF($J$9=25,'Mottes de 6'!BJ782,IF($J$9=26,'Mottes de 6'!BK782,IF($J$9=27,'Mottes de 6'!BL782,IF($J$9=28,'Mottes de 6'!BM782,IF($J$9=29,'Mottes de 6'!BN782,IF($J$9=30,'Mottes de 6'!BO782,IF($J$9=31,'Mottes de 6'!BP782,IF($J$9=32,'Mottes de 6'!BQ782,IF($J$9=33,'Mottes de 6'!BR782,IF($J$9=34,'Mottes de 6'!BS782,IF($J$9=35,'Mottes de 6'!BT782,))))))))))))))))))))))))))))))))))))))))))))))))))))</f>
        <v>0</v>
      </c>
      <c r="K2845" s="103" t="str">
        <f>IF('Mottes de 6'!R782=0,"","Erreur")</f>
        <v/>
      </c>
    </row>
    <row r="2846" spans="1:11" x14ac:dyDescent="0.25">
      <c r="A2846" s="103">
        <f>IF('Mottes de 6'!A783&lt;&gt;"",'Mottes de 6'!A783,"")</f>
        <v>24001</v>
      </c>
      <c r="B2846" s="103" t="str">
        <f>IF('Mottes de 6'!L783&lt;&gt;"",'Mottes de 6'!L783,"")</f>
        <v>Noai</v>
      </c>
      <c r="C2846" s="107" t="str">
        <f>IF('Mottes de 6'!B783&lt;&gt;"",'Mottes de 6'!B783,"")</f>
        <v>SAUGE GREGGI</v>
      </c>
      <c r="D2846" s="107" t="str">
        <f>IF('Mottes de 6'!C783&lt;&gt;"",'Mottes de 6'!C783,"")</f>
        <v>Belle de Loire</v>
      </c>
      <c r="E2846" s="103">
        <f>IF('Mottes de 6'!H783&lt;&gt;"",'Mottes de 6'!H783,"")</f>
        <v>12</v>
      </c>
      <c r="F2846" s="103" t="str">
        <f>IF('Mottes de 6'!E783&lt;&gt;"",'Mottes de 6'!E783,"")</f>
        <v>B</v>
      </c>
      <c r="G2846" s="103" t="str">
        <f>IF('Mottes de 6'!N783&lt;&gt;"",'Mottes de 6'!N783,"")</f>
        <v>M6</v>
      </c>
      <c r="H2846" s="103" t="str">
        <f>IF('Mottes de 6'!I783&lt;&gt;"",'Mottes de 6'!I783,"")</f>
        <v>B</v>
      </c>
      <c r="I2846" s="103">
        <f>IF('Mottes de 6'!J783&lt;&gt;"",'Mottes de 6'!J783,"")</f>
        <v>0.12</v>
      </c>
      <c r="J2846" s="103">
        <f>IF($J$9=36,'Mottes de 6'!U783,IF($J$9=37,'Mottes de 6'!V783,IF($J$9=38,'Mottes de 6'!W783,IF($J$9=39,'Mottes de 6'!X783,IF($J$9=40,'Mottes de 6'!Y783,IF($J$9=41,'Mottes de 6'!Z783,IF($J$9=42,'Mottes de 6'!AA783,IF($J$9=43,'Mottes de 6'!AB783,IF($J$9=44,'Mottes de 6'!AC783,IF($J$9=45,'Mottes de 6'!AD783,IF($J$9=46,'Mottes de 6'!AE783,IF($J$9=47,'Mottes de 6'!AF783,IF($J$9=48,'Mottes de 6'!AG783,IF($J$9=49,'Mottes de 6'!AH783,IF($J$9=50,'Mottes de 6'!AI783,IF($J$9=51,'Mottes de 6'!AJ783,IF($J$9=52,'Mottes de 6'!AK783,IF($J$9=1,'Mottes de 6'!AL783,IF($J$9=2,'Mottes de 6'!AM783,IF($J$9=3,'Mottes de 6'!AN783,IF($J$9=4,'Mottes de 6'!AO783,IF($J$9=5,'Mottes de 6'!AP783,IF($J$9=6,'Mottes de 6'!AQ783,IF($J$9=7,'Mottes de 6'!AR783,IF($J$9=8,'Mottes de 6'!AS783,IF($J$9=9,'Mottes de 6'!AT783,IF($J$9=10,'Mottes de 6'!AU783,IF($J$9=11,'Mottes de 6'!AV783,IF($J$9=12,'Mottes de 6'!AW783,IF($J$9=13,'Mottes de 6'!AX783,IF($J$9=14,'Mottes de 6'!AY783,IF($J$9=15,'Mottes de 6'!AZ783,IF($J$9=16,'Mottes de 6'!BA783,IF($J$9=17,'Mottes de 6'!BB783,IF($J$9=18,'Mottes de 6'!BC783,IF($J$9=19,'Mottes de 6'!BD783,IF($J$9=20,'Mottes de 6'!BE783,IF($J$9=21,'Mottes de 6'!BF783,IF($J$9=22,'Mottes de 6'!BG783,IF($J$9=23,'Mottes de 6'!BH783,IF($J$9=24,'Mottes de 6'!BI783,IF($J$9=25,'Mottes de 6'!BJ783,IF($J$9=26,'Mottes de 6'!BK783,IF($J$9=27,'Mottes de 6'!BL783,IF($J$9=28,'Mottes de 6'!BM783,IF($J$9=29,'Mottes de 6'!BN783,IF($J$9=30,'Mottes de 6'!BO783,IF($J$9=31,'Mottes de 6'!BP783,IF($J$9=32,'Mottes de 6'!BQ783,IF($J$9=33,'Mottes de 6'!BR783,IF($J$9=34,'Mottes de 6'!BS783,IF($J$9=35,'Mottes de 6'!BT783,))))))))))))))))))))))))))))))))))))))))))))))))))))</f>
        <v>0</v>
      </c>
      <c r="K2846" s="103" t="str">
        <f>IF('Mottes de 6'!R783=0,"","Erreur")</f>
        <v/>
      </c>
    </row>
    <row r="2847" spans="1:11" x14ac:dyDescent="0.25">
      <c r="A2847" s="103">
        <f>IF('Mottes de 6'!A784&lt;&gt;"",'Mottes de 6'!A784,"")</f>
        <v>13606</v>
      </c>
      <c r="B2847" s="103" t="str">
        <f>IF('Mottes de 6'!L784&lt;&gt;"",'Mottes de 6'!L784,"")</f>
        <v>Noai</v>
      </c>
      <c r="C2847" s="107" t="str">
        <f>IF('Mottes de 6'!B784&lt;&gt;"",'Mottes de 6'!B784,"")</f>
        <v>SAUGE GREGGI</v>
      </c>
      <c r="D2847" s="107" t="str">
        <f>IF('Mottes de 6'!C784&lt;&gt;"",'Mottes de 6'!C784,"")</f>
        <v>Blanche</v>
      </c>
      <c r="E2847" s="103">
        <f>IF('Mottes de 6'!H784&lt;&gt;"",'Mottes de 6'!H784,"")</f>
        <v>12</v>
      </c>
      <c r="F2847" s="103" t="str">
        <f>IF('Mottes de 6'!E784&lt;&gt;"",'Mottes de 6'!E784,"")</f>
        <v>B</v>
      </c>
      <c r="G2847" s="103" t="str">
        <f>IF('Mottes de 6'!N784&lt;&gt;"",'Mottes de 6'!N784,"")</f>
        <v>M6</v>
      </c>
      <c r="H2847" s="103" t="str">
        <f>IF('Mottes de 6'!I784&lt;&gt;"",'Mottes de 6'!I784,"")</f>
        <v>B</v>
      </c>
      <c r="I2847" s="103" t="str">
        <f>IF('Mottes de 6'!J784&lt;&gt;"",'Mottes de 6'!J784,"")</f>
        <v/>
      </c>
      <c r="J2847" s="103">
        <f>IF($J$9=36,'Mottes de 6'!U784,IF($J$9=37,'Mottes de 6'!V784,IF($J$9=38,'Mottes de 6'!W784,IF($J$9=39,'Mottes de 6'!X784,IF($J$9=40,'Mottes de 6'!Y784,IF($J$9=41,'Mottes de 6'!Z784,IF($J$9=42,'Mottes de 6'!AA784,IF($J$9=43,'Mottes de 6'!AB784,IF($J$9=44,'Mottes de 6'!AC784,IF($J$9=45,'Mottes de 6'!AD784,IF($J$9=46,'Mottes de 6'!AE784,IF($J$9=47,'Mottes de 6'!AF784,IF($J$9=48,'Mottes de 6'!AG784,IF($J$9=49,'Mottes de 6'!AH784,IF($J$9=50,'Mottes de 6'!AI784,IF($J$9=51,'Mottes de 6'!AJ784,IF($J$9=52,'Mottes de 6'!AK784,IF($J$9=1,'Mottes de 6'!AL784,IF($J$9=2,'Mottes de 6'!AM784,IF($J$9=3,'Mottes de 6'!AN784,IF($J$9=4,'Mottes de 6'!AO784,IF($J$9=5,'Mottes de 6'!AP784,IF($J$9=6,'Mottes de 6'!AQ784,IF($J$9=7,'Mottes de 6'!AR784,IF($J$9=8,'Mottes de 6'!AS784,IF($J$9=9,'Mottes de 6'!AT784,IF($J$9=10,'Mottes de 6'!AU784,IF($J$9=11,'Mottes de 6'!AV784,IF($J$9=12,'Mottes de 6'!AW784,IF($J$9=13,'Mottes de 6'!AX784,IF($J$9=14,'Mottes de 6'!AY784,IF($J$9=15,'Mottes de 6'!AZ784,IF($J$9=16,'Mottes de 6'!BA784,IF($J$9=17,'Mottes de 6'!BB784,IF($J$9=18,'Mottes de 6'!BC784,IF($J$9=19,'Mottes de 6'!BD784,IF($J$9=20,'Mottes de 6'!BE784,IF($J$9=21,'Mottes de 6'!BF784,IF($J$9=22,'Mottes de 6'!BG784,IF($J$9=23,'Mottes de 6'!BH784,IF($J$9=24,'Mottes de 6'!BI784,IF($J$9=25,'Mottes de 6'!BJ784,IF($J$9=26,'Mottes de 6'!BK784,IF($J$9=27,'Mottes de 6'!BL784,IF($J$9=28,'Mottes de 6'!BM784,IF($J$9=29,'Mottes de 6'!BN784,IF($J$9=30,'Mottes de 6'!BO784,IF($J$9=31,'Mottes de 6'!BP784,IF($J$9=32,'Mottes de 6'!BQ784,IF($J$9=33,'Mottes de 6'!BR784,IF($J$9=34,'Mottes de 6'!BS784,IF($J$9=35,'Mottes de 6'!BT784,))))))))))))))))))))))))))))))))))))))))))))))))))))</f>
        <v>0</v>
      </c>
      <c r="K2847" s="103" t="str">
        <f>IF('Mottes de 6'!R784=0,"","Erreur")</f>
        <v/>
      </c>
    </row>
    <row r="2848" spans="1:11" x14ac:dyDescent="0.25">
      <c r="A2848" s="103">
        <f>IF('Mottes de 6'!A785&lt;&gt;"",'Mottes de 6'!A785,"")</f>
        <v>13415</v>
      </c>
      <c r="B2848" s="103" t="str">
        <f>IF('Mottes de 6'!L785&lt;&gt;"",'Mottes de 6'!L785,"")</f>
        <v>Noai</v>
      </c>
      <c r="C2848" s="107" t="str">
        <f>IF('Mottes de 6'!B785&lt;&gt;"",'Mottes de 6'!B785,"")</f>
        <v>SAUGE GREGGI</v>
      </c>
      <c r="D2848" s="107" t="str">
        <f>IF('Mottes de 6'!C785&lt;&gt;"",'Mottes de 6'!C785,"")</f>
        <v>Bleu</v>
      </c>
      <c r="E2848" s="103">
        <f>IF('Mottes de 6'!H785&lt;&gt;"",'Mottes de 6'!H785,"")</f>
        <v>12</v>
      </c>
      <c r="F2848" s="103" t="str">
        <f>IF('Mottes de 6'!E785&lt;&gt;"",'Mottes de 6'!E785,"")</f>
        <v>B</v>
      </c>
      <c r="G2848" s="103" t="str">
        <f>IF('Mottes de 6'!N785&lt;&gt;"",'Mottes de 6'!N785,"")</f>
        <v>M6</v>
      </c>
      <c r="H2848" s="103" t="str">
        <f>IF('Mottes de 6'!I785&lt;&gt;"",'Mottes de 6'!I785,"")</f>
        <v>B</v>
      </c>
      <c r="I2848" s="103" t="str">
        <f>IF('Mottes de 6'!J785&lt;&gt;"",'Mottes de 6'!J785,"")</f>
        <v/>
      </c>
      <c r="J2848" s="103">
        <f>IF($J$9=36,'Mottes de 6'!U785,IF($J$9=37,'Mottes de 6'!V785,IF($J$9=38,'Mottes de 6'!W785,IF($J$9=39,'Mottes de 6'!X785,IF($J$9=40,'Mottes de 6'!Y785,IF($J$9=41,'Mottes de 6'!Z785,IF($J$9=42,'Mottes de 6'!AA785,IF($J$9=43,'Mottes de 6'!AB785,IF($J$9=44,'Mottes de 6'!AC785,IF($J$9=45,'Mottes de 6'!AD785,IF($J$9=46,'Mottes de 6'!AE785,IF($J$9=47,'Mottes de 6'!AF785,IF($J$9=48,'Mottes de 6'!AG785,IF($J$9=49,'Mottes de 6'!AH785,IF($J$9=50,'Mottes de 6'!AI785,IF($J$9=51,'Mottes de 6'!AJ785,IF($J$9=52,'Mottes de 6'!AK785,IF($J$9=1,'Mottes de 6'!AL785,IF($J$9=2,'Mottes de 6'!AM785,IF($J$9=3,'Mottes de 6'!AN785,IF($J$9=4,'Mottes de 6'!AO785,IF($J$9=5,'Mottes de 6'!AP785,IF($J$9=6,'Mottes de 6'!AQ785,IF($J$9=7,'Mottes de 6'!AR785,IF($J$9=8,'Mottes de 6'!AS785,IF($J$9=9,'Mottes de 6'!AT785,IF($J$9=10,'Mottes de 6'!AU785,IF($J$9=11,'Mottes de 6'!AV785,IF($J$9=12,'Mottes de 6'!AW785,IF($J$9=13,'Mottes de 6'!AX785,IF($J$9=14,'Mottes de 6'!AY785,IF($J$9=15,'Mottes de 6'!AZ785,IF($J$9=16,'Mottes de 6'!BA785,IF($J$9=17,'Mottes de 6'!BB785,IF($J$9=18,'Mottes de 6'!BC785,IF($J$9=19,'Mottes de 6'!BD785,IF($J$9=20,'Mottes de 6'!BE785,IF($J$9=21,'Mottes de 6'!BF785,IF($J$9=22,'Mottes de 6'!BG785,IF($J$9=23,'Mottes de 6'!BH785,IF($J$9=24,'Mottes de 6'!BI785,IF($J$9=25,'Mottes de 6'!BJ785,IF($J$9=26,'Mottes de 6'!BK785,IF($J$9=27,'Mottes de 6'!BL785,IF($J$9=28,'Mottes de 6'!BM785,IF($J$9=29,'Mottes de 6'!BN785,IF($J$9=30,'Mottes de 6'!BO785,IF($J$9=31,'Mottes de 6'!BP785,IF($J$9=32,'Mottes de 6'!BQ785,IF($J$9=33,'Mottes de 6'!BR785,IF($J$9=34,'Mottes de 6'!BS785,IF($J$9=35,'Mottes de 6'!BT785,))))))))))))))))))))))))))))))))))))))))))))))))))))</f>
        <v>0</v>
      </c>
      <c r="K2848" s="103" t="str">
        <f>IF('Mottes de 6'!R785=0,"","Erreur")</f>
        <v/>
      </c>
    </row>
    <row r="2849" spans="1:11" x14ac:dyDescent="0.25">
      <c r="A2849" s="103">
        <f>IF('Mottes de 6'!A786&lt;&gt;"",'Mottes de 6'!A786,"")</f>
        <v>14516</v>
      </c>
      <c r="B2849" s="103" t="str">
        <f>IF('Mottes de 6'!L786&lt;&gt;"",'Mottes de 6'!L786,"")</f>
        <v>Noai</v>
      </c>
      <c r="C2849" s="107" t="str">
        <f>IF('Mottes de 6'!B786&lt;&gt;"",'Mottes de 6'!B786,"")</f>
        <v>SAUGE GREGGI</v>
      </c>
      <c r="D2849" s="107" t="str">
        <f>IF('Mottes de 6'!C786&lt;&gt;"",'Mottes de 6'!C786,"")</f>
        <v>Bordeaux</v>
      </c>
      <c r="E2849" s="103">
        <f>IF('Mottes de 6'!H786&lt;&gt;"",'Mottes de 6'!H786,"")</f>
        <v>12</v>
      </c>
      <c r="F2849" s="103" t="str">
        <f>IF('Mottes de 6'!E786&lt;&gt;"",'Mottes de 6'!E786,"")</f>
        <v>B</v>
      </c>
      <c r="G2849" s="103" t="str">
        <f>IF('Mottes de 6'!N786&lt;&gt;"",'Mottes de 6'!N786,"")</f>
        <v>M6</v>
      </c>
      <c r="H2849" s="103" t="str">
        <f>IF('Mottes de 6'!I786&lt;&gt;"",'Mottes de 6'!I786,"")</f>
        <v>B</v>
      </c>
      <c r="I2849" s="103" t="str">
        <f>IF('Mottes de 6'!J786&lt;&gt;"",'Mottes de 6'!J786,"")</f>
        <v/>
      </c>
      <c r="J2849" s="103">
        <f>IF($J$9=36,'Mottes de 6'!U786,IF($J$9=37,'Mottes de 6'!V786,IF($J$9=38,'Mottes de 6'!W786,IF($J$9=39,'Mottes de 6'!X786,IF($J$9=40,'Mottes de 6'!Y786,IF($J$9=41,'Mottes de 6'!Z786,IF($J$9=42,'Mottes de 6'!AA786,IF($J$9=43,'Mottes de 6'!AB786,IF($J$9=44,'Mottes de 6'!AC786,IF($J$9=45,'Mottes de 6'!AD786,IF($J$9=46,'Mottes de 6'!AE786,IF($J$9=47,'Mottes de 6'!AF786,IF($J$9=48,'Mottes de 6'!AG786,IF($J$9=49,'Mottes de 6'!AH786,IF($J$9=50,'Mottes de 6'!AI786,IF($J$9=51,'Mottes de 6'!AJ786,IF($J$9=52,'Mottes de 6'!AK786,IF($J$9=1,'Mottes de 6'!AL786,IF($J$9=2,'Mottes de 6'!AM786,IF($J$9=3,'Mottes de 6'!AN786,IF($J$9=4,'Mottes de 6'!AO786,IF($J$9=5,'Mottes de 6'!AP786,IF($J$9=6,'Mottes de 6'!AQ786,IF($J$9=7,'Mottes de 6'!AR786,IF($J$9=8,'Mottes de 6'!AS786,IF($J$9=9,'Mottes de 6'!AT786,IF($J$9=10,'Mottes de 6'!AU786,IF($J$9=11,'Mottes de 6'!AV786,IF($J$9=12,'Mottes de 6'!AW786,IF($J$9=13,'Mottes de 6'!AX786,IF($J$9=14,'Mottes de 6'!AY786,IF($J$9=15,'Mottes de 6'!AZ786,IF($J$9=16,'Mottes de 6'!BA786,IF($J$9=17,'Mottes de 6'!BB786,IF($J$9=18,'Mottes de 6'!BC786,IF($J$9=19,'Mottes de 6'!BD786,IF($J$9=20,'Mottes de 6'!BE786,IF($J$9=21,'Mottes de 6'!BF786,IF($J$9=22,'Mottes de 6'!BG786,IF($J$9=23,'Mottes de 6'!BH786,IF($J$9=24,'Mottes de 6'!BI786,IF($J$9=25,'Mottes de 6'!BJ786,IF($J$9=26,'Mottes de 6'!BK786,IF($J$9=27,'Mottes de 6'!BL786,IF($J$9=28,'Mottes de 6'!BM786,IF($J$9=29,'Mottes de 6'!BN786,IF($J$9=30,'Mottes de 6'!BO786,IF($J$9=31,'Mottes de 6'!BP786,IF($J$9=32,'Mottes de 6'!BQ786,IF($J$9=33,'Mottes de 6'!BR786,IF($J$9=34,'Mottes de 6'!BS786,IF($J$9=35,'Mottes de 6'!BT786,))))))))))))))))))))))))))))))))))))))))))))))))))))</f>
        <v>0</v>
      </c>
      <c r="K2849" s="103" t="str">
        <f>IF('Mottes de 6'!R786=0,"","Erreur")</f>
        <v/>
      </c>
    </row>
    <row r="2850" spans="1:11" x14ac:dyDescent="0.25">
      <c r="A2850" s="103">
        <f>IF('Mottes de 6'!A787&lt;&gt;"",'Mottes de 6'!A787,"")</f>
        <v>23126</v>
      </c>
      <c r="B2850" s="103" t="str">
        <f>IF('Mottes de 6'!L787&lt;&gt;"",'Mottes de 6'!L787,"")</f>
        <v>Noai</v>
      </c>
      <c r="C2850" s="107" t="str">
        <f>IF('Mottes de 6'!B787&lt;&gt;"",'Mottes de 6'!B787,"")</f>
        <v>SAUGE GREGGI</v>
      </c>
      <c r="D2850" s="107" t="str">
        <f>IF('Mottes de 6'!C787&lt;&gt;"",'Mottes de 6'!C787,"")</f>
        <v>Cherry Lips</v>
      </c>
      <c r="E2850" s="103">
        <f>IF('Mottes de 6'!H787&lt;&gt;"",'Mottes de 6'!H787,"")</f>
        <v>12</v>
      </c>
      <c r="F2850" s="103" t="str">
        <f>IF('Mottes de 6'!E787&lt;&gt;"",'Mottes de 6'!E787,"")</f>
        <v>B</v>
      </c>
      <c r="G2850" s="103" t="str">
        <f>IF('Mottes de 6'!N787&lt;&gt;"",'Mottes de 6'!N787,"")</f>
        <v>M6</v>
      </c>
      <c r="H2850" s="103" t="str">
        <f>IF('Mottes de 6'!I787&lt;&gt;"",'Mottes de 6'!I787,"")</f>
        <v>B</v>
      </c>
      <c r="I2850" s="103">
        <f>IF('Mottes de 6'!J787&lt;&gt;"",'Mottes de 6'!J787,"")</f>
        <v>0.09</v>
      </c>
      <c r="J2850" s="103">
        <f>IF($J$9=36,'Mottes de 6'!U787,IF($J$9=37,'Mottes de 6'!V787,IF($J$9=38,'Mottes de 6'!W787,IF($J$9=39,'Mottes de 6'!X787,IF($J$9=40,'Mottes de 6'!Y787,IF($J$9=41,'Mottes de 6'!Z787,IF($J$9=42,'Mottes de 6'!AA787,IF($J$9=43,'Mottes de 6'!AB787,IF($J$9=44,'Mottes de 6'!AC787,IF($J$9=45,'Mottes de 6'!AD787,IF($J$9=46,'Mottes de 6'!AE787,IF($J$9=47,'Mottes de 6'!AF787,IF($J$9=48,'Mottes de 6'!AG787,IF($J$9=49,'Mottes de 6'!AH787,IF($J$9=50,'Mottes de 6'!AI787,IF($J$9=51,'Mottes de 6'!AJ787,IF($J$9=52,'Mottes de 6'!AK787,IF($J$9=1,'Mottes de 6'!AL787,IF($J$9=2,'Mottes de 6'!AM787,IF($J$9=3,'Mottes de 6'!AN787,IF($J$9=4,'Mottes de 6'!AO787,IF($J$9=5,'Mottes de 6'!AP787,IF($J$9=6,'Mottes de 6'!AQ787,IF($J$9=7,'Mottes de 6'!AR787,IF($J$9=8,'Mottes de 6'!AS787,IF($J$9=9,'Mottes de 6'!AT787,IF($J$9=10,'Mottes de 6'!AU787,IF($J$9=11,'Mottes de 6'!AV787,IF($J$9=12,'Mottes de 6'!AW787,IF($J$9=13,'Mottes de 6'!AX787,IF($J$9=14,'Mottes de 6'!AY787,IF($J$9=15,'Mottes de 6'!AZ787,IF($J$9=16,'Mottes de 6'!BA787,IF($J$9=17,'Mottes de 6'!BB787,IF($J$9=18,'Mottes de 6'!BC787,IF($J$9=19,'Mottes de 6'!BD787,IF($J$9=20,'Mottes de 6'!BE787,IF($J$9=21,'Mottes de 6'!BF787,IF($J$9=22,'Mottes de 6'!BG787,IF($J$9=23,'Mottes de 6'!BH787,IF($J$9=24,'Mottes de 6'!BI787,IF($J$9=25,'Mottes de 6'!BJ787,IF($J$9=26,'Mottes de 6'!BK787,IF($J$9=27,'Mottes de 6'!BL787,IF($J$9=28,'Mottes de 6'!BM787,IF($J$9=29,'Mottes de 6'!BN787,IF($J$9=30,'Mottes de 6'!BO787,IF($J$9=31,'Mottes de 6'!BP787,IF($J$9=32,'Mottes de 6'!BQ787,IF($J$9=33,'Mottes de 6'!BR787,IF($J$9=34,'Mottes de 6'!BS787,IF($J$9=35,'Mottes de 6'!BT787,))))))))))))))))))))))))))))))))))))))))))))))))))))</f>
        <v>0</v>
      </c>
      <c r="K2850" s="103" t="str">
        <f>IF('Mottes de 6'!R787=0,"","Erreur")</f>
        <v/>
      </c>
    </row>
    <row r="2851" spans="1:11" x14ac:dyDescent="0.25">
      <c r="A2851" s="103">
        <f>IF('Mottes de 6'!A788&lt;&gt;"",'Mottes de 6'!A788,"")</f>
        <v>25303</v>
      </c>
      <c r="B2851" s="103" t="str">
        <f>IF('Mottes de 6'!L788&lt;&gt;"",'Mottes de 6'!L788,"")</f>
        <v>Noai</v>
      </c>
      <c r="C2851" s="107" t="str">
        <f>IF('Mottes de 6'!B788&lt;&gt;"",'Mottes de 6'!B788,"")</f>
        <v>SAUGE GREGGI</v>
      </c>
      <c r="D2851" s="107" t="str">
        <f>IF('Mottes de 6'!C788&lt;&gt;"",'Mottes de 6'!C788,"")</f>
        <v>Desert Blaze</v>
      </c>
      <c r="E2851" s="103">
        <f>IF('Mottes de 6'!H788&lt;&gt;"",'Mottes de 6'!H788,"")</f>
        <v>12</v>
      </c>
      <c r="F2851" s="103" t="str">
        <f>IF('Mottes de 6'!E788&lt;&gt;"",'Mottes de 6'!E788,"")</f>
        <v>B</v>
      </c>
      <c r="G2851" s="103" t="str">
        <f>IF('Mottes de 6'!N788&lt;&gt;"",'Mottes de 6'!N788,"")</f>
        <v>M6</v>
      </c>
      <c r="H2851" s="103" t="str">
        <f>IF('Mottes de 6'!I788&lt;&gt;"",'Mottes de 6'!I788,"")</f>
        <v>B</v>
      </c>
      <c r="I2851" s="103" t="str">
        <f>IF('Mottes de 6'!J788&lt;&gt;"",'Mottes de 6'!J788,"")</f>
        <v/>
      </c>
      <c r="J2851" s="103">
        <f>IF($J$9=36,'Mottes de 6'!U788,IF($J$9=37,'Mottes de 6'!V788,IF($J$9=38,'Mottes de 6'!W788,IF($J$9=39,'Mottes de 6'!X788,IF($J$9=40,'Mottes de 6'!Y788,IF($J$9=41,'Mottes de 6'!Z788,IF($J$9=42,'Mottes de 6'!AA788,IF($J$9=43,'Mottes de 6'!AB788,IF($J$9=44,'Mottes de 6'!AC788,IF($J$9=45,'Mottes de 6'!AD788,IF($J$9=46,'Mottes de 6'!AE788,IF($J$9=47,'Mottes de 6'!AF788,IF($J$9=48,'Mottes de 6'!AG788,IF($J$9=49,'Mottes de 6'!AH788,IF($J$9=50,'Mottes de 6'!AI788,IF($J$9=51,'Mottes de 6'!AJ788,IF($J$9=52,'Mottes de 6'!AK788,IF($J$9=1,'Mottes de 6'!AL788,IF($J$9=2,'Mottes de 6'!AM788,IF($J$9=3,'Mottes de 6'!AN788,IF($J$9=4,'Mottes de 6'!AO788,IF($J$9=5,'Mottes de 6'!AP788,IF($J$9=6,'Mottes de 6'!AQ788,IF($J$9=7,'Mottes de 6'!AR788,IF($J$9=8,'Mottes de 6'!AS788,IF($J$9=9,'Mottes de 6'!AT788,IF($J$9=10,'Mottes de 6'!AU788,IF($J$9=11,'Mottes de 6'!AV788,IF($J$9=12,'Mottes de 6'!AW788,IF($J$9=13,'Mottes de 6'!AX788,IF($J$9=14,'Mottes de 6'!AY788,IF($J$9=15,'Mottes de 6'!AZ788,IF($J$9=16,'Mottes de 6'!BA788,IF($J$9=17,'Mottes de 6'!BB788,IF($J$9=18,'Mottes de 6'!BC788,IF($J$9=19,'Mottes de 6'!BD788,IF($J$9=20,'Mottes de 6'!BE788,IF($J$9=21,'Mottes de 6'!BF788,IF($J$9=22,'Mottes de 6'!BG788,IF($J$9=23,'Mottes de 6'!BH788,IF($J$9=24,'Mottes de 6'!BI788,IF($J$9=25,'Mottes de 6'!BJ788,IF($J$9=26,'Mottes de 6'!BK788,IF($J$9=27,'Mottes de 6'!BL788,IF($J$9=28,'Mottes de 6'!BM788,IF($J$9=29,'Mottes de 6'!BN788,IF($J$9=30,'Mottes de 6'!BO788,IF($J$9=31,'Mottes de 6'!BP788,IF($J$9=32,'Mottes de 6'!BQ788,IF($J$9=33,'Mottes de 6'!BR788,IF($J$9=34,'Mottes de 6'!BS788,IF($J$9=35,'Mottes de 6'!BT788,))))))))))))))))))))))))))))))))))))))))))))))))))))</f>
        <v>0</v>
      </c>
      <c r="K2851" s="103" t="str">
        <f>IF('Mottes de 6'!R788=0,"","Erreur")</f>
        <v/>
      </c>
    </row>
    <row r="2852" spans="1:11" x14ac:dyDescent="0.25">
      <c r="A2852" s="103">
        <f>IF('Mottes de 6'!A789&lt;&gt;"",'Mottes de 6'!A789,"")</f>
        <v>13417</v>
      </c>
      <c r="B2852" s="103" t="str">
        <f>IF('Mottes de 6'!L789&lt;&gt;"",'Mottes de 6'!L789,"")</f>
        <v>Noai</v>
      </c>
      <c r="C2852" s="107" t="str">
        <f>IF('Mottes de 6'!B789&lt;&gt;"",'Mottes de 6'!B789,"")</f>
        <v>SAUGE GREGGI</v>
      </c>
      <c r="D2852" s="107" t="str">
        <f>IF('Mottes de 6'!C789&lt;&gt;"",'Mottes de 6'!C789,"")</f>
        <v>Jaune</v>
      </c>
      <c r="E2852" s="103">
        <f>IF('Mottes de 6'!H789&lt;&gt;"",'Mottes de 6'!H789,"")</f>
        <v>12</v>
      </c>
      <c r="F2852" s="103" t="str">
        <f>IF('Mottes de 6'!E789&lt;&gt;"",'Mottes de 6'!E789,"")</f>
        <v>B</v>
      </c>
      <c r="G2852" s="103" t="str">
        <f>IF('Mottes de 6'!N789&lt;&gt;"",'Mottes de 6'!N789,"")</f>
        <v>M6</v>
      </c>
      <c r="H2852" s="103" t="str">
        <f>IF('Mottes de 6'!I789&lt;&gt;"",'Mottes de 6'!I789,"")</f>
        <v>B</v>
      </c>
      <c r="I2852" s="103" t="str">
        <f>IF('Mottes de 6'!J789&lt;&gt;"",'Mottes de 6'!J789,"")</f>
        <v/>
      </c>
      <c r="J2852" s="103">
        <f>IF($J$9=36,'Mottes de 6'!U789,IF($J$9=37,'Mottes de 6'!V789,IF($J$9=38,'Mottes de 6'!W789,IF($J$9=39,'Mottes de 6'!X789,IF($J$9=40,'Mottes de 6'!Y789,IF($J$9=41,'Mottes de 6'!Z789,IF($J$9=42,'Mottes de 6'!AA789,IF($J$9=43,'Mottes de 6'!AB789,IF($J$9=44,'Mottes de 6'!AC789,IF($J$9=45,'Mottes de 6'!AD789,IF($J$9=46,'Mottes de 6'!AE789,IF($J$9=47,'Mottes de 6'!AF789,IF($J$9=48,'Mottes de 6'!AG789,IF($J$9=49,'Mottes de 6'!AH789,IF($J$9=50,'Mottes de 6'!AI789,IF($J$9=51,'Mottes de 6'!AJ789,IF($J$9=52,'Mottes de 6'!AK789,IF($J$9=1,'Mottes de 6'!AL789,IF($J$9=2,'Mottes de 6'!AM789,IF($J$9=3,'Mottes de 6'!AN789,IF($J$9=4,'Mottes de 6'!AO789,IF($J$9=5,'Mottes de 6'!AP789,IF($J$9=6,'Mottes de 6'!AQ789,IF($J$9=7,'Mottes de 6'!AR789,IF($J$9=8,'Mottes de 6'!AS789,IF($J$9=9,'Mottes de 6'!AT789,IF($J$9=10,'Mottes de 6'!AU789,IF($J$9=11,'Mottes de 6'!AV789,IF($J$9=12,'Mottes de 6'!AW789,IF($J$9=13,'Mottes de 6'!AX789,IF($J$9=14,'Mottes de 6'!AY789,IF($J$9=15,'Mottes de 6'!AZ789,IF($J$9=16,'Mottes de 6'!BA789,IF($J$9=17,'Mottes de 6'!BB789,IF($J$9=18,'Mottes de 6'!BC789,IF($J$9=19,'Mottes de 6'!BD789,IF($J$9=20,'Mottes de 6'!BE789,IF($J$9=21,'Mottes de 6'!BF789,IF($J$9=22,'Mottes de 6'!BG789,IF($J$9=23,'Mottes de 6'!BH789,IF($J$9=24,'Mottes de 6'!BI789,IF($J$9=25,'Mottes de 6'!BJ789,IF($J$9=26,'Mottes de 6'!BK789,IF($J$9=27,'Mottes de 6'!BL789,IF($J$9=28,'Mottes de 6'!BM789,IF($J$9=29,'Mottes de 6'!BN789,IF($J$9=30,'Mottes de 6'!BO789,IF($J$9=31,'Mottes de 6'!BP789,IF($J$9=32,'Mottes de 6'!BQ789,IF($J$9=33,'Mottes de 6'!BR789,IF($J$9=34,'Mottes de 6'!BS789,IF($J$9=35,'Mottes de 6'!BT789,))))))))))))))))))))))))))))))))))))))))))))))))))))</f>
        <v>0</v>
      </c>
      <c r="K2852" s="103" t="str">
        <f>IF('Mottes de 6'!R789=0,"","Erreur")</f>
        <v/>
      </c>
    </row>
    <row r="2853" spans="1:11" x14ac:dyDescent="0.25">
      <c r="A2853" s="103">
        <f>IF('Mottes de 6'!A790&lt;&gt;"",'Mottes de 6'!A790,"")</f>
        <v>14708</v>
      </c>
      <c r="B2853" s="103" t="str">
        <f>IF('Mottes de 6'!L790&lt;&gt;"",'Mottes de 6'!L790,"")</f>
        <v>Noai</v>
      </c>
      <c r="C2853" s="107" t="str">
        <f>IF('Mottes de 6'!B790&lt;&gt;"",'Mottes de 6'!B790,"")</f>
        <v>SAUGE GREGGI</v>
      </c>
      <c r="D2853" s="107" t="str">
        <f>IF('Mottes de 6'!C790&lt;&gt;"",'Mottes de 6'!C790,"")</f>
        <v>Joy</v>
      </c>
      <c r="E2853" s="103">
        <f>IF('Mottes de 6'!H790&lt;&gt;"",'Mottes de 6'!H790,"")</f>
        <v>12</v>
      </c>
      <c r="F2853" s="103" t="str">
        <f>IF('Mottes de 6'!E790&lt;&gt;"",'Mottes de 6'!E790,"")</f>
        <v>B</v>
      </c>
      <c r="G2853" s="103" t="str">
        <f>IF('Mottes de 6'!N790&lt;&gt;"",'Mottes de 6'!N790,"")</f>
        <v>M6</v>
      </c>
      <c r="H2853" s="103" t="str">
        <f>IF('Mottes de 6'!I790&lt;&gt;"",'Mottes de 6'!I790,"")</f>
        <v>B</v>
      </c>
      <c r="I2853" s="103" t="str">
        <f>IF('Mottes de 6'!J790&lt;&gt;"",'Mottes de 6'!J790,"")</f>
        <v/>
      </c>
      <c r="J2853" s="103">
        <f>IF($J$9=36,'Mottes de 6'!U790,IF($J$9=37,'Mottes de 6'!V790,IF($J$9=38,'Mottes de 6'!W790,IF($J$9=39,'Mottes de 6'!X790,IF($J$9=40,'Mottes de 6'!Y790,IF($J$9=41,'Mottes de 6'!Z790,IF($J$9=42,'Mottes de 6'!AA790,IF($J$9=43,'Mottes de 6'!AB790,IF($J$9=44,'Mottes de 6'!AC790,IF($J$9=45,'Mottes de 6'!AD790,IF($J$9=46,'Mottes de 6'!AE790,IF($J$9=47,'Mottes de 6'!AF790,IF($J$9=48,'Mottes de 6'!AG790,IF($J$9=49,'Mottes de 6'!AH790,IF($J$9=50,'Mottes de 6'!AI790,IF($J$9=51,'Mottes de 6'!AJ790,IF($J$9=52,'Mottes de 6'!AK790,IF($J$9=1,'Mottes de 6'!AL790,IF($J$9=2,'Mottes de 6'!AM790,IF($J$9=3,'Mottes de 6'!AN790,IF($J$9=4,'Mottes de 6'!AO790,IF($J$9=5,'Mottes de 6'!AP790,IF($J$9=6,'Mottes de 6'!AQ790,IF($J$9=7,'Mottes de 6'!AR790,IF($J$9=8,'Mottes de 6'!AS790,IF($J$9=9,'Mottes de 6'!AT790,IF($J$9=10,'Mottes de 6'!AU790,IF($J$9=11,'Mottes de 6'!AV790,IF($J$9=12,'Mottes de 6'!AW790,IF($J$9=13,'Mottes de 6'!AX790,IF($J$9=14,'Mottes de 6'!AY790,IF($J$9=15,'Mottes de 6'!AZ790,IF($J$9=16,'Mottes de 6'!BA790,IF($J$9=17,'Mottes de 6'!BB790,IF($J$9=18,'Mottes de 6'!BC790,IF($J$9=19,'Mottes de 6'!BD790,IF($J$9=20,'Mottes de 6'!BE790,IF($J$9=21,'Mottes de 6'!BF790,IF($J$9=22,'Mottes de 6'!BG790,IF($J$9=23,'Mottes de 6'!BH790,IF($J$9=24,'Mottes de 6'!BI790,IF($J$9=25,'Mottes de 6'!BJ790,IF($J$9=26,'Mottes de 6'!BK790,IF($J$9=27,'Mottes de 6'!BL790,IF($J$9=28,'Mottes de 6'!BM790,IF($J$9=29,'Mottes de 6'!BN790,IF($J$9=30,'Mottes de 6'!BO790,IF($J$9=31,'Mottes de 6'!BP790,IF($J$9=32,'Mottes de 6'!BQ790,IF($J$9=33,'Mottes de 6'!BR790,IF($J$9=34,'Mottes de 6'!BS790,IF($J$9=35,'Mottes de 6'!BT790,))))))))))))))))))))))))))))))))))))))))))))))))))))</f>
        <v>0</v>
      </c>
      <c r="K2853" s="103" t="str">
        <f>IF('Mottes de 6'!R790=0,"","Erreur")</f>
        <v/>
      </c>
    </row>
    <row r="2854" spans="1:11" x14ac:dyDescent="0.25">
      <c r="A2854" s="103">
        <f>IF('Mottes de 6'!A791&lt;&gt;"",'Mottes de 6'!A791,"")</f>
        <v>26089</v>
      </c>
      <c r="B2854" s="103" t="str">
        <f>IF('Mottes de 6'!L791&lt;&gt;"",'Mottes de 6'!L791,"")</f>
        <v>Noai</v>
      </c>
      <c r="C2854" s="107" t="str">
        <f>IF('Mottes de 6'!B791&lt;&gt;"",'Mottes de 6'!B791,"")</f>
        <v>SAUGE GREGGI</v>
      </c>
      <c r="D2854" s="107" t="str">
        <f>IF('Mottes de 6'!C791&lt;&gt;"",'Mottes de 6'!C791,"")</f>
        <v>Lipstick</v>
      </c>
      <c r="E2854" s="103">
        <f>IF('Mottes de 6'!H791&lt;&gt;"",'Mottes de 6'!H791,"")</f>
        <v>12</v>
      </c>
      <c r="F2854" s="103" t="str">
        <f>IF('Mottes de 6'!E791&lt;&gt;"",'Mottes de 6'!E791,"")</f>
        <v>B</v>
      </c>
      <c r="G2854" s="103" t="str">
        <f>IF('Mottes de 6'!N791&lt;&gt;"",'Mottes de 6'!N791,"")</f>
        <v>M6</v>
      </c>
      <c r="H2854" s="103" t="str">
        <f>IF('Mottes de 6'!I791&lt;&gt;"",'Mottes de 6'!I791,"")</f>
        <v>B</v>
      </c>
      <c r="I2854" s="103" t="str">
        <f>IF('Mottes de 6'!J791&lt;&gt;"",'Mottes de 6'!J791,"")</f>
        <v/>
      </c>
      <c r="J2854" s="103">
        <f>IF($J$9=36,'Mottes de 6'!U791,IF($J$9=37,'Mottes de 6'!V791,IF($J$9=38,'Mottes de 6'!W791,IF($J$9=39,'Mottes de 6'!X791,IF($J$9=40,'Mottes de 6'!Y791,IF($J$9=41,'Mottes de 6'!Z791,IF($J$9=42,'Mottes de 6'!AA791,IF($J$9=43,'Mottes de 6'!AB791,IF($J$9=44,'Mottes de 6'!AC791,IF($J$9=45,'Mottes de 6'!AD791,IF($J$9=46,'Mottes de 6'!AE791,IF($J$9=47,'Mottes de 6'!AF791,IF($J$9=48,'Mottes de 6'!AG791,IF($J$9=49,'Mottes de 6'!AH791,IF($J$9=50,'Mottes de 6'!AI791,IF($J$9=51,'Mottes de 6'!AJ791,IF($J$9=52,'Mottes de 6'!AK791,IF($J$9=1,'Mottes de 6'!AL791,IF($J$9=2,'Mottes de 6'!AM791,IF($J$9=3,'Mottes de 6'!AN791,IF($J$9=4,'Mottes de 6'!AO791,IF($J$9=5,'Mottes de 6'!AP791,IF($J$9=6,'Mottes de 6'!AQ791,IF($J$9=7,'Mottes de 6'!AR791,IF($J$9=8,'Mottes de 6'!AS791,IF($J$9=9,'Mottes de 6'!AT791,IF($J$9=10,'Mottes de 6'!AU791,IF($J$9=11,'Mottes de 6'!AV791,IF($J$9=12,'Mottes de 6'!AW791,IF($J$9=13,'Mottes de 6'!AX791,IF($J$9=14,'Mottes de 6'!AY791,IF($J$9=15,'Mottes de 6'!AZ791,IF($J$9=16,'Mottes de 6'!BA791,IF($J$9=17,'Mottes de 6'!BB791,IF($J$9=18,'Mottes de 6'!BC791,IF($J$9=19,'Mottes de 6'!BD791,IF($J$9=20,'Mottes de 6'!BE791,IF($J$9=21,'Mottes de 6'!BF791,IF($J$9=22,'Mottes de 6'!BG791,IF($J$9=23,'Mottes de 6'!BH791,IF($J$9=24,'Mottes de 6'!BI791,IF($J$9=25,'Mottes de 6'!BJ791,IF($J$9=26,'Mottes de 6'!BK791,IF($J$9=27,'Mottes de 6'!BL791,IF($J$9=28,'Mottes de 6'!BM791,IF($J$9=29,'Mottes de 6'!BN791,IF($J$9=30,'Mottes de 6'!BO791,IF($J$9=31,'Mottes de 6'!BP791,IF($J$9=32,'Mottes de 6'!BQ791,IF($J$9=33,'Mottes de 6'!BR791,IF($J$9=34,'Mottes de 6'!BS791,IF($J$9=35,'Mottes de 6'!BT791,))))))))))))))))))))))))))))))))))))))))))))))))))))</f>
        <v>0</v>
      </c>
      <c r="K2854" s="103" t="str">
        <f>IF('Mottes de 6'!R791=0,"","Erreur")</f>
        <v/>
      </c>
    </row>
    <row r="2855" spans="1:11" x14ac:dyDescent="0.25">
      <c r="A2855" s="103">
        <f>IF('Mottes de 6'!A792&lt;&gt;"",'Mottes de 6'!A792,"")</f>
        <v>12648</v>
      </c>
      <c r="B2855" s="103" t="str">
        <f>IF('Mottes de 6'!L792&lt;&gt;"",'Mottes de 6'!L792,"")</f>
        <v>Noai</v>
      </c>
      <c r="C2855" s="107" t="str">
        <f>IF('Mottes de 6'!B792&lt;&gt;"",'Mottes de 6'!B792,"")</f>
        <v>SAUGE GREGGI</v>
      </c>
      <c r="D2855" s="107" t="str">
        <f>IF('Mottes de 6'!C792&lt;&gt;"",'Mottes de 6'!C792,"")</f>
        <v>Rose Intense</v>
      </c>
      <c r="E2855" s="103">
        <f>IF('Mottes de 6'!H792&lt;&gt;"",'Mottes de 6'!H792,"")</f>
        <v>12</v>
      </c>
      <c r="F2855" s="103" t="str">
        <f>IF('Mottes de 6'!E792&lt;&gt;"",'Mottes de 6'!E792,"")</f>
        <v>B</v>
      </c>
      <c r="G2855" s="103" t="str">
        <f>IF('Mottes de 6'!N792&lt;&gt;"",'Mottes de 6'!N792,"")</f>
        <v>M6</v>
      </c>
      <c r="H2855" s="103" t="str">
        <f>IF('Mottes de 6'!I792&lt;&gt;"",'Mottes de 6'!I792,"")</f>
        <v>B</v>
      </c>
      <c r="I2855" s="103" t="str">
        <f>IF('Mottes de 6'!J792&lt;&gt;"",'Mottes de 6'!J792,"")</f>
        <v/>
      </c>
      <c r="J2855" s="103">
        <f>IF($J$9=36,'Mottes de 6'!U792,IF($J$9=37,'Mottes de 6'!V792,IF($J$9=38,'Mottes de 6'!W792,IF($J$9=39,'Mottes de 6'!X792,IF($J$9=40,'Mottes de 6'!Y792,IF($J$9=41,'Mottes de 6'!Z792,IF($J$9=42,'Mottes de 6'!AA792,IF($J$9=43,'Mottes de 6'!AB792,IF($J$9=44,'Mottes de 6'!AC792,IF($J$9=45,'Mottes de 6'!AD792,IF($J$9=46,'Mottes de 6'!AE792,IF($J$9=47,'Mottes de 6'!AF792,IF($J$9=48,'Mottes de 6'!AG792,IF($J$9=49,'Mottes de 6'!AH792,IF($J$9=50,'Mottes de 6'!AI792,IF($J$9=51,'Mottes de 6'!AJ792,IF($J$9=52,'Mottes de 6'!AK792,IF($J$9=1,'Mottes de 6'!AL792,IF($J$9=2,'Mottes de 6'!AM792,IF($J$9=3,'Mottes de 6'!AN792,IF($J$9=4,'Mottes de 6'!AO792,IF($J$9=5,'Mottes de 6'!AP792,IF($J$9=6,'Mottes de 6'!AQ792,IF($J$9=7,'Mottes de 6'!AR792,IF($J$9=8,'Mottes de 6'!AS792,IF($J$9=9,'Mottes de 6'!AT792,IF($J$9=10,'Mottes de 6'!AU792,IF($J$9=11,'Mottes de 6'!AV792,IF($J$9=12,'Mottes de 6'!AW792,IF($J$9=13,'Mottes de 6'!AX792,IF($J$9=14,'Mottes de 6'!AY792,IF($J$9=15,'Mottes de 6'!AZ792,IF($J$9=16,'Mottes de 6'!BA792,IF($J$9=17,'Mottes de 6'!BB792,IF($J$9=18,'Mottes de 6'!BC792,IF($J$9=19,'Mottes de 6'!BD792,IF($J$9=20,'Mottes de 6'!BE792,IF($J$9=21,'Mottes de 6'!BF792,IF($J$9=22,'Mottes de 6'!BG792,IF($J$9=23,'Mottes de 6'!BH792,IF($J$9=24,'Mottes de 6'!BI792,IF($J$9=25,'Mottes de 6'!BJ792,IF($J$9=26,'Mottes de 6'!BK792,IF($J$9=27,'Mottes de 6'!BL792,IF($J$9=28,'Mottes de 6'!BM792,IF($J$9=29,'Mottes de 6'!BN792,IF($J$9=30,'Mottes de 6'!BO792,IF($J$9=31,'Mottes de 6'!BP792,IF($J$9=32,'Mottes de 6'!BQ792,IF($J$9=33,'Mottes de 6'!BR792,IF($J$9=34,'Mottes de 6'!BS792,IF($J$9=35,'Mottes de 6'!BT792,))))))))))))))))))))))))))))))))))))))))))))))))))))</f>
        <v>0</v>
      </c>
      <c r="K2855" s="103" t="str">
        <f>IF('Mottes de 6'!R792=0,"","Erreur")</f>
        <v/>
      </c>
    </row>
    <row r="2856" spans="1:11" x14ac:dyDescent="0.25">
      <c r="A2856" s="103">
        <f>IF('Mottes de 6'!A793&lt;&gt;"",'Mottes de 6'!A793,"")</f>
        <v>13607</v>
      </c>
      <c r="B2856" s="103" t="str">
        <f>IF('Mottes de 6'!L793&lt;&gt;"",'Mottes de 6'!L793,"")</f>
        <v>Noai</v>
      </c>
      <c r="C2856" s="107" t="str">
        <f>IF('Mottes de 6'!B793&lt;&gt;"",'Mottes de 6'!B793,"")</f>
        <v>SAUGE GREGGI</v>
      </c>
      <c r="D2856" s="107" t="str">
        <f>IF('Mottes de 6'!C793&lt;&gt;"",'Mottes de 6'!C793,"")</f>
        <v>Saumon</v>
      </c>
      <c r="E2856" s="103">
        <f>IF('Mottes de 6'!H793&lt;&gt;"",'Mottes de 6'!H793,"")</f>
        <v>12</v>
      </c>
      <c r="F2856" s="103" t="str">
        <f>IF('Mottes de 6'!E793&lt;&gt;"",'Mottes de 6'!E793,"")</f>
        <v>B</v>
      </c>
      <c r="G2856" s="103" t="str">
        <f>IF('Mottes de 6'!N793&lt;&gt;"",'Mottes de 6'!N793,"")</f>
        <v>M6</v>
      </c>
      <c r="H2856" s="103" t="str">
        <f>IF('Mottes de 6'!I793&lt;&gt;"",'Mottes de 6'!I793,"")</f>
        <v>B</v>
      </c>
      <c r="I2856" s="103" t="str">
        <f>IF('Mottes de 6'!J793&lt;&gt;"",'Mottes de 6'!J793,"")</f>
        <v/>
      </c>
      <c r="J2856" s="103">
        <f>IF($J$9=36,'Mottes de 6'!U793,IF($J$9=37,'Mottes de 6'!V793,IF($J$9=38,'Mottes de 6'!W793,IF($J$9=39,'Mottes de 6'!X793,IF($J$9=40,'Mottes de 6'!Y793,IF($J$9=41,'Mottes de 6'!Z793,IF($J$9=42,'Mottes de 6'!AA793,IF($J$9=43,'Mottes de 6'!AB793,IF($J$9=44,'Mottes de 6'!AC793,IF($J$9=45,'Mottes de 6'!AD793,IF($J$9=46,'Mottes de 6'!AE793,IF($J$9=47,'Mottes de 6'!AF793,IF($J$9=48,'Mottes de 6'!AG793,IF($J$9=49,'Mottes de 6'!AH793,IF($J$9=50,'Mottes de 6'!AI793,IF($J$9=51,'Mottes de 6'!AJ793,IF($J$9=52,'Mottes de 6'!AK793,IF($J$9=1,'Mottes de 6'!AL793,IF($J$9=2,'Mottes de 6'!AM793,IF($J$9=3,'Mottes de 6'!AN793,IF($J$9=4,'Mottes de 6'!AO793,IF($J$9=5,'Mottes de 6'!AP793,IF($J$9=6,'Mottes de 6'!AQ793,IF($J$9=7,'Mottes de 6'!AR793,IF($J$9=8,'Mottes de 6'!AS793,IF($J$9=9,'Mottes de 6'!AT793,IF($J$9=10,'Mottes de 6'!AU793,IF($J$9=11,'Mottes de 6'!AV793,IF($J$9=12,'Mottes de 6'!AW793,IF($J$9=13,'Mottes de 6'!AX793,IF($J$9=14,'Mottes de 6'!AY793,IF($J$9=15,'Mottes de 6'!AZ793,IF($J$9=16,'Mottes de 6'!BA793,IF($J$9=17,'Mottes de 6'!BB793,IF($J$9=18,'Mottes de 6'!BC793,IF($J$9=19,'Mottes de 6'!BD793,IF($J$9=20,'Mottes de 6'!BE793,IF($J$9=21,'Mottes de 6'!BF793,IF($J$9=22,'Mottes de 6'!BG793,IF($J$9=23,'Mottes de 6'!BH793,IF($J$9=24,'Mottes de 6'!BI793,IF($J$9=25,'Mottes de 6'!BJ793,IF($J$9=26,'Mottes de 6'!BK793,IF($J$9=27,'Mottes de 6'!BL793,IF($J$9=28,'Mottes de 6'!BM793,IF($J$9=29,'Mottes de 6'!BN793,IF($J$9=30,'Mottes de 6'!BO793,IF($J$9=31,'Mottes de 6'!BP793,IF($J$9=32,'Mottes de 6'!BQ793,IF($J$9=33,'Mottes de 6'!BR793,IF($J$9=34,'Mottes de 6'!BS793,IF($J$9=35,'Mottes de 6'!BT793,))))))))))))))))))))))))))))))))))))))))))))))))))))</f>
        <v>0</v>
      </c>
      <c r="K2856" s="103" t="str">
        <f>IF('Mottes de 6'!R793=0,"","Erreur")</f>
        <v/>
      </c>
    </row>
    <row r="2857" spans="1:11" x14ac:dyDescent="0.25">
      <c r="A2857" s="103">
        <f>IF('Mottes de 6'!A794&lt;&gt;"",'Mottes de 6'!A794,"")</f>
        <v>21512</v>
      </c>
      <c r="B2857" s="103" t="str">
        <f>IF('Mottes de 6'!L794&lt;&gt;"",'Mottes de 6'!L794,"")</f>
        <v>Noai</v>
      </c>
      <c r="C2857" s="107" t="str">
        <f>IF('Mottes de 6'!B794&lt;&gt;"",'Mottes de 6'!B794,"")</f>
        <v>SAUGE GREGGI</v>
      </c>
      <c r="D2857" s="107" t="str">
        <f>IF('Mottes de 6'!C794&lt;&gt;"",'Mottes de 6'!C794,"")</f>
        <v>Variées</v>
      </c>
      <c r="E2857" s="103">
        <f>IF('Mottes de 6'!H794&lt;&gt;"",'Mottes de 6'!H794,"")</f>
        <v>12</v>
      </c>
      <c r="F2857" s="103" t="str">
        <f>IF('Mottes de 6'!E794&lt;&gt;"",'Mottes de 6'!E794,"")</f>
        <v>B</v>
      </c>
      <c r="G2857" s="103" t="str">
        <f>IF('Mottes de 6'!N794&lt;&gt;"",'Mottes de 6'!N794,"")</f>
        <v>M6</v>
      </c>
      <c r="H2857" s="103" t="str">
        <f>IF('Mottes de 6'!I794&lt;&gt;"",'Mottes de 6'!I794,"")</f>
        <v>B</v>
      </c>
      <c r="I2857" s="103" t="str">
        <f>IF('Mottes de 6'!J794&lt;&gt;"",'Mottes de 6'!J794,"")</f>
        <v/>
      </c>
      <c r="J2857" s="103">
        <f>IF($J$9=36,'Mottes de 6'!U794,IF($J$9=37,'Mottes de 6'!V794,IF($J$9=38,'Mottes de 6'!W794,IF($J$9=39,'Mottes de 6'!X794,IF($J$9=40,'Mottes de 6'!Y794,IF($J$9=41,'Mottes de 6'!Z794,IF($J$9=42,'Mottes de 6'!AA794,IF($J$9=43,'Mottes de 6'!AB794,IF($J$9=44,'Mottes de 6'!AC794,IF($J$9=45,'Mottes de 6'!AD794,IF($J$9=46,'Mottes de 6'!AE794,IF($J$9=47,'Mottes de 6'!AF794,IF($J$9=48,'Mottes de 6'!AG794,IF($J$9=49,'Mottes de 6'!AH794,IF($J$9=50,'Mottes de 6'!AI794,IF($J$9=51,'Mottes de 6'!AJ794,IF($J$9=52,'Mottes de 6'!AK794,IF($J$9=1,'Mottes de 6'!AL794,IF($J$9=2,'Mottes de 6'!AM794,IF($J$9=3,'Mottes de 6'!AN794,IF($J$9=4,'Mottes de 6'!AO794,IF($J$9=5,'Mottes de 6'!AP794,IF($J$9=6,'Mottes de 6'!AQ794,IF($J$9=7,'Mottes de 6'!AR794,IF($J$9=8,'Mottes de 6'!AS794,IF($J$9=9,'Mottes de 6'!AT794,IF($J$9=10,'Mottes de 6'!AU794,IF($J$9=11,'Mottes de 6'!AV794,IF($J$9=12,'Mottes de 6'!AW794,IF($J$9=13,'Mottes de 6'!AX794,IF($J$9=14,'Mottes de 6'!AY794,IF($J$9=15,'Mottes de 6'!AZ794,IF($J$9=16,'Mottes de 6'!BA794,IF($J$9=17,'Mottes de 6'!BB794,IF($J$9=18,'Mottes de 6'!BC794,IF($J$9=19,'Mottes de 6'!BD794,IF($J$9=20,'Mottes de 6'!BE794,IF($J$9=21,'Mottes de 6'!BF794,IF($J$9=22,'Mottes de 6'!BG794,IF($J$9=23,'Mottes de 6'!BH794,IF($J$9=24,'Mottes de 6'!BI794,IF($J$9=25,'Mottes de 6'!BJ794,IF($J$9=26,'Mottes de 6'!BK794,IF($J$9=27,'Mottes de 6'!BL794,IF($J$9=28,'Mottes de 6'!BM794,IF($J$9=29,'Mottes de 6'!BN794,IF($J$9=30,'Mottes de 6'!BO794,IF($J$9=31,'Mottes de 6'!BP794,IF($J$9=32,'Mottes de 6'!BQ794,IF($J$9=33,'Mottes de 6'!BR794,IF($J$9=34,'Mottes de 6'!BS794,IF($J$9=35,'Mottes de 6'!BT794,))))))))))))))))))))))))))))))))))))))))))))))))))))</f>
        <v>0</v>
      </c>
      <c r="K2857" s="103" t="str">
        <f>IF('Mottes de 6'!R794=0,"","Erreur")</f>
        <v/>
      </c>
    </row>
    <row r="2858" spans="1:11" x14ac:dyDescent="0.25">
      <c r="A2858" s="450"/>
      <c r="B2858" s="450"/>
      <c r="C2858" s="451" t="s">
        <v>1981</v>
      </c>
      <c r="D2858" s="451"/>
      <c r="E2858" s="450"/>
      <c r="F2858" s="450"/>
      <c r="G2858" s="450"/>
      <c r="H2858" s="450"/>
      <c r="I2858" s="450"/>
      <c r="J2858" s="450">
        <f>SUBTOTAL(9,J2844:J2857)</f>
        <v>0</v>
      </c>
      <c r="K2858" s="450"/>
    </row>
    <row r="2859" spans="1:11" x14ac:dyDescent="0.25">
      <c r="A2859" s="103" t="str">
        <f>IF('Mottes de 6'!A795&lt;&gt;"",'Mottes de 6'!A795,"")</f>
        <v/>
      </c>
      <c r="B2859" s="103" t="str">
        <f>IF('Mottes de 6'!L795&lt;&gt;"",'Mottes de 6'!L795,"")</f>
        <v>E</v>
      </c>
      <c r="C2859" s="107" t="str">
        <f>IF('Mottes de 6'!B795&lt;&gt;"",'Mottes de 6'!B795,"")</f>
        <v>SAUGE</v>
      </c>
      <c r="D2859" s="107" t="str">
        <f>IF('Mottes de 6'!C795&lt;&gt;"",'Mottes de 6'!C795,"")</f>
        <v/>
      </c>
      <c r="E2859" s="103" t="str">
        <f>IF('Mottes de 6'!H795&lt;&gt;"",'Mottes de 6'!H795,"")</f>
        <v/>
      </c>
      <c r="F2859" s="103" t="str">
        <f>IF('Mottes de 6'!E795&lt;&gt;"",'Mottes de 6'!E795,"")</f>
        <v/>
      </c>
      <c r="G2859" s="103" t="str">
        <f>IF('Mottes de 6'!N795&lt;&gt;"",'Mottes de 6'!N795,"")</f>
        <v/>
      </c>
      <c r="H2859" s="103" t="str">
        <f>IF('Mottes de 6'!I795&lt;&gt;"",'Mottes de 6'!I795,"")</f>
        <v/>
      </c>
      <c r="I2859" s="103" t="str">
        <f>IF('Mottes de 6'!J795&lt;&gt;"",'Mottes de 6'!J795,"")</f>
        <v/>
      </c>
      <c r="J2859" s="103">
        <f>IF($J$9=36,'Mottes de 6'!U795,IF($J$9=37,'Mottes de 6'!V795,IF($J$9=38,'Mottes de 6'!W795,IF($J$9=39,'Mottes de 6'!X795,IF($J$9=40,'Mottes de 6'!Y795,IF($J$9=41,'Mottes de 6'!Z795,IF($J$9=42,'Mottes de 6'!AA795,IF($J$9=43,'Mottes de 6'!AB795,IF($J$9=44,'Mottes de 6'!AC795,IF($J$9=45,'Mottes de 6'!AD795,IF($J$9=46,'Mottes de 6'!AE795,IF($J$9=47,'Mottes de 6'!AF795,IF($J$9=48,'Mottes de 6'!AG795,IF($J$9=49,'Mottes de 6'!AH795,IF($J$9=50,'Mottes de 6'!AI795,IF($J$9=51,'Mottes de 6'!AJ795,IF($J$9=52,'Mottes de 6'!AK795,IF($J$9=1,'Mottes de 6'!AL795,IF($J$9=2,'Mottes de 6'!AM795,IF($J$9=3,'Mottes de 6'!AN795,IF($J$9=4,'Mottes de 6'!AO795,IF($J$9=5,'Mottes de 6'!AP795,IF($J$9=6,'Mottes de 6'!AQ795,IF($J$9=7,'Mottes de 6'!AR795,IF($J$9=8,'Mottes de 6'!AS795,IF($J$9=9,'Mottes de 6'!AT795,IF($J$9=10,'Mottes de 6'!AU795,IF($J$9=11,'Mottes de 6'!AV795,IF($J$9=12,'Mottes de 6'!AW795,IF($J$9=13,'Mottes de 6'!AX795,IF($J$9=14,'Mottes de 6'!AY795,IF($J$9=15,'Mottes de 6'!AZ795,IF($J$9=16,'Mottes de 6'!BA795,IF($J$9=17,'Mottes de 6'!BB795,IF($J$9=18,'Mottes de 6'!BC795,IF($J$9=19,'Mottes de 6'!BD795,IF($J$9=20,'Mottes de 6'!BE795,IF($J$9=21,'Mottes de 6'!BF795,IF($J$9=22,'Mottes de 6'!BG795,IF($J$9=23,'Mottes de 6'!BH795,IF($J$9=24,'Mottes de 6'!BI795,IF($J$9=25,'Mottes de 6'!BJ795,IF($J$9=26,'Mottes de 6'!BK795,IF($J$9=27,'Mottes de 6'!BL795,IF($J$9=28,'Mottes de 6'!BM795,IF($J$9=29,'Mottes de 6'!BN795,IF($J$9=30,'Mottes de 6'!BO795,IF($J$9=31,'Mottes de 6'!BP795,IF($J$9=32,'Mottes de 6'!BQ795,IF($J$9=33,'Mottes de 6'!BR795,IF($J$9=34,'Mottes de 6'!BS795,IF($J$9=35,'Mottes de 6'!BT795,))))))))))))))))))))))))))))))))))))))))))))))))))))</f>
        <v>0</v>
      </c>
      <c r="K2859" s="103" t="str">
        <f>IF('Mottes de 6'!R795=0,"","Erreur")</f>
        <v/>
      </c>
    </row>
    <row r="2860" spans="1:11" x14ac:dyDescent="0.25">
      <c r="A2860" s="103">
        <f>IF('Mottes de 6'!A796&lt;&gt;"",'Mottes de 6'!A796,"")</f>
        <v>12588</v>
      </c>
      <c r="B2860" s="103" t="str">
        <f>IF('Mottes de 6'!L796&lt;&gt;"",'Mottes de 6'!L796,"")</f>
        <v>Noai</v>
      </c>
      <c r="C2860" s="107" t="str">
        <f>IF('Mottes de 6'!B796&lt;&gt;"",'Mottes de 6'!B796,"")</f>
        <v>SAUGE</v>
      </c>
      <c r="D2860" s="107" t="str">
        <f>IF('Mottes de 6'!C796&lt;&gt;"",'Mottes de 6'!C796,"")</f>
        <v>Longispicata</v>
      </c>
      <c r="E2860" s="103">
        <f>IF('Mottes de 6'!H796&lt;&gt;"",'Mottes de 6'!H796,"")</f>
        <v>13</v>
      </c>
      <c r="F2860" s="103" t="str">
        <f>IF('Mottes de 6'!E796&lt;&gt;"",'Mottes de 6'!E796,"")</f>
        <v>B</v>
      </c>
      <c r="G2860" s="103" t="str">
        <f>IF('Mottes de 6'!N796&lt;&gt;"",'Mottes de 6'!N796,"")</f>
        <v>M6</v>
      </c>
      <c r="H2860" s="103" t="str">
        <f>IF('Mottes de 6'!I796&lt;&gt;"",'Mottes de 6'!I796,"")</f>
        <v>A</v>
      </c>
      <c r="I2860" s="103" t="str">
        <f>IF('Mottes de 6'!J796&lt;&gt;"",'Mottes de 6'!J796,"")</f>
        <v/>
      </c>
      <c r="J2860" s="103">
        <f>IF($J$9=36,'Mottes de 6'!U796,IF($J$9=37,'Mottes de 6'!V796,IF($J$9=38,'Mottes de 6'!W796,IF($J$9=39,'Mottes de 6'!X796,IF($J$9=40,'Mottes de 6'!Y796,IF($J$9=41,'Mottes de 6'!Z796,IF($J$9=42,'Mottes de 6'!AA796,IF($J$9=43,'Mottes de 6'!AB796,IF($J$9=44,'Mottes de 6'!AC796,IF($J$9=45,'Mottes de 6'!AD796,IF($J$9=46,'Mottes de 6'!AE796,IF($J$9=47,'Mottes de 6'!AF796,IF($J$9=48,'Mottes de 6'!AG796,IF($J$9=49,'Mottes de 6'!AH796,IF($J$9=50,'Mottes de 6'!AI796,IF($J$9=51,'Mottes de 6'!AJ796,IF($J$9=52,'Mottes de 6'!AK796,IF($J$9=1,'Mottes de 6'!AL796,IF($J$9=2,'Mottes de 6'!AM796,IF($J$9=3,'Mottes de 6'!AN796,IF($J$9=4,'Mottes de 6'!AO796,IF($J$9=5,'Mottes de 6'!AP796,IF($J$9=6,'Mottes de 6'!AQ796,IF($J$9=7,'Mottes de 6'!AR796,IF($J$9=8,'Mottes de 6'!AS796,IF($J$9=9,'Mottes de 6'!AT796,IF($J$9=10,'Mottes de 6'!AU796,IF($J$9=11,'Mottes de 6'!AV796,IF($J$9=12,'Mottes de 6'!AW796,IF($J$9=13,'Mottes de 6'!AX796,IF($J$9=14,'Mottes de 6'!AY796,IF($J$9=15,'Mottes de 6'!AZ796,IF($J$9=16,'Mottes de 6'!BA796,IF($J$9=17,'Mottes de 6'!BB796,IF($J$9=18,'Mottes de 6'!BC796,IF($J$9=19,'Mottes de 6'!BD796,IF($J$9=20,'Mottes de 6'!BE796,IF($J$9=21,'Mottes de 6'!BF796,IF($J$9=22,'Mottes de 6'!BG796,IF($J$9=23,'Mottes de 6'!BH796,IF($J$9=24,'Mottes de 6'!BI796,IF($J$9=25,'Mottes de 6'!BJ796,IF($J$9=26,'Mottes de 6'!BK796,IF($J$9=27,'Mottes de 6'!BL796,IF($J$9=28,'Mottes de 6'!BM796,IF($J$9=29,'Mottes de 6'!BN796,IF($J$9=30,'Mottes de 6'!BO796,IF($J$9=31,'Mottes de 6'!BP796,IF($J$9=32,'Mottes de 6'!BQ796,IF($J$9=33,'Mottes de 6'!BR796,IF($J$9=34,'Mottes de 6'!BS796,IF($J$9=35,'Mottes de 6'!BT796,))))))))))))))))))))))))))))))))))))))))))))))))))))</f>
        <v>0</v>
      </c>
      <c r="K2860" s="103" t="str">
        <f>IF('Mottes de 6'!R796=0,"","Erreur")</f>
        <v/>
      </c>
    </row>
    <row r="2861" spans="1:11" x14ac:dyDescent="0.25">
      <c r="A2861" s="450"/>
      <c r="B2861" s="450"/>
      <c r="C2861" s="451" t="s">
        <v>1982</v>
      </c>
      <c r="D2861" s="451"/>
      <c r="E2861" s="450"/>
      <c r="F2861" s="450"/>
      <c r="G2861" s="450"/>
      <c r="H2861" s="450"/>
      <c r="I2861" s="450"/>
      <c r="J2861" s="450">
        <f>SUBTOTAL(9,J2859:J2860)</f>
        <v>0</v>
      </c>
      <c r="K2861" s="450"/>
    </row>
    <row r="2862" spans="1:11" x14ac:dyDescent="0.25">
      <c r="A2862" s="103">
        <f>IF('Mottes de 6'!A797&lt;&gt;"",'Mottes de 6'!A797,"")</f>
        <v>26831</v>
      </c>
      <c r="B2862" s="103" t="str">
        <f>IF('Mottes de 6'!L797&lt;&gt;"",'Mottes de 6'!L797,"")</f>
        <v>Noai</v>
      </c>
      <c r="C2862" s="107" t="str">
        <f>IF('Mottes de 6'!B797&lt;&gt;"",'Mottes de 6'!B797,"")</f>
        <v>SAUGE FARINACEA</v>
      </c>
      <c r="D2862" s="107" t="str">
        <f>IF('Mottes de 6'!C797&lt;&gt;"",'Mottes de 6'!C797,"")</f>
        <v>Sallyfun Blue Ice</v>
      </c>
      <c r="E2862" s="103">
        <f>IF('Mottes de 6'!H797&lt;&gt;"",'Mottes de 6'!H797,"")</f>
        <v>11</v>
      </c>
      <c r="F2862" s="103" t="str">
        <f>IF('Mottes de 6'!E797&lt;&gt;"",'Mottes de 6'!E797,"")</f>
        <v>B</v>
      </c>
      <c r="G2862" s="103" t="str">
        <f>IF('Mottes de 6'!N797&lt;&gt;"",'Mottes de 6'!N797,"")</f>
        <v>M6</v>
      </c>
      <c r="H2862" s="103" t="str">
        <f>IF('Mottes de 6'!I797&lt;&gt;"",'Mottes de 6'!I797,"")</f>
        <v>A</v>
      </c>
      <c r="I2862" s="103">
        <f>IF('Mottes de 6'!J797&lt;&gt;"",'Mottes de 6'!J797,"")</f>
        <v>7.0000000000000007E-2</v>
      </c>
      <c r="J2862" s="103">
        <f>IF($J$9=36,'Mottes de 6'!U797,IF($J$9=37,'Mottes de 6'!V797,IF($J$9=38,'Mottes de 6'!W797,IF($J$9=39,'Mottes de 6'!X797,IF($J$9=40,'Mottes de 6'!Y797,IF($J$9=41,'Mottes de 6'!Z797,IF($J$9=42,'Mottes de 6'!AA797,IF($J$9=43,'Mottes de 6'!AB797,IF($J$9=44,'Mottes de 6'!AC797,IF($J$9=45,'Mottes de 6'!AD797,IF($J$9=46,'Mottes de 6'!AE797,IF($J$9=47,'Mottes de 6'!AF797,IF($J$9=48,'Mottes de 6'!AG797,IF($J$9=49,'Mottes de 6'!AH797,IF($J$9=50,'Mottes de 6'!AI797,IF($J$9=51,'Mottes de 6'!AJ797,IF($J$9=52,'Mottes de 6'!AK797,IF($J$9=1,'Mottes de 6'!AL797,IF($J$9=2,'Mottes de 6'!AM797,IF($J$9=3,'Mottes de 6'!AN797,IF($J$9=4,'Mottes de 6'!AO797,IF($J$9=5,'Mottes de 6'!AP797,IF($J$9=6,'Mottes de 6'!AQ797,IF($J$9=7,'Mottes de 6'!AR797,IF($J$9=8,'Mottes de 6'!AS797,IF($J$9=9,'Mottes de 6'!AT797,IF($J$9=10,'Mottes de 6'!AU797,IF($J$9=11,'Mottes de 6'!AV797,IF($J$9=12,'Mottes de 6'!AW797,IF($J$9=13,'Mottes de 6'!AX797,IF($J$9=14,'Mottes de 6'!AY797,IF($J$9=15,'Mottes de 6'!AZ797,IF($J$9=16,'Mottes de 6'!BA797,IF($J$9=17,'Mottes de 6'!BB797,IF($J$9=18,'Mottes de 6'!BC797,IF($J$9=19,'Mottes de 6'!BD797,IF($J$9=20,'Mottes de 6'!BE797,IF($J$9=21,'Mottes de 6'!BF797,IF($J$9=22,'Mottes de 6'!BG797,IF($J$9=23,'Mottes de 6'!BH797,IF($J$9=24,'Mottes de 6'!BI797,IF($J$9=25,'Mottes de 6'!BJ797,IF($J$9=26,'Mottes de 6'!BK797,IF($J$9=27,'Mottes de 6'!BL797,IF($J$9=28,'Mottes de 6'!BM797,IF($J$9=29,'Mottes de 6'!BN797,IF($J$9=30,'Mottes de 6'!BO797,IF($J$9=31,'Mottes de 6'!BP797,IF($J$9=32,'Mottes de 6'!BQ797,IF($J$9=33,'Mottes de 6'!BR797,IF($J$9=34,'Mottes de 6'!BS797,IF($J$9=35,'Mottes de 6'!BT797,))))))))))))))))))))))))))))))))))))))))))))))))))))</f>
        <v>0</v>
      </c>
      <c r="K2862" s="103" t="str">
        <f>IF('Mottes de 6'!R797=0,"","Erreur")</f>
        <v/>
      </c>
    </row>
    <row r="2863" spans="1:11" x14ac:dyDescent="0.25">
      <c r="A2863" s="103">
        <f>IF('Mottes de 6'!A798&lt;&gt;"",'Mottes de 6'!A798,"")</f>
        <v>24002</v>
      </c>
      <c r="B2863" s="103" t="str">
        <f>IF('Mottes de 6'!L798&lt;&gt;"",'Mottes de 6'!L798,"")</f>
        <v>Noai</v>
      </c>
      <c r="C2863" s="107" t="str">
        <f>IF('Mottes de 6'!B798&lt;&gt;"",'Mottes de 6'!B798,"")</f>
        <v>SAUGE FARINACEA</v>
      </c>
      <c r="D2863" s="107" t="str">
        <f>IF('Mottes de 6'!C798&lt;&gt;"",'Mottes de 6'!C798,"")</f>
        <v>Sallyfun Blue Lagoon</v>
      </c>
      <c r="E2863" s="103">
        <f>IF('Mottes de 6'!H798&lt;&gt;"",'Mottes de 6'!H798,"")</f>
        <v>11</v>
      </c>
      <c r="F2863" s="103" t="str">
        <f>IF('Mottes de 6'!E798&lt;&gt;"",'Mottes de 6'!E798,"")</f>
        <v>B</v>
      </c>
      <c r="G2863" s="103" t="str">
        <f>IF('Mottes de 6'!N798&lt;&gt;"",'Mottes de 6'!N798,"")</f>
        <v>M6</v>
      </c>
      <c r="H2863" s="103" t="str">
        <f>IF('Mottes de 6'!I798&lt;&gt;"",'Mottes de 6'!I798,"")</f>
        <v>A</v>
      </c>
      <c r="I2863" s="103">
        <f>IF('Mottes de 6'!J798&lt;&gt;"",'Mottes de 6'!J798,"")</f>
        <v>7.0000000000000007E-2</v>
      </c>
      <c r="J2863" s="103">
        <f>IF($J$9=36,'Mottes de 6'!U798,IF($J$9=37,'Mottes de 6'!V798,IF($J$9=38,'Mottes de 6'!W798,IF($J$9=39,'Mottes de 6'!X798,IF($J$9=40,'Mottes de 6'!Y798,IF($J$9=41,'Mottes de 6'!Z798,IF($J$9=42,'Mottes de 6'!AA798,IF($J$9=43,'Mottes de 6'!AB798,IF($J$9=44,'Mottes de 6'!AC798,IF($J$9=45,'Mottes de 6'!AD798,IF($J$9=46,'Mottes de 6'!AE798,IF($J$9=47,'Mottes de 6'!AF798,IF($J$9=48,'Mottes de 6'!AG798,IF($J$9=49,'Mottes de 6'!AH798,IF($J$9=50,'Mottes de 6'!AI798,IF($J$9=51,'Mottes de 6'!AJ798,IF($J$9=52,'Mottes de 6'!AK798,IF($J$9=1,'Mottes de 6'!AL798,IF($J$9=2,'Mottes de 6'!AM798,IF($J$9=3,'Mottes de 6'!AN798,IF($J$9=4,'Mottes de 6'!AO798,IF($J$9=5,'Mottes de 6'!AP798,IF($J$9=6,'Mottes de 6'!AQ798,IF($J$9=7,'Mottes de 6'!AR798,IF($J$9=8,'Mottes de 6'!AS798,IF($J$9=9,'Mottes de 6'!AT798,IF($J$9=10,'Mottes de 6'!AU798,IF($J$9=11,'Mottes de 6'!AV798,IF($J$9=12,'Mottes de 6'!AW798,IF($J$9=13,'Mottes de 6'!AX798,IF($J$9=14,'Mottes de 6'!AY798,IF($J$9=15,'Mottes de 6'!AZ798,IF($J$9=16,'Mottes de 6'!BA798,IF($J$9=17,'Mottes de 6'!BB798,IF($J$9=18,'Mottes de 6'!BC798,IF($J$9=19,'Mottes de 6'!BD798,IF($J$9=20,'Mottes de 6'!BE798,IF($J$9=21,'Mottes de 6'!BF798,IF($J$9=22,'Mottes de 6'!BG798,IF($J$9=23,'Mottes de 6'!BH798,IF($J$9=24,'Mottes de 6'!BI798,IF($J$9=25,'Mottes de 6'!BJ798,IF($J$9=26,'Mottes de 6'!BK798,IF($J$9=27,'Mottes de 6'!BL798,IF($J$9=28,'Mottes de 6'!BM798,IF($J$9=29,'Mottes de 6'!BN798,IF($J$9=30,'Mottes de 6'!BO798,IF($J$9=31,'Mottes de 6'!BP798,IF($J$9=32,'Mottes de 6'!BQ798,IF($J$9=33,'Mottes de 6'!BR798,IF($J$9=34,'Mottes de 6'!BS798,IF($J$9=35,'Mottes de 6'!BT798,))))))))))))))))))))))))))))))))))))))))))))))))))))</f>
        <v>0</v>
      </c>
      <c r="K2863" s="103" t="str">
        <f>IF('Mottes de 6'!R798=0,"","Erreur")</f>
        <v/>
      </c>
    </row>
    <row r="2864" spans="1:11" x14ac:dyDescent="0.25">
      <c r="A2864" s="450"/>
      <c r="B2864" s="450"/>
      <c r="C2864" s="451" t="s">
        <v>1983</v>
      </c>
      <c r="D2864" s="451"/>
      <c r="E2864" s="450"/>
      <c r="F2864" s="450"/>
      <c r="G2864" s="450"/>
      <c r="H2864" s="450"/>
      <c r="I2864" s="450"/>
      <c r="J2864" s="450">
        <f>SUBTOTAL(9,J2862:J2863)</f>
        <v>0</v>
      </c>
      <c r="K2864" s="450"/>
    </row>
    <row r="2865" spans="1:11" x14ac:dyDescent="0.25">
      <c r="A2865" s="103">
        <f>IF('Mottes de 6'!A799&lt;&gt;"",'Mottes de 6'!A799,"")</f>
        <v>12990</v>
      </c>
      <c r="B2865" s="103" t="str">
        <f>IF('Mottes de 6'!L799&lt;&gt;"",'Mottes de 6'!L799,"")</f>
        <v>Noai</v>
      </c>
      <c r="C2865" s="107" t="str">
        <f>IF('Mottes de 6'!B799&lt;&gt;"",'Mottes de 6'!B799,"")</f>
        <v>SAUGE</v>
      </c>
      <c r="D2865" s="107" t="str">
        <f>IF('Mottes de 6'!C799&lt;&gt;"",'Mottes de 6'!C799,"")</f>
        <v>Amistad</v>
      </c>
      <c r="E2865" s="103">
        <f>IF('Mottes de 6'!H799&lt;&gt;"",'Mottes de 6'!H799,"")</f>
        <v>11</v>
      </c>
      <c r="F2865" s="103" t="str">
        <f>IF('Mottes de 6'!E799&lt;&gt;"",'Mottes de 6'!E799,"")</f>
        <v>B</v>
      </c>
      <c r="G2865" s="103" t="str">
        <f>IF('Mottes de 6'!N799&lt;&gt;"",'Mottes de 6'!N799,"")</f>
        <v>M6</v>
      </c>
      <c r="H2865" s="103" t="str">
        <f>IF('Mottes de 6'!I799&lt;&gt;"",'Mottes de 6'!I799,"")</f>
        <v>A</v>
      </c>
      <c r="I2865" s="103">
        <f>IF('Mottes de 6'!J799&lt;&gt;"",'Mottes de 6'!J799,"")</f>
        <v>0.125</v>
      </c>
      <c r="J2865" s="103">
        <f>IF($J$9=36,'Mottes de 6'!U799,IF($J$9=37,'Mottes de 6'!V799,IF($J$9=38,'Mottes de 6'!W799,IF($J$9=39,'Mottes de 6'!X799,IF($J$9=40,'Mottes de 6'!Y799,IF($J$9=41,'Mottes de 6'!Z799,IF($J$9=42,'Mottes de 6'!AA799,IF($J$9=43,'Mottes de 6'!AB799,IF($J$9=44,'Mottes de 6'!AC799,IF($J$9=45,'Mottes de 6'!AD799,IF($J$9=46,'Mottes de 6'!AE799,IF($J$9=47,'Mottes de 6'!AF799,IF($J$9=48,'Mottes de 6'!AG799,IF($J$9=49,'Mottes de 6'!AH799,IF($J$9=50,'Mottes de 6'!AI799,IF($J$9=51,'Mottes de 6'!AJ799,IF($J$9=52,'Mottes de 6'!AK799,IF($J$9=1,'Mottes de 6'!AL799,IF($J$9=2,'Mottes de 6'!AM799,IF($J$9=3,'Mottes de 6'!AN799,IF($J$9=4,'Mottes de 6'!AO799,IF($J$9=5,'Mottes de 6'!AP799,IF($J$9=6,'Mottes de 6'!AQ799,IF($J$9=7,'Mottes de 6'!AR799,IF($J$9=8,'Mottes de 6'!AS799,IF($J$9=9,'Mottes de 6'!AT799,IF($J$9=10,'Mottes de 6'!AU799,IF($J$9=11,'Mottes de 6'!AV799,IF($J$9=12,'Mottes de 6'!AW799,IF($J$9=13,'Mottes de 6'!AX799,IF($J$9=14,'Mottes de 6'!AY799,IF($J$9=15,'Mottes de 6'!AZ799,IF($J$9=16,'Mottes de 6'!BA799,IF($J$9=17,'Mottes de 6'!BB799,IF($J$9=18,'Mottes de 6'!BC799,IF($J$9=19,'Mottes de 6'!BD799,IF($J$9=20,'Mottes de 6'!BE799,IF($J$9=21,'Mottes de 6'!BF799,IF($J$9=22,'Mottes de 6'!BG799,IF($J$9=23,'Mottes de 6'!BH799,IF($J$9=24,'Mottes de 6'!BI799,IF($J$9=25,'Mottes de 6'!BJ799,IF($J$9=26,'Mottes de 6'!BK799,IF($J$9=27,'Mottes de 6'!BL799,IF($J$9=28,'Mottes de 6'!BM799,IF($J$9=29,'Mottes de 6'!BN799,IF($J$9=30,'Mottes de 6'!BO799,IF($J$9=31,'Mottes de 6'!BP799,IF($J$9=32,'Mottes de 6'!BQ799,IF($J$9=33,'Mottes de 6'!BR799,IF($J$9=34,'Mottes de 6'!BS799,IF($J$9=35,'Mottes de 6'!BT799,))))))))))))))))))))))))))))))))))))))))))))))))))))</f>
        <v>0</v>
      </c>
      <c r="K2865" s="103" t="str">
        <f>IF('Mottes de 6'!R799=0,"","Erreur")</f>
        <v/>
      </c>
    </row>
    <row r="2866" spans="1:11" x14ac:dyDescent="0.25">
      <c r="A2866" s="103">
        <f>IF('Mottes de 6'!A800&lt;&gt;"",'Mottes de 6'!A800,"")</f>
        <v>13007</v>
      </c>
      <c r="B2866" s="103" t="str">
        <f>IF('Mottes de 6'!L800&lt;&gt;"",'Mottes de 6'!L800,"")</f>
        <v>Noai</v>
      </c>
      <c r="C2866" s="107" t="str">
        <f>IF('Mottes de 6'!B800&lt;&gt;"",'Mottes de 6'!B800,"")</f>
        <v>SAUGE</v>
      </c>
      <c r="D2866" s="107" t="str">
        <f>IF('Mottes de 6'!C800&lt;&gt;"",'Mottes de 6'!C800,"")</f>
        <v>Ember's Wish</v>
      </c>
      <c r="E2866" s="103">
        <f>IF('Mottes de 6'!H800&lt;&gt;"",'Mottes de 6'!H800,"")</f>
        <v>11</v>
      </c>
      <c r="F2866" s="103" t="str">
        <f>IF('Mottes de 6'!E800&lt;&gt;"",'Mottes de 6'!E800,"")</f>
        <v>B</v>
      </c>
      <c r="G2866" s="103" t="str">
        <f>IF('Mottes de 6'!N800&lt;&gt;"",'Mottes de 6'!N800,"")</f>
        <v>M6</v>
      </c>
      <c r="H2866" s="103" t="str">
        <f>IF('Mottes de 6'!I800&lt;&gt;"",'Mottes de 6'!I800,"")</f>
        <v>A</v>
      </c>
      <c r="I2866" s="103">
        <f>IF('Mottes de 6'!J800&lt;&gt;"",'Mottes de 6'!J800,"")</f>
        <v>0.11</v>
      </c>
      <c r="J2866" s="103">
        <f>IF($J$9=36,'Mottes de 6'!U800,IF($J$9=37,'Mottes de 6'!V800,IF($J$9=38,'Mottes de 6'!W800,IF($J$9=39,'Mottes de 6'!X800,IF($J$9=40,'Mottes de 6'!Y800,IF($J$9=41,'Mottes de 6'!Z800,IF($J$9=42,'Mottes de 6'!AA800,IF($J$9=43,'Mottes de 6'!AB800,IF($J$9=44,'Mottes de 6'!AC800,IF($J$9=45,'Mottes de 6'!AD800,IF($J$9=46,'Mottes de 6'!AE800,IF($J$9=47,'Mottes de 6'!AF800,IF($J$9=48,'Mottes de 6'!AG800,IF($J$9=49,'Mottes de 6'!AH800,IF($J$9=50,'Mottes de 6'!AI800,IF($J$9=51,'Mottes de 6'!AJ800,IF($J$9=52,'Mottes de 6'!AK800,IF($J$9=1,'Mottes de 6'!AL800,IF($J$9=2,'Mottes de 6'!AM800,IF($J$9=3,'Mottes de 6'!AN800,IF($J$9=4,'Mottes de 6'!AO800,IF($J$9=5,'Mottes de 6'!AP800,IF($J$9=6,'Mottes de 6'!AQ800,IF($J$9=7,'Mottes de 6'!AR800,IF($J$9=8,'Mottes de 6'!AS800,IF($J$9=9,'Mottes de 6'!AT800,IF($J$9=10,'Mottes de 6'!AU800,IF($J$9=11,'Mottes de 6'!AV800,IF($J$9=12,'Mottes de 6'!AW800,IF($J$9=13,'Mottes de 6'!AX800,IF($J$9=14,'Mottes de 6'!AY800,IF($J$9=15,'Mottes de 6'!AZ800,IF($J$9=16,'Mottes de 6'!BA800,IF($J$9=17,'Mottes de 6'!BB800,IF($J$9=18,'Mottes de 6'!BC800,IF($J$9=19,'Mottes de 6'!BD800,IF($J$9=20,'Mottes de 6'!BE800,IF($J$9=21,'Mottes de 6'!BF800,IF($J$9=22,'Mottes de 6'!BG800,IF($J$9=23,'Mottes de 6'!BH800,IF($J$9=24,'Mottes de 6'!BI800,IF($J$9=25,'Mottes de 6'!BJ800,IF($J$9=26,'Mottes de 6'!BK800,IF($J$9=27,'Mottes de 6'!BL800,IF($J$9=28,'Mottes de 6'!BM800,IF($J$9=29,'Mottes de 6'!BN800,IF($J$9=30,'Mottes de 6'!BO800,IF($J$9=31,'Mottes de 6'!BP800,IF($J$9=32,'Mottes de 6'!BQ800,IF($J$9=33,'Mottes de 6'!BR800,IF($J$9=34,'Mottes de 6'!BS800,IF($J$9=35,'Mottes de 6'!BT800,))))))))))))))))))))))))))))))))))))))))))))))))))))</f>
        <v>0</v>
      </c>
      <c r="K2866" s="103" t="str">
        <f>IF('Mottes de 6'!R800=0,"","Erreur")</f>
        <v/>
      </c>
    </row>
    <row r="2867" spans="1:11" x14ac:dyDescent="0.25">
      <c r="A2867" s="103">
        <f>IF('Mottes de 6'!A801&lt;&gt;"",'Mottes de 6'!A801,"")</f>
        <v>14725</v>
      </c>
      <c r="B2867" s="103" t="str">
        <f>IF('Mottes de 6'!L801&lt;&gt;"",'Mottes de 6'!L801,"")</f>
        <v>Noai</v>
      </c>
      <c r="C2867" s="107" t="str">
        <f>IF('Mottes de 6'!B801&lt;&gt;"",'Mottes de 6'!B801,"")</f>
        <v>SAUGE</v>
      </c>
      <c r="D2867" s="107" t="str">
        <f>IF('Mottes de 6'!C801&lt;&gt;"",'Mottes de 6'!C801,"")</f>
        <v>Kisses and Wishes</v>
      </c>
      <c r="E2867" s="103">
        <f>IF('Mottes de 6'!H801&lt;&gt;"",'Mottes de 6'!H801,"")</f>
        <v>11</v>
      </c>
      <c r="F2867" s="103" t="str">
        <f>IF('Mottes de 6'!E801&lt;&gt;"",'Mottes de 6'!E801,"")</f>
        <v>B</v>
      </c>
      <c r="G2867" s="103" t="str">
        <f>IF('Mottes de 6'!N801&lt;&gt;"",'Mottes de 6'!N801,"")</f>
        <v>M6</v>
      </c>
      <c r="H2867" s="103" t="str">
        <f>IF('Mottes de 6'!I801&lt;&gt;"",'Mottes de 6'!I801,"")</f>
        <v>A</v>
      </c>
      <c r="I2867" s="103">
        <f>IF('Mottes de 6'!J801&lt;&gt;"",'Mottes de 6'!J801,"")</f>
        <v>0.11</v>
      </c>
      <c r="J2867" s="103">
        <f>IF($J$9=36,'Mottes de 6'!U801,IF($J$9=37,'Mottes de 6'!V801,IF($J$9=38,'Mottes de 6'!W801,IF($J$9=39,'Mottes de 6'!X801,IF($J$9=40,'Mottes de 6'!Y801,IF($J$9=41,'Mottes de 6'!Z801,IF($J$9=42,'Mottes de 6'!AA801,IF($J$9=43,'Mottes de 6'!AB801,IF($J$9=44,'Mottes de 6'!AC801,IF($J$9=45,'Mottes de 6'!AD801,IF($J$9=46,'Mottes de 6'!AE801,IF($J$9=47,'Mottes de 6'!AF801,IF($J$9=48,'Mottes de 6'!AG801,IF($J$9=49,'Mottes de 6'!AH801,IF($J$9=50,'Mottes de 6'!AI801,IF($J$9=51,'Mottes de 6'!AJ801,IF($J$9=52,'Mottes de 6'!AK801,IF($J$9=1,'Mottes de 6'!AL801,IF($J$9=2,'Mottes de 6'!AM801,IF($J$9=3,'Mottes de 6'!AN801,IF($J$9=4,'Mottes de 6'!AO801,IF($J$9=5,'Mottes de 6'!AP801,IF($J$9=6,'Mottes de 6'!AQ801,IF($J$9=7,'Mottes de 6'!AR801,IF($J$9=8,'Mottes de 6'!AS801,IF($J$9=9,'Mottes de 6'!AT801,IF($J$9=10,'Mottes de 6'!AU801,IF($J$9=11,'Mottes de 6'!AV801,IF($J$9=12,'Mottes de 6'!AW801,IF($J$9=13,'Mottes de 6'!AX801,IF($J$9=14,'Mottes de 6'!AY801,IF($J$9=15,'Mottes de 6'!AZ801,IF($J$9=16,'Mottes de 6'!BA801,IF($J$9=17,'Mottes de 6'!BB801,IF($J$9=18,'Mottes de 6'!BC801,IF($J$9=19,'Mottes de 6'!BD801,IF($J$9=20,'Mottes de 6'!BE801,IF($J$9=21,'Mottes de 6'!BF801,IF($J$9=22,'Mottes de 6'!BG801,IF($J$9=23,'Mottes de 6'!BH801,IF($J$9=24,'Mottes de 6'!BI801,IF($J$9=25,'Mottes de 6'!BJ801,IF($J$9=26,'Mottes de 6'!BK801,IF($J$9=27,'Mottes de 6'!BL801,IF($J$9=28,'Mottes de 6'!BM801,IF($J$9=29,'Mottes de 6'!BN801,IF($J$9=30,'Mottes de 6'!BO801,IF($J$9=31,'Mottes de 6'!BP801,IF($J$9=32,'Mottes de 6'!BQ801,IF($J$9=33,'Mottes de 6'!BR801,IF($J$9=34,'Mottes de 6'!BS801,IF($J$9=35,'Mottes de 6'!BT801,))))))))))))))))))))))))))))))))))))))))))))))))))))</f>
        <v>0</v>
      </c>
      <c r="K2867" s="103" t="str">
        <f>IF('Mottes de 6'!R801=0,"","Erreur")</f>
        <v/>
      </c>
    </row>
    <row r="2868" spans="1:11" x14ac:dyDescent="0.25">
      <c r="A2868" s="103">
        <f>IF('Mottes de 6'!A802&lt;&gt;"",'Mottes de 6'!A802,"")</f>
        <v>13431</v>
      </c>
      <c r="B2868" s="103" t="str">
        <f>IF('Mottes de 6'!L802&lt;&gt;"",'Mottes de 6'!L802,"")</f>
        <v>Noai</v>
      </c>
      <c r="C2868" s="107" t="str">
        <f>IF('Mottes de 6'!B802&lt;&gt;"",'Mottes de 6'!B802,"")</f>
        <v>SAUGE</v>
      </c>
      <c r="D2868" s="107" t="str">
        <f>IF('Mottes de 6'!C802&lt;&gt;"",'Mottes de 6'!C802,"")</f>
        <v>Love and Wishes</v>
      </c>
      <c r="E2868" s="103">
        <f>IF('Mottes de 6'!H802&lt;&gt;"",'Mottes de 6'!H802,"")</f>
        <v>11</v>
      </c>
      <c r="F2868" s="103" t="str">
        <f>IF('Mottes de 6'!E802&lt;&gt;"",'Mottes de 6'!E802,"")</f>
        <v>B</v>
      </c>
      <c r="G2868" s="103" t="str">
        <f>IF('Mottes de 6'!N802&lt;&gt;"",'Mottes de 6'!N802,"")</f>
        <v>M6</v>
      </c>
      <c r="H2868" s="103" t="str">
        <f>IF('Mottes de 6'!I802&lt;&gt;"",'Mottes de 6'!I802,"")</f>
        <v>A</v>
      </c>
      <c r="I2868" s="103">
        <f>IF('Mottes de 6'!J802&lt;&gt;"",'Mottes de 6'!J802,"")</f>
        <v>0.11</v>
      </c>
      <c r="J2868" s="103">
        <f>IF($J$9=36,'Mottes de 6'!U802,IF($J$9=37,'Mottes de 6'!V802,IF($J$9=38,'Mottes de 6'!W802,IF($J$9=39,'Mottes de 6'!X802,IF($J$9=40,'Mottes de 6'!Y802,IF($J$9=41,'Mottes de 6'!Z802,IF($J$9=42,'Mottes de 6'!AA802,IF($J$9=43,'Mottes de 6'!AB802,IF($J$9=44,'Mottes de 6'!AC802,IF($J$9=45,'Mottes de 6'!AD802,IF($J$9=46,'Mottes de 6'!AE802,IF($J$9=47,'Mottes de 6'!AF802,IF($J$9=48,'Mottes de 6'!AG802,IF($J$9=49,'Mottes de 6'!AH802,IF($J$9=50,'Mottes de 6'!AI802,IF($J$9=51,'Mottes de 6'!AJ802,IF($J$9=52,'Mottes de 6'!AK802,IF($J$9=1,'Mottes de 6'!AL802,IF($J$9=2,'Mottes de 6'!AM802,IF($J$9=3,'Mottes de 6'!AN802,IF($J$9=4,'Mottes de 6'!AO802,IF($J$9=5,'Mottes de 6'!AP802,IF($J$9=6,'Mottes de 6'!AQ802,IF($J$9=7,'Mottes de 6'!AR802,IF($J$9=8,'Mottes de 6'!AS802,IF($J$9=9,'Mottes de 6'!AT802,IF($J$9=10,'Mottes de 6'!AU802,IF($J$9=11,'Mottes de 6'!AV802,IF($J$9=12,'Mottes de 6'!AW802,IF($J$9=13,'Mottes de 6'!AX802,IF($J$9=14,'Mottes de 6'!AY802,IF($J$9=15,'Mottes de 6'!AZ802,IF($J$9=16,'Mottes de 6'!BA802,IF($J$9=17,'Mottes de 6'!BB802,IF($J$9=18,'Mottes de 6'!BC802,IF($J$9=19,'Mottes de 6'!BD802,IF($J$9=20,'Mottes de 6'!BE802,IF($J$9=21,'Mottes de 6'!BF802,IF($J$9=22,'Mottes de 6'!BG802,IF($J$9=23,'Mottes de 6'!BH802,IF($J$9=24,'Mottes de 6'!BI802,IF($J$9=25,'Mottes de 6'!BJ802,IF($J$9=26,'Mottes de 6'!BK802,IF($J$9=27,'Mottes de 6'!BL802,IF($J$9=28,'Mottes de 6'!BM802,IF($J$9=29,'Mottes de 6'!BN802,IF($J$9=30,'Mottes de 6'!BO802,IF($J$9=31,'Mottes de 6'!BP802,IF($J$9=32,'Mottes de 6'!BQ802,IF($J$9=33,'Mottes de 6'!BR802,IF($J$9=34,'Mottes de 6'!BS802,IF($J$9=35,'Mottes de 6'!BT802,))))))))))))))))))))))))))))))))))))))))))))))))))))</f>
        <v>0</v>
      </c>
      <c r="K2868" s="103" t="str">
        <f>IF('Mottes de 6'!R802=0,"","Erreur")</f>
        <v/>
      </c>
    </row>
    <row r="2869" spans="1:11" x14ac:dyDescent="0.25">
      <c r="A2869" s="450"/>
      <c r="B2869" s="450"/>
      <c r="C2869" s="451" t="s">
        <v>1982</v>
      </c>
      <c r="D2869" s="451"/>
      <c r="E2869" s="450"/>
      <c r="F2869" s="450"/>
      <c r="G2869" s="450"/>
      <c r="H2869" s="450"/>
      <c r="I2869" s="450"/>
      <c r="J2869" s="450">
        <f>SUBTOTAL(9,J2865:J2868)</f>
        <v>0</v>
      </c>
      <c r="K2869" s="450"/>
    </row>
    <row r="2870" spans="1:11" x14ac:dyDescent="0.25">
      <c r="A2870" s="103">
        <f>IF('Mottes de 6'!A803&lt;&gt;"",'Mottes de 6'!A803,"")</f>
        <v>21487</v>
      </c>
      <c r="B2870" s="103" t="str">
        <f>IF('Mottes de 6'!L803&lt;&gt;"",'Mottes de 6'!L803,"")</f>
        <v>Noai</v>
      </c>
      <c r="C2870" s="107" t="str">
        <f>IF('Mottes de 6'!B803&lt;&gt;"",'Mottes de 6'!B803,"")</f>
        <v>SAUGE COCCINEA</v>
      </c>
      <c r="D2870" s="107" t="str">
        <f>IF('Mottes de 6'!C803&lt;&gt;"",'Mottes de 6'!C803,"")</f>
        <v>Summer Jewel Éclarlate</v>
      </c>
      <c r="E2870" s="103">
        <f>IF('Mottes de 6'!H803&lt;&gt;"",'Mottes de 6'!H803,"")</f>
        <v>11</v>
      </c>
      <c r="F2870" s="103" t="str">
        <f>IF('Mottes de 6'!E803&lt;&gt;"",'Mottes de 6'!E803,"")</f>
        <v>S</v>
      </c>
      <c r="G2870" s="103" t="str">
        <f>IF('Mottes de 6'!N803&lt;&gt;"",'Mottes de 6'!N803,"")</f>
        <v>M6</v>
      </c>
      <c r="H2870" s="103" t="str">
        <f>IF('Mottes de 6'!I803&lt;&gt;"",'Mottes de 6'!I803,"")</f>
        <v>C</v>
      </c>
      <c r="I2870" s="103" t="str">
        <f>IF('Mottes de 6'!J803&lt;&gt;"",'Mottes de 6'!J803,"")</f>
        <v/>
      </c>
      <c r="J2870" s="103">
        <f>IF($J$9=36,'Mottes de 6'!U803,IF($J$9=37,'Mottes de 6'!V803,IF($J$9=38,'Mottes de 6'!W803,IF($J$9=39,'Mottes de 6'!X803,IF($J$9=40,'Mottes de 6'!Y803,IF($J$9=41,'Mottes de 6'!Z803,IF($J$9=42,'Mottes de 6'!AA803,IF($J$9=43,'Mottes de 6'!AB803,IF($J$9=44,'Mottes de 6'!AC803,IF($J$9=45,'Mottes de 6'!AD803,IF($J$9=46,'Mottes de 6'!AE803,IF($J$9=47,'Mottes de 6'!AF803,IF($J$9=48,'Mottes de 6'!AG803,IF($J$9=49,'Mottes de 6'!AH803,IF($J$9=50,'Mottes de 6'!AI803,IF($J$9=51,'Mottes de 6'!AJ803,IF($J$9=52,'Mottes de 6'!AK803,IF($J$9=1,'Mottes de 6'!AL803,IF($J$9=2,'Mottes de 6'!AM803,IF($J$9=3,'Mottes de 6'!AN803,IF($J$9=4,'Mottes de 6'!AO803,IF($J$9=5,'Mottes de 6'!AP803,IF($J$9=6,'Mottes de 6'!AQ803,IF($J$9=7,'Mottes de 6'!AR803,IF($J$9=8,'Mottes de 6'!AS803,IF($J$9=9,'Mottes de 6'!AT803,IF($J$9=10,'Mottes de 6'!AU803,IF($J$9=11,'Mottes de 6'!AV803,IF($J$9=12,'Mottes de 6'!AW803,IF($J$9=13,'Mottes de 6'!AX803,IF($J$9=14,'Mottes de 6'!AY803,IF($J$9=15,'Mottes de 6'!AZ803,IF($J$9=16,'Mottes de 6'!BA803,IF($J$9=17,'Mottes de 6'!BB803,IF($J$9=18,'Mottes de 6'!BC803,IF($J$9=19,'Mottes de 6'!BD803,IF($J$9=20,'Mottes de 6'!BE803,IF($J$9=21,'Mottes de 6'!BF803,IF($J$9=22,'Mottes de 6'!BG803,IF($J$9=23,'Mottes de 6'!BH803,IF($J$9=24,'Mottes de 6'!BI803,IF($J$9=25,'Mottes de 6'!BJ803,IF($J$9=26,'Mottes de 6'!BK803,IF($J$9=27,'Mottes de 6'!BL803,IF($J$9=28,'Mottes de 6'!BM803,IF($J$9=29,'Mottes de 6'!BN803,IF($J$9=30,'Mottes de 6'!BO803,IF($J$9=31,'Mottes de 6'!BP803,IF($J$9=32,'Mottes de 6'!BQ803,IF($J$9=33,'Mottes de 6'!BR803,IF($J$9=34,'Mottes de 6'!BS803,IF($J$9=35,'Mottes de 6'!BT803,))))))))))))))))))))))))))))))))))))))))))))))))))))</f>
        <v>0</v>
      </c>
      <c r="K2870" s="103" t="str">
        <f>IF('Mottes de 6'!R803=0,"","Erreur")</f>
        <v/>
      </c>
    </row>
    <row r="2871" spans="1:11" x14ac:dyDescent="0.25">
      <c r="A2871" s="103">
        <f>IF('Mottes de 6'!A804&lt;&gt;"",'Mottes de 6'!A804,"")</f>
        <v>12647</v>
      </c>
      <c r="B2871" s="103" t="str">
        <f>IF('Mottes de 6'!L804&lt;&gt;"",'Mottes de 6'!L804,"")</f>
        <v>Noai</v>
      </c>
      <c r="C2871" s="107" t="str">
        <f>IF('Mottes de 6'!B804&lt;&gt;"",'Mottes de 6'!B804,"")</f>
        <v>SAUGE COCCINEA</v>
      </c>
      <c r="D2871" s="107" t="str">
        <f>IF('Mottes de 6'!C804&lt;&gt;"",'Mottes de 6'!C804,"")</f>
        <v>Snow Nymph (blanche)</v>
      </c>
      <c r="E2871" s="103">
        <f>IF('Mottes de 6'!H804&lt;&gt;"",'Mottes de 6'!H804,"")</f>
        <v>11</v>
      </c>
      <c r="F2871" s="103" t="str">
        <f>IF('Mottes de 6'!E804&lt;&gt;"",'Mottes de 6'!E804,"")</f>
        <v>S</v>
      </c>
      <c r="G2871" s="103" t="str">
        <f>IF('Mottes de 6'!N804&lt;&gt;"",'Mottes de 6'!N804,"")</f>
        <v>M6</v>
      </c>
      <c r="H2871" s="103" t="str">
        <f>IF('Mottes de 6'!I804&lt;&gt;"",'Mottes de 6'!I804,"")</f>
        <v>C</v>
      </c>
      <c r="I2871" s="103" t="str">
        <f>IF('Mottes de 6'!J804&lt;&gt;"",'Mottes de 6'!J804,"")</f>
        <v/>
      </c>
      <c r="J2871" s="103">
        <f>IF($J$9=36,'Mottes de 6'!U804,IF($J$9=37,'Mottes de 6'!V804,IF($J$9=38,'Mottes de 6'!W804,IF($J$9=39,'Mottes de 6'!X804,IF($J$9=40,'Mottes de 6'!Y804,IF($J$9=41,'Mottes de 6'!Z804,IF($J$9=42,'Mottes de 6'!AA804,IF($J$9=43,'Mottes de 6'!AB804,IF($J$9=44,'Mottes de 6'!AC804,IF($J$9=45,'Mottes de 6'!AD804,IF($J$9=46,'Mottes de 6'!AE804,IF($J$9=47,'Mottes de 6'!AF804,IF($J$9=48,'Mottes de 6'!AG804,IF($J$9=49,'Mottes de 6'!AH804,IF($J$9=50,'Mottes de 6'!AI804,IF($J$9=51,'Mottes de 6'!AJ804,IF($J$9=52,'Mottes de 6'!AK804,IF($J$9=1,'Mottes de 6'!AL804,IF($J$9=2,'Mottes de 6'!AM804,IF($J$9=3,'Mottes de 6'!AN804,IF($J$9=4,'Mottes de 6'!AO804,IF($J$9=5,'Mottes de 6'!AP804,IF($J$9=6,'Mottes de 6'!AQ804,IF($J$9=7,'Mottes de 6'!AR804,IF($J$9=8,'Mottes de 6'!AS804,IF($J$9=9,'Mottes de 6'!AT804,IF($J$9=10,'Mottes de 6'!AU804,IF($J$9=11,'Mottes de 6'!AV804,IF($J$9=12,'Mottes de 6'!AW804,IF($J$9=13,'Mottes de 6'!AX804,IF($J$9=14,'Mottes de 6'!AY804,IF($J$9=15,'Mottes de 6'!AZ804,IF($J$9=16,'Mottes de 6'!BA804,IF($J$9=17,'Mottes de 6'!BB804,IF($J$9=18,'Mottes de 6'!BC804,IF($J$9=19,'Mottes de 6'!BD804,IF($J$9=20,'Mottes de 6'!BE804,IF($J$9=21,'Mottes de 6'!BF804,IF($J$9=22,'Mottes de 6'!BG804,IF($J$9=23,'Mottes de 6'!BH804,IF($J$9=24,'Mottes de 6'!BI804,IF($J$9=25,'Mottes de 6'!BJ804,IF($J$9=26,'Mottes de 6'!BK804,IF($J$9=27,'Mottes de 6'!BL804,IF($J$9=28,'Mottes de 6'!BM804,IF($J$9=29,'Mottes de 6'!BN804,IF($J$9=30,'Mottes de 6'!BO804,IF($J$9=31,'Mottes de 6'!BP804,IF($J$9=32,'Mottes de 6'!BQ804,IF($J$9=33,'Mottes de 6'!BR804,IF($J$9=34,'Mottes de 6'!BS804,IF($J$9=35,'Mottes de 6'!BT804,))))))))))))))))))))))))))))))))))))))))))))))))))))</f>
        <v>0</v>
      </c>
      <c r="K2871" s="103" t="str">
        <f>IF('Mottes de 6'!R804=0,"","Erreur")</f>
        <v/>
      </c>
    </row>
    <row r="2872" spans="1:11" x14ac:dyDescent="0.25">
      <c r="A2872" s="450"/>
      <c r="B2872" s="450"/>
      <c r="C2872" s="451" t="s">
        <v>1984</v>
      </c>
      <c r="D2872" s="451"/>
      <c r="E2872" s="450"/>
      <c r="F2872" s="450"/>
      <c r="G2872" s="450"/>
      <c r="H2872" s="450"/>
      <c r="I2872" s="450"/>
      <c r="J2872" s="450">
        <f>SUBTOTAL(9,J2870:J2871)</f>
        <v>0</v>
      </c>
      <c r="K2872" s="450"/>
    </row>
    <row r="2873" spans="1:11" x14ac:dyDescent="0.25">
      <c r="A2873" s="103">
        <f>IF('Mottes de 6'!A805&lt;&gt;"",'Mottes de 6'!A805,"")</f>
        <v>25304</v>
      </c>
      <c r="B2873" s="103" t="str">
        <f>IF('Mottes de 6'!L805&lt;&gt;"",'Mottes de 6'!L805,"")</f>
        <v>Noai</v>
      </c>
      <c r="C2873" s="107" t="str">
        <f>IF('Mottes de 6'!B805&lt;&gt;"",'Mottes de 6'!B805,"")</f>
        <v>SAUGE CHAMELAEAGNA</v>
      </c>
      <c r="D2873" s="107" t="str">
        <f>IF('Mottes de 6'!C805&lt;&gt;"",'Mottes de 6'!C805,"")</f>
        <v>African Skies</v>
      </c>
      <c r="E2873" s="103">
        <f>IF('Mottes de 6'!H805&lt;&gt;"",'Mottes de 6'!H805,"")</f>
        <v>13</v>
      </c>
      <c r="F2873" s="103" t="str">
        <f>IF('Mottes de 6'!E805&lt;&gt;"",'Mottes de 6'!E805,"")</f>
        <v>B</v>
      </c>
      <c r="G2873" s="103" t="str">
        <f>IF('Mottes de 6'!N805&lt;&gt;"",'Mottes de 6'!N805,"")</f>
        <v>M6</v>
      </c>
      <c r="H2873" s="103" t="str">
        <f>IF('Mottes de 6'!I805&lt;&gt;"",'Mottes de 6'!I805,"")</f>
        <v>A</v>
      </c>
      <c r="I2873" s="103" t="str">
        <f>IF('Mottes de 6'!J805&lt;&gt;"",'Mottes de 6'!J805,"")</f>
        <v/>
      </c>
      <c r="J2873" s="103">
        <f>IF($J$9=36,'Mottes de 6'!U805,IF($J$9=37,'Mottes de 6'!V805,IF($J$9=38,'Mottes de 6'!W805,IF($J$9=39,'Mottes de 6'!X805,IF($J$9=40,'Mottes de 6'!Y805,IF($J$9=41,'Mottes de 6'!Z805,IF($J$9=42,'Mottes de 6'!AA805,IF($J$9=43,'Mottes de 6'!AB805,IF($J$9=44,'Mottes de 6'!AC805,IF($J$9=45,'Mottes de 6'!AD805,IF($J$9=46,'Mottes de 6'!AE805,IF($J$9=47,'Mottes de 6'!AF805,IF($J$9=48,'Mottes de 6'!AG805,IF($J$9=49,'Mottes de 6'!AH805,IF($J$9=50,'Mottes de 6'!AI805,IF($J$9=51,'Mottes de 6'!AJ805,IF($J$9=52,'Mottes de 6'!AK805,IF($J$9=1,'Mottes de 6'!AL805,IF($J$9=2,'Mottes de 6'!AM805,IF($J$9=3,'Mottes de 6'!AN805,IF($J$9=4,'Mottes de 6'!AO805,IF($J$9=5,'Mottes de 6'!AP805,IF($J$9=6,'Mottes de 6'!AQ805,IF($J$9=7,'Mottes de 6'!AR805,IF($J$9=8,'Mottes de 6'!AS805,IF($J$9=9,'Mottes de 6'!AT805,IF($J$9=10,'Mottes de 6'!AU805,IF($J$9=11,'Mottes de 6'!AV805,IF($J$9=12,'Mottes de 6'!AW805,IF($J$9=13,'Mottes de 6'!AX805,IF($J$9=14,'Mottes de 6'!AY805,IF($J$9=15,'Mottes de 6'!AZ805,IF($J$9=16,'Mottes de 6'!BA805,IF($J$9=17,'Mottes de 6'!BB805,IF($J$9=18,'Mottes de 6'!BC805,IF($J$9=19,'Mottes de 6'!BD805,IF($J$9=20,'Mottes de 6'!BE805,IF($J$9=21,'Mottes de 6'!BF805,IF($J$9=22,'Mottes de 6'!BG805,IF($J$9=23,'Mottes de 6'!BH805,IF($J$9=24,'Mottes de 6'!BI805,IF($J$9=25,'Mottes de 6'!BJ805,IF($J$9=26,'Mottes de 6'!BK805,IF($J$9=27,'Mottes de 6'!BL805,IF($J$9=28,'Mottes de 6'!BM805,IF($J$9=29,'Mottes de 6'!BN805,IF($J$9=30,'Mottes de 6'!BO805,IF($J$9=31,'Mottes de 6'!BP805,IF($J$9=32,'Mottes de 6'!BQ805,IF($J$9=33,'Mottes de 6'!BR805,IF($J$9=34,'Mottes de 6'!BS805,IF($J$9=35,'Mottes de 6'!BT805,))))))))))))))))))))))))))))))))))))))))))))))))))))</f>
        <v>0</v>
      </c>
      <c r="K2873" s="103" t="str">
        <f>IF('Mottes de 6'!R805=0,"","Erreur")</f>
        <v/>
      </c>
    </row>
    <row r="2874" spans="1:11" x14ac:dyDescent="0.25">
      <c r="A2874" s="450"/>
      <c r="B2874" s="450"/>
      <c r="C2874" s="451" t="s">
        <v>1985</v>
      </c>
      <c r="D2874" s="451"/>
      <c r="E2874" s="450"/>
      <c r="F2874" s="450"/>
      <c r="G2874" s="450"/>
      <c r="H2874" s="450"/>
      <c r="I2874" s="450"/>
      <c r="J2874" s="450">
        <f>SUBTOTAL(9,J2873:J2873)</f>
        <v>0</v>
      </c>
      <c r="K2874" s="450"/>
    </row>
    <row r="2875" spans="1:11" x14ac:dyDescent="0.25">
      <c r="A2875" s="103">
        <f>IF('Mottes de 6'!A806&lt;&gt;"",'Mottes de 6'!A806,"")</f>
        <v>24003</v>
      </c>
      <c r="B2875" s="103" t="str">
        <f>IF('Mottes de 6'!L806&lt;&gt;"",'Mottes de 6'!L806,"")</f>
        <v>Noai</v>
      </c>
      <c r="C2875" s="107" t="str">
        <f>IF('Mottes de 6'!B806&lt;&gt;"",'Mottes de 6'!B806,"")</f>
        <v>SAUGE NEMOROSA</v>
      </c>
      <c r="D2875" s="107" t="str">
        <f>IF('Mottes de 6'!C806&lt;&gt;"",'Mottes de 6'!C806,"")</f>
        <v>Apex Blue</v>
      </c>
      <c r="E2875" s="103">
        <f>IF('Mottes de 6'!H806&lt;&gt;"",'Mottes de 6'!H806,"")</f>
        <v>11</v>
      </c>
      <c r="F2875" s="103" t="str">
        <f>IF('Mottes de 6'!E806&lt;&gt;"",'Mottes de 6'!E806,"")</f>
        <v>B</v>
      </c>
      <c r="G2875" s="103" t="str">
        <f>IF('Mottes de 6'!N806&lt;&gt;"",'Mottes de 6'!N806,"")</f>
        <v>M6</v>
      </c>
      <c r="H2875" s="103" t="str">
        <f>IF('Mottes de 6'!I806&lt;&gt;"",'Mottes de 6'!I806,"")</f>
        <v>A</v>
      </c>
      <c r="I2875" s="103">
        <f>IF('Mottes de 6'!J806&lt;&gt;"",'Mottes de 6'!J806,"")</f>
        <v>0.08</v>
      </c>
      <c r="J2875" s="103">
        <f>IF($J$9=36,'Mottes de 6'!U806,IF($J$9=37,'Mottes de 6'!V806,IF($J$9=38,'Mottes de 6'!W806,IF($J$9=39,'Mottes de 6'!X806,IF($J$9=40,'Mottes de 6'!Y806,IF($J$9=41,'Mottes de 6'!Z806,IF($J$9=42,'Mottes de 6'!AA806,IF($J$9=43,'Mottes de 6'!AB806,IF($J$9=44,'Mottes de 6'!AC806,IF($J$9=45,'Mottes de 6'!AD806,IF($J$9=46,'Mottes de 6'!AE806,IF($J$9=47,'Mottes de 6'!AF806,IF($J$9=48,'Mottes de 6'!AG806,IF($J$9=49,'Mottes de 6'!AH806,IF($J$9=50,'Mottes de 6'!AI806,IF($J$9=51,'Mottes de 6'!AJ806,IF($J$9=52,'Mottes de 6'!AK806,IF($J$9=1,'Mottes de 6'!AL806,IF($J$9=2,'Mottes de 6'!AM806,IF($J$9=3,'Mottes de 6'!AN806,IF($J$9=4,'Mottes de 6'!AO806,IF($J$9=5,'Mottes de 6'!AP806,IF($J$9=6,'Mottes de 6'!AQ806,IF($J$9=7,'Mottes de 6'!AR806,IF($J$9=8,'Mottes de 6'!AS806,IF($J$9=9,'Mottes de 6'!AT806,IF($J$9=10,'Mottes de 6'!AU806,IF($J$9=11,'Mottes de 6'!AV806,IF($J$9=12,'Mottes de 6'!AW806,IF($J$9=13,'Mottes de 6'!AX806,IF($J$9=14,'Mottes de 6'!AY806,IF($J$9=15,'Mottes de 6'!AZ806,IF($J$9=16,'Mottes de 6'!BA806,IF($J$9=17,'Mottes de 6'!BB806,IF($J$9=18,'Mottes de 6'!BC806,IF($J$9=19,'Mottes de 6'!BD806,IF($J$9=20,'Mottes de 6'!BE806,IF($J$9=21,'Mottes de 6'!BF806,IF($J$9=22,'Mottes de 6'!BG806,IF($J$9=23,'Mottes de 6'!BH806,IF($J$9=24,'Mottes de 6'!BI806,IF($J$9=25,'Mottes de 6'!BJ806,IF($J$9=26,'Mottes de 6'!BK806,IF($J$9=27,'Mottes de 6'!BL806,IF($J$9=28,'Mottes de 6'!BM806,IF($J$9=29,'Mottes de 6'!BN806,IF($J$9=30,'Mottes de 6'!BO806,IF($J$9=31,'Mottes de 6'!BP806,IF($J$9=32,'Mottes de 6'!BQ806,IF($J$9=33,'Mottes de 6'!BR806,IF($J$9=34,'Mottes de 6'!BS806,IF($J$9=35,'Mottes de 6'!BT806,))))))))))))))))))))))))))))))))))))))))))))))))))))</f>
        <v>0</v>
      </c>
      <c r="K2875" s="103" t="str">
        <f>IF('Mottes de 6'!R806=0,"","Erreur")</f>
        <v/>
      </c>
    </row>
    <row r="2876" spans="1:11" x14ac:dyDescent="0.25">
      <c r="A2876" s="103">
        <f>IF('Mottes de 6'!A807&lt;&gt;"",'Mottes de 6'!A807,"")</f>
        <v>24004</v>
      </c>
      <c r="B2876" s="103" t="str">
        <f>IF('Mottes de 6'!L807&lt;&gt;"",'Mottes de 6'!L807,"")</f>
        <v>Noai</v>
      </c>
      <c r="C2876" s="107" t="str">
        <f>IF('Mottes de 6'!B807&lt;&gt;"",'Mottes de 6'!B807,"")</f>
        <v>SAUGE NEMOROSA</v>
      </c>
      <c r="D2876" s="107" t="str">
        <f>IF('Mottes de 6'!C807&lt;&gt;"",'Mottes de 6'!C807,"")</f>
        <v>Apex Pink</v>
      </c>
      <c r="E2876" s="103">
        <f>IF('Mottes de 6'!H807&lt;&gt;"",'Mottes de 6'!H807,"")</f>
        <v>11</v>
      </c>
      <c r="F2876" s="103" t="str">
        <f>IF('Mottes de 6'!E807&lt;&gt;"",'Mottes de 6'!E807,"")</f>
        <v>B</v>
      </c>
      <c r="G2876" s="103" t="str">
        <f>IF('Mottes de 6'!N807&lt;&gt;"",'Mottes de 6'!N807,"")</f>
        <v>M6</v>
      </c>
      <c r="H2876" s="103" t="str">
        <f>IF('Mottes de 6'!I807&lt;&gt;"",'Mottes de 6'!I807,"")</f>
        <v>A</v>
      </c>
      <c r="I2876" s="103">
        <f>IF('Mottes de 6'!J807&lt;&gt;"",'Mottes de 6'!J807,"")</f>
        <v>0.08</v>
      </c>
      <c r="J2876" s="103">
        <f>IF($J$9=36,'Mottes de 6'!U807,IF($J$9=37,'Mottes de 6'!V807,IF($J$9=38,'Mottes de 6'!W807,IF($J$9=39,'Mottes de 6'!X807,IF($J$9=40,'Mottes de 6'!Y807,IF($J$9=41,'Mottes de 6'!Z807,IF($J$9=42,'Mottes de 6'!AA807,IF($J$9=43,'Mottes de 6'!AB807,IF($J$9=44,'Mottes de 6'!AC807,IF($J$9=45,'Mottes de 6'!AD807,IF($J$9=46,'Mottes de 6'!AE807,IF($J$9=47,'Mottes de 6'!AF807,IF($J$9=48,'Mottes de 6'!AG807,IF($J$9=49,'Mottes de 6'!AH807,IF($J$9=50,'Mottes de 6'!AI807,IF($J$9=51,'Mottes de 6'!AJ807,IF($J$9=52,'Mottes de 6'!AK807,IF($J$9=1,'Mottes de 6'!AL807,IF($J$9=2,'Mottes de 6'!AM807,IF($J$9=3,'Mottes de 6'!AN807,IF($J$9=4,'Mottes de 6'!AO807,IF($J$9=5,'Mottes de 6'!AP807,IF($J$9=6,'Mottes de 6'!AQ807,IF($J$9=7,'Mottes de 6'!AR807,IF($J$9=8,'Mottes de 6'!AS807,IF($J$9=9,'Mottes de 6'!AT807,IF($J$9=10,'Mottes de 6'!AU807,IF($J$9=11,'Mottes de 6'!AV807,IF($J$9=12,'Mottes de 6'!AW807,IF($J$9=13,'Mottes de 6'!AX807,IF($J$9=14,'Mottes de 6'!AY807,IF($J$9=15,'Mottes de 6'!AZ807,IF($J$9=16,'Mottes de 6'!BA807,IF($J$9=17,'Mottes de 6'!BB807,IF($J$9=18,'Mottes de 6'!BC807,IF($J$9=19,'Mottes de 6'!BD807,IF($J$9=20,'Mottes de 6'!BE807,IF($J$9=21,'Mottes de 6'!BF807,IF($J$9=22,'Mottes de 6'!BG807,IF($J$9=23,'Mottes de 6'!BH807,IF($J$9=24,'Mottes de 6'!BI807,IF($J$9=25,'Mottes de 6'!BJ807,IF($J$9=26,'Mottes de 6'!BK807,IF($J$9=27,'Mottes de 6'!BL807,IF($J$9=28,'Mottes de 6'!BM807,IF($J$9=29,'Mottes de 6'!BN807,IF($J$9=30,'Mottes de 6'!BO807,IF($J$9=31,'Mottes de 6'!BP807,IF($J$9=32,'Mottes de 6'!BQ807,IF($J$9=33,'Mottes de 6'!BR807,IF($J$9=34,'Mottes de 6'!BS807,IF($J$9=35,'Mottes de 6'!BT807,))))))))))))))))))))))))))))))))))))))))))))))))))))</f>
        <v>0</v>
      </c>
      <c r="K2876" s="103" t="str">
        <f>IF('Mottes de 6'!R807=0,"","Erreur")</f>
        <v/>
      </c>
    </row>
    <row r="2877" spans="1:11" x14ac:dyDescent="0.25">
      <c r="A2877" s="450"/>
      <c r="B2877" s="450"/>
      <c r="C2877" s="451" t="s">
        <v>1986</v>
      </c>
      <c r="D2877" s="451"/>
      <c r="E2877" s="450"/>
      <c r="F2877" s="450"/>
      <c r="G2877" s="450"/>
      <c r="H2877" s="450"/>
      <c r="I2877" s="450"/>
      <c r="J2877" s="450">
        <f>SUBTOTAL(9,J2875:J2876)</f>
        <v>0</v>
      </c>
      <c r="K2877" s="450"/>
    </row>
    <row r="2878" spans="1:11" x14ac:dyDescent="0.25">
      <c r="A2878" s="103">
        <f>IF('Mottes de 6'!A808&lt;&gt;"",'Mottes de 6'!A808,"")</f>
        <v>13432</v>
      </c>
      <c r="B2878" s="103" t="str">
        <f>IF('Mottes de 6'!L808&lt;&gt;"",'Mottes de 6'!L808,"")</f>
        <v>Noai</v>
      </c>
      <c r="C2878" s="107" t="str">
        <f>IF('Mottes de 6'!B808&lt;&gt;"",'Mottes de 6'!B808,"")</f>
        <v>SAUGE PATENS</v>
      </c>
      <c r="D2878" s="107" t="str">
        <f>IF('Mottes de 6'!C808&lt;&gt;"",'Mottes de 6'!C808,"")</f>
        <v>Bleu Gentiane</v>
      </c>
      <c r="E2878" s="103">
        <f>IF('Mottes de 6'!H808&lt;&gt;"",'Mottes de 6'!H808,"")</f>
        <v>15</v>
      </c>
      <c r="F2878" s="103" t="str">
        <f>IF('Mottes de 6'!E808&lt;&gt;"",'Mottes de 6'!E808,"")</f>
        <v>S</v>
      </c>
      <c r="G2878" s="103" t="str">
        <f>IF('Mottes de 6'!N808&lt;&gt;"",'Mottes de 6'!N808,"")</f>
        <v>M6</v>
      </c>
      <c r="H2878" s="103" t="str">
        <f>IF('Mottes de 6'!I808&lt;&gt;"",'Mottes de 6'!I808,"")</f>
        <v>B</v>
      </c>
      <c r="I2878" s="103" t="str">
        <f>IF('Mottes de 6'!J808&lt;&gt;"",'Mottes de 6'!J808,"")</f>
        <v/>
      </c>
      <c r="J2878" s="103">
        <f>IF($J$9=36,'Mottes de 6'!U808,IF($J$9=37,'Mottes de 6'!V808,IF($J$9=38,'Mottes de 6'!W808,IF($J$9=39,'Mottes de 6'!X808,IF($J$9=40,'Mottes de 6'!Y808,IF($J$9=41,'Mottes de 6'!Z808,IF($J$9=42,'Mottes de 6'!AA808,IF($J$9=43,'Mottes de 6'!AB808,IF($J$9=44,'Mottes de 6'!AC808,IF($J$9=45,'Mottes de 6'!AD808,IF($J$9=46,'Mottes de 6'!AE808,IF($J$9=47,'Mottes de 6'!AF808,IF($J$9=48,'Mottes de 6'!AG808,IF($J$9=49,'Mottes de 6'!AH808,IF($J$9=50,'Mottes de 6'!AI808,IF($J$9=51,'Mottes de 6'!AJ808,IF($J$9=52,'Mottes de 6'!AK808,IF($J$9=1,'Mottes de 6'!AL808,IF($J$9=2,'Mottes de 6'!AM808,IF($J$9=3,'Mottes de 6'!AN808,IF($J$9=4,'Mottes de 6'!AO808,IF($J$9=5,'Mottes de 6'!AP808,IF($J$9=6,'Mottes de 6'!AQ808,IF($J$9=7,'Mottes de 6'!AR808,IF($J$9=8,'Mottes de 6'!AS808,IF($J$9=9,'Mottes de 6'!AT808,IF($J$9=10,'Mottes de 6'!AU808,IF($J$9=11,'Mottes de 6'!AV808,IF($J$9=12,'Mottes de 6'!AW808,IF($J$9=13,'Mottes de 6'!AX808,IF($J$9=14,'Mottes de 6'!AY808,IF($J$9=15,'Mottes de 6'!AZ808,IF($J$9=16,'Mottes de 6'!BA808,IF($J$9=17,'Mottes de 6'!BB808,IF($J$9=18,'Mottes de 6'!BC808,IF($J$9=19,'Mottes de 6'!BD808,IF($J$9=20,'Mottes de 6'!BE808,IF($J$9=21,'Mottes de 6'!BF808,IF($J$9=22,'Mottes de 6'!BG808,IF($J$9=23,'Mottes de 6'!BH808,IF($J$9=24,'Mottes de 6'!BI808,IF($J$9=25,'Mottes de 6'!BJ808,IF($J$9=26,'Mottes de 6'!BK808,IF($J$9=27,'Mottes de 6'!BL808,IF($J$9=28,'Mottes de 6'!BM808,IF($J$9=29,'Mottes de 6'!BN808,IF($J$9=30,'Mottes de 6'!BO808,IF($J$9=31,'Mottes de 6'!BP808,IF($J$9=32,'Mottes de 6'!BQ808,IF($J$9=33,'Mottes de 6'!BR808,IF($J$9=34,'Mottes de 6'!BS808,IF($J$9=35,'Mottes de 6'!BT808,))))))))))))))))))))))))))))))))))))))))))))))))))))</f>
        <v>0</v>
      </c>
      <c r="K2878" s="103" t="str">
        <f>IF('Mottes de 6'!R808=0,"","Erreur")</f>
        <v/>
      </c>
    </row>
    <row r="2879" spans="1:11" x14ac:dyDescent="0.25">
      <c r="A2879" s="450"/>
      <c r="B2879" s="450"/>
      <c r="C2879" s="451" t="s">
        <v>1987</v>
      </c>
      <c r="D2879" s="451"/>
      <c r="E2879" s="450"/>
      <c r="F2879" s="450"/>
      <c r="G2879" s="450"/>
      <c r="H2879" s="450"/>
      <c r="I2879" s="450"/>
      <c r="J2879" s="450">
        <f>SUBTOTAL(9,J2878:J2878)</f>
        <v>0</v>
      </c>
      <c r="K2879" s="450"/>
    </row>
    <row r="2880" spans="1:11" x14ac:dyDescent="0.25">
      <c r="A2880" s="103">
        <f>IF('Mottes de 6'!A809&lt;&gt;"",'Mottes de 6'!A809,"")</f>
        <v>15324</v>
      </c>
      <c r="B2880" s="103" t="str">
        <f>IF('Mottes de 6'!L809&lt;&gt;"",'Mottes de 6'!L809,"")</f>
        <v>Noai</v>
      </c>
      <c r="C2880" s="107" t="str">
        <f>IF('Mottes de 6'!B809&lt;&gt;"",'Mottes de 6'!B809,"")</f>
        <v>SAUGE PERUVIENNE</v>
      </c>
      <c r="D2880" s="107" t="str">
        <f>IF('Mottes de 6'!C809&lt;&gt;"",'Mottes de 6'!C809,"")</f>
        <v>Salvia discolor</v>
      </c>
      <c r="E2880" s="103">
        <f>IF('Mottes de 6'!H809&lt;&gt;"",'Mottes de 6'!H809,"")</f>
        <v>13</v>
      </c>
      <c r="F2880" s="103" t="str">
        <f>IF('Mottes de 6'!E809&lt;&gt;"",'Mottes de 6'!E809,"")</f>
        <v>B</v>
      </c>
      <c r="G2880" s="103" t="str">
        <f>IF('Mottes de 6'!N809&lt;&gt;"",'Mottes de 6'!N809,"")</f>
        <v>M6</v>
      </c>
      <c r="H2880" s="103" t="str">
        <f>IF('Mottes de 6'!I809&lt;&gt;"",'Mottes de 6'!I809,"")</f>
        <v>E</v>
      </c>
      <c r="I2880" s="103" t="str">
        <f>IF('Mottes de 6'!J809&lt;&gt;"",'Mottes de 6'!J809,"")</f>
        <v/>
      </c>
      <c r="J2880" s="103">
        <f>IF($J$9=36,'Mottes de 6'!U809,IF($J$9=37,'Mottes de 6'!V809,IF($J$9=38,'Mottes de 6'!W809,IF($J$9=39,'Mottes de 6'!X809,IF($J$9=40,'Mottes de 6'!Y809,IF($J$9=41,'Mottes de 6'!Z809,IF($J$9=42,'Mottes de 6'!AA809,IF($J$9=43,'Mottes de 6'!AB809,IF($J$9=44,'Mottes de 6'!AC809,IF($J$9=45,'Mottes de 6'!AD809,IF($J$9=46,'Mottes de 6'!AE809,IF($J$9=47,'Mottes de 6'!AF809,IF($J$9=48,'Mottes de 6'!AG809,IF($J$9=49,'Mottes de 6'!AH809,IF($J$9=50,'Mottes de 6'!AI809,IF($J$9=51,'Mottes de 6'!AJ809,IF($J$9=52,'Mottes de 6'!AK809,IF($J$9=1,'Mottes de 6'!AL809,IF($J$9=2,'Mottes de 6'!AM809,IF($J$9=3,'Mottes de 6'!AN809,IF($J$9=4,'Mottes de 6'!AO809,IF($J$9=5,'Mottes de 6'!AP809,IF($J$9=6,'Mottes de 6'!AQ809,IF($J$9=7,'Mottes de 6'!AR809,IF($J$9=8,'Mottes de 6'!AS809,IF($J$9=9,'Mottes de 6'!AT809,IF($J$9=10,'Mottes de 6'!AU809,IF($J$9=11,'Mottes de 6'!AV809,IF($J$9=12,'Mottes de 6'!AW809,IF($J$9=13,'Mottes de 6'!AX809,IF($J$9=14,'Mottes de 6'!AY809,IF($J$9=15,'Mottes de 6'!AZ809,IF($J$9=16,'Mottes de 6'!BA809,IF($J$9=17,'Mottes de 6'!BB809,IF($J$9=18,'Mottes de 6'!BC809,IF($J$9=19,'Mottes de 6'!BD809,IF($J$9=20,'Mottes de 6'!BE809,IF($J$9=21,'Mottes de 6'!BF809,IF($J$9=22,'Mottes de 6'!BG809,IF($J$9=23,'Mottes de 6'!BH809,IF($J$9=24,'Mottes de 6'!BI809,IF($J$9=25,'Mottes de 6'!BJ809,IF($J$9=26,'Mottes de 6'!BK809,IF($J$9=27,'Mottes de 6'!BL809,IF($J$9=28,'Mottes de 6'!BM809,IF($J$9=29,'Mottes de 6'!BN809,IF($J$9=30,'Mottes de 6'!BO809,IF($J$9=31,'Mottes de 6'!BP809,IF($J$9=32,'Mottes de 6'!BQ809,IF($J$9=33,'Mottes de 6'!BR809,IF($J$9=34,'Mottes de 6'!BS809,IF($J$9=35,'Mottes de 6'!BT809,))))))))))))))))))))))))))))))))))))))))))))))))))))</f>
        <v>0</v>
      </c>
      <c r="K2880" s="103" t="str">
        <f>IF('Mottes de 6'!R809=0,"","Erreur")</f>
        <v/>
      </c>
    </row>
    <row r="2881" spans="1:11" x14ac:dyDescent="0.25">
      <c r="A2881" s="450"/>
      <c r="B2881" s="450"/>
      <c r="C2881" s="451" t="s">
        <v>1988</v>
      </c>
      <c r="D2881" s="451"/>
      <c r="E2881" s="450"/>
      <c r="F2881" s="450"/>
      <c r="G2881" s="450"/>
      <c r="H2881" s="450"/>
      <c r="I2881" s="450"/>
      <c r="J2881" s="450">
        <f>SUBTOTAL(9,J2880:J2880)</f>
        <v>0</v>
      </c>
      <c r="K2881" s="450"/>
    </row>
    <row r="2882" spans="1:11" x14ac:dyDescent="0.25">
      <c r="A2882" s="103">
        <f>IF('Mottes de 6'!A810&lt;&gt;"",'Mottes de 6'!A810,"")</f>
        <v>13733</v>
      </c>
      <c r="B2882" s="103" t="str">
        <f>IF('Mottes de 6'!L810&lt;&gt;"",'Mottes de 6'!L810,"")</f>
        <v>Noai</v>
      </c>
      <c r="C2882" s="107" t="str">
        <f>IF('Mottes de 6'!B810&lt;&gt;"",'Mottes de 6'!B810,"")</f>
        <v>SAUGE RUTILANS</v>
      </c>
      <c r="D2882" s="107" t="str">
        <f>IF('Mottes de 6'!C810&lt;&gt;"",'Mottes de 6'!C810,"")</f>
        <v>Ananas</v>
      </c>
      <c r="E2882" s="103">
        <f>IF('Mottes de 6'!H810&lt;&gt;"",'Mottes de 6'!H810,"")</f>
        <v>10</v>
      </c>
      <c r="F2882" s="103" t="str">
        <f>IF('Mottes de 6'!E810&lt;&gt;"",'Mottes de 6'!E810,"")</f>
        <v>B</v>
      </c>
      <c r="G2882" s="103" t="str">
        <f>IF('Mottes de 6'!N810&lt;&gt;"",'Mottes de 6'!N810,"")</f>
        <v>M6</v>
      </c>
      <c r="H2882" s="103" t="str">
        <f>IF('Mottes de 6'!I810&lt;&gt;"",'Mottes de 6'!I810,"")</f>
        <v>B</v>
      </c>
      <c r="I2882" s="103" t="str">
        <f>IF('Mottes de 6'!J810&lt;&gt;"",'Mottes de 6'!J810,"")</f>
        <v/>
      </c>
      <c r="J2882" s="103">
        <f>IF($J$9=36,'Mottes de 6'!U810,IF($J$9=37,'Mottes de 6'!V810,IF($J$9=38,'Mottes de 6'!W810,IF($J$9=39,'Mottes de 6'!X810,IF($J$9=40,'Mottes de 6'!Y810,IF($J$9=41,'Mottes de 6'!Z810,IF($J$9=42,'Mottes de 6'!AA810,IF($J$9=43,'Mottes de 6'!AB810,IF($J$9=44,'Mottes de 6'!AC810,IF($J$9=45,'Mottes de 6'!AD810,IF($J$9=46,'Mottes de 6'!AE810,IF($J$9=47,'Mottes de 6'!AF810,IF($J$9=48,'Mottes de 6'!AG810,IF($J$9=49,'Mottes de 6'!AH810,IF($J$9=50,'Mottes de 6'!AI810,IF($J$9=51,'Mottes de 6'!AJ810,IF($J$9=52,'Mottes de 6'!AK810,IF($J$9=1,'Mottes de 6'!AL810,IF($J$9=2,'Mottes de 6'!AM810,IF($J$9=3,'Mottes de 6'!AN810,IF($J$9=4,'Mottes de 6'!AO810,IF($J$9=5,'Mottes de 6'!AP810,IF($J$9=6,'Mottes de 6'!AQ810,IF($J$9=7,'Mottes de 6'!AR810,IF($J$9=8,'Mottes de 6'!AS810,IF($J$9=9,'Mottes de 6'!AT810,IF($J$9=10,'Mottes de 6'!AU810,IF($J$9=11,'Mottes de 6'!AV810,IF($J$9=12,'Mottes de 6'!AW810,IF($J$9=13,'Mottes de 6'!AX810,IF($J$9=14,'Mottes de 6'!AY810,IF($J$9=15,'Mottes de 6'!AZ810,IF($J$9=16,'Mottes de 6'!BA810,IF($J$9=17,'Mottes de 6'!BB810,IF($J$9=18,'Mottes de 6'!BC810,IF($J$9=19,'Mottes de 6'!BD810,IF($J$9=20,'Mottes de 6'!BE810,IF($J$9=21,'Mottes de 6'!BF810,IF($J$9=22,'Mottes de 6'!BG810,IF($J$9=23,'Mottes de 6'!BH810,IF($J$9=24,'Mottes de 6'!BI810,IF($J$9=25,'Mottes de 6'!BJ810,IF($J$9=26,'Mottes de 6'!BK810,IF($J$9=27,'Mottes de 6'!BL810,IF($J$9=28,'Mottes de 6'!BM810,IF($J$9=29,'Mottes de 6'!BN810,IF($J$9=30,'Mottes de 6'!BO810,IF($J$9=31,'Mottes de 6'!BP810,IF($J$9=32,'Mottes de 6'!BQ810,IF($J$9=33,'Mottes de 6'!BR810,IF($J$9=34,'Mottes de 6'!BS810,IF($J$9=35,'Mottes de 6'!BT810,))))))))))))))))))))))))))))))))))))))))))))))))))))</f>
        <v>0</v>
      </c>
      <c r="K2882" s="103" t="str">
        <f>IF('Mottes de 6'!R810=0,"","Erreur")</f>
        <v/>
      </c>
    </row>
    <row r="2883" spans="1:11" x14ac:dyDescent="0.25">
      <c r="A2883" s="450"/>
      <c r="B2883" s="450"/>
      <c r="C2883" s="451" t="s">
        <v>1989</v>
      </c>
      <c r="D2883" s="451"/>
      <c r="E2883" s="450"/>
      <c r="F2883" s="450"/>
      <c r="G2883" s="450"/>
      <c r="H2883" s="450"/>
      <c r="I2883" s="450"/>
      <c r="J2883" s="450">
        <f>SUBTOTAL(9,J2882:J2882)</f>
        <v>0</v>
      </c>
      <c r="K2883" s="450"/>
    </row>
    <row r="2884" spans="1:11" x14ac:dyDescent="0.25">
      <c r="A2884" s="103">
        <f>IF('Mottes de 6'!A811&lt;&gt;"",'Mottes de 6'!A811,"")</f>
        <v>10876</v>
      </c>
      <c r="B2884" s="103" t="str">
        <f>IF('Mottes de 6'!L811&lt;&gt;"",'Mottes de 6'!L811,"")</f>
        <v>Noai</v>
      </c>
      <c r="C2884" s="107" t="str">
        <f>IF('Mottes de 6'!B811&lt;&gt;"",'Mottes de 6'!B811,"")</f>
        <v>SCAEVOLA</v>
      </c>
      <c r="D2884" s="107" t="str">
        <f>IF('Mottes de 6'!C811&lt;&gt;"",'Mottes de 6'!C811,"")</f>
        <v>Saphira</v>
      </c>
      <c r="E2884" s="103">
        <f>IF('Mottes de 6'!H811&lt;&gt;"",'Mottes de 6'!H811,"")</f>
        <v>12</v>
      </c>
      <c r="F2884" s="103" t="str">
        <f>IF('Mottes de 6'!E811&lt;&gt;"",'Mottes de 6'!E811,"")</f>
        <v>B</v>
      </c>
      <c r="G2884" s="103" t="str">
        <f>IF('Mottes de 6'!N811&lt;&gt;"",'Mottes de 6'!N811,"")</f>
        <v>M6</v>
      </c>
      <c r="H2884" s="103" t="str">
        <f>IF('Mottes de 6'!I811&lt;&gt;"",'Mottes de 6'!I811,"")</f>
        <v>A</v>
      </c>
      <c r="I2884" s="103">
        <f>IF('Mottes de 6'!J811&lt;&gt;"",'Mottes de 6'!J811,"")</f>
        <v>4.1000000000000002E-2</v>
      </c>
      <c r="J2884" s="103">
        <f>IF($J$9=36,'Mottes de 6'!U811,IF($J$9=37,'Mottes de 6'!V811,IF($J$9=38,'Mottes de 6'!W811,IF($J$9=39,'Mottes de 6'!X811,IF($J$9=40,'Mottes de 6'!Y811,IF($J$9=41,'Mottes de 6'!Z811,IF($J$9=42,'Mottes de 6'!AA811,IF($J$9=43,'Mottes de 6'!AB811,IF($J$9=44,'Mottes de 6'!AC811,IF($J$9=45,'Mottes de 6'!AD811,IF($J$9=46,'Mottes de 6'!AE811,IF($J$9=47,'Mottes de 6'!AF811,IF($J$9=48,'Mottes de 6'!AG811,IF($J$9=49,'Mottes de 6'!AH811,IF($J$9=50,'Mottes de 6'!AI811,IF($J$9=51,'Mottes de 6'!AJ811,IF($J$9=52,'Mottes de 6'!AK811,IF($J$9=1,'Mottes de 6'!AL811,IF($J$9=2,'Mottes de 6'!AM811,IF($J$9=3,'Mottes de 6'!AN811,IF($J$9=4,'Mottes de 6'!AO811,IF($J$9=5,'Mottes de 6'!AP811,IF($J$9=6,'Mottes de 6'!AQ811,IF($J$9=7,'Mottes de 6'!AR811,IF($J$9=8,'Mottes de 6'!AS811,IF($J$9=9,'Mottes de 6'!AT811,IF($J$9=10,'Mottes de 6'!AU811,IF($J$9=11,'Mottes de 6'!AV811,IF($J$9=12,'Mottes de 6'!AW811,IF($J$9=13,'Mottes de 6'!AX811,IF($J$9=14,'Mottes de 6'!AY811,IF($J$9=15,'Mottes de 6'!AZ811,IF($J$9=16,'Mottes de 6'!BA811,IF($J$9=17,'Mottes de 6'!BB811,IF($J$9=18,'Mottes de 6'!BC811,IF($J$9=19,'Mottes de 6'!BD811,IF($J$9=20,'Mottes de 6'!BE811,IF($J$9=21,'Mottes de 6'!BF811,IF($J$9=22,'Mottes de 6'!BG811,IF($J$9=23,'Mottes de 6'!BH811,IF($J$9=24,'Mottes de 6'!BI811,IF($J$9=25,'Mottes de 6'!BJ811,IF($J$9=26,'Mottes de 6'!BK811,IF($J$9=27,'Mottes de 6'!BL811,IF($J$9=28,'Mottes de 6'!BM811,IF($J$9=29,'Mottes de 6'!BN811,IF($J$9=30,'Mottes de 6'!BO811,IF($J$9=31,'Mottes de 6'!BP811,IF($J$9=32,'Mottes de 6'!BQ811,IF($J$9=33,'Mottes de 6'!BR811,IF($J$9=34,'Mottes de 6'!BS811,IF($J$9=35,'Mottes de 6'!BT811,))))))))))))))))))))))))))))))))))))))))))))))))))))</f>
        <v>0</v>
      </c>
      <c r="K2884" s="103" t="str">
        <f>IF('Mottes de 6'!R811=0,"","Erreur")</f>
        <v/>
      </c>
    </row>
    <row r="2885" spans="1:11" x14ac:dyDescent="0.25">
      <c r="A2885" s="103">
        <f>IF('Mottes de 6'!A812&lt;&gt;"",'Mottes de 6'!A812,"")</f>
        <v>21536</v>
      </c>
      <c r="B2885" s="103" t="str">
        <f>IF('Mottes de 6'!L812&lt;&gt;"",'Mottes de 6'!L812,"")</f>
        <v>Noai</v>
      </c>
      <c r="C2885" s="107" t="str">
        <f>IF('Mottes de 6'!B812&lt;&gt;"",'Mottes de 6'!B812,"")</f>
        <v>SCAEVOLA</v>
      </c>
      <c r="D2885" s="107" t="str">
        <f>IF('Mottes de 6'!C812&lt;&gt;"",'Mottes de 6'!C812,"")</f>
        <v>Surdiva Deep Violet Blue</v>
      </c>
      <c r="E2885" s="103">
        <f>IF('Mottes de 6'!H812&lt;&gt;"",'Mottes de 6'!H812,"")</f>
        <v>13</v>
      </c>
      <c r="F2885" s="103" t="str">
        <f>IF('Mottes de 6'!E812&lt;&gt;"",'Mottes de 6'!E812,"")</f>
        <v>B</v>
      </c>
      <c r="G2885" s="103" t="str">
        <f>IF('Mottes de 6'!N812&lt;&gt;"",'Mottes de 6'!N812,"")</f>
        <v>M6</v>
      </c>
      <c r="H2885" s="103" t="str">
        <f>IF('Mottes de 6'!I812&lt;&gt;"",'Mottes de 6'!I812,"")</f>
        <v>A</v>
      </c>
      <c r="I2885" s="103">
        <f>IF('Mottes de 6'!J812&lt;&gt;"",'Mottes de 6'!J812,"")</f>
        <v>6.5000000000000002E-2</v>
      </c>
      <c r="J2885" s="103">
        <f>IF($J$9=36,'Mottes de 6'!U812,IF($J$9=37,'Mottes de 6'!V812,IF($J$9=38,'Mottes de 6'!W812,IF($J$9=39,'Mottes de 6'!X812,IF($J$9=40,'Mottes de 6'!Y812,IF($J$9=41,'Mottes de 6'!Z812,IF($J$9=42,'Mottes de 6'!AA812,IF($J$9=43,'Mottes de 6'!AB812,IF($J$9=44,'Mottes de 6'!AC812,IF($J$9=45,'Mottes de 6'!AD812,IF($J$9=46,'Mottes de 6'!AE812,IF($J$9=47,'Mottes de 6'!AF812,IF($J$9=48,'Mottes de 6'!AG812,IF($J$9=49,'Mottes de 6'!AH812,IF($J$9=50,'Mottes de 6'!AI812,IF($J$9=51,'Mottes de 6'!AJ812,IF($J$9=52,'Mottes de 6'!AK812,IF($J$9=1,'Mottes de 6'!AL812,IF($J$9=2,'Mottes de 6'!AM812,IF($J$9=3,'Mottes de 6'!AN812,IF($J$9=4,'Mottes de 6'!AO812,IF($J$9=5,'Mottes de 6'!AP812,IF($J$9=6,'Mottes de 6'!AQ812,IF($J$9=7,'Mottes de 6'!AR812,IF($J$9=8,'Mottes de 6'!AS812,IF($J$9=9,'Mottes de 6'!AT812,IF($J$9=10,'Mottes de 6'!AU812,IF($J$9=11,'Mottes de 6'!AV812,IF($J$9=12,'Mottes de 6'!AW812,IF($J$9=13,'Mottes de 6'!AX812,IF($J$9=14,'Mottes de 6'!AY812,IF($J$9=15,'Mottes de 6'!AZ812,IF($J$9=16,'Mottes de 6'!BA812,IF($J$9=17,'Mottes de 6'!BB812,IF($J$9=18,'Mottes de 6'!BC812,IF($J$9=19,'Mottes de 6'!BD812,IF($J$9=20,'Mottes de 6'!BE812,IF($J$9=21,'Mottes de 6'!BF812,IF($J$9=22,'Mottes de 6'!BG812,IF($J$9=23,'Mottes de 6'!BH812,IF($J$9=24,'Mottes de 6'!BI812,IF($J$9=25,'Mottes de 6'!BJ812,IF($J$9=26,'Mottes de 6'!BK812,IF($J$9=27,'Mottes de 6'!BL812,IF($J$9=28,'Mottes de 6'!BM812,IF($J$9=29,'Mottes de 6'!BN812,IF($J$9=30,'Mottes de 6'!BO812,IF($J$9=31,'Mottes de 6'!BP812,IF($J$9=32,'Mottes de 6'!BQ812,IF($J$9=33,'Mottes de 6'!BR812,IF($J$9=34,'Mottes de 6'!BS812,IF($J$9=35,'Mottes de 6'!BT812,))))))))))))))))))))))))))))))))))))))))))))))))))))</f>
        <v>0</v>
      </c>
      <c r="K2885" s="103" t="str">
        <f>IF('Mottes de 6'!R812=0,"","Erreur")</f>
        <v/>
      </c>
    </row>
    <row r="2886" spans="1:11" x14ac:dyDescent="0.25">
      <c r="A2886" s="103">
        <f>IF('Mottes de 6'!A813&lt;&gt;"",'Mottes de 6'!A813,"")</f>
        <v>24005</v>
      </c>
      <c r="B2886" s="103" t="str">
        <f>IF('Mottes de 6'!L813&lt;&gt;"",'Mottes de 6'!L813,"")</f>
        <v>Noai</v>
      </c>
      <c r="C2886" s="107" t="str">
        <f>IF('Mottes de 6'!B813&lt;&gt;"",'Mottes de 6'!B813,"")</f>
        <v>SCAEVOLA</v>
      </c>
      <c r="D2886" s="107" t="str">
        <f>IF('Mottes de 6'!C813&lt;&gt;"",'Mottes de 6'!C813,"")</f>
        <v>Surdiva Fashion Pink</v>
      </c>
      <c r="E2886" s="103">
        <f>IF('Mottes de 6'!H813&lt;&gt;"",'Mottes de 6'!H813,"")</f>
        <v>13</v>
      </c>
      <c r="F2886" s="103" t="str">
        <f>IF('Mottes de 6'!E813&lt;&gt;"",'Mottes de 6'!E813,"")</f>
        <v>B</v>
      </c>
      <c r="G2886" s="103" t="str">
        <f>IF('Mottes de 6'!N813&lt;&gt;"",'Mottes de 6'!N813,"")</f>
        <v>M6</v>
      </c>
      <c r="H2886" s="103" t="str">
        <f>IF('Mottes de 6'!I813&lt;&gt;"",'Mottes de 6'!I813,"")</f>
        <v>A</v>
      </c>
      <c r="I2886" s="103">
        <f>IF('Mottes de 6'!J813&lt;&gt;"",'Mottes de 6'!J813,"")</f>
        <v>6.5000000000000002E-2</v>
      </c>
      <c r="J2886" s="103">
        <f>IF($J$9=36,'Mottes de 6'!U813,IF($J$9=37,'Mottes de 6'!V813,IF($J$9=38,'Mottes de 6'!W813,IF($J$9=39,'Mottes de 6'!X813,IF($J$9=40,'Mottes de 6'!Y813,IF($J$9=41,'Mottes de 6'!Z813,IF($J$9=42,'Mottes de 6'!AA813,IF($J$9=43,'Mottes de 6'!AB813,IF($J$9=44,'Mottes de 6'!AC813,IF($J$9=45,'Mottes de 6'!AD813,IF($J$9=46,'Mottes de 6'!AE813,IF($J$9=47,'Mottes de 6'!AF813,IF($J$9=48,'Mottes de 6'!AG813,IF($J$9=49,'Mottes de 6'!AH813,IF($J$9=50,'Mottes de 6'!AI813,IF($J$9=51,'Mottes de 6'!AJ813,IF($J$9=52,'Mottes de 6'!AK813,IF($J$9=1,'Mottes de 6'!AL813,IF($J$9=2,'Mottes de 6'!AM813,IF($J$9=3,'Mottes de 6'!AN813,IF($J$9=4,'Mottes de 6'!AO813,IF($J$9=5,'Mottes de 6'!AP813,IF($J$9=6,'Mottes de 6'!AQ813,IF($J$9=7,'Mottes de 6'!AR813,IF($J$9=8,'Mottes de 6'!AS813,IF($J$9=9,'Mottes de 6'!AT813,IF($J$9=10,'Mottes de 6'!AU813,IF($J$9=11,'Mottes de 6'!AV813,IF($J$9=12,'Mottes de 6'!AW813,IF($J$9=13,'Mottes de 6'!AX813,IF($J$9=14,'Mottes de 6'!AY813,IF($J$9=15,'Mottes de 6'!AZ813,IF($J$9=16,'Mottes de 6'!BA813,IF($J$9=17,'Mottes de 6'!BB813,IF($J$9=18,'Mottes de 6'!BC813,IF($J$9=19,'Mottes de 6'!BD813,IF($J$9=20,'Mottes de 6'!BE813,IF($J$9=21,'Mottes de 6'!BF813,IF($J$9=22,'Mottes de 6'!BG813,IF($J$9=23,'Mottes de 6'!BH813,IF($J$9=24,'Mottes de 6'!BI813,IF($J$9=25,'Mottes de 6'!BJ813,IF($J$9=26,'Mottes de 6'!BK813,IF($J$9=27,'Mottes de 6'!BL813,IF($J$9=28,'Mottes de 6'!BM813,IF($J$9=29,'Mottes de 6'!BN813,IF($J$9=30,'Mottes de 6'!BO813,IF($J$9=31,'Mottes de 6'!BP813,IF($J$9=32,'Mottes de 6'!BQ813,IF($J$9=33,'Mottes de 6'!BR813,IF($J$9=34,'Mottes de 6'!BS813,IF($J$9=35,'Mottes de 6'!BT813,))))))))))))))))))))))))))))))))))))))))))))))))))))</f>
        <v>0</v>
      </c>
      <c r="K2886" s="103" t="str">
        <f>IF('Mottes de 6'!R813=0,"","Erreur")</f>
        <v/>
      </c>
    </row>
    <row r="2887" spans="1:11" x14ac:dyDescent="0.25">
      <c r="A2887" s="103">
        <f>IF('Mottes de 6'!A814&lt;&gt;"",'Mottes de 6'!A814,"")</f>
        <v>24006</v>
      </c>
      <c r="B2887" s="103" t="str">
        <f>IF('Mottes de 6'!L814&lt;&gt;"",'Mottes de 6'!L814,"")</f>
        <v>Noai</v>
      </c>
      <c r="C2887" s="107" t="str">
        <f>IF('Mottes de 6'!B814&lt;&gt;"",'Mottes de 6'!B814,"")</f>
        <v>SCAEVOLA</v>
      </c>
      <c r="D2887" s="107" t="str">
        <f>IF('Mottes de 6'!C814&lt;&gt;"",'Mottes de 6'!C814,"")</f>
        <v>Surdiva Snow Blanket</v>
      </c>
      <c r="E2887" s="103">
        <f>IF('Mottes de 6'!H814&lt;&gt;"",'Mottes de 6'!H814,"")</f>
        <v>13</v>
      </c>
      <c r="F2887" s="103" t="str">
        <f>IF('Mottes de 6'!E814&lt;&gt;"",'Mottes de 6'!E814,"")</f>
        <v>B</v>
      </c>
      <c r="G2887" s="103" t="str">
        <f>IF('Mottes de 6'!N814&lt;&gt;"",'Mottes de 6'!N814,"")</f>
        <v>M6</v>
      </c>
      <c r="H2887" s="103" t="str">
        <f>IF('Mottes de 6'!I814&lt;&gt;"",'Mottes de 6'!I814,"")</f>
        <v>A</v>
      </c>
      <c r="I2887" s="103">
        <f>IF('Mottes de 6'!J814&lt;&gt;"",'Mottes de 6'!J814,"")</f>
        <v>6.5000000000000002E-2</v>
      </c>
      <c r="J2887" s="103">
        <f>IF($J$9=36,'Mottes de 6'!U814,IF($J$9=37,'Mottes de 6'!V814,IF($J$9=38,'Mottes de 6'!W814,IF($J$9=39,'Mottes de 6'!X814,IF($J$9=40,'Mottes de 6'!Y814,IF($J$9=41,'Mottes de 6'!Z814,IF($J$9=42,'Mottes de 6'!AA814,IF($J$9=43,'Mottes de 6'!AB814,IF($J$9=44,'Mottes de 6'!AC814,IF($J$9=45,'Mottes de 6'!AD814,IF($J$9=46,'Mottes de 6'!AE814,IF($J$9=47,'Mottes de 6'!AF814,IF($J$9=48,'Mottes de 6'!AG814,IF($J$9=49,'Mottes de 6'!AH814,IF($J$9=50,'Mottes de 6'!AI814,IF($J$9=51,'Mottes de 6'!AJ814,IF($J$9=52,'Mottes de 6'!AK814,IF($J$9=1,'Mottes de 6'!AL814,IF($J$9=2,'Mottes de 6'!AM814,IF($J$9=3,'Mottes de 6'!AN814,IF($J$9=4,'Mottes de 6'!AO814,IF($J$9=5,'Mottes de 6'!AP814,IF($J$9=6,'Mottes de 6'!AQ814,IF($J$9=7,'Mottes de 6'!AR814,IF($J$9=8,'Mottes de 6'!AS814,IF($J$9=9,'Mottes de 6'!AT814,IF($J$9=10,'Mottes de 6'!AU814,IF($J$9=11,'Mottes de 6'!AV814,IF($J$9=12,'Mottes de 6'!AW814,IF($J$9=13,'Mottes de 6'!AX814,IF($J$9=14,'Mottes de 6'!AY814,IF($J$9=15,'Mottes de 6'!AZ814,IF($J$9=16,'Mottes de 6'!BA814,IF($J$9=17,'Mottes de 6'!BB814,IF($J$9=18,'Mottes de 6'!BC814,IF($J$9=19,'Mottes de 6'!BD814,IF($J$9=20,'Mottes de 6'!BE814,IF($J$9=21,'Mottes de 6'!BF814,IF($J$9=22,'Mottes de 6'!BG814,IF($J$9=23,'Mottes de 6'!BH814,IF($J$9=24,'Mottes de 6'!BI814,IF($J$9=25,'Mottes de 6'!BJ814,IF($J$9=26,'Mottes de 6'!BK814,IF($J$9=27,'Mottes de 6'!BL814,IF($J$9=28,'Mottes de 6'!BM814,IF($J$9=29,'Mottes de 6'!BN814,IF($J$9=30,'Mottes de 6'!BO814,IF($J$9=31,'Mottes de 6'!BP814,IF($J$9=32,'Mottes de 6'!BQ814,IF($J$9=33,'Mottes de 6'!BR814,IF($J$9=34,'Mottes de 6'!BS814,IF($J$9=35,'Mottes de 6'!BT814,))))))))))))))))))))))))))))))))))))))))))))))))))))</f>
        <v>0</v>
      </c>
      <c r="K2887" s="103" t="str">
        <f>IF('Mottes de 6'!R814=0,"","Erreur")</f>
        <v/>
      </c>
    </row>
    <row r="2888" spans="1:11" x14ac:dyDescent="0.25">
      <c r="A2888" s="450"/>
      <c r="B2888" s="450"/>
      <c r="C2888" s="451" t="s">
        <v>1990</v>
      </c>
      <c r="D2888" s="451"/>
      <c r="E2888" s="450"/>
      <c r="F2888" s="450"/>
      <c r="G2888" s="450"/>
      <c r="H2888" s="450"/>
      <c r="I2888" s="450"/>
      <c r="J2888" s="450">
        <f>SUBTOTAL(9,J2884:J2887)</f>
        <v>0</v>
      </c>
      <c r="K2888" s="450"/>
    </row>
    <row r="2889" spans="1:11" x14ac:dyDescent="0.25">
      <c r="A2889" s="103">
        <f>IF('Mottes de 6'!A815&lt;&gt;"",'Mottes de 6'!A815,"")</f>
        <v>12992</v>
      </c>
      <c r="B2889" s="103" t="str">
        <f>IF('Mottes de 6'!L815&lt;&gt;"",'Mottes de 6'!L815,"")</f>
        <v>Noai</v>
      </c>
      <c r="C2889" s="107" t="str">
        <f>IF('Mottes de 6'!B815&lt;&gt;"",'Mottes de 6'!B815,"")</f>
        <v>SEDUM</v>
      </c>
      <c r="D2889" s="107" t="str">
        <f>IF('Mottes de 6'!C815&lt;&gt;"",'Mottes de 6'!C815,"")</f>
        <v>Lemon Ball</v>
      </c>
      <c r="E2889" s="103">
        <f>IF('Mottes de 6'!H815&lt;&gt;"",'Mottes de 6'!H815,"")</f>
        <v>12</v>
      </c>
      <c r="F2889" s="103" t="str">
        <f>IF('Mottes de 6'!E815&lt;&gt;"",'Mottes de 6'!E815,"")</f>
        <v>B</v>
      </c>
      <c r="G2889" s="103" t="str">
        <f>IF('Mottes de 6'!N815&lt;&gt;"",'Mottes de 6'!N815,"")</f>
        <v>M6</v>
      </c>
      <c r="H2889" s="103" t="str">
        <f>IF('Mottes de 6'!I815&lt;&gt;"",'Mottes de 6'!I815,"")</f>
        <v>B</v>
      </c>
      <c r="I2889" s="103" t="str">
        <f>IF('Mottes de 6'!J815&lt;&gt;"",'Mottes de 6'!J815,"")</f>
        <v/>
      </c>
      <c r="J2889" s="103">
        <f>IF($J$9=36,'Mottes de 6'!U815,IF($J$9=37,'Mottes de 6'!V815,IF($J$9=38,'Mottes de 6'!W815,IF($J$9=39,'Mottes de 6'!X815,IF($J$9=40,'Mottes de 6'!Y815,IF($J$9=41,'Mottes de 6'!Z815,IF($J$9=42,'Mottes de 6'!AA815,IF($J$9=43,'Mottes de 6'!AB815,IF($J$9=44,'Mottes de 6'!AC815,IF($J$9=45,'Mottes de 6'!AD815,IF($J$9=46,'Mottes de 6'!AE815,IF($J$9=47,'Mottes de 6'!AF815,IF($J$9=48,'Mottes de 6'!AG815,IF($J$9=49,'Mottes de 6'!AH815,IF($J$9=50,'Mottes de 6'!AI815,IF($J$9=51,'Mottes de 6'!AJ815,IF($J$9=52,'Mottes de 6'!AK815,IF($J$9=1,'Mottes de 6'!AL815,IF($J$9=2,'Mottes de 6'!AM815,IF($J$9=3,'Mottes de 6'!AN815,IF($J$9=4,'Mottes de 6'!AO815,IF($J$9=5,'Mottes de 6'!AP815,IF($J$9=6,'Mottes de 6'!AQ815,IF($J$9=7,'Mottes de 6'!AR815,IF($J$9=8,'Mottes de 6'!AS815,IF($J$9=9,'Mottes de 6'!AT815,IF($J$9=10,'Mottes de 6'!AU815,IF($J$9=11,'Mottes de 6'!AV815,IF($J$9=12,'Mottes de 6'!AW815,IF($J$9=13,'Mottes de 6'!AX815,IF($J$9=14,'Mottes de 6'!AY815,IF($J$9=15,'Mottes de 6'!AZ815,IF($J$9=16,'Mottes de 6'!BA815,IF($J$9=17,'Mottes de 6'!BB815,IF($J$9=18,'Mottes de 6'!BC815,IF($J$9=19,'Mottes de 6'!BD815,IF($J$9=20,'Mottes de 6'!BE815,IF($J$9=21,'Mottes de 6'!BF815,IF($J$9=22,'Mottes de 6'!BG815,IF($J$9=23,'Mottes de 6'!BH815,IF($J$9=24,'Mottes de 6'!BI815,IF($J$9=25,'Mottes de 6'!BJ815,IF($J$9=26,'Mottes de 6'!BK815,IF($J$9=27,'Mottes de 6'!BL815,IF($J$9=28,'Mottes de 6'!BM815,IF($J$9=29,'Mottes de 6'!BN815,IF($J$9=30,'Mottes de 6'!BO815,IF($J$9=31,'Mottes de 6'!BP815,IF($J$9=32,'Mottes de 6'!BQ815,IF($J$9=33,'Mottes de 6'!BR815,IF($J$9=34,'Mottes de 6'!BS815,IF($J$9=35,'Mottes de 6'!BT815,))))))))))))))))))))))))))))))))))))))))))))))))))))</f>
        <v>0</v>
      </c>
      <c r="K2889" s="103" t="str">
        <f>IF('Mottes de 6'!R815=0,"","Erreur")</f>
        <v/>
      </c>
    </row>
    <row r="2890" spans="1:11" x14ac:dyDescent="0.25">
      <c r="A2890" s="103">
        <f>IF('Mottes de 6'!A816&lt;&gt;"",'Mottes de 6'!A816,"")</f>
        <v>26045</v>
      </c>
      <c r="B2890" s="103" t="str">
        <f>IF('Mottes de 6'!L816&lt;&gt;"",'Mottes de 6'!L816,"")</f>
        <v>Noai</v>
      </c>
      <c r="C2890" s="107" t="str">
        <f>IF('Mottes de 6'!B816&lt;&gt;"",'Mottes de 6'!B816,"")</f>
        <v>SEDUM</v>
      </c>
      <c r="D2890" s="107" t="str">
        <f>IF('Mottes de 6'!C816&lt;&gt;"",'Mottes de 6'!C816,"")</f>
        <v>Kamtshaticum Variegata</v>
      </c>
      <c r="E2890" s="103">
        <f>IF('Mottes de 6'!H816&lt;&gt;"",'Mottes de 6'!H816,"")</f>
        <v>12</v>
      </c>
      <c r="F2890" s="103" t="str">
        <f>IF('Mottes de 6'!E816&lt;&gt;"",'Mottes de 6'!E816,"")</f>
        <v>B</v>
      </c>
      <c r="G2890" s="103" t="str">
        <f>IF('Mottes de 6'!N816&lt;&gt;"",'Mottes de 6'!N816,"")</f>
        <v>M6</v>
      </c>
      <c r="H2890" s="103" t="str">
        <f>IF('Mottes de 6'!I816&lt;&gt;"",'Mottes de 6'!I816,"")</f>
        <v>A</v>
      </c>
      <c r="I2890" s="103" t="str">
        <f>IF('Mottes de 6'!J816&lt;&gt;"",'Mottes de 6'!J816,"")</f>
        <v/>
      </c>
      <c r="J2890" s="103">
        <f>IF($J$9=36,'Mottes de 6'!U816,IF($J$9=37,'Mottes de 6'!V816,IF($J$9=38,'Mottes de 6'!W816,IF($J$9=39,'Mottes de 6'!X816,IF($J$9=40,'Mottes de 6'!Y816,IF($J$9=41,'Mottes de 6'!Z816,IF($J$9=42,'Mottes de 6'!AA816,IF($J$9=43,'Mottes de 6'!AB816,IF($J$9=44,'Mottes de 6'!AC816,IF($J$9=45,'Mottes de 6'!AD816,IF($J$9=46,'Mottes de 6'!AE816,IF($J$9=47,'Mottes de 6'!AF816,IF($J$9=48,'Mottes de 6'!AG816,IF($J$9=49,'Mottes de 6'!AH816,IF($J$9=50,'Mottes de 6'!AI816,IF($J$9=51,'Mottes de 6'!AJ816,IF($J$9=52,'Mottes de 6'!AK816,IF($J$9=1,'Mottes de 6'!AL816,IF($J$9=2,'Mottes de 6'!AM816,IF($J$9=3,'Mottes de 6'!AN816,IF($J$9=4,'Mottes de 6'!AO816,IF($J$9=5,'Mottes de 6'!AP816,IF($J$9=6,'Mottes de 6'!AQ816,IF($J$9=7,'Mottes de 6'!AR816,IF($J$9=8,'Mottes de 6'!AS816,IF($J$9=9,'Mottes de 6'!AT816,IF($J$9=10,'Mottes de 6'!AU816,IF($J$9=11,'Mottes de 6'!AV816,IF($J$9=12,'Mottes de 6'!AW816,IF($J$9=13,'Mottes de 6'!AX816,IF($J$9=14,'Mottes de 6'!AY816,IF($J$9=15,'Mottes de 6'!AZ816,IF($J$9=16,'Mottes de 6'!BA816,IF($J$9=17,'Mottes de 6'!BB816,IF($J$9=18,'Mottes de 6'!BC816,IF($J$9=19,'Mottes de 6'!BD816,IF($J$9=20,'Mottes de 6'!BE816,IF($J$9=21,'Mottes de 6'!BF816,IF($J$9=22,'Mottes de 6'!BG816,IF($J$9=23,'Mottes de 6'!BH816,IF($J$9=24,'Mottes de 6'!BI816,IF($J$9=25,'Mottes de 6'!BJ816,IF($J$9=26,'Mottes de 6'!BK816,IF($J$9=27,'Mottes de 6'!BL816,IF($J$9=28,'Mottes de 6'!BM816,IF($J$9=29,'Mottes de 6'!BN816,IF($J$9=30,'Mottes de 6'!BO816,IF($J$9=31,'Mottes de 6'!BP816,IF($J$9=32,'Mottes de 6'!BQ816,IF($J$9=33,'Mottes de 6'!BR816,IF($J$9=34,'Mottes de 6'!BS816,IF($J$9=35,'Mottes de 6'!BT816,))))))))))))))))))))))))))))))))))))))))))))))))))))</f>
        <v>0</v>
      </c>
      <c r="K2890" s="103" t="str">
        <f>IF('Mottes de 6'!R816=0,"","Erreur")</f>
        <v/>
      </c>
    </row>
    <row r="2891" spans="1:11" x14ac:dyDescent="0.25">
      <c r="A2891" s="103">
        <f>IF('Mottes de 6'!A817&lt;&gt;"",'Mottes de 6'!A817,"")</f>
        <v>21540</v>
      </c>
      <c r="B2891" s="103" t="str">
        <f>IF('Mottes de 6'!L817&lt;&gt;"",'Mottes de 6'!L817,"")</f>
        <v>Noai</v>
      </c>
      <c r="C2891" s="107" t="str">
        <f>IF('Mottes de 6'!B817&lt;&gt;"",'Mottes de 6'!B817,"")</f>
        <v>SEDUM</v>
      </c>
      <c r="D2891" s="107" t="str">
        <f>IF('Mottes de 6'!C817&lt;&gt;"",'Mottes de 6'!C817,"")</f>
        <v>Variés</v>
      </c>
      <c r="E2891" s="103">
        <f>IF('Mottes de 6'!H817&lt;&gt;"",'Mottes de 6'!H817,"")</f>
        <v>12</v>
      </c>
      <c r="F2891" s="103" t="str">
        <f>IF('Mottes de 6'!E817&lt;&gt;"",'Mottes de 6'!E817,"")</f>
        <v>B</v>
      </c>
      <c r="G2891" s="103" t="str">
        <f>IF('Mottes de 6'!N817&lt;&gt;"",'Mottes de 6'!N817,"")</f>
        <v>M6</v>
      </c>
      <c r="H2891" s="103" t="str">
        <f>IF('Mottes de 6'!I817&lt;&gt;"",'Mottes de 6'!I817,"")</f>
        <v>A</v>
      </c>
      <c r="I2891" s="103" t="str">
        <f>IF('Mottes de 6'!J817&lt;&gt;"",'Mottes de 6'!J817,"")</f>
        <v/>
      </c>
      <c r="J2891" s="103">
        <f>IF($J$9=36,'Mottes de 6'!U817,IF($J$9=37,'Mottes de 6'!V817,IF($J$9=38,'Mottes de 6'!W817,IF($J$9=39,'Mottes de 6'!X817,IF($J$9=40,'Mottes de 6'!Y817,IF($J$9=41,'Mottes de 6'!Z817,IF($J$9=42,'Mottes de 6'!AA817,IF($J$9=43,'Mottes de 6'!AB817,IF($J$9=44,'Mottes de 6'!AC817,IF($J$9=45,'Mottes de 6'!AD817,IF($J$9=46,'Mottes de 6'!AE817,IF($J$9=47,'Mottes de 6'!AF817,IF($J$9=48,'Mottes de 6'!AG817,IF($J$9=49,'Mottes de 6'!AH817,IF($J$9=50,'Mottes de 6'!AI817,IF($J$9=51,'Mottes de 6'!AJ817,IF($J$9=52,'Mottes de 6'!AK817,IF($J$9=1,'Mottes de 6'!AL817,IF($J$9=2,'Mottes de 6'!AM817,IF($J$9=3,'Mottes de 6'!AN817,IF($J$9=4,'Mottes de 6'!AO817,IF($J$9=5,'Mottes de 6'!AP817,IF($J$9=6,'Mottes de 6'!AQ817,IF($J$9=7,'Mottes de 6'!AR817,IF($J$9=8,'Mottes de 6'!AS817,IF($J$9=9,'Mottes de 6'!AT817,IF($J$9=10,'Mottes de 6'!AU817,IF($J$9=11,'Mottes de 6'!AV817,IF($J$9=12,'Mottes de 6'!AW817,IF($J$9=13,'Mottes de 6'!AX817,IF($J$9=14,'Mottes de 6'!AY817,IF($J$9=15,'Mottes de 6'!AZ817,IF($J$9=16,'Mottes de 6'!BA817,IF($J$9=17,'Mottes de 6'!BB817,IF($J$9=18,'Mottes de 6'!BC817,IF($J$9=19,'Mottes de 6'!BD817,IF($J$9=20,'Mottes de 6'!BE817,IF($J$9=21,'Mottes de 6'!BF817,IF($J$9=22,'Mottes de 6'!BG817,IF($J$9=23,'Mottes de 6'!BH817,IF($J$9=24,'Mottes de 6'!BI817,IF($J$9=25,'Mottes de 6'!BJ817,IF($J$9=26,'Mottes de 6'!BK817,IF($J$9=27,'Mottes de 6'!BL817,IF($J$9=28,'Mottes de 6'!BM817,IF($J$9=29,'Mottes de 6'!BN817,IF($J$9=30,'Mottes de 6'!BO817,IF($J$9=31,'Mottes de 6'!BP817,IF($J$9=32,'Mottes de 6'!BQ817,IF($J$9=33,'Mottes de 6'!BR817,IF($J$9=34,'Mottes de 6'!BS817,IF($J$9=35,'Mottes de 6'!BT817,))))))))))))))))))))))))))))))))))))))))))))))))))))</f>
        <v>0</v>
      </c>
      <c r="K2891" s="103" t="str">
        <f>IF('Mottes de 6'!R817=0,"","Erreur")</f>
        <v/>
      </c>
    </row>
    <row r="2892" spans="1:11" x14ac:dyDescent="0.25">
      <c r="A2892" s="450"/>
      <c r="B2892" s="450"/>
      <c r="C2892" s="451" t="s">
        <v>1756</v>
      </c>
      <c r="D2892" s="451"/>
      <c r="E2892" s="450"/>
      <c r="F2892" s="450"/>
      <c r="G2892" s="450"/>
      <c r="H2892" s="450"/>
      <c r="I2892" s="450"/>
      <c r="J2892" s="450">
        <f>SUBTOTAL(9,J2889:J2891)</f>
        <v>0</v>
      </c>
      <c r="K2892" s="450"/>
    </row>
    <row r="2893" spans="1:11" x14ac:dyDescent="0.25">
      <c r="A2893" s="103">
        <f>IF('Mottes de 6'!A818&lt;&gt;"",'Mottes de 6'!A818,"")</f>
        <v>26046</v>
      </c>
      <c r="B2893" s="103" t="str">
        <f>IF('Mottes de 6'!L818&lt;&gt;"",'Mottes de 6'!L818,"")</f>
        <v>Noai</v>
      </c>
      <c r="C2893" s="107" t="str">
        <f>IF('Mottes de 6'!B818&lt;&gt;"",'Mottes de 6'!B818,"")</f>
        <v>SEDUM TELEPHIUM</v>
      </c>
      <c r="D2893" s="107" t="str">
        <f>IF('Mottes de 6'!C818&lt;&gt;"",'Mottes de 6'!C818,"")</f>
        <v>Mr Goodbud</v>
      </c>
      <c r="E2893" s="103">
        <f>IF('Mottes de 6'!H818&lt;&gt;"",'Mottes de 6'!H818,"")</f>
        <v>12</v>
      </c>
      <c r="F2893" s="103" t="str">
        <f>IF('Mottes de 6'!E818&lt;&gt;"",'Mottes de 6'!E818,"")</f>
        <v>B</v>
      </c>
      <c r="G2893" s="103" t="str">
        <f>IF('Mottes de 6'!N818&lt;&gt;"",'Mottes de 6'!N818,"")</f>
        <v>M6</v>
      </c>
      <c r="H2893" s="103" t="str">
        <f>IF('Mottes de 6'!I818&lt;&gt;"",'Mottes de 6'!I818,"")</f>
        <v>E</v>
      </c>
      <c r="I2893" s="103">
        <f>IF('Mottes de 6'!J818&lt;&gt;"",'Mottes de 6'!J818,"")</f>
        <v>0.12</v>
      </c>
      <c r="J2893" s="103">
        <f>IF($J$9=36,'Mottes de 6'!U818,IF($J$9=37,'Mottes de 6'!V818,IF($J$9=38,'Mottes de 6'!W818,IF($J$9=39,'Mottes de 6'!X818,IF($J$9=40,'Mottes de 6'!Y818,IF($J$9=41,'Mottes de 6'!Z818,IF($J$9=42,'Mottes de 6'!AA818,IF($J$9=43,'Mottes de 6'!AB818,IF($J$9=44,'Mottes de 6'!AC818,IF($J$9=45,'Mottes de 6'!AD818,IF($J$9=46,'Mottes de 6'!AE818,IF($J$9=47,'Mottes de 6'!AF818,IF($J$9=48,'Mottes de 6'!AG818,IF($J$9=49,'Mottes de 6'!AH818,IF($J$9=50,'Mottes de 6'!AI818,IF($J$9=51,'Mottes de 6'!AJ818,IF($J$9=52,'Mottes de 6'!AK818,IF($J$9=1,'Mottes de 6'!AL818,IF($J$9=2,'Mottes de 6'!AM818,IF($J$9=3,'Mottes de 6'!AN818,IF($J$9=4,'Mottes de 6'!AO818,IF($J$9=5,'Mottes de 6'!AP818,IF($J$9=6,'Mottes de 6'!AQ818,IF($J$9=7,'Mottes de 6'!AR818,IF($J$9=8,'Mottes de 6'!AS818,IF($J$9=9,'Mottes de 6'!AT818,IF($J$9=10,'Mottes de 6'!AU818,IF($J$9=11,'Mottes de 6'!AV818,IF($J$9=12,'Mottes de 6'!AW818,IF($J$9=13,'Mottes de 6'!AX818,IF($J$9=14,'Mottes de 6'!AY818,IF($J$9=15,'Mottes de 6'!AZ818,IF($J$9=16,'Mottes de 6'!BA818,IF($J$9=17,'Mottes de 6'!BB818,IF($J$9=18,'Mottes de 6'!BC818,IF($J$9=19,'Mottes de 6'!BD818,IF($J$9=20,'Mottes de 6'!BE818,IF($J$9=21,'Mottes de 6'!BF818,IF($J$9=22,'Mottes de 6'!BG818,IF($J$9=23,'Mottes de 6'!BH818,IF($J$9=24,'Mottes de 6'!BI818,IF($J$9=25,'Mottes de 6'!BJ818,IF($J$9=26,'Mottes de 6'!BK818,IF($J$9=27,'Mottes de 6'!BL818,IF($J$9=28,'Mottes de 6'!BM818,IF($J$9=29,'Mottes de 6'!BN818,IF($J$9=30,'Mottes de 6'!BO818,IF($J$9=31,'Mottes de 6'!BP818,IF($J$9=32,'Mottes de 6'!BQ818,IF($J$9=33,'Mottes de 6'!BR818,IF($J$9=34,'Mottes de 6'!BS818,IF($J$9=35,'Mottes de 6'!BT818,))))))))))))))))))))))))))))))))))))))))))))))))))))</f>
        <v>0</v>
      </c>
      <c r="K2893" s="103" t="str">
        <f>IF('Mottes de 6'!R818=0,"","Erreur")</f>
        <v/>
      </c>
    </row>
    <row r="2894" spans="1:11" x14ac:dyDescent="0.25">
      <c r="A2894" s="103">
        <f>IF('Mottes de 6'!A819&lt;&gt;"",'Mottes de 6'!A819,"")</f>
        <v>26734</v>
      </c>
      <c r="B2894" s="103" t="str">
        <f>IF('Mottes de 6'!L819&lt;&gt;"",'Mottes de 6'!L819,"")</f>
        <v>Noai</v>
      </c>
      <c r="C2894" s="107" t="str">
        <f>IF('Mottes de 6'!B819&lt;&gt;"",'Mottes de 6'!B819,"")</f>
        <v>SEDUM TELEPHIUM</v>
      </c>
      <c r="D2894" s="107" t="str">
        <f>IF('Mottes de 6'!C819&lt;&gt;"",'Mottes de 6'!C819,"")</f>
        <v>Nova Cherry Fizz</v>
      </c>
      <c r="E2894" s="103">
        <f>IF('Mottes de 6'!H819&lt;&gt;"",'Mottes de 6'!H819,"")</f>
        <v>12</v>
      </c>
      <c r="F2894" s="103" t="str">
        <f>IF('Mottes de 6'!E819&lt;&gt;"",'Mottes de 6'!E819,"")</f>
        <v>B</v>
      </c>
      <c r="G2894" s="103" t="str">
        <f>IF('Mottes de 6'!N819&lt;&gt;"",'Mottes de 6'!N819,"")</f>
        <v>M6</v>
      </c>
      <c r="H2894" s="103" t="str">
        <f>IF('Mottes de 6'!I819&lt;&gt;"",'Mottes de 6'!I819,"")</f>
        <v>E</v>
      </c>
      <c r="I2894" s="103">
        <f>IF('Mottes de 6'!J819&lt;&gt;"",'Mottes de 6'!J819,"")</f>
        <v>0.12</v>
      </c>
      <c r="J2894" s="103">
        <f>IF($J$9=36,'Mottes de 6'!U819,IF($J$9=37,'Mottes de 6'!V819,IF($J$9=38,'Mottes de 6'!W819,IF($J$9=39,'Mottes de 6'!X819,IF($J$9=40,'Mottes de 6'!Y819,IF($J$9=41,'Mottes de 6'!Z819,IF($J$9=42,'Mottes de 6'!AA819,IF($J$9=43,'Mottes de 6'!AB819,IF($J$9=44,'Mottes de 6'!AC819,IF($J$9=45,'Mottes de 6'!AD819,IF($J$9=46,'Mottes de 6'!AE819,IF($J$9=47,'Mottes de 6'!AF819,IF($J$9=48,'Mottes de 6'!AG819,IF($J$9=49,'Mottes de 6'!AH819,IF($J$9=50,'Mottes de 6'!AI819,IF($J$9=51,'Mottes de 6'!AJ819,IF($J$9=52,'Mottes de 6'!AK819,IF($J$9=1,'Mottes de 6'!AL819,IF($J$9=2,'Mottes de 6'!AM819,IF($J$9=3,'Mottes de 6'!AN819,IF($J$9=4,'Mottes de 6'!AO819,IF($J$9=5,'Mottes de 6'!AP819,IF($J$9=6,'Mottes de 6'!AQ819,IF($J$9=7,'Mottes de 6'!AR819,IF($J$9=8,'Mottes de 6'!AS819,IF($J$9=9,'Mottes de 6'!AT819,IF($J$9=10,'Mottes de 6'!AU819,IF($J$9=11,'Mottes de 6'!AV819,IF($J$9=12,'Mottes de 6'!AW819,IF($J$9=13,'Mottes de 6'!AX819,IF($J$9=14,'Mottes de 6'!AY819,IF($J$9=15,'Mottes de 6'!AZ819,IF($J$9=16,'Mottes de 6'!BA819,IF($J$9=17,'Mottes de 6'!BB819,IF($J$9=18,'Mottes de 6'!BC819,IF($J$9=19,'Mottes de 6'!BD819,IF($J$9=20,'Mottes de 6'!BE819,IF($J$9=21,'Mottes de 6'!BF819,IF($J$9=22,'Mottes de 6'!BG819,IF($J$9=23,'Mottes de 6'!BH819,IF($J$9=24,'Mottes de 6'!BI819,IF($J$9=25,'Mottes de 6'!BJ819,IF($J$9=26,'Mottes de 6'!BK819,IF($J$9=27,'Mottes de 6'!BL819,IF($J$9=28,'Mottes de 6'!BM819,IF($J$9=29,'Mottes de 6'!BN819,IF($J$9=30,'Mottes de 6'!BO819,IF($J$9=31,'Mottes de 6'!BP819,IF($J$9=32,'Mottes de 6'!BQ819,IF($J$9=33,'Mottes de 6'!BR819,IF($J$9=34,'Mottes de 6'!BS819,IF($J$9=35,'Mottes de 6'!BT819,))))))))))))))))))))))))))))))))))))))))))))))))))))</f>
        <v>0</v>
      </c>
      <c r="K2894" s="103" t="str">
        <f>IF('Mottes de 6'!R819=0,"","Erreur")</f>
        <v/>
      </c>
    </row>
    <row r="2895" spans="1:11" x14ac:dyDescent="0.25">
      <c r="A2895" s="450"/>
      <c r="B2895" s="450"/>
      <c r="C2895" s="451" t="s">
        <v>1757</v>
      </c>
      <c r="D2895" s="451"/>
      <c r="E2895" s="450"/>
      <c r="F2895" s="450"/>
      <c r="G2895" s="450"/>
      <c r="H2895" s="450"/>
      <c r="I2895" s="450"/>
      <c r="J2895" s="450">
        <f>SUBTOTAL(9,J2893:J2894)</f>
        <v>0</v>
      </c>
      <c r="K2895" s="450"/>
    </row>
    <row r="2896" spans="1:11" x14ac:dyDescent="0.25">
      <c r="A2896" s="103">
        <f>IF('Mottes de 6'!A820&lt;&gt;"",'Mottes de 6'!A820,"")</f>
        <v>26736</v>
      </c>
      <c r="B2896" s="103" t="str">
        <f>IF('Mottes de 6'!L820&lt;&gt;"",'Mottes de 6'!L820,"")</f>
        <v>Noai</v>
      </c>
      <c r="C2896" s="107" t="str">
        <f>IF('Mottes de 6'!B820&lt;&gt;"",'Mottes de 6'!B820,"")</f>
        <v>SEDUM SUNSPARKLER</v>
      </c>
      <c r="D2896" s="107" t="str">
        <f>IF('Mottes de 6'!C820&lt;&gt;"",'Mottes de 6'!C820,"")</f>
        <v>Dazzleberry</v>
      </c>
      <c r="E2896" s="103">
        <f>IF('Mottes de 6'!H820&lt;&gt;"",'Mottes de 6'!H820,"")</f>
        <v>12</v>
      </c>
      <c r="F2896" s="103" t="str">
        <f>IF('Mottes de 6'!E820&lt;&gt;"",'Mottes de 6'!E820,"")</f>
        <v>B</v>
      </c>
      <c r="G2896" s="103" t="str">
        <f>IF('Mottes de 6'!N820&lt;&gt;"",'Mottes de 6'!N820,"")</f>
        <v>M6</v>
      </c>
      <c r="H2896" s="103" t="str">
        <f>IF('Mottes de 6'!I820&lt;&gt;"",'Mottes de 6'!I820,"")</f>
        <v>E</v>
      </c>
      <c r="I2896" s="103">
        <f>IF('Mottes de 6'!J820&lt;&gt;"",'Mottes de 6'!J820,"")</f>
        <v>0.15</v>
      </c>
      <c r="J2896" s="103">
        <f>IF($J$9=36,'Mottes de 6'!U820,IF($J$9=37,'Mottes de 6'!V820,IF($J$9=38,'Mottes de 6'!W820,IF($J$9=39,'Mottes de 6'!X820,IF($J$9=40,'Mottes de 6'!Y820,IF($J$9=41,'Mottes de 6'!Z820,IF($J$9=42,'Mottes de 6'!AA820,IF($J$9=43,'Mottes de 6'!AB820,IF($J$9=44,'Mottes de 6'!AC820,IF($J$9=45,'Mottes de 6'!AD820,IF($J$9=46,'Mottes de 6'!AE820,IF($J$9=47,'Mottes de 6'!AF820,IF($J$9=48,'Mottes de 6'!AG820,IF($J$9=49,'Mottes de 6'!AH820,IF($J$9=50,'Mottes de 6'!AI820,IF($J$9=51,'Mottes de 6'!AJ820,IF($J$9=52,'Mottes de 6'!AK820,IF($J$9=1,'Mottes de 6'!AL820,IF($J$9=2,'Mottes de 6'!AM820,IF($J$9=3,'Mottes de 6'!AN820,IF($J$9=4,'Mottes de 6'!AO820,IF($J$9=5,'Mottes de 6'!AP820,IF($J$9=6,'Mottes de 6'!AQ820,IF($J$9=7,'Mottes de 6'!AR820,IF($J$9=8,'Mottes de 6'!AS820,IF($J$9=9,'Mottes de 6'!AT820,IF($J$9=10,'Mottes de 6'!AU820,IF($J$9=11,'Mottes de 6'!AV820,IF($J$9=12,'Mottes de 6'!AW820,IF($J$9=13,'Mottes de 6'!AX820,IF($J$9=14,'Mottes de 6'!AY820,IF($J$9=15,'Mottes de 6'!AZ820,IF($J$9=16,'Mottes de 6'!BA820,IF($J$9=17,'Mottes de 6'!BB820,IF($J$9=18,'Mottes de 6'!BC820,IF($J$9=19,'Mottes de 6'!BD820,IF($J$9=20,'Mottes de 6'!BE820,IF($J$9=21,'Mottes de 6'!BF820,IF($J$9=22,'Mottes de 6'!BG820,IF($J$9=23,'Mottes de 6'!BH820,IF($J$9=24,'Mottes de 6'!BI820,IF($J$9=25,'Mottes de 6'!BJ820,IF($J$9=26,'Mottes de 6'!BK820,IF($J$9=27,'Mottes de 6'!BL820,IF($J$9=28,'Mottes de 6'!BM820,IF($J$9=29,'Mottes de 6'!BN820,IF($J$9=30,'Mottes de 6'!BO820,IF($J$9=31,'Mottes de 6'!BP820,IF($J$9=32,'Mottes de 6'!BQ820,IF($J$9=33,'Mottes de 6'!BR820,IF($J$9=34,'Mottes de 6'!BS820,IF($J$9=35,'Mottes de 6'!BT820,))))))))))))))))))))))))))))))))))))))))))))))))))))</f>
        <v>0</v>
      </c>
      <c r="K2896" s="103" t="str">
        <f>IF('Mottes de 6'!R820=0,"","Erreur")</f>
        <v/>
      </c>
    </row>
    <row r="2897" spans="1:11" x14ac:dyDescent="0.25">
      <c r="A2897" s="103">
        <f>IF('Mottes de 6'!A821&lt;&gt;"",'Mottes de 6'!A821,"")</f>
        <v>26738</v>
      </c>
      <c r="B2897" s="103" t="str">
        <f>IF('Mottes de 6'!L821&lt;&gt;"",'Mottes de 6'!L821,"")</f>
        <v>Noai</v>
      </c>
      <c r="C2897" s="107" t="str">
        <f>IF('Mottes de 6'!B821&lt;&gt;"",'Mottes de 6'!B821,"")</f>
        <v>SEDUM SUNSPARKLER</v>
      </c>
      <c r="D2897" s="107" t="str">
        <f>IF('Mottes de 6'!C821&lt;&gt;"",'Mottes de 6'!C821,"")</f>
        <v>Firecracker</v>
      </c>
      <c r="E2897" s="103">
        <f>IF('Mottes de 6'!H821&lt;&gt;"",'Mottes de 6'!H821,"")</f>
        <v>12</v>
      </c>
      <c r="F2897" s="103" t="str">
        <f>IF('Mottes de 6'!E821&lt;&gt;"",'Mottes de 6'!E821,"")</f>
        <v>B</v>
      </c>
      <c r="G2897" s="103" t="str">
        <f>IF('Mottes de 6'!N821&lt;&gt;"",'Mottes de 6'!N821,"")</f>
        <v>M6</v>
      </c>
      <c r="H2897" s="103" t="str">
        <f>IF('Mottes de 6'!I821&lt;&gt;"",'Mottes de 6'!I821,"")</f>
        <v>E</v>
      </c>
      <c r="I2897" s="103">
        <f>IF('Mottes de 6'!J821&lt;&gt;"",'Mottes de 6'!J821,"")</f>
        <v>0.15</v>
      </c>
      <c r="J2897" s="103">
        <f>IF($J$9=36,'Mottes de 6'!U821,IF($J$9=37,'Mottes de 6'!V821,IF($J$9=38,'Mottes de 6'!W821,IF($J$9=39,'Mottes de 6'!X821,IF($J$9=40,'Mottes de 6'!Y821,IF($J$9=41,'Mottes de 6'!Z821,IF($J$9=42,'Mottes de 6'!AA821,IF($J$9=43,'Mottes de 6'!AB821,IF($J$9=44,'Mottes de 6'!AC821,IF($J$9=45,'Mottes de 6'!AD821,IF($J$9=46,'Mottes de 6'!AE821,IF($J$9=47,'Mottes de 6'!AF821,IF($J$9=48,'Mottes de 6'!AG821,IF($J$9=49,'Mottes de 6'!AH821,IF($J$9=50,'Mottes de 6'!AI821,IF($J$9=51,'Mottes de 6'!AJ821,IF($J$9=52,'Mottes de 6'!AK821,IF($J$9=1,'Mottes de 6'!AL821,IF($J$9=2,'Mottes de 6'!AM821,IF($J$9=3,'Mottes de 6'!AN821,IF($J$9=4,'Mottes de 6'!AO821,IF($J$9=5,'Mottes de 6'!AP821,IF($J$9=6,'Mottes de 6'!AQ821,IF($J$9=7,'Mottes de 6'!AR821,IF($J$9=8,'Mottes de 6'!AS821,IF($J$9=9,'Mottes de 6'!AT821,IF($J$9=10,'Mottes de 6'!AU821,IF($J$9=11,'Mottes de 6'!AV821,IF($J$9=12,'Mottes de 6'!AW821,IF($J$9=13,'Mottes de 6'!AX821,IF($J$9=14,'Mottes de 6'!AY821,IF($J$9=15,'Mottes de 6'!AZ821,IF($J$9=16,'Mottes de 6'!BA821,IF($J$9=17,'Mottes de 6'!BB821,IF($J$9=18,'Mottes de 6'!BC821,IF($J$9=19,'Mottes de 6'!BD821,IF($J$9=20,'Mottes de 6'!BE821,IF($J$9=21,'Mottes de 6'!BF821,IF($J$9=22,'Mottes de 6'!BG821,IF($J$9=23,'Mottes de 6'!BH821,IF($J$9=24,'Mottes de 6'!BI821,IF($J$9=25,'Mottes de 6'!BJ821,IF($J$9=26,'Mottes de 6'!BK821,IF($J$9=27,'Mottes de 6'!BL821,IF($J$9=28,'Mottes de 6'!BM821,IF($J$9=29,'Mottes de 6'!BN821,IF($J$9=30,'Mottes de 6'!BO821,IF($J$9=31,'Mottes de 6'!BP821,IF($J$9=32,'Mottes de 6'!BQ821,IF($J$9=33,'Mottes de 6'!BR821,IF($J$9=34,'Mottes de 6'!BS821,IF($J$9=35,'Mottes de 6'!BT821,))))))))))))))))))))))))))))))))))))))))))))))))))))</f>
        <v>0</v>
      </c>
      <c r="K2897" s="103" t="str">
        <f>IF('Mottes de 6'!R821=0,"","Erreur")</f>
        <v/>
      </c>
    </row>
    <row r="2898" spans="1:11" x14ac:dyDescent="0.25">
      <c r="A2898" s="103">
        <f>IF('Mottes de 6'!A822&lt;&gt;"",'Mottes de 6'!A822,"")</f>
        <v>26740</v>
      </c>
      <c r="B2898" s="103" t="str">
        <f>IF('Mottes de 6'!L822&lt;&gt;"",'Mottes de 6'!L822,"")</f>
        <v>Noai</v>
      </c>
      <c r="C2898" s="107" t="str">
        <f>IF('Mottes de 6'!B822&lt;&gt;"",'Mottes de 6'!B822,"")</f>
        <v>SEDUM SUNSPARKLER</v>
      </c>
      <c r="D2898" s="107" t="str">
        <f>IF('Mottes de 6'!C822&lt;&gt;"",'Mottes de 6'!C822,"")</f>
        <v>Lime Zinger</v>
      </c>
      <c r="E2898" s="103">
        <f>IF('Mottes de 6'!H822&lt;&gt;"",'Mottes de 6'!H822,"")</f>
        <v>12</v>
      </c>
      <c r="F2898" s="103" t="str">
        <f>IF('Mottes de 6'!E822&lt;&gt;"",'Mottes de 6'!E822,"")</f>
        <v>B</v>
      </c>
      <c r="G2898" s="103" t="str">
        <f>IF('Mottes de 6'!N822&lt;&gt;"",'Mottes de 6'!N822,"")</f>
        <v>M6</v>
      </c>
      <c r="H2898" s="103" t="str">
        <f>IF('Mottes de 6'!I822&lt;&gt;"",'Mottes de 6'!I822,"")</f>
        <v>E</v>
      </c>
      <c r="I2898" s="103">
        <f>IF('Mottes de 6'!J822&lt;&gt;"",'Mottes de 6'!J822,"")</f>
        <v>0.15</v>
      </c>
      <c r="J2898" s="103">
        <f>IF($J$9=36,'Mottes de 6'!U822,IF($J$9=37,'Mottes de 6'!V822,IF($J$9=38,'Mottes de 6'!W822,IF($J$9=39,'Mottes de 6'!X822,IF($J$9=40,'Mottes de 6'!Y822,IF($J$9=41,'Mottes de 6'!Z822,IF($J$9=42,'Mottes de 6'!AA822,IF($J$9=43,'Mottes de 6'!AB822,IF($J$9=44,'Mottes de 6'!AC822,IF($J$9=45,'Mottes de 6'!AD822,IF($J$9=46,'Mottes de 6'!AE822,IF($J$9=47,'Mottes de 6'!AF822,IF($J$9=48,'Mottes de 6'!AG822,IF($J$9=49,'Mottes de 6'!AH822,IF($J$9=50,'Mottes de 6'!AI822,IF($J$9=51,'Mottes de 6'!AJ822,IF($J$9=52,'Mottes de 6'!AK822,IF($J$9=1,'Mottes de 6'!AL822,IF($J$9=2,'Mottes de 6'!AM822,IF($J$9=3,'Mottes de 6'!AN822,IF($J$9=4,'Mottes de 6'!AO822,IF($J$9=5,'Mottes de 6'!AP822,IF($J$9=6,'Mottes de 6'!AQ822,IF($J$9=7,'Mottes de 6'!AR822,IF($J$9=8,'Mottes de 6'!AS822,IF($J$9=9,'Mottes de 6'!AT822,IF($J$9=10,'Mottes de 6'!AU822,IF($J$9=11,'Mottes de 6'!AV822,IF($J$9=12,'Mottes de 6'!AW822,IF($J$9=13,'Mottes de 6'!AX822,IF($J$9=14,'Mottes de 6'!AY822,IF($J$9=15,'Mottes de 6'!AZ822,IF($J$9=16,'Mottes de 6'!BA822,IF($J$9=17,'Mottes de 6'!BB822,IF($J$9=18,'Mottes de 6'!BC822,IF($J$9=19,'Mottes de 6'!BD822,IF($J$9=20,'Mottes de 6'!BE822,IF($J$9=21,'Mottes de 6'!BF822,IF($J$9=22,'Mottes de 6'!BG822,IF($J$9=23,'Mottes de 6'!BH822,IF($J$9=24,'Mottes de 6'!BI822,IF($J$9=25,'Mottes de 6'!BJ822,IF($J$9=26,'Mottes de 6'!BK822,IF($J$9=27,'Mottes de 6'!BL822,IF($J$9=28,'Mottes de 6'!BM822,IF($J$9=29,'Mottes de 6'!BN822,IF($J$9=30,'Mottes de 6'!BO822,IF($J$9=31,'Mottes de 6'!BP822,IF($J$9=32,'Mottes de 6'!BQ822,IF($J$9=33,'Mottes de 6'!BR822,IF($J$9=34,'Mottes de 6'!BS822,IF($J$9=35,'Mottes de 6'!BT822,))))))))))))))))))))))))))))))))))))))))))))))))))))</f>
        <v>0</v>
      </c>
      <c r="K2898" s="103" t="str">
        <f>IF('Mottes de 6'!R822=0,"","Erreur")</f>
        <v/>
      </c>
    </row>
    <row r="2899" spans="1:11" x14ac:dyDescent="0.25">
      <c r="A2899" s="450"/>
      <c r="B2899" s="450"/>
      <c r="C2899" s="451" t="s">
        <v>1758</v>
      </c>
      <c r="D2899" s="451"/>
      <c r="E2899" s="450"/>
      <c r="F2899" s="450"/>
      <c r="G2899" s="450"/>
      <c r="H2899" s="450"/>
      <c r="I2899" s="450"/>
      <c r="J2899" s="450">
        <f>SUBTOTAL(9,J2896:J2898)</f>
        <v>0</v>
      </c>
      <c r="K2899" s="450"/>
    </row>
    <row r="2900" spans="1:11" x14ac:dyDescent="0.25">
      <c r="A2900" s="103">
        <f>IF('Mottes de 6'!A823&lt;&gt;"",'Mottes de 6'!A823,"")</f>
        <v>21544</v>
      </c>
      <c r="B2900" s="103" t="str">
        <f>IF('Mottes de 6'!L823&lt;&gt;"",'Mottes de 6'!L823,"")</f>
        <v>Noai</v>
      </c>
      <c r="C2900" s="107" t="str">
        <f>IF('Mottes de 6'!B823&lt;&gt;"",'Mottes de 6'!B823,"")</f>
        <v>SENECIO</v>
      </c>
      <c r="D2900" s="107" t="str">
        <f>IF('Mottes de 6'!C823&lt;&gt;"",'Mottes de 6'!C823,"")</f>
        <v>Vira vira</v>
      </c>
      <c r="E2900" s="103">
        <f>IF('Mottes de 6'!H823&lt;&gt;"",'Mottes de 6'!H823,"")</f>
        <v>11</v>
      </c>
      <c r="F2900" s="103" t="str">
        <f>IF('Mottes de 6'!E823&lt;&gt;"",'Mottes de 6'!E823,"")</f>
        <v>B</v>
      </c>
      <c r="G2900" s="103" t="str">
        <f>IF('Mottes de 6'!N823&lt;&gt;"",'Mottes de 6'!N823,"")</f>
        <v>M6</v>
      </c>
      <c r="H2900" s="103" t="str">
        <f>IF('Mottes de 6'!I823&lt;&gt;"",'Mottes de 6'!I823,"")</f>
        <v>A</v>
      </c>
      <c r="I2900" s="103" t="str">
        <f>IF('Mottes de 6'!J823&lt;&gt;"",'Mottes de 6'!J823,"")</f>
        <v/>
      </c>
      <c r="J2900" s="103">
        <f>IF($J$9=36,'Mottes de 6'!U823,IF($J$9=37,'Mottes de 6'!V823,IF($J$9=38,'Mottes de 6'!W823,IF($J$9=39,'Mottes de 6'!X823,IF($J$9=40,'Mottes de 6'!Y823,IF($J$9=41,'Mottes de 6'!Z823,IF($J$9=42,'Mottes de 6'!AA823,IF($J$9=43,'Mottes de 6'!AB823,IF($J$9=44,'Mottes de 6'!AC823,IF($J$9=45,'Mottes de 6'!AD823,IF($J$9=46,'Mottes de 6'!AE823,IF($J$9=47,'Mottes de 6'!AF823,IF($J$9=48,'Mottes de 6'!AG823,IF($J$9=49,'Mottes de 6'!AH823,IF($J$9=50,'Mottes de 6'!AI823,IF($J$9=51,'Mottes de 6'!AJ823,IF($J$9=52,'Mottes de 6'!AK823,IF($J$9=1,'Mottes de 6'!AL823,IF($J$9=2,'Mottes de 6'!AM823,IF($J$9=3,'Mottes de 6'!AN823,IF($J$9=4,'Mottes de 6'!AO823,IF($J$9=5,'Mottes de 6'!AP823,IF($J$9=6,'Mottes de 6'!AQ823,IF($J$9=7,'Mottes de 6'!AR823,IF($J$9=8,'Mottes de 6'!AS823,IF($J$9=9,'Mottes de 6'!AT823,IF($J$9=10,'Mottes de 6'!AU823,IF($J$9=11,'Mottes de 6'!AV823,IF($J$9=12,'Mottes de 6'!AW823,IF($J$9=13,'Mottes de 6'!AX823,IF($J$9=14,'Mottes de 6'!AY823,IF($J$9=15,'Mottes de 6'!AZ823,IF($J$9=16,'Mottes de 6'!BA823,IF($J$9=17,'Mottes de 6'!BB823,IF($J$9=18,'Mottes de 6'!BC823,IF($J$9=19,'Mottes de 6'!BD823,IF($J$9=20,'Mottes de 6'!BE823,IF($J$9=21,'Mottes de 6'!BF823,IF($J$9=22,'Mottes de 6'!BG823,IF($J$9=23,'Mottes de 6'!BH823,IF($J$9=24,'Mottes de 6'!BI823,IF($J$9=25,'Mottes de 6'!BJ823,IF($J$9=26,'Mottes de 6'!BK823,IF($J$9=27,'Mottes de 6'!BL823,IF($J$9=28,'Mottes de 6'!BM823,IF($J$9=29,'Mottes de 6'!BN823,IF($J$9=30,'Mottes de 6'!BO823,IF($J$9=31,'Mottes de 6'!BP823,IF($J$9=32,'Mottes de 6'!BQ823,IF($J$9=33,'Mottes de 6'!BR823,IF($J$9=34,'Mottes de 6'!BS823,IF($J$9=35,'Mottes de 6'!BT823,))))))))))))))))))))))))))))))))))))))))))))))))))))</f>
        <v>0</v>
      </c>
      <c r="K2900" s="103" t="str">
        <f>IF('Mottes de 6'!R823=0,"","Erreur")</f>
        <v/>
      </c>
    </row>
    <row r="2901" spans="1:11" x14ac:dyDescent="0.25">
      <c r="A2901" s="450"/>
      <c r="B2901" s="450"/>
      <c r="C2901" s="451" t="s">
        <v>1760</v>
      </c>
      <c r="D2901" s="451"/>
      <c r="E2901" s="450"/>
      <c r="F2901" s="450"/>
      <c r="G2901" s="450"/>
      <c r="H2901" s="450"/>
      <c r="I2901" s="450"/>
      <c r="J2901" s="450">
        <f>SUBTOTAL(9,J2900:J2900)</f>
        <v>0</v>
      </c>
      <c r="K2901" s="450"/>
    </row>
    <row r="2902" spans="1:11" x14ac:dyDescent="0.25">
      <c r="A2902" s="103">
        <f>IF('Mottes de 6'!A824&lt;&gt;"",'Mottes de 6'!A824,"")</f>
        <v>12649</v>
      </c>
      <c r="B2902" s="103" t="str">
        <f>IF('Mottes de 6'!L824&lt;&gt;"",'Mottes de 6'!L824,"")</f>
        <v>Noai</v>
      </c>
      <c r="C2902" s="107" t="str">
        <f>IF('Mottes de 6'!B824&lt;&gt;"",'Mottes de 6'!B824,"")</f>
        <v>SOLANUM</v>
      </c>
      <c r="D2902" s="107" t="str">
        <f>IF('Mottes de 6'!C824&lt;&gt;"",'Mottes de 6'!C824,"")</f>
        <v>Jasminoïdes Alba</v>
      </c>
      <c r="E2902" s="103">
        <f>IF('Mottes de 6'!H824&lt;&gt;"",'Mottes de 6'!H824,"")</f>
        <v>13</v>
      </c>
      <c r="F2902" s="103" t="str">
        <f>IF('Mottes de 6'!E824&lt;&gt;"",'Mottes de 6'!E824,"")</f>
        <v>B</v>
      </c>
      <c r="G2902" s="103" t="str">
        <f>IF('Mottes de 6'!N824&lt;&gt;"",'Mottes de 6'!N824,"")</f>
        <v>M6</v>
      </c>
      <c r="H2902" s="103" t="str">
        <f>IF('Mottes de 6'!I824&lt;&gt;"",'Mottes de 6'!I824,"")</f>
        <v>E</v>
      </c>
      <c r="I2902" s="103" t="str">
        <f>IF('Mottes de 6'!J824&lt;&gt;"",'Mottes de 6'!J824,"")</f>
        <v/>
      </c>
      <c r="J2902" s="103">
        <f>IF($J$9=36,'Mottes de 6'!U824,IF($J$9=37,'Mottes de 6'!V824,IF($J$9=38,'Mottes de 6'!W824,IF($J$9=39,'Mottes de 6'!X824,IF($J$9=40,'Mottes de 6'!Y824,IF($J$9=41,'Mottes de 6'!Z824,IF($J$9=42,'Mottes de 6'!AA824,IF($J$9=43,'Mottes de 6'!AB824,IF($J$9=44,'Mottes de 6'!AC824,IF($J$9=45,'Mottes de 6'!AD824,IF($J$9=46,'Mottes de 6'!AE824,IF($J$9=47,'Mottes de 6'!AF824,IF($J$9=48,'Mottes de 6'!AG824,IF($J$9=49,'Mottes de 6'!AH824,IF($J$9=50,'Mottes de 6'!AI824,IF($J$9=51,'Mottes de 6'!AJ824,IF($J$9=52,'Mottes de 6'!AK824,IF($J$9=1,'Mottes de 6'!AL824,IF($J$9=2,'Mottes de 6'!AM824,IF($J$9=3,'Mottes de 6'!AN824,IF($J$9=4,'Mottes de 6'!AO824,IF($J$9=5,'Mottes de 6'!AP824,IF($J$9=6,'Mottes de 6'!AQ824,IF($J$9=7,'Mottes de 6'!AR824,IF($J$9=8,'Mottes de 6'!AS824,IF($J$9=9,'Mottes de 6'!AT824,IF($J$9=10,'Mottes de 6'!AU824,IF($J$9=11,'Mottes de 6'!AV824,IF($J$9=12,'Mottes de 6'!AW824,IF($J$9=13,'Mottes de 6'!AX824,IF($J$9=14,'Mottes de 6'!AY824,IF($J$9=15,'Mottes de 6'!AZ824,IF($J$9=16,'Mottes de 6'!BA824,IF($J$9=17,'Mottes de 6'!BB824,IF($J$9=18,'Mottes de 6'!BC824,IF($J$9=19,'Mottes de 6'!BD824,IF($J$9=20,'Mottes de 6'!BE824,IF($J$9=21,'Mottes de 6'!BF824,IF($J$9=22,'Mottes de 6'!BG824,IF($J$9=23,'Mottes de 6'!BH824,IF($J$9=24,'Mottes de 6'!BI824,IF($J$9=25,'Mottes de 6'!BJ824,IF($J$9=26,'Mottes de 6'!BK824,IF($J$9=27,'Mottes de 6'!BL824,IF($J$9=28,'Mottes de 6'!BM824,IF($J$9=29,'Mottes de 6'!BN824,IF($J$9=30,'Mottes de 6'!BO824,IF($J$9=31,'Mottes de 6'!BP824,IF($J$9=32,'Mottes de 6'!BQ824,IF($J$9=33,'Mottes de 6'!BR824,IF($J$9=34,'Mottes de 6'!BS824,IF($J$9=35,'Mottes de 6'!BT824,))))))))))))))))))))))))))))))))))))))))))))))))))))</f>
        <v>0</v>
      </c>
      <c r="K2902" s="103" t="str">
        <f>IF('Mottes de 6'!R824=0,"","Erreur")</f>
        <v/>
      </c>
    </row>
    <row r="2903" spans="1:11" x14ac:dyDescent="0.25">
      <c r="A2903" s="103">
        <f>IF('Mottes de 6'!A825&lt;&gt;"",'Mottes de 6'!A825,"")</f>
        <v>24007</v>
      </c>
      <c r="B2903" s="103" t="str">
        <f>IF('Mottes de 6'!L825&lt;&gt;"",'Mottes de 6'!L825,"")</f>
        <v>Noai</v>
      </c>
      <c r="C2903" s="107" t="str">
        <f>IF('Mottes de 6'!B825&lt;&gt;"",'Mottes de 6'!B825,"")</f>
        <v>SOLANUM</v>
      </c>
      <c r="D2903" s="107" t="str">
        <f>IF('Mottes de 6'!C825&lt;&gt;"",'Mottes de 6'!C825,"")</f>
        <v>Jasminoïdes Bleu Parme</v>
      </c>
      <c r="E2903" s="103">
        <f>IF('Mottes de 6'!H825&lt;&gt;"",'Mottes de 6'!H825,"")</f>
        <v>13</v>
      </c>
      <c r="F2903" s="103" t="str">
        <f>IF('Mottes de 6'!E825&lt;&gt;"",'Mottes de 6'!E825,"")</f>
        <v>B</v>
      </c>
      <c r="G2903" s="103" t="str">
        <f>IF('Mottes de 6'!N825&lt;&gt;"",'Mottes de 6'!N825,"")</f>
        <v>M6</v>
      </c>
      <c r="H2903" s="103" t="str">
        <f>IF('Mottes de 6'!I825&lt;&gt;"",'Mottes de 6'!I825,"")</f>
        <v>E</v>
      </c>
      <c r="I2903" s="103" t="str">
        <f>IF('Mottes de 6'!J825&lt;&gt;"",'Mottes de 6'!J825,"")</f>
        <v/>
      </c>
      <c r="J2903" s="103">
        <f>IF($J$9=36,'Mottes de 6'!U825,IF($J$9=37,'Mottes de 6'!V825,IF($J$9=38,'Mottes de 6'!W825,IF($J$9=39,'Mottes de 6'!X825,IF($J$9=40,'Mottes de 6'!Y825,IF($J$9=41,'Mottes de 6'!Z825,IF($J$9=42,'Mottes de 6'!AA825,IF($J$9=43,'Mottes de 6'!AB825,IF($J$9=44,'Mottes de 6'!AC825,IF($J$9=45,'Mottes de 6'!AD825,IF($J$9=46,'Mottes de 6'!AE825,IF($J$9=47,'Mottes de 6'!AF825,IF($J$9=48,'Mottes de 6'!AG825,IF($J$9=49,'Mottes de 6'!AH825,IF($J$9=50,'Mottes de 6'!AI825,IF($J$9=51,'Mottes de 6'!AJ825,IF($J$9=52,'Mottes de 6'!AK825,IF($J$9=1,'Mottes de 6'!AL825,IF($J$9=2,'Mottes de 6'!AM825,IF($J$9=3,'Mottes de 6'!AN825,IF($J$9=4,'Mottes de 6'!AO825,IF($J$9=5,'Mottes de 6'!AP825,IF($J$9=6,'Mottes de 6'!AQ825,IF($J$9=7,'Mottes de 6'!AR825,IF($J$9=8,'Mottes de 6'!AS825,IF($J$9=9,'Mottes de 6'!AT825,IF($J$9=10,'Mottes de 6'!AU825,IF($J$9=11,'Mottes de 6'!AV825,IF($J$9=12,'Mottes de 6'!AW825,IF($J$9=13,'Mottes de 6'!AX825,IF($J$9=14,'Mottes de 6'!AY825,IF($J$9=15,'Mottes de 6'!AZ825,IF($J$9=16,'Mottes de 6'!BA825,IF($J$9=17,'Mottes de 6'!BB825,IF($J$9=18,'Mottes de 6'!BC825,IF($J$9=19,'Mottes de 6'!BD825,IF($J$9=20,'Mottes de 6'!BE825,IF($J$9=21,'Mottes de 6'!BF825,IF($J$9=22,'Mottes de 6'!BG825,IF($J$9=23,'Mottes de 6'!BH825,IF($J$9=24,'Mottes de 6'!BI825,IF($J$9=25,'Mottes de 6'!BJ825,IF($J$9=26,'Mottes de 6'!BK825,IF($J$9=27,'Mottes de 6'!BL825,IF($J$9=28,'Mottes de 6'!BM825,IF($J$9=29,'Mottes de 6'!BN825,IF($J$9=30,'Mottes de 6'!BO825,IF($J$9=31,'Mottes de 6'!BP825,IF($J$9=32,'Mottes de 6'!BQ825,IF($J$9=33,'Mottes de 6'!BR825,IF($J$9=34,'Mottes de 6'!BS825,IF($J$9=35,'Mottes de 6'!BT825,))))))))))))))))))))))))))))))))))))))))))))))))))))</f>
        <v>0</v>
      </c>
      <c r="K2903" s="103" t="str">
        <f>IF('Mottes de 6'!R825=0,"","Erreur")</f>
        <v/>
      </c>
    </row>
    <row r="2904" spans="1:11" x14ac:dyDescent="0.25">
      <c r="A2904" s="103">
        <f>IF('Mottes de 6'!A826&lt;&gt;"",'Mottes de 6'!A826,"")</f>
        <v>13734</v>
      </c>
      <c r="B2904" s="103" t="str">
        <f>IF('Mottes de 6'!L826&lt;&gt;"",'Mottes de 6'!L826,"")</f>
        <v>Noai</v>
      </c>
      <c r="C2904" s="107" t="str">
        <f>IF('Mottes de 6'!B826&lt;&gt;"",'Mottes de 6'!B826,"")</f>
        <v>SOLANUM</v>
      </c>
      <c r="D2904" s="107" t="str">
        <f>IF('Mottes de 6'!C826&lt;&gt;"",'Mottes de 6'!C826,"")</f>
        <v>Rantonnetii</v>
      </c>
      <c r="E2904" s="103">
        <f>IF('Mottes de 6'!H826&lt;&gt;"",'Mottes de 6'!H826,"")</f>
        <v>13</v>
      </c>
      <c r="F2904" s="103" t="str">
        <f>IF('Mottes de 6'!E826&lt;&gt;"",'Mottes de 6'!E826,"")</f>
        <v>B</v>
      </c>
      <c r="G2904" s="103" t="str">
        <f>IF('Mottes de 6'!N826&lt;&gt;"",'Mottes de 6'!N826,"")</f>
        <v>M6</v>
      </c>
      <c r="H2904" s="103" t="str">
        <f>IF('Mottes de 6'!I826&lt;&gt;"",'Mottes de 6'!I826,"")</f>
        <v>E</v>
      </c>
      <c r="I2904" s="103" t="str">
        <f>IF('Mottes de 6'!J826&lt;&gt;"",'Mottes de 6'!J826,"")</f>
        <v/>
      </c>
      <c r="J2904" s="103">
        <f>IF($J$9=36,'Mottes de 6'!U826,IF($J$9=37,'Mottes de 6'!V826,IF($J$9=38,'Mottes de 6'!W826,IF($J$9=39,'Mottes de 6'!X826,IF($J$9=40,'Mottes de 6'!Y826,IF($J$9=41,'Mottes de 6'!Z826,IF($J$9=42,'Mottes de 6'!AA826,IF($J$9=43,'Mottes de 6'!AB826,IF($J$9=44,'Mottes de 6'!AC826,IF($J$9=45,'Mottes de 6'!AD826,IF($J$9=46,'Mottes de 6'!AE826,IF($J$9=47,'Mottes de 6'!AF826,IF($J$9=48,'Mottes de 6'!AG826,IF($J$9=49,'Mottes de 6'!AH826,IF($J$9=50,'Mottes de 6'!AI826,IF($J$9=51,'Mottes de 6'!AJ826,IF($J$9=52,'Mottes de 6'!AK826,IF($J$9=1,'Mottes de 6'!AL826,IF($J$9=2,'Mottes de 6'!AM826,IF($J$9=3,'Mottes de 6'!AN826,IF($J$9=4,'Mottes de 6'!AO826,IF($J$9=5,'Mottes de 6'!AP826,IF($J$9=6,'Mottes de 6'!AQ826,IF($J$9=7,'Mottes de 6'!AR826,IF($J$9=8,'Mottes de 6'!AS826,IF($J$9=9,'Mottes de 6'!AT826,IF($J$9=10,'Mottes de 6'!AU826,IF($J$9=11,'Mottes de 6'!AV826,IF($J$9=12,'Mottes de 6'!AW826,IF($J$9=13,'Mottes de 6'!AX826,IF($J$9=14,'Mottes de 6'!AY826,IF($J$9=15,'Mottes de 6'!AZ826,IF($J$9=16,'Mottes de 6'!BA826,IF($J$9=17,'Mottes de 6'!BB826,IF($J$9=18,'Mottes de 6'!BC826,IF($J$9=19,'Mottes de 6'!BD826,IF($J$9=20,'Mottes de 6'!BE826,IF($J$9=21,'Mottes de 6'!BF826,IF($J$9=22,'Mottes de 6'!BG826,IF($J$9=23,'Mottes de 6'!BH826,IF($J$9=24,'Mottes de 6'!BI826,IF($J$9=25,'Mottes de 6'!BJ826,IF($J$9=26,'Mottes de 6'!BK826,IF($J$9=27,'Mottes de 6'!BL826,IF($J$9=28,'Mottes de 6'!BM826,IF($J$9=29,'Mottes de 6'!BN826,IF($J$9=30,'Mottes de 6'!BO826,IF($J$9=31,'Mottes de 6'!BP826,IF($J$9=32,'Mottes de 6'!BQ826,IF($J$9=33,'Mottes de 6'!BR826,IF($J$9=34,'Mottes de 6'!BS826,IF($J$9=35,'Mottes de 6'!BT826,))))))))))))))))))))))))))))))))))))))))))))))))))))</f>
        <v>0</v>
      </c>
      <c r="K2904" s="103" t="str">
        <f>IF('Mottes de 6'!R826=0,"","Erreur")</f>
        <v/>
      </c>
    </row>
    <row r="2905" spans="1:11" x14ac:dyDescent="0.25">
      <c r="A2905" s="450"/>
      <c r="B2905" s="450"/>
      <c r="C2905" s="451" t="s">
        <v>1991</v>
      </c>
      <c r="D2905" s="451"/>
      <c r="E2905" s="450"/>
      <c r="F2905" s="450"/>
      <c r="G2905" s="450"/>
      <c r="H2905" s="450"/>
      <c r="I2905" s="450"/>
      <c r="J2905" s="450">
        <f>SUBTOTAL(9,J2902:J2904)</f>
        <v>0</v>
      </c>
      <c r="K2905" s="450"/>
    </row>
    <row r="2906" spans="1:11" x14ac:dyDescent="0.25">
      <c r="A2906" s="103">
        <f>IF('Mottes de 6'!A827&lt;&gt;"",'Mottes de 6'!A827,"")</f>
        <v>13433</v>
      </c>
      <c r="B2906" s="103" t="str">
        <f>IF('Mottes de 6'!L827&lt;&gt;"",'Mottes de 6'!L827,"")</f>
        <v>Noai</v>
      </c>
      <c r="C2906" s="107" t="str">
        <f>IF('Mottes de 6'!B827&lt;&gt;"",'Mottes de 6'!B827,"")</f>
        <v>STIPA</v>
      </c>
      <c r="D2906" s="107" t="str">
        <f>IF('Mottes de 6'!C827&lt;&gt;"",'Mottes de 6'!C827,"")</f>
        <v>Pheasant Tails</v>
      </c>
      <c r="E2906" s="103">
        <f>IF('Mottes de 6'!H827&lt;&gt;"",'Mottes de 6'!H827,"")</f>
        <v>15</v>
      </c>
      <c r="F2906" s="103" t="str">
        <f>IF('Mottes de 6'!E827&lt;&gt;"",'Mottes de 6'!E827,"")</f>
        <v>S</v>
      </c>
      <c r="G2906" s="103" t="str">
        <f>IF('Mottes de 6'!N827&lt;&gt;"",'Mottes de 6'!N827,"")</f>
        <v>M6</v>
      </c>
      <c r="H2906" s="103" t="str">
        <f>IF('Mottes de 6'!I827&lt;&gt;"",'Mottes de 6'!I827,"")</f>
        <v>A</v>
      </c>
      <c r="I2906" s="103" t="str">
        <f>IF('Mottes de 6'!J827&lt;&gt;"",'Mottes de 6'!J827,"")</f>
        <v/>
      </c>
      <c r="J2906" s="103">
        <f>IF($J$9=36,'Mottes de 6'!U827,IF($J$9=37,'Mottes de 6'!V827,IF($J$9=38,'Mottes de 6'!W827,IF($J$9=39,'Mottes de 6'!X827,IF($J$9=40,'Mottes de 6'!Y827,IF($J$9=41,'Mottes de 6'!Z827,IF($J$9=42,'Mottes de 6'!AA827,IF($J$9=43,'Mottes de 6'!AB827,IF($J$9=44,'Mottes de 6'!AC827,IF($J$9=45,'Mottes de 6'!AD827,IF($J$9=46,'Mottes de 6'!AE827,IF($J$9=47,'Mottes de 6'!AF827,IF($J$9=48,'Mottes de 6'!AG827,IF($J$9=49,'Mottes de 6'!AH827,IF($J$9=50,'Mottes de 6'!AI827,IF($J$9=51,'Mottes de 6'!AJ827,IF($J$9=52,'Mottes de 6'!AK827,IF($J$9=1,'Mottes de 6'!AL827,IF($J$9=2,'Mottes de 6'!AM827,IF($J$9=3,'Mottes de 6'!AN827,IF($J$9=4,'Mottes de 6'!AO827,IF($J$9=5,'Mottes de 6'!AP827,IF($J$9=6,'Mottes de 6'!AQ827,IF($J$9=7,'Mottes de 6'!AR827,IF($J$9=8,'Mottes de 6'!AS827,IF($J$9=9,'Mottes de 6'!AT827,IF($J$9=10,'Mottes de 6'!AU827,IF($J$9=11,'Mottes de 6'!AV827,IF($J$9=12,'Mottes de 6'!AW827,IF($J$9=13,'Mottes de 6'!AX827,IF($J$9=14,'Mottes de 6'!AY827,IF($J$9=15,'Mottes de 6'!AZ827,IF($J$9=16,'Mottes de 6'!BA827,IF($J$9=17,'Mottes de 6'!BB827,IF($J$9=18,'Mottes de 6'!BC827,IF($J$9=19,'Mottes de 6'!BD827,IF($J$9=20,'Mottes de 6'!BE827,IF($J$9=21,'Mottes de 6'!BF827,IF($J$9=22,'Mottes de 6'!BG827,IF($J$9=23,'Mottes de 6'!BH827,IF($J$9=24,'Mottes de 6'!BI827,IF($J$9=25,'Mottes de 6'!BJ827,IF($J$9=26,'Mottes de 6'!BK827,IF($J$9=27,'Mottes de 6'!BL827,IF($J$9=28,'Mottes de 6'!BM827,IF($J$9=29,'Mottes de 6'!BN827,IF($J$9=30,'Mottes de 6'!BO827,IF($J$9=31,'Mottes de 6'!BP827,IF($J$9=32,'Mottes de 6'!BQ827,IF($J$9=33,'Mottes de 6'!BR827,IF($J$9=34,'Mottes de 6'!BS827,IF($J$9=35,'Mottes de 6'!BT827,))))))))))))))))))))))))))))))))))))))))))))))))))))</f>
        <v>0</v>
      </c>
      <c r="K2906" s="103" t="str">
        <f>IF('Mottes de 6'!R827=0,"","Erreur")</f>
        <v/>
      </c>
    </row>
    <row r="2907" spans="1:11" x14ac:dyDescent="0.25">
      <c r="A2907" s="103">
        <f>IF('Mottes de 6'!A828&lt;&gt;"",'Mottes de 6'!A828,"")</f>
        <v>11760</v>
      </c>
      <c r="B2907" s="103" t="str">
        <f>IF('Mottes de 6'!L828&lt;&gt;"",'Mottes de 6'!L828,"")</f>
        <v>Noai</v>
      </c>
      <c r="C2907" s="107" t="str">
        <f>IF('Mottes de 6'!B828&lt;&gt;"",'Mottes de 6'!B828,"")</f>
        <v>STIPA</v>
      </c>
      <c r="D2907" s="107" t="str">
        <f>IF('Mottes de 6'!C828&lt;&gt;"",'Mottes de 6'!C828,"")</f>
        <v>Pony Tails</v>
      </c>
      <c r="E2907" s="103">
        <f>IF('Mottes de 6'!H828&lt;&gt;"",'Mottes de 6'!H828,"")</f>
        <v>15</v>
      </c>
      <c r="F2907" s="103" t="str">
        <f>IF('Mottes de 6'!E828&lt;&gt;"",'Mottes de 6'!E828,"")</f>
        <v>S</v>
      </c>
      <c r="G2907" s="103" t="str">
        <f>IF('Mottes de 6'!N828&lt;&gt;"",'Mottes de 6'!N828,"")</f>
        <v>M6</v>
      </c>
      <c r="H2907" s="103" t="str">
        <f>IF('Mottes de 6'!I828&lt;&gt;"",'Mottes de 6'!I828,"")</f>
        <v>A</v>
      </c>
      <c r="I2907" s="103" t="str">
        <f>IF('Mottes de 6'!J828&lt;&gt;"",'Mottes de 6'!J828,"")</f>
        <v/>
      </c>
      <c r="J2907" s="103">
        <f>IF($J$9=36,'Mottes de 6'!U828,IF($J$9=37,'Mottes de 6'!V828,IF($J$9=38,'Mottes de 6'!W828,IF($J$9=39,'Mottes de 6'!X828,IF($J$9=40,'Mottes de 6'!Y828,IF($J$9=41,'Mottes de 6'!Z828,IF($J$9=42,'Mottes de 6'!AA828,IF($J$9=43,'Mottes de 6'!AB828,IF($J$9=44,'Mottes de 6'!AC828,IF($J$9=45,'Mottes de 6'!AD828,IF($J$9=46,'Mottes de 6'!AE828,IF($J$9=47,'Mottes de 6'!AF828,IF($J$9=48,'Mottes de 6'!AG828,IF($J$9=49,'Mottes de 6'!AH828,IF($J$9=50,'Mottes de 6'!AI828,IF($J$9=51,'Mottes de 6'!AJ828,IF($J$9=52,'Mottes de 6'!AK828,IF($J$9=1,'Mottes de 6'!AL828,IF($J$9=2,'Mottes de 6'!AM828,IF($J$9=3,'Mottes de 6'!AN828,IF($J$9=4,'Mottes de 6'!AO828,IF($J$9=5,'Mottes de 6'!AP828,IF($J$9=6,'Mottes de 6'!AQ828,IF($J$9=7,'Mottes de 6'!AR828,IF($J$9=8,'Mottes de 6'!AS828,IF($J$9=9,'Mottes de 6'!AT828,IF($J$9=10,'Mottes de 6'!AU828,IF($J$9=11,'Mottes de 6'!AV828,IF($J$9=12,'Mottes de 6'!AW828,IF($J$9=13,'Mottes de 6'!AX828,IF($J$9=14,'Mottes de 6'!AY828,IF($J$9=15,'Mottes de 6'!AZ828,IF($J$9=16,'Mottes de 6'!BA828,IF($J$9=17,'Mottes de 6'!BB828,IF($J$9=18,'Mottes de 6'!BC828,IF($J$9=19,'Mottes de 6'!BD828,IF($J$9=20,'Mottes de 6'!BE828,IF($J$9=21,'Mottes de 6'!BF828,IF($J$9=22,'Mottes de 6'!BG828,IF($J$9=23,'Mottes de 6'!BH828,IF($J$9=24,'Mottes de 6'!BI828,IF($J$9=25,'Mottes de 6'!BJ828,IF($J$9=26,'Mottes de 6'!BK828,IF($J$9=27,'Mottes de 6'!BL828,IF($J$9=28,'Mottes de 6'!BM828,IF($J$9=29,'Mottes de 6'!BN828,IF($J$9=30,'Mottes de 6'!BO828,IF($J$9=31,'Mottes de 6'!BP828,IF($J$9=32,'Mottes de 6'!BQ828,IF($J$9=33,'Mottes de 6'!BR828,IF($J$9=34,'Mottes de 6'!BS828,IF($J$9=35,'Mottes de 6'!BT828,))))))))))))))))))))))))))))))))))))))))))))))))))))</f>
        <v>0</v>
      </c>
      <c r="K2907" s="103" t="str">
        <f>IF('Mottes de 6'!R828=0,"","Erreur")</f>
        <v/>
      </c>
    </row>
    <row r="2908" spans="1:11" x14ac:dyDescent="0.25">
      <c r="A2908" s="450"/>
      <c r="B2908" s="450"/>
      <c r="C2908" s="451" t="s">
        <v>1992</v>
      </c>
      <c r="D2908" s="451"/>
      <c r="E2908" s="450"/>
      <c r="F2908" s="450"/>
      <c r="G2908" s="450"/>
      <c r="H2908" s="450"/>
      <c r="I2908" s="450"/>
      <c r="J2908" s="450">
        <f>SUBTOTAL(9,J2906:J2907)</f>
        <v>0</v>
      </c>
      <c r="K2908" s="450"/>
    </row>
    <row r="2909" spans="1:11" x14ac:dyDescent="0.25">
      <c r="A2909" s="103">
        <f>IF('Mottes de 6'!A829&lt;&gt;"",'Mottes de 6'!A829,"")</f>
        <v>21549</v>
      </c>
      <c r="B2909" s="103" t="str">
        <f>IF('Mottes de 6'!L829&lt;&gt;"",'Mottes de 6'!L829,"")</f>
        <v>Noai</v>
      </c>
      <c r="C2909" s="107" t="str">
        <f>IF('Mottes de 6'!B829&lt;&gt;"",'Mottes de 6'!B829,"")</f>
        <v>STREPTOCARPUS</v>
      </c>
      <c r="D2909" s="107" t="str">
        <f>IF('Mottes de 6'!C829&lt;&gt;"",'Mottes de 6'!C829,"")</f>
        <v>Bleu</v>
      </c>
      <c r="E2909" s="103">
        <f>IF('Mottes de 6'!H829&lt;&gt;"",'Mottes de 6'!H829,"")</f>
        <v>13</v>
      </c>
      <c r="F2909" s="103" t="str">
        <f>IF('Mottes de 6'!E829&lt;&gt;"",'Mottes de 6'!E829,"")</f>
        <v>B</v>
      </c>
      <c r="G2909" s="103" t="str">
        <f>IF('Mottes de 6'!N829&lt;&gt;"",'Mottes de 6'!N829,"")</f>
        <v>M6</v>
      </c>
      <c r="H2909" s="103" t="str">
        <f>IF('Mottes de 6'!I829&lt;&gt;"",'Mottes de 6'!I829,"")</f>
        <v>E</v>
      </c>
      <c r="I2909" s="103" t="str">
        <f>IF('Mottes de 6'!J829&lt;&gt;"",'Mottes de 6'!J829,"")</f>
        <v/>
      </c>
      <c r="J2909" s="103">
        <f>IF($J$9=36,'Mottes de 6'!U829,IF($J$9=37,'Mottes de 6'!V829,IF($J$9=38,'Mottes de 6'!W829,IF($J$9=39,'Mottes de 6'!X829,IF($J$9=40,'Mottes de 6'!Y829,IF($J$9=41,'Mottes de 6'!Z829,IF($J$9=42,'Mottes de 6'!AA829,IF($J$9=43,'Mottes de 6'!AB829,IF($J$9=44,'Mottes de 6'!AC829,IF($J$9=45,'Mottes de 6'!AD829,IF($J$9=46,'Mottes de 6'!AE829,IF($J$9=47,'Mottes de 6'!AF829,IF($J$9=48,'Mottes de 6'!AG829,IF($J$9=49,'Mottes de 6'!AH829,IF($J$9=50,'Mottes de 6'!AI829,IF($J$9=51,'Mottes de 6'!AJ829,IF($J$9=52,'Mottes de 6'!AK829,IF($J$9=1,'Mottes de 6'!AL829,IF($J$9=2,'Mottes de 6'!AM829,IF($J$9=3,'Mottes de 6'!AN829,IF($J$9=4,'Mottes de 6'!AO829,IF($J$9=5,'Mottes de 6'!AP829,IF($J$9=6,'Mottes de 6'!AQ829,IF($J$9=7,'Mottes de 6'!AR829,IF($J$9=8,'Mottes de 6'!AS829,IF($J$9=9,'Mottes de 6'!AT829,IF($J$9=10,'Mottes de 6'!AU829,IF($J$9=11,'Mottes de 6'!AV829,IF($J$9=12,'Mottes de 6'!AW829,IF($J$9=13,'Mottes de 6'!AX829,IF($J$9=14,'Mottes de 6'!AY829,IF($J$9=15,'Mottes de 6'!AZ829,IF($J$9=16,'Mottes de 6'!BA829,IF($J$9=17,'Mottes de 6'!BB829,IF($J$9=18,'Mottes de 6'!BC829,IF($J$9=19,'Mottes de 6'!BD829,IF($J$9=20,'Mottes de 6'!BE829,IF($J$9=21,'Mottes de 6'!BF829,IF($J$9=22,'Mottes de 6'!BG829,IF($J$9=23,'Mottes de 6'!BH829,IF($J$9=24,'Mottes de 6'!BI829,IF($J$9=25,'Mottes de 6'!BJ829,IF($J$9=26,'Mottes de 6'!BK829,IF($J$9=27,'Mottes de 6'!BL829,IF($J$9=28,'Mottes de 6'!BM829,IF($J$9=29,'Mottes de 6'!BN829,IF($J$9=30,'Mottes de 6'!BO829,IF($J$9=31,'Mottes de 6'!BP829,IF($J$9=32,'Mottes de 6'!BQ829,IF($J$9=33,'Mottes de 6'!BR829,IF($J$9=34,'Mottes de 6'!BS829,IF($J$9=35,'Mottes de 6'!BT829,))))))))))))))))))))))))))))))))))))))))))))))))))))</f>
        <v>0</v>
      </c>
      <c r="K2909" s="103" t="str">
        <f>IF('Mottes de 6'!R829=0,"","Erreur")</f>
        <v/>
      </c>
    </row>
    <row r="2910" spans="1:11" x14ac:dyDescent="0.25">
      <c r="A2910" s="450"/>
      <c r="B2910" s="450"/>
      <c r="C2910" s="451" t="s">
        <v>1993</v>
      </c>
      <c r="D2910" s="451"/>
      <c r="E2910" s="450"/>
      <c r="F2910" s="450"/>
      <c r="G2910" s="450"/>
      <c r="H2910" s="450"/>
      <c r="I2910" s="450"/>
      <c r="J2910" s="450">
        <f>SUBTOTAL(9,J2909:J2909)</f>
        <v>0</v>
      </c>
      <c r="K2910" s="450"/>
    </row>
    <row r="2911" spans="1:11" x14ac:dyDescent="0.25">
      <c r="A2911" s="103" t="str">
        <f>IF('Mottes de 6'!A830&lt;&gt;"",'Mottes de 6'!A830,"")</f>
        <v/>
      </c>
      <c r="B2911" s="103" t="str">
        <f>IF('Mottes de 6'!L830&lt;&gt;"",'Mottes de 6'!L830,"")</f>
        <v>L</v>
      </c>
      <c r="C2911" s="107" t="str">
        <f>IF('Mottes de 6'!B830&lt;&gt;"",'Mottes de 6'!B830,"")</f>
        <v>T</v>
      </c>
      <c r="D2911" s="107" t="str">
        <f>IF('Mottes de 6'!C830&lt;&gt;"",'Mottes de 6'!C830,"")</f>
        <v/>
      </c>
      <c r="E2911" s="103" t="str">
        <f>IF('Mottes de 6'!H830&lt;&gt;"",'Mottes de 6'!H830,"")</f>
        <v/>
      </c>
      <c r="F2911" s="103" t="str">
        <f>IF('Mottes de 6'!E830&lt;&gt;"",'Mottes de 6'!E830,"")</f>
        <v/>
      </c>
      <c r="G2911" s="103" t="str">
        <f>IF('Mottes de 6'!N830&lt;&gt;"",'Mottes de 6'!N830,"")</f>
        <v/>
      </c>
      <c r="H2911" s="103" t="str">
        <f>IF('Mottes de 6'!I830&lt;&gt;"",'Mottes de 6'!I830,"")</f>
        <v/>
      </c>
      <c r="I2911" s="103" t="str">
        <f>IF('Mottes de 6'!J830&lt;&gt;"",'Mottes de 6'!J830,"")</f>
        <v/>
      </c>
      <c r="J2911" s="103">
        <f>IF($J$9=36,'Mottes de 6'!U830,IF($J$9=37,'Mottes de 6'!V830,IF($J$9=38,'Mottes de 6'!W830,IF($J$9=39,'Mottes de 6'!X830,IF($J$9=40,'Mottes de 6'!Y830,IF($J$9=41,'Mottes de 6'!Z830,IF($J$9=42,'Mottes de 6'!AA830,IF($J$9=43,'Mottes de 6'!AB830,IF($J$9=44,'Mottes de 6'!AC830,IF($J$9=45,'Mottes de 6'!AD830,IF($J$9=46,'Mottes de 6'!AE830,IF($J$9=47,'Mottes de 6'!AF830,IF($J$9=48,'Mottes de 6'!AG830,IF($J$9=49,'Mottes de 6'!AH830,IF($J$9=50,'Mottes de 6'!AI830,IF($J$9=51,'Mottes de 6'!AJ830,IF($J$9=52,'Mottes de 6'!AK830,IF($J$9=1,'Mottes de 6'!AL830,IF($J$9=2,'Mottes de 6'!AM830,IF($J$9=3,'Mottes de 6'!AN830,IF($J$9=4,'Mottes de 6'!AO830,IF($J$9=5,'Mottes de 6'!AP830,IF($J$9=6,'Mottes de 6'!AQ830,IF($J$9=7,'Mottes de 6'!AR830,IF($J$9=8,'Mottes de 6'!AS830,IF($J$9=9,'Mottes de 6'!AT830,IF($J$9=10,'Mottes de 6'!AU830,IF($J$9=11,'Mottes de 6'!AV830,IF($J$9=12,'Mottes de 6'!AW830,IF($J$9=13,'Mottes de 6'!AX830,IF($J$9=14,'Mottes de 6'!AY830,IF($J$9=15,'Mottes de 6'!AZ830,IF($J$9=16,'Mottes de 6'!BA830,IF($J$9=17,'Mottes de 6'!BB830,IF($J$9=18,'Mottes de 6'!BC830,IF($J$9=19,'Mottes de 6'!BD830,IF($J$9=20,'Mottes de 6'!BE830,IF($J$9=21,'Mottes de 6'!BF830,IF($J$9=22,'Mottes de 6'!BG830,IF($J$9=23,'Mottes de 6'!BH830,IF($J$9=24,'Mottes de 6'!BI830,IF($J$9=25,'Mottes de 6'!BJ830,IF($J$9=26,'Mottes de 6'!BK830,IF($J$9=27,'Mottes de 6'!BL830,IF($J$9=28,'Mottes de 6'!BM830,IF($J$9=29,'Mottes de 6'!BN830,IF($J$9=30,'Mottes de 6'!BO830,IF($J$9=31,'Mottes de 6'!BP830,IF($J$9=32,'Mottes de 6'!BQ830,IF($J$9=33,'Mottes de 6'!BR830,IF($J$9=34,'Mottes de 6'!BS830,IF($J$9=35,'Mottes de 6'!BT830,))))))))))))))))))))))))))))))))))))))))))))))))))))</f>
        <v>0</v>
      </c>
      <c r="K2911" s="103" t="str">
        <f>IF('Mottes de 6'!R830=0,"","Erreur")</f>
        <v/>
      </c>
    </row>
    <row r="2912" spans="1:11" x14ac:dyDescent="0.25">
      <c r="A2912" s="103">
        <f>IF('Mottes de 6'!A831&lt;&gt;"",'Mottes de 6'!A831,"")</f>
        <v>21604</v>
      </c>
      <c r="B2912" s="103" t="str">
        <f>IF('Mottes de 6'!L831&lt;&gt;"",'Mottes de 6'!L831,"")</f>
        <v>Noai</v>
      </c>
      <c r="C2912" s="107" t="str">
        <f>IF('Mottes de 6'!B831&lt;&gt;"",'Mottes de 6'!B831,"")</f>
        <v>TABAC NICOTIANA ALATA</v>
      </c>
      <c r="D2912" s="107" t="str">
        <f>IF('Mottes de 6'!C831&lt;&gt;"",'Mottes de 6'!C831,"")</f>
        <v>Variés perfume</v>
      </c>
      <c r="E2912" s="103">
        <f>IF('Mottes de 6'!H831&lt;&gt;"",'Mottes de 6'!H831,"")</f>
        <v>13</v>
      </c>
      <c r="F2912" s="103" t="str">
        <f>IF('Mottes de 6'!E831&lt;&gt;"",'Mottes de 6'!E831,"")</f>
        <v>S</v>
      </c>
      <c r="G2912" s="103" t="str">
        <f>IF('Mottes de 6'!N831&lt;&gt;"",'Mottes de 6'!N831,"")</f>
        <v>M6</v>
      </c>
      <c r="H2912" s="103" t="str">
        <f>IF('Mottes de 6'!I831&lt;&gt;"",'Mottes de 6'!I831,"")</f>
        <v>C</v>
      </c>
      <c r="I2912" s="103" t="str">
        <f>IF('Mottes de 6'!J831&lt;&gt;"",'Mottes de 6'!J831,"")</f>
        <v/>
      </c>
      <c r="J2912" s="103">
        <f>IF($J$9=36,'Mottes de 6'!U831,IF($J$9=37,'Mottes de 6'!V831,IF($J$9=38,'Mottes de 6'!W831,IF($J$9=39,'Mottes de 6'!X831,IF($J$9=40,'Mottes de 6'!Y831,IF($J$9=41,'Mottes de 6'!Z831,IF($J$9=42,'Mottes de 6'!AA831,IF($J$9=43,'Mottes de 6'!AB831,IF($J$9=44,'Mottes de 6'!AC831,IF($J$9=45,'Mottes de 6'!AD831,IF($J$9=46,'Mottes de 6'!AE831,IF($J$9=47,'Mottes de 6'!AF831,IF($J$9=48,'Mottes de 6'!AG831,IF($J$9=49,'Mottes de 6'!AH831,IF($J$9=50,'Mottes de 6'!AI831,IF($J$9=51,'Mottes de 6'!AJ831,IF($J$9=52,'Mottes de 6'!AK831,IF($J$9=1,'Mottes de 6'!AL831,IF($J$9=2,'Mottes de 6'!AM831,IF($J$9=3,'Mottes de 6'!AN831,IF($J$9=4,'Mottes de 6'!AO831,IF($J$9=5,'Mottes de 6'!AP831,IF($J$9=6,'Mottes de 6'!AQ831,IF($J$9=7,'Mottes de 6'!AR831,IF($J$9=8,'Mottes de 6'!AS831,IF($J$9=9,'Mottes de 6'!AT831,IF($J$9=10,'Mottes de 6'!AU831,IF($J$9=11,'Mottes de 6'!AV831,IF($J$9=12,'Mottes de 6'!AW831,IF($J$9=13,'Mottes de 6'!AX831,IF($J$9=14,'Mottes de 6'!AY831,IF($J$9=15,'Mottes de 6'!AZ831,IF($J$9=16,'Mottes de 6'!BA831,IF($J$9=17,'Mottes de 6'!BB831,IF($J$9=18,'Mottes de 6'!BC831,IF($J$9=19,'Mottes de 6'!BD831,IF($J$9=20,'Mottes de 6'!BE831,IF($J$9=21,'Mottes de 6'!BF831,IF($J$9=22,'Mottes de 6'!BG831,IF($J$9=23,'Mottes de 6'!BH831,IF($J$9=24,'Mottes de 6'!BI831,IF($J$9=25,'Mottes de 6'!BJ831,IF($J$9=26,'Mottes de 6'!BK831,IF($J$9=27,'Mottes de 6'!BL831,IF($J$9=28,'Mottes de 6'!BM831,IF($J$9=29,'Mottes de 6'!BN831,IF($J$9=30,'Mottes de 6'!BO831,IF($J$9=31,'Mottes de 6'!BP831,IF($J$9=32,'Mottes de 6'!BQ831,IF($J$9=33,'Mottes de 6'!BR831,IF($J$9=34,'Mottes de 6'!BS831,IF($J$9=35,'Mottes de 6'!BT831,))))))))))))))))))))))))))))))))))))))))))))))))))))</f>
        <v>0</v>
      </c>
      <c r="K2912" s="103" t="str">
        <f>IF('Mottes de 6'!R831=0,"","Erreur")</f>
        <v/>
      </c>
    </row>
    <row r="2913" spans="1:11" x14ac:dyDescent="0.25">
      <c r="A2913" s="450"/>
      <c r="B2913" s="450"/>
      <c r="C2913" s="451" t="s">
        <v>1994</v>
      </c>
      <c r="D2913" s="451"/>
      <c r="E2913" s="450"/>
      <c r="F2913" s="450"/>
      <c r="G2913" s="450"/>
      <c r="H2913" s="450"/>
      <c r="I2913" s="450"/>
      <c r="J2913" s="450">
        <f>SUBTOTAL(9,J2911:J2912)</f>
        <v>0</v>
      </c>
      <c r="K2913" s="450"/>
    </row>
    <row r="2914" spans="1:11" x14ac:dyDescent="0.25">
      <c r="A2914" s="103">
        <f>IF('Mottes de 6'!A832&lt;&gt;"",'Mottes de 6'!A832,"")</f>
        <v>12521</v>
      </c>
      <c r="B2914" s="103" t="str">
        <f>IF('Mottes de 6'!L832&lt;&gt;"",'Mottes de 6'!L832,"")</f>
        <v>Noai</v>
      </c>
      <c r="C2914" s="107" t="str">
        <f>IF('Mottes de 6'!B832&lt;&gt;"",'Mottes de 6'!B832,"")</f>
        <v>TABAC SYLVESTRIS</v>
      </c>
      <c r="D2914" s="107" t="str">
        <f>IF('Mottes de 6'!C832&lt;&gt;"",'Mottes de 6'!C832,"")</f>
        <v>Blanc</v>
      </c>
      <c r="E2914" s="103">
        <f>IF('Mottes de 6'!H832&lt;&gt;"",'Mottes de 6'!H832,"")</f>
        <v>12</v>
      </c>
      <c r="F2914" s="103" t="str">
        <f>IF('Mottes de 6'!E832&lt;&gt;"",'Mottes de 6'!E832,"")</f>
        <v>S</v>
      </c>
      <c r="G2914" s="103" t="str">
        <f>IF('Mottes de 6'!N832&lt;&gt;"",'Mottes de 6'!N832,"")</f>
        <v>M6</v>
      </c>
      <c r="H2914" s="103" t="str">
        <f>IF('Mottes de 6'!I832&lt;&gt;"",'Mottes de 6'!I832,"")</f>
        <v>E</v>
      </c>
      <c r="I2914" s="103" t="str">
        <f>IF('Mottes de 6'!J832&lt;&gt;"",'Mottes de 6'!J832,"")</f>
        <v/>
      </c>
      <c r="J2914" s="103">
        <f>IF($J$9=36,'Mottes de 6'!U832,IF($J$9=37,'Mottes de 6'!V832,IF($J$9=38,'Mottes de 6'!W832,IF($J$9=39,'Mottes de 6'!X832,IF($J$9=40,'Mottes de 6'!Y832,IF($J$9=41,'Mottes de 6'!Z832,IF($J$9=42,'Mottes de 6'!AA832,IF($J$9=43,'Mottes de 6'!AB832,IF($J$9=44,'Mottes de 6'!AC832,IF($J$9=45,'Mottes de 6'!AD832,IF($J$9=46,'Mottes de 6'!AE832,IF($J$9=47,'Mottes de 6'!AF832,IF($J$9=48,'Mottes de 6'!AG832,IF($J$9=49,'Mottes de 6'!AH832,IF($J$9=50,'Mottes de 6'!AI832,IF($J$9=51,'Mottes de 6'!AJ832,IF($J$9=52,'Mottes de 6'!AK832,IF($J$9=1,'Mottes de 6'!AL832,IF($J$9=2,'Mottes de 6'!AM832,IF($J$9=3,'Mottes de 6'!AN832,IF($J$9=4,'Mottes de 6'!AO832,IF($J$9=5,'Mottes de 6'!AP832,IF($J$9=6,'Mottes de 6'!AQ832,IF($J$9=7,'Mottes de 6'!AR832,IF($J$9=8,'Mottes de 6'!AS832,IF($J$9=9,'Mottes de 6'!AT832,IF($J$9=10,'Mottes de 6'!AU832,IF($J$9=11,'Mottes de 6'!AV832,IF($J$9=12,'Mottes de 6'!AW832,IF($J$9=13,'Mottes de 6'!AX832,IF($J$9=14,'Mottes de 6'!AY832,IF($J$9=15,'Mottes de 6'!AZ832,IF($J$9=16,'Mottes de 6'!BA832,IF($J$9=17,'Mottes de 6'!BB832,IF($J$9=18,'Mottes de 6'!BC832,IF($J$9=19,'Mottes de 6'!BD832,IF($J$9=20,'Mottes de 6'!BE832,IF($J$9=21,'Mottes de 6'!BF832,IF($J$9=22,'Mottes de 6'!BG832,IF($J$9=23,'Mottes de 6'!BH832,IF($J$9=24,'Mottes de 6'!BI832,IF($J$9=25,'Mottes de 6'!BJ832,IF($J$9=26,'Mottes de 6'!BK832,IF($J$9=27,'Mottes de 6'!BL832,IF($J$9=28,'Mottes de 6'!BM832,IF($J$9=29,'Mottes de 6'!BN832,IF($J$9=30,'Mottes de 6'!BO832,IF($J$9=31,'Mottes de 6'!BP832,IF($J$9=32,'Mottes de 6'!BQ832,IF($J$9=33,'Mottes de 6'!BR832,IF($J$9=34,'Mottes de 6'!BS832,IF($J$9=35,'Mottes de 6'!BT832,))))))))))))))))))))))))))))))))))))))))))))))))))))</f>
        <v>0</v>
      </c>
      <c r="K2914" s="103" t="str">
        <f>IF('Mottes de 6'!R832=0,"","Erreur")</f>
        <v/>
      </c>
    </row>
    <row r="2915" spans="1:11" x14ac:dyDescent="0.25">
      <c r="A2915" s="450"/>
      <c r="B2915" s="450"/>
      <c r="C2915" s="451" t="s">
        <v>1995</v>
      </c>
      <c r="D2915" s="451"/>
      <c r="E2915" s="450"/>
      <c r="F2915" s="450"/>
      <c r="G2915" s="450"/>
      <c r="H2915" s="450"/>
      <c r="I2915" s="450"/>
      <c r="J2915" s="450">
        <f>SUBTOTAL(9,J2914:J2914)</f>
        <v>0</v>
      </c>
      <c r="K2915" s="450"/>
    </row>
    <row r="2916" spans="1:11" x14ac:dyDescent="0.25">
      <c r="A2916" s="103">
        <f>IF('Mottes de 6'!A833&lt;&gt;"",'Mottes de 6'!A833,"")</f>
        <v>13058</v>
      </c>
      <c r="B2916" s="103" t="str">
        <f>IF('Mottes de 6'!L833&lt;&gt;"",'Mottes de 6'!L833,"")</f>
        <v>Noai</v>
      </c>
      <c r="C2916" s="107" t="str">
        <f>IF('Mottes de 6'!B833&lt;&gt;"",'Mottes de 6'!B833,"")</f>
        <v>TAGETES LEMONII</v>
      </c>
      <c r="D2916" s="107" t="str">
        <f>IF('Mottes de 6'!C833&lt;&gt;"",'Mottes de 6'!C833,"")</f>
        <v>Tangerine Marigold</v>
      </c>
      <c r="E2916" s="103">
        <f>IF('Mottes de 6'!H833&lt;&gt;"",'Mottes de 6'!H833,"")</f>
        <v>11</v>
      </c>
      <c r="F2916" s="103" t="str">
        <f>IF('Mottes de 6'!E833&lt;&gt;"",'Mottes de 6'!E833,"")</f>
        <v>B</v>
      </c>
      <c r="G2916" s="103" t="str">
        <f>IF('Mottes de 6'!N833&lt;&gt;"",'Mottes de 6'!N833,"")</f>
        <v>M6</v>
      </c>
      <c r="H2916" s="103" t="str">
        <f>IF('Mottes de 6'!I833&lt;&gt;"",'Mottes de 6'!I833,"")</f>
        <v>A</v>
      </c>
      <c r="I2916" s="103">
        <f>IF('Mottes de 6'!J833&lt;&gt;"",'Mottes de 6'!J833,"")</f>
        <v>0.04</v>
      </c>
      <c r="J2916" s="103">
        <f>IF($J$9=36,'Mottes de 6'!U833,IF($J$9=37,'Mottes de 6'!V833,IF($J$9=38,'Mottes de 6'!W833,IF($J$9=39,'Mottes de 6'!X833,IF($J$9=40,'Mottes de 6'!Y833,IF($J$9=41,'Mottes de 6'!Z833,IF($J$9=42,'Mottes de 6'!AA833,IF($J$9=43,'Mottes de 6'!AB833,IF($J$9=44,'Mottes de 6'!AC833,IF($J$9=45,'Mottes de 6'!AD833,IF($J$9=46,'Mottes de 6'!AE833,IF($J$9=47,'Mottes de 6'!AF833,IF($J$9=48,'Mottes de 6'!AG833,IF($J$9=49,'Mottes de 6'!AH833,IF($J$9=50,'Mottes de 6'!AI833,IF($J$9=51,'Mottes de 6'!AJ833,IF($J$9=52,'Mottes de 6'!AK833,IF($J$9=1,'Mottes de 6'!AL833,IF($J$9=2,'Mottes de 6'!AM833,IF($J$9=3,'Mottes de 6'!AN833,IF($J$9=4,'Mottes de 6'!AO833,IF($J$9=5,'Mottes de 6'!AP833,IF($J$9=6,'Mottes de 6'!AQ833,IF($J$9=7,'Mottes de 6'!AR833,IF($J$9=8,'Mottes de 6'!AS833,IF($J$9=9,'Mottes de 6'!AT833,IF($J$9=10,'Mottes de 6'!AU833,IF($J$9=11,'Mottes de 6'!AV833,IF($J$9=12,'Mottes de 6'!AW833,IF($J$9=13,'Mottes de 6'!AX833,IF($J$9=14,'Mottes de 6'!AY833,IF($J$9=15,'Mottes de 6'!AZ833,IF($J$9=16,'Mottes de 6'!BA833,IF($J$9=17,'Mottes de 6'!BB833,IF($J$9=18,'Mottes de 6'!BC833,IF($J$9=19,'Mottes de 6'!BD833,IF($J$9=20,'Mottes de 6'!BE833,IF($J$9=21,'Mottes de 6'!BF833,IF($J$9=22,'Mottes de 6'!BG833,IF($J$9=23,'Mottes de 6'!BH833,IF($J$9=24,'Mottes de 6'!BI833,IF($J$9=25,'Mottes de 6'!BJ833,IF($J$9=26,'Mottes de 6'!BK833,IF($J$9=27,'Mottes de 6'!BL833,IF($J$9=28,'Mottes de 6'!BM833,IF($J$9=29,'Mottes de 6'!BN833,IF($J$9=30,'Mottes de 6'!BO833,IF($J$9=31,'Mottes de 6'!BP833,IF($J$9=32,'Mottes de 6'!BQ833,IF($J$9=33,'Mottes de 6'!BR833,IF($J$9=34,'Mottes de 6'!BS833,IF($J$9=35,'Mottes de 6'!BT833,))))))))))))))))))))))))))))))))))))))))))))))))))))</f>
        <v>0</v>
      </c>
      <c r="K2916" s="103" t="str">
        <f>IF('Mottes de 6'!R833=0,"","Erreur")</f>
        <v/>
      </c>
    </row>
    <row r="2917" spans="1:11" x14ac:dyDescent="0.25">
      <c r="A2917" s="450"/>
      <c r="B2917" s="450"/>
      <c r="C2917" s="451" t="s">
        <v>1996</v>
      </c>
      <c r="D2917" s="451"/>
      <c r="E2917" s="450"/>
      <c r="F2917" s="450"/>
      <c r="G2917" s="450"/>
      <c r="H2917" s="450"/>
      <c r="I2917" s="450"/>
      <c r="J2917" s="450">
        <f>SUBTOTAL(9,J2916:J2916)</f>
        <v>0</v>
      </c>
      <c r="K2917" s="450"/>
    </row>
    <row r="2918" spans="1:11" x14ac:dyDescent="0.25">
      <c r="A2918" s="103">
        <f>IF('Mottes de 6'!A834&lt;&gt;"",'Mottes de 6'!A834,"")</f>
        <v>11193</v>
      </c>
      <c r="B2918" s="103" t="str">
        <f>IF('Mottes de 6'!L834&lt;&gt;"",'Mottes de 6'!L834,"")</f>
        <v>Noai</v>
      </c>
      <c r="C2918" s="107" t="str">
        <f>IF('Mottes de 6'!B834&lt;&gt;"",'Mottes de 6'!B834,"")</f>
        <v>THUNBERGIA ALATA</v>
      </c>
      <c r="D2918" s="107" t="str">
        <f>IF('Mottes de 6'!C834&lt;&gt;"",'Mottes de 6'!C834,"")</f>
        <v>Lemon</v>
      </c>
      <c r="E2918" s="103">
        <f>IF('Mottes de 6'!H834&lt;&gt;"",'Mottes de 6'!H834,"")</f>
        <v>12</v>
      </c>
      <c r="F2918" s="103" t="str">
        <f>IF('Mottes de 6'!E834&lt;&gt;"",'Mottes de 6'!E834,"")</f>
        <v>B</v>
      </c>
      <c r="G2918" s="103" t="str">
        <f>IF('Mottes de 6'!N834&lt;&gt;"",'Mottes de 6'!N834,"")</f>
        <v>M6</v>
      </c>
      <c r="H2918" s="103" t="str">
        <f>IF('Mottes de 6'!I834&lt;&gt;"",'Mottes de 6'!I834,"")</f>
        <v>A</v>
      </c>
      <c r="I2918" s="103" t="str">
        <f>IF('Mottes de 6'!J834&lt;&gt;"",'Mottes de 6'!J834,"")</f>
        <v/>
      </c>
      <c r="J2918" s="103">
        <f>IF($J$9=36,'Mottes de 6'!U834,IF($J$9=37,'Mottes de 6'!V834,IF($J$9=38,'Mottes de 6'!W834,IF($J$9=39,'Mottes de 6'!X834,IF($J$9=40,'Mottes de 6'!Y834,IF($J$9=41,'Mottes de 6'!Z834,IF($J$9=42,'Mottes de 6'!AA834,IF($J$9=43,'Mottes de 6'!AB834,IF($J$9=44,'Mottes de 6'!AC834,IF($J$9=45,'Mottes de 6'!AD834,IF($J$9=46,'Mottes de 6'!AE834,IF($J$9=47,'Mottes de 6'!AF834,IF($J$9=48,'Mottes de 6'!AG834,IF($J$9=49,'Mottes de 6'!AH834,IF($J$9=50,'Mottes de 6'!AI834,IF($J$9=51,'Mottes de 6'!AJ834,IF($J$9=52,'Mottes de 6'!AK834,IF($J$9=1,'Mottes de 6'!AL834,IF($J$9=2,'Mottes de 6'!AM834,IF($J$9=3,'Mottes de 6'!AN834,IF($J$9=4,'Mottes de 6'!AO834,IF($J$9=5,'Mottes de 6'!AP834,IF($J$9=6,'Mottes de 6'!AQ834,IF($J$9=7,'Mottes de 6'!AR834,IF($J$9=8,'Mottes de 6'!AS834,IF($J$9=9,'Mottes de 6'!AT834,IF($J$9=10,'Mottes de 6'!AU834,IF($J$9=11,'Mottes de 6'!AV834,IF($J$9=12,'Mottes de 6'!AW834,IF($J$9=13,'Mottes de 6'!AX834,IF($J$9=14,'Mottes de 6'!AY834,IF($J$9=15,'Mottes de 6'!AZ834,IF($J$9=16,'Mottes de 6'!BA834,IF($J$9=17,'Mottes de 6'!BB834,IF($J$9=18,'Mottes de 6'!BC834,IF($J$9=19,'Mottes de 6'!BD834,IF($J$9=20,'Mottes de 6'!BE834,IF($J$9=21,'Mottes de 6'!BF834,IF($J$9=22,'Mottes de 6'!BG834,IF($J$9=23,'Mottes de 6'!BH834,IF($J$9=24,'Mottes de 6'!BI834,IF($J$9=25,'Mottes de 6'!BJ834,IF($J$9=26,'Mottes de 6'!BK834,IF($J$9=27,'Mottes de 6'!BL834,IF($J$9=28,'Mottes de 6'!BM834,IF($J$9=29,'Mottes de 6'!BN834,IF($J$9=30,'Mottes de 6'!BO834,IF($J$9=31,'Mottes de 6'!BP834,IF($J$9=32,'Mottes de 6'!BQ834,IF($J$9=33,'Mottes de 6'!BR834,IF($J$9=34,'Mottes de 6'!BS834,IF($J$9=35,'Mottes de 6'!BT834,))))))))))))))))))))))))))))))))))))))))))))))))))))</f>
        <v>0</v>
      </c>
      <c r="K2918" s="103" t="str">
        <f>IF('Mottes de 6'!R834=0,"","Erreur")</f>
        <v/>
      </c>
    </row>
    <row r="2919" spans="1:11" x14ac:dyDescent="0.25">
      <c r="A2919" s="103">
        <f>IF('Mottes de 6'!A835&lt;&gt;"",'Mottes de 6'!A835,"")</f>
        <v>11194</v>
      </c>
      <c r="B2919" s="103" t="str">
        <f>IF('Mottes de 6'!L835&lt;&gt;"",'Mottes de 6'!L835,"")</f>
        <v>Noai</v>
      </c>
      <c r="C2919" s="107" t="str">
        <f>IF('Mottes de 6'!B835&lt;&gt;"",'Mottes de 6'!B835,"")</f>
        <v>THUNBERGIA ALATA</v>
      </c>
      <c r="D2919" s="107" t="str">
        <f>IF('Mottes de 6'!C835&lt;&gt;"",'Mottes de 6'!C835,"")</f>
        <v>Orange Beauty</v>
      </c>
      <c r="E2919" s="103">
        <f>IF('Mottes de 6'!H835&lt;&gt;"",'Mottes de 6'!H835,"")</f>
        <v>12</v>
      </c>
      <c r="F2919" s="103" t="str">
        <f>IF('Mottes de 6'!E835&lt;&gt;"",'Mottes de 6'!E835,"")</f>
        <v>B</v>
      </c>
      <c r="G2919" s="103" t="str">
        <f>IF('Mottes de 6'!N835&lt;&gt;"",'Mottes de 6'!N835,"")</f>
        <v>M6</v>
      </c>
      <c r="H2919" s="103" t="str">
        <f>IF('Mottes de 6'!I835&lt;&gt;"",'Mottes de 6'!I835,"")</f>
        <v>A</v>
      </c>
      <c r="I2919" s="103" t="str">
        <f>IF('Mottes de 6'!J835&lt;&gt;"",'Mottes de 6'!J835,"")</f>
        <v/>
      </c>
      <c r="J2919" s="103">
        <f>IF($J$9=36,'Mottes de 6'!U835,IF($J$9=37,'Mottes de 6'!V835,IF($J$9=38,'Mottes de 6'!W835,IF($J$9=39,'Mottes de 6'!X835,IF($J$9=40,'Mottes de 6'!Y835,IF($J$9=41,'Mottes de 6'!Z835,IF($J$9=42,'Mottes de 6'!AA835,IF($J$9=43,'Mottes de 6'!AB835,IF($J$9=44,'Mottes de 6'!AC835,IF($J$9=45,'Mottes de 6'!AD835,IF($J$9=46,'Mottes de 6'!AE835,IF($J$9=47,'Mottes de 6'!AF835,IF($J$9=48,'Mottes de 6'!AG835,IF($J$9=49,'Mottes de 6'!AH835,IF($J$9=50,'Mottes de 6'!AI835,IF($J$9=51,'Mottes de 6'!AJ835,IF($J$9=52,'Mottes de 6'!AK835,IF($J$9=1,'Mottes de 6'!AL835,IF($J$9=2,'Mottes de 6'!AM835,IF($J$9=3,'Mottes de 6'!AN835,IF($J$9=4,'Mottes de 6'!AO835,IF($J$9=5,'Mottes de 6'!AP835,IF($J$9=6,'Mottes de 6'!AQ835,IF($J$9=7,'Mottes de 6'!AR835,IF($J$9=8,'Mottes de 6'!AS835,IF($J$9=9,'Mottes de 6'!AT835,IF($J$9=10,'Mottes de 6'!AU835,IF($J$9=11,'Mottes de 6'!AV835,IF($J$9=12,'Mottes de 6'!AW835,IF($J$9=13,'Mottes de 6'!AX835,IF($J$9=14,'Mottes de 6'!AY835,IF($J$9=15,'Mottes de 6'!AZ835,IF($J$9=16,'Mottes de 6'!BA835,IF($J$9=17,'Mottes de 6'!BB835,IF($J$9=18,'Mottes de 6'!BC835,IF($J$9=19,'Mottes de 6'!BD835,IF($J$9=20,'Mottes de 6'!BE835,IF($J$9=21,'Mottes de 6'!BF835,IF($J$9=22,'Mottes de 6'!BG835,IF($J$9=23,'Mottes de 6'!BH835,IF($J$9=24,'Mottes de 6'!BI835,IF($J$9=25,'Mottes de 6'!BJ835,IF($J$9=26,'Mottes de 6'!BK835,IF($J$9=27,'Mottes de 6'!BL835,IF($J$9=28,'Mottes de 6'!BM835,IF($J$9=29,'Mottes de 6'!BN835,IF($J$9=30,'Mottes de 6'!BO835,IF($J$9=31,'Mottes de 6'!BP835,IF($J$9=32,'Mottes de 6'!BQ835,IF($J$9=33,'Mottes de 6'!BR835,IF($J$9=34,'Mottes de 6'!BS835,IF($J$9=35,'Mottes de 6'!BT835,))))))))))))))))))))))))))))))))))))))))))))))))))))</f>
        <v>0</v>
      </c>
      <c r="K2919" s="103" t="str">
        <f>IF('Mottes de 6'!R835=0,"","Erreur")</f>
        <v/>
      </c>
    </row>
    <row r="2920" spans="1:11" x14ac:dyDescent="0.25">
      <c r="A2920" s="103">
        <f>IF('Mottes de 6'!A836&lt;&gt;"",'Mottes de 6'!A836,"")</f>
        <v>25305</v>
      </c>
      <c r="B2920" s="103" t="str">
        <f>IF('Mottes de 6'!L836&lt;&gt;"",'Mottes de 6'!L836,"")</f>
        <v>Noai</v>
      </c>
      <c r="C2920" s="107" t="str">
        <f>IF('Mottes de 6'!B836&lt;&gt;"",'Mottes de 6'!B836,"")</f>
        <v>THUNBERGIA ALATA</v>
      </c>
      <c r="D2920" s="107" t="str">
        <f>IF('Mottes de 6'!C836&lt;&gt;"",'Mottes de 6'!C836,"")</f>
        <v>Sunny Susy Amber Stripe</v>
      </c>
      <c r="E2920" s="103">
        <f>IF('Mottes de 6'!H836&lt;&gt;"",'Mottes de 6'!H836,"")</f>
        <v>12</v>
      </c>
      <c r="F2920" s="103" t="str">
        <f>IF('Mottes de 6'!E836&lt;&gt;"",'Mottes de 6'!E836,"")</f>
        <v>B</v>
      </c>
      <c r="G2920" s="103" t="str">
        <f>IF('Mottes de 6'!N836&lt;&gt;"",'Mottes de 6'!N836,"")</f>
        <v>M6</v>
      </c>
      <c r="H2920" s="103" t="str">
        <f>IF('Mottes de 6'!I836&lt;&gt;"",'Mottes de 6'!I836,"")</f>
        <v>A</v>
      </c>
      <c r="I2920" s="103">
        <f>IF('Mottes de 6'!J836&lt;&gt;"",'Mottes de 6'!J836,"")</f>
        <v>6.5000000000000002E-2</v>
      </c>
      <c r="J2920" s="103">
        <f>IF($J$9=36,'Mottes de 6'!U836,IF($J$9=37,'Mottes de 6'!V836,IF($J$9=38,'Mottes de 6'!W836,IF($J$9=39,'Mottes de 6'!X836,IF($J$9=40,'Mottes de 6'!Y836,IF($J$9=41,'Mottes de 6'!Z836,IF($J$9=42,'Mottes de 6'!AA836,IF($J$9=43,'Mottes de 6'!AB836,IF($J$9=44,'Mottes de 6'!AC836,IF($J$9=45,'Mottes de 6'!AD836,IF($J$9=46,'Mottes de 6'!AE836,IF($J$9=47,'Mottes de 6'!AF836,IF($J$9=48,'Mottes de 6'!AG836,IF($J$9=49,'Mottes de 6'!AH836,IF($J$9=50,'Mottes de 6'!AI836,IF($J$9=51,'Mottes de 6'!AJ836,IF($J$9=52,'Mottes de 6'!AK836,IF($J$9=1,'Mottes de 6'!AL836,IF($J$9=2,'Mottes de 6'!AM836,IF($J$9=3,'Mottes de 6'!AN836,IF($J$9=4,'Mottes de 6'!AO836,IF($J$9=5,'Mottes de 6'!AP836,IF($J$9=6,'Mottes de 6'!AQ836,IF($J$9=7,'Mottes de 6'!AR836,IF($J$9=8,'Mottes de 6'!AS836,IF($J$9=9,'Mottes de 6'!AT836,IF($J$9=10,'Mottes de 6'!AU836,IF($J$9=11,'Mottes de 6'!AV836,IF($J$9=12,'Mottes de 6'!AW836,IF($J$9=13,'Mottes de 6'!AX836,IF($J$9=14,'Mottes de 6'!AY836,IF($J$9=15,'Mottes de 6'!AZ836,IF($J$9=16,'Mottes de 6'!BA836,IF($J$9=17,'Mottes de 6'!BB836,IF($J$9=18,'Mottes de 6'!BC836,IF($J$9=19,'Mottes de 6'!BD836,IF($J$9=20,'Mottes de 6'!BE836,IF($J$9=21,'Mottes de 6'!BF836,IF($J$9=22,'Mottes de 6'!BG836,IF($J$9=23,'Mottes de 6'!BH836,IF($J$9=24,'Mottes de 6'!BI836,IF($J$9=25,'Mottes de 6'!BJ836,IF($J$9=26,'Mottes de 6'!BK836,IF($J$9=27,'Mottes de 6'!BL836,IF($J$9=28,'Mottes de 6'!BM836,IF($J$9=29,'Mottes de 6'!BN836,IF($J$9=30,'Mottes de 6'!BO836,IF($J$9=31,'Mottes de 6'!BP836,IF($J$9=32,'Mottes de 6'!BQ836,IF($J$9=33,'Mottes de 6'!BR836,IF($J$9=34,'Mottes de 6'!BS836,IF($J$9=35,'Mottes de 6'!BT836,))))))))))))))))))))))))))))))))))))))))))))))))))))</f>
        <v>0</v>
      </c>
      <c r="K2920" s="103" t="str">
        <f>IF('Mottes de 6'!R836=0,"","Erreur")</f>
        <v/>
      </c>
    </row>
    <row r="2921" spans="1:11" x14ac:dyDescent="0.25">
      <c r="A2921" s="103">
        <f>IF('Mottes de 6'!A837&lt;&gt;"",'Mottes de 6'!A837,"")</f>
        <v>24008</v>
      </c>
      <c r="B2921" s="103" t="str">
        <f>IF('Mottes de 6'!L837&lt;&gt;"",'Mottes de 6'!L837,"")</f>
        <v>Noai</v>
      </c>
      <c r="C2921" s="107" t="str">
        <f>IF('Mottes de 6'!B837&lt;&gt;"",'Mottes de 6'!B837,"")</f>
        <v>THUNBERGIA ALATA</v>
      </c>
      <c r="D2921" s="107" t="str">
        <f>IF('Mottes de 6'!C837&lt;&gt;"",'Mottes de 6'!C837,"")</f>
        <v>Sunny Susy Rose Sensation</v>
      </c>
      <c r="E2921" s="103">
        <f>IF('Mottes de 6'!H837&lt;&gt;"",'Mottes de 6'!H837,"")</f>
        <v>12</v>
      </c>
      <c r="F2921" s="103" t="str">
        <f>IF('Mottes de 6'!E837&lt;&gt;"",'Mottes de 6'!E837,"")</f>
        <v>B</v>
      </c>
      <c r="G2921" s="103" t="str">
        <f>IF('Mottes de 6'!N837&lt;&gt;"",'Mottes de 6'!N837,"")</f>
        <v>M6</v>
      </c>
      <c r="H2921" s="103" t="str">
        <f>IF('Mottes de 6'!I837&lt;&gt;"",'Mottes de 6'!I837,"")</f>
        <v>A</v>
      </c>
      <c r="I2921" s="103">
        <f>IF('Mottes de 6'!J837&lt;&gt;"",'Mottes de 6'!J837,"")</f>
        <v>6.5000000000000002E-2</v>
      </c>
      <c r="J2921" s="103">
        <f>IF($J$9=36,'Mottes de 6'!U837,IF($J$9=37,'Mottes de 6'!V837,IF($J$9=38,'Mottes de 6'!W837,IF($J$9=39,'Mottes de 6'!X837,IF($J$9=40,'Mottes de 6'!Y837,IF($J$9=41,'Mottes de 6'!Z837,IF($J$9=42,'Mottes de 6'!AA837,IF($J$9=43,'Mottes de 6'!AB837,IF($J$9=44,'Mottes de 6'!AC837,IF($J$9=45,'Mottes de 6'!AD837,IF($J$9=46,'Mottes de 6'!AE837,IF($J$9=47,'Mottes de 6'!AF837,IF($J$9=48,'Mottes de 6'!AG837,IF($J$9=49,'Mottes de 6'!AH837,IF($J$9=50,'Mottes de 6'!AI837,IF($J$9=51,'Mottes de 6'!AJ837,IF($J$9=52,'Mottes de 6'!AK837,IF($J$9=1,'Mottes de 6'!AL837,IF($J$9=2,'Mottes de 6'!AM837,IF($J$9=3,'Mottes de 6'!AN837,IF($J$9=4,'Mottes de 6'!AO837,IF($J$9=5,'Mottes de 6'!AP837,IF($J$9=6,'Mottes de 6'!AQ837,IF($J$9=7,'Mottes de 6'!AR837,IF($J$9=8,'Mottes de 6'!AS837,IF($J$9=9,'Mottes de 6'!AT837,IF($J$9=10,'Mottes de 6'!AU837,IF($J$9=11,'Mottes de 6'!AV837,IF($J$9=12,'Mottes de 6'!AW837,IF($J$9=13,'Mottes de 6'!AX837,IF($J$9=14,'Mottes de 6'!AY837,IF($J$9=15,'Mottes de 6'!AZ837,IF($J$9=16,'Mottes de 6'!BA837,IF($J$9=17,'Mottes de 6'!BB837,IF($J$9=18,'Mottes de 6'!BC837,IF($J$9=19,'Mottes de 6'!BD837,IF($J$9=20,'Mottes de 6'!BE837,IF($J$9=21,'Mottes de 6'!BF837,IF($J$9=22,'Mottes de 6'!BG837,IF($J$9=23,'Mottes de 6'!BH837,IF($J$9=24,'Mottes de 6'!BI837,IF($J$9=25,'Mottes de 6'!BJ837,IF($J$9=26,'Mottes de 6'!BK837,IF($J$9=27,'Mottes de 6'!BL837,IF($J$9=28,'Mottes de 6'!BM837,IF($J$9=29,'Mottes de 6'!BN837,IF($J$9=30,'Mottes de 6'!BO837,IF($J$9=31,'Mottes de 6'!BP837,IF($J$9=32,'Mottes de 6'!BQ837,IF($J$9=33,'Mottes de 6'!BR837,IF($J$9=34,'Mottes de 6'!BS837,IF($J$9=35,'Mottes de 6'!BT837,))))))))))))))))))))))))))))))))))))))))))))))))))))</f>
        <v>0</v>
      </c>
      <c r="K2921" s="103" t="str">
        <f>IF('Mottes de 6'!R837=0,"","Erreur")</f>
        <v/>
      </c>
    </row>
    <row r="2922" spans="1:11" x14ac:dyDescent="0.25">
      <c r="A2922" s="103">
        <f>IF('Mottes de 6'!A838&lt;&gt;"",'Mottes de 6'!A838,"")</f>
        <v>11155</v>
      </c>
      <c r="B2922" s="103" t="str">
        <f>IF('Mottes de 6'!L838&lt;&gt;"",'Mottes de 6'!L838,"")</f>
        <v>Noai</v>
      </c>
      <c r="C2922" s="107" t="str">
        <f>IF('Mottes de 6'!B838&lt;&gt;"",'Mottes de 6'!B838,"")</f>
        <v>THUNBERGIA ALATA</v>
      </c>
      <c r="D2922" s="107" t="str">
        <f>IF('Mottes de 6'!C838&lt;&gt;"",'Mottes de 6'!C838,"")</f>
        <v>Variés</v>
      </c>
      <c r="E2922" s="103">
        <f>IF('Mottes de 6'!H838&lt;&gt;"",'Mottes de 6'!H838,"")</f>
        <v>7</v>
      </c>
      <c r="F2922" s="103" t="str">
        <f>IF('Mottes de 6'!E838&lt;&gt;"",'Mottes de 6'!E838,"")</f>
        <v>B</v>
      </c>
      <c r="G2922" s="103" t="str">
        <f>IF('Mottes de 6'!N838&lt;&gt;"",'Mottes de 6'!N838,"")</f>
        <v>M6</v>
      </c>
      <c r="H2922" s="103" t="str">
        <f>IF('Mottes de 6'!I838&lt;&gt;"",'Mottes de 6'!I838,"")</f>
        <v>A</v>
      </c>
      <c r="I2922" s="103">
        <f>IF('Mottes de 6'!J838&lt;&gt;"",'Mottes de 6'!J838,"")</f>
        <v>3.3000000000000002E-2</v>
      </c>
      <c r="J2922" s="103">
        <f>IF($J$9=36,'Mottes de 6'!U838,IF($J$9=37,'Mottes de 6'!V838,IF($J$9=38,'Mottes de 6'!W838,IF($J$9=39,'Mottes de 6'!X838,IF($J$9=40,'Mottes de 6'!Y838,IF($J$9=41,'Mottes de 6'!Z838,IF($J$9=42,'Mottes de 6'!AA838,IF($J$9=43,'Mottes de 6'!AB838,IF($J$9=44,'Mottes de 6'!AC838,IF($J$9=45,'Mottes de 6'!AD838,IF($J$9=46,'Mottes de 6'!AE838,IF($J$9=47,'Mottes de 6'!AF838,IF($J$9=48,'Mottes de 6'!AG838,IF($J$9=49,'Mottes de 6'!AH838,IF($J$9=50,'Mottes de 6'!AI838,IF($J$9=51,'Mottes de 6'!AJ838,IF($J$9=52,'Mottes de 6'!AK838,IF($J$9=1,'Mottes de 6'!AL838,IF($J$9=2,'Mottes de 6'!AM838,IF($J$9=3,'Mottes de 6'!AN838,IF($J$9=4,'Mottes de 6'!AO838,IF($J$9=5,'Mottes de 6'!AP838,IF($J$9=6,'Mottes de 6'!AQ838,IF($J$9=7,'Mottes de 6'!AR838,IF($J$9=8,'Mottes de 6'!AS838,IF($J$9=9,'Mottes de 6'!AT838,IF($J$9=10,'Mottes de 6'!AU838,IF($J$9=11,'Mottes de 6'!AV838,IF($J$9=12,'Mottes de 6'!AW838,IF($J$9=13,'Mottes de 6'!AX838,IF($J$9=14,'Mottes de 6'!AY838,IF($J$9=15,'Mottes de 6'!AZ838,IF($J$9=16,'Mottes de 6'!BA838,IF($J$9=17,'Mottes de 6'!BB838,IF($J$9=18,'Mottes de 6'!BC838,IF($J$9=19,'Mottes de 6'!BD838,IF($J$9=20,'Mottes de 6'!BE838,IF($J$9=21,'Mottes de 6'!BF838,IF($J$9=22,'Mottes de 6'!BG838,IF($J$9=23,'Mottes de 6'!BH838,IF($J$9=24,'Mottes de 6'!BI838,IF($J$9=25,'Mottes de 6'!BJ838,IF($J$9=26,'Mottes de 6'!BK838,IF($J$9=27,'Mottes de 6'!BL838,IF($J$9=28,'Mottes de 6'!BM838,IF($J$9=29,'Mottes de 6'!BN838,IF($J$9=30,'Mottes de 6'!BO838,IF($J$9=31,'Mottes de 6'!BP838,IF($J$9=32,'Mottes de 6'!BQ838,IF($J$9=33,'Mottes de 6'!BR838,IF($J$9=34,'Mottes de 6'!BS838,IF($J$9=35,'Mottes de 6'!BT838,))))))))))))))))))))))))))))))))))))))))))))))))))))</f>
        <v>0</v>
      </c>
      <c r="K2922" s="103" t="str">
        <f>IF('Mottes de 6'!R838=0,"","Erreur")</f>
        <v/>
      </c>
    </row>
    <row r="2923" spans="1:11" x14ac:dyDescent="0.25">
      <c r="A2923" s="450"/>
      <c r="B2923" s="450"/>
      <c r="C2923" s="451" t="s">
        <v>1997</v>
      </c>
      <c r="D2923" s="451"/>
      <c r="E2923" s="450"/>
      <c r="F2923" s="450"/>
      <c r="G2923" s="450"/>
      <c r="H2923" s="450"/>
      <c r="I2923" s="450"/>
      <c r="J2923" s="450">
        <f>SUBTOTAL(9,J2918:J2922)</f>
        <v>0</v>
      </c>
      <c r="K2923" s="450"/>
    </row>
    <row r="2924" spans="1:11" x14ac:dyDescent="0.25">
      <c r="A2924" s="103">
        <f>IF('Mottes de 6'!A839&lt;&gt;"",'Mottes de 6'!A839,"")</f>
        <v>21717</v>
      </c>
      <c r="B2924" s="103" t="str">
        <f>IF('Mottes de 6'!L839&lt;&gt;"",'Mottes de 6'!L839,"")</f>
        <v>Noai</v>
      </c>
      <c r="C2924" s="107" t="str">
        <f>IF('Mottes de 6'!B839&lt;&gt;"",'Mottes de 6'!B839,"")</f>
        <v>TORENIA MOON</v>
      </c>
      <c r="D2924" s="107" t="str">
        <f>IF('Mottes de 6'!C839&lt;&gt;"",'Mottes de 6'!C839,"")</f>
        <v xml:space="preserve">Blue moon dan </v>
      </c>
      <c r="E2924" s="103">
        <f>IF('Mottes de 6'!H839&lt;&gt;"",'Mottes de 6'!H839,"")</f>
        <v>12</v>
      </c>
      <c r="F2924" s="103" t="str">
        <f>IF('Mottes de 6'!E839&lt;&gt;"",'Mottes de 6'!E839,"")</f>
        <v>B</v>
      </c>
      <c r="G2924" s="103" t="str">
        <f>IF('Mottes de 6'!N839&lt;&gt;"",'Mottes de 6'!N839,"")</f>
        <v>M6</v>
      </c>
      <c r="H2924" s="103" t="str">
        <f>IF('Mottes de 6'!I839&lt;&gt;"",'Mottes de 6'!I839,"")</f>
        <v>E</v>
      </c>
      <c r="I2924" s="103">
        <f>IF('Mottes de 6'!J839&lt;&gt;"",'Mottes de 6'!J839,"")</f>
        <v>4.4999999999999998E-2</v>
      </c>
      <c r="J2924" s="103">
        <f>IF($J$9=36,'Mottes de 6'!U839,IF($J$9=37,'Mottes de 6'!V839,IF($J$9=38,'Mottes de 6'!W839,IF($J$9=39,'Mottes de 6'!X839,IF($J$9=40,'Mottes de 6'!Y839,IF($J$9=41,'Mottes de 6'!Z839,IF($J$9=42,'Mottes de 6'!AA839,IF($J$9=43,'Mottes de 6'!AB839,IF($J$9=44,'Mottes de 6'!AC839,IF($J$9=45,'Mottes de 6'!AD839,IF($J$9=46,'Mottes de 6'!AE839,IF($J$9=47,'Mottes de 6'!AF839,IF($J$9=48,'Mottes de 6'!AG839,IF($J$9=49,'Mottes de 6'!AH839,IF($J$9=50,'Mottes de 6'!AI839,IF($J$9=51,'Mottes de 6'!AJ839,IF($J$9=52,'Mottes de 6'!AK839,IF($J$9=1,'Mottes de 6'!AL839,IF($J$9=2,'Mottes de 6'!AM839,IF($J$9=3,'Mottes de 6'!AN839,IF($J$9=4,'Mottes de 6'!AO839,IF($J$9=5,'Mottes de 6'!AP839,IF($J$9=6,'Mottes de 6'!AQ839,IF($J$9=7,'Mottes de 6'!AR839,IF($J$9=8,'Mottes de 6'!AS839,IF($J$9=9,'Mottes de 6'!AT839,IF($J$9=10,'Mottes de 6'!AU839,IF($J$9=11,'Mottes de 6'!AV839,IF($J$9=12,'Mottes de 6'!AW839,IF($J$9=13,'Mottes de 6'!AX839,IF($J$9=14,'Mottes de 6'!AY839,IF($J$9=15,'Mottes de 6'!AZ839,IF($J$9=16,'Mottes de 6'!BA839,IF($J$9=17,'Mottes de 6'!BB839,IF($J$9=18,'Mottes de 6'!BC839,IF($J$9=19,'Mottes de 6'!BD839,IF($J$9=20,'Mottes de 6'!BE839,IF($J$9=21,'Mottes de 6'!BF839,IF($J$9=22,'Mottes de 6'!BG839,IF($J$9=23,'Mottes de 6'!BH839,IF($J$9=24,'Mottes de 6'!BI839,IF($J$9=25,'Mottes de 6'!BJ839,IF($J$9=26,'Mottes de 6'!BK839,IF($J$9=27,'Mottes de 6'!BL839,IF($J$9=28,'Mottes de 6'!BM839,IF($J$9=29,'Mottes de 6'!BN839,IF($J$9=30,'Mottes de 6'!BO839,IF($J$9=31,'Mottes de 6'!BP839,IF($J$9=32,'Mottes de 6'!BQ839,IF($J$9=33,'Mottes de 6'!BR839,IF($J$9=34,'Mottes de 6'!BS839,IF($J$9=35,'Mottes de 6'!BT839,))))))))))))))))))))))))))))))))))))))))))))))))))))</f>
        <v>0</v>
      </c>
      <c r="K2924" s="103" t="str">
        <f>IF('Mottes de 6'!R839=0,"","Erreur")</f>
        <v/>
      </c>
    </row>
    <row r="2925" spans="1:11" x14ac:dyDescent="0.25">
      <c r="A2925" s="103">
        <f>IF('Mottes de 6'!A840&lt;&gt;"",'Mottes de 6'!A840,"")</f>
        <v>21719</v>
      </c>
      <c r="B2925" s="103" t="str">
        <f>IF('Mottes de 6'!L840&lt;&gt;"",'Mottes de 6'!L840,"")</f>
        <v>Noai</v>
      </c>
      <c r="C2925" s="107" t="str">
        <f>IF('Mottes de 6'!B840&lt;&gt;"",'Mottes de 6'!B840,"")</f>
        <v>TORENIA MOON</v>
      </c>
      <c r="D2925" s="107" t="str">
        <f>IF('Mottes de 6'!C840&lt;&gt;"",'Mottes de 6'!C840,"")</f>
        <v xml:space="preserve">Yellow moon dan </v>
      </c>
      <c r="E2925" s="103">
        <f>IF('Mottes de 6'!H840&lt;&gt;"",'Mottes de 6'!H840,"")</f>
        <v>12</v>
      </c>
      <c r="F2925" s="103" t="str">
        <f>IF('Mottes de 6'!E840&lt;&gt;"",'Mottes de 6'!E840,"")</f>
        <v>B</v>
      </c>
      <c r="G2925" s="103" t="str">
        <f>IF('Mottes de 6'!N840&lt;&gt;"",'Mottes de 6'!N840,"")</f>
        <v>M6</v>
      </c>
      <c r="H2925" s="103" t="str">
        <f>IF('Mottes de 6'!I840&lt;&gt;"",'Mottes de 6'!I840,"")</f>
        <v>E</v>
      </c>
      <c r="I2925" s="103">
        <f>IF('Mottes de 6'!J840&lt;&gt;"",'Mottes de 6'!J840,"")</f>
        <v>0.05</v>
      </c>
      <c r="J2925" s="103">
        <f>IF($J$9=36,'Mottes de 6'!U840,IF($J$9=37,'Mottes de 6'!V840,IF($J$9=38,'Mottes de 6'!W840,IF($J$9=39,'Mottes de 6'!X840,IF($J$9=40,'Mottes de 6'!Y840,IF($J$9=41,'Mottes de 6'!Z840,IF($J$9=42,'Mottes de 6'!AA840,IF($J$9=43,'Mottes de 6'!AB840,IF($J$9=44,'Mottes de 6'!AC840,IF($J$9=45,'Mottes de 6'!AD840,IF($J$9=46,'Mottes de 6'!AE840,IF($J$9=47,'Mottes de 6'!AF840,IF($J$9=48,'Mottes de 6'!AG840,IF($J$9=49,'Mottes de 6'!AH840,IF($J$9=50,'Mottes de 6'!AI840,IF($J$9=51,'Mottes de 6'!AJ840,IF($J$9=52,'Mottes de 6'!AK840,IF($J$9=1,'Mottes de 6'!AL840,IF($J$9=2,'Mottes de 6'!AM840,IF($J$9=3,'Mottes de 6'!AN840,IF($J$9=4,'Mottes de 6'!AO840,IF($J$9=5,'Mottes de 6'!AP840,IF($J$9=6,'Mottes de 6'!AQ840,IF($J$9=7,'Mottes de 6'!AR840,IF($J$9=8,'Mottes de 6'!AS840,IF($J$9=9,'Mottes de 6'!AT840,IF($J$9=10,'Mottes de 6'!AU840,IF($J$9=11,'Mottes de 6'!AV840,IF($J$9=12,'Mottes de 6'!AW840,IF($J$9=13,'Mottes de 6'!AX840,IF($J$9=14,'Mottes de 6'!AY840,IF($J$9=15,'Mottes de 6'!AZ840,IF($J$9=16,'Mottes de 6'!BA840,IF($J$9=17,'Mottes de 6'!BB840,IF($J$9=18,'Mottes de 6'!BC840,IF($J$9=19,'Mottes de 6'!BD840,IF($J$9=20,'Mottes de 6'!BE840,IF($J$9=21,'Mottes de 6'!BF840,IF($J$9=22,'Mottes de 6'!BG840,IF($J$9=23,'Mottes de 6'!BH840,IF($J$9=24,'Mottes de 6'!BI840,IF($J$9=25,'Mottes de 6'!BJ840,IF($J$9=26,'Mottes de 6'!BK840,IF($J$9=27,'Mottes de 6'!BL840,IF($J$9=28,'Mottes de 6'!BM840,IF($J$9=29,'Mottes de 6'!BN840,IF($J$9=30,'Mottes de 6'!BO840,IF($J$9=31,'Mottes de 6'!BP840,IF($J$9=32,'Mottes de 6'!BQ840,IF($J$9=33,'Mottes de 6'!BR840,IF($J$9=34,'Mottes de 6'!BS840,IF($J$9=35,'Mottes de 6'!BT840,))))))))))))))))))))))))))))))))))))))))))))))))))))</f>
        <v>0</v>
      </c>
      <c r="K2925" s="103" t="str">
        <f>IF('Mottes de 6'!R840=0,"","Erreur")</f>
        <v/>
      </c>
    </row>
    <row r="2926" spans="1:11" x14ac:dyDescent="0.25">
      <c r="A2926" s="450"/>
      <c r="B2926" s="450"/>
      <c r="C2926" s="451" t="s">
        <v>1998</v>
      </c>
      <c r="D2926" s="451"/>
      <c r="E2926" s="450"/>
      <c r="F2926" s="450"/>
      <c r="G2926" s="450"/>
      <c r="H2926" s="450"/>
      <c r="I2926" s="450"/>
      <c r="J2926" s="450">
        <f>SUBTOTAL(9,J2924:J2925)</f>
        <v>0</v>
      </c>
      <c r="K2926" s="450"/>
    </row>
    <row r="2927" spans="1:11" x14ac:dyDescent="0.25">
      <c r="A2927" s="103">
        <f>IF('Mottes de 6'!A841&lt;&gt;"",'Mottes de 6'!A841,"")</f>
        <v>21721</v>
      </c>
      <c r="B2927" s="103" t="str">
        <f>IF('Mottes de 6'!L841&lt;&gt;"",'Mottes de 6'!L841,"")</f>
        <v>Noai</v>
      </c>
      <c r="C2927" s="107" t="str">
        <f>IF('Mottes de 6'!B841&lt;&gt;"",'Mottes de 6'!B841,"")</f>
        <v>TRADESCANTIA</v>
      </c>
      <c r="D2927" s="107" t="str">
        <f>IF('Mottes de 6'!C841&lt;&gt;"",'Mottes de 6'!C841,"")</f>
        <v>fluminensis Quicksilver</v>
      </c>
      <c r="E2927" s="103">
        <f>IF('Mottes de 6'!H841&lt;&gt;"",'Mottes de 6'!H841,"")</f>
        <v>11</v>
      </c>
      <c r="F2927" s="103" t="str">
        <f>IF('Mottes de 6'!E841&lt;&gt;"",'Mottes de 6'!E841,"")</f>
        <v>B</v>
      </c>
      <c r="G2927" s="103" t="str">
        <f>IF('Mottes de 6'!N841&lt;&gt;"",'Mottes de 6'!N841,"")</f>
        <v>M6</v>
      </c>
      <c r="H2927" s="103" t="str">
        <f>IF('Mottes de 6'!I841&lt;&gt;"",'Mottes de 6'!I841,"")</f>
        <v>D</v>
      </c>
      <c r="I2927" s="103" t="str">
        <f>IF('Mottes de 6'!J841&lt;&gt;"",'Mottes de 6'!J841,"")</f>
        <v/>
      </c>
      <c r="J2927" s="103">
        <f>IF($J$9=36,'Mottes de 6'!U841,IF($J$9=37,'Mottes de 6'!V841,IF($J$9=38,'Mottes de 6'!W841,IF($J$9=39,'Mottes de 6'!X841,IF($J$9=40,'Mottes de 6'!Y841,IF($J$9=41,'Mottes de 6'!Z841,IF($J$9=42,'Mottes de 6'!AA841,IF($J$9=43,'Mottes de 6'!AB841,IF($J$9=44,'Mottes de 6'!AC841,IF($J$9=45,'Mottes de 6'!AD841,IF($J$9=46,'Mottes de 6'!AE841,IF($J$9=47,'Mottes de 6'!AF841,IF($J$9=48,'Mottes de 6'!AG841,IF($J$9=49,'Mottes de 6'!AH841,IF($J$9=50,'Mottes de 6'!AI841,IF($J$9=51,'Mottes de 6'!AJ841,IF($J$9=52,'Mottes de 6'!AK841,IF($J$9=1,'Mottes de 6'!AL841,IF($J$9=2,'Mottes de 6'!AM841,IF($J$9=3,'Mottes de 6'!AN841,IF($J$9=4,'Mottes de 6'!AO841,IF($J$9=5,'Mottes de 6'!AP841,IF($J$9=6,'Mottes de 6'!AQ841,IF($J$9=7,'Mottes de 6'!AR841,IF($J$9=8,'Mottes de 6'!AS841,IF($J$9=9,'Mottes de 6'!AT841,IF($J$9=10,'Mottes de 6'!AU841,IF($J$9=11,'Mottes de 6'!AV841,IF($J$9=12,'Mottes de 6'!AW841,IF($J$9=13,'Mottes de 6'!AX841,IF($J$9=14,'Mottes de 6'!AY841,IF($J$9=15,'Mottes de 6'!AZ841,IF($J$9=16,'Mottes de 6'!BA841,IF($J$9=17,'Mottes de 6'!BB841,IF($J$9=18,'Mottes de 6'!BC841,IF($J$9=19,'Mottes de 6'!BD841,IF($J$9=20,'Mottes de 6'!BE841,IF($J$9=21,'Mottes de 6'!BF841,IF($J$9=22,'Mottes de 6'!BG841,IF($J$9=23,'Mottes de 6'!BH841,IF($J$9=24,'Mottes de 6'!BI841,IF($J$9=25,'Mottes de 6'!BJ841,IF($J$9=26,'Mottes de 6'!BK841,IF($J$9=27,'Mottes de 6'!BL841,IF($J$9=28,'Mottes de 6'!BM841,IF($J$9=29,'Mottes de 6'!BN841,IF($J$9=30,'Mottes de 6'!BO841,IF($J$9=31,'Mottes de 6'!BP841,IF($J$9=32,'Mottes de 6'!BQ841,IF($J$9=33,'Mottes de 6'!BR841,IF($J$9=34,'Mottes de 6'!BS841,IF($J$9=35,'Mottes de 6'!BT841,))))))))))))))))))))))))))))))))))))))))))))))))))))</f>
        <v>0</v>
      </c>
      <c r="K2927" s="103" t="str">
        <f>IF('Mottes de 6'!R841=0,"","Erreur")</f>
        <v/>
      </c>
    </row>
    <row r="2928" spans="1:11" x14ac:dyDescent="0.25">
      <c r="A2928" s="103">
        <f>IF('Mottes de 6'!A842&lt;&gt;"",'Mottes de 6'!A842,"")</f>
        <v>21720</v>
      </c>
      <c r="B2928" s="103" t="str">
        <f>IF('Mottes de 6'!L842&lt;&gt;"",'Mottes de 6'!L842,"")</f>
        <v>Noai</v>
      </c>
      <c r="C2928" s="107" t="str">
        <f>IF('Mottes de 6'!B842&lt;&gt;"",'Mottes de 6'!B842,"")</f>
        <v>TRADESCANTIA</v>
      </c>
      <c r="D2928" s="107" t="str">
        <f>IF('Mottes de 6'!C842&lt;&gt;"",'Mottes de 6'!C842,"")</f>
        <v>pallida Purple</v>
      </c>
      <c r="E2928" s="103">
        <f>IF('Mottes de 6'!H842&lt;&gt;"",'Mottes de 6'!H842,"")</f>
        <v>12</v>
      </c>
      <c r="F2928" s="103" t="str">
        <f>IF('Mottes de 6'!E842&lt;&gt;"",'Mottes de 6'!E842,"")</f>
        <v>B</v>
      </c>
      <c r="G2928" s="103" t="str">
        <f>IF('Mottes de 6'!N842&lt;&gt;"",'Mottes de 6'!N842,"")</f>
        <v>M6</v>
      </c>
      <c r="H2928" s="103" t="str">
        <f>IF('Mottes de 6'!I842&lt;&gt;"",'Mottes de 6'!I842,"")</f>
        <v>D</v>
      </c>
      <c r="I2928" s="103" t="str">
        <f>IF('Mottes de 6'!J842&lt;&gt;"",'Mottes de 6'!J842,"")</f>
        <v/>
      </c>
      <c r="J2928" s="103">
        <f>IF($J$9=36,'Mottes de 6'!U842,IF($J$9=37,'Mottes de 6'!V842,IF($J$9=38,'Mottes de 6'!W842,IF($J$9=39,'Mottes de 6'!X842,IF($J$9=40,'Mottes de 6'!Y842,IF($J$9=41,'Mottes de 6'!Z842,IF($J$9=42,'Mottes de 6'!AA842,IF($J$9=43,'Mottes de 6'!AB842,IF($J$9=44,'Mottes de 6'!AC842,IF($J$9=45,'Mottes de 6'!AD842,IF($J$9=46,'Mottes de 6'!AE842,IF($J$9=47,'Mottes de 6'!AF842,IF($J$9=48,'Mottes de 6'!AG842,IF($J$9=49,'Mottes de 6'!AH842,IF($J$9=50,'Mottes de 6'!AI842,IF($J$9=51,'Mottes de 6'!AJ842,IF($J$9=52,'Mottes de 6'!AK842,IF($J$9=1,'Mottes de 6'!AL842,IF($J$9=2,'Mottes de 6'!AM842,IF($J$9=3,'Mottes de 6'!AN842,IF($J$9=4,'Mottes de 6'!AO842,IF($J$9=5,'Mottes de 6'!AP842,IF($J$9=6,'Mottes de 6'!AQ842,IF($J$9=7,'Mottes de 6'!AR842,IF($J$9=8,'Mottes de 6'!AS842,IF($J$9=9,'Mottes de 6'!AT842,IF($J$9=10,'Mottes de 6'!AU842,IF($J$9=11,'Mottes de 6'!AV842,IF($J$9=12,'Mottes de 6'!AW842,IF($J$9=13,'Mottes de 6'!AX842,IF($J$9=14,'Mottes de 6'!AY842,IF($J$9=15,'Mottes de 6'!AZ842,IF($J$9=16,'Mottes de 6'!BA842,IF($J$9=17,'Mottes de 6'!BB842,IF($J$9=18,'Mottes de 6'!BC842,IF($J$9=19,'Mottes de 6'!BD842,IF($J$9=20,'Mottes de 6'!BE842,IF($J$9=21,'Mottes de 6'!BF842,IF($J$9=22,'Mottes de 6'!BG842,IF($J$9=23,'Mottes de 6'!BH842,IF($J$9=24,'Mottes de 6'!BI842,IF($J$9=25,'Mottes de 6'!BJ842,IF($J$9=26,'Mottes de 6'!BK842,IF($J$9=27,'Mottes de 6'!BL842,IF($J$9=28,'Mottes de 6'!BM842,IF($J$9=29,'Mottes de 6'!BN842,IF($J$9=30,'Mottes de 6'!BO842,IF($J$9=31,'Mottes de 6'!BP842,IF($J$9=32,'Mottes de 6'!BQ842,IF($J$9=33,'Mottes de 6'!BR842,IF($J$9=34,'Mottes de 6'!BS842,IF($J$9=35,'Mottes de 6'!BT842,))))))))))))))))))))))))))))))))))))))))))))))))))))</f>
        <v>0</v>
      </c>
      <c r="K2928" s="103" t="str">
        <f>IF('Mottes de 6'!R842=0,"","Erreur")</f>
        <v/>
      </c>
    </row>
    <row r="2929" spans="1:11" x14ac:dyDescent="0.25">
      <c r="A2929" s="103">
        <f>IF('Mottes de 6'!A843&lt;&gt;"",'Mottes de 6'!A843,"")</f>
        <v>24009</v>
      </c>
      <c r="B2929" s="103" t="str">
        <f>IF('Mottes de 6'!L843&lt;&gt;"",'Mottes de 6'!L843,"")</f>
        <v>Noai</v>
      </c>
      <c r="C2929" s="107" t="str">
        <f>IF('Mottes de 6'!B843&lt;&gt;"",'Mottes de 6'!B843,"")</f>
        <v>TRADESCANTIA</v>
      </c>
      <c r="D2929" s="107" t="str">
        <f>IF('Mottes de 6'!C843&lt;&gt;"",'Mottes de 6'!C843,"")</f>
        <v>zebrina Pendula</v>
      </c>
      <c r="E2929" s="103">
        <f>IF('Mottes de 6'!H843&lt;&gt;"",'Mottes de 6'!H843,"")</f>
        <v>11</v>
      </c>
      <c r="F2929" s="103" t="str">
        <f>IF('Mottes de 6'!E843&lt;&gt;"",'Mottes de 6'!E843,"")</f>
        <v>B</v>
      </c>
      <c r="G2929" s="103" t="str">
        <f>IF('Mottes de 6'!N843&lt;&gt;"",'Mottes de 6'!N843,"")</f>
        <v>M6</v>
      </c>
      <c r="H2929" s="103" t="str">
        <f>IF('Mottes de 6'!I843&lt;&gt;"",'Mottes de 6'!I843,"")</f>
        <v>B</v>
      </c>
      <c r="I2929" s="103" t="str">
        <f>IF('Mottes de 6'!J843&lt;&gt;"",'Mottes de 6'!J843,"")</f>
        <v/>
      </c>
      <c r="J2929" s="103">
        <f>IF($J$9=36,'Mottes de 6'!U843,IF($J$9=37,'Mottes de 6'!V843,IF($J$9=38,'Mottes de 6'!W843,IF($J$9=39,'Mottes de 6'!X843,IF($J$9=40,'Mottes de 6'!Y843,IF($J$9=41,'Mottes de 6'!Z843,IF($J$9=42,'Mottes de 6'!AA843,IF($J$9=43,'Mottes de 6'!AB843,IF($J$9=44,'Mottes de 6'!AC843,IF($J$9=45,'Mottes de 6'!AD843,IF($J$9=46,'Mottes de 6'!AE843,IF($J$9=47,'Mottes de 6'!AF843,IF($J$9=48,'Mottes de 6'!AG843,IF($J$9=49,'Mottes de 6'!AH843,IF($J$9=50,'Mottes de 6'!AI843,IF($J$9=51,'Mottes de 6'!AJ843,IF($J$9=52,'Mottes de 6'!AK843,IF($J$9=1,'Mottes de 6'!AL843,IF($J$9=2,'Mottes de 6'!AM843,IF($J$9=3,'Mottes de 6'!AN843,IF($J$9=4,'Mottes de 6'!AO843,IF($J$9=5,'Mottes de 6'!AP843,IF($J$9=6,'Mottes de 6'!AQ843,IF($J$9=7,'Mottes de 6'!AR843,IF($J$9=8,'Mottes de 6'!AS843,IF($J$9=9,'Mottes de 6'!AT843,IF($J$9=10,'Mottes de 6'!AU843,IF($J$9=11,'Mottes de 6'!AV843,IF($J$9=12,'Mottes de 6'!AW843,IF($J$9=13,'Mottes de 6'!AX843,IF($J$9=14,'Mottes de 6'!AY843,IF($J$9=15,'Mottes de 6'!AZ843,IF($J$9=16,'Mottes de 6'!BA843,IF($J$9=17,'Mottes de 6'!BB843,IF($J$9=18,'Mottes de 6'!BC843,IF($J$9=19,'Mottes de 6'!BD843,IF($J$9=20,'Mottes de 6'!BE843,IF($J$9=21,'Mottes de 6'!BF843,IF($J$9=22,'Mottes de 6'!BG843,IF($J$9=23,'Mottes de 6'!BH843,IF($J$9=24,'Mottes de 6'!BI843,IF($J$9=25,'Mottes de 6'!BJ843,IF($J$9=26,'Mottes de 6'!BK843,IF($J$9=27,'Mottes de 6'!BL843,IF($J$9=28,'Mottes de 6'!BM843,IF($J$9=29,'Mottes de 6'!BN843,IF($J$9=30,'Mottes de 6'!BO843,IF($J$9=31,'Mottes de 6'!BP843,IF($J$9=32,'Mottes de 6'!BQ843,IF($J$9=33,'Mottes de 6'!BR843,IF($J$9=34,'Mottes de 6'!BS843,IF($J$9=35,'Mottes de 6'!BT843,))))))))))))))))))))))))))))))))))))))))))))))))))))</f>
        <v>0</v>
      </c>
      <c r="K2929" s="103" t="str">
        <f>IF('Mottes de 6'!R843=0,"","Erreur")</f>
        <v/>
      </c>
    </row>
    <row r="2930" spans="1:11" x14ac:dyDescent="0.25">
      <c r="A2930" s="450"/>
      <c r="B2930" s="450"/>
      <c r="C2930" s="451" t="s">
        <v>1999</v>
      </c>
      <c r="D2930" s="451"/>
      <c r="E2930" s="450"/>
      <c r="F2930" s="450"/>
      <c r="G2930" s="450"/>
      <c r="H2930" s="450"/>
      <c r="I2930" s="450"/>
      <c r="J2930" s="450">
        <f>SUBTOTAL(9,J2927:J2929)</f>
        <v>0</v>
      </c>
      <c r="K2930" s="450"/>
    </row>
    <row r="2931" spans="1:11" x14ac:dyDescent="0.25">
      <c r="A2931" s="103" t="str">
        <f>IF('Mottes de 6'!A844&lt;&gt;"",'Mottes de 6'!A844,"")</f>
        <v/>
      </c>
      <c r="B2931" s="103" t="str">
        <f>IF('Mottes de 6'!L844&lt;&gt;"",'Mottes de 6'!L844,"")</f>
        <v>L</v>
      </c>
      <c r="C2931" s="107" t="str">
        <f>IF('Mottes de 6'!B844&lt;&gt;"",'Mottes de 6'!B844,"")</f>
        <v>V</v>
      </c>
      <c r="D2931" s="107" t="str">
        <f>IF('Mottes de 6'!C844&lt;&gt;"",'Mottes de 6'!C844,"")</f>
        <v/>
      </c>
      <c r="E2931" s="103" t="str">
        <f>IF('Mottes de 6'!H844&lt;&gt;"",'Mottes de 6'!H844,"")</f>
        <v/>
      </c>
      <c r="F2931" s="103" t="str">
        <f>IF('Mottes de 6'!E844&lt;&gt;"",'Mottes de 6'!E844,"")</f>
        <v/>
      </c>
      <c r="G2931" s="103" t="str">
        <f>IF('Mottes de 6'!N844&lt;&gt;"",'Mottes de 6'!N844,"")</f>
        <v/>
      </c>
      <c r="H2931" s="103" t="str">
        <f>IF('Mottes de 6'!I844&lt;&gt;"",'Mottes de 6'!I844,"")</f>
        <v/>
      </c>
      <c r="I2931" s="103" t="str">
        <f>IF('Mottes de 6'!J844&lt;&gt;"",'Mottes de 6'!J844,"")</f>
        <v/>
      </c>
      <c r="J2931" s="103">
        <f>IF($J$9=36,'Mottes de 6'!U844,IF($J$9=37,'Mottes de 6'!V844,IF($J$9=38,'Mottes de 6'!W844,IF($J$9=39,'Mottes de 6'!X844,IF($J$9=40,'Mottes de 6'!Y844,IF($J$9=41,'Mottes de 6'!Z844,IF($J$9=42,'Mottes de 6'!AA844,IF($J$9=43,'Mottes de 6'!AB844,IF($J$9=44,'Mottes de 6'!AC844,IF($J$9=45,'Mottes de 6'!AD844,IF($J$9=46,'Mottes de 6'!AE844,IF($J$9=47,'Mottes de 6'!AF844,IF($J$9=48,'Mottes de 6'!AG844,IF($J$9=49,'Mottes de 6'!AH844,IF($J$9=50,'Mottes de 6'!AI844,IF($J$9=51,'Mottes de 6'!AJ844,IF($J$9=52,'Mottes de 6'!AK844,IF($J$9=1,'Mottes de 6'!AL844,IF($J$9=2,'Mottes de 6'!AM844,IF($J$9=3,'Mottes de 6'!AN844,IF($J$9=4,'Mottes de 6'!AO844,IF($J$9=5,'Mottes de 6'!AP844,IF($J$9=6,'Mottes de 6'!AQ844,IF($J$9=7,'Mottes de 6'!AR844,IF($J$9=8,'Mottes de 6'!AS844,IF($J$9=9,'Mottes de 6'!AT844,IF($J$9=10,'Mottes de 6'!AU844,IF($J$9=11,'Mottes de 6'!AV844,IF($J$9=12,'Mottes de 6'!AW844,IF($J$9=13,'Mottes de 6'!AX844,IF($J$9=14,'Mottes de 6'!AY844,IF($J$9=15,'Mottes de 6'!AZ844,IF($J$9=16,'Mottes de 6'!BA844,IF($J$9=17,'Mottes de 6'!BB844,IF($J$9=18,'Mottes de 6'!BC844,IF($J$9=19,'Mottes de 6'!BD844,IF($J$9=20,'Mottes de 6'!BE844,IF($J$9=21,'Mottes de 6'!BF844,IF($J$9=22,'Mottes de 6'!BG844,IF($J$9=23,'Mottes de 6'!BH844,IF($J$9=24,'Mottes de 6'!BI844,IF($J$9=25,'Mottes de 6'!BJ844,IF($J$9=26,'Mottes de 6'!BK844,IF($J$9=27,'Mottes de 6'!BL844,IF($J$9=28,'Mottes de 6'!BM844,IF($J$9=29,'Mottes de 6'!BN844,IF($J$9=30,'Mottes de 6'!BO844,IF($J$9=31,'Mottes de 6'!BP844,IF($J$9=32,'Mottes de 6'!BQ844,IF($J$9=33,'Mottes de 6'!BR844,IF($J$9=34,'Mottes de 6'!BS844,IF($J$9=35,'Mottes de 6'!BT844,))))))))))))))))))))))))))))))))))))))))))))))))))))</f>
        <v>0</v>
      </c>
      <c r="K2931" s="103" t="str">
        <f>IF('Mottes de 6'!R844=0,"","Erreur")</f>
        <v/>
      </c>
    </row>
    <row r="2932" spans="1:11" x14ac:dyDescent="0.25">
      <c r="A2932" s="103">
        <f>IF('Mottes de 6'!A845&lt;&gt;"",'Mottes de 6'!A845,"")</f>
        <v>11739</v>
      </c>
      <c r="B2932" s="103" t="str">
        <f>IF('Mottes de 6'!L845&lt;&gt;"",'Mottes de 6'!L845,"")</f>
        <v>Noai</v>
      </c>
      <c r="C2932" s="107" t="str">
        <f>IF('Mottes de 6'!B845&lt;&gt;"",'Mottes de 6'!B845,"")</f>
        <v>VERVEINE VIVACE</v>
      </c>
      <c r="D2932" s="107" t="str">
        <f>IF('Mottes de 6'!C845&lt;&gt;"",'Mottes de 6'!C845,"")</f>
        <v>Bleue</v>
      </c>
      <c r="E2932" s="103">
        <f>IF('Mottes de 6'!H845&lt;&gt;"",'Mottes de 6'!H845,"")</f>
        <v>11</v>
      </c>
      <c r="F2932" s="103" t="str">
        <f>IF('Mottes de 6'!E845&lt;&gt;"",'Mottes de 6'!E845,"")</f>
        <v>B</v>
      </c>
      <c r="G2932" s="103" t="str">
        <f>IF('Mottes de 6'!N845&lt;&gt;"",'Mottes de 6'!N845,"")</f>
        <v>M6</v>
      </c>
      <c r="H2932" s="103" t="str">
        <f>IF('Mottes de 6'!I845&lt;&gt;"",'Mottes de 6'!I845,"")</f>
        <v>C</v>
      </c>
      <c r="I2932" s="103" t="str">
        <f>IF('Mottes de 6'!J845&lt;&gt;"",'Mottes de 6'!J845,"")</f>
        <v/>
      </c>
      <c r="J2932" s="103">
        <f>IF($J$9=36,'Mottes de 6'!U845,IF($J$9=37,'Mottes de 6'!V845,IF($J$9=38,'Mottes de 6'!W845,IF($J$9=39,'Mottes de 6'!X845,IF($J$9=40,'Mottes de 6'!Y845,IF($J$9=41,'Mottes de 6'!Z845,IF($J$9=42,'Mottes de 6'!AA845,IF($J$9=43,'Mottes de 6'!AB845,IF($J$9=44,'Mottes de 6'!AC845,IF($J$9=45,'Mottes de 6'!AD845,IF($J$9=46,'Mottes de 6'!AE845,IF($J$9=47,'Mottes de 6'!AF845,IF($J$9=48,'Mottes de 6'!AG845,IF($J$9=49,'Mottes de 6'!AH845,IF($J$9=50,'Mottes de 6'!AI845,IF($J$9=51,'Mottes de 6'!AJ845,IF($J$9=52,'Mottes de 6'!AK845,IF($J$9=1,'Mottes de 6'!AL845,IF($J$9=2,'Mottes de 6'!AM845,IF($J$9=3,'Mottes de 6'!AN845,IF($J$9=4,'Mottes de 6'!AO845,IF($J$9=5,'Mottes de 6'!AP845,IF($J$9=6,'Mottes de 6'!AQ845,IF($J$9=7,'Mottes de 6'!AR845,IF($J$9=8,'Mottes de 6'!AS845,IF($J$9=9,'Mottes de 6'!AT845,IF($J$9=10,'Mottes de 6'!AU845,IF($J$9=11,'Mottes de 6'!AV845,IF($J$9=12,'Mottes de 6'!AW845,IF($J$9=13,'Mottes de 6'!AX845,IF($J$9=14,'Mottes de 6'!AY845,IF($J$9=15,'Mottes de 6'!AZ845,IF($J$9=16,'Mottes de 6'!BA845,IF($J$9=17,'Mottes de 6'!BB845,IF($J$9=18,'Mottes de 6'!BC845,IF($J$9=19,'Mottes de 6'!BD845,IF($J$9=20,'Mottes de 6'!BE845,IF($J$9=21,'Mottes de 6'!BF845,IF($J$9=22,'Mottes de 6'!BG845,IF($J$9=23,'Mottes de 6'!BH845,IF($J$9=24,'Mottes de 6'!BI845,IF($J$9=25,'Mottes de 6'!BJ845,IF($J$9=26,'Mottes de 6'!BK845,IF($J$9=27,'Mottes de 6'!BL845,IF($J$9=28,'Mottes de 6'!BM845,IF($J$9=29,'Mottes de 6'!BN845,IF($J$9=30,'Mottes de 6'!BO845,IF($J$9=31,'Mottes de 6'!BP845,IF($J$9=32,'Mottes de 6'!BQ845,IF($J$9=33,'Mottes de 6'!BR845,IF($J$9=34,'Mottes de 6'!BS845,IF($J$9=35,'Mottes de 6'!BT845,))))))))))))))))))))))))))))))))))))))))))))))))))))</f>
        <v>0</v>
      </c>
      <c r="K2932" s="103" t="str">
        <f>IF('Mottes de 6'!R845=0,"","Erreur")</f>
        <v/>
      </c>
    </row>
    <row r="2933" spans="1:11" x14ac:dyDescent="0.25">
      <c r="A2933" s="103">
        <f>IF('Mottes de 6'!A846&lt;&gt;"",'Mottes de 6'!A846,"")</f>
        <v>11740</v>
      </c>
      <c r="B2933" s="103" t="str">
        <f>IF('Mottes de 6'!L846&lt;&gt;"",'Mottes de 6'!L846,"")</f>
        <v>Noai</v>
      </c>
      <c r="C2933" s="107" t="str">
        <f>IF('Mottes de 6'!B846&lt;&gt;"",'Mottes de 6'!B846,"")</f>
        <v>VERVEINE VIVACE</v>
      </c>
      <c r="D2933" s="107" t="str">
        <f>IF('Mottes de 6'!C846&lt;&gt;"",'Mottes de 6'!C846,"")</f>
        <v>Cléopatre Blanc</v>
      </c>
      <c r="E2933" s="103">
        <f>IF('Mottes de 6'!H846&lt;&gt;"",'Mottes de 6'!H846,"")</f>
        <v>11</v>
      </c>
      <c r="F2933" s="103" t="str">
        <f>IF('Mottes de 6'!E846&lt;&gt;"",'Mottes de 6'!E846,"")</f>
        <v>B</v>
      </c>
      <c r="G2933" s="103" t="str">
        <f>IF('Mottes de 6'!N846&lt;&gt;"",'Mottes de 6'!N846,"")</f>
        <v>M6</v>
      </c>
      <c r="H2933" s="103" t="str">
        <f>IF('Mottes de 6'!I846&lt;&gt;"",'Mottes de 6'!I846,"")</f>
        <v>C</v>
      </c>
      <c r="I2933" s="103" t="str">
        <f>IF('Mottes de 6'!J846&lt;&gt;"",'Mottes de 6'!J846,"")</f>
        <v/>
      </c>
      <c r="J2933" s="103">
        <f>IF($J$9=36,'Mottes de 6'!U846,IF($J$9=37,'Mottes de 6'!V846,IF($J$9=38,'Mottes de 6'!W846,IF($J$9=39,'Mottes de 6'!X846,IF($J$9=40,'Mottes de 6'!Y846,IF($J$9=41,'Mottes de 6'!Z846,IF($J$9=42,'Mottes de 6'!AA846,IF($J$9=43,'Mottes de 6'!AB846,IF($J$9=44,'Mottes de 6'!AC846,IF($J$9=45,'Mottes de 6'!AD846,IF($J$9=46,'Mottes de 6'!AE846,IF($J$9=47,'Mottes de 6'!AF846,IF($J$9=48,'Mottes de 6'!AG846,IF($J$9=49,'Mottes de 6'!AH846,IF($J$9=50,'Mottes de 6'!AI846,IF($J$9=51,'Mottes de 6'!AJ846,IF($J$9=52,'Mottes de 6'!AK846,IF($J$9=1,'Mottes de 6'!AL846,IF($J$9=2,'Mottes de 6'!AM846,IF($J$9=3,'Mottes de 6'!AN846,IF($J$9=4,'Mottes de 6'!AO846,IF($J$9=5,'Mottes de 6'!AP846,IF($J$9=6,'Mottes de 6'!AQ846,IF($J$9=7,'Mottes de 6'!AR846,IF($J$9=8,'Mottes de 6'!AS846,IF($J$9=9,'Mottes de 6'!AT846,IF($J$9=10,'Mottes de 6'!AU846,IF($J$9=11,'Mottes de 6'!AV846,IF($J$9=12,'Mottes de 6'!AW846,IF($J$9=13,'Mottes de 6'!AX846,IF($J$9=14,'Mottes de 6'!AY846,IF($J$9=15,'Mottes de 6'!AZ846,IF($J$9=16,'Mottes de 6'!BA846,IF($J$9=17,'Mottes de 6'!BB846,IF($J$9=18,'Mottes de 6'!BC846,IF($J$9=19,'Mottes de 6'!BD846,IF($J$9=20,'Mottes de 6'!BE846,IF($J$9=21,'Mottes de 6'!BF846,IF($J$9=22,'Mottes de 6'!BG846,IF($J$9=23,'Mottes de 6'!BH846,IF($J$9=24,'Mottes de 6'!BI846,IF($J$9=25,'Mottes de 6'!BJ846,IF($J$9=26,'Mottes de 6'!BK846,IF($J$9=27,'Mottes de 6'!BL846,IF($J$9=28,'Mottes de 6'!BM846,IF($J$9=29,'Mottes de 6'!BN846,IF($J$9=30,'Mottes de 6'!BO846,IF($J$9=31,'Mottes de 6'!BP846,IF($J$9=32,'Mottes de 6'!BQ846,IF($J$9=33,'Mottes de 6'!BR846,IF($J$9=34,'Mottes de 6'!BS846,IF($J$9=35,'Mottes de 6'!BT846,))))))))))))))))))))))))))))))))))))))))))))))))))))</f>
        <v>0</v>
      </c>
      <c r="K2933" s="103" t="str">
        <f>IF('Mottes de 6'!R846=0,"","Erreur")</f>
        <v/>
      </c>
    </row>
    <row r="2934" spans="1:11" x14ac:dyDescent="0.25">
      <c r="A2934" s="103">
        <f>IF('Mottes de 6'!A847&lt;&gt;"",'Mottes de 6'!A847,"")</f>
        <v>11741</v>
      </c>
      <c r="B2934" s="103" t="str">
        <f>IF('Mottes de 6'!L847&lt;&gt;"",'Mottes de 6'!L847,"")</f>
        <v>Noai</v>
      </c>
      <c r="C2934" s="107" t="str">
        <f>IF('Mottes de 6'!B847&lt;&gt;"",'Mottes de 6'!B847,"")</f>
        <v>VERVEINE VIVACE</v>
      </c>
      <c r="D2934" s="107" t="str">
        <f>IF('Mottes de 6'!C847&lt;&gt;"",'Mottes de 6'!C847,"")</f>
        <v>Cléopatre Saumon</v>
      </c>
      <c r="E2934" s="103">
        <f>IF('Mottes de 6'!H847&lt;&gt;"",'Mottes de 6'!H847,"")</f>
        <v>11</v>
      </c>
      <c r="F2934" s="103" t="str">
        <f>IF('Mottes de 6'!E847&lt;&gt;"",'Mottes de 6'!E847,"")</f>
        <v>B</v>
      </c>
      <c r="G2934" s="103" t="str">
        <f>IF('Mottes de 6'!N847&lt;&gt;"",'Mottes de 6'!N847,"")</f>
        <v>M6</v>
      </c>
      <c r="H2934" s="103" t="str">
        <f>IF('Mottes de 6'!I847&lt;&gt;"",'Mottes de 6'!I847,"")</f>
        <v>C</v>
      </c>
      <c r="I2934" s="103" t="str">
        <f>IF('Mottes de 6'!J847&lt;&gt;"",'Mottes de 6'!J847,"")</f>
        <v/>
      </c>
      <c r="J2934" s="103">
        <f>IF($J$9=36,'Mottes de 6'!U847,IF($J$9=37,'Mottes de 6'!V847,IF($J$9=38,'Mottes de 6'!W847,IF($J$9=39,'Mottes de 6'!X847,IF($J$9=40,'Mottes de 6'!Y847,IF($J$9=41,'Mottes de 6'!Z847,IF($J$9=42,'Mottes de 6'!AA847,IF($J$9=43,'Mottes de 6'!AB847,IF($J$9=44,'Mottes de 6'!AC847,IF($J$9=45,'Mottes de 6'!AD847,IF($J$9=46,'Mottes de 6'!AE847,IF($J$9=47,'Mottes de 6'!AF847,IF($J$9=48,'Mottes de 6'!AG847,IF($J$9=49,'Mottes de 6'!AH847,IF($J$9=50,'Mottes de 6'!AI847,IF($J$9=51,'Mottes de 6'!AJ847,IF($J$9=52,'Mottes de 6'!AK847,IF($J$9=1,'Mottes de 6'!AL847,IF($J$9=2,'Mottes de 6'!AM847,IF($J$9=3,'Mottes de 6'!AN847,IF($J$9=4,'Mottes de 6'!AO847,IF($J$9=5,'Mottes de 6'!AP847,IF($J$9=6,'Mottes de 6'!AQ847,IF($J$9=7,'Mottes de 6'!AR847,IF($J$9=8,'Mottes de 6'!AS847,IF($J$9=9,'Mottes de 6'!AT847,IF($J$9=10,'Mottes de 6'!AU847,IF($J$9=11,'Mottes de 6'!AV847,IF($J$9=12,'Mottes de 6'!AW847,IF($J$9=13,'Mottes de 6'!AX847,IF($J$9=14,'Mottes de 6'!AY847,IF($J$9=15,'Mottes de 6'!AZ847,IF($J$9=16,'Mottes de 6'!BA847,IF($J$9=17,'Mottes de 6'!BB847,IF($J$9=18,'Mottes de 6'!BC847,IF($J$9=19,'Mottes de 6'!BD847,IF($J$9=20,'Mottes de 6'!BE847,IF($J$9=21,'Mottes de 6'!BF847,IF($J$9=22,'Mottes de 6'!BG847,IF($J$9=23,'Mottes de 6'!BH847,IF($J$9=24,'Mottes de 6'!BI847,IF($J$9=25,'Mottes de 6'!BJ847,IF($J$9=26,'Mottes de 6'!BK847,IF($J$9=27,'Mottes de 6'!BL847,IF($J$9=28,'Mottes de 6'!BM847,IF($J$9=29,'Mottes de 6'!BN847,IF($J$9=30,'Mottes de 6'!BO847,IF($J$9=31,'Mottes de 6'!BP847,IF($J$9=32,'Mottes de 6'!BQ847,IF($J$9=33,'Mottes de 6'!BR847,IF($J$9=34,'Mottes de 6'!BS847,IF($J$9=35,'Mottes de 6'!BT847,))))))))))))))))))))))))))))))))))))))))))))))))))))</f>
        <v>0</v>
      </c>
      <c r="K2934" s="103" t="str">
        <f>IF('Mottes de 6'!R847=0,"","Erreur")</f>
        <v/>
      </c>
    </row>
    <row r="2935" spans="1:11" x14ac:dyDescent="0.25">
      <c r="A2935" s="103">
        <f>IF('Mottes de 6'!A848&lt;&gt;"",'Mottes de 6'!A848,"")</f>
        <v>11742</v>
      </c>
      <c r="B2935" s="103" t="str">
        <f>IF('Mottes de 6'!L848&lt;&gt;"",'Mottes de 6'!L848,"")</f>
        <v>Noai</v>
      </c>
      <c r="C2935" s="107" t="str">
        <f>IF('Mottes de 6'!B848&lt;&gt;"",'Mottes de 6'!B848,"")</f>
        <v>VERVEINE VIVACE</v>
      </c>
      <c r="D2935" s="107" t="str">
        <f>IF('Mottes de 6'!C848&lt;&gt;"",'Mottes de 6'!C848,"")</f>
        <v xml:space="preserve">Scarlett </v>
      </c>
      <c r="E2935" s="103">
        <f>IF('Mottes de 6'!H848&lt;&gt;"",'Mottes de 6'!H848,"")</f>
        <v>11</v>
      </c>
      <c r="F2935" s="103" t="str">
        <f>IF('Mottes de 6'!E848&lt;&gt;"",'Mottes de 6'!E848,"")</f>
        <v>B</v>
      </c>
      <c r="G2935" s="103" t="str">
        <f>IF('Mottes de 6'!N848&lt;&gt;"",'Mottes de 6'!N848,"")</f>
        <v>M6</v>
      </c>
      <c r="H2935" s="103" t="str">
        <f>IF('Mottes de 6'!I848&lt;&gt;"",'Mottes de 6'!I848,"")</f>
        <v>C</v>
      </c>
      <c r="I2935" s="103" t="str">
        <f>IF('Mottes de 6'!J848&lt;&gt;"",'Mottes de 6'!J848,"")</f>
        <v/>
      </c>
      <c r="J2935" s="103">
        <f>IF($J$9=36,'Mottes de 6'!U848,IF($J$9=37,'Mottes de 6'!V848,IF($J$9=38,'Mottes de 6'!W848,IF($J$9=39,'Mottes de 6'!X848,IF($J$9=40,'Mottes de 6'!Y848,IF($J$9=41,'Mottes de 6'!Z848,IF($J$9=42,'Mottes de 6'!AA848,IF($J$9=43,'Mottes de 6'!AB848,IF($J$9=44,'Mottes de 6'!AC848,IF($J$9=45,'Mottes de 6'!AD848,IF($J$9=46,'Mottes de 6'!AE848,IF($J$9=47,'Mottes de 6'!AF848,IF($J$9=48,'Mottes de 6'!AG848,IF($J$9=49,'Mottes de 6'!AH848,IF($J$9=50,'Mottes de 6'!AI848,IF($J$9=51,'Mottes de 6'!AJ848,IF($J$9=52,'Mottes de 6'!AK848,IF($J$9=1,'Mottes de 6'!AL848,IF($J$9=2,'Mottes de 6'!AM848,IF($J$9=3,'Mottes de 6'!AN848,IF($J$9=4,'Mottes de 6'!AO848,IF($J$9=5,'Mottes de 6'!AP848,IF($J$9=6,'Mottes de 6'!AQ848,IF($J$9=7,'Mottes de 6'!AR848,IF($J$9=8,'Mottes de 6'!AS848,IF($J$9=9,'Mottes de 6'!AT848,IF($J$9=10,'Mottes de 6'!AU848,IF($J$9=11,'Mottes de 6'!AV848,IF($J$9=12,'Mottes de 6'!AW848,IF($J$9=13,'Mottes de 6'!AX848,IF($J$9=14,'Mottes de 6'!AY848,IF($J$9=15,'Mottes de 6'!AZ848,IF($J$9=16,'Mottes de 6'!BA848,IF($J$9=17,'Mottes de 6'!BB848,IF($J$9=18,'Mottes de 6'!BC848,IF($J$9=19,'Mottes de 6'!BD848,IF($J$9=20,'Mottes de 6'!BE848,IF($J$9=21,'Mottes de 6'!BF848,IF($J$9=22,'Mottes de 6'!BG848,IF($J$9=23,'Mottes de 6'!BH848,IF($J$9=24,'Mottes de 6'!BI848,IF($J$9=25,'Mottes de 6'!BJ848,IF($J$9=26,'Mottes de 6'!BK848,IF($J$9=27,'Mottes de 6'!BL848,IF($J$9=28,'Mottes de 6'!BM848,IF($J$9=29,'Mottes de 6'!BN848,IF($J$9=30,'Mottes de 6'!BO848,IF($J$9=31,'Mottes de 6'!BP848,IF($J$9=32,'Mottes de 6'!BQ848,IF($J$9=33,'Mottes de 6'!BR848,IF($J$9=34,'Mottes de 6'!BS848,IF($J$9=35,'Mottes de 6'!BT848,))))))))))))))))))))))))))))))))))))))))))))))))))))</f>
        <v>0</v>
      </c>
      <c r="K2935" s="103" t="str">
        <f>IF('Mottes de 6'!R848=0,"","Erreur")</f>
        <v/>
      </c>
    </row>
    <row r="2936" spans="1:11" x14ac:dyDescent="0.25">
      <c r="A2936" s="103">
        <f>IF('Mottes de 6'!A849&lt;&gt;"",'Mottes de 6'!A849,"")</f>
        <v>21768</v>
      </c>
      <c r="B2936" s="103" t="str">
        <f>IF('Mottes de 6'!L849&lt;&gt;"",'Mottes de 6'!L849,"")</f>
        <v>Noai</v>
      </c>
      <c r="C2936" s="107" t="str">
        <f>IF('Mottes de 6'!B849&lt;&gt;"",'Mottes de 6'!B849,"")</f>
        <v>VERVEINE VIVACE</v>
      </c>
      <c r="D2936" s="107" t="str">
        <f>IF('Mottes de 6'!C849&lt;&gt;"",'Mottes de 6'!C849,"")</f>
        <v>Variés</v>
      </c>
      <c r="E2936" s="103">
        <f>IF('Mottes de 6'!H849&lt;&gt;"",'Mottes de 6'!H849,"")</f>
        <v>11</v>
      </c>
      <c r="F2936" s="103" t="str">
        <f>IF('Mottes de 6'!E849&lt;&gt;"",'Mottes de 6'!E849,"")</f>
        <v>B</v>
      </c>
      <c r="G2936" s="103" t="str">
        <f>IF('Mottes de 6'!N849&lt;&gt;"",'Mottes de 6'!N849,"")</f>
        <v>M6</v>
      </c>
      <c r="H2936" s="103" t="str">
        <f>IF('Mottes de 6'!I849&lt;&gt;"",'Mottes de 6'!I849,"")</f>
        <v>C</v>
      </c>
      <c r="I2936" s="103" t="str">
        <f>IF('Mottes de 6'!J849&lt;&gt;"",'Mottes de 6'!J849,"")</f>
        <v/>
      </c>
      <c r="J2936" s="103">
        <f>IF($J$9=36,'Mottes de 6'!U849,IF($J$9=37,'Mottes de 6'!V849,IF($J$9=38,'Mottes de 6'!W849,IF($J$9=39,'Mottes de 6'!X849,IF($J$9=40,'Mottes de 6'!Y849,IF($J$9=41,'Mottes de 6'!Z849,IF($J$9=42,'Mottes de 6'!AA849,IF($J$9=43,'Mottes de 6'!AB849,IF($J$9=44,'Mottes de 6'!AC849,IF($J$9=45,'Mottes de 6'!AD849,IF($J$9=46,'Mottes de 6'!AE849,IF($J$9=47,'Mottes de 6'!AF849,IF($J$9=48,'Mottes de 6'!AG849,IF($J$9=49,'Mottes de 6'!AH849,IF($J$9=50,'Mottes de 6'!AI849,IF($J$9=51,'Mottes de 6'!AJ849,IF($J$9=52,'Mottes de 6'!AK849,IF($J$9=1,'Mottes de 6'!AL849,IF($J$9=2,'Mottes de 6'!AM849,IF($J$9=3,'Mottes de 6'!AN849,IF($J$9=4,'Mottes de 6'!AO849,IF($J$9=5,'Mottes de 6'!AP849,IF($J$9=6,'Mottes de 6'!AQ849,IF($J$9=7,'Mottes de 6'!AR849,IF($J$9=8,'Mottes de 6'!AS849,IF($J$9=9,'Mottes de 6'!AT849,IF($J$9=10,'Mottes de 6'!AU849,IF($J$9=11,'Mottes de 6'!AV849,IF($J$9=12,'Mottes de 6'!AW849,IF($J$9=13,'Mottes de 6'!AX849,IF($J$9=14,'Mottes de 6'!AY849,IF($J$9=15,'Mottes de 6'!AZ849,IF($J$9=16,'Mottes de 6'!BA849,IF($J$9=17,'Mottes de 6'!BB849,IF($J$9=18,'Mottes de 6'!BC849,IF($J$9=19,'Mottes de 6'!BD849,IF($J$9=20,'Mottes de 6'!BE849,IF($J$9=21,'Mottes de 6'!BF849,IF($J$9=22,'Mottes de 6'!BG849,IF($J$9=23,'Mottes de 6'!BH849,IF($J$9=24,'Mottes de 6'!BI849,IF($J$9=25,'Mottes de 6'!BJ849,IF($J$9=26,'Mottes de 6'!BK849,IF($J$9=27,'Mottes de 6'!BL849,IF($J$9=28,'Mottes de 6'!BM849,IF($J$9=29,'Mottes de 6'!BN849,IF($J$9=30,'Mottes de 6'!BO849,IF($J$9=31,'Mottes de 6'!BP849,IF($J$9=32,'Mottes de 6'!BQ849,IF($J$9=33,'Mottes de 6'!BR849,IF($J$9=34,'Mottes de 6'!BS849,IF($J$9=35,'Mottes de 6'!BT849,))))))))))))))))))))))))))))))))))))))))))))))))))))</f>
        <v>0</v>
      </c>
      <c r="K2936" s="103" t="str">
        <f>IF('Mottes de 6'!R849=0,"","Erreur")</f>
        <v/>
      </c>
    </row>
    <row r="2937" spans="1:11" x14ac:dyDescent="0.25">
      <c r="A2937" s="450"/>
      <c r="B2937" s="450"/>
      <c r="C2937" s="451" t="s">
        <v>2000</v>
      </c>
      <c r="D2937" s="451"/>
      <c r="E2937" s="450"/>
      <c r="F2937" s="450"/>
      <c r="G2937" s="450"/>
      <c r="H2937" s="450"/>
      <c r="I2937" s="450"/>
      <c r="J2937" s="450">
        <f>SUBTOTAL(9,J2931:J2936)</f>
        <v>0</v>
      </c>
      <c r="K2937" s="450"/>
    </row>
    <row r="2938" spans="1:11" x14ac:dyDescent="0.25">
      <c r="A2938" s="103">
        <f>IF('Mottes de 6'!A850&lt;&gt;"",'Mottes de 6'!A850,"")</f>
        <v>21757</v>
      </c>
      <c r="B2938" s="103" t="str">
        <f>IF('Mottes de 6'!L850&lt;&gt;"",'Mottes de 6'!L850,"")</f>
        <v>Noai</v>
      </c>
      <c r="C2938" s="107" t="str">
        <f>IF('Mottes de 6'!B850&lt;&gt;"",'Mottes de 6'!B850,"")</f>
        <v>VERVEINE TAPIEN</v>
      </c>
      <c r="D2938" s="107" t="str">
        <f>IF('Mottes de 6'!C850&lt;&gt;"",'Mottes de 6'!C850,"")</f>
        <v xml:space="preserve">Saumon </v>
      </c>
      <c r="E2938" s="103">
        <f>IF('Mottes de 6'!H850&lt;&gt;"",'Mottes de 6'!H850,"")</f>
        <v>11</v>
      </c>
      <c r="F2938" s="103" t="str">
        <f>IF('Mottes de 6'!E850&lt;&gt;"",'Mottes de 6'!E850,"")</f>
        <v>B</v>
      </c>
      <c r="G2938" s="103" t="str">
        <f>IF('Mottes de 6'!N850&lt;&gt;"",'Mottes de 6'!N850,"")</f>
        <v>M6</v>
      </c>
      <c r="H2938" s="103" t="str">
        <f>IF('Mottes de 6'!I850&lt;&gt;"",'Mottes de 6'!I850,"")</f>
        <v>C</v>
      </c>
      <c r="I2938" s="103">
        <f>IF('Mottes de 6'!J850&lt;&gt;"",'Mottes de 6'!J850,"")</f>
        <v>0.05</v>
      </c>
      <c r="J2938" s="103">
        <f>IF($J$9=36,'Mottes de 6'!U850,IF($J$9=37,'Mottes de 6'!V850,IF($J$9=38,'Mottes de 6'!W850,IF($J$9=39,'Mottes de 6'!X850,IF($J$9=40,'Mottes de 6'!Y850,IF($J$9=41,'Mottes de 6'!Z850,IF($J$9=42,'Mottes de 6'!AA850,IF($J$9=43,'Mottes de 6'!AB850,IF($J$9=44,'Mottes de 6'!AC850,IF($J$9=45,'Mottes de 6'!AD850,IF($J$9=46,'Mottes de 6'!AE850,IF($J$9=47,'Mottes de 6'!AF850,IF($J$9=48,'Mottes de 6'!AG850,IF($J$9=49,'Mottes de 6'!AH850,IF($J$9=50,'Mottes de 6'!AI850,IF($J$9=51,'Mottes de 6'!AJ850,IF($J$9=52,'Mottes de 6'!AK850,IF($J$9=1,'Mottes de 6'!AL850,IF($J$9=2,'Mottes de 6'!AM850,IF($J$9=3,'Mottes de 6'!AN850,IF($J$9=4,'Mottes de 6'!AO850,IF($J$9=5,'Mottes de 6'!AP850,IF($J$9=6,'Mottes de 6'!AQ850,IF($J$9=7,'Mottes de 6'!AR850,IF($J$9=8,'Mottes de 6'!AS850,IF($J$9=9,'Mottes de 6'!AT850,IF($J$9=10,'Mottes de 6'!AU850,IF($J$9=11,'Mottes de 6'!AV850,IF($J$9=12,'Mottes de 6'!AW850,IF($J$9=13,'Mottes de 6'!AX850,IF($J$9=14,'Mottes de 6'!AY850,IF($J$9=15,'Mottes de 6'!AZ850,IF($J$9=16,'Mottes de 6'!BA850,IF($J$9=17,'Mottes de 6'!BB850,IF($J$9=18,'Mottes de 6'!BC850,IF($J$9=19,'Mottes de 6'!BD850,IF($J$9=20,'Mottes de 6'!BE850,IF($J$9=21,'Mottes de 6'!BF850,IF($J$9=22,'Mottes de 6'!BG850,IF($J$9=23,'Mottes de 6'!BH850,IF($J$9=24,'Mottes de 6'!BI850,IF($J$9=25,'Mottes de 6'!BJ850,IF($J$9=26,'Mottes de 6'!BK850,IF($J$9=27,'Mottes de 6'!BL850,IF($J$9=28,'Mottes de 6'!BM850,IF($J$9=29,'Mottes de 6'!BN850,IF($J$9=30,'Mottes de 6'!BO850,IF($J$9=31,'Mottes de 6'!BP850,IF($J$9=32,'Mottes de 6'!BQ850,IF($J$9=33,'Mottes de 6'!BR850,IF($J$9=34,'Mottes de 6'!BS850,IF($J$9=35,'Mottes de 6'!BT850,))))))))))))))))))))))))))))))))))))))))))))))))))))</f>
        <v>0</v>
      </c>
      <c r="K2938" s="103" t="str">
        <f>IF('Mottes de 6'!R850=0,"","Erreur")</f>
        <v/>
      </c>
    </row>
    <row r="2939" spans="1:11" x14ac:dyDescent="0.25">
      <c r="A2939" s="103">
        <f>IF('Mottes de 6'!A851&lt;&gt;"",'Mottes de 6'!A851,"")</f>
        <v>21759</v>
      </c>
      <c r="B2939" s="103" t="str">
        <f>IF('Mottes de 6'!L851&lt;&gt;"",'Mottes de 6'!L851,"")</f>
        <v>Noai</v>
      </c>
      <c r="C2939" s="107" t="str">
        <f>IF('Mottes de 6'!B851&lt;&gt;"",'Mottes de 6'!B851,"")</f>
        <v>VERVEINE TAPIEN</v>
      </c>
      <c r="D2939" s="107" t="str">
        <f>IF('Mottes de 6'!C851&lt;&gt;"",'Mottes de 6'!C851,"")</f>
        <v>Sky blue</v>
      </c>
      <c r="E2939" s="103">
        <f>IF('Mottes de 6'!H851&lt;&gt;"",'Mottes de 6'!H851,"")</f>
        <v>11</v>
      </c>
      <c r="F2939" s="103" t="str">
        <f>IF('Mottes de 6'!E851&lt;&gt;"",'Mottes de 6'!E851,"")</f>
        <v>B</v>
      </c>
      <c r="G2939" s="103" t="str">
        <f>IF('Mottes de 6'!N851&lt;&gt;"",'Mottes de 6'!N851,"")</f>
        <v>M6</v>
      </c>
      <c r="H2939" s="103" t="str">
        <f>IF('Mottes de 6'!I851&lt;&gt;"",'Mottes de 6'!I851,"")</f>
        <v>C</v>
      </c>
      <c r="I2939" s="103">
        <f>IF('Mottes de 6'!J851&lt;&gt;"",'Mottes de 6'!J851,"")</f>
        <v>0.05</v>
      </c>
      <c r="J2939" s="103">
        <f>IF($J$9=36,'Mottes de 6'!U851,IF($J$9=37,'Mottes de 6'!V851,IF($J$9=38,'Mottes de 6'!W851,IF($J$9=39,'Mottes de 6'!X851,IF($J$9=40,'Mottes de 6'!Y851,IF($J$9=41,'Mottes de 6'!Z851,IF($J$9=42,'Mottes de 6'!AA851,IF($J$9=43,'Mottes de 6'!AB851,IF($J$9=44,'Mottes de 6'!AC851,IF($J$9=45,'Mottes de 6'!AD851,IF($J$9=46,'Mottes de 6'!AE851,IF($J$9=47,'Mottes de 6'!AF851,IF($J$9=48,'Mottes de 6'!AG851,IF($J$9=49,'Mottes de 6'!AH851,IF($J$9=50,'Mottes de 6'!AI851,IF($J$9=51,'Mottes de 6'!AJ851,IF($J$9=52,'Mottes de 6'!AK851,IF($J$9=1,'Mottes de 6'!AL851,IF($J$9=2,'Mottes de 6'!AM851,IF($J$9=3,'Mottes de 6'!AN851,IF($J$9=4,'Mottes de 6'!AO851,IF($J$9=5,'Mottes de 6'!AP851,IF($J$9=6,'Mottes de 6'!AQ851,IF($J$9=7,'Mottes de 6'!AR851,IF($J$9=8,'Mottes de 6'!AS851,IF($J$9=9,'Mottes de 6'!AT851,IF($J$9=10,'Mottes de 6'!AU851,IF($J$9=11,'Mottes de 6'!AV851,IF($J$9=12,'Mottes de 6'!AW851,IF($J$9=13,'Mottes de 6'!AX851,IF($J$9=14,'Mottes de 6'!AY851,IF($J$9=15,'Mottes de 6'!AZ851,IF($J$9=16,'Mottes de 6'!BA851,IF($J$9=17,'Mottes de 6'!BB851,IF($J$9=18,'Mottes de 6'!BC851,IF($J$9=19,'Mottes de 6'!BD851,IF($J$9=20,'Mottes de 6'!BE851,IF($J$9=21,'Mottes de 6'!BF851,IF($J$9=22,'Mottes de 6'!BG851,IF($J$9=23,'Mottes de 6'!BH851,IF($J$9=24,'Mottes de 6'!BI851,IF($J$9=25,'Mottes de 6'!BJ851,IF($J$9=26,'Mottes de 6'!BK851,IF($J$9=27,'Mottes de 6'!BL851,IF($J$9=28,'Mottes de 6'!BM851,IF($J$9=29,'Mottes de 6'!BN851,IF($J$9=30,'Mottes de 6'!BO851,IF($J$9=31,'Mottes de 6'!BP851,IF($J$9=32,'Mottes de 6'!BQ851,IF($J$9=33,'Mottes de 6'!BR851,IF($J$9=34,'Mottes de 6'!BS851,IF($J$9=35,'Mottes de 6'!BT851,))))))))))))))))))))))))))))))))))))))))))))))))))))</f>
        <v>0</v>
      </c>
      <c r="K2939" s="103" t="str">
        <f>IF('Mottes de 6'!R851=0,"","Erreur")</f>
        <v/>
      </c>
    </row>
    <row r="2940" spans="1:11" x14ac:dyDescent="0.25">
      <c r="A2940" s="103">
        <f>IF('Mottes de 6'!A852&lt;&gt;"",'Mottes de 6'!A852,"")</f>
        <v>21761</v>
      </c>
      <c r="B2940" s="103" t="str">
        <f>IF('Mottes de 6'!L852&lt;&gt;"",'Mottes de 6'!L852,"")</f>
        <v>Noai</v>
      </c>
      <c r="C2940" s="107" t="str">
        <f>IF('Mottes de 6'!B852&lt;&gt;"",'Mottes de 6'!B852,"")</f>
        <v>VERVEINE TAPIEN</v>
      </c>
      <c r="D2940" s="107" t="str">
        <f>IF('Mottes de 6'!C852&lt;&gt;"",'Mottes de 6'!C852,"")</f>
        <v xml:space="preserve">Violet </v>
      </c>
      <c r="E2940" s="103">
        <f>IF('Mottes de 6'!H852&lt;&gt;"",'Mottes de 6'!H852,"")</f>
        <v>11</v>
      </c>
      <c r="F2940" s="103" t="str">
        <f>IF('Mottes de 6'!E852&lt;&gt;"",'Mottes de 6'!E852,"")</f>
        <v>B</v>
      </c>
      <c r="G2940" s="103" t="str">
        <f>IF('Mottes de 6'!N852&lt;&gt;"",'Mottes de 6'!N852,"")</f>
        <v>M6</v>
      </c>
      <c r="H2940" s="103" t="str">
        <f>IF('Mottes de 6'!I852&lt;&gt;"",'Mottes de 6'!I852,"")</f>
        <v>C</v>
      </c>
      <c r="I2940" s="103">
        <f>IF('Mottes de 6'!J852&lt;&gt;"",'Mottes de 6'!J852,"")</f>
        <v>0.05</v>
      </c>
      <c r="J2940" s="103">
        <f>IF($J$9=36,'Mottes de 6'!U852,IF($J$9=37,'Mottes de 6'!V852,IF($J$9=38,'Mottes de 6'!W852,IF($J$9=39,'Mottes de 6'!X852,IF($J$9=40,'Mottes de 6'!Y852,IF($J$9=41,'Mottes de 6'!Z852,IF($J$9=42,'Mottes de 6'!AA852,IF($J$9=43,'Mottes de 6'!AB852,IF($J$9=44,'Mottes de 6'!AC852,IF($J$9=45,'Mottes de 6'!AD852,IF($J$9=46,'Mottes de 6'!AE852,IF($J$9=47,'Mottes de 6'!AF852,IF($J$9=48,'Mottes de 6'!AG852,IF($J$9=49,'Mottes de 6'!AH852,IF($J$9=50,'Mottes de 6'!AI852,IF($J$9=51,'Mottes de 6'!AJ852,IF($J$9=52,'Mottes de 6'!AK852,IF($J$9=1,'Mottes de 6'!AL852,IF($J$9=2,'Mottes de 6'!AM852,IF($J$9=3,'Mottes de 6'!AN852,IF($J$9=4,'Mottes de 6'!AO852,IF($J$9=5,'Mottes de 6'!AP852,IF($J$9=6,'Mottes de 6'!AQ852,IF($J$9=7,'Mottes de 6'!AR852,IF($J$9=8,'Mottes de 6'!AS852,IF($J$9=9,'Mottes de 6'!AT852,IF($J$9=10,'Mottes de 6'!AU852,IF($J$9=11,'Mottes de 6'!AV852,IF($J$9=12,'Mottes de 6'!AW852,IF($J$9=13,'Mottes de 6'!AX852,IF($J$9=14,'Mottes de 6'!AY852,IF($J$9=15,'Mottes de 6'!AZ852,IF($J$9=16,'Mottes de 6'!BA852,IF($J$9=17,'Mottes de 6'!BB852,IF($J$9=18,'Mottes de 6'!BC852,IF($J$9=19,'Mottes de 6'!BD852,IF($J$9=20,'Mottes de 6'!BE852,IF($J$9=21,'Mottes de 6'!BF852,IF($J$9=22,'Mottes de 6'!BG852,IF($J$9=23,'Mottes de 6'!BH852,IF($J$9=24,'Mottes de 6'!BI852,IF($J$9=25,'Mottes de 6'!BJ852,IF($J$9=26,'Mottes de 6'!BK852,IF($J$9=27,'Mottes de 6'!BL852,IF($J$9=28,'Mottes de 6'!BM852,IF($J$9=29,'Mottes de 6'!BN852,IF($J$9=30,'Mottes de 6'!BO852,IF($J$9=31,'Mottes de 6'!BP852,IF($J$9=32,'Mottes de 6'!BQ852,IF($J$9=33,'Mottes de 6'!BR852,IF($J$9=34,'Mottes de 6'!BS852,IF($J$9=35,'Mottes de 6'!BT852,))))))))))))))))))))))))))))))))))))))))))))))))))))</f>
        <v>0</v>
      </c>
      <c r="K2940" s="103" t="str">
        <f>IF('Mottes de 6'!R852=0,"","Erreur")</f>
        <v/>
      </c>
    </row>
    <row r="2941" spans="1:11" x14ac:dyDescent="0.25">
      <c r="A2941" s="450"/>
      <c r="B2941" s="450"/>
      <c r="C2941" s="451" t="s">
        <v>2001</v>
      </c>
      <c r="D2941" s="451"/>
      <c r="E2941" s="450"/>
      <c r="F2941" s="450"/>
      <c r="G2941" s="450"/>
      <c r="H2941" s="450"/>
      <c r="I2941" s="450"/>
      <c r="J2941" s="450">
        <f>SUBTOTAL(9,J2938:J2940)</f>
        <v>0</v>
      </c>
      <c r="K2941" s="450"/>
    </row>
    <row r="2942" spans="1:11" x14ac:dyDescent="0.25">
      <c r="A2942" s="103">
        <f>IF('Mottes de 6'!A853&lt;&gt;"",'Mottes de 6'!A853,"")</f>
        <v>21737</v>
      </c>
      <c r="B2942" s="103" t="str">
        <f>IF('Mottes de 6'!L853&lt;&gt;"",'Mottes de 6'!L853,"")</f>
        <v>Noai</v>
      </c>
      <c r="C2942" s="107" t="str">
        <f>IF('Mottes de 6'!B853&lt;&gt;"",'Mottes de 6'!B853,"")</f>
        <v>VERVEINE ESTRELLA</v>
      </c>
      <c r="D2942" s="107" t="str">
        <f>IF('Mottes de 6'!C853&lt;&gt;"",'Mottes de 6'!C853,"")</f>
        <v xml:space="preserve">Lobsterfest </v>
      </c>
      <c r="E2942" s="103">
        <f>IF('Mottes de 6'!H853&lt;&gt;"",'Mottes de 6'!H853,"")</f>
        <v>11</v>
      </c>
      <c r="F2942" s="103" t="str">
        <f>IF('Mottes de 6'!E853&lt;&gt;"",'Mottes de 6'!E853,"")</f>
        <v>B</v>
      </c>
      <c r="G2942" s="103" t="str">
        <f>IF('Mottes de 6'!N853&lt;&gt;"",'Mottes de 6'!N853,"")</f>
        <v>M6</v>
      </c>
      <c r="H2942" s="103" t="str">
        <f>IF('Mottes de 6'!I853&lt;&gt;"",'Mottes de 6'!I853,"")</f>
        <v>C</v>
      </c>
      <c r="I2942" s="103">
        <f>IF('Mottes de 6'!J853&lt;&gt;"",'Mottes de 6'!J853,"")</f>
        <v>4.1000000000000002E-2</v>
      </c>
      <c r="J2942" s="103">
        <f>IF($J$9=36,'Mottes de 6'!U853,IF($J$9=37,'Mottes de 6'!V853,IF($J$9=38,'Mottes de 6'!W853,IF($J$9=39,'Mottes de 6'!X853,IF($J$9=40,'Mottes de 6'!Y853,IF($J$9=41,'Mottes de 6'!Z853,IF($J$9=42,'Mottes de 6'!AA853,IF($J$9=43,'Mottes de 6'!AB853,IF($J$9=44,'Mottes de 6'!AC853,IF($J$9=45,'Mottes de 6'!AD853,IF($J$9=46,'Mottes de 6'!AE853,IF($J$9=47,'Mottes de 6'!AF853,IF($J$9=48,'Mottes de 6'!AG853,IF($J$9=49,'Mottes de 6'!AH853,IF($J$9=50,'Mottes de 6'!AI853,IF($J$9=51,'Mottes de 6'!AJ853,IF($J$9=52,'Mottes de 6'!AK853,IF($J$9=1,'Mottes de 6'!AL853,IF($J$9=2,'Mottes de 6'!AM853,IF($J$9=3,'Mottes de 6'!AN853,IF($J$9=4,'Mottes de 6'!AO853,IF($J$9=5,'Mottes de 6'!AP853,IF($J$9=6,'Mottes de 6'!AQ853,IF($J$9=7,'Mottes de 6'!AR853,IF($J$9=8,'Mottes de 6'!AS853,IF($J$9=9,'Mottes de 6'!AT853,IF($J$9=10,'Mottes de 6'!AU853,IF($J$9=11,'Mottes de 6'!AV853,IF($J$9=12,'Mottes de 6'!AW853,IF($J$9=13,'Mottes de 6'!AX853,IF($J$9=14,'Mottes de 6'!AY853,IF($J$9=15,'Mottes de 6'!AZ853,IF($J$9=16,'Mottes de 6'!BA853,IF($J$9=17,'Mottes de 6'!BB853,IF($J$9=18,'Mottes de 6'!BC853,IF($J$9=19,'Mottes de 6'!BD853,IF($J$9=20,'Mottes de 6'!BE853,IF($J$9=21,'Mottes de 6'!BF853,IF($J$9=22,'Mottes de 6'!BG853,IF($J$9=23,'Mottes de 6'!BH853,IF($J$9=24,'Mottes de 6'!BI853,IF($J$9=25,'Mottes de 6'!BJ853,IF($J$9=26,'Mottes de 6'!BK853,IF($J$9=27,'Mottes de 6'!BL853,IF($J$9=28,'Mottes de 6'!BM853,IF($J$9=29,'Mottes de 6'!BN853,IF($J$9=30,'Mottes de 6'!BO853,IF($J$9=31,'Mottes de 6'!BP853,IF($J$9=32,'Mottes de 6'!BQ853,IF($J$9=33,'Mottes de 6'!BR853,IF($J$9=34,'Mottes de 6'!BS853,IF($J$9=35,'Mottes de 6'!BT853,))))))))))))))))))))))))))))))))))))))))))))))))))))</f>
        <v>0</v>
      </c>
      <c r="K2942" s="103" t="str">
        <f>IF('Mottes de 6'!R853=0,"","Erreur")</f>
        <v/>
      </c>
    </row>
    <row r="2943" spans="1:11" x14ac:dyDescent="0.25">
      <c r="A2943" s="103">
        <f>IF('Mottes de 6'!A854&lt;&gt;"",'Mottes de 6'!A854,"")</f>
        <v>21747</v>
      </c>
      <c r="B2943" s="103" t="str">
        <f>IF('Mottes de 6'!L854&lt;&gt;"",'Mottes de 6'!L854,"")</f>
        <v>Noai</v>
      </c>
      <c r="C2943" s="107" t="str">
        <f>IF('Mottes de 6'!B854&lt;&gt;"",'Mottes de 6'!B854,"")</f>
        <v>VERVEINE ESTRELLA</v>
      </c>
      <c r="D2943" s="107" t="str">
        <f>IF('Mottes de 6'!C854&lt;&gt;"",'Mottes de 6'!C854,"")</f>
        <v xml:space="preserve">Voodoo Burgundy Star </v>
      </c>
      <c r="E2943" s="103">
        <f>IF('Mottes de 6'!H854&lt;&gt;"",'Mottes de 6'!H854,"")</f>
        <v>11</v>
      </c>
      <c r="F2943" s="103" t="str">
        <f>IF('Mottes de 6'!E854&lt;&gt;"",'Mottes de 6'!E854,"")</f>
        <v>B</v>
      </c>
      <c r="G2943" s="103" t="str">
        <f>IF('Mottes de 6'!N854&lt;&gt;"",'Mottes de 6'!N854,"")</f>
        <v>M6</v>
      </c>
      <c r="H2943" s="103" t="str">
        <f>IF('Mottes de 6'!I854&lt;&gt;"",'Mottes de 6'!I854,"")</f>
        <v>C</v>
      </c>
      <c r="I2943" s="103">
        <f>IF('Mottes de 6'!J854&lt;&gt;"",'Mottes de 6'!J854,"")</f>
        <v>0.05</v>
      </c>
      <c r="J2943" s="103">
        <f>IF($J$9=36,'Mottes de 6'!U854,IF($J$9=37,'Mottes de 6'!V854,IF($J$9=38,'Mottes de 6'!W854,IF($J$9=39,'Mottes de 6'!X854,IF($J$9=40,'Mottes de 6'!Y854,IF($J$9=41,'Mottes de 6'!Z854,IF($J$9=42,'Mottes de 6'!AA854,IF($J$9=43,'Mottes de 6'!AB854,IF($J$9=44,'Mottes de 6'!AC854,IF($J$9=45,'Mottes de 6'!AD854,IF($J$9=46,'Mottes de 6'!AE854,IF($J$9=47,'Mottes de 6'!AF854,IF($J$9=48,'Mottes de 6'!AG854,IF($J$9=49,'Mottes de 6'!AH854,IF($J$9=50,'Mottes de 6'!AI854,IF($J$9=51,'Mottes de 6'!AJ854,IF($J$9=52,'Mottes de 6'!AK854,IF($J$9=1,'Mottes de 6'!AL854,IF($J$9=2,'Mottes de 6'!AM854,IF($J$9=3,'Mottes de 6'!AN854,IF($J$9=4,'Mottes de 6'!AO854,IF($J$9=5,'Mottes de 6'!AP854,IF($J$9=6,'Mottes de 6'!AQ854,IF($J$9=7,'Mottes de 6'!AR854,IF($J$9=8,'Mottes de 6'!AS854,IF($J$9=9,'Mottes de 6'!AT854,IF($J$9=10,'Mottes de 6'!AU854,IF($J$9=11,'Mottes de 6'!AV854,IF($J$9=12,'Mottes de 6'!AW854,IF($J$9=13,'Mottes de 6'!AX854,IF($J$9=14,'Mottes de 6'!AY854,IF($J$9=15,'Mottes de 6'!AZ854,IF($J$9=16,'Mottes de 6'!BA854,IF($J$9=17,'Mottes de 6'!BB854,IF($J$9=18,'Mottes de 6'!BC854,IF($J$9=19,'Mottes de 6'!BD854,IF($J$9=20,'Mottes de 6'!BE854,IF($J$9=21,'Mottes de 6'!BF854,IF($J$9=22,'Mottes de 6'!BG854,IF($J$9=23,'Mottes de 6'!BH854,IF($J$9=24,'Mottes de 6'!BI854,IF($J$9=25,'Mottes de 6'!BJ854,IF($J$9=26,'Mottes de 6'!BK854,IF($J$9=27,'Mottes de 6'!BL854,IF($J$9=28,'Mottes de 6'!BM854,IF($J$9=29,'Mottes de 6'!BN854,IF($J$9=30,'Mottes de 6'!BO854,IF($J$9=31,'Mottes de 6'!BP854,IF($J$9=32,'Mottes de 6'!BQ854,IF($J$9=33,'Mottes de 6'!BR854,IF($J$9=34,'Mottes de 6'!BS854,IF($J$9=35,'Mottes de 6'!BT854,))))))))))))))))))))))))))))))))))))))))))))))))))))</f>
        <v>0</v>
      </c>
      <c r="K2943" s="103" t="str">
        <f>IF('Mottes de 6'!R854=0,"","Erreur")</f>
        <v/>
      </c>
    </row>
    <row r="2944" spans="1:11" x14ac:dyDescent="0.25">
      <c r="A2944" s="103">
        <f>IF('Mottes de 6'!A855&lt;&gt;"",'Mottes de 6'!A855,"")</f>
        <v>11746</v>
      </c>
      <c r="B2944" s="103" t="str">
        <f>IF('Mottes de 6'!L855&lt;&gt;"",'Mottes de 6'!L855,"")</f>
        <v>Noai</v>
      </c>
      <c r="C2944" s="107" t="str">
        <f>IF('Mottes de 6'!B855&lt;&gt;"",'Mottes de 6'!B855,"")</f>
        <v>VERVEINE ESTRELLA</v>
      </c>
      <c r="D2944" s="107" t="str">
        <f>IF('Mottes de 6'!C855&lt;&gt;"",'Mottes de 6'!C855,"")</f>
        <v xml:space="preserve">Voodoo Pink Star </v>
      </c>
      <c r="E2944" s="103">
        <f>IF('Mottes de 6'!H855&lt;&gt;"",'Mottes de 6'!H855,"")</f>
        <v>11</v>
      </c>
      <c r="F2944" s="103" t="str">
        <f>IF('Mottes de 6'!E855&lt;&gt;"",'Mottes de 6'!E855,"")</f>
        <v>B</v>
      </c>
      <c r="G2944" s="103" t="str">
        <f>IF('Mottes de 6'!N855&lt;&gt;"",'Mottes de 6'!N855,"")</f>
        <v>M6</v>
      </c>
      <c r="H2944" s="103" t="str">
        <f>IF('Mottes de 6'!I855&lt;&gt;"",'Mottes de 6'!I855,"")</f>
        <v>C</v>
      </c>
      <c r="I2944" s="103">
        <f>IF('Mottes de 6'!J855&lt;&gt;"",'Mottes de 6'!J855,"")</f>
        <v>0.05</v>
      </c>
      <c r="J2944" s="103">
        <f>IF($J$9=36,'Mottes de 6'!U855,IF($J$9=37,'Mottes de 6'!V855,IF($J$9=38,'Mottes de 6'!W855,IF($J$9=39,'Mottes de 6'!X855,IF($J$9=40,'Mottes de 6'!Y855,IF($J$9=41,'Mottes de 6'!Z855,IF($J$9=42,'Mottes de 6'!AA855,IF($J$9=43,'Mottes de 6'!AB855,IF($J$9=44,'Mottes de 6'!AC855,IF($J$9=45,'Mottes de 6'!AD855,IF($J$9=46,'Mottes de 6'!AE855,IF($J$9=47,'Mottes de 6'!AF855,IF($J$9=48,'Mottes de 6'!AG855,IF($J$9=49,'Mottes de 6'!AH855,IF($J$9=50,'Mottes de 6'!AI855,IF($J$9=51,'Mottes de 6'!AJ855,IF($J$9=52,'Mottes de 6'!AK855,IF($J$9=1,'Mottes de 6'!AL855,IF($J$9=2,'Mottes de 6'!AM855,IF($J$9=3,'Mottes de 6'!AN855,IF($J$9=4,'Mottes de 6'!AO855,IF($J$9=5,'Mottes de 6'!AP855,IF($J$9=6,'Mottes de 6'!AQ855,IF($J$9=7,'Mottes de 6'!AR855,IF($J$9=8,'Mottes de 6'!AS855,IF($J$9=9,'Mottes de 6'!AT855,IF($J$9=10,'Mottes de 6'!AU855,IF($J$9=11,'Mottes de 6'!AV855,IF($J$9=12,'Mottes de 6'!AW855,IF($J$9=13,'Mottes de 6'!AX855,IF($J$9=14,'Mottes de 6'!AY855,IF($J$9=15,'Mottes de 6'!AZ855,IF($J$9=16,'Mottes de 6'!BA855,IF($J$9=17,'Mottes de 6'!BB855,IF($J$9=18,'Mottes de 6'!BC855,IF($J$9=19,'Mottes de 6'!BD855,IF($J$9=20,'Mottes de 6'!BE855,IF($J$9=21,'Mottes de 6'!BF855,IF($J$9=22,'Mottes de 6'!BG855,IF($J$9=23,'Mottes de 6'!BH855,IF($J$9=24,'Mottes de 6'!BI855,IF($J$9=25,'Mottes de 6'!BJ855,IF($J$9=26,'Mottes de 6'!BK855,IF($J$9=27,'Mottes de 6'!BL855,IF($J$9=28,'Mottes de 6'!BM855,IF($J$9=29,'Mottes de 6'!BN855,IF($J$9=30,'Mottes de 6'!BO855,IF($J$9=31,'Mottes de 6'!BP855,IF($J$9=32,'Mottes de 6'!BQ855,IF($J$9=33,'Mottes de 6'!BR855,IF($J$9=34,'Mottes de 6'!BS855,IF($J$9=35,'Mottes de 6'!BT855,))))))))))))))))))))))))))))))))))))))))))))))))))))</f>
        <v>0</v>
      </c>
      <c r="K2944" s="103" t="str">
        <f>IF('Mottes de 6'!R855=0,"","Erreur")</f>
        <v/>
      </c>
    </row>
    <row r="2945" spans="1:11" x14ac:dyDescent="0.25">
      <c r="A2945" s="103">
        <f>IF('Mottes de 6'!A856&lt;&gt;"",'Mottes de 6'!A856,"")</f>
        <v>11748</v>
      </c>
      <c r="B2945" s="103" t="str">
        <f>IF('Mottes de 6'!L856&lt;&gt;"",'Mottes de 6'!L856,"")</f>
        <v>Noai</v>
      </c>
      <c r="C2945" s="107" t="str">
        <f>IF('Mottes de 6'!B856&lt;&gt;"",'Mottes de 6'!B856,"")</f>
        <v>VERVEINE ESTRELLA</v>
      </c>
      <c r="D2945" s="107" t="str">
        <f>IF('Mottes de 6'!C856&lt;&gt;"",'Mottes de 6'!C856,"")</f>
        <v xml:space="preserve">Voodoo Red Star </v>
      </c>
      <c r="E2945" s="103">
        <f>IF('Mottes de 6'!H856&lt;&gt;"",'Mottes de 6'!H856,"")</f>
        <v>11</v>
      </c>
      <c r="F2945" s="103" t="str">
        <f>IF('Mottes de 6'!E856&lt;&gt;"",'Mottes de 6'!E856,"")</f>
        <v>B</v>
      </c>
      <c r="G2945" s="103" t="str">
        <f>IF('Mottes de 6'!N856&lt;&gt;"",'Mottes de 6'!N856,"")</f>
        <v>M6</v>
      </c>
      <c r="H2945" s="103" t="str">
        <f>IF('Mottes de 6'!I856&lt;&gt;"",'Mottes de 6'!I856,"")</f>
        <v>C</v>
      </c>
      <c r="I2945" s="103">
        <f>IF('Mottes de 6'!J856&lt;&gt;"",'Mottes de 6'!J856,"")</f>
        <v>0.05</v>
      </c>
      <c r="J2945" s="103">
        <f>IF($J$9=36,'Mottes de 6'!U856,IF($J$9=37,'Mottes de 6'!V856,IF($J$9=38,'Mottes de 6'!W856,IF($J$9=39,'Mottes de 6'!X856,IF($J$9=40,'Mottes de 6'!Y856,IF($J$9=41,'Mottes de 6'!Z856,IF($J$9=42,'Mottes de 6'!AA856,IF($J$9=43,'Mottes de 6'!AB856,IF($J$9=44,'Mottes de 6'!AC856,IF($J$9=45,'Mottes de 6'!AD856,IF($J$9=46,'Mottes de 6'!AE856,IF($J$9=47,'Mottes de 6'!AF856,IF($J$9=48,'Mottes de 6'!AG856,IF($J$9=49,'Mottes de 6'!AH856,IF($J$9=50,'Mottes de 6'!AI856,IF($J$9=51,'Mottes de 6'!AJ856,IF($J$9=52,'Mottes de 6'!AK856,IF($J$9=1,'Mottes de 6'!AL856,IF($J$9=2,'Mottes de 6'!AM856,IF($J$9=3,'Mottes de 6'!AN856,IF($J$9=4,'Mottes de 6'!AO856,IF($J$9=5,'Mottes de 6'!AP856,IF($J$9=6,'Mottes de 6'!AQ856,IF($J$9=7,'Mottes de 6'!AR856,IF($J$9=8,'Mottes de 6'!AS856,IF($J$9=9,'Mottes de 6'!AT856,IF($J$9=10,'Mottes de 6'!AU856,IF($J$9=11,'Mottes de 6'!AV856,IF($J$9=12,'Mottes de 6'!AW856,IF($J$9=13,'Mottes de 6'!AX856,IF($J$9=14,'Mottes de 6'!AY856,IF($J$9=15,'Mottes de 6'!AZ856,IF($J$9=16,'Mottes de 6'!BA856,IF($J$9=17,'Mottes de 6'!BB856,IF($J$9=18,'Mottes de 6'!BC856,IF($J$9=19,'Mottes de 6'!BD856,IF($J$9=20,'Mottes de 6'!BE856,IF($J$9=21,'Mottes de 6'!BF856,IF($J$9=22,'Mottes de 6'!BG856,IF($J$9=23,'Mottes de 6'!BH856,IF($J$9=24,'Mottes de 6'!BI856,IF($J$9=25,'Mottes de 6'!BJ856,IF($J$9=26,'Mottes de 6'!BK856,IF($J$9=27,'Mottes de 6'!BL856,IF($J$9=28,'Mottes de 6'!BM856,IF($J$9=29,'Mottes de 6'!BN856,IF($J$9=30,'Mottes de 6'!BO856,IF($J$9=31,'Mottes de 6'!BP856,IF($J$9=32,'Mottes de 6'!BQ856,IF($J$9=33,'Mottes de 6'!BR856,IF($J$9=34,'Mottes de 6'!BS856,IF($J$9=35,'Mottes de 6'!BT856,))))))))))))))))))))))))))))))))))))))))))))))))))))</f>
        <v>0</v>
      </c>
      <c r="K2945" s="103" t="str">
        <f>IF('Mottes de 6'!R856=0,"","Erreur")</f>
        <v/>
      </c>
    </row>
    <row r="2946" spans="1:11" x14ac:dyDescent="0.25">
      <c r="A2946" s="450"/>
      <c r="B2946" s="450"/>
      <c r="C2946" s="451" t="s">
        <v>2002</v>
      </c>
      <c r="D2946" s="451"/>
      <c r="E2946" s="450"/>
      <c r="F2946" s="450"/>
      <c r="G2946" s="450"/>
      <c r="H2946" s="450"/>
      <c r="I2946" s="450"/>
      <c r="J2946" s="450">
        <f>SUBTOTAL(9,J2942:J2945)</f>
        <v>0</v>
      </c>
      <c r="K2946" s="450"/>
    </row>
    <row r="2947" spans="1:11" x14ac:dyDescent="0.25">
      <c r="A2947" s="103">
        <f>IF('Mottes de 6'!A857&lt;&gt;"",'Mottes de 6'!A857,"")</f>
        <v>26833</v>
      </c>
      <c r="B2947" s="103" t="str">
        <f>IF('Mottes de 6'!L857&lt;&gt;"",'Mottes de 6'!L857,"")</f>
        <v>Noai</v>
      </c>
      <c r="C2947" s="107" t="str">
        <f>IF('Mottes de 6'!B857&lt;&gt;"",'Mottes de 6'!B857,"")</f>
        <v>VERVEINE VANESSA COMPACT</v>
      </c>
      <c r="D2947" s="107" t="str">
        <f>IF('Mottes de 6'!C857&lt;&gt;"",'Mottes de 6'!C857,"")</f>
        <v>Bicolor Marshmallow</v>
      </c>
      <c r="E2947" s="103">
        <f>IF('Mottes de 6'!H857&lt;&gt;"",'Mottes de 6'!H857,"")</f>
        <v>11</v>
      </c>
      <c r="F2947" s="103" t="str">
        <f>IF('Mottes de 6'!E857&lt;&gt;"",'Mottes de 6'!E857,"")</f>
        <v>B</v>
      </c>
      <c r="G2947" s="103" t="str">
        <f>IF('Mottes de 6'!N857&lt;&gt;"",'Mottes de 6'!N857,"")</f>
        <v>M6</v>
      </c>
      <c r="H2947" s="103" t="str">
        <f>IF('Mottes de 6'!I857&lt;&gt;"",'Mottes de 6'!I857,"")</f>
        <v>C</v>
      </c>
      <c r="I2947" s="103">
        <f>IF('Mottes de 6'!J857&lt;&gt;"",'Mottes de 6'!J857,"")</f>
        <v>5.5E-2</v>
      </c>
      <c r="J2947" s="103">
        <f>IF($J$9=36,'Mottes de 6'!U857,IF($J$9=37,'Mottes de 6'!V857,IF($J$9=38,'Mottes de 6'!W857,IF($J$9=39,'Mottes de 6'!X857,IF($J$9=40,'Mottes de 6'!Y857,IF($J$9=41,'Mottes de 6'!Z857,IF($J$9=42,'Mottes de 6'!AA857,IF($J$9=43,'Mottes de 6'!AB857,IF($J$9=44,'Mottes de 6'!AC857,IF($J$9=45,'Mottes de 6'!AD857,IF($J$9=46,'Mottes de 6'!AE857,IF($J$9=47,'Mottes de 6'!AF857,IF($J$9=48,'Mottes de 6'!AG857,IF($J$9=49,'Mottes de 6'!AH857,IF($J$9=50,'Mottes de 6'!AI857,IF($J$9=51,'Mottes de 6'!AJ857,IF($J$9=52,'Mottes de 6'!AK857,IF($J$9=1,'Mottes de 6'!AL857,IF($J$9=2,'Mottes de 6'!AM857,IF($J$9=3,'Mottes de 6'!AN857,IF($J$9=4,'Mottes de 6'!AO857,IF($J$9=5,'Mottes de 6'!AP857,IF($J$9=6,'Mottes de 6'!AQ857,IF($J$9=7,'Mottes de 6'!AR857,IF($J$9=8,'Mottes de 6'!AS857,IF($J$9=9,'Mottes de 6'!AT857,IF($J$9=10,'Mottes de 6'!AU857,IF($J$9=11,'Mottes de 6'!AV857,IF($J$9=12,'Mottes de 6'!AW857,IF($J$9=13,'Mottes de 6'!AX857,IF($J$9=14,'Mottes de 6'!AY857,IF($J$9=15,'Mottes de 6'!AZ857,IF($J$9=16,'Mottes de 6'!BA857,IF($J$9=17,'Mottes de 6'!BB857,IF($J$9=18,'Mottes de 6'!BC857,IF($J$9=19,'Mottes de 6'!BD857,IF($J$9=20,'Mottes de 6'!BE857,IF($J$9=21,'Mottes de 6'!BF857,IF($J$9=22,'Mottes de 6'!BG857,IF($J$9=23,'Mottes de 6'!BH857,IF($J$9=24,'Mottes de 6'!BI857,IF($J$9=25,'Mottes de 6'!BJ857,IF($J$9=26,'Mottes de 6'!BK857,IF($J$9=27,'Mottes de 6'!BL857,IF($J$9=28,'Mottes de 6'!BM857,IF($J$9=29,'Mottes de 6'!BN857,IF($J$9=30,'Mottes de 6'!BO857,IF($J$9=31,'Mottes de 6'!BP857,IF($J$9=32,'Mottes de 6'!BQ857,IF($J$9=33,'Mottes de 6'!BR857,IF($J$9=34,'Mottes de 6'!BS857,IF($J$9=35,'Mottes de 6'!BT857,))))))))))))))))))))))))))))))))))))))))))))))))))))</f>
        <v>0</v>
      </c>
      <c r="K2947" s="103" t="str">
        <f>IF('Mottes de 6'!R857=0,"","Erreur")</f>
        <v/>
      </c>
    </row>
    <row r="2948" spans="1:11" x14ac:dyDescent="0.25">
      <c r="A2948" s="103">
        <f>IF('Mottes de 6'!A858&lt;&gt;"",'Mottes de 6'!A858,"")</f>
        <v>24010</v>
      </c>
      <c r="B2948" s="103" t="str">
        <f>IF('Mottes de 6'!L858&lt;&gt;"",'Mottes de 6'!L858,"")</f>
        <v>Noai</v>
      </c>
      <c r="C2948" s="107" t="str">
        <f>IF('Mottes de 6'!B858&lt;&gt;"",'Mottes de 6'!B858,"")</f>
        <v>VERVEINE VANESSA COMPACT</v>
      </c>
      <c r="D2948" s="107" t="str">
        <f>IF('Mottes de 6'!C858&lt;&gt;"",'Mottes de 6'!C858,"")</f>
        <v xml:space="preserve">Bicolor Purple </v>
      </c>
      <c r="E2948" s="103">
        <f>IF('Mottes de 6'!H858&lt;&gt;"",'Mottes de 6'!H858,"")</f>
        <v>11</v>
      </c>
      <c r="F2948" s="103" t="str">
        <f>IF('Mottes de 6'!E858&lt;&gt;"",'Mottes de 6'!E858,"")</f>
        <v>B</v>
      </c>
      <c r="G2948" s="103" t="str">
        <f>IF('Mottes de 6'!N858&lt;&gt;"",'Mottes de 6'!N858,"")</f>
        <v>M6</v>
      </c>
      <c r="H2948" s="103" t="str">
        <f>IF('Mottes de 6'!I858&lt;&gt;"",'Mottes de 6'!I858,"")</f>
        <v>C</v>
      </c>
      <c r="I2948" s="103">
        <f>IF('Mottes de 6'!J858&lt;&gt;"",'Mottes de 6'!J858,"")</f>
        <v>5.5E-2</v>
      </c>
      <c r="J2948" s="103">
        <f>IF($J$9=36,'Mottes de 6'!U858,IF($J$9=37,'Mottes de 6'!V858,IF($J$9=38,'Mottes de 6'!W858,IF($J$9=39,'Mottes de 6'!X858,IF($J$9=40,'Mottes de 6'!Y858,IF($J$9=41,'Mottes de 6'!Z858,IF($J$9=42,'Mottes de 6'!AA858,IF($J$9=43,'Mottes de 6'!AB858,IF($J$9=44,'Mottes de 6'!AC858,IF($J$9=45,'Mottes de 6'!AD858,IF($J$9=46,'Mottes de 6'!AE858,IF($J$9=47,'Mottes de 6'!AF858,IF($J$9=48,'Mottes de 6'!AG858,IF($J$9=49,'Mottes de 6'!AH858,IF($J$9=50,'Mottes de 6'!AI858,IF($J$9=51,'Mottes de 6'!AJ858,IF($J$9=52,'Mottes de 6'!AK858,IF($J$9=1,'Mottes de 6'!AL858,IF($J$9=2,'Mottes de 6'!AM858,IF($J$9=3,'Mottes de 6'!AN858,IF($J$9=4,'Mottes de 6'!AO858,IF($J$9=5,'Mottes de 6'!AP858,IF($J$9=6,'Mottes de 6'!AQ858,IF($J$9=7,'Mottes de 6'!AR858,IF($J$9=8,'Mottes de 6'!AS858,IF($J$9=9,'Mottes de 6'!AT858,IF($J$9=10,'Mottes de 6'!AU858,IF($J$9=11,'Mottes de 6'!AV858,IF($J$9=12,'Mottes de 6'!AW858,IF($J$9=13,'Mottes de 6'!AX858,IF($J$9=14,'Mottes de 6'!AY858,IF($J$9=15,'Mottes de 6'!AZ858,IF($J$9=16,'Mottes de 6'!BA858,IF($J$9=17,'Mottes de 6'!BB858,IF($J$9=18,'Mottes de 6'!BC858,IF($J$9=19,'Mottes de 6'!BD858,IF($J$9=20,'Mottes de 6'!BE858,IF($J$9=21,'Mottes de 6'!BF858,IF($J$9=22,'Mottes de 6'!BG858,IF($J$9=23,'Mottes de 6'!BH858,IF($J$9=24,'Mottes de 6'!BI858,IF($J$9=25,'Mottes de 6'!BJ858,IF($J$9=26,'Mottes de 6'!BK858,IF($J$9=27,'Mottes de 6'!BL858,IF($J$9=28,'Mottes de 6'!BM858,IF($J$9=29,'Mottes de 6'!BN858,IF($J$9=30,'Mottes de 6'!BO858,IF($J$9=31,'Mottes de 6'!BP858,IF($J$9=32,'Mottes de 6'!BQ858,IF($J$9=33,'Mottes de 6'!BR858,IF($J$9=34,'Mottes de 6'!BS858,IF($J$9=35,'Mottes de 6'!BT858,))))))))))))))))))))))))))))))))))))))))))))))))))))</f>
        <v>0</v>
      </c>
      <c r="K2948" s="103" t="str">
        <f>IF('Mottes de 6'!R858=0,"","Erreur")</f>
        <v/>
      </c>
    </row>
    <row r="2949" spans="1:11" x14ac:dyDescent="0.25">
      <c r="A2949" s="103">
        <f>IF('Mottes de 6'!A859&lt;&gt;"",'Mottes de 6'!A859,"")</f>
        <v>24011</v>
      </c>
      <c r="B2949" s="103" t="str">
        <f>IF('Mottes de 6'!L859&lt;&gt;"",'Mottes de 6'!L859,"")</f>
        <v>Noai</v>
      </c>
      <c r="C2949" s="107" t="str">
        <f>IF('Mottes de 6'!B859&lt;&gt;"",'Mottes de 6'!B859,"")</f>
        <v>VERVEINE VANESSA COMPACT</v>
      </c>
      <c r="D2949" s="107" t="str">
        <f>IF('Mottes de 6'!C859&lt;&gt;"",'Mottes de 6'!C859,"")</f>
        <v xml:space="preserve">Bicolor Rose </v>
      </c>
      <c r="E2949" s="103">
        <f>IF('Mottes de 6'!H859&lt;&gt;"",'Mottes de 6'!H859,"")</f>
        <v>11</v>
      </c>
      <c r="F2949" s="103" t="str">
        <f>IF('Mottes de 6'!E859&lt;&gt;"",'Mottes de 6'!E859,"")</f>
        <v>B</v>
      </c>
      <c r="G2949" s="103" t="str">
        <f>IF('Mottes de 6'!N859&lt;&gt;"",'Mottes de 6'!N859,"")</f>
        <v>M6</v>
      </c>
      <c r="H2949" s="103" t="str">
        <f>IF('Mottes de 6'!I859&lt;&gt;"",'Mottes de 6'!I859,"")</f>
        <v>C</v>
      </c>
      <c r="I2949" s="103">
        <f>IF('Mottes de 6'!J859&lt;&gt;"",'Mottes de 6'!J859,"")</f>
        <v>5.5E-2</v>
      </c>
      <c r="J2949" s="103">
        <f>IF($J$9=36,'Mottes de 6'!U859,IF($J$9=37,'Mottes de 6'!V859,IF($J$9=38,'Mottes de 6'!W859,IF($J$9=39,'Mottes de 6'!X859,IF($J$9=40,'Mottes de 6'!Y859,IF($J$9=41,'Mottes de 6'!Z859,IF($J$9=42,'Mottes de 6'!AA859,IF($J$9=43,'Mottes de 6'!AB859,IF($J$9=44,'Mottes de 6'!AC859,IF($J$9=45,'Mottes de 6'!AD859,IF($J$9=46,'Mottes de 6'!AE859,IF($J$9=47,'Mottes de 6'!AF859,IF($J$9=48,'Mottes de 6'!AG859,IF($J$9=49,'Mottes de 6'!AH859,IF($J$9=50,'Mottes de 6'!AI859,IF($J$9=51,'Mottes de 6'!AJ859,IF($J$9=52,'Mottes de 6'!AK859,IF($J$9=1,'Mottes de 6'!AL859,IF($J$9=2,'Mottes de 6'!AM859,IF($J$9=3,'Mottes de 6'!AN859,IF($J$9=4,'Mottes de 6'!AO859,IF($J$9=5,'Mottes de 6'!AP859,IF($J$9=6,'Mottes de 6'!AQ859,IF($J$9=7,'Mottes de 6'!AR859,IF($J$9=8,'Mottes de 6'!AS859,IF($J$9=9,'Mottes de 6'!AT859,IF($J$9=10,'Mottes de 6'!AU859,IF($J$9=11,'Mottes de 6'!AV859,IF($J$9=12,'Mottes de 6'!AW859,IF($J$9=13,'Mottes de 6'!AX859,IF($J$9=14,'Mottes de 6'!AY859,IF($J$9=15,'Mottes de 6'!AZ859,IF($J$9=16,'Mottes de 6'!BA859,IF($J$9=17,'Mottes de 6'!BB859,IF($J$9=18,'Mottes de 6'!BC859,IF($J$9=19,'Mottes de 6'!BD859,IF($J$9=20,'Mottes de 6'!BE859,IF($J$9=21,'Mottes de 6'!BF859,IF($J$9=22,'Mottes de 6'!BG859,IF($J$9=23,'Mottes de 6'!BH859,IF($J$9=24,'Mottes de 6'!BI859,IF($J$9=25,'Mottes de 6'!BJ859,IF($J$9=26,'Mottes de 6'!BK859,IF($J$9=27,'Mottes de 6'!BL859,IF($J$9=28,'Mottes de 6'!BM859,IF($J$9=29,'Mottes de 6'!BN859,IF($J$9=30,'Mottes de 6'!BO859,IF($J$9=31,'Mottes de 6'!BP859,IF($J$9=32,'Mottes de 6'!BQ859,IF($J$9=33,'Mottes de 6'!BR859,IF($J$9=34,'Mottes de 6'!BS859,IF($J$9=35,'Mottes de 6'!BT859,))))))))))))))))))))))))))))))))))))))))))))))))))))</f>
        <v>0</v>
      </c>
      <c r="K2949" s="103" t="str">
        <f>IF('Mottes de 6'!R859=0,"","Erreur")</f>
        <v/>
      </c>
    </row>
    <row r="2950" spans="1:11" x14ac:dyDescent="0.25">
      <c r="A2950" s="103">
        <f>IF('Mottes de 6'!A860&lt;&gt;"",'Mottes de 6'!A860,"")</f>
        <v>24012</v>
      </c>
      <c r="B2950" s="103" t="str">
        <f>IF('Mottes de 6'!L860&lt;&gt;"",'Mottes de 6'!L860,"")</f>
        <v>Noai</v>
      </c>
      <c r="C2950" s="107" t="str">
        <f>IF('Mottes de 6'!B860&lt;&gt;"",'Mottes de 6'!B860,"")</f>
        <v>VERVEINE VANESSA COMPACT</v>
      </c>
      <c r="D2950" s="107" t="str">
        <f>IF('Mottes de 6'!C860&lt;&gt;"",'Mottes de 6'!C860,"")</f>
        <v xml:space="preserve">Bordeaux </v>
      </c>
      <c r="E2950" s="103">
        <f>IF('Mottes de 6'!H860&lt;&gt;"",'Mottes de 6'!H860,"")</f>
        <v>11</v>
      </c>
      <c r="F2950" s="103" t="str">
        <f>IF('Mottes de 6'!E860&lt;&gt;"",'Mottes de 6'!E860,"")</f>
        <v>B</v>
      </c>
      <c r="G2950" s="103" t="str">
        <f>IF('Mottes de 6'!N860&lt;&gt;"",'Mottes de 6'!N860,"")</f>
        <v>M6</v>
      </c>
      <c r="H2950" s="103" t="str">
        <f>IF('Mottes de 6'!I860&lt;&gt;"",'Mottes de 6'!I860,"")</f>
        <v>C</v>
      </c>
      <c r="I2950" s="103">
        <f>IF('Mottes de 6'!J860&lt;&gt;"",'Mottes de 6'!J860,"")</f>
        <v>5.5E-2</v>
      </c>
      <c r="J2950" s="103">
        <f>IF($J$9=36,'Mottes de 6'!U860,IF($J$9=37,'Mottes de 6'!V860,IF($J$9=38,'Mottes de 6'!W860,IF($J$9=39,'Mottes de 6'!X860,IF($J$9=40,'Mottes de 6'!Y860,IF($J$9=41,'Mottes de 6'!Z860,IF($J$9=42,'Mottes de 6'!AA860,IF($J$9=43,'Mottes de 6'!AB860,IF($J$9=44,'Mottes de 6'!AC860,IF($J$9=45,'Mottes de 6'!AD860,IF($J$9=46,'Mottes de 6'!AE860,IF($J$9=47,'Mottes de 6'!AF860,IF($J$9=48,'Mottes de 6'!AG860,IF($J$9=49,'Mottes de 6'!AH860,IF($J$9=50,'Mottes de 6'!AI860,IF($J$9=51,'Mottes de 6'!AJ860,IF($J$9=52,'Mottes de 6'!AK860,IF($J$9=1,'Mottes de 6'!AL860,IF($J$9=2,'Mottes de 6'!AM860,IF($J$9=3,'Mottes de 6'!AN860,IF($J$9=4,'Mottes de 6'!AO860,IF($J$9=5,'Mottes de 6'!AP860,IF($J$9=6,'Mottes de 6'!AQ860,IF($J$9=7,'Mottes de 6'!AR860,IF($J$9=8,'Mottes de 6'!AS860,IF($J$9=9,'Mottes de 6'!AT860,IF($J$9=10,'Mottes de 6'!AU860,IF($J$9=11,'Mottes de 6'!AV860,IF($J$9=12,'Mottes de 6'!AW860,IF($J$9=13,'Mottes de 6'!AX860,IF($J$9=14,'Mottes de 6'!AY860,IF($J$9=15,'Mottes de 6'!AZ860,IF($J$9=16,'Mottes de 6'!BA860,IF($J$9=17,'Mottes de 6'!BB860,IF($J$9=18,'Mottes de 6'!BC860,IF($J$9=19,'Mottes de 6'!BD860,IF($J$9=20,'Mottes de 6'!BE860,IF($J$9=21,'Mottes de 6'!BF860,IF($J$9=22,'Mottes de 6'!BG860,IF($J$9=23,'Mottes de 6'!BH860,IF($J$9=24,'Mottes de 6'!BI860,IF($J$9=25,'Mottes de 6'!BJ860,IF($J$9=26,'Mottes de 6'!BK860,IF($J$9=27,'Mottes de 6'!BL860,IF($J$9=28,'Mottes de 6'!BM860,IF($J$9=29,'Mottes de 6'!BN860,IF($J$9=30,'Mottes de 6'!BO860,IF($J$9=31,'Mottes de 6'!BP860,IF($J$9=32,'Mottes de 6'!BQ860,IF($J$9=33,'Mottes de 6'!BR860,IF($J$9=34,'Mottes de 6'!BS860,IF($J$9=35,'Mottes de 6'!BT860,))))))))))))))))))))))))))))))))))))))))))))))))))))</f>
        <v>0</v>
      </c>
      <c r="K2950" s="103" t="str">
        <f>IF('Mottes de 6'!R860=0,"","Erreur")</f>
        <v/>
      </c>
    </row>
    <row r="2951" spans="1:11" x14ac:dyDescent="0.25">
      <c r="A2951" s="103">
        <f>IF('Mottes de 6'!A861&lt;&gt;"",'Mottes de 6'!A861,"")</f>
        <v>26832</v>
      </c>
      <c r="B2951" s="103" t="str">
        <f>IF('Mottes de 6'!L861&lt;&gt;"",'Mottes de 6'!L861,"")</f>
        <v>Noai</v>
      </c>
      <c r="C2951" s="107" t="str">
        <f>IF('Mottes de 6'!B861&lt;&gt;"",'Mottes de 6'!B861,"")</f>
        <v>VERVEINE VANESSA COMPACT</v>
      </c>
      <c r="D2951" s="107" t="str">
        <f>IF('Mottes de 6'!C861&lt;&gt;"",'Mottes de 6'!C861,"")</f>
        <v>Hot Red</v>
      </c>
      <c r="E2951" s="103">
        <f>IF('Mottes de 6'!H861&lt;&gt;"",'Mottes de 6'!H861,"")</f>
        <v>11</v>
      </c>
      <c r="F2951" s="103" t="str">
        <f>IF('Mottes de 6'!E861&lt;&gt;"",'Mottes de 6'!E861,"")</f>
        <v>B</v>
      </c>
      <c r="G2951" s="103" t="str">
        <f>IF('Mottes de 6'!N861&lt;&gt;"",'Mottes de 6'!N861,"")</f>
        <v>M6</v>
      </c>
      <c r="H2951" s="103" t="str">
        <f>IF('Mottes de 6'!I861&lt;&gt;"",'Mottes de 6'!I861,"")</f>
        <v>C</v>
      </c>
      <c r="I2951" s="103">
        <f>IF('Mottes de 6'!J861&lt;&gt;"",'Mottes de 6'!J861,"")</f>
        <v>5.5E-2</v>
      </c>
      <c r="J2951" s="103">
        <f>IF($J$9=36,'Mottes de 6'!U861,IF($J$9=37,'Mottes de 6'!V861,IF($J$9=38,'Mottes de 6'!W861,IF($J$9=39,'Mottes de 6'!X861,IF($J$9=40,'Mottes de 6'!Y861,IF($J$9=41,'Mottes de 6'!Z861,IF($J$9=42,'Mottes de 6'!AA861,IF($J$9=43,'Mottes de 6'!AB861,IF($J$9=44,'Mottes de 6'!AC861,IF($J$9=45,'Mottes de 6'!AD861,IF($J$9=46,'Mottes de 6'!AE861,IF($J$9=47,'Mottes de 6'!AF861,IF($J$9=48,'Mottes de 6'!AG861,IF($J$9=49,'Mottes de 6'!AH861,IF($J$9=50,'Mottes de 6'!AI861,IF($J$9=51,'Mottes de 6'!AJ861,IF($J$9=52,'Mottes de 6'!AK861,IF($J$9=1,'Mottes de 6'!AL861,IF($J$9=2,'Mottes de 6'!AM861,IF($J$9=3,'Mottes de 6'!AN861,IF($J$9=4,'Mottes de 6'!AO861,IF($J$9=5,'Mottes de 6'!AP861,IF($J$9=6,'Mottes de 6'!AQ861,IF($J$9=7,'Mottes de 6'!AR861,IF($J$9=8,'Mottes de 6'!AS861,IF($J$9=9,'Mottes de 6'!AT861,IF($J$9=10,'Mottes de 6'!AU861,IF($J$9=11,'Mottes de 6'!AV861,IF($J$9=12,'Mottes de 6'!AW861,IF($J$9=13,'Mottes de 6'!AX861,IF($J$9=14,'Mottes de 6'!AY861,IF($J$9=15,'Mottes de 6'!AZ861,IF($J$9=16,'Mottes de 6'!BA861,IF($J$9=17,'Mottes de 6'!BB861,IF($J$9=18,'Mottes de 6'!BC861,IF($J$9=19,'Mottes de 6'!BD861,IF($J$9=20,'Mottes de 6'!BE861,IF($J$9=21,'Mottes de 6'!BF861,IF($J$9=22,'Mottes de 6'!BG861,IF($J$9=23,'Mottes de 6'!BH861,IF($J$9=24,'Mottes de 6'!BI861,IF($J$9=25,'Mottes de 6'!BJ861,IF($J$9=26,'Mottes de 6'!BK861,IF($J$9=27,'Mottes de 6'!BL861,IF($J$9=28,'Mottes de 6'!BM861,IF($J$9=29,'Mottes de 6'!BN861,IF($J$9=30,'Mottes de 6'!BO861,IF($J$9=31,'Mottes de 6'!BP861,IF($J$9=32,'Mottes de 6'!BQ861,IF($J$9=33,'Mottes de 6'!BR861,IF($J$9=34,'Mottes de 6'!BS861,IF($J$9=35,'Mottes de 6'!BT861,))))))))))))))))))))))))))))))))))))))))))))))))))))</f>
        <v>0</v>
      </c>
      <c r="K2951" s="103" t="str">
        <f>IF('Mottes de 6'!R861=0,"","Erreur")</f>
        <v/>
      </c>
    </row>
    <row r="2952" spans="1:11" x14ac:dyDescent="0.25">
      <c r="A2952" s="103">
        <f>IF('Mottes de 6'!A862&lt;&gt;"",'Mottes de 6'!A862,"")</f>
        <v>24013</v>
      </c>
      <c r="B2952" s="103" t="str">
        <f>IF('Mottes de 6'!L862&lt;&gt;"",'Mottes de 6'!L862,"")</f>
        <v>Noai</v>
      </c>
      <c r="C2952" s="107" t="str">
        <f>IF('Mottes de 6'!B862&lt;&gt;"",'Mottes de 6'!B862,"")</f>
        <v>VERVEINE VANESSA COMPACT</v>
      </c>
      <c r="D2952" s="107" t="str">
        <f>IF('Mottes de 6'!C862&lt;&gt;"",'Mottes de 6'!C862,"")</f>
        <v xml:space="preserve">Neon Pink </v>
      </c>
      <c r="E2952" s="103">
        <f>IF('Mottes de 6'!H862&lt;&gt;"",'Mottes de 6'!H862,"")</f>
        <v>11</v>
      </c>
      <c r="F2952" s="103" t="str">
        <f>IF('Mottes de 6'!E862&lt;&gt;"",'Mottes de 6'!E862,"")</f>
        <v>B</v>
      </c>
      <c r="G2952" s="103" t="str">
        <f>IF('Mottes de 6'!N862&lt;&gt;"",'Mottes de 6'!N862,"")</f>
        <v>M6</v>
      </c>
      <c r="H2952" s="103" t="str">
        <f>IF('Mottes de 6'!I862&lt;&gt;"",'Mottes de 6'!I862,"")</f>
        <v>C</v>
      </c>
      <c r="I2952" s="103">
        <f>IF('Mottes de 6'!J862&lt;&gt;"",'Mottes de 6'!J862,"")</f>
        <v>5.5E-2</v>
      </c>
      <c r="J2952" s="103">
        <f>IF($J$9=36,'Mottes de 6'!U862,IF($J$9=37,'Mottes de 6'!V862,IF($J$9=38,'Mottes de 6'!W862,IF($J$9=39,'Mottes de 6'!X862,IF($J$9=40,'Mottes de 6'!Y862,IF($J$9=41,'Mottes de 6'!Z862,IF($J$9=42,'Mottes de 6'!AA862,IF($J$9=43,'Mottes de 6'!AB862,IF($J$9=44,'Mottes de 6'!AC862,IF($J$9=45,'Mottes de 6'!AD862,IF($J$9=46,'Mottes de 6'!AE862,IF($J$9=47,'Mottes de 6'!AF862,IF($J$9=48,'Mottes de 6'!AG862,IF($J$9=49,'Mottes de 6'!AH862,IF($J$9=50,'Mottes de 6'!AI862,IF($J$9=51,'Mottes de 6'!AJ862,IF($J$9=52,'Mottes de 6'!AK862,IF($J$9=1,'Mottes de 6'!AL862,IF($J$9=2,'Mottes de 6'!AM862,IF($J$9=3,'Mottes de 6'!AN862,IF($J$9=4,'Mottes de 6'!AO862,IF($J$9=5,'Mottes de 6'!AP862,IF($J$9=6,'Mottes de 6'!AQ862,IF($J$9=7,'Mottes de 6'!AR862,IF($J$9=8,'Mottes de 6'!AS862,IF($J$9=9,'Mottes de 6'!AT862,IF($J$9=10,'Mottes de 6'!AU862,IF($J$9=11,'Mottes de 6'!AV862,IF($J$9=12,'Mottes de 6'!AW862,IF($J$9=13,'Mottes de 6'!AX862,IF($J$9=14,'Mottes de 6'!AY862,IF($J$9=15,'Mottes de 6'!AZ862,IF($J$9=16,'Mottes de 6'!BA862,IF($J$9=17,'Mottes de 6'!BB862,IF($J$9=18,'Mottes de 6'!BC862,IF($J$9=19,'Mottes de 6'!BD862,IF($J$9=20,'Mottes de 6'!BE862,IF($J$9=21,'Mottes de 6'!BF862,IF($J$9=22,'Mottes de 6'!BG862,IF($J$9=23,'Mottes de 6'!BH862,IF($J$9=24,'Mottes de 6'!BI862,IF($J$9=25,'Mottes de 6'!BJ862,IF($J$9=26,'Mottes de 6'!BK862,IF($J$9=27,'Mottes de 6'!BL862,IF($J$9=28,'Mottes de 6'!BM862,IF($J$9=29,'Mottes de 6'!BN862,IF($J$9=30,'Mottes de 6'!BO862,IF($J$9=31,'Mottes de 6'!BP862,IF($J$9=32,'Mottes de 6'!BQ862,IF($J$9=33,'Mottes de 6'!BR862,IF($J$9=34,'Mottes de 6'!BS862,IF($J$9=35,'Mottes de 6'!BT862,))))))))))))))))))))))))))))))))))))))))))))))))))))</f>
        <v>0</v>
      </c>
      <c r="K2952" s="103" t="str">
        <f>IF('Mottes de 6'!R862=0,"","Erreur")</f>
        <v/>
      </c>
    </row>
    <row r="2953" spans="1:11" x14ac:dyDescent="0.25">
      <c r="A2953" s="103">
        <f>IF('Mottes de 6'!A863&lt;&gt;"",'Mottes de 6'!A863,"")</f>
        <v>24014</v>
      </c>
      <c r="B2953" s="103" t="str">
        <f>IF('Mottes de 6'!L863&lt;&gt;"",'Mottes de 6'!L863,"")</f>
        <v>Noai</v>
      </c>
      <c r="C2953" s="107" t="str">
        <f>IF('Mottes de 6'!B863&lt;&gt;"",'Mottes de 6'!B863,"")</f>
        <v>VERVEINE VANESSA COMPACT</v>
      </c>
      <c r="D2953" s="107" t="str">
        <f>IF('Mottes de 6'!C863&lt;&gt;"",'Mottes de 6'!C863,"")</f>
        <v xml:space="preserve">Optik Lavender </v>
      </c>
      <c r="E2953" s="103">
        <f>IF('Mottes de 6'!H863&lt;&gt;"",'Mottes de 6'!H863,"")</f>
        <v>11</v>
      </c>
      <c r="F2953" s="103" t="str">
        <f>IF('Mottes de 6'!E863&lt;&gt;"",'Mottes de 6'!E863,"")</f>
        <v>B</v>
      </c>
      <c r="G2953" s="103" t="str">
        <f>IF('Mottes de 6'!N863&lt;&gt;"",'Mottes de 6'!N863,"")</f>
        <v>M6</v>
      </c>
      <c r="H2953" s="103" t="str">
        <f>IF('Mottes de 6'!I863&lt;&gt;"",'Mottes de 6'!I863,"")</f>
        <v>C</v>
      </c>
      <c r="I2953" s="103">
        <f>IF('Mottes de 6'!J863&lt;&gt;"",'Mottes de 6'!J863,"")</f>
        <v>5.5E-2</v>
      </c>
      <c r="J2953" s="103">
        <f>IF($J$9=36,'Mottes de 6'!U863,IF($J$9=37,'Mottes de 6'!V863,IF($J$9=38,'Mottes de 6'!W863,IF($J$9=39,'Mottes de 6'!X863,IF($J$9=40,'Mottes de 6'!Y863,IF($J$9=41,'Mottes de 6'!Z863,IF($J$9=42,'Mottes de 6'!AA863,IF($J$9=43,'Mottes de 6'!AB863,IF($J$9=44,'Mottes de 6'!AC863,IF($J$9=45,'Mottes de 6'!AD863,IF($J$9=46,'Mottes de 6'!AE863,IF($J$9=47,'Mottes de 6'!AF863,IF($J$9=48,'Mottes de 6'!AG863,IF($J$9=49,'Mottes de 6'!AH863,IF($J$9=50,'Mottes de 6'!AI863,IF($J$9=51,'Mottes de 6'!AJ863,IF($J$9=52,'Mottes de 6'!AK863,IF($J$9=1,'Mottes de 6'!AL863,IF($J$9=2,'Mottes de 6'!AM863,IF($J$9=3,'Mottes de 6'!AN863,IF($J$9=4,'Mottes de 6'!AO863,IF($J$9=5,'Mottes de 6'!AP863,IF($J$9=6,'Mottes de 6'!AQ863,IF($J$9=7,'Mottes de 6'!AR863,IF($J$9=8,'Mottes de 6'!AS863,IF($J$9=9,'Mottes de 6'!AT863,IF($J$9=10,'Mottes de 6'!AU863,IF($J$9=11,'Mottes de 6'!AV863,IF($J$9=12,'Mottes de 6'!AW863,IF($J$9=13,'Mottes de 6'!AX863,IF($J$9=14,'Mottes de 6'!AY863,IF($J$9=15,'Mottes de 6'!AZ863,IF($J$9=16,'Mottes de 6'!BA863,IF($J$9=17,'Mottes de 6'!BB863,IF($J$9=18,'Mottes de 6'!BC863,IF($J$9=19,'Mottes de 6'!BD863,IF($J$9=20,'Mottes de 6'!BE863,IF($J$9=21,'Mottes de 6'!BF863,IF($J$9=22,'Mottes de 6'!BG863,IF($J$9=23,'Mottes de 6'!BH863,IF($J$9=24,'Mottes de 6'!BI863,IF($J$9=25,'Mottes de 6'!BJ863,IF($J$9=26,'Mottes de 6'!BK863,IF($J$9=27,'Mottes de 6'!BL863,IF($J$9=28,'Mottes de 6'!BM863,IF($J$9=29,'Mottes de 6'!BN863,IF($J$9=30,'Mottes de 6'!BO863,IF($J$9=31,'Mottes de 6'!BP863,IF($J$9=32,'Mottes de 6'!BQ863,IF($J$9=33,'Mottes de 6'!BR863,IF($J$9=34,'Mottes de 6'!BS863,IF($J$9=35,'Mottes de 6'!BT863,))))))))))))))))))))))))))))))))))))))))))))))))))))</f>
        <v>0</v>
      </c>
      <c r="K2953" s="103" t="str">
        <f>IF('Mottes de 6'!R863=0,"","Erreur")</f>
        <v/>
      </c>
    </row>
    <row r="2954" spans="1:11" x14ac:dyDescent="0.25">
      <c r="A2954" s="103">
        <f>IF('Mottes de 6'!A864&lt;&gt;"",'Mottes de 6'!A864,"")</f>
        <v>24015</v>
      </c>
      <c r="B2954" s="103" t="str">
        <f>IF('Mottes de 6'!L864&lt;&gt;"",'Mottes de 6'!L864,"")</f>
        <v>Noai</v>
      </c>
      <c r="C2954" s="107" t="str">
        <f>IF('Mottes de 6'!B864&lt;&gt;"",'Mottes de 6'!B864,"")</f>
        <v>VERVEINE VANESSA COMPACT</v>
      </c>
      <c r="D2954" s="107" t="str">
        <f>IF('Mottes de 6'!C864&lt;&gt;"",'Mottes de 6'!C864,"")</f>
        <v xml:space="preserve">Pink </v>
      </c>
      <c r="E2954" s="103">
        <f>IF('Mottes de 6'!H864&lt;&gt;"",'Mottes de 6'!H864,"")</f>
        <v>11</v>
      </c>
      <c r="F2954" s="103" t="str">
        <f>IF('Mottes de 6'!E864&lt;&gt;"",'Mottes de 6'!E864,"")</f>
        <v>B</v>
      </c>
      <c r="G2954" s="103" t="str">
        <f>IF('Mottes de 6'!N864&lt;&gt;"",'Mottes de 6'!N864,"")</f>
        <v>M6</v>
      </c>
      <c r="H2954" s="103" t="str">
        <f>IF('Mottes de 6'!I864&lt;&gt;"",'Mottes de 6'!I864,"")</f>
        <v>C</v>
      </c>
      <c r="I2954" s="103">
        <f>IF('Mottes de 6'!J864&lt;&gt;"",'Mottes de 6'!J864,"")</f>
        <v>5.5E-2</v>
      </c>
      <c r="J2954" s="103">
        <f>IF($J$9=36,'Mottes de 6'!U864,IF($J$9=37,'Mottes de 6'!V864,IF($J$9=38,'Mottes de 6'!W864,IF($J$9=39,'Mottes de 6'!X864,IF($J$9=40,'Mottes de 6'!Y864,IF($J$9=41,'Mottes de 6'!Z864,IF($J$9=42,'Mottes de 6'!AA864,IF($J$9=43,'Mottes de 6'!AB864,IF($J$9=44,'Mottes de 6'!AC864,IF($J$9=45,'Mottes de 6'!AD864,IF($J$9=46,'Mottes de 6'!AE864,IF($J$9=47,'Mottes de 6'!AF864,IF($J$9=48,'Mottes de 6'!AG864,IF($J$9=49,'Mottes de 6'!AH864,IF($J$9=50,'Mottes de 6'!AI864,IF($J$9=51,'Mottes de 6'!AJ864,IF($J$9=52,'Mottes de 6'!AK864,IF($J$9=1,'Mottes de 6'!AL864,IF($J$9=2,'Mottes de 6'!AM864,IF($J$9=3,'Mottes de 6'!AN864,IF($J$9=4,'Mottes de 6'!AO864,IF($J$9=5,'Mottes de 6'!AP864,IF($J$9=6,'Mottes de 6'!AQ864,IF($J$9=7,'Mottes de 6'!AR864,IF($J$9=8,'Mottes de 6'!AS864,IF($J$9=9,'Mottes de 6'!AT864,IF($J$9=10,'Mottes de 6'!AU864,IF($J$9=11,'Mottes de 6'!AV864,IF($J$9=12,'Mottes de 6'!AW864,IF($J$9=13,'Mottes de 6'!AX864,IF($J$9=14,'Mottes de 6'!AY864,IF($J$9=15,'Mottes de 6'!AZ864,IF($J$9=16,'Mottes de 6'!BA864,IF($J$9=17,'Mottes de 6'!BB864,IF($J$9=18,'Mottes de 6'!BC864,IF($J$9=19,'Mottes de 6'!BD864,IF($J$9=20,'Mottes de 6'!BE864,IF($J$9=21,'Mottes de 6'!BF864,IF($J$9=22,'Mottes de 6'!BG864,IF($J$9=23,'Mottes de 6'!BH864,IF($J$9=24,'Mottes de 6'!BI864,IF($J$9=25,'Mottes de 6'!BJ864,IF($J$9=26,'Mottes de 6'!BK864,IF($J$9=27,'Mottes de 6'!BL864,IF($J$9=28,'Mottes de 6'!BM864,IF($J$9=29,'Mottes de 6'!BN864,IF($J$9=30,'Mottes de 6'!BO864,IF($J$9=31,'Mottes de 6'!BP864,IF($J$9=32,'Mottes de 6'!BQ864,IF($J$9=33,'Mottes de 6'!BR864,IF($J$9=34,'Mottes de 6'!BS864,IF($J$9=35,'Mottes de 6'!BT864,))))))))))))))))))))))))))))))))))))))))))))))))))))</f>
        <v>0</v>
      </c>
      <c r="K2954" s="103" t="str">
        <f>IF('Mottes de 6'!R864=0,"","Erreur")</f>
        <v/>
      </c>
    </row>
    <row r="2955" spans="1:11" x14ac:dyDescent="0.25">
      <c r="A2955" s="103">
        <f>IF('Mottes de 6'!A865&lt;&gt;"",'Mottes de 6'!A865,"")</f>
        <v>24016</v>
      </c>
      <c r="B2955" s="103" t="str">
        <f>IF('Mottes de 6'!L865&lt;&gt;"",'Mottes de 6'!L865,"")</f>
        <v>Noai</v>
      </c>
      <c r="C2955" s="107" t="str">
        <f>IF('Mottes de 6'!B865&lt;&gt;"",'Mottes de 6'!B865,"")</f>
        <v>VERVEINE VANESSA COMPACT</v>
      </c>
      <c r="D2955" s="107" t="str">
        <f>IF('Mottes de 6'!C865&lt;&gt;"",'Mottes de 6'!C865,"")</f>
        <v xml:space="preserve">Purple </v>
      </c>
      <c r="E2955" s="103">
        <f>IF('Mottes de 6'!H865&lt;&gt;"",'Mottes de 6'!H865,"")</f>
        <v>11</v>
      </c>
      <c r="F2955" s="103" t="str">
        <f>IF('Mottes de 6'!E865&lt;&gt;"",'Mottes de 6'!E865,"")</f>
        <v>B</v>
      </c>
      <c r="G2955" s="103" t="str">
        <f>IF('Mottes de 6'!N865&lt;&gt;"",'Mottes de 6'!N865,"")</f>
        <v>M6</v>
      </c>
      <c r="H2955" s="103" t="str">
        <f>IF('Mottes de 6'!I865&lt;&gt;"",'Mottes de 6'!I865,"")</f>
        <v>C</v>
      </c>
      <c r="I2955" s="103">
        <f>IF('Mottes de 6'!J865&lt;&gt;"",'Mottes de 6'!J865,"")</f>
        <v>0.05</v>
      </c>
      <c r="J2955" s="103">
        <f>IF($J$9=36,'Mottes de 6'!U865,IF($J$9=37,'Mottes de 6'!V865,IF($J$9=38,'Mottes de 6'!W865,IF($J$9=39,'Mottes de 6'!X865,IF($J$9=40,'Mottes de 6'!Y865,IF($J$9=41,'Mottes de 6'!Z865,IF($J$9=42,'Mottes de 6'!AA865,IF($J$9=43,'Mottes de 6'!AB865,IF($J$9=44,'Mottes de 6'!AC865,IF($J$9=45,'Mottes de 6'!AD865,IF($J$9=46,'Mottes de 6'!AE865,IF($J$9=47,'Mottes de 6'!AF865,IF($J$9=48,'Mottes de 6'!AG865,IF($J$9=49,'Mottes de 6'!AH865,IF($J$9=50,'Mottes de 6'!AI865,IF($J$9=51,'Mottes de 6'!AJ865,IF($J$9=52,'Mottes de 6'!AK865,IF($J$9=1,'Mottes de 6'!AL865,IF($J$9=2,'Mottes de 6'!AM865,IF($J$9=3,'Mottes de 6'!AN865,IF($J$9=4,'Mottes de 6'!AO865,IF($J$9=5,'Mottes de 6'!AP865,IF($J$9=6,'Mottes de 6'!AQ865,IF($J$9=7,'Mottes de 6'!AR865,IF($J$9=8,'Mottes de 6'!AS865,IF($J$9=9,'Mottes de 6'!AT865,IF($J$9=10,'Mottes de 6'!AU865,IF($J$9=11,'Mottes de 6'!AV865,IF($J$9=12,'Mottes de 6'!AW865,IF($J$9=13,'Mottes de 6'!AX865,IF($J$9=14,'Mottes de 6'!AY865,IF($J$9=15,'Mottes de 6'!AZ865,IF($J$9=16,'Mottes de 6'!BA865,IF($J$9=17,'Mottes de 6'!BB865,IF($J$9=18,'Mottes de 6'!BC865,IF($J$9=19,'Mottes de 6'!BD865,IF($J$9=20,'Mottes de 6'!BE865,IF($J$9=21,'Mottes de 6'!BF865,IF($J$9=22,'Mottes de 6'!BG865,IF($J$9=23,'Mottes de 6'!BH865,IF($J$9=24,'Mottes de 6'!BI865,IF($J$9=25,'Mottes de 6'!BJ865,IF($J$9=26,'Mottes de 6'!BK865,IF($J$9=27,'Mottes de 6'!BL865,IF($J$9=28,'Mottes de 6'!BM865,IF($J$9=29,'Mottes de 6'!BN865,IF($J$9=30,'Mottes de 6'!BO865,IF($J$9=31,'Mottes de 6'!BP865,IF($J$9=32,'Mottes de 6'!BQ865,IF($J$9=33,'Mottes de 6'!BR865,IF($J$9=34,'Mottes de 6'!BS865,IF($J$9=35,'Mottes de 6'!BT865,))))))))))))))))))))))))))))))))))))))))))))))))))))</f>
        <v>0</v>
      </c>
      <c r="K2955" s="103" t="str">
        <f>IF('Mottes de 6'!R865=0,"","Erreur")</f>
        <v/>
      </c>
    </row>
    <row r="2956" spans="1:11" x14ac:dyDescent="0.25">
      <c r="A2956" s="103">
        <f>IF('Mottes de 6'!A866&lt;&gt;"",'Mottes de 6'!A866,"")</f>
        <v>24018</v>
      </c>
      <c r="B2956" s="103" t="str">
        <f>IF('Mottes de 6'!L866&lt;&gt;"",'Mottes de 6'!L866,"")</f>
        <v>Noai</v>
      </c>
      <c r="C2956" s="107" t="str">
        <f>IF('Mottes de 6'!B866&lt;&gt;"",'Mottes de 6'!B866,"")</f>
        <v>VERVEINE VANESSA COMPACT</v>
      </c>
      <c r="D2956" s="107" t="str">
        <f>IF('Mottes de 6'!C866&lt;&gt;"",'Mottes de 6'!C866,"")</f>
        <v>White</v>
      </c>
      <c r="E2956" s="103">
        <f>IF('Mottes de 6'!H866&lt;&gt;"",'Mottes de 6'!H866,"")</f>
        <v>11</v>
      </c>
      <c r="F2956" s="103" t="str">
        <f>IF('Mottes de 6'!E866&lt;&gt;"",'Mottes de 6'!E866,"")</f>
        <v>B</v>
      </c>
      <c r="G2956" s="103" t="str">
        <f>IF('Mottes de 6'!N866&lt;&gt;"",'Mottes de 6'!N866,"")</f>
        <v>M6</v>
      </c>
      <c r="H2956" s="103" t="str">
        <f>IF('Mottes de 6'!I866&lt;&gt;"",'Mottes de 6'!I866,"")</f>
        <v>C</v>
      </c>
      <c r="I2956" s="103">
        <f>IF('Mottes de 6'!J866&lt;&gt;"",'Mottes de 6'!J866,"")</f>
        <v>5.5E-2</v>
      </c>
      <c r="J2956" s="103">
        <f>IF($J$9=36,'Mottes de 6'!U866,IF($J$9=37,'Mottes de 6'!V866,IF($J$9=38,'Mottes de 6'!W866,IF($J$9=39,'Mottes de 6'!X866,IF($J$9=40,'Mottes de 6'!Y866,IF($J$9=41,'Mottes de 6'!Z866,IF($J$9=42,'Mottes de 6'!AA866,IF($J$9=43,'Mottes de 6'!AB866,IF($J$9=44,'Mottes de 6'!AC866,IF($J$9=45,'Mottes de 6'!AD866,IF($J$9=46,'Mottes de 6'!AE866,IF($J$9=47,'Mottes de 6'!AF866,IF($J$9=48,'Mottes de 6'!AG866,IF($J$9=49,'Mottes de 6'!AH866,IF($J$9=50,'Mottes de 6'!AI866,IF($J$9=51,'Mottes de 6'!AJ866,IF($J$9=52,'Mottes de 6'!AK866,IF($J$9=1,'Mottes de 6'!AL866,IF($J$9=2,'Mottes de 6'!AM866,IF($J$9=3,'Mottes de 6'!AN866,IF($J$9=4,'Mottes de 6'!AO866,IF($J$9=5,'Mottes de 6'!AP866,IF($J$9=6,'Mottes de 6'!AQ866,IF($J$9=7,'Mottes de 6'!AR866,IF($J$9=8,'Mottes de 6'!AS866,IF($J$9=9,'Mottes de 6'!AT866,IF($J$9=10,'Mottes de 6'!AU866,IF($J$9=11,'Mottes de 6'!AV866,IF($J$9=12,'Mottes de 6'!AW866,IF($J$9=13,'Mottes de 6'!AX866,IF($J$9=14,'Mottes de 6'!AY866,IF($J$9=15,'Mottes de 6'!AZ866,IF($J$9=16,'Mottes de 6'!BA866,IF($J$9=17,'Mottes de 6'!BB866,IF($J$9=18,'Mottes de 6'!BC866,IF($J$9=19,'Mottes de 6'!BD866,IF($J$9=20,'Mottes de 6'!BE866,IF($J$9=21,'Mottes de 6'!BF866,IF($J$9=22,'Mottes de 6'!BG866,IF($J$9=23,'Mottes de 6'!BH866,IF($J$9=24,'Mottes de 6'!BI866,IF($J$9=25,'Mottes de 6'!BJ866,IF($J$9=26,'Mottes de 6'!BK866,IF($J$9=27,'Mottes de 6'!BL866,IF($J$9=28,'Mottes de 6'!BM866,IF($J$9=29,'Mottes de 6'!BN866,IF($J$9=30,'Mottes de 6'!BO866,IF($J$9=31,'Mottes de 6'!BP866,IF($J$9=32,'Mottes de 6'!BQ866,IF($J$9=33,'Mottes de 6'!BR866,IF($J$9=34,'Mottes de 6'!BS866,IF($J$9=35,'Mottes de 6'!BT866,))))))))))))))))))))))))))))))))))))))))))))))))))))</f>
        <v>0</v>
      </c>
      <c r="K2956" s="103" t="str">
        <f>IF('Mottes de 6'!R866=0,"","Erreur")</f>
        <v/>
      </c>
    </row>
    <row r="2957" spans="1:11" x14ac:dyDescent="0.25">
      <c r="A2957" s="103">
        <f>IF('Mottes de 6'!A867&lt;&gt;"",'Mottes de 6'!A867,"")</f>
        <v>24019</v>
      </c>
      <c r="B2957" s="103" t="str">
        <f>IF('Mottes de 6'!L867&lt;&gt;"",'Mottes de 6'!L867,"")</f>
        <v>Noai</v>
      </c>
      <c r="C2957" s="107" t="str">
        <f>IF('Mottes de 6'!B867&lt;&gt;"",'Mottes de 6'!B867,"")</f>
        <v>VERVEINE VANESSA COMPACT</v>
      </c>
      <c r="D2957" s="107" t="str">
        <f>IF('Mottes de 6'!C867&lt;&gt;"",'Mottes de 6'!C867,"")</f>
        <v>Variés</v>
      </c>
      <c r="E2957" s="103">
        <f>IF('Mottes de 6'!H867&lt;&gt;"",'Mottes de 6'!H867,"")</f>
        <v>11</v>
      </c>
      <c r="F2957" s="103" t="str">
        <f>IF('Mottes de 6'!E867&lt;&gt;"",'Mottes de 6'!E867,"")</f>
        <v>B</v>
      </c>
      <c r="G2957" s="103" t="str">
        <f>IF('Mottes de 6'!N867&lt;&gt;"",'Mottes de 6'!N867,"")</f>
        <v>M6</v>
      </c>
      <c r="H2957" s="103" t="str">
        <f>IF('Mottes de 6'!I867&lt;&gt;"",'Mottes de 6'!I867,"")</f>
        <v>C</v>
      </c>
      <c r="I2957" s="103">
        <f>IF('Mottes de 6'!J867&lt;&gt;"",'Mottes de 6'!J867,"")</f>
        <v>5.5E-2</v>
      </c>
      <c r="J2957" s="103">
        <f>IF($J$9=36,'Mottes de 6'!U867,IF($J$9=37,'Mottes de 6'!V867,IF($J$9=38,'Mottes de 6'!W867,IF($J$9=39,'Mottes de 6'!X867,IF($J$9=40,'Mottes de 6'!Y867,IF($J$9=41,'Mottes de 6'!Z867,IF($J$9=42,'Mottes de 6'!AA867,IF($J$9=43,'Mottes de 6'!AB867,IF($J$9=44,'Mottes de 6'!AC867,IF($J$9=45,'Mottes de 6'!AD867,IF($J$9=46,'Mottes de 6'!AE867,IF($J$9=47,'Mottes de 6'!AF867,IF($J$9=48,'Mottes de 6'!AG867,IF($J$9=49,'Mottes de 6'!AH867,IF($J$9=50,'Mottes de 6'!AI867,IF($J$9=51,'Mottes de 6'!AJ867,IF($J$9=52,'Mottes de 6'!AK867,IF($J$9=1,'Mottes de 6'!AL867,IF($J$9=2,'Mottes de 6'!AM867,IF($J$9=3,'Mottes de 6'!AN867,IF($J$9=4,'Mottes de 6'!AO867,IF($J$9=5,'Mottes de 6'!AP867,IF($J$9=6,'Mottes de 6'!AQ867,IF($J$9=7,'Mottes de 6'!AR867,IF($J$9=8,'Mottes de 6'!AS867,IF($J$9=9,'Mottes de 6'!AT867,IF($J$9=10,'Mottes de 6'!AU867,IF($J$9=11,'Mottes de 6'!AV867,IF($J$9=12,'Mottes de 6'!AW867,IF($J$9=13,'Mottes de 6'!AX867,IF($J$9=14,'Mottes de 6'!AY867,IF($J$9=15,'Mottes de 6'!AZ867,IF($J$9=16,'Mottes de 6'!BA867,IF($J$9=17,'Mottes de 6'!BB867,IF($J$9=18,'Mottes de 6'!BC867,IF($J$9=19,'Mottes de 6'!BD867,IF($J$9=20,'Mottes de 6'!BE867,IF($J$9=21,'Mottes de 6'!BF867,IF($J$9=22,'Mottes de 6'!BG867,IF($J$9=23,'Mottes de 6'!BH867,IF($J$9=24,'Mottes de 6'!BI867,IF($J$9=25,'Mottes de 6'!BJ867,IF($J$9=26,'Mottes de 6'!BK867,IF($J$9=27,'Mottes de 6'!BL867,IF($J$9=28,'Mottes de 6'!BM867,IF($J$9=29,'Mottes de 6'!BN867,IF($J$9=30,'Mottes de 6'!BO867,IF($J$9=31,'Mottes de 6'!BP867,IF($J$9=32,'Mottes de 6'!BQ867,IF($J$9=33,'Mottes de 6'!BR867,IF($J$9=34,'Mottes de 6'!BS867,IF($J$9=35,'Mottes de 6'!BT867,))))))))))))))))))))))))))))))))))))))))))))))))))))</f>
        <v>0</v>
      </c>
      <c r="K2957" s="103" t="str">
        <f>IF('Mottes de 6'!R867=0,"","Erreur")</f>
        <v/>
      </c>
    </row>
    <row r="2958" spans="1:11" x14ac:dyDescent="0.25">
      <c r="A2958" s="450"/>
      <c r="B2958" s="450"/>
      <c r="C2958" s="451" t="s">
        <v>2003</v>
      </c>
      <c r="D2958" s="451"/>
      <c r="E2958" s="450"/>
      <c r="F2958" s="450"/>
      <c r="G2958" s="450"/>
      <c r="H2958" s="450"/>
      <c r="I2958" s="450"/>
      <c r="J2958" s="450">
        <f>SUBTOTAL(9,J2947:J2957)</f>
        <v>0</v>
      </c>
      <c r="K2958" s="450"/>
    </row>
    <row r="2959" spans="1:11" x14ac:dyDescent="0.25">
      <c r="A2959" s="103">
        <f>IF('Mottes de 6'!A868&lt;&gt;"",'Mottes de 6'!A868,"")</f>
        <v>21763</v>
      </c>
      <c r="B2959" s="103" t="str">
        <f>IF('Mottes de 6'!L868&lt;&gt;"",'Mottes de 6'!L868,"")</f>
        <v>Noai</v>
      </c>
      <c r="C2959" s="107" t="str">
        <f>IF('Mottes de 6'!B868&lt;&gt;"",'Mottes de 6'!B868,"")</f>
        <v>VERVEINE VIVACE</v>
      </c>
      <c r="D2959" s="107" t="str">
        <f>IF('Mottes de 6'!C868&lt;&gt;"",'Mottes de 6'!C868,"")</f>
        <v>Venosa</v>
      </c>
      <c r="E2959" s="103">
        <f>IF('Mottes de 6'!H868&lt;&gt;"",'Mottes de 6'!H868,"")</f>
        <v>12</v>
      </c>
      <c r="F2959" s="103" t="str">
        <f>IF('Mottes de 6'!E868&lt;&gt;"",'Mottes de 6'!E868,"")</f>
        <v>B</v>
      </c>
      <c r="G2959" s="103" t="str">
        <f>IF('Mottes de 6'!N868&lt;&gt;"",'Mottes de 6'!N868,"")</f>
        <v>M6</v>
      </c>
      <c r="H2959" s="103" t="str">
        <f>IF('Mottes de 6'!I868&lt;&gt;"",'Mottes de 6'!I868,"")</f>
        <v>B</v>
      </c>
      <c r="I2959" s="103" t="str">
        <f>IF('Mottes de 6'!J868&lt;&gt;"",'Mottes de 6'!J868,"")</f>
        <v/>
      </c>
      <c r="J2959" s="103">
        <f>IF($J$9=36,'Mottes de 6'!U868,IF($J$9=37,'Mottes de 6'!V868,IF($J$9=38,'Mottes de 6'!W868,IF($J$9=39,'Mottes de 6'!X868,IF($J$9=40,'Mottes de 6'!Y868,IF($J$9=41,'Mottes de 6'!Z868,IF($J$9=42,'Mottes de 6'!AA868,IF($J$9=43,'Mottes de 6'!AB868,IF($J$9=44,'Mottes de 6'!AC868,IF($J$9=45,'Mottes de 6'!AD868,IF($J$9=46,'Mottes de 6'!AE868,IF($J$9=47,'Mottes de 6'!AF868,IF($J$9=48,'Mottes de 6'!AG868,IF($J$9=49,'Mottes de 6'!AH868,IF($J$9=50,'Mottes de 6'!AI868,IF($J$9=51,'Mottes de 6'!AJ868,IF($J$9=52,'Mottes de 6'!AK868,IF($J$9=1,'Mottes de 6'!AL868,IF($J$9=2,'Mottes de 6'!AM868,IF($J$9=3,'Mottes de 6'!AN868,IF($J$9=4,'Mottes de 6'!AO868,IF($J$9=5,'Mottes de 6'!AP868,IF($J$9=6,'Mottes de 6'!AQ868,IF($J$9=7,'Mottes de 6'!AR868,IF($J$9=8,'Mottes de 6'!AS868,IF($J$9=9,'Mottes de 6'!AT868,IF($J$9=10,'Mottes de 6'!AU868,IF($J$9=11,'Mottes de 6'!AV868,IF($J$9=12,'Mottes de 6'!AW868,IF($J$9=13,'Mottes de 6'!AX868,IF($J$9=14,'Mottes de 6'!AY868,IF($J$9=15,'Mottes de 6'!AZ868,IF($J$9=16,'Mottes de 6'!BA868,IF($J$9=17,'Mottes de 6'!BB868,IF($J$9=18,'Mottes de 6'!BC868,IF($J$9=19,'Mottes de 6'!BD868,IF($J$9=20,'Mottes de 6'!BE868,IF($J$9=21,'Mottes de 6'!BF868,IF($J$9=22,'Mottes de 6'!BG868,IF($J$9=23,'Mottes de 6'!BH868,IF($J$9=24,'Mottes de 6'!BI868,IF($J$9=25,'Mottes de 6'!BJ868,IF($J$9=26,'Mottes de 6'!BK868,IF($J$9=27,'Mottes de 6'!BL868,IF($J$9=28,'Mottes de 6'!BM868,IF($J$9=29,'Mottes de 6'!BN868,IF($J$9=30,'Mottes de 6'!BO868,IF($J$9=31,'Mottes de 6'!BP868,IF($J$9=32,'Mottes de 6'!BQ868,IF($J$9=33,'Mottes de 6'!BR868,IF($J$9=34,'Mottes de 6'!BS868,IF($J$9=35,'Mottes de 6'!BT868,))))))))))))))))))))))))))))))))))))))))))))))))))))</f>
        <v>0</v>
      </c>
      <c r="K2959" s="103" t="str">
        <f>IF('Mottes de 6'!R868=0,"","Erreur")</f>
        <v/>
      </c>
    </row>
    <row r="2960" spans="1:11" x14ac:dyDescent="0.25">
      <c r="A2960" s="450"/>
      <c r="B2960" s="450"/>
      <c r="C2960" s="451" t="s">
        <v>2000</v>
      </c>
      <c r="D2960" s="451"/>
      <c r="E2960" s="450"/>
      <c r="F2960" s="450"/>
      <c r="G2960" s="450"/>
      <c r="H2960" s="450"/>
      <c r="I2960" s="450"/>
      <c r="J2960" s="450">
        <f>SUBTOTAL(9,J2959:J2959)</f>
        <v>0</v>
      </c>
      <c r="K2960" s="450"/>
    </row>
    <row r="2961" spans="1:11" x14ac:dyDescent="0.25">
      <c r="A2961" s="103">
        <f>IF('Mottes de 6'!A869&lt;&gt;"",'Mottes de 6'!A869,"")</f>
        <v>13434</v>
      </c>
      <c r="B2961" s="103" t="str">
        <f>IF('Mottes de 6'!L869&lt;&gt;"",'Mottes de 6'!L869,"")</f>
        <v>Noai</v>
      </c>
      <c r="C2961" s="107" t="str">
        <f>IF('Mottes de 6'!B869&lt;&gt;"",'Mottes de 6'!B869,"")</f>
        <v>VERVEINE DE BUENOS AIRES</v>
      </c>
      <c r="D2961" s="107" t="str">
        <f>IF('Mottes de 6'!C869&lt;&gt;"",'Mottes de 6'!C869,"")</f>
        <v>bonariensis (de semis)</v>
      </c>
      <c r="E2961" s="103">
        <f>IF('Mottes de 6'!H869&lt;&gt;"",'Mottes de 6'!H869,"")</f>
        <v>12</v>
      </c>
      <c r="F2961" s="103" t="str">
        <f>IF('Mottes de 6'!E869&lt;&gt;"",'Mottes de 6'!E869,"")</f>
        <v>S</v>
      </c>
      <c r="G2961" s="103" t="str">
        <f>IF('Mottes de 6'!N869&lt;&gt;"",'Mottes de 6'!N869,"")</f>
        <v>M6</v>
      </c>
      <c r="H2961" s="103" t="str">
        <f>IF('Mottes de 6'!I869&lt;&gt;"",'Mottes de 6'!I869,"")</f>
        <v>B</v>
      </c>
      <c r="I2961" s="103" t="str">
        <f>IF('Mottes de 6'!J869&lt;&gt;"",'Mottes de 6'!J869,"")</f>
        <v/>
      </c>
      <c r="J2961" s="103">
        <f>IF($J$9=36,'Mottes de 6'!U869,IF($J$9=37,'Mottes de 6'!V869,IF($J$9=38,'Mottes de 6'!W869,IF($J$9=39,'Mottes de 6'!X869,IF($J$9=40,'Mottes de 6'!Y869,IF($J$9=41,'Mottes de 6'!Z869,IF($J$9=42,'Mottes de 6'!AA869,IF($J$9=43,'Mottes de 6'!AB869,IF($J$9=44,'Mottes de 6'!AC869,IF($J$9=45,'Mottes de 6'!AD869,IF($J$9=46,'Mottes de 6'!AE869,IF($J$9=47,'Mottes de 6'!AF869,IF($J$9=48,'Mottes de 6'!AG869,IF($J$9=49,'Mottes de 6'!AH869,IF($J$9=50,'Mottes de 6'!AI869,IF($J$9=51,'Mottes de 6'!AJ869,IF($J$9=52,'Mottes de 6'!AK869,IF($J$9=1,'Mottes de 6'!AL869,IF($J$9=2,'Mottes de 6'!AM869,IF($J$9=3,'Mottes de 6'!AN869,IF($J$9=4,'Mottes de 6'!AO869,IF($J$9=5,'Mottes de 6'!AP869,IF($J$9=6,'Mottes de 6'!AQ869,IF($J$9=7,'Mottes de 6'!AR869,IF($J$9=8,'Mottes de 6'!AS869,IF($J$9=9,'Mottes de 6'!AT869,IF($J$9=10,'Mottes de 6'!AU869,IF($J$9=11,'Mottes de 6'!AV869,IF($J$9=12,'Mottes de 6'!AW869,IF($J$9=13,'Mottes de 6'!AX869,IF($J$9=14,'Mottes de 6'!AY869,IF($J$9=15,'Mottes de 6'!AZ869,IF($J$9=16,'Mottes de 6'!BA869,IF($J$9=17,'Mottes de 6'!BB869,IF($J$9=18,'Mottes de 6'!BC869,IF($J$9=19,'Mottes de 6'!BD869,IF($J$9=20,'Mottes de 6'!BE869,IF($J$9=21,'Mottes de 6'!BF869,IF($J$9=22,'Mottes de 6'!BG869,IF($J$9=23,'Mottes de 6'!BH869,IF($J$9=24,'Mottes de 6'!BI869,IF($J$9=25,'Mottes de 6'!BJ869,IF($J$9=26,'Mottes de 6'!BK869,IF($J$9=27,'Mottes de 6'!BL869,IF($J$9=28,'Mottes de 6'!BM869,IF($J$9=29,'Mottes de 6'!BN869,IF($J$9=30,'Mottes de 6'!BO869,IF($J$9=31,'Mottes de 6'!BP869,IF($J$9=32,'Mottes de 6'!BQ869,IF($J$9=33,'Mottes de 6'!BR869,IF($J$9=34,'Mottes de 6'!BS869,IF($J$9=35,'Mottes de 6'!BT869,))))))))))))))))))))))))))))))))))))))))))))))))))))</f>
        <v>0</v>
      </c>
      <c r="K2961" s="103" t="str">
        <f>IF('Mottes de 6'!R869=0,"","Erreur")</f>
        <v/>
      </c>
    </row>
    <row r="2962" spans="1:11" x14ac:dyDescent="0.25">
      <c r="A2962" s="103">
        <f>IF('Mottes de 6'!A870&lt;&gt;"",'Mottes de 6'!A870,"")</f>
        <v>13144</v>
      </c>
      <c r="B2962" s="103" t="str">
        <f>IF('Mottes de 6'!L870&lt;&gt;"",'Mottes de 6'!L870,"")</f>
        <v>Noai</v>
      </c>
      <c r="C2962" s="107" t="str">
        <f>IF('Mottes de 6'!B870&lt;&gt;"",'Mottes de 6'!B870,"")</f>
        <v>VERVEINE DE BUENOS AIRES</v>
      </c>
      <c r="D2962" s="107" t="str">
        <f>IF('Mottes de 6'!C870&lt;&gt;"",'Mottes de 6'!C870,"")</f>
        <v>Lollipop</v>
      </c>
      <c r="E2962" s="103">
        <f>IF('Mottes de 6'!H870&lt;&gt;"",'Mottes de 6'!H870,"")</f>
        <v>12</v>
      </c>
      <c r="F2962" s="103" t="str">
        <f>IF('Mottes de 6'!E870&lt;&gt;"",'Mottes de 6'!E870,"")</f>
        <v>B</v>
      </c>
      <c r="G2962" s="103" t="str">
        <f>IF('Mottes de 6'!N870&lt;&gt;"",'Mottes de 6'!N870,"")</f>
        <v>M6</v>
      </c>
      <c r="H2962" s="103" t="str">
        <f>IF('Mottes de 6'!I870&lt;&gt;"",'Mottes de 6'!I870,"")</f>
        <v>B</v>
      </c>
      <c r="I2962" s="103" t="str">
        <f>IF('Mottes de 6'!J870&lt;&gt;"",'Mottes de 6'!J870,"")</f>
        <v/>
      </c>
      <c r="J2962" s="103">
        <f>IF($J$9=36,'Mottes de 6'!U870,IF($J$9=37,'Mottes de 6'!V870,IF($J$9=38,'Mottes de 6'!W870,IF($J$9=39,'Mottes de 6'!X870,IF($J$9=40,'Mottes de 6'!Y870,IF($J$9=41,'Mottes de 6'!Z870,IF($J$9=42,'Mottes de 6'!AA870,IF($J$9=43,'Mottes de 6'!AB870,IF($J$9=44,'Mottes de 6'!AC870,IF($J$9=45,'Mottes de 6'!AD870,IF($J$9=46,'Mottes de 6'!AE870,IF($J$9=47,'Mottes de 6'!AF870,IF($J$9=48,'Mottes de 6'!AG870,IF($J$9=49,'Mottes de 6'!AH870,IF($J$9=50,'Mottes de 6'!AI870,IF($J$9=51,'Mottes de 6'!AJ870,IF($J$9=52,'Mottes de 6'!AK870,IF($J$9=1,'Mottes de 6'!AL870,IF($J$9=2,'Mottes de 6'!AM870,IF($J$9=3,'Mottes de 6'!AN870,IF($J$9=4,'Mottes de 6'!AO870,IF($J$9=5,'Mottes de 6'!AP870,IF($J$9=6,'Mottes de 6'!AQ870,IF($J$9=7,'Mottes de 6'!AR870,IF($J$9=8,'Mottes de 6'!AS870,IF($J$9=9,'Mottes de 6'!AT870,IF($J$9=10,'Mottes de 6'!AU870,IF($J$9=11,'Mottes de 6'!AV870,IF($J$9=12,'Mottes de 6'!AW870,IF($J$9=13,'Mottes de 6'!AX870,IF($J$9=14,'Mottes de 6'!AY870,IF($J$9=15,'Mottes de 6'!AZ870,IF($J$9=16,'Mottes de 6'!BA870,IF($J$9=17,'Mottes de 6'!BB870,IF($J$9=18,'Mottes de 6'!BC870,IF($J$9=19,'Mottes de 6'!BD870,IF($J$9=20,'Mottes de 6'!BE870,IF($J$9=21,'Mottes de 6'!BF870,IF($J$9=22,'Mottes de 6'!BG870,IF($J$9=23,'Mottes de 6'!BH870,IF($J$9=24,'Mottes de 6'!BI870,IF($J$9=25,'Mottes de 6'!BJ870,IF($J$9=26,'Mottes de 6'!BK870,IF($J$9=27,'Mottes de 6'!BL870,IF($J$9=28,'Mottes de 6'!BM870,IF($J$9=29,'Mottes de 6'!BN870,IF($J$9=30,'Mottes de 6'!BO870,IF($J$9=31,'Mottes de 6'!BP870,IF($J$9=32,'Mottes de 6'!BQ870,IF($J$9=33,'Mottes de 6'!BR870,IF($J$9=34,'Mottes de 6'!BS870,IF($J$9=35,'Mottes de 6'!BT870,))))))))))))))))))))))))))))))))))))))))))))))))))))</f>
        <v>0</v>
      </c>
      <c r="K2962" s="103" t="str">
        <f>IF('Mottes de 6'!R870=0,"","Erreur")</f>
        <v/>
      </c>
    </row>
    <row r="2963" spans="1:11" x14ac:dyDescent="0.25">
      <c r="A2963" s="450"/>
      <c r="B2963" s="450"/>
      <c r="C2963" s="451" t="s">
        <v>2004</v>
      </c>
      <c r="D2963" s="451"/>
      <c r="E2963" s="450"/>
      <c r="F2963" s="450"/>
      <c r="G2963" s="450"/>
      <c r="H2963" s="450"/>
      <c r="I2963" s="450"/>
      <c r="J2963" s="450">
        <f>SUBTOTAL(9,J2961:J2962)</f>
        <v>0</v>
      </c>
      <c r="K2963" s="450"/>
    </row>
    <row r="2964" spans="1:11" x14ac:dyDescent="0.25">
      <c r="A2964" s="103">
        <f>IF('Mottes de 6'!A871&lt;&gt;"",'Mottes de 6'!A871,"")</f>
        <v>25306</v>
      </c>
      <c r="B2964" s="103" t="str">
        <f>IF('Mottes de 6'!L871&lt;&gt;"",'Mottes de 6'!L871,"")</f>
        <v>Noai</v>
      </c>
      <c r="C2964" s="107" t="str">
        <f>IF('Mottes de 6'!B871&lt;&gt;"",'Mottes de 6'!B871,"")</f>
        <v>VINCA MINOR (Pervenche)</v>
      </c>
      <c r="D2964" s="107" t="str">
        <f>IF('Mottes de 6'!C871&lt;&gt;"",'Mottes de 6'!C871,"")</f>
        <v>Illumination</v>
      </c>
      <c r="E2964" s="103">
        <f>IF('Mottes de 6'!H871&lt;&gt;"",'Mottes de 6'!H871,"")</f>
        <v>13</v>
      </c>
      <c r="F2964" s="103" t="str">
        <f>IF('Mottes de 6'!E871&lt;&gt;"",'Mottes de 6'!E871,"")</f>
        <v>B</v>
      </c>
      <c r="G2964" s="103" t="str">
        <f>IF('Mottes de 6'!N871&lt;&gt;"",'Mottes de 6'!N871,"")</f>
        <v>M6</v>
      </c>
      <c r="H2964" s="103" t="str">
        <f>IF('Mottes de 6'!I871&lt;&gt;"",'Mottes de 6'!I871,"")</f>
        <v>A</v>
      </c>
      <c r="I2964" s="103">
        <f>IF('Mottes de 6'!J871&lt;&gt;"",'Mottes de 6'!J871,"")</f>
        <v>0.05</v>
      </c>
      <c r="J2964" s="103">
        <f>IF($J$9=36,'Mottes de 6'!U871,IF($J$9=37,'Mottes de 6'!V871,IF($J$9=38,'Mottes de 6'!W871,IF($J$9=39,'Mottes de 6'!X871,IF($J$9=40,'Mottes de 6'!Y871,IF($J$9=41,'Mottes de 6'!Z871,IF($J$9=42,'Mottes de 6'!AA871,IF($J$9=43,'Mottes de 6'!AB871,IF($J$9=44,'Mottes de 6'!AC871,IF($J$9=45,'Mottes de 6'!AD871,IF($J$9=46,'Mottes de 6'!AE871,IF($J$9=47,'Mottes de 6'!AF871,IF($J$9=48,'Mottes de 6'!AG871,IF($J$9=49,'Mottes de 6'!AH871,IF($J$9=50,'Mottes de 6'!AI871,IF($J$9=51,'Mottes de 6'!AJ871,IF($J$9=52,'Mottes de 6'!AK871,IF($J$9=1,'Mottes de 6'!AL871,IF($J$9=2,'Mottes de 6'!AM871,IF($J$9=3,'Mottes de 6'!AN871,IF($J$9=4,'Mottes de 6'!AO871,IF($J$9=5,'Mottes de 6'!AP871,IF($J$9=6,'Mottes de 6'!AQ871,IF($J$9=7,'Mottes de 6'!AR871,IF($J$9=8,'Mottes de 6'!AS871,IF($J$9=9,'Mottes de 6'!AT871,IF($J$9=10,'Mottes de 6'!AU871,IF($J$9=11,'Mottes de 6'!AV871,IF($J$9=12,'Mottes de 6'!AW871,IF($J$9=13,'Mottes de 6'!AX871,IF($J$9=14,'Mottes de 6'!AY871,IF($J$9=15,'Mottes de 6'!AZ871,IF($J$9=16,'Mottes de 6'!BA871,IF($J$9=17,'Mottes de 6'!BB871,IF($J$9=18,'Mottes de 6'!BC871,IF($J$9=19,'Mottes de 6'!BD871,IF($J$9=20,'Mottes de 6'!BE871,IF($J$9=21,'Mottes de 6'!BF871,IF($J$9=22,'Mottes de 6'!BG871,IF($J$9=23,'Mottes de 6'!BH871,IF($J$9=24,'Mottes de 6'!BI871,IF($J$9=25,'Mottes de 6'!BJ871,IF($J$9=26,'Mottes de 6'!BK871,IF($J$9=27,'Mottes de 6'!BL871,IF($J$9=28,'Mottes de 6'!BM871,IF($J$9=29,'Mottes de 6'!BN871,IF($J$9=30,'Mottes de 6'!BO871,IF($J$9=31,'Mottes de 6'!BP871,IF($J$9=32,'Mottes de 6'!BQ871,IF($J$9=33,'Mottes de 6'!BR871,IF($J$9=34,'Mottes de 6'!BS871,IF($J$9=35,'Mottes de 6'!BT871,))))))))))))))))))))))))))))))))))))))))))))))))))))</f>
        <v>0</v>
      </c>
      <c r="K2964" s="103" t="str">
        <f>IF('Mottes de 6'!R871=0,"","Erreur")</f>
        <v/>
      </c>
    </row>
    <row r="2965" spans="1:11" x14ac:dyDescent="0.25">
      <c r="A2965" s="450"/>
      <c r="B2965" s="450"/>
      <c r="C2965" s="451" t="s">
        <v>2005</v>
      </c>
      <c r="D2965" s="451"/>
      <c r="E2965" s="450"/>
      <c r="F2965" s="450"/>
      <c r="G2965" s="450"/>
      <c r="H2965" s="450"/>
      <c r="I2965" s="450"/>
      <c r="J2965" s="450">
        <f>SUBTOTAL(9,J2964:J2964)</f>
        <v>0</v>
      </c>
      <c r="K2965" s="450"/>
    </row>
    <row r="2966" spans="1:11" x14ac:dyDescent="0.25">
      <c r="A2966" s="103" t="str">
        <f>IF('Mottes de 6'!A872&lt;&gt;"",'Mottes de 6'!A872,"")</f>
        <v/>
      </c>
      <c r="B2966" s="103" t="str">
        <f>IF('Mottes de 6'!L872&lt;&gt;"",'Mottes de 6'!L872,"")</f>
        <v>L</v>
      </c>
      <c r="C2966" s="107" t="str">
        <f>IF('Mottes de 6'!B872&lt;&gt;"",'Mottes de 6'!B872,"")</f>
        <v>Z</v>
      </c>
      <c r="D2966" s="107" t="str">
        <f>IF('Mottes de 6'!C872&lt;&gt;"",'Mottes de 6'!C872,"")</f>
        <v/>
      </c>
      <c r="E2966" s="103" t="str">
        <f>IF('Mottes de 6'!H872&lt;&gt;"",'Mottes de 6'!H872,"")</f>
        <v/>
      </c>
      <c r="F2966" s="103" t="str">
        <f>IF('Mottes de 6'!E872&lt;&gt;"",'Mottes de 6'!E872,"")</f>
        <v/>
      </c>
      <c r="G2966" s="103" t="str">
        <f>IF('Mottes de 6'!N872&lt;&gt;"",'Mottes de 6'!N872,"")</f>
        <v/>
      </c>
      <c r="H2966" s="103" t="str">
        <f>IF('Mottes de 6'!I872&lt;&gt;"",'Mottes de 6'!I872,"")</f>
        <v/>
      </c>
      <c r="I2966" s="103" t="str">
        <f>IF('Mottes de 6'!J872&lt;&gt;"",'Mottes de 6'!J872,"")</f>
        <v/>
      </c>
      <c r="J2966" s="103">
        <f>IF($J$9=36,'Mottes de 6'!U872,IF($J$9=37,'Mottes de 6'!V872,IF($J$9=38,'Mottes de 6'!W872,IF($J$9=39,'Mottes de 6'!X872,IF($J$9=40,'Mottes de 6'!Y872,IF($J$9=41,'Mottes de 6'!Z872,IF($J$9=42,'Mottes de 6'!AA872,IF($J$9=43,'Mottes de 6'!AB872,IF($J$9=44,'Mottes de 6'!AC872,IF($J$9=45,'Mottes de 6'!AD872,IF($J$9=46,'Mottes de 6'!AE872,IF($J$9=47,'Mottes de 6'!AF872,IF($J$9=48,'Mottes de 6'!AG872,IF($J$9=49,'Mottes de 6'!AH872,IF($J$9=50,'Mottes de 6'!AI872,IF($J$9=51,'Mottes de 6'!AJ872,IF($J$9=52,'Mottes de 6'!AK872,IF($J$9=1,'Mottes de 6'!AL872,IF($J$9=2,'Mottes de 6'!AM872,IF($J$9=3,'Mottes de 6'!AN872,IF($J$9=4,'Mottes de 6'!AO872,IF($J$9=5,'Mottes de 6'!AP872,IF($J$9=6,'Mottes de 6'!AQ872,IF($J$9=7,'Mottes de 6'!AR872,IF($J$9=8,'Mottes de 6'!AS872,IF($J$9=9,'Mottes de 6'!AT872,IF($J$9=10,'Mottes de 6'!AU872,IF($J$9=11,'Mottes de 6'!AV872,IF($J$9=12,'Mottes de 6'!AW872,IF($J$9=13,'Mottes de 6'!AX872,IF($J$9=14,'Mottes de 6'!AY872,IF($J$9=15,'Mottes de 6'!AZ872,IF($J$9=16,'Mottes de 6'!BA872,IF($J$9=17,'Mottes de 6'!BB872,IF($J$9=18,'Mottes de 6'!BC872,IF($J$9=19,'Mottes de 6'!BD872,IF($J$9=20,'Mottes de 6'!BE872,IF($J$9=21,'Mottes de 6'!BF872,IF($J$9=22,'Mottes de 6'!BG872,IF($J$9=23,'Mottes de 6'!BH872,IF($J$9=24,'Mottes de 6'!BI872,IF($J$9=25,'Mottes de 6'!BJ872,IF($J$9=26,'Mottes de 6'!BK872,IF($J$9=27,'Mottes de 6'!BL872,IF($J$9=28,'Mottes de 6'!BM872,IF($J$9=29,'Mottes de 6'!BN872,IF($J$9=30,'Mottes de 6'!BO872,IF($J$9=31,'Mottes de 6'!BP872,IF($J$9=32,'Mottes de 6'!BQ872,IF($J$9=33,'Mottes de 6'!BR872,IF($J$9=34,'Mottes de 6'!BS872,IF($J$9=35,'Mottes de 6'!BT872,))))))))))))))))))))))))))))))))))))))))))))))))))))</f>
        <v>0</v>
      </c>
      <c r="K2966" s="103" t="str">
        <f>IF('Mottes de 6'!R872=0,"","Erreur")</f>
        <v/>
      </c>
    </row>
    <row r="2967" spans="1:11" x14ac:dyDescent="0.25">
      <c r="A2967" s="103">
        <f>IF('Mottes de 6'!A873&lt;&gt;"",'Mottes de 6'!A873,"")</f>
        <v>12592</v>
      </c>
      <c r="B2967" s="103" t="str">
        <f>IF('Mottes de 6'!L873&lt;&gt;"",'Mottes de 6'!L873,"")</f>
        <v>Noai</v>
      </c>
      <c r="C2967" s="107" t="str">
        <f>IF('Mottes de 6'!B873&lt;&gt;"",'Mottes de 6'!B873,"")</f>
        <v>ZINNIA</v>
      </c>
      <c r="D2967" s="107" t="str">
        <f>IF('Mottes de 6'!C873&lt;&gt;"",'Mottes de 6'!C873,"")</f>
        <v>Magellan Variés</v>
      </c>
      <c r="E2967" s="103">
        <f>IF('Mottes de 6'!H873&lt;&gt;"",'Mottes de 6'!H873,"")</f>
        <v>11</v>
      </c>
      <c r="F2967" s="103" t="str">
        <f>IF('Mottes de 6'!E873&lt;&gt;"",'Mottes de 6'!E873,"")</f>
        <v>S</v>
      </c>
      <c r="G2967" s="103" t="str">
        <f>IF('Mottes de 6'!N873&lt;&gt;"",'Mottes de 6'!N873,"")</f>
        <v>M6</v>
      </c>
      <c r="H2967" s="103" t="str">
        <f>IF('Mottes de 6'!I873&lt;&gt;"",'Mottes de 6'!I873,"")</f>
        <v>C</v>
      </c>
      <c r="I2967" s="103" t="str">
        <f>IF('Mottes de 6'!J873&lt;&gt;"",'Mottes de 6'!J873,"")</f>
        <v/>
      </c>
      <c r="J2967" s="103">
        <f>IF($J$9=36,'Mottes de 6'!U873,IF($J$9=37,'Mottes de 6'!V873,IF($J$9=38,'Mottes de 6'!W873,IF($J$9=39,'Mottes de 6'!X873,IF($J$9=40,'Mottes de 6'!Y873,IF($J$9=41,'Mottes de 6'!Z873,IF($J$9=42,'Mottes de 6'!AA873,IF($J$9=43,'Mottes de 6'!AB873,IF($J$9=44,'Mottes de 6'!AC873,IF($J$9=45,'Mottes de 6'!AD873,IF($J$9=46,'Mottes de 6'!AE873,IF($J$9=47,'Mottes de 6'!AF873,IF($J$9=48,'Mottes de 6'!AG873,IF($J$9=49,'Mottes de 6'!AH873,IF($J$9=50,'Mottes de 6'!AI873,IF($J$9=51,'Mottes de 6'!AJ873,IF($J$9=52,'Mottes de 6'!AK873,IF($J$9=1,'Mottes de 6'!AL873,IF($J$9=2,'Mottes de 6'!AM873,IF($J$9=3,'Mottes de 6'!AN873,IF($J$9=4,'Mottes de 6'!AO873,IF($J$9=5,'Mottes de 6'!AP873,IF($J$9=6,'Mottes de 6'!AQ873,IF($J$9=7,'Mottes de 6'!AR873,IF($J$9=8,'Mottes de 6'!AS873,IF($J$9=9,'Mottes de 6'!AT873,IF($J$9=10,'Mottes de 6'!AU873,IF($J$9=11,'Mottes de 6'!AV873,IF($J$9=12,'Mottes de 6'!AW873,IF($J$9=13,'Mottes de 6'!AX873,IF($J$9=14,'Mottes de 6'!AY873,IF($J$9=15,'Mottes de 6'!AZ873,IF($J$9=16,'Mottes de 6'!BA873,IF($J$9=17,'Mottes de 6'!BB873,IF($J$9=18,'Mottes de 6'!BC873,IF($J$9=19,'Mottes de 6'!BD873,IF($J$9=20,'Mottes de 6'!BE873,IF($J$9=21,'Mottes de 6'!BF873,IF($J$9=22,'Mottes de 6'!BG873,IF($J$9=23,'Mottes de 6'!BH873,IF($J$9=24,'Mottes de 6'!BI873,IF($J$9=25,'Mottes de 6'!BJ873,IF($J$9=26,'Mottes de 6'!BK873,IF($J$9=27,'Mottes de 6'!BL873,IF($J$9=28,'Mottes de 6'!BM873,IF($J$9=29,'Mottes de 6'!BN873,IF($J$9=30,'Mottes de 6'!BO873,IF($J$9=31,'Mottes de 6'!BP873,IF($J$9=32,'Mottes de 6'!BQ873,IF($J$9=33,'Mottes de 6'!BR873,IF($J$9=34,'Mottes de 6'!BS873,IF($J$9=35,'Mottes de 6'!BT873,))))))))))))))))))))))))))))))))))))))))))))))))))))</f>
        <v>0</v>
      </c>
      <c r="K2967" s="103" t="str">
        <f>IF('Mottes de 6'!R873=0,"","Erreur")</f>
        <v/>
      </c>
    </row>
    <row r="2968" spans="1:11" x14ac:dyDescent="0.25">
      <c r="A2968" s="103">
        <f>IF('Mottes de 6'!A874&lt;&gt;"",'Mottes de 6'!A874,"")</f>
        <v>12126</v>
      </c>
      <c r="B2968" s="103" t="str">
        <f>IF('Mottes de 6'!L874&lt;&gt;"",'Mottes de 6'!L874,"")</f>
        <v>Noai</v>
      </c>
      <c r="C2968" s="107" t="str">
        <f>IF('Mottes de 6'!B874&lt;&gt;"",'Mottes de 6'!B874,"")</f>
        <v>ZINNIA</v>
      </c>
      <c r="D2968" s="107" t="str">
        <f>IF('Mottes de 6'!C874&lt;&gt;"",'Mottes de 6'!C874,"")</f>
        <v>Profusion Variés</v>
      </c>
      <c r="E2968" s="103">
        <f>IF('Mottes de 6'!H874&lt;&gt;"",'Mottes de 6'!H874,"")</f>
        <v>12</v>
      </c>
      <c r="F2968" s="103" t="str">
        <f>IF('Mottes de 6'!E874&lt;&gt;"",'Mottes de 6'!E874,"")</f>
        <v>S</v>
      </c>
      <c r="G2968" s="103" t="str">
        <f>IF('Mottes de 6'!N874&lt;&gt;"",'Mottes de 6'!N874,"")</f>
        <v>M6</v>
      </c>
      <c r="H2968" s="103" t="str">
        <f>IF('Mottes de 6'!I874&lt;&gt;"",'Mottes de 6'!I874,"")</f>
        <v>C</v>
      </c>
      <c r="I2968" s="103" t="str">
        <f>IF('Mottes de 6'!J874&lt;&gt;"",'Mottes de 6'!J874,"")</f>
        <v/>
      </c>
      <c r="J2968" s="103">
        <f>IF($J$9=36,'Mottes de 6'!U874,IF($J$9=37,'Mottes de 6'!V874,IF($J$9=38,'Mottes de 6'!W874,IF($J$9=39,'Mottes de 6'!X874,IF($J$9=40,'Mottes de 6'!Y874,IF($J$9=41,'Mottes de 6'!Z874,IF($J$9=42,'Mottes de 6'!AA874,IF($J$9=43,'Mottes de 6'!AB874,IF($J$9=44,'Mottes de 6'!AC874,IF($J$9=45,'Mottes de 6'!AD874,IF($J$9=46,'Mottes de 6'!AE874,IF($J$9=47,'Mottes de 6'!AF874,IF($J$9=48,'Mottes de 6'!AG874,IF($J$9=49,'Mottes de 6'!AH874,IF($J$9=50,'Mottes de 6'!AI874,IF($J$9=51,'Mottes de 6'!AJ874,IF($J$9=52,'Mottes de 6'!AK874,IF($J$9=1,'Mottes de 6'!AL874,IF($J$9=2,'Mottes de 6'!AM874,IF($J$9=3,'Mottes de 6'!AN874,IF($J$9=4,'Mottes de 6'!AO874,IF($J$9=5,'Mottes de 6'!AP874,IF($J$9=6,'Mottes de 6'!AQ874,IF($J$9=7,'Mottes de 6'!AR874,IF($J$9=8,'Mottes de 6'!AS874,IF($J$9=9,'Mottes de 6'!AT874,IF($J$9=10,'Mottes de 6'!AU874,IF($J$9=11,'Mottes de 6'!AV874,IF($J$9=12,'Mottes de 6'!AW874,IF($J$9=13,'Mottes de 6'!AX874,IF($J$9=14,'Mottes de 6'!AY874,IF($J$9=15,'Mottes de 6'!AZ874,IF($J$9=16,'Mottes de 6'!BA874,IF($J$9=17,'Mottes de 6'!BB874,IF($J$9=18,'Mottes de 6'!BC874,IF($J$9=19,'Mottes de 6'!BD874,IF($J$9=20,'Mottes de 6'!BE874,IF($J$9=21,'Mottes de 6'!BF874,IF($J$9=22,'Mottes de 6'!BG874,IF($J$9=23,'Mottes de 6'!BH874,IF($J$9=24,'Mottes de 6'!BI874,IF($J$9=25,'Mottes de 6'!BJ874,IF($J$9=26,'Mottes de 6'!BK874,IF($J$9=27,'Mottes de 6'!BL874,IF($J$9=28,'Mottes de 6'!BM874,IF($J$9=29,'Mottes de 6'!BN874,IF($J$9=30,'Mottes de 6'!BO874,IF($J$9=31,'Mottes de 6'!BP874,IF($J$9=32,'Mottes de 6'!BQ874,IF($J$9=33,'Mottes de 6'!BR874,IF($J$9=34,'Mottes de 6'!BS874,IF($J$9=35,'Mottes de 6'!BT874,))))))))))))))))))))))))))))))))))))))))))))))))))))</f>
        <v>0</v>
      </c>
      <c r="K2968" s="103" t="str">
        <f>IF('Mottes de 6'!R874=0,"","Erreur")</f>
        <v/>
      </c>
    </row>
    <row r="2969" spans="1:11" x14ac:dyDescent="0.25">
      <c r="A2969" s="450"/>
      <c r="B2969" s="450"/>
      <c r="C2969" s="451" t="s">
        <v>1723</v>
      </c>
      <c r="D2969" s="451"/>
      <c r="E2969" s="450"/>
      <c r="F2969" s="450"/>
      <c r="G2969" s="450"/>
      <c r="H2969" s="450"/>
      <c r="I2969" s="450"/>
      <c r="J2969" s="450">
        <f>SUBTOTAL(9,J2966:J2968)</f>
        <v>0</v>
      </c>
      <c r="K2969" s="450"/>
    </row>
    <row r="2970" spans="1:11" x14ac:dyDescent="0.25">
      <c r="A2970" s="452"/>
      <c r="B2970" s="452"/>
      <c r="C2970" s="453" t="s">
        <v>2006</v>
      </c>
      <c r="D2970" s="453"/>
      <c r="E2970" s="452"/>
      <c r="F2970" s="452"/>
      <c r="G2970" s="452"/>
      <c r="H2970" s="452"/>
      <c r="I2970" s="452"/>
      <c r="J2970" s="452">
        <f>SUBTOTAL(9,J1945:J2969)</f>
        <v>0</v>
      </c>
      <c r="K2970" s="452"/>
    </row>
    <row r="2971" spans="1:11" x14ac:dyDescent="0.25">
      <c r="A2971" s="103" t="str">
        <f>IF('Mottes de 6'!A875&lt;&gt;"",'Mottes de 6'!A875,"")</f>
        <v/>
      </c>
      <c r="B2971" s="103" t="str">
        <f>IF('Mottes de 6'!L875&lt;&gt;"",'Mottes de 6'!L875,"")</f>
        <v>G</v>
      </c>
      <c r="C2971" s="107" t="str">
        <f>IF('Mottes de 6'!B875&lt;&gt;"",'Mottes de 6'!B875,"")</f>
        <v>PLANTES COUVRE SOL</v>
      </c>
      <c r="D2971" s="107" t="str">
        <f>IF('Mottes de 6'!C875&lt;&gt;"",'Mottes de 6'!C875,"")</f>
        <v/>
      </c>
      <c r="E2971" s="103" t="str">
        <f>IF('Mottes de 6'!H875&lt;&gt;"",'Mottes de 6'!H875,"")</f>
        <v/>
      </c>
      <c r="F2971" s="103" t="str">
        <f>IF('Mottes de 6'!E875&lt;&gt;"",'Mottes de 6'!E875,"")</f>
        <v/>
      </c>
      <c r="G2971" s="103" t="str">
        <f>IF('Mottes de 6'!N875&lt;&gt;"",'Mottes de 6'!N875,"")</f>
        <v/>
      </c>
      <c r="H2971" s="103" t="str">
        <f>IF('Mottes de 6'!I875&lt;&gt;"",'Mottes de 6'!I875,"")</f>
        <v/>
      </c>
      <c r="I2971" s="103" t="str">
        <f>IF('Mottes de 6'!J875&lt;&gt;"",'Mottes de 6'!J875,"")</f>
        <v/>
      </c>
      <c r="J2971" s="103">
        <f>IF($J$9=36,'Mottes de 6'!U875,IF($J$9=37,'Mottes de 6'!V875,IF($J$9=38,'Mottes de 6'!W875,IF($J$9=39,'Mottes de 6'!X875,IF($J$9=40,'Mottes de 6'!Y875,IF($J$9=41,'Mottes de 6'!Z875,IF($J$9=42,'Mottes de 6'!AA875,IF($J$9=43,'Mottes de 6'!AB875,IF($J$9=44,'Mottes de 6'!AC875,IF($J$9=45,'Mottes de 6'!AD875,IF($J$9=46,'Mottes de 6'!AE875,IF($J$9=47,'Mottes de 6'!AF875,IF($J$9=48,'Mottes de 6'!AG875,IF($J$9=49,'Mottes de 6'!AH875,IF($J$9=50,'Mottes de 6'!AI875,IF($J$9=51,'Mottes de 6'!AJ875,IF($J$9=52,'Mottes de 6'!AK875,IF($J$9=1,'Mottes de 6'!AL875,IF($J$9=2,'Mottes de 6'!AM875,IF($J$9=3,'Mottes de 6'!AN875,IF($J$9=4,'Mottes de 6'!AO875,IF($J$9=5,'Mottes de 6'!AP875,IF($J$9=6,'Mottes de 6'!AQ875,IF($J$9=7,'Mottes de 6'!AR875,IF($J$9=8,'Mottes de 6'!AS875,IF($J$9=9,'Mottes de 6'!AT875,IF($J$9=10,'Mottes de 6'!AU875,IF($J$9=11,'Mottes de 6'!AV875,IF($J$9=12,'Mottes de 6'!AW875,IF($J$9=13,'Mottes de 6'!AX875,IF($J$9=14,'Mottes de 6'!AY875,IF($J$9=15,'Mottes de 6'!AZ875,IF($J$9=16,'Mottes de 6'!BA875,IF($J$9=17,'Mottes de 6'!BB875,IF($J$9=18,'Mottes de 6'!BC875,IF($J$9=19,'Mottes de 6'!BD875,IF($J$9=20,'Mottes de 6'!BE875,IF($J$9=21,'Mottes de 6'!BF875,IF($J$9=22,'Mottes de 6'!BG875,IF($J$9=23,'Mottes de 6'!BH875,IF($J$9=24,'Mottes de 6'!BI875,IF($J$9=25,'Mottes de 6'!BJ875,IF($J$9=26,'Mottes de 6'!BK875,IF($J$9=27,'Mottes de 6'!BL875,IF($J$9=28,'Mottes de 6'!BM875,IF($J$9=29,'Mottes de 6'!BN875,IF($J$9=30,'Mottes de 6'!BO875,IF($J$9=31,'Mottes de 6'!BP875,IF($J$9=32,'Mottes de 6'!BQ875,IF($J$9=33,'Mottes de 6'!BR875,IF($J$9=34,'Mottes de 6'!BS875,IF($J$9=35,'Mottes de 6'!BT875,))))))))))))))))))))))))))))))))))))))))))))))))))))</f>
        <v>0</v>
      </c>
      <c r="K2971" s="103" t="str">
        <f>IF('Mottes de 6'!R875=0,"","Erreur")</f>
        <v/>
      </c>
    </row>
    <row r="2972" spans="1:11" x14ac:dyDescent="0.25">
      <c r="A2972" s="103">
        <f>IF('Mottes de 6'!A876&lt;&gt;"",'Mottes de 6'!A876,"")</f>
        <v>20609</v>
      </c>
      <c r="B2972" s="103" t="str">
        <f>IF('Mottes de 6'!L876&lt;&gt;"",'Mottes de 6'!L876,"")</f>
        <v>Noai</v>
      </c>
      <c r="C2972" s="107" t="str">
        <f>IF('Mottes de 6'!B876&lt;&gt;"",'Mottes de 6'!B876,"")</f>
        <v>FRANKENIA</v>
      </c>
      <c r="D2972" s="107" t="str">
        <f>IF('Mottes de 6'!C876&lt;&gt;"",'Mottes de 6'!C876,"")</f>
        <v>laevis</v>
      </c>
      <c r="E2972" s="103">
        <f>IF('Mottes de 6'!H876&lt;&gt;"",'Mottes de 6'!H876,"")</f>
        <v>12</v>
      </c>
      <c r="F2972" s="103" t="str">
        <f>IF('Mottes de 6'!E876&lt;&gt;"",'Mottes de 6'!E876,"")</f>
        <v>B</v>
      </c>
      <c r="G2972" s="103" t="str">
        <f>IF('Mottes de 6'!N876&lt;&gt;"",'Mottes de 6'!N876,"")</f>
        <v>M6</v>
      </c>
      <c r="H2972" s="103" t="str">
        <f>IF('Mottes de 6'!I876&lt;&gt;"",'Mottes de 6'!I876,"")</f>
        <v>A</v>
      </c>
      <c r="I2972" s="103" t="str">
        <f>IF('Mottes de 6'!J876&lt;&gt;"",'Mottes de 6'!J876,"")</f>
        <v/>
      </c>
      <c r="J2972" s="103">
        <f>IF($J$9=36,'Mottes de 6'!U876,IF($J$9=37,'Mottes de 6'!V876,IF($J$9=38,'Mottes de 6'!W876,IF($J$9=39,'Mottes de 6'!X876,IF($J$9=40,'Mottes de 6'!Y876,IF($J$9=41,'Mottes de 6'!Z876,IF($J$9=42,'Mottes de 6'!AA876,IF($J$9=43,'Mottes de 6'!AB876,IF($J$9=44,'Mottes de 6'!AC876,IF($J$9=45,'Mottes de 6'!AD876,IF($J$9=46,'Mottes de 6'!AE876,IF($J$9=47,'Mottes de 6'!AF876,IF($J$9=48,'Mottes de 6'!AG876,IF($J$9=49,'Mottes de 6'!AH876,IF($J$9=50,'Mottes de 6'!AI876,IF($J$9=51,'Mottes de 6'!AJ876,IF($J$9=52,'Mottes de 6'!AK876,IF($J$9=1,'Mottes de 6'!AL876,IF($J$9=2,'Mottes de 6'!AM876,IF($J$9=3,'Mottes de 6'!AN876,IF($J$9=4,'Mottes de 6'!AO876,IF($J$9=5,'Mottes de 6'!AP876,IF($J$9=6,'Mottes de 6'!AQ876,IF($J$9=7,'Mottes de 6'!AR876,IF($J$9=8,'Mottes de 6'!AS876,IF($J$9=9,'Mottes de 6'!AT876,IF($J$9=10,'Mottes de 6'!AU876,IF($J$9=11,'Mottes de 6'!AV876,IF($J$9=12,'Mottes de 6'!AW876,IF($J$9=13,'Mottes de 6'!AX876,IF($J$9=14,'Mottes de 6'!AY876,IF($J$9=15,'Mottes de 6'!AZ876,IF($J$9=16,'Mottes de 6'!BA876,IF($J$9=17,'Mottes de 6'!BB876,IF($J$9=18,'Mottes de 6'!BC876,IF($J$9=19,'Mottes de 6'!BD876,IF($J$9=20,'Mottes de 6'!BE876,IF($J$9=21,'Mottes de 6'!BF876,IF($J$9=22,'Mottes de 6'!BG876,IF($J$9=23,'Mottes de 6'!BH876,IF($J$9=24,'Mottes de 6'!BI876,IF($J$9=25,'Mottes de 6'!BJ876,IF($J$9=26,'Mottes de 6'!BK876,IF($J$9=27,'Mottes de 6'!BL876,IF($J$9=28,'Mottes de 6'!BM876,IF($J$9=29,'Mottes de 6'!BN876,IF($J$9=30,'Mottes de 6'!BO876,IF($J$9=31,'Mottes de 6'!BP876,IF($J$9=32,'Mottes de 6'!BQ876,IF($J$9=33,'Mottes de 6'!BR876,IF($J$9=34,'Mottes de 6'!BS876,IF($J$9=35,'Mottes de 6'!BT876,))))))))))))))))))))))))))))))))))))))))))))))))))))</f>
        <v>0</v>
      </c>
      <c r="K2972" s="103" t="str">
        <f>IF('Mottes de 6'!R876=0,"","Erreur")</f>
        <v/>
      </c>
    </row>
    <row r="2973" spans="1:11" x14ac:dyDescent="0.25">
      <c r="A2973" s="450"/>
      <c r="B2973" s="450"/>
      <c r="C2973" s="451" t="s">
        <v>2007</v>
      </c>
      <c r="D2973" s="451"/>
      <c r="E2973" s="450"/>
      <c r="F2973" s="450"/>
      <c r="G2973" s="450"/>
      <c r="H2973" s="450"/>
      <c r="I2973" s="450"/>
      <c r="J2973" s="450">
        <f>SUBTOTAL(9,J2970:J2972)</f>
        <v>0</v>
      </c>
      <c r="K2973" s="450"/>
    </row>
    <row r="2974" spans="1:11" x14ac:dyDescent="0.25">
      <c r="A2974" s="103">
        <f>IF('Mottes de 6'!A877&lt;&gt;"",'Mottes de 6'!A877,"")</f>
        <v>20988</v>
      </c>
      <c r="B2974" s="103" t="str">
        <f>IF('Mottes de 6'!L877&lt;&gt;"",'Mottes de 6'!L877,"")</f>
        <v>Noai</v>
      </c>
      <c r="C2974" s="107" t="str">
        <f>IF('Mottes de 6'!B877&lt;&gt;"",'Mottes de 6'!B877,"")</f>
        <v>HERNIARIA</v>
      </c>
      <c r="D2974" s="107" t="str">
        <f>IF('Mottes de 6'!C877&lt;&gt;"",'Mottes de 6'!C877,"")</f>
        <v>glabra</v>
      </c>
      <c r="E2974" s="103">
        <f>IF('Mottes de 6'!H877&lt;&gt;"",'Mottes de 6'!H877,"")</f>
        <v>12</v>
      </c>
      <c r="F2974" s="103" t="str">
        <f>IF('Mottes de 6'!E877&lt;&gt;"",'Mottes de 6'!E877,"")</f>
        <v>B</v>
      </c>
      <c r="G2974" s="103" t="str">
        <f>IF('Mottes de 6'!N877&lt;&gt;"",'Mottes de 6'!N877,"")</f>
        <v>M6</v>
      </c>
      <c r="H2974" s="103" t="str">
        <f>IF('Mottes de 6'!I877&lt;&gt;"",'Mottes de 6'!I877,"")</f>
        <v>A</v>
      </c>
      <c r="I2974" s="103" t="str">
        <f>IF('Mottes de 6'!J877&lt;&gt;"",'Mottes de 6'!J877,"")</f>
        <v/>
      </c>
      <c r="J2974" s="103">
        <f>IF($J$9=36,'Mottes de 6'!U877,IF($J$9=37,'Mottes de 6'!V877,IF($J$9=38,'Mottes de 6'!W877,IF($J$9=39,'Mottes de 6'!X877,IF($J$9=40,'Mottes de 6'!Y877,IF($J$9=41,'Mottes de 6'!Z877,IF($J$9=42,'Mottes de 6'!AA877,IF($J$9=43,'Mottes de 6'!AB877,IF($J$9=44,'Mottes de 6'!AC877,IF($J$9=45,'Mottes de 6'!AD877,IF($J$9=46,'Mottes de 6'!AE877,IF($J$9=47,'Mottes de 6'!AF877,IF($J$9=48,'Mottes de 6'!AG877,IF($J$9=49,'Mottes de 6'!AH877,IF($J$9=50,'Mottes de 6'!AI877,IF($J$9=51,'Mottes de 6'!AJ877,IF($J$9=52,'Mottes de 6'!AK877,IF($J$9=1,'Mottes de 6'!AL877,IF($J$9=2,'Mottes de 6'!AM877,IF($J$9=3,'Mottes de 6'!AN877,IF($J$9=4,'Mottes de 6'!AO877,IF($J$9=5,'Mottes de 6'!AP877,IF($J$9=6,'Mottes de 6'!AQ877,IF($J$9=7,'Mottes de 6'!AR877,IF($J$9=8,'Mottes de 6'!AS877,IF($J$9=9,'Mottes de 6'!AT877,IF($J$9=10,'Mottes de 6'!AU877,IF($J$9=11,'Mottes de 6'!AV877,IF($J$9=12,'Mottes de 6'!AW877,IF($J$9=13,'Mottes de 6'!AX877,IF($J$9=14,'Mottes de 6'!AY877,IF($J$9=15,'Mottes de 6'!AZ877,IF($J$9=16,'Mottes de 6'!BA877,IF($J$9=17,'Mottes de 6'!BB877,IF($J$9=18,'Mottes de 6'!BC877,IF($J$9=19,'Mottes de 6'!BD877,IF($J$9=20,'Mottes de 6'!BE877,IF($J$9=21,'Mottes de 6'!BF877,IF($J$9=22,'Mottes de 6'!BG877,IF($J$9=23,'Mottes de 6'!BH877,IF($J$9=24,'Mottes de 6'!BI877,IF($J$9=25,'Mottes de 6'!BJ877,IF($J$9=26,'Mottes de 6'!BK877,IF($J$9=27,'Mottes de 6'!BL877,IF($J$9=28,'Mottes de 6'!BM877,IF($J$9=29,'Mottes de 6'!BN877,IF($J$9=30,'Mottes de 6'!BO877,IF($J$9=31,'Mottes de 6'!BP877,IF($J$9=32,'Mottes de 6'!BQ877,IF($J$9=33,'Mottes de 6'!BR877,IF($J$9=34,'Mottes de 6'!BS877,IF($J$9=35,'Mottes de 6'!BT877,))))))))))))))))))))))))))))))))))))))))))))))))))))</f>
        <v>0</v>
      </c>
      <c r="K2974" s="103" t="str">
        <f>IF('Mottes de 6'!R877=0,"","Erreur")</f>
        <v/>
      </c>
    </row>
    <row r="2975" spans="1:11" x14ac:dyDescent="0.25">
      <c r="A2975" s="450"/>
      <c r="B2975" s="450"/>
      <c r="C2975" s="451" t="s">
        <v>2008</v>
      </c>
      <c r="D2975" s="451"/>
      <c r="E2975" s="450"/>
      <c r="F2975" s="450"/>
      <c r="G2975" s="450"/>
      <c r="H2975" s="450"/>
      <c r="I2975" s="450"/>
      <c r="J2975" s="450">
        <f>SUBTOTAL(9,J2974:J2974)</f>
        <v>0</v>
      </c>
      <c r="K2975" s="450"/>
    </row>
    <row r="2976" spans="1:11" x14ac:dyDescent="0.25">
      <c r="A2976" s="103">
        <f>IF('Mottes de 6'!A878&lt;&gt;"",'Mottes de 6'!A878,"")</f>
        <v>21239</v>
      </c>
      <c r="B2976" s="103" t="str">
        <f>IF('Mottes de 6'!L878&lt;&gt;"",'Mottes de 6'!L878,"")</f>
        <v>Noai</v>
      </c>
      <c r="C2976" s="107" t="str">
        <f>IF('Mottes de 6'!B878&lt;&gt;"",'Mottes de 6'!B878,"")</f>
        <v>ORIGAN</v>
      </c>
      <c r="D2976" s="107" t="str">
        <f>IF('Mottes de 6'!C878&lt;&gt;"",'Mottes de 6'!C878,"")</f>
        <v>compactum</v>
      </c>
      <c r="E2976" s="103">
        <f>IF('Mottes de 6'!H878&lt;&gt;"",'Mottes de 6'!H878,"")</f>
        <v>12</v>
      </c>
      <c r="F2976" s="103" t="str">
        <f>IF('Mottes de 6'!E878&lt;&gt;"",'Mottes de 6'!E878,"")</f>
        <v>B</v>
      </c>
      <c r="G2976" s="103" t="str">
        <f>IF('Mottes de 6'!N878&lt;&gt;"",'Mottes de 6'!N878,"")</f>
        <v>M6</v>
      </c>
      <c r="H2976" s="103" t="str">
        <f>IF('Mottes de 6'!I878&lt;&gt;"",'Mottes de 6'!I878,"")</f>
        <v>B</v>
      </c>
      <c r="I2976" s="103" t="str">
        <f>IF('Mottes de 6'!J878&lt;&gt;"",'Mottes de 6'!J878,"")</f>
        <v/>
      </c>
      <c r="J2976" s="103">
        <f>IF($J$9=36,'Mottes de 6'!U878,IF($J$9=37,'Mottes de 6'!V878,IF($J$9=38,'Mottes de 6'!W878,IF($J$9=39,'Mottes de 6'!X878,IF($J$9=40,'Mottes de 6'!Y878,IF($J$9=41,'Mottes de 6'!Z878,IF($J$9=42,'Mottes de 6'!AA878,IF($J$9=43,'Mottes de 6'!AB878,IF($J$9=44,'Mottes de 6'!AC878,IF($J$9=45,'Mottes de 6'!AD878,IF($J$9=46,'Mottes de 6'!AE878,IF($J$9=47,'Mottes de 6'!AF878,IF($J$9=48,'Mottes de 6'!AG878,IF($J$9=49,'Mottes de 6'!AH878,IF($J$9=50,'Mottes de 6'!AI878,IF($J$9=51,'Mottes de 6'!AJ878,IF($J$9=52,'Mottes de 6'!AK878,IF($J$9=1,'Mottes de 6'!AL878,IF($J$9=2,'Mottes de 6'!AM878,IF($J$9=3,'Mottes de 6'!AN878,IF($J$9=4,'Mottes de 6'!AO878,IF($J$9=5,'Mottes de 6'!AP878,IF($J$9=6,'Mottes de 6'!AQ878,IF($J$9=7,'Mottes de 6'!AR878,IF($J$9=8,'Mottes de 6'!AS878,IF($J$9=9,'Mottes de 6'!AT878,IF($J$9=10,'Mottes de 6'!AU878,IF($J$9=11,'Mottes de 6'!AV878,IF($J$9=12,'Mottes de 6'!AW878,IF($J$9=13,'Mottes de 6'!AX878,IF($J$9=14,'Mottes de 6'!AY878,IF($J$9=15,'Mottes de 6'!AZ878,IF($J$9=16,'Mottes de 6'!BA878,IF($J$9=17,'Mottes de 6'!BB878,IF($J$9=18,'Mottes de 6'!BC878,IF($J$9=19,'Mottes de 6'!BD878,IF($J$9=20,'Mottes de 6'!BE878,IF($J$9=21,'Mottes de 6'!BF878,IF($J$9=22,'Mottes de 6'!BG878,IF($J$9=23,'Mottes de 6'!BH878,IF($J$9=24,'Mottes de 6'!BI878,IF($J$9=25,'Mottes de 6'!BJ878,IF($J$9=26,'Mottes de 6'!BK878,IF($J$9=27,'Mottes de 6'!BL878,IF($J$9=28,'Mottes de 6'!BM878,IF($J$9=29,'Mottes de 6'!BN878,IF($J$9=30,'Mottes de 6'!BO878,IF($J$9=31,'Mottes de 6'!BP878,IF($J$9=32,'Mottes de 6'!BQ878,IF($J$9=33,'Mottes de 6'!BR878,IF($J$9=34,'Mottes de 6'!BS878,IF($J$9=35,'Mottes de 6'!BT878,))))))))))))))))))))))))))))))))))))))))))))))))))))</f>
        <v>0</v>
      </c>
      <c r="K2976" s="103" t="str">
        <f>IF('Mottes de 6'!R878=0,"","Erreur")</f>
        <v/>
      </c>
    </row>
    <row r="2977" spans="1:11" x14ac:dyDescent="0.25">
      <c r="A2977" s="450"/>
      <c r="B2977" s="450"/>
      <c r="C2977" s="451" t="s">
        <v>2009</v>
      </c>
      <c r="D2977" s="451"/>
      <c r="E2977" s="450"/>
      <c r="F2977" s="450"/>
      <c r="G2977" s="450"/>
      <c r="H2977" s="450"/>
      <c r="I2977" s="450"/>
      <c r="J2977" s="450">
        <f>SUBTOTAL(9,J2976:J2976)</f>
        <v>0</v>
      </c>
      <c r="K2977" s="450"/>
    </row>
    <row r="2978" spans="1:11" x14ac:dyDescent="0.25">
      <c r="A2978" s="103">
        <f>IF('Mottes de 6'!A879&lt;&gt;"",'Mottes de 6'!A879,"")</f>
        <v>21617</v>
      </c>
      <c r="B2978" s="103" t="str">
        <f>IF('Mottes de 6'!L879&lt;&gt;"",'Mottes de 6'!L879,"")</f>
        <v>Noai</v>
      </c>
      <c r="C2978" s="107" t="str">
        <f>IF('Mottes de 6'!B879&lt;&gt;"",'Mottes de 6'!B879,"")</f>
        <v>THYM POLYTRICHUS</v>
      </c>
      <c r="D2978" s="107" t="str">
        <f>IF('Mottes de 6'!C879&lt;&gt;"",'Mottes de 6'!C879,"")</f>
        <v>.</v>
      </c>
      <c r="E2978" s="103">
        <f>IF('Mottes de 6'!H879&lt;&gt;"",'Mottes de 6'!H879,"")</f>
        <v>14</v>
      </c>
      <c r="F2978" s="103" t="str">
        <f>IF('Mottes de 6'!E879&lt;&gt;"",'Mottes de 6'!E879,"")</f>
        <v>B</v>
      </c>
      <c r="G2978" s="103" t="str">
        <f>IF('Mottes de 6'!N879&lt;&gt;"",'Mottes de 6'!N879,"")</f>
        <v>M6</v>
      </c>
      <c r="H2978" s="103" t="str">
        <f>IF('Mottes de 6'!I879&lt;&gt;"",'Mottes de 6'!I879,"")</f>
        <v>A</v>
      </c>
      <c r="I2978" s="103" t="str">
        <f>IF('Mottes de 6'!J879&lt;&gt;"",'Mottes de 6'!J879,"")</f>
        <v/>
      </c>
      <c r="J2978" s="103">
        <f>IF($J$9=36,'Mottes de 6'!U879,IF($J$9=37,'Mottes de 6'!V879,IF($J$9=38,'Mottes de 6'!W879,IF($J$9=39,'Mottes de 6'!X879,IF($J$9=40,'Mottes de 6'!Y879,IF($J$9=41,'Mottes de 6'!Z879,IF($J$9=42,'Mottes de 6'!AA879,IF($J$9=43,'Mottes de 6'!AB879,IF($J$9=44,'Mottes de 6'!AC879,IF($J$9=45,'Mottes de 6'!AD879,IF($J$9=46,'Mottes de 6'!AE879,IF($J$9=47,'Mottes de 6'!AF879,IF($J$9=48,'Mottes de 6'!AG879,IF($J$9=49,'Mottes de 6'!AH879,IF($J$9=50,'Mottes de 6'!AI879,IF($J$9=51,'Mottes de 6'!AJ879,IF($J$9=52,'Mottes de 6'!AK879,IF($J$9=1,'Mottes de 6'!AL879,IF($J$9=2,'Mottes de 6'!AM879,IF($J$9=3,'Mottes de 6'!AN879,IF($J$9=4,'Mottes de 6'!AO879,IF($J$9=5,'Mottes de 6'!AP879,IF($J$9=6,'Mottes de 6'!AQ879,IF($J$9=7,'Mottes de 6'!AR879,IF($J$9=8,'Mottes de 6'!AS879,IF($J$9=9,'Mottes de 6'!AT879,IF($J$9=10,'Mottes de 6'!AU879,IF($J$9=11,'Mottes de 6'!AV879,IF($J$9=12,'Mottes de 6'!AW879,IF($J$9=13,'Mottes de 6'!AX879,IF($J$9=14,'Mottes de 6'!AY879,IF($J$9=15,'Mottes de 6'!AZ879,IF($J$9=16,'Mottes de 6'!BA879,IF($J$9=17,'Mottes de 6'!BB879,IF($J$9=18,'Mottes de 6'!BC879,IF($J$9=19,'Mottes de 6'!BD879,IF($J$9=20,'Mottes de 6'!BE879,IF($J$9=21,'Mottes de 6'!BF879,IF($J$9=22,'Mottes de 6'!BG879,IF($J$9=23,'Mottes de 6'!BH879,IF($J$9=24,'Mottes de 6'!BI879,IF($J$9=25,'Mottes de 6'!BJ879,IF($J$9=26,'Mottes de 6'!BK879,IF($J$9=27,'Mottes de 6'!BL879,IF($J$9=28,'Mottes de 6'!BM879,IF($J$9=29,'Mottes de 6'!BN879,IF($J$9=30,'Mottes de 6'!BO879,IF($J$9=31,'Mottes de 6'!BP879,IF($J$9=32,'Mottes de 6'!BQ879,IF($J$9=33,'Mottes de 6'!BR879,IF($J$9=34,'Mottes de 6'!BS879,IF($J$9=35,'Mottes de 6'!BT879,))))))))))))))))))))))))))))))))))))))))))))))))))))</f>
        <v>0</v>
      </c>
      <c r="K2978" s="103" t="str">
        <f>IF('Mottes de 6'!R879=0,"","Erreur")</f>
        <v/>
      </c>
    </row>
    <row r="2979" spans="1:11" x14ac:dyDescent="0.25">
      <c r="A2979" s="450"/>
      <c r="B2979" s="450"/>
      <c r="C2979" s="451" t="s">
        <v>2010</v>
      </c>
      <c r="D2979" s="451"/>
      <c r="E2979" s="450"/>
      <c r="F2979" s="450"/>
      <c r="G2979" s="450"/>
      <c r="H2979" s="450"/>
      <c r="I2979" s="450"/>
      <c r="J2979" s="450">
        <f>SUBTOTAL(9,J2978:J2978)</f>
        <v>0</v>
      </c>
      <c r="K2979" s="450"/>
    </row>
    <row r="2980" spans="1:11" x14ac:dyDescent="0.25">
      <c r="A2980" s="103">
        <f>IF('Mottes de 6'!A880&lt;&gt;"",'Mottes de 6'!A880,"")</f>
        <v>15653</v>
      </c>
      <c r="B2980" s="103" t="str">
        <f>IF('Mottes de 6'!L880&lt;&gt;"",'Mottes de 6'!L880,"")</f>
        <v>Noai</v>
      </c>
      <c r="C2980" s="107" t="str">
        <f>IF('Mottes de 6'!B880&lt;&gt;"",'Mottes de 6'!B880,"")</f>
        <v>THYM PRAECOX COCCINEUS</v>
      </c>
      <c r="D2980" s="107" t="str">
        <f>IF('Mottes de 6'!C880&lt;&gt;"",'Mottes de 6'!C880,"")</f>
        <v>serpolet</v>
      </c>
      <c r="E2980" s="103">
        <f>IF('Mottes de 6'!H880&lt;&gt;"",'Mottes de 6'!H880,"")</f>
        <v>14</v>
      </c>
      <c r="F2980" s="103" t="str">
        <f>IF('Mottes de 6'!E880&lt;&gt;"",'Mottes de 6'!E880,"")</f>
        <v>B</v>
      </c>
      <c r="G2980" s="103" t="str">
        <f>IF('Mottes de 6'!N880&lt;&gt;"",'Mottes de 6'!N880,"")</f>
        <v>M6</v>
      </c>
      <c r="H2980" s="103" t="str">
        <f>IF('Mottes de 6'!I880&lt;&gt;"",'Mottes de 6'!I880,"")</f>
        <v>A</v>
      </c>
      <c r="I2980" s="103" t="str">
        <f>IF('Mottes de 6'!J880&lt;&gt;"",'Mottes de 6'!J880,"")</f>
        <v/>
      </c>
      <c r="J2980" s="103">
        <f>IF($J$9=36,'Mottes de 6'!U880,IF($J$9=37,'Mottes de 6'!V880,IF($J$9=38,'Mottes de 6'!W880,IF($J$9=39,'Mottes de 6'!X880,IF($J$9=40,'Mottes de 6'!Y880,IF($J$9=41,'Mottes de 6'!Z880,IF($J$9=42,'Mottes de 6'!AA880,IF($J$9=43,'Mottes de 6'!AB880,IF($J$9=44,'Mottes de 6'!AC880,IF($J$9=45,'Mottes de 6'!AD880,IF($J$9=46,'Mottes de 6'!AE880,IF($J$9=47,'Mottes de 6'!AF880,IF($J$9=48,'Mottes de 6'!AG880,IF($J$9=49,'Mottes de 6'!AH880,IF($J$9=50,'Mottes de 6'!AI880,IF($J$9=51,'Mottes de 6'!AJ880,IF($J$9=52,'Mottes de 6'!AK880,IF($J$9=1,'Mottes de 6'!AL880,IF($J$9=2,'Mottes de 6'!AM880,IF($J$9=3,'Mottes de 6'!AN880,IF($J$9=4,'Mottes de 6'!AO880,IF($J$9=5,'Mottes de 6'!AP880,IF($J$9=6,'Mottes de 6'!AQ880,IF($J$9=7,'Mottes de 6'!AR880,IF($J$9=8,'Mottes de 6'!AS880,IF($J$9=9,'Mottes de 6'!AT880,IF($J$9=10,'Mottes de 6'!AU880,IF($J$9=11,'Mottes de 6'!AV880,IF($J$9=12,'Mottes de 6'!AW880,IF($J$9=13,'Mottes de 6'!AX880,IF($J$9=14,'Mottes de 6'!AY880,IF($J$9=15,'Mottes de 6'!AZ880,IF($J$9=16,'Mottes de 6'!BA880,IF($J$9=17,'Mottes de 6'!BB880,IF($J$9=18,'Mottes de 6'!BC880,IF($J$9=19,'Mottes de 6'!BD880,IF($J$9=20,'Mottes de 6'!BE880,IF($J$9=21,'Mottes de 6'!BF880,IF($J$9=22,'Mottes de 6'!BG880,IF($J$9=23,'Mottes de 6'!BH880,IF($J$9=24,'Mottes de 6'!BI880,IF($J$9=25,'Mottes de 6'!BJ880,IF($J$9=26,'Mottes de 6'!BK880,IF($J$9=27,'Mottes de 6'!BL880,IF($J$9=28,'Mottes de 6'!BM880,IF($J$9=29,'Mottes de 6'!BN880,IF($J$9=30,'Mottes de 6'!BO880,IF($J$9=31,'Mottes de 6'!BP880,IF($J$9=32,'Mottes de 6'!BQ880,IF($J$9=33,'Mottes de 6'!BR880,IF($J$9=34,'Mottes de 6'!BS880,IF($J$9=35,'Mottes de 6'!BT880,))))))))))))))))))))))))))))))))))))))))))))))))))))</f>
        <v>0</v>
      </c>
      <c r="K2980" s="103" t="str">
        <f>IF('Mottes de 6'!R880=0,"","Erreur")</f>
        <v/>
      </c>
    </row>
    <row r="2981" spans="1:11" x14ac:dyDescent="0.25">
      <c r="A2981" s="450"/>
      <c r="B2981" s="450"/>
      <c r="C2981" s="451" t="s">
        <v>2011</v>
      </c>
      <c r="D2981" s="451"/>
      <c r="E2981" s="450"/>
      <c r="F2981" s="450"/>
      <c r="G2981" s="450"/>
      <c r="H2981" s="450"/>
      <c r="I2981" s="450"/>
      <c r="J2981" s="450">
        <f>SUBTOTAL(9,J2980:J2980)</f>
        <v>0</v>
      </c>
      <c r="K2981" s="450"/>
    </row>
    <row r="2982" spans="1:11" x14ac:dyDescent="0.25">
      <c r="A2982" s="103">
        <f>IF('Mottes de 6'!A881&lt;&gt;"",'Mottes de 6'!A881,"")</f>
        <v>21792</v>
      </c>
      <c r="B2982" s="103" t="str">
        <f>IF('Mottes de 6'!L881&lt;&gt;"",'Mottes de 6'!L881,"")</f>
        <v>D</v>
      </c>
      <c r="C2982" s="107" t="str">
        <f>IF('Mottes de 6'!B881&lt;&gt;"",'Mottes de 6'!B881,"")</f>
        <v>DÉPLIANT COUVRE SOL</v>
      </c>
      <c r="D2982" s="107" t="str">
        <f>IF('Mottes de 6'!C881&lt;&gt;"",'Mottes de 6'!C881,"")</f>
        <v>ACHETÉ</v>
      </c>
      <c r="E2982" s="103" t="str">
        <f>IF('Mottes de 6'!H881&lt;&gt;"",'Mottes de 6'!H881,"")</f>
        <v/>
      </c>
      <c r="F2982" s="103" t="str">
        <f>IF('Mottes de 6'!E881&lt;&gt;"",'Mottes de 6'!E881,"")</f>
        <v xml:space="preserve"> </v>
      </c>
      <c r="G2982" s="103" t="str">
        <f>IF('Mottes de 6'!N881&lt;&gt;"",'Mottes de 6'!N881,"")</f>
        <v xml:space="preserve"> </v>
      </c>
      <c r="H2982" s="103" t="str">
        <f>IF('Mottes de 6'!I881&lt;&gt;"",'Mottes de 6'!I881,"")</f>
        <v xml:space="preserve"> </v>
      </c>
      <c r="I2982" s="103" t="str">
        <f>IF('Mottes de 6'!J881&lt;&gt;"",'Mottes de 6'!J881,"")</f>
        <v xml:space="preserve"> </v>
      </c>
      <c r="J2982" s="103">
        <f>IF($J$9=36,'Mottes de 6'!U881,IF($J$9=37,'Mottes de 6'!V881,IF($J$9=38,'Mottes de 6'!W881,IF($J$9=39,'Mottes de 6'!X881,IF($J$9=40,'Mottes de 6'!Y881,IF($J$9=41,'Mottes de 6'!Z881,IF($J$9=42,'Mottes de 6'!AA881,IF($J$9=43,'Mottes de 6'!AB881,IF($J$9=44,'Mottes de 6'!AC881,IF($J$9=45,'Mottes de 6'!AD881,IF($J$9=46,'Mottes de 6'!AE881,IF($J$9=47,'Mottes de 6'!AF881,IF($J$9=48,'Mottes de 6'!AG881,IF($J$9=49,'Mottes de 6'!AH881,IF($J$9=50,'Mottes de 6'!AI881,IF($J$9=51,'Mottes de 6'!AJ881,IF($J$9=52,'Mottes de 6'!AK881,IF($J$9=1,'Mottes de 6'!AL881,IF($J$9=2,'Mottes de 6'!AM881,IF($J$9=3,'Mottes de 6'!AN881,IF($J$9=4,'Mottes de 6'!AO881,IF($J$9=5,'Mottes de 6'!AP881,IF($J$9=6,'Mottes de 6'!AQ881,IF($J$9=7,'Mottes de 6'!AR881,IF($J$9=8,'Mottes de 6'!AS881,IF($J$9=9,'Mottes de 6'!AT881,IF($J$9=10,'Mottes de 6'!AU881,IF($J$9=11,'Mottes de 6'!AV881,IF($J$9=12,'Mottes de 6'!AW881,IF($J$9=13,'Mottes de 6'!AX881,IF($J$9=14,'Mottes de 6'!AY881,IF($J$9=15,'Mottes de 6'!AZ881,IF($J$9=16,'Mottes de 6'!BA881,IF($J$9=17,'Mottes de 6'!BB881,IF($J$9=18,'Mottes de 6'!BC881,IF($J$9=19,'Mottes de 6'!BD881,IF($J$9=20,'Mottes de 6'!BE881,IF($J$9=21,'Mottes de 6'!BF881,IF($J$9=22,'Mottes de 6'!BG881,IF($J$9=23,'Mottes de 6'!BH881,IF($J$9=24,'Mottes de 6'!BI881,IF($J$9=25,'Mottes de 6'!BJ881,IF($J$9=26,'Mottes de 6'!BK881,IF($J$9=27,'Mottes de 6'!BL881,IF($J$9=28,'Mottes de 6'!BM881,IF($J$9=29,'Mottes de 6'!BN881,IF($J$9=30,'Mottes de 6'!BO881,IF($J$9=31,'Mottes de 6'!BP881,IF($J$9=32,'Mottes de 6'!BQ881,IF($J$9=33,'Mottes de 6'!BR881,IF($J$9=34,'Mottes de 6'!BS881,IF($J$9=35,'Mottes de 6'!BT881,))))))))))))))))))))))))))))))))))))))))))))))))))))</f>
        <v>0</v>
      </c>
      <c r="K2982" s="103" t="str">
        <f>IF('Mottes de 6'!R881=0,"","Erreur")</f>
        <v/>
      </c>
    </row>
    <row r="2983" spans="1:11" x14ac:dyDescent="0.25">
      <c r="A2983" s="450"/>
      <c r="B2983" s="450"/>
      <c r="C2983" s="451" t="s">
        <v>2012</v>
      </c>
      <c r="D2983" s="451"/>
      <c r="E2983" s="450"/>
      <c r="F2983" s="450"/>
      <c r="G2983" s="450"/>
      <c r="H2983" s="450"/>
      <c r="I2983" s="450"/>
      <c r="J2983" s="450">
        <f>SUBTOTAL(9,J2982:J2982)</f>
        <v>0</v>
      </c>
      <c r="K2983" s="450"/>
    </row>
    <row r="2984" spans="1:11" x14ac:dyDescent="0.25">
      <c r="A2984" s="103">
        <f>IF('Mottes de 6'!A882&lt;&gt;"",'Mottes de 6'!A882,"")</f>
        <v>21793</v>
      </c>
      <c r="B2984" s="103" t="str">
        <f>IF('Mottes de 6'!L882&lt;&gt;"",'Mottes de 6'!L882,"")</f>
        <v>D</v>
      </c>
      <c r="C2984" s="107" t="str">
        <f>IF('Mottes de 6'!B882&lt;&gt;"",'Mottes de 6'!B882,"")</f>
        <v>AFFICHE COUVRE SOL</v>
      </c>
      <c r="D2984" s="107" t="str">
        <f>IF('Mottes de 6'!C882&lt;&gt;"",'Mottes de 6'!C882,"")</f>
        <v>ACHETÉ</v>
      </c>
      <c r="E2984" s="103" t="str">
        <f>IF('Mottes de 6'!H882&lt;&gt;"",'Mottes de 6'!H882,"")</f>
        <v/>
      </c>
      <c r="F2984" s="103" t="str">
        <f>IF('Mottes de 6'!E882&lt;&gt;"",'Mottes de 6'!E882,"")</f>
        <v xml:space="preserve"> </v>
      </c>
      <c r="G2984" s="103" t="str">
        <f>IF('Mottes de 6'!N882&lt;&gt;"",'Mottes de 6'!N882,"")</f>
        <v xml:space="preserve"> </v>
      </c>
      <c r="H2984" s="103" t="str">
        <f>IF('Mottes de 6'!I882&lt;&gt;"",'Mottes de 6'!I882,"")</f>
        <v xml:space="preserve"> </v>
      </c>
      <c r="I2984" s="103" t="str">
        <f>IF('Mottes de 6'!J882&lt;&gt;"",'Mottes de 6'!J882,"")</f>
        <v xml:space="preserve"> </v>
      </c>
      <c r="J2984" s="103">
        <f>IF($J$9=36,'Mottes de 6'!U882,IF($J$9=37,'Mottes de 6'!V882,IF($J$9=38,'Mottes de 6'!W882,IF($J$9=39,'Mottes de 6'!X882,IF($J$9=40,'Mottes de 6'!Y882,IF($J$9=41,'Mottes de 6'!Z882,IF($J$9=42,'Mottes de 6'!AA882,IF($J$9=43,'Mottes de 6'!AB882,IF($J$9=44,'Mottes de 6'!AC882,IF($J$9=45,'Mottes de 6'!AD882,IF($J$9=46,'Mottes de 6'!AE882,IF($J$9=47,'Mottes de 6'!AF882,IF($J$9=48,'Mottes de 6'!AG882,IF($J$9=49,'Mottes de 6'!AH882,IF($J$9=50,'Mottes de 6'!AI882,IF($J$9=51,'Mottes de 6'!AJ882,IF($J$9=52,'Mottes de 6'!AK882,IF($J$9=1,'Mottes de 6'!AL882,IF($J$9=2,'Mottes de 6'!AM882,IF($J$9=3,'Mottes de 6'!AN882,IF($J$9=4,'Mottes de 6'!AO882,IF($J$9=5,'Mottes de 6'!AP882,IF($J$9=6,'Mottes de 6'!AQ882,IF($J$9=7,'Mottes de 6'!AR882,IF($J$9=8,'Mottes de 6'!AS882,IF($J$9=9,'Mottes de 6'!AT882,IF($J$9=10,'Mottes de 6'!AU882,IF($J$9=11,'Mottes de 6'!AV882,IF($J$9=12,'Mottes de 6'!AW882,IF($J$9=13,'Mottes de 6'!AX882,IF($J$9=14,'Mottes de 6'!AY882,IF($J$9=15,'Mottes de 6'!AZ882,IF($J$9=16,'Mottes de 6'!BA882,IF($J$9=17,'Mottes de 6'!BB882,IF($J$9=18,'Mottes de 6'!BC882,IF($J$9=19,'Mottes de 6'!BD882,IF($J$9=20,'Mottes de 6'!BE882,IF($J$9=21,'Mottes de 6'!BF882,IF($J$9=22,'Mottes de 6'!BG882,IF($J$9=23,'Mottes de 6'!BH882,IF($J$9=24,'Mottes de 6'!BI882,IF($J$9=25,'Mottes de 6'!BJ882,IF($J$9=26,'Mottes de 6'!BK882,IF($J$9=27,'Mottes de 6'!BL882,IF($J$9=28,'Mottes de 6'!BM882,IF($J$9=29,'Mottes de 6'!BN882,IF($J$9=30,'Mottes de 6'!BO882,IF($J$9=31,'Mottes de 6'!BP882,IF($J$9=32,'Mottes de 6'!BQ882,IF($J$9=33,'Mottes de 6'!BR882,IF($J$9=34,'Mottes de 6'!BS882,IF($J$9=35,'Mottes de 6'!BT882,))))))))))))))))))))))))))))))))))))))))))))))))))))</f>
        <v>0</v>
      </c>
      <c r="K2984" s="103" t="str">
        <f>IF('Mottes de 6'!R882=0,"","Erreur")</f>
        <v/>
      </c>
    </row>
    <row r="2985" spans="1:11" x14ac:dyDescent="0.25">
      <c r="A2985" s="450"/>
      <c r="B2985" s="450"/>
      <c r="C2985" s="451" t="s">
        <v>2013</v>
      </c>
      <c r="D2985" s="451"/>
      <c r="E2985" s="450"/>
      <c r="F2985" s="450"/>
      <c r="G2985" s="450"/>
      <c r="H2985" s="450"/>
      <c r="I2985" s="450"/>
      <c r="J2985" s="450">
        <f>SUBTOTAL(9,J2984:J2984)</f>
        <v>0</v>
      </c>
      <c r="K2985" s="450"/>
    </row>
    <row r="2986" spans="1:11" x14ac:dyDescent="0.25">
      <c r="A2986" s="452"/>
      <c r="B2986" s="452"/>
      <c r="C2986" s="453" t="s">
        <v>2014</v>
      </c>
      <c r="D2986" s="453"/>
      <c r="E2986" s="452"/>
      <c r="F2986" s="452"/>
      <c r="G2986" s="452"/>
      <c r="H2986" s="452"/>
      <c r="I2986" s="452"/>
      <c r="J2986" s="452">
        <f>SUBTOTAL(9,J2971:J2981)</f>
        <v>0</v>
      </c>
      <c r="K2986" s="452"/>
    </row>
    <row r="2987" spans="1:11" x14ac:dyDescent="0.25">
      <c r="A2987" s="103" t="str">
        <f>IF('Mottes de 6'!A883&lt;&gt;"",'Mottes de 6'!A883,"")</f>
        <v/>
      </c>
      <c r="B2987" s="103" t="str">
        <f>IF('Mottes de 6'!L883&lt;&gt;"",'Mottes de 6'!L883,"")</f>
        <v>G</v>
      </c>
      <c r="C2987" s="107" t="str">
        <f>IF('Mottes de 6'!B883&lt;&gt;"",'Mottes de 6'!B883,"")</f>
        <v>PLANTES AMIES DES ANIMAUX</v>
      </c>
      <c r="D2987" s="107" t="str">
        <f>IF('Mottes de 6'!C883&lt;&gt;"",'Mottes de 6'!C883,"")</f>
        <v/>
      </c>
      <c r="E2987" s="103" t="str">
        <f>IF('Mottes de 6'!H883&lt;&gt;"",'Mottes de 6'!H883,"")</f>
        <v/>
      </c>
      <c r="F2987" s="103" t="str">
        <f>IF('Mottes de 6'!E883&lt;&gt;"",'Mottes de 6'!E883,"")</f>
        <v/>
      </c>
      <c r="G2987" s="103" t="str">
        <f>IF('Mottes de 6'!N883&lt;&gt;"",'Mottes de 6'!N883,"")</f>
        <v/>
      </c>
      <c r="H2987" s="103" t="str">
        <f>IF('Mottes de 6'!I883&lt;&gt;"",'Mottes de 6'!I883,"")</f>
        <v/>
      </c>
      <c r="I2987" s="103" t="str">
        <f>IF('Mottes de 6'!J883&lt;&gt;"",'Mottes de 6'!J883,"")</f>
        <v/>
      </c>
      <c r="J2987" s="103">
        <f>IF($J$9=36,'Mottes de 6'!U883,IF($J$9=37,'Mottes de 6'!V883,IF($J$9=38,'Mottes de 6'!W883,IF($J$9=39,'Mottes de 6'!X883,IF($J$9=40,'Mottes de 6'!Y883,IF($J$9=41,'Mottes de 6'!Z883,IF($J$9=42,'Mottes de 6'!AA883,IF($J$9=43,'Mottes de 6'!AB883,IF($J$9=44,'Mottes de 6'!AC883,IF($J$9=45,'Mottes de 6'!AD883,IF($J$9=46,'Mottes de 6'!AE883,IF($J$9=47,'Mottes de 6'!AF883,IF($J$9=48,'Mottes de 6'!AG883,IF($J$9=49,'Mottes de 6'!AH883,IF($J$9=50,'Mottes de 6'!AI883,IF($J$9=51,'Mottes de 6'!AJ883,IF($J$9=52,'Mottes de 6'!AK883,IF($J$9=1,'Mottes de 6'!AL883,IF($J$9=2,'Mottes de 6'!AM883,IF($J$9=3,'Mottes de 6'!AN883,IF($J$9=4,'Mottes de 6'!AO883,IF($J$9=5,'Mottes de 6'!AP883,IF($J$9=6,'Mottes de 6'!AQ883,IF($J$9=7,'Mottes de 6'!AR883,IF($J$9=8,'Mottes de 6'!AS883,IF($J$9=9,'Mottes de 6'!AT883,IF($J$9=10,'Mottes de 6'!AU883,IF($J$9=11,'Mottes de 6'!AV883,IF($J$9=12,'Mottes de 6'!AW883,IF($J$9=13,'Mottes de 6'!AX883,IF($J$9=14,'Mottes de 6'!AY883,IF($J$9=15,'Mottes de 6'!AZ883,IF($J$9=16,'Mottes de 6'!BA883,IF($J$9=17,'Mottes de 6'!BB883,IF($J$9=18,'Mottes de 6'!BC883,IF($J$9=19,'Mottes de 6'!BD883,IF($J$9=20,'Mottes de 6'!BE883,IF($J$9=21,'Mottes de 6'!BF883,IF($J$9=22,'Mottes de 6'!BG883,IF($J$9=23,'Mottes de 6'!BH883,IF($J$9=24,'Mottes de 6'!BI883,IF($J$9=25,'Mottes de 6'!BJ883,IF($J$9=26,'Mottes de 6'!BK883,IF($J$9=27,'Mottes de 6'!BL883,IF($J$9=28,'Mottes de 6'!BM883,IF($J$9=29,'Mottes de 6'!BN883,IF($J$9=30,'Mottes de 6'!BO883,IF($J$9=31,'Mottes de 6'!BP883,IF($J$9=32,'Mottes de 6'!BQ883,IF($J$9=33,'Mottes de 6'!BR883,IF($J$9=34,'Mottes de 6'!BS883,IF($J$9=35,'Mottes de 6'!BT883,))))))))))))))))))))))))))))))))))))))))))))))))))))</f>
        <v>0</v>
      </c>
      <c r="K2987" s="103" t="str">
        <f>IF('Mottes de 6'!R883=0,"","Erreur")</f>
        <v/>
      </c>
    </row>
    <row r="2988" spans="1:11" x14ac:dyDescent="0.25">
      <c r="A2988" s="103">
        <f>IF('Mottes de 6'!A884&lt;&gt;"",'Mottes de 6'!A884,"")</f>
        <v>20248</v>
      </c>
      <c r="B2988" s="103" t="str">
        <f>IF('Mottes de 6'!L884&lt;&gt;"",'Mottes de 6'!L884,"")</f>
        <v>Noai</v>
      </c>
      <c r="C2988" s="107" t="str">
        <f>IF('Mottes de 6'!B884&lt;&gt;"",'Mottes de 6'!B884,"")</f>
        <v>CALLISIA</v>
      </c>
      <c r="D2988" s="107" t="str">
        <f>IF('Mottes de 6'!C884&lt;&gt;"",'Mottes de 6'!C884,"")</f>
        <v>Turtle</v>
      </c>
      <c r="E2988" s="103">
        <f>IF('Mottes de 6'!H884&lt;&gt;"",'Mottes de 6'!H884,"")</f>
        <v>11</v>
      </c>
      <c r="F2988" s="103" t="str">
        <f>IF('Mottes de 6'!E884&lt;&gt;"",'Mottes de 6'!E884,"")</f>
        <v>B</v>
      </c>
      <c r="G2988" s="103" t="str">
        <f>IF('Mottes de 6'!N884&lt;&gt;"",'Mottes de 6'!N884,"")</f>
        <v>M6</v>
      </c>
      <c r="H2988" s="103" t="str">
        <f>IF('Mottes de 6'!I884&lt;&gt;"",'Mottes de 6'!I884,"")</f>
        <v>E</v>
      </c>
      <c r="I2988" s="103" t="str">
        <f>IF('Mottes de 6'!J884&lt;&gt;"",'Mottes de 6'!J884,"")</f>
        <v/>
      </c>
      <c r="J2988" s="103">
        <f>IF($J$9=36,'Mottes de 6'!U884,IF($J$9=37,'Mottes de 6'!V884,IF($J$9=38,'Mottes de 6'!W884,IF($J$9=39,'Mottes de 6'!X884,IF($J$9=40,'Mottes de 6'!Y884,IF($J$9=41,'Mottes de 6'!Z884,IF($J$9=42,'Mottes de 6'!AA884,IF($J$9=43,'Mottes de 6'!AB884,IF($J$9=44,'Mottes de 6'!AC884,IF($J$9=45,'Mottes de 6'!AD884,IF($J$9=46,'Mottes de 6'!AE884,IF($J$9=47,'Mottes de 6'!AF884,IF($J$9=48,'Mottes de 6'!AG884,IF($J$9=49,'Mottes de 6'!AH884,IF($J$9=50,'Mottes de 6'!AI884,IF($J$9=51,'Mottes de 6'!AJ884,IF($J$9=52,'Mottes de 6'!AK884,IF($J$9=1,'Mottes de 6'!AL884,IF($J$9=2,'Mottes de 6'!AM884,IF($J$9=3,'Mottes de 6'!AN884,IF($J$9=4,'Mottes de 6'!AO884,IF($J$9=5,'Mottes de 6'!AP884,IF($J$9=6,'Mottes de 6'!AQ884,IF($J$9=7,'Mottes de 6'!AR884,IF($J$9=8,'Mottes de 6'!AS884,IF($J$9=9,'Mottes de 6'!AT884,IF($J$9=10,'Mottes de 6'!AU884,IF($J$9=11,'Mottes de 6'!AV884,IF($J$9=12,'Mottes de 6'!AW884,IF($J$9=13,'Mottes de 6'!AX884,IF($J$9=14,'Mottes de 6'!AY884,IF($J$9=15,'Mottes de 6'!AZ884,IF($J$9=16,'Mottes de 6'!BA884,IF($J$9=17,'Mottes de 6'!BB884,IF($J$9=18,'Mottes de 6'!BC884,IF($J$9=19,'Mottes de 6'!BD884,IF($J$9=20,'Mottes de 6'!BE884,IF($J$9=21,'Mottes de 6'!BF884,IF($J$9=22,'Mottes de 6'!BG884,IF($J$9=23,'Mottes de 6'!BH884,IF($J$9=24,'Mottes de 6'!BI884,IF($J$9=25,'Mottes de 6'!BJ884,IF($J$9=26,'Mottes de 6'!BK884,IF($J$9=27,'Mottes de 6'!BL884,IF($J$9=28,'Mottes de 6'!BM884,IF($J$9=29,'Mottes de 6'!BN884,IF($J$9=30,'Mottes de 6'!BO884,IF($J$9=31,'Mottes de 6'!BP884,IF($J$9=32,'Mottes de 6'!BQ884,IF($J$9=33,'Mottes de 6'!BR884,IF($J$9=34,'Mottes de 6'!BS884,IF($J$9=35,'Mottes de 6'!BT884,))))))))))))))))))))))))))))))))))))))))))))))))))))</f>
        <v>0</v>
      </c>
      <c r="K2988" s="103" t="str">
        <f>IF('Mottes de 6'!R884=0,"","Erreur")</f>
        <v/>
      </c>
    </row>
    <row r="2989" spans="1:11" x14ac:dyDescent="0.25">
      <c r="A2989" s="450"/>
      <c r="B2989" s="450"/>
      <c r="C2989" s="451" t="s">
        <v>2015</v>
      </c>
      <c r="D2989" s="451"/>
      <c r="E2989" s="450"/>
      <c r="F2989" s="450"/>
      <c r="G2989" s="450"/>
      <c r="H2989" s="450"/>
      <c r="I2989" s="450"/>
      <c r="J2989" s="450">
        <f>SUBTOTAL(9,J2986:J2988)</f>
        <v>0</v>
      </c>
      <c r="K2989" s="450"/>
    </row>
    <row r="2990" spans="1:11" x14ac:dyDescent="0.25">
      <c r="A2990" s="103">
        <f>IF('Mottes de 6'!A885&lt;&gt;"",'Mottes de 6'!A885,"")</f>
        <v>20293</v>
      </c>
      <c r="B2990" s="103" t="str">
        <f>IF('Mottes de 6'!L885&lt;&gt;"",'Mottes de 6'!L885,"")</f>
        <v>Noai</v>
      </c>
      <c r="C2990" s="107" t="str">
        <f>IF('Mottes de 6'!B885&lt;&gt;"",'Mottes de 6'!B885,"")</f>
        <v>CHLOROPHYTUM</v>
      </c>
      <c r="D2990" s="107" t="str">
        <f>IF('Mottes de 6'!C885&lt;&gt;"",'Mottes de 6'!C885,"")</f>
        <v>Elatum</v>
      </c>
      <c r="E2990" s="103">
        <f>IF('Mottes de 6'!H885&lt;&gt;"",'Mottes de 6'!H885,"")</f>
        <v>11</v>
      </c>
      <c r="F2990" s="103" t="str">
        <f>IF('Mottes de 6'!E885&lt;&gt;"",'Mottes de 6'!E885,"")</f>
        <v>B</v>
      </c>
      <c r="G2990" s="103" t="str">
        <f>IF('Mottes de 6'!N885&lt;&gt;"",'Mottes de 6'!N885,"")</f>
        <v>M6</v>
      </c>
      <c r="H2990" s="103" t="str">
        <f>IF('Mottes de 6'!I885&lt;&gt;"",'Mottes de 6'!I885,"")</f>
        <v>A</v>
      </c>
      <c r="I2990" s="103" t="str">
        <f>IF('Mottes de 6'!J885&lt;&gt;"",'Mottes de 6'!J885,"")</f>
        <v/>
      </c>
      <c r="J2990" s="103">
        <f>IF($J$9=36,'Mottes de 6'!U885,IF($J$9=37,'Mottes de 6'!V885,IF($J$9=38,'Mottes de 6'!W885,IF($J$9=39,'Mottes de 6'!X885,IF($J$9=40,'Mottes de 6'!Y885,IF($J$9=41,'Mottes de 6'!Z885,IF($J$9=42,'Mottes de 6'!AA885,IF($J$9=43,'Mottes de 6'!AB885,IF($J$9=44,'Mottes de 6'!AC885,IF($J$9=45,'Mottes de 6'!AD885,IF($J$9=46,'Mottes de 6'!AE885,IF($J$9=47,'Mottes de 6'!AF885,IF($J$9=48,'Mottes de 6'!AG885,IF($J$9=49,'Mottes de 6'!AH885,IF($J$9=50,'Mottes de 6'!AI885,IF($J$9=51,'Mottes de 6'!AJ885,IF($J$9=52,'Mottes de 6'!AK885,IF($J$9=1,'Mottes de 6'!AL885,IF($J$9=2,'Mottes de 6'!AM885,IF($J$9=3,'Mottes de 6'!AN885,IF($J$9=4,'Mottes de 6'!AO885,IF($J$9=5,'Mottes de 6'!AP885,IF($J$9=6,'Mottes de 6'!AQ885,IF($J$9=7,'Mottes de 6'!AR885,IF($J$9=8,'Mottes de 6'!AS885,IF($J$9=9,'Mottes de 6'!AT885,IF($J$9=10,'Mottes de 6'!AU885,IF($J$9=11,'Mottes de 6'!AV885,IF($J$9=12,'Mottes de 6'!AW885,IF($J$9=13,'Mottes de 6'!AX885,IF($J$9=14,'Mottes de 6'!AY885,IF($J$9=15,'Mottes de 6'!AZ885,IF($J$9=16,'Mottes de 6'!BA885,IF($J$9=17,'Mottes de 6'!BB885,IF($J$9=18,'Mottes de 6'!BC885,IF($J$9=19,'Mottes de 6'!BD885,IF($J$9=20,'Mottes de 6'!BE885,IF($J$9=21,'Mottes de 6'!BF885,IF($J$9=22,'Mottes de 6'!BG885,IF($J$9=23,'Mottes de 6'!BH885,IF($J$9=24,'Mottes de 6'!BI885,IF($J$9=25,'Mottes de 6'!BJ885,IF($J$9=26,'Mottes de 6'!BK885,IF($J$9=27,'Mottes de 6'!BL885,IF($J$9=28,'Mottes de 6'!BM885,IF($J$9=29,'Mottes de 6'!BN885,IF($J$9=30,'Mottes de 6'!BO885,IF($J$9=31,'Mottes de 6'!BP885,IF($J$9=32,'Mottes de 6'!BQ885,IF($J$9=33,'Mottes de 6'!BR885,IF($J$9=34,'Mottes de 6'!BS885,IF($J$9=35,'Mottes de 6'!BT885,))))))))))))))))))))))))))))))))))))))))))))))))))))</f>
        <v>0</v>
      </c>
      <c r="K2990" s="103" t="str">
        <f>IF('Mottes de 6'!R885=0,"","Erreur")</f>
        <v/>
      </c>
    </row>
    <row r="2991" spans="1:11" x14ac:dyDescent="0.25">
      <c r="A2991" s="450"/>
      <c r="B2991" s="450"/>
      <c r="C2991" s="451" t="s">
        <v>1848</v>
      </c>
      <c r="D2991" s="451"/>
      <c r="E2991" s="450"/>
      <c r="F2991" s="450"/>
      <c r="G2991" s="450"/>
      <c r="H2991" s="450"/>
      <c r="I2991" s="450"/>
      <c r="J2991" s="450">
        <f>SUBTOTAL(9,J2990:J2990)</f>
        <v>0</v>
      </c>
      <c r="K2991" s="450"/>
    </row>
    <row r="2992" spans="1:11" x14ac:dyDescent="0.25">
      <c r="A2992" s="103">
        <f>IF('Mottes de 6'!A886&lt;&gt;"",'Mottes de 6'!A886,"")</f>
        <v>20446</v>
      </c>
      <c r="B2992" s="103" t="str">
        <f>IF('Mottes de 6'!L886&lt;&gt;"",'Mottes de 6'!L886,"")</f>
        <v>Noai</v>
      </c>
      <c r="C2992" s="107" t="str">
        <f>IF('Mottes de 6'!B886&lt;&gt;"",'Mottes de 6'!B886,"")</f>
        <v>CYPERUS</v>
      </c>
      <c r="D2992" s="107" t="str">
        <f>IF('Mottes de 6'!C886&lt;&gt;"",'Mottes de 6'!C886,"")</f>
        <v>Zumula</v>
      </c>
      <c r="E2992" s="103">
        <f>IF('Mottes de 6'!H886&lt;&gt;"",'Mottes de 6'!H886,"")</f>
        <v>12</v>
      </c>
      <c r="F2992" s="103" t="str">
        <f>IF('Mottes de 6'!E886&lt;&gt;"",'Mottes de 6'!E886,"")</f>
        <v>S</v>
      </c>
      <c r="G2992" s="103" t="str">
        <f>IF('Mottes de 6'!N886&lt;&gt;"",'Mottes de 6'!N886,"")</f>
        <v>M6</v>
      </c>
      <c r="H2992" s="103" t="str">
        <f>IF('Mottes de 6'!I886&lt;&gt;"",'Mottes de 6'!I886,"")</f>
        <v>E</v>
      </c>
      <c r="I2992" s="103" t="str">
        <f>IF('Mottes de 6'!J886&lt;&gt;"",'Mottes de 6'!J886,"")</f>
        <v/>
      </c>
      <c r="J2992" s="103">
        <f>IF($J$9=36,'Mottes de 6'!U886,IF($J$9=37,'Mottes de 6'!V886,IF($J$9=38,'Mottes de 6'!W886,IF($J$9=39,'Mottes de 6'!X886,IF($J$9=40,'Mottes de 6'!Y886,IF($J$9=41,'Mottes de 6'!Z886,IF($J$9=42,'Mottes de 6'!AA886,IF($J$9=43,'Mottes de 6'!AB886,IF($J$9=44,'Mottes de 6'!AC886,IF($J$9=45,'Mottes de 6'!AD886,IF($J$9=46,'Mottes de 6'!AE886,IF($J$9=47,'Mottes de 6'!AF886,IF($J$9=48,'Mottes de 6'!AG886,IF($J$9=49,'Mottes de 6'!AH886,IF($J$9=50,'Mottes de 6'!AI886,IF($J$9=51,'Mottes de 6'!AJ886,IF($J$9=52,'Mottes de 6'!AK886,IF($J$9=1,'Mottes de 6'!AL886,IF($J$9=2,'Mottes de 6'!AM886,IF($J$9=3,'Mottes de 6'!AN886,IF($J$9=4,'Mottes de 6'!AO886,IF($J$9=5,'Mottes de 6'!AP886,IF($J$9=6,'Mottes de 6'!AQ886,IF($J$9=7,'Mottes de 6'!AR886,IF($J$9=8,'Mottes de 6'!AS886,IF($J$9=9,'Mottes de 6'!AT886,IF($J$9=10,'Mottes de 6'!AU886,IF($J$9=11,'Mottes de 6'!AV886,IF($J$9=12,'Mottes de 6'!AW886,IF($J$9=13,'Mottes de 6'!AX886,IF($J$9=14,'Mottes de 6'!AY886,IF($J$9=15,'Mottes de 6'!AZ886,IF($J$9=16,'Mottes de 6'!BA886,IF($J$9=17,'Mottes de 6'!BB886,IF($J$9=18,'Mottes de 6'!BC886,IF($J$9=19,'Mottes de 6'!BD886,IF($J$9=20,'Mottes de 6'!BE886,IF($J$9=21,'Mottes de 6'!BF886,IF($J$9=22,'Mottes de 6'!BG886,IF($J$9=23,'Mottes de 6'!BH886,IF($J$9=24,'Mottes de 6'!BI886,IF($J$9=25,'Mottes de 6'!BJ886,IF($J$9=26,'Mottes de 6'!BK886,IF($J$9=27,'Mottes de 6'!BL886,IF($J$9=28,'Mottes de 6'!BM886,IF($J$9=29,'Mottes de 6'!BN886,IF($J$9=30,'Mottes de 6'!BO886,IF($J$9=31,'Mottes de 6'!BP886,IF($J$9=32,'Mottes de 6'!BQ886,IF($J$9=33,'Mottes de 6'!BR886,IF($J$9=34,'Mottes de 6'!BS886,IF($J$9=35,'Mottes de 6'!BT886,))))))))))))))))))))))))))))))))))))))))))))))))))))</f>
        <v>0</v>
      </c>
      <c r="K2992" s="103" t="str">
        <f>IF('Mottes de 6'!R886=0,"","Erreur")</f>
        <v/>
      </c>
    </row>
    <row r="2993" spans="1:11" x14ac:dyDescent="0.25">
      <c r="A2993" s="450"/>
      <c r="B2993" s="450"/>
      <c r="C2993" s="451" t="s">
        <v>2016</v>
      </c>
      <c r="D2993" s="451"/>
      <c r="E2993" s="450"/>
      <c r="F2993" s="450"/>
      <c r="G2993" s="450"/>
      <c r="H2993" s="450"/>
      <c r="I2993" s="450"/>
      <c r="J2993" s="450">
        <f>SUBTOTAL(9,J2992:J2992)</f>
        <v>0</v>
      </c>
      <c r="K2993" s="450"/>
    </row>
    <row r="2994" spans="1:11" x14ac:dyDescent="0.25">
      <c r="A2994" s="103">
        <f>IF('Mottes de 6'!A887&lt;&gt;"",'Mottes de 6'!A887,"")</f>
        <v>23963</v>
      </c>
      <c r="B2994" s="103" t="str">
        <f>IF('Mottes de 6'!L887&lt;&gt;"",'Mottes de 6'!L887,"")</f>
        <v>Noai</v>
      </c>
      <c r="C2994" s="107" t="str">
        <f>IF('Mottes de 6'!B887&lt;&gt;"",'Mottes de 6'!B887,"")</f>
        <v>NEPETA X FAASSENII (Cataire)</v>
      </c>
      <c r="D2994" s="107" t="str">
        <f>IF('Mottes de 6'!C887&lt;&gt;"",'Mottes de 6'!C887,"")</f>
        <v>Cat's Meow</v>
      </c>
      <c r="E2994" s="103">
        <f>IF('Mottes de 6'!H887&lt;&gt;"",'Mottes de 6'!H887,"")</f>
        <v>11</v>
      </c>
      <c r="F2994" s="103" t="str">
        <f>IF('Mottes de 6'!E887&lt;&gt;"",'Mottes de 6'!E887,"")</f>
        <v>B</v>
      </c>
      <c r="G2994" s="103" t="str">
        <f>IF('Mottes de 6'!N887&lt;&gt;"",'Mottes de 6'!N887,"")</f>
        <v>M6</v>
      </c>
      <c r="H2994" s="103" t="str">
        <f>IF('Mottes de 6'!I887&lt;&gt;"",'Mottes de 6'!I887,"")</f>
        <v>A</v>
      </c>
      <c r="I2994" s="103">
        <f>IF('Mottes de 6'!J887&lt;&gt;"",'Mottes de 6'!J887,"")</f>
        <v>0.08</v>
      </c>
      <c r="J2994" s="103">
        <f>IF($J$9=36,'Mottes de 6'!U887,IF($J$9=37,'Mottes de 6'!V887,IF($J$9=38,'Mottes de 6'!W887,IF($J$9=39,'Mottes de 6'!X887,IF($J$9=40,'Mottes de 6'!Y887,IF($J$9=41,'Mottes de 6'!Z887,IF($J$9=42,'Mottes de 6'!AA887,IF($J$9=43,'Mottes de 6'!AB887,IF($J$9=44,'Mottes de 6'!AC887,IF($J$9=45,'Mottes de 6'!AD887,IF($J$9=46,'Mottes de 6'!AE887,IF($J$9=47,'Mottes de 6'!AF887,IF($J$9=48,'Mottes de 6'!AG887,IF($J$9=49,'Mottes de 6'!AH887,IF($J$9=50,'Mottes de 6'!AI887,IF($J$9=51,'Mottes de 6'!AJ887,IF($J$9=52,'Mottes de 6'!AK887,IF($J$9=1,'Mottes de 6'!AL887,IF($J$9=2,'Mottes de 6'!AM887,IF($J$9=3,'Mottes de 6'!AN887,IF($J$9=4,'Mottes de 6'!AO887,IF($J$9=5,'Mottes de 6'!AP887,IF($J$9=6,'Mottes de 6'!AQ887,IF($J$9=7,'Mottes de 6'!AR887,IF($J$9=8,'Mottes de 6'!AS887,IF($J$9=9,'Mottes de 6'!AT887,IF($J$9=10,'Mottes de 6'!AU887,IF($J$9=11,'Mottes de 6'!AV887,IF($J$9=12,'Mottes de 6'!AW887,IF($J$9=13,'Mottes de 6'!AX887,IF($J$9=14,'Mottes de 6'!AY887,IF($J$9=15,'Mottes de 6'!AZ887,IF($J$9=16,'Mottes de 6'!BA887,IF($J$9=17,'Mottes de 6'!BB887,IF($J$9=18,'Mottes de 6'!BC887,IF($J$9=19,'Mottes de 6'!BD887,IF($J$9=20,'Mottes de 6'!BE887,IF($J$9=21,'Mottes de 6'!BF887,IF($J$9=22,'Mottes de 6'!BG887,IF($J$9=23,'Mottes de 6'!BH887,IF($J$9=24,'Mottes de 6'!BI887,IF($J$9=25,'Mottes de 6'!BJ887,IF($J$9=26,'Mottes de 6'!BK887,IF($J$9=27,'Mottes de 6'!BL887,IF($J$9=28,'Mottes de 6'!BM887,IF($J$9=29,'Mottes de 6'!BN887,IF($J$9=30,'Mottes de 6'!BO887,IF($J$9=31,'Mottes de 6'!BP887,IF($J$9=32,'Mottes de 6'!BQ887,IF($J$9=33,'Mottes de 6'!BR887,IF($J$9=34,'Mottes de 6'!BS887,IF($J$9=35,'Mottes de 6'!BT887,))))))))))))))))))))))))))))))))))))))))))))))))))))</f>
        <v>0</v>
      </c>
      <c r="K2994" s="103" t="str">
        <f>IF('Mottes de 6'!R887=0,"","Erreur")</f>
        <v/>
      </c>
    </row>
    <row r="2995" spans="1:11" x14ac:dyDescent="0.25">
      <c r="A2995" s="450"/>
      <c r="B2995" s="450"/>
      <c r="C2995" s="451" t="s">
        <v>2017</v>
      </c>
      <c r="D2995" s="451"/>
      <c r="E2995" s="450"/>
      <c r="F2995" s="450"/>
      <c r="G2995" s="450"/>
      <c r="H2995" s="450"/>
      <c r="I2995" s="450"/>
      <c r="J2995" s="450">
        <f>SUBTOTAL(9,J2994:J2994)</f>
        <v>0</v>
      </c>
      <c r="K2995" s="450"/>
    </row>
    <row r="2996" spans="1:11" x14ac:dyDescent="0.25">
      <c r="A2996" s="103">
        <f>IF('Mottes de 6'!A888&lt;&gt;"",'Mottes de 6'!A888,"")</f>
        <v>13990</v>
      </c>
      <c r="B2996" s="103" t="str">
        <f>IF('Mottes de 6'!L888&lt;&gt;"",'Mottes de 6'!L888,"")</f>
        <v>D</v>
      </c>
      <c r="C2996" s="107" t="str">
        <f>IF('Mottes de 6'!B888&lt;&gt;"",'Mottes de 6'!B888,"")</f>
        <v>DÉPLIANT PLANTES AMIES DES ANIMAUX</v>
      </c>
      <c r="D2996" s="107" t="str">
        <f>IF('Mottes de 6'!C888&lt;&gt;"",'Mottes de 6'!C888,"")</f>
        <v>ACHETÉ</v>
      </c>
      <c r="E2996" s="103" t="str">
        <f>IF('Mottes de 6'!H888&lt;&gt;"",'Mottes de 6'!H888,"")</f>
        <v/>
      </c>
      <c r="F2996" s="103" t="str">
        <f>IF('Mottes de 6'!E888&lt;&gt;"",'Mottes de 6'!E888,"")</f>
        <v xml:space="preserve"> </v>
      </c>
      <c r="G2996" s="103" t="str">
        <f>IF('Mottes de 6'!N888&lt;&gt;"",'Mottes de 6'!N888,"")</f>
        <v xml:space="preserve"> </v>
      </c>
      <c r="H2996" s="103" t="str">
        <f>IF('Mottes de 6'!I888&lt;&gt;"",'Mottes de 6'!I888,"")</f>
        <v xml:space="preserve"> </v>
      </c>
      <c r="I2996" s="103" t="str">
        <f>IF('Mottes de 6'!J888&lt;&gt;"",'Mottes de 6'!J888,"")</f>
        <v xml:space="preserve"> </v>
      </c>
      <c r="J2996" s="103">
        <f>IF($J$9=36,'Mottes de 6'!U888,IF($J$9=37,'Mottes de 6'!V888,IF($J$9=38,'Mottes de 6'!W888,IF($J$9=39,'Mottes de 6'!X888,IF($J$9=40,'Mottes de 6'!Y888,IF($J$9=41,'Mottes de 6'!Z888,IF($J$9=42,'Mottes de 6'!AA888,IF($J$9=43,'Mottes de 6'!AB888,IF($J$9=44,'Mottes de 6'!AC888,IF($J$9=45,'Mottes de 6'!AD888,IF($J$9=46,'Mottes de 6'!AE888,IF($J$9=47,'Mottes de 6'!AF888,IF($J$9=48,'Mottes de 6'!AG888,IF($J$9=49,'Mottes de 6'!AH888,IF($J$9=50,'Mottes de 6'!AI888,IF($J$9=51,'Mottes de 6'!AJ888,IF($J$9=52,'Mottes de 6'!AK888,IF($J$9=1,'Mottes de 6'!AL888,IF($J$9=2,'Mottes de 6'!AM888,IF($J$9=3,'Mottes de 6'!AN888,IF($J$9=4,'Mottes de 6'!AO888,IF($J$9=5,'Mottes de 6'!AP888,IF($J$9=6,'Mottes de 6'!AQ888,IF($J$9=7,'Mottes de 6'!AR888,IF($J$9=8,'Mottes de 6'!AS888,IF($J$9=9,'Mottes de 6'!AT888,IF($J$9=10,'Mottes de 6'!AU888,IF($J$9=11,'Mottes de 6'!AV888,IF($J$9=12,'Mottes de 6'!AW888,IF($J$9=13,'Mottes de 6'!AX888,IF($J$9=14,'Mottes de 6'!AY888,IF($J$9=15,'Mottes de 6'!AZ888,IF($J$9=16,'Mottes de 6'!BA888,IF($J$9=17,'Mottes de 6'!BB888,IF($J$9=18,'Mottes de 6'!BC888,IF($J$9=19,'Mottes de 6'!BD888,IF($J$9=20,'Mottes de 6'!BE888,IF($J$9=21,'Mottes de 6'!BF888,IF($J$9=22,'Mottes de 6'!BG888,IF($J$9=23,'Mottes de 6'!BH888,IF($J$9=24,'Mottes de 6'!BI888,IF($J$9=25,'Mottes de 6'!BJ888,IF($J$9=26,'Mottes de 6'!BK888,IF($J$9=27,'Mottes de 6'!BL888,IF($J$9=28,'Mottes de 6'!BM888,IF($J$9=29,'Mottes de 6'!BN888,IF($J$9=30,'Mottes de 6'!BO888,IF($J$9=31,'Mottes de 6'!BP888,IF($J$9=32,'Mottes de 6'!BQ888,IF($J$9=33,'Mottes de 6'!BR888,IF($J$9=34,'Mottes de 6'!BS888,IF($J$9=35,'Mottes de 6'!BT888,))))))))))))))))))))))))))))))))))))))))))))))))))))</f>
        <v>0</v>
      </c>
      <c r="K2996" s="103" t="str">
        <f>IF('Mottes de 6'!R888=0,"","Erreur")</f>
        <v/>
      </c>
    </row>
    <row r="2997" spans="1:11" x14ac:dyDescent="0.25">
      <c r="A2997" s="450"/>
      <c r="B2997" s="450"/>
      <c r="C2997" s="451" t="s">
        <v>2018</v>
      </c>
      <c r="D2997" s="451"/>
      <c r="E2997" s="450"/>
      <c r="F2997" s="450"/>
      <c r="G2997" s="450"/>
      <c r="H2997" s="450"/>
      <c r="I2997" s="450"/>
      <c r="J2997" s="450">
        <f>SUBTOTAL(9,J2996:J2996)</f>
        <v>0</v>
      </c>
      <c r="K2997" s="450"/>
    </row>
    <row r="2998" spans="1:11" x14ac:dyDescent="0.25">
      <c r="A2998" s="103">
        <f>IF('Mottes de 6'!A889&lt;&gt;"",'Mottes de 6'!A889,"")</f>
        <v>13995</v>
      </c>
      <c r="B2998" s="103" t="str">
        <f>IF('Mottes de 6'!L889&lt;&gt;"",'Mottes de 6'!L889,"")</f>
        <v>D</v>
      </c>
      <c r="C2998" s="107" t="str">
        <f>IF('Mottes de 6'!B889&lt;&gt;"",'Mottes de 6'!B889,"")</f>
        <v>AFFICHE PLANTES AMIES DES ANIMAUX</v>
      </c>
      <c r="D2998" s="107" t="str">
        <f>IF('Mottes de 6'!C889&lt;&gt;"",'Mottes de 6'!C889,"")</f>
        <v>ACHETÉ</v>
      </c>
      <c r="E2998" s="103" t="str">
        <f>IF('Mottes de 6'!H889&lt;&gt;"",'Mottes de 6'!H889,"")</f>
        <v/>
      </c>
      <c r="F2998" s="103" t="str">
        <f>IF('Mottes de 6'!E889&lt;&gt;"",'Mottes de 6'!E889,"")</f>
        <v xml:space="preserve"> </v>
      </c>
      <c r="G2998" s="103" t="str">
        <f>IF('Mottes de 6'!N889&lt;&gt;"",'Mottes de 6'!N889,"")</f>
        <v xml:space="preserve"> </v>
      </c>
      <c r="H2998" s="103" t="str">
        <f>IF('Mottes de 6'!I889&lt;&gt;"",'Mottes de 6'!I889,"")</f>
        <v xml:space="preserve"> </v>
      </c>
      <c r="I2998" s="103" t="str">
        <f>IF('Mottes de 6'!J889&lt;&gt;"",'Mottes de 6'!J889,"")</f>
        <v xml:space="preserve"> </v>
      </c>
      <c r="J2998" s="103">
        <f>IF($J$9=36,'Mottes de 6'!U889,IF($J$9=37,'Mottes de 6'!V889,IF($J$9=38,'Mottes de 6'!W889,IF($J$9=39,'Mottes de 6'!X889,IF($J$9=40,'Mottes de 6'!Y889,IF($J$9=41,'Mottes de 6'!Z889,IF($J$9=42,'Mottes de 6'!AA889,IF($J$9=43,'Mottes de 6'!AB889,IF($J$9=44,'Mottes de 6'!AC889,IF($J$9=45,'Mottes de 6'!AD889,IF($J$9=46,'Mottes de 6'!AE889,IF($J$9=47,'Mottes de 6'!AF889,IF($J$9=48,'Mottes de 6'!AG889,IF($J$9=49,'Mottes de 6'!AH889,IF($J$9=50,'Mottes de 6'!AI889,IF($J$9=51,'Mottes de 6'!AJ889,IF($J$9=52,'Mottes de 6'!AK889,IF($J$9=1,'Mottes de 6'!AL889,IF($J$9=2,'Mottes de 6'!AM889,IF($J$9=3,'Mottes de 6'!AN889,IF($J$9=4,'Mottes de 6'!AO889,IF($J$9=5,'Mottes de 6'!AP889,IF($J$9=6,'Mottes de 6'!AQ889,IF($J$9=7,'Mottes de 6'!AR889,IF($J$9=8,'Mottes de 6'!AS889,IF($J$9=9,'Mottes de 6'!AT889,IF($J$9=10,'Mottes de 6'!AU889,IF($J$9=11,'Mottes de 6'!AV889,IF($J$9=12,'Mottes de 6'!AW889,IF($J$9=13,'Mottes de 6'!AX889,IF($J$9=14,'Mottes de 6'!AY889,IF($J$9=15,'Mottes de 6'!AZ889,IF($J$9=16,'Mottes de 6'!BA889,IF($J$9=17,'Mottes de 6'!BB889,IF($J$9=18,'Mottes de 6'!BC889,IF($J$9=19,'Mottes de 6'!BD889,IF($J$9=20,'Mottes de 6'!BE889,IF($J$9=21,'Mottes de 6'!BF889,IF($J$9=22,'Mottes de 6'!BG889,IF($J$9=23,'Mottes de 6'!BH889,IF($J$9=24,'Mottes de 6'!BI889,IF($J$9=25,'Mottes de 6'!BJ889,IF($J$9=26,'Mottes de 6'!BK889,IF($J$9=27,'Mottes de 6'!BL889,IF($J$9=28,'Mottes de 6'!BM889,IF($J$9=29,'Mottes de 6'!BN889,IF($J$9=30,'Mottes de 6'!BO889,IF($J$9=31,'Mottes de 6'!BP889,IF($J$9=32,'Mottes de 6'!BQ889,IF($J$9=33,'Mottes de 6'!BR889,IF($J$9=34,'Mottes de 6'!BS889,IF($J$9=35,'Mottes de 6'!BT889,))))))))))))))))))))))))))))))))))))))))))))))))))))</f>
        <v>0</v>
      </c>
      <c r="K2998" s="103" t="str">
        <f>IF('Mottes de 6'!R889=0,"","Erreur")</f>
        <v/>
      </c>
    </row>
    <row r="2999" spans="1:11" x14ac:dyDescent="0.25">
      <c r="A2999" s="450"/>
      <c r="B2999" s="450"/>
      <c r="C2999" s="451" t="s">
        <v>2019</v>
      </c>
      <c r="D2999" s="451"/>
      <c r="E2999" s="450"/>
      <c r="F2999" s="450"/>
      <c r="G2999" s="450"/>
      <c r="H2999" s="450"/>
      <c r="I2999" s="450"/>
      <c r="J2999" s="450">
        <f>SUBTOTAL(9,J2998:J2998)</f>
        <v>0</v>
      </c>
      <c r="K2999" s="450"/>
    </row>
    <row r="3000" spans="1:11" x14ac:dyDescent="0.25">
      <c r="A3000" s="452"/>
      <c r="B3000" s="452"/>
      <c r="C3000" s="453" t="s">
        <v>2020</v>
      </c>
      <c r="D3000" s="453"/>
      <c r="E3000" s="452"/>
      <c r="F3000" s="452"/>
      <c r="G3000" s="452"/>
      <c r="H3000" s="452"/>
      <c r="I3000" s="452"/>
      <c r="J3000" s="452">
        <f>SUBTOTAL(9,J2987:J2995)</f>
        <v>0</v>
      </c>
      <c r="K3000" s="452"/>
    </row>
    <row r="3001" spans="1:11" x14ac:dyDescent="0.25">
      <c r="A3001" s="103" t="str">
        <f>IF('Mottes de 6'!A890&lt;&gt;"",'Mottes de 6'!A890,"")</f>
        <v/>
      </c>
      <c r="B3001" s="103" t="str">
        <f>IF('Mottes de 6'!L890&lt;&gt;"",'Mottes de 6'!L890,"")</f>
        <v>G</v>
      </c>
      <c r="C3001" s="107" t="str">
        <f>IF('Mottes de 6'!B890&lt;&gt;"",'Mottes de 6'!B890,"")</f>
        <v>PLANTES BIEN-ÊTRE</v>
      </c>
      <c r="D3001" s="107" t="str">
        <f>IF('Mottes de 6'!C890&lt;&gt;"",'Mottes de 6'!C890,"")</f>
        <v/>
      </c>
      <c r="E3001" s="103" t="str">
        <f>IF('Mottes de 6'!H890&lt;&gt;"",'Mottes de 6'!H890,"")</f>
        <v/>
      </c>
      <c r="F3001" s="103" t="str">
        <f>IF('Mottes de 6'!E890&lt;&gt;"",'Mottes de 6'!E890,"")</f>
        <v/>
      </c>
      <c r="G3001" s="103" t="str">
        <f>IF('Mottes de 6'!N890&lt;&gt;"",'Mottes de 6'!N890,"")</f>
        <v/>
      </c>
      <c r="H3001" s="103" t="str">
        <f>IF('Mottes de 6'!I890&lt;&gt;"",'Mottes de 6'!I890,"")</f>
        <v/>
      </c>
      <c r="I3001" s="103" t="str">
        <f>IF('Mottes de 6'!J890&lt;&gt;"",'Mottes de 6'!J890,"")</f>
        <v/>
      </c>
      <c r="J3001" s="103">
        <f>IF($J$9=36,'Mottes de 6'!U890,IF($J$9=37,'Mottes de 6'!V890,IF($J$9=38,'Mottes de 6'!W890,IF($J$9=39,'Mottes de 6'!X890,IF($J$9=40,'Mottes de 6'!Y890,IF($J$9=41,'Mottes de 6'!Z890,IF($J$9=42,'Mottes de 6'!AA890,IF($J$9=43,'Mottes de 6'!AB890,IF($J$9=44,'Mottes de 6'!AC890,IF($J$9=45,'Mottes de 6'!AD890,IF($J$9=46,'Mottes de 6'!AE890,IF($J$9=47,'Mottes de 6'!AF890,IF($J$9=48,'Mottes de 6'!AG890,IF($J$9=49,'Mottes de 6'!AH890,IF($J$9=50,'Mottes de 6'!AI890,IF($J$9=51,'Mottes de 6'!AJ890,IF($J$9=52,'Mottes de 6'!AK890,IF($J$9=1,'Mottes de 6'!AL890,IF($J$9=2,'Mottes de 6'!AM890,IF($J$9=3,'Mottes de 6'!AN890,IF($J$9=4,'Mottes de 6'!AO890,IF($J$9=5,'Mottes de 6'!AP890,IF($J$9=6,'Mottes de 6'!AQ890,IF($J$9=7,'Mottes de 6'!AR890,IF($J$9=8,'Mottes de 6'!AS890,IF($J$9=9,'Mottes de 6'!AT890,IF($J$9=10,'Mottes de 6'!AU890,IF($J$9=11,'Mottes de 6'!AV890,IF($J$9=12,'Mottes de 6'!AW890,IF($J$9=13,'Mottes de 6'!AX890,IF($J$9=14,'Mottes de 6'!AY890,IF($J$9=15,'Mottes de 6'!AZ890,IF($J$9=16,'Mottes de 6'!BA890,IF($J$9=17,'Mottes de 6'!BB890,IF($J$9=18,'Mottes de 6'!BC890,IF($J$9=19,'Mottes de 6'!BD890,IF($J$9=20,'Mottes de 6'!BE890,IF($J$9=21,'Mottes de 6'!BF890,IF($J$9=22,'Mottes de 6'!BG890,IF($J$9=23,'Mottes de 6'!BH890,IF($J$9=24,'Mottes de 6'!BI890,IF($J$9=25,'Mottes de 6'!BJ890,IF($J$9=26,'Mottes de 6'!BK890,IF($J$9=27,'Mottes de 6'!BL890,IF($J$9=28,'Mottes de 6'!BM890,IF($J$9=29,'Mottes de 6'!BN890,IF($J$9=30,'Mottes de 6'!BO890,IF($J$9=31,'Mottes de 6'!BP890,IF($J$9=32,'Mottes de 6'!BQ890,IF($J$9=33,'Mottes de 6'!BR890,IF($J$9=34,'Mottes de 6'!BS890,IF($J$9=35,'Mottes de 6'!BT890,))))))))))))))))))))))))))))))))))))))))))))))))))))</f>
        <v>0</v>
      </c>
      <c r="K3001" s="103" t="str">
        <f>IF('Mottes de 6'!R890=0,"","Erreur")</f>
        <v/>
      </c>
    </row>
    <row r="3002" spans="1:11" x14ac:dyDescent="0.25">
      <c r="A3002" s="103">
        <f>IF('Mottes de 6'!A891&lt;&gt;"",'Mottes de 6'!A891,"")</f>
        <v>20029</v>
      </c>
      <c r="B3002" s="103" t="str">
        <f>IF('Mottes de 6'!L891&lt;&gt;"",'Mottes de 6'!L891,"")</f>
        <v>Noai</v>
      </c>
      <c r="C3002" s="107" t="str">
        <f>IF('Mottes de 6'!B891&lt;&gt;"",'Mottes de 6'!B891,"")</f>
        <v>ALOE VERA</v>
      </c>
      <c r="D3002" s="107" t="str">
        <f>IF('Mottes de 6'!C891&lt;&gt;"",'Mottes de 6'!C891,"")</f>
        <v>.</v>
      </c>
      <c r="E3002" s="103">
        <f>IF('Mottes de 6'!H891&lt;&gt;"",'Mottes de 6'!H891,"")</f>
        <v>12</v>
      </c>
      <c r="F3002" s="103" t="str">
        <f>IF('Mottes de 6'!E891&lt;&gt;"",'Mottes de 6'!E891,"")</f>
        <v>B</v>
      </c>
      <c r="G3002" s="103" t="str">
        <f>IF('Mottes de 6'!N891&lt;&gt;"",'Mottes de 6'!N891,"")</f>
        <v>M6</v>
      </c>
      <c r="H3002" s="103" t="str">
        <f>IF('Mottes de 6'!I891&lt;&gt;"",'Mottes de 6'!I891,"")</f>
        <v>N</v>
      </c>
      <c r="I3002" s="103" t="str">
        <f>IF('Mottes de 6'!J891&lt;&gt;"",'Mottes de 6'!J891,"")</f>
        <v/>
      </c>
      <c r="J3002" s="103">
        <f>IF($J$9=36,'Mottes de 6'!U891,IF($J$9=37,'Mottes de 6'!V891,IF($J$9=38,'Mottes de 6'!W891,IF($J$9=39,'Mottes de 6'!X891,IF($J$9=40,'Mottes de 6'!Y891,IF($J$9=41,'Mottes de 6'!Z891,IF($J$9=42,'Mottes de 6'!AA891,IF($J$9=43,'Mottes de 6'!AB891,IF($J$9=44,'Mottes de 6'!AC891,IF($J$9=45,'Mottes de 6'!AD891,IF($J$9=46,'Mottes de 6'!AE891,IF($J$9=47,'Mottes de 6'!AF891,IF($J$9=48,'Mottes de 6'!AG891,IF($J$9=49,'Mottes de 6'!AH891,IF($J$9=50,'Mottes de 6'!AI891,IF($J$9=51,'Mottes de 6'!AJ891,IF($J$9=52,'Mottes de 6'!AK891,IF($J$9=1,'Mottes de 6'!AL891,IF($J$9=2,'Mottes de 6'!AM891,IF($J$9=3,'Mottes de 6'!AN891,IF($J$9=4,'Mottes de 6'!AO891,IF($J$9=5,'Mottes de 6'!AP891,IF($J$9=6,'Mottes de 6'!AQ891,IF($J$9=7,'Mottes de 6'!AR891,IF($J$9=8,'Mottes de 6'!AS891,IF($J$9=9,'Mottes de 6'!AT891,IF($J$9=10,'Mottes de 6'!AU891,IF($J$9=11,'Mottes de 6'!AV891,IF($J$9=12,'Mottes de 6'!AW891,IF($J$9=13,'Mottes de 6'!AX891,IF($J$9=14,'Mottes de 6'!AY891,IF($J$9=15,'Mottes de 6'!AZ891,IF($J$9=16,'Mottes de 6'!BA891,IF($J$9=17,'Mottes de 6'!BB891,IF($J$9=18,'Mottes de 6'!BC891,IF($J$9=19,'Mottes de 6'!BD891,IF($J$9=20,'Mottes de 6'!BE891,IF($J$9=21,'Mottes de 6'!BF891,IF($J$9=22,'Mottes de 6'!BG891,IF($J$9=23,'Mottes de 6'!BH891,IF($J$9=24,'Mottes de 6'!BI891,IF($J$9=25,'Mottes de 6'!BJ891,IF($J$9=26,'Mottes de 6'!BK891,IF($J$9=27,'Mottes de 6'!BL891,IF($J$9=28,'Mottes de 6'!BM891,IF($J$9=29,'Mottes de 6'!BN891,IF($J$9=30,'Mottes de 6'!BO891,IF($J$9=31,'Mottes de 6'!BP891,IF($J$9=32,'Mottes de 6'!BQ891,IF($J$9=33,'Mottes de 6'!BR891,IF($J$9=34,'Mottes de 6'!BS891,IF($J$9=35,'Mottes de 6'!BT891,))))))))))))))))))))))))))))))))))))))))))))))))))))</f>
        <v>0</v>
      </c>
      <c r="K3002" s="103" t="str">
        <f>IF('Mottes de 6'!R891=0,"","Erreur")</f>
        <v/>
      </c>
    </row>
    <row r="3003" spans="1:11" x14ac:dyDescent="0.25">
      <c r="A3003" s="450"/>
      <c r="B3003" s="450"/>
      <c r="C3003" s="451" t="s">
        <v>1751</v>
      </c>
      <c r="D3003" s="451"/>
      <c r="E3003" s="450"/>
      <c r="F3003" s="450"/>
      <c r="G3003" s="450"/>
      <c r="H3003" s="450"/>
      <c r="I3003" s="450"/>
      <c r="J3003" s="450">
        <f>SUBTOTAL(9,J3000:J3002)</f>
        <v>0</v>
      </c>
      <c r="K3003" s="450"/>
    </row>
    <row r="3004" spans="1:11" x14ac:dyDescent="0.25">
      <c r="A3004" s="103">
        <f>IF('Mottes de 6'!A892&lt;&gt;"",'Mottes de 6'!A892,"")</f>
        <v>20077</v>
      </c>
      <c r="B3004" s="103" t="str">
        <f>IF('Mottes de 6'!L892&lt;&gt;"",'Mottes de 6'!L892,"")</f>
        <v>Noai</v>
      </c>
      <c r="C3004" s="107" t="str">
        <f>IF('Mottes de 6'!B892&lt;&gt;"",'Mottes de 6'!B892,"")</f>
        <v>ARNICA MONTANA</v>
      </c>
      <c r="D3004" s="107" t="str">
        <f>IF('Mottes de 6'!C892&lt;&gt;"",'Mottes de 6'!C892,"")</f>
        <v>.</v>
      </c>
      <c r="E3004" s="103">
        <f>IF('Mottes de 6'!H892&lt;&gt;"",'Mottes de 6'!H892,"")</f>
        <v>12</v>
      </c>
      <c r="F3004" s="103" t="str">
        <f>IF('Mottes de 6'!E892&lt;&gt;"",'Mottes de 6'!E892,"")</f>
        <v>S</v>
      </c>
      <c r="G3004" s="103" t="str">
        <f>IF('Mottes de 6'!N892&lt;&gt;"",'Mottes de 6'!N892,"")</f>
        <v>M6</v>
      </c>
      <c r="H3004" s="103" t="str">
        <f>IF('Mottes de 6'!I892&lt;&gt;"",'Mottes de 6'!I892,"")</f>
        <v>A</v>
      </c>
      <c r="I3004" s="103" t="str">
        <f>IF('Mottes de 6'!J892&lt;&gt;"",'Mottes de 6'!J892,"")</f>
        <v/>
      </c>
      <c r="J3004" s="103">
        <f>IF($J$9=36,'Mottes de 6'!U892,IF($J$9=37,'Mottes de 6'!V892,IF($J$9=38,'Mottes de 6'!W892,IF($J$9=39,'Mottes de 6'!X892,IF($J$9=40,'Mottes de 6'!Y892,IF($J$9=41,'Mottes de 6'!Z892,IF($J$9=42,'Mottes de 6'!AA892,IF($J$9=43,'Mottes de 6'!AB892,IF($J$9=44,'Mottes de 6'!AC892,IF($J$9=45,'Mottes de 6'!AD892,IF($J$9=46,'Mottes de 6'!AE892,IF($J$9=47,'Mottes de 6'!AF892,IF($J$9=48,'Mottes de 6'!AG892,IF($J$9=49,'Mottes de 6'!AH892,IF($J$9=50,'Mottes de 6'!AI892,IF($J$9=51,'Mottes de 6'!AJ892,IF($J$9=52,'Mottes de 6'!AK892,IF($J$9=1,'Mottes de 6'!AL892,IF($J$9=2,'Mottes de 6'!AM892,IF($J$9=3,'Mottes de 6'!AN892,IF($J$9=4,'Mottes de 6'!AO892,IF($J$9=5,'Mottes de 6'!AP892,IF($J$9=6,'Mottes de 6'!AQ892,IF($J$9=7,'Mottes de 6'!AR892,IF($J$9=8,'Mottes de 6'!AS892,IF($J$9=9,'Mottes de 6'!AT892,IF($J$9=10,'Mottes de 6'!AU892,IF($J$9=11,'Mottes de 6'!AV892,IF($J$9=12,'Mottes de 6'!AW892,IF($J$9=13,'Mottes de 6'!AX892,IF($J$9=14,'Mottes de 6'!AY892,IF($J$9=15,'Mottes de 6'!AZ892,IF($J$9=16,'Mottes de 6'!BA892,IF($J$9=17,'Mottes de 6'!BB892,IF($J$9=18,'Mottes de 6'!BC892,IF($J$9=19,'Mottes de 6'!BD892,IF($J$9=20,'Mottes de 6'!BE892,IF($J$9=21,'Mottes de 6'!BF892,IF($J$9=22,'Mottes de 6'!BG892,IF($J$9=23,'Mottes de 6'!BH892,IF($J$9=24,'Mottes de 6'!BI892,IF($J$9=25,'Mottes de 6'!BJ892,IF($J$9=26,'Mottes de 6'!BK892,IF($J$9=27,'Mottes de 6'!BL892,IF($J$9=28,'Mottes de 6'!BM892,IF($J$9=29,'Mottes de 6'!BN892,IF($J$9=30,'Mottes de 6'!BO892,IF($J$9=31,'Mottes de 6'!BP892,IF($J$9=32,'Mottes de 6'!BQ892,IF($J$9=33,'Mottes de 6'!BR892,IF($J$9=34,'Mottes de 6'!BS892,IF($J$9=35,'Mottes de 6'!BT892,))))))))))))))))))))))))))))))))))))))))))))))))))))</f>
        <v>0</v>
      </c>
      <c r="K3004" s="103" t="str">
        <f>IF('Mottes de 6'!R892=0,"","Erreur")</f>
        <v/>
      </c>
    </row>
    <row r="3005" spans="1:11" x14ac:dyDescent="0.25">
      <c r="A3005" s="450"/>
      <c r="B3005" s="450"/>
      <c r="C3005" s="451" t="s">
        <v>2021</v>
      </c>
      <c r="D3005" s="451"/>
      <c r="E3005" s="450"/>
      <c r="F3005" s="450"/>
      <c r="G3005" s="450"/>
      <c r="H3005" s="450"/>
      <c r="I3005" s="450"/>
      <c r="J3005" s="450">
        <f>SUBTOTAL(9,J3004:J3004)</f>
        <v>0</v>
      </c>
      <c r="K3005" s="450"/>
    </row>
    <row r="3006" spans="1:11" x14ac:dyDescent="0.25">
      <c r="A3006" s="103">
        <f>IF('Mottes de 6'!A893&lt;&gt;"",'Mottes de 6'!A893,"")</f>
        <v>20210</v>
      </c>
      <c r="B3006" s="103" t="str">
        <f>IF('Mottes de 6'!L893&lt;&gt;"",'Mottes de 6'!L893,"")</f>
        <v>Noai</v>
      </c>
      <c r="C3006" s="107" t="str">
        <f>IF('Mottes de 6'!B893&lt;&gt;"",'Mottes de 6'!B893,"")</f>
        <v>CALENDULA OFFICINALIS</v>
      </c>
      <c r="D3006" s="107" t="str">
        <f>IF('Mottes de 6'!C893&lt;&gt;"",'Mottes de 6'!C893,"")</f>
        <v>Simplicity</v>
      </c>
      <c r="E3006" s="103">
        <f>IF('Mottes de 6'!H893&lt;&gt;"",'Mottes de 6'!H893,"")</f>
        <v>11</v>
      </c>
      <c r="F3006" s="103" t="str">
        <f>IF('Mottes de 6'!E893&lt;&gt;"",'Mottes de 6'!E893,"")</f>
        <v>S</v>
      </c>
      <c r="G3006" s="103" t="str">
        <f>IF('Mottes de 6'!N893&lt;&gt;"",'Mottes de 6'!N893,"")</f>
        <v>M6</v>
      </c>
      <c r="H3006" s="103" t="str">
        <f>IF('Mottes de 6'!I893&lt;&gt;"",'Mottes de 6'!I893,"")</f>
        <v>B</v>
      </c>
      <c r="I3006" s="103" t="str">
        <f>IF('Mottes de 6'!J893&lt;&gt;"",'Mottes de 6'!J893,"")</f>
        <v/>
      </c>
      <c r="J3006" s="103">
        <f>IF($J$9=36,'Mottes de 6'!U893,IF($J$9=37,'Mottes de 6'!V893,IF($J$9=38,'Mottes de 6'!W893,IF($J$9=39,'Mottes de 6'!X893,IF($J$9=40,'Mottes de 6'!Y893,IF($J$9=41,'Mottes de 6'!Z893,IF($J$9=42,'Mottes de 6'!AA893,IF($J$9=43,'Mottes de 6'!AB893,IF($J$9=44,'Mottes de 6'!AC893,IF($J$9=45,'Mottes de 6'!AD893,IF($J$9=46,'Mottes de 6'!AE893,IF($J$9=47,'Mottes de 6'!AF893,IF($J$9=48,'Mottes de 6'!AG893,IF($J$9=49,'Mottes de 6'!AH893,IF($J$9=50,'Mottes de 6'!AI893,IF($J$9=51,'Mottes de 6'!AJ893,IF($J$9=52,'Mottes de 6'!AK893,IF($J$9=1,'Mottes de 6'!AL893,IF($J$9=2,'Mottes de 6'!AM893,IF($J$9=3,'Mottes de 6'!AN893,IF($J$9=4,'Mottes de 6'!AO893,IF($J$9=5,'Mottes de 6'!AP893,IF($J$9=6,'Mottes de 6'!AQ893,IF($J$9=7,'Mottes de 6'!AR893,IF($J$9=8,'Mottes de 6'!AS893,IF($J$9=9,'Mottes de 6'!AT893,IF($J$9=10,'Mottes de 6'!AU893,IF($J$9=11,'Mottes de 6'!AV893,IF($J$9=12,'Mottes de 6'!AW893,IF($J$9=13,'Mottes de 6'!AX893,IF($J$9=14,'Mottes de 6'!AY893,IF($J$9=15,'Mottes de 6'!AZ893,IF($J$9=16,'Mottes de 6'!BA893,IF($J$9=17,'Mottes de 6'!BB893,IF($J$9=18,'Mottes de 6'!BC893,IF($J$9=19,'Mottes de 6'!BD893,IF($J$9=20,'Mottes de 6'!BE893,IF($J$9=21,'Mottes de 6'!BF893,IF($J$9=22,'Mottes de 6'!BG893,IF($J$9=23,'Mottes de 6'!BH893,IF($J$9=24,'Mottes de 6'!BI893,IF($J$9=25,'Mottes de 6'!BJ893,IF($J$9=26,'Mottes de 6'!BK893,IF($J$9=27,'Mottes de 6'!BL893,IF($J$9=28,'Mottes de 6'!BM893,IF($J$9=29,'Mottes de 6'!BN893,IF($J$9=30,'Mottes de 6'!BO893,IF($J$9=31,'Mottes de 6'!BP893,IF($J$9=32,'Mottes de 6'!BQ893,IF($J$9=33,'Mottes de 6'!BR893,IF($J$9=34,'Mottes de 6'!BS893,IF($J$9=35,'Mottes de 6'!BT893,))))))))))))))))))))))))))))))))))))))))))))))))))))</f>
        <v>0</v>
      </c>
      <c r="K3006" s="103" t="str">
        <f>IF('Mottes de 6'!R893=0,"","Erreur")</f>
        <v/>
      </c>
    </row>
    <row r="3007" spans="1:11" x14ac:dyDescent="0.25">
      <c r="A3007" s="450"/>
      <c r="B3007" s="450"/>
      <c r="C3007" s="451" t="s">
        <v>1839</v>
      </c>
      <c r="D3007" s="451"/>
      <c r="E3007" s="450"/>
      <c r="F3007" s="450"/>
      <c r="G3007" s="450"/>
      <c r="H3007" s="450"/>
      <c r="I3007" s="450"/>
      <c r="J3007" s="450">
        <f>SUBTOTAL(9,J3006:J3006)</f>
        <v>0</v>
      </c>
      <c r="K3007" s="450"/>
    </row>
    <row r="3008" spans="1:11" x14ac:dyDescent="0.25">
      <c r="A3008" s="103">
        <f>IF('Mottes de 6'!A894&lt;&gt;"",'Mottes de 6'!A894,"")</f>
        <v>15200</v>
      </c>
      <c r="B3008" s="103" t="str">
        <f>IF('Mottes de 6'!L894&lt;&gt;"",'Mottes de 6'!L894,"")</f>
        <v>Noai</v>
      </c>
      <c r="C3008" s="107" t="str">
        <f>IF('Mottes de 6'!B894&lt;&gt;"",'Mottes de 6'!B894,"")</f>
        <v>PETITE CAMOMILLE</v>
      </c>
      <c r="D3008" s="107" t="str">
        <f>IF('Mottes de 6'!C894&lt;&gt;"",'Mottes de 6'!C894,"")</f>
        <v>Matricaria recutita</v>
      </c>
      <c r="E3008" s="103">
        <f>IF('Mottes de 6'!H894&lt;&gt;"",'Mottes de 6'!H894,"")</f>
        <v>11</v>
      </c>
      <c r="F3008" s="103" t="str">
        <f>IF('Mottes de 6'!E894&lt;&gt;"",'Mottes de 6'!E894,"")</f>
        <v>S</v>
      </c>
      <c r="G3008" s="103" t="str">
        <f>IF('Mottes de 6'!N894&lt;&gt;"",'Mottes de 6'!N894,"")</f>
        <v>M6</v>
      </c>
      <c r="H3008" s="103" t="str">
        <f>IF('Mottes de 6'!I894&lt;&gt;"",'Mottes de 6'!I894,"")</f>
        <v>B</v>
      </c>
      <c r="I3008" s="103" t="str">
        <f>IF('Mottes de 6'!J894&lt;&gt;"",'Mottes de 6'!J894,"")</f>
        <v/>
      </c>
      <c r="J3008" s="103">
        <f>IF($J$9=36,'Mottes de 6'!U894,IF($J$9=37,'Mottes de 6'!V894,IF($J$9=38,'Mottes de 6'!W894,IF($J$9=39,'Mottes de 6'!X894,IF($J$9=40,'Mottes de 6'!Y894,IF($J$9=41,'Mottes de 6'!Z894,IF($J$9=42,'Mottes de 6'!AA894,IF($J$9=43,'Mottes de 6'!AB894,IF($J$9=44,'Mottes de 6'!AC894,IF($J$9=45,'Mottes de 6'!AD894,IF($J$9=46,'Mottes de 6'!AE894,IF($J$9=47,'Mottes de 6'!AF894,IF($J$9=48,'Mottes de 6'!AG894,IF($J$9=49,'Mottes de 6'!AH894,IF($J$9=50,'Mottes de 6'!AI894,IF($J$9=51,'Mottes de 6'!AJ894,IF($J$9=52,'Mottes de 6'!AK894,IF($J$9=1,'Mottes de 6'!AL894,IF($J$9=2,'Mottes de 6'!AM894,IF($J$9=3,'Mottes de 6'!AN894,IF($J$9=4,'Mottes de 6'!AO894,IF($J$9=5,'Mottes de 6'!AP894,IF($J$9=6,'Mottes de 6'!AQ894,IF($J$9=7,'Mottes de 6'!AR894,IF($J$9=8,'Mottes de 6'!AS894,IF($J$9=9,'Mottes de 6'!AT894,IF($J$9=10,'Mottes de 6'!AU894,IF($J$9=11,'Mottes de 6'!AV894,IF($J$9=12,'Mottes de 6'!AW894,IF($J$9=13,'Mottes de 6'!AX894,IF($J$9=14,'Mottes de 6'!AY894,IF($J$9=15,'Mottes de 6'!AZ894,IF($J$9=16,'Mottes de 6'!BA894,IF($J$9=17,'Mottes de 6'!BB894,IF($J$9=18,'Mottes de 6'!BC894,IF($J$9=19,'Mottes de 6'!BD894,IF($J$9=20,'Mottes de 6'!BE894,IF($J$9=21,'Mottes de 6'!BF894,IF($J$9=22,'Mottes de 6'!BG894,IF($J$9=23,'Mottes de 6'!BH894,IF($J$9=24,'Mottes de 6'!BI894,IF($J$9=25,'Mottes de 6'!BJ894,IF($J$9=26,'Mottes de 6'!BK894,IF($J$9=27,'Mottes de 6'!BL894,IF($J$9=28,'Mottes de 6'!BM894,IF($J$9=29,'Mottes de 6'!BN894,IF($J$9=30,'Mottes de 6'!BO894,IF($J$9=31,'Mottes de 6'!BP894,IF($J$9=32,'Mottes de 6'!BQ894,IF($J$9=33,'Mottes de 6'!BR894,IF($J$9=34,'Mottes de 6'!BS894,IF($J$9=35,'Mottes de 6'!BT894,))))))))))))))))))))))))))))))))))))))))))))))))))))</f>
        <v>0</v>
      </c>
      <c r="K3008" s="103" t="str">
        <f>IF('Mottes de 6'!R894=0,"","Erreur")</f>
        <v/>
      </c>
    </row>
    <row r="3009" spans="1:11" x14ac:dyDescent="0.25">
      <c r="A3009" s="450"/>
      <c r="B3009" s="450"/>
      <c r="C3009" s="451" t="s">
        <v>2022</v>
      </c>
      <c r="D3009" s="451"/>
      <c r="E3009" s="450"/>
      <c r="F3009" s="450"/>
      <c r="G3009" s="450"/>
      <c r="H3009" s="450"/>
      <c r="I3009" s="450"/>
      <c r="J3009" s="450">
        <f>SUBTOTAL(9,J3008:J3008)</f>
        <v>0</v>
      </c>
      <c r="K3009" s="450"/>
    </row>
    <row r="3010" spans="1:11" x14ac:dyDescent="0.25">
      <c r="A3010" s="103">
        <f>IF('Mottes de 6'!A895&lt;&gt;"",'Mottes de 6'!A895,"")</f>
        <v>14106</v>
      </c>
      <c r="B3010" s="103" t="str">
        <f>IF('Mottes de 6'!L895&lt;&gt;"",'Mottes de 6'!L895,"")</f>
        <v>Noai</v>
      </c>
      <c r="C3010" s="107" t="str">
        <f>IF('Mottes de 6'!B895&lt;&gt;"",'Mottes de 6'!B895,"")</f>
        <v>HYSOPE ANISEE</v>
      </c>
      <c r="D3010" s="107" t="str">
        <f>IF('Mottes de 6'!C895&lt;&gt;"",'Mottes de 6'!C895,"")</f>
        <v>Agastache foeniculum</v>
      </c>
      <c r="E3010" s="103">
        <f>IF('Mottes de 6'!H895&lt;&gt;"",'Mottes de 6'!H895,"")</f>
        <v>15</v>
      </c>
      <c r="F3010" s="103" t="str">
        <f>IF('Mottes de 6'!E895&lt;&gt;"",'Mottes de 6'!E895,"")</f>
        <v>S</v>
      </c>
      <c r="G3010" s="103" t="str">
        <f>IF('Mottes de 6'!N895&lt;&gt;"",'Mottes de 6'!N895,"")</f>
        <v>M6</v>
      </c>
      <c r="H3010" s="103" t="str">
        <f>IF('Mottes de 6'!I895&lt;&gt;"",'Mottes de 6'!I895,"")</f>
        <v>B</v>
      </c>
      <c r="I3010" s="103" t="str">
        <f>IF('Mottes de 6'!J895&lt;&gt;"",'Mottes de 6'!J895,"")</f>
        <v/>
      </c>
      <c r="J3010" s="103">
        <f>IF($J$9=36,'Mottes de 6'!U895,IF($J$9=37,'Mottes de 6'!V895,IF($J$9=38,'Mottes de 6'!W895,IF($J$9=39,'Mottes de 6'!X895,IF($J$9=40,'Mottes de 6'!Y895,IF($J$9=41,'Mottes de 6'!Z895,IF($J$9=42,'Mottes de 6'!AA895,IF($J$9=43,'Mottes de 6'!AB895,IF($J$9=44,'Mottes de 6'!AC895,IF($J$9=45,'Mottes de 6'!AD895,IF($J$9=46,'Mottes de 6'!AE895,IF($J$9=47,'Mottes de 6'!AF895,IF($J$9=48,'Mottes de 6'!AG895,IF($J$9=49,'Mottes de 6'!AH895,IF($J$9=50,'Mottes de 6'!AI895,IF($J$9=51,'Mottes de 6'!AJ895,IF($J$9=52,'Mottes de 6'!AK895,IF($J$9=1,'Mottes de 6'!AL895,IF($J$9=2,'Mottes de 6'!AM895,IF($J$9=3,'Mottes de 6'!AN895,IF($J$9=4,'Mottes de 6'!AO895,IF($J$9=5,'Mottes de 6'!AP895,IF($J$9=6,'Mottes de 6'!AQ895,IF($J$9=7,'Mottes de 6'!AR895,IF($J$9=8,'Mottes de 6'!AS895,IF($J$9=9,'Mottes de 6'!AT895,IF($J$9=10,'Mottes de 6'!AU895,IF($J$9=11,'Mottes de 6'!AV895,IF($J$9=12,'Mottes de 6'!AW895,IF($J$9=13,'Mottes de 6'!AX895,IF($J$9=14,'Mottes de 6'!AY895,IF($J$9=15,'Mottes de 6'!AZ895,IF($J$9=16,'Mottes de 6'!BA895,IF($J$9=17,'Mottes de 6'!BB895,IF($J$9=18,'Mottes de 6'!BC895,IF($J$9=19,'Mottes de 6'!BD895,IF($J$9=20,'Mottes de 6'!BE895,IF($J$9=21,'Mottes de 6'!BF895,IF($J$9=22,'Mottes de 6'!BG895,IF($J$9=23,'Mottes de 6'!BH895,IF($J$9=24,'Mottes de 6'!BI895,IF($J$9=25,'Mottes de 6'!BJ895,IF($J$9=26,'Mottes de 6'!BK895,IF($J$9=27,'Mottes de 6'!BL895,IF($J$9=28,'Mottes de 6'!BM895,IF($J$9=29,'Mottes de 6'!BN895,IF($J$9=30,'Mottes de 6'!BO895,IF($J$9=31,'Mottes de 6'!BP895,IF($J$9=32,'Mottes de 6'!BQ895,IF($J$9=33,'Mottes de 6'!BR895,IF($J$9=34,'Mottes de 6'!BS895,IF($J$9=35,'Mottes de 6'!BT895,))))))))))))))))))))))))))))))))))))))))))))))))))))</f>
        <v>0</v>
      </c>
      <c r="K3010" s="103" t="str">
        <f>IF('Mottes de 6'!R895=0,"","Erreur")</f>
        <v/>
      </c>
    </row>
    <row r="3011" spans="1:11" x14ac:dyDescent="0.25">
      <c r="A3011" s="450"/>
      <c r="B3011" s="450"/>
      <c r="C3011" s="451" t="s">
        <v>2023</v>
      </c>
      <c r="D3011" s="451"/>
      <c r="E3011" s="450"/>
      <c r="F3011" s="450"/>
      <c r="G3011" s="450"/>
      <c r="H3011" s="450"/>
      <c r="I3011" s="450"/>
      <c r="J3011" s="450">
        <f>SUBTOTAL(9,J3010:J3010)</f>
        <v>0</v>
      </c>
      <c r="K3011" s="450"/>
    </row>
    <row r="3012" spans="1:11" x14ac:dyDescent="0.25">
      <c r="A3012" s="103">
        <f>IF('Mottes de 6'!A896&lt;&gt;"",'Mottes de 6'!A896,"")</f>
        <v>15647</v>
      </c>
      <c r="B3012" s="103" t="str">
        <f>IF('Mottes de 6'!L896&lt;&gt;"",'Mottes de 6'!L896,"")</f>
        <v>Noai</v>
      </c>
      <c r="C3012" s="107" t="str">
        <f>IF('Mottes de 6'!B896&lt;&gt;"",'Mottes de 6'!B896,"")</f>
        <v>HYSOPE OFFICINALE</v>
      </c>
      <c r="D3012" s="107" t="str">
        <f>IF('Mottes de 6'!C896&lt;&gt;"",'Mottes de 6'!C896,"")</f>
        <v>Hysopus officinalis</v>
      </c>
      <c r="E3012" s="103">
        <f>IF('Mottes de 6'!H896&lt;&gt;"",'Mottes de 6'!H896,"")</f>
        <v>15</v>
      </c>
      <c r="F3012" s="103" t="str">
        <f>IF('Mottes de 6'!E896&lt;&gt;"",'Mottes de 6'!E896,"")</f>
        <v>S</v>
      </c>
      <c r="G3012" s="103" t="str">
        <f>IF('Mottes de 6'!N896&lt;&gt;"",'Mottes de 6'!N896,"")</f>
        <v>M6</v>
      </c>
      <c r="H3012" s="103" t="str">
        <f>IF('Mottes de 6'!I896&lt;&gt;"",'Mottes de 6'!I896,"")</f>
        <v>B</v>
      </c>
      <c r="I3012" s="103" t="str">
        <f>IF('Mottes de 6'!J896&lt;&gt;"",'Mottes de 6'!J896,"")</f>
        <v/>
      </c>
      <c r="J3012" s="103">
        <f>IF($J$9=36,'Mottes de 6'!U896,IF($J$9=37,'Mottes de 6'!V896,IF($J$9=38,'Mottes de 6'!W896,IF($J$9=39,'Mottes de 6'!X896,IF($J$9=40,'Mottes de 6'!Y896,IF($J$9=41,'Mottes de 6'!Z896,IF($J$9=42,'Mottes de 6'!AA896,IF($J$9=43,'Mottes de 6'!AB896,IF($J$9=44,'Mottes de 6'!AC896,IF($J$9=45,'Mottes de 6'!AD896,IF($J$9=46,'Mottes de 6'!AE896,IF($J$9=47,'Mottes de 6'!AF896,IF($J$9=48,'Mottes de 6'!AG896,IF($J$9=49,'Mottes de 6'!AH896,IF($J$9=50,'Mottes de 6'!AI896,IF($J$9=51,'Mottes de 6'!AJ896,IF($J$9=52,'Mottes de 6'!AK896,IF($J$9=1,'Mottes de 6'!AL896,IF($J$9=2,'Mottes de 6'!AM896,IF($J$9=3,'Mottes de 6'!AN896,IF($J$9=4,'Mottes de 6'!AO896,IF($J$9=5,'Mottes de 6'!AP896,IF($J$9=6,'Mottes de 6'!AQ896,IF($J$9=7,'Mottes de 6'!AR896,IF($J$9=8,'Mottes de 6'!AS896,IF($J$9=9,'Mottes de 6'!AT896,IF($J$9=10,'Mottes de 6'!AU896,IF($J$9=11,'Mottes de 6'!AV896,IF($J$9=12,'Mottes de 6'!AW896,IF($J$9=13,'Mottes de 6'!AX896,IF($J$9=14,'Mottes de 6'!AY896,IF($J$9=15,'Mottes de 6'!AZ896,IF($J$9=16,'Mottes de 6'!BA896,IF($J$9=17,'Mottes de 6'!BB896,IF($J$9=18,'Mottes de 6'!BC896,IF($J$9=19,'Mottes de 6'!BD896,IF($J$9=20,'Mottes de 6'!BE896,IF($J$9=21,'Mottes de 6'!BF896,IF($J$9=22,'Mottes de 6'!BG896,IF($J$9=23,'Mottes de 6'!BH896,IF($J$9=24,'Mottes de 6'!BI896,IF($J$9=25,'Mottes de 6'!BJ896,IF($J$9=26,'Mottes de 6'!BK896,IF($J$9=27,'Mottes de 6'!BL896,IF($J$9=28,'Mottes de 6'!BM896,IF($J$9=29,'Mottes de 6'!BN896,IF($J$9=30,'Mottes de 6'!BO896,IF($J$9=31,'Mottes de 6'!BP896,IF($J$9=32,'Mottes de 6'!BQ896,IF($J$9=33,'Mottes de 6'!BR896,IF($J$9=34,'Mottes de 6'!BS896,IF($J$9=35,'Mottes de 6'!BT896,))))))))))))))))))))))))))))))))))))))))))))))))))))</f>
        <v>0</v>
      </c>
      <c r="K3012" s="103" t="str">
        <f>IF('Mottes de 6'!R896=0,"","Erreur")</f>
        <v/>
      </c>
    </row>
    <row r="3013" spans="1:11" x14ac:dyDescent="0.25">
      <c r="A3013" s="450"/>
      <c r="B3013" s="450"/>
      <c r="C3013" s="451" t="s">
        <v>2024</v>
      </c>
      <c r="D3013" s="451"/>
      <c r="E3013" s="450"/>
      <c r="F3013" s="450"/>
      <c r="G3013" s="450"/>
      <c r="H3013" s="450"/>
      <c r="I3013" s="450"/>
      <c r="J3013" s="450">
        <f>SUBTOTAL(9,J3012:J3012)</f>
        <v>0</v>
      </c>
      <c r="K3013" s="450"/>
    </row>
    <row r="3014" spans="1:11" x14ac:dyDescent="0.25">
      <c r="A3014" s="103">
        <f>IF('Mottes de 6'!A897&lt;&gt;"",'Mottes de 6'!A897,"")</f>
        <v>14112</v>
      </c>
      <c r="B3014" s="103" t="str">
        <f>IF('Mottes de 6'!L897&lt;&gt;"",'Mottes de 6'!L897,"")</f>
        <v>Noai</v>
      </c>
      <c r="C3014" s="107" t="str">
        <f>IF('Mottes de 6'!B897&lt;&gt;"",'Mottes de 6'!B897,"")</f>
        <v>MONARDE BERGAMOTE</v>
      </c>
      <c r="D3014" s="107" t="str">
        <f>IF('Mottes de 6'!C897&lt;&gt;"",'Mottes de 6'!C897,"")</f>
        <v>Monarda didyma</v>
      </c>
      <c r="E3014" s="103">
        <f>IF('Mottes de 6'!H897&lt;&gt;"",'Mottes de 6'!H897,"")</f>
        <v>12</v>
      </c>
      <c r="F3014" s="103" t="str">
        <f>IF('Mottes de 6'!E897&lt;&gt;"",'Mottes de 6'!E897,"")</f>
        <v>S</v>
      </c>
      <c r="G3014" s="103" t="str">
        <f>IF('Mottes de 6'!N897&lt;&gt;"",'Mottes de 6'!N897,"")</f>
        <v>M6</v>
      </c>
      <c r="H3014" s="103" t="str">
        <f>IF('Mottes de 6'!I897&lt;&gt;"",'Mottes de 6'!I897,"")</f>
        <v>A</v>
      </c>
      <c r="I3014" s="103" t="str">
        <f>IF('Mottes de 6'!J897&lt;&gt;"",'Mottes de 6'!J897,"")</f>
        <v/>
      </c>
      <c r="J3014" s="103">
        <f>IF($J$9=36,'Mottes de 6'!U897,IF($J$9=37,'Mottes de 6'!V897,IF($J$9=38,'Mottes de 6'!W897,IF($J$9=39,'Mottes de 6'!X897,IF($J$9=40,'Mottes de 6'!Y897,IF($J$9=41,'Mottes de 6'!Z897,IF($J$9=42,'Mottes de 6'!AA897,IF($J$9=43,'Mottes de 6'!AB897,IF($J$9=44,'Mottes de 6'!AC897,IF($J$9=45,'Mottes de 6'!AD897,IF($J$9=46,'Mottes de 6'!AE897,IF($J$9=47,'Mottes de 6'!AF897,IF($J$9=48,'Mottes de 6'!AG897,IF($J$9=49,'Mottes de 6'!AH897,IF($J$9=50,'Mottes de 6'!AI897,IF($J$9=51,'Mottes de 6'!AJ897,IF($J$9=52,'Mottes de 6'!AK897,IF($J$9=1,'Mottes de 6'!AL897,IF($J$9=2,'Mottes de 6'!AM897,IF($J$9=3,'Mottes de 6'!AN897,IF($J$9=4,'Mottes de 6'!AO897,IF($J$9=5,'Mottes de 6'!AP897,IF($J$9=6,'Mottes de 6'!AQ897,IF($J$9=7,'Mottes de 6'!AR897,IF($J$9=8,'Mottes de 6'!AS897,IF($J$9=9,'Mottes de 6'!AT897,IF($J$9=10,'Mottes de 6'!AU897,IF($J$9=11,'Mottes de 6'!AV897,IF($J$9=12,'Mottes de 6'!AW897,IF($J$9=13,'Mottes de 6'!AX897,IF($J$9=14,'Mottes de 6'!AY897,IF($J$9=15,'Mottes de 6'!AZ897,IF($J$9=16,'Mottes de 6'!BA897,IF($J$9=17,'Mottes de 6'!BB897,IF($J$9=18,'Mottes de 6'!BC897,IF($J$9=19,'Mottes de 6'!BD897,IF($J$9=20,'Mottes de 6'!BE897,IF($J$9=21,'Mottes de 6'!BF897,IF($J$9=22,'Mottes de 6'!BG897,IF($J$9=23,'Mottes de 6'!BH897,IF($J$9=24,'Mottes de 6'!BI897,IF($J$9=25,'Mottes de 6'!BJ897,IF($J$9=26,'Mottes de 6'!BK897,IF($J$9=27,'Mottes de 6'!BL897,IF($J$9=28,'Mottes de 6'!BM897,IF($J$9=29,'Mottes de 6'!BN897,IF($J$9=30,'Mottes de 6'!BO897,IF($J$9=31,'Mottes de 6'!BP897,IF($J$9=32,'Mottes de 6'!BQ897,IF($J$9=33,'Mottes de 6'!BR897,IF($J$9=34,'Mottes de 6'!BS897,IF($J$9=35,'Mottes de 6'!BT897,))))))))))))))))))))))))))))))))))))))))))))))))))))</f>
        <v>0</v>
      </c>
      <c r="K3014" s="103" t="str">
        <f>IF('Mottes de 6'!R897=0,"","Erreur")</f>
        <v/>
      </c>
    </row>
    <row r="3015" spans="1:11" x14ac:dyDescent="0.25">
      <c r="A3015" s="450"/>
      <c r="B3015" s="450"/>
      <c r="C3015" s="451" t="s">
        <v>2025</v>
      </c>
      <c r="D3015" s="451"/>
      <c r="E3015" s="450"/>
      <c r="F3015" s="450"/>
      <c r="G3015" s="450"/>
      <c r="H3015" s="450"/>
      <c r="I3015" s="450"/>
      <c r="J3015" s="450">
        <f>SUBTOTAL(9,J3014:J3014)</f>
        <v>0</v>
      </c>
      <c r="K3015" s="450"/>
    </row>
    <row r="3016" spans="1:11" x14ac:dyDescent="0.25">
      <c r="A3016" s="103">
        <f>IF('Mottes de 6'!A898&lt;&gt;"",'Mottes de 6'!A898,"")</f>
        <v>21291</v>
      </c>
      <c r="B3016" s="103" t="str">
        <f>IF('Mottes de 6'!L898&lt;&gt;"",'Mottes de 6'!L898,"")</f>
        <v>Noai</v>
      </c>
      <c r="C3016" s="107" t="str">
        <f>IF('Mottes de 6'!B898&lt;&gt;"",'Mottes de 6'!B898,"")</f>
        <v>PATCHOULI</v>
      </c>
      <c r="D3016" s="107" t="str">
        <f>IF('Mottes de 6'!C898&lt;&gt;"",'Mottes de 6'!C898,"")</f>
        <v>Pogostemon cablin</v>
      </c>
      <c r="E3016" s="103">
        <f>IF('Mottes de 6'!H898&lt;&gt;"",'Mottes de 6'!H898,"")</f>
        <v>10</v>
      </c>
      <c r="F3016" s="103" t="str">
        <f>IF('Mottes de 6'!E898&lt;&gt;"",'Mottes de 6'!E898,"")</f>
        <v>B</v>
      </c>
      <c r="G3016" s="103" t="str">
        <f>IF('Mottes de 6'!N898&lt;&gt;"",'Mottes de 6'!N898,"")</f>
        <v>M6</v>
      </c>
      <c r="H3016" s="103" t="str">
        <f>IF('Mottes de 6'!I898&lt;&gt;"",'Mottes de 6'!I898,"")</f>
        <v>A</v>
      </c>
      <c r="I3016" s="103" t="str">
        <f>IF('Mottes de 6'!J898&lt;&gt;"",'Mottes de 6'!J898,"")</f>
        <v/>
      </c>
      <c r="J3016" s="103">
        <f>IF($J$9=36,'Mottes de 6'!U898,IF($J$9=37,'Mottes de 6'!V898,IF($J$9=38,'Mottes de 6'!W898,IF($J$9=39,'Mottes de 6'!X898,IF($J$9=40,'Mottes de 6'!Y898,IF($J$9=41,'Mottes de 6'!Z898,IF($J$9=42,'Mottes de 6'!AA898,IF($J$9=43,'Mottes de 6'!AB898,IF($J$9=44,'Mottes de 6'!AC898,IF($J$9=45,'Mottes de 6'!AD898,IF($J$9=46,'Mottes de 6'!AE898,IF($J$9=47,'Mottes de 6'!AF898,IF($J$9=48,'Mottes de 6'!AG898,IF($J$9=49,'Mottes de 6'!AH898,IF($J$9=50,'Mottes de 6'!AI898,IF($J$9=51,'Mottes de 6'!AJ898,IF($J$9=52,'Mottes de 6'!AK898,IF($J$9=1,'Mottes de 6'!AL898,IF($J$9=2,'Mottes de 6'!AM898,IF($J$9=3,'Mottes de 6'!AN898,IF($J$9=4,'Mottes de 6'!AO898,IF($J$9=5,'Mottes de 6'!AP898,IF($J$9=6,'Mottes de 6'!AQ898,IF($J$9=7,'Mottes de 6'!AR898,IF($J$9=8,'Mottes de 6'!AS898,IF($J$9=9,'Mottes de 6'!AT898,IF($J$9=10,'Mottes de 6'!AU898,IF($J$9=11,'Mottes de 6'!AV898,IF($J$9=12,'Mottes de 6'!AW898,IF($J$9=13,'Mottes de 6'!AX898,IF($J$9=14,'Mottes de 6'!AY898,IF($J$9=15,'Mottes de 6'!AZ898,IF($J$9=16,'Mottes de 6'!BA898,IF($J$9=17,'Mottes de 6'!BB898,IF($J$9=18,'Mottes de 6'!BC898,IF($J$9=19,'Mottes de 6'!BD898,IF($J$9=20,'Mottes de 6'!BE898,IF($J$9=21,'Mottes de 6'!BF898,IF($J$9=22,'Mottes de 6'!BG898,IF($J$9=23,'Mottes de 6'!BH898,IF($J$9=24,'Mottes de 6'!BI898,IF($J$9=25,'Mottes de 6'!BJ898,IF($J$9=26,'Mottes de 6'!BK898,IF($J$9=27,'Mottes de 6'!BL898,IF($J$9=28,'Mottes de 6'!BM898,IF($J$9=29,'Mottes de 6'!BN898,IF($J$9=30,'Mottes de 6'!BO898,IF($J$9=31,'Mottes de 6'!BP898,IF($J$9=32,'Mottes de 6'!BQ898,IF($J$9=33,'Mottes de 6'!BR898,IF($J$9=34,'Mottes de 6'!BS898,IF($J$9=35,'Mottes de 6'!BT898,))))))))))))))))))))))))))))))))))))))))))))))))))))</f>
        <v>0</v>
      </c>
      <c r="K3016" s="103" t="str">
        <f>IF('Mottes de 6'!R898=0,"","Erreur")</f>
        <v/>
      </c>
    </row>
    <row r="3017" spans="1:11" x14ac:dyDescent="0.25">
      <c r="A3017" s="450"/>
      <c r="B3017" s="450"/>
      <c r="C3017" s="451" t="s">
        <v>2026</v>
      </c>
      <c r="D3017" s="451"/>
      <c r="E3017" s="450"/>
      <c r="F3017" s="450"/>
      <c r="G3017" s="450"/>
      <c r="H3017" s="450"/>
      <c r="I3017" s="450"/>
      <c r="J3017" s="450">
        <f>SUBTOTAL(9,J3016:J3016)</f>
        <v>0</v>
      </c>
      <c r="K3017" s="450"/>
    </row>
    <row r="3018" spans="1:11" x14ac:dyDescent="0.25">
      <c r="A3018" s="103">
        <f>IF('Mottes de 6'!A899&lt;&gt;"",'Mottes de 6'!A899,"")</f>
        <v>14115</v>
      </c>
      <c r="B3018" s="103" t="str">
        <f>IF('Mottes de 6'!L899&lt;&gt;"",'Mottes de 6'!L899,"")</f>
        <v>Noai</v>
      </c>
      <c r="C3018" s="107" t="str">
        <f>IF('Mottes de 6'!B899&lt;&gt;"",'Mottes de 6'!B899,"")</f>
        <v>PIMPRENELLE</v>
      </c>
      <c r="D3018" s="107" t="str">
        <f>IF('Mottes de 6'!C899&lt;&gt;"",'Mottes de 6'!C899,"")</f>
        <v>Sanguisorba minor</v>
      </c>
      <c r="E3018" s="103">
        <f>IF('Mottes de 6'!H899&lt;&gt;"",'Mottes de 6'!H899,"")</f>
        <v>12</v>
      </c>
      <c r="F3018" s="103" t="str">
        <f>IF('Mottes de 6'!E899&lt;&gt;"",'Mottes de 6'!E899,"")</f>
        <v>S</v>
      </c>
      <c r="G3018" s="103" t="str">
        <f>IF('Mottes de 6'!N899&lt;&gt;"",'Mottes de 6'!N899,"")</f>
        <v>M6</v>
      </c>
      <c r="H3018" s="103" t="str">
        <f>IF('Mottes de 6'!I899&lt;&gt;"",'Mottes de 6'!I899,"")</f>
        <v>B</v>
      </c>
      <c r="I3018" s="103" t="str">
        <f>IF('Mottes de 6'!J899&lt;&gt;"",'Mottes de 6'!J899,"")</f>
        <v/>
      </c>
      <c r="J3018" s="103">
        <f>IF($J$9=36,'Mottes de 6'!U899,IF($J$9=37,'Mottes de 6'!V899,IF($J$9=38,'Mottes de 6'!W899,IF($J$9=39,'Mottes de 6'!X899,IF($J$9=40,'Mottes de 6'!Y899,IF($J$9=41,'Mottes de 6'!Z899,IF($J$9=42,'Mottes de 6'!AA899,IF($J$9=43,'Mottes de 6'!AB899,IF($J$9=44,'Mottes de 6'!AC899,IF($J$9=45,'Mottes de 6'!AD899,IF($J$9=46,'Mottes de 6'!AE899,IF($J$9=47,'Mottes de 6'!AF899,IF($J$9=48,'Mottes de 6'!AG899,IF($J$9=49,'Mottes de 6'!AH899,IF($J$9=50,'Mottes de 6'!AI899,IF($J$9=51,'Mottes de 6'!AJ899,IF($J$9=52,'Mottes de 6'!AK899,IF($J$9=1,'Mottes de 6'!AL899,IF($J$9=2,'Mottes de 6'!AM899,IF($J$9=3,'Mottes de 6'!AN899,IF($J$9=4,'Mottes de 6'!AO899,IF($J$9=5,'Mottes de 6'!AP899,IF($J$9=6,'Mottes de 6'!AQ899,IF($J$9=7,'Mottes de 6'!AR899,IF($J$9=8,'Mottes de 6'!AS899,IF($J$9=9,'Mottes de 6'!AT899,IF($J$9=10,'Mottes de 6'!AU899,IF($J$9=11,'Mottes de 6'!AV899,IF($J$9=12,'Mottes de 6'!AW899,IF($J$9=13,'Mottes de 6'!AX899,IF($J$9=14,'Mottes de 6'!AY899,IF($J$9=15,'Mottes de 6'!AZ899,IF($J$9=16,'Mottes de 6'!BA899,IF($J$9=17,'Mottes de 6'!BB899,IF($J$9=18,'Mottes de 6'!BC899,IF($J$9=19,'Mottes de 6'!BD899,IF($J$9=20,'Mottes de 6'!BE899,IF($J$9=21,'Mottes de 6'!BF899,IF($J$9=22,'Mottes de 6'!BG899,IF($J$9=23,'Mottes de 6'!BH899,IF($J$9=24,'Mottes de 6'!BI899,IF($J$9=25,'Mottes de 6'!BJ899,IF($J$9=26,'Mottes de 6'!BK899,IF($J$9=27,'Mottes de 6'!BL899,IF($J$9=28,'Mottes de 6'!BM899,IF($J$9=29,'Mottes de 6'!BN899,IF($J$9=30,'Mottes de 6'!BO899,IF($J$9=31,'Mottes de 6'!BP899,IF($J$9=32,'Mottes de 6'!BQ899,IF($J$9=33,'Mottes de 6'!BR899,IF($J$9=34,'Mottes de 6'!BS899,IF($J$9=35,'Mottes de 6'!BT899,))))))))))))))))))))))))))))))))))))))))))))))))))))</f>
        <v>0</v>
      </c>
      <c r="K3018" s="103" t="str">
        <f>IF('Mottes de 6'!R899=0,"","Erreur")</f>
        <v/>
      </c>
    </row>
    <row r="3019" spans="1:11" x14ac:dyDescent="0.25">
      <c r="A3019" s="450"/>
      <c r="B3019" s="450"/>
      <c r="C3019" s="451" t="s">
        <v>2027</v>
      </c>
      <c r="D3019" s="451"/>
      <c r="E3019" s="450"/>
      <c r="F3019" s="450"/>
      <c r="G3019" s="450"/>
      <c r="H3019" s="450"/>
      <c r="I3019" s="450"/>
      <c r="J3019" s="450">
        <f>SUBTOTAL(9,J3018:J3018)</f>
        <v>0</v>
      </c>
      <c r="K3019" s="450"/>
    </row>
    <row r="3020" spans="1:11" x14ac:dyDescent="0.25">
      <c r="A3020" s="103">
        <f>IF('Mottes de 6'!A900&lt;&gt;"",'Mottes de 6'!A900,"")</f>
        <v>15664</v>
      </c>
      <c r="B3020" s="103" t="str">
        <f>IF('Mottes de 6'!L900&lt;&gt;"",'Mottes de 6'!L900,"")</f>
        <v>Noai</v>
      </c>
      <c r="C3020" s="107" t="str">
        <f>IF('Mottes de 6'!B900&lt;&gt;"",'Mottes de 6'!B900,"")</f>
        <v>SAUGE</v>
      </c>
      <c r="D3020" s="107" t="str">
        <f>IF('Mottes de 6'!C900&lt;&gt;"",'Mottes de 6'!C900,"")</f>
        <v>apiana Blanche</v>
      </c>
      <c r="E3020" s="103">
        <f>IF('Mottes de 6'!H900&lt;&gt;"",'Mottes de 6'!H900,"")</f>
        <v>12</v>
      </c>
      <c r="F3020" s="103" t="str">
        <f>IF('Mottes de 6'!E900&lt;&gt;"",'Mottes de 6'!E900,"")</f>
        <v>S</v>
      </c>
      <c r="G3020" s="103" t="str">
        <f>IF('Mottes de 6'!N900&lt;&gt;"",'Mottes de 6'!N900,"")</f>
        <v>M6</v>
      </c>
      <c r="H3020" s="103" t="str">
        <f>IF('Mottes de 6'!I900&lt;&gt;"",'Mottes de 6'!I900,"")</f>
        <v>E</v>
      </c>
      <c r="I3020" s="103" t="str">
        <f>IF('Mottes de 6'!J900&lt;&gt;"",'Mottes de 6'!J900,"")</f>
        <v/>
      </c>
      <c r="J3020" s="103">
        <f>IF($J$9=36,'Mottes de 6'!U900,IF($J$9=37,'Mottes de 6'!V900,IF($J$9=38,'Mottes de 6'!W900,IF($J$9=39,'Mottes de 6'!X900,IF($J$9=40,'Mottes de 6'!Y900,IF($J$9=41,'Mottes de 6'!Z900,IF($J$9=42,'Mottes de 6'!AA900,IF($J$9=43,'Mottes de 6'!AB900,IF($J$9=44,'Mottes de 6'!AC900,IF($J$9=45,'Mottes de 6'!AD900,IF($J$9=46,'Mottes de 6'!AE900,IF($J$9=47,'Mottes de 6'!AF900,IF($J$9=48,'Mottes de 6'!AG900,IF($J$9=49,'Mottes de 6'!AH900,IF($J$9=50,'Mottes de 6'!AI900,IF($J$9=51,'Mottes de 6'!AJ900,IF($J$9=52,'Mottes de 6'!AK900,IF($J$9=1,'Mottes de 6'!AL900,IF($J$9=2,'Mottes de 6'!AM900,IF($J$9=3,'Mottes de 6'!AN900,IF($J$9=4,'Mottes de 6'!AO900,IF($J$9=5,'Mottes de 6'!AP900,IF($J$9=6,'Mottes de 6'!AQ900,IF($J$9=7,'Mottes de 6'!AR900,IF($J$9=8,'Mottes de 6'!AS900,IF($J$9=9,'Mottes de 6'!AT900,IF($J$9=10,'Mottes de 6'!AU900,IF($J$9=11,'Mottes de 6'!AV900,IF($J$9=12,'Mottes de 6'!AW900,IF($J$9=13,'Mottes de 6'!AX900,IF($J$9=14,'Mottes de 6'!AY900,IF($J$9=15,'Mottes de 6'!AZ900,IF($J$9=16,'Mottes de 6'!BA900,IF($J$9=17,'Mottes de 6'!BB900,IF($J$9=18,'Mottes de 6'!BC900,IF($J$9=19,'Mottes de 6'!BD900,IF($J$9=20,'Mottes de 6'!BE900,IF($J$9=21,'Mottes de 6'!BF900,IF($J$9=22,'Mottes de 6'!BG900,IF($J$9=23,'Mottes de 6'!BH900,IF($J$9=24,'Mottes de 6'!BI900,IF($J$9=25,'Mottes de 6'!BJ900,IF($J$9=26,'Mottes de 6'!BK900,IF($J$9=27,'Mottes de 6'!BL900,IF($J$9=28,'Mottes de 6'!BM900,IF($J$9=29,'Mottes de 6'!BN900,IF($J$9=30,'Mottes de 6'!BO900,IF($J$9=31,'Mottes de 6'!BP900,IF($J$9=32,'Mottes de 6'!BQ900,IF($J$9=33,'Mottes de 6'!BR900,IF($J$9=34,'Mottes de 6'!BS900,IF($J$9=35,'Mottes de 6'!BT900,))))))))))))))))))))))))))))))))))))))))))))))))))))</f>
        <v>0</v>
      </c>
      <c r="K3020" s="103" t="str">
        <f>IF('Mottes de 6'!R900=0,"","Erreur")</f>
        <v/>
      </c>
    </row>
    <row r="3021" spans="1:11" x14ac:dyDescent="0.25">
      <c r="A3021" s="450"/>
      <c r="B3021" s="450"/>
      <c r="C3021" s="451" t="s">
        <v>1982</v>
      </c>
      <c r="D3021" s="451"/>
      <c r="E3021" s="450"/>
      <c r="F3021" s="450"/>
      <c r="G3021" s="450"/>
      <c r="H3021" s="450"/>
      <c r="I3021" s="450"/>
      <c r="J3021" s="450">
        <f>SUBTOTAL(9,J3020:J3020)</f>
        <v>0</v>
      </c>
      <c r="K3021" s="450"/>
    </row>
    <row r="3022" spans="1:11" x14ac:dyDescent="0.25">
      <c r="A3022" s="103">
        <f>IF('Mottes de 6'!A901&lt;&gt;"",'Mottes de 6'!A901,"")</f>
        <v>23133</v>
      </c>
      <c r="B3022" s="103" t="str">
        <f>IF('Mottes de 6'!L901&lt;&gt;"",'Mottes de 6'!L901,"")</f>
        <v>Noai</v>
      </c>
      <c r="C3022" s="107" t="str">
        <f>IF('Mottes de 6'!B901&lt;&gt;"",'Mottes de 6'!B901,"")</f>
        <v>THE DE L'IMMORTALITE</v>
      </c>
      <c r="D3022" s="107" t="str">
        <f>IF('Mottes de 6'!C901&lt;&gt;"",'Mottes de 6'!C901,"")</f>
        <v>Gymnostemma</v>
      </c>
      <c r="E3022" s="103">
        <f>IF('Mottes de 6'!H901&lt;&gt;"",'Mottes de 6'!H901,"")</f>
        <v>12</v>
      </c>
      <c r="F3022" s="103" t="str">
        <f>IF('Mottes de 6'!E901&lt;&gt;"",'Mottes de 6'!E901,"")</f>
        <v>B</v>
      </c>
      <c r="G3022" s="103" t="str">
        <f>IF('Mottes de 6'!N901&lt;&gt;"",'Mottes de 6'!N901,"")</f>
        <v>M6</v>
      </c>
      <c r="H3022" s="103" t="str">
        <f>IF('Mottes de 6'!I901&lt;&gt;"",'Mottes de 6'!I901,"")</f>
        <v>E</v>
      </c>
      <c r="I3022" s="103" t="str">
        <f>IF('Mottes de 6'!J901&lt;&gt;"",'Mottes de 6'!J901,"")</f>
        <v/>
      </c>
      <c r="J3022" s="103">
        <f>IF($J$9=36,'Mottes de 6'!U901,IF($J$9=37,'Mottes de 6'!V901,IF($J$9=38,'Mottes de 6'!W901,IF($J$9=39,'Mottes de 6'!X901,IF($J$9=40,'Mottes de 6'!Y901,IF($J$9=41,'Mottes de 6'!Z901,IF($J$9=42,'Mottes de 6'!AA901,IF($J$9=43,'Mottes de 6'!AB901,IF($J$9=44,'Mottes de 6'!AC901,IF($J$9=45,'Mottes de 6'!AD901,IF($J$9=46,'Mottes de 6'!AE901,IF($J$9=47,'Mottes de 6'!AF901,IF($J$9=48,'Mottes de 6'!AG901,IF($J$9=49,'Mottes de 6'!AH901,IF($J$9=50,'Mottes de 6'!AI901,IF($J$9=51,'Mottes de 6'!AJ901,IF($J$9=52,'Mottes de 6'!AK901,IF($J$9=1,'Mottes de 6'!AL901,IF($J$9=2,'Mottes de 6'!AM901,IF($J$9=3,'Mottes de 6'!AN901,IF($J$9=4,'Mottes de 6'!AO901,IF($J$9=5,'Mottes de 6'!AP901,IF($J$9=6,'Mottes de 6'!AQ901,IF($J$9=7,'Mottes de 6'!AR901,IF($J$9=8,'Mottes de 6'!AS901,IF($J$9=9,'Mottes de 6'!AT901,IF($J$9=10,'Mottes de 6'!AU901,IF($J$9=11,'Mottes de 6'!AV901,IF($J$9=12,'Mottes de 6'!AW901,IF($J$9=13,'Mottes de 6'!AX901,IF($J$9=14,'Mottes de 6'!AY901,IF($J$9=15,'Mottes de 6'!AZ901,IF($J$9=16,'Mottes de 6'!BA901,IF($J$9=17,'Mottes de 6'!BB901,IF($J$9=18,'Mottes de 6'!BC901,IF($J$9=19,'Mottes de 6'!BD901,IF($J$9=20,'Mottes de 6'!BE901,IF($J$9=21,'Mottes de 6'!BF901,IF($J$9=22,'Mottes de 6'!BG901,IF($J$9=23,'Mottes de 6'!BH901,IF($J$9=24,'Mottes de 6'!BI901,IF($J$9=25,'Mottes de 6'!BJ901,IF($J$9=26,'Mottes de 6'!BK901,IF($J$9=27,'Mottes de 6'!BL901,IF($J$9=28,'Mottes de 6'!BM901,IF($J$9=29,'Mottes de 6'!BN901,IF($J$9=30,'Mottes de 6'!BO901,IF($J$9=31,'Mottes de 6'!BP901,IF($J$9=32,'Mottes de 6'!BQ901,IF($J$9=33,'Mottes de 6'!BR901,IF($J$9=34,'Mottes de 6'!BS901,IF($J$9=35,'Mottes de 6'!BT901,))))))))))))))))))))))))))))))))))))))))))))))))))))</f>
        <v>0</v>
      </c>
      <c r="K3022" s="103" t="str">
        <f>IF('Mottes de 6'!R901=0,"","Erreur")</f>
        <v/>
      </c>
    </row>
    <row r="3023" spans="1:11" x14ac:dyDescent="0.25">
      <c r="A3023" s="450"/>
      <c r="B3023" s="450"/>
      <c r="C3023" s="451" t="s">
        <v>2028</v>
      </c>
      <c r="D3023" s="451"/>
      <c r="E3023" s="450"/>
      <c r="F3023" s="450"/>
      <c r="G3023" s="450"/>
      <c r="H3023" s="450"/>
      <c r="I3023" s="450"/>
      <c r="J3023" s="450">
        <f>SUBTOTAL(9,J3022:J3022)</f>
        <v>0</v>
      </c>
      <c r="K3023" s="450"/>
    </row>
    <row r="3024" spans="1:11" x14ac:dyDescent="0.25">
      <c r="A3024" s="103">
        <f>IF('Mottes de 6'!A902&lt;&gt;"",'Mottes de 6'!A902,"")</f>
        <v>15062</v>
      </c>
      <c r="B3024" s="103" t="str">
        <f>IF('Mottes de 6'!L902&lt;&gt;"",'Mottes de 6'!L902,"")</f>
        <v>D</v>
      </c>
      <c r="C3024" s="107" t="str">
        <f>IF('Mottes de 6'!B902&lt;&gt;"",'Mottes de 6'!B902,"")</f>
        <v>DÉPLIANT PLANTES BIEN-ÊTRE</v>
      </c>
      <c r="D3024" s="107" t="str">
        <f>IF('Mottes de 6'!C902&lt;&gt;"",'Mottes de 6'!C902,"")</f>
        <v>ACHETÉ</v>
      </c>
      <c r="E3024" s="103" t="str">
        <f>IF('Mottes de 6'!H902&lt;&gt;"",'Mottes de 6'!H902,"")</f>
        <v/>
      </c>
      <c r="F3024" s="103" t="str">
        <f>IF('Mottes de 6'!E902&lt;&gt;"",'Mottes de 6'!E902,"")</f>
        <v xml:space="preserve"> </v>
      </c>
      <c r="G3024" s="103" t="str">
        <f>IF('Mottes de 6'!N902&lt;&gt;"",'Mottes de 6'!N902,"")</f>
        <v xml:space="preserve"> </v>
      </c>
      <c r="H3024" s="103" t="str">
        <f>IF('Mottes de 6'!I902&lt;&gt;"",'Mottes de 6'!I902,"")</f>
        <v xml:space="preserve"> </v>
      </c>
      <c r="I3024" s="103" t="str">
        <f>IF('Mottes de 6'!J902&lt;&gt;"",'Mottes de 6'!J902,"")</f>
        <v xml:space="preserve"> </v>
      </c>
      <c r="J3024" s="103">
        <f>IF($J$9=36,'Mottes de 6'!U902,IF($J$9=37,'Mottes de 6'!V902,IF($J$9=38,'Mottes de 6'!W902,IF($J$9=39,'Mottes de 6'!X902,IF($J$9=40,'Mottes de 6'!Y902,IF($J$9=41,'Mottes de 6'!Z902,IF($J$9=42,'Mottes de 6'!AA902,IF($J$9=43,'Mottes de 6'!AB902,IF($J$9=44,'Mottes de 6'!AC902,IF($J$9=45,'Mottes de 6'!AD902,IF($J$9=46,'Mottes de 6'!AE902,IF($J$9=47,'Mottes de 6'!AF902,IF($J$9=48,'Mottes de 6'!AG902,IF($J$9=49,'Mottes de 6'!AH902,IF($J$9=50,'Mottes de 6'!AI902,IF($J$9=51,'Mottes de 6'!AJ902,IF($J$9=52,'Mottes de 6'!AK902,IF($J$9=1,'Mottes de 6'!AL902,IF($J$9=2,'Mottes de 6'!AM902,IF($J$9=3,'Mottes de 6'!AN902,IF($J$9=4,'Mottes de 6'!AO902,IF($J$9=5,'Mottes de 6'!AP902,IF($J$9=6,'Mottes de 6'!AQ902,IF($J$9=7,'Mottes de 6'!AR902,IF($J$9=8,'Mottes de 6'!AS902,IF($J$9=9,'Mottes de 6'!AT902,IF($J$9=10,'Mottes de 6'!AU902,IF($J$9=11,'Mottes de 6'!AV902,IF($J$9=12,'Mottes de 6'!AW902,IF($J$9=13,'Mottes de 6'!AX902,IF($J$9=14,'Mottes de 6'!AY902,IF($J$9=15,'Mottes de 6'!AZ902,IF($J$9=16,'Mottes de 6'!BA902,IF($J$9=17,'Mottes de 6'!BB902,IF($J$9=18,'Mottes de 6'!BC902,IF($J$9=19,'Mottes de 6'!BD902,IF($J$9=20,'Mottes de 6'!BE902,IF($J$9=21,'Mottes de 6'!BF902,IF($J$9=22,'Mottes de 6'!BG902,IF($J$9=23,'Mottes de 6'!BH902,IF($J$9=24,'Mottes de 6'!BI902,IF($J$9=25,'Mottes de 6'!BJ902,IF($J$9=26,'Mottes de 6'!BK902,IF($J$9=27,'Mottes de 6'!BL902,IF($J$9=28,'Mottes de 6'!BM902,IF($J$9=29,'Mottes de 6'!BN902,IF($J$9=30,'Mottes de 6'!BO902,IF($J$9=31,'Mottes de 6'!BP902,IF($J$9=32,'Mottes de 6'!BQ902,IF($J$9=33,'Mottes de 6'!BR902,IF($J$9=34,'Mottes de 6'!BS902,IF($J$9=35,'Mottes de 6'!BT902,))))))))))))))))))))))))))))))))))))))))))))))))))))</f>
        <v>0</v>
      </c>
      <c r="K3024" s="103" t="str">
        <f>IF('Mottes de 6'!R902=0,"","Erreur")</f>
        <v/>
      </c>
    </row>
    <row r="3025" spans="1:11" x14ac:dyDescent="0.25">
      <c r="A3025" s="450"/>
      <c r="B3025" s="450"/>
      <c r="C3025" s="451" t="s">
        <v>2029</v>
      </c>
      <c r="D3025" s="451"/>
      <c r="E3025" s="450"/>
      <c r="F3025" s="450"/>
      <c r="G3025" s="450"/>
      <c r="H3025" s="450"/>
      <c r="I3025" s="450"/>
      <c r="J3025" s="450">
        <f>SUBTOTAL(9,J3024:J3024)</f>
        <v>0</v>
      </c>
      <c r="K3025" s="450"/>
    </row>
    <row r="3026" spans="1:11" x14ac:dyDescent="0.25">
      <c r="A3026" s="103">
        <f>IF('Mottes de 6'!A903&lt;&gt;"",'Mottes de 6'!A903,"")</f>
        <v>15063</v>
      </c>
      <c r="B3026" s="103" t="str">
        <f>IF('Mottes de 6'!L903&lt;&gt;"",'Mottes de 6'!L903,"")</f>
        <v>D</v>
      </c>
      <c r="C3026" s="107" t="str">
        <f>IF('Mottes de 6'!B903&lt;&gt;"",'Mottes de 6'!B903,"")</f>
        <v>AFFICHE PLANTES BIEN-ÊTRE</v>
      </c>
      <c r="D3026" s="107" t="str">
        <f>IF('Mottes de 6'!C903&lt;&gt;"",'Mottes de 6'!C903,"")</f>
        <v>ACHETÉ</v>
      </c>
      <c r="E3026" s="103" t="str">
        <f>IF('Mottes de 6'!H903&lt;&gt;"",'Mottes de 6'!H903,"")</f>
        <v/>
      </c>
      <c r="F3026" s="103" t="str">
        <f>IF('Mottes de 6'!E903&lt;&gt;"",'Mottes de 6'!E903,"")</f>
        <v xml:space="preserve"> </v>
      </c>
      <c r="G3026" s="103" t="str">
        <f>IF('Mottes de 6'!N903&lt;&gt;"",'Mottes de 6'!N903,"")</f>
        <v xml:space="preserve"> </v>
      </c>
      <c r="H3026" s="103" t="str">
        <f>IF('Mottes de 6'!I903&lt;&gt;"",'Mottes de 6'!I903,"")</f>
        <v xml:space="preserve"> </v>
      </c>
      <c r="I3026" s="103" t="str">
        <f>IF('Mottes de 6'!J903&lt;&gt;"",'Mottes de 6'!J903,"")</f>
        <v xml:space="preserve"> </v>
      </c>
      <c r="J3026" s="103">
        <f>IF($J$9=36,'Mottes de 6'!U903,IF($J$9=37,'Mottes de 6'!V903,IF($J$9=38,'Mottes de 6'!W903,IF($J$9=39,'Mottes de 6'!X903,IF($J$9=40,'Mottes de 6'!Y903,IF($J$9=41,'Mottes de 6'!Z903,IF($J$9=42,'Mottes de 6'!AA903,IF($J$9=43,'Mottes de 6'!AB903,IF($J$9=44,'Mottes de 6'!AC903,IF($J$9=45,'Mottes de 6'!AD903,IF($J$9=46,'Mottes de 6'!AE903,IF($J$9=47,'Mottes de 6'!AF903,IF($J$9=48,'Mottes de 6'!AG903,IF($J$9=49,'Mottes de 6'!AH903,IF($J$9=50,'Mottes de 6'!AI903,IF($J$9=51,'Mottes de 6'!AJ903,IF($J$9=52,'Mottes de 6'!AK903,IF($J$9=1,'Mottes de 6'!AL903,IF($J$9=2,'Mottes de 6'!AM903,IF($J$9=3,'Mottes de 6'!AN903,IF($J$9=4,'Mottes de 6'!AO903,IF($J$9=5,'Mottes de 6'!AP903,IF($J$9=6,'Mottes de 6'!AQ903,IF($J$9=7,'Mottes de 6'!AR903,IF($J$9=8,'Mottes de 6'!AS903,IF($J$9=9,'Mottes de 6'!AT903,IF($J$9=10,'Mottes de 6'!AU903,IF($J$9=11,'Mottes de 6'!AV903,IF($J$9=12,'Mottes de 6'!AW903,IF($J$9=13,'Mottes de 6'!AX903,IF($J$9=14,'Mottes de 6'!AY903,IF($J$9=15,'Mottes de 6'!AZ903,IF($J$9=16,'Mottes de 6'!BA903,IF($J$9=17,'Mottes de 6'!BB903,IF($J$9=18,'Mottes de 6'!BC903,IF($J$9=19,'Mottes de 6'!BD903,IF($J$9=20,'Mottes de 6'!BE903,IF($J$9=21,'Mottes de 6'!BF903,IF($J$9=22,'Mottes de 6'!BG903,IF($J$9=23,'Mottes de 6'!BH903,IF($J$9=24,'Mottes de 6'!BI903,IF($J$9=25,'Mottes de 6'!BJ903,IF($J$9=26,'Mottes de 6'!BK903,IF($J$9=27,'Mottes de 6'!BL903,IF($J$9=28,'Mottes de 6'!BM903,IF($J$9=29,'Mottes de 6'!BN903,IF($J$9=30,'Mottes de 6'!BO903,IF($J$9=31,'Mottes de 6'!BP903,IF($J$9=32,'Mottes de 6'!BQ903,IF($J$9=33,'Mottes de 6'!BR903,IF($J$9=34,'Mottes de 6'!BS903,IF($J$9=35,'Mottes de 6'!BT903,))))))))))))))))))))))))))))))))))))))))))))))))))))</f>
        <v>0</v>
      </c>
      <c r="K3026" s="103" t="str">
        <f>IF('Mottes de 6'!R903=0,"","Erreur")</f>
        <v/>
      </c>
    </row>
    <row r="3027" spans="1:11" x14ac:dyDescent="0.25">
      <c r="A3027" s="450"/>
      <c r="B3027" s="450"/>
      <c r="C3027" s="451" t="s">
        <v>2030</v>
      </c>
      <c r="D3027" s="451"/>
      <c r="E3027" s="450"/>
      <c r="F3027" s="450"/>
      <c r="G3027" s="450"/>
      <c r="H3027" s="450"/>
      <c r="I3027" s="450"/>
      <c r="J3027" s="450">
        <f>SUBTOTAL(9,J3026:J3026)</f>
        <v>0</v>
      </c>
      <c r="K3027" s="450"/>
    </row>
    <row r="3028" spans="1:11" x14ac:dyDescent="0.25">
      <c r="A3028" s="452"/>
      <c r="B3028" s="452"/>
      <c r="C3028" s="453" t="s">
        <v>2031</v>
      </c>
      <c r="D3028" s="453"/>
      <c r="E3028" s="452"/>
      <c r="F3028" s="452"/>
      <c r="G3028" s="452"/>
      <c r="H3028" s="452"/>
      <c r="I3028" s="452"/>
      <c r="J3028" s="452">
        <f>SUBTOTAL(9,J3001:J3023)</f>
        <v>0</v>
      </c>
      <c r="K3028" s="452"/>
    </row>
    <row r="3029" spans="1:11" x14ac:dyDescent="0.25">
      <c r="A3029" s="103" t="str">
        <f>IF('Mottes de 6'!A904&lt;&gt;"",'Mottes de 6'!A904,"")</f>
        <v/>
      </c>
      <c r="B3029" s="103" t="str">
        <f>IF('Mottes de 6'!L904&lt;&gt;"",'Mottes de 6'!L904,"")</f>
        <v>G</v>
      </c>
      <c r="C3029" s="107" t="str">
        <f>IF('Mottes de 6'!B904&lt;&gt;"",'Mottes de 6'!B904,"")</f>
        <v>PLANTES ANTI-MOUSTIQUES</v>
      </c>
      <c r="D3029" s="107" t="str">
        <f>IF('Mottes de 6'!C904&lt;&gt;"",'Mottes de 6'!C904,"")</f>
        <v/>
      </c>
      <c r="E3029" s="103" t="str">
        <f>IF('Mottes de 6'!H904&lt;&gt;"",'Mottes de 6'!H904,"")</f>
        <v/>
      </c>
      <c r="F3029" s="103" t="str">
        <f>IF('Mottes de 6'!E904&lt;&gt;"",'Mottes de 6'!E904,"")</f>
        <v/>
      </c>
      <c r="G3029" s="103" t="str">
        <f>IF('Mottes de 6'!N904&lt;&gt;"",'Mottes de 6'!N904,"")</f>
        <v/>
      </c>
      <c r="H3029" s="103" t="str">
        <f>IF('Mottes de 6'!I904&lt;&gt;"",'Mottes de 6'!I904,"")</f>
        <v/>
      </c>
      <c r="I3029" s="103" t="str">
        <f>IF('Mottes de 6'!J904&lt;&gt;"",'Mottes de 6'!J904,"")</f>
        <v/>
      </c>
      <c r="J3029" s="103">
        <f>IF($J$9=36,'Mottes de 6'!U904,IF($J$9=37,'Mottes de 6'!V904,IF($J$9=38,'Mottes de 6'!W904,IF($J$9=39,'Mottes de 6'!X904,IF($J$9=40,'Mottes de 6'!Y904,IF($J$9=41,'Mottes de 6'!Z904,IF($J$9=42,'Mottes de 6'!AA904,IF($J$9=43,'Mottes de 6'!AB904,IF($J$9=44,'Mottes de 6'!AC904,IF($J$9=45,'Mottes de 6'!AD904,IF($J$9=46,'Mottes de 6'!AE904,IF($J$9=47,'Mottes de 6'!AF904,IF($J$9=48,'Mottes de 6'!AG904,IF($J$9=49,'Mottes de 6'!AH904,IF($J$9=50,'Mottes de 6'!AI904,IF($J$9=51,'Mottes de 6'!AJ904,IF($J$9=52,'Mottes de 6'!AK904,IF($J$9=1,'Mottes de 6'!AL904,IF($J$9=2,'Mottes de 6'!AM904,IF($J$9=3,'Mottes de 6'!AN904,IF($J$9=4,'Mottes de 6'!AO904,IF($J$9=5,'Mottes de 6'!AP904,IF($J$9=6,'Mottes de 6'!AQ904,IF($J$9=7,'Mottes de 6'!AR904,IF($J$9=8,'Mottes de 6'!AS904,IF($J$9=9,'Mottes de 6'!AT904,IF($J$9=10,'Mottes de 6'!AU904,IF($J$9=11,'Mottes de 6'!AV904,IF($J$9=12,'Mottes de 6'!AW904,IF($J$9=13,'Mottes de 6'!AX904,IF($J$9=14,'Mottes de 6'!AY904,IF($J$9=15,'Mottes de 6'!AZ904,IF($J$9=16,'Mottes de 6'!BA904,IF($J$9=17,'Mottes de 6'!BB904,IF($J$9=18,'Mottes de 6'!BC904,IF($J$9=19,'Mottes de 6'!BD904,IF($J$9=20,'Mottes de 6'!BE904,IF($J$9=21,'Mottes de 6'!BF904,IF($J$9=22,'Mottes de 6'!BG904,IF($J$9=23,'Mottes de 6'!BH904,IF($J$9=24,'Mottes de 6'!BI904,IF($J$9=25,'Mottes de 6'!BJ904,IF($J$9=26,'Mottes de 6'!BK904,IF($J$9=27,'Mottes de 6'!BL904,IF($J$9=28,'Mottes de 6'!BM904,IF($J$9=29,'Mottes de 6'!BN904,IF($J$9=30,'Mottes de 6'!BO904,IF($J$9=31,'Mottes de 6'!BP904,IF($J$9=32,'Mottes de 6'!BQ904,IF($J$9=33,'Mottes de 6'!BR904,IF($J$9=34,'Mottes de 6'!BS904,IF($J$9=35,'Mottes de 6'!BT904,))))))))))))))))))))))))))))))))))))))))))))))))))))</f>
        <v>0</v>
      </c>
      <c r="K3029" s="103" t="str">
        <f>IF('Mottes de 6'!R904=0,"","Erreur")</f>
        <v/>
      </c>
    </row>
    <row r="3030" spans="1:11" x14ac:dyDescent="0.25">
      <c r="A3030" s="103">
        <f>IF('Mottes de 6'!A905&lt;&gt;"",'Mottes de 6'!A905,"")</f>
        <v>15253</v>
      </c>
      <c r="B3030" s="103" t="str">
        <f>IF('Mottes de 6'!L905&lt;&gt;"",'Mottes de 6'!L905,"")</f>
        <v>Noai</v>
      </c>
      <c r="C3030" s="107" t="str">
        <f>IF('Mottes de 6'!B905&lt;&gt;"",'Mottes de 6'!B905,"")</f>
        <v>CITRONNELLE DE MADAGASCAR</v>
      </c>
      <c r="D3030" s="107" t="str">
        <f>IF('Mottes de 6'!C905&lt;&gt;"",'Mottes de 6'!C905,"")</f>
        <v>Cymbopogon flexuosus</v>
      </c>
      <c r="E3030" s="103">
        <f>IF('Mottes de 6'!H905&lt;&gt;"",'Mottes de 6'!H905,"")</f>
        <v>12</v>
      </c>
      <c r="F3030" s="103" t="str">
        <f>IF('Mottes de 6'!E905&lt;&gt;"",'Mottes de 6'!E905,"")</f>
        <v>S</v>
      </c>
      <c r="G3030" s="103" t="str">
        <f>IF('Mottes de 6'!N905&lt;&gt;"",'Mottes de 6'!N905,"")</f>
        <v>M6</v>
      </c>
      <c r="H3030" s="103" t="str">
        <f>IF('Mottes de 6'!I905&lt;&gt;"",'Mottes de 6'!I905,"")</f>
        <v>D</v>
      </c>
      <c r="I3030" s="103" t="str">
        <f>IF('Mottes de 6'!J905&lt;&gt;"",'Mottes de 6'!J905,"")</f>
        <v/>
      </c>
      <c r="J3030" s="103">
        <f>IF($J$9=36,'Mottes de 6'!U905,IF($J$9=37,'Mottes de 6'!V905,IF($J$9=38,'Mottes de 6'!W905,IF($J$9=39,'Mottes de 6'!X905,IF($J$9=40,'Mottes de 6'!Y905,IF($J$9=41,'Mottes de 6'!Z905,IF($J$9=42,'Mottes de 6'!AA905,IF($J$9=43,'Mottes de 6'!AB905,IF($J$9=44,'Mottes de 6'!AC905,IF($J$9=45,'Mottes de 6'!AD905,IF($J$9=46,'Mottes de 6'!AE905,IF($J$9=47,'Mottes de 6'!AF905,IF($J$9=48,'Mottes de 6'!AG905,IF($J$9=49,'Mottes de 6'!AH905,IF($J$9=50,'Mottes de 6'!AI905,IF($J$9=51,'Mottes de 6'!AJ905,IF($J$9=52,'Mottes de 6'!AK905,IF($J$9=1,'Mottes de 6'!AL905,IF($J$9=2,'Mottes de 6'!AM905,IF($J$9=3,'Mottes de 6'!AN905,IF($J$9=4,'Mottes de 6'!AO905,IF($J$9=5,'Mottes de 6'!AP905,IF($J$9=6,'Mottes de 6'!AQ905,IF($J$9=7,'Mottes de 6'!AR905,IF($J$9=8,'Mottes de 6'!AS905,IF($J$9=9,'Mottes de 6'!AT905,IF($J$9=10,'Mottes de 6'!AU905,IF($J$9=11,'Mottes de 6'!AV905,IF($J$9=12,'Mottes de 6'!AW905,IF($J$9=13,'Mottes de 6'!AX905,IF($J$9=14,'Mottes de 6'!AY905,IF($J$9=15,'Mottes de 6'!AZ905,IF($J$9=16,'Mottes de 6'!BA905,IF($J$9=17,'Mottes de 6'!BB905,IF($J$9=18,'Mottes de 6'!BC905,IF($J$9=19,'Mottes de 6'!BD905,IF($J$9=20,'Mottes de 6'!BE905,IF($J$9=21,'Mottes de 6'!BF905,IF($J$9=22,'Mottes de 6'!BG905,IF($J$9=23,'Mottes de 6'!BH905,IF($J$9=24,'Mottes de 6'!BI905,IF($J$9=25,'Mottes de 6'!BJ905,IF($J$9=26,'Mottes de 6'!BK905,IF($J$9=27,'Mottes de 6'!BL905,IF($J$9=28,'Mottes de 6'!BM905,IF($J$9=29,'Mottes de 6'!BN905,IF($J$9=30,'Mottes de 6'!BO905,IF($J$9=31,'Mottes de 6'!BP905,IF($J$9=32,'Mottes de 6'!BQ905,IF($J$9=33,'Mottes de 6'!BR905,IF($J$9=34,'Mottes de 6'!BS905,IF($J$9=35,'Mottes de 6'!BT905,))))))))))))))))))))))))))))))))))))))))))))))))))))</f>
        <v>0</v>
      </c>
      <c r="K3030" s="103" t="str">
        <f>IF('Mottes de 6'!R905=0,"","Erreur")</f>
        <v/>
      </c>
    </row>
    <row r="3031" spans="1:11" x14ac:dyDescent="0.25">
      <c r="A3031" s="103">
        <f>IF('Mottes de 6'!A906&lt;&gt;"",'Mottes de 6'!A906,"")</f>
        <v>25217</v>
      </c>
      <c r="B3031" s="103" t="str">
        <f>IF('Mottes de 6'!L906&lt;&gt;"",'Mottes de 6'!L906,"")</f>
        <v>Noai</v>
      </c>
      <c r="C3031" s="107" t="str">
        <f>IF('Mottes de 6'!B906&lt;&gt;"",'Mottes de 6'!B906,"")</f>
        <v>CITRONNELLE DE MADAGASCAR</v>
      </c>
      <c r="D3031" s="107" t="str">
        <f>IF('Mottes de 6'!C906&lt;&gt;"",'Mottes de 6'!C906,"")</f>
        <v>Cymbopogon citratus</v>
      </c>
      <c r="E3031" s="103">
        <f>IF('Mottes de 6'!H906&lt;&gt;"",'Mottes de 6'!H906,"")</f>
        <v>6</v>
      </c>
      <c r="F3031" s="103" t="str">
        <f>IF('Mottes de 6'!E906&lt;&gt;"",'Mottes de 6'!E906,"")</f>
        <v>B</v>
      </c>
      <c r="G3031" s="103" t="str">
        <f>IF('Mottes de 6'!N906&lt;&gt;"",'Mottes de 6'!N906,"")</f>
        <v>M6</v>
      </c>
      <c r="H3031" s="103" t="str">
        <f>IF('Mottes de 6'!I906&lt;&gt;"",'Mottes de 6'!I906,"")</f>
        <v>N</v>
      </c>
      <c r="I3031" s="103" t="str">
        <f>IF('Mottes de 6'!J906&lt;&gt;"",'Mottes de 6'!J906,"")</f>
        <v/>
      </c>
      <c r="J3031" s="103">
        <f>IF($J$9=36,'Mottes de 6'!U906,IF($J$9=37,'Mottes de 6'!V906,IF($J$9=38,'Mottes de 6'!W906,IF($J$9=39,'Mottes de 6'!X906,IF($J$9=40,'Mottes de 6'!Y906,IF($J$9=41,'Mottes de 6'!Z906,IF($J$9=42,'Mottes de 6'!AA906,IF($J$9=43,'Mottes de 6'!AB906,IF($J$9=44,'Mottes de 6'!AC906,IF($J$9=45,'Mottes de 6'!AD906,IF($J$9=46,'Mottes de 6'!AE906,IF($J$9=47,'Mottes de 6'!AF906,IF($J$9=48,'Mottes de 6'!AG906,IF($J$9=49,'Mottes de 6'!AH906,IF($J$9=50,'Mottes de 6'!AI906,IF($J$9=51,'Mottes de 6'!AJ906,IF($J$9=52,'Mottes de 6'!AK906,IF($J$9=1,'Mottes de 6'!AL906,IF($J$9=2,'Mottes de 6'!AM906,IF($J$9=3,'Mottes de 6'!AN906,IF($J$9=4,'Mottes de 6'!AO906,IF($J$9=5,'Mottes de 6'!AP906,IF($J$9=6,'Mottes de 6'!AQ906,IF($J$9=7,'Mottes de 6'!AR906,IF($J$9=8,'Mottes de 6'!AS906,IF($J$9=9,'Mottes de 6'!AT906,IF($J$9=10,'Mottes de 6'!AU906,IF($J$9=11,'Mottes de 6'!AV906,IF($J$9=12,'Mottes de 6'!AW906,IF($J$9=13,'Mottes de 6'!AX906,IF($J$9=14,'Mottes de 6'!AY906,IF($J$9=15,'Mottes de 6'!AZ906,IF($J$9=16,'Mottes de 6'!BA906,IF($J$9=17,'Mottes de 6'!BB906,IF($J$9=18,'Mottes de 6'!BC906,IF($J$9=19,'Mottes de 6'!BD906,IF($J$9=20,'Mottes de 6'!BE906,IF($J$9=21,'Mottes de 6'!BF906,IF($J$9=22,'Mottes de 6'!BG906,IF($J$9=23,'Mottes de 6'!BH906,IF($J$9=24,'Mottes de 6'!BI906,IF($J$9=25,'Mottes de 6'!BJ906,IF($J$9=26,'Mottes de 6'!BK906,IF($J$9=27,'Mottes de 6'!BL906,IF($J$9=28,'Mottes de 6'!BM906,IF($J$9=29,'Mottes de 6'!BN906,IF($J$9=30,'Mottes de 6'!BO906,IF($J$9=31,'Mottes de 6'!BP906,IF($J$9=32,'Mottes de 6'!BQ906,IF($J$9=33,'Mottes de 6'!BR906,IF($J$9=34,'Mottes de 6'!BS906,IF($J$9=35,'Mottes de 6'!BT906,))))))))))))))))))))))))))))))))))))))))))))))))))))</f>
        <v>0</v>
      </c>
      <c r="K3031" s="103" t="str">
        <f>IF('Mottes de 6'!R906=0,"","Erreur")</f>
        <v/>
      </c>
    </row>
    <row r="3032" spans="1:11" x14ac:dyDescent="0.25">
      <c r="A3032" s="450"/>
      <c r="B3032" s="450"/>
      <c r="C3032" s="451" t="s">
        <v>2032</v>
      </c>
      <c r="D3032" s="451"/>
      <c r="E3032" s="450"/>
      <c r="F3032" s="450"/>
      <c r="G3032" s="450"/>
      <c r="H3032" s="450"/>
      <c r="I3032" s="450"/>
      <c r="J3032" s="450">
        <f>SUBTOTAL(9,J3028:J3031)</f>
        <v>0</v>
      </c>
      <c r="K3032" s="450"/>
    </row>
    <row r="3033" spans="1:11" x14ac:dyDescent="0.25">
      <c r="A3033" s="103">
        <f>IF('Mottes de 6'!A907&lt;&gt;"",'Mottes de 6'!A907,"")</f>
        <v>26849</v>
      </c>
      <c r="B3033" s="103" t="str">
        <f>IF('Mottes de 6'!L907&lt;&gt;"",'Mottes de 6'!L907,"")</f>
        <v>Noai</v>
      </c>
      <c r="C3033" s="107" t="str">
        <f>IF('Mottes de 6'!B907&lt;&gt;"",'Mottes de 6'!B907,"")</f>
        <v>EUCALYPTUS CITRONNÉ</v>
      </c>
      <c r="D3033" s="107" t="str">
        <f>IF('Mottes de 6'!C907&lt;&gt;"",'Mottes de 6'!C907,"")</f>
        <v>Corymbia citriodora</v>
      </c>
      <c r="E3033" s="103">
        <f>IF('Mottes de 6'!H907&lt;&gt;"",'Mottes de 6'!H907,"")</f>
        <v>12</v>
      </c>
      <c r="F3033" s="103" t="str">
        <f>IF('Mottes de 6'!E907&lt;&gt;"",'Mottes de 6'!E907,"")</f>
        <v>S</v>
      </c>
      <c r="G3033" s="103" t="str">
        <f>IF('Mottes de 6'!N907&lt;&gt;"",'Mottes de 6'!N907,"")</f>
        <v>M6</v>
      </c>
      <c r="H3033" s="103" t="str">
        <f>IF('Mottes de 6'!I907&lt;&gt;"",'Mottes de 6'!I907,"")</f>
        <v>D</v>
      </c>
      <c r="I3033" s="103" t="str">
        <f>IF('Mottes de 6'!J907&lt;&gt;"",'Mottes de 6'!J907,"")</f>
        <v/>
      </c>
      <c r="J3033" s="103">
        <f>IF($J$9=36,'Mottes de 6'!U907,IF($J$9=37,'Mottes de 6'!V907,IF($J$9=38,'Mottes de 6'!W907,IF($J$9=39,'Mottes de 6'!X907,IF($J$9=40,'Mottes de 6'!Y907,IF($J$9=41,'Mottes de 6'!Z907,IF($J$9=42,'Mottes de 6'!AA907,IF($J$9=43,'Mottes de 6'!AB907,IF($J$9=44,'Mottes de 6'!AC907,IF($J$9=45,'Mottes de 6'!AD907,IF($J$9=46,'Mottes de 6'!AE907,IF($J$9=47,'Mottes de 6'!AF907,IF($J$9=48,'Mottes de 6'!AG907,IF($J$9=49,'Mottes de 6'!AH907,IF($J$9=50,'Mottes de 6'!AI907,IF($J$9=51,'Mottes de 6'!AJ907,IF($J$9=52,'Mottes de 6'!AK907,IF($J$9=1,'Mottes de 6'!AL907,IF($J$9=2,'Mottes de 6'!AM907,IF($J$9=3,'Mottes de 6'!AN907,IF($J$9=4,'Mottes de 6'!AO907,IF($J$9=5,'Mottes de 6'!AP907,IF($J$9=6,'Mottes de 6'!AQ907,IF($J$9=7,'Mottes de 6'!AR907,IF($J$9=8,'Mottes de 6'!AS907,IF($J$9=9,'Mottes de 6'!AT907,IF($J$9=10,'Mottes de 6'!AU907,IF($J$9=11,'Mottes de 6'!AV907,IF($J$9=12,'Mottes de 6'!AW907,IF($J$9=13,'Mottes de 6'!AX907,IF($J$9=14,'Mottes de 6'!AY907,IF($J$9=15,'Mottes de 6'!AZ907,IF($J$9=16,'Mottes de 6'!BA907,IF($J$9=17,'Mottes de 6'!BB907,IF($J$9=18,'Mottes de 6'!BC907,IF($J$9=19,'Mottes de 6'!BD907,IF($J$9=20,'Mottes de 6'!BE907,IF($J$9=21,'Mottes de 6'!BF907,IF($J$9=22,'Mottes de 6'!BG907,IF($J$9=23,'Mottes de 6'!BH907,IF($J$9=24,'Mottes de 6'!BI907,IF($J$9=25,'Mottes de 6'!BJ907,IF($J$9=26,'Mottes de 6'!BK907,IF($J$9=27,'Mottes de 6'!BL907,IF($J$9=28,'Mottes de 6'!BM907,IF($J$9=29,'Mottes de 6'!BN907,IF($J$9=30,'Mottes de 6'!BO907,IF($J$9=31,'Mottes de 6'!BP907,IF($J$9=32,'Mottes de 6'!BQ907,IF($J$9=33,'Mottes de 6'!BR907,IF($J$9=34,'Mottes de 6'!BS907,IF($J$9=35,'Mottes de 6'!BT907,))))))))))))))))))))))))))))))))))))))))))))))))))))</f>
        <v>0</v>
      </c>
      <c r="K3033" s="103" t="str">
        <f>IF('Mottes de 6'!R907=0,"","Erreur")</f>
        <v/>
      </c>
    </row>
    <row r="3034" spans="1:11" x14ac:dyDescent="0.25">
      <c r="A3034" s="450"/>
      <c r="B3034" s="450"/>
      <c r="C3034" s="451" t="s">
        <v>2033</v>
      </c>
      <c r="D3034" s="451"/>
      <c r="E3034" s="450"/>
      <c r="F3034" s="450"/>
      <c r="G3034" s="450"/>
      <c r="H3034" s="450"/>
      <c r="I3034" s="450"/>
      <c r="J3034" s="450">
        <f>SUBTOTAL(9,J3033:J3033)</f>
        <v>0</v>
      </c>
      <c r="K3034" s="450"/>
    </row>
    <row r="3035" spans="1:11" x14ac:dyDescent="0.25">
      <c r="A3035" s="103">
        <f>IF('Mottes de 6'!A908&lt;&gt;"",'Mottes de 6'!A908,"")</f>
        <v>15014</v>
      </c>
      <c r="B3035" s="103" t="str">
        <f>IF('Mottes de 6'!L908&lt;&gt;"",'Mottes de 6'!L908,"")</f>
        <v>Noai</v>
      </c>
      <c r="C3035" s="107" t="str">
        <f>IF('Mottes de 6'!B908&lt;&gt;"",'Mottes de 6'!B908,"")</f>
        <v>GERANIUM ODORANT</v>
      </c>
      <c r="D3035" s="107" t="str">
        <f>IF('Mottes de 6'!C908&lt;&gt;"",'Mottes de 6'!C908,"")</f>
        <v>Citriodorum</v>
      </c>
      <c r="E3035" s="103">
        <f>IF('Mottes de 6'!H908&lt;&gt;"",'Mottes de 6'!H908,"")</f>
        <v>15</v>
      </c>
      <c r="F3035" s="103" t="str">
        <f>IF('Mottes de 6'!E908&lt;&gt;"",'Mottes de 6'!E908,"")</f>
        <v>B</v>
      </c>
      <c r="G3035" s="103" t="str">
        <f>IF('Mottes de 6'!N908&lt;&gt;"",'Mottes de 6'!N908,"")</f>
        <v>M6</v>
      </c>
      <c r="H3035" s="103" t="str">
        <f>IF('Mottes de 6'!I908&lt;&gt;"",'Mottes de 6'!I908,"")</f>
        <v>E</v>
      </c>
      <c r="I3035" s="103" t="str">
        <f>IF('Mottes de 6'!J908&lt;&gt;"",'Mottes de 6'!J908,"")</f>
        <v/>
      </c>
      <c r="J3035" s="103">
        <f>IF($J$9=36,'Mottes de 6'!U908,IF($J$9=37,'Mottes de 6'!V908,IF($J$9=38,'Mottes de 6'!W908,IF($J$9=39,'Mottes de 6'!X908,IF($J$9=40,'Mottes de 6'!Y908,IF($J$9=41,'Mottes de 6'!Z908,IF($J$9=42,'Mottes de 6'!AA908,IF($J$9=43,'Mottes de 6'!AB908,IF($J$9=44,'Mottes de 6'!AC908,IF($J$9=45,'Mottes de 6'!AD908,IF($J$9=46,'Mottes de 6'!AE908,IF($J$9=47,'Mottes de 6'!AF908,IF($J$9=48,'Mottes de 6'!AG908,IF($J$9=49,'Mottes de 6'!AH908,IF($J$9=50,'Mottes de 6'!AI908,IF($J$9=51,'Mottes de 6'!AJ908,IF($J$9=52,'Mottes de 6'!AK908,IF($J$9=1,'Mottes de 6'!AL908,IF($J$9=2,'Mottes de 6'!AM908,IF($J$9=3,'Mottes de 6'!AN908,IF($J$9=4,'Mottes de 6'!AO908,IF($J$9=5,'Mottes de 6'!AP908,IF($J$9=6,'Mottes de 6'!AQ908,IF($J$9=7,'Mottes de 6'!AR908,IF($J$9=8,'Mottes de 6'!AS908,IF($J$9=9,'Mottes de 6'!AT908,IF($J$9=10,'Mottes de 6'!AU908,IF($J$9=11,'Mottes de 6'!AV908,IF($J$9=12,'Mottes de 6'!AW908,IF($J$9=13,'Mottes de 6'!AX908,IF($J$9=14,'Mottes de 6'!AY908,IF($J$9=15,'Mottes de 6'!AZ908,IF($J$9=16,'Mottes de 6'!BA908,IF($J$9=17,'Mottes de 6'!BB908,IF($J$9=18,'Mottes de 6'!BC908,IF($J$9=19,'Mottes de 6'!BD908,IF($J$9=20,'Mottes de 6'!BE908,IF($J$9=21,'Mottes de 6'!BF908,IF($J$9=22,'Mottes de 6'!BG908,IF($J$9=23,'Mottes de 6'!BH908,IF($J$9=24,'Mottes de 6'!BI908,IF($J$9=25,'Mottes de 6'!BJ908,IF($J$9=26,'Mottes de 6'!BK908,IF($J$9=27,'Mottes de 6'!BL908,IF($J$9=28,'Mottes de 6'!BM908,IF($J$9=29,'Mottes de 6'!BN908,IF($J$9=30,'Mottes de 6'!BO908,IF($J$9=31,'Mottes de 6'!BP908,IF($J$9=32,'Mottes de 6'!BQ908,IF($J$9=33,'Mottes de 6'!BR908,IF($J$9=34,'Mottes de 6'!BS908,IF($J$9=35,'Mottes de 6'!BT908,))))))))))))))))))))))))))))))))))))))))))))))))))))</f>
        <v>0</v>
      </c>
      <c r="K3035" s="103" t="str">
        <f>IF('Mottes de 6'!R908=0,"","Erreur")</f>
        <v/>
      </c>
    </row>
    <row r="3036" spans="1:11" x14ac:dyDescent="0.25">
      <c r="A3036" s="450"/>
      <c r="B3036" s="450"/>
      <c r="C3036" s="451" t="s">
        <v>2034</v>
      </c>
      <c r="D3036" s="451"/>
      <c r="E3036" s="450"/>
      <c r="F3036" s="450"/>
      <c r="G3036" s="450"/>
      <c r="H3036" s="450"/>
      <c r="I3036" s="450"/>
      <c r="J3036" s="450">
        <f>SUBTOTAL(9,J3035:J3035)</f>
        <v>0</v>
      </c>
      <c r="K3036" s="450"/>
    </row>
    <row r="3037" spans="1:11" x14ac:dyDescent="0.25">
      <c r="A3037" s="103">
        <f>IF('Mottes de 6'!A909&lt;&gt;"",'Mottes de 6'!A909,"")</f>
        <v>26781</v>
      </c>
      <c r="B3037" s="103" t="str">
        <f>IF('Mottes de 6'!L909&lt;&gt;"",'Mottes de 6'!L909,"")</f>
        <v>Noai</v>
      </c>
      <c r="C3037" s="107" t="str">
        <f>IF('Mottes de 6'!B909&lt;&gt;"",'Mottes de 6'!B909,"")</f>
        <v>PELARGONIUM ANGELS</v>
      </c>
      <c r="D3037" s="107" t="str">
        <f>IF('Mottes de 6'!C909&lt;&gt;"",'Mottes de 6'!C909,"")</f>
        <v>Perfume Bicolor pac</v>
      </c>
      <c r="E3037" s="103">
        <f>IF('Mottes de 6'!H909&lt;&gt;"",'Mottes de 6'!H909,"")</f>
        <v>15</v>
      </c>
      <c r="F3037" s="103" t="str">
        <f>IF('Mottes de 6'!E909&lt;&gt;"",'Mottes de 6'!E909,"")</f>
        <v>B</v>
      </c>
      <c r="G3037" s="103" t="str">
        <f>IF('Mottes de 6'!N909&lt;&gt;"",'Mottes de 6'!N909,"")</f>
        <v>M6</v>
      </c>
      <c r="H3037" s="103" t="str">
        <f>IF('Mottes de 6'!I909&lt;&gt;"",'Mottes de 6'!I909,"")</f>
        <v>E</v>
      </c>
      <c r="I3037" s="103">
        <f>IF('Mottes de 6'!J909&lt;&gt;"",'Mottes de 6'!J909,"")</f>
        <v>5.3999999999999999E-2</v>
      </c>
      <c r="J3037" s="103">
        <f>IF($J$9=36,'Mottes de 6'!U909,IF($J$9=37,'Mottes de 6'!V909,IF($J$9=38,'Mottes de 6'!W909,IF($J$9=39,'Mottes de 6'!X909,IF($J$9=40,'Mottes de 6'!Y909,IF($J$9=41,'Mottes de 6'!Z909,IF($J$9=42,'Mottes de 6'!AA909,IF($J$9=43,'Mottes de 6'!AB909,IF($J$9=44,'Mottes de 6'!AC909,IF($J$9=45,'Mottes de 6'!AD909,IF($J$9=46,'Mottes de 6'!AE909,IF($J$9=47,'Mottes de 6'!AF909,IF($J$9=48,'Mottes de 6'!AG909,IF($J$9=49,'Mottes de 6'!AH909,IF($J$9=50,'Mottes de 6'!AI909,IF($J$9=51,'Mottes de 6'!AJ909,IF($J$9=52,'Mottes de 6'!AK909,IF($J$9=1,'Mottes de 6'!AL909,IF($J$9=2,'Mottes de 6'!AM909,IF($J$9=3,'Mottes de 6'!AN909,IF($J$9=4,'Mottes de 6'!AO909,IF($J$9=5,'Mottes de 6'!AP909,IF($J$9=6,'Mottes de 6'!AQ909,IF($J$9=7,'Mottes de 6'!AR909,IF($J$9=8,'Mottes de 6'!AS909,IF($J$9=9,'Mottes de 6'!AT909,IF($J$9=10,'Mottes de 6'!AU909,IF($J$9=11,'Mottes de 6'!AV909,IF($J$9=12,'Mottes de 6'!AW909,IF($J$9=13,'Mottes de 6'!AX909,IF($J$9=14,'Mottes de 6'!AY909,IF($J$9=15,'Mottes de 6'!AZ909,IF($J$9=16,'Mottes de 6'!BA909,IF($J$9=17,'Mottes de 6'!BB909,IF($J$9=18,'Mottes de 6'!BC909,IF($J$9=19,'Mottes de 6'!BD909,IF($J$9=20,'Mottes de 6'!BE909,IF($J$9=21,'Mottes de 6'!BF909,IF($J$9=22,'Mottes de 6'!BG909,IF($J$9=23,'Mottes de 6'!BH909,IF($J$9=24,'Mottes de 6'!BI909,IF($J$9=25,'Mottes de 6'!BJ909,IF($J$9=26,'Mottes de 6'!BK909,IF($J$9=27,'Mottes de 6'!BL909,IF($J$9=28,'Mottes de 6'!BM909,IF($J$9=29,'Mottes de 6'!BN909,IF($J$9=30,'Mottes de 6'!BO909,IF($J$9=31,'Mottes de 6'!BP909,IF($J$9=32,'Mottes de 6'!BQ909,IF($J$9=33,'Mottes de 6'!BR909,IF($J$9=34,'Mottes de 6'!BS909,IF($J$9=35,'Mottes de 6'!BT909,))))))))))))))))))))))))))))))))))))))))))))))))))))</f>
        <v>0</v>
      </c>
      <c r="K3037" s="103" t="str">
        <f>IF('Mottes de 6'!R909=0,"","Erreur")</f>
        <v/>
      </c>
    </row>
    <row r="3038" spans="1:11" x14ac:dyDescent="0.25">
      <c r="A3038" s="450"/>
      <c r="B3038" s="450"/>
      <c r="C3038" s="451" t="s">
        <v>1907</v>
      </c>
      <c r="D3038" s="451"/>
      <c r="E3038" s="450"/>
      <c r="F3038" s="450"/>
      <c r="G3038" s="450"/>
      <c r="H3038" s="450"/>
      <c r="I3038" s="450"/>
      <c r="J3038" s="450">
        <f>SUBTOTAL(9,J3037:J3037)</f>
        <v>0</v>
      </c>
      <c r="K3038" s="450"/>
    </row>
    <row r="3039" spans="1:11" x14ac:dyDescent="0.25">
      <c r="A3039" s="103">
        <f>IF('Mottes de 6'!A910&lt;&gt;"",'Mottes de 6'!A910,"")</f>
        <v>21227</v>
      </c>
      <c r="B3039" s="103" t="str">
        <f>IF('Mottes de 6'!L910&lt;&gt;"",'Mottes de 6'!L910,"")</f>
        <v>Noai</v>
      </c>
      <c r="C3039" s="107" t="str">
        <f>IF('Mottes de 6'!B910&lt;&gt;"",'Mottes de 6'!B910,"")</f>
        <v>NEPETA</v>
      </c>
      <c r="D3039" s="107" t="str">
        <f>IF('Mottes de 6'!C910&lt;&gt;"",'Mottes de 6'!C910,"")</f>
        <v>Nervosa</v>
      </c>
      <c r="E3039" s="103">
        <f>IF('Mottes de 6'!H910&lt;&gt;"",'Mottes de 6'!H910,"")</f>
        <v>15</v>
      </c>
      <c r="F3039" s="103" t="str">
        <f>IF('Mottes de 6'!E910&lt;&gt;"",'Mottes de 6'!E910,"")</f>
        <v>S</v>
      </c>
      <c r="G3039" s="103" t="str">
        <f>IF('Mottes de 6'!N910&lt;&gt;"",'Mottes de 6'!N910,"")</f>
        <v>M6</v>
      </c>
      <c r="H3039" s="103" t="str">
        <f>IF('Mottes de 6'!I910&lt;&gt;"",'Mottes de 6'!I910,"")</f>
        <v>A</v>
      </c>
      <c r="I3039" s="103" t="str">
        <f>IF('Mottes de 6'!J910&lt;&gt;"",'Mottes de 6'!J910,"")</f>
        <v/>
      </c>
      <c r="J3039" s="103">
        <f>IF($J$9=36,'Mottes de 6'!U910,IF($J$9=37,'Mottes de 6'!V910,IF($J$9=38,'Mottes de 6'!W910,IF($J$9=39,'Mottes de 6'!X910,IF($J$9=40,'Mottes de 6'!Y910,IF($J$9=41,'Mottes de 6'!Z910,IF($J$9=42,'Mottes de 6'!AA910,IF($J$9=43,'Mottes de 6'!AB910,IF($J$9=44,'Mottes de 6'!AC910,IF($J$9=45,'Mottes de 6'!AD910,IF($J$9=46,'Mottes de 6'!AE910,IF($J$9=47,'Mottes de 6'!AF910,IF($J$9=48,'Mottes de 6'!AG910,IF($J$9=49,'Mottes de 6'!AH910,IF($J$9=50,'Mottes de 6'!AI910,IF($J$9=51,'Mottes de 6'!AJ910,IF($J$9=52,'Mottes de 6'!AK910,IF($J$9=1,'Mottes de 6'!AL910,IF($J$9=2,'Mottes de 6'!AM910,IF($J$9=3,'Mottes de 6'!AN910,IF($J$9=4,'Mottes de 6'!AO910,IF($J$9=5,'Mottes de 6'!AP910,IF($J$9=6,'Mottes de 6'!AQ910,IF($J$9=7,'Mottes de 6'!AR910,IF($J$9=8,'Mottes de 6'!AS910,IF($J$9=9,'Mottes de 6'!AT910,IF($J$9=10,'Mottes de 6'!AU910,IF($J$9=11,'Mottes de 6'!AV910,IF($J$9=12,'Mottes de 6'!AW910,IF($J$9=13,'Mottes de 6'!AX910,IF($J$9=14,'Mottes de 6'!AY910,IF($J$9=15,'Mottes de 6'!AZ910,IF($J$9=16,'Mottes de 6'!BA910,IF($J$9=17,'Mottes de 6'!BB910,IF($J$9=18,'Mottes de 6'!BC910,IF($J$9=19,'Mottes de 6'!BD910,IF($J$9=20,'Mottes de 6'!BE910,IF($J$9=21,'Mottes de 6'!BF910,IF($J$9=22,'Mottes de 6'!BG910,IF($J$9=23,'Mottes de 6'!BH910,IF($J$9=24,'Mottes de 6'!BI910,IF($J$9=25,'Mottes de 6'!BJ910,IF($J$9=26,'Mottes de 6'!BK910,IF($J$9=27,'Mottes de 6'!BL910,IF($J$9=28,'Mottes de 6'!BM910,IF($J$9=29,'Mottes de 6'!BN910,IF($J$9=30,'Mottes de 6'!BO910,IF($J$9=31,'Mottes de 6'!BP910,IF($J$9=32,'Mottes de 6'!BQ910,IF($J$9=33,'Mottes de 6'!BR910,IF($J$9=34,'Mottes de 6'!BS910,IF($J$9=35,'Mottes de 6'!BT910,))))))))))))))))))))))))))))))))))))))))))))))))))))</f>
        <v>0</v>
      </c>
      <c r="K3039" s="103" t="str">
        <f>IF('Mottes de 6'!R910=0,"","Erreur")</f>
        <v/>
      </c>
    </row>
    <row r="3040" spans="1:11" x14ac:dyDescent="0.25">
      <c r="A3040" s="450"/>
      <c r="B3040" s="450"/>
      <c r="C3040" s="451" t="s">
        <v>1946</v>
      </c>
      <c r="D3040" s="451"/>
      <c r="E3040" s="450"/>
      <c r="F3040" s="450"/>
      <c r="G3040" s="450"/>
      <c r="H3040" s="450"/>
      <c r="I3040" s="450"/>
      <c r="J3040" s="450">
        <f>SUBTOTAL(9,J3039:J3039)</f>
        <v>0</v>
      </c>
      <c r="K3040" s="450"/>
    </row>
    <row r="3041" spans="1:11" x14ac:dyDescent="0.25">
      <c r="A3041" s="103">
        <f>IF('Mottes de 6'!A911&lt;&gt;"",'Mottes de 6'!A911,"")</f>
        <v>12671</v>
      </c>
      <c r="B3041" s="103" t="str">
        <f>IF('Mottes de 6'!L911&lt;&gt;"",'Mottes de 6'!L911,"")</f>
        <v>Noai</v>
      </c>
      <c r="C3041" s="107" t="str">
        <f>IF('Mottes de 6'!B911&lt;&gt;"",'Mottes de 6'!B911,"")</f>
        <v>VERVEINE CITRONNELLE</v>
      </c>
      <c r="D3041" s="107" t="str">
        <f>IF('Mottes de 6'!C911&lt;&gt;"",'Mottes de 6'!C911,"")</f>
        <v>Aloysia citrodora</v>
      </c>
      <c r="E3041" s="103">
        <f>IF('Mottes de 6'!H911&lt;&gt;"",'Mottes de 6'!H911,"")</f>
        <v>11</v>
      </c>
      <c r="F3041" s="103" t="str">
        <f>IF('Mottes de 6'!E911&lt;&gt;"",'Mottes de 6'!E911,"")</f>
        <v>B</v>
      </c>
      <c r="G3041" s="103" t="str">
        <f>IF('Mottes de 6'!N911&lt;&gt;"",'Mottes de 6'!N911,"")</f>
        <v>M6</v>
      </c>
      <c r="H3041" s="103" t="str">
        <f>IF('Mottes de 6'!I911&lt;&gt;"",'Mottes de 6'!I911,"")</f>
        <v>A</v>
      </c>
      <c r="I3041" s="103" t="str">
        <f>IF('Mottes de 6'!J911&lt;&gt;"",'Mottes de 6'!J911,"")</f>
        <v/>
      </c>
      <c r="J3041" s="103">
        <f>IF($J$9=36,'Mottes de 6'!U911,IF($J$9=37,'Mottes de 6'!V911,IF($J$9=38,'Mottes de 6'!W911,IF($J$9=39,'Mottes de 6'!X911,IF($J$9=40,'Mottes de 6'!Y911,IF($J$9=41,'Mottes de 6'!Z911,IF($J$9=42,'Mottes de 6'!AA911,IF($J$9=43,'Mottes de 6'!AB911,IF($J$9=44,'Mottes de 6'!AC911,IF($J$9=45,'Mottes de 6'!AD911,IF($J$9=46,'Mottes de 6'!AE911,IF($J$9=47,'Mottes de 6'!AF911,IF($J$9=48,'Mottes de 6'!AG911,IF($J$9=49,'Mottes de 6'!AH911,IF($J$9=50,'Mottes de 6'!AI911,IF($J$9=51,'Mottes de 6'!AJ911,IF($J$9=52,'Mottes de 6'!AK911,IF($J$9=1,'Mottes de 6'!AL911,IF($J$9=2,'Mottes de 6'!AM911,IF($J$9=3,'Mottes de 6'!AN911,IF($J$9=4,'Mottes de 6'!AO911,IF($J$9=5,'Mottes de 6'!AP911,IF($J$9=6,'Mottes de 6'!AQ911,IF($J$9=7,'Mottes de 6'!AR911,IF($J$9=8,'Mottes de 6'!AS911,IF($J$9=9,'Mottes de 6'!AT911,IF($J$9=10,'Mottes de 6'!AU911,IF($J$9=11,'Mottes de 6'!AV911,IF($J$9=12,'Mottes de 6'!AW911,IF($J$9=13,'Mottes de 6'!AX911,IF($J$9=14,'Mottes de 6'!AY911,IF($J$9=15,'Mottes de 6'!AZ911,IF($J$9=16,'Mottes de 6'!BA911,IF($J$9=17,'Mottes de 6'!BB911,IF($J$9=18,'Mottes de 6'!BC911,IF($J$9=19,'Mottes de 6'!BD911,IF($J$9=20,'Mottes de 6'!BE911,IF($J$9=21,'Mottes de 6'!BF911,IF($J$9=22,'Mottes de 6'!BG911,IF($J$9=23,'Mottes de 6'!BH911,IF($J$9=24,'Mottes de 6'!BI911,IF($J$9=25,'Mottes de 6'!BJ911,IF($J$9=26,'Mottes de 6'!BK911,IF($J$9=27,'Mottes de 6'!BL911,IF($J$9=28,'Mottes de 6'!BM911,IF($J$9=29,'Mottes de 6'!BN911,IF($J$9=30,'Mottes de 6'!BO911,IF($J$9=31,'Mottes de 6'!BP911,IF($J$9=32,'Mottes de 6'!BQ911,IF($J$9=33,'Mottes de 6'!BR911,IF($J$9=34,'Mottes de 6'!BS911,IF($J$9=35,'Mottes de 6'!BT911,))))))))))))))))))))))))))))))))))))))))))))))))))))</f>
        <v>0</v>
      </c>
      <c r="K3041" s="103" t="str">
        <f>IF('Mottes de 6'!R911=0,"","Erreur")</f>
        <v/>
      </c>
    </row>
    <row r="3042" spans="1:11" x14ac:dyDescent="0.25">
      <c r="A3042" s="450"/>
      <c r="B3042" s="450"/>
      <c r="C3042" s="451" t="s">
        <v>2035</v>
      </c>
      <c r="D3042" s="451"/>
      <c r="E3042" s="450"/>
      <c r="F3042" s="450"/>
      <c r="G3042" s="450"/>
      <c r="H3042" s="450"/>
      <c r="I3042" s="450"/>
      <c r="J3042" s="450">
        <f>SUBTOTAL(9,J3041:J3041)</f>
        <v>0</v>
      </c>
      <c r="K3042" s="450"/>
    </row>
    <row r="3043" spans="1:11" x14ac:dyDescent="0.25">
      <c r="A3043" s="103">
        <f>IF('Mottes de 6'!A912&lt;&gt;"",'Mottes de 6'!A912,"")</f>
        <v>26716</v>
      </c>
      <c r="B3043" s="103" t="str">
        <f>IF('Mottes de 6'!L912&lt;&gt;"",'Mottes de 6'!L912,"")</f>
        <v>D</v>
      </c>
      <c r="C3043" s="107" t="str">
        <f>IF('Mottes de 6'!B912&lt;&gt;"",'Mottes de 6'!B912,"")</f>
        <v>DÉPLIANT PLANTES ANTI-MOUSTIQUE</v>
      </c>
      <c r="D3043" s="107" t="str">
        <f>IF('Mottes de 6'!C912&lt;&gt;"",'Mottes de 6'!C912,"")</f>
        <v>ACHETÉ</v>
      </c>
      <c r="E3043" s="103" t="str">
        <f>IF('Mottes de 6'!H912&lt;&gt;"",'Mottes de 6'!H912,"")</f>
        <v/>
      </c>
      <c r="F3043" s="103" t="str">
        <f>IF('Mottes de 6'!E912&lt;&gt;"",'Mottes de 6'!E912,"")</f>
        <v xml:space="preserve"> </v>
      </c>
      <c r="G3043" s="103" t="str">
        <f>IF('Mottes de 6'!N912&lt;&gt;"",'Mottes de 6'!N912,"")</f>
        <v xml:space="preserve"> </v>
      </c>
      <c r="H3043" s="103" t="str">
        <f>IF('Mottes de 6'!I912&lt;&gt;"",'Mottes de 6'!I912,"")</f>
        <v xml:space="preserve"> </v>
      </c>
      <c r="I3043" s="103" t="str">
        <f>IF('Mottes de 6'!J912&lt;&gt;"",'Mottes de 6'!J912,"")</f>
        <v xml:space="preserve"> </v>
      </c>
      <c r="J3043" s="103">
        <f>IF($J$9=36,'Mottes de 6'!U912,IF($J$9=37,'Mottes de 6'!V912,IF($J$9=38,'Mottes de 6'!W912,IF($J$9=39,'Mottes de 6'!X912,IF($J$9=40,'Mottes de 6'!Y912,IF($J$9=41,'Mottes de 6'!Z912,IF($J$9=42,'Mottes de 6'!AA912,IF($J$9=43,'Mottes de 6'!AB912,IF($J$9=44,'Mottes de 6'!AC912,IF($J$9=45,'Mottes de 6'!AD912,IF($J$9=46,'Mottes de 6'!AE912,IF($J$9=47,'Mottes de 6'!AF912,IF($J$9=48,'Mottes de 6'!AG912,IF($J$9=49,'Mottes de 6'!AH912,IF($J$9=50,'Mottes de 6'!AI912,IF($J$9=51,'Mottes de 6'!AJ912,IF($J$9=52,'Mottes de 6'!AK912,IF($J$9=1,'Mottes de 6'!AL912,IF($J$9=2,'Mottes de 6'!AM912,IF($J$9=3,'Mottes de 6'!AN912,IF($J$9=4,'Mottes de 6'!AO912,IF($J$9=5,'Mottes de 6'!AP912,IF($J$9=6,'Mottes de 6'!AQ912,IF($J$9=7,'Mottes de 6'!AR912,IF($J$9=8,'Mottes de 6'!AS912,IF($J$9=9,'Mottes de 6'!AT912,IF($J$9=10,'Mottes de 6'!AU912,IF($J$9=11,'Mottes de 6'!AV912,IF($J$9=12,'Mottes de 6'!AW912,IF($J$9=13,'Mottes de 6'!AX912,IF($J$9=14,'Mottes de 6'!AY912,IF($J$9=15,'Mottes de 6'!AZ912,IF($J$9=16,'Mottes de 6'!BA912,IF($J$9=17,'Mottes de 6'!BB912,IF($J$9=18,'Mottes de 6'!BC912,IF($J$9=19,'Mottes de 6'!BD912,IF($J$9=20,'Mottes de 6'!BE912,IF($J$9=21,'Mottes de 6'!BF912,IF($J$9=22,'Mottes de 6'!BG912,IF($J$9=23,'Mottes de 6'!BH912,IF($J$9=24,'Mottes de 6'!BI912,IF($J$9=25,'Mottes de 6'!BJ912,IF($J$9=26,'Mottes de 6'!BK912,IF($J$9=27,'Mottes de 6'!BL912,IF($J$9=28,'Mottes de 6'!BM912,IF($J$9=29,'Mottes de 6'!BN912,IF($J$9=30,'Mottes de 6'!BO912,IF($J$9=31,'Mottes de 6'!BP912,IF($J$9=32,'Mottes de 6'!BQ912,IF($J$9=33,'Mottes de 6'!BR912,IF($J$9=34,'Mottes de 6'!BS912,IF($J$9=35,'Mottes de 6'!BT912,))))))))))))))))))))))))))))))))))))))))))))))))))))</f>
        <v>0</v>
      </c>
      <c r="K3043" s="103" t="str">
        <f>IF('Mottes de 6'!R912=0,"","Erreur")</f>
        <v/>
      </c>
    </row>
    <row r="3044" spans="1:11" x14ac:dyDescent="0.25">
      <c r="A3044" s="450"/>
      <c r="B3044" s="450"/>
      <c r="C3044" s="451" t="s">
        <v>2036</v>
      </c>
      <c r="D3044" s="451"/>
      <c r="E3044" s="450"/>
      <c r="F3044" s="450"/>
      <c r="G3044" s="450"/>
      <c r="H3044" s="450"/>
      <c r="I3044" s="450"/>
      <c r="J3044" s="450">
        <f>SUBTOTAL(9,J3043:J3043)</f>
        <v>0</v>
      </c>
      <c r="K3044" s="450"/>
    </row>
    <row r="3045" spans="1:11" x14ac:dyDescent="0.25">
      <c r="A3045" s="103">
        <f>IF('Mottes de 6'!A913&lt;&gt;"",'Mottes de 6'!A913,"")</f>
        <v>26717</v>
      </c>
      <c r="B3045" s="103" t="str">
        <f>IF('Mottes de 6'!L913&lt;&gt;"",'Mottes de 6'!L913,"")</f>
        <v>D</v>
      </c>
      <c r="C3045" s="107" t="str">
        <f>IF('Mottes de 6'!B913&lt;&gt;"",'Mottes de 6'!B913,"")</f>
        <v>AFFICHE PLANTES ANTI-MOUSTIQUE</v>
      </c>
      <c r="D3045" s="107" t="str">
        <f>IF('Mottes de 6'!C913&lt;&gt;"",'Mottes de 6'!C913,"")</f>
        <v>ACHETÉ</v>
      </c>
      <c r="E3045" s="103" t="str">
        <f>IF('Mottes de 6'!H913&lt;&gt;"",'Mottes de 6'!H913,"")</f>
        <v/>
      </c>
      <c r="F3045" s="103" t="str">
        <f>IF('Mottes de 6'!E913&lt;&gt;"",'Mottes de 6'!E913,"")</f>
        <v xml:space="preserve"> </v>
      </c>
      <c r="G3045" s="103" t="str">
        <f>IF('Mottes de 6'!N913&lt;&gt;"",'Mottes de 6'!N913,"")</f>
        <v xml:space="preserve"> </v>
      </c>
      <c r="H3045" s="103" t="str">
        <f>IF('Mottes de 6'!I913&lt;&gt;"",'Mottes de 6'!I913,"")</f>
        <v xml:space="preserve"> </v>
      </c>
      <c r="I3045" s="103" t="str">
        <f>IF('Mottes de 6'!J913&lt;&gt;"",'Mottes de 6'!J913,"")</f>
        <v xml:space="preserve"> </v>
      </c>
      <c r="J3045" s="103">
        <f>IF($J$9=36,'Mottes de 6'!U913,IF($J$9=37,'Mottes de 6'!V913,IF($J$9=38,'Mottes de 6'!W913,IF($J$9=39,'Mottes de 6'!X913,IF($J$9=40,'Mottes de 6'!Y913,IF($J$9=41,'Mottes de 6'!Z913,IF($J$9=42,'Mottes de 6'!AA913,IF($J$9=43,'Mottes de 6'!AB913,IF($J$9=44,'Mottes de 6'!AC913,IF($J$9=45,'Mottes de 6'!AD913,IF($J$9=46,'Mottes de 6'!AE913,IF($J$9=47,'Mottes de 6'!AF913,IF($J$9=48,'Mottes de 6'!AG913,IF($J$9=49,'Mottes de 6'!AH913,IF($J$9=50,'Mottes de 6'!AI913,IF($J$9=51,'Mottes de 6'!AJ913,IF($J$9=52,'Mottes de 6'!AK913,IF($J$9=1,'Mottes de 6'!AL913,IF($J$9=2,'Mottes de 6'!AM913,IF($J$9=3,'Mottes de 6'!AN913,IF($J$9=4,'Mottes de 6'!AO913,IF($J$9=5,'Mottes de 6'!AP913,IF($J$9=6,'Mottes de 6'!AQ913,IF($J$9=7,'Mottes de 6'!AR913,IF($J$9=8,'Mottes de 6'!AS913,IF($J$9=9,'Mottes de 6'!AT913,IF($J$9=10,'Mottes de 6'!AU913,IF($J$9=11,'Mottes de 6'!AV913,IF($J$9=12,'Mottes de 6'!AW913,IF($J$9=13,'Mottes de 6'!AX913,IF($J$9=14,'Mottes de 6'!AY913,IF($J$9=15,'Mottes de 6'!AZ913,IF($J$9=16,'Mottes de 6'!BA913,IF($J$9=17,'Mottes de 6'!BB913,IF($J$9=18,'Mottes de 6'!BC913,IF($J$9=19,'Mottes de 6'!BD913,IF($J$9=20,'Mottes de 6'!BE913,IF($J$9=21,'Mottes de 6'!BF913,IF($J$9=22,'Mottes de 6'!BG913,IF($J$9=23,'Mottes de 6'!BH913,IF($J$9=24,'Mottes de 6'!BI913,IF($J$9=25,'Mottes de 6'!BJ913,IF($J$9=26,'Mottes de 6'!BK913,IF($J$9=27,'Mottes de 6'!BL913,IF($J$9=28,'Mottes de 6'!BM913,IF($J$9=29,'Mottes de 6'!BN913,IF($J$9=30,'Mottes de 6'!BO913,IF($J$9=31,'Mottes de 6'!BP913,IF($J$9=32,'Mottes de 6'!BQ913,IF($J$9=33,'Mottes de 6'!BR913,IF($J$9=34,'Mottes de 6'!BS913,IF($J$9=35,'Mottes de 6'!BT913,))))))))))))))))))))))))))))))))))))))))))))))))))))</f>
        <v>0</v>
      </c>
      <c r="K3045" s="103" t="str">
        <f>IF('Mottes de 6'!R913=0,"","Erreur")</f>
        <v/>
      </c>
    </row>
    <row r="3046" spans="1:11" x14ac:dyDescent="0.25">
      <c r="A3046" s="450"/>
      <c r="B3046" s="450"/>
      <c r="C3046" s="451" t="s">
        <v>2037</v>
      </c>
      <c r="D3046" s="451"/>
      <c r="E3046" s="450"/>
      <c r="F3046" s="450"/>
      <c r="G3046" s="450"/>
      <c r="H3046" s="450"/>
      <c r="I3046" s="450"/>
      <c r="J3046" s="450">
        <f>SUBTOTAL(9,J3045:J3045)</f>
        <v>0</v>
      </c>
      <c r="K3046" s="450"/>
    </row>
    <row r="3047" spans="1:11" x14ac:dyDescent="0.25">
      <c r="A3047" s="452"/>
      <c r="B3047" s="452"/>
      <c r="C3047" s="453" t="s">
        <v>2038</v>
      </c>
      <c r="D3047" s="453"/>
      <c r="E3047" s="452"/>
      <c r="F3047" s="452"/>
      <c r="G3047" s="452"/>
      <c r="H3047" s="452"/>
      <c r="I3047" s="452"/>
      <c r="J3047" s="452">
        <f>SUBTOTAL(9,J3029:J3042)</f>
        <v>0</v>
      </c>
      <c r="K3047" s="452"/>
    </row>
    <row r="3048" spans="1:11" x14ac:dyDescent="0.25">
      <c r="A3048" s="103" t="str">
        <f>IF('Mottes de 6'!A914&lt;&gt;"",'Mottes de 6'!A914,"")</f>
        <v/>
      </c>
      <c r="B3048" s="103" t="str">
        <f>IF('Mottes de 6'!L914&lt;&gt;"",'Mottes de 6'!L914,"")</f>
        <v>G</v>
      </c>
      <c r="C3048" s="107" t="str">
        <f>IF('Mottes de 6'!B914&lt;&gt;"",'Mottes de 6'!B914,"")</f>
        <v>PLANTES UTILES AU JARDIN</v>
      </c>
      <c r="D3048" s="107" t="str">
        <f>IF('Mottes de 6'!C914&lt;&gt;"",'Mottes de 6'!C914,"")</f>
        <v/>
      </c>
      <c r="E3048" s="103" t="str">
        <f>IF('Mottes de 6'!H914&lt;&gt;"",'Mottes de 6'!H914,"")</f>
        <v/>
      </c>
      <c r="F3048" s="103" t="str">
        <f>IF('Mottes de 6'!E914&lt;&gt;"",'Mottes de 6'!E914,"")</f>
        <v/>
      </c>
      <c r="G3048" s="103" t="str">
        <f>IF('Mottes de 6'!N914&lt;&gt;"",'Mottes de 6'!N914,"")</f>
        <v/>
      </c>
      <c r="H3048" s="103" t="str">
        <f>IF('Mottes de 6'!I914&lt;&gt;"",'Mottes de 6'!I914,"")</f>
        <v/>
      </c>
      <c r="I3048" s="103" t="str">
        <f>IF('Mottes de 6'!J914&lt;&gt;"",'Mottes de 6'!J914,"")</f>
        <v/>
      </c>
      <c r="J3048" s="103">
        <f>IF($J$9=36,'Mottes de 6'!U914,IF($J$9=37,'Mottes de 6'!V914,IF($J$9=38,'Mottes de 6'!W914,IF($J$9=39,'Mottes de 6'!X914,IF($J$9=40,'Mottes de 6'!Y914,IF($J$9=41,'Mottes de 6'!Z914,IF($J$9=42,'Mottes de 6'!AA914,IF($J$9=43,'Mottes de 6'!AB914,IF($J$9=44,'Mottes de 6'!AC914,IF($J$9=45,'Mottes de 6'!AD914,IF($J$9=46,'Mottes de 6'!AE914,IF($J$9=47,'Mottes de 6'!AF914,IF($J$9=48,'Mottes de 6'!AG914,IF($J$9=49,'Mottes de 6'!AH914,IF($J$9=50,'Mottes de 6'!AI914,IF($J$9=51,'Mottes de 6'!AJ914,IF($J$9=52,'Mottes de 6'!AK914,IF($J$9=1,'Mottes de 6'!AL914,IF($J$9=2,'Mottes de 6'!AM914,IF($J$9=3,'Mottes de 6'!AN914,IF($J$9=4,'Mottes de 6'!AO914,IF($J$9=5,'Mottes de 6'!AP914,IF($J$9=6,'Mottes de 6'!AQ914,IF($J$9=7,'Mottes de 6'!AR914,IF($J$9=8,'Mottes de 6'!AS914,IF($J$9=9,'Mottes de 6'!AT914,IF($J$9=10,'Mottes de 6'!AU914,IF($J$9=11,'Mottes de 6'!AV914,IF($J$9=12,'Mottes de 6'!AW914,IF($J$9=13,'Mottes de 6'!AX914,IF($J$9=14,'Mottes de 6'!AY914,IF($J$9=15,'Mottes de 6'!AZ914,IF($J$9=16,'Mottes de 6'!BA914,IF($J$9=17,'Mottes de 6'!BB914,IF($J$9=18,'Mottes de 6'!BC914,IF($J$9=19,'Mottes de 6'!BD914,IF($J$9=20,'Mottes de 6'!BE914,IF($J$9=21,'Mottes de 6'!BF914,IF($J$9=22,'Mottes de 6'!BG914,IF($J$9=23,'Mottes de 6'!BH914,IF($J$9=24,'Mottes de 6'!BI914,IF($J$9=25,'Mottes de 6'!BJ914,IF($J$9=26,'Mottes de 6'!BK914,IF($J$9=27,'Mottes de 6'!BL914,IF($J$9=28,'Mottes de 6'!BM914,IF($J$9=29,'Mottes de 6'!BN914,IF($J$9=30,'Mottes de 6'!BO914,IF($J$9=31,'Mottes de 6'!BP914,IF($J$9=32,'Mottes de 6'!BQ914,IF($J$9=33,'Mottes de 6'!BR914,IF($J$9=34,'Mottes de 6'!BS914,IF($J$9=35,'Mottes de 6'!BT914,))))))))))))))))))))))))))))))))))))))))))))))))))))</f>
        <v>0</v>
      </c>
      <c r="K3048" s="103" t="str">
        <f>IF('Mottes de 6'!R914=0,"","Erreur")</f>
        <v/>
      </c>
    </row>
    <row r="3049" spans="1:11" x14ac:dyDescent="0.25">
      <c r="A3049" s="103">
        <f>IF('Mottes de 6'!A915&lt;&gt;"",'Mottes de 6'!A915,"")</f>
        <v>24025</v>
      </c>
      <c r="B3049" s="103" t="str">
        <f>IF('Mottes de 6'!L915&lt;&gt;"",'Mottes de 6'!L915,"")</f>
        <v>Noai</v>
      </c>
      <c r="C3049" s="107" t="str">
        <f>IF('Mottes de 6'!B915&lt;&gt;"",'Mottes de 6'!B915,"")</f>
        <v>ANETH</v>
      </c>
      <c r="D3049" s="107" t="str">
        <f>IF('Mottes de 6'!C915&lt;&gt;"",'Mottes de 6'!C915,"")</f>
        <v>Tedik</v>
      </c>
      <c r="E3049" s="103">
        <f>IF('Mottes de 6'!H915&lt;&gt;"",'Mottes de 6'!H915,"")</f>
        <v>10</v>
      </c>
      <c r="F3049" s="103" t="str">
        <f>IF('Mottes de 6'!E915&lt;&gt;"",'Mottes de 6'!E915,"")</f>
        <v>S</v>
      </c>
      <c r="G3049" s="103" t="str">
        <f>IF('Mottes de 6'!N915&lt;&gt;"",'Mottes de 6'!N915,"")</f>
        <v>M6</v>
      </c>
      <c r="H3049" s="103" t="str">
        <f>IF('Mottes de 6'!I915&lt;&gt;"",'Mottes de 6'!I915,"")</f>
        <v>C</v>
      </c>
      <c r="I3049" s="103" t="str">
        <f>IF('Mottes de 6'!J915&lt;&gt;"",'Mottes de 6'!J915,"")</f>
        <v/>
      </c>
      <c r="J3049" s="103">
        <f>IF($J$9=36,'Mottes de 6'!U915,IF($J$9=37,'Mottes de 6'!V915,IF($J$9=38,'Mottes de 6'!W915,IF($J$9=39,'Mottes de 6'!X915,IF($J$9=40,'Mottes de 6'!Y915,IF($J$9=41,'Mottes de 6'!Z915,IF($J$9=42,'Mottes de 6'!AA915,IF($J$9=43,'Mottes de 6'!AB915,IF($J$9=44,'Mottes de 6'!AC915,IF($J$9=45,'Mottes de 6'!AD915,IF($J$9=46,'Mottes de 6'!AE915,IF($J$9=47,'Mottes de 6'!AF915,IF($J$9=48,'Mottes de 6'!AG915,IF($J$9=49,'Mottes de 6'!AH915,IF($J$9=50,'Mottes de 6'!AI915,IF($J$9=51,'Mottes de 6'!AJ915,IF($J$9=52,'Mottes de 6'!AK915,IF($J$9=1,'Mottes de 6'!AL915,IF($J$9=2,'Mottes de 6'!AM915,IF($J$9=3,'Mottes de 6'!AN915,IF($J$9=4,'Mottes de 6'!AO915,IF($J$9=5,'Mottes de 6'!AP915,IF($J$9=6,'Mottes de 6'!AQ915,IF($J$9=7,'Mottes de 6'!AR915,IF($J$9=8,'Mottes de 6'!AS915,IF($J$9=9,'Mottes de 6'!AT915,IF($J$9=10,'Mottes de 6'!AU915,IF($J$9=11,'Mottes de 6'!AV915,IF($J$9=12,'Mottes de 6'!AW915,IF($J$9=13,'Mottes de 6'!AX915,IF($J$9=14,'Mottes de 6'!AY915,IF($J$9=15,'Mottes de 6'!AZ915,IF($J$9=16,'Mottes de 6'!BA915,IF($J$9=17,'Mottes de 6'!BB915,IF($J$9=18,'Mottes de 6'!BC915,IF($J$9=19,'Mottes de 6'!BD915,IF($J$9=20,'Mottes de 6'!BE915,IF($J$9=21,'Mottes de 6'!BF915,IF($J$9=22,'Mottes de 6'!BG915,IF($J$9=23,'Mottes de 6'!BH915,IF($J$9=24,'Mottes de 6'!BI915,IF($J$9=25,'Mottes de 6'!BJ915,IF($J$9=26,'Mottes de 6'!BK915,IF($J$9=27,'Mottes de 6'!BL915,IF($J$9=28,'Mottes de 6'!BM915,IF($J$9=29,'Mottes de 6'!BN915,IF($J$9=30,'Mottes de 6'!BO915,IF($J$9=31,'Mottes de 6'!BP915,IF($J$9=32,'Mottes de 6'!BQ915,IF($J$9=33,'Mottes de 6'!BR915,IF($J$9=34,'Mottes de 6'!BS915,IF($J$9=35,'Mottes de 6'!BT915,))))))))))))))))))))))))))))))))))))))))))))))))))))</f>
        <v>0</v>
      </c>
      <c r="K3049" s="103" t="str">
        <f>IF('Mottes de 6'!R915=0,"","Erreur")</f>
        <v/>
      </c>
    </row>
    <row r="3050" spans="1:11" x14ac:dyDescent="0.25">
      <c r="A3050" s="450"/>
      <c r="B3050" s="450"/>
      <c r="C3050" s="451" t="s">
        <v>2039</v>
      </c>
      <c r="D3050" s="451"/>
      <c r="E3050" s="450"/>
      <c r="F3050" s="450"/>
      <c r="G3050" s="450"/>
      <c r="H3050" s="450"/>
      <c r="I3050" s="450"/>
      <c r="J3050" s="450">
        <f>SUBTOTAL(9,J3047:J3049)</f>
        <v>0</v>
      </c>
      <c r="K3050" s="450"/>
    </row>
    <row r="3051" spans="1:11" x14ac:dyDescent="0.25">
      <c r="A3051" s="103">
        <f>IF('Mottes de 6'!A916&lt;&gt;"",'Mottes de 6'!A916,"")</f>
        <v>14108</v>
      </c>
      <c r="B3051" s="103" t="str">
        <f>IF('Mottes de 6'!L916&lt;&gt;"",'Mottes de 6'!L916,"")</f>
        <v>Noai</v>
      </c>
      <c r="C3051" s="107" t="str">
        <f>IF('Mottes de 6'!B916&lt;&gt;"",'Mottes de 6'!B916,"")</f>
        <v>BOURRACHE</v>
      </c>
      <c r="D3051" s="107" t="str">
        <f>IF('Mottes de 6'!C916&lt;&gt;"",'Mottes de 6'!C916,"")</f>
        <v>Officinale</v>
      </c>
      <c r="E3051" s="103">
        <f>IF('Mottes de 6'!H916&lt;&gt;"",'Mottes de 6'!H916,"")</f>
        <v>10</v>
      </c>
      <c r="F3051" s="103" t="str">
        <f>IF('Mottes de 6'!E916&lt;&gt;"",'Mottes de 6'!E916,"")</f>
        <v>S</v>
      </c>
      <c r="G3051" s="103" t="str">
        <f>IF('Mottes de 6'!N916&lt;&gt;"",'Mottes de 6'!N916,"")</f>
        <v>M6</v>
      </c>
      <c r="H3051" s="103" t="str">
        <f>IF('Mottes de 6'!I916&lt;&gt;"",'Mottes de 6'!I916,"")</f>
        <v>C</v>
      </c>
      <c r="I3051" s="103" t="str">
        <f>IF('Mottes de 6'!J916&lt;&gt;"",'Mottes de 6'!J916,"")</f>
        <v/>
      </c>
      <c r="J3051" s="103">
        <f>IF($J$9=36,'Mottes de 6'!U916,IF($J$9=37,'Mottes de 6'!V916,IF($J$9=38,'Mottes de 6'!W916,IF($J$9=39,'Mottes de 6'!X916,IF($J$9=40,'Mottes de 6'!Y916,IF($J$9=41,'Mottes de 6'!Z916,IF($J$9=42,'Mottes de 6'!AA916,IF($J$9=43,'Mottes de 6'!AB916,IF($J$9=44,'Mottes de 6'!AC916,IF($J$9=45,'Mottes de 6'!AD916,IF($J$9=46,'Mottes de 6'!AE916,IF($J$9=47,'Mottes de 6'!AF916,IF($J$9=48,'Mottes de 6'!AG916,IF($J$9=49,'Mottes de 6'!AH916,IF($J$9=50,'Mottes de 6'!AI916,IF($J$9=51,'Mottes de 6'!AJ916,IF($J$9=52,'Mottes de 6'!AK916,IF($J$9=1,'Mottes de 6'!AL916,IF($J$9=2,'Mottes de 6'!AM916,IF($J$9=3,'Mottes de 6'!AN916,IF($J$9=4,'Mottes de 6'!AO916,IF($J$9=5,'Mottes de 6'!AP916,IF($J$9=6,'Mottes de 6'!AQ916,IF($J$9=7,'Mottes de 6'!AR916,IF($J$9=8,'Mottes de 6'!AS916,IF($J$9=9,'Mottes de 6'!AT916,IF($J$9=10,'Mottes de 6'!AU916,IF($J$9=11,'Mottes de 6'!AV916,IF($J$9=12,'Mottes de 6'!AW916,IF($J$9=13,'Mottes de 6'!AX916,IF($J$9=14,'Mottes de 6'!AY916,IF($J$9=15,'Mottes de 6'!AZ916,IF($J$9=16,'Mottes de 6'!BA916,IF($J$9=17,'Mottes de 6'!BB916,IF($J$9=18,'Mottes de 6'!BC916,IF($J$9=19,'Mottes de 6'!BD916,IF($J$9=20,'Mottes de 6'!BE916,IF($J$9=21,'Mottes de 6'!BF916,IF($J$9=22,'Mottes de 6'!BG916,IF($J$9=23,'Mottes de 6'!BH916,IF($J$9=24,'Mottes de 6'!BI916,IF($J$9=25,'Mottes de 6'!BJ916,IF($J$9=26,'Mottes de 6'!BK916,IF($J$9=27,'Mottes de 6'!BL916,IF($J$9=28,'Mottes de 6'!BM916,IF($J$9=29,'Mottes de 6'!BN916,IF($J$9=30,'Mottes de 6'!BO916,IF($J$9=31,'Mottes de 6'!BP916,IF($J$9=32,'Mottes de 6'!BQ916,IF($J$9=33,'Mottes de 6'!BR916,IF($J$9=34,'Mottes de 6'!BS916,IF($J$9=35,'Mottes de 6'!BT916,))))))))))))))))))))))))))))))))))))))))))))))))))))</f>
        <v>0</v>
      </c>
      <c r="K3051" s="103" t="str">
        <f>IF('Mottes de 6'!R916=0,"","Erreur")</f>
        <v/>
      </c>
    </row>
    <row r="3052" spans="1:11" x14ac:dyDescent="0.25">
      <c r="A3052" s="450"/>
      <c r="B3052" s="450"/>
      <c r="C3052" s="451" t="s">
        <v>2040</v>
      </c>
      <c r="D3052" s="451"/>
      <c r="E3052" s="450"/>
      <c r="F3052" s="450"/>
      <c r="G3052" s="450"/>
      <c r="H3052" s="450"/>
      <c r="I3052" s="450"/>
      <c r="J3052" s="450">
        <f>SUBTOTAL(9,J3051:J3051)</f>
        <v>0</v>
      </c>
      <c r="K3052" s="450"/>
    </row>
    <row r="3053" spans="1:11" x14ac:dyDescent="0.25">
      <c r="A3053" s="103">
        <f>IF('Mottes de 6'!A917&lt;&gt;"",'Mottes de 6'!A917,"")</f>
        <v>15200</v>
      </c>
      <c r="B3053" s="103" t="str">
        <f>IF('Mottes de 6'!L917&lt;&gt;"",'Mottes de 6'!L917,"")</f>
        <v>Noai</v>
      </c>
      <c r="C3053" s="107" t="str">
        <f>IF('Mottes de 6'!B917&lt;&gt;"",'Mottes de 6'!B917,"")</f>
        <v>PETITE CAMOMILLE</v>
      </c>
      <c r="D3053" s="107" t="str">
        <f>IF('Mottes de 6'!C917&lt;&gt;"",'Mottes de 6'!C917,"")</f>
        <v>Matricaria Recutita</v>
      </c>
      <c r="E3053" s="103">
        <f>IF('Mottes de 6'!H917&lt;&gt;"",'Mottes de 6'!H917,"")</f>
        <v>11</v>
      </c>
      <c r="F3053" s="103" t="str">
        <f>IF('Mottes de 6'!E917&lt;&gt;"",'Mottes de 6'!E917,"")</f>
        <v>S</v>
      </c>
      <c r="G3053" s="103" t="str">
        <f>IF('Mottes de 6'!N917&lt;&gt;"",'Mottes de 6'!N917,"")</f>
        <v>M6</v>
      </c>
      <c r="H3053" s="103" t="str">
        <f>IF('Mottes de 6'!I917&lt;&gt;"",'Mottes de 6'!I917,"")</f>
        <v>B</v>
      </c>
      <c r="I3053" s="103" t="str">
        <f>IF('Mottes de 6'!J917&lt;&gt;"",'Mottes de 6'!J917,"")</f>
        <v/>
      </c>
      <c r="J3053" s="103">
        <f>IF($J$9=36,'Mottes de 6'!U917,IF($J$9=37,'Mottes de 6'!V917,IF($J$9=38,'Mottes de 6'!W917,IF($J$9=39,'Mottes de 6'!X917,IF($J$9=40,'Mottes de 6'!Y917,IF($J$9=41,'Mottes de 6'!Z917,IF($J$9=42,'Mottes de 6'!AA917,IF($J$9=43,'Mottes de 6'!AB917,IF($J$9=44,'Mottes de 6'!AC917,IF($J$9=45,'Mottes de 6'!AD917,IF($J$9=46,'Mottes de 6'!AE917,IF($J$9=47,'Mottes de 6'!AF917,IF($J$9=48,'Mottes de 6'!AG917,IF($J$9=49,'Mottes de 6'!AH917,IF($J$9=50,'Mottes de 6'!AI917,IF($J$9=51,'Mottes de 6'!AJ917,IF($J$9=52,'Mottes de 6'!AK917,IF($J$9=1,'Mottes de 6'!AL917,IF($J$9=2,'Mottes de 6'!AM917,IF($J$9=3,'Mottes de 6'!AN917,IF($J$9=4,'Mottes de 6'!AO917,IF($J$9=5,'Mottes de 6'!AP917,IF($J$9=6,'Mottes de 6'!AQ917,IF($J$9=7,'Mottes de 6'!AR917,IF($J$9=8,'Mottes de 6'!AS917,IF($J$9=9,'Mottes de 6'!AT917,IF($J$9=10,'Mottes de 6'!AU917,IF($J$9=11,'Mottes de 6'!AV917,IF($J$9=12,'Mottes de 6'!AW917,IF($J$9=13,'Mottes de 6'!AX917,IF($J$9=14,'Mottes de 6'!AY917,IF($J$9=15,'Mottes de 6'!AZ917,IF($J$9=16,'Mottes de 6'!BA917,IF($J$9=17,'Mottes de 6'!BB917,IF($J$9=18,'Mottes de 6'!BC917,IF($J$9=19,'Mottes de 6'!BD917,IF($J$9=20,'Mottes de 6'!BE917,IF($J$9=21,'Mottes de 6'!BF917,IF($J$9=22,'Mottes de 6'!BG917,IF($J$9=23,'Mottes de 6'!BH917,IF($J$9=24,'Mottes de 6'!BI917,IF($J$9=25,'Mottes de 6'!BJ917,IF($J$9=26,'Mottes de 6'!BK917,IF($J$9=27,'Mottes de 6'!BL917,IF($J$9=28,'Mottes de 6'!BM917,IF($J$9=29,'Mottes de 6'!BN917,IF($J$9=30,'Mottes de 6'!BO917,IF($J$9=31,'Mottes de 6'!BP917,IF($J$9=32,'Mottes de 6'!BQ917,IF($J$9=33,'Mottes de 6'!BR917,IF($J$9=34,'Mottes de 6'!BS917,IF($J$9=35,'Mottes de 6'!BT917,))))))))))))))))))))))))))))))))))))))))))))))))))))</f>
        <v>0</v>
      </c>
      <c r="K3053" s="103" t="str">
        <f>IF('Mottes de 6'!R917=0,"","Erreur")</f>
        <v/>
      </c>
    </row>
    <row r="3054" spans="1:11" x14ac:dyDescent="0.25">
      <c r="A3054" s="450"/>
      <c r="B3054" s="450"/>
      <c r="C3054" s="451" t="s">
        <v>2022</v>
      </c>
      <c r="D3054" s="451"/>
      <c r="E3054" s="450"/>
      <c r="F3054" s="450"/>
      <c r="G3054" s="450"/>
      <c r="H3054" s="450"/>
      <c r="I3054" s="450"/>
      <c r="J3054" s="450">
        <f>SUBTOTAL(9,J3053:J3053)</f>
        <v>0</v>
      </c>
      <c r="K3054" s="450"/>
    </row>
    <row r="3055" spans="1:11" x14ac:dyDescent="0.25">
      <c r="A3055" s="103">
        <f>IF('Mottes de 6'!A918&lt;&gt;"",'Mottes de 6'!A918,"")</f>
        <v>25263</v>
      </c>
      <c r="B3055" s="103" t="str">
        <f>IF('Mottes de 6'!L918&lt;&gt;"",'Mottes de 6'!L918,"")</f>
        <v>Noai</v>
      </c>
      <c r="C3055" s="107" t="str">
        <f>IF('Mottes de 6'!B918&lt;&gt;"",'Mottes de 6'!B918,"")</f>
        <v>CAPUCINE</v>
      </c>
      <c r="D3055" s="107" t="str">
        <f>IF('Mottes de 6'!C918&lt;&gt;"",'Mottes de 6'!C918,"")</f>
        <v>Baby Orange</v>
      </c>
      <c r="E3055" s="103">
        <f>IF('Mottes de 6'!H918&lt;&gt;"",'Mottes de 6'!H918,"")</f>
        <v>8</v>
      </c>
      <c r="F3055" s="103" t="str">
        <f>IF('Mottes de 6'!E918&lt;&gt;"",'Mottes de 6'!E918,"")</f>
        <v>S</v>
      </c>
      <c r="G3055" s="103" t="str">
        <f>IF('Mottes de 6'!N918&lt;&gt;"",'Mottes de 6'!N918,"")</f>
        <v>M6</v>
      </c>
      <c r="H3055" s="103" t="str">
        <f>IF('Mottes de 6'!I918&lt;&gt;"",'Mottes de 6'!I918,"")</f>
        <v>A</v>
      </c>
      <c r="I3055" s="103" t="str">
        <f>IF('Mottes de 6'!J918&lt;&gt;"",'Mottes de 6'!J918,"")</f>
        <v/>
      </c>
      <c r="J3055" s="103">
        <f>IF($J$9=36,'Mottes de 6'!U918,IF($J$9=37,'Mottes de 6'!V918,IF($J$9=38,'Mottes de 6'!W918,IF($J$9=39,'Mottes de 6'!X918,IF($J$9=40,'Mottes de 6'!Y918,IF($J$9=41,'Mottes de 6'!Z918,IF($J$9=42,'Mottes de 6'!AA918,IF($J$9=43,'Mottes de 6'!AB918,IF($J$9=44,'Mottes de 6'!AC918,IF($J$9=45,'Mottes de 6'!AD918,IF($J$9=46,'Mottes de 6'!AE918,IF($J$9=47,'Mottes de 6'!AF918,IF($J$9=48,'Mottes de 6'!AG918,IF($J$9=49,'Mottes de 6'!AH918,IF($J$9=50,'Mottes de 6'!AI918,IF($J$9=51,'Mottes de 6'!AJ918,IF($J$9=52,'Mottes de 6'!AK918,IF($J$9=1,'Mottes de 6'!AL918,IF($J$9=2,'Mottes de 6'!AM918,IF($J$9=3,'Mottes de 6'!AN918,IF($J$9=4,'Mottes de 6'!AO918,IF($J$9=5,'Mottes de 6'!AP918,IF($J$9=6,'Mottes de 6'!AQ918,IF($J$9=7,'Mottes de 6'!AR918,IF($J$9=8,'Mottes de 6'!AS918,IF($J$9=9,'Mottes de 6'!AT918,IF($J$9=10,'Mottes de 6'!AU918,IF($J$9=11,'Mottes de 6'!AV918,IF($J$9=12,'Mottes de 6'!AW918,IF($J$9=13,'Mottes de 6'!AX918,IF($J$9=14,'Mottes de 6'!AY918,IF($J$9=15,'Mottes de 6'!AZ918,IF($J$9=16,'Mottes de 6'!BA918,IF($J$9=17,'Mottes de 6'!BB918,IF($J$9=18,'Mottes de 6'!BC918,IF($J$9=19,'Mottes de 6'!BD918,IF($J$9=20,'Mottes de 6'!BE918,IF($J$9=21,'Mottes de 6'!BF918,IF($J$9=22,'Mottes de 6'!BG918,IF($J$9=23,'Mottes de 6'!BH918,IF($J$9=24,'Mottes de 6'!BI918,IF($J$9=25,'Mottes de 6'!BJ918,IF($J$9=26,'Mottes de 6'!BK918,IF($J$9=27,'Mottes de 6'!BL918,IF($J$9=28,'Mottes de 6'!BM918,IF($J$9=29,'Mottes de 6'!BN918,IF($J$9=30,'Mottes de 6'!BO918,IF($J$9=31,'Mottes de 6'!BP918,IF($J$9=32,'Mottes de 6'!BQ918,IF($J$9=33,'Mottes de 6'!BR918,IF($J$9=34,'Mottes de 6'!BS918,IF($J$9=35,'Mottes de 6'!BT918,))))))))))))))))))))))))))))))))))))))))))))))))))))</f>
        <v>0</v>
      </c>
      <c r="K3055" s="103" t="str">
        <f>IF('Mottes de 6'!R918=0,"","Erreur")</f>
        <v/>
      </c>
    </row>
    <row r="3056" spans="1:11" x14ac:dyDescent="0.25">
      <c r="A3056" s="450"/>
      <c r="B3056" s="450"/>
      <c r="C3056" s="451" t="s">
        <v>1841</v>
      </c>
      <c r="D3056" s="451"/>
      <c r="E3056" s="450"/>
      <c r="F3056" s="450"/>
      <c r="G3056" s="450"/>
      <c r="H3056" s="450"/>
      <c r="I3056" s="450"/>
      <c r="J3056" s="450">
        <f>SUBTOTAL(9,J3055:J3055)</f>
        <v>0</v>
      </c>
      <c r="K3056" s="450"/>
    </row>
    <row r="3057" spans="1:11" x14ac:dyDescent="0.25">
      <c r="A3057" s="103">
        <f>IF('Mottes de 6'!A919&lt;&gt;"",'Mottes de 6'!A919,"")</f>
        <v>13138</v>
      </c>
      <c r="B3057" s="103" t="str">
        <f>IF('Mottes de 6'!L919&lt;&gt;"",'Mottes de 6'!L919,"")</f>
        <v>Noai</v>
      </c>
      <c r="C3057" s="107" t="str">
        <f>IF('Mottes de 6'!B919&lt;&gt;"",'Mottes de 6'!B919,"")</f>
        <v>COLEUS CANINA</v>
      </c>
      <c r="D3057" s="107" t="str">
        <f>IF('Mottes de 6'!C919&lt;&gt;"",'Mottes de 6'!C919,"")</f>
        <v>Vert</v>
      </c>
      <c r="E3057" s="103">
        <f>IF('Mottes de 6'!H919&lt;&gt;"",'Mottes de 6'!H919,"")</f>
        <v>9</v>
      </c>
      <c r="F3057" s="103" t="str">
        <f>IF('Mottes de 6'!E919&lt;&gt;"",'Mottes de 6'!E919,"")</f>
        <v>B</v>
      </c>
      <c r="G3057" s="103" t="str">
        <f>IF('Mottes de 6'!N919&lt;&gt;"",'Mottes de 6'!N919,"")</f>
        <v>M6</v>
      </c>
      <c r="H3057" s="103" t="str">
        <f>IF('Mottes de 6'!I919&lt;&gt;"",'Mottes de 6'!I919,"")</f>
        <v>A</v>
      </c>
      <c r="I3057" s="103">
        <f>IF('Mottes de 6'!J919&lt;&gt;"",'Mottes de 6'!J919,"")</f>
        <v>0.05</v>
      </c>
      <c r="J3057" s="103">
        <f>IF($J$9=36,'Mottes de 6'!U919,IF($J$9=37,'Mottes de 6'!V919,IF($J$9=38,'Mottes de 6'!W919,IF($J$9=39,'Mottes de 6'!X919,IF($J$9=40,'Mottes de 6'!Y919,IF($J$9=41,'Mottes de 6'!Z919,IF($J$9=42,'Mottes de 6'!AA919,IF($J$9=43,'Mottes de 6'!AB919,IF($J$9=44,'Mottes de 6'!AC919,IF($J$9=45,'Mottes de 6'!AD919,IF($J$9=46,'Mottes de 6'!AE919,IF($J$9=47,'Mottes de 6'!AF919,IF($J$9=48,'Mottes de 6'!AG919,IF($J$9=49,'Mottes de 6'!AH919,IF($J$9=50,'Mottes de 6'!AI919,IF($J$9=51,'Mottes de 6'!AJ919,IF($J$9=52,'Mottes de 6'!AK919,IF($J$9=1,'Mottes de 6'!AL919,IF($J$9=2,'Mottes de 6'!AM919,IF($J$9=3,'Mottes de 6'!AN919,IF($J$9=4,'Mottes de 6'!AO919,IF($J$9=5,'Mottes de 6'!AP919,IF($J$9=6,'Mottes de 6'!AQ919,IF($J$9=7,'Mottes de 6'!AR919,IF($J$9=8,'Mottes de 6'!AS919,IF($J$9=9,'Mottes de 6'!AT919,IF($J$9=10,'Mottes de 6'!AU919,IF($J$9=11,'Mottes de 6'!AV919,IF($J$9=12,'Mottes de 6'!AW919,IF($J$9=13,'Mottes de 6'!AX919,IF($J$9=14,'Mottes de 6'!AY919,IF($J$9=15,'Mottes de 6'!AZ919,IF($J$9=16,'Mottes de 6'!BA919,IF($J$9=17,'Mottes de 6'!BB919,IF($J$9=18,'Mottes de 6'!BC919,IF($J$9=19,'Mottes de 6'!BD919,IF($J$9=20,'Mottes de 6'!BE919,IF($J$9=21,'Mottes de 6'!BF919,IF($J$9=22,'Mottes de 6'!BG919,IF($J$9=23,'Mottes de 6'!BH919,IF($J$9=24,'Mottes de 6'!BI919,IF($J$9=25,'Mottes de 6'!BJ919,IF($J$9=26,'Mottes de 6'!BK919,IF($J$9=27,'Mottes de 6'!BL919,IF($J$9=28,'Mottes de 6'!BM919,IF($J$9=29,'Mottes de 6'!BN919,IF($J$9=30,'Mottes de 6'!BO919,IF($J$9=31,'Mottes de 6'!BP919,IF($J$9=32,'Mottes de 6'!BQ919,IF($J$9=33,'Mottes de 6'!BR919,IF($J$9=34,'Mottes de 6'!BS919,IF($J$9=35,'Mottes de 6'!BT919,))))))))))))))))))))))))))))))))))))))))))))))))))))</f>
        <v>0</v>
      </c>
      <c r="K3057" s="103" t="str">
        <f>IF('Mottes de 6'!R919=0,"","Erreur")</f>
        <v/>
      </c>
    </row>
    <row r="3058" spans="1:11" x14ac:dyDescent="0.25">
      <c r="A3058" s="450"/>
      <c r="B3058" s="450"/>
      <c r="C3058" s="451" t="s">
        <v>2041</v>
      </c>
      <c r="D3058" s="451"/>
      <c r="E3058" s="450"/>
      <c r="F3058" s="450"/>
      <c r="G3058" s="450"/>
      <c r="H3058" s="450"/>
      <c r="I3058" s="450"/>
      <c r="J3058" s="450">
        <f>SUBTOTAL(9,J3057:J3057)</f>
        <v>0</v>
      </c>
      <c r="K3058" s="450"/>
    </row>
    <row r="3059" spans="1:11" x14ac:dyDescent="0.25">
      <c r="A3059" s="103">
        <f>IF('Mottes de 6'!A920&lt;&gt;"",'Mottes de 6'!A920,"")</f>
        <v>20370</v>
      </c>
      <c r="B3059" s="103" t="str">
        <f>IF('Mottes de 6'!L920&lt;&gt;"",'Mottes de 6'!L920,"")</f>
        <v>Noai</v>
      </c>
      <c r="C3059" s="107" t="str">
        <f>IF('Mottes de 6'!B920&lt;&gt;"",'Mottes de 6'!B920,"")</f>
        <v>CONSOUDE</v>
      </c>
      <c r="D3059" s="107" t="str">
        <f>IF('Mottes de 6'!C920&lt;&gt;"",'Mottes de 6'!C920,"")</f>
        <v>Officinale</v>
      </c>
      <c r="E3059" s="103">
        <f>IF('Mottes de 6'!H920&lt;&gt;"",'Mottes de 6'!H920,"")</f>
        <v>12</v>
      </c>
      <c r="F3059" s="103" t="str">
        <f>IF('Mottes de 6'!E920&lt;&gt;"",'Mottes de 6'!E920,"")</f>
        <v>S</v>
      </c>
      <c r="G3059" s="103" t="str">
        <f>IF('Mottes de 6'!N920&lt;&gt;"",'Mottes de 6'!N920,"")</f>
        <v>M6</v>
      </c>
      <c r="H3059" s="103" t="str">
        <f>IF('Mottes de 6'!I920&lt;&gt;"",'Mottes de 6'!I920,"")</f>
        <v>A</v>
      </c>
      <c r="I3059" s="103" t="str">
        <f>IF('Mottes de 6'!J920&lt;&gt;"",'Mottes de 6'!J920,"")</f>
        <v/>
      </c>
      <c r="J3059" s="103">
        <f>IF($J$9=36,'Mottes de 6'!U920,IF($J$9=37,'Mottes de 6'!V920,IF($J$9=38,'Mottes de 6'!W920,IF($J$9=39,'Mottes de 6'!X920,IF($J$9=40,'Mottes de 6'!Y920,IF($J$9=41,'Mottes de 6'!Z920,IF($J$9=42,'Mottes de 6'!AA920,IF($J$9=43,'Mottes de 6'!AB920,IF($J$9=44,'Mottes de 6'!AC920,IF($J$9=45,'Mottes de 6'!AD920,IF($J$9=46,'Mottes de 6'!AE920,IF($J$9=47,'Mottes de 6'!AF920,IF($J$9=48,'Mottes de 6'!AG920,IF($J$9=49,'Mottes de 6'!AH920,IF($J$9=50,'Mottes de 6'!AI920,IF($J$9=51,'Mottes de 6'!AJ920,IF($J$9=52,'Mottes de 6'!AK920,IF($J$9=1,'Mottes de 6'!AL920,IF($J$9=2,'Mottes de 6'!AM920,IF($J$9=3,'Mottes de 6'!AN920,IF($J$9=4,'Mottes de 6'!AO920,IF($J$9=5,'Mottes de 6'!AP920,IF($J$9=6,'Mottes de 6'!AQ920,IF($J$9=7,'Mottes de 6'!AR920,IF($J$9=8,'Mottes de 6'!AS920,IF($J$9=9,'Mottes de 6'!AT920,IF($J$9=10,'Mottes de 6'!AU920,IF($J$9=11,'Mottes de 6'!AV920,IF($J$9=12,'Mottes de 6'!AW920,IF($J$9=13,'Mottes de 6'!AX920,IF($J$9=14,'Mottes de 6'!AY920,IF($J$9=15,'Mottes de 6'!AZ920,IF($J$9=16,'Mottes de 6'!BA920,IF($J$9=17,'Mottes de 6'!BB920,IF($J$9=18,'Mottes de 6'!BC920,IF($J$9=19,'Mottes de 6'!BD920,IF($J$9=20,'Mottes de 6'!BE920,IF($J$9=21,'Mottes de 6'!BF920,IF($J$9=22,'Mottes de 6'!BG920,IF($J$9=23,'Mottes de 6'!BH920,IF($J$9=24,'Mottes de 6'!BI920,IF($J$9=25,'Mottes de 6'!BJ920,IF($J$9=26,'Mottes de 6'!BK920,IF($J$9=27,'Mottes de 6'!BL920,IF($J$9=28,'Mottes de 6'!BM920,IF($J$9=29,'Mottes de 6'!BN920,IF($J$9=30,'Mottes de 6'!BO920,IF($J$9=31,'Mottes de 6'!BP920,IF($J$9=32,'Mottes de 6'!BQ920,IF($J$9=33,'Mottes de 6'!BR920,IF($J$9=34,'Mottes de 6'!BS920,IF($J$9=35,'Mottes de 6'!BT920,))))))))))))))))))))))))))))))))))))))))))))))))))))</f>
        <v>0</v>
      </c>
      <c r="K3059" s="103" t="str">
        <f>IF('Mottes de 6'!R920=0,"","Erreur")</f>
        <v/>
      </c>
    </row>
    <row r="3060" spans="1:11" x14ac:dyDescent="0.25">
      <c r="A3060" s="450"/>
      <c r="B3060" s="450"/>
      <c r="C3060" s="451" t="s">
        <v>2042</v>
      </c>
      <c r="D3060" s="451"/>
      <c r="E3060" s="450"/>
      <c r="F3060" s="450"/>
      <c r="G3060" s="450"/>
      <c r="H3060" s="450"/>
      <c r="I3060" s="450"/>
      <c r="J3060" s="450">
        <f>SUBTOTAL(9,J3059:J3059)</f>
        <v>0</v>
      </c>
      <c r="K3060" s="450"/>
    </row>
    <row r="3061" spans="1:11" x14ac:dyDescent="0.25">
      <c r="A3061" s="103">
        <f>IF('Mottes de 6'!A921&lt;&gt;"",'Mottes de 6'!A921,"")</f>
        <v>20388</v>
      </c>
      <c r="B3061" s="103" t="str">
        <f>IF('Mottes de 6'!L921&lt;&gt;"",'Mottes de 6'!L921,"")</f>
        <v>Noai</v>
      </c>
      <c r="C3061" s="107" t="str">
        <f>IF('Mottes de 6'!B921&lt;&gt;"",'Mottes de 6'!B921,"")</f>
        <v>COSMOS BIPINNATUS SONATA</v>
      </c>
      <c r="D3061" s="107" t="str">
        <f>IF('Mottes de 6'!C921&lt;&gt;"",'Mottes de 6'!C921,"")</f>
        <v>Blanc</v>
      </c>
      <c r="E3061" s="103">
        <f>IF('Mottes de 6'!H921&lt;&gt;"",'Mottes de 6'!H921,"")</f>
        <v>9</v>
      </c>
      <c r="F3061" s="103" t="str">
        <f>IF('Mottes de 6'!E921&lt;&gt;"",'Mottes de 6'!E921,"")</f>
        <v>S</v>
      </c>
      <c r="G3061" s="103" t="str">
        <f>IF('Mottes de 6'!N921&lt;&gt;"",'Mottes de 6'!N921,"")</f>
        <v>M6</v>
      </c>
      <c r="H3061" s="103" t="str">
        <f>IF('Mottes de 6'!I921&lt;&gt;"",'Mottes de 6'!I921,"")</f>
        <v>C</v>
      </c>
      <c r="I3061" s="103" t="str">
        <f>IF('Mottes de 6'!J921&lt;&gt;"",'Mottes de 6'!J921,"")</f>
        <v/>
      </c>
      <c r="J3061" s="103">
        <f>IF($J$9=36,'Mottes de 6'!U921,IF($J$9=37,'Mottes de 6'!V921,IF($J$9=38,'Mottes de 6'!W921,IF($J$9=39,'Mottes de 6'!X921,IF($J$9=40,'Mottes de 6'!Y921,IF($J$9=41,'Mottes de 6'!Z921,IF($J$9=42,'Mottes de 6'!AA921,IF($J$9=43,'Mottes de 6'!AB921,IF($J$9=44,'Mottes de 6'!AC921,IF($J$9=45,'Mottes de 6'!AD921,IF($J$9=46,'Mottes de 6'!AE921,IF($J$9=47,'Mottes de 6'!AF921,IF($J$9=48,'Mottes de 6'!AG921,IF($J$9=49,'Mottes de 6'!AH921,IF($J$9=50,'Mottes de 6'!AI921,IF($J$9=51,'Mottes de 6'!AJ921,IF($J$9=52,'Mottes de 6'!AK921,IF($J$9=1,'Mottes de 6'!AL921,IF($J$9=2,'Mottes de 6'!AM921,IF($J$9=3,'Mottes de 6'!AN921,IF($J$9=4,'Mottes de 6'!AO921,IF($J$9=5,'Mottes de 6'!AP921,IF($J$9=6,'Mottes de 6'!AQ921,IF($J$9=7,'Mottes de 6'!AR921,IF($J$9=8,'Mottes de 6'!AS921,IF($J$9=9,'Mottes de 6'!AT921,IF($J$9=10,'Mottes de 6'!AU921,IF($J$9=11,'Mottes de 6'!AV921,IF($J$9=12,'Mottes de 6'!AW921,IF($J$9=13,'Mottes de 6'!AX921,IF($J$9=14,'Mottes de 6'!AY921,IF($J$9=15,'Mottes de 6'!AZ921,IF($J$9=16,'Mottes de 6'!BA921,IF($J$9=17,'Mottes de 6'!BB921,IF($J$9=18,'Mottes de 6'!BC921,IF($J$9=19,'Mottes de 6'!BD921,IF($J$9=20,'Mottes de 6'!BE921,IF($J$9=21,'Mottes de 6'!BF921,IF($J$9=22,'Mottes de 6'!BG921,IF($J$9=23,'Mottes de 6'!BH921,IF($J$9=24,'Mottes de 6'!BI921,IF($J$9=25,'Mottes de 6'!BJ921,IF($J$9=26,'Mottes de 6'!BK921,IF($J$9=27,'Mottes de 6'!BL921,IF($J$9=28,'Mottes de 6'!BM921,IF($J$9=29,'Mottes de 6'!BN921,IF($J$9=30,'Mottes de 6'!BO921,IF($J$9=31,'Mottes de 6'!BP921,IF($J$9=32,'Mottes de 6'!BQ921,IF($J$9=33,'Mottes de 6'!BR921,IF($J$9=34,'Mottes de 6'!BS921,IF($J$9=35,'Mottes de 6'!BT921,))))))))))))))))))))))))))))))))))))))))))))))))))))</f>
        <v>0</v>
      </c>
      <c r="K3061" s="103" t="str">
        <f>IF('Mottes de 6'!R921=0,"","Erreur")</f>
        <v/>
      </c>
    </row>
    <row r="3062" spans="1:11" x14ac:dyDescent="0.25">
      <c r="A3062" s="103">
        <f>IF('Mottes de 6'!A922&lt;&gt;"",'Mottes de 6'!A922,"")</f>
        <v>20391</v>
      </c>
      <c r="B3062" s="103" t="str">
        <f>IF('Mottes de 6'!L922&lt;&gt;"",'Mottes de 6'!L922,"")</f>
        <v>Noai</v>
      </c>
      <c r="C3062" s="107" t="str">
        <f>IF('Mottes de 6'!B922&lt;&gt;"",'Mottes de 6'!B922,"")</f>
        <v>COSMOS BIPINNATUS SONATA</v>
      </c>
      <c r="D3062" s="107" t="str">
        <f>IF('Mottes de 6'!C922&lt;&gt;"",'Mottes de 6'!C922,"")</f>
        <v>Carmin</v>
      </c>
      <c r="E3062" s="103">
        <f>IF('Mottes de 6'!H922&lt;&gt;"",'Mottes de 6'!H922,"")</f>
        <v>9</v>
      </c>
      <c r="F3062" s="103" t="str">
        <f>IF('Mottes de 6'!E922&lt;&gt;"",'Mottes de 6'!E922,"")</f>
        <v>S</v>
      </c>
      <c r="G3062" s="103" t="str">
        <f>IF('Mottes de 6'!N922&lt;&gt;"",'Mottes de 6'!N922,"")</f>
        <v>M6</v>
      </c>
      <c r="H3062" s="103" t="str">
        <f>IF('Mottes de 6'!I922&lt;&gt;"",'Mottes de 6'!I922,"")</f>
        <v>C</v>
      </c>
      <c r="I3062" s="103" t="str">
        <f>IF('Mottes de 6'!J922&lt;&gt;"",'Mottes de 6'!J922,"")</f>
        <v/>
      </c>
      <c r="J3062" s="103">
        <f>IF($J$9=36,'Mottes de 6'!U922,IF($J$9=37,'Mottes de 6'!V922,IF($J$9=38,'Mottes de 6'!W922,IF($J$9=39,'Mottes de 6'!X922,IF($J$9=40,'Mottes de 6'!Y922,IF($J$9=41,'Mottes de 6'!Z922,IF($J$9=42,'Mottes de 6'!AA922,IF($J$9=43,'Mottes de 6'!AB922,IF($J$9=44,'Mottes de 6'!AC922,IF($J$9=45,'Mottes de 6'!AD922,IF($J$9=46,'Mottes de 6'!AE922,IF($J$9=47,'Mottes de 6'!AF922,IF($J$9=48,'Mottes de 6'!AG922,IF($J$9=49,'Mottes de 6'!AH922,IF($J$9=50,'Mottes de 6'!AI922,IF($J$9=51,'Mottes de 6'!AJ922,IF($J$9=52,'Mottes de 6'!AK922,IF($J$9=1,'Mottes de 6'!AL922,IF($J$9=2,'Mottes de 6'!AM922,IF($J$9=3,'Mottes de 6'!AN922,IF($J$9=4,'Mottes de 6'!AO922,IF($J$9=5,'Mottes de 6'!AP922,IF($J$9=6,'Mottes de 6'!AQ922,IF($J$9=7,'Mottes de 6'!AR922,IF($J$9=8,'Mottes de 6'!AS922,IF($J$9=9,'Mottes de 6'!AT922,IF($J$9=10,'Mottes de 6'!AU922,IF($J$9=11,'Mottes de 6'!AV922,IF($J$9=12,'Mottes de 6'!AW922,IF($J$9=13,'Mottes de 6'!AX922,IF($J$9=14,'Mottes de 6'!AY922,IF($J$9=15,'Mottes de 6'!AZ922,IF($J$9=16,'Mottes de 6'!BA922,IF($J$9=17,'Mottes de 6'!BB922,IF($J$9=18,'Mottes de 6'!BC922,IF($J$9=19,'Mottes de 6'!BD922,IF($J$9=20,'Mottes de 6'!BE922,IF($J$9=21,'Mottes de 6'!BF922,IF($J$9=22,'Mottes de 6'!BG922,IF($J$9=23,'Mottes de 6'!BH922,IF($J$9=24,'Mottes de 6'!BI922,IF($J$9=25,'Mottes de 6'!BJ922,IF($J$9=26,'Mottes de 6'!BK922,IF($J$9=27,'Mottes de 6'!BL922,IF($J$9=28,'Mottes de 6'!BM922,IF($J$9=29,'Mottes de 6'!BN922,IF($J$9=30,'Mottes de 6'!BO922,IF($J$9=31,'Mottes de 6'!BP922,IF($J$9=32,'Mottes de 6'!BQ922,IF($J$9=33,'Mottes de 6'!BR922,IF($J$9=34,'Mottes de 6'!BS922,IF($J$9=35,'Mottes de 6'!BT922,))))))))))))))))))))))))))))))))))))))))))))))))))))</f>
        <v>0</v>
      </c>
      <c r="K3062" s="103" t="str">
        <f>IF('Mottes de 6'!R922=0,"","Erreur")</f>
        <v/>
      </c>
    </row>
    <row r="3063" spans="1:11" x14ac:dyDescent="0.25">
      <c r="A3063" s="103">
        <f>IF('Mottes de 6'!A923&lt;&gt;"",'Mottes de 6'!A923,"")</f>
        <v>20394</v>
      </c>
      <c r="B3063" s="103" t="str">
        <f>IF('Mottes de 6'!L923&lt;&gt;"",'Mottes de 6'!L923,"")</f>
        <v>Noai</v>
      </c>
      <c r="C3063" s="107" t="str">
        <f>IF('Mottes de 6'!B923&lt;&gt;"",'Mottes de 6'!B923,"")</f>
        <v>COSMOS BIPINNATUS SONATA</v>
      </c>
      <c r="D3063" s="107" t="str">
        <f>IF('Mottes de 6'!C923&lt;&gt;"",'Mottes de 6'!C923,"")</f>
        <v>Rose</v>
      </c>
      <c r="E3063" s="103">
        <f>IF('Mottes de 6'!H923&lt;&gt;"",'Mottes de 6'!H923,"")</f>
        <v>9</v>
      </c>
      <c r="F3063" s="103" t="str">
        <f>IF('Mottes de 6'!E923&lt;&gt;"",'Mottes de 6'!E923,"")</f>
        <v>S</v>
      </c>
      <c r="G3063" s="103" t="str">
        <f>IF('Mottes de 6'!N923&lt;&gt;"",'Mottes de 6'!N923,"")</f>
        <v>M6</v>
      </c>
      <c r="H3063" s="103" t="str">
        <f>IF('Mottes de 6'!I923&lt;&gt;"",'Mottes de 6'!I923,"")</f>
        <v>C</v>
      </c>
      <c r="I3063" s="103" t="str">
        <f>IF('Mottes de 6'!J923&lt;&gt;"",'Mottes de 6'!J923,"")</f>
        <v/>
      </c>
      <c r="J3063" s="103">
        <f>IF($J$9=36,'Mottes de 6'!U923,IF($J$9=37,'Mottes de 6'!V923,IF($J$9=38,'Mottes de 6'!W923,IF($J$9=39,'Mottes de 6'!X923,IF($J$9=40,'Mottes de 6'!Y923,IF($J$9=41,'Mottes de 6'!Z923,IF($J$9=42,'Mottes de 6'!AA923,IF($J$9=43,'Mottes de 6'!AB923,IF($J$9=44,'Mottes de 6'!AC923,IF($J$9=45,'Mottes de 6'!AD923,IF($J$9=46,'Mottes de 6'!AE923,IF($J$9=47,'Mottes de 6'!AF923,IF($J$9=48,'Mottes de 6'!AG923,IF($J$9=49,'Mottes de 6'!AH923,IF($J$9=50,'Mottes de 6'!AI923,IF($J$9=51,'Mottes de 6'!AJ923,IF($J$9=52,'Mottes de 6'!AK923,IF($J$9=1,'Mottes de 6'!AL923,IF($J$9=2,'Mottes de 6'!AM923,IF($J$9=3,'Mottes de 6'!AN923,IF($J$9=4,'Mottes de 6'!AO923,IF($J$9=5,'Mottes de 6'!AP923,IF($J$9=6,'Mottes de 6'!AQ923,IF($J$9=7,'Mottes de 6'!AR923,IF($J$9=8,'Mottes de 6'!AS923,IF($J$9=9,'Mottes de 6'!AT923,IF($J$9=10,'Mottes de 6'!AU923,IF($J$9=11,'Mottes de 6'!AV923,IF($J$9=12,'Mottes de 6'!AW923,IF($J$9=13,'Mottes de 6'!AX923,IF($J$9=14,'Mottes de 6'!AY923,IF($J$9=15,'Mottes de 6'!AZ923,IF($J$9=16,'Mottes de 6'!BA923,IF($J$9=17,'Mottes de 6'!BB923,IF($J$9=18,'Mottes de 6'!BC923,IF($J$9=19,'Mottes de 6'!BD923,IF($J$9=20,'Mottes de 6'!BE923,IF($J$9=21,'Mottes de 6'!BF923,IF($J$9=22,'Mottes de 6'!BG923,IF($J$9=23,'Mottes de 6'!BH923,IF($J$9=24,'Mottes de 6'!BI923,IF($J$9=25,'Mottes de 6'!BJ923,IF($J$9=26,'Mottes de 6'!BK923,IF($J$9=27,'Mottes de 6'!BL923,IF($J$9=28,'Mottes de 6'!BM923,IF($J$9=29,'Mottes de 6'!BN923,IF($J$9=30,'Mottes de 6'!BO923,IF($J$9=31,'Mottes de 6'!BP923,IF($J$9=32,'Mottes de 6'!BQ923,IF($J$9=33,'Mottes de 6'!BR923,IF($J$9=34,'Mottes de 6'!BS923,IF($J$9=35,'Mottes de 6'!BT923,))))))))))))))))))))))))))))))))))))))))))))))))))))</f>
        <v>0</v>
      </c>
      <c r="K3063" s="103" t="str">
        <f>IF('Mottes de 6'!R923=0,"","Erreur")</f>
        <v/>
      </c>
    </row>
    <row r="3064" spans="1:11" x14ac:dyDescent="0.25">
      <c r="A3064" s="103">
        <f>IF('Mottes de 6'!A924&lt;&gt;"",'Mottes de 6'!A924,"")</f>
        <v>11714</v>
      </c>
      <c r="B3064" s="103" t="str">
        <f>IF('Mottes de 6'!L924&lt;&gt;"",'Mottes de 6'!L924,"")</f>
        <v>Noai</v>
      </c>
      <c r="C3064" s="107" t="str">
        <f>IF('Mottes de 6'!B924&lt;&gt;"",'Mottes de 6'!B924,"")</f>
        <v>COSMOS BIPINNATUS SONATA</v>
      </c>
      <c r="D3064" s="107" t="str">
        <f>IF('Mottes de 6'!C924&lt;&gt;"",'Mottes de 6'!C924,"")</f>
        <v>Variés</v>
      </c>
      <c r="E3064" s="103">
        <f>IF('Mottes de 6'!H924&lt;&gt;"",'Mottes de 6'!H924,"")</f>
        <v>9</v>
      </c>
      <c r="F3064" s="103" t="str">
        <f>IF('Mottes de 6'!E924&lt;&gt;"",'Mottes de 6'!E924,"")</f>
        <v>S</v>
      </c>
      <c r="G3064" s="103" t="str">
        <f>IF('Mottes de 6'!N924&lt;&gt;"",'Mottes de 6'!N924,"")</f>
        <v>M6</v>
      </c>
      <c r="H3064" s="103" t="str">
        <f>IF('Mottes de 6'!I924&lt;&gt;"",'Mottes de 6'!I924,"")</f>
        <v>C</v>
      </c>
      <c r="I3064" s="103" t="str">
        <f>IF('Mottes de 6'!J924&lt;&gt;"",'Mottes de 6'!J924,"")</f>
        <v/>
      </c>
      <c r="J3064" s="103">
        <f>IF($J$9=36,'Mottes de 6'!U924,IF($J$9=37,'Mottes de 6'!V924,IF($J$9=38,'Mottes de 6'!W924,IF($J$9=39,'Mottes de 6'!X924,IF($J$9=40,'Mottes de 6'!Y924,IF($J$9=41,'Mottes de 6'!Z924,IF($J$9=42,'Mottes de 6'!AA924,IF($J$9=43,'Mottes de 6'!AB924,IF($J$9=44,'Mottes de 6'!AC924,IF($J$9=45,'Mottes de 6'!AD924,IF($J$9=46,'Mottes de 6'!AE924,IF($J$9=47,'Mottes de 6'!AF924,IF($J$9=48,'Mottes de 6'!AG924,IF($J$9=49,'Mottes de 6'!AH924,IF($J$9=50,'Mottes de 6'!AI924,IF($J$9=51,'Mottes de 6'!AJ924,IF($J$9=52,'Mottes de 6'!AK924,IF($J$9=1,'Mottes de 6'!AL924,IF($J$9=2,'Mottes de 6'!AM924,IF($J$9=3,'Mottes de 6'!AN924,IF($J$9=4,'Mottes de 6'!AO924,IF($J$9=5,'Mottes de 6'!AP924,IF($J$9=6,'Mottes de 6'!AQ924,IF($J$9=7,'Mottes de 6'!AR924,IF($J$9=8,'Mottes de 6'!AS924,IF($J$9=9,'Mottes de 6'!AT924,IF($J$9=10,'Mottes de 6'!AU924,IF($J$9=11,'Mottes de 6'!AV924,IF($J$9=12,'Mottes de 6'!AW924,IF($J$9=13,'Mottes de 6'!AX924,IF($J$9=14,'Mottes de 6'!AY924,IF($J$9=15,'Mottes de 6'!AZ924,IF($J$9=16,'Mottes de 6'!BA924,IF($J$9=17,'Mottes de 6'!BB924,IF($J$9=18,'Mottes de 6'!BC924,IF($J$9=19,'Mottes de 6'!BD924,IF($J$9=20,'Mottes de 6'!BE924,IF($J$9=21,'Mottes de 6'!BF924,IF($J$9=22,'Mottes de 6'!BG924,IF($J$9=23,'Mottes de 6'!BH924,IF($J$9=24,'Mottes de 6'!BI924,IF($J$9=25,'Mottes de 6'!BJ924,IF($J$9=26,'Mottes de 6'!BK924,IF($J$9=27,'Mottes de 6'!BL924,IF($J$9=28,'Mottes de 6'!BM924,IF($J$9=29,'Mottes de 6'!BN924,IF($J$9=30,'Mottes de 6'!BO924,IF($J$9=31,'Mottes de 6'!BP924,IF($J$9=32,'Mottes de 6'!BQ924,IF($J$9=33,'Mottes de 6'!BR924,IF($J$9=34,'Mottes de 6'!BS924,IF($J$9=35,'Mottes de 6'!BT924,))))))))))))))))))))))))))))))))))))))))))))))))))))</f>
        <v>0</v>
      </c>
      <c r="K3064" s="103" t="str">
        <f>IF('Mottes de 6'!R924=0,"","Erreur")</f>
        <v/>
      </c>
    </row>
    <row r="3065" spans="1:11" x14ac:dyDescent="0.25">
      <c r="A3065" s="450"/>
      <c r="B3065" s="450"/>
      <c r="C3065" s="451" t="s">
        <v>1855</v>
      </c>
      <c r="D3065" s="451"/>
      <c r="E3065" s="450"/>
      <c r="F3065" s="450"/>
      <c r="G3065" s="450"/>
      <c r="H3065" s="450"/>
      <c r="I3065" s="450"/>
      <c r="J3065" s="450">
        <f>SUBTOTAL(9,J3061:J3064)</f>
        <v>0</v>
      </c>
      <c r="K3065" s="450"/>
    </row>
    <row r="3066" spans="1:11" x14ac:dyDescent="0.25">
      <c r="A3066" s="103">
        <f>IF('Mottes de 6'!A925&lt;&gt;"",'Mottes de 6'!A925,"")</f>
        <v>26134</v>
      </c>
      <c r="B3066" s="103" t="str">
        <f>IF('Mottes de 6'!L925&lt;&gt;"",'Mottes de 6'!L925,"")</f>
        <v>Noai</v>
      </c>
      <c r="C3066" s="107" t="str">
        <f>IF('Mottes de 6'!B925&lt;&gt;"",'Mottes de 6'!B925,"")</f>
        <v>EUPHORBE EPURGE</v>
      </c>
      <c r="D3066" s="107" t="str">
        <f>IF('Mottes de 6'!C925&lt;&gt;"",'Mottes de 6'!C925,"")</f>
        <v>.</v>
      </c>
      <c r="E3066" s="103">
        <f>IF('Mottes de 6'!H925&lt;&gt;"",'Mottes de 6'!H925,"")</f>
        <v>12</v>
      </c>
      <c r="F3066" s="103" t="str">
        <f>IF('Mottes de 6'!E925&lt;&gt;"",'Mottes de 6'!E925,"")</f>
        <v>S</v>
      </c>
      <c r="G3066" s="103" t="str">
        <f>IF('Mottes de 6'!N925&lt;&gt;"",'Mottes de 6'!N925,"")</f>
        <v>M6</v>
      </c>
      <c r="H3066" s="103" t="str">
        <f>IF('Mottes de 6'!I925&lt;&gt;"",'Mottes de 6'!I925,"")</f>
        <v>E</v>
      </c>
      <c r="I3066" s="103" t="str">
        <f>IF('Mottes de 6'!J925&lt;&gt;"",'Mottes de 6'!J925,"")</f>
        <v/>
      </c>
      <c r="J3066" s="103">
        <f>IF($J$9=36,'Mottes de 6'!U925,IF($J$9=37,'Mottes de 6'!V925,IF($J$9=38,'Mottes de 6'!W925,IF($J$9=39,'Mottes de 6'!X925,IF($J$9=40,'Mottes de 6'!Y925,IF($J$9=41,'Mottes de 6'!Z925,IF($J$9=42,'Mottes de 6'!AA925,IF($J$9=43,'Mottes de 6'!AB925,IF($J$9=44,'Mottes de 6'!AC925,IF($J$9=45,'Mottes de 6'!AD925,IF($J$9=46,'Mottes de 6'!AE925,IF($J$9=47,'Mottes de 6'!AF925,IF($J$9=48,'Mottes de 6'!AG925,IF($J$9=49,'Mottes de 6'!AH925,IF($J$9=50,'Mottes de 6'!AI925,IF($J$9=51,'Mottes de 6'!AJ925,IF($J$9=52,'Mottes de 6'!AK925,IF($J$9=1,'Mottes de 6'!AL925,IF($J$9=2,'Mottes de 6'!AM925,IF($J$9=3,'Mottes de 6'!AN925,IF($J$9=4,'Mottes de 6'!AO925,IF($J$9=5,'Mottes de 6'!AP925,IF($J$9=6,'Mottes de 6'!AQ925,IF($J$9=7,'Mottes de 6'!AR925,IF($J$9=8,'Mottes de 6'!AS925,IF($J$9=9,'Mottes de 6'!AT925,IF($J$9=10,'Mottes de 6'!AU925,IF($J$9=11,'Mottes de 6'!AV925,IF($J$9=12,'Mottes de 6'!AW925,IF($J$9=13,'Mottes de 6'!AX925,IF($J$9=14,'Mottes de 6'!AY925,IF($J$9=15,'Mottes de 6'!AZ925,IF($J$9=16,'Mottes de 6'!BA925,IF($J$9=17,'Mottes de 6'!BB925,IF($J$9=18,'Mottes de 6'!BC925,IF($J$9=19,'Mottes de 6'!BD925,IF($J$9=20,'Mottes de 6'!BE925,IF($J$9=21,'Mottes de 6'!BF925,IF($J$9=22,'Mottes de 6'!BG925,IF($J$9=23,'Mottes de 6'!BH925,IF($J$9=24,'Mottes de 6'!BI925,IF($J$9=25,'Mottes de 6'!BJ925,IF($J$9=26,'Mottes de 6'!BK925,IF($J$9=27,'Mottes de 6'!BL925,IF($J$9=28,'Mottes de 6'!BM925,IF($J$9=29,'Mottes de 6'!BN925,IF($J$9=30,'Mottes de 6'!BO925,IF($J$9=31,'Mottes de 6'!BP925,IF($J$9=32,'Mottes de 6'!BQ925,IF($J$9=33,'Mottes de 6'!BR925,IF($J$9=34,'Mottes de 6'!BS925,IF($J$9=35,'Mottes de 6'!BT925,))))))))))))))))))))))))))))))))))))))))))))))))))))</f>
        <v>0</v>
      </c>
      <c r="K3066" s="103" t="str">
        <f>IF('Mottes de 6'!R925=0,"","Erreur")</f>
        <v/>
      </c>
    </row>
    <row r="3067" spans="1:11" x14ac:dyDescent="0.25">
      <c r="A3067" s="450"/>
      <c r="B3067" s="450"/>
      <c r="C3067" s="451" t="s">
        <v>2043</v>
      </c>
      <c r="D3067" s="451"/>
      <c r="E3067" s="450"/>
      <c r="F3067" s="450"/>
      <c r="G3067" s="450"/>
      <c r="H3067" s="450"/>
      <c r="I3067" s="450"/>
      <c r="J3067" s="450">
        <f>SUBTOTAL(9,J3066:J3066)</f>
        <v>0</v>
      </c>
      <c r="K3067" s="450"/>
    </row>
    <row r="3068" spans="1:11" x14ac:dyDescent="0.25">
      <c r="A3068" s="103">
        <f>IF('Mottes de 6'!A926&lt;&gt;"",'Mottes de 6'!A926,"")</f>
        <v>15014</v>
      </c>
      <c r="B3068" s="103" t="str">
        <f>IF('Mottes de 6'!L926&lt;&gt;"",'Mottes de 6'!L926,"")</f>
        <v>Noai</v>
      </c>
      <c r="C3068" s="107" t="str">
        <f>IF('Mottes de 6'!B926&lt;&gt;"",'Mottes de 6'!B926,"")</f>
        <v>GERANIUM ODORANT</v>
      </c>
      <c r="D3068" s="107" t="str">
        <f>IF('Mottes de 6'!C926&lt;&gt;"",'Mottes de 6'!C926,"")</f>
        <v>Citriodorum</v>
      </c>
      <c r="E3068" s="103">
        <f>IF('Mottes de 6'!H926&lt;&gt;"",'Mottes de 6'!H926,"")</f>
        <v>15</v>
      </c>
      <c r="F3068" s="103" t="str">
        <f>IF('Mottes de 6'!E926&lt;&gt;"",'Mottes de 6'!E926,"")</f>
        <v>B</v>
      </c>
      <c r="G3068" s="103" t="str">
        <f>IF('Mottes de 6'!N926&lt;&gt;"",'Mottes de 6'!N926,"")</f>
        <v>M6</v>
      </c>
      <c r="H3068" s="103" t="str">
        <f>IF('Mottes de 6'!I926&lt;&gt;"",'Mottes de 6'!I926,"")</f>
        <v>E</v>
      </c>
      <c r="I3068" s="103" t="str">
        <f>IF('Mottes de 6'!J926&lt;&gt;"",'Mottes de 6'!J926,"")</f>
        <v/>
      </c>
      <c r="J3068" s="103">
        <f>IF($J$9=36,'Mottes de 6'!U926,IF($J$9=37,'Mottes de 6'!V926,IF($J$9=38,'Mottes de 6'!W926,IF($J$9=39,'Mottes de 6'!X926,IF($J$9=40,'Mottes de 6'!Y926,IF($J$9=41,'Mottes de 6'!Z926,IF($J$9=42,'Mottes de 6'!AA926,IF($J$9=43,'Mottes de 6'!AB926,IF($J$9=44,'Mottes de 6'!AC926,IF($J$9=45,'Mottes de 6'!AD926,IF($J$9=46,'Mottes de 6'!AE926,IF($J$9=47,'Mottes de 6'!AF926,IF($J$9=48,'Mottes de 6'!AG926,IF($J$9=49,'Mottes de 6'!AH926,IF($J$9=50,'Mottes de 6'!AI926,IF($J$9=51,'Mottes de 6'!AJ926,IF($J$9=52,'Mottes de 6'!AK926,IF($J$9=1,'Mottes de 6'!AL926,IF($J$9=2,'Mottes de 6'!AM926,IF($J$9=3,'Mottes de 6'!AN926,IF($J$9=4,'Mottes de 6'!AO926,IF($J$9=5,'Mottes de 6'!AP926,IF($J$9=6,'Mottes de 6'!AQ926,IF($J$9=7,'Mottes de 6'!AR926,IF($J$9=8,'Mottes de 6'!AS926,IF($J$9=9,'Mottes de 6'!AT926,IF($J$9=10,'Mottes de 6'!AU926,IF($J$9=11,'Mottes de 6'!AV926,IF($J$9=12,'Mottes de 6'!AW926,IF($J$9=13,'Mottes de 6'!AX926,IF($J$9=14,'Mottes de 6'!AY926,IF($J$9=15,'Mottes de 6'!AZ926,IF($J$9=16,'Mottes de 6'!BA926,IF($J$9=17,'Mottes de 6'!BB926,IF($J$9=18,'Mottes de 6'!BC926,IF($J$9=19,'Mottes de 6'!BD926,IF($J$9=20,'Mottes de 6'!BE926,IF($J$9=21,'Mottes de 6'!BF926,IF($J$9=22,'Mottes de 6'!BG926,IF($J$9=23,'Mottes de 6'!BH926,IF($J$9=24,'Mottes de 6'!BI926,IF($J$9=25,'Mottes de 6'!BJ926,IF($J$9=26,'Mottes de 6'!BK926,IF($J$9=27,'Mottes de 6'!BL926,IF($J$9=28,'Mottes de 6'!BM926,IF($J$9=29,'Mottes de 6'!BN926,IF($J$9=30,'Mottes de 6'!BO926,IF($J$9=31,'Mottes de 6'!BP926,IF($J$9=32,'Mottes de 6'!BQ926,IF($J$9=33,'Mottes de 6'!BR926,IF($J$9=34,'Mottes de 6'!BS926,IF($J$9=35,'Mottes de 6'!BT926,))))))))))))))))))))))))))))))))))))))))))))))))))))</f>
        <v>0</v>
      </c>
      <c r="K3068" s="103" t="str">
        <f>IF('Mottes de 6'!R926=0,"","Erreur")</f>
        <v/>
      </c>
    </row>
    <row r="3069" spans="1:11" x14ac:dyDescent="0.25">
      <c r="A3069" s="450"/>
      <c r="B3069" s="450"/>
      <c r="C3069" s="451" t="s">
        <v>2034</v>
      </c>
      <c r="D3069" s="451"/>
      <c r="E3069" s="450"/>
      <c r="F3069" s="450"/>
      <c r="G3069" s="450"/>
      <c r="H3069" s="450"/>
      <c r="I3069" s="450"/>
      <c r="J3069" s="450">
        <f>SUBTOTAL(9,J3068:J3068)</f>
        <v>0</v>
      </c>
      <c r="K3069" s="450"/>
    </row>
    <row r="3070" spans="1:11" x14ac:dyDescent="0.25">
      <c r="A3070" s="103">
        <f>IF('Mottes de 6'!A927&lt;&gt;"",'Mottes de 6'!A927,"")</f>
        <v>15647</v>
      </c>
      <c r="B3070" s="103" t="str">
        <f>IF('Mottes de 6'!L927&lt;&gt;"",'Mottes de 6'!L927,"")</f>
        <v>Noai</v>
      </c>
      <c r="C3070" s="107" t="str">
        <f>IF('Mottes de 6'!B927&lt;&gt;"",'Mottes de 6'!B927,"")</f>
        <v>HYSOPE OFFICINALE</v>
      </c>
      <c r="D3070" s="107" t="str">
        <f>IF('Mottes de 6'!C927&lt;&gt;"",'Mottes de 6'!C927,"")</f>
        <v>Hysopus officinalis</v>
      </c>
      <c r="E3070" s="103">
        <f>IF('Mottes de 6'!H927&lt;&gt;"",'Mottes de 6'!H927,"")</f>
        <v>15</v>
      </c>
      <c r="F3070" s="103" t="str">
        <f>IF('Mottes de 6'!E927&lt;&gt;"",'Mottes de 6'!E927,"")</f>
        <v>S</v>
      </c>
      <c r="G3070" s="103" t="str">
        <f>IF('Mottes de 6'!N927&lt;&gt;"",'Mottes de 6'!N927,"")</f>
        <v>M6</v>
      </c>
      <c r="H3070" s="103" t="str">
        <f>IF('Mottes de 6'!I927&lt;&gt;"",'Mottes de 6'!I927,"")</f>
        <v>B</v>
      </c>
      <c r="I3070" s="103" t="str">
        <f>IF('Mottes de 6'!J927&lt;&gt;"",'Mottes de 6'!J927,"")</f>
        <v/>
      </c>
      <c r="J3070" s="103">
        <f>IF($J$9=36,'Mottes de 6'!U927,IF($J$9=37,'Mottes de 6'!V927,IF($J$9=38,'Mottes de 6'!W927,IF($J$9=39,'Mottes de 6'!X927,IF($J$9=40,'Mottes de 6'!Y927,IF($J$9=41,'Mottes de 6'!Z927,IF($J$9=42,'Mottes de 6'!AA927,IF($J$9=43,'Mottes de 6'!AB927,IF($J$9=44,'Mottes de 6'!AC927,IF($J$9=45,'Mottes de 6'!AD927,IF($J$9=46,'Mottes de 6'!AE927,IF($J$9=47,'Mottes de 6'!AF927,IF($J$9=48,'Mottes de 6'!AG927,IF($J$9=49,'Mottes de 6'!AH927,IF($J$9=50,'Mottes de 6'!AI927,IF($J$9=51,'Mottes de 6'!AJ927,IF($J$9=52,'Mottes de 6'!AK927,IF($J$9=1,'Mottes de 6'!AL927,IF($J$9=2,'Mottes de 6'!AM927,IF($J$9=3,'Mottes de 6'!AN927,IF($J$9=4,'Mottes de 6'!AO927,IF($J$9=5,'Mottes de 6'!AP927,IF($J$9=6,'Mottes de 6'!AQ927,IF($J$9=7,'Mottes de 6'!AR927,IF($J$9=8,'Mottes de 6'!AS927,IF($J$9=9,'Mottes de 6'!AT927,IF($J$9=10,'Mottes de 6'!AU927,IF($J$9=11,'Mottes de 6'!AV927,IF($J$9=12,'Mottes de 6'!AW927,IF($J$9=13,'Mottes de 6'!AX927,IF($J$9=14,'Mottes de 6'!AY927,IF($J$9=15,'Mottes de 6'!AZ927,IF($J$9=16,'Mottes de 6'!BA927,IF($J$9=17,'Mottes de 6'!BB927,IF($J$9=18,'Mottes de 6'!BC927,IF($J$9=19,'Mottes de 6'!BD927,IF($J$9=20,'Mottes de 6'!BE927,IF($J$9=21,'Mottes de 6'!BF927,IF($J$9=22,'Mottes de 6'!BG927,IF($J$9=23,'Mottes de 6'!BH927,IF($J$9=24,'Mottes de 6'!BI927,IF($J$9=25,'Mottes de 6'!BJ927,IF($J$9=26,'Mottes de 6'!BK927,IF($J$9=27,'Mottes de 6'!BL927,IF($J$9=28,'Mottes de 6'!BM927,IF($J$9=29,'Mottes de 6'!BN927,IF($J$9=30,'Mottes de 6'!BO927,IF($J$9=31,'Mottes de 6'!BP927,IF($J$9=32,'Mottes de 6'!BQ927,IF($J$9=33,'Mottes de 6'!BR927,IF($J$9=34,'Mottes de 6'!BS927,IF($J$9=35,'Mottes de 6'!BT927,))))))))))))))))))))))))))))))))))))))))))))))))))))</f>
        <v>0</v>
      </c>
      <c r="K3070" s="103" t="str">
        <f>IF('Mottes de 6'!R927=0,"","Erreur")</f>
        <v/>
      </c>
    </row>
    <row r="3071" spans="1:11" x14ac:dyDescent="0.25">
      <c r="A3071" s="450"/>
      <c r="B3071" s="450"/>
      <c r="C3071" s="451" t="s">
        <v>2024</v>
      </c>
      <c r="D3071" s="451"/>
      <c r="E3071" s="450"/>
      <c r="F3071" s="450"/>
      <c r="G3071" s="450"/>
      <c r="H3071" s="450"/>
      <c r="I3071" s="450"/>
      <c r="J3071" s="450">
        <f>SUBTOTAL(9,J3070:J3070)</f>
        <v>0</v>
      </c>
      <c r="K3071" s="450"/>
    </row>
    <row r="3072" spans="1:11" x14ac:dyDescent="0.25">
      <c r="A3072" s="103">
        <f>IF('Mottes de 6'!A928&lt;&gt;"",'Mottes de 6'!A928,"")</f>
        <v>15630</v>
      </c>
      <c r="B3072" s="103" t="str">
        <f>IF('Mottes de 6'!L928&lt;&gt;"",'Mottes de 6'!L928,"")</f>
        <v>Noai</v>
      </c>
      <c r="C3072" s="107" t="str">
        <f>IF('Mottes de 6'!B928&lt;&gt;"",'Mottes de 6'!B928,"")</f>
        <v>MELISSE</v>
      </c>
      <c r="D3072" s="107" t="str">
        <f>IF('Mottes de 6'!C928&lt;&gt;"",'Mottes de 6'!C928,"")</f>
        <v>Officinale</v>
      </c>
      <c r="E3072" s="103">
        <f>IF('Mottes de 6'!H928&lt;&gt;"",'Mottes de 6'!H928,"")</f>
        <v>15</v>
      </c>
      <c r="F3072" s="103" t="str">
        <f>IF('Mottes de 6'!E928&lt;&gt;"",'Mottes de 6'!E928,"")</f>
        <v>S</v>
      </c>
      <c r="G3072" s="103" t="str">
        <f>IF('Mottes de 6'!N928&lt;&gt;"",'Mottes de 6'!N928,"")</f>
        <v>M6</v>
      </c>
      <c r="H3072" s="103" t="str">
        <f>IF('Mottes de 6'!I928&lt;&gt;"",'Mottes de 6'!I928,"")</f>
        <v>C</v>
      </c>
      <c r="I3072" s="103" t="str">
        <f>IF('Mottes de 6'!J928&lt;&gt;"",'Mottes de 6'!J928,"")</f>
        <v/>
      </c>
      <c r="J3072" s="103">
        <f>IF($J$9=36,'Mottes de 6'!U928,IF($J$9=37,'Mottes de 6'!V928,IF($J$9=38,'Mottes de 6'!W928,IF($J$9=39,'Mottes de 6'!X928,IF($J$9=40,'Mottes de 6'!Y928,IF($J$9=41,'Mottes de 6'!Z928,IF($J$9=42,'Mottes de 6'!AA928,IF($J$9=43,'Mottes de 6'!AB928,IF($J$9=44,'Mottes de 6'!AC928,IF($J$9=45,'Mottes de 6'!AD928,IF($J$9=46,'Mottes de 6'!AE928,IF($J$9=47,'Mottes de 6'!AF928,IF($J$9=48,'Mottes de 6'!AG928,IF($J$9=49,'Mottes de 6'!AH928,IF($J$9=50,'Mottes de 6'!AI928,IF($J$9=51,'Mottes de 6'!AJ928,IF($J$9=52,'Mottes de 6'!AK928,IF($J$9=1,'Mottes de 6'!AL928,IF($J$9=2,'Mottes de 6'!AM928,IF($J$9=3,'Mottes de 6'!AN928,IF($J$9=4,'Mottes de 6'!AO928,IF($J$9=5,'Mottes de 6'!AP928,IF($J$9=6,'Mottes de 6'!AQ928,IF($J$9=7,'Mottes de 6'!AR928,IF($J$9=8,'Mottes de 6'!AS928,IF($J$9=9,'Mottes de 6'!AT928,IF($J$9=10,'Mottes de 6'!AU928,IF($J$9=11,'Mottes de 6'!AV928,IF($J$9=12,'Mottes de 6'!AW928,IF($J$9=13,'Mottes de 6'!AX928,IF($J$9=14,'Mottes de 6'!AY928,IF($J$9=15,'Mottes de 6'!AZ928,IF($J$9=16,'Mottes de 6'!BA928,IF($J$9=17,'Mottes de 6'!BB928,IF($J$9=18,'Mottes de 6'!BC928,IF($J$9=19,'Mottes de 6'!BD928,IF($J$9=20,'Mottes de 6'!BE928,IF($J$9=21,'Mottes de 6'!BF928,IF($J$9=22,'Mottes de 6'!BG928,IF($J$9=23,'Mottes de 6'!BH928,IF($J$9=24,'Mottes de 6'!BI928,IF($J$9=25,'Mottes de 6'!BJ928,IF($J$9=26,'Mottes de 6'!BK928,IF($J$9=27,'Mottes de 6'!BL928,IF($J$9=28,'Mottes de 6'!BM928,IF($J$9=29,'Mottes de 6'!BN928,IF($J$9=30,'Mottes de 6'!BO928,IF($J$9=31,'Mottes de 6'!BP928,IF($J$9=32,'Mottes de 6'!BQ928,IF($J$9=33,'Mottes de 6'!BR928,IF($J$9=34,'Mottes de 6'!BS928,IF($J$9=35,'Mottes de 6'!BT928,))))))))))))))))))))))))))))))))))))))))))))))))))))</f>
        <v>0</v>
      </c>
      <c r="K3072" s="103" t="str">
        <f>IF('Mottes de 6'!R928=0,"","Erreur")</f>
        <v/>
      </c>
    </row>
    <row r="3073" spans="1:11" x14ac:dyDescent="0.25">
      <c r="A3073" s="450"/>
      <c r="B3073" s="450"/>
      <c r="C3073" s="451" t="s">
        <v>2044</v>
      </c>
      <c r="D3073" s="451"/>
      <c r="E3073" s="450"/>
      <c r="F3073" s="450"/>
      <c r="G3073" s="450"/>
      <c r="H3073" s="450"/>
      <c r="I3073" s="450"/>
      <c r="J3073" s="450">
        <f>SUBTOTAL(9,J3072:J3072)</f>
        <v>0</v>
      </c>
      <c r="K3073" s="450"/>
    </row>
    <row r="3074" spans="1:11" x14ac:dyDescent="0.25">
      <c r="A3074" s="103">
        <f>IF('Mottes de 6'!A929&lt;&gt;"",'Mottes de 6'!A929,"")</f>
        <v>21227</v>
      </c>
      <c r="B3074" s="103" t="str">
        <f>IF('Mottes de 6'!L929&lt;&gt;"",'Mottes de 6'!L929,"")</f>
        <v>Noai</v>
      </c>
      <c r="C3074" s="107" t="str">
        <f>IF('Mottes de 6'!B929&lt;&gt;"",'Mottes de 6'!B929,"")</f>
        <v>NEPETA</v>
      </c>
      <c r="D3074" s="107" t="str">
        <f>IF('Mottes de 6'!C929&lt;&gt;"",'Mottes de 6'!C929,"")</f>
        <v>Nervosa</v>
      </c>
      <c r="E3074" s="103">
        <f>IF('Mottes de 6'!H929&lt;&gt;"",'Mottes de 6'!H929,"")</f>
        <v>15</v>
      </c>
      <c r="F3074" s="103" t="str">
        <f>IF('Mottes de 6'!E929&lt;&gt;"",'Mottes de 6'!E929,"")</f>
        <v>S</v>
      </c>
      <c r="G3074" s="103" t="str">
        <f>IF('Mottes de 6'!N929&lt;&gt;"",'Mottes de 6'!N929,"")</f>
        <v>M6</v>
      </c>
      <c r="H3074" s="103" t="str">
        <f>IF('Mottes de 6'!I929&lt;&gt;"",'Mottes de 6'!I929,"")</f>
        <v>A</v>
      </c>
      <c r="I3074" s="103" t="str">
        <f>IF('Mottes de 6'!J929&lt;&gt;"",'Mottes de 6'!J929,"")</f>
        <v/>
      </c>
      <c r="J3074" s="103">
        <f>IF($J$9=36,'Mottes de 6'!U929,IF($J$9=37,'Mottes de 6'!V929,IF($J$9=38,'Mottes de 6'!W929,IF($J$9=39,'Mottes de 6'!X929,IF($J$9=40,'Mottes de 6'!Y929,IF($J$9=41,'Mottes de 6'!Z929,IF($J$9=42,'Mottes de 6'!AA929,IF($J$9=43,'Mottes de 6'!AB929,IF($J$9=44,'Mottes de 6'!AC929,IF($J$9=45,'Mottes de 6'!AD929,IF($J$9=46,'Mottes de 6'!AE929,IF($J$9=47,'Mottes de 6'!AF929,IF($J$9=48,'Mottes de 6'!AG929,IF($J$9=49,'Mottes de 6'!AH929,IF($J$9=50,'Mottes de 6'!AI929,IF($J$9=51,'Mottes de 6'!AJ929,IF($J$9=52,'Mottes de 6'!AK929,IF($J$9=1,'Mottes de 6'!AL929,IF($J$9=2,'Mottes de 6'!AM929,IF($J$9=3,'Mottes de 6'!AN929,IF($J$9=4,'Mottes de 6'!AO929,IF($J$9=5,'Mottes de 6'!AP929,IF($J$9=6,'Mottes de 6'!AQ929,IF($J$9=7,'Mottes de 6'!AR929,IF($J$9=8,'Mottes de 6'!AS929,IF($J$9=9,'Mottes de 6'!AT929,IF($J$9=10,'Mottes de 6'!AU929,IF($J$9=11,'Mottes de 6'!AV929,IF($J$9=12,'Mottes de 6'!AW929,IF($J$9=13,'Mottes de 6'!AX929,IF($J$9=14,'Mottes de 6'!AY929,IF($J$9=15,'Mottes de 6'!AZ929,IF($J$9=16,'Mottes de 6'!BA929,IF($J$9=17,'Mottes de 6'!BB929,IF($J$9=18,'Mottes de 6'!BC929,IF($J$9=19,'Mottes de 6'!BD929,IF($J$9=20,'Mottes de 6'!BE929,IF($J$9=21,'Mottes de 6'!BF929,IF($J$9=22,'Mottes de 6'!BG929,IF($J$9=23,'Mottes de 6'!BH929,IF($J$9=24,'Mottes de 6'!BI929,IF($J$9=25,'Mottes de 6'!BJ929,IF($J$9=26,'Mottes de 6'!BK929,IF($J$9=27,'Mottes de 6'!BL929,IF($J$9=28,'Mottes de 6'!BM929,IF($J$9=29,'Mottes de 6'!BN929,IF($J$9=30,'Mottes de 6'!BO929,IF($J$9=31,'Mottes de 6'!BP929,IF($J$9=32,'Mottes de 6'!BQ929,IF($J$9=33,'Mottes de 6'!BR929,IF($J$9=34,'Mottes de 6'!BS929,IF($J$9=35,'Mottes de 6'!BT929,))))))))))))))))))))))))))))))))))))))))))))))))))))</f>
        <v>0</v>
      </c>
      <c r="K3074" s="103" t="str">
        <f>IF('Mottes de 6'!R929=0,"","Erreur")</f>
        <v/>
      </c>
    </row>
    <row r="3075" spans="1:11" x14ac:dyDescent="0.25">
      <c r="A3075" s="450"/>
      <c r="B3075" s="450"/>
      <c r="C3075" s="451" t="s">
        <v>1946</v>
      </c>
      <c r="D3075" s="451"/>
      <c r="E3075" s="450"/>
      <c r="F3075" s="450"/>
      <c r="G3075" s="450"/>
      <c r="H3075" s="450"/>
      <c r="I3075" s="450"/>
      <c r="J3075" s="450">
        <f>SUBTOTAL(9,J3074:J3074)</f>
        <v>0</v>
      </c>
      <c r="K3075" s="450"/>
    </row>
    <row r="3076" spans="1:11" x14ac:dyDescent="0.25">
      <c r="A3076" s="103">
        <f>IF('Mottes de 6'!A930&lt;&gt;"",'Mottes de 6'!A930,"")</f>
        <v>24027</v>
      </c>
      <c r="B3076" s="103" t="str">
        <f>IF('Mottes de 6'!L930&lt;&gt;"",'Mottes de 6'!L930,"")</f>
        <v>Noai</v>
      </c>
      <c r="C3076" s="107" t="str">
        <f>IF('Mottes de 6'!B930&lt;&gt;"",'Mottes de 6'!B930,"")</f>
        <v>OEILLET D'INDE</v>
      </c>
      <c r="D3076" s="107" t="str">
        <f>IF('Mottes de 6'!C930&lt;&gt;"",'Mottes de 6'!C930,"")</f>
        <v>Super Hero Variés</v>
      </c>
      <c r="E3076" s="103">
        <f>IF('Mottes de 6'!H930&lt;&gt;"",'Mottes de 6'!H930,"")</f>
        <v>11</v>
      </c>
      <c r="F3076" s="103" t="str">
        <f>IF('Mottes de 6'!E930&lt;&gt;"",'Mottes de 6'!E930,"")</f>
        <v>S</v>
      </c>
      <c r="G3076" s="103" t="str">
        <f>IF('Mottes de 6'!N930&lt;&gt;"",'Mottes de 6'!N930,"")</f>
        <v>M6</v>
      </c>
      <c r="H3076" s="103" t="str">
        <f>IF('Mottes de 6'!I930&lt;&gt;"",'Mottes de 6'!I930,"")</f>
        <v>G</v>
      </c>
      <c r="I3076" s="103" t="str">
        <f>IF('Mottes de 6'!J930&lt;&gt;"",'Mottes de 6'!J930,"")</f>
        <v/>
      </c>
      <c r="J3076" s="103">
        <f>IF($J$9=36,'Mottes de 6'!U930,IF($J$9=37,'Mottes de 6'!V930,IF($J$9=38,'Mottes de 6'!W930,IF($J$9=39,'Mottes de 6'!X930,IF($J$9=40,'Mottes de 6'!Y930,IF($J$9=41,'Mottes de 6'!Z930,IF($J$9=42,'Mottes de 6'!AA930,IF($J$9=43,'Mottes de 6'!AB930,IF($J$9=44,'Mottes de 6'!AC930,IF($J$9=45,'Mottes de 6'!AD930,IF($J$9=46,'Mottes de 6'!AE930,IF($J$9=47,'Mottes de 6'!AF930,IF($J$9=48,'Mottes de 6'!AG930,IF($J$9=49,'Mottes de 6'!AH930,IF($J$9=50,'Mottes de 6'!AI930,IF($J$9=51,'Mottes de 6'!AJ930,IF($J$9=52,'Mottes de 6'!AK930,IF($J$9=1,'Mottes de 6'!AL930,IF($J$9=2,'Mottes de 6'!AM930,IF($J$9=3,'Mottes de 6'!AN930,IF($J$9=4,'Mottes de 6'!AO930,IF($J$9=5,'Mottes de 6'!AP930,IF($J$9=6,'Mottes de 6'!AQ930,IF($J$9=7,'Mottes de 6'!AR930,IF($J$9=8,'Mottes de 6'!AS930,IF($J$9=9,'Mottes de 6'!AT930,IF($J$9=10,'Mottes de 6'!AU930,IF($J$9=11,'Mottes de 6'!AV930,IF($J$9=12,'Mottes de 6'!AW930,IF($J$9=13,'Mottes de 6'!AX930,IF($J$9=14,'Mottes de 6'!AY930,IF($J$9=15,'Mottes de 6'!AZ930,IF($J$9=16,'Mottes de 6'!BA930,IF($J$9=17,'Mottes de 6'!BB930,IF($J$9=18,'Mottes de 6'!BC930,IF($J$9=19,'Mottes de 6'!BD930,IF($J$9=20,'Mottes de 6'!BE930,IF($J$9=21,'Mottes de 6'!BF930,IF($J$9=22,'Mottes de 6'!BG930,IF($J$9=23,'Mottes de 6'!BH930,IF($J$9=24,'Mottes de 6'!BI930,IF($J$9=25,'Mottes de 6'!BJ930,IF($J$9=26,'Mottes de 6'!BK930,IF($J$9=27,'Mottes de 6'!BL930,IF($J$9=28,'Mottes de 6'!BM930,IF($J$9=29,'Mottes de 6'!BN930,IF($J$9=30,'Mottes de 6'!BO930,IF($J$9=31,'Mottes de 6'!BP930,IF($J$9=32,'Mottes de 6'!BQ930,IF($J$9=33,'Mottes de 6'!BR930,IF($J$9=34,'Mottes de 6'!BS930,IF($J$9=35,'Mottes de 6'!BT930,))))))))))))))))))))))))))))))))))))))))))))))))))))</f>
        <v>0</v>
      </c>
      <c r="K3076" s="103" t="str">
        <f>IF('Mottes de 6'!R930=0,"","Erreur")</f>
        <v/>
      </c>
    </row>
    <row r="3077" spans="1:11" x14ac:dyDescent="0.25">
      <c r="A3077" s="450"/>
      <c r="B3077" s="450"/>
      <c r="C3077" s="451" t="s">
        <v>2045</v>
      </c>
      <c r="D3077" s="451"/>
      <c r="E3077" s="450"/>
      <c r="F3077" s="450"/>
      <c r="G3077" s="450"/>
      <c r="H3077" s="450"/>
      <c r="I3077" s="450"/>
      <c r="J3077" s="450">
        <f>SUBTOTAL(9,J3076:J3076)</f>
        <v>0</v>
      </c>
      <c r="K3077" s="450"/>
    </row>
    <row r="3078" spans="1:11" x14ac:dyDescent="0.25">
      <c r="A3078" s="103">
        <f>IF('Mottes de 6'!A931&lt;&gt;"",'Mottes de 6'!A931,"")</f>
        <v>21453</v>
      </c>
      <c r="B3078" s="103" t="str">
        <f>IF('Mottes de 6'!L931&lt;&gt;"",'Mottes de 6'!L931,"")</f>
        <v>Noai</v>
      </c>
      <c r="C3078" s="107" t="str">
        <f>IF('Mottes de 6'!B931&lt;&gt;"",'Mottes de 6'!B931,"")</f>
        <v>PYRETHRE</v>
      </c>
      <c r="D3078" s="107" t="str">
        <f>IF('Mottes de 6'!C931&lt;&gt;"",'Mottes de 6'!C931,"")</f>
        <v>De Dalmatie</v>
      </c>
      <c r="E3078" s="103">
        <f>IF('Mottes de 6'!H931&lt;&gt;"",'Mottes de 6'!H931,"")</f>
        <v>15</v>
      </c>
      <c r="F3078" s="103" t="str">
        <f>IF('Mottes de 6'!E931&lt;&gt;"",'Mottes de 6'!E931,"")</f>
        <v>S</v>
      </c>
      <c r="G3078" s="103" t="str">
        <f>IF('Mottes de 6'!N931&lt;&gt;"",'Mottes de 6'!N931,"")</f>
        <v>M6</v>
      </c>
      <c r="H3078" s="103" t="str">
        <f>IF('Mottes de 6'!I931&lt;&gt;"",'Mottes de 6'!I931,"")</f>
        <v>A</v>
      </c>
      <c r="I3078" s="103" t="str">
        <f>IF('Mottes de 6'!J931&lt;&gt;"",'Mottes de 6'!J931,"")</f>
        <v/>
      </c>
      <c r="J3078" s="103">
        <f>IF($J$9=36,'Mottes de 6'!U931,IF($J$9=37,'Mottes de 6'!V931,IF($J$9=38,'Mottes de 6'!W931,IF($J$9=39,'Mottes de 6'!X931,IF($J$9=40,'Mottes de 6'!Y931,IF($J$9=41,'Mottes de 6'!Z931,IF($J$9=42,'Mottes de 6'!AA931,IF($J$9=43,'Mottes de 6'!AB931,IF($J$9=44,'Mottes de 6'!AC931,IF($J$9=45,'Mottes de 6'!AD931,IF($J$9=46,'Mottes de 6'!AE931,IF($J$9=47,'Mottes de 6'!AF931,IF($J$9=48,'Mottes de 6'!AG931,IF($J$9=49,'Mottes de 6'!AH931,IF($J$9=50,'Mottes de 6'!AI931,IF($J$9=51,'Mottes de 6'!AJ931,IF($J$9=52,'Mottes de 6'!AK931,IF($J$9=1,'Mottes de 6'!AL931,IF($J$9=2,'Mottes de 6'!AM931,IF($J$9=3,'Mottes de 6'!AN931,IF($J$9=4,'Mottes de 6'!AO931,IF($J$9=5,'Mottes de 6'!AP931,IF($J$9=6,'Mottes de 6'!AQ931,IF($J$9=7,'Mottes de 6'!AR931,IF($J$9=8,'Mottes de 6'!AS931,IF($J$9=9,'Mottes de 6'!AT931,IF($J$9=10,'Mottes de 6'!AU931,IF($J$9=11,'Mottes de 6'!AV931,IF($J$9=12,'Mottes de 6'!AW931,IF($J$9=13,'Mottes de 6'!AX931,IF($J$9=14,'Mottes de 6'!AY931,IF($J$9=15,'Mottes de 6'!AZ931,IF($J$9=16,'Mottes de 6'!BA931,IF($J$9=17,'Mottes de 6'!BB931,IF($J$9=18,'Mottes de 6'!BC931,IF($J$9=19,'Mottes de 6'!BD931,IF($J$9=20,'Mottes de 6'!BE931,IF($J$9=21,'Mottes de 6'!BF931,IF($J$9=22,'Mottes de 6'!BG931,IF($J$9=23,'Mottes de 6'!BH931,IF($J$9=24,'Mottes de 6'!BI931,IF($J$9=25,'Mottes de 6'!BJ931,IF($J$9=26,'Mottes de 6'!BK931,IF($J$9=27,'Mottes de 6'!BL931,IF($J$9=28,'Mottes de 6'!BM931,IF($J$9=29,'Mottes de 6'!BN931,IF($J$9=30,'Mottes de 6'!BO931,IF($J$9=31,'Mottes de 6'!BP931,IF($J$9=32,'Mottes de 6'!BQ931,IF($J$9=33,'Mottes de 6'!BR931,IF($J$9=34,'Mottes de 6'!BS931,IF($J$9=35,'Mottes de 6'!BT931,))))))))))))))))))))))))))))))))))))))))))))))))))))</f>
        <v>0</v>
      </c>
      <c r="K3078" s="103" t="str">
        <f>IF('Mottes de 6'!R931=0,"","Erreur")</f>
        <v/>
      </c>
    </row>
    <row r="3079" spans="1:11" x14ac:dyDescent="0.25">
      <c r="A3079" s="450"/>
      <c r="B3079" s="450"/>
      <c r="C3079" s="451" t="s">
        <v>2046</v>
      </c>
      <c r="D3079" s="451"/>
      <c r="E3079" s="450"/>
      <c r="F3079" s="450"/>
      <c r="G3079" s="450"/>
      <c r="H3079" s="450"/>
      <c r="I3079" s="450"/>
      <c r="J3079" s="450">
        <f>SUBTOTAL(9,J3078:J3078)</f>
        <v>0</v>
      </c>
      <c r="K3079" s="450"/>
    </row>
    <row r="3080" spans="1:11" x14ac:dyDescent="0.25">
      <c r="A3080" s="103">
        <f>IF('Mottes de 6'!A932&lt;&gt;"",'Mottes de 6'!A932,"")</f>
        <v>13451</v>
      </c>
      <c r="B3080" s="103" t="str">
        <f>IF('Mottes de 6'!L932&lt;&gt;"",'Mottes de 6'!L932,"")</f>
        <v>Noai</v>
      </c>
      <c r="C3080" s="107" t="str">
        <f>IF('Mottes de 6'!B932&lt;&gt;"",'Mottes de 6'!B932,"")</f>
        <v>RHUBARBE</v>
      </c>
      <c r="D3080" s="107" t="str">
        <f>IF('Mottes de 6'!C932&lt;&gt;"",'Mottes de 6'!C932,"")</f>
        <v>Victoria</v>
      </c>
      <c r="E3080" s="103">
        <f>IF('Mottes de 6'!H932&lt;&gt;"",'Mottes de 6'!H932,"")</f>
        <v>13</v>
      </c>
      <c r="F3080" s="103" t="str">
        <f>IF('Mottes de 6'!E932&lt;&gt;"",'Mottes de 6'!E932,"")</f>
        <v>S</v>
      </c>
      <c r="G3080" s="103" t="str">
        <f>IF('Mottes de 6'!N932&lt;&gt;"",'Mottes de 6'!N932,"")</f>
        <v>M6</v>
      </c>
      <c r="H3080" s="103" t="str">
        <f>IF('Mottes de 6'!I932&lt;&gt;"",'Mottes de 6'!I932,"")</f>
        <v>C</v>
      </c>
      <c r="I3080" s="103" t="str">
        <f>IF('Mottes de 6'!J932&lt;&gt;"",'Mottes de 6'!J932,"")</f>
        <v/>
      </c>
      <c r="J3080" s="103">
        <f>IF($J$9=36,'Mottes de 6'!U932,IF($J$9=37,'Mottes de 6'!V932,IF($J$9=38,'Mottes de 6'!W932,IF($J$9=39,'Mottes de 6'!X932,IF($J$9=40,'Mottes de 6'!Y932,IF($J$9=41,'Mottes de 6'!Z932,IF($J$9=42,'Mottes de 6'!AA932,IF($J$9=43,'Mottes de 6'!AB932,IF($J$9=44,'Mottes de 6'!AC932,IF($J$9=45,'Mottes de 6'!AD932,IF($J$9=46,'Mottes de 6'!AE932,IF($J$9=47,'Mottes de 6'!AF932,IF($J$9=48,'Mottes de 6'!AG932,IF($J$9=49,'Mottes de 6'!AH932,IF($J$9=50,'Mottes de 6'!AI932,IF($J$9=51,'Mottes de 6'!AJ932,IF($J$9=52,'Mottes de 6'!AK932,IF($J$9=1,'Mottes de 6'!AL932,IF($J$9=2,'Mottes de 6'!AM932,IF($J$9=3,'Mottes de 6'!AN932,IF($J$9=4,'Mottes de 6'!AO932,IF($J$9=5,'Mottes de 6'!AP932,IF($J$9=6,'Mottes de 6'!AQ932,IF($J$9=7,'Mottes de 6'!AR932,IF($J$9=8,'Mottes de 6'!AS932,IF($J$9=9,'Mottes de 6'!AT932,IF($J$9=10,'Mottes de 6'!AU932,IF($J$9=11,'Mottes de 6'!AV932,IF($J$9=12,'Mottes de 6'!AW932,IF($J$9=13,'Mottes de 6'!AX932,IF($J$9=14,'Mottes de 6'!AY932,IF($J$9=15,'Mottes de 6'!AZ932,IF($J$9=16,'Mottes de 6'!BA932,IF($J$9=17,'Mottes de 6'!BB932,IF($J$9=18,'Mottes de 6'!BC932,IF($J$9=19,'Mottes de 6'!BD932,IF($J$9=20,'Mottes de 6'!BE932,IF($J$9=21,'Mottes de 6'!BF932,IF($J$9=22,'Mottes de 6'!BG932,IF($J$9=23,'Mottes de 6'!BH932,IF($J$9=24,'Mottes de 6'!BI932,IF($J$9=25,'Mottes de 6'!BJ932,IF($J$9=26,'Mottes de 6'!BK932,IF($J$9=27,'Mottes de 6'!BL932,IF($J$9=28,'Mottes de 6'!BM932,IF($J$9=29,'Mottes de 6'!BN932,IF($J$9=30,'Mottes de 6'!BO932,IF($J$9=31,'Mottes de 6'!BP932,IF($J$9=32,'Mottes de 6'!BQ932,IF($J$9=33,'Mottes de 6'!BR932,IF($J$9=34,'Mottes de 6'!BS932,IF($J$9=35,'Mottes de 6'!BT932,))))))))))))))))))))))))))))))))))))))))))))))))))))</f>
        <v>0</v>
      </c>
      <c r="K3080" s="103" t="str">
        <f>IF('Mottes de 6'!R932=0,"","Erreur")</f>
        <v/>
      </c>
    </row>
    <row r="3081" spans="1:11" x14ac:dyDescent="0.25">
      <c r="A3081" s="450"/>
      <c r="B3081" s="450"/>
      <c r="C3081" s="451" t="s">
        <v>2047</v>
      </c>
      <c r="D3081" s="451"/>
      <c r="E3081" s="450"/>
      <c r="F3081" s="450"/>
      <c r="G3081" s="450"/>
      <c r="H3081" s="450"/>
      <c r="I3081" s="450"/>
      <c r="J3081" s="450">
        <f>SUBTOTAL(9,J3080:J3080)</f>
        <v>0</v>
      </c>
      <c r="K3081" s="450"/>
    </row>
    <row r="3082" spans="1:11" x14ac:dyDescent="0.25">
      <c r="A3082" s="103">
        <f>IF('Mottes de 6'!A933&lt;&gt;"",'Mottes de 6'!A933,"")</f>
        <v>12520</v>
      </c>
      <c r="B3082" s="103" t="str">
        <f>IF('Mottes de 6'!L933&lt;&gt;"",'Mottes de 6'!L933,"")</f>
        <v>Noai</v>
      </c>
      <c r="C3082" s="107" t="str">
        <f>IF('Mottes de 6'!B933&lt;&gt;"",'Mottes de 6'!B933,"")</f>
        <v>RICIN</v>
      </c>
      <c r="D3082" s="107" t="str">
        <f>IF('Mottes de 6'!C933&lt;&gt;"",'Mottes de 6'!C933,"")</f>
        <v>Carmencita</v>
      </c>
      <c r="E3082" s="103">
        <f>IF('Mottes de 6'!H933&lt;&gt;"",'Mottes de 6'!H933,"")</f>
        <v>10</v>
      </c>
      <c r="F3082" s="103" t="str">
        <f>IF('Mottes de 6'!E933&lt;&gt;"",'Mottes de 6'!E933,"")</f>
        <v>S</v>
      </c>
      <c r="G3082" s="103" t="str">
        <f>IF('Mottes de 6'!N933&lt;&gt;"",'Mottes de 6'!N933,"")</f>
        <v>M6</v>
      </c>
      <c r="H3082" s="103" t="str">
        <f>IF('Mottes de 6'!I933&lt;&gt;"",'Mottes de 6'!I933,"")</f>
        <v>E</v>
      </c>
      <c r="I3082" s="103" t="str">
        <f>IF('Mottes de 6'!J933&lt;&gt;"",'Mottes de 6'!J933,"")</f>
        <v/>
      </c>
      <c r="J3082" s="103">
        <f>IF($J$9=36,'Mottes de 6'!U933,IF($J$9=37,'Mottes de 6'!V933,IF($J$9=38,'Mottes de 6'!W933,IF($J$9=39,'Mottes de 6'!X933,IF($J$9=40,'Mottes de 6'!Y933,IF($J$9=41,'Mottes de 6'!Z933,IF($J$9=42,'Mottes de 6'!AA933,IF($J$9=43,'Mottes de 6'!AB933,IF($J$9=44,'Mottes de 6'!AC933,IF($J$9=45,'Mottes de 6'!AD933,IF($J$9=46,'Mottes de 6'!AE933,IF($J$9=47,'Mottes de 6'!AF933,IF($J$9=48,'Mottes de 6'!AG933,IF($J$9=49,'Mottes de 6'!AH933,IF($J$9=50,'Mottes de 6'!AI933,IF($J$9=51,'Mottes de 6'!AJ933,IF($J$9=52,'Mottes de 6'!AK933,IF($J$9=1,'Mottes de 6'!AL933,IF($J$9=2,'Mottes de 6'!AM933,IF($J$9=3,'Mottes de 6'!AN933,IF($J$9=4,'Mottes de 6'!AO933,IF($J$9=5,'Mottes de 6'!AP933,IF($J$9=6,'Mottes de 6'!AQ933,IF($J$9=7,'Mottes de 6'!AR933,IF($J$9=8,'Mottes de 6'!AS933,IF($J$9=9,'Mottes de 6'!AT933,IF($J$9=10,'Mottes de 6'!AU933,IF($J$9=11,'Mottes de 6'!AV933,IF($J$9=12,'Mottes de 6'!AW933,IF($J$9=13,'Mottes de 6'!AX933,IF($J$9=14,'Mottes de 6'!AY933,IF($J$9=15,'Mottes de 6'!AZ933,IF($J$9=16,'Mottes de 6'!BA933,IF($J$9=17,'Mottes de 6'!BB933,IF($J$9=18,'Mottes de 6'!BC933,IF($J$9=19,'Mottes de 6'!BD933,IF($J$9=20,'Mottes de 6'!BE933,IF($J$9=21,'Mottes de 6'!BF933,IF($J$9=22,'Mottes de 6'!BG933,IF($J$9=23,'Mottes de 6'!BH933,IF($J$9=24,'Mottes de 6'!BI933,IF($J$9=25,'Mottes de 6'!BJ933,IF($J$9=26,'Mottes de 6'!BK933,IF($J$9=27,'Mottes de 6'!BL933,IF($J$9=28,'Mottes de 6'!BM933,IF($J$9=29,'Mottes de 6'!BN933,IF($J$9=30,'Mottes de 6'!BO933,IF($J$9=31,'Mottes de 6'!BP933,IF($J$9=32,'Mottes de 6'!BQ933,IF($J$9=33,'Mottes de 6'!BR933,IF($J$9=34,'Mottes de 6'!BS933,IF($J$9=35,'Mottes de 6'!BT933,))))))))))))))))))))))))))))))))))))))))))))))))))))</f>
        <v>0</v>
      </c>
      <c r="K3082" s="103" t="str">
        <f>IF('Mottes de 6'!R933=0,"","Erreur")</f>
        <v/>
      </c>
    </row>
    <row r="3083" spans="1:11" x14ac:dyDescent="0.25">
      <c r="A3083" s="450"/>
      <c r="B3083" s="450"/>
      <c r="C3083" s="451" t="s">
        <v>1976</v>
      </c>
      <c r="D3083" s="451"/>
      <c r="E3083" s="450"/>
      <c r="F3083" s="450"/>
      <c r="G3083" s="450"/>
      <c r="H3083" s="450"/>
      <c r="I3083" s="450"/>
      <c r="J3083" s="450">
        <f>SUBTOTAL(9,J3082:J3082)</f>
        <v>0</v>
      </c>
      <c r="K3083" s="450"/>
    </row>
    <row r="3084" spans="1:11" x14ac:dyDescent="0.25">
      <c r="A3084" s="103">
        <f>IF('Mottes de 6'!A934&lt;&gt;"",'Mottes de 6'!A934,"")</f>
        <v>15646</v>
      </c>
      <c r="B3084" s="103" t="str">
        <f>IF('Mottes de 6'!L934&lt;&gt;"",'Mottes de 6'!L934,"")</f>
        <v>Noai</v>
      </c>
      <c r="C3084" s="107" t="str">
        <f>IF('Mottes de 6'!B934&lt;&gt;"",'Mottes de 6'!B934,"")</f>
        <v>RUE</v>
      </c>
      <c r="D3084" s="107" t="str">
        <f>IF('Mottes de 6'!C934&lt;&gt;"",'Mottes de 6'!C934,"")</f>
        <v>graveolens</v>
      </c>
      <c r="E3084" s="103">
        <f>IF('Mottes de 6'!H934&lt;&gt;"",'Mottes de 6'!H934,"")</f>
        <v>15</v>
      </c>
      <c r="F3084" s="103" t="str">
        <f>IF('Mottes de 6'!E934&lt;&gt;"",'Mottes de 6'!E934,"")</f>
        <v>S</v>
      </c>
      <c r="G3084" s="103" t="str">
        <f>IF('Mottes de 6'!N934&lt;&gt;"",'Mottes de 6'!N934,"")</f>
        <v>M6</v>
      </c>
      <c r="H3084" s="103" t="str">
        <f>IF('Mottes de 6'!I934&lt;&gt;"",'Mottes de 6'!I934,"")</f>
        <v>C</v>
      </c>
      <c r="I3084" s="103" t="str">
        <f>IF('Mottes de 6'!J934&lt;&gt;"",'Mottes de 6'!J934,"")</f>
        <v/>
      </c>
      <c r="J3084" s="103">
        <f>IF($J$9=36,'Mottes de 6'!U934,IF($J$9=37,'Mottes de 6'!V934,IF($J$9=38,'Mottes de 6'!W934,IF($J$9=39,'Mottes de 6'!X934,IF($J$9=40,'Mottes de 6'!Y934,IF($J$9=41,'Mottes de 6'!Z934,IF($J$9=42,'Mottes de 6'!AA934,IF($J$9=43,'Mottes de 6'!AB934,IF($J$9=44,'Mottes de 6'!AC934,IF($J$9=45,'Mottes de 6'!AD934,IF($J$9=46,'Mottes de 6'!AE934,IF($J$9=47,'Mottes de 6'!AF934,IF($J$9=48,'Mottes de 6'!AG934,IF($J$9=49,'Mottes de 6'!AH934,IF($J$9=50,'Mottes de 6'!AI934,IF($J$9=51,'Mottes de 6'!AJ934,IF($J$9=52,'Mottes de 6'!AK934,IF($J$9=1,'Mottes de 6'!AL934,IF($J$9=2,'Mottes de 6'!AM934,IF($J$9=3,'Mottes de 6'!AN934,IF($J$9=4,'Mottes de 6'!AO934,IF($J$9=5,'Mottes de 6'!AP934,IF($J$9=6,'Mottes de 6'!AQ934,IF($J$9=7,'Mottes de 6'!AR934,IF($J$9=8,'Mottes de 6'!AS934,IF($J$9=9,'Mottes de 6'!AT934,IF($J$9=10,'Mottes de 6'!AU934,IF($J$9=11,'Mottes de 6'!AV934,IF($J$9=12,'Mottes de 6'!AW934,IF($J$9=13,'Mottes de 6'!AX934,IF($J$9=14,'Mottes de 6'!AY934,IF($J$9=15,'Mottes de 6'!AZ934,IF($J$9=16,'Mottes de 6'!BA934,IF($J$9=17,'Mottes de 6'!BB934,IF($J$9=18,'Mottes de 6'!BC934,IF($J$9=19,'Mottes de 6'!BD934,IF($J$9=20,'Mottes de 6'!BE934,IF($J$9=21,'Mottes de 6'!BF934,IF($J$9=22,'Mottes de 6'!BG934,IF($J$9=23,'Mottes de 6'!BH934,IF($J$9=24,'Mottes de 6'!BI934,IF($J$9=25,'Mottes de 6'!BJ934,IF($J$9=26,'Mottes de 6'!BK934,IF($J$9=27,'Mottes de 6'!BL934,IF($J$9=28,'Mottes de 6'!BM934,IF($J$9=29,'Mottes de 6'!BN934,IF($J$9=30,'Mottes de 6'!BO934,IF($J$9=31,'Mottes de 6'!BP934,IF($J$9=32,'Mottes de 6'!BQ934,IF($J$9=33,'Mottes de 6'!BR934,IF($J$9=34,'Mottes de 6'!BS934,IF($J$9=35,'Mottes de 6'!BT934,))))))))))))))))))))))))))))))))))))))))))))))))))))</f>
        <v>0</v>
      </c>
      <c r="K3084" s="103" t="str">
        <f>IF('Mottes de 6'!R934=0,"","Erreur")</f>
        <v/>
      </c>
    </row>
    <row r="3085" spans="1:11" x14ac:dyDescent="0.25">
      <c r="A3085" s="450"/>
      <c r="B3085" s="450"/>
      <c r="C3085" s="451" t="s">
        <v>2048</v>
      </c>
      <c r="D3085" s="451"/>
      <c r="E3085" s="450"/>
      <c r="F3085" s="450"/>
      <c r="G3085" s="450"/>
      <c r="H3085" s="450"/>
      <c r="I3085" s="450"/>
      <c r="J3085" s="450">
        <f>SUBTOTAL(9,J3084:J3084)</f>
        <v>0</v>
      </c>
      <c r="K3085" s="450"/>
    </row>
    <row r="3086" spans="1:11" x14ac:dyDescent="0.25">
      <c r="A3086" s="103">
        <f>IF('Mottes de 6'!A935&lt;&gt;"",'Mottes de 6'!A935,"")</f>
        <v>15017</v>
      </c>
      <c r="B3086" s="103" t="str">
        <f>IF('Mottes de 6'!L935&lt;&gt;"",'Mottes de 6'!L935,"")</f>
        <v>Noai</v>
      </c>
      <c r="C3086" s="107" t="str">
        <f>IF('Mottes de 6'!B935&lt;&gt;"",'Mottes de 6'!B935,"")</f>
        <v>SARRIETTE VIVACE</v>
      </c>
      <c r="D3086" s="107" t="str">
        <f>IF('Mottes de 6'!C935&lt;&gt;"",'Mottes de 6'!C935,"")</f>
        <v>Satureja</v>
      </c>
      <c r="E3086" s="103">
        <f>IF('Mottes de 6'!H935&lt;&gt;"",'Mottes de 6'!H935,"")</f>
        <v>12</v>
      </c>
      <c r="F3086" s="103" t="str">
        <f>IF('Mottes de 6'!E935&lt;&gt;"",'Mottes de 6'!E935,"")</f>
        <v>B</v>
      </c>
      <c r="G3086" s="103" t="str">
        <f>IF('Mottes de 6'!N935&lt;&gt;"",'Mottes de 6'!N935,"")</f>
        <v>M6</v>
      </c>
      <c r="H3086" s="103" t="str">
        <f>IF('Mottes de 6'!I935&lt;&gt;"",'Mottes de 6'!I935,"")</f>
        <v>A</v>
      </c>
      <c r="I3086" s="103" t="str">
        <f>IF('Mottes de 6'!J935&lt;&gt;"",'Mottes de 6'!J935,"")</f>
        <v/>
      </c>
      <c r="J3086" s="103">
        <f>IF($J$9=36,'Mottes de 6'!U935,IF($J$9=37,'Mottes de 6'!V935,IF($J$9=38,'Mottes de 6'!W935,IF($J$9=39,'Mottes de 6'!X935,IF($J$9=40,'Mottes de 6'!Y935,IF($J$9=41,'Mottes de 6'!Z935,IF($J$9=42,'Mottes de 6'!AA935,IF($J$9=43,'Mottes de 6'!AB935,IF($J$9=44,'Mottes de 6'!AC935,IF($J$9=45,'Mottes de 6'!AD935,IF($J$9=46,'Mottes de 6'!AE935,IF($J$9=47,'Mottes de 6'!AF935,IF($J$9=48,'Mottes de 6'!AG935,IF($J$9=49,'Mottes de 6'!AH935,IF($J$9=50,'Mottes de 6'!AI935,IF($J$9=51,'Mottes de 6'!AJ935,IF($J$9=52,'Mottes de 6'!AK935,IF($J$9=1,'Mottes de 6'!AL935,IF($J$9=2,'Mottes de 6'!AM935,IF($J$9=3,'Mottes de 6'!AN935,IF($J$9=4,'Mottes de 6'!AO935,IF($J$9=5,'Mottes de 6'!AP935,IF($J$9=6,'Mottes de 6'!AQ935,IF($J$9=7,'Mottes de 6'!AR935,IF($J$9=8,'Mottes de 6'!AS935,IF($J$9=9,'Mottes de 6'!AT935,IF($J$9=10,'Mottes de 6'!AU935,IF($J$9=11,'Mottes de 6'!AV935,IF($J$9=12,'Mottes de 6'!AW935,IF($J$9=13,'Mottes de 6'!AX935,IF($J$9=14,'Mottes de 6'!AY935,IF($J$9=15,'Mottes de 6'!AZ935,IF($J$9=16,'Mottes de 6'!BA935,IF($J$9=17,'Mottes de 6'!BB935,IF($J$9=18,'Mottes de 6'!BC935,IF($J$9=19,'Mottes de 6'!BD935,IF($J$9=20,'Mottes de 6'!BE935,IF($J$9=21,'Mottes de 6'!BF935,IF($J$9=22,'Mottes de 6'!BG935,IF($J$9=23,'Mottes de 6'!BH935,IF($J$9=24,'Mottes de 6'!BI935,IF($J$9=25,'Mottes de 6'!BJ935,IF($J$9=26,'Mottes de 6'!BK935,IF($J$9=27,'Mottes de 6'!BL935,IF($J$9=28,'Mottes de 6'!BM935,IF($J$9=29,'Mottes de 6'!BN935,IF($J$9=30,'Mottes de 6'!BO935,IF($J$9=31,'Mottes de 6'!BP935,IF($J$9=32,'Mottes de 6'!BQ935,IF($J$9=33,'Mottes de 6'!BR935,IF($J$9=34,'Mottes de 6'!BS935,IF($J$9=35,'Mottes de 6'!BT935,))))))))))))))))))))))))))))))))))))))))))))))))))))</f>
        <v>0</v>
      </c>
      <c r="K3086" s="103" t="str">
        <f>IF('Mottes de 6'!R935=0,"","Erreur")</f>
        <v/>
      </c>
    </row>
    <row r="3087" spans="1:11" x14ac:dyDescent="0.25">
      <c r="A3087" s="450"/>
      <c r="B3087" s="450"/>
      <c r="C3087" s="451" t="s">
        <v>2049</v>
      </c>
      <c r="D3087" s="451"/>
      <c r="E3087" s="450"/>
      <c r="F3087" s="450"/>
      <c r="G3087" s="450"/>
      <c r="H3087" s="450"/>
      <c r="I3087" s="450"/>
      <c r="J3087" s="450">
        <f>SUBTOTAL(9,J3086:J3086)</f>
        <v>0</v>
      </c>
      <c r="K3087" s="450"/>
    </row>
    <row r="3088" spans="1:11" x14ac:dyDescent="0.25">
      <c r="A3088" s="103">
        <f>IF('Mottes de 6'!A936&lt;&gt;"",'Mottes de 6'!A936,"")</f>
        <v>21609</v>
      </c>
      <c r="B3088" s="103" t="str">
        <f>IF('Mottes de 6'!L936&lt;&gt;"",'Mottes de 6'!L936,"")</f>
        <v>Noai</v>
      </c>
      <c r="C3088" s="107" t="str">
        <f>IF('Mottes de 6'!B936&lt;&gt;"",'Mottes de 6'!B936,"")</f>
        <v>TANAISIE</v>
      </c>
      <c r="D3088" s="107" t="str">
        <f>IF('Mottes de 6'!C936&lt;&gt;"",'Mottes de 6'!C936,"")</f>
        <v>Tanacetum officinalis</v>
      </c>
      <c r="E3088" s="103">
        <f>IF('Mottes de 6'!H936&lt;&gt;"",'Mottes de 6'!H936,"")</f>
        <v>15</v>
      </c>
      <c r="F3088" s="103" t="str">
        <f>IF('Mottes de 6'!E936&lt;&gt;"",'Mottes de 6'!E936,"")</f>
        <v>S</v>
      </c>
      <c r="G3088" s="103" t="str">
        <f>IF('Mottes de 6'!N936&lt;&gt;"",'Mottes de 6'!N936,"")</f>
        <v>M6</v>
      </c>
      <c r="H3088" s="103" t="str">
        <f>IF('Mottes de 6'!I936&lt;&gt;"",'Mottes de 6'!I936,"")</f>
        <v>A</v>
      </c>
      <c r="I3088" s="103" t="str">
        <f>IF('Mottes de 6'!J936&lt;&gt;"",'Mottes de 6'!J936,"")</f>
        <v/>
      </c>
      <c r="J3088" s="103">
        <f>IF($J$9=36,'Mottes de 6'!U936,IF($J$9=37,'Mottes de 6'!V936,IF($J$9=38,'Mottes de 6'!W936,IF($J$9=39,'Mottes de 6'!X936,IF($J$9=40,'Mottes de 6'!Y936,IF($J$9=41,'Mottes de 6'!Z936,IF($J$9=42,'Mottes de 6'!AA936,IF($J$9=43,'Mottes de 6'!AB936,IF($J$9=44,'Mottes de 6'!AC936,IF($J$9=45,'Mottes de 6'!AD936,IF($J$9=46,'Mottes de 6'!AE936,IF($J$9=47,'Mottes de 6'!AF936,IF($J$9=48,'Mottes de 6'!AG936,IF($J$9=49,'Mottes de 6'!AH936,IF($J$9=50,'Mottes de 6'!AI936,IF($J$9=51,'Mottes de 6'!AJ936,IF($J$9=52,'Mottes de 6'!AK936,IF($J$9=1,'Mottes de 6'!AL936,IF($J$9=2,'Mottes de 6'!AM936,IF($J$9=3,'Mottes de 6'!AN936,IF($J$9=4,'Mottes de 6'!AO936,IF($J$9=5,'Mottes de 6'!AP936,IF($J$9=6,'Mottes de 6'!AQ936,IF($J$9=7,'Mottes de 6'!AR936,IF($J$9=8,'Mottes de 6'!AS936,IF($J$9=9,'Mottes de 6'!AT936,IF($J$9=10,'Mottes de 6'!AU936,IF($J$9=11,'Mottes de 6'!AV936,IF($J$9=12,'Mottes de 6'!AW936,IF($J$9=13,'Mottes de 6'!AX936,IF($J$9=14,'Mottes de 6'!AY936,IF($J$9=15,'Mottes de 6'!AZ936,IF($J$9=16,'Mottes de 6'!BA936,IF($J$9=17,'Mottes de 6'!BB936,IF($J$9=18,'Mottes de 6'!BC936,IF($J$9=19,'Mottes de 6'!BD936,IF($J$9=20,'Mottes de 6'!BE936,IF($J$9=21,'Mottes de 6'!BF936,IF($J$9=22,'Mottes de 6'!BG936,IF($J$9=23,'Mottes de 6'!BH936,IF($J$9=24,'Mottes de 6'!BI936,IF($J$9=25,'Mottes de 6'!BJ936,IF($J$9=26,'Mottes de 6'!BK936,IF($J$9=27,'Mottes de 6'!BL936,IF($J$9=28,'Mottes de 6'!BM936,IF($J$9=29,'Mottes de 6'!BN936,IF($J$9=30,'Mottes de 6'!BO936,IF($J$9=31,'Mottes de 6'!BP936,IF($J$9=32,'Mottes de 6'!BQ936,IF($J$9=33,'Mottes de 6'!BR936,IF($J$9=34,'Mottes de 6'!BS936,IF($J$9=35,'Mottes de 6'!BT936,))))))))))))))))))))))))))))))))))))))))))))))))))))</f>
        <v>0</v>
      </c>
      <c r="K3088" s="103" t="str">
        <f>IF('Mottes de 6'!R936=0,"","Erreur")</f>
        <v/>
      </c>
    </row>
    <row r="3089" spans="1:11" x14ac:dyDescent="0.25">
      <c r="A3089" s="450"/>
      <c r="B3089" s="450"/>
      <c r="C3089" s="451" t="s">
        <v>2050</v>
      </c>
      <c r="D3089" s="451"/>
      <c r="E3089" s="450"/>
      <c r="F3089" s="450"/>
      <c r="G3089" s="450"/>
      <c r="H3089" s="450"/>
      <c r="I3089" s="450"/>
      <c r="J3089" s="450">
        <f>SUBTOTAL(9,J3088:J3088)</f>
        <v>0</v>
      </c>
      <c r="K3089" s="450"/>
    </row>
    <row r="3090" spans="1:11" x14ac:dyDescent="0.25">
      <c r="A3090" s="103">
        <f>IF('Mottes de 6'!A937&lt;&gt;"",'Mottes de 6'!A937,"")</f>
        <v>13392</v>
      </c>
      <c r="B3090" s="103" t="str">
        <f>IF('Mottes de 6'!L937&lt;&gt;"",'Mottes de 6'!L937,"")</f>
        <v>D</v>
      </c>
      <c r="C3090" s="107" t="str">
        <f>IF('Mottes de 6'!B937&lt;&gt;"",'Mottes de 6'!B937,"")</f>
        <v>DÉPLIANT PLANTES UTILES AU JARDIN</v>
      </c>
      <c r="D3090" s="107" t="str">
        <f>IF('Mottes de 6'!C937&lt;&gt;"",'Mottes de 6'!C937,"")</f>
        <v>ACHETÉ</v>
      </c>
      <c r="E3090" s="103" t="str">
        <f>IF('Mottes de 6'!H937&lt;&gt;"",'Mottes de 6'!H937,"")</f>
        <v/>
      </c>
      <c r="F3090" s="103" t="str">
        <f>IF('Mottes de 6'!E937&lt;&gt;"",'Mottes de 6'!E937,"")</f>
        <v xml:space="preserve"> </v>
      </c>
      <c r="G3090" s="103" t="str">
        <f>IF('Mottes de 6'!N937&lt;&gt;"",'Mottes de 6'!N937,"")</f>
        <v xml:space="preserve"> </v>
      </c>
      <c r="H3090" s="103" t="str">
        <f>IF('Mottes de 6'!I937&lt;&gt;"",'Mottes de 6'!I937,"")</f>
        <v xml:space="preserve"> </v>
      </c>
      <c r="I3090" s="103" t="str">
        <f>IF('Mottes de 6'!J937&lt;&gt;"",'Mottes de 6'!J937,"")</f>
        <v xml:space="preserve"> </v>
      </c>
      <c r="J3090" s="103">
        <f>IF($J$9=36,'Mottes de 6'!U937,IF($J$9=37,'Mottes de 6'!V937,IF($J$9=38,'Mottes de 6'!W937,IF($J$9=39,'Mottes de 6'!X937,IF($J$9=40,'Mottes de 6'!Y937,IF($J$9=41,'Mottes de 6'!Z937,IF($J$9=42,'Mottes de 6'!AA937,IF($J$9=43,'Mottes de 6'!AB937,IF($J$9=44,'Mottes de 6'!AC937,IF($J$9=45,'Mottes de 6'!AD937,IF($J$9=46,'Mottes de 6'!AE937,IF($J$9=47,'Mottes de 6'!AF937,IF($J$9=48,'Mottes de 6'!AG937,IF($J$9=49,'Mottes de 6'!AH937,IF($J$9=50,'Mottes de 6'!AI937,IF($J$9=51,'Mottes de 6'!AJ937,IF($J$9=52,'Mottes de 6'!AK937,IF($J$9=1,'Mottes de 6'!AL937,IF($J$9=2,'Mottes de 6'!AM937,IF($J$9=3,'Mottes de 6'!AN937,IF($J$9=4,'Mottes de 6'!AO937,IF($J$9=5,'Mottes de 6'!AP937,IF($J$9=6,'Mottes de 6'!AQ937,IF($J$9=7,'Mottes de 6'!AR937,IF($J$9=8,'Mottes de 6'!AS937,IF($J$9=9,'Mottes de 6'!AT937,IF($J$9=10,'Mottes de 6'!AU937,IF($J$9=11,'Mottes de 6'!AV937,IF($J$9=12,'Mottes de 6'!AW937,IF($J$9=13,'Mottes de 6'!AX937,IF($J$9=14,'Mottes de 6'!AY937,IF($J$9=15,'Mottes de 6'!AZ937,IF($J$9=16,'Mottes de 6'!BA937,IF($J$9=17,'Mottes de 6'!BB937,IF($J$9=18,'Mottes de 6'!BC937,IF($J$9=19,'Mottes de 6'!BD937,IF($J$9=20,'Mottes de 6'!BE937,IF($J$9=21,'Mottes de 6'!BF937,IF($J$9=22,'Mottes de 6'!BG937,IF($J$9=23,'Mottes de 6'!BH937,IF($J$9=24,'Mottes de 6'!BI937,IF($J$9=25,'Mottes de 6'!BJ937,IF($J$9=26,'Mottes de 6'!BK937,IF($J$9=27,'Mottes de 6'!BL937,IF($J$9=28,'Mottes de 6'!BM937,IF($J$9=29,'Mottes de 6'!BN937,IF($J$9=30,'Mottes de 6'!BO937,IF($J$9=31,'Mottes de 6'!BP937,IF($J$9=32,'Mottes de 6'!BQ937,IF($J$9=33,'Mottes de 6'!BR937,IF($J$9=34,'Mottes de 6'!BS937,IF($J$9=35,'Mottes de 6'!BT937,))))))))))))))))))))))))))))))))))))))))))))))))))))</f>
        <v>0</v>
      </c>
      <c r="K3090" s="103" t="str">
        <f>IF('Mottes de 6'!R937=0,"","Erreur")</f>
        <v/>
      </c>
    </row>
    <row r="3091" spans="1:11" x14ac:dyDescent="0.25">
      <c r="A3091" s="450"/>
      <c r="B3091" s="450"/>
      <c r="C3091" s="451" t="s">
        <v>2051</v>
      </c>
      <c r="D3091" s="451"/>
      <c r="E3091" s="450"/>
      <c r="F3091" s="450"/>
      <c r="G3091" s="450"/>
      <c r="H3091" s="450"/>
      <c r="I3091" s="450"/>
      <c r="J3091" s="450">
        <f>SUBTOTAL(9,J3090:J3090)</f>
        <v>0</v>
      </c>
      <c r="K3091" s="450"/>
    </row>
    <row r="3092" spans="1:11" x14ac:dyDescent="0.25">
      <c r="A3092" s="103">
        <f>IF('Mottes de 6'!A938&lt;&gt;"",'Mottes de 6'!A938,"")</f>
        <v>13994</v>
      </c>
      <c r="B3092" s="103" t="str">
        <f>IF('Mottes de 6'!L938&lt;&gt;"",'Mottes de 6'!L938,"")</f>
        <v>D</v>
      </c>
      <c r="C3092" s="107" t="str">
        <f>IF('Mottes de 6'!B938&lt;&gt;"",'Mottes de 6'!B938,"")</f>
        <v>AFFICHE PLANTES UTILES AU JARDIN</v>
      </c>
      <c r="D3092" s="107" t="str">
        <f>IF('Mottes de 6'!C938&lt;&gt;"",'Mottes de 6'!C938,"")</f>
        <v>ACHETÉ</v>
      </c>
      <c r="E3092" s="103" t="str">
        <f>IF('Mottes de 6'!H938&lt;&gt;"",'Mottes de 6'!H938,"")</f>
        <v/>
      </c>
      <c r="F3092" s="103" t="str">
        <f>IF('Mottes de 6'!E938&lt;&gt;"",'Mottes de 6'!E938,"")</f>
        <v xml:space="preserve"> </v>
      </c>
      <c r="G3092" s="103" t="str">
        <f>IF('Mottes de 6'!N938&lt;&gt;"",'Mottes de 6'!N938,"")</f>
        <v xml:space="preserve"> </v>
      </c>
      <c r="H3092" s="103" t="str">
        <f>IF('Mottes de 6'!I938&lt;&gt;"",'Mottes de 6'!I938,"")</f>
        <v xml:space="preserve"> </v>
      </c>
      <c r="I3092" s="103" t="str">
        <f>IF('Mottes de 6'!J938&lt;&gt;"",'Mottes de 6'!J938,"")</f>
        <v xml:space="preserve"> </v>
      </c>
      <c r="J3092" s="103">
        <f>IF($J$9=36,'Mottes de 6'!U938,IF($J$9=37,'Mottes de 6'!V938,IF($J$9=38,'Mottes de 6'!W938,IF($J$9=39,'Mottes de 6'!X938,IF($J$9=40,'Mottes de 6'!Y938,IF($J$9=41,'Mottes de 6'!Z938,IF($J$9=42,'Mottes de 6'!AA938,IF($J$9=43,'Mottes de 6'!AB938,IF($J$9=44,'Mottes de 6'!AC938,IF($J$9=45,'Mottes de 6'!AD938,IF($J$9=46,'Mottes de 6'!AE938,IF($J$9=47,'Mottes de 6'!AF938,IF($J$9=48,'Mottes de 6'!AG938,IF($J$9=49,'Mottes de 6'!AH938,IF($J$9=50,'Mottes de 6'!AI938,IF($J$9=51,'Mottes de 6'!AJ938,IF($J$9=52,'Mottes de 6'!AK938,IF($J$9=1,'Mottes de 6'!AL938,IF($J$9=2,'Mottes de 6'!AM938,IF($J$9=3,'Mottes de 6'!AN938,IF($J$9=4,'Mottes de 6'!AO938,IF($J$9=5,'Mottes de 6'!AP938,IF($J$9=6,'Mottes de 6'!AQ938,IF($J$9=7,'Mottes de 6'!AR938,IF($J$9=8,'Mottes de 6'!AS938,IF($J$9=9,'Mottes de 6'!AT938,IF($J$9=10,'Mottes de 6'!AU938,IF($J$9=11,'Mottes de 6'!AV938,IF($J$9=12,'Mottes de 6'!AW938,IF($J$9=13,'Mottes de 6'!AX938,IF($J$9=14,'Mottes de 6'!AY938,IF($J$9=15,'Mottes de 6'!AZ938,IF($J$9=16,'Mottes de 6'!BA938,IF($J$9=17,'Mottes de 6'!BB938,IF($J$9=18,'Mottes de 6'!BC938,IF($J$9=19,'Mottes de 6'!BD938,IF($J$9=20,'Mottes de 6'!BE938,IF($J$9=21,'Mottes de 6'!BF938,IF($J$9=22,'Mottes de 6'!BG938,IF($J$9=23,'Mottes de 6'!BH938,IF($J$9=24,'Mottes de 6'!BI938,IF($J$9=25,'Mottes de 6'!BJ938,IF($J$9=26,'Mottes de 6'!BK938,IF($J$9=27,'Mottes de 6'!BL938,IF($J$9=28,'Mottes de 6'!BM938,IF($J$9=29,'Mottes de 6'!BN938,IF($J$9=30,'Mottes de 6'!BO938,IF($J$9=31,'Mottes de 6'!BP938,IF($J$9=32,'Mottes de 6'!BQ938,IF($J$9=33,'Mottes de 6'!BR938,IF($J$9=34,'Mottes de 6'!BS938,IF($J$9=35,'Mottes de 6'!BT938,))))))))))))))))))))))))))))))))))))))))))))))))))))</f>
        <v>0</v>
      </c>
      <c r="K3092" s="103" t="str">
        <f>IF('Mottes de 6'!R938=0,"","Erreur")</f>
        <v/>
      </c>
    </row>
    <row r="3093" spans="1:11" x14ac:dyDescent="0.25">
      <c r="A3093" s="450"/>
      <c r="B3093" s="450"/>
      <c r="C3093" s="451" t="s">
        <v>2052</v>
      </c>
      <c r="D3093" s="451"/>
      <c r="E3093" s="450"/>
      <c r="F3093" s="450"/>
      <c r="G3093" s="450"/>
      <c r="H3093" s="450"/>
      <c r="I3093" s="450"/>
      <c r="J3093" s="450">
        <f>SUBTOTAL(9,J3092:J3092)</f>
        <v>0</v>
      </c>
      <c r="K3093" s="450"/>
    </row>
    <row r="3094" spans="1:11" x14ac:dyDescent="0.25">
      <c r="A3094" s="452"/>
      <c r="B3094" s="452"/>
      <c r="C3094" s="453" t="s">
        <v>2053</v>
      </c>
      <c r="D3094" s="453"/>
      <c r="E3094" s="452"/>
      <c r="F3094" s="452"/>
      <c r="G3094" s="452"/>
      <c r="H3094" s="452"/>
      <c r="I3094" s="452"/>
      <c r="J3094" s="452">
        <f>SUBTOTAL(9,J3048:J3089)</f>
        <v>0</v>
      </c>
      <c r="K3094" s="452"/>
    </row>
    <row r="3095" spans="1:11" x14ac:dyDescent="0.25">
      <c r="A3095" s="103" t="str">
        <f>IF('Mottes de 6'!A939&lt;&gt;"",'Mottes de 6'!A939,"")</f>
        <v/>
      </c>
      <c r="B3095" s="103" t="str">
        <f>IF('Mottes de 6'!L939&lt;&gt;"",'Mottes de 6'!L939,"")</f>
        <v>G</v>
      </c>
      <c r="C3095" s="107" t="str">
        <f>IF('Mottes de 6'!B939&lt;&gt;"",'Mottes de 6'!B939,"")</f>
        <v>PLANTES AUX SAVEURS SURPRENANTES</v>
      </c>
      <c r="D3095" s="107" t="str">
        <f>IF('Mottes de 6'!C939&lt;&gt;"",'Mottes de 6'!C939,"")</f>
        <v/>
      </c>
      <c r="E3095" s="103" t="str">
        <f>IF('Mottes de 6'!H939&lt;&gt;"",'Mottes de 6'!H939,"")</f>
        <v/>
      </c>
      <c r="F3095" s="103" t="str">
        <f>IF('Mottes de 6'!E939&lt;&gt;"",'Mottes de 6'!E939,"")</f>
        <v/>
      </c>
      <c r="G3095" s="103" t="str">
        <f>IF('Mottes de 6'!N939&lt;&gt;"",'Mottes de 6'!N939,"")</f>
        <v/>
      </c>
      <c r="H3095" s="103" t="str">
        <f>IF('Mottes de 6'!I939&lt;&gt;"",'Mottes de 6'!I939,"")</f>
        <v/>
      </c>
      <c r="I3095" s="103" t="str">
        <f>IF('Mottes de 6'!J939&lt;&gt;"",'Mottes de 6'!J939,"")</f>
        <v/>
      </c>
      <c r="J3095" s="103">
        <f>IF($J$9=36,'Mottes de 6'!U939,IF($J$9=37,'Mottes de 6'!V939,IF($J$9=38,'Mottes de 6'!W939,IF($J$9=39,'Mottes de 6'!X939,IF($J$9=40,'Mottes de 6'!Y939,IF($J$9=41,'Mottes de 6'!Z939,IF($J$9=42,'Mottes de 6'!AA939,IF($J$9=43,'Mottes de 6'!AB939,IF($J$9=44,'Mottes de 6'!AC939,IF($J$9=45,'Mottes de 6'!AD939,IF($J$9=46,'Mottes de 6'!AE939,IF($J$9=47,'Mottes de 6'!AF939,IF($J$9=48,'Mottes de 6'!AG939,IF($J$9=49,'Mottes de 6'!AH939,IF($J$9=50,'Mottes de 6'!AI939,IF($J$9=51,'Mottes de 6'!AJ939,IF($J$9=52,'Mottes de 6'!AK939,IF($J$9=1,'Mottes de 6'!AL939,IF($J$9=2,'Mottes de 6'!AM939,IF($J$9=3,'Mottes de 6'!AN939,IF($J$9=4,'Mottes de 6'!AO939,IF($J$9=5,'Mottes de 6'!AP939,IF($J$9=6,'Mottes de 6'!AQ939,IF($J$9=7,'Mottes de 6'!AR939,IF($J$9=8,'Mottes de 6'!AS939,IF($J$9=9,'Mottes de 6'!AT939,IF($J$9=10,'Mottes de 6'!AU939,IF($J$9=11,'Mottes de 6'!AV939,IF($J$9=12,'Mottes de 6'!AW939,IF($J$9=13,'Mottes de 6'!AX939,IF($J$9=14,'Mottes de 6'!AY939,IF($J$9=15,'Mottes de 6'!AZ939,IF($J$9=16,'Mottes de 6'!BA939,IF($J$9=17,'Mottes de 6'!BB939,IF($J$9=18,'Mottes de 6'!BC939,IF($J$9=19,'Mottes de 6'!BD939,IF($J$9=20,'Mottes de 6'!BE939,IF($J$9=21,'Mottes de 6'!BF939,IF($J$9=22,'Mottes de 6'!BG939,IF($J$9=23,'Mottes de 6'!BH939,IF($J$9=24,'Mottes de 6'!BI939,IF($J$9=25,'Mottes de 6'!BJ939,IF($J$9=26,'Mottes de 6'!BK939,IF($J$9=27,'Mottes de 6'!BL939,IF($J$9=28,'Mottes de 6'!BM939,IF($J$9=29,'Mottes de 6'!BN939,IF($J$9=30,'Mottes de 6'!BO939,IF($J$9=31,'Mottes de 6'!BP939,IF($J$9=32,'Mottes de 6'!BQ939,IF($J$9=33,'Mottes de 6'!BR939,IF($J$9=34,'Mottes de 6'!BS939,IF($J$9=35,'Mottes de 6'!BT939,))))))))))))))))))))))))))))))))))))))))))))))))))))</f>
        <v>0</v>
      </c>
      <c r="K3095" s="103" t="str">
        <f>IF('Mottes de 6'!R939=0,"","Erreur")</f>
        <v/>
      </c>
    </row>
    <row r="3096" spans="1:11" x14ac:dyDescent="0.25">
      <c r="A3096" s="103">
        <f>IF('Mottes de 6'!A940&lt;&gt;"",'Mottes de 6'!A940,"")</f>
        <v>14107</v>
      </c>
      <c r="B3096" s="103" t="str">
        <f>IF('Mottes de 6'!L940&lt;&gt;"",'Mottes de 6'!L940,"")</f>
        <v>Noai</v>
      </c>
      <c r="C3096" s="107" t="str">
        <f>IF('Mottes de 6'!B940&lt;&gt;"",'Mottes de 6'!B940,"")</f>
        <v>AURONE</v>
      </c>
      <c r="D3096" s="107" t="str">
        <f>IF('Mottes de 6'!C940&lt;&gt;"",'Mottes de 6'!C940,"")</f>
        <v>Cola</v>
      </c>
      <c r="E3096" s="103">
        <f>IF('Mottes de 6'!H940&lt;&gt;"",'Mottes de 6'!H940,"")</f>
        <v>12</v>
      </c>
      <c r="F3096" s="103" t="str">
        <f>IF('Mottes de 6'!E940&lt;&gt;"",'Mottes de 6'!E940,"")</f>
        <v>B</v>
      </c>
      <c r="G3096" s="103" t="str">
        <f>IF('Mottes de 6'!N940&lt;&gt;"",'Mottes de 6'!N940,"")</f>
        <v>M6</v>
      </c>
      <c r="H3096" s="103" t="str">
        <f>IF('Mottes de 6'!I940&lt;&gt;"",'Mottes de 6'!I940,"")</f>
        <v>B</v>
      </c>
      <c r="I3096" s="103" t="str">
        <f>IF('Mottes de 6'!J940&lt;&gt;"",'Mottes de 6'!J940,"")</f>
        <v/>
      </c>
      <c r="J3096" s="103">
        <f>IF($J$9=36,'Mottes de 6'!U940,IF($J$9=37,'Mottes de 6'!V940,IF($J$9=38,'Mottes de 6'!W940,IF($J$9=39,'Mottes de 6'!X940,IF($J$9=40,'Mottes de 6'!Y940,IF($J$9=41,'Mottes de 6'!Z940,IF($J$9=42,'Mottes de 6'!AA940,IF($J$9=43,'Mottes de 6'!AB940,IF($J$9=44,'Mottes de 6'!AC940,IF($J$9=45,'Mottes de 6'!AD940,IF($J$9=46,'Mottes de 6'!AE940,IF($J$9=47,'Mottes de 6'!AF940,IF($J$9=48,'Mottes de 6'!AG940,IF($J$9=49,'Mottes de 6'!AH940,IF($J$9=50,'Mottes de 6'!AI940,IF($J$9=51,'Mottes de 6'!AJ940,IF($J$9=52,'Mottes de 6'!AK940,IF($J$9=1,'Mottes de 6'!AL940,IF($J$9=2,'Mottes de 6'!AM940,IF($J$9=3,'Mottes de 6'!AN940,IF($J$9=4,'Mottes de 6'!AO940,IF($J$9=5,'Mottes de 6'!AP940,IF($J$9=6,'Mottes de 6'!AQ940,IF($J$9=7,'Mottes de 6'!AR940,IF($J$9=8,'Mottes de 6'!AS940,IF($J$9=9,'Mottes de 6'!AT940,IF($J$9=10,'Mottes de 6'!AU940,IF($J$9=11,'Mottes de 6'!AV940,IF($J$9=12,'Mottes de 6'!AW940,IF($J$9=13,'Mottes de 6'!AX940,IF($J$9=14,'Mottes de 6'!AY940,IF($J$9=15,'Mottes de 6'!AZ940,IF($J$9=16,'Mottes de 6'!BA940,IF($J$9=17,'Mottes de 6'!BB940,IF($J$9=18,'Mottes de 6'!BC940,IF($J$9=19,'Mottes de 6'!BD940,IF($J$9=20,'Mottes de 6'!BE940,IF($J$9=21,'Mottes de 6'!BF940,IF($J$9=22,'Mottes de 6'!BG940,IF($J$9=23,'Mottes de 6'!BH940,IF($J$9=24,'Mottes de 6'!BI940,IF($J$9=25,'Mottes de 6'!BJ940,IF($J$9=26,'Mottes de 6'!BK940,IF($J$9=27,'Mottes de 6'!BL940,IF($J$9=28,'Mottes de 6'!BM940,IF($J$9=29,'Mottes de 6'!BN940,IF($J$9=30,'Mottes de 6'!BO940,IF($J$9=31,'Mottes de 6'!BP940,IF($J$9=32,'Mottes de 6'!BQ940,IF($J$9=33,'Mottes de 6'!BR940,IF($J$9=34,'Mottes de 6'!BS940,IF($J$9=35,'Mottes de 6'!BT940,))))))))))))))))))))))))))))))))))))))))))))))))))))</f>
        <v>0</v>
      </c>
      <c r="K3096" s="103" t="str">
        <f>IF('Mottes de 6'!R940=0,"","Erreur")</f>
        <v/>
      </c>
    </row>
    <row r="3097" spans="1:11" x14ac:dyDescent="0.25">
      <c r="A3097" s="450"/>
      <c r="B3097" s="450"/>
      <c r="C3097" s="451" t="s">
        <v>2054</v>
      </c>
      <c r="D3097" s="451"/>
      <c r="E3097" s="450"/>
      <c r="F3097" s="450"/>
      <c r="G3097" s="450"/>
      <c r="H3097" s="450"/>
      <c r="I3097" s="450"/>
      <c r="J3097" s="450">
        <f>SUBTOTAL(9,J3094:J3096)</f>
        <v>0</v>
      </c>
      <c r="K3097" s="450"/>
    </row>
    <row r="3098" spans="1:11" x14ac:dyDescent="0.25">
      <c r="A3098" s="103">
        <f>IF('Mottes de 6'!A941&lt;&gt;"",'Mottes de 6'!A941,"")</f>
        <v>14108</v>
      </c>
      <c r="B3098" s="103" t="str">
        <f>IF('Mottes de 6'!L941&lt;&gt;"",'Mottes de 6'!L941,"")</f>
        <v>Noai</v>
      </c>
      <c r="C3098" s="107" t="str">
        <f>IF('Mottes de 6'!B941&lt;&gt;"",'Mottes de 6'!B941,"")</f>
        <v>BOURRACHE</v>
      </c>
      <c r="D3098" s="107" t="str">
        <f>IF('Mottes de 6'!C941&lt;&gt;"",'Mottes de 6'!C941,"")</f>
        <v>Officinale</v>
      </c>
      <c r="E3098" s="103">
        <f>IF('Mottes de 6'!H941&lt;&gt;"",'Mottes de 6'!H941,"")</f>
        <v>10</v>
      </c>
      <c r="F3098" s="103" t="str">
        <f>IF('Mottes de 6'!E941&lt;&gt;"",'Mottes de 6'!E941,"")</f>
        <v>S</v>
      </c>
      <c r="G3098" s="103" t="str">
        <f>IF('Mottes de 6'!N941&lt;&gt;"",'Mottes de 6'!N941,"")</f>
        <v>M6</v>
      </c>
      <c r="H3098" s="103" t="str">
        <f>IF('Mottes de 6'!I941&lt;&gt;"",'Mottes de 6'!I941,"")</f>
        <v>C</v>
      </c>
      <c r="I3098" s="103" t="str">
        <f>IF('Mottes de 6'!J941&lt;&gt;"",'Mottes de 6'!J941,"")</f>
        <v/>
      </c>
      <c r="J3098" s="103">
        <f>IF($J$9=36,'Mottes de 6'!U941,IF($J$9=37,'Mottes de 6'!V941,IF($J$9=38,'Mottes de 6'!W941,IF($J$9=39,'Mottes de 6'!X941,IF($J$9=40,'Mottes de 6'!Y941,IF($J$9=41,'Mottes de 6'!Z941,IF($J$9=42,'Mottes de 6'!AA941,IF($J$9=43,'Mottes de 6'!AB941,IF($J$9=44,'Mottes de 6'!AC941,IF($J$9=45,'Mottes de 6'!AD941,IF($J$9=46,'Mottes de 6'!AE941,IF($J$9=47,'Mottes de 6'!AF941,IF($J$9=48,'Mottes de 6'!AG941,IF($J$9=49,'Mottes de 6'!AH941,IF($J$9=50,'Mottes de 6'!AI941,IF($J$9=51,'Mottes de 6'!AJ941,IF($J$9=52,'Mottes de 6'!AK941,IF($J$9=1,'Mottes de 6'!AL941,IF($J$9=2,'Mottes de 6'!AM941,IF($J$9=3,'Mottes de 6'!AN941,IF($J$9=4,'Mottes de 6'!AO941,IF($J$9=5,'Mottes de 6'!AP941,IF($J$9=6,'Mottes de 6'!AQ941,IF($J$9=7,'Mottes de 6'!AR941,IF($J$9=8,'Mottes de 6'!AS941,IF($J$9=9,'Mottes de 6'!AT941,IF($J$9=10,'Mottes de 6'!AU941,IF($J$9=11,'Mottes de 6'!AV941,IF($J$9=12,'Mottes de 6'!AW941,IF($J$9=13,'Mottes de 6'!AX941,IF($J$9=14,'Mottes de 6'!AY941,IF($J$9=15,'Mottes de 6'!AZ941,IF($J$9=16,'Mottes de 6'!BA941,IF($J$9=17,'Mottes de 6'!BB941,IF($J$9=18,'Mottes de 6'!BC941,IF($J$9=19,'Mottes de 6'!BD941,IF($J$9=20,'Mottes de 6'!BE941,IF($J$9=21,'Mottes de 6'!BF941,IF($J$9=22,'Mottes de 6'!BG941,IF($J$9=23,'Mottes de 6'!BH941,IF($J$9=24,'Mottes de 6'!BI941,IF($J$9=25,'Mottes de 6'!BJ941,IF($J$9=26,'Mottes de 6'!BK941,IF($J$9=27,'Mottes de 6'!BL941,IF($J$9=28,'Mottes de 6'!BM941,IF($J$9=29,'Mottes de 6'!BN941,IF($J$9=30,'Mottes de 6'!BO941,IF($J$9=31,'Mottes de 6'!BP941,IF($J$9=32,'Mottes de 6'!BQ941,IF($J$9=33,'Mottes de 6'!BR941,IF($J$9=34,'Mottes de 6'!BS941,IF($J$9=35,'Mottes de 6'!BT941,))))))))))))))))))))))))))))))))))))))))))))))))))))</f>
        <v>0</v>
      </c>
      <c r="K3098" s="103" t="str">
        <f>IF('Mottes de 6'!R941=0,"","Erreur")</f>
        <v/>
      </c>
    </row>
    <row r="3099" spans="1:11" x14ac:dyDescent="0.25">
      <c r="A3099" s="450"/>
      <c r="B3099" s="450"/>
      <c r="C3099" s="451" t="s">
        <v>2040</v>
      </c>
      <c r="D3099" s="451"/>
      <c r="E3099" s="450"/>
      <c r="F3099" s="450"/>
      <c r="G3099" s="450"/>
      <c r="H3099" s="450"/>
      <c r="I3099" s="450"/>
      <c r="J3099" s="450">
        <f>SUBTOTAL(9,J3098:J3098)</f>
        <v>0</v>
      </c>
      <c r="K3099" s="450"/>
    </row>
    <row r="3100" spans="1:11" x14ac:dyDescent="0.25">
      <c r="A3100" s="103">
        <f>IF('Mottes de 6'!A942&lt;&gt;"",'Mottes de 6'!A942,"")</f>
        <v>14116</v>
      </c>
      <c r="B3100" s="103" t="str">
        <f>IF('Mottes de 6'!L942&lt;&gt;"",'Mottes de 6'!L942,"")</f>
        <v>Noai</v>
      </c>
      <c r="C3100" s="107" t="str">
        <f>IF('Mottes de 6'!B942&lt;&gt;"",'Mottes de 6'!B942,"")</f>
        <v>BREDE</v>
      </c>
      <c r="D3100" s="107" t="str">
        <f>IF('Mottes de 6'!C942&lt;&gt;"",'Mottes de 6'!C942,"")</f>
        <v>Mafane</v>
      </c>
      <c r="E3100" s="103">
        <f>IF('Mottes de 6'!H942&lt;&gt;"",'Mottes de 6'!H942,"")</f>
        <v>12</v>
      </c>
      <c r="F3100" s="103" t="str">
        <f>IF('Mottes de 6'!E942&lt;&gt;"",'Mottes de 6'!E942,"")</f>
        <v>S</v>
      </c>
      <c r="G3100" s="103" t="str">
        <f>IF('Mottes de 6'!N942&lt;&gt;"",'Mottes de 6'!N942,"")</f>
        <v>M6</v>
      </c>
      <c r="H3100" s="103" t="str">
        <f>IF('Mottes de 6'!I942&lt;&gt;"",'Mottes de 6'!I942,"")</f>
        <v>C</v>
      </c>
      <c r="I3100" s="103" t="str">
        <f>IF('Mottes de 6'!J942&lt;&gt;"",'Mottes de 6'!J942,"")</f>
        <v/>
      </c>
      <c r="J3100" s="103">
        <f>IF($J$9=36,'Mottes de 6'!U942,IF($J$9=37,'Mottes de 6'!V942,IF($J$9=38,'Mottes de 6'!W942,IF($J$9=39,'Mottes de 6'!X942,IF($J$9=40,'Mottes de 6'!Y942,IF($J$9=41,'Mottes de 6'!Z942,IF($J$9=42,'Mottes de 6'!AA942,IF($J$9=43,'Mottes de 6'!AB942,IF($J$9=44,'Mottes de 6'!AC942,IF($J$9=45,'Mottes de 6'!AD942,IF($J$9=46,'Mottes de 6'!AE942,IF($J$9=47,'Mottes de 6'!AF942,IF($J$9=48,'Mottes de 6'!AG942,IF($J$9=49,'Mottes de 6'!AH942,IF($J$9=50,'Mottes de 6'!AI942,IF($J$9=51,'Mottes de 6'!AJ942,IF($J$9=52,'Mottes de 6'!AK942,IF($J$9=1,'Mottes de 6'!AL942,IF($J$9=2,'Mottes de 6'!AM942,IF($J$9=3,'Mottes de 6'!AN942,IF($J$9=4,'Mottes de 6'!AO942,IF($J$9=5,'Mottes de 6'!AP942,IF($J$9=6,'Mottes de 6'!AQ942,IF($J$9=7,'Mottes de 6'!AR942,IF($J$9=8,'Mottes de 6'!AS942,IF($J$9=9,'Mottes de 6'!AT942,IF($J$9=10,'Mottes de 6'!AU942,IF($J$9=11,'Mottes de 6'!AV942,IF($J$9=12,'Mottes de 6'!AW942,IF($J$9=13,'Mottes de 6'!AX942,IF($J$9=14,'Mottes de 6'!AY942,IF($J$9=15,'Mottes de 6'!AZ942,IF($J$9=16,'Mottes de 6'!BA942,IF($J$9=17,'Mottes de 6'!BB942,IF($J$9=18,'Mottes de 6'!BC942,IF($J$9=19,'Mottes de 6'!BD942,IF($J$9=20,'Mottes de 6'!BE942,IF($J$9=21,'Mottes de 6'!BF942,IF($J$9=22,'Mottes de 6'!BG942,IF($J$9=23,'Mottes de 6'!BH942,IF($J$9=24,'Mottes de 6'!BI942,IF($J$9=25,'Mottes de 6'!BJ942,IF($J$9=26,'Mottes de 6'!BK942,IF($J$9=27,'Mottes de 6'!BL942,IF($J$9=28,'Mottes de 6'!BM942,IF($J$9=29,'Mottes de 6'!BN942,IF($J$9=30,'Mottes de 6'!BO942,IF($J$9=31,'Mottes de 6'!BP942,IF($J$9=32,'Mottes de 6'!BQ942,IF($J$9=33,'Mottes de 6'!BR942,IF($J$9=34,'Mottes de 6'!BS942,IF($J$9=35,'Mottes de 6'!BT942,))))))))))))))))))))))))))))))))))))))))))))))))))))</f>
        <v>0</v>
      </c>
      <c r="K3100" s="103" t="str">
        <f>IF('Mottes de 6'!R942=0,"","Erreur")</f>
        <v/>
      </c>
    </row>
    <row r="3101" spans="1:11" x14ac:dyDescent="0.25">
      <c r="A3101" s="450"/>
      <c r="B3101" s="450"/>
      <c r="C3101" s="451" t="s">
        <v>2055</v>
      </c>
      <c r="D3101" s="451"/>
      <c r="E3101" s="450"/>
      <c r="F3101" s="450"/>
      <c r="G3101" s="450"/>
      <c r="H3101" s="450"/>
      <c r="I3101" s="450"/>
      <c r="J3101" s="450">
        <f>SUBTOTAL(9,J3100:J3100)</f>
        <v>0</v>
      </c>
      <c r="K3101" s="450"/>
    </row>
    <row r="3102" spans="1:11" x14ac:dyDescent="0.25">
      <c r="A3102" s="103">
        <f>IF('Mottes de 6'!A943&lt;&gt;"",'Mottes de 6'!A943,"")</f>
        <v>14106</v>
      </c>
      <c r="B3102" s="103" t="str">
        <f>IF('Mottes de 6'!L943&lt;&gt;"",'Mottes de 6'!L943,"")</f>
        <v>Noai</v>
      </c>
      <c r="C3102" s="107" t="str">
        <f>IF('Mottes de 6'!B943&lt;&gt;"",'Mottes de 6'!B943,"")</f>
        <v>HYSOPE ANISEE</v>
      </c>
      <c r="D3102" s="107" t="str">
        <f>IF('Mottes de 6'!C943&lt;&gt;"",'Mottes de 6'!C943,"")</f>
        <v>Agastache foeniculum</v>
      </c>
      <c r="E3102" s="103">
        <f>IF('Mottes de 6'!H943&lt;&gt;"",'Mottes de 6'!H943,"")</f>
        <v>15</v>
      </c>
      <c r="F3102" s="103" t="str">
        <f>IF('Mottes de 6'!E943&lt;&gt;"",'Mottes de 6'!E943,"")</f>
        <v>S</v>
      </c>
      <c r="G3102" s="103" t="str">
        <f>IF('Mottes de 6'!N943&lt;&gt;"",'Mottes de 6'!N943,"")</f>
        <v>M6</v>
      </c>
      <c r="H3102" s="103" t="str">
        <f>IF('Mottes de 6'!I943&lt;&gt;"",'Mottes de 6'!I943,"")</f>
        <v>B</v>
      </c>
      <c r="I3102" s="103" t="str">
        <f>IF('Mottes de 6'!J943&lt;&gt;"",'Mottes de 6'!J943,"")</f>
        <v/>
      </c>
      <c r="J3102" s="103">
        <f>IF($J$9=36,'Mottes de 6'!U943,IF($J$9=37,'Mottes de 6'!V943,IF($J$9=38,'Mottes de 6'!W943,IF($J$9=39,'Mottes de 6'!X943,IF($J$9=40,'Mottes de 6'!Y943,IF($J$9=41,'Mottes de 6'!Z943,IF($J$9=42,'Mottes de 6'!AA943,IF($J$9=43,'Mottes de 6'!AB943,IF($J$9=44,'Mottes de 6'!AC943,IF($J$9=45,'Mottes de 6'!AD943,IF($J$9=46,'Mottes de 6'!AE943,IF($J$9=47,'Mottes de 6'!AF943,IF($J$9=48,'Mottes de 6'!AG943,IF($J$9=49,'Mottes de 6'!AH943,IF($J$9=50,'Mottes de 6'!AI943,IF($J$9=51,'Mottes de 6'!AJ943,IF($J$9=52,'Mottes de 6'!AK943,IF($J$9=1,'Mottes de 6'!AL943,IF($J$9=2,'Mottes de 6'!AM943,IF($J$9=3,'Mottes de 6'!AN943,IF($J$9=4,'Mottes de 6'!AO943,IF($J$9=5,'Mottes de 6'!AP943,IF($J$9=6,'Mottes de 6'!AQ943,IF($J$9=7,'Mottes de 6'!AR943,IF($J$9=8,'Mottes de 6'!AS943,IF($J$9=9,'Mottes de 6'!AT943,IF($J$9=10,'Mottes de 6'!AU943,IF($J$9=11,'Mottes de 6'!AV943,IF($J$9=12,'Mottes de 6'!AW943,IF($J$9=13,'Mottes de 6'!AX943,IF($J$9=14,'Mottes de 6'!AY943,IF($J$9=15,'Mottes de 6'!AZ943,IF($J$9=16,'Mottes de 6'!BA943,IF($J$9=17,'Mottes de 6'!BB943,IF($J$9=18,'Mottes de 6'!BC943,IF($J$9=19,'Mottes de 6'!BD943,IF($J$9=20,'Mottes de 6'!BE943,IF($J$9=21,'Mottes de 6'!BF943,IF($J$9=22,'Mottes de 6'!BG943,IF($J$9=23,'Mottes de 6'!BH943,IF($J$9=24,'Mottes de 6'!BI943,IF($J$9=25,'Mottes de 6'!BJ943,IF($J$9=26,'Mottes de 6'!BK943,IF($J$9=27,'Mottes de 6'!BL943,IF($J$9=28,'Mottes de 6'!BM943,IF($J$9=29,'Mottes de 6'!BN943,IF($J$9=30,'Mottes de 6'!BO943,IF($J$9=31,'Mottes de 6'!BP943,IF($J$9=32,'Mottes de 6'!BQ943,IF($J$9=33,'Mottes de 6'!BR943,IF($J$9=34,'Mottes de 6'!BS943,IF($J$9=35,'Mottes de 6'!BT943,))))))))))))))))))))))))))))))))))))))))))))))))))))</f>
        <v>0</v>
      </c>
      <c r="K3102" s="103" t="str">
        <f>IF('Mottes de 6'!R943=0,"","Erreur")</f>
        <v/>
      </c>
    </row>
    <row r="3103" spans="1:11" x14ac:dyDescent="0.25">
      <c r="A3103" s="450"/>
      <c r="B3103" s="450"/>
      <c r="C3103" s="451" t="s">
        <v>2023</v>
      </c>
      <c r="D3103" s="451"/>
      <c r="E3103" s="450"/>
      <c r="F3103" s="450"/>
      <c r="G3103" s="450"/>
      <c r="H3103" s="450"/>
      <c r="I3103" s="450"/>
      <c r="J3103" s="450">
        <f>SUBTOTAL(9,J3102:J3102)</f>
        <v>0</v>
      </c>
      <c r="K3103" s="450"/>
    </row>
    <row r="3104" spans="1:11" x14ac:dyDescent="0.25">
      <c r="A3104" s="103">
        <f>IF('Mottes de 6'!A944&lt;&gt;"",'Mottes de 6'!A944,"")</f>
        <v>14110</v>
      </c>
      <c r="B3104" s="103" t="str">
        <f>IF('Mottes de 6'!L944&lt;&gt;"",'Mottes de 6'!L944,"")</f>
        <v>Noai</v>
      </c>
      <c r="C3104" s="107" t="str">
        <f>IF('Mottes de 6'!B944&lt;&gt;"",'Mottes de 6'!B944,"")</f>
        <v>LIVECHE</v>
      </c>
      <c r="D3104" s="107" t="str">
        <f>IF('Mottes de 6'!C944&lt;&gt;"",'Mottes de 6'!C944,"")</f>
        <v>Ache des Montagnes</v>
      </c>
      <c r="E3104" s="103">
        <f>IF('Mottes de 6'!H944&lt;&gt;"",'Mottes de 6'!H944,"")</f>
        <v>12</v>
      </c>
      <c r="F3104" s="103" t="str">
        <f>IF('Mottes de 6'!E944&lt;&gt;"",'Mottes de 6'!E944,"")</f>
        <v>S</v>
      </c>
      <c r="G3104" s="103" t="str">
        <f>IF('Mottes de 6'!N944&lt;&gt;"",'Mottes de 6'!N944,"")</f>
        <v>M6</v>
      </c>
      <c r="H3104" s="103" t="str">
        <f>IF('Mottes de 6'!I944&lt;&gt;"",'Mottes de 6'!I944,"")</f>
        <v>B</v>
      </c>
      <c r="I3104" s="103" t="str">
        <f>IF('Mottes de 6'!J944&lt;&gt;"",'Mottes de 6'!J944,"")</f>
        <v/>
      </c>
      <c r="J3104" s="103">
        <f>IF($J$9=36,'Mottes de 6'!U944,IF($J$9=37,'Mottes de 6'!V944,IF($J$9=38,'Mottes de 6'!W944,IF($J$9=39,'Mottes de 6'!X944,IF($J$9=40,'Mottes de 6'!Y944,IF($J$9=41,'Mottes de 6'!Z944,IF($J$9=42,'Mottes de 6'!AA944,IF($J$9=43,'Mottes de 6'!AB944,IF($J$9=44,'Mottes de 6'!AC944,IF($J$9=45,'Mottes de 6'!AD944,IF($J$9=46,'Mottes de 6'!AE944,IF($J$9=47,'Mottes de 6'!AF944,IF($J$9=48,'Mottes de 6'!AG944,IF($J$9=49,'Mottes de 6'!AH944,IF($J$9=50,'Mottes de 6'!AI944,IF($J$9=51,'Mottes de 6'!AJ944,IF($J$9=52,'Mottes de 6'!AK944,IF($J$9=1,'Mottes de 6'!AL944,IF($J$9=2,'Mottes de 6'!AM944,IF($J$9=3,'Mottes de 6'!AN944,IF($J$9=4,'Mottes de 6'!AO944,IF($J$9=5,'Mottes de 6'!AP944,IF($J$9=6,'Mottes de 6'!AQ944,IF($J$9=7,'Mottes de 6'!AR944,IF($J$9=8,'Mottes de 6'!AS944,IF($J$9=9,'Mottes de 6'!AT944,IF($J$9=10,'Mottes de 6'!AU944,IF($J$9=11,'Mottes de 6'!AV944,IF($J$9=12,'Mottes de 6'!AW944,IF($J$9=13,'Mottes de 6'!AX944,IF($J$9=14,'Mottes de 6'!AY944,IF($J$9=15,'Mottes de 6'!AZ944,IF($J$9=16,'Mottes de 6'!BA944,IF($J$9=17,'Mottes de 6'!BB944,IF($J$9=18,'Mottes de 6'!BC944,IF($J$9=19,'Mottes de 6'!BD944,IF($J$9=20,'Mottes de 6'!BE944,IF($J$9=21,'Mottes de 6'!BF944,IF($J$9=22,'Mottes de 6'!BG944,IF($J$9=23,'Mottes de 6'!BH944,IF($J$9=24,'Mottes de 6'!BI944,IF($J$9=25,'Mottes de 6'!BJ944,IF($J$9=26,'Mottes de 6'!BK944,IF($J$9=27,'Mottes de 6'!BL944,IF($J$9=28,'Mottes de 6'!BM944,IF($J$9=29,'Mottes de 6'!BN944,IF($J$9=30,'Mottes de 6'!BO944,IF($J$9=31,'Mottes de 6'!BP944,IF($J$9=32,'Mottes de 6'!BQ944,IF($J$9=33,'Mottes de 6'!BR944,IF($J$9=34,'Mottes de 6'!BS944,IF($J$9=35,'Mottes de 6'!BT944,))))))))))))))))))))))))))))))))))))))))))))))))))))</f>
        <v>0</v>
      </c>
      <c r="K3104" s="103" t="str">
        <f>IF('Mottes de 6'!R944=0,"","Erreur")</f>
        <v/>
      </c>
    </row>
    <row r="3105" spans="1:11" x14ac:dyDescent="0.25">
      <c r="A3105" s="450"/>
      <c r="B3105" s="450"/>
      <c r="C3105" s="451" t="s">
        <v>2056</v>
      </c>
      <c r="D3105" s="451"/>
      <c r="E3105" s="450"/>
      <c r="F3105" s="450"/>
      <c r="G3105" s="450"/>
      <c r="H3105" s="450"/>
      <c r="I3105" s="450"/>
      <c r="J3105" s="450">
        <f>SUBTOTAL(9,J3104:J3104)</f>
        <v>0</v>
      </c>
      <c r="K3105" s="450"/>
    </row>
    <row r="3106" spans="1:11" x14ac:dyDescent="0.25">
      <c r="A3106" s="103">
        <f>IF('Mottes de 6'!A945&lt;&gt;"",'Mottes de 6'!A945,"")</f>
        <v>14111</v>
      </c>
      <c r="B3106" s="103" t="str">
        <f>IF('Mottes de 6'!L945&lt;&gt;"",'Mottes de 6'!L945,"")</f>
        <v>Noai</v>
      </c>
      <c r="C3106" s="107" t="str">
        <f>IF('Mottes de 6'!B945&lt;&gt;"",'Mottes de 6'!B945,"")</f>
        <v>MERTENSIA</v>
      </c>
      <c r="D3106" s="107" t="str">
        <f>IF('Mottes de 6'!C945&lt;&gt;"",'Mottes de 6'!C945,"")</f>
        <v>Silver Ocean</v>
      </c>
      <c r="E3106" s="103">
        <f>IF('Mottes de 6'!H945&lt;&gt;"",'Mottes de 6'!H945,"")</f>
        <v>12</v>
      </c>
      <c r="F3106" s="103" t="str">
        <f>IF('Mottes de 6'!E945&lt;&gt;"",'Mottes de 6'!E945,"")</f>
        <v>S</v>
      </c>
      <c r="G3106" s="103" t="str">
        <f>IF('Mottes de 6'!N945&lt;&gt;"",'Mottes de 6'!N945,"")</f>
        <v>M6</v>
      </c>
      <c r="H3106" s="103" t="str">
        <f>IF('Mottes de 6'!I945&lt;&gt;"",'Mottes de 6'!I945,"")</f>
        <v>D</v>
      </c>
      <c r="I3106" s="103" t="str">
        <f>IF('Mottes de 6'!J945&lt;&gt;"",'Mottes de 6'!J945,"")</f>
        <v/>
      </c>
      <c r="J3106" s="103">
        <f>IF($J$9=36,'Mottes de 6'!U945,IF($J$9=37,'Mottes de 6'!V945,IF($J$9=38,'Mottes de 6'!W945,IF($J$9=39,'Mottes de 6'!X945,IF($J$9=40,'Mottes de 6'!Y945,IF($J$9=41,'Mottes de 6'!Z945,IF($J$9=42,'Mottes de 6'!AA945,IF($J$9=43,'Mottes de 6'!AB945,IF($J$9=44,'Mottes de 6'!AC945,IF($J$9=45,'Mottes de 6'!AD945,IF($J$9=46,'Mottes de 6'!AE945,IF($J$9=47,'Mottes de 6'!AF945,IF($J$9=48,'Mottes de 6'!AG945,IF($J$9=49,'Mottes de 6'!AH945,IF($J$9=50,'Mottes de 6'!AI945,IF($J$9=51,'Mottes de 6'!AJ945,IF($J$9=52,'Mottes de 6'!AK945,IF($J$9=1,'Mottes de 6'!AL945,IF($J$9=2,'Mottes de 6'!AM945,IF($J$9=3,'Mottes de 6'!AN945,IF($J$9=4,'Mottes de 6'!AO945,IF($J$9=5,'Mottes de 6'!AP945,IF($J$9=6,'Mottes de 6'!AQ945,IF($J$9=7,'Mottes de 6'!AR945,IF($J$9=8,'Mottes de 6'!AS945,IF($J$9=9,'Mottes de 6'!AT945,IF($J$9=10,'Mottes de 6'!AU945,IF($J$9=11,'Mottes de 6'!AV945,IF($J$9=12,'Mottes de 6'!AW945,IF($J$9=13,'Mottes de 6'!AX945,IF($J$9=14,'Mottes de 6'!AY945,IF($J$9=15,'Mottes de 6'!AZ945,IF($J$9=16,'Mottes de 6'!BA945,IF($J$9=17,'Mottes de 6'!BB945,IF($J$9=18,'Mottes de 6'!BC945,IF($J$9=19,'Mottes de 6'!BD945,IF($J$9=20,'Mottes de 6'!BE945,IF($J$9=21,'Mottes de 6'!BF945,IF($J$9=22,'Mottes de 6'!BG945,IF($J$9=23,'Mottes de 6'!BH945,IF($J$9=24,'Mottes de 6'!BI945,IF($J$9=25,'Mottes de 6'!BJ945,IF($J$9=26,'Mottes de 6'!BK945,IF($J$9=27,'Mottes de 6'!BL945,IF($J$9=28,'Mottes de 6'!BM945,IF($J$9=29,'Mottes de 6'!BN945,IF($J$9=30,'Mottes de 6'!BO945,IF($J$9=31,'Mottes de 6'!BP945,IF($J$9=32,'Mottes de 6'!BQ945,IF($J$9=33,'Mottes de 6'!BR945,IF($J$9=34,'Mottes de 6'!BS945,IF($J$9=35,'Mottes de 6'!BT945,))))))))))))))))))))))))))))))))))))))))))))))))))))</f>
        <v>0</v>
      </c>
      <c r="K3106" s="103" t="str">
        <f>IF('Mottes de 6'!R945=0,"","Erreur")</f>
        <v/>
      </c>
    </row>
    <row r="3107" spans="1:11" x14ac:dyDescent="0.25">
      <c r="A3107" s="450"/>
      <c r="B3107" s="450"/>
      <c r="C3107" s="451" t="s">
        <v>2057</v>
      </c>
      <c r="D3107" s="451"/>
      <c r="E3107" s="450"/>
      <c r="F3107" s="450"/>
      <c r="G3107" s="450"/>
      <c r="H3107" s="450"/>
      <c r="I3107" s="450"/>
      <c r="J3107" s="450">
        <f>SUBTOTAL(9,J3106:J3106)</f>
        <v>0</v>
      </c>
      <c r="K3107" s="450"/>
    </row>
    <row r="3108" spans="1:11" x14ac:dyDescent="0.25">
      <c r="A3108" s="103">
        <f>IF('Mottes de 6'!A946&lt;&gt;"",'Mottes de 6'!A946,"")</f>
        <v>14115</v>
      </c>
      <c r="B3108" s="103" t="str">
        <f>IF('Mottes de 6'!L946&lt;&gt;"",'Mottes de 6'!L946,"")</f>
        <v>Noai</v>
      </c>
      <c r="C3108" s="107" t="str">
        <f>IF('Mottes de 6'!B946&lt;&gt;"",'Mottes de 6'!B946,"")</f>
        <v>PIMPRENELLE</v>
      </c>
      <c r="D3108" s="107" t="str">
        <f>IF('Mottes de 6'!C946&lt;&gt;"",'Mottes de 6'!C946,"")</f>
        <v>Sanguisorba minor</v>
      </c>
      <c r="E3108" s="103">
        <f>IF('Mottes de 6'!H946&lt;&gt;"",'Mottes de 6'!H946,"")</f>
        <v>12</v>
      </c>
      <c r="F3108" s="103" t="str">
        <f>IF('Mottes de 6'!E946&lt;&gt;"",'Mottes de 6'!E946,"")</f>
        <v>S</v>
      </c>
      <c r="G3108" s="103" t="str">
        <f>IF('Mottes de 6'!N946&lt;&gt;"",'Mottes de 6'!N946,"")</f>
        <v>M6</v>
      </c>
      <c r="H3108" s="103" t="str">
        <f>IF('Mottes de 6'!I946&lt;&gt;"",'Mottes de 6'!I946,"")</f>
        <v>B</v>
      </c>
      <c r="I3108" s="103" t="str">
        <f>IF('Mottes de 6'!J946&lt;&gt;"",'Mottes de 6'!J946,"")</f>
        <v/>
      </c>
      <c r="J3108" s="103">
        <f>IF($J$9=36,'Mottes de 6'!U946,IF($J$9=37,'Mottes de 6'!V946,IF($J$9=38,'Mottes de 6'!W946,IF($J$9=39,'Mottes de 6'!X946,IF($J$9=40,'Mottes de 6'!Y946,IF($J$9=41,'Mottes de 6'!Z946,IF($J$9=42,'Mottes de 6'!AA946,IF($J$9=43,'Mottes de 6'!AB946,IF($J$9=44,'Mottes de 6'!AC946,IF($J$9=45,'Mottes de 6'!AD946,IF($J$9=46,'Mottes de 6'!AE946,IF($J$9=47,'Mottes de 6'!AF946,IF($J$9=48,'Mottes de 6'!AG946,IF($J$9=49,'Mottes de 6'!AH946,IF($J$9=50,'Mottes de 6'!AI946,IF($J$9=51,'Mottes de 6'!AJ946,IF($J$9=52,'Mottes de 6'!AK946,IF($J$9=1,'Mottes de 6'!AL946,IF($J$9=2,'Mottes de 6'!AM946,IF($J$9=3,'Mottes de 6'!AN946,IF($J$9=4,'Mottes de 6'!AO946,IF($J$9=5,'Mottes de 6'!AP946,IF($J$9=6,'Mottes de 6'!AQ946,IF($J$9=7,'Mottes de 6'!AR946,IF($J$9=8,'Mottes de 6'!AS946,IF($J$9=9,'Mottes de 6'!AT946,IF($J$9=10,'Mottes de 6'!AU946,IF($J$9=11,'Mottes de 6'!AV946,IF($J$9=12,'Mottes de 6'!AW946,IF($J$9=13,'Mottes de 6'!AX946,IF($J$9=14,'Mottes de 6'!AY946,IF($J$9=15,'Mottes de 6'!AZ946,IF($J$9=16,'Mottes de 6'!BA946,IF($J$9=17,'Mottes de 6'!BB946,IF($J$9=18,'Mottes de 6'!BC946,IF($J$9=19,'Mottes de 6'!BD946,IF($J$9=20,'Mottes de 6'!BE946,IF($J$9=21,'Mottes de 6'!BF946,IF($J$9=22,'Mottes de 6'!BG946,IF($J$9=23,'Mottes de 6'!BH946,IF($J$9=24,'Mottes de 6'!BI946,IF($J$9=25,'Mottes de 6'!BJ946,IF($J$9=26,'Mottes de 6'!BK946,IF($J$9=27,'Mottes de 6'!BL946,IF($J$9=28,'Mottes de 6'!BM946,IF($J$9=29,'Mottes de 6'!BN946,IF($J$9=30,'Mottes de 6'!BO946,IF($J$9=31,'Mottes de 6'!BP946,IF($J$9=32,'Mottes de 6'!BQ946,IF($J$9=33,'Mottes de 6'!BR946,IF($J$9=34,'Mottes de 6'!BS946,IF($J$9=35,'Mottes de 6'!BT946,))))))))))))))))))))))))))))))))))))))))))))))))))))</f>
        <v>0</v>
      </c>
      <c r="K3108" s="103" t="str">
        <f>IF('Mottes de 6'!R946=0,"","Erreur")</f>
        <v/>
      </c>
    </row>
    <row r="3109" spans="1:11" x14ac:dyDescent="0.25">
      <c r="A3109" s="450"/>
      <c r="B3109" s="450"/>
      <c r="C3109" s="451" t="s">
        <v>2027</v>
      </c>
      <c r="D3109" s="451"/>
      <c r="E3109" s="450"/>
      <c r="F3109" s="450"/>
      <c r="G3109" s="450"/>
      <c r="H3109" s="450"/>
      <c r="I3109" s="450"/>
      <c r="J3109" s="450">
        <f>SUBTOTAL(9,J3108:J3108)</f>
        <v>0</v>
      </c>
      <c r="K3109" s="450"/>
    </row>
    <row r="3110" spans="1:11" x14ac:dyDescent="0.25">
      <c r="A3110" s="103">
        <f>IF('Mottes de 6'!A947&lt;&gt;"",'Mottes de 6'!A947,"")</f>
        <v>26836</v>
      </c>
      <c r="B3110" s="103" t="str">
        <f>IF('Mottes de 6'!L947&lt;&gt;"",'Mottes de 6'!L947,"")</f>
        <v>Noai</v>
      </c>
      <c r="C3110" s="107" t="str">
        <f>IF('Mottes de 6'!B947&lt;&gt;"",'Mottes de 6'!B947,"")</f>
        <v>PLANTE À FROMAGE</v>
      </c>
      <c r="D3110" s="107" t="str">
        <f>IF('Mottes de 6'!C947&lt;&gt;"",'Mottes de 6'!C947,"")</f>
        <v>Paederia lanuginosa</v>
      </c>
      <c r="E3110" s="103">
        <f>IF('Mottes de 6'!H947&lt;&gt;"",'Mottes de 6'!H947,"")</f>
        <v>15</v>
      </c>
      <c r="F3110" s="103" t="str">
        <f>IF('Mottes de 6'!E947&lt;&gt;"",'Mottes de 6'!E947,"")</f>
        <v>B</v>
      </c>
      <c r="G3110" s="103" t="str">
        <f>IF('Mottes de 6'!N947&lt;&gt;"",'Mottes de 6'!N947,"")</f>
        <v>M6</v>
      </c>
      <c r="H3110" s="103" t="str">
        <f>IF('Mottes de 6'!I947&lt;&gt;"",'Mottes de 6'!I947,"")</f>
        <v>D</v>
      </c>
      <c r="I3110" s="103" t="str">
        <f>IF('Mottes de 6'!J947&lt;&gt;"",'Mottes de 6'!J947,"")</f>
        <v/>
      </c>
      <c r="J3110" s="103">
        <f>IF($J$9=36,'Mottes de 6'!U947,IF($J$9=37,'Mottes de 6'!V947,IF($J$9=38,'Mottes de 6'!W947,IF($J$9=39,'Mottes de 6'!X947,IF($J$9=40,'Mottes de 6'!Y947,IF($J$9=41,'Mottes de 6'!Z947,IF($J$9=42,'Mottes de 6'!AA947,IF($J$9=43,'Mottes de 6'!AB947,IF($J$9=44,'Mottes de 6'!AC947,IF($J$9=45,'Mottes de 6'!AD947,IF($J$9=46,'Mottes de 6'!AE947,IF($J$9=47,'Mottes de 6'!AF947,IF($J$9=48,'Mottes de 6'!AG947,IF($J$9=49,'Mottes de 6'!AH947,IF($J$9=50,'Mottes de 6'!AI947,IF($J$9=51,'Mottes de 6'!AJ947,IF($J$9=52,'Mottes de 6'!AK947,IF($J$9=1,'Mottes de 6'!AL947,IF($J$9=2,'Mottes de 6'!AM947,IF($J$9=3,'Mottes de 6'!AN947,IF($J$9=4,'Mottes de 6'!AO947,IF($J$9=5,'Mottes de 6'!AP947,IF($J$9=6,'Mottes de 6'!AQ947,IF($J$9=7,'Mottes de 6'!AR947,IF($J$9=8,'Mottes de 6'!AS947,IF($J$9=9,'Mottes de 6'!AT947,IF($J$9=10,'Mottes de 6'!AU947,IF($J$9=11,'Mottes de 6'!AV947,IF($J$9=12,'Mottes de 6'!AW947,IF($J$9=13,'Mottes de 6'!AX947,IF($J$9=14,'Mottes de 6'!AY947,IF($J$9=15,'Mottes de 6'!AZ947,IF($J$9=16,'Mottes de 6'!BA947,IF($J$9=17,'Mottes de 6'!BB947,IF($J$9=18,'Mottes de 6'!BC947,IF($J$9=19,'Mottes de 6'!BD947,IF($J$9=20,'Mottes de 6'!BE947,IF($J$9=21,'Mottes de 6'!BF947,IF($J$9=22,'Mottes de 6'!BG947,IF($J$9=23,'Mottes de 6'!BH947,IF($J$9=24,'Mottes de 6'!BI947,IF($J$9=25,'Mottes de 6'!BJ947,IF($J$9=26,'Mottes de 6'!BK947,IF($J$9=27,'Mottes de 6'!BL947,IF($J$9=28,'Mottes de 6'!BM947,IF($J$9=29,'Mottes de 6'!BN947,IF($J$9=30,'Mottes de 6'!BO947,IF($J$9=31,'Mottes de 6'!BP947,IF($J$9=32,'Mottes de 6'!BQ947,IF($J$9=33,'Mottes de 6'!BR947,IF($J$9=34,'Mottes de 6'!BS947,IF($J$9=35,'Mottes de 6'!BT947,))))))))))))))))))))))))))))))))))))))))))))))))))))</f>
        <v>0</v>
      </c>
      <c r="K3110" s="103" t="str">
        <f>IF('Mottes de 6'!R947=0,"","Erreur")</f>
        <v/>
      </c>
    </row>
    <row r="3111" spans="1:11" x14ac:dyDescent="0.25">
      <c r="A3111" s="450"/>
      <c r="B3111" s="450"/>
      <c r="C3111" s="451" t="s">
        <v>2058</v>
      </c>
      <c r="D3111" s="451"/>
      <c r="E3111" s="450"/>
      <c r="F3111" s="450"/>
      <c r="G3111" s="450"/>
      <c r="H3111" s="450"/>
      <c r="I3111" s="450"/>
      <c r="J3111" s="450">
        <f>SUBTOTAL(9,J3110:J3110)</f>
        <v>0</v>
      </c>
      <c r="K3111" s="450"/>
    </row>
    <row r="3112" spans="1:11" x14ac:dyDescent="0.25">
      <c r="A3112" s="103">
        <f>IF('Mottes de 6'!A948&lt;&gt;"",'Mottes de 6'!A948,"")</f>
        <v>14114</v>
      </c>
      <c r="B3112" s="103" t="str">
        <f>IF('Mottes de 6'!L948&lt;&gt;"",'Mottes de 6'!L948,"")</f>
        <v>Noai</v>
      </c>
      <c r="C3112" s="107" t="str">
        <f>IF('Mottes de 6'!B948&lt;&gt;"",'Mottes de 6'!B948,"")</f>
        <v>RUNGIA</v>
      </c>
      <c r="D3112" s="107" t="str">
        <f>IF('Mottes de 6'!C948&lt;&gt;"",'Mottes de 6'!C948,"")</f>
        <v>Klossii</v>
      </c>
      <c r="E3112" s="103">
        <f>IF('Mottes de 6'!H948&lt;&gt;"",'Mottes de 6'!H948,"")</f>
        <v>10</v>
      </c>
      <c r="F3112" s="103" t="str">
        <f>IF('Mottes de 6'!E948&lt;&gt;"",'Mottes de 6'!E948,"")</f>
        <v>B</v>
      </c>
      <c r="G3112" s="103" t="str">
        <f>IF('Mottes de 6'!N948&lt;&gt;"",'Mottes de 6'!N948,"")</f>
        <v>M6</v>
      </c>
      <c r="H3112" s="103" t="str">
        <f>IF('Mottes de 6'!I948&lt;&gt;"",'Mottes de 6'!I948,"")</f>
        <v>E</v>
      </c>
      <c r="I3112" s="103" t="str">
        <f>IF('Mottes de 6'!J948&lt;&gt;"",'Mottes de 6'!J948,"")</f>
        <v/>
      </c>
      <c r="J3112" s="103">
        <f>IF($J$9=36,'Mottes de 6'!U948,IF($J$9=37,'Mottes de 6'!V948,IF($J$9=38,'Mottes de 6'!W948,IF($J$9=39,'Mottes de 6'!X948,IF($J$9=40,'Mottes de 6'!Y948,IF($J$9=41,'Mottes de 6'!Z948,IF($J$9=42,'Mottes de 6'!AA948,IF($J$9=43,'Mottes de 6'!AB948,IF($J$9=44,'Mottes de 6'!AC948,IF($J$9=45,'Mottes de 6'!AD948,IF($J$9=46,'Mottes de 6'!AE948,IF($J$9=47,'Mottes de 6'!AF948,IF($J$9=48,'Mottes de 6'!AG948,IF($J$9=49,'Mottes de 6'!AH948,IF($J$9=50,'Mottes de 6'!AI948,IF($J$9=51,'Mottes de 6'!AJ948,IF($J$9=52,'Mottes de 6'!AK948,IF($J$9=1,'Mottes de 6'!AL948,IF($J$9=2,'Mottes de 6'!AM948,IF($J$9=3,'Mottes de 6'!AN948,IF($J$9=4,'Mottes de 6'!AO948,IF($J$9=5,'Mottes de 6'!AP948,IF($J$9=6,'Mottes de 6'!AQ948,IF($J$9=7,'Mottes de 6'!AR948,IF($J$9=8,'Mottes de 6'!AS948,IF($J$9=9,'Mottes de 6'!AT948,IF($J$9=10,'Mottes de 6'!AU948,IF($J$9=11,'Mottes de 6'!AV948,IF($J$9=12,'Mottes de 6'!AW948,IF($J$9=13,'Mottes de 6'!AX948,IF($J$9=14,'Mottes de 6'!AY948,IF($J$9=15,'Mottes de 6'!AZ948,IF($J$9=16,'Mottes de 6'!BA948,IF($J$9=17,'Mottes de 6'!BB948,IF($J$9=18,'Mottes de 6'!BC948,IF($J$9=19,'Mottes de 6'!BD948,IF($J$9=20,'Mottes de 6'!BE948,IF($J$9=21,'Mottes de 6'!BF948,IF($J$9=22,'Mottes de 6'!BG948,IF($J$9=23,'Mottes de 6'!BH948,IF($J$9=24,'Mottes de 6'!BI948,IF($J$9=25,'Mottes de 6'!BJ948,IF($J$9=26,'Mottes de 6'!BK948,IF($J$9=27,'Mottes de 6'!BL948,IF($J$9=28,'Mottes de 6'!BM948,IF($J$9=29,'Mottes de 6'!BN948,IF($J$9=30,'Mottes de 6'!BO948,IF($J$9=31,'Mottes de 6'!BP948,IF($J$9=32,'Mottes de 6'!BQ948,IF($J$9=33,'Mottes de 6'!BR948,IF($J$9=34,'Mottes de 6'!BS948,IF($J$9=35,'Mottes de 6'!BT948,))))))))))))))))))))))))))))))))))))))))))))))))))))</f>
        <v>0</v>
      </c>
      <c r="K3112" s="103" t="str">
        <f>IF('Mottes de 6'!R948=0,"","Erreur")</f>
        <v/>
      </c>
    </row>
    <row r="3113" spans="1:11" x14ac:dyDescent="0.25">
      <c r="A3113" s="450"/>
      <c r="B3113" s="450"/>
      <c r="C3113" s="451" t="s">
        <v>2059</v>
      </c>
      <c r="D3113" s="451"/>
      <c r="E3113" s="450"/>
      <c r="F3113" s="450"/>
      <c r="G3113" s="450"/>
      <c r="H3113" s="450"/>
      <c r="I3113" s="450"/>
      <c r="J3113" s="450">
        <f>SUBTOTAL(9,J3112:J3112)</f>
        <v>0</v>
      </c>
      <c r="K3113" s="450"/>
    </row>
    <row r="3114" spans="1:11" x14ac:dyDescent="0.25">
      <c r="A3114" s="103">
        <f>IF('Mottes de 6'!A949&lt;&gt;"",'Mottes de 6'!A949,"")</f>
        <v>15324</v>
      </c>
      <c r="B3114" s="103" t="str">
        <f>IF('Mottes de 6'!L949&lt;&gt;"",'Mottes de 6'!L949,"")</f>
        <v>Noai</v>
      </c>
      <c r="C3114" s="107" t="str">
        <f>IF('Mottes de 6'!B949&lt;&gt;"",'Mottes de 6'!B949,"")</f>
        <v>SAUGE PERUVIENNE</v>
      </c>
      <c r="D3114" s="107" t="str">
        <f>IF('Mottes de 6'!C949&lt;&gt;"",'Mottes de 6'!C949,"")</f>
        <v>Salvia discolor</v>
      </c>
      <c r="E3114" s="103">
        <f>IF('Mottes de 6'!H949&lt;&gt;"",'Mottes de 6'!H949,"")</f>
        <v>13</v>
      </c>
      <c r="F3114" s="103" t="str">
        <f>IF('Mottes de 6'!E949&lt;&gt;"",'Mottes de 6'!E949,"")</f>
        <v>B</v>
      </c>
      <c r="G3114" s="103" t="str">
        <f>IF('Mottes de 6'!N949&lt;&gt;"",'Mottes de 6'!N949,"")</f>
        <v>M6</v>
      </c>
      <c r="H3114" s="103" t="str">
        <f>IF('Mottes de 6'!I949&lt;&gt;"",'Mottes de 6'!I949,"")</f>
        <v>E</v>
      </c>
      <c r="I3114" s="103" t="str">
        <f>IF('Mottes de 6'!J949&lt;&gt;"",'Mottes de 6'!J949,"")</f>
        <v/>
      </c>
      <c r="J3114" s="103">
        <f>IF($J$9=36,'Mottes de 6'!U949,IF($J$9=37,'Mottes de 6'!V949,IF($J$9=38,'Mottes de 6'!W949,IF($J$9=39,'Mottes de 6'!X949,IF($J$9=40,'Mottes de 6'!Y949,IF($J$9=41,'Mottes de 6'!Z949,IF($J$9=42,'Mottes de 6'!AA949,IF($J$9=43,'Mottes de 6'!AB949,IF($J$9=44,'Mottes de 6'!AC949,IF($J$9=45,'Mottes de 6'!AD949,IF($J$9=46,'Mottes de 6'!AE949,IF($J$9=47,'Mottes de 6'!AF949,IF($J$9=48,'Mottes de 6'!AG949,IF($J$9=49,'Mottes de 6'!AH949,IF($J$9=50,'Mottes de 6'!AI949,IF($J$9=51,'Mottes de 6'!AJ949,IF($J$9=52,'Mottes de 6'!AK949,IF($J$9=1,'Mottes de 6'!AL949,IF($J$9=2,'Mottes de 6'!AM949,IF($J$9=3,'Mottes de 6'!AN949,IF($J$9=4,'Mottes de 6'!AO949,IF($J$9=5,'Mottes de 6'!AP949,IF($J$9=6,'Mottes de 6'!AQ949,IF($J$9=7,'Mottes de 6'!AR949,IF($J$9=8,'Mottes de 6'!AS949,IF($J$9=9,'Mottes de 6'!AT949,IF($J$9=10,'Mottes de 6'!AU949,IF($J$9=11,'Mottes de 6'!AV949,IF($J$9=12,'Mottes de 6'!AW949,IF($J$9=13,'Mottes de 6'!AX949,IF($J$9=14,'Mottes de 6'!AY949,IF($J$9=15,'Mottes de 6'!AZ949,IF($J$9=16,'Mottes de 6'!BA949,IF($J$9=17,'Mottes de 6'!BB949,IF($J$9=18,'Mottes de 6'!BC949,IF($J$9=19,'Mottes de 6'!BD949,IF($J$9=20,'Mottes de 6'!BE949,IF($J$9=21,'Mottes de 6'!BF949,IF($J$9=22,'Mottes de 6'!BG949,IF($J$9=23,'Mottes de 6'!BH949,IF($J$9=24,'Mottes de 6'!BI949,IF($J$9=25,'Mottes de 6'!BJ949,IF($J$9=26,'Mottes de 6'!BK949,IF($J$9=27,'Mottes de 6'!BL949,IF($J$9=28,'Mottes de 6'!BM949,IF($J$9=29,'Mottes de 6'!BN949,IF($J$9=30,'Mottes de 6'!BO949,IF($J$9=31,'Mottes de 6'!BP949,IF($J$9=32,'Mottes de 6'!BQ949,IF($J$9=33,'Mottes de 6'!BR949,IF($J$9=34,'Mottes de 6'!BS949,IF($J$9=35,'Mottes de 6'!BT949,))))))))))))))))))))))))))))))))))))))))))))))))))))</f>
        <v>0</v>
      </c>
      <c r="K3114" s="103" t="str">
        <f>IF('Mottes de 6'!R949=0,"","Erreur")</f>
        <v/>
      </c>
    </row>
    <row r="3115" spans="1:11" x14ac:dyDescent="0.25">
      <c r="A3115" s="450"/>
      <c r="B3115" s="450"/>
      <c r="C3115" s="451" t="s">
        <v>1988</v>
      </c>
      <c r="D3115" s="451"/>
      <c r="E3115" s="450"/>
      <c r="F3115" s="450"/>
      <c r="G3115" s="450"/>
      <c r="H3115" s="450"/>
      <c r="I3115" s="450"/>
      <c r="J3115" s="450">
        <f>SUBTOTAL(9,J3114:J3114)</f>
        <v>0</v>
      </c>
      <c r="K3115" s="450"/>
    </row>
    <row r="3116" spans="1:11" x14ac:dyDescent="0.25">
      <c r="A3116" s="103">
        <f>IF('Mottes de 6'!A950&lt;&gt;"",'Mottes de 6'!A950,"")</f>
        <v>21605</v>
      </c>
      <c r="B3116" s="103" t="str">
        <f>IF('Mottes de 6'!L950&lt;&gt;"",'Mottes de 6'!L950,"")</f>
        <v>Noai</v>
      </c>
      <c r="C3116" s="107" t="str">
        <f>IF('Mottes de 6'!B950&lt;&gt;"",'Mottes de 6'!B950,"")</f>
        <v>TAGETES FILIFOLIA</v>
      </c>
      <c r="D3116" s="107" t="str">
        <f>IF('Mottes de 6'!C950&lt;&gt;"",'Mottes de 6'!C950,"")</f>
        <v>Dropshot</v>
      </c>
      <c r="E3116" s="103">
        <f>IF('Mottes de 6'!H950&lt;&gt;"",'Mottes de 6'!H950,"")</f>
        <v>11</v>
      </c>
      <c r="F3116" s="103" t="str">
        <f>IF('Mottes de 6'!E950&lt;&gt;"",'Mottes de 6'!E950,"")</f>
        <v>S</v>
      </c>
      <c r="G3116" s="103" t="str">
        <f>IF('Mottes de 6'!N950&lt;&gt;"",'Mottes de 6'!N950,"")</f>
        <v>M6</v>
      </c>
      <c r="H3116" s="103" t="str">
        <f>IF('Mottes de 6'!I950&lt;&gt;"",'Mottes de 6'!I950,"")</f>
        <v>B</v>
      </c>
      <c r="I3116" s="103" t="str">
        <f>IF('Mottes de 6'!J950&lt;&gt;"",'Mottes de 6'!J950,"")</f>
        <v/>
      </c>
      <c r="J3116" s="103">
        <f>IF($J$9=36,'Mottes de 6'!U950,IF($J$9=37,'Mottes de 6'!V950,IF($J$9=38,'Mottes de 6'!W950,IF($J$9=39,'Mottes de 6'!X950,IF($J$9=40,'Mottes de 6'!Y950,IF($J$9=41,'Mottes de 6'!Z950,IF($J$9=42,'Mottes de 6'!AA950,IF($J$9=43,'Mottes de 6'!AB950,IF($J$9=44,'Mottes de 6'!AC950,IF($J$9=45,'Mottes de 6'!AD950,IF($J$9=46,'Mottes de 6'!AE950,IF($J$9=47,'Mottes de 6'!AF950,IF($J$9=48,'Mottes de 6'!AG950,IF($J$9=49,'Mottes de 6'!AH950,IF($J$9=50,'Mottes de 6'!AI950,IF($J$9=51,'Mottes de 6'!AJ950,IF($J$9=52,'Mottes de 6'!AK950,IF($J$9=1,'Mottes de 6'!AL950,IF($J$9=2,'Mottes de 6'!AM950,IF($J$9=3,'Mottes de 6'!AN950,IF($J$9=4,'Mottes de 6'!AO950,IF($J$9=5,'Mottes de 6'!AP950,IF($J$9=6,'Mottes de 6'!AQ950,IF($J$9=7,'Mottes de 6'!AR950,IF($J$9=8,'Mottes de 6'!AS950,IF($J$9=9,'Mottes de 6'!AT950,IF($J$9=10,'Mottes de 6'!AU950,IF($J$9=11,'Mottes de 6'!AV950,IF($J$9=12,'Mottes de 6'!AW950,IF($J$9=13,'Mottes de 6'!AX950,IF($J$9=14,'Mottes de 6'!AY950,IF($J$9=15,'Mottes de 6'!AZ950,IF($J$9=16,'Mottes de 6'!BA950,IF($J$9=17,'Mottes de 6'!BB950,IF($J$9=18,'Mottes de 6'!BC950,IF($J$9=19,'Mottes de 6'!BD950,IF($J$9=20,'Mottes de 6'!BE950,IF($J$9=21,'Mottes de 6'!BF950,IF($J$9=22,'Mottes de 6'!BG950,IF($J$9=23,'Mottes de 6'!BH950,IF($J$9=24,'Mottes de 6'!BI950,IF($J$9=25,'Mottes de 6'!BJ950,IF($J$9=26,'Mottes de 6'!BK950,IF($J$9=27,'Mottes de 6'!BL950,IF($J$9=28,'Mottes de 6'!BM950,IF($J$9=29,'Mottes de 6'!BN950,IF($J$9=30,'Mottes de 6'!BO950,IF($J$9=31,'Mottes de 6'!BP950,IF($J$9=32,'Mottes de 6'!BQ950,IF($J$9=33,'Mottes de 6'!BR950,IF($J$9=34,'Mottes de 6'!BS950,IF($J$9=35,'Mottes de 6'!BT950,))))))))))))))))))))))))))))))))))))))))))))))))))))</f>
        <v>0</v>
      </c>
      <c r="K3116" s="103" t="str">
        <f>IF('Mottes de 6'!R950=0,"","Erreur")</f>
        <v/>
      </c>
    </row>
    <row r="3117" spans="1:11" x14ac:dyDescent="0.25">
      <c r="A3117" s="450"/>
      <c r="B3117" s="450"/>
      <c r="C3117" s="451" t="s">
        <v>2060</v>
      </c>
      <c r="D3117" s="451"/>
      <c r="E3117" s="450"/>
      <c r="F3117" s="450"/>
      <c r="G3117" s="450"/>
      <c r="H3117" s="450"/>
      <c r="I3117" s="450"/>
      <c r="J3117" s="450">
        <f>SUBTOTAL(9,J3116:J3116)</f>
        <v>0</v>
      </c>
      <c r="K3117" s="450"/>
    </row>
    <row r="3118" spans="1:11" x14ac:dyDescent="0.25">
      <c r="A3118" s="103">
        <f>IF('Mottes de 6'!A951&lt;&gt;"",'Mottes de 6'!A951,"")</f>
        <v>14117</v>
      </c>
      <c r="B3118" s="103" t="str">
        <f>IF('Mottes de 6'!L951&lt;&gt;"",'Mottes de 6'!L951,"")</f>
        <v>Noai</v>
      </c>
      <c r="C3118" s="107" t="str">
        <f>IF('Mottes de 6'!B951&lt;&gt;"",'Mottes de 6'!B951,"")</f>
        <v>TAGETES LUCIDA</v>
      </c>
      <c r="D3118" s="107" t="str">
        <f>IF('Mottes de 6'!C951&lt;&gt;"",'Mottes de 6'!C951,"")</f>
        <v>Estragon du Mexique</v>
      </c>
      <c r="E3118" s="103">
        <f>IF('Mottes de 6'!H951&lt;&gt;"",'Mottes de 6'!H951,"")</f>
        <v>12</v>
      </c>
      <c r="F3118" s="103" t="str">
        <f>IF('Mottes de 6'!E951&lt;&gt;"",'Mottes de 6'!E951,"")</f>
        <v>S</v>
      </c>
      <c r="G3118" s="103" t="str">
        <f>IF('Mottes de 6'!N951&lt;&gt;"",'Mottes de 6'!N951,"")</f>
        <v>M6</v>
      </c>
      <c r="H3118" s="103" t="str">
        <f>IF('Mottes de 6'!I951&lt;&gt;"",'Mottes de 6'!I951,"")</f>
        <v>B</v>
      </c>
      <c r="I3118" s="103" t="str">
        <f>IF('Mottes de 6'!J951&lt;&gt;"",'Mottes de 6'!J951,"")</f>
        <v/>
      </c>
      <c r="J3118" s="103">
        <f>IF($J$9=36,'Mottes de 6'!U951,IF($J$9=37,'Mottes de 6'!V951,IF($J$9=38,'Mottes de 6'!W951,IF($J$9=39,'Mottes de 6'!X951,IF($J$9=40,'Mottes de 6'!Y951,IF($J$9=41,'Mottes de 6'!Z951,IF($J$9=42,'Mottes de 6'!AA951,IF($J$9=43,'Mottes de 6'!AB951,IF($J$9=44,'Mottes de 6'!AC951,IF($J$9=45,'Mottes de 6'!AD951,IF($J$9=46,'Mottes de 6'!AE951,IF($J$9=47,'Mottes de 6'!AF951,IF($J$9=48,'Mottes de 6'!AG951,IF($J$9=49,'Mottes de 6'!AH951,IF($J$9=50,'Mottes de 6'!AI951,IF($J$9=51,'Mottes de 6'!AJ951,IF($J$9=52,'Mottes de 6'!AK951,IF($J$9=1,'Mottes de 6'!AL951,IF($J$9=2,'Mottes de 6'!AM951,IF($J$9=3,'Mottes de 6'!AN951,IF($J$9=4,'Mottes de 6'!AO951,IF($J$9=5,'Mottes de 6'!AP951,IF($J$9=6,'Mottes de 6'!AQ951,IF($J$9=7,'Mottes de 6'!AR951,IF($J$9=8,'Mottes de 6'!AS951,IF($J$9=9,'Mottes de 6'!AT951,IF($J$9=10,'Mottes de 6'!AU951,IF($J$9=11,'Mottes de 6'!AV951,IF($J$9=12,'Mottes de 6'!AW951,IF($J$9=13,'Mottes de 6'!AX951,IF($J$9=14,'Mottes de 6'!AY951,IF($J$9=15,'Mottes de 6'!AZ951,IF($J$9=16,'Mottes de 6'!BA951,IF($J$9=17,'Mottes de 6'!BB951,IF($J$9=18,'Mottes de 6'!BC951,IF($J$9=19,'Mottes de 6'!BD951,IF($J$9=20,'Mottes de 6'!BE951,IF($J$9=21,'Mottes de 6'!BF951,IF($J$9=22,'Mottes de 6'!BG951,IF($J$9=23,'Mottes de 6'!BH951,IF($J$9=24,'Mottes de 6'!BI951,IF($J$9=25,'Mottes de 6'!BJ951,IF($J$9=26,'Mottes de 6'!BK951,IF($J$9=27,'Mottes de 6'!BL951,IF($J$9=28,'Mottes de 6'!BM951,IF($J$9=29,'Mottes de 6'!BN951,IF($J$9=30,'Mottes de 6'!BO951,IF($J$9=31,'Mottes de 6'!BP951,IF($J$9=32,'Mottes de 6'!BQ951,IF($J$9=33,'Mottes de 6'!BR951,IF($J$9=34,'Mottes de 6'!BS951,IF($J$9=35,'Mottes de 6'!BT951,))))))))))))))))))))))))))))))))))))))))))))))))))))</f>
        <v>0</v>
      </c>
      <c r="K3118" s="103" t="str">
        <f>IF('Mottes de 6'!R951=0,"","Erreur")</f>
        <v/>
      </c>
    </row>
    <row r="3119" spans="1:11" x14ac:dyDescent="0.25">
      <c r="A3119" s="450"/>
      <c r="B3119" s="450"/>
      <c r="C3119" s="451" t="s">
        <v>2061</v>
      </c>
      <c r="D3119" s="451"/>
      <c r="E3119" s="450"/>
      <c r="F3119" s="450"/>
      <c r="G3119" s="450"/>
      <c r="H3119" s="450"/>
      <c r="I3119" s="450"/>
      <c r="J3119" s="450">
        <f>SUBTOTAL(9,J3118:J3118)</f>
        <v>0</v>
      </c>
      <c r="K3119" s="450"/>
    </row>
    <row r="3120" spans="1:11" x14ac:dyDescent="0.25">
      <c r="A3120" s="103">
        <f>IF('Mottes de 6'!A952&lt;&gt;"",'Mottes de 6'!A952,"")</f>
        <v>13394</v>
      </c>
      <c r="B3120" s="103" t="str">
        <f>IF('Mottes de 6'!L952&lt;&gt;"",'Mottes de 6'!L952,"")</f>
        <v>D</v>
      </c>
      <c r="C3120" s="107" t="str">
        <f>IF('Mottes de 6'!B952&lt;&gt;"",'Mottes de 6'!B952,"")</f>
        <v>DÉPLIANT SAVEURS SURPRENANTES</v>
      </c>
      <c r="D3120" s="107" t="str">
        <f>IF('Mottes de 6'!C952&lt;&gt;"",'Mottes de 6'!C952,"")</f>
        <v>ACHETÉ</v>
      </c>
      <c r="E3120" s="103" t="str">
        <f>IF('Mottes de 6'!H952&lt;&gt;"",'Mottes de 6'!H952,"")</f>
        <v/>
      </c>
      <c r="F3120" s="103" t="str">
        <f>IF('Mottes de 6'!E952&lt;&gt;"",'Mottes de 6'!E952,"")</f>
        <v xml:space="preserve"> </v>
      </c>
      <c r="G3120" s="103" t="str">
        <f>IF('Mottes de 6'!N952&lt;&gt;"",'Mottes de 6'!N952,"")</f>
        <v xml:space="preserve"> </v>
      </c>
      <c r="H3120" s="103" t="str">
        <f>IF('Mottes de 6'!I952&lt;&gt;"",'Mottes de 6'!I952,"")</f>
        <v xml:space="preserve"> </v>
      </c>
      <c r="I3120" s="103" t="str">
        <f>IF('Mottes de 6'!J952&lt;&gt;"",'Mottes de 6'!J952,"")</f>
        <v xml:space="preserve"> </v>
      </c>
      <c r="J3120" s="103">
        <f>IF($J$9=36,'Mottes de 6'!U952,IF($J$9=37,'Mottes de 6'!V952,IF($J$9=38,'Mottes de 6'!W952,IF($J$9=39,'Mottes de 6'!X952,IF($J$9=40,'Mottes de 6'!Y952,IF($J$9=41,'Mottes de 6'!Z952,IF($J$9=42,'Mottes de 6'!AA952,IF($J$9=43,'Mottes de 6'!AB952,IF($J$9=44,'Mottes de 6'!AC952,IF($J$9=45,'Mottes de 6'!AD952,IF($J$9=46,'Mottes de 6'!AE952,IF($J$9=47,'Mottes de 6'!AF952,IF($J$9=48,'Mottes de 6'!AG952,IF($J$9=49,'Mottes de 6'!AH952,IF($J$9=50,'Mottes de 6'!AI952,IF($J$9=51,'Mottes de 6'!AJ952,IF($J$9=52,'Mottes de 6'!AK952,IF($J$9=1,'Mottes de 6'!AL952,IF($J$9=2,'Mottes de 6'!AM952,IF($J$9=3,'Mottes de 6'!AN952,IF($J$9=4,'Mottes de 6'!AO952,IF($J$9=5,'Mottes de 6'!AP952,IF($J$9=6,'Mottes de 6'!AQ952,IF($J$9=7,'Mottes de 6'!AR952,IF($J$9=8,'Mottes de 6'!AS952,IF($J$9=9,'Mottes de 6'!AT952,IF($J$9=10,'Mottes de 6'!AU952,IF($J$9=11,'Mottes de 6'!AV952,IF($J$9=12,'Mottes de 6'!AW952,IF($J$9=13,'Mottes de 6'!AX952,IF($J$9=14,'Mottes de 6'!AY952,IF($J$9=15,'Mottes de 6'!AZ952,IF($J$9=16,'Mottes de 6'!BA952,IF($J$9=17,'Mottes de 6'!BB952,IF($J$9=18,'Mottes de 6'!BC952,IF($J$9=19,'Mottes de 6'!BD952,IF($J$9=20,'Mottes de 6'!BE952,IF($J$9=21,'Mottes de 6'!BF952,IF($J$9=22,'Mottes de 6'!BG952,IF($J$9=23,'Mottes de 6'!BH952,IF($J$9=24,'Mottes de 6'!BI952,IF($J$9=25,'Mottes de 6'!BJ952,IF($J$9=26,'Mottes de 6'!BK952,IF($J$9=27,'Mottes de 6'!BL952,IF($J$9=28,'Mottes de 6'!BM952,IF($J$9=29,'Mottes de 6'!BN952,IF($J$9=30,'Mottes de 6'!BO952,IF($J$9=31,'Mottes de 6'!BP952,IF($J$9=32,'Mottes de 6'!BQ952,IF($J$9=33,'Mottes de 6'!BR952,IF($J$9=34,'Mottes de 6'!BS952,IF($J$9=35,'Mottes de 6'!BT952,))))))))))))))))))))))))))))))))))))))))))))))))))))</f>
        <v>0</v>
      </c>
      <c r="K3120" s="103" t="str">
        <f>IF('Mottes de 6'!R952=0,"","Erreur")</f>
        <v/>
      </c>
    </row>
    <row r="3121" spans="1:11" x14ac:dyDescent="0.25">
      <c r="A3121" s="450"/>
      <c r="B3121" s="450"/>
      <c r="C3121" s="451" t="s">
        <v>2062</v>
      </c>
      <c r="D3121" s="451"/>
      <c r="E3121" s="450"/>
      <c r="F3121" s="450"/>
      <c r="G3121" s="450"/>
      <c r="H3121" s="450"/>
      <c r="I3121" s="450"/>
      <c r="J3121" s="450">
        <f>SUBTOTAL(9,J3120:J3120)</f>
        <v>0</v>
      </c>
      <c r="K3121" s="450"/>
    </row>
    <row r="3122" spans="1:11" x14ac:dyDescent="0.25">
      <c r="A3122" s="103">
        <f>IF('Mottes de 6'!A953&lt;&gt;"",'Mottes de 6'!A953,"")</f>
        <v>13993</v>
      </c>
      <c r="B3122" s="103" t="str">
        <f>IF('Mottes de 6'!L953&lt;&gt;"",'Mottes de 6'!L953,"")</f>
        <v>D</v>
      </c>
      <c r="C3122" s="107" t="str">
        <f>IF('Mottes de 6'!B953&lt;&gt;"",'Mottes de 6'!B953,"")</f>
        <v>AFFICHE SAVEURS SURPRENANTES</v>
      </c>
      <c r="D3122" s="107" t="str">
        <f>IF('Mottes de 6'!C953&lt;&gt;"",'Mottes de 6'!C953,"")</f>
        <v>ACHETÉ</v>
      </c>
      <c r="E3122" s="103" t="str">
        <f>IF('Mottes de 6'!H953&lt;&gt;"",'Mottes de 6'!H953,"")</f>
        <v/>
      </c>
      <c r="F3122" s="103" t="str">
        <f>IF('Mottes de 6'!E953&lt;&gt;"",'Mottes de 6'!E953,"")</f>
        <v xml:space="preserve"> </v>
      </c>
      <c r="G3122" s="103" t="str">
        <f>IF('Mottes de 6'!N953&lt;&gt;"",'Mottes de 6'!N953,"")</f>
        <v xml:space="preserve"> </v>
      </c>
      <c r="H3122" s="103" t="str">
        <f>IF('Mottes de 6'!I953&lt;&gt;"",'Mottes de 6'!I953,"")</f>
        <v xml:space="preserve"> </v>
      </c>
      <c r="I3122" s="103" t="str">
        <f>IF('Mottes de 6'!J953&lt;&gt;"",'Mottes de 6'!J953,"")</f>
        <v xml:space="preserve"> </v>
      </c>
      <c r="J3122" s="103">
        <f>IF($J$9=36,'Mottes de 6'!U953,IF($J$9=37,'Mottes de 6'!V953,IF($J$9=38,'Mottes de 6'!W953,IF($J$9=39,'Mottes de 6'!X953,IF($J$9=40,'Mottes de 6'!Y953,IF($J$9=41,'Mottes de 6'!Z953,IF($J$9=42,'Mottes de 6'!AA953,IF($J$9=43,'Mottes de 6'!AB953,IF($J$9=44,'Mottes de 6'!AC953,IF($J$9=45,'Mottes de 6'!AD953,IF($J$9=46,'Mottes de 6'!AE953,IF($J$9=47,'Mottes de 6'!AF953,IF($J$9=48,'Mottes de 6'!AG953,IF($J$9=49,'Mottes de 6'!AH953,IF($J$9=50,'Mottes de 6'!AI953,IF($J$9=51,'Mottes de 6'!AJ953,IF($J$9=52,'Mottes de 6'!AK953,IF($J$9=1,'Mottes de 6'!AL953,IF($J$9=2,'Mottes de 6'!AM953,IF($J$9=3,'Mottes de 6'!AN953,IF($J$9=4,'Mottes de 6'!AO953,IF($J$9=5,'Mottes de 6'!AP953,IF($J$9=6,'Mottes de 6'!AQ953,IF($J$9=7,'Mottes de 6'!AR953,IF($J$9=8,'Mottes de 6'!AS953,IF($J$9=9,'Mottes de 6'!AT953,IF($J$9=10,'Mottes de 6'!AU953,IF($J$9=11,'Mottes de 6'!AV953,IF($J$9=12,'Mottes de 6'!AW953,IF($J$9=13,'Mottes de 6'!AX953,IF($J$9=14,'Mottes de 6'!AY953,IF($J$9=15,'Mottes de 6'!AZ953,IF($J$9=16,'Mottes de 6'!BA953,IF($J$9=17,'Mottes de 6'!BB953,IF($J$9=18,'Mottes de 6'!BC953,IF($J$9=19,'Mottes de 6'!BD953,IF($J$9=20,'Mottes de 6'!BE953,IF($J$9=21,'Mottes de 6'!BF953,IF($J$9=22,'Mottes de 6'!BG953,IF($J$9=23,'Mottes de 6'!BH953,IF($J$9=24,'Mottes de 6'!BI953,IF($J$9=25,'Mottes de 6'!BJ953,IF($J$9=26,'Mottes de 6'!BK953,IF($J$9=27,'Mottes de 6'!BL953,IF($J$9=28,'Mottes de 6'!BM953,IF($J$9=29,'Mottes de 6'!BN953,IF($J$9=30,'Mottes de 6'!BO953,IF($J$9=31,'Mottes de 6'!BP953,IF($J$9=32,'Mottes de 6'!BQ953,IF($J$9=33,'Mottes de 6'!BR953,IF($J$9=34,'Mottes de 6'!BS953,IF($J$9=35,'Mottes de 6'!BT953,))))))))))))))))))))))))))))))))))))))))))))))))))))</f>
        <v>0</v>
      </c>
      <c r="K3122" s="103" t="str">
        <f>IF('Mottes de 6'!R953=0,"","Erreur")</f>
        <v/>
      </c>
    </row>
    <row r="3123" spans="1:11" x14ac:dyDescent="0.25">
      <c r="A3123" s="450"/>
      <c r="B3123" s="450"/>
      <c r="C3123" s="451" t="s">
        <v>2063</v>
      </c>
      <c r="D3123" s="451"/>
      <c r="E3123" s="450"/>
      <c r="F3123" s="450"/>
      <c r="G3123" s="450"/>
      <c r="H3123" s="450"/>
      <c r="I3123" s="450"/>
      <c r="J3123" s="450">
        <f>SUBTOTAL(9,J3122:J3122)</f>
        <v>0</v>
      </c>
      <c r="K3123" s="450"/>
    </row>
    <row r="3124" spans="1:11" x14ac:dyDescent="0.25">
      <c r="A3124" s="452"/>
      <c r="B3124" s="452"/>
      <c r="C3124" s="453" t="s">
        <v>2064</v>
      </c>
      <c r="D3124" s="453"/>
      <c r="E3124" s="452"/>
      <c r="F3124" s="452"/>
      <c r="G3124" s="452"/>
      <c r="H3124" s="452"/>
      <c r="I3124" s="452"/>
      <c r="J3124" s="452">
        <f>SUBTOTAL(9,J3095:J3119)</f>
        <v>0</v>
      </c>
      <c r="K3124" s="452"/>
    </row>
    <row r="3125" spans="1:11" x14ac:dyDescent="0.25">
      <c r="A3125" s="103" t="str">
        <f>IF('Mottes de 6'!A954&lt;&gt;"",'Mottes de 6'!A954,"")</f>
        <v/>
      </c>
      <c r="B3125" s="103" t="str">
        <f>IF('Mottes de 6'!L954&lt;&gt;"",'Mottes de 6'!L954,"")</f>
        <v>G</v>
      </c>
      <c r="C3125" s="107" t="str">
        <f>IF('Mottes de 6'!B954&lt;&gt;"",'Mottes de 6'!B954,"")</f>
        <v>AROMATIQUES</v>
      </c>
      <c r="D3125" s="107" t="str">
        <f>IF('Mottes de 6'!C954&lt;&gt;"",'Mottes de 6'!C954,"")</f>
        <v/>
      </c>
      <c r="E3125" s="103" t="str">
        <f>IF('Mottes de 6'!H954&lt;&gt;"",'Mottes de 6'!H954,"")</f>
        <v/>
      </c>
      <c r="F3125" s="103" t="str">
        <f>IF('Mottes de 6'!E954&lt;&gt;"",'Mottes de 6'!E954,"")</f>
        <v/>
      </c>
      <c r="G3125" s="103" t="str">
        <f>IF('Mottes de 6'!N954&lt;&gt;"",'Mottes de 6'!N954,"")</f>
        <v/>
      </c>
      <c r="H3125" s="103" t="str">
        <f>IF('Mottes de 6'!I954&lt;&gt;"",'Mottes de 6'!I954,"")</f>
        <v/>
      </c>
      <c r="I3125" s="103" t="str">
        <f>IF('Mottes de 6'!J954&lt;&gt;"",'Mottes de 6'!J954,"")</f>
        <v/>
      </c>
      <c r="J3125" s="103">
        <f>IF($J$9=36,'Mottes de 6'!U954,IF($J$9=37,'Mottes de 6'!V954,IF($J$9=38,'Mottes de 6'!W954,IF($J$9=39,'Mottes de 6'!X954,IF($J$9=40,'Mottes de 6'!Y954,IF($J$9=41,'Mottes de 6'!Z954,IF($J$9=42,'Mottes de 6'!AA954,IF($J$9=43,'Mottes de 6'!AB954,IF($J$9=44,'Mottes de 6'!AC954,IF($J$9=45,'Mottes de 6'!AD954,IF($J$9=46,'Mottes de 6'!AE954,IF($J$9=47,'Mottes de 6'!AF954,IF($J$9=48,'Mottes de 6'!AG954,IF($J$9=49,'Mottes de 6'!AH954,IF($J$9=50,'Mottes de 6'!AI954,IF($J$9=51,'Mottes de 6'!AJ954,IF($J$9=52,'Mottes de 6'!AK954,IF($J$9=1,'Mottes de 6'!AL954,IF($J$9=2,'Mottes de 6'!AM954,IF($J$9=3,'Mottes de 6'!AN954,IF($J$9=4,'Mottes de 6'!AO954,IF($J$9=5,'Mottes de 6'!AP954,IF($J$9=6,'Mottes de 6'!AQ954,IF($J$9=7,'Mottes de 6'!AR954,IF($J$9=8,'Mottes de 6'!AS954,IF($J$9=9,'Mottes de 6'!AT954,IF($J$9=10,'Mottes de 6'!AU954,IF($J$9=11,'Mottes de 6'!AV954,IF($J$9=12,'Mottes de 6'!AW954,IF($J$9=13,'Mottes de 6'!AX954,IF($J$9=14,'Mottes de 6'!AY954,IF($J$9=15,'Mottes de 6'!AZ954,IF($J$9=16,'Mottes de 6'!BA954,IF($J$9=17,'Mottes de 6'!BB954,IF($J$9=18,'Mottes de 6'!BC954,IF($J$9=19,'Mottes de 6'!BD954,IF($J$9=20,'Mottes de 6'!BE954,IF($J$9=21,'Mottes de 6'!BF954,IF($J$9=22,'Mottes de 6'!BG954,IF($J$9=23,'Mottes de 6'!BH954,IF($J$9=24,'Mottes de 6'!BI954,IF($J$9=25,'Mottes de 6'!BJ954,IF($J$9=26,'Mottes de 6'!BK954,IF($J$9=27,'Mottes de 6'!BL954,IF($J$9=28,'Mottes de 6'!BM954,IF($J$9=29,'Mottes de 6'!BN954,IF($J$9=30,'Mottes de 6'!BO954,IF($J$9=31,'Mottes de 6'!BP954,IF($J$9=32,'Mottes de 6'!BQ954,IF($J$9=33,'Mottes de 6'!BR954,IF($J$9=34,'Mottes de 6'!BS954,IF($J$9=35,'Mottes de 6'!BT954,))))))))))))))))))))))))))))))))))))))))))))))))))))</f>
        <v>0</v>
      </c>
      <c r="K3125" s="103" t="str">
        <f>IF('Mottes de 6'!R954=0,"","Erreur")</f>
        <v/>
      </c>
    </row>
    <row r="3126" spans="1:11" x14ac:dyDescent="0.25">
      <c r="A3126" s="103">
        <f>IF('Mottes de 6'!A955&lt;&gt;"",'Mottes de 6'!A955,"")</f>
        <v>20001</v>
      </c>
      <c r="B3126" s="103" t="str">
        <f>IF('Mottes de 6'!L955&lt;&gt;"",'Mottes de 6'!L955,"")</f>
        <v>Noai</v>
      </c>
      <c r="C3126" s="107" t="str">
        <f>IF('Mottes de 6'!B955&lt;&gt;"",'Mottes de 6'!B955,"")</f>
        <v>ABSINTHE</v>
      </c>
      <c r="D3126" s="107" t="str">
        <f>IF('Mottes de 6'!C955&lt;&gt;"",'Mottes de 6'!C955,"")</f>
        <v>Artemisia absinthum</v>
      </c>
      <c r="E3126" s="103">
        <f>IF('Mottes de 6'!H955&lt;&gt;"",'Mottes de 6'!H955,"")</f>
        <v>15</v>
      </c>
      <c r="F3126" s="103" t="str">
        <f>IF('Mottes de 6'!E955&lt;&gt;"",'Mottes de 6'!E955,"")</f>
        <v>S</v>
      </c>
      <c r="G3126" s="103" t="str">
        <f>IF('Mottes de 6'!N955&lt;&gt;"",'Mottes de 6'!N955,"")</f>
        <v>M6</v>
      </c>
      <c r="H3126" s="103" t="str">
        <f>IF('Mottes de 6'!I955&lt;&gt;"",'Mottes de 6'!I955,"")</f>
        <v>A</v>
      </c>
      <c r="I3126" s="103" t="str">
        <f>IF('Mottes de 6'!J955&lt;&gt;"",'Mottes de 6'!J955,"")</f>
        <v/>
      </c>
      <c r="J3126" s="103">
        <f>IF($J$9=36,'Mottes de 6'!U955,IF($J$9=37,'Mottes de 6'!V955,IF($J$9=38,'Mottes de 6'!W955,IF($J$9=39,'Mottes de 6'!X955,IF($J$9=40,'Mottes de 6'!Y955,IF($J$9=41,'Mottes de 6'!Z955,IF($J$9=42,'Mottes de 6'!AA955,IF($J$9=43,'Mottes de 6'!AB955,IF($J$9=44,'Mottes de 6'!AC955,IF($J$9=45,'Mottes de 6'!AD955,IF($J$9=46,'Mottes de 6'!AE955,IF($J$9=47,'Mottes de 6'!AF955,IF($J$9=48,'Mottes de 6'!AG955,IF($J$9=49,'Mottes de 6'!AH955,IF($J$9=50,'Mottes de 6'!AI955,IF($J$9=51,'Mottes de 6'!AJ955,IF($J$9=52,'Mottes de 6'!AK955,IF($J$9=1,'Mottes de 6'!AL955,IF($J$9=2,'Mottes de 6'!AM955,IF($J$9=3,'Mottes de 6'!AN955,IF($J$9=4,'Mottes de 6'!AO955,IF($J$9=5,'Mottes de 6'!AP955,IF($J$9=6,'Mottes de 6'!AQ955,IF($J$9=7,'Mottes de 6'!AR955,IF($J$9=8,'Mottes de 6'!AS955,IF($J$9=9,'Mottes de 6'!AT955,IF($J$9=10,'Mottes de 6'!AU955,IF($J$9=11,'Mottes de 6'!AV955,IF($J$9=12,'Mottes de 6'!AW955,IF($J$9=13,'Mottes de 6'!AX955,IF($J$9=14,'Mottes de 6'!AY955,IF($J$9=15,'Mottes de 6'!AZ955,IF($J$9=16,'Mottes de 6'!BA955,IF($J$9=17,'Mottes de 6'!BB955,IF($J$9=18,'Mottes de 6'!BC955,IF($J$9=19,'Mottes de 6'!BD955,IF($J$9=20,'Mottes de 6'!BE955,IF($J$9=21,'Mottes de 6'!BF955,IF($J$9=22,'Mottes de 6'!BG955,IF($J$9=23,'Mottes de 6'!BH955,IF($J$9=24,'Mottes de 6'!BI955,IF($J$9=25,'Mottes de 6'!BJ955,IF($J$9=26,'Mottes de 6'!BK955,IF($J$9=27,'Mottes de 6'!BL955,IF($J$9=28,'Mottes de 6'!BM955,IF($J$9=29,'Mottes de 6'!BN955,IF($J$9=30,'Mottes de 6'!BO955,IF($J$9=31,'Mottes de 6'!BP955,IF($J$9=32,'Mottes de 6'!BQ955,IF($J$9=33,'Mottes de 6'!BR955,IF($J$9=34,'Mottes de 6'!BS955,IF($J$9=35,'Mottes de 6'!BT955,))))))))))))))))))))))))))))))))))))))))))))))))))))</f>
        <v>0</v>
      </c>
      <c r="K3126" s="103" t="str">
        <f>IF('Mottes de 6'!R955=0,"","Erreur")</f>
        <v/>
      </c>
    </row>
    <row r="3127" spans="1:11" x14ac:dyDescent="0.25">
      <c r="A3127" s="450"/>
      <c r="B3127" s="450"/>
      <c r="C3127" s="451" t="s">
        <v>2065</v>
      </c>
      <c r="D3127" s="451"/>
      <c r="E3127" s="450"/>
      <c r="F3127" s="450"/>
      <c r="G3127" s="450"/>
      <c r="H3127" s="450"/>
      <c r="I3127" s="450"/>
      <c r="J3127" s="450">
        <f>SUBTOTAL(9,J3124:J3126)</f>
        <v>0</v>
      </c>
      <c r="K3127" s="450"/>
    </row>
    <row r="3128" spans="1:11" x14ac:dyDescent="0.25">
      <c r="A3128" s="103">
        <f>IF('Mottes de 6'!A956&lt;&gt;"",'Mottes de 6'!A956,"")</f>
        <v>24025</v>
      </c>
      <c r="B3128" s="103" t="str">
        <f>IF('Mottes de 6'!L956&lt;&gt;"",'Mottes de 6'!L956,"")</f>
        <v>Noai</v>
      </c>
      <c r="C3128" s="107" t="str">
        <f>IF('Mottes de 6'!B956&lt;&gt;"",'Mottes de 6'!B956,"")</f>
        <v>ANETH</v>
      </c>
      <c r="D3128" s="107" t="str">
        <f>IF('Mottes de 6'!C956&lt;&gt;"",'Mottes de 6'!C956,"")</f>
        <v>Tedik</v>
      </c>
      <c r="E3128" s="103">
        <f>IF('Mottes de 6'!H956&lt;&gt;"",'Mottes de 6'!H956,"")</f>
        <v>10</v>
      </c>
      <c r="F3128" s="103" t="str">
        <f>IF('Mottes de 6'!E956&lt;&gt;"",'Mottes de 6'!E956,"")</f>
        <v>S</v>
      </c>
      <c r="G3128" s="103" t="str">
        <f>IF('Mottes de 6'!N956&lt;&gt;"",'Mottes de 6'!N956,"")</f>
        <v>M6</v>
      </c>
      <c r="H3128" s="103" t="str">
        <f>IF('Mottes de 6'!I956&lt;&gt;"",'Mottes de 6'!I956,"")</f>
        <v>C</v>
      </c>
      <c r="I3128" s="103" t="str">
        <f>IF('Mottes de 6'!J956&lt;&gt;"",'Mottes de 6'!J956,"")</f>
        <v/>
      </c>
      <c r="J3128" s="103">
        <f>IF($J$9=36,'Mottes de 6'!U956,IF($J$9=37,'Mottes de 6'!V956,IF($J$9=38,'Mottes de 6'!W956,IF($J$9=39,'Mottes de 6'!X956,IF($J$9=40,'Mottes de 6'!Y956,IF($J$9=41,'Mottes de 6'!Z956,IF($J$9=42,'Mottes de 6'!AA956,IF($J$9=43,'Mottes de 6'!AB956,IF($J$9=44,'Mottes de 6'!AC956,IF($J$9=45,'Mottes de 6'!AD956,IF($J$9=46,'Mottes de 6'!AE956,IF($J$9=47,'Mottes de 6'!AF956,IF($J$9=48,'Mottes de 6'!AG956,IF($J$9=49,'Mottes de 6'!AH956,IF($J$9=50,'Mottes de 6'!AI956,IF($J$9=51,'Mottes de 6'!AJ956,IF($J$9=52,'Mottes de 6'!AK956,IF($J$9=1,'Mottes de 6'!AL956,IF($J$9=2,'Mottes de 6'!AM956,IF($J$9=3,'Mottes de 6'!AN956,IF($J$9=4,'Mottes de 6'!AO956,IF($J$9=5,'Mottes de 6'!AP956,IF($J$9=6,'Mottes de 6'!AQ956,IF($J$9=7,'Mottes de 6'!AR956,IF($J$9=8,'Mottes de 6'!AS956,IF($J$9=9,'Mottes de 6'!AT956,IF($J$9=10,'Mottes de 6'!AU956,IF($J$9=11,'Mottes de 6'!AV956,IF($J$9=12,'Mottes de 6'!AW956,IF($J$9=13,'Mottes de 6'!AX956,IF($J$9=14,'Mottes de 6'!AY956,IF($J$9=15,'Mottes de 6'!AZ956,IF($J$9=16,'Mottes de 6'!BA956,IF($J$9=17,'Mottes de 6'!BB956,IF($J$9=18,'Mottes de 6'!BC956,IF($J$9=19,'Mottes de 6'!BD956,IF($J$9=20,'Mottes de 6'!BE956,IF($J$9=21,'Mottes de 6'!BF956,IF($J$9=22,'Mottes de 6'!BG956,IF($J$9=23,'Mottes de 6'!BH956,IF($J$9=24,'Mottes de 6'!BI956,IF($J$9=25,'Mottes de 6'!BJ956,IF($J$9=26,'Mottes de 6'!BK956,IF($J$9=27,'Mottes de 6'!BL956,IF($J$9=28,'Mottes de 6'!BM956,IF($J$9=29,'Mottes de 6'!BN956,IF($J$9=30,'Mottes de 6'!BO956,IF($J$9=31,'Mottes de 6'!BP956,IF($J$9=32,'Mottes de 6'!BQ956,IF($J$9=33,'Mottes de 6'!BR956,IF($J$9=34,'Mottes de 6'!BS956,IF($J$9=35,'Mottes de 6'!BT956,))))))))))))))))))))))))))))))))))))))))))))))))))))</f>
        <v>0</v>
      </c>
      <c r="K3128" s="103" t="str">
        <f>IF('Mottes de 6'!R956=0,"","Erreur")</f>
        <v/>
      </c>
    </row>
    <row r="3129" spans="1:11" x14ac:dyDescent="0.25">
      <c r="A3129" s="450"/>
      <c r="B3129" s="450"/>
      <c r="C3129" s="451" t="s">
        <v>2039</v>
      </c>
      <c r="D3129" s="451"/>
      <c r="E3129" s="450"/>
      <c r="F3129" s="450"/>
      <c r="G3129" s="450"/>
      <c r="H3129" s="450"/>
      <c r="I3129" s="450"/>
      <c r="J3129" s="450">
        <f>SUBTOTAL(9,J3128:J3128)</f>
        <v>0</v>
      </c>
      <c r="K3129" s="450"/>
    </row>
    <row r="3130" spans="1:11" x14ac:dyDescent="0.25">
      <c r="A3130" s="103">
        <f>IF('Mottes de 6'!A957&lt;&gt;"",'Mottes de 6'!A957,"")</f>
        <v>20078</v>
      </c>
      <c r="B3130" s="103" t="str">
        <f>IF('Mottes de 6'!L957&lt;&gt;"",'Mottes de 6'!L957,"")</f>
        <v>Noai</v>
      </c>
      <c r="C3130" s="107" t="str">
        <f>IF('Mottes de 6'!B957&lt;&gt;"",'Mottes de 6'!B957,"")</f>
        <v>ARTEMISE</v>
      </c>
      <c r="D3130" s="107" t="str">
        <f>IF('Mottes de 6'!C957&lt;&gt;"",'Mottes de 6'!C957,"")</f>
        <v>Powis castle</v>
      </c>
      <c r="E3130" s="103">
        <f>IF('Mottes de 6'!H957&lt;&gt;"",'Mottes de 6'!H957,"")</f>
        <v>11</v>
      </c>
      <c r="F3130" s="103" t="str">
        <f>IF('Mottes de 6'!E957&lt;&gt;"",'Mottes de 6'!E957,"")</f>
        <v>B</v>
      </c>
      <c r="G3130" s="103" t="str">
        <f>IF('Mottes de 6'!N957&lt;&gt;"",'Mottes de 6'!N957,"")</f>
        <v>M6</v>
      </c>
      <c r="H3130" s="103" t="str">
        <f>IF('Mottes de 6'!I957&lt;&gt;"",'Mottes de 6'!I957,"")</f>
        <v>B</v>
      </c>
      <c r="I3130" s="103" t="str">
        <f>IF('Mottes de 6'!J957&lt;&gt;"",'Mottes de 6'!J957,"")</f>
        <v/>
      </c>
      <c r="J3130" s="103">
        <f>IF($J$9=36,'Mottes de 6'!U957,IF($J$9=37,'Mottes de 6'!V957,IF($J$9=38,'Mottes de 6'!W957,IF($J$9=39,'Mottes de 6'!X957,IF($J$9=40,'Mottes de 6'!Y957,IF($J$9=41,'Mottes de 6'!Z957,IF($J$9=42,'Mottes de 6'!AA957,IF($J$9=43,'Mottes de 6'!AB957,IF($J$9=44,'Mottes de 6'!AC957,IF($J$9=45,'Mottes de 6'!AD957,IF($J$9=46,'Mottes de 6'!AE957,IF($J$9=47,'Mottes de 6'!AF957,IF($J$9=48,'Mottes de 6'!AG957,IF($J$9=49,'Mottes de 6'!AH957,IF($J$9=50,'Mottes de 6'!AI957,IF($J$9=51,'Mottes de 6'!AJ957,IF($J$9=52,'Mottes de 6'!AK957,IF($J$9=1,'Mottes de 6'!AL957,IF($J$9=2,'Mottes de 6'!AM957,IF($J$9=3,'Mottes de 6'!AN957,IF($J$9=4,'Mottes de 6'!AO957,IF($J$9=5,'Mottes de 6'!AP957,IF($J$9=6,'Mottes de 6'!AQ957,IF($J$9=7,'Mottes de 6'!AR957,IF($J$9=8,'Mottes de 6'!AS957,IF($J$9=9,'Mottes de 6'!AT957,IF($J$9=10,'Mottes de 6'!AU957,IF($J$9=11,'Mottes de 6'!AV957,IF($J$9=12,'Mottes de 6'!AW957,IF($J$9=13,'Mottes de 6'!AX957,IF($J$9=14,'Mottes de 6'!AY957,IF($J$9=15,'Mottes de 6'!AZ957,IF($J$9=16,'Mottes de 6'!BA957,IF($J$9=17,'Mottes de 6'!BB957,IF($J$9=18,'Mottes de 6'!BC957,IF($J$9=19,'Mottes de 6'!BD957,IF($J$9=20,'Mottes de 6'!BE957,IF($J$9=21,'Mottes de 6'!BF957,IF($J$9=22,'Mottes de 6'!BG957,IF($J$9=23,'Mottes de 6'!BH957,IF($J$9=24,'Mottes de 6'!BI957,IF($J$9=25,'Mottes de 6'!BJ957,IF($J$9=26,'Mottes de 6'!BK957,IF($J$9=27,'Mottes de 6'!BL957,IF($J$9=28,'Mottes de 6'!BM957,IF($J$9=29,'Mottes de 6'!BN957,IF($J$9=30,'Mottes de 6'!BO957,IF($J$9=31,'Mottes de 6'!BP957,IF($J$9=32,'Mottes de 6'!BQ957,IF($J$9=33,'Mottes de 6'!BR957,IF($J$9=34,'Mottes de 6'!BS957,IF($J$9=35,'Mottes de 6'!BT957,))))))))))))))))))))))))))))))))))))))))))))))))))))</f>
        <v>0</v>
      </c>
      <c r="K3130" s="103" t="str">
        <f>IF('Mottes de 6'!R957=0,"","Erreur")</f>
        <v/>
      </c>
    </row>
    <row r="3131" spans="1:11" x14ac:dyDescent="0.25">
      <c r="A3131" s="450"/>
      <c r="B3131" s="450"/>
      <c r="C3131" s="451" t="s">
        <v>2066</v>
      </c>
      <c r="D3131" s="451"/>
      <c r="E3131" s="450"/>
      <c r="F3131" s="450"/>
      <c r="G3131" s="450"/>
      <c r="H3131" s="450"/>
      <c r="I3131" s="450"/>
      <c r="J3131" s="450">
        <f>SUBTOTAL(9,J3130:J3130)</f>
        <v>0</v>
      </c>
      <c r="K3131" s="450"/>
    </row>
    <row r="3132" spans="1:11" x14ac:dyDescent="0.25">
      <c r="A3132" s="103">
        <f>IF('Mottes de 6'!A958&lt;&gt;"",'Mottes de 6'!A958,"")</f>
        <v>15648</v>
      </c>
      <c r="B3132" s="103" t="str">
        <f>IF('Mottes de 6'!L958&lt;&gt;"",'Mottes de 6'!L958,"")</f>
        <v>Noai</v>
      </c>
      <c r="C3132" s="107" t="str">
        <f>IF('Mottes de 6'!B958&lt;&gt;"",'Mottes de 6'!B958,"")</f>
        <v>ASPERULE ODORANTE</v>
      </c>
      <c r="D3132" s="107" t="str">
        <f>IF('Mottes de 6'!C958&lt;&gt;"",'Mottes de 6'!C958,"")</f>
        <v>.</v>
      </c>
      <c r="E3132" s="103">
        <f>IF('Mottes de 6'!H958&lt;&gt;"",'Mottes de 6'!H958,"")</f>
        <v>12</v>
      </c>
      <c r="F3132" s="103" t="str">
        <f>IF('Mottes de 6'!E958&lt;&gt;"",'Mottes de 6'!E958,"")</f>
        <v>B</v>
      </c>
      <c r="G3132" s="103" t="str">
        <f>IF('Mottes de 6'!N958&lt;&gt;"",'Mottes de 6'!N958,"")</f>
        <v>M6</v>
      </c>
      <c r="H3132" s="103" t="str">
        <f>IF('Mottes de 6'!I958&lt;&gt;"",'Mottes de 6'!I958,"")</f>
        <v>A</v>
      </c>
      <c r="I3132" s="103" t="str">
        <f>IF('Mottes de 6'!J958&lt;&gt;"",'Mottes de 6'!J958,"")</f>
        <v/>
      </c>
      <c r="J3132" s="103">
        <f>IF($J$9=36,'Mottes de 6'!U958,IF($J$9=37,'Mottes de 6'!V958,IF($J$9=38,'Mottes de 6'!W958,IF($J$9=39,'Mottes de 6'!X958,IF($J$9=40,'Mottes de 6'!Y958,IF($J$9=41,'Mottes de 6'!Z958,IF($J$9=42,'Mottes de 6'!AA958,IF($J$9=43,'Mottes de 6'!AB958,IF($J$9=44,'Mottes de 6'!AC958,IF($J$9=45,'Mottes de 6'!AD958,IF($J$9=46,'Mottes de 6'!AE958,IF($J$9=47,'Mottes de 6'!AF958,IF($J$9=48,'Mottes de 6'!AG958,IF($J$9=49,'Mottes de 6'!AH958,IF($J$9=50,'Mottes de 6'!AI958,IF($J$9=51,'Mottes de 6'!AJ958,IF($J$9=52,'Mottes de 6'!AK958,IF($J$9=1,'Mottes de 6'!AL958,IF($J$9=2,'Mottes de 6'!AM958,IF($J$9=3,'Mottes de 6'!AN958,IF($J$9=4,'Mottes de 6'!AO958,IF($J$9=5,'Mottes de 6'!AP958,IF($J$9=6,'Mottes de 6'!AQ958,IF($J$9=7,'Mottes de 6'!AR958,IF($J$9=8,'Mottes de 6'!AS958,IF($J$9=9,'Mottes de 6'!AT958,IF($J$9=10,'Mottes de 6'!AU958,IF($J$9=11,'Mottes de 6'!AV958,IF($J$9=12,'Mottes de 6'!AW958,IF($J$9=13,'Mottes de 6'!AX958,IF($J$9=14,'Mottes de 6'!AY958,IF($J$9=15,'Mottes de 6'!AZ958,IF($J$9=16,'Mottes de 6'!BA958,IF($J$9=17,'Mottes de 6'!BB958,IF($J$9=18,'Mottes de 6'!BC958,IF($J$9=19,'Mottes de 6'!BD958,IF($J$9=20,'Mottes de 6'!BE958,IF($J$9=21,'Mottes de 6'!BF958,IF($J$9=22,'Mottes de 6'!BG958,IF($J$9=23,'Mottes de 6'!BH958,IF($J$9=24,'Mottes de 6'!BI958,IF($J$9=25,'Mottes de 6'!BJ958,IF($J$9=26,'Mottes de 6'!BK958,IF($J$9=27,'Mottes de 6'!BL958,IF($J$9=28,'Mottes de 6'!BM958,IF($J$9=29,'Mottes de 6'!BN958,IF($J$9=30,'Mottes de 6'!BO958,IF($J$9=31,'Mottes de 6'!BP958,IF($J$9=32,'Mottes de 6'!BQ958,IF($J$9=33,'Mottes de 6'!BR958,IF($J$9=34,'Mottes de 6'!BS958,IF($J$9=35,'Mottes de 6'!BT958,))))))))))))))))))))))))))))))))))))))))))))))))))))</f>
        <v>0</v>
      </c>
      <c r="K3132" s="103" t="str">
        <f>IF('Mottes de 6'!R958=0,"","Erreur")</f>
        <v/>
      </c>
    </row>
    <row r="3133" spans="1:11" x14ac:dyDescent="0.25">
      <c r="A3133" s="450"/>
      <c r="B3133" s="450"/>
      <c r="C3133" s="451" t="s">
        <v>2067</v>
      </c>
      <c r="D3133" s="451"/>
      <c r="E3133" s="450"/>
      <c r="F3133" s="450"/>
      <c r="G3133" s="450"/>
      <c r="H3133" s="450"/>
      <c r="I3133" s="450"/>
      <c r="J3133" s="450">
        <f>SUBTOTAL(9,J3132:J3132)</f>
        <v>0</v>
      </c>
      <c r="K3133" s="450"/>
    </row>
    <row r="3134" spans="1:11" x14ac:dyDescent="0.25">
      <c r="A3134" s="103">
        <f>IF('Mottes de 6'!A959&lt;&gt;"",'Mottes de 6'!A959,"")</f>
        <v>20128</v>
      </c>
      <c r="B3134" s="103" t="str">
        <f>IF('Mottes de 6'!L959&lt;&gt;"",'Mottes de 6'!L959,"")</f>
        <v>Noai</v>
      </c>
      <c r="C3134" s="107" t="str">
        <f>IF('Mottes de 6'!B959&lt;&gt;"",'Mottes de 6'!B959,"")</f>
        <v>BASILIC</v>
      </c>
      <c r="D3134" s="107" t="str">
        <f>IF('Mottes de 6'!C959&lt;&gt;"",'Mottes de 6'!C959,"")</f>
        <v>Fin Vert</v>
      </c>
      <c r="E3134" s="103">
        <f>IF('Mottes de 6'!H959&lt;&gt;"",'Mottes de 6'!H959,"")</f>
        <v>8</v>
      </c>
      <c r="F3134" s="103" t="str">
        <f>IF('Mottes de 6'!E959&lt;&gt;"",'Mottes de 6'!E959,"")</f>
        <v>S</v>
      </c>
      <c r="G3134" s="103" t="str">
        <f>IF('Mottes de 6'!N959&lt;&gt;"",'Mottes de 6'!N959,"")</f>
        <v>M6</v>
      </c>
      <c r="H3134" s="103" t="str">
        <f>IF('Mottes de 6'!I959&lt;&gt;"",'Mottes de 6'!I959,"")</f>
        <v>F</v>
      </c>
      <c r="I3134" s="103" t="str">
        <f>IF('Mottes de 6'!J959&lt;&gt;"",'Mottes de 6'!J959,"")</f>
        <v/>
      </c>
      <c r="J3134" s="103">
        <f>IF($J$9=36,'Mottes de 6'!U959,IF($J$9=37,'Mottes de 6'!V959,IF($J$9=38,'Mottes de 6'!W959,IF($J$9=39,'Mottes de 6'!X959,IF($J$9=40,'Mottes de 6'!Y959,IF($J$9=41,'Mottes de 6'!Z959,IF($J$9=42,'Mottes de 6'!AA959,IF($J$9=43,'Mottes de 6'!AB959,IF($J$9=44,'Mottes de 6'!AC959,IF($J$9=45,'Mottes de 6'!AD959,IF($J$9=46,'Mottes de 6'!AE959,IF($J$9=47,'Mottes de 6'!AF959,IF($J$9=48,'Mottes de 6'!AG959,IF($J$9=49,'Mottes de 6'!AH959,IF($J$9=50,'Mottes de 6'!AI959,IF($J$9=51,'Mottes de 6'!AJ959,IF($J$9=52,'Mottes de 6'!AK959,IF($J$9=1,'Mottes de 6'!AL959,IF($J$9=2,'Mottes de 6'!AM959,IF($J$9=3,'Mottes de 6'!AN959,IF($J$9=4,'Mottes de 6'!AO959,IF($J$9=5,'Mottes de 6'!AP959,IF($J$9=6,'Mottes de 6'!AQ959,IF($J$9=7,'Mottes de 6'!AR959,IF($J$9=8,'Mottes de 6'!AS959,IF($J$9=9,'Mottes de 6'!AT959,IF($J$9=10,'Mottes de 6'!AU959,IF($J$9=11,'Mottes de 6'!AV959,IF($J$9=12,'Mottes de 6'!AW959,IF($J$9=13,'Mottes de 6'!AX959,IF($J$9=14,'Mottes de 6'!AY959,IF($J$9=15,'Mottes de 6'!AZ959,IF($J$9=16,'Mottes de 6'!BA959,IF($J$9=17,'Mottes de 6'!BB959,IF($J$9=18,'Mottes de 6'!BC959,IF($J$9=19,'Mottes de 6'!BD959,IF($J$9=20,'Mottes de 6'!BE959,IF($J$9=21,'Mottes de 6'!BF959,IF($J$9=22,'Mottes de 6'!BG959,IF($J$9=23,'Mottes de 6'!BH959,IF($J$9=24,'Mottes de 6'!BI959,IF($J$9=25,'Mottes de 6'!BJ959,IF($J$9=26,'Mottes de 6'!BK959,IF($J$9=27,'Mottes de 6'!BL959,IF($J$9=28,'Mottes de 6'!BM959,IF($J$9=29,'Mottes de 6'!BN959,IF($J$9=30,'Mottes de 6'!BO959,IF($J$9=31,'Mottes de 6'!BP959,IF($J$9=32,'Mottes de 6'!BQ959,IF($J$9=33,'Mottes de 6'!BR959,IF($J$9=34,'Mottes de 6'!BS959,IF($J$9=35,'Mottes de 6'!BT959,))))))))))))))))))))))))))))))))))))))))))))))))))))</f>
        <v>0</v>
      </c>
      <c r="K3134" s="103" t="str">
        <f>IF('Mottes de 6'!R959=0,"","Erreur")</f>
        <v/>
      </c>
    </row>
    <row r="3135" spans="1:11" x14ac:dyDescent="0.25">
      <c r="A3135" s="103">
        <f>IF('Mottes de 6'!A960&lt;&gt;"",'Mottes de 6'!A960,"")</f>
        <v>20129</v>
      </c>
      <c r="B3135" s="103" t="str">
        <f>IF('Mottes de 6'!L960&lt;&gt;"",'Mottes de 6'!L960,"")</f>
        <v>Noai</v>
      </c>
      <c r="C3135" s="107" t="str">
        <f>IF('Mottes de 6'!B960&lt;&gt;"",'Mottes de 6'!B960,"")</f>
        <v>BASILIC</v>
      </c>
      <c r="D3135" s="107" t="str">
        <f>IF('Mottes de 6'!C960&lt;&gt;"",'Mottes de 6'!C960,"")</f>
        <v>Grand Vert Prospera</v>
      </c>
      <c r="E3135" s="103">
        <f>IF('Mottes de 6'!H960&lt;&gt;"",'Mottes de 6'!H960,"")</f>
        <v>8</v>
      </c>
      <c r="F3135" s="103" t="str">
        <f>IF('Mottes de 6'!E960&lt;&gt;"",'Mottes de 6'!E960,"")</f>
        <v>S</v>
      </c>
      <c r="G3135" s="103" t="str">
        <f>IF('Mottes de 6'!N960&lt;&gt;"",'Mottes de 6'!N960,"")</f>
        <v>M6</v>
      </c>
      <c r="H3135" s="103" t="str">
        <f>IF('Mottes de 6'!I960&lt;&gt;"",'Mottes de 6'!I960,"")</f>
        <v>F</v>
      </c>
      <c r="I3135" s="103" t="str">
        <f>IF('Mottes de 6'!J960&lt;&gt;"",'Mottes de 6'!J960,"")</f>
        <v/>
      </c>
      <c r="J3135" s="103">
        <f>IF($J$9=36,'Mottes de 6'!U960,IF($J$9=37,'Mottes de 6'!V960,IF($J$9=38,'Mottes de 6'!W960,IF($J$9=39,'Mottes de 6'!X960,IF($J$9=40,'Mottes de 6'!Y960,IF($J$9=41,'Mottes de 6'!Z960,IF($J$9=42,'Mottes de 6'!AA960,IF($J$9=43,'Mottes de 6'!AB960,IF($J$9=44,'Mottes de 6'!AC960,IF($J$9=45,'Mottes de 6'!AD960,IF($J$9=46,'Mottes de 6'!AE960,IF($J$9=47,'Mottes de 6'!AF960,IF($J$9=48,'Mottes de 6'!AG960,IF($J$9=49,'Mottes de 6'!AH960,IF($J$9=50,'Mottes de 6'!AI960,IF($J$9=51,'Mottes de 6'!AJ960,IF($J$9=52,'Mottes de 6'!AK960,IF($J$9=1,'Mottes de 6'!AL960,IF($J$9=2,'Mottes de 6'!AM960,IF($J$9=3,'Mottes de 6'!AN960,IF($J$9=4,'Mottes de 6'!AO960,IF($J$9=5,'Mottes de 6'!AP960,IF($J$9=6,'Mottes de 6'!AQ960,IF($J$9=7,'Mottes de 6'!AR960,IF($J$9=8,'Mottes de 6'!AS960,IF($J$9=9,'Mottes de 6'!AT960,IF($J$9=10,'Mottes de 6'!AU960,IF($J$9=11,'Mottes de 6'!AV960,IF($J$9=12,'Mottes de 6'!AW960,IF($J$9=13,'Mottes de 6'!AX960,IF($J$9=14,'Mottes de 6'!AY960,IF($J$9=15,'Mottes de 6'!AZ960,IF($J$9=16,'Mottes de 6'!BA960,IF($J$9=17,'Mottes de 6'!BB960,IF($J$9=18,'Mottes de 6'!BC960,IF($J$9=19,'Mottes de 6'!BD960,IF($J$9=20,'Mottes de 6'!BE960,IF($J$9=21,'Mottes de 6'!BF960,IF($J$9=22,'Mottes de 6'!BG960,IF($J$9=23,'Mottes de 6'!BH960,IF($J$9=24,'Mottes de 6'!BI960,IF($J$9=25,'Mottes de 6'!BJ960,IF($J$9=26,'Mottes de 6'!BK960,IF($J$9=27,'Mottes de 6'!BL960,IF($J$9=28,'Mottes de 6'!BM960,IF($J$9=29,'Mottes de 6'!BN960,IF($J$9=30,'Mottes de 6'!BO960,IF($J$9=31,'Mottes de 6'!BP960,IF($J$9=32,'Mottes de 6'!BQ960,IF($J$9=33,'Mottes de 6'!BR960,IF($J$9=34,'Mottes de 6'!BS960,IF($J$9=35,'Mottes de 6'!BT960,))))))))))))))))))))))))))))))))))))))))))))))))))))</f>
        <v>0</v>
      </c>
      <c r="K3135" s="103" t="str">
        <f>IF('Mottes de 6'!R960=0,"","Erreur")</f>
        <v/>
      </c>
    </row>
    <row r="3136" spans="1:11" x14ac:dyDescent="0.25">
      <c r="A3136" s="103">
        <f>IF('Mottes de 6'!A961&lt;&gt;"",'Mottes de 6'!A961,"")</f>
        <v>20130</v>
      </c>
      <c r="B3136" s="103" t="str">
        <f>IF('Mottes de 6'!L961&lt;&gt;"",'Mottes de 6'!L961,"")</f>
        <v>Noai</v>
      </c>
      <c r="C3136" s="107" t="str">
        <f>IF('Mottes de 6'!B961&lt;&gt;"",'Mottes de 6'!B961,"")</f>
        <v>BASILIC</v>
      </c>
      <c r="D3136" s="107" t="str">
        <f>IF('Mottes de 6'!C961&lt;&gt;"",'Mottes de 6'!C961,"")</f>
        <v>Magic Mountain</v>
      </c>
      <c r="E3136" s="103">
        <f>IF('Mottes de 6'!H961&lt;&gt;"",'Mottes de 6'!H961,"")</f>
        <v>9</v>
      </c>
      <c r="F3136" s="103" t="str">
        <f>IF('Mottes de 6'!E961&lt;&gt;"",'Mottes de 6'!E961,"")</f>
        <v>B</v>
      </c>
      <c r="G3136" s="103" t="str">
        <f>IF('Mottes de 6'!N961&lt;&gt;"",'Mottes de 6'!N961,"")</f>
        <v>M6</v>
      </c>
      <c r="H3136" s="103" t="str">
        <f>IF('Mottes de 6'!I961&lt;&gt;"",'Mottes de 6'!I961,"")</f>
        <v>A</v>
      </c>
      <c r="I3136" s="103" t="str">
        <f>IF('Mottes de 6'!J961&lt;&gt;"",'Mottes de 6'!J961,"")</f>
        <v/>
      </c>
      <c r="J3136" s="103">
        <f>IF($J$9=36,'Mottes de 6'!U961,IF($J$9=37,'Mottes de 6'!V961,IF($J$9=38,'Mottes de 6'!W961,IF($J$9=39,'Mottes de 6'!X961,IF($J$9=40,'Mottes de 6'!Y961,IF($J$9=41,'Mottes de 6'!Z961,IF($J$9=42,'Mottes de 6'!AA961,IF($J$9=43,'Mottes de 6'!AB961,IF($J$9=44,'Mottes de 6'!AC961,IF($J$9=45,'Mottes de 6'!AD961,IF($J$9=46,'Mottes de 6'!AE961,IF($J$9=47,'Mottes de 6'!AF961,IF($J$9=48,'Mottes de 6'!AG961,IF($J$9=49,'Mottes de 6'!AH961,IF($J$9=50,'Mottes de 6'!AI961,IF($J$9=51,'Mottes de 6'!AJ961,IF($J$9=52,'Mottes de 6'!AK961,IF($J$9=1,'Mottes de 6'!AL961,IF($J$9=2,'Mottes de 6'!AM961,IF($J$9=3,'Mottes de 6'!AN961,IF($J$9=4,'Mottes de 6'!AO961,IF($J$9=5,'Mottes de 6'!AP961,IF($J$9=6,'Mottes de 6'!AQ961,IF($J$9=7,'Mottes de 6'!AR961,IF($J$9=8,'Mottes de 6'!AS961,IF($J$9=9,'Mottes de 6'!AT961,IF($J$9=10,'Mottes de 6'!AU961,IF($J$9=11,'Mottes de 6'!AV961,IF($J$9=12,'Mottes de 6'!AW961,IF($J$9=13,'Mottes de 6'!AX961,IF($J$9=14,'Mottes de 6'!AY961,IF($J$9=15,'Mottes de 6'!AZ961,IF($J$9=16,'Mottes de 6'!BA961,IF($J$9=17,'Mottes de 6'!BB961,IF($J$9=18,'Mottes de 6'!BC961,IF($J$9=19,'Mottes de 6'!BD961,IF($J$9=20,'Mottes de 6'!BE961,IF($J$9=21,'Mottes de 6'!BF961,IF($J$9=22,'Mottes de 6'!BG961,IF($J$9=23,'Mottes de 6'!BH961,IF($J$9=24,'Mottes de 6'!BI961,IF($J$9=25,'Mottes de 6'!BJ961,IF($J$9=26,'Mottes de 6'!BK961,IF($J$9=27,'Mottes de 6'!BL961,IF($J$9=28,'Mottes de 6'!BM961,IF($J$9=29,'Mottes de 6'!BN961,IF($J$9=30,'Mottes de 6'!BO961,IF($J$9=31,'Mottes de 6'!BP961,IF($J$9=32,'Mottes de 6'!BQ961,IF($J$9=33,'Mottes de 6'!BR961,IF($J$9=34,'Mottes de 6'!BS961,IF($J$9=35,'Mottes de 6'!BT961,))))))))))))))))))))))))))))))))))))))))))))))))))))</f>
        <v>0</v>
      </c>
      <c r="K3136" s="103" t="str">
        <f>IF('Mottes de 6'!R961=0,"","Erreur")</f>
        <v/>
      </c>
    </row>
    <row r="3137" spans="1:11" x14ac:dyDescent="0.25">
      <c r="A3137" s="103">
        <f>IF('Mottes de 6'!A962&lt;&gt;"",'Mottes de 6'!A962,"")</f>
        <v>26091</v>
      </c>
      <c r="B3137" s="103" t="str">
        <f>IF('Mottes de 6'!L962&lt;&gt;"",'Mottes de 6'!L962,"")</f>
        <v>Noai</v>
      </c>
      <c r="C3137" s="107" t="str">
        <f>IF('Mottes de 6'!B962&lt;&gt;"",'Mottes de 6'!B962,"")</f>
        <v>BASILIC</v>
      </c>
      <c r="D3137" s="107" t="str">
        <f>IF('Mottes de 6'!C962&lt;&gt;"",'Mottes de 6'!C962,"")</f>
        <v>Magic White</v>
      </c>
      <c r="E3137" s="103">
        <f>IF('Mottes de 6'!H962&lt;&gt;"",'Mottes de 6'!H962,"")</f>
        <v>9</v>
      </c>
      <c r="F3137" s="103" t="str">
        <f>IF('Mottes de 6'!E962&lt;&gt;"",'Mottes de 6'!E962,"")</f>
        <v>B</v>
      </c>
      <c r="G3137" s="103" t="str">
        <f>IF('Mottes de 6'!N962&lt;&gt;"",'Mottes de 6'!N962,"")</f>
        <v>M6</v>
      </c>
      <c r="H3137" s="103" t="str">
        <f>IF('Mottes de 6'!I962&lt;&gt;"",'Mottes de 6'!I962,"")</f>
        <v>A</v>
      </c>
      <c r="I3137" s="103" t="str">
        <f>IF('Mottes de 6'!J962&lt;&gt;"",'Mottes de 6'!J962,"")</f>
        <v/>
      </c>
      <c r="J3137" s="103">
        <f>IF($J$9=36,'Mottes de 6'!U962,IF($J$9=37,'Mottes de 6'!V962,IF($J$9=38,'Mottes de 6'!W962,IF($J$9=39,'Mottes de 6'!X962,IF($J$9=40,'Mottes de 6'!Y962,IF($J$9=41,'Mottes de 6'!Z962,IF($J$9=42,'Mottes de 6'!AA962,IF($J$9=43,'Mottes de 6'!AB962,IF($J$9=44,'Mottes de 6'!AC962,IF($J$9=45,'Mottes de 6'!AD962,IF($J$9=46,'Mottes de 6'!AE962,IF($J$9=47,'Mottes de 6'!AF962,IF($J$9=48,'Mottes de 6'!AG962,IF($J$9=49,'Mottes de 6'!AH962,IF($J$9=50,'Mottes de 6'!AI962,IF($J$9=51,'Mottes de 6'!AJ962,IF($J$9=52,'Mottes de 6'!AK962,IF($J$9=1,'Mottes de 6'!AL962,IF($J$9=2,'Mottes de 6'!AM962,IF($J$9=3,'Mottes de 6'!AN962,IF($J$9=4,'Mottes de 6'!AO962,IF($J$9=5,'Mottes de 6'!AP962,IF($J$9=6,'Mottes de 6'!AQ962,IF($J$9=7,'Mottes de 6'!AR962,IF($J$9=8,'Mottes de 6'!AS962,IF($J$9=9,'Mottes de 6'!AT962,IF($J$9=10,'Mottes de 6'!AU962,IF($J$9=11,'Mottes de 6'!AV962,IF($J$9=12,'Mottes de 6'!AW962,IF($J$9=13,'Mottes de 6'!AX962,IF($J$9=14,'Mottes de 6'!AY962,IF($J$9=15,'Mottes de 6'!AZ962,IF($J$9=16,'Mottes de 6'!BA962,IF($J$9=17,'Mottes de 6'!BB962,IF($J$9=18,'Mottes de 6'!BC962,IF($J$9=19,'Mottes de 6'!BD962,IF($J$9=20,'Mottes de 6'!BE962,IF($J$9=21,'Mottes de 6'!BF962,IF($J$9=22,'Mottes de 6'!BG962,IF($J$9=23,'Mottes de 6'!BH962,IF($J$9=24,'Mottes de 6'!BI962,IF($J$9=25,'Mottes de 6'!BJ962,IF($J$9=26,'Mottes de 6'!BK962,IF($J$9=27,'Mottes de 6'!BL962,IF($J$9=28,'Mottes de 6'!BM962,IF($J$9=29,'Mottes de 6'!BN962,IF($J$9=30,'Mottes de 6'!BO962,IF($J$9=31,'Mottes de 6'!BP962,IF($J$9=32,'Mottes de 6'!BQ962,IF($J$9=33,'Mottes de 6'!BR962,IF($J$9=34,'Mottes de 6'!BS962,IF($J$9=35,'Mottes de 6'!BT962,))))))))))))))))))))))))))))))))))))))))))))))))))))</f>
        <v>0</v>
      </c>
      <c r="K3137" s="103" t="str">
        <f>IF('Mottes de 6'!R962=0,"","Erreur")</f>
        <v/>
      </c>
    </row>
    <row r="3138" spans="1:11" x14ac:dyDescent="0.25">
      <c r="A3138" s="103">
        <f>IF('Mottes de 6'!A963&lt;&gt;"",'Mottes de 6'!A963,"")</f>
        <v>20131</v>
      </c>
      <c r="B3138" s="103" t="str">
        <f>IF('Mottes de 6'!L963&lt;&gt;"",'Mottes de 6'!L963,"")</f>
        <v>Noai</v>
      </c>
      <c r="C3138" s="107" t="str">
        <f>IF('Mottes de 6'!B963&lt;&gt;"",'Mottes de 6'!B963,"")</f>
        <v>BASILIC</v>
      </c>
      <c r="D3138" s="107" t="str">
        <f>IF('Mottes de 6'!C963&lt;&gt;"",'Mottes de 6'!C963,"")</f>
        <v>Marseillais</v>
      </c>
      <c r="E3138" s="103">
        <f>IF('Mottes de 6'!H963&lt;&gt;"",'Mottes de 6'!H963,"")</f>
        <v>7</v>
      </c>
      <c r="F3138" s="103" t="str">
        <f>IF('Mottes de 6'!E963&lt;&gt;"",'Mottes de 6'!E963,"")</f>
        <v>S</v>
      </c>
      <c r="G3138" s="103" t="str">
        <f>IF('Mottes de 6'!N963&lt;&gt;"",'Mottes de 6'!N963,"")</f>
        <v>M6</v>
      </c>
      <c r="H3138" s="103" t="str">
        <f>IF('Mottes de 6'!I963&lt;&gt;"",'Mottes de 6'!I963,"")</f>
        <v>F</v>
      </c>
      <c r="I3138" s="103" t="str">
        <f>IF('Mottes de 6'!J963&lt;&gt;"",'Mottes de 6'!J963,"")</f>
        <v/>
      </c>
      <c r="J3138" s="103">
        <f>IF($J$9=36,'Mottes de 6'!U963,IF($J$9=37,'Mottes de 6'!V963,IF($J$9=38,'Mottes de 6'!W963,IF($J$9=39,'Mottes de 6'!X963,IF($J$9=40,'Mottes de 6'!Y963,IF($J$9=41,'Mottes de 6'!Z963,IF($J$9=42,'Mottes de 6'!AA963,IF($J$9=43,'Mottes de 6'!AB963,IF($J$9=44,'Mottes de 6'!AC963,IF($J$9=45,'Mottes de 6'!AD963,IF($J$9=46,'Mottes de 6'!AE963,IF($J$9=47,'Mottes de 6'!AF963,IF($J$9=48,'Mottes de 6'!AG963,IF($J$9=49,'Mottes de 6'!AH963,IF($J$9=50,'Mottes de 6'!AI963,IF($J$9=51,'Mottes de 6'!AJ963,IF($J$9=52,'Mottes de 6'!AK963,IF($J$9=1,'Mottes de 6'!AL963,IF($J$9=2,'Mottes de 6'!AM963,IF($J$9=3,'Mottes de 6'!AN963,IF($J$9=4,'Mottes de 6'!AO963,IF($J$9=5,'Mottes de 6'!AP963,IF($J$9=6,'Mottes de 6'!AQ963,IF($J$9=7,'Mottes de 6'!AR963,IF($J$9=8,'Mottes de 6'!AS963,IF($J$9=9,'Mottes de 6'!AT963,IF($J$9=10,'Mottes de 6'!AU963,IF($J$9=11,'Mottes de 6'!AV963,IF($J$9=12,'Mottes de 6'!AW963,IF($J$9=13,'Mottes de 6'!AX963,IF($J$9=14,'Mottes de 6'!AY963,IF($J$9=15,'Mottes de 6'!AZ963,IF($J$9=16,'Mottes de 6'!BA963,IF($J$9=17,'Mottes de 6'!BB963,IF($J$9=18,'Mottes de 6'!BC963,IF($J$9=19,'Mottes de 6'!BD963,IF($J$9=20,'Mottes de 6'!BE963,IF($J$9=21,'Mottes de 6'!BF963,IF($J$9=22,'Mottes de 6'!BG963,IF($J$9=23,'Mottes de 6'!BH963,IF($J$9=24,'Mottes de 6'!BI963,IF($J$9=25,'Mottes de 6'!BJ963,IF($J$9=26,'Mottes de 6'!BK963,IF($J$9=27,'Mottes de 6'!BL963,IF($J$9=28,'Mottes de 6'!BM963,IF($J$9=29,'Mottes de 6'!BN963,IF($J$9=30,'Mottes de 6'!BO963,IF($J$9=31,'Mottes de 6'!BP963,IF($J$9=32,'Mottes de 6'!BQ963,IF($J$9=33,'Mottes de 6'!BR963,IF($J$9=34,'Mottes de 6'!BS963,IF($J$9=35,'Mottes de 6'!BT963,))))))))))))))))))))))))))))))))))))))))))))))))))))</f>
        <v>0</v>
      </c>
      <c r="K3138" s="103" t="str">
        <f>IF('Mottes de 6'!R963=0,"","Erreur")</f>
        <v/>
      </c>
    </row>
    <row r="3139" spans="1:11" x14ac:dyDescent="0.25">
      <c r="A3139" s="103">
        <f>IF('Mottes de 6'!A964&lt;&gt;"",'Mottes de 6'!A964,"")</f>
        <v>26835</v>
      </c>
      <c r="B3139" s="103" t="str">
        <f>IF('Mottes de 6'!L964&lt;&gt;"",'Mottes de 6'!L964,"")</f>
        <v>Noai</v>
      </c>
      <c r="C3139" s="107" t="str">
        <f>IF('Mottes de 6'!B964&lt;&gt;"",'Mottes de 6'!B964,"")</f>
        <v>BASILIC</v>
      </c>
      <c r="D3139" s="107" t="str">
        <f>IF('Mottes de 6'!C964&lt;&gt;"",'Mottes de 6'!C964,"")</f>
        <v>Rouge Prospera</v>
      </c>
      <c r="E3139" s="103">
        <f>IF('Mottes de 6'!H964&lt;&gt;"",'Mottes de 6'!H964,"")</f>
        <v>7</v>
      </c>
      <c r="F3139" s="103" t="str">
        <f>IF('Mottes de 6'!E964&lt;&gt;"",'Mottes de 6'!E964,"")</f>
        <v>S</v>
      </c>
      <c r="G3139" s="103" t="str">
        <f>IF('Mottes de 6'!N964&lt;&gt;"",'Mottes de 6'!N964,"")</f>
        <v>M6</v>
      </c>
      <c r="H3139" s="103" t="str">
        <f>IF('Mottes de 6'!I964&lt;&gt;"",'Mottes de 6'!I964,"")</f>
        <v>F</v>
      </c>
      <c r="I3139" s="103" t="str">
        <f>IF('Mottes de 6'!J964&lt;&gt;"",'Mottes de 6'!J964,"")</f>
        <v/>
      </c>
      <c r="J3139" s="103">
        <f>IF($J$9=36,'Mottes de 6'!U964,IF($J$9=37,'Mottes de 6'!V964,IF($J$9=38,'Mottes de 6'!W964,IF($J$9=39,'Mottes de 6'!X964,IF($J$9=40,'Mottes de 6'!Y964,IF($J$9=41,'Mottes de 6'!Z964,IF($J$9=42,'Mottes de 6'!AA964,IF($J$9=43,'Mottes de 6'!AB964,IF($J$9=44,'Mottes de 6'!AC964,IF($J$9=45,'Mottes de 6'!AD964,IF($J$9=46,'Mottes de 6'!AE964,IF($J$9=47,'Mottes de 6'!AF964,IF($J$9=48,'Mottes de 6'!AG964,IF($J$9=49,'Mottes de 6'!AH964,IF($J$9=50,'Mottes de 6'!AI964,IF($J$9=51,'Mottes de 6'!AJ964,IF($J$9=52,'Mottes de 6'!AK964,IF($J$9=1,'Mottes de 6'!AL964,IF($J$9=2,'Mottes de 6'!AM964,IF($J$9=3,'Mottes de 6'!AN964,IF($J$9=4,'Mottes de 6'!AO964,IF($J$9=5,'Mottes de 6'!AP964,IF($J$9=6,'Mottes de 6'!AQ964,IF($J$9=7,'Mottes de 6'!AR964,IF($J$9=8,'Mottes de 6'!AS964,IF($J$9=9,'Mottes de 6'!AT964,IF($J$9=10,'Mottes de 6'!AU964,IF($J$9=11,'Mottes de 6'!AV964,IF($J$9=12,'Mottes de 6'!AW964,IF($J$9=13,'Mottes de 6'!AX964,IF($J$9=14,'Mottes de 6'!AY964,IF($J$9=15,'Mottes de 6'!AZ964,IF($J$9=16,'Mottes de 6'!BA964,IF($J$9=17,'Mottes de 6'!BB964,IF($J$9=18,'Mottes de 6'!BC964,IF($J$9=19,'Mottes de 6'!BD964,IF($J$9=20,'Mottes de 6'!BE964,IF($J$9=21,'Mottes de 6'!BF964,IF($J$9=22,'Mottes de 6'!BG964,IF($J$9=23,'Mottes de 6'!BH964,IF($J$9=24,'Mottes de 6'!BI964,IF($J$9=25,'Mottes de 6'!BJ964,IF($J$9=26,'Mottes de 6'!BK964,IF($J$9=27,'Mottes de 6'!BL964,IF($J$9=28,'Mottes de 6'!BM964,IF($J$9=29,'Mottes de 6'!BN964,IF($J$9=30,'Mottes de 6'!BO964,IF($J$9=31,'Mottes de 6'!BP964,IF($J$9=32,'Mottes de 6'!BQ964,IF($J$9=33,'Mottes de 6'!BR964,IF($J$9=34,'Mottes de 6'!BS964,IF($J$9=35,'Mottes de 6'!BT964,))))))))))))))))))))))))))))))))))))))))))))))))))))</f>
        <v>0</v>
      </c>
      <c r="K3139" s="103" t="str">
        <f>IF('Mottes de 6'!R964=0,"","Erreur")</f>
        <v/>
      </c>
    </row>
    <row r="3140" spans="1:11" x14ac:dyDescent="0.25">
      <c r="A3140" s="450"/>
      <c r="B3140" s="450"/>
      <c r="C3140" s="451" t="s">
        <v>2068</v>
      </c>
      <c r="D3140" s="451"/>
      <c r="E3140" s="450"/>
      <c r="F3140" s="450"/>
      <c r="G3140" s="450"/>
      <c r="H3140" s="450"/>
      <c r="I3140" s="450"/>
      <c r="J3140" s="450">
        <f>SUBTOTAL(9,J3134:J3139)</f>
        <v>0</v>
      </c>
      <c r="K3140" s="450"/>
    </row>
    <row r="3141" spans="1:11" x14ac:dyDescent="0.25">
      <c r="A3141" s="103">
        <f>IF('Mottes de 6'!A965&lt;&gt;"",'Mottes de 6'!A965,"")</f>
        <v>14108</v>
      </c>
      <c r="B3141" s="103" t="str">
        <f>IF('Mottes de 6'!L965&lt;&gt;"",'Mottes de 6'!L965,"")</f>
        <v>Noai</v>
      </c>
      <c r="C3141" s="107" t="str">
        <f>IF('Mottes de 6'!B965&lt;&gt;"",'Mottes de 6'!B965,"")</f>
        <v>BOURRACHE</v>
      </c>
      <c r="D3141" s="107" t="str">
        <f>IF('Mottes de 6'!C965&lt;&gt;"",'Mottes de 6'!C965,"")</f>
        <v>Officinale</v>
      </c>
      <c r="E3141" s="103">
        <f>IF('Mottes de 6'!H965&lt;&gt;"",'Mottes de 6'!H965,"")</f>
        <v>10</v>
      </c>
      <c r="F3141" s="103" t="str">
        <f>IF('Mottes de 6'!E965&lt;&gt;"",'Mottes de 6'!E965,"")</f>
        <v>S</v>
      </c>
      <c r="G3141" s="103" t="str">
        <f>IF('Mottes de 6'!N965&lt;&gt;"",'Mottes de 6'!N965,"")</f>
        <v>M6</v>
      </c>
      <c r="H3141" s="103" t="str">
        <f>IF('Mottes de 6'!I965&lt;&gt;"",'Mottes de 6'!I965,"")</f>
        <v>C</v>
      </c>
      <c r="I3141" s="103" t="str">
        <f>IF('Mottes de 6'!J965&lt;&gt;"",'Mottes de 6'!J965,"")</f>
        <v/>
      </c>
      <c r="J3141" s="103">
        <f>IF($J$9=36,'Mottes de 6'!U965,IF($J$9=37,'Mottes de 6'!V965,IF($J$9=38,'Mottes de 6'!W965,IF($J$9=39,'Mottes de 6'!X965,IF($J$9=40,'Mottes de 6'!Y965,IF($J$9=41,'Mottes de 6'!Z965,IF($J$9=42,'Mottes de 6'!AA965,IF($J$9=43,'Mottes de 6'!AB965,IF($J$9=44,'Mottes de 6'!AC965,IF($J$9=45,'Mottes de 6'!AD965,IF($J$9=46,'Mottes de 6'!AE965,IF($J$9=47,'Mottes de 6'!AF965,IF($J$9=48,'Mottes de 6'!AG965,IF($J$9=49,'Mottes de 6'!AH965,IF($J$9=50,'Mottes de 6'!AI965,IF($J$9=51,'Mottes de 6'!AJ965,IF($J$9=52,'Mottes de 6'!AK965,IF($J$9=1,'Mottes de 6'!AL965,IF($J$9=2,'Mottes de 6'!AM965,IF($J$9=3,'Mottes de 6'!AN965,IF($J$9=4,'Mottes de 6'!AO965,IF($J$9=5,'Mottes de 6'!AP965,IF($J$9=6,'Mottes de 6'!AQ965,IF($J$9=7,'Mottes de 6'!AR965,IF($J$9=8,'Mottes de 6'!AS965,IF($J$9=9,'Mottes de 6'!AT965,IF($J$9=10,'Mottes de 6'!AU965,IF($J$9=11,'Mottes de 6'!AV965,IF($J$9=12,'Mottes de 6'!AW965,IF($J$9=13,'Mottes de 6'!AX965,IF($J$9=14,'Mottes de 6'!AY965,IF($J$9=15,'Mottes de 6'!AZ965,IF($J$9=16,'Mottes de 6'!BA965,IF($J$9=17,'Mottes de 6'!BB965,IF($J$9=18,'Mottes de 6'!BC965,IF($J$9=19,'Mottes de 6'!BD965,IF($J$9=20,'Mottes de 6'!BE965,IF($J$9=21,'Mottes de 6'!BF965,IF($J$9=22,'Mottes de 6'!BG965,IF($J$9=23,'Mottes de 6'!BH965,IF($J$9=24,'Mottes de 6'!BI965,IF($J$9=25,'Mottes de 6'!BJ965,IF($J$9=26,'Mottes de 6'!BK965,IF($J$9=27,'Mottes de 6'!BL965,IF($J$9=28,'Mottes de 6'!BM965,IF($J$9=29,'Mottes de 6'!BN965,IF($J$9=30,'Mottes de 6'!BO965,IF($J$9=31,'Mottes de 6'!BP965,IF($J$9=32,'Mottes de 6'!BQ965,IF($J$9=33,'Mottes de 6'!BR965,IF($J$9=34,'Mottes de 6'!BS965,IF($J$9=35,'Mottes de 6'!BT965,))))))))))))))))))))))))))))))))))))))))))))))))))))</f>
        <v>0</v>
      </c>
      <c r="K3141" s="103" t="str">
        <f>IF('Mottes de 6'!R965=0,"","Erreur")</f>
        <v/>
      </c>
    </row>
    <row r="3142" spans="1:11" x14ac:dyDescent="0.25">
      <c r="A3142" s="450"/>
      <c r="B3142" s="450"/>
      <c r="C3142" s="451" t="s">
        <v>2040</v>
      </c>
      <c r="D3142" s="451"/>
      <c r="E3142" s="450"/>
      <c r="F3142" s="450"/>
      <c r="G3142" s="450"/>
      <c r="H3142" s="450"/>
      <c r="I3142" s="450"/>
      <c r="J3142" s="450">
        <f>SUBTOTAL(9,J3141:J3141)</f>
        <v>0</v>
      </c>
      <c r="K3142" s="450"/>
    </row>
    <row r="3143" spans="1:11" x14ac:dyDescent="0.25">
      <c r="A3143" s="103">
        <f>IF('Mottes de 6'!A966&lt;&gt;"",'Mottes de 6'!A966,"")</f>
        <v>15201</v>
      </c>
      <c r="B3143" s="103" t="str">
        <f>IF('Mottes de 6'!L966&lt;&gt;"",'Mottes de 6'!L966,"")</f>
        <v>Noai</v>
      </c>
      <c r="C3143" s="107" t="str">
        <f>IF('Mottes de 6'!B966&lt;&gt;"",'Mottes de 6'!B966,"")</f>
        <v>CÉLERI A COUPER</v>
      </c>
      <c r="D3143" s="107" t="str">
        <f>IF('Mottes de 6'!C966&lt;&gt;"",'Mottes de 6'!C966,"")</f>
        <v>Per-cel</v>
      </c>
      <c r="E3143" s="103">
        <f>IF('Mottes de 6'!H966&lt;&gt;"",'Mottes de 6'!H966,"")</f>
        <v>13</v>
      </c>
      <c r="F3143" s="103" t="str">
        <f>IF('Mottes de 6'!E966&lt;&gt;"",'Mottes de 6'!E966,"")</f>
        <v>S</v>
      </c>
      <c r="G3143" s="103" t="str">
        <f>IF('Mottes de 6'!N966&lt;&gt;"",'Mottes de 6'!N966,"")</f>
        <v>M6</v>
      </c>
      <c r="H3143" s="103" t="str">
        <f>IF('Mottes de 6'!I966&lt;&gt;"",'Mottes de 6'!I966,"")</f>
        <v>G</v>
      </c>
      <c r="I3143" s="103" t="str">
        <f>IF('Mottes de 6'!J966&lt;&gt;"",'Mottes de 6'!J966,"")</f>
        <v/>
      </c>
      <c r="J3143" s="103">
        <f>IF($J$9=36,'Mottes de 6'!U966,IF($J$9=37,'Mottes de 6'!V966,IF($J$9=38,'Mottes de 6'!W966,IF($J$9=39,'Mottes de 6'!X966,IF($J$9=40,'Mottes de 6'!Y966,IF($J$9=41,'Mottes de 6'!Z966,IF($J$9=42,'Mottes de 6'!AA966,IF($J$9=43,'Mottes de 6'!AB966,IF($J$9=44,'Mottes de 6'!AC966,IF($J$9=45,'Mottes de 6'!AD966,IF($J$9=46,'Mottes de 6'!AE966,IF($J$9=47,'Mottes de 6'!AF966,IF($J$9=48,'Mottes de 6'!AG966,IF($J$9=49,'Mottes de 6'!AH966,IF($J$9=50,'Mottes de 6'!AI966,IF($J$9=51,'Mottes de 6'!AJ966,IF($J$9=52,'Mottes de 6'!AK966,IF($J$9=1,'Mottes de 6'!AL966,IF($J$9=2,'Mottes de 6'!AM966,IF($J$9=3,'Mottes de 6'!AN966,IF($J$9=4,'Mottes de 6'!AO966,IF($J$9=5,'Mottes de 6'!AP966,IF($J$9=6,'Mottes de 6'!AQ966,IF($J$9=7,'Mottes de 6'!AR966,IF($J$9=8,'Mottes de 6'!AS966,IF($J$9=9,'Mottes de 6'!AT966,IF($J$9=10,'Mottes de 6'!AU966,IF($J$9=11,'Mottes de 6'!AV966,IF($J$9=12,'Mottes de 6'!AW966,IF($J$9=13,'Mottes de 6'!AX966,IF($J$9=14,'Mottes de 6'!AY966,IF($J$9=15,'Mottes de 6'!AZ966,IF($J$9=16,'Mottes de 6'!BA966,IF($J$9=17,'Mottes de 6'!BB966,IF($J$9=18,'Mottes de 6'!BC966,IF($J$9=19,'Mottes de 6'!BD966,IF($J$9=20,'Mottes de 6'!BE966,IF($J$9=21,'Mottes de 6'!BF966,IF($J$9=22,'Mottes de 6'!BG966,IF($J$9=23,'Mottes de 6'!BH966,IF($J$9=24,'Mottes de 6'!BI966,IF($J$9=25,'Mottes de 6'!BJ966,IF($J$9=26,'Mottes de 6'!BK966,IF($J$9=27,'Mottes de 6'!BL966,IF($J$9=28,'Mottes de 6'!BM966,IF($J$9=29,'Mottes de 6'!BN966,IF($J$9=30,'Mottes de 6'!BO966,IF($J$9=31,'Mottes de 6'!BP966,IF($J$9=32,'Mottes de 6'!BQ966,IF($J$9=33,'Mottes de 6'!BR966,IF($J$9=34,'Mottes de 6'!BS966,IF($J$9=35,'Mottes de 6'!BT966,))))))))))))))))))))))))))))))))))))))))))))))))))))</f>
        <v>0</v>
      </c>
      <c r="K3143" s="103" t="str">
        <f>IF('Mottes de 6'!R966=0,"","Erreur")</f>
        <v/>
      </c>
    </row>
    <row r="3144" spans="1:11" x14ac:dyDescent="0.25">
      <c r="A3144" s="450"/>
      <c r="B3144" s="450"/>
      <c r="C3144" s="451" t="s">
        <v>2069</v>
      </c>
      <c r="D3144" s="451"/>
      <c r="E3144" s="450"/>
      <c r="F3144" s="450"/>
      <c r="G3144" s="450"/>
      <c r="H3144" s="450"/>
      <c r="I3144" s="450"/>
      <c r="J3144" s="450">
        <f>SUBTOTAL(9,J3143:J3143)</f>
        <v>0</v>
      </c>
      <c r="K3144" s="450"/>
    </row>
    <row r="3145" spans="1:11" x14ac:dyDescent="0.25">
      <c r="A3145" s="103">
        <f>IF('Mottes de 6'!A967&lt;&gt;"",'Mottes de 6'!A967,"")</f>
        <v>20287</v>
      </c>
      <c r="B3145" s="103" t="str">
        <f>IF('Mottes de 6'!L967&lt;&gt;"",'Mottes de 6'!L967,"")</f>
        <v>Noai</v>
      </c>
      <c r="C3145" s="107" t="str">
        <f>IF('Mottes de 6'!B967&lt;&gt;"",'Mottes de 6'!B967,"")</f>
        <v>CERFEUIL</v>
      </c>
      <c r="D3145" s="107" t="str">
        <f>IF('Mottes de 6'!C967&lt;&gt;"",'Mottes de 6'!C967,"")</f>
        <v>Commun</v>
      </c>
      <c r="E3145" s="103">
        <f>IF('Mottes de 6'!H967&lt;&gt;"",'Mottes de 6'!H967,"")</f>
        <v>10</v>
      </c>
      <c r="F3145" s="103" t="str">
        <f>IF('Mottes de 6'!E967&lt;&gt;"",'Mottes de 6'!E967,"")</f>
        <v>S</v>
      </c>
      <c r="G3145" s="103" t="str">
        <f>IF('Mottes de 6'!N967&lt;&gt;"",'Mottes de 6'!N967,"")</f>
        <v>M6</v>
      </c>
      <c r="H3145" s="103" t="str">
        <f>IF('Mottes de 6'!I967&lt;&gt;"",'Mottes de 6'!I967,"")</f>
        <v>G</v>
      </c>
      <c r="I3145" s="103" t="str">
        <f>IF('Mottes de 6'!J967&lt;&gt;"",'Mottes de 6'!J967,"")</f>
        <v/>
      </c>
      <c r="J3145" s="103">
        <f>IF($J$9=36,'Mottes de 6'!U967,IF($J$9=37,'Mottes de 6'!V967,IF($J$9=38,'Mottes de 6'!W967,IF($J$9=39,'Mottes de 6'!X967,IF($J$9=40,'Mottes de 6'!Y967,IF($J$9=41,'Mottes de 6'!Z967,IF($J$9=42,'Mottes de 6'!AA967,IF($J$9=43,'Mottes de 6'!AB967,IF($J$9=44,'Mottes de 6'!AC967,IF($J$9=45,'Mottes de 6'!AD967,IF($J$9=46,'Mottes de 6'!AE967,IF($J$9=47,'Mottes de 6'!AF967,IF($J$9=48,'Mottes de 6'!AG967,IF($J$9=49,'Mottes de 6'!AH967,IF($J$9=50,'Mottes de 6'!AI967,IF($J$9=51,'Mottes de 6'!AJ967,IF($J$9=52,'Mottes de 6'!AK967,IF($J$9=1,'Mottes de 6'!AL967,IF($J$9=2,'Mottes de 6'!AM967,IF($J$9=3,'Mottes de 6'!AN967,IF($J$9=4,'Mottes de 6'!AO967,IF($J$9=5,'Mottes de 6'!AP967,IF($J$9=6,'Mottes de 6'!AQ967,IF($J$9=7,'Mottes de 6'!AR967,IF($J$9=8,'Mottes de 6'!AS967,IF($J$9=9,'Mottes de 6'!AT967,IF($J$9=10,'Mottes de 6'!AU967,IF($J$9=11,'Mottes de 6'!AV967,IF($J$9=12,'Mottes de 6'!AW967,IF($J$9=13,'Mottes de 6'!AX967,IF($J$9=14,'Mottes de 6'!AY967,IF($J$9=15,'Mottes de 6'!AZ967,IF($J$9=16,'Mottes de 6'!BA967,IF($J$9=17,'Mottes de 6'!BB967,IF($J$9=18,'Mottes de 6'!BC967,IF($J$9=19,'Mottes de 6'!BD967,IF($J$9=20,'Mottes de 6'!BE967,IF($J$9=21,'Mottes de 6'!BF967,IF($J$9=22,'Mottes de 6'!BG967,IF($J$9=23,'Mottes de 6'!BH967,IF($J$9=24,'Mottes de 6'!BI967,IF($J$9=25,'Mottes de 6'!BJ967,IF($J$9=26,'Mottes de 6'!BK967,IF($J$9=27,'Mottes de 6'!BL967,IF($J$9=28,'Mottes de 6'!BM967,IF($J$9=29,'Mottes de 6'!BN967,IF($J$9=30,'Mottes de 6'!BO967,IF($J$9=31,'Mottes de 6'!BP967,IF($J$9=32,'Mottes de 6'!BQ967,IF($J$9=33,'Mottes de 6'!BR967,IF($J$9=34,'Mottes de 6'!BS967,IF($J$9=35,'Mottes de 6'!BT967,))))))))))))))))))))))))))))))))))))))))))))))))))))</f>
        <v>0</v>
      </c>
      <c r="K3145" s="103" t="str">
        <f>IF('Mottes de 6'!R967=0,"","Erreur")</f>
        <v/>
      </c>
    </row>
    <row r="3146" spans="1:11" x14ac:dyDescent="0.25">
      <c r="A3146" s="450"/>
      <c r="B3146" s="450"/>
      <c r="C3146" s="451" t="s">
        <v>2070</v>
      </c>
      <c r="D3146" s="451"/>
      <c r="E3146" s="450"/>
      <c r="F3146" s="450"/>
      <c r="G3146" s="450"/>
      <c r="H3146" s="450"/>
      <c r="I3146" s="450"/>
      <c r="J3146" s="450">
        <f>SUBTOTAL(9,J3145:J3145)</f>
        <v>0</v>
      </c>
      <c r="K3146" s="450"/>
    </row>
    <row r="3147" spans="1:11" x14ac:dyDescent="0.25">
      <c r="A3147" s="103">
        <f>IF('Mottes de 6'!A968&lt;&gt;"",'Mottes de 6'!A968,"")</f>
        <v>23106</v>
      </c>
      <c r="B3147" s="103" t="str">
        <f>IF('Mottes de 6'!L968&lt;&gt;"",'Mottes de 6'!L968,"")</f>
        <v>Noai</v>
      </c>
      <c r="C3147" s="107" t="str">
        <f>IF('Mottes de 6'!B968&lt;&gt;"",'Mottes de 6'!B968,"")</f>
        <v>CIBOULAIL</v>
      </c>
      <c r="D3147" s="107" t="str">
        <f>IF('Mottes de 6'!C968&lt;&gt;"",'Mottes de 6'!C968,"")</f>
        <v>Allium tuberosum - Ciboulette de Chine</v>
      </c>
      <c r="E3147" s="103">
        <f>IF('Mottes de 6'!H968&lt;&gt;"",'Mottes de 6'!H968,"")</f>
        <v>11</v>
      </c>
      <c r="F3147" s="103" t="str">
        <f>IF('Mottes de 6'!E968&lt;&gt;"",'Mottes de 6'!E968,"")</f>
        <v>S</v>
      </c>
      <c r="G3147" s="103" t="str">
        <f>IF('Mottes de 6'!N968&lt;&gt;"",'Mottes de 6'!N968,"")</f>
        <v>M6</v>
      </c>
      <c r="H3147" s="103" t="str">
        <f>IF('Mottes de 6'!I968&lt;&gt;"",'Mottes de 6'!I968,"")</f>
        <v>F</v>
      </c>
      <c r="I3147" s="103" t="str">
        <f>IF('Mottes de 6'!J968&lt;&gt;"",'Mottes de 6'!J968,"")</f>
        <v/>
      </c>
      <c r="J3147" s="103">
        <f>IF($J$9=36,'Mottes de 6'!U968,IF($J$9=37,'Mottes de 6'!V968,IF($J$9=38,'Mottes de 6'!W968,IF($J$9=39,'Mottes de 6'!X968,IF($J$9=40,'Mottes de 6'!Y968,IF($J$9=41,'Mottes de 6'!Z968,IF($J$9=42,'Mottes de 6'!AA968,IF($J$9=43,'Mottes de 6'!AB968,IF($J$9=44,'Mottes de 6'!AC968,IF($J$9=45,'Mottes de 6'!AD968,IF($J$9=46,'Mottes de 6'!AE968,IF($J$9=47,'Mottes de 6'!AF968,IF($J$9=48,'Mottes de 6'!AG968,IF($J$9=49,'Mottes de 6'!AH968,IF($J$9=50,'Mottes de 6'!AI968,IF($J$9=51,'Mottes de 6'!AJ968,IF($J$9=52,'Mottes de 6'!AK968,IF($J$9=1,'Mottes de 6'!AL968,IF($J$9=2,'Mottes de 6'!AM968,IF($J$9=3,'Mottes de 6'!AN968,IF($J$9=4,'Mottes de 6'!AO968,IF($J$9=5,'Mottes de 6'!AP968,IF($J$9=6,'Mottes de 6'!AQ968,IF($J$9=7,'Mottes de 6'!AR968,IF($J$9=8,'Mottes de 6'!AS968,IF($J$9=9,'Mottes de 6'!AT968,IF($J$9=10,'Mottes de 6'!AU968,IF($J$9=11,'Mottes de 6'!AV968,IF($J$9=12,'Mottes de 6'!AW968,IF($J$9=13,'Mottes de 6'!AX968,IF($J$9=14,'Mottes de 6'!AY968,IF($J$9=15,'Mottes de 6'!AZ968,IF($J$9=16,'Mottes de 6'!BA968,IF($J$9=17,'Mottes de 6'!BB968,IF($J$9=18,'Mottes de 6'!BC968,IF($J$9=19,'Mottes de 6'!BD968,IF($J$9=20,'Mottes de 6'!BE968,IF($J$9=21,'Mottes de 6'!BF968,IF($J$9=22,'Mottes de 6'!BG968,IF($J$9=23,'Mottes de 6'!BH968,IF($J$9=24,'Mottes de 6'!BI968,IF($J$9=25,'Mottes de 6'!BJ968,IF($J$9=26,'Mottes de 6'!BK968,IF($J$9=27,'Mottes de 6'!BL968,IF($J$9=28,'Mottes de 6'!BM968,IF($J$9=29,'Mottes de 6'!BN968,IF($J$9=30,'Mottes de 6'!BO968,IF($J$9=31,'Mottes de 6'!BP968,IF($J$9=32,'Mottes de 6'!BQ968,IF($J$9=33,'Mottes de 6'!BR968,IF($J$9=34,'Mottes de 6'!BS968,IF($J$9=35,'Mottes de 6'!BT968,))))))))))))))))))))))))))))))))))))))))))))))))))))</f>
        <v>0</v>
      </c>
      <c r="K3147" s="103" t="str">
        <f>IF('Mottes de 6'!R968=0,"","Erreur")</f>
        <v/>
      </c>
    </row>
    <row r="3148" spans="1:11" x14ac:dyDescent="0.25">
      <c r="A3148" s="450"/>
      <c r="B3148" s="450"/>
      <c r="C3148" s="451" t="s">
        <v>2071</v>
      </c>
      <c r="D3148" s="451"/>
      <c r="E3148" s="450"/>
      <c r="F3148" s="450"/>
      <c r="G3148" s="450"/>
      <c r="H3148" s="450"/>
      <c r="I3148" s="450"/>
      <c r="J3148" s="450">
        <f>SUBTOTAL(9,J3147:J3147)</f>
        <v>0</v>
      </c>
      <c r="K3148" s="450"/>
    </row>
    <row r="3149" spans="1:11" x14ac:dyDescent="0.25">
      <c r="A3149" s="103">
        <f>IF('Mottes de 6'!A969&lt;&gt;"",'Mottes de 6'!A969,"")</f>
        <v>15649</v>
      </c>
      <c r="B3149" s="103" t="str">
        <f>IF('Mottes de 6'!L969&lt;&gt;"",'Mottes de 6'!L969,"")</f>
        <v>Noai</v>
      </c>
      <c r="C3149" s="107" t="str">
        <f>IF('Mottes de 6'!B969&lt;&gt;"",'Mottes de 6'!B969,"")</f>
        <v>CIBOULE</v>
      </c>
      <c r="D3149" s="107" t="str">
        <f>IF('Mottes de 6'!C969&lt;&gt;"",'Mottes de 6'!C969,"")</f>
        <v>Rouge</v>
      </c>
      <c r="E3149" s="103">
        <f>IF('Mottes de 6'!H969&lt;&gt;"",'Mottes de 6'!H969,"")</f>
        <v>11</v>
      </c>
      <c r="F3149" s="103" t="str">
        <f>IF('Mottes de 6'!E969&lt;&gt;"",'Mottes de 6'!E969,"")</f>
        <v>S</v>
      </c>
      <c r="G3149" s="103" t="str">
        <f>IF('Mottes de 6'!N969&lt;&gt;"",'Mottes de 6'!N969,"")</f>
        <v>M6</v>
      </c>
      <c r="H3149" s="103" t="str">
        <f>IF('Mottes de 6'!I969&lt;&gt;"",'Mottes de 6'!I969,"")</f>
        <v>F</v>
      </c>
      <c r="I3149" s="103" t="str">
        <f>IF('Mottes de 6'!J969&lt;&gt;"",'Mottes de 6'!J969,"")</f>
        <v/>
      </c>
      <c r="J3149" s="103">
        <f>IF($J$9=36,'Mottes de 6'!U969,IF($J$9=37,'Mottes de 6'!V969,IF($J$9=38,'Mottes de 6'!W969,IF($J$9=39,'Mottes de 6'!X969,IF($J$9=40,'Mottes de 6'!Y969,IF($J$9=41,'Mottes de 6'!Z969,IF($J$9=42,'Mottes de 6'!AA969,IF($J$9=43,'Mottes de 6'!AB969,IF($J$9=44,'Mottes de 6'!AC969,IF($J$9=45,'Mottes de 6'!AD969,IF($J$9=46,'Mottes de 6'!AE969,IF($J$9=47,'Mottes de 6'!AF969,IF($J$9=48,'Mottes de 6'!AG969,IF($J$9=49,'Mottes de 6'!AH969,IF($J$9=50,'Mottes de 6'!AI969,IF($J$9=51,'Mottes de 6'!AJ969,IF($J$9=52,'Mottes de 6'!AK969,IF($J$9=1,'Mottes de 6'!AL969,IF($J$9=2,'Mottes de 6'!AM969,IF($J$9=3,'Mottes de 6'!AN969,IF($J$9=4,'Mottes de 6'!AO969,IF($J$9=5,'Mottes de 6'!AP969,IF($J$9=6,'Mottes de 6'!AQ969,IF($J$9=7,'Mottes de 6'!AR969,IF($J$9=8,'Mottes de 6'!AS969,IF($J$9=9,'Mottes de 6'!AT969,IF($J$9=10,'Mottes de 6'!AU969,IF($J$9=11,'Mottes de 6'!AV969,IF($J$9=12,'Mottes de 6'!AW969,IF($J$9=13,'Mottes de 6'!AX969,IF($J$9=14,'Mottes de 6'!AY969,IF($J$9=15,'Mottes de 6'!AZ969,IF($J$9=16,'Mottes de 6'!BA969,IF($J$9=17,'Mottes de 6'!BB969,IF($J$9=18,'Mottes de 6'!BC969,IF($J$9=19,'Mottes de 6'!BD969,IF($J$9=20,'Mottes de 6'!BE969,IF($J$9=21,'Mottes de 6'!BF969,IF($J$9=22,'Mottes de 6'!BG969,IF($J$9=23,'Mottes de 6'!BH969,IF($J$9=24,'Mottes de 6'!BI969,IF($J$9=25,'Mottes de 6'!BJ969,IF($J$9=26,'Mottes de 6'!BK969,IF($J$9=27,'Mottes de 6'!BL969,IF($J$9=28,'Mottes de 6'!BM969,IF($J$9=29,'Mottes de 6'!BN969,IF($J$9=30,'Mottes de 6'!BO969,IF($J$9=31,'Mottes de 6'!BP969,IF($J$9=32,'Mottes de 6'!BQ969,IF($J$9=33,'Mottes de 6'!BR969,IF($J$9=34,'Mottes de 6'!BS969,IF($J$9=35,'Mottes de 6'!BT969,))))))))))))))))))))))))))))))))))))))))))))))))))))</f>
        <v>0</v>
      </c>
      <c r="K3149" s="103" t="str">
        <f>IF('Mottes de 6'!R969=0,"","Erreur")</f>
        <v/>
      </c>
    </row>
    <row r="3150" spans="1:11" x14ac:dyDescent="0.25">
      <c r="A3150" s="450"/>
      <c r="B3150" s="450"/>
      <c r="C3150" s="451" t="s">
        <v>2072</v>
      </c>
      <c r="D3150" s="451"/>
      <c r="E3150" s="450"/>
      <c r="F3150" s="450"/>
      <c r="G3150" s="450"/>
      <c r="H3150" s="450"/>
      <c r="I3150" s="450"/>
      <c r="J3150" s="450">
        <f>SUBTOTAL(9,J3149:J3149)</f>
        <v>0</v>
      </c>
      <c r="K3150" s="450"/>
    </row>
    <row r="3151" spans="1:11" x14ac:dyDescent="0.25">
      <c r="A3151" s="103">
        <f>IF('Mottes de 6'!A970&lt;&gt;"",'Mottes de 6'!A970,"")</f>
        <v>12666</v>
      </c>
      <c r="B3151" s="103" t="str">
        <f>IF('Mottes de 6'!L970&lt;&gt;"",'Mottes de 6'!L970,"")</f>
        <v>Noai</v>
      </c>
      <c r="C3151" s="107" t="str">
        <f>IF('Mottes de 6'!B970&lt;&gt;"",'Mottes de 6'!B970,"")</f>
        <v>CIBOULETTE</v>
      </c>
      <c r="D3151" s="107" t="str">
        <f>IF('Mottes de 6'!C970&lt;&gt;"",'Mottes de 6'!C970,"")</f>
        <v>Commune</v>
      </c>
      <c r="E3151" s="103">
        <f>IF('Mottes de 6'!H970&lt;&gt;"",'Mottes de 6'!H970,"")</f>
        <v>11</v>
      </c>
      <c r="F3151" s="103" t="str">
        <f>IF('Mottes de 6'!E970&lt;&gt;"",'Mottes de 6'!E970,"")</f>
        <v>S</v>
      </c>
      <c r="G3151" s="103" t="str">
        <f>IF('Mottes de 6'!N970&lt;&gt;"",'Mottes de 6'!N970,"")</f>
        <v>M6</v>
      </c>
      <c r="H3151" s="103" t="str">
        <f>IF('Mottes de 6'!I970&lt;&gt;"",'Mottes de 6'!I970,"")</f>
        <v>F</v>
      </c>
      <c r="I3151" s="103" t="str">
        <f>IF('Mottes de 6'!J970&lt;&gt;"",'Mottes de 6'!J970,"")</f>
        <v/>
      </c>
      <c r="J3151" s="103">
        <f>IF($J$9=36,'Mottes de 6'!U970,IF($J$9=37,'Mottes de 6'!V970,IF($J$9=38,'Mottes de 6'!W970,IF($J$9=39,'Mottes de 6'!X970,IF($J$9=40,'Mottes de 6'!Y970,IF($J$9=41,'Mottes de 6'!Z970,IF($J$9=42,'Mottes de 6'!AA970,IF($J$9=43,'Mottes de 6'!AB970,IF($J$9=44,'Mottes de 6'!AC970,IF($J$9=45,'Mottes de 6'!AD970,IF($J$9=46,'Mottes de 6'!AE970,IF($J$9=47,'Mottes de 6'!AF970,IF($J$9=48,'Mottes de 6'!AG970,IF($J$9=49,'Mottes de 6'!AH970,IF($J$9=50,'Mottes de 6'!AI970,IF($J$9=51,'Mottes de 6'!AJ970,IF($J$9=52,'Mottes de 6'!AK970,IF($J$9=1,'Mottes de 6'!AL970,IF($J$9=2,'Mottes de 6'!AM970,IF($J$9=3,'Mottes de 6'!AN970,IF($J$9=4,'Mottes de 6'!AO970,IF($J$9=5,'Mottes de 6'!AP970,IF($J$9=6,'Mottes de 6'!AQ970,IF($J$9=7,'Mottes de 6'!AR970,IF($J$9=8,'Mottes de 6'!AS970,IF($J$9=9,'Mottes de 6'!AT970,IF($J$9=10,'Mottes de 6'!AU970,IF($J$9=11,'Mottes de 6'!AV970,IF($J$9=12,'Mottes de 6'!AW970,IF($J$9=13,'Mottes de 6'!AX970,IF($J$9=14,'Mottes de 6'!AY970,IF($J$9=15,'Mottes de 6'!AZ970,IF($J$9=16,'Mottes de 6'!BA970,IF($J$9=17,'Mottes de 6'!BB970,IF($J$9=18,'Mottes de 6'!BC970,IF($J$9=19,'Mottes de 6'!BD970,IF($J$9=20,'Mottes de 6'!BE970,IF($J$9=21,'Mottes de 6'!BF970,IF($J$9=22,'Mottes de 6'!BG970,IF($J$9=23,'Mottes de 6'!BH970,IF($J$9=24,'Mottes de 6'!BI970,IF($J$9=25,'Mottes de 6'!BJ970,IF($J$9=26,'Mottes de 6'!BK970,IF($J$9=27,'Mottes de 6'!BL970,IF($J$9=28,'Mottes de 6'!BM970,IF($J$9=29,'Mottes de 6'!BN970,IF($J$9=30,'Mottes de 6'!BO970,IF($J$9=31,'Mottes de 6'!BP970,IF($J$9=32,'Mottes de 6'!BQ970,IF($J$9=33,'Mottes de 6'!BR970,IF($J$9=34,'Mottes de 6'!BS970,IF($J$9=35,'Mottes de 6'!BT970,))))))))))))))))))))))))))))))))))))))))))))))))))))</f>
        <v>0</v>
      </c>
      <c r="K3151" s="103" t="str">
        <f>IF('Mottes de 6'!R970=0,"","Erreur")</f>
        <v/>
      </c>
    </row>
    <row r="3152" spans="1:11" x14ac:dyDescent="0.25">
      <c r="A3152" s="450"/>
      <c r="B3152" s="450"/>
      <c r="C3152" s="451" t="s">
        <v>2073</v>
      </c>
      <c r="D3152" s="451"/>
      <c r="E3152" s="450"/>
      <c r="F3152" s="450"/>
      <c r="G3152" s="450"/>
      <c r="H3152" s="450"/>
      <c r="I3152" s="450"/>
      <c r="J3152" s="450">
        <f>SUBTOTAL(9,J3151:J3151)</f>
        <v>0</v>
      </c>
      <c r="K3152" s="450"/>
    </row>
    <row r="3153" spans="1:11" x14ac:dyDescent="0.25">
      <c r="A3153" s="103">
        <f>IF('Mottes de 6'!A971&lt;&gt;"",'Mottes de 6'!A971,"")</f>
        <v>15253</v>
      </c>
      <c r="B3153" s="103" t="str">
        <f>IF('Mottes de 6'!L971&lt;&gt;"",'Mottes de 6'!L971,"")</f>
        <v>Noai</v>
      </c>
      <c r="C3153" s="107" t="str">
        <f>IF('Mottes de 6'!B971&lt;&gt;"",'Mottes de 6'!B971,"")</f>
        <v>CITRONNELLE DE MADAGASCAR</v>
      </c>
      <c r="D3153" s="107" t="str">
        <f>IF('Mottes de 6'!C971&lt;&gt;"",'Mottes de 6'!C971,"")</f>
        <v>Cymbopogon flexuosus</v>
      </c>
      <c r="E3153" s="103">
        <f>IF('Mottes de 6'!H971&lt;&gt;"",'Mottes de 6'!H971,"")</f>
        <v>12</v>
      </c>
      <c r="F3153" s="103" t="str">
        <f>IF('Mottes de 6'!E971&lt;&gt;"",'Mottes de 6'!E971,"")</f>
        <v>S</v>
      </c>
      <c r="G3153" s="103" t="str">
        <f>IF('Mottes de 6'!N971&lt;&gt;"",'Mottes de 6'!N971,"")</f>
        <v>M6</v>
      </c>
      <c r="H3153" s="103" t="str">
        <f>IF('Mottes de 6'!I971&lt;&gt;"",'Mottes de 6'!I971,"")</f>
        <v>D</v>
      </c>
      <c r="I3153" s="103" t="str">
        <f>IF('Mottes de 6'!J971&lt;&gt;"",'Mottes de 6'!J971,"")</f>
        <v/>
      </c>
      <c r="J3153" s="103">
        <f>IF($J$9=36,'Mottes de 6'!U971,IF($J$9=37,'Mottes de 6'!V971,IF($J$9=38,'Mottes de 6'!W971,IF($J$9=39,'Mottes de 6'!X971,IF($J$9=40,'Mottes de 6'!Y971,IF($J$9=41,'Mottes de 6'!Z971,IF($J$9=42,'Mottes de 6'!AA971,IF($J$9=43,'Mottes de 6'!AB971,IF($J$9=44,'Mottes de 6'!AC971,IF($J$9=45,'Mottes de 6'!AD971,IF($J$9=46,'Mottes de 6'!AE971,IF($J$9=47,'Mottes de 6'!AF971,IF($J$9=48,'Mottes de 6'!AG971,IF($J$9=49,'Mottes de 6'!AH971,IF($J$9=50,'Mottes de 6'!AI971,IF($J$9=51,'Mottes de 6'!AJ971,IF($J$9=52,'Mottes de 6'!AK971,IF($J$9=1,'Mottes de 6'!AL971,IF($J$9=2,'Mottes de 6'!AM971,IF($J$9=3,'Mottes de 6'!AN971,IF($J$9=4,'Mottes de 6'!AO971,IF($J$9=5,'Mottes de 6'!AP971,IF($J$9=6,'Mottes de 6'!AQ971,IF($J$9=7,'Mottes de 6'!AR971,IF($J$9=8,'Mottes de 6'!AS971,IF($J$9=9,'Mottes de 6'!AT971,IF($J$9=10,'Mottes de 6'!AU971,IF($J$9=11,'Mottes de 6'!AV971,IF($J$9=12,'Mottes de 6'!AW971,IF($J$9=13,'Mottes de 6'!AX971,IF($J$9=14,'Mottes de 6'!AY971,IF($J$9=15,'Mottes de 6'!AZ971,IF($J$9=16,'Mottes de 6'!BA971,IF($J$9=17,'Mottes de 6'!BB971,IF($J$9=18,'Mottes de 6'!BC971,IF($J$9=19,'Mottes de 6'!BD971,IF($J$9=20,'Mottes de 6'!BE971,IF($J$9=21,'Mottes de 6'!BF971,IF($J$9=22,'Mottes de 6'!BG971,IF($J$9=23,'Mottes de 6'!BH971,IF($J$9=24,'Mottes de 6'!BI971,IF($J$9=25,'Mottes de 6'!BJ971,IF($J$9=26,'Mottes de 6'!BK971,IF($J$9=27,'Mottes de 6'!BL971,IF($J$9=28,'Mottes de 6'!BM971,IF($J$9=29,'Mottes de 6'!BN971,IF($J$9=30,'Mottes de 6'!BO971,IF($J$9=31,'Mottes de 6'!BP971,IF($J$9=32,'Mottes de 6'!BQ971,IF($J$9=33,'Mottes de 6'!BR971,IF($J$9=34,'Mottes de 6'!BS971,IF($J$9=35,'Mottes de 6'!BT971,))))))))))))))))))))))))))))))))))))))))))))))))))))</f>
        <v>0</v>
      </c>
      <c r="K3153" s="103" t="str">
        <f>IF('Mottes de 6'!R971=0,"","Erreur")</f>
        <v/>
      </c>
    </row>
    <row r="3154" spans="1:11" x14ac:dyDescent="0.25">
      <c r="A3154" s="103">
        <f>IF('Mottes de 6'!A972&lt;&gt;"",'Mottes de 6'!A972,"")</f>
        <v>25217</v>
      </c>
      <c r="B3154" s="103" t="str">
        <f>IF('Mottes de 6'!L972&lt;&gt;"",'Mottes de 6'!L972,"")</f>
        <v>Noai</v>
      </c>
      <c r="C3154" s="107" t="str">
        <f>IF('Mottes de 6'!B972&lt;&gt;"",'Mottes de 6'!B972,"")</f>
        <v>CITRONNELLE DE MADAGASCAR</v>
      </c>
      <c r="D3154" s="107" t="str">
        <f>IF('Mottes de 6'!C972&lt;&gt;"",'Mottes de 6'!C972,"")</f>
        <v>Cymbopogon Citratus</v>
      </c>
      <c r="E3154" s="103">
        <f>IF('Mottes de 6'!H972&lt;&gt;"",'Mottes de 6'!H972,"")</f>
        <v>6</v>
      </c>
      <c r="F3154" s="103" t="str">
        <f>IF('Mottes de 6'!E972&lt;&gt;"",'Mottes de 6'!E972,"")</f>
        <v>B</v>
      </c>
      <c r="G3154" s="103" t="str">
        <f>IF('Mottes de 6'!N972&lt;&gt;"",'Mottes de 6'!N972,"")</f>
        <v>M6</v>
      </c>
      <c r="H3154" s="103" t="str">
        <f>IF('Mottes de 6'!I972&lt;&gt;"",'Mottes de 6'!I972,"")</f>
        <v>N</v>
      </c>
      <c r="I3154" s="103" t="str">
        <f>IF('Mottes de 6'!J972&lt;&gt;"",'Mottes de 6'!J972,"")</f>
        <v/>
      </c>
      <c r="J3154" s="103">
        <f>IF($J$9=36,'Mottes de 6'!U972,IF($J$9=37,'Mottes de 6'!V972,IF($J$9=38,'Mottes de 6'!W972,IF($J$9=39,'Mottes de 6'!X972,IF($J$9=40,'Mottes de 6'!Y972,IF($J$9=41,'Mottes de 6'!Z972,IF($J$9=42,'Mottes de 6'!AA972,IF($J$9=43,'Mottes de 6'!AB972,IF($J$9=44,'Mottes de 6'!AC972,IF($J$9=45,'Mottes de 6'!AD972,IF($J$9=46,'Mottes de 6'!AE972,IF($J$9=47,'Mottes de 6'!AF972,IF($J$9=48,'Mottes de 6'!AG972,IF($J$9=49,'Mottes de 6'!AH972,IF($J$9=50,'Mottes de 6'!AI972,IF($J$9=51,'Mottes de 6'!AJ972,IF($J$9=52,'Mottes de 6'!AK972,IF($J$9=1,'Mottes de 6'!AL972,IF($J$9=2,'Mottes de 6'!AM972,IF($J$9=3,'Mottes de 6'!AN972,IF($J$9=4,'Mottes de 6'!AO972,IF($J$9=5,'Mottes de 6'!AP972,IF($J$9=6,'Mottes de 6'!AQ972,IF($J$9=7,'Mottes de 6'!AR972,IF($J$9=8,'Mottes de 6'!AS972,IF($J$9=9,'Mottes de 6'!AT972,IF($J$9=10,'Mottes de 6'!AU972,IF($J$9=11,'Mottes de 6'!AV972,IF($J$9=12,'Mottes de 6'!AW972,IF($J$9=13,'Mottes de 6'!AX972,IF($J$9=14,'Mottes de 6'!AY972,IF($J$9=15,'Mottes de 6'!AZ972,IF($J$9=16,'Mottes de 6'!BA972,IF($J$9=17,'Mottes de 6'!BB972,IF($J$9=18,'Mottes de 6'!BC972,IF($J$9=19,'Mottes de 6'!BD972,IF($J$9=20,'Mottes de 6'!BE972,IF($J$9=21,'Mottes de 6'!BF972,IF($J$9=22,'Mottes de 6'!BG972,IF($J$9=23,'Mottes de 6'!BH972,IF($J$9=24,'Mottes de 6'!BI972,IF($J$9=25,'Mottes de 6'!BJ972,IF($J$9=26,'Mottes de 6'!BK972,IF($J$9=27,'Mottes de 6'!BL972,IF($J$9=28,'Mottes de 6'!BM972,IF($J$9=29,'Mottes de 6'!BN972,IF($J$9=30,'Mottes de 6'!BO972,IF($J$9=31,'Mottes de 6'!BP972,IF($J$9=32,'Mottes de 6'!BQ972,IF($J$9=33,'Mottes de 6'!BR972,IF($J$9=34,'Mottes de 6'!BS972,IF($J$9=35,'Mottes de 6'!BT972,))))))))))))))))))))))))))))))))))))))))))))))))))))</f>
        <v>0</v>
      </c>
      <c r="K3154" s="103" t="str">
        <f>IF('Mottes de 6'!R972=0,"","Erreur")</f>
        <v/>
      </c>
    </row>
    <row r="3155" spans="1:11" x14ac:dyDescent="0.25">
      <c r="A3155" s="450"/>
      <c r="B3155" s="450"/>
      <c r="C3155" s="451" t="s">
        <v>2032</v>
      </c>
      <c r="D3155" s="451"/>
      <c r="E3155" s="450"/>
      <c r="F3155" s="450"/>
      <c r="G3155" s="450"/>
      <c r="H3155" s="450"/>
      <c r="I3155" s="450"/>
      <c r="J3155" s="450">
        <f>SUBTOTAL(9,J3153:J3154)</f>
        <v>0</v>
      </c>
      <c r="K3155" s="450"/>
    </row>
    <row r="3156" spans="1:11" x14ac:dyDescent="0.25">
      <c r="A3156" s="103">
        <f>IF('Mottes de 6'!A973&lt;&gt;"",'Mottes de 6'!A973,"")</f>
        <v>24073</v>
      </c>
      <c r="B3156" s="103" t="str">
        <f>IF('Mottes de 6'!L973&lt;&gt;"",'Mottes de 6'!L973,"")</f>
        <v>Noai</v>
      </c>
      <c r="C3156" s="107" t="str">
        <f>IF('Mottes de 6'!B973&lt;&gt;"",'Mottes de 6'!B973,"")</f>
        <v>CORIANDRE</v>
      </c>
      <c r="D3156" s="107" t="str">
        <f>IF('Mottes de 6'!C973&lt;&gt;"",'Mottes de 6'!C973,"")</f>
        <v>Estik</v>
      </c>
      <c r="E3156" s="103">
        <f>IF('Mottes de 6'!H973&lt;&gt;"",'Mottes de 6'!H973,"")</f>
        <v>10</v>
      </c>
      <c r="F3156" s="103" t="str">
        <f>IF('Mottes de 6'!E973&lt;&gt;"",'Mottes de 6'!E973,"")</f>
        <v>S</v>
      </c>
      <c r="G3156" s="103" t="str">
        <f>IF('Mottes de 6'!N973&lt;&gt;"",'Mottes de 6'!N973,"")</f>
        <v>M6</v>
      </c>
      <c r="H3156" s="103" t="str">
        <f>IF('Mottes de 6'!I973&lt;&gt;"",'Mottes de 6'!I973,"")</f>
        <v>G</v>
      </c>
      <c r="I3156" s="103" t="str">
        <f>IF('Mottes de 6'!J973&lt;&gt;"",'Mottes de 6'!J973,"")</f>
        <v/>
      </c>
      <c r="J3156" s="103">
        <f>IF($J$9=36,'Mottes de 6'!U973,IF($J$9=37,'Mottes de 6'!V973,IF($J$9=38,'Mottes de 6'!W973,IF($J$9=39,'Mottes de 6'!X973,IF($J$9=40,'Mottes de 6'!Y973,IF($J$9=41,'Mottes de 6'!Z973,IF($J$9=42,'Mottes de 6'!AA973,IF($J$9=43,'Mottes de 6'!AB973,IF($J$9=44,'Mottes de 6'!AC973,IF($J$9=45,'Mottes de 6'!AD973,IF($J$9=46,'Mottes de 6'!AE973,IF($J$9=47,'Mottes de 6'!AF973,IF($J$9=48,'Mottes de 6'!AG973,IF($J$9=49,'Mottes de 6'!AH973,IF($J$9=50,'Mottes de 6'!AI973,IF($J$9=51,'Mottes de 6'!AJ973,IF($J$9=52,'Mottes de 6'!AK973,IF($J$9=1,'Mottes de 6'!AL973,IF($J$9=2,'Mottes de 6'!AM973,IF($J$9=3,'Mottes de 6'!AN973,IF($J$9=4,'Mottes de 6'!AO973,IF($J$9=5,'Mottes de 6'!AP973,IF($J$9=6,'Mottes de 6'!AQ973,IF($J$9=7,'Mottes de 6'!AR973,IF($J$9=8,'Mottes de 6'!AS973,IF($J$9=9,'Mottes de 6'!AT973,IF($J$9=10,'Mottes de 6'!AU973,IF($J$9=11,'Mottes de 6'!AV973,IF($J$9=12,'Mottes de 6'!AW973,IF($J$9=13,'Mottes de 6'!AX973,IF($J$9=14,'Mottes de 6'!AY973,IF($J$9=15,'Mottes de 6'!AZ973,IF($J$9=16,'Mottes de 6'!BA973,IF($J$9=17,'Mottes de 6'!BB973,IF($J$9=18,'Mottes de 6'!BC973,IF($J$9=19,'Mottes de 6'!BD973,IF($J$9=20,'Mottes de 6'!BE973,IF($J$9=21,'Mottes de 6'!BF973,IF($J$9=22,'Mottes de 6'!BG973,IF($J$9=23,'Mottes de 6'!BH973,IF($J$9=24,'Mottes de 6'!BI973,IF($J$9=25,'Mottes de 6'!BJ973,IF($J$9=26,'Mottes de 6'!BK973,IF($J$9=27,'Mottes de 6'!BL973,IF($J$9=28,'Mottes de 6'!BM973,IF($J$9=29,'Mottes de 6'!BN973,IF($J$9=30,'Mottes de 6'!BO973,IF($J$9=31,'Mottes de 6'!BP973,IF($J$9=32,'Mottes de 6'!BQ973,IF($J$9=33,'Mottes de 6'!BR973,IF($J$9=34,'Mottes de 6'!BS973,IF($J$9=35,'Mottes de 6'!BT973,))))))))))))))))))))))))))))))))))))))))))))))))))))</f>
        <v>0</v>
      </c>
      <c r="K3156" s="103" t="str">
        <f>IF('Mottes de 6'!R973=0,"","Erreur")</f>
        <v/>
      </c>
    </row>
    <row r="3157" spans="1:11" x14ac:dyDescent="0.25">
      <c r="A3157" s="450"/>
      <c r="B3157" s="450"/>
      <c r="C3157" s="451" t="s">
        <v>2074</v>
      </c>
      <c r="D3157" s="451"/>
      <c r="E3157" s="450"/>
      <c r="F3157" s="450"/>
      <c r="G3157" s="450"/>
      <c r="H3157" s="450"/>
      <c r="I3157" s="450"/>
      <c r="J3157" s="450">
        <f>SUBTOTAL(9,J3156:J3156)</f>
        <v>0</v>
      </c>
      <c r="K3157" s="450"/>
    </row>
    <row r="3158" spans="1:11" x14ac:dyDescent="0.25">
      <c r="A3158" s="103">
        <f>IF('Mottes de 6'!A974&lt;&gt;"",'Mottes de 6'!A974,"")</f>
        <v>20381</v>
      </c>
      <c r="B3158" s="103" t="str">
        <f>IF('Mottes de 6'!L974&lt;&gt;"",'Mottes de 6'!L974,"")</f>
        <v>Noai</v>
      </c>
      <c r="C3158" s="107" t="str">
        <f>IF('Mottes de 6'!B974&lt;&gt;"",'Mottes de 6'!B974,"")</f>
        <v>CORIANDRE VIETNAMIENNE</v>
      </c>
      <c r="D3158" s="107" t="str">
        <f>IF('Mottes de 6'!C974&lt;&gt;"",'Mottes de 6'!C974,"")</f>
        <v>Rau ram</v>
      </c>
      <c r="E3158" s="103">
        <f>IF('Mottes de 6'!H974&lt;&gt;"",'Mottes de 6'!H974,"")</f>
        <v>10</v>
      </c>
      <c r="F3158" s="103" t="str">
        <f>IF('Mottes de 6'!E974&lt;&gt;"",'Mottes de 6'!E974,"")</f>
        <v>B</v>
      </c>
      <c r="G3158" s="103" t="str">
        <f>IF('Mottes de 6'!N974&lt;&gt;"",'Mottes de 6'!N974,"")</f>
        <v>M6</v>
      </c>
      <c r="H3158" s="103" t="str">
        <f>IF('Mottes de 6'!I974&lt;&gt;"",'Mottes de 6'!I974,"")</f>
        <v>A</v>
      </c>
      <c r="I3158" s="103" t="str">
        <f>IF('Mottes de 6'!J974&lt;&gt;"",'Mottes de 6'!J974,"")</f>
        <v/>
      </c>
      <c r="J3158" s="103">
        <f>IF($J$9=36,'Mottes de 6'!U974,IF($J$9=37,'Mottes de 6'!V974,IF($J$9=38,'Mottes de 6'!W974,IF($J$9=39,'Mottes de 6'!X974,IF($J$9=40,'Mottes de 6'!Y974,IF($J$9=41,'Mottes de 6'!Z974,IF($J$9=42,'Mottes de 6'!AA974,IF($J$9=43,'Mottes de 6'!AB974,IF($J$9=44,'Mottes de 6'!AC974,IF($J$9=45,'Mottes de 6'!AD974,IF($J$9=46,'Mottes de 6'!AE974,IF($J$9=47,'Mottes de 6'!AF974,IF($J$9=48,'Mottes de 6'!AG974,IF($J$9=49,'Mottes de 6'!AH974,IF($J$9=50,'Mottes de 6'!AI974,IF($J$9=51,'Mottes de 6'!AJ974,IF($J$9=52,'Mottes de 6'!AK974,IF($J$9=1,'Mottes de 6'!AL974,IF($J$9=2,'Mottes de 6'!AM974,IF($J$9=3,'Mottes de 6'!AN974,IF($J$9=4,'Mottes de 6'!AO974,IF($J$9=5,'Mottes de 6'!AP974,IF($J$9=6,'Mottes de 6'!AQ974,IF($J$9=7,'Mottes de 6'!AR974,IF($J$9=8,'Mottes de 6'!AS974,IF($J$9=9,'Mottes de 6'!AT974,IF($J$9=10,'Mottes de 6'!AU974,IF($J$9=11,'Mottes de 6'!AV974,IF($J$9=12,'Mottes de 6'!AW974,IF($J$9=13,'Mottes de 6'!AX974,IF($J$9=14,'Mottes de 6'!AY974,IF($J$9=15,'Mottes de 6'!AZ974,IF($J$9=16,'Mottes de 6'!BA974,IF($J$9=17,'Mottes de 6'!BB974,IF($J$9=18,'Mottes de 6'!BC974,IF($J$9=19,'Mottes de 6'!BD974,IF($J$9=20,'Mottes de 6'!BE974,IF($J$9=21,'Mottes de 6'!BF974,IF($J$9=22,'Mottes de 6'!BG974,IF($J$9=23,'Mottes de 6'!BH974,IF($J$9=24,'Mottes de 6'!BI974,IF($J$9=25,'Mottes de 6'!BJ974,IF($J$9=26,'Mottes de 6'!BK974,IF($J$9=27,'Mottes de 6'!BL974,IF($J$9=28,'Mottes de 6'!BM974,IF($J$9=29,'Mottes de 6'!BN974,IF($J$9=30,'Mottes de 6'!BO974,IF($J$9=31,'Mottes de 6'!BP974,IF($J$9=32,'Mottes de 6'!BQ974,IF($J$9=33,'Mottes de 6'!BR974,IF($J$9=34,'Mottes de 6'!BS974,IF($J$9=35,'Mottes de 6'!BT974,))))))))))))))))))))))))))))))))))))))))))))))))))))</f>
        <v>0</v>
      </c>
      <c r="K3158" s="103" t="str">
        <f>IF('Mottes de 6'!R974=0,"","Erreur")</f>
        <v/>
      </c>
    </row>
    <row r="3159" spans="1:11" x14ac:dyDescent="0.25">
      <c r="A3159" s="450"/>
      <c r="B3159" s="450"/>
      <c r="C3159" s="451" t="s">
        <v>2075</v>
      </c>
      <c r="D3159" s="451"/>
      <c r="E3159" s="450"/>
      <c r="F3159" s="450"/>
      <c r="G3159" s="450"/>
      <c r="H3159" s="450"/>
      <c r="I3159" s="450"/>
      <c r="J3159" s="450">
        <f>SUBTOTAL(9,J3158:J3158)</f>
        <v>0</v>
      </c>
      <c r="K3159" s="450"/>
    </row>
    <row r="3160" spans="1:11" x14ac:dyDescent="0.25">
      <c r="A3160" s="103">
        <f>IF('Mottes de 6'!A975&lt;&gt;"",'Mottes de 6'!A975,"")</f>
        <v>24074</v>
      </c>
      <c r="B3160" s="103" t="str">
        <f>IF('Mottes de 6'!L975&lt;&gt;"",'Mottes de 6'!L975,"")</f>
        <v>Noai</v>
      </c>
      <c r="C3160" s="107" t="str">
        <f>IF('Mottes de 6'!B975&lt;&gt;"",'Mottes de 6'!B975,"")</f>
        <v>ÉPINARD FRAISE</v>
      </c>
      <c r="D3160" s="107" t="str">
        <f>IF('Mottes de 6'!C975&lt;&gt;"",'Mottes de 6'!C975,"")</f>
        <v>.</v>
      </c>
      <c r="E3160" s="103">
        <f>IF('Mottes de 6'!H975&lt;&gt;"",'Mottes de 6'!H975,"")</f>
        <v>13</v>
      </c>
      <c r="F3160" s="103" t="str">
        <f>IF('Mottes de 6'!E975&lt;&gt;"",'Mottes de 6'!E975,"")</f>
        <v>S</v>
      </c>
      <c r="G3160" s="103" t="str">
        <f>IF('Mottes de 6'!N975&lt;&gt;"",'Mottes de 6'!N975,"")</f>
        <v>M6</v>
      </c>
      <c r="H3160" s="103" t="str">
        <f>IF('Mottes de 6'!I975&lt;&gt;"",'Mottes de 6'!I975,"")</f>
        <v>A</v>
      </c>
      <c r="I3160" s="103" t="str">
        <f>IF('Mottes de 6'!J975&lt;&gt;"",'Mottes de 6'!J975,"")</f>
        <v/>
      </c>
      <c r="J3160" s="103">
        <f>IF($J$9=36,'Mottes de 6'!U975,IF($J$9=37,'Mottes de 6'!V975,IF($J$9=38,'Mottes de 6'!W975,IF($J$9=39,'Mottes de 6'!X975,IF($J$9=40,'Mottes de 6'!Y975,IF($J$9=41,'Mottes de 6'!Z975,IF($J$9=42,'Mottes de 6'!AA975,IF($J$9=43,'Mottes de 6'!AB975,IF($J$9=44,'Mottes de 6'!AC975,IF($J$9=45,'Mottes de 6'!AD975,IF($J$9=46,'Mottes de 6'!AE975,IF($J$9=47,'Mottes de 6'!AF975,IF($J$9=48,'Mottes de 6'!AG975,IF($J$9=49,'Mottes de 6'!AH975,IF($J$9=50,'Mottes de 6'!AI975,IF($J$9=51,'Mottes de 6'!AJ975,IF($J$9=52,'Mottes de 6'!AK975,IF($J$9=1,'Mottes de 6'!AL975,IF($J$9=2,'Mottes de 6'!AM975,IF($J$9=3,'Mottes de 6'!AN975,IF($J$9=4,'Mottes de 6'!AO975,IF($J$9=5,'Mottes de 6'!AP975,IF($J$9=6,'Mottes de 6'!AQ975,IF($J$9=7,'Mottes de 6'!AR975,IF($J$9=8,'Mottes de 6'!AS975,IF($J$9=9,'Mottes de 6'!AT975,IF($J$9=10,'Mottes de 6'!AU975,IF($J$9=11,'Mottes de 6'!AV975,IF($J$9=12,'Mottes de 6'!AW975,IF($J$9=13,'Mottes de 6'!AX975,IF($J$9=14,'Mottes de 6'!AY975,IF($J$9=15,'Mottes de 6'!AZ975,IF($J$9=16,'Mottes de 6'!BA975,IF($J$9=17,'Mottes de 6'!BB975,IF($J$9=18,'Mottes de 6'!BC975,IF($J$9=19,'Mottes de 6'!BD975,IF($J$9=20,'Mottes de 6'!BE975,IF($J$9=21,'Mottes de 6'!BF975,IF($J$9=22,'Mottes de 6'!BG975,IF($J$9=23,'Mottes de 6'!BH975,IF($J$9=24,'Mottes de 6'!BI975,IF($J$9=25,'Mottes de 6'!BJ975,IF($J$9=26,'Mottes de 6'!BK975,IF($J$9=27,'Mottes de 6'!BL975,IF($J$9=28,'Mottes de 6'!BM975,IF($J$9=29,'Mottes de 6'!BN975,IF($J$9=30,'Mottes de 6'!BO975,IF($J$9=31,'Mottes de 6'!BP975,IF($J$9=32,'Mottes de 6'!BQ975,IF($J$9=33,'Mottes de 6'!BR975,IF($J$9=34,'Mottes de 6'!BS975,IF($J$9=35,'Mottes de 6'!BT975,))))))))))))))))))))))))))))))))))))))))))))))))))))</f>
        <v>0</v>
      </c>
      <c r="K3160" s="103" t="str">
        <f>IF('Mottes de 6'!R975=0,"","Erreur")</f>
        <v/>
      </c>
    </row>
    <row r="3161" spans="1:11" x14ac:dyDescent="0.25">
      <c r="A3161" s="450"/>
      <c r="B3161" s="450"/>
      <c r="C3161" s="451" t="s">
        <v>2076</v>
      </c>
      <c r="D3161" s="451"/>
      <c r="E3161" s="450"/>
      <c r="F3161" s="450"/>
      <c r="G3161" s="450"/>
      <c r="H3161" s="450"/>
      <c r="I3161" s="450"/>
      <c r="J3161" s="450">
        <f>SUBTOTAL(9,J3160:J3160)</f>
        <v>0</v>
      </c>
      <c r="K3161" s="450"/>
    </row>
    <row r="3162" spans="1:11" x14ac:dyDescent="0.25">
      <c r="A3162" s="103">
        <f>IF('Mottes de 6'!A976&lt;&gt;"",'Mottes de 6'!A976,"")</f>
        <v>12667</v>
      </c>
      <c r="B3162" s="103" t="str">
        <f>IF('Mottes de 6'!L976&lt;&gt;"",'Mottes de 6'!L976,"")</f>
        <v>Noai</v>
      </c>
      <c r="C3162" s="107" t="str">
        <f>IF('Mottes de 6'!B976&lt;&gt;"",'Mottes de 6'!B976,"")</f>
        <v>ESTRAGON</v>
      </c>
      <c r="D3162" s="107" t="str">
        <f>IF('Mottes de 6'!C976&lt;&gt;"",'Mottes de 6'!C976,"")</f>
        <v>Français</v>
      </c>
      <c r="E3162" s="103">
        <f>IF('Mottes de 6'!H976&lt;&gt;"",'Mottes de 6'!H976,"")</f>
        <v>12</v>
      </c>
      <c r="F3162" s="103" t="str">
        <f>IF('Mottes de 6'!E976&lt;&gt;"",'Mottes de 6'!E976,"")</f>
        <v>B</v>
      </c>
      <c r="G3162" s="103" t="str">
        <f>IF('Mottes de 6'!N976&lt;&gt;"",'Mottes de 6'!N976,"")</f>
        <v>M6</v>
      </c>
      <c r="H3162" s="103" t="str">
        <f>IF('Mottes de 6'!I976&lt;&gt;"",'Mottes de 6'!I976,"")</f>
        <v>A</v>
      </c>
      <c r="I3162" s="103" t="str">
        <f>IF('Mottes de 6'!J976&lt;&gt;"",'Mottes de 6'!J976,"")</f>
        <v/>
      </c>
      <c r="J3162" s="103">
        <f>IF($J$9=36,'Mottes de 6'!U976,IF($J$9=37,'Mottes de 6'!V976,IF($J$9=38,'Mottes de 6'!W976,IF($J$9=39,'Mottes de 6'!X976,IF($J$9=40,'Mottes de 6'!Y976,IF($J$9=41,'Mottes de 6'!Z976,IF($J$9=42,'Mottes de 6'!AA976,IF($J$9=43,'Mottes de 6'!AB976,IF($J$9=44,'Mottes de 6'!AC976,IF($J$9=45,'Mottes de 6'!AD976,IF($J$9=46,'Mottes de 6'!AE976,IF($J$9=47,'Mottes de 6'!AF976,IF($J$9=48,'Mottes de 6'!AG976,IF($J$9=49,'Mottes de 6'!AH976,IF($J$9=50,'Mottes de 6'!AI976,IF($J$9=51,'Mottes de 6'!AJ976,IF($J$9=52,'Mottes de 6'!AK976,IF($J$9=1,'Mottes de 6'!AL976,IF($J$9=2,'Mottes de 6'!AM976,IF($J$9=3,'Mottes de 6'!AN976,IF($J$9=4,'Mottes de 6'!AO976,IF($J$9=5,'Mottes de 6'!AP976,IF($J$9=6,'Mottes de 6'!AQ976,IF($J$9=7,'Mottes de 6'!AR976,IF($J$9=8,'Mottes de 6'!AS976,IF($J$9=9,'Mottes de 6'!AT976,IF($J$9=10,'Mottes de 6'!AU976,IF($J$9=11,'Mottes de 6'!AV976,IF($J$9=12,'Mottes de 6'!AW976,IF($J$9=13,'Mottes de 6'!AX976,IF($J$9=14,'Mottes de 6'!AY976,IF($J$9=15,'Mottes de 6'!AZ976,IF($J$9=16,'Mottes de 6'!BA976,IF($J$9=17,'Mottes de 6'!BB976,IF($J$9=18,'Mottes de 6'!BC976,IF($J$9=19,'Mottes de 6'!BD976,IF($J$9=20,'Mottes de 6'!BE976,IF($J$9=21,'Mottes de 6'!BF976,IF($J$9=22,'Mottes de 6'!BG976,IF($J$9=23,'Mottes de 6'!BH976,IF($J$9=24,'Mottes de 6'!BI976,IF($J$9=25,'Mottes de 6'!BJ976,IF($J$9=26,'Mottes de 6'!BK976,IF($J$9=27,'Mottes de 6'!BL976,IF($J$9=28,'Mottes de 6'!BM976,IF($J$9=29,'Mottes de 6'!BN976,IF($J$9=30,'Mottes de 6'!BO976,IF($J$9=31,'Mottes de 6'!BP976,IF($J$9=32,'Mottes de 6'!BQ976,IF($J$9=33,'Mottes de 6'!BR976,IF($J$9=34,'Mottes de 6'!BS976,IF($J$9=35,'Mottes de 6'!BT976,))))))))))))))))))))))))))))))))))))))))))))))))))))</f>
        <v>0</v>
      </c>
      <c r="K3162" s="103" t="str">
        <f>IF('Mottes de 6'!R976=0,"","Erreur")</f>
        <v/>
      </c>
    </row>
    <row r="3163" spans="1:11" x14ac:dyDescent="0.25">
      <c r="A3163" s="450"/>
      <c r="B3163" s="450"/>
      <c r="C3163" s="451" t="s">
        <v>2077</v>
      </c>
      <c r="D3163" s="451"/>
      <c r="E3163" s="450"/>
      <c r="F3163" s="450"/>
      <c r="G3163" s="450"/>
      <c r="H3163" s="450"/>
      <c r="I3163" s="450"/>
      <c r="J3163" s="450">
        <f>SUBTOTAL(9,J3162:J3162)</f>
        <v>0</v>
      </c>
      <c r="K3163" s="450"/>
    </row>
    <row r="3164" spans="1:11" x14ac:dyDescent="0.25">
      <c r="A3164" s="103">
        <f>IF('Mottes de 6'!A977&lt;&gt;"",'Mottes de 6'!A977,"")</f>
        <v>15650</v>
      </c>
      <c r="B3164" s="103" t="str">
        <f>IF('Mottes de 6'!L977&lt;&gt;"",'Mottes de 6'!L977,"")</f>
        <v>Noai</v>
      </c>
      <c r="C3164" s="107" t="str">
        <f>IF('Mottes de 6'!B977&lt;&gt;"",'Mottes de 6'!B977,"")</f>
        <v>FENOUIL</v>
      </c>
      <c r="D3164" s="107" t="str">
        <f>IF('Mottes de 6'!C977&lt;&gt;"",'Mottes de 6'!C977,"")</f>
        <v>Vert Vivace</v>
      </c>
      <c r="E3164" s="103">
        <f>IF('Mottes de 6'!H977&lt;&gt;"",'Mottes de 6'!H977,"")</f>
        <v>10</v>
      </c>
      <c r="F3164" s="103" t="str">
        <f>IF('Mottes de 6'!E977&lt;&gt;"",'Mottes de 6'!E977,"")</f>
        <v>S</v>
      </c>
      <c r="G3164" s="103" t="str">
        <f>IF('Mottes de 6'!N977&lt;&gt;"",'Mottes de 6'!N977,"")</f>
        <v>M6</v>
      </c>
      <c r="H3164" s="103" t="str">
        <f>IF('Mottes de 6'!I977&lt;&gt;"",'Mottes de 6'!I977,"")</f>
        <v>G</v>
      </c>
      <c r="I3164" s="103" t="str">
        <f>IF('Mottes de 6'!J977&lt;&gt;"",'Mottes de 6'!J977,"")</f>
        <v/>
      </c>
      <c r="J3164" s="103">
        <f>IF($J$9=36,'Mottes de 6'!U977,IF($J$9=37,'Mottes de 6'!V977,IF($J$9=38,'Mottes de 6'!W977,IF($J$9=39,'Mottes de 6'!X977,IF($J$9=40,'Mottes de 6'!Y977,IF($J$9=41,'Mottes de 6'!Z977,IF($J$9=42,'Mottes de 6'!AA977,IF($J$9=43,'Mottes de 6'!AB977,IF($J$9=44,'Mottes de 6'!AC977,IF($J$9=45,'Mottes de 6'!AD977,IF($J$9=46,'Mottes de 6'!AE977,IF($J$9=47,'Mottes de 6'!AF977,IF($J$9=48,'Mottes de 6'!AG977,IF($J$9=49,'Mottes de 6'!AH977,IF($J$9=50,'Mottes de 6'!AI977,IF($J$9=51,'Mottes de 6'!AJ977,IF($J$9=52,'Mottes de 6'!AK977,IF($J$9=1,'Mottes de 6'!AL977,IF($J$9=2,'Mottes de 6'!AM977,IF($J$9=3,'Mottes de 6'!AN977,IF($J$9=4,'Mottes de 6'!AO977,IF($J$9=5,'Mottes de 6'!AP977,IF($J$9=6,'Mottes de 6'!AQ977,IF($J$9=7,'Mottes de 6'!AR977,IF($J$9=8,'Mottes de 6'!AS977,IF($J$9=9,'Mottes de 6'!AT977,IF($J$9=10,'Mottes de 6'!AU977,IF($J$9=11,'Mottes de 6'!AV977,IF($J$9=12,'Mottes de 6'!AW977,IF($J$9=13,'Mottes de 6'!AX977,IF($J$9=14,'Mottes de 6'!AY977,IF($J$9=15,'Mottes de 6'!AZ977,IF($J$9=16,'Mottes de 6'!BA977,IF($J$9=17,'Mottes de 6'!BB977,IF($J$9=18,'Mottes de 6'!BC977,IF($J$9=19,'Mottes de 6'!BD977,IF($J$9=20,'Mottes de 6'!BE977,IF($J$9=21,'Mottes de 6'!BF977,IF($J$9=22,'Mottes de 6'!BG977,IF($J$9=23,'Mottes de 6'!BH977,IF($J$9=24,'Mottes de 6'!BI977,IF($J$9=25,'Mottes de 6'!BJ977,IF($J$9=26,'Mottes de 6'!BK977,IF($J$9=27,'Mottes de 6'!BL977,IF($J$9=28,'Mottes de 6'!BM977,IF($J$9=29,'Mottes de 6'!BN977,IF($J$9=30,'Mottes de 6'!BO977,IF($J$9=31,'Mottes de 6'!BP977,IF($J$9=32,'Mottes de 6'!BQ977,IF($J$9=33,'Mottes de 6'!BR977,IF($J$9=34,'Mottes de 6'!BS977,IF($J$9=35,'Mottes de 6'!BT977,))))))))))))))))))))))))))))))))))))))))))))))))))))</f>
        <v>0</v>
      </c>
      <c r="K3164" s="103" t="str">
        <f>IF('Mottes de 6'!R977=0,"","Erreur")</f>
        <v/>
      </c>
    </row>
    <row r="3165" spans="1:11" x14ac:dyDescent="0.25">
      <c r="A3165" s="450"/>
      <c r="B3165" s="450"/>
      <c r="C3165" s="451" t="s">
        <v>2078</v>
      </c>
      <c r="D3165" s="451"/>
      <c r="E3165" s="450"/>
      <c r="F3165" s="450"/>
      <c r="G3165" s="450"/>
      <c r="H3165" s="450"/>
      <c r="I3165" s="450"/>
      <c r="J3165" s="450">
        <f>SUBTOTAL(9,J3164:J3164)</f>
        <v>0</v>
      </c>
      <c r="K3165" s="450"/>
    </row>
    <row r="3166" spans="1:11" x14ac:dyDescent="0.25">
      <c r="A3166" s="103">
        <f>IF('Mottes de 6'!A978&lt;&gt;"",'Mottes de 6'!A978,"")</f>
        <v>24100</v>
      </c>
      <c r="B3166" s="103" t="str">
        <f>IF('Mottes de 6'!L978&lt;&gt;"",'Mottes de 6'!L978,"")</f>
        <v>Noai</v>
      </c>
      <c r="C3166" s="107" t="str">
        <f>IF('Mottes de 6'!B978&lt;&gt;"",'Mottes de 6'!B978,"")</f>
        <v>GENEPI</v>
      </c>
      <c r="D3166" s="107" t="str">
        <f>IF('Mottes de 6'!C978&lt;&gt;"",'Mottes de 6'!C978,"")</f>
        <v>Artemisia laxa</v>
      </c>
      <c r="E3166" s="103">
        <f>IF('Mottes de 6'!H978&lt;&gt;"",'Mottes de 6'!H978,"")</f>
        <v>12</v>
      </c>
      <c r="F3166" s="103" t="str">
        <f>IF('Mottes de 6'!E978&lt;&gt;"",'Mottes de 6'!E978,"")</f>
        <v>S</v>
      </c>
      <c r="G3166" s="103" t="str">
        <f>IF('Mottes de 6'!N978&lt;&gt;"",'Mottes de 6'!N978,"")</f>
        <v>M6</v>
      </c>
      <c r="H3166" s="103" t="str">
        <f>IF('Mottes de 6'!I978&lt;&gt;"",'Mottes de 6'!I978,"")</f>
        <v>D</v>
      </c>
      <c r="I3166" s="103" t="str">
        <f>IF('Mottes de 6'!J978&lt;&gt;"",'Mottes de 6'!J978,"")</f>
        <v/>
      </c>
      <c r="J3166" s="103">
        <f>IF($J$9=36,'Mottes de 6'!U978,IF($J$9=37,'Mottes de 6'!V978,IF($J$9=38,'Mottes de 6'!W978,IF($J$9=39,'Mottes de 6'!X978,IF($J$9=40,'Mottes de 6'!Y978,IF($J$9=41,'Mottes de 6'!Z978,IF($J$9=42,'Mottes de 6'!AA978,IF($J$9=43,'Mottes de 6'!AB978,IF($J$9=44,'Mottes de 6'!AC978,IF($J$9=45,'Mottes de 6'!AD978,IF($J$9=46,'Mottes de 6'!AE978,IF($J$9=47,'Mottes de 6'!AF978,IF($J$9=48,'Mottes de 6'!AG978,IF($J$9=49,'Mottes de 6'!AH978,IF($J$9=50,'Mottes de 6'!AI978,IF($J$9=51,'Mottes de 6'!AJ978,IF($J$9=52,'Mottes de 6'!AK978,IF($J$9=1,'Mottes de 6'!AL978,IF($J$9=2,'Mottes de 6'!AM978,IF($J$9=3,'Mottes de 6'!AN978,IF($J$9=4,'Mottes de 6'!AO978,IF($J$9=5,'Mottes de 6'!AP978,IF($J$9=6,'Mottes de 6'!AQ978,IF($J$9=7,'Mottes de 6'!AR978,IF($J$9=8,'Mottes de 6'!AS978,IF($J$9=9,'Mottes de 6'!AT978,IF($J$9=10,'Mottes de 6'!AU978,IF($J$9=11,'Mottes de 6'!AV978,IF($J$9=12,'Mottes de 6'!AW978,IF($J$9=13,'Mottes de 6'!AX978,IF($J$9=14,'Mottes de 6'!AY978,IF($J$9=15,'Mottes de 6'!AZ978,IF($J$9=16,'Mottes de 6'!BA978,IF($J$9=17,'Mottes de 6'!BB978,IF($J$9=18,'Mottes de 6'!BC978,IF($J$9=19,'Mottes de 6'!BD978,IF($J$9=20,'Mottes de 6'!BE978,IF($J$9=21,'Mottes de 6'!BF978,IF($J$9=22,'Mottes de 6'!BG978,IF($J$9=23,'Mottes de 6'!BH978,IF($J$9=24,'Mottes de 6'!BI978,IF($J$9=25,'Mottes de 6'!BJ978,IF($J$9=26,'Mottes de 6'!BK978,IF($J$9=27,'Mottes de 6'!BL978,IF($J$9=28,'Mottes de 6'!BM978,IF($J$9=29,'Mottes de 6'!BN978,IF($J$9=30,'Mottes de 6'!BO978,IF($J$9=31,'Mottes de 6'!BP978,IF($J$9=32,'Mottes de 6'!BQ978,IF($J$9=33,'Mottes de 6'!BR978,IF($J$9=34,'Mottes de 6'!BS978,IF($J$9=35,'Mottes de 6'!BT978,))))))))))))))))))))))))))))))))))))))))))))))))))))</f>
        <v>0</v>
      </c>
      <c r="K3166" s="103" t="str">
        <f>IF('Mottes de 6'!R978=0,"","Erreur")</f>
        <v/>
      </c>
    </row>
    <row r="3167" spans="1:11" x14ac:dyDescent="0.25">
      <c r="A3167" s="450"/>
      <c r="B3167" s="450"/>
      <c r="C3167" s="451" t="s">
        <v>2079</v>
      </c>
      <c r="D3167" s="451"/>
      <c r="E3167" s="450"/>
      <c r="F3167" s="450"/>
      <c r="G3167" s="450"/>
      <c r="H3167" s="450"/>
      <c r="I3167" s="450"/>
      <c r="J3167" s="450">
        <f>SUBTOTAL(9,J3166:J3166)</f>
        <v>0</v>
      </c>
      <c r="K3167" s="450"/>
    </row>
    <row r="3168" spans="1:11" x14ac:dyDescent="0.25">
      <c r="A3168" s="103">
        <f>IF('Mottes de 6'!A979&lt;&gt;"",'Mottes de 6'!A979,"")</f>
        <v>26788</v>
      </c>
      <c r="B3168" s="103" t="str">
        <f>IF('Mottes de 6'!L979&lt;&gt;"",'Mottes de 6'!L979,"")</f>
        <v>Noai</v>
      </c>
      <c r="C3168" s="107" t="str">
        <f>IF('Mottes de 6'!B979&lt;&gt;"",'Mottes de 6'!B979,"")</f>
        <v>HELICHRYSUM ITALICUM</v>
      </c>
      <c r="D3168" s="107" t="str">
        <f>IF('Mottes de 6'!C979&lt;&gt;"",'Mottes de 6'!C979,"")</f>
        <v>Dinero</v>
      </c>
      <c r="E3168" s="103">
        <f>IF('Mottes de 6'!H979&lt;&gt;"",'Mottes de 6'!H979,"")</f>
        <v>12</v>
      </c>
      <c r="F3168" s="103" t="str">
        <f>IF('Mottes de 6'!E979&lt;&gt;"",'Mottes de 6'!E979,"")</f>
        <v>B</v>
      </c>
      <c r="G3168" s="103" t="str">
        <f>IF('Mottes de 6'!N979&lt;&gt;"",'Mottes de 6'!N979,"")</f>
        <v>M6</v>
      </c>
      <c r="H3168" s="103" t="str">
        <f>IF('Mottes de 6'!I979&lt;&gt;"",'Mottes de 6'!I979,"")</f>
        <v>A</v>
      </c>
      <c r="I3168" s="103" t="str">
        <f>IF('Mottes de 6'!J979&lt;&gt;"",'Mottes de 6'!J979,"")</f>
        <v/>
      </c>
      <c r="J3168" s="103">
        <f>IF($J$9=36,'Mottes de 6'!U979,IF($J$9=37,'Mottes de 6'!V979,IF($J$9=38,'Mottes de 6'!W979,IF($J$9=39,'Mottes de 6'!X979,IF($J$9=40,'Mottes de 6'!Y979,IF($J$9=41,'Mottes de 6'!Z979,IF($J$9=42,'Mottes de 6'!AA979,IF($J$9=43,'Mottes de 6'!AB979,IF($J$9=44,'Mottes de 6'!AC979,IF($J$9=45,'Mottes de 6'!AD979,IF($J$9=46,'Mottes de 6'!AE979,IF($J$9=47,'Mottes de 6'!AF979,IF($J$9=48,'Mottes de 6'!AG979,IF($J$9=49,'Mottes de 6'!AH979,IF($J$9=50,'Mottes de 6'!AI979,IF($J$9=51,'Mottes de 6'!AJ979,IF($J$9=52,'Mottes de 6'!AK979,IF($J$9=1,'Mottes de 6'!AL979,IF($J$9=2,'Mottes de 6'!AM979,IF($J$9=3,'Mottes de 6'!AN979,IF($J$9=4,'Mottes de 6'!AO979,IF($J$9=5,'Mottes de 6'!AP979,IF($J$9=6,'Mottes de 6'!AQ979,IF($J$9=7,'Mottes de 6'!AR979,IF($J$9=8,'Mottes de 6'!AS979,IF($J$9=9,'Mottes de 6'!AT979,IF($J$9=10,'Mottes de 6'!AU979,IF($J$9=11,'Mottes de 6'!AV979,IF($J$9=12,'Mottes de 6'!AW979,IF($J$9=13,'Mottes de 6'!AX979,IF($J$9=14,'Mottes de 6'!AY979,IF($J$9=15,'Mottes de 6'!AZ979,IF($J$9=16,'Mottes de 6'!BA979,IF($J$9=17,'Mottes de 6'!BB979,IF($J$9=18,'Mottes de 6'!BC979,IF($J$9=19,'Mottes de 6'!BD979,IF($J$9=20,'Mottes de 6'!BE979,IF($J$9=21,'Mottes de 6'!BF979,IF($J$9=22,'Mottes de 6'!BG979,IF($J$9=23,'Mottes de 6'!BH979,IF($J$9=24,'Mottes de 6'!BI979,IF($J$9=25,'Mottes de 6'!BJ979,IF($J$9=26,'Mottes de 6'!BK979,IF($J$9=27,'Mottes de 6'!BL979,IF($J$9=28,'Mottes de 6'!BM979,IF($J$9=29,'Mottes de 6'!BN979,IF($J$9=30,'Mottes de 6'!BO979,IF($J$9=31,'Mottes de 6'!BP979,IF($J$9=32,'Mottes de 6'!BQ979,IF($J$9=33,'Mottes de 6'!BR979,IF($J$9=34,'Mottes de 6'!BS979,IF($J$9=35,'Mottes de 6'!BT979,))))))))))))))))))))))))))))))))))))))))))))))))))))</f>
        <v>0</v>
      </c>
      <c r="K3168" s="103" t="str">
        <f>IF('Mottes de 6'!R979=0,"","Erreur")</f>
        <v/>
      </c>
    </row>
    <row r="3169" spans="1:11" x14ac:dyDescent="0.25">
      <c r="A3169" s="103">
        <f>IF('Mottes de 6'!A980&lt;&gt;"",'Mottes de 6'!A980,"")</f>
        <v>14913</v>
      </c>
      <c r="B3169" s="103" t="str">
        <f>IF('Mottes de 6'!L980&lt;&gt;"",'Mottes de 6'!L980,"")</f>
        <v>Noai</v>
      </c>
      <c r="C3169" s="107" t="str">
        <f>IF('Mottes de 6'!B980&lt;&gt;"",'Mottes de 6'!B980,"")</f>
        <v>HELICHRYSUM ITALICUM</v>
      </c>
      <c r="D3169" s="107" t="str">
        <f>IF('Mottes de 6'!C980&lt;&gt;"",'Mottes de 6'!C980,"")</f>
        <v>Iricles</v>
      </c>
      <c r="E3169" s="103">
        <f>IF('Mottes de 6'!H980&lt;&gt;"",'Mottes de 6'!H980,"")</f>
        <v>12</v>
      </c>
      <c r="F3169" s="103" t="str">
        <f>IF('Mottes de 6'!E980&lt;&gt;"",'Mottes de 6'!E980,"")</f>
        <v>B</v>
      </c>
      <c r="G3169" s="103" t="str">
        <f>IF('Mottes de 6'!N980&lt;&gt;"",'Mottes de 6'!N980,"")</f>
        <v>M6</v>
      </c>
      <c r="H3169" s="103" t="str">
        <f>IF('Mottes de 6'!I980&lt;&gt;"",'Mottes de 6'!I980,"")</f>
        <v>A</v>
      </c>
      <c r="I3169" s="103" t="str">
        <f>IF('Mottes de 6'!J980&lt;&gt;"",'Mottes de 6'!J980,"")</f>
        <v/>
      </c>
      <c r="J3169" s="103">
        <f>IF($J$9=36,'Mottes de 6'!U980,IF($J$9=37,'Mottes de 6'!V980,IF($J$9=38,'Mottes de 6'!W980,IF($J$9=39,'Mottes de 6'!X980,IF($J$9=40,'Mottes de 6'!Y980,IF($J$9=41,'Mottes de 6'!Z980,IF($J$9=42,'Mottes de 6'!AA980,IF($J$9=43,'Mottes de 6'!AB980,IF($J$9=44,'Mottes de 6'!AC980,IF($J$9=45,'Mottes de 6'!AD980,IF($J$9=46,'Mottes de 6'!AE980,IF($J$9=47,'Mottes de 6'!AF980,IF($J$9=48,'Mottes de 6'!AG980,IF($J$9=49,'Mottes de 6'!AH980,IF($J$9=50,'Mottes de 6'!AI980,IF($J$9=51,'Mottes de 6'!AJ980,IF($J$9=52,'Mottes de 6'!AK980,IF($J$9=1,'Mottes de 6'!AL980,IF($J$9=2,'Mottes de 6'!AM980,IF($J$9=3,'Mottes de 6'!AN980,IF($J$9=4,'Mottes de 6'!AO980,IF($J$9=5,'Mottes de 6'!AP980,IF($J$9=6,'Mottes de 6'!AQ980,IF($J$9=7,'Mottes de 6'!AR980,IF($J$9=8,'Mottes de 6'!AS980,IF($J$9=9,'Mottes de 6'!AT980,IF($J$9=10,'Mottes de 6'!AU980,IF($J$9=11,'Mottes de 6'!AV980,IF($J$9=12,'Mottes de 6'!AW980,IF($J$9=13,'Mottes de 6'!AX980,IF($J$9=14,'Mottes de 6'!AY980,IF($J$9=15,'Mottes de 6'!AZ980,IF($J$9=16,'Mottes de 6'!BA980,IF($J$9=17,'Mottes de 6'!BB980,IF($J$9=18,'Mottes de 6'!BC980,IF($J$9=19,'Mottes de 6'!BD980,IF($J$9=20,'Mottes de 6'!BE980,IF($J$9=21,'Mottes de 6'!BF980,IF($J$9=22,'Mottes de 6'!BG980,IF($J$9=23,'Mottes de 6'!BH980,IF($J$9=24,'Mottes de 6'!BI980,IF($J$9=25,'Mottes de 6'!BJ980,IF($J$9=26,'Mottes de 6'!BK980,IF($J$9=27,'Mottes de 6'!BL980,IF($J$9=28,'Mottes de 6'!BM980,IF($J$9=29,'Mottes de 6'!BN980,IF($J$9=30,'Mottes de 6'!BO980,IF($J$9=31,'Mottes de 6'!BP980,IF($J$9=32,'Mottes de 6'!BQ980,IF($J$9=33,'Mottes de 6'!BR980,IF($J$9=34,'Mottes de 6'!BS980,IF($J$9=35,'Mottes de 6'!BT980,))))))))))))))))))))))))))))))))))))))))))))))))))))</f>
        <v>0</v>
      </c>
      <c r="K3169" s="103" t="str">
        <f>IF('Mottes de 6'!R980=0,"","Erreur")</f>
        <v/>
      </c>
    </row>
    <row r="3170" spans="1:11" x14ac:dyDescent="0.25">
      <c r="A3170" s="103">
        <f>IF('Mottes de 6'!A981&lt;&gt;"",'Mottes de 6'!A981,"")</f>
        <v>26786</v>
      </c>
      <c r="B3170" s="103" t="str">
        <f>IF('Mottes de 6'!L981&lt;&gt;"",'Mottes de 6'!L981,"")</f>
        <v>Noai</v>
      </c>
      <c r="C3170" s="107" t="str">
        <f>IF('Mottes de 6'!B981&lt;&gt;"",'Mottes de 6'!B981,"")</f>
        <v>HELICHRYSUM ITALICUM</v>
      </c>
      <c r="D3170" s="107" t="str">
        <f>IF('Mottes de 6'!C981&lt;&gt;"",'Mottes de 6'!C981,"")</f>
        <v>Maquis</v>
      </c>
      <c r="E3170" s="103">
        <f>IF('Mottes de 6'!H981&lt;&gt;"",'Mottes de 6'!H981,"")</f>
        <v>12</v>
      </c>
      <c r="F3170" s="103" t="str">
        <f>IF('Mottes de 6'!E981&lt;&gt;"",'Mottes de 6'!E981,"")</f>
        <v>B</v>
      </c>
      <c r="G3170" s="103" t="str">
        <f>IF('Mottes de 6'!N981&lt;&gt;"",'Mottes de 6'!N981,"")</f>
        <v>M6</v>
      </c>
      <c r="H3170" s="103" t="str">
        <f>IF('Mottes de 6'!I981&lt;&gt;"",'Mottes de 6'!I981,"")</f>
        <v>A</v>
      </c>
      <c r="I3170" s="103" t="str">
        <f>IF('Mottes de 6'!J981&lt;&gt;"",'Mottes de 6'!J981,"")</f>
        <v/>
      </c>
      <c r="J3170" s="103">
        <f>IF($J$9=36,'Mottes de 6'!U981,IF($J$9=37,'Mottes de 6'!V981,IF($J$9=38,'Mottes de 6'!W981,IF($J$9=39,'Mottes de 6'!X981,IF($J$9=40,'Mottes de 6'!Y981,IF($J$9=41,'Mottes de 6'!Z981,IF($J$9=42,'Mottes de 6'!AA981,IF($J$9=43,'Mottes de 6'!AB981,IF($J$9=44,'Mottes de 6'!AC981,IF($J$9=45,'Mottes de 6'!AD981,IF($J$9=46,'Mottes de 6'!AE981,IF($J$9=47,'Mottes de 6'!AF981,IF($J$9=48,'Mottes de 6'!AG981,IF($J$9=49,'Mottes de 6'!AH981,IF($J$9=50,'Mottes de 6'!AI981,IF($J$9=51,'Mottes de 6'!AJ981,IF($J$9=52,'Mottes de 6'!AK981,IF($J$9=1,'Mottes de 6'!AL981,IF($J$9=2,'Mottes de 6'!AM981,IF($J$9=3,'Mottes de 6'!AN981,IF($J$9=4,'Mottes de 6'!AO981,IF($J$9=5,'Mottes de 6'!AP981,IF($J$9=6,'Mottes de 6'!AQ981,IF($J$9=7,'Mottes de 6'!AR981,IF($J$9=8,'Mottes de 6'!AS981,IF($J$9=9,'Mottes de 6'!AT981,IF($J$9=10,'Mottes de 6'!AU981,IF($J$9=11,'Mottes de 6'!AV981,IF($J$9=12,'Mottes de 6'!AW981,IF($J$9=13,'Mottes de 6'!AX981,IF($J$9=14,'Mottes de 6'!AY981,IF($J$9=15,'Mottes de 6'!AZ981,IF($J$9=16,'Mottes de 6'!BA981,IF($J$9=17,'Mottes de 6'!BB981,IF($J$9=18,'Mottes de 6'!BC981,IF($J$9=19,'Mottes de 6'!BD981,IF($J$9=20,'Mottes de 6'!BE981,IF($J$9=21,'Mottes de 6'!BF981,IF($J$9=22,'Mottes de 6'!BG981,IF($J$9=23,'Mottes de 6'!BH981,IF($J$9=24,'Mottes de 6'!BI981,IF($J$9=25,'Mottes de 6'!BJ981,IF($J$9=26,'Mottes de 6'!BK981,IF($J$9=27,'Mottes de 6'!BL981,IF($J$9=28,'Mottes de 6'!BM981,IF($J$9=29,'Mottes de 6'!BN981,IF($J$9=30,'Mottes de 6'!BO981,IF($J$9=31,'Mottes de 6'!BP981,IF($J$9=32,'Mottes de 6'!BQ981,IF($J$9=33,'Mottes de 6'!BR981,IF($J$9=34,'Mottes de 6'!BS981,IF($J$9=35,'Mottes de 6'!BT981,))))))))))))))))))))))))))))))))))))))))))))))))))))</f>
        <v>0</v>
      </c>
      <c r="K3170" s="103" t="str">
        <f>IF('Mottes de 6'!R981=0,"","Erreur")</f>
        <v/>
      </c>
    </row>
    <row r="3171" spans="1:11" x14ac:dyDescent="0.25">
      <c r="A3171" s="450"/>
      <c r="B3171" s="450"/>
      <c r="C3171" s="451" t="s">
        <v>1914</v>
      </c>
      <c r="D3171" s="451"/>
      <c r="E3171" s="450"/>
      <c r="F3171" s="450"/>
      <c r="G3171" s="450"/>
      <c r="H3171" s="450"/>
      <c r="I3171" s="450"/>
      <c r="J3171" s="450">
        <f>SUBTOTAL(9,J3168:J3170)</f>
        <v>0</v>
      </c>
      <c r="K3171" s="450"/>
    </row>
    <row r="3172" spans="1:11" x14ac:dyDescent="0.25">
      <c r="A3172" s="103">
        <f>IF('Mottes de 6'!A982&lt;&gt;"",'Mottes de 6'!A982,"")</f>
        <v>15221</v>
      </c>
      <c r="B3172" s="103" t="str">
        <f>IF('Mottes de 6'!L982&lt;&gt;"",'Mottes de 6'!L982,"")</f>
        <v>Noai</v>
      </c>
      <c r="C3172" s="107" t="str">
        <f>IF('Mottes de 6'!B982&lt;&gt;"",'Mottes de 6'!B982,"")</f>
        <v>LAVANDE</v>
      </c>
      <c r="D3172" s="107" t="str">
        <f>IF('Mottes de 6'!C982&lt;&gt;"",'Mottes de 6'!C982,"")</f>
        <v>Grosso</v>
      </c>
      <c r="E3172" s="103">
        <f>IF('Mottes de 6'!H982&lt;&gt;"",'Mottes de 6'!H982,"")</f>
        <v>12</v>
      </c>
      <c r="F3172" s="103" t="str">
        <f>IF('Mottes de 6'!E982&lt;&gt;"",'Mottes de 6'!E982,"")</f>
        <v>B</v>
      </c>
      <c r="G3172" s="103" t="str">
        <f>IF('Mottes de 6'!N982&lt;&gt;"",'Mottes de 6'!N982,"")</f>
        <v>M6</v>
      </c>
      <c r="H3172" s="103" t="str">
        <f>IF('Mottes de 6'!I982&lt;&gt;"",'Mottes de 6'!I982,"")</f>
        <v>A</v>
      </c>
      <c r="I3172" s="103" t="str">
        <f>IF('Mottes de 6'!J982&lt;&gt;"",'Mottes de 6'!J982,"")</f>
        <v/>
      </c>
      <c r="J3172" s="103">
        <f>IF($J$9=36,'Mottes de 6'!U982,IF($J$9=37,'Mottes de 6'!V982,IF($J$9=38,'Mottes de 6'!W982,IF($J$9=39,'Mottes de 6'!X982,IF($J$9=40,'Mottes de 6'!Y982,IF($J$9=41,'Mottes de 6'!Z982,IF($J$9=42,'Mottes de 6'!AA982,IF($J$9=43,'Mottes de 6'!AB982,IF($J$9=44,'Mottes de 6'!AC982,IF($J$9=45,'Mottes de 6'!AD982,IF($J$9=46,'Mottes de 6'!AE982,IF($J$9=47,'Mottes de 6'!AF982,IF($J$9=48,'Mottes de 6'!AG982,IF($J$9=49,'Mottes de 6'!AH982,IF($J$9=50,'Mottes de 6'!AI982,IF($J$9=51,'Mottes de 6'!AJ982,IF($J$9=52,'Mottes de 6'!AK982,IF($J$9=1,'Mottes de 6'!AL982,IF($J$9=2,'Mottes de 6'!AM982,IF($J$9=3,'Mottes de 6'!AN982,IF($J$9=4,'Mottes de 6'!AO982,IF($J$9=5,'Mottes de 6'!AP982,IF($J$9=6,'Mottes de 6'!AQ982,IF($J$9=7,'Mottes de 6'!AR982,IF($J$9=8,'Mottes de 6'!AS982,IF($J$9=9,'Mottes de 6'!AT982,IF($J$9=10,'Mottes de 6'!AU982,IF($J$9=11,'Mottes de 6'!AV982,IF($J$9=12,'Mottes de 6'!AW982,IF($J$9=13,'Mottes de 6'!AX982,IF($J$9=14,'Mottes de 6'!AY982,IF($J$9=15,'Mottes de 6'!AZ982,IF($J$9=16,'Mottes de 6'!BA982,IF($J$9=17,'Mottes de 6'!BB982,IF($J$9=18,'Mottes de 6'!BC982,IF($J$9=19,'Mottes de 6'!BD982,IF($J$9=20,'Mottes de 6'!BE982,IF($J$9=21,'Mottes de 6'!BF982,IF($J$9=22,'Mottes de 6'!BG982,IF($J$9=23,'Mottes de 6'!BH982,IF($J$9=24,'Mottes de 6'!BI982,IF($J$9=25,'Mottes de 6'!BJ982,IF($J$9=26,'Mottes de 6'!BK982,IF($J$9=27,'Mottes de 6'!BL982,IF($J$9=28,'Mottes de 6'!BM982,IF($J$9=29,'Mottes de 6'!BN982,IF($J$9=30,'Mottes de 6'!BO982,IF($J$9=31,'Mottes de 6'!BP982,IF($J$9=32,'Mottes de 6'!BQ982,IF($J$9=33,'Mottes de 6'!BR982,IF($J$9=34,'Mottes de 6'!BS982,IF($J$9=35,'Mottes de 6'!BT982,))))))))))))))))))))))))))))))))))))))))))))))))))))</f>
        <v>0</v>
      </c>
      <c r="K3172" s="103" t="str">
        <f>IF('Mottes de 6'!R982=0,"","Erreur")</f>
        <v/>
      </c>
    </row>
    <row r="3173" spans="1:11" x14ac:dyDescent="0.25">
      <c r="A3173" s="450"/>
      <c r="B3173" s="450"/>
      <c r="C3173" s="451" t="s">
        <v>2080</v>
      </c>
      <c r="D3173" s="451"/>
      <c r="E3173" s="450"/>
      <c r="F3173" s="450"/>
      <c r="G3173" s="450"/>
      <c r="H3173" s="450"/>
      <c r="I3173" s="450"/>
      <c r="J3173" s="450">
        <f>SUBTOTAL(9,J3172:J3172)</f>
        <v>0</v>
      </c>
      <c r="K3173" s="450"/>
    </row>
    <row r="3174" spans="1:11" x14ac:dyDescent="0.25">
      <c r="A3174" s="103">
        <f>IF('Mottes de 6'!A983&lt;&gt;"",'Mottes de 6'!A983,"")</f>
        <v>15643</v>
      </c>
      <c r="B3174" s="103" t="str">
        <f>IF('Mottes de 6'!L983&lt;&gt;"",'Mottes de 6'!L983,"")</f>
        <v>Noai</v>
      </c>
      <c r="C3174" s="107" t="str">
        <f>IF('Mottes de 6'!B983&lt;&gt;"",'Mottes de 6'!B983,"")</f>
        <v>LIPPIA DULCIS</v>
      </c>
      <c r="D3174" s="107" t="str">
        <f>IF('Mottes de 6'!C983&lt;&gt;"",'Mottes de 6'!C983,"")</f>
        <v>.</v>
      </c>
      <c r="E3174" s="103">
        <f>IF('Mottes de 6'!H983&lt;&gt;"",'Mottes de 6'!H983,"")</f>
        <v>11</v>
      </c>
      <c r="F3174" s="103" t="str">
        <f>IF('Mottes de 6'!E983&lt;&gt;"",'Mottes de 6'!E983,"")</f>
        <v>B</v>
      </c>
      <c r="G3174" s="103" t="str">
        <f>IF('Mottes de 6'!N983&lt;&gt;"",'Mottes de 6'!N983,"")</f>
        <v>M6</v>
      </c>
      <c r="H3174" s="103" t="str">
        <f>IF('Mottes de 6'!I983&lt;&gt;"",'Mottes de 6'!I983,"")</f>
        <v>A</v>
      </c>
      <c r="I3174" s="103" t="str">
        <f>IF('Mottes de 6'!J983&lt;&gt;"",'Mottes de 6'!J983,"")</f>
        <v/>
      </c>
      <c r="J3174" s="103">
        <f>IF($J$9=36,'Mottes de 6'!U983,IF($J$9=37,'Mottes de 6'!V983,IF($J$9=38,'Mottes de 6'!W983,IF($J$9=39,'Mottes de 6'!X983,IF($J$9=40,'Mottes de 6'!Y983,IF($J$9=41,'Mottes de 6'!Z983,IF($J$9=42,'Mottes de 6'!AA983,IF($J$9=43,'Mottes de 6'!AB983,IF($J$9=44,'Mottes de 6'!AC983,IF($J$9=45,'Mottes de 6'!AD983,IF($J$9=46,'Mottes de 6'!AE983,IF($J$9=47,'Mottes de 6'!AF983,IF($J$9=48,'Mottes de 6'!AG983,IF($J$9=49,'Mottes de 6'!AH983,IF($J$9=50,'Mottes de 6'!AI983,IF($J$9=51,'Mottes de 6'!AJ983,IF($J$9=52,'Mottes de 6'!AK983,IF($J$9=1,'Mottes de 6'!AL983,IF($J$9=2,'Mottes de 6'!AM983,IF($J$9=3,'Mottes de 6'!AN983,IF($J$9=4,'Mottes de 6'!AO983,IF($J$9=5,'Mottes de 6'!AP983,IF($J$9=6,'Mottes de 6'!AQ983,IF($J$9=7,'Mottes de 6'!AR983,IF($J$9=8,'Mottes de 6'!AS983,IF($J$9=9,'Mottes de 6'!AT983,IF($J$9=10,'Mottes de 6'!AU983,IF($J$9=11,'Mottes de 6'!AV983,IF($J$9=12,'Mottes de 6'!AW983,IF($J$9=13,'Mottes de 6'!AX983,IF($J$9=14,'Mottes de 6'!AY983,IF($J$9=15,'Mottes de 6'!AZ983,IF($J$9=16,'Mottes de 6'!BA983,IF($J$9=17,'Mottes de 6'!BB983,IF($J$9=18,'Mottes de 6'!BC983,IF($J$9=19,'Mottes de 6'!BD983,IF($J$9=20,'Mottes de 6'!BE983,IF($J$9=21,'Mottes de 6'!BF983,IF($J$9=22,'Mottes de 6'!BG983,IF($J$9=23,'Mottes de 6'!BH983,IF($J$9=24,'Mottes de 6'!BI983,IF($J$9=25,'Mottes de 6'!BJ983,IF($J$9=26,'Mottes de 6'!BK983,IF($J$9=27,'Mottes de 6'!BL983,IF($J$9=28,'Mottes de 6'!BM983,IF($J$9=29,'Mottes de 6'!BN983,IF($J$9=30,'Mottes de 6'!BO983,IF($J$9=31,'Mottes de 6'!BP983,IF($J$9=32,'Mottes de 6'!BQ983,IF($J$9=33,'Mottes de 6'!BR983,IF($J$9=34,'Mottes de 6'!BS983,IF($J$9=35,'Mottes de 6'!BT983,))))))))))))))))))))))))))))))))))))))))))))))))))))</f>
        <v>0</v>
      </c>
      <c r="K3174" s="103" t="str">
        <f>IF('Mottes de 6'!R983=0,"","Erreur")</f>
        <v/>
      </c>
    </row>
    <row r="3175" spans="1:11" x14ac:dyDescent="0.25">
      <c r="A3175" s="450"/>
      <c r="B3175" s="450"/>
      <c r="C3175" s="451" t="s">
        <v>2081</v>
      </c>
      <c r="D3175" s="451"/>
      <c r="E3175" s="450"/>
      <c r="F3175" s="450"/>
      <c r="G3175" s="450"/>
      <c r="H3175" s="450"/>
      <c r="I3175" s="450"/>
      <c r="J3175" s="450">
        <f>SUBTOTAL(9,J3174:J3174)</f>
        <v>0</v>
      </c>
      <c r="K3175" s="450"/>
    </row>
    <row r="3176" spans="1:11" x14ac:dyDescent="0.25">
      <c r="A3176" s="103">
        <f>IF('Mottes de 6'!A984&lt;&gt;"",'Mottes de 6'!A984,"")</f>
        <v>25327</v>
      </c>
      <c r="B3176" s="103" t="str">
        <f>IF('Mottes de 6'!L984&lt;&gt;"",'Mottes de 6'!L984,"")</f>
        <v>Noai</v>
      </c>
      <c r="C3176" s="107" t="str">
        <f>IF('Mottes de 6'!B984&lt;&gt;"",'Mottes de 6'!B984,"")</f>
        <v>MARJOLAINE COMMUNE</v>
      </c>
      <c r="D3176" s="107" t="str">
        <f>IF('Mottes de 6'!C984&lt;&gt;"",'Mottes de 6'!C984,"")</f>
        <v>Origanum majorana</v>
      </c>
      <c r="E3176" s="103">
        <f>IF('Mottes de 6'!H984&lt;&gt;"",'Mottes de 6'!H984,"")</f>
        <v>15</v>
      </c>
      <c r="F3176" s="103" t="str">
        <f>IF('Mottes de 6'!E984&lt;&gt;"",'Mottes de 6'!E984,"")</f>
        <v>S</v>
      </c>
      <c r="G3176" s="103" t="str">
        <f>IF('Mottes de 6'!N984&lt;&gt;"",'Mottes de 6'!N984,"")</f>
        <v>M6</v>
      </c>
      <c r="H3176" s="103" t="str">
        <f>IF('Mottes de 6'!I984&lt;&gt;"",'Mottes de 6'!I984,"")</f>
        <v>G</v>
      </c>
      <c r="I3176" s="103" t="str">
        <f>IF('Mottes de 6'!J984&lt;&gt;"",'Mottes de 6'!J984,"")</f>
        <v/>
      </c>
      <c r="J3176" s="103">
        <f>IF($J$9=36,'Mottes de 6'!U984,IF($J$9=37,'Mottes de 6'!V984,IF($J$9=38,'Mottes de 6'!W984,IF($J$9=39,'Mottes de 6'!X984,IF($J$9=40,'Mottes de 6'!Y984,IF($J$9=41,'Mottes de 6'!Z984,IF($J$9=42,'Mottes de 6'!AA984,IF($J$9=43,'Mottes de 6'!AB984,IF($J$9=44,'Mottes de 6'!AC984,IF($J$9=45,'Mottes de 6'!AD984,IF($J$9=46,'Mottes de 6'!AE984,IF($J$9=47,'Mottes de 6'!AF984,IF($J$9=48,'Mottes de 6'!AG984,IF($J$9=49,'Mottes de 6'!AH984,IF($J$9=50,'Mottes de 6'!AI984,IF($J$9=51,'Mottes de 6'!AJ984,IF($J$9=52,'Mottes de 6'!AK984,IF($J$9=1,'Mottes de 6'!AL984,IF($J$9=2,'Mottes de 6'!AM984,IF($J$9=3,'Mottes de 6'!AN984,IF($J$9=4,'Mottes de 6'!AO984,IF($J$9=5,'Mottes de 6'!AP984,IF($J$9=6,'Mottes de 6'!AQ984,IF($J$9=7,'Mottes de 6'!AR984,IF($J$9=8,'Mottes de 6'!AS984,IF($J$9=9,'Mottes de 6'!AT984,IF($J$9=10,'Mottes de 6'!AU984,IF($J$9=11,'Mottes de 6'!AV984,IF($J$9=12,'Mottes de 6'!AW984,IF($J$9=13,'Mottes de 6'!AX984,IF($J$9=14,'Mottes de 6'!AY984,IF($J$9=15,'Mottes de 6'!AZ984,IF($J$9=16,'Mottes de 6'!BA984,IF($J$9=17,'Mottes de 6'!BB984,IF($J$9=18,'Mottes de 6'!BC984,IF($J$9=19,'Mottes de 6'!BD984,IF($J$9=20,'Mottes de 6'!BE984,IF($J$9=21,'Mottes de 6'!BF984,IF($J$9=22,'Mottes de 6'!BG984,IF($J$9=23,'Mottes de 6'!BH984,IF($J$9=24,'Mottes de 6'!BI984,IF($J$9=25,'Mottes de 6'!BJ984,IF($J$9=26,'Mottes de 6'!BK984,IF($J$9=27,'Mottes de 6'!BL984,IF($J$9=28,'Mottes de 6'!BM984,IF($J$9=29,'Mottes de 6'!BN984,IF($J$9=30,'Mottes de 6'!BO984,IF($J$9=31,'Mottes de 6'!BP984,IF($J$9=32,'Mottes de 6'!BQ984,IF($J$9=33,'Mottes de 6'!BR984,IF($J$9=34,'Mottes de 6'!BS984,IF($J$9=35,'Mottes de 6'!BT984,))))))))))))))))))))))))))))))))))))))))))))))))))))</f>
        <v>0</v>
      </c>
      <c r="K3176" s="103" t="str">
        <f>IF('Mottes de 6'!R984=0,"","Erreur")</f>
        <v/>
      </c>
    </row>
    <row r="3177" spans="1:11" x14ac:dyDescent="0.25">
      <c r="A3177" s="450"/>
      <c r="B3177" s="450"/>
      <c r="C3177" s="451" t="s">
        <v>2082</v>
      </c>
      <c r="D3177" s="451"/>
      <c r="E3177" s="450"/>
      <c r="F3177" s="450"/>
      <c r="G3177" s="450"/>
      <c r="H3177" s="450"/>
      <c r="I3177" s="450"/>
      <c r="J3177" s="450">
        <f>SUBTOTAL(9,J3176:J3176)</f>
        <v>0</v>
      </c>
      <c r="K3177" s="450"/>
    </row>
    <row r="3178" spans="1:11" x14ac:dyDescent="0.25">
      <c r="A3178" s="103">
        <f>IF('Mottes de 6'!A985&lt;&gt;"",'Mottes de 6'!A985,"")</f>
        <v>15630</v>
      </c>
      <c r="B3178" s="103" t="str">
        <f>IF('Mottes de 6'!L985&lt;&gt;"",'Mottes de 6'!L985,"")</f>
        <v>Noai</v>
      </c>
      <c r="C3178" s="107" t="str">
        <f>IF('Mottes de 6'!B985&lt;&gt;"",'Mottes de 6'!B985,"")</f>
        <v>MELISSE</v>
      </c>
      <c r="D3178" s="107" t="str">
        <f>IF('Mottes de 6'!C985&lt;&gt;"",'Mottes de 6'!C985,"")</f>
        <v>Officinale</v>
      </c>
      <c r="E3178" s="103">
        <f>IF('Mottes de 6'!H985&lt;&gt;"",'Mottes de 6'!H985,"")</f>
        <v>15</v>
      </c>
      <c r="F3178" s="103" t="str">
        <f>IF('Mottes de 6'!E985&lt;&gt;"",'Mottes de 6'!E985,"")</f>
        <v>S</v>
      </c>
      <c r="G3178" s="103" t="str">
        <f>IF('Mottes de 6'!N985&lt;&gt;"",'Mottes de 6'!N985,"")</f>
        <v>M6</v>
      </c>
      <c r="H3178" s="103" t="str">
        <f>IF('Mottes de 6'!I985&lt;&gt;"",'Mottes de 6'!I985,"")</f>
        <v>C</v>
      </c>
      <c r="I3178" s="103" t="str">
        <f>IF('Mottes de 6'!J985&lt;&gt;"",'Mottes de 6'!J985,"")</f>
        <v/>
      </c>
      <c r="J3178" s="103">
        <f>IF($J$9=36,'Mottes de 6'!U985,IF($J$9=37,'Mottes de 6'!V985,IF($J$9=38,'Mottes de 6'!W985,IF($J$9=39,'Mottes de 6'!X985,IF($J$9=40,'Mottes de 6'!Y985,IF($J$9=41,'Mottes de 6'!Z985,IF($J$9=42,'Mottes de 6'!AA985,IF($J$9=43,'Mottes de 6'!AB985,IF($J$9=44,'Mottes de 6'!AC985,IF($J$9=45,'Mottes de 6'!AD985,IF($J$9=46,'Mottes de 6'!AE985,IF($J$9=47,'Mottes de 6'!AF985,IF($J$9=48,'Mottes de 6'!AG985,IF($J$9=49,'Mottes de 6'!AH985,IF($J$9=50,'Mottes de 6'!AI985,IF($J$9=51,'Mottes de 6'!AJ985,IF($J$9=52,'Mottes de 6'!AK985,IF($J$9=1,'Mottes de 6'!AL985,IF($J$9=2,'Mottes de 6'!AM985,IF($J$9=3,'Mottes de 6'!AN985,IF($J$9=4,'Mottes de 6'!AO985,IF($J$9=5,'Mottes de 6'!AP985,IF($J$9=6,'Mottes de 6'!AQ985,IF($J$9=7,'Mottes de 6'!AR985,IF($J$9=8,'Mottes de 6'!AS985,IF($J$9=9,'Mottes de 6'!AT985,IF($J$9=10,'Mottes de 6'!AU985,IF($J$9=11,'Mottes de 6'!AV985,IF($J$9=12,'Mottes de 6'!AW985,IF($J$9=13,'Mottes de 6'!AX985,IF($J$9=14,'Mottes de 6'!AY985,IF($J$9=15,'Mottes de 6'!AZ985,IF($J$9=16,'Mottes de 6'!BA985,IF($J$9=17,'Mottes de 6'!BB985,IF($J$9=18,'Mottes de 6'!BC985,IF($J$9=19,'Mottes de 6'!BD985,IF($J$9=20,'Mottes de 6'!BE985,IF($J$9=21,'Mottes de 6'!BF985,IF($J$9=22,'Mottes de 6'!BG985,IF($J$9=23,'Mottes de 6'!BH985,IF($J$9=24,'Mottes de 6'!BI985,IF($J$9=25,'Mottes de 6'!BJ985,IF($J$9=26,'Mottes de 6'!BK985,IF($J$9=27,'Mottes de 6'!BL985,IF($J$9=28,'Mottes de 6'!BM985,IF($J$9=29,'Mottes de 6'!BN985,IF($J$9=30,'Mottes de 6'!BO985,IF($J$9=31,'Mottes de 6'!BP985,IF($J$9=32,'Mottes de 6'!BQ985,IF($J$9=33,'Mottes de 6'!BR985,IF($J$9=34,'Mottes de 6'!BS985,IF($J$9=35,'Mottes de 6'!BT985,))))))))))))))))))))))))))))))))))))))))))))))))))))</f>
        <v>0</v>
      </c>
      <c r="K3178" s="103" t="str">
        <f>IF('Mottes de 6'!R985=0,"","Erreur")</f>
        <v/>
      </c>
    </row>
    <row r="3179" spans="1:11" x14ac:dyDescent="0.25">
      <c r="A3179" s="450"/>
      <c r="B3179" s="450"/>
      <c r="C3179" s="451" t="s">
        <v>2044</v>
      </c>
      <c r="D3179" s="451"/>
      <c r="E3179" s="450"/>
      <c r="F3179" s="450"/>
      <c r="G3179" s="450"/>
      <c r="H3179" s="450"/>
      <c r="I3179" s="450"/>
      <c r="J3179" s="450">
        <f>SUBTOTAL(9,J3178:J3178)</f>
        <v>0</v>
      </c>
      <c r="K3179" s="450"/>
    </row>
    <row r="3180" spans="1:11" x14ac:dyDescent="0.25">
      <c r="A3180" s="103">
        <f>IF('Mottes de 6'!A986&lt;&gt;"",'Mottes de 6'!A986,"")</f>
        <v>21180</v>
      </c>
      <c r="B3180" s="103" t="str">
        <f>IF('Mottes de 6'!L986&lt;&gt;"",'Mottes de 6'!L986,"")</f>
        <v>Noai</v>
      </c>
      <c r="C3180" s="107" t="str">
        <f>IF('Mottes de 6'!B986&lt;&gt;"",'Mottes de 6'!B986,"")</f>
        <v>MENTHE</v>
      </c>
      <c r="D3180" s="107" t="str">
        <f>IF('Mottes de 6'!C986&lt;&gt;"",'Mottes de 6'!C986,"")</f>
        <v>Ananas</v>
      </c>
      <c r="E3180" s="103">
        <f>IF('Mottes de 6'!H986&lt;&gt;"",'Mottes de 6'!H986,"")</f>
        <v>10</v>
      </c>
      <c r="F3180" s="103" t="str">
        <f>IF('Mottes de 6'!E986&lt;&gt;"",'Mottes de 6'!E986,"")</f>
        <v>B</v>
      </c>
      <c r="G3180" s="103" t="str">
        <f>IF('Mottes de 6'!N986&lt;&gt;"",'Mottes de 6'!N986,"")</f>
        <v>M6</v>
      </c>
      <c r="H3180" s="103" t="str">
        <f>IF('Mottes de 6'!I986&lt;&gt;"",'Mottes de 6'!I986,"")</f>
        <v>B</v>
      </c>
      <c r="I3180" s="103" t="str">
        <f>IF('Mottes de 6'!J986&lt;&gt;"",'Mottes de 6'!J986,"")</f>
        <v/>
      </c>
      <c r="J3180" s="103">
        <f>IF($J$9=36,'Mottes de 6'!U986,IF($J$9=37,'Mottes de 6'!V986,IF($J$9=38,'Mottes de 6'!W986,IF($J$9=39,'Mottes de 6'!X986,IF($J$9=40,'Mottes de 6'!Y986,IF($J$9=41,'Mottes de 6'!Z986,IF($J$9=42,'Mottes de 6'!AA986,IF($J$9=43,'Mottes de 6'!AB986,IF($J$9=44,'Mottes de 6'!AC986,IF($J$9=45,'Mottes de 6'!AD986,IF($J$9=46,'Mottes de 6'!AE986,IF($J$9=47,'Mottes de 6'!AF986,IF($J$9=48,'Mottes de 6'!AG986,IF($J$9=49,'Mottes de 6'!AH986,IF($J$9=50,'Mottes de 6'!AI986,IF($J$9=51,'Mottes de 6'!AJ986,IF($J$9=52,'Mottes de 6'!AK986,IF($J$9=1,'Mottes de 6'!AL986,IF($J$9=2,'Mottes de 6'!AM986,IF($J$9=3,'Mottes de 6'!AN986,IF($J$9=4,'Mottes de 6'!AO986,IF($J$9=5,'Mottes de 6'!AP986,IF($J$9=6,'Mottes de 6'!AQ986,IF($J$9=7,'Mottes de 6'!AR986,IF($J$9=8,'Mottes de 6'!AS986,IF($J$9=9,'Mottes de 6'!AT986,IF($J$9=10,'Mottes de 6'!AU986,IF($J$9=11,'Mottes de 6'!AV986,IF($J$9=12,'Mottes de 6'!AW986,IF($J$9=13,'Mottes de 6'!AX986,IF($J$9=14,'Mottes de 6'!AY986,IF($J$9=15,'Mottes de 6'!AZ986,IF($J$9=16,'Mottes de 6'!BA986,IF($J$9=17,'Mottes de 6'!BB986,IF($J$9=18,'Mottes de 6'!BC986,IF($J$9=19,'Mottes de 6'!BD986,IF($J$9=20,'Mottes de 6'!BE986,IF($J$9=21,'Mottes de 6'!BF986,IF($J$9=22,'Mottes de 6'!BG986,IF($J$9=23,'Mottes de 6'!BH986,IF($J$9=24,'Mottes de 6'!BI986,IF($J$9=25,'Mottes de 6'!BJ986,IF($J$9=26,'Mottes de 6'!BK986,IF($J$9=27,'Mottes de 6'!BL986,IF($J$9=28,'Mottes de 6'!BM986,IF($J$9=29,'Mottes de 6'!BN986,IF($J$9=30,'Mottes de 6'!BO986,IF($J$9=31,'Mottes de 6'!BP986,IF($J$9=32,'Mottes de 6'!BQ986,IF($J$9=33,'Mottes de 6'!BR986,IF($J$9=34,'Mottes de 6'!BS986,IF($J$9=35,'Mottes de 6'!BT986,))))))))))))))))))))))))))))))))))))))))))))))))))))</f>
        <v>0</v>
      </c>
      <c r="K3180" s="103" t="str">
        <f>IF('Mottes de 6'!R986=0,"","Erreur")</f>
        <v/>
      </c>
    </row>
    <row r="3181" spans="1:11" x14ac:dyDescent="0.25">
      <c r="A3181" s="103">
        <f>IF('Mottes de 6'!A987&lt;&gt;"",'Mottes de 6'!A987,"")</f>
        <v>21184</v>
      </c>
      <c r="B3181" s="103" t="str">
        <f>IF('Mottes de 6'!L987&lt;&gt;"",'Mottes de 6'!L987,"")</f>
        <v>Noai</v>
      </c>
      <c r="C3181" s="107" t="str">
        <f>IF('Mottes de 6'!B987&lt;&gt;"",'Mottes de 6'!B987,"")</f>
        <v>MENTHE</v>
      </c>
      <c r="D3181" s="107" t="str">
        <f>IF('Mottes de 6'!C987&lt;&gt;"",'Mottes de 6'!C987,"")</f>
        <v>Bergamote</v>
      </c>
      <c r="E3181" s="103">
        <f>IF('Mottes de 6'!H987&lt;&gt;"",'Mottes de 6'!H987,"")</f>
        <v>10</v>
      </c>
      <c r="F3181" s="103" t="str">
        <f>IF('Mottes de 6'!E987&lt;&gt;"",'Mottes de 6'!E987,"")</f>
        <v>B</v>
      </c>
      <c r="G3181" s="103" t="str">
        <f>IF('Mottes de 6'!N987&lt;&gt;"",'Mottes de 6'!N987,"")</f>
        <v>M6</v>
      </c>
      <c r="H3181" s="103" t="str">
        <f>IF('Mottes de 6'!I987&lt;&gt;"",'Mottes de 6'!I987,"")</f>
        <v>B</v>
      </c>
      <c r="I3181" s="103" t="str">
        <f>IF('Mottes de 6'!J987&lt;&gt;"",'Mottes de 6'!J987,"")</f>
        <v/>
      </c>
      <c r="J3181" s="103">
        <f>IF($J$9=36,'Mottes de 6'!U987,IF($J$9=37,'Mottes de 6'!V987,IF($J$9=38,'Mottes de 6'!W987,IF($J$9=39,'Mottes de 6'!X987,IF($J$9=40,'Mottes de 6'!Y987,IF($J$9=41,'Mottes de 6'!Z987,IF($J$9=42,'Mottes de 6'!AA987,IF($J$9=43,'Mottes de 6'!AB987,IF($J$9=44,'Mottes de 6'!AC987,IF($J$9=45,'Mottes de 6'!AD987,IF($J$9=46,'Mottes de 6'!AE987,IF($J$9=47,'Mottes de 6'!AF987,IF($J$9=48,'Mottes de 6'!AG987,IF($J$9=49,'Mottes de 6'!AH987,IF($J$9=50,'Mottes de 6'!AI987,IF($J$9=51,'Mottes de 6'!AJ987,IF($J$9=52,'Mottes de 6'!AK987,IF($J$9=1,'Mottes de 6'!AL987,IF($J$9=2,'Mottes de 6'!AM987,IF($J$9=3,'Mottes de 6'!AN987,IF($J$9=4,'Mottes de 6'!AO987,IF($J$9=5,'Mottes de 6'!AP987,IF($J$9=6,'Mottes de 6'!AQ987,IF($J$9=7,'Mottes de 6'!AR987,IF($J$9=8,'Mottes de 6'!AS987,IF($J$9=9,'Mottes de 6'!AT987,IF($J$9=10,'Mottes de 6'!AU987,IF($J$9=11,'Mottes de 6'!AV987,IF($J$9=12,'Mottes de 6'!AW987,IF($J$9=13,'Mottes de 6'!AX987,IF($J$9=14,'Mottes de 6'!AY987,IF($J$9=15,'Mottes de 6'!AZ987,IF($J$9=16,'Mottes de 6'!BA987,IF($J$9=17,'Mottes de 6'!BB987,IF($J$9=18,'Mottes de 6'!BC987,IF($J$9=19,'Mottes de 6'!BD987,IF($J$9=20,'Mottes de 6'!BE987,IF($J$9=21,'Mottes de 6'!BF987,IF($J$9=22,'Mottes de 6'!BG987,IF($J$9=23,'Mottes de 6'!BH987,IF($J$9=24,'Mottes de 6'!BI987,IF($J$9=25,'Mottes de 6'!BJ987,IF($J$9=26,'Mottes de 6'!BK987,IF($J$9=27,'Mottes de 6'!BL987,IF($J$9=28,'Mottes de 6'!BM987,IF($J$9=29,'Mottes de 6'!BN987,IF($J$9=30,'Mottes de 6'!BO987,IF($J$9=31,'Mottes de 6'!BP987,IF($J$9=32,'Mottes de 6'!BQ987,IF($J$9=33,'Mottes de 6'!BR987,IF($J$9=34,'Mottes de 6'!BS987,IF($J$9=35,'Mottes de 6'!BT987,))))))))))))))))))))))))))))))))))))))))))))))))))))</f>
        <v>0</v>
      </c>
      <c r="K3181" s="103" t="str">
        <f>IF('Mottes de 6'!R987=0,"","Erreur")</f>
        <v/>
      </c>
    </row>
    <row r="3182" spans="1:11" x14ac:dyDescent="0.25">
      <c r="A3182" s="103">
        <f>IF('Mottes de 6'!A988&lt;&gt;"",'Mottes de 6'!A988,"")</f>
        <v>21186</v>
      </c>
      <c r="B3182" s="103" t="str">
        <f>IF('Mottes de 6'!L988&lt;&gt;"",'Mottes de 6'!L988,"")</f>
        <v>Noai</v>
      </c>
      <c r="C3182" s="107" t="str">
        <f>IF('Mottes de 6'!B988&lt;&gt;"",'Mottes de 6'!B988,"")</f>
        <v>MENTHE</v>
      </c>
      <c r="D3182" s="107" t="str">
        <f>IF('Mottes de 6'!C988&lt;&gt;"",'Mottes de 6'!C988,"")</f>
        <v>Chocolat</v>
      </c>
      <c r="E3182" s="103">
        <f>IF('Mottes de 6'!H988&lt;&gt;"",'Mottes de 6'!H988,"")</f>
        <v>10</v>
      </c>
      <c r="F3182" s="103" t="str">
        <f>IF('Mottes de 6'!E988&lt;&gt;"",'Mottes de 6'!E988,"")</f>
        <v>B</v>
      </c>
      <c r="G3182" s="103" t="str">
        <f>IF('Mottes de 6'!N988&lt;&gt;"",'Mottes de 6'!N988,"")</f>
        <v>M6</v>
      </c>
      <c r="H3182" s="103" t="str">
        <f>IF('Mottes de 6'!I988&lt;&gt;"",'Mottes de 6'!I988,"")</f>
        <v>B</v>
      </c>
      <c r="I3182" s="103" t="str">
        <f>IF('Mottes de 6'!J988&lt;&gt;"",'Mottes de 6'!J988,"")</f>
        <v/>
      </c>
      <c r="J3182" s="103">
        <f>IF($J$9=36,'Mottes de 6'!U988,IF($J$9=37,'Mottes de 6'!V988,IF($J$9=38,'Mottes de 6'!W988,IF($J$9=39,'Mottes de 6'!X988,IF($J$9=40,'Mottes de 6'!Y988,IF($J$9=41,'Mottes de 6'!Z988,IF($J$9=42,'Mottes de 6'!AA988,IF($J$9=43,'Mottes de 6'!AB988,IF($J$9=44,'Mottes de 6'!AC988,IF($J$9=45,'Mottes de 6'!AD988,IF($J$9=46,'Mottes de 6'!AE988,IF($J$9=47,'Mottes de 6'!AF988,IF($J$9=48,'Mottes de 6'!AG988,IF($J$9=49,'Mottes de 6'!AH988,IF($J$9=50,'Mottes de 6'!AI988,IF($J$9=51,'Mottes de 6'!AJ988,IF($J$9=52,'Mottes de 6'!AK988,IF($J$9=1,'Mottes de 6'!AL988,IF($J$9=2,'Mottes de 6'!AM988,IF($J$9=3,'Mottes de 6'!AN988,IF($J$9=4,'Mottes de 6'!AO988,IF($J$9=5,'Mottes de 6'!AP988,IF($J$9=6,'Mottes de 6'!AQ988,IF($J$9=7,'Mottes de 6'!AR988,IF($J$9=8,'Mottes de 6'!AS988,IF($J$9=9,'Mottes de 6'!AT988,IF($J$9=10,'Mottes de 6'!AU988,IF($J$9=11,'Mottes de 6'!AV988,IF($J$9=12,'Mottes de 6'!AW988,IF($J$9=13,'Mottes de 6'!AX988,IF($J$9=14,'Mottes de 6'!AY988,IF($J$9=15,'Mottes de 6'!AZ988,IF($J$9=16,'Mottes de 6'!BA988,IF($J$9=17,'Mottes de 6'!BB988,IF($J$9=18,'Mottes de 6'!BC988,IF($J$9=19,'Mottes de 6'!BD988,IF($J$9=20,'Mottes de 6'!BE988,IF($J$9=21,'Mottes de 6'!BF988,IF($J$9=22,'Mottes de 6'!BG988,IF($J$9=23,'Mottes de 6'!BH988,IF($J$9=24,'Mottes de 6'!BI988,IF($J$9=25,'Mottes de 6'!BJ988,IF($J$9=26,'Mottes de 6'!BK988,IF($J$9=27,'Mottes de 6'!BL988,IF($J$9=28,'Mottes de 6'!BM988,IF($J$9=29,'Mottes de 6'!BN988,IF($J$9=30,'Mottes de 6'!BO988,IF($J$9=31,'Mottes de 6'!BP988,IF($J$9=32,'Mottes de 6'!BQ988,IF($J$9=33,'Mottes de 6'!BR988,IF($J$9=34,'Mottes de 6'!BS988,IF($J$9=35,'Mottes de 6'!BT988,))))))))))))))))))))))))))))))))))))))))))))))))))))</f>
        <v>0</v>
      </c>
      <c r="K3182" s="103" t="str">
        <f>IF('Mottes de 6'!R988=0,"","Erreur")</f>
        <v/>
      </c>
    </row>
    <row r="3183" spans="1:11" x14ac:dyDescent="0.25">
      <c r="A3183" s="103">
        <f>IF('Mottes de 6'!A989&lt;&gt;"",'Mottes de 6'!A989,"")</f>
        <v>24101</v>
      </c>
      <c r="B3183" s="103" t="str">
        <f>IF('Mottes de 6'!L989&lt;&gt;"",'Mottes de 6'!L989,"")</f>
        <v>Noai</v>
      </c>
      <c r="C3183" s="107" t="str">
        <f>IF('Mottes de 6'!B989&lt;&gt;"",'Mottes de 6'!B989,"")</f>
        <v>MENTHE</v>
      </c>
      <c r="D3183" s="107" t="str">
        <f>IF('Mottes de 6'!C989&lt;&gt;"",'Mottes de 6'!C989,"")</f>
        <v xml:space="preserve">De Corse </v>
      </c>
      <c r="E3183" s="103">
        <f>IF('Mottes de 6'!H989&lt;&gt;"",'Mottes de 6'!H989,"")</f>
        <v>12</v>
      </c>
      <c r="F3183" s="103" t="str">
        <f>IF('Mottes de 6'!E989&lt;&gt;"",'Mottes de 6'!E989,"")</f>
        <v>S</v>
      </c>
      <c r="G3183" s="103" t="str">
        <f>IF('Mottes de 6'!N989&lt;&gt;"",'Mottes de 6'!N989,"")</f>
        <v>M6</v>
      </c>
      <c r="H3183" s="103" t="str">
        <f>IF('Mottes de 6'!I989&lt;&gt;"",'Mottes de 6'!I989,"")</f>
        <v>B</v>
      </c>
      <c r="I3183" s="103" t="str">
        <f>IF('Mottes de 6'!J989&lt;&gt;"",'Mottes de 6'!J989,"")</f>
        <v/>
      </c>
      <c r="J3183" s="103">
        <f>IF($J$9=36,'Mottes de 6'!U989,IF($J$9=37,'Mottes de 6'!V989,IF($J$9=38,'Mottes de 6'!W989,IF($J$9=39,'Mottes de 6'!X989,IF($J$9=40,'Mottes de 6'!Y989,IF($J$9=41,'Mottes de 6'!Z989,IF($J$9=42,'Mottes de 6'!AA989,IF($J$9=43,'Mottes de 6'!AB989,IF($J$9=44,'Mottes de 6'!AC989,IF($J$9=45,'Mottes de 6'!AD989,IF($J$9=46,'Mottes de 6'!AE989,IF($J$9=47,'Mottes de 6'!AF989,IF($J$9=48,'Mottes de 6'!AG989,IF($J$9=49,'Mottes de 6'!AH989,IF($J$9=50,'Mottes de 6'!AI989,IF($J$9=51,'Mottes de 6'!AJ989,IF($J$9=52,'Mottes de 6'!AK989,IF($J$9=1,'Mottes de 6'!AL989,IF($J$9=2,'Mottes de 6'!AM989,IF($J$9=3,'Mottes de 6'!AN989,IF($J$9=4,'Mottes de 6'!AO989,IF($J$9=5,'Mottes de 6'!AP989,IF($J$9=6,'Mottes de 6'!AQ989,IF($J$9=7,'Mottes de 6'!AR989,IF($J$9=8,'Mottes de 6'!AS989,IF($J$9=9,'Mottes de 6'!AT989,IF($J$9=10,'Mottes de 6'!AU989,IF($J$9=11,'Mottes de 6'!AV989,IF($J$9=12,'Mottes de 6'!AW989,IF($J$9=13,'Mottes de 6'!AX989,IF($J$9=14,'Mottes de 6'!AY989,IF($J$9=15,'Mottes de 6'!AZ989,IF($J$9=16,'Mottes de 6'!BA989,IF($J$9=17,'Mottes de 6'!BB989,IF($J$9=18,'Mottes de 6'!BC989,IF($J$9=19,'Mottes de 6'!BD989,IF($J$9=20,'Mottes de 6'!BE989,IF($J$9=21,'Mottes de 6'!BF989,IF($J$9=22,'Mottes de 6'!BG989,IF($J$9=23,'Mottes de 6'!BH989,IF($J$9=24,'Mottes de 6'!BI989,IF($J$9=25,'Mottes de 6'!BJ989,IF($J$9=26,'Mottes de 6'!BK989,IF($J$9=27,'Mottes de 6'!BL989,IF($J$9=28,'Mottes de 6'!BM989,IF($J$9=29,'Mottes de 6'!BN989,IF($J$9=30,'Mottes de 6'!BO989,IF($J$9=31,'Mottes de 6'!BP989,IF($J$9=32,'Mottes de 6'!BQ989,IF($J$9=33,'Mottes de 6'!BR989,IF($J$9=34,'Mottes de 6'!BS989,IF($J$9=35,'Mottes de 6'!BT989,))))))))))))))))))))))))))))))))))))))))))))))))))))</f>
        <v>0</v>
      </c>
      <c r="K3183" s="103" t="str">
        <f>IF('Mottes de 6'!R989=0,"","Erreur")</f>
        <v/>
      </c>
    </row>
    <row r="3184" spans="1:11" x14ac:dyDescent="0.25">
      <c r="A3184" s="103">
        <f>IF('Mottes de 6'!A990&lt;&gt;"",'Mottes de 6'!A990,"")</f>
        <v>21188</v>
      </c>
      <c r="B3184" s="103" t="str">
        <f>IF('Mottes de 6'!L990&lt;&gt;"",'Mottes de 6'!L990,"")</f>
        <v>Noai</v>
      </c>
      <c r="C3184" s="107" t="str">
        <f>IF('Mottes de 6'!B990&lt;&gt;"",'Mottes de 6'!B990,"")</f>
        <v>MENTHE</v>
      </c>
      <c r="D3184" s="107" t="str">
        <f>IF('Mottes de 6'!C990&lt;&gt;"",'Mottes de 6'!C990,"")</f>
        <v>Fraise</v>
      </c>
      <c r="E3184" s="103">
        <f>IF('Mottes de 6'!H990&lt;&gt;"",'Mottes de 6'!H990,"")</f>
        <v>10</v>
      </c>
      <c r="F3184" s="103" t="str">
        <f>IF('Mottes de 6'!E990&lt;&gt;"",'Mottes de 6'!E990,"")</f>
        <v>B</v>
      </c>
      <c r="G3184" s="103" t="str">
        <f>IF('Mottes de 6'!N990&lt;&gt;"",'Mottes de 6'!N990,"")</f>
        <v>M6</v>
      </c>
      <c r="H3184" s="103" t="str">
        <f>IF('Mottes de 6'!I990&lt;&gt;"",'Mottes de 6'!I990,"")</f>
        <v>B</v>
      </c>
      <c r="I3184" s="103" t="str">
        <f>IF('Mottes de 6'!J990&lt;&gt;"",'Mottes de 6'!J990,"")</f>
        <v/>
      </c>
      <c r="J3184" s="103">
        <f>IF($J$9=36,'Mottes de 6'!U990,IF($J$9=37,'Mottes de 6'!V990,IF($J$9=38,'Mottes de 6'!W990,IF($J$9=39,'Mottes de 6'!X990,IF($J$9=40,'Mottes de 6'!Y990,IF($J$9=41,'Mottes de 6'!Z990,IF($J$9=42,'Mottes de 6'!AA990,IF($J$9=43,'Mottes de 6'!AB990,IF($J$9=44,'Mottes de 6'!AC990,IF($J$9=45,'Mottes de 6'!AD990,IF($J$9=46,'Mottes de 6'!AE990,IF($J$9=47,'Mottes de 6'!AF990,IF($J$9=48,'Mottes de 6'!AG990,IF($J$9=49,'Mottes de 6'!AH990,IF($J$9=50,'Mottes de 6'!AI990,IF($J$9=51,'Mottes de 6'!AJ990,IF($J$9=52,'Mottes de 6'!AK990,IF($J$9=1,'Mottes de 6'!AL990,IF($J$9=2,'Mottes de 6'!AM990,IF($J$9=3,'Mottes de 6'!AN990,IF($J$9=4,'Mottes de 6'!AO990,IF($J$9=5,'Mottes de 6'!AP990,IF($J$9=6,'Mottes de 6'!AQ990,IF($J$9=7,'Mottes de 6'!AR990,IF($J$9=8,'Mottes de 6'!AS990,IF($J$9=9,'Mottes de 6'!AT990,IF($J$9=10,'Mottes de 6'!AU990,IF($J$9=11,'Mottes de 6'!AV990,IF($J$9=12,'Mottes de 6'!AW990,IF($J$9=13,'Mottes de 6'!AX990,IF($J$9=14,'Mottes de 6'!AY990,IF($J$9=15,'Mottes de 6'!AZ990,IF($J$9=16,'Mottes de 6'!BA990,IF($J$9=17,'Mottes de 6'!BB990,IF($J$9=18,'Mottes de 6'!BC990,IF($J$9=19,'Mottes de 6'!BD990,IF($J$9=20,'Mottes de 6'!BE990,IF($J$9=21,'Mottes de 6'!BF990,IF($J$9=22,'Mottes de 6'!BG990,IF($J$9=23,'Mottes de 6'!BH990,IF($J$9=24,'Mottes de 6'!BI990,IF($J$9=25,'Mottes de 6'!BJ990,IF($J$9=26,'Mottes de 6'!BK990,IF($J$9=27,'Mottes de 6'!BL990,IF($J$9=28,'Mottes de 6'!BM990,IF($J$9=29,'Mottes de 6'!BN990,IF($J$9=30,'Mottes de 6'!BO990,IF($J$9=31,'Mottes de 6'!BP990,IF($J$9=32,'Mottes de 6'!BQ990,IF($J$9=33,'Mottes de 6'!BR990,IF($J$9=34,'Mottes de 6'!BS990,IF($J$9=35,'Mottes de 6'!BT990,))))))))))))))))))))))))))))))))))))))))))))))))))))</f>
        <v>0</v>
      </c>
      <c r="K3184" s="103" t="str">
        <f>IF('Mottes de 6'!R990=0,"","Erreur")</f>
        <v/>
      </c>
    </row>
    <row r="3185" spans="1:11" x14ac:dyDescent="0.25">
      <c r="A3185" s="103">
        <f>IF('Mottes de 6'!A991&lt;&gt;"",'Mottes de 6'!A991,"")</f>
        <v>21190</v>
      </c>
      <c r="B3185" s="103" t="str">
        <f>IF('Mottes de 6'!L991&lt;&gt;"",'Mottes de 6'!L991,"")</f>
        <v>Noai</v>
      </c>
      <c r="C3185" s="107" t="str">
        <f>IF('Mottes de 6'!B991&lt;&gt;"",'Mottes de 6'!B991,"")</f>
        <v>MENTHE</v>
      </c>
      <c r="D3185" s="107" t="str">
        <f>IF('Mottes de 6'!C991&lt;&gt;"",'Mottes de 6'!C991,"")</f>
        <v>Hollywood</v>
      </c>
      <c r="E3185" s="103">
        <f>IF('Mottes de 6'!H991&lt;&gt;"",'Mottes de 6'!H991,"")</f>
        <v>10</v>
      </c>
      <c r="F3185" s="103" t="str">
        <f>IF('Mottes de 6'!E991&lt;&gt;"",'Mottes de 6'!E991,"")</f>
        <v>B</v>
      </c>
      <c r="G3185" s="103" t="str">
        <f>IF('Mottes de 6'!N991&lt;&gt;"",'Mottes de 6'!N991,"")</f>
        <v>M6</v>
      </c>
      <c r="H3185" s="103" t="str">
        <f>IF('Mottes de 6'!I991&lt;&gt;"",'Mottes de 6'!I991,"")</f>
        <v>B</v>
      </c>
      <c r="I3185" s="103" t="str">
        <f>IF('Mottes de 6'!J991&lt;&gt;"",'Mottes de 6'!J991,"")</f>
        <v/>
      </c>
      <c r="J3185" s="103">
        <f>IF($J$9=36,'Mottes de 6'!U991,IF($J$9=37,'Mottes de 6'!V991,IF($J$9=38,'Mottes de 6'!W991,IF($J$9=39,'Mottes de 6'!X991,IF($J$9=40,'Mottes de 6'!Y991,IF($J$9=41,'Mottes de 6'!Z991,IF($J$9=42,'Mottes de 6'!AA991,IF($J$9=43,'Mottes de 6'!AB991,IF($J$9=44,'Mottes de 6'!AC991,IF($J$9=45,'Mottes de 6'!AD991,IF($J$9=46,'Mottes de 6'!AE991,IF($J$9=47,'Mottes de 6'!AF991,IF($J$9=48,'Mottes de 6'!AG991,IF($J$9=49,'Mottes de 6'!AH991,IF($J$9=50,'Mottes de 6'!AI991,IF($J$9=51,'Mottes de 6'!AJ991,IF($J$9=52,'Mottes de 6'!AK991,IF($J$9=1,'Mottes de 6'!AL991,IF($J$9=2,'Mottes de 6'!AM991,IF($J$9=3,'Mottes de 6'!AN991,IF($J$9=4,'Mottes de 6'!AO991,IF($J$9=5,'Mottes de 6'!AP991,IF($J$9=6,'Mottes de 6'!AQ991,IF($J$9=7,'Mottes de 6'!AR991,IF($J$9=8,'Mottes de 6'!AS991,IF($J$9=9,'Mottes de 6'!AT991,IF($J$9=10,'Mottes de 6'!AU991,IF($J$9=11,'Mottes de 6'!AV991,IF($J$9=12,'Mottes de 6'!AW991,IF($J$9=13,'Mottes de 6'!AX991,IF($J$9=14,'Mottes de 6'!AY991,IF($J$9=15,'Mottes de 6'!AZ991,IF($J$9=16,'Mottes de 6'!BA991,IF($J$9=17,'Mottes de 6'!BB991,IF($J$9=18,'Mottes de 6'!BC991,IF($J$9=19,'Mottes de 6'!BD991,IF($J$9=20,'Mottes de 6'!BE991,IF($J$9=21,'Mottes de 6'!BF991,IF($J$9=22,'Mottes de 6'!BG991,IF($J$9=23,'Mottes de 6'!BH991,IF($J$9=24,'Mottes de 6'!BI991,IF($J$9=25,'Mottes de 6'!BJ991,IF($J$9=26,'Mottes de 6'!BK991,IF($J$9=27,'Mottes de 6'!BL991,IF($J$9=28,'Mottes de 6'!BM991,IF($J$9=29,'Mottes de 6'!BN991,IF($J$9=30,'Mottes de 6'!BO991,IF($J$9=31,'Mottes de 6'!BP991,IF($J$9=32,'Mottes de 6'!BQ991,IF($J$9=33,'Mottes de 6'!BR991,IF($J$9=34,'Mottes de 6'!BS991,IF($J$9=35,'Mottes de 6'!BT991,))))))))))))))))))))))))))))))))))))))))))))))))))))</f>
        <v>0</v>
      </c>
      <c r="K3185" s="103" t="str">
        <f>IF('Mottes de 6'!R991=0,"","Erreur")</f>
        <v/>
      </c>
    </row>
    <row r="3186" spans="1:11" x14ac:dyDescent="0.25">
      <c r="A3186" s="103">
        <f>IF('Mottes de 6'!A992&lt;&gt;"",'Mottes de 6'!A992,"")</f>
        <v>15651</v>
      </c>
      <c r="B3186" s="103" t="str">
        <f>IF('Mottes de 6'!L992&lt;&gt;"",'Mottes de 6'!L992,"")</f>
        <v>Noai</v>
      </c>
      <c r="C3186" s="107" t="str">
        <f>IF('Mottes de 6'!B992&lt;&gt;"",'Mottes de 6'!B992,"")</f>
        <v>MENTHE</v>
      </c>
      <c r="D3186" s="107" t="str">
        <f>IF('Mottes de 6'!C992&lt;&gt;"",'Mottes de 6'!C992,"")</f>
        <v>Marocaine</v>
      </c>
      <c r="E3186" s="103">
        <f>IF('Mottes de 6'!H992&lt;&gt;"",'Mottes de 6'!H992,"")</f>
        <v>10</v>
      </c>
      <c r="F3186" s="103" t="str">
        <f>IF('Mottes de 6'!E992&lt;&gt;"",'Mottes de 6'!E992,"")</f>
        <v>B</v>
      </c>
      <c r="G3186" s="103" t="str">
        <f>IF('Mottes de 6'!N992&lt;&gt;"",'Mottes de 6'!N992,"")</f>
        <v>M6</v>
      </c>
      <c r="H3186" s="103" t="str">
        <f>IF('Mottes de 6'!I992&lt;&gt;"",'Mottes de 6'!I992,"")</f>
        <v>B</v>
      </c>
      <c r="I3186" s="103" t="str">
        <f>IF('Mottes de 6'!J992&lt;&gt;"",'Mottes de 6'!J992,"")</f>
        <v/>
      </c>
      <c r="J3186" s="103">
        <f>IF($J$9=36,'Mottes de 6'!U992,IF($J$9=37,'Mottes de 6'!V992,IF($J$9=38,'Mottes de 6'!W992,IF($J$9=39,'Mottes de 6'!X992,IF($J$9=40,'Mottes de 6'!Y992,IF($J$9=41,'Mottes de 6'!Z992,IF($J$9=42,'Mottes de 6'!AA992,IF($J$9=43,'Mottes de 6'!AB992,IF($J$9=44,'Mottes de 6'!AC992,IF($J$9=45,'Mottes de 6'!AD992,IF($J$9=46,'Mottes de 6'!AE992,IF($J$9=47,'Mottes de 6'!AF992,IF($J$9=48,'Mottes de 6'!AG992,IF($J$9=49,'Mottes de 6'!AH992,IF($J$9=50,'Mottes de 6'!AI992,IF($J$9=51,'Mottes de 6'!AJ992,IF($J$9=52,'Mottes de 6'!AK992,IF($J$9=1,'Mottes de 6'!AL992,IF($J$9=2,'Mottes de 6'!AM992,IF($J$9=3,'Mottes de 6'!AN992,IF($J$9=4,'Mottes de 6'!AO992,IF($J$9=5,'Mottes de 6'!AP992,IF($J$9=6,'Mottes de 6'!AQ992,IF($J$9=7,'Mottes de 6'!AR992,IF($J$9=8,'Mottes de 6'!AS992,IF($J$9=9,'Mottes de 6'!AT992,IF($J$9=10,'Mottes de 6'!AU992,IF($J$9=11,'Mottes de 6'!AV992,IF($J$9=12,'Mottes de 6'!AW992,IF($J$9=13,'Mottes de 6'!AX992,IF($J$9=14,'Mottes de 6'!AY992,IF($J$9=15,'Mottes de 6'!AZ992,IF($J$9=16,'Mottes de 6'!BA992,IF($J$9=17,'Mottes de 6'!BB992,IF($J$9=18,'Mottes de 6'!BC992,IF($J$9=19,'Mottes de 6'!BD992,IF($J$9=20,'Mottes de 6'!BE992,IF($J$9=21,'Mottes de 6'!BF992,IF($J$9=22,'Mottes de 6'!BG992,IF($J$9=23,'Mottes de 6'!BH992,IF($J$9=24,'Mottes de 6'!BI992,IF($J$9=25,'Mottes de 6'!BJ992,IF($J$9=26,'Mottes de 6'!BK992,IF($J$9=27,'Mottes de 6'!BL992,IF($J$9=28,'Mottes de 6'!BM992,IF($J$9=29,'Mottes de 6'!BN992,IF($J$9=30,'Mottes de 6'!BO992,IF($J$9=31,'Mottes de 6'!BP992,IF($J$9=32,'Mottes de 6'!BQ992,IF($J$9=33,'Mottes de 6'!BR992,IF($J$9=34,'Mottes de 6'!BS992,IF($J$9=35,'Mottes de 6'!BT992,))))))))))))))))))))))))))))))))))))))))))))))))))))</f>
        <v>0</v>
      </c>
      <c r="K3186" s="103" t="str">
        <f>IF('Mottes de 6'!R992=0,"","Erreur")</f>
        <v/>
      </c>
    </row>
    <row r="3187" spans="1:11" x14ac:dyDescent="0.25">
      <c r="A3187" s="103">
        <f>IF('Mottes de 6'!A993&lt;&gt;"",'Mottes de 6'!A993,"")</f>
        <v>15222</v>
      </c>
      <c r="B3187" s="103" t="str">
        <f>IF('Mottes de 6'!L993&lt;&gt;"",'Mottes de 6'!L993,"")</f>
        <v>Noai</v>
      </c>
      <c r="C3187" s="107" t="str">
        <f>IF('Mottes de 6'!B993&lt;&gt;"",'Mottes de 6'!B993,"")</f>
        <v>MENTHE</v>
      </c>
      <c r="D3187" s="107" t="str">
        <f>IF('Mottes de 6'!C993&lt;&gt;"",'Mottes de 6'!C993,"")</f>
        <v>Mojito</v>
      </c>
      <c r="E3187" s="103">
        <f>IF('Mottes de 6'!H993&lt;&gt;"",'Mottes de 6'!H993,"")</f>
        <v>10</v>
      </c>
      <c r="F3187" s="103" t="str">
        <f>IF('Mottes de 6'!E993&lt;&gt;"",'Mottes de 6'!E993,"")</f>
        <v>B</v>
      </c>
      <c r="G3187" s="103" t="str">
        <f>IF('Mottes de 6'!N993&lt;&gt;"",'Mottes de 6'!N993,"")</f>
        <v>M6</v>
      </c>
      <c r="H3187" s="103" t="str">
        <f>IF('Mottes de 6'!I993&lt;&gt;"",'Mottes de 6'!I993,"")</f>
        <v>B</v>
      </c>
      <c r="I3187" s="103" t="str">
        <f>IF('Mottes de 6'!J993&lt;&gt;"",'Mottes de 6'!J993,"")</f>
        <v/>
      </c>
      <c r="J3187" s="103">
        <f>IF($J$9=36,'Mottes de 6'!U993,IF($J$9=37,'Mottes de 6'!V993,IF($J$9=38,'Mottes de 6'!W993,IF($J$9=39,'Mottes de 6'!X993,IF($J$9=40,'Mottes de 6'!Y993,IF($J$9=41,'Mottes de 6'!Z993,IF($J$9=42,'Mottes de 6'!AA993,IF($J$9=43,'Mottes de 6'!AB993,IF($J$9=44,'Mottes de 6'!AC993,IF($J$9=45,'Mottes de 6'!AD993,IF($J$9=46,'Mottes de 6'!AE993,IF($J$9=47,'Mottes de 6'!AF993,IF($J$9=48,'Mottes de 6'!AG993,IF($J$9=49,'Mottes de 6'!AH993,IF($J$9=50,'Mottes de 6'!AI993,IF($J$9=51,'Mottes de 6'!AJ993,IF($J$9=52,'Mottes de 6'!AK993,IF($J$9=1,'Mottes de 6'!AL993,IF($J$9=2,'Mottes de 6'!AM993,IF($J$9=3,'Mottes de 6'!AN993,IF($J$9=4,'Mottes de 6'!AO993,IF($J$9=5,'Mottes de 6'!AP993,IF($J$9=6,'Mottes de 6'!AQ993,IF($J$9=7,'Mottes de 6'!AR993,IF($J$9=8,'Mottes de 6'!AS993,IF($J$9=9,'Mottes de 6'!AT993,IF($J$9=10,'Mottes de 6'!AU993,IF($J$9=11,'Mottes de 6'!AV993,IF($J$9=12,'Mottes de 6'!AW993,IF($J$9=13,'Mottes de 6'!AX993,IF($J$9=14,'Mottes de 6'!AY993,IF($J$9=15,'Mottes de 6'!AZ993,IF($J$9=16,'Mottes de 6'!BA993,IF($J$9=17,'Mottes de 6'!BB993,IF($J$9=18,'Mottes de 6'!BC993,IF($J$9=19,'Mottes de 6'!BD993,IF($J$9=20,'Mottes de 6'!BE993,IF($J$9=21,'Mottes de 6'!BF993,IF($J$9=22,'Mottes de 6'!BG993,IF($J$9=23,'Mottes de 6'!BH993,IF($J$9=24,'Mottes de 6'!BI993,IF($J$9=25,'Mottes de 6'!BJ993,IF($J$9=26,'Mottes de 6'!BK993,IF($J$9=27,'Mottes de 6'!BL993,IF($J$9=28,'Mottes de 6'!BM993,IF($J$9=29,'Mottes de 6'!BN993,IF($J$9=30,'Mottes de 6'!BO993,IF($J$9=31,'Mottes de 6'!BP993,IF($J$9=32,'Mottes de 6'!BQ993,IF($J$9=33,'Mottes de 6'!BR993,IF($J$9=34,'Mottes de 6'!BS993,IF($J$9=35,'Mottes de 6'!BT993,))))))))))))))))))))))))))))))))))))))))))))))))))))</f>
        <v>0</v>
      </c>
      <c r="K3187" s="103" t="str">
        <f>IF('Mottes de 6'!R993=0,"","Erreur")</f>
        <v/>
      </c>
    </row>
    <row r="3188" spans="1:11" x14ac:dyDescent="0.25">
      <c r="A3188" s="103">
        <f>IF('Mottes de 6'!A994&lt;&gt;"",'Mottes de 6'!A994,"")</f>
        <v>21194</v>
      </c>
      <c r="B3188" s="103" t="str">
        <f>IF('Mottes de 6'!L994&lt;&gt;"",'Mottes de 6'!L994,"")</f>
        <v>Noai</v>
      </c>
      <c r="C3188" s="107" t="str">
        <f>IF('Mottes de 6'!B994&lt;&gt;"",'Mottes de 6'!B994,"")</f>
        <v>MENTHE</v>
      </c>
      <c r="D3188" s="107" t="str">
        <f>IF('Mottes de 6'!C994&lt;&gt;"",'Mottes de 6'!C994,"")</f>
        <v>Orange</v>
      </c>
      <c r="E3188" s="103">
        <f>IF('Mottes de 6'!H994&lt;&gt;"",'Mottes de 6'!H994,"")</f>
        <v>10</v>
      </c>
      <c r="F3188" s="103" t="str">
        <f>IF('Mottes de 6'!E994&lt;&gt;"",'Mottes de 6'!E994,"")</f>
        <v>B</v>
      </c>
      <c r="G3188" s="103" t="str">
        <f>IF('Mottes de 6'!N994&lt;&gt;"",'Mottes de 6'!N994,"")</f>
        <v>M6</v>
      </c>
      <c r="H3188" s="103" t="str">
        <f>IF('Mottes de 6'!I994&lt;&gt;"",'Mottes de 6'!I994,"")</f>
        <v>B</v>
      </c>
      <c r="I3188" s="103" t="str">
        <f>IF('Mottes de 6'!J994&lt;&gt;"",'Mottes de 6'!J994,"")</f>
        <v/>
      </c>
      <c r="J3188" s="103">
        <f>IF($J$9=36,'Mottes de 6'!U994,IF($J$9=37,'Mottes de 6'!V994,IF($J$9=38,'Mottes de 6'!W994,IF($J$9=39,'Mottes de 6'!X994,IF($J$9=40,'Mottes de 6'!Y994,IF($J$9=41,'Mottes de 6'!Z994,IF($J$9=42,'Mottes de 6'!AA994,IF($J$9=43,'Mottes de 6'!AB994,IF($J$9=44,'Mottes de 6'!AC994,IF($J$9=45,'Mottes de 6'!AD994,IF($J$9=46,'Mottes de 6'!AE994,IF($J$9=47,'Mottes de 6'!AF994,IF($J$9=48,'Mottes de 6'!AG994,IF($J$9=49,'Mottes de 6'!AH994,IF($J$9=50,'Mottes de 6'!AI994,IF($J$9=51,'Mottes de 6'!AJ994,IF($J$9=52,'Mottes de 6'!AK994,IF($J$9=1,'Mottes de 6'!AL994,IF($J$9=2,'Mottes de 6'!AM994,IF($J$9=3,'Mottes de 6'!AN994,IF($J$9=4,'Mottes de 6'!AO994,IF($J$9=5,'Mottes de 6'!AP994,IF($J$9=6,'Mottes de 6'!AQ994,IF($J$9=7,'Mottes de 6'!AR994,IF($J$9=8,'Mottes de 6'!AS994,IF($J$9=9,'Mottes de 6'!AT994,IF($J$9=10,'Mottes de 6'!AU994,IF($J$9=11,'Mottes de 6'!AV994,IF($J$9=12,'Mottes de 6'!AW994,IF($J$9=13,'Mottes de 6'!AX994,IF($J$9=14,'Mottes de 6'!AY994,IF($J$9=15,'Mottes de 6'!AZ994,IF($J$9=16,'Mottes de 6'!BA994,IF($J$9=17,'Mottes de 6'!BB994,IF($J$9=18,'Mottes de 6'!BC994,IF($J$9=19,'Mottes de 6'!BD994,IF($J$9=20,'Mottes de 6'!BE994,IF($J$9=21,'Mottes de 6'!BF994,IF($J$9=22,'Mottes de 6'!BG994,IF($J$9=23,'Mottes de 6'!BH994,IF($J$9=24,'Mottes de 6'!BI994,IF($J$9=25,'Mottes de 6'!BJ994,IF($J$9=26,'Mottes de 6'!BK994,IF($J$9=27,'Mottes de 6'!BL994,IF($J$9=28,'Mottes de 6'!BM994,IF($J$9=29,'Mottes de 6'!BN994,IF($J$9=30,'Mottes de 6'!BO994,IF($J$9=31,'Mottes de 6'!BP994,IF($J$9=32,'Mottes de 6'!BQ994,IF($J$9=33,'Mottes de 6'!BR994,IF($J$9=34,'Mottes de 6'!BS994,IF($J$9=35,'Mottes de 6'!BT994,))))))))))))))))))))))))))))))))))))))))))))))))))))</f>
        <v>0</v>
      </c>
      <c r="K3188" s="103" t="str">
        <f>IF('Mottes de 6'!R994=0,"","Erreur")</f>
        <v/>
      </c>
    </row>
    <row r="3189" spans="1:11" x14ac:dyDescent="0.25">
      <c r="A3189" s="103">
        <f>IF('Mottes de 6'!A995&lt;&gt;"",'Mottes de 6'!A995,"")</f>
        <v>15652</v>
      </c>
      <c r="B3189" s="103" t="str">
        <f>IF('Mottes de 6'!L995&lt;&gt;"",'Mottes de 6'!L995,"")</f>
        <v>Noai</v>
      </c>
      <c r="C3189" s="107" t="str">
        <f>IF('Mottes de 6'!B995&lt;&gt;"",'Mottes de 6'!B995,"")</f>
        <v>MENTHE</v>
      </c>
      <c r="D3189" s="107" t="str">
        <f>IF('Mottes de 6'!C995&lt;&gt;"",'Mottes de 6'!C995,"")</f>
        <v>Poivrée</v>
      </c>
      <c r="E3189" s="103">
        <f>IF('Mottes de 6'!H995&lt;&gt;"",'Mottes de 6'!H995,"")</f>
        <v>10</v>
      </c>
      <c r="F3189" s="103" t="str">
        <f>IF('Mottes de 6'!E995&lt;&gt;"",'Mottes de 6'!E995,"")</f>
        <v>B</v>
      </c>
      <c r="G3189" s="103" t="str">
        <f>IF('Mottes de 6'!N995&lt;&gt;"",'Mottes de 6'!N995,"")</f>
        <v>M6</v>
      </c>
      <c r="H3189" s="103" t="str">
        <f>IF('Mottes de 6'!I995&lt;&gt;"",'Mottes de 6'!I995,"")</f>
        <v>B</v>
      </c>
      <c r="I3189" s="103" t="str">
        <f>IF('Mottes de 6'!J995&lt;&gt;"",'Mottes de 6'!J995,"")</f>
        <v/>
      </c>
      <c r="J3189" s="103">
        <f>IF($J$9=36,'Mottes de 6'!U995,IF($J$9=37,'Mottes de 6'!V995,IF($J$9=38,'Mottes de 6'!W995,IF($J$9=39,'Mottes de 6'!X995,IF($J$9=40,'Mottes de 6'!Y995,IF($J$9=41,'Mottes de 6'!Z995,IF($J$9=42,'Mottes de 6'!AA995,IF($J$9=43,'Mottes de 6'!AB995,IF($J$9=44,'Mottes de 6'!AC995,IF($J$9=45,'Mottes de 6'!AD995,IF($J$9=46,'Mottes de 6'!AE995,IF($J$9=47,'Mottes de 6'!AF995,IF($J$9=48,'Mottes de 6'!AG995,IF($J$9=49,'Mottes de 6'!AH995,IF($J$9=50,'Mottes de 6'!AI995,IF($J$9=51,'Mottes de 6'!AJ995,IF($J$9=52,'Mottes de 6'!AK995,IF($J$9=1,'Mottes de 6'!AL995,IF($J$9=2,'Mottes de 6'!AM995,IF($J$9=3,'Mottes de 6'!AN995,IF($J$9=4,'Mottes de 6'!AO995,IF($J$9=5,'Mottes de 6'!AP995,IF($J$9=6,'Mottes de 6'!AQ995,IF($J$9=7,'Mottes de 6'!AR995,IF($J$9=8,'Mottes de 6'!AS995,IF($J$9=9,'Mottes de 6'!AT995,IF($J$9=10,'Mottes de 6'!AU995,IF($J$9=11,'Mottes de 6'!AV995,IF($J$9=12,'Mottes de 6'!AW995,IF($J$9=13,'Mottes de 6'!AX995,IF($J$9=14,'Mottes de 6'!AY995,IF($J$9=15,'Mottes de 6'!AZ995,IF($J$9=16,'Mottes de 6'!BA995,IF($J$9=17,'Mottes de 6'!BB995,IF($J$9=18,'Mottes de 6'!BC995,IF($J$9=19,'Mottes de 6'!BD995,IF($J$9=20,'Mottes de 6'!BE995,IF($J$9=21,'Mottes de 6'!BF995,IF($J$9=22,'Mottes de 6'!BG995,IF($J$9=23,'Mottes de 6'!BH995,IF($J$9=24,'Mottes de 6'!BI995,IF($J$9=25,'Mottes de 6'!BJ995,IF($J$9=26,'Mottes de 6'!BK995,IF($J$9=27,'Mottes de 6'!BL995,IF($J$9=28,'Mottes de 6'!BM995,IF($J$9=29,'Mottes de 6'!BN995,IF($J$9=30,'Mottes de 6'!BO995,IF($J$9=31,'Mottes de 6'!BP995,IF($J$9=32,'Mottes de 6'!BQ995,IF($J$9=33,'Mottes de 6'!BR995,IF($J$9=34,'Mottes de 6'!BS995,IF($J$9=35,'Mottes de 6'!BT995,))))))))))))))))))))))))))))))))))))))))))))))))))))</f>
        <v>0</v>
      </c>
      <c r="K3189" s="103" t="str">
        <f>IF('Mottes de 6'!R995=0,"","Erreur")</f>
        <v/>
      </c>
    </row>
    <row r="3190" spans="1:11" x14ac:dyDescent="0.25">
      <c r="A3190" s="103">
        <f>IF('Mottes de 6'!A996&lt;&gt;"",'Mottes de 6'!A996,"")</f>
        <v>21198</v>
      </c>
      <c r="B3190" s="103" t="str">
        <f>IF('Mottes de 6'!L996&lt;&gt;"",'Mottes de 6'!L996,"")</f>
        <v>Noai</v>
      </c>
      <c r="C3190" s="107" t="str">
        <f>IF('Mottes de 6'!B996&lt;&gt;"",'Mottes de 6'!B996,"")</f>
        <v>MENTHE</v>
      </c>
      <c r="D3190" s="107" t="str">
        <f>IF('Mottes de 6'!C996&lt;&gt;"",'Mottes de 6'!C996,"")</f>
        <v>Réglisse</v>
      </c>
      <c r="E3190" s="103">
        <f>IF('Mottes de 6'!H996&lt;&gt;"",'Mottes de 6'!H996,"")</f>
        <v>10</v>
      </c>
      <c r="F3190" s="103" t="str">
        <f>IF('Mottes de 6'!E996&lt;&gt;"",'Mottes de 6'!E996,"")</f>
        <v>B</v>
      </c>
      <c r="G3190" s="103" t="str">
        <f>IF('Mottes de 6'!N996&lt;&gt;"",'Mottes de 6'!N996,"")</f>
        <v>M6</v>
      </c>
      <c r="H3190" s="103" t="str">
        <f>IF('Mottes de 6'!I996&lt;&gt;"",'Mottes de 6'!I996,"")</f>
        <v>B</v>
      </c>
      <c r="I3190" s="103" t="str">
        <f>IF('Mottes de 6'!J996&lt;&gt;"",'Mottes de 6'!J996,"")</f>
        <v/>
      </c>
      <c r="J3190" s="103">
        <f>IF($J$9=36,'Mottes de 6'!U996,IF($J$9=37,'Mottes de 6'!V996,IF($J$9=38,'Mottes de 6'!W996,IF($J$9=39,'Mottes de 6'!X996,IF($J$9=40,'Mottes de 6'!Y996,IF($J$9=41,'Mottes de 6'!Z996,IF($J$9=42,'Mottes de 6'!AA996,IF($J$9=43,'Mottes de 6'!AB996,IF($J$9=44,'Mottes de 6'!AC996,IF($J$9=45,'Mottes de 6'!AD996,IF($J$9=46,'Mottes de 6'!AE996,IF($J$9=47,'Mottes de 6'!AF996,IF($J$9=48,'Mottes de 6'!AG996,IF($J$9=49,'Mottes de 6'!AH996,IF($J$9=50,'Mottes de 6'!AI996,IF($J$9=51,'Mottes de 6'!AJ996,IF($J$9=52,'Mottes de 6'!AK996,IF($J$9=1,'Mottes de 6'!AL996,IF($J$9=2,'Mottes de 6'!AM996,IF($J$9=3,'Mottes de 6'!AN996,IF($J$9=4,'Mottes de 6'!AO996,IF($J$9=5,'Mottes de 6'!AP996,IF($J$9=6,'Mottes de 6'!AQ996,IF($J$9=7,'Mottes de 6'!AR996,IF($J$9=8,'Mottes de 6'!AS996,IF($J$9=9,'Mottes de 6'!AT996,IF($J$9=10,'Mottes de 6'!AU996,IF($J$9=11,'Mottes de 6'!AV996,IF($J$9=12,'Mottes de 6'!AW996,IF($J$9=13,'Mottes de 6'!AX996,IF($J$9=14,'Mottes de 6'!AY996,IF($J$9=15,'Mottes de 6'!AZ996,IF($J$9=16,'Mottes de 6'!BA996,IF($J$9=17,'Mottes de 6'!BB996,IF($J$9=18,'Mottes de 6'!BC996,IF($J$9=19,'Mottes de 6'!BD996,IF($J$9=20,'Mottes de 6'!BE996,IF($J$9=21,'Mottes de 6'!BF996,IF($J$9=22,'Mottes de 6'!BG996,IF($J$9=23,'Mottes de 6'!BH996,IF($J$9=24,'Mottes de 6'!BI996,IF($J$9=25,'Mottes de 6'!BJ996,IF($J$9=26,'Mottes de 6'!BK996,IF($J$9=27,'Mottes de 6'!BL996,IF($J$9=28,'Mottes de 6'!BM996,IF($J$9=29,'Mottes de 6'!BN996,IF($J$9=30,'Mottes de 6'!BO996,IF($J$9=31,'Mottes de 6'!BP996,IF($J$9=32,'Mottes de 6'!BQ996,IF($J$9=33,'Mottes de 6'!BR996,IF($J$9=34,'Mottes de 6'!BS996,IF($J$9=35,'Mottes de 6'!BT996,))))))))))))))))))))))))))))))))))))))))))))))))))))</f>
        <v>0</v>
      </c>
      <c r="K3190" s="103" t="str">
        <f>IF('Mottes de 6'!R996=0,"","Erreur")</f>
        <v/>
      </c>
    </row>
    <row r="3191" spans="1:11" x14ac:dyDescent="0.25">
      <c r="A3191" s="103">
        <f>IF('Mottes de 6'!A997&lt;&gt;"",'Mottes de 6'!A997,"")</f>
        <v>25329</v>
      </c>
      <c r="B3191" s="103" t="str">
        <f>IF('Mottes de 6'!L997&lt;&gt;"",'Mottes de 6'!L997,"")</f>
        <v>Noai</v>
      </c>
      <c r="C3191" s="107" t="str">
        <f>IF('Mottes de 6'!B997&lt;&gt;"",'Mottes de 6'!B997,"")</f>
        <v>MENTHE</v>
      </c>
      <c r="D3191" s="107" t="str">
        <f>IF('Mottes de 6'!C997&lt;&gt;"",'Mottes de 6'!C997,"")</f>
        <v>Spanish</v>
      </c>
      <c r="E3191" s="103">
        <f>IF('Mottes de 6'!H997&lt;&gt;"",'Mottes de 6'!H997,"")</f>
        <v>10</v>
      </c>
      <c r="F3191" s="103" t="str">
        <f>IF('Mottes de 6'!E997&lt;&gt;"",'Mottes de 6'!E997,"")</f>
        <v>B</v>
      </c>
      <c r="G3191" s="103" t="str">
        <f>IF('Mottes de 6'!N997&lt;&gt;"",'Mottes de 6'!N997,"")</f>
        <v>M6</v>
      </c>
      <c r="H3191" s="103" t="str">
        <f>IF('Mottes de 6'!I997&lt;&gt;"",'Mottes de 6'!I997,"")</f>
        <v>B</v>
      </c>
      <c r="I3191" s="103" t="str">
        <f>IF('Mottes de 6'!J997&lt;&gt;"",'Mottes de 6'!J997,"")</f>
        <v/>
      </c>
      <c r="J3191" s="103">
        <f>IF($J$9=36,'Mottes de 6'!U997,IF($J$9=37,'Mottes de 6'!V997,IF($J$9=38,'Mottes de 6'!W997,IF($J$9=39,'Mottes de 6'!X997,IF($J$9=40,'Mottes de 6'!Y997,IF($J$9=41,'Mottes de 6'!Z997,IF($J$9=42,'Mottes de 6'!AA997,IF($J$9=43,'Mottes de 6'!AB997,IF($J$9=44,'Mottes de 6'!AC997,IF($J$9=45,'Mottes de 6'!AD997,IF($J$9=46,'Mottes de 6'!AE997,IF($J$9=47,'Mottes de 6'!AF997,IF($J$9=48,'Mottes de 6'!AG997,IF($J$9=49,'Mottes de 6'!AH997,IF($J$9=50,'Mottes de 6'!AI997,IF($J$9=51,'Mottes de 6'!AJ997,IF($J$9=52,'Mottes de 6'!AK997,IF($J$9=1,'Mottes de 6'!AL997,IF($J$9=2,'Mottes de 6'!AM997,IF($J$9=3,'Mottes de 6'!AN997,IF($J$9=4,'Mottes de 6'!AO997,IF($J$9=5,'Mottes de 6'!AP997,IF($J$9=6,'Mottes de 6'!AQ997,IF($J$9=7,'Mottes de 6'!AR997,IF($J$9=8,'Mottes de 6'!AS997,IF($J$9=9,'Mottes de 6'!AT997,IF($J$9=10,'Mottes de 6'!AU997,IF($J$9=11,'Mottes de 6'!AV997,IF($J$9=12,'Mottes de 6'!AW997,IF($J$9=13,'Mottes de 6'!AX997,IF($J$9=14,'Mottes de 6'!AY997,IF($J$9=15,'Mottes de 6'!AZ997,IF($J$9=16,'Mottes de 6'!BA997,IF($J$9=17,'Mottes de 6'!BB997,IF($J$9=18,'Mottes de 6'!BC997,IF($J$9=19,'Mottes de 6'!BD997,IF($J$9=20,'Mottes de 6'!BE997,IF($J$9=21,'Mottes de 6'!BF997,IF($J$9=22,'Mottes de 6'!BG997,IF($J$9=23,'Mottes de 6'!BH997,IF($J$9=24,'Mottes de 6'!BI997,IF($J$9=25,'Mottes de 6'!BJ997,IF($J$9=26,'Mottes de 6'!BK997,IF($J$9=27,'Mottes de 6'!BL997,IF($J$9=28,'Mottes de 6'!BM997,IF($J$9=29,'Mottes de 6'!BN997,IF($J$9=30,'Mottes de 6'!BO997,IF($J$9=31,'Mottes de 6'!BP997,IF($J$9=32,'Mottes de 6'!BQ997,IF($J$9=33,'Mottes de 6'!BR997,IF($J$9=34,'Mottes de 6'!BS997,IF($J$9=35,'Mottes de 6'!BT997,))))))))))))))))))))))))))))))))))))))))))))))))))))</f>
        <v>0</v>
      </c>
      <c r="K3191" s="103" t="str">
        <f>IF('Mottes de 6'!R997=0,"","Erreur")</f>
        <v/>
      </c>
    </row>
    <row r="3192" spans="1:11" x14ac:dyDescent="0.25">
      <c r="A3192" s="103">
        <f>IF('Mottes de 6'!A998&lt;&gt;"",'Mottes de 6'!A998,"")</f>
        <v>23875</v>
      </c>
      <c r="B3192" s="103" t="str">
        <f>IF('Mottes de 6'!L998&lt;&gt;"",'Mottes de 6'!L998,"")</f>
        <v>Noai</v>
      </c>
      <c r="C3192" s="107" t="str">
        <f>IF('Mottes de 6'!B998&lt;&gt;"",'Mottes de 6'!B998,"")</f>
        <v>MENTHE</v>
      </c>
      <c r="D3192" s="107" t="str">
        <f>IF('Mottes de 6'!C998&lt;&gt;"",'Mottes de 6'!C998,"")</f>
        <v>Verte Classique</v>
      </c>
      <c r="E3192" s="103">
        <f>IF('Mottes de 6'!H998&lt;&gt;"",'Mottes de 6'!H998,"")</f>
        <v>10</v>
      </c>
      <c r="F3192" s="103" t="str">
        <f>IF('Mottes de 6'!E998&lt;&gt;"",'Mottes de 6'!E998,"")</f>
        <v>B</v>
      </c>
      <c r="G3192" s="103" t="str">
        <f>IF('Mottes de 6'!N998&lt;&gt;"",'Mottes de 6'!N998,"")</f>
        <v>M6</v>
      </c>
      <c r="H3192" s="103" t="str">
        <f>IF('Mottes de 6'!I998&lt;&gt;"",'Mottes de 6'!I998,"")</f>
        <v>B</v>
      </c>
      <c r="I3192" s="103" t="str">
        <f>IF('Mottes de 6'!J998&lt;&gt;"",'Mottes de 6'!J998,"")</f>
        <v/>
      </c>
      <c r="J3192" s="103">
        <f>IF($J$9=36,'Mottes de 6'!U998,IF($J$9=37,'Mottes de 6'!V998,IF($J$9=38,'Mottes de 6'!W998,IF($J$9=39,'Mottes de 6'!X998,IF($J$9=40,'Mottes de 6'!Y998,IF($J$9=41,'Mottes de 6'!Z998,IF($J$9=42,'Mottes de 6'!AA998,IF($J$9=43,'Mottes de 6'!AB998,IF($J$9=44,'Mottes de 6'!AC998,IF($J$9=45,'Mottes de 6'!AD998,IF($J$9=46,'Mottes de 6'!AE998,IF($J$9=47,'Mottes de 6'!AF998,IF($J$9=48,'Mottes de 6'!AG998,IF($J$9=49,'Mottes de 6'!AH998,IF($J$9=50,'Mottes de 6'!AI998,IF($J$9=51,'Mottes de 6'!AJ998,IF($J$9=52,'Mottes de 6'!AK998,IF($J$9=1,'Mottes de 6'!AL998,IF($J$9=2,'Mottes de 6'!AM998,IF($J$9=3,'Mottes de 6'!AN998,IF($J$9=4,'Mottes de 6'!AO998,IF($J$9=5,'Mottes de 6'!AP998,IF($J$9=6,'Mottes de 6'!AQ998,IF($J$9=7,'Mottes de 6'!AR998,IF($J$9=8,'Mottes de 6'!AS998,IF($J$9=9,'Mottes de 6'!AT998,IF($J$9=10,'Mottes de 6'!AU998,IF($J$9=11,'Mottes de 6'!AV998,IF($J$9=12,'Mottes de 6'!AW998,IF($J$9=13,'Mottes de 6'!AX998,IF($J$9=14,'Mottes de 6'!AY998,IF($J$9=15,'Mottes de 6'!AZ998,IF($J$9=16,'Mottes de 6'!BA998,IF($J$9=17,'Mottes de 6'!BB998,IF($J$9=18,'Mottes de 6'!BC998,IF($J$9=19,'Mottes de 6'!BD998,IF($J$9=20,'Mottes de 6'!BE998,IF($J$9=21,'Mottes de 6'!BF998,IF($J$9=22,'Mottes de 6'!BG998,IF($J$9=23,'Mottes de 6'!BH998,IF($J$9=24,'Mottes de 6'!BI998,IF($J$9=25,'Mottes de 6'!BJ998,IF($J$9=26,'Mottes de 6'!BK998,IF($J$9=27,'Mottes de 6'!BL998,IF($J$9=28,'Mottes de 6'!BM998,IF($J$9=29,'Mottes de 6'!BN998,IF($J$9=30,'Mottes de 6'!BO998,IF($J$9=31,'Mottes de 6'!BP998,IF($J$9=32,'Mottes de 6'!BQ998,IF($J$9=33,'Mottes de 6'!BR998,IF($J$9=34,'Mottes de 6'!BS998,IF($J$9=35,'Mottes de 6'!BT998,))))))))))))))))))))))))))))))))))))))))))))))))))))</f>
        <v>0</v>
      </c>
      <c r="K3192" s="103" t="str">
        <f>IF('Mottes de 6'!R998=0,"","Erreur")</f>
        <v/>
      </c>
    </row>
    <row r="3193" spans="1:11" x14ac:dyDescent="0.25">
      <c r="A3193" s="450"/>
      <c r="B3193" s="450"/>
      <c r="C3193" s="451" t="s">
        <v>2083</v>
      </c>
      <c r="D3193" s="451"/>
      <c r="E3193" s="450"/>
      <c r="F3193" s="450"/>
      <c r="G3193" s="450"/>
      <c r="H3193" s="450"/>
      <c r="I3193" s="450"/>
      <c r="J3193" s="450">
        <f>SUBTOTAL(9,J3180:J3192)</f>
        <v>0</v>
      </c>
      <c r="K3193" s="450"/>
    </row>
    <row r="3194" spans="1:11" x14ac:dyDescent="0.25">
      <c r="A3194" s="103">
        <f>IF('Mottes de 6'!A999&lt;&gt;"",'Mottes de 6'!A999,"")</f>
        <v>21241</v>
      </c>
      <c r="B3194" s="103" t="str">
        <f>IF('Mottes de 6'!L999&lt;&gt;"",'Mottes de 6'!L999,"")</f>
        <v>Noai</v>
      </c>
      <c r="C3194" s="107" t="str">
        <f>IF('Mottes de 6'!B999&lt;&gt;"",'Mottes de 6'!B999,"")</f>
        <v>ORIGAN</v>
      </c>
      <c r="D3194" s="107" t="str">
        <f>IF('Mottes de 6'!C999&lt;&gt;"",'Mottes de 6'!C999,"")</f>
        <v>Cubain</v>
      </c>
      <c r="E3194" s="103">
        <f>IF('Mottes de 6'!H999&lt;&gt;"",'Mottes de 6'!H999,"")</f>
        <v>10</v>
      </c>
      <c r="F3194" s="103" t="str">
        <f>IF('Mottes de 6'!E999&lt;&gt;"",'Mottes de 6'!E999,"")</f>
        <v>B</v>
      </c>
      <c r="G3194" s="103" t="str">
        <f>IF('Mottes de 6'!N999&lt;&gt;"",'Mottes de 6'!N999,"")</f>
        <v>M6</v>
      </c>
      <c r="H3194" s="103" t="str">
        <f>IF('Mottes de 6'!I999&lt;&gt;"",'Mottes de 6'!I999,"")</f>
        <v>A</v>
      </c>
      <c r="I3194" s="103" t="str">
        <f>IF('Mottes de 6'!J999&lt;&gt;"",'Mottes de 6'!J999,"")</f>
        <v/>
      </c>
      <c r="J3194" s="103">
        <f>IF($J$9=36,'Mottes de 6'!U999,IF($J$9=37,'Mottes de 6'!V999,IF($J$9=38,'Mottes de 6'!W999,IF($J$9=39,'Mottes de 6'!X999,IF($J$9=40,'Mottes de 6'!Y999,IF($J$9=41,'Mottes de 6'!Z999,IF($J$9=42,'Mottes de 6'!AA999,IF($J$9=43,'Mottes de 6'!AB999,IF($J$9=44,'Mottes de 6'!AC999,IF($J$9=45,'Mottes de 6'!AD999,IF($J$9=46,'Mottes de 6'!AE999,IF($J$9=47,'Mottes de 6'!AF999,IF($J$9=48,'Mottes de 6'!AG999,IF($J$9=49,'Mottes de 6'!AH999,IF($J$9=50,'Mottes de 6'!AI999,IF($J$9=51,'Mottes de 6'!AJ999,IF($J$9=52,'Mottes de 6'!AK999,IF($J$9=1,'Mottes de 6'!AL999,IF($J$9=2,'Mottes de 6'!AM999,IF($J$9=3,'Mottes de 6'!AN999,IF($J$9=4,'Mottes de 6'!AO999,IF($J$9=5,'Mottes de 6'!AP999,IF($J$9=6,'Mottes de 6'!AQ999,IF($J$9=7,'Mottes de 6'!AR999,IF($J$9=8,'Mottes de 6'!AS999,IF($J$9=9,'Mottes de 6'!AT999,IF($J$9=10,'Mottes de 6'!AU999,IF($J$9=11,'Mottes de 6'!AV999,IF($J$9=12,'Mottes de 6'!AW999,IF($J$9=13,'Mottes de 6'!AX999,IF($J$9=14,'Mottes de 6'!AY999,IF($J$9=15,'Mottes de 6'!AZ999,IF($J$9=16,'Mottes de 6'!BA999,IF($J$9=17,'Mottes de 6'!BB999,IF($J$9=18,'Mottes de 6'!BC999,IF($J$9=19,'Mottes de 6'!BD999,IF($J$9=20,'Mottes de 6'!BE999,IF($J$9=21,'Mottes de 6'!BF999,IF($J$9=22,'Mottes de 6'!BG999,IF($J$9=23,'Mottes de 6'!BH999,IF($J$9=24,'Mottes de 6'!BI999,IF($J$9=25,'Mottes de 6'!BJ999,IF($J$9=26,'Mottes de 6'!BK999,IF($J$9=27,'Mottes de 6'!BL999,IF($J$9=28,'Mottes de 6'!BM999,IF($J$9=29,'Mottes de 6'!BN999,IF($J$9=30,'Mottes de 6'!BO999,IF($J$9=31,'Mottes de 6'!BP999,IF($J$9=32,'Mottes de 6'!BQ999,IF($J$9=33,'Mottes de 6'!BR999,IF($J$9=34,'Mottes de 6'!BS999,IF($J$9=35,'Mottes de 6'!BT999,))))))))))))))))))))))))))))))))))))))))))))))))))))</f>
        <v>0</v>
      </c>
      <c r="K3194" s="103" t="str">
        <f>IF('Mottes de 6'!R999=0,"","Erreur")</f>
        <v/>
      </c>
    </row>
    <row r="3195" spans="1:11" x14ac:dyDescent="0.25">
      <c r="A3195" s="103">
        <f>IF('Mottes de 6'!A1000&lt;&gt;"",'Mottes de 6'!A1000,"")</f>
        <v>15016</v>
      </c>
      <c r="B3195" s="103" t="str">
        <f>IF('Mottes de 6'!L1000&lt;&gt;"",'Mottes de 6'!L1000,"")</f>
        <v>Noai</v>
      </c>
      <c r="C3195" s="107" t="str">
        <f>IF('Mottes de 6'!B1000&lt;&gt;"",'Mottes de 6'!B1000,"")</f>
        <v>ORIGAN</v>
      </c>
      <c r="D3195" s="107" t="str">
        <f>IF('Mottes de 6'!C1000&lt;&gt;"",'Mottes de 6'!C1000,"")</f>
        <v>Origanum vulgare</v>
      </c>
      <c r="E3195" s="103">
        <f>IF('Mottes de 6'!H1000&lt;&gt;"",'Mottes de 6'!H1000,"")</f>
        <v>12</v>
      </c>
      <c r="F3195" s="103" t="str">
        <f>IF('Mottes de 6'!E1000&lt;&gt;"",'Mottes de 6'!E1000,"")</f>
        <v>B</v>
      </c>
      <c r="G3195" s="103" t="str">
        <f>IF('Mottes de 6'!N1000&lt;&gt;"",'Mottes de 6'!N1000,"")</f>
        <v>M6</v>
      </c>
      <c r="H3195" s="103" t="str">
        <f>IF('Mottes de 6'!I1000&lt;&gt;"",'Mottes de 6'!I1000,"")</f>
        <v>B</v>
      </c>
      <c r="I3195" s="103" t="str">
        <f>IF('Mottes de 6'!J1000&lt;&gt;"",'Mottes de 6'!J1000,"")</f>
        <v/>
      </c>
      <c r="J3195" s="103">
        <f>IF($J$9=36,'Mottes de 6'!U1000,IF($J$9=37,'Mottes de 6'!V1000,IF($J$9=38,'Mottes de 6'!W1000,IF($J$9=39,'Mottes de 6'!X1000,IF($J$9=40,'Mottes de 6'!Y1000,IF($J$9=41,'Mottes de 6'!Z1000,IF($J$9=42,'Mottes de 6'!AA1000,IF($J$9=43,'Mottes de 6'!AB1000,IF($J$9=44,'Mottes de 6'!AC1000,IF($J$9=45,'Mottes de 6'!AD1000,IF($J$9=46,'Mottes de 6'!AE1000,IF($J$9=47,'Mottes de 6'!AF1000,IF($J$9=48,'Mottes de 6'!AG1000,IF($J$9=49,'Mottes de 6'!AH1000,IF($J$9=50,'Mottes de 6'!AI1000,IF($J$9=51,'Mottes de 6'!AJ1000,IF($J$9=52,'Mottes de 6'!AK1000,IF($J$9=1,'Mottes de 6'!AL1000,IF($J$9=2,'Mottes de 6'!AM1000,IF($J$9=3,'Mottes de 6'!AN1000,IF($J$9=4,'Mottes de 6'!AO1000,IF($J$9=5,'Mottes de 6'!AP1000,IF($J$9=6,'Mottes de 6'!AQ1000,IF($J$9=7,'Mottes de 6'!AR1000,IF($J$9=8,'Mottes de 6'!AS1000,IF($J$9=9,'Mottes de 6'!AT1000,IF($J$9=10,'Mottes de 6'!AU1000,IF($J$9=11,'Mottes de 6'!AV1000,IF($J$9=12,'Mottes de 6'!AW1000,IF($J$9=13,'Mottes de 6'!AX1000,IF($J$9=14,'Mottes de 6'!AY1000,IF($J$9=15,'Mottes de 6'!AZ1000,IF($J$9=16,'Mottes de 6'!BA1000,IF($J$9=17,'Mottes de 6'!BB1000,IF($J$9=18,'Mottes de 6'!BC1000,IF($J$9=19,'Mottes de 6'!BD1000,IF($J$9=20,'Mottes de 6'!BE1000,IF($J$9=21,'Mottes de 6'!BF1000,IF($J$9=22,'Mottes de 6'!BG1000,IF($J$9=23,'Mottes de 6'!BH1000,IF($J$9=24,'Mottes de 6'!BI1000,IF($J$9=25,'Mottes de 6'!BJ1000,IF($J$9=26,'Mottes de 6'!BK1000,IF($J$9=27,'Mottes de 6'!BL1000,IF($J$9=28,'Mottes de 6'!BM1000,IF($J$9=29,'Mottes de 6'!BN1000,IF($J$9=30,'Mottes de 6'!BO1000,IF($J$9=31,'Mottes de 6'!BP1000,IF($J$9=32,'Mottes de 6'!BQ1000,IF($J$9=33,'Mottes de 6'!BR1000,IF($J$9=34,'Mottes de 6'!BS1000,IF($J$9=35,'Mottes de 6'!BT1000,))))))))))))))))))))))))))))))))))))))))))))))))))))</f>
        <v>0</v>
      </c>
      <c r="K3195" s="103" t="str">
        <f>IF('Mottes de 6'!R1000=0,"","Erreur")</f>
        <v/>
      </c>
    </row>
    <row r="3196" spans="1:11" x14ac:dyDescent="0.25">
      <c r="A3196" s="450"/>
      <c r="B3196" s="450"/>
      <c r="C3196" s="451" t="s">
        <v>2009</v>
      </c>
      <c r="D3196" s="451"/>
      <c r="E3196" s="450"/>
      <c r="F3196" s="450"/>
      <c r="G3196" s="450"/>
      <c r="H3196" s="450"/>
      <c r="I3196" s="450"/>
      <c r="J3196" s="450">
        <f>SUBTOTAL(9,J3194:J3195)</f>
        <v>0</v>
      </c>
      <c r="K3196" s="450"/>
    </row>
    <row r="3197" spans="1:11" x14ac:dyDescent="0.25">
      <c r="A3197" s="103">
        <f>IF('Mottes de 6'!A1001&lt;&gt;"",'Mottes de 6'!A1001,"")</f>
        <v>13161</v>
      </c>
      <c r="B3197" s="103" t="str">
        <f>IF('Mottes de 6'!L1001&lt;&gt;"",'Mottes de 6'!L1001,"")</f>
        <v>Noai</v>
      </c>
      <c r="C3197" s="107" t="str">
        <f>IF('Mottes de 6'!B1001&lt;&gt;"",'Mottes de 6'!B1001,"")</f>
        <v>OSEILLE</v>
      </c>
      <c r="D3197" s="107" t="str">
        <f>IF('Mottes de 6'!C1001&lt;&gt;"",'Mottes de 6'!C1001,"")</f>
        <v>Large de Belleville</v>
      </c>
      <c r="E3197" s="103">
        <f>IF('Mottes de 6'!H1001&lt;&gt;"",'Mottes de 6'!H1001,"")</f>
        <v>11</v>
      </c>
      <c r="F3197" s="103" t="str">
        <f>IF('Mottes de 6'!E1001&lt;&gt;"",'Mottes de 6'!E1001,"")</f>
        <v>S</v>
      </c>
      <c r="G3197" s="103" t="str">
        <f>IF('Mottes de 6'!N1001&lt;&gt;"",'Mottes de 6'!N1001,"")</f>
        <v>M6</v>
      </c>
      <c r="H3197" s="103" t="str">
        <f>IF('Mottes de 6'!I1001&lt;&gt;"",'Mottes de 6'!I1001,"")</f>
        <v>H</v>
      </c>
      <c r="I3197" s="103" t="str">
        <f>IF('Mottes de 6'!J1001&lt;&gt;"",'Mottes de 6'!J1001,"")</f>
        <v/>
      </c>
      <c r="J3197" s="103">
        <f>IF($J$9=36,'Mottes de 6'!U1001,IF($J$9=37,'Mottes de 6'!V1001,IF($J$9=38,'Mottes de 6'!W1001,IF($J$9=39,'Mottes de 6'!X1001,IF($J$9=40,'Mottes de 6'!Y1001,IF($J$9=41,'Mottes de 6'!Z1001,IF($J$9=42,'Mottes de 6'!AA1001,IF($J$9=43,'Mottes de 6'!AB1001,IF($J$9=44,'Mottes de 6'!AC1001,IF($J$9=45,'Mottes de 6'!AD1001,IF($J$9=46,'Mottes de 6'!AE1001,IF($J$9=47,'Mottes de 6'!AF1001,IF($J$9=48,'Mottes de 6'!AG1001,IF($J$9=49,'Mottes de 6'!AH1001,IF($J$9=50,'Mottes de 6'!AI1001,IF($J$9=51,'Mottes de 6'!AJ1001,IF($J$9=52,'Mottes de 6'!AK1001,IF($J$9=1,'Mottes de 6'!AL1001,IF($J$9=2,'Mottes de 6'!AM1001,IF($J$9=3,'Mottes de 6'!AN1001,IF($J$9=4,'Mottes de 6'!AO1001,IF($J$9=5,'Mottes de 6'!AP1001,IF($J$9=6,'Mottes de 6'!AQ1001,IF($J$9=7,'Mottes de 6'!AR1001,IF($J$9=8,'Mottes de 6'!AS1001,IF($J$9=9,'Mottes de 6'!AT1001,IF($J$9=10,'Mottes de 6'!AU1001,IF($J$9=11,'Mottes de 6'!AV1001,IF($J$9=12,'Mottes de 6'!AW1001,IF($J$9=13,'Mottes de 6'!AX1001,IF($J$9=14,'Mottes de 6'!AY1001,IF($J$9=15,'Mottes de 6'!AZ1001,IF($J$9=16,'Mottes de 6'!BA1001,IF($J$9=17,'Mottes de 6'!BB1001,IF($J$9=18,'Mottes de 6'!BC1001,IF($J$9=19,'Mottes de 6'!BD1001,IF($J$9=20,'Mottes de 6'!BE1001,IF($J$9=21,'Mottes de 6'!BF1001,IF($J$9=22,'Mottes de 6'!BG1001,IF($J$9=23,'Mottes de 6'!BH1001,IF($J$9=24,'Mottes de 6'!BI1001,IF($J$9=25,'Mottes de 6'!BJ1001,IF($J$9=26,'Mottes de 6'!BK1001,IF($J$9=27,'Mottes de 6'!BL1001,IF($J$9=28,'Mottes de 6'!BM1001,IF($J$9=29,'Mottes de 6'!BN1001,IF($J$9=30,'Mottes de 6'!BO1001,IF($J$9=31,'Mottes de 6'!BP1001,IF($J$9=32,'Mottes de 6'!BQ1001,IF($J$9=33,'Mottes de 6'!BR1001,IF($J$9=34,'Mottes de 6'!BS1001,IF($J$9=35,'Mottes de 6'!BT1001,))))))))))))))))))))))))))))))))))))))))))))))))))))</f>
        <v>0</v>
      </c>
      <c r="K3197" s="103" t="str">
        <f>IF('Mottes de 6'!R1001=0,"","Erreur")</f>
        <v/>
      </c>
    </row>
    <row r="3198" spans="1:11" x14ac:dyDescent="0.25">
      <c r="A3198" s="103">
        <f>IF('Mottes de 6'!A1002&lt;&gt;"",'Mottes de 6'!A1002,"")</f>
        <v>21247</v>
      </c>
      <c r="B3198" s="103" t="str">
        <f>IF('Mottes de 6'!L1002&lt;&gt;"",'Mottes de 6'!L1002,"")</f>
        <v>Noai</v>
      </c>
      <c r="C3198" s="107" t="str">
        <f>IF('Mottes de 6'!B1002&lt;&gt;"",'Mottes de 6'!B1002,"")</f>
        <v>OSEILLE</v>
      </c>
      <c r="D3198" s="107" t="str">
        <f>IF('Mottes de 6'!C1002&lt;&gt;"",'Mottes de 6'!C1002,"")</f>
        <v>Sanguine</v>
      </c>
      <c r="E3198" s="103">
        <f>IF('Mottes de 6'!H1002&lt;&gt;"",'Mottes de 6'!H1002,"")</f>
        <v>12</v>
      </c>
      <c r="F3198" s="103" t="str">
        <f>IF('Mottes de 6'!E1002&lt;&gt;"",'Mottes de 6'!E1002,"")</f>
        <v>S</v>
      </c>
      <c r="G3198" s="103" t="str">
        <f>IF('Mottes de 6'!N1002&lt;&gt;"",'Mottes de 6'!N1002,"")</f>
        <v>M6</v>
      </c>
      <c r="H3198" s="103" t="str">
        <f>IF('Mottes de 6'!I1002&lt;&gt;"",'Mottes de 6'!I1002,"")</f>
        <v>H</v>
      </c>
      <c r="I3198" s="103" t="str">
        <f>IF('Mottes de 6'!J1002&lt;&gt;"",'Mottes de 6'!J1002,"")</f>
        <v/>
      </c>
      <c r="J3198" s="103">
        <f>IF($J$9=36,'Mottes de 6'!U1002,IF($J$9=37,'Mottes de 6'!V1002,IF($J$9=38,'Mottes de 6'!W1002,IF($J$9=39,'Mottes de 6'!X1002,IF($J$9=40,'Mottes de 6'!Y1002,IF($J$9=41,'Mottes de 6'!Z1002,IF($J$9=42,'Mottes de 6'!AA1002,IF($J$9=43,'Mottes de 6'!AB1002,IF($J$9=44,'Mottes de 6'!AC1002,IF($J$9=45,'Mottes de 6'!AD1002,IF($J$9=46,'Mottes de 6'!AE1002,IF($J$9=47,'Mottes de 6'!AF1002,IF($J$9=48,'Mottes de 6'!AG1002,IF($J$9=49,'Mottes de 6'!AH1002,IF($J$9=50,'Mottes de 6'!AI1002,IF($J$9=51,'Mottes de 6'!AJ1002,IF($J$9=52,'Mottes de 6'!AK1002,IF($J$9=1,'Mottes de 6'!AL1002,IF($J$9=2,'Mottes de 6'!AM1002,IF($J$9=3,'Mottes de 6'!AN1002,IF($J$9=4,'Mottes de 6'!AO1002,IF($J$9=5,'Mottes de 6'!AP1002,IF($J$9=6,'Mottes de 6'!AQ1002,IF($J$9=7,'Mottes de 6'!AR1002,IF($J$9=8,'Mottes de 6'!AS1002,IF($J$9=9,'Mottes de 6'!AT1002,IF($J$9=10,'Mottes de 6'!AU1002,IF($J$9=11,'Mottes de 6'!AV1002,IF($J$9=12,'Mottes de 6'!AW1002,IF($J$9=13,'Mottes de 6'!AX1002,IF($J$9=14,'Mottes de 6'!AY1002,IF($J$9=15,'Mottes de 6'!AZ1002,IF($J$9=16,'Mottes de 6'!BA1002,IF($J$9=17,'Mottes de 6'!BB1002,IF($J$9=18,'Mottes de 6'!BC1002,IF($J$9=19,'Mottes de 6'!BD1002,IF($J$9=20,'Mottes de 6'!BE1002,IF($J$9=21,'Mottes de 6'!BF1002,IF($J$9=22,'Mottes de 6'!BG1002,IF($J$9=23,'Mottes de 6'!BH1002,IF($J$9=24,'Mottes de 6'!BI1002,IF($J$9=25,'Mottes de 6'!BJ1002,IF($J$9=26,'Mottes de 6'!BK1002,IF($J$9=27,'Mottes de 6'!BL1002,IF($J$9=28,'Mottes de 6'!BM1002,IF($J$9=29,'Mottes de 6'!BN1002,IF($J$9=30,'Mottes de 6'!BO1002,IF($J$9=31,'Mottes de 6'!BP1002,IF($J$9=32,'Mottes de 6'!BQ1002,IF($J$9=33,'Mottes de 6'!BR1002,IF($J$9=34,'Mottes de 6'!BS1002,IF($J$9=35,'Mottes de 6'!BT1002,))))))))))))))))))))))))))))))))))))))))))))))))))))</f>
        <v>0</v>
      </c>
      <c r="K3198" s="103" t="str">
        <f>IF('Mottes de 6'!R1002=0,"","Erreur")</f>
        <v/>
      </c>
    </row>
    <row r="3199" spans="1:11" x14ac:dyDescent="0.25">
      <c r="A3199" s="450"/>
      <c r="B3199" s="450"/>
      <c r="C3199" s="451" t="s">
        <v>2084</v>
      </c>
      <c r="D3199" s="451"/>
      <c r="E3199" s="450"/>
      <c r="F3199" s="450"/>
      <c r="G3199" s="450"/>
      <c r="H3199" s="450"/>
      <c r="I3199" s="450"/>
      <c r="J3199" s="450">
        <f>SUBTOTAL(9,J3197:J3198)</f>
        <v>0</v>
      </c>
      <c r="K3199" s="450"/>
    </row>
    <row r="3200" spans="1:11" x14ac:dyDescent="0.25">
      <c r="A3200" s="103">
        <f>IF('Mottes de 6'!A1003&lt;&gt;"",'Mottes de 6'!A1003,"")</f>
        <v>12668</v>
      </c>
      <c r="B3200" s="103" t="str">
        <f>IF('Mottes de 6'!L1003&lt;&gt;"",'Mottes de 6'!L1003,"")</f>
        <v>Noai</v>
      </c>
      <c r="C3200" s="107" t="str">
        <f>IF('Mottes de 6'!B1003&lt;&gt;"",'Mottes de 6'!B1003,"")</f>
        <v>PERSIL</v>
      </c>
      <c r="D3200" s="107" t="str">
        <f>IF('Mottes de 6'!C1003&lt;&gt;"",'Mottes de 6'!C1003,"")</f>
        <v>Frisé robust</v>
      </c>
      <c r="E3200" s="103">
        <f>IF('Mottes de 6'!H1003&lt;&gt;"",'Mottes de 6'!H1003,"")</f>
        <v>11</v>
      </c>
      <c r="F3200" s="103" t="str">
        <f>IF('Mottes de 6'!E1003&lt;&gt;"",'Mottes de 6'!E1003,"")</f>
        <v>S</v>
      </c>
      <c r="G3200" s="103" t="str">
        <f>IF('Mottes de 6'!N1003&lt;&gt;"",'Mottes de 6'!N1003,"")</f>
        <v>M6</v>
      </c>
      <c r="H3200" s="103" t="str">
        <f>IF('Mottes de 6'!I1003&lt;&gt;"",'Mottes de 6'!I1003,"")</f>
        <v>F</v>
      </c>
      <c r="I3200" s="103" t="str">
        <f>IF('Mottes de 6'!J1003&lt;&gt;"",'Mottes de 6'!J1003,"")</f>
        <v/>
      </c>
      <c r="J3200" s="103">
        <f>IF($J$9=36,'Mottes de 6'!U1003,IF($J$9=37,'Mottes de 6'!V1003,IF($J$9=38,'Mottes de 6'!W1003,IF($J$9=39,'Mottes de 6'!X1003,IF($J$9=40,'Mottes de 6'!Y1003,IF($J$9=41,'Mottes de 6'!Z1003,IF($J$9=42,'Mottes de 6'!AA1003,IF($J$9=43,'Mottes de 6'!AB1003,IF($J$9=44,'Mottes de 6'!AC1003,IF($J$9=45,'Mottes de 6'!AD1003,IF($J$9=46,'Mottes de 6'!AE1003,IF($J$9=47,'Mottes de 6'!AF1003,IF($J$9=48,'Mottes de 6'!AG1003,IF($J$9=49,'Mottes de 6'!AH1003,IF($J$9=50,'Mottes de 6'!AI1003,IF($J$9=51,'Mottes de 6'!AJ1003,IF($J$9=52,'Mottes de 6'!AK1003,IF($J$9=1,'Mottes de 6'!AL1003,IF($J$9=2,'Mottes de 6'!AM1003,IF($J$9=3,'Mottes de 6'!AN1003,IF($J$9=4,'Mottes de 6'!AO1003,IF($J$9=5,'Mottes de 6'!AP1003,IF($J$9=6,'Mottes de 6'!AQ1003,IF($J$9=7,'Mottes de 6'!AR1003,IF($J$9=8,'Mottes de 6'!AS1003,IF($J$9=9,'Mottes de 6'!AT1003,IF($J$9=10,'Mottes de 6'!AU1003,IF($J$9=11,'Mottes de 6'!AV1003,IF($J$9=12,'Mottes de 6'!AW1003,IF($J$9=13,'Mottes de 6'!AX1003,IF($J$9=14,'Mottes de 6'!AY1003,IF($J$9=15,'Mottes de 6'!AZ1003,IF($J$9=16,'Mottes de 6'!BA1003,IF($J$9=17,'Mottes de 6'!BB1003,IF($J$9=18,'Mottes de 6'!BC1003,IF($J$9=19,'Mottes de 6'!BD1003,IF($J$9=20,'Mottes de 6'!BE1003,IF($J$9=21,'Mottes de 6'!BF1003,IF($J$9=22,'Mottes de 6'!BG1003,IF($J$9=23,'Mottes de 6'!BH1003,IF($J$9=24,'Mottes de 6'!BI1003,IF($J$9=25,'Mottes de 6'!BJ1003,IF($J$9=26,'Mottes de 6'!BK1003,IF($J$9=27,'Mottes de 6'!BL1003,IF($J$9=28,'Mottes de 6'!BM1003,IF($J$9=29,'Mottes de 6'!BN1003,IF($J$9=30,'Mottes de 6'!BO1003,IF($J$9=31,'Mottes de 6'!BP1003,IF($J$9=32,'Mottes de 6'!BQ1003,IF($J$9=33,'Mottes de 6'!BR1003,IF($J$9=34,'Mottes de 6'!BS1003,IF($J$9=35,'Mottes de 6'!BT1003,))))))))))))))))))))))))))))))))))))))))))))))))))))</f>
        <v>0</v>
      </c>
      <c r="K3200" s="103" t="str">
        <f>IF('Mottes de 6'!R1003=0,"","Erreur")</f>
        <v/>
      </c>
    </row>
    <row r="3201" spans="1:11" x14ac:dyDescent="0.25">
      <c r="A3201" s="103">
        <f>IF('Mottes de 6'!A1004&lt;&gt;"",'Mottes de 6'!A1004,"")</f>
        <v>12669</v>
      </c>
      <c r="B3201" s="103" t="str">
        <f>IF('Mottes de 6'!L1004&lt;&gt;"",'Mottes de 6'!L1004,"")</f>
        <v>Noai</v>
      </c>
      <c r="C3201" s="107" t="str">
        <f>IF('Mottes de 6'!B1004&lt;&gt;"",'Mottes de 6'!B1004,"")</f>
        <v>PERSIL</v>
      </c>
      <c r="D3201" s="107" t="str">
        <f>IF('Mottes de 6'!C1004&lt;&gt;"",'Mottes de 6'!C1004,"")</f>
        <v>Plat Géant d'Italie</v>
      </c>
      <c r="E3201" s="103">
        <f>IF('Mottes de 6'!H1004&lt;&gt;"",'Mottes de 6'!H1004,"")</f>
        <v>11</v>
      </c>
      <c r="F3201" s="103" t="str">
        <f>IF('Mottes de 6'!E1004&lt;&gt;"",'Mottes de 6'!E1004,"")</f>
        <v>S</v>
      </c>
      <c r="G3201" s="103" t="str">
        <f>IF('Mottes de 6'!N1004&lt;&gt;"",'Mottes de 6'!N1004,"")</f>
        <v>M6</v>
      </c>
      <c r="H3201" s="103" t="str">
        <f>IF('Mottes de 6'!I1004&lt;&gt;"",'Mottes de 6'!I1004,"")</f>
        <v>F</v>
      </c>
      <c r="I3201" s="103" t="str">
        <f>IF('Mottes de 6'!J1004&lt;&gt;"",'Mottes de 6'!J1004,"")</f>
        <v/>
      </c>
      <c r="J3201" s="103">
        <f>IF($J$9=36,'Mottes de 6'!U1004,IF($J$9=37,'Mottes de 6'!V1004,IF($J$9=38,'Mottes de 6'!W1004,IF($J$9=39,'Mottes de 6'!X1004,IF($J$9=40,'Mottes de 6'!Y1004,IF($J$9=41,'Mottes de 6'!Z1004,IF($J$9=42,'Mottes de 6'!AA1004,IF($J$9=43,'Mottes de 6'!AB1004,IF($J$9=44,'Mottes de 6'!AC1004,IF($J$9=45,'Mottes de 6'!AD1004,IF($J$9=46,'Mottes de 6'!AE1004,IF($J$9=47,'Mottes de 6'!AF1004,IF($J$9=48,'Mottes de 6'!AG1004,IF($J$9=49,'Mottes de 6'!AH1004,IF($J$9=50,'Mottes de 6'!AI1004,IF($J$9=51,'Mottes de 6'!AJ1004,IF($J$9=52,'Mottes de 6'!AK1004,IF($J$9=1,'Mottes de 6'!AL1004,IF($J$9=2,'Mottes de 6'!AM1004,IF($J$9=3,'Mottes de 6'!AN1004,IF($J$9=4,'Mottes de 6'!AO1004,IF($J$9=5,'Mottes de 6'!AP1004,IF($J$9=6,'Mottes de 6'!AQ1004,IF($J$9=7,'Mottes de 6'!AR1004,IF($J$9=8,'Mottes de 6'!AS1004,IF($J$9=9,'Mottes de 6'!AT1004,IF($J$9=10,'Mottes de 6'!AU1004,IF($J$9=11,'Mottes de 6'!AV1004,IF($J$9=12,'Mottes de 6'!AW1004,IF($J$9=13,'Mottes de 6'!AX1004,IF($J$9=14,'Mottes de 6'!AY1004,IF($J$9=15,'Mottes de 6'!AZ1004,IF($J$9=16,'Mottes de 6'!BA1004,IF($J$9=17,'Mottes de 6'!BB1004,IF($J$9=18,'Mottes de 6'!BC1004,IF($J$9=19,'Mottes de 6'!BD1004,IF($J$9=20,'Mottes de 6'!BE1004,IF($J$9=21,'Mottes de 6'!BF1004,IF($J$9=22,'Mottes de 6'!BG1004,IF($J$9=23,'Mottes de 6'!BH1004,IF($J$9=24,'Mottes de 6'!BI1004,IF($J$9=25,'Mottes de 6'!BJ1004,IF($J$9=26,'Mottes de 6'!BK1004,IF($J$9=27,'Mottes de 6'!BL1004,IF($J$9=28,'Mottes de 6'!BM1004,IF($J$9=29,'Mottes de 6'!BN1004,IF($J$9=30,'Mottes de 6'!BO1004,IF($J$9=31,'Mottes de 6'!BP1004,IF($J$9=32,'Mottes de 6'!BQ1004,IF($J$9=33,'Mottes de 6'!BR1004,IF($J$9=34,'Mottes de 6'!BS1004,IF($J$9=35,'Mottes de 6'!BT1004,))))))))))))))))))))))))))))))))))))))))))))))))))))</f>
        <v>0</v>
      </c>
      <c r="K3201" s="103" t="str">
        <f>IF('Mottes de 6'!R1004=0,"","Erreur")</f>
        <v/>
      </c>
    </row>
    <row r="3202" spans="1:11" x14ac:dyDescent="0.25">
      <c r="A3202" s="450"/>
      <c r="B3202" s="450"/>
      <c r="C3202" s="451" t="s">
        <v>2085</v>
      </c>
      <c r="D3202" s="451"/>
      <c r="E3202" s="450"/>
      <c r="F3202" s="450"/>
      <c r="G3202" s="450"/>
      <c r="H3202" s="450"/>
      <c r="I3202" s="450"/>
      <c r="J3202" s="450">
        <f>SUBTOTAL(9,J3200:J3201)</f>
        <v>0</v>
      </c>
      <c r="K3202" s="450"/>
    </row>
    <row r="3203" spans="1:11" x14ac:dyDescent="0.25">
      <c r="A3203" s="103">
        <f>IF('Mottes de 6'!A1005&lt;&gt;"",'Mottes de 6'!A1005,"")</f>
        <v>13451</v>
      </c>
      <c r="B3203" s="103" t="str">
        <f>IF('Mottes de 6'!L1005&lt;&gt;"",'Mottes de 6'!L1005,"")</f>
        <v>Noai</v>
      </c>
      <c r="C3203" s="107" t="str">
        <f>IF('Mottes de 6'!B1005&lt;&gt;"",'Mottes de 6'!B1005,"")</f>
        <v>RHUBARBE</v>
      </c>
      <c r="D3203" s="107" t="str">
        <f>IF('Mottes de 6'!C1005&lt;&gt;"",'Mottes de 6'!C1005,"")</f>
        <v>Victoria</v>
      </c>
      <c r="E3203" s="103">
        <f>IF('Mottes de 6'!H1005&lt;&gt;"",'Mottes de 6'!H1005,"")</f>
        <v>13</v>
      </c>
      <c r="F3203" s="103" t="str">
        <f>IF('Mottes de 6'!E1005&lt;&gt;"",'Mottes de 6'!E1005,"")</f>
        <v>S</v>
      </c>
      <c r="G3203" s="103" t="str">
        <f>IF('Mottes de 6'!N1005&lt;&gt;"",'Mottes de 6'!N1005,"")</f>
        <v>M6</v>
      </c>
      <c r="H3203" s="103" t="str">
        <f>IF('Mottes de 6'!I1005&lt;&gt;"",'Mottes de 6'!I1005,"")</f>
        <v>C</v>
      </c>
      <c r="I3203" s="103" t="str">
        <f>IF('Mottes de 6'!J1005&lt;&gt;"",'Mottes de 6'!J1005,"")</f>
        <v/>
      </c>
      <c r="J3203" s="103">
        <f>IF($J$9=36,'Mottes de 6'!U1005,IF($J$9=37,'Mottes de 6'!V1005,IF($J$9=38,'Mottes de 6'!W1005,IF($J$9=39,'Mottes de 6'!X1005,IF($J$9=40,'Mottes de 6'!Y1005,IF($J$9=41,'Mottes de 6'!Z1005,IF($J$9=42,'Mottes de 6'!AA1005,IF($J$9=43,'Mottes de 6'!AB1005,IF($J$9=44,'Mottes de 6'!AC1005,IF($J$9=45,'Mottes de 6'!AD1005,IF($J$9=46,'Mottes de 6'!AE1005,IF($J$9=47,'Mottes de 6'!AF1005,IF($J$9=48,'Mottes de 6'!AG1005,IF($J$9=49,'Mottes de 6'!AH1005,IF($J$9=50,'Mottes de 6'!AI1005,IF($J$9=51,'Mottes de 6'!AJ1005,IF($J$9=52,'Mottes de 6'!AK1005,IF($J$9=1,'Mottes de 6'!AL1005,IF($J$9=2,'Mottes de 6'!AM1005,IF($J$9=3,'Mottes de 6'!AN1005,IF($J$9=4,'Mottes de 6'!AO1005,IF($J$9=5,'Mottes de 6'!AP1005,IF($J$9=6,'Mottes de 6'!AQ1005,IF($J$9=7,'Mottes de 6'!AR1005,IF($J$9=8,'Mottes de 6'!AS1005,IF($J$9=9,'Mottes de 6'!AT1005,IF($J$9=10,'Mottes de 6'!AU1005,IF($J$9=11,'Mottes de 6'!AV1005,IF($J$9=12,'Mottes de 6'!AW1005,IF($J$9=13,'Mottes de 6'!AX1005,IF($J$9=14,'Mottes de 6'!AY1005,IF($J$9=15,'Mottes de 6'!AZ1005,IF($J$9=16,'Mottes de 6'!BA1005,IF($J$9=17,'Mottes de 6'!BB1005,IF($J$9=18,'Mottes de 6'!BC1005,IF($J$9=19,'Mottes de 6'!BD1005,IF($J$9=20,'Mottes de 6'!BE1005,IF($J$9=21,'Mottes de 6'!BF1005,IF($J$9=22,'Mottes de 6'!BG1005,IF($J$9=23,'Mottes de 6'!BH1005,IF($J$9=24,'Mottes de 6'!BI1005,IF($J$9=25,'Mottes de 6'!BJ1005,IF($J$9=26,'Mottes de 6'!BK1005,IF($J$9=27,'Mottes de 6'!BL1005,IF($J$9=28,'Mottes de 6'!BM1005,IF($J$9=29,'Mottes de 6'!BN1005,IF($J$9=30,'Mottes de 6'!BO1005,IF($J$9=31,'Mottes de 6'!BP1005,IF($J$9=32,'Mottes de 6'!BQ1005,IF($J$9=33,'Mottes de 6'!BR1005,IF($J$9=34,'Mottes de 6'!BS1005,IF($J$9=35,'Mottes de 6'!BT1005,))))))))))))))))))))))))))))))))))))))))))))))))))))</f>
        <v>0</v>
      </c>
      <c r="K3203" s="103" t="str">
        <f>IF('Mottes de 6'!R1005=0,"","Erreur")</f>
        <v/>
      </c>
    </row>
    <row r="3204" spans="1:11" x14ac:dyDescent="0.25">
      <c r="A3204" s="450"/>
      <c r="B3204" s="450"/>
      <c r="C3204" s="451" t="s">
        <v>2047</v>
      </c>
      <c r="D3204" s="451"/>
      <c r="E3204" s="450"/>
      <c r="F3204" s="450"/>
      <c r="G3204" s="450"/>
      <c r="H3204" s="450"/>
      <c r="I3204" s="450"/>
      <c r="J3204" s="450">
        <f>SUBTOTAL(9,J3203:J3203)</f>
        <v>0</v>
      </c>
      <c r="K3204" s="450"/>
    </row>
    <row r="3205" spans="1:11" x14ac:dyDescent="0.25">
      <c r="A3205" s="103">
        <f>IF('Mottes de 6'!A1006&lt;&gt;"",'Mottes de 6'!A1006,"")</f>
        <v>12670</v>
      </c>
      <c r="B3205" s="103" t="str">
        <f>IF('Mottes de 6'!L1006&lt;&gt;"",'Mottes de 6'!L1006,"")</f>
        <v>Noai</v>
      </c>
      <c r="C3205" s="107" t="str">
        <f>IF('Mottes de 6'!B1006&lt;&gt;"",'Mottes de 6'!B1006,"")</f>
        <v>ROMARIN OFFICINAL</v>
      </c>
      <c r="D3205" s="107" t="str">
        <f>IF('Mottes de 6'!C1006&lt;&gt;"",'Mottes de 6'!C1006,"")</f>
        <v>Erige</v>
      </c>
      <c r="E3205" s="103">
        <f>IF('Mottes de 6'!H1006&lt;&gt;"",'Mottes de 6'!H1006,"")</f>
        <v>14</v>
      </c>
      <c r="F3205" s="103" t="str">
        <f>IF('Mottes de 6'!E1006&lt;&gt;"",'Mottes de 6'!E1006,"")</f>
        <v>B</v>
      </c>
      <c r="G3205" s="103" t="str">
        <f>IF('Mottes de 6'!N1006&lt;&gt;"",'Mottes de 6'!N1006,"")</f>
        <v>M6</v>
      </c>
      <c r="H3205" s="103" t="str">
        <f>IF('Mottes de 6'!I1006&lt;&gt;"",'Mottes de 6'!I1006,"")</f>
        <v>A</v>
      </c>
      <c r="I3205" s="103" t="str">
        <f>IF('Mottes de 6'!J1006&lt;&gt;"",'Mottes de 6'!J1006,"")</f>
        <v/>
      </c>
      <c r="J3205" s="103">
        <f>IF($J$9=36,'Mottes de 6'!U1006,IF($J$9=37,'Mottes de 6'!V1006,IF($J$9=38,'Mottes de 6'!W1006,IF($J$9=39,'Mottes de 6'!X1006,IF($J$9=40,'Mottes de 6'!Y1006,IF($J$9=41,'Mottes de 6'!Z1006,IF($J$9=42,'Mottes de 6'!AA1006,IF($J$9=43,'Mottes de 6'!AB1006,IF($J$9=44,'Mottes de 6'!AC1006,IF($J$9=45,'Mottes de 6'!AD1006,IF($J$9=46,'Mottes de 6'!AE1006,IF($J$9=47,'Mottes de 6'!AF1006,IF($J$9=48,'Mottes de 6'!AG1006,IF($J$9=49,'Mottes de 6'!AH1006,IF($J$9=50,'Mottes de 6'!AI1006,IF($J$9=51,'Mottes de 6'!AJ1006,IF($J$9=52,'Mottes de 6'!AK1006,IF($J$9=1,'Mottes de 6'!AL1006,IF($J$9=2,'Mottes de 6'!AM1006,IF($J$9=3,'Mottes de 6'!AN1006,IF($J$9=4,'Mottes de 6'!AO1006,IF($J$9=5,'Mottes de 6'!AP1006,IF($J$9=6,'Mottes de 6'!AQ1006,IF($J$9=7,'Mottes de 6'!AR1006,IF($J$9=8,'Mottes de 6'!AS1006,IF($J$9=9,'Mottes de 6'!AT1006,IF($J$9=10,'Mottes de 6'!AU1006,IF($J$9=11,'Mottes de 6'!AV1006,IF($J$9=12,'Mottes de 6'!AW1006,IF($J$9=13,'Mottes de 6'!AX1006,IF($J$9=14,'Mottes de 6'!AY1006,IF($J$9=15,'Mottes de 6'!AZ1006,IF($J$9=16,'Mottes de 6'!BA1006,IF($J$9=17,'Mottes de 6'!BB1006,IF($J$9=18,'Mottes de 6'!BC1006,IF($J$9=19,'Mottes de 6'!BD1006,IF($J$9=20,'Mottes de 6'!BE1006,IF($J$9=21,'Mottes de 6'!BF1006,IF($J$9=22,'Mottes de 6'!BG1006,IF($J$9=23,'Mottes de 6'!BH1006,IF($J$9=24,'Mottes de 6'!BI1006,IF($J$9=25,'Mottes de 6'!BJ1006,IF($J$9=26,'Mottes de 6'!BK1006,IF($J$9=27,'Mottes de 6'!BL1006,IF($J$9=28,'Mottes de 6'!BM1006,IF($J$9=29,'Mottes de 6'!BN1006,IF($J$9=30,'Mottes de 6'!BO1006,IF($J$9=31,'Mottes de 6'!BP1006,IF($J$9=32,'Mottes de 6'!BQ1006,IF($J$9=33,'Mottes de 6'!BR1006,IF($J$9=34,'Mottes de 6'!BS1006,IF($J$9=35,'Mottes de 6'!BT1006,))))))))))))))))))))))))))))))))))))))))))))))))))))</f>
        <v>0</v>
      </c>
      <c r="K3205" s="103" t="str">
        <f>IF('Mottes de 6'!R1006=0,"","Erreur")</f>
        <v/>
      </c>
    </row>
    <row r="3206" spans="1:11" x14ac:dyDescent="0.25">
      <c r="A3206" s="103">
        <f>IF('Mottes de 6'!A1007&lt;&gt;"",'Mottes de 6'!A1007,"")</f>
        <v>15186</v>
      </c>
      <c r="B3206" s="103" t="str">
        <f>IF('Mottes de 6'!L1007&lt;&gt;"",'Mottes de 6'!L1007,"")</f>
        <v>Noai</v>
      </c>
      <c r="C3206" s="107" t="str">
        <f>IF('Mottes de 6'!B1007&lt;&gt;"",'Mottes de 6'!B1007,"")</f>
        <v>ROMARIN OFFICINAL</v>
      </c>
      <c r="D3206" s="107" t="str">
        <f>IF('Mottes de 6'!C1007&lt;&gt;"",'Mottes de 6'!C1007,"")</f>
        <v>Rampant Pointe du Raz</v>
      </c>
      <c r="E3206" s="103">
        <f>IF('Mottes de 6'!H1007&lt;&gt;"",'Mottes de 6'!H1007,"")</f>
        <v>14</v>
      </c>
      <c r="F3206" s="103" t="str">
        <f>IF('Mottes de 6'!E1007&lt;&gt;"",'Mottes de 6'!E1007,"")</f>
        <v>B</v>
      </c>
      <c r="G3206" s="103" t="str">
        <f>IF('Mottes de 6'!N1007&lt;&gt;"",'Mottes de 6'!N1007,"")</f>
        <v>M6</v>
      </c>
      <c r="H3206" s="103" t="str">
        <f>IF('Mottes de 6'!I1007&lt;&gt;"",'Mottes de 6'!I1007,"")</f>
        <v>A</v>
      </c>
      <c r="I3206" s="103" t="str">
        <f>IF('Mottes de 6'!J1007&lt;&gt;"",'Mottes de 6'!J1007,"")</f>
        <v/>
      </c>
      <c r="J3206" s="103">
        <f>IF($J$9=36,'Mottes de 6'!U1007,IF($J$9=37,'Mottes de 6'!V1007,IF($J$9=38,'Mottes de 6'!W1007,IF($J$9=39,'Mottes de 6'!X1007,IF($J$9=40,'Mottes de 6'!Y1007,IF($J$9=41,'Mottes de 6'!Z1007,IF($J$9=42,'Mottes de 6'!AA1007,IF($J$9=43,'Mottes de 6'!AB1007,IF($J$9=44,'Mottes de 6'!AC1007,IF($J$9=45,'Mottes de 6'!AD1007,IF($J$9=46,'Mottes de 6'!AE1007,IF($J$9=47,'Mottes de 6'!AF1007,IF($J$9=48,'Mottes de 6'!AG1007,IF($J$9=49,'Mottes de 6'!AH1007,IF($J$9=50,'Mottes de 6'!AI1007,IF($J$9=51,'Mottes de 6'!AJ1007,IF($J$9=52,'Mottes de 6'!AK1007,IF($J$9=1,'Mottes de 6'!AL1007,IF($J$9=2,'Mottes de 6'!AM1007,IF($J$9=3,'Mottes de 6'!AN1007,IF($J$9=4,'Mottes de 6'!AO1007,IF($J$9=5,'Mottes de 6'!AP1007,IF($J$9=6,'Mottes de 6'!AQ1007,IF($J$9=7,'Mottes de 6'!AR1007,IF($J$9=8,'Mottes de 6'!AS1007,IF($J$9=9,'Mottes de 6'!AT1007,IF($J$9=10,'Mottes de 6'!AU1007,IF($J$9=11,'Mottes de 6'!AV1007,IF($J$9=12,'Mottes de 6'!AW1007,IF($J$9=13,'Mottes de 6'!AX1007,IF($J$9=14,'Mottes de 6'!AY1007,IF($J$9=15,'Mottes de 6'!AZ1007,IF($J$9=16,'Mottes de 6'!BA1007,IF($J$9=17,'Mottes de 6'!BB1007,IF($J$9=18,'Mottes de 6'!BC1007,IF($J$9=19,'Mottes de 6'!BD1007,IF($J$9=20,'Mottes de 6'!BE1007,IF($J$9=21,'Mottes de 6'!BF1007,IF($J$9=22,'Mottes de 6'!BG1007,IF($J$9=23,'Mottes de 6'!BH1007,IF($J$9=24,'Mottes de 6'!BI1007,IF($J$9=25,'Mottes de 6'!BJ1007,IF($J$9=26,'Mottes de 6'!BK1007,IF($J$9=27,'Mottes de 6'!BL1007,IF($J$9=28,'Mottes de 6'!BM1007,IF($J$9=29,'Mottes de 6'!BN1007,IF($J$9=30,'Mottes de 6'!BO1007,IF($J$9=31,'Mottes de 6'!BP1007,IF($J$9=32,'Mottes de 6'!BQ1007,IF($J$9=33,'Mottes de 6'!BR1007,IF($J$9=34,'Mottes de 6'!BS1007,IF($J$9=35,'Mottes de 6'!BT1007,))))))))))))))))))))))))))))))))))))))))))))))))))))</f>
        <v>0</v>
      </c>
      <c r="K3206" s="103" t="str">
        <f>IF('Mottes de 6'!R1007=0,"","Erreur")</f>
        <v/>
      </c>
    </row>
    <row r="3207" spans="1:11" x14ac:dyDescent="0.25">
      <c r="A3207" s="450"/>
      <c r="B3207" s="450"/>
      <c r="C3207" s="451" t="s">
        <v>2086</v>
      </c>
      <c r="D3207" s="451"/>
      <c r="E3207" s="450"/>
      <c r="F3207" s="450"/>
      <c r="G3207" s="450"/>
      <c r="H3207" s="450"/>
      <c r="I3207" s="450"/>
      <c r="J3207" s="450">
        <f>SUBTOTAL(9,J3205:J3206)</f>
        <v>0</v>
      </c>
      <c r="K3207" s="450"/>
    </row>
    <row r="3208" spans="1:11" x14ac:dyDescent="0.25">
      <c r="A3208" s="103">
        <f>IF('Mottes de 6'!A1008&lt;&gt;"",'Mottes de 6'!A1008,"")</f>
        <v>21473</v>
      </c>
      <c r="B3208" s="103" t="str">
        <f>IF('Mottes de 6'!L1008&lt;&gt;"",'Mottes de 6'!L1008,"")</f>
        <v>Noai</v>
      </c>
      <c r="C3208" s="107" t="str">
        <f>IF('Mottes de 6'!B1008&lt;&gt;"",'Mottes de 6'!B1008,"")</f>
        <v>SANTOLINE</v>
      </c>
      <c r="D3208" s="107" t="str">
        <f>IF('Mottes de 6'!C1008&lt;&gt;"",'Mottes de 6'!C1008,"")</f>
        <v>Grise</v>
      </c>
      <c r="E3208" s="103">
        <f>IF('Mottes de 6'!H1008&lt;&gt;"",'Mottes de 6'!H1008,"")</f>
        <v>12</v>
      </c>
      <c r="F3208" s="103" t="str">
        <f>IF('Mottes de 6'!E1008&lt;&gt;"",'Mottes de 6'!E1008,"")</f>
        <v>B</v>
      </c>
      <c r="G3208" s="103" t="str">
        <f>IF('Mottes de 6'!N1008&lt;&gt;"",'Mottes de 6'!N1008,"")</f>
        <v>M6</v>
      </c>
      <c r="H3208" s="103" t="str">
        <f>IF('Mottes de 6'!I1008&lt;&gt;"",'Mottes de 6'!I1008,"")</f>
        <v>E</v>
      </c>
      <c r="I3208" s="103" t="str">
        <f>IF('Mottes de 6'!J1008&lt;&gt;"",'Mottes de 6'!J1008,"")</f>
        <v/>
      </c>
      <c r="J3208" s="103">
        <f>IF($J$9=36,'Mottes de 6'!U1008,IF($J$9=37,'Mottes de 6'!V1008,IF($J$9=38,'Mottes de 6'!W1008,IF($J$9=39,'Mottes de 6'!X1008,IF($J$9=40,'Mottes de 6'!Y1008,IF($J$9=41,'Mottes de 6'!Z1008,IF($J$9=42,'Mottes de 6'!AA1008,IF($J$9=43,'Mottes de 6'!AB1008,IF($J$9=44,'Mottes de 6'!AC1008,IF($J$9=45,'Mottes de 6'!AD1008,IF($J$9=46,'Mottes de 6'!AE1008,IF($J$9=47,'Mottes de 6'!AF1008,IF($J$9=48,'Mottes de 6'!AG1008,IF($J$9=49,'Mottes de 6'!AH1008,IF($J$9=50,'Mottes de 6'!AI1008,IF($J$9=51,'Mottes de 6'!AJ1008,IF($J$9=52,'Mottes de 6'!AK1008,IF($J$9=1,'Mottes de 6'!AL1008,IF($J$9=2,'Mottes de 6'!AM1008,IF($J$9=3,'Mottes de 6'!AN1008,IF($J$9=4,'Mottes de 6'!AO1008,IF($J$9=5,'Mottes de 6'!AP1008,IF($J$9=6,'Mottes de 6'!AQ1008,IF($J$9=7,'Mottes de 6'!AR1008,IF($J$9=8,'Mottes de 6'!AS1008,IF($J$9=9,'Mottes de 6'!AT1008,IF($J$9=10,'Mottes de 6'!AU1008,IF($J$9=11,'Mottes de 6'!AV1008,IF($J$9=12,'Mottes de 6'!AW1008,IF($J$9=13,'Mottes de 6'!AX1008,IF($J$9=14,'Mottes de 6'!AY1008,IF($J$9=15,'Mottes de 6'!AZ1008,IF($J$9=16,'Mottes de 6'!BA1008,IF($J$9=17,'Mottes de 6'!BB1008,IF($J$9=18,'Mottes de 6'!BC1008,IF($J$9=19,'Mottes de 6'!BD1008,IF($J$9=20,'Mottes de 6'!BE1008,IF($J$9=21,'Mottes de 6'!BF1008,IF($J$9=22,'Mottes de 6'!BG1008,IF($J$9=23,'Mottes de 6'!BH1008,IF($J$9=24,'Mottes de 6'!BI1008,IF($J$9=25,'Mottes de 6'!BJ1008,IF($J$9=26,'Mottes de 6'!BK1008,IF($J$9=27,'Mottes de 6'!BL1008,IF($J$9=28,'Mottes de 6'!BM1008,IF($J$9=29,'Mottes de 6'!BN1008,IF($J$9=30,'Mottes de 6'!BO1008,IF($J$9=31,'Mottes de 6'!BP1008,IF($J$9=32,'Mottes de 6'!BQ1008,IF($J$9=33,'Mottes de 6'!BR1008,IF($J$9=34,'Mottes de 6'!BS1008,IF($J$9=35,'Mottes de 6'!BT1008,))))))))))))))))))))))))))))))))))))))))))))))))))))</f>
        <v>0</v>
      </c>
      <c r="K3208" s="103" t="str">
        <f>IF('Mottes de 6'!R1008=0,"","Erreur")</f>
        <v/>
      </c>
    </row>
    <row r="3209" spans="1:11" x14ac:dyDescent="0.25">
      <c r="A3209" s="103">
        <f>IF('Mottes de 6'!A1009&lt;&gt;"",'Mottes de 6'!A1009,"")</f>
        <v>23876</v>
      </c>
      <c r="B3209" s="103" t="str">
        <f>IF('Mottes de 6'!L1009&lt;&gt;"",'Mottes de 6'!L1009,"")</f>
        <v>Noai</v>
      </c>
      <c r="C3209" s="107" t="str">
        <f>IF('Mottes de 6'!B1009&lt;&gt;"",'Mottes de 6'!B1009,"")</f>
        <v>SANTOLINE</v>
      </c>
      <c r="D3209" s="107" t="str">
        <f>IF('Mottes de 6'!C1009&lt;&gt;"",'Mottes de 6'!C1009,"")</f>
        <v>Vert Olive</v>
      </c>
      <c r="E3209" s="103">
        <f>IF('Mottes de 6'!H1009&lt;&gt;"",'Mottes de 6'!H1009,"")</f>
        <v>12</v>
      </c>
      <c r="F3209" s="103" t="str">
        <f>IF('Mottes de 6'!E1009&lt;&gt;"",'Mottes de 6'!E1009,"")</f>
        <v>B</v>
      </c>
      <c r="G3209" s="103" t="str">
        <f>IF('Mottes de 6'!N1009&lt;&gt;"",'Mottes de 6'!N1009,"")</f>
        <v>M6</v>
      </c>
      <c r="H3209" s="103" t="str">
        <f>IF('Mottes de 6'!I1009&lt;&gt;"",'Mottes de 6'!I1009,"")</f>
        <v>E</v>
      </c>
      <c r="I3209" s="103" t="str">
        <f>IF('Mottes de 6'!J1009&lt;&gt;"",'Mottes de 6'!J1009,"")</f>
        <v/>
      </c>
      <c r="J3209" s="103">
        <f>IF($J$9=36,'Mottes de 6'!U1009,IF($J$9=37,'Mottes de 6'!V1009,IF($J$9=38,'Mottes de 6'!W1009,IF($J$9=39,'Mottes de 6'!X1009,IF($J$9=40,'Mottes de 6'!Y1009,IF($J$9=41,'Mottes de 6'!Z1009,IF($J$9=42,'Mottes de 6'!AA1009,IF($J$9=43,'Mottes de 6'!AB1009,IF($J$9=44,'Mottes de 6'!AC1009,IF($J$9=45,'Mottes de 6'!AD1009,IF($J$9=46,'Mottes de 6'!AE1009,IF($J$9=47,'Mottes de 6'!AF1009,IF($J$9=48,'Mottes de 6'!AG1009,IF($J$9=49,'Mottes de 6'!AH1009,IF($J$9=50,'Mottes de 6'!AI1009,IF($J$9=51,'Mottes de 6'!AJ1009,IF($J$9=52,'Mottes de 6'!AK1009,IF($J$9=1,'Mottes de 6'!AL1009,IF($J$9=2,'Mottes de 6'!AM1009,IF($J$9=3,'Mottes de 6'!AN1009,IF($J$9=4,'Mottes de 6'!AO1009,IF($J$9=5,'Mottes de 6'!AP1009,IF($J$9=6,'Mottes de 6'!AQ1009,IF($J$9=7,'Mottes de 6'!AR1009,IF($J$9=8,'Mottes de 6'!AS1009,IF($J$9=9,'Mottes de 6'!AT1009,IF($J$9=10,'Mottes de 6'!AU1009,IF($J$9=11,'Mottes de 6'!AV1009,IF($J$9=12,'Mottes de 6'!AW1009,IF($J$9=13,'Mottes de 6'!AX1009,IF($J$9=14,'Mottes de 6'!AY1009,IF($J$9=15,'Mottes de 6'!AZ1009,IF($J$9=16,'Mottes de 6'!BA1009,IF($J$9=17,'Mottes de 6'!BB1009,IF($J$9=18,'Mottes de 6'!BC1009,IF($J$9=19,'Mottes de 6'!BD1009,IF($J$9=20,'Mottes de 6'!BE1009,IF($J$9=21,'Mottes de 6'!BF1009,IF($J$9=22,'Mottes de 6'!BG1009,IF($J$9=23,'Mottes de 6'!BH1009,IF($J$9=24,'Mottes de 6'!BI1009,IF($J$9=25,'Mottes de 6'!BJ1009,IF($J$9=26,'Mottes de 6'!BK1009,IF($J$9=27,'Mottes de 6'!BL1009,IF($J$9=28,'Mottes de 6'!BM1009,IF($J$9=29,'Mottes de 6'!BN1009,IF($J$9=30,'Mottes de 6'!BO1009,IF($J$9=31,'Mottes de 6'!BP1009,IF($J$9=32,'Mottes de 6'!BQ1009,IF($J$9=33,'Mottes de 6'!BR1009,IF($J$9=34,'Mottes de 6'!BS1009,IF($J$9=35,'Mottes de 6'!BT1009,))))))))))))))))))))))))))))))))))))))))))))))))))))</f>
        <v>0</v>
      </c>
      <c r="K3209" s="103" t="str">
        <f>IF('Mottes de 6'!R1009=0,"","Erreur")</f>
        <v/>
      </c>
    </row>
    <row r="3210" spans="1:11" x14ac:dyDescent="0.25">
      <c r="A3210" s="450"/>
      <c r="B3210" s="450"/>
      <c r="C3210" s="451" t="s">
        <v>2087</v>
      </c>
      <c r="D3210" s="451"/>
      <c r="E3210" s="450"/>
      <c r="F3210" s="450"/>
      <c r="G3210" s="450"/>
      <c r="H3210" s="450"/>
      <c r="I3210" s="450"/>
      <c r="J3210" s="450">
        <f>SUBTOTAL(9,J3208:J3209)</f>
        <v>0</v>
      </c>
      <c r="K3210" s="450"/>
    </row>
    <row r="3211" spans="1:11" x14ac:dyDescent="0.25">
      <c r="A3211" s="103">
        <f>IF('Mottes de 6'!A1010&lt;&gt;"",'Mottes de 6'!A1010,"")</f>
        <v>15017</v>
      </c>
      <c r="B3211" s="103" t="str">
        <f>IF('Mottes de 6'!L1010&lt;&gt;"",'Mottes de 6'!L1010,"")</f>
        <v>Noai</v>
      </c>
      <c r="C3211" s="107" t="str">
        <f>IF('Mottes de 6'!B1010&lt;&gt;"",'Mottes de 6'!B1010,"")</f>
        <v>SARRIETTE VIVACE</v>
      </c>
      <c r="D3211" s="107" t="str">
        <f>IF('Mottes de 6'!C1010&lt;&gt;"",'Mottes de 6'!C1010,"")</f>
        <v>Satureja montana</v>
      </c>
      <c r="E3211" s="103">
        <f>IF('Mottes de 6'!H1010&lt;&gt;"",'Mottes de 6'!H1010,"")</f>
        <v>12</v>
      </c>
      <c r="F3211" s="103" t="str">
        <f>IF('Mottes de 6'!E1010&lt;&gt;"",'Mottes de 6'!E1010,"")</f>
        <v>B</v>
      </c>
      <c r="G3211" s="103" t="str">
        <f>IF('Mottes de 6'!N1010&lt;&gt;"",'Mottes de 6'!N1010,"")</f>
        <v>M6</v>
      </c>
      <c r="H3211" s="103" t="str">
        <f>IF('Mottes de 6'!I1010&lt;&gt;"",'Mottes de 6'!I1010,"")</f>
        <v>A</v>
      </c>
      <c r="I3211" s="103" t="str">
        <f>IF('Mottes de 6'!J1010&lt;&gt;"",'Mottes de 6'!J1010,"")</f>
        <v/>
      </c>
      <c r="J3211" s="103">
        <f>IF($J$9=36,'Mottes de 6'!U1010,IF($J$9=37,'Mottes de 6'!V1010,IF($J$9=38,'Mottes de 6'!W1010,IF($J$9=39,'Mottes de 6'!X1010,IF($J$9=40,'Mottes de 6'!Y1010,IF($J$9=41,'Mottes de 6'!Z1010,IF($J$9=42,'Mottes de 6'!AA1010,IF($J$9=43,'Mottes de 6'!AB1010,IF($J$9=44,'Mottes de 6'!AC1010,IF($J$9=45,'Mottes de 6'!AD1010,IF($J$9=46,'Mottes de 6'!AE1010,IF($J$9=47,'Mottes de 6'!AF1010,IF($J$9=48,'Mottes de 6'!AG1010,IF($J$9=49,'Mottes de 6'!AH1010,IF($J$9=50,'Mottes de 6'!AI1010,IF($J$9=51,'Mottes de 6'!AJ1010,IF($J$9=52,'Mottes de 6'!AK1010,IF($J$9=1,'Mottes de 6'!AL1010,IF($J$9=2,'Mottes de 6'!AM1010,IF($J$9=3,'Mottes de 6'!AN1010,IF($J$9=4,'Mottes de 6'!AO1010,IF($J$9=5,'Mottes de 6'!AP1010,IF($J$9=6,'Mottes de 6'!AQ1010,IF($J$9=7,'Mottes de 6'!AR1010,IF($J$9=8,'Mottes de 6'!AS1010,IF($J$9=9,'Mottes de 6'!AT1010,IF($J$9=10,'Mottes de 6'!AU1010,IF($J$9=11,'Mottes de 6'!AV1010,IF($J$9=12,'Mottes de 6'!AW1010,IF($J$9=13,'Mottes de 6'!AX1010,IF($J$9=14,'Mottes de 6'!AY1010,IF($J$9=15,'Mottes de 6'!AZ1010,IF($J$9=16,'Mottes de 6'!BA1010,IF($J$9=17,'Mottes de 6'!BB1010,IF($J$9=18,'Mottes de 6'!BC1010,IF($J$9=19,'Mottes de 6'!BD1010,IF($J$9=20,'Mottes de 6'!BE1010,IF($J$9=21,'Mottes de 6'!BF1010,IF($J$9=22,'Mottes de 6'!BG1010,IF($J$9=23,'Mottes de 6'!BH1010,IF($J$9=24,'Mottes de 6'!BI1010,IF($J$9=25,'Mottes de 6'!BJ1010,IF($J$9=26,'Mottes de 6'!BK1010,IF($J$9=27,'Mottes de 6'!BL1010,IF($J$9=28,'Mottes de 6'!BM1010,IF($J$9=29,'Mottes de 6'!BN1010,IF($J$9=30,'Mottes de 6'!BO1010,IF($J$9=31,'Mottes de 6'!BP1010,IF($J$9=32,'Mottes de 6'!BQ1010,IF($J$9=33,'Mottes de 6'!BR1010,IF($J$9=34,'Mottes de 6'!BS1010,IF($J$9=35,'Mottes de 6'!BT1010,))))))))))))))))))))))))))))))))))))))))))))))))))))</f>
        <v>0</v>
      </c>
      <c r="K3211" s="103" t="str">
        <f>IF('Mottes de 6'!R1010=0,"","Erreur")</f>
        <v/>
      </c>
    </row>
    <row r="3212" spans="1:11" x14ac:dyDescent="0.25">
      <c r="A3212" s="450"/>
      <c r="B3212" s="450"/>
      <c r="C3212" s="451" t="s">
        <v>2049</v>
      </c>
      <c r="D3212" s="451"/>
      <c r="E3212" s="450"/>
      <c r="F3212" s="450"/>
      <c r="G3212" s="450"/>
      <c r="H3212" s="450"/>
      <c r="I3212" s="450"/>
      <c r="J3212" s="450">
        <f>SUBTOTAL(9,J3211:J3211)</f>
        <v>0</v>
      </c>
      <c r="K3212" s="450"/>
    </row>
    <row r="3213" spans="1:11" x14ac:dyDescent="0.25">
      <c r="A3213" s="103">
        <f>IF('Mottes de 6'!A1011&lt;&gt;"",'Mottes de 6'!A1011,"")</f>
        <v>13733</v>
      </c>
      <c r="B3213" s="103" t="str">
        <f>IF('Mottes de 6'!L1011&lt;&gt;"",'Mottes de 6'!L1011,"")</f>
        <v>Noai</v>
      </c>
      <c r="C3213" s="107" t="str">
        <f>IF('Mottes de 6'!B1011&lt;&gt;"",'Mottes de 6'!B1011,"")</f>
        <v>SAUGE RUTILANS</v>
      </c>
      <c r="D3213" s="107" t="str">
        <f>IF('Mottes de 6'!C1011&lt;&gt;"",'Mottes de 6'!C1011,"")</f>
        <v>Ananas</v>
      </c>
      <c r="E3213" s="103">
        <f>IF('Mottes de 6'!H1011&lt;&gt;"",'Mottes de 6'!H1011,"")</f>
        <v>10</v>
      </c>
      <c r="F3213" s="103" t="str">
        <f>IF('Mottes de 6'!E1011&lt;&gt;"",'Mottes de 6'!E1011,"")</f>
        <v>B</v>
      </c>
      <c r="G3213" s="103" t="str">
        <f>IF('Mottes de 6'!N1011&lt;&gt;"",'Mottes de 6'!N1011,"")</f>
        <v>M6</v>
      </c>
      <c r="H3213" s="103" t="str">
        <f>IF('Mottes de 6'!I1011&lt;&gt;"",'Mottes de 6'!I1011,"")</f>
        <v>B</v>
      </c>
      <c r="I3213" s="103" t="str">
        <f>IF('Mottes de 6'!J1011&lt;&gt;"",'Mottes de 6'!J1011,"")</f>
        <v/>
      </c>
      <c r="J3213" s="103">
        <f>IF($J$9=36,'Mottes de 6'!U1011,IF($J$9=37,'Mottes de 6'!V1011,IF($J$9=38,'Mottes de 6'!W1011,IF($J$9=39,'Mottes de 6'!X1011,IF($J$9=40,'Mottes de 6'!Y1011,IF($J$9=41,'Mottes de 6'!Z1011,IF($J$9=42,'Mottes de 6'!AA1011,IF($J$9=43,'Mottes de 6'!AB1011,IF($J$9=44,'Mottes de 6'!AC1011,IF($J$9=45,'Mottes de 6'!AD1011,IF($J$9=46,'Mottes de 6'!AE1011,IF($J$9=47,'Mottes de 6'!AF1011,IF($J$9=48,'Mottes de 6'!AG1011,IF($J$9=49,'Mottes de 6'!AH1011,IF($J$9=50,'Mottes de 6'!AI1011,IF($J$9=51,'Mottes de 6'!AJ1011,IF($J$9=52,'Mottes de 6'!AK1011,IF($J$9=1,'Mottes de 6'!AL1011,IF($J$9=2,'Mottes de 6'!AM1011,IF($J$9=3,'Mottes de 6'!AN1011,IF($J$9=4,'Mottes de 6'!AO1011,IF($J$9=5,'Mottes de 6'!AP1011,IF($J$9=6,'Mottes de 6'!AQ1011,IF($J$9=7,'Mottes de 6'!AR1011,IF($J$9=8,'Mottes de 6'!AS1011,IF($J$9=9,'Mottes de 6'!AT1011,IF($J$9=10,'Mottes de 6'!AU1011,IF($J$9=11,'Mottes de 6'!AV1011,IF($J$9=12,'Mottes de 6'!AW1011,IF($J$9=13,'Mottes de 6'!AX1011,IF($J$9=14,'Mottes de 6'!AY1011,IF($J$9=15,'Mottes de 6'!AZ1011,IF($J$9=16,'Mottes de 6'!BA1011,IF($J$9=17,'Mottes de 6'!BB1011,IF($J$9=18,'Mottes de 6'!BC1011,IF($J$9=19,'Mottes de 6'!BD1011,IF($J$9=20,'Mottes de 6'!BE1011,IF($J$9=21,'Mottes de 6'!BF1011,IF($J$9=22,'Mottes de 6'!BG1011,IF($J$9=23,'Mottes de 6'!BH1011,IF($J$9=24,'Mottes de 6'!BI1011,IF($J$9=25,'Mottes de 6'!BJ1011,IF($J$9=26,'Mottes de 6'!BK1011,IF($J$9=27,'Mottes de 6'!BL1011,IF($J$9=28,'Mottes de 6'!BM1011,IF($J$9=29,'Mottes de 6'!BN1011,IF($J$9=30,'Mottes de 6'!BO1011,IF($J$9=31,'Mottes de 6'!BP1011,IF($J$9=32,'Mottes de 6'!BQ1011,IF($J$9=33,'Mottes de 6'!BR1011,IF($J$9=34,'Mottes de 6'!BS1011,IF($J$9=35,'Mottes de 6'!BT1011,))))))))))))))))))))))))))))))))))))))))))))))))))))</f>
        <v>0</v>
      </c>
      <c r="K3213" s="103" t="str">
        <f>IF('Mottes de 6'!R1011=0,"","Erreur")</f>
        <v/>
      </c>
    </row>
    <row r="3214" spans="1:11" x14ac:dyDescent="0.25">
      <c r="A3214" s="450"/>
      <c r="B3214" s="450"/>
      <c r="C3214" s="451" t="s">
        <v>1989</v>
      </c>
      <c r="D3214" s="451"/>
      <c r="E3214" s="450"/>
      <c r="F3214" s="450"/>
      <c r="G3214" s="450"/>
      <c r="H3214" s="450"/>
      <c r="I3214" s="450"/>
      <c r="J3214" s="450">
        <f>SUBTOTAL(9,J3213:J3213)</f>
        <v>0</v>
      </c>
      <c r="K3214" s="450"/>
    </row>
    <row r="3215" spans="1:11" x14ac:dyDescent="0.25">
      <c r="A3215" s="103">
        <f>IF('Mottes de 6'!A1012&lt;&gt;"",'Mottes de 6'!A1012,"")</f>
        <v>15645</v>
      </c>
      <c r="B3215" s="103" t="str">
        <f>IF('Mottes de 6'!L1012&lt;&gt;"",'Mottes de 6'!L1012,"")</f>
        <v>Noai</v>
      </c>
      <c r="C3215" s="107" t="str">
        <f>IF('Mottes de 6'!B1012&lt;&gt;"",'Mottes de 6'!B1012,"")</f>
        <v>SAUGE OFFICINALE</v>
      </c>
      <c r="D3215" s="107" t="str">
        <f>IF('Mottes de 6'!C1012&lt;&gt;"",'Mottes de 6'!C1012,"")</f>
        <v>Tricolore</v>
      </c>
      <c r="E3215" s="103">
        <f>IF('Mottes de 6'!H1012&lt;&gt;"",'Mottes de 6'!H1012,"")</f>
        <v>13</v>
      </c>
      <c r="F3215" s="103" t="str">
        <f>IF('Mottes de 6'!E1012&lt;&gt;"",'Mottes de 6'!E1012,"")</f>
        <v>B</v>
      </c>
      <c r="G3215" s="103" t="str">
        <f>IF('Mottes de 6'!N1012&lt;&gt;"",'Mottes de 6'!N1012,"")</f>
        <v>M6</v>
      </c>
      <c r="H3215" s="103" t="str">
        <f>IF('Mottes de 6'!I1012&lt;&gt;"",'Mottes de 6'!I1012,"")</f>
        <v>A</v>
      </c>
      <c r="I3215" s="103" t="str">
        <f>IF('Mottes de 6'!J1012&lt;&gt;"",'Mottes de 6'!J1012,"")</f>
        <v/>
      </c>
      <c r="J3215" s="103">
        <f>IF($J$9=36,'Mottes de 6'!U1012,IF($J$9=37,'Mottes de 6'!V1012,IF($J$9=38,'Mottes de 6'!W1012,IF($J$9=39,'Mottes de 6'!X1012,IF($J$9=40,'Mottes de 6'!Y1012,IF($J$9=41,'Mottes de 6'!Z1012,IF($J$9=42,'Mottes de 6'!AA1012,IF($J$9=43,'Mottes de 6'!AB1012,IF($J$9=44,'Mottes de 6'!AC1012,IF($J$9=45,'Mottes de 6'!AD1012,IF($J$9=46,'Mottes de 6'!AE1012,IF($J$9=47,'Mottes de 6'!AF1012,IF($J$9=48,'Mottes de 6'!AG1012,IF($J$9=49,'Mottes de 6'!AH1012,IF($J$9=50,'Mottes de 6'!AI1012,IF($J$9=51,'Mottes de 6'!AJ1012,IF($J$9=52,'Mottes de 6'!AK1012,IF($J$9=1,'Mottes de 6'!AL1012,IF($J$9=2,'Mottes de 6'!AM1012,IF($J$9=3,'Mottes de 6'!AN1012,IF($J$9=4,'Mottes de 6'!AO1012,IF($J$9=5,'Mottes de 6'!AP1012,IF($J$9=6,'Mottes de 6'!AQ1012,IF($J$9=7,'Mottes de 6'!AR1012,IF($J$9=8,'Mottes de 6'!AS1012,IF($J$9=9,'Mottes de 6'!AT1012,IF($J$9=10,'Mottes de 6'!AU1012,IF($J$9=11,'Mottes de 6'!AV1012,IF($J$9=12,'Mottes de 6'!AW1012,IF($J$9=13,'Mottes de 6'!AX1012,IF($J$9=14,'Mottes de 6'!AY1012,IF($J$9=15,'Mottes de 6'!AZ1012,IF($J$9=16,'Mottes de 6'!BA1012,IF($J$9=17,'Mottes de 6'!BB1012,IF($J$9=18,'Mottes de 6'!BC1012,IF($J$9=19,'Mottes de 6'!BD1012,IF($J$9=20,'Mottes de 6'!BE1012,IF($J$9=21,'Mottes de 6'!BF1012,IF($J$9=22,'Mottes de 6'!BG1012,IF($J$9=23,'Mottes de 6'!BH1012,IF($J$9=24,'Mottes de 6'!BI1012,IF($J$9=25,'Mottes de 6'!BJ1012,IF($J$9=26,'Mottes de 6'!BK1012,IF($J$9=27,'Mottes de 6'!BL1012,IF($J$9=28,'Mottes de 6'!BM1012,IF($J$9=29,'Mottes de 6'!BN1012,IF($J$9=30,'Mottes de 6'!BO1012,IF($J$9=31,'Mottes de 6'!BP1012,IF($J$9=32,'Mottes de 6'!BQ1012,IF($J$9=33,'Mottes de 6'!BR1012,IF($J$9=34,'Mottes de 6'!BS1012,IF($J$9=35,'Mottes de 6'!BT1012,))))))))))))))))))))))))))))))))))))))))))))))))))))</f>
        <v>0</v>
      </c>
      <c r="K3215" s="103" t="str">
        <f>IF('Mottes de 6'!R1012=0,"","Erreur")</f>
        <v/>
      </c>
    </row>
    <row r="3216" spans="1:11" x14ac:dyDescent="0.25">
      <c r="A3216" s="103">
        <f>IF('Mottes de 6'!A1013&lt;&gt;"",'Mottes de 6'!A1013,"")</f>
        <v>13162</v>
      </c>
      <c r="B3216" s="103" t="str">
        <f>IF('Mottes de 6'!L1013&lt;&gt;"",'Mottes de 6'!L1013,"")</f>
        <v>Noai</v>
      </c>
      <c r="C3216" s="107" t="str">
        <f>IF('Mottes de 6'!B1013&lt;&gt;"",'Mottes de 6'!B1013,"")</f>
        <v>SAUGE OFFICINALE</v>
      </c>
      <c r="D3216" s="107" t="str">
        <f>IF('Mottes de 6'!C1013&lt;&gt;"",'Mottes de 6'!C1013,"")</f>
        <v>Verte</v>
      </c>
      <c r="E3216" s="103">
        <f>IF('Mottes de 6'!H1013&lt;&gt;"",'Mottes de 6'!H1013,"")</f>
        <v>13</v>
      </c>
      <c r="F3216" s="103" t="str">
        <f>IF('Mottes de 6'!E1013&lt;&gt;"",'Mottes de 6'!E1013,"")</f>
        <v>B</v>
      </c>
      <c r="G3216" s="103" t="str">
        <f>IF('Mottes de 6'!N1013&lt;&gt;"",'Mottes de 6'!N1013,"")</f>
        <v>M6</v>
      </c>
      <c r="H3216" s="103" t="str">
        <f>IF('Mottes de 6'!I1013&lt;&gt;"",'Mottes de 6'!I1013,"")</f>
        <v>B</v>
      </c>
      <c r="I3216" s="103" t="str">
        <f>IF('Mottes de 6'!J1013&lt;&gt;"",'Mottes de 6'!J1013,"")</f>
        <v/>
      </c>
      <c r="J3216" s="103">
        <f>IF($J$9=36,'Mottes de 6'!U1013,IF($J$9=37,'Mottes de 6'!V1013,IF($J$9=38,'Mottes de 6'!W1013,IF($J$9=39,'Mottes de 6'!X1013,IF($J$9=40,'Mottes de 6'!Y1013,IF($J$9=41,'Mottes de 6'!Z1013,IF($J$9=42,'Mottes de 6'!AA1013,IF($J$9=43,'Mottes de 6'!AB1013,IF($J$9=44,'Mottes de 6'!AC1013,IF($J$9=45,'Mottes de 6'!AD1013,IF($J$9=46,'Mottes de 6'!AE1013,IF($J$9=47,'Mottes de 6'!AF1013,IF($J$9=48,'Mottes de 6'!AG1013,IF($J$9=49,'Mottes de 6'!AH1013,IF($J$9=50,'Mottes de 6'!AI1013,IF($J$9=51,'Mottes de 6'!AJ1013,IF($J$9=52,'Mottes de 6'!AK1013,IF($J$9=1,'Mottes de 6'!AL1013,IF($J$9=2,'Mottes de 6'!AM1013,IF($J$9=3,'Mottes de 6'!AN1013,IF($J$9=4,'Mottes de 6'!AO1013,IF($J$9=5,'Mottes de 6'!AP1013,IF($J$9=6,'Mottes de 6'!AQ1013,IF($J$9=7,'Mottes de 6'!AR1013,IF($J$9=8,'Mottes de 6'!AS1013,IF($J$9=9,'Mottes de 6'!AT1013,IF($J$9=10,'Mottes de 6'!AU1013,IF($J$9=11,'Mottes de 6'!AV1013,IF($J$9=12,'Mottes de 6'!AW1013,IF($J$9=13,'Mottes de 6'!AX1013,IF($J$9=14,'Mottes de 6'!AY1013,IF($J$9=15,'Mottes de 6'!AZ1013,IF($J$9=16,'Mottes de 6'!BA1013,IF($J$9=17,'Mottes de 6'!BB1013,IF($J$9=18,'Mottes de 6'!BC1013,IF($J$9=19,'Mottes de 6'!BD1013,IF($J$9=20,'Mottes de 6'!BE1013,IF($J$9=21,'Mottes de 6'!BF1013,IF($J$9=22,'Mottes de 6'!BG1013,IF($J$9=23,'Mottes de 6'!BH1013,IF($J$9=24,'Mottes de 6'!BI1013,IF($J$9=25,'Mottes de 6'!BJ1013,IF($J$9=26,'Mottes de 6'!BK1013,IF($J$9=27,'Mottes de 6'!BL1013,IF($J$9=28,'Mottes de 6'!BM1013,IF($J$9=29,'Mottes de 6'!BN1013,IF($J$9=30,'Mottes de 6'!BO1013,IF($J$9=31,'Mottes de 6'!BP1013,IF($J$9=32,'Mottes de 6'!BQ1013,IF($J$9=33,'Mottes de 6'!BR1013,IF($J$9=34,'Mottes de 6'!BS1013,IF($J$9=35,'Mottes de 6'!BT1013,))))))))))))))))))))))))))))))))))))))))))))))))))))</f>
        <v>0</v>
      </c>
      <c r="K3216" s="103" t="str">
        <f>IF('Mottes de 6'!R1013=0,"","Erreur")</f>
        <v/>
      </c>
    </row>
    <row r="3217" spans="1:11" x14ac:dyDescent="0.25">
      <c r="A3217" s="450"/>
      <c r="B3217" s="450"/>
      <c r="C3217" s="451" t="s">
        <v>2088</v>
      </c>
      <c r="D3217" s="451"/>
      <c r="E3217" s="450"/>
      <c r="F3217" s="450"/>
      <c r="G3217" s="450"/>
      <c r="H3217" s="450"/>
      <c r="I3217" s="450"/>
      <c r="J3217" s="450">
        <f>SUBTOTAL(9,J3215:J3216)</f>
        <v>0</v>
      </c>
      <c r="K3217" s="450"/>
    </row>
    <row r="3218" spans="1:11" x14ac:dyDescent="0.25">
      <c r="A3218" s="103">
        <f>IF('Mottes de 6'!A1014&lt;&gt;"",'Mottes de 6'!A1014,"")</f>
        <v>24102</v>
      </c>
      <c r="B3218" s="103" t="str">
        <f>IF('Mottes de 6'!L1014&lt;&gt;"",'Mottes de 6'!L1014,"")</f>
        <v>Noai</v>
      </c>
      <c r="C3218" s="107" t="str">
        <f>IF('Mottes de 6'!B1014&lt;&gt;"",'Mottes de 6'!B1014,"")</f>
        <v>SHISO (Persil japonnais)</v>
      </c>
      <c r="D3218" s="107" t="str">
        <f>IF('Mottes de 6'!C1014&lt;&gt;"",'Mottes de 6'!C1014,"")</f>
        <v>Vert</v>
      </c>
      <c r="E3218" s="103">
        <f>IF('Mottes de 6'!H1014&lt;&gt;"",'Mottes de 6'!H1014,"")</f>
        <v>8</v>
      </c>
      <c r="F3218" s="103" t="str">
        <f>IF('Mottes de 6'!E1014&lt;&gt;"",'Mottes de 6'!E1014,"")</f>
        <v>S</v>
      </c>
      <c r="G3218" s="103" t="str">
        <f>IF('Mottes de 6'!N1014&lt;&gt;"",'Mottes de 6'!N1014,"")</f>
        <v>M6</v>
      </c>
      <c r="H3218" s="103" t="str">
        <f>IF('Mottes de 6'!I1014&lt;&gt;"",'Mottes de 6'!I1014,"")</f>
        <v>C</v>
      </c>
      <c r="I3218" s="103" t="str">
        <f>IF('Mottes de 6'!J1014&lt;&gt;"",'Mottes de 6'!J1014,"")</f>
        <v/>
      </c>
      <c r="J3218" s="103">
        <f>IF($J$9=36,'Mottes de 6'!U1014,IF($J$9=37,'Mottes de 6'!V1014,IF($J$9=38,'Mottes de 6'!W1014,IF($J$9=39,'Mottes de 6'!X1014,IF($J$9=40,'Mottes de 6'!Y1014,IF($J$9=41,'Mottes de 6'!Z1014,IF($J$9=42,'Mottes de 6'!AA1014,IF($J$9=43,'Mottes de 6'!AB1014,IF($J$9=44,'Mottes de 6'!AC1014,IF($J$9=45,'Mottes de 6'!AD1014,IF($J$9=46,'Mottes de 6'!AE1014,IF($J$9=47,'Mottes de 6'!AF1014,IF($J$9=48,'Mottes de 6'!AG1014,IF($J$9=49,'Mottes de 6'!AH1014,IF($J$9=50,'Mottes de 6'!AI1014,IF($J$9=51,'Mottes de 6'!AJ1014,IF($J$9=52,'Mottes de 6'!AK1014,IF($J$9=1,'Mottes de 6'!AL1014,IF($J$9=2,'Mottes de 6'!AM1014,IF($J$9=3,'Mottes de 6'!AN1014,IF($J$9=4,'Mottes de 6'!AO1014,IF($J$9=5,'Mottes de 6'!AP1014,IF($J$9=6,'Mottes de 6'!AQ1014,IF($J$9=7,'Mottes de 6'!AR1014,IF($J$9=8,'Mottes de 6'!AS1014,IF($J$9=9,'Mottes de 6'!AT1014,IF($J$9=10,'Mottes de 6'!AU1014,IF($J$9=11,'Mottes de 6'!AV1014,IF($J$9=12,'Mottes de 6'!AW1014,IF($J$9=13,'Mottes de 6'!AX1014,IF($J$9=14,'Mottes de 6'!AY1014,IF($J$9=15,'Mottes de 6'!AZ1014,IF($J$9=16,'Mottes de 6'!BA1014,IF($J$9=17,'Mottes de 6'!BB1014,IF($J$9=18,'Mottes de 6'!BC1014,IF($J$9=19,'Mottes de 6'!BD1014,IF($J$9=20,'Mottes de 6'!BE1014,IF($J$9=21,'Mottes de 6'!BF1014,IF($J$9=22,'Mottes de 6'!BG1014,IF($J$9=23,'Mottes de 6'!BH1014,IF($J$9=24,'Mottes de 6'!BI1014,IF($J$9=25,'Mottes de 6'!BJ1014,IF($J$9=26,'Mottes de 6'!BK1014,IF($J$9=27,'Mottes de 6'!BL1014,IF($J$9=28,'Mottes de 6'!BM1014,IF($J$9=29,'Mottes de 6'!BN1014,IF($J$9=30,'Mottes de 6'!BO1014,IF($J$9=31,'Mottes de 6'!BP1014,IF($J$9=32,'Mottes de 6'!BQ1014,IF($J$9=33,'Mottes de 6'!BR1014,IF($J$9=34,'Mottes de 6'!BS1014,IF($J$9=35,'Mottes de 6'!BT1014,))))))))))))))))))))))))))))))))))))))))))))))))))))</f>
        <v>0</v>
      </c>
      <c r="K3218" s="103" t="str">
        <f>IF('Mottes de 6'!R1014=0,"","Erreur")</f>
        <v/>
      </c>
    </row>
    <row r="3219" spans="1:11" x14ac:dyDescent="0.25">
      <c r="A3219" s="103">
        <f>IF('Mottes de 6'!A1015&lt;&gt;"",'Mottes de 6'!A1015,"")</f>
        <v>25328</v>
      </c>
      <c r="B3219" s="103" t="str">
        <f>IF('Mottes de 6'!L1015&lt;&gt;"",'Mottes de 6'!L1015,"")</f>
        <v>Noai</v>
      </c>
      <c r="C3219" s="107" t="str">
        <f>IF('Mottes de 6'!B1015&lt;&gt;"",'Mottes de 6'!B1015,"")</f>
        <v>SHISO (Persil japonnais)</v>
      </c>
      <c r="D3219" s="107" t="str">
        <f>IF('Mottes de 6'!C1015&lt;&gt;"",'Mottes de 6'!C1015,"")</f>
        <v>Pourpre</v>
      </c>
      <c r="E3219" s="103">
        <f>IF('Mottes de 6'!H1015&lt;&gt;"",'Mottes de 6'!H1015,"")</f>
        <v>10</v>
      </c>
      <c r="F3219" s="103" t="str">
        <f>IF('Mottes de 6'!E1015&lt;&gt;"",'Mottes de 6'!E1015,"")</f>
        <v>S</v>
      </c>
      <c r="G3219" s="103" t="str">
        <f>IF('Mottes de 6'!N1015&lt;&gt;"",'Mottes de 6'!N1015,"")</f>
        <v>M6</v>
      </c>
      <c r="H3219" s="103" t="str">
        <f>IF('Mottes de 6'!I1015&lt;&gt;"",'Mottes de 6'!I1015,"")</f>
        <v>C</v>
      </c>
      <c r="I3219" s="103" t="str">
        <f>IF('Mottes de 6'!J1015&lt;&gt;"",'Mottes de 6'!J1015,"")</f>
        <v/>
      </c>
      <c r="J3219" s="103">
        <f>IF($J$9=36,'Mottes de 6'!U1015,IF($J$9=37,'Mottes de 6'!V1015,IF($J$9=38,'Mottes de 6'!W1015,IF($J$9=39,'Mottes de 6'!X1015,IF($J$9=40,'Mottes de 6'!Y1015,IF($J$9=41,'Mottes de 6'!Z1015,IF($J$9=42,'Mottes de 6'!AA1015,IF($J$9=43,'Mottes de 6'!AB1015,IF($J$9=44,'Mottes de 6'!AC1015,IF($J$9=45,'Mottes de 6'!AD1015,IF($J$9=46,'Mottes de 6'!AE1015,IF($J$9=47,'Mottes de 6'!AF1015,IF($J$9=48,'Mottes de 6'!AG1015,IF($J$9=49,'Mottes de 6'!AH1015,IF($J$9=50,'Mottes de 6'!AI1015,IF($J$9=51,'Mottes de 6'!AJ1015,IF($J$9=52,'Mottes de 6'!AK1015,IF($J$9=1,'Mottes de 6'!AL1015,IF($J$9=2,'Mottes de 6'!AM1015,IF($J$9=3,'Mottes de 6'!AN1015,IF($J$9=4,'Mottes de 6'!AO1015,IF($J$9=5,'Mottes de 6'!AP1015,IF($J$9=6,'Mottes de 6'!AQ1015,IF($J$9=7,'Mottes de 6'!AR1015,IF($J$9=8,'Mottes de 6'!AS1015,IF($J$9=9,'Mottes de 6'!AT1015,IF($J$9=10,'Mottes de 6'!AU1015,IF($J$9=11,'Mottes de 6'!AV1015,IF($J$9=12,'Mottes de 6'!AW1015,IF($J$9=13,'Mottes de 6'!AX1015,IF($J$9=14,'Mottes de 6'!AY1015,IF($J$9=15,'Mottes de 6'!AZ1015,IF($J$9=16,'Mottes de 6'!BA1015,IF($J$9=17,'Mottes de 6'!BB1015,IF($J$9=18,'Mottes de 6'!BC1015,IF($J$9=19,'Mottes de 6'!BD1015,IF($J$9=20,'Mottes de 6'!BE1015,IF($J$9=21,'Mottes de 6'!BF1015,IF($J$9=22,'Mottes de 6'!BG1015,IF($J$9=23,'Mottes de 6'!BH1015,IF($J$9=24,'Mottes de 6'!BI1015,IF($J$9=25,'Mottes de 6'!BJ1015,IF($J$9=26,'Mottes de 6'!BK1015,IF($J$9=27,'Mottes de 6'!BL1015,IF($J$9=28,'Mottes de 6'!BM1015,IF($J$9=29,'Mottes de 6'!BN1015,IF($J$9=30,'Mottes de 6'!BO1015,IF($J$9=31,'Mottes de 6'!BP1015,IF($J$9=32,'Mottes de 6'!BQ1015,IF($J$9=33,'Mottes de 6'!BR1015,IF($J$9=34,'Mottes de 6'!BS1015,IF($J$9=35,'Mottes de 6'!BT1015,))))))))))))))))))))))))))))))))))))))))))))))))))))</f>
        <v>0</v>
      </c>
      <c r="K3219" s="103" t="str">
        <f>IF('Mottes de 6'!R1015=0,"","Erreur")</f>
        <v/>
      </c>
    </row>
    <row r="3220" spans="1:11" x14ac:dyDescent="0.25">
      <c r="A3220" s="450"/>
      <c r="B3220" s="450"/>
      <c r="C3220" s="451" t="s">
        <v>2089</v>
      </c>
      <c r="D3220" s="451"/>
      <c r="E3220" s="450"/>
      <c r="F3220" s="450"/>
      <c r="G3220" s="450"/>
      <c r="H3220" s="450"/>
      <c r="I3220" s="450"/>
      <c r="J3220" s="450">
        <f>SUBTOTAL(9,J3218:J3219)</f>
        <v>0</v>
      </c>
      <c r="K3220" s="450"/>
    </row>
    <row r="3221" spans="1:11" x14ac:dyDescent="0.25">
      <c r="A3221" s="103">
        <f>IF('Mottes de 6'!A1016&lt;&gt;"",'Mottes de 6'!A1016,"")</f>
        <v>12590</v>
      </c>
      <c r="B3221" s="103" t="str">
        <f>IF('Mottes de 6'!L1016&lt;&gt;"",'Mottes de 6'!L1016,"")</f>
        <v>Noai</v>
      </c>
      <c r="C3221" s="107" t="str">
        <f>IF('Mottes de 6'!B1016&lt;&gt;"",'Mottes de 6'!B1016,"")</f>
        <v>STEVIA REBAUDIANA</v>
      </c>
      <c r="D3221" s="107" t="str">
        <f>IF('Mottes de 6'!C1016&lt;&gt;"",'Mottes de 6'!C1016,"")</f>
        <v>.</v>
      </c>
      <c r="E3221" s="103">
        <f>IF('Mottes de 6'!H1016&lt;&gt;"",'Mottes de 6'!H1016,"")</f>
        <v>11</v>
      </c>
      <c r="F3221" s="103" t="str">
        <f>IF('Mottes de 6'!E1016&lt;&gt;"",'Mottes de 6'!E1016,"")</f>
        <v>B</v>
      </c>
      <c r="G3221" s="103" t="str">
        <f>IF('Mottes de 6'!N1016&lt;&gt;"",'Mottes de 6'!N1016,"")</f>
        <v>M6</v>
      </c>
      <c r="H3221" s="103" t="str">
        <f>IF('Mottes de 6'!I1016&lt;&gt;"",'Mottes de 6'!I1016,"")</f>
        <v>A</v>
      </c>
      <c r="I3221" s="103" t="str">
        <f>IF('Mottes de 6'!J1016&lt;&gt;"",'Mottes de 6'!J1016,"")</f>
        <v/>
      </c>
      <c r="J3221" s="103">
        <f>IF($J$9=36,'Mottes de 6'!U1016,IF($J$9=37,'Mottes de 6'!V1016,IF($J$9=38,'Mottes de 6'!W1016,IF($J$9=39,'Mottes de 6'!X1016,IF($J$9=40,'Mottes de 6'!Y1016,IF($J$9=41,'Mottes de 6'!Z1016,IF($J$9=42,'Mottes de 6'!AA1016,IF($J$9=43,'Mottes de 6'!AB1016,IF($J$9=44,'Mottes de 6'!AC1016,IF($J$9=45,'Mottes de 6'!AD1016,IF($J$9=46,'Mottes de 6'!AE1016,IF($J$9=47,'Mottes de 6'!AF1016,IF($J$9=48,'Mottes de 6'!AG1016,IF($J$9=49,'Mottes de 6'!AH1016,IF($J$9=50,'Mottes de 6'!AI1016,IF($J$9=51,'Mottes de 6'!AJ1016,IF($J$9=52,'Mottes de 6'!AK1016,IF($J$9=1,'Mottes de 6'!AL1016,IF($J$9=2,'Mottes de 6'!AM1016,IF($J$9=3,'Mottes de 6'!AN1016,IF($J$9=4,'Mottes de 6'!AO1016,IF($J$9=5,'Mottes de 6'!AP1016,IF($J$9=6,'Mottes de 6'!AQ1016,IF($J$9=7,'Mottes de 6'!AR1016,IF($J$9=8,'Mottes de 6'!AS1016,IF($J$9=9,'Mottes de 6'!AT1016,IF($J$9=10,'Mottes de 6'!AU1016,IF($J$9=11,'Mottes de 6'!AV1016,IF($J$9=12,'Mottes de 6'!AW1016,IF($J$9=13,'Mottes de 6'!AX1016,IF($J$9=14,'Mottes de 6'!AY1016,IF($J$9=15,'Mottes de 6'!AZ1016,IF($J$9=16,'Mottes de 6'!BA1016,IF($J$9=17,'Mottes de 6'!BB1016,IF($J$9=18,'Mottes de 6'!BC1016,IF($J$9=19,'Mottes de 6'!BD1016,IF($J$9=20,'Mottes de 6'!BE1016,IF($J$9=21,'Mottes de 6'!BF1016,IF($J$9=22,'Mottes de 6'!BG1016,IF($J$9=23,'Mottes de 6'!BH1016,IF($J$9=24,'Mottes de 6'!BI1016,IF($J$9=25,'Mottes de 6'!BJ1016,IF($J$9=26,'Mottes de 6'!BK1016,IF($J$9=27,'Mottes de 6'!BL1016,IF($J$9=28,'Mottes de 6'!BM1016,IF($J$9=29,'Mottes de 6'!BN1016,IF($J$9=30,'Mottes de 6'!BO1016,IF($J$9=31,'Mottes de 6'!BP1016,IF($J$9=32,'Mottes de 6'!BQ1016,IF($J$9=33,'Mottes de 6'!BR1016,IF($J$9=34,'Mottes de 6'!BS1016,IF($J$9=35,'Mottes de 6'!BT1016,))))))))))))))))))))))))))))))))))))))))))))))))))))</f>
        <v>0</v>
      </c>
      <c r="K3221" s="103" t="str">
        <f>IF('Mottes de 6'!R1016=0,"","Erreur")</f>
        <v/>
      </c>
    </row>
    <row r="3222" spans="1:11" x14ac:dyDescent="0.25">
      <c r="A3222" s="450"/>
      <c r="B3222" s="450"/>
      <c r="C3222" s="451" t="s">
        <v>2090</v>
      </c>
      <c r="D3222" s="451"/>
      <c r="E3222" s="450"/>
      <c r="F3222" s="450"/>
      <c r="G3222" s="450"/>
      <c r="H3222" s="450"/>
      <c r="I3222" s="450"/>
      <c r="J3222" s="450">
        <f>SUBTOTAL(9,J3221:J3221)</f>
        <v>0</v>
      </c>
      <c r="K3222" s="450"/>
    </row>
    <row r="3223" spans="1:11" x14ac:dyDescent="0.25">
      <c r="A3223" s="103">
        <f>IF('Mottes de 6'!A1017&lt;&gt;"",'Mottes de 6'!A1017,"")</f>
        <v>13058</v>
      </c>
      <c r="B3223" s="103" t="str">
        <f>IF('Mottes de 6'!L1017&lt;&gt;"",'Mottes de 6'!L1017,"")</f>
        <v>Noai</v>
      </c>
      <c r="C3223" s="107" t="str">
        <f>IF('Mottes de 6'!B1017&lt;&gt;"",'Mottes de 6'!B1017,"")</f>
        <v>TAGETES LEMONII</v>
      </c>
      <c r="D3223" s="107" t="str">
        <f>IF('Mottes de 6'!C1017&lt;&gt;"",'Mottes de 6'!C1017,"")</f>
        <v>Tangerine Marigold</v>
      </c>
      <c r="E3223" s="103">
        <f>IF('Mottes de 6'!H1017&lt;&gt;"",'Mottes de 6'!H1017,"")</f>
        <v>11</v>
      </c>
      <c r="F3223" s="103" t="str">
        <f>IF('Mottes de 6'!E1017&lt;&gt;"",'Mottes de 6'!E1017,"")</f>
        <v>B</v>
      </c>
      <c r="G3223" s="103" t="str">
        <f>IF('Mottes de 6'!N1017&lt;&gt;"",'Mottes de 6'!N1017,"")</f>
        <v>M6</v>
      </c>
      <c r="H3223" s="103" t="str">
        <f>IF('Mottes de 6'!I1017&lt;&gt;"",'Mottes de 6'!I1017,"")</f>
        <v>A</v>
      </c>
      <c r="I3223" s="103">
        <f>IF('Mottes de 6'!J1017&lt;&gt;"",'Mottes de 6'!J1017,"")</f>
        <v>0.04</v>
      </c>
      <c r="J3223" s="103">
        <f>IF($J$9=36,'Mottes de 6'!U1017,IF($J$9=37,'Mottes de 6'!V1017,IF($J$9=38,'Mottes de 6'!W1017,IF($J$9=39,'Mottes de 6'!X1017,IF($J$9=40,'Mottes de 6'!Y1017,IF($J$9=41,'Mottes de 6'!Z1017,IF($J$9=42,'Mottes de 6'!AA1017,IF($J$9=43,'Mottes de 6'!AB1017,IF($J$9=44,'Mottes de 6'!AC1017,IF($J$9=45,'Mottes de 6'!AD1017,IF($J$9=46,'Mottes de 6'!AE1017,IF($J$9=47,'Mottes de 6'!AF1017,IF($J$9=48,'Mottes de 6'!AG1017,IF($J$9=49,'Mottes de 6'!AH1017,IF($J$9=50,'Mottes de 6'!AI1017,IF($J$9=51,'Mottes de 6'!AJ1017,IF($J$9=52,'Mottes de 6'!AK1017,IF($J$9=1,'Mottes de 6'!AL1017,IF($J$9=2,'Mottes de 6'!AM1017,IF($J$9=3,'Mottes de 6'!AN1017,IF($J$9=4,'Mottes de 6'!AO1017,IF($J$9=5,'Mottes de 6'!AP1017,IF($J$9=6,'Mottes de 6'!AQ1017,IF($J$9=7,'Mottes de 6'!AR1017,IF($J$9=8,'Mottes de 6'!AS1017,IF($J$9=9,'Mottes de 6'!AT1017,IF($J$9=10,'Mottes de 6'!AU1017,IF($J$9=11,'Mottes de 6'!AV1017,IF($J$9=12,'Mottes de 6'!AW1017,IF($J$9=13,'Mottes de 6'!AX1017,IF($J$9=14,'Mottes de 6'!AY1017,IF($J$9=15,'Mottes de 6'!AZ1017,IF($J$9=16,'Mottes de 6'!BA1017,IF($J$9=17,'Mottes de 6'!BB1017,IF($J$9=18,'Mottes de 6'!BC1017,IF($J$9=19,'Mottes de 6'!BD1017,IF($J$9=20,'Mottes de 6'!BE1017,IF($J$9=21,'Mottes de 6'!BF1017,IF($J$9=22,'Mottes de 6'!BG1017,IF($J$9=23,'Mottes de 6'!BH1017,IF($J$9=24,'Mottes de 6'!BI1017,IF($J$9=25,'Mottes de 6'!BJ1017,IF($J$9=26,'Mottes de 6'!BK1017,IF($J$9=27,'Mottes de 6'!BL1017,IF($J$9=28,'Mottes de 6'!BM1017,IF($J$9=29,'Mottes de 6'!BN1017,IF($J$9=30,'Mottes de 6'!BO1017,IF($J$9=31,'Mottes de 6'!BP1017,IF($J$9=32,'Mottes de 6'!BQ1017,IF($J$9=33,'Mottes de 6'!BR1017,IF($J$9=34,'Mottes de 6'!BS1017,IF($J$9=35,'Mottes de 6'!BT1017,))))))))))))))))))))))))))))))))))))))))))))))))))))</f>
        <v>0</v>
      </c>
      <c r="K3223" s="103" t="str">
        <f>IF('Mottes de 6'!R1017=0,"","Erreur")</f>
        <v/>
      </c>
    </row>
    <row r="3224" spans="1:11" x14ac:dyDescent="0.25">
      <c r="A3224" s="450"/>
      <c r="B3224" s="450"/>
      <c r="C3224" s="451" t="s">
        <v>1996</v>
      </c>
      <c r="D3224" s="451"/>
      <c r="E3224" s="450"/>
      <c r="F3224" s="450"/>
      <c r="G3224" s="450"/>
      <c r="H3224" s="450"/>
      <c r="I3224" s="450"/>
      <c r="J3224" s="450">
        <f>SUBTOTAL(9,J3223:J3223)</f>
        <v>0</v>
      </c>
      <c r="K3224" s="450"/>
    </row>
    <row r="3225" spans="1:11" x14ac:dyDescent="0.25">
      <c r="A3225" s="103">
        <f>IF('Mottes de 6'!A1018&lt;&gt;"",'Mottes de 6'!A1018,"")</f>
        <v>13163</v>
      </c>
      <c r="B3225" s="103" t="str">
        <f>IF('Mottes de 6'!L1018&lt;&gt;"",'Mottes de 6'!L1018,"")</f>
        <v>Noai</v>
      </c>
      <c r="C3225" s="107" t="str">
        <f>IF('Mottes de 6'!B1018&lt;&gt;"",'Mottes de 6'!B1018,"")</f>
        <v>THYM</v>
      </c>
      <c r="D3225" s="107" t="str">
        <f>IF('Mottes de 6'!C1018&lt;&gt;"",'Mottes de 6'!C1018,"")</f>
        <v>Citron</v>
      </c>
      <c r="E3225" s="103">
        <f>IF('Mottes de 6'!H1018&lt;&gt;"",'Mottes de 6'!H1018,"")</f>
        <v>12</v>
      </c>
      <c r="F3225" s="103" t="str">
        <f>IF('Mottes de 6'!E1018&lt;&gt;"",'Mottes de 6'!E1018,"")</f>
        <v>B</v>
      </c>
      <c r="G3225" s="103" t="str">
        <f>IF('Mottes de 6'!N1018&lt;&gt;"",'Mottes de 6'!N1018,"")</f>
        <v>M6</v>
      </c>
      <c r="H3225" s="103" t="str">
        <f>IF('Mottes de 6'!I1018&lt;&gt;"",'Mottes de 6'!I1018,"")</f>
        <v>A</v>
      </c>
      <c r="I3225" s="103" t="str">
        <f>IF('Mottes de 6'!J1018&lt;&gt;"",'Mottes de 6'!J1018,"")</f>
        <v/>
      </c>
      <c r="J3225" s="103">
        <f>IF($J$9=36,'Mottes de 6'!U1018,IF($J$9=37,'Mottes de 6'!V1018,IF($J$9=38,'Mottes de 6'!W1018,IF($J$9=39,'Mottes de 6'!X1018,IF($J$9=40,'Mottes de 6'!Y1018,IF($J$9=41,'Mottes de 6'!Z1018,IF($J$9=42,'Mottes de 6'!AA1018,IF($J$9=43,'Mottes de 6'!AB1018,IF($J$9=44,'Mottes de 6'!AC1018,IF($J$9=45,'Mottes de 6'!AD1018,IF($J$9=46,'Mottes de 6'!AE1018,IF($J$9=47,'Mottes de 6'!AF1018,IF($J$9=48,'Mottes de 6'!AG1018,IF($J$9=49,'Mottes de 6'!AH1018,IF($J$9=50,'Mottes de 6'!AI1018,IF($J$9=51,'Mottes de 6'!AJ1018,IF($J$9=52,'Mottes de 6'!AK1018,IF($J$9=1,'Mottes de 6'!AL1018,IF($J$9=2,'Mottes de 6'!AM1018,IF($J$9=3,'Mottes de 6'!AN1018,IF($J$9=4,'Mottes de 6'!AO1018,IF($J$9=5,'Mottes de 6'!AP1018,IF($J$9=6,'Mottes de 6'!AQ1018,IF($J$9=7,'Mottes de 6'!AR1018,IF($J$9=8,'Mottes de 6'!AS1018,IF($J$9=9,'Mottes de 6'!AT1018,IF($J$9=10,'Mottes de 6'!AU1018,IF($J$9=11,'Mottes de 6'!AV1018,IF($J$9=12,'Mottes de 6'!AW1018,IF($J$9=13,'Mottes de 6'!AX1018,IF($J$9=14,'Mottes de 6'!AY1018,IF($J$9=15,'Mottes de 6'!AZ1018,IF($J$9=16,'Mottes de 6'!BA1018,IF($J$9=17,'Mottes de 6'!BB1018,IF($J$9=18,'Mottes de 6'!BC1018,IF($J$9=19,'Mottes de 6'!BD1018,IF($J$9=20,'Mottes de 6'!BE1018,IF($J$9=21,'Mottes de 6'!BF1018,IF($J$9=22,'Mottes de 6'!BG1018,IF($J$9=23,'Mottes de 6'!BH1018,IF($J$9=24,'Mottes de 6'!BI1018,IF($J$9=25,'Mottes de 6'!BJ1018,IF($J$9=26,'Mottes de 6'!BK1018,IF($J$9=27,'Mottes de 6'!BL1018,IF($J$9=28,'Mottes de 6'!BM1018,IF($J$9=29,'Mottes de 6'!BN1018,IF($J$9=30,'Mottes de 6'!BO1018,IF($J$9=31,'Mottes de 6'!BP1018,IF($J$9=32,'Mottes de 6'!BQ1018,IF($J$9=33,'Mottes de 6'!BR1018,IF($J$9=34,'Mottes de 6'!BS1018,IF($J$9=35,'Mottes de 6'!BT1018,))))))))))))))))))))))))))))))))))))))))))))))))))))</f>
        <v>0</v>
      </c>
      <c r="K3225" s="103" t="str">
        <f>IF('Mottes de 6'!R1018=0,"","Erreur")</f>
        <v/>
      </c>
    </row>
    <row r="3226" spans="1:11" x14ac:dyDescent="0.25">
      <c r="A3226" s="103">
        <f>IF('Mottes de 6'!A1019&lt;&gt;"",'Mottes de 6'!A1019,"")</f>
        <v>23673</v>
      </c>
      <c r="B3226" s="103" t="str">
        <f>IF('Mottes de 6'!L1019&lt;&gt;"",'Mottes de 6'!L1019,"")</f>
        <v>Noai</v>
      </c>
      <c r="C3226" s="107" t="str">
        <f>IF('Mottes de 6'!B1019&lt;&gt;"",'Mottes de 6'!B1019,"")</f>
        <v>THYM</v>
      </c>
      <c r="D3226" s="107" t="str">
        <f>IF('Mottes de 6'!C1019&lt;&gt;"",'Mottes de 6'!C1019,"")</f>
        <v>Citron Panaché Jaune</v>
      </c>
      <c r="E3226" s="103">
        <f>IF('Mottes de 6'!H1019&lt;&gt;"",'Mottes de 6'!H1019,"")</f>
        <v>12</v>
      </c>
      <c r="F3226" s="103" t="str">
        <f>IF('Mottes de 6'!E1019&lt;&gt;"",'Mottes de 6'!E1019,"")</f>
        <v>B</v>
      </c>
      <c r="G3226" s="103" t="str">
        <f>IF('Mottes de 6'!N1019&lt;&gt;"",'Mottes de 6'!N1019,"")</f>
        <v>M6</v>
      </c>
      <c r="H3226" s="103" t="str">
        <f>IF('Mottes de 6'!I1019&lt;&gt;"",'Mottes de 6'!I1019,"")</f>
        <v>A</v>
      </c>
      <c r="I3226" s="103" t="str">
        <f>IF('Mottes de 6'!J1019&lt;&gt;"",'Mottes de 6'!J1019,"")</f>
        <v/>
      </c>
      <c r="J3226" s="103">
        <f>IF($J$9=36,'Mottes de 6'!U1019,IF($J$9=37,'Mottes de 6'!V1019,IF($J$9=38,'Mottes de 6'!W1019,IF($J$9=39,'Mottes de 6'!X1019,IF($J$9=40,'Mottes de 6'!Y1019,IF($J$9=41,'Mottes de 6'!Z1019,IF($J$9=42,'Mottes de 6'!AA1019,IF($J$9=43,'Mottes de 6'!AB1019,IF($J$9=44,'Mottes de 6'!AC1019,IF($J$9=45,'Mottes de 6'!AD1019,IF($J$9=46,'Mottes de 6'!AE1019,IF($J$9=47,'Mottes de 6'!AF1019,IF($J$9=48,'Mottes de 6'!AG1019,IF($J$9=49,'Mottes de 6'!AH1019,IF($J$9=50,'Mottes de 6'!AI1019,IF($J$9=51,'Mottes de 6'!AJ1019,IF($J$9=52,'Mottes de 6'!AK1019,IF($J$9=1,'Mottes de 6'!AL1019,IF($J$9=2,'Mottes de 6'!AM1019,IF($J$9=3,'Mottes de 6'!AN1019,IF($J$9=4,'Mottes de 6'!AO1019,IF($J$9=5,'Mottes de 6'!AP1019,IF($J$9=6,'Mottes de 6'!AQ1019,IF($J$9=7,'Mottes de 6'!AR1019,IF($J$9=8,'Mottes de 6'!AS1019,IF($J$9=9,'Mottes de 6'!AT1019,IF($J$9=10,'Mottes de 6'!AU1019,IF($J$9=11,'Mottes de 6'!AV1019,IF($J$9=12,'Mottes de 6'!AW1019,IF($J$9=13,'Mottes de 6'!AX1019,IF($J$9=14,'Mottes de 6'!AY1019,IF($J$9=15,'Mottes de 6'!AZ1019,IF($J$9=16,'Mottes de 6'!BA1019,IF($J$9=17,'Mottes de 6'!BB1019,IF($J$9=18,'Mottes de 6'!BC1019,IF($J$9=19,'Mottes de 6'!BD1019,IF($J$9=20,'Mottes de 6'!BE1019,IF($J$9=21,'Mottes de 6'!BF1019,IF($J$9=22,'Mottes de 6'!BG1019,IF($J$9=23,'Mottes de 6'!BH1019,IF($J$9=24,'Mottes de 6'!BI1019,IF($J$9=25,'Mottes de 6'!BJ1019,IF($J$9=26,'Mottes de 6'!BK1019,IF($J$9=27,'Mottes de 6'!BL1019,IF($J$9=28,'Mottes de 6'!BM1019,IF($J$9=29,'Mottes de 6'!BN1019,IF($J$9=30,'Mottes de 6'!BO1019,IF($J$9=31,'Mottes de 6'!BP1019,IF($J$9=32,'Mottes de 6'!BQ1019,IF($J$9=33,'Mottes de 6'!BR1019,IF($J$9=34,'Mottes de 6'!BS1019,IF($J$9=35,'Mottes de 6'!BT1019,))))))))))))))))))))))))))))))))))))))))))))))))))))</f>
        <v>0</v>
      </c>
      <c r="K3226" s="103" t="str">
        <f>IF('Mottes de 6'!R1019=0,"","Erreur")</f>
        <v/>
      </c>
    </row>
    <row r="3227" spans="1:11" x14ac:dyDescent="0.25">
      <c r="A3227" s="103">
        <f>IF('Mottes de 6'!A1020&lt;&gt;"",'Mottes de 6'!A1020,"")</f>
        <v>12672</v>
      </c>
      <c r="B3227" s="103" t="str">
        <f>IF('Mottes de 6'!L1020&lt;&gt;"",'Mottes de 6'!L1020,"")</f>
        <v>Noai</v>
      </c>
      <c r="C3227" s="107" t="str">
        <f>IF('Mottes de 6'!B1020&lt;&gt;"",'Mottes de 6'!B1020,"")</f>
        <v>THYM</v>
      </c>
      <c r="D3227" s="107" t="str">
        <f>IF('Mottes de 6'!C1020&lt;&gt;"",'Mottes de 6'!C1020,"")</f>
        <v>Commun d hiver</v>
      </c>
      <c r="E3227" s="103">
        <f>IF('Mottes de 6'!H1020&lt;&gt;"",'Mottes de 6'!H1020,"")</f>
        <v>12</v>
      </c>
      <c r="F3227" s="103" t="str">
        <f>IF('Mottes de 6'!E1020&lt;&gt;"",'Mottes de 6'!E1020,"")</f>
        <v>B</v>
      </c>
      <c r="G3227" s="103" t="str">
        <f>IF('Mottes de 6'!N1020&lt;&gt;"",'Mottes de 6'!N1020,"")</f>
        <v>M6</v>
      </c>
      <c r="H3227" s="103" t="str">
        <f>IF('Mottes de 6'!I1020&lt;&gt;"",'Mottes de 6'!I1020,"")</f>
        <v>A</v>
      </c>
      <c r="I3227" s="103" t="str">
        <f>IF('Mottes de 6'!J1020&lt;&gt;"",'Mottes de 6'!J1020,"")</f>
        <v/>
      </c>
      <c r="J3227" s="103">
        <f>IF($J$9=36,'Mottes de 6'!U1020,IF($J$9=37,'Mottes de 6'!V1020,IF($J$9=38,'Mottes de 6'!W1020,IF($J$9=39,'Mottes de 6'!X1020,IF($J$9=40,'Mottes de 6'!Y1020,IF($J$9=41,'Mottes de 6'!Z1020,IF($J$9=42,'Mottes de 6'!AA1020,IF($J$9=43,'Mottes de 6'!AB1020,IF($J$9=44,'Mottes de 6'!AC1020,IF($J$9=45,'Mottes de 6'!AD1020,IF($J$9=46,'Mottes de 6'!AE1020,IF($J$9=47,'Mottes de 6'!AF1020,IF($J$9=48,'Mottes de 6'!AG1020,IF($J$9=49,'Mottes de 6'!AH1020,IF($J$9=50,'Mottes de 6'!AI1020,IF($J$9=51,'Mottes de 6'!AJ1020,IF($J$9=52,'Mottes de 6'!AK1020,IF($J$9=1,'Mottes de 6'!AL1020,IF($J$9=2,'Mottes de 6'!AM1020,IF($J$9=3,'Mottes de 6'!AN1020,IF($J$9=4,'Mottes de 6'!AO1020,IF($J$9=5,'Mottes de 6'!AP1020,IF($J$9=6,'Mottes de 6'!AQ1020,IF($J$9=7,'Mottes de 6'!AR1020,IF($J$9=8,'Mottes de 6'!AS1020,IF($J$9=9,'Mottes de 6'!AT1020,IF($J$9=10,'Mottes de 6'!AU1020,IF($J$9=11,'Mottes de 6'!AV1020,IF($J$9=12,'Mottes de 6'!AW1020,IF($J$9=13,'Mottes de 6'!AX1020,IF($J$9=14,'Mottes de 6'!AY1020,IF($J$9=15,'Mottes de 6'!AZ1020,IF($J$9=16,'Mottes de 6'!BA1020,IF($J$9=17,'Mottes de 6'!BB1020,IF($J$9=18,'Mottes de 6'!BC1020,IF($J$9=19,'Mottes de 6'!BD1020,IF($J$9=20,'Mottes de 6'!BE1020,IF($J$9=21,'Mottes de 6'!BF1020,IF($J$9=22,'Mottes de 6'!BG1020,IF($J$9=23,'Mottes de 6'!BH1020,IF($J$9=24,'Mottes de 6'!BI1020,IF($J$9=25,'Mottes de 6'!BJ1020,IF($J$9=26,'Mottes de 6'!BK1020,IF($J$9=27,'Mottes de 6'!BL1020,IF($J$9=28,'Mottes de 6'!BM1020,IF($J$9=29,'Mottes de 6'!BN1020,IF($J$9=30,'Mottes de 6'!BO1020,IF($J$9=31,'Mottes de 6'!BP1020,IF($J$9=32,'Mottes de 6'!BQ1020,IF($J$9=33,'Mottes de 6'!BR1020,IF($J$9=34,'Mottes de 6'!BS1020,IF($J$9=35,'Mottes de 6'!BT1020,))))))))))))))))))))))))))))))))))))))))))))))))))))</f>
        <v>0</v>
      </c>
      <c r="K3227" s="103" t="str">
        <f>IF('Mottes de 6'!R1020=0,"","Erreur")</f>
        <v/>
      </c>
    </row>
    <row r="3228" spans="1:11" x14ac:dyDescent="0.25">
      <c r="A3228" s="103">
        <f>IF('Mottes de 6'!A1021&lt;&gt;"",'Mottes de 6'!A1021,"")</f>
        <v>26838</v>
      </c>
      <c r="B3228" s="103" t="str">
        <f>IF('Mottes de 6'!L1021&lt;&gt;"",'Mottes de 6'!L1021,"")</f>
        <v>Noai</v>
      </c>
      <c r="C3228" s="107" t="str">
        <f>IF('Mottes de 6'!B1021&lt;&gt;"",'Mottes de 6'!B1021,"")</f>
        <v>THYM</v>
      </c>
      <c r="D3228" s="107" t="str">
        <f>IF('Mottes de 6'!C1021&lt;&gt;"",'Mottes de 6'!C1021,"")</f>
        <v>Faustino</v>
      </c>
      <c r="E3228" s="103">
        <f>IF('Mottes de 6'!H1021&lt;&gt;"",'Mottes de 6'!H1021,"")</f>
        <v>12</v>
      </c>
      <c r="F3228" s="103" t="str">
        <f>IF('Mottes de 6'!E1021&lt;&gt;"",'Mottes de 6'!E1021,"")</f>
        <v>B</v>
      </c>
      <c r="G3228" s="103" t="str">
        <f>IF('Mottes de 6'!N1021&lt;&gt;"",'Mottes de 6'!N1021,"")</f>
        <v>M6</v>
      </c>
      <c r="H3228" s="103" t="str">
        <f>IF('Mottes de 6'!I1021&lt;&gt;"",'Mottes de 6'!I1021,"")</f>
        <v>A</v>
      </c>
      <c r="I3228" s="103" t="str">
        <f>IF('Mottes de 6'!J1021&lt;&gt;"",'Mottes de 6'!J1021,"")</f>
        <v/>
      </c>
      <c r="J3228" s="103">
        <f>IF($J$9=36,'Mottes de 6'!U1021,IF($J$9=37,'Mottes de 6'!V1021,IF($J$9=38,'Mottes de 6'!W1021,IF($J$9=39,'Mottes de 6'!X1021,IF($J$9=40,'Mottes de 6'!Y1021,IF($J$9=41,'Mottes de 6'!Z1021,IF($J$9=42,'Mottes de 6'!AA1021,IF($J$9=43,'Mottes de 6'!AB1021,IF($J$9=44,'Mottes de 6'!AC1021,IF($J$9=45,'Mottes de 6'!AD1021,IF($J$9=46,'Mottes de 6'!AE1021,IF($J$9=47,'Mottes de 6'!AF1021,IF($J$9=48,'Mottes de 6'!AG1021,IF($J$9=49,'Mottes de 6'!AH1021,IF($J$9=50,'Mottes de 6'!AI1021,IF($J$9=51,'Mottes de 6'!AJ1021,IF($J$9=52,'Mottes de 6'!AK1021,IF($J$9=1,'Mottes de 6'!AL1021,IF($J$9=2,'Mottes de 6'!AM1021,IF($J$9=3,'Mottes de 6'!AN1021,IF($J$9=4,'Mottes de 6'!AO1021,IF($J$9=5,'Mottes de 6'!AP1021,IF($J$9=6,'Mottes de 6'!AQ1021,IF($J$9=7,'Mottes de 6'!AR1021,IF($J$9=8,'Mottes de 6'!AS1021,IF($J$9=9,'Mottes de 6'!AT1021,IF($J$9=10,'Mottes de 6'!AU1021,IF($J$9=11,'Mottes de 6'!AV1021,IF($J$9=12,'Mottes de 6'!AW1021,IF($J$9=13,'Mottes de 6'!AX1021,IF($J$9=14,'Mottes de 6'!AY1021,IF($J$9=15,'Mottes de 6'!AZ1021,IF($J$9=16,'Mottes de 6'!BA1021,IF($J$9=17,'Mottes de 6'!BB1021,IF($J$9=18,'Mottes de 6'!BC1021,IF($J$9=19,'Mottes de 6'!BD1021,IF($J$9=20,'Mottes de 6'!BE1021,IF($J$9=21,'Mottes de 6'!BF1021,IF($J$9=22,'Mottes de 6'!BG1021,IF($J$9=23,'Mottes de 6'!BH1021,IF($J$9=24,'Mottes de 6'!BI1021,IF($J$9=25,'Mottes de 6'!BJ1021,IF($J$9=26,'Mottes de 6'!BK1021,IF($J$9=27,'Mottes de 6'!BL1021,IF($J$9=28,'Mottes de 6'!BM1021,IF($J$9=29,'Mottes de 6'!BN1021,IF($J$9=30,'Mottes de 6'!BO1021,IF($J$9=31,'Mottes de 6'!BP1021,IF($J$9=32,'Mottes de 6'!BQ1021,IF($J$9=33,'Mottes de 6'!BR1021,IF($J$9=34,'Mottes de 6'!BS1021,IF($J$9=35,'Mottes de 6'!BT1021,))))))))))))))))))))))))))))))))))))))))))))))))))))</f>
        <v>0</v>
      </c>
      <c r="K3228" s="103" t="str">
        <f>IF('Mottes de 6'!R1021=0,"","Erreur")</f>
        <v/>
      </c>
    </row>
    <row r="3229" spans="1:11" x14ac:dyDescent="0.25">
      <c r="A3229" s="450"/>
      <c r="B3229" s="450"/>
      <c r="C3229" s="451" t="s">
        <v>2091</v>
      </c>
      <c r="D3229" s="451"/>
      <c r="E3229" s="450"/>
      <c r="F3229" s="450"/>
      <c r="G3229" s="450"/>
      <c r="H3229" s="450"/>
      <c r="I3229" s="450"/>
      <c r="J3229" s="450">
        <f>SUBTOTAL(9,J3225:J3228)</f>
        <v>0</v>
      </c>
      <c r="K3229" s="450"/>
    </row>
    <row r="3230" spans="1:11" x14ac:dyDescent="0.25">
      <c r="A3230" s="103">
        <f>IF('Mottes de 6'!A1022&lt;&gt;"",'Mottes de 6'!A1022,"")</f>
        <v>15653</v>
      </c>
      <c r="B3230" s="103" t="str">
        <f>IF('Mottes de 6'!L1022&lt;&gt;"",'Mottes de 6'!L1022,"")</f>
        <v>Noai</v>
      </c>
      <c r="C3230" s="107" t="str">
        <f>IF('Mottes de 6'!B1022&lt;&gt;"",'Mottes de 6'!B1022,"")</f>
        <v>THYM PRAECOX COCCINEUS</v>
      </c>
      <c r="D3230" s="107" t="str">
        <f>IF('Mottes de 6'!C1022&lt;&gt;"",'Mottes de 6'!C1022,"")</f>
        <v>serpolet</v>
      </c>
      <c r="E3230" s="103">
        <f>IF('Mottes de 6'!H1022&lt;&gt;"",'Mottes de 6'!H1022,"")</f>
        <v>14</v>
      </c>
      <c r="F3230" s="103" t="str">
        <f>IF('Mottes de 6'!E1022&lt;&gt;"",'Mottes de 6'!E1022,"")</f>
        <v>B</v>
      </c>
      <c r="G3230" s="103" t="str">
        <f>IF('Mottes de 6'!N1022&lt;&gt;"",'Mottes de 6'!N1022,"")</f>
        <v>M6</v>
      </c>
      <c r="H3230" s="103" t="str">
        <f>IF('Mottes de 6'!I1022&lt;&gt;"",'Mottes de 6'!I1022,"")</f>
        <v>A</v>
      </c>
      <c r="I3230" s="103" t="str">
        <f>IF('Mottes de 6'!J1022&lt;&gt;"",'Mottes de 6'!J1022,"")</f>
        <v/>
      </c>
      <c r="J3230" s="103">
        <f>IF($J$9=36,'Mottes de 6'!U1022,IF($J$9=37,'Mottes de 6'!V1022,IF($J$9=38,'Mottes de 6'!W1022,IF($J$9=39,'Mottes de 6'!X1022,IF($J$9=40,'Mottes de 6'!Y1022,IF($J$9=41,'Mottes de 6'!Z1022,IF($J$9=42,'Mottes de 6'!AA1022,IF($J$9=43,'Mottes de 6'!AB1022,IF($J$9=44,'Mottes de 6'!AC1022,IF($J$9=45,'Mottes de 6'!AD1022,IF($J$9=46,'Mottes de 6'!AE1022,IF($J$9=47,'Mottes de 6'!AF1022,IF($J$9=48,'Mottes de 6'!AG1022,IF($J$9=49,'Mottes de 6'!AH1022,IF($J$9=50,'Mottes de 6'!AI1022,IF($J$9=51,'Mottes de 6'!AJ1022,IF($J$9=52,'Mottes de 6'!AK1022,IF($J$9=1,'Mottes de 6'!AL1022,IF($J$9=2,'Mottes de 6'!AM1022,IF($J$9=3,'Mottes de 6'!AN1022,IF($J$9=4,'Mottes de 6'!AO1022,IF($J$9=5,'Mottes de 6'!AP1022,IF($J$9=6,'Mottes de 6'!AQ1022,IF($J$9=7,'Mottes de 6'!AR1022,IF($J$9=8,'Mottes de 6'!AS1022,IF($J$9=9,'Mottes de 6'!AT1022,IF($J$9=10,'Mottes de 6'!AU1022,IF($J$9=11,'Mottes de 6'!AV1022,IF($J$9=12,'Mottes de 6'!AW1022,IF($J$9=13,'Mottes de 6'!AX1022,IF($J$9=14,'Mottes de 6'!AY1022,IF($J$9=15,'Mottes de 6'!AZ1022,IF($J$9=16,'Mottes de 6'!BA1022,IF($J$9=17,'Mottes de 6'!BB1022,IF($J$9=18,'Mottes de 6'!BC1022,IF($J$9=19,'Mottes de 6'!BD1022,IF($J$9=20,'Mottes de 6'!BE1022,IF($J$9=21,'Mottes de 6'!BF1022,IF($J$9=22,'Mottes de 6'!BG1022,IF($J$9=23,'Mottes de 6'!BH1022,IF($J$9=24,'Mottes de 6'!BI1022,IF($J$9=25,'Mottes de 6'!BJ1022,IF($J$9=26,'Mottes de 6'!BK1022,IF($J$9=27,'Mottes de 6'!BL1022,IF($J$9=28,'Mottes de 6'!BM1022,IF($J$9=29,'Mottes de 6'!BN1022,IF($J$9=30,'Mottes de 6'!BO1022,IF($J$9=31,'Mottes de 6'!BP1022,IF($J$9=32,'Mottes de 6'!BQ1022,IF($J$9=33,'Mottes de 6'!BR1022,IF($J$9=34,'Mottes de 6'!BS1022,IF($J$9=35,'Mottes de 6'!BT1022,))))))))))))))))))))))))))))))))))))))))))))))))))))</f>
        <v>0</v>
      </c>
      <c r="K3230" s="103" t="str">
        <f>IF('Mottes de 6'!R1022=0,"","Erreur")</f>
        <v/>
      </c>
    </row>
    <row r="3231" spans="1:11" x14ac:dyDescent="0.25">
      <c r="A3231" s="450"/>
      <c r="B3231" s="450"/>
      <c r="C3231" s="451" t="s">
        <v>2011</v>
      </c>
      <c r="D3231" s="451"/>
      <c r="E3231" s="450"/>
      <c r="F3231" s="450"/>
      <c r="G3231" s="450"/>
      <c r="H3231" s="450"/>
      <c r="I3231" s="450"/>
      <c r="J3231" s="450">
        <f>SUBTOTAL(9,J3230:J3230)</f>
        <v>0</v>
      </c>
      <c r="K3231" s="450"/>
    </row>
    <row r="3232" spans="1:11" x14ac:dyDescent="0.25">
      <c r="A3232" s="103">
        <f>IF('Mottes de 6'!A1023&lt;&gt;"",'Mottes de 6'!A1023,"")</f>
        <v>12671</v>
      </c>
      <c r="B3232" s="103" t="str">
        <f>IF('Mottes de 6'!L1023&lt;&gt;"",'Mottes de 6'!L1023,"")</f>
        <v>Noai</v>
      </c>
      <c r="C3232" s="107" t="str">
        <f>IF('Mottes de 6'!B1023&lt;&gt;"",'Mottes de 6'!B1023,"")</f>
        <v>VERVEINE CITRONNELLE</v>
      </c>
      <c r="D3232" s="107" t="str">
        <f>IF('Mottes de 6'!C1023&lt;&gt;"",'Mottes de 6'!C1023,"")</f>
        <v>Aloysia citrodora</v>
      </c>
      <c r="E3232" s="103">
        <f>IF('Mottes de 6'!H1023&lt;&gt;"",'Mottes de 6'!H1023,"")</f>
        <v>11</v>
      </c>
      <c r="F3232" s="103" t="str">
        <f>IF('Mottes de 6'!E1023&lt;&gt;"",'Mottes de 6'!E1023,"")</f>
        <v>B</v>
      </c>
      <c r="G3232" s="103" t="str">
        <f>IF('Mottes de 6'!N1023&lt;&gt;"",'Mottes de 6'!N1023,"")</f>
        <v>M6</v>
      </c>
      <c r="H3232" s="103" t="str">
        <f>IF('Mottes de 6'!I1023&lt;&gt;"",'Mottes de 6'!I1023,"")</f>
        <v>A</v>
      </c>
      <c r="I3232" s="103" t="str">
        <f>IF('Mottes de 6'!J1023&lt;&gt;"",'Mottes de 6'!J1023,"")</f>
        <v/>
      </c>
      <c r="J3232" s="103">
        <f>IF($J$9=36,'Mottes de 6'!U1023,IF($J$9=37,'Mottes de 6'!V1023,IF($J$9=38,'Mottes de 6'!W1023,IF($J$9=39,'Mottes de 6'!X1023,IF($J$9=40,'Mottes de 6'!Y1023,IF($J$9=41,'Mottes de 6'!Z1023,IF($J$9=42,'Mottes de 6'!AA1023,IF($J$9=43,'Mottes de 6'!AB1023,IF($J$9=44,'Mottes de 6'!AC1023,IF($J$9=45,'Mottes de 6'!AD1023,IF($J$9=46,'Mottes de 6'!AE1023,IF($J$9=47,'Mottes de 6'!AF1023,IF($J$9=48,'Mottes de 6'!AG1023,IF($J$9=49,'Mottes de 6'!AH1023,IF($J$9=50,'Mottes de 6'!AI1023,IF($J$9=51,'Mottes de 6'!AJ1023,IF($J$9=52,'Mottes de 6'!AK1023,IF($J$9=1,'Mottes de 6'!AL1023,IF($J$9=2,'Mottes de 6'!AM1023,IF($J$9=3,'Mottes de 6'!AN1023,IF($J$9=4,'Mottes de 6'!AO1023,IF($J$9=5,'Mottes de 6'!AP1023,IF($J$9=6,'Mottes de 6'!AQ1023,IF($J$9=7,'Mottes de 6'!AR1023,IF($J$9=8,'Mottes de 6'!AS1023,IF($J$9=9,'Mottes de 6'!AT1023,IF($J$9=10,'Mottes de 6'!AU1023,IF($J$9=11,'Mottes de 6'!AV1023,IF($J$9=12,'Mottes de 6'!AW1023,IF($J$9=13,'Mottes de 6'!AX1023,IF($J$9=14,'Mottes de 6'!AY1023,IF($J$9=15,'Mottes de 6'!AZ1023,IF($J$9=16,'Mottes de 6'!BA1023,IF($J$9=17,'Mottes de 6'!BB1023,IF($J$9=18,'Mottes de 6'!BC1023,IF($J$9=19,'Mottes de 6'!BD1023,IF($J$9=20,'Mottes de 6'!BE1023,IF($J$9=21,'Mottes de 6'!BF1023,IF($J$9=22,'Mottes de 6'!BG1023,IF($J$9=23,'Mottes de 6'!BH1023,IF($J$9=24,'Mottes de 6'!BI1023,IF($J$9=25,'Mottes de 6'!BJ1023,IF($J$9=26,'Mottes de 6'!BK1023,IF($J$9=27,'Mottes de 6'!BL1023,IF($J$9=28,'Mottes de 6'!BM1023,IF($J$9=29,'Mottes de 6'!BN1023,IF($J$9=30,'Mottes de 6'!BO1023,IF($J$9=31,'Mottes de 6'!BP1023,IF($J$9=32,'Mottes de 6'!BQ1023,IF($J$9=33,'Mottes de 6'!BR1023,IF($J$9=34,'Mottes de 6'!BS1023,IF($J$9=35,'Mottes de 6'!BT1023,))))))))))))))))))))))))))))))))))))))))))))))))))))</f>
        <v>0</v>
      </c>
      <c r="K3232" s="103" t="str">
        <f>IF('Mottes de 6'!R1023=0,"","Erreur")</f>
        <v/>
      </c>
    </row>
    <row r="3233" spans="1:11" x14ac:dyDescent="0.25">
      <c r="A3233" s="450"/>
      <c r="B3233" s="450"/>
      <c r="C3233" s="451" t="s">
        <v>2035</v>
      </c>
      <c r="D3233" s="451"/>
      <c r="E3233" s="450"/>
      <c r="F3233" s="450"/>
      <c r="G3233" s="450"/>
      <c r="H3233" s="450"/>
      <c r="I3233" s="450"/>
      <c r="J3233" s="450">
        <f>SUBTOTAL(9,J3232:J3232)</f>
        <v>0</v>
      </c>
      <c r="K3233" s="450"/>
    </row>
    <row r="3234" spans="1:11" x14ac:dyDescent="0.25">
      <c r="A3234" s="103">
        <f>IF('Mottes de 6'!A1024&lt;&gt;"",'Mottes de 6'!A1024,"")</f>
        <v>23134</v>
      </c>
      <c r="B3234" s="103" t="str">
        <f>IF('Mottes de 6'!L1024&lt;&gt;"",'Mottes de 6'!L1024,"")</f>
        <v>Noai</v>
      </c>
      <c r="C3234" s="107" t="str">
        <f>IF('Mottes de 6'!B1024&lt;&gt;"",'Mottes de 6'!B1024,"")</f>
        <v>VERVEINE D ARGENTINE</v>
      </c>
      <c r="D3234" s="107" t="str">
        <f>IF('Mottes de 6'!C1024&lt;&gt;"",'Mottes de 6'!C1024,"")</f>
        <v>Aloysia polystachia</v>
      </c>
      <c r="E3234" s="103">
        <f>IF('Mottes de 6'!H1024&lt;&gt;"",'Mottes de 6'!H1024,"")</f>
        <v>12</v>
      </c>
      <c r="F3234" s="103" t="str">
        <f>IF('Mottes de 6'!E1024&lt;&gt;"",'Mottes de 6'!E1024,"")</f>
        <v>B</v>
      </c>
      <c r="G3234" s="103" t="str">
        <f>IF('Mottes de 6'!N1024&lt;&gt;"",'Mottes de 6'!N1024,"")</f>
        <v>M6</v>
      </c>
      <c r="H3234" s="103" t="str">
        <f>IF('Mottes de 6'!I1024&lt;&gt;"",'Mottes de 6'!I1024,"")</f>
        <v>E</v>
      </c>
      <c r="I3234" s="103" t="str">
        <f>IF('Mottes de 6'!J1024&lt;&gt;"",'Mottes de 6'!J1024,"")</f>
        <v/>
      </c>
      <c r="J3234" s="103">
        <f>IF($J$9=36,'Mottes de 6'!U1024,IF($J$9=37,'Mottes de 6'!V1024,IF($J$9=38,'Mottes de 6'!W1024,IF($J$9=39,'Mottes de 6'!X1024,IF($J$9=40,'Mottes de 6'!Y1024,IF($J$9=41,'Mottes de 6'!Z1024,IF($J$9=42,'Mottes de 6'!AA1024,IF($J$9=43,'Mottes de 6'!AB1024,IF($J$9=44,'Mottes de 6'!AC1024,IF($J$9=45,'Mottes de 6'!AD1024,IF($J$9=46,'Mottes de 6'!AE1024,IF($J$9=47,'Mottes de 6'!AF1024,IF($J$9=48,'Mottes de 6'!AG1024,IF($J$9=49,'Mottes de 6'!AH1024,IF($J$9=50,'Mottes de 6'!AI1024,IF($J$9=51,'Mottes de 6'!AJ1024,IF($J$9=52,'Mottes de 6'!AK1024,IF($J$9=1,'Mottes de 6'!AL1024,IF($J$9=2,'Mottes de 6'!AM1024,IF($J$9=3,'Mottes de 6'!AN1024,IF($J$9=4,'Mottes de 6'!AO1024,IF($J$9=5,'Mottes de 6'!AP1024,IF($J$9=6,'Mottes de 6'!AQ1024,IF($J$9=7,'Mottes de 6'!AR1024,IF($J$9=8,'Mottes de 6'!AS1024,IF($J$9=9,'Mottes de 6'!AT1024,IF($J$9=10,'Mottes de 6'!AU1024,IF($J$9=11,'Mottes de 6'!AV1024,IF($J$9=12,'Mottes de 6'!AW1024,IF($J$9=13,'Mottes de 6'!AX1024,IF($J$9=14,'Mottes de 6'!AY1024,IF($J$9=15,'Mottes de 6'!AZ1024,IF($J$9=16,'Mottes de 6'!BA1024,IF($J$9=17,'Mottes de 6'!BB1024,IF($J$9=18,'Mottes de 6'!BC1024,IF($J$9=19,'Mottes de 6'!BD1024,IF($J$9=20,'Mottes de 6'!BE1024,IF($J$9=21,'Mottes de 6'!BF1024,IF($J$9=22,'Mottes de 6'!BG1024,IF($J$9=23,'Mottes de 6'!BH1024,IF($J$9=24,'Mottes de 6'!BI1024,IF($J$9=25,'Mottes de 6'!BJ1024,IF($J$9=26,'Mottes de 6'!BK1024,IF($J$9=27,'Mottes de 6'!BL1024,IF($J$9=28,'Mottes de 6'!BM1024,IF($J$9=29,'Mottes de 6'!BN1024,IF($J$9=30,'Mottes de 6'!BO1024,IF($J$9=31,'Mottes de 6'!BP1024,IF($J$9=32,'Mottes de 6'!BQ1024,IF($J$9=33,'Mottes de 6'!BR1024,IF($J$9=34,'Mottes de 6'!BS1024,IF($J$9=35,'Mottes de 6'!BT1024,))))))))))))))))))))))))))))))))))))))))))))))))))))</f>
        <v>0</v>
      </c>
      <c r="K3234" s="103" t="str">
        <f>IF('Mottes de 6'!R1024=0,"","Erreur")</f>
        <v/>
      </c>
    </row>
    <row r="3235" spans="1:11" x14ac:dyDescent="0.25">
      <c r="A3235" s="450"/>
      <c r="B3235" s="450"/>
      <c r="C3235" s="451" t="s">
        <v>2092</v>
      </c>
      <c r="D3235" s="451"/>
      <c r="E3235" s="450"/>
      <c r="F3235" s="450"/>
      <c r="G3235" s="450"/>
      <c r="H3235" s="450"/>
      <c r="I3235" s="450"/>
      <c r="J3235" s="450">
        <f>SUBTOTAL(9,J3234:J3234)</f>
        <v>0</v>
      </c>
      <c r="K3235" s="450"/>
    </row>
    <row r="3236" spans="1:11" x14ac:dyDescent="0.25">
      <c r="A3236" s="452"/>
      <c r="B3236" s="452"/>
      <c r="C3236" s="453" t="s">
        <v>2093</v>
      </c>
      <c r="D3236" s="453"/>
      <c r="E3236" s="452"/>
      <c r="F3236" s="452"/>
      <c r="G3236" s="452"/>
      <c r="H3236" s="452"/>
      <c r="I3236" s="452"/>
      <c r="J3236" s="452">
        <f>SUBTOTAL(9,J3125:J3235)</f>
        <v>0</v>
      </c>
      <c r="K3236" s="452"/>
    </row>
    <row r="3237" spans="1:11" x14ac:dyDescent="0.25">
      <c r="A3237" s="103" t="str">
        <f>IF('Plantes en Vert'!A7&lt;&gt;"",'Plantes en Vert'!A7,"")</f>
        <v/>
      </c>
      <c r="B3237" s="103" t="str">
        <f>IF('Plantes en Vert'!L7&lt;&gt;"",'Plantes en Vert'!L7,"")</f>
        <v>G</v>
      </c>
      <c r="C3237" s="107" t="str">
        <f>IF('Plantes en Vert'!B7&lt;&gt;"",'Plantes en Vert'!B7,"")</f>
        <v>Pot 0,5 litre (en vert)</v>
      </c>
      <c r="D3237" s="107" t="str">
        <f>IF('Plantes en Vert'!C7&lt;&gt;"",'Plantes en Vert'!C7,"")</f>
        <v/>
      </c>
      <c r="E3237" s="103" t="str">
        <f>IF('Plantes en Vert'!H7&lt;&gt;"",'Plantes en Vert'!H7,"")</f>
        <v/>
      </c>
      <c r="F3237" s="103" t="str">
        <f>IF('Plantes en Vert'!E7&lt;&gt;"",'Plantes en Vert'!E7,"")</f>
        <v/>
      </c>
      <c r="G3237" s="103" t="str">
        <f>IF('Plantes en Vert'!N7&lt;&gt;"",'Plantes en Vert'!N7,"")</f>
        <v/>
      </c>
      <c r="H3237" s="103" t="str">
        <f>IF('Plantes en Vert'!I7&lt;&gt;"",'Plantes en Vert'!I7,"")</f>
        <v/>
      </c>
      <c r="I3237" s="103" t="str">
        <f>IF('Plantes en Vert'!J7&lt;&gt;"",'Plantes en Vert'!J7,"")</f>
        <v/>
      </c>
      <c r="J3237" s="103">
        <f>IF($J$9=36,'Plantes en Vert'!U7,IF($J$9=37,'Plantes en Vert'!V7,IF($J$9=38,'Plantes en Vert'!W7,IF($J$9=39,'Plantes en Vert'!X7,IF($J$9=40,'Plantes en Vert'!Y7,IF($J$9=41,'Plantes en Vert'!Z7,IF($J$9=42,'Plantes en Vert'!AA7,IF($J$9=43,'Plantes en Vert'!AB7,IF($J$9=44,'Plantes en Vert'!AC7,IF($J$9=45,'Plantes en Vert'!AD7,IF($J$9=46,'Plantes en Vert'!AE7,IF($J$9=47,'Plantes en Vert'!AF7,IF($J$9=48,'Plantes en Vert'!AG7,IF($J$9=49,'Plantes en Vert'!AH7,IF($J$9=50,'Plantes en Vert'!AI7,IF($J$9=51,'Plantes en Vert'!AJ7,IF($J$9=52,'Plantes en Vert'!AK7,IF($J$9=1,'Plantes en Vert'!AL7,IF($J$9=2,'Plantes en Vert'!AM7,IF($J$9=3,'Plantes en Vert'!AN7,IF($J$9=4,'Plantes en Vert'!AO7,IF($J$9=5,'Plantes en Vert'!AP7,IF($J$9=6,'Plantes en Vert'!AQ7,IF($J$9=7,'Plantes en Vert'!AR7,IF($J$9=8,'Plantes en Vert'!AS7,IF($J$9=9,'Plantes en Vert'!AT7,IF($J$9=10,'Plantes en Vert'!AU7,IF($J$9=11,'Plantes en Vert'!AV7,IF($J$9=12,'Plantes en Vert'!AW7,IF($J$9=13,'Plantes en Vert'!AX7,IF($J$9=14,'Plantes en Vert'!AY7,IF($J$9=15,'Plantes en Vert'!AZ7,IF($J$9=16,'Plantes en Vert'!BA7,IF($J$9=17,'Plantes en Vert'!BB7,IF($J$9=18,'Plantes en Vert'!BC7,IF($J$9=19,'Plantes en Vert'!BD7,IF($J$9=20,'Plantes en Vert'!BE7,IF($J$9=21,'Plantes en Vert'!BF7,IF($J$9=22,'Plantes en Vert'!BG7,IF($J$9=23,'Plantes en Vert'!BH7,IF($J$9=24,'Plantes en Vert'!BI7,IF($J$9=25,'Plantes en Vert'!BJ7,IF($J$9=26,'Plantes en Vert'!BK7,IF($J$9=27,'Plantes en Vert'!BL7,IF($J$9=28,'Plantes en Vert'!BM7,IF($J$9=29,'Plantes en Vert'!BN7,IF($J$9=30,'Plantes en Vert'!BO7,IF($J$9=31,'Plantes en Vert'!BP7,IF($J$9=32,'Plantes en Vert'!BQ7,IF($J$9=33,'Plantes en Vert'!BR7,IF($J$9=34,'Plantes en Vert'!BS7,IF($J$9=35,'Plantes en Vert'!BT7,))))))))))))))))))))))))))))))))))))))))))))))))))))</f>
        <v>0</v>
      </c>
      <c r="K3237" s="103" t="str">
        <f>IF('Plantes en Vert'!R7=0,"","Erreur")</f>
        <v/>
      </c>
    </row>
    <row r="3238" spans="1:11" x14ac:dyDescent="0.25">
      <c r="A3238" s="103">
        <f>IF('Plantes en Vert'!A8&lt;&gt;"",'Plantes en Vert'!A8,"")</f>
        <v>22024</v>
      </c>
      <c r="B3238" s="103" t="str">
        <f>IF('Plantes en Vert'!L8&lt;&gt;"",'Plantes en Vert'!L8,"")</f>
        <v>Hall</v>
      </c>
      <c r="C3238" s="107" t="str">
        <f>IF('Plantes en Vert'!B8&lt;&gt;"",'Plantes en Vert'!B8,"")</f>
        <v>BEGONIA BIG</v>
      </c>
      <c r="D3238" s="107" t="str">
        <f>IF('Plantes en Vert'!C8&lt;&gt;"",'Plantes en Vert'!C8,"")</f>
        <v xml:space="preserve">Rose feuille foncée </v>
      </c>
      <c r="E3238" s="103" t="str">
        <f>IF('Plantes en Vert'!H8&lt;&gt;"",'Plantes en Vert'!H8,"")</f>
        <v>Q. lim.</v>
      </c>
      <c r="F3238" s="103" t="str">
        <f>IF('Plantes en Vert'!E8&lt;&gt;"",'Plantes en Vert'!E8,"")</f>
        <v>S</v>
      </c>
      <c r="G3238" s="103" t="str">
        <f>IF('Plantes en Vert'!N8&lt;&gt;"",'Plantes en Vert'!N8,"")</f>
        <v>P0,5</v>
      </c>
      <c r="H3238" s="103" t="str">
        <f>IF('Plantes en Vert'!I8&lt;&gt;"",'Plantes en Vert'!I8,"")</f>
        <v>B</v>
      </c>
      <c r="I3238" s="103" t="str">
        <f>IF('Plantes en Vert'!J8&lt;&gt;"",'Plantes en Vert'!J8,"")</f>
        <v/>
      </c>
      <c r="J3238" s="103">
        <f>IF($J$9=36,'Plantes en Vert'!U8,IF($J$9=37,'Plantes en Vert'!V8,IF($J$9=38,'Plantes en Vert'!W8,IF($J$9=39,'Plantes en Vert'!X8,IF($J$9=40,'Plantes en Vert'!Y8,IF($J$9=41,'Plantes en Vert'!Z8,IF($J$9=42,'Plantes en Vert'!AA8,IF($J$9=43,'Plantes en Vert'!AB8,IF($J$9=44,'Plantes en Vert'!AC8,IF($J$9=45,'Plantes en Vert'!AD8,IF($J$9=46,'Plantes en Vert'!AE8,IF($J$9=47,'Plantes en Vert'!AF8,IF($J$9=48,'Plantes en Vert'!AG8,IF($J$9=49,'Plantes en Vert'!AH8,IF($J$9=50,'Plantes en Vert'!AI8,IF($J$9=51,'Plantes en Vert'!AJ8,IF($J$9=52,'Plantes en Vert'!AK8,IF($J$9=1,'Plantes en Vert'!AL8,IF($J$9=2,'Plantes en Vert'!AM8,IF($J$9=3,'Plantes en Vert'!AN8,IF($J$9=4,'Plantes en Vert'!AO8,IF($J$9=5,'Plantes en Vert'!AP8,IF($J$9=6,'Plantes en Vert'!AQ8,IF($J$9=7,'Plantes en Vert'!AR8,IF($J$9=8,'Plantes en Vert'!AS8,IF($J$9=9,'Plantes en Vert'!AT8,IF($J$9=10,'Plantes en Vert'!AU8,IF($J$9=11,'Plantes en Vert'!AV8,IF($J$9=12,'Plantes en Vert'!AW8,IF($J$9=13,'Plantes en Vert'!AX8,IF($J$9=14,'Plantes en Vert'!AY8,IF($J$9=15,'Plantes en Vert'!AZ8,IF($J$9=16,'Plantes en Vert'!BA8,IF($J$9=17,'Plantes en Vert'!BB8,IF($J$9=18,'Plantes en Vert'!BC8,IF($J$9=19,'Plantes en Vert'!BD8,IF($J$9=20,'Plantes en Vert'!BE8,IF($J$9=21,'Plantes en Vert'!BF8,IF($J$9=22,'Plantes en Vert'!BG8,IF($J$9=23,'Plantes en Vert'!BH8,IF($J$9=24,'Plantes en Vert'!BI8,IF($J$9=25,'Plantes en Vert'!BJ8,IF($J$9=26,'Plantes en Vert'!BK8,IF($J$9=27,'Plantes en Vert'!BL8,IF($J$9=28,'Plantes en Vert'!BM8,IF($J$9=29,'Plantes en Vert'!BN8,IF($J$9=30,'Plantes en Vert'!BO8,IF($J$9=31,'Plantes en Vert'!BP8,IF($J$9=32,'Plantes en Vert'!BQ8,IF($J$9=33,'Plantes en Vert'!BR8,IF($J$9=34,'Plantes en Vert'!BS8,IF($J$9=35,'Plantes en Vert'!BT8,))))))))))))))))))))))))))))))))))))))))))))))))))))</f>
        <v>0</v>
      </c>
      <c r="K3238" s="103" t="str">
        <f>IF('Plantes en Vert'!R8=0,"","Erreur")</f>
        <v/>
      </c>
    </row>
    <row r="3239" spans="1:11" x14ac:dyDescent="0.25">
      <c r="A3239" s="103">
        <f>IF('Plantes en Vert'!A9&lt;&gt;"",'Plantes en Vert'!A9,"")</f>
        <v>22025</v>
      </c>
      <c r="B3239" s="103" t="str">
        <f>IF('Plantes en Vert'!L9&lt;&gt;"",'Plantes en Vert'!L9,"")</f>
        <v>Hall</v>
      </c>
      <c r="C3239" s="107" t="str">
        <f>IF('Plantes en Vert'!B9&lt;&gt;"",'Plantes en Vert'!B9,"")</f>
        <v>BEGONIA BIG</v>
      </c>
      <c r="D3239" s="107" t="str">
        <f>IF('Plantes en Vert'!C9&lt;&gt;"",'Plantes en Vert'!C9,"")</f>
        <v xml:space="preserve">Rouge feuille foncée </v>
      </c>
      <c r="E3239" s="103" t="str">
        <f>IF('Plantes en Vert'!H9&lt;&gt;"",'Plantes en Vert'!H9,"")</f>
        <v>Q. lim.</v>
      </c>
      <c r="F3239" s="103" t="str">
        <f>IF('Plantes en Vert'!E9&lt;&gt;"",'Plantes en Vert'!E9,"")</f>
        <v>S</v>
      </c>
      <c r="G3239" s="103" t="str">
        <f>IF('Plantes en Vert'!N9&lt;&gt;"",'Plantes en Vert'!N9,"")</f>
        <v>P0,5</v>
      </c>
      <c r="H3239" s="103" t="str">
        <f>IF('Plantes en Vert'!I9&lt;&gt;"",'Plantes en Vert'!I9,"")</f>
        <v>B</v>
      </c>
      <c r="I3239" s="103" t="str">
        <f>IF('Plantes en Vert'!J9&lt;&gt;"",'Plantes en Vert'!J9,"")</f>
        <v/>
      </c>
      <c r="J3239" s="103">
        <f>IF($J$9=36,'Plantes en Vert'!U9,IF($J$9=37,'Plantes en Vert'!V9,IF($J$9=38,'Plantes en Vert'!W9,IF($J$9=39,'Plantes en Vert'!X9,IF($J$9=40,'Plantes en Vert'!Y9,IF($J$9=41,'Plantes en Vert'!Z9,IF($J$9=42,'Plantes en Vert'!AA9,IF($J$9=43,'Plantes en Vert'!AB9,IF($J$9=44,'Plantes en Vert'!AC9,IF($J$9=45,'Plantes en Vert'!AD9,IF($J$9=46,'Plantes en Vert'!AE9,IF($J$9=47,'Plantes en Vert'!AF9,IF($J$9=48,'Plantes en Vert'!AG9,IF($J$9=49,'Plantes en Vert'!AH9,IF($J$9=50,'Plantes en Vert'!AI9,IF($J$9=51,'Plantes en Vert'!AJ9,IF($J$9=52,'Plantes en Vert'!AK9,IF($J$9=1,'Plantes en Vert'!AL9,IF($J$9=2,'Plantes en Vert'!AM9,IF($J$9=3,'Plantes en Vert'!AN9,IF($J$9=4,'Plantes en Vert'!AO9,IF($J$9=5,'Plantes en Vert'!AP9,IF($J$9=6,'Plantes en Vert'!AQ9,IF($J$9=7,'Plantes en Vert'!AR9,IF($J$9=8,'Plantes en Vert'!AS9,IF($J$9=9,'Plantes en Vert'!AT9,IF($J$9=10,'Plantes en Vert'!AU9,IF($J$9=11,'Plantes en Vert'!AV9,IF($J$9=12,'Plantes en Vert'!AW9,IF($J$9=13,'Plantes en Vert'!AX9,IF($J$9=14,'Plantes en Vert'!AY9,IF($J$9=15,'Plantes en Vert'!AZ9,IF($J$9=16,'Plantes en Vert'!BA9,IF($J$9=17,'Plantes en Vert'!BB9,IF($J$9=18,'Plantes en Vert'!BC9,IF($J$9=19,'Plantes en Vert'!BD9,IF($J$9=20,'Plantes en Vert'!BE9,IF($J$9=21,'Plantes en Vert'!BF9,IF($J$9=22,'Plantes en Vert'!BG9,IF($J$9=23,'Plantes en Vert'!BH9,IF($J$9=24,'Plantes en Vert'!BI9,IF($J$9=25,'Plantes en Vert'!BJ9,IF($J$9=26,'Plantes en Vert'!BK9,IF($J$9=27,'Plantes en Vert'!BL9,IF($J$9=28,'Plantes en Vert'!BM9,IF($J$9=29,'Plantes en Vert'!BN9,IF($J$9=30,'Plantes en Vert'!BO9,IF($J$9=31,'Plantes en Vert'!BP9,IF($J$9=32,'Plantes en Vert'!BQ9,IF($J$9=33,'Plantes en Vert'!BR9,IF($J$9=34,'Plantes en Vert'!BS9,IF($J$9=35,'Plantes en Vert'!BT9,))))))))))))))))))))))))))))))))))))))))))))))))))))</f>
        <v>0</v>
      </c>
      <c r="K3239" s="103" t="str">
        <f>IF('Plantes en Vert'!R9=0,"","Erreur")</f>
        <v/>
      </c>
    </row>
    <row r="3240" spans="1:11" x14ac:dyDescent="0.25">
      <c r="A3240" s="450"/>
      <c r="B3240" s="450"/>
      <c r="C3240" s="451" t="s">
        <v>1827</v>
      </c>
      <c r="D3240" s="451"/>
      <c r="E3240" s="450"/>
      <c r="F3240" s="450"/>
      <c r="G3240" s="450"/>
      <c r="H3240" s="450"/>
      <c r="I3240" s="450"/>
      <c r="J3240" s="450">
        <f>SUBTOTAL(9,J3238:J3239)</f>
        <v>0</v>
      </c>
      <c r="K3240" s="450"/>
    </row>
    <row r="3241" spans="1:11" x14ac:dyDescent="0.25">
      <c r="A3241" s="103">
        <f>IF('Plantes en Vert'!A10&lt;&gt;"",'Plantes en Vert'!A10,"")</f>
        <v>13070</v>
      </c>
      <c r="B3241" s="103" t="str">
        <f>IF('Plantes en Vert'!L10&lt;&gt;"",'Plantes en Vert'!L10,"")</f>
        <v>Hall</v>
      </c>
      <c r="C3241" s="107" t="str">
        <f>IF('Plantes en Vert'!B10&lt;&gt;"",'Plantes en Vert'!B10,"")</f>
        <v>BEGONIA DRAGON WING</v>
      </c>
      <c r="D3241" s="107" t="str">
        <f>IF('Plantes en Vert'!C10&lt;&gt;"",'Plantes en Vert'!C10,"")</f>
        <v xml:space="preserve">Rose </v>
      </c>
      <c r="E3241" s="103" t="str">
        <f>IF('Plantes en Vert'!H10&lt;&gt;"",'Plantes en Vert'!H10,"")</f>
        <v>Q. lim.</v>
      </c>
      <c r="F3241" s="103" t="str">
        <f>IF('Plantes en Vert'!E10&lt;&gt;"",'Plantes en Vert'!E10,"")</f>
        <v>S</v>
      </c>
      <c r="G3241" s="103" t="str">
        <f>IF('Plantes en Vert'!N10&lt;&gt;"",'Plantes en Vert'!N10,"")</f>
        <v>P0,5</v>
      </c>
      <c r="H3241" s="103" t="str">
        <f>IF('Plantes en Vert'!I10&lt;&gt;"",'Plantes en Vert'!I10,"")</f>
        <v>B</v>
      </c>
      <c r="I3241" s="103" t="str">
        <f>IF('Plantes en Vert'!J10&lt;&gt;"",'Plantes en Vert'!J10,"")</f>
        <v/>
      </c>
      <c r="J3241" s="103">
        <f>IF($J$9=36,'Plantes en Vert'!U10,IF($J$9=37,'Plantes en Vert'!V10,IF($J$9=38,'Plantes en Vert'!W10,IF($J$9=39,'Plantes en Vert'!X10,IF($J$9=40,'Plantes en Vert'!Y10,IF($J$9=41,'Plantes en Vert'!Z10,IF($J$9=42,'Plantes en Vert'!AA10,IF($J$9=43,'Plantes en Vert'!AB10,IF($J$9=44,'Plantes en Vert'!AC10,IF($J$9=45,'Plantes en Vert'!AD10,IF($J$9=46,'Plantes en Vert'!AE10,IF($J$9=47,'Plantes en Vert'!AF10,IF($J$9=48,'Plantes en Vert'!AG10,IF($J$9=49,'Plantes en Vert'!AH10,IF($J$9=50,'Plantes en Vert'!AI10,IF($J$9=51,'Plantes en Vert'!AJ10,IF($J$9=52,'Plantes en Vert'!AK10,IF($J$9=1,'Plantes en Vert'!AL10,IF($J$9=2,'Plantes en Vert'!AM10,IF($J$9=3,'Plantes en Vert'!AN10,IF($J$9=4,'Plantes en Vert'!AO10,IF($J$9=5,'Plantes en Vert'!AP10,IF($J$9=6,'Plantes en Vert'!AQ10,IF($J$9=7,'Plantes en Vert'!AR10,IF($J$9=8,'Plantes en Vert'!AS10,IF($J$9=9,'Plantes en Vert'!AT10,IF($J$9=10,'Plantes en Vert'!AU10,IF($J$9=11,'Plantes en Vert'!AV10,IF($J$9=12,'Plantes en Vert'!AW10,IF($J$9=13,'Plantes en Vert'!AX10,IF($J$9=14,'Plantes en Vert'!AY10,IF($J$9=15,'Plantes en Vert'!AZ10,IF($J$9=16,'Plantes en Vert'!BA10,IF($J$9=17,'Plantes en Vert'!BB10,IF($J$9=18,'Plantes en Vert'!BC10,IF($J$9=19,'Plantes en Vert'!BD10,IF($J$9=20,'Plantes en Vert'!BE10,IF($J$9=21,'Plantes en Vert'!BF10,IF($J$9=22,'Plantes en Vert'!BG10,IF($J$9=23,'Plantes en Vert'!BH10,IF($J$9=24,'Plantes en Vert'!BI10,IF($J$9=25,'Plantes en Vert'!BJ10,IF($J$9=26,'Plantes en Vert'!BK10,IF($J$9=27,'Plantes en Vert'!BL10,IF($J$9=28,'Plantes en Vert'!BM10,IF($J$9=29,'Plantes en Vert'!BN10,IF($J$9=30,'Plantes en Vert'!BO10,IF($J$9=31,'Plantes en Vert'!BP10,IF($J$9=32,'Plantes en Vert'!BQ10,IF($J$9=33,'Plantes en Vert'!BR10,IF($J$9=34,'Plantes en Vert'!BS10,IF($J$9=35,'Plantes en Vert'!BT10,))))))))))))))))))))))))))))))))))))))))))))))))))))</f>
        <v>0</v>
      </c>
      <c r="K3241" s="103" t="str">
        <f>IF('Plantes en Vert'!R10=0,"","Erreur")</f>
        <v/>
      </c>
    </row>
    <row r="3242" spans="1:11" x14ac:dyDescent="0.25">
      <c r="A3242" s="103">
        <f>IF('Plantes en Vert'!A11&lt;&gt;"",'Plantes en Vert'!A11,"")</f>
        <v>3906</v>
      </c>
      <c r="B3242" s="103" t="str">
        <f>IF('Plantes en Vert'!L11&lt;&gt;"",'Plantes en Vert'!L11,"")</f>
        <v>Hall</v>
      </c>
      <c r="C3242" s="107" t="str">
        <f>IF('Plantes en Vert'!B11&lt;&gt;"",'Plantes en Vert'!B11,"")</f>
        <v>BEGONIA DRAGON WING</v>
      </c>
      <c r="D3242" s="107" t="str">
        <f>IF('Plantes en Vert'!C11&lt;&gt;"",'Plantes en Vert'!C11,"")</f>
        <v xml:space="preserve">Rouge </v>
      </c>
      <c r="E3242" s="103" t="str">
        <f>IF('Plantes en Vert'!H11&lt;&gt;"",'Plantes en Vert'!H11,"")</f>
        <v>Q. lim.</v>
      </c>
      <c r="F3242" s="103" t="str">
        <f>IF('Plantes en Vert'!E11&lt;&gt;"",'Plantes en Vert'!E11,"")</f>
        <v>S</v>
      </c>
      <c r="G3242" s="103" t="str">
        <f>IF('Plantes en Vert'!N11&lt;&gt;"",'Plantes en Vert'!N11,"")</f>
        <v>P0,5</v>
      </c>
      <c r="H3242" s="103" t="str">
        <f>IF('Plantes en Vert'!I11&lt;&gt;"",'Plantes en Vert'!I11,"")</f>
        <v>B</v>
      </c>
      <c r="I3242" s="103" t="str">
        <f>IF('Plantes en Vert'!J11&lt;&gt;"",'Plantes en Vert'!J11,"")</f>
        <v/>
      </c>
      <c r="J3242" s="103">
        <f>IF($J$9=36,'Plantes en Vert'!U11,IF($J$9=37,'Plantes en Vert'!V11,IF($J$9=38,'Plantes en Vert'!W11,IF($J$9=39,'Plantes en Vert'!X11,IF($J$9=40,'Plantes en Vert'!Y11,IF($J$9=41,'Plantes en Vert'!Z11,IF($J$9=42,'Plantes en Vert'!AA11,IF($J$9=43,'Plantes en Vert'!AB11,IF($J$9=44,'Plantes en Vert'!AC11,IF($J$9=45,'Plantes en Vert'!AD11,IF($J$9=46,'Plantes en Vert'!AE11,IF($J$9=47,'Plantes en Vert'!AF11,IF($J$9=48,'Plantes en Vert'!AG11,IF($J$9=49,'Plantes en Vert'!AH11,IF($J$9=50,'Plantes en Vert'!AI11,IF($J$9=51,'Plantes en Vert'!AJ11,IF($J$9=52,'Plantes en Vert'!AK11,IF($J$9=1,'Plantes en Vert'!AL11,IF($J$9=2,'Plantes en Vert'!AM11,IF($J$9=3,'Plantes en Vert'!AN11,IF($J$9=4,'Plantes en Vert'!AO11,IF($J$9=5,'Plantes en Vert'!AP11,IF($J$9=6,'Plantes en Vert'!AQ11,IF($J$9=7,'Plantes en Vert'!AR11,IF($J$9=8,'Plantes en Vert'!AS11,IF($J$9=9,'Plantes en Vert'!AT11,IF($J$9=10,'Plantes en Vert'!AU11,IF($J$9=11,'Plantes en Vert'!AV11,IF($J$9=12,'Plantes en Vert'!AW11,IF($J$9=13,'Plantes en Vert'!AX11,IF($J$9=14,'Plantes en Vert'!AY11,IF($J$9=15,'Plantes en Vert'!AZ11,IF($J$9=16,'Plantes en Vert'!BA11,IF($J$9=17,'Plantes en Vert'!BB11,IF($J$9=18,'Plantes en Vert'!BC11,IF($J$9=19,'Plantes en Vert'!BD11,IF($J$9=20,'Plantes en Vert'!BE11,IF($J$9=21,'Plantes en Vert'!BF11,IF($J$9=22,'Plantes en Vert'!BG11,IF($J$9=23,'Plantes en Vert'!BH11,IF($J$9=24,'Plantes en Vert'!BI11,IF($J$9=25,'Plantes en Vert'!BJ11,IF($J$9=26,'Plantes en Vert'!BK11,IF($J$9=27,'Plantes en Vert'!BL11,IF($J$9=28,'Plantes en Vert'!BM11,IF($J$9=29,'Plantes en Vert'!BN11,IF($J$9=30,'Plantes en Vert'!BO11,IF($J$9=31,'Plantes en Vert'!BP11,IF($J$9=32,'Plantes en Vert'!BQ11,IF($J$9=33,'Plantes en Vert'!BR11,IF($J$9=34,'Plantes en Vert'!BS11,IF($J$9=35,'Plantes en Vert'!BT11,))))))))))))))))))))))))))))))))))))))))))))))))))))</f>
        <v>0</v>
      </c>
      <c r="K3242" s="103" t="str">
        <f>IF('Plantes en Vert'!R11=0,"","Erreur")</f>
        <v/>
      </c>
    </row>
    <row r="3243" spans="1:11" x14ac:dyDescent="0.25">
      <c r="A3243" s="450"/>
      <c r="B3243" s="450"/>
      <c r="C3243" s="451" t="s">
        <v>1831</v>
      </c>
      <c r="D3243" s="451"/>
      <c r="E3243" s="450"/>
      <c r="F3243" s="450"/>
      <c r="G3243" s="450"/>
      <c r="H3243" s="450"/>
      <c r="I3243" s="450"/>
      <c r="J3243" s="450">
        <f>SUBTOTAL(9,J3241:J3242)</f>
        <v>0</v>
      </c>
      <c r="K3243" s="450"/>
    </row>
    <row r="3244" spans="1:11" x14ac:dyDescent="0.25">
      <c r="A3244" s="103">
        <f>IF('Plantes en Vert'!A12&lt;&gt;"",'Plantes en Vert'!A12,"")</f>
        <v>14042</v>
      </c>
      <c r="B3244" s="103" t="str">
        <f>IF('Plantes en Vert'!L12&lt;&gt;"",'Plantes en Vert'!L12,"")</f>
        <v>Hall</v>
      </c>
      <c r="C3244" s="107" t="str">
        <f>IF('Plantes en Vert'!B12&lt;&gt;"",'Plantes en Vert'!B12,"")</f>
        <v>DIPLADENIA DIAMANTINA</v>
      </c>
      <c r="D3244" s="107" t="str">
        <f>IF('Plantes en Vert'!C12&lt;&gt;"",'Plantes en Vert'!C12,"")</f>
        <v xml:space="preserve">Jade pink </v>
      </c>
      <c r="E3244" s="103" t="str">
        <f>IF('Plantes en Vert'!H12&lt;&gt;"",'Plantes en Vert'!H12,"")</f>
        <v>Q. lim.</v>
      </c>
      <c r="F3244" s="103" t="str">
        <f>IF('Plantes en Vert'!E12&lt;&gt;"",'Plantes en Vert'!E12,"")</f>
        <v>B</v>
      </c>
      <c r="G3244" s="103" t="str">
        <f>IF('Plantes en Vert'!N12&lt;&gt;"",'Plantes en Vert'!N12,"")</f>
        <v>P0,5</v>
      </c>
      <c r="H3244" s="103" t="str">
        <f>IF('Plantes en Vert'!I12&lt;&gt;"",'Plantes en Vert'!I12,"")</f>
        <v/>
      </c>
      <c r="I3244" s="103">
        <f>IF('Plantes en Vert'!J12&lt;&gt;"",'Plantes en Vert'!J12,"")</f>
        <v>0.2</v>
      </c>
      <c r="J3244" s="103">
        <f>IF($J$9=36,'Plantes en Vert'!U12,IF($J$9=37,'Plantes en Vert'!V12,IF($J$9=38,'Plantes en Vert'!W12,IF($J$9=39,'Plantes en Vert'!X12,IF($J$9=40,'Plantes en Vert'!Y12,IF($J$9=41,'Plantes en Vert'!Z12,IF($J$9=42,'Plantes en Vert'!AA12,IF($J$9=43,'Plantes en Vert'!AB12,IF($J$9=44,'Plantes en Vert'!AC12,IF($J$9=45,'Plantes en Vert'!AD12,IF($J$9=46,'Plantes en Vert'!AE12,IF($J$9=47,'Plantes en Vert'!AF12,IF($J$9=48,'Plantes en Vert'!AG12,IF($J$9=49,'Plantes en Vert'!AH12,IF($J$9=50,'Plantes en Vert'!AI12,IF($J$9=51,'Plantes en Vert'!AJ12,IF($J$9=52,'Plantes en Vert'!AK12,IF($J$9=1,'Plantes en Vert'!AL12,IF($J$9=2,'Plantes en Vert'!AM12,IF($J$9=3,'Plantes en Vert'!AN12,IF($J$9=4,'Plantes en Vert'!AO12,IF($J$9=5,'Plantes en Vert'!AP12,IF($J$9=6,'Plantes en Vert'!AQ12,IF($J$9=7,'Plantes en Vert'!AR12,IF($J$9=8,'Plantes en Vert'!AS12,IF($J$9=9,'Plantes en Vert'!AT12,IF($J$9=10,'Plantes en Vert'!AU12,IF($J$9=11,'Plantes en Vert'!AV12,IF($J$9=12,'Plantes en Vert'!AW12,IF($J$9=13,'Plantes en Vert'!AX12,IF($J$9=14,'Plantes en Vert'!AY12,IF($J$9=15,'Plantes en Vert'!AZ12,IF($J$9=16,'Plantes en Vert'!BA12,IF($J$9=17,'Plantes en Vert'!BB12,IF($J$9=18,'Plantes en Vert'!BC12,IF($J$9=19,'Plantes en Vert'!BD12,IF($J$9=20,'Plantes en Vert'!BE12,IF($J$9=21,'Plantes en Vert'!BF12,IF($J$9=22,'Plantes en Vert'!BG12,IF($J$9=23,'Plantes en Vert'!BH12,IF($J$9=24,'Plantes en Vert'!BI12,IF($J$9=25,'Plantes en Vert'!BJ12,IF($J$9=26,'Plantes en Vert'!BK12,IF($J$9=27,'Plantes en Vert'!BL12,IF($J$9=28,'Plantes en Vert'!BM12,IF($J$9=29,'Plantes en Vert'!BN12,IF($J$9=30,'Plantes en Vert'!BO12,IF($J$9=31,'Plantes en Vert'!BP12,IF($J$9=32,'Plantes en Vert'!BQ12,IF($J$9=33,'Plantes en Vert'!BR12,IF($J$9=34,'Plantes en Vert'!BS12,IF($J$9=35,'Plantes en Vert'!BT12,))))))))))))))))))))))))))))))))))))))))))))))))))))</f>
        <v>0</v>
      </c>
      <c r="K3244" s="103" t="str">
        <f>IF('Plantes en Vert'!R12=0,"","Erreur")</f>
        <v/>
      </c>
    </row>
    <row r="3245" spans="1:11" x14ac:dyDescent="0.25">
      <c r="A3245" s="103">
        <f>IF('Plantes en Vert'!A13&lt;&gt;"",'Plantes en Vert'!A13,"")</f>
        <v>13170</v>
      </c>
      <c r="B3245" s="103" t="str">
        <f>IF('Plantes en Vert'!L13&lt;&gt;"",'Plantes en Vert'!L13,"")</f>
        <v>Hall</v>
      </c>
      <c r="C3245" s="107" t="str">
        <f>IF('Plantes en Vert'!B13&lt;&gt;"",'Plantes en Vert'!B13,"")</f>
        <v>DIPLADENIA DIAMANTINA</v>
      </c>
      <c r="D3245" s="107" t="str">
        <f>IF('Plantes en Vert'!C13&lt;&gt;"",'Plantes en Vert'!C13,"")</f>
        <v xml:space="preserve">Jade scarlet </v>
      </c>
      <c r="E3245" s="103" t="str">
        <f>IF('Plantes en Vert'!H13&lt;&gt;"",'Plantes en Vert'!H13,"")</f>
        <v>Q. lim.</v>
      </c>
      <c r="F3245" s="103" t="str">
        <f>IF('Plantes en Vert'!E13&lt;&gt;"",'Plantes en Vert'!E13,"")</f>
        <v>B</v>
      </c>
      <c r="G3245" s="103" t="str">
        <f>IF('Plantes en Vert'!N13&lt;&gt;"",'Plantes en Vert'!N13,"")</f>
        <v>P0,5</v>
      </c>
      <c r="H3245" s="103" t="str">
        <f>IF('Plantes en Vert'!I13&lt;&gt;"",'Plantes en Vert'!I13,"")</f>
        <v/>
      </c>
      <c r="I3245" s="103">
        <f>IF('Plantes en Vert'!J13&lt;&gt;"",'Plantes en Vert'!J13,"")</f>
        <v>0.2</v>
      </c>
      <c r="J3245" s="103">
        <f>IF($J$9=36,'Plantes en Vert'!U13,IF($J$9=37,'Plantes en Vert'!V13,IF($J$9=38,'Plantes en Vert'!W13,IF($J$9=39,'Plantes en Vert'!X13,IF($J$9=40,'Plantes en Vert'!Y13,IF($J$9=41,'Plantes en Vert'!Z13,IF($J$9=42,'Plantes en Vert'!AA13,IF($J$9=43,'Plantes en Vert'!AB13,IF($J$9=44,'Plantes en Vert'!AC13,IF($J$9=45,'Plantes en Vert'!AD13,IF($J$9=46,'Plantes en Vert'!AE13,IF($J$9=47,'Plantes en Vert'!AF13,IF($J$9=48,'Plantes en Vert'!AG13,IF($J$9=49,'Plantes en Vert'!AH13,IF($J$9=50,'Plantes en Vert'!AI13,IF($J$9=51,'Plantes en Vert'!AJ13,IF($J$9=52,'Plantes en Vert'!AK13,IF($J$9=1,'Plantes en Vert'!AL13,IF($J$9=2,'Plantes en Vert'!AM13,IF($J$9=3,'Plantes en Vert'!AN13,IF($J$9=4,'Plantes en Vert'!AO13,IF($J$9=5,'Plantes en Vert'!AP13,IF($J$9=6,'Plantes en Vert'!AQ13,IF($J$9=7,'Plantes en Vert'!AR13,IF($J$9=8,'Plantes en Vert'!AS13,IF($J$9=9,'Plantes en Vert'!AT13,IF($J$9=10,'Plantes en Vert'!AU13,IF($J$9=11,'Plantes en Vert'!AV13,IF($J$9=12,'Plantes en Vert'!AW13,IF($J$9=13,'Plantes en Vert'!AX13,IF($J$9=14,'Plantes en Vert'!AY13,IF($J$9=15,'Plantes en Vert'!AZ13,IF($J$9=16,'Plantes en Vert'!BA13,IF($J$9=17,'Plantes en Vert'!BB13,IF($J$9=18,'Plantes en Vert'!BC13,IF($J$9=19,'Plantes en Vert'!BD13,IF($J$9=20,'Plantes en Vert'!BE13,IF($J$9=21,'Plantes en Vert'!BF13,IF($J$9=22,'Plantes en Vert'!BG13,IF($J$9=23,'Plantes en Vert'!BH13,IF($J$9=24,'Plantes en Vert'!BI13,IF($J$9=25,'Plantes en Vert'!BJ13,IF($J$9=26,'Plantes en Vert'!BK13,IF($J$9=27,'Plantes en Vert'!BL13,IF($J$9=28,'Plantes en Vert'!BM13,IF($J$9=29,'Plantes en Vert'!BN13,IF($J$9=30,'Plantes en Vert'!BO13,IF($J$9=31,'Plantes en Vert'!BP13,IF($J$9=32,'Plantes en Vert'!BQ13,IF($J$9=33,'Plantes en Vert'!BR13,IF($J$9=34,'Plantes en Vert'!BS13,IF($J$9=35,'Plantes en Vert'!BT13,))))))))))))))))))))))))))))))))))))))))))))))))))))</f>
        <v>0</v>
      </c>
      <c r="K3245" s="103" t="str">
        <f>IF('Plantes en Vert'!R13=0,"","Erreur")</f>
        <v/>
      </c>
    </row>
    <row r="3246" spans="1:11" x14ac:dyDescent="0.25">
      <c r="A3246" s="103">
        <f>IF('Plantes en Vert'!A14&lt;&gt;"",'Plantes en Vert'!A14,"")</f>
        <v>14043</v>
      </c>
      <c r="B3246" s="103" t="str">
        <f>IF('Plantes en Vert'!L14&lt;&gt;"",'Plantes en Vert'!L14,"")</f>
        <v>Hall</v>
      </c>
      <c r="C3246" s="107" t="str">
        <f>IF('Plantes en Vert'!B14&lt;&gt;"",'Plantes en Vert'!B14,"")</f>
        <v>DIPLADENIA DIAMANTINA</v>
      </c>
      <c r="D3246" s="107" t="str">
        <f>IF('Plantes en Vert'!C14&lt;&gt;"",'Plantes en Vert'!C14,"")</f>
        <v xml:space="preserve">Jade white  </v>
      </c>
      <c r="E3246" s="103" t="str">
        <f>IF('Plantes en Vert'!H14&lt;&gt;"",'Plantes en Vert'!H14,"")</f>
        <v>Q. lim.</v>
      </c>
      <c r="F3246" s="103" t="str">
        <f>IF('Plantes en Vert'!E14&lt;&gt;"",'Plantes en Vert'!E14,"")</f>
        <v>B</v>
      </c>
      <c r="G3246" s="103" t="str">
        <f>IF('Plantes en Vert'!N14&lt;&gt;"",'Plantes en Vert'!N14,"")</f>
        <v>P0,5</v>
      </c>
      <c r="H3246" s="103" t="str">
        <f>IF('Plantes en Vert'!I14&lt;&gt;"",'Plantes en Vert'!I14,"")</f>
        <v/>
      </c>
      <c r="I3246" s="103">
        <f>IF('Plantes en Vert'!J14&lt;&gt;"",'Plantes en Vert'!J14,"")</f>
        <v>0.2</v>
      </c>
      <c r="J3246" s="103">
        <f>IF($J$9=36,'Plantes en Vert'!U14,IF($J$9=37,'Plantes en Vert'!V14,IF($J$9=38,'Plantes en Vert'!W14,IF($J$9=39,'Plantes en Vert'!X14,IF($J$9=40,'Plantes en Vert'!Y14,IF($J$9=41,'Plantes en Vert'!Z14,IF($J$9=42,'Plantes en Vert'!AA14,IF($J$9=43,'Plantes en Vert'!AB14,IF($J$9=44,'Plantes en Vert'!AC14,IF($J$9=45,'Plantes en Vert'!AD14,IF($J$9=46,'Plantes en Vert'!AE14,IF($J$9=47,'Plantes en Vert'!AF14,IF($J$9=48,'Plantes en Vert'!AG14,IF($J$9=49,'Plantes en Vert'!AH14,IF($J$9=50,'Plantes en Vert'!AI14,IF($J$9=51,'Plantes en Vert'!AJ14,IF($J$9=52,'Plantes en Vert'!AK14,IF($J$9=1,'Plantes en Vert'!AL14,IF($J$9=2,'Plantes en Vert'!AM14,IF($J$9=3,'Plantes en Vert'!AN14,IF($J$9=4,'Plantes en Vert'!AO14,IF($J$9=5,'Plantes en Vert'!AP14,IF($J$9=6,'Plantes en Vert'!AQ14,IF($J$9=7,'Plantes en Vert'!AR14,IF($J$9=8,'Plantes en Vert'!AS14,IF($J$9=9,'Plantes en Vert'!AT14,IF($J$9=10,'Plantes en Vert'!AU14,IF($J$9=11,'Plantes en Vert'!AV14,IF($J$9=12,'Plantes en Vert'!AW14,IF($J$9=13,'Plantes en Vert'!AX14,IF($J$9=14,'Plantes en Vert'!AY14,IF($J$9=15,'Plantes en Vert'!AZ14,IF($J$9=16,'Plantes en Vert'!BA14,IF($J$9=17,'Plantes en Vert'!BB14,IF($J$9=18,'Plantes en Vert'!BC14,IF($J$9=19,'Plantes en Vert'!BD14,IF($J$9=20,'Plantes en Vert'!BE14,IF($J$9=21,'Plantes en Vert'!BF14,IF($J$9=22,'Plantes en Vert'!BG14,IF($J$9=23,'Plantes en Vert'!BH14,IF($J$9=24,'Plantes en Vert'!BI14,IF($J$9=25,'Plantes en Vert'!BJ14,IF($J$9=26,'Plantes en Vert'!BK14,IF($J$9=27,'Plantes en Vert'!BL14,IF($J$9=28,'Plantes en Vert'!BM14,IF($J$9=29,'Plantes en Vert'!BN14,IF($J$9=30,'Plantes en Vert'!BO14,IF($J$9=31,'Plantes en Vert'!BP14,IF($J$9=32,'Plantes en Vert'!BQ14,IF($J$9=33,'Plantes en Vert'!BR14,IF($J$9=34,'Plantes en Vert'!BS14,IF($J$9=35,'Plantes en Vert'!BT14,))))))))))))))))))))))))))))))))))))))))))))))))))))</f>
        <v>0</v>
      </c>
      <c r="K3246" s="103" t="str">
        <f>IF('Plantes en Vert'!R14=0,"","Erreur")</f>
        <v/>
      </c>
    </row>
    <row r="3247" spans="1:11" x14ac:dyDescent="0.25">
      <c r="A3247" s="450"/>
      <c r="B3247" s="450"/>
      <c r="C3247" s="451" t="s">
        <v>2141</v>
      </c>
      <c r="D3247" s="451"/>
      <c r="E3247" s="450"/>
      <c r="F3247" s="450"/>
      <c r="G3247" s="450"/>
      <c r="H3247" s="450"/>
      <c r="I3247" s="450"/>
      <c r="J3247" s="450">
        <f>SUBTOTAL(9,J3244:J3246)</f>
        <v>0</v>
      </c>
      <c r="K3247" s="450"/>
    </row>
    <row r="3248" spans="1:11" x14ac:dyDescent="0.25">
      <c r="A3248" s="103">
        <f>IF('Plantes en Vert'!A15&lt;&gt;"",'Plantes en Vert'!A15,"")</f>
        <v>26859</v>
      </c>
      <c r="B3248" s="103" t="str">
        <f>IF('Plantes en Vert'!L15&lt;&gt;"",'Plantes en Vert'!L15,"")</f>
        <v>Hall</v>
      </c>
      <c r="C3248" s="107" t="str">
        <f>IF('Plantes en Vert'!B15&lt;&gt;"",'Plantes en Vert'!B15,"")</f>
        <v>IMPATIENS NELLE GUINEE PARADISE</v>
      </c>
      <c r="D3248" s="107" t="str">
        <f>IF('Plantes en Vert'!C15&lt;&gt;"",'Plantes en Vert'!C15,"")</f>
        <v xml:space="preserve">Amuna </v>
      </c>
      <c r="E3248" s="103" t="str">
        <f>IF('Plantes en Vert'!H15&lt;&gt;"",'Plantes en Vert'!H15,"")</f>
        <v>Q. lim.</v>
      </c>
      <c r="F3248" s="103" t="str">
        <f>IF('Plantes en Vert'!E15&lt;&gt;"",'Plantes en Vert'!E15,"")</f>
        <v>B</v>
      </c>
      <c r="G3248" s="103" t="str">
        <f>IF('Plantes en Vert'!N15&lt;&gt;"",'Plantes en Vert'!N15,"")</f>
        <v>P0,5</v>
      </c>
      <c r="H3248" s="103" t="str">
        <f>IF('Plantes en Vert'!I15&lt;&gt;"",'Plantes en Vert'!I15,"")</f>
        <v>A</v>
      </c>
      <c r="I3248" s="103" t="str">
        <f>IF('Plantes en Vert'!J15&lt;&gt;"",'Plantes en Vert'!J15,"")</f>
        <v/>
      </c>
      <c r="J3248" s="103">
        <f>IF($J$9=36,'Plantes en Vert'!U15,IF($J$9=37,'Plantes en Vert'!V15,IF($J$9=38,'Plantes en Vert'!W15,IF($J$9=39,'Plantes en Vert'!X15,IF($J$9=40,'Plantes en Vert'!Y15,IF($J$9=41,'Plantes en Vert'!Z15,IF($J$9=42,'Plantes en Vert'!AA15,IF($J$9=43,'Plantes en Vert'!AB15,IF($J$9=44,'Plantes en Vert'!AC15,IF($J$9=45,'Plantes en Vert'!AD15,IF($J$9=46,'Plantes en Vert'!AE15,IF($J$9=47,'Plantes en Vert'!AF15,IF($J$9=48,'Plantes en Vert'!AG15,IF($J$9=49,'Plantes en Vert'!AH15,IF($J$9=50,'Plantes en Vert'!AI15,IF($J$9=51,'Plantes en Vert'!AJ15,IF($J$9=52,'Plantes en Vert'!AK15,IF($J$9=1,'Plantes en Vert'!AL15,IF($J$9=2,'Plantes en Vert'!AM15,IF($J$9=3,'Plantes en Vert'!AN15,IF($J$9=4,'Plantes en Vert'!AO15,IF($J$9=5,'Plantes en Vert'!AP15,IF($J$9=6,'Plantes en Vert'!AQ15,IF($J$9=7,'Plantes en Vert'!AR15,IF($J$9=8,'Plantes en Vert'!AS15,IF($J$9=9,'Plantes en Vert'!AT15,IF($J$9=10,'Plantes en Vert'!AU15,IF($J$9=11,'Plantes en Vert'!AV15,IF($J$9=12,'Plantes en Vert'!AW15,IF($J$9=13,'Plantes en Vert'!AX15,IF($J$9=14,'Plantes en Vert'!AY15,IF($J$9=15,'Plantes en Vert'!AZ15,IF($J$9=16,'Plantes en Vert'!BA15,IF($J$9=17,'Plantes en Vert'!BB15,IF($J$9=18,'Plantes en Vert'!BC15,IF($J$9=19,'Plantes en Vert'!BD15,IF($J$9=20,'Plantes en Vert'!BE15,IF($J$9=21,'Plantes en Vert'!BF15,IF($J$9=22,'Plantes en Vert'!BG15,IF($J$9=23,'Plantes en Vert'!BH15,IF($J$9=24,'Plantes en Vert'!BI15,IF($J$9=25,'Plantes en Vert'!BJ15,IF($J$9=26,'Plantes en Vert'!BK15,IF($J$9=27,'Plantes en Vert'!BL15,IF($J$9=28,'Plantes en Vert'!BM15,IF($J$9=29,'Plantes en Vert'!BN15,IF($J$9=30,'Plantes en Vert'!BO15,IF($J$9=31,'Plantes en Vert'!BP15,IF($J$9=32,'Plantes en Vert'!BQ15,IF($J$9=33,'Plantes en Vert'!BR15,IF($J$9=34,'Plantes en Vert'!BS15,IF($J$9=35,'Plantes en Vert'!BT15,))))))))))))))))))))))))))))))))))))))))))))))))))))</f>
        <v>0</v>
      </c>
      <c r="K3248" s="103" t="str">
        <f>IF('Plantes en Vert'!R15=0,"","Erreur")</f>
        <v/>
      </c>
    </row>
    <row r="3249" spans="1:11" x14ac:dyDescent="0.25">
      <c r="A3249" s="103">
        <f>IF('Plantes en Vert'!A16&lt;&gt;"",'Plantes en Vert'!A16,"")</f>
        <v>26861</v>
      </c>
      <c r="B3249" s="103" t="str">
        <f>IF('Plantes en Vert'!L16&lt;&gt;"",'Plantes en Vert'!L16,"")</f>
        <v>Hall</v>
      </c>
      <c r="C3249" s="107" t="str">
        <f>IF('Plantes en Vert'!B16&lt;&gt;"",'Plantes en Vert'!B16,"")</f>
        <v>IMPATIENS NELLE GUINEE PARADISE</v>
      </c>
      <c r="D3249" s="107" t="str">
        <f>IF('Plantes en Vert'!C16&lt;&gt;"",'Plantes en Vert'!C16,"")</f>
        <v xml:space="preserve">Dark Moyo </v>
      </c>
      <c r="E3249" s="103" t="str">
        <f>IF('Plantes en Vert'!H16&lt;&gt;"",'Plantes en Vert'!H16,"")</f>
        <v>Q. lim.</v>
      </c>
      <c r="F3249" s="103" t="str">
        <f>IF('Plantes en Vert'!E16&lt;&gt;"",'Plantes en Vert'!E16,"")</f>
        <v>B</v>
      </c>
      <c r="G3249" s="103" t="str">
        <f>IF('Plantes en Vert'!N16&lt;&gt;"",'Plantes en Vert'!N16,"")</f>
        <v>P0,5</v>
      </c>
      <c r="H3249" s="103" t="str">
        <f>IF('Plantes en Vert'!I16&lt;&gt;"",'Plantes en Vert'!I16,"")</f>
        <v>A</v>
      </c>
      <c r="I3249" s="103" t="str">
        <f>IF('Plantes en Vert'!J16&lt;&gt;"",'Plantes en Vert'!J16,"")</f>
        <v/>
      </c>
      <c r="J3249" s="103">
        <f>IF($J$9=36,'Plantes en Vert'!U16,IF($J$9=37,'Plantes en Vert'!V16,IF($J$9=38,'Plantes en Vert'!W16,IF($J$9=39,'Plantes en Vert'!X16,IF($J$9=40,'Plantes en Vert'!Y16,IF($J$9=41,'Plantes en Vert'!Z16,IF($J$9=42,'Plantes en Vert'!AA16,IF($J$9=43,'Plantes en Vert'!AB16,IF($J$9=44,'Plantes en Vert'!AC16,IF($J$9=45,'Plantes en Vert'!AD16,IF($J$9=46,'Plantes en Vert'!AE16,IF($J$9=47,'Plantes en Vert'!AF16,IF($J$9=48,'Plantes en Vert'!AG16,IF($J$9=49,'Plantes en Vert'!AH16,IF($J$9=50,'Plantes en Vert'!AI16,IF($J$9=51,'Plantes en Vert'!AJ16,IF($J$9=52,'Plantes en Vert'!AK16,IF($J$9=1,'Plantes en Vert'!AL16,IF($J$9=2,'Plantes en Vert'!AM16,IF($J$9=3,'Plantes en Vert'!AN16,IF($J$9=4,'Plantes en Vert'!AO16,IF($J$9=5,'Plantes en Vert'!AP16,IF($J$9=6,'Plantes en Vert'!AQ16,IF($J$9=7,'Plantes en Vert'!AR16,IF($J$9=8,'Plantes en Vert'!AS16,IF($J$9=9,'Plantes en Vert'!AT16,IF($J$9=10,'Plantes en Vert'!AU16,IF($J$9=11,'Plantes en Vert'!AV16,IF($J$9=12,'Plantes en Vert'!AW16,IF($J$9=13,'Plantes en Vert'!AX16,IF($J$9=14,'Plantes en Vert'!AY16,IF($J$9=15,'Plantes en Vert'!AZ16,IF($J$9=16,'Plantes en Vert'!BA16,IF($J$9=17,'Plantes en Vert'!BB16,IF($J$9=18,'Plantes en Vert'!BC16,IF($J$9=19,'Plantes en Vert'!BD16,IF($J$9=20,'Plantes en Vert'!BE16,IF($J$9=21,'Plantes en Vert'!BF16,IF($J$9=22,'Plantes en Vert'!BG16,IF($J$9=23,'Plantes en Vert'!BH16,IF($J$9=24,'Plantes en Vert'!BI16,IF($J$9=25,'Plantes en Vert'!BJ16,IF($J$9=26,'Plantes en Vert'!BK16,IF($J$9=27,'Plantes en Vert'!BL16,IF($J$9=28,'Plantes en Vert'!BM16,IF($J$9=29,'Plantes en Vert'!BN16,IF($J$9=30,'Plantes en Vert'!BO16,IF($J$9=31,'Plantes en Vert'!BP16,IF($J$9=32,'Plantes en Vert'!BQ16,IF($J$9=33,'Plantes en Vert'!BR16,IF($J$9=34,'Plantes en Vert'!BS16,IF($J$9=35,'Plantes en Vert'!BT16,))))))))))))))))))))))))))))))))))))))))))))))))))))</f>
        <v>0</v>
      </c>
      <c r="K3249" s="103" t="str">
        <f>IF('Plantes en Vert'!R16=0,"","Erreur")</f>
        <v/>
      </c>
    </row>
    <row r="3250" spans="1:11" x14ac:dyDescent="0.25">
      <c r="A3250" s="103">
        <f>IF('Plantes en Vert'!A17&lt;&gt;"",'Plantes en Vert'!A17,"")</f>
        <v>12014</v>
      </c>
      <c r="B3250" s="103" t="str">
        <f>IF('Plantes en Vert'!L17&lt;&gt;"",'Plantes en Vert'!L17,"")</f>
        <v>Hall</v>
      </c>
      <c r="C3250" s="107" t="str">
        <f>IF('Plantes en Vert'!B17&lt;&gt;"",'Plantes en Vert'!B17,"")</f>
        <v>IMPATIENS NELLE GUINEE PARADISE</v>
      </c>
      <c r="D3250" s="107" t="str">
        <f>IF('Plantes en Vert'!C17&lt;&gt;"",'Plantes en Vert'!C17,"")</f>
        <v xml:space="preserve">Delias </v>
      </c>
      <c r="E3250" s="103" t="str">
        <f>IF('Plantes en Vert'!H17&lt;&gt;"",'Plantes en Vert'!H17,"")</f>
        <v>Q. lim.</v>
      </c>
      <c r="F3250" s="103" t="str">
        <f>IF('Plantes en Vert'!E17&lt;&gt;"",'Plantes en Vert'!E17,"")</f>
        <v>B</v>
      </c>
      <c r="G3250" s="103" t="str">
        <f>IF('Plantes en Vert'!N17&lt;&gt;"",'Plantes en Vert'!N17,"")</f>
        <v>P0,5</v>
      </c>
      <c r="H3250" s="103" t="str">
        <f>IF('Plantes en Vert'!I17&lt;&gt;"",'Plantes en Vert'!I17,"")</f>
        <v>A</v>
      </c>
      <c r="I3250" s="103" t="str">
        <f>IF('Plantes en Vert'!J17&lt;&gt;"",'Plantes en Vert'!J17,"")</f>
        <v/>
      </c>
      <c r="J3250" s="103">
        <f>IF($J$9=36,'Plantes en Vert'!U17,IF($J$9=37,'Plantes en Vert'!V17,IF($J$9=38,'Plantes en Vert'!W17,IF($J$9=39,'Plantes en Vert'!X17,IF($J$9=40,'Plantes en Vert'!Y17,IF($J$9=41,'Plantes en Vert'!Z17,IF($J$9=42,'Plantes en Vert'!AA17,IF($J$9=43,'Plantes en Vert'!AB17,IF($J$9=44,'Plantes en Vert'!AC17,IF($J$9=45,'Plantes en Vert'!AD17,IF($J$9=46,'Plantes en Vert'!AE17,IF($J$9=47,'Plantes en Vert'!AF17,IF($J$9=48,'Plantes en Vert'!AG17,IF($J$9=49,'Plantes en Vert'!AH17,IF($J$9=50,'Plantes en Vert'!AI17,IF($J$9=51,'Plantes en Vert'!AJ17,IF($J$9=52,'Plantes en Vert'!AK17,IF($J$9=1,'Plantes en Vert'!AL17,IF($J$9=2,'Plantes en Vert'!AM17,IF($J$9=3,'Plantes en Vert'!AN17,IF($J$9=4,'Plantes en Vert'!AO17,IF($J$9=5,'Plantes en Vert'!AP17,IF($J$9=6,'Plantes en Vert'!AQ17,IF($J$9=7,'Plantes en Vert'!AR17,IF($J$9=8,'Plantes en Vert'!AS17,IF($J$9=9,'Plantes en Vert'!AT17,IF($J$9=10,'Plantes en Vert'!AU17,IF($J$9=11,'Plantes en Vert'!AV17,IF($J$9=12,'Plantes en Vert'!AW17,IF($J$9=13,'Plantes en Vert'!AX17,IF($J$9=14,'Plantes en Vert'!AY17,IF($J$9=15,'Plantes en Vert'!AZ17,IF($J$9=16,'Plantes en Vert'!BA17,IF($J$9=17,'Plantes en Vert'!BB17,IF($J$9=18,'Plantes en Vert'!BC17,IF($J$9=19,'Plantes en Vert'!BD17,IF($J$9=20,'Plantes en Vert'!BE17,IF($J$9=21,'Plantes en Vert'!BF17,IF($J$9=22,'Plantes en Vert'!BG17,IF($J$9=23,'Plantes en Vert'!BH17,IF($J$9=24,'Plantes en Vert'!BI17,IF($J$9=25,'Plantes en Vert'!BJ17,IF($J$9=26,'Plantes en Vert'!BK17,IF($J$9=27,'Plantes en Vert'!BL17,IF($J$9=28,'Plantes en Vert'!BM17,IF($J$9=29,'Plantes en Vert'!BN17,IF($J$9=30,'Plantes en Vert'!BO17,IF($J$9=31,'Plantes en Vert'!BP17,IF($J$9=32,'Plantes en Vert'!BQ17,IF($J$9=33,'Plantes en Vert'!BR17,IF($J$9=34,'Plantes en Vert'!BS17,IF($J$9=35,'Plantes en Vert'!BT17,))))))))))))))))))))))))))))))))))))))))))))))))))))</f>
        <v>0</v>
      </c>
      <c r="K3250" s="103" t="str">
        <f>IF('Plantes en Vert'!R17=0,"","Erreur")</f>
        <v/>
      </c>
    </row>
    <row r="3251" spans="1:11" x14ac:dyDescent="0.25">
      <c r="A3251" s="103">
        <f>IF('Plantes en Vert'!A18&lt;&gt;"",'Plantes en Vert'!A18,"")</f>
        <v>12484</v>
      </c>
      <c r="B3251" s="103" t="str">
        <f>IF('Plantes en Vert'!L18&lt;&gt;"",'Plantes en Vert'!L18,"")</f>
        <v>Hall</v>
      </c>
      <c r="C3251" s="107" t="str">
        <f>IF('Plantes en Vert'!B18&lt;&gt;"",'Plantes en Vert'!B18,"")</f>
        <v>IMPATIENS NELLE GUINEE PARADISE</v>
      </c>
      <c r="D3251" s="107" t="str">
        <f>IF('Plantes en Vert'!C18&lt;&gt;"",'Plantes en Vert'!C18,"")</f>
        <v xml:space="preserve">Fancy </v>
      </c>
      <c r="E3251" s="103" t="str">
        <f>IF('Plantes en Vert'!H18&lt;&gt;"",'Plantes en Vert'!H18,"")</f>
        <v>Q. lim.</v>
      </c>
      <c r="F3251" s="103" t="str">
        <f>IF('Plantes en Vert'!E18&lt;&gt;"",'Plantes en Vert'!E18,"")</f>
        <v>B</v>
      </c>
      <c r="G3251" s="103" t="str">
        <f>IF('Plantes en Vert'!N18&lt;&gt;"",'Plantes en Vert'!N18,"")</f>
        <v>P0,5</v>
      </c>
      <c r="H3251" s="103" t="str">
        <f>IF('Plantes en Vert'!I18&lt;&gt;"",'Plantes en Vert'!I18,"")</f>
        <v>A</v>
      </c>
      <c r="I3251" s="103" t="str">
        <f>IF('Plantes en Vert'!J18&lt;&gt;"",'Plantes en Vert'!J18,"")</f>
        <v/>
      </c>
      <c r="J3251" s="103">
        <f>IF($J$9=36,'Plantes en Vert'!U18,IF($J$9=37,'Plantes en Vert'!V18,IF($J$9=38,'Plantes en Vert'!W18,IF($J$9=39,'Plantes en Vert'!X18,IF($J$9=40,'Plantes en Vert'!Y18,IF($J$9=41,'Plantes en Vert'!Z18,IF($J$9=42,'Plantes en Vert'!AA18,IF($J$9=43,'Plantes en Vert'!AB18,IF($J$9=44,'Plantes en Vert'!AC18,IF($J$9=45,'Plantes en Vert'!AD18,IF($J$9=46,'Plantes en Vert'!AE18,IF($J$9=47,'Plantes en Vert'!AF18,IF($J$9=48,'Plantes en Vert'!AG18,IF($J$9=49,'Plantes en Vert'!AH18,IF($J$9=50,'Plantes en Vert'!AI18,IF($J$9=51,'Plantes en Vert'!AJ18,IF($J$9=52,'Plantes en Vert'!AK18,IF($J$9=1,'Plantes en Vert'!AL18,IF($J$9=2,'Plantes en Vert'!AM18,IF($J$9=3,'Plantes en Vert'!AN18,IF($J$9=4,'Plantes en Vert'!AO18,IF($J$9=5,'Plantes en Vert'!AP18,IF($J$9=6,'Plantes en Vert'!AQ18,IF($J$9=7,'Plantes en Vert'!AR18,IF($J$9=8,'Plantes en Vert'!AS18,IF($J$9=9,'Plantes en Vert'!AT18,IF($J$9=10,'Plantes en Vert'!AU18,IF($J$9=11,'Plantes en Vert'!AV18,IF($J$9=12,'Plantes en Vert'!AW18,IF($J$9=13,'Plantes en Vert'!AX18,IF($J$9=14,'Plantes en Vert'!AY18,IF($J$9=15,'Plantes en Vert'!AZ18,IF($J$9=16,'Plantes en Vert'!BA18,IF($J$9=17,'Plantes en Vert'!BB18,IF($J$9=18,'Plantes en Vert'!BC18,IF($J$9=19,'Plantes en Vert'!BD18,IF($J$9=20,'Plantes en Vert'!BE18,IF($J$9=21,'Plantes en Vert'!BF18,IF($J$9=22,'Plantes en Vert'!BG18,IF($J$9=23,'Plantes en Vert'!BH18,IF($J$9=24,'Plantes en Vert'!BI18,IF($J$9=25,'Plantes en Vert'!BJ18,IF($J$9=26,'Plantes en Vert'!BK18,IF($J$9=27,'Plantes en Vert'!BL18,IF($J$9=28,'Plantes en Vert'!BM18,IF($J$9=29,'Plantes en Vert'!BN18,IF($J$9=30,'Plantes en Vert'!BO18,IF($J$9=31,'Plantes en Vert'!BP18,IF($J$9=32,'Plantes en Vert'!BQ18,IF($J$9=33,'Plantes en Vert'!BR18,IF($J$9=34,'Plantes en Vert'!BS18,IF($J$9=35,'Plantes en Vert'!BT18,))))))))))))))))))))))))))))))))))))))))))))))))))))</f>
        <v>0</v>
      </c>
      <c r="K3251" s="103" t="str">
        <f>IF('Plantes en Vert'!R18=0,"","Erreur")</f>
        <v/>
      </c>
    </row>
    <row r="3252" spans="1:11" x14ac:dyDescent="0.25">
      <c r="A3252" s="103">
        <f>IF('Plantes en Vert'!A19&lt;&gt;"",'Plantes en Vert'!A19,"")</f>
        <v>12016</v>
      </c>
      <c r="B3252" s="103" t="str">
        <f>IF('Plantes en Vert'!L19&lt;&gt;"",'Plantes en Vert'!L19,"")</f>
        <v>Hall</v>
      </c>
      <c r="C3252" s="107" t="str">
        <f>IF('Plantes en Vert'!B19&lt;&gt;"",'Plantes en Vert'!B19,"")</f>
        <v>IMPATIENS NELLE GUINEE PARADISE</v>
      </c>
      <c r="D3252" s="107" t="str">
        <f>IF('Plantes en Vert'!C19&lt;&gt;"",'Plantes en Vert'!C19,"")</f>
        <v xml:space="preserve">Logia </v>
      </c>
      <c r="E3252" s="103" t="str">
        <f>IF('Plantes en Vert'!H19&lt;&gt;"",'Plantes en Vert'!H19,"")</f>
        <v>Q. lim.</v>
      </c>
      <c r="F3252" s="103" t="str">
        <f>IF('Plantes en Vert'!E19&lt;&gt;"",'Plantes en Vert'!E19,"")</f>
        <v>B</v>
      </c>
      <c r="G3252" s="103" t="str">
        <f>IF('Plantes en Vert'!N19&lt;&gt;"",'Plantes en Vert'!N19,"")</f>
        <v>P0,5</v>
      </c>
      <c r="H3252" s="103" t="str">
        <f>IF('Plantes en Vert'!I19&lt;&gt;"",'Plantes en Vert'!I19,"")</f>
        <v>A</v>
      </c>
      <c r="I3252" s="103" t="str">
        <f>IF('Plantes en Vert'!J19&lt;&gt;"",'Plantes en Vert'!J19,"")</f>
        <v/>
      </c>
      <c r="J3252" s="103">
        <f>IF($J$9=36,'Plantes en Vert'!U19,IF($J$9=37,'Plantes en Vert'!V19,IF($J$9=38,'Plantes en Vert'!W19,IF($J$9=39,'Plantes en Vert'!X19,IF($J$9=40,'Plantes en Vert'!Y19,IF($J$9=41,'Plantes en Vert'!Z19,IF($J$9=42,'Plantes en Vert'!AA19,IF($J$9=43,'Plantes en Vert'!AB19,IF($J$9=44,'Plantes en Vert'!AC19,IF($J$9=45,'Plantes en Vert'!AD19,IF($J$9=46,'Plantes en Vert'!AE19,IF($J$9=47,'Plantes en Vert'!AF19,IF($J$9=48,'Plantes en Vert'!AG19,IF($J$9=49,'Plantes en Vert'!AH19,IF($J$9=50,'Plantes en Vert'!AI19,IF($J$9=51,'Plantes en Vert'!AJ19,IF($J$9=52,'Plantes en Vert'!AK19,IF($J$9=1,'Plantes en Vert'!AL19,IF($J$9=2,'Plantes en Vert'!AM19,IF($J$9=3,'Plantes en Vert'!AN19,IF($J$9=4,'Plantes en Vert'!AO19,IF($J$9=5,'Plantes en Vert'!AP19,IF($J$9=6,'Plantes en Vert'!AQ19,IF($J$9=7,'Plantes en Vert'!AR19,IF($J$9=8,'Plantes en Vert'!AS19,IF($J$9=9,'Plantes en Vert'!AT19,IF($J$9=10,'Plantes en Vert'!AU19,IF($J$9=11,'Plantes en Vert'!AV19,IF($J$9=12,'Plantes en Vert'!AW19,IF($J$9=13,'Plantes en Vert'!AX19,IF($J$9=14,'Plantes en Vert'!AY19,IF($J$9=15,'Plantes en Vert'!AZ19,IF($J$9=16,'Plantes en Vert'!BA19,IF($J$9=17,'Plantes en Vert'!BB19,IF($J$9=18,'Plantes en Vert'!BC19,IF($J$9=19,'Plantes en Vert'!BD19,IF($J$9=20,'Plantes en Vert'!BE19,IF($J$9=21,'Plantes en Vert'!BF19,IF($J$9=22,'Plantes en Vert'!BG19,IF($J$9=23,'Plantes en Vert'!BH19,IF($J$9=24,'Plantes en Vert'!BI19,IF($J$9=25,'Plantes en Vert'!BJ19,IF($J$9=26,'Plantes en Vert'!BK19,IF($J$9=27,'Plantes en Vert'!BL19,IF($J$9=28,'Plantes en Vert'!BM19,IF($J$9=29,'Plantes en Vert'!BN19,IF($J$9=30,'Plantes en Vert'!BO19,IF($J$9=31,'Plantes en Vert'!BP19,IF($J$9=32,'Plantes en Vert'!BQ19,IF($J$9=33,'Plantes en Vert'!BR19,IF($J$9=34,'Plantes en Vert'!BS19,IF($J$9=35,'Plantes en Vert'!BT19,))))))))))))))))))))))))))))))))))))))))))))))))))))</f>
        <v>0</v>
      </c>
      <c r="K3252" s="103" t="str">
        <f>IF('Plantes en Vert'!R19=0,"","Erreur")</f>
        <v/>
      </c>
    </row>
    <row r="3253" spans="1:11" x14ac:dyDescent="0.25">
      <c r="A3253" s="103">
        <f>IF('Plantes en Vert'!A20&lt;&gt;"",'Plantes en Vert'!A20,"")</f>
        <v>12017</v>
      </c>
      <c r="B3253" s="103" t="str">
        <f>IF('Plantes en Vert'!L20&lt;&gt;"",'Plantes en Vert'!L20,"")</f>
        <v>Hall</v>
      </c>
      <c r="C3253" s="107" t="str">
        <f>IF('Plantes en Vert'!B20&lt;&gt;"",'Plantes en Vert'!B20,"")</f>
        <v>IMPATIENS NELLE GUINEE PARADISE</v>
      </c>
      <c r="D3253" s="107" t="str">
        <f>IF('Plantes en Vert'!C20&lt;&gt;"",'Plantes en Vert'!C20,"")</f>
        <v xml:space="preserve">Malita </v>
      </c>
      <c r="E3253" s="103" t="str">
        <f>IF('Plantes en Vert'!H20&lt;&gt;"",'Plantes en Vert'!H20,"")</f>
        <v>Q. lim.</v>
      </c>
      <c r="F3253" s="103" t="str">
        <f>IF('Plantes en Vert'!E20&lt;&gt;"",'Plantes en Vert'!E20,"")</f>
        <v>B</v>
      </c>
      <c r="G3253" s="103" t="str">
        <f>IF('Plantes en Vert'!N20&lt;&gt;"",'Plantes en Vert'!N20,"")</f>
        <v>P0,5</v>
      </c>
      <c r="H3253" s="103" t="str">
        <f>IF('Plantes en Vert'!I20&lt;&gt;"",'Plantes en Vert'!I20,"")</f>
        <v>A</v>
      </c>
      <c r="I3253" s="103" t="str">
        <f>IF('Plantes en Vert'!J20&lt;&gt;"",'Plantes en Vert'!J20,"")</f>
        <v/>
      </c>
      <c r="J3253" s="103">
        <f>IF($J$9=36,'Plantes en Vert'!U20,IF($J$9=37,'Plantes en Vert'!V20,IF($J$9=38,'Plantes en Vert'!W20,IF($J$9=39,'Plantes en Vert'!X20,IF($J$9=40,'Plantes en Vert'!Y20,IF($J$9=41,'Plantes en Vert'!Z20,IF($J$9=42,'Plantes en Vert'!AA20,IF($J$9=43,'Plantes en Vert'!AB20,IF($J$9=44,'Plantes en Vert'!AC20,IF($J$9=45,'Plantes en Vert'!AD20,IF($J$9=46,'Plantes en Vert'!AE20,IF($J$9=47,'Plantes en Vert'!AF20,IF($J$9=48,'Plantes en Vert'!AG20,IF($J$9=49,'Plantes en Vert'!AH20,IF($J$9=50,'Plantes en Vert'!AI20,IF($J$9=51,'Plantes en Vert'!AJ20,IF($J$9=52,'Plantes en Vert'!AK20,IF($J$9=1,'Plantes en Vert'!AL20,IF($J$9=2,'Plantes en Vert'!AM20,IF($J$9=3,'Plantes en Vert'!AN20,IF($J$9=4,'Plantes en Vert'!AO20,IF($J$9=5,'Plantes en Vert'!AP20,IF($J$9=6,'Plantes en Vert'!AQ20,IF($J$9=7,'Plantes en Vert'!AR20,IF($J$9=8,'Plantes en Vert'!AS20,IF($J$9=9,'Plantes en Vert'!AT20,IF($J$9=10,'Plantes en Vert'!AU20,IF($J$9=11,'Plantes en Vert'!AV20,IF($J$9=12,'Plantes en Vert'!AW20,IF($J$9=13,'Plantes en Vert'!AX20,IF($J$9=14,'Plantes en Vert'!AY20,IF($J$9=15,'Plantes en Vert'!AZ20,IF($J$9=16,'Plantes en Vert'!BA20,IF($J$9=17,'Plantes en Vert'!BB20,IF($J$9=18,'Plantes en Vert'!BC20,IF($J$9=19,'Plantes en Vert'!BD20,IF($J$9=20,'Plantes en Vert'!BE20,IF($J$9=21,'Plantes en Vert'!BF20,IF($J$9=22,'Plantes en Vert'!BG20,IF($J$9=23,'Plantes en Vert'!BH20,IF($J$9=24,'Plantes en Vert'!BI20,IF($J$9=25,'Plantes en Vert'!BJ20,IF($J$9=26,'Plantes en Vert'!BK20,IF($J$9=27,'Plantes en Vert'!BL20,IF($J$9=28,'Plantes en Vert'!BM20,IF($J$9=29,'Plantes en Vert'!BN20,IF($J$9=30,'Plantes en Vert'!BO20,IF($J$9=31,'Plantes en Vert'!BP20,IF($J$9=32,'Plantes en Vert'!BQ20,IF($J$9=33,'Plantes en Vert'!BR20,IF($J$9=34,'Plantes en Vert'!BS20,IF($J$9=35,'Plantes en Vert'!BT20,))))))))))))))))))))))))))))))))))))))))))))))))))))</f>
        <v>0</v>
      </c>
      <c r="K3253" s="103" t="str">
        <f>IF('Plantes en Vert'!R20=0,"","Erreur")</f>
        <v/>
      </c>
    </row>
    <row r="3254" spans="1:11" x14ac:dyDescent="0.25">
      <c r="A3254" s="103">
        <f>IF('Plantes en Vert'!A21&lt;&gt;"",'Plantes en Vert'!A21,"")</f>
        <v>14690</v>
      </c>
      <c r="B3254" s="103" t="str">
        <f>IF('Plantes en Vert'!L21&lt;&gt;"",'Plantes en Vert'!L21,"")</f>
        <v>Hall</v>
      </c>
      <c r="C3254" s="107" t="str">
        <f>IF('Plantes en Vert'!B21&lt;&gt;"",'Plantes en Vert'!B21,"")</f>
        <v>IMPATIENS NELLE GUINEE PARADISE</v>
      </c>
      <c r="D3254" s="107" t="str">
        <f>IF('Plantes en Vert'!C21&lt;&gt;"",'Plantes en Vert'!C21,"")</f>
        <v xml:space="preserve">Martinique Grande </v>
      </c>
      <c r="E3254" s="103" t="str">
        <f>IF('Plantes en Vert'!H21&lt;&gt;"",'Plantes en Vert'!H21,"")</f>
        <v>Q. lim.</v>
      </c>
      <c r="F3254" s="103" t="str">
        <f>IF('Plantes en Vert'!E21&lt;&gt;"",'Plantes en Vert'!E21,"")</f>
        <v>B</v>
      </c>
      <c r="G3254" s="103" t="str">
        <f>IF('Plantes en Vert'!N21&lt;&gt;"",'Plantes en Vert'!N21,"")</f>
        <v>P0,5</v>
      </c>
      <c r="H3254" s="103" t="str">
        <f>IF('Plantes en Vert'!I21&lt;&gt;"",'Plantes en Vert'!I21,"")</f>
        <v>A</v>
      </c>
      <c r="I3254" s="103" t="str">
        <f>IF('Plantes en Vert'!J21&lt;&gt;"",'Plantes en Vert'!J21,"")</f>
        <v/>
      </c>
      <c r="J3254" s="103">
        <f>IF($J$9=36,'Plantes en Vert'!U21,IF($J$9=37,'Plantes en Vert'!V21,IF($J$9=38,'Plantes en Vert'!W21,IF($J$9=39,'Plantes en Vert'!X21,IF($J$9=40,'Plantes en Vert'!Y21,IF($J$9=41,'Plantes en Vert'!Z21,IF($J$9=42,'Plantes en Vert'!AA21,IF($J$9=43,'Plantes en Vert'!AB21,IF($J$9=44,'Plantes en Vert'!AC21,IF($J$9=45,'Plantes en Vert'!AD21,IF($J$9=46,'Plantes en Vert'!AE21,IF($J$9=47,'Plantes en Vert'!AF21,IF($J$9=48,'Plantes en Vert'!AG21,IF($J$9=49,'Plantes en Vert'!AH21,IF($J$9=50,'Plantes en Vert'!AI21,IF($J$9=51,'Plantes en Vert'!AJ21,IF($J$9=52,'Plantes en Vert'!AK21,IF($J$9=1,'Plantes en Vert'!AL21,IF($J$9=2,'Plantes en Vert'!AM21,IF($J$9=3,'Plantes en Vert'!AN21,IF($J$9=4,'Plantes en Vert'!AO21,IF($J$9=5,'Plantes en Vert'!AP21,IF($J$9=6,'Plantes en Vert'!AQ21,IF($J$9=7,'Plantes en Vert'!AR21,IF($J$9=8,'Plantes en Vert'!AS21,IF($J$9=9,'Plantes en Vert'!AT21,IF($J$9=10,'Plantes en Vert'!AU21,IF($J$9=11,'Plantes en Vert'!AV21,IF($J$9=12,'Plantes en Vert'!AW21,IF($J$9=13,'Plantes en Vert'!AX21,IF($J$9=14,'Plantes en Vert'!AY21,IF($J$9=15,'Plantes en Vert'!AZ21,IF($J$9=16,'Plantes en Vert'!BA21,IF($J$9=17,'Plantes en Vert'!BB21,IF($J$9=18,'Plantes en Vert'!BC21,IF($J$9=19,'Plantes en Vert'!BD21,IF($J$9=20,'Plantes en Vert'!BE21,IF($J$9=21,'Plantes en Vert'!BF21,IF($J$9=22,'Plantes en Vert'!BG21,IF($J$9=23,'Plantes en Vert'!BH21,IF($J$9=24,'Plantes en Vert'!BI21,IF($J$9=25,'Plantes en Vert'!BJ21,IF($J$9=26,'Plantes en Vert'!BK21,IF($J$9=27,'Plantes en Vert'!BL21,IF($J$9=28,'Plantes en Vert'!BM21,IF($J$9=29,'Plantes en Vert'!BN21,IF($J$9=30,'Plantes en Vert'!BO21,IF($J$9=31,'Plantes en Vert'!BP21,IF($J$9=32,'Plantes en Vert'!BQ21,IF($J$9=33,'Plantes en Vert'!BR21,IF($J$9=34,'Plantes en Vert'!BS21,IF($J$9=35,'Plantes en Vert'!BT21,))))))))))))))))))))))))))))))))))))))))))))))))))))</f>
        <v>0</v>
      </c>
      <c r="K3254" s="103" t="str">
        <f>IF('Plantes en Vert'!R21=0,"","Erreur")</f>
        <v/>
      </c>
    </row>
    <row r="3255" spans="1:11" x14ac:dyDescent="0.25">
      <c r="A3255" s="103">
        <f>IF('Plantes en Vert'!A22&lt;&gt;"",'Plantes en Vert'!A22,"")</f>
        <v>24887</v>
      </c>
      <c r="B3255" s="103" t="str">
        <f>IF('Plantes en Vert'!L22&lt;&gt;"",'Plantes en Vert'!L22,"")</f>
        <v>Hall</v>
      </c>
      <c r="C3255" s="107" t="str">
        <f>IF('Plantes en Vert'!B22&lt;&gt;"",'Plantes en Vert'!B22,"")</f>
        <v>IMPATIENS NELLE GUINEE PARADISE</v>
      </c>
      <c r="D3255" s="107" t="str">
        <f>IF('Plantes en Vert'!C22&lt;&gt;"",'Plantes en Vert'!C22,"")</f>
        <v xml:space="preserve">Moorea </v>
      </c>
      <c r="E3255" s="103" t="str">
        <f>IF('Plantes en Vert'!H22&lt;&gt;"",'Plantes en Vert'!H22,"")</f>
        <v>Q. lim.</v>
      </c>
      <c r="F3255" s="103" t="str">
        <f>IF('Plantes en Vert'!E22&lt;&gt;"",'Plantes en Vert'!E22,"")</f>
        <v>B</v>
      </c>
      <c r="G3255" s="103" t="str">
        <f>IF('Plantes en Vert'!N22&lt;&gt;"",'Plantes en Vert'!N22,"")</f>
        <v>P0,5</v>
      </c>
      <c r="H3255" s="103" t="str">
        <f>IF('Plantes en Vert'!I22&lt;&gt;"",'Plantes en Vert'!I22,"")</f>
        <v>A</v>
      </c>
      <c r="I3255" s="103" t="str">
        <f>IF('Plantes en Vert'!J22&lt;&gt;"",'Plantes en Vert'!J22,"")</f>
        <v/>
      </c>
      <c r="J3255" s="103">
        <f>IF($J$9=36,'Plantes en Vert'!U22,IF($J$9=37,'Plantes en Vert'!V22,IF($J$9=38,'Plantes en Vert'!W22,IF($J$9=39,'Plantes en Vert'!X22,IF($J$9=40,'Plantes en Vert'!Y22,IF($J$9=41,'Plantes en Vert'!Z22,IF($J$9=42,'Plantes en Vert'!AA22,IF($J$9=43,'Plantes en Vert'!AB22,IF($J$9=44,'Plantes en Vert'!AC22,IF($J$9=45,'Plantes en Vert'!AD22,IF($J$9=46,'Plantes en Vert'!AE22,IF($J$9=47,'Plantes en Vert'!AF22,IF($J$9=48,'Plantes en Vert'!AG22,IF($J$9=49,'Plantes en Vert'!AH22,IF($J$9=50,'Plantes en Vert'!AI22,IF($J$9=51,'Plantes en Vert'!AJ22,IF($J$9=52,'Plantes en Vert'!AK22,IF($J$9=1,'Plantes en Vert'!AL22,IF($J$9=2,'Plantes en Vert'!AM22,IF($J$9=3,'Plantes en Vert'!AN22,IF($J$9=4,'Plantes en Vert'!AO22,IF($J$9=5,'Plantes en Vert'!AP22,IF($J$9=6,'Plantes en Vert'!AQ22,IF($J$9=7,'Plantes en Vert'!AR22,IF($J$9=8,'Plantes en Vert'!AS22,IF($J$9=9,'Plantes en Vert'!AT22,IF($J$9=10,'Plantes en Vert'!AU22,IF($J$9=11,'Plantes en Vert'!AV22,IF($J$9=12,'Plantes en Vert'!AW22,IF($J$9=13,'Plantes en Vert'!AX22,IF($J$9=14,'Plantes en Vert'!AY22,IF($J$9=15,'Plantes en Vert'!AZ22,IF($J$9=16,'Plantes en Vert'!BA22,IF($J$9=17,'Plantes en Vert'!BB22,IF($J$9=18,'Plantes en Vert'!BC22,IF($J$9=19,'Plantes en Vert'!BD22,IF($J$9=20,'Plantes en Vert'!BE22,IF($J$9=21,'Plantes en Vert'!BF22,IF($J$9=22,'Plantes en Vert'!BG22,IF($J$9=23,'Plantes en Vert'!BH22,IF($J$9=24,'Plantes en Vert'!BI22,IF($J$9=25,'Plantes en Vert'!BJ22,IF($J$9=26,'Plantes en Vert'!BK22,IF($J$9=27,'Plantes en Vert'!BL22,IF($J$9=28,'Plantes en Vert'!BM22,IF($J$9=29,'Plantes en Vert'!BN22,IF($J$9=30,'Plantes en Vert'!BO22,IF($J$9=31,'Plantes en Vert'!BP22,IF($J$9=32,'Plantes en Vert'!BQ22,IF($J$9=33,'Plantes en Vert'!BR22,IF($J$9=34,'Plantes en Vert'!BS22,IF($J$9=35,'Plantes en Vert'!BT22,))))))))))))))))))))))))))))))))))))))))))))))))))))</f>
        <v>0</v>
      </c>
      <c r="K3255" s="103" t="str">
        <f>IF('Plantes en Vert'!R22=0,"","Erreur")</f>
        <v/>
      </c>
    </row>
    <row r="3256" spans="1:11" x14ac:dyDescent="0.25">
      <c r="A3256" s="103">
        <f>IF('Plantes en Vert'!A23&lt;&gt;"",'Plantes en Vert'!A23,"")</f>
        <v>12021</v>
      </c>
      <c r="B3256" s="103" t="str">
        <f>IF('Plantes en Vert'!L23&lt;&gt;"",'Plantes en Vert'!L23,"")</f>
        <v>Hall</v>
      </c>
      <c r="C3256" s="107" t="str">
        <f>IF('Plantes en Vert'!B23&lt;&gt;"",'Plantes en Vert'!B23,"")</f>
        <v>IMPATIENS NELLE GUINEE PARADISE</v>
      </c>
      <c r="D3256" s="107" t="str">
        <f>IF('Plantes en Vert'!C23&lt;&gt;"",'Plantes en Vert'!C23,"")</f>
        <v xml:space="preserve">Neptis Orange </v>
      </c>
      <c r="E3256" s="103" t="str">
        <f>IF('Plantes en Vert'!H23&lt;&gt;"",'Plantes en Vert'!H23,"")</f>
        <v>Q. lim.</v>
      </c>
      <c r="F3256" s="103" t="str">
        <f>IF('Plantes en Vert'!E23&lt;&gt;"",'Plantes en Vert'!E23,"")</f>
        <v>B</v>
      </c>
      <c r="G3256" s="103" t="str">
        <f>IF('Plantes en Vert'!N23&lt;&gt;"",'Plantes en Vert'!N23,"")</f>
        <v>P0,5</v>
      </c>
      <c r="H3256" s="103" t="str">
        <f>IF('Plantes en Vert'!I23&lt;&gt;"",'Plantes en Vert'!I23,"")</f>
        <v>A</v>
      </c>
      <c r="I3256" s="103" t="str">
        <f>IF('Plantes en Vert'!J23&lt;&gt;"",'Plantes en Vert'!J23,"")</f>
        <v/>
      </c>
      <c r="J3256" s="103">
        <f>IF($J$9=36,'Plantes en Vert'!U23,IF($J$9=37,'Plantes en Vert'!V23,IF($J$9=38,'Plantes en Vert'!W23,IF($J$9=39,'Plantes en Vert'!X23,IF($J$9=40,'Plantes en Vert'!Y23,IF($J$9=41,'Plantes en Vert'!Z23,IF($J$9=42,'Plantes en Vert'!AA23,IF($J$9=43,'Plantes en Vert'!AB23,IF($J$9=44,'Plantes en Vert'!AC23,IF($J$9=45,'Plantes en Vert'!AD23,IF($J$9=46,'Plantes en Vert'!AE23,IF($J$9=47,'Plantes en Vert'!AF23,IF($J$9=48,'Plantes en Vert'!AG23,IF($J$9=49,'Plantes en Vert'!AH23,IF($J$9=50,'Plantes en Vert'!AI23,IF($J$9=51,'Plantes en Vert'!AJ23,IF($J$9=52,'Plantes en Vert'!AK23,IF($J$9=1,'Plantes en Vert'!AL23,IF($J$9=2,'Plantes en Vert'!AM23,IF($J$9=3,'Plantes en Vert'!AN23,IF($J$9=4,'Plantes en Vert'!AO23,IF($J$9=5,'Plantes en Vert'!AP23,IF($J$9=6,'Plantes en Vert'!AQ23,IF($J$9=7,'Plantes en Vert'!AR23,IF($J$9=8,'Plantes en Vert'!AS23,IF($J$9=9,'Plantes en Vert'!AT23,IF($J$9=10,'Plantes en Vert'!AU23,IF($J$9=11,'Plantes en Vert'!AV23,IF($J$9=12,'Plantes en Vert'!AW23,IF($J$9=13,'Plantes en Vert'!AX23,IF($J$9=14,'Plantes en Vert'!AY23,IF($J$9=15,'Plantes en Vert'!AZ23,IF($J$9=16,'Plantes en Vert'!BA23,IF($J$9=17,'Plantes en Vert'!BB23,IF($J$9=18,'Plantes en Vert'!BC23,IF($J$9=19,'Plantes en Vert'!BD23,IF($J$9=20,'Plantes en Vert'!BE23,IF($J$9=21,'Plantes en Vert'!BF23,IF($J$9=22,'Plantes en Vert'!BG23,IF($J$9=23,'Plantes en Vert'!BH23,IF($J$9=24,'Plantes en Vert'!BI23,IF($J$9=25,'Plantes en Vert'!BJ23,IF($J$9=26,'Plantes en Vert'!BK23,IF($J$9=27,'Plantes en Vert'!BL23,IF($J$9=28,'Plantes en Vert'!BM23,IF($J$9=29,'Plantes en Vert'!BN23,IF($J$9=30,'Plantes en Vert'!BO23,IF($J$9=31,'Plantes en Vert'!BP23,IF($J$9=32,'Plantes en Vert'!BQ23,IF($J$9=33,'Plantes en Vert'!BR23,IF($J$9=34,'Plantes en Vert'!BS23,IF($J$9=35,'Plantes en Vert'!BT23,))))))))))))))))))))))))))))))))))))))))))))))))))))</f>
        <v>0</v>
      </c>
      <c r="K3256" s="103" t="str">
        <f>IF('Plantes en Vert'!R23=0,"","Erreur")</f>
        <v/>
      </c>
    </row>
    <row r="3257" spans="1:11" x14ac:dyDescent="0.25">
      <c r="A3257" s="103">
        <f>IF('Plantes en Vert'!A24&lt;&gt;"",'Plantes en Vert'!A24,"")</f>
        <v>14958</v>
      </c>
      <c r="B3257" s="103" t="str">
        <f>IF('Plantes en Vert'!L24&lt;&gt;"",'Plantes en Vert'!L24,"")</f>
        <v>Hall</v>
      </c>
      <c r="C3257" s="107" t="str">
        <f>IF('Plantes en Vert'!B24&lt;&gt;"",'Plantes en Vert'!B24,"")</f>
        <v>IMPATIENS NELLE GUINEE PARADISE</v>
      </c>
      <c r="D3257" s="107" t="str">
        <f>IF('Plantes en Vert'!C24&lt;&gt;"",'Plantes en Vert'!C24,"")</f>
        <v xml:space="preserve">Orotina </v>
      </c>
      <c r="E3257" s="103" t="str">
        <f>IF('Plantes en Vert'!H24&lt;&gt;"",'Plantes en Vert'!H24,"")</f>
        <v>Q. lim.</v>
      </c>
      <c r="F3257" s="103" t="str">
        <f>IF('Plantes en Vert'!E24&lt;&gt;"",'Plantes en Vert'!E24,"")</f>
        <v>B</v>
      </c>
      <c r="G3257" s="103" t="str">
        <f>IF('Plantes en Vert'!N24&lt;&gt;"",'Plantes en Vert'!N24,"")</f>
        <v>P0,5</v>
      </c>
      <c r="H3257" s="103" t="str">
        <f>IF('Plantes en Vert'!I24&lt;&gt;"",'Plantes en Vert'!I24,"")</f>
        <v>A</v>
      </c>
      <c r="I3257" s="103" t="str">
        <f>IF('Plantes en Vert'!J24&lt;&gt;"",'Plantes en Vert'!J24,"")</f>
        <v/>
      </c>
      <c r="J3257" s="103">
        <f>IF($J$9=36,'Plantes en Vert'!U24,IF($J$9=37,'Plantes en Vert'!V24,IF($J$9=38,'Plantes en Vert'!W24,IF($J$9=39,'Plantes en Vert'!X24,IF($J$9=40,'Plantes en Vert'!Y24,IF($J$9=41,'Plantes en Vert'!Z24,IF($J$9=42,'Plantes en Vert'!AA24,IF($J$9=43,'Plantes en Vert'!AB24,IF($J$9=44,'Plantes en Vert'!AC24,IF($J$9=45,'Plantes en Vert'!AD24,IF($J$9=46,'Plantes en Vert'!AE24,IF($J$9=47,'Plantes en Vert'!AF24,IF($J$9=48,'Plantes en Vert'!AG24,IF($J$9=49,'Plantes en Vert'!AH24,IF($J$9=50,'Plantes en Vert'!AI24,IF($J$9=51,'Plantes en Vert'!AJ24,IF($J$9=52,'Plantes en Vert'!AK24,IF($J$9=1,'Plantes en Vert'!AL24,IF($J$9=2,'Plantes en Vert'!AM24,IF($J$9=3,'Plantes en Vert'!AN24,IF($J$9=4,'Plantes en Vert'!AO24,IF($J$9=5,'Plantes en Vert'!AP24,IF($J$9=6,'Plantes en Vert'!AQ24,IF($J$9=7,'Plantes en Vert'!AR24,IF($J$9=8,'Plantes en Vert'!AS24,IF($J$9=9,'Plantes en Vert'!AT24,IF($J$9=10,'Plantes en Vert'!AU24,IF($J$9=11,'Plantes en Vert'!AV24,IF($J$9=12,'Plantes en Vert'!AW24,IF($J$9=13,'Plantes en Vert'!AX24,IF($J$9=14,'Plantes en Vert'!AY24,IF($J$9=15,'Plantes en Vert'!AZ24,IF($J$9=16,'Plantes en Vert'!BA24,IF($J$9=17,'Plantes en Vert'!BB24,IF($J$9=18,'Plantes en Vert'!BC24,IF($J$9=19,'Plantes en Vert'!BD24,IF($J$9=20,'Plantes en Vert'!BE24,IF($J$9=21,'Plantes en Vert'!BF24,IF($J$9=22,'Plantes en Vert'!BG24,IF($J$9=23,'Plantes en Vert'!BH24,IF($J$9=24,'Plantes en Vert'!BI24,IF($J$9=25,'Plantes en Vert'!BJ24,IF($J$9=26,'Plantes en Vert'!BK24,IF($J$9=27,'Plantes en Vert'!BL24,IF($J$9=28,'Plantes en Vert'!BM24,IF($J$9=29,'Plantes en Vert'!BN24,IF($J$9=30,'Plantes en Vert'!BO24,IF($J$9=31,'Plantes en Vert'!BP24,IF($J$9=32,'Plantes en Vert'!BQ24,IF($J$9=33,'Plantes en Vert'!BR24,IF($J$9=34,'Plantes en Vert'!BS24,IF($J$9=35,'Plantes en Vert'!BT24,))))))))))))))))))))))))))))))))))))))))))))))))))))</f>
        <v>0</v>
      </c>
      <c r="K3257" s="103" t="str">
        <f>IF('Plantes en Vert'!R24=0,"","Erreur")</f>
        <v/>
      </c>
    </row>
    <row r="3258" spans="1:11" x14ac:dyDescent="0.25">
      <c r="A3258" s="103">
        <f>IF('Plantes en Vert'!A25&lt;&gt;"",'Plantes en Vert'!A25,"")</f>
        <v>12486</v>
      </c>
      <c r="B3258" s="103" t="str">
        <f>IF('Plantes en Vert'!L25&lt;&gt;"",'Plantes en Vert'!L25,"")</f>
        <v>Hall</v>
      </c>
      <c r="C3258" s="107" t="str">
        <f>IF('Plantes en Vert'!B25&lt;&gt;"",'Plantes en Vert'!B25,"")</f>
        <v>IMPATIENS NELLE GUINEE PARADISE</v>
      </c>
      <c r="D3258" s="107" t="str">
        <f>IF('Plantes en Vert'!C25&lt;&gt;"",'Plantes en Vert'!C25,"")</f>
        <v xml:space="preserve">Timor </v>
      </c>
      <c r="E3258" s="103" t="str">
        <f>IF('Plantes en Vert'!H25&lt;&gt;"",'Plantes en Vert'!H25,"")</f>
        <v>Q. lim.</v>
      </c>
      <c r="F3258" s="103" t="str">
        <f>IF('Plantes en Vert'!E25&lt;&gt;"",'Plantes en Vert'!E25,"")</f>
        <v>B</v>
      </c>
      <c r="G3258" s="103" t="str">
        <f>IF('Plantes en Vert'!N25&lt;&gt;"",'Plantes en Vert'!N25,"")</f>
        <v>P0,5</v>
      </c>
      <c r="H3258" s="103" t="str">
        <f>IF('Plantes en Vert'!I25&lt;&gt;"",'Plantes en Vert'!I25,"")</f>
        <v>A</v>
      </c>
      <c r="I3258" s="103" t="str">
        <f>IF('Plantes en Vert'!J25&lt;&gt;"",'Plantes en Vert'!J25,"")</f>
        <v/>
      </c>
      <c r="J3258" s="103">
        <f>IF($J$9=36,'Plantes en Vert'!U25,IF($J$9=37,'Plantes en Vert'!V25,IF($J$9=38,'Plantes en Vert'!W25,IF($J$9=39,'Plantes en Vert'!X25,IF($J$9=40,'Plantes en Vert'!Y25,IF($J$9=41,'Plantes en Vert'!Z25,IF($J$9=42,'Plantes en Vert'!AA25,IF($J$9=43,'Plantes en Vert'!AB25,IF($J$9=44,'Plantes en Vert'!AC25,IF($J$9=45,'Plantes en Vert'!AD25,IF($J$9=46,'Plantes en Vert'!AE25,IF($J$9=47,'Plantes en Vert'!AF25,IF($J$9=48,'Plantes en Vert'!AG25,IF($J$9=49,'Plantes en Vert'!AH25,IF($J$9=50,'Plantes en Vert'!AI25,IF($J$9=51,'Plantes en Vert'!AJ25,IF($J$9=52,'Plantes en Vert'!AK25,IF($J$9=1,'Plantes en Vert'!AL25,IF($J$9=2,'Plantes en Vert'!AM25,IF($J$9=3,'Plantes en Vert'!AN25,IF($J$9=4,'Plantes en Vert'!AO25,IF($J$9=5,'Plantes en Vert'!AP25,IF($J$9=6,'Plantes en Vert'!AQ25,IF($J$9=7,'Plantes en Vert'!AR25,IF($J$9=8,'Plantes en Vert'!AS25,IF($J$9=9,'Plantes en Vert'!AT25,IF($J$9=10,'Plantes en Vert'!AU25,IF($J$9=11,'Plantes en Vert'!AV25,IF($J$9=12,'Plantes en Vert'!AW25,IF($J$9=13,'Plantes en Vert'!AX25,IF($J$9=14,'Plantes en Vert'!AY25,IF($J$9=15,'Plantes en Vert'!AZ25,IF($J$9=16,'Plantes en Vert'!BA25,IF($J$9=17,'Plantes en Vert'!BB25,IF($J$9=18,'Plantes en Vert'!BC25,IF($J$9=19,'Plantes en Vert'!BD25,IF($J$9=20,'Plantes en Vert'!BE25,IF($J$9=21,'Plantes en Vert'!BF25,IF($J$9=22,'Plantes en Vert'!BG25,IF($J$9=23,'Plantes en Vert'!BH25,IF($J$9=24,'Plantes en Vert'!BI25,IF($J$9=25,'Plantes en Vert'!BJ25,IF($J$9=26,'Plantes en Vert'!BK25,IF($J$9=27,'Plantes en Vert'!BL25,IF($J$9=28,'Plantes en Vert'!BM25,IF($J$9=29,'Plantes en Vert'!BN25,IF($J$9=30,'Plantes en Vert'!BO25,IF($J$9=31,'Plantes en Vert'!BP25,IF($J$9=32,'Plantes en Vert'!BQ25,IF($J$9=33,'Plantes en Vert'!BR25,IF($J$9=34,'Plantes en Vert'!BS25,IF($J$9=35,'Plantes en Vert'!BT25,))))))))))))))))))))))))))))))))))))))))))))))))))))</f>
        <v>0</v>
      </c>
      <c r="K3258" s="103" t="str">
        <f>IF('Plantes en Vert'!R25=0,"","Erreur")</f>
        <v/>
      </c>
    </row>
    <row r="3259" spans="1:11" x14ac:dyDescent="0.25">
      <c r="A3259" s="103">
        <f>IF('Plantes en Vert'!A26&lt;&gt;"",'Plantes en Vert'!A26,"")</f>
        <v>12025</v>
      </c>
      <c r="B3259" s="103" t="str">
        <f>IF('Plantes en Vert'!L26&lt;&gt;"",'Plantes en Vert'!L26,"")</f>
        <v>Hall</v>
      </c>
      <c r="C3259" s="107" t="str">
        <f>IF('Plantes en Vert'!B26&lt;&gt;"",'Plantes en Vert'!B26,"")</f>
        <v>IMPATIENS NELLE GUINEE PARADISE</v>
      </c>
      <c r="D3259" s="107" t="str">
        <f>IF('Plantes en Vert'!C26&lt;&gt;"",'Plantes en Vert'!C26,"")</f>
        <v xml:space="preserve">Tomini </v>
      </c>
      <c r="E3259" s="103" t="str">
        <f>IF('Plantes en Vert'!H26&lt;&gt;"",'Plantes en Vert'!H26,"")</f>
        <v>Q. lim.</v>
      </c>
      <c r="F3259" s="103" t="str">
        <f>IF('Plantes en Vert'!E26&lt;&gt;"",'Plantes en Vert'!E26,"")</f>
        <v>B</v>
      </c>
      <c r="G3259" s="103" t="str">
        <f>IF('Plantes en Vert'!N26&lt;&gt;"",'Plantes en Vert'!N26,"")</f>
        <v>P0,5</v>
      </c>
      <c r="H3259" s="103" t="str">
        <f>IF('Plantes en Vert'!I26&lt;&gt;"",'Plantes en Vert'!I26,"")</f>
        <v>A</v>
      </c>
      <c r="I3259" s="103" t="str">
        <f>IF('Plantes en Vert'!J26&lt;&gt;"",'Plantes en Vert'!J26,"")</f>
        <v/>
      </c>
      <c r="J3259" s="103">
        <f>IF($J$9=36,'Plantes en Vert'!U26,IF($J$9=37,'Plantes en Vert'!V26,IF($J$9=38,'Plantes en Vert'!W26,IF($J$9=39,'Plantes en Vert'!X26,IF($J$9=40,'Plantes en Vert'!Y26,IF($J$9=41,'Plantes en Vert'!Z26,IF($J$9=42,'Plantes en Vert'!AA26,IF($J$9=43,'Plantes en Vert'!AB26,IF($J$9=44,'Plantes en Vert'!AC26,IF($J$9=45,'Plantes en Vert'!AD26,IF($J$9=46,'Plantes en Vert'!AE26,IF($J$9=47,'Plantes en Vert'!AF26,IF($J$9=48,'Plantes en Vert'!AG26,IF($J$9=49,'Plantes en Vert'!AH26,IF($J$9=50,'Plantes en Vert'!AI26,IF($J$9=51,'Plantes en Vert'!AJ26,IF($J$9=52,'Plantes en Vert'!AK26,IF($J$9=1,'Plantes en Vert'!AL26,IF($J$9=2,'Plantes en Vert'!AM26,IF($J$9=3,'Plantes en Vert'!AN26,IF($J$9=4,'Plantes en Vert'!AO26,IF($J$9=5,'Plantes en Vert'!AP26,IF($J$9=6,'Plantes en Vert'!AQ26,IF($J$9=7,'Plantes en Vert'!AR26,IF($J$9=8,'Plantes en Vert'!AS26,IF($J$9=9,'Plantes en Vert'!AT26,IF($J$9=10,'Plantes en Vert'!AU26,IF($J$9=11,'Plantes en Vert'!AV26,IF($J$9=12,'Plantes en Vert'!AW26,IF($J$9=13,'Plantes en Vert'!AX26,IF($J$9=14,'Plantes en Vert'!AY26,IF($J$9=15,'Plantes en Vert'!AZ26,IF($J$9=16,'Plantes en Vert'!BA26,IF($J$9=17,'Plantes en Vert'!BB26,IF($J$9=18,'Plantes en Vert'!BC26,IF($J$9=19,'Plantes en Vert'!BD26,IF($J$9=20,'Plantes en Vert'!BE26,IF($J$9=21,'Plantes en Vert'!BF26,IF($J$9=22,'Plantes en Vert'!BG26,IF($J$9=23,'Plantes en Vert'!BH26,IF($J$9=24,'Plantes en Vert'!BI26,IF($J$9=25,'Plantes en Vert'!BJ26,IF($J$9=26,'Plantes en Vert'!BK26,IF($J$9=27,'Plantes en Vert'!BL26,IF($J$9=28,'Plantes en Vert'!BM26,IF($J$9=29,'Plantes en Vert'!BN26,IF($J$9=30,'Plantes en Vert'!BO26,IF($J$9=31,'Plantes en Vert'!BP26,IF($J$9=32,'Plantes en Vert'!BQ26,IF($J$9=33,'Plantes en Vert'!BR26,IF($J$9=34,'Plantes en Vert'!BS26,IF($J$9=35,'Plantes en Vert'!BT26,))))))))))))))))))))))))))))))))))))))))))))))))))))</f>
        <v>0</v>
      </c>
      <c r="K3259" s="103" t="str">
        <f>IF('Plantes en Vert'!R26=0,"","Erreur")</f>
        <v/>
      </c>
    </row>
    <row r="3260" spans="1:11" x14ac:dyDescent="0.25">
      <c r="A3260" s="103">
        <f>IF('Plantes en Vert'!A27&lt;&gt;"",'Plantes en Vert'!A27,"")</f>
        <v>12524</v>
      </c>
      <c r="B3260" s="103" t="str">
        <f>IF('Plantes en Vert'!L27&lt;&gt;"",'Plantes en Vert'!L27,"")</f>
        <v>Hall</v>
      </c>
      <c r="C3260" s="107" t="str">
        <f>IF('Plantes en Vert'!B27&lt;&gt;"",'Plantes en Vert'!B27,"")</f>
        <v>IMPATIENS NELLE GUINEE PARADISE</v>
      </c>
      <c r="D3260" s="107" t="str">
        <f>IF('Plantes en Vert'!C27&lt;&gt;"",'Plantes en Vert'!C27,"")</f>
        <v xml:space="preserve">Totoya </v>
      </c>
      <c r="E3260" s="103" t="str">
        <f>IF('Plantes en Vert'!H27&lt;&gt;"",'Plantes en Vert'!H27,"")</f>
        <v>Q. lim.</v>
      </c>
      <c r="F3260" s="103" t="str">
        <f>IF('Plantes en Vert'!E27&lt;&gt;"",'Plantes en Vert'!E27,"")</f>
        <v>B</v>
      </c>
      <c r="G3260" s="103" t="str">
        <f>IF('Plantes en Vert'!N27&lt;&gt;"",'Plantes en Vert'!N27,"")</f>
        <v>P0,5</v>
      </c>
      <c r="H3260" s="103" t="str">
        <f>IF('Plantes en Vert'!I27&lt;&gt;"",'Plantes en Vert'!I27,"")</f>
        <v>A</v>
      </c>
      <c r="I3260" s="103" t="str">
        <f>IF('Plantes en Vert'!J27&lt;&gt;"",'Plantes en Vert'!J27,"")</f>
        <v/>
      </c>
      <c r="J3260" s="103">
        <f>IF($J$9=36,'Plantes en Vert'!U27,IF($J$9=37,'Plantes en Vert'!V27,IF($J$9=38,'Plantes en Vert'!W27,IF($J$9=39,'Plantes en Vert'!X27,IF($J$9=40,'Plantes en Vert'!Y27,IF($J$9=41,'Plantes en Vert'!Z27,IF($J$9=42,'Plantes en Vert'!AA27,IF($J$9=43,'Plantes en Vert'!AB27,IF($J$9=44,'Plantes en Vert'!AC27,IF($J$9=45,'Plantes en Vert'!AD27,IF($J$9=46,'Plantes en Vert'!AE27,IF($J$9=47,'Plantes en Vert'!AF27,IF($J$9=48,'Plantes en Vert'!AG27,IF($J$9=49,'Plantes en Vert'!AH27,IF($J$9=50,'Plantes en Vert'!AI27,IF($J$9=51,'Plantes en Vert'!AJ27,IF($J$9=52,'Plantes en Vert'!AK27,IF($J$9=1,'Plantes en Vert'!AL27,IF($J$9=2,'Plantes en Vert'!AM27,IF($J$9=3,'Plantes en Vert'!AN27,IF($J$9=4,'Plantes en Vert'!AO27,IF($J$9=5,'Plantes en Vert'!AP27,IF($J$9=6,'Plantes en Vert'!AQ27,IF($J$9=7,'Plantes en Vert'!AR27,IF($J$9=8,'Plantes en Vert'!AS27,IF($J$9=9,'Plantes en Vert'!AT27,IF($J$9=10,'Plantes en Vert'!AU27,IF($J$9=11,'Plantes en Vert'!AV27,IF($J$9=12,'Plantes en Vert'!AW27,IF($J$9=13,'Plantes en Vert'!AX27,IF($J$9=14,'Plantes en Vert'!AY27,IF($J$9=15,'Plantes en Vert'!AZ27,IF($J$9=16,'Plantes en Vert'!BA27,IF($J$9=17,'Plantes en Vert'!BB27,IF($J$9=18,'Plantes en Vert'!BC27,IF($J$9=19,'Plantes en Vert'!BD27,IF($J$9=20,'Plantes en Vert'!BE27,IF($J$9=21,'Plantes en Vert'!BF27,IF($J$9=22,'Plantes en Vert'!BG27,IF($J$9=23,'Plantes en Vert'!BH27,IF($J$9=24,'Plantes en Vert'!BI27,IF($J$9=25,'Plantes en Vert'!BJ27,IF($J$9=26,'Plantes en Vert'!BK27,IF($J$9=27,'Plantes en Vert'!BL27,IF($J$9=28,'Plantes en Vert'!BM27,IF($J$9=29,'Plantes en Vert'!BN27,IF($J$9=30,'Plantes en Vert'!BO27,IF($J$9=31,'Plantes en Vert'!BP27,IF($J$9=32,'Plantes en Vert'!BQ27,IF($J$9=33,'Plantes en Vert'!BR27,IF($J$9=34,'Plantes en Vert'!BS27,IF($J$9=35,'Plantes en Vert'!BT27,))))))))))))))))))))))))))))))))))))))))))))))))))))</f>
        <v>0</v>
      </c>
      <c r="K3260" s="103" t="str">
        <f>IF('Plantes en Vert'!R27=0,"","Erreur")</f>
        <v/>
      </c>
    </row>
    <row r="3261" spans="1:11" x14ac:dyDescent="0.25">
      <c r="A3261" s="103">
        <f>IF('Plantes en Vert'!A28&lt;&gt;"",'Plantes en Vert'!A28,"")</f>
        <v>2540</v>
      </c>
      <c r="B3261" s="103" t="str">
        <f>IF('Plantes en Vert'!L28&lt;&gt;"",'Plantes en Vert'!L28,"")</f>
        <v>Hall</v>
      </c>
      <c r="C3261" s="107" t="str">
        <f>IF('Plantes en Vert'!B28&lt;&gt;"",'Plantes en Vert'!B28,"")</f>
        <v>IMPATIENS NELLE GUINEE PARADISE</v>
      </c>
      <c r="D3261" s="107" t="str">
        <f>IF('Plantes en Vert'!C28&lt;&gt;"",'Plantes en Vert'!C28,"")</f>
        <v xml:space="preserve">Variés </v>
      </c>
      <c r="E3261" s="103" t="str">
        <f>IF('Plantes en Vert'!H28&lt;&gt;"",'Plantes en Vert'!H28,"")</f>
        <v>Q. lim.</v>
      </c>
      <c r="F3261" s="103" t="str">
        <f>IF('Plantes en Vert'!E28&lt;&gt;"",'Plantes en Vert'!E28,"")</f>
        <v>B</v>
      </c>
      <c r="G3261" s="103" t="str">
        <f>IF('Plantes en Vert'!N28&lt;&gt;"",'Plantes en Vert'!N28,"")</f>
        <v>P0,5</v>
      </c>
      <c r="H3261" s="103" t="str">
        <f>IF('Plantes en Vert'!I28&lt;&gt;"",'Plantes en Vert'!I28,"")</f>
        <v>A</v>
      </c>
      <c r="I3261" s="103" t="str">
        <f>IF('Plantes en Vert'!J28&lt;&gt;"",'Plantes en Vert'!J28,"")</f>
        <v/>
      </c>
      <c r="J3261" s="103">
        <f>IF($J$9=36,'Plantes en Vert'!U28,IF($J$9=37,'Plantes en Vert'!V28,IF($J$9=38,'Plantes en Vert'!W28,IF($J$9=39,'Plantes en Vert'!X28,IF($J$9=40,'Plantes en Vert'!Y28,IF($J$9=41,'Plantes en Vert'!Z28,IF($J$9=42,'Plantes en Vert'!AA28,IF($J$9=43,'Plantes en Vert'!AB28,IF($J$9=44,'Plantes en Vert'!AC28,IF($J$9=45,'Plantes en Vert'!AD28,IF($J$9=46,'Plantes en Vert'!AE28,IF($J$9=47,'Plantes en Vert'!AF28,IF($J$9=48,'Plantes en Vert'!AG28,IF($J$9=49,'Plantes en Vert'!AH28,IF($J$9=50,'Plantes en Vert'!AI28,IF($J$9=51,'Plantes en Vert'!AJ28,IF($J$9=52,'Plantes en Vert'!AK28,IF($J$9=1,'Plantes en Vert'!AL28,IF($J$9=2,'Plantes en Vert'!AM28,IF($J$9=3,'Plantes en Vert'!AN28,IF($J$9=4,'Plantes en Vert'!AO28,IF($J$9=5,'Plantes en Vert'!AP28,IF($J$9=6,'Plantes en Vert'!AQ28,IF($J$9=7,'Plantes en Vert'!AR28,IF($J$9=8,'Plantes en Vert'!AS28,IF($J$9=9,'Plantes en Vert'!AT28,IF($J$9=10,'Plantes en Vert'!AU28,IF($J$9=11,'Plantes en Vert'!AV28,IF($J$9=12,'Plantes en Vert'!AW28,IF($J$9=13,'Plantes en Vert'!AX28,IF($J$9=14,'Plantes en Vert'!AY28,IF($J$9=15,'Plantes en Vert'!AZ28,IF($J$9=16,'Plantes en Vert'!BA28,IF($J$9=17,'Plantes en Vert'!BB28,IF($J$9=18,'Plantes en Vert'!BC28,IF($J$9=19,'Plantes en Vert'!BD28,IF($J$9=20,'Plantes en Vert'!BE28,IF($J$9=21,'Plantes en Vert'!BF28,IF($J$9=22,'Plantes en Vert'!BG28,IF($J$9=23,'Plantes en Vert'!BH28,IF($J$9=24,'Plantes en Vert'!BI28,IF($J$9=25,'Plantes en Vert'!BJ28,IF($J$9=26,'Plantes en Vert'!BK28,IF($J$9=27,'Plantes en Vert'!BL28,IF($J$9=28,'Plantes en Vert'!BM28,IF($J$9=29,'Plantes en Vert'!BN28,IF($J$9=30,'Plantes en Vert'!BO28,IF($J$9=31,'Plantes en Vert'!BP28,IF($J$9=32,'Plantes en Vert'!BQ28,IF($J$9=33,'Plantes en Vert'!BR28,IF($J$9=34,'Plantes en Vert'!BS28,IF($J$9=35,'Plantes en Vert'!BT28,))))))))))))))))))))))))))))))))))))))))))))))))))))</f>
        <v>0</v>
      </c>
      <c r="K3261" s="103" t="str">
        <f>IF('Plantes en Vert'!R28=0,"","Erreur")</f>
        <v/>
      </c>
    </row>
    <row r="3262" spans="1:11" x14ac:dyDescent="0.25">
      <c r="A3262" s="450"/>
      <c r="B3262" s="450"/>
      <c r="C3262" s="451" t="s">
        <v>1925</v>
      </c>
      <c r="D3262" s="451"/>
      <c r="E3262" s="450"/>
      <c r="F3262" s="450"/>
      <c r="G3262" s="450"/>
      <c r="H3262" s="450"/>
      <c r="I3262" s="450"/>
      <c r="J3262" s="450">
        <f>SUBTOTAL(9,J3248:J3261)</f>
        <v>0</v>
      </c>
      <c r="K3262" s="450"/>
    </row>
    <row r="3263" spans="1:11" x14ac:dyDescent="0.25">
      <c r="A3263" s="103">
        <f>IF('Plantes en Vert'!A29&lt;&gt;"",'Plantes en Vert'!A29,"")</f>
        <v>26497</v>
      </c>
      <c r="B3263" s="103" t="str">
        <f>IF('Plantes en Vert'!L29&lt;&gt;"",'Plantes en Vert'!L29,"")</f>
        <v>Hall</v>
      </c>
      <c r="C3263" s="107" t="str">
        <f>IF('Plantes en Vert'!B29&lt;&gt;"",'Plantes en Vert'!B29,"")</f>
        <v>IMPATIENS SOL LUNA PRIME</v>
      </c>
      <c r="D3263" s="107" t="str">
        <f>IF('Plantes en Vert'!C29&lt;&gt;"",'Plantes en Vert'!C29,"")</f>
        <v xml:space="preserve">Light Salmon </v>
      </c>
      <c r="E3263" s="103" t="str">
        <f>IF('Plantes en Vert'!H29&lt;&gt;"",'Plantes en Vert'!H29,"")</f>
        <v>Q. lim.</v>
      </c>
      <c r="F3263" s="103" t="str">
        <f>IF('Plantes en Vert'!E29&lt;&gt;"",'Plantes en Vert'!E29,"")</f>
        <v>B</v>
      </c>
      <c r="G3263" s="103" t="str">
        <f>IF('Plantes en Vert'!N29&lt;&gt;"",'Plantes en Vert'!N29,"")</f>
        <v>P0,5</v>
      </c>
      <c r="H3263" s="103" t="str">
        <f>IF('Plantes en Vert'!I29&lt;&gt;"",'Plantes en Vert'!I29,"")</f>
        <v>E</v>
      </c>
      <c r="I3263" s="103" t="str">
        <f>IF('Plantes en Vert'!J29&lt;&gt;"",'Plantes en Vert'!J29,"")</f>
        <v/>
      </c>
      <c r="J3263" s="103">
        <f>IF($J$9=36,'Plantes en Vert'!U29,IF($J$9=37,'Plantes en Vert'!V29,IF($J$9=38,'Plantes en Vert'!W29,IF($J$9=39,'Plantes en Vert'!X29,IF($J$9=40,'Plantes en Vert'!Y29,IF($J$9=41,'Plantes en Vert'!Z29,IF($J$9=42,'Plantes en Vert'!AA29,IF($J$9=43,'Plantes en Vert'!AB29,IF($J$9=44,'Plantes en Vert'!AC29,IF($J$9=45,'Plantes en Vert'!AD29,IF($J$9=46,'Plantes en Vert'!AE29,IF($J$9=47,'Plantes en Vert'!AF29,IF($J$9=48,'Plantes en Vert'!AG29,IF($J$9=49,'Plantes en Vert'!AH29,IF($J$9=50,'Plantes en Vert'!AI29,IF($J$9=51,'Plantes en Vert'!AJ29,IF($J$9=52,'Plantes en Vert'!AK29,IF($J$9=1,'Plantes en Vert'!AL29,IF($J$9=2,'Plantes en Vert'!AM29,IF($J$9=3,'Plantes en Vert'!AN29,IF($J$9=4,'Plantes en Vert'!AO29,IF($J$9=5,'Plantes en Vert'!AP29,IF($J$9=6,'Plantes en Vert'!AQ29,IF($J$9=7,'Plantes en Vert'!AR29,IF($J$9=8,'Plantes en Vert'!AS29,IF($J$9=9,'Plantes en Vert'!AT29,IF($J$9=10,'Plantes en Vert'!AU29,IF($J$9=11,'Plantes en Vert'!AV29,IF($J$9=12,'Plantes en Vert'!AW29,IF($J$9=13,'Plantes en Vert'!AX29,IF($J$9=14,'Plantes en Vert'!AY29,IF($J$9=15,'Plantes en Vert'!AZ29,IF($J$9=16,'Plantes en Vert'!BA29,IF($J$9=17,'Plantes en Vert'!BB29,IF($J$9=18,'Plantes en Vert'!BC29,IF($J$9=19,'Plantes en Vert'!BD29,IF($J$9=20,'Plantes en Vert'!BE29,IF($J$9=21,'Plantes en Vert'!BF29,IF($J$9=22,'Plantes en Vert'!BG29,IF($J$9=23,'Plantes en Vert'!BH29,IF($J$9=24,'Plantes en Vert'!BI29,IF($J$9=25,'Plantes en Vert'!BJ29,IF($J$9=26,'Plantes en Vert'!BK29,IF($J$9=27,'Plantes en Vert'!BL29,IF($J$9=28,'Plantes en Vert'!BM29,IF($J$9=29,'Plantes en Vert'!BN29,IF($J$9=30,'Plantes en Vert'!BO29,IF($J$9=31,'Plantes en Vert'!BP29,IF($J$9=32,'Plantes en Vert'!BQ29,IF($J$9=33,'Plantes en Vert'!BR29,IF($J$9=34,'Plantes en Vert'!BS29,IF($J$9=35,'Plantes en Vert'!BT29,))))))))))))))))))))))))))))))))))))))))))))))))))))</f>
        <v>0</v>
      </c>
      <c r="K3263" s="103" t="str">
        <f>IF('Plantes en Vert'!R29=0,"","Erreur")</f>
        <v/>
      </c>
    </row>
    <row r="3264" spans="1:11" x14ac:dyDescent="0.25">
      <c r="A3264" s="103">
        <f>IF('Plantes en Vert'!A30&lt;&gt;"",'Plantes en Vert'!A30,"")</f>
        <v>26311</v>
      </c>
      <c r="B3264" s="103" t="str">
        <f>IF('Plantes en Vert'!L30&lt;&gt;"",'Plantes en Vert'!L30,"")</f>
        <v>Hall</v>
      </c>
      <c r="C3264" s="107" t="str">
        <f>IF('Plantes en Vert'!B30&lt;&gt;"",'Plantes en Vert'!B30,"")</f>
        <v>IMPATIENS SOL LUNA PRIME</v>
      </c>
      <c r="D3264" s="107" t="str">
        <f>IF('Plantes en Vert'!C30&lt;&gt;"",'Plantes en Vert'!C30,"")</f>
        <v xml:space="preserve">Orchid </v>
      </c>
      <c r="E3264" s="103" t="str">
        <f>IF('Plantes en Vert'!H30&lt;&gt;"",'Plantes en Vert'!H30,"")</f>
        <v>Q. lim.</v>
      </c>
      <c r="F3264" s="103" t="str">
        <f>IF('Plantes en Vert'!E30&lt;&gt;"",'Plantes en Vert'!E30,"")</f>
        <v>B</v>
      </c>
      <c r="G3264" s="103" t="str">
        <f>IF('Plantes en Vert'!N30&lt;&gt;"",'Plantes en Vert'!N30,"")</f>
        <v>P0,5</v>
      </c>
      <c r="H3264" s="103" t="str">
        <f>IF('Plantes en Vert'!I30&lt;&gt;"",'Plantes en Vert'!I30,"")</f>
        <v>E</v>
      </c>
      <c r="I3264" s="103" t="str">
        <f>IF('Plantes en Vert'!J30&lt;&gt;"",'Plantes en Vert'!J30,"")</f>
        <v/>
      </c>
      <c r="J3264" s="103">
        <f>IF($J$9=36,'Plantes en Vert'!U30,IF($J$9=37,'Plantes en Vert'!V30,IF($J$9=38,'Plantes en Vert'!W30,IF($J$9=39,'Plantes en Vert'!X30,IF($J$9=40,'Plantes en Vert'!Y30,IF($J$9=41,'Plantes en Vert'!Z30,IF($J$9=42,'Plantes en Vert'!AA30,IF($J$9=43,'Plantes en Vert'!AB30,IF($J$9=44,'Plantes en Vert'!AC30,IF($J$9=45,'Plantes en Vert'!AD30,IF($J$9=46,'Plantes en Vert'!AE30,IF($J$9=47,'Plantes en Vert'!AF30,IF($J$9=48,'Plantes en Vert'!AG30,IF($J$9=49,'Plantes en Vert'!AH30,IF($J$9=50,'Plantes en Vert'!AI30,IF($J$9=51,'Plantes en Vert'!AJ30,IF($J$9=52,'Plantes en Vert'!AK30,IF($J$9=1,'Plantes en Vert'!AL30,IF($J$9=2,'Plantes en Vert'!AM30,IF($J$9=3,'Plantes en Vert'!AN30,IF($J$9=4,'Plantes en Vert'!AO30,IF($J$9=5,'Plantes en Vert'!AP30,IF($J$9=6,'Plantes en Vert'!AQ30,IF($J$9=7,'Plantes en Vert'!AR30,IF($J$9=8,'Plantes en Vert'!AS30,IF($J$9=9,'Plantes en Vert'!AT30,IF($J$9=10,'Plantes en Vert'!AU30,IF($J$9=11,'Plantes en Vert'!AV30,IF($J$9=12,'Plantes en Vert'!AW30,IF($J$9=13,'Plantes en Vert'!AX30,IF($J$9=14,'Plantes en Vert'!AY30,IF($J$9=15,'Plantes en Vert'!AZ30,IF($J$9=16,'Plantes en Vert'!BA30,IF($J$9=17,'Plantes en Vert'!BB30,IF($J$9=18,'Plantes en Vert'!BC30,IF($J$9=19,'Plantes en Vert'!BD30,IF($J$9=20,'Plantes en Vert'!BE30,IF($J$9=21,'Plantes en Vert'!BF30,IF($J$9=22,'Plantes en Vert'!BG30,IF($J$9=23,'Plantes en Vert'!BH30,IF($J$9=24,'Plantes en Vert'!BI30,IF($J$9=25,'Plantes en Vert'!BJ30,IF($J$9=26,'Plantes en Vert'!BK30,IF($J$9=27,'Plantes en Vert'!BL30,IF($J$9=28,'Plantes en Vert'!BM30,IF($J$9=29,'Plantes en Vert'!BN30,IF($J$9=30,'Plantes en Vert'!BO30,IF($J$9=31,'Plantes en Vert'!BP30,IF($J$9=32,'Plantes en Vert'!BQ30,IF($J$9=33,'Plantes en Vert'!BR30,IF($J$9=34,'Plantes en Vert'!BS30,IF($J$9=35,'Plantes en Vert'!BT30,))))))))))))))))))))))))))))))))))))))))))))))))))))</f>
        <v>0</v>
      </c>
      <c r="K3264" s="103" t="str">
        <f>IF('Plantes en Vert'!R30=0,"","Erreur")</f>
        <v/>
      </c>
    </row>
    <row r="3265" spans="1:11" x14ac:dyDescent="0.25">
      <c r="A3265" s="103">
        <f>IF('Plantes en Vert'!A31&lt;&gt;"",'Plantes en Vert'!A31,"")</f>
        <v>26498</v>
      </c>
      <c r="B3265" s="103" t="str">
        <f>IF('Plantes en Vert'!L31&lt;&gt;"",'Plantes en Vert'!L31,"")</f>
        <v>Hall</v>
      </c>
      <c r="C3265" s="107" t="str">
        <f>IF('Plantes en Vert'!B31&lt;&gt;"",'Plantes en Vert'!B31,"")</f>
        <v>IMPATIENS SOL LUNA PRIME</v>
      </c>
      <c r="D3265" s="107" t="str">
        <f>IF('Plantes en Vert'!C31&lt;&gt;"",'Plantes en Vert'!C31,"")</f>
        <v xml:space="preserve">Peach </v>
      </c>
      <c r="E3265" s="103" t="str">
        <f>IF('Plantes en Vert'!H31&lt;&gt;"",'Plantes en Vert'!H31,"")</f>
        <v>Q. lim.</v>
      </c>
      <c r="F3265" s="103" t="str">
        <f>IF('Plantes en Vert'!E31&lt;&gt;"",'Plantes en Vert'!E31,"")</f>
        <v>B</v>
      </c>
      <c r="G3265" s="103" t="str">
        <f>IF('Plantes en Vert'!N31&lt;&gt;"",'Plantes en Vert'!N31,"")</f>
        <v>P0,5</v>
      </c>
      <c r="H3265" s="103" t="str">
        <f>IF('Plantes en Vert'!I31&lt;&gt;"",'Plantes en Vert'!I31,"")</f>
        <v>E</v>
      </c>
      <c r="I3265" s="103" t="str">
        <f>IF('Plantes en Vert'!J31&lt;&gt;"",'Plantes en Vert'!J31,"")</f>
        <v/>
      </c>
      <c r="J3265" s="103">
        <f>IF($J$9=36,'Plantes en Vert'!U31,IF($J$9=37,'Plantes en Vert'!V31,IF($J$9=38,'Plantes en Vert'!W31,IF($J$9=39,'Plantes en Vert'!X31,IF($J$9=40,'Plantes en Vert'!Y31,IF($J$9=41,'Plantes en Vert'!Z31,IF($J$9=42,'Plantes en Vert'!AA31,IF($J$9=43,'Plantes en Vert'!AB31,IF($J$9=44,'Plantes en Vert'!AC31,IF($J$9=45,'Plantes en Vert'!AD31,IF($J$9=46,'Plantes en Vert'!AE31,IF($J$9=47,'Plantes en Vert'!AF31,IF($J$9=48,'Plantes en Vert'!AG31,IF($J$9=49,'Plantes en Vert'!AH31,IF($J$9=50,'Plantes en Vert'!AI31,IF($J$9=51,'Plantes en Vert'!AJ31,IF($J$9=52,'Plantes en Vert'!AK31,IF($J$9=1,'Plantes en Vert'!AL31,IF($J$9=2,'Plantes en Vert'!AM31,IF($J$9=3,'Plantes en Vert'!AN31,IF($J$9=4,'Plantes en Vert'!AO31,IF($J$9=5,'Plantes en Vert'!AP31,IF($J$9=6,'Plantes en Vert'!AQ31,IF($J$9=7,'Plantes en Vert'!AR31,IF($J$9=8,'Plantes en Vert'!AS31,IF($J$9=9,'Plantes en Vert'!AT31,IF($J$9=10,'Plantes en Vert'!AU31,IF($J$9=11,'Plantes en Vert'!AV31,IF($J$9=12,'Plantes en Vert'!AW31,IF($J$9=13,'Plantes en Vert'!AX31,IF($J$9=14,'Plantes en Vert'!AY31,IF($J$9=15,'Plantes en Vert'!AZ31,IF($J$9=16,'Plantes en Vert'!BA31,IF($J$9=17,'Plantes en Vert'!BB31,IF($J$9=18,'Plantes en Vert'!BC31,IF($J$9=19,'Plantes en Vert'!BD31,IF($J$9=20,'Plantes en Vert'!BE31,IF($J$9=21,'Plantes en Vert'!BF31,IF($J$9=22,'Plantes en Vert'!BG31,IF($J$9=23,'Plantes en Vert'!BH31,IF($J$9=24,'Plantes en Vert'!BI31,IF($J$9=25,'Plantes en Vert'!BJ31,IF($J$9=26,'Plantes en Vert'!BK31,IF($J$9=27,'Plantes en Vert'!BL31,IF($J$9=28,'Plantes en Vert'!BM31,IF($J$9=29,'Plantes en Vert'!BN31,IF($J$9=30,'Plantes en Vert'!BO31,IF($J$9=31,'Plantes en Vert'!BP31,IF($J$9=32,'Plantes en Vert'!BQ31,IF($J$9=33,'Plantes en Vert'!BR31,IF($J$9=34,'Plantes en Vert'!BS31,IF($J$9=35,'Plantes en Vert'!BT31,))))))))))))))))))))))))))))))))))))))))))))))))))))</f>
        <v>0</v>
      </c>
      <c r="K3265" s="103" t="str">
        <f>IF('Plantes en Vert'!R31=0,"","Erreur")</f>
        <v/>
      </c>
    </row>
    <row r="3266" spans="1:11" x14ac:dyDescent="0.25">
      <c r="A3266" s="103">
        <f>IF('Plantes en Vert'!A32&lt;&gt;"",'Plantes en Vert'!A32,"")</f>
        <v>26312</v>
      </c>
      <c r="B3266" s="103" t="str">
        <f>IF('Plantes en Vert'!L32&lt;&gt;"",'Plantes en Vert'!L32,"")</f>
        <v>Hall</v>
      </c>
      <c r="C3266" s="107" t="str">
        <f>IF('Plantes en Vert'!B32&lt;&gt;"",'Plantes en Vert'!B32,"")</f>
        <v>IMPATIENS SOL LUNA PRIME</v>
      </c>
      <c r="D3266" s="107" t="str">
        <f>IF('Plantes en Vert'!C32&lt;&gt;"",'Plantes en Vert'!C32,"")</f>
        <v xml:space="preserve">Red </v>
      </c>
      <c r="E3266" s="103" t="str">
        <f>IF('Plantes en Vert'!H32&lt;&gt;"",'Plantes en Vert'!H32,"")</f>
        <v>Q. lim.</v>
      </c>
      <c r="F3266" s="103" t="str">
        <f>IF('Plantes en Vert'!E32&lt;&gt;"",'Plantes en Vert'!E32,"")</f>
        <v>B</v>
      </c>
      <c r="G3266" s="103" t="str">
        <f>IF('Plantes en Vert'!N32&lt;&gt;"",'Plantes en Vert'!N32,"")</f>
        <v>P0,5</v>
      </c>
      <c r="H3266" s="103" t="str">
        <f>IF('Plantes en Vert'!I32&lt;&gt;"",'Plantes en Vert'!I32,"")</f>
        <v>E</v>
      </c>
      <c r="I3266" s="103" t="str">
        <f>IF('Plantes en Vert'!J32&lt;&gt;"",'Plantes en Vert'!J32,"")</f>
        <v/>
      </c>
      <c r="J3266" s="103">
        <f>IF($J$9=36,'Plantes en Vert'!U32,IF($J$9=37,'Plantes en Vert'!V32,IF($J$9=38,'Plantes en Vert'!W32,IF($J$9=39,'Plantes en Vert'!X32,IF($J$9=40,'Plantes en Vert'!Y32,IF($J$9=41,'Plantes en Vert'!Z32,IF($J$9=42,'Plantes en Vert'!AA32,IF($J$9=43,'Plantes en Vert'!AB32,IF($J$9=44,'Plantes en Vert'!AC32,IF($J$9=45,'Plantes en Vert'!AD32,IF($J$9=46,'Plantes en Vert'!AE32,IF($J$9=47,'Plantes en Vert'!AF32,IF($J$9=48,'Plantes en Vert'!AG32,IF($J$9=49,'Plantes en Vert'!AH32,IF($J$9=50,'Plantes en Vert'!AI32,IF($J$9=51,'Plantes en Vert'!AJ32,IF($J$9=52,'Plantes en Vert'!AK32,IF($J$9=1,'Plantes en Vert'!AL32,IF($J$9=2,'Plantes en Vert'!AM32,IF($J$9=3,'Plantes en Vert'!AN32,IF($J$9=4,'Plantes en Vert'!AO32,IF($J$9=5,'Plantes en Vert'!AP32,IF($J$9=6,'Plantes en Vert'!AQ32,IF($J$9=7,'Plantes en Vert'!AR32,IF($J$9=8,'Plantes en Vert'!AS32,IF($J$9=9,'Plantes en Vert'!AT32,IF($J$9=10,'Plantes en Vert'!AU32,IF($J$9=11,'Plantes en Vert'!AV32,IF($J$9=12,'Plantes en Vert'!AW32,IF($J$9=13,'Plantes en Vert'!AX32,IF($J$9=14,'Plantes en Vert'!AY32,IF($J$9=15,'Plantes en Vert'!AZ32,IF($J$9=16,'Plantes en Vert'!BA32,IF($J$9=17,'Plantes en Vert'!BB32,IF($J$9=18,'Plantes en Vert'!BC32,IF($J$9=19,'Plantes en Vert'!BD32,IF($J$9=20,'Plantes en Vert'!BE32,IF($J$9=21,'Plantes en Vert'!BF32,IF($J$9=22,'Plantes en Vert'!BG32,IF($J$9=23,'Plantes en Vert'!BH32,IF($J$9=24,'Plantes en Vert'!BI32,IF($J$9=25,'Plantes en Vert'!BJ32,IF($J$9=26,'Plantes en Vert'!BK32,IF($J$9=27,'Plantes en Vert'!BL32,IF($J$9=28,'Plantes en Vert'!BM32,IF($J$9=29,'Plantes en Vert'!BN32,IF($J$9=30,'Plantes en Vert'!BO32,IF($J$9=31,'Plantes en Vert'!BP32,IF($J$9=32,'Plantes en Vert'!BQ32,IF($J$9=33,'Plantes en Vert'!BR32,IF($J$9=34,'Plantes en Vert'!BS32,IF($J$9=35,'Plantes en Vert'!BT32,))))))))))))))))))))))))))))))))))))))))))))))))))))</f>
        <v>0</v>
      </c>
      <c r="K3266" s="103" t="str">
        <f>IF('Plantes en Vert'!R32=0,"","Erreur")</f>
        <v/>
      </c>
    </row>
    <row r="3267" spans="1:11" x14ac:dyDescent="0.25">
      <c r="A3267" s="103">
        <f>IF('Plantes en Vert'!A33&lt;&gt;"",'Plantes en Vert'!A33,"")</f>
        <v>26310</v>
      </c>
      <c r="B3267" s="103" t="str">
        <f>IF('Plantes en Vert'!L33&lt;&gt;"",'Plantes en Vert'!L33,"")</f>
        <v>Hall</v>
      </c>
      <c r="C3267" s="107" t="str">
        <f>IF('Plantes en Vert'!B33&lt;&gt;"",'Plantes en Vert'!B33,"")</f>
        <v>IMPATIENS SOL LUNA PRIME</v>
      </c>
      <c r="D3267" s="107" t="str">
        <f>IF('Plantes en Vert'!C33&lt;&gt;"",'Plantes en Vert'!C33,"")</f>
        <v xml:space="preserve">White </v>
      </c>
      <c r="E3267" s="103" t="str">
        <f>IF('Plantes en Vert'!H33&lt;&gt;"",'Plantes en Vert'!H33,"")</f>
        <v>Q. lim.</v>
      </c>
      <c r="F3267" s="103" t="str">
        <f>IF('Plantes en Vert'!E33&lt;&gt;"",'Plantes en Vert'!E33,"")</f>
        <v>B</v>
      </c>
      <c r="G3267" s="103" t="str">
        <f>IF('Plantes en Vert'!N33&lt;&gt;"",'Plantes en Vert'!N33,"")</f>
        <v>P0,5</v>
      </c>
      <c r="H3267" s="103" t="str">
        <f>IF('Plantes en Vert'!I33&lt;&gt;"",'Plantes en Vert'!I33,"")</f>
        <v>E</v>
      </c>
      <c r="I3267" s="103" t="str">
        <f>IF('Plantes en Vert'!J33&lt;&gt;"",'Plantes en Vert'!J33,"")</f>
        <v/>
      </c>
      <c r="J3267" s="103">
        <f>IF($J$9=36,'Plantes en Vert'!U33,IF($J$9=37,'Plantes en Vert'!V33,IF($J$9=38,'Plantes en Vert'!W33,IF($J$9=39,'Plantes en Vert'!X33,IF($J$9=40,'Plantes en Vert'!Y33,IF($J$9=41,'Plantes en Vert'!Z33,IF($J$9=42,'Plantes en Vert'!AA33,IF($J$9=43,'Plantes en Vert'!AB33,IF($J$9=44,'Plantes en Vert'!AC33,IF($J$9=45,'Plantes en Vert'!AD33,IF($J$9=46,'Plantes en Vert'!AE33,IF($J$9=47,'Plantes en Vert'!AF33,IF($J$9=48,'Plantes en Vert'!AG33,IF($J$9=49,'Plantes en Vert'!AH33,IF($J$9=50,'Plantes en Vert'!AI33,IF($J$9=51,'Plantes en Vert'!AJ33,IF($J$9=52,'Plantes en Vert'!AK33,IF($J$9=1,'Plantes en Vert'!AL33,IF($J$9=2,'Plantes en Vert'!AM33,IF($J$9=3,'Plantes en Vert'!AN33,IF($J$9=4,'Plantes en Vert'!AO33,IF($J$9=5,'Plantes en Vert'!AP33,IF($J$9=6,'Plantes en Vert'!AQ33,IF($J$9=7,'Plantes en Vert'!AR33,IF($J$9=8,'Plantes en Vert'!AS33,IF($J$9=9,'Plantes en Vert'!AT33,IF($J$9=10,'Plantes en Vert'!AU33,IF($J$9=11,'Plantes en Vert'!AV33,IF($J$9=12,'Plantes en Vert'!AW33,IF($J$9=13,'Plantes en Vert'!AX33,IF($J$9=14,'Plantes en Vert'!AY33,IF($J$9=15,'Plantes en Vert'!AZ33,IF($J$9=16,'Plantes en Vert'!BA33,IF($J$9=17,'Plantes en Vert'!BB33,IF($J$9=18,'Plantes en Vert'!BC33,IF($J$9=19,'Plantes en Vert'!BD33,IF($J$9=20,'Plantes en Vert'!BE33,IF($J$9=21,'Plantes en Vert'!BF33,IF($J$9=22,'Plantes en Vert'!BG33,IF($J$9=23,'Plantes en Vert'!BH33,IF($J$9=24,'Plantes en Vert'!BI33,IF($J$9=25,'Plantes en Vert'!BJ33,IF($J$9=26,'Plantes en Vert'!BK33,IF($J$9=27,'Plantes en Vert'!BL33,IF($J$9=28,'Plantes en Vert'!BM33,IF($J$9=29,'Plantes en Vert'!BN33,IF($J$9=30,'Plantes en Vert'!BO33,IF($J$9=31,'Plantes en Vert'!BP33,IF($J$9=32,'Plantes en Vert'!BQ33,IF($J$9=33,'Plantes en Vert'!BR33,IF($J$9=34,'Plantes en Vert'!BS33,IF($J$9=35,'Plantes en Vert'!BT33,))))))))))))))))))))))))))))))))))))))))))))))))))))</f>
        <v>0</v>
      </c>
      <c r="K3267" s="103" t="str">
        <f>IF('Plantes en Vert'!R33=0,"","Erreur")</f>
        <v/>
      </c>
    </row>
    <row r="3268" spans="1:11" x14ac:dyDescent="0.25">
      <c r="A3268" s="450"/>
      <c r="B3268" s="450"/>
      <c r="C3268" s="451" t="s">
        <v>1923</v>
      </c>
      <c r="D3268" s="451"/>
      <c r="E3268" s="450"/>
      <c r="F3268" s="450"/>
      <c r="G3268" s="450"/>
      <c r="H3268" s="450"/>
      <c r="I3268" s="450"/>
      <c r="J3268" s="450">
        <f>SUBTOTAL(9,J3263:J3267)</f>
        <v>0</v>
      </c>
      <c r="K3268" s="450"/>
    </row>
    <row r="3269" spans="1:11" x14ac:dyDescent="0.25">
      <c r="A3269" s="103">
        <f>IF('Plantes en Vert'!A34&lt;&gt;"",'Plantes en Vert'!A34,"")</f>
        <v>21027</v>
      </c>
      <c r="B3269" s="103" t="str">
        <f>IF('Plantes en Vert'!L34&lt;&gt;"",'Plantes en Vert'!L34,"")</f>
        <v>Hall</v>
      </c>
      <c r="C3269" s="107" t="str">
        <f>IF('Plantes en Vert'!B34&lt;&gt;"",'Plantes en Vert'!B34,"")</f>
        <v>IMPATIENS SUN HARMONY</v>
      </c>
      <c r="D3269" s="107" t="str">
        <f>IF('Plantes en Vert'!C34&lt;&gt;"",'Plantes en Vert'!C34,"")</f>
        <v xml:space="preserve">Deep orange </v>
      </c>
      <c r="E3269" s="103" t="str">
        <f>IF('Plantes en Vert'!H34&lt;&gt;"",'Plantes en Vert'!H34,"")</f>
        <v>Q. lim.</v>
      </c>
      <c r="F3269" s="103" t="str">
        <f>IF('Plantes en Vert'!E34&lt;&gt;"",'Plantes en Vert'!E34,"")</f>
        <v>B</v>
      </c>
      <c r="G3269" s="103" t="str">
        <f>IF('Plantes en Vert'!N34&lt;&gt;"",'Plantes en Vert'!N34,"")</f>
        <v>P0,5</v>
      </c>
      <c r="H3269" s="103" t="str">
        <f>IF('Plantes en Vert'!I34&lt;&gt;"",'Plantes en Vert'!I34,"")</f>
        <v>E</v>
      </c>
      <c r="I3269" s="103" t="str">
        <f>IF('Plantes en Vert'!J34&lt;&gt;"",'Plantes en Vert'!J34,"")</f>
        <v/>
      </c>
      <c r="J3269" s="103">
        <f>IF($J$9=36,'Plantes en Vert'!U34,IF($J$9=37,'Plantes en Vert'!V34,IF($J$9=38,'Plantes en Vert'!W34,IF($J$9=39,'Plantes en Vert'!X34,IF($J$9=40,'Plantes en Vert'!Y34,IF($J$9=41,'Plantes en Vert'!Z34,IF($J$9=42,'Plantes en Vert'!AA34,IF($J$9=43,'Plantes en Vert'!AB34,IF($J$9=44,'Plantes en Vert'!AC34,IF($J$9=45,'Plantes en Vert'!AD34,IF($J$9=46,'Plantes en Vert'!AE34,IF($J$9=47,'Plantes en Vert'!AF34,IF($J$9=48,'Plantes en Vert'!AG34,IF($J$9=49,'Plantes en Vert'!AH34,IF($J$9=50,'Plantes en Vert'!AI34,IF($J$9=51,'Plantes en Vert'!AJ34,IF($J$9=52,'Plantes en Vert'!AK34,IF($J$9=1,'Plantes en Vert'!AL34,IF($J$9=2,'Plantes en Vert'!AM34,IF($J$9=3,'Plantes en Vert'!AN34,IF($J$9=4,'Plantes en Vert'!AO34,IF($J$9=5,'Plantes en Vert'!AP34,IF($J$9=6,'Plantes en Vert'!AQ34,IF($J$9=7,'Plantes en Vert'!AR34,IF($J$9=8,'Plantes en Vert'!AS34,IF($J$9=9,'Plantes en Vert'!AT34,IF($J$9=10,'Plantes en Vert'!AU34,IF($J$9=11,'Plantes en Vert'!AV34,IF($J$9=12,'Plantes en Vert'!AW34,IF($J$9=13,'Plantes en Vert'!AX34,IF($J$9=14,'Plantes en Vert'!AY34,IF($J$9=15,'Plantes en Vert'!AZ34,IF($J$9=16,'Plantes en Vert'!BA34,IF($J$9=17,'Plantes en Vert'!BB34,IF($J$9=18,'Plantes en Vert'!BC34,IF($J$9=19,'Plantes en Vert'!BD34,IF($J$9=20,'Plantes en Vert'!BE34,IF($J$9=21,'Plantes en Vert'!BF34,IF($J$9=22,'Plantes en Vert'!BG34,IF($J$9=23,'Plantes en Vert'!BH34,IF($J$9=24,'Plantes en Vert'!BI34,IF($J$9=25,'Plantes en Vert'!BJ34,IF($J$9=26,'Plantes en Vert'!BK34,IF($J$9=27,'Plantes en Vert'!BL34,IF($J$9=28,'Plantes en Vert'!BM34,IF($J$9=29,'Plantes en Vert'!BN34,IF($J$9=30,'Plantes en Vert'!BO34,IF($J$9=31,'Plantes en Vert'!BP34,IF($J$9=32,'Plantes en Vert'!BQ34,IF($J$9=33,'Plantes en Vert'!BR34,IF($J$9=34,'Plantes en Vert'!BS34,IF($J$9=35,'Plantes en Vert'!BT34,))))))))))))))))))))))))))))))))))))))))))))))))))))</f>
        <v>0</v>
      </c>
      <c r="K3269" s="103" t="str">
        <f>IF('Plantes en Vert'!R34=0,"","Erreur")</f>
        <v/>
      </c>
    </row>
    <row r="3270" spans="1:11" x14ac:dyDescent="0.25">
      <c r="A3270" s="103">
        <f>IF('Plantes en Vert'!A35&lt;&gt;"",'Plantes en Vert'!A35,"")</f>
        <v>21029</v>
      </c>
      <c r="B3270" s="103" t="str">
        <f>IF('Plantes en Vert'!L35&lt;&gt;"",'Plantes en Vert'!L35,"")</f>
        <v>Hall</v>
      </c>
      <c r="C3270" s="107" t="str">
        <f>IF('Plantes en Vert'!B35&lt;&gt;"",'Plantes en Vert'!B35,"")</f>
        <v>IMPATIENS SUN HARMONY</v>
      </c>
      <c r="D3270" s="107" t="str">
        <f>IF('Plantes en Vert'!C35&lt;&gt;"",'Plantes en Vert'!C35,"")</f>
        <v xml:space="preserve">Deep pink </v>
      </c>
      <c r="E3270" s="103" t="str">
        <f>IF('Plantes en Vert'!H35&lt;&gt;"",'Plantes en Vert'!H35,"")</f>
        <v>Q. lim.</v>
      </c>
      <c r="F3270" s="103" t="str">
        <f>IF('Plantes en Vert'!E35&lt;&gt;"",'Plantes en Vert'!E35,"")</f>
        <v>B</v>
      </c>
      <c r="G3270" s="103" t="str">
        <f>IF('Plantes en Vert'!N35&lt;&gt;"",'Plantes en Vert'!N35,"")</f>
        <v>P0,5</v>
      </c>
      <c r="H3270" s="103" t="str">
        <f>IF('Plantes en Vert'!I35&lt;&gt;"",'Plantes en Vert'!I35,"")</f>
        <v>E</v>
      </c>
      <c r="I3270" s="103" t="str">
        <f>IF('Plantes en Vert'!J35&lt;&gt;"",'Plantes en Vert'!J35,"")</f>
        <v/>
      </c>
      <c r="J3270" s="103">
        <f>IF($J$9=36,'Plantes en Vert'!U35,IF($J$9=37,'Plantes en Vert'!V35,IF($J$9=38,'Plantes en Vert'!W35,IF($J$9=39,'Plantes en Vert'!X35,IF($J$9=40,'Plantes en Vert'!Y35,IF($J$9=41,'Plantes en Vert'!Z35,IF($J$9=42,'Plantes en Vert'!AA35,IF($J$9=43,'Plantes en Vert'!AB35,IF($J$9=44,'Plantes en Vert'!AC35,IF($J$9=45,'Plantes en Vert'!AD35,IF($J$9=46,'Plantes en Vert'!AE35,IF($J$9=47,'Plantes en Vert'!AF35,IF($J$9=48,'Plantes en Vert'!AG35,IF($J$9=49,'Plantes en Vert'!AH35,IF($J$9=50,'Plantes en Vert'!AI35,IF($J$9=51,'Plantes en Vert'!AJ35,IF($J$9=52,'Plantes en Vert'!AK35,IF($J$9=1,'Plantes en Vert'!AL35,IF($J$9=2,'Plantes en Vert'!AM35,IF($J$9=3,'Plantes en Vert'!AN35,IF($J$9=4,'Plantes en Vert'!AO35,IF($J$9=5,'Plantes en Vert'!AP35,IF($J$9=6,'Plantes en Vert'!AQ35,IF($J$9=7,'Plantes en Vert'!AR35,IF($J$9=8,'Plantes en Vert'!AS35,IF($J$9=9,'Plantes en Vert'!AT35,IF($J$9=10,'Plantes en Vert'!AU35,IF($J$9=11,'Plantes en Vert'!AV35,IF($J$9=12,'Plantes en Vert'!AW35,IF($J$9=13,'Plantes en Vert'!AX35,IF($J$9=14,'Plantes en Vert'!AY35,IF($J$9=15,'Plantes en Vert'!AZ35,IF($J$9=16,'Plantes en Vert'!BA35,IF($J$9=17,'Plantes en Vert'!BB35,IF($J$9=18,'Plantes en Vert'!BC35,IF($J$9=19,'Plantes en Vert'!BD35,IF($J$9=20,'Plantes en Vert'!BE35,IF($J$9=21,'Plantes en Vert'!BF35,IF($J$9=22,'Plantes en Vert'!BG35,IF($J$9=23,'Plantes en Vert'!BH35,IF($J$9=24,'Plantes en Vert'!BI35,IF($J$9=25,'Plantes en Vert'!BJ35,IF($J$9=26,'Plantes en Vert'!BK35,IF($J$9=27,'Plantes en Vert'!BL35,IF($J$9=28,'Plantes en Vert'!BM35,IF($J$9=29,'Plantes en Vert'!BN35,IF($J$9=30,'Plantes en Vert'!BO35,IF($J$9=31,'Plantes en Vert'!BP35,IF($J$9=32,'Plantes en Vert'!BQ35,IF($J$9=33,'Plantes en Vert'!BR35,IF($J$9=34,'Plantes en Vert'!BS35,IF($J$9=35,'Plantes en Vert'!BT35,))))))))))))))))))))))))))))))))))))))))))))))))))))</f>
        <v>0</v>
      </c>
      <c r="K3270" s="103" t="str">
        <f>IF('Plantes en Vert'!R35=0,"","Erreur")</f>
        <v/>
      </c>
    </row>
    <row r="3271" spans="1:11" x14ac:dyDescent="0.25">
      <c r="A3271" s="103">
        <f>IF('Plantes en Vert'!A36&lt;&gt;"",'Plantes en Vert'!A36,"")</f>
        <v>21036</v>
      </c>
      <c r="B3271" s="103" t="str">
        <f>IF('Plantes en Vert'!L36&lt;&gt;"",'Plantes en Vert'!L36,"")</f>
        <v>Hall</v>
      </c>
      <c r="C3271" s="107" t="str">
        <f>IF('Plantes en Vert'!B36&lt;&gt;"",'Plantes en Vert'!B36,"")</f>
        <v>IMPATIENS SUN HARMONY</v>
      </c>
      <c r="D3271" s="107" t="str">
        <f>IF('Plantes en Vert'!C36&lt;&gt;"",'Plantes en Vert'!C36,"")</f>
        <v xml:space="preserve">Red </v>
      </c>
      <c r="E3271" s="103" t="str">
        <f>IF('Plantes en Vert'!H36&lt;&gt;"",'Plantes en Vert'!H36,"")</f>
        <v>Q. lim.</v>
      </c>
      <c r="F3271" s="103" t="str">
        <f>IF('Plantes en Vert'!E36&lt;&gt;"",'Plantes en Vert'!E36,"")</f>
        <v>B</v>
      </c>
      <c r="G3271" s="103" t="str">
        <f>IF('Plantes en Vert'!N36&lt;&gt;"",'Plantes en Vert'!N36,"")</f>
        <v>P0,5</v>
      </c>
      <c r="H3271" s="103" t="str">
        <f>IF('Plantes en Vert'!I36&lt;&gt;"",'Plantes en Vert'!I36,"")</f>
        <v>E</v>
      </c>
      <c r="I3271" s="103" t="str">
        <f>IF('Plantes en Vert'!J36&lt;&gt;"",'Plantes en Vert'!J36,"")</f>
        <v/>
      </c>
      <c r="J3271" s="103">
        <f>IF($J$9=36,'Plantes en Vert'!U36,IF($J$9=37,'Plantes en Vert'!V36,IF($J$9=38,'Plantes en Vert'!W36,IF($J$9=39,'Plantes en Vert'!X36,IF($J$9=40,'Plantes en Vert'!Y36,IF($J$9=41,'Plantes en Vert'!Z36,IF($J$9=42,'Plantes en Vert'!AA36,IF($J$9=43,'Plantes en Vert'!AB36,IF($J$9=44,'Plantes en Vert'!AC36,IF($J$9=45,'Plantes en Vert'!AD36,IF($J$9=46,'Plantes en Vert'!AE36,IF($J$9=47,'Plantes en Vert'!AF36,IF($J$9=48,'Plantes en Vert'!AG36,IF($J$9=49,'Plantes en Vert'!AH36,IF($J$9=50,'Plantes en Vert'!AI36,IF($J$9=51,'Plantes en Vert'!AJ36,IF($J$9=52,'Plantes en Vert'!AK36,IF($J$9=1,'Plantes en Vert'!AL36,IF($J$9=2,'Plantes en Vert'!AM36,IF($J$9=3,'Plantes en Vert'!AN36,IF($J$9=4,'Plantes en Vert'!AO36,IF($J$9=5,'Plantes en Vert'!AP36,IF($J$9=6,'Plantes en Vert'!AQ36,IF($J$9=7,'Plantes en Vert'!AR36,IF($J$9=8,'Plantes en Vert'!AS36,IF($J$9=9,'Plantes en Vert'!AT36,IF($J$9=10,'Plantes en Vert'!AU36,IF($J$9=11,'Plantes en Vert'!AV36,IF($J$9=12,'Plantes en Vert'!AW36,IF($J$9=13,'Plantes en Vert'!AX36,IF($J$9=14,'Plantes en Vert'!AY36,IF($J$9=15,'Plantes en Vert'!AZ36,IF($J$9=16,'Plantes en Vert'!BA36,IF($J$9=17,'Plantes en Vert'!BB36,IF($J$9=18,'Plantes en Vert'!BC36,IF($J$9=19,'Plantes en Vert'!BD36,IF($J$9=20,'Plantes en Vert'!BE36,IF($J$9=21,'Plantes en Vert'!BF36,IF($J$9=22,'Plantes en Vert'!BG36,IF($J$9=23,'Plantes en Vert'!BH36,IF($J$9=24,'Plantes en Vert'!BI36,IF($J$9=25,'Plantes en Vert'!BJ36,IF($J$9=26,'Plantes en Vert'!BK36,IF($J$9=27,'Plantes en Vert'!BL36,IF($J$9=28,'Plantes en Vert'!BM36,IF($J$9=29,'Plantes en Vert'!BN36,IF($J$9=30,'Plantes en Vert'!BO36,IF($J$9=31,'Plantes en Vert'!BP36,IF($J$9=32,'Plantes en Vert'!BQ36,IF($J$9=33,'Plantes en Vert'!BR36,IF($J$9=34,'Plantes en Vert'!BS36,IF($J$9=35,'Plantes en Vert'!BT36,))))))))))))))))))))))))))))))))))))))))))))))))))))</f>
        <v>0</v>
      </c>
      <c r="K3271" s="103" t="str">
        <f>IF('Plantes en Vert'!R36=0,"","Erreur")</f>
        <v/>
      </c>
    </row>
    <row r="3272" spans="1:11" x14ac:dyDescent="0.25">
      <c r="A3272" s="450"/>
      <c r="B3272" s="450"/>
      <c r="C3272" s="451" t="s">
        <v>1922</v>
      </c>
      <c r="D3272" s="451"/>
      <c r="E3272" s="450"/>
      <c r="F3272" s="450"/>
      <c r="G3272" s="450"/>
      <c r="H3272" s="450"/>
      <c r="I3272" s="450"/>
      <c r="J3272" s="450">
        <f>SUBTOTAL(9,J3269:J3271)</f>
        <v>0</v>
      </c>
      <c r="K3272" s="450"/>
    </row>
    <row r="3273" spans="1:11" x14ac:dyDescent="0.25">
      <c r="A3273" s="103">
        <f>IF('Plantes en Vert'!A37&lt;&gt;"",'Plantes en Vert'!A37,"")</f>
        <v>26428</v>
      </c>
      <c r="B3273" s="103" t="str">
        <f>IF('Plantes en Vert'!L37&lt;&gt;"",'Plantes en Vert'!L37,"")</f>
        <v>Hall</v>
      </c>
      <c r="C3273" s="107" t="str">
        <f>IF('Plantes en Vert'!B37&lt;&gt;"",'Plantes en Vert'!B37,"")</f>
        <v>IMPATIENS</v>
      </c>
      <c r="D3273" s="107" t="str">
        <f>IF('Plantes en Vert'!C37&lt;&gt;"",'Plantes en Vert'!C37,"")</f>
        <v xml:space="preserve">Sol Luna Sun Harmony Variés </v>
      </c>
      <c r="E3273" s="103" t="str">
        <f>IF('Plantes en Vert'!H37&lt;&gt;"",'Plantes en Vert'!H37,"")</f>
        <v>Q. lim.</v>
      </c>
      <c r="F3273" s="103" t="str">
        <f>IF('Plantes en Vert'!E37&lt;&gt;"",'Plantes en Vert'!E37,"")</f>
        <v>B</v>
      </c>
      <c r="G3273" s="103" t="str">
        <f>IF('Plantes en Vert'!N37&lt;&gt;"",'Plantes en Vert'!N37,"")</f>
        <v>P0,5</v>
      </c>
      <c r="H3273" s="103" t="str">
        <f>IF('Plantes en Vert'!I37&lt;&gt;"",'Plantes en Vert'!I37,"")</f>
        <v>E</v>
      </c>
      <c r="I3273" s="103" t="str">
        <f>IF('Plantes en Vert'!J37&lt;&gt;"",'Plantes en Vert'!J37,"")</f>
        <v/>
      </c>
      <c r="J3273" s="103">
        <f>IF($J$9=36,'Plantes en Vert'!U37,IF($J$9=37,'Plantes en Vert'!V37,IF($J$9=38,'Plantes en Vert'!W37,IF($J$9=39,'Plantes en Vert'!X37,IF($J$9=40,'Plantes en Vert'!Y37,IF($J$9=41,'Plantes en Vert'!Z37,IF($J$9=42,'Plantes en Vert'!AA37,IF($J$9=43,'Plantes en Vert'!AB37,IF($J$9=44,'Plantes en Vert'!AC37,IF($J$9=45,'Plantes en Vert'!AD37,IF($J$9=46,'Plantes en Vert'!AE37,IF($J$9=47,'Plantes en Vert'!AF37,IF($J$9=48,'Plantes en Vert'!AG37,IF($J$9=49,'Plantes en Vert'!AH37,IF($J$9=50,'Plantes en Vert'!AI37,IF($J$9=51,'Plantes en Vert'!AJ37,IF($J$9=52,'Plantes en Vert'!AK37,IF($J$9=1,'Plantes en Vert'!AL37,IF($J$9=2,'Plantes en Vert'!AM37,IF($J$9=3,'Plantes en Vert'!AN37,IF($J$9=4,'Plantes en Vert'!AO37,IF($J$9=5,'Plantes en Vert'!AP37,IF($J$9=6,'Plantes en Vert'!AQ37,IF($J$9=7,'Plantes en Vert'!AR37,IF($J$9=8,'Plantes en Vert'!AS37,IF($J$9=9,'Plantes en Vert'!AT37,IF($J$9=10,'Plantes en Vert'!AU37,IF($J$9=11,'Plantes en Vert'!AV37,IF($J$9=12,'Plantes en Vert'!AW37,IF($J$9=13,'Plantes en Vert'!AX37,IF($J$9=14,'Plantes en Vert'!AY37,IF($J$9=15,'Plantes en Vert'!AZ37,IF($J$9=16,'Plantes en Vert'!BA37,IF($J$9=17,'Plantes en Vert'!BB37,IF($J$9=18,'Plantes en Vert'!BC37,IF($J$9=19,'Plantes en Vert'!BD37,IF($J$9=20,'Plantes en Vert'!BE37,IF($J$9=21,'Plantes en Vert'!BF37,IF($J$9=22,'Plantes en Vert'!BG37,IF($J$9=23,'Plantes en Vert'!BH37,IF($J$9=24,'Plantes en Vert'!BI37,IF($J$9=25,'Plantes en Vert'!BJ37,IF($J$9=26,'Plantes en Vert'!BK37,IF($J$9=27,'Plantes en Vert'!BL37,IF($J$9=28,'Plantes en Vert'!BM37,IF($J$9=29,'Plantes en Vert'!BN37,IF($J$9=30,'Plantes en Vert'!BO37,IF($J$9=31,'Plantes en Vert'!BP37,IF($J$9=32,'Plantes en Vert'!BQ37,IF($J$9=33,'Plantes en Vert'!BR37,IF($J$9=34,'Plantes en Vert'!BS37,IF($J$9=35,'Plantes en Vert'!BT37,))))))))))))))))))))))))))))))))))))))))))))))))))))</f>
        <v>0</v>
      </c>
      <c r="K3273" s="103" t="str">
        <f>IF('Plantes en Vert'!R37=0,"","Erreur")</f>
        <v/>
      </c>
    </row>
    <row r="3274" spans="1:11" x14ac:dyDescent="0.25">
      <c r="A3274" s="450"/>
      <c r="B3274" s="450"/>
      <c r="C3274" s="451" t="s">
        <v>1924</v>
      </c>
      <c r="D3274" s="451"/>
      <c r="E3274" s="450"/>
      <c r="F3274" s="450"/>
      <c r="G3274" s="450"/>
      <c r="H3274" s="450"/>
      <c r="I3274" s="450"/>
      <c r="J3274" s="450">
        <f>SUBTOTAL(9,J3273:J3273)</f>
        <v>0</v>
      </c>
      <c r="K3274" s="450"/>
    </row>
    <row r="3275" spans="1:11" x14ac:dyDescent="0.25">
      <c r="A3275" s="103">
        <f>IF('Plantes en Vert'!A38&lt;&gt;"",'Plantes en Vert'!A38,"")</f>
        <v>21118</v>
      </c>
      <c r="B3275" s="103" t="str">
        <f>IF('Plantes en Vert'!L38&lt;&gt;"",'Plantes en Vert'!L38,"")</f>
        <v>Hall</v>
      </c>
      <c r="C3275" s="107" t="str">
        <f>IF('Plantes en Vert'!B38&lt;&gt;"",'Plantes en Vert'!B38,"")</f>
        <v>LANTANA CAMARA GEM</v>
      </c>
      <c r="D3275" s="107" t="str">
        <f>IF('Plantes en Vert'!C38&lt;&gt;"",'Plantes en Vert'!C38,"")</f>
        <v xml:space="preserve">Variés </v>
      </c>
      <c r="E3275" s="103" t="str">
        <f>IF('Plantes en Vert'!H38&lt;&gt;"",'Plantes en Vert'!H38,"")</f>
        <v>Q. lim.</v>
      </c>
      <c r="F3275" s="103" t="str">
        <f>IF('Plantes en Vert'!E38&lt;&gt;"",'Plantes en Vert'!E38,"")</f>
        <v>B</v>
      </c>
      <c r="G3275" s="103" t="str">
        <f>IF('Plantes en Vert'!N38&lt;&gt;"",'Plantes en Vert'!N38,"")</f>
        <v>P0,5</v>
      </c>
      <c r="H3275" s="103" t="str">
        <f>IF('Plantes en Vert'!I38&lt;&gt;"",'Plantes en Vert'!I38,"")</f>
        <v>A</v>
      </c>
      <c r="I3275" s="103" t="str">
        <f>IF('Plantes en Vert'!J38&lt;&gt;"",'Plantes en Vert'!J38,"")</f>
        <v/>
      </c>
      <c r="J3275" s="103">
        <f>IF($J$9=36,'Plantes en Vert'!U38,IF($J$9=37,'Plantes en Vert'!V38,IF($J$9=38,'Plantes en Vert'!W38,IF($J$9=39,'Plantes en Vert'!X38,IF($J$9=40,'Plantes en Vert'!Y38,IF($J$9=41,'Plantes en Vert'!Z38,IF($J$9=42,'Plantes en Vert'!AA38,IF($J$9=43,'Plantes en Vert'!AB38,IF($J$9=44,'Plantes en Vert'!AC38,IF($J$9=45,'Plantes en Vert'!AD38,IF($J$9=46,'Plantes en Vert'!AE38,IF($J$9=47,'Plantes en Vert'!AF38,IF($J$9=48,'Plantes en Vert'!AG38,IF($J$9=49,'Plantes en Vert'!AH38,IF($J$9=50,'Plantes en Vert'!AI38,IF($J$9=51,'Plantes en Vert'!AJ38,IF($J$9=52,'Plantes en Vert'!AK38,IF($J$9=1,'Plantes en Vert'!AL38,IF($J$9=2,'Plantes en Vert'!AM38,IF($J$9=3,'Plantes en Vert'!AN38,IF($J$9=4,'Plantes en Vert'!AO38,IF($J$9=5,'Plantes en Vert'!AP38,IF($J$9=6,'Plantes en Vert'!AQ38,IF($J$9=7,'Plantes en Vert'!AR38,IF($J$9=8,'Plantes en Vert'!AS38,IF($J$9=9,'Plantes en Vert'!AT38,IF($J$9=10,'Plantes en Vert'!AU38,IF($J$9=11,'Plantes en Vert'!AV38,IF($J$9=12,'Plantes en Vert'!AW38,IF($J$9=13,'Plantes en Vert'!AX38,IF($J$9=14,'Plantes en Vert'!AY38,IF($J$9=15,'Plantes en Vert'!AZ38,IF($J$9=16,'Plantes en Vert'!BA38,IF($J$9=17,'Plantes en Vert'!BB38,IF($J$9=18,'Plantes en Vert'!BC38,IF($J$9=19,'Plantes en Vert'!BD38,IF($J$9=20,'Plantes en Vert'!BE38,IF($J$9=21,'Plantes en Vert'!BF38,IF($J$9=22,'Plantes en Vert'!BG38,IF($J$9=23,'Plantes en Vert'!BH38,IF($J$9=24,'Plantes en Vert'!BI38,IF($J$9=25,'Plantes en Vert'!BJ38,IF($J$9=26,'Plantes en Vert'!BK38,IF($J$9=27,'Plantes en Vert'!BL38,IF($J$9=28,'Plantes en Vert'!BM38,IF($J$9=29,'Plantes en Vert'!BN38,IF($J$9=30,'Plantes en Vert'!BO38,IF($J$9=31,'Plantes en Vert'!BP38,IF($J$9=32,'Plantes en Vert'!BQ38,IF($J$9=33,'Plantes en Vert'!BR38,IF($J$9=34,'Plantes en Vert'!BS38,IF($J$9=35,'Plantes en Vert'!BT38,))))))))))))))))))))))))))))))))))))))))))))))))))))</f>
        <v>0</v>
      </c>
      <c r="K3275" s="103" t="str">
        <f>IF('Plantes en Vert'!R38=0,"","Erreur")</f>
        <v/>
      </c>
    </row>
    <row r="3276" spans="1:11" x14ac:dyDescent="0.25">
      <c r="A3276" s="450"/>
      <c r="B3276" s="450"/>
      <c r="C3276" s="451" t="s">
        <v>1927</v>
      </c>
      <c r="D3276" s="451"/>
      <c r="E3276" s="450"/>
      <c r="F3276" s="450"/>
      <c r="G3276" s="450"/>
      <c r="H3276" s="450"/>
      <c r="I3276" s="450"/>
      <c r="J3276" s="450">
        <f>SUBTOTAL(9,J3275:J3275)</f>
        <v>0</v>
      </c>
      <c r="K3276" s="450"/>
    </row>
    <row r="3277" spans="1:11" x14ac:dyDescent="0.25">
      <c r="A3277" s="103">
        <f>IF('Plantes en Vert'!A39&lt;&gt;"",'Plantes en Vert'!A39,"")</f>
        <v>2898</v>
      </c>
      <c r="B3277" s="103" t="str">
        <f>IF('Plantes en Vert'!L39&lt;&gt;"",'Plantes en Vert'!L39,"")</f>
        <v>Hall</v>
      </c>
      <c r="C3277" s="107" t="str">
        <f>IF('Plantes en Vert'!B39&lt;&gt;"",'Plantes en Vert'!B39,"")</f>
        <v>PLUMBAGO AURICULATA</v>
      </c>
      <c r="D3277" s="107" t="str">
        <f>IF('Plantes en Vert'!C39&lt;&gt;"",'Plantes en Vert'!C39,"")</f>
        <v xml:space="preserve">Bleu </v>
      </c>
      <c r="E3277" s="103" t="str">
        <f>IF('Plantes en Vert'!H39&lt;&gt;"",'Plantes en Vert'!H39,"")</f>
        <v>Q. lim.</v>
      </c>
      <c r="F3277" s="103" t="str">
        <f>IF('Plantes en Vert'!E39&lt;&gt;"",'Plantes en Vert'!E39,"")</f>
        <v>B</v>
      </c>
      <c r="G3277" s="103" t="str">
        <f>IF('Plantes en Vert'!N39&lt;&gt;"",'Plantes en Vert'!N39,"")</f>
        <v>P0,5</v>
      </c>
      <c r="H3277" s="103" t="str">
        <f>IF('Plantes en Vert'!I39&lt;&gt;"",'Plantes en Vert'!I39,"")</f>
        <v>E</v>
      </c>
      <c r="I3277" s="103" t="str">
        <f>IF('Plantes en Vert'!J39&lt;&gt;"",'Plantes en Vert'!J39,"")</f>
        <v/>
      </c>
      <c r="J3277" s="103">
        <f>IF($J$9=36,'Plantes en Vert'!U39,IF($J$9=37,'Plantes en Vert'!V39,IF($J$9=38,'Plantes en Vert'!W39,IF($J$9=39,'Plantes en Vert'!X39,IF($J$9=40,'Plantes en Vert'!Y39,IF($J$9=41,'Plantes en Vert'!Z39,IF($J$9=42,'Plantes en Vert'!AA39,IF($J$9=43,'Plantes en Vert'!AB39,IF($J$9=44,'Plantes en Vert'!AC39,IF($J$9=45,'Plantes en Vert'!AD39,IF($J$9=46,'Plantes en Vert'!AE39,IF($J$9=47,'Plantes en Vert'!AF39,IF($J$9=48,'Plantes en Vert'!AG39,IF($J$9=49,'Plantes en Vert'!AH39,IF($J$9=50,'Plantes en Vert'!AI39,IF($J$9=51,'Plantes en Vert'!AJ39,IF($J$9=52,'Plantes en Vert'!AK39,IF($J$9=1,'Plantes en Vert'!AL39,IF($J$9=2,'Plantes en Vert'!AM39,IF($J$9=3,'Plantes en Vert'!AN39,IF($J$9=4,'Plantes en Vert'!AO39,IF($J$9=5,'Plantes en Vert'!AP39,IF($J$9=6,'Plantes en Vert'!AQ39,IF($J$9=7,'Plantes en Vert'!AR39,IF($J$9=8,'Plantes en Vert'!AS39,IF($J$9=9,'Plantes en Vert'!AT39,IF($J$9=10,'Plantes en Vert'!AU39,IF($J$9=11,'Plantes en Vert'!AV39,IF($J$9=12,'Plantes en Vert'!AW39,IF($J$9=13,'Plantes en Vert'!AX39,IF($J$9=14,'Plantes en Vert'!AY39,IF($J$9=15,'Plantes en Vert'!AZ39,IF($J$9=16,'Plantes en Vert'!BA39,IF($J$9=17,'Plantes en Vert'!BB39,IF($J$9=18,'Plantes en Vert'!BC39,IF($J$9=19,'Plantes en Vert'!BD39,IF($J$9=20,'Plantes en Vert'!BE39,IF($J$9=21,'Plantes en Vert'!BF39,IF($J$9=22,'Plantes en Vert'!BG39,IF($J$9=23,'Plantes en Vert'!BH39,IF($J$9=24,'Plantes en Vert'!BI39,IF($J$9=25,'Plantes en Vert'!BJ39,IF($J$9=26,'Plantes en Vert'!BK39,IF($J$9=27,'Plantes en Vert'!BL39,IF($J$9=28,'Plantes en Vert'!BM39,IF($J$9=29,'Plantes en Vert'!BN39,IF($J$9=30,'Plantes en Vert'!BO39,IF($J$9=31,'Plantes en Vert'!BP39,IF($J$9=32,'Plantes en Vert'!BQ39,IF($J$9=33,'Plantes en Vert'!BR39,IF($J$9=34,'Plantes en Vert'!BS39,IF($J$9=35,'Plantes en Vert'!BT39,))))))))))))))))))))))))))))))))))))))))))))))))))))</f>
        <v>0</v>
      </c>
      <c r="K3277" s="103" t="str">
        <f>IF('Plantes en Vert'!R39=0,"","Erreur")</f>
        <v/>
      </c>
    </row>
    <row r="3278" spans="1:11" x14ac:dyDescent="0.25">
      <c r="A3278" s="450"/>
      <c r="B3278" s="450"/>
      <c r="C3278" s="451" t="s">
        <v>1972</v>
      </c>
      <c r="D3278" s="451"/>
      <c r="E3278" s="450"/>
      <c r="F3278" s="450"/>
      <c r="G3278" s="450"/>
      <c r="H3278" s="450"/>
      <c r="I3278" s="450"/>
      <c r="J3278" s="450">
        <f>SUBTOTAL(9,J3277:J3277)</f>
        <v>0</v>
      </c>
      <c r="K3278" s="450"/>
    </row>
    <row r="3279" spans="1:11" x14ac:dyDescent="0.25">
      <c r="A3279" s="452"/>
      <c r="B3279" s="452"/>
      <c r="C3279" s="453" t="s">
        <v>2142</v>
      </c>
      <c r="D3279" s="453"/>
      <c r="E3279" s="452"/>
      <c r="F3279" s="452"/>
      <c r="G3279" s="452"/>
      <c r="H3279" s="452"/>
      <c r="I3279" s="452"/>
      <c r="J3279" s="452">
        <f>SUBTOTAL(9,J3237:J3278)</f>
        <v>0</v>
      </c>
      <c r="K3279" s="452"/>
    </row>
    <row r="3280" spans="1:11" x14ac:dyDescent="0.25">
      <c r="A3280" s="103" t="str">
        <f>IF('Plantes en Vert'!A40&lt;&gt;"",'Plantes en Vert'!A40,"")</f>
        <v/>
      </c>
      <c r="B3280" s="103" t="str">
        <f>IF('Plantes en Vert'!L40&lt;&gt;"",'Plantes en Vert'!L40,"")</f>
        <v>G</v>
      </c>
      <c r="C3280" s="107" t="str">
        <f>IF('Plantes en Vert'!B40&lt;&gt;"",'Plantes en Vert'!B40,"")</f>
        <v>Pot 1 litre (en vert)</v>
      </c>
      <c r="D3280" s="107" t="str">
        <f>IF('Plantes en Vert'!C40&lt;&gt;"",'Plantes en Vert'!C40,"")</f>
        <v/>
      </c>
      <c r="E3280" s="103" t="str">
        <f>IF('Plantes en Vert'!H40&lt;&gt;"",'Plantes en Vert'!H40,"")</f>
        <v/>
      </c>
      <c r="F3280" s="103" t="str">
        <f>IF('Plantes en Vert'!E40&lt;&gt;"",'Plantes en Vert'!E40,"")</f>
        <v/>
      </c>
      <c r="G3280" s="103" t="str">
        <f>IF('Plantes en Vert'!N40&lt;&gt;"",'Plantes en Vert'!N40,"")</f>
        <v/>
      </c>
      <c r="H3280" s="103" t="str">
        <f>IF('Plantes en Vert'!I40&lt;&gt;"",'Plantes en Vert'!I40,"")</f>
        <v/>
      </c>
      <c r="I3280" s="103" t="str">
        <f>IF('Plantes en Vert'!J40&lt;&gt;"",'Plantes en Vert'!J40,"")</f>
        <v/>
      </c>
      <c r="J3280" s="103">
        <f>IF($J$9=36,'Plantes en Vert'!U40,IF($J$9=37,'Plantes en Vert'!V40,IF($J$9=38,'Plantes en Vert'!W40,IF($J$9=39,'Plantes en Vert'!X40,IF($J$9=40,'Plantes en Vert'!Y40,IF($J$9=41,'Plantes en Vert'!Z40,IF($J$9=42,'Plantes en Vert'!AA40,IF($J$9=43,'Plantes en Vert'!AB40,IF($J$9=44,'Plantes en Vert'!AC40,IF($J$9=45,'Plantes en Vert'!AD40,IF($J$9=46,'Plantes en Vert'!AE40,IF($J$9=47,'Plantes en Vert'!AF40,IF($J$9=48,'Plantes en Vert'!AG40,IF($J$9=49,'Plantes en Vert'!AH40,IF($J$9=50,'Plantes en Vert'!AI40,IF($J$9=51,'Plantes en Vert'!AJ40,IF($J$9=52,'Plantes en Vert'!AK40,IF($J$9=1,'Plantes en Vert'!AL40,IF($J$9=2,'Plantes en Vert'!AM40,IF($J$9=3,'Plantes en Vert'!AN40,IF($J$9=4,'Plantes en Vert'!AO40,IF($J$9=5,'Plantes en Vert'!AP40,IF($J$9=6,'Plantes en Vert'!AQ40,IF($J$9=7,'Plantes en Vert'!AR40,IF($J$9=8,'Plantes en Vert'!AS40,IF($J$9=9,'Plantes en Vert'!AT40,IF($J$9=10,'Plantes en Vert'!AU40,IF($J$9=11,'Plantes en Vert'!AV40,IF($J$9=12,'Plantes en Vert'!AW40,IF($J$9=13,'Plantes en Vert'!AX40,IF($J$9=14,'Plantes en Vert'!AY40,IF($J$9=15,'Plantes en Vert'!AZ40,IF($J$9=16,'Plantes en Vert'!BA40,IF($J$9=17,'Plantes en Vert'!BB40,IF($J$9=18,'Plantes en Vert'!BC40,IF($J$9=19,'Plantes en Vert'!BD40,IF($J$9=20,'Plantes en Vert'!BE40,IF($J$9=21,'Plantes en Vert'!BF40,IF($J$9=22,'Plantes en Vert'!BG40,IF($J$9=23,'Plantes en Vert'!BH40,IF($J$9=24,'Plantes en Vert'!BI40,IF($J$9=25,'Plantes en Vert'!BJ40,IF($J$9=26,'Plantes en Vert'!BK40,IF($J$9=27,'Plantes en Vert'!BL40,IF($J$9=28,'Plantes en Vert'!BM40,IF($J$9=29,'Plantes en Vert'!BN40,IF($J$9=30,'Plantes en Vert'!BO40,IF($J$9=31,'Plantes en Vert'!BP40,IF($J$9=32,'Plantes en Vert'!BQ40,IF($J$9=33,'Plantes en Vert'!BR40,IF($J$9=34,'Plantes en Vert'!BS40,IF($J$9=35,'Plantes en Vert'!BT40,))))))))))))))))))))))))))))))))))))))))))))))))))))</f>
        <v>0</v>
      </c>
      <c r="K3280" s="103" t="str">
        <f>IF('Plantes en Vert'!R40=0,"","Erreur")</f>
        <v/>
      </c>
    </row>
    <row r="3281" spans="1:11" x14ac:dyDescent="0.25">
      <c r="A3281" s="103">
        <f>IF('Plantes en Vert'!A41&lt;&gt;"",'Plantes en Vert'!A41,"")</f>
        <v>24895</v>
      </c>
      <c r="B3281" s="103" t="str">
        <f>IF('Plantes en Vert'!L41&lt;&gt;"",'Plantes en Vert'!L41,"")</f>
        <v>Hall</v>
      </c>
      <c r="C3281" s="107" t="str">
        <f>IF('Plantes en Vert'!B41&lt;&gt;"",'Plantes en Vert'!B41,"")</f>
        <v>BEGONIA BIG</v>
      </c>
      <c r="D3281" s="107" t="str">
        <f>IF('Plantes en Vert'!C41&lt;&gt;"",'Plantes en Vert'!C41,"")</f>
        <v xml:space="preserve">Rose feuille foncée </v>
      </c>
      <c r="E3281" s="103" t="str">
        <f>IF('Plantes en Vert'!H41&lt;&gt;"",'Plantes en Vert'!H41,"")</f>
        <v>Q. lim.</v>
      </c>
      <c r="F3281" s="103" t="str">
        <f>IF('Plantes en Vert'!E41&lt;&gt;"",'Plantes en Vert'!E41,"")</f>
        <v>S</v>
      </c>
      <c r="G3281" s="103" t="str">
        <f>IF('Plantes en Vert'!N41&lt;&gt;"",'Plantes en Vert'!N41,"")</f>
        <v>P1L</v>
      </c>
      <c r="H3281" s="103" t="str">
        <f>IF('Plantes en Vert'!I41&lt;&gt;"",'Plantes en Vert'!I41,"")</f>
        <v>B</v>
      </c>
      <c r="I3281" s="103" t="str">
        <f>IF('Plantes en Vert'!J41&lt;&gt;"",'Plantes en Vert'!J41,"")</f>
        <v/>
      </c>
      <c r="J3281" s="103">
        <f>IF($J$9=36,'Plantes en Vert'!U41,IF($J$9=37,'Plantes en Vert'!V41,IF($J$9=38,'Plantes en Vert'!W41,IF($J$9=39,'Plantes en Vert'!X41,IF($J$9=40,'Plantes en Vert'!Y41,IF($J$9=41,'Plantes en Vert'!Z41,IF($J$9=42,'Plantes en Vert'!AA41,IF($J$9=43,'Plantes en Vert'!AB41,IF($J$9=44,'Plantes en Vert'!AC41,IF($J$9=45,'Plantes en Vert'!AD41,IF($J$9=46,'Plantes en Vert'!AE41,IF($J$9=47,'Plantes en Vert'!AF41,IF($J$9=48,'Plantes en Vert'!AG41,IF($J$9=49,'Plantes en Vert'!AH41,IF($J$9=50,'Plantes en Vert'!AI41,IF($J$9=51,'Plantes en Vert'!AJ41,IF($J$9=52,'Plantes en Vert'!AK41,IF($J$9=1,'Plantes en Vert'!AL41,IF($J$9=2,'Plantes en Vert'!AM41,IF($J$9=3,'Plantes en Vert'!AN41,IF($J$9=4,'Plantes en Vert'!AO41,IF($J$9=5,'Plantes en Vert'!AP41,IF($J$9=6,'Plantes en Vert'!AQ41,IF($J$9=7,'Plantes en Vert'!AR41,IF($J$9=8,'Plantes en Vert'!AS41,IF($J$9=9,'Plantes en Vert'!AT41,IF($J$9=10,'Plantes en Vert'!AU41,IF($J$9=11,'Plantes en Vert'!AV41,IF($J$9=12,'Plantes en Vert'!AW41,IF($J$9=13,'Plantes en Vert'!AX41,IF($J$9=14,'Plantes en Vert'!AY41,IF($J$9=15,'Plantes en Vert'!AZ41,IF($J$9=16,'Plantes en Vert'!BA41,IF($J$9=17,'Plantes en Vert'!BB41,IF($J$9=18,'Plantes en Vert'!BC41,IF($J$9=19,'Plantes en Vert'!BD41,IF($J$9=20,'Plantes en Vert'!BE41,IF($J$9=21,'Plantes en Vert'!BF41,IF($J$9=22,'Plantes en Vert'!BG41,IF($J$9=23,'Plantes en Vert'!BH41,IF($J$9=24,'Plantes en Vert'!BI41,IF($J$9=25,'Plantes en Vert'!BJ41,IF($J$9=26,'Plantes en Vert'!BK41,IF($J$9=27,'Plantes en Vert'!BL41,IF($J$9=28,'Plantes en Vert'!BM41,IF($J$9=29,'Plantes en Vert'!BN41,IF($J$9=30,'Plantes en Vert'!BO41,IF($J$9=31,'Plantes en Vert'!BP41,IF($J$9=32,'Plantes en Vert'!BQ41,IF($J$9=33,'Plantes en Vert'!BR41,IF($J$9=34,'Plantes en Vert'!BS41,IF($J$9=35,'Plantes en Vert'!BT41,))))))))))))))))))))))))))))))))))))))))))))))))))))</f>
        <v>0</v>
      </c>
      <c r="K3281" s="103" t="str">
        <f>IF('Plantes en Vert'!R41=0,"","Erreur")</f>
        <v/>
      </c>
    </row>
    <row r="3282" spans="1:11" x14ac:dyDescent="0.25">
      <c r="A3282" s="103">
        <f>IF('Plantes en Vert'!A42&lt;&gt;"",'Plantes en Vert'!A42,"")</f>
        <v>25033</v>
      </c>
      <c r="B3282" s="103" t="str">
        <f>IF('Plantes en Vert'!L42&lt;&gt;"",'Plantes en Vert'!L42,"")</f>
        <v>Hall</v>
      </c>
      <c r="C3282" s="107" t="str">
        <f>IF('Plantes en Vert'!B42&lt;&gt;"",'Plantes en Vert'!B42,"")</f>
        <v>BEGONIA BIG</v>
      </c>
      <c r="D3282" s="107" t="str">
        <f>IF('Plantes en Vert'!C42&lt;&gt;"",'Plantes en Vert'!C42,"")</f>
        <v xml:space="preserve">Rouge feuille foncée </v>
      </c>
      <c r="E3282" s="103" t="str">
        <f>IF('Plantes en Vert'!H42&lt;&gt;"",'Plantes en Vert'!H42,"")</f>
        <v>Q. lim.</v>
      </c>
      <c r="F3282" s="103" t="str">
        <f>IF('Plantes en Vert'!E42&lt;&gt;"",'Plantes en Vert'!E42,"")</f>
        <v>S</v>
      </c>
      <c r="G3282" s="103" t="str">
        <f>IF('Plantes en Vert'!N42&lt;&gt;"",'Plantes en Vert'!N42,"")</f>
        <v>P1L</v>
      </c>
      <c r="H3282" s="103" t="str">
        <f>IF('Plantes en Vert'!I42&lt;&gt;"",'Plantes en Vert'!I42,"")</f>
        <v>B</v>
      </c>
      <c r="I3282" s="103" t="str">
        <f>IF('Plantes en Vert'!J42&lt;&gt;"",'Plantes en Vert'!J42,"")</f>
        <v/>
      </c>
      <c r="J3282" s="103">
        <f>IF($J$9=36,'Plantes en Vert'!U42,IF($J$9=37,'Plantes en Vert'!V42,IF($J$9=38,'Plantes en Vert'!W42,IF($J$9=39,'Plantes en Vert'!X42,IF($J$9=40,'Plantes en Vert'!Y42,IF($J$9=41,'Plantes en Vert'!Z42,IF($J$9=42,'Plantes en Vert'!AA42,IF($J$9=43,'Plantes en Vert'!AB42,IF($J$9=44,'Plantes en Vert'!AC42,IF($J$9=45,'Plantes en Vert'!AD42,IF($J$9=46,'Plantes en Vert'!AE42,IF($J$9=47,'Plantes en Vert'!AF42,IF($J$9=48,'Plantes en Vert'!AG42,IF($J$9=49,'Plantes en Vert'!AH42,IF($J$9=50,'Plantes en Vert'!AI42,IF($J$9=51,'Plantes en Vert'!AJ42,IF($J$9=52,'Plantes en Vert'!AK42,IF($J$9=1,'Plantes en Vert'!AL42,IF($J$9=2,'Plantes en Vert'!AM42,IF($J$9=3,'Plantes en Vert'!AN42,IF($J$9=4,'Plantes en Vert'!AO42,IF($J$9=5,'Plantes en Vert'!AP42,IF($J$9=6,'Plantes en Vert'!AQ42,IF($J$9=7,'Plantes en Vert'!AR42,IF($J$9=8,'Plantes en Vert'!AS42,IF($J$9=9,'Plantes en Vert'!AT42,IF($J$9=10,'Plantes en Vert'!AU42,IF($J$9=11,'Plantes en Vert'!AV42,IF($J$9=12,'Plantes en Vert'!AW42,IF($J$9=13,'Plantes en Vert'!AX42,IF($J$9=14,'Plantes en Vert'!AY42,IF($J$9=15,'Plantes en Vert'!AZ42,IF($J$9=16,'Plantes en Vert'!BA42,IF($J$9=17,'Plantes en Vert'!BB42,IF($J$9=18,'Plantes en Vert'!BC42,IF($J$9=19,'Plantes en Vert'!BD42,IF($J$9=20,'Plantes en Vert'!BE42,IF($J$9=21,'Plantes en Vert'!BF42,IF($J$9=22,'Plantes en Vert'!BG42,IF($J$9=23,'Plantes en Vert'!BH42,IF($J$9=24,'Plantes en Vert'!BI42,IF($J$9=25,'Plantes en Vert'!BJ42,IF($J$9=26,'Plantes en Vert'!BK42,IF($J$9=27,'Plantes en Vert'!BL42,IF($J$9=28,'Plantes en Vert'!BM42,IF($J$9=29,'Plantes en Vert'!BN42,IF($J$9=30,'Plantes en Vert'!BO42,IF($J$9=31,'Plantes en Vert'!BP42,IF($J$9=32,'Plantes en Vert'!BQ42,IF($J$9=33,'Plantes en Vert'!BR42,IF($J$9=34,'Plantes en Vert'!BS42,IF($J$9=35,'Plantes en Vert'!BT42,))))))))))))))))))))))))))))))))))))))))))))))))))))</f>
        <v>0</v>
      </c>
      <c r="K3282" s="103" t="str">
        <f>IF('Plantes en Vert'!R42=0,"","Erreur")</f>
        <v/>
      </c>
    </row>
    <row r="3283" spans="1:11" x14ac:dyDescent="0.25">
      <c r="A3283" s="450"/>
      <c r="B3283" s="450"/>
      <c r="C3283" s="451" t="s">
        <v>1827</v>
      </c>
      <c r="D3283" s="451"/>
      <c r="E3283" s="450"/>
      <c r="F3283" s="450"/>
      <c r="G3283" s="450"/>
      <c r="H3283" s="450"/>
      <c r="I3283" s="450"/>
      <c r="J3283" s="450">
        <f>SUBTOTAL(9,J3281:J3282)</f>
        <v>0</v>
      </c>
      <c r="K3283" s="450"/>
    </row>
    <row r="3284" spans="1:11" x14ac:dyDescent="0.25">
      <c r="A3284" s="103">
        <f>IF('Plantes en Vert'!A43&lt;&gt;"",'Plantes en Vert'!A43,"")</f>
        <v>22030</v>
      </c>
      <c r="B3284" s="103" t="str">
        <f>IF('Plantes en Vert'!L43&lt;&gt;"",'Plantes en Vert'!L43,"")</f>
        <v>Hall</v>
      </c>
      <c r="C3284" s="107" t="str">
        <f>IF('Plantes en Vert'!B43&lt;&gt;"",'Plantes en Vert'!B43,"")</f>
        <v>BEGONIA DRAGON WING</v>
      </c>
      <c r="D3284" s="107" t="str">
        <f>IF('Plantes en Vert'!C43&lt;&gt;"",'Plantes en Vert'!C43,"")</f>
        <v xml:space="preserve">Rose </v>
      </c>
      <c r="E3284" s="103" t="str">
        <f>IF('Plantes en Vert'!H43&lt;&gt;"",'Plantes en Vert'!H43,"")</f>
        <v>Q. lim.</v>
      </c>
      <c r="F3284" s="103" t="str">
        <f>IF('Plantes en Vert'!E43&lt;&gt;"",'Plantes en Vert'!E43,"")</f>
        <v>S</v>
      </c>
      <c r="G3284" s="103" t="str">
        <f>IF('Plantes en Vert'!N43&lt;&gt;"",'Plantes en Vert'!N43,"")</f>
        <v>P1L</v>
      </c>
      <c r="H3284" s="103" t="str">
        <f>IF('Plantes en Vert'!I43&lt;&gt;"",'Plantes en Vert'!I43,"")</f>
        <v>B</v>
      </c>
      <c r="I3284" s="103" t="str">
        <f>IF('Plantes en Vert'!J43&lt;&gt;"",'Plantes en Vert'!J43,"")</f>
        <v/>
      </c>
      <c r="J3284" s="103">
        <f>IF($J$9=36,'Plantes en Vert'!U43,IF($J$9=37,'Plantes en Vert'!V43,IF($J$9=38,'Plantes en Vert'!W43,IF($J$9=39,'Plantes en Vert'!X43,IF($J$9=40,'Plantes en Vert'!Y43,IF($J$9=41,'Plantes en Vert'!Z43,IF($J$9=42,'Plantes en Vert'!AA43,IF($J$9=43,'Plantes en Vert'!AB43,IF($J$9=44,'Plantes en Vert'!AC43,IF($J$9=45,'Plantes en Vert'!AD43,IF($J$9=46,'Plantes en Vert'!AE43,IF($J$9=47,'Plantes en Vert'!AF43,IF($J$9=48,'Plantes en Vert'!AG43,IF($J$9=49,'Plantes en Vert'!AH43,IF($J$9=50,'Plantes en Vert'!AI43,IF($J$9=51,'Plantes en Vert'!AJ43,IF($J$9=52,'Plantes en Vert'!AK43,IF($J$9=1,'Plantes en Vert'!AL43,IF($J$9=2,'Plantes en Vert'!AM43,IF($J$9=3,'Plantes en Vert'!AN43,IF($J$9=4,'Plantes en Vert'!AO43,IF($J$9=5,'Plantes en Vert'!AP43,IF($J$9=6,'Plantes en Vert'!AQ43,IF($J$9=7,'Plantes en Vert'!AR43,IF($J$9=8,'Plantes en Vert'!AS43,IF($J$9=9,'Plantes en Vert'!AT43,IF($J$9=10,'Plantes en Vert'!AU43,IF($J$9=11,'Plantes en Vert'!AV43,IF($J$9=12,'Plantes en Vert'!AW43,IF($J$9=13,'Plantes en Vert'!AX43,IF($J$9=14,'Plantes en Vert'!AY43,IF($J$9=15,'Plantes en Vert'!AZ43,IF($J$9=16,'Plantes en Vert'!BA43,IF($J$9=17,'Plantes en Vert'!BB43,IF($J$9=18,'Plantes en Vert'!BC43,IF($J$9=19,'Plantes en Vert'!BD43,IF($J$9=20,'Plantes en Vert'!BE43,IF($J$9=21,'Plantes en Vert'!BF43,IF($J$9=22,'Plantes en Vert'!BG43,IF($J$9=23,'Plantes en Vert'!BH43,IF($J$9=24,'Plantes en Vert'!BI43,IF($J$9=25,'Plantes en Vert'!BJ43,IF($J$9=26,'Plantes en Vert'!BK43,IF($J$9=27,'Plantes en Vert'!BL43,IF($J$9=28,'Plantes en Vert'!BM43,IF($J$9=29,'Plantes en Vert'!BN43,IF($J$9=30,'Plantes en Vert'!BO43,IF($J$9=31,'Plantes en Vert'!BP43,IF($J$9=32,'Plantes en Vert'!BQ43,IF($J$9=33,'Plantes en Vert'!BR43,IF($J$9=34,'Plantes en Vert'!BS43,IF($J$9=35,'Plantes en Vert'!BT43,))))))))))))))))))))))))))))))))))))))))))))))))))))</f>
        <v>0</v>
      </c>
      <c r="K3284" s="103" t="str">
        <f>IF('Plantes en Vert'!R43=0,"","Erreur")</f>
        <v/>
      </c>
    </row>
    <row r="3285" spans="1:11" x14ac:dyDescent="0.25">
      <c r="A3285" s="103">
        <f>IF('Plantes en Vert'!A44&lt;&gt;"",'Plantes en Vert'!A44,"")</f>
        <v>2028</v>
      </c>
      <c r="B3285" s="103" t="str">
        <f>IF('Plantes en Vert'!L44&lt;&gt;"",'Plantes en Vert'!L44,"")</f>
        <v>Hall</v>
      </c>
      <c r="C3285" s="107" t="str">
        <f>IF('Plantes en Vert'!B44&lt;&gt;"",'Plantes en Vert'!B44,"")</f>
        <v>BEGONIA DRAGON WING</v>
      </c>
      <c r="D3285" s="107" t="str">
        <f>IF('Plantes en Vert'!C44&lt;&gt;"",'Plantes en Vert'!C44,"")</f>
        <v xml:space="preserve">Rouge </v>
      </c>
      <c r="E3285" s="103" t="str">
        <f>IF('Plantes en Vert'!H44&lt;&gt;"",'Plantes en Vert'!H44,"")</f>
        <v>Q. lim.</v>
      </c>
      <c r="F3285" s="103" t="str">
        <f>IF('Plantes en Vert'!E44&lt;&gt;"",'Plantes en Vert'!E44,"")</f>
        <v>S</v>
      </c>
      <c r="G3285" s="103" t="str">
        <f>IF('Plantes en Vert'!N44&lt;&gt;"",'Plantes en Vert'!N44,"")</f>
        <v>P1L</v>
      </c>
      <c r="H3285" s="103" t="str">
        <f>IF('Plantes en Vert'!I44&lt;&gt;"",'Plantes en Vert'!I44,"")</f>
        <v>B</v>
      </c>
      <c r="I3285" s="103" t="str">
        <f>IF('Plantes en Vert'!J44&lt;&gt;"",'Plantes en Vert'!J44,"")</f>
        <v/>
      </c>
      <c r="J3285" s="103">
        <f>IF($J$9=36,'Plantes en Vert'!U44,IF($J$9=37,'Plantes en Vert'!V44,IF($J$9=38,'Plantes en Vert'!W44,IF($J$9=39,'Plantes en Vert'!X44,IF($J$9=40,'Plantes en Vert'!Y44,IF($J$9=41,'Plantes en Vert'!Z44,IF($J$9=42,'Plantes en Vert'!AA44,IF($J$9=43,'Plantes en Vert'!AB44,IF($J$9=44,'Plantes en Vert'!AC44,IF($J$9=45,'Plantes en Vert'!AD44,IF($J$9=46,'Plantes en Vert'!AE44,IF($J$9=47,'Plantes en Vert'!AF44,IF($J$9=48,'Plantes en Vert'!AG44,IF($J$9=49,'Plantes en Vert'!AH44,IF($J$9=50,'Plantes en Vert'!AI44,IF($J$9=51,'Plantes en Vert'!AJ44,IF($J$9=52,'Plantes en Vert'!AK44,IF($J$9=1,'Plantes en Vert'!AL44,IF($J$9=2,'Plantes en Vert'!AM44,IF($J$9=3,'Plantes en Vert'!AN44,IF($J$9=4,'Plantes en Vert'!AO44,IF($J$9=5,'Plantes en Vert'!AP44,IF($J$9=6,'Plantes en Vert'!AQ44,IF($J$9=7,'Plantes en Vert'!AR44,IF($J$9=8,'Plantes en Vert'!AS44,IF($J$9=9,'Plantes en Vert'!AT44,IF($J$9=10,'Plantes en Vert'!AU44,IF($J$9=11,'Plantes en Vert'!AV44,IF($J$9=12,'Plantes en Vert'!AW44,IF($J$9=13,'Plantes en Vert'!AX44,IF($J$9=14,'Plantes en Vert'!AY44,IF($J$9=15,'Plantes en Vert'!AZ44,IF($J$9=16,'Plantes en Vert'!BA44,IF($J$9=17,'Plantes en Vert'!BB44,IF($J$9=18,'Plantes en Vert'!BC44,IF($J$9=19,'Plantes en Vert'!BD44,IF($J$9=20,'Plantes en Vert'!BE44,IF($J$9=21,'Plantes en Vert'!BF44,IF($J$9=22,'Plantes en Vert'!BG44,IF($J$9=23,'Plantes en Vert'!BH44,IF($J$9=24,'Plantes en Vert'!BI44,IF($J$9=25,'Plantes en Vert'!BJ44,IF($J$9=26,'Plantes en Vert'!BK44,IF($J$9=27,'Plantes en Vert'!BL44,IF($J$9=28,'Plantes en Vert'!BM44,IF($J$9=29,'Plantes en Vert'!BN44,IF($J$9=30,'Plantes en Vert'!BO44,IF($J$9=31,'Plantes en Vert'!BP44,IF($J$9=32,'Plantes en Vert'!BQ44,IF($J$9=33,'Plantes en Vert'!BR44,IF($J$9=34,'Plantes en Vert'!BS44,IF($J$9=35,'Plantes en Vert'!BT44,))))))))))))))))))))))))))))))))))))))))))))))))))))</f>
        <v>0</v>
      </c>
      <c r="K3285" s="103" t="str">
        <f>IF('Plantes en Vert'!R44=0,"","Erreur")</f>
        <v/>
      </c>
    </row>
    <row r="3286" spans="1:11" x14ac:dyDescent="0.25">
      <c r="A3286" s="450"/>
      <c r="B3286" s="450"/>
      <c r="C3286" s="451" t="s">
        <v>1831</v>
      </c>
      <c r="D3286" s="451"/>
      <c r="E3286" s="450"/>
      <c r="F3286" s="450"/>
      <c r="G3286" s="450"/>
      <c r="H3286" s="450"/>
      <c r="I3286" s="450"/>
      <c r="J3286" s="450">
        <f>SUBTOTAL(9,J3284:J3285)</f>
        <v>0</v>
      </c>
      <c r="K3286" s="450"/>
    </row>
    <row r="3287" spans="1:11" x14ac:dyDescent="0.25">
      <c r="A3287" s="103" t="str">
        <f>IF('Plantes en Vert'!A45&lt;&gt;"",'Plantes en Vert'!A45,"")</f>
        <v/>
      </c>
      <c r="B3287" s="103" t="str">
        <f>IF('Plantes en Vert'!L45&lt;&gt;"",'Plantes en Vert'!L45,"")</f>
        <v>E</v>
      </c>
      <c r="C3287" s="107" t="str">
        <f>IF('Plantes en Vert'!B45&lt;&gt;"",'Plantes en Vert'!B45,"")</f>
        <v>GERANIUM ZONALE BLANC</v>
      </c>
      <c r="D3287" s="107" t="str">
        <f>IF('Plantes en Vert'!C45&lt;&gt;"",'Plantes en Vert'!C45,"")</f>
        <v/>
      </c>
      <c r="E3287" s="103" t="str">
        <f>IF('Plantes en Vert'!H45&lt;&gt;"",'Plantes en Vert'!H45,"")</f>
        <v/>
      </c>
      <c r="F3287" s="103" t="str">
        <f>IF('Plantes en Vert'!E45&lt;&gt;"",'Plantes en Vert'!E45,"")</f>
        <v/>
      </c>
      <c r="G3287" s="103" t="str">
        <f>IF('Plantes en Vert'!N45&lt;&gt;"",'Plantes en Vert'!N45,"")</f>
        <v/>
      </c>
      <c r="H3287" s="103" t="str">
        <f>IF('Plantes en Vert'!I45&lt;&gt;"",'Plantes en Vert'!I45,"")</f>
        <v/>
      </c>
      <c r="I3287" s="103" t="str">
        <f>IF('Plantes en Vert'!J45&lt;&gt;"",'Plantes en Vert'!J45,"")</f>
        <v/>
      </c>
      <c r="J3287" s="103">
        <f>IF($J$9=36,'Plantes en Vert'!U45,IF($J$9=37,'Plantes en Vert'!V45,IF($J$9=38,'Plantes en Vert'!W45,IF($J$9=39,'Plantes en Vert'!X45,IF($J$9=40,'Plantes en Vert'!Y45,IF($J$9=41,'Plantes en Vert'!Z45,IF($J$9=42,'Plantes en Vert'!AA45,IF($J$9=43,'Plantes en Vert'!AB45,IF($J$9=44,'Plantes en Vert'!AC45,IF($J$9=45,'Plantes en Vert'!AD45,IF($J$9=46,'Plantes en Vert'!AE45,IF($J$9=47,'Plantes en Vert'!AF45,IF($J$9=48,'Plantes en Vert'!AG45,IF($J$9=49,'Plantes en Vert'!AH45,IF($J$9=50,'Plantes en Vert'!AI45,IF($J$9=51,'Plantes en Vert'!AJ45,IF($J$9=52,'Plantes en Vert'!AK45,IF($J$9=1,'Plantes en Vert'!AL45,IF($J$9=2,'Plantes en Vert'!AM45,IF($J$9=3,'Plantes en Vert'!AN45,IF($J$9=4,'Plantes en Vert'!AO45,IF($J$9=5,'Plantes en Vert'!AP45,IF($J$9=6,'Plantes en Vert'!AQ45,IF($J$9=7,'Plantes en Vert'!AR45,IF($J$9=8,'Plantes en Vert'!AS45,IF($J$9=9,'Plantes en Vert'!AT45,IF($J$9=10,'Plantes en Vert'!AU45,IF($J$9=11,'Plantes en Vert'!AV45,IF($J$9=12,'Plantes en Vert'!AW45,IF($J$9=13,'Plantes en Vert'!AX45,IF($J$9=14,'Plantes en Vert'!AY45,IF($J$9=15,'Plantes en Vert'!AZ45,IF($J$9=16,'Plantes en Vert'!BA45,IF($J$9=17,'Plantes en Vert'!BB45,IF($J$9=18,'Plantes en Vert'!BC45,IF($J$9=19,'Plantes en Vert'!BD45,IF($J$9=20,'Plantes en Vert'!BE45,IF($J$9=21,'Plantes en Vert'!BF45,IF($J$9=22,'Plantes en Vert'!BG45,IF($J$9=23,'Plantes en Vert'!BH45,IF($J$9=24,'Plantes en Vert'!BI45,IF($J$9=25,'Plantes en Vert'!BJ45,IF($J$9=26,'Plantes en Vert'!BK45,IF($J$9=27,'Plantes en Vert'!BL45,IF($J$9=28,'Plantes en Vert'!BM45,IF($J$9=29,'Plantes en Vert'!BN45,IF($J$9=30,'Plantes en Vert'!BO45,IF($J$9=31,'Plantes en Vert'!BP45,IF($J$9=32,'Plantes en Vert'!BQ45,IF($J$9=33,'Plantes en Vert'!BR45,IF($J$9=34,'Plantes en Vert'!BS45,IF($J$9=35,'Plantes en Vert'!BT45,))))))))))))))))))))))))))))))))))))))))))))))))))))</f>
        <v>0</v>
      </c>
      <c r="K3287" s="103" t="str">
        <f>IF('Plantes en Vert'!R45=0,"","Erreur")</f>
        <v/>
      </c>
    </row>
    <row r="3288" spans="1:11" x14ac:dyDescent="0.25">
      <c r="A3288" s="103">
        <f>IF('Plantes en Vert'!A46&lt;&gt;"",'Plantes en Vert'!A46,"")</f>
        <v>24061</v>
      </c>
      <c r="B3288" s="103" t="str">
        <f>IF('Plantes en Vert'!L46&lt;&gt;"",'Plantes en Vert'!L46,"")</f>
        <v>Hall</v>
      </c>
      <c r="C3288" s="107" t="str">
        <f>IF('Plantes en Vert'!B46&lt;&gt;"",'Plantes en Vert'!B46,"")</f>
        <v>GERANIUM ZONALE</v>
      </c>
      <c r="D3288" s="107" t="str">
        <f>IF('Plantes en Vert'!C46&lt;&gt;"",'Plantes en Vert'!C46,"")</f>
        <v xml:space="preserve">Iceberg pac </v>
      </c>
      <c r="E3288" s="103" t="str">
        <f>IF('Plantes en Vert'!H46&lt;&gt;"",'Plantes en Vert'!H46,"")</f>
        <v>Q. lim.</v>
      </c>
      <c r="F3288" s="103" t="str">
        <f>IF('Plantes en Vert'!E46&lt;&gt;"",'Plantes en Vert'!E46,"")</f>
        <v>B</v>
      </c>
      <c r="G3288" s="103" t="str">
        <f>IF('Plantes en Vert'!N46&lt;&gt;"",'Plantes en Vert'!N46,"")</f>
        <v>P1L</v>
      </c>
      <c r="H3288" s="103" t="str">
        <f>IF('Plantes en Vert'!I46&lt;&gt;"",'Plantes en Vert'!I46,"")</f>
        <v/>
      </c>
      <c r="I3288" s="103" t="str">
        <f>IF('Plantes en Vert'!J46&lt;&gt;"",'Plantes en Vert'!J46,"")</f>
        <v/>
      </c>
      <c r="J3288" s="103">
        <f>IF($J$9=36,'Plantes en Vert'!U46,IF($J$9=37,'Plantes en Vert'!V46,IF($J$9=38,'Plantes en Vert'!W46,IF($J$9=39,'Plantes en Vert'!X46,IF($J$9=40,'Plantes en Vert'!Y46,IF($J$9=41,'Plantes en Vert'!Z46,IF($J$9=42,'Plantes en Vert'!AA46,IF($J$9=43,'Plantes en Vert'!AB46,IF($J$9=44,'Plantes en Vert'!AC46,IF($J$9=45,'Plantes en Vert'!AD46,IF($J$9=46,'Plantes en Vert'!AE46,IF($J$9=47,'Plantes en Vert'!AF46,IF($J$9=48,'Plantes en Vert'!AG46,IF($J$9=49,'Plantes en Vert'!AH46,IF($J$9=50,'Plantes en Vert'!AI46,IF($J$9=51,'Plantes en Vert'!AJ46,IF($J$9=52,'Plantes en Vert'!AK46,IF($J$9=1,'Plantes en Vert'!AL46,IF($J$9=2,'Plantes en Vert'!AM46,IF($J$9=3,'Plantes en Vert'!AN46,IF($J$9=4,'Plantes en Vert'!AO46,IF($J$9=5,'Plantes en Vert'!AP46,IF($J$9=6,'Plantes en Vert'!AQ46,IF($J$9=7,'Plantes en Vert'!AR46,IF($J$9=8,'Plantes en Vert'!AS46,IF($J$9=9,'Plantes en Vert'!AT46,IF($J$9=10,'Plantes en Vert'!AU46,IF($J$9=11,'Plantes en Vert'!AV46,IF($J$9=12,'Plantes en Vert'!AW46,IF($J$9=13,'Plantes en Vert'!AX46,IF($J$9=14,'Plantes en Vert'!AY46,IF($J$9=15,'Plantes en Vert'!AZ46,IF($J$9=16,'Plantes en Vert'!BA46,IF($J$9=17,'Plantes en Vert'!BB46,IF($J$9=18,'Plantes en Vert'!BC46,IF($J$9=19,'Plantes en Vert'!BD46,IF($J$9=20,'Plantes en Vert'!BE46,IF($J$9=21,'Plantes en Vert'!BF46,IF($J$9=22,'Plantes en Vert'!BG46,IF($J$9=23,'Plantes en Vert'!BH46,IF($J$9=24,'Plantes en Vert'!BI46,IF($J$9=25,'Plantes en Vert'!BJ46,IF($J$9=26,'Plantes en Vert'!BK46,IF($J$9=27,'Plantes en Vert'!BL46,IF($J$9=28,'Plantes en Vert'!BM46,IF($J$9=29,'Plantes en Vert'!BN46,IF($J$9=30,'Plantes en Vert'!BO46,IF($J$9=31,'Plantes en Vert'!BP46,IF($J$9=32,'Plantes en Vert'!BQ46,IF($J$9=33,'Plantes en Vert'!BR46,IF($J$9=34,'Plantes en Vert'!BS46,IF($J$9=35,'Plantes en Vert'!BT46,))))))))))))))))))))))))))))))))))))))))))))))))))))</f>
        <v>0</v>
      </c>
      <c r="K3288" s="103" t="str">
        <f>IF('Plantes en Vert'!R46=0,"","Erreur")</f>
        <v/>
      </c>
    </row>
    <row r="3289" spans="1:11" x14ac:dyDescent="0.25">
      <c r="A3289" s="450"/>
      <c r="B3289" s="450"/>
      <c r="C3289" s="451" t="s">
        <v>1897</v>
      </c>
      <c r="D3289" s="451"/>
      <c r="E3289" s="450"/>
      <c r="F3289" s="450"/>
      <c r="G3289" s="450"/>
      <c r="H3289" s="450"/>
      <c r="I3289" s="450"/>
      <c r="J3289" s="450">
        <f>SUBTOTAL(9,J3287:J3288)</f>
        <v>0</v>
      </c>
      <c r="K3289" s="450"/>
    </row>
    <row r="3290" spans="1:11" x14ac:dyDescent="0.25">
      <c r="A3290" s="103" t="str">
        <f>IF('Plantes en Vert'!A47&lt;&gt;"",'Plantes en Vert'!A47,"")</f>
        <v/>
      </c>
      <c r="B3290" s="103" t="str">
        <f>IF('Plantes en Vert'!L47&lt;&gt;"",'Plantes en Vert'!L47,"")</f>
        <v>E</v>
      </c>
      <c r="C3290" s="107" t="str">
        <f>IF('Plantes en Vert'!B47&lt;&gt;"",'Plantes en Vert'!B47,"")</f>
        <v>GERANIUM ZONALE MAUVE ET VIOLET</v>
      </c>
      <c r="D3290" s="107" t="str">
        <f>IF('Plantes en Vert'!C47&lt;&gt;"",'Plantes en Vert'!C47,"")</f>
        <v/>
      </c>
      <c r="E3290" s="103" t="str">
        <f>IF('Plantes en Vert'!H47&lt;&gt;"",'Plantes en Vert'!H47,"")</f>
        <v/>
      </c>
      <c r="F3290" s="103" t="str">
        <f>IF('Plantes en Vert'!E47&lt;&gt;"",'Plantes en Vert'!E47,"")</f>
        <v/>
      </c>
      <c r="G3290" s="103" t="str">
        <f>IF('Plantes en Vert'!N47&lt;&gt;"",'Plantes en Vert'!N47,"")</f>
        <v/>
      </c>
      <c r="H3290" s="103" t="str">
        <f>IF('Plantes en Vert'!I47&lt;&gt;"",'Plantes en Vert'!I47,"")</f>
        <v/>
      </c>
      <c r="I3290" s="103" t="str">
        <f>IF('Plantes en Vert'!J47&lt;&gt;"",'Plantes en Vert'!J47,"")</f>
        <v/>
      </c>
      <c r="J3290" s="103">
        <f>IF($J$9=36,'Plantes en Vert'!U47,IF($J$9=37,'Plantes en Vert'!V47,IF($J$9=38,'Plantes en Vert'!W47,IF($J$9=39,'Plantes en Vert'!X47,IF($J$9=40,'Plantes en Vert'!Y47,IF($J$9=41,'Plantes en Vert'!Z47,IF($J$9=42,'Plantes en Vert'!AA47,IF($J$9=43,'Plantes en Vert'!AB47,IF($J$9=44,'Plantes en Vert'!AC47,IF($J$9=45,'Plantes en Vert'!AD47,IF($J$9=46,'Plantes en Vert'!AE47,IF($J$9=47,'Plantes en Vert'!AF47,IF($J$9=48,'Plantes en Vert'!AG47,IF($J$9=49,'Plantes en Vert'!AH47,IF($J$9=50,'Plantes en Vert'!AI47,IF($J$9=51,'Plantes en Vert'!AJ47,IF($J$9=52,'Plantes en Vert'!AK47,IF($J$9=1,'Plantes en Vert'!AL47,IF($J$9=2,'Plantes en Vert'!AM47,IF($J$9=3,'Plantes en Vert'!AN47,IF($J$9=4,'Plantes en Vert'!AO47,IF($J$9=5,'Plantes en Vert'!AP47,IF($J$9=6,'Plantes en Vert'!AQ47,IF($J$9=7,'Plantes en Vert'!AR47,IF($J$9=8,'Plantes en Vert'!AS47,IF($J$9=9,'Plantes en Vert'!AT47,IF($J$9=10,'Plantes en Vert'!AU47,IF($J$9=11,'Plantes en Vert'!AV47,IF($J$9=12,'Plantes en Vert'!AW47,IF($J$9=13,'Plantes en Vert'!AX47,IF($J$9=14,'Plantes en Vert'!AY47,IF($J$9=15,'Plantes en Vert'!AZ47,IF($J$9=16,'Plantes en Vert'!BA47,IF($J$9=17,'Plantes en Vert'!BB47,IF($J$9=18,'Plantes en Vert'!BC47,IF($J$9=19,'Plantes en Vert'!BD47,IF($J$9=20,'Plantes en Vert'!BE47,IF($J$9=21,'Plantes en Vert'!BF47,IF($J$9=22,'Plantes en Vert'!BG47,IF($J$9=23,'Plantes en Vert'!BH47,IF($J$9=24,'Plantes en Vert'!BI47,IF($J$9=25,'Plantes en Vert'!BJ47,IF($J$9=26,'Plantes en Vert'!BK47,IF($J$9=27,'Plantes en Vert'!BL47,IF($J$9=28,'Plantes en Vert'!BM47,IF($J$9=29,'Plantes en Vert'!BN47,IF($J$9=30,'Plantes en Vert'!BO47,IF($J$9=31,'Plantes en Vert'!BP47,IF($J$9=32,'Plantes en Vert'!BQ47,IF($J$9=33,'Plantes en Vert'!BR47,IF($J$9=34,'Plantes en Vert'!BS47,IF($J$9=35,'Plantes en Vert'!BT47,))))))))))))))))))))))))))))))))))))))))))))))))))))</f>
        <v>0</v>
      </c>
      <c r="K3290" s="103" t="str">
        <f>IF('Plantes en Vert'!R47=0,"","Erreur")</f>
        <v/>
      </c>
    </row>
    <row r="3291" spans="1:11" x14ac:dyDescent="0.25">
      <c r="A3291" s="103">
        <f>IF('Plantes en Vert'!A48&lt;&gt;"",'Plantes en Vert'!A48,"")</f>
        <v>24093</v>
      </c>
      <c r="B3291" s="103" t="str">
        <f>IF('Plantes en Vert'!L48&lt;&gt;"",'Plantes en Vert'!L48,"")</f>
        <v>Hall</v>
      </c>
      <c r="C3291" s="107" t="str">
        <f>IF('Plantes en Vert'!B48&lt;&gt;"",'Plantes en Vert'!B48,"")</f>
        <v>GERANIUM ZONALE</v>
      </c>
      <c r="D3291" s="107" t="str">
        <f>IF('Plantes en Vert'!C48&lt;&gt;"",'Plantes en Vert'!C48,"")</f>
        <v xml:space="preserve">Flower Fairy Berry pac </v>
      </c>
      <c r="E3291" s="103" t="str">
        <f>IF('Plantes en Vert'!H48&lt;&gt;"",'Plantes en Vert'!H48,"")</f>
        <v>Q. lim.</v>
      </c>
      <c r="F3291" s="103" t="str">
        <f>IF('Plantes en Vert'!E48&lt;&gt;"",'Plantes en Vert'!E48,"")</f>
        <v>B</v>
      </c>
      <c r="G3291" s="103" t="str">
        <f>IF('Plantes en Vert'!N48&lt;&gt;"",'Plantes en Vert'!N48,"")</f>
        <v>P1L</v>
      </c>
      <c r="H3291" s="103" t="str">
        <f>IF('Plantes en Vert'!I48&lt;&gt;"",'Plantes en Vert'!I48,"")</f>
        <v/>
      </c>
      <c r="I3291" s="103" t="str">
        <f>IF('Plantes en Vert'!J48&lt;&gt;"",'Plantes en Vert'!J48,"")</f>
        <v/>
      </c>
      <c r="J3291" s="103">
        <f>IF($J$9=36,'Plantes en Vert'!U48,IF($J$9=37,'Plantes en Vert'!V48,IF($J$9=38,'Plantes en Vert'!W48,IF($J$9=39,'Plantes en Vert'!X48,IF($J$9=40,'Plantes en Vert'!Y48,IF($J$9=41,'Plantes en Vert'!Z48,IF($J$9=42,'Plantes en Vert'!AA48,IF($J$9=43,'Plantes en Vert'!AB48,IF($J$9=44,'Plantes en Vert'!AC48,IF($J$9=45,'Plantes en Vert'!AD48,IF($J$9=46,'Plantes en Vert'!AE48,IF($J$9=47,'Plantes en Vert'!AF48,IF($J$9=48,'Plantes en Vert'!AG48,IF($J$9=49,'Plantes en Vert'!AH48,IF($J$9=50,'Plantes en Vert'!AI48,IF($J$9=51,'Plantes en Vert'!AJ48,IF($J$9=52,'Plantes en Vert'!AK48,IF($J$9=1,'Plantes en Vert'!AL48,IF($J$9=2,'Plantes en Vert'!AM48,IF($J$9=3,'Plantes en Vert'!AN48,IF($J$9=4,'Plantes en Vert'!AO48,IF($J$9=5,'Plantes en Vert'!AP48,IF($J$9=6,'Plantes en Vert'!AQ48,IF($J$9=7,'Plantes en Vert'!AR48,IF($J$9=8,'Plantes en Vert'!AS48,IF($J$9=9,'Plantes en Vert'!AT48,IF($J$9=10,'Plantes en Vert'!AU48,IF($J$9=11,'Plantes en Vert'!AV48,IF($J$9=12,'Plantes en Vert'!AW48,IF($J$9=13,'Plantes en Vert'!AX48,IF($J$9=14,'Plantes en Vert'!AY48,IF($J$9=15,'Plantes en Vert'!AZ48,IF($J$9=16,'Plantes en Vert'!BA48,IF($J$9=17,'Plantes en Vert'!BB48,IF($J$9=18,'Plantes en Vert'!BC48,IF($J$9=19,'Plantes en Vert'!BD48,IF($J$9=20,'Plantes en Vert'!BE48,IF($J$9=21,'Plantes en Vert'!BF48,IF($J$9=22,'Plantes en Vert'!BG48,IF($J$9=23,'Plantes en Vert'!BH48,IF($J$9=24,'Plantes en Vert'!BI48,IF($J$9=25,'Plantes en Vert'!BJ48,IF($J$9=26,'Plantes en Vert'!BK48,IF($J$9=27,'Plantes en Vert'!BL48,IF($J$9=28,'Plantes en Vert'!BM48,IF($J$9=29,'Plantes en Vert'!BN48,IF($J$9=30,'Plantes en Vert'!BO48,IF($J$9=31,'Plantes en Vert'!BP48,IF($J$9=32,'Plantes en Vert'!BQ48,IF($J$9=33,'Plantes en Vert'!BR48,IF($J$9=34,'Plantes en Vert'!BS48,IF($J$9=35,'Plantes en Vert'!BT48,))))))))))))))))))))))))))))))))))))))))))))))))))))</f>
        <v>0</v>
      </c>
      <c r="K3291" s="103" t="str">
        <f>IF('Plantes en Vert'!R48=0,"","Erreur")</f>
        <v/>
      </c>
    </row>
    <row r="3292" spans="1:11" x14ac:dyDescent="0.25">
      <c r="A3292" s="103">
        <f>IF('Plantes en Vert'!A49&lt;&gt;"",'Plantes en Vert'!A49,"")</f>
        <v>24091</v>
      </c>
      <c r="B3292" s="103" t="str">
        <f>IF('Plantes en Vert'!L49&lt;&gt;"",'Plantes en Vert'!L49,"")</f>
        <v>Hall</v>
      </c>
      <c r="C3292" s="107" t="str">
        <f>IF('Plantes en Vert'!B49&lt;&gt;"",'Plantes en Vert'!B49,"")</f>
        <v>GERANIUM ZONALE</v>
      </c>
      <c r="D3292" s="107" t="str">
        <f>IF('Plantes en Vert'!C49&lt;&gt;"",'Plantes en Vert'!C49,"")</f>
        <v xml:space="preserve">Foxy pac </v>
      </c>
      <c r="E3292" s="103" t="str">
        <f>IF('Plantes en Vert'!H49&lt;&gt;"",'Plantes en Vert'!H49,"")</f>
        <v>Q. lim.</v>
      </c>
      <c r="F3292" s="103" t="str">
        <f>IF('Plantes en Vert'!E49&lt;&gt;"",'Plantes en Vert'!E49,"")</f>
        <v>B</v>
      </c>
      <c r="G3292" s="103" t="str">
        <f>IF('Plantes en Vert'!N49&lt;&gt;"",'Plantes en Vert'!N49,"")</f>
        <v>P1L</v>
      </c>
      <c r="H3292" s="103" t="str">
        <f>IF('Plantes en Vert'!I49&lt;&gt;"",'Plantes en Vert'!I49,"")</f>
        <v/>
      </c>
      <c r="I3292" s="103" t="str">
        <f>IF('Plantes en Vert'!J49&lt;&gt;"",'Plantes en Vert'!J49,"")</f>
        <v/>
      </c>
      <c r="J3292" s="103">
        <f>IF($J$9=36,'Plantes en Vert'!U49,IF($J$9=37,'Plantes en Vert'!V49,IF($J$9=38,'Plantes en Vert'!W49,IF($J$9=39,'Plantes en Vert'!X49,IF($J$9=40,'Plantes en Vert'!Y49,IF($J$9=41,'Plantes en Vert'!Z49,IF($J$9=42,'Plantes en Vert'!AA49,IF($J$9=43,'Plantes en Vert'!AB49,IF($J$9=44,'Plantes en Vert'!AC49,IF($J$9=45,'Plantes en Vert'!AD49,IF($J$9=46,'Plantes en Vert'!AE49,IF($J$9=47,'Plantes en Vert'!AF49,IF($J$9=48,'Plantes en Vert'!AG49,IF($J$9=49,'Plantes en Vert'!AH49,IF($J$9=50,'Plantes en Vert'!AI49,IF($J$9=51,'Plantes en Vert'!AJ49,IF($J$9=52,'Plantes en Vert'!AK49,IF($J$9=1,'Plantes en Vert'!AL49,IF($J$9=2,'Plantes en Vert'!AM49,IF($J$9=3,'Plantes en Vert'!AN49,IF($J$9=4,'Plantes en Vert'!AO49,IF($J$9=5,'Plantes en Vert'!AP49,IF($J$9=6,'Plantes en Vert'!AQ49,IF($J$9=7,'Plantes en Vert'!AR49,IF($J$9=8,'Plantes en Vert'!AS49,IF($J$9=9,'Plantes en Vert'!AT49,IF($J$9=10,'Plantes en Vert'!AU49,IF($J$9=11,'Plantes en Vert'!AV49,IF($J$9=12,'Plantes en Vert'!AW49,IF($J$9=13,'Plantes en Vert'!AX49,IF($J$9=14,'Plantes en Vert'!AY49,IF($J$9=15,'Plantes en Vert'!AZ49,IF($J$9=16,'Plantes en Vert'!BA49,IF($J$9=17,'Plantes en Vert'!BB49,IF($J$9=18,'Plantes en Vert'!BC49,IF($J$9=19,'Plantes en Vert'!BD49,IF($J$9=20,'Plantes en Vert'!BE49,IF($J$9=21,'Plantes en Vert'!BF49,IF($J$9=22,'Plantes en Vert'!BG49,IF($J$9=23,'Plantes en Vert'!BH49,IF($J$9=24,'Plantes en Vert'!BI49,IF($J$9=25,'Plantes en Vert'!BJ49,IF($J$9=26,'Plantes en Vert'!BK49,IF($J$9=27,'Plantes en Vert'!BL49,IF($J$9=28,'Plantes en Vert'!BM49,IF($J$9=29,'Plantes en Vert'!BN49,IF($J$9=30,'Plantes en Vert'!BO49,IF($J$9=31,'Plantes en Vert'!BP49,IF($J$9=32,'Plantes en Vert'!BQ49,IF($J$9=33,'Plantes en Vert'!BR49,IF($J$9=34,'Plantes en Vert'!BS49,IF($J$9=35,'Plantes en Vert'!BT49,))))))))))))))))))))))))))))))))))))))))))))))))))))</f>
        <v>0</v>
      </c>
      <c r="K3292" s="103" t="str">
        <f>IF('Plantes en Vert'!R49=0,"","Erreur")</f>
        <v/>
      </c>
    </row>
    <row r="3293" spans="1:11" x14ac:dyDescent="0.25">
      <c r="A3293" s="103">
        <f>IF('Plantes en Vert'!A50&lt;&gt;"",'Plantes en Vert'!A50,"")</f>
        <v>21817</v>
      </c>
      <c r="B3293" s="103" t="str">
        <f>IF('Plantes en Vert'!L50&lt;&gt;"",'Plantes en Vert'!L50,"")</f>
        <v>Hall</v>
      </c>
      <c r="C3293" s="107" t="str">
        <f>IF('Plantes en Vert'!B50&lt;&gt;"",'Plantes en Vert'!B50,"")</f>
        <v>GERANIUM ZONALE</v>
      </c>
      <c r="D3293" s="107" t="str">
        <f>IF('Plantes en Vert'!C50&lt;&gt;"",'Plantes en Vert'!C50,"")</f>
        <v xml:space="preserve">Icecrystal pac </v>
      </c>
      <c r="E3293" s="103" t="str">
        <f>IF('Plantes en Vert'!H50&lt;&gt;"",'Plantes en Vert'!H50,"")</f>
        <v>Q. lim.</v>
      </c>
      <c r="F3293" s="103" t="str">
        <f>IF('Plantes en Vert'!E50&lt;&gt;"",'Plantes en Vert'!E50,"")</f>
        <v>B</v>
      </c>
      <c r="G3293" s="103" t="str">
        <f>IF('Plantes en Vert'!N50&lt;&gt;"",'Plantes en Vert'!N50,"")</f>
        <v>P1L</v>
      </c>
      <c r="H3293" s="103" t="str">
        <f>IF('Plantes en Vert'!I50&lt;&gt;"",'Plantes en Vert'!I50,"")</f>
        <v/>
      </c>
      <c r="I3293" s="103" t="str">
        <f>IF('Plantes en Vert'!J50&lt;&gt;"",'Plantes en Vert'!J50,"")</f>
        <v/>
      </c>
      <c r="J3293" s="103">
        <f>IF($J$9=36,'Plantes en Vert'!U50,IF($J$9=37,'Plantes en Vert'!V50,IF($J$9=38,'Plantes en Vert'!W50,IF($J$9=39,'Plantes en Vert'!X50,IF($J$9=40,'Plantes en Vert'!Y50,IF($J$9=41,'Plantes en Vert'!Z50,IF($J$9=42,'Plantes en Vert'!AA50,IF($J$9=43,'Plantes en Vert'!AB50,IF($J$9=44,'Plantes en Vert'!AC50,IF($J$9=45,'Plantes en Vert'!AD50,IF($J$9=46,'Plantes en Vert'!AE50,IF($J$9=47,'Plantes en Vert'!AF50,IF($J$9=48,'Plantes en Vert'!AG50,IF($J$9=49,'Plantes en Vert'!AH50,IF($J$9=50,'Plantes en Vert'!AI50,IF($J$9=51,'Plantes en Vert'!AJ50,IF($J$9=52,'Plantes en Vert'!AK50,IF($J$9=1,'Plantes en Vert'!AL50,IF($J$9=2,'Plantes en Vert'!AM50,IF($J$9=3,'Plantes en Vert'!AN50,IF($J$9=4,'Plantes en Vert'!AO50,IF($J$9=5,'Plantes en Vert'!AP50,IF($J$9=6,'Plantes en Vert'!AQ50,IF($J$9=7,'Plantes en Vert'!AR50,IF($J$9=8,'Plantes en Vert'!AS50,IF($J$9=9,'Plantes en Vert'!AT50,IF($J$9=10,'Plantes en Vert'!AU50,IF($J$9=11,'Plantes en Vert'!AV50,IF($J$9=12,'Plantes en Vert'!AW50,IF($J$9=13,'Plantes en Vert'!AX50,IF($J$9=14,'Plantes en Vert'!AY50,IF($J$9=15,'Plantes en Vert'!AZ50,IF($J$9=16,'Plantes en Vert'!BA50,IF($J$9=17,'Plantes en Vert'!BB50,IF($J$9=18,'Plantes en Vert'!BC50,IF($J$9=19,'Plantes en Vert'!BD50,IF($J$9=20,'Plantes en Vert'!BE50,IF($J$9=21,'Plantes en Vert'!BF50,IF($J$9=22,'Plantes en Vert'!BG50,IF($J$9=23,'Plantes en Vert'!BH50,IF($J$9=24,'Plantes en Vert'!BI50,IF($J$9=25,'Plantes en Vert'!BJ50,IF($J$9=26,'Plantes en Vert'!BK50,IF($J$9=27,'Plantes en Vert'!BL50,IF($J$9=28,'Plantes en Vert'!BM50,IF($J$9=29,'Plantes en Vert'!BN50,IF($J$9=30,'Plantes en Vert'!BO50,IF($J$9=31,'Plantes en Vert'!BP50,IF($J$9=32,'Plantes en Vert'!BQ50,IF($J$9=33,'Plantes en Vert'!BR50,IF($J$9=34,'Plantes en Vert'!BS50,IF($J$9=35,'Plantes en Vert'!BT50,))))))))))))))))))))))))))))))))))))))))))))))))))))</f>
        <v>0</v>
      </c>
      <c r="K3293" s="103" t="str">
        <f>IF('Plantes en Vert'!R50=0,"","Erreur")</f>
        <v/>
      </c>
    </row>
    <row r="3294" spans="1:11" x14ac:dyDescent="0.25">
      <c r="A3294" s="103">
        <f>IF('Plantes en Vert'!A51&lt;&gt;"",'Plantes en Vert'!A51,"")</f>
        <v>21808</v>
      </c>
      <c r="B3294" s="103" t="str">
        <f>IF('Plantes en Vert'!L51&lt;&gt;"",'Plantes en Vert'!L51,"")</f>
        <v>Hall</v>
      </c>
      <c r="C3294" s="107" t="str">
        <f>IF('Plantes en Vert'!B51&lt;&gt;"",'Plantes en Vert'!B51,"")</f>
        <v>GERANIUM ZONALE</v>
      </c>
      <c r="D3294" s="107" t="str">
        <f>IF('Plantes en Vert'!C51&lt;&gt;"",'Plantes en Vert'!C51,"")</f>
        <v xml:space="preserve">Joigny technigera </v>
      </c>
      <c r="E3294" s="103" t="str">
        <f>IF('Plantes en Vert'!H51&lt;&gt;"",'Plantes en Vert'!H51,"")</f>
        <v>Q. lim.</v>
      </c>
      <c r="F3294" s="103" t="str">
        <f>IF('Plantes en Vert'!E51&lt;&gt;"",'Plantes en Vert'!E51,"")</f>
        <v>B</v>
      </c>
      <c r="G3294" s="103" t="str">
        <f>IF('Plantes en Vert'!N51&lt;&gt;"",'Plantes en Vert'!N51,"")</f>
        <v>P1L</v>
      </c>
      <c r="H3294" s="103" t="str">
        <f>IF('Plantes en Vert'!I51&lt;&gt;"",'Plantes en Vert'!I51,"")</f>
        <v/>
      </c>
      <c r="I3294" s="103" t="str">
        <f>IF('Plantes en Vert'!J51&lt;&gt;"",'Plantes en Vert'!J51,"")</f>
        <v/>
      </c>
      <c r="J3294" s="103">
        <f>IF($J$9=36,'Plantes en Vert'!U51,IF($J$9=37,'Plantes en Vert'!V51,IF($J$9=38,'Plantes en Vert'!W51,IF($J$9=39,'Plantes en Vert'!X51,IF($J$9=40,'Plantes en Vert'!Y51,IF($J$9=41,'Plantes en Vert'!Z51,IF($J$9=42,'Plantes en Vert'!AA51,IF($J$9=43,'Plantes en Vert'!AB51,IF($J$9=44,'Plantes en Vert'!AC51,IF($J$9=45,'Plantes en Vert'!AD51,IF($J$9=46,'Plantes en Vert'!AE51,IF($J$9=47,'Plantes en Vert'!AF51,IF($J$9=48,'Plantes en Vert'!AG51,IF($J$9=49,'Plantes en Vert'!AH51,IF($J$9=50,'Plantes en Vert'!AI51,IF($J$9=51,'Plantes en Vert'!AJ51,IF($J$9=52,'Plantes en Vert'!AK51,IF($J$9=1,'Plantes en Vert'!AL51,IF($J$9=2,'Plantes en Vert'!AM51,IF($J$9=3,'Plantes en Vert'!AN51,IF($J$9=4,'Plantes en Vert'!AO51,IF($J$9=5,'Plantes en Vert'!AP51,IF($J$9=6,'Plantes en Vert'!AQ51,IF($J$9=7,'Plantes en Vert'!AR51,IF($J$9=8,'Plantes en Vert'!AS51,IF($J$9=9,'Plantes en Vert'!AT51,IF($J$9=10,'Plantes en Vert'!AU51,IF($J$9=11,'Plantes en Vert'!AV51,IF($J$9=12,'Plantes en Vert'!AW51,IF($J$9=13,'Plantes en Vert'!AX51,IF($J$9=14,'Plantes en Vert'!AY51,IF($J$9=15,'Plantes en Vert'!AZ51,IF($J$9=16,'Plantes en Vert'!BA51,IF($J$9=17,'Plantes en Vert'!BB51,IF($J$9=18,'Plantes en Vert'!BC51,IF($J$9=19,'Plantes en Vert'!BD51,IF($J$9=20,'Plantes en Vert'!BE51,IF($J$9=21,'Plantes en Vert'!BF51,IF($J$9=22,'Plantes en Vert'!BG51,IF($J$9=23,'Plantes en Vert'!BH51,IF($J$9=24,'Plantes en Vert'!BI51,IF($J$9=25,'Plantes en Vert'!BJ51,IF($J$9=26,'Plantes en Vert'!BK51,IF($J$9=27,'Plantes en Vert'!BL51,IF($J$9=28,'Plantes en Vert'!BM51,IF($J$9=29,'Plantes en Vert'!BN51,IF($J$9=30,'Plantes en Vert'!BO51,IF($J$9=31,'Plantes en Vert'!BP51,IF($J$9=32,'Plantes en Vert'!BQ51,IF($J$9=33,'Plantes en Vert'!BR51,IF($J$9=34,'Plantes en Vert'!BS51,IF($J$9=35,'Plantes en Vert'!BT51,))))))))))))))))))))))))))))))))))))))))))))))))))))</f>
        <v>0</v>
      </c>
      <c r="K3294" s="103" t="str">
        <f>IF('Plantes en Vert'!R51=0,"","Erreur")</f>
        <v/>
      </c>
    </row>
    <row r="3295" spans="1:11" x14ac:dyDescent="0.25">
      <c r="A3295" s="103">
        <f>IF('Plantes en Vert'!A52&lt;&gt;"",'Plantes en Vert'!A52,"")</f>
        <v>21821</v>
      </c>
      <c r="B3295" s="103" t="str">
        <f>IF('Plantes en Vert'!L52&lt;&gt;"",'Plantes en Vert'!L52,"")</f>
        <v>Hall</v>
      </c>
      <c r="C3295" s="107" t="str">
        <f>IF('Plantes en Vert'!B52&lt;&gt;"",'Plantes en Vert'!B52,"")</f>
        <v>GERANIUM ZONALE</v>
      </c>
      <c r="D3295" s="107" t="str">
        <f>IF('Plantes en Vert'!C52&lt;&gt;"",'Plantes en Vert'!C52,"")</f>
        <v xml:space="preserve">Shocking violet pac </v>
      </c>
      <c r="E3295" s="103" t="str">
        <f>IF('Plantes en Vert'!H52&lt;&gt;"",'Plantes en Vert'!H52,"")</f>
        <v>Q. lim.</v>
      </c>
      <c r="F3295" s="103" t="str">
        <f>IF('Plantes en Vert'!E52&lt;&gt;"",'Plantes en Vert'!E52,"")</f>
        <v>B</v>
      </c>
      <c r="G3295" s="103" t="str">
        <f>IF('Plantes en Vert'!N52&lt;&gt;"",'Plantes en Vert'!N52,"")</f>
        <v>P1L</v>
      </c>
      <c r="H3295" s="103" t="str">
        <f>IF('Plantes en Vert'!I52&lt;&gt;"",'Plantes en Vert'!I52,"")</f>
        <v/>
      </c>
      <c r="I3295" s="103" t="str">
        <f>IF('Plantes en Vert'!J52&lt;&gt;"",'Plantes en Vert'!J52,"")</f>
        <v/>
      </c>
      <c r="J3295" s="103">
        <f>IF($J$9=36,'Plantes en Vert'!U52,IF($J$9=37,'Plantes en Vert'!V52,IF($J$9=38,'Plantes en Vert'!W52,IF($J$9=39,'Plantes en Vert'!X52,IF($J$9=40,'Plantes en Vert'!Y52,IF($J$9=41,'Plantes en Vert'!Z52,IF($J$9=42,'Plantes en Vert'!AA52,IF($J$9=43,'Plantes en Vert'!AB52,IF($J$9=44,'Plantes en Vert'!AC52,IF($J$9=45,'Plantes en Vert'!AD52,IF($J$9=46,'Plantes en Vert'!AE52,IF($J$9=47,'Plantes en Vert'!AF52,IF($J$9=48,'Plantes en Vert'!AG52,IF($J$9=49,'Plantes en Vert'!AH52,IF($J$9=50,'Plantes en Vert'!AI52,IF($J$9=51,'Plantes en Vert'!AJ52,IF($J$9=52,'Plantes en Vert'!AK52,IF($J$9=1,'Plantes en Vert'!AL52,IF($J$9=2,'Plantes en Vert'!AM52,IF($J$9=3,'Plantes en Vert'!AN52,IF($J$9=4,'Plantes en Vert'!AO52,IF($J$9=5,'Plantes en Vert'!AP52,IF($J$9=6,'Plantes en Vert'!AQ52,IF($J$9=7,'Plantes en Vert'!AR52,IF($J$9=8,'Plantes en Vert'!AS52,IF($J$9=9,'Plantes en Vert'!AT52,IF($J$9=10,'Plantes en Vert'!AU52,IF($J$9=11,'Plantes en Vert'!AV52,IF($J$9=12,'Plantes en Vert'!AW52,IF($J$9=13,'Plantes en Vert'!AX52,IF($J$9=14,'Plantes en Vert'!AY52,IF($J$9=15,'Plantes en Vert'!AZ52,IF($J$9=16,'Plantes en Vert'!BA52,IF($J$9=17,'Plantes en Vert'!BB52,IF($J$9=18,'Plantes en Vert'!BC52,IF($J$9=19,'Plantes en Vert'!BD52,IF($J$9=20,'Plantes en Vert'!BE52,IF($J$9=21,'Plantes en Vert'!BF52,IF($J$9=22,'Plantes en Vert'!BG52,IF($J$9=23,'Plantes en Vert'!BH52,IF($J$9=24,'Plantes en Vert'!BI52,IF($J$9=25,'Plantes en Vert'!BJ52,IF($J$9=26,'Plantes en Vert'!BK52,IF($J$9=27,'Plantes en Vert'!BL52,IF($J$9=28,'Plantes en Vert'!BM52,IF($J$9=29,'Plantes en Vert'!BN52,IF($J$9=30,'Plantes en Vert'!BO52,IF($J$9=31,'Plantes en Vert'!BP52,IF($J$9=32,'Plantes en Vert'!BQ52,IF($J$9=33,'Plantes en Vert'!BR52,IF($J$9=34,'Plantes en Vert'!BS52,IF($J$9=35,'Plantes en Vert'!BT52,))))))))))))))))))))))))))))))))))))))))))))))))))))</f>
        <v>0</v>
      </c>
      <c r="K3295" s="103" t="str">
        <f>IF('Plantes en Vert'!R52=0,"","Erreur")</f>
        <v/>
      </c>
    </row>
    <row r="3296" spans="1:11" x14ac:dyDescent="0.25">
      <c r="A3296" s="450"/>
      <c r="B3296" s="450"/>
      <c r="C3296" s="451" t="s">
        <v>1897</v>
      </c>
      <c r="D3296" s="451"/>
      <c r="E3296" s="450"/>
      <c r="F3296" s="450"/>
      <c r="G3296" s="450"/>
      <c r="H3296" s="450"/>
      <c r="I3296" s="450"/>
      <c r="J3296" s="450">
        <f>SUBTOTAL(9,J3290:J3295)</f>
        <v>0</v>
      </c>
      <c r="K3296" s="450"/>
    </row>
    <row r="3297" spans="1:11" x14ac:dyDescent="0.25">
      <c r="A3297" s="103" t="str">
        <f>IF('Plantes en Vert'!A53&lt;&gt;"",'Plantes en Vert'!A53,"")</f>
        <v/>
      </c>
      <c r="B3297" s="103" t="str">
        <f>IF('Plantes en Vert'!L53&lt;&gt;"",'Plantes en Vert'!L53,"")</f>
        <v>E</v>
      </c>
      <c r="C3297" s="107" t="str">
        <f>IF('Plantes en Vert'!B53&lt;&gt;"",'Plantes en Vert'!B53,"")</f>
        <v>GERANIUM ZONALE ROSE ET SAUMON</v>
      </c>
      <c r="D3297" s="107" t="str">
        <f>IF('Plantes en Vert'!C53&lt;&gt;"",'Plantes en Vert'!C53,"")</f>
        <v/>
      </c>
      <c r="E3297" s="103" t="str">
        <f>IF('Plantes en Vert'!H53&lt;&gt;"",'Plantes en Vert'!H53,"")</f>
        <v/>
      </c>
      <c r="F3297" s="103" t="str">
        <f>IF('Plantes en Vert'!E53&lt;&gt;"",'Plantes en Vert'!E53,"")</f>
        <v/>
      </c>
      <c r="G3297" s="103" t="str">
        <f>IF('Plantes en Vert'!N53&lt;&gt;"",'Plantes en Vert'!N53,"")</f>
        <v/>
      </c>
      <c r="H3297" s="103" t="str">
        <f>IF('Plantes en Vert'!I53&lt;&gt;"",'Plantes en Vert'!I53,"")</f>
        <v/>
      </c>
      <c r="I3297" s="103" t="str">
        <f>IF('Plantes en Vert'!J53&lt;&gt;"",'Plantes en Vert'!J53,"")</f>
        <v/>
      </c>
      <c r="J3297" s="103">
        <f>IF($J$9=36,'Plantes en Vert'!U53,IF($J$9=37,'Plantes en Vert'!V53,IF($J$9=38,'Plantes en Vert'!W53,IF($J$9=39,'Plantes en Vert'!X53,IF($J$9=40,'Plantes en Vert'!Y53,IF($J$9=41,'Plantes en Vert'!Z53,IF($J$9=42,'Plantes en Vert'!AA53,IF($J$9=43,'Plantes en Vert'!AB53,IF($J$9=44,'Plantes en Vert'!AC53,IF($J$9=45,'Plantes en Vert'!AD53,IF($J$9=46,'Plantes en Vert'!AE53,IF($J$9=47,'Plantes en Vert'!AF53,IF($J$9=48,'Plantes en Vert'!AG53,IF($J$9=49,'Plantes en Vert'!AH53,IF($J$9=50,'Plantes en Vert'!AI53,IF($J$9=51,'Plantes en Vert'!AJ53,IF($J$9=52,'Plantes en Vert'!AK53,IF($J$9=1,'Plantes en Vert'!AL53,IF($J$9=2,'Plantes en Vert'!AM53,IF($J$9=3,'Plantes en Vert'!AN53,IF($J$9=4,'Plantes en Vert'!AO53,IF($J$9=5,'Plantes en Vert'!AP53,IF($J$9=6,'Plantes en Vert'!AQ53,IF($J$9=7,'Plantes en Vert'!AR53,IF($J$9=8,'Plantes en Vert'!AS53,IF($J$9=9,'Plantes en Vert'!AT53,IF($J$9=10,'Plantes en Vert'!AU53,IF($J$9=11,'Plantes en Vert'!AV53,IF($J$9=12,'Plantes en Vert'!AW53,IF($J$9=13,'Plantes en Vert'!AX53,IF($J$9=14,'Plantes en Vert'!AY53,IF($J$9=15,'Plantes en Vert'!AZ53,IF($J$9=16,'Plantes en Vert'!BA53,IF($J$9=17,'Plantes en Vert'!BB53,IF($J$9=18,'Plantes en Vert'!BC53,IF($J$9=19,'Plantes en Vert'!BD53,IF($J$9=20,'Plantes en Vert'!BE53,IF($J$9=21,'Plantes en Vert'!BF53,IF($J$9=22,'Plantes en Vert'!BG53,IF($J$9=23,'Plantes en Vert'!BH53,IF($J$9=24,'Plantes en Vert'!BI53,IF($J$9=25,'Plantes en Vert'!BJ53,IF($J$9=26,'Plantes en Vert'!BK53,IF($J$9=27,'Plantes en Vert'!BL53,IF($J$9=28,'Plantes en Vert'!BM53,IF($J$9=29,'Plantes en Vert'!BN53,IF($J$9=30,'Plantes en Vert'!BO53,IF($J$9=31,'Plantes en Vert'!BP53,IF($J$9=32,'Plantes en Vert'!BQ53,IF($J$9=33,'Plantes en Vert'!BR53,IF($J$9=34,'Plantes en Vert'!BS53,IF($J$9=35,'Plantes en Vert'!BT53,))))))))))))))))))))))))))))))))))))))))))))))))))))</f>
        <v>0</v>
      </c>
      <c r="K3297" s="103" t="str">
        <f>IF('Plantes en Vert'!R53=0,"","Erreur")</f>
        <v/>
      </c>
    </row>
    <row r="3298" spans="1:11" x14ac:dyDescent="0.25">
      <c r="A3298" s="103">
        <f>IF('Plantes en Vert'!A54&lt;&gt;"",'Plantes en Vert'!A54,"")</f>
        <v>21823</v>
      </c>
      <c r="B3298" s="103" t="str">
        <f>IF('Plantes en Vert'!L54&lt;&gt;"",'Plantes en Vert'!L54,"")</f>
        <v>Hall</v>
      </c>
      <c r="C3298" s="107" t="str">
        <f>IF('Plantes en Vert'!B54&lt;&gt;"",'Plantes en Vert'!B54,"")</f>
        <v>GERANIUM ZONALE</v>
      </c>
      <c r="D3298" s="107" t="str">
        <f>IF('Plantes en Vert'!C54&lt;&gt;"",'Plantes en Vert'!C54,"")</f>
        <v xml:space="preserve">Evian technigera </v>
      </c>
      <c r="E3298" s="103" t="str">
        <f>IF('Plantes en Vert'!H54&lt;&gt;"",'Plantes en Vert'!H54,"")</f>
        <v>Q. lim.</v>
      </c>
      <c r="F3298" s="103" t="str">
        <f>IF('Plantes en Vert'!E54&lt;&gt;"",'Plantes en Vert'!E54,"")</f>
        <v>B</v>
      </c>
      <c r="G3298" s="103" t="str">
        <f>IF('Plantes en Vert'!N54&lt;&gt;"",'Plantes en Vert'!N54,"")</f>
        <v>P1L</v>
      </c>
      <c r="H3298" s="103" t="str">
        <f>IF('Plantes en Vert'!I54&lt;&gt;"",'Plantes en Vert'!I54,"")</f>
        <v/>
      </c>
      <c r="I3298" s="103" t="str">
        <f>IF('Plantes en Vert'!J54&lt;&gt;"",'Plantes en Vert'!J54,"")</f>
        <v/>
      </c>
      <c r="J3298" s="103">
        <f>IF($J$9=36,'Plantes en Vert'!U54,IF($J$9=37,'Plantes en Vert'!V54,IF($J$9=38,'Plantes en Vert'!W54,IF($J$9=39,'Plantes en Vert'!X54,IF($J$9=40,'Plantes en Vert'!Y54,IF($J$9=41,'Plantes en Vert'!Z54,IF($J$9=42,'Plantes en Vert'!AA54,IF($J$9=43,'Plantes en Vert'!AB54,IF($J$9=44,'Plantes en Vert'!AC54,IF($J$9=45,'Plantes en Vert'!AD54,IF($J$9=46,'Plantes en Vert'!AE54,IF($J$9=47,'Plantes en Vert'!AF54,IF($J$9=48,'Plantes en Vert'!AG54,IF($J$9=49,'Plantes en Vert'!AH54,IF($J$9=50,'Plantes en Vert'!AI54,IF($J$9=51,'Plantes en Vert'!AJ54,IF($J$9=52,'Plantes en Vert'!AK54,IF($J$9=1,'Plantes en Vert'!AL54,IF($J$9=2,'Plantes en Vert'!AM54,IF($J$9=3,'Plantes en Vert'!AN54,IF($J$9=4,'Plantes en Vert'!AO54,IF($J$9=5,'Plantes en Vert'!AP54,IF($J$9=6,'Plantes en Vert'!AQ54,IF($J$9=7,'Plantes en Vert'!AR54,IF($J$9=8,'Plantes en Vert'!AS54,IF($J$9=9,'Plantes en Vert'!AT54,IF($J$9=10,'Plantes en Vert'!AU54,IF($J$9=11,'Plantes en Vert'!AV54,IF($J$9=12,'Plantes en Vert'!AW54,IF($J$9=13,'Plantes en Vert'!AX54,IF($J$9=14,'Plantes en Vert'!AY54,IF($J$9=15,'Plantes en Vert'!AZ54,IF($J$9=16,'Plantes en Vert'!BA54,IF($J$9=17,'Plantes en Vert'!BB54,IF($J$9=18,'Plantes en Vert'!BC54,IF($J$9=19,'Plantes en Vert'!BD54,IF($J$9=20,'Plantes en Vert'!BE54,IF($J$9=21,'Plantes en Vert'!BF54,IF($J$9=22,'Plantes en Vert'!BG54,IF($J$9=23,'Plantes en Vert'!BH54,IF($J$9=24,'Plantes en Vert'!BI54,IF($J$9=25,'Plantes en Vert'!BJ54,IF($J$9=26,'Plantes en Vert'!BK54,IF($J$9=27,'Plantes en Vert'!BL54,IF($J$9=28,'Plantes en Vert'!BM54,IF($J$9=29,'Plantes en Vert'!BN54,IF($J$9=30,'Plantes en Vert'!BO54,IF($J$9=31,'Plantes en Vert'!BP54,IF($J$9=32,'Plantes en Vert'!BQ54,IF($J$9=33,'Plantes en Vert'!BR54,IF($J$9=34,'Plantes en Vert'!BS54,IF($J$9=35,'Plantes en Vert'!BT54,))))))))))))))))))))))))))))))))))))))))))))))))))))</f>
        <v>0</v>
      </c>
      <c r="K3298" s="103" t="str">
        <f>IF('Plantes en Vert'!R54=0,"","Erreur")</f>
        <v/>
      </c>
    </row>
    <row r="3299" spans="1:11" x14ac:dyDescent="0.25">
      <c r="A3299" s="103">
        <f>IF('Plantes en Vert'!A55&lt;&gt;"",'Plantes en Vert'!A55,"")</f>
        <v>21819</v>
      </c>
      <c r="B3299" s="103" t="str">
        <f>IF('Plantes en Vert'!L55&lt;&gt;"",'Plantes en Vert'!L55,"")</f>
        <v>Hall</v>
      </c>
      <c r="C3299" s="107" t="str">
        <f>IF('Plantes en Vert'!B55&lt;&gt;"",'Plantes en Vert'!B55,"")</f>
        <v>GERANIUM ZONALE</v>
      </c>
      <c r="D3299" s="107" t="str">
        <f>IF('Plantes en Vert'!C55&lt;&gt;"",'Plantes en Vert'!C55,"")</f>
        <v xml:space="preserve">Ile de Beauté technigera </v>
      </c>
      <c r="E3299" s="103" t="str">
        <f>IF('Plantes en Vert'!H55&lt;&gt;"",'Plantes en Vert'!H55,"")</f>
        <v>Q. lim.</v>
      </c>
      <c r="F3299" s="103" t="str">
        <f>IF('Plantes en Vert'!E55&lt;&gt;"",'Plantes en Vert'!E55,"")</f>
        <v>B</v>
      </c>
      <c r="G3299" s="103" t="str">
        <f>IF('Plantes en Vert'!N55&lt;&gt;"",'Plantes en Vert'!N55,"")</f>
        <v>P1L</v>
      </c>
      <c r="H3299" s="103" t="str">
        <f>IF('Plantes en Vert'!I55&lt;&gt;"",'Plantes en Vert'!I55,"")</f>
        <v/>
      </c>
      <c r="I3299" s="103" t="str">
        <f>IF('Plantes en Vert'!J55&lt;&gt;"",'Plantes en Vert'!J55,"")</f>
        <v/>
      </c>
      <c r="J3299" s="103">
        <f>IF($J$9=36,'Plantes en Vert'!U55,IF($J$9=37,'Plantes en Vert'!V55,IF($J$9=38,'Plantes en Vert'!W55,IF($J$9=39,'Plantes en Vert'!X55,IF($J$9=40,'Plantes en Vert'!Y55,IF($J$9=41,'Plantes en Vert'!Z55,IF($J$9=42,'Plantes en Vert'!AA55,IF($J$9=43,'Plantes en Vert'!AB55,IF($J$9=44,'Plantes en Vert'!AC55,IF($J$9=45,'Plantes en Vert'!AD55,IF($J$9=46,'Plantes en Vert'!AE55,IF($J$9=47,'Plantes en Vert'!AF55,IF($J$9=48,'Plantes en Vert'!AG55,IF($J$9=49,'Plantes en Vert'!AH55,IF($J$9=50,'Plantes en Vert'!AI55,IF($J$9=51,'Plantes en Vert'!AJ55,IF($J$9=52,'Plantes en Vert'!AK55,IF($J$9=1,'Plantes en Vert'!AL55,IF($J$9=2,'Plantes en Vert'!AM55,IF($J$9=3,'Plantes en Vert'!AN55,IF($J$9=4,'Plantes en Vert'!AO55,IF($J$9=5,'Plantes en Vert'!AP55,IF($J$9=6,'Plantes en Vert'!AQ55,IF($J$9=7,'Plantes en Vert'!AR55,IF($J$9=8,'Plantes en Vert'!AS55,IF($J$9=9,'Plantes en Vert'!AT55,IF($J$9=10,'Plantes en Vert'!AU55,IF($J$9=11,'Plantes en Vert'!AV55,IF($J$9=12,'Plantes en Vert'!AW55,IF($J$9=13,'Plantes en Vert'!AX55,IF($J$9=14,'Plantes en Vert'!AY55,IF($J$9=15,'Plantes en Vert'!AZ55,IF($J$9=16,'Plantes en Vert'!BA55,IF($J$9=17,'Plantes en Vert'!BB55,IF($J$9=18,'Plantes en Vert'!BC55,IF($J$9=19,'Plantes en Vert'!BD55,IF($J$9=20,'Plantes en Vert'!BE55,IF($J$9=21,'Plantes en Vert'!BF55,IF($J$9=22,'Plantes en Vert'!BG55,IF($J$9=23,'Plantes en Vert'!BH55,IF($J$9=24,'Plantes en Vert'!BI55,IF($J$9=25,'Plantes en Vert'!BJ55,IF($J$9=26,'Plantes en Vert'!BK55,IF($J$9=27,'Plantes en Vert'!BL55,IF($J$9=28,'Plantes en Vert'!BM55,IF($J$9=29,'Plantes en Vert'!BN55,IF($J$9=30,'Plantes en Vert'!BO55,IF($J$9=31,'Plantes en Vert'!BP55,IF($J$9=32,'Plantes en Vert'!BQ55,IF($J$9=33,'Plantes en Vert'!BR55,IF($J$9=34,'Plantes en Vert'!BS55,IF($J$9=35,'Plantes en Vert'!BT55,))))))))))))))))))))))))))))))))))))))))))))))))))))</f>
        <v>0</v>
      </c>
      <c r="K3299" s="103" t="str">
        <f>IF('Plantes en Vert'!R55=0,"","Erreur")</f>
        <v/>
      </c>
    </row>
    <row r="3300" spans="1:11" x14ac:dyDescent="0.25">
      <c r="A3300" s="103">
        <f>IF('Plantes en Vert'!A56&lt;&gt;"",'Plantes en Vert'!A56,"")</f>
        <v>21829</v>
      </c>
      <c r="B3300" s="103" t="str">
        <f>IF('Plantes en Vert'!L56&lt;&gt;"",'Plantes en Vert'!L56,"")</f>
        <v>Hall</v>
      </c>
      <c r="C3300" s="107" t="str">
        <f>IF('Plantes en Vert'!B56&lt;&gt;"",'Plantes en Vert'!B56,"")</f>
        <v>GERANIUM ZONALE</v>
      </c>
      <c r="D3300" s="107" t="str">
        <f>IF('Plantes en Vert'!C56&lt;&gt;"",'Plantes en Vert'!C56,"")</f>
        <v xml:space="preserve">Moulins technigera </v>
      </c>
      <c r="E3300" s="103" t="str">
        <f>IF('Plantes en Vert'!H56&lt;&gt;"",'Plantes en Vert'!H56,"")</f>
        <v>Q. lim.</v>
      </c>
      <c r="F3300" s="103" t="str">
        <f>IF('Plantes en Vert'!E56&lt;&gt;"",'Plantes en Vert'!E56,"")</f>
        <v>B</v>
      </c>
      <c r="G3300" s="103" t="str">
        <f>IF('Plantes en Vert'!N56&lt;&gt;"",'Plantes en Vert'!N56,"")</f>
        <v>P1L</v>
      </c>
      <c r="H3300" s="103" t="str">
        <f>IF('Plantes en Vert'!I56&lt;&gt;"",'Plantes en Vert'!I56,"")</f>
        <v/>
      </c>
      <c r="I3300" s="103" t="str">
        <f>IF('Plantes en Vert'!J56&lt;&gt;"",'Plantes en Vert'!J56,"")</f>
        <v/>
      </c>
      <c r="J3300" s="103">
        <f>IF($J$9=36,'Plantes en Vert'!U56,IF($J$9=37,'Plantes en Vert'!V56,IF($J$9=38,'Plantes en Vert'!W56,IF($J$9=39,'Plantes en Vert'!X56,IF($J$9=40,'Plantes en Vert'!Y56,IF($J$9=41,'Plantes en Vert'!Z56,IF($J$9=42,'Plantes en Vert'!AA56,IF($J$9=43,'Plantes en Vert'!AB56,IF($J$9=44,'Plantes en Vert'!AC56,IF($J$9=45,'Plantes en Vert'!AD56,IF($J$9=46,'Plantes en Vert'!AE56,IF($J$9=47,'Plantes en Vert'!AF56,IF($J$9=48,'Plantes en Vert'!AG56,IF($J$9=49,'Plantes en Vert'!AH56,IF($J$9=50,'Plantes en Vert'!AI56,IF($J$9=51,'Plantes en Vert'!AJ56,IF($J$9=52,'Plantes en Vert'!AK56,IF($J$9=1,'Plantes en Vert'!AL56,IF($J$9=2,'Plantes en Vert'!AM56,IF($J$9=3,'Plantes en Vert'!AN56,IF($J$9=4,'Plantes en Vert'!AO56,IF($J$9=5,'Plantes en Vert'!AP56,IF($J$9=6,'Plantes en Vert'!AQ56,IF($J$9=7,'Plantes en Vert'!AR56,IF($J$9=8,'Plantes en Vert'!AS56,IF($J$9=9,'Plantes en Vert'!AT56,IF($J$9=10,'Plantes en Vert'!AU56,IF($J$9=11,'Plantes en Vert'!AV56,IF($J$9=12,'Plantes en Vert'!AW56,IF($J$9=13,'Plantes en Vert'!AX56,IF($J$9=14,'Plantes en Vert'!AY56,IF($J$9=15,'Plantes en Vert'!AZ56,IF($J$9=16,'Plantes en Vert'!BA56,IF($J$9=17,'Plantes en Vert'!BB56,IF($J$9=18,'Plantes en Vert'!BC56,IF($J$9=19,'Plantes en Vert'!BD56,IF($J$9=20,'Plantes en Vert'!BE56,IF($J$9=21,'Plantes en Vert'!BF56,IF($J$9=22,'Plantes en Vert'!BG56,IF($J$9=23,'Plantes en Vert'!BH56,IF($J$9=24,'Plantes en Vert'!BI56,IF($J$9=25,'Plantes en Vert'!BJ56,IF($J$9=26,'Plantes en Vert'!BK56,IF($J$9=27,'Plantes en Vert'!BL56,IF($J$9=28,'Plantes en Vert'!BM56,IF($J$9=29,'Plantes en Vert'!BN56,IF($J$9=30,'Plantes en Vert'!BO56,IF($J$9=31,'Plantes en Vert'!BP56,IF($J$9=32,'Plantes en Vert'!BQ56,IF($J$9=33,'Plantes en Vert'!BR56,IF($J$9=34,'Plantes en Vert'!BS56,IF($J$9=35,'Plantes en Vert'!BT56,))))))))))))))))))))))))))))))))))))))))))))))))))))</f>
        <v>0</v>
      </c>
      <c r="K3300" s="103" t="str">
        <f>IF('Plantes en Vert'!R56=0,"","Erreur")</f>
        <v/>
      </c>
    </row>
    <row r="3301" spans="1:11" x14ac:dyDescent="0.25">
      <c r="A3301" s="103">
        <f>IF('Plantes en Vert'!A57&lt;&gt;"",'Plantes en Vert'!A57,"")</f>
        <v>21831</v>
      </c>
      <c r="B3301" s="103" t="str">
        <f>IF('Plantes en Vert'!L57&lt;&gt;"",'Plantes en Vert'!L57,"")</f>
        <v>Hall</v>
      </c>
      <c r="C3301" s="107" t="str">
        <f>IF('Plantes en Vert'!B57&lt;&gt;"",'Plantes en Vert'!B57,"")</f>
        <v>GERANIUM ZONALE</v>
      </c>
      <c r="D3301" s="107" t="str">
        <f>IF('Plantes en Vert'!C57&lt;&gt;"",'Plantes en Vert'!C57,"")</f>
        <v xml:space="preserve">Narbonne technigera </v>
      </c>
      <c r="E3301" s="103" t="str">
        <f>IF('Plantes en Vert'!H57&lt;&gt;"",'Plantes en Vert'!H57,"")</f>
        <v>Q. lim.</v>
      </c>
      <c r="F3301" s="103" t="str">
        <f>IF('Plantes en Vert'!E57&lt;&gt;"",'Plantes en Vert'!E57,"")</f>
        <v>B</v>
      </c>
      <c r="G3301" s="103" t="str">
        <f>IF('Plantes en Vert'!N57&lt;&gt;"",'Plantes en Vert'!N57,"")</f>
        <v>P1L</v>
      </c>
      <c r="H3301" s="103" t="str">
        <f>IF('Plantes en Vert'!I57&lt;&gt;"",'Plantes en Vert'!I57,"")</f>
        <v/>
      </c>
      <c r="I3301" s="103" t="str">
        <f>IF('Plantes en Vert'!J57&lt;&gt;"",'Plantes en Vert'!J57,"")</f>
        <v/>
      </c>
      <c r="J3301" s="103">
        <f>IF($J$9=36,'Plantes en Vert'!U57,IF($J$9=37,'Plantes en Vert'!V57,IF($J$9=38,'Plantes en Vert'!W57,IF($J$9=39,'Plantes en Vert'!X57,IF($J$9=40,'Plantes en Vert'!Y57,IF($J$9=41,'Plantes en Vert'!Z57,IF($J$9=42,'Plantes en Vert'!AA57,IF($J$9=43,'Plantes en Vert'!AB57,IF($J$9=44,'Plantes en Vert'!AC57,IF($J$9=45,'Plantes en Vert'!AD57,IF($J$9=46,'Plantes en Vert'!AE57,IF($J$9=47,'Plantes en Vert'!AF57,IF($J$9=48,'Plantes en Vert'!AG57,IF($J$9=49,'Plantes en Vert'!AH57,IF($J$9=50,'Plantes en Vert'!AI57,IF($J$9=51,'Plantes en Vert'!AJ57,IF($J$9=52,'Plantes en Vert'!AK57,IF($J$9=1,'Plantes en Vert'!AL57,IF($J$9=2,'Plantes en Vert'!AM57,IF($J$9=3,'Plantes en Vert'!AN57,IF($J$9=4,'Plantes en Vert'!AO57,IF($J$9=5,'Plantes en Vert'!AP57,IF($J$9=6,'Plantes en Vert'!AQ57,IF($J$9=7,'Plantes en Vert'!AR57,IF($J$9=8,'Plantes en Vert'!AS57,IF($J$9=9,'Plantes en Vert'!AT57,IF($J$9=10,'Plantes en Vert'!AU57,IF($J$9=11,'Plantes en Vert'!AV57,IF($J$9=12,'Plantes en Vert'!AW57,IF($J$9=13,'Plantes en Vert'!AX57,IF($J$9=14,'Plantes en Vert'!AY57,IF($J$9=15,'Plantes en Vert'!AZ57,IF($J$9=16,'Plantes en Vert'!BA57,IF($J$9=17,'Plantes en Vert'!BB57,IF($J$9=18,'Plantes en Vert'!BC57,IF($J$9=19,'Plantes en Vert'!BD57,IF($J$9=20,'Plantes en Vert'!BE57,IF($J$9=21,'Plantes en Vert'!BF57,IF($J$9=22,'Plantes en Vert'!BG57,IF($J$9=23,'Plantes en Vert'!BH57,IF($J$9=24,'Plantes en Vert'!BI57,IF($J$9=25,'Plantes en Vert'!BJ57,IF($J$9=26,'Plantes en Vert'!BK57,IF($J$9=27,'Plantes en Vert'!BL57,IF($J$9=28,'Plantes en Vert'!BM57,IF($J$9=29,'Plantes en Vert'!BN57,IF($J$9=30,'Plantes en Vert'!BO57,IF($J$9=31,'Plantes en Vert'!BP57,IF($J$9=32,'Plantes en Vert'!BQ57,IF($J$9=33,'Plantes en Vert'!BR57,IF($J$9=34,'Plantes en Vert'!BS57,IF($J$9=35,'Plantes en Vert'!BT57,))))))))))))))))))))))))))))))))))))))))))))))))))))</f>
        <v>0</v>
      </c>
      <c r="K3301" s="103" t="str">
        <f>IF('Plantes en Vert'!R57=0,"","Erreur")</f>
        <v/>
      </c>
    </row>
    <row r="3302" spans="1:11" x14ac:dyDescent="0.25">
      <c r="A3302" s="103">
        <f>IF('Plantes en Vert'!A58&lt;&gt;"",'Plantes en Vert'!A58,"")</f>
        <v>21811</v>
      </c>
      <c r="B3302" s="103" t="str">
        <f>IF('Plantes en Vert'!L58&lt;&gt;"",'Plantes en Vert'!L58,"")</f>
        <v>Hall</v>
      </c>
      <c r="C3302" s="107" t="str">
        <f>IF('Plantes en Vert'!B58&lt;&gt;"",'Plantes en Vert'!B58,"")</f>
        <v>GERANIUM ZONALE</v>
      </c>
      <c r="D3302" s="107" t="str">
        <f>IF('Plantes en Vert'!C58&lt;&gt;"",'Plantes en Vert'!C58,"")</f>
        <v xml:space="preserve">Nancy technigera </v>
      </c>
      <c r="E3302" s="103" t="str">
        <f>IF('Plantes en Vert'!H58&lt;&gt;"",'Plantes en Vert'!H58,"")</f>
        <v>Q. lim.</v>
      </c>
      <c r="F3302" s="103" t="str">
        <f>IF('Plantes en Vert'!E58&lt;&gt;"",'Plantes en Vert'!E58,"")</f>
        <v>B</v>
      </c>
      <c r="G3302" s="103" t="str">
        <f>IF('Plantes en Vert'!N58&lt;&gt;"",'Plantes en Vert'!N58,"")</f>
        <v>P1L</v>
      </c>
      <c r="H3302" s="103" t="str">
        <f>IF('Plantes en Vert'!I58&lt;&gt;"",'Plantes en Vert'!I58,"")</f>
        <v/>
      </c>
      <c r="I3302" s="103" t="str">
        <f>IF('Plantes en Vert'!J58&lt;&gt;"",'Plantes en Vert'!J58,"")</f>
        <v/>
      </c>
      <c r="J3302" s="103">
        <f>IF($J$9=36,'Plantes en Vert'!U58,IF($J$9=37,'Plantes en Vert'!V58,IF($J$9=38,'Plantes en Vert'!W58,IF($J$9=39,'Plantes en Vert'!X58,IF($J$9=40,'Plantes en Vert'!Y58,IF($J$9=41,'Plantes en Vert'!Z58,IF($J$9=42,'Plantes en Vert'!AA58,IF($J$9=43,'Plantes en Vert'!AB58,IF($J$9=44,'Plantes en Vert'!AC58,IF($J$9=45,'Plantes en Vert'!AD58,IF($J$9=46,'Plantes en Vert'!AE58,IF($J$9=47,'Plantes en Vert'!AF58,IF($J$9=48,'Plantes en Vert'!AG58,IF($J$9=49,'Plantes en Vert'!AH58,IF($J$9=50,'Plantes en Vert'!AI58,IF($J$9=51,'Plantes en Vert'!AJ58,IF($J$9=52,'Plantes en Vert'!AK58,IF($J$9=1,'Plantes en Vert'!AL58,IF($J$9=2,'Plantes en Vert'!AM58,IF($J$9=3,'Plantes en Vert'!AN58,IF($J$9=4,'Plantes en Vert'!AO58,IF($J$9=5,'Plantes en Vert'!AP58,IF($J$9=6,'Plantes en Vert'!AQ58,IF($J$9=7,'Plantes en Vert'!AR58,IF($J$9=8,'Plantes en Vert'!AS58,IF($J$9=9,'Plantes en Vert'!AT58,IF($J$9=10,'Plantes en Vert'!AU58,IF($J$9=11,'Plantes en Vert'!AV58,IF($J$9=12,'Plantes en Vert'!AW58,IF($J$9=13,'Plantes en Vert'!AX58,IF($J$9=14,'Plantes en Vert'!AY58,IF($J$9=15,'Plantes en Vert'!AZ58,IF($J$9=16,'Plantes en Vert'!BA58,IF($J$9=17,'Plantes en Vert'!BB58,IF($J$9=18,'Plantes en Vert'!BC58,IF($J$9=19,'Plantes en Vert'!BD58,IF($J$9=20,'Plantes en Vert'!BE58,IF($J$9=21,'Plantes en Vert'!BF58,IF($J$9=22,'Plantes en Vert'!BG58,IF($J$9=23,'Plantes en Vert'!BH58,IF($J$9=24,'Plantes en Vert'!BI58,IF($J$9=25,'Plantes en Vert'!BJ58,IF($J$9=26,'Plantes en Vert'!BK58,IF($J$9=27,'Plantes en Vert'!BL58,IF($J$9=28,'Plantes en Vert'!BM58,IF($J$9=29,'Plantes en Vert'!BN58,IF($J$9=30,'Plantes en Vert'!BO58,IF($J$9=31,'Plantes en Vert'!BP58,IF($J$9=32,'Plantes en Vert'!BQ58,IF($J$9=33,'Plantes en Vert'!BR58,IF($J$9=34,'Plantes en Vert'!BS58,IF($J$9=35,'Plantes en Vert'!BT58,))))))))))))))))))))))))))))))))))))))))))))))))))))</f>
        <v>0</v>
      </c>
      <c r="K3302" s="103" t="str">
        <f>IF('Plantes en Vert'!R58=0,"","Erreur")</f>
        <v/>
      </c>
    </row>
    <row r="3303" spans="1:11" x14ac:dyDescent="0.25">
      <c r="A3303" s="103">
        <f>IF('Plantes en Vert'!A59&lt;&gt;"",'Plantes en Vert'!A59,"")</f>
        <v>21833</v>
      </c>
      <c r="B3303" s="103" t="str">
        <f>IF('Plantes en Vert'!L59&lt;&gt;"",'Plantes en Vert'!L59,"")</f>
        <v>Hall</v>
      </c>
      <c r="C3303" s="107" t="str">
        <f>IF('Plantes en Vert'!B59&lt;&gt;"",'Plantes en Vert'!B59,"")</f>
        <v>GERANIUM ZONALE</v>
      </c>
      <c r="D3303" s="107" t="str">
        <f>IF('Plantes en Vert'!C59&lt;&gt;"",'Plantes en Vert'!C59,"")</f>
        <v xml:space="preserve">Paimpol technigera </v>
      </c>
      <c r="E3303" s="103" t="str">
        <f>IF('Plantes en Vert'!H59&lt;&gt;"",'Plantes en Vert'!H59,"")</f>
        <v>Q. lim.</v>
      </c>
      <c r="F3303" s="103" t="str">
        <f>IF('Plantes en Vert'!E59&lt;&gt;"",'Plantes en Vert'!E59,"")</f>
        <v>B</v>
      </c>
      <c r="G3303" s="103" t="str">
        <f>IF('Plantes en Vert'!N59&lt;&gt;"",'Plantes en Vert'!N59,"")</f>
        <v>P1L</v>
      </c>
      <c r="H3303" s="103" t="str">
        <f>IF('Plantes en Vert'!I59&lt;&gt;"",'Plantes en Vert'!I59,"")</f>
        <v/>
      </c>
      <c r="I3303" s="103" t="str">
        <f>IF('Plantes en Vert'!J59&lt;&gt;"",'Plantes en Vert'!J59,"")</f>
        <v/>
      </c>
      <c r="J3303" s="103">
        <f>IF($J$9=36,'Plantes en Vert'!U59,IF($J$9=37,'Plantes en Vert'!V59,IF($J$9=38,'Plantes en Vert'!W59,IF($J$9=39,'Plantes en Vert'!X59,IF($J$9=40,'Plantes en Vert'!Y59,IF($J$9=41,'Plantes en Vert'!Z59,IF($J$9=42,'Plantes en Vert'!AA59,IF($J$9=43,'Plantes en Vert'!AB59,IF($J$9=44,'Plantes en Vert'!AC59,IF($J$9=45,'Plantes en Vert'!AD59,IF($J$9=46,'Plantes en Vert'!AE59,IF($J$9=47,'Plantes en Vert'!AF59,IF($J$9=48,'Plantes en Vert'!AG59,IF($J$9=49,'Plantes en Vert'!AH59,IF($J$9=50,'Plantes en Vert'!AI59,IF($J$9=51,'Plantes en Vert'!AJ59,IF($J$9=52,'Plantes en Vert'!AK59,IF($J$9=1,'Plantes en Vert'!AL59,IF($J$9=2,'Plantes en Vert'!AM59,IF($J$9=3,'Plantes en Vert'!AN59,IF($J$9=4,'Plantes en Vert'!AO59,IF($J$9=5,'Plantes en Vert'!AP59,IF($J$9=6,'Plantes en Vert'!AQ59,IF($J$9=7,'Plantes en Vert'!AR59,IF($J$9=8,'Plantes en Vert'!AS59,IF($J$9=9,'Plantes en Vert'!AT59,IF($J$9=10,'Plantes en Vert'!AU59,IF($J$9=11,'Plantes en Vert'!AV59,IF($J$9=12,'Plantes en Vert'!AW59,IF($J$9=13,'Plantes en Vert'!AX59,IF($J$9=14,'Plantes en Vert'!AY59,IF($J$9=15,'Plantes en Vert'!AZ59,IF($J$9=16,'Plantes en Vert'!BA59,IF($J$9=17,'Plantes en Vert'!BB59,IF($J$9=18,'Plantes en Vert'!BC59,IF($J$9=19,'Plantes en Vert'!BD59,IF($J$9=20,'Plantes en Vert'!BE59,IF($J$9=21,'Plantes en Vert'!BF59,IF($J$9=22,'Plantes en Vert'!BG59,IF($J$9=23,'Plantes en Vert'!BH59,IF($J$9=24,'Plantes en Vert'!BI59,IF($J$9=25,'Plantes en Vert'!BJ59,IF($J$9=26,'Plantes en Vert'!BK59,IF($J$9=27,'Plantes en Vert'!BL59,IF($J$9=28,'Plantes en Vert'!BM59,IF($J$9=29,'Plantes en Vert'!BN59,IF($J$9=30,'Plantes en Vert'!BO59,IF($J$9=31,'Plantes en Vert'!BP59,IF($J$9=32,'Plantes en Vert'!BQ59,IF($J$9=33,'Plantes en Vert'!BR59,IF($J$9=34,'Plantes en Vert'!BS59,IF($J$9=35,'Plantes en Vert'!BT59,))))))))))))))))))))))))))))))))))))))))))))))))))))</f>
        <v>0</v>
      </c>
      <c r="K3303" s="103" t="str">
        <f>IF('Plantes en Vert'!R59=0,"","Erreur")</f>
        <v/>
      </c>
    </row>
    <row r="3304" spans="1:11" x14ac:dyDescent="0.25">
      <c r="A3304" s="103">
        <f>IF('Plantes en Vert'!A60&lt;&gt;"",'Plantes en Vert'!A60,"")</f>
        <v>21825</v>
      </c>
      <c r="B3304" s="103" t="str">
        <f>IF('Plantes en Vert'!L60&lt;&gt;"",'Plantes en Vert'!L60,"")</f>
        <v>Hall</v>
      </c>
      <c r="C3304" s="107" t="str">
        <f>IF('Plantes en Vert'!B60&lt;&gt;"",'Plantes en Vert'!B60,"")</f>
        <v>GERANIUM ZONALE</v>
      </c>
      <c r="D3304" s="107" t="str">
        <f>IF('Plantes en Vert'!C60&lt;&gt;"",'Plantes en Vert'!C60,"")</f>
        <v xml:space="preserve">Glitter pink pac </v>
      </c>
      <c r="E3304" s="103" t="str">
        <f>IF('Plantes en Vert'!H60&lt;&gt;"",'Plantes en Vert'!H60,"")</f>
        <v>Q. lim.</v>
      </c>
      <c r="F3304" s="103" t="str">
        <f>IF('Plantes en Vert'!E60&lt;&gt;"",'Plantes en Vert'!E60,"")</f>
        <v>B</v>
      </c>
      <c r="G3304" s="103" t="str">
        <f>IF('Plantes en Vert'!N60&lt;&gt;"",'Plantes en Vert'!N60,"")</f>
        <v>P1L</v>
      </c>
      <c r="H3304" s="103" t="str">
        <f>IF('Plantes en Vert'!I60&lt;&gt;"",'Plantes en Vert'!I60,"")</f>
        <v/>
      </c>
      <c r="I3304" s="103" t="str">
        <f>IF('Plantes en Vert'!J60&lt;&gt;"",'Plantes en Vert'!J60,"")</f>
        <v/>
      </c>
      <c r="J3304" s="103">
        <f>IF($J$9=36,'Plantes en Vert'!U60,IF($J$9=37,'Plantes en Vert'!V60,IF($J$9=38,'Plantes en Vert'!W60,IF($J$9=39,'Plantes en Vert'!X60,IF($J$9=40,'Plantes en Vert'!Y60,IF($J$9=41,'Plantes en Vert'!Z60,IF($J$9=42,'Plantes en Vert'!AA60,IF($J$9=43,'Plantes en Vert'!AB60,IF($J$9=44,'Plantes en Vert'!AC60,IF($J$9=45,'Plantes en Vert'!AD60,IF($J$9=46,'Plantes en Vert'!AE60,IF($J$9=47,'Plantes en Vert'!AF60,IF($J$9=48,'Plantes en Vert'!AG60,IF($J$9=49,'Plantes en Vert'!AH60,IF($J$9=50,'Plantes en Vert'!AI60,IF($J$9=51,'Plantes en Vert'!AJ60,IF($J$9=52,'Plantes en Vert'!AK60,IF($J$9=1,'Plantes en Vert'!AL60,IF($J$9=2,'Plantes en Vert'!AM60,IF($J$9=3,'Plantes en Vert'!AN60,IF($J$9=4,'Plantes en Vert'!AO60,IF($J$9=5,'Plantes en Vert'!AP60,IF($J$9=6,'Plantes en Vert'!AQ60,IF($J$9=7,'Plantes en Vert'!AR60,IF($J$9=8,'Plantes en Vert'!AS60,IF($J$9=9,'Plantes en Vert'!AT60,IF($J$9=10,'Plantes en Vert'!AU60,IF($J$9=11,'Plantes en Vert'!AV60,IF($J$9=12,'Plantes en Vert'!AW60,IF($J$9=13,'Plantes en Vert'!AX60,IF($J$9=14,'Plantes en Vert'!AY60,IF($J$9=15,'Plantes en Vert'!AZ60,IF($J$9=16,'Plantes en Vert'!BA60,IF($J$9=17,'Plantes en Vert'!BB60,IF($J$9=18,'Plantes en Vert'!BC60,IF($J$9=19,'Plantes en Vert'!BD60,IF($J$9=20,'Plantes en Vert'!BE60,IF($J$9=21,'Plantes en Vert'!BF60,IF($J$9=22,'Plantes en Vert'!BG60,IF($J$9=23,'Plantes en Vert'!BH60,IF($J$9=24,'Plantes en Vert'!BI60,IF($J$9=25,'Plantes en Vert'!BJ60,IF($J$9=26,'Plantes en Vert'!BK60,IF($J$9=27,'Plantes en Vert'!BL60,IF($J$9=28,'Plantes en Vert'!BM60,IF($J$9=29,'Plantes en Vert'!BN60,IF($J$9=30,'Plantes en Vert'!BO60,IF($J$9=31,'Plantes en Vert'!BP60,IF($J$9=32,'Plantes en Vert'!BQ60,IF($J$9=33,'Plantes en Vert'!BR60,IF($J$9=34,'Plantes en Vert'!BS60,IF($J$9=35,'Plantes en Vert'!BT60,))))))))))))))))))))))))))))))))))))))))))))))))))))</f>
        <v>0</v>
      </c>
      <c r="K3304" s="103" t="str">
        <f>IF('Plantes en Vert'!R60=0,"","Erreur")</f>
        <v/>
      </c>
    </row>
    <row r="3305" spans="1:11" x14ac:dyDescent="0.25">
      <c r="A3305" s="103">
        <f>IF('Plantes en Vert'!A61&lt;&gt;"",'Plantes en Vert'!A61,"")</f>
        <v>24095</v>
      </c>
      <c r="B3305" s="103" t="str">
        <f>IF('Plantes en Vert'!L61&lt;&gt;"",'Plantes en Vert'!L61,"")</f>
        <v>Hall</v>
      </c>
      <c r="C3305" s="107" t="str">
        <f>IF('Plantes en Vert'!B61&lt;&gt;"",'Plantes en Vert'!B61,"")</f>
        <v>GERANIUM ZONALE</v>
      </c>
      <c r="D3305" s="107" t="str">
        <f>IF('Plantes en Vert'!C61&lt;&gt;"",'Plantes en Vert'!C61,"")</f>
        <v xml:space="preserve">Flower Fairy White Splash pac </v>
      </c>
      <c r="E3305" s="103" t="str">
        <f>IF('Plantes en Vert'!H61&lt;&gt;"",'Plantes en Vert'!H61,"")</f>
        <v>Q. lim.</v>
      </c>
      <c r="F3305" s="103" t="str">
        <f>IF('Plantes en Vert'!E61&lt;&gt;"",'Plantes en Vert'!E61,"")</f>
        <v>B</v>
      </c>
      <c r="G3305" s="103" t="str">
        <f>IF('Plantes en Vert'!N61&lt;&gt;"",'Plantes en Vert'!N61,"")</f>
        <v>P1L</v>
      </c>
      <c r="H3305" s="103" t="str">
        <f>IF('Plantes en Vert'!I61&lt;&gt;"",'Plantes en Vert'!I61,"")</f>
        <v/>
      </c>
      <c r="I3305" s="103" t="str">
        <f>IF('Plantes en Vert'!J61&lt;&gt;"",'Plantes en Vert'!J61,"")</f>
        <v/>
      </c>
      <c r="J3305" s="103">
        <f>IF($J$9=36,'Plantes en Vert'!U61,IF($J$9=37,'Plantes en Vert'!V61,IF($J$9=38,'Plantes en Vert'!W61,IF($J$9=39,'Plantes en Vert'!X61,IF($J$9=40,'Plantes en Vert'!Y61,IF($J$9=41,'Plantes en Vert'!Z61,IF($J$9=42,'Plantes en Vert'!AA61,IF($J$9=43,'Plantes en Vert'!AB61,IF($J$9=44,'Plantes en Vert'!AC61,IF($J$9=45,'Plantes en Vert'!AD61,IF($J$9=46,'Plantes en Vert'!AE61,IF($J$9=47,'Plantes en Vert'!AF61,IF($J$9=48,'Plantes en Vert'!AG61,IF($J$9=49,'Plantes en Vert'!AH61,IF($J$9=50,'Plantes en Vert'!AI61,IF($J$9=51,'Plantes en Vert'!AJ61,IF($J$9=52,'Plantes en Vert'!AK61,IF($J$9=1,'Plantes en Vert'!AL61,IF($J$9=2,'Plantes en Vert'!AM61,IF($J$9=3,'Plantes en Vert'!AN61,IF($J$9=4,'Plantes en Vert'!AO61,IF($J$9=5,'Plantes en Vert'!AP61,IF($J$9=6,'Plantes en Vert'!AQ61,IF($J$9=7,'Plantes en Vert'!AR61,IF($J$9=8,'Plantes en Vert'!AS61,IF($J$9=9,'Plantes en Vert'!AT61,IF($J$9=10,'Plantes en Vert'!AU61,IF($J$9=11,'Plantes en Vert'!AV61,IF($J$9=12,'Plantes en Vert'!AW61,IF($J$9=13,'Plantes en Vert'!AX61,IF($J$9=14,'Plantes en Vert'!AY61,IF($J$9=15,'Plantes en Vert'!AZ61,IF($J$9=16,'Plantes en Vert'!BA61,IF($J$9=17,'Plantes en Vert'!BB61,IF($J$9=18,'Plantes en Vert'!BC61,IF($J$9=19,'Plantes en Vert'!BD61,IF($J$9=20,'Plantes en Vert'!BE61,IF($J$9=21,'Plantes en Vert'!BF61,IF($J$9=22,'Plantes en Vert'!BG61,IF($J$9=23,'Plantes en Vert'!BH61,IF($J$9=24,'Plantes en Vert'!BI61,IF($J$9=25,'Plantes en Vert'!BJ61,IF($J$9=26,'Plantes en Vert'!BK61,IF($J$9=27,'Plantes en Vert'!BL61,IF($J$9=28,'Plantes en Vert'!BM61,IF($J$9=29,'Plantes en Vert'!BN61,IF($J$9=30,'Plantes en Vert'!BO61,IF($J$9=31,'Plantes en Vert'!BP61,IF($J$9=32,'Plantes en Vert'!BQ61,IF($J$9=33,'Plantes en Vert'!BR61,IF($J$9=34,'Plantes en Vert'!BS61,IF($J$9=35,'Plantes en Vert'!BT61,))))))))))))))))))))))))))))))))))))))))))))))))))))</f>
        <v>0</v>
      </c>
      <c r="K3305" s="103" t="str">
        <f>IF('Plantes en Vert'!R61=0,"","Erreur")</f>
        <v/>
      </c>
    </row>
    <row r="3306" spans="1:11" x14ac:dyDescent="0.25">
      <c r="A3306" s="103">
        <f>IF('Plantes en Vert'!A62&lt;&gt;"",'Plantes en Vert'!A62,"")</f>
        <v>26882</v>
      </c>
      <c r="B3306" s="103" t="str">
        <f>IF('Plantes en Vert'!L62&lt;&gt;"",'Plantes en Vert'!L62,"")</f>
        <v>Hall</v>
      </c>
      <c r="C3306" s="107" t="str">
        <f>IF('Plantes en Vert'!B62&lt;&gt;"",'Plantes en Vert'!B62,"")</f>
        <v>GERANIUM ZONALE</v>
      </c>
      <c r="D3306" s="107" t="str">
        <f>IF('Plantes en Vert'!C62&lt;&gt;"",'Plantes en Vert'!C62,"")</f>
        <v xml:space="preserve">Calais pac </v>
      </c>
      <c r="E3306" s="103" t="str">
        <f>IF('Plantes en Vert'!H62&lt;&gt;"",'Plantes en Vert'!H62,"")</f>
        <v>Q. lim.</v>
      </c>
      <c r="F3306" s="103" t="str">
        <f>IF('Plantes en Vert'!E62&lt;&gt;"",'Plantes en Vert'!E62,"")</f>
        <v>B</v>
      </c>
      <c r="G3306" s="103" t="str">
        <f>IF('Plantes en Vert'!N62&lt;&gt;"",'Plantes en Vert'!N62,"")</f>
        <v>P1L</v>
      </c>
      <c r="H3306" s="103" t="str">
        <f>IF('Plantes en Vert'!I62&lt;&gt;"",'Plantes en Vert'!I62,"")</f>
        <v/>
      </c>
      <c r="I3306" s="103" t="str">
        <f>IF('Plantes en Vert'!J62&lt;&gt;"",'Plantes en Vert'!J62,"")</f>
        <v/>
      </c>
      <c r="J3306" s="103">
        <f>IF($J$9=36,'Plantes en Vert'!U62,IF($J$9=37,'Plantes en Vert'!V62,IF($J$9=38,'Plantes en Vert'!W62,IF($J$9=39,'Plantes en Vert'!X62,IF($J$9=40,'Plantes en Vert'!Y62,IF($J$9=41,'Plantes en Vert'!Z62,IF($J$9=42,'Plantes en Vert'!AA62,IF($J$9=43,'Plantes en Vert'!AB62,IF($J$9=44,'Plantes en Vert'!AC62,IF($J$9=45,'Plantes en Vert'!AD62,IF($J$9=46,'Plantes en Vert'!AE62,IF($J$9=47,'Plantes en Vert'!AF62,IF($J$9=48,'Plantes en Vert'!AG62,IF($J$9=49,'Plantes en Vert'!AH62,IF($J$9=50,'Plantes en Vert'!AI62,IF($J$9=51,'Plantes en Vert'!AJ62,IF($J$9=52,'Plantes en Vert'!AK62,IF($J$9=1,'Plantes en Vert'!AL62,IF($J$9=2,'Plantes en Vert'!AM62,IF($J$9=3,'Plantes en Vert'!AN62,IF($J$9=4,'Plantes en Vert'!AO62,IF($J$9=5,'Plantes en Vert'!AP62,IF($J$9=6,'Plantes en Vert'!AQ62,IF($J$9=7,'Plantes en Vert'!AR62,IF($J$9=8,'Plantes en Vert'!AS62,IF($J$9=9,'Plantes en Vert'!AT62,IF($J$9=10,'Plantes en Vert'!AU62,IF($J$9=11,'Plantes en Vert'!AV62,IF($J$9=12,'Plantes en Vert'!AW62,IF($J$9=13,'Plantes en Vert'!AX62,IF($J$9=14,'Plantes en Vert'!AY62,IF($J$9=15,'Plantes en Vert'!AZ62,IF($J$9=16,'Plantes en Vert'!BA62,IF($J$9=17,'Plantes en Vert'!BB62,IF($J$9=18,'Plantes en Vert'!BC62,IF($J$9=19,'Plantes en Vert'!BD62,IF($J$9=20,'Plantes en Vert'!BE62,IF($J$9=21,'Plantes en Vert'!BF62,IF($J$9=22,'Plantes en Vert'!BG62,IF($J$9=23,'Plantes en Vert'!BH62,IF($J$9=24,'Plantes en Vert'!BI62,IF($J$9=25,'Plantes en Vert'!BJ62,IF($J$9=26,'Plantes en Vert'!BK62,IF($J$9=27,'Plantes en Vert'!BL62,IF($J$9=28,'Plantes en Vert'!BM62,IF($J$9=29,'Plantes en Vert'!BN62,IF($J$9=30,'Plantes en Vert'!BO62,IF($J$9=31,'Plantes en Vert'!BP62,IF($J$9=32,'Plantes en Vert'!BQ62,IF($J$9=33,'Plantes en Vert'!BR62,IF($J$9=34,'Plantes en Vert'!BS62,IF($J$9=35,'Plantes en Vert'!BT62,))))))))))))))))))))))))))))))))))))))))))))))))))))</f>
        <v>0</v>
      </c>
      <c r="K3306" s="103" t="str">
        <f>IF('Plantes en Vert'!R62=0,"","Erreur")</f>
        <v/>
      </c>
    </row>
    <row r="3307" spans="1:11" x14ac:dyDescent="0.25">
      <c r="A3307" s="103">
        <f>IF('Plantes en Vert'!A63&lt;&gt;"",'Plantes en Vert'!A63,"")</f>
        <v>25701</v>
      </c>
      <c r="B3307" s="103" t="str">
        <f>IF('Plantes en Vert'!L63&lt;&gt;"",'Plantes en Vert'!L63,"")</f>
        <v>Hall</v>
      </c>
      <c r="C3307" s="107" t="str">
        <f>IF('Plantes en Vert'!B63&lt;&gt;"",'Plantes en Vert'!B63,"")</f>
        <v>GERANIUM ZONALE</v>
      </c>
      <c r="D3307" s="107" t="str">
        <f>IF('Plantes en Vert'!C63&lt;&gt;"",'Plantes en Vert'!C63,"")</f>
        <v xml:space="preserve">Candy Pink pac </v>
      </c>
      <c r="E3307" s="103" t="str">
        <f>IF('Plantes en Vert'!H63&lt;&gt;"",'Plantes en Vert'!H63,"")</f>
        <v>Q. lim.</v>
      </c>
      <c r="F3307" s="103" t="str">
        <f>IF('Plantes en Vert'!E63&lt;&gt;"",'Plantes en Vert'!E63,"")</f>
        <v>B</v>
      </c>
      <c r="G3307" s="103" t="str">
        <f>IF('Plantes en Vert'!N63&lt;&gt;"",'Plantes en Vert'!N63,"")</f>
        <v>P1L</v>
      </c>
      <c r="H3307" s="103" t="str">
        <f>IF('Plantes en Vert'!I63&lt;&gt;"",'Plantes en Vert'!I63,"")</f>
        <v/>
      </c>
      <c r="I3307" s="103" t="str">
        <f>IF('Plantes en Vert'!J63&lt;&gt;"",'Plantes en Vert'!J63,"")</f>
        <v/>
      </c>
      <c r="J3307" s="103">
        <f>IF($J$9=36,'Plantes en Vert'!U63,IF($J$9=37,'Plantes en Vert'!V63,IF($J$9=38,'Plantes en Vert'!W63,IF($J$9=39,'Plantes en Vert'!X63,IF($J$9=40,'Plantes en Vert'!Y63,IF($J$9=41,'Plantes en Vert'!Z63,IF($J$9=42,'Plantes en Vert'!AA63,IF($J$9=43,'Plantes en Vert'!AB63,IF($J$9=44,'Plantes en Vert'!AC63,IF($J$9=45,'Plantes en Vert'!AD63,IF($J$9=46,'Plantes en Vert'!AE63,IF($J$9=47,'Plantes en Vert'!AF63,IF($J$9=48,'Plantes en Vert'!AG63,IF($J$9=49,'Plantes en Vert'!AH63,IF($J$9=50,'Plantes en Vert'!AI63,IF($J$9=51,'Plantes en Vert'!AJ63,IF($J$9=52,'Plantes en Vert'!AK63,IF($J$9=1,'Plantes en Vert'!AL63,IF($J$9=2,'Plantes en Vert'!AM63,IF($J$9=3,'Plantes en Vert'!AN63,IF($J$9=4,'Plantes en Vert'!AO63,IF($J$9=5,'Plantes en Vert'!AP63,IF($J$9=6,'Plantes en Vert'!AQ63,IF($J$9=7,'Plantes en Vert'!AR63,IF($J$9=8,'Plantes en Vert'!AS63,IF($J$9=9,'Plantes en Vert'!AT63,IF($J$9=10,'Plantes en Vert'!AU63,IF($J$9=11,'Plantes en Vert'!AV63,IF($J$9=12,'Plantes en Vert'!AW63,IF($J$9=13,'Plantes en Vert'!AX63,IF($J$9=14,'Plantes en Vert'!AY63,IF($J$9=15,'Plantes en Vert'!AZ63,IF($J$9=16,'Plantes en Vert'!BA63,IF($J$9=17,'Plantes en Vert'!BB63,IF($J$9=18,'Plantes en Vert'!BC63,IF($J$9=19,'Plantes en Vert'!BD63,IF($J$9=20,'Plantes en Vert'!BE63,IF($J$9=21,'Plantes en Vert'!BF63,IF($J$9=22,'Plantes en Vert'!BG63,IF($J$9=23,'Plantes en Vert'!BH63,IF($J$9=24,'Plantes en Vert'!BI63,IF($J$9=25,'Plantes en Vert'!BJ63,IF($J$9=26,'Plantes en Vert'!BK63,IF($J$9=27,'Plantes en Vert'!BL63,IF($J$9=28,'Plantes en Vert'!BM63,IF($J$9=29,'Plantes en Vert'!BN63,IF($J$9=30,'Plantes en Vert'!BO63,IF($J$9=31,'Plantes en Vert'!BP63,IF($J$9=32,'Plantes en Vert'!BQ63,IF($J$9=33,'Plantes en Vert'!BR63,IF($J$9=34,'Plantes en Vert'!BS63,IF($J$9=35,'Plantes en Vert'!BT63,))))))))))))))))))))))))))))))))))))))))))))))))))))</f>
        <v>0</v>
      </c>
      <c r="K3307" s="103" t="str">
        <f>IF('Plantes en Vert'!R63=0,"","Erreur")</f>
        <v/>
      </c>
    </row>
    <row r="3308" spans="1:11" x14ac:dyDescent="0.25">
      <c r="A3308" s="450"/>
      <c r="B3308" s="450"/>
      <c r="C3308" s="451" t="s">
        <v>1897</v>
      </c>
      <c r="D3308" s="451"/>
      <c r="E3308" s="450"/>
      <c r="F3308" s="450"/>
      <c r="G3308" s="450"/>
      <c r="H3308" s="450"/>
      <c r="I3308" s="450"/>
      <c r="J3308" s="450">
        <f>SUBTOTAL(9,J3297:J3307)</f>
        <v>0</v>
      </c>
      <c r="K3308" s="450"/>
    </row>
    <row r="3309" spans="1:11" x14ac:dyDescent="0.25">
      <c r="A3309" s="103" t="str">
        <f>IF('Plantes en Vert'!A64&lt;&gt;"",'Plantes en Vert'!A64,"")</f>
        <v/>
      </c>
      <c r="B3309" s="103" t="str">
        <f>IF('Plantes en Vert'!L64&lt;&gt;"",'Plantes en Vert'!L64,"")</f>
        <v>E</v>
      </c>
      <c r="C3309" s="107" t="str">
        <f>IF('Plantes en Vert'!B64&lt;&gt;"",'Plantes en Vert'!B64,"")</f>
        <v>GERANIUM ZONALE ROUGE ET ORANGE</v>
      </c>
      <c r="D3309" s="107" t="str">
        <f>IF('Plantes en Vert'!C64&lt;&gt;"",'Plantes en Vert'!C64,"")</f>
        <v/>
      </c>
      <c r="E3309" s="103" t="str">
        <f>IF('Plantes en Vert'!H64&lt;&gt;"",'Plantes en Vert'!H64,"")</f>
        <v/>
      </c>
      <c r="F3309" s="103" t="str">
        <f>IF('Plantes en Vert'!E64&lt;&gt;"",'Plantes en Vert'!E64,"")</f>
        <v/>
      </c>
      <c r="G3309" s="103" t="str">
        <f>IF('Plantes en Vert'!N64&lt;&gt;"",'Plantes en Vert'!N64,"")</f>
        <v/>
      </c>
      <c r="H3309" s="103" t="str">
        <f>IF('Plantes en Vert'!I64&lt;&gt;"",'Plantes en Vert'!I64,"")</f>
        <v/>
      </c>
      <c r="I3309" s="103" t="str">
        <f>IF('Plantes en Vert'!J64&lt;&gt;"",'Plantes en Vert'!J64,"")</f>
        <v/>
      </c>
      <c r="J3309" s="103">
        <f>IF($J$9=36,'Plantes en Vert'!U64,IF($J$9=37,'Plantes en Vert'!V64,IF($J$9=38,'Plantes en Vert'!W64,IF($J$9=39,'Plantes en Vert'!X64,IF($J$9=40,'Plantes en Vert'!Y64,IF($J$9=41,'Plantes en Vert'!Z64,IF($J$9=42,'Plantes en Vert'!AA64,IF($J$9=43,'Plantes en Vert'!AB64,IF($J$9=44,'Plantes en Vert'!AC64,IF($J$9=45,'Plantes en Vert'!AD64,IF($J$9=46,'Plantes en Vert'!AE64,IF($J$9=47,'Plantes en Vert'!AF64,IF($J$9=48,'Plantes en Vert'!AG64,IF($J$9=49,'Plantes en Vert'!AH64,IF($J$9=50,'Plantes en Vert'!AI64,IF($J$9=51,'Plantes en Vert'!AJ64,IF($J$9=52,'Plantes en Vert'!AK64,IF($J$9=1,'Plantes en Vert'!AL64,IF($J$9=2,'Plantes en Vert'!AM64,IF($J$9=3,'Plantes en Vert'!AN64,IF($J$9=4,'Plantes en Vert'!AO64,IF($J$9=5,'Plantes en Vert'!AP64,IF($J$9=6,'Plantes en Vert'!AQ64,IF($J$9=7,'Plantes en Vert'!AR64,IF($J$9=8,'Plantes en Vert'!AS64,IF($J$9=9,'Plantes en Vert'!AT64,IF($J$9=10,'Plantes en Vert'!AU64,IF($J$9=11,'Plantes en Vert'!AV64,IF($J$9=12,'Plantes en Vert'!AW64,IF($J$9=13,'Plantes en Vert'!AX64,IF($J$9=14,'Plantes en Vert'!AY64,IF($J$9=15,'Plantes en Vert'!AZ64,IF($J$9=16,'Plantes en Vert'!BA64,IF($J$9=17,'Plantes en Vert'!BB64,IF($J$9=18,'Plantes en Vert'!BC64,IF($J$9=19,'Plantes en Vert'!BD64,IF($J$9=20,'Plantes en Vert'!BE64,IF($J$9=21,'Plantes en Vert'!BF64,IF($J$9=22,'Plantes en Vert'!BG64,IF($J$9=23,'Plantes en Vert'!BH64,IF($J$9=24,'Plantes en Vert'!BI64,IF($J$9=25,'Plantes en Vert'!BJ64,IF($J$9=26,'Plantes en Vert'!BK64,IF($J$9=27,'Plantes en Vert'!BL64,IF($J$9=28,'Plantes en Vert'!BM64,IF($J$9=29,'Plantes en Vert'!BN64,IF($J$9=30,'Plantes en Vert'!BO64,IF($J$9=31,'Plantes en Vert'!BP64,IF($J$9=32,'Plantes en Vert'!BQ64,IF($J$9=33,'Plantes en Vert'!BR64,IF($J$9=34,'Plantes en Vert'!BS64,IF($J$9=35,'Plantes en Vert'!BT64,))))))))))))))))))))))))))))))))))))))))))))))))))))</f>
        <v>0</v>
      </c>
      <c r="K3309" s="103" t="str">
        <f>IF('Plantes en Vert'!R64=0,"","Erreur")</f>
        <v/>
      </c>
    </row>
    <row r="3310" spans="1:11" x14ac:dyDescent="0.25">
      <c r="A3310" s="103">
        <f>IF('Plantes en Vert'!A65&lt;&gt;"",'Plantes en Vert'!A65,"")</f>
        <v>21804</v>
      </c>
      <c r="B3310" s="103" t="str">
        <f>IF('Plantes en Vert'!L65&lt;&gt;"",'Plantes en Vert'!L65,"")</f>
        <v>Hall</v>
      </c>
      <c r="C3310" s="107" t="str">
        <f>IF('Plantes en Vert'!B65&lt;&gt;"",'Plantes en Vert'!B65,"")</f>
        <v>GERANIUM ZONALE</v>
      </c>
      <c r="D3310" s="107" t="str">
        <f>IF('Plantes en Vert'!C65&lt;&gt;"",'Plantes en Vert'!C65,"")</f>
        <v xml:space="preserve">Anthony pac </v>
      </c>
      <c r="E3310" s="103" t="str">
        <f>IF('Plantes en Vert'!H65&lt;&gt;"",'Plantes en Vert'!H65,"")</f>
        <v>Q. lim.</v>
      </c>
      <c r="F3310" s="103" t="str">
        <f>IF('Plantes en Vert'!E65&lt;&gt;"",'Plantes en Vert'!E65,"")</f>
        <v>B</v>
      </c>
      <c r="G3310" s="103" t="str">
        <f>IF('Plantes en Vert'!N65&lt;&gt;"",'Plantes en Vert'!N65,"")</f>
        <v>P1L</v>
      </c>
      <c r="H3310" s="103" t="str">
        <f>IF('Plantes en Vert'!I65&lt;&gt;"",'Plantes en Vert'!I65,"")</f>
        <v/>
      </c>
      <c r="I3310" s="103" t="str">
        <f>IF('Plantes en Vert'!J65&lt;&gt;"",'Plantes en Vert'!J65,"")</f>
        <v/>
      </c>
      <c r="J3310" s="103">
        <f>IF($J$9=36,'Plantes en Vert'!U65,IF($J$9=37,'Plantes en Vert'!V65,IF($J$9=38,'Plantes en Vert'!W65,IF($J$9=39,'Plantes en Vert'!X65,IF($J$9=40,'Plantes en Vert'!Y65,IF($J$9=41,'Plantes en Vert'!Z65,IF($J$9=42,'Plantes en Vert'!AA65,IF($J$9=43,'Plantes en Vert'!AB65,IF($J$9=44,'Plantes en Vert'!AC65,IF($J$9=45,'Plantes en Vert'!AD65,IF($J$9=46,'Plantes en Vert'!AE65,IF($J$9=47,'Plantes en Vert'!AF65,IF($J$9=48,'Plantes en Vert'!AG65,IF($J$9=49,'Plantes en Vert'!AH65,IF($J$9=50,'Plantes en Vert'!AI65,IF($J$9=51,'Plantes en Vert'!AJ65,IF($J$9=52,'Plantes en Vert'!AK65,IF($J$9=1,'Plantes en Vert'!AL65,IF($J$9=2,'Plantes en Vert'!AM65,IF($J$9=3,'Plantes en Vert'!AN65,IF($J$9=4,'Plantes en Vert'!AO65,IF($J$9=5,'Plantes en Vert'!AP65,IF($J$9=6,'Plantes en Vert'!AQ65,IF($J$9=7,'Plantes en Vert'!AR65,IF($J$9=8,'Plantes en Vert'!AS65,IF($J$9=9,'Plantes en Vert'!AT65,IF($J$9=10,'Plantes en Vert'!AU65,IF($J$9=11,'Plantes en Vert'!AV65,IF($J$9=12,'Plantes en Vert'!AW65,IF($J$9=13,'Plantes en Vert'!AX65,IF($J$9=14,'Plantes en Vert'!AY65,IF($J$9=15,'Plantes en Vert'!AZ65,IF($J$9=16,'Plantes en Vert'!BA65,IF($J$9=17,'Plantes en Vert'!BB65,IF($J$9=18,'Plantes en Vert'!BC65,IF($J$9=19,'Plantes en Vert'!BD65,IF($J$9=20,'Plantes en Vert'!BE65,IF($J$9=21,'Plantes en Vert'!BF65,IF($J$9=22,'Plantes en Vert'!BG65,IF($J$9=23,'Plantes en Vert'!BH65,IF($J$9=24,'Plantes en Vert'!BI65,IF($J$9=25,'Plantes en Vert'!BJ65,IF($J$9=26,'Plantes en Vert'!BK65,IF($J$9=27,'Plantes en Vert'!BL65,IF($J$9=28,'Plantes en Vert'!BM65,IF($J$9=29,'Plantes en Vert'!BN65,IF($J$9=30,'Plantes en Vert'!BO65,IF($J$9=31,'Plantes en Vert'!BP65,IF($J$9=32,'Plantes en Vert'!BQ65,IF($J$9=33,'Plantes en Vert'!BR65,IF($J$9=34,'Plantes en Vert'!BS65,IF($J$9=35,'Plantes en Vert'!BT65,))))))))))))))))))))))))))))))))))))))))))))))))))))</f>
        <v>0</v>
      </c>
      <c r="K3310" s="103" t="str">
        <f>IF('Plantes en Vert'!R65=0,"","Erreur")</f>
        <v/>
      </c>
    </row>
    <row r="3311" spans="1:11" x14ac:dyDescent="0.25">
      <c r="A3311" s="103">
        <f>IF('Plantes en Vert'!A66&lt;&gt;"",'Plantes en Vert'!A66,"")</f>
        <v>21841</v>
      </c>
      <c r="B3311" s="103" t="str">
        <f>IF('Plantes en Vert'!L66&lt;&gt;"",'Plantes en Vert'!L66,"")</f>
        <v>Hall</v>
      </c>
      <c r="C3311" s="107" t="str">
        <f>IF('Plantes en Vert'!B66&lt;&gt;"",'Plantes en Vert'!B66,"")</f>
        <v>GERANIUM ZONALE</v>
      </c>
      <c r="D3311" s="107" t="str">
        <f>IF('Plantes en Vert'!C66&lt;&gt;"",'Plantes en Vert'!C66,"")</f>
        <v xml:space="preserve">Dijon technigera </v>
      </c>
      <c r="E3311" s="103" t="str">
        <f>IF('Plantes en Vert'!H66&lt;&gt;"",'Plantes en Vert'!H66,"")</f>
        <v>Q. lim.</v>
      </c>
      <c r="F3311" s="103" t="str">
        <f>IF('Plantes en Vert'!E66&lt;&gt;"",'Plantes en Vert'!E66,"")</f>
        <v>B</v>
      </c>
      <c r="G3311" s="103" t="str">
        <f>IF('Plantes en Vert'!N66&lt;&gt;"",'Plantes en Vert'!N66,"")</f>
        <v>P1L</v>
      </c>
      <c r="H3311" s="103" t="str">
        <f>IF('Plantes en Vert'!I66&lt;&gt;"",'Plantes en Vert'!I66,"")</f>
        <v/>
      </c>
      <c r="I3311" s="103" t="str">
        <f>IF('Plantes en Vert'!J66&lt;&gt;"",'Plantes en Vert'!J66,"")</f>
        <v/>
      </c>
      <c r="J3311" s="103">
        <f>IF($J$9=36,'Plantes en Vert'!U66,IF($J$9=37,'Plantes en Vert'!V66,IF($J$9=38,'Plantes en Vert'!W66,IF($J$9=39,'Plantes en Vert'!X66,IF($J$9=40,'Plantes en Vert'!Y66,IF($J$9=41,'Plantes en Vert'!Z66,IF($J$9=42,'Plantes en Vert'!AA66,IF($J$9=43,'Plantes en Vert'!AB66,IF($J$9=44,'Plantes en Vert'!AC66,IF($J$9=45,'Plantes en Vert'!AD66,IF($J$9=46,'Plantes en Vert'!AE66,IF($J$9=47,'Plantes en Vert'!AF66,IF($J$9=48,'Plantes en Vert'!AG66,IF($J$9=49,'Plantes en Vert'!AH66,IF($J$9=50,'Plantes en Vert'!AI66,IF($J$9=51,'Plantes en Vert'!AJ66,IF($J$9=52,'Plantes en Vert'!AK66,IF($J$9=1,'Plantes en Vert'!AL66,IF($J$9=2,'Plantes en Vert'!AM66,IF($J$9=3,'Plantes en Vert'!AN66,IF($J$9=4,'Plantes en Vert'!AO66,IF($J$9=5,'Plantes en Vert'!AP66,IF($J$9=6,'Plantes en Vert'!AQ66,IF($J$9=7,'Plantes en Vert'!AR66,IF($J$9=8,'Plantes en Vert'!AS66,IF($J$9=9,'Plantes en Vert'!AT66,IF($J$9=10,'Plantes en Vert'!AU66,IF($J$9=11,'Plantes en Vert'!AV66,IF($J$9=12,'Plantes en Vert'!AW66,IF($J$9=13,'Plantes en Vert'!AX66,IF($J$9=14,'Plantes en Vert'!AY66,IF($J$9=15,'Plantes en Vert'!AZ66,IF($J$9=16,'Plantes en Vert'!BA66,IF($J$9=17,'Plantes en Vert'!BB66,IF($J$9=18,'Plantes en Vert'!BC66,IF($J$9=19,'Plantes en Vert'!BD66,IF($J$9=20,'Plantes en Vert'!BE66,IF($J$9=21,'Plantes en Vert'!BF66,IF($J$9=22,'Plantes en Vert'!BG66,IF($J$9=23,'Plantes en Vert'!BH66,IF($J$9=24,'Plantes en Vert'!BI66,IF($J$9=25,'Plantes en Vert'!BJ66,IF($J$9=26,'Plantes en Vert'!BK66,IF($J$9=27,'Plantes en Vert'!BL66,IF($J$9=28,'Plantes en Vert'!BM66,IF($J$9=29,'Plantes en Vert'!BN66,IF($J$9=30,'Plantes en Vert'!BO66,IF($J$9=31,'Plantes en Vert'!BP66,IF($J$9=32,'Plantes en Vert'!BQ66,IF($J$9=33,'Plantes en Vert'!BR66,IF($J$9=34,'Plantes en Vert'!BS66,IF($J$9=35,'Plantes en Vert'!BT66,))))))))))))))))))))))))))))))))))))))))))))))))))))</f>
        <v>0</v>
      </c>
      <c r="K3311" s="103" t="str">
        <f>IF('Plantes en Vert'!R66=0,"","Erreur")</f>
        <v/>
      </c>
    </row>
    <row r="3312" spans="1:11" x14ac:dyDescent="0.25">
      <c r="A3312" s="103">
        <f>IF('Plantes en Vert'!A67&lt;&gt;"",'Plantes en Vert'!A67,"")</f>
        <v>21827</v>
      </c>
      <c r="B3312" s="103" t="str">
        <f>IF('Plantes en Vert'!L67&lt;&gt;"",'Plantes en Vert'!L67,"")</f>
        <v>Hall</v>
      </c>
      <c r="C3312" s="107" t="str">
        <f>IF('Plantes en Vert'!B67&lt;&gt;"",'Plantes en Vert'!B67,"")</f>
        <v>GERANIUM ZONALE</v>
      </c>
      <c r="D3312" s="107" t="str">
        <f>IF('Plantes en Vert'!C67&lt;&gt;"",'Plantes en Vert'!C67,"")</f>
        <v xml:space="preserve">Glitter Orange pac </v>
      </c>
      <c r="E3312" s="103" t="str">
        <f>IF('Plantes en Vert'!H67&lt;&gt;"",'Plantes en Vert'!H67,"")</f>
        <v>Q. lim.</v>
      </c>
      <c r="F3312" s="103" t="str">
        <f>IF('Plantes en Vert'!E67&lt;&gt;"",'Plantes en Vert'!E67,"")</f>
        <v>B</v>
      </c>
      <c r="G3312" s="103" t="str">
        <f>IF('Plantes en Vert'!N67&lt;&gt;"",'Plantes en Vert'!N67,"")</f>
        <v>P1L</v>
      </c>
      <c r="H3312" s="103" t="str">
        <f>IF('Plantes en Vert'!I67&lt;&gt;"",'Plantes en Vert'!I67,"")</f>
        <v/>
      </c>
      <c r="I3312" s="103" t="str">
        <f>IF('Plantes en Vert'!J67&lt;&gt;"",'Plantes en Vert'!J67,"")</f>
        <v/>
      </c>
      <c r="J3312" s="103">
        <f>IF($J$9=36,'Plantes en Vert'!U67,IF($J$9=37,'Plantes en Vert'!V67,IF($J$9=38,'Plantes en Vert'!W67,IF($J$9=39,'Plantes en Vert'!X67,IF($J$9=40,'Plantes en Vert'!Y67,IF($J$9=41,'Plantes en Vert'!Z67,IF($J$9=42,'Plantes en Vert'!AA67,IF($J$9=43,'Plantes en Vert'!AB67,IF($J$9=44,'Plantes en Vert'!AC67,IF($J$9=45,'Plantes en Vert'!AD67,IF($J$9=46,'Plantes en Vert'!AE67,IF($J$9=47,'Plantes en Vert'!AF67,IF($J$9=48,'Plantes en Vert'!AG67,IF($J$9=49,'Plantes en Vert'!AH67,IF($J$9=50,'Plantes en Vert'!AI67,IF($J$9=51,'Plantes en Vert'!AJ67,IF($J$9=52,'Plantes en Vert'!AK67,IF($J$9=1,'Plantes en Vert'!AL67,IF($J$9=2,'Plantes en Vert'!AM67,IF($J$9=3,'Plantes en Vert'!AN67,IF($J$9=4,'Plantes en Vert'!AO67,IF($J$9=5,'Plantes en Vert'!AP67,IF($J$9=6,'Plantes en Vert'!AQ67,IF($J$9=7,'Plantes en Vert'!AR67,IF($J$9=8,'Plantes en Vert'!AS67,IF($J$9=9,'Plantes en Vert'!AT67,IF($J$9=10,'Plantes en Vert'!AU67,IF($J$9=11,'Plantes en Vert'!AV67,IF($J$9=12,'Plantes en Vert'!AW67,IF($J$9=13,'Plantes en Vert'!AX67,IF($J$9=14,'Plantes en Vert'!AY67,IF($J$9=15,'Plantes en Vert'!AZ67,IF($J$9=16,'Plantes en Vert'!BA67,IF($J$9=17,'Plantes en Vert'!BB67,IF($J$9=18,'Plantes en Vert'!BC67,IF($J$9=19,'Plantes en Vert'!BD67,IF($J$9=20,'Plantes en Vert'!BE67,IF($J$9=21,'Plantes en Vert'!BF67,IF($J$9=22,'Plantes en Vert'!BG67,IF($J$9=23,'Plantes en Vert'!BH67,IF($J$9=24,'Plantes en Vert'!BI67,IF($J$9=25,'Plantes en Vert'!BJ67,IF($J$9=26,'Plantes en Vert'!BK67,IF($J$9=27,'Plantes en Vert'!BL67,IF($J$9=28,'Plantes en Vert'!BM67,IF($J$9=29,'Plantes en Vert'!BN67,IF($J$9=30,'Plantes en Vert'!BO67,IF($J$9=31,'Plantes en Vert'!BP67,IF($J$9=32,'Plantes en Vert'!BQ67,IF($J$9=33,'Plantes en Vert'!BR67,IF($J$9=34,'Plantes en Vert'!BS67,IF($J$9=35,'Plantes en Vert'!BT67,))))))))))))))))))))))))))))))))))))))))))))))))))))</f>
        <v>0</v>
      </c>
      <c r="K3312" s="103" t="str">
        <f>IF('Plantes en Vert'!R67=0,"","Erreur")</f>
        <v/>
      </c>
    </row>
    <row r="3313" spans="1:11" x14ac:dyDescent="0.25">
      <c r="A3313" s="103">
        <f>IF('Plantes en Vert'!A68&lt;&gt;"",'Plantes en Vert'!A68,"")</f>
        <v>21843</v>
      </c>
      <c r="B3313" s="103" t="str">
        <f>IF('Plantes en Vert'!L68&lt;&gt;"",'Plantes en Vert'!L68,"")</f>
        <v>Hall</v>
      </c>
      <c r="C3313" s="107" t="str">
        <f>IF('Plantes en Vert'!B68&lt;&gt;"",'Plantes en Vert'!B68,"")</f>
        <v>GERANIUM ZONALE</v>
      </c>
      <c r="D3313" s="107" t="str">
        <f>IF('Plantes en Vert'!C68&lt;&gt;"",'Plantes en Vert'!C68,"")</f>
        <v xml:space="preserve">Laval technigera </v>
      </c>
      <c r="E3313" s="103" t="str">
        <f>IF('Plantes en Vert'!H68&lt;&gt;"",'Plantes en Vert'!H68,"")</f>
        <v>Q. lim.</v>
      </c>
      <c r="F3313" s="103" t="str">
        <f>IF('Plantes en Vert'!E68&lt;&gt;"",'Plantes en Vert'!E68,"")</f>
        <v>B</v>
      </c>
      <c r="G3313" s="103" t="str">
        <f>IF('Plantes en Vert'!N68&lt;&gt;"",'Plantes en Vert'!N68,"")</f>
        <v>P1L</v>
      </c>
      <c r="H3313" s="103" t="str">
        <f>IF('Plantes en Vert'!I68&lt;&gt;"",'Plantes en Vert'!I68,"")</f>
        <v/>
      </c>
      <c r="I3313" s="103" t="str">
        <f>IF('Plantes en Vert'!J68&lt;&gt;"",'Plantes en Vert'!J68,"")</f>
        <v/>
      </c>
      <c r="J3313" s="103">
        <f>IF($J$9=36,'Plantes en Vert'!U68,IF($J$9=37,'Plantes en Vert'!V68,IF($J$9=38,'Plantes en Vert'!W68,IF($J$9=39,'Plantes en Vert'!X68,IF($J$9=40,'Plantes en Vert'!Y68,IF($J$9=41,'Plantes en Vert'!Z68,IF($J$9=42,'Plantes en Vert'!AA68,IF($J$9=43,'Plantes en Vert'!AB68,IF($J$9=44,'Plantes en Vert'!AC68,IF($J$9=45,'Plantes en Vert'!AD68,IF($J$9=46,'Plantes en Vert'!AE68,IF($J$9=47,'Plantes en Vert'!AF68,IF($J$9=48,'Plantes en Vert'!AG68,IF($J$9=49,'Plantes en Vert'!AH68,IF($J$9=50,'Plantes en Vert'!AI68,IF($J$9=51,'Plantes en Vert'!AJ68,IF($J$9=52,'Plantes en Vert'!AK68,IF($J$9=1,'Plantes en Vert'!AL68,IF($J$9=2,'Plantes en Vert'!AM68,IF($J$9=3,'Plantes en Vert'!AN68,IF($J$9=4,'Plantes en Vert'!AO68,IF($J$9=5,'Plantes en Vert'!AP68,IF($J$9=6,'Plantes en Vert'!AQ68,IF($J$9=7,'Plantes en Vert'!AR68,IF($J$9=8,'Plantes en Vert'!AS68,IF($J$9=9,'Plantes en Vert'!AT68,IF($J$9=10,'Plantes en Vert'!AU68,IF($J$9=11,'Plantes en Vert'!AV68,IF($J$9=12,'Plantes en Vert'!AW68,IF($J$9=13,'Plantes en Vert'!AX68,IF($J$9=14,'Plantes en Vert'!AY68,IF($J$9=15,'Plantes en Vert'!AZ68,IF($J$9=16,'Plantes en Vert'!BA68,IF($J$9=17,'Plantes en Vert'!BB68,IF($J$9=18,'Plantes en Vert'!BC68,IF($J$9=19,'Plantes en Vert'!BD68,IF($J$9=20,'Plantes en Vert'!BE68,IF($J$9=21,'Plantes en Vert'!BF68,IF($J$9=22,'Plantes en Vert'!BG68,IF($J$9=23,'Plantes en Vert'!BH68,IF($J$9=24,'Plantes en Vert'!BI68,IF($J$9=25,'Plantes en Vert'!BJ68,IF($J$9=26,'Plantes en Vert'!BK68,IF($J$9=27,'Plantes en Vert'!BL68,IF($J$9=28,'Plantes en Vert'!BM68,IF($J$9=29,'Plantes en Vert'!BN68,IF($J$9=30,'Plantes en Vert'!BO68,IF($J$9=31,'Plantes en Vert'!BP68,IF($J$9=32,'Plantes en Vert'!BQ68,IF($J$9=33,'Plantes en Vert'!BR68,IF($J$9=34,'Plantes en Vert'!BS68,IF($J$9=35,'Plantes en Vert'!BT68,))))))))))))))))))))))))))))))))))))))))))))))))))))</f>
        <v>0</v>
      </c>
      <c r="K3313" s="103" t="str">
        <f>IF('Plantes en Vert'!R68=0,"","Erreur")</f>
        <v/>
      </c>
    </row>
    <row r="3314" spans="1:11" x14ac:dyDescent="0.25">
      <c r="A3314" s="103">
        <f>IF('Plantes en Vert'!A69&lt;&gt;"",'Plantes en Vert'!A69,"")</f>
        <v>21845</v>
      </c>
      <c r="B3314" s="103" t="str">
        <f>IF('Plantes en Vert'!L69&lt;&gt;"",'Plantes en Vert'!L69,"")</f>
        <v>Hall</v>
      </c>
      <c r="C3314" s="107" t="str">
        <f>IF('Plantes en Vert'!B69&lt;&gt;"",'Plantes en Vert'!B69,"")</f>
        <v>GERANIUM ZONALE</v>
      </c>
      <c r="D3314" s="107" t="str">
        <f>IF('Plantes en Vert'!C69&lt;&gt;"",'Plantes en Vert'!C69,"")</f>
        <v xml:space="preserve">Libourne technigera </v>
      </c>
      <c r="E3314" s="103" t="str">
        <f>IF('Plantes en Vert'!H69&lt;&gt;"",'Plantes en Vert'!H69,"")</f>
        <v>Q. lim.</v>
      </c>
      <c r="F3314" s="103" t="str">
        <f>IF('Plantes en Vert'!E69&lt;&gt;"",'Plantes en Vert'!E69,"")</f>
        <v>B</v>
      </c>
      <c r="G3314" s="103" t="str">
        <f>IF('Plantes en Vert'!N69&lt;&gt;"",'Plantes en Vert'!N69,"")</f>
        <v>P1L</v>
      </c>
      <c r="H3314" s="103" t="str">
        <f>IF('Plantes en Vert'!I69&lt;&gt;"",'Plantes en Vert'!I69,"")</f>
        <v/>
      </c>
      <c r="I3314" s="103" t="str">
        <f>IF('Plantes en Vert'!J69&lt;&gt;"",'Plantes en Vert'!J69,"")</f>
        <v/>
      </c>
      <c r="J3314" s="103">
        <f>IF($J$9=36,'Plantes en Vert'!U69,IF($J$9=37,'Plantes en Vert'!V69,IF($J$9=38,'Plantes en Vert'!W69,IF($J$9=39,'Plantes en Vert'!X69,IF($J$9=40,'Plantes en Vert'!Y69,IF($J$9=41,'Plantes en Vert'!Z69,IF($J$9=42,'Plantes en Vert'!AA69,IF($J$9=43,'Plantes en Vert'!AB69,IF($J$9=44,'Plantes en Vert'!AC69,IF($J$9=45,'Plantes en Vert'!AD69,IF($J$9=46,'Plantes en Vert'!AE69,IF($J$9=47,'Plantes en Vert'!AF69,IF($J$9=48,'Plantes en Vert'!AG69,IF($J$9=49,'Plantes en Vert'!AH69,IF($J$9=50,'Plantes en Vert'!AI69,IF($J$9=51,'Plantes en Vert'!AJ69,IF($J$9=52,'Plantes en Vert'!AK69,IF($J$9=1,'Plantes en Vert'!AL69,IF($J$9=2,'Plantes en Vert'!AM69,IF($J$9=3,'Plantes en Vert'!AN69,IF($J$9=4,'Plantes en Vert'!AO69,IF($J$9=5,'Plantes en Vert'!AP69,IF($J$9=6,'Plantes en Vert'!AQ69,IF($J$9=7,'Plantes en Vert'!AR69,IF($J$9=8,'Plantes en Vert'!AS69,IF($J$9=9,'Plantes en Vert'!AT69,IF($J$9=10,'Plantes en Vert'!AU69,IF($J$9=11,'Plantes en Vert'!AV69,IF($J$9=12,'Plantes en Vert'!AW69,IF($J$9=13,'Plantes en Vert'!AX69,IF($J$9=14,'Plantes en Vert'!AY69,IF($J$9=15,'Plantes en Vert'!AZ69,IF($J$9=16,'Plantes en Vert'!BA69,IF($J$9=17,'Plantes en Vert'!BB69,IF($J$9=18,'Plantes en Vert'!BC69,IF($J$9=19,'Plantes en Vert'!BD69,IF($J$9=20,'Plantes en Vert'!BE69,IF($J$9=21,'Plantes en Vert'!BF69,IF($J$9=22,'Plantes en Vert'!BG69,IF($J$9=23,'Plantes en Vert'!BH69,IF($J$9=24,'Plantes en Vert'!BI69,IF($J$9=25,'Plantes en Vert'!BJ69,IF($J$9=26,'Plantes en Vert'!BK69,IF($J$9=27,'Plantes en Vert'!BL69,IF($J$9=28,'Plantes en Vert'!BM69,IF($J$9=29,'Plantes en Vert'!BN69,IF($J$9=30,'Plantes en Vert'!BO69,IF($J$9=31,'Plantes en Vert'!BP69,IF($J$9=32,'Plantes en Vert'!BQ69,IF($J$9=33,'Plantes en Vert'!BR69,IF($J$9=34,'Plantes en Vert'!BS69,IF($J$9=35,'Plantes en Vert'!BT69,))))))))))))))))))))))))))))))))))))))))))))))))))))</f>
        <v>0</v>
      </c>
      <c r="K3314" s="103" t="str">
        <f>IF('Plantes en Vert'!R69=0,"","Erreur")</f>
        <v/>
      </c>
    </row>
    <row r="3315" spans="1:11" x14ac:dyDescent="0.25">
      <c r="A3315" s="103">
        <f>IF('Plantes en Vert'!A70&lt;&gt;"",'Plantes en Vert'!A70,"")</f>
        <v>24092</v>
      </c>
      <c r="B3315" s="103" t="str">
        <f>IF('Plantes en Vert'!L70&lt;&gt;"",'Plantes en Vert'!L70,"")</f>
        <v>Hall</v>
      </c>
      <c r="C3315" s="107" t="str">
        <f>IF('Plantes en Vert'!B70&lt;&gt;"",'Plantes en Vert'!B70,"")</f>
        <v>GERANIUM ZONALE</v>
      </c>
      <c r="D3315" s="107" t="str">
        <f>IF('Plantes en Vert'!C70&lt;&gt;"",'Plantes en Vert'!C70,"")</f>
        <v xml:space="preserve">Morning Sun pac </v>
      </c>
      <c r="E3315" s="103" t="str">
        <f>IF('Plantes en Vert'!H70&lt;&gt;"",'Plantes en Vert'!H70,"")</f>
        <v>Q. lim.</v>
      </c>
      <c r="F3315" s="103" t="str">
        <f>IF('Plantes en Vert'!E70&lt;&gt;"",'Plantes en Vert'!E70,"")</f>
        <v>B</v>
      </c>
      <c r="G3315" s="103" t="str">
        <f>IF('Plantes en Vert'!N70&lt;&gt;"",'Plantes en Vert'!N70,"")</f>
        <v>P1L</v>
      </c>
      <c r="H3315" s="103" t="str">
        <f>IF('Plantes en Vert'!I70&lt;&gt;"",'Plantes en Vert'!I70,"")</f>
        <v/>
      </c>
      <c r="I3315" s="103" t="str">
        <f>IF('Plantes en Vert'!J70&lt;&gt;"",'Plantes en Vert'!J70,"")</f>
        <v/>
      </c>
      <c r="J3315" s="103">
        <f>IF($J$9=36,'Plantes en Vert'!U70,IF($J$9=37,'Plantes en Vert'!V70,IF($J$9=38,'Plantes en Vert'!W70,IF($J$9=39,'Plantes en Vert'!X70,IF($J$9=40,'Plantes en Vert'!Y70,IF($J$9=41,'Plantes en Vert'!Z70,IF($J$9=42,'Plantes en Vert'!AA70,IF($J$9=43,'Plantes en Vert'!AB70,IF($J$9=44,'Plantes en Vert'!AC70,IF($J$9=45,'Plantes en Vert'!AD70,IF($J$9=46,'Plantes en Vert'!AE70,IF($J$9=47,'Plantes en Vert'!AF70,IF($J$9=48,'Plantes en Vert'!AG70,IF($J$9=49,'Plantes en Vert'!AH70,IF($J$9=50,'Plantes en Vert'!AI70,IF($J$9=51,'Plantes en Vert'!AJ70,IF($J$9=52,'Plantes en Vert'!AK70,IF($J$9=1,'Plantes en Vert'!AL70,IF($J$9=2,'Plantes en Vert'!AM70,IF($J$9=3,'Plantes en Vert'!AN70,IF($J$9=4,'Plantes en Vert'!AO70,IF($J$9=5,'Plantes en Vert'!AP70,IF($J$9=6,'Plantes en Vert'!AQ70,IF($J$9=7,'Plantes en Vert'!AR70,IF($J$9=8,'Plantes en Vert'!AS70,IF($J$9=9,'Plantes en Vert'!AT70,IF($J$9=10,'Plantes en Vert'!AU70,IF($J$9=11,'Plantes en Vert'!AV70,IF($J$9=12,'Plantes en Vert'!AW70,IF($J$9=13,'Plantes en Vert'!AX70,IF($J$9=14,'Plantes en Vert'!AY70,IF($J$9=15,'Plantes en Vert'!AZ70,IF($J$9=16,'Plantes en Vert'!BA70,IF($J$9=17,'Plantes en Vert'!BB70,IF($J$9=18,'Plantes en Vert'!BC70,IF($J$9=19,'Plantes en Vert'!BD70,IF($J$9=20,'Plantes en Vert'!BE70,IF($J$9=21,'Plantes en Vert'!BF70,IF($J$9=22,'Plantes en Vert'!BG70,IF($J$9=23,'Plantes en Vert'!BH70,IF($J$9=24,'Plantes en Vert'!BI70,IF($J$9=25,'Plantes en Vert'!BJ70,IF($J$9=26,'Plantes en Vert'!BK70,IF($J$9=27,'Plantes en Vert'!BL70,IF($J$9=28,'Plantes en Vert'!BM70,IF($J$9=29,'Plantes en Vert'!BN70,IF($J$9=30,'Plantes en Vert'!BO70,IF($J$9=31,'Plantes en Vert'!BP70,IF($J$9=32,'Plantes en Vert'!BQ70,IF($J$9=33,'Plantes en Vert'!BR70,IF($J$9=34,'Plantes en Vert'!BS70,IF($J$9=35,'Plantes en Vert'!BT70,))))))))))))))))))))))))))))))))))))))))))))))))))))</f>
        <v>0</v>
      </c>
      <c r="K3315" s="103" t="str">
        <f>IF('Plantes en Vert'!R70=0,"","Erreur")</f>
        <v/>
      </c>
    </row>
    <row r="3316" spans="1:11" x14ac:dyDescent="0.25">
      <c r="A3316" s="103">
        <f>IF('Plantes en Vert'!A71&lt;&gt;"",'Plantes en Vert'!A71,"")</f>
        <v>21813</v>
      </c>
      <c r="B3316" s="103" t="str">
        <f>IF('Plantes en Vert'!L71&lt;&gt;"",'Plantes en Vert'!L71,"")</f>
        <v>Hall</v>
      </c>
      <c r="C3316" s="107" t="str">
        <f>IF('Plantes en Vert'!B71&lt;&gt;"",'Plantes en Vert'!B71,"")</f>
        <v>GERANIUM ZONALE</v>
      </c>
      <c r="D3316" s="107" t="str">
        <f>IF('Plantes en Vert'!C71&lt;&gt;"",'Plantes en Vert'!C71,"")</f>
        <v xml:space="preserve">Oleron technigera </v>
      </c>
      <c r="E3316" s="103" t="str">
        <f>IF('Plantes en Vert'!H71&lt;&gt;"",'Plantes en Vert'!H71,"")</f>
        <v>Q. lim.</v>
      </c>
      <c r="F3316" s="103" t="str">
        <f>IF('Plantes en Vert'!E71&lt;&gt;"",'Plantes en Vert'!E71,"")</f>
        <v>B</v>
      </c>
      <c r="G3316" s="103" t="str">
        <f>IF('Plantes en Vert'!N71&lt;&gt;"",'Plantes en Vert'!N71,"")</f>
        <v>P1L</v>
      </c>
      <c r="H3316" s="103" t="str">
        <f>IF('Plantes en Vert'!I71&lt;&gt;"",'Plantes en Vert'!I71,"")</f>
        <v/>
      </c>
      <c r="I3316" s="103" t="str">
        <f>IF('Plantes en Vert'!J71&lt;&gt;"",'Plantes en Vert'!J71,"")</f>
        <v/>
      </c>
      <c r="J3316" s="103">
        <f>IF($J$9=36,'Plantes en Vert'!U71,IF($J$9=37,'Plantes en Vert'!V71,IF($J$9=38,'Plantes en Vert'!W71,IF($J$9=39,'Plantes en Vert'!X71,IF($J$9=40,'Plantes en Vert'!Y71,IF($J$9=41,'Plantes en Vert'!Z71,IF($J$9=42,'Plantes en Vert'!AA71,IF($J$9=43,'Plantes en Vert'!AB71,IF($J$9=44,'Plantes en Vert'!AC71,IF($J$9=45,'Plantes en Vert'!AD71,IF($J$9=46,'Plantes en Vert'!AE71,IF($J$9=47,'Plantes en Vert'!AF71,IF($J$9=48,'Plantes en Vert'!AG71,IF($J$9=49,'Plantes en Vert'!AH71,IF($J$9=50,'Plantes en Vert'!AI71,IF($J$9=51,'Plantes en Vert'!AJ71,IF($J$9=52,'Plantes en Vert'!AK71,IF($J$9=1,'Plantes en Vert'!AL71,IF($J$9=2,'Plantes en Vert'!AM71,IF($J$9=3,'Plantes en Vert'!AN71,IF($J$9=4,'Plantes en Vert'!AO71,IF($J$9=5,'Plantes en Vert'!AP71,IF($J$9=6,'Plantes en Vert'!AQ71,IF($J$9=7,'Plantes en Vert'!AR71,IF($J$9=8,'Plantes en Vert'!AS71,IF($J$9=9,'Plantes en Vert'!AT71,IF($J$9=10,'Plantes en Vert'!AU71,IF($J$9=11,'Plantes en Vert'!AV71,IF($J$9=12,'Plantes en Vert'!AW71,IF($J$9=13,'Plantes en Vert'!AX71,IF($J$9=14,'Plantes en Vert'!AY71,IF($J$9=15,'Plantes en Vert'!AZ71,IF($J$9=16,'Plantes en Vert'!BA71,IF($J$9=17,'Plantes en Vert'!BB71,IF($J$9=18,'Plantes en Vert'!BC71,IF($J$9=19,'Plantes en Vert'!BD71,IF($J$9=20,'Plantes en Vert'!BE71,IF($J$9=21,'Plantes en Vert'!BF71,IF($J$9=22,'Plantes en Vert'!BG71,IF($J$9=23,'Plantes en Vert'!BH71,IF($J$9=24,'Plantes en Vert'!BI71,IF($J$9=25,'Plantes en Vert'!BJ71,IF($J$9=26,'Plantes en Vert'!BK71,IF($J$9=27,'Plantes en Vert'!BL71,IF($J$9=28,'Plantes en Vert'!BM71,IF($J$9=29,'Plantes en Vert'!BN71,IF($J$9=30,'Plantes en Vert'!BO71,IF($J$9=31,'Plantes en Vert'!BP71,IF($J$9=32,'Plantes en Vert'!BQ71,IF($J$9=33,'Plantes en Vert'!BR71,IF($J$9=34,'Plantes en Vert'!BS71,IF($J$9=35,'Plantes en Vert'!BT71,))))))))))))))))))))))))))))))))))))))))))))))))))))</f>
        <v>0</v>
      </c>
      <c r="K3316" s="103" t="str">
        <f>IF('Plantes en Vert'!R71=0,"","Erreur")</f>
        <v/>
      </c>
    </row>
    <row r="3317" spans="1:11" x14ac:dyDescent="0.25">
      <c r="A3317" s="103">
        <f>IF('Plantes en Vert'!A72&lt;&gt;"",'Plantes en Vert'!A72,"")</f>
        <v>21847</v>
      </c>
      <c r="B3317" s="103" t="str">
        <f>IF('Plantes en Vert'!L72&lt;&gt;"",'Plantes en Vert'!L72,"")</f>
        <v>Hall</v>
      </c>
      <c r="C3317" s="107" t="str">
        <f>IF('Plantes en Vert'!B72&lt;&gt;"",'Plantes en Vert'!B72,"")</f>
        <v>GERANIUM ZONALE</v>
      </c>
      <c r="D3317" s="107" t="str">
        <f>IF('Plantes en Vert'!C72&lt;&gt;"",'Plantes en Vert'!C72,"")</f>
        <v xml:space="preserve">Orange technigera </v>
      </c>
      <c r="E3317" s="103" t="str">
        <f>IF('Plantes en Vert'!H72&lt;&gt;"",'Plantes en Vert'!H72,"")</f>
        <v>Q. lim.</v>
      </c>
      <c r="F3317" s="103" t="str">
        <f>IF('Plantes en Vert'!E72&lt;&gt;"",'Plantes en Vert'!E72,"")</f>
        <v>B</v>
      </c>
      <c r="G3317" s="103" t="str">
        <f>IF('Plantes en Vert'!N72&lt;&gt;"",'Plantes en Vert'!N72,"")</f>
        <v>P1L</v>
      </c>
      <c r="H3317" s="103" t="str">
        <f>IF('Plantes en Vert'!I72&lt;&gt;"",'Plantes en Vert'!I72,"")</f>
        <v/>
      </c>
      <c r="I3317" s="103" t="str">
        <f>IF('Plantes en Vert'!J72&lt;&gt;"",'Plantes en Vert'!J72,"")</f>
        <v/>
      </c>
      <c r="J3317" s="103">
        <f>IF($J$9=36,'Plantes en Vert'!U72,IF($J$9=37,'Plantes en Vert'!V72,IF($J$9=38,'Plantes en Vert'!W72,IF($J$9=39,'Plantes en Vert'!X72,IF($J$9=40,'Plantes en Vert'!Y72,IF($J$9=41,'Plantes en Vert'!Z72,IF($J$9=42,'Plantes en Vert'!AA72,IF($J$9=43,'Plantes en Vert'!AB72,IF($J$9=44,'Plantes en Vert'!AC72,IF($J$9=45,'Plantes en Vert'!AD72,IF($J$9=46,'Plantes en Vert'!AE72,IF($J$9=47,'Plantes en Vert'!AF72,IF($J$9=48,'Plantes en Vert'!AG72,IF($J$9=49,'Plantes en Vert'!AH72,IF($J$9=50,'Plantes en Vert'!AI72,IF($J$9=51,'Plantes en Vert'!AJ72,IF($J$9=52,'Plantes en Vert'!AK72,IF($J$9=1,'Plantes en Vert'!AL72,IF($J$9=2,'Plantes en Vert'!AM72,IF($J$9=3,'Plantes en Vert'!AN72,IF($J$9=4,'Plantes en Vert'!AO72,IF($J$9=5,'Plantes en Vert'!AP72,IF($J$9=6,'Plantes en Vert'!AQ72,IF($J$9=7,'Plantes en Vert'!AR72,IF($J$9=8,'Plantes en Vert'!AS72,IF($J$9=9,'Plantes en Vert'!AT72,IF($J$9=10,'Plantes en Vert'!AU72,IF($J$9=11,'Plantes en Vert'!AV72,IF($J$9=12,'Plantes en Vert'!AW72,IF($J$9=13,'Plantes en Vert'!AX72,IF($J$9=14,'Plantes en Vert'!AY72,IF($J$9=15,'Plantes en Vert'!AZ72,IF($J$9=16,'Plantes en Vert'!BA72,IF($J$9=17,'Plantes en Vert'!BB72,IF($J$9=18,'Plantes en Vert'!BC72,IF($J$9=19,'Plantes en Vert'!BD72,IF($J$9=20,'Plantes en Vert'!BE72,IF($J$9=21,'Plantes en Vert'!BF72,IF($J$9=22,'Plantes en Vert'!BG72,IF($J$9=23,'Plantes en Vert'!BH72,IF($J$9=24,'Plantes en Vert'!BI72,IF($J$9=25,'Plantes en Vert'!BJ72,IF($J$9=26,'Plantes en Vert'!BK72,IF($J$9=27,'Plantes en Vert'!BL72,IF($J$9=28,'Plantes en Vert'!BM72,IF($J$9=29,'Plantes en Vert'!BN72,IF($J$9=30,'Plantes en Vert'!BO72,IF($J$9=31,'Plantes en Vert'!BP72,IF($J$9=32,'Plantes en Vert'!BQ72,IF($J$9=33,'Plantes en Vert'!BR72,IF($J$9=34,'Plantes en Vert'!BS72,IF($J$9=35,'Plantes en Vert'!BT72,))))))))))))))))))))))))))))))))))))))))))))))))))))</f>
        <v>0</v>
      </c>
      <c r="K3317" s="103" t="str">
        <f>IF('Plantes en Vert'!R72=0,"","Erreur")</f>
        <v/>
      </c>
    </row>
    <row r="3318" spans="1:11" x14ac:dyDescent="0.25">
      <c r="A3318" s="103">
        <f>IF('Plantes en Vert'!A73&lt;&gt;"",'Plantes en Vert'!A73,"")</f>
        <v>21849</v>
      </c>
      <c r="B3318" s="103" t="str">
        <f>IF('Plantes en Vert'!L73&lt;&gt;"",'Plantes en Vert'!L73,"")</f>
        <v>Hall</v>
      </c>
      <c r="C3318" s="107" t="str">
        <f>IF('Plantes en Vert'!B73&lt;&gt;"",'Plantes en Vert'!B73,"")</f>
        <v>GERANIUM ZONALE</v>
      </c>
      <c r="D3318" s="107" t="str">
        <f>IF('Plantes en Vert'!C73&lt;&gt;"",'Plantes en Vert'!C73,"")</f>
        <v xml:space="preserve">Plougastel technigera </v>
      </c>
      <c r="E3318" s="103" t="str">
        <f>IF('Plantes en Vert'!H73&lt;&gt;"",'Plantes en Vert'!H73,"")</f>
        <v>Q. lim.</v>
      </c>
      <c r="F3318" s="103" t="str">
        <f>IF('Plantes en Vert'!E73&lt;&gt;"",'Plantes en Vert'!E73,"")</f>
        <v>B</v>
      </c>
      <c r="G3318" s="103" t="str">
        <f>IF('Plantes en Vert'!N73&lt;&gt;"",'Plantes en Vert'!N73,"")</f>
        <v>P1L</v>
      </c>
      <c r="H3318" s="103" t="str">
        <f>IF('Plantes en Vert'!I73&lt;&gt;"",'Plantes en Vert'!I73,"")</f>
        <v/>
      </c>
      <c r="I3318" s="103" t="str">
        <f>IF('Plantes en Vert'!J73&lt;&gt;"",'Plantes en Vert'!J73,"")</f>
        <v/>
      </c>
      <c r="J3318" s="103">
        <f>IF($J$9=36,'Plantes en Vert'!U73,IF($J$9=37,'Plantes en Vert'!V73,IF($J$9=38,'Plantes en Vert'!W73,IF($J$9=39,'Plantes en Vert'!X73,IF($J$9=40,'Plantes en Vert'!Y73,IF($J$9=41,'Plantes en Vert'!Z73,IF($J$9=42,'Plantes en Vert'!AA73,IF($J$9=43,'Plantes en Vert'!AB73,IF($J$9=44,'Plantes en Vert'!AC73,IF($J$9=45,'Plantes en Vert'!AD73,IF($J$9=46,'Plantes en Vert'!AE73,IF($J$9=47,'Plantes en Vert'!AF73,IF($J$9=48,'Plantes en Vert'!AG73,IF($J$9=49,'Plantes en Vert'!AH73,IF($J$9=50,'Plantes en Vert'!AI73,IF($J$9=51,'Plantes en Vert'!AJ73,IF($J$9=52,'Plantes en Vert'!AK73,IF($J$9=1,'Plantes en Vert'!AL73,IF($J$9=2,'Plantes en Vert'!AM73,IF($J$9=3,'Plantes en Vert'!AN73,IF($J$9=4,'Plantes en Vert'!AO73,IF($J$9=5,'Plantes en Vert'!AP73,IF($J$9=6,'Plantes en Vert'!AQ73,IF($J$9=7,'Plantes en Vert'!AR73,IF($J$9=8,'Plantes en Vert'!AS73,IF($J$9=9,'Plantes en Vert'!AT73,IF($J$9=10,'Plantes en Vert'!AU73,IF($J$9=11,'Plantes en Vert'!AV73,IF($J$9=12,'Plantes en Vert'!AW73,IF($J$9=13,'Plantes en Vert'!AX73,IF($J$9=14,'Plantes en Vert'!AY73,IF($J$9=15,'Plantes en Vert'!AZ73,IF($J$9=16,'Plantes en Vert'!BA73,IF($J$9=17,'Plantes en Vert'!BB73,IF($J$9=18,'Plantes en Vert'!BC73,IF($J$9=19,'Plantes en Vert'!BD73,IF($J$9=20,'Plantes en Vert'!BE73,IF($J$9=21,'Plantes en Vert'!BF73,IF($J$9=22,'Plantes en Vert'!BG73,IF($J$9=23,'Plantes en Vert'!BH73,IF($J$9=24,'Plantes en Vert'!BI73,IF($J$9=25,'Plantes en Vert'!BJ73,IF($J$9=26,'Plantes en Vert'!BK73,IF($J$9=27,'Plantes en Vert'!BL73,IF($J$9=28,'Plantes en Vert'!BM73,IF($J$9=29,'Plantes en Vert'!BN73,IF($J$9=30,'Plantes en Vert'!BO73,IF($J$9=31,'Plantes en Vert'!BP73,IF($J$9=32,'Plantes en Vert'!BQ73,IF($J$9=33,'Plantes en Vert'!BR73,IF($J$9=34,'Plantes en Vert'!BS73,IF($J$9=35,'Plantes en Vert'!BT73,))))))))))))))))))))))))))))))))))))))))))))))))))))</f>
        <v>0</v>
      </c>
      <c r="K3318" s="103" t="str">
        <f>IF('Plantes en Vert'!R73=0,"","Erreur")</f>
        <v/>
      </c>
    </row>
    <row r="3319" spans="1:11" x14ac:dyDescent="0.25">
      <c r="A3319" s="103">
        <f>IF('Plantes en Vert'!A74&lt;&gt;"",'Plantes en Vert'!A74,"")</f>
        <v>21806</v>
      </c>
      <c r="B3319" s="103" t="str">
        <f>IF('Plantes en Vert'!L74&lt;&gt;"",'Plantes en Vert'!L74,"")</f>
        <v>Hall</v>
      </c>
      <c r="C3319" s="107" t="str">
        <f>IF('Plantes en Vert'!B74&lt;&gt;"",'Plantes en Vert'!B74,"")</f>
        <v>GERANIUM ZONALE</v>
      </c>
      <c r="D3319" s="107" t="str">
        <f>IF('Plantes en Vert'!C74&lt;&gt;"",'Plantes en Vert'!C74,"")</f>
        <v xml:space="preserve">Victor pac </v>
      </c>
      <c r="E3319" s="103" t="str">
        <f>IF('Plantes en Vert'!H74&lt;&gt;"",'Plantes en Vert'!H74,"")</f>
        <v>Q. lim.</v>
      </c>
      <c r="F3319" s="103" t="str">
        <f>IF('Plantes en Vert'!E74&lt;&gt;"",'Plantes en Vert'!E74,"")</f>
        <v>B</v>
      </c>
      <c r="G3319" s="103" t="str">
        <f>IF('Plantes en Vert'!N74&lt;&gt;"",'Plantes en Vert'!N74,"")</f>
        <v>P1L</v>
      </c>
      <c r="H3319" s="103" t="str">
        <f>IF('Plantes en Vert'!I74&lt;&gt;"",'Plantes en Vert'!I74,"")</f>
        <v/>
      </c>
      <c r="I3319" s="103" t="str">
        <f>IF('Plantes en Vert'!J74&lt;&gt;"",'Plantes en Vert'!J74,"")</f>
        <v/>
      </c>
      <c r="J3319" s="103">
        <f>IF($J$9=36,'Plantes en Vert'!U74,IF($J$9=37,'Plantes en Vert'!V74,IF($J$9=38,'Plantes en Vert'!W74,IF($J$9=39,'Plantes en Vert'!X74,IF($J$9=40,'Plantes en Vert'!Y74,IF($J$9=41,'Plantes en Vert'!Z74,IF($J$9=42,'Plantes en Vert'!AA74,IF($J$9=43,'Plantes en Vert'!AB74,IF($J$9=44,'Plantes en Vert'!AC74,IF($J$9=45,'Plantes en Vert'!AD74,IF($J$9=46,'Plantes en Vert'!AE74,IF($J$9=47,'Plantes en Vert'!AF74,IF($J$9=48,'Plantes en Vert'!AG74,IF($J$9=49,'Plantes en Vert'!AH74,IF($J$9=50,'Plantes en Vert'!AI74,IF($J$9=51,'Plantes en Vert'!AJ74,IF($J$9=52,'Plantes en Vert'!AK74,IF($J$9=1,'Plantes en Vert'!AL74,IF($J$9=2,'Plantes en Vert'!AM74,IF($J$9=3,'Plantes en Vert'!AN74,IF($J$9=4,'Plantes en Vert'!AO74,IF($J$9=5,'Plantes en Vert'!AP74,IF($J$9=6,'Plantes en Vert'!AQ74,IF($J$9=7,'Plantes en Vert'!AR74,IF($J$9=8,'Plantes en Vert'!AS74,IF($J$9=9,'Plantes en Vert'!AT74,IF($J$9=10,'Plantes en Vert'!AU74,IF($J$9=11,'Plantes en Vert'!AV74,IF($J$9=12,'Plantes en Vert'!AW74,IF($J$9=13,'Plantes en Vert'!AX74,IF($J$9=14,'Plantes en Vert'!AY74,IF($J$9=15,'Plantes en Vert'!AZ74,IF($J$9=16,'Plantes en Vert'!BA74,IF($J$9=17,'Plantes en Vert'!BB74,IF($J$9=18,'Plantes en Vert'!BC74,IF($J$9=19,'Plantes en Vert'!BD74,IF($J$9=20,'Plantes en Vert'!BE74,IF($J$9=21,'Plantes en Vert'!BF74,IF($J$9=22,'Plantes en Vert'!BG74,IF($J$9=23,'Plantes en Vert'!BH74,IF($J$9=24,'Plantes en Vert'!BI74,IF($J$9=25,'Plantes en Vert'!BJ74,IF($J$9=26,'Plantes en Vert'!BK74,IF($J$9=27,'Plantes en Vert'!BL74,IF($J$9=28,'Plantes en Vert'!BM74,IF($J$9=29,'Plantes en Vert'!BN74,IF($J$9=30,'Plantes en Vert'!BO74,IF($J$9=31,'Plantes en Vert'!BP74,IF($J$9=32,'Plantes en Vert'!BQ74,IF($J$9=33,'Plantes en Vert'!BR74,IF($J$9=34,'Plantes en Vert'!BS74,IF($J$9=35,'Plantes en Vert'!BT74,))))))))))))))))))))))))))))))))))))))))))))))))))))</f>
        <v>0</v>
      </c>
      <c r="K3319" s="103" t="str">
        <f>IF('Plantes en Vert'!R74=0,"","Erreur")</f>
        <v/>
      </c>
    </row>
    <row r="3320" spans="1:11" x14ac:dyDescent="0.25">
      <c r="A3320" s="450"/>
      <c r="B3320" s="450"/>
      <c r="C3320" s="451" t="s">
        <v>1897</v>
      </c>
      <c r="D3320" s="451"/>
      <c r="E3320" s="450"/>
      <c r="F3320" s="450"/>
      <c r="G3320" s="450"/>
      <c r="H3320" s="450"/>
      <c r="I3320" s="450"/>
      <c r="J3320" s="450">
        <f>SUBTOTAL(9,J3309:J3319)</f>
        <v>0</v>
      </c>
      <c r="K3320" s="450"/>
    </row>
    <row r="3321" spans="1:11" x14ac:dyDescent="0.25">
      <c r="A3321" s="103" t="str">
        <f>IF('Plantes en Vert'!A75&lt;&gt;"",'Plantes en Vert'!A75,"")</f>
        <v/>
      </c>
      <c r="B3321" s="103" t="str">
        <f>IF('Plantes en Vert'!L75&lt;&gt;"",'Plantes en Vert'!L75,"")</f>
        <v>L</v>
      </c>
      <c r="C3321" s="107" t="str">
        <f>IF('Plantes en Vert'!B75&lt;&gt;"",'Plantes en Vert'!B75,"")</f>
        <v>GERANIUM ZONALE FEUILLAGE FONCÉ</v>
      </c>
      <c r="D3321" s="107" t="str">
        <f>IF('Plantes en Vert'!C75&lt;&gt;"",'Plantes en Vert'!C75,"")</f>
        <v/>
      </c>
      <c r="E3321" s="103" t="str">
        <f>IF('Plantes en Vert'!H75&lt;&gt;"",'Plantes en Vert'!H75,"")</f>
        <v/>
      </c>
      <c r="F3321" s="103" t="str">
        <f>IF('Plantes en Vert'!E75&lt;&gt;"",'Plantes en Vert'!E75,"")</f>
        <v/>
      </c>
      <c r="G3321" s="103" t="str">
        <f>IF('Plantes en Vert'!N75&lt;&gt;"",'Plantes en Vert'!N75,"")</f>
        <v/>
      </c>
      <c r="H3321" s="103" t="str">
        <f>IF('Plantes en Vert'!I75&lt;&gt;"",'Plantes en Vert'!I75,"")</f>
        <v/>
      </c>
      <c r="I3321" s="103" t="str">
        <f>IF('Plantes en Vert'!J75&lt;&gt;"",'Plantes en Vert'!J75,"")</f>
        <v/>
      </c>
      <c r="J3321" s="103">
        <f>IF($J$9=36,'Plantes en Vert'!U75,IF($J$9=37,'Plantes en Vert'!V75,IF($J$9=38,'Plantes en Vert'!W75,IF($J$9=39,'Plantes en Vert'!X75,IF($J$9=40,'Plantes en Vert'!Y75,IF($J$9=41,'Plantes en Vert'!Z75,IF($J$9=42,'Plantes en Vert'!AA75,IF($J$9=43,'Plantes en Vert'!AB75,IF($J$9=44,'Plantes en Vert'!AC75,IF($J$9=45,'Plantes en Vert'!AD75,IF($J$9=46,'Plantes en Vert'!AE75,IF($J$9=47,'Plantes en Vert'!AF75,IF($J$9=48,'Plantes en Vert'!AG75,IF($J$9=49,'Plantes en Vert'!AH75,IF($J$9=50,'Plantes en Vert'!AI75,IF($J$9=51,'Plantes en Vert'!AJ75,IF($J$9=52,'Plantes en Vert'!AK75,IF($J$9=1,'Plantes en Vert'!AL75,IF($J$9=2,'Plantes en Vert'!AM75,IF($J$9=3,'Plantes en Vert'!AN75,IF($J$9=4,'Plantes en Vert'!AO75,IF($J$9=5,'Plantes en Vert'!AP75,IF($J$9=6,'Plantes en Vert'!AQ75,IF($J$9=7,'Plantes en Vert'!AR75,IF($J$9=8,'Plantes en Vert'!AS75,IF($J$9=9,'Plantes en Vert'!AT75,IF($J$9=10,'Plantes en Vert'!AU75,IF($J$9=11,'Plantes en Vert'!AV75,IF($J$9=12,'Plantes en Vert'!AW75,IF($J$9=13,'Plantes en Vert'!AX75,IF($J$9=14,'Plantes en Vert'!AY75,IF($J$9=15,'Plantes en Vert'!AZ75,IF($J$9=16,'Plantes en Vert'!BA75,IF($J$9=17,'Plantes en Vert'!BB75,IF($J$9=18,'Plantes en Vert'!BC75,IF($J$9=19,'Plantes en Vert'!BD75,IF($J$9=20,'Plantes en Vert'!BE75,IF($J$9=21,'Plantes en Vert'!BF75,IF($J$9=22,'Plantes en Vert'!BG75,IF($J$9=23,'Plantes en Vert'!BH75,IF($J$9=24,'Plantes en Vert'!BI75,IF($J$9=25,'Plantes en Vert'!BJ75,IF($J$9=26,'Plantes en Vert'!BK75,IF($J$9=27,'Plantes en Vert'!BL75,IF($J$9=28,'Plantes en Vert'!BM75,IF($J$9=29,'Plantes en Vert'!BN75,IF($J$9=30,'Plantes en Vert'!BO75,IF($J$9=31,'Plantes en Vert'!BP75,IF($J$9=32,'Plantes en Vert'!BQ75,IF($J$9=33,'Plantes en Vert'!BR75,IF($J$9=34,'Plantes en Vert'!BS75,IF($J$9=35,'Plantes en Vert'!BT75,))))))))))))))))))))))))))))))))))))))))))))))))))))</f>
        <v>0</v>
      </c>
      <c r="K3321" s="103" t="str">
        <f>IF('Plantes en Vert'!R75=0,"","Erreur")</f>
        <v/>
      </c>
    </row>
    <row r="3322" spans="1:11" x14ac:dyDescent="0.25">
      <c r="A3322" s="103">
        <f>IF('Plantes en Vert'!A76&lt;&gt;"",'Plantes en Vert'!A76,"")</f>
        <v>24094</v>
      </c>
      <c r="B3322" s="103" t="str">
        <f>IF('Plantes en Vert'!L76&lt;&gt;"",'Plantes en Vert'!L76,"")</f>
        <v>Hall</v>
      </c>
      <c r="C3322" s="107" t="str">
        <f>IF('Plantes en Vert'!B76&lt;&gt;"",'Plantes en Vert'!B76,"")</f>
        <v>GERANIUM ZONALE</v>
      </c>
      <c r="D3322" s="107" t="str">
        <f>IF('Plantes en Vert'!C76&lt;&gt;"",'Plantes en Vert'!C76,"")</f>
        <v xml:space="preserve">Abelina pac </v>
      </c>
      <c r="E3322" s="103" t="str">
        <f>IF('Plantes en Vert'!H76&lt;&gt;"",'Plantes en Vert'!H76,"")</f>
        <v>Q. lim.</v>
      </c>
      <c r="F3322" s="103" t="str">
        <f>IF('Plantes en Vert'!E76&lt;&gt;"",'Plantes en Vert'!E76,"")</f>
        <v>B</v>
      </c>
      <c r="G3322" s="103" t="str">
        <f>IF('Plantes en Vert'!N76&lt;&gt;"",'Plantes en Vert'!N76,"")</f>
        <v>P1L</v>
      </c>
      <c r="H3322" s="103" t="str">
        <f>IF('Plantes en Vert'!I76&lt;&gt;"",'Plantes en Vert'!I76,"")</f>
        <v/>
      </c>
      <c r="I3322" s="103" t="str">
        <f>IF('Plantes en Vert'!J76&lt;&gt;"",'Plantes en Vert'!J76,"")</f>
        <v/>
      </c>
      <c r="J3322" s="103">
        <f>IF($J$9=36,'Plantes en Vert'!U76,IF($J$9=37,'Plantes en Vert'!V76,IF($J$9=38,'Plantes en Vert'!W76,IF($J$9=39,'Plantes en Vert'!X76,IF($J$9=40,'Plantes en Vert'!Y76,IF($J$9=41,'Plantes en Vert'!Z76,IF($J$9=42,'Plantes en Vert'!AA76,IF($J$9=43,'Plantes en Vert'!AB76,IF($J$9=44,'Plantes en Vert'!AC76,IF($J$9=45,'Plantes en Vert'!AD76,IF($J$9=46,'Plantes en Vert'!AE76,IF($J$9=47,'Plantes en Vert'!AF76,IF($J$9=48,'Plantes en Vert'!AG76,IF($J$9=49,'Plantes en Vert'!AH76,IF($J$9=50,'Plantes en Vert'!AI76,IF($J$9=51,'Plantes en Vert'!AJ76,IF($J$9=52,'Plantes en Vert'!AK76,IF($J$9=1,'Plantes en Vert'!AL76,IF($J$9=2,'Plantes en Vert'!AM76,IF($J$9=3,'Plantes en Vert'!AN76,IF($J$9=4,'Plantes en Vert'!AO76,IF($J$9=5,'Plantes en Vert'!AP76,IF($J$9=6,'Plantes en Vert'!AQ76,IF($J$9=7,'Plantes en Vert'!AR76,IF($J$9=8,'Plantes en Vert'!AS76,IF($J$9=9,'Plantes en Vert'!AT76,IF($J$9=10,'Plantes en Vert'!AU76,IF($J$9=11,'Plantes en Vert'!AV76,IF($J$9=12,'Plantes en Vert'!AW76,IF($J$9=13,'Plantes en Vert'!AX76,IF($J$9=14,'Plantes en Vert'!AY76,IF($J$9=15,'Plantes en Vert'!AZ76,IF($J$9=16,'Plantes en Vert'!BA76,IF($J$9=17,'Plantes en Vert'!BB76,IF($J$9=18,'Plantes en Vert'!BC76,IF($J$9=19,'Plantes en Vert'!BD76,IF($J$9=20,'Plantes en Vert'!BE76,IF($J$9=21,'Plantes en Vert'!BF76,IF($J$9=22,'Plantes en Vert'!BG76,IF($J$9=23,'Plantes en Vert'!BH76,IF($J$9=24,'Plantes en Vert'!BI76,IF($J$9=25,'Plantes en Vert'!BJ76,IF($J$9=26,'Plantes en Vert'!BK76,IF($J$9=27,'Plantes en Vert'!BL76,IF($J$9=28,'Plantes en Vert'!BM76,IF($J$9=29,'Plantes en Vert'!BN76,IF($J$9=30,'Plantes en Vert'!BO76,IF($J$9=31,'Plantes en Vert'!BP76,IF($J$9=32,'Plantes en Vert'!BQ76,IF($J$9=33,'Plantes en Vert'!BR76,IF($J$9=34,'Plantes en Vert'!BS76,IF($J$9=35,'Plantes en Vert'!BT76,))))))))))))))))))))))))))))))))))))))))))))))))))))</f>
        <v>0</v>
      </c>
      <c r="K3322" s="103" t="str">
        <f>IF('Plantes en Vert'!R76=0,"","Erreur")</f>
        <v/>
      </c>
    </row>
    <row r="3323" spans="1:11" x14ac:dyDescent="0.25">
      <c r="A3323" s="103">
        <f>IF('Plantes en Vert'!A77&lt;&gt;"",'Plantes en Vert'!A77,"")</f>
        <v>25884</v>
      </c>
      <c r="B3323" s="103" t="str">
        <f>IF('Plantes en Vert'!L77&lt;&gt;"",'Plantes en Vert'!L77,"")</f>
        <v>Hall</v>
      </c>
      <c r="C3323" s="107" t="str">
        <f>IF('Plantes en Vert'!B77&lt;&gt;"",'Plantes en Vert'!B77,"")</f>
        <v>GERANIUM ZONALE</v>
      </c>
      <c r="D3323" s="107" t="str">
        <f>IF('Plantes en Vert'!C77&lt;&gt;"",'Plantes en Vert'!C77,"")</f>
        <v xml:space="preserve">Belinda pac </v>
      </c>
      <c r="E3323" s="103" t="str">
        <f>IF('Plantes en Vert'!H77&lt;&gt;"",'Plantes en Vert'!H77,"")</f>
        <v>Q. lim.</v>
      </c>
      <c r="F3323" s="103" t="str">
        <f>IF('Plantes en Vert'!E77&lt;&gt;"",'Plantes en Vert'!E77,"")</f>
        <v>B</v>
      </c>
      <c r="G3323" s="103" t="str">
        <f>IF('Plantes en Vert'!N77&lt;&gt;"",'Plantes en Vert'!N77,"")</f>
        <v>P1L</v>
      </c>
      <c r="H3323" s="103" t="str">
        <f>IF('Plantes en Vert'!I77&lt;&gt;"",'Plantes en Vert'!I77,"")</f>
        <v/>
      </c>
      <c r="I3323" s="103" t="str">
        <f>IF('Plantes en Vert'!J77&lt;&gt;"",'Plantes en Vert'!J77,"")</f>
        <v/>
      </c>
      <c r="J3323" s="103">
        <f>IF($J$9=36,'Plantes en Vert'!U77,IF($J$9=37,'Plantes en Vert'!V77,IF($J$9=38,'Plantes en Vert'!W77,IF($J$9=39,'Plantes en Vert'!X77,IF($J$9=40,'Plantes en Vert'!Y77,IF($J$9=41,'Plantes en Vert'!Z77,IF($J$9=42,'Plantes en Vert'!AA77,IF($J$9=43,'Plantes en Vert'!AB77,IF($J$9=44,'Plantes en Vert'!AC77,IF($J$9=45,'Plantes en Vert'!AD77,IF($J$9=46,'Plantes en Vert'!AE77,IF($J$9=47,'Plantes en Vert'!AF77,IF($J$9=48,'Plantes en Vert'!AG77,IF($J$9=49,'Plantes en Vert'!AH77,IF($J$9=50,'Plantes en Vert'!AI77,IF($J$9=51,'Plantes en Vert'!AJ77,IF($J$9=52,'Plantes en Vert'!AK77,IF($J$9=1,'Plantes en Vert'!AL77,IF($J$9=2,'Plantes en Vert'!AM77,IF($J$9=3,'Plantes en Vert'!AN77,IF($J$9=4,'Plantes en Vert'!AO77,IF($J$9=5,'Plantes en Vert'!AP77,IF($J$9=6,'Plantes en Vert'!AQ77,IF($J$9=7,'Plantes en Vert'!AR77,IF($J$9=8,'Plantes en Vert'!AS77,IF($J$9=9,'Plantes en Vert'!AT77,IF($J$9=10,'Plantes en Vert'!AU77,IF($J$9=11,'Plantes en Vert'!AV77,IF($J$9=12,'Plantes en Vert'!AW77,IF($J$9=13,'Plantes en Vert'!AX77,IF($J$9=14,'Plantes en Vert'!AY77,IF($J$9=15,'Plantes en Vert'!AZ77,IF($J$9=16,'Plantes en Vert'!BA77,IF($J$9=17,'Plantes en Vert'!BB77,IF($J$9=18,'Plantes en Vert'!BC77,IF($J$9=19,'Plantes en Vert'!BD77,IF($J$9=20,'Plantes en Vert'!BE77,IF($J$9=21,'Plantes en Vert'!BF77,IF($J$9=22,'Plantes en Vert'!BG77,IF($J$9=23,'Plantes en Vert'!BH77,IF($J$9=24,'Plantes en Vert'!BI77,IF($J$9=25,'Plantes en Vert'!BJ77,IF($J$9=26,'Plantes en Vert'!BK77,IF($J$9=27,'Plantes en Vert'!BL77,IF($J$9=28,'Plantes en Vert'!BM77,IF($J$9=29,'Plantes en Vert'!BN77,IF($J$9=30,'Plantes en Vert'!BO77,IF($J$9=31,'Plantes en Vert'!BP77,IF($J$9=32,'Plantes en Vert'!BQ77,IF($J$9=33,'Plantes en Vert'!BR77,IF($J$9=34,'Plantes en Vert'!BS77,IF($J$9=35,'Plantes en Vert'!BT77,))))))))))))))))))))))))))))))))))))))))))))))))))))</f>
        <v>0</v>
      </c>
      <c r="K3323" s="103" t="str">
        <f>IF('Plantes en Vert'!R77=0,"","Erreur")</f>
        <v/>
      </c>
    </row>
    <row r="3324" spans="1:11" x14ac:dyDescent="0.25">
      <c r="A3324" s="103">
        <f>IF('Plantes en Vert'!A78&lt;&gt;"",'Plantes en Vert'!A78,"")</f>
        <v>24272</v>
      </c>
      <c r="B3324" s="103" t="str">
        <f>IF('Plantes en Vert'!L78&lt;&gt;"",'Plantes en Vert'!L78,"")</f>
        <v>Hall</v>
      </c>
      <c r="C3324" s="107" t="str">
        <f>IF('Plantes en Vert'!B78&lt;&gt;"",'Plantes en Vert'!B78,"")</f>
        <v>GERANIUM ZONALE</v>
      </c>
      <c r="D3324" s="107" t="str">
        <f>IF('Plantes en Vert'!C78&lt;&gt;"",'Plantes en Vert'!C78,"")</f>
        <v xml:space="preserve">Chocolate Fire pac </v>
      </c>
      <c r="E3324" s="103" t="str">
        <f>IF('Plantes en Vert'!H78&lt;&gt;"",'Plantes en Vert'!H78,"")</f>
        <v>Q. lim.</v>
      </c>
      <c r="F3324" s="103" t="str">
        <f>IF('Plantes en Vert'!E78&lt;&gt;"",'Plantes en Vert'!E78,"")</f>
        <v>B</v>
      </c>
      <c r="G3324" s="103" t="str">
        <f>IF('Plantes en Vert'!N78&lt;&gt;"",'Plantes en Vert'!N78,"")</f>
        <v>P1L</v>
      </c>
      <c r="H3324" s="103" t="str">
        <f>IF('Plantes en Vert'!I78&lt;&gt;"",'Plantes en Vert'!I78,"")</f>
        <v/>
      </c>
      <c r="I3324" s="103" t="str">
        <f>IF('Plantes en Vert'!J78&lt;&gt;"",'Plantes en Vert'!J78,"")</f>
        <v/>
      </c>
      <c r="J3324" s="103">
        <f>IF($J$9=36,'Plantes en Vert'!U78,IF($J$9=37,'Plantes en Vert'!V78,IF($J$9=38,'Plantes en Vert'!W78,IF($J$9=39,'Plantes en Vert'!X78,IF($J$9=40,'Plantes en Vert'!Y78,IF($J$9=41,'Plantes en Vert'!Z78,IF($J$9=42,'Plantes en Vert'!AA78,IF($J$9=43,'Plantes en Vert'!AB78,IF($J$9=44,'Plantes en Vert'!AC78,IF($J$9=45,'Plantes en Vert'!AD78,IF($J$9=46,'Plantes en Vert'!AE78,IF($J$9=47,'Plantes en Vert'!AF78,IF($J$9=48,'Plantes en Vert'!AG78,IF($J$9=49,'Plantes en Vert'!AH78,IF($J$9=50,'Plantes en Vert'!AI78,IF($J$9=51,'Plantes en Vert'!AJ78,IF($J$9=52,'Plantes en Vert'!AK78,IF($J$9=1,'Plantes en Vert'!AL78,IF($J$9=2,'Plantes en Vert'!AM78,IF($J$9=3,'Plantes en Vert'!AN78,IF($J$9=4,'Plantes en Vert'!AO78,IF($J$9=5,'Plantes en Vert'!AP78,IF($J$9=6,'Plantes en Vert'!AQ78,IF($J$9=7,'Plantes en Vert'!AR78,IF($J$9=8,'Plantes en Vert'!AS78,IF($J$9=9,'Plantes en Vert'!AT78,IF($J$9=10,'Plantes en Vert'!AU78,IF($J$9=11,'Plantes en Vert'!AV78,IF($J$9=12,'Plantes en Vert'!AW78,IF($J$9=13,'Plantes en Vert'!AX78,IF($J$9=14,'Plantes en Vert'!AY78,IF($J$9=15,'Plantes en Vert'!AZ78,IF($J$9=16,'Plantes en Vert'!BA78,IF($J$9=17,'Plantes en Vert'!BB78,IF($J$9=18,'Plantes en Vert'!BC78,IF($J$9=19,'Plantes en Vert'!BD78,IF($J$9=20,'Plantes en Vert'!BE78,IF($J$9=21,'Plantes en Vert'!BF78,IF($J$9=22,'Plantes en Vert'!BG78,IF($J$9=23,'Plantes en Vert'!BH78,IF($J$9=24,'Plantes en Vert'!BI78,IF($J$9=25,'Plantes en Vert'!BJ78,IF($J$9=26,'Plantes en Vert'!BK78,IF($J$9=27,'Plantes en Vert'!BL78,IF($J$9=28,'Plantes en Vert'!BM78,IF($J$9=29,'Plantes en Vert'!BN78,IF($J$9=30,'Plantes en Vert'!BO78,IF($J$9=31,'Plantes en Vert'!BP78,IF($J$9=32,'Plantes en Vert'!BQ78,IF($J$9=33,'Plantes en Vert'!BR78,IF($J$9=34,'Plantes en Vert'!BS78,IF($J$9=35,'Plantes en Vert'!BT78,))))))))))))))))))))))))))))))))))))))))))))))))))))</f>
        <v>0</v>
      </c>
      <c r="K3324" s="103" t="str">
        <f>IF('Plantes en Vert'!R78=0,"","Erreur")</f>
        <v/>
      </c>
    </row>
    <row r="3325" spans="1:11" x14ac:dyDescent="0.25">
      <c r="A3325" s="103">
        <f>IF('Plantes en Vert'!A79&lt;&gt;"",'Plantes en Vert'!A79,"")</f>
        <v>24271</v>
      </c>
      <c r="B3325" s="103" t="str">
        <f>IF('Plantes en Vert'!L79&lt;&gt;"",'Plantes en Vert'!L79,"")</f>
        <v>Hall</v>
      </c>
      <c r="C3325" s="107" t="str">
        <f>IF('Plantes en Vert'!B79&lt;&gt;"",'Plantes en Vert'!B79,"")</f>
        <v>GERANIUM ZONALE</v>
      </c>
      <c r="D3325" s="107" t="str">
        <f>IF('Plantes en Vert'!C79&lt;&gt;"",'Plantes en Vert'!C79,"")</f>
        <v xml:space="preserve">Chocolate Pink pac </v>
      </c>
      <c r="E3325" s="103" t="str">
        <f>IF('Plantes en Vert'!H79&lt;&gt;"",'Plantes en Vert'!H79,"")</f>
        <v>Q. lim.</v>
      </c>
      <c r="F3325" s="103" t="str">
        <f>IF('Plantes en Vert'!E79&lt;&gt;"",'Plantes en Vert'!E79,"")</f>
        <v>B</v>
      </c>
      <c r="G3325" s="103" t="str">
        <f>IF('Plantes en Vert'!N79&lt;&gt;"",'Plantes en Vert'!N79,"")</f>
        <v>P1L</v>
      </c>
      <c r="H3325" s="103" t="str">
        <f>IF('Plantes en Vert'!I79&lt;&gt;"",'Plantes en Vert'!I79,"")</f>
        <v/>
      </c>
      <c r="I3325" s="103" t="str">
        <f>IF('Plantes en Vert'!J79&lt;&gt;"",'Plantes en Vert'!J79,"")</f>
        <v/>
      </c>
      <c r="J3325" s="103">
        <f>IF($J$9=36,'Plantes en Vert'!U79,IF($J$9=37,'Plantes en Vert'!V79,IF($J$9=38,'Plantes en Vert'!W79,IF($J$9=39,'Plantes en Vert'!X79,IF($J$9=40,'Plantes en Vert'!Y79,IF($J$9=41,'Plantes en Vert'!Z79,IF($J$9=42,'Plantes en Vert'!AA79,IF($J$9=43,'Plantes en Vert'!AB79,IF($J$9=44,'Plantes en Vert'!AC79,IF($J$9=45,'Plantes en Vert'!AD79,IF($J$9=46,'Plantes en Vert'!AE79,IF($J$9=47,'Plantes en Vert'!AF79,IF($J$9=48,'Plantes en Vert'!AG79,IF($J$9=49,'Plantes en Vert'!AH79,IF($J$9=50,'Plantes en Vert'!AI79,IF($J$9=51,'Plantes en Vert'!AJ79,IF($J$9=52,'Plantes en Vert'!AK79,IF($J$9=1,'Plantes en Vert'!AL79,IF($J$9=2,'Plantes en Vert'!AM79,IF($J$9=3,'Plantes en Vert'!AN79,IF($J$9=4,'Plantes en Vert'!AO79,IF($J$9=5,'Plantes en Vert'!AP79,IF($J$9=6,'Plantes en Vert'!AQ79,IF($J$9=7,'Plantes en Vert'!AR79,IF($J$9=8,'Plantes en Vert'!AS79,IF($J$9=9,'Plantes en Vert'!AT79,IF($J$9=10,'Plantes en Vert'!AU79,IF($J$9=11,'Plantes en Vert'!AV79,IF($J$9=12,'Plantes en Vert'!AW79,IF($J$9=13,'Plantes en Vert'!AX79,IF($J$9=14,'Plantes en Vert'!AY79,IF($J$9=15,'Plantes en Vert'!AZ79,IF($J$9=16,'Plantes en Vert'!BA79,IF($J$9=17,'Plantes en Vert'!BB79,IF($J$9=18,'Plantes en Vert'!BC79,IF($J$9=19,'Plantes en Vert'!BD79,IF($J$9=20,'Plantes en Vert'!BE79,IF($J$9=21,'Plantes en Vert'!BF79,IF($J$9=22,'Plantes en Vert'!BG79,IF($J$9=23,'Plantes en Vert'!BH79,IF($J$9=24,'Plantes en Vert'!BI79,IF($J$9=25,'Plantes en Vert'!BJ79,IF($J$9=26,'Plantes en Vert'!BK79,IF($J$9=27,'Plantes en Vert'!BL79,IF($J$9=28,'Plantes en Vert'!BM79,IF($J$9=29,'Plantes en Vert'!BN79,IF($J$9=30,'Plantes en Vert'!BO79,IF($J$9=31,'Plantes en Vert'!BP79,IF($J$9=32,'Plantes en Vert'!BQ79,IF($J$9=33,'Plantes en Vert'!BR79,IF($J$9=34,'Plantes en Vert'!BS79,IF($J$9=35,'Plantes en Vert'!BT79,))))))))))))))))))))))))))))))))))))))))))))))))))))</f>
        <v>0</v>
      </c>
      <c r="K3325" s="103" t="str">
        <f>IF('Plantes en Vert'!R79=0,"","Erreur")</f>
        <v/>
      </c>
    </row>
    <row r="3326" spans="1:11" x14ac:dyDescent="0.25">
      <c r="A3326" s="103">
        <f>IF('Plantes en Vert'!A80&lt;&gt;"",'Plantes en Vert'!A80,"")</f>
        <v>26314</v>
      </c>
      <c r="B3326" s="103" t="str">
        <f>IF('Plantes en Vert'!L80&lt;&gt;"",'Plantes en Vert'!L80,"")</f>
        <v>Hall</v>
      </c>
      <c r="C3326" s="107" t="str">
        <f>IF('Plantes en Vert'!B80&lt;&gt;"",'Plantes en Vert'!B80,"")</f>
        <v>GERANIUM ZONALE</v>
      </c>
      <c r="D3326" s="107" t="str">
        <f>IF('Plantes en Vert'!C80&lt;&gt;"",'Plantes en Vert'!C80,"")</f>
        <v xml:space="preserve">Rosita pac </v>
      </c>
      <c r="E3326" s="103" t="str">
        <f>IF('Plantes en Vert'!H80&lt;&gt;"",'Plantes en Vert'!H80,"")</f>
        <v>Q. lim.</v>
      </c>
      <c r="F3326" s="103" t="str">
        <f>IF('Plantes en Vert'!E80&lt;&gt;"",'Plantes en Vert'!E80,"")</f>
        <v>B</v>
      </c>
      <c r="G3326" s="103" t="str">
        <f>IF('Plantes en Vert'!N80&lt;&gt;"",'Plantes en Vert'!N80,"")</f>
        <v>P1L</v>
      </c>
      <c r="H3326" s="103" t="str">
        <f>IF('Plantes en Vert'!I80&lt;&gt;"",'Plantes en Vert'!I80,"")</f>
        <v/>
      </c>
      <c r="I3326" s="103" t="str">
        <f>IF('Plantes en Vert'!J80&lt;&gt;"",'Plantes en Vert'!J80,"")</f>
        <v/>
      </c>
      <c r="J3326" s="103">
        <f>IF($J$9=36,'Plantes en Vert'!U80,IF($J$9=37,'Plantes en Vert'!V80,IF($J$9=38,'Plantes en Vert'!W80,IF($J$9=39,'Plantes en Vert'!X80,IF($J$9=40,'Plantes en Vert'!Y80,IF($J$9=41,'Plantes en Vert'!Z80,IF($J$9=42,'Plantes en Vert'!AA80,IF($J$9=43,'Plantes en Vert'!AB80,IF($J$9=44,'Plantes en Vert'!AC80,IF($J$9=45,'Plantes en Vert'!AD80,IF($J$9=46,'Plantes en Vert'!AE80,IF($J$9=47,'Plantes en Vert'!AF80,IF($J$9=48,'Plantes en Vert'!AG80,IF($J$9=49,'Plantes en Vert'!AH80,IF($J$9=50,'Plantes en Vert'!AI80,IF($J$9=51,'Plantes en Vert'!AJ80,IF($J$9=52,'Plantes en Vert'!AK80,IF($J$9=1,'Plantes en Vert'!AL80,IF($J$9=2,'Plantes en Vert'!AM80,IF($J$9=3,'Plantes en Vert'!AN80,IF($J$9=4,'Plantes en Vert'!AO80,IF($J$9=5,'Plantes en Vert'!AP80,IF($J$9=6,'Plantes en Vert'!AQ80,IF($J$9=7,'Plantes en Vert'!AR80,IF($J$9=8,'Plantes en Vert'!AS80,IF($J$9=9,'Plantes en Vert'!AT80,IF($J$9=10,'Plantes en Vert'!AU80,IF($J$9=11,'Plantes en Vert'!AV80,IF($J$9=12,'Plantes en Vert'!AW80,IF($J$9=13,'Plantes en Vert'!AX80,IF($J$9=14,'Plantes en Vert'!AY80,IF($J$9=15,'Plantes en Vert'!AZ80,IF($J$9=16,'Plantes en Vert'!BA80,IF($J$9=17,'Plantes en Vert'!BB80,IF($J$9=18,'Plantes en Vert'!BC80,IF($J$9=19,'Plantes en Vert'!BD80,IF($J$9=20,'Plantes en Vert'!BE80,IF($J$9=21,'Plantes en Vert'!BF80,IF($J$9=22,'Plantes en Vert'!BG80,IF($J$9=23,'Plantes en Vert'!BH80,IF($J$9=24,'Plantes en Vert'!BI80,IF($J$9=25,'Plantes en Vert'!BJ80,IF($J$9=26,'Plantes en Vert'!BK80,IF($J$9=27,'Plantes en Vert'!BL80,IF($J$9=28,'Plantes en Vert'!BM80,IF($J$9=29,'Plantes en Vert'!BN80,IF($J$9=30,'Plantes en Vert'!BO80,IF($J$9=31,'Plantes en Vert'!BP80,IF($J$9=32,'Plantes en Vert'!BQ80,IF($J$9=33,'Plantes en Vert'!BR80,IF($J$9=34,'Plantes en Vert'!BS80,IF($J$9=35,'Plantes en Vert'!BT80,))))))))))))))))))))))))))))))))))))))))))))))))))))</f>
        <v>0</v>
      </c>
      <c r="K3326" s="103" t="str">
        <f>IF('Plantes en Vert'!R80=0,"","Erreur")</f>
        <v/>
      </c>
    </row>
    <row r="3327" spans="1:11" x14ac:dyDescent="0.25">
      <c r="A3327" s="103">
        <f>IF('Plantes en Vert'!A81&lt;&gt;"",'Plantes en Vert'!A81,"")</f>
        <v>21835</v>
      </c>
      <c r="B3327" s="103" t="str">
        <f>IF('Plantes en Vert'!L81&lt;&gt;"",'Plantes en Vert'!L81,"")</f>
        <v>Hall</v>
      </c>
      <c r="C3327" s="107" t="str">
        <f>IF('Plantes en Vert'!B81&lt;&gt;"",'Plantes en Vert'!B81,"")</f>
        <v>GERANIUM ZONALE</v>
      </c>
      <c r="D3327" s="107" t="str">
        <f>IF('Plantes en Vert'!C81&lt;&gt;"",'Plantes en Vert'!C81,"")</f>
        <v xml:space="preserve">Sablé technigera </v>
      </c>
      <c r="E3327" s="103" t="str">
        <f>IF('Plantes en Vert'!H81&lt;&gt;"",'Plantes en Vert'!H81,"")</f>
        <v>Q. lim.</v>
      </c>
      <c r="F3327" s="103" t="str">
        <f>IF('Plantes en Vert'!E81&lt;&gt;"",'Plantes en Vert'!E81,"")</f>
        <v>B</v>
      </c>
      <c r="G3327" s="103" t="str">
        <f>IF('Plantes en Vert'!N81&lt;&gt;"",'Plantes en Vert'!N81,"")</f>
        <v>P1L</v>
      </c>
      <c r="H3327" s="103" t="str">
        <f>IF('Plantes en Vert'!I81&lt;&gt;"",'Plantes en Vert'!I81,"")</f>
        <v/>
      </c>
      <c r="I3327" s="103" t="str">
        <f>IF('Plantes en Vert'!J81&lt;&gt;"",'Plantes en Vert'!J81,"")</f>
        <v/>
      </c>
      <c r="J3327" s="103">
        <f>IF($J$9=36,'Plantes en Vert'!U81,IF($J$9=37,'Plantes en Vert'!V81,IF($J$9=38,'Plantes en Vert'!W81,IF($J$9=39,'Plantes en Vert'!X81,IF($J$9=40,'Plantes en Vert'!Y81,IF($J$9=41,'Plantes en Vert'!Z81,IF($J$9=42,'Plantes en Vert'!AA81,IF($J$9=43,'Plantes en Vert'!AB81,IF($J$9=44,'Plantes en Vert'!AC81,IF($J$9=45,'Plantes en Vert'!AD81,IF($J$9=46,'Plantes en Vert'!AE81,IF($J$9=47,'Plantes en Vert'!AF81,IF($J$9=48,'Plantes en Vert'!AG81,IF($J$9=49,'Plantes en Vert'!AH81,IF($J$9=50,'Plantes en Vert'!AI81,IF($J$9=51,'Plantes en Vert'!AJ81,IF($J$9=52,'Plantes en Vert'!AK81,IF($J$9=1,'Plantes en Vert'!AL81,IF($J$9=2,'Plantes en Vert'!AM81,IF($J$9=3,'Plantes en Vert'!AN81,IF($J$9=4,'Plantes en Vert'!AO81,IF($J$9=5,'Plantes en Vert'!AP81,IF($J$9=6,'Plantes en Vert'!AQ81,IF($J$9=7,'Plantes en Vert'!AR81,IF($J$9=8,'Plantes en Vert'!AS81,IF($J$9=9,'Plantes en Vert'!AT81,IF($J$9=10,'Plantes en Vert'!AU81,IF($J$9=11,'Plantes en Vert'!AV81,IF($J$9=12,'Plantes en Vert'!AW81,IF($J$9=13,'Plantes en Vert'!AX81,IF($J$9=14,'Plantes en Vert'!AY81,IF($J$9=15,'Plantes en Vert'!AZ81,IF($J$9=16,'Plantes en Vert'!BA81,IF($J$9=17,'Plantes en Vert'!BB81,IF($J$9=18,'Plantes en Vert'!BC81,IF($J$9=19,'Plantes en Vert'!BD81,IF($J$9=20,'Plantes en Vert'!BE81,IF($J$9=21,'Plantes en Vert'!BF81,IF($J$9=22,'Plantes en Vert'!BG81,IF($J$9=23,'Plantes en Vert'!BH81,IF($J$9=24,'Plantes en Vert'!BI81,IF($J$9=25,'Plantes en Vert'!BJ81,IF($J$9=26,'Plantes en Vert'!BK81,IF($J$9=27,'Plantes en Vert'!BL81,IF($J$9=28,'Plantes en Vert'!BM81,IF($J$9=29,'Plantes en Vert'!BN81,IF($J$9=30,'Plantes en Vert'!BO81,IF($J$9=31,'Plantes en Vert'!BP81,IF($J$9=32,'Plantes en Vert'!BQ81,IF($J$9=33,'Plantes en Vert'!BR81,IF($J$9=34,'Plantes en Vert'!BS81,IF($J$9=35,'Plantes en Vert'!BT81,))))))))))))))))))))))))))))))))))))))))))))))))))))</f>
        <v>0</v>
      </c>
      <c r="K3327" s="103" t="str">
        <f>IF('Plantes en Vert'!R81=0,"","Erreur")</f>
        <v/>
      </c>
    </row>
    <row r="3328" spans="1:11" x14ac:dyDescent="0.25">
      <c r="A3328" s="103">
        <f>IF('Plantes en Vert'!A82&lt;&gt;"",'Plantes en Vert'!A82,"")</f>
        <v>21852</v>
      </c>
      <c r="B3328" s="103" t="str">
        <f>IF('Plantes en Vert'!L82&lt;&gt;"",'Plantes en Vert'!L82,"")</f>
        <v>Hall</v>
      </c>
      <c r="C3328" s="107" t="str">
        <f>IF('Plantes en Vert'!B82&lt;&gt;"",'Plantes en Vert'!B82,"")</f>
        <v>GERANIUM ZONALE</v>
      </c>
      <c r="D3328" s="107" t="str">
        <f>IF('Plantes en Vert'!C82&lt;&gt;"",'Plantes en Vert'!C82,"")</f>
        <v xml:space="preserve">Saumur technigera </v>
      </c>
      <c r="E3328" s="103" t="str">
        <f>IF('Plantes en Vert'!H82&lt;&gt;"",'Plantes en Vert'!H82,"")</f>
        <v>Q. lim.</v>
      </c>
      <c r="F3328" s="103" t="str">
        <f>IF('Plantes en Vert'!E82&lt;&gt;"",'Plantes en Vert'!E82,"")</f>
        <v>B</v>
      </c>
      <c r="G3328" s="103" t="str">
        <f>IF('Plantes en Vert'!N82&lt;&gt;"",'Plantes en Vert'!N82,"")</f>
        <v>P1L</v>
      </c>
      <c r="H3328" s="103" t="str">
        <f>IF('Plantes en Vert'!I82&lt;&gt;"",'Plantes en Vert'!I82,"")</f>
        <v/>
      </c>
      <c r="I3328" s="103" t="str">
        <f>IF('Plantes en Vert'!J82&lt;&gt;"",'Plantes en Vert'!J82,"")</f>
        <v/>
      </c>
      <c r="J3328" s="103">
        <f>IF($J$9=36,'Plantes en Vert'!U82,IF($J$9=37,'Plantes en Vert'!V82,IF($J$9=38,'Plantes en Vert'!W82,IF($J$9=39,'Plantes en Vert'!X82,IF($J$9=40,'Plantes en Vert'!Y82,IF($J$9=41,'Plantes en Vert'!Z82,IF($J$9=42,'Plantes en Vert'!AA82,IF($J$9=43,'Plantes en Vert'!AB82,IF($J$9=44,'Plantes en Vert'!AC82,IF($J$9=45,'Plantes en Vert'!AD82,IF($J$9=46,'Plantes en Vert'!AE82,IF($J$9=47,'Plantes en Vert'!AF82,IF($J$9=48,'Plantes en Vert'!AG82,IF($J$9=49,'Plantes en Vert'!AH82,IF($J$9=50,'Plantes en Vert'!AI82,IF($J$9=51,'Plantes en Vert'!AJ82,IF($J$9=52,'Plantes en Vert'!AK82,IF($J$9=1,'Plantes en Vert'!AL82,IF($J$9=2,'Plantes en Vert'!AM82,IF($J$9=3,'Plantes en Vert'!AN82,IF($J$9=4,'Plantes en Vert'!AO82,IF($J$9=5,'Plantes en Vert'!AP82,IF($J$9=6,'Plantes en Vert'!AQ82,IF($J$9=7,'Plantes en Vert'!AR82,IF($J$9=8,'Plantes en Vert'!AS82,IF($J$9=9,'Plantes en Vert'!AT82,IF($J$9=10,'Plantes en Vert'!AU82,IF($J$9=11,'Plantes en Vert'!AV82,IF($J$9=12,'Plantes en Vert'!AW82,IF($J$9=13,'Plantes en Vert'!AX82,IF($J$9=14,'Plantes en Vert'!AY82,IF($J$9=15,'Plantes en Vert'!AZ82,IF($J$9=16,'Plantes en Vert'!BA82,IF($J$9=17,'Plantes en Vert'!BB82,IF($J$9=18,'Plantes en Vert'!BC82,IF($J$9=19,'Plantes en Vert'!BD82,IF($J$9=20,'Plantes en Vert'!BE82,IF($J$9=21,'Plantes en Vert'!BF82,IF($J$9=22,'Plantes en Vert'!BG82,IF($J$9=23,'Plantes en Vert'!BH82,IF($J$9=24,'Plantes en Vert'!BI82,IF($J$9=25,'Plantes en Vert'!BJ82,IF($J$9=26,'Plantes en Vert'!BK82,IF($J$9=27,'Plantes en Vert'!BL82,IF($J$9=28,'Plantes en Vert'!BM82,IF($J$9=29,'Plantes en Vert'!BN82,IF($J$9=30,'Plantes en Vert'!BO82,IF($J$9=31,'Plantes en Vert'!BP82,IF($J$9=32,'Plantes en Vert'!BQ82,IF($J$9=33,'Plantes en Vert'!BR82,IF($J$9=34,'Plantes en Vert'!BS82,IF($J$9=35,'Plantes en Vert'!BT82,))))))))))))))))))))))))))))))))))))))))))))))))))))</f>
        <v>0</v>
      </c>
      <c r="K3328" s="103" t="str">
        <f>IF('Plantes en Vert'!R82=0,"","Erreur")</f>
        <v/>
      </c>
    </row>
    <row r="3329" spans="1:11" x14ac:dyDescent="0.25">
      <c r="A3329" s="103">
        <f>IF('Plantes en Vert'!A83&lt;&gt;"",'Plantes en Vert'!A83,"")</f>
        <v>21837</v>
      </c>
      <c r="B3329" s="103" t="str">
        <f>IF('Plantes en Vert'!L83&lt;&gt;"",'Plantes en Vert'!L83,"")</f>
        <v>Hall</v>
      </c>
      <c r="C3329" s="107" t="str">
        <f>IF('Plantes en Vert'!B83&lt;&gt;"",'Plantes en Vert'!B83,"")</f>
        <v>GERANIUM ZONALE</v>
      </c>
      <c r="D3329" s="107" t="str">
        <f>IF('Plantes en Vert'!C83&lt;&gt;"",'Plantes en Vert'!C83,"")</f>
        <v xml:space="preserve">Spanish Wine Burgundy pac </v>
      </c>
      <c r="E3329" s="103" t="str">
        <f>IF('Plantes en Vert'!H83&lt;&gt;"",'Plantes en Vert'!H83,"")</f>
        <v>Q. lim.</v>
      </c>
      <c r="F3329" s="103" t="str">
        <f>IF('Plantes en Vert'!E83&lt;&gt;"",'Plantes en Vert'!E83,"")</f>
        <v>B</v>
      </c>
      <c r="G3329" s="103" t="str">
        <f>IF('Plantes en Vert'!N83&lt;&gt;"",'Plantes en Vert'!N83,"")</f>
        <v>P1L</v>
      </c>
      <c r="H3329" s="103" t="str">
        <f>IF('Plantes en Vert'!I83&lt;&gt;"",'Plantes en Vert'!I83,"")</f>
        <v/>
      </c>
      <c r="I3329" s="103" t="str">
        <f>IF('Plantes en Vert'!J83&lt;&gt;"",'Plantes en Vert'!J83,"")</f>
        <v/>
      </c>
      <c r="J3329" s="103">
        <f>IF($J$9=36,'Plantes en Vert'!U83,IF($J$9=37,'Plantes en Vert'!V83,IF($J$9=38,'Plantes en Vert'!W83,IF($J$9=39,'Plantes en Vert'!X83,IF($J$9=40,'Plantes en Vert'!Y83,IF($J$9=41,'Plantes en Vert'!Z83,IF($J$9=42,'Plantes en Vert'!AA83,IF($J$9=43,'Plantes en Vert'!AB83,IF($J$9=44,'Plantes en Vert'!AC83,IF($J$9=45,'Plantes en Vert'!AD83,IF($J$9=46,'Plantes en Vert'!AE83,IF($J$9=47,'Plantes en Vert'!AF83,IF($J$9=48,'Plantes en Vert'!AG83,IF($J$9=49,'Plantes en Vert'!AH83,IF($J$9=50,'Plantes en Vert'!AI83,IF($J$9=51,'Plantes en Vert'!AJ83,IF($J$9=52,'Plantes en Vert'!AK83,IF($J$9=1,'Plantes en Vert'!AL83,IF($J$9=2,'Plantes en Vert'!AM83,IF($J$9=3,'Plantes en Vert'!AN83,IF($J$9=4,'Plantes en Vert'!AO83,IF($J$9=5,'Plantes en Vert'!AP83,IF($J$9=6,'Plantes en Vert'!AQ83,IF($J$9=7,'Plantes en Vert'!AR83,IF($J$9=8,'Plantes en Vert'!AS83,IF($J$9=9,'Plantes en Vert'!AT83,IF($J$9=10,'Plantes en Vert'!AU83,IF($J$9=11,'Plantes en Vert'!AV83,IF($J$9=12,'Plantes en Vert'!AW83,IF($J$9=13,'Plantes en Vert'!AX83,IF($J$9=14,'Plantes en Vert'!AY83,IF($J$9=15,'Plantes en Vert'!AZ83,IF($J$9=16,'Plantes en Vert'!BA83,IF($J$9=17,'Plantes en Vert'!BB83,IF($J$9=18,'Plantes en Vert'!BC83,IF($J$9=19,'Plantes en Vert'!BD83,IF($J$9=20,'Plantes en Vert'!BE83,IF($J$9=21,'Plantes en Vert'!BF83,IF($J$9=22,'Plantes en Vert'!BG83,IF($J$9=23,'Plantes en Vert'!BH83,IF($J$9=24,'Plantes en Vert'!BI83,IF($J$9=25,'Plantes en Vert'!BJ83,IF($J$9=26,'Plantes en Vert'!BK83,IF($J$9=27,'Plantes en Vert'!BL83,IF($J$9=28,'Plantes en Vert'!BM83,IF($J$9=29,'Plantes en Vert'!BN83,IF($J$9=30,'Plantes en Vert'!BO83,IF($J$9=31,'Plantes en Vert'!BP83,IF($J$9=32,'Plantes en Vert'!BQ83,IF($J$9=33,'Plantes en Vert'!BR83,IF($J$9=34,'Plantes en Vert'!BS83,IF($J$9=35,'Plantes en Vert'!BT83,))))))))))))))))))))))))))))))))))))))))))))))))))))</f>
        <v>0</v>
      </c>
      <c r="K3329" s="103" t="str">
        <f>IF('Plantes en Vert'!R83=0,"","Erreur")</f>
        <v/>
      </c>
    </row>
    <row r="3330" spans="1:11" x14ac:dyDescent="0.25">
      <c r="A3330" s="450"/>
      <c r="B3330" s="450"/>
      <c r="C3330" s="451" t="s">
        <v>1897</v>
      </c>
      <c r="D3330" s="451"/>
      <c r="E3330" s="450"/>
      <c r="F3330" s="450"/>
      <c r="G3330" s="450"/>
      <c r="H3330" s="450"/>
      <c r="I3330" s="450"/>
      <c r="J3330" s="450">
        <f>SUBTOTAL(9,J3321:J3329)</f>
        <v>0</v>
      </c>
      <c r="K3330" s="450"/>
    </row>
    <row r="3331" spans="1:11" x14ac:dyDescent="0.25">
      <c r="A3331" s="103" t="str">
        <f>IF('Plantes en Vert'!A84&lt;&gt;"",'Plantes en Vert'!A84,"")</f>
        <v/>
      </c>
      <c r="B3331" s="103" t="str">
        <f>IF('Plantes en Vert'!L84&lt;&gt;"",'Plantes en Vert'!L84,"")</f>
        <v>L</v>
      </c>
      <c r="C3331" s="107" t="str">
        <f>IF('Plantes en Vert'!B84&lt;&gt;"",'Plantes en Vert'!B84,"")</f>
        <v>GERANIUM ZONALE COLLECTION</v>
      </c>
      <c r="D3331" s="107" t="str">
        <f>IF('Plantes en Vert'!C84&lt;&gt;"",'Plantes en Vert'!C84,"")</f>
        <v/>
      </c>
      <c r="E3331" s="103" t="str">
        <f>IF('Plantes en Vert'!H84&lt;&gt;"",'Plantes en Vert'!H84,"")</f>
        <v/>
      </c>
      <c r="F3331" s="103" t="str">
        <f>IF('Plantes en Vert'!E84&lt;&gt;"",'Plantes en Vert'!E84,"")</f>
        <v/>
      </c>
      <c r="G3331" s="103" t="str">
        <f>IF('Plantes en Vert'!N84&lt;&gt;"",'Plantes en Vert'!N84,"")</f>
        <v/>
      </c>
      <c r="H3331" s="103" t="str">
        <f>IF('Plantes en Vert'!I84&lt;&gt;"",'Plantes en Vert'!I84,"")</f>
        <v/>
      </c>
      <c r="I3331" s="103" t="str">
        <f>IF('Plantes en Vert'!J84&lt;&gt;"",'Plantes en Vert'!J84,"")</f>
        <v/>
      </c>
      <c r="J3331" s="103">
        <f>IF($J$9=36,'Plantes en Vert'!U84,IF($J$9=37,'Plantes en Vert'!V84,IF($J$9=38,'Plantes en Vert'!W84,IF($J$9=39,'Plantes en Vert'!X84,IF($J$9=40,'Plantes en Vert'!Y84,IF($J$9=41,'Plantes en Vert'!Z84,IF($J$9=42,'Plantes en Vert'!AA84,IF($J$9=43,'Plantes en Vert'!AB84,IF($J$9=44,'Plantes en Vert'!AC84,IF($J$9=45,'Plantes en Vert'!AD84,IF($J$9=46,'Plantes en Vert'!AE84,IF($J$9=47,'Plantes en Vert'!AF84,IF($J$9=48,'Plantes en Vert'!AG84,IF($J$9=49,'Plantes en Vert'!AH84,IF($J$9=50,'Plantes en Vert'!AI84,IF($J$9=51,'Plantes en Vert'!AJ84,IF($J$9=52,'Plantes en Vert'!AK84,IF($J$9=1,'Plantes en Vert'!AL84,IF($J$9=2,'Plantes en Vert'!AM84,IF($J$9=3,'Plantes en Vert'!AN84,IF($J$9=4,'Plantes en Vert'!AO84,IF($J$9=5,'Plantes en Vert'!AP84,IF($J$9=6,'Plantes en Vert'!AQ84,IF($J$9=7,'Plantes en Vert'!AR84,IF($J$9=8,'Plantes en Vert'!AS84,IF($J$9=9,'Plantes en Vert'!AT84,IF($J$9=10,'Plantes en Vert'!AU84,IF($J$9=11,'Plantes en Vert'!AV84,IF($J$9=12,'Plantes en Vert'!AW84,IF($J$9=13,'Plantes en Vert'!AX84,IF($J$9=14,'Plantes en Vert'!AY84,IF($J$9=15,'Plantes en Vert'!AZ84,IF($J$9=16,'Plantes en Vert'!BA84,IF($J$9=17,'Plantes en Vert'!BB84,IF($J$9=18,'Plantes en Vert'!BC84,IF($J$9=19,'Plantes en Vert'!BD84,IF($J$9=20,'Plantes en Vert'!BE84,IF($J$9=21,'Plantes en Vert'!BF84,IF($J$9=22,'Plantes en Vert'!BG84,IF($J$9=23,'Plantes en Vert'!BH84,IF($J$9=24,'Plantes en Vert'!BI84,IF($J$9=25,'Plantes en Vert'!BJ84,IF($J$9=26,'Plantes en Vert'!BK84,IF($J$9=27,'Plantes en Vert'!BL84,IF($J$9=28,'Plantes en Vert'!BM84,IF($J$9=29,'Plantes en Vert'!BN84,IF($J$9=30,'Plantes en Vert'!BO84,IF($J$9=31,'Plantes en Vert'!BP84,IF($J$9=32,'Plantes en Vert'!BQ84,IF($J$9=33,'Plantes en Vert'!BR84,IF($J$9=34,'Plantes en Vert'!BS84,IF($J$9=35,'Plantes en Vert'!BT84,))))))))))))))))))))))))))))))))))))))))))))))))))))</f>
        <v>0</v>
      </c>
      <c r="K3331" s="103" t="str">
        <f>IF('Plantes en Vert'!R84=0,"","Erreur")</f>
        <v/>
      </c>
    </row>
    <row r="3332" spans="1:11" x14ac:dyDescent="0.25">
      <c r="A3332" s="103">
        <f>IF('Plantes en Vert'!A85&lt;&gt;"",'Plantes en Vert'!A85,"")</f>
        <v>25868</v>
      </c>
      <c r="B3332" s="103" t="str">
        <f>IF('Plantes en Vert'!L85&lt;&gt;"",'Plantes en Vert'!L85,"")</f>
        <v>Hall</v>
      </c>
      <c r="C3332" s="107" t="str">
        <f>IF('Plantes en Vert'!B85&lt;&gt;"",'Plantes en Vert'!B85,"")</f>
        <v>GERANIUM ZONALE COLL</v>
      </c>
      <c r="D3332" s="107" t="str">
        <f>IF('Plantes en Vert'!C85&lt;&gt;"",'Plantes en Vert'!C85,"")</f>
        <v xml:space="preserve">Mrs Pollock </v>
      </c>
      <c r="E3332" s="103" t="str">
        <f>IF('Plantes en Vert'!H85&lt;&gt;"",'Plantes en Vert'!H85,"")</f>
        <v>Q. lim.</v>
      </c>
      <c r="F3332" s="103" t="str">
        <f>IF('Plantes en Vert'!E85&lt;&gt;"",'Plantes en Vert'!E85,"")</f>
        <v>B</v>
      </c>
      <c r="G3332" s="103" t="str">
        <f>IF('Plantes en Vert'!N85&lt;&gt;"",'Plantes en Vert'!N85,"")</f>
        <v>P1L</v>
      </c>
      <c r="H3332" s="103" t="str">
        <f>IF('Plantes en Vert'!I85&lt;&gt;"",'Plantes en Vert'!I85,"")</f>
        <v/>
      </c>
      <c r="I3332" s="103" t="str">
        <f>IF('Plantes en Vert'!J85&lt;&gt;"",'Plantes en Vert'!J85,"")</f>
        <v/>
      </c>
      <c r="J3332" s="103">
        <f>IF($J$9=36,'Plantes en Vert'!U85,IF($J$9=37,'Plantes en Vert'!V85,IF($J$9=38,'Plantes en Vert'!W85,IF($J$9=39,'Plantes en Vert'!X85,IF($J$9=40,'Plantes en Vert'!Y85,IF($J$9=41,'Plantes en Vert'!Z85,IF($J$9=42,'Plantes en Vert'!AA85,IF($J$9=43,'Plantes en Vert'!AB85,IF($J$9=44,'Plantes en Vert'!AC85,IF($J$9=45,'Plantes en Vert'!AD85,IF($J$9=46,'Plantes en Vert'!AE85,IF($J$9=47,'Plantes en Vert'!AF85,IF($J$9=48,'Plantes en Vert'!AG85,IF($J$9=49,'Plantes en Vert'!AH85,IF($J$9=50,'Plantes en Vert'!AI85,IF($J$9=51,'Plantes en Vert'!AJ85,IF($J$9=52,'Plantes en Vert'!AK85,IF($J$9=1,'Plantes en Vert'!AL85,IF($J$9=2,'Plantes en Vert'!AM85,IF($J$9=3,'Plantes en Vert'!AN85,IF($J$9=4,'Plantes en Vert'!AO85,IF($J$9=5,'Plantes en Vert'!AP85,IF($J$9=6,'Plantes en Vert'!AQ85,IF($J$9=7,'Plantes en Vert'!AR85,IF($J$9=8,'Plantes en Vert'!AS85,IF($J$9=9,'Plantes en Vert'!AT85,IF($J$9=10,'Plantes en Vert'!AU85,IF($J$9=11,'Plantes en Vert'!AV85,IF($J$9=12,'Plantes en Vert'!AW85,IF($J$9=13,'Plantes en Vert'!AX85,IF($J$9=14,'Plantes en Vert'!AY85,IF($J$9=15,'Plantes en Vert'!AZ85,IF($J$9=16,'Plantes en Vert'!BA85,IF($J$9=17,'Plantes en Vert'!BB85,IF($J$9=18,'Plantes en Vert'!BC85,IF($J$9=19,'Plantes en Vert'!BD85,IF($J$9=20,'Plantes en Vert'!BE85,IF($J$9=21,'Plantes en Vert'!BF85,IF($J$9=22,'Plantes en Vert'!BG85,IF($J$9=23,'Plantes en Vert'!BH85,IF($J$9=24,'Plantes en Vert'!BI85,IF($J$9=25,'Plantes en Vert'!BJ85,IF($J$9=26,'Plantes en Vert'!BK85,IF($J$9=27,'Plantes en Vert'!BL85,IF($J$9=28,'Plantes en Vert'!BM85,IF($J$9=29,'Plantes en Vert'!BN85,IF($J$9=30,'Plantes en Vert'!BO85,IF($J$9=31,'Plantes en Vert'!BP85,IF($J$9=32,'Plantes en Vert'!BQ85,IF($J$9=33,'Plantes en Vert'!BR85,IF($J$9=34,'Plantes en Vert'!BS85,IF($J$9=35,'Plantes en Vert'!BT85,))))))))))))))))))))))))))))))))))))))))))))))))))))</f>
        <v>0</v>
      </c>
      <c r="K3332" s="103" t="str">
        <f>IF('Plantes en Vert'!R85=0,"","Erreur")</f>
        <v/>
      </c>
    </row>
    <row r="3333" spans="1:11" x14ac:dyDescent="0.25">
      <c r="A3333" s="103">
        <f>IF('Plantes en Vert'!A86&lt;&gt;"",'Plantes en Vert'!A86,"")</f>
        <v>25934</v>
      </c>
      <c r="B3333" s="103" t="str">
        <f>IF('Plantes en Vert'!L86&lt;&gt;"",'Plantes en Vert'!L86,"")</f>
        <v>Hall</v>
      </c>
      <c r="C3333" s="107" t="str">
        <f>IF('Plantes en Vert'!B86&lt;&gt;"",'Plantes en Vert'!B86,"")</f>
        <v>GERANIUM ZONALE COLL</v>
      </c>
      <c r="D3333" s="107" t="str">
        <f>IF('Plantes en Vert'!C86&lt;&gt;"",'Plantes en Vert'!C86,"")</f>
        <v xml:space="preserve">Occold Shield </v>
      </c>
      <c r="E3333" s="103" t="str">
        <f>IF('Plantes en Vert'!H86&lt;&gt;"",'Plantes en Vert'!H86,"")</f>
        <v>Q. lim.</v>
      </c>
      <c r="F3333" s="103" t="str">
        <f>IF('Plantes en Vert'!E86&lt;&gt;"",'Plantes en Vert'!E86,"")</f>
        <v>B</v>
      </c>
      <c r="G3333" s="103" t="str">
        <f>IF('Plantes en Vert'!N86&lt;&gt;"",'Plantes en Vert'!N86,"")</f>
        <v>P1L</v>
      </c>
      <c r="H3333" s="103" t="str">
        <f>IF('Plantes en Vert'!I86&lt;&gt;"",'Plantes en Vert'!I86,"")</f>
        <v/>
      </c>
      <c r="I3333" s="103" t="str">
        <f>IF('Plantes en Vert'!J86&lt;&gt;"",'Plantes en Vert'!J86,"")</f>
        <v/>
      </c>
      <c r="J3333" s="103">
        <f>IF($J$9=36,'Plantes en Vert'!U86,IF($J$9=37,'Plantes en Vert'!V86,IF($J$9=38,'Plantes en Vert'!W86,IF($J$9=39,'Plantes en Vert'!X86,IF($J$9=40,'Plantes en Vert'!Y86,IF($J$9=41,'Plantes en Vert'!Z86,IF($J$9=42,'Plantes en Vert'!AA86,IF($J$9=43,'Plantes en Vert'!AB86,IF($J$9=44,'Plantes en Vert'!AC86,IF($J$9=45,'Plantes en Vert'!AD86,IF($J$9=46,'Plantes en Vert'!AE86,IF($J$9=47,'Plantes en Vert'!AF86,IF($J$9=48,'Plantes en Vert'!AG86,IF($J$9=49,'Plantes en Vert'!AH86,IF($J$9=50,'Plantes en Vert'!AI86,IF($J$9=51,'Plantes en Vert'!AJ86,IF($J$9=52,'Plantes en Vert'!AK86,IF($J$9=1,'Plantes en Vert'!AL86,IF($J$9=2,'Plantes en Vert'!AM86,IF($J$9=3,'Plantes en Vert'!AN86,IF($J$9=4,'Plantes en Vert'!AO86,IF($J$9=5,'Plantes en Vert'!AP86,IF($J$9=6,'Plantes en Vert'!AQ86,IF($J$9=7,'Plantes en Vert'!AR86,IF($J$9=8,'Plantes en Vert'!AS86,IF($J$9=9,'Plantes en Vert'!AT86,IF($J$9=10,'Plantes en Vert'!AU86,IF($J$9=11,'Plantes en Vert'!AV86,IF($J$9=12,'Plantes en Vert'!AW86,IF($J$9=13,'Plantes en Vert'!AX86,IF($J$9=14,'Plantes en Vert'!AY86,IF($J$9=15,'Plantes en Vert'!AZ86,IF($J$9=16,'Plantes en Vert'!BA86,IF($J$9=17,'Plantes en Vert'!BB86,IF($J$9=18,'Plantes en Vert'!BC86,IF($J$9=19,'Plantes en Vert'!BD86,IF($J$9=20,'Plantes en Vert'!BE86,IF($J$9=21,'Plantes en Vert'!BF86,IF($J$9=22,'Plantes en Vert'!BG86,IF($J$9=23,'Plantes en Vert'!BH86,IF($J$9=24,'Plantes en Vert'!BI86,IF($J$9=25,'Plantes en Vert'!BJ86,IF($J$9=26,'Plantes en Vert'!BK86,IF($J$9=27,'Plantes en Vert'!BL86,IF($J$9=28,'Plantes en Vert'!BM86,IF($J$9=29,'Plantes en Vert'!BN86,IF($J$9=30,'Plantes en Vert'!BO86,IF($J$9=31,'Plantes en Vert'!BP86,IF($J$9=32,'Plantes en Vert'!BQ86,IF($J$9=33,'Plantes en Vert'!BR86,IF($J$9=34,'Plantes en Vert'!BS86,IF($J$9=35,'Plantes en Vert'!BT86,))))))))))))))))))))))))))))))))))))))))))))))))))))</f>
        <v>0</v>
      </c>
      <c r="K3333" s="103" t="str">
        <f>IF('Plantes en Vert'!R86=0,"","Erreur")</f>
        <v/>
      </c>
    </row>
    <row r="3334" spans="1:11" x14ac:dyDescent="0.25">
      <c r="A3334" s="103">
        <f>IF('Plantes en Vert'!A87&lt;&gt;"",'Plantes en Vert'!A87,"")</f>
        <v>25935</v>
      </c>
      <c r="B3334" s="103" t="str">
        <f>IF('Plantes en Vert'!L87&lt;&gt;"",'Plantes en Vert'!L87,"")</f>
        <v>Hall</v>
      </c>
      <c r="C3334" s="107" t="str">
        <f>IF('Plantes en Vert'!B87&lt;&gt;"",'Plantes en Vert'!B87,"")</f>
        <v>GERANIUM ZONALE COLL</v>
      </c>
      <c r="D3334" s="107" t="str">
        <f>IF('Plantes en Vert'!C87&lt;&gt;"",'Plantes en Vert'!C87,"")</f>
        <v xml:space="preserve">Vancouver Centennial </v>
      </c>
      <c r="E3334" s="103" t="str">
        <f>IF('Plantes en Vert'!H87&lt;&gt;"",'Plantes en Vert'!H87,"")</f>
        <v>Q. lim.</v>
      </c>
      <c r="F3334" s="103" t="str">
        <f>IF('Plantes en Vert'!E87&lt;&gt;"",'Plantes en Vert'!E87,"")</f>
        <v>B</v>
      </c>
      <c r="G3334" s="103" t="str">
        <f>IF('Plantes en Vert'!N87&lt;&gt;"",'Plantes en Vert'!N87,"")</f>
        <v>P1L</v>
      </c>
      <c r="H3334" s="103" t="str">
        <f>IF('Plantes en Vert'!I87&lt;&gt;"",'Plantes en Vert'!I87,"")</f>
        <v/>
      </c>
      <c r="I3334" s="103" t="str">
        <f>IF('Plantes en Vert'!J87&lt;&gt;"",'Plantes en Vert'!J87,"")</f>
        <v/>
      </c>
      <c r="J3334" s="103">
        <f>IF($J$9=36,'Plantes en Vert'!U87,IF($J$9=37,'Plantes en Vert'!V87,IF($J$9=38,'Plantes en Vert'!W87,IF($J$9=39,'Plantes en Vert'!X87,IF($J$9=40,'Plantes en Vert'!Y87,IF($J$9=41,'Plantes en Vert'!Z87,IF($J$9=42,'Plantes en Vert'!AA87,IF($J$9=43,'Plantes en Vert'!AB87,IF($J$9=44,'Plantes en Vert'!AC87,IF($J$9=45,'Plantes en Vert'!AD87,IF($J$9=46,'Plantes en Vert'!AE87,IF($J$9=47,'Plantes en Vert'!AF87,IF($J$9=48,'Plantes en Vert'!AG87,IF($J$9=49,'Plantes en Vert'!AH87,IF($J$9=50,'Plantes en Vert'!AI87,IF($J$9=51,'Plantes en Vert'!AJ87,IF($J$9=52,'Plantes en Vert'!AK87,IF($J$9=1,'Plantes en Vert'!AL87,IF($J$9=2,'Plantes en Vert'!AM87,IF($J$9=3,'Plantes en Vert'!AN87,IF($J$9=4,'Plantes en Vert'!AO87,IF($J$9=5,'Plantes en Vert'!AP87,IF($J$9=6,'Plantes en Vert'!AQ87,IF($J$9=7,'Plantes en Vert'!AR87,IF($J$9=8,'Plantes en Vert'!AS87,IF($J$9=9,'Plantes en Vert'!AT87,IF($J$9=10,'Plantes en Vert'!AU87,IF($J$9=11,'Plantes en Vert'!AV87,IF($J$9=12,'Plantes en Vert'!AW87,IF($J$9=13,'Plantes en Vert'!AX87,IF($J$9=14,'Plantes en Vert'!AY87,IF($J$9=15,'Plantes en Vert'!AZ87,IF($J$9=16,'Plantes en Vert'!BA87,IF($J$9=17,'Plantes en Vert'!BB87,IF($J$9=18,'Plantes en Vert'!BC87,IF($J$9=19,'Plantes en Vert'!BD87,IF($J$9=20,'Plantes en Vert'!BE87,IF($J$9=21,'Plantes en Vert'!BF87,IF($J$9=22,'Plantes en Vert'!BG87,IF($J$9=23,'Plantes en Vert'!BH87,IF($J$9=24,'Plantes en Vert'!BI87,IF($J$9=25,'Plantes en Vert'!BJ87,IF($J$9=26,'Plantes en Vert'!BK87,IF($J$9=27,'Plantes en Vert'!BL87,IF($J$9=28,'Plantes en Vert'!BM87,IF($J$9=29,'Plantes en Vert'!BN87,IF($J$9=30,'Plantes en Vert'!BO87,IF($J$9=31,'Plantes en Vert'!BP87,IF($J$9=32,'Plantes en Vert'!BQ87,IF($J$9=33,'Plantes en Vert'!BR87,IF($J$9=34,'Plantes en Vert'!BS87,IF($J$9=35,'Plantes en Vert'!BT87,))))))))))))))))))))))))))))))))))))))))))))))))))))</f>
        <v>0</v>
      </c>
      <c r="K3334" s="103" t="str">
        <f>IF('Plantes en Vert'!R87=0,"","Erreur")</f>
        <v/>
      </c>
    </row>
    <row r="3335" spans="1:11" x14ac:dyDescent="0.25">
      <c r="A3335" s="103">
        <f>IF('Plantes en Vert'!A88&lt;&gt;"",'Plantes en Vert'!A88,"")</f>
        <v>26889</v>
      </c>
      <c r="B3335" s="103" t="str">
        <f>IF('Plantes en Vert'!L88&lt;&gt;"",'Plantes en Vert'!L88,"")</f>
        <v>Hall</v>
      </c>
      <c r="C3335" s="107" t="str">
        <f>IF('Plantes en Vert'!B88&lt;&gt;"",'Plantes en Vert'!B88,"")</f>
        <v>GERANIUM ZONALE COLL</v>
      </c>
      <c r="D3335" s="107" t="str">
        <f>IF('Plantes en Vert'!C88&lt;&gt;"",'Plantes en Vert'!C88,"")</f>
        <v xml:space="preserve">Panachés variés </v>
      </c>
      <c r="E3335" s="103" t="str">
        <f>IF('Plantes en Vert'!H88&lt;&gt;"",'Plantes en Vert'!H88,"")</f>
        <v>Q. lim.</v>
      </c>
      <c r="F3335" s="103" t="str">
        <f>IF('Plantes en Vert'!E88&lt;&gt;"",'Plantes en Vert'!E88,"")</f>
        <v>B</v>
      </c>
      <c r="G3335" s="103" t="str">
        <f>IF('Plantes en Vert'!N88&lt;&gt;"",'Plantes en Vert'!N88,"")</f>
        <v>P1L</v>
      </c>
      <c r="H3335" s="103" t="str">
        <f>IF('Plantes en Vert'!I88&lt;&gt;"",'Plantes en Vert'!I88,"")</f>
        <v/>
      </c>
      <c r="I3335" s="103" t="str">
        <f>IF('Plantes en Vert'!J88&lt;&gt;"",'Plantes en Vert'!J88,"")</f>
        <v/>
      </c>
      <c r="J3335" s="103">
        <f>IF($J$9=36,'Plantes en Vert'!U88,IF($J$9=37,'Plantes en Vert'!V88,IF($J$9=38,'Plantes en Vert'!W88,IF($J$9=39,'Plantes en Vert'!X88,IF($J$9=40,'Plantes en Vert'!Y88,IF($J$9=41,'Plantes en Vert'!Z88,IF($J$9=42,'Plantes en Vert'!AA88,IF($J$9=43,'Plantes en Vert'!AB88,IF($J$9=44,'Plantes en Vert'!AC88,IF($J$9=45,'Plantes en Vert'!AD88,IF($J$9=46,'Plantes en Vert'!AE88,IF($J$9=47,'Plantes en Vert'!AF88,IF($J$9=48,'Plantes en Vert'!AG88,IF($J$9=49,'Plantes en Vert'!AH88,IF($J$9=50,'Plantes en Vert'!AI88,IF($J$9=51,'Plantes en Vert'!AJ88,IF($J$9=52,'Plantes en Vert'!AK88,IF($J$9=1,'Plantes en Vert'!AL88,IF($J$9=2,'Plantes en Vert'!AM88,IF($J$9=3,'Plantes en Vert'!AN88,IF($J$9=4,'Plantes en Vert'!AO88,IF($J$9=5,'Plantes en Vert'!AP88,IF($J$9=6,'Plantes en Vert'!AQ88,IF($J$9=7,'Plantes en Vert'!AR88,IF($J$9=8,'Plantes en Vert'!AS88,IF($J$9=9,'Plantes en Vert'!AT88,IF($J$9=10,'Plantes en Vert'!AU88,IF($J$9=11,'Plantes en Vert'!AV88,IF($J$9=12,'Plantes en Vert'!AW88,IF($J$9=13,'Plantes en Vert'!AX88,IF($J$9=14,'Plantes en Vert'!AY88,IF($J$9=15,'Plantes en Vert'!AZ88,IF($J$9=16,'Plantes en Vert'!BA88,IF($J$9=17,'Plantes en Vert'!BB88,IF($J$9=18,'Plantes en Vert'!BC88,IF($J$9=19,'Plantes en Vert'!BD88,IF($J$9=20,'Plantes en Vert'!BE88,IF($J$9=21,'Plantes en Vert'!BF88,IF($J$9=22,'Plantes en Vert'!BG88,IF($J$9=23,'Plantes en Vert'!BH88,IF($J$9=24,'Plantes en Vert'!BI88,IF($J$9=25,'Plantes en Vert'!BJ88,IF($J$9=26,'Plantes en Vert'!BK88,IF($J$9=27,'Plantes en Vert'!BL88,IF($J$9=28,'Plantes en Vert'!BM88,IF($J$9=29,'Plantes en Vert'!BN88,IF($J$9=30,'Plantes en Vert'!BO88,IF($J$9=31,'Plantes en Vert'!BP88,IF($J$9=32,'Plantes en Vert'!BQ88,IF($J$9=33,'Plantes en Vert'!BR88,IF($J$9=34,'Plantes en Vert'!BS88,IF($J$9=35,'Plantes en Vert'!BT88,))))))))))))))))))))))))))))))))))))))))))))))))))))</f>
        <v>0</v>
      </c>
      <c r="K3335" s="103" t="str">
        <f>IF('Plantes en Vert'!R88=0,"","Erreur")</f>
        <v/>
      </c>
    </row>
    <row r="3336" spans="1:11" x14ac:dyDescent="0.25">
      <c r="A3336" s="103">
        <f>IF('Plantes en Vert'!A89&lt;&gt;"",'Plantes en Vert'!A89,"")</f>
        <v>26892</v>
      </c>
      <c r="B3336" s="103" t="str">
        <f>IF('Plantes en Vert'!L89&lt;&gt;"",'Plantes en Vert'!L89,"")</f>
        <v>Hall</v>
      </c>
      <c r="C3336" s="107" t="str">
        <f>IF('Plantes en Vert'!B89&lt;&gt;"",'Plantes en Vert'!B89,"")</f>
        <v>GERANIUM ZONALE COLL</v>
      </c>
      <c r="D3336" s="107" t="str">
        <f>IF('Plantes en Vert'!C89&lt;&gt;"",'Plantes en Vert'!C89,"")</f>
        <v xml:space="preserve">Fireworks Bicolor pac </v>
      </c>
      <c r="E3336" s="103" t="str">
        <f>IF('Plantes en Vert'!H89&lt;&gt;"",'Plantes en Vert'!H89,"")</f>
        <v>Q. lim.</v>
      </c>
      <c r="F3336" s="103" t="str">
        <f>IF('Plantes en Vert'!E89&lt;&gt;"",'Plantes en Vert'!E89,"")</f>
        <v>B</v>
      </c>
      <c r="G3336" s="103" t="str">
        <f>IF('Plantes en Vert'!N89&lt;&gt;"",'Plantes en Vert'!N89,"")</f>
        <v>P1L</v>
      </c>
      <c r="H3336" s="103" t="str">
        <f>IF('Plantes en Vert'!I89&lt;&gt;"",'Plantes en Vert'!I89,"")</f>
        <v/>
      </c>
      <c r="I3336" s="103" t="str">
        <f>IF('Plantes en Vert'!J89&lt;&gt;"",'Plantes en Vert'!J89,"")</f>
        <v/>
      </c>
      <c r="J3336" s="103">
        <f>IF($J$9=36,'Plantes en Vert'!U89,IF($J$9=37,'Plantes en Vert'!V89,IF($J$9=38,'Plantes en Vert'!W89,IF($J$9=39,'Plantes en Vert'!X89,IF($J$9=40,'Plantes en Vert'!Y89,IF($J$9=41,'Plantes en Vert'!Z89,IF($J$9=42,'Plantes en Vert'!AA89,IF($J$9=43,'Plantes en Vert'!AB89,IF($J$9=44,'Plantes en Vert'!AC89,IF($J$9=45,'Plantes en Vert'!AD89,IF($J$9=46,'Plantes en Vert'!AE89,IF($J$9=47,'Plantes en Vert'!AF89,IF($J$9=48,'Plantes en Vert'!AG89,IF($J$9=49,'Plantes en Vert'!AH89,IF($J$9=50,'Plantes en Vert'!AI89,IF($J$9=51,'Plantes en Vert'!AJ89,IF($J$9=52,'Plantes en Vert'!AK89,IF($J$9=1,'Plantes en Vert'!AL89,IF($J$9=2,'Plantes en Vert'!AM89,IF($J$9=3,'Plantes en Vert'!AN89,IF($J$9=4,'Plantes en Vert'!AO89,IF($J$9=5,'Plantes en Vert'!AP89,IF($J$9=6,'Plantes en Vert'!AQ89,IF($J$9=7,'Plantes en Vert'!AR89,IF($J$9=8,'Plantes en Vert'!AS89,IF($J$9=9,'Plantes en Vert'!AT89,IF($J$9=10,'Plantes en Vert'!AU89,IF($J$9=11,'Plantes en Vert'!AV89,IF($J$9=12,'Plantes en Vert'!AW89,IF($J$9=13,'Plantes en Vert'!AX89,IF($J$9=14,'Plantes en Vert'!AY89,IF($J$9=15,'Plantes en Vert'!AZ89,IF($J$9=16,'Plantes en Vert'!BA89,IF($J$9=17,'Plantes en Vert'!BB89,IF($J$9=18,'Plantes en Vert'!BC89,IF($J$9=19,'Plantes en Vert'!BD89,IF($J$9=20,'Plantes en Vert'!BE89,IF($J$9=21,'Plantes en Vert'!BF89,IF($J$9=22,'Plantes en Vert'!BG89,IF($J$9=23,'Plantes en Vert'!BH89,IF($J$9=24,'Plantes en Vert'!BI89,IF($J$9=25,'Plantes en Vert'!BJ89,IF($J$9=26,'Plantes en Vert'!BK89,IF($J$9=27,'Plantes en Vert'!BL89,IF($J$9=28,'Plantes en Vert'!BM89,IF($J$9=29,'Plantes en Vert'!BN89,IF($J$9=30,'Plantes en Vert'!BO89,IF($J$9=31,'Plantes en Vert'!BP89,IF($J$9=32,'Plantes en Vert'!BQ89,IF($J$9=33,'Plantes en Vert'!BR89,IF($J$9=34,'Plantes en Vert'!BS89,IF($J$9=35,'Plantes en Vert'!BT89,))))))))))))))))))))))))))))))))))))))))))))))))))))</f>
        <v>0</v>
      </c>
      <c r="K3336" s="103" t="str">
        <f>IF('Plantes en Vert'!R89=0,"","Erreur")</f>
        <v/>
      </c>
    </row>
    <row r="3337" spans="1:11" x14ac:dyDescent="0.25">
      <c r="A3337" s="103">
        <f>IF('Plantes en Vert'!A90&lt;&gt;"",'Plantes en Vert'!A90,"")</f>
        <v>26894</v>
      </c>
      <c r="B3337" s="103" t="str">
        <f>IF('Plantes en Vert'!L90&lt;&gt;"",'Plantes en Vert'!L90,"")</f>
        <v>Hall</v>
      </c>
      <c r="C3337" s="107" t="str">
        <f>IF('Plantes en Vert'!B90&lt;&gt;"",'Plantes en Vert'!B90,"")</f>
        <v>GERANIUM ZONALE COLL</v>
      </c>
      <c r="D3337" s="107" t="str">
        <f>IF('Plantes en Vert'!C90&lt;&gt;"",'Plantes en Vert'!C90,"")</f>
        <v xml:space="preserve">Fireworks Pink pac </v>
      </c>
      <c r="E3337" s="103" t="str">
        <f>IF('Plantes en Vert'!H90&lt;&gt;"",'Plantes en Vert'!H90,"")</f>
        <v>Q. lim.</v>
      </c>
      <c r="F3337" s="103" t="str">
        <f>IF('Plantes en Vert'!E90&lt;&gt;"",'Plantes en Vert'!E90,"")</f>
        <v>B</v>
      </c>
      <c r="G3337" s="103" t="str">
        <f>IF('Plantes en Vert'!N90&lt;&gt;"",'Plantes en Vert'!N90,"")</f>
        <v>P1L</v>
      </c>
      <c r="H3337" s="103" t="str">
        <f>IF('Plantes en Vert'!I90&lt;&gt;"",'Plantes en Vert'!I90,"")</f>
        <v/>
      </c>
      <c r="I3337" s="103" t="str">
        <f>IF('Plantes en Vert'!J90&lt;&gt;"",'Plantes en Vert'!J90,"")</f>
        <v/>
      </c>
      <c r="J3337" s="103">
        <f>IF($J$9=36,'Plantes en Vert'!U90,IF($J$9=37,'Plantes en Vert'!V90,IF($J$9=38,'Plantes en Vert'!W90,IF($J$9=39,'Plantes en Vert'!X90,IF($J$9=40,'Plantes en Vert'!Y90,IF($J$9=41,'Plantes en Vert'!Z90,IF($J$9=42,'Plantes en Vert'!AA90,IF($J$9=43,'Plantes en Vert'!AB90,IF($J$9=44,'Plantes en Vert'!AC90,IF($J$9=45,'Plantes en Vert'!AD90,IF($J$9=46,'Plantes en Vert'!AE90,IF($J$9=47,'Plantes en Vert'!AF90,IF($J$9=48,'Plantes en Vert'!AG90,IF($J$9=49,'Plantes en Vert'!AH90,IF($J$9=50,'Plantes en Vert'!AI90,IF($J$9=51,'Plantes en Vert'!AJ90,IF($J$9=52,'Plantes en Vert'!AK90,IF($J$9=1,'Plantes en Vert'!AL90,IF($J$9=2,'Plantes en Vert'!AM90,IF($J$9=3,'Plantes en Vert'!AN90,IF($J$9=4,'Plantes en Vert'!AO90,IF($J$9=5,'Plantes en Vert'!AP90,IF($J$9=6,'Plantes en Vert'!AQ90,IF($J$9=7,'Plantes en Vert'!AR90,IF($J$9=8,'Plantes en Vert'!AS90,IF($J$9=9,'Plantes en Vert'!AT90,IF($J$9=10,'Plantes en Vert'!AU90,IF($J$9=11,'Plantes en Vert'!AV90,IF($J$9=12,'Plantes en Vert'!AW90,IF($J$9=13,'Plantes en Vert'!AX90,IF($J$9=14,'Plantes en Vert'!AY90,IF($J$9=15,'Plantes en Vert'!AZ90,IF($J$9=16,'Plantes en Vert'!BA90,IF($J$9=17,'Plantes en Vert'!BB90,IF($J$9=18,'Plantes en Vert'!BC90,IF($J$9=19,'Plantes en Vert'!BD90,IF($J$9=20,'Plantes en Vert'!BE90,IF($J$9=21,'Plantes en Vert'!BF90,IF($J$9=22,'Plantes en Vert'!BG90,IF($J$9=23,'Plantes en Vert'!BH90,IF($J$9=24,'Plantes en Vert'!BI90,IF($J$9=25,'Plantes en Vert'!BJ90,IF($J$9=26,'Plantes en Vert'!BK90,IF($J$9=27,'Plantes en Vert'!BL90,IF($J$9=28,'Plantes en Vert'!BM90,IF($J$9=29,'Plantes en Vert'!BN90,IF($J$9=30,'Plantes en Vert'!BO90,IF($J$9=31,'Plantes en Vert'!BP90,IF($J$9=32,'Plantes en Vert'!BQ90,IF($J$9=33,'Plantes en Vert'!BR90,IF($J$9=34,'Plantes en Vert'!BS90,IF($J$9=35,'Plantes en Vert'!BT90,))))))))))))))))))))))))))))))))))))))))))))))))))))</f>
        <v>0</v>
      </c>
      <c r="K3337" s="103" t="str">
        <f>IF('Plantes en Vert'!R90=0,"","Erreur")</f>
        <v/>
      </c>
    </row>
    <row r="3338" spans="1:11" x14ac:dyDescent="0.25">
      <c r="A3338" s="103">
        <f>IF('Plantes en Vert'!A91&lt;&gt;"",'Plantes en Vert'!A91,"")</f>
        <v>26896</v>
      </c>
      <c r="B3338" s="103" t="str">
        <f>IF('Plantes en Vert'!L91&lt;&gt;"",'Plantes en Vert'!L91,"")</f>
        <v>Hall</v>
      </c>
      <c r="C3338" s="107" t="str">
        <f>IF('Plantes en Vert'!B91&lt;&gt;"",'Plantes en Vert'!B91,"")</f>
        <v>GERANIUM ZONALE COLL</v>
      </c>
      <c r="D3338" s="107" t="str">
        <f>IF('Plantes en Vert'!C91&lt;&gt;"",'Plantes en Vert'!C91,"")</f>
        <v xml:space="preserve">Fireworks Scarlet pac </v>
      </c>
      <c r="E3338" s="103" t="str">
        <f>IF('Plantes en Vert'!H91&lt;&gt;"",'Plantes en Vert'!H91,"")</f>
        <v>Q. lim.</v>
      </c>
      <c r="F3338" s="103" t="str">
        <f>IF('Plantes en Vert'!E91&lt;&gt;"",'Plantes en Vert'!E91,"")</f>
        <v>B</v>
      </c>
      <c r="G3338" s="103" t="str">
        <f>IF('Plantes en Vert'!N91&lt;&gt;"",'Plantes en Vert'!N91,"")</f>
        <v>P1L</v>
      </c>
      <c r="H3338" s="103" t="str">
        <f>IF('Plantes en Vert'!I91&lt;&gt;"",'Plantes en Vert'!I91,"")</f>
        <v/>
      </c>
      <c r="I3338" s="103" t="str">
        <f>IF('Plantes en Vert'!J91&lt;&gt;"",'Plantes en Vert'!J91,"")</f>
        <v/>
      </c>
      <c r="J3338" s="103">
        <f>IF($J$9=36,'Plantes en Vert'!U91,IF($J$9=37,'Plantes en Vert'!V91,IF($J$9=38,'Plantes en Vert'!W91,IF($J$9=39,'Plantes en Vert'!X91,IF($J$9=40,'Plantes en Vert'!Y91,IF($J$9=41,'Plantes en Vert'!Z91,IF($J$9=42,'Plantes en Vert'!AA91,IF($J$9=43,'Plantes en Vert'!AB91,IF($J$9=44,'Plantes en Vert'!AC91,IF($J$9=45,'Plantes en Vert'!AD91,IF($J$9=46,'Plantes en Vert'!AE91,IF($J$9=47,'Plantes en Vert'!AF91,IF($J$9=48,'Plantes en Vert'!AG91,IF($J$9=49,'Plantes en Vert'!AH91,IF($J$9=50,'Plantes en Vert'!AI91,IF($J$9=51,'Plantes en Vert'!AJ91,IF($J$9=52,'Plantes en Vert'!AK91,IF($J$9=1,'Plantes en Vert'!AL91,IF($J$9=2,'Plantes en Vert'!AM91,IF($J$9=3,'Plantes en Vert'!AN91,IF($J$9=4,'Plantes en Vert'!AO91,IF($J$9=5,'Plantes en Vert'!AP91,IF($J$9=6,'Plantes en Vert'!AQ91,IF($J$9=7,'Plantes en Vert'!AR91,IF($J$9=8,'Plantes en Vert'!AS91,IF($J$9=9,'Plantes en Vert'!AT91,IF($J$9=10,'Plantes en Vert'!AU91,IF($J$9=11,'Plantes en Vert'!AV91,IF($J$9=12,'Plantes en Vert'!AW91,IF($J$9=13,'Plantes en Vert'!AX91,IF($J$9=14,'Plantes en Vert'!AY91,IF($J$9=15,'Plantes en Vert'!AZ91,IF($J$9=16,'Plantes en Vert'!BA91,IF($J$9=17,'Plantes en Vert'!BB91,IF($J$9=18,'Plantes en Vert'!BC91,IF($J$9=19,'Plantes en Vert'!BD91,IF($J$9=20,'Plantes en Vert'!BE91,IF($J$9=21,'Plantes en Vert'!BF91,IF($J$9=22,'Plantes en Vert'!BG91,IF($J$9=23,'Plantes en Vert'!BH91,IF($J$9=24,'Plantes en Vert'!BI91,IF($J$9=25,'Plantes en Vert'!BJ91,IF($J$9=26,'Plantes en Vert'!BK91,IF($J$9=27,'Plantes en Vert'!BL91,IF($J$9=28,'Plantes en Vert'!BM91,IF($J$9=29,'Plantes en Vert'!BN91,IF($J$9=30,'Plantes en Vert'!BO91,IF($J$9=31,'Plantes en Vert'!BP91,IF($J$9=32,'Plantes en Vert'!BQ91,IF($J$9=33,'Plantes en Vert'!BR91,IF($J$9=34,'Plantes en Vert'!BS91,IF($J$9=35,'Plantes en Vert'!BT91,))))))))))))))))))))))))))))))))))))))))))))))))))))</f>
        <v>0</v>
      </c>
      <c r="K3338" s="103" t="str">
        <f>IF('Plantes en Vert'!R91=0,"","Erreur")</f>
        <v/>
      </c>
    </row>
    <row r="3339" spans="1:11" x14ac:dyDescent="0.25">
      <c r="A3339" s="103">
        <f>IF('Plantes en Vert'!A92&lt;&gt;"",'Plantes en Vert'!A92,"")</f>
        <v>24062</v>
      </c>
      <c r="B3339" s="103" t="str">
        <f>IF('Plantes en Vert'!L92&lt;&gt;"",'Plantes en Vert'!L92,"")</f>
        <v>Hall</v>
      </c>
      <c r="C3339" s="107" t="str">
        <f>IF('Plantes en Vert'!B92&lt;&gt;"",'Plantes en Vert'!B92,"")</f>
        <v>GERANIUM ZONALE COLL</v>
      </c>
      <c r="D3339" s="107" t="str">
        <f>IF('Plantes en Vert'!C92&lt;&gt;"",'Plantes en Vert'!C92,"")</f>
        <v xml:space="preserve">Fireworks Variés pac </v>
      </c>
      <c r="E3339" s="103" t="str">
        <f>IF('Plantes en Vert'!H92&lt;&gt;"",'Plantes en Vert'!H92,"")</f>
        <v>Q. lim.</v>
      </c>
      <c r="F3339" s="103" t="str">
        <f>IF('Plantes en Vert'!E92&lt;&gt;"",'Plantes en Vert'!E92,"")</f>
        <v>B</v>
      </c>
      <c r="G3339" s="103" t="str">
        <f>IF('Plantes en Vert'!N92&lt;&gt;"",'Plantes en Vert'!N92,"")</f>
        <v>P1L</v>
      </c>
      <c r="H3339" s="103" t="str">
        <f>IF('Plantes en Vert'!I92&lt;&gt;"",'Plantes en Vert'!I92,"")</f>
        <v/>
      </c>
      <c r="I3339" s="103" t="str">
        <f>IF('Plantes en Vert'!J92&lt;&gt;"",'Plantes en Vert'!J92,"")</f>
        <v/>
      </c>
      <c r="J3339" s="103">
        <f>IF($J$9=36,'Plantes en Vert'!U92,IF($J$9=37,'Plantes en Vert'!V92,IF($J$9=38,'Plantes en Vert'!W92,IF($J$9=39,'Plantes en Vert'!X92,IF($J$9=40,'Plantes en Vert'!Y92,IF($J$9=41,'Plantes en Vert'!Z92,IF($J$9=42,'Plantes en Vert'!AA92,IF($J$9=43,'Plantes en Vert'!AB92,IF($J$9=44,'Plantes en Vert'!AC92,IF($J$9=45,'Plantes en Vert'!AD92,IF($J$9=46,'Plantes en Vert'!AE92,IF($J$9=47,'Plantes en Vert'!AF92,IF($J$9=48,'Plantes en Vert'!AG92,IF($J$9=49,'Plantes en Vert'!AH92,IF($J$9=50,'Plantes en Vert'!AI92,IF($J$9=51,'Plantes en Vert'!AJ92,IF($J$9=52,'Plantes en Vert'!AK92,IF($J$9=1,'Plantes en Vert'!AL92,IF($J$9=2,'Plantes en Vert'!AM92,IF($J$9=3,'Plantes en Vert'!AN92,IF($J$9=4,'Plantes en Vert'!AO92,IF($J$9=5,'Plantes en Vert'!AP92,IF($J$9=6,'Plantes en Vert'!AQ92,IF($J$9=7,'Plantes en Vert'!AR92,IF($J$9=8,'Plantes en Vert'!AS92,IF($J$9=9,'Plantes en Vert'!AT92,IF($J$9=10,'Plantes en Vert'!AU92,IF($J$9=11,'Plantes en Vert'!AV92,IF($J$9=12,'Plantes en Vert'!AW92,IF($J$9=13,'Plantes en Vert'!AX92,IF($J$9=14,'Plantes en Vert'!AY92,IF($J$9=15,'Plantes en Vert'!AZ92,IF($J$9=16,'Plantes en Vert'!BA92,IF($J$9=17,'Plantes en Vert'!BB92,IF($J$9=18,'Plantes en Vert'!BC92,IF($J$9=19,'Plantes en Vert'!BD92,IF($J$9=20,'Plantes en Vert'!BE92,IF($J$9=21,'Plantes en Vert'!BF92,IF($J$9=22,'Plantes en Vert'!BG92,IF($J$9=23,'Plantes en Vert'!BH92,IF($J$9=24,'Plantes en Vert'!BI92,IF($J$9=25,'Plantes en Vert'!BJ92,IF($J$9=26,'Plantes en Vert'!BK92,IF($J$9=27,'Plantes en Vert'!BL92,IF($J$9=28,'Plantes en Vert'!BM92,IF($J$9=29,'Plantes en Vert'!BN92,IF($J$9=30,'Plantes en Vert'!BO92,IF($J$9=31,'Plantes en Vert'!BP92,IF($J$9=32,'Plantes en Vert'!BQ92,IF($J$9=33,'Plantes en Vert'!BR92,IF($J$9=34,'Plantes en Vert'!BS92,IF($J$9=35,'Plantes en Vert'!BT92,))))))))))))))))))))))))))))))))))))))))))))))))))))</f>
        <v>0</v>
      </c>
      <c r="K3339" s="103" t="str">
        <f>IF('Plantes en Vert'!R92=0,"","Erreur")</f>
        <v/>
      </c>
    </row>
    <row r="3340" spans="1:11" x14ac:dyDescent="0.25">
      <c r="A3340" s="450"/>
      <c r="B3340" s="450"/>
      <c r="C3340" s="451" t="s">
        <v>1898</v>
      </c>
      <c r="D3340" s="451"/>
      <c r="E3340" s="450"/>
      <c r="F3340" s="450"/>
      <c r="G3340" s="450"/>
      <c r="H3340" s="450"/>
      <c r="I3340" s="450"/>
      <c r="J3340" s="450">
        <f>SUBTOTAL(9,J3331:J3339)</f>
        <v>0</v>
      </c>
      <c r="K3340" s="450"/>
    </row>
    <row r="3341" spans="1:11" x14ac:dyDescent="0.25">
      <c r="A3341" s="103" t="str">
        <f>IF('Plantes en Vert'!A93&lt;&gt;"",'Plantes en Vert'!A93,"")</f>
        <v/>
      </c>
      <c r="B3341" s="103" t="str">
        <f>IF('Plantes en Vert'!L93&lt;&gt;"",'Plantes en Vert'!L93,"")</f>
        <v>L</v>
      </c>
      <c r="C3341" s="107" t="str">
        <f>IF('Plantes en Vert'!B93&lt;&gt;"",'Plantes en Vert'!B93,"")</f>
        <v>GERANIUM LIERRE A GRANDES FLEURS PELLINO</v>
      </c>
      <c r="D3341" s="107" t="str">
        <f>IF('Plantes en Vert'!C93&lt;&gt;"",'Plantes en Vert'!C93,"")</f>
        <v/>
      </c>
      <c r="E3341" s="103" t="str">
        <f>IF('Plantes en Vert'!H93&lt;&gt;"",'Plantes en Vert'!H93,"")</f>
        <v/>
      </c>
      <c r="F3341" s="103" t="str">
        <f>IF('Plantes en Vert'!E93&lt;&gt;"",'Plantes en Vert'!E93,"")</f>
        <v/>
      </c>
      <c r="G3341" s="103" t="str">
        <f>IF('Plantes en Vert'!N93&lt;&gt;"",'Plantes en Vert'!N93,"")</f>
        <v/>
      </c>
      <c r="H3341" s="103" t="str">
        <f>IF('Plantes en Vert'!I93&lt;&gt;"",'Plantes en Vert'!I93,"")</f>
        <v/>
      </c>
      <c r="I3341" s="103" t="str">
        <f>IF('Plantes en Vert'!J93&lt;&gt;"",'Plantes en Vert'!J93,"")</f>
        <v/>
      </c>
      <c r="J3341" s="103">
        <f>IF($J$9=36,'Plantes en Vert'!U93,IF($J$9=37,'Plantes en Vert'!V93,IF($J$9=38,'Plantes en Vert'!W93,IF($J$9=39,'Plantes en Vert'!X93,IF($J$9=40,'Plantes en Vert'!Y93,IF($J$9=41,'Plantes en Vert'!Z93,IF($J$9=42,'Plantes en Vert'!AA93,IF($J$9=43,'Plantes en Vert'!AB93,IF($J$9=44,'Plantes en Vert'!AC93,IF($J$9=45,'Plantes en Vert'!AD93,IF($J$9=46,'Plantes en Vert'!AE93,IF($J$9=47,'Plantes en Vert'!AF93,IF($J$9=48,'Plantes en Vert'!AG93,IF($J$9=49,'Plantes en Vert'!AH93,IF($J$9=50,'Plantes en Vert'!AI93,IF($J$9=51,'Plantes en Vert'!AJ93,IF($J$9=52,'Plantes en Vert'!AK93,IF($J$9=1,'Plantes en Vert'!AL93,IF($J$9=2,'Plantes en Vert'!AM93,IF($J$9=3,'Plantes en Vert'!AN93,IF($J$9=4,'Plantes en Vert'!AO93,IF($J$9=5,'Plantes en Vert'!AP93,IF($J$9=6,'Plantes en Vert'!AQ93,IF($J$9=7,'Plantes en Vert'!AR93,IF($J$9=8,'Plantes en Vert'!AS93,IF($J$9=9,'Plantes en Vert'!AT93,IF($J$9=10,'Plantes en Vert'!AU93,IF($J$9=11,'Plantes en Vert'!AV93,IF($J$9=12,'Plantes en Vert'!AW93,IF($J$9=13,'Plantes en Vert'!AX93,IF($J$9=14,'Plantes en Vert'!AY93,IF($J$9=15,'Plantes en Vert'!AZ93,IF($J$9=16,'Plantes en Vert'!BA93,IF($J$9=17,'Plantes en Vert'!BB93,IF($J$9=18,'Plantes en Vert'!BC93,IF($J$9=19,'Plantes en Vert'!BD93,IF($J$9=20,'Plantes en Vert'!BE93,IF($J$9=21,'Plantes en Vert'!BF93,IF($J$9=22,'Plantes en Vert'!BG93,IF($J$9=23,'Plantes en Vert'!BH93,IF($J$9=24,'Plantes en Vert'!BI93,IF($J$9=25,'Plantes en Vert'!BJ93,IF($J$9=26,'Plantes en Vert'!BK93,IF($J$9=27,'Plantes en Vert'!BL93,IF($J$9=28,'Plantes en Vert'!BM93,IF($J$9=29,'Plantes en Vert'!BN93,IF($J$9=30,'Plantes en Vert'!BO93,IF($J$9=31,'Plantes en Vert'!BP93,IF($J$9=32,'Plantes en Vert'!BQ93,IF($J$9=33,'Plantes en Vert'!BR93,IF($J$9=34,'Plantes en Vert'!BS93,IF($J$9=35,'Plantes en Vert'!BT93,))))))))))))))))))))))))))))))))))))))))))))))))))))</f>
        <v>0</v>
      </c>
      <c r="K3341" s="103" t="str">
        <f>IF('Plantes en Vert'!R93=0,"","Erreur")</f>
        <v/>
      </c>
    </row>
    <row r="3342" spans="1:11" x14ac:dyDescent="0.25">
      <c r="A3342" s="103">
        <f>IF('Plantes en Vert'!A94&lt;&gt;"",'Plantes en Vert'!A94,"")</f>
        <v>23163</v>
      </c>
      <c r="B3342" s="103" t="str">
        <f>IF('Plantes en Vert'!L94&lt;&gt;"",'Plantes en Vert'!L94,"")</f>
        <v>Hall</v>
      </c>
      <c r="C3342" s="107" t="str">
        <f>IF('Plantes en Vert'!B94&lt;&gt;"",'Plantes en Vert'!B94,"")</f>
        <v>GERANIUM LIERRE A G. FLEURS PELLINO</v>
      </c>
      <c r="D3342" s="107" t="str">
        <f>IF('Plantes en Vert'!C94&lt;&gt;"",'Plantes en Vert'!C94,"")</f>
        <v xml:space="preserve">Blanc technigera </v>
      </c>
      <c r="E3342" s="103" t="str">
        <f>IF('Plantes en Vert'!H94&lt;&gt;"",'Plantes en Vert'!H94,"")</f>
        <v>Q. lim.</v>
      </c>
      <c r="F3342" s="103" t="str">
        <f>IF('Plantes en Vert'!E94&lt;&gt;"",'Plantes en Vert'!E94,"")</f>
        <v>B</v>
      </c>
      <c r="G3342" s="103" t="str">
        <f>IF('Plantes en Vert'!N94&lt;&gt;"",'Plantes en Vert'!N94,"")</f>
        <v>P1L</v>
      </c>
      <c r="H3342" s="103" t="str">
        <f>IF('Plantes en Vert'!I94&lt;&gt;"",'Plantes en Vert'!I94,"")</f>
        <v/>
      </c>
      <c r="I3342" s="103" t="str">
        <f>IF('Plantes en Vert'!J94&lt;&gt;"",'Plantes en Vert'!J94,"")</f>
        <v/>
      </c>
      <c r="J3342" s="103">
        <f>IF($J$9=36,'Plantes en Vert'!U94,IF($J$9=37,'Plantes en Vert'!V94,IF($J$9=38,'Plantes en Vert'!W94,IF($J$9=39,'Plantes en Vert'!X94,IF($J$9=40,'Plantes en Vert'!Y94,IF($J$9=41,'Plantes en Vert'!Z94,IF($J$9=42,'Plantes en Vert'!AA94,IF($J$9=43,'Plantes en Vert'!AB94,IF($J$9=44,'Plantes en Vert'!AC94,IF($J$9=45,'Plantes en Vert'!AD94,IF($J$9=46,'Plantes en Vert'!AE94,IF($J$9=47,'Plantes en Vert'!AF94,IF($J$9=48,'Plantes en Vert'!AG94,IF($J$9=49,'Plantes en Vert'!AH94,IF($J$9=50,'Plantes en Vert'!AI94,IF($J$9=51,'Plantes en Vert'!AJ94,IF($J$9=52,'Plantes en Vert'!AK94,IF($J$9=1,'Plantes en Vert'!AL94,IF($J$9=2,'Plantes en Vert'!AM94,IF($J$9=3,'Plantes en Vert'!AN94,IF($J$9=4,'Plantes en Vert'!AO94,IF($J$9=5,'Plantes en Vert'!AP94,IF($J$9=6,'Plantes en Vert'!AQ94,IF($J$9=7,'Plantes en Vert'!AR94,IF($J$9=8,'Plantes en Vert'!AS94,IF($J$9=9,'Plantes en Vert'!AT94,IF($J$9=10,'Plantes en Vert'!AU94,IF($J$9=11,'Plantes en Vert'!AV94,IF($J$9=12,'Plantes en Vert'!AW94,IF($J$9=13,'Plantes en Vert'!AX94,IF($J$9=14,'Plantes en Vert'!AY94,IF($J$9=15,'Plantes en Vert'!AZ94,IF($J$9=16,'Plantes en Vert'!BA94,IF($J$9=17,'Plantes en Vert'!BB94,IF($J$9=18,'Plantes en Vert'!BC94,IF($J$9=19,'Plantes en Vert'!BD94,IF($J$9=20,'Plantes en Vert'!BE94,IF($J$9=21,'Plantes en Vert'!BF94,IF($J$9=22,'Plantes en Vert'!BG94,IF($J$9=23,'Plantes en Vert'!BH94,IF($J$9=24,'Plantes en Vert'!BI94,IF($J$9=25,'Plantes en Vert'!BJ94,IF($J$9=26,'Plantes en Vert'!BK94,IF($J$9=27,'Plantes en Vert'!BL94,IF($J$9=28,'Plantes en Vert'!BM94,IF($J$9=29,'Plantes en Vert'!BN94,IF($J$9=30,'Plantes en Vert'!BO94,IF($J$9=31,'Plantes en Vert'!BP94,IF($J$9=32,'Plantes en Vert'!BQ94,IF($J$9=33,'Plantes en Vert'!BR94,IF($J$9=34,'Plantes en Vert'!BS94,IF($J$9=35,'Plantes en Vert'!BT94,))))))))))))))))))))))))))))))))))))))))))))))))))))</f>
        <v>0</v>
      </c>
      <c r="K3342" s="103" t="str">
        <f>IF('Plantes en Vert'!R94=0,"","Erreur")</f>
        <v/>
      </c>
    </row>
    <row r="3343" spans="1:11" x14ac:dyDescent="0.25">
      <c r="A3343" s="103">
        <f>IF('Plantes en Vert'!A95&lt;&gt;"",'Plantes en Vert'!A95,"")</f>
        <v>23164</v>
      </c>
      <c r="B3343" s="103" t="str">
        <f>IF('Plantes en Vert'!L95&lt;&gt;"",'Plantes en Vert'!L95,"")</f>
        <v>Hall</v>
      </c>
      <c r="C3343" s="107" t="str">
        <f>IF('Plantes en Vert'!B95&lt;&gt;"",'Plantes en Vert'!B95,"")</f>
        <v>GERANIUM LIERRE A G. FLEURS PELLINO</v>
      </c>
      <c r="D3343" s="107" t="str">
        <f>IF('Plantes en Vert'!C95&lt;&gt;"",'Plantes en Vert'!C95,"")</f>
        <v xml:space="preserve">Mauve technigera </v>
      </c>
      <c r="E3343" s="103" t="str">
        <f>IF('Plantes en Vert'!H95&lt;&gt;"",'Plantes en Vert'!H95,"")</f>
        <v>Q. lim.</v>
      </c>
      <c r="F3343" s="103" t="str">
        <f>IF('Plantes en Vert'!E95&lt;&gt;"",'Plantes en Vert'!E95,"")</f>
        <v>B</v>
      </c>
      <c r="G3343" s="103" t="str">
        <f>IF('Plantes en Vert'!N95&lt;&gt;"",'Plantes en Vert'!N95,"")</f>
        <v>P1L</v>
      </c>
      <c r="H3343" s="103" t="str">
        <f>IF('Plantes en Vert'!I95&lt;&gt;"",'Plantes en Vert'!I95,"")</f>
        <v/>
      </c>
      <c r="I3343" s="103" t="str">
        <f>IF('Plantes en Vert'!J95&lt;&gt;"",'Plantes en Vert'!J95,"")</f>
        <v/>
      </c>
      <c r="J3343" s="103">
        <f>IF($J$9=36,'Plantes en Vert'!U95,IF($J$9=37,'Plantes en Vert'!V95,IF($J$9=38,'Plantes en Vert'!W95,IF($J$9=39,'Plantes en Vert'!X95,IF($J$9=40,'Plantes en Vert'!Y95,IF($J$9=41,'Plantes en Vert'!Z95,IF($J$9=42,'Plantes en Vert'!AA95,IF($J$9=43,'Plantes en Vert'!AB95,IF($J$9=44,'Plantes en Vert'!AC95,IF($J$9=45,'Plantes en Vert'!AD95,IF($J$9=46,'Plantes en Vert'!AE95,IF($J$9=47,'Plantes en Vert'!AF95,IF($J$9=48,'Plantes en Vert'!AG95,IF($J$9=49,'Plantes en Vert'!AH95,IF($J$9=50,'Plantes en Vert'!AI95,IF($J$9=51,'Plantes en Vert'!AJ95,IF($J$9=52,'Plantes en Vert'!AK95,IF($J$9=1,'Plantes en Vert'!AL95,IF($J$9=2,'Plantes en Vert'!AM95,IF($J$9=3,'Plantes en Vert'!AN95,IF($J$9=4,'Plantes en Vert'!AO95,IF($J$9=5,'Plantes en Vert'!AP95,IF($J$9=6,'Plantes en Vert'!AQ95,IF($J$9=7,'Plantes en Vert'!AR95,IF($J$9=8,'Plantes en Vert'!AS95,IF($J$9=9,'Plantes en Vert'!AT95,IF($J$9=10,'Plantes en Vert'!AU95,IF($J$9=11,'Plantes en Vert'!AV95,IF($J$9=12,'Plantes en Vert'!AW95,IF($J$9=13,'Plantes en Vert'!AX95,IF($J$9=14,'Plantes en Vert'!AY95,IF($J$9=15,'Plantes en Vert'!AZ95,IF($J$9=16,'Plantes en Vert'!BA95,IF($J$9=17,'Plantes en Vert'!BB95,IF($J$9=18,'Plantes en Vert'!BC95,IF($J$9=19,'Plantes en Vert'!BD95,IF($J$9=20,'Plantes en Vert'!BE95,IF($J$9=21,'Plantes en Vert'!BF95,IF($J$9=22,'Plantes en Vert'!BG95,IF($J$9=23,'Plantes en Vert'!BH95,IF($J$9=24,'Plantes en Vert'!BI95,IF($J$9=25,'Plantes en Vert'!BJ95,IF($J$9=26,'Plantes en Vert'!BK95,IF($J$9=27,'Plantes en Vert'!BL95,IF($J$9=28,'Plantes en Vert'!BM95,IF($J$9=29,'Plantes en Vert'!BN95,IF($J$9=30,'Plantes en Vert'!BO95,IF($J$9=31,'Plantes en Vert'!BP95,IF($J$9=32,'Plantes en Vert'!BQ95,IF($J$9=33,'Plantes en Vert'!BR95,IF($J$9=34,'Plantes en Vert'!BS95,IF($J$9=35,'Plantes en Vert'!BT95,))))))))))))))))))))))))))))))))))))))))))))))))))))</f>
        <v>0</v>
      </c>
      <c r="K3343" s="103" t="str">
        <f>IF('Plantes en Vert'!R95=0,"","Erreur")</f>
        <v/>
      </c>
    </row>
    <row r="3344" spans="1:11" x14ac:dyDescent="0.25">
      <c r="A3344" s="103">
        <f>IF('Plantes en Vert'!A96&lt;&gt;"",'Plantes en Vert'!A96,"")</f>
        <v>26900</v>
      </c>
      <c r="B3344" s="103" t="str">
        <f>IF('Plantes en Vert'!L96&lt;&gt;"",'Plantes en Vert'!L96,"")</f>
        <v>Hall</v>
      </c>
      <c r="C3344" s="107" t="str">
        <f>IF('Plantes en Vert'!B96&lt;&gt;"",'Plantes en Vert'!B96,"")</f>
        <v>GERANIUM LIERRE A G. FLEURS PELLINO</v>
      </c>
      <c r="D3344" s="107" t="str">
        <f>IF('Plantes en Vert'!C96&lt;&gt;"",'Plantes en Vert'!C96,"")</f>
        <v xml:space="preserve">Rose Bicolore technigera </v>
      </c>
      <c r="E3344" s="103" t="str">
        <f>IF('Plantes en Vert'!H96&lt;&gt;"",'Plantes en Vert'!H96,"")</f>
        <v>Q. lim.</v>
      </c>
      <c r="F3344" s="103" t="str">
        <f>IF('Plantes en Vert'!E96&lt;&gt;"",'Plantes en Vert'!E96,"")</f>
        <v>B</v>
      </c>
      <c r="G3344" s="103" t="str">
        <f>IF('Plantes en Vert'!N96&lt;&gt;"",'Plantes en Vert'!N96,"")</f>
        <v>P1L</v>
      </c>
      <c r="H3344" s="103" t="str">
        <f>IF('Plantes en Vert'!I96&lt;&gt;"",'Plantes en Vert'!I96,"")</f>
        <v/>
      </c>
      <c r="I3344" s="103" t="str">
        <f>IF('Plantes en Vert'!J96&lt;&gt;"",'Plantes en Vert'!J96,"")</f>
        <v/>
      </c>
      <c r="J3344" s="103">
        <f>IF($J$9=36,'Plantes en Vert'!U96,IF($J$9=37,'Plantes en Vert'!V96,IF($J$9=38,'Plantes en Vert'!W96,IF($J$9=39,'Plantes en Vert'!X96,IF($J$9=40,'Plantes en Vert'!Y96,IF($J$9=41,'Plantes en Vert'!Z96,IF($J$9=42,'Plantes en Vert'!AA96,IF($J$9=43,'Plantes en Vert'!AB96,IF($J$9=44,'Plantes en Vert'!AC96,IF($J$9=45,'Plantes en Vert'!AD96,IF($J$9=46,'Plantes en Vert'!AE96,IF($J$9=47,'Plantes en Vert'!AF96,IF($J$9=48,'Plantes en Vert'!AG96,IF($J$9=49,'Plantes en Vert'!AH96,IF($J$9=50,'Plantes en Vert'!AI96,IF($J$9=51,'Plantes en Vert'!AJ96,IF($J$9=52,'Plantes en Vert'!AK96,IF($J$9=1,'Plantes en Vert'!AL96,IF($J$9=2,'Plantes en Vert'!AM96,IF($J$9=3,'Plantes en Vert'!AN96,IF($J$9=4,'Plantes en Vert'!AO96,IF($J$9=5,'Plantes en Vert'!AP96,IF($J$9=6,'Plantes en Vert'!AQ96,IF($J$9=7,'Plantes en Vert'!AR96,IF($J$9=8,'Plantes en Vert'!AS96,IF($J$9=9,'Plantes en Vert'!AT96,IF($J$9=10,'Plantes en Vert'!AU96,IF($J$9=11,'Plantes en Vert'!AV96,IF($J$9=12,'Plantes en Vert'!AW96,IF($J$9=13,'Plantes en Vert'!AX96,IF($J$9=14,'Plantes en Vert'!AY96,IF($J$9=15,'Plantes en Vert'!AZ96,IF($J$9=16,'Plantes en Vert'!BA96,IF($J$9=17,'Plantes en Vert'!BB96,IF($J$9=18,'Plantes en Vert'!BC96,IF($J$9=19,'Plantes en Vert'!BD96,IF($J$9=20,'Plantes en Vert'!BE96,IF($J$9=21,'Plantes en Vert'!BF96,IF($J$9=22,'Plantes en Vert'!BG96,IF($J$9=23,'Plantes en Vert'!BH96,IF($J$9=24,'Plantes en Vert'!BI96,IF($J$9=25,'Plantes en Vert'!BJ96,IF($J$9=26,'Plantes en Vert'!BK96,IF($J$9=27,'Plantes en Vert'!BL96,IF($J$9=28,'Plantes en Vert'!BM96,IF($J$9=29,'Plantes en Vert'!BN96,IF($J$9=30,'Plantes en Vert'!BO96,IF($J$9=31,'Plantes en Vert'!BP96,IF($J$9=32,'Plantes en Vert'!BQ96,IF($J$9=33,'Plantes en Vert'!BR96,IF($J$9=34,'Plantes en Vert'!BS96,IF($J$9=35,'Plantes en Vert'!BT96,))))))))))))))))))))))))))))))))))))))))))))))))))))</f>
        <v>0</v>
      </c>
      <c r="K3344" s="103" t="str">
        <f>IF('Plantes en Vert'!R96=0,"","Erreur")</f>
        <v/>
      </c>
    </row>
    <row r="3345" spans="1:11" x14ac:dyDescent="0.25">
      <c r="A3345" s="103">
        <f>IF('Plantes en Vert'!A97&lt;&gt;"",'Plantes en Vert'!A97,"")</f>
        <v>23165</v>
      </c>
      <c r="B3345" s="103" t="str">
        <f>IF('Plantes en Vert'!L97&lt;&gt;"",'Plantes en Vert'!L97,"")</f>
        <v>Hall</v>
      </c>
      <c r="C3345" s="107" t="str">
        <f>IF('Plantes en Vert'!B97&lt;&gt;"",'Plantes en Vert'!B97,"")</f>
        <v>GERANIUM LIERRE A G. FLEURS PELLINO</v>
      </c>
      <c r="D3345" s="107" t="str">
        <f>IF('Plantes en Vert'!C97&lt;&gt;"",'Plantes en Vert'!C97,"")</f>
        <v xml:space="preserve">Rose Foncé technigera </v>
      </c>
      <c r="E3345" s="103" t="str">
        <f>IF('Plantes en Vert'!H97&lt;&gt;"",'Plantes en Vert'!H97,"")</f>
        <v>Q. lim.</v>
      </c>
      <c r="F3345" s="103" t="str">
        <f>IF('Plantes en Vert'!E97&lt;&gt;"",'Plantes en Vert'!E97,"")</f>
        <v>B</v>
      </c>
      <c r="G3345" s="103" t="str">
        <f>IF('Plantes en Vert'!N97&lt;&gt;"",'Plantes en Vert'!N97,"")</f>
        <v>P1L</v>
      </c>
      <c r="H3345" s="103" t="str">
        <f>IF('Plantes en Vert'!I97&lt;&gt;"",'Plantes en Vert'!I97,"")</f>
        <v/>
      </c>
      <c r="I3345" s="103" t="str">
        <f>IF('Plantes en Vert'!J97&lt;&gt;"",'Plantes en Vert'!J97,"")</f>
        <v/>
      </c>
      <c r="J3345" s="103">
        <f>IF($J$9=36,'Plantes en Vert'!U97,IF($J$9=37,'Plantes en Vert'!V97,IF($J$9=38,'Plantes en Vert'!W97,IF($J$9=39,'Plantes en Vert'!X97,IF($J$9=40,'Plantes en Vert'!Y97,IF($J$9=41,'Plantes en Vert'!Z97,IF($J$9=42,'Plantes en Vert'!AA97,IF($J$9=43,'Plantes en Vert'!AB97,IF($J$9=44,'Plantes en Vert'!AC97,IF($J$9=45,'Plantes en Vert'!AD97,IF($J$9=46,'Plantes en Vert'!AE97,IF($J$9=47,'Plantes en Vert'!AF97,IF($J$9=48,'Plantes en Vert'!AG97,IF($J$9=49,'Plantes en Vert'!AH97,IF($J$9=50,'Plantes en Vert'!AI97,IF($J$9=51,'Plantes en Vert'!AJ97,IF($J$9=52,'Plantes en Vert'!AK97,IF($J$9=1,'Plantes en Vert'!AL97,IF($J$9=2,'Plantes en Vert'!AM97,IF($J$9=3,'Plantes en Vert'!AN97,IF($J$9=4,'Plantes en Vert'!AO97,IF($J$9=5,'Plantes en Vert'!AP97,IF($J$9=6,'Plantes en Vert'!AQ97,IF($J$9=7,'Plantes en Vert'!AR97,IF($J$9=8,'Plantes en Vert'!AS97,IF($J$9=9,'Plantes en Vert'!AT97,IF($J$9=10,'Plantes en Vert'!AU97,IF($J$9=11,'Plantes en Vert'!AV97,IF($J$9=12,'Plantes en Vert'!AW97,IF($J$9=13,'Plantes en Vert'!AX97,IF($J$9=14,'Plantes en Vert'!AY97,IF($J$9=15,'Plantes en Vert'!AZ97,IF($J$9=16,'Plantes en Vert'!BA97,IF($J$9=17,'Plantes en Vert'!BB97,IF($J$9=18,'Plantes en Vert'!BC97,IF($J$9=19,'Plantes en Vert'!BD97,IF($J$9=20,'Plantes en Vert'!BE97,IF($J$9=21,'Plantes en Vert'!BF97,IF($J$9=22,'Plantes en Vert'!BG97,IF($J$9=23,'Plantes en Vert'!BH97,IF($J$9=24,'Plantes en Vert'!BI97,IF($J$9=25,'Plantes en Vert'!BJ97,IF($J$9=26,'Plantes en Vert'!BK97,IF($J$9=27,'Plantes en Vert'!BL97,IF($J$9=28,'Plantes en Vert'!BM97,IF($J$9=29,'Plantes en Vert'!BN97,IF($J$9=30,'Plantes en Vert'!BO97,IF($J$9=31,'Plantes en Vert'!BP97,IF($J$9=32,'Plantes en Vert'!BQ97,IF($J$9=33,'Plantes en Vert'!BR97,IF($J$9=34,'Plantes en Vert'!BS97,IF($J$9=35,'Plantes en Vert'!BT97,))))))))))))))))))))))))))))))))))))))))))))))))))))</f>
        <v>0</v>
      </c>
      <c r="K3345" s="103" t="str">
        <f>IF('Plantes en Vert'!R97=0,"","Erreur")</f>
        <v/>
      </c>
    </row>
    <row r="3346" spans="1:11" x14ac:dyDescent="0.25">
      <c r="A3346" s="103">
        <f>IF('Plantes en Vert'!A98&lt;&gt;"",'Plantes en Vert'!A98,"")</f>
        <v>24892</v>
      </c>
      <c r="B3346" s="103" t="str">
        <f>IF('Plantes en Vert'!L98&lt;&gt;"",'Plantes en Vert'!L98,"")</f>
        <v>Hall</v>
      </c>
      <c r="C3346" s="107" t="str">
        <f>IF('Plantes en Vert'!B98&lt;&gt;"",'Plantes en Vert'!B98,"")</f>
        <v>GERANIUM LIERRE A G. FLEURS PELLINO</v>
      </c>
      <c r="D3346" s="107" t="str">
        <f>IF('Plantes en Vert'!C98&lt;&gt;"",'Plantes en Vert'!C98,"")</f>
        <v xml:space="preserve">Rouge technigera </v>
      </c>
      <c r="E3346" s="103" t="str">
        <f>IF('Plantes en Vert'!H98&lt;&gt;"",'Plantes en Vert'!H98,"")</f>
        <v>Q. lim.</v>
      </c>
      <c r="F3346" s="103" t="str">
        <f>IF('Plantes en Vert'!E98&lt;&gt;"",'Plantes en Vert'!E98,"")</f>
        <v>B</v>
      </c>
      <c r="G3346" s="103" t="str">
        <f>IF('Plantes en Vert'!N98&lt;&gt;"",'Plantes en Vert'!N98,"")</f>
        <v>P1L</v>
      </c>
      <c r="H3346" s="103" t="str">
        <f>IF('Plantes en Vert'!I98&lt;&gt;"",'Plantes en Vert'!I98,"")</f>
        <v/>
      </c>
      <c r="I3346" s="103" t="str">
        <f>IF('Plantes en Vert'!J98&lt;&gt;"",'Plantes en Vert'!J98,"")</f>
        <v/>
      </c>
      <c r="J3346" s="103">
        <f>IF($J$9=36,'Plantes en Vert'!U98,IF($J$9=37,'Plantes en Vert'!V98,IF($J$9=38,'Plantes en Vert'!W98,IF($J$9=39,'Plantes en Vert'!X98,IF($J$9=40,'Plantes en Vert'!Y98,IF($J$9=41,'Plantes en Vert'!Z98,IF($J$9=42,'Plantes en Vert'!AA98,IF($J$9=43,'Plantes en Vert'!AB98,IF($J$9=44,'Plantes en Vert'!AC98,IF($J$9=45,'Plantes en Vert'!AD98,IF($J$9=46,'Plantes en Vert'!AE98,IF($J$9=47,'Plantes en Vert'!AF98,IF($J$9=48,'Plantes en Vert'!AG98,IF($J$9=49,'Plantes en Vert'!AH98,IF($J$9=50,'Plantes en Vert'!AI98,IF($J$9=51,'Plantes en Vert'!AJ98,IF($J$9=52,'Plantes en Vert'!AK98,IF($J$9=1,'Plantes en Vert'!AL98,IF($J$9=2,'Plantes en Vert'!AM98,IF($J$9=3,'Plantes en Vert'!AN98,IF($J$9=4,'Plantes en Vert'!AO98,IF($J$9=5,'Plantes en Vert'!AP98,IF($J$9=6,'Plantes en Vert'!AQ98,IF($J$9=7,'Plantes en Vert'!AR98,IF($J$9=8,'Plantes en Vert'!AS98,IF($J$9=9,'Plantes en Vert'!AT98,IF($J$9=10,'Plantes en Vert'!AU98,IF($J$9=11,'Plantes en Vert'!AV98,IF($J$9=12,'Plantes en Vert'!AW98,IF($J$9=13,'Plantes en Vert'!AX98,IF($J$9=14,'Plantes en Vert'!AY98,IF($J$9=15,'Plantes en Vert'!AZ98,IF($J$9=16,'Plantes en Vert'!BA98,IF($J$9=17,'Plantes en Vert'!BB98,IF($J$9=18,'Plantes en Vert'!BC98,IF($J$9=19,'Plantes en Vert'!BD98,IF($J$9=20,'Plantes en Vert'!BE98,IF($J$9=21,'Plantes en Vert'!BF98,IF($J$9=22,'Plantes en Vert'!BG98,IF($J$9=23,'Plantes en Vert'!BH98,IF($J$9=24,'Plantes en Vert'!BI98,IF($J$9=25,'Plantes en Vert'!BJ98,IF($J$9=26,'Plantes en Vert'!BK98,IF($J$9=27,'Plantes en Vert'!BL98,IF($J$9=28,'Plantes en Vert'!BM98,IF($J$9=29,'Plantes en Vert'!BN98,IF($J$9=30,'Plantes en Vert'!BO98,IF($J$9=31,'Plantes en Vert'!BP98,IF($J$9=32,'Plantes en Vert'!BQ98,IF($J$9=33,'Plantes en Vert'!BR98,IF($J$9=34,'Plantes en Vert'!BS98,IF($J$9=35,'Plantes en Vert'!BT98,))))))))))))))))))))))))))))))))))))))))))))))))))))</f>
        <v>0</v>
      </c>
      <c r="K3346" s="103" t="str">
        <f>IF('Plantes en Vert'!R98=0,"","Erreur")</f>
        <v/>
      </c>
    </row>
    <row r="3347" spans="1:11" x14ac:dyDescent="0.25">
      <c r="A3347" s="450"/>
      <c r="B3347" s="450"/>
      <c r="C3347" s="451" t="s">
        <v>2143</v>
      </c>
      <c r="D3347" s="451"/>
      <c r="E3347" s="450"/>
      <c r="F3347" s="450"/>
      <c r="G3347" s="450"/>
      <c r="H3347" s="450"/>
      <c r="I3347" s="450"/>
      <c r="J3347" s="450">
        <f>SUBTOTAL(9,J3341:J3346)</f>
        <v>0</v>
      </c>
      <c r="K3347" s="450"/>
    </row>
    <row r="3348" spans="1:11" x14ac:dyDescent="0.25">
      <c r="A3348" s="103" t="str">
        <f>IF('Plantes en Vert'!A99&lt;&gt;"",'Plantes en Vert'!A99,"")</f>
        <v/>
      </c>
      <c r="B3348" s="103" t="str">
        <f>IF('Plantes en Vert'!L99&lt;&gt;"",'Plantes en Vert'!L99,"")</f>
        <v>L</v>
      </c>
      <c r="C3348" s="107" t="str">
        <f>IF('Plantes en Vert'!B99&lt;&gt;"",'Plantes en Vert'!B99,"")</f>
        <v>GERANIUM LIERRE DOUBLE</v>
      </c>
      <c r="D3348" s="107" t="str">
        <f>IF('Plantes en Vert'!C99&lt;&gt;"",'Plantes en Vert'!C99,"")</f>
        <v/>
      </c>
      <c r="E3348" s="103" t="str">
        <f>IF('Plantes en Vert'!H99&lt;&gt;"",'Plantes en Vert'!H99,"")</f>
        <v/>
      </c>
      <c r="F3348" s="103" t="str">
        <f>IF('Plantes en Vert'!E99&lt;&gt;"",'Plantes en Vert'!E99,"")</f>
        <v/>
      </c>
      <c r="G3348" s="103" t="str">
        <f>IF('Plantes en Vert'!N99&lt;&gt;"",'Plantes en Vert'!N99,"")</f>
        <v/>
      </c>
      <c r="H3348" s="103" t="str">
        <f>IF('Plantes en Vert'!I99&lt;&gt;"",'Plantes en Vert'!I99,"")</f>
        <v/>
      </c>
      <c r="I3348" s="103" t="str">
        <f>IF('Plantes en Vert'!J99&lt;&gt;"",'Plantes en Vert'!J99,"")</f>
        <v/>
      </c>
      <c r="J3348" s="103">
        <f>IF($J$9=36,'Plantes en Vert'!U99,IF($J$9=37,'Plantes en Vert'!V99,IF($J$9=38,'Plantes en Vert'!W99,IF($J$9=39,'Plantes en Vert'!X99,IF($J$9=40,'Plantes en Vert'!Y99,IF($J$9=41,'Plantes en Vert'!Z99,IF($J$9=42,'Plantes en Vert'!AA99,IF($J$9=43,'Plantes en Vert'!AB99,IF($J$9=44,'Plantes en Vert'!AC99,IF($J$9=45,'Plantes en Vert'!AD99,IF($J$9=46,'Plantes en Vert'!AE99,IF($J$9=47,'Plantes en Vert'!AF99,IF($J$9=48,'Plantes en Vert'!AG99,IF($J$9=49,'Plantes en Vert'!AH99,IF($J$9=50,'Plantes en Vert'!AI99,IF($J$9=51,'Plantes en Vert'!AJ99,IF($J$9=52,'Plantes en Vert'!AK99,IF($J$9=1,'Plantes en Vert'!AL99,IF($J$9=2,'Plantes en Vert'!AM99,IF($J$9=3,'Plantes en Vert'!AN99,IF($J$9=4,'Plantes en Vert'!AO99,IF($J$9=5,'Plantes en Vert'!AP99,IF($J$9=6,'Plantes en Vert'!AQ99,IF($J$9=7,'Plantes en Vert'!AR99,IF($J$9=8,'Plantes en Vert'!AS99,IF($J$9=9,'Plantes en Vert'!AT99,IF($J$9=10,'Plantes en Vert'!AU99,IF($J$9=11,'Plantes en Vert'!AV99,IF($J$9=12,'Plantes en Vert'!AW99,IF($J$9=13,'Plantes en Vert'!AX99,IF($J$9=14,'Plantes en Vert'!AY99,IF($J$9=15,'Plantes en Vert'!AZ99,IF($J$9=16,'Plantes en Vert'!BA99,IF($J$9=17,'Plantes en Vert'!BB99,IF($J$9=18,'Plantes en Vert'!BC99,IF($J$9=19,'Plantes en Vert'!BD99,IF($J$9=20,'Plantes en Vert'!BE99,IF($J$9=21,'Plantes en Vert'!BF99,IF($J$9=22,'Plantes en Vert'!BG99,IF($J$9=23,'Plantes en Vert'!BH99,IF($J$9=24,'Plantes en Vert'!BI99,IF($J$9=25,'Plantes en Vert'!BJ99,IF($J$9=26,'Plantes en Vert'!BK99,IF($J$9=27,'Plantes en Vert'!BL99,IF($J$9=28,'Plantes en Vert'!BM99,IF($J$9=29,'Plantes en Vert'!BN99,IF($J$9=30,'Plantes en Vert'!BO99,IF($J$9=31,'Plantes en Vert'!BP99,IF($J$9=32,'Plantes en Vert'!BQ99,IF($J$9=33,'Plantes en Vert'!BR99,IF($J$9=34,'Plantes en Vert'!BS99,IF($J$9=35,'Plantes en Vert'!BT99,))))))))))))))))))))))))))))))))))))))))))))))))))))</f>
        <v>0</v>
      </c>
      <c r="K3348" s="103" t="str">
        <f>IF('Plantes en Vert'!R99=0,"","Erreur")</f>
        <v/>
      </c>
    </row>
    <row r="3349" spans="1:11" x14ac:dyDescent="0.25">
      <c r="A3349" s="103" t="str">
        <f>IF('Plantes en Vert'!A100&lt;&gt;"",'Plantes en Vert'!A100,"")</f>
        <v/>
      </c>
      <c r="B3349" s="103" t="str">
        <f>IF('Plantes en Vert'!L100&lt;&gt;"",'Plantes en Vert'!L100,"")</f>
        <v>E</v>
      </c>
      <c r="C3349" s="107" t="str">
        <f>IF('Plantes en Vert'!B100&lt;&gt;"",'Plantes en Vert'!B100,"")</f>
        <v>GERANIUM LIERRE DOUBLE BLANC</v>
      </c>
      <c r="D3349" s="107" t="str">
        <f>IF('Plantes en Vert'!C100&lt;&gt;"",'Plantes en Vert'!C100,"")</f>
        <v/>
      </c>
      <c r="E3349" s="103" t="str">
        <f>IF('Plantes en Vert'!H100&lt;&gt;"",'Plantes en Vert'!H100,"")</f>
        <v/>
      </c>
      <c r="F3349" s="103" t="str">
        <f>IF('Plantes en Vert'!E100&lt;&gt;"",'Plantes en Vert'!E100,"")</f>
        <v/>
      </c>
      <c r="G3349" s="103" t="str">
        <f>IF('Plantes en Vert'!N100&lt;&gt;"",'Plantes en Vert'!N100,"")</f>
        <v/>
      </c>
      <c r="H3349" s="103" t="str">
        <f>IF('Plantes en Vert'!I100&lt;&gt;"",'Plantes en Vert'!I100,"")</f>
        <v/>
      </c>
      <c r="I3349" s="103" t="str">
        <f>IF('Plantes en Vert'!J100&lt;&gt;"",'Plantes en Vert'!J100,"")</f>
        <v/>
      </c>
      <c r="J3349" s="103">
        <f>IF($J$9=36,'Plantes en Vert'!U100,IF($J$9=37,'Plantes en Vert'!V100,IF($J$9=38,'Plantes en Vert'!W100,IF($J$9=39,'Plantes en Vert'!X100,IF($J$9=40,'Plantes en Vert'!Y100,IF($J$9=41,'Plantes en Vert'!Z100,IF($J$9=42,'Plantes en Vert'!AA100,IF($J$9=43,'Plantes en Vert'!AB100,IF($J$9=44,'Plantes en Vert'!AC100,IF($J$9=45,'Plantes en Vert'!AD100,IF($J$9=46,'Plantes en Vert'!AE100,IF($J$9=47,'Plantes en Vert'!AF100,IF($J$9=48,'Plantes en Vert'!AG100,IF($J$9=49,'Plantes en Vert'!AH100,IF($J$9=50,'Plantes en Vert'!AI100,IF($J$9=51,'Plantes en Vert'!AJ100,IF($J$9=52,'Plantes en Vert'!AK100,IF($J$9=1,'Plantes en Vert'!AL100,IF($J$9=2,'Plantes en Vert'!AM100,IF($J$9=3,'Plantes en Vert'!AN100,IF($J$9=4,'Plantes en Vert'!AO100,IF($J$9=5,'Plantes en Vert'!AP100,IF($J$9=6,'Plantes en Vert'!AQ100,IF($J$9=7,'Plantes en Vert'!AR100,IF($J$9=8,'Plantes en Vert'!AS100,IF($J$9=9,'Plantes en Vert'!AT100,IF($J$9=10,'Plantes en Vert'!AU100,IF($J$9=11,'Plantes en Vert'!AV100,IF($J$9=12,'Plantes en Vert'!AW100,IF($J$9=13,'Plantes en Vert'!AX100,IF($J$9=14,'Plantes en Vert'!AY100,IF($J$9=15,'Plantes en Vert'!AZ100,IF($J$9=16,'Plantes en Vert'!BA100,IF($J$9=17,'Plantes en Vert'!BB100,IF($J$9=18,'Plantes en Vert'!BC100,IF($J$9=19,'Plantes en Vert'!BD100,IF($J$9=20,'Plantes en Vert'!BE100,IF($J$9=21,'Plantes en Vert'!BF100,IF($J$9=22,'Plantes en Vert'!BG100,IF($J$9=23,'Plantes en Vert'!BH100,IF($J$9=24,'Plantes en Vert'!BI100,IF($J$9=25,'Plantes en Vert'!BJ100,IF($J$9=26,'Plantes en Vert'!BK100,IF($J$9=27,'Plantes en Vert'!BL100,IF($J$9=28,'Plantes en Vert'!BM100,IF($J$9=29,'Plantes en Vert'!BN100,IF($J$9=30,'Plantes en Vert'!BO100,IF($J$9=31,'Plantes en Vert'!BP100,IF($J$9=32,'Plantes en Vert'!BQ100,IF($J$9=33,'Plantes en Vert'!BR100,IF($J$9=34,'Plantes en Vert'!BS100,IF($J$9=35,'Plantes en Vert'!BT100,))))))))))))))))))))))))))))))))))))))))))))))))))))</f>
        <v>0</v>
      </c>
      <c r="K3349" s="103" t="str">
        <f>IF('Plantes en Vert'!R100=0,"","Erreur")</f>
        <v/>
      </c>
    </row>
    <row r="3350" spans="1:11" x14ac:dyDescent="0.25">
      <c r="A3350" s="103">
        <f>IF('Plantes en Vert'!A101&lt;&gt;"",'Plantes en Vert'!A101,"")</f>
        <v>21917</v>
      </c>
      <c r="B3350" s="103" t="str">
        <f>IF('Plantes en Vert'!L101&lt;&gt;"",'Plantes en Vert'!L101,"")</f>
        <v>Hall</v>
      </c>
      <c r="C3350" s="107" t="str">
        <f>IF('Plantes en Vert'!B101&lt;&gt;"",'Plantes en Vert'!B101,"")</f>
        <v>GERANIUM LIERRE DOUBLE</v>
      </c>
      <c r="D3350" s="107" t="str">
        <f>IF('Plantes en Vert'!C101&lt;&gt;"",'Plantes en Vert'!C101,"")</f>
        <v xml:space="preserve">Doblino® Blanc technigera </v>
      </c>
      <c r="E3350" s="103" t="str">
        <f>IF('Plantes en Vert'!H101&lt;&gt;"",'Plantes en Vert'!H101,"")</f>
        <v>Q. lim.</v>
      </c>
      <c r="F3350" s="103" t="str">
        <f>IF('Plantes en Vert'!E101&lt;&gt;"",'Plantes en Vert'!E101,"")</f>
        <v>B</v>
      </c>
      <c r="G3350" s="103" t="str">
        <f>IF('Plantes en Vert'!N101&lt;&gt;"",'Plantes en Vert'!N101,"")</f>
        <v>P1L</v>
      </c>
      <c r="H3350" s="103" t="str">
        <f>IF('Plantes en Vert'!I101&lt;&gt;"",'Plantes en Vert'!I101,"")</f>
        <v/>
      </c>
      <c r="I3350" s="103" t="str">
        <f>IF('Plantes en Vert'!J101&lt;&gt;"",'Plantes en Vert'!J101,"")</f>
        <v/>
      </c>
      <c r="J3350" s="103">
        <f>IF($J$9=36,'Plantes en Vert'!U101,IF($J$9=37,'Plantes en Vert'!V101,IF($J$9=38,'Plantes en Vert'!W101,IF($J$9=39,'Plantes en Vert'!X101,IF($J$9=40,'Plantes en Vert'!Y101,IF($J$9=41,'Plantes en Vert'!Z101,IF($J$9=42,'Plantes en Vert'!AA101,IF($J$9=43,'Plantes en Vert'!AB101,IF($J$9=44,'Plantes en Vert'!AC101,IF($J$9=45,'Plantes en Vert'!AD101,IF($J$9=46,'Plantes en Vert'!AE101,IF($J$9=47,'Plantes en Vert'!AF101,IF($J$9=48,'Plantes en Vert'!AG101,IF($J$9=49,'Plantes en Vert'!AH101,IF($J$9=50,'Plantes en Vert'!AI101,IF($J$9=51,'Plantes en Vert'!AJ101,IF($J$9=52,'Plantes en Vert'!AK101,IF($J$9=1,'Plantes en Vert'!AL101,IF($J$9=2,'Plantes en Vert'!AM101,IF($J$9=3,'Plantes en Vert'!AN101,IF($J$9=4,'Plantes en Vert'!AO101,IF($J$9=5,'Plantes en Vert'!AP101,IF($J$9=6,'Plantes en Vert'!AQ101,IF($J$9=7,'Plantes en Vert'!AR101,IF($J$9=8,'Plantes en Vert'!AS101,IF($J$9=9,'Plantes en Vert'!AT101,IF($J$9=10,'Plantes en Vert'!AU101,IF($J$9=11,'Plantes en Vert'!AV101,IF($J$9=12,'Plantes en Vert'!AW101,IF($J$9=13,'Plantes en Vert'!AX101,IF($J$9=14,'Plantes en Vert'!AY101,IF($J$9=15,'Plantes en Vert'!AZ101,IF($J$9=16,'Plantes en Vert'!BA101,IF($J$9=17,'Plantes en Vert'!BB101,IF($J$9=18,'Plantes en Vert'!BC101,IF($J$9=19,'Plantes en Vert'!BD101,IF($J$9=20,'Plantes en Vert'!BE101,IF($J$9=21,'Plantes en Vert'!BF101,IF($J$9=22,'Plantes en Vert'!BG101,IF($J$9=23,'Plantes en Vert'!BH101,IF($J$9=24,'Plantes en Vert'!BI101,IF($J$9=25,'Plantes en Vert'!BJ101,IF($J$9=26,'Plantes en Vert'!BK101,IF($J$9=27,'Plantes en Vert'!BL101,IF($J$9=28,'Plantes en Vert'!BM101,IF($J$9=29,'Plantes en Vert'!BN101,IF($J$9=30,'Plantes en Vert'!BO101,IF($J$9=31,'Plantes en Vert'!BP101,IF($J$9=32,'Plantes en Vert'!BQ101,IF($J$9=33,'Plantes en Vert'!BR101,IF($J$9=34,'Plantes en Vert'!BS101,IF($J$9=35,'Plantes en Vert'!BT101,))))))))))))))))))))))))))))))))))))))))))))))))))))</f>
        <v>0</v>
      </c>
      <c r="K3350" s="103" t="str">
        <f>IF('Plantes en Vert'!R101=0,"","Erreur")</f>
        <v/>
      </c>
    </row>
    <row r="3351" spans="1:11" x14ac:dyDescent="0.25">
      <c r="A3351" s="450"/>
      <c r="B3351" s="450"/>
      <c r="C3351" s="451" t="s">
        <v>1900</v>
      </c>
      <c r="D3351" s="451"/>
      <c r="E3351" s="450"/>
      <c r="F3351" s="450"/>
      <c r="G3351" s="450"/>
      <c r="H3351" s="450"/>
      <c r="I3351" s="450"/>
      <c r="J3351" s="450">
        <f>SUBTOTAL(9,J3349:J3350)</f>
        <v>0</v>
      </c>
      <c r="K3351" s="450"/>
    </row>
    <row r="3352" spans="1:11" x14ac:dyDescent="0.25">
      <c r="A3352" s="103" t="str">
        <f>IF('Plantes en Vert'!A102&lt;&gt;"",'Plantes en Vert'!A102,"")</f>
        <v/>
      </c>
      <c r="B3352" s="103" t="str">
        <f>IF('Plantes en Vert'!L102&lt;&gt;"",'Plantes en Vert'!L102,"")</f>
        <v>E</v>
      </c>
      <c r="C3352" s="107" t="str">
        <f>IF('Plantes en Vert'!B102&lt;&gt;"",'Plantes en Vert'!B102,"")</f>
        <v>GERANIUM LIERRE DOUBLE MAUVE ET VIOLET</v>
      </c>
      <c r="D3352" s="107" t="str">
        <f>IF('Plantes en Vert'!C102&lt;&gt;"",'Plantes en Vert'!C102,"")</f>
        <v/>
      </c>
      <c r="E3352" s="103" t="str">
        <f>IF('Plantes en Vert'!H102&lt;&gt;"",'Plantes en Vert'!H102,"")</f>
        <v/>
      </c>
      <c r="F3352" s="103" t="str">
        <f>IF('Plantes en Vert'!E102&lt;&gt;"",'Plantes en Vert'!E102,"")</f>
        <v/>
      </c>
      <c r="G3352" s="103" t="str">
        <f>IF('Plantes en Vert'!N102&lt;&gt;"",'Plantes en Vert'!N102,"")</f>
        <v/>
      </c>
      <c r="H3352" s="103" t="str">
        <f>IF('Plantes en Vert'!I102&lt;&gt;"",'Plantes en Vert'!I102,"")</f>
        <v/>
      </c>
      <c r="I3352" s="103" t="str">
        <f>IF('Plantes en Vert'!J102&lt;&gt;"",'Plantes en Vert'!J102,"")</f>
        <v/>
      </c>
      <c r="J3352" s="103">
        <f>IF($J$9=36,'Plantes en Vert'!U102,IF($J$9=37,'Plantes en Vert'!V102,IF($J$9=38,'Plantes en Vert'!W102,IF($J$9=39,'Plantes en Vert'!X102,IF($J$9=40,'Plantes en Vert'!Y102,IF($J$9=41,'Plantes en Vert'!Z102,IF($J$9=42,'Plantes en Vert'!AA102,IF($J$9=43,'Plantes en Vert'!AB102,IF($J$9=44,'Plantes en Vert'!AC102,IF($J$9=45,'Plantes en Vert'!AD102,IF($J$9=46,'Plantes en Vert'!AE102,IF($J$9=47,'Plantes en Vert'!AF102,IF($J$9=48,'Plantes en Vert'!AG102,IF($J$9=49,'Plantes en Vert'!AH102,IF($J$9=50,'Plantes en Vert'!AI102,IF($J$9=51,'Plantes en Vert'!AJ102,IF($J$9=52,'Plantes en Vert'!AK102,IF($J$9=1,'Plantes en Vert'!AL102,IF($J$9=2,'Plantes en Vert'!AM102,IF($J$9=3,'Plantes en Vert'!AN102,IF($J$9=4,'Plantes en Vert'!AO102,IF($J$9=5,'Plantes en Vert'!AP102,IF($J$9=6,'Plantes en Vert'!AQ102,IF($J$9=7,'Plantes en Vert'!AR102,IF($J$9=8,'Plantes en Vert'!AS102,IF($J$9=9,'Plantes en Vert'!AT102,IF($J$9=10,'Plantes en Vert'!AU102,IF($J$9=11,'Plantes en Vert'!AV102,IF($J$9=12,'Plantes en Vert'!AW102,IF($J$9=13,'Plantes en Vert'!AX102,IF($J$9=14,'Plantes en Vert'!AY102,IF($J$9=15,'Plantes en Vert'!AZ102,IF($J$9=16,'Plantes en Vert'!BA102,IF($J$9=17,'Plantes en Vert'!BB102,IF($J$9=18,'Plantes en Vert'!BC102,IF($J$9=19,'Plantes en Vert'!BD102,IF($J$9=20,'Plantes en Vert'!BE102,IF($J$9=21,'Plantes en Vert'!BF102,IF($J$9=22,'Plantes en Vert'!BG102,IF($J$9=23,'Plantes en Vert'!BH102,IF($J$9=24,'Plantes en Vert'!BI102,IF($J$9=25,'Plantes en Vert'!BJ102,IF($J$9=26,'Plantes en Vert'!BK102,IF($J$9=27,'Plantes en Vert'!BL102,IF($J$9=28,'Plantes en Vert'!BM102,IF($J$9=29,'Plantes en Vert'!BN102,IF($J$9=30,'Plantes en Vert'!BO102,IF($J$9=31,'Plantes en Vert'!BP102,IF($J$9=32,'Plantes en Vert'!BQ102,IF($J$9=33,'Plantes en Vert'!BR102,IF($J$9=34,'Plantes en Vert'!BS102,IF($J$9=35,'Plantes en Vert'!BT102,))))))))))))))))))))))))))))))))))))))))))))))))))))</f>
        <v>0</v>
      </c>
      <c r="K3352" s="103" t="str">
        <f>IF('Plantes en Vert'!R102=0,"","Erreur")</f>
        <v/>
      </c>
    </row>
    <row r="3353" spans="1:11" x14ac:dyDescent="0.25">
      <c r="A3353" s="103">
        <f>IF('Plantes en Vert'!A103&lt;&gt;"",'Plantes en Vert'!A103,"")</f>
        <v>21919</v>
      </c>
      <c r="B3353" s="103" t="str">
        <f>IF('Plantes en Vert'!L103&lt;&gt;"",'Plantes en Vert'!L103,"")</f>
        <v>Hall</v>
      </c>
      <c r="C3353" s="107" t="str">
        <f>IF('Plantes en Vert'!B103&lt;&gt;"",'Plantes en Vert'!B103,"")</f>
        <v>GERANIUM LIERRE DOUBLE</v>
      </c>
      <c r="D3353" s="107" t="str">
        <f>IF('Plantes en Vert'!C103&lt;&gt;"",'Plantes en Vert'!C103,"")</f>
        <v xml:space="preserve">Doblino® Grenat technigera </v>
      </c>
      <c r="E3353" s="103" t="str">
        <f>IF('Plantes en Vert'!H103&lt;&gt;"",'Plantes en Vert'!H103,"")</f>
        <v>Q. lim.</v>
      </c>
      <c r="F3353" s="103" t="str">
        <f>IF('Plantes en Vert'!E103&lt;&gt;"",'Plantes en Vert'!E103,"")</f>
        <v>B</v>
      </c>
      <c r="G3353" s="103" t="str">
        <f>IF('Plantes en Vert'!N103&lt;&gt;"",'Plantes en Vert'!N103,"")</f>
        <v>P1L</v>
      </c>
      <c r="H3353" s="103" t="str">
        <f>IF('Plantes en Vert'!I103&lt;&gt;"",'Plantes en Vert'!I103,"")</f>
        <v/>
      </c>
      <c r="I3353" s="103" t="str">
        <f>IF('Plantes en Vert'!J103&lt;&gt;"",'Plantes en Vert'!J103,"")</f>
        <v/>
      </c>
      <c r="J3353" s="103">
        <f>IF($J$9=36,'Plantes en Vert'!U103,IF($J$9=37,'Plantes en Vert'!V103,IF($J$9=38,'Plantes en Vert'!W103,IF($J$9=39,'Plantes en Vert'!X103,IF($J$9=40,'Plantes en Vert'!Y103,IF($J$9=41,'Plantes en Vert'!Z103,IF($J$9=42,'Plantes en Vert'!AA103,IF($J$9=43,'Plantes en Vert'!AB103,IF($J$9=44,'Plantes en Vert'!AC103,IF($J$9=45,'Plantes en Vert'!AD103,IF($J$9=46,'Plantes en Vert'!AE103,IF($J$9=47,'Plantes en Vert'!AF103,IF($J$9=48,'Plantes en Vert'!AG103,IF($J$9=49,'Plantes en Vert'!AH103,IF($J$9=50,'Plantes en Vert'!AI103,IF($J$9=51,'Plantes en Vert'!AJ103,IF($J$9=52,'Plantes en Vert'!AK103,IF($J$9=1,'Plantes en Vert'!AL103,IF($J$9=2,'Plantes en Vert'!AM103,IF($J$9=3,'Plantes en Vert'!AN103,IF($J$9=4,'Plantes en Vert'!AO103,IF($J$9=5,'Plantes en Vert'!AP103,IF($J$9=6,'Plantes en Vert'!AQ103,IF($J$9=7,'Plantes en Vert'!AR103,IF($J$9=8,'Plantes en Vert'!AS103,IF($J$9=9,'Plantes en Vert'!AT103,IF($J$9=10,'Plantes en Vert'!AU103,IF($J$9=11,'Plantes en Vert'!AV103,IF($J$9=12,'Plantes en Vert'!AW103,IF($J$9=13,'Plantes en Vert'!AX103,IF($J$9=14,'Plantes en Vert'!AY103,IF($J$9=15,'Plantes en Vert'!AZ103,IF($J$9=16,'Plantes en Vert'!BA103,IF($J$9=17,'Plantes en Vert'!BB103,IF($J$9=18,'Plantes en Vert'!BC103,IF($J$9=19,'Plantes en Vert'!BD103,IF($J$9=20,'Plantes en Vert'!BE103,IF($J$9=21,'Plantes en Vert'!BF103,IF($J$9=22,'Plantes en Vert'!BG103,IF($J$9=23,'Plantes en Vert'!BH103,IF($J$9=24,'Plantes en Vert'!BI103,IF($J$9=25,'Plantes en Vert'!BJ103,IF($J$9=26,'Plantes en Vert'!BK103,IF($J$9=27,'Plantes en Vert'!BL103,IF($J$9=28,'Plantes en Vert'!BM103,IF($J$9=29,'Plantes en Vert'!BN103,IF($J$9=30,'Plantes en Vert'!BO103,IF($J$9=31,'Plantes en Vert'!BP103,IF($J$9=32,'Plantes en Vert'!BQ103,IF($J$9=33,'Plantes en Vert'!BR103,IF($J$9=34,'Plantes en Vert'!BS103,IF($J$9=35,'Plantes en Vert'!BT103,))))))))))))))))))))))))))))))))))))))))))))))))))))</f>
        <v>0</v>
      </c>
      <c r="K3353" s="103" t="str">
        <f>IF('Plantes en Vert'!R103=0,"","Erreur")</f>
        <v/>
      </c>
    </row>
    <row r="3354" spans="1:11" x14ac:dyDescent="0.25">
      <c r="A3354" s="103">
        <f>IF('Plantes en Vert'!A104&lt;&gt;"",'Plantes en Vert'!A104,"")</f>
        <v>21921</v>
      </c>
      <c r="B3354" s="103" t="str">
        <f>IF('Plantes en Vert'!L104&lt;&gt;"",'Plantes en Vert'!L104,"")</f>
        <v>Hall</v>
      </c>
      <c r="C3354" s="107" t="str">
        <f>IF('Plantes en Vert'!B104&lt;&gt;"",'Plantes en Vert'!B104,"")</f>
        <v>GERANIUM LIERRE DOUBLE</v>
      </c>
      <c r="D3354" s="107" t="str">
        <f>IF('Plantes en Vert'!C104&lt;&gt;"",'Plantes en Vert'!C104,"")</f>
        <v xml:space="preserve">Doblino® Mauve technigera </v>
      </c>
      <c r="E3354" s="103" t="str">
        <f>IF('Plantes en Vert'!H104&lt;&gt;"",'Plantes en Vert'!H104,"")</f>
        <v>Q. lim.</v>
      </c>
      <c r="F3354" s="103" t="str">
        <f>IF('Plantes en Vert'!E104&lt;&gt;"",'Plantes en Vert'!E104,"")</f>
        <v>B</v>
      </c>
      <c r="G3354" s="103" t="str">
        <f>IF('Plantes en Vert'!N104&lt;&gt;"",'Plantes en Vert'!N104,"")</f>
        <v>P1L</v>
      </c>
      <c r="H3354" s="103" t="str">
        <f>IF('Plantes en Vert'!I104&lt;&gt;"",'Plantes en Vert'!I104,"")</f>
        <v/>
      </c>
      <c r="I3354" s="103" t="str">
        <f>IF('Plantes en Vert'!J104&lt;&gt;"",'Plantes en Vert'!J104,"")</f>
        <v/>
      </c>
      <c r="J3354" s="103">
        <f>IF($J$9=36,'Plantes en Vert'!U104,IF($J$9=37,'Plantes en Vert'!V104,IF($J$9=38,'Plantes en Vert'!W104,IF($J$9=39,'Plantes en Vert'!X104,IF($J$9=40,'Plantes en Vert'!Y104,IF($J$9=41,'Plantes en Vert'!Z104,IF($J$9=42,'Plantes en Vert'!AA104,IF($J$9=43,'Plantes en Vert'!AB104,IF($J$9=44,'Plantes en Vert'!AC104,IF($J$9=45,'Plantes en Vert'!AD104,IF($J$9=46,'Plantes en Vert'!AE104,IF($J$9=47,'Plantes en Vert'!AF104,IF($J$9=48,'Plantes en Vert'!AG104,IF($J$9=49,'Plantes en Vert'!AH104,IF($J$9=50,'Plantes en Vert'!AI104,IF($J$9=51,'Plantes en Vert'!AJ104,IF($J$9=52,'Plantes en Vert'!AK104,IF($J$9=1,'Plantes en Vert'!AL104,IF($J$9=2,'Plantes en Vert'!AM104,IF($J$9=3,'Plantes en Vert'!AN104,IF($J$9=4,'Plantes en Vert'!AO104,IF($J$9=5,'Plantes en Vert'!AP104,IF($J$9=6,'Plantes en Vert'!AQ104,IF($J$9=7,'Plantes en Vert'!AR104,IF($J$9=8,'Plantes en Vert'!AS104,IF($J$9=9,'Plantes en Vert'!AT104,IF($J$9=10,'Plantes en Vert'!AU104,IF($J$9=11,'Plantes en Vert'!AV104,IF($J$9=12,'Plantes en Vert'!AW104,IF($J$9=13,'Plantes en Vert'!AX104,IF($J$9=14,'Plantes en Vert'!AY104,IF($J$9=15,'Plantes en Vert'!AZ104,IF($J$9=16,'Plantes en Vert'!BA104,IF($J$9=17,'Plantes en Vert'!BB104,IF($J$9=18,'Plantes en Vert'!BC104,IF($J$9=19,'Plantes en Vert'!BD104,IF($J$9=20,'Plantes en Vert'!BE104,IF($J$9=21,'Plantes en Vert'!BF104,IF($J$9=22,'Plantes en Vert'!BG104,IF($J$9=23,'Plantes en Vert'!BH104,IF($J$9=24,'Plantes en Vert'!BI104,IF($J$9=25,'Plantes en Vert'!BJ104,IF($J$9=26,'Plantes en Vert'!BK104,IF($J$9=27,'Plantes en Vert'!BL104,IF($J$9=28,'Plantes en Vert'!BM104,IF($J$9=29,'Plantes en Vert'!BN104,IF($J$9=30,'Plantes en Vert'!BO104,IF($J$9=31,'Plantes en Vert'!BP104,IF($J$9=32,'Plantes en Vert'!BQ104,IF($J$9=33,'Plantes en Vert'!BR104,IF($J$9=34,'Plantes en Vert'!BS104,IF($J$9=35,'Plantes en Vert'!BT104,))))))))))))))))))))))))))))))))))))))))))))))))))))</f>
        <v>0</v>
      </c>
      <c r="K3354" s="103" t="str">
        <f>IF('Plantes en Vert'!R104=0,"","Erreur")</f>
        <v/>
      </c>
    </row>
    <row r="3355" spans="1:11" x14ac:dyDescent="0.25">
      <c r="A3355" s="450"/>
      <c r="B3355" s="450"/>
      <c r="C3355" s="451" t="s">
        <v>1900</v>
      </c>
      <c r="D3355" s="451"/>
      <c r="E3355" s="450"/>
      <c r="F3355" s="450"/>
      <c r="G3355" s="450"/>
      <c r="H3355" s="450"/>
      <c r="I3355" s="450"/>
      <c r="J3355" s="450">
        <f>SUBTOTAL(9,J3352:J3354)</f>
        <v>0</v>
      </c>
      <c r="K3355" s="450"/>
    </row>
    <row r="3356" spans="1:11" x14ac:dyDescent="0.25">
      <c r="A3356" s="103" t="str">
        <f>IF('Plantes en Vert'!A105&lt;&gt;"",'Plantes en Vert'!A105,"")</f>
        <v/>
      </c>
      <c r="B3356" s="103" t="str">
        <f>IF('Plantes en Vert'!L105&lt;&gt;"",'Plantes en Vert'!L105,"")</f>
        <v>E</v>
      </c>
      <c r="C3356" s="107" t="str">
        <f>IF('Plantes en Vert'!B105&lt;&gt;"",'Plantes en Vert'!B105,"")</f>
        <v>GERANIUM LIERRE DOUBLE ROSE</v>
      </c>
      <c r="D3356" s="107" t="str">
        <f>IF('Plantes en Vert'!C105&lt;&gt;"",'Plantes en Vert'!C105,"")</f>
        <v/>
      </c>
      <c r="E3356" s="103" t="str">
        <f>IF('Plantes en Vert'!H105&lt;&gt;"",'Plantes en Vert'!H105,"")</f>
        <v/>
      </c>
      <c r="F3356" s="103" t="str">
        <f>IF('Plantes en Vert'!E105&lt;&gt;"",'Plantes en Vert'!E105,"")</f>
        <v/>
      </c>
      <c r="G3356" s="103" t="str">
        <f>IF('Plantes en Vert'!N105&lt;&gt;"",'Plantes en Vert'!N105,"")</f>
        <v/>
      </c>
      <c r="H3356" s="103" t="str">
        <f>IF('Plantes en Vert'!I105&lt;&gt;"",'Plantes en Vert'!I105,"")</f>
        <v/>
      </c>
      <c r="I3356" s="103" t="str">
        <f>IF('Plantes en Vert'!J105&lt;&gt;"",'Plantes en Vert'!J105,"")</f>
        <v/>
      </c>
      <c r="J3356" s="103">
        <f>IF($J$9=36,'Plantes en Vert'!U105,IF($J$9=37,'Plantes en Vert'!V105,IF($J$9=38,'Plantes en Vert'!W105,IF($J$9=39,'Plantes en Vert'!X105,IF($J$9=40,'Plantes en Vert'!Y105,IF($J$9=41,'Plantes en Vert'!Z105,IF($J$9=42,'Plantes en Vert'!AA105,IF($J$9=43,'Plantes en Vert'!AB105,IF($J$9=44,'Plantes en Vert'!AC105,IF($J$9=45,'Plantes en Vert'!AD105,IF($J$9=46,'Plantes en Vert'!AE105,IF($J$9=47,'Plantes en Vert'!AF105,IF($J$9=48,'Plantes en Vert'!AG105,IF($J$9=49,'Plantes en Vert'!AH105,IF($J$9=50,'Plantes en Vert'!AI105,IF($J$9=51,'Plantes en Vert'!AJ105,IF($J$9=52,'Plantes en Vert'!AK105,IF($J$9=1,'Plantes en Vert'!AL105,IF($J$9=2,'Plantes en Vert'!AM105,IF($J$9=3,'Plantes en Vert'!AN105,IF($J$9=4,'Plantes en Vert'!AO105,IF($J$9=5,'Plantes en Vert'!AP105,IF($J$9=6,'Plantes en Vert'!AQ105,IF($J$9=7,'Plantes en Vert'!AR105,IF($J$9=8,'Plantes en Vert'!AS105,IF($J$9=9,'Plantes en Vert'!AT105,IF($J$9=10,'Plantes en Vert'!AU105,IF($J$9=11,'Plantes en Vert'!AV105,IF($J$9=12,'Plantes en Vert'!AW105,IF($J$9=13,'Plantes en Vert'!AX105,IF($J$9=14,'Plantes en Vert'!AY105,IF($J$9=15,'Plantes en Vert'!AZ105,IF($J$9=16,'Plantes en Vert'!BA105,IF($J$9=17,'Plantes en Vert'!BB105,IF($J$9=18,'Plantes en Vert'!BC105,IF($J$9=19,'Plantes en Vert'!BD105,IF($J$9=20,'Plantes en Vert'!BE105,IF($J$9=21,'Plantes en Vert'!BF105,IF($J$9=22,'Plantes en Vert'!BG105,IF($J$9=23,'Plantes en Vert'!BH105,IF($J$9=24,'Plantes en Vert'!BI105,IF($J$9=25,'Plantes en Vert'!BJ105,IF($J$9=26,'Plantes en Vert'!BK105,IF($J$9=27,'Plantes en Vert'!BL105,IF($J$9=28,'Plantes en Vert'!BM105,IF($J$9=29,'Plantes en Vert'!BN105,IF($J$9=30,'Plantes en Vert'!BO105,IF($J$9=31,'Plantes en Vert'!BP105,IF($J$9=32,'Plantes en Vert'!BQ105,IF($J$9=33,'Plantes en Vert'!BR105,IF($J$9=34,'Plantes en Vert'!BS105,IF($J$9=35,'Plantes en Vert'!BT105,))))))))))))))))))))))))))))))))))))))))))))))))))))</f>
        <v>0</v>
      </c>
      <c r="K3356" s="103" t="str">
        <f>IF('Plantes en Vert'!R105=0,"","Erreur")</f>
        <v/>
      </c>
    </row>
    <row r="3357" spans="1:11" x14ac:dyDescent="0.25">
      <c r="A3357" s="103">
        <f>IF('Plantes en Vert'!A106&lt;&gt;"",'Plantes en Vert'!A106,"")</f>
        <v>21925</v>
      </c>
      <c r="B3357" s="103" t="str">
        <f>IF('Plantes en Vert'!L106&lt;&gt;"",'Plantes en Vert'!L106,"")</f>
        <v>Hall</v>
      </c>
      <c r="C3357" s="107" t="str">
        <f>IF('Plantes en Vert'!B106&lt;&gt;"",'Plantes en Vert'!B106,"")</f>
        <v>GERANIUM LIERRE DOUBLE</v>
      </c>
      <c r="D3357" s="107" t="str">
        <f>IF('Plantes en Vert'!C106&lt;&gt;"",'Plantes en Vert'!C106,"")</f>
        <v xml:space="preserve">Doblino® Rose technigera </v>
      </c>
      <c r="E3357" s="103" t="str">
        <f>IF('Plantes en Vert'!H106&lt;&gt;"",'Plantes en Vert'!H106,"")</f>
        <v>Q. lim.</v>
      </c>
      <c r="F3357" s="103" t="str">
        <f>IF('Plantes en Vert'!E106&lt;&gt;"",'Plantes en Vert'!E106,"")</f>
        <v>B</v>
      </c>
      <c r="G3357" s="103" t="str">
        <f>IF('Plantes en Vert'!N106&lt;&gt;"",'Plantes en Vert'!N106,"")</f>
        <v>P1L</v>
      </c>
      <c r="H3357" s="103" t="str">
        <f>IF('Plantes en Vert'!I106&lt;&gt;"",'Plantes en Vert'!I106,"")</f>
        <v/>
      </c>
      <c r="I3357" s="103" t="str">
        <f>IF('Plantes en Vert'!J106&lt;&gt;"",'Plantes en Vert'!J106,"")</f>
        <v/>
      </c>
      <c r="J3357" s="103">
        <f>IF($J$9=36,'Plantes en Vert'!U106,IF($J$9=37,'Plantes en Vert'!V106,IF($J$9=38,'Plantes en Vert'!W106,IF($J$9=39,'Plantes en Vert'!X106,IF($J$9=40,'Plantes en Vert'!Y106,IF($J$9=41,'Plantes en Vert'!Z106,IF($J$9=42,'Plantes en Vert'!AA106,IF($J$9=43,'Plantes en Vert'!AB106,IF($J$9=44,'Plantes en Vert'!AC106,IF($J$9=45,'Plantes en Vert'!AD106,IF($J$9=46,'Plantes en Vert'!AE106,IF($J$9=47,'Plantes en Vert'!AF106,IF($J$9=48,'Plantes en Vert'!AG106,IF($J$9=49,'Plantes en Vert'!AH106,IF($J$9=50,'Plantes en Vert'!AI106,IF($J$9=51,'Plantes en Vert'!AJ106,IF($J$9=52,'Plantes en Vert'!AK106,IF($J$9=1,'Plantes en Vert'!AL106,IF($J$9=2,'Plantes en Vert'!AM106,IF($J$9=3,'Plantes en Vert'!AN106,IF($J$9=4,'Plantes en Vert'!AO106,IF($J$9=5,'Plantes en Vert'!AP106,IF($J$9=6,'Plantes en Vert'!AQ106,IF($J$9=7,'Plantes en Vert'!AR106,IF($J$9=8,'Plantes en Vert'!AS106,IF($J$9=9,'Plantes en Vert'!AT106,IF($J$9=10,'Plantes en Vert'!AU106,IF($J$9=11,'Plantes en Vert'!AV106,IF($J$9=12,'Plantes en Vert'!AW106,IF($J$9=13,'Plantes en Vert'!AX106,IF($J$9=14,'Plantes en Vert'!AY106,IF($J$9=15,'Plantes en Vert'!AZ106,IF($J$9=16,'Plantes en Vert'!BA106,IF($J$9=17,'Plantes en Vert'!BB106,IF($J$9=18,'Plantes en Vert'!BC106,IF($J$9=19,'Plantes en Vert'!BD106,IF($J$9=20,'Plantes en Vert'!BE106,IF($J$9=21,'Plantes en Vert'!BF106,IF($J$9=22,'Plantes en Vert'!BG106,IF($J$9=23,'Plantes en Vert'!BH106,IF($J$9=24,'Plantes en Vert'!BI106,IF($J$9=25,'Plantes en Vert'!BJ106,IF($J$9=26,'Plantes en Vert'!BK106,IF($J$9=27,'Plantes en Vert'!BL106,IF($J$9=28,'Plantes en Vert'!BM106,IF($J$9=29,'Plantes en Vert'!BN106,IF($J$9=30,'Plantes en Vert'!BO106,IF($J$9=31,'Plantes en Vert'!BP106,IF($J$9=32,'Plantes en Vert'!BQ106,IF($J$9=33,'Plantes en Vert'!BR106,IF($J$9=34,'Plantes en Vert'!BS106,IF($J$9=35,'Plantes en Vert'!BT106,))))))))))))))))))))))))))))))))))))))))))))))))))))</f>
        <v>0</v>
      </c>
      <c r="K3357" s="103" t="str">
        <f>IF('Plantes en Vert'!R106=0,"","Erreur")</f>
        <v/>
      </c>
    </row>
    <row r="3358" spans="1:11" x14ac:dyDescent="0.25">
      <c r="A3358" s="103">
        <f>IF('Plantes en Vert'!A107&lt;&gt;"",'Plantes en Vert'!A107,"")</f>
        <v>21927</v>
      </c>
      <c r="B3358" s="103" t="str">
        <f>IF('Plantes en Vert'!L107&lt;&gt;"",'Plantes en Vert'!L107,"")</f>
        <v>Hall</v>
      </c>
      <c r="C3358" s="107" t="str">
        <f>IF('Plantes en Vert'!B107&lt;&gt;"",'Plantes en Vert'!B107,"")</f>
        <v>GERANIUM LIERRE DOUBLE</v>
      </c>
      <c r="D3358" s="107" t="str">
        <f>IF('Plantes en Vert'!C107&lt;&gt;"",'Plantes en Vert'!C107,"")</f>
        <v xml:space="preserve">Doblino® Rose Clair technigera </v>
      </c>
      <c r="E3358" s="103" t="str">
        <f>IF('Plantes en Vert'!H107&lt;&gt;"",'Plantes en Vert'!H107,"")</f>
        <v>Q. lim.</v>
      </c>
      <c r="F3358" s="103" t="str">
        <f>IF('Plantes en Vert'!E107&lt;&gt;"",'Plantes en Vert'!E107,"")</f>
        <v>B</v>
      </c>
      <c r="G3358" s="103" t="str">
        <f>IF('Plantes en Vert'!N107&lt;&gt;"",'Plantes en Vert'!N107,"")</f>
        <v>P1L</v>
      </c>
      <c r="H3358" s="103" t="str">
        <f>IF('Plantes en Vert'!I107&lt;&gt;"",'Plantes en Vert'!I107,"")</f>
        <v/>
      </c>
      <c r="I3358" s="103" t="str">
        <f>IF('Plantes en Vert'!J107&lt;&gt;"",'Plantes en Vert'!J107,"")</f>
        <v/>
      </c>
      <c r="J3358" s="103">
        <f>IF($J$9=36,'Plantes en Vert'!U107,IF($J$9=37,'Plantes en Vert'!V107,IF($J$9=38,'Plantes en Vert'!W107,IF($J$9=39,'Plantes en Vert'!X107,IF($J$9=40,'Plantes en Vert'!Y107,IF($J$9=41,'Plantes en Vert'!Z107,IF($J$9=42,'Plantes en Vert'!AA107,IF($J$9=43,'Plantes en Vert'!AB107,IF($J$9=44,'Plantes en Vert'!AC107,IF($J$9=45,'Plantes en Vert'!AD107,IF($J$9=46,'Plantes en Vert'!AE107,IF($J$9=47,'Plantes en Vert'!AF107,IF($J$9=48,'Plantes en Vert'!AG107,IF($J$9=49,'Plantes en Vert'!AH107,IF($J$9=50,'Plantes en Vert'!AI107,IF($J$9=51,'Plantes en Vert'!AJ107,IF($J$9=52,'Plantes en Vert'!AK107,IF($J$9=1,'Plantes en Vert'!AL107,IF($J$9=2,'Plantes en Vert'!AM107,IF($J$9=3,'Plantes en Vert'!AN107,IF($J$9=4,'Plantes en Vert'!AO107,IF($J$9=5,'Plantes en Vert'!AP107,IF($J$9=6,'Plantes en Vert'!AQ107,IF($J$9=7,'Plantes en Vert'!AR107,IF($J$9=8,'Plantes en Vert'!AS107,IF($J$9=9,'Plantes en Vert'!AT107,IF($J$9=10,'Plantes en Vert'!AU107,IF($J$9=11,'Plantes en Vert'!AV107,IF($J$9=12,'Plantes en Vert'!AW107,IF($J$9=13,'Plantes en Vert'!AX107,IF($J$9=14,'Plantes en Vert'!AY107,IF($J$9=15,'Plantes en Vert'!AZ107,IF($J$9=16,'Plantes en Vert'!BA107,IF($J$9=17,'Plantes en Vert'!BB107,IF($J$9=18,'Plantes en Vert'!BC107,IF($J$9=19,'Plantes en Vert'!BD107,IF($J$9=20,'Plantes en Vert'!BE107,IF($J$9=21,'Plantes en Vert'!BF107,IF($J$9=22,'Plantes en Vert'!BG107,IF($J$9=23,'Plantes en Vert'!BH107,IF($J$9=24,'Plantes en Vert'!BI107,IF($J$9=25,'Plantes en Vert'!BJ107,IF($J$9=26,'Plantes en Vert'!BK107,IF($J$9=27,'Plantes en Vert'!BL107,IF($J$9=28,'Plantes en Vert'!BM107,IF($J$9=29,'Plantes en Vert'!BN107,IF($J$9=30,'Plantes en Vert'!BO107,IF($J$9=31,'Plantes en Vert'!BP107,IF($J$9=32,'Plantes en Vert'!BQ107,IF($J$9=33,'Plantes en Vert'!BR107,IF($J$9=34,'Plantes en Vert'!BS107,IF($J$9=35,'Plantes en Vert'!BT107,))))))))))))))))))))))))))))))))))))))))))))))))))))</f>
        <v>0</v>
      </c>
      <c r="K3358" s="103" t="str">
        <f>IF('Plantes en Vert'!R107=0,"","Erreur")</f>
        <v/>
      </c>
    </row>
    <row r="3359" spans="1:11" x14ac:dyDescent="0.25">
      <c r="A3359" s="103">
        <f>IF('Plantes en Vert'!A108&lt;&gt;"",'Plantes en Vert'!A108,"")</f>
        <v>21923</v>
      </c>
      <c r="B3359" s="103" t="str">
        <f>IF('Plantes en Vert'!L108&lt;&gt;"",'Plantes en Vert'!L108,"")</f>
        <v>Hall</v>
      </c>
      <c r="C3359" s="107" t="str">
        <f>IF('Plantes en Vert'!B108&lt;&gt;"",'Plantes en Vert'!B108,"")</f>
        <v>GERANIUM LIERRE DOUBLE</v>
      </c>
      <c r="D3359" s="107" t="str">
        <f>IF('Plantes en Vert'!C108&lt;&gt;"",'Plantes en Vert'!C108,"")</f>
        <v xml:space="preserve">Doblino® Framboise technigera </v>
      </c>
      <c r="E3359" s="103" t="str">
        <f>IF('Plantes en Vert'!H108&lt;&gt;"",'Plantes en Vert'!H108,"")</f>
        <v>Q. lim.</v>
      </c>
      <c r="F3359" s="103" t="str">
        <f>IF('Plantes en Vert'!E108&lt;&gt;"",'Plantes en Vert'!E108,"")</f>
        <v>B</v>
      </c>
      <c r="G3359" s="103" t="str">
        <f>IF('Plantes en Vert'!N108&lt;&gt;"",'Plantes en Vert'!N108,"")</f>
        <v>P1L</v>
      </c>
      <c r="H3359" s="103" t="str">
        <f>IF('Plantes en Vert'!I108&lt;&gt;"",'Plantes en Vert'!I108,"")</f>
        <v/>
      </c>
      <c r="I3359" s="103" t="str">
        <f>IF('Plantes en Vert'!J108&lt;&gt;"",'Plantes en Vert'!J108,"")</f>
        <v/>
      </c>
      <c r="J3359" s="103">
        <f>IF($J$9=36,'Plantes en Vert'!U108,IF($J$9=37,'Plantes en Vert'!V108,IF($J$9=38,'Plantes en Vert'!W108,IF($J$9=39,'Plantes en Vert'!X108,IF($J$9=40,'Plantes en Vert'!Y108,IF($J$9=41,'Plantes en Vert'!Z108,IF($J$9=42,'Plantes en Vert'!AA108,IF($J$9=43,'Plantes en Vert'!AB108,IF($J$9=44,'Plantes en Vert'!AC108,IF($J$9=45,'Plantes en Vert'!AD108,IF($J$9=46,'Plantes en Vert'!AE108,IF($J$9=47,'Plantes en Vert'!AF108,IF($J$9=48,'Plantes en Vert'!AG108,IF($J$9=49,'Plantes en Vert'!AH108,IF($J$9=50,'Plantes en Vert'!AI108,IF($J$9=51,'Plantes en Vert'!AJ108,IF($J$9=52,'Plantes en Vert'!AK108,IF($J$9=1,'Plantes en Vert'!AL108,IF($J$9=2,'Plantes en Vert'!AM108,IF($J$9=3,'Plantes en Vert'!AN108,IF($J$9=4,'Plantes en Vert'!AO108,IF($J$9=5,'Plantes en Vert'!AP108,IF($J$9=6,'Plantes en Vert'!AQ108,IF($J$9=7,'Plantes en Vert'!AR108,IF($J$9=8,'Plantes en Vert'!AS108,IF($J$9=9,'Plantes en Vert'!AT108,IF($J$9=10,'Plantes en Vert'!AU108,IF($J$9=11,'Plantes en Vert'!AV108,IF($J$9=12,'Plantes en Vert'!AW108,IF($J$9=13,'Plantes en Vert'!AX108,IF($J$9=14,'Plantes en Vert'!AY108,IF($J$9=15,'Plantes en Vert'!AZ108,IF($J$9=16,'Plantes en Vert'!BA108,IF($J$9=17,'Plantes en Vert'!BB108,IF($J$9=18,'Plantes en Vert'!BC108,IF($J$9=19,'Plantes en Vert'!BD108,IF($J$9=20,'Plantes en Vert'!BE108,IF($J$9=21,'Plantes en Vert'!BF108,IF($J$9=22,'Plantes en Vert'!BG108,IF($J$9=23,'Plantes en Vert'!BH108,IF($J$9=24,'Plantes en Vert'!BI108,IF($J$9=25,'Plantes en Vert'!BJ108,IF($J$9=26,'Plantes en Vert'!BK108,IF($J$9=27,'Plantes en Vert'!BL108,IF($J$9=28,'Plantes en Vert'!BM108,IF($J$9=29,'Plantes en Vert'!BN108,IF($J$9=30,'Plantes en Vert'!BO108,IF($J$9=31,'Plantes en Vert'!BP108,IF($J$9=32,'Plantes en Vert'!BQ108,IF($J$9=33,'Plantes en Vert'!BR108,IF($J$9=34,'Plantes en Vert'!BS108,IF($J$9=35,'Plantes en Vert'!BT108,))))))))))))))))))))))))))))))))))))))))))))))))))))</f>
        <v>0</v>
      </c>
      <c r="K3359" s="103" t="str">
        <f>IF('Plantes en Vert'!R108=0,"","Erreur")</f>
        <v/>
      </c>
    </row>
    <row r="3360" spans="1:11" x14ac:dyDescent="0.25">
      <c r="A3360" s="103">
        <f>IF('Plantes en Vert'!A109&lt;&gt;"",'Plantes en Vert'!A109,"")</f>
        <v>21929</v>
      </c>
      <c r="B3360" s="103" t="str">
        <f>IF('Plantes en Vert'!L109&lt;&gt;"",'Plantes en Vert'!L109,"")</f>
        <v>Hall</v>
      </c>
      <c r="C3360" s="107" t="str">
        <f>IF('Plantes en Vert'!B109&lt;&gt;"",'Plantes en Vert'!B109,"")</f>
        <v>GERANIUM LIERRE DOUBLE</v>
      </c>
      <c r="D3360" s="107" t="str">
        <f>IF('Plantes en Vert'!C109&lt;&gt;"",'Plantes en Vert'!C109,"")</f>
        <v xml:space="preserve">Doblino® Rose Foncé technigera </v>
      </c>
      <c r="E3360" s="103" t="str">
        <f>IF('Plantes en Vert'!H109&lt;&gt;"",'Plantes en Vert'!H109,"")</f>
        <v>Q. lim.</v>
      </c>
      <c r="F3360" s="103" t="str">
        <f>IF('Plantes en Vert'!E109&lt;&gt;"",'Plantes en Vert'!E109,"")</f>
        <v>B</v>
      </c>
      <c r="G3360" s="103" t="str">
        <f>IF('Plantes en Vert'!N109&lt;&gt;"",'Plantes en Vert'!N109,"")</f>
        <v>P1L</v>
      </c>
      <c r="H3360" s="103" t="str">
        <f>IF('Plantes en Vert'!I109&lt;&gt;"",'Plantes en Vert'!I109,"")</f>
        <v/>
      </c>
      <c r="I3360" s="103" t="str">
        <f>IF('Plantes en Vert'!J109&lt;&gt;"",'Plantes en Vert'!J109,"")</f>
        <v/>
      </c>
      <c r="J3360" s="103">
        <f>IF($J$9=36,'Plantes en Vert'!U109,IF($J$9=37,'Plantes en Vert'!V109,IF($J$9=38,'Plantes en Vert'!W109,IF($J$9=39,'Plantes en Vert'!X109,IF($J$9=40,'Plantes en Vert'!Y109,IF($J$9=41,'Plantes en Vert'!Z109,IF($J$9=42,'Plantes en Vert'!AA109,IF($J$9=43,'Plantes en Vert'!AB109,IF($J$9=44,'Plantes en Vert'!AC109,IF($J$9=45,'Plantes en Vert'!AD109,IF($J$9=46,'Plantes en Vert'!AE109,IF($J$9=47,'Plantes en Vert'!AF109,IF($J$9=48,'Plantes en Vert'!AG109,IF($J$9=49,'Plantes en Vert'!AH109,IF($J$9=50,'Plantes en Vert'!AI109,IF($J$9=51,'Plantes en Vert'!AJ109,IF($J$9=52,'Plantes en Vert'!AK109,IF($J$9=1,'Plantes en Vert'!AL109,IF($J$9=2,'Plantes en Vert'!AM109,IF($J$9=3,'Plantes en Vert'!AN109,IF($J$9=4,'Plantes en Vert'!AO109,IF($J$9=5,'Plantes en Vert'!AP109,IF($J$9=6,'Plantes en Vert'!AQ109,IF($J$9=7,'Plantes en Vert'!AR109,IF($J$9=8,'Plantes en Vert'!AS109,IF($J$9=9,'Plantes en Vert'!AT109,IF($J$9=10,'Plantes en Vert'!AU109,IF($J$9=11,'Plantes en Vert'!AV109,IF($J$9=12,'Plantes en Vert'!AW109,IF($J$9=13,'Plantes en Vert'!AX109,IF($J$9=14,'Plantes en Vert'!AY109,IF($J$9=15,'Plantes en Vert'!AZ109,IF($J$9=16,'Plantes en Vert'!BA109,IF($J$9=17,'Plantes en Vert'!BB109,IF($J$9=18,'Plantes en Vert'!BC109,IF($J$9=19,'Plantes en Vert'!BD109,IF($J$9=20,'Plantes en Vert'!BE109,IF($J$9=21,'Plantes en Vert'!BF109,IF($J$9=22,'Plantes en Vert'!BG109,IF($J$9=23,'Plantes en Vert'!BH109,IF($J$9=24,'Plantes en Vert'!BI109,IF($J$9=25,'Plantes en Vert'!BJ109,IF($J$9=26,'Plantes en Vert'!BK109,IF($J$9=27,'Plantes en Vert'!BL109,IF($J$9=28,'Plantes en Vert'!BM109,IF($J$9=29,'Plantes en Vert'!BN109,IF($J$9=30,'Plantes en Vert'!BO109,IF($J$9=31,'Plantes en Vert'!BP109,IF($J$9=32,'Plantes en Vert'!BQ109,IF($J$9=33,'Plantes en Vert'!BR109,IF($J$9=34,'Plantes en Vert'!BS109,IF($J$9=35,'Plantes en Vert'!BT109,))))))))))))))))))))))))))))))))))))))))))))))))))))</f>
        <v>0</v>
      </c>
      <c r="K3360" s="103" t="str">
        <f>IF('Plantes en Vert'!R109=0,"","Erreur")</f>
        <v/>
      </c>
    </row>
    <row r="3361" spans="1:11" x14ac:dyDescent="0.25">
      <c r="A3361" s="450"/>
      <c r="B3361" s="450"/>
      <c r="C3361" s="451" t="s">
        <v>1900</v>
      </c>
      <c r="D3361" s="451"/>
      <c r="E3361" s="450"/>
      <c r="F3361" s="450"/>
      <c r="G3361" s="450"/>
      <c r="H3361" s="450"/>
      <c r="I3361" s="450"/>
      <c r="J3361" s="450">
        <f>SUBTOTAL(9,J3356:J3360)</f>
        <v>0</v>
      </c>
      <c r="K3361" s="450"/>
    </row>
    <row r="3362" spans="1:11" x14ac:dyDescent="0.25">
      <c r="A3362" s="103" t="str">
        <f>IF('Plantes en Vert'!A110&lt;&gt;"",'Plantes en Vert'!A110,"")</f>
        <v/>
      </c>
      <c r="B3362" s="103" t="str">
        <f>IF('Plantes en Vert'!L110&lt;&gt;"",'Plantes en Vert'!L110,"")</f>
        <v>E</v>
      </c>
      <c r="C3362" s="107" t="str">
        <f>IF('Plantes en Vert'!B110&lt;&gt;"",'Plantes en Vert'!B110,"")</f>
        <v>GERANIUM LIERRE DOUBLE ROUGE</v>
      </c>
      <c r="D3362" s="107" t="str">
        <f>IF('Plantes en Vert'!C110&lt;&gt;"",'Plantes en Vert'!C110,"")</f>
        <v/>
      </c>
      <c r="E3362" s="103" t="str">
        <f>IF('Plantes en Vert'!H110&lt;&gt;"",'Plantes en Vert'!H110,"")</f>
        <v/>
      </c>
      <c r="F3362" s="103" t="str">
        <f>IF('Plantes en Vert'!E110&lt;&gt;"",'Plantes en Vert'!E110,"")</f>
        <v/>
      </c>
      <c r="G3362" s="103" t="str">
        <f>IF('Plantes en Vert'!N110&lt;&gt;"",'Plantes en Vert'!N110,"")</f>
        <v/>
      </c>
      <c r="H3362" s="103" t="str">
        <f>IF('Plantes en Vert'!I110&lt;&gt;"",'Plantes en Vert'!I110,"")</f>
        <v/>
      </c>
      <c r="I3362" s="103" t="str">
        <f>IF('Plantes en Vert'!J110&lt;&gt;"",'Plantes en Vert'!J110,"")</f>
        <v/>
      </c>
      <c r="J3362" s="103">
        <f>IF($J$9=36,'Plantes en Vert'!U110,IF($J$9=37,'Plantes en Vert'!V110,IF($J$9=38,'Plantes en Vert'!W110,IF($J$9=39,'Plantes en Vert'!X110,IF($J$9=40,'Plantes en Vert'!Y110,IF($J$9=41,'Plantes en Vert'!Z110,IF($J$9=42,'Plantes en Vert'!AA110,IF($J$9=43,'Plantes en Vert'!AB110,IF($J$9=44,'Plantes en Vert'!AC110,IF($J$9=45,'Plantes en Vert'!AD110,IF($J$9=46,'Plantes en Vert'!AE110,IF($J$9=47,'Plantes en Vert'!AF110,IF($J$9=48,'Plantes en Vert'!AG110,IF($J$9=49,'Plantes en Vert'!AH110,IF($J$9=50,'Plantes en Vert'!AI110,IF($J$9=51,'Plantes en Vert'!AJ110,IF($J$9=52,'Plantes en Vert'!AK110,IF($J$9=1,'Plantes en Vert'!AL110,IF($J$9=2,'Plantes en Vert'!AM110,IF($J$9=3,'Plantes en Vert'!AN110,IF($J$9=4,'Plantes en Vert'!AO110,IF($J$9=5,'Plantes en Vert'!AP110,IF($J$9=6,'Plantes en Vert'!AQ110,IF($J$9=7,'Plantes en Vert'!AR110,IF($J$9=8,'Plantes en Vert'!AS110,IF($J$9=9,'Plantes en Vert'!AT110,IF($J$9=10,'Plantes en Vert'!AU110,IF($J$9=11,'Plantes en Vert'!AV110,IF($J$9=12,'Plantes en Vert'!AW110,IF($J$9=13,'Plantes en Vert'!AX110,IF($J$9=14,'Plantes en Vert'!AY110,IF($J$9=15,'Plantes en Vert'!AZ110,IF($J$9=16,'Plantes en Vert'!BA110,IF($J$9=17,'Plantes en Vert'!BB110,IF($J$9=18,'Plantes en Vert'!BC110,IF($J$9=19,'Plantes en Vert'!BD110,IF($J$9=20,'Plantes en Vert'!BE110,IF($J$9=21,'Plantes en Vert'!BF110,IF($J$9=22,'Plantes en Vert'!BG110,IF($J$9=23,'Plantes en Vert'!BH110,IF($J$9=24,'Plantes en Vert'!BI110,IF($J$9=25,'Plantes en Vert'!BJ110,IF($J$9=26,'Plantes en Vert'!BK110,IF($J$9=27,'Plantes en Vert'!BL110,IF($J$9=28,'Plantes en Vert'!BM110,IF($J$9=29,'Plantes en Vert'!BN110,IF($J$9=30,'Plantes en Vert'!BO110,IF($J$9=31,'Plantes en Vert'!BP110,IF($J$9=32,'Plantes en Vert'!BQ110,IF($J$9=33,'Plantes en Vert'!BR110,IF($J$9=34,'Plantes en Vert'!BS110,IF($J$9=35,'Plantes en Vert'!BT110,))))))))))))))))))))))))))))))))))))))))))))))))))))</f>
        <v>0</v>
      </c>
      <c r="K3362" s="103" t="str">
        <f>IF('Plantes en Vert'!R110=0,"","Erreur")</f>
        <v/>
      </c>
    </row>
    <row r="3363" spans="1:11" x14ac:dyDescent="0.25">
      <c r="A3363" s="103">
        <f>IF('Plantes en Vert'!A111&lt;&gt;"",'Plantes en Vert'!A111,"")</f>
        <v>26904</v>
      </c>
      <c r="B3363" s="103" t="str">
        <f>IF('Plantes en Vert'!L111&lt;&gt;"",'Plantes en Vert'!L111,"")</f>
        <v>Hall</v>
      </c>
      <c r="C3363" s="107" t="str">
        <f>IF('Plantes en Vert'!B111&lt;&gt;"",'Plantes en Vert'!B111,"")</f>
        <v>GERANIUM LIERRE DOUBLE</v>
      </c>
      <c r="D3363" s="107" t="str">
        <f>IF('Plantes en Vert'!C111&lt;&gt;"",'Plantes en Vert'!C111,"")</f>
        <v xml:space="preserve">Polly pac </v>
      </c>
      <c r="E3363" s="103" t="str">
        <f>IF('Plantes en Vert'!H111&lt;&gt;"",'Plantes en Vert'!H111,"")</f>
        <v>Q. lim.</v>
      </c>
      <c r="F3363" s="103" t="str">
        <f>IF('Plantes en Vert'!E111&lt;&gt;"",'Plantes en Vert'!E111,"")</f>
        <v>B</v>
      </c>
      <c r="G3363" s="103" t="str">
        <f>IF('Plantes en Vert'!N111&lt;&gt;"",'Plantes en Vert'!N111,"")</f>
        <v>P1L</v>
      </c>
      <c r="H3363" s="103" t="str">
        <f>IF('Plantes en Vert'!I111&lt;&gt;"",'Plantes en Vert'!I111,"")</f>
        <v/>
      </c>
      <c r="I3363" s="103" t="str">
        <f>IF('Plantes en Vert'!J111&lt;&gt;"",'Plantes en Vert'!J111,"")</f>
        <v/>
      </c>
      <c r="J3363" s="103">
        <f>IF($J$9=36,'Plantes en Vert'!U111,IF($J$9=37,'Plantes en Vert'!V111,IF($J$9=38,'Plantes en Vert'!W111,IF($J$9=39,'Plantes en Vert'!X111,IF($J$9=40,'Plantes en Vert'!Y111,IF($J$9=41,'Plantes en Vert'!Z111,IF($J$9=42,'Plantes en Vert'!AA111,IF($J$9=43,'Plantes en Vert'!AB111,IF($J$9=44,'Plantes en Vert'!AC111,IF($J$9=45,'Plantes en Vert'!AD111,IF($J$9=46,'Plantes en Vert'!AE111,IF($J$9=47,'Plantes en Vert'!AF111,IF($J$9=48,'Plantes en Vert'!AG111,IF($J$9=49,'Plantes en Vert'!AH111,IF($J$9=50,'Plantes en Vert'!AI111,IF($J$9=51,'Plantes en Vert'!AJ111,IF($J$9=52,'Plantes en Vert'!AK111,IF($J$9=1,'Plantes en Vert'!AL111,IF($J$9=2,'Plantes en Vert'!AM111,IF($J$9=3,'Plantes en Vert'!AN111,IF($J$9=4,'Plantes en Vert'!AO111,IF($J$9=5,'Plantes en Vert'!AP111,IF($J$9=6,'Plantes en Vert'!AQ111,IF($J$9=7,'Plantes en Vert'!AR111,IF($J$9=8,'Plantes en Vert'!AS111,IF($J$9=9,'Plantes en Vert'!AT111,IF($J$9=10,'Plantes en Vert'!AU111,IF($J$9=11,'Plantes en Vert'!AV111,IF($J$9=12,'Plantes en Vert'!AW111,IF($J$9=13,'Plantes en Vert'!AX111,IF($J$9=14,'Plantes en Vert'!AY111,IF($J$9=15,'Plantes en Vert'!AZ111,IF($J$9=16,'Plantes en Vert'!BA111,IF($J$9=17,'Plantes en Vert'!BB111,IF($J$9=18,'Plantes en Vert'!BC111,IF($J$9=19,'Plantes en Vert'!BD111,IF($J$9=20,'Plantes en Vert'!BE111,IF($J$9=21,'Plantes en Vert'!BF111,IF($J$9=22,'Plantes en Vert'!BG111,IF($J$9=23,'Plantes en Vert'!BH111,IF($J$9=24,'Plantes en Vert'!BI111,IF($J$9=25,'Plantes en Vert'!BJ111,IF($J$9=26,'Plantes en Vert'!BK111,IF($J$9=27,'Plantes en Vert'!BL111,IF($J$9=28,'Plantes en Vert'!BM111,IF($J$9=29,'Plantes en Vert'!BN111,IF($J$9=30,'Plantes en Vert'!BO111,IF($J$9=31,'Plantes en Vert'!BP111,IF($J$9=32,'Plantes en Vert'!BQ111,IF($J$9=33,'Plantes en Vert'!BR111,IF($J$9=34,'Plantes en Vert'!BS111,IF($J$9=35,'Plantes en Vert'!BT111,))))))))))))))))))))))))))))))))))))))))))))))))))))</f>
        <v>0</v>
      </c>
      <c r="K3363" s="103" t="str">
        <f>IF('Plantes en Vert'!R111=0,"","Erreur")</f>
        <v/>
      </c>
    </row>
    <row r="3364" spans="1:11" x14ac:dyDescent="0.25">
      <c r="A3364" s="103">
        <f>IF('Plantes en Vert'!A112&lt;&gt;"",'Plantes en Vert'!A112,"")</f>
        <v>21931</v>
      </c>
      <c r="B3364" s="103" t="str">
        <f>IF('Plantes en Vert'!L112&lt;&gt;"",'Plantes en Vert'!L112,"")</f>
        <v>Hall</v>
      </c>
      <c r="C3364" s="107" t="str">
        <f>IF('Plantes en Vert'!B112&lt;&gt;"",'Plantes en Vert'!B112,"")</f>
        <v>GERANIUM LIERRE DOUBLE</v>
      </c>
      <c r="D3364" s="107" t="str">
        <f>IF('Plantes en Vert'!C112&lt;&gt;"",'Plantes en Vert'!C112,"")</f>
        <v xml:space="preserve">Doblino® Rouge technigera </v>
      </c>
      <c r="E3364" s="103" t="str">
        <f>IF('Plantes en Vert'!H112&lt;&gt;"",'Plantes en Vert'!H112,"")</f>
        <v>Q. lim.</v>
      </c>
      <c r="F3364" s="103" t="str">
        <f>IF('Plantes en Vert'!E112&lt;&gt;"",'Plantes en Vert'!E112,"")</f>
        <v>B</v>
      </c>
      <c r="G3364" s="103" t="str">
        <f>IF('Plantes en Vert'!N112&lt;&gt;"",'Plantes en Vert'!N112,"")</f>
        <v>P1L</v>
      </c>
      <c r="H3364" s="103" t="str">
        <f>IF('Plantes en Vert'!I112&lt;&gt;"",'Plantes en Vert'!I112,"")</f>
        <v/>
      </c>
      <c r="I3364" s="103" t="str">
        <f>IF('Plantes en Vert'!J112&lt;&gt;"",'Plantes en Vert'!J112,"")</f>
        <v/>
      </c>
      <c r="J3364" s="103">
        <f>IF($J$9=36,'Plantes en Vert'!U112,IF($J$9=37,'Plantes en Vert'!V112,IF($J$9=38,'Plantes en Vert'!W112,IF($J$9=39,'Plantes en Vert'!X112,IF($J$9=40,'Plantes en Vert'!Y112,IF($J$9=41,'Plantes en Vert'!Z112,IF($J$9=42,'Plantes en Vert'!AA112,IF($J$9=43,'Plantes en Vert'!AB112,IF($J$9=44,'Plantes en Vert'!AC112,IF($J$9=45,'Plantes en Vert'!AD112,IF($J$9=46,'Plantes en Vert'!AE112,IF($J$9=47,'Plantes en Vert'!AF112,IF($J$9=48,'Plantes en Vert'!AG112,IF($J$9=49,'Plantes en Vert'!AH112,IF($J$9=50,'Plantes en Vert'!AI112,IF($J$9=51,'Plantes en Vert'!AJ112,IF($J$9=52,'Plantes en Vert'!AK112,IF($J$9=1,'Plantes en Vert'!AL112,IF($J$9=2,'Plantes en Vert'!AM112,IF($J$9=3,'Plantes en Vert'!AN112,IF($J$9=4,'Plantes en Vert'!AO112,IF($J$9=5,'Plantes en Vert'!AP112,IF($J$9=6,'Plantes en Vert'!AQ112,IF($J$9=7,'Plantes en Vert'!AR112,IF($J$9=8,'Plantes en Vert'!AS112,IF($J$9=9,'Plantes en Vert'!AT112,IF($J$9=10,'Plantes en Vert'!AU112,IF($J$9=11,'Plantes en Vert'!AV112,IF($J$9=12,'Plantes en Vert'!AW112,IF($J$9=13,'Plantes en Vert'!AX112,IF($J$9=14,'Plantes en Vert'!AY112,IF($J$9=15,'Plantes en Vert'!AZ112,IF($J$9=16,'Plantes en Vert'!BA112,IF($J$9=17,'Plantes en Vert'!BB112,IF($J$9=18,'Plantes en Vert'!BC112,IF($J$9=19,'Plantes en Vert'!BD112,IF($J$9=20,'Plantes en Vert'!BE112,IF($J$9=21,'Plantes en Vert'!BF112,IF($J$9=22,'Plantes en Vert'!BG112,IF($J$9=23,'Plantes en Vert'!BH112,IF($J$9=24,'Plantes en Vert'!BI112,IF($J$9=25,'Plantes en Vert'!BJ112,IF($J$9=26,'Plantes en Vert'!BK112,IF($J$9=27,'Plantes en Vert'!BL112,IF($J$9=28,'Plantes en Vert'!BM112,IF($J$9=29,'Plantes en Vert'!BN112,IF($J$9=30,'Plantes en Vert'!BO112,IF($J$9=31,'Plantes en Vert'!BP112,IF($J$9=32,'Plantes en Vert'!BQ112,IF($J$9=33,'Plantes en Vert'!BR112,IF($J$9=34,'Plantes en Vert'!BS112,IF($J$9=35,'Plantes en Vert'!BT112,))))))))))))))))))))))))))))))))))))))))))))))))))))</f>
        <v>0</v>
      </c>
      <c r="K3364" s="103" t="str">
        <f>IF('Plantes en Vert'!R112=0,"","Erreur")</f>
        <v/>
      </c>
    </row>
    <row r="3365" spans="1:11" x14ac:dyDescent="0.25">
      <c r="A3365" s="103">
        <f>IF('Plantes en Vert'!A113&lt;&gt;"",'Plantes en Vert'!A113,"")</f>
        <v>21933</v>
      </c>
      <c r="B3365" s="103" t="str">
        <f>IF('Plantes en Vert'!L113&lt;&gt;"",'Plantes en Vert'!L113,"")</f>
        <v>Hall</v>
      </c>
      <c r="C3365" s="107" t="str">
        <f>IF('Plantes en Vert'!B113&lt;&gt;"",'Plantes en Vert'!B113,"")</f>
        <v>GERANIUM LIERRE DOUBLE</v>
      </c>
      <c r="D3365" s="107" t="str">
        <f>IF('Plantes en Vert'!C113&lt;&gt;"",'Plantes en Vert'!C113,"")</f>
        <v xml:space="preserve">Doblino® Rouge Fonce technigera </v>
      </c>
      <c r="E3365" s="103" t="str">
        <f>IF('Plantes en Vert'!H113&lt;&gt;"",'Plantes en Vert'!H113,"")</f>
        <v>Q. lim.</v>
      </c>
      <c r="F3365" s="103" t="str">
        <f>IF('Plantes en Vert'!E113&lt;&gt;"",'Plantes en Vert'!E113,"")</f>
        <v>B</v>
      </c>
      <c r="G3365" s="103" t="str">
        <f>IF('Plantes en Vert'!N113&lt;&gt;"",'Plantes en Vert'!N113,"")</f>
        <v>P1L</v>
      </c>
      <c r="H3365" s="103" t="str">
        <f>IF('Plantes en Vert'!I113&lt;&gt;"",'Plantes en Vert'!I113,"")</f>
        <v/>
      </c>
      <c r="I3365" s="103" t="str">
        <f>IF('Plantes en Vert'!J113&lt;&gt;"",'Plantes en Vert'!J113,"")</f>
        <v/>
      </c>
      <c r="J3365" s="103">
        <f>IF($J$9=36,'Plantes en Vert'!U113,IF($J$9=37,'Plantes en Vert'!V113,IF($J$9=38,'Plantes en Vert'!W113,IF($J$9=39,'Plantes en Vert'!X113,IF($J$9=40,'Plantes en Vert'!Y113,IF($J$9=41,'Plantes en Vert'!Z113,IF($J$9=42,'Plantes en Vert'!AA113,IF($J$9=43,'Plantes en Vert'!AB113,IF($J$9=44,'Plantes en Vert'!AC113,IF($J$9=45,'Plantes en Vert'!AD113,IF($J$9=46,'Plantes en Vert'!AE113,IF($J$9=47,'Plantes en Vert'!AF113,IF($J$9=48,'Plantes en Vert'!AG113,IF($J$9=49,'Plantes en Vert'!AH113,IF($J$9=50,'Plantes en Vert'!AI113,IF($J$9=51,'Plantes en Vert'!AJ113,IF($J$9=52,'Plantes en Vert'!AK113,IF($J$9=1,'Plantes en Vert'!AL113,IF($J$9=2,'Plantes en Vert'!AM113,IF($J$9=3,'Plantes en Vert'!AN113,IF($J$9=4,'Plantes en Vert'!AO113,IF($J$9=5,'Plantes en Vert'!AP113,IF($J$9=6,'Plantes en Vert'!AQ113,IF($J$9=7,'Plantes en Vert'!AR113,IF($J$9=8,'Plantes en Vert'!AS113,IF($J$9=9,'Plantes en Vert'!AT113,IF($J$9=10,'Plantes en Vert'!AU113,IF($J$9=11,'Plantes en Vert'!AV113,IF($J$9=12,'Plantes en Vert'!AW113,IF($J$9=13,'Plantes en Vert'!AX113,IF($J$9=14,'Plantes en Vert'!AY113,IF($J$9=15,'Plantes en Vert'!AZ113,IF($J$9=16,'Plantes en Vert'!BA113,IF($J$9=17,'Plantes en Vert'!BB113,IF($J$9=18,'Plantes en Vert'!BC113,IF($J$9=19,'Plantes en Vert'!BD113,IF($J$9=20,'Plantes en Vert'!BE113,IF($J$9=21,'Plantes en Vert'!BF113,IF($J$9=22,'Plantes en Vert'!BG113,IF($J$9=23,'Plantes en Vert'!BH113,IF($J$9=24,'Plantes en Vert'!BI113,IF($J$9=25,'Plantes en Vert'!BJ113,IF($J$9=26,'Plantes en Vert'!BK113,IF($J$9=27,'Plantes en Vert'!BL113,IF($J$9=28,'Plantes en Vert'!BM113,IF($J$9=29,'Plantes en Vert'!BN113,IF($J$9=30,'Plantes en Vert'!BO113,IF($J$9=31,'Plantes en Vert'!BP113,IF($J$9=32,'Plantes en Vert'!BQ113,IF($J$9=33,'Plantes en Vert'!BR113,IF($J$9=34,'Plantes en Vert'!BS113,IF($J$9=35,'Plantes en Vert'!BT113,))))))))))))))))))))))))))))))))))))))))))))))))))))</f>
        <v>0</v>
      </c>
      <c r="K3365" s="103" t="str">
        <f>IF('Plantes en Vert'!R113=0,"","Erreur")</f>
        <v/>
      </c>
    </row>
    <row r="3366" spans="1:11" x14ac:dyDescent="0.25">
      <c r="A3366" s="103">
        <f>IF('Plantes en Vert'!A114&lt;&gt;"",'Plantes en Vert'!A114,"")</f>
        <v>24063</v>
      </c>
      <c r="B3366" s="103" t="str">
        <f>IF('Plantes en Vert'!L114&lt;&gt;"",'Plantes en Vert'!L114,"")</f>
        <v>Hall</v>
      </c>
      <c r="C3366" s="107" t="str">
        <f>IF('Plantes en Vert'!B114&lt;&gt;"",'Plantes en Vert'!B114,"")</f>
        <v>GERANIUM LIERRE DOUBLE</v>
      </c>
      <c r="D3366" s="107" t="str">
        <f>IF('Plantes en Vert'!C114&lt;&gt;"",'Plantes en Vert'!C114,"")</f>
        <v xml:space="preserve">Ruby pac </v>
      </c>
      <c r="E3366" s="103" t="str">
        <f>IF('Plantes en Vert'!H114&lt;&gt;"",'Plantes en Vert'!H114,"")</f>
        <v>Q. lim.</v>
      </c>
      <c r="F3366" s="103" t="str">
        <f>IF('Plantes en Vert'!E114&lt;&gt;"",'Plantes en Vert'!E114,"")</f>
        <v>B</v>
      </c>
      <c r="G3366" s="103" t="str">
        <f>IF('Plantes en Vert'!N114&lt;&gt;"",'Plantes en Vert'!N114,"")</f>
        <v>P1L</v>
      </c>
      <c r="H3366" s="103" t="str">
        <f>IF('Plantes en Vert'!I114&lt;&gt;"",'Plantes en Vert'!I114,"")</f>
        <v/>
      </c>
      <c r="I3366" s="103" t="str">
        <f>IF('Plantes en Vert'!J114&lt;&gt;"",'Plantes en Vert'!J114,"")</f>
        <v/>
      </c>
      <c r="J3366" s="103">
        <f>IF($J$9=36,'Plantes en Vert'!U114,IF($J$9=37,'Plantes en Vert'!V114,IF($J$9=38,'Plantes en Vert'!W114,IF($J$9=39,'Plantes en Vert'!X114,IF($J$9=40,'Plantes en Vert'!Y114,IF($J$9=41,'Plantes en Vert'!Z114,IF($J$9=42,'Plantes en Vert'!AA114,IF($J$9=43,'Plantes en Vert'!AB114,IF($J$9=44,'Plantes en Vert'!AC114,IF($J$9=45,'Plantes en Vert'!AD114,IF($J$9=46,'Plantes en Vert'!AE114,IF($J$9=47,'Plantes en Vert'!AF114,IF($J$9=48,'Plantes en Vert'!AG114,IF($J$9=49,'Plantes en Vert'!AH114,IF($J$9=50,'Plantes en Vert'!AI114,IF($J$9=51,'Plantes en Vert'!AJ114,IF($J$9=52,'Plantes en Vert'!AK114,IF($J$9=1,'Plantes en Vert'!AL114,IF($J$9=2,'Plantes en Vert'!AM114,IF($J$9=3,'Plantes en Vert'!AN114,IF($J$9=4,'Plantes en Vert'!AO114,IF($J$9=5,'Plantes en Vert'!AP114,IF($J$9=6,'Plantes en Vert'!AQ114,IF($J$9=7,'Plantes en Vert'!AR114,IF($J$9=8,'Plantes en Vert'!AS114,IF($J$9=9,'Plantes en Vert'!AT114,IF($J$9=10,'Plantes en Vert'!AU114,IF($J$9=11,'Plantes en Vert'!AV114,IF($J$9=12,'Plantes en Vert'!AW114,IF($J$9=13,'Plantes en Vert'!AX114,IF($J$9=14,'Plantes en Vert'!AY114,IF($J$9=15,'Plantes en Vert'!AZ114,IF($J$9=16,'Plantes en Vert'!BA114,IF($J$9=17,'Plantes en Vert'!BB114,IF($J$9=18,'Plantes en Vert'!BC114,IF($J$9=19,'Plantes en Vert'!BD114,IF($J$9=20,'Plantes en Vert'!BE114,IF($J$9=21,'Plantes en Vert'!BF114,IF($J$9=22,'Plantes en Vert'!BG114,IF($J$9=23,'Plantes en Vert'!BH114,IF($J$9=24,'Plantes en Vert'!BI114,IF($J$9=25,'Plantes en Vert'!BJ114,IF($J$9=26,'Plantes en Vert'!BK114,IF($J$9=27,'Plantes en Vert'!BL114,IF($J$9=28,'Plantes en Vert'!BM114,IF($J$9=29,'Plantes en Vert'!BN114,IF($J$9=30,'Plantes en Vert'!BO114,IF($J$9=31,'Plantes en Vert'!BP114,IF($J$9=32,'Plantes en Vert'!BQ114,IF($J$9=33,'Plantes en Vert'!BR114,IF($J$9=34,'Plantes en Vert'!BS114,IF($J$9=35,'Plantes en Vert'!BT114,))))))))))))))))))))))))))))))))))))))))))))))))))))</f>
        <v>0</v>
      </c>
      <c r="K3366" s="103" t="str">
        <f>IF('Plantes en Vert'!R114=0,"","Erreur")</f>
        <v/>
      </c>
    </row>
    <row r="3367" spans="1:11" x14ac:dyDescent="0.25">
      <c r="A3367" s="103">
        <f>IF('Plantes en Vert'!A115&lt;&gt;"",'Plantes en Vert'!A115,"")</f>
        <v>21935</v>
      </c>
      <c r="B3367" s="103" t="str">
        <f>IF('Plantes en Vert'!L115&lt;&gt;"",'Plantes en Vert'!L115,"")</f>
        <v>Hall</v>
      </c>
      <c r="C3367" s="107" t="str">
        <f>IF('Plantes en Vert'!B115&lt;&gt;"",'Plantes en Vert'!B115,"")</f>
        <v>GERANIUM LIERRE DOUBLE</v>
      </c>
      <c r="D3367" s="107" t="str">
        <f>IF('Plantes en Vert'!C115&lt;&gt;"",'Plantes en Vert'!C115,"")</f>
        <v xml:space="preserve">Doblino® Magenta technigera </v>
      </c>
      <c r="E3367" s="103" t="str">
        <f>IF('Plantes en Vert'!H115&lt;&gt;"",'Plantes en Vert'!H115,"")</f>
        <v>Q. lim.</v>
      </c>
      <c r="F3367" s="103" t="str">
        <f>IF('Plantes en Vert'!E115&lt;&gt;"",'Plantes en Vert'!E115,"")</f>
        <v>B</v>
      </c>
      <c r="G3367" s="103" t="str">
        <f>IF('Plantes en Vert'!N115&lt;&gt;"",'Plantes en Vert'!N115,"")</f>
        <v>P1L</v>
      </c>
      <c r="H3367" s="103" t="str">
        <f>IF('Plantes en Vert'!I115&lt;&gt;"",'Plantes en Vert'!I115,"")</f>
        <v/>
      </c>
      <c r="I3367" s="103" t="str">
        <f>IF('Plantes en Vert'!J115&lt;&gt;"",'Plantes en Vert'!J115,"")</f>
        <v/>
      </c>
      <c r="J3367" s="103">
        <f>IF($J$9=36,'Plantes en Vert'!U115,IF($J$9=37,'Plantes en Vert'!V115,IF($J$9=38,'Plantes en Vert'!W115,IF($J$9=39,'Plantes en Vert'!X115,IF($J$9=40,'Plantes en Vert'!Y115,IF($J$9=41,'Plantes en Vert'!Z115,IF($J$9=42,'Plantes en Vert'!AA115,IF($J$9=43,'Plantes en Vert'!AB115,IF($J$9=44,'Plantes en Vert'!AC115,IF($J$9=45,'Plantes en Vert'!AD115,IF($J$9=46,'Plantes en Vert'!AE115,IF($J$9=47,'Plantes en Vert'!AF115,IF($J$9=48,'Plantes en Vert'!AG115,IF($J$9=49,'Plantes en Vert'!AH115,IF($J$9=50,'Plantes en Vert'!AI115,IF($J$9=51,'Plantes en Vert'!AJ115,IF($J$9=52,'Plantes en Vert'!AK115,IF($J$9=1,'Plantes en Vert'!AL115,IF($J$9=2,'Plantes en Vert'!AM115,IF($J$9=3,'Plantes en Vert'!AN115,IF($J$9=4,'Plantes en Vert'!AO115,IF($J$9=5,'Plantes en Vert'!AP115,IF($J$9=6,'Plantes en Vert'!AQ115,IF($J$9=7,'Plantes en Vert'!AR115,IF($J$9=8,'Plantes en Vert'!AS115,IF($J$9=9,'Plantes en Vert'!AT115,IF($J$9=10,'Plantes en Vert'!AU115,IF($J$9=11,'Plantes en Vert'!AV115,IF($J$9=12,'Plantes en Vert'!AW115,IF($J$9=13,'Plantes en Vert'!AX115,IF($J$9=14,'Plantes en Vert'!AY115,IF($J$9=15,'Plantes en Vert'!AZ115,IF($J$9=16,'Plantes en Vert'!BA115,IF($J$9=17,'Plantes en Vert'!BB115,IF($J$9=18,'Plantes en Vert'!BC115,IF($J$9=19,'Plantes en Vert'!BD115,IF($J$9=20,'Plantes en Vert'!BE115,IF($J$9=21,'Plantes en Vert'!BF115,IF($J$9=22,'Plantes en Vert'!BG115,IF($J$9=23,'Plantes en Vert'!BH115,IF($J$9=24,'Plantes en Vert'!BI115,IF($J$9=25,'Plantes en Vert'!BJ115,IF($J$9=26,'Plantes en Vert'!BK115,IF($J$9=27,'Plantes en Vert'!BL115,IF($J$9=28,'Plantes en Vert'!BM115,IF($J$9=29,'Plantes en Vert'!BN115,IF($J$9=30,'Plantes en Vert'!BO115,IF($J$9=31,'Plantes en Vert'!BP115,IF($J$9=32,'Plantes en Vert'!BQ115,IF($J$9=33,'Plantes en Vert'!BR115,IF($J$9=34,'Plantes en Vert'!BS115,IF($J$9=35,'Plantes en Vert'!BT115,))))))))))))))))))))))))))))))))))))))))))))))))))))</f>
        <v>0</v>
      </c>
      <c r="K3367" s="103" t="str">
        <f>IF('Plantes en Vert'!R115=0,"","Erreur")</f>
        <v/>
      </c>
    </row>
    <row r="3368" spans="1:11" x14ac:dyDescent="0.25">
      <c r="A3368" s="450"/>
      <c r="B3368" s="450"/>
      <c r="C3368" s="451" t="s">
        <v>1900</v>
      </c>
      <c r="D3368" s="451"/>
      <c r="E3368" s="450"/>
      <c r="F3368" s="450"/>
      <c r="G3368" s="450"/>
      <c r="H3368" s="450"/>
      <c r="I3368" s="450"/>
      <c r="J3368" s="450">
        <f>SUBTOTAL(9,J3362:J3367)</f>
        <v>0</v>
      </c>
      <c r="K3368" s="450"/>
    </row>
    <row r="3369" spans="1:11" x14ac:dyDescent="0.25">
      <c r="A3369" s="103" t="str">
        <f>IF('Plantes en Vert'!A116&lt;&gt;"",'Plantes en Vert'!A116,"")</f>
        <v/>
      </c>
      <c r="B3369" s="103" t="str">
        <f>IF('Plantes en Vert'!L116&lt;&gt;"",'Plantes en Vert'!L116,"")</f>
        <v>E</v>
      </c>
      <c r="C3369" s="107" t="str">
        <f>IF('Plantes en Vert'!B116&lt;&gt;"",'Plantes en Vert'!B116,"")</f>
        <v>GERANIUM LIERRE DOUBLE PANACHÉ</v>
      </c>
      <c r="D3369" s="107" t="str">
        <f>IF('Plantes en Vert'!C116&lt;&gt;"",'Plantes en Vert'!C116,"")</f>
        <v/>
      </c>
      <c r="E3369" s="103" t="str">
        <f>IF('Plantes en Vert'!H116&lt;&gt;"",'Plantes en Vert'!H116,"")</f>
        <v/>
      </c>
      <c r="F3369" s="103" t="str">
        <f>IF('Plantes en Vert'!E116&lt;&gt;"",'Plantes en Vert'!E116,"")</f>
        <v/>
      </c>
      <c r="G3369" s="103" t="str">
        <f>IF('Plantes en Vert'!N116&lt;&gt;"",'Plantes en Vert'!N116,"")</f>
        <v/>
      </c>
      <c r="H3369" s="103" t="str">
        <f>IF('Plantes en Vert'!I116&lt;&gt;"",'Plantes en Vert'!I116,"")</f>
        <v/>
      </c>
      <c r="I3369" s="103" t="str">
        <f>IF('Plantes en Vert'!J116&lt;&gt;"",'Plantes en Vert'!J116,"")</f>
        <v/>
      </c>
      <c r="J3369" s="103">
        <f>IF($J$9=36,'Plantes en Vert'!U116,IF($J$9=37,'Plantes en Vert'!V116,IF($J$9=38,'Plantes en Vert'!W116,IF($J$9=39,'Plantes en Vert'!X116,IF($J$9=40,'Plantes en Vert'!Y116,IF($J$9=41,'Plantes en Vert'!Z116,IF($J$9=42,'Plantes en Vert'!AA116,IF($J$9=43,'Plantes en Vert'!AB116,IF($J$9=44,'Plantes en Vert'!AC116,IF($J$9=45,'Plantes en Vert'!AD116,IF($J$9=46,'Plantes en Vert'!AE116,IF($J$9=47,'Plantes en Vert'!AF116,IF($J$9=48,'Plantes en Vert'!AG116,IF($J$9=49,'Plantes en Vert'!AH116,IF($J$9=50,'Plantes en Vert'!AI116,IF($J$9=51,'Plantes en Vert'!AJ116,IF($J$9=52,'Plantes en Vert'!AK116,IF($J$9=1,'Plantes en Vert'!AL116,IF($J$9=2,'Plantes en Vert'!AM116,IF($J$9=3,'Plantes en Vert'!AN116,IF($J$9=4,'Plantes en Vert'!AO116,IF($J$9=5,'Plantes en Vert'!AP116,IF($J$9=6,'Plantes en Vert'!AQ116,IF($J$9=7,'Plantes en Vert'!AR116,IF($J$9=8,'Plantes en Vert'!AS116,IF($J$9=9,'Plantes en Vert'!AT116,IF($J$9=10,'Plantes en Vert'!AU116,IF($J$9=11,'Plantes en Vert'!AV116,IF($J$9=12,'Plantes en Vert'!AW116,IF($J$9=13,'Plantes en Vert'!AX116,IF($J$9=14,'Plantes en Vert'!AY116,IF($J$9=15,'Plantes en Vert'!AZ116,IF($J$9=16,'Plantes en Vert'!BA116,IF($J$9=17,'Plantes en Vert'!BB116,IF($J$9=18,'Plantes en Vert'!BC116,IF($J$9=19,'Plantes en Vert'!BD116,IF($J$9=20,'Plantes en Vert'!BE116,IF($J$9=21,'Plantes en Vert'!BF116,IF($J$9=22,'Plantes en Vert'!BG116,IF($J$9=23,'Plantes en Vert'!BH116,IF($J$9=24,'Plantes en Vert'!BI116,IF($J$9=25,'Plantes en Vert'!BJ116,IF($J$9=26,'Plantes en Vert'!BK116,IF($J$9=27,'Plantes en Vert'!BL116,IF($J$9=28,'Plantes en Vert'!BM116,IF($J$9=29,'Plantes en Vert'!BN116,IF($J$9=30,'Plantes en Vert'!BO116,IF($J$9=31,'Plantes en Vert'!BP116,IF($J$9=32,'Plantes en Vert'!BQ116,IF($J$9=33,'Plantes en Vert'!BR116,IF($J$9=34,'Plantes en Vert'!BS116,IF($J$9=35,'Plantes en Vert'!BT116,))))))))))))))))))))))))))))))))))))))))))))))))))))</f>
        <v>0</v>
      </c>
      <c r="K3369" s="103" t="str">
        <f>IF('Plantes en Vert'!R116=0,"","Erreur")</f>
        <v/>
      </c>
    </row>
    <row r="3370" spans="1:11" x14ac:dyDescent="0.25">
      <c r="A3370" s="103">
        <f>IF('Plantes en Vert'!A117&lt;&gt;"",'Plantes en Vert'!A117,"")</f>
        <v>21939</v>
      </c>
      <c r="B3370" s="103" t="str">
        <f>IF('Plantes en Vert'!L117&lt;&gt;"",'Plantes en Vert'!L117,"")</f>
        <v>Hall</v>
      </c>
      <c r="C3370" s="107" t="str">
        <f>IF('Plantes en Vert'!B117&lt;&gt;"",'Plantes en Vert'!B117,"")</f>
        <v>GERANIUM LIERRE DOUBLE</v>
      </c>
      <c r="D3370" s="107" t="str">
        <f>IF('Plantes en Vert'!C117&lt;&gt;"",'Plantes en Vert'!C117,"")</f>
        <v xml:space="preserve">Doblino® Magenta Bicolore technigera </v>
      </c>
      <c r="E3370" s="103" t="str">
        <f>IF('Plantes en Vert'!H117&lt;&gt;"",'Plantes en Vert'!H117,"")</f>
        <v>Q. lim.</v>
      </c>
      <c r="F3370" s="103" t="str">
        <f>IF('Plantes en Vert'!E117&lt;&gt;"",'Plantes en Vert'!E117,"")</f>
        <v>B</v>
      </c>
      <c r="G3370" s="103" t="str">
        <f>IF('Plantes en Vert'!N117&lt;&gt;"",'Plantes en Vert'!N117,"")</f>
        <v>P1L</v>
      </c>
      <c r="H3370" s="103" t="str">
        <f>IF('Plantes en Vert'!I117&lt;&gt;"",'Plantes en Vert'!I117,"")</f>
        <v/>
      </c>
      <c r="I3370" s="103" t="str">
        <f>IF('Plantes en Vert'!J117&lt;&gt;"",'Plantes en Vert'!J117,"")</f>
        <v/>
      </c>
      <c r="J3370" s="103">
        <f>IF($J$9=36,'Plantes en Vert'!U117,IF($J$9=37,'Plantes en Vert'!V117,IF($J$9=38,'Plantes en Vert'!W117,IF($J$9=39,'Plantes en Vert'!X117,IF($J$9=40,'Plantes en Vert'!Y117,IF($J$9=41,'Plantes en Vert'!Z117,IF($J$9=42,'Plantes en Vert'!AA117,IF($J$9=43,'Plantes en Vert'!AB117,IF($J$9=44,'Plantes en Vert'!AC117,IF($J$9=45,'Plantes en Vert'!AD117,IF($J$9=46,'Plantes en Vert'!AE117,IF($J$9=47,'Plantes en Vert'!AF117,IF($J$9=48,'Plantes en Vert'!AG117,IF($J$9=49,'Plantes en Vert'!AH117,IF($J$9=50,'Plantes en Vert'!AI117,IF($J$9=51,'Plantes en Vert'!AJ117,IF($J$9=52,'Plantes en Vert'!AK117,IF($J$9=1,'Plantes en Vert'!AL117,IF($J$9=2,'Plantes en Vert'!AM117,IF($J$9=3,'Plantes en Vert'!AN117,IF($J$9=4,'Plantes en Vert'!AO117,IF($J$9=5,'Plantes en Vert'!AP117,IF($J$9=6,'Plantes en Vert'!AQ117,IF($J$9=7,'Plantes en Vert'!AR117,IF($J$9=8,'Plantes en Vert'!AS117,IF($J$9=9,'Plantes en Vert'!AT117,IF($J$9=10,'Plantes en Vert'!AU117,IF($J$9=11,'Plantes en Vert'!AV117,IF($J$9=12,'Plantes en Vert'!AW117,IF($J$9=13,'Plantes en Vert'!AX117,IF($J$9=14,'Plantes en Vert'!AY117,IF($J$9=15,'Plantes en Vert'!AZ117,IF($J$9=16,'Plantes en Vert'!BA117,IF($J$9=17,'Plantes en Vert'!BB117,IF($J$9=18,'Plantes en Vert'!BC117,IF($J$9=19,'Plantes en Vert'!BD117,IF($J$9=20,'Plantes en Vert'!BE117,IF($J$9=21,'Plantes en Vert'!BF117,IF($J$9=22,'Plantes en Vert'!BG117,IF($J$9=23,'Plantes en Vert'!BH117,IF($J$9=24,'Plantes en Vert'!BI117,IF($J$9=25,'Plantes en Vert'!BJ117,IF($J$9=26,'Plantes en Vert'!BK117,IF($J$9=27,'Plantes en Vert'!BL117,IF($J$9=28,'Plantes en Vert'!BM117,IF($J$9=29,'Plantes en Vert'!BN117,IF($J$9=30,'Plantes en Vert'!BO117,IF($J$9=31,'Plantes en Vert'!BP117,IF($J$9=32,'Plantes en Vert'!BQ117,IF($J$9=33,'Plantes en Vert'!BR117,IF($J$9=34,'Plantes en Vert'!BS117,IF($J$9=35,'Plantes en Vert'!BT117,))))))))))))))))))))))))))))))))))))))))))))))))))))</f>
        <v>0</v>
      </c>
      <c r="K3370" s="103" t="str">
        <f>IF('Plantes en Vert'!R117=0,"","Erreur")</f>
        <v/>
      </c>
    </row>
    <row r="3371" spans="1:11" x14ac:dyDescent="0.25">
      <c r="A3371" s="103">
        <f>IF('Plantes en Vert'!A118&lt;&gt;"",'Plantes en Vert'!A118,"")</f>
        <v>25891</v>
      </c>
      <c r="B3371" s="103" t="str">
        <f>IF('Plantes en Vert'!L118&lt;&gt;"",'Plantes en Vert'!L118,"")</f>
        <v>Hall</v>
      </c>
      <c r="C3371" s="107" t="str">
        <f>IF('Plantes en Vert'!B118&lt;&gt;"",'Plantes en Vert'!B118,"")</f>
        <v>GERANIUM LIERRE DOUBLE</v>
      </c>
      <c r="D3371" s="107" t="str">
        <f>IF('Plantes en Vert'!C118&lt;&gt;"",'Plantes en Vert'!C118,"")</f>
        <v xml:space="preserve">Mexica Ruby pac </v>
      </c>
      <c r="E3371" s="103" t="str">
        <f>IF('Plantes en Vert'!H118&lt;&gt;"",'Plantes en Vert'!H118,"")</f>
        <v>Q. lim.</v>
      </c>
      <c r="F3371" s="103" t="str">
        <f>IF('Plantes en Vert'!E118&lt;&gt;"",'Plantes en Vert'!E118,"")</f>
        <v>B</v>
      </c>
      <c r="G3371" s="103" t="str">
        <f>IF('Plantes en Vert'!N118&lt;&gt;"",'Plantes en Vert'!N118,"")</f>
        <v>P1L</v>
      </c>
      <c r="H3371" s="103" t="str">
        <f>IF('Plantes en Vert'!I118&lt;&gt;"",'Plantes en Vert'!I118,"")</f>
        <v/>
      </c>
      <c r="I3371" s="103" t="str">
        <f>IF('Plantes en Vert'!J118&lt;&gt;"",'Plantes en Vert'!J118,"")</f>
        <v/>
      </c>
      <c r="J3371" s="103">
        <f>IF($J$9=36,'Plantes en Vert'!U118,IF($J$9=37,'Plantes en Vert'!V118,IF($J$9=38,'Plantes en Vert'!W118,IF($J$9=39,'Plantes en Vert'!X118,IF($J$9=40,'Plantes en Vert'!Y118,IF($J$9=41,'Plantes en Vert'!Z118,IF($J$9=42,'Plantes en Vert'!AA118,IF($J$9=43,'Plantes en Vert'!AB118,IF($J$9=44,'Plantes en Vert'!AC118,IF($J$9=45,'Plantes en Vert'!AD118,IF($J$9=46,'Plantes en Vert'!AE118,IF($J$9=47,'Plantes en Vert'!AF118,IF($J$9=48,'Plantes en Vert'!AG118,IF($J$9=49,'Plantes en Vert'!AH118,IF($J$9=50,'Plantes en Vert'!AI118,IF($J$9=51,'Plantes en Vert'!AJ118,IF($J$9=52,'Plantes en Vert'!AK118,IF($J$9=1,'Plantes en Vert'!AL118,IF($J$9=2,'Plantes en Vert'!AM118,IF($J$9=3,'Plantes en Vert'!AN118,IF($J$9=4,'Plantes en Vert'!AO118,IF($J$9=5,'Plantes en Vert'!AP118,IF($J$9=6,'Plantes en Vert'!AQ118,IF($J$9=7,'Plantes en Vert'!AR118,IF($J$9=8,'Plantes en Vert'!AS118,IF($J$9=9,'Plantes en Vert'!AT118,IF($J$9=10,'Plantes en Vert'!AU118,IF($J$9=11,'Plantes en Vert'!AV118,IF($J$9=12,'Plantes en Vert'!AW118,IF($J$9=13,'Plantes en Vert'!AX118,IF($J$9=14,'Plantes en Vert'!AY118,IF($J$9=15,'Plantes en Vert'!AZ118,IF($J$9=16,'Plantes en Vert'!BA118,IF($J$9=17,'Plantes en Vert'!BB118,IF($J$9=18,'Plantes en Vert'!BC118,IF($J$9=19,'Plantes en Vert'!BD118,IF($J$9=20,'Plantes en Vert'!BE118,IF($J$9=21,'Plantes en Vert'!BF118,IF($J$9=22,'Plantes en Vert'!BG118,IF($J$9=23,'Plantes en Vert'!BH118,IF($J$9=24,'Plantes en Vert'!BI118,IF($J$9=25,'Plantes en Vert'!BJ118,IF($J$9=26,'Plantes en Vert'!BK118,IF($J$9=27,'Plantes en Vert'!BL118,IF($J$9=28,'Plantes en Vert'!BM118,IF($J$9=29,'Plantes en Vert'!BN118,IF($J$9=30,'Plantes en Vert'!BO118,IF($J$9=31,'Plantes en Vert'!BP118,IF($J$9=32,'Plantes en Vert'!BQ118,IF($J$9=33,'Plantes en Vert'!BR118,IF($J$9=34,'Plantes en Vert'!BS118,IF($J$9=35,'Plantes en Vert'!BT118,))))))))))))))))))))))))))))))))))))))))))))))))))))</f>
        <v>0</v>
      </c>
      <c r="K3371" s="103" t="str">
        <f>IF('Plantes en Vert'!R118=0,"","Erreur")</f>
        <v/>
      </c>
    </row>
    <row r="3372" spans="1:11" x14ac:dyDescent="0.25">
      <c r="A3372" s="103">
        <f>IF('Plantes en Vert'!A119&lt;&gt;"",'Plantes en Vert'!A119,"")</f>
        <v>21941</v>
      </c>
      <c r="B3372" s="103" t="str">
        <f>IF('Plantes en Vert'!L119&lt;&gt;"",'Plantes en Vert'!L119,"")</f>
        <v>Hall</v>
      </c>
      <c r="C3372" s="107" t="str">
        <f>IF('Plantes en Vert'!B119&lt;&gt;"",'Plantes en Vert'!B119,"")</f>
        <v>GERANIUM LIERRE DOUBLE</v>
      </c>
      <c r="D3372" s="107" t="str">
        <f>IF('Plantes en Vert'!C119&lt;&gt;"",'Plantes en Vert'!C119,"")</f>
        <v xml:space="preserve">Doblino® Rouge Foncé Bicolore technigera </v>
      </c>
      <c r="E3372" s="103" t="str">
        <f>IF('Plantes en Vert'!H119&lt;&gt;"",'Plantes en Vert'!H119,"")</f>
        <v>Q. lim.</v>
      </c>
      <c r="F3372" s="103" t="str">
        <f>IF('Plantes en Vert'!E119&lt;&gt;"",'Plantes en Vert'!E119,"")</f>
        <v>B</v>
      </c>
      <c r="G3372" s="103" t="str">
        <f>IF('Plantes en Vert'!N119&lt;&gt;"",'Plantes en Vert'!N119,"")</f>
        <v>P1L</v>
      </c>
      <c r="H3372" s="103" t="str">
        <f>IF('Plantes en Vert'!I119&lt;&gt;"",'Plantes en Vert'!I119,"")</f>
        <v/>
      </c>
      <c r="I3372" s="103" t="str">
        <f>IF('Plantes en Vert'!J119&lt;&gt;"",'Plantes en Vert'!J119,"")</f>
        <v/>
      </c>
      <c r="J3372" s="103">
        <f>IF($J$9=36,'Plantes en Vert'!U119,IF($J$9=37,'Plantes en Vert'!V119,IF($J$9=38,'Plantes en Vert'!W119,IF($J$9=39,'Plantes en Vert'!X119,IF($J$9=40,'Plantes en Vert'!Y119,IF($J$9=41,'Plantes en Vert'!Z119,IF($J$9=42,'Plantes en Vert'!AA119,IF($J$9=43,'Plantes en Vert'!AB119,IF($J$9=44,'Plantes en Vert'!AC119,IF($J$9=45,'Plantes en Vert'!AD119,IF($J$9=46,'Plantes en Vert'!AE119,IF($J$9=47,'Plantes en Vert'!AF119,IF($J$9=48,'Plantes en Vert'!AG119,IF($J$9=49,'Plantes en Vert'!AH119,IF($J$9=50,'Plantes en Vert'!AI119,IF($J$9=51,'Plantes en Vert'!AJ119,IF($J$9=52,'Plantes en Vert'!AK119,IF($J$9=1,'Plantes en Vert'!AL119,IF($J$9=2,'Plantes en Vert'!AM119,IF($J$9=3,'Plantes en Vert'!AN119,IF($J$9=4,'Plantes en Vert'!AO119,IF($J$9=5,'Plantes en Vert'!AP119,IF($J$9=6,'Plantes en Vert'!AQ119,IF($J$9=7,'Plantes en Vert'!AR119,IF($J$9=8,'Plantes en Vert'!AS119,IF($J$9=9,'Plantes en Vert'!AT119,IF($J$9=10,'Plantes en Vert'!AU119,IF($J$9=11,'Plantes en Vert'!AV119,IF($J$9=12,'Plantes en Vert'!AW119,IF($J$9=13,'Plantes en Vert'!AX119,IF($J$9=14,'Plantes en Vert'!AY119,IF($J$9=15,'Plantes en Vert'!AZ119,IF($J$9=16,'Plantes en Vert'!BA119,IF($J$9=17,'Plantes en Vert'!BB119,IF($J$9=18,'Plantes en Vert'!BC119,IF($J$9=19,'Plantes en Vert'!BD119,IF($J$9=20,'Plantes en Vert'!BE119,IF($J$9=21,'Plantes en Vert'!BF119,IF($J$9=22,'Plantes en Vert'!BG119,IF($J$9=23,'Plantes en Vert'!BH119,IF($J$9=24,'Plantes en Vert'!BI119,IF($J$9=25,'Plantes en Vert'!BJ119,IF($J$9=26,'Plantes en Vert'!BK119,IF($J$9=27,'Plantes en Vert'!BL119,IF($J$9=28,'Plantes en Vert'!BM119,IF($J$9=29,'Plantes en Vert'!BN119,IF($J$9=30,'Plantes en Vert'!BO119,IF($J$9=31,'Plantes en Vert'!BP119,IF($J$9=32,'Plantes en Vert'!BQ119,IF($J$9=33,'Plantes en Vert'!BR119,IF($J$9=34,'Plantes en Vert'!BS119,IF($J$9=35,'Plantes en Vert'!BT119,))))))))))))))))))))))))))))))))))))))))))))))))))))</f>
        <v>0</v>
      </c>
      <c r="K3372" s="103" t="str">
        <f>IF('Plantes en Vert'!R119=0,"","Erreur")</f>
        <v/>
      </c>
    </row>
    <row r="3373" spans="1:11" x14ac:dyDescent="0.25">
      <c r="A3373" s="103">
        <f>IF('Plantes en Vert'!A120&lt;&gt;"",'Plantes en Vert'!A120,"")</f>
        <v>21937</v>
      </c>
      <c r="B3373" s="103" t="str">
        <f>IF('Plantes en Vert'!L120&lt;&gt;"",'Plantes en Vert'!L120,"")</f>
        <v>Hall</v>
      </c>
      <c r="C3373" s="107" t="str">
        <f>IF('Plantes en Vert'!B120&lt;&gt;"",'Plantes en Vert'!B120,"")</f>
        <v>GERANIUM LIERRE DOUBLE</v>
      </c>
      <c r="D3373" s="107" t="str">
        <f>IF('Plantes en Vert'!C120&lt;&gt;"",'Plantes en Vert'!C120,"")</f>
        <v xml:space="preserve">Doblino® Framboise Bicolore technigera </v>
      </c>
      <c r="E3373" s="103" t="str">
        <f>IF('Plantes en Vert'!H120&lt;&gt;"",'Plantes en Vert'!H120,"")</f>
        <v>Q. lim.</v>
      </c>
      <c r="F3373" s="103" t="str">
        <f>IF('Plantes en Vert'!E120&lt;&gt;"",'Plantes en Vert'!E120,"")</f>
        <v>B</v>
      </c>
      <c r="G3373" s="103" t="str">
        <f>IF('Plantes en Vert'!N120&lt;&gt;"",'Plantes en Vert'!N120,"")</f>
        <v>P1L</v>
      </c>
      <c r="H3373" s="103" t="str">
        <f>IF('Plantes en Vert'!I120&lt;&gt;"",'Plantes en Vert'!I120,"")</f>
        <v/>
      </c>
      <c r="I3373" s="103" t="str">
        <f>IF('Plantes en Vert'!J120&lt;&gt;"",'Plantes en Vert'!J120,"")</f>
        <v/>
      </c>
      <c r="J3373" s="103">
        <f>IF($J$9=36,'Plantes en Vert'!U120,IF($J$9=37,'Plantes en Vert'!V120,IF($J$9=38,'Plantes en Vert'!W120,IF($J$9=39,'Plantes en Vert'!X120,IF($J$9=40,'Plantes en Vert'!Y120,IF($J$9=41,'Plantes en Vert'!Z120,IF($J$9=42,'Plantes en Vert'!AA120,IF($J$9=43,'Plantes en Vert'!AB120,IF($J$9=44,'Plantes en Vert'!AC120,IF($J$9=45,'Plantes en Vert'!AD120,IF($J$9=46,'Plantes en Vert'!AE120,IF($J$9=47,'Plantes en Vert'!AF120,IF($J$9=48,'Plantes en Vert'!AG120,IF($J$9=49,'Plantes en Vert'!AH120,IF($J$9=50,'Plantes en Vert'!AI120,IF($J$9=51,'Plantes en Vert'!AJ120,IF($J$9=52,'Plantes en Vert'!AK120,IF($J$9=1,'Plantes en Vert'!AL120,IF($J$9=2,'Plantes en Vert'!AM120,IF($J$9=3,'Plantes en Vert'!AN120,IF($J$9=4,'Plantes en Vert'!AO120,IF($J$9=5,'Plantes en Vert'!AP120,IF($J$9=6,'Plantes en Vert'!AQ120,IF($J$9=7,'Plantes en Vert'!AR120,IF($J$9=8,'Plantes en Vert'!AS120,IF($J$9=9,'Plantes en Vert'!AT120,IF($J$9=10,'Plantes en Vert'!AU120,IF($J$9=11,'Plantes en Vert'!AV120,IF($J$9=12,'Plantes en Vert'!AW120,IF($J$9=13,'Plantes en Vert'!AX120,IF($J$9=14,'Plantes en Vert'!AY120,IF($J$9=15,'Plantes en Vert'!AZ120,IF($J$9=16,'Plantes en Vert'!BA120,IF($J$9=17,'Plantes en Vert'!BB120,IF($J$9=18,'Plantes en Vert'!BC120,IF($J$9=19,'Plantes en Vert'!BD120,IF($J$9=20,'Plantes en Vert'!BE120,IF($J$9=21,'Plantes en Vert'!BF120,IF($J$9=22,'Plantes en Vert'!BG120,IF($J$9=23,'Plantes en Vert'!BH120,IF($J$9=24,'Plantes en Vert'!BI120,IF($J$9=25,'Plantes en Vert'!BJ120,IF($J$9=26,'Plantes en Vert'!BK120,IF($J$9=27,'Plantes en Vert'!BL120,IF($J$9=28,'Plantes en Vert'!BM120,IF($J$9=29,'Plantes en Vert'!BN120,IF($J$9=30,'Plantes en Vert'!BO120,IF($J$9=31,'Plantes en Vert'!BP120,IF($J$9=32,'Plantes en Vert'!BQ120,IF($J$9=33,'Plantes en Vert'!BR120,IF($J$9=34,'Plantes en Vert'!BS120,IF($J$9=35,'Plantes en Vert'!BT120,))))))))))))))))))))))))))))))))))))))))))))))))))))</f>
        <v>0</v>
      </c>
      <c r="K3373" s="103" t="str">
        <f>IF('Plantes en Vert'!R120=0,"","Erreur")</f>
        <v/>
      </c>
    </row>
    <row r="3374" spans="1:11" x14ac:dyDescent="0.25">
      <c r="A3374" s="450"/>
      <c r="B3374" s="450"/>
      <c r="C3374" s="451" t="s">
        <v>1900</v>
      </c>
      <c r="D3374" s="451"/>
      <c r="E3374" s="450"/>
      <c r="F3374" s="450"/>
      <c r="G3374" s="450"/>
      <c r="H3374" s="450"/>
      <c r="I3374" s="450"/>
      <c r="J3374" s="450">
        <f>SUBTOTAL(9,J3369:J3373)</f>
        <v>0</v>
      </c>
      <c r="K3374" s="450"/>
    </row>
    <row r="3375" spans="1:11" x14ac:dyDescent="0.25">
      <c r="A3375" s="103" t="str">
        <f>IF('Plantes en Vert'!A121&lt;&gt;"",'Plantes en Vert'!A121,"")</f>
        <v/>
      </c>
      <c r="B3375" s="103" t="str">
        <f>IF('Plantes en Vert'!L121&lt;&gt;"",'Plantes en Vert'!L121,"")</f>
        <v>L</v>
      </c>
      <c r="C3375" s="107" t="str">
        <f>IF('Plantes en Vert'!B121&lt;&gt;"",'Plantes en Vert'!B121,"")</f>
        <v>GERANIUM INTERSPECIFIQUE</v>
      </c>
      <c r="D3375" s="107" t="str">
        <f>IF('Plantes en Vert'!C121&lt;&gt;"",'Plantes en Vert'!C121,"")</f>
        <v/>
      </c>
      <c r="E3375" s="103" t="str">
        <f>IF('Plantes en Vert'!H121&lt;&gt;"",'Plantes en Vert'!H121,"")</f>
        <v/>
      </c>
      <c r="F3375" s="103" t="str">
        <f>IF('Plantes en Vert'!E121&lt;&gt;"",'Plantes en Vert'!E121,"")</f>
        <v/>
      </c>
      <c r="G3375" s="103" t="str">
        <f>IF('Plantes en Vert'!N121&lt;&gt;"",'Plantes en Vert'!N121,"")</f>
        <v/>
      </c>
      <c r="H3375" s="103" t="str">
        <f>IF('Plantes en Vert'!I121&lt;&gt;"",'Plantes en Vert'!I121,"")</f>
        <v/>
      </c>
      <c r="I3375" s="103" t="str">
        <f>IF('Plantes en Vert'!J121&lt;&gt;"",'Plantes en Vert'!J121,"")</f>
        <v/>
      </c>
      <c r="J3375" s="103">
        <f>IF($J$9=36,'Plantes en Vert'!U121,IF($J$9=37,'Plantes en Vert'!V121,IF($J$9=38,'Plantes en Vert'!W121,IF($J$9=39,'Plantes en Vert'!X121,IF($J$9=40,'Plantes en Vert'!Y121,IF($J$9=41,'Plantes en Vert'!Z121,IF($J$9=42,'Plantes en Vert'!AA121,IF($J$9=43,'Plantes en Vert'!AB121,IF($J$9=44,'Plantes en Vert'!AC121,IF($J$9=45,'Plantes en Vert'!AD121,IF($J$9=46,'Plantes en Vert'!AE121,IF($J$9=47,'Plantes en Vert'!AF121,IF($J$9=48,'Plantes en Vert'!AG121,IF($J$9=49,'Plantes en Vert'!AH121,IF($J$9=50,'Plantes en Vert'!AI121,IF($J$9=51,'Plantes en Vert'!AJ121,IF($J$9=52,'Plantes en Vert'!AK121,IF($J$9=1,'Plantes en Vert'!AL121,IF($J$9=2,'Plantes en Vert'!AM121,IF($J$9=3,'Plantes en Vert'!AN121,IF($J$9=4,'Plantes en Vert'!AO121,IF($J$9=5,'Plantes en Vert'!AP121,IF($J$9=6,'Plantes en Vert'!AQ121,IF($J$9=7,'Plantes en Vert'!AR121,IF($J$9=8,'Plantes en Vert'!AS121,IF($J$9=9,'Plantes en Vert'!AT121,IF($J$9=10,'Plantes en Vert'!AU121,IF($J$9=11,'Plantes en Vert'!AV121,IF($J$9=12,'Plantes en Vert'!AW121,IF($J$9=13,'Plantes en Vert'!AX121,IF($J$9=14,'Plantes en Vert'!AY121,IF($J$9=15,'Plantes en Vert'!AZ121,IF($J$9=16,'Plantes en Vert'!BA121,IF($J$9=17,'Plantes en Vert'!BB121,IF($J$9=18,'Plantes en Vert'!BC121,IF($J$9=19,'Plantes en Vert'!BD121,IF($J$9=20,'Plantes en Vert'!BE121,IF($J$9=21,'Plantes en Vert'!BF121,IF($J$9=22,'Plantes en Vert'!BG121,IF($J$9=23,'Plantes en Vert'!BH121,IF($J$9=24,'Plantes en Vert'!BI121,IF($J$9=25,'Plantes en Vert'!BJ121,IF($J$9=26,'Plantes en Vert'!BK121,IF($J$9=27,'Plantes en Vert'!BL121,IF($J$9=28,'Plantes en Vert'!BM121,IF($J$9=29,'Plantes en Vert'!BN121,IF($J$9=30,'Plantes en Vert'!BO121,IF($J$9=31,'Plantes en Vert'!BP121,IF($J$9=32,'Plantes en Vert'!BQ121,IF($J$9=33,'Plantes en Vert'!BR121,IF($J$9=34,'Plantes en Vert'!BS121,IF($J$9=35,'Plantes en Vert'!BT121,))))))))))))))))))))))))))))))))))))))))))))))))))))</f>
        <v>0</v>
      </c>
      <c r="K3375" s="103" t="str">
        <f>IF('Plantes en Vert'!R121=0,"","Erreur")</f>
        <v/>
      </c>
    </row>
    <row r="3376" spans="1:11" x14ac:dyDescent="0.25">
      <c r="A3376" s="103" t="str">
        <f>IF('Plantes en Vert'!A122&lt;&gt;"",'Plantes en Vert'!A122,"")</f>
        <v/>
      </c>
      <c r="B3376" s="103" t="str">
        <f>IF('Plantes en Vert'!L122&lt;&gt;"",'Plantes en Vert'!L122,"")</f>
        <v>E</v>
      </c>
      <c r="C3376" s="107" t="str">
        <f>IF('Plantes en Vert'!B122&lt;&gt;"",'Plantes en Vert'!B122,"")</f>
        <v>GERANIUM INTERSPECIFIQUE MARCADA</v>
      </c>
      <c r="D3376" s="107" t="str">
        <f>IF('Plantes en Vert'!C122&lt;&gt;"",'Plantes en Vert'!C122,"")</f>
        <v/>
      </c>
      <c r="E3376" s="103" t="str">
        <f>IF('Plantes en Vert'!H122&lt;&gt;"",'Plantes en Vert'!H122,"")</f>
        <v/>
      </c>
      <c r="F3376" s="103" t="str">
        <f>IF('Plantes en Vert'!E122&lt;&gt;"",'Plantes en Vert'!E122,"")</f>
        <v/>
      </c>
      <c r="G3376" s="103" t="str">
        <f>IF('Plantes en Vert'!N122&lt;&gt;"",'Plantes en Vert'!N122,"")</f>
        <v/>
      </c>
      <c r="H3376" s="103" t="str">
        <f>IF('Plantes en Vert'!I122&lt;&gt;"",'Plantes en Vert'!I122,"")</f>
        <v/>
      </c>
      <c r="I3376" s="103" t="str">
        <f>IF('Plantes en Vert'!J122&lt;&gt;"",'Plantes en Vert'!J122,"")</f>
        <v/>
      </c>
      <c r="J3376" s="103">
        <f>IF($J$9=36,'Plantes en Vert'!U122,IF($J$9=37,'Plantes en Vert'!V122,IF($J$9=38,'Plantes en Vert'!W122,IF($J$9=39,'Plantes en Vert'!X122,IF($J$9=40,'Plantes en Vert'!Y122,IF($J$9=41,'Plantes en Vert'!Z122,IF($J$9=42,'Plantes en Vert'!AA122,IF($J$9=43,'Plantes en Vert'!AB122,IF($J$9=44,'Plantes en Vert'!AC122,IF($J$9=45,'Plantes en Vert'!AD122,IF($J$9=46,'Plantes en Vert'!AE122,IF($J$9=47,'Plantes en Vert'!AF122,IF($J$9=48,'Plantes en Vert'!AG122,IF($J$9=49,'Plantes en Vert'!AH122,IF($J$9=50,'Plantes en Vert'!AI122,IF($J$9=51,'Plantes en Vert'!AJ122,IF($J$9=52,'Plantes en Vert'!AK122,IF($J$9=1,'Plantes en Vert'!AL122,IF($J$9=2,'Plantes en Vert'!AM122,IF($J$9=3,'Plantes en Vert'!AN122,IF($J$9=4,'Plantes en Vert'!AO122,IF($J$9=5,'Plantes en Vert'!AP122,IF($J$9=6,'Plantes en Vert'!AQ122,IF($J$9=7,'Plantes en Vert'!AR122,IF($J$9=8,'Plantes en Vert'!AS122,IF($J$9=9,'Plantes en Vert'!AT122,IF($J$9=10,'Plantes en Vert'!AU122,IF($J$9=11,'Plantes en Vert'!AV122,IF($J$9=12,'Plantes en Vert'!AW122,IF($J$9=13,'Plantes en Vert'!AX122,IF($J$9=14,'Plantes en Vert'!AY122,IF($J$9=15,'Plantes en Vert'!AZ122,IF($J$9=16,'Plantes en Vert'!BA122,IF($J$9=17,'Plantes en Vert'!BB122,IF($J$9=18,'Plantes en Vert'!BC122,IF($J$9=19,'Plantes en Vert'!BD122,IF($J$9=20,'Plantes en Vert'!BE122,IF($J$9=21,'Plantes en Vert'!BF122,IF($J$9=22,'Plantes en Vert'!BG122,IF($J$9=23,'Plantes en Vert'!BH122,IF($J$9=24,'Plantes en Vert'!BI122,IF($J$9=25,'Plantes en Vert'!BJ122,IF($J$9=26,'Plantes en Vert'!BK122,IF($J$9=27,'Plantes en Vert'!BL122,IF($J$9=28,'Plantes en Vert'!BM122,IF($J$9=29,'Plantes en Vert'!BN122,IF($J$9=30,'Plantes en Vert'!BO122,IF($J$9=31,'Plantes en Vert'!BP122,IF($J$9=32,'Plantes en Vert'!BQ122,IF($J$9=33,'Plantes en Vert'!BR122,IF($J$9=34,'Plantes en Vert'!BS122,IF($J$9=35,'Plantes en Vert'!BT122,))))))))))))))))))))))))))))))))))))))))))))))))))))</f>
        <v>0</v>
      </c>
      <c r="K3376" s="103" t="str">
        <f>IF('Plantes en Vert'!R122=0,"","Erreur")</f>
        <v/>
      </c>
    </row>
    <row r="3377" spans="1:11" x14ac:dyDescent="0.25">
      <c r="A3377" s="103">
        <f>IF('Plantes en Vert'!A123&lt;&gt;"",'Plantes en Vert'!A123,"")</f>
        <v>24890</v>
      </c>
      <c r="B3377" s="103" t="str">
        <f>IF('Plantes en Vert'!L123&lt;&gt;"",'Plantes en Vert'!L123,"")</f>
        <v>Hall</v>
      </c>
      <c r="C3377" s="107" t="str">
        <f>IF('Plantes en Vert'!B123&lt;&gt;"",'Plantes en Vert'!B123,"")</f>
        <v>GERANIUM INTERSPE. MARCADA</v>
      </c>
      <c r="D3377" s="107" t="str">
        <f>IF('Plantes en Vert'!C123&lt;&gt;"",'Plantes en Vert'!C123,"")</f>
        <v xml:space="preserve">Dark Red </v>
      </c>
      <c r="E3377" s="103" t="str">
        <f>IF('Plantes en Vert'!H123&lt;&gt;"",'Plantes en Vert'!H123,"")</f>
        <v>Q. lim.</v>
      </c>
      <c r="F3377" s="103" t="str">
        <f>IF('Plantes en Vert'!E123&lt;&gt;"",'Plantes en Vert'!E123,"")</f>
        <v>B</v>
      </c>
      <c r="G3377" s="103" t="str">
        <f>IF('Plantes en Vert'!N123&lt;&gt;"",'Plantes en Vert'!N123,"")</f>
        <v>P1L</v>
      </c>
      <c r="H3377" s="103" t="str">
        <f>IF('Plantes en Vert'!I123&lt;&gt;"",'Plantes en Vert'!I123,"")</f>
        <v/>
      </c>
      <c r="I3377" s="103" t="str">
        <f>IF('Plantes en Vert'!J123&lt;&gt;"",'Plantes en Vert'!J123,"")</f>
        <v/>
      </c>
      <c r="J3377" s="103">
        <f>IF($J$9=36,'Plantes en Vert'!U123,IF($J$9=37,'Plantes en Vert'!V123,IF($J$9=38,'Plantes en Vert'!W123,IF($J$9=39,'Plantes en Vert'!X123,IF($J$9=40,'Plantes en Vert'!Y123,IF($J$9=41,'Plantes en Vert'!Z123,IF($J$9=42,'Plantes en Vert'!AA123,IF($J$9=43,'Plantes en Vert'!AB123,IF($J$9=44,'Plantes en Vert'!AC123,IF($J$9=45,'Plantes en Vert'!AD123,IF($J$9=46,'Plantes en Vert'!AE123,IF($J$9=47,'Plantes en Vert'!AF123,IF($J$9=48,'Plantes en Vert'!AG123,IF($J$9=49,'Plantes en Vert'!AH123,IF($J$9=50,'Plantes en Vert'!AI123,IF($J$9=51,'Plantes en Vert'!AJ123,IF($J$9=52,'Plantes en Vert'!AK123,IF($J$9=1,'Plantes en Vert'!AL123,IF($J$9=2,'Plantes en Vert'!AM123,IF($J$9=3,'Plantes en Vert'!AN123,IF($J$9=4,'Plantes en Vert'!AO123,IF($J$9=5,'Plantes en Vert'!AP123,IF($J$9=6,'Plantes en Vert'!AQ123,IF($J$9=7,'Plantes en Vert'!AR123,IF($J$9=8,'Plantes en Vert'!AS123,IF($J$9=9,'Plantes en Vert'!AT123,IF($J$9=10,'Plantes en Vert'!AU123,IF($J$9=11,'Plantes en Vert'!AV123,IF($J$9=12,'Plantes en Vert'!AW123,IF($J$9=13,'Plantes en Vert'!AX123,IF($J$9=14,'Plantes en Vert'!AY123,IF($J$9=15,'Plantes en Vert'!AZ123,IF($J$9=16,'Plantes en Vert'!BA123,IF($J$9=17,'Plantes en Vert'!BB123,IF($J$9=18,'Plantes en Vert'!BC123,IF($J$9=19,'Plantes en Vert'!BD123,IF($J$9=20,'Plantes en Vert'!BE123,IF($J$9=21,'Plantes en Vert'!BF123,IF($J$9=22,'Plantes en Vert'!BG123,IF($J$9=23,'Plantes en Vert'!BH123,IF($J$9=24,'Plantes en Vert'!BI123,IF($J$9=25,'Plantes en Vert'!BJ123,IF($J$9=26,'Plantes en Vert'!BK123,IF($J$9=27,'Plantes en Vert'!BL123,IF($J$9=28,'Plantes en Vert'!BM123,IF($J$9=29,'Plantes en Vert'!BN123,IF($J$9=30,'Plantes en Vert'!BO123,IF($J$9=31,'Plantes en Vert'!BP123,IF($J$9=32,'Plantes en Vert'!BQ123,IF($J$9=33,'Plantes en Vert'!BR123,IF($J$9=34,'Plantes en Vert'!BS123,IF($J$9=35,'Plantes en Vert'!BT123,))))))))))))))))))))))))))))))))))))))))))))))))))))</f>
        <v>0</v>
      </c>
      <c r="K3377" s="103" t="str">
        <f>IF('Plantes en Vert'!R123=0,"","Erreur")</f>
        <v/>
      </c>
    </row>
    <row r="3378" spans="1:11" x14ac:dyDescent="0.25">
      <c r="A3378" s="103">
        <f>IF('Plantes en Vert'!A124&lt;&gt;"",'Plantes en Vert'!A124,"")</f>
        <v>26909</v>
      </c>
      <c r="B3378" s="103" t="str">
        <f>IF('Plantes en Vert'!L124&lt;&gt;"",'Plantes en Vert'!L124,"")</f>
        <v>Hall</v>
      </c>
      <c r="C3378" s="107" t="str">
        <f>IF('Plantes en Vert'!B124&lt;&gt;"",'Plantes en Vert'!B124,"")</f>
        <v>GERANIUM INTERSPE. MARCADA</v>
      </c>
      <c r="D3378" s="107" t="str">
        <f>IF('Plantes en Vert'!C124&lt;&gt;"",'Plantes en Vert'!C124,"")</f>
        <v xml:space="preserve">Magenta </v>
      </c>
      <c r="E3378" s="103" t="str">
        <f>IF('Plantes en Vert'!H124&lt;&gt;"",'Plantes en Vert'!H124,"")</f>
        <v>Q. lim.</v>
      </c>
      <c r="F3378" s="103" t="str">
        <f>IF('Plantes en Vert'!E124&lt;&gt;"",'Plantes en Vert'!E124,"")</f>
        <v>B</v>
      </c>
      <c r="G3378" s="103" t="str">
        <f>IF('Plantes en Vert'!N124&lt;&gt;"",'Plantes en Vert'!N124,"")</f>
        <v>P1L</v>
      </c>
      <c r="H3378" s="103" t="str">
        <f>IF('Plantes en Vert'!I124&lt;&gt;"",'Plantes en Vert'!I124,"")</f>
        <v/>
      </c>
      <c r="I3378" s="103" t="str">
        <f>IF('Plantes en Vert'!J124&lt;&gt;"",'Plantes en Vert'!J124,"")</f>
        <v/>
      </c>
      <c r="J3378" s="103">
        <f>IF($J$9=36,'Plantes en Vert'!U124,IF($J$9=37,'Plantes en Vert'!V124,IF($J$9=38,'Plantes en Vert'!W124,IF($J$9=39,'Plantes en Vert'!X124,IF($J$9=40,'Plantes en Vert'!Y124,IF($J$9=41,'Plantes en Vert'!Z124,IF($J$9=42,'Plantes en Vert'!AA124,IF($J$9=43,'Plantes en Vert'!AB124,IF($J$9=44,'Plantes en Vert'!AC124,IF($J$9=45,'Plantes en Vert'!AD124,IF($J$9=46,'Plantes en Vert'!AE124,IF($J$9=47,'Plantes en Vert'!AF124,IF($J$9=48,'Plantes en Vert'!AG124,IF($J$9=49,'Plantes en Vert'!AH124,IF($J$9=50,'Plantes en Vert'!AI124,IF($J$9=51,'Plantes en Vert'!AJ124,IF($J$9=52,'Plantes en Vert'!AK124,IF($J$9=1,'Plantes en Vert'!AL124,IF($J$9=2,'Plantes en Vert'!AM124,IF($J$9=3,'Plantes en Vert'!AN124,IF($J$9=4,'Plantes en Vert'!AO124,IF($J$9=5,'Plantes en Vert'!AP124,IF($J$9=6,'Plantes en Vert'!AQ124,IF($J$9=7,'Plantes en Vert'!AR124,IF($J$9=8,'Plantes en Vert'!AS124,IF($J$9=9,'Plantes en Vert'!AT124,IF($J$9=10,'Plantes en Vert'!AU124,IF($J$9=11,'Plantes en Vert'!AV124,IF($J$9=12,'Plantes en Vert'!AW124,IF($J$9=13,'Plantes en Vert'!AX124,IF($J$9=14,'Plantes en Vert'!AY124,IF($J$9=15,'Plantes en Vert'!AZ124,IF($J$9=16,'Plantes en Vert'!BA124,IF($J$9=17,'Plantes en Vert'!BB124,IF($J$9=18,'Plantes en Vert'!BC124,IF($J$9=19,'Plantes en Vert'!BD124,IF($J$9=20,'Plantes en Vert'!BE124,IF($J$9=21,'Plantes en Vert'!BF124,IF($J$9=22,'Plantes en Vert'!BG124,IF($J$9=23,'Plantes en Vert'!BH124,IF($J$9=24,'Plantes en Vert'!BI124,IF($J$9=25,'Plantes en Vert'!BJ124,IF($J$9=26,'Plantes en Vert'!BK124,IF($J$9=27,'Plantes en Vert'!BL124,IF($J$9=28,'Plantes en Vert'!BM124,IF($J$9=29,'Plantes en Vert'!BN124,IF($J$9=30,'Plantes en Vert'!BO124,IF($J$9=31,'Plantes en Vert'!BP124,IF($J$9=32,'Plantes en Vert'!BQ124,IF($J$9=33,'Plantes en Vert'!BR124,IF($J$9=34,'Plantes en Vert'!BS124,IF($J$9=35,'Plantes en Vert'!BT124,))))))))))))))))))))))))))))))))))))))))))))))))))))</f>
        <v>0</v>
      </c>
      <c r="K3378" s="103" t="str">
        <f>IF('Plantes en Vert'!R124=0,"","Erreur")</f>
        <v/>
      </c>
    </row>
    <row r="3379" spans="1:11" x14ac:dyDescent="0.25">
      <c r="A3379" s="103">
        <f>IF('Plantes en Vert'!A125&lt;&gt;"",'Plantes en Vert'!A125,"")</f>
        <v>26911</v>
      </c>
      <c r="B3379" s="103" t="str">
        <f>IF('Plantes en Vert'!L125&lt;&gt;"",'Plantes en Vert'!L125,"")</f>
        <v>Hall</v>
      </c>
      <c r="C3379" s="107" t="str">
        <f>IF('Plantes en Vert'!B125&lt;&gt;"",'Plantes en Vert'!B125,"")</f>
        <v>GERANIUM INTERSPE. MARCADA</v>
      </c>
      <c r="D3379" s="107" t="str">
        <f>IF('Plantes en Vert'!C125&lt;&gt;"",'Plantes en Vert'!C125,"")</f>
        <v xml:space="preserve">Pink </v>
      </c>
      <c r="E3379" s="103" t="str">
        <f>IF('Plantes en Vert'!H125&lt;&gt;"",'Plantes en Vert'!H125,"")</f>
        <v>Q. lim.</v>
      </c>
      <c r="F3379" s="103" t="str">
        <f>IF('Plantes en Vert'!E125&lt;&gt;"",'Plantes en Vert'!E125,"")</f>
        <v>B</v>
      </c>
      <c r="G3379" s="103" t="str">
        <f>IF('Plantes en Vert'!N125&lt;&gt;"",'Plantes en Vert'!N125,"")</f>
        <v>P1L</v>
      </c>
      <c r="H3379" s="103" t="str">
        <f>IF('Plantes en Vert'!I125&lt;&gt;"",'Plantes en Vert'!I125,"")</f>
        <v/>
      </c>
      <c r="I3379" s="103" t="str">
        <f>IF('Plantes en Vert'!J125&lt;&gt;"",'Plantes en Vert'!J125,"")</f>
        <v/>
      </c>
      <c r="J3379" s="103">
        <f>IF($J$9=36,'Plantes en Vert'!U125,IF($J$9=37,'Plantes en Vert'!V125,IF($J$9=38,'Plantes en Vert'!W125,IF($J$9=39,'Plantes en Vert'!X125,IF($J$9=40,'Plantes en Vert'!Y125,IF($J$9=41,'Plantes en Vert'!Z125,IF($J$9=42,'Plantes en Vert'!AA125,IF($J$9=43,'Plantes en Vert'!AB125,IF($J$9=44,'Plantes en Vert'!AC125,IF($J$9=45,'Plantes en Vert'!AD125,IF($J$9=46,'Plantes en Vert'!AE125,IF($J$9=47,'Plantes en Vert'!AF125,IF($J$9=48,'Plantes en Vert'!AG125,IF($J$9=49,'Plantes en Vert'!AH125,IF($J$9=50,'Plantes en Vert'!AI125,IF($J$9=51,'Plantes en Vert'!AJ125,IF($J$9=52,'Plantes en Vert'!AK125,IF($J$9=1,'Plantes en Vert'!AL125,IF($J$9=2,'Plantes en Vert'!AM125,IF($J$9=3,'Plantes en Vert'!AN125,IF($J$9=4,'Plantes en Vert'!AO125,IF($J$9=5,'Plantes en Vert'!AP125,IF($J$9=6,'Plantes en Vert'!AQ125,IF($J$9=7,'Plantes en Vert'!AR125,IF($J$9=8,'Plantes en Vert'!AS125,IF($J$9=9,'Plantes en Vert'!AT125,IF($J$9=10,'Plantes en Vert'!AU125,IF($J$9=11,'Plantes en Vert'!AV125,IF($J$9=12,'Plantes en Vert'!AW125,IF($J$9=13,'Plantes en Vert'!AX125,IF($J$9=14,'Plantes en Vert'!AY125,IF($J$9=15,'Plantes en Vert'!AZ125,IF($J$9=16,'Plantes en Vert'!BA125,IF($J$9=17,'Plantes en Vert'!BB125,IF($J$9=18,'Plantes en Vert'!BC125,IF($J$9=19,'Plantes en Vert'!BD125,IF($J$9=20,'Plantes en Vert'!BE125,IF($J$9=21,'Plantes en Vert'!BF125,IF($J$9=22,'Plantes en Vert'!BG125,IF($J$9=23,'Plantes en Vert'!BH125,IF($J$9=24,'Plantes en Vert'!BI125,IF($J$9=25,'Plantes en Vert'!BJ125,IF($J$9=26,'Plantes en Vert'!BK125,IF($J$9=27,'Plantes en Vert'!BL125,IF($J$9=28,'Plantes en Vert'!BM125,IF($J$9=29,'Plantes en Vert'!BN125,IF($J$9=30,'Plantes en Vert'!BO125,IF($J$9=31,'Plantes en Vert'!BP125,IF($J$9=32,'Plantes en Vert'!BQ125,IF($J$9=33,'Plantes en Vert'!BR125,IF($J$9=34,'Plantes en Vert'!BS125,IF($J$9=35,'Plantes en Vert'!BT125,))))))))))))))))))))))))))))))))))))))))))))))))))))</f>
        <v>0</v>
      </c>
      <c r="K3379" s="103" t="str">
        <f>IF('Plantes en Vert'!R125=0,"","Erreur")</f>
        <v/>
      </c>
    </row>
    <row r="3380" spans="1:11" x14ac:dyDescent="0.25">
      <c r="A3380" s="103">
        <f>IF('Plantes en Vert'!A126&lt;&gt;"",'Plantes en Vert'!A126,"")</f>
        <v>26913</v>
      </c>
      <c r="B3380" s="103" t="str">
        <f>IF('Plantes en Vert'!L126&lt;&gt;"",'Plantes en Vert'!L126,"")</f>
        <v>Hall</v>
      </c>
      <c r="C3380" s="107" t="str">
        <f>IF('Plantes en Vert'!B126&lt;&gt;"",'Plantes en Vert'!B126,"")</f>
        <v>GERANIUM INTERSPE. MARCADA</v>
      </c>
      <c r="D3380" s="107" t="str">
        <f>IF('Plantes en Vert'!C126&lt;&gt;"",'Plantes en Vert'!C126,"")</f>
        <v xml:space="preserve">White </v>
      </c>
      <c r="E3380" s="103" t="str">
        <f>IF('Plantes en Vert'!H126&lt;&gt;"",'Plantes en Vert'!H126,"")</f>
        <v>Q. lim.</v>
      </c>
      <c r="F3380" s="103" t="str">
        <f>IF('Plantes en Vert'!E126&lt;&gt;"",'Plantes en Vert'!E126,"")</f>
        <v>B</v>
      </c>
      <c r="G3380" s="103" t="str">
        <f>IF('Plantes en Vert'!N126&lt;&gt;"",'Plantes en Vert'!N126,"")</f>
        <v>P1L</v>
      </c>
      <c r="H3380" s="103" t="str">
        <f>IF('Plantes en Vert'!I126&lt;&gt;"",'Plantes en Vert'!I126,"")</f>
        <v/>
      </c>
      <c r="I3380" s="103" t="str">
        <f>IF('Plantes en Vert'!J126&lt;&gt;"",'Plantes en Vert'!J126,"")</f>
        <v/>
      </c>
      <c r="J3380" s="103">
        <f>IF($J$9=36,'Plantes en Vert'!U126,IF($J$9=37,'Plantes en Vert'!V126,IF($J$9=38,'Plantes en Vert'!W126,IF($J$9=39,'Plantes en Vert'!X126,IF($J$9=40,'Plantes en Vert'!Y126,IF($J$9=41,'Plantes en Vert'!Z126,IF($J$9=42,'Plantes en Vert'!AA126,IF($J$9=43,'Plantes en Vert'!AB126,IF($J$9=44,'Plantes en Vert'!AC126,IF($J$9=45,'Plantes en Vert'!AD126,IF($J$9=46,'Plantes en Vert'!AE126,IF($J$9=47,'Plantes en Vert'!AF126,IF($J$9=48,'Plantes en Vert'!AG126,IF($J$9=49,'Plantes en Vert'!AH126,IF($J$9=50,'Plantes en Vert'!AI126,IF($J$9=51,'Plantes en Vert'!AJ126,IF($J$9=52,'Plantes en Vert'!AK126,IF($J$9=1,'Plantes en Vert'!AL126,IF($J$9=2,'Plantes en Vert'!AM126,IF($J$9=3,'Plantes en Vert'!AN126,IF($J$9=4,'Plantes en Vert'!AO126,IF($J$9=5,'Plantes en Vert'!AP126,IF($J$9=6,'Plantes en Vert'!AQ126,IF($J$9=7,'Plantes en Vert'!AR126,IF($J$9=8,'Plantes en Vert'!AS126,IF($J$9=9,'Plantes en Vert'!AT126,IF($J$9=10,'Plantes en Vert'!AU126,IF($J$9=11,'Plantes en Vert'!AV126,IF($J$9=12,'Plantes en Vert'!AW126,IF($J$9=13,'Plantes en Vert'!AX126,IF($J$9=14,'Plantes en Vert'!AY126,IF($J$9=15,'Plantes en Vert'!AZ126,IF($J$9=16,'Plantes en Vert'!BA126,IF($J$9=17,'Plantes en Vert'!BB126,IF($J$9=18,'Plantes en Vert'!BC126,IF($J$9=19,'Plantes en Vert'!BD126,IF($J$9=20,'Plantes en Vert'!BE126,IF($J$9=21,'Plantes en Vert'!BF126,IF($J$9=22,'Plantes en Vert'!BG126,IF($J$9=23,'Plantes en Vert'!BH126,IF($J$9=24,'Plantes en Vert'!BI126,IF($J$9=25,'Plantes en Vert'!BJ126,IF($J$9=26,'Plantes en Vert'!BK126,IF($J$9=27,'Plantes en Vert'!BL126,IF($J$9=28,'Plantes en Vert'!BM126,IF($J$9=29,'Plantes en Vert'!BN126,IF($J$9=30,'Plantes en Vert'!BO126,IF($J$9=31,'Plantes en Vert'!BP126,IF($J$9=32,'Plantes en Vert'!BQ126,IF($J$9=33,'Plantes en Vert'!BR126,IF($J$9=34,'Plantes en Vert'!BS126,IF($J$9=35,'Plantes en Vert'!BT126,))))))))))))))))))))))))))))))))))))))))))))))))))))</f>
        <v>0</v>
      </c>
      <c r="K3380" s="103" t="str">
        <f>IF('Plantes en Vert'!R126=0,"","Erreur")</f>
        <v/>
      </c>
    </row>
    <row r="3381" spans="1:11" x14ac:dyDescent="0.25">
      <c r="A3381" s="450"/>
      <c r="B3381" s="450"/>
      <c r="C3381" s="451" t="s">
        <v>1901</v>
      </c>
      <c r="D3381" s="451"/>
      <c r="E3381" s="450"/>
      <c r="F3381" s="450"/>
      <c r="G3381" s="450"/>
      <c r="H3381" s="450"/>
      <c r="I3381" s="450"/>
      <c r="J3381" s="450">
        <f>SUBTOTAL(9,J3376:J3380)</f>
        <v>0</v>
      </c>
      <c r="K3381" s="450"/>
    </row>
    <row r="3382" spans="1:11" x14ac:dyDescent="0.25">
      <c r="A3382" s="103" t="str">
        <f>IF('Plantes en Vert'!A127&lt;&gt;"",'Plantes en Vert'!A127,"")</f>
        <v/>
      </c>
      <c r="B3382" s="103" t="str">
        <f>IF('Plantes en Vert'!L127&lt;&gt;"",'Plantes en Vert'!L127,"")</f>
        <v>E</v>
      </c>
      <c r="C3382" s="107" t="str">
        <f>IF('Plantes en Vert'!B127&lt;&gt;"",'Plantes en Vert'!B127,"")</f>
        <v>GERANIUM INTERSPECIFIQUE ZELLINO</v>
      </c>
      <c r="D3382" s="107" t="str">
        <f>IF('Plantes en Vert'!C127&lt;&gt;"",'Plantes en Vert'!C127,"")</f>
        <v/>
      </c>
      <c r="E3382" s="103" t="str">
        <f>IF('Plantes en Vert'!H127&lt;&gt;"",'Plantes en Vert'!H127,"")</f>
        <v/>
      </c>
      <c r="F3382" s="103" t="str">
        <f>IF('Plantes en Vert'!E127&lt;&gt;"",'Plantes en Vert'!E127,"")</f>
        <v/>
      </c>
      <c r="G3382" s="103" t="str">
        <f>IF('Plantes en Vert'!N127&lt;&gt;"",'Plantes en Vert'!N127,"")</f>
        <v/>
      </c>
      <c r="H3382" s="103" t="str">
        <f>IF('Plantes en Vert'!I127&lt;&gt;"",'Plantes en Vert'!I127,"")</f>
        <v/>
      </c>
      <c r="I3382" s="103" t="str">
        <f>IF('Plantes en Vert'!J127&lt;&gt;"",'Plantes en Vert'!J127,"")</f>
        <v/>
      </c>
      <c r="J3382" s="103">
        <f>IF($J$9=36,'Plantes en Vert'!U127,IF($J$9=37,'Plantes en Vert'!V127,IF($J$9=38,'Plantes en Vert'!W127,IF($J$9=39,'Plantes en Vert'!X127,IF($J$9=40,'Plantes en Vert'!Y127,IF($J$9=41,'Plantes en Vert'!Z127,IF($J$9=42,'Plantes en Vert'!AA127,IF($J$9=43,'Plantes en Vert'!AB127,IF($J$9=44,'Plantes en Vert'!AC127,IF($J$9=45,'Plantes en Vert'!AD127,IF($J$9=46,'Plantes en Vert'!AE127,IF($J$9=47,'Plantes en Vert'!AF127,IF($J$9=48,'Plantes en Vert'!AG127,IF($J$9=49,'Plantes en Vert'!AH127,IF($J$9=50,'Plantes en Vert'!AI127,IF($J$9=51,'Plantes en Vert'!AJ127,IF($J$9=52,'Plantes en Vert'!AK127,IF($J$9=1,'Plantes en Vert'!AL127,IF($J$9=2,'Plantes en Vert'!AM127,IF($J$9=3,'Plantes en Vert'!AN127,IF($J$9=4,'Plantes en Vert'!AO127,IF($J$9=5,'Plantes en Vert'!AP127,IF($J$9=6,'Plantes en Vert'!AQ127,IF($J$9=7,'Plantes en Vert'!AR127,IF($J$9=8,'Plantes en Vert'!AS127,IF($J$9=9,'Plantes en Vert'!AT127,IF($J$9=10,'Plantes en Vert'!AU127,IF($J$9=11,'Plantes en Vert'!AV127,IF($J$9=12,'Plantes en Vert'!AW127,IF($J$9=13,'Plantes en Vert'!AX127,IF($J$9=14,'Plantes en Vert'!AY127,IF($J$9=15,'Plantes en Vert'!AZ127,IF($J$9=16,'Plantes en Vert'!BA127,IF($J$9=17,'Plantes en Vert'!BB127,IF($J$9=18,'Plantes en Vert'!BC127,IF($J$9=19,'Plantes en Vert'!BD127,IF($J$9=20,'Plantes en Vert'!BE127,IF($J$9=21,'Plantes en Vert'!BF127,IF($J$9=22,'Plantes en Vert'!BG127,IF($J$9=23,'Plantes en Vert'!BH127,IF($J$9=24,'Plantes en Vert'!BI127,IF($J$9=25,'Plantes en Vert'!BJ127,IF($J$9=26,'Plantes en Vert'!BK127,IF($J$9=27,'Plantes en Vert'!BL127,IF($J$9=28,'Plantes en Vert'!BM127,IF($J$9=29,'Plantes en Vert'!BN127,IF($J$9=30,'Plantes en Vert'!BO127,IF($J$9=31,'Plantes en Vert'!BP127,IF($J$9=32,'Plantes en Vert'!BQ127,IF($J$9=33,'Plantes en Vert'!BR127,IF($J$9=34,'Plantes en Vert'!BS127,IF($J$9=35,'Plantes en Vert'!BT127,))))))))))))))))))))))))))))))))))))))))))))))))))))</f>
        <v>0</v>
      </c>
      <c r="K3382" s="103" t="str">
        <f>IF('Plantes en Vert'!R127=0,"","Erreur")</f>
        <v/>
      </c>
    </row>
    <row r="3383" spans="1:11" x14ac:dyDescent="0.25">
      <c r="A3383" s="103">
        <f>IF('Plantes en Vert'!A128&lt;&gt;"",'Plantes en Vert'!A128,"")</f>
        <v>22315</v>
      </c>
      <c r="B3383" s="103" t="str">
        <f>IF('Plantes en Vert'!L128&lt;&gt;"",'Plantes en Vert'!L128,"")</f>
        <v>Hall</v>
      </c>
      <c r="C3383" s="107" t="str">
        <f>IF('Plantes en Vert'!B128&lt;&gt;"",'Plantes en Vert'!B128,"")</f>
        <v>GERANIUM INTERSPECIFIQUE ZELLINO</v>
      </c>
      <c r="D3383" s="107" t="str">
        <f>IF('Plantes en Vert'!C128&lt;&gt;"",'Plantes en Vert'!C128,"")</f>
        <v xml:space="preserve">Mauve technigera </v>
      </c>
      <c r="E3383" s="103" t="str">
        <f>IF('Plantes en Vert'!H128&lt;&gt;"",'Plantes en Vert'!H128,"")</f>
        <v>Q. lim.</v>
      </c>
      <c r="F3383" s="103" t="str">
        <f>IF('Plantes en Vert'!E128&lt;&gt;"",'Plantes en Vert'!E128,"")</f>
        <v>B</v>
      </c>
      <c r="G3383" s="103" t="str">
        <f>IF('Plantes en Vert'!N128&lt;&gt;"",'Plantes en Vert'!N128,"")</f>
        <v>P1L</v>
      </c>
      <c r="H3383" s="103" t="str">
        <f>IF('Plantes en Vert'!I128&lt;&gt;"",'Plantes en Vert'!I128,"")</f>
        <v/>
      </c>
      <c r="I3383" s="103" t="str">
        <f>IF('Plantes en Vert'!J128&lt;&gt;"",'Plantes en Vert'!J128,"")</f>
        <v/>
      </c>
      <c r="J3383" s="103">
        <f>IF($J$9=36,'Plantes en Vert'!U128,IF($J$9=37,'Plantes en Vert'!V128,IF($J$9=38,'Plantes en Vert'!W128,IF($J$9=39,'Plantes en Vert'!X128,IF($J$9=40,'Plantes en Vert'!Y128,IF($J$9=41,'Plantes en Vert'!Z128,IF($J$9=42,'Plantes en Vert'!AA128,IF($J$9=43,'Plantes en Vert'!AB128,IF($J$9=44,'Plantes en Vert'!AC128,IF($J$9=45,'Plantes en Vert'!AD128,IF($J$9=46,'Plantes en Vert'!AE128,IF($J$9=47,'Plantes en Vert'!AF128,IF($J$9=48,'Plantes en Vert'!AG128,IF($J$9=49,'Plantes en Vert'!AH128,IF($J$9=50,'Plantes en Vert'!AI128,IF($J$9=51,'Plantes en Vert'!AJ128,IF($J$9=52,'Plantes en Vert'!AK128,IF($J$9=1,'Plantes en Vert'!AL128,IF($J$9=2,'Plantes en Vert'!AM128,IF($J$9=3,'Plantes en Vert'!AN128,IF($J$9=4,'Plantes en Vert'!AO128,IF($J$9=5,'Plantes en Vert'!AP128,IF($J$9=6,'Plantes en Vert'!AQ128,IF($J$9=7,'Plantes en Vert'!AR128,IF($J$9=8,'Plantes en Vert'!AS128,IF($J$9=9,'Plantes en Vert'!AT128,IF($J$9=10,'Plantes en Vert'!AU128,IF($J$9=11,'Plantes en Vert'!AV128,IF($J$9=12,'Plantes en Vert'!AW128,IF($J$9=13,'Plantes en Vert'!AX128,IF($J$9=14,'Plantes en Vert'!AY128,IF($J$9=15,'Plantes en Vert'!AZ128,IF($J$9=16,'Plantes en Vert'!BA128,IF($J$9=17,'Plantes en Vert'!BB128,IF($J$9=18,'Plantes en Vert'!BC128,IF($J$9=19,'Plantes en Vert'!BD128,IF($J$9=20,'Plantes en Vert'!BE128,IF($J$9=21,'Plantes en Vert'!BF128,IF($J$9=22,'Plantes en Vert'!BG128,IF($J$9=23,'Plantes en Vert'!BH128,IF($J$9=24,'Plantes en Vert'!BI128,IF($J$9=25,'Plantes en Vert'!BJ128,IF($J$9=26,'Plantes en Vert'!BK128,IF($J$9=27,'Plantes en Vert'!BL128,IF($J$9=28,'Plantes en Vert'!BM128,IF($J$9=29,'Plantes en Vert'!BN128,IF($J$9=30,'Plantes en Vert'!BO128,IF($J$9=31,'Plantes en Vert'!BP128,IF($J$9=32,'Plantes en Vert'!BQ128,IF($J$9=33,'Plantes en Vert'!BR128,IF($J$9=34,'Plantes en Vert'!BS128,IF($J$9=35,'Plantes en Vert'!BT128,))))))))))))))))))))))))))))))))))))))))))))))))))))</f>
        <v>0</v>
      </c>
      <c r="K3383" s="103" t="str">
        <f>IF('Plantes en Vert'!R128=0,"","Erreur")</f>
        <v/>
      </c>
    </row>
    <row r="3384" spans="1:11" x14ac:dyDescent="0.25">
      <c r="A3384" s="103">
        <f>IF('Plantes en Vert'!A129&lt;&gt;"",'Plantes en Vert'!A129,"")</f>
        <v>26915</v>
      </c>
      <c r="B3384" s="103" t="str">
        <f>IF('Plantes en Vert'!L129&lt;&gt;"",'Plantes en Vert'!L129,"")</f>
        <v>Hall</v>
      </c>
      <c r="C3384" s="107" t="str">
        <f>IF('Plantes en Vert'!B129&lt;&gt;"",'Plantes en Vert'!B129,"")</f>
        <v>GERANIUM INTERSPECIFIQUE ZELLINO</v>
      </c>
      <c r="D3384" s="107" t="str">
        <f>IF('Plantes en Vert'!C129&lt;&gt;"",'Plantes en Vert'!C129,"")</f>
        <v xml:space="preserve">Cerise technigera </v>
      </c>
      <c r="E3384" s="103" t="str">
        <f>IF('Plantes en Vert'!H129&lt;&gt;"",'Plantes en Vert'!H129,"")</f>
        <v>Q. lim.</v>
      </c>
      <c r="F3384" s="103" t="str">
        <f>IF('Plantes en Vert'!E129&lt;&gt;"",'Plantes en Vert'!E129,"")</f>
        <v>B</v>
      </c>
      <c r="G3384" s="103" t="str">
        <f>IF('Plantes en Vert'!N129&lt;&gt;"",'Plantes en Vert'!N129,"")</f>
        <v>P1L</v>
      </c>
      <c r="H3384" s="103" t="str">
        <f>IF('Plantes en Vert'!I129&lt;&gt;"",'Plantes en Vert'!I129,"")</f>
        <v/>
      </c>
      <c r="I3384" s="103" t="str">
        <f>IF('Plantes en Vert'!J129&lt;&gt;"",'Plantes en Vert'!J129,"")</f>
        <v/>
      </c>
      <c r="J3384" s="103">
        <f>IF($J$9=36,'Plantes en Vert'!U129,IF($J$9=37,'Plantes en Vert'!V129,IF($J$9=38,'Plantes en Vert'!W129,IF($J$9=39,'Plantes en Vert'!X129,IF($J$9=40,'Plantes en Vert'!Y129,IF($J$9=41,'Plantes en Vert'!Z129,IF($J$9=42,'Plantes en Vert'!AA129,IF($J$9=43,'Plantes en Vert'!AB129,IF($J$9=44,'Plantes en Vert'!AC129,IF($J$9=45,'Plantes en Vert'!AD129,IF($J$9=46,'Plantes en Vert'!AE129,IF($J$9=47,'Plantes en Vert'!AF129,IF($J$9=48,'Plantes en Vert'!AG129,IF($J$9=49,'Plantes en Vert'!AH129,IF($J$9=50,'Plantes en Vert'!AI129,IF($J$9=51,'Plantes en Vert'!AJ129,IF($J$9=52,'Plantes en Vert'!AK129,IF($J$9=1,'Plantes en Vert'!AL129,IF($J$9=2,'Plantes en Vert'!AM129,IF($J$9=3,'Plantes en Vert'!AN129,IF($J$9=4,'Plantes en Vert'!AO129,IF($J$9=5,'Plantes en Vert'!AP129,IF($J$9=6,'Plantes en Vert'!AQ129,IF($J$9=7,'Plantes en Vert'!AR129,IF($J$9=8,'Plantes en Vert'!AS129,IF($J$9=9,'Plantes en Vert'!AT129,IF($J$9=10,'Plantes en Vert'!AU129,IF($J$9=11,'Plantes en Vert'!AV129,IF($J$9=12,'Plantes en Vert'!AW129,IF($J$9=13,'Plantes en Vert'!AX129,IF($J$9=14,'Plantes en Vert'!AY129,IF($J$9=15,'Plantes en Vert'!AZ129,IF($J$9=16,'Plantes en Vert'!BA129,IF($J$9=17,'Plantes en Vert'!BB129,IF($J$9=18,'Plantes en Vert'!BC129,IF($J$9=19,'Plantes en Vert'!BD129,IF($J$9=20,'Plantes en Vert'!BE129,IF($J$9=21,'Plantes en Vert'!BF129,IF($J$9=22,'Plantes en Vert'!BG129,IF($J$9=23,'Plantes en Vert'!BH129,IF($J$9=24,'Plantes en Vert'!BI129,IF($J$9=25,'Plantes en Vert'!BJ129,IF($J$9=26,'Plantes en Vert'!BK129,IF($J$9=27,'Plantes en Vert'!BL129,IF($J$9=28,'Plantes en Vert'!BM129,IF($J$9=29,'Plantes en Vert'!BN129,IF($J$9=30,'Plantes en Vert'!BO129,IF($J$9=31,'Plantes en Vert'!BP129,IF($J$9=32,'Plantes en Vert'!BQ129,IF($J$9=33,'Plantes en Vert'!BR129,IF($J$9=34,'Plantes en Vert'!BS129,IF($J$9=35,'Plantes en Vert'!BT129,))))))))))))))))))))))))))))))))))))))))))))))))))))</f>
        <v>0</v>
      </c>
      <c r="K3384" s="103" t="str">
        <f>IF('Plantes en Vert'!R129=0,"","Erreur")</f>
        <v/>
      </c>
    </row>
    <row r="3385" spans="1:11" x14ac:dyDescent="0.25">
      <c r="A3385" s="103">
        <f>IF('Plantes en Vert'!A130&lt;&gt;"",'Plantes en Vert'!A130,"")</f>
        <v>25936</v>
      </c>
      <c r="B3385" s="103" t="str">
        <f>IF('Plantes en Vert'!L130&lt;&gt;"",'Plantes en Vert'!L130,"")</f>
        <v>Hall</v>
      </c>
      <c r="C3385" s="107" t="str">
        <f>IF('Plantes en Vert'!B130&lt;&gt;"",'Plantes en Vert'!B130,"")</f>
        <v>GERANIUM INTERSPECIFIQUE ZELLINO</v>
      </c>
      <c r="D3385" s="107" t="str">
        <f>IF('Plantes en Vert'!C130&lt;&gt;"",'Plantes en Vert'!C130,"")</f>
        <v xml:space="preserve">Saumon technigera </v>
      </c>
      <c r="E3385" s="103" t="str">
        <f>IF('Plantes en Vert'!H130&lt;&gt;"",'Plantes en Vert'!H130,"")</f>
        <v>Q. lim.</v>
      </c>
      <c r="F3385" s="103" t="str">
        <f>IF('Plantes en Vert'!E130&lt;&gt;"",'Plantes en Vert'!E130,"")</f>
        <v>B</v>
      </c>
      <c r="G3385" s="103" t="str">
        <f>IF('Plantes en Vert'!N130&lt;&gt;"",'Plantes en Vert'!N130,"")</f>
        <v>P1L</v>
      </c>
      <c r="H3385" s="103" t="str">
        <f>IF('Plantes en Vert'!I130&lt;&gt;"",'Plantes en Vert'!I130,"")</f>
        <v/>
      </c>
      <c r="I3385" s="103" t="str">
        <f>IF('Plantes en Vert'!J130&lt;&gt;"",'Plantes en Vert'!J130,"")</f>
        <v/>
      </c>
      <c r="J3385" s="103">
        <f>IF($J$9=36,'Plantes en Vert'!U130,IF($J$9=37,'Plantes en Vert'!V130,IF($J$9=38,'Plantes en Vert'!W130,IF($J$9=39,'Plantes en Vert'!X130,IF($J$9=40,'Plantes en Vert'!Y130,IF($J$9=41,'Plantes en Vert'!Z130,IF($J$9=42,'Plantes en Vert'!AA130,IF($J$9=43,'Plantes en Vert'!AB130,IF($J$9=44,'Plantes en Vert'!AC130,IF($J$9=45,'Plantes en Vert'!AD130,IF($J$9=46,'Plantes en Vert'!AE130,IF($J$9=47,'Plantes en Vert'!AF130,IF($J$9=48,'Plantes en Vert'!AG130,IF($J$9=49,'Plantes en Vert'!AH130,IF($J$9=50,'Plantes en Vert'!AI130,IF($J$9=51,'Plantes en Vert'!AJ130,IF($J$9=52,'Plantes en Vert'!AK130,IF($J$9=1,'Plantes en Vert'!AL130,IF($J$9=2,'Plantes en Vert'!AM130,IF($J$9=3,'Plantes en Vert'!AN130,IF($J$9=4,'Plantes en Vert'!AO130,IF($J$9=5,'Plantes en Vert'!AP130,IF($J$9=6,'Plantes en Vert'!AQ130,IF($J$9=7,'Plantes en Vert'!AR130,IF($J$9=8,'Plantes en Vert'!AS130,IF($J$9=9,'Plantes en Vert'!AT130,IF($J$9=10,'Plantes en Vert'!AU130,IF($J$9=11,'Plantes en Vert'!AV130,IF($J$9=12,'Plantes en Vert'!AW130,IF($J$9=13,'Plantes en Vert'!AX130,IF($J$9=14,'Plantes en Vert'!AY130,IF($J$9=15,'Plantes en Vert'!AZ130,IF($J$9=16,'Plantes en Vert'!BA130,IF($J$9=17,'Plantes en Vert'!BB130,IF($J$9=18,'Plantes en Vert'!BC130,IF($J$9=19,'Plantes en Vert'!BD130,IF($J$9=20,'Plantes en Vert'!BE130,IF($J$9=21,'Plantes en Vert'!BF130,IF($J$9=22,'Plantes en Vert'!BG130,IF($J$9=23,'Plantes en Vert'!BH130,IF($J$9=24,'Plantes en Vert'!BI130,IF($J$9=25,'Plantes en Vert'!BJ130,IF($J$9=26,'Plantes en Vert'!BK130,IF($J$9=27,'Plantes en Vert'!BL130,IF($J$9=28,'Plantes en Vert'!BM130,IF($J$9=29,'Plantes en Vert'!BN130,IF($J$9=30,'Plantes en Vert'!BO130,IF($J$9=31,'Plantes en Vert'!BP130,IF($J$9=32,'Plantes en Vert'!BQ130,IF($J$9=33,'Plantes en Vert'!BR130,IF($J$9=34,'Plantes en Vert'!BS130,IF($J$9=35,'Plantes en Vert'!BT130,))))))))))))))))))))))))))))))))))))))))))))))))))))</f>
        <v>0</v>
      </c>
      <c r="K3385" s="103" t="str">
        <f>IF('Plantes en Vert'!R130=0,"","Erreur")</f>
        <v/>
      </c>
    </row>
    <row r="3386" spans="1:11" x14ac:dyDescent="0.25">
      <c r="A3386" s="103">
        <f>IF('Plantes en Vert'!A131&lt;&gt;"",'Plantes en Vert'!A131,"")</f>
        <v>25937</v>
      </c>
      <c r="B3386" s="103" t="str">
        <f>IF('Plantes en Vert'!L131&lt;&gt;"",'Plantes en Vert'!L131,"")</f>
        <v>Hall</v>
      </c>
      <c r="C3386" s="107" t="str">
        <f>IF('Plantes en Vert'!B131&lt;&gt;"",'Plantes en Vert'!B131,"")</f>
        <v>GERANIUM INTERSPECIFIQUE ZELLINO</v>
      </c>
      <c r="D3386" s="107" t="str">
        <f>IF('Plantes en Vert'!C131&lt;&gt;"",'Plantes en Vert'!C131,"")</f>
        <v xml:space="preserve">Rose Fluo technigera </v>
      </c>
      <c r="E3386" s="103" t="str">
        <f>IF('Plantes en Vert'!H131&lt;&gt;"",'Plantes en Vert'!H131,"")</f>
        <v>Q. lim.</v>
      </c>
      <c r="F3386" s="103" t="str">
        <f>IF('Plantes en Vert'!E131&lt;&gt;"",'Plantes en Vert'!E131,"")</f>
        <v>B</v>
      </c>
      <c r="G3386" s="103" t="str">
        <f>IF('Plantes en Vert'!N131&lt;&gt;"",'Plantes en Vert'!N131,"")</f>
        <v>P1L</v>
      </c>
      <c r="H3386" s="103" t="str">
        <f>IF('Plantes en Vert'!I131&lt;&gt;"",'Plantes en Vert'!I131,"")</f>
        <v/>
      </c>
      <c r="I3386" s="103" t="str">
        <f>IF('Plantes en Vert'!J131&lt;&gt;"",'Plantes en Vert'!J131,"")</f>
        <v/>
      </c>
      <c r="J3386" s="103">
        <f>IF($J$9=36,'Plantes en Vert'!U131,IF($J$9=37,'Plantes en Vert'!V131,IF($J$9=38,'Plantes en Vert'!W131,IF($J$9=39,'Plantes en Vert'!X131,IF($J$9=40,'Plantes en Vert'!Y131,IF($J$9=41,'Plantes en Vert'!Z131,IF($J$9=42,'Plantes en Vert'!AA131,IF($J$9=43,'Plantes en Vert'!AB131,IF($J$9=44,'Plantes en Vert'!AC131,IF($J$9=45,'Plantes en Vert'!AD131,IF($J$9=46,'Plantes en Vert'!AE131,IF($J$9=47,'Plantes en Vert'!AF131,IF($J$9=48,'Plantes en Vert'!AG131,IF($J$9=49,'Plantes en Vert'!AH131,IF($J$9=50,'Plantes en Vert'!AI131,IF($J$9=51,'Plantes en Vert'!AJ131,IF($J$9=52,'Plantes en Vert'!AK131,IF($J$9=1,'Plantes en Vert'!AL131,IF($J$9=2,'Plantes en Vert'!AM131,IF($J$9=3,'Plantes en Vert'!AN131,IF($J$9=4,'Plantes en Vert'!AO131,IF($J$9=5,'Plantes en Vert'!AP131,IF($J$9=6,'Plantes en Vert'!AQ131,IF($J$9=7,'Plantes en Vert'!AR131,IF($J$9=8,'Plantes en Vert'!AS131,IF($J$9=9,'Plantes en Vert'!AT131,IF($J$9=10,'Plantes en Vert'!AU131,IF($J$9=11,'Plantes en Vert'!AV131,IF($J$9=12,'Plantes en Vert'!AW131,IF($J$9=13,'Plantes en Vert'!AX131,IF($J$9=14,'Plantes en Vert'!AY131,IF($J$9=15,'Plantes en Vert'!AZ131,IF($J$9=16,'Plantes en Vert'!BA131,IF($J$9=17,'Plantes en Vert'!BB131,IF($J$9=18,'Plantes en Vert'!BC131,IF($J$9=19,'Plantes en Vert'!BD131,IF($J$9=20,'Plantes en Vert'!BE131,IF($J$9=21,'Plantes en Vert'!BF131,IF($J$9=22,'Plantes en Vert'!BG131,IF($J$9=23,'Plantes en Vert'!BH131,IF($J$9=24,'Plantes en Vert'!BI131,IF($J$9=25,'Plantes en Vert'!BJ131,IF($J$9=26,'Plantes en Vert'!BK131,IF($J$9=27,'Plantes en Vert'!BL131,IF($J$9=28,'Plantes en Vert'!BM131,IF($J$9=29,'Plantes en Vert'!BN131,IF($J$9=30,'Plantes en Vert'!BO131,IF($J$9=31,'Plantes en Vert'!BP131,IF($J$9=32,'Plantes en Vert'!BQ131,IF($J$9=33,'Plantes en Vert'!BR131,IF($J$9=34,'Plantes en Vert'!BS131,IF($J$9=35,'Plantes en Vert'!BT131,))))))))))))))))))))))))))))))))))))))))))))))))))))</f>
        <v>0</v>
      </c>
      <c r="K3386" s="103" t="str">
        <f>IF('Plantes en Vert'!R131=0,"","Erreur")</f>
        <v/>
      </c>
    </row>
    <row r="3387" spans="1:11" x14ac:dyDescent="0.25">
      <c r="A3387" s="450"/>
      <c r="B3387" s="450"/>
      <c r="C3387" s="451" t="s">
        <v>1902</v>
      </c>
      <c r="D3387" s="451"/>
      <c r="E3387" s="450"/>
      <c r="F3387" s="450"/>
      <c r="G3387" s="450"/>
      <c r="H3387" s="450"/>
      <c r="I3387" s="450"/>
      <c r="J3387" s="450">
        <f>SUBTOTAL(9,J3382:J3386)</f>
        <v>0</v>
      </c>
      <c r="K3387" s="450"/>
    </row>
    <row r="3388" spans="1:11" x14ac:dyDescent="0.25">
      <c r="A3388" s="103" t="str">
        <f>IF('Plantes en Vert'!A132&lt;&gt;"",'Plantes en Vert'!A132,"")</f>
        <v/>
      </c>
      <c r="B3388" s="103" t="str">
        <f>IF('Plantes en Vert'!L132&lt;&gt;"",'Plantes en Vert'!L132,"")</f>
        <v>E</v>
      </c>
      <c r="C3388" s="107" t="str">
        <f>IF('Plantes en Vert'!B132&lt;&gt;"",'Plantes en Vert'!B132,"")</f>
        <v>GERANIUM INTERSPECIFIQUE</v>
      </c>
      <c r="D3388" s="107" t="str">
        <f>IF('Plantes en Vert'!C132&lt;&gt;"",'Plantes en Vert'!C132,"")</f>
        <v/>
      </c>
      <c r="E3388" s="103" t="str">
        <f>IF('Plantes en Vert'!H132&lt;&gt;"",'Plantes en Vert'!H132,"")</f>
        <v/>
      </c>
      <c r="F3388" s="103" t="str">
        <f>IF('Plantes en Vert'!E132&lt;&gt;"",'Plantes en Vert'!E132,"")</f>
        <v/>
      </c>
      <c r="G3388" s="103" t="str">
        <f>IF('Plantes en Vert'!N132&lt;&gt;"",'Plantes en Vert'!N132,"")</f>
        <v/>
      </c>
      <c r="H3388" s="103" t="str">
        <f>IF('Plantes en Vert'!I132&lt;&gt;"",'Plantes en Vert'!I132,"")</f>
        <v/>
      </c>
      <c r="I3388" s="103" t="str">
        <f>IF('Plantes en Vert'!J132&lt;&gt;"",'Plantes en Vert'!J132,"")</f>
        <v/>
      </c>
      <c r="J3388" s="103">
        <f>IF($J$9=36,'Plantes en Vert'!U132,IF($J$9=37,'Plantes en Vert'!V132,IF($J$9=38,'Plantes en Vert'!W132,IF($J$9=39,'Plantes en Vert'!X132,IF($J$9=40,'Plantes en Vert'!Y132,IF($J$9=41,'Plantes en Vert'!Z132,IF($J$9=42,'Plantes en Vert'!AA132,IF($J$9=43,'Plantes en Vert'!AB132,IF($J$9=44,'Plantes en Vert'!AC132,IF($J$9=45,'Plantes en Vert'!AD132,IF($J$9=46,'Plantes en Vert'!AE132,IF($J$9=47,'Plantes en Vert'!AF132,IF($J$9=48,'Plantes en Vert'!AG132,IF($J$9=49,'Plantes en Vert'!AH132,IF($J$9=50,'Plantes en Vert'!AI132,IF($J$9=51,'Plantes en Vert'!AJ132,IF($J$9=52,'Plantes en Vert'!AK132,IF($J$9=1,'Plantes en Vert'!AL132,IF($J$9=2,'Plantes en Vert'!AM132,IF($J$9=3,'Plantes en Vert'!AN132,IF($J$9=4,'Plantes en Vert'!AO132,IF($J$9=5,'Plantes en Vert'!AP132,IF($J$9=6,'Plantes en Vert'!AQ132,IF($J$9=7,'Plantes en Vert'!AR132,IF($J$9=8,'Plantes en Vert'!AS132,IF($J$9=9,'Plantes en Vert'!AT132,IF($J$9=10,'Plantes en Vert'!AU132,IF($J$9=11,'Plantes en Vert'!AV132,IF($J$9=12,'Plantes en Vert'!AW132,IF($J$9=13,'Plantes en Vert'!AX132,IF($J$9=14,'Plantes en Vert'!AY132,IF($J$9=15,'Plantes en Vert'!AZ132,IF($J$9=16,'Plantes en Vert'!BA132,IF($J$9=17,'Plantes en Vert'!BB132,IF($J$9=18,'Plantes en Vert'!BC132,IF($J$9=19,'Plantes en Vert'!BD132,IF($J$9=20,'Plantes en Vert'!BE132,IF($J$9=21,'Plantes en Vert'!BF132,IF($J$9=22,'Plantes en Vert'!BG132,IF($J$9=23,'Plantes en Vert'!BH132,IF($J$9=24,'Plantes en Vert'!BI132,IF($J$9=25,'Plantes en Vert'!BJ132,IF($J$9=26,'Plantes en Vert'!BK132,IF($J$9=27,'Plantes en Vert'!BL132,IF($J$9=28,'Plantes en Vert'!BM132,IF($J$9=29,'Plantes en Vert'!BN132,IF($J$9=30,'Plantes en Vert'!BO132,IF($J$9=31,'Plantes en Vert'!BP132,IF($J$9=32,'Plantes en Vert'!BQ132,IF($J$9=33,'Plantes en Vert'!BR132,IF($J$9=34,'Plantes en Vert'!BS132,IF($J$9=35,'Plantes en Vert'!BT132,))))))))))))))))))))))))))))))))))))))))))))))))))))</f>
        <v>0</v>
      </c>
      <c r="K3388" s="103" t="str">
        <f>IF('Plantes en Vert'!R132=0,"","Erreur")</f>
        <v/>
      </c>
    </row>
    <row r="3389" spans="1:11" x14ac:dyDescent="0.25">
      <c r="A3389" s="103">
        <f>IF('Plantes en Vert'!A133&lt;&gt;"",'Plantes en Vert'!A133,"")</f>
        <v>21839</v>
      </c>
      <c r="B3389" s="103" t="str">
        <f>IF('Plantes en Vert'!L133&lt;&gt;"",'Plantes en Vert'!L133,"")</f>
        <v>Hall</v>
      </c>
      <c r="C3389" s="107" t="str">
        <f>IF('Plantes en Vert'!B133&lt;&gt;"",'Plantes en Vert'!B133,"")</f>
        <v>GERANIUM INTERSPECIFIQUE</v>
      </c>
      <c r="D3389" s="107" t="str">
        <f>IF('Plantes en Vert'!C133&lt;&gt;"",'Plantes en Vert'!C133,"")</f>
        <v xml:space="preserve">Cassiopeia® pac </v>
      </c>
      <c r="E3389" s="103" t="str">
        <f>IF('Plantes en Vert'!H133&lt;&gt;"",'Plantes en Vert'!H133,"")</f>
        <v>Q. lim.</v>
      </c>
      <c r="F3389" s="103" t="str">
        <f>IF('Plantes en Vert'!E133&lt;&gt;"",'Plantes en Vert'!E133,"")</f>
        <v>B</v>
      </c>
      <c r="G3389" s="103" t="str">
        <f>IF('Plantes en Vert'!N133&lt;&gt;"",'Plantes en Vert'!N133,"")</f>
        <v>P1L</v>
      </c>
      <c r="H3389" s="103" t="str">
        <f>IF('Plantes en Vert'!I133&lt;&gt;"",'Plantes en Vert'!I133,"")</f>
        <v/>
      </c>
      <c r="I3389" s="103" t="str">
        <f>IF('Plantes en Vert'!J133&lt;&gt;"",'Plantes en Vert'!J133,"")</f>
        <v/>
      </c>
      <c r="J3389" s="103">
        <f>IF($J$9=36,'Plantes en Vert'!U133,IF($J$9=37,'Plantes en Vert'!V133,IF($J$9=38,'Plantes en Vert'!W133,IF($J$9=39,'Plantes en Vert'!X133,IF($J$9=40,'Plantes en Vert'!Y133,IF($J$9=41,'Plantes en Vert'!Z133,IF($J$9=42,'Plantes en Vert'!AA133,IF($J$9=43,'Plantes en Vert'!AB133,IF($J$9=44,'Plantes en Vert'!AC133,IF($J$9=45,'Plantes en Vert'!AD133,IF($J$9=46,'Plantes en Vert'!AE133,IF($J$9=47,'Plantes en Vert'!AF133,IF($J$9=48,'Plantes en Vert'!AG133,IF($J$9=49,'Plantes en Vert'!AH133,IF($J$9=50,'Plantes en Vert'!AI133,IF($J$9=51,'Plantes en Vert'!AJ133,IF($J$9=52,'Plantes en Vert'!AK133,IF($J$9=1,'Plantes en Vert'!AL133,IF($J$9=2,'Plantes en Vert'!AM133,IF($J$9=3,'Plantes en Vert'!AN133,IF($J$9=4,'Plantes en Vert'!AO133,IF($J$9=5,'Plantes en Vert'!AP133,IF($J$9=6,'Plantes en Vert'!AQ133,IF($J$9=7,'Plantes en Vert'!AR133,IF($J$9=8,'Plantes en Vert'!AS133,IF($J$9=9,'Plantes en Vert'!AT133,IF($J$9=10,'Plantes en Vert'!AU133,IF($J$9=11,'Plantes en Vert'!AV133,IF($J$9=12,'Plantes en Vert'!AW133,IF($J$9=13,'Plantes en Vert'!AX133,IF($J$9=14,'Plantes en Vert'!AY133,IF($J$9=15,'Plantes en Vert'!AZ133,IF($J$9=16,'Plantes en Vert'!BA133,IF($J$9=17,'Plantes en Vert'!BB133,IF($J$9=18,'Plantes en Vert'!BC133,IF($J$9=19,'Plantes en Vert'!BD133,IF($J$9=20,'Plantes en Vert'!BE133,IF($J$9=21,'Plantes en Vert'!BF133,IF($J$9=22,'Plantes en Vert'!BG133,IF($J$9=23,'Plantes en Vert'!BH133,IF($J$9=24,'Plantes en Vert'!BI133,IF($J$9=25,'Plantes en Vert'!BJ133,IF($J$9=26,'Plantes en Vert'!BK133,IF($J$9=27,'Plantes en Vert'!BL133,IF($J$9=28,'Plantes en Vert'!BM133,IF($J$9=29,'Plantes en Vert'!BN133,IF($J$9=30,'Plantes en Vert'!BO133,IF($J$9=31,'Plantes en Vert'!BP133,IF($J$9=32,'Plantes en Vert'!BQ133,IF($J$9=33,'Plantes en Vert'!BR133,IF($J$9=34,'Plantes en Vert'!BS133,IF($J$9=35,'Plantes en Vert'!BT133,))))))))))))))))))))))))))))))))))))))))))))))))))))</f>
        <v>0</v>
      </c>
      <c r="K3389" s="103" t="str">
        <f>IF('Plantes en Vert'!R133=0,"","Erreur")</f>
        <v/>
      </c>
    </row>
    <row r="3390" spans="1:11" x14ac:dyDescent="0.25">
      <c r="A3390" s="103">
        <f>IF('Plantes en Vert'!A134&lt;&gt;"",'Plantes en Vert'!A134,"")</f>
        <v>26919</v>
      </c>
      <c r="B3390" s="103" t="str">
        <f>IF('Plantes en Vert'!L134&lt;&gt;"",'Plantes en Vert'!L134,"")</f>
        <v>Hall</v>
      </c>
      <c r="C3390" s="107" t="str">
        <f>IF('Plantes en Vert'!B134&lt;&gt;"",'Plantes en Vert'!B134,"")</f>
        <v>GERANIUM INTERSPECIFIQUE</v>
      </c>
      <c r="D3390" s="107" t="str">
        <f>IF('Plantes en Vert'!C134&lt;&gt;"",'Plantes en Vert'!C134,"")</f>
        <v xml:space="preserve">Tumbao Extra Pink </v>
      </c>
      <c r="E3390" s="103" t="str">
        <f>IF('Plantes en Vert'!H134&lt;&gt;"",'Plantes en Vert'!H134,"")</f>
        <v>Q. lim.</v>
      </c>
      <c r="F3390" s="103" t="str">
        <f>IF('Plantes en Vert'!E134&lt;&gt;"",'Plantes en Vert'!E134,"")</f>
        <v>B</v>
      </c>
      <c r="G3390" s="103" t="str">
        <f>IF('Plantes en Vert'!N134&lt;&gt;"",'Plantes en Vert'!N134,"")</f>
        <v>P1L</v>
      </c>
      <c r="H3390" s="103" t="str">
        <f>IF('Plantes en Vert'!I134&lt;&gt;"",'Plantes en Vert'!I134,"")</f>
        <v/>
      </c>
      <c r="I3390" s="103" t="str">
        <f>IF('Plantes en Vert'!J134&lt;&gt;"",'Plantes en Vert'!J134,"")</f>
        <v/>
      </c>
      <c r="J3390" s="103">
        <f>IF($J$9=36,'Plantes en Vert'!U134,IF($J$9=37,'Plantes en Vert'!V134,IF($J$9=38,'Plantes en Vert'!W134,IF($J$9=39,'Plantes en Vert'!X134,IF($J$9=40,'Plantes en Vert'!Y134,IF($J$9=41,'Plantes en Vert'!Z134,IF($J$9=42,'Plantes en Vert'!AA134,IF($J$9=43,'Plantes en Vert'!AB134,IF($J$9=44,'Plantes en Vert'!AC134,IF($J$9=45,'Plantes en Vert'!AD134,IF($J$9=46,'Plantes en Vert'!AE134,IF($J$9=47,'Plantes en Vert'!AF134,IF($J$9=48,'Plantes en Vert'!AG134,IF($J$9=49,'Plantes en Vert'!AH134,IF($J$9=50,'Plantes en Vert'!AI134,IF($J$9=51,'Plantes en Vert'!AJ134,IF($J$9=52,'Plantes en Vert'!AK134,IF($J$9=1,'Plantes en Vert'!AL134,IF($J$9=2,'Plantes en Vert'!AM134,IF($J$9=3,'Plantes en Vert'!AN134,IF($J$9=4,'Plantes en Vert'!AO134,IF($J$9=5,'Plantes en Vert'!AP134,IF($J$9=6,'Plantes en Vert'!AQ134,IF($J$9=7,'Plantes en Vert'!AR134,IF($J$9=8,'Plantes en Vert'!AS134,IF($J$9=9,'Plantes en Vert'!AT134,IF($J$9=10,'Plantes en Vert'!AU134,IF($J$9=11,'Plantes en Vert'!AV134,IF($J$9=12,'Plantes en Vert'!AW134,IF($J$9=13,'Plantes en Vert'!AX134,IF($J$9=14,'Plantes en Vert'!AY134,IF($J$9=15,'Plantes en Vert'!AZ134,IF($J$9=16,'Plantes en Vert'!BA134,IF($J$9=17,'Plantes en Vert'!BB134,IF($J$9=18,'Plantes en Vert'!BC134,IF($J$9=19,'Plantes en Vert'!BD134,IF($J$9=20,'Plantes en Vert'!BE134,IF($J$9=21,'Plantes en Vert'!BF134,IF($J$9=22,'Plantes en Vert'!BG134,IF($J$9=23,'Plantes en Vert'!BH134,IF($J$9=24,'Plantes en Vert'!BI134,IF($J$9=25,'Plantes en Vert'!BJ134,IF($J$9=26,'Plantes en Vert'!BK134,IF($J$9=27,'Plantes en Vert'!BL134,IF($J$9=28,'Plantes en Vert'!BM134,IF($J$9=29,'Plantes en Vert'!BN134,IF($J$9=30,'Plantes en Vert'!BO134,IF($J$9=31,'Plantes en Vert'!BP134,IF($J$9=32,'Plantes en Vert'!BQ134,IF($J$9=33,'Plantes en Vert'!BR134,IF($J$9=34,'Plantes en Vert'!BS134,IF($J$9=35,'Plantes en Vert'!BT134,))))))))))))))))))))))))))))))))))))))))))))))))))))</f>
        <v>0</v>
      </c>
      <c r="K3390" s="103" t="str">
        <f>IF('Plantes en Vert'!R134=0,"","Erreur")</f>
        <v/>
      </c>
    </row>
    <row r="3391" spans="1:11" x14ac:dyDescent="0.25">
      <c r="A3391" s="103">
        <f>IF('Plantes en Vert'!A135&lt;&gt;"",'Plantes en Vert'!A135,"")</f>
        <v>26921</v>
      </c>
      <c r="B3391" s="103" t="str">
        <f>IF('Plantes en Vert'!L135&lt;&gt;"",'Plantes en Vert'!L135,"")</f>
        <v>Hall</v>
      </c>
      <c r="C3391" s="107" t="str">
        <f>IF('Plantes en Vert'!B135&lt;&gt;"",'Plantes en Vert'!B135,"")</f>
        <v>GERANIUM INTERSPECIFIQUE</v>
      </c>
      <c r="D3391" s="107" t="str">
        <f>IF('Plantes en Vert'!C135&lt;&gt;"",'Plantes en Vert'!C135,"")</f>
        <v xml:space="preserve">Tumbao Rouge (Moon Light) </v>
      </c>
      <c r="E3391" s="103" t="str">
        <f>IF('Plantes en Vert'!H135&lt;&gt;"",'Plantes en Vert'!H135,"")</f>
        <v>Q. lim.</v>
      </c>
      <c r="F3391" s="103" t="str">
        <f>IF('Plantes en Vert'!E135&lt;&gt;"",'Plantes en Vert'!E135,"")</f>
        <v>B</v>
      </c>
      <c r="G3391" s="103" t="str">
        <f>IF('Plantes en Vert'!N135&lt;&gt;"",'Plantes en Vert'!N135,"")</f>
        <v>P1L</v>
      </c>
      <c r="H3391" s="103" t="str">
        <f>IF('Plantes en Vert'!I135&lt;&gt;"",'Plantes en Vert'!I135,"")</f>
        <v/>
      </c>
      <c r="I3391" s="103" t="str">
        <f>IF('Plantes en Vert'!J135&lt;&gt;"",'Plantes en Vert'!J135,"")</f>
        <v/>
      </c>
      <c r="J3391" s="103">
        <f>IF($J$9=36,'Plantes en Vert'!U135,IF($J$9=37,'Plantes en Vert'!V135,IF($J$9=38,'Plantes en Vert'!W135,IF($J$9=39,'Plantes en Vert'!X135,IF($J$9=40,'Plantes en Vert'!Y135,IF($J$9=41,'Plantes en Vert'!Z135,IF($J$9=42,'Plantes en Vert'!AA135,IF($J$9=43,'Plantes en Vert'!AB135,IF($J$9=44,'Plantes en Vert'!AC135,IF($J$9=45,'Plantes en Vert'!AD135,IF($J$9=46,'Plantes en Vert'!AE135,IF($J$9=47,'Plantes en Vert'!AF135,IF($J$9=48,'Plantes en Vert'!AG135,IF($J$9=49,'Plantes en Vert'!AH135,IF($J$9=50,'Plantes en Vert'!AI135,IF($J$9=51,'Plantes en Vert'!AJ135,IF($J$9=52,'Plantes en Vert'!AK135,IF($J$9=1,'Plantes en Vert'!AL135,IF($J$9=2,'Plantes en Vert'!AM135,IF($J$9=3,'Plantes en Vert'!AN135,IF($J$9=4,'Plantes en Vert'!AO135,IF($J$9=5,'Plantes en Vert'!AP135,IF($J$9=6,'Plantes en Vert'!AQ135,IF($J$9=7,'Plantes en Vert'!AR135,IF($J$9=8,'Plantes en Vert'!AS135,IF($J$9=9,'Plantes en Vert'!AT135,IF($J$9=10,'Plantes en Vert'!AU135,IF($J$9=11,'Plantes en Vert'!AV135,IF($J$9=12,'Plantes en Vert'!AW135,IF($J$9=13,'Plantes en Vert'!AX135,IF($J$9=14,'Plantes en Vert'!AY135,IF($J$9=15,'Plantes en Vert'!AZ135,IF($J$9=16,'Plantes en Vert'!BA135,IF($J$9=17,'Plantes en Vert'!BB135,IF($J$9=18,'Plantes en Vert'!BC135,IF($J$9=19,'Plantes en Vert'!BD135,IF($J$9=20,'Plantes en Vert'!BE135,IF($J$9=21,'Plantes en Vert'!BF135,IF($J$9=22,'Plantes en Vert'!BG135,IF($J$9=23,'Plantes en Vert'!BH135,IF($J$9=24,'Plantes en Vert'!BI135,IF($J$9=25,'Plantes en Vert'!BJ135,IF($J$9=26,'Plantes en Vert'!BK135,IF($J$9=27,'Plantes en Vert'!BL135,IF($J$9=28,'Plantes en Vert'!BM135,IF($J$9=29,'Plantes en Vert'!BN135,IF($J$9=30,'Plantes en Vert'!BO135,IF($J$9=31,'Plantes en Vert'!BP135,IF($J$9=32,'Plantes en Vert'!BQ135,IF($J$9=33,'Plantes en Vert'!BR135,IF($J$9=34,'Plantes en Vert'!BS135,IF($J$9=35,'Plantes en Vert'!BT135,))))))))))))))))))))))))))))))))))))))))))))))))))))</f>
        <v>0</v>
      </c>
      <c r="K3391" s="103" t="str">
        <f>IF('Plantes en Vert'!R135=0,"","Erreur")</f>
        <v/>
      </c>
    </row>
    <row r="3392" spans="1:11" x14ac:dyDescent="0.25">
      <c r="A3392" s="450"/>
      <c r="B3392" s="450"/>
      <c r="C3392" s="451" t="s">
        <v>1903</v>
      </c>
      <c r="D3392" s="451"/>
      <c r="E3392" s="450"/>
      <c r="F3392" s="450"/>
      <c r="G3392" s="450"/>
      <c r="H3392" s="450"/>
      <c r="I3392" s="450"/>
      <c r="J3392" s="450">
        <f>SUBTOTAL(9,J3388:J3391)</f>
        <v>0</v>
      </c>
      <c r="K3392" s="450"/>
    </row>
    <row r="3393" spans="1:11" x14ac:dyDescent="0.25">
      <c r="A3393" s="103" t="str">
        <f>IF('Plantes en Vert'!A136&lt;&gt;"",'Plantes en Vert'!A136,"")</f>
        <v/>
      </c>
      <c r="B3393" s="103" t="str">
        <f>IF('Plantes en Vert'!L136&lt;&gt;"",'Plantes en Vert'!L136,"")</f>
        <v>L</v>
      </c>
      <c r="C3393" s="107" t="str">
        <f>IF('Plantes en Vert'!B136&lt;&gt;"",'Plantes en Vert'!B136,"")</f>
        <v>GERANIUM LIERRE SIMPLE BALCON</v>
      </c>
      <c r="D3393" s="107" t="str">
        <f>IF('Plantes en Vert'!C136&lt;&gt;"",'Plantes en Vert'!C136,"")</f>
        <v/>
      </c>
      <c r="E3393" s="103" t="str">
        <f>IF('Plantes en Vert'!H136&lt;&gt;"",'Plantes en Vert'!H136,"")</f>
        <v/>
      </c>
      <c r="F3393" s="103" t="str">
        <f>IF('Plantes en Vert'!E136&lt;&gt;"",'Plantes en Vert'!E136,"")</f>
        <v/>
      </c>
      <c r="G3393" s="103" t="str">
        <f>IF('Plantes en Vert'!N136&lt;&gt;"",'Plantes en Vert'!N136,"")</f>
        <v/>
      </c>
      <c r="H3393" s="103" t="str">
        <f>IF('Plantes en Vert'!I136&lt;&gt;"",'Plantes en Vert'!I136,"")</f>
        <v/>
      </c>
      <c r="I3393" s="103" t="str">
        <f>IF('Plantes en Vert'!J136&lt;&gt;"",'Plantes en Vert'!J136,"")</f>
        <v/>
      </c>
      <c r="J3393" s="103">
        <f>IF($J$9=36,'Plantes en Vert'!U136,IF($J$9=37,'Plantes en Vert'!V136,IF($J$9=38,'Plantes en Vert'!W136,IF($J$9=39,'Plantes en Vert'!X136,IF($J$9=40,'Plantes en Vert'!Y136,IF($J$9=41,'Plantes en Vert'!Z136,IF($J$9=42,'Plantes en Vert'!AA136,IF($J$9=43,'Plantes en Vert'!AB136,IF($J$9=44,'Plantes en Vert'!AC136,IF($J$9=45,'Plantes en Vert'!AD136,IF($J$9=46,'Plantes en Vert'!AE136,IF($J$9=47,'Plantes en Vert'!AF136,IF($J$9=48,'Plantes en Vert'!AG136,IF($J$9=49,'Plantes en Vert'!AH136,IF($J$9=50,'Plantes en Vert'!AI136,IF($J$9=51,'Plantes en Vert'!AJ136,IF($J$9=52,'Plantes en Vert'!AK136,IF($J$9=1,'Plantes en Vert'!AL136,IF($J$9=2,'Plantes en Vert'!AM136,IF($J$9=3,'Plantes en Vert'!AN136,IF($J$9=4,'Plantes en Vert'!AO136,IF($J$9=5,'Plantes en Vert'!AP136,IF($J$9=6,'Plantes en Vert'!AQ136,IF($J$9=7,'Plantes en Vert'!AR136,IF($J$9=8,'Plantes en Vert'!AS136,IF($J$9=9,'Plantes en Vert'!AT136,IF($J$9=10,'Plantes en Vert'!AU136,IF($J$9=11,'Plantes en Vert'!AV136,IF($J$9=12,'Plantes en Vert'!AW136,IF($J$9=13,'Plantes en Vert'!AX136,IF($J$9=14,'Plantes en Vert'!AY136,IF($J$9=15,'Plantes en Vert'!AZ136,IF($J$9=16,'Plantes en Vert'!BA136,IF($J$9=17,'Plantes en Vert'!BB136,IF($J$9=18,'Plantes en Vert'!BC136,IF($J$9=19,'Plantes en Vert'!BD136,IF($J$9=20,'Plantes en Vert'!BE136,IF($J$9=21,'Plantes en Vert'!BF136,IF($J$9=22,'Plantes en Vert'!BG136,IF($J$9=23,'Plantes en Vert'!BH136,IF($J$9=24,'Plantes en Vert'!BI136,IF($J$9=25,'Plantes en Vert'!BJ136,IF($J$9=26,'Plantes en Vert'!BK136,IF($J$9=27,'Plantes en Vert'!BL136,IF($J$9=28,'Plantes en Vert'!BM136,IF($J$9=29,'Plantes en Vert'!BN136,IF($J$9=30,'Plantes en Vert'!BO136,IF($J$9=31,'Plantes en Vert'!BP136,IF($J$9=32,'Plantes en Vert'!BQ136,IF($J$9=33,'Plantes en Vert'!BR136,IF($J$9=34,'Plantes en Vert'!BS136,IF($J$9=35,'Plantes en Vert'!BT136,))))))))))))))))))))))))))))))))))))))))))))))))))))</f>
        <v>0</v>
      </c>
      <c r="K3393" s="103" t="str">
        <f>IF('Plantes en Vert'!R136=0,"","Erreur")</f>
        <v/>
      </c>
    </row>
    <row r="3394" spans="1:11" x14ac:dyDescent="0.25">
      <c r="A3394" s="103" t="str">
        <f>IF('Plantes en Vert'!A137&lt;&gt;"",'Plantes en Vert'!A137,"")</f>
        <v/>
      </c>
      <c r="B3394" s="103" t="str">
        <f>IF('Plantes en Vert'!L137&lt;&gt;"",'Plantes en Vert'!L137,"")</f>
        <v>E</v>
      </c>
      <c r="C3394" s="107" t="str">
        <f>IF('Plantes en Vert'!B137&lt;&gt;"",'Plantes en Vert'!B137,"")</f>
        <v>GERANIUM BALCON BOIS VERT</v>
      </c>
      <c r="D3394" s="107" t="str">
        <f>IF('Plantes en Vert'!C137&lt;&gt;"",'Plantes en Vert'!C137,"")</f>
        <v/>
      </c>
      <c r="E3394" s="103" t="str">
        <f>IF('Plantes en Vert'!H137&lt;&gt;"",'Plantes en Vert'!H137,"")</f>
        <v/>
      </c>
      <c r="F3394" s="103" t="str">
        <f>IF('Plantes en Vert'!E137&lt;&gt;"",'Plantes en Vert'!E137,"")</f>
        <v/>
      </c>
      <c r="G3394" s="103" t="str">
        <f>IF('Plantes en Vert'!N137&lt;&gt;"",'Plantes en Vert'!N137,"")</f>
        <v/>
      </c>
      <c r="H3394" s="103" t="str">
        <f>IF('Plantes en Vert'!I137&lt;&gt;"",'Plantes en Vert'!I137,"")</f>
        <v/>
      </c>
      <c r="I3394" s="103" t="str">
        <f>IF('Plantes en Vert'!J137&lt;&gt;"",'Plantes en Vert'!J137,"")</f>
        <v/>
      </c>
      <c r="J3394" s="103">
        <f>IF($J$9=36,'Plantes en Vert'!U137,IF($J$9=37,'Plantes en Vert'!V137,IF($J$9=38,'Plantes en Vert'!W137,IF($J$9=39,'Plantes en Vert'!X137,IF($J$9=40,'Plantes en Vert'!Y137,IF($J$9=41,'Plantes en Vert'!Z137,IF($J$9=42,'Plantes en Vert'!AA137,IF($J$9=43,'Plantes en Vert'!AB137,IF($J$9=44,'Plantes en Vert'!AC137,IF($J$9=45,'Plantes en Vert'!AD137,IF($J$9=46,'Plantes en Vert'!AE137,IF($J$9=47,'Plantes en Vert'!AF137,IF($J$9=48,'Plantes en Vert'!AG137,IF($J$9=49,'Plantes en Vert'!AH137,IF($J$9=50,'Plantes en Vert'!AI137,IF($J$9=51,'Plantes en Vert'!AJ137,IF($J$9=52,'Plantes en Vert'!AK137,IF($J$9=1,'Plantes en Vert'!AL137,IF($J$9=2,'Plantes en Vert'!AM137,IF($J$9=3,'Plantes en Vert'!AN137,IF($J$9=4,'Plantes en Vert'!AO137,IF($J$9=5,'Plantes en Vert'!AP137,IF($J$9=6,'Plantes en Vert'!AQ137,IF($J$9=7,'Plantes en Vert'!AR137,IF($J$9=8,'Plantes en Vert'!AS137,IF($J$9=9,'Plantes en Vert'!AT137,IF($J$9=10,'Plantes en Vert'!AU137,IF($J$9=11,'Plantes en Vert'!AV137,IF($J$9=12,'Plantes en Vert'!AW137,IF($J$9=13,'Plantes en Vert'!AX137,IF($J$9=14,'Plantes en Vert'!AY137,IF($J$9=15,'Plantes en Vert'!AZ137,IF($J$9=16,'Plantes en Vert'!BA137,IF($J$9=17,'Plantes en Vert'!BB137,IF($J$9=18,'Plantes en Vert'!BC137,IF($J$9=19,'Plantes en Vert'!BD137,IF($J$9=20,'Plantes en Vert'!BE137,IF($J$9=21,'Plantes en Vert'!BF137,IF($J$9=22,'Plantes en Vert'!BG137,IF($J$9=23,'Plantes en Vert'!BH137,IF($J$9=24,'Plantes en Vert'!BI137,IF($J$9=25,'Plantes en Vert'!BJ137,IF($J$9=26,'Plantes en Vert'!BK137,IF($J$9=27,'Plantes en Vert'!BL137,IF($J$9=28,'Plantes en Vert'!BM137,IF($J$9=29,'Plantes en Vert'!BN137,IF($J$9=30,'Plantes en Vert'!BO137,IF($J$9=31,'Plantes en Vert'!BP137,IF($J$9=32,'Plantes en Vert'!BQ137,IF($J$9=33,'Plantes en Vert'!BR137,IF($J$9=34,'Plantes en Vert'!BS137,IF($J$9=35,'Plantes en Vert'!BT137,))))))))))))))))))))))))))))))))))))))))))))))))))))</f>
        <v>0</v>
      </c>
      <c r="K3394" s="103" t="str">
        <f>IF('Plantes en Vert'!R137=0,"","Erreur")</f>
        <v/>
      </c>
    </row>
    <row r="3395" spans="1:11" x14ac:dyDescent="0.25">
      <c r="A3395" s="103">
        <f>IF('Plantes en Vert'!A138&lt;&gt;"",'Plantes en Vert'!A138,"")</f>
        <v>21853</v>
      </c>
      <c r="B3395" s="103" t="str">
        <f>IF('Plantes en Vert'!L138&lt;&gt;"",'Plantes en Vert'!L138,"")</f>
        <v>Hall</v>
      </c>
      <c r="C3395" s="107" t="str">
        <f>IF('Plantes en Vert'!B138&lt;&gt;"",'Plantes en Vert'!B138,"")</f>
        <v>GERANIUM BALCON</v>
      </c>
      <c r="D3395" s="107" t="str">
        <f>IF('Plantes en Vert'!C138&lt;&gt;"",'Plantes en Vert'!C138,"")</f>
        <v xml:space="preserve">Balcon Imperial </v>
      </c>
      <c r="E3395" s="103" t="str">
        <f>IF('Plantes en Vert'!H138&lt;&gt;"",'Plantes en Vert'!H138,"")</f>
        <v>Q. lim.</v>
      </c>
      <c r="F3395" s="103" t="str">
        <f>IF('Plantes en Vert'!E138&lt;&gt;"",'Plantes en Vert'!E138,"")</f>
        <v>B</v>
      </c>
      <c r="G3395" s="103" t="str">
        <f>IF('Plantes en Vert'!N138&lt;&gt;"",'Plantes en Vert'!N138,"")</f>
        <v>P1L</v>
      </c>
      <c r="H3395" s="103" t="str">
        <f>IF('Plantes en Vert'!I138&lt;&gt;"",'Plantes en Vert'!I138,"")</f>
        <v/>
      </c>
      <c r="I3395" s="103" t="str">
        <f>IF('Plantes en Vert'!J138&lt;&gt;"",'Plantes en Vert'!J138,"")</f>
        <v/>
      </c>
      <c r="J3395" s="103">
        <f>IF($J$9=36,'Plantes en Vert'!U138,IF($J$9=37,'Plantes en Vert'!V138,IF($J$9=38,'Plantes en Vert'!W138,IF($J$9=39,'Plantes en Vert'!X138,IF($J$9=40,'Plantes en Vert'!Y138,IF($J$9=41,'Plantes en Vert'!Z138,IF($J$9=42,'Plantes en Vert'!AA138,IF($J$9=43,'Plantes en Vert'!AB138,IF($J$9=44,'Plantes en Vert'!AC138,IF($J$9=45,'Plantes en Vert'!AD138,IF($J$9=46,'Plantes en Vert'!AE138,IF($J$9=47,'Plantes en Vert'!AF138,IF($J$9=48,'Plantes en Vert'!AG138,IF($J$9=49,'Plantes en Vert'!AH138,IF($J$9=50,'Plantes en Vert'!AI138,IF($J$9=51,'Plantes en Vert'!AJ138,IF($J$9=52,'Plantes en Vert'!AK138,IF($J$9=1,'Plantes en Vert'!AL138,IF($J$9=2,'Plantes en Vert'!AM138,IF($J$9=3,'Plantes en Vert'!AN138,IF($J$9=4,'Plantes en Vert'!AO138,IF($J$9=5,'Plantes en Vert'!AP138,IF($J$9=6,'Plantes en Vert'!AQ138,IF($J$9=7,'Plantes en Vert'!AR138,IF($J$9=8,'Plantes en Vert'!AS138,IF($J$9=9,'Plantes en Vert'!AT138,IF($J$9=10,'Plantes en Vert'!AU138,IF($J$9=11,'Plantes en Vert'!AV138,IF($J$9=12,'Plantes en Vert'!AW138,IF($J$9=13,'Plantes en Vert'!AX138,IF($J$9=14,'Plantes en Vert'!AY138,IF($J$9=15,'Plantes en Vert'!AZ138,IF($J$9=16,'Plantes en Vert'!BA138,IF($J$9=17,'Plantes en Vert'!BB138,IF($J$9=18,'Plantes en Vert'!BC138,IF($J$9=19,'Plantes en Vert'!BD138,IF($J$9=20,'Plantes en Vert'!BE138,IF($J$9=21,'Plantes en Vert'!BF138,IF($J$9=22,'Plantes en Vert'!BG138,IF($J$9=23,'Plantes en Vert'!BH138,IF($J$9=24,'Plantes en Vert'!BI138,IF($J$9=25,'Plantes en Vert'!BJ138,IF($J$9=26,'Plantes en Vert'!BK138,IF($J$9=27,'Plantes en Vert'!BL138,IF($J$9=28,'Plantes en Vert'!BM138,IF($J$9=29,'Plantes en Vert'!BN138,IF($J$9=30,'Plantes en Vert'!BO138,IF($J$9=31,'Plantes en Vert'!BP138,IF($J$9=32,'Plantes en Vert'!BQ138,IF($J$9=33,'Plantes en Vert'!BR138,IF($J$9=34,'Plantes en Vert'!BS138,IF($J$9=35,'Plantes en Vert'!BT138,))))))))))))))))))))))))))))))))))))))))))))))))))))</f>
        <v>0</v>
      </c>
      <c r="K3395" s="103" t="str">
        <f>IF('Plantes en Vert'!R138=0,"","Erreur")</f>
        <v/>
      </c>
    </row>
    <row r="3396" spans="1:11" x14ac:dyDescent="0.25">
      <c r="A3396" s="103">
        <f>IF('Plantes en Vert'!A139&lt;&gt;"",'Plantes en Vert'!A139,"")</f>
        <v>21855</v>
      </c>
      <c r="B3396" s="103" t="str">
        <f>IF('Plantes en Vert'!L139&lt;&gt;"",'Plantes en Vert'!L139,"")</f>
        <v>Hall</v>
      </c>
      <c r="C3396" s="107" t="str">
        <f>IF('Plantes en Vert'!B139&lt;&gt;"",'Plantes en Vert'!B139,"")</f>
        <v>GERANIUM BALCON</v>
      </c>
      <c r="D3396" s="107" t="str">
        <f>IF('Plantes en Vert'!C139&lt;&gt;"",'Plantes en Vert'!C139,"")</f>
        <v xml:space="preserve">Balcon Lilas </v>
      </c>
      <c r="E3396" s="103" t="str">
        <f>IF('Plantes en Vert'!H139&lt;&gt;"",'Plantes en Vert'!H139,"")</f>
        <v>Q. lim.</v>
      </c>
      <c r="F3396" s="103" t="str">
        <f>IF('Plantes en Vert'!E139&lt;&gt;"",'Plantes en Vert'!E139,"")</f>
        <v>B</v>
      </c>
      <c r="G3396" s="103" t="str">
        <f>IF('Plantes en Vert'!N139&lt;&gt;"",'Plantes en Vert'!N139,"")</f>
        <v>P1L</v>
      </c>
      <c r="H3396" s="103" t="str">
        <f>IF('Plantes en Vert'!I139&lt;&gt;"",'Plantes en Vert'!I139,"")</f>
        <v/>
      </c>
      <c r="I3396" s="103" t="str">
        <f>IF('Plantes en Vert'!J139&lt;&gt;"",'Plantes en Vert'!J139,"")</f>
        <v/>
      </c>
      <c r="J3396" s="103">
        <f>IF($J$9=36,'Plantes en Vert'!U139,IF($J$9=37,'Plantes en Vert'!V139,IF($J$9=38,'Plantes en Vert'!W139,IF($J$9=39,'Plantes en Vert'!X139,IF($J$9=40,'Plantes en Vert'!Y139,IF($J$9=41,'Plantes en Vert'!Z139,IF($J$9=42,'Plantes en Vert'!AA139,IF($J$9=43,'Plantes en Vert'!AB139,IF($J$9=44,'Plantes en Vert'!AC139,IF($J$9=45,'Plantes en Vert'!AD139,IF($J$9=46,'Plantes en Vert'!AE139,IF($J$9=47,'Plantes en Vert'!AF139,IF($J$9=48,'Plantes en Vert'!AG139,IF($J$9=49,'Plantes en Vert'!AH139,IF($J$9=50,'Plantes en Vert'!AI139,IF($J$9=51,'Plantes en Vert'!AJ139,IF($J$9=52,'Plantes en Vert'!AK139,IF($J$9=1,'Plantes en Vert'!AL139,IF($J$9=2,'Plantes en Vert'!AM139,IF($J$9=3,'Plantes en Vert'!AN139,IF($J$9=4,'Plantes en Vert'!AO139,IF($J$9=5,'Plantes en Vert'!AP139,IF($J$9=6,'Plantes en Vert'!AQ139,IF($J$9=7,'Plantes en Vert'!AR139,IF($J$9=8,'Plantes en Vert'!AS139,IF($J$9=9,'Plantes en Vert'!AT139,IF($J$9=10,'Plantes en Vert'!AU139,IF($J$9=11,'Plantes en Vert'!AV139,IF($J$9=12,'Plantes en Vert'!AW139,IF($J$9=13,'Plantes en Vert'!AX139,IF($J$9=14,'Plantes en Vert'!AY139,IF($J$9=15,'Plantes en Vert'!AZ139,IF($J$9=16,'Plantes en Vert'!BA139,IF($J$9=17,'Plantes en Vert'!BB139,IF($J$9=18,'Plantes en Vert'!BC139,IF($J$9=19,'Plantes en Vert'!BD139,IF($J$9=20,'Plantes en Vert'!BE139,IF($J$9=21,'Plantes en Vert'!BF139,IF($J$9=22,'Plantes en Vert'!BG139,IF($J$9=23,'Plantes en Vert'!BH139,IF($J$9=24,'Plantes en Vert'!BI139,IF($J$9=25,'Plantes en Vert'!BJ139,IF($J$9=26,'Plantes en Vert'!BK139,IF($J$9=27,'Plantes en Vert'!BL139,IF($J$9=28,'Plantes en Vert'!BM139,IF($J$9=29,'Plantes en Vert'!BN139,IF($J$9=30,'Plantes en Vert'!BO139,IF($J$9=31,'Plantes en Vert'!BP139,IF($J$9=32,'Plantes en Vert'!BQ139,IF($J$9=33,'Plantes en Vert'!BR139,IF($J$9=34,'Plantes en Vert'!BS139,IF($J$9=35,'Plantes en Vert'!BT139,))))))))))))))))))))))))))))))))))))))))))))))))))))</f>
        <v>0</v>
      </c>
      <c r="K3396" s="103" t="str">
        <f>IF('Plantes en Vert'!R139=0,"","Erreur")</f>
        <v/>
      </c>
    </row>
    <row r="3397" spans="1:11" x14ac:dyDescent="0.25">
      <c r="A3397" s="103">
        <f>IF('Plantes en Vert'!A140&lt;&gt;"",'Plantes en Vert'!A140,"")</f>
        <v>21857</v>
      </c>
      <c r="B3397" s="103" t="str">
        <f>IF('Plantes en Vert'!L140&lt;&gt;"",'Plantes en Vert'!L140,"")</f>
        <v>Hall</v>
      </c>
      <c r="C3397" s="107" t="str">
        <f>IF('Plantes en Vert'!B140&lt;&gt;"",'Plantes en Vert'!B140,"")</f>
        <v>GERANIUM BALCON</v>
      </c>
      <c r="D3397" s="107" t="str">
        <f>IF('Plantes en Vert'!C140&lt;&gt;"",'Plantes en Vert'!C140,"")</f>
        <v xml:space="preserve">Balcon Rose </v>
      </c>
      <c r="E3397" s="103" t="str">
        <f>IF('Plantes en Vert'!H140&lt;&gt;"",'Plantes en Vert'!H140,"")</f>
        <v>Q. lim.</v>
      </c>
      <c r="F3397" s="103" t="str">
        <f>IF('Plantes en Vert'!E140&lt;&gt;"",'Plantes en Vert'!E140,"")</f>
        <v>B</v>
      </c>
      <c r="G3397" s="103" t="str">
        <f>IF('Plantes en Vert'!N140&lt;&gt;"",'Plantes en Vert'!N140,"")</f>
        <v>P1L</v>
      </c>
      <c r="H3397" s="103" t="str">
        <f>IF('Plantes en Vert'!I140&lt;&gt;"",'Plantes en Vert'!I140,"")</f>
        <v/>
      </c>
      <c r="I3397" s="103" t="str">
        <f>IF('Plantes en Vert'!J140&lt;&gt;"",'Plantes en Vert'!J140,"")</f>
        <v/>
      </c>
      <c r="J3397" s="103">
        <f>IF($J$9=36,'Plantes en Vert'!U140,IF($J$9=37,'Plantes en Vert'!V140,IF($J$9=38,'Plantes en Vert'!W140,IF($J$9=39,'Plantes en Vert'!X140,IF($J$9=40,'Plantes en Vert'!Y140,IF($J$9=41,'Plantes en Vert'!Z140,IF($J$9=42,'Plantes en Vert'!AA140,IF($J$9=43,'Plantes en Vert'!AB140,IF($J$9=44,'Plantes en Vert'!AC140,IF($J$9=45,'Plantes en Vert'!AD140,IF($J$9=46,'Plantes en Vert'!AE140,IF($J$9=47,'Plantes en Vert'!AF140,IF($J$9=48,'Plantes en Vert'!AG140,IF($J$9=49,'Plantes en Vert'!AH140,IF($J$9=50,'Plantes en Vert'!AI140,IF($J$9=51,'Plantes en Vert'!AJ140,IF($J$9=52,'Plantes en Vert'!AK140,IF($J$9=1,'Plantes en Vert'!AL140,IF($J$9=2,'Plantes en Vert'!AM140,IF($J$9=3,'Plantes en Vert'!AN140,IF($J$9=4,'Plantes en Vert'!AO140,IF($J$9=5,'Plantes en Vert'!AP140,IF($J$9=6,'Plantes en Vert'!AQ140,IF($J$9=7,'Plantes en Vert'!AR140,IF($J$9=8,'Plantes en Vert'!AS140,IF($J$9=9,'Plantes en Vert'!AT140,IF($J$9=10,'Plantes en Vert'!AU140,IF($J$9=11,'Plantes en Vert'!AV140,IF($J$9=12,'Plantes en Vert'!AW140,IF($J$9=13,'Plantes en Vert'!AX140,IF($J$9=14,'Plantes en Vert'!AY140,IF($J$9=15,'Plantes en Vert'!AZ140,IF($J$9=16,'Plantes en Vert'!BA140,IF($J$9=17,'Plantes en Vert'!BB140,IF($J$9=18,'Plantes en Vert'!BC140,IF($J$9=19,'Plantes en Vert'!BD140,IF($J$9=20,'Plantes en Vert'!BE140,IF($J$9=21,'Plantes en Vert'!BF140,IF($J$9=22,'Plantes en Vert'!BG140,IF($J$9=23,'Plantes en Vert'!BH140,IF($J$9=24,'Plantes en Vert'!BI140,IF($J$9=25,'Plantes en Vert'!BJ140,IF($J$9=26,'Plantes en Vert'!BK140,IF($J$9=27,'Plantes en Vert'!BL140,IF($J$9=28,'Plantes en Vert'!BM140,IF($J$9=29,'Plantes en Vert'!BN140,IF($J$9=30,'Plantes en Vert'!BO140,IF($J$9=31,'Plantes en Vert'!BP140,IF($J$9=32,'Plantes en Vert'!BQ140,IF($J$9=33,'Plantes en Vert'!BR140,IF($J$9=34,'Plantes en Vert'!BS140,IF($J$9=35,'Plantes en Vert'!BT140,))))))))))))))))))))))))))))))))))))))))))))))))))))</f>
        <v>0</v>
      </c>
      <c r="K3397" s="103" t="str">
        <f>IF('Plantes en Vert'!R140=0,"","Erreur")</f>
        <v/>
      </c>
    </row>
    <row r="3398" spans="1:11" x14ac:dyDescent="0.25">
      <c r="A3398" s="103">
        <f>IF('Plantes en Vert'!A141&lt;&gt;"",'Plantes en Vert'!A141,"")</f>
        <v>21859</v>
      </c>
      <c r="B3398" s="103" t="str">
        <f>IF('Plantes en Vert'!L141&lt;&gt;"",'Plantes en Vert'!L141,"")</f>
        <v>Hall</v>
      </c>
      <c r="C3398" s="107" t="str">
        <f>IF('Plantes en Vert'!B141&lt;&gt;"",'Plantes en Vert'!B141,"")</f>
        <v>GERANIUM BALCON</v>
      </c>
      <c r="D3398" s="107" t="str">
        <f>IF('Plantes en Vert'!C141&lt;&gt;"",'Plantes en Vert'!C141,"")</f>
        <v xml:space="preserve">Balcon Rouge Framboise </v>
      </c>
      <c r="E3398" s="103" t="str">
        <f>IF('Plantes en Vert'!H141&lt;&gt;"",'Plantes en Vert'!H141,"")</f>
        <v>Q. lim.</v>
      </c>
      <c r="F3398" s="103" t="str">
        <f>IF('Plantes en Vert'!E141&lt;&gt;"",'Plantes en Vert'!E141,"")</f>
        <v>B</v>
      </c>
      <c r="G3398" s="103" t="str">
        <f>IF('Plantes en Vert'!N141&lt;&gt;"",'Plantes en Vert'!N141,"")</f>
        <v>P1L</v>
      </c>
      <c r="H3398" s="103" t="str">
        <f>IF('Plantes en Vert'!I141&lt;&gt;"",'Plantes en Vert'!I141,"")</f>
        <v/>
      </c>
      <c r="I3398" s="103" t="str">
        <f>IF('Plantes en Vert'!J141&lt;&gt;"",'Plantes en Vert'!J141,"")</f>
        <v/>
      </c>
      <c r="J3398" s="103">
        <f>IF($J$9=36,'Plantes en Vert'!U141,IF($J$9=37,'Plantes en Vert'!V141,IF($J$9=38,'Plantes en Vert'!W141,IF($J$9=39,'Plantes en Vert'!X141,IF($J$9=40,'Plantes en Vert'!Y141,IF($J$9=41,'Plantes en Vert'!Z141,IF($J$9=42,'Plantes en Vert'!AA141,IF($J$9=43,'Plantes en Vert'!AB141,IF($J$9=44,'Plantes en Vert'!AC141,IF($J$9=45,'Plantes en Vert'!AD141,IF($J$9=46,'Plantes en Vert'!AE141,IF($J$9=47,'Plantes en Vert'!AF141,IF($J$9=48,'Plantes en Vert'!AG141,IF($J$9=49,'Plantes en Vert'!AH141,IF($J$9=50,'Plantes en Vert'!AI141,IF($J$9=51,'Plantes en Vert'!AJ141,IF($J$9=52,'Plantes en Vert'!AK141,IF($J$9=1,'Plantes en Vert'!AL141,IF($J$9=2,'Plantes en Vert'!AM141,IF($J$9=3,'Plantes en Vert'!AN141,IF($J$9=4,'Plantes en Vert'!AO141,IF($J$9=5,'Plantes en Vert'!AP141,IF($J$9=6,'Plantes en Vert'!AQ141,IF($J$9=7,'Plantes en Vert'!AR141,IF($J$9=8,'Plantes en Vert'!AS141,IF($J$9=9,'Plantes en Vert'!AT141,IF($J$9=10,'Plantes en Vert'!AU141,IF($J$9=11,'Plantes en Vert'!AV141,IF($J$9=12,'Plantes en Vert'!AW141,IF($J$9=13,'Plantes en Vert'!AX141,IF($J$9=14,'Plantes en Vert'!AY141,IF($J$9=15,'Plantes en Vert'!AZ141,IF($J$9=16,'Plantes en Vert'!BA141,IF($J$9=17,'Plantes en Vert'!BB141,IF($J$9=18,'Plantes en Vert'!BC141,IF($J$9=19,'Plantes en Vert'!BD141,IF($J$9=20,'Plantes en Vert'!BE141,IF($J$9=21,'Plantes en Vert'!BF141,IF($J$9=22,'Plantes en Vert'!BG141,IF($J$9=23,'Plantes en Vert'!BH141,IF($J$9=24,'Plantes en Vert'!BI141,IF($J$9=25,'Plantes en Vert'!BJ141,IF($J$9=26,'Plantes en Vert'!BK141,IF($J$9=27,'Plantes en Vert'!BL141,IF($J$9=28,'Plantes en Vert'!BM141,IF($J$9=29,'Plantes en Vert'!BN141,IF($J$9=30,'Plantes en Vert'!BO141,IF($J$9=31,'Plantes en Vert'!BP141,IF($J$9=32,'Plantes en Vert'!BQ141,IF($J$9=33,'Plantes en Vert'!BR141,IF($J$9=34,'Plantes en Vert'!BS141,IF($J$9=35,'Plantes en Vert'!BT141,))))))))))))))))))))))))))))))))))))))))))))))))))))</f>
        <v>0</v>
      </c>
      <c r="K3398" s="103" t="str">
        <f>IF('Plantes en Vert'!R141=0,"","Erreur")</f>
        <v/>
      </c>
    </row>
    <row r="3399" spans="1:11" x14ac:dyDescent="0.25">
      <c r="A3399" s="103">
        <f>IF('Plantes en Vert'!A142&lt;&gt;"",'Plantes en Vert'!A142,"")</f>
        <v>21861</v>
      </c>
      <c r="B3399" s="103" t="str">
        <f>IF('Plantes en Vert'!L142&lt;&gt;"",'Plantes en Vert'!L142,"")</f>
        <v>Hall</v>
      </c>
      <c r="C3399" s="107" t="str">
        <f>IF('Plantes en Vert'!B142&lt;&gt;"",'Plantes en Vert'!B142,"")</f>
        <v>GERANIUM BALCON</v>
      </c>
      <c r="D3399" s="107" t="str">
        <f>IF('Plantes en Vert'!C142&lt;&gt;"",'Plantes en Vert'!C142,"")</f>
        <v xml:space="preserve">Balcon Ville de Dresde pac </v>
      </c>
      <c r="E3399" s="103" t="str">
        <f>IF('Plantes en Vert'!H142&lt;&gt;"",'Plantes en Vert'!H142,"")</f>
        <v>Q. lim.</v>
      </c>
      <c r="F3399" s="103" t="str">
        <f>IF('Plantes en Vert'!E142&lt;&gt;"",'Plantes en Vert'!E142,"")</f>
        <v>B</v>
      </c>
      <c r="G3399" s="103" t="str">
        <f>IF('Plantes en Vert'!N142&lt;&gt;"",'Plantes en Vert'!N142,"")</f>
        <v>P1L</v>
      </c>
      <c r="H3399" s="103" t="str">
        <f>IF('Plantes en Vert'!I142&lt;&gt;"",'Plantes en Vert'!I142,"")</f>
        <v/>
      </c>
      <c r="I3399" s="103" t="str">
        <f>IF('Plantes en Vert'!J142&lt;&gt;"",'Plantes en Vert'!J142,"")</f>
        <v/>
      </c>
      <c r="J3399" s="103">
        <f>IF($J$9=36,'Plantes en Vert'!U142,IF($J$9=37,'Plantes en Vert'!V142,IF($J$9=38,'Plantes en Vert'!W142,IF($J$9=39,'Plantes en Vert'!X142,IF($J$9=40,'Plantes en Vert'!Y142,IF($J$9=41,'Plantes en Vert'!Z142,IF($J$9=42,'Plantes en Vert'!AA142,IF($J$9=43,'Plantes en Vert'!AB142,IF($J$9=44,'Plantes en Vert'!AC142,IF($J$9=45,'Plantes en Vert'!AD142,IF($J$9=46,'Plantes en Vert'!AE142,IF($J$9=47,'Plantes en Vert'!AF142,IF($J$9=48,'Plantes en Vert'!AG142,IF($J$9=49,'Plantes en Vert'!AH142,IF($J$9=50,'Plantes en Vert'!AI142,IF($J$9=51,'Plantes en Vert'!AJ142,IF($J$9=52,'Plantes en Vert'!AK142,IF($J$9=1,'Plantes en Vert'!AL142,IF($J$9=2,'Plantes en Vert'!AM142,IF($J$9=3,'Plantes en Vert'!AN142,IF($J$9=4,'Plantes en Vert'!AO142,IF($J$9=5,'Plantes en Vert'!AP142,IF($J$9=6,'Plantes en Vert'!AQ142,IF($J$9=7,'Plantes en Vert'!AR142,IF($J$9=8,'Plantes en Vert'!AS142,IF($J$9=9,'Plantes en Vert'!AT142,IF($J$9=10,'Plantes en Vert'!AU142,IF($J$9=11,'Plantes en Vert'!AV142,IF($J$9=12,'Plantes en Vert'!AW142,IF($J$9=13,'Plantes en Vert'!AX142,IF($J$9=14,'Plantes en Vert'!AY142,IF($J$9=15,'Plantes en Vert'!AZ142,IF($J$9=16,'Plantes en Vert'!BA142,IF($J$9=17,'Plantes en Vert'!BB142,IF($J$9=18,'Plantes en Vert'!BC142,IF($J$9=19,'Plantes en Vert'!BD142,IF($J$9=20,'Plantes en Vert'!BE142,IF($J$9=21,'Plantes en Vert'!BF142,IF($J$9=22,'Plantes en Vert'!BG142,IF($J$9=23,'Plantes en Vert'!BH142,IF($J$9=24,'Plantes en Vert'!BI142,IF($J$9=25,'Plantes en Vert'!BJ142,IF($J$9=26,'Plantes en Vert'!BK142,IF($J$9=27,'Plantes en Vert'!BL142,IF($J$9=28,'Plantes en Vert'!BM142,IF($J$9=29,'Plantes en Vert'!BN142,IF($J$9=30,'Plantes en Vert'!BO142,IF($J$9=31,'Plantes en Vert'!BP142,IF($J$9=32,'Plantes en Vert'!BQ142,IF($J$9=33,'Plantes en Vert'!BR142,IF($J$9=34,'Plantes en Vert'!BS142,IF($J$9=35,'Plantes en Vert'!BT142,))))))))))))))))))))))))))))))))))))))))))))))))))))</f>
        <v>0</v>
      </c>
      <c r="K3399" s="103" t="str">
        <f>IF('Plantes en Vert'!R142=0,"","Erreur")</f>
        <v/>
      </c>
    </row>
    <row r="3400" spans="1:11" x14ac:dyDescent="0.25">
      <c r="A3400" s="450"/>
      <c r="B3400" s="450"/>
      <c r="C3400" s="451" t="s">
        <v>1904</v>
      </c>
      <c r="D3400" s="451"/>
      <c r="E3400" s="450"/>
      <c r="F3400" s="450"/>
      <c r="G3400" s="450"/>
      <c r="H3400" s="450"/>
      <c r="I3400" s="450"/>
      <c r="J3400" s="450">
        <f>SUBTOTAL(9,J3394:J3399)</f>
        <v>0</v>
      </c>
      <c r="K3400" s="450"/>
    </row>
    <row r="3401" spans="1:11" x14ac:dyDescent="0.25">
      <c r="A3401" s="103" t="str">
        <f>IF('Plantes en Vert'!A143&lt;&gt;"",'Plantes en Vert'!A143,"")</f>
        <v/>
      </c>
      <c r="B3401" s="103" t="str">
        <f>IF('Plantes en Vert'!L143&lt;&gt;"",'Plantes en Vert'!L143,"")</f>
        <v>E</v>
      </c>
      <c r="C3401" s="107" t="str">
        <f>IF('Plantes en Vert'!B143&lt;&gt;"",'Plantes en Vert'!B143,"")</f>
        <v>GERANIUM BALCON NAIN</v>
      </c>
      <c r="D3401" s="107" t="str">
        <f>IF('Plantes en Vert'!C143&lt;&gt;"",'Plantes en Vert'!C143,"")</f>
        <v/>
      </c>
      <c r="E3401" s="103" t="str">
        <f>IF('Plantes en Vert'!H143&lt;&gt;"",'Plantes en Vert'!H143,"")</f>
        <v/>
      </c>
      <c r="F3401" s="103" t="str">
        <f>IF('Plantes en Vert'!E143&lt;&gt;"",'Plantes en Vert'!E143,"")</f>
        <v/>
      </c>
      <c r="G3401" s="103" t="str">
        <f>IF('Plantes en Vert'!N143&lt;&gt;"",'Plantes en Vert'!N143,"")</f>
        <v/>
      </c>
      <c r="H3401" s="103" t="str">
        <f>IF('Plantes en Vert'!I143&lt;&gt;"",'Plantes en Vert'!I143,"")</f>
        <v/>
      </c>
      <c r="I3401" s="103" t="str">
        <f>IF('Plantes en Vert'!J143&lt;&gt;"",'Plantes en Vert'!J143,"")</f>
        <v/>
      </c>
      <c r="J3401" s="103">
        <f>IF($J$9=36,'Plantes en Vert'!U143,IF($J$9=37,'Plantes en Vert'!V143,IF($J$9=38,'Plantes en Vert'!W143,IF($J$9=39,'Plantes en Vert'!X143,IF($J$9=40,'Plantes en Vert'!Y143,IF($J$9=41,'Plantes en Vert'!Z143,IF($J$9=42,'Plantes en Vert'!AA143,IF($J$9=43,'Plantes en Vert'!AB143,IF($J$9=44,'Plantes en Vert'!AC143,IF($J$9=45,'Plantes en Vert'!AD143,IF($J$9=46,'Plantes en Vert'!AE143,IF($J$9=47,'Plantes en Vert'!AF143,IF($J$9=48,'Plantes en Vert'!AG143,IF($J$9=49,'Plantes en Vert'!AH143,IF($J$9=50,'Plantes en Vert'!AI143,IF($J$9=51,'Plantes en Vert'!AJ143,IF($J$9=52,'Plantes en Vert'!AK143,IF($J$9=1,'Plantes en Vert'!AL143,IF($J$9=2,'Plantes en Vert'!AM143,IF($J$9=3,'Plantes en Vert'!AN143,IF($J$9=4,'Plantes en Vert'!AO143,IF($J$9=5,'Plantes en Vert'!AP143,IF($J$9=6,'Plantes en Vert'!AQ143,IF($J$9=7,'Plantes en Vert'!AR143,IF($J$9=8,'Plantes en Vert'!AS143,IF($J$9=9,'Plantes en Vert'!AT143,IF($J$9=10,'Plantes en Vert'!AU143,IF($J$9=11,'Plantes en Vert'!AV143,IF($J$9=12,'Plantes en Vert'!AW143,IF($J$9=13,'Plantes en Vert'!AX143,IF($J$9=14,'Plantes en Vert'!AY143,IF($J$9=15,'Plantes en Vert'!AZ143,IF($J$9=16,'Plantes en Vert'!BA143,IF($J$9=17,'Plantes en Vert'!BB143,IF($J$9=18,'Plantes en Vert'!BC143,IF($J$9=19,'Plantes en Vert'!BD143,IF($J$9=20,'Plantes en Vert'!BE143,IF($J$9=21,'Plantes en Vert'!BF143,IF($J$9=22,'Plantes en Vert'!BG143,IF($J$9=23,'Plantes en Vert'!BH143,IF($J$9=24,'Plantes en Vert'!BI143,IF($J$9=25,'Plantes en Vert'!BJ143,IF($J$9=26,'Plantes en Vert'!BK143,IF($J$9=27,'Plantes en Vert'!BL143,IF($J$9=28,'Plantes en Vert'!BM143,IF($J$9=29,'Plantes en Vert'!BN143,IF($J$9=30,'Plantes en Vert'!BO143,IF($J$9=31,'Plantes en Vert'!BP143,IF($J$9=32,'Plantes en Vert'!BQ143,IF($J$9=33,'Plantes en Vert'!BR143,IF($J$9=34,'Plantes en Vert'!BS143,IF($J$9=35,'Plantes en Vert'!BT143,))))))))))))))))))))))))))))))))))))))))))))))))))))</f>
        <v>0</v>
      </c>
      <c r="K3401" s="103" t="str">
        <f>IF('Plantes en Vert'!R143=0,"","Erreur")</f>
        <v/>
      </c>
    </row>
    <row r="3402" spans="1:11" x14ac:dyDescent="0.25">
      <c r="A3402" s="103">
        <f>IF('Plantes en Vert'!A144&lt;&gt;"",'Plantes en Vert'!A144,"")</f>
        <v>25518</v>
      </c>
      <c r="B3402" s="103" t="str">
        <f>IF('Plantes en Vert'!L144&lt;&gt;"",'Plantes en Vert'!L144,"")</f>
        <v>Hall</v>
      </c>
      <c r="C3402" s="107" t="str">
        <f>IF('Plantes en Vert'!B144&lt;&gt;"",'Plantes en Vert'!B144,"")</f>
        <v>GERANIUM BALCON</v>
      </c>
      <c r="D3402" s="107" t="str">
        <f>IF('Plantes en Vert'!C144&lt;&gt;"",'Plantes en Vert'!C144,"")</f>
        <v xml:space="preserve">Nain Lilas </v>
      </c>
      <c r="E3402" s="103" t="str">
        <f>IF('Plantes en Vert'!H144&lt;&gt;"",'Plantes en Vert'!H144,"")</f>
        <v>Q. lim.</v>
      </c>
      <c r="F3402" s="103" t="str">
        <f>IF('Plantes en Vert'!E144&lt;&gt;"",'Plantes en Vert'!E144,"")</f>
        <v>B</v>
      </c>
      <c r="G3402" s="103" t="str">
        <f>IF('Plantes en Vert'!N144&lt;&gt;"",'Plantes en Vert'!N144,"")</f>
        <v>P1L</v>
      </c>
      <c r="H3402" s="103" t="str">
        <f>IF('Plantes en Vert'!I144&lt;&gt;"",'Plantes en Vert'!I144,"")</f>
        <v/>
      </c>
      <c r="I3402" s="103" t="str">
        <f>IF('Plantes en Vert'!J144&lt;&gt;"",'Plantes en Vert'!J144,"")</f>
        <v/>
      </c>
      <c r="J3402" s="103">
        <f>IF($J$9=36,'Plantes en Vert'!U144,IF($J$9=37,'Plantes en Vert'!V144,IF($J$9=38,'Plantes en Vert'!W144,IF($J$9=39,'Plantes en Vert'!X144,IF($J$9=40,'Plantes en Vert'!Y144,IF($J$9=41,'Plantes en Vert'!Z144,IF($J$9=42,'Plantes en Vert'!AA144,IF($J$9=43,'Plantes en Vert'!AB144,IF($J$9=44,'Plantes en Vert'!AC144,IF($J$9=45,'Plantes en Vert'!AD144,IF($J$9=46,'Plantes en Vert'!AE144,IF($J$9=47,'Plantes en Vert'!AF144,IF($J$9=48,'Plantes en Vert'!AG144,IF($J$9=49,'Plantes en Vert'!AH144,IF($J$9=50,'Plantes en Vert'!AI144,IF($J$9=51,'Plantes en Vert'!AJ144,IF($J$9=52,'Plantes en Vert'!AK144,IF($J$9=1,'Plantes en Vert'!AL144,IF($J$9=2,'Plantes en Vert'!AM144,IF($J$9=3,'Plantes en Vert'!AN144,IF($J$9=4,'Plantes en Vert'!AO144,IF($J$9=5,'Plantes en Vert'!AP144,IF($J$9=6,'Plantes en Vert'!AQ144,IF($J$9=7,'Plantes en Vert'!AR144,IF($J$9=8,'Plantes en Vert'!AS144,IF($J$9=9,'Plantes en Vert'!AT144,IF($J$9=10,'Plantes en Vert'!AU144,IF($J$9=11,'Plantes en Vert'!AV144,IF($J$9=12,'Plantes en Vert'!AW144,IF($J$9=13,'Plantes en Vert'!AX144,IF($J$9=14,'Plantes en Vert'!AY144,IF($J$9=15,'Plantes en Vert'!AZ144,IF($J$9=16,'Plantes en Vert'!BA144,IF($J$9=17,'Plantes en Vert'!BB144,IF($J$9=18,'Plantes en Vert'!BC144,IF($J$9=19,'Plantes en Vert'!BD144,IF($J$9=20,'Plantes en Vert'!BE144,IF($J$9=21,'Plantes en Vert'!BF144,IF($J$9=22,'Plantes en Vert'!BG144,IF($J$9=23,'Plantes en Vert'!BH144,IF($J$9=24,'Plantes en Vert'!BI144,IF($J$9=25,'Plantes en Vert'!BJ144,IF($J$9=26,'Plantes en Vert'!BK144,IF($J$9=27,'Plantes en Vert'!BL144,IF($J$9=28,'Plantes en Vert'!BM144,IF($J$9=29,'Plantes en Vert'!BN144,IF($J$9=30,'Plantes en Vert'!BO144,IF($J$9=31,'Plantes en Vert'!BP144,IF($J$9=32,'Plantes en Vert'!BQ144,IF($J$9=33,'Plantes en Vert'!BR144,IF($J$9=34,'Plantes en Vert'!BS144,IF($J$9=35,'Plantes en Vert'!BT144,))))))))))))))))))))))))))))))))))))))))))))))))))))</f>
        <v>0</v>
      </c>
      <c r="K3402" s="103" t="str">
        <f>IF('Plantes en Vert'!R144=0,"","Erreur")</f>
        <v/>
      </c>
    </row>
    <row r="3403" spans="1:11" x14ac:dyDescent="0.25">
      <c r="A3403" s="103">
        <f>IF('Plantes en Vert'!A145&lt;&gt;"",'Plantes en Vert'!A145,"")</f>
        <v>23675</v>
      </c>
      <c r="B3403" s="103" t="str">
        <f>IF('Plantes en Vert'!L145&lt;&gt;"",'Plantes en Vert'!L145,"")</f>
        <v>Hall</v>
      </c>
      <c r="C3403" s="107" t="str">
        <f>IF('Plantes en Vert'!B145&lt;&gt;"",'Plantes en Vert'!B145,"")</f>
        <v>GERANIUM BALCON</v>
      </c>
      <c r="D3403" s="107" t="str">
        <f>IF('Plantes en Vert'!C145&lt;&gt;"",'Plantes en Vert'!C145,"")</f>
        <v xml:space="preserve">Nain Rouge </v>
      </c>
      <c r="E3403" s="103" t="str">
        <f>IF('Plantes en Vert'!H145&lt;&gt;"",'Plantes en Vert'!H145,"")</f>
        <v>Q. lim.</v>
      </c>
      <c r="F3403" s="103" t="str">
        <f>IF('Plantes en Vert'!E145&lt;&gt;"",'Plantes en Vert'!E145,"")</f>
        <v>B</v>
      </c>
      <c r="G3403" s="103" t="str">
        <f>IF('Plantes en Vert'!N145&lt;&gt;"",'Plantes en Vert'!N145,"")</f>
        <v>P1L</v>
      </c>
      <c r="H3403" s="103" t="str">
        <f>IF('Plantes en Vert'!I145&lt;&gt;"",'Plantes en Vert'!I145,"")</f>
        <v/>
      </c>
      <c r="I3403" s="103" t="str">
        <f>IF('Plantes en Vert'!J145&lt;&gt;"",'Plantes en Vert'!J145,"")</f>
        <v/>
      </c>
      <c r="J3403" s="103">
        <f>IF($J$9=36,'Plantes en Vert'!U145,IF($J$9=37,'Plantes en Vert'!V145,IF($J$9=38,'Plantes en Vert'!W145,IF($J$9=39,'Plantes en Vert'!X145,IF($J$9=40,'Plantes en Vert'!Y145,IF($J$9=41,'Plantes en Vert'!Z145,IF($J$9=42,'Plantes en Vert'!AA145,IF($J$9=43,'Plantes en Vert'!AB145,IF($J$9=44,'Plantes en Vert'!AC145,IF($J$9=45,'Plantes en Vert'!AD145,IF($J$9=46,'Plantes en Vert'!AE145,IF($J$9=47,'Plantes en Vert'!AF145,IF($J$9=48,'Plantes en Vert'!AG145,IF($J$9=49,'Plantes en Vert'!AH145,IF($J$9=50,'Plantes en Vert'!AI145,IF($J$9=51,'Plantes en Vert'!AJ145,IF($J$9=52,'Plantes en Vert'!AK145,IF($J$9=1,'Plantes en Vert'!AL145,IF($J$9=2,'Plantes en Vert'!AM145,IF($J$9=3,'Plantes en Vert'!AN145,IF($J$9=4,'Plantes en Vert'!AO145,IF($J$9=5,'Plantes en Vert'!AP145,IF($J$9=6,'Plantes en Vert'!AQ145,IF($J$9=7,'Plantes en Vert'!AR145,IF($J$9=8,'Plantes en Vert'!AS145,IF($J$9=9,'Plantes en Vert'!AT145,IF($J$9=10,'Plantes en Vert'!AU145,IF($J$9=11,'Plantes en Vert'!AV145,IF($J$9=12,'Plantes en Vert'!AW145,IF($J$9=13,'Plantes en Vert'!AX145,IF($J$9=14,'Plantes en Vert'!AY145,IF($J$9=15,'Plantes en Vert'!AZ145,IF($J$9=16,'Plantes en Vert'!BA145,IF($J$9=17,'Plantes en Vert'!BB145,IF($J$9=18,'Plantes en Vert'!BC145,IF($J$9=19,'Plantes en Vert'!BD145,IF($J$9=20,'Plantes en Vert'!BE145,IF($J$9=21,'Plantes en Vert'!BF145,IF($J$9=22,'Plantes en Vert'!BG145,IF($J$9=23,'Plantes en Vert'!BH145,IF($J$9=24,'Plantes en Vert'!BI145,IF($J$9=25,'Plantes en Vert'!BJ145,IF($J$9=26,'Plantes en Vert'!BK145,IF($J$9=27,'Plantes en Vert'!BL145,IF($J$9=28,'Plantes en Vert'!BM145,IF($J$9=29,'Plantes en Vert'!BN145,IF($J$9=30,'Plantes en Vert'!BO145,IF($J$9=31,'Plantes en Vert'!BP145,IF($J$9=32,'Plantes en Vert'!BQ145,IF($J$9=33,'Plantes en Vert'!BR145,IF($J$9=34,'Plantes en Vert'!BS145,IF($J$9=35,'Plantes en Vert'!BT145,))))))))))))))))))))))))))))))))))))))))))))))))))))</f>
        <v>0</v>
      </c>
      <c r="K3403" s="103" t="str">
        <f>IF('Plantes en Vert'!R145=0,"","Erreur")</f>
        <v/>
      </c>
    </row>
    <row r="3404" spans="1:11" x14ac:dyDescent="0.25">
      <c r="A3404" s="103">
        <f>IF('Plantes en Vert'!A146&lt;&gt;"",'Plantes en Vert'!A146,"")</f>
        <v>21873</v>
      </c>
      <c r="B3404" s="103" t="str">
        <f>IF('Plantes en Vert'!L146&lt;&gt;"",'Plantes en Vert'!L146,"")</f>
        <v>Hall</v>
      </c>
      <c r="C3404" s="107" t="str">
        <f>IF('Plantes en Vert'!B146&lt;&gt;"",'Plantes en Vert'!B146,"")</f>
        <v>GERANIUM BALCON</v>
      </c>
      <c r="D3404" s="107" t="str">
        <f>IF('Plantes en Vert'!C146&lt;&gt;"",'Plantes en Vert'!C146,"")</f>
        <v xml:space="preserve">Nain Evka pac </v>
      </c>
      <c r="E3404" s="103" t="str">
        <f>IF('Plantes en Vert'!H146&lt;&gt;"",'Plantes en Vert'!H146,"")</f>
        <v>Q. lim.</v>
      </c>
      <c r="F3404" s="103" t="str">
        <f>IF('Plantes en Vert'!E146&lt;&gt;"",'Plantes en Vert'!E146,"")</f>
        <v>B</v>
      </c>
      <c r="G3404" s="103" t="str">
        <f>IF('Plantes en Vert'!N146&lt;&gt;"",'Plantes en Vert'!N146,"")</f>
        <v>P1L</v>
      </c>
      <c r="H3404" s="103" t="str">
        <f>IF('Plantes en Vert'!I146&lt;&gt;"",'Plantes en Vert'!I146,"")</f>
        <v/>
      </c>
      <c r="I3404" s="103" t="str">
        <f>IF('Plantes en Vert'!J146&lt;&gt;"",'Plantes en Vert'!J146,"")</f>
        <v/>
      </c>
      <c r="J3404" s="103">
        <f>IF($J$9=36,'Plantes en Vert'!U146,IF($J$9=37,'Plantes en Vert'!V146,IF($J$9=38,'Plantes en Vert'!W146,IF($J$9=39,'Plantes en Vert'!X146,IF($J$9=40,'Plantes en Vert'!Y146,IF($J$9=41,'Plantes en Vert'!Z146,IF($J$9=42,'Plantes en Vert'!AA146,IF($J$9=43,'Plantes en Vert'!AB146,IF($J$9=44,'Plantes en Vert'!AC146,IF($J$9=45,'Plantes en Vert'!AD146,IF($J$9=46,'Plantes en Vert'!AE146,IF($J$9=47,'Plantes en Vert'!AF146,IF($J$9=48,'Plantes en Vert'!AG146,IF($J$9=49,'Plantes en Vert'!AH146,IF($J$9=50,'Plantes en Vert'!AI146,IF($J$9=51,'Plantes en Vert'!AJ146,IF($J$9=52,'Plantes en Vert'!AK146,IF($J$9=1,'Plantes en Vert'!AL146,IF($J$9=2,'Plantes en Vert'!AM146,IF($J$9=3,'Plantes en Vert'!AN146,IF($J$9=4,'Plantes en Vert'!AO146,IF($J$9=5,'Plantes en Vert'!AP146,IF($J$9=6,'Plantes en Vert'!AQ146,IF($J$9=7,'Plantes en Vert'!AR146,IF($J$9=8,'Plantes en Vert'!AS146,IF($J$9=9,'Plantes en Vert'!AT146,IF($J$9=10,'Plantes en Vert'!AU146,IF($J$9=11,'Plantes en Vert'!AV146,IF($J$9=12,'Plantes en Vert'!AW146,IF($J$9=13,'Plantes en Vert'!AX146,IF($J$9=14,'Plantes en Vert'!AY146,IF($J$9=15,'Plantes en Vert'!AZ146,IF($J$9=16,'Plantes en Vert'!BA146,IF($J$9=17,'Plantes en Vert'!BB146,IF($J$9=18,'Plantes en Vert'!BC146,IF($J$9=19,'Plantes en Vert'!BD146,IF($J$9=20,'Plantes en Vert'!BE146,IF($J$9=21,'Plantes en Vert'!BF146,IF($J$9=22,'Plantes en Vert'!BG146,IF($J$9=23,'Plantes en Vert'!BH146,IF($J$9=24,'Plantes en Vert'!BI146,IF($J$9=25,'Plantes en Vert'!BJ146,IF($J$9=26,'Plantes en Vert'!BK146,IF($J$9=27,'Plantes en Vert'!BL146,IF($J$9=28,'Plantes en Vert'!BM146,IF($J$9=29,'Plantes en Vert'!BN146,IF($J$9=30,'Plantes en Vert'!BO146,IF($J$9=31,'Plantes en Vert'!BP146,IF($J$9=32,'Plantes en Vert'!BQ146,IF($J$9=33,'Plantes en Vert'!BR146,IF($J$9=34,'Plantes en Vert'!BS146,IF($J$9=35,'Plantes en Vert'!BT146,))))))))))))))))))))))))))))))))))))))))))))))))))))</f>
        <v>0</v>
      </c>
      <c r="K3404" s="103" t="str">
        <f>IF('Plantes en Vert'!R146=0,"","Erreur")</f>
        <v/>
      </c>
    </row>
    <row r="3405" spans="1:11" x14ac:dyDescent="0.25">
      <c r="A3405" s="450"/>
      <c r="B3405" s="450"/>
      <c r="C3405" s="451" t="s">
        <v>1904</v>
      </c>
      <c r="D3405" s="451"/>
      <c r="E3405" s="450"/>
      <c r="F3405" s="450"/>
      <c r="G3405" s="450"/>
      <c r="H3405" s="450"/>
      <c r="I3405" s="450"/>
      <c r="J3405" s="450">
        <f>SUBTOTAL(9,J3401:J3404)</f>
        <v>0</v>
      </c>
      <c r="K3405" s="450"/>
    </row>
    <row r="3406" spans="1:11" x14ac:dyDescent="0.25">
      <c r="A3406" s="103" t="str">
        <f>IF('Plantes en Vert'!A147&lt;&gt;"",'Plantes en Vert'!A147,"")</f>
        <v/>
      </c>
      <c r="B3406" s="103" t="str">
        <f>IF('Plantes en Vert'!L147&lt;&gt;"",'Plantes en Vert'!L147,"")</f>
        <v>E</v>
      </c>
      <c r="C3406" s="107" t="str">
        <f>IF('Plantes en Vert'!B147&lt;&gt;"",'Plantes en Vert'!B147,"")</f>
        <v>GERANIUM BALCON BOIS BLANC</v>
      </c>
      <c r="D3406" s="107" t="str">
        <f>IF('Plantes en Vert'!C147&lt;&gt;"",'Plantes en Vert'!C147,"")</f>
        <v/>
      </c>
      <c r="E3406" s="103" t="str">
        <f>IF('Plantes en Vert'!H147&lt;&gt;"",'Plantes en Vert'!H147,"")</f>
        <v/>
      </c>
      <c r="F3406" s="103" t="str">
        <f>IF('Plantes en Vert'!E147&lt;&gt;"",'Plantes en Vert'!E147,"")</f>
        <v/>
      </c>
      <c r="G3406" s="103" t="str">
        <f>IF('Plantes en Vert'!N147&lt;&gt;"",'Plantes en Vert'!N147,"")</f>
        <v/>
      </c>
      <c r="H3406" s="103" t="str">
        <f>IF('Plantes en Vert'!I147&lt;&gt;"",'Plantes en Vert'!I147,"")</f>
        <v/>
      </c>
      <c r="I3406" s="103" t="str">
        <f>IF('Plantes en Vert'!J147&lt;&gt;"",'Plantes en Vert'!J147,"")</f>
        <v/>
      </c>
      <c r="J3406" s="103">
        <f>IF($J$9=36,'Plantes en Vert'!U147,IF($J$9=37,'Plantes en Vert'!V147,IF($J$9=38,'Plantes en Vert'!W147,IF($J$9=39,'Plantes en Vert'!X147,IF($J$9=40,'Plantes en Vert'!Y147,IF($J$9=41,'Plantes en Vert'!Z147,IF($J$9=42,'Plantes en Vert'!AA147,IF($J$9=43,'Plantes en Vert'!AB147,IF($J$9=44,'Plantes en Vert'!AC147,IF($J$9=45,'Plantes en Vert'!AD147,IF($J$9=46,'Plantes en Vert'!AE147,IF($J$9=47,'Plantes en Vert'!AF147,IF($J$9=48,'Plantes en Vert'!AG147,IF($J$9=49,'Plantes en Vert'!AH147,IF($J$9=50,'Plantes en Vert'!AI147,IF($J$9=51,'Plantes en Vert'!AJ147,IF($J$9=52,'Plantes en Vert'!AK147,IF($J$9=1,'Plantes en Vert'!AL147,IF($J$9=2,'Plantes en Vert'!AM147,IF($J$9=3,'Plantes en Vert'!AN147,IF($J$9=4,'Plantes en Vert'!AO147,IF($J$9=5,'Plantes en Vert'!AP147,IF($J$9=6,'Plantes en Vert'!AQ147,IF($J$9=7,'Plantes en Vert'!AR147,IF($J$9=8,'Plantes en Vert'!AS147,IF($J$9=9,'Plantes en Vert'!AT147,IF($J$9=10,'Plantes en Vert'!AU147,IF($J$9=11,'Plantes en Vert'!AV147,IF($J$9=12,'Plantes en Vert'!AW147,IF($J$9=13,'Plantes en Vert'!AX147,IF($J$9=14,'Plantes en Vert'!AY147,IF($J$9=15,'Plantes en Vert'!AZ147,IF($J$9=16,'Plantes en Vert'!BA147,IF($J$9=17,'Plantes en Vert'!BB147,IF($J$9=18,'Plantes en Vert'!BC147,IF($J$9=19,'Plantes en Vert'!BD147,IF($J$9=20,'Plantes en Vert'!BE147,IF($J$9=21,'Plantes en Vert'!BF147,IF($J$9=22,'Plantes en Vert'!BG147,IF($J$9=23,'Plantes en Vert'!BH147,IF($J$9=24,'Plantes en Vert'!BI147,IF($J$9=25,'Plantes en Vert'!BJ147,IF($J$9=26,'Plantes en Vert'!BK147,IF($J$9=27,'Plantes en Vert'!BL147,IF($J$9=28,'Plantes en Vert'!BM147,IF($J$9=29,'Plantes en Vert'!BN147,IF($J$9=30,'Plantes en Vert'!BO147,IF($J$9=31,'Plantes en Vert'!BP147,IF($J$9=32,'Plantes en Vert'!BQ147,IF($J$9=33,'Plantes en Vert'!BR147,IF($J$9=34,'Plantes en Vert'!BS147,IF($J$9=35,'Plantes en Vert'!BT147,))))))))))))))))))))))))))))))))))))))))))))))))))))</f>
        <v>0</v>
      </c>
      <c r="K3406" s="103" t="str">
        <f>IF('Plantes en Vert'!R147=0,"","Erreur")</f>
        <v/>
      </c>
    </row>
    <row r="3407" spans="1:11" x14ac:dyDescent="0.25">
      <c r="A3407" s="103">
        <f>IF('Plantes en Vert'!A148&lt;&gt;"",'Plantes en Vert'!A148,"")</f>
        <v>21863</v>
      </c>
      <c r="B3407" s="103" t="str">
        <f>IF('Plantes en Vert'!L148&lt;&gt;"",'Plantes en Vert'!L148,"")</f>
        <v>Hall</v>
      </c>
      <c r="C3407" s="107" t="str">
        <f>IF('Plantes en Vert'!B148&lt;&gt;"",'Plantes en Vert'!B148,"")</f>
        <v>GERANIUM BALCON</v>
      </c>
      <c r="D3407" s="107" t="str">
        <f>IF('Plantes en Vert'!C148&lt;&gt;"",'Plantes en Vert'!C148,"")</f>
        <v xml:space="preserve">Decora Desrumeaux </v>
      </c>
      <c r="E3407" s="103" t="str">
        <f>IF('Plantes en Vert'!H148&lt;&gt;"",'Plantes en Vert'!H148,"")</f>
        <v>Q. lim.</v>
      </c>
      <c r="F3407" s="103" t="str">
        <f>IF('Plantes en Vert'!E148&lt;&gt;"",'Plantes en Vert'!E148,"")</f>
        <v>B</v>
      </c>
      <c r="G3407" s="103" t="str">
        <f>IF('Plantes en Vert'!N148&lt;&gt;"",'Plantes en Vert'!N148,"")</f>
        <v>P1L</v>
      </c>
      <c r="H3407" s="103" t="str">
        <f>IF('Plantes en Vert'!I148&lt;&gt;"",'Plantes en Vert'!I148,"")</f>
        <v/>
      </c>
      <c r="I3407" s="103" t="str">
        <f>IF('Plantes en Vert'!J148&lt;&gt;"",'Plantes en Vert'!J148,"")</f>
        <v/>
      </c>
      <c r="J3407" s="103">
        <f>IF($J$9=36,'Plantes en Vert'!U148,IF($J$9=37,'Plantes en Vert'!V148,IF($J$9=38,'Plantes en Vert'!W148,IF($J$9=39,'Plantes en Vert'!X148,IF($J$9=40,'Plantes en Vert'!Y148,IF($J$9=41,'Plantes en Vert'!Z148,IF($J$9=42,'Plantes en Vert'!AA148,IF($J$9=43,'Plantes en Vert'!AB148,IF($J$9=44,'Plantes en Vert'!AC148,IF($J$9=45,'Plantes en Vert'!AD148,IF($J$9=46,'Plantes en Vert'!AE148,IF($J$9=47,'Plantes en Vert'!AF148,IF($J$9=48,'Plantes en Vert'!AG148,IF($J$9=49,'Plantes en Vert'!AH148,IF($J$9=50,'Plantes en Vert'!AI148,IF($J$9=51,'Plantes en Vert'!AJ148,IF($J$9=52,'Plantes en Vert'!AK148,IF($J$9=1,'Plantes en Vert'!AL148,IF($J$9=2,'Plantes en Vert'!AM148,IF($J$9=3,'Plantes en Vert'!AN148,IF($J$9=4,'Plantes en Vert'!AO148,IF($J$9=5,'Plantes en Vert'!AP148,IF($J$9=6,'Plantes en Vert'!AQ148,IF($J$9=7,'Plantes en Vert'!AR148,IF($J$9=8,'Plantes en Vert'!AS148,IF($J$9=9,'Plantes en Vert'!AT148,IF($J$9=10,'Plantes en Vert'!AU148,IF($J$9=11,'Plantes en Vert'!AV148,IF($J$9=12,'Plantes en Vert'!AW148,IF($J$9=13,'Plantes en Vert'!AX148,IF($J$9=14,'Plantes en Vert'!AY148,IF($J$9=15,'Plantes en Vert'!AZ148,IF($J$9=16,'Plantes en Vert'!BA148,IF($J$9=17,'Plantes en Vert'!BB148,IF($J$9=18,'Plantes en Vert'!BC148,IF($J$9=19,'Plantes en Vert'!BD148,IF($J$9=20,'Plantes en Vert'!BE148,IF($J$9=21,'Plantes en Vert'!BF148,IF($J$9=22,'Plantes en Vert'!BG148,IF($J$9=23,'Plantes en Vert'!BH148,IF($J$9=24,'Plantes en Vert'!BI148,IF($J$9=25,'Plantes en Vert'!BJ148,IF($J$9=26,'Plantes en Vert'!BK148,IF($J$9=27,'Plantes en Vert'!BL148,IF($J$9=28,'Plantes en Vert'!BM148,IF($J$9=29,'Plantes en Vert'!BN148,IF($J$9=30,'Plantes en Vert'!BO148,IF($J$9=31,'Plantes en Vert'!BP148,IF($J$9=32,'Plantes en Vert'!BQ148,IF($J$9=33,'Plantes en Vert'!BR148,IF($J$9=34,'Plantes en Vert'!BS148,IF($J$9=35,'Plantes en Vert'!BT148,))))))))))))))))))))))))))))))))))))))))))))))))))))</f>
        <v>0</v>
      </c>
      <c r="K3407" s="103" t="str">
        <f>IF('Plantes en Vert'!R148=0,"","Erreur")</f>
        <v/>
      </c>
    </row>
    <row r="3408" spans="1:11" x14ac:dyDescent="0.25">
      <c r="A3408" s="103">
        <f>IF('Plantes en Vert'!A149&lt;&gt;"",'Plantes en Vert'!A149,"")</f>
        <v>21867</v>
      </c>
      <c r="B3408" s="103" t="str">
        <f>IF('Plantes en Vert'!L149&lt;&gt;"",'Plantes en Vert'!L149,"")</f>
        <v>Hall</v>
      </c>
      <c r="C3408" s="107" t="str">
        <f>IF('Plantes en Vert'!B149&lt;&gt;"",'Plantes en Vert'!B149,"")</f>
        <v>GERANIUM BALCON</v>
      </c>
      <c r="D3408" s="107" t="str">
        <f>IF('Plantes en Vert'!C149&lt;&gt;"",'Plantes en Vert'!C149,"")</f>
        <v xml:space="preserve">Decora Lilas </v>
      </c>
      <c r="E3408" s="103" t="str">
        <f>IF('Plantes en Vert'!H149&lt;&gt;"",'Plantes en Vert'!H149,"")</f>
        <v>Q. lim.</v>
      </c>
      <c r="F3408" s="103" t="str">
        <f>IF('Plantes en Vert'!E149&lt;&gt;"",'Plantes en Vert'!E149,"")</f>
        <v>B</v>
      </c>
      <c r="G3408" s="103" t="str">
        <f>IF('Plantes en Vert'!N149&lt;&gt;"",'Plantes en Vert'!N149,"")</f>
        <v>P1L</v>
      </c>
      <c r="H3408" s="103" t="str">
        <f>IF('Plantes en Vert'!I149&lt;&gt;"",'Plantes en Vert'!I149,"")</f>
        <v/>
      </c>
      <c r="I3408" s="103" t="str">
        <f>IF('Plantes en Vert'!J149&lt;&gt;"",'Plantes en Vert'!J149,"")</f>
        <v/>
      </c>
      <c r="J3408" s="103">
        <f>IF($J$9=36,'Plantes en Vert'!U149,IF($J$9=37,'Plantes en Vert'!V149,IF($J$9=38,'Plantes en Vert'!W149,IF($J$9=39,'Plantes en Vert'!X149,IF($J$9=40,'Plantes en Vert'!Y149,IF($J$9=41,'Plantes en Vert'!Z149,IF($J$9=42,'Plantes en Vert'!AA149,IF($J$9=43,'Plantes en Vert'!AB149,IF($J$9=44,'Plantes en Vert'!AC149,IF($J$9=45,'Plantes en Vert'!AD149,IF($J$9=46,'Plantes en Vert'!AE149,IF($J$9=47,'Plantes en Vert'!AF149,IF($J$9=48,'Plantes en Vert'!AG149,IF($J$9=49,'Plantes en Vert'!AH149,IF($J$9=50,'Plantes en Vert'!AI149,IF($J$9=51,'Plantes en Vert'!AJ149,IF($J$9=52,'Plantes en Vert'!AK149,IF($J$9=1,'Plantes en Vert'!AL149,IF($J$9=2,'Plantes en Vert'!AM149,IF($J$9=3,'Plantes en Vert'!AN149,IF($J$9=4,'Plantes en Vert'!AO149,IF($J$9=5,'Plantes en Vert'!AP149,IF($J$9=6,'Plantes en Vert'!AQ149,IF($J$9=7,'Plantes en Vert'!AR149,IF($J$9=8,'Plantes en Vert'!AS149,IF($J$9=9,'Plantes en Vert'!AT149,IF($J$9=10,'Plantes en Vert'!AU149,IF($J$9=11,'Plantes en Vert'!AV149,IF($J$9=12,'Plantes en Vert'!AW149,IF($J$9=13,'Plantes en Vert'!AX149,IF($J$9=14,'Plantes en Vert'!AY149,IF($J$9=15,'Plantes en Vert'!AZ149,IF($J$9=16,'Plantes en Vert'!BA149,IF($J$9=17,'Plantes en Vert'!BB149,IF($J$9=18,'Plantes en Vert'!BC149,IF($J$9=19,'Plantes en Vert'!BD149,IF($J$9=20,'Plantes en Vert'!BE149,IF($J$9=21,'Plantes en Vert'!BF149,IF($J$9=22,'Plantes en Vert'!BG149,IF($J$9=23,'Plantes en Vert'!BH149,IF($J$9=24,'Plantes en Vert'!BI149,IF($J$9=25,'Plantes en Vert'!BJ149,IF($J$9=26,'Plantes en Vert'!BK149,IF($J$9=27,'Plantes en Vert'!BL149,IF($J$9=28,'Plantes en Vert'!BM149,IF($J$9=29,'Plantes en Vert'!BN149,IF($J$9=30,'Plantes en Vert'!BO149,IF($J$9=31,'Plantes en Vert'!BP149,IF($J$9=32,'Plantes en Vert'!BQ149,IF($J$9=33,'Plantes en Vert'!BR149,IF($J$9=34,'Plantes en Vert'!BS149,IF($J$9=35,'Plantes en Vert'!BT149,))))))))))))))))))))))))))))))))))))))))))))))))))))</f>
        <v>0</v>
      </c>
      <c r="K3408" s="103" t="str">
        <f>IF('Plantes en Vert'!R149=0,"","Erreur")</f>
        <v/>
      </c>
    </row>
    <row r="3409" spans="1:11" x14ac:dyDescent="0.25">
      <c r="A3409" s="103">
        <f>IF('Plantes en Vert'!A150&lt;&gt;"",'Plantes en Vert'!A150,"")</f>
        <v>21865</v>
      </c>
      <c r="B3409" s="103" t="str">
        <f>IF('Plantes en Vert'!L150&lt;&gt;"",'Plantes en Vert'!L150,"")</f>
        <v>Hall</v>
      </c>
      <c r="C3409" s="107" t="str">
        <f>IF('Plantes en Vert'!B150&lt;&gt;"",'Plantes en Vert'!B150,"")</f>
        <v>GERANIUM BALCON</v>
      </c>
      <c r="D3409" s="107" t="str">
        <f>IF('Plantes en Vert'!C150&lt;&gt;"",'Plantes en Vert'!C150,"")</f>
        <v xml:space="preserve">Decora Impérial </v>
      </c>
      <c r="E3409" s="103" t="str">
        <f>IF('Plantes en Vert'!H150&lt;&gt;"",'Plantes en Vert'!H150,"")</f>
        <v>Q. lim.</v>
      </c>
      <c r="F3409" s="103" t="str">
        <f>IF('Plantes en Vert'!E150&lt;&gt;"",'Plantes en Vert'!E150,"")</f>
        <v>B</v>
      </c>
      <c r="G3409" s="103" t="str">
        <f>IF('Plantes en Vert'!N150&lt;&gt;"",'Plantes en Vert'!N150,"")</f>
        <v>P1L</v>
      </c>
      <c r="H3409" s="103" t="str">
        <f>IF('Plantes en Vert'!I150&lt;&gt;"",'Plantes en Vert'!I150,"")</f>
        <v/>
      </c>
      <c r="I3409" s="103" t="str">
        <f>IF('Plantes en Vert'!J150&lt;&gt;"",'Plantes en Vert'!J150,"")</f>
        <v/>
      </c>
      <c r="J3409" s="103">
        <f>IF($J$9=36,'Plantes en Vert'!U150,IF($J$9=37,'Plantes en Vert'!V150,IF($J$9=38,'Plantes en Vert'!W150,IF($J$9=39,'Plantes en Vert'!X150,IF($J$9=40,'Plantes en Vert'!Y150,IF($J$9=41,'Plantes en Vert'!Z150,IF($J$9=42,'Plantes en Vert'!AA150,IF($J$9=43,'Plantes en Vert'!AB150,IF($J$9=44,'Plantes en Vert'!AC150,IF($J$9=45,'Plantes en Vert'!AD150,IF($J$9=46,'Plantes en Vert'!AE150,IF($J$9=47,'Plantes en Vert'!AF150,IF($J$9=48,'Plantes en Vert'!AG150,IF($J$9=49,'Plantes en Vert'!AH150,IF($J$9=50,'Plantes en Vert'!AI150,IF($J$9=51,'Plantes en Vert'!AJ150,IF($J$9=52,'Plantes en Vert'!AK150,IF($J$9=1,'Plantes en Vert'!AL150,IF($J$9=2,'Plantes en Vert'!AM150,IF($J$9=3,'Plantes en Vert'!AN150,IF($J$9=4,'Plantes en Vert'!AO150,IF($J$9=5,'Plantes en Vert'!AP150,IF($J$9=6,'Plantes en Vert'!AQ150,IF($J$9=7,'Plantes en Vert'!AR150,IF($J$9=8,'Plantes en Vert'!AS150,IF($J$9=9,'Plantes en Vert'!AT150,IF($J$9=10,'Plantes en Vert'!AU150,IF($J$9=11,'Plantes en Vert'!AV150,IF($J$9=12,'Plantes en Vert'!AW150,IF($J$9=13,'Plantes en Vert'!AX150,IF($J$9=14,'Plantes en Vert'!AY150,IF($J$9=15,'Plantes en Vert'!AZ150,IF($J$9=16,'Plantes en Vert'!BA150,IF($J$9=17,'Plantes en Vert'!BB150,IF($J$9=18,'Plantes en Vert'!BC150,IF($J$9=19,'Plantes en Vert'!BD150,IF($J$9=20,'Plantes en Vert'!BE150,IF($J$9=21,'Plantes en Vert'!BF150,IF($J$9=22,'Plantes en Vert'!BG150,IF($J$9=23,'Plantes en Vert'!BH150,IF($J$9=24,'Plantes en Vert'!BI150,IF($J$9=25,'Plantes en Vert'!BJ150,IF($J$9=26,'Plantes en Vert'!BK150,IF($J$9=27,'Plantes en Vert'!BL150,IF($J$9=28,'Plantes en Vert'!BM150,IF($J$9=29,'Plantes en Vert'!BN150,IF($J$9=30,'Plantes en Vert'!BO150,IF($J$9=31,'Plantes en Vert'!BP150,IF($J$9=32,'Plantes en Vert'!BQ150,IF($J$9=33,'Plantes en Vert'!BR150,IF($J$9=34,'Plantes en Vert'!BS150,IF($J$9=35,'Plantes en Vert'!BT150,))))))))))))))))))))))))))))))))))))))))))))))))))))</f>
        <v>0</v>
      </c>
      <c r="K3409" s="103" t="str">
        <f>IF('Plantes en Vert'!R150=0,"","Erreur")</f>
        <v/>
      </c>
    </row>
    <row r="3410" spans="1:11" x14ac:dyDescent="0.25">
      <c r="A3410" s="103">
        <f>IF('Plantes en Vert'!A151&lt;&gt;"",'Plantes en Vert'!A151,"")</f>
        <v>21869</v>
      </c>
      <c r="B3410" s="103" t="str">
        <f>IF('Plantes en Vert'!L151&lt;&gt;"",'Plantes en Vert'!L151,"")</f>
        <v>Hall</v>
      </c>
      <c r="C3410" s="107" t="str">
        <f>IF('Plantes en Vert'!B151&lt;&gt;"",'Plantes en Vert'!B151,"")</f>
        <v>GERANIUM BALCON</v>
      </c>
      <c r="D3410" s="107" t="str">
        <f>IF('Plantes en Vert'!C151&lt;&gt;"",'Plantes en Vert'!C151,"")</f>
        <v xml:space="preserve">Decora Rose </v>
      </c>
      <c r="E3410" s="103" t="str">
        <f>IF('Plantes en Vert'!H151&lt;&gt;"",'Plantes en Vert'!H151,"")</f>
        <v>Q. lim.</v>
      </c>
      <c r="F3410" s="103" t="str">
        <f>IF('Plantes en Vert'!E151&lt;&gt;"",'Plantes en Vert'!E151,"")</f>
        <v>B</v>
      </c>
      <c r="G3410" s="103" t="str">
        <f>IF('Plantes en Vert'!N151&lt;&gt;"",'Plantes en Vert'!N151,"")</f>
        <v>P1L</v>
      </c>
      <c r="H3410" s="103" t="str">
        <f>IF('Plantes en Vert'!I151&lt;&gt;"",'Plantes en Vert'!I151,"")</f>
        <v/>
      </c>
      <c r="I3410" s="103" t="str">
        <f>IF('Plantes en Vert'!J151&lt;&gt;"",'Plantes en Vert'!J151,"")</f>
        <v/>
      </c>
      <c r="J3410" s="103">
        <f>IF($J$9=36,'Plantes en Vert'!U151,IF($J$9=37,'Plantes en Vert'!V151,IF($J$9=38,'Plantes en Vert'!W151,IF($J$9=39,'Plantes en Vert'!X151,IF($J$9=40,'Plantes en Vert'!Y151,IF($J$9=41,'Plantes en Vert'!Z151,IF($J$9=42,'Plantes en Vert'!AA151,IF($J$9=43,'Plantes en Vert'!AB151,IF($J$9=44,'Plantes en Vert'!AC151,IF($J$9=45,'Plantes en Vert'!AD151,IF($J$9=46,'Plantes en Vert'!AE151,IF($J$9=47,'Plantes en Vert'!AF151,IF($J$9=48,'Plantes en Vert'!AG151,IF($J$9=49,'Plantes en Vert'!AH151,IF($J$9=50,'Plantes en Vert'!AI151,IF($J$9=51,'Plantes en Vert'!AJ151,IF($J$9=52,'Plantes en Vert'!AK151,IF($J$9=1,'Plantes en Vert'!AL151,IF($J$9=2,'Plantes en Vert'!AM151,IF($J$9=3,'Plantes en Vert'!AN151,IF($J$9=4,'Plantes en Vert'!AO151,IF($J$9=5,'Plantes en Vert'!AP151,IF($J$9=6,'Plantes en Vert'!AQ151,IF($J$9=7,'Plantes en Vert'!AR151,IF($J$9=8,'Plantes en Vert'!AS151,IF($J$9=9,'Plantes en Vert'!AT151,IF($J$9=10,'Plantes en Vert'!AU151,IF($J$9=11,'Plantes en Vert'!AV151,IF($J$9=12,'Plantes en Vert'!AW151,IF($J$9=13,'Plantes en Vert'!AX151,IF($J$9=14,'Plantes en Vert'!AY151,IF($J$9=15,'Plantes en Vert'!AZ151,IF($J$9=16,'Plantes en Vert'!BA151,IF($J$9=17,'Plantes en Vert'!BB151,IF($J$9=18,'Plantes en Vert'!BC151,IF($J$9=19,'Plantes en Vert'!BD151,IF($J$9=20,'Plantes en Vert'!BE151,IF($J$9=21,'Plantes en Vert'!BF151,IF($J$9=22,'Plantes en Vert'!BG151,IF($J$9=23,'Plantes en Vert'!BH151,IF($J$9=24,'Plantes en Vert'!BI151,IF($J$9=25,'Plantes en Vert'!BJ151,IF($J$9=26,'Plantes en Vert'!BK151,IF($J$9=27,'Plantes en Vert'!BL151,IF($J$9=28,'Plantes en Vert'!BM151,IF($J$9=29,'Plantes en Vert'!BN151,IF($J$9=30,'Plantes en Vert'!BO151,IF($J$9=31,'Plantes en Vert'!BP151,IF($J$9=32,'Plantes en Vert'!BQ151,IF($J$9=33,'Plantes en Vert'!BR151,IF($J$9=34,'Plantes en Vert'!BS151,IF($J$9=35,'Plantes en Vert'!BT151,))))))))))))))))))))))))))))))))))))))))))))))))))))</f>
        <v>0</v>
      </c>
      <c r="K3410" s="103" t="str">
        <f>IF('Plantes en Vert'!R151=0,"","Erreur")</f>
        <v/>
      </c>
    </row>
    <row r="3411" spans="1:11" x14ac:dyDescent="0.25">
      <c r="A3411" s="103">
        <f>IF('Plantes en Vert'!A152&lt;&gt;"",'Plantes en Vert'!A152,"")</f>
        <v>21871</v>
      </c>
      <c r="B3411" s="103" t="str">
        <f>IF('Plantes en Vert'!L152&lt;&gt;"",'Plantes en Vert'!L152,"")</f>
        <v>Hall</v>
      </c>
      <c r="C3411" s="107" t="str">
        <f>IF('Plantes en Vert'!B152&lt;&gt;"",'Plantes en Vert'!B152,"")</f>
        <v>GERANIUM BALCON</v>
      </c>
      <c r="D3411" s="107" t="str">
        <f>IF('Plantes en Vert'!C152&lt;&gt;"",'Plantes en Vert'!C152,"")</f>
        <v xml:space="preserve">Decora Rouge Framboise </v>
      </c>
      <c r="E3411" s="103" t="str">
        <f>IF('Plantes en Vert'!H152&lt;&gt;"",'Plantes en Vert'!H152,"")</f>
        <v>Q. lim.</v>
      </c>
      <c r="F3411" s="103" t="str">
        <f>IF('Plantes en Vert'!E152&lt;&gt;"",'Plantes en Vert'!E152,"")</f>
        <v>B</v>
      </c>
      <c r="G3411" s="103" t="str">
        <f>IF('Plantes en Vert'!N152&lt;&gt;"",'Plantes en Vert'!N152,"")</f>
        <v>P1L</v>
      </c>
      <c r="H3411" s="103" t="str">
        <f>IF('Plantes en Vert'!I152&lt;&gt;"",'Plantes en Vert'!I152,"")</f>
        <v/>
      </c>
      <c r="I3411" s="103" t="str">
        <f>IF('Plantes en Vert'!J152&lt;&gt;"",'Plantes en Vert'!J152,"")</f>
        <v/>
      </c>
      <c r="J3411" s="103">
        <f>IF($J$9=36,'Plantes en Vert'!U152,IF($J$9=37,'Plantes en Vert'!V152,IF($J$9=38,'Plantes en Vert'!W152,IF($J$9=39,'Plantes en Vert'!X152,IF($J$9=40,'Plantes en Vert'!Y152,IF($J$9=41,'Plantes en Vert'!Z152,IF($J$9=42,'Plantes en Vert'!AA152,IF($J$9=43,'Plantes en Vert'!AB152,IF($J$9=44,'Plantes en Vert'!AC152,IF($J$9=45,'Plantes en Vert'!AD152,IF($J$9=46,'Plantes en Vert'!AE152,IF($J$9=47,'Plantes en Vert'!AF152,IF($J$9=48,'Plantes en Vert'!AG152,IF($J$9=49,'Plantes en Vert'!AH152,IF($J$9=50,'Plantes en Vert'!AI152,IF($J$9=51,'Plantes en Vert'!AJ152,IF($J$9=52,'Plantes en Vert'!AK152,IF($J$9=1,'Plantes en Vert'!AL152,IF($J$9=2,'Plantes en Vert'!AM152,IF($J$9=3,'Plantes en Vert'!AN152,IF($J$9=4,'Plantes en Vert'!AO152,IF($J$9=5,'Plantes en Vert'!AP152,IF($J$9=6,'Plantes en Vert'!AQ152,IF($J$9=7,'Plantes en Vert'!AR152,IF($J$9=8,'Plantes en Vert'!AS152,IF($J$9=9,'Plantes en Vert'!AT152,IF($J$9=10,'Plantes en Vert'!AU152,IF($J$9=11,'Plantes en Vert'!AV152,IF($J$9=12,'Plantes en Vert'!AW152,IF($J$9=13,'Plantes en Vert'!AX152,IF($J$9=14,'Plantes en Vert'!AY152,IF($J$9=15,'Plantes en Vert'!AZ152,IF($J$9=16,'Plantes en Vert'!BA152,IF($J$9=17,'Plantes en Vert'!BB152,IF($J$9=18,'Plantes en Vert'!BC152,IF($J$9=19,'Plantes en Vert'!BD152,IF($J$9=20,'Plantes en Vert'!BE152,IF($J$9=21,'Plantes en Vert'!BF152,IF($J$9=22,'Plantes en Vert'!BG152,IF($J$9=23,'Plantes en Vert'!BH152,IF($J$9=24,'Plantes en Vert'!BI152,IF($J$9=25,'Plantes en Vert'!BJ152,IF($J$9=26,'Plantes en Vert'!BK152,IF($J$9=27,'Plantes en Vert'!BL152,IF($J$9=28,'Plantes en Vert'!BM152,IF($J$9=29,'Plantes en Vert'!BN152,IF($J$9=30,'Plantes en Vert'!BO152,IF($J$9=31,'Plantes en Vert'!BP152,IF($J$9=32,'Plantes en Vert'!BQ152,IF($J$9=33,'Plantes en Vert'!BR152,IF($J$9=34,'Plantes en Vert'!BS152,IF($J$9=35,'Plantes en Vert'!BT152,))))))))))))))))))))))))))))))))))))))))))))))))))))</f>
        <v>0</v>
      </c>
      <c r="K3411" s="103" t="str">
        <f>IF('Plantes en Vert'!R152=0,"","Erreur")</f>
        <v/>
      </c>
    </row>
    <row r="3412" spans="1:11" x14ac:dyDescent="0.25">
      <c r="A3412" s="450"/>
      <c r="B3412" s="450"/>
      <c r="C3412" s="451" t="s">
        <v>1904</v>
      </c>
      <c r="D3412" s="451"/>
      <c r="E3412" s="450"/>
      <c r="F3412" s="450"/>
      <c r="G3412" s="450"/>
      <c r="H3412" s="450"/>
      <c r="I3412" s="450"/>
      <c r="J3412" s="450">
        <f>SUBTOTAL(9,J3406:J3411)</f>
        <v>0</v>
      </c>
      <c r="K3412" s="450"/>
    </row>
    <row r="3413" spans="1:11" x14ac:dyDescent="0.25">
      <c r="A3413" s="103">
        <f>IF('Plantes en Vert'!A153&lt;&gt;"",'Plantes en Vert'!A153,"")</f>
        <v>26870</v>
      </c>
      <c r="B3413" s="103" t="str">
        <f>IF('Plantes en Vert'!L153&lt;&gt;"",'Plantes en Vert'!L153,"")</f>
        <v>Hall</v>
      </c>
      <c r="C3413" s="107" t="str">
        <f>IF('Plantes en Vert'!B153&lt;&gt;"",'Plantes en Vert'!B153,"")</f>
        <v>IMPATIENS NELLE GUINEE PARADISE</v>
      </c>
      <c r="D3413" s="107" t="str">
        <f>IF('Plantes en Vert'!C153&lt;&gt;"",'Plantes en Vert'!C153,"")</f>
        <v xml:space="preserve">Amuna </v>
      </c>
      <c r="E3413" s="103" t="str">
        <f>IF('Plantes en Vert'!H153&lt;&gt;"",'Plantes en Vert'!H153,"")</f>
        <v>Q. lim.</v>
      </c>
      <c r="F3413" s="103" t="str">
        <f>IF('Plantes en Vert'!E153&lt;&gt;"",'Plantes en Vert'!E153,"")</f>
        <v>B</v>
      </c>
      <c r="G3413" s="103" t="str">
        <f>IF('Plantes en Vert'!N153&lt;&gt;"",'Plantes en Vert'!N153,"")</f>
        <v>P1L</v>
      </c>
      <c r="H3413" s="103" t="str">
        <f>IF('Plantes en Vert'!I153&lt;&gt;"",'Plantes en Vert'!I153,"")</f>
        <v>A</v>
      </c>
      <c r="I3413" s="103" t="str">
        <f>IF('Plantes en Vert'!J153&lt;&gt;"",'Plantes en Vert'!J153,"")</f>
        <v/>
      </c>
      <c r="J3413" s="103">
        <f>IF($J$9=36,'Plantes en Vert'!U153,IF($J$9=37,'Plantes en Vert'!V153,IF($J$9=38,'Plantes en Vert'!W153,IF($J$9=39,'Plantes en Vert'!X153,IF($J$9=40,'Plantes en Vert'!Y153,IF($J$9=41,'Plantes en Vert'!Z153,IF($J$9=42,'Plantes en Vert'!AA153,IF($J$9=43,'Plantes en Vert'!AB153,IF($J$9=44,'Plantes en Vert'!AC153,IF($J$9=45,'Plantes en Vert'!AD153,IF($J$9=46,'Plantes en Vert'!AE153,IF($J$9=47,'Plantes en Vert'!AF153,IF($J$9=48,'Plantes en Vert'!AG153,IF($J$9=49,'Plantes en Vert'!AH153,IF($J$9=50,'Plantes en Vert'!AI153,IF($J$9=51,'Plantes en Vert'!AJ153,IF($J$9=52,'Plantes en Vert'!AK153,IF($J$9=1,'Plantes en Vert'!AL153,IF($J$9=2,'Plantes en Vert'!AM153,IF($J$9=3,'Plantes en Vert'!AN153,IF($J$9=4,'Plantes en Vert'!AO153,IF($J$9=5,'Plantes en Vert'!AP153,IF($J$9=6,'Plantes en Vert'!AQ153,IF($J$9=7,'Plantes en Vert'!AR153,IF($J$9=8,'Plantes en Vert'!AS153,IF($J$9=9,'Plantes en Vert'!AT153,IF($J$9=10,'Plantes en Vert'!AU153,IF($J$9=11,'Plantes en Vert'!AV153,IF($J$9=12,'Plantes en Vert'!AW153,IF($J$9=13,'Plantes en Vert'!AX153,IF($J$9=14,'Plantes en Vert'!AY153,IF($J$9=15,'Plantes en Vert'!AZ153,IF($J$9=16,'Plantes en Vert'!BA153,IF($J$9=17,'Plantes en Vert'!BB153,IF($J$9=18,'Plantes en Vert'!BC153,IF($J$9=19,'Plantes en Vert'!BD153,IF($J$9=20,'Plantes en Vert'!BE153,IF($J$9=21,'Plantes en Vert'!BF153,IF($J$9=22,'Plantes en Vert'!BG153,IF($J$9=23,'Plantes en Vert'!BH153,IF($J$9=24,'Plantes en Vert'!BI153,IF($J$9=25,'Plantes en Vert'!BJ153,IF($J$9=26,'Plantes en Vert'!BK153,IF($J$9=27,'Plantes en Vert'!BL153,IF($J$9=28,'Plantes en Vert'!BM153,IF($J$9=29,'Plantes en Vert'!BN153,IF($J$9=30,'Plantes en Vert'!BO153,IF($J$9=31,'Plantes en Vert'!BP153,IF($J$9=32,'Plantes en Vert'!BQ153,IF($J$9=33,'Plantes en Vert'!BR153,IF($J$9=34,'Plantes en Vert'!BS153,IF($J$9=35,'Plantes en Vert'!BT153,))))))))))))))))))))))))))))))))))))))))))))))))))))</f>
        <v>0</v>
      </c>
      <c r="K3413" s="103" t="str">
        <f>IF('Plantes en Vert'!R153=0,"","Erreur")</f>
        <v/>
      </c>
    </row>
    <row r="3414" spans="1:11" x14ac:dyDescent="0.25">
      <c r="A3414" s="103">
        <f>IF('Plantes en Vert'!A154&lt;&gt;"",'Plantes en Vert'!A154,"")</f>
        <v>26872</v>
      </c>
      <c r="B3414" s="103" t="str">
        <f>IF('Plantes en Vert'!L154&lt;&gt;"",'Plantes en Vert'!L154,"")</f>
        <v>Hall</v>
      </c>
      <c r="C3414" s="107" t="str">
        <f>IF('Plantes en Vert'!B154&lt;&gt;"",'Plantes en Vert'!B154,"")</f>
        <v>IMPATIENS NELLE GUINEE PARADISE</v>
      </c>
      <c r="D3414" s="107" t="str">
        <f>IF('Plantes en Vert'!C154&lt;&gt;"",'Plantes en Vert'!C154,"")</f>
        <v xml:space="preserve">Dark Moyo </v>
      </c>
      <c r="E3414" s="103" t="str">
        <f>IF('Plantes en Vert'!H154&lt;&gt;"",'Plantes en Vert'!H154,"")</f>
        <v>Q. lim.</v>
      </c>
      <c r="F3414" s="103" t="str">
        <f>IF('Plantes en Vert'!E154&lt;&gt;"",'Plantes en Vert'!E154,"")</f>
        <v>B</v>
      </c>
      <c r="G3414" s="103" t="str">
        <f>IF('Plantes en Vert'!N154&lt;&gt;"",'Plantes en Vert'!N154,"")</f>
        <v>P1L</v>
      </c>
      <c r="H3414" s="103" t="str">
        <f>IF('Plantes en Vert'!I154&lt;&gt;"",'Plantes en Vert'!I154,"")</f>
        <v>A</v>
      </c>
      <c r="I3414" s="103" t="str">
        <f>IF('Plantes en Vert'!J154&lt;&gt;"",'Plantes en Vert'!J154,"")</f>
        <v/>
      </c>
      <c r="J3414" s="103">
        <f>IF($J$9=36,'Plantes en Vert'!U154,IF($J$9=37,'Plantes en Vert'!V154,IF($J$9=38,'Plantes en Vert'!W154,IF($J$9=39,'Plantes en Vert'!X154,IF($J$9=40,'Plantes en Vert'!Y154,IF($J$9=41,'Plantes en Vert'!Z154,IF($J$9=42,'Plantes en Vert'!AA154,IF($J$9=43,'Plantes en Vert'!AB154,IF($J$9=44,'Plantes en Vert'!AC154,IF($J$9=45,'Plantes en Vert'!AD154,IF($J$9=46,'Plantes en Vert'!AE154,IF($J$9=47,'Plantes en Vert'!AF154,IF($J$9=48,'Plantes en Vert'!AG154,IF($J$9=49,'Plantes en Vert'!AH154,IF($J$9=50,'Plantes en Vert'!AI154,IF($J$9=51,'Plantes en Vert'!AJ154,IF($J$9=52,'Plantes en Vert'!AK154,IF($J$9=1,'Plantes en Vert'!AL154,IF($J$9=2,'Plantes en Vert'!AM154,IF($J$9=3,'Plantes en Vert'!AN154,IF($J$9=4,'Plantes en Vert'!AO154,IF($J$9=5,'Plantes en Vert'!AP154,IF($J$9=6,'Plantes en Vert'!AQ154,IF($J$9=7,'Plantes en Vert'!AR154,IF($J$9=8,'Plantes en Vert'!AS154,IF($J$9=9,'Plantes en Vert'!AT154,IF($J$9=10,'Plantes en Vert'!AU154,IF($J$9=11,'Plantes en Vert'!AV154,IF($J$9=12,'Plantes en Vert'!AW154,IF($J$9=13,'Plantes en Vert'!AX154,IF($J$9=14,'Plantes en Vert'!AY154,IF($J$9=15,'Plantes en Vert'!AZ154,IF($J$9=16,'Plantes en Vert'!BA154,IF($J$9=17,'Plantes en Vert'!BB154,IF($J$9=18,'Plantes en Vert'!BC154,IF($J$9=19,'Plantes en Vert'!BD154,IF($J$9=20,'Plantes en Vert'!BE154,IF($J$9=21,'Plantes en Vert'!BF154,IF($J$9=22,'Plantes en Vert'!BG154,IF($J$9=23,'Plantes en Vert'!BH154,IF($J$9=24,'Plantes en Vert'!BI154,IF($J$9=25,'Plantes en Vert'!BJ154,IF($J$9=26,'Plantes en Vert'!BK154,IF($J$9=27,'Plantes en Vert'!BL154,IF($J$9=28,'Plantes en Vert'!BM154,IF($J$9=29,'Plantes en Vert'!BN154,IF($J$9=30,'Plantes en Vert'!BO154,IF($J$9=31,'Plantes en Vert'!BP154,IF($J$9=32,'Plantes en Vert'!BQ154,IF($J$9=33,'Plantes en Vert'!BR154,IF($J$9=34,'Plantes en Vert'!BS154,IF($J$9=35,'Plantes en Vert'!BT154,))))))))))))))))))))))))))))))))))))))))))))))))))))</f>
        <v>0</v>
      </c>
      <c r="K3414" s="103" t="str">
        <f>IF('Plantes en Vert'!R154=0,"","Erreur")</f>
        <v/>
      </c>
    </row>
    <row r="3415" spans="1:11" x14ac:dyDescent="0.25">
      <c r="A3415" s="103">
        <f>IF('Plantes en Vert'!A155&lt;&gt;"",'Plantes en Vert'!A155,"")</f>
        <v>12030</v>
      </c>
      <c r="B3415" s="103" t="str">
        <f>IF('Plantes en Vert'!L155&lt;&gt;"",'Plantes en Vert'!L155,"")</f>
        <v>Hall</v>
      </c>
      <c r="C3415" s="107" t="str">
        <f>IF('Plantes en Vert'!B155&lt;&gt;"",'Plantes en Vert'!B155,"")</f>
        <v>IMPATIENS NELLE GUINEE PARADISE</v>
      </c>
      <c r="D3415" s="107" t="str">
        <f>IF('Plantes en Vert'!C155&lt;&gt;"",'Plantes en Vert'!C155,"")</f>
        <v xml:space="preserve">Delias </v>
      </c>
      <c r="E3415" s="103" t="str">
        <f>IF('Plantes en Vert'!H155&lt;&gt;"",'Plantes en Vert'!H155,"")</f>
        <v>Q. lim.</v>
      </c>
      <c r="F3415" s="103" t="str">
        <f>IF('Plantes en Vert'!E155&lt;&gt;"",'Plantes en Vert'!E155,"")</f>
        <v>B</v>
      </c>
      <c r="G3415" s="103" t="str">
        <f>IF('Plantes en Vert'!N155&lt;&gt;"",'Plantes en Vert'!N155,"")</f>
        <v>P1L</v>
      </c>
      <c r="H3415" s="103" t="str">
        <f>IF('Plantes en Vert'!I155&lt;&gt;"",'Plantes en Vert'!I155,"")</f>
        <v>A</v>
      </c>
      <c r="I3415" s="103" t="str">
        <f>IF('Plantes en Vert'!J155&lt;&gt;"",'Plantes en Vert'!J155,"")</f>
        <v/>
      </c>
      <c r="J3415" s="103">
        <f>IF($J$9=36,'Plantes en Vert'!U155,IF($J$9=37,'Plantes en Vert'!V155,IF($J$9=38,'Plantes en Vert'!W155,IF($J$9=39,'Plantes en Vert'!X155,IF($J$9=40,'Plantes en Vert'!Y155,IF($J$9=41,'Plantes en Vert'!Z155,IF($J$9=42,'Plantes en Vert'!AA155,IF($J$9=43,'Plantes en Vert'!AB155,IF($J$9=44,'Plantes en Vert'!AC155,IF($J$9=45,'Plantes en Vert'!AD155,IF($J$9=46,'Plantes en Vert'!AE155,IF($J$9=47,'Plantes en Vert'!AF155,IF($J$9=48,'Plantes en Vert'!AG155,IF($J$9=49,'Plantes en Vert'!AH155,IF($J$9=50,'Plantes en Vert'!AI155,IF($J$9=51,'Plantes en Vert'!AJ155,IF($J$9=52,'Plantes en Vert'!AK155,IF($J$9=1,'Plantes en Vert'!AL155,IF($J$9=2,'Plantes en Vert'!AM155,IF($J$9=3,'Plantes en Vert'!AN155,IF($J$9=4,'Plantes en Vert'!AO155,IF($J$9=5,'Plantes en Vert'!AP155,IF($J$9=6,'Plantes en Vert'!AQ155,IF($J$9=7,'Plantes en Vert'!AR155,IF($J$9=8,'Plantes en Vert'!AS155,IF($J$9=9,'Plantes en Vert'!AT155,IF($J$9=10,'Plantes en Vert'!AU155,IF($J$9=11,'Plantes en Vert'!AV155,IF($J$9=12,'Plantes en Vert'!AW155,IF($J$9=13,'Plantes en Vert'!AX155,IF($J$9=14,'Plantes en Vert'!AY155,IF($J$9=15,'Plantes en Vert'!AZ155,IF($J$9=16,'Plantes en Vert'!BA155,IF($J$9=17,'Plantes en Vert'!BB155,IF($J$9=18,'Plantes en Vert'!BC155,IF($J$9=19,'Plantes en Vert'!BD155,IF($J$9=20,'Plantes en Vert'!BE155,IF($J$9=21,'Plantes en Vert'!BF155,IF($J$9=22,'Plantes en Vert'!BG155,IF($J$9=23,'Plantes en Vert'!BH155,IF($J$9=24,'Plantes en Vert'!BI155,IF($J$9=25,'Plantes en Vert'!BJ155,IF($J$9=26,'Plantes en Vert'!BK155,IF($J$9=27,'Plantes en Vert'!BL155,IF($J$9=28,'Plantes en Vert'!BM155,IF($J$9=29,'Plantes en Vert'!BN155,IF($J$9=30,'Plantes en Vert'!BO155,IF($J$9=31,'Plantes en Vert'!BP155,IF($J$9=32,'Plantes en Vert'!BQ155,IF($J$9=33,'Plantes en Vert'!BR155,IF($J$9=34,'Plantes en Vert'!BS155,IF($J$9=35,'Plantes en Vert'!BT155,))))))))))))))))))))))))))))))))))))))))))))))))))))</f>
        <v>0</v>
      </c>
      <c r="K3415" s="103" t="str">
        <f>IF('Plantes en Vert'!R155=0,"","Erreur")</f>
        <v/>
      </c>
    </row>
    <row r="3416" spans="1:11" x14ac:dyDescent="0.25">
      <c r="A3416" s="103">
        <f>IF('Plantes en Vert'!A156&lt;&gt;"",'Plantes en Vert'!A156,"")</f>
        <v>15631</v>
      </c>
      <c r="B3416" s="103" t="str">
        <f>IF('Plantes en Vert'!L156&lt;&gt;"",'Plantes en Vert'!L156,"")</f>
        <v>Hall</v>
      </c>
      <c r="C3416" s="107" t="str">
        <f>IF('Plantes en Vert'!B156&lt;&gt;"",'Plantes en Vert'!B156,"")</f>
        <v>IMPATIENS NELLE GUINEE PARADISE</v>
      </c>
      <c r="D3416" s="107" t="str">
        <f>IF('Plantes en Vert'!C156&lt;&gt;"",'Plantes en Vert'!C156,"")</f>
        <v xml:space="preserve">Fancy </v>
      </c>
      <c r="E3416" s="103" t="str">
        <f>IF('Plantes en Vert'!H156&lt;&gt;"",'Plantes en Vert'!H156,"")</f>
        <v>Q. lim.</v>
      </c>
      <c r="F3416" s="103" t="str">
        <f>IF('Plantes en Vert'!E156&lt;&gt;"",'Plantes en Vert'!E156,"")</f>
        <v>B</v>
      </c>
      <c r="G3416" s="103" t="str">
        <f>IF('Plantes en Vert'!N156&lt;&gt;"",'Plantes en Vert'!N156,"")</f>
        <v>P1L</v>
      </c>
      <c r="H3416" s="103" t="str">
        <f>IF('Plantes en Vert'!I156&lt;&gt;"",'Plantes en Vert'!I156,"")</f>
        <v>A</v>
      </c>
      <c r="I3416" s="103" t="str">
        <f>IF('Plantes en Vert'!J156&lt;&gt;"",'Plantes en Vert'!J156,"")</f>
        <v/>
      </c>
      <c r="J3416" s="103">
        <f>IF($J$9=36,'Plantes en Vert'!U156,IF($J$9=37,'Plantes en Vert'!V156,IF($J$9=38,'Plantes en Vert'!W156,IF($J$9=39,'Plantes en Vert'!X156,IF($J$9=40,'Plantes en Vert'!Y156,IF($J$9=41,'Plantes en Vert'!Z156,IF($J$9=42,'Plantes en Vert'!AA156,IF($J$9=43,'Plantes en Vert'!AB156,IF($J$9=44,'Plantes en Vert'!AC156,IF($J$9=45,'Plantes en Vert'!AD156,IF($J$9=46,'Plantes en Vert'!AE156,IF($J$9=47,'Plantes en Vert'!AF156,IF($J$9=48,'Plantes en Vert'!AG156,IF($J$9=49,'Plantes en Vert'!AH156,IF($J$9=50,'Plantes en Vert'!AI156,IF($J$9=51,'Plantes en Vert'!AJ156,IF($J$9=52,'Plantes en Vert'!AK156,IF($J$9=1,'Plantes en Vert'!AL156,IF($J$9=2,'Plantes en Vert'!AM156,IF($J$9=3,'Plantes en Vert'!AN156,IF($J$9=4,'Plantes en Vert'!AO156,IF($J$9=5,'Plantes en Vert'!AP156,IF($J$9=6,'Plantes en Vert'!AQ156,IF($J$9=7,'Plantes en Vert'!AR156,IF($J$9=8,'Plantes en Vert'!AS156,IF($J$9=9,'Plantes en Vert'!AT156,IF($J$9=10,'Plantes en Vert'!AU156,IF($J$9=11,'Plantes en Vert'!AV156,IF($J$9=12,'Plantes en Vert'!AW156,IF($J$9=13,'Plantes en Vert'!AX156,IF($J$9=14,'Plantes en Vert'!AY156,IF($J$9=15,'Plantes en Vert'!AZ156,IF($J$9=16,'Plantes en Vert'!BA156,IF($J$9=17,'Plantes en Vert'!BB156,IF($J$9=18,'Plantes en Vert'!BC156,IF($J$9=19,'Plantes en Vert'!BD156,IF($J$9=20,'Plantes en Vert'!BE156,IF($J$9=21,'Plantes en Vert'!BF156,IF($J$9=22,'Plantes en Vert'!BG156,IF($J$9=23,'Plantes en Vert'!BH156,IF($J$9=24,'Plantes en Vert'!BI156,IF($J$9=25,'Plantes en Vert'!BJ156,IF($J$9=26,'Plantes en Vert'!BK156,IF($J$9=27,'Plantes en Vert'!BL156,IF($J$9=28,'Plantes en Vert'!BM156,IF($J$9=29,'Plantes en Vert'!BN156,IF($J$9=30,'Plantes en Vert'!BO156,IF($J$9=31,'Plantes en Vert'!BP156,IF($J$9=32,'Plantes en Vert'!BQ156,IF($J$9=33,'Plantes en Vert'!BR156,IF($J$9=34,'Plantes en Vert'!BS156,IF($J$9=35,'Plantes en Vert'!BT156,))))))))))))))))))))))))))))))))))))))))))))))))))))</f>
        <v>0</v>
      </c>
      <c r="K3416" s="103" t="str">
        <f>IF('Plantes en Vert'!R156=0,"","Erreur")</f>
        <v/>
      </c>
    </row>
    <row r="3417" spans="1:11" x14ac:dyDescent="0.25">
      <c r="A3417" s="103">
        <f>IF('Plantes en Vert'!A157&lt;&gt;"",'Plantes en Vert'!A157,"")</f>
        <v>12032</v>
      </c>
      <c r="B3417" s="103" t="str">
        <f>IF('Plantes en Vert'!L157&lt;&gt;"",'Plantes en Vert'!L157,"")</f>
        <v>Hall</v>
      </c>
      <c r="C3417" s="107" t="str">
        <f>IF('Plantes en Vert'!B157&lt;&gt;"",'Plantes en Vert'!B157,"")</f>
        <v>IMPATIENS NELLE GUINEE PARADISE</v>
      </c>
      <c r="D3417" s="107" t="str">
        <f>IF('Plantes en Vert'!C157&lt;&gt;"",'Plantes en Vert'!C157,"")</f>
        <v xml:space="preserve">Logia </v>
      </c>
      <c r="E3417" s="103" t="str">
        <f>IF('Plantes en Vert'!H157&lt;&gt;"",'Plantes en Vert'!H157,"")</f>
        <v>Q. lim.</v>
      </c>
      <c r="F3417" s="103" t="str">
        <f>IF('Plantes en Vert'!E157&lt;&gt;"",'Plantes en Vert'!E157,"")</f>
        <v>B</v>
      </c>
      <c r="G3417" s="103" t="str">
        <f>IF('Plantes en Vert'!N157&lt;&gt;"",'Plantes en Vert'!N157,"")</f>
        <v>P1L</v>
      </c>
      <c r="H3417" s="103" t="str">
        <f>IF('Plantes en Vert'!I157&lt;&gt;"",'Plantes en Vert'!I157,"")</f>
        <v>A</v>
      </c>
      <c r="I3417" s="103" t="str">
        <f>IF('Plantes en Vert'!J157&lt;&gt;"",'Plantes en Vert'!J157,"")</f>
        <v/>
      </c>
      <c r="J3417" s="103">
        <f>IF($J$9=36,'Plantes en Vert'!U157,IF($J$9=37,'Plantes en Vert'!V157,IF($J$9=38,'Plantes en Vert'!W157,IF($J$9=39,'Plantes en Vert'!X157,IF($J$9=40,'Plantes en Vert'!Y157,IF($J$9=41,'Plantes en Vert'!Z157,IF($J$9=42,'Plantes en Vert'!AA157,IF($J$9=43,'Plantes en Vert'!AB157,IF($J$9=44,'Plantes en Vert'!AC157,IF($J$9=45,'Plantes en Vert'!AD157,IF($J$9=46,'Plantes en Vert'!AE157,IF($J$9=47,'Plantes en Vert'!AF157,IF($J$9=48,'Plantes en Vert'!AG157,IF($J$9=49,'Plantes en Vert'!AH157,IF($J$9=50,'Plantes en Vert'!AI157,IF($J$9=51,'Plantes en Vert'!AJ157,IF($J$9=52,'Plantes en Vert'!AK157,IF($J$9=1,'Plantes en Vert'!AL157,IF($J$9=2,'Plantes en Vert'!AM157,IF($J$9=3,'Plantes en Vert'!AN157,IF($J$9=4,'Plantes en Vert'!AO157,IF($J$9=5,'Plantes en Vert'!AP157,IF($J$9=6,'Plantes en Vert'!AQ157,IF($J$9=7,'Plantes en Vert'!AR157,IF($J$9=8,'Plantes en Vert'!AS157,IF($J$9=9,'Plantes en Vert'!AT157,IF($J$9=10,'Plantes en Vert'!AU157,IF($J$9=11,'Plantes en Vert'!AV157,IF($J$9=12,'Plantes en Vert'!AW157,IF($J$9=13,'Plantes en Vert'!AX157,IF($J$9=14,'Plantes en Vert'!AY157,IF($J$9=15,'Plantes en Vert'!AZ157,IF($J$9=16,'Plantes en Vert'!BA157,IF($J$9=17,'Plantes en Vert'!BB157,IF($J$9=18,'Plantes en Vert'!BC157,IF($J$9=19,'Plantes en Vert'!BD157,IF($J$9=20,'Plantes en Vert'!BE157,IF($J$9=21,'Plantes en Vert'!BF157,IF($J$9=22,'Plantes en Vert'!BG157,IF($J$9=23,'Plantes en Vert'!BH157,IF($J$9=24,'Plantes en Vert'!BI157,IF($J$9=25,'Plantes en Vert'!BJ157,IF($J$9=26,'Plantes en Vert'!BK157,IF($J$9=27,'Plantes en Vert'!BL157,IF($J$9=28,'Plantes en Vert'!BM157,IF($J$9=29,'Plantes en Vert'!BN157,IF($J$9=30,'Plantes en Vert'!BO157,IF($J$9=31,'Plantes en Vert'!BP157,IF($J$9=32,'Plantes en Vert'!BQ157,IF($J$9=33,'Plantes en Vert'!BR157,IF($J$9=34,'Plantes en Vert'!BS157,IF($J$9=35,'Plantes en Vert'!BT157,))))))))))))))))))))))))))))))))))))))))))))))))))))</f>
        <v>0</v>
      </c>
      <c r="K3417" s="103" t="str">
        <f>IF('Plantes en Vert'!R157=0,"","Erreur")</f>
        <v/>
      </c>
    </row>
    <row r="3418" spans="1:11" x14ac:dyDescent="0.25">
      <c r="A3418" s="103">
        <f>IF('Plantes en Vert'!A158&lt;&gt;"",'Plantes en Vert'!A158,"")</f>
        <v>12033</v>
      </c>
      <c r="B3418" s="103" t="str">
        <f>IF('Plantes en Vert'!L158&lt;&gt;"",'Plantes en Vert'!L158,"")</f>
        <v>Hall</v>
      </c>
      <c r="C3418" s="107" t="str">
        <f>IF('Plantes en Vert'!B158&lt;&gt;"",'Plantes en Vert'!B158,"")</f>
        <v>IMPATIENS NELLE GUINEE PARADISE</v>
      </c>
      <c r="D3418" s="107" t="str">
        <f>IF('Plantes en Vert'!C158&lt;&gt;"",'Plantes en Vert'!C158,"")</f>
        <v xml:space="preserve">Malita </v>
      </c>
      <c r="E3418" s="103" t="str">
        <f>IF('Plantes en Vert'!H158&lt;&gt;"",'Plantes en Vert'!H158,"")</f>
        <v>Q. lim.</v>
      </c>
      <c r="F3418" s="103" t="str">
        <f>IF('Plantes en Vert'!E158&lt;&gt;"",'Plantes en Vert'!E158,"")</f>
        <v>B</v>
      </c>
      <c r="G3418" s="103" t="str">
        <f>IF('Plantes en Vert'!N158&lt;&gt;"",'Plantes en Vert'!N158,"")</f>
        <v>P1L</v>
      </c>
      <c r="H3418" s="103" t="str">
        <f>IF('Plantes en Vert'!I158&lt;&gt;"",'Plantes en Vert'!I158,"")</f>
        <v>A</v>
      </c>
      <c r="I3418" s="103" t="str">
        <f>IF('Plantes en Vert'!J158&lt;&gt;"",'Plantes en Vert'!J158,"")</f>
        <v/>
      </c>
      <c r="J3418" s="103">
        <f>IF($J$9=36,'Plantes en Vert'!U158,IF($J$9=37,'Plantes en Vert'!V158,IF($J$9=38,'Plantes en Vert'!W158,IF($J$9=39,'Plantes en Vert'!X158,IF($J$9=40,'Plantes en Vert'!Y158,IF($J$9=41,'Plantes en Vert'!Z158,IF($J$9=42,'Plantes en Vert'!AA158,IF($J$9=43,'Plantes en Vert'!AB158,IF($J$9=44,'Plantes en Vert'!AC158,IF($J$9=45,'Plantes en Vert'!AD158,IF($J$9=46,'Plantes en Vert'!AE158,IF($J$9=47,'Plantes en Vert'!AF158,IF($J$9=48,'Plantes en Vert'!AG158,IF($J$9=49,'Plantes en Vert'!AH158,IF($J$9=50,'Plantes en Vert'!AI158,IF($J$9=51,'Plantes en Vert'!AJ158,IF($J$9=52,'Plantes en Vert'!AK158,IF($J$9=1,'Plantes en Vert'!AL158,IF($J$9=2,'Plantes en Vert'!AM158,IF($J$9=3,'Plantes en Vert'!AN158,IF($J$9=4,'Plantes en Vert'!AO158,IF($J$9=5,'Plantes en Vert'!AP158,IF($J$9=6,'Plantes en Vert'!AQ158,IF($J$9=7,'Plantes en Vert'!AR158,IF($J$9=8,'Plantes en Vert'!AS158,IF($J$9=9,'Plantes en Vert'!AT158,IF($J$9=10,'Plantes en Vert'!AU158,IF($J$9=11,'Plantes en Vert'!AV158,IF($J$9=12,'Plantes en Vert'!AW158,IF($J$9=13,'Plantes en Vert'!AX158,IF($J$9=14,'Plantes en Vert'!AY158,IF($J$9=15,'Plantes en Vert'!AZ158,IF($J$9=16,'Plantes en Vert'!BA158,IF($J$9=17,'Plantes en Vert'!BB158,IF($J$9=18,'Plantes en Vert'!BC158,IF($J$9=19,'Plantes en Vert'!BD158,IF($J$9=20,'Plantes en Vert'!BE158,IF($J$9=21,'Plantes en Vert'!BF158,IF($J$9=22,'Plantes en Vert'!BG158,IF($J$9=23,'Plantes en Vert'!BH158,IF($J$9=24,'Plantes en Vert'!BI158,IF($J$9=25,'Plantes en Vert'!BJ158,IF($J$9=26,'Plantes en Vert'!BK158,IF($J$9=27,'Plantes en Vert'!BL158,IF($J$9=28,'Plantes en Vert'!BM158,IF($J$9=29,'Plantes en Vert'!BN158,IF($J$9=30,'Plantes en Vert'!BO158,IF($J$9=31,'Plantes en Vert'!BP158,IF($J$9=32,'Plantes en Vert'!BQ158,IF($J$9=33,'Plantes en Vert'!BR158,IF($J$9=34,'Plantes en Vert'!BS158,IF($J$9=35,'Plantes en Vert'!BT158,))))))))))))))))))))))))))))))))))))))))))))))))))))</f>
        <v>0</v>
      </c>
      <c r="K3418" s="103" t="str">
        <f>IF('Plantes en Vert'!R158=0,"","Erreur")</f>
        <v/>
      </c>
    </row>
    <row r="3419" spans="1:11" x14ac:dyDescent="0.25">
      <c r="A3419" s="103">
        <f>IF('Plantes en Vert'!A159&lt;&gt;"",'Plantes en Vert'!A159,"")</f>
        <v>12034</v>
      </c>
      <c r="B3419" s="103" t="str">
        <f>IF('Plantes en Vert'!L159&lt;&gt;"",'Plantes en Vert'!L159,"")</f>
        <v>Hall</v>
      </c>
      <c r="C3419" s="107" t="str">
        <f>IF('Plantes en Vert'!B159&lt;&gt;"",'Plantes en Vert'!B159,"")</f>
        <v>IMPATIENS NELLE GUINEE PARADISE</v>
      </c>
      <c r="D3419" s="107" t="str">
        <f>IF('Plantes en Vert'!C159&lt;&gt;"",'Plantes en Vert'!C159,"")</f>
        <v xml:space="preserve">Martinique Grande </v>
      </c>
      <c r="E3419" s="103" t="str">
        <f>IF('Plantes en Vert'!H159&lt;&gt;"",'Plantes en Vert'!H159,"")</f>
        <v>Q. lim.</v>
      </c>
      <c r="F3419" s="103" t="str">
        <f>IF('Plantes en Vert'!E159&lt;&gt;"",'Plantes en Vert'!E159,"")</f>
        <v>B</v>
      </c>
      <c r="G3419" s="103" t="str">
        <f>IF('Plantes en Vert'!N159&lt;&gt;"",'Plantes en Vert'!N159,"")</f>
        <v>P1L</v>
      </c>
      <c r="H3419" s="103" t="str">
        <f>IF('Plantes en Vert'!I159&lt;&gt;"",'Plantes en Vert'!I159,"")</f>
        <v>A</v>
      </c>
      <c r="I3419" s="103" t="str">
        <f>IF('Plantes en Vert'!J159&lt;&gt;"",'Plantes en Vert'!J159,"")</f>
        <v/>
      </c>
      <c r="J3419" s="103">
        <f>IF($J$9=36,'Plantes en Vert'!U159,IF($J$9=37,'Plantes en Vert'!V159,IF($J$9=38,'Plantes en Vert'!W159,IF($J$9=39,'Plantes en Vert'!X159,IF($J$9=40,'Plantes en Vert'!Y159,IF($J$9=41,'Plantes en Vert'!Z159,IF($J$9=42,'Plantes en Vert'!AA159,IF($J$9=43,'Plantes en Vert'!AB159,IF($J$9=44,'Plantes en Vert'!AC159,IF($J$9=45,'Plantes en Vert'!AD159,IF($J$9=46,'Plantes en Vert'!AE159,IF($J$9=47,'Plantes en Vert'!AF159,IF($J$9=48,'Plantes en Vert'!AG159,IF($J$9=49,'Plantes en Vert'!AH159,IF($J$9=50,'Plantes en Vert'!AI159,IF($J$9=51,'Plantes en Vert'!AJ159,IF($J$9=52,'Plantes en Vert'!AK159,IF($J$9=1,'Plantes en Vert'!AL159,IF($J$9=2,'Plantes en Vert'!AM159,IF($J$9=3,'Plantes en Vert'!AN159,IF($J$9=4,'Plantes en Vert'!AO159,IF($J$9=5,'Plantes en Vert'!AP159,IF($J$9=6,'Plantes en Vert'!AQ159,IF($J$9=7,'Plantes en Vert'!AR159,IF($J$9=8,'Plantes en Vert'!AS159,IF($J$9=9,'Plantes en Vert'!AT159,IF($J$9=10,'Plantes en Vert'!AU159,IF($J$9=11,'Plantes en Vert'!AV159,IF($J$9=12,'Plantes en Vert'!AW159,IF($J$9=13,'Plantes en Vert'!AX159,IF($J$9=14,'Plantes en Vert'!AY159,IF($J$9=15,'Plantes en Vert'!AZ159,IF($J$9=16,'Plantes en Vert'!BA159,IF($J$9=17,'Plantes en Vert'!BB159,IF($J$9=18,'Plantes en Vert'!BC159,IF($J$9=19,'Plantes en Vert'!BD159,IF($J$9=20,'Plantes en Vert'!BE159,IF($J$9=21,'Plantes en Vert'!BF159,IF($J$9=22,'Plantes en Vert'!BG159,IF($J$9=23,'Plantes en Vert'!BH159,IF($J$9=24,'Plantes en Vert'!BI159,IF($J$9=25,'Plantes en Vert'!BJ159,IF($J$9=26,'Plantes en Vert'!BK159,IF($J$9=27,'Plantes en Vert'!BL159,IF($J$9=28,'Plantes en Vert'!BM159,IF($J$9=29,'Plantes en Vert'!BN159,IF($J$9=30,'Plantes en Vert'!BO159,IF($J$9=31,'Plantes en Vert'!BP159,IF($J$9=32,'Plantes en Vert'!BQ159,IF($J$9=33,'Plantes en Vert'!BR159,IF($J$9=34,'Plantes en Vert'!BS159,IF($J$9=35,'Plantes en Vert'!BT159,))))))))))))))))))))))))))))))))))))))))))))))))))))</f>
        <v>0</v>
      </c>
      <c r="K3419" s="103" t="str">
        <f>IF('Plantes en Vert'!R159=0,"","Erreur")</f>
        <v/>
      </c>
    </row>
    <row r="3420" spans="1:11" x14ac:dyDescent="0.25">
      <c r="A3420" s="103">
        <f>IF('Plantes en Vert'!A160&lt;&gt;"",'Plantes en Vert'!A160,"")</f>
        <v>24069</v>
      </c>
      <c r="B3420" s="103" t="str">
        <f>IF('Plantes en Vert'!L160&lt;&gt;"",'Plantes en Vert'!L160,"")</f>
        <v>Hall</v>
      </c>
      <c r="C3420" s="107" t="str">
        <f>IF('Plantes en Vert'!B160&lt;&gt;"",'Plantes en Vert'!B160,"")</f>
        <v>IMPATIENS NELLE GUINEE PARADISE</v>
      </c>
      <c r="D3420" s="107" t="str">
        <f>IF('Plantes en Vert'!C160&lt;&gt;"",'Plantes en Vert'!C160,"")</f>
        <v xml:space="preserve">Moorea </v>
      </c>
      <c r="E3420" s="103" t="str">
        <f>IF('Plantes en Vert'!H160&lt;&gt;"",'Plantes en Vert'!H160,"")</f>
        <v>Q. lim.</v>
      </c>
      <c r="F3420" s="103" t="str">
        <f>IF('Plantes en Vert'!E160&lt;&gt;"",'Plantes en Vert'!E160,"")</f>
        <v>B</v>
      </c>
      <c r="G3420" s="103" t="str">
        <f>IF('Plantes en Vert'!N160&lt;&gt;"",'Plantes en Vert'!N160,"")</f>
        <v>P1L</v>
      </c>
      <c r="H3420" s="103" t="str">
        <f>IF('Plantes en Vert'!I160&lt;&gt;"",'Plantes en Vert'!I160,"")</f>
        <v>A</v>
      </c>
      <c r="I3420" s="103" t="str">
        <f>IF('Plantes en Vert'!J160&lt;&gt;"",'Plantes en Vert'!J160,"")</f>
        <v/>
      </c>
      <c r="J3420" s="103">
        <f>IF($J$9=36,'Plantes en Vert'!U160,IF($J$9=37,'Plantes en Vert'!V160,IF($J$9=38,'Plantes en Vert'!W160,IF($J$9=39,'Plantes en Vert'!X160,IF($J$9=40,'Plantes en Vert'!Y160,IF($J$9=41,'Plantes en Vert'!Z160,IF($J$9=42,'Plantes en Vert'!AA160,IF($J$9=43,'Plantes en Vert'!AB160,IF($J$9=44,'Plantes en Vert'!AC160,IF($J$9=45,'Plantes en Vert'!AD160,IF($J$9=46,'Plantes en Vert'!AE160,IF($J$9=47,'Plantes en Vert'!AF160,IF($J$9=48,'Plantes en Vert'!AG160,IF($J$9=49,'Plantes en Vert'!AH160,IF($J$9=50,'Plantes en Vert'!AI160,IF($J$9=51,'Plantes en Vert'!AJ160,IF($J$9=52,'Plantes en Vert'!AK160,IF($J$9=1,'Plantes en Vert'!AL160,IF($J$9=2,'Plantes en Vert'!AM160,IF($J$9=3,'Plantes en Vert'!AN160,IF($J$9=4,'Plantes en Vert'!AO160,IF($J$9=5,'Plantes en Vert'!AP160,IF($J$9=6,'Plantes en Vert'!AQ160,IF($J$9=7,'Plantes en Vert'!AR160,IF($J$9=8,'Plantes en Vert'!AS160,IF($J$9=9,'Plantes en Vert'!AT160,IF($J$9=10,'Plantes en Vert'!AU160,IF($J$9=11,'Plantes en Vert'!AV160,IF($J$9=12,'Plantes en Vert'!AW160,IF($J$9=13,'Plantes en Vert'!AX160,IF($J$9=14,'Plantes en Vert'!AY160,IF($J$9=15,'Plantes en Vert'!AZ160,IF($J$9=16,'Plantes en Vert'!BA160,IF($J$9=17,'Plantes en Vert'!BB160,IF($J$9=18,'Plantes en Vert'!BC160,IF($J$9=19,'Plantes en Vert'!BD160,IF($J$9=20,'Plantes en Vert'!BE160,IF($J$9=21,'Plantes en Vert'!BF160,IF($J$9=22,'Plantes en Vert'!BG160,IF($J$9=23,'Plantes en Vert'!BH160,IF($J$9=24,'Plantes en Vert'!BI160,IF($J$9=25,'Plantes en Vert'!BJ160,IF($J$9=26,'Plantes en Vert'!BK160,IF($J$9=27,'Plantes en Vert'!BL160,IF($J$9=28,'Plantes en Vert'!BM160,IF($J$9=29,'Plantes en Vert'!BN160,IF($J$9=30,'Plantes en Vert'!BO160,IF($J$9=31,'Plantes en Vert'!BP160,IF($J$9=32,'Plantes en Vert'!BQ160,IF($J$9=33,'Plantes en Vert'!BR160,IF($J$9=34,'Plantes en Vert'!BS160,IF($J$9=35,'Plantes en Vert'!BT160,))))))))))))))))))))))))))))))))))))))))))))))))))))</f>
        <v>0</v>
      </c>
      <c r="K3420" s="103" t="str">
        <f>IF('Plantes en Vert'!R160=0,"","Erreur")</f>
        <v/>
      </c>
    </row>
    <row r="3421" spans="1:11" x14ac:dyDescent="0.25">
      <c r="A3421" s="103">
        <f>IF('Plantes en Vert'!A161&lt;&gt;"",'Plantes en Vert'!A161,"")</f>
        <v>12037</v>
      </c>
      <c r="B3421" s="103" t="str">
        <f>IF('Plantes en Vert'!L161&lt;&gt;"",'Plantes en Vert'!L161,"")</f>
        <v>Hall</v>
      </c>
      <c r="C3421" s="107" t="str">
        <f>IF('Plantes en Vert'!B161&lt;&gt;"",'Plantes en Vert'!B161,"")</f>
        <v>IMPATIENS NELLE GUINEE PARADISE</v>
      </c>
      <c r="D3421" s="107" t="str">
        <f>IF('Plantes en Vert'!C161&lt;&gt;"",'Plantes en Vert'!C161,"")</f>
        <v xml:space="preserve">Neptis Orange </v>
      </c>
      <c r="E3421" s="103" t="str">
        <f>IF('Plantes en Vert'!H161&lt;&gt;"",'Plantes en Vert'!H161,"")</f>
        <v>Q. lim.</v>
      </c>
      <c r="F3421" s="103" t="str">
        <f>IF('Plantes en Vert'!E161&lt;&gt;"",'Plantes en Vert'!E161,"")</f>
        <v>B</v>
      </c>
      <c r="G3421" s="103" t="str">
        <f>IF('Plantes en Vert'!N161&lt;&gt;"",'Plantes en Vert'!N161,"")</f>
        <v>P1L</v>
      </c>
      <c r="H3421" s="103" t="str">
        <f>IF('Plantes en Vert'!I161&lt;&gt;"",'Plantes en Vert'!I161,"")</f>
        <v>A</v>
      </c>
      <c r="I3421" s="103" t="str">
        <f>IF('Plantes en Vert'!J161&lt;&gt;"",'Plantes en Vert'!J161,"")</f>
        <v/>
      </c>
      <c r="J3421" s="103">
        <f>IF($J$9=36,'Plantes en Vert'!U161,IF($J$9=37,'Plantes en Vert'!V161,IF($J$9=38,'Plantes en Vert'!W161,IF($J$9=39,'Plantes en Vert'!X161,IF($J$9=40,'Plantes en Vert'!Y161,IF($J$9=41,'Plantes en Vert'!Z161,IF($J$9=42,'Plantes en Vert'!AA161,IF($J$9=43,'Plantes en Vert'!AB161,IF($J$9=44,'Plantes en Vert'!AC161,IF($J$9=45,'Plantes en Vert'!AD161,IF($J$9=46,'Plantes en Vert'!AE161,IF($J$9=47,'Plantes en Vert'!AF161,IF($J$9=48,'Plantes en Vert'!AG161,IF($J$9=49,'Plantes en Vert'!AH161,IF($J$9=50,'Plantes en Vert'!AI161,IF($J$9=51,'Plantes en Vert'!AJ161,IF($J$9=52,'Plantes en Vert'!AK161,IF($J$9=1,'Plantes en Vert'!AL161,IF($J$9=2,'Plantes en Vert'!AM161,IF($J$9=3,'Plantes en Vert'!AN161,IF($J$9=4,'Plantes en Vert'!AO161,IF($J$9=5,'Plantes en Vert'!AP161,IF($J$9=6,'Plantes en Vert'!AQ161,IF($J$9=7,'Plantes en Vert'!AR161,IF($J$9=8,'Plantes en Vert'!AS161,IF($J$9=9,'Plantes en Vert'!AT161,IF($J$9=10,'Plantes en Vert'!AU161,IF($J$9=11,'Plantes en Vert'!AV161,IF($J$9=12,'Plantes en Vert'!AW161,IF($J$9=13,'Plantes en Vert'!AX161,IF($J$9=14,'Plantes en Vert'!AY161,IF($J$9=15,'Plantes en Vert'!AZ161,IF($J$9=16,'Plantes en Vert'!BA161,IF($J$9=17,'Plantes en Vert'!BB161,IF($J$9=18,'Plantes en Vert'!BC161,IF($J$9=19,'Plantes en Vert'!BD161,IF($J$9=20,'Plantes en Vert'!BE161,IF($J$9=21,'Plantes en Vert'!BF161,IF($J$9=22,'Plantes en Vert'!BG161,IF($J$9=23,'Plantes en Vert'!BH161,IF($J$9=24,'Plantes en Vert'!BI161,IF($J$9=25,'Plantes en Vert'!BJ161,IF($J$9=26,'Plantes en Vert'!BK161,IF($J$9=27,'Plantes en Vert'!BL161,IF($J$9=28,'Plantes en Vert'!BM161,IF($J$9=29,'Plantes en Vert'!BN161,IF($J$9=30,'Plantes en Vert'!BO161,IF($J$9=31,'Plantes en Vert'!BP161,IF($J$9=32,'Plantes en Vert'!BQ161,IF($J$9=33,'Plantes en Vert'!BR161,IF($J$9=34,'Plantes en Vert'!BS161,IF($J$9=35,'Plantes en Vert'!BT161,))))))))))))))))))))))))))))))))))))))))))))))))))))</f>
        <v>0</v>
      </c>
      <c r="K3421" s="103" t="str">
        <f>IF('Plantes en Vert'!R161=0,"","Erreur")</f>
        <v/>
      </c>
    </row>
    <row r="3422" spans="1:11" x14ac:dyDescent="0.25">
      <c r="A3422" s="103">
        <f>IF('Plantes en Vert'!A162&lt;&gt;"",'Plantes en Vert'!A162,"")</f>
        <v>15350</v>
      </c>
      <c r="B3422" s="103" t="str">
        <f>IF('Plantes en Vert'!L162&lt;&gt;"",'Plantes en Vert'!L162,"")</f>
        <v>Hall</v>
      </c>
      <c r="C3422" s="107" t="str">
        <f>IF('Plantes en Vert'!B162&lt;&gt;"",'Plantes en Vert'!B162,"")</f>
        <v>IMPATIENS NELLE GUINEE PARADISE</v>
      </c>
      <c r="D3422" s="107" t="str">
        <f>IF('Plantes en Vert'!C162&lt;&gt;"",'Plantes en Vert'!C162,"")</f>
        <v xml:space="preserve">Orotina </v>
      </c>
      <c r="E3422" s="103" t="str">
        <f>IF('Plantes en Vert'!H162&lt;&gt;"",'Plantes en Vert'!H162,"")</f>
        <v>Q. lim.</v>
      </c>
      <c r="F3422" s="103" t="str">
        <f>IF('Plantes en Vert'!E162&lt;&gt;"",'Plantes en Vert'!E162,"")</f>
        <v>B</v>
      </c>
      <c r="G3422" s="103" t="str">
        <f>IF('Plantes en Vert'!N162&lt;&gt;"",'Plantes en Vert'!N162,"")</f>
        <v>P1L</v>
      </c>
      <c r="H3422" s="103" t="str">
        <f>IF('Plantes en Vert'!I162&lt;&gt;"",'Plantes en Vert'!I162,"")</f>
        <v>A</v>
      </c>
      <c r="I3422" s="103" t="str">
        <f>IF('Plantes en Vert'!J162&lt;&gt;"",'Plantes en Vert'!J162,"")</f>
        <v/>
      </c>
      <c r="J3422" s="103">
        <f>IF($J$9=36,'Plantes en Vert'!U162,IF($J$9=37,'Plantes en Vert'!V162,IF($J$9=38,'Plantes en Vert'!W162,IF($J$9=39,'Plantes en Vert'!X162,IF($J$9=40,'Plantes en Vert'!Y162,IF($J$9=41,'Plantes en Vert'!Z162,IF($J$9=42,'Plantes en Vert'!AA162,IF($J$9=43,'Plantes en Vert'!AB162,IF($J$9=44,'Plantes en Vert'!AC162,IF($J$9=45,'Plantes en Vert'!AD162,IF($J$9=46,'Plantes en Vert'!AE162,IF($J$9=47,'Plantes en Vert'!AF162,IF($J$9=48,'Plantes en Vert'!AG162,IF($J$9=49,'Plantes en Vert'!AH162,IF($J$9=50,'Plantes en Vert'!AI162,IF($J$9=51,'Plantes en Vert'!AJ162,IF($J$9=52,'Plantes en Vert'!AK162,IF($J$9=1,'Plantes en Vert'!AL162,IF($J$9=2,'Plantes en Vert'!AM162,IF($J$9=3,'Plantes en Vert'!AN162,IF($J$9=4,'Plantes en Vert'!AO162,IF($J$9=5,'Plantes en Vert'!AP162,IF($J$9=6,'Plantes en Vert'!AQ162,IF($J$9=7,'Plantes en Vert'!AR162,IF($J$9=8,'Plantes en Vert'!AS162,IF($J$9=9,'Plantes en Vert'!AT162,IF($J$9=10,'Plantes en Vert'!AU162,IF($J$9=11,'Plantes en Vert'!AV162,IF($J$9=12,'Plantes en Vert'!AW162,IF($J$9=13,'Plantes en Vert'!AX162,IF($J$9=14,'Plantes en Vert'!AY162,IF($J$9=15,'Plantes en Vert'!AZ162,IF($J$9=16,'Plantes en Vert'!BA162,IF($J$9=17,'Plantes en Vert'!BB162,IF($J$9=18,'Plantes en Vert'!BC162,IF($J$9=19,'Plantes en Vert'!BD162,IF($J$9=20,'Plantes en Vert'!BE162,IF($J$9=21,'Plantes en Vert'!BF162,IF($J$9=22,'Plantes en Vert'!BG162,IF($J$9=23,'Plantes en Vert'!BH162,IF($J$9=24,'Plantes en Vert'!BI162,IF($J$9=25,'Plantes en Vert'!BJ162,IF($J$9=26,'Plantes en Vert'!BK162,IF($J$9=27,'Plantes en Vert'!BL162,IF($J$9=28,'Plantes en Vert'!BM162,IF($J$9=29,'Plantes en Vert'!BN162,IF($J$9=30,'Plantes en Vert'!BO162,IF($J$9=31,'Plantes en Vert'!BP162,IF($J$9=32,'Plantes en Vert'!BQ162,IF($J$9=33,'Plantes en Vert'!BR162,IF($J$9=34,'Plantes en Vert'!BS162,IF($J$9=35,'Plantes en Vert'!BT162,))))))))))))))))))))))))))))))))))))))))))))))))))))</f>
        <v>0</v>
      </c>
      <c r="K3422" s="103" t="str">
        <f>IF('Plantes en Vert'!R162=0,"","Erreur")</f>
        <v/>
      </c>
    </row>
    <row r="3423" spans="1:11" x14ac:dyDescent="0.25">
      <c r="A3423" s="103">
        <f>IF('Plantes en Vert'!A163&lt;&gt;"",'Plantes en Vert'!A163,"")</f>
        <v>15351</v>
      </c>
      <c r="B3423" s="103" t="str">
        <f>IF('Plantes en Vert'!L163&lt;&gt;"",'Plantes en Vert'!L163,"")</f>
        <v>Hall</v>
      </c>
      <c r="C3423" s="107" t="str">
        <f>IF('Plantes en Vert'!B163&lt;&gt;"",'Plantes en Vert'!B163,"")</f>
        <v>IMPATIENS NELLE GUINEE PARADISE</v>
      </c>
      <c r="D3423" s="107" t="str">
        <f>IF('Plantes en Vert'!C163&lt;&gt;"",'Plantes en Vert'!C163,"")</f>
        <v xml:space="preserve">Timor </v>
      </c>
      <c r="E3423" s="103" t="str">
        <f>IF('Plantes en Vert'!H163&lt;&gt;"",'Plantes en Vert'!H163,"")</f>
        <v>Q. lim.</v>
      </c>
      <c r="F3423" s="103" t="str">
        <f>IF('Plantes en Vert'!E163&lt;&gt;"",'Plantes en Vert'!E163,"")</f>
        <v>B</v>
      </c>
      <c r="G3423" s="103" t="str">
        <f>IF('Plantes en Vert'!N163&lt;&gt;"",'Plantes en Vert'!N163,"")</f>
        <v>P1L</v>
      </c>
      <c r="H3423" s="103" t="str">
        <f>IF('Plantes en Vert'!I163&lt;&gt;"",'Plantes en Vert'!I163,"")</f>
        <v>A</v>
      </c>
      <c r="I3423" s="103" t="str">
        <f>IF('Plantes en Vert'!J163&lt;&gt;"",'Plantes en Vert'!J163,"")</f>
        <v/>
      </c>
      <c r="J3423" s="103">
        <f>IF($J$9=36,'Plantes en Vert'!U163,IF($J$9=37,'Plantes en Vert'!V163,IF($J$9=38,'Plantes en Vert'!W163,IF($J$9=39,'Plantes en Vert'!X163,IF($J$9=40,'Plantes en Vert'!Y163,IF($J$9=41,'Plantes en Vert'!Z163,IF($J$9=42,'Plantes en Vert'!AA163,IF($J$9=43,'Plantes en Vert'!AB163,IF($J$9=44,'Plantes en Vert'!AC163,IF($J$9=45,'Plantes en Vert'!AD163,IF($J$9=46,'Plantes en Vert'!AE163,IF($J$9=47,'Plantes en Vert'!AF163,IF($J$9=48,'Plantes en Vert'!AG163,IF($J$9=49,'Plantes en Vert'!AH163,IF($J$9=50,'Plantes en Vert'!AI163,IF($J$9=51,'Plantes en Vert'!AJ163,IF($J$9=52,'Plantes en Vert'!AK163,IF($J$9=1,'Plantes en Vert'!AL163,IF($J$9=2,'Plantes en Vert'!AM163,IF($J$9=3,'Plantes en Vert'!AN163,IF($J$9=4,'Plantes en Vert'!AO163,IF($J$9=5,'Plantes en Vert'!AP163,IF($J$9=6,'Plantes en Vert'!AQ163,IF($J$9=7,'Plantes en Vert'!AR163,IF($J$9=8,'Plantes en Vert'!AS163,IF($J$9=9,'Plantes en Vert'!AT163,IF($J$9=10,'Plantes en Vert'!AU163,IF($J$9=11,'Plantes en Vert'!AV163,IF($J$9=12,'Plantes en Vert'!AW163,IF($J$9=13,'Plantes en Vert'!AX163,IF($J$9=14,'Plantes en Vert'!AY163,IF($J$9=15,'Plantes en Vert'!AZ163,IF($J$9=16,'Plantes en Vert'!BA163,IF($J$9=17,'Plantes en Vert'!BB163,IF($J$9=18,'Plantes en Vert'!BC163,IF($J$9=19,'Plantes en Vert'!BD163,IF($J$9=20,'Plantes en Vert'!BE163,IF($J$9=21,'Plantes en Vert'!BF163,IF($J$9=22,'Plantes en Vert'!BG163,IF($J$9=23,'Plantes en Vert'!BH163,IF($J$9=24,'Plantes en Vert'!BI163,IF($J$9=25,'Plantes en Vert'!BJ163,IF($J$9=26,'Plantes en Vert'!BK163,IF($J$9=27,'Plantes en Vert'!BL163,IF($J$9=28,'Plantes en Vert'!BM163,IF($J$9=29,'Plantes en Vert'!BN163,IF($J$9=30,'Plantes en Vert'!BO163,IF($J$9=31,'Plantes en Vert'!BP163,IF($J$9=32,'Plantes en Vert'!BQ163,IF($J$9=33,'Plantes en Vert'!BR163,IF($J$9=34,'Plantes en Vert'!BS163,IF($J$9=35,'Plantes en Vert'!BT163,))))))))))))))))))))))))))))))))))))))))))))))))))))</f>
        <v>0</v>
      </c>
      <c r="K3423" s="103" t="str">
        <f>IF('Plantes en Vert'!R163=0,"","Erreur")</f>
        <v/>
      </c>
    </row>
    <row r="3424" spans="1:11" x14ac:dyDescent="0.25">
      <c r="A3424" s="103">
        <f>IF('Plantes en Vert'!A164&lt;&gt;"",'Plantes en Vert'!A164,"")</f>
        <v>12041</v>
      </c>
      <c r="B3424" s="103" t="str">
        <f>IF('Plantes en Vert'!L164&lt;&gt;"",'Plantes en Vert'!L164,"")</f>
        <v>Hall</v>
      </c>
      <c r="C3424" s="107" t="str">
        <f>IF('Plantes en Vert'!B164&lt;&gt;"",'Plantes en Vert'!B164,"")</f>
        <v>IMPATIENS NELLE GUINEE PARADISE</v>
      </c>
      <c r="D3424" s="107" t="str">
        <f>IF('Plantes en Vert'!C164&lt;&gt;"",'Plantes en Vert'!C164,"")</f>
        <v xml:space="preserve">Tomini </v>
      </c>
      <c r="E3424" s="103" t="str">
        <f>IF('Plantes en Vert'!H164&lt;&gt;"",'Plantes en Vert'!H164,"")</f>
        <v>Q. lim.</v>
      </c>
      <c r="F3424" s="103" t="str">
        <f>IF('Plantes en Vert'!E164&lt;&gt;"",'Plantes en Vert'!E164,"")</f>
        <v>B</v>
      </c>
      <c r="G3424" s="103" t="str">
        <f>IF('Plantes en Vert'!N164&lt;&gt;"",'Plantes en Vert'!N164,"")</f>
        <v>P1L</v>
      </c>
      <c r="H3424" s="103" t="str">
        <f>IF('Plantes en Vert'!I164&lt;&gt;"",'Plantes en Vert'!I164,"")</f>
        <v>A</v>
      </c>
      <c r="I3424" s="103" t="str">
        <f>IF('Plantes en Vert'!J164&lt;&gt;"",'Plantes en Vert'!J164,"")</f>
        <v/>
      </c>
      <c r="J3424" s="103">
        <f>IF($J$9=36,'Plantes en Vert'!U164,IF($J$9=37,'Plantes en Vert'!V164,IF($J$9=38,'Plantes en Vert'!W164,IF($J$9=39,'Plantes en Vert'!X164,IF($J$9=40,'Plantes en Vert'!Y164,IF($J$9=41,'Plantes en Vert'!Z164,IF($J$9=42,'Plantes en Vert'!AA164,IF($J$9=43,'Plantes en Vert'!AB164,IF($J$9=44,'Plantes en Vert'!AC164,IF($J$9=45,'Plantes en Vert'!AD164,IF($J$9=46,'Plantes en Vert'!AE164,IF($J$9=47,'Plantes en Vert'!AF164,IF($J$9=48,'Plantes en Vert'!AG164,IF($J$9=49,'Plantes en Vert'!AH164,IF($J$9=50,'Plantes en Vert'!AI164,IF($J$9=51,'Plantes en Vert'!AJ164,IF($J$9=52,'Plantes en Vert'!AK164,IF($J$9=1,'Plantes en Vert'!AL164,IF($J$9=2,'Plantes en Vert'!AM164,IF($J$9=3,'Plantes en Vert'!AN164,IF($J$9=4,'Plantes en Vert'!AO164,IF($J$9=5,'Plantes en Vert'!AP164,IF($J$9=6,'Plantes en Vert'!AQ164,IF($J$9=7,'Plantes en Vert'!AR164,IF($J$9=8,'Plantes en Vert'!AS164,IF($J$9=9,'Plantes en Vert'!AT164,IF($J$9=10,'Plantes en Vert'!AU164,IF($J$9=11,'Plantes en Vert'!AV164,IF($J$9=12,'Plantes en Vert'!AW164,IF($J$9=13,'Plantes en Vert'!AX164,IF($J$9=14,'Plantes en Vert'!AY164,IF($J$9=15,'Plantes en Vert'!AZ164,IF($J$9=16,'Plantes en Vert'!BA164,IF($J$9=17,'Plantes en Vert'!BB164,IF($J$9=18,'Plantes en Vert'!BC164,IF($J$9=19,'Plantes en Vert'!BD164,IF($J$9=20,'Plantes en Vert'!BE164,IF($J$9=21,'Plantes en Vert'!BF164,IF($J$9=22,'Plantes en Vert'!BG164,IF($J$9=23,'Plantes en Vert'!BH164,IF($J$9=24,'Plantes en Vert'!BI164,IF($J$9=25,'Plantes en Vert'!BJ164,IF($J$9=26,'Plantes en Vert'!BK164,IF($J$9=27,'Plantes en Vert'!BL164,IF($J$9=28,'Plantes en Vert'!BM164,IF($J$9=29,'Plantes en Vert'!BN164,IF($J$9=30,'Plantes en Vert'!BO164,IF($J$9=31,'Plantes en Vert'!BP164,IF($J$9=32,'Plantes en Vert'!BQ164,IF($J$9=33,'Plantes en Vert'!BR164,IF($J$9=34,'Plantes en Vert'!BS164,IF($J$9=35,'Plantes en Vert'!BT164,))))))))))))))))))))))))))))))))))))))))))))))))))))</f>
        <v>0</v>
      </c>
      <c r="K3424" s="103" t="str">
        <f>IF('Plantes en Vert'!R164=0,"","Erreur")</f>
        <v/>
      </c>
    </row>
    <row r="3425" spans="1:11" x14ac:dyDescent="0.25">
      <c r="A3425" s="103">
        <f>IF('Plantes en Vert'!A165&lt;&gt;"",'Plantes en Vert'!A165,"")</f>
        <v>15352</v>
      </c>
      <c r="B3425" s="103" t="str">
        <f>IF('Plantes en Vert'!L165&lt;&gt;"",'Plantes en Vert'!L165,"")</f>
        <v>Hall</v>
      </c>
      <c r="C3425" s="107" t="str">
        <f>IF('Plantes en Vert'!B165&lt;&gt;"",'Plantes en Vert'!B165,"")</f>
        <v>IMPATIENS NELLE GUINEE PARADISE</v>
      </c>
      <c r="D3425" s="107" t="str">
        <f>IF('Plantes en Vert'!C165&lt;&gt;"",'Plantes en Vert'!C165,"")</f>
        <v xml:space="preserve">Totoya </v>
      </c>
      <c r="E3425" s="103" t="str">
        <f>IF('Plantes en Vert'!H165&lt;&gt;"",'Plantes en Vert'!H165,"")</f>
        <v>Q. lim.</v>
      </c>
      <c r="F3425" s="103" t="str">
        <f>IF('Plantes en Vert'!E165&lt;&gt;"",'Plantes en Vert'!E165,"")</f>
        <v>B</v>
      </c>
      <c r="G3425" s="103" t="str">
        <f>IF('Plantes en Vert'!N165&lt;&gt;"",'Plantes en Vert'!N165,"")</f>
        <v>P1L</v>
      </c>
      <c r="H3425" s="103" t="str">
        <f>IF('Plantes en Vert'!I165&lt;&gt;"",'Plantes en Vert'!I165,"")</f>
        <v>A</v>
      </c>
      <c r="I3425" s="103" t="str">
        <f>IF('Plantes en Vert'!J165&lt;&gt;"",'Plantes en Vert'!J165,"")</f>
        <v/>
      </c>
      <c r="J3425" s="103">
        <f>IF($J$9=36,'Plantes en Vert'!U165,IF($J$9=37,'Plantes en Vert'!V165,IF($J$9=38,'Plantes en Vert'!W165,IF($J$9=39,'Plantes en Vert'!X165,IF($J$9=40,'Plantes en Vert'!Y165,IF($J$9=41,'Plantes en Vert'!Z165,IF($J$9=42,'Plantes en Vert'!AA165,IF($J$9=43,'Plantes en Vert'!AB165,IF($J$9=44,'Plantes en Vert'!AC165,IF($J$9=45,'Plantes en Vert'!AD165,IF($J$9=46,'Plantes en Vert'!AE165,IF($J$9=47,'Plantes en Vert'!AF165,IF($J$9=48,'Plantes en Vert'!AG165,IF($J$9=49,'Plantes en Vert'!AH165,IF($J$9=50,'Plantes en Vert'!AI165,IF($J$9=51,'Plantes en Vert'!AJ165,IF($J$9=52,'Plantes en Vert'!AK165,IF($J$9=1,'Plantes en Vert'!AL165,IF($J$9=2,'Plantes en Vert'!AM165,IF($J$9=3,'Plantes en Vert'!AN165,IF($J$9=4,'Plantes en Vert'!AO165,IF($J$9=5,'Plantes en Vert'!AP165,IF($J$9=6,'Plantes en Vert'!AQ165,IF($J$9=7,'Plantes en Vert'!AR165,IF($J$9=8,'Plantes en Vert'!AS165,IF($J$9=9,'Plantes en Vert'!AT165,IF($J$9=10,'Plantes en Vert'!AU165,IF($J$9=11,'Plantes en Vert'!AV165,IF($J$9=12,'Plantes en Vert'!AW165,IF($J$9=13,'Plantes en Vert'!AX165,IF($J$9=14,'Plantes en Vert'!AY165,IF($J$9=15,'Plantes en Vert'!AZ165,IF($J$9=16,'Plantes en Vert'!BA165,IF($J$9=17,'Plantes en Vert'!BB165,IF($J$9=18,'Plantes en Vert'!BC165,IF($J$9=19,'Plantes en Vert'!BD165,IF($J$9=20,'Plantes en Vert'!BE165,IF($J$9=21,'Plantes en Vert'!BF165,IF($J$9=22,'Plantes en Vert'!BG165,IF($J$9=23,'Plantes en Vert'!BH165,IF($J$9=24,'Plantes en Vert'!BI165,IF($J$9=25,'Plantes en Vert'!BJ165,IF($J$9=26,'Plantes en Vert'!BK165,IF($J$9=27,'Plantes en Vert'!BL165,IF($J$9=28,'Plantes en Vert'!BM165,IF($J$9=29,'Plantes en Vert'!BN165,IF($J$9=30,'Plantes en Vert'!BO165,IF($J$9=31,'Plantes en Vert'!BP165,IF($J$9=32,'Plantes en Vert'!BQ165,IF($J$9=33,'Plantes en Vert'!BR165,IF($J$9=34,'Plantes en Vert'!BS165,IF($J$9=35,'Plantes en Vert'!BT165,))))))))))))))))))))))))))))))))))))))))))))))))))))</f>
        <v>0</v>
      </c>
      <c r="K3425" s="103" t="str">
        <f>IF('Plantes en Vert'!R165=0,"","Erreur")</f>
        <v/>
      </c>
    </row>
    <row r="3426" spans="1:11" x14ac:dyDescent="0.25">
      <c r="A3426" s="103">
        <f>IF('Plantes en Vert'!A166&lt;&gt;"",'Plantes en Vert'!A166,"")</f>
        <v>3393</v>
      </c>
      <c r="B3426" s="103" t="str">
        <f>IF('Plantes en Vert'!L166&lt;&gt;"",'Plantes en Vert'!L166,"")</f>
        <v>Hall</v>
      </c>
      <c r="C3426" s="107" t="str">
        <f>IF('Plantes en Vert'!B166&lt;&gt;"",'Plantes en Vert'!B166,"")</f>
        <v>IMPATIENS NELLE GUINEE PARADISE</v>
      </c>
      <c r="D3426" s="107" t="str">
        <f>IF('Plantes en Vert'!C166&lt;&gt;"",'Plantes en Vert'!C166,"")</f>
        <v xml:space="preserve">Variés </v>
      </c>
      <c r="E3426" s="103" t="str">
        <f>IF('Plantes en Vert'!H166&lt;&gt;"",'Plantes en Vert'!H166,"")</f>
        <v>Q. lim.</v>
      </c>
      <c r="F3426" s="103" t="str">
        <f>IF('Plantes en Vert'!E166&lt;&gt;"",'Plantes en Vert'!E166,"")</f>
        <v>B</v>
      </c>
      <c r="G3426" s="103" t="str">
        <f>IF('Plantes en Vert'!N166&lt;&gt;"",'Plantes en Vert'!N166,"")</f>
        <v>P1L</v>
      </c>
      <c r="H3426" s="103" t="str">
        <f>IF('Plantes en Vert'!I166&lt;&gt;"",'Plantes en Vert'!I166,"")</f>
        <v>A</v>
      </c>
      <c r="I3426" s="103" t="str">
        <f>IF('Plantes en Vert'!J166&lt;&gt;"",'Plantes en Vert'!J166,"")</f>
        <v/>
      </c>
      <c r="J3426" s="103">
        <f>IF($J$9=36,'Plantes en Vert'!U166,IF($J$9=37,'Plantes en Vert'!V166,IF($J$9=38,'Plantes en Vert'!W166,IF($J$9=39,'Plantes en Vert'!X166,IF($J$9=40,'Plantes en Vert'!Y166,IF($J$9=41,'Plantes en Vert'!Z166,IF($J$9=42,'Plantes en Vert'!AA166,IF($J$9=43,'Plantes en Vert'!AB166,IF($J$9=44,'Plantes en Vert'!AC166,IF($J$9=45,'Plantes en Vert'!AD166,IF($J$9=46,'Plantes en Vert'!AE166,IF($J$9=47,'Plantes en Vert'!AF166,IF($J$9=48,'Plantes en Vert'!AG166,IF($J$9=49,'Plantes en Vert'!AH166,IF($J$9=50,'Plantes en Vert'!AI166,IF($J$9=51,'Plantes en Vert'!AJ166,IF($J$9=52,'Plantes en Vert'!AK166,IF($J$9=1,'Plantes en Vert'!AL166,IF($J$9=2,'Plantes en Vert'!AM166,IF($J$9=3,'Plantes en Vert'!AN166,IF($J$9=4,'Plantes en Vert'!AO166,IF($J$9=5,'Plantes en Vert'!AP166,IF($J$9=6,'Plantes en Vert'!AQ166,IF($J$9=7,'Plantes en Vert'!AR166,IF($J$9=8,'Plantes en Vert'!AS166,IF($J$9=9,'Plantes en Vert'!AT166,IF($J$9=10,'Plantes en Vert'!AU166,IF($J$9=11,'Plantes en Vert'!AV166,IF($J$9=12,'Plantes en Vert'!AW166,IF($J$9=13,'Plantes en Vert'!AX166,IF($J$9=14,'Plantes en Vert'!AY166,IF($J$9=15,'Plantes en Vert'!AZ166,IF($J$9=16,'Plantes en Vert'!BA166,IF($J$9=17,'Plantes en Vert'!BB166,IF($J$9=18,'Plantes en Vert'!BC166,IF($J$9=19,'Plantes en Vert'!BD166,IF($J$9=20,'Plantes en Vert'!BE166,IF($J$9=21,'Plantes en Vert'!BF166,IF($J$9=22,'Plantes en Vert'!BG166,IF($J$9=23,'Plantes en Vert'!BH166,IF($J$9=24,'Plantes en Vert'!BI166,IF($J$9=25,'Plantes en Vert'!BJ166,IF($J$9=26,'Plantes en Vert'!BK166,IF($J$9=27,'Plantes en Vert'!BL166,IF($J$9=28,'Plantes en Vert'!BM166,IF($J$9=29,'Plantes en Vert'!BN166,IF($J$9=30,'Plantes en Vert'!BO166,IF($J$9=31,'Plantes en Vert'!BP166,IF($J$9=32,'Plantes en Vert'!BQ166,IF($J$9=33,'Plantes en Vert'!BR166,IF($J$9=34,'Plantes en Vert'!BS166,IF($J$9=35,'Plantes en Vert'!BT166,))))))))))))))))))))))))))))))))))))))))))))))))))))</f>
        <v>0</v>
      </c>
      <c r="K3426" s="103" t="str">
        <f>IF('Plantes en Vert'!R166=0,"","Erreur")</f>
        <v/>
      </c>
    </row>
    <row r="3427" spans="1:11" x14ac:dyDescent="0.25">
      <c r="A3427" s="450"/>
      <c r="B3427" s="450"/>
      <c r="C3427" s="451" t="s">
        <v>1925</v>
      </c>
      <c r="D3427" s="451"/>
      <c r="E3427" s="450"/>
      <c r="F3427" s="450"/>
      <c r="G3427" s="450"/>
      <c r="H3427" s="450"/>
      <c r="I3427" s="450"/>
      <c r="J3427" s="450">
        <f>SUBTOTAL(9,J3413:J3426)</f>
        <v>0</v>
      </c>
      <c r="K3427" s="450"/>
    </row>
    <row r="3428" spans="1:11" x14ac:dyDescent="0.25">
      <c r="A3428" s="103">
        <f>IF('Plantes en Vert'!A167&lt;&gt;"",'Plantes en Vert'!A167,"")</f>
        <v>26258</v>
      </c>
      <c r="B3428" s="103" t="str">
        <f>IF('Plantes en Vert'!L167&lt;&gt;"",'Plantes en Vert'!L167,"")</f>
        <v>Hall</v>
      </c>
      <c r="C3428" s="107" t="str">
        <f>IF('Plantes en Vert'!B167&lt;&gt;"",'Plantes en Vert'!B167,"")</f>
        <v>IMPATIENS SOL LUNA PRIME</v>
      </c>
      <c r="D3428" s="107" t="str">
        <f>IF('Plantes en Vert'!C167&lt;&gt;"",'Plantes en Vert'!C167,"")</f>
        <v xml:space="preserve">Light Salmon </v>
      </c>
      <c r="E3428" s="103" t="str">
        <f>IF('Plantes en Vert'!H167&lt;&gt;"",'Plantes en Vert'!H167,"")</f>
        <v>Q. lim.</v>
      </c>
      <c r="F3428" s="103" t="str">
        <f>IF('Plantes en Vert'!E167&lt;&gt;"",'Plantes en Vert'!E167,"")</f>
        <v>B</v>
      </c>
      <c r="G3428" s="103" t="str">
        <f>IF('Plantes en Vert'!N167&lt;&gt;"",'Plantes en Vert'!N167,"")</f>
        <v>P1L</v>
      </c>
      <c r="H3428" s="103" t="str">
        <f>IF('Plantes en Vert'!I167&lt;&gt;"",'Plantes en Vert'!I167,"")</f>
        <v>E</v>
      </c>
      <c r="I3428" s="103" t="str">
        <f>IF('Plantes en Vert'!J167&lt;&gt;"",'Plantes en Vert'!J167,"")</f>
        <v/>
      </c>
      <c r="J3428" s="103">
        <f>IF($J$9=36,'Plantes en Vert'!U167,IF($J$9=37,'Plantes en Vert'!V167,IF($J$9=38,'Plantes en Vert'!W167,IF($J$9=39,'Plantes en Vert'!X167,IF($J$9=40,'Plantes en Vert'!Y167,IF($J$9=41,'Plantes en Vert'!Z167,IF($J$9=42,'Plantes en Vert'!AA167,IF($J$9=43,'Plantes en Vert'!AB167,IF($J$9=44,'Plantes en Vert'!AC167,IF($J$9=45,'Plantes en Vert'!AD167,IF($J$9=46,'Plantes en Vert'!AE167,IF($J$9=47,'Plantes en Vert'!AF167,IF($J$9=48,'Plantes en Vert'!AG167,IF($J$9=49,'Plantes en Vert'!AH167,IF($J$9=50,'Plantes en Vert'!AI167,IF($J$9=51,'Plantes en Vert'!AJ167,IF($J$9=52,'Plantes en Vert'!AK167,IF($J$9=1,'Plantes en Vert'!AL167,IF($J$9=2,'Plantes en Vert'!AM167,IF($J$9=3,'Plantes en Vert'!AN167,IF($J$9=4,'Plantes en Vert'!AO167,IF($J$9=5,'Plantes en Vert'!AP167,IF($J$9=6,'Plantes en Vert'!AQ167,IF($J$9=7,'Plantes en Vert'!AR167,IF($J$9=8,'Plantes en Vert'!AS167,IF($J$9=9,'Plantes en Vert'!AT167,IF($J$9=10,'Plantes en Vert'!AU167,IF($J$9=11,'Plantes en Vert'!AV167,IF($J$9=12,'Plantes en Vert'!AW167,IF($J$9=13,'Plantes en Vert'!AX167,IF($J$9=14,'Plantes en Vert'!AY167,IF($J$9=15,'Plantes en Vert'!AZ167,IF($J$9=16,'Plantes en Vert'!BA167,IF($J$9=17,'Plantes en Vert'!BB167,IF($J$9=18,'Plantes en Vert'!BC167,IF($J$9=19,'Plantes en Vert'!BD167,IF($J$9=20,'Plantes en Vert'!BE167,IF($J$9=21,'Plantes en Vert'!BF167,IF($J$9=22,'Plantes en Vert'!BG167,IF($J$9=23,'Plantes en Vert'!BH167,IF($J$9=24,'Plantes en Vert'!BI167,IF($J$9=25,'Plantes en Vert'!BJ167,IF($J$9=26,'Plantes en Vert'!BK167,IF($J$9=27,'Plantes en Vert'!BL167,IF($J$9=28,'Plantes en Vert'!BM167,IF($J$9=29,'Plantes en Vert'!BN167,IF($J$9=30,'Plantes en Vert'!BO167,IF($J$9=31,'Plantes en Vert'!BP167,IF($J$9=32,'Plantes en Vert'!BQ167,IF($J$9=33,'Plantes en Vert'!BR167,IF($J$9=34,'Plantes en Vert'!BS167,IF($J$9=35,'Plantes en Vert'!BT167,))))))))))))))))))))))))))))))))))))))))))))))))))))</f>
        <v>0</v>
      </c>
      <c r="K3428" s="103" t="str">
        <f>IF('Plantes en Vert'!R167=0,"","Erreur")</f>
        <v/>
      </c>
    </row>
    <row r="3429" spans="1:11" x14ac:dyDescent="0.25">
      <c r="A3429" s="103">
        <f>IF('Plantes en Vert'!A168&lt;&gt;"",'Plantes en Vert'!A168,"")</f>
        <v>26259</v>
      </c>
      <c r="B3429" s="103" t="str">
        <f>IF('Plantes en Vert'!L168&lt;&gt;"",'Plantes en Vert'!L168,"")</f>
        <v>Hall</v>
      </c>
      <c r="C3429" s="107" t="str">
        <f>IF('Plantes en Vert'!B168&lt;&gt;"",'Plantes en Vert'!B168,"")</f>
        <v>IMPATIENS SOL LUNA PRIME</v>
      </c>
      <c r="D3429" s="107" t="str">
        <f>IF('Plantes en Vert'!C168&lt;&gt;"",'Plantes en Vert'!C168,"")</f>
        <v xml:space="preserve">Orchid </v>
      </c>
      <c r="E3429" s="103" t="str">
        <f>IF('Plantes en Vert'!H168&lt;&gt;"",'Plantes en Vert'!H168,"")</f>
        <v>Q. lim.</v>
      </c>
      <c r="F3429" s="103" t="str">
        <f>IF('Plantes en Vert'!E168&lt;&gt;"",'Plantes en Vert'!E168,"")</f>
        <v>B</v>
      </c>
      <c r="G3429" s="103" t="str">
        <f>IF('Plantes en Vert'!N168&lt;&gt;"",'Plantes en Vert'!N168,"")</f>
        <v>P1L</v>
      </c>
      <c r="H3429" s="103" t="str">
        <f>IF('Plantes en Vert'!I168&lt;&gt;"",'Plantes en Vert'!I168,"")</f>
        <v>E</v>
      </c>
      <c r="I3429" s="103" t="str">
        <f>IF('Plantes en Vert'!J168&lt;&gt;"",'Plantes en Vert'!J168,"")</f>
        <v/>
      </c>
      <c r="J3429" s="103">
        <f>IF($J$9=36,'Plantes en Vert'!U168,IF($J$9=37,'Plantes en Vert'!V168,IF($J$9=38,'Plantes en Vert'!W168,IF($J$9=39,'Plantes en Vert'!X168,IF($J$9=40,'Plantes en Vert'!Y168,IF($J$9=41,'Plantes en Vert'!Z168,IF($J$9=42,'Plantes en Vert'!AA168,IF($J$9=43,'Plantes en Vert'!AB168,IF($J$9=44,'Plantes en Vert'!AC168,IF($J$9=45,'Plantes en Vert'!AD168,IF($J$9=46,'Plantes en Vert'!AE168,IF($J$9=47,'Plantes en Vert'!AF168,IF($J$9=48,'Plantes en Vert'!AG168,IF($J$9=49,'Plantes en Vert'!AH168,IF($J$9=50,'Plantes en Vert'!AI168,IF($J$9=51,'Plantes en Vert'!AJ168,IF($J$9=52,'Plantes en Vert'!AK168,IF($J$9=1,'Plantes en Vert'!AL168,IF($J$9=2,'Plantes en Vert'!AM168,IF($J$9=3,'Plantes en Vert'!AN168,IF($J$9=4,'Plantes en Vert'!AO168,IF($J$9=5,'Plantes en Vert'!AP168,IF($J$9=6,'Plantes en Vert'!AQ168,IF($J$9=7,'Plantes en Vert'!AR168,IF($J$9=8,'Plantes en Vert'!AS168,IF($J$9=9,'Plantes en Vert'!AT168,IF($J$9=10,'Plantes en Vert'!AU168,IF($J$9=11,'Plantes en Vert'!AV168,IF($J$9=12,'Plantes en Vert'!AW168,IF($J$9=13,'Plantes en Vert'!AX168,IF($J$9=14,'Plantes en Vert'!AY168,IF($J$9=15,'Plantes en Vert'!AZ168,IF($J$9=16,'Plantes en Vert'!BA168,IF($J$9=17,'Plantes en Vert'!BB168,IF($J$9=18,'Plantes en Vert'!BC168,IF($J$9=19,'Plantes en Vert'!BD168,IF($J$9=20,'Plantes en Vert'!BE168,IF($J$9=21,'Plantes en Vert'!BF168,IF($J$9=22,'Plantes en Vert'!BG168,IF($J$9=23,'Plantes en Vert'!BH168,IF($J$9=24,'Plantes en Vert'!BI168,IF($J$9=25,'Plantes en Vert'!BJ168,IF($J$9=26,'Plantes en Vert'!BK168,IF($J$9=27,'Plantes en Vert'!BL168,IF($J$9=28,'Plantes en Vert'!BM168,IF($J$9=29,'Plantes en Vert'!BN168,IF($J$9=30,'Plantes en Vert'!BO168,IF($J$9=31,'Plantes en Vert'!BP168,IF($J$9=32,'Plantes en Vert'!BQ168,IF($J$9=33,'Plantes en Vert'!BR168,IF($J$9=34,'Plantes en Vert'!BS168,IF($J$9=35,'Plantes en Vert'!BT168,))))))))))))))))))))))))))))))))))))))))))))))))))))</f>
        <v>0</v>
      </c>
      <c r="K3429" s="103" t="str">
        <f>IF('Plantes en Vert'!R168=0,"","Erreur")</f>
        <v/>
      </c>
    </row>
    <row r="3430" spans="1:11" x14ac:dyDescent="0.25">
      <c r="A3430" s="103">
        <f>IF('Plantes en Vert'!A169&lt;&gt;"",'Plantes en Vert'!A169,"")</f>
        <v>26260</v>
      </c>
      <c r="B3430" s="103" t="str">
        <f>IF('Plantes en Vert'!L169&lt;&gt;"",'Plantes en Vert'!L169,"")</f>
        <v>Hall</v>
      </c>
      <c r="C3430" s="107" t="str">
        <f>IF('Plantes en Vert'!B169&lt;&gt;"",'Plantes en Vert'!B169,"")</f>
        <v>IMPATIENS SOL LUNA PRIME</v>
      </c>
      <c r="D3430" s="107" t="str">
        <f>IF('Plantes en Vert'!C169&lt;&gt;"",'Plantes en Vert'!C169,"")</f>
        <v xml:space="preserve">Peach </v>
      </c>
      <c r="E3430" s="103" t="str">
        <f>IF('Plantes en Vert'!H169&lt;&gt;"",'Plantes en Vert'!H169,"")</f>
        <v>Q. lim.</v>
      </c>
      <c r="F3430" s="103" t="str">
        <f>IF('Plantes en Vert'!E169&lt;&gt;"",'Plantes en Vert'!E169,"")</f>
        <v>B</v>
      </c>
      <c r="G3430" s="103" t="str">
        <f>IF('Plantes en Vert'!N169&lt;&gt;"",'Plantes en Vert'!N169,"")</f>
        <v>P1L</v>
      </c>
      <c r="H3430" s="103" t="str">
        <f>IF('Plantes en Vert'!I169&lt;&gt;"",'Plantes en Vert'!I169,"")</f>
        <v>E</v>
      </c>
      <c r="I3430" s="103" t="str">
        <f>IF('Plantes en Vert'!J169&lt;&gt;"",'Plantes en Vert'!J169,"")</f>
        <v/>
      </c>
      <c r="J3430" s="103">
        <f>IF($J$9=36,'Plantes en Vert'!U169,IF($J$9=37,'Plantes en Vert'!V169,IF($J$9=38,'Plantes en Vert'!W169,IF($J$9=39,'Plantes en Vert'!X169,IF($J$9=40,'Plantes en Vert'!Y169,IF($J$9=41,'Plantes en Vert'!Z169,IF($J$9=42,'Plantes en Vert'!AA169,IF($J$9=43,'Plantes en Vert'!AB169,IF($J$9=44,'Plantes en Vert'!AC169,IF($J$9=45,'Plantes en Vert'!AD169,IF($J$9=46,'Plantes en Vert'!AE169,IF($J$9=47,'Plantes en Vert'!AF169,IF($J$9=48,'Plantes en Vert'!AG169,IF($J$9=49,'Plantes en Vert'!AH169,IF($J$9=50,'Plantes en Vert'!AI169,IF($J$9=51,'Plantes en Vert'!AJ169,IF($J$9=52,'Plantes en Vert'!AK169,IF($J$9=1,'Plantes en Vert'!AL169,IF($J$9=2,'Plantes en Vert'!AM169,IF($J$9=3,'Plantes en Vert'!AN169,IF($J$9=4,'Plantes en Vert'!AO169,IF($J$9=5,'Plantes en Vert'!AP169,IF($J$9=6,'Plantes en Vert'!AQ169,IF($J$9=7,'Plantes en Vert'!AR169,IF($J$9=8,'Plantes en Vert'!AS169,IF($J$9=9,'Plantes en Vert'!AT169,IF($J$9=10,'Plantes en Vert'!AU169,IF($J$9=11,'Plantes en Vert'!AV169,IF($J$9=12,'Plantes en Vert'!AW169,IF($J$9=13,'Plantes en Vert'!AX169,IF($J$9=14,'Plantes en Vert'!AY169,IF($J$9=15,'Plantes en Vert'!AZ169,IF($J$9=16,'Plantes en Vert'!BA169,IF($J$9=17,'Plantes en Vert'!BB169,IF($J$9=18,'Plantes en Vert'!BC169,IF($J$9=19,'Plantes en Vert'!BD169,IF($J$9=20,'Plantes en Vert'!BE169,IF($J$9=21,'Plantes en Vert'!BF169,IF($J$9=22,'Plantes en Vert'!BG169,IF($J$9=23,'Plantes en Vert'!BH169,IF($J$9=24,'Plantes en Vert'!BI169,IF($J$9=25,'Plantes en Vert'!BJ169,IF($J$9=26,'Plantes en Vert'!BK169,IF($J$9=27,'Plantes en Vert'!BL169,IF($J$9=28,'Plantes en Vert'!BM169,IF($J$9=29,'Plantes en Vert'!BN169,IF($J$9=30,'Plantes en Vert'!BO169,IF($J$9=31,'Plantes en Vert'!BP169,IF($J$9=32,'Plantes en Vert'!BQ169,IF($J$9=33,'Plantes en Vert'!BR169,IF($J$9=34,'Plantes en Vert'!BS169,IF($J$9=35,'Plantes en Vert'!BT169,))))))))))))))))))))))))))))))))))))))))))))))))))))</f>
        <v>0</v>
      </c>
      <c r="K3430" s="103" t="str">
        <f>IF('Plantes en Vert'!R169=0,"","Erreur")</f>
        <v/>
      </c>
    </row>
    <row r="3431" spans="1:11" x14ac:dyDescent="0.25">
      <c r="A3431" s="103">
        <f>IF('Plantes en Vert'!A170&lt;&gt;"",'Plantes en Vert'!A170,"")</f>
        <v>26261</v>
      </c>
      <c r="B3431" s="103" t="str">
        <f>IF('Plantes en Vert'!L170&lt;&gt;"",'Plantes en Vert'!L170,"")</f>
        <v>Hall</v>
      </c>
      <c r="C3431" s="107" t="str">
        <f>IF('Plantes en Vert'!B170&lt;&gt;"",'Plantes en Vert'!B170,"")</f>
        <v>IMPATIENS SOL LUNA PRIME</v>
      </c>
      <c r="D3431" s="107" t="str">
        <f>IF('Plantes en Vert'!C170&lt;&gt;"",'Plantes en Vert'!C170,"")</f>
        <v xml:space="preserve">Red </v>
      </c>
      <c r="E3431" s="103" t="str">
        <f>IF('Plantes en Vert'!H170&lt;&gt;"",'Plantes en Vert'!H170,"")</f>
        <v>Q. lim.</v>
      </c>
      <c r="F3431" s="103" t="str">
        <f>IF('Plantes en Vert'!E170&lt;&gt;"",'Plantes en Vert'!E170,"")</f>
        <v>B</v>
      </c>
      <c r="G3431" s="103" t="str">
        <f>IF('Plantes en Vert'!N170&lt;&gt;"",'Plantes en Vert'!N170,"")</f>
        <v>P1L</v>
      </c>
      <c r="H3431" s="103" t="str">
        <f>IF('Plantes en Vert'!I170&lt;&gt;"",'Plantes en Vert'!I170,"")</f>
        <v>E</v>
      </c>
      <c r="I3431" s="103" t="str">
        <f>IF('Plantes en Vert'!J170&lt;&gt;"",'Plantes en Vert'!J170,"")</f>
        <v/>
      </c>
      <c r="J3431" s="103">
        <f>IF($J$9=36,'Plantes en Vert'!U170,IF($J$9=37,'Plantes en Vert'!V170,IF($J$9=38,'Plantes en Vert'!W170,IF($J$9=39,'Plantes en Vert'!X170,IF($J$9=40,'Plantes en Vert'!Y170,IF($J$9=41,'Plantes en Vert'!Z170,IF($J$9=42,'Plantes en Vert'!AA170,IF($J$9=43,'Plantes en Vert'!AB170,IF($J$9=44,'Plantes en Vert'!AC170,IF($J$9=45,'Plantes en Vert'!AD170,IF($J$9=46,'Plantes en Vert'!AE170,IF($J$9=47,'Plantes en Vert'!AF170,IF($J$9=48,'Plantes en Vert'!AG170,IF($J$9=49,'Plantes en Vert'!AH170,IF($J$9=50,'Plantes en Vert'!AI170,IF($J$9=51,'Plantes en Vert'!AJ170,IF($J$9=52,'Plantes en Vert'!AK170,IF($J$9=1,'Plantes en Vert'!AL170,IF($J$9=2,'Plantes en Vert'!AM170,IF($J$9=3,'Plantes en Vert'!AN170,IF($J$9=4,'Plantes en Vert'!AO170,IF($J$9=5,'Plantes en Vert'!AP170,IF($J$9=6,'Plantes en Vert'!AQ170,IF($J$9=7,'Plantes en Vert'!AR170,IF($J$9=8,'Plantes en Vert'!AS170,IF($J$9=9,'Plantes en Vert'!AT170,IF($J$9=10,'Plantes en Vert'!AU170,IF($J$9=11,'Plantes en Vert'!AV170,IF($J$9=12,'Plantes en Vert'!AW170,IF($J$9=13,'Plantes en Vert'!AX170,IF($J$9=14,'Plantes en Vert'!AY170,IF($J$9=15,'Plantes en Vert'!AZ170,IF($J$9=16,'Plantes en Vert'!BA170,IF($J$9=17,'Plantes en Vert'!BB170,IF($J$9=18,'Plantes en Vert'!BC170,IF($J$9=19,'Plantes en Vert'!BD170,IF($J$9=20,'Plantes en Vert'!BE170,IF($J$9=21,'Plantes en Vert'!BF170,IF($J$9=22,'Plantes en Vert'!BG170,IF($J$9=23,'Plantes en Vert'!BH170,IF($J$9=24,'Plantes en Vert'!BI170,IF($J$9=25,'Plantes en Vert'!BJ170,IF($J$9=26,'Plantes en Vert'!BK170,IF($J$9=27,'Plantes en Vert'!BL170,IF($J$9=28,'Plantes en Vert'!BM170,IF($J$9=29,'Plantes en Vert'!BN170,IF($J$9=30,'Plantes en Vert'!BO170,IF($J$9=31,'Plantes en Vert'!BP170,IF($J$9=32,'Plantes en Vert'!BQ170,IF($J$9=33,'Plantes en Vert'!BR170,IF($J$9=34,'Plantes en Vert'!BS170,IF($J$9=35,'Plantes en Vert'!BT170,))))))))))))))))))))))))))))))))))))))))))))))))))))</f>
        <v>0</v>
      </c>
      <c r="K3431" s="103" t="str">
        <f>IF('Plantes en Vert'!R170=0,"","Erreur")</f>
        <v/>
      </c>
    </row>
    <row r="3432" spans="1:11" x14ac:dyDescent="0.25">
      <c r="A3432" s="103">
        <f>IF('Plantes en Vert'!A171&lt;&gt;"",'Plantes en Vert'!A171,"")</f>
        <v>26262</v>
      </c>
      <c r="B3432" s="103" t="str">
        <f>IF('Plantes en Vert'!L171&lt;&gt;"",'Plantes en Vert'!L171,"")</f>
        <v>Hall</v>
      </c>
      <c r="C3432" s="107" t="str">
        <f>IF('Plantes en Vert'!B171&lt;&gt;"",'Plantes en Vert'!B171,"")</f>
        <v>IMPATIENS SOL LUNA PRIME</v>
      </c>
      <c r="D3432" s="107" t="str">
        <f>IF('Plantes en Vert'!C171&lt;&gt;"",'Plantes en Vert'!C171,"")</f>
        <v xml:space="preserve">White </v>
      </c>
      <c r="E3432" s="103" t="str">
        <f>IF('Plantes en Vert'!H171&lt;&gt;"",'Plantes en Vert'!H171,"")</f>
        <v>Q. lim.</v>
      </c>
      <c r="F3432" s="103" t="str">
        <f>IF('Plantes en Vert'!E171&lt;&gt;"",'Plantes en Vert'!E171,"")</f>
        <v>B</v>
      </c>
      <c r="G3432" s="103" t="str">
        <f>IF('Plantes en Vert'!N171&lt;&gt;"",'Plantes en Vert'!N171,"")</f>
        <v>P1L</v>
      </c>
      <c r="H3432" s="103" t="str">
        <f>IF('Plantes en Vert'!I171&lt;&gt;"",'Plantes en Vert'!I171,"")</f>
        <v>E</v>
      </c>
      <c r="I3432" s="103" t="str">
        <f>IF('Plantes en Vert'!J171&lt;&gt;"",'Plantes en Vert'!J171,"")</f>
        <v/>
      </c>
      <c r="J3432" s="103">
        <f>IF($J$9=36,'Plantes en Vert'!U171,IF($J$9=37,'Plantes en Vert'!V171,IF($J$9=38,'Plantes en Vert'!W171,IF($J$9=39,'Plantes en Vert'!X171,IF($J$9=40,'Plantes en Vert'!Y171,IF($J$9=41,'Plantes en Vert'!Z171,IF($J$9=42,'Plantes en Vert'!AA171,IF($J$9=43,'Plantes en Vert'!AB171,IF($J$9=44,'Plantes en Vert'!AC171,IF($J$9=45,'Plantes en Vert'!AD171,IF($J$9=46,'Plantes en Vert'!AE171,IF($J$9=47,'Plantes en Vert'!AF171,IF($J$9=48,'Plantes en Vert'!AG171,IF($J$9=49,'Plantes en Vert'!AH171,IF($J$9=50,'Plantes en Vert'!AI171,IF($J$9=51,'Plantes en Vert'!AJ171,IF($J$9=52,'Plantes en Vert'!AK171,IF($J$9=1,'Plantes en Vert'!AL171,IF($J$9=2,'Plantes en Vert'!AM171,IF($J$9=3,'Plantes en Vert'!AN171,IF($J$9=4,'Plantes en Vert'!AO171,IF($J$9=5,'Plantes en Vert'!AP171,IF($J$9=6,'Plantes en Vert'!AQ171,IF($J$9=7,'Plantes en Vert'!AR171,IF($J$9=8,'Plantes en Vert'!AS171,IF($J$9=9,'Plantes en Vert'!AT171,IF($J$9=10,'Plantes en Vert'!AU171,IF($J$9=11,'Plantes en Vert'!AV171,IF($J$9=12,'Plantes en Vert'!AW171,IF($J$9=13,'Plantes en Vert'!AX171,IF($J$9=14,'Plantes en Vert'!AY171,IF($J$9=15,'Plantes en Vert'!AZ171,IF($J$9=16,'Plantes en Vert'!BA171,IF($J$9=17,'Plantes en Vert'!BB171,IF($J$9=18,'Plantes en Vert'!BC171,IF($J$9=19,'Plantes en Vert'!BD171,IF($J$9=20,'Plantes en Vert'!BE171,IF($J$9=21,'Plantes en Vert'!BF171,IF($J$9=22,'Plantes en Vert'!BG171,IF($J$9=23,'Plantes en Vert'!BH171,IF($J$9=24,'Plantes en Vert'!BI171,IF($J$9=25,'Plantes en Vert'!BJ171,IF($J$9=26,'Plantes en Vert'!BK171,IF($J$9=27,'Plantes en Vert'!BL171,IF($J$9=28,'Plantes en Vert'!BM171,IF($J$9=29,'Plantes en Vert'!BN171,IF($J$9=30,'Plantes en Vert'!BO171,IF($J$9=31,'Plantes en Vert'!BP171,IF($J$9=32,'Plantes en Vert'!BQ171,IF($J$9=33,'Plantes en Vert'!BR171,IF($J$9=34,'Plantes en Vert'!BS171,IF($J$9=35,'Plantes en Vert'!BT171,))))))))))))))))))))))))))))))))))))))))))))))))))))</f>
        <v>0</v>
      </c>
      <c r="K3432" s="103" t="str">
        <f>IF('Plantes en Vert'!R171=0,"","Erreur")</f>
        <v/>
      </c>
    </row>
    <row r="3433" spans="1:11" x14ac:dyDescent="0.25">
      <c r="A3433" s="450"/>
      <c r="B3433" s="450"/>
      <c r="C3433" s="451" t="s">
        <v>1923</v>
      </c>
      <c r="D3433" s="451"/>
      <c r="E3433" s="450"/>
      <c r="F3433" s="450"/>
      <c r="G3433" s="450"/>
      <c r="H3433" s="450"/>
      <c r="I3433" s="450"/>
      <c r="J3433" s="450">
        <f>SUBTOTAL(9,J3428:J3432)</f>
        <v>0</v>
      </c>
      <c r="K3433" s="450"/>
    </row>
    <row r="3434" spans="1:11" x14ac:dyDescent="0.25">
      <c r="A3434" s="103">
        <f>IF('Plantes en Vert'!A172&lt;&gt;"",'Plantes en Vert'!A172,"")</f>
        <v>21949</v>
      </c>
      <c r="B3434" s="103" t="str">
        <f>IF('Plantes en Vert'!L172&lt;&gt;"",'Plantes en Vert'!L172,"")</f>
        <v>Hall</v>
      </c>
      <c r="C3434" s="107" t="str">
        <f>IF('Plantes en Vert'!B172&lt;&gt;"",'Plantes en Vert'!B172,"")</f>
        <v>IMPATIENS SUN HARMONY</v>
      </c>
      <c r="D3434" s="107" t="str">
        <f>IF('Plantes en Vert'!C172&lt;&gt;"",'Plantes en Vert'!C172,"")</f>
        <v xml:space="preserve">Deep orange </v>
      </c>
      <c r="E3434" s="103" t="str">
        <f>IF('Plantes en Vert'!H172&lt;&gt;"",'Plantes en Vert'!H172,"")</f>
        <v>Q. lim.</v>
      </c>
      <c r="F3434" s="103" t="str">
        <f>IF('Plantes en Vert'!E172&lt;&gt;"",'Plantes en Vert'!E172,"")</f>
        <v>B</v>
      </c>
      <c r="G3434" s="103" t="str">
        <f>IF('Plantes en Vert'!N172&lt;&gt;"",'Plantes en Vert'!N172,"")</f>
        <v>P1L</v>
      </c>
      <c r="H3434" s="103" t="str">
        <f>IF('Plantes en Vert'!I172&lt;&gt;"",'Plantes en Vert'!I172,"")</f>
        <v>E</v>
      </c>
      <c r="I3434" s="103" t="str">
        <f>IF('Plantes en Vert'!J172&lt;&gt;"",'Plantes en Vert'!J172,"")</f>
        <v/>
      </c>
      <c r="J3434" s="103">
        <f>IF($J$9=36,'Plantes en Vert'!U172,IF($J$9=37,'Plantes en Vert'!V172,IF($J$9=38,'Plantes en Vert'!W172,IF($J$9=39,'Plantes en Vert'!X172,IF($J$9=40,'Plantes en Vert'!Y172,IF($J$9=41,'Plantes en Vert'!Z172,IF($J$9=42,'Plantes en Vert'!AA172,IF($J$9=43,'Plantes en Vert'!AB172,IF($J$9=44,'Plantes en Vert'!AC172,IF($J$9=45,'Plantes en Vert'!AD172,IF($J$9=46,'Plantes en Vert'!AE172,IF($J$9=47,'Plantes en Vert'!AF172,IF($J$9=48,'Plantes en Vert'!AG172,IF($J$9=49,'Plantes en Vert'!AH172,IF($J$9=50,'Plantes en Vert'!AI172,IF($J$9=51,'Plantes en Vert'!AJ172,IF($J$9=52,'Plantes en Vert'!AK172,IF($J$9=1,'Plantes en Vert'!AL172,IF($J$9=2,'Plantes en Vert'!AM172,IF($J$9=3,'Plantes en Vert'!AN172,IF($J$9=4,'Plantes en Vert'!AO172,IF($J$9=5,'Plantes en Vert'!AP172,IF($J$9=6,'Plantes en Vert'!AQ172,IF($J$9=7,'Plantes en Vert'!AR172,IF($J$9=8,'Plantes en Vert'!AS172,IF($J$9=9,'Plantes en Vert'!AT172,IF($J$9=10,'Plantes en Vert'!AU172,IF($J$9=11,'Plantes en Vert'!AV172,IF($J$9=12,'Plantes en Vert'!AW172,IF($J$9=13,'Plantes en Vert'!AX172,IF($J$9=14,'Plantes en Vert'!AY172,IF($J$9=15,'Plantes en Vert'!AZ172,IF($J$9=16,'Plantes en Vert'!BA172,IF($J$9=17,'Plantes en Vert'!BB172,IF($J$9=18,'Plantes en Vert'!BC172,IF($J$9=19,'Plantes en Vert'!BD172,IF($J$9=20,'Plantes en Vert'!BE172,IF($J$9=21,'Plantes en Vert'!BF172,IF($J$9=22,'Plantes en Vert'!BG172,IF($J$9=23,'Plantes en Vert'!BH172,IF($J$9=24,'Plantes en Vert'!BI172,IF($J$9=25,'Plantes en Vert'!BJ172,IF($J$9=26,'Plantes en Vert'!BK172,IF($J$9=27,'Plantes en Vert'!BL172,IF($J$9=28,'Plantes en Vert'!BM172,IF($J$9=29,'Plantes en Vert'!BN172,IF($J$9=30,'Plantes en Vert'!BO172,IF($J$9=31,'Plantes en Vert'!BP172,IF($J$9=32,'Plantes en Vert'!BQ172,IF($J$9=33,'Plantes en Vert'!BR172,IF($J$9=34,'Plantes en Vert'!BS172,IF($J$9=35,'Plantes en Vert'!BT172,))))))))))))))))))))))))))))))))))))))))))))))))))))</f>
        <v>0</v>
      </c>
      <c r="K3434" s="103" t="str">
        <f>IF('Plantes en Vert'!R172=0,"","Erreur")</f>
        <v/>
      </c>
    </row>
    <row r="3435" spans="1:11" x14ac:dyDescent="0.25">
      <c r="A3435" s="103">
        <f>IF('Plantes en Vert'!A173&lt;&gt;"",'Plantes en Vert'!A173,"")</f>
        <v>21951</v>
      </c>
      <c r="B3435" s="103" t="str">
        <f>IF('Plantes en Vert'!L173&lt;&gt;"",'Plantes en Vert'!L173,"")</f>
        <v>Hall</v>
      </c>
      <c r="C3435" s="107" t="str">
        <f>IF('Plantes en Vert'!B173&lt;&gt;"",'Plantes en Vert'!B173,"")</f>
        <v>IMPATIENS SUN HARMONY</v>
      </c>
      <c r="D3435" s="107" t="str">
        <f>IF('Plantes en Vert'!C173&lt;&gt;"",'Plantes en Vert'!C173,"")</f>
        <v xml:space="preserve">Deep pink </v>
      </c>
      <c r="E3435" s="103" t="str">
        <f>IF('Plantes en Vert'!H173&lt;&gt;"",'Plantes en Vert'!H173,"")</f>
        <v>Q. lim.</v>
      </c>
      <c r="F3435" s="103" t="str">
        <f>IF('Plantes en Vert'!E173&lt;&gt;"",'Plantes en Vert'!E173,"")</f>
        <v>B</v>
      </c>
      <c r="G3435" s="103" t="str">
        <f>IF('Plantes en Vert'!N173&lt;&gt;"",'Plantes en Vert'!N173,"")</f>
        <v>P1L</v>
      </c>
      <c r="H3435" s="103" t="str">
        <f>IF('Plantes en Vert'!I173&lt;&gt;"",'Plantes en Vert'!I173,"")</f>
        <v>E</v>
      </c>
      <c r="I3435" s="103" t="str">
        <f>IF('Plantes en Vert'!J173&lt;&gt;"",'Plantes en Vert'!J173,"")</f>
        <v/>
      </c>
      <c r="J3435" s="103">
        <f>IF($J$9=36,'Plantes en Vert'!U173,IF($J$9=37,'Plantes en Vert'!V173,IF($J$9=38,'Plantes en Vert'!W173,IF($J$9=39,'Plantes en Vert'!X173,IF($J$9=40,'Plantes en Vert'!Y173,IF($J$9=41,'Plantes en Vert'!Z173,IF($J$9=42,'Plantes en Vert'!AA173,IF($J$9=43,'Plantes en Vert'!AB173,IF($J$9=44,'Plantes en Vert'!AC173,IF($J$9=45,'Plantes en Vert'!AD173,IF($J$9=46,'Plantes en Vert'!AE173,IF($J$9=47,'Plantes en Vert'!AF173,IF($J$9=48,'Plantes en Vert'!AG173,IF($J$9=49,'Plantes en Vert'!AH173,IF($J$9=50,'Plantes en Vert'!AI173,IF($J$9=51,'Plantes en Vert'!AJ173,IF($J$9=52,'Plantes en Vert'!AK173,IF($J$9=1,'Plantes en Vert'!AL173,IF($J$9=2,'Plantes en Vert'!AM173,IF($J$9=3,'Plantes en Vert'!AN173,IF($J$9=4,'Plantes en Vert'!AO173,IF($J$9=5,'Plantes en Vert'!AP173,IF($J$9=6,'Plantes en Vert'!AQ173,IF($J$9=7,'Plantes en Vert'!AR173,IF($J$9=8,'Plantes en Vert'!AS173,IF($J$9=9,'Plantes en Vert'!AT173,IF($J$9=10,'Plantes en Vert'!AU173,IF($J$9=11,'Plantes en Vert'!AV173,IF($J$9=12,'Plantes en Vert'!AW173,IF($J$9=13,'Plantes en Vert'!AX173,IF($J$9=14,'Plantes en Vert'!AY173,IF($J$9=15,'Plantes en Vert'!AZ173,IF($J$9=16,'Plantes en Vert'!BA173,IF($J$9=17,'Plantes en Vert'!BB173,IF($J$9=18,'Plantes en Vert'!BC173,IF($J$9=19,'Plantes en Vert'!BD173,IF($J$9=20,'Plantes en Vert'!BE173,IF($J$9=21,'Plantes en Vert'!BF173,IF($J$9=22,'Plantes en Vert'!BG173,IF($J$9=23,'Plantes en Vert'!BH173,IF($J$9=24,'Plantes en Vert'!BI173,IF($J$9=25,'Plantes en Vert'!BJ173,IF($J$9=26,'Plantes en Vert'!BK173,IF($J$9=27,'Plantes en Vert'!BL173,IF($J$9=28,'Plantes en Vert'!BM173,IF($J$9=29,'Plantes en Vert'!BN173,IF($J$9=30,'Plantes en Vert'!BO173,IF($J$9=31,'Plantes en Vert'!BP173,IF($J$9=32,'Plantes en Vert'!BQ173,IF($J$9=33,'Plantes en Vert'!BR173,IF($J$9=34,'Plantes en Vert'!BS173,IF($J$9=35,'Plantes en Vert'!BT173,))))))))))))))))))))))))))))))))))))))))))))))))))))</f>
        <v>0</v>
      </c>
      <c r="K3435" s="103" t="str">
        <f>IF('Plantes en Vert'!R173=0,"","Erreur")</f>
        <v/>
      </c>
    </row>
    <row r="3436" spans="1:11" x14ac:dyDescent="0.25">
      <c r="A3436" s="103">
        <f>IF('Plantes en Vert'!A174&lt;&gt;"",'Plantes en Vert'!A174,"")</f>
        <v>21957</v>
      </c>
      <c r="B3436" s="103" t="str">
        <f>IF('Plantes en Vert'!L174&lt;&gt;"",'Plantes en Vert'!L174,"")</f>
        <v>Hall</v>
      </c>
      <c r="C3436" s="107" t="str">
        <f>IF('Plantes en Vert'!B174&lt;&gt;"",'Plantes en Vert'!B174,"")</f>
        <v>IMPATIENS SUN HARMONY</v>
      </c>
      <c r="D3436" s="107" t="str">
        <f>IF('Plantes en Vert'!C174&lt;&gt;"",'Plantes en Vert'!C174,"")</f>
        <v xml:space="preserve">Red </v>
      </c>
      <c r="E3436" s="103" t="str">
        <f>IF('Plantes en Vert'!H174&lt;&gt;"",'Plantes en Vert'!H174,"")</f>
        <v>Q. lim.</v>
      </c>
      <c r="F3436" s="103" t="str">
        <f>IF('Plantes en Vert'!E174&lt;&gt;"",'Plantes en Vert'!E174,"")</f>
        <v>B</v>
      </c>
      <c r="G3436" s="103" t="str">
        <f>IF('Plantes en Vert'!N174&lt;&gt;"",'Plantes en Vert'!N174,"")</f>
        <v>P1L</v>
      </c>
      <c r="H3436" s="103" t="str">
        <f>IF('Plantes en Vert'!I174&lt;&gt;"",'Plantes en Vert'!I174,"")</f>
        <v>E</v>
      </c>
      <c r="I3436" s="103" t="str">
        <f>IF('Plantes en Vert'!J174&lt;&gt;"",'Plantes en Vert'!J174,"")</f>
        <v/>
      </c>
      <c r="J3436" s="103">
        <f>IF($J$9=36,'Plantes en Vert'!U174,IF($J$9=37,'Plantes en Vert'!V174,IF($J$9=38,'Plantes en Vert'!W174,IF($J$9=39,'Plantes en Vert'!X174,IF($J$9=40,'Plantes en Vert'!Y174,IF($J$9=41,'Plantes en Vert'!Z174,IF($J$9=42,'Plantes en Vert'!AA174,IF($J$9=43,'Plantes en Vert'!AB174,IF($J$9=44,'Plantes en Vert'!AC174,IF($J$9=45,'Plantes en Vert'!AD174,IF($J$9=46,'Plantes en Vert'!AE174,IF($J$9=47,'Plantes en Vert'!AF174,IF($J$9=48,'Plantes en Vert'!AG174,IF($J$9=49,'Plantes en Vert'!AH174,IF($J$9=50,'Plantes en Vert'!AI174,IF($J$9=51,'Plantes en Vert'!AJ174,IF($J$9=52,'Plantes en Vert'!AK174,IF($J$9=1,'Plantes en Vert'!AL174,IF($J$9=2,'Plantes en Vert'!AM174,IF($J$9=3,'Plantes en Vert'!AN174,IF($J$9=4,'Plantes en Vert'!AO174,IF($J$9=5,'Plantes en Vert'!AP174,IF($J$9=6,'Plantes en Vert'!AQ174,IF($J$9=7,'Plantes en Vert'!AR174,IF($J$9=8,'Plantes en Vert'!AS174,IF($J$9=9,'Plantes en Vert'!AT174,IF($J$9=10,'Plantes en Vert'!AU174,IF($J$9=11,'Plantes en Vert'!AV174,IF($J$9=12,'Plantes en Vert'!AW174,IF($J$9=13,'Plantes en Vert'!AX174,IF($J$9=14,'Plantes en Vert'!AY174,IF($J$9=15,'Plantes en Vert'!AZ174,IF($J$9=16,'Plantes en Vert'!BA174,IF($J$9=17,'Plantes en Vert'!BB174,IF($J$9=18,'Plantes en Vert'!BC174,IF($J$9=19,'Plantes en Vert'!BD174,IF($J$9=20,'Plantes en Vert'!BE174,IF($J$9=21,'Plantes en Vert'!BF174,IF($J$9=22,'Plantes en Vert'!BG174,IF($J$9=23,'Plantes en Vert'!BH174,IF($J$9=24,'Plantes en Vert'!BI174,IF($J$9=25,'Plantes en Vert'!BJ174,IF($J$9=26,'Plantes en Vert'!BK174,IF($J$9=27,'Plantes en Vert'!BL174,IF($J$9=28,'Plantes en Vert'!BM174,IF($J$9=29,'Plantes en Vert'!BN174,IF($J$9=30,'Plantes en Vert'!BO174,IF($J$9=31,'Plantes en Vert'!BP174,IF($J$9=32,'Plantes en Vert'!BQ174,IF($J$9=33,'Plantes en Vert'!BR174,IF($J$9=34,'Plantes en Vert'!BS174,IF($J$9=35,'Plantes en Vert'!BT174,))))))))))))))))))))))))))))))))))))))))))))))))))))</f>
        <v>0</v>
      </c>
      <c r="K3436" s="103" t="str">
        <f>IF('Plantes en Vert'!R174=0,"","Erreur")</f>
        <v/>
      </c>
    </row>
    <row r="3437" spans="1:11" x14ac:dyDescent="0.25">
      <c r="A3437" s="450"/>
      <c r="B3437" s="450"/>
      <c r="C3437" s="451" t="s">
        <v>1922</v>
      </c>
      <c r="D3437" s="451"/>
      <c r="E3437" s="450"/>
      <c r="F3437" s="450"/>
      <c r="G3437" s="450"/>
      <c r="H3437" s="450"/>
      <c r="I3437" s="450"/>
      <c r="J3437" s="450">
        <f>SUBTOTAL(9,J3434:J3436)</f>
        <v>0</v>
      </c>
      <c r="K3437" s="450"/>
    </row>
    <row r="3438" spans="1:11" x14ac:dyDescent="0.25">
      <c r="A3438" s="103">
        <f>IF('Plantes en Vert'!A175&lt;&gt;"",'Plantes en Vert'!A175,"")</f>
        <v>26266</v>
      </c>
      <c r="B3438" s="103" t="str">
        <f>IF('Plantes en Vert'!L175&lt;&gt;"",'Plantes en Vert'!L175,"")</f>
        <v>Hall</v>
      </c>
      <c r="C3438" s="107" t="str">
        <f>IF('Plantes en Vert'!B175&lt;&gt;"",'Plantes en Vert'!B175,"")</f>
        <v>IMPATIENS</v>
      </c>
      <c r="D3438" s="107" t="str">
        <f>IF('Plantes en Vert'!C175&lt;&gt;"",'Plantes en Vert'!C175,"")</f>
        <v xml:space="preserve">Sol Luna Sun Harmony Variés </v>
      </c>
      <c r="E3438" s="103" t="str">
        <f>IF('Plantes en Vert'!H175&lt;&gt;"",'Plantes en Vert'!H175,"")</f>
        <v>Q. lim.</v>
      </c>
      <c r="F3438" s="103" t="str">
        <f>IF('Plantes en Vert'!E175&lt;&gt;"",'Plantes en Vert'!E175,"")</f>
        <v>B</v>
      </c>
      <c r="G3438" s="103" t="str">
        <f>IF('Plantes en Vert'!N175&lt;&gt;"",'Plantes en Vert'!N175,"")</f>
        <v>P1L</v>
      </c>
      <c r="H3438" s="103" t="str">
        <f>IF('Plantes en Vert'!I175&lt;&gt;"",'Plantes en Vert'!I175,"")</f>
        <v>E</v>
      </c>
      <c r="I3438" s="103" t="str">
        <f>IF('Plantes en Vert'!J175&lt;&gt;"",'Plantes en Vert'!J175,"")</f>
        <v/>
      </c>
      <c r="J3438" s="103">
        <f>IF($J$9=36,'Plantes en Vert'!U175,IF($J$9=37,'Plantes en Vert'!V175,IF($J$9=38,'Plantes en Vert'!W175,IF($J$9=39,'Plantes en Vert'!X175,IF($J$9=40,'Plantes en Vert'!Y175,IF($J$9=41,'Plantes en Vert'!Z175,IF($J$9=42,'Plantes en Vert'!AA175,IF($J$9=43,'Plantes en Vert'!AB175,IF($J$9=44,'Plantes en Vert'!AC175,IF($J$9=45,'Plantes en Vert'!AD175,IF($J$9=46,'Plantes en Vert'!AE175,IF($J$9=47,'Plantes en Vert'!AF175,IF($J$9=48,'Plantes en Vert'!AG175,IF($J$9=49,'Plantes en Vert'!AH175,IF($J$9=50,'Plantes en Vert'!AI175,IF($J$9=51,'Plantes en Vert'!AJ175,IF($J$9=52,'Plantes en Vert'!AK175,IF($J$9=1,'Plantes en Vert'!AL175,IF($J$9=2,'Plantes en Vert'!AM175,IF($J$9=3,'Plantes en Vert'!AN175,IF($J$9=4,'Plantes en Vert'!AO175,IF($J$9=5,'Plantes en Vert'!AP175,IF($J$9=6,'Plantes en Vert'!AQ175,IF($J$9=7,'Plantes en Vert'!AR175,IF($J$9=8,'Plantes en Vert'!AS175,IF($J$9=9,'Plantes en Vert'!AT175,IF($J$9=10,'Plantes en Vert'!AU175,IF($J$9=11,'Plantes en Vert'!AV175,IF($J$9=12,'Plantes en Vert'!AW175,IF($J$9=13,'Plantes en Vert'!AX175,IF($J$9=14,'Plantes en Vert'!AY175,IF($J$9=15,'Plantes en Vert'!AZ175,IF($J$9=16,'Plantes en Vert'!BA175,IF($J$9=17,'Plantes en Vert'!BB175,IF($J$9=18,'Plantes en Vert'!BC175,IF($J$9=19,'Plantes en Vert'!BD175,IF($J$9=20,'Plantes en Vert'!BE175,IF($J$9=21,'Plantes en Vert'!BF175,IF($J$9=22,'Plantes en Vert'!BG175,IF($J$9=23,'Plantes en Vert'!BH175,IF($J$9=24,'Plantes en Vert'!BI175,IF($J$9=25,'Plantes en Vert'!BJ175,IF($J$9=26,'Plantes en Vert'!BK175,IF($J$9=27,'Plantes en Vert'!BL175,IF($J$9=28,'Plantes en Vert'!BM175,IF($J$9=29,'Plantes en Vert'!BN175,IF($J$9=30,'Plantes en Vert'!BO175,IF($J$9=31,'Plantes en Vert'!BP175,IF($J$9=32,'Plantes en Vert'!BQ175,IF($J$9=33,'Plantes en Vert'!BR175,IF($J$9=34,'Plantes en Vert'!BS175,IF($J$9=35,'Plantes en Vert'!BT175,))))))))))))))))))))))))))))))))))))))))))))))))))))</f>
        <v>0</v>
      </c>
      <c r="K3438" s="103" t="str">
        <f>IF('Plantes en Vert'!R175=0,"","Erreur")</f>
        <v/>
      </c>
    </row>
    <row r="3439" spans="1:11" x14ac:dyDescent="0.25">
      <c r="A3439" s="450"/>
      <c r="B3439" s="450"/>
      <c r="C3439" s="451" t="s">
        <v>1924</v>
      </c>
      <c r="D3439" s="451"/>
      <c r="E3439" s="450"/>
      <c r="F3439" s="450"/>
      <c r="G3439" s="450"/>
      <c r="H3439" s="450"/>
      <c r="I3439" s="450"/>
      <c r="J3439" s="450">
        <f>SUBTOTAL(9,J3438:J3438)</f>
        <v>0</v>
      </c>
      <c r="K3439" s="450"/>
    </row>
    <row r="3440" spans="1:11" x14ac:dyDescent="0.25">
      <c r="A3440" s="103">
        <f>IF('Plantes en Vert'!A176&lt;&gt;"",'Plantes en Vert'!A176,"")</f>
        <v>24147</v>
      </c>
      <c r="B3440" s="103" t="str">
        <f>IF('Plantes en Vert'!L176&lt;&gt;"",'Plantes en Vert'!L176,"")</f>
        <v>Hall</v>
      </c>
      <c r="C3440" s="107" t="str">
        <f>IF('Plantes en Vert'!B176&lt;&gt;"",'Plantes en Vert'!B176,"")</f>
        <v>LANTANA CAMARA GEM</v>
      </c>
      <c r="D3440" s="107" t="str">
        <f>IF('Plantes en Vert'!C176&lt;&gt;"",'Plantes en Vert'!C176,"")</f>
        <v xml:space="preserve">Variés </v>
      </c>
      <c r="E3440" s="103" t="str">
        <f>IF('Plantes en Vert'!H176&lt;&gt;"",'Plantes en Vert'!H176,"")</f>
        <v>Q. lim.</v>
      </c>
      <c r="F3440" s="103" t="str">
        <f>IF('Plantes en Vert'!E176&lt;&gt;"",'Plantes en Vert'!E176,"")</f>
        <v>B</v>
      </c>
      <c r="G3440" s="103" t="str">
        <f>IF('Plantes en Vert'!N176&lt;&gt;"",'Plantes en Vert'!N176,"")</f>
        <v>P1L</v>
      </c>
      <c r="H3440" s="103" t="str">
        <f>IF('Plantes en Vert'!I176&lt;&gt;"",'Plantes en Vert'!I176,"")</f>
        <v>A</v>
      </c>
      <c r="I3440" s="103" t="str">
        <f>IF('Plantes en Vert'!J176&lt;&gt;"",'Plantes en Vert'!J176,"")</f>
        <v/>
      </c>
      <c r="J3440" s="103">
        <f>IF($J$9=36,'Plantes en Vert'!U176,IF($J$9=37,'Plantes en Vert'!V176,IF($J$9=38,'Plantes en Vert'!W176,IF($J$9=39,'Plantes en Vert'!X176,IF($J$9=40,'Plantes en Vert'!Y176,IF($J$9=41,'Plantes en Vert'!Z176,IF($J$9=42,'Plantes en Vert'!AA176,IF($J$9=43,'Plantes en Vert'!AB176,IF($J$9=44,'Plantes en Vert'!AC176,IF($J$9=45,'Plantes en Vert'!AD176,IF($J$9=46,'Plantes en Vert'!AE176,IF($J$9=47,'Plantes en Vert'!AF176,IF($J$9=48,'Plantes en Vert'!AG176,IF($J$9=49,'Plantes en Vert'!AH176,IF($J$9=50,'Plantes en Vert'!AI176,IF($J$9=51,'Plantes en Vert'!AJ176,IF($J$9=52,'Plantes en Vert'!AK176,IF($J$9=1,'Plantes en Vert'!AL176,IF($J$9=2,'Plantes en Vert'!AM176,IF($J$9=3,'Plantes en Vert'!AN176,IF($J$9=4,'Plantes en Vert'!AO176,IF($J$9=5,'Plantes en Vert'!AP176,IF($J$9=6,'Plantes en Vert'!AQ176,IF($J$9=7,'Plantes en Vert'!AR176,IF($J$9=8,'Plantes en Vert'!AS176,IF($J$9=9,'Plantes en Vert'!AT176,IF($J$9=10,'Plantes en Vert'!AU176,IF($J$9=11,'Plantes en Vert'!AV176,IF($J$9=12,'Plantes en Vert'!AW176,IF($J$9=13,'Plantes en Vert'!AX176,IF($J$9=14,'Plantes en Vert'!AY176,IF($J$9=15,'Plantes en Vert'!AZ176,IF($J$9=16,'Plantes en Vert'!BA176,IF($J$9=17,'Plantes en Vert'!BB176,IF($J$9=18,'Plantes en Vert'!BC176,IF($J$9=19,'Plantes en Vert'!BD176,IF($J$9=20,'Plantes en Vert'!BE176,IF($J$9=21,'Plantes en Vert'!BF176,IF($J$9=22,'Plantes en Vert'!BG176,IF($J$9=23,'Plantes en Vert'!BH176,IF($J$9=24,'Plantes en Vert'!BI176,IF($J$9=25,'Plantes en Vert'!BJ176,IF($J$9=26,'Plantes en Vert'!BK176,IF($J$9=27,'Plantes en Vert'!BL176,IF($J$9=28,'Plantes en Vert'!BM176,IF($J$9=29,'Plantes en Vert'!BN176,IF($J$9=30,'Plantes en Vert'!BO176,IF($J$9=31,'Plantes en Vert'!BP176,IF($J$9=32,'Plantes en Vert'!BQ176,IF($J$9=33,'Plantes en Vert'!BR176,IF($J$9=34,'Plantes en Vert'!BS176,IF($J$9=35,'Plantes en Vert'!BT176,))))))))))))))))))))))))))))))))))))))))))))))))))))</f>
        <v>0</v>
      </c>
      <c r="K3440" s="103" t="str">
        <f>IF('Plantes en Vert'!R176=0,"","Erreur")</f>
        <v/>
      </c>
    </row>
    <row r="3441" spans="1:11" x14ac:dyDescent="0.25">
      <c r="A3441" s="450"/>
      <c r="B3441" s="450"/>
      <c r="C3441" s="451" t="s">
        <v>1927</v>
      </c>
      <c r="D3441" s="451"/>
      <c r="E3441" s="450"/>
      <c r="F3441" s="450"/>
      <c r="G3441" s="450"/>
      <c r="H3441" s="450"/>
      <c r="I3441" s="450"/>
      <c r="J3441" s="450">
        <f>SUBTOTAL(9,J3440:J3440)</f>
        <v>0</v>
      </c>
      <c r="K3441" s="450"/>
    </row>
    <row r="3442" spans="1:11" x14ac:dyDescent="0.25">
      <c r="A3442" s="103">
        <f>IF('Plantes en Vert'!A177&lt;&gt;"",'Plantes en Vert'!A177,"")</f>
        <v>24902</v>
      </c>
      <c r="B3442" s="103" t="str">
        <f>IF('Plantes en Vert'!L177&lt;&gt;"",'Plantes en Vert'!L177,"")</f>
        <v>Hall</v>
      </c>
      <c r="C3442" s="107" t="str">
        <f>IF('Plantes en Vert'!B177&lt;&gt;"",'Plantes en Vert'!B177,"")</f>
        <v>PLUMBAGO AURICULATA</v>
      </c>
      <c r="D3442" s="107" t="str">
        <f>IF('Plantes en Vert'!C177&lt;&gt;"",'Plantes en Vert'!C177,"")</f>
        <v xml:space="preserve">Bleu </v>
      </c>
      <c r="E3442" s="103" t="str">
        <f>IF('Plantes en Vert'!H177&lt;&gt;"",'Plantes en Vert'!H177,"")</f>
        <v>Q. lim.</v>
      </c>
      <c r="F3442" s="103" t="str">
        <f>IF('Plantes en Vert'!E177&lt;&gt;"",'Plantes en Vert'!E177,"")</f>
        <v>B</v>
      </c>
      <c r="G3442" s="103" t="str">
        <f>IF('Plantes en Vert'!N177&lt;&gt;"",'Plantes en Vert'!N177,"")</f>
        <v>P1L</v>
      </c>
      <c r="H3442" s="103" t="str">
        <f>IF('Plantes en Vert'!I177&lt;&gt;"",'Plantes en Vert'!I177,"")</f>
        <v>E</v>
      </c>
      <c r="I3442" s="103" t="str">
        <f>IF('Plantes en Vert'!J177&lt;&gt;"",'Plantes en Vert'!J177,"")</f>
        <v/>
      </c>
      <c r="J3442" s="103">
        <f>IF($J$9=36,'Plantes en Vert'!U177,IF($J$9=37,'Plantes en Vert'!V177,IF($J$9=38,'Plantes en Vert'!W177,IF($J$9=39,'Plantes en Vert'!X177,IF($J$9=40,'Plantes en Vert'!Y177,IF($J$9=41,'Plantes en Vert'!Z177,IF($J$9=42,'Plantes en Vert'!AA177,IF($J$9=43,'Plantes en Vert'!AB177,IF($J$9=44,'Plantes en Vert'!AC177,IF($J$9=45,'Plantes en Vert'!AD177,IF($J$9=46,'Plantes en Vert'!AE177,IF($J$9=47,'Plantes en Vert'!AF177,IF($J$9=48,'Plantes en Vert'!AG177,IF($J$9=49,'Plantes en Vert'!AH177,IF($J$9=50,'Plantes en Vert'!AI177,IF($J$9=51,'Plantes en Vert'!AJ177,IF($J$9=52,'Plantes en Vert'!AK177,IF($J$9=1,'Plantes en Vert'!AL177,IF($J$9=2,'Plantes en Vert'!AM177,IF($J$9=3,'Plantes en Vert'!AN177,IF($J$9=4,'Plantes en Vert'!AO177,IF($J$9=5,'Plantes en Vert'!AP177,IF($J$9=6,'Plantes en Vert'!AQ177,IF($J$9=7,'Plantes en Vert'!AR177,IF($J$9=8,'Plantes en Vert'!AS177,IF($J$9=9,'Plantes en Vert'!AT177,IF($J$9=10,'Plantes en Vert'!AU177,IF($J$9=11,'Plantes en Vert'!AV177,IF($J$9=12,'Plantes en Vert'!AW177,IF($J$9=13,'Plantes en Vert'!AX177,IF($J$9=14,'Plantes en Vert'!AY177,IF($J$9=15,'Plantes en Vert'!AZ177,IF($J$9=16,'Plantes en Vert'!BA177,IF($J$9=17,'Plantes en Vert'!BB177,IF($J$9=18,'Plantes en Vert'!BC177,IF($J$9=19,'Plantes en Vert'!BD177,IF($J$9=20,'Plantes en Vert'!BE177,IF($J$9=21,'Plantes en Vert'!BF177,IF($J$9=22,'Plantes en Vert'!BG177,IF($J$9=23,'Plantes en Vert'!BH177,IF($J$9=24,'Plantes en Vert'!BI177,IF($J$9=25,'Plantes en Vert'!BJ177,IF($J$9=26,'Plantes en Vert'!BK177,IF($J$9=27,'Plantes en Vert'!BL177,IF($J$9=28,'Plantes en Vert'!BM177,IF($J$9=29,'Plantes en Vert'!BN177,IF($J$9=30,'Plantes en Vert'!BO177,IF($J$9=31,'Plantes en Vert'!BP177,IF($J$9=32,'Plantes en Vert'!BQ177,IF($J$9=33,'Plantes en Vert'!BR177,IF($J$9=34,'Plantes en Vert'!BS177,IF($J$9=35,'Plantes en Vert'!BT177,))))))))))))))))))))))))))))))))))))))))))))))))))))</f>
        <v>0</v>
      </c>
      <c r="K3442" s="103" t="str">
        <f>IF('Plantes en Vert'!R177=0,"","Erreur")</f>
        <v/>
      </c>
    </row>
    <row r="3443" spans="1:11" x14ac:dyDescent="0.25">
      <c r="A3443" s="454"/>
      <c r="B3443" s="454"/>
      <c r="C3443" s="455" t="s">
        <v>1972</v>
      </c>
      <c r="D3443" s="455"/>
      <c r="E3443" s="454"/>
      <c r="F3443" s="454"/>
      <c r="G3443" s="454"/>
      <c r="H3443" s="454"/>
      <c r="I3443" s="454"/>
      <c r="J3443" s="454">
        <f>SUBTOTAL(9,J3442:J3442)</f>
        <v>0</v>
      </c>
      <c r="K3443" s="454"/>
    </row>
    <row r="3444" spans="1:11" x14ac:dyDescent="0.25">
      <c r="A3444" s="103">
        <f>IF('Plantes en Vert'!A178&lt;&gt;"",'Plantes en Vert'!A178,"")</f>
        <v>12997</v>
      </c>
      <c r="B3444" s="103" t="str">
        <f>IF('Plantes en Vert'!L178&lt;&gt;"",'Plantes en Vert'!L178,"")</f>
        <v>Hall</v>
      </c>
      <c r="C3444" s="107" t="str">
        <f>IF('Plantes en Vert'!B178&lt;&gt;"",'Plantes en Vert'!B178,"")</f>
        <v>PELARGONIUM GRANDIFLORUM</v>
      </c>
      <c r="D3444" s="107" t="str">
        <f>IF('Plantes en Vert'!C178&lt;&gt;"",'Plantes en Vert'!C178,"")</f>
        <v>Variés</v>
      </c>
      <c r="E3444" s="103" t="str">
        <f>IF('Plantes en Vert'!H178&lt;&gt;"",'Plantes en Vert'!H178,"")</f>
        <v>Q. lim.</v>
      </c>
      <c r="F3444" s="103" t="str">
        <f>IF('Plantes en Vert'!E178&lt;&gt;"",'Plantes en Vert'!E178,"")</f>
        <v>B</v>
      </c>
      <c r="G3444" s="103" t="str">
        <f>IF('Plantes en Vert'!N178&lt;&gt;"",'Plantes en Vert'!N178,"")</f>
        <v>P1L</v>
      </c>
      <c r="H3444" s="103" t="str">
        <f>IF('Plantes en Vert'!I178&lt;&gt;"",'Plantes en Vert'!I178,"")</f>
        <v/>
      </c>
      <c r="I3444" s="103" t="str">
        <f>IF('Plantes en Vert'!J178&lt;&gt;"",'Plantes en Vert'!J178,"")</f>
        <v/>
      </c>
      <c r="J3444" s="103">
        <f>IF($J$9=36,'Plantes en Vert'!U178,IF($J$9=37,'Plantes en Vert'!V178,IF($J$9=38,'Plantes en Vert'!W178,IF($J$9=39,'Plantes en Vert'!X178,IF($J$9=40,'Plantes en Vert'!Y178,IF($J$9=41,'Plantes en Vert'!Z178,IF($J$9=42,'Plantes en Vert'!AA178,IF($J$9=43,'Plantes en Vert'!AB178,IF($J$9=44,'Plantes en Vert'!AC178,IF($J$9=45,'Plantes en Vert'!AD178,IF($J$9=46,'Plantes en Vert'!AE178,IF($J$9=47,'Plantes en Vert'!AF178,IF($J$9=48,'Plantes en Vert'!AG178,IF($J$9=49,'Plantes en Vert'!AH178,IF($J$9=50,'Plantes en Vert'!AI178,IF($J$9=51,'Plantes en Vert'!AJ178,IF($J$9=52,'Plantes en Vert'!AK178,IF($J$9=1,'Plantes en Vert'!AL178,IF($J$9=2,'Plantes en Vert'!AM178,IF($J$9=3,'Plantes en Vert'!AN178,IF($J$9=4,'Plantes en Vert'!AO178,IF($J$9=5,'Plantes en Vert'!AP178,IF($J$9=6,'Plantes en Vert'!AQ178,IF($J$9=7,'Plantes en Vert'!AR178,IF($J$9=8,'Plantes en Vert'!AS178,IF($J$9=9,'Plantes en Vert'!AT178,IF($J$9=10,'Plantes en Vert'!AU178,IF($J$9=11,'Plantes en Vert'!AV178,IF($J$9=12,'Plantes en Vert'!AW178,IF($J$9=13,'Plantes en Vert'!AX178,IF($J$9=14,'Plantes en Vert'!AY178,IF($J$9=15,'Plantes en Vert'!AZ178,IF($J$9=16,'Plantes en Vert'!BA178,IF($J$9=17,'Plantes en Vert'!BB178,IF($J$9=18,'Plantes en Vert'!BC178,IF($J$9=19,'Plantes en Vert'!BD178,IF($J$9=20,'Plantes en Vert'!BE178,IF($J$9=21,'Plantes en Vert'!BF178,IF($J$9=22,'Plantes en Vert'!BG178,IF($J$9=23,'Plantes en Vert'!BH178,IF($J$9=24,'Plantes en Vert'!BI178,IF($J$9=25,'Plantes en Vert'!BJ178,IF($J$9=26,'Plantes en Vert'!BK178,IF($J$9=27,'Plantes en Vert'!BL178,IF($J$9=28,'Plantes en Vert'!BM178,IF($J$9=29,'Plantes en Vert'!BN178,IF($J$9=30,'Plantes en Vert'!BO178,IF($J$9=31,'Plantes en Vert'!BP178,IF($J$9=32,'Plantes en Vert'!BQ178,IF($J$9=33,'Plantes en Vert'!BR178,IF($J$9=34,'Plantes en Vert'!BS178,IF($J$9=35,'Plantes en Vert'!BT178,))))))))))))))))))))))))))))))))))))))))))))))))))))</f>
        <v>0</v>
      </c>
      <c r="K3444" s="103" t="str">
        <f>IF('Plantes en Vert'!R178=0,"","Erreur")</f>
        <v/>
      </c>
    </row>
    <row r="3445" spans="1:11" x14ac:dyDescent="0.25">
      <c r="A3445" s="454"/>
      <c r="B3445" s="454"/>
      <c r="C3445" s="455" t="s">
        <v>1909</v>
      </c>
      <c r="D3445" s="455"/>
      <c r="E3445" s="454"/>
      <c r="F3445" s="454"/>
      <c r="G3445" s="454"/>
      <c r="H3445" s="454"/>
      <c r="I3445" s="454"/>
      <c r="J3445" s="454">
        <f>SUBTOTAL(9,J3444:J3444)</f>
        <v>0</v>
      </c>
      <c r="K3445" s="454"/>
    </row>
    <row r="3446" spans="1:11" x14ac:dyDescent="0.25">
      <c r="A3446" s="452"/>
      <c r="B3446" s="452"/>
      <c r="C3446" s="453" t="s">
        <v>2144</v>
      </c>
      <c r="D3446" s="453"/>
      <c r="E3446" s="452"/>
      <c r="F3446" s="452"/>
      <c r="G3446" s="452"/>
      <c r="H3446" s="452"/>
      <c r="I3446" s="452"/>
      <c r="J3446" s="452">
        <f>SUBTOTAL(9,J3280:J3445)</f>
        <v>0</v>
      </c>
      <c r="K3446" s="452"/>
    </row>
    <row r="3447" spans="1:11" x14ac:dyDescent="0.25">
      <c r="A3447" s="103">
        <f>'Jeunes Plants'!A1323</f>
        <v>10083</v>
      </c>
      <c r="B3447" s="218"/>
      <c r="C3447" s="219" t="str">
        <f>'Jeunes Plants'!B1323</f>
        <v>PACK DÉCOUVERTE</v>
      </c>
      <c r="D3447" s="219" t="str">
        <f>'Jeunes Plants'!C1323</f>
        <v>OFFERT</v>
      </c>
      <c r="E3447" s="103" t="str">
        <f>'Jeunes Plants'!H1323</f>
        <v xml:space="preserve"> </v>
      </c>
      <c r="F3447" s="218" t="str">
        <f>'Jeunes Plants'!E1323</f>
        <v xml:space="preserve"> </v>
      </c>
      <c r="G3447" s="218" t="str">
        <f>'Jeunes Plants'!N1323</f>
        <v>M3</v>
      </c>
      <c r="H3447" s="218" t="str">
        <f>'Jeunes Plants'!I1323</f>
        <v xml:space="preserve"> </v>
      </c>
      <c r="I3447" s="103" t="str">
        <f>'Jeunes Plants'!J1323</f>
        <v xml:space="preserve"> </v>
      </c>
      <c r="J3447" s="103">
        <f>IF($J$9=36,'Jeunes Plants'!U1323,IF($J$9=37,'Jeunes Plants'!V1323,IF($J$9=38,'Jeunes Plants'!W1323,IF($J$9=39,'Jeunes Plants'!X1323,IF($J$9=40,'Jeunes Plants'!Y1323,IF($J$9=41,'Jeunes Plants'!Z1323,IF($J$9=42,'Jeunes Plants'!AA1323,IF($J$9=43,'Jeunes Plants'!AB1323,IF($J$9=44,'Jeunes Plants'!AC1323,IF($J$9=45,'Jeunes Plants'!AD1323,IF($J$9=46,'Jeunes Plants'!AE1323,IF($J$9=47,'Jeunes Plants'!AF1323,IF($J$9=48,'Jeunes Plants'!AG1323,IF($J$9=49,'Jeunes Plants'!AH1323,IF($J$9=50,'Jeunes Plants'!AI1323,IF($J$9=51,'Jeunes Plants'!AJ1323,IF($J$9=52,'Jeunes Plants'!AK1323,IF($J$9=1,'Jeunes Plants'!AL1323,IF($J$9=2,'Jeunes Plants'!AM1323,IF($J$9=3,'Jeunes Plants'!AN1323,IF($J$9=4,'Jeunes Plants'!AO1323,IF($J$9=5,'Jeunes Plants'!AP1323,IF($J$9=6,'Jeunes Plants'!AQ1323,IF($J$9=7,'Jeunes Plants'!AR1323,IF($J$9=8,'Jeunes Plants'!AS1323,IF($J$9=9,'Jeunes Plants'!AT1323,IF($J$9=10,'Jeunes Plants'!AU1323,IF($J$9=11,'Jeunes Plants'!AV1323,IF($J$9=12,'Jeunes Plants'!AW1323,IF($J$9=13,'Jeunes Plants'!AX1323,IF($J$9=14,'Jeunes Plants'!AY1323,IF($J$9=15,'Jeunes Plants'!AZ1323,IF($J$9=16,'Jeunes Plants'!BA1323,IF($J$9=17,'Jeunes Plants'!BB1323,IF($J$9=18,'Jeunes Plants'!BC1323,IF($J$9=19,'Jeunes Plants'!BD1323,IF($J$9=20,'Jeunes Plants'!BE1323,IF($J$9=21,'Jeunes Plants'!BF1323,IF($J$9=22,'Jeunes Plants'!BG1323,IF($J$9=23,'Jeunes Plants'!BH1323,IF($J$9=24,'Jeunes Plants'!BI1323,IF($J$9=25,'Jeunes Plants'!BJ1323,IF($J$9=26,'Jeunes Plants'!BK1323,IF($J$9=27,'Jeunes Plants'!BL1323,IF($J$9=28,'Jeunes Plants'!BM1323,IF($J$9=29,'Jeunes Plants'!BN1323,IF($J$9=30,'Jeunes Plants'!BO1323,IF($J$9=31,'Jeunes Plants'!BP1323,IF($J$9=32,'Jeunes Plants'!BQ1323,IF($J$9=33,'Jeunes Plants'!BR1323,IF($J$9=34,'Jeunes Plants'!BS1323,IF($J$9=35,'Jeunes Plants'!BT1323,))))))))))))))))))))))))))))))))))))))))))))))))))))</f>
        <v>0</v>
      </c>
      <c r="K3447" s="103"/>
    </row>
    <row r="3448" spans="1:11" ht="28.5" customHeight="1" x14ac:dyDescent="0.25">
      <c r="A3448" s="68"/>
      <c r="B3448" s="68"/>
      <c r="C3448" s="217" t="s">
        <v>1588</v>
      </c>
      <c r="D3448" s="102"/>
      <c r="E3448" s="68"/>
      <c r="F3448" s="68"/>
      <c r="G3448" s="68"/>
      <c r="H3448" s="68"/>
      <c r="I3448" s="68"/>
      <c r="J3448" s="456">
        <f>SUBTOTAL(9,J3449:J3470)</f>
        <v>0</v>
      </c>
      <c r="K3448" s="68"/>
    </row>
    <row r="3449" spans="1:11" x14ac:dyDescent="0.25">
      <c r="A3449" s="103">
        <f>'Jeunes Plants'!A1324</f>
        <v>26714</v>
      </c>
      <c r="B3449" s="218"/>
      <c r="C3449" s="219" t="str">
        <f>'Jeunes Plants'!B1324</f>
        <v>DÉPLIANT FERME FLORALE</v>
      </c>
      <c r="D3449" s="219" t="str">
        <f>'Jeunes Plants'!C1324</f>
        <v>OFFERT</v>
      </c>
      <c r="E3449" s="103" t="str">
        <f>'Jeunes Plants'!H1324</f>
        <v xml:space="preserve"> </v>
      </c>
      <c r="F3449" s="218" t="str">
        <f>'Jeunes Plants'!E1324</f>
        <v xml:space="preserve"> </v>
      </c>
      <c r="G3449" s="218" t="str">
        <f>'Jeunes Plants'!N1324</f>
        <v xml:space="preserve"> </v>
      </c>
      <c r="H3449" s="218" t="str">
        <f>'Jeunes Plants'!I1324</f>
        <v xml:space="preserve"> </v>
      </c>
      <c r="I3449" s="103" t="str">
        <f>'Jeunes Plants'!J1324</f>
        <v xml:space="preserve"> </v>
      </c>
      <c r="J3449" s="103">
        <f>IF($J$9=36,'Jeunes Plants'!U1324,IF($J$9=37,'Jeunes Plants'!V1324,IF($J$9=38,'Jeunes Plants'!W1324,IF($J$9=39,'Jeunes Plants'!X1324,IF($J$9=40,'Jeunes Plants'!Y1324,IF($J$9=41,'Jeunes Plants'!Z1324,IF($J$9=42,'Jeunes Plants'!AA1324,IF($J$9=43,'Jeunes Plants'!AB1324,IF($J$9=44,'Jeunes Plants'!AC1324,IF($J$9=45,'Jeunes Plants'!AD1324,IF($J$9=46,'Jeunes Plants'!AE1324,IF($J$9=47,'Jeunes Plants'!AF1324,IF($J$9=48,'Jeunes Plants'!AG1324,IF($J$9=49,'Jeunes Plants'!AH1324,IF($J$9=50,'Jeunes Plants'!AI1324,IF($J$9=51,'Jeunes Plants'!AJ1324,IF($J$9=52,'Jeunes Plants'!AK1324,IF($J$9=1,'Jeunes Plants'!AL1324,IF($J$9=2,'Jeunes Plants'!AM1324,IF($J$9=3,'Jeunes Plants'!AN1324,IF($J$9=4,'Jeunes Plants'!AO1324,IF($J$9=5,'Jeunes Plants'!AP1324,IF($J$9=6,'Jeunes Plants'!AQ1324,IF($J$9=7,'Jeunes Plants'!AR1324,IF($J$9=8,'Jeunes Plants'!AS1324,IF($J$9=9,'Jeunes Plants'!AT1324,IF($J$9=10,'Jeunes Plants'!AU1324,IF($J$9=11,'Jeunes Plants'!AV1324,IF($J$9=12,'Jeunes Plants'!AW1324,IF($J$9=13,'Jeunes Plants'!AX1324,IF($J$9=14,'Jeunes Plants'!AY1324,IF($J$9=15,'Jeunes Plants'!AZ1324,IF($J$9=16,'Jeunes Plants'!BA1324,IF($J$9=17,'Jeunes Plants'!BB1324,IF($J$9=18,'Jeunes Plants'!BC1324,IF($J$9=19,'Jeunes Plants'!BD1324,IF($J$9=20,'Jeunes Plants'!BE1324,IF($J$9=21,'Jeunes Plants'!BF1324,IF($J$9=22,'Jeunes Plants'!BG1324,IF($J$9=23,'Jeunes Plants'!BH1324,IF($J$9=24,'Jeunes Plants'!BI1324,IF($J$9=25,'Jeunes Plants'!BJ1324,IF($J$9=26,'Jeunes Plants'!BK1324,IF($J$9=27,'Jeunes Plants'!BL1324,IF($J$9=28,'Jeunes Plants'!BM1324,IF($J$9=29,'Jeunes Plants'!BN1324,IF($J$9=30,'Jeunes Plants'!BO1324,IF($J$9=31,'Jeunes Plants'!BP1324,IF($J$9=32,'Jeunes Plants'!BQ1324,IF($J$9=33,'Jeunes Plants'!BR1324,IF($J$9=34,'Jeunes Plants'!BS1324,IF($J$9=35,'Jeunes Plants'!BT1324,))))))))))))))))))))))))))))))))))))))))))))))))))))</f>
        <v>0</v>
      </c>
      <c r="K3449" s="103"/>
    </row>
    <row r="3450" spans="1:11" x14ac:dyDescent="0.25">
      <c r="A3450" s="103">
        <f>'Jeunes Plants'!A1325</f>
        <v>26715</v>
      </c>
      <c r="B3450" s="218"/>
      <c r="C3450" s="219" t="str">
        <f>'Jeunes Plants'!B1325</f>
        <v>AFFICHE FERME FLORALE</v>
      </c>
      <c r="D3450" s="219" t="str">
        <f>'Jeunes Plants'!C1325</f>
        <v>OFFERT</v>
      </c>
      <c r="E3450" s="103" t="str">
        <f>'Jeunes Plants'!H1325</f>
        <v xml:space="preserve"> </v>
      </c>
      <c r="F3450" s="218" t="str">
        <f>'Jeunes Plants'!E1325</f>
        <v xml:space="preserve"> </v>
      </c>
      <c r="G3450" s="218" t="str">
        <f>'Jeunes Plants'!N1325</f>
        <v xml:space="preserve"> </v>
      </c>
      <c r="H3450" s="218" t="str">
        <f>'Jeunes Plants'!I1325</f>
        <v xml:space="preserve"> </v>
      </c>
      <c r="I3450" s="103" t="str">
        <f>'Jeunes Plants'!J1325</f>
        <v xml:space="preserve"> </v>
      </c>
      <c r="J3450" s="103">
        <f>IF($J$9=36,'Jeunes Plants'!U1325,IF($J$9=37,'Jeunes Plants'!V1325,IF($J$9=38,'Jeunes Plants'!W1325,IF($J$9=39,'Jeunes Plants'!X1325,IF($J$9=40,'Jeunes Plants'!Y1325,IF($J$9=41,'Jeunes Plants'!Z1325,IF($J$9=42,'Jeunes Plants'!AA1325,IF($J$9=43,'Jeunes Plants'!AB1325,IF($J$9=44,'Jeunes Plants'!AC1325,IF($J$9=45,'Jeunes Plants'!AD1325,IF($J$9=46,'Jeunes Plants'!AE1325,IF($J$9=47,'Jeunes Plants'!AF1325,IF($J$9=48,'Jeunes Plants'!AG1325,IF($J$9=49,'Jeunes Plants'!AH1325,IF($J$9=50,'Jeunes Plants'!AI1325,IF($J$9=51,'Jeunes Plants'!AJ1325,IF($J$9=52,'Jeunes Plants'!AK1325,IF($J$9=1,'Jeunes Plants'!AL1325,IF($J$9=2,'Jeunes Plants'!AM1325,IF($J$9=3,'Jeunes Plants'!AN1325,IF($J$9=4,'Jeunes Plants'!AO1325,IF($J$9=5,'Jeunes Plants'!AP1325,IF($J$9=6,'Jeunes Plants'!AQ1325,IF($J$9=7,'Jeunes Plants'!AR1325,IF($J$9=8,'Jeunes Plants'!AS1325,IF($J$9=9,'Jeunes Plants'!AT1325,IF($J$9=10,'Jeunes Plants'!AU1325,IF($J$9=11,'Jeunes Plants'!AV1325,IF($J$9=12,'Jeunes Plants'!AW1325,IF($J$9=13,'Jeunes Plants'!AX1325,IF($J$9=14,'Jeunes Plants'!AY1325,IF($J$9=15,'Jeunes Plants'!AZ1325,IF($J$9=16,'Jeunes Plants'!BA1325,IF($J$9=17,'Jeunes Plants'!BB1325,IF($J$9=18,'Jeunes Plants'!BC1325,IF($J$9=19,'Jeunes Plants'!BD1325,IF($J$9=20,'Jeunes Plants'!BE1325,IF($J$9=21,'Jeunes Plants'!BF1325,IF($J$9=22,'Jeunes Plants'!BG1325,IF($J$9=23,'Jeunes Plants'!BH1325,IF($J$9=24,'Jeunes Plants'!BI1325,IF($J$9=25,'Jeunes Plants'!BJ1325,IF($J$9=26,'Jeunes Plants'!BK1325,IF($J$9=27,'Jeunes Plants'!BL1325,IF($J$9=28,'Jeunes Plants'!BM1325,IF($J$9=29,'Jeunes Plants'!BN1325,IF($J$9=30,'Jeunes Plants'!BO1325,IF($J$9=31,'Jeunes Plants'!BP1325,IF($J$9=32,'Jeunes Plants'!BQ1325,IF($J$9=33,'Jeunes Plants'!BR1325,IF($J$9=34,'Jeunes Plants'!BS1325,IF($J$9=35,'Jeunes Plants'!BT1325,))))))))))))))))))))))))))))))))))))))))))))))))))))</f>
        <v>0</v>
      </c>
      <c r="K3450" s="103"/>
    </row>
    <row r="3451" spans="1:11" x14ac:dyDescent="0.25">
      <c r="A3451" s="103">
        <f>'Jeunes Plants'!A1326</f>
        <v>22855</v>
      </c>
      <c r="B3451" s="218"/>
      <c r="C3451" s="219" t="str">
        <f>'Jeunes Plants'!B1326</f>
        <v>DÉPLIANT FLEUR SECHEE</v>
      </c>
      <c r="D3451" s="219" t="str">
        <f>'Jeunes Plants'!C1326</f>
        <v>OFFERT</v>
      </c>
      <c r="E3451" s="103" t="str">
        <f>'Jeunes Plants'!H1326</f>
        <v xml:space="preserve"> </v>
      </c>
      <c r="F3451" s="218" t="str">
        <f>'Jeunes Plants'!E1326</f>
        <v xml:space="preserve"> </v>
      </c>
      <c r="G3451" s="218" t="str">
        <f>'Jeunes Plants'!N1326</f>
        <v xml:space="preserve"> </v>
      </c>
      <c r="H3451" s="218" t="str">
        <f>'Jeunes Plants'!I1326</f>
        <v xml:space="preserve"> </v>
      </c>
      <c r="I3451" s="103" t="str">
        <f>'Jeunes Plants'!J1326</f>
        <v xml:space="preserve"> </v>
      </c>
      <c r="J3451" s="103">
        <f>IF($J$9=36,'Jeunes Plants'!U1326,IF($J$9=37,'Jeunes Plants'!V1326,IF($J$9=38,'Jeunes Plants'!W1326,IF($J$9=39,'Jeunes Plants'!X1326,IF($J$9=40,'Jeunes Plants'!Y1326,IF($J$9=41,'Jeunes Plants'!Z1326,IF($J$9=42,'Jeunes Plants'!AA1326,IF($J$9=43,'Jeunes Plants'!AB1326,IF($J$9=44,'Jeunes Plants'!AC1326,IF($J$9=45,'Jeunes Plants'!AD1326,IF($J$9=46,'Jeunes Plants'!AE1326,IF($J$9=47,'Jeunes Plants'!AF1326,IF($J$9=48,'Jeunes Plants'!AG1326,IF($J$9=49,'Jeunes Plants'!AH1326,IF($J$9=50,'Jeunes Plants'!AI1326,IF($J$9=51,'Jeunes Plants'!AJ1326,IF($J$9=52,'Jeunes Plants'!AK1326,IF($J$9=1,'Jeunes Plants'!AL1326,IF($J$9=2,'Jeunes Plants'!AM1326,IF($J$9=3,'Jeunes Plants'!AN1326,IF($J$9=4,'Jeunes Plants'!AO1326,IF($J$9=5,'Jeunes Plants'!AP1326,IF($J$9=6,'Jeunes Plants'!AQ1326,IF($J$9=7,'Jeunes Plants'!AR1326,IF($J$9=8,'Jeunes Plants'!AS1326,IF($J$9=9,'Jeunes Plants'!AT1326,IF($J$9=10,'Jeunes Plants'!AU1326,IF($J$9=11,'Jeunes Plants'!AV1326,IF($J$9=12,'Jeunes Plants'!AW1326,IF($J$9=13,'Jeunes Plants'!AX1326,IF($J$9=14,'Jeunes Plants'!AY1326,IF($J$9=15,'Jeunes Plants'!AZ1326,IF($J$9=16,'Jeunes Plants'!BA1326,IF($J$9=17,'Jeunes Plants'!BB1326,IF($J$9=18,'Jeunes Plants'!BC1326,IF($J$9=19,'Jeunes Plants'!BD1326,IF($J$9=20,'Jeunes Plants'!BE1326,IF($J$9=21,'Jeunes Plants'!BF1326,IF($J$9=22,'Jeunes Plants'!BG1326,IF($J$9=23,'Jeunes Plants'!BH1326,IF($J$9=24,'Jeunes Plants'!BI1326,IF($J$9=25,'Jeunes Plants'!BJ1326,IF($J$9=26,'Jeunes Plants'!BK1326,IF($J$9=27,'Jeunes Plants'!BL1326,IF($J$9=28,'Jeunes Plants'!BM1326,IF($J$9=29,'Jeunes Plants'!BN1326,IF($J$9=30,'Jeunes Plants'!BO1326,IF($J$9=31,'Jeunes Plants'!BP1326,IF($J$9=32,'Jeunes Plants'!BQ1326,IF($J$9=33,'Jeunes Plants'!BR1326,IF($J$9=34,'Jeunes Plants'!BS1326,IF($J$9=35,'Jeunes Plants'!BT1326,))))))))))))))))))))))))))))))))))))))))))))))))))))</f>
        <v>0</v>
      </c>
      <c r="K3451" s="103"/>
    </row>
    <row r="3452" spans="1:11" x14ac:dyDescent="0.25">
      <c r="A3452" s="103">
        <f>'Jeunes Plants'!A1327</f>
        <v>22854</v>
      </c>
      <c r="B3452" s="218"/>
      <c r="C3452" s="219" t="str">
        <f>'Jeunes Plants'!B1327</f>
        <v>AFFICHE FLEUR SECHEE</v>
      </c>
      <c r="D3452" s="219" t="str">
        <f>'Jeunes Plants'!C1327</f>
        <v>OFFERT</v>
      </c>
      <c r="E3452" s="103" t="str">
        <f>'Jeunes Plants'!H1327</f>
        <v xml:space="preserve"> </v>
      </c>
      <c r="F3452" s="218" t="str">
        <f>'Jeunes Plants'!E1327</f>
        <v xml:space="preserve"> </v>
      </c>
      <c r="G3452" s="218" t="str">
        <f>'Jeunes Plants'!N1327</f>
        <v xml:space="preserve"> </v>
      </c>
      <c r="H3452" s="218" t="str">
        <f>'Jeunes Plants'!I1327</f>
        <v xml:space="preserve"> </v>
      </c>
      <c r="I3452" s="103" t="str">
        <f>'Jeunes Plants'!J1327</f>
        <v xml:space="preserve"> </v>
      </c>
      <c r="J3452" s="103">
        <f>IF($J$9=36,'Jeunes Plants'!U1327,IF($J$9=37,'Jeunes Plants'!V1327,IF($J$9=38,'Jeunes Plants'!W1327,IF($J$9=39,'Jeunes Plants'!X1327,IF($J$9=40,'Jeunes Plants'!Y1327,IF($J$9=41,'Jeunes Plants'!Z1327,IF($J$9=42,'Jeunes Plants'!AA1327,IF($J$9=43,'Jeunes Plants'!AB1327,IF($J$9=44,'Jeunes Plants'!AC1327,IF($J$9=45,'Jeunes Plants'!AD1327,IF($J$9=46,'Jeunes Plants'!AE1327,IF($J$9=47,'Jeunes Plants'!AF1327,IF($J$9=48,'Jeunes Plants'!AG1327,IF($J$9=49,'Jeunes Plants'!AH1327,IF($J$9=50,'Jeunes Plants'!AI1327,IF($J$9=51,'Jeunes Plants'!AJ1327,IF($J$9=52,'Jeunes Plants'!AK1327,IF($J$9=1,'Jeunes Plants'!AL1327,IF($J$9=2,'Jeunes Plants'!AM1327,IF($J$9=3,'Jeunes Plants'!AN1327,IF($J$9=4,'Jeunes Plants'!AO1327,IF($J$9=5,'Jeunes Plants'!AP1327,IF($J$9=6,'Jeunes Plants'!AQ1327,IF($J$9=7,'Jeunes Plants'!AR1327,IF($J$9=8,'Jeunes Plants'!AS1327,IF($J$9=9,'Jeunes Plants'!AT1327,IF($J$9=10,'Jeunes Plants'!AU1327,IF($J$9=11,'Jeunes Plants'!AV1327,IF($J$9=12,'Jeunes Plants'!AW1327,IF($J$9=13,'Jeunes Plants'!AX1327,IF($J$9=14,'Jeunes Plants'!AY1327,IF($J$9=15,'Jeunes Plants'!AZ1327,IF($J$9=16,'Jeunes Plants'!BA1327,IF($J$9=17,'Jeunes Plants'!BB1327,IF($J$9=18,'Jeunes Plants'!BC1327,IF($J$9=19,'Jeunes Plants'!BD1327,IF($J$9=20,'Jeunes Plants'!BE1327,IF($J$9=21,'Jeunes Plants'!BF1327,IF($J$9=22,'Jeunes Plants'!BG1327,IF($J$9=23,'Jeunes Plants'!BH1327,IF($J$9=24,'Jeunes Plants'!BI1327,IF($J$9=25,'Jeunes Plants'!BJ1327,IF($J$9=26,'Jeunes Plants'!BK1327,IF($J$9=27,'Jeunes Plants'!BL1327,IF($J$9=28,'Jeunes Plants'!BM1327,IF($J$9=29,'Jeunes Plants'!BN1327,IF($J$9=30,'Jeunes Plants'!BO1327,IF($J$9=31,'Jeunes Plants'!BP1327,IF($J$9=32,'Jeunes Plants'!BQ1327,IF($J$9=33,'Jeunes Plants'!BR1327,IF($J$9=34,'Jeunes Plants'!BS1327,IF($J$9=35,'Jeunes Plants'!BT1327,))))))))))))))))))))))))))))))))))))))))))))))))))))</f>
        <v>0</v>
      </c>
      <c r="K3452" s="103"/>
    </row>
    <row r="3453" spans="1:11" x14ac:dyDescent="0.25">
      <c r="A3453" s="103">
        <f>'Jeunes Plants'!A1328</f>
        <v>26202</v>
      </c>
      <c r="B3453" s="218"/>
      <c r="C3453" s="219" t="str">
        <f>'Jeunes Plants'!B1328</f>
        <v>DÉPLIANT PLANTES A BOUQUET</v>
      </c>
      <c r="D3453" s="219" t="str">
        <f>'Jeunes Plants'!C1328</f>
        <v>OFFERT</v>
      </c>
      <c r="E3453" s="103" t="str">
        <f>'Jeunes Plants'!H1328</f>
        <v xml:space="preserve">  </v>
      </c>
      <c r="F3453" s="218" t="str">
        <f>'Jeunes Plants'!E1328</f>
        <v xml:space="preserve"> </v>
      </c>
      <c r="G3453" s="218" t="str">
        <f>'Jeunes Plants'!N1328</f>
        <v xml:space="preserve"> </v>
      </c>
      <c r="H3453" s="218" t="str">
        <f>'Jeunes Plants'!I1328</f>
        <v xml:space="preserve"> </v>
      </c>
      <c r="I3453" s="103" t="str">
        <f>'Jeunes Plants'!J1328</f>
        <v xml:space="preserve"> </v>
      </c>
      <c r="J3453" s="103">
        <f>IF($J$9=36,'Jeunes Plants'!U1328,IF($J$9=37,'Jeunes Plants'!V1328,IF($J$9=38,'Jeunes Plants'!W1328,IF($J$9=39,'Jeunes Plants'!X1328,IF($J$9=40,'Jeunes Plants'!Y1328,IF($J$9=41,'Jeunes Plants'!Z1328,IF($J$9=42,'Jeunes Plants'!AA1328,IF($J$9=43,'Jeunes Plants'!AB1328,IF($J$9=44,'Jeunes Plants'!AC1328,IF($J$9=45,'Jeunes Plants'!AD1328,IF($J$9=46,'Jeunes Plants'!AE1328,IF($J$9=47,'Jeunes Plants'!AF1328,IF($J$9=48,'Jeunes Plants'!AG1328,IF($J$9=49,'Jeunes Plants'!AH1328,IF($J$9=50,'Jeunes Plants'!AI1328,IF($J$9=51,'Jeunes Plants'!AJ1328,IF($J$9=52,'Jeunes Plants'!AK1328,IF($J$9=1,'Jeunes Plants'!AL1328,IF($J$9=2,'Jeunes Plants'!AM1328,IF($J$9=3,'Jeunes Plants'!AN1328,IF($J$9=4,'Jeunes Plants'!AO1328,IF($J$9=5,'Jeunes Plants'!AP1328,IF($J$9=6,'Jeunes Plants'!AQ1328,IF($J$9=7,'Jeunes Plants'!AR1328,IF($J$9=8,'Jeunes Plants'!AS1328,IF($J$9=9,'Jeunes Plants'!AT1328,IF($J$9=10,'Jeunes Plants'!AU1328,IF($J$9=11,'Jeunes Plants'!AV1328,IF($J$9=12,'Jeunes Plants'!AW1328,IF($J$9=13,'Jeunes Plants'!AX1328,IF($J$9=14,'Jeunes Plants'!AY1328,IF($J$9=15,'Jeunes Plants'!AZ1328,IF($J$9=16,'Jeunes Plants'!BA1328,IF($J$9=17,'Jeunes Plants'!BB1328,IF($J$9=18,'Jeunes Plants'!BC1328,IF($J$9=19,'Jeunes Plants'!BD1328,IF($J$9=20,'Jeunes Plants'!BE1328,IF($J$9=21,'Jeunes Plants'!BF1328,IF($J$9=22,'Jeunes Plants'!BG1328,IF($J$9=23,'Jeunes Plants'!BH1328,IF($J$9=24,'Jeunes Plants'!BI1328,IF($J$9=25,'Jeunes Plants'!BJ1328,IF($J$9=26,'Jeunes Plants'!BK1328,IF($J$9=27,'Jeunes Plants'!BL1328,IF($J$9=28,'Jeunes Plants'!BM1328,IF($J$9=29,'Jeunes Plants'!BN1328,IF($J$9=30,'Jeunes Plants'!BO1328,IF($J$9=31,'Jeunes Plants'!BP1328,IF($J$9=32,'Jeunes Plants'!BQ1328,IF($J$9=33,'Jeunes Plants'!BR1328,IF($J$9=34,'Jeunes Plants'!BS1328,IF($J$9=35,'Jeunes Plants'!BT1328,))))))))))))))))))))))))))))))))))))))))))))))))))))</f>
        <v>0</v>
      </c>
      <c r="K3453" s="103"/>
    </row>
    <row r="3454" spans="1:11" x14ac:dyDescent="0.25">
      <c r="A3454" s="103">
        <f>'Jeunes Plants'!A1329</f>
        <v>26184</v>
      </c>
      <c r="B3454" s="218"/>
      <c r="C3454" s="219" t="str">
        <f>'Jeunes Plants'!B1329</f>
        <v>AFFICHE PLANTES A BOUQUET</v>
      </c>
      <c r="D3454" s="219" t="str">
        <f>'Jeunes Plants'!C1329</f>
        <v>OFFERT</v>
      </c>
      <c r="E3454" s="103" t="str">
        <f>'Jeunes Plants'!H1329</f>
        <v xml:space="preserve"> </v>
      </c>
      <c r="F3454" s="218" t="str">
        <f>'Jeunes Plants'!E1329</f>
        <v xml:space="preserve"> </v>
      </c>
      <c r="G3454" s="218" t="str">
        <f>'Jeunes Plants'!N1329</f>
        <v xml:space="preserve"> </v>
      </c>
      <c r="H3454" s="218" t="str">
        <f>'Jeunes Plants'!I1329</f>
        <v xml:space="preserve"> </v>
      </c>
      <c r="I3454" s="103" t="str">
        <f>'Jeunes Plants'!J1329</f>
        <v xml:space="preserve"> </v>
      </c>
      <c r="J3454" s="103">
        <f>IF($J$9=36,'Jeunes Plants'!U1329,IF($J$9=37,'Jeunes Plants'!V1329,IF($J$9=38,'Jeunes Plants'!W1329,IF($J$9=39,'Jeunes Plants'!X1329,IF($J$9=40,'Jeunes Plants'!Y1329,IF($J$9=41,'Jeunes Plants'!Z1329,IF($J$9=42,'Jeunes Plants'!AA1329,IF($J$9=43,'Jeunes Plants'!AB1329,IF($J$9=44,'Jeunes Plants'!AC1329,IF($J$9=45,'Jeunes Plants'!AD1329,IF($J$9=46,'Jeunes Plants'!AE1329,IF($J$9=47,'Jeunes Plants'!AF1329,IF($J$9=48,'Jeunes Plants'!AG1329,IF($J$9=49,'Jeunes Plants'!AH1329,IF($J$9=50,'Jeunes Plants'!AI1329,IF($J$9=51,'Jeunes Plants'!AJ1329,IF($J$9=52,'Jeunes Plants'!AK1329,IF($J$9=1,'Jeunes Plants'!AL1329,IF($J$9=2,'Jeunes Plants'!AM1329,IF($J$9=3,'Jeunes Plants'!AN1329,IF($J$9=4,'Jeunes Plants'!AO1329,IF($J$9=5,'Jeunes Plants'!AP1329,IF($J$9=6,'Jeunes Plants'!AQ1329,IF($J$9=7,'Jeunes Plants'!AR1329,IF($J$9=8,'Jeunes Plants'!AS1329,IF($J$9=9,'Jeunes Plants'!AT1329,IF($J$9=10,'Jeunes Plants'!AU1329,IF($J$9=11,'Jeunes Plants'!AV1329,IF($J$9=12,'Jeunes Plants'!AW1329,IF($J$9=13,'Jeunes Plants'!AX1329,IF($J$9=14,'Jeunes Plants'!AY1329,IF($J$9=15,'Jeunes Plants'!AZ1329,IF($J$9=16,'Jeunes Plants'!BA1329,IF($J$9=17,'Jeunes Plants'!BB1329,IF($J$9=18,'Jeunes Plants'!BC1329,IF($J$9=19,'Jeunes Plants'!BD1329,IF($J$9=20,'Jeunes Plants'!BE1329,IF($J$9=21,'Jeunes Plants'!BF1329,IF($J$9=22,'Jeunes Plants'!BG1329,IF($J$9=23,'Jeunes Plants'!BH1329,IF($J$9=24,'Jeunes Plants'!BI1329,IF($J$9=25,'Jeunes Plants'!BJ1329,IF($J$9=26,'Jeunes Plants'!BK1329,IF($J$9=27,'Jeunes Plants'!BL1329,IF($J$9=28,'Jeunes Plants'!BM1329,IF($J$9=29,'Jeunes Plants'!BN1329,IF($J$9=30,'Jeunes Plants'!BO1329,IF($J$9=31,'Jeunes Plants'!BP1329,IF($J$9=32,'Jeunes Plants'!BQ1329,IF($J$9=33,'Jeunes Plants'!BR1329,IF($J$9=34,'Jeunes Plants'!BS1329,IF($J$9=35,'Jeunes Plants'!BT1329,))))))))))))))))))))))))))))))))))))))))))))))))))))</f>
        <v>0</v>
      </c>
      <c r="K3454" s="103"/>
    </row>
    <row r="3455" spans="1:11" x14ac:dyDescent="0.25">
      <c r="A3455" s="103">
        <f>'Jeunes Plants'!A1330</f>
        <v>21792</v>
      </c>
      <c r="B3455" s="218"/>
      <c r="C3455" s="219" t="str">
        <f>'Jeunes Plants'!B1330</f>
        <v>DÉPLIANT COUVRE SOL</v>
      </c>
      <c r="D3455" s="219" t="str">
        <f>'Jeunes Plants'!C1330</f>
        <v>OFFERT</v>
      </c>
      <c r="E3455" s="103" t="str">
        <f>'Jeunes Plants'!H1330</f>
        <v xml:space="preserve"> </v>
      </c>
      <c r="F3455" s="218" t="str">
        <f>'Jeunes Plants'!E1330</f>
        <v xml:space="preserve"> </v>
      </c>
      <c r="G3455" s="218" t="str">
        <f>'Jeunes Plants'!N1330</f>
        <v xml:space="preserve"> </v>
      </c>
      <c r="H3455" s="218" t="str">
        <f>'Jeunes Plants'!I1330</f>
        <v xml:space="preserve"> </v>
      </c>
      <c r="I3455" s="103" t="str">
        <f>'Jeunes Plants'!J1330</f>
        <v xml:space="preserve"> </v>
      </c>
      <c r="J3455" s="103">
        <f>IF($J$9=36,'Jeunes Plants'!U1330,IF($J$9=37,'Jeunes Plants'!V1330,IF($J$9=38,'Jeunes Plants'!W1330,IF($J$9=39,'Jeunes Plants'!X1330,IF($J$9=40,'Jeunes Plants'!Y1330,IF($J$9=41,'Jeunes Plants'!Z1330,IF($J$9=42,'Jeunes Plants'!AA1330,IF($J$9=43,'Jeunes Plants'!AB1330,IF($J$9=44,'Jeunes Plants'!AC1330,IF($J$9=45,'Jeunes Plants'!AD1330,IF($J$9=46,'Jeunes Plants'!AE1330,IF($J$9=47,'Jeunes Plants'!AF1330,IF($J$9=48,'Jeunes Plants'!AG1330,IF($J$9=49,'Jeunes Plants'!AH1330,IF($J$9=50,'Jeunes Plants'!AI1330,IF($J$9=51,'Jeunes Plants'!AJ1330,IF($J$9=52,'Jeunes Plants'!AK1330,IF($J$9=1,'Jeunes Plants'!AL1330,IF($J$9=2,'Jeunes Plants'!AM1330,IF($J$9=3,'Jeunes Plants'!AN1330,IF($J$9=4,'Jeunes Plants'!AO1330,IF($J$9=5,'Jeunes Plants'!AP1330,IF($J$9=6,'Jeunes Plants'!AQ1330,IF($J$9=7,'Jeunes Plants'!AR1330,IF($J$9=8,'Jeunes Plants'!AS1330,IF($J$9=9,'Jeunes Plants'!AT1330,IF($J$9=10,'Jeunes Plants'!AU1330,IF($J$9=11,'Jeunes Plants'!AV1330,IF($J$9=12,'Jeunes Plants'!AW1330,IF($J$9=13,'Jeunes Plants'!AX1330,IF($J$9=14,'Jeunes Plants'!AY1330,IF($J$9=15,'Jeunes Plants'!AZ1330,IF($J$9=16,'Jeunes Plants'!BA1330,IF($J$9=17,'Jeunes Plants'!BB1330,IF($J$9=18,'Jeunes Plants'!BC1330,IF($J$9=19,'Jeunes Plants'!BD1330,IF($J$9=20,'Jeunes Plants'!BE1330,IF($J$9=21,'Jeunes Plants'!BF1330,IF($J$9=22,'Jeunes Plants'!BG1330,IF($J$9=23,'Jeunes Plants'!BH1330,IF($J$9=24,'Jeunes Plants'!BI1330,IF($J$9=25,'Jeunes Plants'!BJ1330,IF($J$9=26,'Jeunes Plants'!BK1330,IF($J$9=27,'Jeunes Plants'!BL1330,IF($J$9=28,'Jeunes Plants'!BM1330,IF($J$9=29,'Jeunes Plants'!BN1330,IF($J$9=30,'Jeunes Plants'!BO1330,IF($J$9=31,'Jeunes Plants'!BP1330,IF($J$9=32,'Jeunes Plants'!BQ1330,IF($J$9=33,'Jeunes Plants'!BR1330,IF($J$9=34,'Jeunes Plants'!BS1330,IF($J$9=35,'Jeunes Plants'!BT1330,))))))))))))))))))))))))))))))))))))))))))))))))))))</f>
        <v>0</v>
      </c>
      <c r="K3455" s="103"/>
    </row>
    <row r="3456" spans="1:11" x14ac:dyDescent="0.25">
      <c r="A3456" s="103">
        <f>'Jeunes Plants'!A1331</f>
        <v>21793</v>
      </c>
      <c r="B3456" s="218"/>
      <c r="C3456" s="219" t="str">
        <f>'Jeunes Plants'!B1331</f>
        <v>AFFICHE COUVRE SOL</v>
      </c>
      <c r="D3456" s="219" t="str">
        <f>'Jeunes Plants'!C1331</f>
        <v>OFFERT</v>
      </c>
      <c r="E3456" s="103" t="str">
        <f>'Jeunes Plants'!H1331</f>
        <v xml:space="preserve"> </v>
      </c>
      <c r="F3456" s="218" t="str">
        <f>'Jeunes Plants'!E1331</f>
        <v xml:space="preserve"> </v>
      </c>
      <c r="G3456" s="218" t="str">
        <f>'Jeunes Plants'!N1331</f>
        <v xml:space="preserve"> </v>
      </c>
      <c r="H3456" s="218" t="str">
        <f>'Jeunes Plants'!I1331</f>
        <v xml:space="preserve"> </v>
      </c>
      <c r="I3456" s="103" t="str">
        <f>'Jeunes Plants'!J1331</f>
        <v xml:space="preserve"> </v>
      </c>
      <c r="J3456" s="103">
        <f>IF($J$9=36,'Jeunes Plants'!U1331,IF($J$9=37,'Jeunes Plants'!V1331,IF($J$9=38,'Jeunes Plants'!W1331,IF($J$9=39,'Jeunes Plants'!X1331,IF($J$9=40,'Jeunes Plants'!Y1331,IF($J$9=41,'Jeunes Plants'!Z1331,IF($J$9=42,'Jeunes Plants'!AA1331,IF($J$9=43,'Jeunes Plants'!AB1331,IF($J$9=44,'Jeunes Plants'!AC1331,IF($J$9=45,'Jeunes Plants'!AD1331,IF($J$9=46,'Jeunes Plants'!AE1331,IF($J$9=47,'Jeunes Plants'!AF1331,IF($J$9=48,'Jeunes Plants'!AG1331,IF($J$9=49,'Jeunes Plants'!AH1331,IF($J$9=50,'Jeunes Plants'!AI1331,IF($J$9=51,'Jeunes Plants'!AJ1331,IF($J$9=52,'Jeunes Plants'!AK1331,IF($J$9=1,'Jeunes Plants'!AL1331,IF($J$9=2,'Jeunes Plants'!AM1331,IF($J$9=3,'Jeunes Plants'!AN1331,IF($J$9=4,'Jeunes Plants'!AO1331,IF($J$9=5,'Jeunes Plants'!AP1331,IF($J$9=6,'Jeunes Plants'!AQ1331,IF($J$9=7,'Jeunes Plants'!AR1331,IF($J$9=8,'Jeunes Plants'!AS1331,IF($J$9=9,'Jeunes Plants'!AT1331,IF($J$9=10,'Jeunes Plants'!AU1331,IF($J$9=11,'Jeunes Plants'!AV1331,IF($J$9=12,'Jeunes Plants'!AW1331,IF($J$9=13,'Jeunes Plants'!AX1331,IF($J$9=14,'Jeunes Plants'!AY1331,IF($J$9=15,'Jeunes Plants'!AZ1331,IF($J$9=16,'Jeunes Plants'!BA1331,IF($J$9=17,'Jeunes Plants'!BB1331,IF($J$9=18,'Jeunes Plants'!BC1331,IF($J$9=19,'Jeunes Plants'!BD1331,IF($J$9=20,'Jeunes Plants'!BE1331,IF($J$9=21,'Jeunes Plants'!BF1331,IF($J$9=22,'Jeunes Plants'!BG1331,IF($J$9=23,'Jeunes Plants'!BH1331,IF($J$9=24,'Jeunes Plants'!BI1331,IF($J$9=25,'Jeunes Plants'!BJ1331,IF($J$9=26,'Jeunes Plants'!BK1331,IF($J$9=27,'Jeunes Plants'!BL1331,IF($J$9=28,'Jeunes Plants'!BM1331,IF($J$9=29,'Jeunes Plants'!BN1331,IF($J$9=30,'Jeunes Plants'!BO1331,IF($J$9=31,'Jeunes Plants'!BP1331,IF($J$9=32,'Jeunes Plants'!BQ1331,IF($J$9=33,'Jeunes Plants'!BR1331,IF($J$9=34,'Jeunes Plants'!BS1331,IF($J$9=35,'Jeunes Plants'!BT1331,))))))))))))))))))))))))))))))))))))))))))))))))))))</f>
        <v>0</v>
      </c>
      <c r="K3456" s="103"/>
    </row>
    <row r="3457" spans="1:11" x14ac:dyDescent="0.25">
      <c r="A3457" s="103">
        <f>'Jeunes Plants'!A1332</f>
        <v>13990</v>
      </c>
      <c r="B3457" s="218"/>
      <c r="C3457" s="219" t="str">
        <f>'Jeunes Plants'!B1332</f>
        <v>DÉPLIANT PLANTES AMIES DES ANIMAUX</v>
      </c>
      <c r="D3457" s="219" t="str">
        <f>'Jeunes Plants'!C1332</f>
        <v>OFFERT</v>
      </c>
      <c r="E3457" s="103" t="str">
        <f>'Jeunes Plants'!H1332</f>
        <v xml:space="preserve"> </v>
      </c>
      <c r="F3457" s="218" t="str">
        <f>'Jeunes Plants'!E1332</f>
        <v xml:space="preserve"> </v>
      </c>
      <c r="G3457" s="218" t="str">
        <f>'Jeunes Plants'!N1332</f>
        <v xml:space="preserve"> </v>
      </c>
      <c r="H3457" s="218" t="str">
        <f>'Jeunes Plants'!I1332</f>
        <v xml:space="preserve"> </v>
      </c>
      <c r="I3457" s="103" t="str">
        <f>'Jeunes Plants'!J1332</f>
        <v xml:space="preserve"> </v>
      </c>
      <c r="J3457" s="103">
        <f>IF($J$9=36,'Jeunes Plants'!U1332,IF($J$9=37,'Jeunes Plants'!V1332,IF($J$9=38,'Jeunes Plants'!W1332,IF($J$9=39,'Jeunes Plants'!X1332,IF($J$9=40,'Jeunes Plants'!Y1332,IF($J$9=41,'Jeunes Plants'!Z1332,IF($J$9=42,'Jeunes Plants'!AA1332,IF($J$9=43,'Jeunes Plants'!AB1332,IF($J$9=44,'Jeunes Plants'!AC1332,IF($J$9=45,'Jeunes Plants'!AD1332,IF($J$9=46,'Jeunes Plants'!AE1332,IF($J$9=47,'Jeunes Plants'!AF1332,IF($J$9=48,'Jeunes Plants'!AG1332,IF($J$9=49,'Jeunes Plants'!AH1332,IF($J$9=50,'Jeunes Plants'!AI1332,IF($J$9=51,'Jeunes Plants'!AJ1332,IF($J$9=52,'Jeunes Plants'!AK1332,IF($J$9=1,'Jeunes Plants'!AL1332,IF($J$9=2,'Jeunes Plants'!AM1332,IF($J$9=3,'Jeunes Plants'!AN1332,IF($J$9=4,'Jeunes Plants'!AO1332,IF($J$9=5,'Jeunes Plants'!AP1332,IF($J$9=6,'Jeunes Plants'!AQ1332,IF($J$9=7,'Jeunes Plants'!AR1332,IF($J$9=8,'Jeunes Plants'!AS1332,IF($J$9=9,'Jeunes Plants'!AT1332,IF($J$9=10,'Jeunes Plants'!AU1332,IF($J$9=11,'Jeunes Plants'!AV1332,IF($J$9=12,'Jeunes Plants'!AW1332,IF($J$9=13,'Jeunes Plants'!AX1332,IF($J$9=14,'Jeunes Plants'!AY1332,IF($J$9=15,'Jeunes Plants'!AZ1332,IF($J$9=16,'Jeunes Plants'!BA1332,IF($J$9=17,'Jeunes Plants'!BB1332,IF($J$9=18,'Jeunes Plants'!BC1332,IF($J$9=19,'Jeunes Plants'!BD1332,IF($J$9=20,'Jeunes Plants'!BE1332,IF($J$9=21,'Jeunes Plants'!BF1332,IF($J$9=22,'Jeunes Plants'!BG1332,IF($J$9=23,'Jeunes Plants'!BH1332,IF($J$9=24,'Jeunes Plants'!BI1332,IF($J$9=25,'Jeunes Plants'!BJ1332,IF($J$9=26,'Jeunes Plants'!BK1332,IF($J$9=27,'Jeunes Plants'!BL1332,IF($J$9=28,'Jeunes Plants'!BM1332,IF($J$9=29,'Jeunes Plants'!BN1332,IF($J$9=30,'Jeunes Plants'!BO1332,IF($J$9=31,'Jeunes Plants'!BP1332,IF($J$9=32,'Jeunes Plants'!BQ1332,IF($J$9=33,'Jeunes Plants'!BR1332,IF($J$9=34,'Jeunes Plants'!BS1332,IF($J$9=35,'Jeunes Plants'!BT1332,))))))))))))))))))))))))))))))))))))))))))))))))))))</f>
        <v>0</v>
      </c>
      <c r="K3457" s="103"/>
    </row>
    <row r="3458" spans="1:11" x14ac:dyDescent="0.25">
      <c r="A3458" s="103">
        <f>'Jeunes Plants'!A1333</f>
        <v>13995</v>
      </c>
      <c r="B3458" s="218"/>
      <c r="C3458" s="219" t="str">
        <f>'Jeunes Plants'!B1333</f>
        <v>AFFICHE PLANTES AMIES DES ANIMAUX</v>
      </c>
      <c r="D3458" s="219" t="str">
        <f>'Jeunes Plants'!C1333</f>
        <v>OFFERT</v>
      </c>
      <c r="E3458" s="103" t="str">
        <f>'Jeunes Plants'!H1333</f>
        <v xml:space="preserve"> </v>
      </c>
      <c r="F3458" s="218" t="str">
        <f>'Jeunes Plants'!E1333</f>
        <v xml:space="preserve"> </v>
      </c>
      <c r="G3458" s="218" t="str">
        <f>'Jeunes Plants'!N1333</f>
        <v xml:space="preserve"> </v>
      </c>
      <c r="H3458" s="218" t="str">
        <f>'Jeunes Plants'!I1333</f>
        <v xml:space="preserve"> </v>
      </c>
      <c r="I3458" s="103" t="str">
        <f>'Jeunes Plants'!J1333</f>
        <v xml:space="preserve"> </v>
      </c>
      <c r="J3458" s="103">
        <f>IF($J$9=36,'Jeunes Plants'!U1333,IF($J$9=37,'Jeunes Plants'!V1333,IF($J$9=38,'Jeunes Plants'!W1333,IF($J$9=39,'Jeunes Plants'!X1333,IF($J$9=40,'Jeunes Plants'!Y1333,IF($J$9=41,'Jeunes Plants'!Z1333,IF($J$9=42,'Jeunes Plants'!AA1333,IF($J$9=43,'Jeunes Plants'!AB1333,IF($J$9=44,'Jeunes Plants'!AC1333,IF($J$9=45,'Jeunes Plants'!AD1333,IF($J$9=46,'Jeunes Plants'!AE1333,IF($J$9=47,'Jeunes Plants'!AF1333,IF($J$9=48,'Jeunes Plants'!AG1333,IF($J$9=49,'Jeunes Plants'!AH1333,IF($J$9=50,'Jeunes Plants'!AI1333,IF($J$9=51,'Jeunes Plants'!AJ1333,IF($J$9=52,'Jeunes Plants'!AK1333,IF($J$9=1,'Jeunes Plants'!AL1333,IF($J$9=2,'Jeunes Plants'!AM1333,IF($J$9=3,'Jeunes Plants'!AN1333,IF($J$9=4,'Jeunes Plants'!AO1333,IF($J$9=5,'Jeunes Plants'!AP1333,IF($J$9=6,'Jeunes Plants'!AQ1333,IF($J$9=7,'Jeunes Plants'!AR1333,IF($J$9=8,'Jeunes Plants'!AS1333,IF($J$9=9,'Jeunes Plants'!AT1333,IF($J$9=10,'Jeunes Plants'!AU1333,IF($J$9=11,'Jeunes Plants'!AV1333,IF($J$9=12,'Jeunes Plants'!AW1333,IF($J$9=13,'Jeunes Plants'!AX1333,IF($J$9=14,'Jeunes Plants'!AY1333,IF($J$9=15,'Jeunes Plants'!AZ1333,IF($J$9=16,'Jeunes Plants'!BA1333,IF($J$9=17,'Jeunes Plants'!BB1333,IF($J$9=18,'Jeunes Plants'!BC1333,IF($J$9=19,'Jeunes Plants'!BD1333,IF($J$9=20,'Jeunes Plants'!BE1333,IF($J$9=21,'Jeunes Plants'!BF1333,IF($J$9=22,'Jeunes Plants'!BG1333,IF($J$9=23,'Jeunes Plants'!BH1333,IF($J$9=24,'Jeunes Plants'!BI1333,IF($J$9=25,'Jeunes Plants'!BJ1333,IF($J$9=26,'Jeunes Plants'!BK1333,IF($J$9=27,'Jeunes Plants'!BL1333,IF($J$9=28,'Jeunes Plants'!BM1333,IF($J$9=29,'Jeunes Plants'!BN1333,IF($J$9=30,'Jeunes Plants'!BO1333,IF($J$9=31,'Jeunes Plants'!BP1333,IF($J$9=32,'Jeunes Plants'!BQ1333,IF($J$9=33,'Jeunes Plants'!BR1333,IF($J$9=34,'Jeunes Plants'!BS1333,IF($J$9=35,'Jeunes Plants'!BT1333,))))))))))))))))))))))))))))))))))))))))))))))))))))</f>
        <v>0</v>
      </c>
      <c r="K3458" s="103"/>
    </row>
    <row r="3459" spans="1:11" x14ac:dyDescent="0.25">
      <c r="A3459" s="103">
        <f>'Jeunes Plants'!A1334</f>
        <v>15062</v>
      </c>
      <c r="B3459" s="218"/>
      <c r="C3459" s="219" t="str">
        <f>'Jeunes Plants'!B1334</f>
        <v>DÉPLIANT PLANTES BIEN-ÊTRE</v>
      </c>
      <c r="D3459" s="219" t="str">
        <f>'Jeunes Plants'!C1334</f>
        <v>OFFERT</v>
      </c>
      <c r="E3459" s="103" t="str">
        <f>'Jeunes Plants'!H1334</f>
        <v xml:space="preserve"> </v>
      </c>
      <c r="F3459" s="218" t="str">
        <f>'Jeunes Plants'!E1334</f>
        <v xml:space="preserve"> </v>
      </c>
      <c r="G3459" s="218" t="str">
        <f>'Jeunes Plants'!N1334</f>
        <v xml:space="preserve"> </v>
      </c>
      <c r="H3459" s="218" t="str">
        <f>'Jeunes Plants'!I1334</f>
        <v xml:space="preserve"> </v>
      </c>
      <c r="I3459" s="103" t="str">
        <f>'Jeunes Plants'!J1334</f>
        <v xml:space="preserve"> </v>
      </c>
      <c r="J3459" s="103">
        <f>IF($J$9=36,'Jeunes Plants'!U1334,IF($J$9=37,'Jeunes Plants'!V1334,IF($J$9=38,'Jeunes Plants'!W1334,IF($J$9=39,'Jeunes Plants'!X1334,IF($J$9=40,'Jeunes Plants'!Y1334,IF($J$9=41,'Jeunes Plants'!Z1334,IF($J$9=42,'Jeunes Plants'!AA1334,IF($J$9=43,'Jeunes Plants'!AB1334,IF($J$9=44,'Jeunes Plants'!AC1334,IF($J$9=45,'Jeunes Plants'!AD1334,IF($J$9=46,'Jeunes Plants'!AE1334,IF($J$9=47,'Jeunes Plants'!AF1334,IF($J$9=48,'Jeunes Plants'!AG1334,IF($J$9=49,'Jeunes Plants'!AH1334,IF($J$9=50,'Jeunes Plants'!AI1334,IF($J$9=51,'Jeunes Plants'!AJ1334,IF($J$9=52,'Jeunes Plants'!AK1334,IF($J$9=1,'Jeunes Plants'!AL1334,IF($J$9=2,'Jeunes Plants'!AM1334,IF($J$9=3,'Jeunes Plants'!AN1334,IF($J$9=4,'Jeunes Plants'!AO1334,IF($J$9=5,'Jeunes Plants'!AP1334,IF($J$9=6,'Jeunes Plants'!AQ1334,IF($J$9=7,'Jeunes Plants'!AR1334,IF($J$9=8,'Jeunes Plants'!AS1334,IF($J$9=9,'Jeunes Plants'!AT1334,IF($J$9=10,'Jeunes Plants'!AU1334,IF($J$9=11,'Jeunes Plants'!AV1334,IF($J$9=12,'Jeunes Plants'!AW1334,IF($J$9=13,'Jeunes Plants'!AX1334,IF($J$9=14,'Jeunes Plants'!AY1334,IF($J$9=15,'Jeunes Plants'!AZ1334,IF($J$9=16,'Jeunes Plants'!BA1334,IF($J$9=17,'Jeunes Plants'!BB1334,IF($J$9=18,'Jeunes Plants'!BC1334,IF($J$9=19,'Jeunes Plants'!BD1334,IF($J$9=20,'Jeunes Plants'!BE1334,IF($J$9=21,'Jeunes Plants'!BF1334,IF($J$9=22,'Jeunes Plants'!BG1334,IF($J$9=23,'Jeunes Plants'!BH1334,IF($J$9=24,'Jeunes Plants'!BI1334,IF($J$9=25,'Jeunes Plants'!BJ1334,IF($J$9=26,'Jeunes Plants'!BK1334,IF($J$9=27,'Jeunes Plants'!BL1334,IF($J$9=28,'Jeunes Plants'!BM1334,IF($J$9=29,'Jeunes Plants'!BN1334,IF($J$9=30,'Jeunes Plants'!BO1334,IF($J$9=31,'Jeunes Plants'!BP1334,IF($J$9=32,'Jeunes Plants'!BQ1334,IF($J$9=33,'Jeunes Plants'!BR1334,IF($J$9=34,'Jeunes Plants'!BS1334,IF($J$9=35,'Jeunes Plants'!BT1334,))))))))))))))))))))))))))))))))))))))))))))))))))))</f>
        <v>0</v>
      </c>
      <c r="K3459" s="103"/>
    </row>
    <row r="3460" spans="1:11" x14ac:dyDescent="0.25">
      <c r="A3460" s="103">
        <f>'Jeunes Plants'!A1335</f>
        <v>15063</v>
      </c>
      <c r="B3460" s="218"/>
      <c r="C3460" s="219" t="str">
        <f>'Jeunes Plants'!B1335</f>
        <v>AFFICHE PLANTES BIEN-ÊTRE</v>
      </c>
      <c r="D3460" s="219" t="str">
        <f>'Jeunes Plants'!C1335</f>
        <v>OFFERT</v>
      </c>
      <c r="E3460" s="103" t="str">
        <f>'Jeunes Plants'!H1335</f>
        <v xml:space="preserve"> </v>
      </c>
      <c r="F3460" s="218" t="str">
        <f>'Jeunes Plants'!E1335</f>
        <v xml:space="preserve"> </v>
      </c>
      <c r="G3460" s="218" t="str">
        <f>'Jeunes Plants'!N1335</f>
        <v xml:space="preserve"> </v>
      </c>
      <c r="H3460" s="218" t="str">
        <f>'Jeunes Plants'!I1335</f>
        <v xml:space="preserve"> </v>
      </c>
      <c r="I3460" s="103" t="str">
        <f>'Jeunes Plants'!J1335</f>
        <v xml:space="preserve"> </v>
      </c>
      <c r="J3460" s="103">
        <f>IF($J$9=36,'Jeunes Plants'!U1335,IF($J$9=37,'Jeunes Plants'!V1335,IF($J$9=38,'Jeunes Plants'!W1335,IF($J$9=39,'Jeunes Plants'!X1335,IF($J$9=40,'Jeunes Plants'!Y1335,IF($J$9=41,'Jeunes Plants'!Z1335,IF($J$9=42,'Jeunes Plants'!AA1335,IF($J$9=43,'Jeunes Plants'!AB1335,IF($J$9=44,'Jeunes Plants'!AC1335,IF($J$9=45,'Jeunes Plants'!AD1335,IF($J$9=46,'Jeunes Plants'!AE1335,IF($J$9=47,'Jeunes Plants'!AF1335,IF($J$9=48,'Jeunes Plants'!AG1335,IF($J$9=49,'Jeunes Plants'!AH1335,IF($J$9=50,'Jeunes Plants'!AI1335,IF($J$9=51,'Jeunes Plants'!AJ1335,IF($J$9=52,'Jeunes Plants'!AK1335,IF($J$9=1,'Jeunes Plants'!AL1335,IF($J$9=2,'Jeunes Plants'!AM1335,IF($J$9=3,'Jeunes Plants'!AN1335,IF($J$9=4,'Jeunes Plants'!AO1335,IF($J$9=5,'Jeunes Plants'!AP1335,IF($J$9=6,'Jeunes Plants'!AQ1335,IF($J$9=7,'Jeunes Plants'!AR1335,IF($J$9=8,'Jeunes Plants'!AS1335,IF($J$9=9,'Jeunes Plants'!AT1335,IF($J$9=10,'Jeunes Plants'!AU1335,IF($J$9=11,'Jeunes Plants'!AV1335,IF($J$9=12,'Jeunes Plants'!AW1335,IF($J$9=13,'Jeunes Plants'!AX1335,IF($J$9=14,'Jeunes Plants'!AY1335,IF($J$9=15,'Jeunes Plants'!AZ1335,IF($J$9=16,'Jeunes Plants'!BA1335,IF($J$9=17,'Jeunes Plants'!BB1335,IF($J$9=18,'Jeunes Plants'!BC1335,IF($J$9=19,'Jeunes Plants'!BD1335,IF($J$9=20,'Jeunes Plants'!BE1335,IF($J$9=21,'Jeunes Plants'!BF1335,IF($J$9=22,'Jeunes Plants'!BG1335,IF($J$9=23,'Jeunes Plants'!BH1335,IF($J$9=24,'Jeunes Plants'!BI1335,IF($J$9=25,'Jeunes Plants'!BJ1335,IF($J$9=26,'Jeunes Plants'!BK1335,IF($J$9=27,'Jeunes Plants'!BL1335,IF($J$9=28,'Jeunes Plants'!BM1335,IF($J$9=29,'Jeunes Plants'!BN1335,IF($J$9=30,'Jeunes Plants'!BO1335,IF($J$9=31,'Jeunes Plants'!BP1335,IF($J$9=32,'Jeunes Plants'!BQ1335,IF($J$9=33,'Jeunes Plants'!BR1335,IF($J$9=34,'Jeunes Plants'!BS1335,IF($J$9=35,'Jeunes Plants'!BT1335,))))))))))))))))))))))))))))))))))))))))))))))))))))</f>
        <v>0</v>
      </c>
      <c r="K3460" s="103"/>
    </row>
    <row r="3461" spans="1:11" x14ac:dyDescent="0.25">
      <c r="A3461" s="103">
        <f>'Jeunes Plants'!A1336</f>
        <v>26716</v>
      </c>
      <c r="B3461" s="218"/>
      <c r="C3461" s="219" t="str">
        <f>'Jeunes Plants'!B1336</f>
        <v>DÉPLIANT ANTI-MOUSTIQUE</v>
      </c>
      <c r="D3461" s="219" t="str">
        <f>'Jeunes Plants'!C1336</f>
        <v>OFFERT</v>
      </c>
      <c r="E3461" s="103" t="str">
        <f>'Jeunes Plants'!H1336</f>
        <v xml:space="preserve"> </v>
      </c>
      <c r="F3461" s="218" t="str">
        <f>'Jeunes Plants'!E1336</f>
        <v xml:space="preserve"> </v>
      </c>
      <c r="G3461" s="218" t="str">
        <f>'Jeunes Plants'!N1336</f>
        <v xml:space="preserve"> </v>
      </c>
      <c r="H3461" s="218" t="str">
        <f>'Jeunes Plants'!I1336</f>
        <v xml:space="preserve"> </v>
      </c>
      <c r="I3461" s="103" t="str">
        <f>'Jeunes Plants'!J1336</f>
        <v xml:space="preserve"> </v>
      </c>
      <c r="J3461" s="103">
        <f>IF($J$9=36,'Jeunes Plants'!U1336,IF($J$9=37,'Jeunes Plants'!V1336,IF($J$9=38,'Jeunes Plants'!W1336,IF($J$9=39,'Jeunes Plants'!X1336,IF($J$9=40,'Jeunes Plants'!Y1336,IF($J$9=41,'Jeunes Plants'!Z1336,IF($J$9=42,'Jeunes Plants'!AA1336,IF($J$9=43,'Jeunes Plants'!AB1336,IF($J$9=44,'Jeunes Plants'!AC1336,IF($J$9=45,'Jeunes Plants'!AD1336,IF($J$9=46,'Jeunes Plants'!AE1336,IF($J$9=47,'Jeunes Plants'!AF1336,IF($J$9=48,'Jeunes Plants'!AG1336,IF($J$9=49,'Jeunes Plants'!AH1336,IF($J$9=50,'Jeunes Plants'!AI1336,IF($J$9=51,'Jeunes Plants'!AJ1336,IF($J$9=52,'Jeunes Plants'!AK1336,IF($J$9=1,'Jeunes Plants'!AL1336,IF($J$9=2,'Jeunes Plants'!AM1336,IF($J$9=3,'Jeunes Plants'!AN1336,IF($J$9=4,'Jeunes Plants'!AO1336,IF($J$9=5,'Jeunes Plants'!AP1336,IF($J$9=6,'Jeunes Plants'!AQ1336,IF($J$9=7,'Jeunes Plants'!AR1336,IF($J$9=8,'Jeunes Plants'!AS1336,IF($J$9=9,'Jeunes Plants'!AT1336,IF($J$9=10,'Jeunes Plants'!AU1336,IF($J$9=11,'Jeunes Plants'!AV1336,IF($J$9=12,'Jeunes Plants'!AW1336,IF($J$9=13,'Jeunes Plants'!AX1336,IF($J$9=14,'Jeunes Plants'!AY1336,IF($J$9=15,'Jeunes Plants'!AZ1336,IF($J$9=16,'Jeunes Plants'!BA1336,IF($J$9=17,'Jeunes Plants'!BB1336,IF($J$9=18,'Jeunes Plants'!BC1336,IF($J$9=19,'Jeunes Plants'!BD1336,IF($J$9=20,'Jeunes Plants'!BE1336,IF($J$9=21,'Jeunes Plants'!BF1336,IF($J$9=22,'Jeunes Plants'!BG1336,IF($J$9=23,'Jeunes Plants'!BH1336,IF($J$9=24,'Jeunes Plants'!BI1336,IF($J$9=25,'Jeunes Plants'!BJ1336,IF($J$9=26,'Jeunes Plants'!BK1336,IF($J$9=27,'Jeunes Plants'!BL1336,IF($J$9=28,'Jeunes Plants'!BM1336,IF($J$9=29,'Jeunes Plants'!BN1336,IF($J$9=30,'Jeunes Plants'!BO1336,IF($J$9=31,'Jeunes Plants'!BP1336,IF($J$9=32,'Jeunes Plants'!BQ1336,IF($J$9=33,'Jeunes Plants'!BR1336,IF($J$9=34,'Jeunes Plants'!BS1336,IF($J$9=35,'Jeunes Plants'!BT1336,))))))))))))))))))))))))))))))))))))))))))))))))))))</f>
        <v>0</v>
      </c>
      <c r="K3461" s="103"/>
    </row>
    <row r="3462" spans="1:11" x14ac:dyDescent="0.25">
      <c r="A3462" s="103">
        <f>'Jeunes Plants'!A1337</f>
        <v>26717</v>
      </c>
      <c r="B3462" s="218"/>
      <c r="C3462" s="219" t="str">
        <f>'Jeunes Plants'!B1337</f>
        <v>AFFICHE ANTI-MOUSTIQUE</v>
      </c>
      <c r="D3462" s="219" t="str">
        <f>'Jeunes Plants'!C1337</f>
        <v>OFFERT</v>
      </c>
      <c r="E3462" s="103" t="str">
        <f>'Jeunes Plants'!H1337</f>
        <v xml:space="preserve"> </v>
      </c>
      <c r="F3462" s="218" t="str">
        <f>'Jeunes Plants'!E1337</f>
        <v xml:space="preserve"> </v>
      </c>
      <c r="G3462" s="218" t="str">
        <f>'Jeunes Plants'!N1337</f>
        <v xml:space="preserve"> </v>
      </c>
      <c r="H3462" s="218" t="str">
        <f>'Jeunes Plants'!I1337</f>
        <v xml:space="preserve"> </v>
      </c>
      <c r="I3462" s="103" t="str">
        <f>'Jeunes Plants'!J1337</f>
        <v xml:space="preserve"> </v>
      </c>
      <c r="J3462" s="103">
        <f>IF($J$9=36,'Jeunes Plants'!U1337,IF($J$9=37,'Jeunes Plants'!V1337,IF($J$9=38,'Jeunes Plants'!W1337,IF($J$9=39,'Jeunes Plants'!X1337,IF($J$9=40,'Jeunes Plants'!Y1337,IF($J$9=41,'Jeunes Plants'!Z1337,IF($J$9=42,'Jeunes Plants'!AA1337,IF($J$9=43,'Jeunes Plants'!AB1337,IF($J$9=44,'Jeunes Plants'!AC1337,IF($J$9=45,'Jeunes Plants'!AD1337,IF($J$9=46,'Jeunes Plants'!AE1337,IF($J$9=47,'Jeunes Plants'!AF1337,IF($J$9=48,'Jeunes Plants'!AG1337,IF($J$9=49,'Jeunes Plants'!AH1337,IF($J$9=50,'Jeunes Plants'!AI1337,IF($J$9=51,'Jeunes Plants'!AJ1337,IF($J$9=52,'Jeunes Plants'!AK1337,IF($J$9=1,'Jeunes Plants'!AL1337,IF($J$9=2,'Jeunes Plants'!AM1337,IF($J$9=3,'Jeunes Plants'!AN1337,IF($J$9=4,'Jeunes Plants'!AO1337,IF($J$9=5,'Jeunes Plants'!AP1337,IF($J$9=6,'Jeunes Plants'!AQ1337,IF($J$9=7,'Jeunes Plants'!AR1337,IF($J$9=8,'Jeunes Plants'!AS1337,IF($J$9=9,'Jeunes Plants'!AT1337,IF($J$9=10,'Jeunes Plants'!AU1337,IF($J$9=11,'Jeunes Plants'!AV1337,IF($J$9=12,'Jeunes Plants'!AW1337,IF($J$9=13,'Jeunes Plants'!AX1337,IF($J$9=14,'Jeunes Plants'!AY1337,IF($J$9=15,'Jeunes Plants'!AZ1337,IF($J$9=16,'Jeunes Plants'!BA1337,IF($J$9=17,'Jeunes Plants'!BB1337,IF($J$9=18,'Jeunes Plants'!BC1337,IF($J$9=19,'Jeunes Plants'!BD1337,IF($J$9=20,'Jeunes Plants'!BE1337,IF($J$9=21,'Jeunes Plants'!BF1337,IF($J$9=22,'Jeunes Plants'!BG1337,IF($J$9=23,'Jeunes Plants'!BH1337,IF($J$9=24,'Jeunes Plants'!BI1337,IF($J$9=25,'Jeunes Plants'!BJ1337,IF($J$9=26,'Jeunes Plants'!BK1337,IF($J$9=27,'Jeunes Plants'!BL1337,IF($J$9=28,'Jeunes Plants'!BM1337,IF($J$9=29,'Jeunes Plants'!BN1337,IF($J$9=30,'Jeunes Plants'!BO1337,IF($J$9=31,'Jeunes Plants'!BP1337,IF($J$9=32,'Jeunes Plants'!BQ1337,IF($J$9=33,'Jeunes Plants'!BR1337,IF($J$9=34,'Jeunes Plants'!BS1337,IF($J$9=35,'Jeunes Plants'!BT1337,))))))))))))))))))))))))))))))))))))))))))))))))))))</f>
        <v>0</v>
      </c>
      <c r="K3462" s="103"/>
    </row>
    <row r="3463" spans="1:11" x14ac:dyDescent="0.25">
      <c r="A3463" s="103">
        <f>'Jeunes Plants'!A1338</f>
        <v>13392</v>
      </c>
      <c r="B3463" s="218"/>
      <c r="C3463" s="219" t="str">
        <f>'Jeunes Plants'!B1338</f>
        <v>DÉPLIANT PLANTES UTILES AU JARDIN</v>
      </c>
      <c r="D3463" s="219" t="str">
        <f>'Jeunes Plants'!C1338</f>
        <v>OFFERT</v>
      </c>
      <c r="E3463" s="103" t="str">
        <f>'Jeunes Plants'!H1338</f>
        <v xml:space="preserve"> </v>
      </c>
      <c r="F3463" s="218" t="str">
        <f>'Jeunes Plants'!E1338</f>
        <v xml:space="preserve"> </v>
      </c>
      <c r="G3463" s="218" t="str">
        <f>'Jeunes Plants'!N1338</f>
        <v xml:space="preserve"> </v>
      </c>
      <c r="H3463" s="218" t="str">
        <f>'Jeunes Plants'!I1338</f>
        <v xml:space="preserve"> </v>
      </c>
      <c r="I3463" s="103" t="str">
        <f>'Jeunes Plants'!J1338</f>
        <v xml:space="preserve"> </v>
      </c>
      <c r="J3463" s="103">
        <f>IF($J$9=36,'Jeunes Plants'!U1338,IF($J$9=37,'Jeunes Plants'!V1338,IF($J$9=38,'Jeunes Plants'!W1338,IF($J$9=39,'Jeunes Plants'!X1338,IF($J$9=40,'Jeunes Plants'!Y1338,IF($J$9=41,'Jeunes Plants'!Z1338,IF($J$9=42,'Jeunes Plants'!AA1338,IF($J$9=43,'Jeunes Plants'!AB1338,IF($J$9=44,'Jeunes Plants'!AC1338,IF($J$9=45,'Jeunes Plants'!AD1338,IF($J$9=46,'Jeunes Plants'!AE1338,IF($J$9=47,'Jeunes Plants'!AF1338,IF($J$9=48,'Jeunes Plants'!AG1338,IF($J$9=49,'Jeunes Plants'!AH1338,IF($J$9=50,'Jeunes Plants'!AI1338,IF($J$9=51,'Jeunes Plants'!AJ1338,IF($J$9=52,'Jeunes Plants'!AK1338,IF($J$9=1,'Jeunes Plants'!AL1338,IF($J$9=2,'Jeunes Plants'!AM1338,IF($J$9=3,'Jeunes Plants'!AN1338,IF($J$9=4,'Jeunes Plants'!AO1338,IF($J$9=5,'Jeunes Plants'!AP1338,IF($J$9=6,'Jeunes Plants'!AQ1338,IF($J$9=7,'Jeunes Plants'!AR1338,IF($J$9=8,'Jeunes Plants'!AS1338,IF($J$9=9,'Jeunes Plants'!AT1338,IF($J$9=10,'Jeunes Plants'!AU1338,IF($J$9=11,'Jeunes Plants'!AV1338,IF($J$9=12,'Jeunes Plants'!AW1338,IF($J$9=13,'Jeunes Plants'!AX1338,IF($J$9=14,'Jeunes Plants'!AY1338,IF($J$9=15,'Jeunes Plants'!AZ1338,IF($J$9=16,'Jeunes Plants'!BA1338,IF($J$9=17,'Jeunes Plants'!BB1338,IF($J$9=18,'Jeunes Plants'!BC1338,IF($J$9=19,'Jeunes Plants'!BD1338,IF($J$9=20,'Jeunes Plants'!BE1338,IF($J$9=21,'Jeunes Plants'!BF1338,IF($J$9=22,'Jeunes Plants'!BG1338,IF($J$9=23,'Jeunes Plants'!BH1338,IF($J$9=24,'Jeunes Plants'!BI1338,IF($J$9=25,'Jeunes Plants'!BJ1338,IF($J$9=26,'Jeunes Plants'!BK1338,IF($J$9=27,'Jeunes Plants'!BL1338,IF($J$9=28,'Jeunes Plants'!BM1338,IF($J$9=29,'Jeunes Plants'!BN1338,IF($J$9=30,'Jeunes Plants'!BO1338,IF($J$9=31,'Jeunes Plants'!BP1338,IF($J$9=32,'Jeunes Plants'!BQ1338,IF($J$9=33,'Jeunes Plants'!BR1338,IF($J$9=34,'Jeunes Plants'!BS1338,IF($J$9=35,'Jeunes Plants'!BT1338,))))))))))))))))))))))))))))))))))))))))))))))))))))</f>
        <v>0</v>
      </c>
      <c r="K3463" s="103"/>
    </row>
    <row r="3464" spans="1:11" x14ac:dyDescent="0.25">
      <c r="A3464" s="103">
        <f>'Jeunes Plants'!A1339</f>
        <v>13994</v>
      </c>
      <c r="B3464" s="218"/>
      <c r="C3464" s="219" t="str">
        <f>'Jeunes Plants'!B1339</f>
        <v>AFFICHE PLANTES UTILES AU JARDIN</v>
      </c>
      <c r="D3464" s="219" t="str">
        <f>'Jeunes Plants'!C1339</f>
        <v>OFFERT</v>
      </c>
      <c r="E3464" s="103" t="str">
        <f>'Jeunes Plants'!H1339</f>
        <v xml:space="preserve"> </v>
      </c>
      <c r="F3464" s="218" t="str">
        <f>'Jeunes Plants'!E1339</f>
        <v xml:space="preserve"> </v>
      </c>
      <c r="G3464" s="218" t="str">
        <f>'Jeunes Plants'!N1339</f>
        <v xml:space="preserve"> </v>
      </c>
      <c r="H3464" s="218" t="str">
        <f>'Jeunes Plants'!I1339</f>
        <v xml:space="preserve"> </v>
      </c>
      <c r="I3464" s="103" t="str">
        <f>'Jeunes Plants'!J1339</f>
        <v xml:space="preserve"> </v>
      </c>
      <c r="J3464" s="103">
        <f>IF($J$9=36,'Jeunes Plants'!U1339,IF($J$9=37,'Jeunes Plants'!V1339,IF($J$9=38,'Jeunes Plants'!W1339,IF($J$9=39,'Jeunes Plants'!X1339,IF($J$9=40,'Jeunes Plants'!Y1339,IF($J$9=41,'Jeunes Plants'!Z1339,IF($J$9=42,'Jeunes Plants'!AA1339,IF($J$9=43,'Jeunes Plants'!AB1339,IF($J$9=44,'Jeunes Plants'!AC1339,IF($J$9=45,'Jeunes Plants'!AD1339,IF($J$9=46,'Jeunes Plants'!AE1339,IF($J$9=47,'Jeunes Plants'!AF1339,IF($J$9=48,'Jeunes Plants'!AG1339,IF($J$9=49,'Jeunes Plants'!AH1339,IF($J$9=50,'Jeunes Plants'!AI1339,IF($J$9=51,'Jeunes Plants'!AJ1339,IF($J$9=52,'Jeunes Plants'!AK1339,IF($J$9=1,'Jeunes Plants'!AL1339,IF($J$9=2,'Jeunes Plants'!AM1339,IF($J$9=3,'Jeunes Plants'!AN1339,IF($J$9=4,'Jeunes Plants'!AO1339,IF($J$9=5,'Jeunes Plants'!AP1339,IF($J$9=6,'Jeunes Plants'!AQ1339,IF($J$9=7,'Jeunes Plants'!AR1339,IF($J$9=8,'Jeunes Plants'!AS1339,IF($J$9=9,'Jeunes Plants'!AT1339,IF($J$9=10,'Jeunes Plants'!AU1339,IF($J$9=11,'Jeunes Plants'!AV1339,IF($J$9=12,'Jeunes Plants'!AW1339,IF($J$9=13,'Jeunes Plants'!AX1339,IF($J$9=14,'Jeunes Plants'!AY1339,IF($J$9=15,'Jeunes Plants'!AZ1339,IF($J$9=16,'Jeunes Plants'!BA1339,IF($J$9=17,'Jeunes Plants'!BB1339,IF($J$9=18,'Jeunes Plants'!BC1339,IF($J$9=19,'Jeunes Plants'!BD1339,IF($J$9=20,'Jeunes Plants'!BE1339,IF($J$9=21,'Jeunes Plants'!BF1339,IF($J$9=22,'Jeunes Plants'!BG1339,IF($J$9=23,'Jeunes Plants'!BH1339,IF($J$9=24,'Jeunes Plants'!BI1339,IF($J$9=25,'Jeunes Plants'!BJ1339,IF($J$9=26,'Jeunes Plants'!BK1339,IF($J$9=27,'Jeunes Plants'!BL1339,IF($J$9=28,'Jeunes Plants'!BM1339,IF($J$9=29,'Jeunes Plants'!BN1339,IF($J$9=30,'Jeunes Plants'!BO1339,IF($J$9=31,'Jeunes Plants'!BP1339,IF($J$9=32,'Jeunes Plants'!BQ1339,IF($J$9=33,'Jeunes Plants'!BR1339,IF($J$9=34,'Jeunes Plants'!BS1339,IF($J$9=35,'Jeunes Plants'!BT1339,))))))))))))))))))))))))))))))))))))))))))))))))))))</f>
        <v>0</v>
      </c>
      <c r="K3464" s="103"/>
    </row>
    <row r="3465" spans="1:11" x14ac:dyDescent="0.25">
      <c r="A3465" s="103">
        <f>'Jeunes Plants'!A1340</f>
        <v>13394</v>
      </c>
      <c r="B3465" s="218"/>
      <c r="C3465" s="219" t="str">
        <f>'Jeunes Plants'!B1340</f>
        <v>DÉPLIANT SAVEURS SURPRENANTES</v>
      </c>
      <c r="D3465" s="219" t="str">
        <f>'Jeunes Plants'!C1340</f>
        <v>OFFERT</v>
      </c>
      <c r="E3465" s="103" t="str">
        <f>'Jeunes Plants'!H1340</f>
        <v xml:space="preserve"> </v>
      </c>
      <c r="F3465" s="218" t="str">
        <f>'Jeunes Plants'!E1340</f>
        <v xml:space="preserve"> </v>
      </c>
      <c r="G3465" s="218" t="str">
        <f>'Jeunes Plants'!N1340</f>
        <v xml:space="preserve"> </v>
      </c>
      <c r="H3465" s="218" t="str">
        <f>'Jeunes Plants'!I1340</f>
        <v xml:space="preserve"> </v>
      </c>
      <c r="I3465" s="103" t="str">
        <f>'Jeunes Plants'!J1340</f>
        <v xml:space="preserve"> </v>
      </c>
      <c r="J3465" s="103">
        <f>IF($J$9=36,'Jeunes Plants'!U1340,IF($J$9=37,'Jeunes Plants'!V1340,IF($J$9=38,'Jeunes Plants'!W1340,IF($J$9=39,'Jeunes Plants'!X1340,IF($J$9=40,'Jeunes Plants'!Y1340,IF($J$9=41,'Jeunes Plants'!Z1340,IF($J$9=42,'Jeunes Plants'!AA1340,IF($J$9=43,'Jeunes Plants'!AB1340,IF($J$9=44,'Jeunes Plants'!AC1340,IF($J$9=45,'Jeunes Plants'!AD1340,IF($J$9=46,'Jeunes Plants'!AE1340,IF($J$9=47,'Jeunes Plants'!AF1340,IF($J$9=48,'Jeunes Plants'!AG1340,IF($J$9=49,'Jeunes Plants'!AH1340,IF($J$9=50,'Jeunes Plants'!AI1340,IF($J$9=51,'Jeunes Plants'!AJ1340,IF($J$9=52,'Jeunes Plants'!AK1340,IF($J$9=1,'Jeunes Plants'!AL1340,IF($J$9=2,'Jeunes Plants'!AM1340,IF($J$9=3,'Jeunes Plants'!AN1340,IF($J$9=4,'Jeunes Plants'!AO1340,IF($J$9=5,'Jeunes Plants'!AP1340,IF($J$9=6,'Jeunes Plants'!AQ1340,IF($J$9=7,'Jeunes Plants'!AR1340,IF($J$9=8,'Jeunes Plants'!AS1340,IF($J$9=9,'Jeunes Plants'!AT1340,IF($J$9=10,'Jeunes Plants'!AU1340,IF($J$9=11,'Jeunes Plants'!AV1340,IF($J$9=12,'Jeunes Plants'!AW1340,IF($J$9=13,'Jeunes Plants'!AX1340,IF($J$9=14,'Jeunes Plants'!AY1340,IF($J$9=15,'Jeunes Plants'!AZ1340,IF($J$9=16,'Jeunes Plants'!BA1340,IF($J$9=17,'Jeunes Plants'!BB1340,IF($J$9=18,'Jeunes Plants'!BC1340,IF($J$9=19,'Jeunes Plants'!BD1340,IF($J$9=20,'Jeunes Plants'!BE1340,IF($J$9=21,'Jeunes Plants'!BF1340,IF($J$9=22,'Jeunes Plants'!BG1340,IF($J$9=23,'Jeunes Plants'!BH1340,IF($J$9=24,'Jeunes Plants'!BI1340,IF($J$9=25,'Jeunes Plants'!BJ1340,IF($J$9=26,'Jeunes Plants'!BK1340,IF($J$9=27,'Jeunes Plants'!BL1340,IF($J$9=28,'Jeunes Plants'!BM1340,IF($J$9=29,'Jeunes Plants'!BN1340,IF($J$9=30,'Jeunes Plants'!BO1340,IF($J$9=31,'Jeunes Plants'!BP1340,IF($J$9=32,'Jeunes Plants'!BQ1340,IF($J$9=33,'Jeunes Plants'!BR1340,IF($J$9=34,'Jeunes Plants'!BS1340,IF($J$9=35,'Jeunes Plants'!BT1340,))))))))))))))))))))))))))))))))))))))))))))))))))))</f>
        <v>0</v>
      </c>
      <c r="K3465" s="103"/>
    </row>
    <row r="3466" spans="1:11" x14ac:dyDescent="0.25">
      <c r="A3466" s="103">
        <f>'Jeunes Plants'!A1341</f>
        <v>13993</v>
      </c>
      <c r="B3466" s="218"/>
      <c r="C3466" s="219" t="str">
        <f>'Jeunes Plants'!B1341</f>
        <v>AFFICHE SAVEURS SURPRENANTES</v>
      </c>
      <c r="D3466" s="219" t="str">
        <f>'Jeunes Plants'!C1341</f>
        <v>OFFERT</v>
      </c>
      <c r="E3466" s="103" t="str">
        <f>'Jeunes Plants'!H1341</f>
        <v xml:space="preserve"> </v>
      </c>
      <c r="F3466" s="218" t="str">
        <f>'Jeunes Plants'!E1341</f>
        <v xml:space="preserve"> </v>
      </c>
      <c r="G3466" s="218" t="str">
        <f>'Jeunes Plants'!N1341</f>
        <v xml:space="preserve"> </v>
      </c>
      <c r="H3466" s="218" t="str">
        <f>'Jeunes Plants'!I1341</f>
        <v xml:space="preserve"> </v>
      </c>
      <c r="I3466" s="103" t="str">
        <f>'Jeunes Plants'!J1341</f>
        <v xml:space="preserve"> </v>
      </c>
      <c r="J3466" s="103">
        <f>IF($J$9=36,'Jeunes Plants'!U1341,IF($J$9=37,'Jeunes Plants'!V1341,IF($J$9=38,'Jeunes Plants'!W1341,IF($J$9=39,'Jeunes Plants'!X1341,IF($J$9=40,'Jeunes Plants'!Y1341,IF($J$9=41,'Jeunes Plants'!Z1341,IF($J$9=42,'Jeunes Plants'!AA1341,IF($J$9=43,'Jeunes Plants'!AB1341,IF($J$9=44,'Jeunes Plants'!AC1341,IF($J$9=45,'Jeunes Plants'!AD1341,IF($J$9=46,'Jeunes Plants'!AE1341,IF($J$9=47,'Jeunes Plants'!AF1341,IF($J$9=48,'Jeunes Plants'!AG1341,IF($J$9=49,'Jeunes Plants'!AH1341,IF($J$9=50,'Jeunes Plants'!AI1341,IF($J$9=51,'Jeunes Plants'!AJ1341,IF($J$9=52,'Jeunes Plants'!AK1341,IF($J$9=1,'Jeunes Plants'!AL1341,IF($J$9=2,'Jeunes Plants'!AM1341,IF($J$9=3,'Jeunes Plants'!AN1341,IF($J$9=4,'Jeunes Plants'!AO1341,IF($J$9=5,'Jeunes Plants'!AP1341,IF($J$9=6,'Jeunes Plants'!AQ1341,IF($J$9=7,'Jeunes Plants'!AR1341,IF($J$9=8,'Jeunes Plants'!AS1341,IF($J$9=9,'Jeunes Plants'!AT1341,IF($J$9=10,'Jeunes Plants'!AU1341,IF($J$9=11,'Jeunes Plants'!AV1341,IF($J$9=12,'Jeunes Plants'!AW1341,IF($J$9=13,'Jeunes Plants'!AX1341,IF($J$9=14,'Jeunes Plants'!AY1341,IF($J$9=15,'Jeunes Plants'!AZ1341,IF($J$9=16,'Jeunes Plants'!BA1341,IF($J$9=17,'Jeunes Plants'!BB1341,IF($J$9=18,'Jeunes Plants'!BC1341,IF($J$9=19,'Jeunes Plants'!BD1341,IF($J$9=20,'Jeunes Plants'!BE1341,IF($J$9=21,'Jeunes Plants'!BF1341,IF($J$9=22,'Jeunes Plants'!BG1341,IF($J$9=23,'Jeunes Plants'!BH1341,IF($J$9=24,'Jeunes Plants'!BI1341,IF($J$9=25,'Jeunes Plants'!BJ1341,IF($J$9=26,'Jeunes Plants'!BK1341,IF($J$9=27,'Jeunes Plants'!BL1341,IF($J$9=28,'Jeunes Plants'!BM1341,IF($J$9=29,'Jeunes Plants'!BN1341,IF($J$9=30,'Jeunes Plants'!BO1341,IF($J$9=31,'Jeunes Plants'!BP1341,IF($J$9=32,'Jeunes Plants'!BQ1341,IF($J$9=33,'Jeunes Plants'!BR1341,IF($J$9=34,'Jeunes Plants'!BS1341,IF($J$9=35,'Jeunes Plants'!BT1341,))))))))))))))))))))))))))))))))))))))))))))))))))))</f>
        <v>0</v>
      </c>
      <c r="K3466" s="103"/>
    </row>
    <row r="3467" spans="1:11" x14ac:dyDescent="0.25">
      <c r="A3467" s="103">
        <f>'Jeunes Plants'!A1342</f>
        <v>13991</v>
      </c>
      <c r="B3467" s="218"/>
      <c r="C3467" s="219" t="str">
        <f>'Jeunes Plants'!B1342</f>
        <v>DÉPLIANT CARRE POTAGER</v>
      </c>
      <c r="D3467" s="219" t="str">
        <f>'Jeunes Plants'!C1342</f>
        <v>OFFERT</v>
      </c>
      <c r="E3467" s="103" t="str">
        <f>'Jeunes Plants'!H1342</f>
        <v xml:space="preserve"> </v>
      </c>
      <c r="F3467" s="218" t="str">
        <f>'Jeunes Plants'!E1342</f>
        <v xml:space="preserve"> </v>
      </c>
      <c r="G3467" s="218" t="str">
        <f>'Jeunes Plants'!N1342</f>
        <v xml:space="preserve"> </v>
      </c>
      <c r="H3467" s="218" t="str">
        <f>'Jeunes Plants'!I1342</f>
        <v xml:space="preserve"> </v>
      </c>
      <c r="I3467" s="103" t="str">
        <f>'Jeunes Plants'!J1342</f>
        <v xml:space="preserve"> </v>
      </c>
      <c r="J3467" s="103">
        <f>IF($J$9=36,'Jeunes Plants'!U1342,IF($J$9=37,'Jeunes Plants'!V1342,IF($J$9=38,'Jeunes Plants'!W1342,IF($J$9=39,'Jeunes Plants'!X1342,IF($J$9=40,'Jeunes Plants'!Y1342,IF($J$9=41,'Jeunes Plants'!Z1342,IF($J$9=42,'Jeunes Plants'!AA1342,IF($J$9=43,'Jeunes Plants'!AB1342,IF($J$9=44,'Jeunes Plants'!AC1342,IF($J$9=45,'Jeunes Plants'!AD1342,IF($J$9=46,'Jeunes Plants'!AE1342,IF($J$9=47,'Jeunes Plants'!AF1342,IF($J$9=48,'Jeunes Plants'!AG1342,IF($J$9=49,'Jeunes Plants'!AH1342,IF($J$9=50,'Jeunes Plants'!AI1342,IF($J$9=51,'Jeunes Plants'!AJ1342,IF($J$9=52,'Jeunes Plants'!AK1342,IF($J$9=1,'Jeunes Plants'!AL1342,IF($J$9=2,'Jeunes Plants'!AM1342,IF($J$9=3,'Jeunes Plants'!AN1342,IF($J$9=4,'Jeunes Plants'!AO1342,IF($J$9=5,'Jeunes Plants'!AP1342,IF($J$9=6,'Jeunes Plants'!AQ1342,IF($J$9=7,'Jeunes Plants'!AR1342,IF($J$9=8,'Jeunes Plants'!AS1342,IF($J$9=9,'Jeunes Plants'!AT1342,IF($J$9=10,'Jeunes Plants'!AU1342,IF($J$9=11,'Jeunes Plants'!AV1342,IF($J$9=12,'Jeunes Plants'!AW1342,IF($J$9=13,'Jeunes Plants'!AX1342,IF($J$9=14,'Jeunes Plants'!AY1342,IF($J$9=15,'Jeunes Plants'!AZ1342,IF($J$9=16,'Jeunes Plants'!BA1342,IF($J$9=17,'Jeunes Plants'!BB1342,IF($J$9=18,'Jeunes Plants'!BC1342,IF($J$9=19,'Jeunes Plants'!BD1342,IF($J$9=20,'Jeunes Plants'!BE1342,IF($J$9=21,'Jeunes Plants'!BF1342,IF($J$9=22,'Jeunes Plants'!BG1342,IF($J$9=23,'Jeunes Plants'!BH1342,IF($J$9=24,'Jeunes Plants'!BI1342,IF($J$9=25,'Jeunes Plants'!BJ1342,IF($J$9=26,'Jeunes Plants'!BK1342,IF($J$9=27,'Jeunes Plants'!BL1342,IF($J$9=28,'Jeunes Plants'!BM1342,IF($J$9=29,'Jeunes Plants'!BN1342,IF($J$9=30,'Jeunes Plants'!BO1342,IF($J$9=31,'Jeunes Plants'!BP1342,IF($J$9=32,'Jeunes Plants'!BQ1342,IF($J$9=33,'Jeunes Plants'!BR1342,IF($J$9=34,'Jeunes Plants'!BS1342,IF($J$9=35,'Jeunes Plants'!BT1342,))))))))))))))))))))))))))))))))))))))))))))))))))))</f>
        <v>0</v>
      </c>
      <c r="K3467" s="103"/>
    </row>
    <row r="3468" spans="1:11" x14ac:dyDescent="0.25">
      <c r="A3468" s="103">
        <f>'Jeunes Plants'!A1343</f>
        <v>13414</v>
      </c>
      <c r="B3468" s="218"/>
      <c r="C3468" s="219" t="str">
        <f>'Jeunes Plants'!B1343</f>
        <v>AFFICHE CARRE POTAGER</v>
      </c>
      <c r="D3468" s="219" t="str">
        <f>'Jeunes Plants'!C1343</f>
        <v>OFFERT</v>
      </c>
      <c r="E3468" s="103" t="str">
        <f>'Jeunes Plants'!H1343</f>
        <v xml:space="preserve"> </v>
      </c>
      <c r="F3468" s="218" t="str">
        <f>'Jeunes Plants'!E1343</f>
        <v xml:space="preserve"> </v>
      </c>
      <c r="G3468" s="218" t="str">
        <f>'Jeunes Plants'!N1343</f>
        <v xml:space="preserve"> </v>
      </c>
      <c r="H3468" s="218" t="str">
        <f>'Jeunes Plants'!I1343</f>
        <v xml:space="preserve"> </v>
      </c>
      <c r="I3468" s="103" t="str">
        <f>'Jeunes Plants'!J1343</f>
        <v xml:space="preserve"> </v>
      </c>
      <c r="J3468" s="103">
        <f>IF($J$9=36,'Jeunes Plants'!U1343,IF($J$9=37,'Jeunes Plants'!V1343,IF($J$9=38,'Jeunes Plants'!W1343,IF($J$9=39,'Jeunes Plants'!X1343,IF($J$9=40,'Jeunes Plants'!Y1343,IF($J$9=41,'Jeunes Plants'!Z1343,IF($J$9=42,'Jeunes Plants'!AA1343,IF($J$9=43,'Jeunes Plants'!AB1343,IF($J$9=44,'Jeunes Plants'!AC1343,IF($J$9=45,'Jeunes Plants'!AD1343,IF($J$9=46,'Jeunes Plants'!AE1343,IF($J$9=47,'Jeunes Plants'!AF1343,IF($J$9=48,'Jeunes Plants'!AG1343,IF($J$9=49,'Jeunes Plants'!AH1343,IF($J$9=50,'Jeunes Plants'!AI1343,IF($J$9=51,'Jeunes Plants'!AJ1343,IF($J$9=52,'Jeunes Plants'!AK1343,IF($J$9=1,'Jeunes Plants'!AL1343,IF($J$9=2,'Jeunes Plants'!AM1343,IF($J$9=3,'Jeunes Plants'!AN1343,IF($J$9=4,'Jeunes Plants'!AO1343,IF($J$9=5,'Jeunes Plants'!AP1343,IF($J$9=6,'Jeunes Plants'!AQ1343,IF($J$9=7,'Jeunes Plants'!AR1343,IF($J$9=8,'Jeunes Plants'!AS1343,IF($J$9=9,'Jeunes Plants'!AT1343,IF($J$9=10,'Jeunes Plants'!AU1343,IF($J$9=11,'Jeunes Plants'!AV1343,IF($J$9=12,'Jeunes Plants'!AW1343,IF($J$9=13,'Jeunes Plants'!AX1343,IF($J$9=14,'Jeunes Plants'!AY1343,IF($J$9=15,'Jeunes Plants'!AZ1343,IF($J$9=16,'Jeunes Plants'!BA1343,IF($J$9=17,'Jeunes Plants'!BB1343,IF($J$9=18,'Jeunes Plants'!BC1343,IF($J$9=19,'Jeunes Plants'!BD1343,IF($J$9=20,'Jeunes Plants'!BE1343,IF($J$9=21,'Jeunes Plants'!BF1343,IF($J$9=22,'Jeunes Plants'!BG1343,IF($J$9=23,'Jeunes Plants'!BH1343,IF($J$9=24,'Jeunes Plants'!BI1343,IF($J$9=25,'Jeunes Plants'!BJ1343,IF($J$9=26,'Jeunes Plants'!BK1343,IF($J$9=27,'Jeunes Plants'!BL1343,IF($J$9=28,'Jeunes Plants'!BM1343,IF($J$9=29,'Jeunes Plants'!BN1343,IF($J$9=30,'Jeunes Plants'!BO1343,IF($J$9=31,'Jeunes Plants'!BP1343,IF($J$9=32,'Jeunes Plants'!BQ1343,IF($J$9=33,'Jeunes Plants'!BR1343,IF($J$9=34,'Jeunes Plants'!BS1343,IF($J$9=35,'Jeunes Plants'!BT1343,))))))))))))))))))))))))))))))))))))))))))))))))))))</f>
        <v>0</v>
      </c>
      <c r="K3468" s="103"/>
    </row>
    <row r="3469" spans="1:11" x14ac:dyDescent="0.25">
      <c r="A3469" s="103">
        <f>'Jeunes Plants'!A1344</f>
        <v>22653</v>
      </c>
      <c r="B3469" s="218"/>
      <c r="C3469" s="219" t="str">
        <f>'Jeunes Plants'!B1344</f>
        <v>DÉPLIANT PATATE DOUCE</v>
      </c>
      <c r="D3469" s="219" t="str">
        <f>'Jeunes Plants'!C1344</f>
        <v>OFFERT</v>
      </c>
      <c r="E3469" s="103" t="str">
        <f>'Jeunes Plants'!H1344</f>
        <v xml:space="preserve"> </v>
      </c>
      <c r="F3469" s="218" t="str">
        <f>'Jeunes Plants'!E1344</f>
        <v xml:space="preserve"> </v>
      </c>
      <c r="G3469" s="218" t="str">
        <f>'Jeunes Plants'!N1344</f>
        <v xml:space="preserve"> </v>
      </c>
      <c r="H3469" s="218" t="str">
        <f>'Jeunes Plants'!I1344</f>
        <v xml:space="preserve"> </v>
      </c>
      <c r="I3469" s="103" t="str">
        <f>'Jeunes Plants'!J1344</f>
        <v xml:space="preserve"> </v>
      </c>
      <c r="J3469" s="103">
        <f>IF($J$9=36,'Jeunes Plants'!U1344,IF($J$9=37,'Jeunes Plants'!V1344,IF($J$9=38,'Jeunes Plants'!W1344,IF($J$9=39,'Jeunes Plants'!X1344,IF($J$9=40,'Jeunes Plants'!Y1344,IF($J$9=41,'Jeunes Plants'!Z1344,IF($J$9=42,'Jeunes Plants'!AA1344,IF($J$9=43,'Jeunes Plants'!AB1344,IF($J$9=44,'Jeunes Plants'!AC1344,IF($J$9=45,'Jeunes Plants'!AD1344,IF($J$9=46,'Jeunes Plants'!AE1344,IF($J$9=47,'Jeunes Plants'!AF1344,IF($J$9=48,'Jeunes Plants'!AG1344,IF($J$9=49,'Jeunes Plants'!AH1344,IF($J$9=50,'Jeunes Plants'!AI1344,IF($J$9=51,'Jeunes Plants'!AJ1344,IF($J$9=52,'Jeunes Plants'!AK1344,IF($J$9=1,'Jeunes Plants'!AL1344,IF($J$9=2,'Jeunes Plants'!AM1344,IF($J$9=3,'Jeunes Plants'!AN1344,IF($J$9=4,'Jeunes Plants'!AO1344,IF($J$9=5,'Jeunes Plants'!AP1344,IF($J$9=6,'Jeunes Plants'!AQ1344,IF($J$9=7,'Jeunes Plants'!AR1344,IF($J$9=8,'Jeunes Plants'!AS1344,IF($J$9=9,'Jeunes Plants'!AT1344,IF($J$9=10,'Jeunes Plants'!AU1344,IF($J$9=11,'Jeunes Plants'!AV1344,IF($J$9=12,'Jeunes Plants'!AW1344,IF($J$9=13,'Jeunes Plants'!AX1344,IF($J$9=14,'Jeunes Plants'!AY1344,IF($J$9=15,'Jeunes Plants'!AZ1344,IF($J$9=16,'Jeunes Plants'!BA1344,IF($J$9=17,'Jeunes Plants'!BB1344,IF($J$9=18,'Jeunes Plants'!BC1344,IF($J$9=19,'Jeunes Plants'!BD1344,IF($J$9=20,'Jeunes Plants'!BE1344,IF($J$9=21,'Jeunes Plants'!BF1344,IF($J$9=22,'Jeunes Plants'!BG1344,IF($J$9=23,'Jeunes Plants'!BH1344,IF($J$9=24,'Jeunes Plants'!BI1344,IF($J$9=25,'Jeunes Plants'!BJ1344,IF($J$9=26,'Jeunes Plants'!BK1344,IF($J$9=27,'Jeunes Plants'!BL1344,IF($J$9=28,'Jeunes Plants'!BM1344,IF($J$9=29,'Jeunes Plants'!BN1344,IF($J$9=30,'Jeunes Plants'!BO1344,IF($J$9=31,'Jeunes Plants'!BP1344,IF($J$9=32,'Jeunes Plants'!BQ1344,IF($J$9=33,'Jeunes Plants'!BR1344,IF($J$9=34,'Jeunes Plants'!BS1344,IF($J$9=35,'Jeunes Plants'!BT1344,))))))))))))))))))))))))))))))))))))))))))))))))))))</f>
        <v>0</v>
      </c>
      <c r="K3469" s="103"/>
    </row>
    <row r="3470" spans="1:11" x14ac:dyDescent="0.25">
      <c r="A3470" s="103">
        <f>'Jeunes Plants'!A1345</f>
        <v>23038</v>
      </c>
      <c r="B3470" s="218"/>
      <c r="C3470" s="219" t="str">
        <f>'Jeunes Plants'!B1345</f>
        <v>AFFICHE PATATE DOUCE</v>
      </c>
      <c r="D3470" s="219" t="str">
        <f>'Jeunes Plants'!C1345</f>
        <v>OFFERT</v>
      </c>
      <c r="E3470" s="103" t="str">
        <f>'Jeunes Plants'!H1345</f>
        <v xml:space="preserve"> </v>
      </c>
      <c r="F3470" s="218" t="str">
        <f>'Jeunes Plants'!E1345</f>
        <v xml:space="preserve"> </v>
      </c>
      <c r="G3470" s="218" t="str">
        <f>'Jeunes Plants'!N1345</f>
        <v xml:space="preserve"> </v>
      </c>
      <c r="H3470" s="218" t="str">
        <f>'Jeunes Plants'!I1345</f>
        <v xml:space="preserve"> </v>
      </c>
      <c r="I3470" s="103" t="str">
        <f>'Jeunes Plants'!J1345</f>
        <v xml:space="preserve"> </v>
      </c>
      <c r="J3470" s="103">
        <f>IF($J$9=36,'Jeunes Plants'!U1345,IF($J$9=37,'Jeunes Plants'!V1345,IF($J$9=38,'Jeunes Plants'!W1345,IF($J$9=39,'Jeunes Plants'!X1345,IF($J$9=40,'Jeunes Plants'!Y1345,IF($J$9=41,'Jeunes Plants'!Z1345,IF($J$9=42,'Jeunes Plants'!AA1345,IF($J$9=43,'Jeunes Plants'!AB1345,IF($J$9=44,'Jeunes Plants'!AC1345,IF($J$9=45,'Jeunes Plants'!AD1345,IF($J$9=46,'Jeunes Plants'!AE1345,IF($J$9=47,'Jeunes Plants'!AF1345,IF($J$9=48,'Jeunes Plants'!AG1345,IF($J$9=49,'Jeunes Plants'!AH1345,IF($J$9=50,'Jeunes Plants'!AI1345,IF($J$9=51,'Jeunes Plants'!AJ1345,IF($J$9=52,'Jeunes Plants'!AK1345,IF($J$9=1,'Jeunes Plants'!AL1345,IF($J$9=2,'Jeunes Plants'!AM1345,IF($J$9=3,'Jeunes Plants'!AN1345,IF($J$9=4,'Jeunes Plants'!AO1345,IF($J$9=5,'Jeunes Plants'!AP1345,IF($J$9=6,'Jeunes Plants'!AQ1345,IF($J$9=7,'Jeunes Plants'!AR1345,IF($J$9=8,'Jeunes Plants'!AS1345,IF($J$9=9,'Jeunes Plants'!AT1345,IF($J$9=10,'Jeunes Plants'!AU1345,IF($J$9=11,'Jeunes Plants'!AV1345,IF($J$9=12,'Jeunes Plants'!AW1345,IF($J$9=13,'Jeunes Plants'!AX1345,IF($J$9=14,'Jeunes Plants'!AY1345,IF($J$9=15,'Jeunes Plants'!AZ1345,IF($J$9=16,'Jeunes Plants'!BA1345,IF($J$9=17,'Jeunes Plants'!BB1345,IF($J$9=18,'Jeunes Plants'!BC1345,IF($J$9=19,'Jeunes Plants'!BD1345,IF($J$9=20,'Jeunes Plants'!BE1345,IF($J$9=21,'Jeunes Plants'!BF1345,IF($J$9=22,'Jeunes Plants'!BG1345,IF($J$9=23,'Jeunes Plants'!BH1345,IF($J$9=24,'Jeunes Plants'!BI1345,IF($J$9=25,'Jeunes Plants'!BJ1345,IF($J$9=26,'Jeunes Plants'!BK1345,IF($J$9=27,'Jeunes Plants'!BL1345,IF($J$9=28,'Jeunes Plants'!BM1345,IF($J$9=29,'Jeunes Plants'!BN1345,IF($J$9=30,'Jeunes Plants'!BO1345,IF($J$9=31,'Jeunes Plants'!BP1345,IF($J$9=32,'Jeunes Plants'!BQ1345,IF($J$9=33,'Jeunes Plants'!BR1345,IF($J$9=34,'Jeunes Plants'!BS1345,IF($J$9=35,'Jeunes Plants'!BT1345,))))))))))))))))))))))))))))))))))))))))))))))))))))</f>
        <v>0</v>
      </c>
      <c r="K3470" s="103"/>
    </row>
    <row r="3471" spans="1:11" x14ac:dyDescent="0.25">
      <c r="A3471" s="457"/>
      <c r="B3471" s="458"/>
      <c r="C3471" s="457"/>
      <c r="D3471" s="457"/>
      <c r="E3471" s="457"/>
      <c r="F3471" s="459"/>
      <c r="G3471" s="457"/>
      <c r="H3471" s="457"/>
      <c r="I3471" s="457"/>
      <c r="J3471" s="457"/>
      <c r="K3471" s="460"/>
    </row>
    <row r="3472" spans="1:11" ht="21" x14ac:dyDescent="0.35">
      <c r="A3472" s="457"/>
      <c r="B3472" s="461"/>
      <c r="C3472" s="539" t="s">
        <v>1580</v>
      </c>
      <c r="D3472" s="540"/>
      <c r="E3472" s="457"/>
      <c r="F3472" s="462"/>
      <c r="G3472" s="463"/>
      <c r="H3472" s="464"/>
      <c r="I3472" s="465"/>
      <c r="J3472" s="466" t="s">
        <v>1581</v>
      </c>
      <c r="K3472" s="467">
        <f>SUBTOTAL(9,J14:J3446)-SUM(D3473:D3475)</f>
        <v>0</v>
      </c>
    </row>
    <row r="3473" spans="1:11" ht="18.75" x14ac:dyDescent="0.3">
      <c r="A3473" s="457"/>
      <c r="B3473" s="461"/>
      <c r="C3473" s="468" t="s">
        <v>1582</v>
      </c>
      <c r="D3473" s="469">
        <f>J35+J59+J92+J1305+J1319+J1347+J1366+J1413+J1443+J1579+J1780+J1846+J1870+J1903+J2984+J2998+J3026+J3045+J3092+J3122</f>
        <v>0</v>
      </c>
      <c r="E3473" s="457"/>
      <c r="F3473" s="459"/>
      <c r="G3473" s="470"/>
      <c r="H3473" s="471"/>
      <c r="I3473" s="471"/>
      <c r="J3473" s="472" t="s">
        <v>1583</v>
      </c>
      <c r="K3473" s="473">
        <f>K3472-K3477-K3480</f>
        <v>0</v>
      </c>
    </row>
    <row r="3474" spans="1:11" ht="18.75" x14ac:dyDescent="0.3">
      <c r="A3474" s="457"/>
      <c r="B3474" s="457"/>
      <c r="C3474" s="474" t="s">
        <v>1584</v>
      </c>
      <c r="D3474" s="475">
        <f>J33+J57+J94+J1303+J1317+J1345+J1364+J1411+J1441+J1577+J1778+J1844+J1868+J1905+J2982+J2996+J3024+J3043+J3090+J3120</f>
        <v>0</v>
      </c>
      <c r="E3474" s="476"/>
      <c r="F3474" s="477"/>
      <c r="G3474" s="478"/>
      <c r="H3474" s="479"/>
      <c r="I3474" s="479"/>
      <c r="J3474" s="480" t="s">
        <v>1585</v>
      </c>
      <c r="K3474" s="473">
        <f>J216</f>
        <v>0</v>
      </c>
    </row>
    <row r="3475" spans="1:11" ht="18.75" x14ac:dyDescent="0.3">
      <c r="A3475" s="457"/>
      <c r="B3475" s="458"/>
      <c r="C3475" s="474" t="s">
        <v>1586</v>
      </c>
      <c r="D3475" s="475">
        <f>J65+J69+J73+J81+J85+J90+J1876+J1880+J1884+J1892+J1896+J1901</f>
        <v>0</v>
      </c>
      <c r="E3475" s="476"/>
      <c r="F3475" s="477"/>
      <c r="G3475" s="478"/>
      <c r="H3475" s="481"/>
      <c r="I3475" s="482"/>
      <c r="J3475" s="483" t="s">
        <v>1587</v>
      </c>
      <c r="K3475" s="473">
        <f>SUMIFS(J14:J3446,G14:G3446,"M6")</f>
        <v>0</v>
      </c>
    </row>
    <row r="3476" spans="1:11" ht="18.75" x14ac:dyDescent="0.3">
      <c r="A3476" s="457"/>
      <c r="B3476" s="458"/>
      <c r="C3476" s="457"/>
      <c r="D3476" s="457"/>
      <c r="E3476" s="476"/>
      <c r="F3476" s="477"/>
      <c r="G3476" s="477"/>
      <c r="H3476" s="477"/>
      <c r="I3476" s="477"/>
      <c r="J3476" s="484"/>
      <c r="K3476" s="485"/>
    </row>
    <row r="3477" spans="1:11" ht="18.75" x14ac:dyDescent="0.3">
      <c r="A3477" s="14"/>
      <c r="B3477" s="14"/>
      <c r="C3477" s="14"/>
      <c r="D3477" s="14"/>
      <c r="E3477" s="476"/>
      <c r="F3477" s="459"/>
      <c r="G3477" s="470"/>
      <c r="H3477" s="486"/>
      <c r="I3477" s="487"/>
      <c r="J3477" s="488" t="s">
        <v>1589</v>
      </c>
      <c r="K3477" s="473">
        <f>J1581+J1750+J1771+J1782+J416+J2094</f>
        <v>0</v>
      </c>
    </row>
    <row r="3478" spans="1:11" ht="18.75" x14ac:dyDescent="0.3">
      <c r="A3478" s="14"/>
      <c r="B3478" s="14"/>
      <c r="C3478" s="14"/>
      <c r="D3478" s="14"/>
      <c r="E3478" s="476"/>
      <c r="F3478" s="489"/>
      <c r="G3478" s="490"/>
      <c r="H3478" s="491"/>
      <c r="I3478" s="491"/>
      <c r="J3478" s="492" t="s">
        <v>1590</v>
      </c>
      <c r="K3478" s="473">
        <f>J1771</f>
        <v>0</v>
      </c>
    </row>
    <row r="3479" spans="1:11" ht="18.75" x14ac:dyDescent="0.3">
      <c r="A3479" s="14"/>
      <c r="B3479" s="14"/>
      <c r="C3479" s="14"/>
      <c r="D3479" s="14"/>
      <c r="E3479" s="476"/>
      <c r="F3479" s="477"/>
      <c r="G3479" s="479"/>
      <c r="H3479" s="477"/>
      <c r="I3479" s="477"/>
      <c r="J3479" s="484"/>
      <c r="K3479" s="485"/>
    </row>
    <row r="3480" spans="1:11" ht="18.75" x14ac:dyDescent="0.3">
      <c r="A3480" s="14"/>
      <c r="B3480" s="14"/>
      <c r="C3480" s="14"/>
      <c r="D3480" s="14"/>
      <c r="E3480" s="476"/>
      <c r="F3480" s="459"/>
      <c r="G3480" s="470"/>
      <c r="H3480" s="486"/>
      <c r="I3480" s="487"/>
      <c r="J3480" s="488" t="s">
        <v>1591</v>
      </c>
      <c r="K3480" s="473">
        <f>J3279+J3446</f>
        <v>0</v>
      </c>
    </row>
    <row r="3481" spans="1:11" ht="18.75" x14ac:dyDescent="0.3">
      <c r="A3481" s="14"/>
      <c r="B3481" s="14"/>
      <c r="C3481" s="14"/>
      <c r="D3481" s="14"/>
      <c r="E3481" s="476"/>
      <c r="F3481" s="477"/>
      <c r="G3481" s="478"/>
      <c r="H3481" s="479"/>
      <c r="I3481" s="479"/>
      <c r="J3481" s="480" t="s">
        <v>2147</v>
      </c>
      <c r="K3481" s="473">
        <f>J3279</f>
        <v>0</v>
      </c>
    </row>
    <row r="3482" spans="1:11" ht="18.75" x14ac:dyDescent="0.3">
      <c r="A3482" s="14"/>
      <c r="B3482" s="14"/>
      <c r="C3482" s="493" t="s">
        <v>1592</v>
      </c>
      <c r="D3482" s="541">
        <f ca="1">TODAY()</f>
        <v>45904</v>
      </c>
      <c r="E3482" s="541"/>
      <c r="F3482" s="477"/>
      <c r="G3482" s="478"/>
      <c r="H3482" s="479"/>
      <c r="I3482" s="479"/>
      <c r="J3482" s="480" t="s">
        <v>2148</v>
      </c>
      <c r="K3482" s="473">
        <f>J3446</f>
        <v>0</v>
      </c>
    </row>
    <row r="3483" spans="1:11" ht="18.75" x14ac:dyDescent="0.3">
      <c r="A3483" s="14"/>
      <c r="B3483" s="14"/>
      <c r="C3483" s="14"/>
      <c r="D3483" s="14"/>
      <c r="E3483" s="476"/>
      <c r="F3483" s="459"/>
      <c r="G3483" s="457"/>
      <c r="H3483" s="457"/>
      <c r="I3483" s="457"/>
      <c r="J3483" s="457"/>
      <c r="K3483" s="460"/>
    </row>
    <row r="3484" spans="1:11" ht="18.75" x14ac:dyDescent="0.3">
      <c r="E3484" s="105"/>
      <c r="F3484" s="104"/>
      <c r="G3484" s="105"/>
      <c r="H3484" s="105"/>
    </row>
    <row r="3485" spans="1:11" ht="18.75" x14ac:dyDescent="0.3">
      <c r="E3485" s="105"/>
      <c r="F3485" s="104"/>
      <c r="G3485" s="105"/>
      <c r="H3485" s="105"/>
      <c r="I3485" s="105"/>
      <c r="J3485" s="105"/>
      <c r="K3485" s="106"/>
    </row>
  </sheetData>
  <sheetProtection algorithmName="SHA-512" hashValue="dk1jFsnuaWMkBQ5Q3TkZ9ST0wmKJxTb36DH26BBUIrfhPJivEEKiy8n5Vbzdf6y2qDedBu8+r1TU/tbt7sVjJw==" saltValue="05UbwG+LUN7mE1Lvk/EyZg==" spinCount="100000" sheet="1" objects="1" scenarios="1" autoFilter="0"/>
  <autoFilter ref="A13:K3470" xr:uid="{5CAC7CF1-5F32-4650-9CE0-79FB47C8879E}"/>
  <mergeCells count="11">
    <mergeCell ref="C3472:D3472"/>
    <mergeCell ref="D3482:E3482"/>
    <mergeCell ref="A2:K2"/>
    <mergeCell ref="E9:I10"/>
    <mergeCell ref="C10:D11"/>
    <mergeCell ref="F3:J3"/>
    <mergeCell ref="F4:J4"/>
    <mergeCell ref="F5:J5"/>
    <mergeCell ref="C7:J7"/>
    <mergeCell ref="J9:J10"/>
    <mergeCell ref="A10:B10"/>
  </mergeCells>
  <conditionalFormatting sqref="A2 A3:C5 E3:E5 K3:K5 A6:K6 C7 K7 A7:B9 D8:K8 D9:E9 J9:K9 A10 C10 K10 A11:B11 E11:K11 A12:K13 E3474:E3485 C3482:E3482 F3484:H3484 F3485:K3485">
    <cfRule type="cellIs" dxfId="20" priority="21" operator="equal">
      <formula>0</formula>
    </cfRule>
  </conditionalFormatting>
  <conditionalFormatting sqref="A3471:K3471 E3472:K3473 A3475:B3476 F3478 K3478">
    <cfRule type="cellIs" dxfId="19" priority="18" operator="equal">
      <formula>0</formula>
    </cfRule>
  </conditionalFormatting>
  <conditionalFormatting sqref="C3472 C3473:D3475">
    <cfRule type="cellIs" dxfId="18" priority="14" operator="equal">
      <formula>0</formula>
    </cfRule>
  </conditionalFormatting>
  <conditionalFormatting sqref="D3473:D3475">
    <cfRule type="cellIs" dxfId="17" priority="15" operator="equal">
      <formula>"1 AFFICHE + 1 DEPLIANT"</formula>
    </cfRule>
    <cfRule type="cellIs" dxfId="16" priority="16" operator="equal">
      <formula>"1 DEPLIANT PAS D'AFFICHE"</formula>
    </cfRule>
  </conditionalFormatting>
  <conditionalFormatting sqref="F3474:J3474 J3475 J3476:K3476">
    <cfRule type="cellIs" dxfId="15" priority="13" operator="equal">
      <formula>0</formula>
    </cfRule>
  </conditionalFormatting>
  <conditionalFormatting sqref="F3477:K3477">
    <cfRule type="cellIs" dxfId="14" priority="19" operator="equal">
      <formula>0</formula>
    </cfRule>
  </conditionalFormatting>
  <conditionalFormatting sqref="F3479:K3482">
    <cfRule type="cellIs" dxfId="13" priority="12" operator="equal">
      <formula>0</formula>
    </cfRule>
  </conditionalFormatting>
  <conditionalFormatting sqref="K3:K11">
    <cfRule type="cellIs" dxfId="12" priority="23" operator="equal">
      <formula>"ERREUR"</formula>
    </cfRule>
  </conditionalFormatting>
  <conditionalFormatting sqref="K13">
    <cfRule type="cellIs" dxfId="11" priority="22" operator="equal">
      <formula>"ERREUR"</formula>
    </cfRule>
  </conditionalFormatting>
  <conditionalFormatting sqref="K3474:K3475">
    <cfRule type="cellIs" dxfId="10" priority="7" operator="equal">
      <formula>0</formula>
    </cfRule>
  </conditionalFormatting>
  <conditionalFormatting sqref="K3481">
    <cfRule type="cellIs" dxfId="9" priority="17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FA763-B1C1-4E7F-B357-0B54F3469E2E}">
  <sheetPr codeName="Feuil11"/>
  <dimension ref="A1:BR24"/>
  <sheetViews>
    <sheetView workbookViewId="0">
      <selection activeCell="J26" sqref="J26"/>
    </sheetView>
  </sheetViews>
  <sheetFormatPr baseColWidth="10" defaultRowHeight="15" x14ac:dyDescent="0.25"/>
  <cols>
    <col min="5" max="10" width="11.42578125" style="68"/>
  </cols>
  <sheetData>
    <row r="1" spans="1:70" x14ac:dyDescent="0.25">
      <c r="E1"/>
      <c r="F1"/>
      <c r="G1"/>
      <c r="H1"/>
      <c r="I1"/>
      <c r="J1"/>
    </row>
    <row r="2" spans="1:70" x14ac:dyDescent="0.25">
      <c r="E2"/>
      <c r="F2"/>
      <c r="G2"/>
      <c r="H2"/>
      <c r="I2"/>
      <c r="J2"/>
    </row>
    <row r="3" spans="1:70" x14ac:dyDescent="0.25">
      <c r="E3"/>
      <c r="F3"/>
      <c r="G3"/>
      <c r="H3"/>
      <c r="I3"/>
      <c r="J3"/>
    </row>
    <row r="4" spans="1:70" x14ac:dyDescent="0.25">
      <c r="E4"/>
      <c r="F4"/>
      <c r="G4"/>
      <c r="H4"/>
      <c r="I4"/>
      <c r="J4"/>
    </row>
    <row r="5" spans="1:70" x14ac:dyDescent="0.25">
      <c r="B5" s="58" t="s">
        <v>1560</v>
      </c>
      <c r="C5" s="102">
        <f>'Informations Client'!C12</f>
        <v>0</v>
      </c>
      <c r="E5"/>
      <c r="F5"/>
      <c r="G5"/>
      <c r="H5"/>
      <c r="I5"/>
      <c r="J5"/>
    </row>
    <row r="6" spans="1:70" x14ac:dyDescent="0.25">
      <c r="B6" s="58" t="s">
        <v>1561</v>
      </c>
      <c r="C6" s="102">
        <v>88932</v>
      </c>
      <c r="E6"/>
      <c r="F6"/>
      <c r="G6"/>
      <c r="H6"/>
      <c r="I6"/>
      <c r="J6"/>
    </row>
    <row r="7" spans="1:70" hidden="1" x14ac:dyDescent="0.25">
      <c r="B7" s="58" t="s">
        <v>1664</v>
      </c>
      <c r="C7" s="102"/>
      <c r="E7"/>
      <c r="F7"/>
      <c r="G7"/>
      <c r="H7"/>
      <c r="I7"/>
      <c r="J7"/>
    </row>
    <row r="8" spans="1:70" hidden="1" x14ac:dyDescent="0.25">
      <c r="B8" s="58" t="s">
        <v>1562</v>
      </c>
      <c r="C8" s="102"/>
      <c r="E8"/>
      <c r="F8"/>
      <c r="G8"/>
      <c r="H8"/>
      <c r="I8"/>
      <c r="J8"/>
    </row>
    <row r="9" spans="1:70" hidden="1" x14ac:dyDescent="0.25">
      <c r="B9" s="58" t="s">
        <v>1563</v>
      </c>
      <c r="C9" s="102"/>
      <c r="E9"/>
      <c r="F9"/>
      <c r="G9"/>
      <c r="H9"/>
      <c r="I9"/>
      <c r="J9"/>
    </row>
    <row r="10" spans="1:70" hidden="1" x14ac:dyDescent="0.25">
      <c r="B10" s="58" t="s">
        <v>1564</v>
      </c>
      <c r="C10" s="102"/>
      <c r="E10"/>
      <c r="F10"/>
      <c r="G10"/>
      <c r="H10"/>
      <c r="I10"/>
      <c r="J10"/>
    </row>
    <row r="11" spans="1:70" x14ac:dyDescent="0.25">
      <c r="B11" s="58" t="s">
        <v>1559</v>
      </c>
      <c r="C11" s="102" t="s">
        <v>2266</v>
      </c>
      <c r="E11"/>
      <c r="F11"/>
      <c r="G11"/>
      <c r="H11"/>
      <c r="I11"/>
      <c r="J11"/>
    </row>
    <row r="12" spans="1:70" ht="37.5" customHeight="1" x14ac:dyDescent="0.25">
      <c r="E12"/>
      <c r="F12"/>
      <c r="G12"/>
      <c r="H12"/>
      <c r="I12"/>
      <c r="J12"/>
      <c r="R12" s="40">
        <f t="shared" ref="R12:AW12" si="0">SUM(R15:R1416)</f>
        <v>0</v>
      </c>
      <c r="S12" s="40">
        <f t="shared" si="0"/>
        <v>0</v>
      </c>
      <c r="T12" s="40">
        <f t="shared" si="0"/>
        <v>0</v>
      </c>
      <c r="U12" s="40">
        <f t="shared" si="0"/>
        <v>0</v>
      </c>
      <c r="V12" s="40">
        <f t="shared" si="0"/>
        <v>0</v>
      </c>
      <c r="W12" s="40">
        <f t="shared" si="0"/>
        <v>0</v>
      </c>
      <c r="X12" s="40">
        <f t="shared" si="0"/>
        <v>0</v>
      </c>
      <c r="Y12" s="40">
        <f t="shared" si="0"/>
        <v>0</v>
      </c>
      <c r="Z12" s="40">
        <f t="shared" si="0"/>
        <v>0</v>
      </c>
      <c r="AA12" s="40">
        <f t="shared" si="0"/>
        <v>0</v>
      </c>
      <c r="AB12" s="40">
        <f t="shared" si="0"/>
        <v>0</v>
      </c>
      <c r="AC12" s="40">
        <f t="shared" si="0"/>
        <v>0</v>
      </c>
      <c r="AD12" s="40">
        <f t="shared" si="0"/>
        <v>0</v>
      </c>
      <c r="AE12" s="40">
        <f t="shared" si="0"/>
        <v>0</v>
      </c>
      <c r="AF12" s="40">
        <f t="shared" si="0"/>
        <v>0</v>
      </c>
      <c r="AG12" s="40">
        <f t="shared" si="0"/>
        <v>0</v>
      </c>
      <c r="AH12" s="40">
        <f t="shared" si="0"/>
        <v>0</v>
      </c>
      <c r="AI12" s="40">
        <f t="shared" si="0"/>
        <v>0</v>
      </c>
      <c r="AJ12" s="40">
        <f t="shared" si="0"/>
        <v>0</v>
      </c>
      <c r="AK12" s="40">
        <f t="shared" si="0"/>
        <v>0</v>
      </c>
      <c r="AL12" s="40">
        <f t="shared" si="0"/>
        <v>0</v>
      </c>
      <c r="AM12" s="40">
        <f t="shared" si="0"/>
        <v>0</v>
      </c>
      <c r="AN12" s="40">
        <f t="shared" si="0"/>
        <v>0</v>
      </c>
      <c r="AO12" s="40">
        <f t="shared" si="0"/>
        <v>0</v>
      </c>
      <c r="AP12" s="40">
        <f t="shared" si="0"/>
        <v>0</v>
      </c>
      <c r="AQ12" s="40">
        <f t="shared" si="0"/>
        <v>0</v>
      </c>
      <c r="AR12" s="40">
        <f t="shared" si="0"/>
        <v>0</v>
      </c>
      <c r="AS12" s="40">
        <f t="shared" si="0"/>
        <v>0</v>
      </c>
      <c r="AT12" s="40">
        <f t="shared" si="0"/>
        <v>0</v>
      </c>
      <c r="AU12" s="40">
        <f t="shared" si="0"/>
        <v>0</v>
      </c>
      <c r="AV12" s="40">
        <f t="shared" si="0"/>
        <v>0</v>
      </c>
      <c r="AW12" s="40">
        <f t="shared" si="0"/>
        <v>0</v>
      </c>
      <c r="AX12" s="40">
        <f t="shared" ref="AX12:BQ12" si="1">SUM(AX15:AX1416)</f>
        <v>0</v>
      </c>
      <c r="AY12" s="40">
        <f t="shared" si="1"/>
        <v>0</v>
      </c>
      <c r="AZ12" s="40">
        <f t="shared" si="1"/>
        <v>0</v>
      </c>
      <c r="BA12" s="40">
        <f t="shared" si="1"/>
        <v>0</v>
      </c>
      <c r="BB12" s="40">
        <f t="shared" si="1"/>
        <v>0</v>
      </c>
      <c r="BC12" s="40">
        <f t="shared" si="1"/>
        <v>0</v>
      </c>
      <c r="BD12" s="40">
        <f t="shared" si="1"/>
        <v>0</v>
      </c>
      <c r="BE12" s="40">
        <f t="shared" si="1"/>
        <v>0</v>
      </c>
      <c r="BF12" s="40">
        <f t="shared" si="1"/>
        <v>0</v>
      </c>
      <c r="BG12" s="40">
        <f t="shared" si="1"/>
        <v>0</v>
      </c>
      <c r="BH12" s="40">
        <f t="shared" si="1"/>
        <v>0</v>
      </c>
      <c r="BI12" s="40">
        <f t="shared" si="1"/>
        <v>0</v>
      </c>
      <c r="BJ12" s="40">
        <f t="shared" si="1"/>
        <v>0</v>
      </c>
      <c r="BK12" s="40">
        <f t="shared" si="1"/>
        <v>0</v>
      </c>
      <c r="BL12" s="40">
        <f t="shared" si="1"/>
        <v>0</v>
      </c>
      <c r="BM12" s="40">
        <f t="shared" si="1"/>
        <v>0</v>
      </c>
      <c r="BN12" s="40">
        <f t="shared" si="1"/>
        <v>0</v>
      </c>
      <c r="BO12" s="40">
        <f t="shared" si="1"/>
        <v>60</v>
      </c>
      <c r="BP12" s="40">
        <f t="shared" si="1"/>
        <v>0</v>
      </c>
      <c r="BQ12" s="40">
        <f t="shared" si="1"/>
        <v>0</v>
      </c>
    </row>
    <row r="13" spans="1:70" ht="8.25" hidden="1" customHeight="1" x14ac:dyDescent="0.25">
      <c r="E13"/>
      <c r="F13"/>
      <c r="G13"/>
      <c r="H13"/>
      <c r="I13"/>
      <c r="J13"/>
      <c r="Q13" s="100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</row>
    <row r="14" spans="1:70" s="56" customFormat="1" ht="52.5" customHeight="1" x14ac:dyDescent="0.25">
      <c r="A14" s="31" t="s">
        <v>989</v>
      </c>
      <c r="B14" s="32" t="s">
        <v>990</v>
      </c>
      <c r="C14" s="33" t="s">
        <v>991</v>
      </c>
      <c r="D14" s="34" t="s">
        <v>992</v>
      </c>
      <c r="E14" s="101" t="s">
        <v>993</v>
      </c>
      <c r="F14" s="34" t="s">
        <v>994</v>
      </c>
      <c r="G14" s="35" t="s">
        <v>995</v>
      </c>
      <c r="H14" s="35" t="s">
        <v>996</v>
      </c>
      <c r="I14" s="35" t="s">
        <v>997</v>
      </c>
      <c r="J14" s="36" t="s">
        <v>998</v>
      </c>
      <c r="K14" s="37" t="s">
        <v>999</v>
      </c>
      <c r="L14" s="37" t="s">
        <v>1000</v>
      </c>
      <c r="M14" s="37" t="s">
        <v>137</v>
      </c>
      <c r="N14" s="37" t="s">
        <v>1001</v>
      </c>
      <c r="O14" s="38" t="s">
        <v>1002</v>
      </c>
      <c r="P14" s="38" t="s">
        <v>1003</v>
      </c>
      <c r="Q14" s="75" t="s">
        <v>1004</v>
      </c>
      <c r="R14" s="76">
        <v>36</v>
      </c>
      <c r="S14" s="41">
        <v>37</v>
      </c>
      <c r="T14" s="41">
        <v>38</v>
      </c>
      <c r="U14" s="41">
        <v>39</v>
      </c>
      <c r="V14" s="41">
        <v>40</v>
      </c>
      <c r="W14" s="41">
        <v>41</v>
      </c>
      <c r="X14" s="41">
        <v>42</v>
      </c>
      <c r="Y14" s="41">
        <v>43</v>
      </c>
      <c r="Z14" s="41">
        <v>44</v>
      </c>
      <c r="AA14" s="41">
        <v>45</v>
      </c>
      <c r="AB14" s="41">
        <v>46</v>
      </c>
      <c r="AC14" s="41">
        <v>47</v>
      </c>
      <c r="AD14" s="41">
        <v>48</v>
      </c>
      <c r="AE14" s="41">
        <v>49</v>
      </c>
      <c r="AF14" s="41">
        <v>50</v>
      </c>
      <c r="AG14" s="41">
        <v>51</v>
      </c>
      <c r="AH14" s="41">
        <v>52</v>
      </c>
      <c r="AI14" s="41">
        <v>1</v>
      </c>
      <c r="AJ14" s="41">
        <v>2</v>
      </c>
      <c r="AK14" s="41">
        <v>3</v>
      </c>
      <c r="AL14" s="41">
        <v>4</v>
      </c>
      <c r="AM14" s="41">
        <v>5</v>
      </c>
      <c r="AN14" s="41">
        <v>6</v>
      </c>
      <c r="AO14" s="41">
        <v>7</v>
      </c>
      <c r="AP14" s="41">
        <v>8</v>
      </c>
      <c r="AQ14" s="41">
        <v>9</v>
      </c>
      <c r="AR14" s="41">
        <v>10</v>
      </c>
      <c r="AS14" s="41">
        <v>11</v>
      </c>
      <c r="AT14" s="41">
        <v>12</v>
      </c>
      <c r="AU14" s="41">
        <v>13</v>
      </c>
      <c r="AV14" s="41">
        <v>14</v>
      </c>
      <c r="AW14" s="41">
        <v>15</v>
      </c>
      <c r="AX14" s="41">
        <v>16</v>
      </c>
      <c r="AY14" s="41">
        <v>17</v>
      </c>
      <c r="AZ14" s="41">
        <v>18</v>
      </c>
      <c r="BA14" s="41">
        <v>19</v>
      </c>
      <c r="BB14" s="41">
        <v>20</v>
      </c>
      <c r="BC14" s="41">
        <v>21</v>
      </c>
      <c r="BD14" s="41">
        <v>22</v>
      </c>
      <c r="BE14" s="41">
        <v>23</v>
      </c>
      <c r="BF14" s="41">
        <v>24</v>
      </c>
      <c r="BG14" s="41">
        <v>25</v>
      </c>
      <c r="BH14" s="41">
        <v>26</v>
      </c>
      <c r="BI14" s="41">
        <v>27</v>
      </c>
      <c r="BJ14" s="41">
        <v>28</v>
      </c>
      <c r="BK14" s="41">
        <v>29</v>
      </c>
      <c r="BL14" s="41">
        <v>30</v>
      </c>
      <c r="BM14" s="41">
        <v>31</v>
      </c>
      <c r="BN14" s="41">
        <v>32</v>
      </c>
      <c r="BO14" s="41">
        <v>33</v>
      </c>
      <c r="BP14" s="41">
        <v>34</v>
      </c>
      <c r="BQ14" s="41">
        <v>35</v>
      </c>
      <c r="BR14"/>
    </row>
    <row r="15" spans="1:70" hidden="1" x14ac:dyDescent="0.25"/>
    <row r="16" spans="1:70" hidden="1" x14ac:dyDescent="0.25">
      <c r="E16"/>
      <c r="F16"/>
      <c r="G16"/>
      <c r="H16"/>
      <c r="I16"/>
      <c r="J16"/>
    </row>
    <row r="17" spans="1:69" x14ac:dyDescent="0.25">
      <c r="A17" s="125">
        <v>26722</v>
      </c>
      <c r="B17" s="126" t="s">
        <v>1084</v>
      </c>
      <c r="C17" s="126" t="s">
        <v>1085</v>
      </c>
      <c r="D17" s="126" t="s">
        <v>1624</v>
      </c>
      <c r="E17" s="127" t="s">
        <v>208</v>
      </c>
      <c r="F17" s="127" t="s">
        <v>121</v>
      </c>
      <c r="G17" s="128">
        <v>30</v>
      </c>
      <c r="H17" s="128">
        <v>8</v>
      </c>
      <c r="I17" s="128" t="s">
        <v>319</v>
      </c>
      <c r="J17" s="129"/>
      <c r="K17" s="126" t="s">
        <v>1558</v>
      </c>
      <c r="L17" s="126" t="s">
        <v>347</v>
      </c>
      <c r="M17" s="126" t="s">
        <v>137</v>
      </c>
      <c r="N17" s="126" t="s">
        <v>125</v>
      </c>
      <c r="O17" s="20">
        <f t="shared" ref="O17" si="2">IF(INT(P17)*10=P17*10,,"ERREUR")</f>
        <v>0</v>
      </c>
      <c r="P17" s="502">
        <f>Q17/G17</f>
        <v>2</v>
      </c>
      <c r="Q17" s="20">
        <f t="shared" ref="Q17" si="3">SUM(R17:BQ17)</f>
        <v>60</v>
      </c>
      <c r="R17" s="303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304"/>
      <c r="BN17" s="304"/>
      <c r="BO17" s="304">
        <v>60</v>
      </c>
      <c r="BP17" s="304"/>
      <c r="BQ17" s="304"/>
    </row>
    <row r="18" spans="1:69" x14ac:dyDescent="0.25">
      <c r="E18"/>
      <c r="F18"/>
      <c r="G18"/>
      <c r="H18"/>
      <c r="I18"/>
      <c r="J18"/>
    </row>
    <row r="19" spans="1:69" x14ac:dyDescent="0.25">
      <c r="E19"/>
      <c r="F19"/>
      <c r="G19"/>
      <c r="H19"/>
      <c r="I19"/>
      <c r="J19"/>
    </row>
    <row r="20" spans="1:69" x14ac:dyDescent="0.25">
      <c r="E20"/>
      <c r="F20"/>
      <c r="G20"/>
      <c r="H20"/>
      <c r="I20"/>
      <c r="J20"/>
    </row>
    <row r="21" spans="1:69" x14ac:dyDescent="0.25">
      <c r="E21"/>
      <c r="F21"/>
      <c r="G21"/>
      <c r="H21"/>
      <c r="I21"/>
      <c r="J21"/>
    </row>
    <row r="22" spans="1:69" x14ac:dyDescent="0.25">
      <c r="E22"/>
      <c r="F22"/>
      <c r="G22"/>
      <c r="H22"/>
      <c r="I22"/>
      <c r="J22"/>
    </row>
    <row r="23" spans="1:69" x14ac:dyDescent="0.25">
      <c r="E23"/>
      <c r="F23"/>
      <c r="G23"/>
      <c r="H23"/>
      <c r="I23"/>
      <c r="J23"/>
    </row>
    <row r="24" spans="1:69" x14ac:dyDescent="0.25">
      <c r="E24"/>
      <c r="F24"/>
      <c r="G24"/>
      <c r="H24"/>
      <c r="I24"/>
      <c r="J24"/>
    </row>
  </sheetData>
  <conditionalFormatting sqref="A17:C17">
    <cfRule type="expression" dxfId="8" priority="2">
      <formula>OR(R17&gt;0)</formula>
    </cfRule>
  </conditionalFormatting>
  <conditionalFormatting sqref="E14">
    <cfRule type="cellIs" dxfId="7" priority="241" operator="equal">
      <formula>"X60"</formula>
    </cfRule>
    <cfRule type="cellIs" dxfId="6" priority="242" operator="equal">
      <formula>"M2"</formula>
    </cfRule>
    <cfRule type="containsText" dxfId="5" priority="243" operator="containsText" text="M1">
      <formula>NOT(ISERROR(SEARCH("M1",E14)))</formula>
    </cfRule>
  </conditionalFormatting>
  <conditionalFormatting sqref="O17">
    <cfRule type="cellIs" dxfId="4" priority="1" operator="equal">
      <formula>"ERREUR"</formula>
    </cfRule>
  </conditionalFormatting>
  <conditionalFormatting sqref="R14 T14 V14 X14 Z14 AB14 AD14 AF14 AH14 AJ14 AL14 AN14 AP14 AR14 AT14 AV14 AX14 AZ14 BB14 BD14 BF14 BH14 BJ14 BL14 BN14 BP14">
    <cfRule type="expression" dxfId="3" priority="239">
      <formula>IF($D$3=1,1,)</formula>
    </cfRule>
  </conditionalFormatting>
  <conditionalFormatting sqref="R14:S14">
    <cfRule type="expression" dxfId="2" priority="237">
      <formula>IF(R12&gt;0,1,)</formula>
    </cfRule>
  </conditionalFormatting>
  <conditionalFormatting sqref="S14 U14 W14 Y14 AA14 AC14 AE14 AG14 AI14 AK14 AM14 AO14 AQ14 AS14 AU14 AW14 AY14 BA14 BC14 BE14 BG14 BI14 BK14 BM14 BO14 BQ14">
    <cfRule type="expression" dxfId="1" priority="238">
      <formula>IF($D$3=2,1,)</formula>
    </cfRule>
  </conditionalFormatting>
  <conditionalFormatting sqref="T14:BQ14">
    <cfRule type="expression" dxfId="0" priority="240">
      <formula>IF(T12&gt;0,1,)</formula>
    </cfRule>
  </conditionalFormatting>
  <dataValidations count="1">
    <dataValidation type="custom" errorStyle="warning" showInputMessage="1" showErrorMessage="1" errorTitle="Unité ou délai non disponible" error="Veuillez saisir votre jour de saisie dans l'onglet Informations_x000a_Veuillez vérifier l'unité de conditionnement (G) et le délai (H)" sqref="R17:BQ17" xr:uid="{58B96D24-38CE-447E-924B-FA57F0FA5E15}">
      <formula1>AND(ISNUMBER($A$1),IF(ISNUMBER($H17),R$3&gt;=$H17,""),MOD(R17,$G17)=0)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5EDA-88D5-409E-8771-5427792BA35A}">
  <sheetPr codeName="Feuil10">
    <pageSetUpPr fitToPage="1"/>
  </sheetPr>
  <dimension ref="A1:CM1607"/>
  <sheetViews>
    <sheetView zoomScaleNormal="100" workbookViewId="0">
      <selection activeCell="B20" sqref="B20"/>
    </sheetView>
  </sheetViews>
  <sheetFormatPr baseColWidth="10" defaultRowHeight="15" x14ac:dyDescent="0.25"/>
  <cols>
    <col min="1" max="1" width="5.5703125" customWidth="1"/>
    <col min="2" max="2" width="29.7109375" customWidth="1"/>
    <col min="3" max="3" width="33.140625" customWidth="1"/>
    <col min="4" max="4" width="10.7109375" customWidth="1"/>
    <col min="5" max="5" width="2.5703125" style="68" customWidth="1"/>
    <col min="6" max="6" width="10.85546875" style="68" customWidth="1"/>
    <col min="7" max="7" width="4.5703125" style="68" customWidth="1"/>
    <col min="8" max="8" width="3.42578125" style="68" customWidth="1"/>
    <col min="9" max="9" width="4" style="68" customWidth="1"/>
    <col min="10" max="10" width="5" style="68" customWidth="1"/>
    <col min="11" max="11" width="11.42578125" hidden="1" customWidth="1"/>
    <col min="12" max="12" width="5.42578125" hidden="1" customWidth="1"/>
    <col min="13" max="13" width="4.85546875" customWidth="1"/>
    <col min="14" max="15" width="4" hidden="1" customWidth="1"/>
    <col min="16" max="16" width="5.85546875" hidden="1" customWidth="1"/>
    <col min="17" max="19" width="7.7109375" customWidth="1"/>
    <col min="20" max="71" width="6.28515625" customWidth="1"/>
    <col min="72" max="72" width="121.7109375" customWidth="1"/>
    <col min="73" max="73" width="4.7109375" customWidth="1"/>
    <col min="74" max="74" width="5.42578125" customWidth="1"/>
    <col min="75" max="75" width="3.5703125" customWidth="1"/>
    <col min="76" max="76" width="42.28515625" customWidth="1"/>
  </cols>
  <sheetData>
    <row r="1" spans="1:91" ht="18.75" x14ac:dyDescent="0.3">
      <c r="A1" s="561" t="s">
        <v>1659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</row>
    <row r="2" spans="1:91" s="14" customFormat="1" ht="266.25" customHeight="1" x14ac:dyDescent="0.25">
      <c r="A2" s="51">
        <v>44</v>
      </c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</row>
    <row r="3" spans="1:91" ht="21" customHeight="1" x14ac:dyDescent="0.25">
      <c r="A3" s="57"/>
      <c r="B3" s="14"/>
      <c r="C3" s="14"/>
      <c r="D3" s="14"/>
      <c r="E3" s="69"/>
      <c r="F3" s="70"/>
      <c r="G3" s="62"/>
      <c r="H3" s="62"/>
      <c r="I3" s="62"/>
      <c r="J3" s="62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91" ht="25.5" customHeight="1" x14ac:dyDescent="0.25">
      <c r="B4" s="259" t="s">
        <v>1071</v>
      </c>
      <c r="C4" s="78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8"/>
      <c r="T4" s="559" t="s">
        <v>1658</v>
      </c>
      <c r="U4" s="560"/>
      <c r="V4" s="560"/>
      <c r="W4" s="560"/>
    </row>
    <row r="5" spans="1:91" ht="33" customHeight="1" x14ac:dyDescent="0.25">
      <c r="A5" s="31" t="s">
        <v>989</v>
      </c>
      <c r="B5" s="223" t="s">
        <v>990</v>
      </c>
      <c r="C5" s="224" t="s">
        <v>991</v>
      </c>
      <c r="D5" s="222" t="s">
        <v>1614</v>
      </c>
      <c r="E5" s="225" t="s">
        <v>993</v>
      </c>
      <c r="F5" s="228" t="s">
        <v>994</v>
      </c>
      <c r="G5" s="226" t="s">
        <v>995</v>
      </c>
      <c r="H5" s="226" t="s">
        <v>996</v>
      </c>
      <c r="I5" s="226" t="s">
        <v>997</v>
      </c>
      <c r="J5" s="227" t="s">
        <v>998</v>
      </c>
      <c r="K5" s="221" t="s">
        <v>999</v>
      </c>
      <c r="L5" s="221" t="s">
        <v>1000</v>
      </c>
      <c r="M5" s="221" t="s">
        <v>137</v>
      </c>
      <c r="N5" s="221" t="s">
        <v>1001</v>
      </c>
      <c r="O5" s="221" t="s">
        <v>1006</v>
      </c>
      <c r="P5" s="221" t="s">
        <v>1007</v>
      </c>
      <c r="Q5" s="228" t="s">
        <v>1002</v>
      </c>
      <c r="R5" s="228" t="s">
        <v>1003</v>
      </c>
      <c r="S5" s="229" t="s">
        <v>1004</v>
      </c>
      <c r="T5" s="238"/>
      <c r="U5" s="41"/>
      <c r="V5" s="41"/>
      <c r="W5" s="41"/>
    </row>
    <row r="6" spans="1:91" ht="20.100000000000001" customHeight="1" x14ac:dyDescent="0.25">
      <c r="A6" s="135" t="str">
        <f>IF('Jeunes Plants'!A6&lt;&gt;"",'Jeunes Plants'!A6,"")</f>
        <v/>
      </c>
      <c r="B6" s="136" t="str">
        <f>IF('Jeunes Plants'!B6&lt;&gt;"",'Jeunes Plants'!B6,"")</f>
        <v>Mottes de fleurs, légumes, aromatiques et pots de ville</v>
      </c>
      <c r="C6" s="137"/>
      <c r="D6" s="137"/>
      <c r="E6" s="138" t="str">
        <f>IF('Jeunes Plants'!E6&lt;&gt;"",'Jeunes Plants'!E6,"")</f>
        <v/>
      </c>
      <c r="F6" s="138" t="str">
        <f>IF('Jeunes Plants'!F6&lt;&gt;"",'Jeunes Plants'!F6,"")</f>
        <v/>
      </c>
      <c r="G6" s="138" t="str">
        <f>IF('Jeunes Plants'!G6&lt;&gt;"",'Jeunes Plants'!G6,"")</f>
        <v/>
      </c>
      <c r="H6" s="138" t="str">
        <f>IF('Jeunes Plants'!H6&lt;&gt;"",'Jeunes Plants'!H6,"")</f>
        <v/>
      </c>
      <c r="I6" s="138" t="str">
        <f>IF('Jeunes Plants'!I6&lt;&gt;"",'Jeunes Plants'!I6,"")</f>
        <v/>
      </c>
      <c r="J6" s="139" t="str">
        <f>IF('Jeunes Plants'!J6&lt;&gt;"",'Jeunes Plants'!J6,"")</f>
        <v/>
      </c>
      <c r="K6" s="137" t="str">
        <f>IF('Jeunes Plants'!K6&lt;&gt;"",'Jeunes Plants'!K6,"")</f>
        <v/>
      </c>
      <c r="L6" s="137" t="str">
        <f>IF('Jeunes Plants'!L6&lt;&gt;"",'Jeunes Plants'!L6,"")</f>
        <v>GT</v>
      </c>
      <c r="M6" s="137" t="str">
        <f>IF('Jeunes Plants'!M6&lt;&gt;"",'Jeunes Plants'!M6,"")</f>
        <v/>
      </c>
      <c r="N6" s="137" t="str">
        <f>IF('Jeunes Plants'!N6&lt;&gt;"",'Jeunes Plants'!N6,"")</f>
        <v/>
      </c>
      <c r="O6" s="137" t="str">
        <f>IF('Jeunes Plants'!O6&lt;&gt;"",'Jeunes Plants'!O6,"")</f>
        <v xml:space="preserve">Mottes de fleurs, légumes, aromatiques et pots de ville </v>
      </c>
      <c r="P6" s="137">
        <f>IF('Jeunes Plants'!P6&lt;&gt;"",'Jeunes Plants'!P6,"")</f>
        <v>6</v>
      </c>
      <c r="Q6" s="39" t="str">
        <f>IF('Jeunes Plants'!R6&lt;&gt;"",'Jeunes Plants'!R6,"")</f>
        <v/>
      </c>
      <c r="R6" s="39" t="str">
        <f>IF('Jeunes Plants'!S6&lt;&gt;"",'Jeunes Plants'!S6,"")</f>
        <v/>
      </c>
      <c r="S6" s="234" t="str">
        <f>IF('Jeunes Plants'!T6&lt;&gt;"",'Jeunes Plants'!T6,"")</f>
        <v/>
      </c>
      <c r="T6" s="239" t="str">
        <f>IF('Jeunes Plants'!U6&lt;&gt;"",'Jeunes Plants'!U6,"")</f>
        <v/>
      </c>
      <c r="U6" s="185" t="str">
        <f>IF('Jeunes Plants'!V6&lt;&gt;"",'Jeunes Plants'!V6,"")</f>
        <v/>
      </c>
      <c r="V6" s="185" t="str">
        <f>IF('Jeunes Plants'!W6&lt;&gt;"",'Jeunes Plants'!W6,"")</f>
        <v/>
      </c>
      <c r="W6" s="185" t="str">
        <f>IF('Jeunes Plants'!X6&lt;&gt;"",'Jeunes Plants'!X6,"")</f>
        <v/>
      </c>
    </row>
    <row r="7" spans="1:91" ht="20.100000000000001" customHeight="1" x14ac:dyDescent="0.25">
      <c r="A7" s="131" t="str">
        <f>IF('Jeunes Plants'!A7&lt;&gt;"",'Jeunes Plants'!A7,"")</f>
        <v/>
      </c>
      <c r="B7" s="187" t="str">
        <f>IF('Jeunes Plants'!B7&lt;&gt;"",'Jeunes Plants'!B7,"")</f>
        <v>MA FERME FLORALE</v>
      </c>
      <c r="C7" s="132" t="str">
        <f>IF('Jeunes Plants'!C7&lt;&gt;"",'Jeunes Plants'!C7,"")</f>
        <v/>
      </c>
      <c r="D7" s="132" t="str">
        <f>IF('Jeunes Plants'!D7&lt;&gt;"",'Jeunes Plants'!D7,"")</f>
        <v/>
      </c>
      <c r="E7" s="133" t="str">
        <f>IF('Jeunes Plants'!E7&lt;&gt;"",'Jeunes Plants'!E7,"")</f>
        <v/>
      </c>
      <c r="F7" s="133" t="str">
        <f>IF('Jeunes Plants'!F7&lt;&gt;"",'Jeunes Plants'!F7,"")</f>
        <v/>
      </c>
      <c r="G7" s="133" t="str">
        <f>IF('Jeunes Plants'!G7&lt;&gt;"",'Jeunes Plants'!G7,"")</f>
        <v/>
      </c>
      <c r="H7" s="133" t="str">
        <f>IF('Jeunes Plants'!H7&lt;&gt;"",'Jeunes Plants'!H7,"")</f>
        <v/>
      </c>
      <c r="I7" s="133" t="str">
        <f>IF('Jeunes Plants'!I7&lt;&gt;"",'Jeunes Plants'!I7,"")</f>
        <v/>
      </c>
      <c r="J7" s="134" t="str">
        <f>IF('Jeunes Plants'!J7&lt;&gt;"",'Jeunes Plants'!J7,"")</f>
        <v/>
      </c>
      <c r="K7" s="132" t="str">
        <f>IF('Jeunes Plants'!K7&lt;&gt;"",'Jeunes Plants'!K7,"")</f>
        <v/>
      </c>
      <c r="L7" s="132" t="str">
        <f>IF('Jeunes Plants'!L7&lt;&gt;"",'Jeunes Plants'!L7,"")</f>
        <v>G</v>
      </c>
      <c r="M7" s="132" t="str">
        <f>IF('Jeunes Plants'!M7&lt;&gt;"",'Jeunes Plants'!M7,"")</f>
        <v/>
      </c>
      <c r="N7" s="132" t="str">
        <f>IF('Jeunes Plants'!N7&lt;&gt;"",'Jeunes Plants'!N7,"")</f>
        <v/>
      </c>
      <c r="O7" s="132" t="str">
        <f>IF('Jeunes Plants'!O7&lt;&gt;"",'Jeunes Plants'!O7,"")</f>
        <v xml:space="preserve">MA FERME FLORALE </v>
      </c>
      <c r="P7" s="132">
        <f>IF('Jeunes Plants'!P7&lt;&gt;"",'Jeunes Plants'!P7,"")</f>
        <v>7</v>
      </c>
      <c r="Q7" s="79" t="str">
        <f>IF('Jeunes Plants'!R7&lt;&gt;"",'Jeunes Plants'!R7,"")</f>
        <v/>
      </c>
      <c r="R7" s="79" t="str">
        <f>IF('Jeunes Plants'!S7&lt;&gt;"",'Jeunes Plants'!S7,"")</f>
        <v/>
      </c>
      <c r="S7" s="235" t="str">
        <f>IF('Jeunes Plants'!T7&lt;&gt;"",'Jeunes Plants'!T7,"")</f>
        <v/>
      </c>
      <c r="T7" s="240" t="str">
        <f>IF('Jeunes Plants'!U7&lt;&gt;"",'Jeunes Plants'!U7,"")</f>
        <v/>
      </c>
      <c r="U7" s="157" t="str">
        <f>IF('Jeunes Plants'!V7&lt;&gt;"",'Jeunes Plants'!V7,"")</f>
        <v/>
      </c>
      <c r="V7" s="157" t="str">
        <f>IF('Jeunes Plants'!W7&lt;&gt;"",'Jeunes Plants'!W7,"")</f>
        <v/>
      </c>
      <c r="W7" s="157" t="str">
        <f>IF('Jeunes Plants'!X7&lt;&gt;"",'Jeunes Plants'!X7,"")</f>
        <v/>
      </c>
    </row>
    <row r="8" spans="1:91" ht="20.100000000000001" customHeight="1" x14ac:dyDescent="0.25">
      <c r="A8" s="23">
        <f>IF('Jeunes Plants'!A8&lt;&gt;"",'Jeunes Plants'!A8,"")</f>
        <v>26718</v>
      </c>
      <c r="B8" s="24" t="str">
        <f>IF('Jeunes Plants'!B8&lt;&gt;"",'Jeunes Plants'!B8,"")</f>
        <v>COSMOS BIPINNATUS</v>
      </c>
      <c r="C8" s="24" t="str">
        <f>IF('Jeunes Plants'!C8&lt;&gt;"",'Jeunes Plants'!C8,"")</f>
        <v>Versailles Mix</v>
      </c>
      <c r="D8" s="24" t="str">
        <f>IF('Jeunes Plants'!D8&lt;&gt;"",'Jeunes Plants'!D8,"")</f>
        <v>s10-&gt;30/2025</v>
      </c>
      <c r="E8" s="66" t="str">
        <f>IF('Jeunes Plants'!E8&lt;&gt;"",'Jeunes Plants'!E8,"")</f>
        <v>S</v>
      </c>
      <c r="F8" s="66" t="str">
        <f>IF('Jeunes Plants'!F8&lt;&gt;"",'Jeunes Plants'!F8,"")</f>
        <v>M 3 cm  X60</v>
      </c>
      <c r="G8" s="64">
        <f>IF('Jeunes Plants'!G8&lt;&gt;"",'Jeunes Plants'!G8,"")</f>
        <v>30</v>
      </c>
      <c r="H8" s="64">
        <f>IF('Jeunes Plants'!H8&lt;&gt;"",'Jeunes Plants'!H8,"")</f>
        <v>6</v>
      </c>
      <c r="I8" s="66" t="str">
        <f>IF('Jeunes Plants'!I8&lt;&gt;"",'Jeunes Plants'!I8,"")</f>
        <v>C</v>
      </c>
      <c r="J8" s="64" t="str">
        <f>IF('Jeunes Plants'!J8&lt;&gt;"",'Jeunes Plants'!J8,"")</f>
        <v/>
      </c>
      <c r="K8" s="123" t="str">
        <f>IF('Jeunes Plants'!K8&lt;&gt;"",'Jeunes Plants'!K8,"")</f>
        <v>FER FLO</v>
      </c>
      <c r="L8" s="123" t="str">
        <f>IF('Jeunes Plants'!L8&lt;&gt;"",'Jeunes Plants'!L8,"")</f>
        <v>S4</v>
      </c>
      <c r="M8" s="123" t="str">
        <f>IF('Jeunes Plants'!M8&lt;&gt;"",'Jeunes Plants'!M8,"")</f>
        <v>NEW</v>
      </c>
      <c r="N8" s="123" t="str">
        <f>IF('Jeunes Plants'!N8&lt;&gt;"",'Jeunes Plants'!N8,"")</f>
        <v>M3</v>
      </c>
      <c r="O8" s="24" t="str">
        <f>IF('Jeunes Plants'!O8&lt;&gt;"",'Jeunes Plants'!O8,"")</f>
        <v>COSMOS BIPINNATUS Versailles Mix</v>
      </c>
      <c r="P8" s="54">
        <f>IF('Jeunes Plants'!P8&lt;&gt;"",'Jeunes Plants'!P8,"")</f>
        <v>8</v>
      </c>
      <c r="Q8" s="20">
        <f>IF('Jeunes Plants'!R8&lt;&gt;"",'Jeunes Plants'!R8,"")</f>
        <v>0</v>
      </c>
      <c r="R8" s="20">
        <f>IF('Jeunes Plants'!S8&lt;&gt;"",'Jeunes Plants'!S8,"")</f>
        <v>0</v>
      </c>
      <c r="S8" s="236">
        <f>IF('Jeunes Plants'!T8&lt;&gt;"",'Jeunes Plants'!T8,"")</f>
        <v>0</v>
      </c>
      <c r="T8" s="241"/>
      <c r="U8" s="44"/>
      <c r="V8" s="44"/>
      <c r="W8" s="44"/>
    </row>
    <row r="9" spans="1:91" ht="20.100000000000001" customHeight="1" x14ac:dyDescent="0.25">
      <c r="A9" s="125">
        <f>IF('Jeunes Plants'!A9&lt;&gt;"",'Jeunes Plants'!A9,"")</f>
        <v>23017</v>
      </c>
      <c r="B9" s="126" t="str">
        <f>IF('Jeunes Plants'!B9&lt;&gt;"",'Jeunes Plants'!B9,"")</f>
        <v>IMMORTELLE</v>
      </c>
      <c r="C9" s="126" t="str">
        <f>IF('Jeunes Plants'!C9&lt;&gt;"",'Jeunes Plants'!C9,"")</f>
        <v>Gigantifolium Mix</v>
      </c>
      <c r="D9" s="126" t="str">
        <f>IF('Jeunes Plants'!D9&lt;&gt;"",'Jeunes Plants'!D9,"")</f>
        <v>s10-&gt;30/2025</v>
      </c>
      <c r="E9" s="127" t="str">
        <f>IF('Jeunes Plants'!E9&lt;&gt;"",'Jeunes Plants'!E9,"")</f>
        <v>S</v>
      </c>
      <c r="F9" s="127" t="str">
        <f>IF('Jeunes Plants'!F9&lt;&gt;"",'Jeunes Plants'!F9,"")</f>
        <v>M 3 cm  X60</v>
      </c>
      <c r="G9" s="128">
        <f>IF('Jeunes Plants'!G9&lt;&gt;"",'Jeunes Plants'!G9,"")</f>
        <v>30</v>
      </c>
      <c r="H9" s="128">
        <f>IF('Jeunes Plants'!H9&lt;&gt;"",'Jeunes Plants'!H9,"")</f>
        <v>7</v>
      </c>
      <c r="I9" s="127" t="str">
        <f>IF('Jeunes Plants'!I9&lt;&gt;"",'Jeunes Plants'!I9,"")</f>
        <v>C</v>
      </c>
      <c r="J9" s="129" t="str">
        <f>IF('Jeunes Plants'!J9&lt;&gt;"",'Jeunes Plants'!J9,"")</f>
        <v/>
      </c>
      <c r="K9" s="126" t="str">
        <f>IF('Jeunes Plants'!K9&lt;&gt;"",'Jeunes Plants'!K9,"")</f>
        <v>FER FLO</v>
      </c>
      <c r="L9" s="126" t="str">
        <f>IF('Jeunes Plants'!L9&lt;&gt;"",'Jeunes Plants'!L9,"")</f>
        <v>S4</v>
      </c>
      <c r="M9" s="126" t="str">
        <f>IF('Jeunes Plants'!M9&lt;&gt;"",'Jeunes Plants'!M9,"")</f>
        <v/>
      </c>
      <c r="N9" s="126" t="str">
        <f>IF('Jeunes Plants'!N9&lt;&gt;"",'Jeunes Plants'!N9,"")</f>
        <v>M3</v>
      </c>
      <c r="O9" s="126" t="str">
        <f>IF('Jeunes Plants'!O9&lt;&gt;"",'Jeunes Plants'!O9,"")</f>
        <v>IMMORTELLE Gigantifolium Mix</v>
      </c>
      <c r="P9" s="130">
        <f>IF('Jeunes Plants'!P9&lt;&gt;"",'Jeunes Plants'!P9,"")</f>
        <v>9</v>
      </c>
      <c r="Q9" s="20">
        <f>IF('Jeunes Plants'!R9&lt;&gt;"",'Jeunes Plants'!R9,"")</f>
        <v>0</v>
      </c>
      <c r="R9" s="20">
        <f>IF('Jeunes Plants'!S9&lt;&gt;"",'Jeunes Plants'!S9,"")</f>
        <v>0</v>
      </c>
      <c r="S9" s="236">
        <f>IF('Jeunes Plants'!T9&lt;&gt;"",'Jeunes Plants'!T9,"")</f>
        <v>0</v>
      </c>
      <c r="T9" s="242"/>
      <c r="U9" s="158"/>
      <c r="V9" s="158"/>
      <c r="W9" s="158"/>
    </row>
    <row r="10" spans="1:91" ht="20.100000000000001" customHeight="1" x14ac:dyDescent="0.25">
      <c r="A10" s="23">
        <f>IF('Jeunes Plants'!A10&lt;&gt;"",'Jeunes Plants'!A10,"")</f>
        <v>26719</v>
      </c>
      <c r="B10" s="24" t="str">
        <f>IF('Jeunes Plants'!B10&lt;&gt;"",'Jeunes Plants'!B10,"")</f>
        <v>MATRICAIRE</v>
      </c>
      <c r="C10" s="24" t="str">
        <f>IF('Jeunes Plants'!C10&lt;&gt;"",'Jeunes Plants'!C10,"")</f>
        <v>Vegmo Snowball</v>
      </c>
      <c r="D10" s="24" t="str">
        <f>IF('Jeunes Plants'!D10&lt;&gt;"",'Jeunes Plants'!D10,"")</f>
        <v>s10-&gt;30/2025</v>
      </c>
      <c r="E10" s="66" t="str">
        <f>IF('Jeunes Plants'!E10&lt;&gt;"",'Jeunes Plants'!E10,"")</f>
        <v>S</v>
      </c>
      <c r="F10" s="66" t="str">
        <f>IF('Jeunes Plants'!F10&lt;&gt;"",'Jeunes Plants'!F10,"")</f>
        <v>M 3 cm  X60</v>
      </c>
      <c r="G10" s="64">
        <f>IF('Jeunes Plants'!G10&lt;&gt;"",'Jeunes Plants'!G10,"")</f>
        <v>30</v>
      </c>
      <c r="H10" s="66">
        <f>IF('Jeunes Plants'!H10&lt;&gt;"",'Jeunes Plants'!H10,"")</f>
        <v>8</v>
      </c>
      <c r="I10" s="64" t="str">
        <f>IF('Jeunes Plants'!I10&lt;&gt;"",'Jeunes Plants'!I10,"")</f>
        <v>C</v>
      </c>
      <c r="J10" s="72" t="str">
        <f>IF('Jeunes Plants'!J10&lt;&gt;"",'Jeunes Plants'!J10,"")</f>
        <v/>
      </c>
      <c r="K10" s="24" t="str">
        <f>IF('Jeunes Plants'!K10&lt;&gt;"",'Jeunes Plants'!K10,"")</f>
        <v>FER FLO</v>
      </c>
      <c r="L10" s="24" t="str">
        <f>IF('Jeunes Plants'!L10&lt;&gt;"",'Jeunes Plants'!L10,"")</f>
        <v>S4</v>
      </c>
      <c r="M10" s="24" t="str">
        <f>IF('Jeunes Plants'!M10&lt;&gt;"",'Jeunes Plants'!M10,"")</f>
        <v>NEW</v>
      </c>
      <c r="N10" s="24" t="str">
        <f>IF('Jeunes Plants'!N10&lt;&gt;"",'Jeunes Plants'!N10,"")</f>
        <v>M3</v>
      </c>
      <c r="O10" s="24" t="str">
        <f>IF('Jeunes Plants'!O10&lt;&gt;"",'Jeunes Plants'!O10,"")</f>
        <v>MATRICAIRE Vegmo Snowball</v>
      </c>
      <c r="P10" s="54">
        <f>IF('Jeunes Plants'!P10&lt;&gt;"",'Jeunes Plants'!P10,"")</f>
        <v>10</v>
      </c>
      <c r="Q10" s="20">
        <f>IF('Jeunes Plants'!R10&lt;&gt;"",'Jeunes Plants'!R10,"")</f>
        <v>0</v>
      </c>
      <c r="R10" s="20">
        <f>IF('Jeunes Plants'!S10&lt;&gt;"",'Jeunes Plants'!S10,"")</f>
        <v>0</v>
      </c>
      <c r="S10" s="236">
        <f>IF('Jeunes Plants'!T10&lt;&gt;"",'Jeunes Plants'!T10,"")</f>
        <v>0</v>
      </c>
      <c r="T10" s="241"/>
      <c r="U10" s="44"/>
      <c r="V10" s="44"/>
      <c r="W10" s="44"/>
    </row>
    <row r="11" spans="1:91" ht="20.100000000000001" customHeight="1" x14ac:dyDescent="0.25">
      <c r="A11" s="125">
        <f>IF('Jeunes Plants'!A11&lt;&gt;"",'Jeunes Plants'!A11,"")</f>
        <v>26722</v>
      </c>
      <c r="B11" s="126" t="str">
        <f>IF('Jeunes Plants'!B11&lt;&gt;"",'Jeunes Plants'!B11,"")</f>
        <v>MUFLIER</v>
      </c>
      <c r="C11" s="126" t="str">
        <f>IF('Jeunes Plants'!C11&lt;&gt;"",'Jeunes Plants'!C11,"")</f>
        <v>Rocket Mix</v>
      </c>
      <c r="D11" s="126" t="str">
        <f>IF('Jeunes Plants'!D11&lt;&gt;"",'Jeunes Plants'!D11,"")</f>
        <v>s10-&gt;30/2025</v>
      </c>
      <c r="E11" s="127" t="str">
        <f>IF('Jeunes Plants'!E11&lt;&gt;"",'Jeunes Plants'!E11,"")</f>
        <v>S</v>
      </c>
      <c r="F11" s="127" t="str">
        <f>IF('Jeunes Plants'!F11&lt;&gt;"",'Jeunes Plants'!F11,"")</f>
        <v>M 3 cm  X60</v>
      </c>
      <c r="G11" s="128">
        <f>IF('Jeunes Plants'!G11&lt;&gt;"",'Jeunes Plants'!G11,"")</f>
        <v>30</v>
      </c>
      <c r="H11" s="127">
        <f>IF('Jeunes Plants'!H11&lt;&gt;"",'Jeunes Plants'!H11,"")</f>
        <v>8</v>
      </c>
      <c r="I11" s="128" t="str">
        <f>IF('Jeunes Plants'!I11&lt;&gt;"",'Jeunes Plants'!I11,"")</f>
        <v>C</v>
      </c>
      <c r="J11" s="129" t="str">
        <f>IF('Jeunes Plants'!J11&lt;&gt;"",'Jeunes Plants'!J11,"")</f>
        <v/>
      </c>
      <c r="K11" s="126" t="str">
        <f>IF('Jeunes Plants'!K11&lt;&gt;"",'Jeunes Plants'!K11,"")</f>
        <v>FER FLO</v>
      </c>
      <c r="L11" s="126" t="str">
        <f>IF('Jeunes Plants'!L11&lt;&gt;"",'Jeunes Plants'!L11,"")</f>
        <v>S4</v>
      </c>
      <c r="M11" s="126" t="str">
        <f>IF('Jeunes Plants'!M11&lt;&gt;"",'Jeunes Plants'!M11,"")</f>
        <v>NEW</v>
      </c>
      <c r="N11" s="126" t="str">
        <f>IF('Jeunes Plants'!N11&lt;&gt;"",'Jeunes Plants'!N11,"")</f>
        <v>M3</v>
      </c>
      <c r="O11" s="126" t="str">
        <f>IF('Jeunes Plants'!O11&lt;&gt;"",'Jeunes Plants'!O11,"")</f>
        <v>MUFLIER Rocket Mix</v>
      </c>
      <c r="P11" s="130">
        <f>IF('Jeunes Plants'!P11&lt;&gt;"",'Jeunes Plants'!P11,"")</f>
        <v>11</v>
      </c>
      <c r="Q11" s="20">
        <f>IF('Jeunes Plants'!R11&lt;&gt;"",'Jeunes Plants'!R11,"")</f>
        <v>0</v>
      </c>
      <c r="R11" s="20">
        <f>IF('Jeunes Plants'!S11&lt;&gt;"",'Jeunes Plants'!S11,"")</f>
        <v>0</v>
      </c>
      <c r="S11" s="236">
        <f>IF('Jeunes Plants'!T11&lt;&gt;"",'Jeunes Plants'!T11,"")</f>
        <v>0</v>
      </c>
      <c r="T11" s="242"/>
      <c r="U11" s="158"/>
      <c r="V11" s="158"/>
      <c r="W11" s="158"/>
    </row>
    <row r="12" spans="1:91" ht="20.100000000000001" customHeight="1" x14ac:dyDescent="0.25">
      <c r="A12" s="23">
        <f>IF('Jeunes Plants'!A12&lt;&gt;"",'Jeunes Plants'!A12,"")</f>
        <v>26724</v>
      </c>
      <c r="B12" s="24" t="str">
        <f>IF('Jeunes Plants'!B12&lt;&gt;"",'Jeunes Plants'!B12,"")</f>
        <v>ŒILLET DES FLEURISTES</v>
      </c>
      <c r="C12" s="24" t="str">
        <f>IF('Jeunes Plants'!C12&lt;&gt;"",'Jeunes Plants'!C12,"")</f>
        <v>Chabaud Martin Mix</v>
      </c>
      <c r="D12" s="24" t="str">
        <f>IF('Jeunes Plants'!D12&lt;&gt;"",'Jeunes Plants'!D12,"")</f>
        <v>s10-&gt;30/2025</v>
      </c>
      <c r="E12" s="66" t="str">
        <f>IF('Jeunes Plants'!E12&lt;&gt;"",'Jeunes Plants'!E12,"")</f>
        <v>S</v>
      </c>
      <c r="F12" s="66" t="str">
        <f>IF('Jeunes Plants'!F12&lt;&gt;"",'Jeunes Plants'!F12,"")</f>
        <v>M 3 cm  X60</v>
      </c>
      <c r="G12" s="64">
        <f>IF('Jeunes Plants'!G12&lt;&gt;"",'Jeunes Plants'!G12,"")</f>
        <v>30</v>
      </c>
      <c r="H12" s="64">
        <f>IF('Jeunes Plants'!H12&lt;&gt;"",'Jeunes Plants'!H12,"")</f>
        <v>11</v>
      </c>
      <c r="I12" s="66" t="str">
        <f>IF('Jeunes Plants'!I12&lt;&gt;"",'Jeunes Plants'!I12,"")</f>
        <v>C</v>
      </c>
      <c r="J12" s="64" t="str">
        <f>IF('Jeunes Plants'!J12&lt;&gt;"",'Jeunes Plants'!J12,"")</f>
        <v/>
      </c>
      <c r="K12" s="123" t="str">
        <f>IF('Jeunes Plants'!K12&lt;&gt;"",'Jeunes Plants'!K12,"")</f>
        <v>FER FLO</v>
      </c>
      <c r="L12" s="123" t="str">
        <f>IF('Jeunes Plants'!L12&lt;&gt;"",'Jeunes Plants'!L12,"")</f>
        <v>S2</v>
      </c>
      <c r="M12" s="123" t="str">
        <f>IF('Jeunes Plants'!M12&lt;&gt;"",'Jeunes Plants'!M12,"")</f>
        <v>NEW</v>
      </c>
      <c r="N12" s="123" t="str">
        <f>IF('Jeunes Plants'!N12&lt;&gt;"",'Jeunes Plants'!N12,"")</f>
        <v>M3</v>
      </c>
      <c r="O12" s="24" t="str">
        <f>IF('Jeunes Plants'!O12&lt;&gt;"",'Jeunes Plants'!O12,"")</f>
        <v>ŒILLET DES FLEURISTES Chabaud Martin Mix</v>
      </c>
      <c r="P12" s="54">
        <f>IF('Jeunes Plants'!P12&lt;&gt;"",'Jeunes Plants'!P12,"")</f>
        <v>12</v>
      </c>
      <c r="Q12" s="20">
        <f>IF('Jeunes Plants'!R12&lt;&gt;"",'Jeunes Plants'!R12,"")</f>
        <v>0</v>
      </c>
      <c r="R12" s="20">
        <f>IF('Jeunes Plants'!S12&lt;&gt;"",'Jeunes Plants'!S12,"")</f>
        <v>0</v>
      </c>
      <c r="S12" s="236">
        <f>IF('Jeunes Plants'!T12&lt;&gt;"",'Jeunes Plants'!T12,"")</f>
        <v>0</v>
      </c>
      <c r="T12" s="241"/>
      <c r="U12" s="44"/>
      <c r="V12" s="44"/>
      <c r="W12" s="44"/>
    </row>
    <row r="13" spans="1:91" ht="20.100000000000001" customHeight="1" x14ac:dyDescent="0.25">
      <c r="A13" s="125">
        <f>IF('Jeunes Plants'!A13&lt;&gt;"",'Jeunes Plants'!A13,"")</f>
        <v>26726</v>
      </c>
      <c r="B13" s="126" t="str">
        <f>IF('Jeunes Plants'!B13&lt;&gt;"",'Jeunes Plants'!B13,"")</f>
        <v>REINE MARGUERITE</v>
      </c>
      <c r="C13" s="126" t="str">
        <f>IF('Jeunes Plants'!C13&lt;&gt;"",'Jeunes Plants'!C13,"")</f>
        <v>Bonita Mix</v>
      </c>
      <c r="D13" s="126" t="str">
        <f>IF('Jeunes Plants'!D13&lt;&gt;"",'Jeunes Plants'!D13,"")</f>
        <v>s10-&gt;30/2025</v>
      </c>
      <c r="E13" s="127" t="str">
        <f>IF('Jeunes Plants'!E13&lt;&gt;"",'Jeunes Plants'!E13,"")</f>
        <v>S</v>
      </c>
      <c r="F13" s="127" t="str">
        <f>IF('Jeunes Plants'!F13&lt;&gt;"",'Jeunes Plants'!F13,"")</f>
        <v>M 3 cm  X60</v>
      </c>
      <c r="G13" s="128">
        <f>IF('Jeunes Plants'!G13&lt;&gt;"",'Jeunes Plants'!G13,"")</f>
        <v>30</v>
      </c>
      <c r="H13" s="127">
        <f>IF('Jeunes Plants'!H13&lt;&gt;"",'Jeunes Plants'!H13,"")</f>
        <v>8</v>
      </c>
      <c r="I13" s="128" t="str">
        <f>IF('Jeunes Plants'!I13&lt;&gt;"",'Jeunes Plants'!I13,"")</f>
        <v>C</v>
      </c>
      <c r="J13" s="129" t="str">
        <f>IF('Jeunes Plants'!J13&lt;&gt;"",'Jeunes Plants'!J13,"")</f>
        <v/>
      </c>
      <c r="K13" s="126" t="str">
        <f>IF('Jeunes Plants'!K13&lt;&gt;"",'Jeunes Plants'!K13,"")</f>
        <v>FER FLO</v>
      </c>
      <c r="L13" s="126" t="str">
        <f>IF('Jeunes Plants'!L13&lt;&gt;"",'Jeunes Plants'!L13,"")</f>
        <v>S4</v>
      </c>
      <c r="M13" s="126" t="str">
        <f>IF('Jeunes Plants'!M13&lt;&gt;"",'Jeunes Plants'!M13,"")</f>
        <v>NEW</v>
      </c>
      <c r="N13" s="126" t="str">
        <f>IF('Jeunes Plants'!N13&lt;&gt;"",'Jeunes Plants'!N13,"")</f>
        <v>M3</v>
      </c>
      <c r="O13" s="126" t="str">
        <f>IF('Jeunes Plants'!O13&lt;&gt;"",'Jeunes Plants'!O13,"")</f>
        <v>REINE MARGUERITE Bonita Mix</v>
      </c>
      <c r="P13" s="130">
        <f>IF('Jeunes Plants'!P13&lt;&gt;"",'Jeunes Plants'!P13,"")</f>
        <v>13</v>
      </c>
      <c r="Q13" s="20">
        <f>IF('Jeunes Plants'!R13&lt;&gt;"",'Jeunes Plants'!R13,"")</f>
        <v>0</v>
      </c>
      <c r="R13" s="20">
        <f>IF('Jeunes Plants'!S13&lt;&gt;"",'Jeunes Plants'!S13,"")</f>
        <v>0</v>
      </c>
      <c r="S13" s="236">
        <f>IF('Jeunes Plants'!T13&lt;&gt;"",'Jeunes Plants'!T13,"")</f>
        <v>0</v>
      </c>
      <c r="T13" s="242"/>
      <c r="U13" s="158"/>
      <c r="V13" s="158"/>
      <c r="W13" s="158"/>
    </row>
    <row r="14" spans="1:91" ht="20.100000000000001" customHeight="1" x14ac:dyDescent="0.25">
      <c r="A14" s="23">
        <f>IF('Jeunes Plants'!A14&lt;&gt;"",'Jeunes Plants'!A14,"")</f>
        <v>26728</v>
      </c>
      <c r="B14" s="24" t="str">
        <f>IF('Jeunes Plants'!B14&lt;&gt;"",'Jeunes Plants'!B14,"")</f>
        <v>REINE MARGUERITE</v>
      </c>
      <c r="C14" s="24" t="str">
        <f>IF('Jeunes Plants'!C14&lt;&gt;"",'Jeunes Plants'!C14,"")</f>
        <v>Matsumoto Mix</v>
      </c>
      <c r="D14" s="24" t="str">
        <f>IF('Jeunes Plants'!D14&lt;&gt;"",'Jeunes Plants'!D14,"")</f>
        <v>s10-&gt;30/2025</v>
      </c>
      <c r="E14" s="66" t="str">
        <f>IF('Jeunes Plants'!E14&lt;&gt;"",'Jeunes Plants'!E14,"")</f>
        <v>S</v>
      </c>
      <c r="F14" s="66" t="str">
        <f>IF('Jeunes Plants'!F14&lt;&gt;"",'Jeunes Plants'!F14,"")</f>
        <v>M 3 cm  X60</v>
      </c>
      <c r="G14" s="64">
        <f>IF('Jeunes Plants'!G14&lt;&gt;"",'Jeunes Plants'!G14,"")</f>
        <v>30</v>
      </c>
      <c r="H14" s="64">
        <f>IF('Jeunes Plants'!H14&lt;&gt;"",'Jeunes Plants'!H14,"")</f>
        <v>8</v>
      </c>
      <c r="I14" s="66" t="str">
        <f>IF('Jeunes Plants'!I14&lt;&gt;"",'Jeunes Plants'!I14,"")</f>
        <v>C</v>
      </c>
      <c r="J14" s="64" t="str">
        <f>IF('Jeunes Plants'!J14&lt;&gt;"",'Jeunes Plants'!J14,"")</f>
        <v/>
      </c>
      <c r="K14" s="123" t="str">
        <f>IF('Jeunes Plants'!K14&lt;&gt;"",'Jeunes Plants'!K14,"")</f>
        <v>FER FLO</v>
      </c>
      <c r="L14" s="123" t="str">
        <f>IF('Jeunes Plants'!L14&lt;&gt;"",'Jeunes Plants'!L14,"")</f>
        <v>S4</v>
      </c>
      <c r="M14" s="123" t="str">
        <f>IF('Jeunes Plants'!M14&lt;&gt;"",'Jeunes Plants'!M14,"")</f>
        <v>NEW</v>
      </c>
      <c r="N14" s="123" t="str">
        <f>IF('Jeunes Plants'!N14&lt;&gt;"",'Jeunes Plants'!N14,"")</f>
        <v>M3</v>
      </c>
      <c r="O14" s="24" t="str">
        <f>IF('Jeunes Plants'!O14&lt;&gt;"",'Jeunes Plants'!O14,"")</f>
        <v>REINE MARGUERITE Matsumoto Mix</v>
      </c>
      <c r="P14" s="54">
        <f>IF('Jeunes Plants'!P14&lt;&gt;"",'Jeunes Plants'!P14,"")</f>
        <v>14</v>
      </c>
      <c r="Q14" s="20">
        <f>IF('Jeunes Plants'!R14&lt;&gt;"",'Jeunes Plants'!R14,"")</f>
        <v>0</v>
      </c>
      <c r="R14" s="20">
        <f>IF('Jeunes Plants'!S14&lt;&gt;"",'Jeunes Plants'!S14,"")</f>
        <v>0</v>
      </c>
      <c r="S14" s="236">
        <f>IF('Jeunes Plants'!T14&lt;&gt;"",'Jeunes Plants'!T14,"")</f>
        <v>0</v>
      </c>
      <c r="T14" s="241"/>
      <c r="U14" s="44"/>
      <c r="V14" s="44"/>
      <c r="W14" s="44"/>
    </row>
    <row r="15" spans="1:91" ht="20.100000000000001" customHeight="1" x14ac:dyDescent="0.25">
      <c r="A15" s="125">
        <f>IF('Jeunes Plants'!A15&lt;&gt;"",'Jeunes Plants'!A15,"")</f>
        <v>23020</v>
      </c>
      <c r="B15" s="126" t="str">
        <f>IF('Jeunes Plants'!B15&lt;&gt;"",'Jeunes Plants'!B15,"")</f>
        <v>STATICE (limonium sinuatum)</v>
      </c>
      <c r="C15" s="126" t="str">
        <f>IF('Jeunes Plants'!C15&lt;&gt;"",'Jeunes Plants'!C15,"")</f>
        <v>Hipster Mix</v>
      </c>
      <c r="D15" s="126" t="str">
        <f>IF('Jeunes Plants'!D15&lt;&gt;"",'Jeunes Plants'!D15,"")</f>
        <v>s10-&gt;30/2025</v>
      </c>
      <c r="E15" s="127" t="str">
        <f>IF('Jeunes Plants'!E15&lt;&gt;"",'Jeunes Plants'!E15,"")</f>
        <v>S</v>
      </c>
      <c r="F15" s="127" t="str">
        <f>IF('Jeunes Plants'!F15&lt;&gt;"",'Jeunes Plants'!F15,"")</f>
        <v>M 3 cm  X60</v>
      </c>
      <c r="G15" s="128">
        <f>IF('Jeunes Plants'!G15&lt;&gt;"",'Jeunes Plants'!G15,"")</f>
        <v>30</v>
      </c>
      <c r="H15" s="127">
        <f>IF('Jeunes Plants'!H15&lt;&gt;"",'Jeunes Plants'!H15,"")</f>
        <v>8</v>
      </c>
      <c r="I15" s="127" t="str">
        <f>IF('Jeunes Plants'!I15&lt;&gt;"",'Jeunes Plants'!I15,"")</f>
        <v>C</v>
      </c>
      <c r="J15" s="129" t="str">
        <f>IF('Jeunes Plants'!J15&lt;&gt;"",'Jeunes Plants'!J15,"")</f>
        <v/>
      </c>
      <c r="K15" s="126" t="str">
        <f>IF('Jeunes Plants'!K15&lt;&gt;"",'Jeunes Plants'!K15,"")</f>
        <v>FER FLO</v>
      </c>
      <c r="L15" s="126" t="str">
        <f>IF('Jeunes Plants'!L15&lt;&gt;"",'Jeunes Plants'!L15,"")</f>
        <v>S4</v>
      </c>
      <c r="M15" s="126" t="str">
        <f>IF('Jeunes Plants'!M15&lt;&gt;"",'Jeunes Plants'!M15,"")</f>
        <v/>
      </c>
      <c r="N15" s="126" t="str">
        <f>IF('Jeunes Plants'!N15&lt;&gt;"",'Jeunes Plants'!N15,"")</f>
        <v>M3</v>
      </c>
      <c r="O15" s="126" t="str">
        <f>IF('Jeunes Plants'!O15&lt;&gt;"",'Jeunes Plants'!O15,"")</f>
        <v>STATICE (limonium sinuatum) Hipster Mix</v>
      </c>
      <c r="P15" s="130">
        <f>IF('Jeunes Plants'!P15&lt;&gt;"",'Jeunes Plants'!P15,"")</f>
        <v>15</v>
      </c>
      <c r="Q15" s="20">
        <f>IF('Jeunes Plants'!R15&lt;&gt;"",'Jeunes Plants'!R15,"")</f>
        <v>0</v>
      </c>
      <c r="R15" s="20">
        <f>IF('Jeunes Plants'!S15&lt;&gt;"",'Jeunes Plants'!S15,"")</f>
        <v>0</v>
      </c>
      <c r="S15" s="236">
        <f>IF('Jeunes Plants'!T15&lt;&gt;"",'Jeunes Plants'!T15,"")</f>
        <v>0</v>
      </c>
      <c r="T15" s="242"/>
      <c r="U15" s="158"/>
      <c r="V15" s="158"/>
      <c r="W15" s="158"/>
    </row>
    <row r="16" spans="1:91" ht="20.100000000000001" customHeight="1" x14ac:dyDescent="0.25">
      <c r="A16" s="23">
        <f>IF('Jeunes Plants'!A16&lt;&gt;"",'Jeunes Plants'!A16,"")</f>
        <v>26730</v>
      </c>
      <c r="B16" s="24" t="str">
        <f>IF('Jeunes Plants'!B16&lt;&gt;"",'Jeunes Plants'!B16,"")</f>
        <v>ZINNIA</v>
      </c>
      <c r="C16" s="24" t="str">
        <f>IF('Jeunes Plants'!C16&lt;&gt;"",'Jeunes Plants'!C16,"")</f>
        <v>Fleurs de Dahlia Mix</v>
      </c>
      <c r="D16" s="24" t="str">
        <f>IF('Jeunes Plants'!D16&lt;&gt;"",'Jeunes Plants'!D16,"")</f>
        <v>s10-&gt;30/2025</v>
      </c>
      <c r="E16" s="66" t="str">
        <f>IF('Jeunes Plants'!E16&lt;&gt;"",'Jeunes Plants'!E16,"")</f>
        <v>S</v>
      </c>
      <c r="F16" s="66" t="str">
        <f>IF('Jeunes Plants'!F16&lt;&gt;"",'Jeunes Plants'!F16,"")</f>
        <v>M 3 cm  X60</v>
      </c>
      <c r="G16" s="64">
        <f>IF('Jeunes Plants'!G16&lt;&gt;"",'Jeunes Plants'!G16,"")</f>
        <v>30</v>
      </c>
      <c r="H16" s="66">
        <f>IF('Jeunes Plants'!H16&lt;&gt;"",'Jeunes Plants'!H16,"")</f>
        <v>8</v>
      </c>
      <c r="I16" s="64" t="str">
        <f>IF('Jeunes Plants'!I16&lt;&gt;"",'Jeunes Plants'!I16,"")</f>
        <v>C</v>
      </c>
      <c r="J16" s="72" t="str">
        <f>IF('Jeunes Plants'!J16&lt;&gt;"",'Jeunes Plants'!J16,"")</f>
        <v/>
      </c>
      <c r="K16" s="24" t="str">
        <f>IF('Jeunes Plants'!K16&lt;&gt;"",'Jeunes Plants'!K16,"")</f>
        <v>FER FLO</v>
      </c>
      <c r="L16" s="24" t="str">
        <f>IF('Jeunes Plants'!L16&lt;&gt;"",'Jeunes Plants'!L16,"")</f>
        <v>S4</v>
      </c>
      <c r="M16" s="24" t="str">
        <f>IF('Jeunes Plants'!M16&lt;&gt;"",'Jeunes Plants'!M16,"")</f>
        <v>NEW</v>
      </c>
      <c r="N16" s="24" t="str">
        <f>IF('Jeunes Plants'!N16&lt;&gt;"",'Jeunes Plants'!N16,"")</f>
        <v>M3</v>
      </c>
      <c r="O16" s="24" t="str">
        <f>IF('Jeunes Plants'!O16&lt;&gt;"",'Jeunes Plants'!O16,"")</f>
        <v>ZINNIA Fleurs de Dahlia Mix</v>
      </c>
      <c r="P16" s="54">
        <f>IF('Jeunes Plants'!P16&lt;&gt;"",'Jeunes Plants'!P16,"")</f>
        <v>16</v>
      </c>
      <c r="Q16" s="20">
        <f>IF('Jeunes Plants'!R16&lt;&gt;"",'Jeunes Plants'!R16,"")</f>
        <v>0</v>
      </c>
      <c r="R16" s="20">
        <f>IF('Jeunes Plants'!S16&lt;&gt;"",'Jeunes Plants'!S16,"")</f>
        <v>0</v>
      </c>
      <c r="S16" s="236">
        <f>IF('Jeunes Plants'!T16&lt;&gt;"",'Jeunes Plants'!T16,"")</f>
        <v>0</v>
      </c>
      <c r="T16" s="241"/>
      <c r="U16" s="44"/>
      <c r="V16" s="44"/>
      <c r="W16" s="44"/>
    </row>
    <row r="17" spans="1:23" ht="20.100000000000001" customHeight="1" x14ac:dyDescent="0.25">
      <c r="A17" s="21">
        <f>IF('Jeunes Plants'!A17&lt;&gt;"",'Jeunes Plants'!A17,"")</f>
        <v>26714</v>
      </c>
      <c r="B17" s="27" t="str">
        <f>IF('Jeunes Plants'!B17&lt;&gt;"",'Jeunes Plants'!B17,"")</f>
        <v>DÉPLIANT FERME FLORALE</v>
      </c>
      <c r="C17" s="220" t="str">
        <f>IF('Jeunes Plants'!C17&lt;&gt;"",'Jeunes Plants'!C17,"")</f>
        <v>ACHETÉ</v>
      </c>
      <c r="D17" s="22" t="str">
        <f>IF('Jeunes Plants'!D17&lt;&gt;"",'Jeunes Plants'!D17,"")</f>
        <v/>
      </c>
      <c r="E17" s="65" t="str">
        <f>IF('Jeunes Plants'!E17&lt;&gt;"",'Jeunes Plants'!E17,"")</f>
        <v xml:space="preserve"> </v>
      </c>
      <c r="F17" s="65" t="str">
        <f>IF('Jeunes Plants'!F17&lt;&gt;"",'Jeunes Plants'!F17,"")</f>
        <v/>
      </c>
      <c r="G17" s="63">
        <f>IF('Jeunes Plants'!G17&lt;&gt;"",'Jeunes Plants'!G17,"")</f>
        <v>10</v>
      </c>
      <c r="H17" s="63" t="str">
        <f>IF('Jeunes Plants'!H17&lt;&gt;"",'Jeunes Plants'!H17,"")</f>
        <v xml:space="preserve"> </v>
      </c>
      <c r="I17" s="65" t="str">
        <f>IF('Jeunes Plants'!I17&lt;&gt;"",'Jeunes Plants'!I17,"")</f>
        <v xml:space="preserve"> </v>
      </c>
      <c r="J17" s="63" t="str">
        <f>IF('Jeunes Plants'!J17&lt;&gt;"",'Jeunes Plants'!J17,"")</f>
        <v xml:space="preserve"> </v>
      </c>
      <c r="K17" s="22" t="str">
        <f>IF('Jeunes Plants'!K17&lt;&gt;"",'Jeunes Plants'!K17,"")</f>
        <v>ILV D</v>
      </c>
      <c r="L17" s="122" t="str">
        <f>IF('Jeunes Plants'!L17&lt;&gt;"",'Jeunes Plants'!L17,"")</f>
        <v>D</v>
      </c>
      <c r="M17" s="122" t="str">
        <f>IF('Jeunes Plants'!M17&lt;&gt;"",'Jeunes Plants'!M17,"")</f>
        <v>NEW</v>
      </c>
      <c r="N17" s="122" t="str">
        <f>IF('Jeunes Plants'!N17&lt;&gt;"",'Jeunes Plants'!N17,"")</f>
        <v xml:space="preserve"> </v>
      </c>
      <c r="O17" s="22" t="str">
        <f>IF('Jeunes Plants'!O17&lt;&gt;"",'Jeunes Plants'!O17,"")</f>
        <v>DÉPLIANT FERME FLORALE ACHETÉ</v>
      </c>
      <c r="P17" s="53">
        <f>IF('Jeunes Plants'!P17&lt;&gt;"",'Jeunes Plants'!P17,"")</f>
        <v>17</v>
      </c>
      <c r="Q17" s="20">
        <f>IF('Jeunes Plants'!R17&lt;&gt;"",'Jeunes Plants'!R17,"")</f>
        <v>0</v>
      </c>
      <c r="R17" s="20">
        <f>IF('Jeunes Plants'!S17&lt;&gt;"",'Jeunes Plants'!S17,"")</f>
        <v>0</v>
      </c>
      <c r="S17" s="236">
        <f>IF('Jeunes Plants'!T17&lt;&gt;"",'Jeunes Plants'!T17,"")</f>
        <v>0</v>
      </c>
      <c r="T17" s="243"/>
      <c r="U17" s="42"/>
      <c r="V17" s="42"/>
      <c r="W17" s="42"/>
    </row>
    <row r="18" spans="1:23" ht="20.100000000000001" customHeight="1" x14ac:dyDescent="0.25">
      <c r="A18" s="21">
        <f>IF('Jeunes Plants'!A18&lt;&gt;"",'Jeunes Plants'!A18,"")</f>
        <v>26715</v>
      </c>
      <c r="B18" s="27" t="str">
        <f>IF('Jeunes Plants'!B18&lt;&gt;"",'Jeunes Plants'!B18,"")</f>
        <v>AFFICHE FERME FLORALE</v>
      </c>
      <c r="C18" s="220" t="str">
        <f>IF('Jeunes Plants'!C18&lt;&gt;"",'Jeunes Plants'!C18,"")</f>
        <v>ACHETÉ</v>
      </c>
      <c r="D18" s="22" t="str">
        <f>IF('Jeunes Plants'!D18&lt;&gt;"",'Jeunes Plants'!D18,"")</f>
        <v xml:space="preserve"> </v>
      </c>
      <c r="E18" s="65" t="str">
        <f>IF('Jeunes Plants'!E18&lt;&gt;"",'Jeunes Plants'!E18,"")</f>
        <v xml:space="preserve"> </v>
      </c>
      <c r="F18" s="65" t="str">
        <f>IF('Jeunes Plants'!F18&lt;&gt;"",'Jeunes Plants'!F18,"")</f>
        <v/>
      </c>
      <c r="G18" s="63">
        <f>IF('Jeunes Plants'!G18&lt;&gt;"",'Jeunes Plants'!G18,"")</f>
        <v>1</v>
      </c>
      <c r="H18" s="65" t="str">
        <f>IF('Jeunes Plants'!H18&lt;&gt;"",'Jeunes Plants'!H18,"")</f>
        <v xml:space="preserve"> </v>
      </c>
      <c r="I18" s="63" t="str">
        <f>IF('Jeunes Plants'!I18&lt;&gt;"",'Jeunes Plants'!I18,"")</f>
        <v xml:space="preserve"> </v>
      </c>
      <c r="J18" s="71" t="str">
        <f>IF('Jeunes Plants'!J18&lt;&gt;"",'Jeunes Plants'!J18,"")</f>
        <v xml:space="preserve"> </v>
      </c>
      <c r="K18" s="22" t="str">
        <f>IF('Jeunes Plants'!K18&lt;&gt;"",'Jeunes Plants'!K18,"")</f>
        <v>ILV A</v>
      </c>
      <c r="L18" s="22" t="str">
        <f>IF('Jeunes Plants'!L18&lt;&gt;"",'Jeunes Plants'!L18,"")</f>
        <v>D</v>
      </c>
      <c r="M18" s="22" t="str">
        <f>IF('Jeunes Plants'!M18&lt;&gt;"",'Jeunes Plants'!M18,"")</f>
        <v>NEW</v>
      </c>
      <c r="N18" s="22" t="str">
        <f>IF('Jeunes Plants'!N18&lt;&gt;"",'Jeunes Plants'!N18,"")</f>
        <v xml:space="preserve"> </v>
      </c>
      <c r="O18" s="22" t="str">
        <f>IF('Jeunes Plants'!O18&lt;&gt;"",'Jeunes Plants'!O18,"")</f>
        <v>AFFICHE FERME FLORALE ACHETÉ</v>
      </c>
      <c r="P18" s="53">
        <f>IF('Jeunes Plants'!P18&lt;&gt;"",'Jeunes Plants'!P18,"")</f>
        <v>18</v>
      </c>
      <c r="Q18" s="20">
        <f>IF('Jeunes Plants'!R18&lt;&gt;"",'Jeunes Plants'!R18,"")</f>
        <v>0</v>
      </c>
      <c r="R18" s="20">
        <f>IF('Jeunes Plants'!S18&lt;&gt;"",'Jeunes Plants'!S18,"")</f>
        <v>0</v>
      </c>
      <c r="S18" s="236">
        <f>IF('Jeunes Plants'!T18&lt;&gt;"",'Jeunes Plants'!T18,"")</f>
        <v>0</v>
      </c>
      <c r="T18" s="243"/>
      <c r="U18" s="42"/>
      <c r="V18" s="42"/>
      <c r="W18" s="42"/>
    </row>
    <row r="19" spans="1:23" ht="20.100000000000001" customHeight="1" x14ac:dyDescent="0.25">
      <c r="A19" s="131" t="str">
        <f>IF('Jeunes Plants'!A19&lt;&gt;"",'Jeunes Plants'!A19,"")</f>
        <v/>
      </c>
      <c r="B19" s="187" t="str">
        <f>IF('Jeunes Plants'!B19&lt;&gt;"",'Jeunes Plants'!B19,"")</f>
        <v>LES FLEURS SÉCHÉES</v>
      </c>
      <c r="C19" s="132" t="str">
        <f>IF('Jeunes Plants'!C19&lt;&gt;"",'Jeunes Plants'!C19,"")</f>
        <v/>
      </c>
      <c r="D19" s="132" t="str">
        <f>IF('Jeunes Plants'!D19&lt;&gt;"",'Jeunes Plants'!D19,"")</f>
        <v/>
      </c>
      <c r="E19" s="133" t="str">
        <f>IF('Jeunes Plants'!E19&lt;&gt;"",'Jeunes Plants'!E19,"")</f>
        <v/>
      </c>
      <c r="F19" s="133" t="str">
        <f>IF('Jeunes Plants'!F19&lt;&gt;"",'Jeunes Plants'!F19,"")</f>
        <v/>
      </c>
      <c r="G19" s="133" t="str">
        <f>IF('Jeunes Plants'!G19&lt;&gt;"",'Jeunes Plants'!G19,"")</f>
        <v/>
      </c>
      <c r="H19" s="133" t="str">
        <f>IF('Jeunes Plants'!H19&lt;&gt;"",'Jeunes Plants'!H19,"")</f>
        <v/>
      </c>
      <c r="I19" s="133" t="str">
        <f>IF('Jeunes Plants'!I19&lt;&gt;"",'Jeunes Plants'!I19,"")</f>
        <v/>
      </c>
      <c r="J19" s="134" t="str">
        <f>IF('Jeunes Plants'!J19&lt;&gt;"",'Jeunes Plants'!J19,"")</f>
        <v/>
      </c>
      <c r="K19" s="132" t="str">
        <f>IF('Jeunes Plants'!K19&lt;&gt;"",'Jeunes Plants'!K19,"")</f>
        <v/>
      </c>
      <c r="L19" s="132" t="str">
        <f>IF('Jeunes Plants'!L19&lt;&gt;"",'Jeunes Plants'!L19,"")</f>
        <v>G</v>
      </c>
      <c r="M19" s="132" t="str">
        <f>IF('Jeunes Plants'!M19&lt;&gt;"",'Jeunes Plants'!M19,"")</f>
        <v/>
      </c>
      <c r="N19" s="132" t="str">
        <f>IF('Jeunes Plants'!N19&lt;&gt;"",'Jeunes Plants'!N19,"")</f>
        <v/>
      </c>
      <c r="O19" s="141" t="str">
        <f>IF('Jeunes Plants'!O19&lt;&gt;"",'Jeunes Plants'!O19,"")</f>
        <v xml:space="preserve">LES FLEURS SÉCHÉES </v>
      </c>
      <c r="P19" s="132">
        <f>IF('Jeunes Plants'!P19&lt;&gt;"",'Jeunes Plants'!P19,"")</f>
        <v>19</v>
      </c>
      <c r="Q19" s="20" t="str">
        <f>IF('Jeunes Plants'!R19&lt;&gt;"",'Jeunes Plants'!R19,"")</f>
        <v/>
      </c>
      <c r="R19" s="20" t="str">
        <f>IF('Jeunes Plants'!S19&lt;&gt;"",'Jeunes Plants'!S19,"")</f>
        <v/>
      </c>
      <c r="S19" s="236" t="str">
        <f>IF('Jeunes Plants'!T19&lt;&gt;"",'Jeunes Plants'!T19,"")</f>
        <v/>
      </c>
      <c r="T19" s="244"/>
      <c r="U19" s="183"/>
      <c r="V19" s="183"/>
      <c r="W19" s="183"/>
    </row>
    <row r="20" spans="1:23" ht="20.100000000000001" customHeight="1" x14ac:dyDescent="0.25">
      <c r="A20" s="23">
        <f>IF('Jeunes Plants'!A20&lt;&gt;"",'Jeunes Plants'!A20,"")</f>
        <v>22851</v>
      </c>
      <c r="B20" s="24" t="str">
        <f>IF('Jeunes Plants'!B20&lt;&gt;"",'Jeunes Plants'!B20,"")</f>
        <v>ACHILLEE FILIPENDULINA</v>
      </c>
      <c r="C20" s="24" t="str">
        <f>IF('Jeunes Plants'!C20&lt;&gt;"",'Jeunes Plants'!C20,"")</f>
        <v>Cloth of gold</v>
      </c>
      <c r="D20" s="24" t="str">
        <f>IF('Jeunes Plants'!D20&lt;&gt;"",'Jeunes Plants'!D20,"")</f>
        <v/>
      </c>
      <c r="E20" s="66" t="str">
        <f>IF('Jeunes Plants'!E20&lt;&gt;"",'Jeunes Plants'!E20,"")</f>
        <v>S</v>
      </c>
      <c r="F20" s="66" t="str">
        <f>IF('Jeunes Plants'!F20&lt;&gt;"",'Jeunes Plants'!F20,"")</f>
        <v>M 3 cm  X60</v>
      </c>
      <c r="G20" s="64">
        <f>IF('Jeunes Plants'!G20&lt;&gt;"",'Jeunes Plants'!G20,"")</f>
        <v>30</v>
      </c>
      <c r="H20" s="64">
        <f>IF('Jeunes Plants'!H20&lt;&gt;"",'Jeunes Plants'!H20,"")</f>
        <v>8</v>
      </c>
      <c r="I20" s="66" t="str">
        <f>IF('Jeunes Plants'!I20&lt;&gt;"",'Jeunes Plants'!I20,"")</f>
        <v>C</v>
      </c>
      <c r="J20" s="72" t="str">
        <f>IF('Jeunes Plants'!J20&lt;&gt;"",'Jeunes Plants'!J20,"")</f>
        <v/>
      </c>
      <c r="K20" s="24" t="str">
        <f>IF('Jeunes Plants'!K20&lt;&gt;"",'Jeunes Plants'!K20,"")</f>
        <v>FL SEC</v>
      </c>
      <c r="L20" s="24" t="str">
        <f>IF('Jeunes Plants'!L20&lt;&gt;"",'Jeunes Plants'!L20,"")</f>
        <v>S4</v>
      </c>
      <c r="M20" s="24" t="str">
        <f>IF('Jeunes Plants'!M20&lt;&gt;"",'Jeunes Plants'!M20,"")</f>
        <v/>
      </c>
      <c r="N20" s="24" t="str">
        <f>IF('Jeunes Plants'!N20&lt;&gt;"",'Jeunes Plants'!N20,"")</f>
        <v>M3</v>
      </c>
      <c r="O20" s="24" t="str">
        <f>IF('Jeunes Plants'!O20&lt;&gt;"",'Jeunes Plants'!O20,"")</f>
        <v>ACHILLEE FILIPENDULINA Cloth of gold</v>
      </c>
      <c r="P20" s="54">
        <f>IF('Jeunes Plants'!P20&lt;&gt;"",'Jeunes Plants'!P20,"")</f>
        <v>20</v>
      </c>
      <c r="Q20" s="20">
        <f>IF('Jeunes Plants'!R20&lt;&gt;"",'Jeunes Plants'!R20,"")</f>
        <v>0</v>
      </c>
      <c r="R20" s="20">
        <f>IF('Jeunes Plants'!S20&lt;&gt;"",'Jeunes Plants'!S20,"")</f>
        <v>0</v>
      </c>
      <c r="S20" s="236">
        <f>IF('Jeunes Plants'!T20&lt;&gt;"",'Jeunes Plants'!T20,"")</f>
        <v>0</v>
      </c>
      <c r="T20" s="241"/>
      <c r="U20" s="44"/>
      <c r="V20" s="44"/>
      <c r="W20" s="44"/>
    </row>
    <row r="21" spans="1:23" ht="20.100000000000001" customHeight="1" x14ac:dyDescent="0.25">
      <c r="A21" s="125">
        <f>IF('Jeunes Plants'!A21&lt;&gt;"",'Jeunes Plants'!A21,"")</f>
        <v>22592</v>
      </c>
      <c r="B21" s="126" t="str">
        <f>IF('Jeunes Plants'!B21&lt;&gt;"",'Jeunes Plants'!B21,"")</f>
        <v>CRASPEDIA GLOBOSA</v>
      </c>
      <c r="C21" s="126" t="str">
        <f>IF('Jeunes Plants'!C21&lt;&gt;"",'Jeunes Plants'!C21,"")</f>
        <v>Golf beauty</v>
      </c>
      <c r="D21" s="126" t="str">
        <f>IF('Jeunes Plants'!D21&lt;&gt;"",'Jeunes Plants'!D21,"")</f>
        <v>&gt;s49/2025</v>
      </c>
      <c r="E21" s="127" t="str">
        <f>IF('Jeunes Plants'!E21&lt;&gt;"",'Jeunes Plants'!E21,"")</f>
        <v>B</v>
      </c>
      <c r="F21" s="127" t="str">
        <f>IF('Jeunes Plants'!F21&lt;&gt;"",'Jeunes Plants'!F21,"")</f>
        <v>M 3 cm  X60</v>
      </c>
      <c r="G21" s="128">
        <f>IF('Jeunes Plants'!G21&lt;&gt;"",'Jeunes Plants'!G21,"")</f>
        <v>30</v>
      </c>
      <c r="H21" s="128">
        <f>IF('Jeunes Plants'!H21&lt;&gt;"",'Jeunes Plants'!H21,"")</f>
        <v>5</v>
      </c>
      <c r="I21" s="127" t="str">
        <f>IF('Jeunes Plants'!I21&lt;&gt;"",'Jeunes Plants'!I21,"")</f>
        <v>D</v>
      </c>
      <c r="J21" s="129">
        <f>IF('Jeunes Plants'!J21&lt;&gt;"",'Jeunes Plants'!J21,"")</f>
        <v>0.1</v>
      </c>
      <c r="K21" s="126" t="str">
        <f>IF('Jeunes Plants'!K21&lt;&gt;"",'Jeunes Plants'!K21,"")</f>
        <v>FL SEC</v>
      </c>
      <c r="L21" s="126" t="str">
        <f>IF('Jeunes Plants'!L21&lt;&gt;"",'Jeunes Plants'!L21,"")</f>
        <v>S3B</v>
      </c>
      <c r="M21" s="126" t="str">
        <f>IF('Jeunes Plants'!M21&lt;&gt;"",'Jeunes Plants'!M21,"")</f>
        <v/>
      </c>
      <c r="N21" s="126" t="str">
        <f>IF('Jeunes Plants'!N21&lt;&gt;"",'Jeunes Plants'!N21,"")</f>
        <v>M3</v>
      </c>
      <c r="O21" s="126" t="str">
        <f>IF('Jeunes Plants'!O21&lt;&gt;"",'Jeunes Plants'!O21,"")</f>
        <v>CRASPEDIA GLOBOSA Golf beauty</v>
      </c>
      <c r="P21" s="130">
        <f>IF('Jeunes Plants'!P21&lt;&gt;"",'Jeunes Plants'!P21,"")</f>
        <v>21</v>
      </c>
      <c r="Q21" s="20">
        <f>IF('Jeunes Plants'!R21&lt;&gt;"",'Jeunes Plants'!R21,"")</f>
        <v>0</v>
      </c>
      <c r="R21" s="20">
        <f>IF('Jeunes Plants'!S21&lt;&gt;"",'Jeunes Plants'!S21,"")</f>
        <v>0</v>
      </c>
      <c r="S21" s="236">
        <f>IF('Jeunes Plants'!T21&lt;&gt;"",'Jeunes Plants'!T21,"")</f>
        <v>0</v>
      </c>
      <c r="T21" s="245"/>
      <c r="U21" s="214"/>
      <c r="V21" s="214"/>
      <c r="W21" s="214"/>
    </row>
    <row r="22" spans="1:23" ht="20.100000000000001" customHeight="1" x14ac:dyDescent="0.25">
      <c r="A22" s="25">
        <f>IF('Jeunes Plants'!A22&lt;&gt;"",'Jeunes Plants'!A22,"")</f>
        <v>23175</v>
      </c>
      <c r="B22" s="24" t="str">
        <f>IF('Jeunes Plants'!B22&lt;&gt;"",'Jeunes Plants'!B22,"")</f>
        <v>EUCALYPTUS PULVERULENTA</v>
      </c>
      <c r="C22" s="24" t="str">
        <f>IF('Jeunes Plants'!C22&lt;&gt;"",'Jeunes Plants'!C22,"")</f>
        <v>Baby blue</v>
      </c>
      <c r="D22" s="24" t="str">
        <f>IF('Jeunes Plants'!D22&lt;&gt;"",'Jeunes Plants'!D22,"")</f>
        <v/>
      </c>
      <c r="E22" s="66" t="str">
        <f>IF('Jeunes Plants'!E22&lt;&gt;"",'Jeunes Plants'!E22,"")</f>
        <v>S</v>
      </c>
      <c r="F22" s="66" t="str">
        <f>IF('Jeunes Plants'!F22&lt;&gt;"",'Jeunes Plants'!F22,"")</f>
        <v>M 3 cm  X60</v>
      </c>
      <c r="G22" s="64">
        <f>IF('Jeunes Plants'!G22&lt;&gt;"",'Jeunes Plants'!G22,"")</f>
        <v>30</v>
      </c>
      <c r="H22" s="64">
        <f>IF('Jeunes Plants'!H22&lt;&gt;"",'Jeunes Plants'!H22,"")</f>
        <v>5</v>
      </c>
      <c r="I22" s="66" t="str">
        <f>IF('Jeunes Plants'!I22&lt;&gt;"",'Jeunes Plants'!I22,"")</f>
        <v>D</v>
      </c>
      <c r="J22" s="72" t="str">
        <f>IF('Jeunes Plants'!J22&lt;&gt;"",'Jeunes Plants'!J22,"")</f>
        <v/>
      </c>
      <c r="K22" s="24" t="str">
        <f>IF('Jeunes Plants'!K22&lt;&gt;"",'Jeunes Plants'!K22,"")</f>
        <v>FL SEC</v>
      </c>
      <c r="L22" s="24" t="str">
        <f>IF('Jeunes Plants'!L22&lt;&gt;"",'Jeunes Plants'!L22,"")</f>
        <v>S4</v>
      </c>
      <c r="M22" s="24" t="str">
        <f>IF('Jeunes Plants'!M22&lt;&gt;"",'Jeunes Plants'!M22,"")</f>
        <v/>
      </c>
      <c r="N22" s="24" t="str">
        <f>IF('Jeunes Plants'!N22&lt;&gt;"",'Jeunes Plants'!N22,"")</f>
        <v>M3</v>
      </c>
      <c r="O22" s="24" t="str">
        <f>IF('Jeunes Plants'!O22&lt;&gt;"",'Jeunes Plants'!O22,"")</f>
        <v>EUCALYPTUS PULVERULENTA Baby blue</v>
      </c>
      <c r="P22" s="54">
        <f>IF('Jeunes Plants'!P22&lt;&gt;"",'Jeunes Plants'!P22,"")</f>
        <v>22</v>
      </c>
      <c r="Q22" s="20">
        <f>IF('Jeunes Plants'!R22&lt;&gt;"",'Jeunes Plants'!R22,"")</f>
        <v>0</v>
      </c>
      <c r="R22" s="20">
        <f>IF('Jeunes Plants'!S22&lt;&gt;"",'Jeunes Plants'!S22,"")</f>
        <v>0</v>
      </c>
      <c r="S22" s="236">
        <f>IF('Jeunes Plants'!T22&lt;&gt;"",'Jeunes Plants'!T22,"")</f>
        <v>0</v>
      </c>
      <c r="T22" s="241"/>
      <c r="U22" s="44"/>
      <c r="V22" s="44"/>
      <c r="W22" s="44"/>
    </row>
    <row r="23" spans="1:23" ht="20.100000000000001" customHeight="1" x14ac:dyDescent="0.25">
      <c r="A23" s="125">
        <f>IF('Jeunes Plants'!A23&lt;&gt;"",'Jeunes Plants'!A23,"")</f>
        <v>11819</v>
      </c>
      <c r="B23" s="126" t="str">
        <f>IF('Jeunes Plants'!B23&lt;&gt;"",'Jeunes Plants'!B23,"")</f>
        <v>GOMPHRENA</v>
      </c>
      <c r="C23" s="126" t="str">
        <f>IF('Jeunes Plants'!C23&lt;&gt;"",'Jeunes Plants'!C23,"")</f>
        <v>Fireworks</v>
      </c>
      <c r="D23" s="126" t="str">
        <f>IF('Jeunes Plants'!D23&lt;&gt;"",'Jeunes Plants'!D23,"")</f>
        <v/>
      </c>
      <c r="E23" s="127" t="str">
        <f>IF('Jeunes Plants'!E23&lt;&gt;"",'Jeunes Plants'!E23,"")</f>
        <v>S</v>
      </c>
      <c r="F23" s="127" t="str">
        <f>IF('Jeunes Plants'!F23&lt;&gt;"",'Jeunes Plants'!F23,"")</f>
        <v>M 3 cm  X60</v>
      </c>
      <c r="G23" s="128">
        <f>IF('Jeunes Plants'!G23&lt;&gt;"",'Jeunes Plants'!G23,"")</f>
        <v>30</v>
      </c>
      <c r="H23" s="128">
        <f>IF('Jeunes Plants'!H23&lt;&gt;"",'Jeunes Plants'!H23,"")</f>
        <v>5</v>
      </c>
      <c r="I23" s="127" t="str">
        <f>IF('Jeunes Plants'!I23&lt;&gt;"",'Jeunes Plants'!I23,"")</f>
        <v>B</v>
      </c>
      <c r="J23" s="129" t="str">
        <f>IF('Jeunes Plants'!J23&lt;&gt;"",'Jeunes Plants'!J23,"")</f>
        <v/>
      </c>
      <c r="K23" s="126" t="str">
        <f>IF('Jeunes Plants'!K23&lt;&gt;"",'Jeunes Plants'!K23,"")</f>
        <v>DIV FL</v>
      </c>
      <c r="L23" s="126" t="str">
        <f>IF('Jeunes Plants'!L23&lt;&gt;"",'Jeunes Plants'!L23,"")</f>
        <v>S2</v>
      </c>
      <c r="M23" s="126" t="str">
        <f>IF('Jeunes Plants'!M23&lt;&gt;"",'Jeunes Plants'!M23,"")</f>
        <v/>
      </c>
      <c r="N23" s="126" t="str">
        <f>IF('Jeunes Plants'!N23&lt;&gt;"",'Jeunes Plants'!N23,"")</f>
        <v>M3</v>
      </c>
      <c r="O23" s="126" t="str">
        <f>IF('Jeunes Plants'!O23&lt;&gt;"",'Jeunes Plants'!O23,"")</f>
        <v>GOMPHRENA Fireworks</v>
      </c>
      <c r="P23" s="130">
        <f>IF('Jeunes Plants'!P23&lt;&gt;"",'Jeunes Plants'!P23,"")</f>
        <v>23</v>
      </c>
      <c r="Q23" s="20">
        <f>IF('Jeunes Plants'!R23&lt;&gt;"",'Jeunes Plants'!R23,"")</f>
        <v>0</v>
      </c>
      <c r="R23" s="20">
        <f>IF('Jeunes Plants'!S23&lt;&gt;"",'Jeunes Plants'!S23,"")</f>
        <v>0</v>
      </c>
      <c r="S23" s="236">
        <f>IF('Jeunes Plants'!T23&lt;&gt;"",'Jeunes Plants'!T23,"")</f>
        <v>0</v>
      </c>
      <c r="T23" s="242"/>
      <c r="U23" s="158"/>
      <c r="V23" s="158"/>
      <c r="W23" s="158"/>
    </row>
    <row r="24" spans="1:23" ht="20.100000000000001" customHeight="1" x14ac:dyDescent="0.25">
      <c r="A24" s="23">
        <f>IF('Jeunes Plants'!A24&lt;&gt;"",'Jeunes Plants'!A24,"")</f>
        <v>15224</v>
      </c>
      <c r="B24" s="24" t="str">
        <f>IF('Jeunes Plants'!B24&lt;&gt;"",'Jeunes Plants'!B24,"")</f>
        <v>GYPSOPHILE</v>
      </c>
      <c r="C24" s="24" t="str">
        <f>IF('Jeunes Plants'!C24&lt;&gt;"",'Jeunes Plants'!C24,"")</f>
        <v>Festival White</v>
      </c>
      <c r="D24" s="24" t="str">
        <f>IF('Jeunes Plants'!D24&lt;&gt;"",'Jeunes Plants'!D24,"")</f>
        <v/>
      </c>
      <c r="E24" s="66" t="str">
        <f>IF('Jeunes Plants'!E24&lt;&gt;"",'Jeunes Plants'!E24,"")</f>
        <v>B</v>
      </c>
      <c r="F24" s="66" t="str">
        <f>IF('Jeunes Plants'!F24&lt;&gt;"",'Jeunes Plants'!F24,"")</f>
        <v>M 3 cm  X60</v>
      </c>
      <c r="G24" s="64">
        <f>IF('Jeunes Plants'!G24&lt;&gt;"",'Jeunes Plants'!G24,"")</f>
        <v>30</v>
      </c>
      <c r="H24" s="64">
        <f>IF('Jeunes Plants'!H24&lt;&gt;"",'Jeunes Plants'!H24,"")</f>
        <v>5</v>
      </c>
      <c r="I24" s="66" t="str">
        <f>IF('Jeunes Plants'!I24&lt;&gt;"",'Jeunes Plants'!I24,"")</f>
        <v>E</v>
      </c>
      <c r="J24" s="72">
        <f>IF('Jeunes Plants'!J24&lt;&gt;"",'Jeunes Plants'!J24,"")</f>
        <v>0.11</v>
      </c>
      <c r="K24" s="24" t="str">
        <f>IF('Jeunes Plants'!K24&lt;&gt;"",'Jeunes Plants'!K24,"")</f>
        <v>FL SEC</v>
      </c>
      <c r="L24" s="24" t="str">
        <f>IF('Jeunes Plants'!L24&lt;&gt;"",'Jeunes Plants'!L24,"")</f>
        <v>S2</v>
      </c>
      <c r="M24" s="24" t="str">
        <f>IF('Jeunes Plants'!M24&lt;&gt;"",'Jeunes Plants'!M24,"")</f>
        <v/>
      </c>
      <c r="N24" s="24" t="str">
        <f>IF('Jeunes Plants'!N24&lt;&gt;"",'Jeunes Plants'!N24,"")</f>
        <v>M3</v>
      </c>
      <c r="O24" s="24" t="str">
        <f>IF('Jeunes Plants'!O24&lt;&gt;"",'Jeunes Plants'!O24,"")</f>
        <v>GYPSOPHILE Festival White</v>
      </c>
      <c r="P24" s="54">
        <f>IF('Jeunes Plants'!P24&lt;&gt;"",'Jeunes Plants'!P24,"")</f>
        <v>24</v>
      </c>
      <c r="Q24" s="20">
        <f>IF('Jeunes Plants'!R24&lt;&gt;"",'Jeunes Plants'!R24,"")</f>
        <v>0</v>
      </c>
      <c r="R24" s="20">
        <f>IF('Jeunes Plants'!S24&lt;&gt;"",'Jeunes Plants'!S24,"")</f>
        <v>0</v>
      </c>
      <c r="S24" s="236">
        <f>IF('Jeunes Plants'!T24&lt;&gt;"",'Jeunes Plants'!T24,"")</f>
        <v>0</v>
      </c>
      <c r="T24" s="241"/>
      <c r="U24" s="44"/>
      <c r="V24" s="44"/>
      <c r="W24" s="44"/>
    </row>
    <row r="25" spans="1:23" ht="20.100000000000001" customHeight="1" x14ac:dyDescent="0.25">
      <c r="A25" s="125">
        <f>IF('Jeunes Plants'!A25&lt;&gt;"",'Jeunes Plants'!A25,"")</f>
        <v>23017</v>
      </c>
      <c r="B25" s="126" t="str">
        <f>IF('Jeunes Plants'!B25&lt;&gt;"",'Jeunes Plants'!B25,"")</f>
        <v>IMMORTELLE</v>
      </c>
      <c r="C25" s="126" t="str">
        <f>IF('Jeunes Plants'!C25&lt;&gt;"",'Jeunes Plants'!C25,"")</f>
        <v>Gigantifolium Mix</v>
      </c>
      <c r="D25" s="126" t="str">
        <f>IF('Jeunes Plants'!D25&lt;&gt;"",'Jeunes Plants'!D25,"")</f>
        <v/>
      </c>
      <c r="E25" s="127" t="str">
        <f>IF('Jeunes Plants'!E25&lt;&gt;"",'Jeunes Plants'!E25,"")</f>
        <v>S</v>
      </c>
      <c r="F25" s="127" t="str">
        <f>IF('Jeunes Plants'!F25&lt;&gt;"",'Jeunes Plants'!F25,"")</f>
        <v>M 3 cm  X60</v>
      </c>
      <c r="G25" s="128">
        <f>IF('Jeunes Plants'!G25&lt;&gt;"",'Jeunes Plants'!G25,"")</f>
        <v>30</v>
      </c>
      <c r="H25" s="128">
        <f>IF('Jeunes Plants'!H25&lt;&gt;"",'Jeunes Plants'!H25,"")</f>
        <v>7</v>
      </c>
      <c r="I25" s="127" t="str">
        <f>IF('Jeunes Plants'!I25&lt;&gt;"",'Jeunes Plants'!I25,"")</f>
        <v>C</v>
      </c>
      <c r="J25" s="129" t="str">
        <f>IF('Jeunes Plants'!J25&lt;&gt;"",'Jeunes Plants'!J25,"")</f>
        <v/>
      </c>
      <c r="K25" s="126" t="str">
        <f>IF('Jeunes Plants'!K25&lt;&gt;"",'Jeunes Plants'!K25,"")</f>
        <v>FL SEC</v>
      </c>
      <c r="L25" s="126" t="str">
        <f>IF('Jeunes Plants'!L25&lt;&gt;"",'Jeunes Plants'!L25,"")</f>
        <v>S4</v>
      </c>
      <c r="M25" s="126" t="str">
        <f>IF('Jeunes Plants'!M25&lt;&gt;"",'Jeunes Plants'!M25,"")</f>
        <v/>
      </c>
      <c r="N25" s="126" t="str">
        <f>IF('Jeunes Plants'!N25&lt;&gt;"",'Jeunes Plants'!N25,"")</f>
        <v>M3</v>
      </c>
      <c r="O25" s="126" t="str">
        <f>IF('Jeunes Plants'!O25&lt;&gt;"",'Jeunes Plants'!O25,"")</f>
        <v>IMMORTELLE Gigantifolium Mix</v>
      </c>
      <c r="P25" s="130">
        <f>IF('Jeunes Plants'!P25&lt;&gt;"",'Jeunes Plants'!P25,"")</f>
        <v>25</v>
      </c>
      <c r="Q25" s="20">
        <f>IF('Jeunes Plants'!R25&lt;&gt;"",'Jeunes Plants'!R25,"")</f>
        <v>0</v>
      </c>
      <c r="R25" s="20">
        <f>IF('Jeunes Plants'!S25&lt;&gt;"",'Jeunes Plants'!S25,"")</f>
        <v>0</v>
      </c>
      <c r="S25" s="236">
        <f>IF('Jeunes Plants'!T25&lt;&gt;"",'Jeunes Plants'!T25,"")</f>
        <v>0</v>
      </c>
      <c r="T25" s="242"/>
      <c r="U25" s="158"/>
      <c r="V25" s="158"/>
      <c r="W25" s="158"/>
    </row>
    <row r="26" spans="1:23" ht="20.100000000000001" customHeight="1" x14ac:dyDescent="0.25">
      <c r="A26" s="23">
        <f>IF('Jeunes Plants'!A26&lt;&gt;"",'Jeunes Plants'!A26,"")</f>
        <v>23018</v>
      </c>
      <c r="B26" s="24" t="str">
        <f>IF('Jeunes Plants'!B26&lt;&gt;"",'Jeunes Plants'!B26,"")</f>
        <v>LAGURUS</v>
      </c>
      <c r="C26" s="24" t="str">
        <f>IF('Jeunes Plants'!C26&lt;&gt;"",'Jeunes Plants'!C26,"")</f>
        <v>Ovatus</v>
      </c>
      <c r="D26" s="24" t="str">
        <f>IF('Jeunes Plants'!D26&lt;&gt;"",'Jeunes Plants'!D26,"")</f>
        <v/>
      </c>
      <c r="E26" s="66" t="str">
        <f>IF('Jeunes Plants'!E26&lt;&gt;"",'Jeunes Plants'!E26,"")</f>
        <v>S</v>
      </c>
      <c r="F26" s="66" t="str">
        <f>IF('Jeunes Plants'!F26&lt;&gt;"",'Jeunes Plants'!F26,"")</f>
        <v>M 3 cm  X60</v>
      </c>
      <c r="G26" s="64">
        <f>IF('Jeunes Plants'!G26&lt;&gt;"",'Jeunes Plants'!G26,"")</f>
        <v>30</v>
      </c>
      <c r="H26" s="64">
        <f>IF('Jeunes Plants'!H26&lt;&gt;"",'Jeunes Plants'!H26,"")</f>
        <v>6</v>
      </c>
      <c r="I26" s="66" t="str">
        <f>IF('Jeunes Plants'!I26&lt;&gt;"",'Jeunes Plants'!I26,"")</f>
        <v>B</v>
      </c>
      <c r="J26" s="72" t="str">
        <f>IF('Jeunes Plants'!J26&lt;&gt;"",'Jeunes Plants'!J26,"")</f>
        <v/>
      </c>
      <c r="K26" s="24" t="str">
        <f>IF('Jeunes Plants'!K26&lt;&gt;"",'Jeunes Plants'!K26,"")</f>
        <v>FL SEC</v>
      </c>
      <c r="L26" s="24" t="str">
        <f>IF('Jeunes Plants'!L26&lt;&gt;"",'Jeunes Plants'!L26,"")</f>
        <v>S4</v>
      </c>
      <c r="M26" s="24" t="str">
        <f>IF('Jeunes Plants'!M26&lt;&gt;"",'Jeunes Plants'!M26,"")</f>
        <v/>
      </c>
      <c r="N26" s="24" t="str">
        <f>IF('Jeunes Plants'!N26&lt;&gt;"",'Jeunes Plants'!N26,"")</f>
        <v>M3</v>
      </c>
      <c r="O26" s="24" t="str">
        <f>IF('Jeunes Plants'!O26&lt;&gt;"",'Jeunes Plants'!O26,"")</f>
        <v>LAGURUS Ovatus</v>
      </c>
      <c r="P26" s="54">
        <f>IF('Jeunes Plants'!P26&lt;&gt;"",'Jeunes Plants'!P26,"")</f>
        <v>26</v>
      </c>
      <c r="Q26" s="20">
        <f>IF('Jeunes Plants'!R26&lt;&gt;"",'Jeunes Plants'!R26,"")</f>
        <v>0</v>
      </c>
      <c r="R26" s="20">
        <f>IF('Jeunes Plants'!S26&lt;&gt;"",'Jeunes Plants'!S26,"")</f>
        <v>0</v>
      </c>
      <c r="S26" s="236">
        <f>IF('Jeunes Plants'!T26&lt;&gt;"",'Jeunes Plants'!T26,"")</f>
        <v>0</v>
      </c>
      <c r="T26" s="241"/>
      <c r="U26" s="44"/>
      <c r="V26" s="44"/>
      <c r="W26" s="44"/>
    </row>
    <row r="27" spans="1:23" ht="20.100000000000001" customHeight="1" x14ac:dyDescent="0.25">
      <c r="A27" s="125">
        <f>IF('Jeunes Plants'!A27&lt;&gt;"",'Jeunes Plants'!A27,"")</f>
        <v>25216</v>
      </c>
      <c r="B27" s="126" t="str">
        <f>IF('Jeunes Plants'!B27&lt;&gt;"",'Jeunes Plants'!B27,"")</f>
        <v>LIMONIUM LATIFOLIUM</v>
      </c>
      <c r="C27" s="126" t="str">
        <f>IF('Jeunes Plants'!C27&lt;&gt;"",'Jeunes Plants'!C27,"")</f>
        <v>.</v>
      </c>
      <c r="D27" s="126" t="str">
        <f>IF('Jeunes Plants'!D27&lt;&gt;"",'Jeunes Plants'!D27,"")</f>
        <v/>
      </c>
      <c r="E27" s="127" t="str">
        <f>IF('Jeunes Plants'!E27&lt;&gt;"",'Jeunes Plants'!E27,"")</f>
        <v>S</v>
      </c>
      <c r="F27" s="127" t="str">
        <f>IF('Jeunes Plants'!F27&lt;&gt;"",'Jeunes Plants'!F27,"")</f>
        <v>M 3 cm  X60</v>
      </c>
      <c r="G27" s="128">
        <f>IF('Jeunes Plants'!G27&lt;&gt;"",'Jeunes Plants'!G27,"")</f>
        <v>30</v>
      </c>
      <c r="H27" s="127">
        <f>IF('Jeunes Plants'!H27&lt;&gt;"",'Jeunes Plants'!H27,"")</f>
        <v>8</v>
      </c>
      <c r="I27" s="127" t="str">
        <f>IF('Jeunes Plants'!I27&lt;&gt;"",'Jeunes Plants'!I27,"")</f>
        <v>C</v>
      </c>
      <c r="J27" s="129" t="str">
        <f>IF('Jeunes Plants'!J27&lt;&gt;"",'Jeunes Plants'!J27,"")</f>
        <v/>
      </c>
      <c r="K27" s="126" t="str">
        <f>IF('Jeunes Plants'!K27&lt;&gt;"",'Jeunes Plants'!K27,"")</f>
        <v>FL SEC</v>
      </c>
      <c r="L27" s="126" t="str">
        <f>IF('Jeunes Plants'!L27&lt;&gt;"",'Jeunes Plants'!L27,"")</f>
        <v>S4</v>
      </c>
      <c r="M27" s="126" t="str">
        <f>IF('Jeunes Plants'!M27&lt;&gt;"",'Jeunes Plants'!M27,"")</f>
        <v/>
      </c>
      <c r="N27" s="126" t="str">
        <f>IF('Jeunes Plants'!N27&lt;&gt;"",'Jeunes Plants'!N27,"")</f>
        <v>M3</v>
      </c>
      <c r="O27" s="126" t="str">
        <f>IF('Jeunes Plants'!O27&lt;&gt;"",'Jeunes Plants'!O27,"")</f>
        <v>LIMONIUM LATIFOLIUM .</v>
      </c>
      <c r="P27" s="130">
        <f>IF('Jeunes Plants'!P27&lt;&gt;"",'Jeunes Plants'!P27,"")</f>
        <v>27</v>
      </c>
      <c r="Q27" s="20">
        <f>IF('Jeunes Plants'!R27&lt;&gt;"",'Jeunes Plants'!R27,"")</f>
        <v>0</v>
      </c>
      <c r="R27" s="20">
        <f>IF('Jeunes Plants'!S27&lt;&gt;"",'Jeunes Plants'!S27,"")</f>
        <v>0</v>
      </c>
      <c r="S27" s="236">
        <f>IF('Jeunes Plants'!T27&lt;&gt;"",'Jeunes Plants'!T27,"")</f>
        <v>0</v>
      </c>
      <c r="T27" s="242"/>
      <c r="U27" s="158"/>
      <c r="V27" s="158"/>
      <c r="W27" s="158"/>
    </row>
    <row r="28" spans="1:23" ht="20.100000000000001" customHeight="1" x14ac:dyDescent="0.25">
      <c r="A28" s="23">
        <f>IF('Jeunes Plants'!A28&lt;&gt;"",'Jeunes Plants'!A28,"")</f>
        <v>23020</v>
      </c>
      <c r="B28" s="24" t="str">
        <f>IF('Jeunes Plants'!B28&lt;&gt;"",'Jeunes Plants'!B28,"")</f>
        <v>STATICE (limonium sinuatum)</v>
      </c>
      <c r="C28" s="24" t="str">
        <f>IF('Jeunes Plants'!C28&lt;&gt;"",'Jeunes Plants'!C28,"")</f>
        <v>Hipster Mix</v>
      </c>
      <c r="D28" s="24" t="str">
        <f>IF('Jeunes Plants'!D28&lt;&gt;"",'Jeunes Plants'!D28,"")</f>
        <v/>
      </c>
      <c r="E28" s="66" t="str">
        <f>IF('Jeunes Plants'!E28&lt;&gt;"",'Jeunes Plants'!E28,"")</f>
        <v>S</v>
      </c>
      <c r="F28" s="66" t="str">
        <f>IF('Jeunes Plants'!F28&lt;&gt;"",'Jeunes Plants'!F28,"")</f>
        <v>M 3 cm  X60</v>
      </c>
      <c r="G28" s="64">
        <f>IF('Jeunes Plants'!G28&lt;&gt;"",'Jeunes Plants'!G28,"")</f>
        <v>30</v>
      </c>
      <c r="H28" s="66">
        <f>IF('Jeunes Plants'!H28&lt;&gt;"",'Jeunes Plants'!H28,"")</f>
        <v>8</v>
      </c>
      <c r="I28" s="66" t="str">
        <f>IF('Jeunes Plants'!I28&lt;&gt;"",'Jeunes Plants'!I28,"")</f>
        <v>C</v>
      </c>
      <c r="J28" s="72" t="str">
        <f>IF('Jeunes Plants'!J28&lt;&gt;"",'Jeunes Plants'!J28,"")</f>
        <v/>
      </c>
      <c r="K28" s="24" t="str">
        <f>IF('Jeunes Plants'!K28&lt;&gt;"",'Jeunes Plants'!K28,"")</f>
        <v>FL SEC</v>
      </c>
      <c r="L28" s="24" t="str">
        <f>IF('Jeunes Plants'!L28&lt;&gt;"",'Jeunes Plants'!L28,"")</f>
        <v>S4</v>
      </c>
      <c r="M28" s="24" t="str">
        <f>IF('Jeunes Plants'!M28&lt;&gt;"",'Jeunes Plants'!M28,"")</f>
        <v/>
      </c>
      <c r="N28" s="24" t="str">
        <f>IF('Jeunes Plants'!N28&lt;&gt;"",'Jeunes Plants'!N28,"")</f>
        <v>M3</v>
      </c>
      <c r="O28" s="24" t="str">
        <f>IF('Jeunes Plants'!O28&lt;&gt;"",'Jeunes Plants'!O28,"")</f>
        <v>STATICE (limonium sinuatum) Hipster Mix</v>
      </c>
      <c r="P28" s="54">
        <f>IF('Jeunes Plants'!P28&lt;&gt;"",'Jeunes Plants'!P28,"")</f>
        <v>28</v>
      </c>
      <c r="Q28" s="20">
        <f>IF('Jeunes Plants'!R28&lt;&gt;"",'Jeunes Plants'!R28,"")</f>
        <v>0</v>
      </c>
      <c r="R28" s="20">
        <f>IF('Jeunes Plants'!S28&lt;&gt;"",'Jeunes Plants'!S28,"")</f>
        <v>0</v>
      </c>
      <c r="S28" s="236">
        <f>IF('Jeunes Plants'!T28&lt;&gt;"",'Jeunes Plants'!T28,"")</f>
        <v>0</v>
      </c>
      <c r="T28" s="241"/>
      <c r="U28" s="44"/>
      <c r="V28" s="44"/>
      <c r="W28" s="44"/>
    </row>
    <row r="29" spans="1:23" ht="20.100000000000001" customHeight="1" x14ac:dyDescent="0.25">
      <c r="A29" s="21">
        <f>IF('Jeunes Plants'!A29&lt;&gt;"",'Jeunes Plants'!A29,"")</f>
        <v>22855</v>
      </c>
      <c r="B29" s="27" t="str">
        <f>IF('Jeunes Plants'!B29&lt;&gt;"",'Jeunes Plants'!B29,"")</f>
        <v>DÉPLIANT FLEURS SÉCHÉES</v>
      </c>
      <c r="C29" s="220" t="str">
        <f>IF('Jeunes Plants'!C29&lt;&gt;"",'Jeunes Plants'!C29,"")</f>
        <v>ACHETÉ</v>
      </c>
      <c r="D29" s="22" t="str">
        <f>IF('Jeunes Plants'!D29&lt;&gt;"",'Jeunes Plants'!D29,"")</f>
        <v/>
      </c>
      <c r="E29" s="65" t="str">
        <f>IF('Jeunes Plants'!E29&lt;&gt;"",'Jeunes Plants'!E29,"")</f>
        <v xml:space="preserve"> </v>
      </c>
      <c r="F29" s="65" t="str">
        <f>IF('Jeunes Plants'!F29&lt;&gt;"",'Jeunes Plants'!F29,"")</f>
        <v/>
      </c>
      <c r="G29" s="65">
        <f>IF('Jeunes Plants'!G29&lt;&gt;"",'Jeunes Plants'!G29,"")</f>
        <v>10</v>
      </c>
      <c r="H29" s="65" t="str">
        <f>IF('Jeunes Plants'!H29&lt;&gt;"",'Jeunes Plants'!H29,"")</f>
        <v xml:space="preserve"> </v>
      </c>
      <c r="I29" s="65" t="str">
        <f>IF('Jeunes Plants'!I29&lt;&gt;"",'Jeunes Plants'!I29,"")</f>
        <v xml:space="preserve"> </v>
      </c>
      <c r="J29" s="71" t="str">
        <f>IF('Jeunes Plants'!J29&lt;&gt;"",'Jeunes Plants'!J29,"")</f>
        <v xml:space="preserve"> </v>
      </c>
      <c r="K29" s="22" t="str">
        <f>IF('Jeunes Plants'!K29&lt;&gt;"",'Jeunes Plants'!K29,"")</f>
        <v>ILV D</v>
      </c>
      <c r="L29" s="22" t="str">
        <f>IF('Jeunes Plants'!L29&lt;&gt;"",'Jeunes Plants'!L29,"")</f>
        <v>D</v>
      </c>
      <c r="M29" s="22" t="str">
        <f>IF('Jeunes Plants'!M29&lt;&gt;"",'Jeunes Plants'!M29,"")</f>
        <v/>
      </c>
      <c r="N29" s="22" t="str">
        <f>IF('Jeunes Plants'!N29&lt;&gt;"",'Jeunes Plants'!N29,"")</f>
        <v xml:space="preserve"> </v>
      </c>
      <c r="O29" s="22" t="str">
        <f>IF('Jeunes Plants'!O29&lt;&gt;"",'Jeunes Plants'!O29,"")</f>
        <v>DÉPLIANT FLEURS SÉCHÉES ACHETÉ</v>
      </c>
      <c r="P29" s="53">
        <f>IF('Jeunes Plants'!P29&lt;&gt;"",'Jeunes Plants'!P29,"")</f>
        <v>29</v>
      </c>
      <c r="Q29" s="20">
        <f>IF('Jeunes Plants'!R29&lt;&gt;"",'Jeunes Plants'!R29,"")</f>
        <v>0</v>
      </c>
      <c r="R29" s="20">
        <f>IF('Jeunes Plants'!S29&lt;&gt;"",'Jeunes Plants'!S29,"")</f>
        <v>0</v>
      </c>
      <c r="S29" s="236">
        <f>IF('Jeunes Plants'!T29&lt;&gt;"",'Jeunes Plants'!T29,"")</f>
        <v>0</v>
      </c>
      <c r="T29" s="243"/>
      <c r="U29" s="42"/>
      <c r="V29" s="42"/>
      <c r="W29" s="42"/>
    </row>
    <row r="30" spans="1:23" ht="20.100000000000001" customHeight="1" x14ac:dyDescent="0.25">
      <c r="A30" s="21">
        <f>IF('Jeunes Plants'!A30&lt;&gt;"",'Jeunes Plants'!A30,"")</f>
        <v>22854</v>
      </c>
      <c r="B30" s="27" t="str">
        <f>IF('Jeunes Plants'!B30&lt;&gt;"",'Jeunes Plants'!B30,"")</f>
        <v>AFFICHE FLEURS SÉCHÉES</v>
      </c>
      <c r="C30" s="220" t="str">
        <f>IF('Jeunes Plants'!C30&lt;&gt;"",'Jeunes Plants'!C30,"")</f>
        <v>ACHETÉ</v>
      </c>
      <c r="D30" s="22" t="str">
        <f>IF('Jeunes Plants'!D30&lt;&gt;"",'Jeunes Plants'!D30,"")</f>
        <v xml:space="preserve"> </v>
      </c>
      <c r="E30" s="65" t="str">
        <f>IF('Jeunes Plants'!E30&lt;&gt;"",'Jeunes Plants'!E30,"")</f>
        <v xml:space="preserve"> </v>
      </c>
      <c r="F30" s="65" t="str">
        <f>IF('Jeunes Plants'!F30&lt;&gt;"",'Jeunes Plants'!F30,"")</f>
        <v/>
      </c>
      <c r="G30" s="65">
        <f>IF('Jeunes Plants'!G30&lt;&gt;"",'Jeunes Plants'!G30,"")</f>
        <v>1</v>
      </c>
      <c r="H30" s="65" t="str">
        <f>IF('Jeunes Plants'!H30&lt;&gt;"",'Jeunes Plants'!H30,"")</f>
        <v xml:space="preserve"> </v>
      </c>
      <c r="I30" s="65" t="str">
        <f>IF('Jeunes Plants'!I30&lt;&gt;"",'Jeunes Plants'!I30,"")</f>
        <v xml:space="preserve"> </v>
      </c>
      <c r="J30" s="71" t="str">
        <f>IF('Jeunes Plants'!J30&lt;&gt;"",'Jeunes Plants'!J30,"")</f>
        <v xml:space="preserve"> </v>
      </c>
      <c r="K30" s="22" t="str">
        <f>IF('Jeunes Plants'!K30&lt;&gt;"",'Jeunes Plants'!K30,"")</f>
        <v>ILV A</v>
      </c>
      <c r="L30" s="22" t="str">
        <f>IF('Jeunes Plants'!L30&lt;&gt;"",'Jeunes Plants'!L30,"")</f>
        <v>D</v>
      </c>
      <c r="M30" s="22" t="str">
        <f>IF('Jeunes Plants'!M30&lt;&gt;"",'Jeunes Plants'!M30,"")</f>
        <v/>
      </c>
      <c r="N30" s="22" t="str">
        <f>IF('Jeunes Plants'!N30&lt;&gt;"",'Jeunes Plants'!N30,"")</f>
        <v xml:space="preserve"> </v>
      </c>
      <c r="O30" s="22" t="str">
        <f>IF('Jeunes Plants'!O30&lt;&gt;"",'Jeunes Plants'!O30,"")</f>
        <v>AFFICHE FLEURS SÉCHÉES ACHETÉ</v>
      </c>
      <c r="P30" s="53">
        <f>IF('Jeunes Plants'!P30&lt;&gt;"",'Jeunes Plants'!P30,"")</f>
        <v>30</v>
      </c>
      <c r="Q30" s="20">
        <f>IF('Jeunes Plants'!R30&lt;&gt;"",'Jeunes Plants'!R30,"")</f>
        <v>0</v>
      </c>
      <c r="R30" s="20">
        <f>IF('Jeunes Plants'!S30&lt;&gt;"",'Jeunes Plants'!S30,"")</f>
        <v>0</v>
      </c>
      <c r="S30" s="236">
        <f>IF('Jeunes Plants'!T30&lt;&gt;"",'Jeunes Plants'!T30,"")</f>
        <v>0</v>
      </c>
      <c r="T30" s="243"/>
      <c r="U30" s="42"/>
      <c r="V30" s="42"/>
      <c r="W30" s="42"/>
    </row>
    <row r="31" spans="1:23" ht="20.100000000000001" customHeight="1" x14ac:dyDescent="0.25">
      <c r="A31" s="131" t="str">
        <f>IF('Jeunes Plants'!A31&lt;&gt;"",'Jeunes Plants'!A31,"")</f>
        <v/>
      </c>
      <c r="B31" s="188" t="str">
        <f>IF('Jeunes Plants'!B31&lt;&gt;"",'Jeunes Plants'!B31,"")</f>
        <v>DU JARDIN À LA MAISON</v>
      </c>
      <c r="C31" s="132" t="str">
        <f>IF('Jeunes Plants'!C31&lt;&gt;"",'Jeunes Plants'!C31,"")</f>
        <v/>
      </c>
      <c r="D31" s="132" t="str">
        <f>IF('Jeunes Plants'!D31&lt;&gt;"",'Jeunes Plants'!D31,"")</f>
        <v/>
      </c>
      <c r="E31" s="133" t="str">
        <f>IF('Jeunes Plants'!E31&lt;&gt;"",'Jeunes Plants'!E31,"")</f>
        <v/>
      </c>
      <c r="F31" s="133" t="str">
        <f>IF('Jeunes Plants'!F31&lt;&gt;"",'Jeunes Plants'!F31,"")</f>
        <v/>
      </c>
      <c r="G31" s="133" t="str">
        <f>IF('Jeunes Plants'!G31&lt;&gt;"",'Jeunes Plants'!G31,"")</f>
        <v/>
      </c>
      <c r="H31" s="133" t="str">
        <f>IF('Jeunes Plants'!H31&lt;&gt;"",'Jeunes Plants'!H31,"")</f>
        <v/>
      </c>
      <c r="I31" s="133" t="str">
        <f>IF('Jeunes Plants'!I31&lt;&gt;"",'Jeunes Plants'!I31,"")</f>
        <v/>
      </c>
      <c r="J31" s="134" t="str">
        <f>IF('Jeunes Plants'!J31&lt;&gt;"",'Jeunes Plants'!J31,"")</f>
        <v/>
      </c>
      <c r="K31" s="132" t="str">
        <f>IF('Jeunes Plants'!K31&lt;&gt;"",'Jeunes Plants'!K31,"")</f>
        <v/>
      </c>
      <c r="L31" s="132" t="str">
        <f>IF('Jeunes Plants'!L31&lt;&gt;"",'Jeunes Plants'!L31,"")</f>
        <v>G</v>
      </c>
      <c r="M31" s="132" t="str">
        <f>IF('Jeunes Plants'!M31&lt;&gt;"",'Jeunes Plants'!M31,"")</f>
        <v/>
      </c>
      <c r="N31" s="132" t="str">
        <f>IF('Jeunes Plants'!N31&lt;&gt;"",'Jeunes Plants'!N31,"")</f>
        <v/>
      </c>
      <c r="O31" s="141" t="str">
        <f>IF('Jeunes Plants'!O31&lt;&gt;"",'Jeunes Plants'!O31,"")</f>
        <v xml:space="preserve">DU JARDIN À LA MAISON </v>
      </c>
      <c r="P31" s="132">
        <f>IF('Jeunes Plants'!P31&lt;&gt;"",'Jeunes Plants'!P31,"")</f>
        <v>31</v>
      </c>
      <c r="Q31" s="20" t="str">
        <f>IF('Jeunes Plants'!R31&lt;&gt;"",'Jeunes Plants'!R31,"")</f>
        <v/>
      </c>
      <c r="R31" s="20" t="str">
        <f>IF('Jeunes Plants'!S31&lt;&gt;"",'Jeunes Plants'!S31,"")</f>
        <v/>
      </c>
      <c r="S31" s="236" t="str">
        <f>IF('Jeunes Plants'!T31&lt;&gt;"",'Jeunes Plants'!T31,"")</f>
        <v/>
      </c>
      <c r="T31" s="244"/>
      <c r="U31" s="183"/>
      <c r="V31" s="183"/>
      <c r="W31" s="183"/>
    </row>
    <row r="32" spans="1:23" ht="20.100000000000001" customHeight="1" x14ac:dyDescent="0.25">
      <c r="A32" s="23">
        <f>IF('Jeunes Plants'!A32&lt;&gt;"",'Jeunes Plants'!A32,"")</f>
        <v>22592</v>
      </c>
      <c r="B32" s="24" t="str">
        <f>IF('Jeunes Plants'!B32&lt;&gt;"",'Jeunes Plants'!B32,"")</f>
        <v>CRASPEDIA GLOBOSA</v>
      </c>
      <c r="C32" s="24" t="str">
        <f>IF('Jeunes Plants'!C32&lt;&gt;"",'Jeunes Plants'!C32,"")</f>
        <v>Golf beauty</v>
      </c>
      <c r="D32" s="24" t="str">
        <f>IF('Jeunes Plants'!D32&lt;&gt;"",'Jeunes Plants'!D32,"")</f>
        <v>&gt;s49/2025</v>
      </c>
      <c r="E32" s="66" t="str">
        <f>IF('Jeunes Plants'!E32&lt;&gt;"",'Jeunes Plants'!E32,"")</f>
        <v>B</v>
      </c>
      <c r="F32" s="66" t="str">
        <f>IF('Jeunes Plants'!F32&lt;&gt;"",'Jeunes Plants'!F32,"")</f>
        <v>M 3 cm  X60</v>
      </c>
      <c r="G32" s="64">
        <f>IF('Jeunes Plants'!G32&lt;&gt;"",'Jeunes Plants'!G32,"")</f>
        <v>30</v>
      </c>
      <c r="H32" s="64">
        <f>IF('Jeunes Plants'!H32&lt;&gt;"",'Jeunes Plants'!H32,"")</f>
        <v>5</v>
      </c>
      <c r="I32" s="66" t="str">
        <f>IF('Jeunes Plants'!I32&lt;&gt;"",'Jeunes Plants'!I32,"")</f>
        <v>D</v>
      </c>
      <c r="J32" s="64">
        <f>IF('Jeunes Plants'!J32&lt;&gt;"",'Jeunes Plants'!J32,"")</f>
        <v>0.1</v>
      </c>
      <c r="K32" s="123" t="str">
        <f>IF('Jeunes Plants'!K32&lt;&gt;"",'Jeunes Plants'!K32,"")</f>
        <v>PLA BOUQ</v>
      </c>
      <c r="L32" s="123" t="str">
        <f>IF('Jeunes Plants'!L32&lt;&gt;"",'Jeunes Plants'!L32,"")</f>
        <v>S3B</v>
      </c>
      <c r="M32" s="123" t="str">
        <f>IF('Jeunes Plants'!M32&lt;&gt;"",'Jeunes Plants'!M32,"")</f>
        <v/>
      </c>
      <c r="N32" s="123" t="str">
        <f>IF('Jeunes Plants'!N32&lt;&gt;"",'Jeunes Plants'!N32,"")</f>
        <v>M3</v>
      </c>
      <c r="O32" s="24" t="str">
        <f>IF('Jeunes Plants'!O32&lt;&gt;"",'Jeunes Plants'!O32,"")</f>
        <v>CRASPEDIA GLOBOSA Golf beauty</v>
      </c>
      <c r="P32" s="54">
        <f>IF('Jeunes Plants'!P32&lt;&gt;"",'Jeunes Plants'!P32,"")</f>
        <v>32</v>
      </c>
      <c r="Q32" s="20">
        <f>IF('Jeunes Plants'!R32&lt;&gt;"",'Jeunes Plants'!R32,"")</f>
        <v>0</v>
      </c>
      <c r="R32" s="20">
        <f>IF('Jeunes Plants'!S32&lt;&gt;"",'Jeunes Plants'!S32,"")</f>
        <v>0</v>
      </c>
      <c r="S32" s="236">
        <f>IF('Jeunes Plants'!T32&lt;&gt;"",'Jeunes Plants'!T32,"")</f>
        <v>0</v>
      </c>
      <c r="T32" s="241"/>
      <c r="U32" s="44"/>
      <c r="V32" s="44"/>
      <c r="W32" s="44"/>
    </row>
    <row r="33" spans="1:23" ht="20.100000000000001" customHeight="1" x14ac:dyDescent="0.25">
      <c r="A33" s="21">
        <f>IF('Jeunes Plants'!A33&lt;&gt;"",'Jeunes Plants'!A33,"")</f>
        <v>26185</v>
      </c>
      <c r="B33" s="22" t="str">
        <f>IF('Jeunes Plants'!B33&lt;&gt;"",'Jeunes Plants'!B33,"")</f>
        <v>CHROMO</v>
      </c>
      <c r="C33" s="22" t="str">
        <f>IF('Jeunes Plants'!C33&lt;&gt;"",'Jeunes Plants'!C33,"")</f>
        <v>Craspedia Globosa - Gold Beauty</v>
      </c>
      <c r="D33" s="22" t="str">
        <f>IF('Jeunes Plants'!D33&lt;&gt;"",'Jeunes Plants'!D33,"")</f>
        <v/>
      </c>
      <c r="E33" s="65" t="str">
        <f>IF('Jeunes Plants'!E33&lt;&gt;"",'Jeunes Plants'!E33,"")</f>
        <v xml:space="preserve"> </v>
      </c>
      <c r="F33" s="65" t="str">
        <f>IF('Jeunes Plants'!F33&lt;&gt;"",'Jeunes Plants'!F33,"")</f>
        <v/>
      </c>
      <c r="G33" s="63">
        <f>IF('Jeunes Plants'!G33&lt;&gt;"",'Jeunes Plants'!G33,"")</f>
        <v>30</v>
      </c>
      <c r="H33" s="65" t="str">
        <f>IF('Jeunes Plants'!H33&lt;&gt;"",'Jeunes Plants'!H33,"")</f>
        <v xml:space="preserve"> </v>
      </c>
      <c r="I33" s="63">
        <f>IF('Jeunes Plants'!I33&lt;&gt;"",'Jeunes Plants'!I33,"")</f>
        <v>0.1</v>
      </c>
      <c r="J33" s="71" t="str">
        <f>IF('Jeunes Plants'!J33&lt;&gt;"",'Jeunes Plants'!J33,"")</f>
        <v xml:space="preserve"> </v>
      </c>
      <c r="K33" s="22" t="str">
        <f>IF('Jeunes Plants'!K33&lt;&gt;"",'Jeunes Plants'!K33,"")</f>
        <v>CHROMO</v>
      </c>
      <c r="L33" s="22" t="str">
        <f>IF('Jeunes Plants'!L33&lt;&gt;"",'Jeunes Plants'!L33,"")</f>
        <v>D</v>
      </c>
      <c r="M33" s="22" t="str">
        <f>IF('Jeunes Plants'!M33&lt;&gt;"",'Jeunes Plants'!M33,"")</f>
        <v/>
      </c>
      <c r="N33" s="22" t="str">
        <f>IF('Jeunes Plants'!N33&lt;&gt;"",'Jeunes Plants'!N33,"")</f>
        <v xml:space="preserve"> </v>
      </c>
      <c r="O33" s="22" t="str">
        <f>IF('Jeunes Plants'!O33&lt;&gt;"",'Jeunes Plants'!O33,"")</f>
        <v>CHROMO Craspedia Globosa - Gold Beauty</v>
      </c>
      <c r="P33" s="53">
        <f>IF('Jeunes Plants'!P33&lt;&gt;"",'Jeunes Plants'!P33,"")</f>
        <v>33</v>
      </c>
      <c r="Q33" s="20">
        <f>IF('Jeunes Plants'!R33&lt;&gt;"",'Jeunes Plants'!R33,"")</f>
        <v>0</v>
      </c>
      <c r="R33" s="20">
        <f>IF('Jeunes Plants'!S33&lt;&gt;"",'Jeunes Plants'!S33,"")</f>
        <v>0</v>
      </c>
      <c r="S33" s="236">
        <f>IF('Jeunes Plants'!T33&lt;&gt;"",'Jeunes Plants'!T33,"")</f>
        <v>0</v>
      </c>
      <c r="T33" s="243"/>
      <c r="U33" s="42"/>
      <c r="V33" s="42"/>
      <c r="W33" s="42"/>
    </row>
    <row r="34" spans="1:23" ht="20.100000000000001" customHeight="1" x14ac:dyDescent="0.25">
      <c r="A34" s="23">
        <f>IF('Jeunes Plants'!A34&lt;&gt;"",'Jeunes Plants'!A34,"")</f>
        <v>15224</v>
      </c>
      <c r="B34" s="24" t="str">
        <f>IF('Jeunes Plants'!B34&lt;&gt;"",'Jeunes Plants'!B34,"")</f>
        <v>GYPSOPHILE</v>
      </c>
      <c r="C34" s="24" t="str">
        <f>IF('Jeunes Plants'!C34&lt;&gt;"",'Jeunes Plants'!C34,"")</f>
        <v>Festival White</v>
      </c>
      <c r="D34" s="24" t="str">
        <f>IF('Jeunes Plants'!D34&lt;&gt;"",'Jeunes Plants'!D34,"")</f>
        <v>&gt;s46/2025</v>
      </c>
      <c r="E34" s="66" t="str">
        <f>IF('Jeunes Plants'!E34&lt;&gt;"",'Jeunes Plants'!E34,"")</f>
        <v>B</v>
      </c>
      <c r="F34" s="66" t="str">
        <f>IF('Jeunes Plants'!F34&lt;&gt;"",'Jeunes Plants'!F34,"")</f>
        <v>M 3 cm  X60</v>
      </c>
      <c r="G34" s="64">
        <f>IF('Jeunes Plants'!G34&lt;&gt;"",'Jeunes Plants'!G34,"")</f>
        <v>30</v>
      </c>
      <c r="H34" s="64">
        <f>IF('Jeunes Plants'!H34&lt;&gt;"",'Jeunes Plants'!H34,"")</f>
        <v>5</v>
      </c>
      <c r="I34" s="66" t="str">
        <f>IF('Jeunes Plants'!I34&lt;&gt;"",'Jeunes Plants'!I34,"")</f>
        <v>E</v>
      </c>
      <c r="J34" s="64">
        <f>IF('Jeunes Plants'!J34&lt;&gt;"",'Jeunes Plants'!J34,"")</f>
        <v>0.11</v>
      </c>
      <c r="K34" s="24" t="str">
        <f>IF('Jeunes Plants'!K34&lt;&gt;"",'Jeunes Plants'!K34,"")</f>
        <v>PLA BOUQ</v>
      </c>
      <c r="L34" s="24" t="str">
        <f>IF('Jeunes Plants'!L34&lt;&gt;"",'Jeunes Plants'!L34,"")</f>
        <v>S2</v>
      </c>
      <c r="M34" s="24" t="str">
        <f>IF('Jeunes Plants'!M34&lt;&gt;"",'Jeunes Plants'!M34,"")</f>
        <v/>
      </c>
      <c r="N34" s="24" t="str">
        <f>IF('Jeunes Plants'!N34&lt;&gt;"",'Jeunes Plants'!N34,"")</f>
        <v>M3</v>
      </c>
      <c r="O34" s="24" t="str">
        <f>IF('Jeunes Plants'!O34&lt;&gt;"",'Jeunes Plants'!O34,"")</f>
        <v>GYPSOPHILE Festival White</v>
      </c>
      <c r="P34" s="54">
        <f>IF('Jeunes Plants'!P34&lt;&gt;"",'Jeunes Plants'!P34,"")</f>
        <v>34</v>
      </c>
      <c r="Q34" s="20">
        <f>IF('Jeunes Plants'!R34&lt;&gt;"",'Jeunes Plants'!R34,"")</f>
        <v>0</v>
      </c>
      <c r="R34" s="20">
        <f>IF('Jeunes Plants'!S34&lt;&gt;"",'Jeunes Plants'!S34,"")</f>
        <v>0</v>
      </c>
      <c r="S34" s="236">
        <f>IF('Jeunes Plants'!T34&lt;&gt;"",'Jeunes Plants'!T34,"")</f>
        <v>0</v>
      </c>
      <c r="T34" s="241"/>
      <c r="U34" s="44"/>
      <c r="V34" s="44"/>
      <c r="W34" s="44"/>
    </row>
    <row r="35" spans="1:23" ht="20.100000000000001" customHeight="1" x14ac:dyDescent="0.25">
      <c r="A35" s="21">
        <f>IF('Jeunes Plants'!A35&lt;&gt;"",'Jeunes Plants'!A35,"")</f>
        <v>26186</v>
      </c>
      <c r="B35" s="22" t="str">
        <f>IF('Jeunes Plants'!B35&lt;&gt;"",'Jeunes Plants'!B35,"")</f>
        <v>CHROMO</v>
      </c>
      <c r="C35" s="22" t="str">
        <f>IF('Jeunes Plants'!C35&lt;&gt;"",'Jeunes Plants'!C35,"")</f>
        <v>Gypsophile - Festival White</v>
      </c>
      <c r="D35" s="22" t="str">
        <f>IF('Jeunes Plants'!D35&lt;&gt;"",'Jeunes Plants'!D35,"")</f>
        <v/>
      </c>
      <c r="E35" s="65" t="str">
        <f>IF('Jeunes Plants'!E35&lt;&gt;"",'Jeunes Plants'!E35,"")</f>
        <v xml:space="preserve"> </v>
      </c>
      <c r="F35" s="65" t="str">
        <f>IF('Jeunes Plants'!F35&lt;&gt;"",'Jeunes Plants'!F35,"")</f>
        <v/>
      </c>
      <c r="G35" s="63">
        <f>IF('Jeunes Plants'!G35&lt;&gt;"",'Jeunes Plants'!G35,"")</f>
        <v>30</v>
      </c>
      <c r="H35" s="65" t="str">
        <f>IF('Jeunes Plants'!H35&lt;&gt;"",'Jeunes Plants'!H35,"")</f>
        <v xml:space="preserve"> </v>
      </c>
      <c r="I35" s="63">
        <f>IF('Jeunes Plants'!I35&lt;&gt;"",'Jeunes Plants'!I35,"")</f>
        <v>0.1</v>
      </c>
      <c r="J35" s="71" t="str">
        <f>IF('Jeunes Plants'!J35&lt;&gt;"",'Jeunes Plants'!J35,"")</f>
        <v xml:space="preserve"> </v>
      </c>
      <c r="K35" s="22" t="str">
        <f>IF('Jeunes Plants'!K35&lt;&gt;"",'Jeunes Plants'!K35,"")</f>
        <v>CHROMO</v>
      </c>
      <c r="L35" s="22" t="str">
        <f>IF('Jeunes Plants'!L35&lt;&gt;"",'Jeunes Plants'!L35,"")</f>
        <v>D</v>
      </c>
      <c r="M35" s="22" t="str">
        <f>IF('Jeunes Plants'!M35&lt;&gt;"",'Jeunes Plants'!M35,"")</f>
        <v/>
      </c>
      <c r="N35" s="22" t="str">
        <f>IF('Jeunes Plants'!N35&lt;&gt;"",'Jeunes Plants'!N35,"")</f>
        <v xml:space="preserve"> </v>
      </c>
      <c r="O35" s="22" t="str">
        <f>IF('Jeunes Plants'!O35&lt;&gt;"",'Jeunes Plants'!O35,"")</f>
        <v>CHROMO Gypsophile - Festival White</v>
      </c>
      <c r="P35" s="53">
        <f>IF('Jeunes Plants'!P35&lt;&gt;"",'Jeunes Plants'!P35,"")</f>
        <v>35</v>
      </c>
      <c r="Q35" s="20">
        <f>IF('Jeunes Plants'!R35&lt;&gt;"",'Jeunes Plants'!R35,"")</f>
        <v>0</v>
      </c>
      <c r="R35" s="20">
        <f>IF('Jeunes Plants'!S35&lt;&gt;"",'Jeunes Plants'!S35,"")</f>
        <v>0</v>
      </c>
      <c r="S35" s="236">
        <f>IF('Jeunes Plants'!T35&lt;&gt;"",'Jeunes Plants'!T35,"")</f>
        <v>0</v>
      </c>
      <c r="T35" s="243"/>
      <c r="U35" s="42"/>
      <c r="V35" s="42"/>
      <c r="W35" s="42"/>
    </row>
    <row r="36" spans="1:23" ht="20.100000000000001" customHeight="1" x14ac:dyDescent="0.25">
      <c r="A36" s="23">
        <f>IF('Jeunes Plants'!A36&lt;&gt;"",'Jeunes Plants'!A36,"")</f>
        <v>23432</v>
      </c>
      <c r="B36" s="24" t="str">
        <f>IF('Jeunes Plants'!B36&lt;&gt;"",'Jeunes Plants'!B36,"")</f>
        <v xml:space="preserve">LEUCANTHEMUM </v>
      </c>
      <c r="C36" s="24" t="str">
        <f>IF('Jeunes Plants'!C36&lt;&gt;"",'Jeunes Plants'!C36,"")</f>
        <v>Lucille Grace</v>
      </c>
      <c r="D36" s="24" t="str">
        <f>IF('Jeunes Plants'!D36&lt;&gt;"",'Jeunes Plants'!D36,"")</f>
        <v>&gt;s46/2025</v>
      </c>
      <c r="E36" s="66" t="str">
        <f>IF('Jeunes Plants'!E36&lt;&gt;"",'Jeunes Plants'!E36,"")</f>
        <v>B</v>
      </c>
      <c r="F36" s="66" t="str">
        <f>IF('Jeunes Plants'!F36&lt;&gt;"",'Jeunes Plants'!F36,"")</f>
        <v>M 3 cm  X60</v>
      </c>
      <c r="G36" s="64">
        <f>IF('Jeunes Plants'!G36&lt;&gt;"",'Jeunes Plants'!G36,"")</f>
        <v>30</v>
      </c>
      <c r="H36" s="64">
        <f>IF('Jeunes Plants'!H36&lt;&gt;"",'Jeunes Plants'!H36,"")</f>
        <v>6</v>
      </c>
      <c r="I36" s="66" t="str">
        <f>IF('Jeunes Plants'!I36&lt;&gt;"",'Jeunes Plants'!I36,"")</f>
        <v>E</v>
      </c>
      <c r="J36" s="64">
        <f>IF('Jeunes Plants'!J36&lt;&gt;"",'Jeunes Plants'!J36,"")</f>
        <v>0.17</v>
      </c>
      <c r="K36" s="123" t="str">
        <f>IF('Jeunes Plants'!K36&lt;&gt;"",'Jeunes Plants'!K36,"")</f>
        <v>PLA BOUQ</v>
      </c>
      <c r="L36" s="123" t="str">
        <f>IF('Jeunes Plants'!L36&lt;&gt;"",'Jeunes Plants'!L36,"")</f>
        <v>S1</v>
      </c>
      <c r="M36" s="123" t="str">
        <f>IF('Jeunes Plants'!M36&lt;&gt;"",'Jeunes Plants'!M36,"")</f>
        <v/>
      </c>
      <c r="N36" s="123" t="str">
        <f>IF('Jeunes Plants'!N36&lt;&gt;"",'Jeunes Plants'!N36,"")</f>
        <v>M3</v>
      </c>
      <c r="O36" s="24" t="str">
        <f>IF('Jeunes Plants'!O36&lt;&gt;"",'Jeunes Plants'!O36,"")</f>
        <v>LEUCANTHEMUM  Lucille Grace</v>
      </c>
      <c r="P36" s="54">
        <f>IF('Jeunes Plants'!P36&lt;&gt;"",'Jeunes Plants'!P36,"")</f>
        <v>36</v>
      </c>
      <c r="Q36" s="20">
        <f>IF('Jeunes Plants'!R36&lt;&gt;"",'Jeunes Plants'!R36,"")</f>
        <v>0</v>
      </c>
      <c r="R36" s="20">
        <f>IF('Jeunes Plants'!S36&lt;&gt;"",'Jeunes Plants'!S36,"")</f>
        <v>0</v>
      </c>
      <c r="S36" s="236">
        <f>IF('Jeunes Plants'!T36&lt;&gt;"",'Jeunes Plants'!T36,"")</f>
        <v>0</v>
      </c>
      <c r="T36" s="241"/>
      <c r="U36" s="44"/>
      <c r="V36" s="44"/>
      <c r="W36" s="44"/>
    </row>
    <row r="37" spans="1:23" ht="20.100000000000001" customHeight="1" x14ac:dyDescent="0.25">
      <c r="A37" s="21">
        <f>IF('Jeunes Plants'!A37&lt;&gt;"",'Jeunes Plants'!A37,"")</f>
        <v>26187</v>
      </c>
      <c r="B37" s="22" t="str">
        <f>IF('Jeunes Plants'!B37&lt;&gt;"",'Jeunes Plants'!B37,"")</f>
        <v>CHROMO</v>
      </c>
      <c r="C37" s="22" t="str">
        <f>IF('Jeunes Plants'!C37&lt;&gt;"",'Jeunes Plants'!C37,"")</f>
        <v>Leucanthemum - Lucille Grace</v>
      </c>
      <c r="D37" s="22" t="str">
        <f>IF('Jeunes Plants'!D37&lt;&gt;"",'Jeunes Plants'!D37,"")</f>
        <v/>
      </c>
      <c r="E37" s="65" t="str">
        <f>IF('Jeunes Plants'!E37&lt;&gt;"",'Jeunes Plants'!E37,"")</f>
        <v xml:space="preserve"> </v>
      </c>
      <c r="F37" s="65" t="str">
        <f>IF('Jeunes Plants'!F37&lt;&gt;"",'Jeunes Plants'!F37,"")</f>
        <v/>
      </c>
      <c r="G37" s="63">
        <f>IF('Jeunes Plants'!G37&lt;&gt;"",'Jeunes Plants'!G37,"")</f>
        <v>30</v>
      </c>
      <c r="H37" s="65" t="str">
        <f>IF('Jeunes Plants'!H37&lt;&gt;"",'Jeunes Plants'!H37,"")</f>
        <v xml:space="preserve"> </v>
      </c>
      <c r="I37" s="63">
        <f>IF('Jeunes Plants'!I37&lt;&gt;"",'Jeunes Plants'!I37,"")</f>
        <v>0.1</v>
      </c>
      <c r="J37" s="71" t="str">
        <f>IF('Jeunes Plants'!J37&lt;&gt;"",'Jeunes Plants'!J37,"")</f>
        <v xml:space="preserve"> </v>
      </c>
      <c r="K37" s="22" t="str">
        <f>IF('Jeunes Plants'!K37&lt;&gt;"",'Jeunes Plants'!K37,"")</f>
        <v>CHROMO</v>
      </c>
      <c r="L37" s="22" t="str">
        <f>IF('Jeunes Plants'!L37&lt;&gt;"",'Jeunes Plants'!L37,"")</f>
        <v>D</v>
      </c>
      <c r="M37" s="22" t="str">
        <f>IF('Jeunes Plants'!M37&lt;&gt;"",'Jeunes Plants'!M37,"")</f>
        <v/>
      </c>
      <c r="N37" s="22" t="str">
        <f>IF('Jeunes Plants'!N37&lt;&gt;"",'Jeunes Plants'!N37,"")</f>
        <v xml:space="preserve"> </v>
      </c>
      <c r="O37" s="22" t="str">
        <f>IF('Jeunes Plants'!O37&lt;&gt;"",'Jeunes Plants'!O37,"")</f>
        <v>CHROMO Leucanthemum - Lucille Grace</v>
      </c>
      <c r="P37" s="53">
        <f>IF('Jeunes Plants'!P37&lt;&gt;"",'Jeunes Plants'!P37,"")</f>
        <v>37</v>
      </c>
      <c r="Q37" s="20">
        <f>IF('Jeunes Plants'!R37&lt;&gt;"",'Jeunes Plants'!R37,"")</f>
        <v>0</v>
      </c>
      <c r="R37" s="20">
        <f>IF('Jeunes Plants'!S37&lt;&gt;"",'Jeunes Plants'!S37,"")</f>
        <v>0</v>
      </c>
      <c r="S37" s="236">
        <f>IF('Jeunes Plants'!T37&lt;&gt;"",'Jeunes Plants'!T37,"")</f>
        <v>0</v>
      </c>
      <c r="T37" s="243"/>
      <c r="U37" s="42"/>
      <c r="V37" s="42"/>
      <c r="W37" s="42"/>
    </row>
    <row r="38" spans="1:23" ht="20.100000000000001" customHeight="1" x14ac:dyDescent="0.25">
      <c r="A38" s="23">
        <f>IF('Jeunes Plants'!A38&lt;&gt;"",'Jeunes Plants'!A38,"")</f>
        <v>24955</v>
      </c>
      <c r="B38" s="24" t="str">
        <f>IF('Jeunes Plants'!B38&lt;&gt;"",'Jeunes Plants'!B38,"")</f>
        <v>SCABIEUSE SCOOP</v>
      </c>
      <c r="C38" s="24" t="str">
        <f>IF('Jeunes Plants'!C38&lt;&gt;"",'Jeunes Plants'!C38,"")</f>
        <v>Blackberry</v>
      </c>
      <c r="D38" s="24" t="str">
        <f>IF('Jeunes Plants'!D38&lt;&gt;"",'Jeunes Plants'!D38,"")</f>
        <v>&gt;s46/2025</v>
      </c>
      <c r="E38" s="66" t="str">
        <f>IF('Jeunes Plants'!E38&lt;&gt;"",'Jeunes Plants'!E38,"")</f>
        <v>B</v>
      </c>
      <c r="F38" s="66" t="str">
        <f>IF('Jeunes Plants'!F38&lt;&gt;"",'Jeunes Plants'!F38,"")</f>
        <v>M 3 cm  X60</v>
      </c>
      <c r="G38" s="64">
        <f>IF('Jeunes Plants'!G38&lt;&gt;"",'Jeunes Plants'!G38,"")</f>
        <v>30</v>
      </c>
      <c r="H38" s="64">
        <f>IF('Jeunes Plants'!H38&lt;&gt;"",'Jeunes Plants'!H38,"")</f>
        <v>6</v>
      </c>
      <c r="I38" s="66" t="str">
        <f>IF('Jeunes Plants'!I38&lt;&gt;"",'Jeunes Plants'!I38,"")</f>
        <v>E</v>
      </c>
      <c r="J38" s="64">
        <f>IF('Jeunes Plants'!J38&lt;&gt;"",'Jeunes Plants'!J38,"")</f>
        <v>0.1</v>
      </c>
      <c r="K38" s="24" t="str">
        <f>IF('Jeunes Plants'!K38&lt;&gt;"",'Jeunes Plants'!K38,"")</f>
        <v>PLA BOUQ</v>
      </c>
      <c r="L38" s="24" t="str">
        <f>IF('Jeunes Plants'!L38&lt;&gt;"",'Jeunes Plants'!L38,"")</f>
        <v>S1</v>
      </c>
      <c r="M38" s="24" t="str">
        <f>IF('Jeunes Plants'!M38&lt;&gt;"",'Jeunes Plants'!M38,"")</f>
        <v/>
      </c>
      <c r="N38" s="24" t="str">
        <f>IF('Jeunes Plants'!N38&lt;&gt;"",'Jeunes Plants'!N38,"")</f>
        <v>M3</v>
      </c>
      <c r="O38" s="24" t="str">
        <f>IF('Jeunes Plants'!O38&lt;&gt;"",'Jeunes Plants'!O38,"")</f>
        <v>SCABIEUSE SCOOP Blackberry</v>
      </c>
      <c r="P38" s="54">
        <f>IF('Jeunes Plants'!P38&lt;&gt;"",'Jeunes Plants'!P38,"")</f>
        <v>38</v>
      </c>
      <c r="Q38" s="20">
        <f>IF('Jeunes Plants'!R38&lt;&gt;"",'Jeunes Plants'!R38,"")</f>
        <v>0</v>
      </c>
      <c r="R38" s="20">
        <f>IF('Jeunes Plants'!S38&lt;&gt;"",'Jeunes Plants'!S38,"")</f>
        <v>0</v>
      </c>
      <c r="S38" s="236">
        <f>IF('Jeunes Plants'!T38&lt;&gt;"",'Jeunes Plants'!T38,"")</f>
        <v>0</v>
      </c>
      <c r="T38" s="241"/>
      <c r="U38" s="44"/>
      <c r="V38" s="44"/>
      <c r="W38" s="44"/>
    </row>
    <row r="39" spans="1:23" ht="20.100000000000001" customHeight="1" x14ac:dyDescent="0.25">
      <c r="A39" s="125">
        <f>IF('Jeunes Plants'!A39&lt;&gt;"",'Jeunes Plants'!A39,"")</f>
        <v>24953</v>
      </c>
      <c r="B39" s="126" t="str">
        <f>IF('Jeunes Plants'!B39&lt;&gt;"",'Jeunes Plants'!B39,"")</f>
        <v>SCABIEUSE SCOOP</v>
      </c>
      <c r="C39" s="126" t="str">
        <f>IF('Jeunes Plants'!C39&lt;&gt;"",'Jeunes Plants'!C39,"")</f>
        <v>Marshmallow</v>
      </c>
      <c r="D39" s="126" t="str">
        <f>IF('Jeunes Plants'!D39&lt;&gt;"",'Jeunes Plants'!D39,"")</f>
        <v>&gt;s46/2025</v>
      </c>
      <c r="E39" s="127" t="str">
        <f>IF('Jeunes Plants'!E39&lt;&gt;"",'Jeunes Plants'!E39,"")</f>
        <v>B</v>
      </c>
      <c r="F39" s="127" t="str">
        <f>IF('Jeunes Plants'!F39&lt;&gt;"",'Jeunes Plants'!F39,"")</f>
        <v>M 3 cm  X60</v>
      </c>
      <c r="G39" s="128">
        <f>IF('Jeunes Plants'!G39&lt;&gt;"",'Jeunes Plants'!G39,"")</f>
        <v>30</v>
      </c>
      <c r="H39" s="128">
        <f>IF('Jeunes Plants'!H39&lt;&gt;"",'Jeunes Plants'!H39,"")</f>
        <v>6</v>
      </c>
      <c r="I39" s="127" t="str">
        <f>IF('Jeunes Plants'!I39&lt;&gt;"",'Jeunes Plants'!I39,"")</f>
        <v>E</v>
      </c>
      <c r="J39" s="128">
        <f>IF('Jeunes Plants'!J39&lt;&gt;"",'Jeunes Plants'!J39,"")</f>
        <v>0.1</v>
      </c>
      <c r="K39" s="160" t="str">
        <f>IF('Jeunes Plants'!K39&lt;&gt;"",'Jeunes Plants'!K39,"")</f>
        <v>PLA BOUQ</v>
      </c>
      <c r="L39" s="160" t="str">
        <f>IF('Jeunes Plants'!L39&lt;&gt;"",'Jeunes Plants'!L39,"")</f>
        <v>S1</v>
      </c>
      <c r="M39" s="160" t="str">
        <f>IF('Jeunes Plants'!M39&lt;&gt;"",'Jeunes Plants'!M39,"")</f>
        <v/>
      </c>
      <c r="N39" s="160" t="str">
        <f>IF('Jeunes Plants'!N39&lt;&gt;"",'Jeunes Plants'!N39,"")</f>
        <v>M3</v>
      </c>
      <c r="O39" s="126" t="str">
        <f>IF('Jeunes Plants'!O39&lt;&gt;"",'Jeunes Plants'!O39,"")</f>
        <v>SCABIEUSE SCOOP Marshmallow</v>
      </c>
      <c r="P39" s="130">
        <f>IF('Jeunes Plants'!P39&lt;&gt;"",'Jeunes Plants'!P39,"")</f>
        <v>39</v>
      </c>
      <c r="Q39" s="20">
        <f>IF('Jeunes Plants'!R39&lt;&gt;"",'Jeunes Plants'!R39,"")</f>
        <v>0</v>
      </c>
      <c r="R39" s="20">
        <f>IF('Jeunes Plants'!S39&lt;&gt;"",'Jeunes Plants'!S39,"")</f>
        <v>0</v>
      </c>
      <c r="S39" s="236">
        <f>IF('Jeunes Plants'!T39&lt;&gt;"",'Jeunes Plants'!T39,"")</f>
        <v>0</v>
      </c>
      <c r="T39" s="242"/>
      <c r="U39" s="158"/>
      <c r="V39" s="158"/>
      <c r="W39" s="158"/>
    </row>
    <row r="40" spans="1:23" ht="20.100000000000001" customHeight="1" x14ac:dyDescent="0.25">
      <c r="A40" s="23">
        <f>IF('Jeunes Plants'!A40&lt;&gt;"",'Jeunes Plants'!A40,"")</f>
        <v>24951</v>
      </c>
      <c r="B40" s="24" t="str">
        <f>IF('Jeunes Plants'!B40&lt;&gt;"",'Jeunes Plants'!B40,"")</f>
        <v>SCABIEUSE FOCAL SCOOP</v>
      </c>
      <c r="C40" s="24" t="str">
        <f>IF('Jeunes Plants'!C40&lt;&gt;"",'Jeunes Plants'!C40,"")</f>
        <v>Dark purple</v>
      </c>
      <c r="D40" s="24" t="str">
        <f>IF('Jeunes Plants'!D40&lt;&gt;"",'Jeunes Plants'!D40,"")</f>
        <v>&gt;s46/2025</v>
      </c>
      <c r="E40" s="66" t="str">
        <f>IF('Jeunes Plants'!E40&lt;&gt;"",'Jeunes Plants'!E40,"")</f>
        <v>B</v>
      </c>
      <c r="F40" s="66" t="str">
        <f>IF('Jeunes Plants'!F40&lt;&gt;"",'Jeunes Plants'!F40,"")</f>
        <v>M 3 cm  X60</v>
      </c>
      <c r="G40" s="64">
        <f>IF('Jeunes Plants'!G40&lt;&gt;"",'Jeunes Plants'!G40,"")</f>
        <v>30</v>
      </c>
      <c r="H40" s="64">
        <f>IF('Jeunes Plants'!H40&lt;&gt;"",'Jeunes Plants'!H40,"")</f>
        <v>6</v>
      </c>
      <c r="I40" s="66" t="str">
        <f>IF('Jeunes Plants'!I40&lt;&gt;"",'Jeunes Plants'!I40,"")</f>
        <v>E</v>
      </c>
      <c r="J40" s="64">
        <f>IF('Jeunes Plants'!J40&lt;&gt;"",'Jeunes Plants'!J40,"")</f>
        <v>0.1</v>
      </c>
      <c r="K40" s="24" t="str">
        <f>IF('Jeunes Plants'!K40&lt;&gt;"",'Jeunes Plants'!K40,"")</f>
        <v>PLA BOUQ</v>
      </c>
      <c r="L40" s="24" t="str">
        <f>IF('Jeunes Plants'!L40&lt;&gt;"",'Jeunes Plants'!L40,"")</f>
        <v>S1</v>
      </c>
      <c r="M40" s="24" t="str">
        <f>IF('Jeunes Plants'!M40&lt;&gt;"",'Jeunes Plants'!M40,"")</f>
        <v/>
      </c>
      <c r="N40" s="24" t="str">
        <f>IF('Jeunes Plants'!N40&lt;&gt;"",'Jeunes Plants'!N40,"")</f>
        <v>M3</v>
      </c>
      <c r="O40" s="24" t="str">
        <f>IF('Jeunes Plants'!O40&lt;&gt;"",'Jeunes Plants'!O40,"")</f>
        <v>SCABIEUSE FOCAL SCOOP Dark purple</v>
      </c>
      <c r="P40" s="54">
        <f>IF('Jeunes Plants'!P40&lt;&gt;"",'Jeunes Plants'!P40,"")</f>
        <v>40</v>
      </c>
      <c r="Q40" s="20">
        <f>IF('Jeunes Plants'!R40&lt;&gt;"",'Jeunes Plants'!R40,"")</f>
        <v>0</v>
      </c>
      <c r="R40" s="20">
        <f>IF('Jeunes Plants'!S40&lt;&gt;"",'Jeunes Plants'!S40,"")</f>
        <v>0</v>
      </c>
      <c r="S40" s="236">
        <f>IF('Jeunes Plants'!T40&lt;&gt;"",'Jeunes Plants'!T40,"")</f>
        <v>0</v>
      </c>
      <c r="T40" s="241"/>
      <c r="U40" s="44"/>
      <c r="V40" s="44"/>
      <c r="W40" s="44"/>
    </row>
    <row r="41" spans="1:23" ht="20.100000000000001" customHeight="1" x14ac:dyDescent="0.25">
      <c r="A41" s="125">
        <f>IF('Jeunes Plants'!A41&lt;&gt;"",'Jeunes Plants'!A41,"")</f>
        <v>24952</v>
      </c>
      <c r="B41" s="126" t="str">
        <f>IF('Jeunes Plants'!B41&lt;&gt;"",'Jeunes Plants'!B41,"")</f>
        <v>SCABIEUSE FOCAL SCOOP</v>
      </c>
      <c r="C41" s="126" t="str">
        <f>IF('Jeunes Plants'!C41&lt;&gt;"",'Jeunes Plants'!C41,"")</f>
        <v>Lilac</v>
      </c>
      <c r="D41" s="126" t="str">
        <f>IF('Jeunes Plants'!D41&lt;&gt;"",'Jeunes Plants'!D41,"")</f>
        <v>&gt;s46/2025</v>
      </c>
      <c r="E41" s="127" t="str">
        <f>IF('Jeunes Plants'!E41&lt;&gt;"",'Jeunes Plants'!E41,"")</f>
        <v>B</v>
      </c>
      <c r="F41" s="127" t="str">
        <f>IF('Jeunes Plants'!F41&lt;&gt;"",'Jeunes Plants'!F41,"")</f>
        <v>M 3 cm  X60</v>
      </c>
      <c r="G41" s="128">
        <f>IF('Jeunes Plants'!G41&lt;&gt;"",'Jeunes Plants'!G41,"")</f>
        <v>30</v>
      </c>
      <c r="H41" s="128">
        <f>IF('Jeunes Plants'!H41&lt;&gt;"",'Jeunes Plants'!H41,"")</f>
        <v>6</v>
      </c>
      <c r="I41" s="127" t="str">
        <f>IF('Jeunes Plants'!I41&lt;&gt;"",'Jeunes Plants'!I41,"")</f>
        <v>E</v>
      </c>
      <c r="J41" s="128">
        <f>IF('Jeunes Plants'!J41&lt;&gt;"",'Jeunes Plants'!J41,"")</f>
        <v>0.1</v>
      </c>
      <c r="K41" s="160" t="str">
        <f>IF('Jeunes Plants'!K41&lt;&gt;"",'Jeunes Plants'!K41,"")</f>
        <v>PLA BOUQ</v>
      </c>
      <c r="L41" s="160" t="str">
        <f>IF('Jeunes Plants'!L41&lt;&gt;"",'Jeunes Plants'!L41,"")</f>
        <v>S1</v>
      </c>
      <c r="M41" s="160" t="str">
        <f>IF('Jeunes Plants'!M41&lt;&gt;"",'Jeunes Plants'!M41,"")</f>
        <v/>
      </c>
      <c r="N41" s="160" t="str">
        <f>IF('Jeunes Plants'!N41&lt;&gt;"",'Jeunes Plants'!N41,"")</f>
        <v>M3</v>
      </c>
      <c r="O41" s="126" t="str">
        <f>IF('Jeunes Plants'!O41&lt;&gt;"",'Jeunes Plants'!O41,"")</f>
        <v>SCABIEUSE FOCAL SCOOP Lilac</v>
      </c>
      <c r="P41" s="130">
        <f>IF('Jeunes Plants'!P41&lt;&gt;"",'Jeunes Plants'!P41,"")</f>
        <v>41</v>
      </c>
      <c r="Q41" s="20">
        <f>IF('Jeunes Plants'!R41&lt;&gt;"",'Jeunes Plants'!R41,"")</f>
        <v>0</v>
      </c>
      <c r="R41" s="20">
        <f>IF('Jeunes Plants'!S41&lt;&gt;"",'Jeunes Plants'!S41,"")</f>
        <v>0</v>
      </c>
      <c r="S41" s="236">
        <f>IF('Jeunes Plants'!T41&lt;&gt;"",'Jeunes Plants'!T41,"")</f>
        <v>0</v>
      </c>
      <c r="T41" s="242"/>
      <c r="U41" s="158"/>
      <c r="V41" s="158"/>
      <c r="W41" s="158"/>
    </row>
    <row r="42" spans="1:23" ht="20.100000000000001" customHeight="1" x14ac:dyDescent="0.25">
      <c r="A42" s="21">
        <f>IF('Jeunes Plants'!A42&lt;&gt;"",'Jeunes Plants'!A42,"")</f>
        <v>26188</v>
      </c>
      <c r="B42" s="22" t="str">
        <f>IF('Jeunes Plants'!B42&lt;&gt;"",'Jeunes Plants'!B42,"")</f>
        <v>CHROMO</v>
      </c>
      <c r="C42" s="22" t="str">
        <f>IF('Jeunes Plants'!C42&lt;&gt;"",'Jeunes Plants'!C42,"")</f>
        <v>Scabieuse - Variés</v>
      </c>
      <c r="D42" s="22" t="str">
        <f>IF('Jeunes Plants'!D42&lt;&gt;"",'Jeunes Plants'!D42,"")</f>
        <v/>
      </c>
      <c r="E42" s="65" t="str">
        <f>IF('Jeunes Plants'!E42&lt;&gt;"",'Jeunes Plants'!E42,"")</f>
        <v xml:space="preserve"> </v>
      </c>
      <c r="F42" s="65" t="str">
        <f>IF('Jeunes Plants'!F42&lt;&gt;"",'Jeunes Plants'!F42,"")</f>
        <v/>
      </c>
      <c r="G42" s="63">
        <f>IF('Jeunes Plants'!G42&lt;&gt;"",'Jeunes Plants'!G42,"")</f>
        <v>30</v>
      </c>
      <c r="H42" s="65" t="str">
        <f>IF('Jeunes Plants'!H42&lt;&gt;"",'Jeunes Plants'!H42,"")</f>
        <v xml:space="preserve"> </v>
      </c>
      <c r="I42" s="63">
        <f>IF('Jeunes Plants'!I42&lt;&gt;"",'Jeunes Plants'!I42,"")</f>
        <v>0.1</v>
      </c>
      <c r="J42" s="71" t="str">
        <f>IF('Jeunes Plants'!J42&lt;&gt;"",'Jeunes Plants'!J42,"")</f>
        <v xml:space="preserve"> </v>
      </c>
      <c r="K42" s="22" t="str">
        <f>IF('Jeunes Plants'!K42&lt;&gt;"",'Jeunes Plants'!K42,"")</f>
        <v>CHROMO</v>
      </c>
      <c r="L42" s="22" t="str">
        <f>IF('Jeunes Plants'!L42&lt;&gt;"",'Jeunes Plants'!L42,"")</f>
        <v>D</v>
      </c>
      <c r="M42" s="22" t="str">
        <f>IF('Jeunes Plants'!M42&lt;&gt;"",'Jeunes Plants'!M42,"")</f>
        <v/>
      </c>
      <c r="N42" s="22" t="str">
        <f>IF('Jeunes Plants'!N42&lt;&gt;"",'Jeunes Plants'!N42,"")</f>
        <v xml:space="preserve"> </v>
      </c>
      <c r="O42" s="22" t="str">
        <f>IF('Jeunes Plants'!O42&lt;&gt;"",'Jeunes Plants'!O42,"")</f>
        <v>CHROMO Scabieuse - Variés</v>
      </c>
      <c r="P42" s="53">
        <f>IF('Jeunes Plants'!P42&lt;&gt;"",'Jeunes Plants'!P42,"")</f>
        <v>42</v>
      </c>
      <c r="Q42" s="20">
        <f>IF('Jeunes Plants'!R42&lt;&gt;"",'Jeunes Plants'!R42,"")</f>
        <v>0</v>
      </c>
      <c r="R42" s="20">
        <f>IF('Jeunes Plants'!S42&lt;&gt;"",'Jeunes Plants'!S42,"")</f>
        <v>0</v>
      </c>
      <c r="S42" s="236">
        <f>IF('Jeunes Plants'!T42&lt;&gt;"",'Jeunes Plants'!T42,"")</f>
        <v>0</v>
      </c>
      <c r="T42" s="243"/>
      <c r="U42" s="42"/>
      <c r="V42" s="42"/>
      <c r="W42" s="42"/>
    </row>
    <row r="43" spans="1:23" ht="20.100000000000001" customHeight="1" x14ac:dyDescent="0.25">
      <c r="A43" s="23">
        <f>IF('Jeunes Plants'!A43&lt;&gt;"",'Jeunes Plants'!A43,"")</f>
        <v>24956</v>
      </c>
      <c r="B43" s="24" t="str">
        <f>IF('Jeunes Plants'!B43&lt;&gt;"",'Jeunes Plants'!B43,"")</f>
        <v>SOLIDAGO</v>
      </c>
      <c r="C43" s="24" t="str">
        <f>IF('Jeunes Plants'!C43&lt;&gt;"",'Jeunes Plants'!C43,"")</f>
        <v>Solar Glory</v>
      </c>
      <c r="D43" s="24" t="str">
        <f>IF('Jeunes Plants'!D43&lt;&gt;"",'Jeunes Plants'!D43,"")</f>
        <v>&gt;s46/2025</v>
      </c>
      <c r="E43" s="66" t="str">
        <f>IF('Jeunes Plants'!E43&lt;&gt;"",'Jeunes Plants'!E43,"")</f>
        <v>B</v>
      </c>
      <c r="F43" s="66" t="str">
        <f>IF('Jeunes Plants'!F43&lt;&gt;"",'Jeunes Plants'!F43,"")</f>
        <v>M 3 cm  X60</v>
      </c>
      <c r="G43" s="64">
        <f>IF('Jeunes Plants'!G43&lt;&gt;"",'Jeunes Plants'!G43,"")</f>
        <v>30</v>
      </c>
      <c r="H43" s="64">
        <f>IF('Jeunes Plants'!H43&lt;&gt;"",'Jeunes Plants'!H43,"")</f>
        <v>6</v>
      </c>
      <c r="I43" s="66" t="str">
        <f>IF('Jeunes Plants'!I43&lt;&gt;"",'Jeunes Plants'!I43,"")</f>
        <v>E</v>
      </c>
      <c r="J43" s="64">
        <f>IF('Jeunes Plants'!J43&lt;&gt;"",'Jeunes Plants'!J43,"")</f>
        <v>0.1</v>
      </c>
      <c r="K43" s="24" t="str">
        <f>IF('Jeunes Plants'!K43&lt;&gt;"",'Jeunes Plants'!K43,"")</f>
        <v>PLA BOUQ</v>
      </c>
      <c r="L43" s="24" t="str">
        <f>IF('Jeunes Plants'!L43&lt;&gt;"",'Jeunes Plants'!L43,"")</f>
        <v>S1</v>
      </c>
      <c r="M43" s="24" t="str">
        <f>IF('Jeunes Plants'!M43&lt;&gt;"",'Jeunes Plants'!M43,"")</f>
        <v/>
      </c>
      <c r="N43" s="24" t="str">
        <f>IF('Jeunes Plants'!N43&lt;&gt;"",'Jeunes Plants'!N43,"")</f>
        <v>M3</v>
      </c>
      <c r="O43" s="24" t="str">
        <f>IF('Jeunes Plants'!O43&lt;&gt;"",'Jeunes Plants'!O43,"")</f>
        <v>SOLIDAGO Solar Glory</v>
      </c>
      <c r="P43" s="54">
        <f>IF('Jeunes Plants'!P43&lt;&gt;"",'Jeunes Plants'!P43,"")</f>
        <v>43</v>
      </c>
      <c r="Q43" s="20">
        <f>IF('Jeunes Plants'!R43&lt;&gt;"",'Jeunes Plants'!R43,"")</f>
        <v>0</v>
      </c>
      <c r="R43" s="20">
        <f>IF('Jeunes Plants'!S43&lt;&gt;"",'Jeunes Plants'!S43,"")</f>
        <v>0</v>
      </c>
      <c r="S43" s="236">
        <f>IF('Jeunes Plants'!T43&lt;&gt;"",'Jeunes Plants'!T43,"")</f>
        <v>0</v>
      </c>
      <c r="T43" s="241"/>
      <c r="U43" s="44"/>
      <c r="V43" s="44"/>
      <c r="W43" s="44"/>
    </row>
    <row r="44" spans="1:23" ht="20.100000000000001" customHeight="1" x14ac:dyDescent="0.25">
      <c r="A44" s="21">
        <f>IF('Jeunes Plants'!A44&lt;&gt;"",'Jeunes Plants'!A44,"")</f>
        <v>26192</v>
      </c>
      <c r="B44" s="22" t="str">
        <f>IF('Jeunes Plants'!B44&lt;&gt;"",'Jeunes Plants'!B44,"")</f>
        <v>CHROMO</v>
      </c>
      <c r="C44" s="22" t="str">
        <f>IF('Jeunes Plants'!C44&lt;&gt;"",'Jeunes Plants'!C44,"")</f>
        <v>Solidago - Solar Glory</v>
      </c>
      <c r="D44" s="22" t="str">
        <f>IF('Jeunes Plants'!D44&lt;&gt;"",'Jeunes Plants'!D44,"")</f>
        <v/>
      </c>
      <c r="E44" s="65" t="str">
        <f>IF('Jeunes Plants'!E44&lt;&gt;"",'Jeunes Plants'!E44,"")</f>
        <v xml:space="preserve"> </v>
      </c>
      <c r="F44" s="65" t="str">
        <f>IF('Jeunes Plants'!F44&lt;&gt;"",'Jeunes Plants'!F44,"")</f>
        <v/>
      </c>
      <c r="G44" s="63">
        <f>IF('Jeunes Plants'!G44&lt;&gt;"",'Jeunes Plants'!G44,"")</f>
        <v>30</v>
      </c>
      <c r="H44" s="65" t="str">
        <f>IF('Jeunes Plants'!H44&lt;&gt;"",'Jeunes Plants'!H44,"")</f>
        <v xml:space="preserve"> </v>
      </c>
      <c r="I44" s="63">
        <f>IF('Jeunes Plants'!I44&lt;&gt;"",'Jeunes Plants'!I44,"")</f>
        <v>0.1</v>
      </c>
      <c r="J44" s="71" t="str">
        <f>IF('Jeunes Plants'!J44&lt;&gt;"",'Jeunes Plants'!J44,"")</f>
        <v xml:space="preserve"> </v>
      </c>
      <c r="K44" s="22" t="str">
        <f>IF('Jeunes Plants'!K44&lt;&gt;"",'Jeunes Plants'!K44,"")</f>
        <v>CHROMO</v>
      </c>
      <c r="L44" s="22" t="str">
        <f>IF('Jeunes Plants'!L44&lt;&gt;"",'Jeunes Plants'!L44,"")</f>
        <v>D</v>
      </c>
      <c r="M44" s="22" t="str">
        <f>IF('Jeunes Plants'!M44&lt;&gt;"",'Jeunes Plants'!M44,"")</f>
        <v/>
      </c>
      <c r="N44" s="22" t="str">
        <f>IF('Jeunes Plants'!N44&lt;&gt;"",'Jeunes Plants'!N44,"")</f>
        <v xml:space="preserve"> </v>
      </c>
      <c r="O44" s="22" t="str">
        <f>IF('Jeunes Plants'!O44&lt;&gt;"",'Jeunes Plants'!O44,"")</f>
        <v>CHROMO Solidago - Solar Glory</v>
      </c>
      <c r="P44" s="53">
        <f>IF('Jeunes Plants'!P44&lt;&gt;"",'Jeunes Plants'!P44,"")</f>
        <v>44</v>
      </c>
      <c r="Q44" s="20">
        <f>IF('Jeunes Plants'!R44&lt;&gt;"",'Jeunes Plants'!R44,"")</f>
        <v>0</v>
      </c>
      <c r="R44" s="20">
        <f>IF('Jeunes Plants'!S44&lt;&gt;"",'Jeunes Plants'!S44,"")</f>
        <v>0</v>
      </c>
      <c r="S44" s="236">
        <f>IF('Jeunes Plants'!T44&lt;&gt;"",'Jeunes Plants'!T44,"")</f>
        <v>0</v>
      </c>
      <c r="T44" s="243"/>
      <c r="U44" s="42"/>
      <c r="V44" s="42"/>
      <c r="W44" s="42"/>
    </row>
    <row r="45" spans="1:23" ht="20.100000000000001" customHeight="1" x14ac:dyDescent="0.25">
      <c r="A45" s="23">
        <f>IF('Jeunes Plants'!A45&lt;&gt;"",'Jeunes Plants'!A45,"")</f>
        <v>24957</v>
      </c>
      <c r="B45" s="24" t="str">
        <f>IF('Jeunes Plants'!B45&lt;&gt;"",'Jeunes Plants'!B45,"")</f>
        <v>VERONIQUE SKYLER</v>
      </c>
      <c r="C45" s="24" t="str">
        <f>IF('Jeunes Plants'!C45&lt;&gt;"",'Jeunes Plants'!C45,"")</f>
        <v>Blue</v>
      </c>
      <c r="D45" s="24" t="str">
        <f>IF('Jeunes Plants'!D45&lt;&gt;"",'Jeunes Plants'!D45,"")</f>
        <v>&gt;s46/2025</v>
      </c>
      <c r="E45" s="66" t="str">
        <f>IF('Jeunes Plants'!E45&lt;&gt;"",'Jeunes Plants'!E45,"")</f>
        <v>B</v>
      </c>
      <c r="F45" s="66" t="str">
        <f>IF('Jeunes Plants'!F45&lt;&gt;"",'Jeunes Plants'!F45,"")</f>
        <v>M 3 cm  X60</v>
      </c>
      <c r="G45" s="64">
        <f>IF('Jeunes Plants'!G45&lt;&gt;"",'Jeunes Plants'!G45,"")</f>
        <v>30</v>
      </c>
      <c r="H45" s="64">
        <f>IF('Jeunes Plants'!H45&lt;&gt;"",'Jeunes Plants'!H45,"")</f>
        <v>6</v>
      </c>
      <c r="I45" s="66" t="str">
        <f>IF('Jeunes Plants'!I45&lt;&gt;"",'Jeunes Plants'!I45,"")</f>
        <v>E</v>
      </c>
      <c r="J45" s="64">
        <f>IF('Jeunes Plants'!J45&lt;&gt;"",'Jeunes Plants'!J45,"")</f>
        <v>0.1</v>
      </c>
      <c r="K45" s="123" t="str">
        <f>IF('Jeunes Plants'!K45&lt;&gt;"",'Jeunes Plants'!K45,"")</f>
        <v>PLA BOUQ</v>
      </c>
      <c r="L45" s="123" t="str">
        <f>IF('Jeunes Plants'!L45&lt;&gt;"",'Jeunes Plants'!L45,"")</f>
        <v>S1</v>
      </c>
      <c r="M45" s="123" t="str">
        <f>IF('Jeunes Plants'!M45&lt;&gt;"",'Jeunes Plants'!M45,"")</f>
        <v/>
      </c>
      <c r="N45" s="123" t="str">
        <f>IF('Jeunes Plants'!N45&lt;&gt;"",'Jeunes Plants'!N45,"")</f>
        <v>M3</v>
      </c>
      <c r="O45" s="24" t="str">
        <f>IF('Jeunes Plants'!O45&lt;&gt;"",'Jeunes Plants'!O45,"")</f>
        <v>VERONIQUE SKYLER Blue</v>
      </c>
      <c r="P45" s="54">
        <f>IF('Jeunes Plants'!P45&lt;&gt;"",'Jeunes Plants'!P45,"")</f>
        <v>45</v>
      </c>
      <c r="Q45" s="20">
        <f>IF('Jeunes Plants'!R45&lt;&gt;"",'Jeunes Plants'!R45,"")</f>
        <v>0</v>
      </c>
      <c r="R45" s="20">
        <f>IF('Jeunes Plants'!S45&lt;&gt;"",'Jeunes Plants'!S45,"")</f>
        <v>0</v>
      </c>
      <c r="S45" s="236">
        <f>IF('Jeunes Plants'!T45&lt;&gt;"",'Jeunes Plants'!T45,"")</f>
        <v>0</v>
      </c>
      <c r="T45" s="241"/>
      <c r="U45" s="44"/>
      <c r="V45" s="44"/>
      <c r="W45" s="44"/>
    </row>
    <row r="46" spans="1:23" ht="20.100000000000001" customHeight="1" x14ac:dyDescent="0.25">
      <c r="A46" s="125">
        <f>IF('Jeunes Plants'!A46&lt;&gt;"",'Jeunes Plants'!A46,"")</f>
        <v>24958</v>
      </c>
      <c r="B46" s="126" t="str">
        <f>IF('Jeunes Plants'!B46&lt;&gt;"",'Jeunes Plants'!B46,"")</f>
        <v>VERONIQUE SKYLER</v>
      </c>
      <c r="C46" s="126" t="str">
        <f>IF('Jeunes Plants'!C46&lt;&gt;"",'Jeunes Plants'!C46,"")</f>
        <v>White improved</v>
      </c>
      <c r="D46" s="126" t="str">
        <f>IF('Jeunes Plants'!D46&lt;&gt;"",'Jeunes Plants'!D46,"")</f>
        <v>&gt;s46/2025</v>
      </c>
      <c r="E46" s="127" t="str">
        <f>IF('Jeunes Plants'!E46&lt;&gt;"",'Jeunes Plants'!E46,"")</f>
        <v>B</v>
      </c>
      <c r="F46" s="127" t="str">
        <f>IF('Jeunes Plants'!F46&lt;&gt;"",'Jeunes Plants'!F46,"")</f>
        <v>M 3 cm  X60</v>
      </c>
      <c r="G46" s="128">
        <f>IF('Jeunes Plants'!G46&lt;&gt;"",'Jeunes Plants'!G46,"")</f>
        <v>30</v>
      </c>
      <c r="H46" s="128">
        <f>IF('Jeunes Plants'!H46&lt;&gt;"",'Jeunes Plants'!H46,"")</f>
        <v>6</v>
      </c>
      <c r="I46" s="127" t="str">
        <f>IF('Jeunes Plants'!I46&lt;&gt;"",'Jeunes Plants'!I46,"")</f>
        <v>E</v>
      </c>
      <c r="J46" s="128">
        <f>IF('Jeunes Plants'!J46&lt;&gt;"",'Jeunes Plants'!J46,"")</f>
        <v>0.1</v>
      </c>
      <c r="K46" s="126" t="str">
        <f>IF('Jeunes Plants'!K46&lt;&gt;"",'Jeunes Plants'!K46,"")</f>
        <v>PLA BOUQ</v>
      </c>
      <c r="L46" s="126" t="str">
        <f>IF('Jeunes Plants'!L46&lt;&gt;"",'Jeunes Plants'!L46,"")</f>
        <v>S1</v>
      </c>
      <c r="M46" s="126" t="str">
        <f>IF('Jeunes Plants'!M46&lt;&gt;"",'Jeunes Plants'!M46,"")</f>
        <v/>
      </c>
      <c r="N46" s="126" t="str">
        <f>IF('Jeunes Plants'!N46&lt;&gt;"",'Jeunes Plants'!N46,"")</f>
        <v>M3</v>
      </c>
      <c r="O46" s="126" t="str">
        <f>IF('Jeunes Plants'!O46&lt;&gt;"",'Jeunes Plants'!O46,"")</f>
        <v>VERONIQUE SKYLER White improved</v>
      </c>
      <c r="P46" s="130">
        <f>IF('Jeunes Plants'!P46&lt;&gt;"",'Jeunes Plants'!P46,"")</f>
        <v>46</v>
      </c>
      <c r="Q46" s="20">
        <f>IF('Jeunes Plants'!R46&lt;&gt;"",'Jeunes Plants'!R46,"")</f>
        <v>0</v>
      </c>
      <c r="R46" s="20">
        <f>IF('Jeunes Plants'!S46&lt;&gt;"",'Jeunes Plants'!S46,"")</f>
        <v>0</v>
      </c>
      <c r="S46" s="236">
        <f>IF('Jeunes Plants'!T46&lt;&gt;"",'Jeunes Plants'!T46,"")</f>
        <v>0</v>
      </c>
      <c r="T46" s="242"/>
      <c r="U46" s="158"/>
      <c r="V46" s="158"/>
      <c r="W46" s="158"/>
    </row>
    <row r="47" spans="1:23" ht="20.100000000000001" customHeight="1" x14ac:dyDescent="0.25">
      <c r="A47" s="21">
        <f>IF('Jeunes Plants'!A47&lt;&gt;"",'Jeunes Plants'!A47,"")</f>
        <v>26193</v>
      </c>
      <c r="B47" s="22" t="str">
        <f>IF('Jeunes Plants'!B47&lt;&gt;"",'Jeunes Plants'!B47,"")</f>
        <v>CHROMO</v>
      </c>
      <c r="C47" s="22" t="str">
        <f>IF('Jeunes Plants'!C47&lt;&gt;"",'Jeunes Plants'!C47,"")</f>
        <v>Veronique Skyler - Variés</v>
      </c>
      <c r="D47" s="22" t="str">
        <f>IF('Jeunes Plants'!D47&lt;&gt;"",'Jeunes Plants'!D47,"")</f>
        <v/>
      </c>
      <c r="E47" s="65" t="str">
        <f>IF('Jeunes Plants'!E47&lt;&gt;"",'Jeunes Plants'!E47,"")</f>
        <v xml:space="preserve"> </v>
      </c>
      <c r="F47" s="65" t="str">
        <f>IF('Jeunes Plants'!F47&lt;&gt;"",'Jeunes Plants'!F47,"")</f>
        <v/>
      </c>
      <c r="G47" s="63">
        <f>IF('Jeunes Plants'!G47&lt;&gt;"",'Jeunes Plants'!G47,"")</f>
        <v>30</v>
      </c>
      <c r="H47" s="65" t="str">
        <f>IF('Jeunes Plants'!H47&lt;&gt;"",'Jeunes Plants'!H47,"")</f>
        <v xml:space="preserve"> </v>
      </c>
      <c r="I47" s="63">
        <f>IF('Jeunes Plants'!I47&lt;&gt;"",'Jeunes Plants'!I47,"")</f>
        <v>0.1</v>
      </c>
      <c r="J47" s="71" t="str">
        <f>IF('Jeunes Plants'!J47&lt;&gt;"",'Jeunes Plants'!J47,"")</f>
        <v xml:space="preserve"> </v>
      </c>
      <c r="K47" s="22" t="str">
        <f>IF('Jeunes Plants'!K47&lt;&gt;"",'Jeunes Plants'!K47,"")</f>
        <v>CHROMO</v>
      </c>
      <c r="L47" s="22" t="str">
        <f>IF('Jeunes Plants'!L47&lt;&gt;"",'Jeunes Plants'!L47,"")</f>
        <v>D</v>
      </c>
      <c r="M47" s="22" t="str">
        <f>IF('Jeunes Plants'!M47&lt;&gt;"",'Jeunes Plants'!M47,"")</f>
        <v/>
      </c>
      <c r="N47" s="22" t="str">
        <f>IF('Jeunes Plants'!N47&lt;&gt;"",'Jeunes Plants'!N47,"")</f>
        <v xml:space="preserve"> </v>
      </c>
      <c r="O47" s="22" t="str">
        <f>IF('Jeunes Plants'!O47&lt;&gt;"",'Jeunes Plants'!O47,"")</f>
        <v>CHROMO Veronique Skyler - Variés</v>
      </c>
      <c r="P47" s="53">
        <f>IF('Jeunes Plants'!P47&lt;&gt;"",'Jeunes Plants'!P47,"")</f>
        <v>47</v>
      </c>
      <c r="Q47" s="20">
        <f>IF('Jeunes Plants'!R47&lt;&gt;"",'Jeunes Plants'!R47,"")</f>
        <v>0</v>
      </c>
      <c r="R47" s="20">
        <f>IF('Jeunes Plants'!S47&lt;&gt;"",'Jeunes Plants'!S47,"")</f>
        <v>0</v>
      </c>
      <c r="S47" s="236">
        <f>IF('Jeunes Plants'!T47&lt;&gt;"",'Jeunes Plants'!T47,"")</f>
        <v>0</v>
      </c>
      <c r="T47" s="243"/>
      <c r="U47" s="42"/>
      <c r="V47" s="42"/>
      <c r="W47" s="42"/>
    </row>
    <row r="48" spans="1:23" ht="20.100000000000001" customHeight="1" x14ac:dyDescent="0.25">
      <c r="A48" s="21">
        <f>IF('Jeunes Plants'!A48&lt;&gt;"",'Jeunes Plants'!A48,"")</f>
        <v>26184</v>
      </c>
      <c r="B48" s="27" t="str">
        <f>IF('Jeunes Plants'!B48&lt;&gt;"",'Jeunes Plants'!B48,"")</f>
        <v>AFFICHE PLANTES A BOUQUET</v>
      </c>
      <c r="C48" s="220" t="str">
        <f>IF('Jeunes Plants'!C48&lt;&gt;"",'Jeunes Plants'!C48,"")</f>
        <v>ACHETÉ</v>
      </c>
      <c r="D48" s="22" t="str">
        <f>IF('Jeunes Plants'!D48&lt;&gt;"",'Jeunes Plants'!D48,"")</f>
        <v/>
      </c>
      <c r="E48" s="65" t="str">
        <f>IF('Jeunes Plants'!E48&lt;&gt;"",'Jeunes Plants'!E48,"")</f>
        <v xml:space="preserve"> </v>
      </c>
      <c r="F48" s="65" t="str">
        <f>IF('Jeunes Plants'!F48&lt;&gt;"",'Jeunes Plants'!F48,"")</f>
        <v/>
      </c>
      <c r="G48" s="65">
        <f>IF('Jeunes Plants'!G48&lt;&gt;"",'Jeunes Plants'!G48,"")</f>
        <v>1</v>
      </c>
      <c r="H48" s="65" t="str">
        <f>IF('Jeunes Plants'!H48&lt;&gt;"",'Jeunes Plants'!H48,"")</f>
        <v xml:space="preserve"> </v>
      </c>
      <c r="I48" s="65" t="str">
        <f>IF('Jeunes Plants'!I48&lt;&gt;"",'Jeunes Plants'!I48,"")</f>
        <v xml:space="preserve"> </v>
      </c>
      <c r="J48" s="71" t="str">
        <f>IF('Jeunes Plants'!J48&lt;&gt;"",'Jeunes Plants'!J48,"")</f>
        <v xml:space="preserve"> </v>
      </c>
      <c r="K48" s="22" t="str">
        <f>IF('Jeunes Plants'!K48&lt;&gt;"",'Jeunes Plants'!K48,"")</f>
        <v>ILV A</v>
      </c>
      <c r="L48" s="22" t="str">
        <f>IF('Jeunes Plants'!L48&lt;&gt;"",'Jeunes Plants'!L48,"")</f>
        <v>D</v>
      </c>
      <c r="M48" s="22" t="str">
        <f>IF('Jeunes Plants'!M48&lt;&gt;"",'Jeunes Plants'!M48,"")</f>
        <v/>
      </c>
      <c r="N48" s="22" t="str">
        <f>IF('Jeunes Plants'!N48&lt;&gt;"",'Jeunes Plants'!N48,"")</f>
        <v xml:space="preserve"> </v>
      </c>
      <c r="O48" s="22" t="str">
        <f>IF('Jeunes Plants'!O48&lt;&gt;"",'Jeunes Plants'!O48,"")</f>
        <v>AFFICHE PLANTES A BOUQUET ACHETÉ</v>
      </c>
      <c r="P48" s="53">
        <f>IF('Jeunes Plants'!P48&lt;&gt;"",'Jeunes Plants'!P48,"")</f>
        <v>48</v>
      </c>
      <c r="Q48" s="20">
        <f>IF('Jeunes Plants'!R48&lt;&gt;"",'Jeunes Plants'!R48,"")</f>
        <v>0</v>
      </c>
      <c r="R48" s="20">
        <f>IF('Jeunes Plants'!S48&lt;&gt;"",'Jeunes Plants'!S48,"")</f>
        <v>0</v>
      </c>
      <c r="S48" s="236">
        <f>IF('Jeunes Plants'!T48&lt;&gt;"",'Jeunes Plants'!T48,"")</f>
        <v>0</v>
      </c>
      <c r="T48" s="243"/>
      <c r="U48" s="42"/>
      <c r="V48" s="42"/>
      <c r="W48" s="42"/>
    </row>
    <row r="49" spans="1:23" ht="20.100000000000001" customHeight="1" x14ac:dyDescent="0.25">
      <c r="A49" s="21">
        <f>IF('Jeunes Plants'!A49&lt;&gt;"",'Jeunes Plants'!A49,"")</f>
        <v>26202</v>
      </c>
      <c r="B49" s="27" t="str">
        <f>IF('Jeunes Plants'!B49&lt;&gt;"",'Jeunes Plants'!B49,"")</f>
        <v>DÉPLIANT PLANTES A BOUQUET</v>
      </c>
      <c r="C49" s="220" t="str">
        <f>IF('Jeunes Plants'!C49&lt;&gt;"",'Jeunes Plants'!C49,"")</f>
        <v>ACHETÉ</v>
      </c>
      <c r="D49" s="22" t="str">
        <f>IF('Jeunes Plants'!D49&lt;&gt;"",'Jeunes Plants'!D49,"")</f>
        <v/>
      </c>
      <c r="E49" s="65" t="str">
        <f>IF('Jeunes Plants'!E49&lt;&gt;"",'Jeunes Plants'!E49,"")</f>
        <v xml:space="preserve"> </v>
      </c>
      <c r="F49" s="65" t="str">
        <f>IF('Jeunes Plants'!F49&lt;&gt;"",'Jeunes Plants'!F49,"")</f>
        <v/>
      </c>
      <c r="G49" s="63">
        <f>IF('Jeunes Plants'!G49&lt;&gt;"",'Jeunes Plants'!G49,"")</f>
        <v>10</v>
      </c>
      <c r="H49" s="65" t="str">
        <f>IF('Jeunes Plants'!H49&lt;&gt;"",'Jeunes Plants'!H49,"")</f>
        <v xml:space="preserve"> </v>
      </c>
      <c r="I49" s="65" t="str">
        <f>IF('Jeunes Plants'!I49&lt;&gt;"",'Jeunes Plants'!I49,"")</f>
        <v xml:space="preserve"> </v>
      </c>
      <c r="J49" s="71" t="str">
        <f>IF('Jeunes Plants'!J49&lt;&gt;"",'Jeunes Plants'!J49,"")</f>
        <v xml:space="preserve"> </v>
      </c>
      <c r="K49" s="22" t="str">
        <f>IF('Jeunes Plants'!K49&lt;&gt;"",'Jeunes Plants'!K49,"")</f>
        <v>ILV D</v>
      </c>
      <c r="L49" s="22" t="str">
        <f>IF('Jeunes Plants'!L49&lt;&gt;"",'Jeunes Plants'!L49,"")</f>
        <v>D</v>
      </c>
      <c r="M49" s="22" t="str">
        <f>IF('Jeunes Plants'!M49&lt;&gt;"",'Jeunes Plants'!M49,"")</f>
        <v/>
      </c>
      <c r="N49" s="22" t="str">
        <f>IF('Jeunes Plants'!N49&lt;&gt;"",'Jeunes Plants'!N49,"")</f>
        <v xml:space="preserve"> </v>
      </c>
      <c r="O49" s="22" t="str">
        <f>IF('Jeunes Plants'!O49&lt;&gt;"",'Jeunes Plants'!O49,"")</f>
        <v>DÉPLIANT PLANTES A BOUQUET ACHETÉ</v>
      </c>
      <c r="P49" s="53">
        <f>IF('Jeunes Plants'!P49&lt;&gt;"",'Jeunes Plants'!P49,"")</f>
        <v>49</v>
      </c>
      <c r="Q49" s="20">
        <f>IF('Jeunes Plants'!R49&lt;&gt;"",'Jeunes Plants'!R49,"")</f>
        <v>0</v>
      </c>
      <c r="R49" s="20">
        <f>IF('Jeunes Plants'!S49&lt;&gt;"",'Jeunes Plants'!S49,"")</f>
        <v>0</v>
      </c>
      <c r="S49" s="236">
        <f>IF('Jeunes Plants'!T49&lt;&gt;"",'Jeunes Plants'!T49,"")</f>
        <v>0</v>
      </c>
      <c r="T49" s="243"/>
      <c r="U49" s="42"/>
      <c r="V49" s="42"/>
      <c r="W49" s="42"/>
    </row>
    <row r="50" spans="1:23" ht="20.100000000000001" customHeight="1" x14ac:dyDescent="0.25">
      <c r="A50" s="131" t="str">
        <f>IF('Jeunes Plants'!A50&lt;&gt;"",'Jeunes Plants'!A50,"")</f>
        <v/>
      </c>
      <c r="B50" s="187" t="str">
        <f>IF('Jeunes Plants'!B50&lt;&gt;"",'Jeunes Plants'!B50,"")</f>
        <v>ESPRIT D'INTERIEUR Plantes vertes maison et patio</v>
      </c>
      <c r="C50" s="132"/>
      <c r="D50" s="132" t="str">
        <f>IF('Jeunes Plants'!D50&lt;&gt;"",'Jeunes Plants'!D50,"")</f>
        <v/>
      </c>
      <c r="E50" s="133" t="str">
        <f>IF('Jeunes Plants'!E50&lt;&gt;"",'Jeunes Plants'!E50,"")</f>
        <v/>
      </c>
      <c r="F50" s="133" t="str">
        <f>IF('Jeunes Plants'!F50&lt;&gt;"",'Jeunes Plants'!F50,"")</f>
        <v/>
      </c>
      <c r="G50" s="133" t="str">
        <f>IF('Jeunes Plants'!G50&lt;&gt;"",'Jeunes Plants'!G50,"")</f>
        <v/>
      </c>
      <c r="H50" s="133" t="str">
        <f>IF('Jeunes Plants'!H50&lt;&gt;"",'Jeunes Plants'!H50,"")</f>
        <v/>
      </c>
      <c r="I50" s="133" t="str">
        <f>IF('Jeunes Plants'!I50&lt;&gt;"",'Jeunes Plants'!I50,"")</f>
        <v/>
      </c>
      <c r="J50" s="134" t="str">
        <f>IF('Jeunes Plants'!J50&lt;&gt;"",'Jeunes Plants'!J50,"")</f>
        <v/>
      </c>
      <c r="K50" s="132" t="str">
        <f>IF('Jeunes Plants'!K50&lt;&gt;"",'Jeunes Plants'!K50,"")</f>
        <v/>
      </c>
      <c r="L50" s="132" t="str">
        <f>IF('Jeunes Plants'!L50&lt;&gt;"",'Jeunes Plants'!L50,"")</f>
        <v>G</v>
      </c>
      <c r="M50" s="132" t="str">
        <f>IF('Jeunes Plants'!M50&lt;&gt;"",'Jeunes Plants'!M50,"")</f>
        <v/>
      </c>
      <c r="N50" s="132" t="str">
        <f>IF('Jeunes Plants'!N50&lt;&gt;"",'Jeunes Plants'!N50,"")</f>
        <v/>
      </c>
      <c r="O50" s="141" t="str">
        <f>IF('Jeunes Plants'!O50&lt;&gt;"",'Jeunes Plants'!O50,"")</f>
        <v xml:space="preserve">ESPRIT D'INTERIEUR Plantes vertes maison et patio </v>
      </c>
      <c r="P50" s="132">
        <f>IF('Jeunes Plants'!P50&lt;&gt;"",'Jeunes Plants'!P50,"")</f>
        <v>50</v>
      </c>
      <c r="Q50" s="20" t="str">
        <f>IF('Jeunes Plants'!R50&lt;&gt;"",'Jeunes Plants'!R50,"")</f>
        <v/>
      </c>
      <c r="R50" s="20" t="str">
        <f>IF('Jeunes Plants'!S50&lt;&gt;"",'Jeunes Plants'!S50,"")</f>
        <v/>
      </c>
      <c r="S50" s="236" t="str">
        <f>IF('Jeunes Plants'!T50&lt;&gt;"",'Jeunes Plants'!T50,"")</f>
        <v/>
      </c>
      <c r="T50" s="244"/>
      <c r="U50" s="183"/>
      <c r="V50" s="183"/>
      <c r="W50" s="183"/>
    </row>
    <row r="51" spans="1:23" ht="20.100000000000001" customHeight="1" x14ac:dyDescent="0.25">
      <c r="A51" s="23">
        <f>IF('Jeunes Plants'!A51&lt;&gt;"",'Jeunes Plants'!A51,"")</f>
        <v>25132</v>
      </c>
      <c r="B51" s="24" t="str">
        <f>IF('Jeunes Plants'!B51&lt;&gt;"",'Jeunes Plants'!B51,"")</f>
        <v>Gamme "Style"</v>
      </c>
      <c r="C51" s="24" t="str">
        <f>IF('Jeunes Plants'!C51&lt;&gt;"",'Jeunes Plants'!C51,"")</f>
        <v>Variées</v>
      </c>
      <c r="D51" s="24" t="str">
        <f>IF('Jeunes Plants'!D51&lt;&gt;"",'Jeunes Plants'!D51,"")</f>
        <v>s13-&gt;30/2026</v>
      </c>
      <c r="E51" s="66" t="str">
        <f>IF('Jeunes Plants'!E51&lt;&gt;"",'Jeunes Plants'!E51,"")</f>
        <v>B</v>
      </c>
      <c r="F51" s="66" t="str">
        <f>IF('Jeunes Plants'!F51&lt;&gt;"",'Jeunes Plants'!F51,"")</f>
        <v>M 6.5</v>
      </c>
      <c r="G51" s="66">
        <f>IF('Jeunes Plants'!G51&lt;&gt;"",'Jeunes Plants'!G51,"")</f>
        <v>40</v>
      </c>
      <c r="H51" s="66">
        <f>IF('Jeunes Plants'!H51&lt;&gt;"",'Jeunes Plants'!H51,"")</f>
        <v>5</v>
      </c>
      <c r="I51" s="66" t="str">
        <f>IF('Jeunes Plants'!I51&lt;&gt;"",'Jeunes Plants'!I51,"")</f>
        <v>D</v>
      </c>
      <c r="J51" s="72" t="str">
        <f>IF('Jeunes Plants'!J51&lt;&gt;"",'Jeunes Plants'!J51,"")</f>
        <v/>
      </c>
      <c r="K51" s="24" t="str">
        <f>IF('Jeunes Plants'!K51&lt;&gt;"",'Jeunes Plants'!K51,"")</f>
        <v>PLV</v>
      </c>
      <c r="L51" s="24" t="str">
        <f>IF('Jeunes Plants'!L51&lt;&gt;"",'Jeunes Plants'!L51,"")</f>
        <v>S7</v>
      </c>
      <c r="M51" s="24" t="str">
        <f>IF('Jeunes Plants'!M51&lt;&gt;"",'Jeunes Plants'!M51,"")</f>
        <v/>
      </c>
      <c r="N51" s="24" t="str">
        <f>IF('Jeunes Plants'!N51&lt;&gt;"",'Jeunes Plants'!N51,"")</f>
        <v>M6</v>
      </c>
      <c r="O51" s="24" t="str">
        <f>IF('Jeunes Plants'!O51&lt;&gt;"",'Jeunes Plants'!O51,"")</f>
        <v>Gamme "Style" Variées</v>
      </c>
      <c r="P51" s="54">
        <f>IF('Jeunes Plants'!P51&lt;&gt;"",'Jeunes Plants'!P51,"")</f>
        <v>51</v>
      </c>
      <c r="Q51" s="20">
        <f>IF('Jeunes Plants'!R51&lt;&gt;"",'Jeunes Plants'!R51,"")</f>
        <v>0</v>
      </c>
      <c r="R51" s="20">
        <f>IF('Jeunes Plants'!S51&lt;&gt;"",'Jeunes Plants'!S51,"")</f>
        <v>0</v>
      </c>
      <c r="S51" s="236">
        <f>IF('Jeunes Plants'!T51&lt;&gt;"",'Jeunes Plants'!T51,"")</f>
        <v>0</v>
      </c>
      <c r="T51" s="246"/>
      <c r="U51" s="124"/>
      <c r="V51" s="124"/>
      <c r="W51" s="124"/>
    </row>
    <row r="52" spans="1:23" ht="20.100000000000001" customHeight="1" x14ac:dyDescent="0.25">
      <c r="A52" s="125">
        <f>IF('Jeunes Plants'!A52&lt;&gt;"",'Jeunes Plants'!A52,"")</f>
        <v>25133</v>
      </c>
      <c r="B52" s="126" t="str">
        <f>IF('Jeunes Plants'!B52&lt;&gt;"",'Jeunes Plants'!B52,"")</f>
        <v>Gamme "Elégance"</v>
      </c>
      <c r="C52" s="126" t="str">
        <f>IF('Jeunes Plants'!C52&lt;&gt;"",'Jeunes Plants'!C52,"")</f>
        <v>Variées</v>
      </c>
      <c r="D52" s="126" t="str">
        <f>IF('Jeunes Plants'!D52&lt;&gt;"",'Jeunes Plants'!D52,"")</f>
        <v>s13-&gt;30/2026</v>
      </c>
      <c r="E52" s="127" t="str">
        <f>IF('Jeunes Plants'!E52&lt;&gt;"",'Jeunes Plants'!E52,"")</f>
        <v>B</v>
      </c>
      <c r="F52" s="127" t="str">
        <f>IF('Jeunes Plants'!F52&lt;&gt;"",'Jeunes Plants'!F52,"")</f>
        <v>M 6.5</v>
      </c>
      <c r="G52" s="127">
        <f>IF('Jeunes Plants'!G52&lt;&gt;"",'Jeunes Plants'!G52,"")</f>
        <v>40</v>
      </c>
      <c r="H52" s="127">
        <f>IF('Jeunes Plants'!H52&lt;&gt;"",'Jeunes Plants'!H52,"")</f>
        <v>5</v>
      </c>
      <c r="I52" s="127" t="str">
        <f>IF('Jeunes Plants'!I52&lt;&gt;"",'Jeunes Plants'!I52,"")</f>
        <v>K</v>
      </c>
      <c r="J52" s="129" t="str">
        <f>IF('Jeunes Plants'!J52&lt;&gt;"",'Jeunes Plants'!J52,"")</f>
        <v/>
      </c>
      <c r="K52" s="126" t="str">
        <f>IF('Jeunes Plants'!K52&lt;&gt;"",'Jeunes Plants'!K52,"")</f>
        <v>PLV</v>
      </c>
      <c r="L52" s="126" t="str">
        <f>IF('Jeunes Plants'!L52&lt;&gt;"",'Jeunes Plants'!L52,"")</f>
        <v>S7</v>
      </c>
      <c r="M52" s="126" t="str">
        <f>IF('Jeunes Plants'!M52&lt;&gt;"",'Jeunes Plants'!M52,"")</f>
        <v/>
      </c>
      <c r="N52" s="126" t="str">
        <f>IF('Jeunes Plants'!N52&lt;&gt;"",'Jeunes Plants'!N52,"")</f>
        <v>M6</v>
      </c>
      <c r="O52" s="126" t="str">
        <f>IF('Jeunes Plants'!O52&lt;&gt;"",'Jeunes Plants'!O52,"")</f>
        <v>Gamme "Elégance" Variées</v>
      </c>
      <c r="P52" s="130">
        <f>IF('Jeunes Plants'!P52&lt;&gt;"",'Jeunes Plants'!P52,"")</f>
        <v>52</v>
      </c>
      <c r="Q52" s="20">
        <f>IF('Jeunes Plants'!R52&lt;&gt;"",'Jeunes Plants'!R52,"")</f>
        <v>0</v>
      </c>
      <c r="R52" s="20">
        <f>IF('Jeunes Plants'!S52&lt;&gt;"",'Jeunes Plants'!S52,"")</f>
        <v>0</v>
      </c>
      <c r="S52" s="236">
        <f>IF('Jeunes Plants'!T52&lt;&gt;"",'Jeunes Plants'!T52,"")</f>
        <v>0</v>
      </c>
      <c r="T52" s="245"/>
      <c r="U52" s="214"/>
      <c r="V52" s="214"/>
      <c r="W52" s="214"/>
    </row>
    <row r="53" spans="1:23" ht="20.100000000000001" customHeight="1" x14ac:dyDescent="0.25">
      <c r="A53" s="131" t="str">
        <f>IF('Jeunes Plants'!A53&lt;&gt;"",'Jeunes Plants'!A53,"")</f>
        <v/>
      </c>
      <c r="B53" s="187" t="str">
        <f>IF('Jeunes Plants'!B53&lt;&gt;"",'Jeunes Plants'!B53,"")</f>
        <v>ESPRIT D'INTERIEUR Les Succulentes</v>
      </c>
      <c r="C53" s="132"/>
      <c r="D53" s="132" t="str">
        <f>IF('Jeunes Plants'!D53&lt;&gt;"",'Jeunes Plants'!D53,"")</f>
        <v/>
      </c>
      <c r="E53" s="133" t="str">
        <f>IF('Jeunes Plants'!E53&lt;&gt;"",'Jeunes Plants'!E53,"")</f>
        <v/>
      </c>
      <c r="F53" s="133" t="str">
        <f>IF('Jeunes Plants'!F53&lt;&gt;"",'Jeunes Plants'!F53,"")</f>
        <v/>
      </c>
      <c r="G53" s="133" t="str">
        <f>IF('Jeunes Plants'!G53&lt;&gt;"",'Jeunes Plants'!G53,"")</f>
        <v/>
      </c>
      <c r="H53" s="133" t="str">
        <f>IF('Jeunes Plants'!H53&lt;&gt;"",'Jeunes Plants'!H53,"")</f>
        <v/>
      </c>
      <c r="I53" s="133" t="str">
        <f>IF('Jeunes Plants'!I53&lt;&gt;"",'Jeunes Plants'!I53,"")</f>
        <v/>
      </c>
      <c r="J53" s="134" t="str">
        <f>IF('Jeunes Plants'!J53&lt;&gt;"",'Jeunes Plants'!J53,"")</f>
        <v/>
      </c>
      <c r="K53" s="132" t="str">
        <f>IF('Jeunes Plants'!K53&lt;&gt;"",'Jeunes Plants'!K53,"")</f>
        <v/>
      </c>
      <c r="L53" s="132" t="str">
        <f>IF('Jeunes Plants'!L53&lt;&gt;"",'Jeunes Plants'!L53,"")</f>
        <v>G</v>
      </c>
      <c r="M53" s="132" t="str">
        <f>IF('Jeunes Plants'!M53&lt;&gt;"",'Jeunes Plants'!M53,"")</f>
        <v/>
      </c>
      <c r="N53" s="132" t="str">
        <f>IF('Jeunes Plants'!N53&lt;&gt;"",'Jeunes Plants'!N53,"")</f>
        <v/>
      </c>
      <c r="O53" s="141" t="str">
        <f>IF('Jeunes Plants'!O53&lt;&gt;"",'Jeunes Plants'!O53,"")</f>
        <v xml:space="preserve">ESPRIT D'INTERIEUR Les Succulentes </v>
      </c>
      <c r="P53" s="132">
        <f>IF('Jeunes Plants'!P53&lt;&gt;"",'Jeunes Plants'!P53,"")</f>
        <v>53</v>
      </c>
      <c r="Q53" s="20" t="str">
        <f>IF('Jeunes Plants'!R53&lt;&gt;"",'Jeunes Plants'!R53,"")</f>
        <v/>
      </c>
      <c r="R53" s="20" t="str">
        <f>IF('Jeunes Plants'!S53&lt;&gt;"",'Jeunes Plants'!S53,"")</f>
        <v/>
      </c>
      <c r="S53" s="236" t="str">
        <f>IF('Jeunes Plants'!T53&lt;&gt;"",'Jeunes Plants'!T53,"")</f>
        <v/>
      </c>
      <c r="T53" s="244"/>
      <c r="U53" s="183"/>
      <c r="V53" s="183"/>
      <c r="W53" s="183"/>
    </row>
    <row r="54" spans="1:23" ht="20.100000000000001" customHeight="1" x14ac:dyDescent="0.25">
      <c r="A54" s="23">
        <f>IF('Jeunes Plants'!A54&lt;&gt;"",'Jeunes Plants'!A54,"")</f>
        <v>26732</v>
      </c>
      <c r="B54" s="24" t="str">
        <f>IF('Jeunes Plants'!B54&lt;&gt;"",'Jeunes Plants'!B54,"")</f>
        <v>AEONIUM HAWORTHII</v>
      </c>
      <c r="C54" s="24" t="str">
        <f>IF('Jeunes Plants'!C54&lt;&gt;"",'Jeunes Plants'!C54,"")</f>
        <v>Kiwi</v>
      </c>
      <c r="D54" s="24" t="str">
        <f>IF('Jeunes Plants'!D54&lt;&gt;"",'Jeunes Plants'!D54,"")</f>
        <v>&gt;s49/2025</v>
      </c>
      <c r="E54" s="66" t="str">
        <f>IF('Jeunes Plants'!E54&lt;&gt;"",'Jeunes Plants'!E54,"")</f>
        <v>B</v>
      </c>
      <c r="F54" s="66" t="str">
        <f>IF('Jeunes Plants'!F54&lt;&gt;"",'Jeunes Plants'!F54,"")</f>
        <v>M 3 cm  X60</v>
      </c>
      <c r="G54" s="64">
        <f>IF('Jeunes Plants'!G54&lt;&gt;"",'Jeunes Plants'!G54,"")</f>
        <v>30</v>
      </c>
      <c r="H54" s="66">
        <f>IF('Jeunes Plants'!H54&lt;&gt;"",'Jeunes Plants'!H54,"")</f>
        <v>5</v>
      </c>
      <c r="I54" s="66" t="str">
        <f>IF('Jeunes Plants'!I54&lt;&gt;"",'Jeunes Plants'!I54,"")</f>
        <v>D</v>
      </c>
      <c r="J54" s="72" t="str">
        <f>IF('Jeunes Plants'!J54&lt;&gt;"",'Jeunes Plants'!J54,"")</f>
        <v/>
      </c>
      <c r="K54" s="24" t="str">
        <f>IF('Jeunes Plants'!K54&lt;&gt;"",'Jeunes Plants'!K54,"")</f>
        <v>SUC</v>
      </c>
      <c r="L54" s="24" t="str">
        <f>IF('Jeunes Plants'!L54&lt;&gt;"",'Jeunes Plants'!L54,"")</f>
        <v>S1</v>
      </c>
      <c r="M54" s="24" t="str">
        <f>IF('Jeunes Plants'!M54&lt;&gt;"",'Jeunes Plants'!M54,"")</f>
        <v>NEW</v>
      </c>
      <c r="N54" s="24" t="str">
        <f>IF('Jeunes Plants'!N54&lt;&gt;"",'Jeunes Plants'!N54,"")</f>
        <v>M3</v>
      </c>
      <c r="O54" s="24" t="str">
        <f>IF('Jeunes Plants'!O54&lt;&gt;"",'Jeunes Plants'!O54,"")</f>
        <v>AEONIUM HAWORTHII Kiwi</v>
      </c>
      <c r="P54" s="54">
        <f>IF('Jeunes Plants'!P54&lt;&gt;"",'Jeunes Plants'!P54,"")</f>
        <v>54</v>
      </c>
      <c r="Q54" s="20">
        <f>IF('Jeunes Plants'!R54&lt;&gt;"",'Jeunes Plants'!R54,"")</f>
        <v>0</v>
      </c>
      <c r="R54" s="20">
        <f>IF('Jeunes Plants'!S54&lt;&gt;"",'Jeunes Plants'!S54,"")</f>
        <v>0</v>
      </c>
      <c r="S54" s="236">
        <f>IF('Jeunes Plants'!T54&lt;&gt;"",'Jeunes Plants'!T54,"")</f>
        <v>0</v>
      </c>
      <c r="T54" s="241"/>
      <c r="U54" s="44"/>
      <c r="V54" s="44"/>
      <c r="W54" s="44"/>
    </row>
    <row r="55" spans="1:23" ht="20.100000000000001" customHeight="1" x14ac:dyDescent="0.25">
      <c r="A55" s="125">
        <f>IF('Jeunes Plants'!A55&lt;&gt;"",'Jeunes Plants'!A55,"")</f>
        <v>25134</v>
      </c>
      <c r="B55" s="126" t="str">
        <f>IF('Jeunes Plants'!B55&lt;&gt;"",'Jeunes Plants'!B55,"")</f>
        <v>ALOE ARISTATA</v>
      </c>
      <c r="C55" s="126" t="str">
        <f>IF('Jeunes Plants'!C55&lt;&gt;"",'Jeunes Plants'!C55,"")</f>
        <v>.</v>
      </c>
      <c r="D55" s="126" t="str">
        <f>IF('Jeunes Plants'!D55&lt;&gt;"",'Jeunes Plants'!D55,"")</f>
        <v>&gt;s49/2025</v>
      </c>
      <c r="E55" s="127" t="str">
        <f>IF('Jeunes Plants'!E55&lt;&gt;"",'Jeunes Plants'!E55,"")</f>
        <v>B</v>
      </c>
      <c r="F55" s="127" t="str">
        <f>IF('Jeunes Plants'!F55&lt;&gt;"",'Jeunes Plants'!F55,"")</f>
        <v>M 3 cm  X60</v>
      </c>
      <c r="G55" s="128">
        <f>IF('Jeunes Plants'!G55&lt;&gt;"",'Jeunes Plants'!G55,"")</f>
        <v>30</v>
      </c>
      <c r="H55" s="127">
        <f>IF('Jeunes Plants'!H55&lt;&gt;"",'Jeunes Plants'!H55,"")</f>
        <v>5</v>
      </c>
      <c r="I55" s="127" t="str">
        <f>IF('Jeunes Plants'!I55&lt;&gt;"",'Jeunes Plants'!I55,"")</f>
        <v>K</v>
      </c>
      <c r="J55" s="129" t="str">
        <f>IF('Jeunes Plants'!J55&lt;&gt;"",'Jeunes Plants'!J55,"")</f>
        <v/>
      </c>
      <c r="K55" s="126" t="str">
        <f>IF('Jeunes Plants'!K55&lt;&gt;"",'Jeunes Plants'!K55,"")</f>
        <v>SUC</v>
      </c>
      <c r="L55" s="126" t="str">
        <f>IF('Jeunes Plants'!L55&lt;&gt;"",'Jeunes Plants'!L55,"")</f>
        <v>S1</v>
      </c>
      <c r="M55" s="126" t="str">
        <f>IF('Jeunes Plants'!M55&lt;&gt;"",'Jeunes Plants'!M55,"")</f>
        <v/>
      </c>
      <c r="N55" s="126" t="str">
        <f>IF('Jeunes Plants'!N55&lt;&gt;"",'Jeunes Plants'!N55,"")</f>
        <v>M3</v>
      </c>
      <c r="O55" s="126" t="str">
        <f>IF('Jeunes Plants'!O55&lt;&gt;"",'Jeunes Plants'!O55,"")</f>
        <v>ALOE ARISTATA .</v>
      </c>
      <c r="P55" s="130">
        <f>IF('Jeunes Plants'!P55&lt;&gt;"",'Jeunes Plants'!P55,"")</f>
        <v>55</v>
      </c>
      <c r="Q55" s="20">
        <f>IF('Jeunes Plants'!R55&lt;&gt;"",'Jeunes Plants'!R55,"")</f>
        <v>0</v>
      </c>
      <c r="R55" s="20">
        <f>IF('Jeunes Plants'!S55&lt;&gt;"",'Jeunes Plants'!S55,"")</f>
        <v>0</v>
      </c>
      <c r="S55" s="236">
        <f>IF('Jeunes Plants'!T55&lt;&gt;"",'Jeunes Plants'!T55,"")</f>
        <v>0</v>
      </c>
      <c r="T55" s="245"/>
      <c r="U55" s="214"/>
      <c r="V55" s="214"/>
      <c r="W55" s="214"/>
    </row>
    <row r="56" spans="1:23" ht="20.100000000000001" customHeight="1" x14ac:dyDescent="0.25">
      <c r="A56" s="23">
        <f>IF('Jeunes Plants'!A56&lt;&gt;"",'Jeunes Plants'!A56,"")</f>
        <v>14126</v>
      </c>
      <c r="B56" s="24" t="str">
        <f>IF('Jeunes Plants'!B56&lt;&gt;"",'Jeunes Plants'!B56,"")</f>
        <v>ALOE VERA</v>
      </c>
      <c r="C56" s="24" t="str">
        <f>IF('Jeunes Plants'!C56&lt;&gt;"",'Jeunes Plants'!C56,"")</f>
        <v>.</v>
      </c>
      <c r="D56" s="24" t="str">
        <f>IF('Jeunes Plants'!D56&lt;&gt;"",'Jeunes Plants'!D56,"")</f>
        <v>&gt;s49/2025</v>
      </c>
      <c r="E56" s="66" t="str">
        <f>IF('Jeunes Plants'!E56&lt;&gt;"",'Jeunes Plants'!E56,"")</f>
        <v>B</v>
      </c>
      <c r="F56" s="66" t="str">
        <f>IF('Jeunes Plants'!F56&lt;&gt;"",'Jeunes Plants'!F56,"")</f>
        <v>M 3 cm  X60</v>
      </c>
      <c r="G56" s="64">
        <f>IF('Jeunes Plants'!G56&lt;&gt;"",'Jeunes Plants'!G56,"")</f>
        <v>30</v>
      </c>
      <c r="H56" s="66">
        <f>IF('Jeunes Plants'!H56&lt;&gt;"",'Jeunes Plants'!H56,"")</f>
        <v>5</v>
      </c>
      <c r="I56" s="66" t="str">
        <f>IF('Jeunes Plants'!I56&lt;&gt;"",'Jeunes Plants'!I56,"")</f>
        <v>N</v>
      </c>
      <c r="J56" s="72" t="str">
        <f>IF('Jeunes Plants'!J56&lt;&gt;"",'Jeunes Plants'!J56,"")</f>
        <v/>
      </c>
      <c r="K56" s="24" t="str">
        <f>IF('Jeunes Plants'!K56&lt;&gt;"",'Jeunes Plants'!K56,"")</f>
        <v>SUC</v>
      </c>
      <c r="L56" s="24" t="str">
        <f>IF('Jeunes Plants'!L56&lt;&gt;"",'Jeunes Plants'!L56,"")</f>
        <v>S1</v>
      </c>
      <c r="M56" s="24" t="str">
        <f>IF('Jeunes Plants'!M56&lt;&gt;"",'Jeunes Plants'!M56,"")</f>
        <v/>
      </c>
      <c r="N56" s="24" t="str">
        <f>IF('Jeunes Plants'!N56&lt;&gt;"",'Jeunes Plants'!N56,"")</f>
        <v>M3</v>
      </c>
      <c r="O56" s="24" t="str">
        <f>IF('Jeunes Plants'!O56&lt;&gt;"",'Jeunes Plants'!O56,"")</f>
        <v>ALOE VERA .</v>
      </c>
      <c r="P56" s="54">
        <f>IF('Jeunes Plants'!P56&lt;&gt;"",'Jeunes Plants'!P56,"")</f>
        <v>56</v>
      </c>
      <c r="Q56" s="20">
        <f>IF('Jeunes Plants'!R56&lt;&gt;"",'Jeunes Plants'!R56,"")</f>
        <v>0</v>
      </c>
      <c r="R56" s="20">
        <f>IF('Jeunes Plants'!S56&lt;&gt;"",'Jeunes Plants'!S56,"")</f>
        <v>0</v>
      </c>
      <c r="S56" s="236">
        <f>IF('Jeunes Plants'!T56&lt;&gt;"",'Jeunes Plants'!T56,"")</f>
        <v>0</v>
      </c>
      <c r="T56" s="241"/>
      <c r="U56" s="44"/>
      <c r="V56" s="44"/>
      <c r="W56" s="44"/>
    </row>
    <row r="57" spans="1:23" ht="20.100000000000001" customHeight="1" x14ac:dyDescent="0.25">
      <c r="A57" s="125">
        <f>IF('Jeunes Plants'!A57&lt;&gt;"",'Jeunes Plants'!A57,"")</f>
        <v>14350</v>
      </c>
      <c r="B57" s="126" t="str">
        <f>IF('Jeunes Plants'!B57&lt;&gt;"",'Jeunes Plants'!B57,"")</f>
        <v>CRASSULA</v>
      </c>
      <c r="C57" s="126" t="str">
        <f>IF('Jeunes Plants'!C57&lt;&gt;"",'Jeunes Plants'!C57,"")</f>
        <v>Variés</v>
      </c>
      <c r="D57" s="126" t="str">
        <f>IF('Jeunes Plants'!D57&lt;&gt;"",'Jeunes Plants'!D57,"")</f>
        <v>&gt;s49/2025</v>
      </c>
      <c r="E57" s="127" t="str">
        <f>IF('Jeunes Plants'!E57&lt;&gt;"",'Jeunes Plants'!E57,"")</f>
        <v>B</v>
      </c>
      <c r="F57" s="127" t="str">
        <f>IF('Jeunes Plants'!F57&lt;&gt;"",'Jeunes Plants'!F57,"")</f>
        <v>M 3 cm  X60</v>
      </c>
      <c r="G57" s="128">
        <f>IF('Jeunes Plants'!G57&lt;&gt;"",'Jeunes Plants'!G57,"")</f>
        <v>30</v>
      </c>
      <c r="H57" s="127">
        <f>IF('Jeunes Plants'!H57&lt;&gt;"",'Jeunes Plants'!H57,"")</f>
        <v>5</v>
      </c>
      <c r="I57" s="127" t="str">
        <f>IF('Jeunes Plants'!I57&lt;&gt;"",'Jeunes Plants'!I57,"")</f>
        <v>E</v>
      </c>
      <c r="J57" s="129" t="str">
        <f>IF('Jeunes Plants'!J57&lt;&gt;"",'Jeunes Plants'!J57,"")</f>
        <v/>
      </c>
      <c r="K57" s="126" t="str">
        <f>IF('Jeunes Plants'!K57&lt;&gt;"",'Jeunes Plants'!K57,"")</f>
        <v>SUC</v>
      </c>
      <c r="L57" s="126" t="str">
        <f>IF('Jeunes Plants'!L57&lt;&gt;"",'Jeunes Plants'!L57,"")</f>
        <v>S1</v>
      </c>
      <c r="M57" s="126" t="str">
        <f>IF('Jeunes Plants'!M57&lt;&gt;"",'Jeunes Plants'!M57,"")</f>
        <v/>
      </c>
      <c r="N57" s="126" t="str">
        <f>IF('Jeunes Plants'!N57&lt;&gt;"",'Jeunes Plants'!N57,"")</f>
        <v>M3</v>
      </c>
      <c r="O57" s="126" t="str">
        <f>IF('Jeunes Plants'!O57&lt;&gt;"",'Jeunes Plants'!O57,"")</f>
        <v>CRASSULA Variés</v>
      </c>
      <c r="P57" s="130">
        <f>IF('Jeunes Plants'!P57&lt;&gt;"",'Jeunes Plants'!P57,"")</f>
        <v>57</v>
      </c>
      <c r="Q57" s="20">
        <f>IF('Jeunes Plants'!R57&lt;&gt;"",'Jeunes Plants'!R57,"")</f>
        <v>0</v>
      </c>
      <c r="R57" s="20">
        <f>IF('Jeunes Plants'!S57&lt;&gt;"",'Jeunes Plants'!S57,"")</f>
        <v>0</v>
      </c>
      <c r="S57" s="236">
        <f>IF('Jeunes Plants'!T57&lt;&gt;"",'Jeunes Plants'!T57,"")</f>
        <v>0</v>
      </c>
      <c r="T57" s="245"/>
      <c r="U57" s="214"/>
      <c r="V57" s="214"/>
      <c r="W57" s="214"/>
    </row>
    <row r="58" spans="1:23" ht="20.100000000000001" customHeight="1" x14ac:dyDescent="0.25">
      <c r="A58" s="23">
        <f>IF('Jeunes Plants'!A58&lt;&gt;"",'Jeunes Plants'!A58,"")</f>
        <v>11117</v>
      </c>
      <c r="B58" s="24" t="str">
        <f>IF('Jeunes Plants'!B58&lt;&gt;"",'Jeunes Plants'!B58,"")</f>
        <v>ECHEVERIA</v>
      </c>
      <c r="C58" s="24" t="str">
        <f>IF('Jeunes Plants'!C58&lt;&gt;"",'Jeunes Plants'!C58,"")</f>
        <v>Variés</v>
      </c>
      <c r="D58" s="24" t="str">
        <f>IF('Jeunes Plants'!D58&lt;&gt;"",'Jeunes Plants'!D58,"")</f>
        <v>&gt;s49/2025</v>
      </c>
      <c r="E58" s="66" t="str">
        <f>IF('Jeunes Plants'!E58&lt;&gt;"",'Jeunes Plants'!E58,"")</f>
        <v>B</v>
      </c>
      <c r="F58" s="66" t="str">
        <f>IF('Jeunes Plants'!F58&lt;&gt;"",'Jeunes Plants'!F58,"")</f>
        <v>M 3 cm  X60</v>
      </c>
      <c r="G58" s="64">
        <f>IF('Jeunes Plants'!G58&lt;&gt;"",'Jeunes Plants'!G58,"")</f>
        <v>30</v>
      </c>
      <c r="H58" s="66">
        <f>IF('Jeunes Plants'!H58&lt;&gt;"",'Jeunes Plants'!H58,"")</f>
        <v>5</v>
      </c>
      <c r="I58" s="66" t="str">
        <f>IF('Jeunes Plants'!I58&lt;&gt;"",'Jeunes Plants'!I58,"")</f>
        <v>D</v>
      </c>
      <c r="J58" s="72" t="str">
        <f>IF('Jeunes Plants'!J58&lt;&gt;"",'Jeunes Plants'!J58,"")</f>
        <v/>
      </c>
      <c r="K58" s="24" t="str">
        <f>IF('Jeunes Plants'!K58&lt;&gt;"",'Jeunes Plants'!K58,"")</f>
        <v>SUC</v>
      </c>
      <c r="L58" s="24" t="str">
        <f>IF('Jeunes Plants'!L58&lt;&gt;"",'Jeunes Plants'!L58,"")</f>
        <v>S1</v>
      </c>
      <c r="M58" s="24" t="str">
        <f>IF('Jeunes Plants'!M58&lt;&gt;"",'Jeunes Plants'!M58,"")</f>
        <v/>
      </c>
      <c r="N58" s="24" t="str">
        <f>IF('Jeunes Plants'!N58&lt;&gt;"",'Jeunes Plants'!N58,"")</f>
        <v>M3</v>
      </c>
      <c r="O58" s="24" t="str">
        <f>IF('Jeunes Plants'!O58&lt;&gt;"",'Jeunes Plants'!O58,"")</f>
        <v>ECHEVERIA Variés</v>
      </c>
      <c r="P58" s="54">
        <f>IF('Jeunes Plants'!P58&lt;&gt;"",'Jeunes Plants'!P58,"")</f>
        <v>58</v>
      </c>
      <c r="Q58" s="20">
        <f>IF('Jeunes Plants'!R58&lt;&gt;"",'Jeunes Plants'!R58,"")</f>
        <v>0</v>
      </c>
      <c r="R58" s="20">
        <f>IF('Jeunes Plants'!S58&lt;&gt;"",'Jeunes Plants'!S58,"")</f>
        <v>0</v>
      </c>
      <c r="S58" s="236">
        <f>IF('Jeunes Plants'!T58&lt;&gt;"",'Jeunes Plants'!T58,"")</f>
        <v>0</v>
      </c>
      <c r="T58" s="246"/>
      <c r="U58" s="124"/>
      <c r="V58" s="124"/>
      <c r="W58" s="124"/>
    </row>
    <row r="59" spans="1:23" ht="20.100000000000001" customHeight="1" x14ac:dyDescent="0.25">
      <c r="A59" s="125">
        <f>IF('Jeunes Plants'!A59&lt;&gt;"",'Jeunes Plants'!A59,"")</f>
        <v>14353</v>
      </c>
      <c r="B59" s="126" t="str">
        <f>IF('Jeunes Plants'!B59&lt;&gt;"",'Jeunes Plants'!B59,"")</f>
        <v>HAWORTHIA</v>
      </c>
      <c r="C59" s="126" t="str">
        <f>IF('Jeunes Plants'!C59&lt;&gt;"",'Jeunes Plants'!C59,"")</f>
        <v>Variés</v>
      </c>
      <c r="D59" s="126" t="str">
        <f>IF('Jeunes Plants'!D59&lt;&gt;"",'Jeunes Plants'!D59,"")</f>
        <v>&gt;s49/2025</v>
      </c>
      <c r="E59" s="127" t="str">
        <f>IF('Jeunes Plants'!E59&lt;&gt;"",'Jeunes Plants'!E59,"")</f>
        <v>B</v>
      </c>
      <c r="F59" s="127" t="str">
        <f>IF('Jeunes Plants'!F59&lt;&gt;"",'Jeunes Plants'!F59,"")</f>
        <v>M 3 cm  X60</v>
      </c>
      <c r="G59" s="128">
        <f>IF('Jeunes Plants'!G59&lt;&gt;"",'Jeunes Plants'!G59,"")</f>
        <v>30</v>
      </c>
      <c r="H59" s="127">
        <f>IF('Jeunes Plants'!H59&lt;&gt;"",'Jeunes Plants'!H59,"")</f>
        <v>5</v>
      </c>
      <c r="I59" s="127" t="str">
        <f>IF('Jeunes Plants'!I59&lt;&gt;"",'Jeunes Plants'!I59,"")</f>
        <v>D</v>
      </c>
      <c r="J59" s="129" t="str">
        <f>IF('Jeunes Plants'!J59&lt;&gt;"",'Jeunes Plants'!J59,"")</f>
        <v/>
      </c>
      <c r="K59" s="126" t="str">
        <f>IF('Jeunes Plants'!K59&lt;&gt;"",'Jeunes Plants'!K59,"")</f>
        <v>SUC</v>
      </c>
      <c r="L59" s="126" t="str">
        <f>IF('Jeunes Plants'!L59&lt;&gt;"",'Jeunes Plants'!L59,"")</f>
        <v>S1</v>
      </c>
      <c r="M59" s="126" t="str">
        <f>IF('Jeunes Plants'!M59&lt;&gt;"",'Jeunes Plants'!M59,"")</f>
        <v/>
      </c>
      <c r="N59" s="126" t="str">
        <f>IF('Jeunes Plants'!N59&lt;&gt;"",'Jeunes Plants'!N59,"")</f>
        <v>M3</v>
      </c>
      <c r="O59" s="126" t="str">
        <f>IF('Jeunes Plants'!O59&lt;&gt;"",'Jeunes Plants'!O59,"")</f>
        <v>HAWORTHIA Variés</v>
      </c>
      <c r="P59" s="130">
        <f>IF('Jeunes Plants'!P59&lt;&gt;"",'Jeunes Plants'!P59,"")</f>
        <v>59</v>
      </c>
      <c r="Q59" s="20">
        <f>IF('Jeunes Plants'!R59&lt;&gt;"",'Jeunes Plants'!R59,"")</f>
        <v>0</v>
      </c>
      <c r="R59" s="20">
        <f>IF('Jeunes Plants'!S59&lt;&gt;"",'Jeunes Plants'!S59,"")</f>
        <v>0</v>
      </c>
      <c r="S59" s="236">
        <f>IF('Jeunes Plants'!T59&lt;&gt;"",'Jeunes Plants'!T59,"")</f>
        <v>0</v>
      </c>
      <c r="T59" s="245"/>
      <c r="U59" s="214"/>
      <c r="V59" s="214"/>
      <c r="W59" s="214"/>
    </row>
    <row r="60" spans="1:23" ht="20.100000000000001" customHeight="1" x14ac:dyDescent="0.25">
      <c r="A60" s="25">
        <f>IF('Jeunes Plants'!A60&lt;&gt;"",'Jeunes Plants'!A60,"")</f>
        <v>23754</v>
      </c>
      <c r="B60" s="24" t="str">
        <f>IF('Jeunes Plants'!B60&lt;&gt;"",'Jeunes Plants'!B60,"")</f>
        <v>KALANCHOE</v>
      </c>
      <c r="C60" s="24" t="str">
        <f>IF('Jeunes Plants'!C60&lt;&gt;"",'Jeunes Plants'!C60,"")</f>
        <v>Variés</v>
      </c>
      <c r="D60" s="24" t="str">
        <f>IF('Jeunes Plants'!D60&lt;&gt;"",'Jeunes Plants'!D60,"")</f>
        <v>&gt;s49/2025</v>
      </c>
      <c r="E60" s="66" t="str">
        <f>IF('Jeunes Plants'!E60&lt;&gt;"",'Jeunes Plants'!E60,"")</f>
        <v>B</v>
      </c>
      <c r="F60" s="66" t="str">
        <f>IF('Jeunes Plants'!F60&lt;&gt;"",'Jeunes Plants'!F60,"")</f>
        <v>M 3 cm  X60</v>
      </c>
      <c r="G60" s="64">
        <f>IF('Jeunes Plants'!G60&lt;&gt;"",'Jeunes Plants'!G60,"")</f>
        <v>30</v>
      </c>
      <c r="H60" s="66">
        <f>IF('Jeunes Plants'!H60&lt;&gt;"",'Jeunes Plants'!H60,"")</f>
        <v>5</v>
      </c>
      <c r="I60" s="66" t="str">
        <f>IF('Jeunes Plants'!I60&lt;&gt;"",'Jeunes Plants'!I60,"")</f>
        <v>A</v>
      </c>
      <c r="J60" s="72" t="str">
        <f>IF('Jeunes Plants'!J60&lt;&gt;"",'Jeunes Plants'!J60,"")</f>
        <v/>
      </c>
      <c r="K60" s="24" t="str">
        <f>IF('Jeunes Plants'!K60&lt;&gt;"",'Jeunes Plants'!K60,"")</f>
        <v>SUC</v>
      </c>
      <c r="L60" s="24" t="str">
        <f>IF('Jeunes Plants'!L60&lt;&gt;"",'Jeunes Plants'!L60,"")</f>
        <v>S1</v>
      </c>
      <c r="M60" s="24" t="str">
        <f>IF('Jeunes Plants'!M60&lt;&gt;"",'Jeunes Plants'!M60,"")</f>
        <v/>
      </c>
      <c r="N60" s="24" t="str">
        <f>IF('Jeunes Plants'!N60&lt;&gt;"",'Jeunes Plants'!N60,"")</f>
        <v>M3</v>
      </c>
      <c r="O60" s="24" t="str">
        <f>IF('Jeunes Plants'!O60&lt;&gt;"",'Jeunes Plants'!O60,"")</f>
        <v>KALANCHOE Variés</v>
      </c>
      <c r="P60" s="54">
        <f>IF('Jeunes Plants'!P60&lt;&gt;"",'Jeunes Plants'!P60,"")</f>
        <v>60</v>
      </c>
      <c r="Q60" s="20">
        <f>IF('Jeunes Plants'!R60&lt;&gt;"",'Jeunes Plants'!R60,"")</f>
        <v>0</v>
      </c>
      <c r="R60" s="20">
        <f>IF('Jeunes Plants'!S60&lt;&gt;"",'Jeunes Plants'!S60,"")</f>
        <v>0</v>
      </c>
      <c r="S60" s="236">
        <f>IF('Jeunes Plants'!T60&lt;&gt;"",'Jeunes Plants'!T60,"")</f>
        <v>0</v>
      </c>
      <c r="T60" s="246"/>
      <c r="U60" s="124"/>
      <c r="V60" s="124"/>
      <c r="W60" s="124"/>
    </row>
    <row r="61" spans="1:23" ht="20.100000000000001" customHeight="1" x14ac:dyDescent="0.25">
      <c r="A61" s="125">
        <f>IF('Jeunes Plants'!A61&lt;&gt;"",'Jeunes Plants'!A61,"")</f>
        <v>11087</v>
      </c>
      <c r="B61" s="126" t="str">
        <f>IF('Jeunes Plants'!B61&lt;&gt;"",'Jeunes Plants'!B61,"")</f>
        <v>SEDUM</v>
      </c>
      <c r="C61" s="126" t="str">
        <f>IF('Jeunes Plants'!C61&lt;&gt;"",'Jeunes Plants'!C61,"")</f>
        <v>Lemon ball</v>
      </c>
      <c r="D61" s="126" t="str">
        <f>IF('Jeunes Plants'!D61&lt;&gt;"",'Jeunes Plants'!D61,"")</f>
        <v/>
      </c>
      <c r="E61" s="127" t="str">
        <f>IF('Jeunes Plants'!E61&lt;&gt;"",'Jeunes Plants'!E61,"")</f>
        <v>B</v>
      </c>
      <c r="F61" s="127" t="str">
        <f>IF('Jeunes Plants'!F61&lt;&gt;"",'Jeunes Plants'!F61,"")</f>
        <v>M 3 cm  X60</v>
      </c>
      <c r="G61" s="128">
        <f>IF('Jeunes Plants'!G61&lt;&gt;"",'Jeunes Plants'!G61,"")</f>
        <v>30</v>
      </c>
      <c r="H61" s="127">
        <f>IF('Jeunes Plants'!H61&lt;&gt;"",'Jeunes Plants'!H61,"")</f>
        <v>5</v>
      </c>
      <c r="I61" s="127" t="str">
        <f>IF('Jeunes Plants'!I61&lt;&gt;"",'Jeunes Plants'!I61,"")</f>
        <v>B</v>
      </c>
      <c r="J61" s="129" t="str">
        <f>IF('Jeunes Plants'!J61&lt;&gt;"",'Jeunes Plants'!J61,"")</f>
        <v/>
      </c>
      <c r="K61" s="126" t="str">
        <f>IF('Jeunes Plants'!K61&lt;&gt;"",'Jeunes Plants'!K61,"")</f>
        <v>SUC</v>
      </c>
      <c r="L61" s="126" t="str">
        <f>IF('Jeunes Plants'!L61&lt;&gt;"",'Jeunes Plants'!L61,"")</f>
        <v>S10</v>
      </c>
      <c r="M61" s="126" t="str">
        <f>IF('Jeunes Plants'!M61&lt;&gt;"",'Jeunes Plants'!M61,"")</f>
        <v/>
      </c>
      <c r="N61" s="126" t="str">
        <f>IF('Jeunes Plants'!N61&lt;&gt;"",'Jeunes Plants'!N61,"")</f>
        <v>M3</v>
      </c>
      <c r="O61" s="126" t="str">
        <f>IF('Jeunes Plants'!O61&lt;&gt;"",'Jeunes Plants'!O61,"")</f>
        <v>SEDUM Lemon ball</v>
      </c>
      <c r="P61" s="130">
        <f>IF('Jeunes Plants'!P61&lt;&gt;"",'Jeunes Plants'!P61,"")</f>
        <v>61</v>
      </c>
      <c r="Q61" s="20">
        <f>IF('Jeunes Plants'!R61&lt;&gt;"",'Jeunes Plants'!R61,"")</f>
        <v>0</v>
      </c>
      <c r="R61" s="20">
        <f>IF('Jeunes Plants'!S61&lt;&gt;"",'Jeunes Plants'!S61,"")</f>
        <v>0</v>
      </c>
      <c r="S61" s="236">
        <f>IF('Jeunes Plants'!T61&lt;&gt;"",'Jeunes Plants'!T61,"")</f>
        <v>0</v>
      </c>
      <c r="T61" s="242"/>
      <c r="U61" s="158"/>
      <c r="V61" s="158"/>
      <c r="W61" s="158"/>
    </row>
    <row r="62" spans="1:23" ht="20.100000000000001" customHeight="1" x14ac:dyDescent="0.25">
      <c r="A62" s="23">
        <f>IF('Jeunes Plants'!A62&lt;&gt;"",'Jeunes Plants'!A62,"")</f>
        <v>25976</v>
      </c>
      <c r="B62" s="24" t="str">
        <f>IF('Jeunes Plants'!B62&lt;&gt;"",'Jeunes Plants'!B62,"")</f>
        <v>SEDUM</v>
      </c>
      <c r="C62" s="24" t="str">
        <f>IF('Jeunes Plants'!C62&lt;&gt;"",'Jeunes Plants'!C62,"")</f>
        <v>Kamtshaticum Variegata</v>
      </c>
      <c r="D62" s="24" t="str">
        <f>IF('Jeunes Plants'!D62&lt;&gt;"",'Jeunes Plants'!D62,"")</f>
        <v/>
      </c>
      <c r="E62" s="66" t="str">
        <f>IF('Jeunes Plants'!E62&lt;&gt;"",'Jeunes Plants'!E62,"")</f>
        <v>B</v>
      </c>
      <c r="F62" s="66" t="str">
        <f>IF('Jeunes Plants'!F62&lt;&gt;"",'Jeunes Plants'!F62,"")</f>
        <v>M 3 cm  X60</v>
      </c>
      <c r="G62" s="64">
        <f>IF('Jeunes Plants'!G62&lt;&gt;"",'Jeunes Plants'!G62,"")</f>
        <v>30</v>
      </c>
      <c r="H62" s="64">
        <f>IF('Jeunes Plants'!H62&lt;&gt;"",'Jeunes Plants'!H62,"")</f>
        <v>5</v>
      </c>
      <c r="I62" s="66" t="str">
        <f>IF('Jeunes Plants'!I62&lt;&gt;"",'Jeunes Plants'!I62,"")</f>
        <v>A</v>
      </c>
      <c r="J62" s="72" t="str">
        <f>IF('Jeunes Plants'!J62&lt;&gt;"",'Jeunes Plants'!J62,"")</f>
        <v/>
      </c>
      <c r="K62" s="123" t="str">
        <f>IF('Jeunes Plants'!K62&lt;&gt;"",'Jeunes Plants'!K62,"")</f>
        <v>SUC</v>
      </c>
      <c r="L62" s="123" t="str">
        <f>IF('Jeunes Plants'!L62&lt;&gt;"",'Jeunes Plants'!L62,"")</f>
        <v>S10</v>
      </c>
      <c r="M62" s="123" t="str">
        <f>IF('Jeunes Plants'!M62&lt;&gt;"",'Jeunes Plants'!M62,"")</f>
        <v/>
      </c>
      <c r="N62" s="123" t="str">
        <f>IF('Jeunes Plants'!N62&lt;&gt;"",'Jeunes Plants'!N62,"")</f>
        <v>M3</v>
      </c>
      <c r="O62" s="24" t="str">
        <f>IF('Jeunes Plants'!O62&lt;&gt;"",'Jeunes Plants'!O62,"")</f>
        <v>SEDUM Kamtshaticum Variegata</v>
      </c>
      <c r="P62" s="54">
        <f>IF('Jeunes Plants'!P62&lt;&gt;"",'Jeunes Plants'!P62,"")</f>
        <v>62</v>
      </c>
      <c r="Q62" s="20">
        <f>IF('Jeunes Plants'!R62&lt;&gt;"",'Jeunes Plants'!R62,"")</f>
        <v>0</v>
      </c>
      <c r="R62" s="20">
        <f>IF('Jeunes Plants'!S62&lt;&gt;"",'Jeunes Plants'!S62,"")</f>
        <v>0</v>
      </c>
      <c r="S62" s="236">
        <f>IF('Jeunes Plants'!T62&lt;&gt;"",'Jeunes Plants'!T62,"")</f>
        <v>0</v>
      </c>
      <c r="T62" s="241"/>
      <c r="U62" s="44"/>
      <c r="V62" s="44"/>
      <c r="W62" s="44"/>
    </row>
    <row r="63" spans="1:23" ht="20.100000000000001" customHeight="1" x14ac:dyDescent="0.25">
      <c r="A63" s="125">
        <f>IF('Jeunes Plants'!A63&lt;&gt;"",'Jeunes Plants'!A63,"")</f>
        <v>11766</v>
      </c>
      <c r="B63" s="126" t="str">
        <f>IF('Jeunes Plants'!B63&lt;&gt;"",'Jeunes Plants'!B63,"")</f>
        <v>SEDUM</v>
      </c>
      <c r="C63" s="126" t="str">
        <f>IF('Jeunes Plants'!C63&lt;&gt;"",'Jeunes Plants'!C63,"")</f>
        <v>Variés</v>
      </c>
      <c r="D63" s="126" t="str">
        <f>IF('Jeunes Plants'!D63&lt;&gt;"",'Jeunes Plants'!D63,"")</f>
        <v/>
      </c>
      <c r="E63" s="127" t="str">
        <f>IF('Jeunes Plants'!E63&lt;&gt;"",'Jeunes Plants'!E63,"")</f>
        <v>B</v>
      </c>
      <c r="F63" s="127" t="str">
        <f>IF('Jeunes Plants'!F63&lt;&gt;"",'Jeunes Plants'!F63,"")</f>
        <v>M 3 cm  X60</v>
      </c>
      <c r="G63" s="128">
        <f>IF('Jeunes Plants'!G63&lt;&gt;"",'Jeunes Plants'!G63,"")</f>
        <v>30</v>
      </c>
      <c r="H63" s="127">
        <f>IF('Jeunes Plants'!H63&lt;&gt;"",'Jeunes Plants'!H63,"")</f>
        <v>5</v>
      </c>
      <c r="I63" s="127" t="str">
        <f>IF('Jeunes Plants'!I63&lt;&gt;"",'Jeunes Plants'!I63,"")</f>
        <v>A</v>
      </c>
      <c r="J63" s="129" t="str">
        <f>IF('Jeunes Plants'!J63&lt;&gt;"",'Jeunes Plants'!J63,"")</f>
        <v/>
      </c>
      <c r="K63" s="126" t="str">
        <f>IF('Jeunes Plants'!K63&lt;&gt;"",'Jeunes Plants'!K63,"")</f>
        <v>SUC</v>
      </c>
      <c r="L63" s="126" t="str">
        <f>IF('Jeunes Plants'!L63&lt;&gt;"",'Jeunes Plants'!L63,"")</f>
        <v>S10</v>
      </c>
      <c r="M63" s="126" t="str">
        <f>IF('Jeunes Plants'!M63&lt;&gt;"",'Jeunes Plants'!M63,"")</f>
        <v/>
      </c>
      <c r="N63" s="126" t="str">
        <f>IF('Jeunes Plants'!N63&lt;&gt;"",'Jeunes Plants'!N63,"")</f>
        <v>M3</v>
      </c>
      <c r="O63" s="126" t="str">
        <f>IF('Jeunes Plants'!O63&lt;&gt;"",'Jeunes Plants'!O63,"")</f>
        <v>SEDUM Variés</v>
      </c>
      <c r="P63" s="130">
        <f>IF('Jeunes Plants'!P63&lt;&gt;"",'Jeunes Plants'!P63,"")</f>
        <v>63</v>
      </c>
      <c r="Q63" s="20">
        <f>IF('Jeunes Plants'!R63&lt;&gt;"",'Jeunes Plants'!R63,"")</f>
        <v>0</v>
      </c>
      <c r="R63" s="20">
        <f>IF('Jeunes Plants'!S63&lt;&gt;"",'Jeunes Plants'!S63,"")</f>
        <v>0</v>
      </c>
      <c r="S63" s="236">
        <f>IF('Jeunes Plants'!T63&lt;&gt;"",'Jeunes Plants'!T63,"")</f>
        <v>0</v>
      </c>
      <c r="T63" s="242"/>
      <c r="U63" s="158"/>
      <c r="V63" s="158"/>
      <c r="W63" s="158"/>
    </row>
    <row r="64" spans="1:23" ht="20.100000000000001" customHeight="1" x14ac:dyDescent="0.25">
      <c r="A64" s="23">
        <f>IF('Jeunes Plants'!A64&lt;&gt;"",'Jeunes Plants'!A64,"")</f>
        <v>25977</v>
      </c>
      <c r="B64" s="24" t="str">
        <f>IF('Jeunes Plants'!B64&lt;&gt;"",'Jeunes Plants'!B64,"")</f>
        <v>SEDUM TELEPHIUM</v>
      </c>
      <c r="C64" s="24" t="str">
        <f>IF('Jeunes Plants'!C64&lt;&gt;"",'Jeunes Plants'!C64,"")</f>
        <v>Mr Goodbud</v>
      </c>
      <c r="D64" s="24" t="str">
        <f>IF('Jeunes Plants'!D64&lt;&gt;"",'Jeunes Plants'!D64,"")</f>
        <v/>
      </c>
      <c r="E64" s="66" t="str">
        <f>IF('Jeunes Plants'!E64&lt;&gt;"",'Jeunes Plants'!E64,"")</f>
        <v>B</v>
      </c>
      <c r="F64" s="66" t="str">
        <f>IF('Jeunes Plants'!F64&lt;&gt;"",'Jeunes Plants'!F64,"")</f>
        <v>M 3 cm  X60</v>
      </c>
      <c r="G64" s="64">
        <f>IF('Jeunes Plants'!G64&lt;&gt;"",'Jeunes Plants'!G64,"")</f>
        <v>30</v>
      </c>
      <c r="H64" s="64">
        <f>IF('Jeunes Plants'!H64&lt;&gt;"",'Jeunes Plants'!H64,"")</f>
        <v>5</v>
      </c>
      <c r="I64" s="66" t="str">
        <f>IF('Jeunes Plants'!I64&lt;&gt;"",'Jeunes Plants'!I64,"")</f>
        <v>E</v>
      </c>
      <c r="J64" s="64">
        <f>IF('Jeunes Plants'!J64&lt;&gt;"",'Jeunes Plants'!J64,"")</f>
        <v>0.12</v>
      </c>
      <c r="K64" s="123" t="str">
        <f>IF('Jeunes Plants'!K64&lt;&gt;"",'Jeunes Plants'!K64,"")</f>
        <v>SUC</v>
      </c>
      <c r="L64" s="123" t="str">
        <f>IF('Jeunes Plants'!L64&lt;&gt;"",'Jeunes Plants'!L64,"")</f>
        <v>S1</v>
      </c>
      <c r="M64" s="123" t="str">
        <f>IF('Jeunes Plants'!M64&lt;&gt;"",'Jeunes Plants'!M64,"")</f>
        <v/>
      </c>
      <c r="N64" s="123" t="str">
        <f>IF('Jeunes Plants'!N64&lt;&gt;"",'Jeunes Plants'!N64,"")</f>
        <v>M3</v>
      </c>
      <c r="O64" s="24" t="str">
        <f>IF('Jeunes Plants'!O64&lt;&gt;"",'Jeunes Plants'!O64,"")</f>
        <v>SEDUM TELEPHIUM Mr Goodbud</v>
      </c>
      <c r="P64" s="54">
        <f>IF('Jeunes Plants'!P64&lt;&gt;"",'Jeunes Plants'!P64,"")</f>
        <v>64</v>
      </c>
      <c r="Q64" s="20">
        <f>IF('Jeunes Plants'!R64&lt;&gt;"",'Jeunes Plants'!R64,"")</f>
        <v>0</v>
      </c>
      <c r="R64" s="20">
        <f>IF('Jeunes Plants'!S64&lt;&gt;"",'Jeunes Plants'!S64,"")</f>
        <v>0</v>
      </c>
      <c r="S64" s="236">
        <f>IF('Jeunes Plants'!T64&lt;&gt;"",'Jeunes Plants'!T64,"")</f>
        <v>0</v>
      </c>
      <c r="T64" s="241"/>
      <c r="U64" s="44"/>
      <c r="V64" s="44"/>
      <c r="W64" s="44"/>
    </row>
    <row r="65" spans="1:23" ht="20.100000000000001" customHeight="1" x14ac:dyDescent="0.25">
      <c r="A65" s="125">
        <f>IF('Jeunes Plants'!A65&lt;&gt;"",'Jeunes Plants'!A65,"")</f>
        <v>25821</v>
      </c>
      <c r="B65" s="126" t="str">
        <f>IF('Jeunes Plants'!B65&lt;&gt;"",'Jeunes Plants'!B65,"")</f>
        <v>SEDUM TELEPHIUM</v>
      </c>
      <c r="C65" s="126" t="str">
        <f>IF('Jeunes Plants'!C65&lt;&gt;"",'Jeunes Plants'!C65,"")</f>
        <v>Nova Cherry Fizz</v>
      </c>
      <c r="D65" s="126" t="str">
        <f>IF('Jeunes Plants'!D65&lt;&gt;"",'Jeunes Plants'!D65,"")</f>
        <v/>
      </c>
      <c r="E65" s="127" t="str">
        <f>IF('Jeunes Plants'!E65&lt;&gt;"",'Jeunes Plants'!E65,"")</f>
        <v>B</v>
      </c>
      <c r="F65" s="127" t="str">
        <f>IF('Jeunes Plants'!F65&lt;&gt;"",'Jeunes Plants'!F65,"")</f>
        <v>M 3 cm  X60</v>
      </c>
      <c r="G65" s="128">
        <f>IF('Jeunes Plants'!G65&lt;&gt;"",'Jeunes Plants'!G65,"")</f>
        <v>30</v>
      </c>
      <c r="H65" s="127">
        <f>IF('Jeunes Plants'!H65&lt;&gt;"",'Jeunes Plants'!H65,"")</f>
        <v>5</v>
      </c>
      <c r="I65" s="127" t="str">
        <f>IF('Jeunes Plants'!I65&lt;&gt;"",'Jeunes Plants'!I65,"")</f>
        <v>E</v>
      </c>
      <c r="J65" s="128">
        <f>IF('Jeunes Plants'!J65&lt;&gt;"",'Jeunes Plants'!J65,"")</f>
        <v>0.12</v>
      </c>
      <c r="K65" s="126" t="str">
        <f>IF('Jeunes Plants'!K65&lt;&gt;"",'Jeunes Plants'!K65,"")</f>
        <v>SUC</v>
      </c>
      <c r="L65" s="126" t="str">
        <f>IF('Jeunes Plants'!L65&lt;&gt;"",'Jeunes Plants'!L65,"")</f>
        <v>S3B</v>
      </c>
      <c r="M65" s="126" t="str">
        <f>IF('Jeunes Plants'!M65&lt;&gt;"",'Jeunes Plants'!M65,"")</f>
        <v>NEW</v>
      </c>
      <c r="N65" s="126" t="str">
        <f>IF('Jeunes Plants'!N65&lt;&gt;"",'Jeunes Plants'!N65,"")</f>
        <v>M3</v>
      </c>
      <c r="O65" s="126" t="str">
        <f>IF('Jeunes Plants'!O65&lt;&gt;"",'Jeunes Plants'!O65,"")</f>
        <v>SEDUM TELEPHIUM Nova Cherry Fizz</v>
      </c>
      <c r="P65" s="130">
        <f>IF('Jeunes Plants'!P65&lt;&gt;"",'Jeunes Plants'!P65,"")</f>
        <v>65</v>
      </c>
      <c r="Q65" s="20">
        <f>IF('Jeunes Plants'!R65&lt;&gt;"",'Jeunes Plants'!R65,"")</f>
        <v>0</v>
      </c>
      <c r="R65" s="20">
        <f>IF('Jeunes Plants'!S65&lt;&gt;"",'Jeunes Plants'!S65,"")</f>
        <v>0</v>
      </c>
      <c r="S65" s="236">
        <f>IF('Jeunes Plants'!T65&lt;&gt;"",'Jeunes Plants'!T65,"")</f>
        <v>0</v>
      </c>
      <c r="T65" s="242"/>
      <c r="U65" s="158"/>
      <c r="V65" s="158"/>
      <c r="W65" s="158"/>
    </row>
    <row r="66" spans="1:23" ht="20.100000000000001" customHeight="1" x14ac:dyDescent="0.25">
      <c r="A66" s="23">
        <f>IF('Jeunes Plants'!A66&lt;&gt;"",'Jeunes Plants'!A66,"")</f>
        <v>26735</v>
      </c>
      <c r="B66" s="24" t="str">
        <f>IF('Jeunes Plants'!B66&lt;&gt;"",'Jeunes Plants'!B66,"")</f>
        <v>SEDUM SUNSPARKLER</v>
      </c>
      <c r="C66" s="24" t="str">
        <f>IF('Jeunes Plants'!C66&lt;&gt;"",'Jeunes Plants'!C66,"")</f>
        <v>Dazzleberry</v>
      </c>
      <c r="D66" s="24" t="str">
        <f>IF('Jeunes Plants'!D66&lt;&gt;"",'Jeunes Plants'!D66,"")</f>
        <v>&gt;s05/2026</v>
      </c>
      <c r="E66" s="66" t="str">
        <f>IF('Jeunes Plants'!E66&lt;&gt;"",'Jeunes Plants'!E66,"")</f>
        <v>B</v>
      </c>
      <c r="F66" s="66" t="str">
        <f>IF('Jeunes Plants'!F66&lt;&gt;"",'Jeunes Plants'!F66,"")</f>
        <v>M 3 cm  X60</v>
      </c>
      <c r="G66" s="64">
        <f>IF('Jeunes Plants'!G66&lt;&gt;"",'Jeunes Plants'!G66,"")</f>
        <v>30</v>
      </c>
      <c r="H66" s="66">
        <f>IF('Jeunes Plants'!H66&lt;&gt;"",'Jeunes Plants'!H66,"")</f>
        <v>5</v>
      </c>
      <c r="I66" s="66" t="str">
        <f>IF('Jeunes Plants'!I66&lt;&gt;"",'Jeunes Plants'!I66,"")</f>
        <v>E</v>
      </c>
      <c r="J66" s="64">
        <f>IF('Jeunes Plants'!J66&lt;&gt;"",'Jeunes Plants'!J66,"")</f>
        <v>0.15</v>
      </c>
      <c r="K66" s="24" t="str">
        <f>IF('Jeunes Plants'!K66&lt;&gt;"",'Jeunes Plants'!K66,"")</f>
        <v>SUC</v>
      </c>
      <c r="L66" s="24" t="str">
        <f>IF('Jeunes Plants'!L66&lt;&gt;"",'Jeunes Plants'!L66,"")</f>
        <v>S3B</v>
      </c>
      <c r="M66" s="24" t="str">
        <f>IF('Jeunes Plants'!M66&lt;&gt;"",'Jeunes Plants'!M66,"")</f>
        <v>NEW</v>
      </c>
      <c r="N66" s="24" t="str">
        <f>IF('Jeunes Plants'!N66&lt;&gt;"",'Jeunes Plants'!N66,"")</f>
        <v>M3</v>
      </c>
      <c r="O66" s="24" t="str">
        <f>IF('Jeunes Plants'!O66&lt;&gt;"",'Jeunes Plants'!O66,"")</f>
        <v>SEDUM SUNSPARKLER Dazzleberry</v>
      </c>
      <c r="P66" s="54">
        <f>IF('Jeunes Plants'!P66&lt;&gt;"",'Jeunes Plants'!P66,"")</f>
        <v>66</v>
      </c>
      <c r="Q66" s="20">
        <f>IF('Jeunes Plants'!R66&lt;&gt;"",'Jeunes Plants'!R66,"")</f>
        <v>0</v>
      </c>
      <c r="R66" s="20">
        <f>IF('Jeunes Plants'!S66&lt;&gt;"",'Jeunes Plants'!S66,"")</f>
        <v>0</v>
      </c>
      <c r="S66" s="236">
        <f>IF('Jeunes Plants'!T66&lt;&gt;"",'Jeunes Plants'!T66,"")</f>
        <v>0</v>
      </c>
      <c r="T66" s="241"/>
      <c r="U66" s="44"/>
      <c r="V66" s="44"/>
      <c r="W66" s="44"/>
    </row>
    <row r="67" spans="1:23" ht="20.100000000000001" customHeight="1" x14ac:dyDescent="0.25">
      <c r="A67" s="125">
        <f>IF('Jeunes Plants'!A67&lt;&gt;"",'Jeunes Plants'!A67,"")</f>
        <v>26737</v>
      </c>
      <c r="B67" s="126" t="str">
        <f>IF('Jeunes Plants'!B67&lt;&gt;"",'Jeunes Plants'!B67,"")</f>
        <v>SEDUM SUNSPARKLER</v>
      </c>
      <c r="C67" s="126" t="str">
        <f>IF('Jeunes Plants'!C67&lt;&gt;"",'Jeunes Plants'!C67,"")</f>
        <v>Firecracker</v>
      </c>
      <c r="D67" s="126" t="str">
        <f>IF('Jeunes Plants'!D67&lt;&gt;"",'Jeunes Plants'!D67,"")</f>
        <v>&gt;s05/2026</v>
      </c>
      <c r="E67" s="127" t="str">
        <f>IF('Jeunes Plants'!E67&lt;&gt;"",'Jeunes Plants'!E67,"")</f>
        <v>B</v>
      </c>
      <c r="F67" s="127" t="str">
        <f>IF('Jeunes Plants'!F67&lt;&gt;"",'Jeunes Plants'!F67,"")</f>
        <v>M 3 cm  X60</v>
      </c>
      <c r="G67" s="128">
        <f>IF('Jeunes Plants'!G67&lt;&gt;"",'Jeunes Plants'!G67,"")</f>
        <v>30</v>
      </c>
      <c r="H67" s="127">
        <f>IF('Jeunes Plants'!H67&lt;&gt;"",'Jeunes Plants'!H67,"")</f>
        <v>5</v>
      </c>
      <c r="I67" s="127" t="str">
        <f>IF('Jeunes Plants'!I67&lt;&gt;"",'Jeunes Plants'!I67,"")</f>
        <v>E</v>
      </c>
      <c r="J67" s="128">
        <f>IF('Jeunes Plants'!J67&lt;&gt;"",'Jeunes Plants'!J67,"")</f>
        <v>0.15</v>
      </c>
      <c r="K67" s="126" t="str">
        <f>IF('Jeunes Plants'!K67&lt;&gt;"",'Jeunes Plants'!K67,"")</f>
        <v>SUC</v>
      </c>
      <c r="L67" s="126" t="str">
        <f>IF('Jeunes Plants'!L67&lt;&gt;"",'Jeunes Plants'!L67,"")</f>
        <v>S3B</v>
      </c>
      <c r="M67" s="126" t="str">
        <f>IF('Jeunes Plants'!M67&lt;&gt;"",'Jeunes Plants'!M67,"")</f>
        <v>NEW</v>
      </c>
      <c r="N67" s="126" t="str">
        <f>IF('Jeunes Plants'!N67&lt;&gt;"",'Jeunes Plants'!N67,"")</f>
        <v>M3</v>
      </c>
      <c r="O67" s="126" t="str">
        <f>IF('Jeunes Plants'!O67&lt;&gt;"",'Jeunes Plants'!O67,"")</f>
        <v>SEDUM SUNSPARKLER Firecracker</v>
      </c>
      <c r="P67" s="130">
        <f>IF('Jeunes Plants'!P67&lt;&gt;"",'Jeunes Plants'!P67,"")</f>
        <v>67</v>
      </c>
      <c r="Q67" s="20">
        <f>IF('Jeunes Plants'!R67&lt;&gt;"",'Jeunes Plants'!R67,"")</f>
        <v>0</v>
      </c>
      <c r="R67" s="20">
        <f>IF('Jeunes Plants'!S67&lt;&gt;"",'Jeunes Plants'!S67,"")</f>
        <v>0</v>
      </c>
      <c r="S67" s="236">
        <f>IF('Jeunes Plants'!T67&lt;&gt;"",'Jeunes Plants'!T67,"")</f>
        <v>0</v>
      </c>
      <c r="T67" s="242"/>
      <c r="U67" s="158"/>
      <c r="V67" s="158"/>
      <c r="W67" s="158"/>
    </row>
    <row r="68" spans="1:23" ht="20.100000000000001" customHeight="1" x14ac:dyDescent="0.25">
      <c r="A68" s="23">
        <f>IF('Jeunes Plants'!A68&lt;&gt;"",'Jeunes Plants'!A68,"")</f>
        <v>26739</v>
      </c>
      <c r="B68" s="24" t="str">
        <f>IF('Jeunes Plants'!B68&lt;&gt;"",'Jeunes Plants'!B68,"")</f>
        <v>SEDUM SUNSPARKLER</v>
      </c>
      <c r="C68" s="24" t="str">
        <f>IF('Jeunes Plants'!C68&lt;&gt;"",'Jeunes Plants'!C68,"")</f>
        <v>Lime Zinger</v>
      </c>
      <c r="D68" s="24" t="str">
        <f>IF('Jeunes Plants'!D68&lt;&gt;"",'Jeunes Plants'!D68,"")</f>
        <v>&gt;s05/2026</v>
      </c>
      <c r="E68" s="66" t="str">
        <f>IF('Jeunes Plants'!E68&lt;&gt;"",'Jeunes Plants'!E68,"")</f>
        <v>B</v>
      </c>
      <c r="F68" s="66" t="str">
        <f>IF('Jeunes Plants'!F68&lt;&gt;"",'Jeunes Plants'!F68,"")</f>
        <v>M 3 cm  X60</v>
      </c>
      <c r="G68" s="64">
        <f>IF('Jeunes Plants'!G68&lt;&gt;"",'Jeunes Plants'!G68,"")</f>
        <v>30</v>
      </c>
      <c r="H68" s="66">
        <f>IF('Jeunes Plants'!H68&lt;&gt;"",'Jeunes Plants'!H68,"")</f>
        <v>5</v>
      </c>
      <c r="I68" s="66" t="str">
        <f>IF('Jeunes Plants'!I68&lt;&gt;"",'Jeunes Plants'!I68,"")</f>
        <v>E</v>
      </c>
      <c r="J68" s="64">
        <f>IF('Jeunes Plants'!J68&lt;&gt;"",'Jeunes Plants'!J68,"")</f>
        <v>0.15</v>
      </c>
      <c r="K68" s="24" t="str">
        <f>IF('Jeunes Plants'!K68&lt;&gt;"",'Jeunes Plants'!K68,"")</f>
        <v>SUC</v>
      </c>
      <c r="L68" s="24" t="str">
        <f>IF('Jeunes Plants'!L68&lt;&gt;"",'Jeunes Plants'!L68,"")</f>
        <v>S3B</v>
      </c>
      <c r="M68" s="24" t="str">
        <f>IF('Jeunes Plants'!M68&lt;&gt;"",'Jeunes Plants'!M68,"")</f>
        <v>NEW</v>
      </c>
      <c r="N68" s="24" t="str">
        <f>IF('Jeunes Plants'!N68&lt;&gt;"",'Jeunes Plants'!N68,"")</f>
        <v>M3</v>
      </c>
      <c r="O68" s="24" t="str">
        <f>IF('Jeunes Plants'!O68&lt;&gt;"",'Jeunes Plants'!O68,"")</f>
        <v>SEDUM SUNSPARKLER Lime Zinger</v>
      </c>
      <c r="P68" s="54">
        <f>IF('Jeunes Plants'!P68&lt;&gt;"",'Jeunes Plants'!P68,"")</f>
        <v>68</v>
      </c>
      <c r="Q68" s="20">
        <f>IF('Jeunes Plants'!R68&lt;&gt;"",'Jeunes Plants'!R68,"")</f>
        <v>0</v>
      </c>
      <c r="R68" s="20">
        <f>IF('Jeunes Plants'!S68&lt;&gt;"",'Jeunes Plants'!S68,"")</f>
        <v>0</v>
      </c>
      <c r="S68" s="236">
        <f>IF('Jeunes Plants'!T68&lt;&gt;"",'Jeunes Plants'!T68,"")</f>
        <v>0</v>
      </c>
      <c r="T68" s="241"/>
      <c r="U68" s="44"/>
      <c r="V68" s="44"/>
      <c r="W68" s="44"/>
    </row>
    <row r="69" spans="1:23" ht="20.100000000000001" customHeight="1" x14ac:dyDescent="0.25">
      <c r="A69" s="125">
        <f>IF('Jeunes Plants'!A69&lt;&gt;"",'Jeunes Plants'!A69,"")</f>
        <v>25978</v>
      </c>
      <c r="B69" s="126" t="str">
        <f>IF('Jeunes Plants'!B69&lt;&gt;"",'Jeunes Plants'!B69,"")</f>
        <v>SEMPERVIVUM COLOROCKZ</v>
      </c>
      <c r="C69" s="126" t="str">
        <f>IF('Jeunes Plants'!C69&lt;&gt;"",'Jeunes Plants'!C69,"")</f>
        <v>Variés</v>
      </c>
      <c r="D69" s="126" t="str">
        <f>IF('Jeunes Plants'!D69&lt;&gt;"",'Jeunes Plants'!D69,"")</f>
        <v>&gt;s49/2025</v>
      </c>
      <c r="E69" s="127" t="str">
        <f>IF('Jeunes Plants'!E69&lt;&gt;"",'Jeunes Plants'!E69,"")</f>
        <v>B</v>
      </c>
      <c r="F69" s="127" t="str">
        <f>IF('Jeunes Plants'!F69&lt;&gt;"",'Jeunes Plants'!F69,"")</f>
        <v>M 3 cm  X60</v>
      </c>
      <c r="G69" s="128">
        <f>IF('Jeunes Plants'!G69&lt;&gt;"",'Jeunes Plants'!G69,"")</f>
        <v>30</v>
      </c>
      <c r="H69" s="127">
        <f>IF('Jeunes Plants'!H69&lt;&gt;"",'Jeunes Plants'!H69,"")</f>
        <v>5</v>
      </c>
      <c r="I69" s="127" t="str">
        <f>IF('Jeunes Plants'!I69&lt;&gt;"",'Jeunes Plants'!I69,"")</f>
        <v>E</v>
      </c>
      <c r="J69" s="128">
        <f>IF('Jeunes Plants'!J69&lt;&gt;"",'Jeunes Plants'!J69,"")</f>
        <v>0.1</v>
      </c>
      <c r="K69" s="160" t="str">
        <f>IF('Jeunes Plants'!K69&lt;&gt;"",'Jeunes Plants'!K69,"")</f>
        <v>SUC</v>
      </c>
      <c r="L69" s="160" t="str">
        <f>IF('Jeunes Plants'!L69&lt;&gt;"",'Jeunes Plants'!L69,"")</f>
        <v>S1</v>
      </c>
      <c r="M69" s="160" t="str">
        <f>IF('Jeunes Plants'!M69&lt;&gt;"",'Jeunes Plants'!M69,"")</f>
        <v/>
      </c>
      <c r="N69" s="160" t="str">
        <f>IF('Jeunes Plants'!N69&lt;&gt;"",'Jeunes Plants'!N69,"")</f>
        <v>M3</v>
      </c>
      <c r="O69" s="126" t="str">
        <f>IF('Jeunes Plants'!O69&lt;&gt;"",'Jeunes Plants'!O69,"")</f>
        <v>SEMPERVIVUM COLOROCKZ Variés</v>
      </c>
      <c r="P69" s="130">
        <f>IF('Jeunes Plants'!P69&lt;&gt;"",'Jeunes Plants'!P69,"")</f>
        <v>69</v>
      </c>
      <c r="Q69" s="20">
        <f>IF('Jeunes Plants'!R69&lt;&gt;"",'Jeunes Plants'!R69,"")</f>
        <v>0</v>
      </c>
      <c r="R69" s="20">
        <f>IF('Jeunes Plants'!S69&lt;&gt;"",'Jeunes Plants'!S69,"")</f>
        <v>0</v>
      </c>
      <c r="S69" s="236">
        <f>IF('Jeunes Plants'!T69&lt;&gt;"",'Jeunes Plants'!T69,"")</f>
        <v>0</v>
      </c>
      <c r="T69" s="245"/>
      <c r="U69" s="214"/>
      <c r="V69" s="214"/>
      <c r="W69" s="214"/>
    </row>
    <row r="70" spans="1:23" ht="20.100000000000001" customHeight="1" x14ac:dyDescent="0.25">
      <c r="A70" s="23">
        <f>IF('Jeunes Plants'!A70&lt;&gt;"",'Jeunes Plants'!A70,"")</f>
        <v>25137</v>
      </c>
      <c r="B70" s="24" t="str">
        <f>IF('Jeunes Plants'!B70&lt;&gt;"",'Jeunes Plants'!B70,"")</f>
        <v>SENECIO</v>
      </c>
      <c r="C70" s="24" t="str">
        <f>IF('Jeunes Plants'!C70&lt;&gt;"",'Jeunes Plants'!C70,"")</f>
        <v>Blue</v>
      </c>
      <c r="D70" s="24" t="str">
        <f>IF('Jeunes Plants'!D70&lt;&gt;"",'Jeunes Plants'!D70,"")</f>
        <v>&gt;s49/2025</v>
      </c>
      <c r="E70" s="66" t="str">
        <f>IF('Jeunes Plants'!E70&lt;&gt;"",'Jeunes Plants'!E70,"")</f>
        <v>B</v>
      </c>
      <c r="F70" s="66" t="str">
        <f>IF('Jeunes Plants'!F70&lt;&gt;"",'Jeunes Plants'!F70,"")</f>
        <v>M 3 cm  X60</v>
      </c>
      <c r="G70" s="64">
        <f>IF('Jeunes Plants'!G70&lt;&gt;"",'Jeunes Plants'!G70,"")</f>
        <v>30</v>
      </c>
      <c r="H70" s="66">
        <f>IF('Jeunes Plants'!H70&lt;&gt;"",'Jeunes Plants'!H70,"")</f>
        <v>5</v>
      </c>
      <c r="I70" s="66" t="str">
        <f>IF('Jeunes Plants'!I70&lt;&gt;"",'Jeunes Plants'!I70,"")</f>
        <v>D</v>
      </c>
      <c r="J70" s="72" t="str">
        <f>IF('Jeunes Plants'!J70&lt;&gt;"",'Jeunes Plants'!J70,"")</f>
        <v/>
      </c>
      <c r="K70" s="24" t="str">
        <f>IF('Jeunes Plants'!K70&lt;&gt;"",'Jeunes Plants'!K70,"")</f>
        <v>SUC</v>
      </c>
      <c r="L70" s="24" t="str">
        <f>IF('Jeunes Plants'!L70&lt;&gt;"",'Jeunes Plants'!L70,"")</f>
        <v>S1</v>
      </c>
      <c r="M70" s="24" t="str">
        <f>IF('Jeunes Plants'!M70&lt;&gt;"",'Jeunes Plants'!M70,"")</f>
        <v/>
      </c>
      <c r="N70" s="24" t="str">
        <f>IF('Jeunes Plants'!N70&lt;&gt;"",'Jeunes Plants'!N70,"")</f>
        <v>M3</v>
      </c>
      <c r="O70" s="24" t="str">
        <f>IF('Jeunes Plants'!O70&lt;&gt;"",'Jeunes Plants'!O70,"")</f>
        <v>SENECIO Blue</v>
      </c>
      <c r="P70" s="54">
        <f>IF('Jeunes Plants'!P70&lt;&gt;"",'Jeunes Plants'!P70,"")</f>
        <v>70</v>
      </c>
      <c r="Q70" s="20">
        <f>IF('Jeunes Plants'!R70&lt;&gt;"",'Jeunes Plants'!R70,"")</f>
        <v>0</v>
      </c>
      <c r="R70" s="20">
        <f>IF('Jeunes Plants'!S70&lt;&gt;"",'Jeunes Plants'!S70,"")</f>
        <v>0</v>
      </c>
      <c r="S70" s="236">
        <f>IF('Jeunes Plants'!T70&lt;&gt;"",'Jeunes Plants'!T70,"")</f>
        <v>0</v>
      </c>
      <c r="T70" s="246"/>
      <c r="U70" s="124"/>
      <c r="V70" s="124"/>
      <c r="W70" s="124"/>
    </row>
    <row r="71" spans="1:23" ht="20.100000000000001" customHeight="1" x14ac:dyDescent="0.25">
      <c r="A71" s="131" t="str">
        <f>IF('Jeunes Plants'!A71&lt;&gt;"",'Jeunes Plants'!A71,"")</f>
        <v/>
      </c>
      <c r="B71" s="187" t="str">
        <f>IF('Jeunes Plants'!B71&lt;&gt;"",'Jeunes Plants'!B71,"")</f>
        <v>Jardin de ville (pot 0,5 litre)</v>
      </c>
      <c r="C71" s="132" t="str">
        <f>IF('Jeunes Plants'!C71&lt;&gt;"",'Jeunes Plants'!C71,"")</f>
        <v/>
      </c>
      <c r="D71" s="132" t="str">
        <f>IF('Jeunes Plants'!D71&lt;&gt;"",'Jeunes Plants'!D71,"")</f>
        <v/>
      </c>
      <c r="E71" s="133" t="str">
        <f>IF('Jeunes Plants'!E71&lt;&gt;"",'Jeunes Plants'!E71,"")</f>
        <v/>
      </c>
      <c r="F71" s="133" t="str">
        <f>IF('Jeunes Plants'!F71&lt;&gt;"",'Jeunes Plants'!F71,"")</f>
        <v/>
      </c>
      <c r="G71" s="133" t="str">
        <f>IF('Jeunes Plants'!G71&lt;&gt;"",'Jeunes Plants'!G71,"")</f>
        <v/>
      </c>
      <c r="H71" s="133" t="str">
        <f>IF('Jeunes Plants'!H71&lt;&gt;"",'Jeunes Plants'!H71,"")</f>
        <v/>
      </c>
      <c r="I71" s="133" t="str">
        <f>IF('Jeunes Plants'!I71&lt;&gt;"",'Jeunes Plants'!I71,"")</f>
        <v/>
      </c>
      <c r="J71" s="134" t="str">
        <f>IF('Jeunes Plants'!J71&lt;&gt;"",'Jeunes Plants'!J71,"")</f>
        <v/>
      </c>
      <c r="K71" s="132" t="str">
        <f>IF('Jeunes Plants'!K71&lt;&gt;"",'Jeunes Plants'!K71,"")</f>
        <v/>
      </c>
      <c r="L71" s="132" t="str">
        <f>IF('Jeunes Plants'!L71&lt;&gt;"",'Jeunes Plants'!L71,"")</f>
        <v>G</v>
      </c>
      <c r="M71" s="132" t="str">
        <f>IF('Jeunes Plants'!M71&lt;&gt;"",'Jeunes Plants'!M71,"")</f>
        <v/>
      </c>
      <c r="N71" s="132" t="str">
        <f>IF('Jeunes Plants'!N71&lt;&gt;"",'Jeunes Plants'!N71,"")</f>
        <v/>
      </c>
      <c r="O71" s="141" t="str">
        <f>IF('Jeunes Plants'!O71&lt;&gt;"",'Jeunes Plants'!O71,"")</f>
        <v xml:space="preserve">Jardin de ville (pot 0,5 litre) </v>
      </c>
      <c r="P71" s="132">
        <f>IF('Jeunes Plants'!P71&lt;&gt;"",'Jeunes Plants'!P71,"")</f>
        <v>71</v>
      </c>
      <c r="Q71" s="20" t="str">
        <f>IF('Jeunes Plants'!R71&lt;&gt;"",'Jeunes Plants'!R71,"")</f>
        <v/>
      </c>
      <c r="R71" s="20" t="str">
        <f>IF('Jeunes Plants'!S71&lt;&gt;"",'Jeunes Plants'!S71,"")</f>
        <v/>
      </c>
      <c r="S71" s="236" t="str">
        <f>IF('Jeunes Plants'!T71&lt;&gt;"",'Jeunes Plants'!T71,"")</f>
        <v/>
      </c>
      <c r="T71" s="244"/>
      <c r="U71" s="183"/>
      <c r="V71" s="183"/>
      <c r="W71" s="183"/>
    </row>
    <row r="72" spans="1:23" ht="20.100000000000001" customHeight="1" x14ac:dyDescent="0.25">
      <c r="A72" s="23">
        <f>IF('Jeunes Plants'!A72&lt;&gt;"",'Jeunes Plants'!A72,"")</f>
        <v>25138</v>
      </c>
      <c r="B72" s="24" t="str">
        <f>IF('Jeunes Plants'!B72&lt;&gt;"",'Jeunes Plants'!B72,"")</f>
        <v>ACANTHUS</v>
      </c>
      <c r="C72" s="24" t="str">
        <f>IF('Jeunes Plants'!C72&lt;&gt;"",'Jeunes Plants'!C72,"")</f>
        <v>Whitewater</v>
      </c>
      <c r="D72" s="24" t="str">
        <f>IF('Jeunes Plants'!D72&lt;&gt;"",'Jeunes Plants'!D72,"")</f>
        <v>&gt;s49/2025</v>
      </c>
      <c r="E72" s="66" t="str">
        <f>IF('Jeunes Plants'!E72&lt;&gt;"",'Jeunes Plants'!E72,"")</f>
        <v>B</v>
      </c>
      <c r="F72" s="66" t="str">
        <f>IF('Jeunes Plants'!F72&lt;&gt;"",'Jeunes Plants'!F72,"")</f>
        <v>P 0.5L</v>
      </c>
      <c r="G72" s="64">
        <f>IF('Jeunes Plants'!G72&lt;&gt;"",'Jeunes Plants'!G72,"")</f>
        <v>10</v>
      </c>
      <c r="H72" s="66" t="str">
        <f>IF('Jeunes Plants'!H72&lt;&gt;"",'Jeunes Plants'!H72,"")</f>
        <v>Q. lim.</v>
      </c>
      <c r="I72" s="66" t="str">
        <f>IF('Jeunes Plants'!I72&lt;&gt;"",'Jeunes Plants'!I72,"")</f>
        <v>Q</v>
      </c>
      <c r="J72" s="64" t="str">
        <f>IF('Jeunes Plants'!J72&lt;&gt;"",'Jeunes Plants'!J72,"")</f>
        <v/>
      </c>
      <c r="K72" s="24" t="str">
        <f>IF('Jeunes Plants'!K72&lt;&gt;"",'Jeunes Plants'!K72,"")</f>
        <v>VILLE</v>
      </c>
      <c r="L72" s="24" t="str">
        <f>IF('Jeunes Plants'!L72&lt;&gt;"",'Jeunes Plants'!L72,"")</f>
        <v>PV</v>
      </c>
      <c r="M72" s="24" t="str">
        <f>IF('Jeunes Plants'!M72&lt;&gt;"",'Jeunes Plants'!M72,"")</f>
        <v/>
      </c>
      <c r="N72" s="24" t="str">
        <f>IF('Jeunes Plants'!N72&lt;&gt;"",'Jeunes Plants'!N72,"")</f>
        <v>PDV</v>
      </c>
      <c r="O72" s="24" t="str">
        <f>IF('Jeunes Plants'!O72&lt;&gt;"",'Jeunes Plants'!O72,"")</f>
        <v>ACANTHUS Whitewater</v>
      </c>
      <c r="P72" s="54">
        <f>IF('Jeunes Plants'!P72&lt;&gt;"",'Jeunes Plants'!P72,"")</f>
        <v>72</v>
      </c>
      <c r="Q72" s="20">
        <f>IF('Jeunes Plants'!R72&lt;&gt;"",'Jeunes Plants'!R72,"")</f>
        <v>0</v>
      </c>
      <c r="R72" s="20">
        <f>IF('Jeunes Plants'!S72&lt;&gt;"",'Jeunes Plants'!S72,"")</f>
        <v>0</v>
      </c>
      <c r="S72" s="236">
        <f>IF('Jeunes Plants'!T72&lt;&gt;"",'Jeunes Plants'!T72,"")</f>
        <v>0</v>
      </c>
      <c r="T72" s="241"/>
      <c r="U72" s="44"/>
      <c r="V72" s="44"/>
      <c r="W72" s="44"/>
    </row>
    <row r="73" spans="1:23" ht="20.100000000000001" customHeight="1" x14ac:dyDescent="0.25">
      <c r="A73" s="125">
        <f>IF('Jeunes Plants'!A73&lt;&gt;"",'Jeunes Plants'!A73,"")</f>
        <v>25979</v>
      </c>
      <c r="B73" s="126" t="str">
        <f>IF('Jeunes Plants'!B73&lt;&gt;"",'Jeunes Plants'!B73,"")</f>
        <v>AEONIUM</v>
      </c>
      <c r="C73" s="126" t="str">
        <f>IF('Jeunes Plants'!C73&lt;&gt;"",'Jeunes Plants'!C73,"")</f>
        <v>arboreum Velour</v>
      </c>
      <c r="D73" s="126" t="str">
        <f>IF('Jeunes Plants'!D73&lt;&gt;"",'Jeunes Plants'!D73,"")</f>
        <v>&gt;s05/2026</v>
      </c>
      <c r="E73" s="127" t="str">
        <f>IF('Jeunes Plants'!E73&lt;&gt;"",'Jeunes Plants'!E73,"")</f>
        <v>B</v>
      </c>
      <c r="F73" s="127" t="str">
        <f>IF('Jeunes Plants'!F73&lt;&gt;"",'Jeunes Plants'!F73,"")</f>
        <v>P 0.5L</v>
      </c>
      <c r="G73" s="128">
        <f>IF('Jeunes Plants'!G73&lt;&gt;"",'Jeunes Plants'!G73,"")</f>
        <v>10</v>
      </c>
      <c r="H73" s="127" t="str">
        <f>IF('Jeunes Plants'!H73&lt;&gt;"",'Jeunes Plants'!H73,"")</f>
        <v>Q. lim.</v>
      </c>
      <c r="I73" s="127" t="str">
        <f>IF('Jeunes Plants'!I73&lt;&gt;"",'Jeunes Plants'!I73,"")</f>
        <v>P</v>
      </c>
      <c r="J73" s="128" t="str">
        <f>IF('Jeunes Plants'!J73&lt;&gt;"",'Jeunes Plants'!J73,"")</f>
        <v/>
      </c>
      <c r="K73" s="160" t="str">
        <f>IF('Jeunes Plants'!K73&lt;&gt;"",'Jeunes Plants'!K73,"")</f>
        <v>VILLE</v>
      </c>
      <c r="L73" s="160" t="str">
        <f>IF('Jeunes Plants'!L73&lt;&gt;"",'Jeunes Plants'!L73,"")</f>
        <v>PV</v>
      </c>
      <c r="M73" s="160" t="str">
        <f>IF('Jeunes Plants'!M73&lt;&gt;"",'Jeunes Plants'!M73,"")</f>
        <v/>
      </c>
      <c r="N73" s="160" t="str">
        <f>IF('Jeunes Plants'!N73&lt;&gt;"",'Jeunes Plants'!N73,"")</f>
        <v>PDV</v>
      </c>
      <c r="O73" s="126" t="str">
        <f>IF('Jeunes Plants'!O73&lt;&gt;"",'Jeunes Plants'!O73,"")</f>
        <v>AEONIUM arboreum Velour</v>
      </c>
      <c r="P73" s="130">
        <f>IF('Jeunes Plants'!P73&lt;&gt;"",'Jeunes Plants'!P73,"")</f>
        <v>73</v>
      </c>
      <c r="Q73" s="20">
        <f>IF('Jeunes Plants'!R73&lt;&gt;"",'Jeunes Plants'!R73,"")</f>
        <v>0</v>
      </c>
      <c r="R73" s="20">
        <f>IF('Jeunes Plants'!S73&lt;&gt;"",'Jeunes Plants'!S73,"")</f>
        <v>0</v>
      </c>
      <c r="S73" s="236">
        <f>IF('Jeunes Plants'!T73&lt;&gt;"",'Jeunes Plants'!T73,"")</f>
        <v>0</v>
      </c>
      <c r="T73" s="245"/>
      <c r="U73" s="214"/>
      <c r="V73" s="214"/>
      <c r="W73" s="214"/>
    </row>
    <row r="74" spans="1:23" ht="20.100000000000001" customHeight="1" x14ac:dyDescent="0.25">
      <c r="A74" s="23">
        <f>IF('Jeunes Plants'!A74&lt;&gt;"",'Jeunes Plants'!A74,"")</f>
        <v>14323</v>
      </c>
      <c r="B74" s="24" t="str">
        <f>IF('Jeunes Plants'!B74&lt;&gt;"",'Jeunes Plants'!B74,"")</f>
        <v>AGAPANTHE</v>
      </c>
      <c r="C74" s="24" t="str">
        <f>IF('Jeunes Plants'!C74&lt;&gt;"",'Jeunes Plants'!C74,"")</f>
        <v>Charlotte</v>
      </c>
      <c r="D74" s="24" t="str">
        <f>IF('Jeunes Plants'!D74&lt;&gt;"",'Jeunes Plants'!D74,"")</f>
        <v/>
      </c>
      <c r="E74" s="66" t="str">
        <f>IF('Jeunes Plants'!E74&lt;&gt;"",'Jeunes Plants'!E74,"")</f>
        <v>B</v>
      </c>
      <c r="F74" s="66" t="str">
        <f>IF('Jeunes Plants'!F74&lt;&gt;"",'Jeunes Plants'!F74,"")</f>
        <v>P 1L</v>
      </c>
      <c r="G74" s="64">
        <f>IF('Jeunes Plants'!G74&lt;&gt;"",'Jeunes Plants'!G74,"")</f>
        <v>10</v>
      </c>
      <c r="H74" s="66" t="str">
        <f>IF('Jeunes Plants'!H74&lt;&gt;"",'Jeunes Plants'!H74,"")</f>
        <v>Q. lim.</v>
      </c>
      <c r="I74" s="66" t="str">
        <f>IF('Jeunes Plants'!I74&lt;&gt;"",'Jeunes Plants'!I74,"")</f>
        <v>X</v>
      </c>
      <c r="J74" s="64" t="str">
        <f>IF('Jeunes Plants'!J74&lt;&gt;"",'Jeunes Plants'!J74,"")</f>
        <v/>
      </c>
      <c r="K74" s="24" t="str">
        <f>IF('Jeunes Plants'!K74&lt;&gt;"",'Jeunes Plants'!K74,"")</f>
        <v>VILLE</v>
      </c>
      <c r="L74" s="24" t="str">
        <f>IF('Jeunes Plants'!L74&lt;&gt;"",'Jeunes Plants'!L74,"")</f>
        <v>PV</v>
      </c>
      <c r="M74" s="24" t="str">
        <f>IF('Jeunes Plants'!M74&lt;&gt;"",'Jeunes Plants'!M74,"")</f>
        <v/>
      </c>
      <c r="N74" s="24" t="str">
        <f>IF('Jeunes Plants'!N74&lt;&gt;"",'Jeunes Plants'!N74,"")</f>
        <v>PDV</v>
      </c>
      <c r="O74" s="24" t="str">
        <f>IF('Jeunes Plants'!O74&lt;&gt;"",'Jeunes Plants'!O74,"")</f>
        <v>AGAPANTHE Charlotte</v>
      </c>
      <c r="P74" s="54">
        <f>IF('Jeunes Plants'!P74&lt;&gt;"",'Jeunes Plants'!P74,"")</f>
        <v>74</v>
      </c>
      <c r="Q74" s="20">
        <f>IF('Jeunes Plants'!R74&lt;&gt;"",'Jeunes Plants'!R74,"")</f>
        <v>0</v>
      </c>
      <c r="R74" s="20">
        <f>IF('Jeunes Plants'!S74&lt;&gt;"",'Jeunes Plants'!S74,"")</f>
        <v>0</v>
      </c>
      <c r="S74" s="236">
        <f>IF('Jeunes Plants'!T74&lt;&gt;"",'Jeunes Plants'!T74,"")</f>
        <v>0</v>
      </c>
      <c r="T74" s="241"/>
      <c r="U74" s="44"/>
      <c r="V74" s="44"/>
      <c r="W74" s="44"/>
    </row>
    <row r="75" spans="1:23" ht="20.100000000000001" customHeight="1" x14ac:dyDescent="0.25">
      <c r="A75" s="125">
        <f>IF('Jeunes Plants'!A75&lt;&gt;"",'Jeunes Plants'!A75,"")</f>
        <v>22791</v>
      </c>
      <c r="B75" s="126" t="str">
        <f>IF('Jeunes Plants'!B75&lt;&gt;"",'Jeunes Plants'!B75,"")</f>
        <v>AGAPANTHE</v>
      </c>
      <c r="C75" s="126" t="str">
        <f>IF('Jeunes Plants'!C75&lt;&gt;"",'Jeunes Plants'!C75,"")</f>
        <v>Fireworks</v>
      </c>
      <c r="D75" s="126" t="str">
        <f>IF('Jeunes Plants'!D75&lt;&gt;"",'Jeunes Plants'!D75,"")</f>
        <v/>
      </c>
      <c r="E75" s="127" t="str">
        <f>IF('Jeunes Plants'!E75&lt;&gt;"",'Jeunes Plants'!E75,"")</f>
        <v>B</v>
      </c>
      <c r="F75" s="127" t="str">
        <f>IF('Jeunes Plants'!F75&lt;&gt;"",'Jeunes Plants'!F75,"")</f>
        <v>P 1L</v>
      </c>
      <c r="G75" s="128">
        <f>IF('Jeunes Plants'!G75&lt;&gt;"",'Jeunes Plants'!G75,"")</f>
        <v>10</v>
      </c>
      <c r="H75" s="127" t="str">
        <f>IF('Jeunes Plants'!H75&lt;&gt;"",'Jeunes Plants'!H75,"")</f>
        <v>Q. lim.</v>
      </c>
      <c r="I75" s="127" t="str">
        <f>IF('Jeunes Plants'!I75&lt;&gt;"",'Jeunes Plants'!I75,"")</f>
        <v>X</v>
      </c>
      <c r="J75" s="128" t="str">
        <f>IF('Jeunes Plants'!J75&lt;&gt;"",'Jeunes Plants'!J75,"")</f>
        <v/>
      </c>
      <c r="K75" s="160" t="str">
        <f>IF('Jeunes Plants'!K75&lt;&gt;"",'Jeunes Plants'!K75,"")</f>
        <v>VILLE</v>
      </c>
      <c r="L75" s="160" t="str">
        <f>IF('Jeunes Plants'!L75&lt;&gt;"",'Jeunes Plants'!L75,"")</f>
        <v>PV</v>
      </c>
      <c r="M75" s="160" t="str">
        <f>IF('Jeunes Plants'!M75&lt;&gt;"",'Jeunes Plants'!M75,"")</f>
        <v/>
      </c>
      <c r="N75" s="160" t="str">
        <f>IF('Jeunes Plants'!N75&lt;&gt;"",'Jeunes Plants'!N75,"")</f>
        <v>PDV</v>
      </c>
      <c r="O75" s="126" t="str">
        <f>IF('Jeunes Plants'!O75&lt;&gt;"",'Jeunes Plants'!O75,"")</f>
        <v>AGAPANTHE Fireworks</v>
      </c>
      <c r="P75" s="130">
        <f>IF('Jeunes Plants'!P75&lt;&gt;"",'Jeunes Plants'!P75,"")</f>
        <v>75</v>
      </c>
      <c r="Q75" s="20">
        <f>IF('Jeunes Plants'!R75&lt;&gt;"",'Jeunes Plants'!R75,"")</f>
        <v>0</v>
      </c>
      <c r="R75" s="20">
        <f>IF('Jeunes Plants'!S75&lt;&gt;"",'Jeunes Plants'!S75,"")</f>
        <v>0</v>
      </c>
      <c r="S75" s="236">
        <f>IF('Jeunes Plants'!T75&lt;&gt;"",'Jeunes Plants'!T75,"")</f>
        <v>0</v>
      </c>
      <c r="T75" s="245"/>
      <c r="U75" s="214"/>
      <c r="V75" s="214"/>
      <c r="W75" s="214"/>
    </row>
    <row r="76" spans="1:23" ht="20.100000000000001" customHeight="1" x14ac:dyDescent="0.25">
      <c r="A76" s="23">
        <f>IF('Jeunes Plants'!A76&lt;&gt;"",'Jeunes Plants'!A76,"")</f>
        <v>25355</v>
      </c>
      <c r="B76" s="24" t="str">
        <f>IF('Jeunes Plants'!B76&lt;&gt;"",'Jeunes Plants'!B76,"")</f>
        <v>AGAPANTHE</v>
      </c>
      <c r="C76" s="24" t="str">
        <f>IF('Jeunes Plants'!C76&lt;&gt;"",'Jeunes Plants'!C76,"")</f>
        <v>Petit Eskimo</v>
      </c>
      <c r="D76" s="24" t="str">
        <f>IF('Jeunes Plants'!D76&lt;&gt;"",'Jeunes Plants'!D76,"")</f>
        <v/>
      </c>
      <c r="E76" s="66" t="str">
        <f>IF('Jeunes Plants'!E76&lt;&gt;"",'Jeunes Plants'!E76,"")</f>
        <v>B</v>
      </c>
      <c r="F76" s="66" t="str">
        <f>IF('Jeunes Plants'!F76&lt;&gt;"",'Jeunes Plants'!F76,"")</f>
        <v>P 1L</v>
      </c>
      <c r="G76" s="64">
        <f>IF('Jeunes Plants'!G76&lt;&gt;"",'Jeunes Plants'!G76,"")</f>
        <v>10</v>
      </c>
      <c r="H76" s="66" t="str">
        <f>IF('Jeunes Plants'!H76&lt;&gt;"",'Jeunes Plants'!H76,"")</f>
        <v>Q. lim.</v>
      </c>
      <c r="I76" s="66" t="str">
        <f>IF('Jeunes Plants'!I76&lt;&gt;"",'Jeunes Plants'!I76,"")</f>
        <v>X</v>
      </c>
      <c r="J76" s="64" t="str">
        <f>IF('Jeunes Plants'!J76&lt;&gt;"",'Jeunes Plants'!J76,"")</f>
        <v/>
      </c>
      <c r="K76" s="24" t="str">
        <f>IF('Jeunes Plants'!K76&lt;&gt;"",'Jeunes Plants'!K76,"")</f>
        <v>VILLE</v>
      </c>
      <c r="L76" s="24" t="str">
        <f>IF('Jeunes Plants'!L76&lt;&gt;"",'Jeunes Plants'!L76,"")</f>
        <v>PV</v>
      </c>
      <c r="M76" s="24" t="str">
        <f>IF('Jeunes Plants'!M76&lt;&gt;"",'Jeunes Plants'!M76,"")</f>
        <v/>
      </c>
      <c r="N76" s="24" t="str">
        <f>IF('Jeunes Plants'!N76&lt;&gt;"",'Jeunes Plants'!N76,"")</f>
        <v>PDV</v>
      </c>
      <c r="O76" s="24" t="str">
        <f>IF('Jeunes Plants'!O76&lt;&gt;"",'Jeunes Plants'!O76,"")</f>
        <v>AGAPANTHE Petit Eskimo</v>
      </c>
      <c r="P76" s="54">
        <f>IF('Jeunes Plants'!P76&lt;&gt;"",'Jeunes Plants'!P76,"")</f>
        <v>76</v>
      </c>
      <c r="Q76" s="20">
        <f>IF('Jeunes Plants'!R76&lt;&gt;"",'Jeunes Plants'!R76,"")</f>
        <v>0</v>
      </c>
      <c r="R76" s="20">
        <f>IF('Jeunes Plants'!S76&lt;&gt;"",'Jeunes Plants'!S76,"")</f>
        <v>0</v>
      </c>
      <c r="S76" s="236">
        <f>IF('Jeunes Plants'!T76&lt;&gt;"",'Jeunes Plants'!T76,"")</f>
        <v>0</v>
      </c>
      <c r="T76" s="241"/>
      <c r="U76" s="44"/>
      <c r="V76" s="44"/>
      <c r="W76" s="44"/>
    </row>
    <row r="77" spans="1:23" ht="20.100000000000001" customHeight="1" x14ac:dyDescent="0.25">
      <c r="A77" s="125">
        <f>IF('Jeunes Plants'!A77&lt;&gt;"",'Jeunes Plants'!A77,"")</f>
        <v>23011</v>
      </c>
      <c r="B77" s="126" t="str">
        <f>IF('Jeunes Plants'!B77&lt;&gt;"",'Jeunes Plants'!B77,"")</f>
        <v>ALLIUM SATIVUM</v>
      </c>
      <c r="C77" s="126" t="str">
        <f>IF('Jeunes Plants'!C77&lt;&gt;"",'Jeunes Plants'!C77,"")</f>
        <v>Millenium</v>
      </c>
      <c r="D77" s="126" t="str">
        <f>IF('Jeunes Plants'!D77&lt;&gt;"",'Jeunes Plants'!D77,"")</f>
        <v>&gt;s45/2025</v>
      </c>
      <c r="E77" s="127" t="str">
        <f>IF('Jeunes Plants'!E77&lt;&gt;"",'Jeunes Plants'!E77,"")</f>
        <v>B</v>
      </c>
      <c r="F77" s="127" t="str">
        <f>IF('Jeunes Plants'!F77&lt;&gt;"",'Jeunes Plants'!F77,"")</f>
        <v>P 0.5L</v>
      </c>
      <c r="G77" s="128">
        <f>IF('Jeunes Plants'!G77&lt;&gt;"",'Jeunes Plants'!G77,"")</f>
        <v>10</v>
      </c>
      <c r="H77" s="127" t="str">
        <f>IF('Jeunes Plants'!H77&lt;&gt;"",'Jeunes Plants'!H77,"")</f>
        <v>Q. lim.</v>
      </c>
      <c r="I77" s="127" t="str">
        <f>IF('Jeunes Plants'!I77&lt;&gt;"",'Jeunes Plants'!I77,"")</f>
        <v>P</v>
      </c>
      <c r="J77" s="128" t="str">
        <f>IF('Jeunes Plants'!J77&lt;&gt;"",'Jeunes Plants'!J77,"")</f>
        <v/>
      </c>
      <c r="K77" s="160" t="str">
        <f>IF('Jeunes Plants'!K77&lt;&gt;"",'Jeunes Plants'!K77,"")</f>
        <v>VILLE</v>
      </c>
      <c r="L77" s="160" t="str">
        <f>IF('Jeunes Plants'!L77&lt;&gt;"",'Jeunes Plants'!L77,"")</f>
        <v>PV</v>
      </c>
      <c r="M77" s="160" t="str">
        <f>IF('Jeunes Plants'!M77&lt;&gt;"",'Jeunes Plants'!M77,"")</f>
        <v/>
      </c>
      <c r="N77" s="160" t="str">
        <f>IF('Jeunes Plants'!N77&lt;&gt;"",'Jeunes Plants'!N77,"")</f>
        <v>PDV</v>
      </c>
      <c r="O77" s="126" t="str">
        <f>IF('Jeunes Plants'!O77&lt;&gt;"",'Jeunes Plants'!O77,"")</f>
        <v>ALLIUM SATIVUM Millenium</v>
      </c>
      <c r="P77" s="130">
        <f>IF('Jeunes Plants'!P77&lt;&gt;"",'Jeunes Plants'!P77,"")</f>
        <v>77</v>
      </c>
      <c r="Q77" s="20">
        <f>IF('Jeunes Plants'!R77&lt;&gt;"",'Jeunes Plants'!R77,"")</f>
        <v>0</v>
      </c>
      <c r="R77" s="20">
        <f>IF('Jeunes Plants'!S77&lt;&gt;"",'Jeunes Plants'!S77,"")</f>
        <v>0</v>
      </c>
      <c r="S77" s="236">
        <f>IF('Jeunes Plants'!T77&lt;&gt;"",'Jeunes Plants'!T77,"")</f>
        <v>0</v>
      </c>
      <c r="T77" s="245"/>
      <c r="U77" s="214"/>
      <c r="V77" s="214"/>
      <c r="W77" s="214"/>
    </row>
    <row r="78" spans="1:23" ht="20.100000000000001" customHeight="1" x14ac:dyDescent="0.25">
      <c r="A78" s="23">
        <f>IF('Jeunes Plants'!A78&lt;&gt;"",'Jeunes Plants'!A78,"")</f>
        <v>13947</v>
      </c>
      <c r="B78" s="24" t="str">
        <f>IF('Jeunes Plants'!B78&lt;&gt;"",'Jeunes Plants'!B78,"")</f>
        <v>ALOE VERA</v>
      </c>
      <c r="C78" s="24" t="str">
        <f>IF('Jeunes Plants'!C78&lt;&gt;"",'Jeunes Plants'!C78,"")</f>
        <v>.</v>
      </c>
      <c r="D78" s="24" t="str">
        <f>IF('Jeunes Plants'!D78&lt;&gt;"",'Jeunes Plants'!D78,"")</f>
        <v>&gt;s05/2026</v>
      </c>
      <c r="E78" s="66" t="str">
        <f>IF('Jeunes Plants'!E78&lt;&gt;"",'Jeunes Plants'!E78,"")</f>
        <v>B</v>
      </c>
      <c r="F78" s="66" t="str">
        <f>IF('Jeunes Plants'!F78&lt;&gt;"",'Jeunes Plants'!F78,"")</f>
        <v>P 0.5L</v>
      </c>
      <c r="G78" s="64">
        <f>IF('Jeunes Plants'!G78&lt;&gt;"",'Jeunes Plants'!G78,"")</f>
        <v>10</v>
      </c>
      <c r="H78" s="66" t="str">
        <f>IF('Jeunes Plants'!H78&lt;&gt;"",'Jeunes Plants'!H78,"")</f>
        <v>Q. lim.</v>
      </c>
      <c r="I78" s="66" t="str">
        <f>IF('Jeunes Plants'!I78&lt;&gt;"",'Jeunes Plants'!I78,"")</f>
        <v>P</v>
      </c>
      <c r="J78" s="64" t="str">
        <f>IF('Jeunes Plants'!J78&lt;&gt;"",'Jeunes Plants'!J78,"")</f>
        <v/>
      </c>
      <c r="K78" s="24" t="str">
        <f>IF('Jeunes Plants'!K78&lt;&gt;"",'Jeunes Plants'!K78,"")</f>
        <v>VILLE</v>
      </c>
      <c r="L78" s="24" t="str">
        <f>IF('Jeunes Plants'!L78&lt;&gt;"",'Jeunes Plants'!L78,"")</f>
        <v>PV</v>
      </c>
      <c r="M78" s="24" t="str">
        <f>IF('Jeunes Plants'!M78&lt;&gt;"",'Jeunes Plants'!M78,"")</f>
        <v/>
      </c>
      <c r="N78" s="24" t="str">
        <f>IF('Jeunes Plants'!N78&lt;&gt;"",'Jeunes Plants'!N78,"")</f>
        <v>PDV</v>
      </c>
      <c r="O78" s="24" t="str">
        <f>IF('Jeunes Plants'!O78&lt;&gt;"",'Jeunes Plants'!O78,"")</f>
        <v>ALOE VERA .</v>
      </c>
      <c r="P78" s="54">
        <f>IF('Jeunes Plants'!P78&lt;&gt;"",'Jeunes Plants'!P78,"")</f>
        <v>78</v>
      </c>
      <c r="Q78" s="20">
        <f>IF('Jeunes Plants'!R78&lt;&gt;"",'Jeunes Plants'!R78,"")</f>
        <v>0</v>
      </c>
      <c r="R78" s="20">
        <f>IF('Jeunes Plants'!S78&lt;&gt;"",'Jeunes Plants'!S78,"")</f>
        <v>0</v>
      </c>
      <c r="S78" s="236">
        <f>IF('Jeunes Plants'!T78&lt;&gt;"",'Jeunes Plants'!T78,"")</f>
        <v>0</v>
      </c>
      <c r="T78" s="241"/>
      <c r="U78" s="44"/>
      <c r="V78" s="44"/>
      <c r="W78" s="44"/>
    </row>
    <row r="79" spans="1:23" ht="20.100000000000001" customHeight="1" x14ac:dyDescent="0.25">
      <c r="A79" s="125">
        <f>IF('Jeunes Plants'!A79&lt;&gt;"",'Jeunes Plants'!A79,"")</f>
        <v>15618</v>
      </c>
      <c r="B79" s="126" t="str">
        <f>IF('Jeunes Plants'!B79&lt;&gt;"",'Jeunes Plants'!B79,"")</f>
        <v>ALSTROEMERIA</v>
      </c>
      <c r="C79" s="126" t="str">
        <f>IF('Jeunes Plants'!C79&lt;&gt;"",'Jeunes Plants'!C79,"")</f>
        <v>Colorita variés</v>
      </c>
      <c r="D79" s="126" t="str">
        <f>IF('Jeunes Plants'!D79&lt;&gt;"",'Jeunes Plants'!D79,"")</f>
        <v>&gt;s05/2026</v>
      </c>
      <c r="E79" s="127" t="str">
        <f>IF('Jeunes Plants'!E79&lt;&gt;"",'Jeunes Plants'!E79,"")</f>
        <v>B</v>
      </c>
      <c r="F79" s="127" t="str">
        <f>IF('Jeunes Plants'!F79&lt;&gt;"",'Jeunes Plants'!F79,"")</f>
        <v>P 0.5L</v>
      </c>
      <c r="G79" s="128">
        <f>IF('Jeunes Plants'!G79&lt;&gt;"",'Jeunes Plants'!G79,"")</f>
        <v>10</v>
      </c>
      <c r="H79" s="127" t="str">
        <f>IF('Jeunes Plants'!H79&lt;&gt;"",'Jeunes Plants'!H79,"")</f>
        <v>Q. lim.</v>
      </c>
      <c r="I79" s="127" t="str">
        <f>IF('Jeunes Plants'!I79&lt;&gt;"",'Jeunes Plants'!I79,"")</f>
        <v>Q</v>
      </c>
      <c r="J79" s="128" t="str">
        <f>IF('Jeunes Plants'!J79&lt;&gt;"",'Jeunes Plants'!J79,"")</f>
        <v/>
      </c>
      <c r="K79" s="160" t="str">
        <f>IF('Jeunes Plants'!K79&lt;&gt;"",'Jeunes Plants'!K79,"")</f>
        <v>VILLE</v>
      </c>
      <c r="L79" s="160" t="str">
        <f>IF('Jeunes Plants'!L79&lt;&gt;"",'Jeunes Plants'!L79,"")</f>
        <v>PV</v>
      </c>
      <c r="M79" s="160" t="str">
        <f>IF('Jeunes Plants'!M79&lt;&gt;"",'Jeunes Plants'!M79,"")</f>
        <v/>
      </c>
      <c r="N79" s="160" t="str">
        <f>IF('Jeunes Plants'!N79&lt;&gt;"",'Jeunes Plants'!N79,"")</f>
        <v>PDV</v>
      </c>
      <c r="O79" s="126" t="str">
        <f>IF('Jeunes Plants'!O79&lt;&gt;"",'Jeunes Plants'!O79,"")</f>
        <v>ALSTROEMERIA Colorita variés</v>
      </c>
      <c r="P79" s="130">
        <f>IF('Jeunes Plants'!P79&lt;&gt;"",'Jeunes Plants'!P79,"")</f>
        <v>79</v>
      </c>
      <c r="Q79" s="20">
        <f>IF('Jeunes Plants'!R79&lt;&gt;"",'Jeunes Plants'!R79,"")</f>
        <v>0</v>
      </c>
      <c r="R79" s="20">
        <f>IF('Jeunes Plants'!S79&lt;&gt;"",'Jeunes Plants'!S79,"")</f>
        <v>0</v>
      </c>
      <c r="S79" s="236">
        <f>IF('Jeunes Plants'!T79&lt;&gt;"",'Jeunes Plants'!T79,"")</f>
        <v>0</v>
      </c>
      <c r="T79" s="245"/>
      <c r="U79" s="214"/>
      <c r="V79" s="214"/>
      <c r="W79" s="214"/>
    </row>
    <row r="80" spans="1:23" ht="20.100000000000001" customHeight="1" x14ac:dyDescent="0.25">
      <c r="A80" s="23">
        <f>IF('Jeunes Plants'!A80&lt;&gt;"",'Jeunes Plants'!A80,"")</f>
        <v>25139</v>
      </c>
      <c r="B80" s="24" t="str">
        <f>IF('Jeunes Plants'!B80&lt;&gt;"",'Jeunes Plants'!B80,"")</f>
        <v>ANIGOZANTHOS</v>
      </c>
      <c r="C80" s="24" t="str">
        <f>IF('Jeunes Plants'!C80&lt;&gt;"",'Jeunes Plants'!C80,"")</f>
        <v>Cape variés</v>
      </c>
      <c r="D80" s="24" t="str">
        <f>IF('Jeunes Plants'!D80&lt;&gt;"",'Jeunes Plants'!D80,"")</f>
        <v>&gt;s05/2026</v>
      </c>
      <c r="E80" s="66" t="str">
        <f>IF('Jeunes Plants'!E80&lt;&gt;"",'Jeunes Plants'!E80,"")</f>
        <v>B</v>
      </c>
      <c r="F80" s="66" t="str">
        <f>IF('Jeunes Plants'!F80&lt;&gt;"",'Jeunes Plants'!F80,"")</f>
        <v>P 0.5L</v>
      </c>
      <c r="G80" s="64">
        <f>IF('Jeunes Plants'!G80&lt;&gt;"",'Jeunes Plants'!G80,"")</f>
        <v>10</v>
      </c>
      <c r="H80" s="66" t="str">
        <f>IF('Jeunes Plants'!H80&lt;&gt;"",'Jeunes Plants'!H80,"")</f>
        <v>Q. lim.</v>
      </c>
      <c r="I80" s="66" t="str">
        <f>IF('Jeunes Plants'!I80&lt;&gt;"",'Jeunes Plants'!I80,"")</f>
        <v>P</v>
      </c>
      <c r="J80" s="64" t="str">
        <f>IF('Jeunes Plants'!J80&lt;&gt;"",'Jeunes Plants'!J80,"")</f>
        <v/>
      </c>
      <c r="K80" s="24" t="str">
        <f>IF('Jeunes Plants'!K80&lt;&gt;"",'Jeunes Plants'!K80,"")</f>
        <v>VILLE</v>
      </c>
      <c r="L80" s="24" t="str">
        <f>IF('Jeunes Plants'!L80&lt;&gt;"",'Jeunes Plants'!L80,"")</f>
        <v>PV</v>
      </c>
      <c r="M80" s="24" t="str">
        <f>IF('Jeunes Plants'!M80&lt;&gt;"",'Jeunes Plants'!M80,"")</f>
        <v/>
      </c>
      <c r="N80" s="24" t="str">
        <f>IF('Jeunes Plants'!N80&lt;&gt;"",'Jeunes Plants'!N80,"")</f>
        <v>PDV</v>
      </c>
      <c r="O80" s="24" t="str">
        <f>IF('Jeunes Plants'!O80&lt;&gt;"",'Jeunes Plants'!O80,"")</f>
        <v>ANIGOZANTHOS Cape variés</v>
      </c>
      <c r="P80" s="54">
        <f>IF('Jeunes Plants'!P80&lt;&gt;"",'Jeunes Plants'!P80,"")</f>
        <v>80</v>
      </c>
      <c r="Q80" s="20">
        <f>IF('Jeunes Plants'!R80&lt;&gt;"",'Jeunes Plants'!R80,"")</f>
        <v>0</v>
      </c>
      <c r="R80" s="20">
        <f>IF('Jeunes Plants'!S80&lt;&gt;"",'Jeunes Plants'!S80,"")</f>
        <v>0</v>
      </c>
      <c r="S80" s="236">
        <f>IF('Jeunes Plants'!T80&lt;&gt;"",'Jeunes Plants'!T80,"")</f>
        <v>0</v>
      </c>
      <c r="T80" s="241"/>
      <c r="U80" s="44"/>
      <c r="V80" s="44"/>
      <c r="W80" s="44"/>
    </row>
    <row r="81" spans="1:23" ht="20.100000000000001" customHeight="1" x14ac:dyDescent="0.25">
      <c r="A81" s="125">
        <f>IF('Jeunes Plants'!A81&lt;&gt;"",'Jeunes Plants'!A81,"")</f>
        <v>12446</v>
      </c>
      <c r="B81" s="126" t="str">
        <f>IF('Jeunes Plants'!B81&lt;&gt;"",'Jeunes Plants'!B81,"")</f>
        <v>BANANIER</v>
      </c>
      <c r="C81" s="126" t="str">
        <f>IF('Jeunes Plants'!C81&lt;&gt;"",'Jeunes Plants'!C81,"")</f>
        <v xml:space="preserve">Musa basjoo </v>
      </c>
      <c r="D81" s="126" t="str">
        <f>IF('Jeunes Plants'!D81&lt;&gt;"",'Jeunes Plants'!D81,"")</f>
        <v>&gt;s03/2026</v>
      </c>
      <c r="E81" s="127" t="str">
        <f>IF('Jeunes Plants'!E81&lt;&gt;"",'Jeunes Plants'!E81,"")</f>
        <v>B</v>
      </c>
      <c r="F81" s="127" t="str">
        <f>IF('Jeunes Plants'!F81&lt;&gt;"",'Jeunes Plants'!F81,"")</f>
        <v>P 0.5L</v>
      </c>
      <c r="G81" s="128">
        <f>IF('Jeunes Plants'!G81&lt;&gt;"",'Jeunes Plants'!G81,"")</f>
        <v>10</v>
      </c>
      <c r="H81" s="127" t="str">
        <f>IF('Jeunes Plants'!H81&lt;&gt;"",'Jeunes Plants'!H81,"")</f>
        <v>Q. lim.</v>
      </c>
      <c r="I81" s="127" t="str">
        <f>IF('Jeunes Plants'!I81&lt;&gt;"",'Jeunes Plants'!I81,"")</f>
        <v>P</v>
      </c>
      <c r="J81" s="128" t="str">
        <f>IF('Jeunes Plants'!J81&lt;&gt;"",'Jeunes Plants'!J81,"")</f>
        <v/>
      </c>
      <c r="K81" s="160" t="str">
        <f>IF('Jeunes Plants'!K81&lt;&gt;"",'Jeunes Plants'!K81,"")</f>
        <v>VILLE</v>
      </c>
      <c r="L81" s="160" t="str">
        <f>IF('Jeunes Plants'!L81&lt;&gt;"",'Jeunes Plants'!L81,"")</f>
        <v>PV</v>
      </c>
      <c r="M81" s="160" t="str">
        <f>IF('Jeunes Plants'!M81&lt;&gt;"",'Jeunes Plants'!M81,"")</f>
        <v/>
      </c>
      <c r="N81" s="160" t="str">
        <f>IF('Jeunes Plants'!N81&lt;&gt;"",'Jeunes Plants'!N81,"")</f>
        <v>PDV</v>
      </c>
      <c r="O81" s="126" t="str">
        <f>IF('Jeunes Plants'!O81&lt;&gt;"",'Jeunes Plants'!O81,"")</f>
        <v xml:space="preserve">BANANIER Musa basjoo </v>
      </c>
      <c r="P81" s="130">
        <f>IF('Jeunes Plants'!P81&lt;&gt;"",'Jeunes Plants'!P81,"")</f>
        <v>81</v>
      </c>
      <c r="Q81" s="20">
        <f>IF('Jeunes Plants'!R81&lt;&gt;"",'Jeunes Plants'!R81,"")</f>
        <v>0</v>
      </c>
      <c r="R81" s="20">
        <f>IF('Jeunes Plants'!S81&lt;&gt;"",'Jeunes Plants'!S81,"")</f>
        <v>0</v>
      </c>
      <c r="S81" s="236">
        <f>IF('Jeunes Plants'!T81&lt;&gt;"",'Jeunes Plants'!T81,"")</f>
        <v>0</v>
      </c>
      <c r="T81" s="245"/>
      <c r="U81" s="214"/>
      <c r="V81" s="214"/>
      <c r="W81" s="214"/>
    </row>
    <row r="82" spans="1:23" ht="20.100000000000001" customHeight="1" x14ac:dyDescent="0.25">
      <c r="A82" s="23">
        <f>IF('Jeunes Plants'!A82&lt;&gt;"",'Jeunes Plants'!A82,"")</f>
        <v>25981</v>
      </c>
      <c r="B82" s="24" t="str">
        <f>IF('Jeunes Plants'!B82&lt;&gt;"",'Jeunes Plants'!B82,"")</f>
        <v>BANANIER</v>
      </c>
      <c r="C82" s="24" t="str">
        <f>IF('Jeunes Plants'!C82&lt;&gt;"",'Jeunes Plants'!C82,"")</f>
        <v>Musa X Speciosa</v>
      </c>
      <c r="D82" s="24" t="str">
        <f>IF('Jeunes Plants'!D82&lt;&gt;"",'Jeunes Plants'!D82,"")</f>
        <v>&gt;s03/2026</v>
      </c>
      <c r="E82" s="66" t="str">
        <f>IF('Jeunes Plants'!E82&lt;&gt;"",'Jeunes Plants'!E82,"")</f>
        <v>B</v>
      </c>
      <c r="F82" s="66" t="str">
        <f>IF('Jeunes Plants'!F82&lt;&gt;"",'Jeunes Plants'!F82,"")</f>
        <v>P 0.5L</v>
      </c>
      <c r="G82" s="64">
        <f>IF('Jeunes Plants'!G82&lt;&gt;"",'Jeunes Plants'!G82,"")</f>
        <v>10</v>
      </c>
      <c r="H82" s="66" t="str">
        <f>IF('Jeunes Plants'!H82&lt;&gt;"",'Jeunes Plants'!H82,"")</f>
        <v>Q. lim.</v>
      </c>
      <c r="I82" s="66" t="str">
        <f>IF('Jeunes Plants'!I82&lt;&gt;"",'Jeunes Plants'!I82,"")</f>
        <v>Q</v>
      </c>
      <c r="J82" s="64" t="str">
        <f>IF('Jeunes Plants'!J82&lt;&gt;"",'Jeunes Plants'!J82,"")</f>
        <v/>
      </c>
      <c r="K82" s="24" t="str">
        <f>IF('Jeunes Plants'!K82&lt;&gt;"",'Jeunes Plants'!K82,"")</f>
        <v>VILLE</v>
      </c>
      <c r="L82" s="24" t="str">
        <f>IF('Jeunes Plants'!L82&lt;&gt;"",'Jeunes Plants'!L82,"")</f>
        <v>PV</v>
      </c>
      <c r="M82" s="24" t="str">
        <f>IF('Jeunes Plants'!M82&lt;&gt;"",'Jeunes Plants'!M82,"")</f>
        <v/>
      </c>
      <c r="N82" s="24" t="str">
        <f>IF('Jeunes Plants'!N82&lt;&gt;"",'Jeunes Plants'!N82,"")</f>
        <v>PDV</v>
      </c>
      <c r="O82" s="24" t="str">
        <f>IF('Jeunes Plants'!O82&lt;&gt;"",'Jeunes Plants'!O82,"")</f>
        <v>BANANIER Musa X Speciosa</v>
      </c>
      <c r="P82" s="54">
        <f>IF('Jeunes Plants'!P82&lt;&gt;"",'Jeunes Plants'!P82,"")</f>
        <v>82</v>
      </c>
      <c r="Q82" s="20">
        <f>IF('Jeunes Plants'!R82&lt;&gt;"",'Jeunes Plants'!R82,"")</f>
        <v>0</v>
      </c>
      <c r="R82" s="20">
        <f>IF('Jeunes Plants'!S82&lt;&gt;"",'Jeunes Plants'!S82,"")</f>
        <v>0</v>
      </c>
      <c r="S82" s="236">
        <f>IF('Jeunes Plants'!T82&lt;&gt;"",'Jeunes Plants'!T82,"")</f>
        <v>0</v>
      </c>
      <c r="T82" s="241"/>
      <c r="U82" s="44"/>
      <c r="V82" s="44"/>
      <c r="W82" s="44"/>
    </row>
    <row r="83" spans="1:23" ht="20.100000000000001" customHeight="1" x14ac:dyDescent="0.25">
      <c r="A83" s="125">
        <f>IF('Jeunes Plants'!A83&lt;&gt;"",'Jeunes Plants'!A83,"")</f>
        <v>13029</v>
      </c>
      <c r="B83" s="126" t="str">
        <f>IF('Jeunes Plants'!B83&lt;&gt;"",'Jeunes Plants'!B83,"")</f>
        <v>BANANIER</v>
      </c>
      <c r="C83" s="126" t="str">
        <f>IF('Jeunes Plants'!C83&lt;&gt;"",'Jeunes Plants'!C83,"")</f>
        <v>Musa ensete Maurelii</v>
      </c>
      <c r="D83" s="126" t="str">
        <f>IF('Jeunes Plants'!D83&lt;&gt;"",'Jeunes Plants'!D83,"")</f>
        <v>&gt;s03/2026</v>
      </c>
      <c r="E83" s="127" t="str">
        <f>IF('Jeunes Plants'!E83&lt;&gt;"",'Jeunes Plants'!E83,"")</f>
        <v>B</v>
      </c>
      <c r="F83" s="127" t="str">
        <f>IF('Jeunes Plants'!F83&lt;&gt;"",'Jeunes Plants'!F83,"")</f>
        <v>P 0.5L</v>
      </c>
      <c r="G83" s="128">
        <f>IF('Jeunes Plants'!G83&lt;&gt;"",'Jeunes Plants'!G83,"")</f>
        <v>10</v>
      </c>
      <c r="H83" s="127" t="str">
        <f>IF('Jeunes Plants'!H83&lt;&gt;"",'Jeunes Plants'!H83,"")</f>
        <v>Q. lim.</v>
      </c>
      <c r="I83" s="127" t="str">
        <f>IF('Jeunes Plants'!I83&lt;&gt;"",'Jeunes Plants'!I83,"")</f>
        <v>Q</v>
      </c>
      <c r="J83" s="128" t="str">
        <f>IF('Jeunes Plants'!J83&lt;&gt;"",'Jeunes Plants'!J83,"")</f>
        <v/>
      </c>
      <c r="K83" s="160" t="str">
        <f>IF('Jeunes Plants'!K83&lt;&gt;"",'Jeunes Plants'!K83,"")</f>
        <v>VILLE</v>
      </c>
      <c r="L83" s="160" t="str">
        <f>IF('Jeunes Plants'!L83&lt;&gt;"",'Jeunes Plants'!L83,"")</f>
        <v>PV</v>
      </c>
      <c r="M83" s="160" t="str">
        <f>IF('Jeunes Plants'!M83&lt;&gt;"",'Jeunes Plants'!M83,"")</f>
        <v/>
      </c>
      <c r="N83" s="160" t="str">
        <f>IF('Jeunes Plants'!N83&lt;&gt;"",'Jeunes Plants'!N83,"")</f>
        <v>PDV</v>
      </c>
      <c r="O83" s="126" t="str">
        <f>IF('Jeunes Plants'!O83&lt;&gt;"",'Jeunes Plants'!O83,"")</f>
        <v>BANANIER Musa ensete Maurelii</v>
      </c>
      <c r="P83" s="130">
        <f>IF('Jeunes Plants'!P83&lt;&gt;"",'Jeunes Plants'!P83,"")</f>
        <v>83</v>
      </c>
      <c r="Q83" s="20">
        <f>IF('Jeunes Plants'!R83&lt;&gt;"",'Jeunes Plants'!R83,"")</f>
        <v>0</v>
      </c>
      <c r="R83" s="20">
        <f>IF('Jeunes Plants'!S83&lt;&gt;"",'Jeunes Plants'!S83,"")</f>
        <v>0</v>
      </c>
      <c r="S83" s="236">
        <f>IF('Jeunes Plants'!T83&lt;&gt;"",'Jeunes Plants'!T83,"")</f>
        <v>0</v>
      </c>
      <c r="T83" s="245"/>
      <c r="U83" s="214"/>
      <c r="V83" s="214"/>
      <c r="W83" s="214"/>
    </row>
    <row r="84" spans="1:23" ht="20.100000000000001" customHeight="1" x14ac:dyDescent="0.25">
      <c r="A84" s="23">
        <f>IF('Jeunes Plants'!A84&lt;&gt;"",'Jeunes Plants'!A84,"")</f>
        <v>25982</v>
      </c>
      <c r="B84" s="24" t="str">
        <f>IF('Jeunes Plants'!B84&lt;&gt;"",'Jeunes Plants'!B84,"")</f>
        <v>BANANIER</v>
      </c>
      <c r="C84" s="24" t="str">
        <f>IF('Jeunes Plants'!C84&lt;&gt;"",'Jeunes Plants'!C84,"")</f>
        <v>Musa sikkimensis Red Tiger</v>
      </c>
      <c r="D84" s="24" t="str">
        <f>IF('Jeunes Plants'!D84&lt;&gt;"",'Jeunes Plants'!D84,"")</f>
        <v>&gt;s03/2026</v>
      </c>
      <c r="E84" s="66" t="str">
        <f>IF('Jeunes Plants'!E84&lt;&gt;"",'Jeunes Plants'!E84,"")</f>
        <v>B</v>
      </c>
      <c r="F84" s="66" t="str">
        <f>IF('Jeunes Plants'!F84&lt;&gt;"",'Jeunes Plants'!F84,"")</f>
        <v>P 0.5L</v>
      </c>
      <c r="G84" s="64">
        <f>IF('Jeunes Plants'!G84&lt;&gt;"",'Jeunes Plants'!G84,"")</f>
        <v>10</v>
      </c>
      <c r="H84" s="66" t="str">
        <f>IF('Jeunes Plants'!H84&lt;&gt;"",'Jeunes Plants'!H84,"")</f>
        <v>Q. lim.</v>
      </c>
      <c r="I84" s="66" t="str">
        <f>IF('Jeunes Plants'!I84&lt;&gt;"",'Jeunes Plants'!I84,"")</f>
        <v>Q</v>
      </c>
      <c r="J84" s="64" t="str">
        <f>IF('Jeunes Plants'!J84&lt;&gt;"",'Jeunes Plants'!J84,"")</f>
        <v/>
      </c>
      <c r="K84" s="24" t="str">
        <f>IF('Jeunes Plants'!K84&lt;&gt;"",'Jeunes Plants'!K84,"")</f>
        <v>VILLE</v>
      </c>
      <c r="L84" s="24" t="str">
        <f>IF('Jeunes Plants'!L84&lt;&gt;"",'Jeunes Plants'!L84,"")</f>
        <v>PV</v>
      </c>
      <c r="M84" s="24" t="str">
        <f>IF('Jeunes Plants'!M84&lt;&gt;"",'Jeunes Plants'!M84,"")</f>
        <v/>
      </c>
      <c r="N84" s="24" t="str">
        <f>IF('Jeunes Plants'!N84&lt;&gt;"",'Jeunes Plants'!N84,"")</f>
        <v>PDV</v>
      </c>
      <c r="O84" s="24" t="str">
        <f>IF('Jeunes Plants'!O84&lt;&gt;"",'Jeunes Plants'!O84,"")</f>
        <v>BANANIER Musa sikkimensis Red Tiger</v>
      </c>
      <c r="P84" s="54">
        <f>IF('Jeunes Plants'!P84&lt;&gt;"",'Jeunes Plants'!P84,"")</f>
        <v>84</v>
      </c>
      <c r="Q84" s="20">
        <f>IF('Jeunes Plants'!R84&lt;&gt;"",'Jeunes Plants'!R84,"")</f>
        <v>0</v>
      </c>
      <c r="R84" s="20">
        <f>IF('Jeunes Plants'!S84&lt;&gt;"",'Jeunes Plants'!S84,"")</f>
        <v>0</v>
      </c>
      <c r="S84" s="236">
        <f>IF('Jeunes Plants'!T84&lt;&gt;"",'Jeunes Plants'!T84,"")</f>
        <v>0</v>
      </c>
      <c r="T84" s="241"/>
      <c r="U84" s="44"/>
      <c r="V84" s="44"/>
      <c r="W84" s="44"/>
    </row>
    <row r="85" spans="1:23" ht="20.100000000000001" customHeight="1" x14ac:dyDescent="0.25">
      <c r="A85" s="125">
        <f>IF('Jeunes Plants'!A85&lt;&gt;"",'Jeunes Plants'!A85,"")</f>
        <v>23817</v>
      </c>
      <c r="B85" s="126" t="str">
        <f>IF('Jeunes Plants'!B85&lt;&gt;"",'Jeunes Plants'!B85,"")</f>
        <v>BANANIER</v>
      </c>
      <c r="C85" s="126" t="str">
        <f>IF('Jeunes Plants'!C85&lt;&gt;"",'Jeunes Plants'!C85,"")</f>
        <v xml:space="preserve">Musella lasiocarpa </v>
      </c>
      <c r="D85" s="126" t="str">
        <f>IF('Jeunes Plants'!D85&lt;&gt;"",'Jeunes Plants'!D85,"")</f>
        <v>&gt;s03/2026</v>
      </c>
      <c r="E85" s="127" t="str">
        <f>IF('Jeunes Plants'!E85&lt;&gt;"",'Jeunes Plants'!E85,"")</f>
        <v>B</v>
      </c>
      <c r="F85" s="127" t="str">
        <f>IF('Jeunes Plants'!F85&lt;&gt;"",'Jeunes Plants'!F85,"")</f>
        <v>P 0.5L</v>
      </c>
      <c r="G85" s="128">
        <f>IF('Jeunes Plants'!G85&lt;&gt;"",'Jeunes Plants'!G85,"")</f>
        <v>10</v>
      </c>
      <c r="H85" s="127" t="str">
        <f>IF('Jeunes Plants'!H85&lt;&gt;"",'Jeunes Plants'!H85,"")</f>
        <v>Q. lim.</v>
      </c>
      <c r="I85" s="127" t="str">
        <f>IF('Jeunes Plants'!I85&lt;&gt;"",'Jeunes Plants'!I85,"")</f>
        <v>P</v>
      </c>
      <c r="J85" s="128" t="str">
        <f>IF('Jeunes Plants'!J85&lt;&gt;"",'Jeunes Plants'!J85,"")</f>
        <v/>
      </c>
      <c r="K85" s="160" t="str">
        <f>IF('Jeunes Plants'!K85&lt;&gt;"",'Jeunes Plants'!K85,"")</f>
        <v>VILLE</v>
      </c>
      <c r="L85" s="160" t="str">
        <f>IF('Jeunes Plants'!L85&lt;&gt;"",'Jeunes Plants'!L85,"")</f>
        <v>PV</v>
      </c>
      <c r="M85" s="160" t="str">
        <f>IF('Jeunes Plants'!M85&lt;&gt;"",'Jeunes Plants'!M85,"")</f>
        <v/>
      </c>
      <c r="N85" s="160" t="str">
        <f>IF('Jeunes Plants'!N85&lt;&gt;"",'Jeunes Plants'!N85,"")</f>
        <v>PDV</v>
      </c>
      <c r="O85" s="126" t="str">
        <f>IF('Jeunes Plants'!O85&lt;&gt;"",'Jeunes Plants'!O85,"")</f>
        <v xml:space="preserve">BANANIER Musella lasiocarpa </v>
      </c>
      <c r="P85" s="130">
        <f>IF('Jeunes Plants'!P85&lt;&gt;"",'Jeunes Plants'!P85,"")</f>
        <v>85</v>
      </c>
      <c r="Q85" s="20">
        <f>IF('Jeunes Plants'!R85&lt;&gt;"",'Jeunes Plants'!R85,"")</f>
        <v>0</v>
      </c>
      <c r="R85" s="20">
        <f>IF('Jeunes Plants'!S85&lt;&gt;"",'Jeunes Plants'!S85,"")</f>
        <v>0</v>
      </c>
      <c r="S85" s="236">
        <f>IF('Jeunes Plants'!T85&lt;&gt;"",'Jeunes Plants'!T85,"")</f>
        <v>0</v>
      </c>
      <c r="T85" s="245"/>
      <c r="U85" s="214"/>
      <c r="V85" s="214"/>
      <c r="W85" s="214"/>
    </row>
    <row r="86" spans="1:23" ht="20.100000000000001" customHeight="1" x14ac:dyDescent="0.25">
      <c r="A86" s="146" t="str">
        <f>IF('Jeunes Plants'!A86&lt;&gt;"",'Jeunes Plants'!A86,"")</f>
        <v/>
      </c>
      <c r="B86" s="145" t="str">
        <f>IF('Jeunes Plants'!B86&lt;&gt;"",'Jeunes Plants'!B86,"")</f>
        <v>CANNA CANNOVA FEUILLE BRONZE</v>
      </c>
      <c r="C86" s="147"/>
      <c r="D86" s="147" t="str">
        <f>IF('Jeunes Plants'!D86&lt;&gt;"",'Jeunes Plants'!D86,"")</f>
        <v/>
      </c>
      <c r="E86" s="148" t="str">
        <f>IF('Jeunes Plants'!E86&lt;&gt;"",'Jeunes Plants'!E86,"")</f>
        <v/>
      </c>
      <c r="F86" s="148" t="str">
        <f>IF('Jeunes Plants'!F86&lt;&gt;"",'Jeunes Plants'!F86,"")</f>
        <v/>
      </c>
      <c r="G86" s="148" t="str">
        <f>IF('Jeunes Plants'!G86&lt;&gt;"",'Jeunes Plants'!G86,"")</f>
        <v/>
      </c>
      <c r="H86" s="148" t="str">
        <f>IF('Jeunes Plants'!H86&lt;&gt;"",'Jeunes Plants'!H86,"")</f>
        <v xml:space="preserve"> </v>
      </c>
      <c r="I86" s="148" t="str">
        <f>IF('Jeunes Plants'!I86&lt;&gt;"",'Jeunes Plants'!I86,"")</f>
        <v/>
      </c>
      <c r="J86" s="149" t="str">
        <f>IF('Jeunes Plants'!J86&lt;&gt;"",'Jeunes Plants'!J86,"")</f>
        <v/>
      </c>
      <c r="K86" s="147" t="str">
        <f>IF('Jeunes Plants'!K86&lt;&gt;"",'Jeunes Plants'!K86,"")</f>
        <v/>
      </c>
      <c r="L86" s="147" t="str">
        <f>IF('Jeunes Plants'!L86&lt;&gt;"",'Jeunes Plants'!L86,"")</f>
        <v>E</v>
      </c>
      <c r="M86" s="147" t="str">
        <f>IF('Jeunes Plants'!M86&lt;&gt;"",'Jeunes Plants'!M86,"")</f>
        <v/>
      </c>
      <c r="N86" s="147" t="str">
        <f>IF('Jeunes Plants'!N86&lt;&gt;"",'Jeunes Plants'!N86,"")</f>
        <v/>
      </c>
      <c r="O86" s="147" t="str">
        <f>IF('Jeunes Plants'!O86&lt;&gt;"",'Jeunes Plants'!O86,"")</f>
        <v xml:space="preserve">CANNA CANNOVA FEUILLE BRONZE </v>
      </c>
      <c r="P86" s="150">
        <f>IF('Jeunes Plants'!P86&lt;&gt;"",'Jeunes Plants'!P86,"")</f>
        <v>86</v>
      </c>
      <c r="Q86" s="20" t="str">
        <f>IF('Jeunes Plants'!R86&lt;&gt;"",'Jeunes Plants'!R86,"")</f>
        <v/>
      </c>
      <c r="R86" s="20" t="str">
        <f>IF('Jeunes Plants'!S86&lt;&gt;"",'Jeunes Plants'!S86,"")</f>
        <v/>
      </c>
      <c r="S86" s="236" t="str">
        <f>IF('Jeunes Plants'!T86&lt;&gt;"",'Jeunes Plants'!T86,"")</f>
        <v/>
      </c>
      <c r="T86" s="247"/>
      <c r="U86" s="161"/>
      <c r="V86" s="161"/>
      <c r="W86" s="161"/>
    </row>
    <row r="87" spans="1:23" ht="20.100000000000001" customHeight="1" x14ac:dyDescent="0.25">
      <c r="A87" s="23">
        <f>IF('Jeunes Plants'!A87&lt;&gt;"",'Jeunes Plants'!A87,"")</f>
        <v>14505</v>
      </c>
      <c r="B87" s="24" t="str">
        <f>IF('Jeunes Plants'!B87&lt;&gt;"",'Jeunes Plants'!B87,"")</f>
        <v>CANNA CANNOVA</v>
      </c>
      <c r="C87" s="24" t="str">
        <f>IF('Jeunes Plants'!C87&lt;&gt;"",'Jeunes Plants'!C87,"")</f>
        <v>Orange feuille bronze</v>
      </c>
      <c r="D87" s="24" t="str">
        <f>IF('Jeunes Plants'!D87&lt;&gt;"",'Jeunes Plants'!D87,"")</f>
        <v>&gt;s03/2026</v>
      </c>
      <c r="E87" s="66" t="str">
        <f>IF('Jeunes Plants'!E87&lt;&gt;"",'Jeunes Plants'!E87,"")</f>
        <v>S</v>
      </c>
      <c r="F87" s="66" t="str">
        <f>IF('Jeunes Plants'!F87&lt;&gt;"",'Jeunes Plants'!F87,"")</f>
        <v>P 0.5L</v>
      </c>
      <c r="G87" s="64">
        <f>IF('Jeunes Plants'!G87&lt;&gt;"",'Jeunes Plants'!G87,"")</f>
        <v>10</v>
      </c>
      <c r="H87" s="66">
        <f>IF('Jeunes Plants'!H87&lt;&gt;"",'Jeunes Plants'!H87,"")</f>
        <v>10</v>
      </c>
      <c r="I87" s="66" t="str">
        <f>IF('Jeunes Plants'!I87&lt;&gt;"",'Jeunes Plants'!I87,"")</f>
        <v>P</v>
      </c>
      <c r="J87" s="64" t="str">
        <f>IF('Jeunes Plants'!J87&lt;&gt;"",'Jeunes Plants'!J87,"")</f>
        <v/>
      </c>
      <c r="K87" s="24" t="str">
        <f>IF('Jeunes Plants'!K87&lt;&gt;"",'Jeunes Plants'!K87,"")</f>
        <v>VILLE</v>
      </c>
      <c r="L87" s="24" t="str">
        <f>IF('Jeunes Plants'!L87&lt;&gt;"",'Jeunes Plants'!L87,"")</f>
        <v>PV</v>
      </c>
      <c r="M87" s="24" t="str">
        <f>IF('Jeunes Plants'!M87&lt;&gt;"",'Jeunes Plants'!M87,"")</f>
        <v/>
      </c>
      <c r="N87" s="24" t="str">
        <f>IF('Jeunes Plants'!N87&lt;&gt;"",'Jeunes Plants'!N87,"")</f>
        <v>PDV</v>
      </c>
      <c r="O87" s="24" t="str">
        <f>IF('Jeunes Plants'!O87&lt;&gt;"",'Jeunes Plants'!O87,"")</f>
        <v>CANNA CANNOVA Orange feuille bronze</v>
      </c>
      <c r="P87" s="54">
        <f>IF('Jeunes Plants'!P87&lt;&gt;"",'Jeunes Plants'!P87,"")</f>
        <v>87</v>
      </c>
      <c r="Q87" s="20">
        <f>IF('Jeunes Plants'!R87&lt;&gt;"",'Jeunes Plants'!R87,"")</f>
        <v>0</v>
      </c>
      <c r="R87" s="20">
        <f>IF('Jeunes Plants'!S87&lt;&gt;"",'Jeunes Plants'!S87,"")</f>
        <v>0</v>
      </c>
      <c r="S87" s="236">
        <f>IF('Jeunes Plants'!T87&lt;&gt;"",'Jeunes Plants'!T87,"")</f>
        <v>0</v>
      </c>
      <c r="T87" s="241"/>
      <c r="U87" s="44"/>
      <c r="V87" s="44"/>
      <c r="W87" s="44"/>
    </row>
    <row r="88" spans="1:23" ht="20.100000000000001" customHeight="1" x14ac:dyDescent="0.25">
      <c r="A88" s="125">
        <f>IF('Jeunes Plants'!A88&lt;&gt;"",'Jeunes Plants'!A88,"")</f>
        <v>23819</v>
      </c>
      <c r="B88" s="126" t="str">
        <f>IF('Jeunes Plants'!B88&lt;&gt;"",'Jeunes Plants'!B88,"")</f>
        <v>CANNA CANNOVA</v>
      </c>
      <c r="C88" s="126" t="str">
        <f>IF('Jeunes Plants'!C88&lt;&gt;"",'Jeunes Plants'!C88,"")</f>
        <v>Peach feuille bronze</v>
      </c>
      <c r="D88" s="126" t="str">
        <f>IF('Jeunes Plants'!D88&lt;&gt;"",'Jeunes Plants'!D88,"")</f>
        <v>&gt;s03/2026</v>
      </c>
      <c r="E88" s="127" t="str">
        <f>IF('Jeunes Plants'!E88&lt;&gt;"",'Jeunes Plants'!E88,"")</f>
        <v>S</v>
      </c>
      <c r="F88" s="127" t="str">
        <f>IF('Jeunes Plants'!F88&lt;&gt;"",'Jeunes Plants'!F88,"")</f>
        <v>P 0.5L</v>
      </c>
      <c r="G88" s="128">
        <f>IF('Jeunes Plants'!G88&lt;&gt;"",'Jeunes Plants'!G88,"")</f>
        <v>10</v>
      </c>
      <c r="H88" s="127">
        <f>IF('Jeunes Plants'!H88&lt;&gt;"",'Jeunes Plants'!H88,"")</f>
        <v>10</v>
      </c>
      <c r="I88" s="127" t="str">
        <f>IF('Jeunes Plants'!I88&lt;&gt;"",'Jeunes Plants'!I88,"")</f>
        <v>P</v>
      </c>
      <c r="J88" s="128" t="str">
        <f>IF('Jeunes Plants'!J88&lt;&gt;"",'Jeunes Plants'!J88,"")</f>
        <v/>
      </c>
      <c r="K88" s="160" t="str">
        <f>IF('Jeunes Plants'!K88&lt;&gt;"",'Jeunes Plants'!K88,"")</f>
        <v>VILLE</v>
      </c>
      <c r="L88" s="160" t="str">
        <f>IF('Jeunes Plants'!L88&lt;&gt;"",'Jeunes Plants'!L88,"")</f>
        <v>PV</v>
      </c>
      <c r="M88" s="160" t="str">
        <f>IF('Jeunes Plants'!M88&lt;&gt;"",'Jeunes Plants'!M88,"")</f>
        <v/>
      </c>
      <c r="N88" s="160" t="str">
        <f>IF('Jeunes Plants'!N88&lt;&gt;"",'Jeunes Plants'!N88,"")</f>
        <v>PDV</v>
      </c>
      <c r="O88" s="126" t="str">
        <f>IF('Jeunes Plants'!O88&lt;&gt;"",'Jeunes Plants'!O88,"")</f>
        <v>CANNA CANNOVA Peach feuille bronze</v>
      </c>
      <c r="P88" s="130">
        <f>IF('Jeunes Plants'!P88&lt;&gt;"",'Jeunes Plants'!P88,"")</f>
        <v>88</v>
      </c>
      <c r="Q88" s="20">
        <f>IF('Jeunes Plants'!R88&lt;&gt;"",'Jeunes Plants'!R88,"")</f>
        <v>0</v>
      </c>
      <c r="R88" s="20">
        <f>IF('Jeunes Plants'!S88&lt;&gt;"",'Jeunes Plants'!S88,"")</f>
        <v>0</v>
      </c>
      <c r="S88" s="236">
        <f>IF('Jeunes Plants'!T88&lt;&gt;"",'Jeunes Plants'!T88,"")</f>
        <v>0</v>
      </c>
      <c r="T88" s="245"/>
      <c r="U88" s="214"/>
      <c r="V88" s="214"/>
      <c r="W88" s="214"/>
    </row>
    <row r="89" spans="1:23" ht="20.100000000000001" customHeight="1" x14ac:dyDescent="0.25">
      <c r="A89" s="23">
        <f>IF('Jeunes Plants'!A89&lt;&gt;"",'Jeunes Plants'!A89,"")</f>
        <v>13949</v>
      </c>
      <c r="B89" s="24" t="str">
        <f>IF('Jeunes Plants'!B89&lt;&gt;"",'Jeunes Plants'!B89,"")</f>
        <v>CANNA CANNOVA</v>
      </c>
      <c r="C89" s="24" t="str">
        <f>IF('Jeunes Plants'!C89&lt;&gt;"",'Jeunes Plants'!C89,"")</f>
        <v>Scarlet feuille bronze</v>
      </c>
      <c r="D89" s="24" t="str">
        <f>IF('Jeunes Plants'!D89&lt;&gt;"",'Jeunes Plants'!D89,"")</f>
        <v>&gt;s03/2026</v>
      </c>
      <c r="E89" s="66" t="str">
        <f>IF('Jeunes Plants'!E89&lt;&gt;"",'Jeunes Plants'!E89,"")</f>
        <v>S</v>
      </c>
      <c r="F89" s="66" t="str">
        <f>IF('Jeunes Plants'!F89&lt;&gt;"",'Jeunes Plants'!F89,"")</f>
        <v>P 0.5L</v>
      </c>
      <c r="G89" s="64">
        <f>IF('Jeunes Plants'!G89&lt;&gt;"",'Jeunes Plants'!G89,"")</f>
        <v>10</v>
      </c>
      <c r="H89" s="66">
        <f>IF('Jeunes Plants'!H89&lt;&gt;"",'Jeunes Plants'!H89,"")</f>
        <v>10</v>
      </c>
      <c r="I89" s="66" t="str">
        <f>IF('Jeunes Plants'!I89&lt;&gt;"",'Jeunes Plants'!I89,"")</f>
        <v>P</v>
      </c>
      <c r="J89" s="64" t="str">
        <f>IF('Jeunes Plants'!J89&lt;&gt;"",'Jeunes Plants'!J89,"")</f>
        <v/>
      </c>
      <c r="K89" s="24" t="str">
        <f>IF('Jeunes Plants'!K89&lt;&gt;"",'Jeunes Plants'!K89,"")</f>
        <v>VILLE</v>
      </c>
      <c r="L89" s="24" t="str">
        <f>IF('Jeunes Plants'!L89&lt;&gt;"",'Jeunes Plants'!L89,"")</f>
        <v>PV</v>
      </c>
      <c r="M89" s="24" t="str">
        <f>IF('Jeunes Plants'!M89&lt;&gt;"",'Jeunes Plants'!M89,"")</f>
        <v/>
      </c>
      <c r="N89" s="24" t="str">
        <f>IF('Jeunes Plants'!N89&lt;&gt;"",'Jeunes Plants'!N89,"")</f>
        <v>PDV</v>
      </c>
      <c r="O89" s="24" t="str">
        <f>IF('Jeunes Plants'!O89&lt;&gt;"",'Jeunes Plants'!O89,"")</f>
        <v>CANNA CANNOVA Scarlet feuille bronze</v>
      </c>
      <c r="P89" s="54">
        <f>IF('Jeunes Plants'!P89&lt;&gt;"",'Jeunes Plants'!P89,"")</f>
        <v>89</v>
      </c>
      <c r="Q89" s="20">
        <f>IF('Jeunes Plants'!R89&lt;&gt;"",'Jeunes Plants'!R89,"")</f>
        <v>0</v>
      </c>
      <c r="R89" s="20">
        <f>IF('Jeunes Plants'!S89&lt;&gt;"",'Jeunes Plants'!S89,"")</f>
        <v>0</v>
      </c>
      <c r="S89" s="236">
        <f>IF('Jeunes Plants'!T89&lt;&gt;"",'Jeunes Plants'!T89,"")</f>
        <v>0</v>
      </c>
      <c r="T89" s="241"/>
      <c r="U89" s="44"/>
      <c r="V89" s="44"/>
      <c r="W89" s="44"/>
    </row>
    <row r="90" spans="1:23" ht="20.100000000000001" customHeight="1" x14ac:dyDescent="0.25">
      <c r="A90" s="146" t="str">
        <f>IF('Jeunes Plants'!A90&lt;&gt;"",'Jeunes Plants'!A90,"")</f>
        <v/>
      </c>
      <c r="B90" s="145" t="str">
        <f>IF('Jeunes Plants'!B90&lt;&gt;"",'Jeunes Plants'!B90,"")</f>
        <v>CANNA CANNOVA FEUILLE VERTE</v>
      </c>
      <c r="C90" s="147" t="str">
        <f>IF('Jeunes Plants'!C90&lt;&gt;"",'Jeunes Plants'!C90,"")</f>
        <v/>
      </c>
      <c r="D90" s="147" t="str">
        <f>IF('Jeunes Plants'!D90&lt;&gt;"",'Jeunes Plants'!D90,"")</f>
        <v/>
      </c>
      <c r="E90" s="148" t="str">
        <f>IF('Jeunes Plants'!E90&lt;&gt;"",'Jeunes Plants'!E90,"")</f>
        <v/>
      </c>
      <c r="F90" s="148" t="str">
        <f>IF('Jeunes Plants'!F90&lt;&gt;"",'Jeunes Plants'!F90,"")</f>
        <v/>
      </c>
      <c r="G90" s="148" t="str">
        <f>IF('Jeunes Plants'!G90&lt;&gt;"",'Jeunes Plants'!G90,"")</f>
        <v/>
      </c>
      <c r="H90" s="148" t="str">
        <f>IF('Jeunes Plants'!H90&lt;&gt;"",'Jeunes Plants'!H90,"")</f>
        <v/>
      </c>
      <c r="I90" s="148" t="str">
        <f>IF('Jeunes Plants'!I90&lt;&gt;"",'Jeunes Plants'!I90,"")</f>
        <v/>
      </c>
      <c r="J90" s="149" t="str">
        <f>IF('Jeunes Plants'!J90&lt;&gt;"",'Jeunes Plants'!J90,"")</f>
        <v/>
      </c>
      <c r="K90" s="147" t="str">
        <f>IF('Jeunes Plants'!K90&lt;&gt;"",'Jeunes Plants'!K90,"")</f>
        <v/>
      </c>
      <c r="L90" s="147" t="str">
        <f>IF('Jeunes Plants'!L90&lt;&gt;"",'Jeunes Plants'!L90,"")</f>
        <v>E</v>
      </c>
      <c r="M90" s="147" t="str">
        <f>IF('Jeunes Plants'!M90&lt;&gt;"",'Jeunes Plants'!M90,"")</f>
        <v/>
      </c>
      <c r="N90" s="147" t="str">
        <f>IF('Jeunes Plants'!N90&lt;&gt;"",'Jeunes Plants'!N90,"")</f>
        <v/>
      </c>
      <c r="O90" s="147" t="str">
        <f>IF('Jeunes Plants'!O90&lt;&gt;"",'Jeunes Plants'!O90,"")</f>
        <v xml:space="preserve">CANNA CANNOVA FEUILLE VERTE </v>
      </c>
      <c r="P90" s="150">
        <f>IF('Jeunes Plants'!P90&lt;&gt;"",'Jeunes Plants'!P90,"")</f>
        <v>90</v>
      </c>
      <c r="Q90" s="20" t="str">
        <f>IF('Jeunes Plants'!R90&lt;&gt;"",'Jeunes Plants'!R90,"")</f>
        <v/>
      </c>
      <c r="R90" s="20" t="str">
        <f>IF('Jeunes Plants'!S90&lt;&gt;"",'Jeunes Plants'!S90,"")</f>
        <v/>
      </c>
      <c r="S90" s="236" t="str">
        <f>IF('Jeunes Plants'!T90&lt;&gt;"",'Jeunes Plants'!T90,"")</f>
        <v/>
      </c>
      <c r="T90" s="247"/>
      <c r="U90" s="161"/>
      <c r="V90" s="161"/>
      <c r="W90" s="161"/>
    </row>
    <row r="91" spans="1:23" ht="20.100000000000001" customHeight="1" x14ac:dyDescent="0.25">
      <c r="A91" s="23">
        <f>IF('Jeunes Plants'!A91&lt;&gt;"",'Jeunes Plants'!A91,"")</f>
        <v>26741</v>
      </c>
      <c r="B91" s="24" t="str">
        <f>IF('Jeunes Plants'!B91&lt;&gt;"",'Jeunes Plants'!B91,"")</f>
        <v>CANNA CANNOVA</v>
      </c>
      <c r="C91" s="24" t="str">
        <f>IF('Jeunes Plants'!C91&lt;&gt;"",'Jeunes Plants'!C91,"")</f>
        <v>Gold Leopard feuille verte</v>
      </c>
      <c r="D91" s="24" t="str">
        <f>IF('Jeunes Plants'!D91&lt;&gt;"",'Jeunes Plants'!D91,"")</f>
        <v>&gt;s03/2026</v>
      </c>
      <c r="E91" s="66" t="str">
        <f>IF('Jeunes Plants'!E91&lt;&gt;"",'Jeunes Plants'!E91,"")</f>
        <v>S</v>
      </c>
      <c r="F91" s="66" t="str">
        <f>IF('Jeunes Plants'!F91&lt;&gt;"",'Jeunes Plants'!F91,"")</f>
        <v>P 0.5L</v>
      </c>
      <c r="G91" s="64">
        <f>IF('Jeunes Plants'!G91&lt;&gt;"",'Jeunes Plants'!G91,"")</f>
        <v>10</v>
      </c>
      <c r="H91" s="66">
        <f>IF('Jeunes Plants'!H91&lt;&gt;"",'Jeunes Plants'!H91,"")</f>
        <v>10</v>
      </c>
      <c r="I91" s="66" t="str">
        <f>IF('Jeunes Plants'!I91&lt;&gt;"",'Jeunes Plants'!I91,"")</f>
        <v>P</v>
      </c>
      <c r="J91" s="64" t="str">
        <f>IF('Jeunes Plants'!J91&lt;&gt;"",'Jeunes Plants'!J91,"")</f>
        <v/>
      </c>
      <c r="K91" s="24" t="str">
        <f>IF('Jeunes Plants'!K91&lt;&gt;"",'Jeunes Plants'!K91,"")</f>
        <v>VILLE</v>
      </c>
      <c r="L91" s="24" t="str">
        <f>IF('Jeunes Plants'!L91&lt;&gt;"",'Jeunes Plants'!L91,"")</f>
        <v>PV</v>
      </c>
      <c r="M91" s="24" t="str">
        <f>IF('Jeunes Plants'!M91&lt;&gt;"",'Jeunes Plants'!M91,"")</f>
        <v>NEW</v>
      </c>
      <c r="N91" s="24" t="str">
        <f>IF('Jeunes Plants'!N91&lt;&gt;"",'Jeunes Plants'!N91,"")</f>
        <v>PDV</v>
      </c>
      <c r="O91" s="24" t="str">
        <f>IF('Jeunes Plants'!O91&lt;&gt;"",'Jeunes Plants'!O91,"")</f>
        <v>CANNA CANNOVA Gold Leopard feuille verte</v>
      </c>
      <c r="P91" s="54">
        <f>IF('Jeunes Plants'!P91&lt;&gt;"",'Jeunes Plants'!P91,"")</f>
        <v>91</v>
      </c>
      <c r="Q91" s="20">
        <f>IF('Jeunes Plants'!R91&lt;&gt;"",'Jeunes Plants'!R91,"")</f>
        <v>0</v>
      </c>
      <c r="R91" s="20">
        <f>IF('Jeunes Plants'!S91&lt;&gt;"",'Jeunes Plants'!S91,"")</f>
        <v>0</v>
      </c>
      <c r="S91" s="236">
        <f>IF('Jeunes Plants'!T91&lt;&gt;"",'Jeunes Plants'!T91,"")</f>
        <v>0</v>
      </c>
      <c r="T91" s="241"/>
      <c r="U91" s="44"/>
      <c r="V91" s="44"/>
      <c r="W91" s="44"/>
    </row>
    <row r="92" spans="1:23" ht="20.100000000000001" customHeight="1" x14ac:dyDescent="0.25">
      <c r="A92" s="125">
        <f>IF('Jeunes Plants'!A92&lt;&gt;"",'Jeunes Plants'!A92,"")</f>
        <v>23820</v>
      </c>
      <c r="B92" s="126" t="str">
        <f>IF('Jeunes Plants'!B92&lt;&gt;"",'Jeunes Plants'!B92,"")</f>
        <v>CANNA CANNOVA</v>
      </c>
      <c r="C92" s="126" t="str">
        <f>IF('Jeunes Plants'!C92&lt;&gt;"",'Jeunes Plants'!C92,"")</f>
        <v>Orange shades feuille verte</v>
      </c>
      <c r="D92" s="126" t="str">
        <f>IF('Jeunes Plants'!D92&lt;&gt;"",'Jeunes Plants'!D92,"")</f>
        <v>&gt;s03/2026</v>
      </c>
      <c r="E92" s="127" t="str">
        <f>IF('Jeunes Plants'!E92&lt;&gt;"",'Jeunes Plants'!E92,"")</f>
        <v>S</v>
      </c>
      <c r="F92" s="127" t="str">
        <f>IF('Jeunes Plants'!F92&lt;&gt;"",'Jeunes Plants'!F92,"")</f>
        <v>P 0.5L</v>
      </c>
      <c r="G92" s="128">
        <f>IF('Jeunes Plants'!G92&lt;&gt;"",'Jeunes Plants'!G92,"")</f>
        <v>10</v>
      </c>
      <c r="H92" s="127">
        <f>IF('Jeunes Plants'!H92&lt;&gt;"",'Jeunes Plants'!H92,"")</f>
        <v>10</v>
      </c>
      <c r="I92" s="127" t="str">
        <f>IF('Jeunes Plants'!I92&lt;&gt;"",'Jeunes Plants'!I92,"")</f>
        <v>P</v>
      </c>
      <c r="J92" s="128" t="str">
        <f>IF('Jeunes Plants'!J92&lt;&gt;"",'Jeunes Plants'!J92,"")</f>
        <v/>
      </c>
      <c r="K92" s="160" t="str">
        <f>IF('Jeunes Plants'!K92&lt;&gt;"",'Jeunes Plants'!K92,"")</f>
        <v>VILLE</v>
      </c>
      <c r="L92" s="160" t="str">
        <f>IF('Jeunes Plants'!L92&lt;&gt;"",'Jeunes Plants'!L92,"")</f>
        <v>PV</v>
      </c>
      <c r="M92" s="160" t="str">
        <f>IF('Jeunes Plants'!M92&lt;&gt;"",'Jeunes Plants'!M92,"")</f>
        <v/>
      </c>
      <c r="N92" s="160" t="str">
        <f>IF('Jeunes Plants'!N92&lt;&gt;"",'Jeunes Plants'!N92,"")</f>
        <v>PDV</v>
      </c>
      <c r="O92" s="126" t="str">
        <f>IF('Jeunes Plants'!O92&lt;&gt;"",'Jeunes Plants'!O92,"")</f>
        <v>CANNA CANNOVA Orange shades feuille verte</v>
      </c>
      <c r="P92" s="130">
        <f>IF('Jeunes Plants'!P92&lt;&gt;"",'Jeunes Plants'!P92,"")</f>
        <v>92</v>
      </c>
      <c r="Q92" s="20">
        <f>IF('Jeunes Plants'!R92&lt;&gt;"",'Jeunes Plants'!R92,"")</f>
        <v>0</v>
      </c>
      <c r="R92" s="20">
        <f>IF('Jeunes Plants'!S92&lt;&gt;"",'Jeunes Plants'!S92,"")</f>
        <v>0</v>
      </c>
      <c r="S92" s="236">
        <f>IF('Jeunes Plants'!T92&lt;&gt;"",'Jeunes Plants'!T92,"")</f>
        <v>0</v>
      </c>
      <c r="T92" s="245"/>
      <c r="U92" s="214"/>
      <c r="V92" s="214"/>
      <c r="W92" s="214"/>
    </row>
    <row r="93" spans="1:23" ht="20.100000000000001" customHeight="1" x14ac:dyDescent="0.25">
      <c r="A93" s="23">
        <f>IF('Jeunes Plants'!A93&lt;&gt;"",'Jeunes Plants'!A93,"")</f>
        <v>23821</v>
      </c>
      <c r="B93" s="24" t="str">
        <f>IF('Jeunes Plants'!B93&lt;&gt;"",'Jeunes Plants'!B93,"")</f>
        <v>CANNA CANNOVA</v>
      </c>
      <c r="C93" s="24" t="str">
        <f>IF('Jeunes Plants'!C93&lt;&gt;"",'Jeunes Plants'!C93,"")</f>
        <v>Red golden flame feuille verte</v>
      </c>
      <c r="D93" s="24" t="str">
        <f>IF('Jeunes Plants'!D93&lt;&gt;"",'Jeunes Plants'!D93,"")</f>
        <v>&gt;s03/2026</v>
      </c>
      <c r="E93" s="66" t="str">
        <f>IF('Jeunes Plants'!E93&lt;&gt;"",'Jeunes Plants'!E93,"")</f>
        <v>S</v>
      </c>
      <c r="F93" s="66" t="str">
        <f>IF('Jeunes Plants'!F93&lt;&gt;"",'Jeunes Plants'!F93,"")</f>
        <v>P 0.5L</v>
      </c>
      <c r="G93" s="64">
        <f>IF('Jeunes Plants'!G93&lt;&gt;"",'Jeunes Plants'!G93,"")</f>
        <v>10</v>
      </c>
      <c r="H93" s="66">
        <f>IF('Jeunes Plants'!H93&lt;&gt;"",'Jeunes Plants'!H93,"")</f>
        <v>10</v>
      </c>
      <c r="I93" s="66" t="str">
        <f>IF('Jeunes Plants'!I93&lt;&gt;"",'Jeunes Plants'!I93,"")</f>
        <v>P</v>
      </c>
      <c r="J93" s="64" t="str">
        <f>IF('Jeunes Plants'!J93&lt;&gt;"",'Jeunes Plants'!J93,"")</f>
        <v/>
      </c>
      <c r="K93" s="24" t="str">
        <f>IF('Jeunes Plants'!K93&lt;&gt;"",'Jeunes Plants'!K93,"")</f>
        <v>VILLE</v>
      </c>
      <c r="L93" s="24" t="str">
        <f>IF('Jeunes Plants'!L93&lt;&gt;"",'Jeunes Plants'!L93,"")</f>
        <v>PV</v>
      </c>
      <c r="M93" s="24" t="str">
        <f>IF('Jeunes Plants'!M93&lt;&gt;"",'Jeunes Plants'!M93,"")</f>
        <v/>
      </c>
      <c r="N93" s="24" t="str">
        <f>IF('Jeunes Plants'!N93&lt;&gt;"",'Jeunes Plants'!N93,"")</f>
        <v>PDV</v>
      </c>
      <c r="O93" s="24" t="str">
        <f>IF('Jeunes Plants'!O93&lt;&gt;"",'Jeunes Plants'!O93,"")</f>
        <v>CANNA CANNOVA Red golden flame feuille verte</v>
      </c>
      <c r="P93" s="54">
        <f>IF('Jeunes Plants'!P93&lt;&gt;"",'Jeunes Plants'!P93,"")</f>
        <v>93</v>
      </c>
      <c r="Q93" s="20">
        <f>IF('Jeunes Plants'!R93&lt;&gt;"",'Jeunes Plants'!R93,"")</f>
        <v>0</v>
      </c>
      <c r="R93" s="20">
        <f>IF('Jeunes Plants'!S93&lt;&gt;"",'Jeunes Plants'!S93,"")</f>
        <v>0</v>
      </c>
      <c r="S93" s="236">
        <f>IF('Jeunes Plants'!T93&lt;&gt;"",'Jeunes Plants'!T93,"")</f>
        <v>0</v>
      </c>
      <c r="T93" s="241"/>
      <c r="U93" s="44"/>
      <c r="V93" s="44"/>
      <c r="W93" s="44"/>
    </row>
    <row r="94" spans="1:23" ht="20.100000000000001" customHeight="1" x14ac:dyDescent="0.25">
      <c r="A94" s="125">
        <f>IF('Jeunes Plants'!A94&lt;&gt;"",'Jeunes Plants'!A94,"")</f>
        <v>13950</v>
      </c>
      <c r="B94" s="126" t="str">
        <f>IF('Jeunes Plants'!B94&lt;&gt;"",'Jeunes Plants'!B94,"")</f>
        <v>CANNA CANNOVA</v>
      </c>
      <c r="C94" s="126" t="str">
        <f>IF('Jeunes Plants'!C94&lt;&gt;"",'Jeunes Plants'!C94,"")</f>
        <v>Rose feuille verte</v>
      </c>
      <c r="D94" s="126" t="str">
        <f>IF('Jeunes Plants'!D94&lt;&gt;"",'Jeunes Plants'!D94,"")</f>
        <v>&gt;s03/2026</v>
      </c>
      <c r="E94" s="127" t="str">
        <f>IF('Jeunes Plants'!E94&lt;&gt;"",'Jeunes Plants'!E94,"")</f>
        <v>S</v>
      </c>
      <c r="F94" s="127" t="str">
        <f>IF('Jeunes Plants'!F94&lt;&gt;"",'Jeunes Plants'!F94,"")</f>
        <v>P 0.5L</v>
      </c>
      <c r="G94" s="128">
        <f>IF('Jeunes Plants'!G94&lt;&gt;"",'Jeunes Plants'!G94,"")</f>
        <v>10</v>
      </c>
      <c r="H94" s="127">
        <f>IF('Jeunes Plants'!H94&lt;&gt;"",'Jeunes Plants'!H94,"")</f>
        <v>10</v>
      </c>
      <c r="I94" s="127" t="str">
        <f>IF('Jeunes Plants'!I94&lt;&gt;"",'Jeunes Plants'!I94,"")</f>
        <v>P</v>
      </c>
      <c r="J94" s="128" t="str">
        <f>IF('Jeunes Plants'!J94&lt;&gt;"",'Jeunes Plants'!J94,"")</f>
        <v/>
      </c>
      <c r="K94" s="160" t="str">
        <f>IF('Jeunes Plants'!K94&lt;&gt;"",'Jeunes Plants'!K94,"")</f>
        <v>VILLE</v>
      </c>
      <c r="L94" s="160" t="str">
        <f>IF('Jeunes Plants'!L94&lt;&gt;"",'Jeunes Plants'!L94,"")</f>
        <v>PV</v>
      </c>
      <c r="M94" s="160" t="str">
        <f>IF('Jeunes Plants'!M94&lt;&gt;"",'Jeunes Plants'!M94,"")</f>
        <v/>
      </c>
      <c r="N94" s="160" t="str">
        <f>IF('Jeunes Plants'!N94&lt;&gt;"",'Jeunes Plants'!N94,"")</f>
        <v>PDV</v>
      </c>
      <c r="O94" s="126" t="str">
        <f>IF('Jeunes Plants'!O94&lt;&gt;"",'Jeunes Plants'!O94,"")</f>
        <v>CANNA CANNOVA Rose feuille verte</v>
      </c>
      <c r="P94" s="130">
        <f>IF('Jeunes Plants'!P94&lt;&gt;"",'Jeunes Plants'!P94,"")</f>
        <v>94</v>
      </c>
      <c r="Q94" s="20">
        <f>IF('Jeunes Plants'!R94&lt;&gt;"",'Jeunes Plants'!R94,"")</f>
        <v>0</v>
      </c>
      <c r="R94" s="20">
        <f>IF('Jeunes Plants'!S94&lt;&gt;"",'Jeunes Plants'!S94,"")</f>
        <v>0</v>
      </c>
      <c r="S94" s="236">
        <f>IF('Jeunes Plants'!T94&lt;&gt;"",'Jeunes Plants'!T94,"")</f>
        <v>0</v>
      </c>
      <c r="T94" s="245"/>
      <c r="U94" s="214"/>
      <c r="V94" s="214"/>
      <c r="W94" s="214"/>
    </row>
    <row r="95" spans="1:23" ht="20.100000000000001" customHeight="1" x14ac:dyDescent="0.25">
      <c r="A95" s="23">
        <f>IF('Jeunes Plants'!A95&lt;&gt;"",'Jeunes Plants'!A95,"")</f>
        <v>23382</v>
      </c>
      <c r="B95" s="24" t="str">
        <f>IF('Jeunes Plants'!B95&lt;&gt;"",'Jeunes Plants'!B95,"")</f>
        <v>CANNA CANNOVA</v>
      </c>
      <c r="C95" s="24" t="str">
        <f>IF('Jeunes Plants'!C95&lt;&gt;"",'Jeunes Plants'!C95,"")</f>
        <v>Scarlet feuille verte</v>
      </c>
      <c r="D95" s="24" t="str">
        <f>IF('Jeunes Plants'!D95&lt;&gt;"",'Jeunes Plants'!D95,"")</f>
        <v>&gt;s03/2026</v>
      </c>
      <c r="E95" s="66" t="str">
        <f>IF('Jeunes Plants'!E95&lt;&gt;"",'Jeunes Plants'!E95,"")</f>
        <v>S</v>
      </c>
      <c r="F95" s="66" t="str">
        <f>IF('Jeunes Plants'!F95&lt;&gt;"",'Jeunes Plants'!F95,"")</f>
        <v>P 0.5L</v>
      </c>
      <c r="G95" s="64">
        <f>IF('Jeunes Plants'!G95&lt;&gt;"",'Jeunes Plants'!G95,"")</f>
        <v>10</v>
      </c>
      <c r="H95" s="66">
        <f>IF('Jeunes Plants'!H95&lt;&gt;"",'Jeunes Plants'!H95,"")</f>
        <v>10</v>
      </c>
      <c r="I95" s="66" t="str">
        <f>IF('Jeunes Plants'!I95&lt;&gt;"",'Jeunes Plants'!I95,"")</f>
        <v>P</v>
      </c>
      <c r="J95" s="64" t="str">
        <f>IF('Jeunes Plants'!J95&lt;&gt;"",'Jeunes Plants'!J95,"")</f>
        <v/>
      </c>
      <c r="K95" s="24" t="str">
        <f>IF('Jeunes Plants'!K95&lt;&gt;"",'Jeunes Plants'!K95,"")</f>
        <v>VILLE</v>
      </c>
      <c r="L95" s="24" t="str">
        <f>IF('Jeunes Plants'!L95&lt;&gt;"",'Jeunes Plants'!L95,"")</f>
        <v>PV</v>
      </c>
      <c r="M95" s="24" t="str">
        <f>IF('Jeunes Plants'!M95&lt;&gt;"",'Jeunes Plants'!M95,"")</f>
        <v/>
      </c>
      <c r="N95" s="24" t="str">
        <f>IF('Jeunes Plants'!N95&lt;&gt;"",'Jeunes Plants'!N95,"")</f>
        <v>PDV</v>
      </c>
      <c r="O95" s="24" t="str">
        <f>IF('Jeunes Plants'!O95&lt;&gt;"",'Jeunes Plants'!O95,"")</f>
        <v>CANNA CANNOVA Scarlet feuille verte</v>
      </c>
      <c r="P95" s="54">
        <f>IF('Jeunes Plants'!P95&lt;&gt;"",'Jeunes Plants'!P95,"")</f>
        <v>95</v>
      </c>
      <c r="Q95" s="20">
        <f>IF('Jeunes Plants'!R95&lt;&gt;"",'Jeunes Plants'!R95,"")</f>
        <v>0</v>
      </c>
      <c r="R95" s="20">
        <f>IF('Jeunes Plants'!S95&lt;&gt;"",'Jeunes Plants'!S95,"")</f>
        <v>0</v>
      </c>
      <c r="S95" s="236">
        <f>IF('Jeunes Plants'!T95&lt;&gt;"",'Jeunes Plants'!T95,"")</f>
        <v>0</v>
      </c>
      <c r="T95" s="241"/>
      <c r="U95" s="44"/>
      <c r="V95" s="44"/>
      <c r="W95" s="44"/>
    </row>
    <row r="96" spans="1:23" ht="20.100000000000001" customHeight="1" x14ac:dyDescent="0.25">
      <c r="A96" s="125">
        <f>IF('Jeunes Plants'!A96&lt;&gt;"",'Jeunes Plants'!A96,"")</f>
        <v>13951</v>
      </c>
      <c r="B96" s="126" t="str">
        <f>IF('Jeunes Plants'!B96&lt;&gt;"",'Jeunes Plants'!B96,"")</f>
        <v>CANNA CANNOVA</v>
      </c>
      <c r="C96" s="126" t="str">
        <f>IF('Jeunes Plants'!C96&lt;&gt;"",'Jeunes Plants'!C96,"")</f>
        <v>Yellow feuille verte</v>
      </c>
      <c r="D96" s="126" t="str">
        <f>IF('Jeunes Plants'!D96&lt;&gt;"",'Jeunes Plants'!D96,"")</f>
        <v>&gt;s03/2026</v>
      </c>
      <c r="E96" s="127" t="str">
        <f>IF('Jeunes Plants'!E96&lt;&gt;"",'Jeunes Plants'!E96,"")</f>
        <v>S</v>
      </c>
      <c r="F96" s="127" t="str">
        <f>IF('Jeunes Plants'!F96&lt;&gt;"",'Jeunes Plants'!F96,"")</f>
        <v>P 0.5L</v>
      </c>
      <c r="G96" s="128">
        <f>IF('Jeunes Plants'!G96&lt;&gt;"",'Jeunes Plants'!G96,"")</f>
        <v>10</v>
      </c>
      <c r="H96" s="127">
        <f>IF('Jeunes Plants'!H96&lt;&gt;"",'Jeunes Plants'!H96,"")</f>
        <v>10</v>
      </c>
      <c r="I96" s="127" t="str">
        <f>IF('Jeunes Plants'!I96&lt;&gt;"",'Jeunes Plants'!I96,"")</f>
        <v>P</v>
      </c>
      <c r="J96" s="128" t="str">
        <f>IF('Jeunes Plants'!J96&lt;&gt;"",'Jeunes Plants'!J96,"")</f>
        <v/>
      </c>
      <c r="K96" s="160" t="str">
        <f>IF('Jeunes Plants'!K96&lt;&gt;"",'Jeunes Plants'!K96,"")</f>
        <v>VILLE</v>
      </c>
      <c r="L96" s="160" t="str">
        <f>IF('Jeunes Plants'!L96&lt;&gt;"",'Jeunes Plants'!L96,"")</f>
        <v>PV</v>
      </c>
      <c r="M96" s="160" t="str">
        <f>IF('Jeunes Plants'!M96&lt;&gt;"",'Jeunes Plants'!M96,"")</f>
        <v/>
      </c>
      <c r="N96" s="160" t="str">
        <f>IF('Jeunes Plants'!N96&lt;&gt;"",'Jeunes Plants'!N96,"")</f>
        <v>PDV</v>
      </c>
      <c r="O96" s="126" t="str">
        <f>IF('Jeunes Plants'!O96&lt;&gt;"",'Jeunes Plants'!O96,"")</f>
        <v>CANNA CANNOVA Yellow feuille verte</v>
      </c>
      <c r="P96" s="130">
        <f>IF('Jeunes Plants'!P96&lt;&gt;"",'Jeunes Plants'!P96,"")</f>
        <v>96</v>
      </c>
      <c r="Q96" s="20">
        <f>IF('Jeunes Plants'!R96&lt;&gt;"",'Jeunes Plants'!R96,"")</f>
        <v>0</v>
      </c>
      <c r="R96" s="20">
        <f>IF('Jeunes Plants'!S96&lt;&gt;"",'Jeunes Plants'!S96,"")</f>
        <v>0</v>
      </c>
      <c r="S96" s="236">
        <f>IF('Jeunes Plants'!T96&lt;&gt;"",'Jeunes Plants'!T96,"")</f>
        <v>0</v>
      </c>
      <c r="T96" s="245"/>
      <c r="U96" s="214"/>
      <c r="V96" s="214"/>
      <c r="W96" s="214"/>
    </row>
    <row r="97" spans="1:23" ht="20.100000000000001" customHeight="1" x14ac:dyDescent="0.25">
      <c r="A97" s="23">
        <f>IF('Jeunes Plants'!A97&lt;&gt;"",'Jeunes Plants'!A97,"")</f>
        <v>13952</v>
      </c>
      <c r="B97" s="24" t="str">
        <f>IF('Jeunes Plants'!B97&lt;&gt;"",'Jeunes Plants'!B97,"")</f>
        <v>CANNA CANNOVA</v>
      </c>
      <c r="C97" s="24" t="str">
        <f>IF('Jeunes Plants'!C97&lt;&gt;"",'Jeunes Plants'!C97,"")</f>
        <v>Variés</v>
      </c>
      <c r="D97" s="24" t="str">
        <f>IF('Jeunes Plants'!D97&lt;&gt;"",'Jeunes Plants'!D97,"")</f>
        <v>&gt;s03/2026</v>
      </c>
      <c r="E97" s="66" t="str">
        <f>IF('Jeunes Plants'!E97&lt;&gt;"",'Jeunes Plants'!E97,"")</f>
        <v>S</v>
      </c>
      <c r="F97" s="66" t="str">
        <f>IF('Jeunes Plants'!F97&lt;&gt;"",'Jeunes Plants'!F97,"")</f>
        <v>P 0.5L</v>
      </c>
      <c r="G97" s="64">
        <f>IF('Jeunes Plants'!G97&lt;&gt;"",'Jeunes Plants'!G97,"")</f>
        <v>10</v>
      </c>
      <c r="H97" s="66">
        <f>IF('Jeunes Plants'!H97&lt;&gt;"",'Jeunes Plants'!H97,"")</f>
        <v>10</v>
      </c>
      <c r="I97" s="66" t="str">
        <f>IF('Jeunes Plants'!I97&lt;&gt;"",'Jeunes Plants'!I97,"")</f>
        <v>P</v>
      </c>
      <c r="J97" s="64" t="str">
        <f>IF('Jeunes Plants'!J97&lt;&gt;"",'Jeunes Plants'!J97,"")</f>
        <v/>
      </c>
      <c r="K97" s="24" t="str">
        <f>IF('Jeunes Plants'!K97&lt;&gt;"",'Jeunes Plants'!K97,"")</f>
        <v>VILLE</v>
      </c>
      <c r="L97" s="24" t="str">
        <f>IF('Jeunes Plants'!L97&lt;&gt;"",'Jeunes Plants'!L97,"")</f>
        <v>PV</v>
      </c>
      <c r="M97" s="24" t="str">
        <f>IF('Jeunes Plants'!M97&lt;&gt;"",'Jeunes Plants'!M97,"")</f>
        <v/>
      </c>
      <c r="N97" s="24" t="str">
        <f>IF('Jeunes Plants'!N97&lt;&gt;"",'Jeunes Plants'!N97,"")</f>
        <v>PDV</v>
      </c>
      <c r="O97" s="24" t="str">
        <f>IF('Jeunes Plants'!O97&lt;&gt;"",'Jeunes Plants'!O97,"")</f>
        <v>CANNA CANNOVA Variés</v>
      </c>
      <c r="P97" s="54">
        <f>IF('Jeunes Plants'!P97&lt;&gt;"",'Jeunes Plants'!P97,"")</f>
        <v>97</v>
      </c>
      <c r="Q97" s="20">
        <f>IF('Jeunes Plants'!R97&lt;&gt;"",'Jeunes Plants'!R97,"")</f>
        <v>0</v>
      </c>
      <c r="R97" s="20">
        <f>IF('Jeunes Plants'!S97&lt;&gt;"",'Jeunes Plants'!S97,"")</f>
        <v>0</v>
      </c>
      <c r="S97" s="236">
        <f>IF('Jeunes Plants'!T97&lt;&gt;"",'Jeunes Plants'!T97,"")</f>
        <v>0</v>
      </c>
      <c r="T97" s="241"/>
      <c r="U97" s="44"/>
      <c r="V97" s="44"/>
      <c r="W97" s="44"/>
    </row>
    <row r="98" spans="1:23" ht="20.100000000000001" customHeight="1" x14ac:dyDescent="0.25">
      <c r="A98" s="125">
        <f>IF('Jeunes Plants'!A98&lt;&gt;"",'Jeunes Plants'!A98,"")</f>
        <v>10562</v>
      </c>
      <c r="B98" s="126" t="str">
        <f>IF('Jeunes Plants'!B98&lt;&gt;"",'Jeunes Plants'!B98,"")</f>
        <v>CANNA À SUCRE</v>
      </c>
      <c r="C98" s="126" t="str">
        <f>IF('Jeunes Plants'!C98&lt;&gt;"",'Jeunes Plants'!C98,"")</f>
        <v>Pourpre</v>
      </c>
      <c r="D98" s="126" t="str">
        <f>IF('Jeunes Plants'!D98&lt;&gt;"",'Jeunes Plants'!D98,"")</f>
        <v>&gt;s45/2025</v>
      </c>
      <c r="E98" s="127" t="str">
        <f>IF('Jeunes Plants'!E98&lt;&gt;"",'Jeunes Plants'!E98,"")</f>
        <v>B</v>
      </c>
      <c r="F98" s="127" t="str">
        <f>IF('Jeunes Plants'!F98&lt;&gt;"",'Jeunes Plants'!F98,"")</f>
        <v>P 0.5L</v>
      </c>
      <c r="G98" s="128">
        <f>IF('Jeunes Plants'!G98&lt;&gt;"",'Jeunes Plants'!G98,"")</f>
        <v>10</v>
      </c>
      <c r="H98" s="127" t="str">
        <f>IF('Jeunes Plants'!H98&lt;&gt;"",'Jeunes Plants'!H98,"")</f>
        <v>Q. lim.</v>
      </c>
      <c r="I98" s="127" t="str">
        <f>IF('Jeunes Plants'!I98&lt;&gt;"",'Jeunes Plants'!I98,"")</f>
        <v>Q</v>
      </c>
      <c r="J98" s="128" t="str">
        <f>IF('Jeunes Plants'!J98&lt;&gt;"",'Jeunes Plants'!J98,"")</f>
        <v/>
      </c>
      <c r="K98" s="160" t="str">
        <f>IF('Jeunes Plants'!K98&lt;&gt;"",'Jeunes Plants'!K98,"")</f>
        <v>VILLE</v>
      </c>
      <c r="L98" s="160" t="str">
        <f>IF('Jeunes Plants'!L98&lt;&gt;"",'Jeunes Plants'!L98,"")</f>
        <v>PV</v>
      </c>
      <c r="M98" s="160" t="str">
        <f>IF('Jeunes Plants'!M98&lt;&gt;"",'Jeunes Plants'!M98,"")</f>
        <v/>
      </c>
      <c r="N98" s="160" t="str">
        <f>IF('Jeunes Plants'!N98&lt;&gt;"",'Jeunes Plants'!N98,"")</f>
        <v>PDV</v>
      </c>
      <c r="O98" s="126" t="str">
        <f>IF('Jeunes Plants'!O98&lt;&gt;"",'Jeunes Plants'!O98,"")</f>
        <v>CANNA À SUCRE Pourpre</v>
      </c>
      <c r="P98" s="130">
        <f>IF('Jeunes Plants'!P98&lt;&gt;"",'Jeunes Plants'!P98,"")</f>
        <v>98</v>
      </c>
      <c r="Q98" s="20">
        <f>IF('Jeunes Plants'!R98&lt;&gt;"",'Jeunes Plants'!R98,"")</f>
        <v>0</v>
      </c>
      <c r="R98" s="20">
        <f>IF('Jeunes Plants'!S98&lt;&gt;"",'Jeunes Plants'!S98,"")</f>
        <v>0</v>
      </c>
      <c r="S98" s="236">
        <f>IF('Jeunes Plants'!T98&lt;&gt;"",'Jeunes Plants'!T98,"")</f>
        <v>0</v>
      </c>
      <c r="T98" s="245"/>
      <c r="U98" s="214"/>
      <c r="V98" s="214"/>
      <c r="W98" s="214"/>
    </row>
    <row r="99" spans="1:23" ht="20.100000000000001" customHeight="1" x14ac:dyDescent="0.25">
      <c r="A99" s="23">
        <f>IF('Jeunes Plants'!A99&lt;&gt;"",'Jeunes Plants'!A99,"")</f>
        <v>12447</v>
      </c>
      <c r="B99" s="24" t="str">
        <f>IF('Jeunes Plants'!B99&lt;&gt;"",'Jeunes Plants'!B99,"")</f>
        <v>CANNE DE PROVENCE</v>
      </c>
      <c r="C99" s="24" t="str">
        <f>IF('Jeunes Plants'!C99&lt;&gt;"",'Jeunes Plants'!C99,"")</f>
        <v xml:space="preserve">Variegata </v>
      </c>
      <c r="D99" s="24" t="str">
        <f>IF('Jeunes Plants'!D99&lt;&gt;"",'Jeunes Plants'!D99,"")</f>
        <v>&gt;s05/2026</v>
      </c>
      <c r="E99" s="66" t="str">
        <f>IF('Jeunes Plants'!E99&lt;&gt;"",'Jeunes Plants'!E99,"")</f>
        <v>B</v>
      </c>
      <c r="F99" s="66" t="str">
        <f>IF('Jeunes Plants'!F99&lt;&gt;"",'Jeunes Plants'!F99,"")</f>
        <v>P 0.5L</v>
      </c>
      <c r="G99" s="64">
        <f>IF('Jeunes Plants'!G99&lt;&gt;"",'Jeunes Plants'!G99,"")</f>
        <v>10</v>
      </c>
      <c r="H99" s="66" t="str">
        <f>IF('Jeunes Plants'!H99&lt;&gt;"",'Jeunes Plants'!H99,"")</f>
        <v>Q. lim.</v>
      </c>
      <c r="I99" s="66" t="str">
        <f>IF('Jeunes Plants'!I99&lt;&gt;"",'Jeunes Plants'!I99,"")</f>
        <v>Q</v>
      </c>
      <c r="J99" s="64" t="str">
        <f>IF('Jeunes Plants'!J99&lt;&gt;"",'Jeunes Plants'!J99,"")</f>
        <v/>
      </c>
      <c r="K99" s="24" t="str">
        <f>IF('Jeunes Plants'!K99&lt;&gt;"",'Jeunes Plants'!K99,"")</f>
        <v>VILLE</v>
      </c>
      <c r="L99" s="24" t="str">
        <f>IF('Jeunes Plants'!L99&lt;&gt;"",'Jeunes Plants'!L99,"")</f>
        <v>PV</v>
      </c>
      <c r="M99" s="24" t="str">
        <f>IF('Jeunes Plants'!M99&lt;&gt;"",'Jeunes Plants'!M99,"")</f>
        <v/>
      </c>
      <c r="N99" s="24" t="str">
        <f>IF('Jeunes Plants'!N99&lt;&gt;"",'Jeunes Plants'!N99,"")</f>
        <v>PDV</v>
      </c>
      <c r="O99" s="24" t="str">
        <f>IF('Jeunes Plants'!O99&lt;&gt;"",'Jeunes Plants'!O99,"")</f>
        <v xml:space="preserve">CANNE DE PROVENCE Variegata </v>
      </c>
      <c r="P99" s="54">
        <f>IF('Jeunes Plants'!P99&lt;&gt;"",'Jeunes Plants'!P99,"")</f>
        <v>99</v>
      </c>
      <c r="Q99" s="20">
        <f>IF('Jeunes Plants'!R99&lt;&gt;"",'Jeunes Plants'!R99,"")</f>
        <v>0</v>
      </c>
      <c r="R99" s="20">
        <f>IF('Jeunes Plants'!S99&lt;&gt;"",'Jeunes Plants'!S99,"")</f>
        <v>0</v>
      </c>
      <c r="S99" s="236">
        <f>IF('Jeunes Plants'!T99&lt;&gt;"",'Jeunes Plants'!T99,"")</f>
        <v>0</v>
      </c>
      <c r="T99" s="241"/>
      <c r="U99" s="44"/>
      <c r="V99" s="44"/>
      <c r="W99" s="44"/>
    </row>
    <row r="100" spans="1:23" ht="20.100000000000001" customHeight="1" x14ac:dyDescent="0.25">
      <c r="A100" s="125">
        <f>IF('Jeunes Plants'!A100&lt;&gt;"",'Jeunes Plants'!A100,"")</f>
        <v>12714</v>
      </c>
      <c r="B100" s="126" t="str">
        <f>IF('Jeunes Plants'!B100&lt;&gt;"",'Jeunes Plants'!B100,"")</f>
        <v>CASSIA</v>
      </c>
      <c r="C100" s="126" t="str">
        <f>IF('Jeunes Plants'!C100&lt;&gt;"",'Jeunes Plants'!C100,"")</f>
        <v>didymobotrya</v>
      </c>
      <c r="D100" s="126" t="str">
        <f>IF('Jeunes Plants'!D100&lt;&gt;"",'Jeunes Plants'!D100,"")</f>
        <v>&gt;s49/2025</v>
      </c>
      <c r="E100" s="127" t="str">
        <f>IF('Jeunes Plants'!E100&lt;&gt;"",'Jeunes Plants'!E100,"")</f>
        <v>S</v>
      </c>
      <c r="F100" s="127" t="str">
        <f>IF('Jeunes Plants'!F100&lt;&gt;"",'Jeunes Plants'!F100,"")</f>
        <v>P 0.5L</v>
      </c>
      <c r="G100" s="128">
        <f>IF('Jeunes Plants'!G100&lt;&gt;"",'Jeunes Plants'!G100,"")</f>
        <v>10</v>
      </c>
      <c r="H100" s="127" t="str">
        <f>IF('Jeunes Plants'!H100&lt;&gt;"",'Jeunes Plants'!H100,"")</f>
        <v>Q. lim.</v>
      </c>
      <c r="I100" s="127" t="str">
        <f>IF('Jeunes Plants'!I100&lt;&gt;"",'Jeunes Plants'!I100,"")</f>
        <v>Q</v>
      </c>
      <c r="J100" s="128" t="str">
        <f>IF('Jeunes Plants'!J100&lt;&gt;"",'Jeunes Plants'!J100,"")</f>
        <v/>
      </c>
      <c r="K100" s="160" t="str">
        <f>IF('Jeunes Plants'!K100&lt;&gt;"",'Jeunes Plants'!K100,"")</f>
        <v>VILLE</v>
      </c>
      <c r="L100" s="160" t="str">
        <f>IF('Jeunes Plants'!L100&lt;&gt;"",'Jeunes Plants'!L100,"")</f>
        <v>PV</v>
      </c>
      <c r="M100" s="160" t="str">
        <f>IF('Jeunes Plants'!M100&lt;&gt;"",'Jeunes Plants'!M100,"")</f>
        <v/>
      </c>
      <c r="N100" s="160" t="str">
        <f>IF('Jeunes Plants'!N100&lt;&gt;"",'Jeunes Plants'!N100,"")</f>
        <v>PDV</v>
      </c>
      <c r="O100" s="126" t="str">
        <f>IF('Jeunes Plants'!O100&lt;&gt;"",'Jeunes Plants'!O100,"")</f>
        <v>CASSIA didymobotrya</v>
      </c>
      <c r="P100" s="130">
        <f>IF('Jeunes Plants'!P100&lt;&gt;"",'Jeunes Plants'!P100,"")</f>
        <v>100</v>
      </c>
      <c r="Q100" s="20">
        <f>IF('Jeunes Plants'!R100&lt;&gt;"",'Jeunes Plants'!R100,"")</f>
        <v>0</v>
      </c>
      <c r="R100" s="20">
        <f>IF('Jeunes Plants'!S100&lt;&gt;"",'Jeunes Plants'!S100,"")</f>
        <v>0</v>
      </c>
      <c r="S100" s="236">
        <f>IF('Jeunes Plants'!T100&lt;&gt;"",'Jeunes Plants'!T100,"")</f>
        <v>0</v>
      </c>
      <c r="T100" s="245"/>
      <c r="U100" s="214"/>
      <c r="V100" s="214"/>
      <c r="W100" s="214"/>
    </row>
    <row r="101" spans="1:23" ht="20.100000000000001" customHeight="1" x14ac:dyDescent="0.25">
      <c r="A101" s="23">
        <f>IF('Jeunes Plants'!A101&lt;&gt;"",'Jeunes Plants'!A101,"")</f>
        <v>12240</v>
      </c>
      <c r="B101" s="24" t="str">
        <f>IF('Jeunes Plants'!B101&lt;&gt;"",'Jeunes Plants'!B101,"")</f>
        <v>CHOU DECORATIF</v>
      </c>
      <c r="C101" s="24" t="str">
        <f>IF('Jeunes Plants'!C101&lt;&gt;"",'Jeunes Plants'!C101,"")</f>
        <v>Popof</v>
      </c>
      <c r="D101" s="24" t="str">
        <f>IF('Jeunes Plants'!D101&lt;&gt;"",'Jeunes Plants'!D101,"")</f>
        <v>&gt;s45/2025</v>
      </c>
      <c r="E101" s="66" t="str">
        <f>IF('Jeunes Plants'!E101&lt;&gt;"",'Jeunes Plants'!E101,"")</f>
        <v>B</v>
      </c>
      <c r="F101" s="66" t="str">
        <f>IF('Jeunes Plants'!F101&lt;&gt;"",'Jeunes Plants'!F101,"")</f>
        <v>P 0.5L</v>
      </c>
      <c r="G101" s="64">
        <f>IF('Jeunes Plants'!G101&lt;&gt;"",'Jeunes Plants'!G101,"")</f>
        <v>10</v>
      </c>
      <c r="H101" s="66" t="str">
        <f>IF('Jeunes Plants'!H101&lt;&gt;"",'Jeunes Plants'!H101,"")</f>
        <v>Q. lim.</v>
      </c>
      <c r="I101" s="66" t="str">
        <f>IF('Jeunes Plants'!I101&lt;&gt;"",'Jeunes Plants'!I101,"")</f>
        <v>Q</v>
      </c>
      <c r="J101" s="64" t="str">
        <f>IF('Jeunes Plants'!J101&lt;&gt;"",'Jeunes Plants'!J101,"")</f>
        <v/>
      </c>
      <c r="K101" s="24" t="str">
        <f>IF('Jeunes Plants'!K101&lt;&gt;"",'Jeunes Plants'!K101,"")</f>
        <v>VILLE</v>
      </c>
      <c r="L101" s="24" t="str">
        <f>IF('Jeunes Plants'!L101&lt;&gt;"",'Jeunes Plants'!L101,"")</f>
        <v>PV</v>
      </c>
      <c r="M101" s="24" t="str">
        <f>IF('Jeunes Plants'!M101&lt;&gt;"",'Jeunes Plants'!M101,"")</f>
        <v/>
      </c>
      <c r="N101" s="24" t="str">
        <f>IF('Jeunes Plants'!N101&lt;&gt;"",'Jeunes Plants'!N101,"")</f>
        <v>PDV</v>
      </c>
      <c r="O101" s="24" t="str">
        <f>IF('Jeunes Plants'!O101&lt;&gt;"",'Jeunes Plants'!O101,"")</f>
        <v>CHOU DECORATIF Popof</v>
      </c>
      <c r="P101" s="54">
        <f>IF('Jeunes Plants'!P101&lt;&gt;"",'Jeunes Plants'!P101,"")</f>
        <v>101</v>
      </c>
      <c r="Q101" s="20">
        <f>IF('Jeunes Plants'!R101&lt;&gt;"",'Jeunes Plants'!R101,"")</f>
        <v>0</v>
      </c>
      <c r="R101" s="20">
        <f>IF('Jeunes Plants'!S101&lt;&gt;"",'Jeunes Plants'!S101,"")</f>
        <v>0</v>
      </c>
      <c r="S101" s="236">
        <f>IF('Jeunes Plants'!T101&lt;&gt;"",'Jeunes Plants'!T101,"")</f>
        <v>0</v>
      </c>
      <c r="T101" s="241"/>
      <c r="U101" s="44"/>
      <c r="V101" s="44"/>
      <c r="W101" s="44"/>
    </row>
    <row r="102" spans="1:23" ht="20.100000000000001" customHeight="1" x14ac:dyDescent="0.25">
      <c r="A102" s="125">
        <f>IF('Jeunes Plants'!A102&lt;&gt;"",'Jeunes Plants'!A102,"")</f>
        <v>12445</v>
      </c>
      <c r="B102" s="126" t="str">
        <f>IF('Jeunes Plants'!B102&lt;&gt;"",'Jeunes Plants'!B102,"")</f>
        <v>COLOCASIA ESCULENTA</v>
      </c>
      <c r="C102" s="126" t="str">
        <f>IF('Jeunes Plants'!C102&lt;&gt;"",'Jeunes Plants'!C102,"")</f>
        <v>Black magic</v>
      </c>
      <c r="D102" s="126" t="str">
        <f>IF('Jeunes Plants'!D102&lt;&gt;"",'Jeunes Plants'!D102,"")</f>
        <v>&gt;s45/2025</v>
      </c>
      <c r="E102" s="127" t="str">
        <f>IF('Jeunes Plants'!E102&lt;&gt;"",'Jeunes Plants'!E102,"")</f>
        <v>B</v>
      </c>
      <c r="F102" s="127" t="str">
        <f>IF('Jeunes Plants'!F102&lt;&gt;"",'Jeunes Plants'!F102,"")</f>
        <v>P 0.5L</v>
      </c>
      <c r="G102" s="128">
        <f>IF('Jeunes Plants'!G102&lt;&gt;"",'Jeunes Plants'!G102,"")</f>
        <v>10</v>
      </c>
      <c r="H102" s="127" t="str">
        <f>IF('Jeunes Plants'!H102&lt;&gt;"",'Jeunes Plants'!H102,"")</f>
        <v>Q. lim.</v>
      </c>
      <c r="I102" s="127" t="str">
        <f>IF('Jeunes Plants'!I102&lt;&gt;"",'Jeunes Plants'!I102,"")</f>
        <v>P</v>
      </c>
      <c r="J102" s="128" t="str">
        <f>IF('Jeunes Plants'!J102&lt;&gt;"",'Jeunes Plants'!J102,"")</f>
        <v/>
      </c>
      <c r="K102" s="160" t="str">
        <f>IF('Jeunes Plants'!K102&lt;&gt;"",'Jeunes Plants'!K102,"")</f>
        <v>VILLE</v>
      </c>
      <c r="L102" s="160" t="str">
        <f>IF('Jeunes Plants'!L102&lt;&gt;"",'Jeunes Plants'!L102,"")</f>
        <v>PV</v>
      </c>
      <c r="M102" s="160" t="str">
        <f>IF('Jeunes Plants'!M102&lt;&gt;"",'Jeunes Plants'!M102,"")</f>
        <v/>
      </c>
      <c r="N102" s="160" t="str">
        <f>IF('Jeunes Plants'!N102&lt;&gt;"",'Jeunes Plants'!N102,"")</f>
        <v>PDV</v>
      </c>
      <c r="O102" s="126" t="str">
        <f>IF('Jeunes Plants'!O102&lt;&gt;"",'Jeunes Plants'!O102,"")</f>
        <v>COLOCASIA ESCULENTA Black magic</v>
      </c>
      <c r="P102" s="130">
        <f>IF('Jeunes Plants'!P102&lt;&gt;"",'Jeunes Plants'!P102,"")</f>
        <v>102</v>
      </c>
      <c r="Q102" s="20">
        <f>IF('Jeunes Plants'!R102&lt;&gt;"",'Jeunes Plants'!R102,"")</f>
        <v>0</v>
      </c>
      <c r="R102" s="20">
        <f>IF('Jeunes Plants'!S102&lt;&gt;"",'Jeunes Plants'!S102,"")</f>
        <v>0</v>
      </c>
      <c r="S102" s="236">
        <f>IF('Jeunes Plants'!T102&lt;&gt;"",'Jeunes Plants'!T102,"")</f>
        <v>0</v>
      </c>
      <c r="T102" s="245"/>
      <c r="U102" s="214"/>
      <c r="V102" s="214"/>
      <c r="W102" s="214"/>
    </row>
    <row r="103" spans="1:23" ht="20.100000000000001" customHeight="1" x14ac:dyDescent="0.25">
      <c r="A103" s="23">
        <f>IF('Jeunes Plants'!A103&lt;&gt;"",'Jeunes Plants'!A103,"")</f>
        <v>14289</v>
      </c>
      <c r="B103" s="24" t="str">
        <f>IF('Jeunes Plants'!B103&lt;&gt;"",'Jeunes Plants'!B103,"")</f>
        <v>CORDYLINE</v>
      </c>
      <c r="C103" s="24" t="str">
        <f>IF('Jeunes Plants'!C103&lt;&gt;"",'Jeunes Plants'!C103,"")</f>
        <v xml:space="preserve">Cherry Sensation </v>
      </c>
      <c r="D103" s="24" t="str">
        <f>IF('Jeunes Plants'!D103&lt;&gt;"",'Jeunes Plants'!D103,"")</f>
        <v/>
      </c>
      <c r="E103" s="66" t="str">
        <f>IF('Jeunes Plants'!E103&lt;&gt;"",'Jeunes Plants'!E103,"")</f>
        <v>B</v>
      </c>
      <c r="F103" s="66" t="str">
        <f>IF('Jeunes Plants'!F103&lt;&gt;"",'Jeunes Plants'!F103,"")</f>
        <v>P 1L</v>
      </c>
      <c r="G103" s="64">
        <f>IF('Jeunes Plants'!G103&lt;&gt;"",'Jeunes Plants'!G103,"")</f>
        <v>10</v>
      </c>
      <c r="H103" s="66" t="str">
        <f>IF('Jeunes Plants'!H103&lt;&gt;"",'Jeunes Plants'!H103,"")</f>
        <v>Q. lim.</v>
      </c>
      <c r="I103" s="66" t="str">
        <f>IF('Jeunes Plants'!I103&lt;&gt;"",'Jeunes Plants'!I103,"")</f>
        <v>Y</v>
      </c>
      <c r="J103" s="64" t="str">
        <f>IF('Jeunes Plants'!J103&lt;&gt;"",'Jeunes Plants'!J103,"")</f>
        <v/>
      </c>
      <c r="K103" s="24" t="str">
        <f>IF('Jeunes Plants'!K103&lt;&gt;"",'Jeunes Plants'!K103,"")</f>
        <v>VILLE</v>
      </c>
      <c r="L103" s="24" t="str">
        <f>IF('Jeunes Plants'!L103&lt;&gt;"",'Jeunes Plants'!L103,"")</f>
        <v>PV</v>
      </c>
      <c r="M103" s="24" t="str">
        <f>IF('Jeunes Plants'!M103&lt;&gt;"",'Jeunes Plants'!M103,"")</f>
        <v/>
      </c>
      <c r="N103" s="24" t="str">
        <f>IF('Jeunes Plants'!N103&lt;&gt;"",'Jeunes Plants'!N103,"")</f>
        <v>PDV</v>
      </c>
      <c r="O103" s="24" t="str">
        <f>IF('Jeunes Plants'!O103&lt;&gt;"",'Jeunes Plants'!O103,"")</f>
        <v xml:space="preserve">CORDYLINE Cherry Sensation </v>
      </c>
      <c r="P103" s="54">
        <f>IF('Jeunes Plants'!P103&lt;&gt;"",'Jeunes Plants'!P103,"")</f>
        <v>103</v>
      </c>
      <c r="Q103" s="20">
        <f>IF('Jeunes Plants'!R103&lt;&gt;"",'Jeunes Plants'!R103,"")</f>
        <v>0</v>
      </c>
      <c r="R103" s="20">
        <f>IF('Jeunes Plants'!S103&lt;&gt;"",'Jeunes Plants'!S103,"")</f>
        <v>0</v>
      </c>
      <c r="S103" s="236">
        <f>IF('Jeunes Plants'!T103&lt;&gt;"",'Jeunes Plants'!T103,"")</f>
        <v>0</v>
      </c>
      <c r="T103" s="241"/>
      <c r="U103" s="44"/>
      <c r="V103" s="44"/>
      <c r="W103" s="44"/>
    </row>
    <row r="104" spans="1:23" ht="20.100000000000001" customHeight="1" x14ac:dyDescent="0.25">
      <c r="A104" s="125">
        <f>IF('Jeunes Plants'!A104&lt;&gt;"",'Jeunes Plants'!A104,"")</f>
        <v>14334</v>
      </c>
      <c r="B104" s="126" t="str">
        <f>IF('Jeunes Plants'!B104&lt;&gt;"",'Jeunes Plants'!B104,"")</f>
        <v>CORDYLINE</v>
      </c>
      <c r="C104" s="126" t="str">
        <f>IF('Jeunes Plants'!C104&lt;&gt;"",'Jeunes Plants'!C104,"")</f>
        <v xml:space="preserve">Red star </v>
      </c>
      <c r="D104" s="126" t="str">
        <f>IF('Jeunes Plants'!D104&lt;&gt;"",'Jeunes Plants'!D104,"")</f>
        <v/>
      </c>
      <c r="E104" s="127" t="str">
        <f>IF('Jeunes Plants'!E104&lt;&gt;"",'Jeunes Plants'!E104,"")</f>
        <v>B</v>
      </c>
      <c r="F104" s="127" t="str">
        <f>IF('Jeunes Plants'!F104&lt;&gt;"",'Jeunes Plants'!F104,"")</f>
        <v>P 1L</v>
      </c>
      <c r="G104" s="128">
        <f>IF('Jeunes Plants'!G104&lt;&gt;"",'Jeunes Plants'!G104,"")</f>
        <v>10</v>
      </c>
      <c r="H104" s="127" t="str">
        <f>IF('Jeunes Plants'!H104&lt;&gt;"",'Jeunes Plants'!H104,"")</f>
        <v>Q. lim.</v>
      </c>
      <c r="I104" s="127" t="str">
        <f>IF('Jeunes Plants'!I104&lt;&gt;"",'Jeunes Plants'!I104,"")</f>
        <v>Y</v>
      </c>
      <c r="J104" s="128" t="str">
        <f>IF('Jeunes Plants'!J104&lt;&gt;"",'Jeunes Plants'!J104,"")</f>
        <v/>
      </c>
      <c r="K104" s="160" t="str">
        <f>IF('Jeunes Plants'!K104&lt;&gt;"",'Jeunes Plants'!K104,"")</f>
        <v>VILLE</v>
      </c>
      <c r="L104" s="160" t="str">
        <f>IF('Jeunes Plants'!L104&lt;&gt;"",'Jeunes Plants'!L104,"")</f>
        <v>PV</v>
      </c>
      <c r="M104" s="160" t="str">
        <f>IF('Jeunes Plants'!M104&lt;&gt;"",'Jeunes Plants'!M104,"")</f>
        <v/>
      </c>
      <c r="N104" s="160" t="str">
        <f>IF('Jeunes Plants'!N104&lt;&gt;"",'Jeunes Plants'!N104,"")</f>
        <v>PDV</v>
      </c>
      <c r="O104" s="126" t="str">
        <f>IF('Jeunes Plants'!O104&lt;&gt;"",'Jeunes Plants'!O104,"")</f>
        <v xml:space="preserve">CORDYLINE Red star </v>
      </c>
      <c r="P104" s="130">
        <f>IF('Jeunes Plants'!P104&lt;&gt;"",'Jeunes Plants'!P104,"")</f>
        <v>104</v>
      </c>
      <c r="Q104" s="20">
        <f>IF('Jeunes Plants'!R104&lt;&gt;"",'Jeunes Plants'!R104,"")</f>
        <v>0</v>
      </c>
      <c r="R104" s="20">
        <f>IF('Jeunes Plants'!S104&lt;&gt;"",'Jeunes Plants'!S104,"")</f>
        <v>0</v>
      </c>
      <c r="S104" s="236">
        <f>IF('Jeunes Plants'!T104&lt;&gt;"",'Jeunes Plants'!T104,"")</f>
        <v>0</v>
      </c>
      <c r="T104" s="245"/>
      <c r="U104" s="214"/>
      <c r="V104" s="214"/>
      <c r="W104" s="214"/>
    </row>
    <row r="105" spans="1:23" ht="20.100000000000001" customHeight="1" x14ac:dyDescent="0.25">
      <c r="A105" s="23">
        <f>IF('Jeunes Plants'!A105&lt;&gt;"",'Jeunes Plants'!A105,"")</f>
        <v>13619</v>
      </c>
      <c r="B105" s="24" t="str">
        <f>IF('Jeunes Plants'!B105&lt;&gt;"",'Jeunes Plants'!B105,"")</f>
        <v>CORDYLINE</v>
      </c>
      <c r="C105" s="24" t="str">
        <f>IF('Jeunes Plants'!C105&lt;&gt;"",'Jeunes Plants'!C105,"")</f>
        <v xml:space="preserve">Torbay dazzler </v>
      </c>
      <c r="D105" s="24" t="str">
        <f>IF('Jeunes Plants'!D105&lt;&gt;"",'Jeunes Plants'!D105,"")</f>
        <v/>
      </c>
      <c r="E105" s="66" t="str">
        <f>IF('Jeunes Plants'!E105&lt;&gt;"",'Jeunes Plants'!E105,"")</f>
        <v>B</v>
      </c>
      <c r="F105" s="66" t="str">
        <f>IF('Jeunes Plants'!F105&lt;&gt;"",'Jeunes Plants'!F105,"")</f>
        <v>P 1L</v>
      </c>
      <c r="G105" s="64">
        <f>IF('Jeunes Plants'!G105&lt;&gt;"",'Jeunes Plants'!G105,"")</f>
        <v>10</v>
      </c>
      <c r="H105" s="66" t="str">
        <f>IF('Jeunes Plants'!H105&lt;&gt;"",'Jeunes Plants'!H105,"")</f>
        <v>Q. lim.</v>
      </c>
      <c r="I105" s="66" t="str">
        <f>IF('Jeunes Plants'!I105&lt;&gt;"",'Jeunes Plants'!I105,"")</f>
        <v>Y</v>
      </c>
      <c r="J105" s="64" t="str">
        <f>IF('Jeunes Plants'!J105&lt;&gt;"",'Jeunes Plants'!J105,"")</f>
        <v/>
      </c>
      <c r="K105" s="24" t="str">
        <f>IF('Jeunes Plants'!K105&lt;&gt;"",'Jeunes Plants'!K105,"")</f>
        <v>VILLE</v>
      </c>
      <c r="L105" s="24" t="str">
        <f>IF('Jeunes Plants'!L105&lt;&gt;"",'Jeunes Plants'!L105,"")</f>
        <v>PV</v>
      </c>
      <c r="M105" s="24" t="str">
        <f>IF('Jeunes Plants'!M105&lt;&gt;"",'Jeunes Plants'!M105,"")</f>
        <v/>
      </c>
      <c r="N105" s="24" t="str">
        <f>IF('Jeunes Plants'!N105&lt;&gt;"",'Jeunes Plants'!N105,"")</f>
        <v>PDV</v>
      </c>
      <c r="O105" s="24" t="str">
        <f>IF('Jeunes Plants'!O105&lt;&gt;"",'Jeunes Plants'!O105,"")</f>
        <v xml:space="preserve">CORDYLINE Torbay dazzler </v>
      </c>
      <c r="P105" s="54">
        <f>IF('Jeunes Plants'!P105&lt;&gt;"",'Jeunes Plants'!P105,"")</f>
        <v>105</v>
      </c>
      <c r="Q105" s="20">
        <f>IF('Jeunes Plants'!R105&lt;&gt;"",'Jeunes Plants'!R105,"")</f>
        <v>0</v>
      </c>
      <c r="R105" s="20">
        <f>IF('Jeunes Plants'!S105&lt;&gt;"",'Jeunes Plants'!S105,"")</f>
        <v>0</v>
      </c>
      <c r="S105" s="236">
        <f>IF('Jeunes Plants'!T105&lt;&gt;"",'Jeunes Plants'!T105,"")</f>
        <v>0</v>
      </c>
      <c r="T105" s="241"/>
      <c r="U105" s="44"/>
      <c r="V105" s="44"/>
      <c r="W105" s="44"/>
    </row>
    <row r="106" spans="1:23" ht="20.100000000000001" customHeight="1" x14ac:dyDescent="0.25">
      <c r="A106" s="125">
        <f>IF('Jeunes Plants'!A106&lt;&gt;"",'Jeunes Plants'!A106,"")</f>
        <v>25140</v>
      </c>
      <c r="B106" s="126" t="str">
        <f>IF('Jeunes Plants'!B106&lt;&gt;"",'Jeunes Plants'!B106,"")</f>
        <v>EUPHORBIA</v>
      </c>
      <c r="C106" s="126" t="str">
        <f>IF('Jeunes Plants'!C106&lt;&gt;"",'Jeunes Plants'!C106,"")</f>
        <v>Variées</v>
      </c>
      <c r="D106" s="126" t="str">
        <f>IF('Jeunes Plants'!D106&lt;&gt;"",'Jeunes Plants'!D106,"")</f>
        <v>&gt;s49/2025</v>
      </c>
      <c r="E106" s="127" t="str">
        <f>IF('Jeunes Plants'!E106&lt;&gt;"",'Jeunes Plants'!E106,"")</f>
        <v>B</v>
      </c>
      <c r="F106" s="127" t="str">
        <f>IF('Jeunes Plants'!F106&lt;&gt;"",'Jeunes Plants'!F106,"")</f>
        <v>P 0.5L</v>
      </c>
      <c r="G106" s="128">
        <f>IF('Jeunes Plants'!G106&lt;&gt;"",'Jeunes Plants'!G106,"")</f>
        <v>10</v>
      </c>
      <c r="H106" s="127" t="str">
        <f>IF('Jeunes Plants'!H106&lt;&gt;"",'Jeunes Plants'!H106,"")</f>
        <v>Q. lim.</v>
      </c>
      <c r="I106" s="127" t="str">
        <f>IF('Jeunes Plants'!I106&lt;&gt;"",'Jeunes Plants'!I106,"")</f>
        <v>P</v>
      </c>
      <c r="J106" s="128" t="str">
        <f>IF('Jeunes Plants'!J106&lt;&gt;"",'Jeunes Plants'!J106,"")</f>
        <v/>
      </c>
      <c r="K106" s="160" t="str">
        <f>IF('Jeunes Plants'!K106&lt;&gt;"",'Jeunes Plants'!K106,"")</f>
        <v>VILLE</v>
      </c>
      <c r="L106" s="160" t="str">
        <f>IF('Jeunes Plants'!L106&lt;&gt;"",'Jeunes Plants'!L106,"")</f>
        <v>PV</v>
      </c>
      <c r="M106" s="160" t="str">
        <f>IF('Jeunes Plants'!M106&lt;&gt;"",'Jeunes Plants'!M106,"")</f>
        <v/>
      </c>
      <c r="N106" s="160" t="str">
        <f>IF('Jeunes Plants'!N106&lt;&gt;"",'Jeunes Plants'!N106,"")</f>
        <v>PDV</v>
      </c>
      <c r="O106" s="126" t="str">
        <f>IF('Jeunes Plants'!O106&lt;&gt;"",'Jeunes Plants'!O106,"")</f>
        <v>EUPHORBIA Variées</v>
      </c>
      <c r="P106" s="130">
        <f>IF('Jeunes Plants'!P106&lt;&gt;"",'Jeunes Plants'!P106,"")</f>
        <v>106</v>
      </c>
      <c r="Q106" s="20">
        <f>IF('Jeunes Plants'!R106&lt;&gt;"",'Jeunes Plants'!R106,"")</f>
        <v>0</v>
      </c>
      <c r="R106" s="20">
        <f>IF('Jeunes Plants'!S106&lt;&gt;"",'Jeunes Plants'!S106,"")</f>
        <v>0</v>
      </c>
      <c r="S106" s="236">
        <f>IF('Jeunes Plants'!T106&lt;&gt;"",'Jeunes Plants'!T106,"")</f>
        <v>0</v>
      </c>
      <c r="T106" s="245"/>
      <c r="U106" s="214"/>
      <c r="V106" s="214"/>
      <c r="W106" s="214"/>
    </row>
    <row r="107" spans="1:23" ht="20.100000000000001" customHeight="1" x14ac:dyDescent="0.25">
      <c r="A107" s="23">
        <f>IF('Jeunes Plants'!A107&lt;&gt;"",'Jeunes Plants'!A107,"")</f>
        <v>26744</v>
      </c>
      <c r="B107" s="24" t="str">
        <f>IF('Jeunes Plants'!B107&lt;&gt;"",'Jeunes Plants'!B107,"")</f>
        <v>EUPHORBIA MILII</v>
      </c>
      <c r="C107" s="24" t="str">
        <f>IF('Jeunes Plants'!C107&lt;&gt;"",'Jeunes Plants'!C107,"")</f>
        <v>Maxi Olympia</v>
      </c>
      <c r="D107" s="24" t="str">
        <f>IF('Jeunes Plants'!D107&lt;&gt;"",'Jeunes Plants'!D107,"")</f>
        <v>&gt;s07/2026</v>
      </c>
      <c r="E107" s="66" t="str">
        <f>IF('Jeunes Plants'!E107&lt;&gt;"",'Jeunes Plants'!E107,"")</f>
        <v/>
      </c>
      <c r="F107" s="66" t="str">
        <f>IF('Jeunes Plants'!F107&lt;&gt;"",'Jeunes Plants'!F107,"")</f>
        <v>P 0.5L</v>
      </c>
      <c r="G107" s="64">
        <f>IF('Jeunes Plants'!G107&lt;&gt;"",'Jeunes Plants'!G107,"")</f>
        <v>10</v>
      </c>
      <c r="H107" s="66" t="str">
        <f>IF('Jeunes Plants'!H107&lt;&gt;"",'Jeunes Plants'!H107,"")</f>
        <v>Q. lim.</v>
      </c>
      <c r="I107" s="66" t="str">
        <f>IF('Jeunes Plants'!I107&lt;&gt;"",'Jeunes Plants'!I107,"")</f>
        <v>P</v>
      </c>
      <c r="J107" s="64" t="str">
        <f>IF('Jeunes Plants'!J107&lt;&gt;"",'Jeunes Plants'!J107,"")</f>
        <v/>
      </c>
      <c r="K107" s="24" t="str">
        <f>IF('Jeunes Plants'!K107&lt;&gt;"",'Jeunes Plants'!K107,"")</f>
        <v>VILLE</v>
      </c>
      <c r="L107" s="24" t="str">
        <f>IF('Jeunes Plants'!L107&lt;&gt;"",'Jeunes Plants'!L107,"")</f>
        <v>PV</v>
      </c>
      <c r="M107" s="24" t="str">
        <f>IF('Jeunes Plants'!M107&lt;&gt;"",'Jeunes Plants'!M107,"")</f>
        <v>NEW</v>
      </c>
      <c r="N107" s="24" t="str">
        <f>IF('Jeunes Plants'!N107&lt;&gt;"",'Jeunes Plants'!N107,"")</f>
        <v>PDV</v>
      </c>
      <c r="O107" s="24" t="str">
        <f>IF('Jeunes Plants'!O107&lt;&gt;"",'Jeunes Plants'!O107,"")</f>
        <v>EUPHORBIA MILII Maxi Olympia</v>
      </c>
      <c r="P107" s="54">
        <f>IF('Jeunes Plants'!P107&lt;&gt;"",'Jeunes Plants'!P107,"")</f>
        <v>107</v>
      </c>
      <c r="Q107" s="20">
        <f>IF('Jeunes Plants'!R107&lt;&gt;"",'Jeunes Plants'!R107,"")</f>
        <v>0</v>
      </c>
      <c r="R107" s="20">
        <f>IF('Jeunes Plants'!S107&lt;&gt;"",'Jeunes Plants'!S107,"")</f>
        <v>0</v>
      </c>
      <c r="S107" s="236">
        <f>IF('Jeunes Plants'!T107&lt;&gt;"",'Jeunes Plants'!T107,"")</f>
        <v>0</v>
      </c>
      <c r="T107" s="241"/>
      <c r="U107" s="44"/>
      <c r="V107" s="44"/>
      <c r="W107" s="44"/>
    </row>
    <row r="108" spans="1:23" ht="20.100000000000001" customHeight="1" x14ac:dyDescent="0.25">
      <c r="A108" s="125">
        <f>IF('Jeunes Plants'!A108&lt;&gt;"",'Jeunes Plants'!A108,"")</f>
        <v>25141</v>
      </c>
      <c r="B108" s="126" t="str">
        <f>IF('Jeunes Plants'!B108&lt;&gt;"",'Jeunes Plants'!B108,"")</f>
        <v>FATSIA JAPONICA</v>
      </c>
      <c r="C108" s="126" t="str">
        <f>IF('Jeunes Plants'!C108&lt;&gt;"",'Jeunes Plants'!C108,"")</f>
        <v>Spider's web</v>
      </c>
      <c r="D108" s="126" t="str">
        <f>IF('Jeunes Plants'!D108&lt;&gt;"",'Jeunes Plants'!D108,"")</f>
        <v>&gt;s49/2025</v>
      </c>
      <c r="E108" s="127" t="str">
        <f>IF('Jeunes Plants'!E108&lt;&gt;"",'Jeunes Plants'!E108,"")</f>
        <v>B</v>
      </c>
      <c r="F108" s="127" t="str">
        <f>IF('Jeunes Plants'!F108&lt;&gt;"",'Jeunes Plants'!F108,"")</f>
        <v>P 0.5L</v>
      </c>
      <c r="G108" s="128">
        <f>IF('Jeunes Plants'!G108&lt;&gt;"",'Jeunes Plants'!G108,"")</f>
        <v>10</v>
      </c>
      <c r="H108" s="127" t="str">
        <f>IF('Jeunes Plants'!H108&lt;&gt;"",'Jeunes Plants'!H108,"")</f>
        <v>Q. lim.</v>
      </c>
      <c r="I108" s="127" t="str">
        <f>IF('Jeunes Plants'!I108&lt;&gt;"",'Jeunes Plants'!I108,"")</f>
        <v>P</v>
      </c>
      <c r="J108" s="128" t="str">
        <f>IF('Jeunes Plants'!J108&lt;&gt;"",'Jeunes Plants'!J108,"")</f>
        <v/>
      </c>
      <c r="K108" s="160" t="str">
        <f>IF('Jeunes Plants'!K108&lt;&gt;"",'Jeunes Plants'!K108,"")</f>
        <v>VILLE</v>
      </c>
      <c r="L108" s="160" t="str">
        <f>IF('Jeunes Plants'!L108&lt;&gt;"",'Jeunes Plants'!L108,"")</f>
        <v>PV</v>
      </c>
      <c r="M108" s="160" t="str">
        <f>IF('Jeunes Plants'!M108&lt;&gt;"",'Jeunes Plants'!M108,"")</f>
        <v/>
      </c>
      <c r="N108" s="160" t="str">
        <f>IF('Jeunes Plants'!N108&lt;&gt;"",'Jeunes Plants'!N108,"")</f>
        <v>PDV</v>
      </c>
      <c r="O108" s="126" t="str">
        <f>IF('Jeunes Plants'!O108&lt;&gt;"",'Jeunes Plants'!O108,"")</f>
        <v>FATSIA JAPONICA Spider's web</v>
      </c>
      <c r="P108" s="130">
        <f>IF('Jeunes Plants'!P108&lt;&gt;"",'Jeunes Plants'!P108,"")</f>
        <v>108</v>
      </c>
      <c r="Q108" s="20">
        <f>IF('Jeunes Plants'!R108&lt;&gt;"",'Jeunes Plants'!R108,"")</f>
        <v>0</v>
      </c>
      <c r="R108" s="20">
        <f>IF('Jeunes Plants'!S108&lt;&gt;"",'Jeunes Plants'!S108,"")</f>
        <v>0</v>
      </c>
      <c r="S108" s="236">
        <f>IF('Jeunes Plants'!T108&lt;&gt;"",'Jeunes Plants'!T108,"")</f>
        <v>0</v>
      </c>
      <c r="T108" s="245"/>
      <c r="U108" s="214"/>
      <c r="V108" s="214"/>
      <c r="W108" s="214"/>
    </row>
    <row r="109" spans="1:23" ht="20.100000000000001" customHeight="1" x14ac:dyDescent="0.25">
      <c r="A109" s="23">
        <f>IF('Jeunes Plants'!A109&lt;&gt;"",'Jeunes Plants'!A109,"")</f>
        <v>26104</v>
      </c>
      <c r="B109" s="24" t="str">
        <f>IF('Jeunes Plants'!B109&lt;&gt;"",'Jeunes Plants'!B109,"")</f>
        <v>GERBERA</v>
      </c>
      <c r="C109" s="24" t="str">
        <f>IF('Jeunes Plants'!C109&lt;&gt;"",'Jeunes Plants'!C109,"")</f>
        <v>Endless Variés</v>
      </c>
      <c r="D109" s="24" t="str">
        <f>IF('Jeunes Plants'!D109&lt;&gt;"",'Jeunes Plants'!D109,"")</f>
        <v>&gt;s08/2026</v>
      </c>
      <c r="E109" s="66" t="str">
        <f>IF('Jeunes Plants'!E109&lt;&gt;"",'Jeunes Plants'!E109,"")</f>
        <v>B</v>
      </c>
      <c r="F109" s="66" t="str">
        <f>IF('Jeunes Plants'!F109&lt;&gt;"",'Jeunes Plants'!F109,"")</f>
        <v>P 0.5L</v>
      </c>
      <c r="G109" s="64">
        <f>IF('Jeunes Plants'!G109&lt;&gt;"",'Jeunes Plants'!G109,"")</f>
        <v>10</v>
      </c>
      <c r="H109" s="66" t="str">
        <f>IF('Jeunes Plants'!H109&lt;&gt;"",'Jeunes Plants'!H109,"")</f>
        <v>Q. lim.</v>
      </c>
      <c r="I109" s="66" t="str">
        <f>IF('Jeunes Plants'!I109&lt;&gt;"",'Jeunes Plants'!I109,"")</f>
        <v>P</v>
      </c>
      <c r="J109" s="64" t="str">
        <f>IF('Jeunes Plants'!J109&lt;&gt;"",'Jeunes Plants'!J109,"")</f>
        <v/>
      </c>
      <c r="K109" s="24" t="str">
        <f>IF('Jeunes Plants'!K109&lt;&gt;"",'Jeunes Plants'!K109,"")</f>
        <v>VILLE</v>
      </c>
      <c r="L109" s="24" t="str">
        <f>IF('Jeunes Plants'!L109&lt;&gt;"",'Jeunes Plants'!L109,"")</f>
        <v>PV</v>
      </c>
      <c r="M109" s="24" t="str">
        <f>IF('Jeunes Plants'!M109&lt;&gt;"",'Jeunes Plants'!M109,"")</f>
        <v/>
      </c>
      <c r="N109" s="24" t="str">
        <f>IF('Jeunes Plants'!N109&lt;&gt;"",'Jeunes Plants'!N109,"")</f>
        <v>PDV</v>
      </c>
      <c r="O109" s="24" t="str">
        <f>IF('Jeunes Plants'!O109&lt;&gt;"",'Jeunes Plants'!O109,"")</f>
        <v>GERBERA Endless Variés</v>
      </c>
      <c r="P109" s="54">
        <f>IF('Jeunes Plants'!P109&lt;&gt;"",'Jeunes Plants'!P109,"")</f>
        <v>109</v>
      </c>
      <c r="Q109" s="20">
        <f>IF('Jeunes Plants'!R109&lt;&gt;"",'Jeunes Plants'!R109,"")</f>
        <v>0</v>
      </c>
      <c r="R109" s="20">
        <f>IF('Jeunes Plants'!S109&lt;&gt;"",'Jeunes Plants'!S109,"")</f>
        <v>0</v>
      </c>
      <c r="S109" s="236">
        <f>IF('Jeunes Plants'!T109&lt;&gt;"",'Jeunes Plants'!T109,"")</f>
        <v>0</v>
      </c>
      <c r="T109" s="241"/>
      <c r="U109" s="44"/>
      <c r="V109" s="44"/>
      <c r="W109" s="44"/>
    </row>
    <row r="110" spans="1:23" ht="20.100000000000001" customHeight="1" x14ac:dyDescent="0.25">
      <c r="A110" s="125">
        <f>IF('Jeunes Plants'!A110&lt;&gt;"",'Jeunes Plants'!A110,"")</f>
        <v>23012</v>
      </c>
      <c r="B110" s="126" t="str">
        <f>IF('Jeunes Plants'!B110&lt;&gt;"",'Jeunes Plants'!B110,"")</f>
        <v>HEMEROCALLE</v>
      </c>
      <c r="C110" s="126" t="str">
        <f>IF('Jeunes Plants'!C110&lt;&gt;"",'Jeunes Plants'!C110,"")</f>
        <v xml:space="preserve">Stella de oro </v>
      </c>
      <c r="D110" s="126" t="str">
        <f>IF('Jeunes Plants'!D110&lt;&gt;"",'Jeunes Plants'!D110,"")</f>
        <v>&gt;s45/2025</v>
      </c>
      <c r="E110" s="127" t="str">
        <f>IF('Jeunes Plants'!E110&lt;&gt;"",'Jeunes Plants'!E110,"")</f>
        <v>B</v>
      </c>
      <c r="F110" s="127" t="str">
        <f>IF('Jeunes Plants'!F110&lt;&gt;"",'Jeunes Plants'!F110,"")</f>
        <v>P 0.5L</v>
      </c>
      <c r="G110" s="128">
        <f>IF('Jeunes Plants'!G110&lt;&gt;"",'Jeunes Plants'!G110,"")</f>
        <v>10</v>
      </c>
      <c r="H110" s="127" t="str">
        <f>IF('Jeunes Plants'!H110&lt;&gt;"",'Jeunes Plants'!H110,"")</f>
        <v>Q. lim.</v>
      </c>
      <c r="I110" s="127" t="str">
        <f>IF('Jeunes Plants'!I110&lt;&gt;"",'Jeunes Plants'!I110,"")</f>
        <v>P</v>
      </c>
      <c r="J110" s="128" t="str">
        <f>IF('Jeunes Plants'!J110&lt;&gt;"",'Jeunes Plants'!J110,"")</f>
        <v/>
      </c>
      <c r="K110" s="160" t="str">
        <f>IF('Jeunes Plants'!K110&lt;&gt;"",'Jeunes Plants'!K110,"")</f>
        <v>VILLE</v>
      </c>
      <c r="L110" s="160" t="str">
        <f>IF('Jeunes Plants'!L110&lt;&gt;"",'Jeunes Plants'!L110,"")</f>
        <v>PV</v>
      </c>
      <c r="M110" s="160" t="str">
        <f>IF('Jeunes Plants'!M110&lt;&gt;"",'Jeunes Plants'!M110,"")</f>
        <v/>
      </c>
      <c r="N110" s="160" t="str">
        <f>IF('Jeunes Plants'!N110&lt;&gt;"",'Jeunes Plants'!N110,"")</f>
        <v>PDV</v>
      </c>
      <c r="O110" s="126" t="str">
        <f>IF('Jeunes Plants'!O110&lt;&gt;"",'Jeunes Plants'!O110,"")</f>
        <v xml:space="preserve">HEMEROCALLE Stella de oro </v>
      </c>
      <c r="P110" s="130">
        <f>IF('Jeunes Plants'!P110&lt;&gt;"",'Jeunes Plants'!P110,"")</f>
        <v>110</v>
      </c>
      <c r="Q110" s="20">
        <f>IF('Jeunes Plants'!R110&lt;&gt;"",'Jeunes Plants'!R110,"")</f>
        <v>0</v>
      </c>
      <c r="R110" s="20">
        <f>IF('Jeunes Plants'!S110&lt;&gt;"",'Jeunes Plants'!S110,"")</f>
        <v>0</v>
      </c>
      <c r="S110" s="236">
        <f>IF('Jeunes Plants'!T110&lt;&gt;"",'Jeunes Plants'!T110,"")</f>
        <v>0</v>
      </c>
      <c r="T110" s="245"/>
      <c r="U110" s="214"/>
      <c r="V110" s="214"/>
      <c r="W110" s="214"/>
    </row>
    <row r="111" spans="1:23" ht="20.100000000000001" customHeight="1" x14ac:dyDescent="0.25">
      <c r="A111" s="23">
        <f>IF('Jeunes Plants'!A111&lt;&gt;"",'Jeunes Plants'!A111,"")</f>
        <v>23013</v>
      </c>
      <c r="B111" s="24" t="str">
        <f>IF('Jeunes Plants'!B111&lt;&gt;"",'Jeunes Plants'!B111,"")</f>
        <v>HEMEROCALLE</v>
      </c>
      <c r="C111" s="24" t="str">
        <f>IF('Jeunes Plants'!C111&lt;&gt;"",'Jeunes Plants'!C111,"")</f>
        <v xml:space="preserve">Stella in red </v>
      </c>
      <c r="D111" s="24" t="str">
        <f>IF('Jeunes Plants'!D111&lt;&gt;"",'Jeunes Plants'!D111,"")</f>
        <v>&gt;s45/2025</v>
      </c>
      <c r="E111" s="66" t="str">
        <f>IF('Jeunes Plants'!E111&lt;&gt;"",'Jeunes Plants'!E111,"")</f>
        <v>B</v>
      </c>
      <c r="F111" s="66" t="str">
        <f>IF('Jeunes Plants'!F111&lt;&gt;"",'Jeunes Plants'!F111,"")</f>
        <v>P 0.5L</v>
      </c>
      <c r="G111" s="64">
        <f>IF('Jeunes Plants'!G111&lt;&gt;"",'Jeunes Plants'!G111,"")</f>
        <v>10</v>
      </c>
      <c r="H111" s="66" t="str">
        <f>IF('Jeunes Plants'!H111&lt;&gt;"",'Jeunes Plants'!H111,"")</f>
        <v>Q. lim.</v>
      </c>
      <c r="I111" s="66" t="str">
        <f>IF('Jeunes Plants'!I111&lt;&gt;"",'Jeunes Plants'!I111,"")</f>
        <v>P</v>
      </c>
      <c r="J111" s="64" t="str">
        <f>IF('Jeunes Plants'!J111&lt;&gt;"",'Jeunes Plants'!J111,"")</f>
        <v/>
      </c>
      <c r="K111" s="24" t="str">
        <f>IF('Jeunes Plants'!K111&lt;&gt;"",'Jeunes Plants'!K111,"")</f>
        <v>VILLE</v>
      </c>
      <c r="L111" s="24" t="str">
        <f>IF('Jeunes Plants'!L111&lt;&gt;"",'Jeunes Plants'!L111,"")</f>
        <v>PV</v>
      </c>
      <c r="M111" s="24" t="str">
        <f>IF('Jeunes Plants'!M111&lt;&gt;"",'Jeunes Plants'!M111,"")</f>
        <v/>
      </c>
      <c r="N111" s="24" t="str">
        <f>IF('Jeunes Plants'!N111&lt;&gt;"",'Jeunes Plants'!N111,"")</f>
        <v>PDV</v>
      </c>
      <c r="O111" s="24" t="str">
        <f>IF('Jeunes Plants'!O111&lt;&gt;"",'Jeunes Plants'!O111,"")</f>
        <v xml:space="preserve">HEMEROCALLE Stella in red </v>
      </c>
      <c r="P111" s="54">
        <f>IF('Jeunes Plants'!P111&lt;&gt;"",'Jeunes Plants'!P111,"")</f>
        <v>111</v>
      </c>
      <c r="Q111" s="20">
        <f>IF('Jeunes Plants'!R111&lt;&gt;"",'Jeunes Plants'!R111,"")</f>
        <v>0</v>
      </c>
      <c r="R111" s="20">
        <f>IF('Jeunes Plants'!S111&lt;&gt;"",'Jeunes Plants'!S111,"")</f>
        <v>0</v>
      </c>
      <c r="S111" s="236">
        <f>IF('Jeunes Plants'!T111&lt;&gt;"",'Jeunes Plants'!T111,"")</f>
        <v>0</v>
      </c>
      <c r="T111" s="241"/>
      <c r="U111" s="44"/>
      <c r="V111" s="44"/>
      <c r="W111" s="44"/>
    </row>
    <row r="112" spans="1:23" ht="20.100000000000001" customHeight="1" x14ac:dyDescent="0.25">
      <c r="A112" s="125">
        <f>IF('Jeunes Plants'!A112&lt;&gt;"",'Jeunes Plants'!A112,"")</f>
        <v>25984</v>
      </c>
      <c r="B112" s="126" t="str">
        <f>IF('Jeunes Plants'!B112&lt;&gt;"",'Jeunes Plants'!B112,"")</f>
        <v>HOSTA</v>
      </c>
      <c r="C112" s="126" t="str">
        <f>IF('Jeunes Plants'!C112&lt;&gt;"",'Jeunes Plants'!C112,"")</f>
        <v>Variés</v>
      </c>
      <c r="D112" s="126" t="str">
        <f>IF('Jeunes Plants'!D112&lt;&gt;"",'Jeunes Plants'!D112,"")</f>
        <v>&gt;s48/2025</v>
      </c>
      <c r="E112" s="127" t="str">
        <f>IF('Jeunes Plants'!E112&lt;&gt;"",'Jeunes Plants'!E112,"")</f>
        <v>B</v>
      </c>
      <c r="F112" s="127" t="str">
        <f>IF('Jeunes Plants'!F112&lt;&gt;"",'Jeunes Plants'!F112,"")</f>
        <v>P 0.5L</v>
      </c>
      <c r="G112" s="128">
        <f>IF('Jeunes Plants'!G112&lt;&gt;"",'Jeunes Plants'!G112,"")</f>
        <v>10</v>
      </c>
      <c r="H112" s="127" t="str">
        <f>IF('Jeunes Plants'!H112&lt;&gt;"",'Jeunes Plants'!H112,"")</f>
        <v>Q. lim.</v>
      </c>
      <c r="I112" s="127" t="str">
        <f>IF('Jeunes Plants'!I112&lt;&gt;"",'Jeunes Plants'!I112,"")</f>
        <v>P</v>
      </c>
      <c r="J112" s="128" t="str">
        <f>IF('Jeunes Plants'!J112&lt;&gt;"",'Jeunes Plants'!J112,"")</f>
        <v/>
      </c>
      <c r="K112" s="160" t="str">
        <f>IF('Jeunes Plants'!K112&lt;&gt;"",'Jeunes Plants'!K112,"")</f>
        <v>VILLE</v>
      </c>
      <c r="L112" s="160" t="str">
        <f>IF('Jeunes Plants'!L112&lt;&gt;"",'Jeunes Plants'!L112,"")</f>
        <v>PV</v>
      </c>
      <c r="M112" s="160" t="str">
        <f>IF('Jeunes Plants'!M112&lt;&gt;"",'Jeunes Plants'!M112,"")</f>
        <v/>
      </c>
      <c r="N112" s="160" t="str">
        <f>IF('Jeunes Plants'!N112&lt;&gt;"",'Jeunes Plants'!N112,"")</f>
        <v>PDV</v>
      </c>
      <c r="O112" s="126" t="str">
        <f>IF('Jeunes Plants'!O112&lt;&gt;"",'Jeunes Plants'!O112,"")</f>
        <v>HOSTA Variés</v>
      </c>
      <c r="P112" s="130">
        <f>IF('Jeunes Plants'!P112&lt;&gt;"",'Jeunes Plants'!P112,"")</f>
        <v>112</v>
      </c>
      <c r="Q112" s="20">
        <f>IF('Jeunes Plants'!R112&lt;&gt;"",'Jeunes Plants'!R112,"")</f>
        <v>0</v>
      </c>
      <c r="R112" s="20">
        <f>IF('Jeunes Plants'!S112&lt;&gt;"",'Jeunes Plants'!S112,"")</f>
        <v>0</v>
      </c>
      <c r="S112" s="236">
        <f>IF('Jeunes Plants'!T112&lt;&gt;"",'Jeunes Plants'!T112,"")</f>
        <v>0</v>
      </c>
      <c r="T112" s="245"/>
      <c r="U112" s="214"/>
      <c r="V112" s="214"/>
      <c r="W112" s="214"/>
    </row>
    <row r="113" spans="1:23" ht="20.100000000000001" customHeight="1" x14ac:dyDescent="0.25">
      <c r="A113" s="23">
        <f>IF('Jeunes Plants'!A113&lt;&gt;"",'Jeunes Plants'!A113,"")</f>
        <v>23822</v>
      </c>
      <c r="B113" s="24" t="str">
        <f>IF('Jeunes Plants'!B113&lt;&gt;"",'Jeunes Plants'!B113,"")</f>
        <v>KNIPHOFIA</v>
      </c>
      <c r="C113" s="24" t="str">
        <f>IF('Jeunes Plants'!C113&lt;&gt;"",'Jeunes Plants'!C113,"")</f>
        <v>popsicle Banana</v>
      </c>
      <c r="D113" s="24" t="str">
        <f>IF('Jeunes Plants'!D113&lt;&gt;"",'Jeunes Plants'!D113,"")</f>
        <v>&gt;s08/2026</v>
      </c>
      <c r="E113" s="66" t="str">
        <f>IF('Jeunes Plants'!E113&lt;&gt;"",'Jeunes Plants'!E113,"")</f>
        <v>B</v>
      </c>
      <c r="F113" s="66" t="str">
        <f>IF('Jeunes Plants'!F113&lt;&gt;"",'Jeunes Plants'!F113,"")</f>
        <v>P 0.5L</v>
      </c>
      <c r="G113" s="64">
        <f>IF('Jeunes Plants'!G113&lt;&gt;"",'Jeunes Plants'!G113,"")</f>
        <v>10</v>
      </c>
      <c r="H113" s="66" t="str">
        <f>IF('Jeunes Plants'!H113&lt;&gt;"",'Jeunes Plants'!H113,"")</f>
        <v>Q. lim.</v>
      </c>
      <c r="I113" s="66" t="str">
        <f>IF('Jeunes Plants'!I113&lt;&gt;"",'Jeunes Plants'!I113,"")</f>
        <v>P</v>
      </c>
      <c r="J113" s="64" t="str">
        <f>IF('Jeunes Plants'!J113&lt;&gt;"",'Jeunes Plants'!J113,"")</f>
        <v/>
      </c>
      <c r="K113" s="24" t="str">
        <f>IF('Jeunes Plants'!K113&lt;&gt;"",'Jeunes Plants'!K113,"")</f>
        <v>VILLE</v>
      </c>
      <c r="L113" s="24" t="str">
        <f>IF('Jeunes Plants'!L113&lt;&gt;"",'Jeunes Plants'!L113,"")</f>
        <v>PV</v>
      </c>
      <c r="M113" s="24" t="str">
        <f>IF('Jeunes Plants'!M113&lt;&gt;"",'Jeunes Plants'!M113,"")</f>
        <v/>
      </c>
      <c r="N113" s="24" t="str">
        <f>IF('Jeunes Plants'!N113&lt;&gt;"",'Jeunes Plants'!N113,"")</f>
        <v>PDV</v>
      </c>
      <c r="O113" s="24" t="str">
        <f>IF('Jeunes Plants'!O113&lt;&gt;"",'Jeunes Plants'!O113,"")</f>
        <v>KNIPHOFIA popsicle Banana</v>
      </c>
      <c r="P113" s="54">
        <f>IF('Jeunes Plants'!P113&lt;&gt;"",'Jeunes Plants'!P113,"")</f>
        <v>113</v>
      </c>
      <c r="Q113" s="20">
        <f>IF('Jeunes Plants'!R113&lt;&gt;"",'Jeunes Plants'!R113,"")</f>
        <v>0</v>
      </c>
      <c r="R113" s="20">
        <f>IF('Jeunes Plants'!S113&lt;&gt;"",'Jeunes Plants'!S113,"")</f>
        <v>0</v>
      </c>
      <c r="S113" s="236">
        <f>IF('Jeunes Plants'!T113&lt;&gt;"",'Jeunes Plants'!T113,"")</f>
        <v>0</v>
      </c>
      <c r="T113" s="241"/>
      <c r="U113" s="44"/>
      <c r="V113" s="44"/>
      <c r="W113" s="44"/>
    </row>
    <row r="114" spans="1:23" ht="20.100000000000001" customHeight="1" x14ac:dyDescent="0.25">
      <c r="A114" s="125">
        <f>IF('Jeunes Plants'!A114&lt;&gt;"",'Jeunes Plants'!A114,"")</f>
        <v>15620</v>
      </c>
      <c r="B114" s="126" t="str">
        <f>IF('Jeunes Plants'!B114&lt;&gt;"",'Jeunes Plants'!B114,"")</f>
        <v>KNIPHOFIA</v>
      </c>
      <c r="C114" s="126" t="str">
        <f>IF('Jeunes Plants'!C114&lt;&gt;"",'Jeunes Plants'!C114,"")</f>
        <v>popsicle Papaya</v>
      </c>
      <c r="D114" s="126" t="str">
        <f>IF('Jeunes Plants'!D114&lt;&gt;"",'Jeunes Plants'!D114,"")</f>
        <v>&gt;s08/2026</v>
      </c>
      <c r="E114" s="127" t="str">
        <f>IF('Jeunes Plants'!E114&lt;&gt;"",'Jeunes Plants'!E114,"")</f>
        <v>B</v>
      </c>
      <c r="F114" s="127" t="str">
        <f>IF('Jeunes Plants'!F114&lt;&gt;"",'Jeunes Plants'!F114,"")</f>
        <v>P 0.5L</v>
      </c>
      <c r="G114" s="128">
        <f>IF('Jeunes Plants'!G114&lt;&gt;"",'Jeunes Plants'!G114,"")</f>
        <v>10</v>
      </c>
      <c r="H114" s="127" t="str">
        <f>IF('Jeunes Plants'!H114&lt;&gt;"",'Jeunes Plants'!H114,"")</f>
        <v>Q. lim.</v>
      </c>
      <c r="I114" s="127" t="str">
        <f>IF('Jeunes Plants'!I114&lt;&gt;"",'Jeunes Plants'!I114,"")</f>
        <v>P</v>
      </c>
      <c r="J114" s="128" t="str">
        <f>IF('Jeunes Plants'!J114&lt;&gt;"",'Jeunes Plants'!J114,"")</f>
        <v/>
      </c>
      <c r="K114" s="160" t="str">
        <f>IF('Jeunes Plants'!K114&lt;&gt;"",'Jeunes Plants'!K114,"")</f>
        <v>VILLE</v>
      </c>
      <c r="L114" s="160" t="str">
        <f>IF('Jeunes Plants'!L114&lt;&gt;"",'Jeunes Plants'!L114,"")</f>
        <v>PV</v>
      </c>
      <c r="M114" s="160" t="str">
        <f>IF('Jeunes Plants'!M114&lt;&gt;"",'Jeunes Plants'!M114,"")</f>
        <v/>
      </c>
      <c r="N114" s="160" t="str">
        <f>IF('Jeunes Plants'!N114&lt;&gt;"",'Jeunes Plants'!N114,"")</f>
        <v>PDV</v>
      </c>
      <c r="O114" s="126" t="str">
        <f>IF('Jeunes Plants'!O114&lt;&gt;"",'Jeunes Plants'!O114,"")</f>
        <v>KNIPHOFIA popsicle Papaya</v>
      </c>
      <c r="P114" s="130">
        <f>IF('Jeunes Plants'!P114&lt;&gt;"",'Jeunes Plants'!P114,"")</f>
        <v>114</v>
      </c>
      <c r="Q114" s="20">
        <f>IF('Jeunes Plants'!R114&lt;&gt;"",'Jeunes Plants'!R114,"")</f>
        <v>0</v>
      </c>
      <c r="R114" s="20">
        <f>IF('Jeunes Plants'!S114&lt;&gt;"",'Jeunes Plants'!S114,"")</f>
        <v>0</v>
      </c>
      <c r="S114" s="236">
        <f>IF('Jeunes Plants'!T114&lt;&gt;"",'Jeunes Plants'!T114,"")</f>
        <v>0</v>
      </c>
      <c r="T114" s="245"/>
      <c r="U114" s="214"/>
      <c r="V114" s="214"/>
      <c r="W114" s="214"/>
    </row>
    <row r="115" spans="1:23" ht="20.100000000000001" customHeight="1" x14ac:dyDescent="0.25">
      <c r="A115" s="23">
        <f>IF('Jeunes Plants'!A115&lt;&gt;"",'Jeunes Plants'!A115,"")</f>
        <v>23823</v>
      </c>
      <c r="B115" s="24" t="str">
        <f>IF('Jeunes Plants'!B115&lt;&gt;"",'Jeunes Plants'!B115,"")</f>
        <v>LIMONIUM</v>
      </c>
      <c r="C115" s="24" t="str">
        <f>IF('Jeunes Plants'!C115&lt;&gt;"",'Jeunes Plants'!C115,"")</f>
        <v>Salt lake</v>
      </c>
      <c r="D115" s="24" t="str">
        <f>IF('Jeunes Plants'!D115&lt;&gt;"",'Jeunes Plants'!D115,"")</f>
        <v>&gt;s05/2026</v>
      </c>
      <c r="E115" s="66" t="str">
        <f>IF('Jeunes Plants'!E115&lt;&gt;"",'Jeunes Plants'!E115,"")</f>
        <v>B</v>
      </c>
      <c r="F115" s="66" t="str">
        <f>IF('Jeunes Plants'!F115&lt;&gt;"",'Jeunes Plants'!F115,"")</f>
        <v>P 0.5L</v>
      </c>
      <c r="G115" s="64">
        <f>IF('Jeunes Plants'!G115&lt;&gt;"",'Jeunes Plants'!G115,"")</f>
        <v>10</v>
      </c>
      <c r="H115" s="66" t="str">
        <f>IF('Jeunes Plants'!H115&lt;&gt;"",'Jeunes Plants'!H115,"")</f>
        <v>Q. lim.</v>
      </c>
      <c r="I115" s="66" t="str">
        <f>IF('Jeunes Plants'!I115&lt;&gt;"",'Jeunes Plants'!I115,"")</f>
        <v>P</v>
      </c>
      <c r="J115" s="64" t="str">
        <f>IF('Jeunes Plants'!J115&lt;&gt;"",'Jeunes Plants'!J115,"")</f>
        <v/>
      </c>
      <c r="K115" s="24" t="str">
        <f>IF('Jeunes Plants'!K115&lt;&gt;"",'Jeunes Plants'!K115,"")</f>
        <v>VILLE</v>
      </c>
      <c r="L115" s="24" t="str">
        <f>IF('Jeunes Plants'!L115&lt;&gt;"",'Jeunes Plants'!L115,"")</f>
        <v>PV</v>
      </c>
      <c r="M115" s="24" t="str">
        <f>IF('Jeunes Plants'!M115&lt;&gt;"",'Jeunes Plants'!M115,"")</f>
        <v/>
      </c>
      <c r="N115" s="24" t="str">
        <f>IF('Jeunes Plants'!N115&lt;&gt;"",'Jeunes Plants'!N115,"")</f>
        <v>PDV</v>
      </c>
      <c r="O115" s="24" t="str">
        <f>IF('Jeunes Plants'!O115&lt;&gt;"",'Jeunes Plants'!O115,"")</f>
        <v>LIMONIUM Salt lake</v>
      </c>
      <c r="P115" s="54">
        <f>IF('Jeunes Plants'!P115&lt;&gt;"",'Jeunes Plants'!P115,"")</f>
        <v>115</v>
      </c>
      <c r="Q115" s="20">
        <f>IF('Jeunes Plants'!R115&lt;&gt;"",'Jeunes Plants'!R115,"")</f>
        <v>0</v>
      </c>
      <c r="R115" s="20">
        <f>IF('Jeunes Plants'!S115&lt;&gt;"",'Jeunes Plants'!S115,"")</f>
        <v>0</v>
      </c>
      <c r="S115" s="236">
        <f>IF('Jeunes Plants'!T115&lt;&gt;"",'Jeunes Plants'!T115,"")</f>
        <v>0</v>
      </c>
      <c r="T115" s="241"/>
      <c r="U115" s="44"/>
      <c r="V115" s="44"/>
      <c r="W115" s="44"/>
    </row>
    <row r="116" spans="1:23" ht="20.100000000000001" customHeight="1" x14ac:dyDescent="0.25">
      <c r="A116" s="125">
        <f>IF('Jeunes Plants'!A116&lt;&gt;"",'Jeunes Plants'!A116,"")</f>
        <v>25142</v>
      </c>
      <c r="B116" s="126" t="str">
        <f>IF('Jeunes Plants'!B116&lt;&gt;"",'Jeunes Plants'!B116,"")</f>
        <v>MANGAVE MAD ABOUT</v>
      </c>
      <c r="C116" s="126" t="str">
        <f>IF('Jeunes Plants'!C116&lt;&gt;"",'Jeunes Plants'!C116,"")</f>
        <v>Variés</v>
      </c>
      <c r="D116" s="126" t="str">
        <f>IF('Jeunes Plants'!D116&lt;&gt;"",'Jeunes Plants'!D116,"")</f>
        <v>&gt;s05/2026</v>
      </c>
      <c r="E116" s="127" t="str">
        <f>IF('Jeunes Plants'!E116&lt;&gt;"",'Jeunes Plants'!E116,"")</f>
        <v>B</v>
      </c>
      <c r="F116" s="127" t="str">
        <f>IF('Jeunes Plants'!F116&lt;&gt;"",'Jeunes Plants'!F116,"")</f>
        <v>P 0.5L</v>
      </c>
      <c r="G116" s="128">
        <f>IF('Jeunes Plants'!G116&lt;&gt;"",'Jeunes Plants'!G116,"")</f>
        <v>10</v>
      </c>
      <c r="H116" s="127" t="str">
        <f>IF('Jeunes Plants'!H116&lt;&gt;"",'Jeunes Plants'!H116,"")</f>
        <v>Q. lim.</v>
      </c>
      <c r="I116" s="127" t="str">
        <f>IF('Jeunes Plants'!I116&lt;&gt;"",'Jeunes Plants'!I116,"")</f>
        <v>R</v>
      </c>
      <c r="J116" s="128" t="str">
        <f>IF('Jeunes Plants'!J116&lt;&gt;"",'Jeunes Plants'!J116,"")</f>
        <v/>
      </c>
      <c r="K116" s="160" t="str">
        <f>IF('Jeunes Plants'!K116&lt;&gt;"",'Jeunes Plants'!K116,"")</f>
        <v>VILLE</v>
      </c>
      <c r="L116" s="160" t="str">
        <f>IF('Jeunes Plants'!L116&lt;&gt;"",'Jeunes Plants'!L116,"")</f>
        <v>PV</v>
      </c>
      <c r="M116" s="160" t="str">
        <f>IF('Jeunes Plants'!M116&lt;&gt;"",'Jeunes Plants'!M116,"")</f>
        <v/>
      </c>
      <c r="N116" s="160" t="str">
        <f>IF('Jeunes Plants'!N116&lt;&gt;"",'Jeunes Plants'!N116,"")</f>
        <v>PDV</v>
      </c>
      <c r="O116" s="126" t="str">
        <f>IF('Jeunes Plants'!O116&lt;&gt;"",'Jeunes Plants'!O116,"")</f>
        <v>MANGAVE MAD ABOUT Variés</v>
      </c>
      <c r="P116" s="130">
        <f>IF('Jeunes Plants'!P116&lt;&gt;"",'Jeunes Plants'!P116,"")</f>
        <v>116</v>
      </c>
      <c r="Q116" s="20">
        <f>IF('Jeunes Plants'!R116&lt;&gt;"",'Jeunes Plants'!R116,"")</f>
        <v>0</v>
      </c>
      <c r="R116" s="20">
        <f>IF('Jeunes Plants'!S116&lt;&gt;"",'Jeunes Plants'!S116,"")</f>
        <v>0</v>
      </c>
      <c r="S116" s="236">
        <f>IF('Jeunes Plants'!T116&lt;&gt;"",'Jeunes Plants'!T116,"")</f>
        <v>0</v>
      </c>
      <c r="T116" s="245"/>
      <c r="U116" s="214"/>
      <c r="V116" s="214"/>
      <c r="W116" s="214"/>
    </row>
    <row r="117" spans="1:23" ht="20.100000000000001" customHeight="1" x14ac:dyDescent="0.25">
      <c r="A117" s="23">
        <f>IF('Jeunes Plants'!A117&lt;&gt;"",'Jeunes Plants'!A117,"")</f>
        <v>25985</v>
      </c>
      <c r="B117" s="24" t="str">
        <f>IF('Jeunes Plants'!B117&lt;&gt;"",'Jeunes Plants'!B117,"")</f>
        <v>MISCANTHUS</v>
      </c>
      <c r="C117" s="24" t="str">
        <f>IF('Jeunes Plants'!C117&lt;&gt;"",'Jeunes Plants'!C117,"")</f>
        <v>Variés</v>
      </c>
      <c r="D117" s="24" t="str">
        <f>IF('Jeunes Plants'!D117&lt;&gt;"",'Jeunes Plants'!D117,"")</f>
        <v>&gt;s45/2025</v>
      </c>
      <c r="E117" s="66" t="str">
        <f>IF('Jeunes Plants'!E117&lt;&gt;"",'Jeunes Plants'!E117,"")</f>
        <v>B</v>
      </c>
      <c r="F117" s="66" t="str">
        <f>IF('Jeunes Plants'!F117&lt;&gt;"",'Jeunes Plants'!F117,"")</f>
        <v>P 0.5L</v>
      </c>
      <c r="G117" s="64">
        <f>IF('Jeunes Plants'!G117&lt;&gt;"",'Jeunes Plants'!G117,"")</f>
        <v>10</v>
      </c>
      <c r="H117" s="66" t="str">
        <f>IF('Jeunes Plants'!H117&lt;&gt;"",'Jeunes Plants'!H117,"")</f>
        <v>Q. lim.</v>
      </c>
      <c r="I117" s="66" t="str">
        <f>IF('Jeunes Plants'!I117&lt;&gt;"",'Jeunes Plants'!I117,"")</f>
        <v>P</v>
      </c>
      <c r="J117" s="64" t="str">
        <f>IF('Jeunes Plants'!J117&lt;&gt;"",'Jeunes Plants'!J117,"")</f>
        <v/>
      </c>
      <c r="K117" s="24" t="str">
        <f>IF('Jeunes Plants'!K117&lt;&gt;"",'Jeunes Plants'!K117,"")</f>
        <v>VILLE</v>
      </c>
      <c r="L117" s="24" t="str">
        <f>IF('Jeunes Plants'!L117&lt;&gt;"",'Jeunes Plants'!L117,"")</f>
        <v>PV</v>
      </c>
      <c r="M117" s="24" t="str">
        <f>IF('Jeunes Plants'!M117&lt;&gt;"",'Jeunes Plants'!M117,"")</f>
        <v/>
      </c>
      <c r="N117" s="24" t="str">
        <f>IF('Jeunes Plants'!N117&lt;&gt;"",'Jeunes Plants'!N117,"")</f>
        <v>PDV</v>
      </c>
      <c r="O117" s="24" t="str">
        <f>IF('Jeunes Plants'!O117&lt;&gt;"",'Jeunes Plants'!O117,"")</f>
        <v>MISCANTHUS Variés</v>
      </c>
      <c r="P117" s="54">
        <f>IF('Jeunes Plants'!P117&lt;&gt;"",'Jeunes Plants'!P117,"")</f>
        <v>117</v>
      </c>
      <c r="Q117" s="20">
        <f>IF('Jeunes Plants'!R117&lt;&gt;"",'Jeunes Plants'!R117,"")</f>
        <v>0</v>
      </c>
      <c r="R117" s="20">
        <f>IF('Jeunes Plants'!S117&lt;&gt;"",'Jeunes Plants'!S117,"")</f>
        <v>0</v>
      </c>
      <c r="S117" s="236">
        <f>IF('Jeunes Plants'!T117&lt;&gt;"",'Jeunes Plants'!T117,"")</f>
        <v>0</v>
      </c>
      <c r="T117" s="241"/>
      <c r="U117" s="44"/>
      <c r="V117" s="44"/>
      <c r="W117" s="44"/>
    </row>
    <row r="118" spans="1:23" ht="20.100000000000001" customHeight="1" x14ac:dyDescent="0.25">
      <c r="A118" s="125">
        <f>IF('Jeunes Plants'!A118&lt;&gt;"",'Jeunes Plants'!A118,"")</f>
        <v>14791</v>
      </c>
      <c r="B118" s="126" t="str">
        <f>IF('Jeunes Plants'!B118&lt;&gt;"",'Jeunes Plants'!B118,"")</f>
        <v>PHORMIUM</v>
      </c>
      <c r="C118" s="126" t="str">
        <f>IF('Jeunes Plants'!C118&lt;&gt;"",'Jeunes Plants'!C118,"")</f>
        <v>Variés</v>
      </c>
      <c r="D118" s="126" t="str">
        <f>IF('Jeunes Plants'!D118&lt;&gt;"",'Jeunes Plants'!D118,"")</f>
        <v>&gt;s05/2026</v>
      </c>
      <c r="E118" s="127" t="str">
        <f>IF('Jeunes Plants'!E118&lt;&gt;"",'Jeunes Plants'!E118,"")</f>
        <v>B</v>
      </c>
      <c r="F118" s="127" t="str">
        <f>IF('Jeunes Plants'!F118&lt;&gt;"",'Jeunes Plants'!F118,"")</f>
        <v>P 1L</v>
      </c>
      <c r="G118" s="128">
        <f>IF('Jeunes Plants'!G118&lt;&gt;"",'Jeunes Plants'!G118,"")</f>
        <v>10</v>
      </c>
      <c r="H118" s="127" t="str">
        <f>IF('Jeunes Plants'!H118&lt;&gt;"",'Jeunes Plants'!H118,"")</f>
        <v>Q. lim.</v>
      </c>
      <c r="I118" s="127" t="str">
        <f>IF('Jeunes Plants'!I118&lt;&gt;"",'Jeunes Plants'!I118,"")</f>
        <v>Y</v>
      </c>
      <c r="J118" s="128" t="str">
        <f>IF('Jeunes Plants'!J118&lt;&gt;"",'Jeunes Plants'!J118,"")</f>
        <v/>
      </c>
      <c r="K118" s="160" t="str">
        <f>IF('Jeunes Plants'!K118&lt;&gt;"",'Jeunes Plants'!K118,"")</f>
        <v>VILLE</v>
      </c>
      <c r="L118" s="160" t="str">
        <f>IF('Jeunes Plants'!L118&lt;&gt;"",'Jeunes Plants'!L118,"")</f>
        <v>PV</v>
      </c>
      <c r="M118" s="160" t="str">
        <f>IF('Jeunes Plants'!M118&lt;&gt;"",'Jeunes Plants'!M118,"")</f>
        <v/>
      </c>
      <c r="N118" s="160" t="str">
        <f>IF('Jeunes Plants'!N118&lt;&gt;"",'Jeunes Plants'!N118,"")</f>
        <v>PDV</v>
      </c>
      <c r="O118" s="126" t="str">
        <f>IF('Jeunes Plants'!O118&lt;&gt;"",'Jeunes Plants'!O118,"")</f>
        <v>PHORMIUM Variés</v>
      </c>
      <c r="P118" s="130">
        <f>IF('Jeunes Plants'!P118&lt;&gt;"",'Jeunes Plants'!P118,"")</f>
        <v>118</v>
      </c>
      <c r="Q118" s="20">
        <f>IF('Jeunes Plants'!R118&lt;&gt;"",'Jeunes Plants'!R118,"")</f>
        <v>0</v>
      </c>
      <c r="R118" s="20">
        <f>IF('Jeunes Plants'!S118&lt;&gt;"",'Jeunes Plants'!S118,"")</f>
        <v>0</v>
      </c>
      <c r="S118" s="236">
        <f>IF('Jeunes Plants'!T118&lt;&gt;"",'Jeunes Plants'!T118,"")</f>
        <v>0</v>
      </c>
      <c r="T118" s="245"/>
      <c r="U118" s="214"/>
      <c r="V118" s="214"/>
      <c r="W118" s="214"/>
    </row>
    <row r="119" spans="1:23" ht="20.100000000000001" customHeight="1" x14ac:dyDescent="0.25">
      <c r="A119" s="23">
        <f>IF('Jeunes Plants'!A119&lt;&gt;"",'Jeunes Plants'!A119,"")</f>
        <v>23014</v>
      </c>
      <c r="B119" s="24" t="str">
        <f>IF('Jeunes Plants'!B119&lt;&gt;"",'Jeunes Plants'!B119,"")</f>
        <v>SENECIO</v>
      </c>
      <c r="C119" s="24" t="str">
        <f>IF('Jeunes Plants'!C119&lt;&gt;"",'Jeunes Plants'!C119,"")</f>
        <v xml:space="preserve">Angel wings </v>
      </c>
      <c r="D119" s="24" t="str">
        <f>IF('Jeunes Plants'!D119&lt;&gt;"",'Jeunes Plants'!D119,"")</f>
        <v>&gt;s08/2026</v>
      </c>
      <c r="E119" s="66" t="str">
        <f>IF('Jeunes Plants'!E119&lt;&gt;"",'Jeunes Plants'!E119,"")</f>
        <v>B</v>
      </c>
      <c r="F119" s="66" t="str">
        <f>IF('Jeunes Plants'!F119&lt;&gt;"",'Jeunes Plants'!F119,"")</f>
        <v>P 0.5L</v>
      </c>
      <c r="G119" s="64">
        <f>IF('Jeunes Plants'!G119&lt;&gt;"",'Jeunes Plants'!G119,"")</f>
        <v>10</v>
      </c>
      <c r="H119" s="66" t="str">
        <f>IF('Jeunes Plants'!H119&lt;&gt;"",'Jeunes Plants'!H119,"")</f>
        <v>Q. lim.</v>
      </c>
      <c r="I119" s="66" t="str">
        <f>IF('Jeunes Plants'!I119&lt;&gt;"",'Jeunes Plants'!I119,"")</f>
        <v>Q</v>
      </c>
      <c r="J119" s="64" t="str">
        <f>IF('Jeunes Plants'!J119&lt;&gt;"",'Jeunes Plants'!J119,"")</f>
        <v/>
      </c>
      <c r="K119" s="24" t="str">
        <f>IF('Jeunes Plants'!K119&lt;&gt;"",'Jeunes Plants'!K119,"")</f>
        <v>VILLE</v>
      </c>
      <c r="L119" s="24" t="str">
        <f>IF('Jeunes Plants'!L119&lt;&gt;"",'Jeunes Plants'!L119,"")</f>
        <v>PV</v>
      </c>
      <c r="M119" s="24" t="str">
        <f>IF('Jeunes Plants'!M119&lt;&gt;"",'Jeunes Plants'!M119,"")</f>
        <v/>
      </c>
      <c r="N119" s="24" t="str">
        <f>IF('Jeunes Plants'!N119&lt;&gt;"",'Jeunes Plants'!N119,"")</f>
        <v>PDV</v>
      </c>
      <c r="O119" s="24" t="str">
        <f>IF('Jeunes Plants'!O119&lt;&gt;"",'Jeunes Plants'!O119,"")</f>
        <v xml:space="preserve">SENECIO Angel wings </v>
      </c>
      <c r="P119" s="54">
        <f>IF('Jeunes Plants'!P119&lt;&gt;"",'Jeunes Plants'!P119,"")</f>
        <v>119</v>
      </c>
      <c r="Q119" s="20">
        <f>IF('Jeunes Plants'!R119&lt;&gt;"",'Jeunes Plants'!R119,"")</f>
        <v>0</v>
      </c>
      <c r="R119" s="20">
        <f>IF('Jeunes Plants'!S119&lt;&gt;"",'Jeunes Plants'!S119,"")</f>
        <v>0</v>
      </c>
      <c r="S119" s="236">
        <f>IF('Jeunes Plants'!T119&lt;&gt;"",'Jeunes Plants'!T119,"")</f>
        <v>0</v>
      </c>
      <c r="T119" s="241"/>
      <c r="U119" s="44"/>
      <c r="V119" s="44"/>
      <c r="W119" s="44"/>
    </row>
    <row r="120" spans="1:23" ht="20.100000000000001" customHeight="1" x14ac:dyDescent="0.25">
      <c r="A120" s="125">
        <f>IF('Jeunes Plants'!A120&lt;&gt;"",'Jeunes Plants'!A120,"")</f>
        <v>12186</v>
      </c>
      <c r="B120" s="126" t="str">
        <f>IF('Jeunes Plants'!B120&lt;&gt;"",'Jeunes Plants'!B120,"")</f>
        <v>TABAC</v>
      </c>
      <c r="C120" s="126" t="str">
        <f>IF('Jeunes Plants'!C120&lt;&gt;"",'Jeunes Plants'!C120,"")</f>
        <v>Tomentosa variegata</v>
      </c>
      <c r="D120" s="126" t="str">
        <f>IF('Jeunes Plants'!D120&lt;&gt;"",'Jeunes Plants'!D120,"")</f>
        <v>&gt;s45/2025</v>
      </c>
      <c r="E120" s="127" t="str">
        <f>IF('Jeunes Plants'!E120&lt;&gt;"",'Jeunes Plants'!E120,"")</f>
        <v>B</v>
      </c>
      <c r="F120" s="127" t="str">
        <f>IF('Jeunes Plants'!F120&lt;&gt;"",'Jeunes Plants'!F120,"")</f>
        <v>P 0.5L</v>
      </c>
      <c r="G120" s="128">
        <f>IF('Jeunes Plants'!G120&lt;&gt;"",'Jeunes Plants'!G120,"")</f>
        <v>5</v>
      </c>
      <c r="H120" s="127" t="str">
        <f>IF('Jeunes Plants'!H120&lt;&gt;"",'Jeunes Plants'!H120,"")</f>
        <v>Q. lim.</v>
      </c>
      <c r="I120" s="127" t="str">
        <f>IF('Jeunes Plants'!I120&lt;&gt;"",'Jeunes Plants'!I120,"")</f>
        <v>S</v>
      </c>
      <c r="J120" s="128" t="str">
        <f>IF('Jeunes Plants'!J120&lt;&gt;"",'Jeunes Plants'!J120,"")</f>
        <v/>
      </c>
      <c r="K120" s="160" t="str">
        <f>IF('Jeunes Plants'!K120&lt;&gt;"",'Jeunes Plants'!K120,"")</f>
        <v>VILLE</v>
      </c>
      <c r="L120" s="160" t="str">
        <f>IF('Jeunes Plants'!L120&lt;&gt;"",'Jeunes Plants'!L120,"")</f>
        <v>PV</v>
      </c>
      <c r="M120" s="160" t="str">
        <f>IF('Jeunes Plants'!M120&lt;&gt;"",'Jeunes Plants'!M120,"")</f>
        <v/>
      </c>
      <c r="N120" s="160" t="str">
        <f>IF('Jeunes Plants'!N120&lt;&gt;"",'Jeunes Plants'!N120,"")</f>
        <v>PDV</v>
      </c>
      <c r="O120" s="126" t="str">
        <f>IF('Jeunes Plants'!O120&lt;&gt;"",'Jeunes Plants'!O120,"")</f>
        <v>TABAC Tomentosa variegata</v>
      </c>
      <c r="P120" s="130">
        <f>IF('Jeunes Plants'!P120&lt;&gt;"",'Jeunes Plants'!P120,"")</f>
        <v>120</v>
      </c>
      <c r="Q120" s="20">
        <f>IF('Jeunes Plants'!R120&lt;&gt;"",'Jeunes Plants'!R120,"")</f>
        <v>0</v>
      </c>
      <c r="R120" s="20">
        <f>IF('Jeunes Plants'!S120&lt;&gt;"",'Jeunes Plants'!S120,"")</f>
        <v>0</v>
      </c>
      <c r="S120" s="236">
        <f>IF('Jeunes Plants'!T120&lt;&gt;"",'Jeunes Plants'!T120,"")</f>
        <v>0</v>
      </c>
      <c r="T120" s="245"/>
      <c r="U120" s="214"/>
      <c r="V120" s="214"/>
      <c r="W120" s="214"/>
    </row>
    <row r="121" spans="1:23" ht="20.100000000000001" customHeight="1" x14ac:dyDescent="0.25">
      <c r="A121" s="23">
        <f>IF('Jeunes Plants'!A121&lt;&gt;"",'Jeunes Plants'!A121,"")</f>
        <v>23015</v>
      </c>
      <c r="B121" s="24" t="str">
        <f>IF('Jeunes Plants'!B121&lt;&gt;"",'Jeunes Plants'!B121,"")</f>
        <v>TULBAGHIA VIOLACEA</v>
      </c>
      <c r="C121" s="24" t="str">
        <f>IF('Jeunes Plants'!C121&lt;&gt;"",'Jeunes Plants'!C121,"")</f>
        <v>Green blue</v>
      </c>
      <c r="D121" s="24" t="str">
        <f>IF('Jeunes Plants'!D121&lt;&gt;"",'Jeunes Plants'!D121,"")</f>
        <v>&gt;s49/2025</v>
      </c>
      <c r="E121" s="66" t="str">
        <f>IF('Jeunes Plants'!E121&lt;&gt;"",'Jeunes Plants'!E121,"")</f>
        <v>B</v>
      </c>
      <c r="F121" s="66" t="str">
        <f>IF('Jeunes Plants'!F121&lt;&gt;"",'Jeunes Plants'!F121,"")</f>
        <v>P 0.5L</v>
      </c>
      <c r="G121" s="64">
        <f>IF('Jeunes Plants'!G121&lt;&gt;"",'Jeunes Plants'!G121,"")</f>
        <v>10</v>
      </c>
      <c r="H121" s="66" t="str">
        <f>IF('Jeunes Plants'!H121&lt;&gt;"",'Jeunes Plants'!H121,"")</f>
        <v>Q. lim.</v>
      </c>
      <c r="I121" s="66" t="str">
        <f>IF('Jeunes Plants'!I121&lt;&gt;"",'Jeunes Plants'!I121,"")</f>
        <v>P</v>
      </c>
      <c r="J121" s="64" t="str">
        <f>IF('Jeunes Plants'!J121&lt;&gt;"",'Jeunes Plants'!J121,"")</f>
        <v/>
      </c>
      <c r="K121" s="24" t="str">
        <f>IF('Jeunes Plants'!K121&lt;&gt;"",'Jeunes Plants'!K121,"")</f>
        <v>VILLE</v>
      </c>
      <c r="L121" s="24" t="str">
        <f>IF('Jeunes Plants'!L121&lt;&gt;"",'Jeunes Plants'!L121,"")</f>
        <v>PV</v>
      </c>
      <c r="M121" s="24" t="str">
        <f>IF('Jeunes Plants'!M121&lt;&gt;"",'Jeunes Plants'!M121,"")</f>
        <v/>
      </c>
      <c r="N121" s="24" t="str">
        <f>IF('Jeunes Plants'!N121&lt;&gt;"",'Jeunes Plants'!N121,"")</f>
        <v>PDV</v>
      </c>
      <c r="O121" s="24" t="str">
        <f>IF('Jeunes Plants'!O121&lt;&gt;"",'Jeunes Plants'!O121,"")</f>
        <v>TULBAGHIA VIOLACEA Green blue</v>
      </c>
      <c r="P121" s="54">
        <f>IF('Jeunes Plants'!P121&lt;&gt;"",'Jeunes Plants'!P121,"")</f>
        <v>121</v>
      </c>
      <c r="Q121" s="20">
        <f>IF('Jeunes Plants'!R121&lt;&gt;"",'Jeunes Plants'!R121,"")</f>
        <v>0</v>
      </c>
      <c r="R121" s="20">
        <f>IF('Jeunes Plants'!S121&lt;&gt;"",'Jeunes Plants'!S121,"")</f>
        <v>0</v>
      </c>
      <c r="S121" s="236">
        <f>IF('Jeunes Plants'!T121&lt;&gt;"",'Jeunes Plants'!T121,"")</f>
        <v>0</v>
      </c>
      <c r="T121" s="241"/>
      <c r="U121" s="44"/>
      <c r="V121" s="44"/>
      <c r="W121" s="44"/>
    </row>
    <row r="122" spans="1:23" ht="20.100000000000001" customHeight="1" x14ac:dyDescent="0.25">
      <c r="A122" s="125">
        <f>IF('Jeunes Plants'!A122&lt;&gt;"",'Jeunes Plants'!A122,"")</f>
        <v>23412</v>
      </c>
      <c r="B122" s="126" t="str">
        <f>IF('Jeunes Plants'!B122&lt;&gt;"",'Jeunes Plants'!B122,"")</f>
        <v>TULBAGHIA VIOLACEA</v>
      </c>
      <c r="C122" s="126" t="str">
        <f>IF('Jeunes Plants'!C122&lt;&gt;"",'Jeunes Plants'!C122,"")</f>
        <v>Silver lace</v>
      </c>
      <c r="D122" s="126" t="str">
        <f>IF('Jeunes Plants'!D122&lt;&gt;"",'Jeunes Plants'!D122,"")</f>
        <v>&gt;s49/2025</v>
      </c>
      <c r="E122" s="127" t="str">
        <f>IF('Jeunes Plants'!E122&lt;&gt;"",'Jeunes Plants'!E122,"")</f>
        <v>B</v>
      </c>
      <c r="F122" s="127" t="str">
        <f>IF('Jeunes Plants'!F122&lt;&gt;"",'Jeunes Plants'!F122,"")</f>
        <v>P 0.5L</v>
      </c>
      <c r="G122" s="128">
        <f>IF('Jeunes Plants'!G122&lt;&gt;"",'Jeunes Plants'!G122,"")</f>
        <v>10</v>
      </c>
      <c r="H122" s="127" t="str">
        <f>IF('Jeunes Plants'!H122&lt;&gt;"",'Jeunes Plants'!H122,"")</f>
        <v>Q. lim.</v>
      </c>
      <c r="I122" s="128" t="str">
        <f>IF('Jeunes Plants'!I122&lt;&gt;"",'Jeunes Plants'!I122,"")</f>
        <v>P</v>
      </c>
      <c r="J122" s="128" t="str">
        <f>IF('Jeunes Plants'!J122&lt;&gt;"",'Jeunes Plants'!J122,"")</f>
        <v/>
      </c>
      <c r="K122" s="160" t="str">
        <f>IF('Jeunes Plants'!K122&lt;&gt;"",'Jeunes Plants'!K122,"")</f>
        <v>VILLE</v>
      </c>
      <c r="L122" s="160" t="str">
        <f>IF('Jeunes Plants'!L122&lt;&gt;"",'Jeunes Plants'!L122,"")</f>
        <v>PV</v>
      </c>
      <c r="M122" s="160" t="str">
        <f>IF('Jeunes Plants'!M122&lt;&gt;"",'Jeunes Plants'!M122,"")</f>
        <v/>
      </c>
      <c r="N122" s="160" t="str">
        <f>IF('Jeunes Plants'!N122&lt;&gt;"",'Jeunes Plants'!N122,"")</f>
        <v>PDV</v>
      </c>
      <c r="O122" s="126" t="str">
        <f>IF('Jeunes Plants'!O122&lt;&gt;"",'Jeunes Plants'!O122,"")</f>
        <v>TULBAGHIA VIOLACEA Silver lace</v>
      </c>
      <c r="P122" s="130">
        <f>IF('Jeunes Plants'!P122&lt;&gt;"",'Jeunes Plants'!P122,"")</f>
        <v>122</v>
      </c>
      <c r="Q122" s="20">
        <f>IF('Jeunes Plants'!R122&lt;&gt;"",'Jeunes Plants'!R122,"")</f>
        <v>0</v>
      </c>
      <c r="R122" s="20">
        <f>IF('Jeunes Plants'!S122&lt;&gt;"",'Jeunes Plants'!S122,"")</f>
        <v>0</v>
      </c>
      <c r="S122" s="236">
        <f>IF('Jeunes Plants'!T122&lt;&gt;"",'Jeunes Plants'!T122,"")</f>
        <v>0</v>
      </c>
      <c r="T122" s="245"/>
      <c r="U122" s="214"/>
      <c r="V122" s="214"/>
      <c r="W122" s="214"/>
    </row>
    <row r="123" spans="1:23" ht="20.100000000000001" customHeight="1" x14ac:dyDescent="0.25">
      <c r="A123" s="131" t="str">
        <f>IF('Jeunes Plants'!A123&lt;&gt;"",'Jeunes Plants'!A123,"")</f>
        <v/>
      </c>
      <c r="B123" s="187" t="str">
        <f>IF('Jeunes Plants'!B123&lt;&gt;"",'Jeunes Plants'!B123,"")</f>
        <v>Les TRIOS, mélange de couleurs</v>
      </c>
      <c r="C123" s="132" t="str">
        <f>IF('Jeunes Plants'!C123&lt;&gt;"",'Jeunes Plants'!C123,"")</f>
        <v/>
      </c>
      <c r="D123" s="132" t="str">
        <f>IF('Jeunes Plants'!D123&lt;&gt;"",'Jeunes Plants'!D123,"")</f>
        <v/>
      </c>
      <c r="E123" s="133" t="str">
        <f>IF('Jeunes Plants'!E123&lt;&gt;"",'Jeunes Plants'!E123,"")</f>
        <v/>
      </c>
      <c r="F123" s="133" t="str">
        <f>IF('Jeunes Plants'!F123&lt;&gt;"",'Jeunes Plants'!F123,"")</f>
        <v/>
      </c>
      <c r="G123" s="133" t="str">
        <f>IF('Jeunes Plants'!G123&lt;&gt;"",'Jeunes Plants'!G123,"")</f>
        <v/>
      </c>
      <c r="H123" s="133" t="str">
        <f>IF('Jeunes Plants'!H123&lt;&gt;"",'Jeunes Plants'!H123,"")</f>
        <v/>
      </c>
      <c r="I123" s="133" t="str">
        <f>IF('Jeunes Plants'!I123&lt;&gt;"",'Jeunes Plants'!I123,"")</f>
        <v/>
      </c>
      <c r="J123" s="134" t="str">
        <f>IF('Jeunes Plants'!J123&lt;&gt;"",'Jeunes Plants'!J123,"")</f>
        <v/>
      </c>
      <c r="K123" s="132" t="str">
        <f>IF('Jeunes Plants'!K123&lt;&gt;"",'Jeunes Plants'!K123,"")</f>
        <v/>
      </c>
      <c r="L123" s="132" t="str">
        <f>IF('Jeunes Plants'!L123&lt;&gt;"",'Jeunes Plants'!L123,"")</f>
        <v>G</v>
      </c>
      <c r="M123" s="132" t="str">
        <f>IF('Jeunes Plants'!M123&lt;&gt;"",'Jeunes Plants'!M123,"")</f>
        <v/>
      </c>
      <c r="N123" s="132" t="str">
        <f>IF('Jeunes Plants'!N123&lt;&gt;"",'Jeunes Plants'!N123,"")</f>
        <v/>
      </c>
      <c r="O123" s="141" t="str">
        <f>IF('Jeunes Plants'!O123&lt;&gt;"",'Jeunes Plants'!O123,"")</f>
        <v xml:space="preserve">Les TRIOS, mélange de couleurs </v>
      </c>
      <c r="P123" s="132">
        <f>IF('Jeunes Plants'!P123&lt;&gt;"",'Jeunes Plants'!P123,"")</f>
        <v>123</v>
      </c>
      <c r="Q123" s="20" t="str">
        <f>IF('Jeunes Plants'!R123&lt;&gt;"",'Jeunes Plants'!R123,"")</f>
        <v/>
      </c>
      <c r="R123" s="20" t="str">
        <f>IF('Jeunes Plants'!S123&lt;&gt;"",'Jeunes Plants'!S123,"")</f>
        <v/>
      </c>
      <c r="S123" s="236" t="str">
        <f>IF('Jeunes Plants'!T123&lt;&gt;"",'Jeunes Plants'!T123,"")</f>
        <v/>
      </c>
      <c r="T123" s="244"/>
      <c r="U123" s="183"/>
      <c r="V123" s="183"/>
      <c r="W123" s="183"/>
    </row>
    <row r="124" spans="1:23" ht="36" customHeight="1" x14ac:dyDescent="0.25">
      <c r="A124" s="23">
        <f>IF('Jeunes Plants'!A124&lt;&gt;"",'Jeunes Plants'!A124,"")</f>
        <v>26745</v>
      </c>
      <c r="B124" s="24" t="str">
        <f>IF('Jeunes Plants'!B124&lt;&gt;"",'Jeunes Plants'!B124,"")</f>
        <v>TRIO RAPSBERRY FLAIR</v>
      </c>
      <c r="C124" s="24" t="str">
        <f>IF('Jeunes Plants'!C124&lt;&gt;"",'Jeunes Plants'!C124,"")</f>
        <v>Petunia Capella Rim Raspberry
Calibrachoa Eyeconic Cherry Blossom
Verveine Vanessa Magenta</v>
      </c>
      <c r="D124" s="24" t="str">
        <f>IF('Jeunes Plants'!D124&lt;&gt;"",'Jeunes Plants'!D124,"")</f>
        <v>&gt;s46/2025</v>
      </c>
      <c r="E124" s="66" t="str">
        <f>IF('Jeunes Plants'!E124&lt;&gt;"",'Jeunes Plants'!E124,"")</f>
        <v>B</v>
      </c>
      <c r="F124" s="66" t="str">
        <f>IF('Jeunes Plants'!F124&lt;&gt;"",'Jeunes Plants'!F124,"")</f>
        <v>M 3 cm  X60</v>
      </c>
      <c r="G124" s="64">
        <f>IF('Jeunes Plants'!G124&lt;&gt;"",'Jeunes Plants'!G124,"")</f>
        <v>30</v>
      </c>
      <c r="H124" s="66">
        <f>IF('Jeunes Plants'!H124&lt;&gt;"",'Jeunes Plants'!H124,"")</f>
        <v>6</v>
      </c>
      <c r="I124" s="66" t="str">
        <f>IF('Jeunes Plants'!I124&lt;&gt;"",'Jeunes Plants'!I124,"")</f>
        <v>N</v>
      </c>
      <c r="J124" s="72">
        <f>IF('Jeunes Plants'!J124&lt;&gt;"",'Jeunes Plants'!J124,"")</f>
        <v>0.1</v>
      </c>
      <c r="K124" s="24" t="str">
        <f>IF('Jeunes Plants'!K124&lt;&gt;"",'Jeunes Plants'!K124,"")</f>
        <v>TRIO</v>
      </c>
      <c r="L124" s="24" t="str">
        <f>IF('Jeunes Plants'!L124&lt;&gt;"",'Jeunes Plants'!L124,"")</f>
        <v>S7</v>
      </c>
      <c r="M124" s="24" t="str">
        <f>IF('Jeunes Plants'!M124&lt;&gt;"",'Jeunes Plants'!M124,"")</f>
        <v>NEW</v>
      </c>
      <c r="N124" s="24" t="str">
        <f>IF('Jeunes Plants'!N124&lt;&gt;"",'Jeunes Plants'!N124,"")</f>
        <v>M3</v>
      </c>
      <c r="O124" s="24" t="str">
        <f>IF('Jeunes Plants'!O124&lt;&gt;"",'Jeunes Plants'!O124,"")</f>
        <v>TRIO RAPSBERRY FLAIR Petunia Capella Rim Raspberry
Calibrachoa Eyeconic Cherry Blossom
Verveine Vanessa Magenta</v>
      </c>
      <c r="P124" s="54">
        <f>IF('Jeunes Plants'!P124&lt;&gt;"",'Jeunes Plants'!P124,"")</f>
        <v>124</v>
      </c>
      <c r="Q124" s="20">
        <f>IF('Jeunes Plants'!R124&lt;&gt;"",'Jeunes Plants'!R124,"")</f>
        <v>0</v>
      </c>
      <c r="R124" s="20">
        <f>IF('Jeunes Plants'!S124&lt;&gt;"",'Jeunes Plants'!S124,"")</f>
        <v>0</v>
      </c>
      <c r="S124" s="236">
        <f>IF('Jeunes Plants'!T124&lt;&gt;"",'Jeunes Plants'!T124,"")</f>
        <v>0</v>
      </c>
      <c r="T124" s="241"/>
      <c r="U124" s="44"/>
      <c r="V124" s="44"/>
      <c r="W124" s="44"/>
    </row>
    <row r="125" spans="1:23" ht="36" customHeight="1" x14ac:dyDescent="0.25">
      <c r="A125" s="125">
        <f>IF('Jeunes Plants'!A125&lt;&gt;"",'Jeunes Plants'!A125,"")</f>
        <v>26746</v>
      </c>
      <c r="B125" s="126" t="str">
        <f>IF('Jeunes Plants'!B125&lt;&gt;"",'Jeunes Plants'!B125,"")</f>
        <v>TRIO PAINTED DAWN</v>
      </c>
      <c r="C125" s="126" t="str">
        <f>IF('Jeunes Plants'!C125&lt;&gt;"",'Jeunes Plants'!C125,"")</f>
        <v>Petunia Cascadias Pitaya
Calibrachoa Ombre Pink
Lobularia Stream Champagne</v>
      </c>
      <c r="D125" s="126" t="str">
        <f>IF('Jeunes Plants'!D125&lt;&gt;"",'Jeunes Plants'!D125,"")</f>
        <v>&gt;s46/2025</v>
      </c>
      <c r="E125" s="127" t="str">
        <f>IF('Jeunes Plants'!E125&lt;&gt;"",'Jeunes Plants'!E125,"")</f>
        <v>B</v>
      </c>
      <c r="F125" s="127" t="str">
        <f>IF('Jeunes Plants'!F125&lt;&gt;"",'Jeunes Plants'!F125,"")</f>
        <v>M 3 cm  X60</v>
      </c>
      <c r="G125" s="128">
        <f>IF('Jeunes Plants'!G125&lt;&gt;"",'Jeunes Plants'!G125,"")</f>
        <v>30</v>
      </c>
      <c r="H125" s="127">
        <f>IF('Jeunes Plants'!H125&lt;&gt;"",'Jeunes Plants'!H125,"")</f>
        <v>6</v>
      </c>
      <c r="I125" s="127" t="str">
        <f>IF('Jeunes Plants'!I125&lt;&gt;"",'Jeunes Plants'!I125,"")</f>
        <v>N</v>
      </c>
      <c r="J125" s="129">
        <f>IF('Jeunes Plants'!J125&lt;&gt;"",'Jeunes Plants'!J125,"")</f>
        <v>0.11</v>
      </c>
      <c r="K125" s="126" t="str">
        <f>IF('Jeunes Plants'!K125&lt;&gt;"",'Jeunes Plants'!K125,"")</f>
        <v>TRIO</v>
      </c>
      <c r="L125" s="126" t="str">
        <f>IF('Jeunes Plants'!L125&lt;&gt;"",'Jeunes Plants'!L125,"")</f>
        <v>S7</v>
      </c>
      <c r="M125" s="126" t="str">
        <f>IF('Jeunes Plants'!M125&lt;&gt;"",'Jeunes Plants'!M125,"")</f>
        <v>NEW</v>
      </c>
      <c r="N125" s="126" t="str">
        <f>IF('Jeunes Plants'!N125&lt;&gt;"",'Jeunes Plants'!N125,"")</f>
        <v>M3</v>
      </c>
      <c r="O125" s="126" t="str">
        <f>IF('Jeunes Plants'!O125&lt;&gt;"",'Jeunes Plants'!O125,"")</f>
        <v>TRIO PAINTED DAWN Petunia Cascadias Pitaya
Calibrachoa Ombre Pink
Lobularia Stream Champagne</v>
      </c>
      <c r="P125" s="130">
        <f>IF('Jeunes Plants'!P125&lt;&gt;"",'Jeunes Plants'!P125,"")</f>
        <v>125</v>
      </c>
      <c r="Q125" s="20">
        <f>IF('Jeunes Plants'!R125&lt;&gt;"",'Jeunes Plants'!R125,"")</f>
        <v>0</v>
      </c>
      <c r="R125" s="20">
        <f>IF('Jeunes Plants'!S125&lt;&gt;"",'Jeunes Plants'!S125,"")</f>
        <v>0</v>
      </c>
      <c r="S125" s="236">
        <f>IF('Jeunes Plants'!T125&lt;&gt;"",'Jeunes Plants'!T125,"")</f>
        <v>0</v>
      </c>
      <c r="T125" s="242"/>
      <c r="U125" s="158"/>
      <c r="V125" s="158"/>
      <c r="W125" s="158"/>
    </row>
    <row r="126" spans="1:23" ht="36" customHeight="1" x14ac:dyDescent="0.25">
      <c r="A126" s="23">
        <f>IF('Jeunes Plants'!A126&lt;&gt;"",'Jeunes Plants'!A126,"")</f>
        <v>26747</v>
      </c>
      <c r="B126" s="24" t="str">
        <f>IF('Jeunes Plants'!B126&lt;&gt;"",'Jeunes Plants'!B126,"")</f>
        <v>TRIO MY FUNNY VALENTINE</v>
      </c>
      <c r="C126" s="24" t="str">
        <f>IF('Jeunes Plants'!C126&lt;&gt;"",'Jeunes Plants'!C126,"")</f>
        <v>Petunia Amore Pink Hearts 
Calibrachoa Lia Dark Red
Verveine Vanessa Bicolor Pink</v>
      </c>
      <c r="D126" s="24" t="str">
        <f>IF('Jeunes Plants'!D126&lt;&gt;"",'Jeunes Plants'!D126,"")</f>
        <v>&gt;s46/2025</v>
      </c>
      <c r="E126" s="66" t="str">
        <f>IF('Jeunes Plants'!E126&lt;&gt;"",'Jeunes Plants'!E126,"")</f>
        <v>B</v>
      </c>
      <c r="F126" s="66" t="str">
        <f>IF('Jeunes Plants'!F126&lt;&gt;"",'Jeunes Plants'!F126,"")</f>
        <v>M 3 cm  X60</v>
      </c>
      <c r="G126" s="64">
        <f>IF('Jeunes Plants'!G126&lt;&gt;"",'Jeunes Plants'!G126,"")</f>
        <v>30</v>
      </c>
      <c r="H126" s="66">
        <f>IF('Jeunes Plants'!H126&lt;&gt;"",'Jeunes Plants'!H126,"")</f>
        <v>6</v>
      </c>
      <c r="I126" s="66" t="str">
        <f>IF('Jeunes Plants'!I126&lt;&gt;"",'Jeunes Plants'!I126,"")</f>
        <v>N</v>
      </c>
      <c r="J126" s="72">
        <f>IF('Jeunes Plants'!J126&lt;&gt;"",'Jeunes Plants'!J126,"")</f>
        <v>0.11</v>
      </c>
      <c r="K126" s="24" t="str">
        <f>IF('Jeunes Plants'!K126&lt;&gt;"",'Jeunes Plants'!K126,"")</f>
        <v>TRIO</v>
      </c>
      <c r="L126" s="24" t="str">
        <f>IF('Jeunes Plants'!L126&lt;&gt;"",'Jeunes Plants'!L126,"")</f>
        <v>S7</v>
      </c>
      <c r="M126" s="24" t="str">
        <f>IF('Jeunes Plants'!M126&lt;&gt;"",'Jeunes Plants'!M126,"")</f>
        <v>NEW</v>
      </c>
      <c r="N126" s="24" t="str">
        <f>IF('Jeunes Plants'!N126&lt;&gt;"",'Jeunes Plants'!N126,"")</f>
        <v>M3</v>
      </c>
      <c r="O126" s="24" t="str">
        <f>IF('Jeunes Plants'!O126&lt;&gt;"",'Jeunes Plants'!O126,"")</f>
        <v>TRIO MY FUNNY VALENTINE Petunia Amore Pink Hearts 
Calibrachoa Lia Dark Red
Verveine Vanessa Bicolor Pink</v>
      </c>
      <c r="P126" s="54">
        <f>IF('Jeunes Plants'!P126&lt;&gt;"",'Jeunes Plants'!P126,"")</f>
        <v>126</v>
      </c>
      <c r="Q126" s="20">
        <f>IF('Jeunes Plants'!R126&lt;&gt;"",'Jeunes Plants'!R126,"")</f>
        <v>0</v>
      </c>
      <c r="R126" s="20">
        <f>IF('Jeunes Plants'!S126&lt;&gt;"",'Jeunes Plants'!S126,"")</f>
        <v>0</v>
      </c>
      <c r="S126" s="236">
        <f>IF('Jeunes Plants'!T126&lt;&gt;"",'Jeunes Plants'!T126,"")</f>
        <v>0</v>
      </c>
      <c r="T126" s="241"/>
      <c r="U126" s="44"/>
      <c r="V126" s="44"/>
      <c r="W126" s="44"/>
    </row>
    <row r="127" spans="1:23" ht="36" customHeight="1" x14ac:dyDescent="0.25">
      <c r="A127" s="125">
        <f>IF('Jeunes Plants'!A127&lt;&gt;"",'Jeunes Plants'!A127,"")</f>
        <v>12984</v>
      </c>
      <c r="B127" s="126" t="str">
        <f>IF('Jeunes Plants'!B127&lt;&gt;"",'Jeunes Plants'!B127,"")</f>
        <v>TRIO ROMANCE</v>
      </c>
      <c r="C127" s="126" t="str">
        <f>IF('Jeunes Plants'!C127&lt;&gt;"",'Jeunes Plants'!C127,"")</f>
        <v>Calibrachoa Colibri Pink flamingo
Petunia Capella Rose
Verveine V. Compact Bicolor Rose</v>
      </c>
      <c r="D127" s="126" t="str">
        <f>IF('Jeunes Plants'!D127&lt;&gt;"",'Jeunes Plants'!D127,"")</f>
        <v>&gt;s46/2025</v>
      </c>
      <c r="E127" s="127" t="str">
        <f>IF('Jeunes Plants'!E127&lt;&gt;"",'Jeunes Plants'!E127,"")</f>
        <v>B</v>
      </c>
      <c r="F127" s="127" t="str">
        <f>IF('Jeunes Plants'!F127&lt;&gt;"",'Jeunes Plants'!F127,"")</f>
        <v>M 3 cm  X60</v>
      </c>
      <c r="G127" s="128">
        <f>IF('Jeunes Plants'!G127&lt;&gt;"",'Jeunes Plants'!G127,"")</f>
        <v>30</v>
      </c>
      <c r="H127" s="127">
        <f>IF('Jeunes Plants'!H127&lt;&gt;"",'Jeunes Plants'!H127,"")</f>
        <v>6</v>
      </c>
      <c r="I127" s="127" t="str">
        <f>IF('Jeunes Plants'!I127&lt;&gt;"",'Jeunes Plants'!I127,"")</f>
        <v>N</v>
      </c>
      <c r="J127" s="129">
        <f>IF('Jeunes Plants'!J127&lt;&gt;"",'Jeunes Plants'!J127,"")</f>
        <v>0.1</v>
      </c>
      <c r="K127" s="126" t="str">
        <f>IF('Jeunes Plants'!K127&lt;&gt;"",'Jeunes Plants'!K127,"")</f>
        <v>TRIO</v>
      </c>
      <c r="L127" s="126" t="str">
        <f>IF('Jeunes Plants'!L127&lt;&gt;"",'Jeunes Plants'!L127,"")</f>
        <v>S7</v>
      </c>
      <c r="M127" s="126" t="str">
        <f>IF('Jeunes Plants'!M127&lt;&gt;"",'Jeunes Plants'!M127,"")</f>
        <v/>
      </c>
      <c r="N127" s="126" t="str">
        <f>IF('Jeunes Plants'!N127&lt;&gt;"",'Jeunes Plants'!N127,"")</f>
        <v>M3</v>
      </c>
      <c r="O127" s="126" t="str">
        <f>IF('Jeunes Plants'!O127&lt;&gt;"",'Jeunes Plants'!O127,"")</f>
        <v>TRIO ROMANCE Calibrachoa Colibri Pink flamingo
Petunia Capella Rose
Verveine V. Compact Bicolor Rose</v>
      </c>
      <c r="P127" s="130">
        <f>IF('Jeunes Plants'!P127&lt;&gt;"",'Jeunes Plants'!P127,"")</f>
        <v>127</v>
      </c>
      <c r="Q127" s="20">
        <f>IF('Jeunes Plants'!R127&lt;&gt;"",'Jeunes Plants'!R127,"")</f>
        <v>0</v>
      </c>
      <c r="R127" s="20">
        <f>IF('Jeunes Plants'!S127&lt;&gt;"",'Jeunes Plants'!S127,"")</f>
        <v>0</v>
      </c>
      <c r="S127" s="236">
        <f>IF('Jeunes Plants'!T127&lt;&gt;"",'Jeunes Plants'!T127,"")</f>
        <v>0</v>
      </c>
      <c r="T127" s="242"/>
      <c r="U127" s="158"/>
      <c r="V127" s="158"/>
      <c r="W127" s="158"/>
    </row>
    <row r="128" spans="1:23" ht="36" customHeight="1" x14ac:dyDescent="0.25">
      <c r="A128" s="23">
        <f>IF('Jeunes Plants'!A128&lt;&gt;"",'Jeunes Plants'!A128,"")</f>
        <v>26748</v>
      </c>
      <c r="B128" s="24" t="str">
        <f>IF('Jeunes Plants'!B128&lt;&gt;"",'Jeunes Plants'!B128,"")</f>
        <v>TRIO CAUGHT MY EYE</v>
      </c>
      <c r="C128" s="24" t="str">
        <f>IF('Jeunes Plants'!C128&lt;&gt;"",'Jeunes Plants'!C128,"")</f>
        <v>Petunia Capella Ruby Red
Calibrachoa Eyeconic Apricot 
Verveine Vanessa Purple</v>
      </c>
      <c r="D128" s="24" t="str">
        <f>IF('Jeunes Plants'!D128&lt;&gt;"",'Jeunes Plants'!D128,"")</f>
        <v>&gt;s46/2025</v>
      </c>
      <c r="E128" s="66" t="str">
        <f>IF('Jeunes Plants'!E128&lt;&gt;"",'Jeunes Plants'!E128,"")</f>
        <v>B</v>
      </c>
      <c r="F128" s="66" t="str">
        <f>IF('Jeunes Plants'!F128&lt;&gt;"",'Jeunes Plants'!F128,"")</f>
        <v>M 3 cm  X60</v>
      </c>
      <c r="G128" s="64">
        <f>IF('Jeunes Plants'!G128&lt;&gt;"",'Jeunes Plants'!G128,"")</f>
        <v>30</v>
      </c>
      <c r="H128" s="66">
        <f>IF('Jeunes Plants'!H128&lt;&gt;"",'Jeunes Plants'!H128,"")</f>
        <v>6</v>
      </c>
      <c r="I128" s="66" t="str">
        <f>IF('Jeunes Plants'!I128&lt;&gt;"",'Jeunes Plants'!I128,"")</f>
        <v>N</v>
      </c>
      <c r="J128" s="72">
        <f>IF('Jeunes Plants'!J128&lt;&gt;"",'Jeunes Plants'!J128,"")</f>
        <v>0.1</v>
      </c>
      <c r="K128" s="24" t="str">
        <f>IF('Jeunes Plants'!K128&lt;&gt;"",'Jeunes Plants'!K128,"")</f>
        <v>TRIO</v>
      </c>
      <c r="L128" s="24" t="str">
        <f>IF('Jeunes Plants'!L128&lt;&gt;"",'Jeunes Plants'!L128,"")</f>
        <v>S7</v>
      </c>
      <c r="M128" s="24" t="str">
        <f>IF('Jeunes Plants'!M128&lt;&gt;"",'Jeunes Plants'!M128,"")</f>
        <v>NEW</v>
      </c>
      <c r="N128" s="24" t="str">
        <f>IF('Jeunes Plants'!N128&lt;&gt;"",'Jeunes Plants'!N128,"")</f>
        <v>M3</v>
      </c>
      <c r="O128" s="24" t="str">
        <f>IF('Jeunes Plants'!O128&lt;&gt;"",'Jeunes Plants'!O128,"")</f>
        <v>TRIO CAUGHT MY EYE Petunia Capella Ruby Red
Calibrachoa Eyeconic Apricot 
Verveine Vanessa Purple</v>
      </c>
      <c r="P128" s="54">
        <f>IF('Jeunes Plants'!P128&lt;&gt;"",'Jeunes Plants'!P128,"")</f>
        <v>128</v>
      </c>
      <c r="Q128" s="20">
        <f>IF('Jeunes Plants'!R128&lt;&gt;"",'Jeunes Plants'!R128,"")</f>
        <v>0</v>
      </c>
      <c r="R128" s="20">
        <f>IF('Jeunes Plants'!S128&lt;&gt;"",'Jeunes Plants'!S128,"")</f>
        <v>0</v>
      </c>
      <c r="S128" s="236">
        <f>IF('Jeunes Plants'!T128&lt;&gt;"",'Jeunes Plants'!T128,"")</f>
        <v>0</v>
      </c>
      <c r="T128" s="241"/>
      <c r="U128" s="44"/>
      <c r="V128" s="44"/>
      <c r="W128" s="44"/>
    </row>
    <row r="129" spans="1:23" ht="36" customHeight="1" x14ac:dyDescent="0.25">
      <c r="A129" s="125">
        <f>IF('Jeunes Plants'!A129&lt;&gt;"",'Jeunes Plants'!A129,"")</f>
        <v>12983</v>
      </c>
      <c r="B129" s="126" t="str">
        <f>IF('Jeunes Plants'!B129&lt;&gt;"",'Jeunes Plants'!B129,"")</f>
        <v>TRIO FLOWER POWER</v>
      </c>
      <c r="C129" s="126" t="str">
        <f>IF('Jeunes Plants'!C129&lt;&gt;"",'Jeunes Plants'!C129,"")</f>
        <v>Lobularia White Stream
Petunia Amore King of Hearts
Verveine Vanessa Compact Hot Red</v>
      </c>
      <c r="D129" s="126" t="str">
        <f>IF('Jeunes Plants'!D129&lt;&gt;"",'Jeunes Plants'!D129,"")</f>
        <v>&gt;s46/2025</v>
      </c>
      <c r="E129" s="127" t="str">
        <f>IF('Jeunes Plants'!E129&lt;&gt;"",'Jeunes Plants'!E129,"")</f>
        <v>B</v>
      </c>
      <c r="F129" s="127" t="str">
        <f>IF('Jeunes Plants'!F129&lt;&gt;"",'Jeunes Plants'!F129,"")</f>
        <v>M 3 cm  X60</v>
      </c>
      <c r="G129" s="128">
        <f>IF('Jeunes Plants'!G129&lt;&gt;"",'Jeunes Plants'!G129,"")</f>
        <v>30</v>
      </c>
      <c r="H129" s="127">
        <f>IF('Jeunes Plants'!H129&lt;&gt;"",'Jeunes Plants'!H129,"")</f>
        <v>6</v>
      </c>
      <c r="I129" s="127" t="str">
        <f>IF('Jeunes Plants'!I129&lt;&gt;"",'Jeunes Plants'!I129,"")</f>
        <v>N</v>
      </c>
      <c r="J129" s="129">
        <f>IF('Jeunes Plants'!J129&lt;&gt;"",'Jeunes Plants'!J129,"")</f>
        <v>0.12</v>
      </c>
      <c r="K129" s="126" t="str">
        <f>IF('Jeunes Plants'!K129&lt;&gt;"",'Jeunes Plants'!K129,"")</f>
        <v>TRIO</v>
      </c>
      <c r="L129" s="126" t="str">
        <f>IF('Jeunes Plants'!L129&lt;&gt;"",'Jeunes Plants'!L129,"")</f>
        <v>S7</v>
      </c>
      <c r="M129" s="126" t="str">
        <f>IF('Jeunes Plants'!M129&lt;&gt;"",'Jeunes Plants'!M129,"")</f>
        <v/>
      </c>
      <c r="N129" s="126" t="str">
        <f>IF('Jeunes Plants'!N129&lt;&gt;"",'Jeunes Plants'!N129,"")</f>
        <v>M3</v>
      </c>
      <c r="O129" s="126" t="str">
        <f>IF('Jeunes Plants'!O129&lt;&gt;"",'Jeunes Plants'!O129,"")</f>
        <v>TRIO FLOWER POWER Lobularia White Stream
Petunia Amore King of Hearts
Verveine Vanessa Compact Hot Red</v>
      </c>
      <c r="P129" s="130">
        <f>IF('Jeunes Plants'!P129&lt;&gt;"",'Jeunes Plants'!P129,"")</f>
        <v>129</v>
      </c>
      <c r="Q129" s="20">
        <f>IF('Jeunes Plants'!R129&lt;&gt;"",'Jeunes Plants'!R129,"")</f>
        <v>0</v>
      </c>
      <c r="R129" s="20">
        <f>IF('Jeunes Plants'!S129&lt;&gt;"",'Jeunes Plants'!S129,"")</f>
        <v>0</v>
      </c>
      <c r="S129" s="236">
        <f>IF('Jeunes Plants'!T129&lt;&gt;"",'Jeunes Plants'!T129,"")</f>
        <v>0</v>
      </c>
      <c r="T129" s="242"/>
      <c r="U129" s="158"/>
      <c r="V129" s="158"/>
      <c r="W129" s="158"/>
    </row>
    <row r="130" spans="1:23" ht="36" customHeight="1" x14ac:dyDescent="0.25">
      <c r="A130" s="23">
        <f>IF('Jeunes Plants'!A130&lt;&gt;"",'Jeunes Plants'!A130,"")</f>
        <v>26749</v>
      </c>
      <c r="B130" s="24" t="str">
        <f>IF('Jeunes Plants'!B130&lt;&gt;"",'Jeunes Plants'!B130,"")</f>
        <v>TRIO WATERCOLORS</v>
      </c>
      <c r="C130" s="24" t="str">
        <f>IF('Jeunes Plants'!C130&lt;&gt;"",'Jeunes Plants'!C130,"")</f>
        <v>Petunia Ray Sunshine
Calibrachoa Ombre Pink
Verveine Vanessa Compact Bicolor Rose</v>
      </c>
      <c r="D130" s="24" t="str">
        <f>IF('Jeunes Plants'!D130&lt;&gt;"",'Jeunes Plants'!D130,"")</f>
        <v>&gt;s46/2025</v>
      </c>
      <c r="E130" s="66" t="str">
        <f>IF('Jeunes Plants'!E130&lt;&gt;"",'Jeunes Plants'!E130,"")</f>
        <v>B</v>
      </c>
      <c r="F130" s="66" t="str">
        <f>IF('Jeunes Plants'!F130&lt;&gt;"",'Jeunes Plants'!F130,"")</f>
        <v>M 3 cm  X60</v>
      </c>
      <c r="G130" s="64">
        <f>IF('Jeunes Plants'!G130&lt;&gt;"",'Jeunes Plants'!G130,"")</f>
        <v>30</v>
      </c>
      <c r="H130" s="66">
        <f>IF('Jeunes Plants'!H130&lt;&gt;"",'Jeunes Plants'!H130,"")</f>
        <v>6</v>
      </c>
      <c r="I130" s="66" t="str">
        <f>IF('Jeunes Plants'!I130&lt;&gt;"",'Jeunes Plants'!I130,"")</f>
        <v>N</v>
      </c>
      <c r="J130" s="72">
        <f>IF('Jeunes Plants'!J130&lt;&gt;"",'Jeunes Plants'!J130,"")</f>
        <v>0.11</v>
      </c>
      <c r="K130" s="24" t="str">
        <f>IF('Jeunes Plants'!K130&lt;&gt;"",'Jeunes Plants'!K130,"")</f>
        <v>TRIO</v>
      </c>
      <c r="L130" s="24" t="str">
        <f>IF('Jeunes Plants'!L130&lt;&gt;"",'Jeunes Plants'!L130,"")</f>
        <v>S7</v>
      </c>
      <c r="M130" s="24" t="str">
        <f>IF('Jeunes Plants'!M130&lt;&gt;"",'Jeunes Plants'!M130,"")</f>
        <v>NEW</v>
      </c>
      <c r="N130" s="24" t="str">
        <f>IF('Jeunes Plants'!N130&lt;&gt;"",'Jeunes Plants'!N130,"")</f>
        <v>M3</v>
      </c>
      <c r="O130" s="24" t="str">
        <f>IF('Jeunes Plants'!O130&lt;&gt;"",'Jeunes Plants'!O130,"")</f>
        <v>TRIO WATERCOLORS Petunia Ray Sunshine
Calibrachoa Ombre Pink
Verveine Vanessa Compact Bicolor Rose</v>
      </c>
      <c r="P130" s="54">
        <f>IF('Jeunes Plants'!P130&lt;&gt;"",'Jeunes Plants'!P130,"")</f>
        <v>130</v>
      </c>
      <c r="Q130" s="20">
        <f>IF('Jeunes Plants'!R130&lt;&gt;"",'Jeunes Plants'!R130,"")</f>
        <v>0</v>
      </c>
      <c r="R130" s="20">
        <f>IF('Jeunes Plants'!S130&lt;&gt;"",'Jeunes Plants'!S130,"")</f>
        <v>0</v>
      </c>
      <c r="S130" s="236">
        <f>IF('Jeunes Plants'!T130&lt;&gt;"",'Jeunes Plants'!T130,"")</f>
        <v>0</v>
      </c>
      <c r="T130" s="241"/>
      <c r="U130" s="44"/>
      <c r="V130" s="44"/>
      <c r="W130" s="44"/>
    </row>
    <row r="131" spans="1:23" ht="36" customHeight="1" x14ac:dyDescent="0.25">
      <c r="A131" s="125">
        <f>IF('Jeunes Plants'!A131&lt;&gt;"",'Jeunes Plants'!A131,"")</f>
        <v>23809</v>
      </c>
      <c r="B131" s="126" t="str">
        <f>IF('Jeunes Plants'!B131&lt;&gt;"",'Jeunes Plants'!B131,"")</f>
        <v>TRIO SKYLOVER</v>
      </c>
      <c r="C131" s="126" t="str">
        <f>IF('Jeunes Plants'!C131&lt;&gt;"",'Jeunes Plants'!C131,"")</f>
        <v>Calibrachoa Colibri White
Petunia Constellation Virgo
Verveine V. Compact Bicolor Rose</v>
      </c>
      <c r="D131" s="126" t="str">
        <f>IF('Jeunes Plants'!D131&lt;&gt;"",'Jeunes Plants'!D131,"")</f>
        <v>&gt;s46/2025</v>
      </c>
      <c r="E131" s="127" t="str">
        <f>IF('Jeunes Plants'!E131&lt;&gt;"",'Jeunes Plants'!E131,"")</f>
        <v>B</v>
      </c>
      <c r="F131" s="127" t="str">
        <f>IF('Jeunes Plants'!F131&lt;&gt;"",'Jeunes Plants'!F131,"")</f>
        <v>M 3 cm  X60</v>
      </c>
      <c r="G131" s="128">
        <f>IF('Jeunes Plants'!G131&lt;&gt;"",'Jeunes Plants'!G131,"")</f>
        <v>30</v>
      </c>
      <c r="H131" s="127">
        <f>IF('Jeunes Plants'!H131&lt;&gt;"",'Jeunes Plants'!H131,"")</f>
        <v>6</v>
      </c>
      <c r="I131" s="127" t="str">
        <f>IF('Jeunes Plants'!I131&lt;&gt;"",'Jeunes Plants'!I131,"")</f>
        <v>N</v>
      </c>
      <c r="J131" s="129">
        <f>IF('Jeunes Plants'!J131&lt;&gt;"",'Jeunes Plants'!J131,"")</f>
        <v>0.11</v>
      </c>
      <c r="K131" s="126" t="str">
        <f>IF('Jeunes Plants'!K131&lt;&gt;"",'Jeunes Plants'!K131,"")</f>
        <v>TRIO</v>
      </c>
      <c r="L131" s="126" t="str">
        <f>IF('Jeunes Plants'!L131&lt;&gt;"",'Jeunes Plants'!L131,"")</f>
        <v>S7</v>
      </c>
      <c r="M131" s="126" t="str">
        <f>IF('Jeunes Plants'!M131&lt;&gt;"",'Jeunes Plants'!M131,"")</f>
        <v/>
      </c>
      <c r="N131" s="126" t="str">
        <f>IF('Jeunes Plants'!N131&lt;&gt;"",'Jeunes Plants'!N131,"")</f>
        <v>M3</v>
      </c>
      <c r="O131" s="126" t="str">
        <f>IF('Jeunes Plants'!O131&lt;&gt;"",'Jeunes Plants'!O131,"")</f>
        <v>TRIO SKYLOVER Calibrachoa Colibri White
Petunia Constellation Virgo
Verveine V. Compact Bicolor Rose</v>
      </c>
      <c r="P131" s="130">
        <f>IF('Jeunes Plants'!P131&lt;&gt;"",'Jeunes Plants'!P131,"")</f>
        <v>131</v>
      </c>
      <c r="Q131" s="20">
        <f>IF('Jeunes Plants'!R131&lt;&gt;"",'Jeunes Plants'!R131,"")</f>
        <v>0</v>
      </c>
      <c r="R131" s="20">
        <f>IF('Jeunes Plants'!S131&lt;&gt;"",'Jeunes Plants'!S131,"")</f>
        <v>0</v>
      </c>
      <c r="S131" s="236">
        <f>IF('Jeunes Plants'!T131&lt;&gt;"",'Jeunes Plants'!T131,"")</f>
        <v>0</v>
      </c>
      <c r="T131" s="242"/>
      <c r="U131" s="158"/>
      <c r="V131" s="158"/>
      <c r="W131" s="158"/>
    </row>
    <row r="132" spans="1:23" ht="36" customHeight="1" x14ac:dyDescent="0.25">
      <c r="A132" s="23">
        <f>IF('Jeunes Plants'!A132&lt;&gt;"",'Jeunes Plants'!A132,"")</f>
        <v>25987</v>
      </c>
      <c r="B132" s="24" t="str">
        <f>IF('Jeunes Plants'!B132&lt;&gt;"",'Jeunes Plants'!B132,"")</f>
        <v>TRIO FLASH CANDY</v>
      </c>
      <c r="C132" s="24" t="str">
        <f>IF('Jeunes Plants'!C132&lt;&gt;"",'Jeunes Plants'!C132,"")</f>
        <v>Calibrachoa Colibri Pink bling
Petunia Capella Hello Yellow
Verveine Vanessa compact Pink</v>
      </c>
      <c r="D132" s="24" t="str">
        <f>IF('Jeunes Plants'!D132&lt;&gt;"",'Jeunes Plants'!D132,"")</f>
        <v>&gt;s46/2025</v>
      </c>
      <c r="E132" s="66" t="str">
        <f>IF('Jeunes Plants'!E132&lt;&gt;"",'Jeunes Plants'!E132,"")</f>
        <v>B</v>
      </c>
      <c r="F132" s="66" t="str">
        <f>IF('Jeunes Plants'!F132&lt;&gt;"",'Jeunes Plants'!F132,"")</f>
        <v>M 3 cm  X60</v>
      </c>
      <c r="G132" s="64">
        <f>IF('Jeunes Plants'!G132&lt;&gt;"",'Jeunes Plants'!G132,"")</f>
        <v>30</v>
      </c>
      <c r="H132" s="66">
        <f>IF('Jeunes Plants'!H132&lt;&gt;"",'Jeunes Plants'!H132,"")</f>
        <v>6</v>
      </c>
      <c r="I132" s="66" t="str">
        <f>IF('Jeunes Plants'!I132&lt;&gt;"",'Jeunes Plants'!I132,"")</f>
        <v>N</v>
      </c>
      <c r="J132" s="72">
        <f>IF('Jeunes Plants'!J132&lt;&gt;"",'Jeunes Plants'!J132,"")</f>
        <v>0.12</v>
      </c>
      <c r="K132" s="24" t="str">
        <f>IF('Jeunes Plants'!K132&lt;&gt;"",'Jeunes Plants'!K132,"")</f>
        <v>TRIO</v>
      </c>
      <c r="L132" s="24" t="str">
        <f>IF('Jeunes Plants'!L132&lt;&gt;"",'Jeunes Plants'!L132,"")</f>
        <v>S7</v>
      </c>
      <c r="M132" s="24" t="str">
        <f>IF('Jeunes Plants'!M132&lt;&gt;"",'Jeunes Plants'!M132,"")</f>
        <v/>
      </c>
      <c r="N132" s="24" t="str">
        <f>IF('Jeunes Plants'!N132&lt;&gt;"",'Jeunes Plants'!N132,"")</f>
        <v>M3</v>
      </c>
      <c r="O132" s="24" t="str">
        <f>IF('Jeunes Plants'!O132&lt;&gt;"",'Jeunes Plants'!O132,"")</f>
        <v>TRIO FLASH CANDY Calibrachoa Colibri Pink bling
Petunia Capella Hello Yellow
Verveine Vanessa compact Pink</v>
      </c>
      <c r="P132" s="54">
        <f>IF('Jeunes Plants'!P132&lt;&gt;"",'Jeunes Plants'!P132,"")</f>
        <v>132</v>
      </c>
      <c r="Q132" s="20">
        <f>IF('Jeunes Plants'!R132&lt;&gt;"",'Jeunes Plants'!R132,"")</f>
        <v>0</v>
      </c>
      <c r="R132" s="20">
        <f>IF('Jeunes Plants'!S132&lt;&gt;"",'Jeunes Plants'!S132,"")</f>
        <v>0</v>
      </c>
      <c r="S132" s="236">
        <f>IF('Jeunes Plants'!T132&lt;&gt;"",'Jeunes Plants'!T132,"")</f>
        <v>0</v>
      </c>
      <c r="T132" s="241"/>
      <c r="U132" s="44"/>
      <c r="V132" s="44"/>
      <c r="W132" s="44"/>
    </row>
    <row r="133" spans="1:23" ht="36" customHeight="1" x14ac:dyDescent="0.25">
      <c r="A133" s="125">
        <f>IF('Jeunes Plants'!A133&lt;&gt;"",'Jeunes Plants'!A133,"")</f>
        <v>23808</v>
      </c>
      <c r="B133" s="126" t="str">
        <f>IF('Jeunes Plants'!B133&lt;&gt;"",'Jeunes Plants'!B133,"")</f>
        <v>TRIO CAPELLA FRENCH FLAIR</v>
      </c>
      <c r="C133" s="126" t="str">
        <f>IF('Jeunes Plants'!C133&lt;&gt;"",'Jeunes Plants'!C133,"")</f>
        <v>Petunia Capella Indigo
Petunia Capella Ruby Red
Petunia Capella White</v>
      </c>
      <c r="D133" s="126" t="str">
        <f>IF('Jeunes Plants'!D133&lt;&gt;"",'Jeunes Plants'!D133,"")</f>
        <v>&gt;s46/2025</v>
      </c>
      <c r="E133" s="127" t="str">
        <f>IF('Jeunes Plants'!E133&lt;&gt;"",'Jeunes Plants'!E133,"")</f>
        <v>B</v>
      </c>
      <c r="F133" s="127" t="str">
        <f>IF('Jeunes Plants'!F133&lt;&gt;"",'Jeunes Plants'!F133,"")</f>
        <v>M 3 cm  X60</v>
      </c>
      <c r="G133" s="128">
        <f>IF('Jeunes Plants'!G133&lt;&gt;"",'Jeunes Plants'!G133,"")</f>
        <v>30</v>
      </c>
      <c r="H133" s="127">
        <f>IF('Jeunes Plants'!H133&lt;&gt;"",'Jeunes Plants'!H133,"")</f>
        <v>6</v>
      </c>
      <c r="I133" s="127" t="str">
        <f>IF('Jeunes Plants'!I133&lt;&gt;"",'Jeunes Plants'!I133,"")</f>
        <v>N</v>
      </c>
      <c r="J133" s="129">
        <f>IF('Jeunes Plants'!J133&lt;&gt;"",'Jeunes Plants'!J133,"")</f>
        <v>0.09</v>
      </c>
      <c r="K133" s="126" t="str">
        <f>IF('Jeunes Plants'!K133&lt;&gt;"",'Jeunes Plants'!K133,"")</f>
        <v>TRIO</v>
      </c>
      <c r="L133" s="126" t="str">
        <f>IF('Jeunes Plants'!L133&lt;&gt;"",'Jeunes Plants'!L133,"")</f>
        <v>S7</v>
      </c>
      <c r="M133" s="126" t="str">
        <f>IF('Jeunes Plants'!M133&lt;&gt;"",'Jeunes Plants'!M133,"")</f>
        <v/>
      </c>
      <c r="N133" s="126" t="str">
        <f>IF('Jeunes Plants'!N133&lt;&gt;"",'Jeunes Plants'!N133,"")</f>
        <v>M3</v>
      </c>
      <c r="O133" s="126" t="str">
        <f>IF('Jeunes Plants'!O133&lt;&gt;"",'Jeunes Plants'!O133,"")</f>
        <v>TRIO CAPELLA FRENCH FLAIR Petunia Capella Indigo
Petunia Capella Ruby Red
Petunia Capella White</v>
      </c>
      <c r="P133" s="130">
        <f>IF('Jeunes Plants'!P133&lt;&gt;"",'Jeunes Plants'!P133,"")</f>
        <v>133</v>
      </c>
      <c r="Q133" s="20">
        <f>IF('Jeunes Plants'!R133&lt;&gt;"",'Jeunes Plants'!R133,"")</f>
        <v>0</v>
      </c>
      <c r="R133" s="20">
        <f>IF('Jeunes Plants'!S133&lt;&gt;"",'Jeunes Plants'!S133,"")</f>
        <v>0</v>
      </c>
      <c r="S133" s="236">
        <f>IF('Jeunes Plants'!T133&lt;&gt;"",'Jeunes Plants'!T133,"")</f>
        <v>0</v>
      </c>
      <c r="T133" s="242"/>
      <c r="U133" s="158"/>
      <c r="V133" s="158"/>
      <c r="W133" s="158"/>
    </row>
    <row r="134" spans="1:23" ht="36" customHeight="1" x14ac:dyDescent="0.25">
      <c r="A134" s="23">
        <f>IF('Jeunes Plants'!A134&lt;&gt;"",'Jeunes Plants'!A134,"")</f>
        <v>23813</v>
      </c>
      <c r="B134" s="24" t="str">
        <f>IF('Jeunes Plants'!B134&lt;&gt;"",'Jeunes Plants'!B134,"")</f>
        <v>TRIO SUNSET QUEEN</v>
      </c>
      <c r="C134" s="24" t="str">
        <f>IF('Jeunes Plants'!C134&lt;&gt;"",'Jeunes Plants'!C134,"")</f>
        <v>Bidens Blazing Flames
Calibrachoa Colibri Tangerine
Petunia Amore Queen of Hearts</v>
      </c>
      <c r="D134" s="24" t="str">
        <f>IF('Jeunes Plants'!D134&lt;&gt;"",'Jeunes Plants'!D134,"")</f>
        <v>&gt;s46/2025</v>
      </c>
      <c r="E134" s="66" t="str">
        <f>IF('Jeunes Plants'!E134&lt;&gt;"",'Jeunes Plants'!E134,"")</f>
        <v>B</v>
      </c>
      <c r="F134" s="66" t="str">
        <f>IF('Jeunes Plants'!F134&lt;&gt;"",'Jeunes Plants'!F134,"")</f>
        <v>M 3 cm  X60</v>
      </c>
      <c r="G134" s="64">
        <f>IF('Jeunes Plants'!G134&lt;&gt;"",'Jeunes Plants'!G134,"")</f>
        <v>30</v>
      </c>
      <c r="H134" s="66">
        <f>IF('Jeunes Plants'!H134&lt;&gt;"",'Jeunes Plants'!H134,"")</f>
        <v>6</v>
      </c>
      <c r="I134" s="66" t="str">
        <f>IF('Jeunes Plants'!I134&lt;&gt;"",'Jeunes Plants'!I134,"")</f>
        <v>N</v>
      </c>
      <c r="J134" s="72">
        <f>IF('Jeunes Plants'!J134&lt;&gt;"",'Jeunes Plants'!J134,"")</f>
        <v>0.11</v>
      </c>
      <c r="K134" s="24" t="str">
        <f>IF('Jeunes Plants'!K134&lt;&gt;"",'Jeunes Plants'!K134,"")</f>
        <v>TRIO</v>
      </c>
      <c r="L134" s="24" t="str">
        <f>IF('Jeunes Plants'!L134&lt;&gt;"",'Jeunes Plants'!L134,"")</f>
        <v>S7</v>
      </c>
      <c r="M134" s="24" t="str">
        <f>IF('Jeunes Plants'!M134&lt;&gt;"",'Jeunes Plants'!M134,"")</f>
        <v/>
      </c>
      <c r="N134" s="24" t="str">
        <f>IF('Jeunes Plants'!N134&lt;&gt;"",'Jeunes Plants'!N134,"")</f>
        <v>M3</v>
      </c>
      <c r="O134" s="24" t="str">
        <f>IF('Jeunes Plants'!O134&lt;&gt;"",'Jeunes Plants'!O134,"")</f>
        <v>TRIO SUNSET QUEEN Bidens Blazing Flames
Calibrachoa Colibri Tangerine
Petunia Amore Queen of Hearts</v>
      </c>
      <c r="P134" s="54">
        <f>IF('Jeunes Plants'!P134&lt;&gt;"",'Jeunes Plants'!P134,"")</f>
        <v>134</v>
      </c>
      <c r="Q134" s="20">
        <f>IF('Jeunes Plants'!R134&lt;&gt;"",'Jeunes Plants'!R134,"")</f>
        <v>0</v>
      </c>
      <c r="R134" s="20">
        <f>IF('Jeunes Plants'!S134&lt;&gt;"",'Jeunes Plants'!S134,"")</f>
        <v>0</v>
      </c>
      <c r="S134" s="236">
        <f>IF('Jeunes Plants'!T134&lt;&gt;"",'Jeunes Plants'!T134,"")</f>
        <v>0</v>
      </c>
      <c r="T134" s="241"/>
      <c r="U134" s="44"/>
      <c r="V134" s="44"/>
      <c r="W134" s="44"/>
    </row>
    <row r="135" spans="1:23" ht="36" customHeight="1" x14ac:dyDescent="0.25">
      <c r="A135" s="125">
        <f>IF('Jeunes Plants'!A135&lt;&gt;"",'Jeunes Plants'!A135,"")</f>
        <v>26750</v>
      </c>
      <c r="B135" s="126" t="str">
        <f>IF('Jeunes Plants'!B135&lt;&gt;"",'Jeunes Plants'!B135,"")</f>
        <v>TRIO PROM PRINCESS</v>
      </c>
      <c r="C135" s="126" t="str">
        <f>IF('Jeunes Plants'!C135&lt;&gt;"",'Jeunes Plants'!C135,"")</f>
        <v>Petunia Amore Princess Pink
Calibrachoa Colibri Pink Bling
Verveine Vanessa Compact Neon Pink</v>
      </c>
      <c r="D135" s="126" t="str">
        <f>IF('Jeunes Plants'!D135&lt;&gt;"",'Jeunes Plants'!D135,"")</f>
        <v>&gt;s46/2025</v>
      </c>
      <c r="E135" s="127" t="str">
        <f>IF('Jeunes Plants'!E135&lt;&gt;"",'Jeunes Plants'!E135,"")</f>
        <v>B</v>
      </c>
      <c r="F135" s="127" t="str">
        <f>IF('Jeunes Plants'!F135&lt;&gt;"",'Jeunes Plants'!F135,"")</f>
        <v>M 3 cm  X60</v>
      </c>
      <c r="G135" s="128">
        <f>IF('Jeunes Plants'!G135&lt;&gt;"",'Jeunes Plants'!G135,"")</f>
        <v>30</v>
      </c>
      <c r="H135" s="127">
        <f>IF('Jeunes Plants'!H135&lt;&gt;"",'Jeunes Plants'!H135,"")</f>
        <v>6</v>
      </c>
      <c r="I135" s="127" t="str">
        <f>IF('Jeunes Plants'!I135&lt;&gt;"",'Jeunes Plants'!I135,"")</f>
        <v>N</v>
      </c>
      <c r="J135" s="129">
        <f>IF('Jeunes Plants'!J135&lt;&gt;"",'Jeunes Plants'!J135,"")</f>
        <v>0.12</v>
      </c>
      <c r="K135" s="126" t="str">
        <f>IF('Jeunes Plants'!K135&lt;&gt;"",'Jeunes Plants'!K135,"")</f>
        <v>TRIO</v>
      </c>
      <c r="L135" s="126" t="str">
        <f>IF('Jeunes Plants'!L135&lt;&gt;"",'Jeunes Plants'!L135,"")</f>
        <v>S7</v>
      </c>
      <c r="M135" s="126" t="str">
        <f>IF('Jeunes Plants'!M135&lt;&gt;"",'Jeunes Plants'!M135,"")</f>
        <v>NEW</v>
      </c>
      <c r="N135" s="126" t="str">
        <f>IF('Jeunes Plants'!N135&lt;&gt;"",'Jeunes Plants'!N135,"")</f>
        <v>M3</v>
      </c>
      <c r="O135" s="126" t="str">
        <f>IF('Jeunes Plants'!O135&lt;&gt;"",'Jeunes Plants'!O135,"")</f>
        <v>TRIO PROM PRINCESS Petunia Amore Princess Pink
Calibrachoa Colibri Pink Bling
Verveine Vanessa Compact Neon Pink</v>
      </c>
      <c r="P135" s="130">
        <f>IF('Jeunes Plants'!P135&lt;&gt;"",'Jeunes Plants'!P135,"")</f>
        <v>135</v>
      </c>
      <c r="Q135" s="20">
        <f>IF('Jeunes Plants'!R135&lt;&gt;"",'Jeunes Plants'!R135,"")</f>
        <v>0</v>
      </c>
      <c r="R135" s="20">
        <f>IF('Jeunes Plants'!S135&lt;&gt;"",'Jeunes Plants'!S135,"")</f>
        <v>0</v>
      </c>
      <c r="S135" s="236">
        <f>IF('Jeunes Plants'!T135&lt;&gt;"",'Jeunes Plants'!T135,"")</f>
        <v>0</v>
      </c>
      <c r="T135" s="242"/>
      <c r="U135" s="158"/>
      <c r="V135" s="158"/>
      <c r="W135" s="158"/>
    </row>
    <row r="136" spans="1:23" ht="36" customHeight="1" x14ac:dyDescent="0.25">
      <c r="A136" s="23">
        <f>IF('Jeunes Plants'!A136&lt;&gt;"",'Jeunes Plants'!A136,"")</f>
        <v>26751</v>
      </c>
      <c r="B136" s="24" t="str">
        <f>IF('Jeunes Plants'!B136&lt;&gt;"",'Jeunes Plants'!B136,"")</f>
        <v>TRIO WONDERFUL TONIGHT</v>
      </c>
      <c r="C136" s="24" t="str">
        <f>IF('Jeunes Plants'!C136&lt;&gt;"",'Jeunes Plants'!C136,"")</f>
        <v>Petunia Capella White Imp.
Petunia Capella Fuchscia Lace
Petunia Capella Mulberry</v>
      </c>
      <c r="D136" s="24" t="str">
        <f>IF('Jeunes Plants'!D136&lt;&gt;"",'Jeunes Plants'!D136,"")</f>
        <v>&gt;s46/2025</v>
      </c>
      <c r="E136" s="66" t="str">
        <f>IF('Jeunes Plants'!E136&lt;&gt;"",'Jeunes Plants'!E136,"")</f>
        <v>B</v>
      </c>
      <c r="F136" s="66" t="str">
        <f>IF('Jeunes Plants'!F136&lt;&gt;"",'Jeunes Plants'!F136,"")</f>
        <v>M 3 cm  X60</v>
      </c>
      <c r="G136" s="64">
        <f>IF('Jeunes Plants'!G136&lt;&gt;"",'Jeunes Plants'!G136,"")</f>
        <v>30</v>
      </c>
      <c r="H136" s="66">
        <f>IF('Jeunes Plants'!H136&lt;&gt;"",'Jeunes Plants'!H136,"")</f>
        <v>6</v>
      </c>
      <c r="I136" s="66" t="str">
        <f>IF('Jeunes Plants'!I136&lt;&gt;"",'Jeunes Plants'!I136,"")</f>
        <v>N</v>
      </c>
      <c r="J136" s="72">
        <f>IF('Jeunes Plants'!J136&lt;&gt;"",'Jeunes Plants'!J136,"")</f>
        <v>0.09</v>
      </c>
      <c r="K136" s="24" t="str">
        <f>IF('Jeunes Plants'!K136&lt;&gt;"",'Jeunes Plants'!K136,"")</f>
        <v>TRIO</v>
      </c>
      <c r="L136" s="24" t="str">
        <f>IF('Jeunes Plants'!L136&lt;&gt;"",'Jeunes Plants'!L136,"")</f>
        <v>S7</v>
      </c>
      <c r="M136" s="24" t="str">
        <f>IF('Jeunes Plants'!M136&lt;&gt;"",'Jeunes Plants'!M136,"")</f>
        <v>NEW</v>
      </c>
      <c r="N136" s="24" t="str">
        <f>IF('Jeunes Plants'!N136&lt;&gt;"",'Jeunes Plants'!N136,"")</f>
        <v>M3</v>
      </c>
      <c r="O136" s="24" t="str">
        <f>IF('Jeunes Plants'!O136&lt;&gt;"",'Jeunes Plants'!O136,"")</f>
        <v>TRIO WONDERFUL TONIGHT Petunia Capella White Imp.
Petunia Capella Fuchscia Lace
Petunia Capella Mulberry</v>
      </c>
      <c r="P136" s="54">
        <f>IF('Jeunes Plants'!P136&lt;&gt;"",'Jeunes Plants'!P136,"")</f>
        <v>136</v>
      </c>
      <c r="Q136" s="20">
        <f>IF('Jeunes Plants'!R136&lt;&gt;"",'Jeunes Plants'!R136,"")</f>
        <v>0</v>
      </c>
      <c r="R136" s="20">
        <f>IF('Jeunes Plants'!S136&lt;&gt;"",'Jeunes Plants'!S136,"")</f>
        <v>0</v>
      </c>
      <c r="S136" s="236">
        <f>IF('Jeunes Plants'!T136&lt;&gt;"",'Jeunes Plants'!T136,"")</f>
        <v>0</v>
      </c>
      <c r="T136" s="241"/>
      <c r="U136" s="44"/>
      <c r="V136" s="44"/>
      <c r="W136" s="44"/>
    </row>
    <row r="137" spans="1:23" ht="36" customHeight="1" x14ac:dyDescent="0.25">
      <c r="A137" s="125">
        <f>IF('Jeunes Plants'!A137&lt;&gt;"",'Jeunes Plants'!A137,"")</f>
        <v>11097</v>
      </c>
      <c r="B137" s="126" t="str">
        <f>IF('Jeunes Plants'!B137&lt;&gt;"",'Jeunes Plants'!B137,"")</f>
        <v>TRIO PORTULACA COCKTAIL</v>
      </c>
      <c r="C137" s="126" t="str">
        <f>IF('Jeunes Plants'!C137&lt;&gt;"",'Jeunes Plants'!C137,"")</f>
        <v>Portulaca Nano Gold
Portulaca Nano Fuchsia imp.
Portulaca Nano Orange twist</v>
      </c>
      <c r="D137" s="126" t="str">
        <f>IF('Jeunes Plants'!D137&lt;&gt;"",'Jeunes Plants'!D137,"")</f>
        <v/>
      </c>
      <c r="E137" s="127" t="str">
        <f>IF('Jeunes Plants'!E137&lt;&gt;"",'Jeunes Plants'!E137,"")</f>
        <v>B</v>
      </c>
      <c r="F137" s="127" t="str">
        <f>IF('Jeunes Plants'!F137&lt;&gt;"",'Jeunes Plants'!F137,"")</f>
        <v>M 3 cm  X60</v>
      </c>
      <c r="G137" s="128">
        <f>IF('Jeunes Plants'!G137&lt;&gt;"",'Jeunes Plants'!G137,"")</f>
        <v>30</v>
      </c>
      <c r="H137" s="127">
        <f>IF('Jeunes Plants'!H137&lt;&gt;"",'Jeunes Plants'!H137,"")</f>
        <v>6</v>
      </c>
      <c r="I137" s="127" t="str">
        <f>IF('Jeunes Plants'!I137&lt;&gt;"",'Jeunes Plants'!I137,"")</f>
        <v>N</v>
      </c>
      <c r="J137" s="129">
        <f>IF('Jeunes Plants'!J137&lt;&gt;"",'Jeunes Plants'!J137,"")</f>
        <v>0.1</v>
      </c>
      <c r="K137" s="126" t="str">
        <f>IF('Jeunes Plants'!K137&lt;&gt;"",'Jeunes Plants'!K137,"")</f>
        <v>TRIO</v>
      </c>
      <c r="L137" s="126" t="str">
        <f>IF('Jeunes Plants'!L137&lt;&gt;"",'Jeunes Plants'!L137,"")</f>
        <v>S1</v>
      </c>
      <c r="M137" s="126" t="str">
        <f>IF('Jeunes Plants'!M137&lt;&gt;"",'Jeunes Plants'!M137,"")</f>
        <v/>
      </c>
      <c r="N137" s="126" t="str">
        <f>IF('Jeunes Plants'!N137&lt;&gt;"",'Jeunes Plants'!N137,"")</f>
        <v>M3</v>
      </c>
      <c r="O137" s="126" t="str">
        <f>IF('Jeunes Plants'!O137&lt;&gt;"",'Jeunes Plants'!O137,"")</f>
        <v>TRIO PORTULACA COCKTAIL Portulaca Nano Gold
Portulaca Nano Fuchsia imp.
Portulaca Nano Orange twist</v>
      </c>
      <c r="P137" s="130">
        <f>IF('Jeunes Plants'!P137&lt;&gt;"",'Jeunes Plants'!P137,"")</f>
        <v>137</v>
      </c>
      <c r="Q137" s="20">
        <f>IF('Jeunes Plants'!R137&lt;&gt;"",'Jeunes Plants'!R137,"")</f>
        <v>0</v>
      </c>
      <c r="R137" s="20">
        <f>IF('Jeunes Plants'!S137&lt;&gt;"",'Jeunes Plants'!S137,"")</f>
        <v>0</v>
      </c>
      <c r="S137" s="236">
        <f>IF('Jeunes Plants'!T137&lt;&gt;"",'Jeunes Plants'!T137,"")</f>
        <v>0</v>
      </c>
      <c r="T137" s="242"/>
      <c r="U137" s="158"/>
      <c r="V137" s="158"/>
      <c r="W137" s="158"/>
    </row>
    <row r="138" spans="1:23" ht="36" customHeight="1" x14ac:dyDescent="0.25">
      <c r="A138" s="23">
        <f>IF('Jeunes Plants'!A138&lt;&gt;"",'Jeunes Plants'!A138,"")</f>
        <v>25986</v>
      </c>
      <c r="B138" s="24" t="str">
        <f>IF('Jeunes Plants'!B138&lt;&gt;"",'Jeunes Plants'!B138,"")</f>
        <v>TRIO PORTULACA HOT SUN</v>
      </c>
      <c r="C138" s="24" t="str">
        <f>IF('Jeunes Plants'!C138&lt;&gt;"",'Jeunes Plants'!C138,"")</f>
        <v>Portulaca Nano Tropical Punch
Portulaca Nano Yellow Twist
Portulaca Nano White</v>
      </c>
      <c r="D138" s="24" t="str">
        <f>IF('Jeunes Plants'!D138&lt;&gt;"",'Jeunes Plants'!D138,"")</f>
        <v/>
      </c>
      <c r="E138" s="66" t="str">
        <f>IF('Jeunes Plants'!E138&lt;&gt;"",'Jeunes Plants'!E138,"")</f>
        <v>B</v>
      </c>
      <c r="F138" s="66" t="str">
        <f>IF('Jeunes Plants'!F138&lt;&gt;"",'Jeunes Plants'!F138,"")</f>
        <v>M 3 cm  X60</v>
      </c>
      <c r="G138" s="64">
        <f>IF('Jeunes Plants'!G138&lt;&gt;"",'Jeunes Plants'!G138,"")</f>
        <v>30</v>
      </c>
      <c r="H138" s="66">
        <f>IF('Jeunes Plants'!H138&lt;&gt;"",'Jeunes Plants'!H138,"")</f>
        <v>6</v>
      </c>
      <c r="I138" s="66" t="str">
        <f>IF('Jeunes Plants'!I138&lt;&gt;"",'Jeunes Plants'!I138,"")</f>
        <v>N</v>
      </c>
      <c r="J138" s="72">
        <f>IF('Jeunes Plants'!J138&lt;&gt;"",'Jeunes Plants'!J138,"")</f>
        <v>0.1</v>
      </c>
      <c r="K138" s="24" t="str">
        <f>IF('Jeunes Plants'!K138&lt;&gt;"",'Jeunes Plants'!K138,"")</f>
        <v>TRIO</v>
      </c>
      <c r="L138" s="24" t="str">
        <f>IF('Jeunes Plants'!L138&lt;&gt;"",'Jeunes Plants'!L138,"")</f>
        <v>S1</v>
      </c>
      <c r="M138" s="24" t="str">
        <f>IF('Jeunes Plants'!M138&lt;&gt;"",'Jeunes Plants'!M138,"")</f>
        <v/>
      </c>
      <c r="N138" s="24" t="str">
        <f>IF('Jeunes Plants'!N138&lt;&gt;"",'Jeunes Plants'!N138,"")</f>
        <v>M3</v>
      </c>
      <c r="O138" s="24" t="str">
        <f>IF('Jeunes Plants'!O138&lt;&gt;"",'Jeunes Plants'!O138,"")</f>
        <v>TRIO PORTULACA HOT SUN Portulaca Nano Tropical Punch
Portulaca Nano Yellow Twist
Portulaca Nano White</v>
      </c>
      <c r="P138" s="54">
        <f>IF('Jeunes Plants'!P138&lt;&gt;"",'Jeunes Plants'!P138,"")</f>
        <v>138</v>
      </c>
      <c r="Q138" s="20">
        <f>IF('Jeunes Plants'!R138&lt;&gt;"",'Jeunes Plants'!R138,"")</f>
        <v>0</v>
      </c>
      <c r="R138" s="20">
        <f>IF('Jeunes Plants'!S138&lt;&gt;"",'Jeunes Plants'!S138,"")</f>
        <v>0</v>
      </c>
      <c r="S138" s="236">
        <f>IF('Jeunes Plants'!T138&lt;&gt;"",'Jeunes Plants'!T138,"")</f>
        <v>0</v>
      </c>
      <c r="T138" s="241"/>
      <c r="U138" s="44"/>
      <c r="V138" s="44"/>
      <c r="W138" s="44"/>
    </row>
    <row r="139" spans="1:23" ht="36" customHeight="1" x14ac:dyDescent="0.25">
      <c r="A139" s="125">
        <f>IF('Jeunes Plants'!A139&lt;&gt;"",'Jeunes Plants'!A139,"")</f>
        <v>12982</v>
      </c>
      <c r="B139" s="126" t="str">
        <f>IF('Jeunes Plants'!B139&lt;&gt;"",'Jeunes Plants'!B139,"")</f>
        <v>TRIO CALIBRACHOA TROPICAL</v>
      </c>
      <c r="C139" s="126" t="str">
        <f>IF('Jeunes Plants'!C139&lt;&gt;"",'Jeunes Plants'!C139,"")</f>
        <v xml:space="preserve">Calibrachoa Colibri Bright Red
Calibrachoa Colibri Tangerine
Calibrachoa Colibri Yellow Canary </v>
      </c>
      <c r="D139" s="126" t="str">
        <f>IF('Jeunes Plants'!D139&lt;&gt;"",'Jeunes Plants'!D139,"")</f>
        <v>&gt;s46/2025</v>
      </c>
      <c r="E139" s="127" t="str">
        <f>IF('Jeunes Plants'!E139&lt;&gt;"",'Jeunes Plants'!E139,"")</f>
        <v>B</v>
      </c>
      <c r="F139" s="127" t="str">
        <f>IF('Jeunes Plants'!F139&lt;&gt;"",'Jeunes Plants'!F139,"")</f>
        <v>M 3 cm  X60</v>
      </c>
      <c r="G139" s="128">
        <f>IF('Jeunes Plants'!G139&lt;&gt;"",'Jeunes Plants'!G139,"")</f>
        <v>30</v>
      </c>
      <c r="H139" s="127">
        <f>IF('Jeunes Plants'!H139&lt;&gt;"",'Jeunes Plants'!H139,"")</f>
        <v>6</v>
      </c>
      <c r="I139" s="127" t="str">
        <f>IF('Jeunes Plants'!I139&lt;&gt;"",'Jeunes Plants'!I139,"")</f>
        <v>N</v>
      </c>
      <c r="J139" s="129">
        <f>IF('Jeunes Plants'!J139&lt;&gt;"",'Jeunes Plants'!J139,"")</f>
        <v>0.09</v>
      </c>
      <c r="K139" s="126" t="str">
        <f>IF('Jeunes Plants'!K139&lt;&gt;"",'Jeunes Plants'!K139,"")</f>
        <v>TRIO</v>
      </c>
      <c r="L139" s="126" t="str">
        <f>IF('Jeunes Plants'!L139&lt;&gt;"",'Jeunes Plants'!L139,"")</f>
        <v>S7</v>
      </c>
      <c r="M139" s="126" t="str">
        <f>IF('Jeunes Plants'!M139&lt;&gt;"",'Jeunes Plants'!M139,"")</f>
        <v/>
      </c>
      <c r="N139" s="126" t="str">
        <f>IF('Jeunes Plants'!N139&lt;&gt;"",'Jeunes Plants'!N139,"")</f>
        <v>M3</v>
      </c>
      <c r="O139" s="126" t="str">
        <f>IF('Jeunes Plants'!O139&lt;&gt;"",'Jeunes Plants'!O139,"")</f>
        <v xml:space="preserve">TRIO CALIBRACHOA TROPICAL Calibrachoa Colibri Bright Red
Calibrachoa Colibri Tangerine
Calibrachoa Colibri Yellow Canary </v>
      </c>
      <c r="P139" s="130">
        <f>IF('Jeunes Plants'!P139&lt;&gt;"",'Jeunes Plants'!P139,"")</f>
        <v>139</v>
      </c>
      <c r="Q139" s="20">
        <f>IF('Jeunes Plants'!R139&lt;&gt;"",'Jeunes Plants'!R139,"")</f>
        <v>0</v>
      </c>
      <c r="R139" s="20">
        <f>IF('Jeunes Plants'!S139&lt;&gt;"",'Jeunes Plants'!S139,"")</f>
        <v>0</v>
      </c>
      <c r="S139" s="236">
        <f>IF('Jeunes Plants'!T139&lt;&gt;"",'Jeunes Plants'!T139,"")</f>
        <v>0</v>
      </c>
      <c r="T139" s="242"/>
      <c r="U139" s="158"/>
      <c r="V139" s="158"/>
      <c r="W139" s="158"/>
    </row>
    <row r="140" spans="1:23" ht="36" customHeight="1" x14ac:dyDescent="0.25">
      <c r="A140" s="23">
        <f>IF('Jeunes Plants'!A140&lt;&gt;"",'Jeunes Plants'!A140,"")</f>
        <v>12981</v>
      </c>
      <c r="B140" s="24" t="str">
        <f>IF('Jeunes Plants'!B140&lt;&gt;"",'Jeunes Plants'!B140,"")</f>
        <v>TRIO CALIBRACHOA SUMMER TIME</v>
      </c>
      <c r="C140" s="24" t="str">
        <f>IF('Jeunes Plants'!C140&lt;&gt;"",'Jeunes Plants'!C140,"")</f>
        <v>Calibrachoa Colibri Plum 
Calibrachoa Colibri Fuchsia
Calibrachoa Colibri Yellow Canary</v>
      </c>
      <c r="D140" s="24" t="str">
        <f>IF('Jeunes Plants'!D140&lt;&gt;"",'Jeunes Plants'!D140,"")</f>
        <v>&gt;s46/2025</v>
      </c>
      <c r="E140" s="66" t="str">
        <f>IF('Jeunes Plants'!E140&lt;&gt;"",'Jeunes Plants'!E140,"")</f>
        <v>B</v>
      </c>
      <c r="F140" s="66" t="str">
        <f>IF('Jeunes Plants'!F140&lt;&gt;"",'Jeunes Plants'!F140,"")</f>
        <v>M 3 cm  X60</v>
      </c>
      <c r="G140" s="64">
        <f>IF('Jeunes Plants'!G140&lt;&gt;"",'Jeunes Plants'!G140,"")</f>
        <v>30</v>
      </c>
      <c r="H140" s="66">
        <f>IF('Jeunes Plants'!H140&lt;&gt;"",'Jeunes Plants'!H140,"")</f>
        <v>6</v>
      </c>
      <c r="I140" s="66" t="str">
        <f>IF('Jeunes Plants'!I140&lt;&gt;"",'Jeunes Plants'!I140,"")</f>
        <v>N</v>
      </c>
      <c r="J140" s="72">
        <f>IF('Jeunes Plants'!J140&lt;&gt;"",'Jeunes Plants'!J140,"")</f>
        <v>0.09</v>
      </c>
      <c r="K140" s="24" t="str">
        <f>IF('Jeunes Plants'!K140&lt;&gt;"",'Jeunes Plants'!K140,"")</f>
        <v>TRIO</v>
      </c>
      <c r="L140" s="24" t="str">
        <f>IF('Jeunes Plants'!L140&lt;&gt;"",'Jeunes Plants'!L140,"")</f>
        <v>S7</v>
      </c>
      <c r="M140" s="24" t="str">
        <f>IF('Jeunes Plants'!M140&lt;&gt;"",'Jeunes Plants'!M140,"")</f>
        <v/>
      </c>
      <c r="N140" s="24" t="str">
        <f>IF('Jeunes Plants'!N140&lt;&gt;"",'Jeunes Plants'!N140,"")</f>
        <v>M3</v>
      </c>
      <c r="O140" s="24" t="str">
        <f>IF('Jeunes Plants'!O140&lt;&gt;"",'Jeunes Plants'!O140,"")</f>
        <v>TRIO CALIBRACHOA SUMMER TIME Calibrachoa Colibri Plum 
Calibrachoa Colibri Fuchsia
Calibrachoa Colibri Yellow Canary</v>
      </c>
      <c r="P140" s="54">
        <f>IF('Jeunes Plants'!P140&lt;&gt;"",'Jeunes Plants'!P140,"")</f>
        <v>140</v>
      </c>
      <c r="Q140" s="20">
        <f>IF('Jeunes Plants'!R140&lt;&gt;"",'Jeunes Plants'!R140,"")</f>
        <v>0</v>
      </c>
      <c r="R140" s="20">
        <f>IF('Jeunes Plants'!S140&lt;&gt;"",'Jeunes Plants'!S140,"")</f>
        <v>0</v>
      </c>
      <c r="S140" s="236">
        <f>IF('Jeunes Plants'!T140&lt;&gt;"",'Jeunes Plants'!T140,"")</f>
        <v>0</v>
      </c>
      <c r="T140" s="241"/>
      <c r="U140" s="44"/>
      <c r="V140" s="44"/>
      <c r="W140" s="44"/>
    </row>
    <row r="141" spans="1:23" ht="36" customHeight="1" x14ac:dyDescent="0.25">
      <c r="A141" s="125">
        <f>IF('Jeunes Plants'!A141&lt;&gt;"",'Jeunes Plants'!A141,"")</f>
        <v>23812</v>
      </c>
      <c r="B141" s="126" t="str">
        <f>IF('Jeunes Plants'!B141&lt;&gt;"",'Jeunes Plants'!B141,"")</f>
        <v>TRIO SPRING FEVER</v>
      </c>
      <c r="C141" s="126" t="str">
        <f>IF('Jeunes Plants'!C141&lt;&gt;"",'Jeunes Plants'!C141,"")</f>
        <v>Bidens Megacharm
Lobelia Hot Water Blue
Verveine Vanessa Compact White</v>
      </c>
      <c r="D141" s="126" t="str">
        <f>IF('Jeunes Plants'!D141&lt;&gt;"",'Jeunes Plants'!D141,"")</f>
        <v>&gt;s46/2025</v>
      </c>
      <c r="E141" s="127" t="str">
        <f>IF('Jeunes Plants'!E141&lt;&gt;"",'Jeunes Plants'!E141,"")</f>
        <v>B</v>
      </c>
      <c r="F141" s="127" t="str">
        <f>IF('Jeunes Plants'!F141&lt;&gt;"",'Jeunes Plants'!F141,"")</f>
        <v>M 3 cm  X60</v>
      </c>
      <c r="G141" s="128">
        <f>IF('Jeunes Plants'!G141&lt;&gt;"",'Jeunes Plants'!G141,"")</f>
        <v>30</v>
      </c>
      <c r="H141" s="127">
        <f>IF('Jeunes Plants'!H141&lt;&gt;"",'Jeunes Plants'!H141,"")</f>
        <v>6</v>
      </c>
      <c r="I141" s="127" t="str">
        <f>IF('Jeunes Plants'!I141&lt;&gt;"",'Jeunes Plants'!I141,"")</f>
        <v>N</v>
      </c>
      <c r="J141" s="129">
        <f>IF('Jeunes Plants'!J141&lt;&gt;"",'Jeunes Plants'!J141,"")</f>
        <v>0.1</v>
      </c>
      <c r="K141" s="126" t="str">
        <f>IF('Jeunes Plants'!K141&lt;&gt;"",'Jeunes Plants'!K141,"")</f>
        <v>TRIO</v>
      </c>
      <c r="L141" s="126" t="str">
        <f>IF('Jeunes Plants'!L141&lt;&gt;"",'Jeunes Plants'!L141,"")</f>
        <v>S7</v>
      </c>
      <c r="M141" s="126" t="str">
        <f>IF('Jeunes Plants'!M141&lt;&gt;"",'Jeunes Plants'!M141,"")</f>
        <v/>
      </c>
      <c r="N141" s="126" t="str">
        <f>IF('Jeunes Plants'!N141&lt;&gt;"",'Jeunes Plants'!N141,"")</f>
        <v>M3</v>
      </c>
      <c r="O141" s="126" t="str">
        <f>IF('Jeunes Plants'!O141&lt;&gt;"",'Jeunes Plants'!O141,"")</f>
        <v>TRIO SPRING FEVER Bidens Megacharm
Lobelia Hot Water Blue
Verveine Vanessa Compact White</v>
      </c>
      <c r="P141" s="130">
        <f>IF('Jeunes Plants'!P141&lt;&gt;"",'Jeunes Plants'!P141,"")</f>
        <v>141</v>
      </c>
      <c r="Q141" s="20">
        <f>IF('Jeunes Plants'!R141&lt;&gt;"",'Jeunes Plants'!R141,"")</f>
        <v>0</v>
      </c>
      <c r="R141" s="20">
        <f>IF('Jeunes Plants'!S141&lt;&gt;"",'Jeunes Plants'!S141,"")</f>
        <v>0</v>
      </c>
      <c r="S141" s="236">
        <f>IF('Jeunes Plants'!T141&lt;&gt;"",'Jeunes Plants'!T141,"")</f>
        <v>0</v>
      </c>
      <c r="T141" s="242"/>
      <c r="U141" s="158"/>
      <c r="V141" s="158"/>
      <c r="W141" s="158"/>
    </row>
    <row r="142" spans="1:23" ht="20.100000000000001" customHeight="1" x14ac:dyDescent="0.25">
      <c r="A142" s="232" t="str">
        <f>IF('Jeunes Plants'!A142&lt;&gt;"",'Jeunes Plants'!A142,"")</f>
        <v/>
      </c>
      <c r="B142" s="188" t="str">
        <f>IF('Jeunes Plants'!B142&lt;&gt;"",'Jeunes Plants'!B142,"")</f>
        <v>FLEURS de A à Z</v>
      </c>
      <c r="C142" s="132" t="str">
        <f>IF('Jeunes Plants'!C142&lt;&gt;"",'Jeunes Plants'!C142,"")</f>
        <v/>
      </c>
      <c r="D142" s="132" t="str">
        <f>IF('Jeunes Plants'!D142&lt;&gt;"",'Jeunes Plants'!D142,"")</f>
        <v/>
      </c>
      <c r="E142" s="133" t="str">
        <f>IF('Jeunes Plants'!E142&lt;&gt;"",'Jeunes Plants'!E142,"")</f>
        <v/>
      </c>
      <c r="F142" s="133" t="str">
        <f>IF('Jeunes Plants'!F142&lt;&gt;"",'Jeunes Plants'!F142,"")</f>
        <v/>
      </c>
      <c r="G142" s="133" t="str">
        <f>IF('Jeunes Plants'!G142&lt;&gt;"",'Jeunes Plants'!G142,"")</f>
        <v/>
      </c>
      <c r="H142" s="133" t="str">
        <f>IF('Jeunes Plants'!H142&lt;&gt;"",'Jeunes Plants'!H142,"")</f>
        <v/>
      </c>
      <c r="I142" s="133" t="str">
        <f>IF('Jeunes Plants'!I142&lt;&gt;"",'Jeunes Plants'!I142,"")</f>
        <v/>
      </c>
      <c r="J142" s="134" t="str">
        <f>IF('Jeunes Plants'!J142&lt;&gt;"",'Jeunes Plants'!J142,"")</f>
        <v/>
      </c>
      <c r="K142" s="132" t="str">
        <f>IF('Jeunes Plants'!K142&lt;&gt;"",'Jeunes Plants'!K142,"")</f>
        <v/>
      </c>
      <c r="L142" s="132" t="str">
        <f>IF('Jeunes Plants'!L142&lt;&gt;"",'Jeunes Plants'!L142,"")</f>
        <v>G</v>
      </c>
      <c r="M142" s="132" t="str">
        <f>IF('Jeunes Plants'!M142&lt;&gt;"",'Jeunes Plants'!M142,"")</f>
        <v/>
      </c>
      <c r="N142" s="132" t="str">
        <f>IF('Jeunes Plants'!N142&lt;&gt;"",'Jeunes Plants'!N142,"")</f>
        <v/>
      </c>
      <c r="O142" s="141" t="str">
        <f>IF('Jeunes Plants'!O142&lt;&gt;"",'Jeunes Plants'!O142,"")</f>
        <v xml:space="preserve">FLEURS de A à Z </v>
      </c>
      <c r="P142" s="132">
        <f>IF('Jeunes Plants'!P142&lt;&gt;"",'Jeunes Plants'!P142,"")</f>
        <v>142</v>
      </c>
      <c r="Q142" s="20" t="str">
        <f>IF('Jeunes Plants'!R142&lt;&gt;"",'Jeunes Plants'!R142,"")</f>
        <v/>
      </c>
      <c r="R142" s="20" t="str">
        <f>IF('Jeunes Plants'!S142&lt;&gt;"",'Jeunes Plants'!S142,"")</f>
        <v/>
      </c>
      <c r="S142" s="236" t="str">
        <f>IF('Jeunes Plants'!T142&lt;&gt;"",'Jeunes Plants'!T142,"")</f>
        <v/>
      </c>
      <c r="T142" s="244"/>
      <c r="U142" s="183"/>
      <c r="V142" s="183"/>
      <c r="W142" s="183"/>
    </row>
    <row r="143" spans="1:23" ht="20.100000000000001" customHeight="1" x14ac:dyDescent="0.25">
      <c r="A143" s="233" t="str">
        <f>IF('Jeunes Plants'!A143&lt;&gt;"",'Jeunes Plants'!A143,"")</f>
        <v/>
      </c>
      <c r="B143" s="152" t="str">
        <f>IF('Jeunes Plants'!B143&lt;&gt;"",'Jeunes Plants'!B143,"")</f>
        <v>A</v>
      </c>
      <c r="C143" s="153" t="str">
        <f>IF('Jeunes Plants'!C143&lt;&gt;"",'Jeunes Plants'!C143,"")</f>
        <v/>
      </c>
      <c r="D143" s="153" t="str">
        <f>IF('Jeunes Plants'!D143&lt;&gt;"",'Jeunes Plants'!D143,"")</f>
        <v/>
      </c>
      <c r="E143" s="154" t="str">
        <f>IF('Jeunes Plants'!E143&lt;&gt;"",'Jeunes Plants'!E143,"")</f>
        <v/>
      </c>
      <c r="F143" s="154" t="str">
        <f>IF('Jeunes Plants'!F143&lt;&gt;"",'Jeunes Plants'!F143,"")</f>
        <v/>
      </c>
      <c r="G143" s="154" t="str">
        <f>IF('Jeunes Plants'!G143&lt;&gt;"",'Jeunes Plants'!G143,"")</f>
        <v/>
      </c>
      <c r="H143" s="154" t="str">
        <f>IF('Jeunes Plants'!H143&lt;&gt;"",'Jeunes Plants'!H143,"")</f>
        <v/>
      </c>
      <c r="I143" s="154" t="str">
        <f>IF('Jeunes Plants'!I143&lt;&gt;"",'Jeunes Plants'!I143,"")</f>
        <v/>
      </c>
      <c r="J143" s="155" t="str">
        <f>IF('Jeunes Plants'!J143&lt;&gt;"",'Jeunes Plants'!J143,"")</f>
        <v/>
      </c>
      <c r="K143" s="153" t="str">
        <f>IF('Jeunes Plants'!K143&lt;&gt;"",'Jeunes Plants'!K143,"")</f>
        <v/>
      </c>
      <c r="L143" s="153" t="str">
        <f>IF('Jeunes Plants'!L143&lt;&gt;"",'Jeunes Plants'!L143,"")</f>
        <v>L</v>
      </c>
      <c r="M143" s="153" t="str">
        <f>IF('Jeunes Plants'!M143&lt;&gt;"",'Jeunes Plants'!M143,"")</f>
        <v/>
      </c>
      <c r="N143" s="153" t="str">
        <f>IF('Jeunes Plants'!N143&lt;&gt;"",'Jeunes Plants'!N143,"")</f>
        <v/>
      </c>
      <c r="O143" s="153" t="str">
        <f>IF('Jeunes Plants'!O143&lt;&gt;"",'Jeunes Plants'!O143,"")</f>
        <v xml:space="preserve">A </v>
      </c>
      <c r="P143" s="156">
        <f>IF('Jeunes Plants'!P143&lt;&gt;"",'Jeunes Plants'!P143,"")</f>
        <v>143</v>
      </c>
      <c r="Q143" s="20" t="str">
        <f>IF('Jeunes Plants'!R143&lt;&gt;"",'Jeunes Plants'!R143,"")</f>
        <v/>
      </c>
      <c r="R143" s="20" t="str">
        <f>IF('Jeunes Plants'!S143&lt;&gt;"",'Jeunes Plants'!S143,"")</f>
        <v/>
      </c>
      <c r="S143" s="236" t="str">
        <f>IF('Jeunes Plants'!T143&lt;&gt;"",'Jeunes Plants'!T143,"")</f>
        <v/>
      </c>
      <c r="T143" s="248"/>
      <c r="U143" s="164"/>
      <c r="V143" s="164"/>
      <c r="W143" s="164"/>
    </row>
    <row r="144" spans="1:23" ht="20.100000000000001" customHeight="1" x14ac:dyDescent="0.25">
      <c r="A144" s="23">
        <f>IF('Jeunes Plants'!A144&lt;&gt;"",'Jeunes Plants'!A144,"")</f>
        <v>3635</v>
      </c>
      <c r="B144" s="24" t="str">
        <f>IF('Jeunes Plants'!B144&lt;&gt;"",'Jeunes Plants'!B144,"")</f>
        <v>ABUTILON</v>
      </c>
      <c r="C144" s="24" t="str">
        <f>IF('Jeunes Plants'!C144&lt;&gt;"",'Jeunes Plants'!C144,"")</f>
        <v>megapotanicum Variegatum</v>
      </c>
      <c r="D144" s="24" t="str">
        <f>IF('Jeunes Plants'!D144&lt;&gt;"",'Jeunes Plants'!D144,"")</f>
        <v/>
      </c>
      <c r="E144" s="66" t="str">
        <f>IF('Jeunes Plants'!E144&lt;&gt;"",'Jeunes Plants'!E144,"")</f>
        <v>B</v>
      </c>
      <c r="F144" s="66" t="str">
        <f>IF('Jeunes Plants'!F144&lt;&gt;"",'Jeunes Plants'!F144,"")</f>
        <v>M 3 cm  X60</v>
      </c>
      <c r="G144" s="64">
        <f>IF('Jeunes Plants'!G144&lt;&gt;"",'Jeunes Plants'!G144,"")</f>
        <v>30</v>
      </c>
      <c r="H144" s="66">
        <f>IF('Jeunes Plants'!H144&lt;&gt;"",'Jeunes Plants'!H144,"")</f>
        <v>5</v>
      </c>
      <c r="I144" s="66" t="str">
        <f>IF('Jeunes Plants'!I144&lt;&gt;"",'Jeunes Plants'!I144,"")</f>
        <v>A</v>
      </c>
      <c r="J144" s="72" t="str">
        <f>IF('Jeunes Plants'!J144&lt;&gt;"",'Jeunes Plants'!J144,"")</f>
        <v/>
      </c>
      <c r="K144" s="24" t="str">
        <f>IF('Jeunes Plants'!K144&lt;&gt;"",'Jeunes Plants'!K144,"")</f>
        <v>DIV FL</v>
      </c>
      <c r="L144" s="24" t="str">
        <f>IF('Jeunes Plants'!L144&lt;&gt;"",'Jeunes Plants'!L144,"")</f>
        <v>S2</v>
      </c>
      <c r="M144" s="24" t="str">
        <f>IF('Jeunes Plants'!M144&lt;&gt;"",'Jeunes Plants'!M144,"")</f>
        <v/>
      </c>
      <c r="N144" s="24" t="str">
        <f>IF('Jeunes Plants'!N144&lt;&gt;"",'Jeunes Plants'!N144,"")</f>
        <v>M3</v>
      </c>
      <c r="O144" s="24" t="str">
        <f>IF('Jeunes Plants'!O144&lt;&gt;"",'Jeunes Plants'!O144,"")</f>
        <v>ABUTILON megapotanicum Variegatum</v>
      </c>
      <c r="P144" s="54">
        <f>IF('Jeunes Plants'!P144&lt;&gt;"",'Jeunes Plants'!P144,"")</f>
        <v>144</v>
      </c>
      <c r="Q144" s="20">
        <f>IF('Jeunes Plants'!R144&lt;&gt;"",'Jeunes Plants'!R144,"")</f>
        <v>0</v>
      </c>
      <c r="R144" s="20">
        <f>IF('Jeunes Plants'!S144&lt;&gt;"",'Jeunes Plants'!S144,"")</f>
        <v>0</v>
      </c>
      <c r="S144" s="236">
        <f>IF('Jeunes Plants'!T144&lt;&gt;"",'Jeunes Plants'!T144,"")</f>
        <v>0</v>
      </c>
      <c r="T144" s="241"/>
      <c r="U144" s="44"/>
      <c r="V144" s="44"/>
      <c r="W144" s="44"/>
    </row>
    <row r="145" spans="1:23" ht="20.100000000000001" customHeight="1" x14ac:dyDescent="0.25">
      <c r="A145" s="125">
        <f>IF('Jeunes Plants'!A145&lt;&gt;"",'Jeunes Plants'!A145,"")</f>
        <v>3634</v>
      </c>
      <c r="B145" s="126" t="str">
        <f>IF('Jeunes Plants'!B145&lt;&gt;"",'Jeunes Plants'!B145,"")</f>
        <v>ABUTILON</v>
      </c>
      <c r="C145" s="126" t="str">
        <f>IF('Jeunes Plants'!C145&lt;&gt;"",'Jeunes Plants'!C145,"")</f>
        <v>Canary bird</v>
      </c>
      <c r="D145" s="126" t="str">
        <f>IF('Jeunes Plants'!D145&lt;&gt;"",'Jeunes Plants'!D145,"")</f>
        <v/>
      </c>
      <c r="E145" s="127" t="str">
        <f>IF('Jeunes Plants'!E145&lt;&gt;"",'Jeunes Plants'!E145,"")</f>
        <v>B</v>
      </c>
      <c r="F145" s="127" t="str">
        <f>IF('Jeunes Plants'!F145&lt;&gt;"",'Jeunes Plants'!F145,"")</f>
        <v>M 3 cm  X60</v>
      </c>
      <c r="G145" s="128">
        <f>IF('Jeunes Plants'!G145&lt;&gt;"",'Jeunes Plants'!G145,"")</f>
        <v>30</v>
      </c>
      <c r="H145" s="127">
        <f>IF('Jeunes Plants'!H145&lt;&gt;"",'Jeunes Plants'!H145,"")</f>
        <v>5</v>
      </c>
      <c r="I145" s="127" t="str">
        <f>IF('Jeunes Plants'!I145&lt;&gt;"",'Jeunes Plants'!I145,"")</f>
        <v>A</v>
      </c>
      <c r="J145" s="129" t="str">
        <f>IF('Jeunes Plants'!J145&lt;&gt;"",'Jeunes Plants'!J145,"")</f>
        <v/>
      </c>
      <c r="K145" s="126" t="str">
        <f>IF('Jeunes Plants'!K145&lt;&gt;"",'Jeunes Plants'!K145,"")</f>
        <v>DIV FL</v>
      </c>
      <c r="L145" s="126" t="str">
        <f>IF('Jeunes Plants'!L145&lt;&gt;"",'Jeunes Plants'!L145,"")</f>
        <v>S2</v>
      </c>
      <c r="M145" s="126" t="str">
        <f>IF('Jeunes Plants'!M145&lt;&gt;"",'Jeunes Plants'!M145,"")</f>
        <v/>
      </c>
      <c r="N145" s="126" t="str">
        <f>IF('Jeunes Plants'!N145&lt;&gt;"",'Jeunes Plants'!N145,"")</f>
        <v>M3</v>
      </c>
      <c r="O145" s="126" t="str">
        <f>IF('Jeunes Plants'!O145&lt;&gt;"",'Jeunes Plants'!O145,"")</f>
        <v>ABUTILON Canary bird</v>
      </c>
      <c r="P145" s="130">
        <f>IF('Jeunes Plants'!P145&lt;&gt;"",'Jeunes Plants'!P145,"")</f>
        <v>145</v>
      </c>
      <c r="Q145" s="20">
        <f>IF('Jeunes Plants'!R145&lt;&gt;"",'Jeunes Plants'!R145,"")</f>
        <v>0</v>
      </c>
      <c r="R145" s="20">
        <f>IF('Jeunes Plants'!S145&lt;&gt;"",'Jeunes Plants'!S145,"")</f>
        <v>0</v>
      </c>
      <c r="S145" s="236">
        <f>IF('Jeunes Plants'!T145&lt;&gt;"",'Jeunes Plants'!T145,"")</f>
        <v>0</v>
      </c>
      <c r="T145" s="242"/>
      <c r="U145" s="158"/>
      <c r="V145" s="158"/>
      <c r="W145" s="158"/>
    </row>
    <row r="146" spans="1:23" ht="20.100000000000001" customHeight="1" x14ac:dyDescent="0.25">
      <c r="A146" s="23">
        <f>IF('Jeunes Plants'!A146&lt;&gt;"",'Jeunes Plants'!A146,"")</f>
        <v>3636</v>
      </c>
      <c r="B146" s="24" t="str">
        <f>IF('Jeunes Plants'!B146&lt;&gt;"",'Jeunes Plants'!B146,"")</f>
        <v>ABUTILON</v>
      </c>
      <c r="C146" s="24" t="str">
        <f>IF('Jeunes Plants'!C146&lt;&gt;"",'Jeunes Plants'!C146,"")</f>
        <v>Red Princess</v>
      </c>
      <c r="D146" s="24" t="str">
        <f>IF('Jeunes Plants'!D146&lt;&gt;"",'Jeunes Plants'!D146,"")</f>
        <v/>
      </c>
      <c r="E146" s="66" t="str">
        <f>IF('Jeunes Plants'!E146&lt;&gt;"",'Jeunes Plants'!E146,"")</f>
        <v>B</v>
      </c>
      <c r="F146" s="66" t="str">
        <f>IF('Jeunes Plants'!F146&lt;&gt;"",'Jeunes Plants'!F146,"")</f>
        <v>M 3 cm  X60</v>
      </c>
      <c r="G146" s="64">
        <f>IF('Jeunes Plants'!G146&lt;&gt;"",'Jeunes Plants'!G146,"")</f>
        <v>30</v>
      </c>
      <c r="H146" s="66">
        <f>IF('Jeunes Plants'!H146&lt;&gt;"",'Jeunes Plants'!H146,"")</f>
        <v>5</v>
      </c>
      <c r="I146" s="66" t="str">
        <f>IF('Jeunes Plants'!I146&lt;&gt;"",'Jeunes Plants'!I146,"")</f>
        <v>A</v>
      </c>
      <c r="J146" s="72" t="str">
        <f>IF('Jeunes Plants'!J146&lt;&gt;"",'Jeunes Plants'!J146,"")</f>
        <v/>
      </c>
      <c r="K146" s="24" t="str">
        <f>IF('Jeunes Plants'!K146&lt;&gt;"",'Jeunes Plants'!K146,"")</f>
        <v>DIV FL</v>
      </c>
      <c r="L146" s="24" t="str">
        <f>IF('Jeunes Plants'!L146&lt;&gt;"",'Jeunes Plants'!L146,"")</f>
        <v>S2</v>
      </c>
      <c r="M146" s="24" t="str">
        <f>IF('Jeunes Plants'!M146&lt;&gt;"",'Jeunes Plants'!M146,"")</f>
        <v/>
      </c>
      <c r="N146" s="24" t="str">
        <f>IF('Jeunes Plants'!N146&lt;&gt;"",'Jeunes Plants'!N146,"")</f>
        <v>M3</v>
      </c>
      <c r="O146" s="24" t="str">
        <f>IF('Jeunes Plants'!O146&lt;&gt;"",'Jeunes Plants'!O146,"")</f>
        <v>ABUTILON Red Princess</v>
      </c>
      <c r="P146" s="54">
        <f>IF('Jeunes Plants'!P146&lt;&gt;"",'Jeunes Plants'!P146,"")</f>
        <v>146</v>
      </c>
      <c r="Q146" s="20">
        <f>IF('Jeunes Plants'!R146&lt;&gt;"",'Jeunes Plants'!R146,"")</f>
        <v>0</v>
      </c>
      <c r="R146" s="20">
        <f>IF('Jeunes Plants'!S146&lt;&gt;"",'Jeunes Plants'!S146,"")</f>
        <v>0</v>
      </c>
      <c r="S146" s="236">
        <f>IF('Jeunes Plants'!T146&lt;&gt;"",'Jeunes Plants'!T146,"")</f>
        <v>0</v>
      </c>
      <c r="T146" s="241"/>
      <c r="U146" s="44"/>
      <c r="V146" s="44"/>
      <c r="W146" s="44"/>
    </row>
    <row r="147" spans="1:23" ht="20.100000000000001" customHeight="1" x14ac:dyDescent="0.25">
      <c r="A147" s="125">
        <f>IF('Jeunes Plants'!A147&lt;&gt;"",'Jeunes Plants'!A147,"")</f>
        <v>3637</v>
      </c>
      <c r="B147" s="126" t="str">
        <f>IF('Jeunes Plants'!B147&lt;&gt;"",'Jeunes Plants'!B147,"")</f>
        <v>ABUTILON</v>
      </c>
      <c r="C147" s="126" t="str">
        <f>IF('Jeunes Plants'!C147&lt;&gt;"",'Jeunes Plants'!C147,"")</f>
        <v>Thompsonii</v>
      </c>
      <c r="D147" s="126" t="str">
        <f>IF('Jeunes Plants'!D147&lt;&gt;"",'Jeunes Plants'!D147,"")</f>
        <v/>
      </c>
      <c r="E147" s="127" t="str">
        <f>IF('Jeunes Plants'!E147&lt;&gt;"",'Jeunes Plants'!E147,"")</f>
        <v>B</v>
      </c>
      <c r="F147" s="127" t="str">
        <f>IF('Jeunes Plants'!F147&lt;&gt;"",'Jeunes Plants'!F147,"")</f>
        <v>M 3 cm  X60</v>
      </c>
      <c r="G147" s="128">
        <f>IF('Jeunes Plants'!G147&lt;&gt;"",'Jeunes Plants'!G147,"")</f>
        <v>30</v>
      </c>
      <c r="H147" s="127">
        <f>IF('Jeunes Plants'!H147&lt;&gt;"",'Jeunes Plants'!H147,"")</f>
        <v>5</v>
      </c>
      <c r="I147" s="127" t="str">
        <f>IF('Jeunes Plants'!I147&lt;&gt;"",'Jeunes Plants'!I147,"")</f>
        <v>A</v>
      </c>
      <c r="J147" s="129" t="str">
        <f>IF('Jeunes Plants'!J147&lt;&gt;"",'Jeunes Plants'!J147,"")</f>
        <v/>
      </c>
      <c r="K147" s="126" t="str">
        <f>IF('Jeunes Plants'!K147&lt;&gt;"",'Jeunes Plants'!K147,"")</f>
        <v>DIV FL</v>
      </c>
      <c r="L147" s="126" t="str">
        <f>IF('Jeunes Plants'!L147&lt;&gt;"",'Jeunes Plants'!L147,"")</f>
        <v>S2</v>
      </c>
      <c r="M147" s="126" t="str">
        <f>IF('Jeunes Plants'!M147&lt;&gt;"",'Jeunes Plants'!M147,"")</f>
        <v/>
      </c>
      <c r="N147" s="126" t="str">
        <f>IF('Jeunes Plants'!N147&lt;&gt;"",'Jeunes Plants'!N147,"")</f>
        <v>M3</v>
      </c>
      <c r="O147" s="126" t="str">
        <f>IF('Jeunes Plants'!O147&lt;&gt;"",'Jeunes Plants'!O147,"")</f>
        <v>ABUTILON Thompsonii</v>
      </c>
      <c r="P147" s="130">
        <f>IF('Jeunes Plants'!P147&lt;&gt;"",'Jeunes Plants'!P147,"")</f>
        <v>147</v>
      </c>
      <c r="Q147" s="20">
        <f>IF('Jeunes Plants'!R147&lt;&gt;"",'Jeunes Plants'!R147,"")</f>
        <v>0</v>
      </c>
      <c r="R147" s="20">
        <f>IF('Jeunes Plants'!S147&lt;&gt;"",'Jeunes Plants'!S147,"")</f>
        <v>0</v>
      </c>
      <c r="S147" s="236">
        <f>IF('Jeunes Plants'!T147&lt;&gt;"",'Jeunes Plants'!T147,"")</f>
        <v>0</v>
      </c>
      <c r="T147" s="242"/>
      <c r="U147" s="158"/>
      <c r="V147" s="158"/>
      <c r="W147" s="158"/>
    </row>
    <row r="148" spans="1:23" ht="20.100000000000001" customHeight="1" x14ac:dyDescent="0.25">
      <c r="A148" s="23">
        <f>IF('Jeunes Plants'!A148&lt;&gt;"",'Jeunes Plants'!A148,"")</f>
        <v>3644</v>
      </c>
      <c r="B148" s="24" t="str">
        <f>IF('Jeunes Plants'!B148&lt;&gt;"",'Jeunes Plants'!B148,"")</f>
        <v>ACALYPHA</v>
      </c>
      <c r="C148" s="24" t="str">
        <f>IF('Jeunes Plants'!C148&lt;&gt;"",'Jeunes Plants'!C148,"")</f>
        <v>pendula Cat's Tails</v>
      </c>
      <c r="D148" s="24" t="str">
        <f>IF('Jeunes Plants'!D148&lt;&gt;"",'Jeunes Plants'!D148,"")</f>
        <v/>
      </c>
      <c r="E148" s="66" t="str">
        <f>IF('Jeunes Plants'!E148&lt;&gt;"",'Jeunes Plants'!E148,"")</f>
        <v>B</v>
      </c>
      <c r="F148" s="66" t="str">
        <f>IF('Jeunes Plants'!F148&lt;&gt;"",'Jeunes Plants'!F148,"")</f>
        <v>M 3 cm  X60</v>
      </c>
      <c r="G148" s="64">
        <f>IF('Jeunes Plants'!G148&lt;&gt;"",'Jeunes Plants'!G148,"")</f>
        <v>30</v>
      </c>
      <c r="H148" s="64">
        <f>IF('Jeunes Plants'!H148&lt;&gt;"",'Jeunes Plants'!H148,"")</f>
        <v>5</v>
      </c>
      <c r="I148" s="66" t="str">
        <f>IF('Jeunes Plants'!I148&lt;&gt;"",'Jeunes Plants'!I148,"")</f>
        <v>E</v>
      </c>
      <c r="J148" s="72" t="str">
        <f>IF('Jeunes Plants'!J148&lt;&gt;"",'Jeunes Plants'!J148,"")</f>
        <v/>
      </c>
      <c r="K148" s="24" t="str">
        <f>IF('Jeunes Plants'!K148&lt;&gt;"",'Jeunes Plants'!K148,"")</f>
        <v>DIV FL</v>
      </c>
      <c r="L148" s="24" t="str">
        <f>IF('Jeunes Plants'!L148&lt;&gt;"",'Jeunes Plants'!L148,"")</f>
        <v>S1</v>
      </c>
      <c r="M148" s="24" t="str">
        <f>IF('Jeunes Plants'!M148&lt;&gt;"",'Jeunes Plants'!M148,"")</f>
        <v/>
      </c>
      <c r="N148" s="24" t="str">
        <f>IF('Jeunes Plants'!N148&lt;&gt;"",'Jeunes Plants'!N148,"")</f>
        <v>M3</v>
      </c>
      <c r="O148" s="24" t="str">
        <f>IF('Jeunes Plants'!O148&lt;&gt;"",'Jeunes Plants'!O148,"")</f>
        <v>ACALYPHA pendula Cat's Tails</v>
      </c>
      <c r="P148" s="54">
        <f>IF('Jeunes Plants'!P148&lt;&gt;"",'Jeunes Plants'!P148,"")</f>
        <v>148</v>
      </c>
      <c r="Q148" s="20">
        <f>IF('Jeunes Plants'!R148&lt;&gt;"",'Jeunes Plants'!R148,"")</f>
        <v>0</v>
      </c>
      <c r="R148" s="20">
        <f>IF('Jeunes Plants'!S148&lt;&gt;"",'Jeunes Plants'!S148,"")</f>
        <v>0</v>
      </c>
      <c r="S148" s="236">
        <f>IF('Jeunes Plants'!T148&lt;&gt;"",'Jeunes Plants'!T148,"")</f>
        <v>0</v>
      </c>
      <c r="T148" s="241"/>
      <c r="U148" s="44"/>
      <c r="V148" s="44"/>
      <c r="W148" s="44"/>
    </row>
    <row r="149" spans="1:23" ht="20.100000000000001" customHeight="1" x14ac:dyDescent="0.25">
      <c r="A149" s="125">
        <f>IF('Jeunes Plants'!A149&lt;&gt;"",'Jeunes Plants'!A149,"")</f>
        <v>26135</v>
      </c>
      <c r="B149" s="126" t="str">
        <f>IF('Jeunes Plants'!B149&lt;&gt;"",'Jeunes Plants'!B149,"")</f>
        <v>ACHILLEE DESERT EVE</v>
      </c>
      <c r="C149" s="126" t="str">
        <f>IF('Jeunes Plants'!C149&lt;&gt;"",'Jeunes Plants'!C149,"")</f>
        <v>Red</v>
      </c>
      <c r="D149" s="126" t="str">
        <f>IF('Jeunes Plants'!D149&lt;&gt;"",'Jeunes Plants'!D149,"")</f>
        <v/>
      </c>
      <c r="E149" s="127" t="str">
        <f>IF('Jeunes Plants'!E149&lt;&gt;"",'Jeunes Plants'!E149,"")</f>
        <v>B</v>
      </c>
      <c r="F149" s="127" t="str">
        <f>IF('Jeunes Plants'!F149&lt;&gt;"",'Jeunes Plants'!F149,"")</f>
        <v>M 3 cm  X60</v>
      </c>
      <c r="G149" s="128">
        <f>IF('Jeunes Plants'!G149&lt;&gt;"",'Jeunes Plants'!G149,"")</f>
        <v>30</v>
      </c>
      <c r="H149" s="127">
        <f>IF('Jeunes Plants'!H149&lt;&gt;"",'Jeunes Plants'!H149,"")</f>
        <v>6</v>
      </c>
      <c r="I149" s="127" t="str">
        <f>IF('Jeunes Plants'!I149&lt;&gt;"",'Jeunes Plants'!I149,"")</f>
        <v>A</v>
      </c>
      <c r="J149" s="129">
        <f>IF('Jeunes Plants'!J149&lt;&gt;"",'Jeunes Plants'!J149,"")</f>
        <v>4.2000000000000003E-2</v>
      </c>
      <c r="K149" s="126" t="str">
        <f>IF('Jeunes Plants'!K149&lt;&gt;"",'Jeunes Plants'!K149,"")</f>
        <v>DIV FL</v>
      </c>
      <c r="L149" s="126" t="str">
        <f>IF('Jeunes Plants'!L149&lt;&gt;"",'Jeunes Plants'!L149,"")</f>
        <v>S5</v>
      </c>
      <c r="M149" s="126" t="str">
        <f>IF('Jeunes Plants'!M149&lt;&gt;"",'Jeunes Plants'!M149,"")</f>
        <v/>
      </c>
      <c r="N149" s="126" t="str">
        <f>IF('Jeunes Plants'!N149&lt;&gt;"",'Jeunes Plants'!N149,"")</f>
        <v>M3</v>
      </c>
      <c r="O149" s="126" t="str">
        <f>IF('Jeunes Plants'!O149&lt;&gt;"",'Jeunes Plants'!O149,"")</f>
        <v>ACHILLEE DESERT EVE Red</v>
      </c>
      <c r="P149" s="130">
        <f>IF('Jeunes Plants'!P149&lt;&gt;"",'Jeunes Plants'!P149,"")</f>
        <v>149</v>
      </c>
      <c r="Q149" s="20">
        <f>IF('Jeunes Plants'!R149&lt;&gt;"",'Jeunes Plants'!R149,"")</f>
        <v>0</v>
      </c>
      <c r="R149" s="20">
        <f>IF('Jeunes Plants'!S149&lt;&gt;"",'Jeunes Plants'!S149,"")</f>
        <v>0</v>
      </c>
      <c r="S149" s="236">
        <f>IF('Jeunes Plants'!T149&lt;&gt;"",'Jeunes Plants'!T149,"")</f>
        <v>0</v>
      </c>
      <c r="T149" s="242"/>
      <c r="U149" s="158"/>
      <c r="V149" s="158"/>
      <c r="W149" s="158"/>
    </row>
    <row r="150" spans="1:23" ht="20.100000000000001" customHeight="1" x14ac:dyDescent="0.25">
      <c r="A150" s="23">
        <f>IF('Jeunes Plants'!A150&lt;&gt;"",'Jeunes Plants'!A150,"")</f>
        <v>25214</v>
      </c>
      <c r="B150" s="24" t="str">
        <f>IF('Jeunes Plants'!B150&lt;&gt;"",'Jeunes Plants'!B150,"")</f>
        <v>ACHILLEE DESERT EVE</v>
      </c>
      <c r="C150" s="24" t="str">
        <f>IF('Jeunes Plants'!C150&lt;&gt;"",'Jeunes Plants'!C150,"")</f>
        <v>Yellow</v>
      </c>
      <c r="D150" s="24" t="str">
        <f>IF('Jeunes Plants'!D150&lt;&gt;"",'Jeunes Plants'!D150,"")</f>
        <v/>
      </c>
      <c r="E150" s="66" t="str">
        <f>IF('Jeunes Plants'!E150&lt;&gt;"",'Jeunes Plants'!E150,"")</f>
        <v>B</v>
      </c>
      <c r="F150" s="66" t="str">
        <f>IF('Jeunes Plants'!F150&lt;&gt;"",'Jeunes Plants'!F150,"")</f>
        <v>M 3 cm  X60</v>
      </c>
      <c r="G150" s="64">
        <f>IF('Jeunes Plants'!G150&lt;&gt;"",'Jeunes Plants'!G150,"")</f>
        <v>30</v>
      </c>
      <c r="H150" s="66">
        <f>IF('Jeunes Plants'!H150&lt;&gt;"",'Jeunes Plants'!H150,"")</f>
        <v>6</v>
      </c>
      <c r="I150" s="66" t="str">
        <f>IF('Jeunes Plants'!I150&lt;&gt;"",'Jeunes Plants'!I150,"")</f>
        <v>A</v>
      </c>
      <c r="J150" s="72">
        <f>IF('Jeunes Plants'!J150&lt;&gt;"",'Jeunes Plants'!J150,"")</f>
        <v>4.2000000000000003E-2</v>
      </c>
      <c r="K150" s="24" t="str">
        <f>IF('Jeunes Plants'!K150&lt;&gt;"",'Jeunes Plants'!K150,"")</f>
        <v>DIV FL</v>
      </c>
      <c r="L150" s="24" t="str">
        <f>IF('Jeunes Plants'!L150&lt;&gt;"",'Jeunes Plants'!L150,"")</f>
        <v>S5</v>
      </c>
      <c r="M150" s="24" t="str">
        <f>IF('Jeunes Plants'!M150&lt;&gt;"",'Jeunes Plants'!M150,"")</f>
        <v/>
      </c>
      <c r="N150" s="24" t="str">
        <f>IF('Jeunes Plants'!N150&lt;&gt;"",'Jeunes Plants'!N150,"")</f>
        <v>M3</v>
      </c>
      <c r="O150" s="24" t="str">
        <f>IF('Jeunes Plants'!O150&lt;&gt;"",'Jeunes Plants'!O150,"")</f>
        <v>ACHILLEE DESERT EVE Yellow</v>
      </c>
      <c r="P150" s="54">
        <f>IF('Jeunes Plants'!P150&lt;&gt;"",'Jeunes Plants'!P150,"")</f>
        <v>150</v>
      </c>
      <c r="Q150" s="20">
        <f>IF('Jeunes Plants'!R150&lt;&gt;"",'Jeunes Plants'!R150,"")</f>
        <v>0</v>
      </c>
      <c r="R150" s="20">
        <f>IF('Jeunes Plants'!S150&lt;&gt;"",'Jeunes Plants'!S150,"")</f>
        <v>0</v>
      </c>
      <c r="S150" s="236">
        <f>IF('Jeunes Plants'!T150&lt;&gt;"",'Jeunes Plants'!T150,"")</f>
        <v>0</v>
      </c>
      <c r="T150" s="241"/>
      <c r="U150" s="44"/>
      <c r="V150" s="44"/>
      <c r="W150" s="44"/>
    </row>
    <row r="151" spans="1:23" ht="20.100000000000001" customHeight="1" x14ac:dyDescent="0.25">
      <c r="A151" s="125">
        <f>IF('Jeunes Plants'!A151&lt;&gt;"",'Jeunes Plants'!A151,"")</f>
        <v>12301</v>
      </c>
      <c r="B151" s="126" t="str">
        <f>IF('Jeunes Plants'!B151&lt;&gt;"",'Jeunes Plants'!B151,"")</f>
        <v>ACHYRANTHES</v>
      </c>
      <c r="C151" s="126" t="str">
        <f>IF('Jeunes Plants'!C151&lt;&gt;"",'Jeunes Plants'!C151,"")</f>
        <v>Blazin Rose</v>
      </c>
      <c r="D151" s="126" t="str">
        <f>IF('Jeunes Plants'!D151&lt;&gt;"",'Jeunes Plants'!D151,"")</f>
        <v/>
      </c>
      <c r="E151" s="127" t="str">
        <f>IF('Jeunes Plants'!E151&lt;&gt;"",'Jeunes Plants'!E151,"")</f>
        <v>B</v>
      </c>
      <c r="F151" s="127" t="str">
        <f>IF('Jeunes Plants'!F151&lt;&gt;"",'Jeunes Plants'!F151,"")</f>
        <v>M 3 cm  X60</v>
      </c>
      <c r="G151" s="128">
        <f>IF('Jeunes Plants'!G151&lt;&gt;"",'Jeunes Plants'!G151,"")</f>
        <v>30</v>
      </c>
      <c r="H151" s="128">
        <f>IF('Jeunes Plants'!H151&lt;&gt;"",'Jeunes Plants'!H151,"")</f>
        <v>6</v>
      </c>
      <c r="I151" s="127" t="str">
        <f>IF('Jeunes Plants'!I151&lt;&gt;"",'Jeunes Plants'!I151,"")</f>
        <v>D</v>
      </c>
      <c r="J151" s="129" t="str">
        <f>IF('Jeunes Plants'!J151&lt;&gt;"",'Jeunes Plants'!J151,"")</f>
        <v/>
      </c>
      <c r="K151" s="126" t="str">
        <f>IF('Jeunes Plants'!K151&lt;&gt;"",'Jeunes Plants'!K151,"")</f>
        <v>DIV FL</v>
      </c>
      <c r="L151" s="126" t="str">
        <f>IF('Jeunes Plants'!L151&lt;&gt;"",'Jeunes Plants'!L151,"")</f>
        <v>S7</v>
      </c>
      <c r="M151" s="126" t="str">
        <f>IF('Jeunes Plants'!M151&lt;&gt;"",'Jeunes Plants'!M151,"")</f>
        <v/>
      </c>
      <c r="N151" s="126" t="str">
        <f>IF('Jeunes Plants'!N151&lt;&gt;"",'Jeunes Plants'!N151,"")</f>
        <v>M3</v>
      </c>
      <c r="O151" s="126" t="str">
        <f>IF('Jeunes Plants'!O151&lt;&gt;"",'Jeunes Plants'!O151,"")</f>
        <v>ACHYRANTHES Blazin Rose</v>
      </c>
      <c r="P151" s="130">
        <f>IF('Jeunes Plants'!P151&lt;&gt;"",'Jeunes Plants'!P151,"")</f>
        <v>151</v>
      </c>
      <c r="Q151" s="20">
        <f>IF('Jeunes Plants'!R151&lt;&gt;"",'Jeunes Plants'!R151,"")</f>
        <v>0</v>
      </c>
      <c r="R151" s="20">
        <f>IF('Jeunes Plants'!S151&lt;&gt;"",'Jeunes Plants'!S151,"")</f>
        <v>0</v>
      </c>
      <c r="S151" s="236">
        <f>IF('Jeunes Plants'!T151&lt;&gt;"",'Jeunes Plants'!T151,"")</f>
        <v>0</v>
      </c>
      <c r="T151" s="242"/>
      <c r="U151" s="158"/>
      <c r="V151" s="158"/>
      <c r="W151" s="158"/>
    </row>
    <row r="152" spans="1:23" ht="20.100000000000001" customHeight="1" x14ac:dyDescent="0.25">
      <c r="A152" s="23">
        <f>IF('Jeunes Plants'!A152&lt;&gt;"",'Jeunes Plants'!A152,"")</f>
        <v>3645</v>
      </c>
      <c r="B152" s="24" t="str">
        <f>IF('Jeunes Plants'!B152&lt;&gt;"",'Jeunes Plants'!B152,"")</f>
        <v>ACHYRANTHES</v>
      </c>
      <c r="C152" s="24" t="str">
        <f>IF('Jeunes Plants'!C152&lt;&gt;"",'Jeunes Plants'!C152,"")</f>
        <v>Carminata</v>
      </c>
      <c r="D152" s="24" t="str">
        <f>IF('Jeunes Plants'!D152&lt;&gt;"",'Jeunes Plants'!D152,"")</f>
        <v/>
      </c>
      <c r="E152" s="66" t="str">
        <f>IF('Jeunes Plants'!E152&lt;&gt;"",'Jeunes Plants'!E152,"")</f>
        <v>B</v>
      </c>
      <c r="F152" s="66" t="str">
        <f>IF('Jeunes Plants'!F152&lt;&gt;"",'Jeunes Plants'!F152,"")</f>
        <v>M 3 cm  X60</v>
      </c>
      <c r="G152" s="64">
        <f>IF('Jeunes Plants'!G152&lt;&gt;"",'Jeunes Plants'!G152,"")</f>
        <v>30</v>
      </c>
      <c r="H152" s="64">
        <f>IF('Jeunes Plants'!H152&lt;&gt;"",'Jeunes Plants'!H152,"")</f>
        <v>6</v>
      </c>
      <c r="I152" s="66" t="str">
        <f>IF('Jeunes Plants'!I152&lt;&gt;"",'Jeunes Plants'!I152,"")</f>
        <v>B</v>
      </c>
      <c r="J152" s="72" t="str">
        <f>IF('Jeunes Plants'!J152&lt;&gt;"",'Jeunes Plants'!J152,"")</f>
        <v/>
      </c>
      <c r="K152" s="24" t="str">
        <f>IF('Jeunes Plants'!K152&lt;&gt;"",'Jeunes Plants'!K152,"")</f>
        <v>DIV FL</v>
      </c>
      <c r="L152" s="24" t="str">
        <f>IF('Jeunes Plants'!L152&lt;&gt;"",'Jeunes Plants'!L152,"")</f>
        <v>S7</v>
      </c>
      <c r="M152" s="24" t="str">
        <f>IF('Jeunes Plants'!M152&lt;&gt;"",'Jeunes Plants'!M152,"")</f>
        <v/>
      </c>
      <c r="N152" s="24" t="str">
        <f>IF('Jeunes Plants'!N152&lt;&gt;"",'Jeunes Plants'!N152,"")</f>
        <v>M3</v>
      </c>
      <c r="O152" s="24" t="str">
        <f>IF('Jeunes Plants'!O152&lt;&gt;"",'Jeunes Plants'!O152,"")</f>
        <v>ACHYRANTHES Carminata</v>
      </c>
      <c r="P152" s="54">
        <f>IF('Jeunes Plants'!P152&lt;&gt;"",'Jeunes Plants'!P152,"")</f>
        <v>152</v>
      </c>
      <c r="Q152" s="20">
        <f>IF('Jeunes Plants'!R152&lt;&gt;"",'Jeunes Plants'!R152,"")</f>
        <v>0</v>
      </c>
      <c r="R152" s="20">
        <f>IF('Jeunes Plants'!S152&lt;&gt;"",'Jeunes Plants'!S152,"")</f>
        <v>0</v>
      </c>
      <c r="S152" s="236">
        <f>IF('Jeunes Plants'!T152&lt;&gt;"",'Jeunes Plants'!T152,"")</f>
        <v>0</v>
      </c>
      <c r="T152" s="241"/>
      <c r="U152" s="44"/>
      <c r="V152" s="44"/>
      <c r="W152" s="44"/>
    </row>
    <row r="153" spans="1:23" ht="20.100000000000001" customHeight="1" x14ac:dyDescent="0.25">
      <c r="A153" s="125">
        <f>IF('Jeunes Plants'!A153&lt;&gt;"",'Jeunes Plants'!A153,"")</f>
        <v>3646</v>
      </c>
      <c r="B153" s="126" t="str">
        <f>IF('Jeunes Plants'!B153&lt;&gt;"",'Jeunes Plants'!B153,"")</f>
        <v>ACHYRANTHES</v>
      </c>
      <c r="C153" s="126" t="str">
        <f>IF('Jeunes Plants'!C153&lt;&gt;"",'Jeunes Plants'!C153,"")</f>
        <v>Panaché de Bailly</v>
      </c>
      <c r="D153" s="126" t="str">
        <f>IF('Jeunes Plants'!D153&lt;&gt;"",'Jeunes Plants'!D153,"")</f>
        <v/>
      </c>
      <c r="E153" s="127" t="str">
        <f>IF('Jeunes Plants'!E153&lt;&gt;"",'Jeunes Plants'!E153,"")</f>
        <v>B</v>
      </c>
      <c r="F153" s="127" t="str">
        <f>IF('Jeunes Plants'!F153&lt;&gt;"",'Jeunes Plants'!F153,"")</f>
        <v>M 3 cm  X60</v>
      </c>
      <c r="G153" s="128">
        <f>IF('Jeunes Plants'!G153&lt;&gt;"",'Jeunes Plants'!G153,"")</f>
        <v>30</v>
      </c>
      <c r="H153" s="128">
        <f>IF('Jeunes Plants'!H153&lt;&gt;"",'Jeunes Plants'!H153,"")</f>
        <v>6</v>
      </c>
      <c r="I153" s="127" t="str">
        <f>IF('Jeunes Plants'!I153&lt;&gt;"",'Jeunes Plants'!I153,"")</f>
        <v>B</v>
      </c>
      <c r="J153" s="129" t="str">
        <f>IF('Jeunes Plants'!J153&lt;&gt;"",'Jeunes Plants'!J153,"")</f>
        <v/>
      </c>
      <c r="K153" s="126" t="str">
        <f>IF('Jeunes Plants'!K153&lt;&gt;"",'Jeunes Plants'!K153,"")</f>
        <v>DIV FL</v>
      </c>
      <c r="L153" s="126" t="str">
        <f>IF('Jeunes Plants'!L153&lt;&gt;"",'Jeunes Plants'!L153,"")</f>
        <v>S7</v>
      </c>
      <c r="M153" s="126" t="str">
        <f>IF('Jeunes Plants'!M153&lt;&gt;"",'Jeunes Plants'!M153,"")</f>
        <v/>
      </c>
      <c r="N153" s="126" t="str">
        <f>IF('Jeunes Plants'!N153&lt;&gt;"",'Jeunes Plants'!N153,"")</f>
        <v>M3</v>
      </c>
      <c r="O153" s="126" t="str">
        <f>IF('Jeunes Plants'!O153&lt;&gt;"",'Jeunes Plants'!O153,"")</f>
        <v>ACHYRANTHES Panaché de Bailly</v>
      </c>
      <c r="P153" s="130">
        <f>IF('Jeunes Plants'!P153&lt;&gt;"",'Jeunes Plants'!P153,"")</f>
        <v>153</v>
      </c>
      <c r="Q153" s="20">
        <f>IF('Jeunes Plants'!R153&lt;&gt;"",'Jeunes Plants'!R153,"")</f>
        <v>0</v>
      </c>
      <c r="R153" s="20">
        <f>IF('Jeunes Plants'!S153&lt;&gt;"",'Jeunes Plants'!S153,"")</f>
        <v>0</v>
      </c>
      <c r="S153" s="236">
        <f>IF('Jeunes Plants'!T153&lt;&gt;"",'Jeunes Plants'!T153,"")</f>
        <v>0</v>
      </c>
      <c r="T153" s="242"/>
      <c r="U153" s="158"/>
      <c r="V153" s="158"/>
      <c r="W153" s="158"/>
    </row>
    <row r="154" spans="1:23" ht="20.100000000000001" customHeight="1" x14ac:dyDescent="0.25">
      <c r="A154" s="23">
        <f>IF('Jeunes Plants'!A154&lt;&gt;"",'Jeunes Plants'!A154,"")</f>
        <v>25146</v>
      </c>
      <c r="B154" s="24" t="str">
        <f>IF('Jeunes Plants'!B154&lt;&gt;"",'Jeunes Plants'!B154,"")</f>
        <v>ACHYRANTHES</v>
      </c>
      <c r="C154" s="24" t="str">
        <f>IF('Jeunes Plants'!C154&lt;&gt;"",'Jeunes Plants'!C154,"")</f>
        <v>Party time</v>
      </c>
      <c r="D154" s="24" t="str">
        <f>IF('Jeunes Plants'!D154&lt;&gt;"",'Jeunes Plants'!D154,"")</f>
        <v/>
      </c>
      <c r="E154" s="66" t="str">
        <f>IF('Jeunes Plants'!E154&lt;&gt;"",'Jeunes Plants'!E154,"")</f>
        <v>B</v>
      </c>
      <c r="F154" s="66" t="str">
        <f>IF('Jeunes Plants'!F154&lt;&gt;"",'Jeunes Plants'!F154,"")</f>
        <v>M 3 cm  X60</v>
      </c>
      <c r="G154" s="64">
        <f>IF('Jeunes Plants'!G154&lt;&gt;"",'Jeunes Plants'!G154,"")</f>
        <v>30</v>
      </c>
      <c r="H154" s="64">
        <f>IF('Jeunes Plants'!H154&lt;&gt;"",'Jeunes Plants'!H154,"")</f>
        <v>6</v>
      </c>
      <c r="I154" s="66" t="str">
        <f>IF('Jeunes Plants'!I154&lt;&gt;"",'Jeunes Plants'!I154,"")</f>
        <v>D</v>
      </c>
      <c r="J154" s="72" t="str">
        <f>IF('Jeunes Plants'!J154&lt;&gt;"",'Jeunes Plants'!J154,"")</f>
        <v/>
      </c>
      <c r="K154" s="24" t="str">
        <f>IF('Jeunes Plants'!K154&lt;&gt;"",'Jeunes Plants'!K154,"")</f>
        <v>DIV FL</v>
      </c>
      <c r="L154" s="24" t="str">
        <f>IF('Jeunes Plants'!L154&lt;&gt;"",'Jeunes Plants'!L154,"")</f>
        <v>S7</v>
      </c>
      <c r="M154" s="24" t="str">
        <f>IF('Jeunes Plants'!M154&lt;&gt;"",'Jeunes Plants'!M154,"")</f>
        <v/>
      </c>
      <c r="N154" s="24" t="str">
        <f>IF('Jeunes Plants'!N154&lt;&gt;"",'Jeunes Plants'!N154,"")</f>
        <v>M3</v>
      </c>
      <c r="O154" s="24" t="str">
        <f>IF('Jeunes Plants'!O154&lt;&gt;"",'Jeunes Plants'!O154,"")</f>
        <v>ACHYRANTHES Party time</v>
      </c>
      <c r="P154" s="54">
        <f>IF('Jeunes Plants'!P154&lt;&gt;"",'Jeunes Plants'!P154,"")</f>
        <v>154</v>
      </c>
      <c r="Q154" s="20">
        <f>IF('Jeunes Plants'!R154&lt;&gt;"",'Jeunes Plants'!R154,"")</f>
        <v>0</v>
      </c>
      <c r="R154" s="20">
        <f>IF('Jeunes Plants'!S154&lt;&gt;"",'Jeunes Plants'!S154,"")</f>
        <v>0</v>
      </c>
      <c r="S154" s="236">
        <f>IF('Jeunes Plants'!T154&lt;&gt;"",'Jeunes Plants'!T154,"")</f>
        <v>0</v>
      </c>
      <c r="T154" s="241"/>
      <c r="U154" s="44"/>
      <c r="V154" s="44"/>
      <c r="W154" s="44"/>
    </row>
    <row r="155" spans="1:23" ht="20.100000000000001" customHeight="1" x14ac:dyDescent="0.25">
      <c r="A155" s="125">
        <f>IF('Jeunes Plants'!A155&lt;&gt;"",'Jeunes Plants'!A155,"")</f>
        <v>11153</v>
      </c>
      <c r="B155" s="126" t="str">
        <f>IF('Jeunes Plants'!B155&lt;&gt;"",'Jeunes Plants'!B155,"")</f>
        <v>ACHYRANTHES</v>
      </c>
      <c r="C155" s="126" t="str">
        <f>IF('Jeunes Plants'!C155&lt;&gt;"",'Jeunes Plants'!C155,"")</f>
        <v>Variés</v>
      </c>
      <c r="D155" s="126" t="str">
        <f>IF('Jeunes Plants'!D155&lt;&gt;"",'Jeunes Plants'!D155,"")</f>
        <v/>
      </c>
      <c r="E155" s="127" t="str">
        <f>IF('Jeunes Plants'!E155&lt;&gt;"",'Jeunes Plants'!E155,"")</f>
        <v>B</v>
      </c>
      <c r="F155" s="127" t="str">
        <f>IF('Jeunes Plants'!F155&lt;&gt;"",'Jeunes Plants'!F155,"")</f>
        <v>M 3 cm  X60</v>
      </c>
      <c r="G155" s="128">
        <f>IF('Jeunes Plants'!G155&lt;&gt;"",'Jeunes Plants'!G155,"")</f>
        <v>30</v>
      </c>
      <c r="H155" s="128">
        <f>IF('Jeunes Plants'!H155&lt;&gt;"",'Jeunes Plants'!H155,"")</f>
        <v>6</v>
      </c>
      <c r="I155" s="127" t="str">
        <f>IF('Jeunes Plants'!I155&lt;&gt;"",'Jeunes Plants'!I155,"")</f>
        <v>B</v>
      </c>
      <c r="J155" s="129" t="str">
        <f>IF('Jeunes Plants'!J155&lt;&gt;"",'Jeunes Plants'!J155,"")</f>
        <v/>
      </c>
      <c r="K155" s="126" t="str">
        <f>IF('Jeunes Plants'!K155&lt;&gt;"",'Jeunes Plants'!K155,"")</f>
        <v>DIV FL</v>
      </c>
      <c r="L155" s="126" t="str">
        <f>IF('Jeunes Plants'!L155&lt;&gt;"",'Jeunes Plants'!L155,"")</f>
        <v>S7</v>
      </c>
      <c r="M155" s="126" t="str">
        <f>IF('Jeunes Plants'!M155&lt;&gt;"",'Jeunes Plants'!M155,"")</f>
        <v/>
      </c>
      <c r="N155" s="126" t="str">
        <f>IF('Jeunes Plants'!N155&lt;&gt;"",'Jeunes Plants'!N155,"")</f>
        <v>M3</v>
      </c>
      <c r="O155" s="126" t="str">
        <f>IF('Jeunes Plants'!O155&lt;&gt;"",'Jeunes Plants'!O155,"")</f>
        <v>ACHYRANTHES Variés</v>
      </c>
      <c r="P155" s="130">
        <f>IF('Jeunes Plants'!P155&lt;&gt;"",'Jeunes Plants'!P155,"")</f>
        <v>155</v>
      </c>
      <c r="Q155" s="20">
        <f>IF('Jeunes Plants'!R155&lt;&gt;"",'Jeunes Plants'!R155,"")</f>
        <v>0</v>
      </c>
      <c r="R155" s="20">
        <f>IF('Jeunes Plants'!S155&lt;&gt;"",'Jeunes Plants'!S155,"")</f>
        <v>0</v>
      </c>
      <c r="S155" s="236">
        <f>IF('Jeunes Plants'!T155&lt;&gt;"",'Jeunes Plants'!T155,"")</f>
        <v>0</v>
      </c>
      <c r="T155" s="242"/>
      <c r="U155" s="158"/>
      <c r="V155" s="158"/>
      <c r="W155" s="158"/>
    </row>
    <row r="156" spans="1:23" ht="20.100000000000001" customHeight="1" x14ac:dyDescent="0.25">
      <c r="A156" s="23">
        <f>IF('Jeunes Plants'!A156&lt;&gt;"",'Jeunes Plants'!A156,"")</f>
        <v>15752</v>
      </c>
      <c r="B156" s="24" t="str">
        <f>IF('Jeunes Plants'!B156&lt;&gt;"",'Jeunes Plants'!B156,"")</f>
        <v>AGASTACHE AURANTIACA</v>
      </c>
      <c r="C156" s="24" t="str">
        <f>IF('Jeunes Plants'!C156&lt;&gt;"",'Jeunes Plants'!C156,"")</f>
        <v>Kudos Mandarin</v>
      </c>
      <c r="D156" s="24" t="str">
        <f>IF('Jeunes Plants'!D156&lt;&gt;"",'Jeunes Plants'!D156,"")</f>
        <v/>
      </c>
      <c r="E156" s="66" t="str">
        <f>IF('Jeunes Plants'!E156&lt;&gt;"",'Jeunes Plants'!E156,"")</f>
        <v>B</v>
      </c>
      <c r="F156" s="66" t="str">
        <f>IF('Jeunes Plants'!F156&lt;&gt;"",'Jeunes Plants'!F156,"")</f>
        <v>M 3 cm  X60</v>
      </c>
      <c r="G156" s="64">
        <f>IF('Jeunes Plants'!G156&lt;&gt;"",'Jeunes Plants'!G156,"")</f>
        <v>30</v>
      </c>
      <c r="H156" s="66">
        <f>IF('Jeunes Plants'!H156&lt;&gt;"",'Jeunes Plants'!H156,"")</f>
        <v>5</v>
      </c>
      <c r="I156" s="66" t="str">
        <f>IF('Jeunes Plants'!I156&lt;&gt;"",'Jeunes Plants'!I156,"")</f>
        <v>A</v>
      </c>
      <c r="J156" s="72">
        <f>IF('Jeunes Plants'!J156&lt;&gt;"",'Jeunes Plants'!J156,"")</f>
        <v>0.1</v>
      </c>
      <c r="K156" s="24" t="str">
        <f>IF('Jeunes Plants'!K156&lt;&gt;"",'Jeunes Plants'!K156,"")</f>
        <v>DIV FL</v>
      </c>
      <c r="L156" s="24" t="str">
        <f>IF('Jeunes Plants'!L156&lt;&gt;"",'Jeunes Plants'!L156,"")</f>
        <v>S1</v>
      </c>
      <c r="M156" s="24" t="str">
        <f>IF('Jeunes Plants'!M156&lt;&gt;"",'Jeunes Plants'!M156,"")</f>
        <v/>
      </c>
      <c r="N156" s="24" t="str">
        <f>IF('Jeunes Plants'!N156&lt;&gt;"",'Jeunes Plants'!N156,"")</f>
        <v>M3</v>
      </c>
      <c r="O156" s="24" t="str">
        <f>IF('Jeunes Plants'!O156&lt;&gt;"",'Jeunes Plants'!O156,"")</f>
        <v>AGASTACHE AURANTIACA Kudos Mandarin</v>
      </c>
      <c r="P156" s="54">
        <f>IF('Jeunes Plants'!P156&lt;&gt;"",'Jeunes Plants'!P156,"")</f>
        <v>156</v>
      </c>
      <c r="Q156" s="20">
        <f>IF('Jeunes Plants'!R156&lt;&gt;"",'Jeunes Plants'!R156,"")</f>
        <v>0</v>
      </c>
      <c r="R156" s="20">
        <f>IF('Jeunes Plants'!S156&lt;&gt;"",'Jeunes Plants'!S156,"")</f>
        <v>0</v>
      </c>
      <c r="S156" s="236">
        <f>IF('Jeunes Plants'!T156&lt;&gt;"",'Jeunes Plants'!T156,"")</f>
        <v>0</v>
      </c>
      <c r="T156" s="241"/>
      <c r="U156" s="44"/>
      <c r="V156" s="44"/>
      <c r="W156" s="44"/>
    </row>
    <row r="157" spans="1:23" ht="20.100000000000001" customHeight="1" x14ac:dyDescent="0.25">
      <c r="A157" s="125">
        <f>IF('Jeunes Plants'!A157&lt;&gt;"",'Jeunes Plants'!A157,"")</f>
        <v>25989</v>
      </c>
      <c r="B157" s="126" t="str">
        <f>IF('Jeunes Plants'!B157&lt;&gt;"",'Jeunes Plants'!B157,"")</f>
        <v>AGASTACHE AURANTIACA</v>
      </c>
      <c r="C157" s="126" t="str">
        <f>IF('Jeunes Plants'!C157&lt;&gt;"",'Jeunes Plants'!C157,"")</f>
        <v>Kudos Red</v>
      </c>
      <c r="D157" s="126" t="str">
        <f>IF('Jeunes Plants'!D157&lt;&gt;"",'Jeunes Plants'!D157,"")</f>
        <v/>
      </c>
      <c r="E157" s="127" t="str">
        <f>IF('Jeunes Plants'!E157&lt;&gt;"",'Jeunes Plants'!E157,"")</f>
        <v>B</v>
      </c>
      <c r="F157" s="127" t="str">
        <f>IF('Jeunes Plants'!F157&lt;&gt;"",'Jeunes Plants'!F157,"")</f>
        <v>M 3 cm  X60</v>
      </c>
      <c r="G157" s="128">
        <f>IF('Jeunes Plants'!G157&lt;&gt;"",'Jeunes Plants'!G157,"")</f>
        <v>30</v>
      </c>
      <c r="H157" s="127">
        <f>IF('Jeunes Plants'!H157&lt;&gt;"",'Jeunes Plants'!H157,"")</f>
        <v>5</v>
      </c>
      <c r="I157" s="127" t="str">
        <f>IF('Jeunes Plants'!I157&lt;&gt;"",'Jeunes Plants'!I157,"")</f>
        <v>A</v>
      </c>
      <c r="J157" s="129">
        <f>IF('Jeunes Plants'!J157&lt;&gt;"",'Jeunes Plants'!J157,"")</f>
        <v>0.1</v>
      </c>
      <c r="K157" s="126" t="str">
        <f>IF('Jeunes Plants'!K157&lt;&gt;"",'Jeunes Plants'!K157,"")</f>
        <v>DIV FL</v>
      </c>
      <c r="L157" s="126" t="str">
        <f>IF('Jeunes Plants'!L157&lt;&gt;"",'Jeunes Plants'!L157,"")</f>
        <v>S1</v>
      </c>
      <c r="M157" s="126" t="str">
        <f>IF('Jeunes Plants'!M157&lt;&gt;"",'Jeunes Plants'!M157,"")</f>
        <v/>
      </c>
      <c r="N157" s="126" t="str">
        <f>IF('Jeunes Plants'!N157&lt;&gt;"",'Jeunes Plants'!N157,"")</f>
        <v>M3</v>
      </c>
      <c r="O157" s="126" t="str">
        <f>IF('Jeunes Plants'!O157&lt;&gt;"",'Jeunes Plants'!O157,"")</f>
        <v>AGASTACHE AURANTIACA Kudos Red</v>
      </c>
      <c r="P157" s="130">
        <f>IF('Jeunes Plants'!P157&lt;&gt;"",'Jeunes Plants'!P157,"")</f>
        <v>157</v>
      </c>
      <c r="Q157" s="20">
        <f>IF('Jeunes Plants'!R157&lt;&gt;"",'Jeunes Plants'!R157,"")</f>
        <v>0</v>
      </c>
      <c r="R157" s="20">
        <f>IF('Jeunes Plants'!S157&lt;&gt;"",'Jeunes Plants'!S157,"")</f>
        <v>0</v>
      </c>
      <c r="S157" s="236">
        <f>IF('Jeunes Plants'!T157&lt;&gt;"",'Jeunes Plants'!T157,"")</f>
        <v>0</v>
      </c>
      <c r="T157" s="242"/>
      <c r="U157" s="158"/>
      <c r="V157" s="158"/>
      <c r="W157" s="158"/>
    </row>
    <row r="158" spans="1:23" ht="20.100000000000001" customHeight="1" x14ac:dyDescent="0.25">
      <c r="A158" s="23">
        <f>IF('Jeunes Plants'!A158&lt;&gt;"",'Jeunes Plants'!A158,"")</f>
        <v>22870</v>
      </c>
      <c r="B158" s="24" t="str">
        <f>IF('Jeunes Plants'!B158&lt;&gt;"",'Jeunes Plants'!B158,"")</f>
        <v>AGASTACHE AURANTIACA</v>
      </c>
      <c r="C158" s="24" t="str">
        <f>IF('Jeunes Plants'!C158&lt;&gt;"",'Jeunes Plants'!C158,"")</f>
        <v>Kudos Yellow</v>
      </c>
      <c r="D158" s="24" t="str">
        <f>IF('Jeunes Plants'!D158&lt;&gt;"",'Jeunes Plants'!D158,"")</f>
        <v/>
      </c>
      <c r="E158" s="66" t="str">
        <f>IF('Jeunes Plants'!E158&lt;&gt;"",'Jeunes Plants'!E158,"")</f>
        <v>B</v>
      </c>
      <c r="F158" s="66" t="str">
        <f>IF('Jeunes Plants'!F158&lt;&gt;"",'Jeunes Plants'!F158,"")</f>
        <v>M 3 cm  X60</v>
      </c>
      <c r="G158" s="64">
        <f>IF('Jeunes Plants'!G158&lt;&gt;"",'Jeunes Plants'!G158,"")</f>
        <v>30</v>
      </c>
      <c r="H158" s="66">
        <f>IF('Jeunes Plants'!H158&lt;&gt;"",'Jeunes Plants'!H158,"")</f>
        <v>5</v>
      </c>
      <c r="I158" s="66" t="str">
        <f>IF('Jeunes Plants'!I158&lt;&gt;"",'Jeunes Plants'!I158,"")</f>
        <v>A</v>
      </c>
      <c r="J158" s="72">
        <f>IF('Jeunes Plants'!J158&lt;&gt;"",'Jeunes Plants'!J158,"")</f>
        <v>0.1</v>
      </c>
      <c r="K158" s="24" t="str">
        <f>IF('Jeunes Plants'!K158&lt;&gt;"",'Jeunes Plants'!K158,"")</f>
        <v>DIV FL</v>
      </c>
      <c r="L158" s="24" t="str">
        <f>IF('Jeunes Plants'!L158&lt;&gt;"",'Jeunes Plants'!L158,"")</f>
        <v>S1</v>
      </c>
      <c r="M158" s="24" t="str">
        <f>IF('Jeunes Plants'!M158&lt;&gt;"",'Jeunes Plants'!M158,"")</f>
        <v/>
      </c>
      <c r="N158" s="24" t="str">
        <f>IF('Jeunes Plants'!N158&lt;&gt;"",'Jeunes Plants'!N158,"")</f>
        <v>M3</v>
      </c>
      <c r="O158" s="24" t="str">
        <f>IF('Jeunes Plants'!O158&lt;&gt;"",'Jeunes Plants'!O158,"")</f>
        <v>AGASTACHE AURANTIACA Kudos Yellow</v>
      </c>
      <c r="P158" s="54">
        <f>IF('Jeunes Plants'!P158&lt;&gt;"",'Jeunes Plants'!P158,"")</f>
        <v>158</v>
      </c>
      <c r="Q158" s="20">
        <f>IF('Jeunes Plants'!R158&lt;&gt;"",'Jeunes Plants'!R158,"")</f>
        <v>0</v>
      </c>
      <c r="R158" s="20">
        <f>IF('Jeunes Plants'!S158&lt;&gt;"",'Jeunes Plants'!S158,"")</f>
        <v>0</v>
      </c>
      <c r="S158" s="236">
        <f>IF('Jeunes Plants'!T158&lt;&gt;"",'Jeunes Plants'!T158,"")</f>
        <v>0</v>
      </c>
      <c r="T158" s="241"/>
      <c r="U158" s="44"/>
      <c r="V158" s="44"/>
      <c r="W158" s="44"/>
    </row>
    <row r="159" spans="1:23" ht="20.100000000000001" customHeight="1" x14ac:dyDescent="0.25">
      <c r="A159" s="125">
        <f>IF('Jeunes Plants'!A159&lt;&gt;"",'Jeunes Plants'!A159,"")</f>
        <v>2236</v>
      </c>
      <c r="B159" s="126" t="str">
        <f>IF('Jeunes Plants'!B159&lt;&gt;"",'Jeunes Plants'!B159,"")</f>
        <v>AGATHEA</v>
      </c>
      <c r="C159" s="126" t="str">
        <f>IF('Jeunes Plants'!C159&lt;&gt;"",'Jeunes Plants'!C159,"")</f>
        <v>Felicia classique</v>
      </c>
      <c r="D159" s="126" t="str">
        <f>IF('Jeunes Plants'!D159&lt;&gt;"",'Jeunes Plants'!D159,"")</f>
        <v/>
      </c>
      <c r="E159" s="127" t="str">
        <f>IF('Jeunes Plants'!E159&lt;&gt;"",'Jeunes Plants'!E159,"")</f>
        <v>B</v>
      </c>
      <c r="F159" s="127" t="str">
        <f>IF('Jeunes Plants'!F159&lt;&gt;"",'Jeunes Plants'!F159,"")</f>
        <v>M 3 cm  X60</v>
      </c>
      <c r="G159" s="128">
        <f>IF('Jeunes Plants'!G159&lt;&gt;"",'Jeunes Plants'!G159,"")</f>
        <v>30</v>
      </c>
      <c r="H159" s="127">
        <f>IF('Jeunes Plants'!H159&lt;&gt;"",'Jeunes Plants'!H159,"")</f>
        <v>5</v>
      </c>
      <c r="I159" s="127" t="str">
        <f>IF('Jeunes Plants'!I159&lt;&gt;"",'Jeunes Plants'!I159,"")</f>
        <v>A</v>
      </c>
      <c r="J159" s="129">
        <f>IF('Jeunes Plants'!J159&lt;&gt;"",'Jeunes Plants'!J159,"")</f>
        <v>4.4999999999999998E-2</v>
      </c>
      <c r="K159" s="126" t="str">
        <f>IF('Jeunes Plants'!K159&lt;&gt;"",'Jeunes Plants'!K159,"")</f>
        <v>DIV FL</v>
      </c>
      <c r="L159" s="126" t="str">
        <f>IF('Jeunes Plants'!L159&lt;&gt;"",'Jeunes Plants'!L159,"")</f>
        <v>S10</v>
      </c>
      <c r="M159" s="126" t="str">
        <f>IF('Jeunes Plants'!M159&lt;&gt;"",'Jeunes Plants'!M159,"")</f>
        <v/>
      </c>
      <c r="N159" s="126" t="str">
        <f>IF('Jeunes Plants'!N159&lt;&gt;"",'Jeunes Plants'!N159,"")</f>
        <v>M3</v>
      </c>
      <c r="O159" s="126" t="str">
        <f>IF('Jeunes Plants'!O159&lt;&gt;"",'Jeunes Plants'!O159,"")</f>
        <v>AGATHEA Felicia classique</v>
      </c>
      <c r="P159" s="130">
        <f>IF('Jeunes Plants'!P159&lt;&gt;"",'Jeunes Plants'!P159,"")</f>
        <v>159</v>
      </c>
      <c r="Q159" s="20">
        <f>IF('Jeunes Plants'!R159&lt;&gt;"",'Jeunes Plants'!R159,"")</f>
        <v>0</v>
      </c>
      <c r="R159" s="20">
        <f>IF('Jeunes Plants'!S159&lt;&gt;"",'Jeunes Plants'!S159,"")</f>
        <v>0</v>
      </c>
      <c r="S159" s="236">
        <f>IF('Jeunes Plants'!T159&lt;&gt;"",'Jeunes Plants'!T159,"")</f>
        <v>0</v>
      </c>
      <c r="T159" s="242"/>
      <c r="U159" s="158"/>
      <c r="V159" s="158"/>
      <c r="W159" s="158"/>
    </row>
    <row r="160" spans="1:23" ht="20.100000000000001" customHeight="1" x14ac:dyDescent="0.25">
      <c r="A160" s="23">
        <f>IF('Jeunes Plants'!A160&lt;&gt;"",'Jeunes Plants'!A160,"")</f>
        <v>2353</v>
      </c>
      <c r="B160" s="24" t="str">
        <f>IF('Jeunes Plants'!B160&lt;&gt;"",'Jeunes Plants'!B160,"")</f>
        <v>AGERATUM</v>
      </c>
      <c r="C160" s="24" t="str">
        <f>IF('Jeunes Plants'!C160&lt;&gt;"",'Jeunes Plants'!C160,"")</f>
        <v>Ville de mer</v>
      </c>
      <c r="D160" s="24" t="str">
        <f>IF('Jeunes Plants'!D160&lt;&gt;"",'Jeunes Plants'!D160,"")</f>
        <v/>
      </c>
      <c r="E160" s="66" t="str">
        <f>IF('Jeunes Plants'!E160&lt;&gt;"",'Jeunes Plants'!E160,"")</f>
        <v>B</v>
      </c>
      <c r="F160" s="66" t="str">
        <f>IF('Jeunes Plants'!F160&lt;&gt;"",'Jeunes Plants'!F160,"")</f>
        <v>M 3 cm  X60</v>
      </c>
      <c r="G160" s="64">
        <f>IF('Jeunes Plants'!G160&lt;&gt;"",'Jeunes Plants'!G160,"")</f>
        <v>30</v>
      </c>
      <c r="H160" s="66">
        <f>IF('Jeunes Plants'!H160&lt;&gt;"",'Jeunes Plants'!H160,"")</f>
        <v>6</v>
      </c>
      <c r="I160" s="66" t="str">
        <f>IF('Jeunes Plants'!I160&lt;&gt;"",'Jeunes Plants'!I160,"")</f>
        <v>B</v>
      </c>
      <c r="J160" s="72" t="str">
        <f>IF('Jeunes Plants'!J160&lt;&gt;"",'Jeunes Plants'!J160,"")</f>
        <v/>
      </c>
      <c r="K160" s="24" t="str">
        <f>IF('Jeunes Plants'!K160&lt;&gt;"",'Jeunes Plants'!K160,"")</f>
        <v>DIV FL</v>
      </c>
      <c r="L160" s="24" t="str">
        <f>IF('Jeunes Plants'!L160&lt;&gt;"",'Jeunes Plants'!L160,"")</f>
        <v>S7</v>
      </c>
      <c r="M160" s="24" t="str">
        <f>IF('Jeunes Plants'!M160&lt;&gt;"",'Jeunes Plants'!M160,"")</f>
        <v/>
      </c>
      <c r="N160" s="24" t="str">
        <f>IF('Jeunes Plants'!N160&lt;&gt;"",'Jeunes Plants'!N160,"")</f>
        <v>M3</v>
      </c>
      <c r="O160" s="24" t="str">
        <f>IF('Jeunes Plants'!O160&lt;&gt;"",'Jeunes Plants'!O160,"")</f>
        <v>AGERATUM Ville de mer</v>
      </c>
      <c r="P160" s="54">
        <f>IF('Jeunes Plants'!P160&lt;&gt;"",'Jeunes Plants'!P160,"")</f>
        <v>160</v>
      </c>
      <c r="Q160" s="20">
        <f>IF('Jeunes Plants'!R160&lt;&gt;"",'Jeunes Plants'!R160,"")</f>
        <v>0</v>
      </c>
      <c r="R160" s="20">
        <f>IF('Jeunes Plants'!S160&lt;&gt;"",'Jeunes Plants'!S160,"")</f>
        <v>0</v>
      </c>
      <c r="S160" s="236">
        <f>IF('Jeunes Plants'!T160&lt;&gt;"",'Jeunes Plants'!T160,"")</f>
        <v>0</v>
      </c>
      <c r="T160" s="241"/>
      <c r="U160" s="44"/>
      <c r="V160" s="44"/>
      <c r="W160" s="44"/>
    </row>
    <row r="161" spans="1:23" ht="20.100000000000001" customHeight="1" x14ac:dyDescent="0.25">
      <c r="A161" s="125">
        <f>IF('Jeunes Plants'!A161&lt;&gt;"",'Jeunes Plants'!A161,"")</f>
        <v>3284</v>
      </c>
      <c r="B161" s="126" t="str">
        <f>IF('Jeunes Plants'!B161&lt;&gt;"",'Jeunes Plants'!B161,"")</f>
        <v>ALTERNANTHERA PARONYCHIOÏDES</v>
      </c>
      <c r="C161" s="126" t="str">
        <f>IF('Jeunes Plants'!C161&lt;&gt;"",'Jeunes Plants'!C161,"")</f>
        <v>Aurea</v>
      </c>
      <c r="D161" s="126" t="str">
        <f>IF('Jeunes Plants'!D161&lt;&gt;"",'Jeunes Plants'!D161,"")</f>
        <v/>
      </c>
      <c r="E161" s="127" t="str">
        <f>IF('Jeunes Plants'!E161&lt;&gt;"",'Jeunes Plants'!E161,"")</f>
        <v>B</v>
      </c>
      <c r="F161" s="127" t="str">
        <f>IF('Jeunes Plants'!F161&lt;&gt;"",'Jeunes Plants'!F161,"")</f>
        <v>M 3 cm  X60</v>
      </c>
      <c r="G161" s="128">
        <f>IF('Jeunes Plants'!G161&lt;&gt;"",'Jeunes Plants'!G161,"")</f>
        <v>30</v>
      </c>
      <c r="H161" s="127">
        <f>IF('Jeunes Plants'!H161&lt;&gt;"",'Jeunes Plants'!H161,"")</f>
        <v>8</v>
      </c>
      <c r="I161" s="127" t="str">
        <f>IF('Jeunes Plants'!I161&lt;&gt;"",'Jeunes Plants'!I161,"")</f>
        <v>B</v>
      </c>
      <c r="J161" s="129" t="str">
        <f>IF('Jeunes Plants'!J161&lt;&gt;"",'Jeunes Plants'!J161,"")</f>
        <v/>
      </c>
      <c r="K161" s="126" t="str">
        <f>IF('Jeunes Plants'!K161&lt;&gt;"",'Jeunes Plants'!K161,"")</f>
        <v>DIV FL</v>
      </c>
      <c r="L161" s="126" t="str">
        <f>IF('Jeunes Plants'!L161&lt;&gt;"",'Jeunes Plants'!L161,"")</f>
        <v>S7</v>
      </c>
      <c r="M161" s="126" t="str">
        <f>IF('Jeunes Plants'!M161&lt;&gt;"",'Jeunes Plants'!M161,"")</f>
        <v/>
      </c>
      <c r="N161" s="126" t="str">
        <f>IF('Jeunes Plants'!N161&lt;&gt;"",'Jeunes Plants'!N161,"")</f>
        <v>M3</v>
      </c>
      <c r="O161" s="126" t="str">
        <f>IF('Jeunes Plants'!O161&lt;&gt;"",'Jeunes Plants'!O161,"")</f>
        <v>ALTERNANTHERA PARONYCHIOÏDES Aurea</v>
      </c>
      <c r="P161" s="130">
        <f>IF('Jeunes Plants'!P161&lt;&gt;"",'Jeunes Plants'!P161,"")</f>
        <v>161</v>
      </c>
      <c r="Q161" s="20">
        <f>IF('Jeunes Plants'!R161&lt;&gt;"",'Jeunes Plants'!R161,"")</f>
        <v>0</v>
      </c>
      <c r="R161" s="20">
        <f>IF('Jeunes Plants'!S161&lt;&gt;"",'Jeunes Plants'!S161,"")</f>
        <v>0</v>
      </c>
      <c r="S161" s="236">
        <f>IF('Jeunes Plants'!T161&lt;&gt;"",'Jeunes Plants'!T161,"")</f>
        <v>0</v>
      </c>
      <c r="T161" s="242"/>
      <c r="U161" s="158"/>
      <c r="V161" s="158"/>
      <c r="W161" s="158"/>
    </row>
    <row r="162" spans="1:23" ht="20.100000000000001" customHeight="1" x14ac:dyDescent="0.25">
      <c r="A162" s="23">
        <f>IF('Jeunes Plants'!A162&lt;&gt;"",'Jeunes Plants'!A162,"")</f>
        <v>14189</v>
      </c>
      <c r="B162" s="24" t="str">
        <f>IF('Jeunes Plants'!B162&lt;&gt;"",'Jeunes Plants'!B162,"")</f>
        <v>ALTERNANTHERA PARONYCHIOÏDES</v>
      </c>
      <c r="C162" s="24" t="str">
        <f>IF('Jeunes Plants'!C162&lt;&gt;"",'Jeunes Plants'!C162,"")</f>
        <v>Little romance</v>
      </c>
      <c r="D162" s="24" t="str">
        <f>IF('Jeunes Plants'!D162&lt;&gt;"",'Jeunes Plants'!D162,"")</f>
        <v/>
      </c>
      <c r="E162" s="66" t="str">
        <f>IF('Jeunes Plants'!E162&lt;&gt;"",'Jeunes Plants'!E162,"")</f>
        <v>B</v>
      </c>
      <c r="F162" s="66" t="str">
        <f>IF('Jeunes Plants'!F162&lt;&gt;"",'Jeunes Plants'!F162,"")</f>
        <v>M 3 cm  X60</v>
      </c>
      <c r="G162" s="64">
        <f>IF('Jeunes Plants'!G162&lt;&gt;"",'Jeunes Plants'!G162,"")</f>
        <v>30</v>
      </c>
      <c r="H162" s="66">
        <f>IF('Jeunes Plants'!H162&lt;&gt;"",'Jeunes Plants'!H162,"")</f>
        <v>6</v>
      </c>
      <c r="I162" s="66" t="str">
        <f>IF('Jeunes Plants'!I162&lt;&gt;"",'Jeunes Plants'!I162,"")</f>
        <v>B</v>
      </c>
      <c r="J162" s="72">
        <f>IF('Jeunes Plants'!J162&lt;&gt;"",'Jeunes Plants'!J162,"")</f>
        <v>0.06</v>
      </c>
      <c r="K162" s="24" t="str">
        <f>IF('Jeunes Plants'!K162&lt;&gt;"",'Jeunes Plants'!K162,"")</f>
        <v>DIV FL</v>
      </c>
      <c r="L162" s="24" t="str">
        <f>IF('Jeunes Plants'!L162&lt;&gt;"",'Jeunes Plants'!L162,"")</f>
        <v>S7</v>
      </c>
      <c r="M162" s="24" t="str">
        <f>IF('Jeunes Plants'!M162&lt;&gt;"",'Jeunes Plants'!M162,"")</f>
        <v/>
      </c>
      <c r="N162" s="24" t="str">
        <f>IF('Jeunes Plants'!N162&lt;&gt;"",'Jeunes Plants'!N162,"")</f>
        <v>M3</v>
      </c>
      <c r="O162" s="24" t="str">
        <f>IF('Jeunes Plants'!O162&lt;&gt;"",'Jeunes Plants'!O162,"")</f>
        <v>ALTERNANTHERA PARONYCHIOÏDES Little romance</v>
      </c>
      <c r="P162" s="54">
        <f>IF('Jeunes Plants'!P162&lt;&gt;"",'Jeunes Plants'!P162,"")</f>
        <v>162</v>
      </c>
      <c r="Q162" s="20">
        <f>IF('Jeunes Plants'!R162&lt;&gt;"",'Jeunes Plants'!R162,"")</f>
        <v>0</v>
      </c>
      <c r="R162" s="20">
        <f>IF('Jeunes Plants'!S162&lt;&gt;"",'Jeunes Plants'!S162,"")</f>
        <v>0</v>
      </c>
      <c r="S162" s="236">
        <f>IF('Jeunes Plants'!T162&lt;&gt;"",'Jeunes Plants'!T162,"")</f>
        <v>0</v>
      </c>
      <c r="T162" s="241"/>
      <c r="U162" s="44"/>
      <c r="V162" s="44"/>
      <c r="W162" s="44"/>
    </row>
    <row r="163" spans="1:23" ht="20.100000000000001" customHeight="1" x14ac:dyDescent="0.25">
      <c r="A163" s="125">
        <f>IF('Jeunes Plants'!A163&lt;&gt;"",'Jeunes Plants'!A163,"")</f>
        <v>3653</v>
      </c>
      <c r="B163" s="126" t="str">
        <f>IF('Jeunes Plants'!B163&lt;&gt;"",'Jeunes Plants'!B163,"")</f>
        <v>ALTERNANTHERA PARONYCHIOÏDES</v>
      </c>
      <c r="C163" s="126" t="str">
        <f>IF('Jeunes Plants'!C163&lt;&gt;"",'Jeunes Plants'!C163,"")</f>
        <v>Rubra</v>
      </c>
      <c r="D163" s="126" t="str">
        <f>IF('Jeunes Plants'!D163&lt;&gt;"",'Jeunes Plants'!D163,"")</f>
        <v/>
      </c>
      <c r="E163" s="127" t="str">
        <f>IF('Jeunes Plants'!E163&lt;&gt;"",'Jeunes Plants'!E163,"")</f>
        <v>B</v>
      </c>
      <c r="F163" s="127" t="str">
        <f>IF('Jeunes Plants'!F163&lt;&gt;"",'Jeunes Plants'!F163,"")</f>
        <v>M 3 cm  X60</v>
      </c>
      <c r="G163" s="128">
        <f>IF('Jeunes Plants'!G163&lt;&gt;"",'Jeunes Plants'!G163,"")</f>
        <v>30</v>
      </c>
      <c r="H163" s="127">
        <f>IF('Jeunes Plants'!H163&lt;&gt;"",'Jeunes Plants'!H163,"")</f>
        <v>8</v>
      </c>
      <c r="I163" s="127" t="str">
        <f>IF('Jeunes Plants'!I163&lt;&gt;"",'Jeunes Plants'!I163,"")</f>
        <v>B</v>
      </c>
      <c r="J163" s="129" t="str">
        <f>IF('Jeunes Plants'!J163&lt;&gt;"",'Jeunes Plants'!J163,"")</f>
        <v/>
      </c>
      <c r="K163" s="126" t="str">
        <f>IF('Jeunes Plants'!K163&lt;&gt;"",'Jeunes Plants'!K163,"")</f>
        <v>DIV FL</v>
      </c>
      <c r="L163" s="126" t="str">
        <f>IF('Jeunes Plants'!L163&lt;&gt;"",'Jeunes Plants'!L163,"")</f>
        <v>S7</v>
      </c>
      <c r="M163" s="126" t="str">
        <f>IF('Jeunes Plants'!M163&lt;&gt;"",'Jeunes Plants'!M163,"")</f>
        <v/>
      </c>
      <c r="N163" s="126" t="str">
        <f>IF('Jeunes Plants'!N163&lt;&gt;"",'Jeunes Plants'!N163,"")</f>
        <v>M3</v>
      </c>
      <c r="O163" s="126" t="str">
        <f>IF('Jeunes Plants'!O163&lt;&gt;"",'Jeunes Plants'!O163,"")</f>
        <v>ALTERNANTHERA PARONYCHIOÏDES Rubra</v>
      </c>
      <c r="P163" s="130">
        <f>IF('Jeunes Plants'!P163&lt;&gt;"",'Jeunes Plants'!P163,"")</f>
        <v>163</v>
      </c>
      <c r="Q163" s="20">
        <f>IF('Jeunes Plants'!R163&lt;&gt;"",'Jeunes Plants'!R163,"")</f>
        <v>0</v>
      </c>
      <c r="R163" s="20">
        <f>IF('Jeunes Plants'!S163&lt;&gt;"",'Jeunes Plants'!S163,"")</f>
        <v>0</v>
      </c>
      <c r="S163" s="236">
        <f>IF('Jeunes Plants'!T163&lt;&gt;"",'Jeunes Plants'!T163,"")</f>
        <v>0</v>
      </c>
      <c r="T163" s="242"/>
      <c r="U163" s="158"/>
      <c r="V163" s="158"/>
      <c r="W163" s="158"/>
    </row>
    <row r="164" spans="1:23" ht="20.100000000000001" customHeight="1" x14ac:dyDescent="0.25">
      <c r="A164" s="23">
        <f>IF('Jeunes Plants'!A164&lt;&gt;"",'Jeunes Plants'!A164,"")</f>
        <v>3900</v>
      </c>
      <c r="B164" s="24" t="str">
        <f>IF('Jeunes Plants'!B164&lt;&gt;"",'Jeunes Plants'!B164,"")</f>
        <v>ANAGALIS</v>
      </c>
      <c r="C164" s="24" t="str">
        <f>IF('Jeunes Plants'!C164&lt;&gt;"",'Jeunes Plants'!C164,"")</f>
        <v>Skylover</v>
      </c>
      <c r="D164" s="24" t="str">
        <f>IF('Jeunes Plants'!D164&lt;&gt;"",'Jeunes Plants'!D164,"")</f>
        <v/>
      </c>
      <c r="E164" s="66" t="str">
        <f>IF('Jeunes Plants'!E164&lt;&gt;"",'Jeunes Plants'!E164,"")</f>
        <v>B</v>
      </c>
      <c r="F164" s="66" t="str">
        <f>IF('Jeunes Plants'!F164&lt;&gt;"",'Jeunes Plants'!F164,"")</f>
        <v>M 3 cm  X60</v>
      </c>
      <c r="G164" s="64">
        <f>IF('Jeunes Plants'!G164&lt;&gt;"",'Jeunes Plants'!G164,"")</f>
        <v>30</v>
      </c>
      <c r="H164" s="66">
        <f>IF('Jeunes Plants'!H164&lt;&gt;"",'Jeunes Plants'!H164,"")</f>
        <v>6</v>
      </c>
      <c r="I164" s="66" t="str">
        <f>IF('Jeunes Plants'!I164&lt;&gt;"",'Jeunes Plants'!I164,"")</f>
        <v>A</v>
      </c>
      <c r="J164" s="72" t="str">
        <f>IF('Jeunes Plants'!J164&lt;&gt;"",'Jeunes Plants'!J164,"")</f>
        <v/>
      </c>
      <c r="K164" s="24" t="str">
        <f>IF('Jeunes Plants'!K164&lt;&gt;"",'Jeunes Plants'!K164,"")</f>
        <v>DIV FL</v>
      </c>
      <c r="L164" s="24" t="str">
        <f>IF('Jeunes Plants'!L164&lt;&gt;"",'Jeunes Plants'!L164,"")</f>
        <v>S7</v>
      </c>
      <c r="M164" s="24" t="str">
        <f>IF('Jeunes Plants'!M164&lt;&gt;"",'Jeunes Plants'!M164,"")</f>
        <v/>
      </c>
      <c r="N164" s="24" t="str">
        <f>IF('Jeunes Plants'!N164&lt;&gt;"",'Jeunes Plants'!N164,"")</f>
        <v>M3</v>
      </c>
      <c r="O164" s="24" t="str">
        <f>IF('Jeunes Plants'!O164&lt;&gt;"",'Jeunes Plants'!O164,"")</f>
        <v>ANAGALIS Skylover</v>
      </c>
      <c r="P164" s="54">
        <f>IF('Jeunes Plants'!P164&lt;&gt;"",'Jeunes Plants'!P164,"")</f>
        <v>164</v>
      </c>
      <c r="Q164" s="20">
        <f>IF('Jeunes Plants'!R164&lt;&gt;"",'Jeunes Plants'!R164,"")</f>
        <v>0</v>
      </c>
      <c r="R164" s="20">
        <f>IF('Jeunes Plants'!S164&lt;&gt;"",'Jeunes Plants'!S164,"")</f>
        <v>0</v>
      </c>
      <c r="S164" s="236">
        <f>IF('Jeunes Plants'!T164&lt;&gt;"",'Jeunes Plants'!T164,"")</f>
        <v>0</v>
      </c>
      <c r="T164" s="241"/>
      <c r="U164" s="44"/>
      <c r="V164" s="44"/>
      <c r="W164" s="44"/>
    </row>
    <row r="165" spans="1:23" ht="20.100000000000001" customHeight="1" x14ac:dyDescent="0.25">
      <c r="A165" s="125">
        <f>IF('Jeunes Plants'!A165&lt;&gt;"",'Jeunes Plants'!A165,"")</f>
        <v>25147</v>
      </c>
      <c r="B165" s="126" t="str">
        <f>IF('Jeunes Plants'!B165&lt;&gt;"",'Jeunes Plants'!B165,"")</f>
        <v>ANGELONIA ALONIA</v>
      </c>
      <c r="C165" s="126" t="str">
        <f>IF('Jeunes Plants'!C165&lt;&gt;"",'Jeunes Plants'!C165,"")</f>
        <v>Bicolor pink</v>
      </c>
      <c r="D165" s="126" t="str">
        <f>IF('Jeunes Plants'!D165&lt;&gt;"",'Jeunes Plants'!D165,"")</f>
        <v>&gt;s49/2025</v>
      </c>
      <c r="E165" s="127" t="str">
        <f>IF('Jeunes Plants'!E165&lt;&gt;"",'Jeunes Plants'!E165,"")</f>
        <v>B</v>
      </c>
      <c r="F165" s="127" t="str">
        <f>IF('Jeunes Plants'!F165&lt;&gt;"",'Jeunes Plants'!F165,"")</f>
        <v>M 3 cm  X60</v>
      </c>
      <c r="G165" s="128">
        <f>IF('Jeunes Plants'!G165&lt;&gt;"",'Jeunes Plants'!G165,"")</f>
        <v>30</v>
      </c>
      <c r="H165" s="127">
        <f>IF('Jeunes Plants'!H165&lt;&gt;"",'Jeunes Plants'!H165,"")</f>
        <v>6</v>
      </c>
      <c r="I165" s="127" t="str">
        <f>IF('Jeunes Plants'!I165&lt;&gt;"",'Jeunes Plants'!I165,"")</f>
        <v>A</v>
      </c>
      <c r="J165" s="129">
        <f>IF('Jeunes Plants'!J165&lt;&gt;"",'Jeunes Plants'!J165,"")</f>
        <v>0.05</v>
      </c>
      <c r="K165" s="126" t="str">
        <f>IF('Jeunes Plants'!K165&lt;&gt;"",'Jeunes Plants'!K165,"")</f>
        <v>DIV FL</v>
      </c>
      <c r="L165" s="126" t="str">
        <f>IF('Jeunes Plants'!L165&lt;&gt;"",'Jeunes Plants'!L165,"")</f>
        <v>S7</v>
      </c>
      <c r="M165" s="126" t="str">
        <f>IF('Jeunes Plants'!M165&lt;&gt;"",'Jeunes Plants'!M165,"")</f>
        <v/>
      </c>
      <c r="N165" s="126" t="str">
        <f>IF('Jeunes Plants'!N165&lt;&gt;"",'Jeunes Plants'!N165,"")</f>
        <v>M3</v>
      </c>
      <c r="O165" s="126" t="str">
        <f>IF('Jeunes Plants'!O165&lt;&gt;"",'Jeunes Plants'!O165,"")</f>
        <v>ANGELONIA ALONIA Bicolor pink</v>
      </c>
      <c r="P165" s="130">
        <f>IF('Jeunes Plants'!P165&lt;&gt;"",'Jeunes Plants'!P165,"")</f>
        <v>165</v>
      </c>
      <c r="Q165" s="20">
        <f>IF('Jeunes Plants'!R165&lt;&gt;"",'Jeunes Plants'!R165,"")</f>
        <v>0</v>
      </c>
      <c r="R165" s="20">
        <f>IF('Jeunes Plants'!S165&lt;&gt;"",'Jeunes Plants'!S165,"")</f>
        <v>0</v>
      </c>
      <c r="S165" s="236">
        <f>IF('Jeunes Plants'!T165&lt;&gt;"",'Jeunes Plants'!T165,"")</f>
        <v>0</v>
      </c>
      <c r="T165" s="245"/>
      <c r="U165" s="214"/>
      <c r="V165" s="214"/>
      <c r="W165" s="214"/>
    </row>
    <row r="166" spans="1:23" ht="20.100000000000001" customHeight="1" x14ac:dyDescent="0.25">
      <c r="A166" s="23">
        <f>IF('Jeunes Plants'!A166&lt;&gt;"",'Jeunes Plants'!A166,"")</f>
        <v>25148</v>
      </c>
      <c r="B166" s="24" t="str">
        <f>IF('Jeunes Plants'!B166&lt;&gt;"",'Jeunes Plants'!B166,"")</f>
        <v>ANGELONIA ALONIA</v>
      </c>
      <c r="C166" s="24" t="str">
        <f>IF('Jeunes Plants'!C166&lt;&gt;"",'Jeunes Plants'!C166,"")</f>
        <v>Cherry</v>
      </c>
      <c r="D166" s="24" t="str">
        <f>IF('Jeunes Plants'!D166&lt;&gt;"",'Jeunes Plants'!D166,"")</f>
        <v>&gt;s49/2025</v>
      </c>
      <c r="E166" s="66" t="str">
        <f>IF('Jeunes Plants'!E166&lt;&gt;"",'Jeunes Plants'!E166,"")</f>
        <v>B</v>
      </c>
      <c r="F166" s="66" t="str">
        <f>IF('Jeunes Plants'!F166&lt;&gt;"",'Jeunes Plants'!F166,"")</f>
        <v>M 3 cm  X60</v>
      </c>
      <c r="G166" s="64">
        <f>IF('Jeunes Plants'!G166&lt;&gt;"",'Jeunes Plants'!G166,"")</f>
        <v>30</v>
      </c>
      <c r="H166" s="66">
        <f>IF('Jeunes Plants'!H166&lt;&gt;"",'Jeunes Plants'!H166,"")</f>
        <v>6</v>
      </c>
      <c r="I166" s="66" t="str">
        <f>IF('Jeunes Plants'!I166&lt;&gt;"",'Jeunes Plants'!I166,"")</f>
        <v>A</v>
      </c>
      <c r="J166" s="72">
        <f>IF('Jeunes Plants'!J166&lt;&gt;"",'Jeunes Plants'!J166,"")</f>
        <v>0.05</v>
      </c>
      <c r="K166" s="24" t="str">
        <f>IF('Jeunes Plants'!K166&lt;&gt;"",'Jeunes Plants'!K166,"")</f>
        <v>DIV FL</v>
      </c>
      <c r="L166" s="24" t="str">
        <f>IF('Jeunes Plants'!L166&lt;&gt;"",'Jeunes Plants'!L166,"")</f>
        <v>S7</v>
      </c>
      <c r="M166" s="24" t="str">
        <f>IF('Jeunes Plants'!M166&lt;&gt;"",'Jeunes Plants'!M166,"")</f>
        <v/>
      </c>
      <c r="N166" s="24" t="str">
        <f>IF('Jeunes Plants'!N166&lt;&gt;"",'Jeunes Plants'!N166,"")</f>
        <v>M3</v>
      </c>
      <c r="O166" s="24" t="str">
        <f>IF('Jeunes Plants'!O166&lt;&gt;"",'Jeunes Plants'!O166,"")</f>
        <v>ANGELONIA ALONIA Cherry</v>
      </c>
      <c r="P166" s="54">
        <f>IF('Jeunes Plants'!P166&lt;&gt;"",'Jeunes Plants'!P166,"")</f>
        <v>166</v>
      </c>
      <c r="Q166" s="20">
        <f>IF('Jeunes Plants'!R166&lt;&gt;"",'Jeunes Plants'!R166,"")</f>
        <v>0</v>
      </c>
      <c r="R166" s="20">
        <f>IF('Jeunes Plants'!S166&lt;&gt;"",'Jeunes Plants'!S166,"")</f>
        <v>0</v>
      </c>
      <c r="S166" s="236">
        <f>IF('Jeunes Plants'!T166&lt;&gt;"",'Jeunes Plants'!T166,"")</f>
        <v>0</v>
      </c>
      <c r="T166" s="246"/>
      <c r="U166" s="124"/>
      <c r="V166" s="124"/>
      <c r="W166" s="124"/>
    </row>
    <row r="167" spans="1:23" ht="20.100000000000001" customHeight="1" x14ac:dyDescent="0.25">
      <c r="A167" s="125">
        <f>IF('Jeunes Plants'!A167&lt;&gt;"",'Jeunes Plants'!A167,"")</f>
        <v>14376</v>
      </c>
      <c r="B167" s="126" t="str">
        <f>IF('Jeunes Plants'!B167&lt;&gt;"",'Jeunes Plants'!B167,"")</f>
        <v>ANGELONIA ALONIA</v>
      </c>
      <c r="C167" s="126" t="str">
        <f>IF('Jeunes Plants'!C167&lt;&gt;"",'Jeunes Plants'!C167,"")</f>
        <v xml:space="preserve">Indigo </v>
      </c>
      <c r="D167" s="126" t="str">
        <f>IF('Jeunes Plants'!D167&lt;&gt;"",'Jeunes Plants'!D167,"")</f>
        <v>&gt;s49/2025</v>
      </c>
      <c r="E167" s="127" t="str">
        <f>IF('Jeunes Plants'!E167&lt;&gt;"",'Jeunes Plants'!E167,"")</f>
        <v>B</v>
      </c>
      <c r="F167" s="127" t="str">
        <f>IF('Jeunes Plants'!F167&lt;&gt;"",'Jeunes Plants'!F167,"")</f>
        <v>M 3 cm  X60</v>
      </c>
      <c r="G167" s="128">
        <f>IF('Jeunes Plants'!G167&lt;&gt;"",'Jeunes Plants'!G167,"")</f>
        <v>30</v>
      </c>
      <c r="H167" s="127">
        <f>IF('Jeunes Plants'!H167&lt;&gt;"",'Jeunes Plants'!H167,"")</f>
        <v>6</v>
      </c>
      <c r="I167" s="127" t="str">
        <f>IF('Jeunes Plants'!I167&lt;&gt;"",'Jeunes Plants'!I167,"")</f>
        <v>A</v>
      </c>
      <c r="J167" s="129">
        <f>IF('Jeunes Plants'!J167&lt;&gt;"",'Jeunes Plants'!J167,"")</f>
        <v>0.05</v>
      </c>
      <c r="K167" s="126" t="str">
        <f>IF('Jeunes Plants'!K167&lt;&gt;"",'Jeunes Plants'!K167,"")</f>
        <v>DIV FL</v>
      </c>
      <c r="L167" s="126" t="str">
        <f>IF('Jeunes Plants'!L167&lt;&gt;"",'Jeunes Plants'!L167,"")</f>
        <v>S7</v>
      </c>
      <c r="M167" s="126" t="str">
        <f>IF('Jeunes Plants'!M167&lt;&gt;"",'Jeunes Plants'!M167,"")</f>
        <v/>
      </c>
      <c r="N167" s="126" t="str">
        <f>IF('Jeunes Plants'!N167&lt;&gt;"",'Jeunes Plants'!N167,"")</f>
        <v>M3</v>
      </c>
      <c r="O167" s="126" t="str">
        <f>IF('Jeunes Plants'!O167&lt;&gt;"",'Jeunes Plants'!O167,"")</f>
        <v xml:space="preserve">ANGELONIA ALONIA Indigo </v>
      </c>
      <c r="P167" s="130">
        <f>IF('Jeunes Plants'!P167&lt;&gt;"",'Jeunes Plants'!P167,"")</f>
        <v>167</v>
      </c>
      <c r="Q167" s="20">
        <f>IF('Jeunes Plants'!R167&lt;&gt;"",'Jeunes Plants'!R167,"")</f>
        <v>0</v>
      </c>
      <c r="R167" s="20">
        <f>IF('Jeunes Plants'!S167&lt;&gt;"",'Jeunes Plants'!S167,"")</f>
        <v>0</v>
      </c>
      <c r="S167" s="236">
        <f>IF('Jeunes Plants'!T167&lt;&gt;"",'Jeunes Plants'!T167,"")</f>
        <v>0</v>
      </c>
      <c r="T167" s="245"/>
      <c r="U167" s="214"/>
      <c r="V167" s="214"/>
      <c r="W167" s="214"/>
    </row>
    <row r="168" spans="1:23" ht="20.100000000000001" customHeight="1" x14ac:dyDescent="0.25">
      <c r="A168" s="23">
        <f>IF('Jeunes Plants'!A168&lt;&gt;"",'Jeunes Plants'!A168,"")</f>
        <v>14379</v>
      </c>
      <c r="B168" s="24" t="str">
        <f>IF('Jeunes Plants'!B168&lt;&gt;"",'Jeunes Plants'!B168,"")</f>
        <v>ANGELONIA ALONIA</v>
      </c>
      <c r="C168" s="24" t="str">
        <f>IF('Jeunes Plants'!C168&lt;&gt;"",'Jeunes Plants'!C168,"")</f>
        <v xml:space="preserve">Snow </v>
      </c>
      <c r="D168" s="24" t="str">
        <f>IF('Jeunes Plants'!D168&lt;&gt;"",'Jeunes Plants'!D168,"")</f>
        <v>&gt;s49/2025</v>
      </c>
      <c r="E168" s="66" t="str">
        <f>IF('Jeunes Plants'!E168&lt;&gt;"",'Jeunes Plants'!E168,"")</f>
        <v>B</v>
      </c>
      <c r="F168" s="66" t="str">
        <f>IF('Jeunes Plants'!F168&lt;&gt;"",'Jeunes Plants'!F168,"")</f>
        <v>M 3 cm  X60</v>
      </c>
      <c r="G168" s="64">
        <f>IF('Jeunes Plants'!G168&lt;&gt;"",'Jeunes Plants'!G168,"")</f>
        <v>30</v>
      </c>
      <c r="H168" s="66">
        <f>IF('Jeunes Plants'!H168&lt;&gt;"",'Jeunes Plants'!H168,"")</f>
        <v>6</v>
      </c>
      <c r="I168" s="66" t="str">
        <f>IF('Jeunes Plants'!I168&lt;&gt;"",'Jeunes Plants'!I168,"")</f>
        <v>A</v>
      </c>
      <c r="J168" s="72">
        <f>IF('Jeunes Plants'!J168&lt;&gt;"",'Jeunes Plants'!J168,"")</f>
        <v>0.05</v>
      </c>
      <c r="K168" s="24" t="str">
        <f>IF('Jeunes Plants'!K168&lt;&gt;"",'Jeunes Plants'!K168,"")</f>
        <v>DIV FL</v>
      </c>
      <c r="L168" s="24" t="str">
        <f>IF('Jeunes Plants'!L168&lt;&gt;"",'Jeunes Plants'!L168,"")</f>
        <v>S7</v>
      </c>
      <c r="M168" s="24" t="str">
        <f>IF('Jeunes Plants'!M168&lt;&gt;"",'Jeunes Plants'!M168,"")</f>
        <v/>
      </c>
      <c r="N168" s="24" t="str">
        <f>IF('Jeunes Plants'!N168&lt;&gt;"",'Jeunes Plants'!N168,"")</f>
        <v>M3</v>
      </c>
      <c r="O168" s="24" t="str">
        <f>IF('Jeunes Plants'!O168&lt;&gt;"",'Jeunes Plants'!O168,"")</f>
        <v xml:space="preserve">ANGELONIA ALONIA Snow </v>
      </c>
      <c r="P168" s="54">
        <f>IF('Jeunes Plants'!P168&lt;&gt;"",'Jeunes Plants'!P168,"")</f>
        <v>168</v>
      </c>
      <c r="Q168" s="20">
        <f>IF('Jeunes Plants'!R168&lt;&gt;"",'Jeunes Plants'!R168,"")</f>
        <v>0</v>
      </c>
      <c r="R168" s="20">
        <f>IF('Jeunes Plants'!S168&lt;&gt;"",'Jeunes Plants'!S168,"")</f>
        <v>0</v>
      </c>
      <c r="S168" s="236">
        <f>IF('Jeunes Plants'!T168&lt;&gt;"",'Jeunes Plants'!T168,"")</f>
        <v>0</v>
      </c>
      <c r="T168" s="246"/>
      <c r="U168" s="124"/>
      <c r="V168" s="124"/>
      <c r="W168" s="124"/>
    </row>
    <row r="169" spans="1:23" ht="20.100000000000001" customHeight="1" x14ac:dyDescent="0.25">
      <c r="A169" s="125">
        <f>IF('Jeunes Plants'!A169&lt;&gt;"",'Jeunes Plants'!A169,"")</f>
        <v>14382</v>
      </c>
      <c r="B169" s="126" t="str">
        <f>IF('Jeunes Plants'!B169&lt;&gt;"",'Jeunes Plants'!B169,"")</f>
        <v>ANGELONIA ALONIA</v>
      </c>
      <c r="C169" s="126" t="str">
        <f>IF('Jeunes Plants'!C169&lt;&gt;"",'Jeunes Plants'!C169,"")</f>
        <v>Variés</v>
      </c>
      <c r="D169" s="126" t="str">
        <f>IF('Jeunes Plants'!D169&lt;&gt;"",'Jeunes Plants'!D169,"")</f>
        <v>&gt;s05/2026</v>
      </c>
      <c r="E169" s="127" t="str">
        <f>IF('Jeunes Plants'!E169&lt;&gt;"",'Jeunes Plants'!E169,"")</f>
        <v>B</v>
      </c>
      <c r="F169" s="127" t="str">
        <f>IF('Jeunes Plants'!F169&lt;&gt;"",'Jeunes Plants'!F169,"")</f>
        <v>M 3 cm  X60</v>
      </c>
      <c r="G169" s="128">
        <f>IF('Jeunes Plants'!G169&lt;&gt;"",'Jeunes Plants'!G169,"")</f>
        <v>30</v>
      </c>
      <c r="H169" s="127">
        <f>IF('Jeunes Plants'!H169&lt;&gt;"",'Jeunes Plants'!H169,"")</f>
        <v>6</v>
      </c>
      <c r="I169" s="127" t="str">
        <f>IF('Jeunes Plants'!I169&lt;&gt;"",'Jeunes Plants'!I169,"")</f>
        <v>A</v>
      </c>
      <c r="J169" s="129">
        <f>IF('Jeunes Plants'!J169&lt;&gt;"",'Jeunes Plants'!J169,"")</f>
        <v>0.05</v>
      </c>
      <c r="K169" s="126" t="str">
        <f>IF('Jeunes Plants'!K169&lt;&gt;"",'Jeunes Plants'!K169,"")</f>
        <v>DIV FL</v>
      </c>
      <c r="L169" s="126" t="str">
        <f>IF('Jeunes Plants'!L169&lt;&gt;"",'Jeunes Plants'!L169,"")</f>
        <v>S7</v>
      </c>
      <c r="M169" s="126" t="str">
        <f>IF('Jeunes Plants'!M169&lt;&gt;"",'Jeunes Plants'!M169,"")</f>
        <v/>
      </c>
      <c r="N169" s="126" t="str">
        <f>IF('Jeunes Plants'!N169&lt;&gt;"",'Jeunes Plants'!N169,"")</f>
        <v>M3</v>
      </c>
      <c r="O169" s="126" t="str">
        <f>IF('Jeunes Plants'!O169&lt;&gt;"",'Jeunes Plants'!O169,"")</f>
        <v>ANGELONIA ALONIA Variés</v>
      </c>
      <c r="P169" s="130">
        <f>IF('Jeunes Plants'!P169&lt;&gt;"",'Jeunes Plants'!P169,"")</f>
        <v>169</v>
      </c>
      <c r="Q169" s="20">
        <f>IF('Jeunes Plants'!R169&lt;&gt;"",'Jeunes Plants'!R169,"")</f>
        <v>0</v>
      </c>
      <c r="R169" s="20">
        <f>IF('Jeunes Plants'!S169&lt;&gt;"",'Jeunes Plants'!S169,"")</f>
        <v>0</v>
      </c>
      <c r="S169" s="236">
        <f>IF('Jeunes Plants'!T169&lt;&gt;"",'Jeunes Plants'!T169,"")</f>
        <v>0</v>
      </c>
      <c r="T169" s="245"/>
      <c r="U169" s="214"/>
      <c r="V169" s="214"/>
      <c r="W169" s="214"/>
    </row>
    <row r="170" spans="1:23" ht="20.100000000000001" customHeight="1" x14ac:dyDescent="0.25">
      <c r="A170" s="23">
        <f>IF('Jeunes Plants'!A170&lt;&gt;"",'Jeunes Plants'!A170,"")</f>
        <v>22871</v>
      </c>
      <c r="B170" s="24" t="str">
        <f>IF('Jeunes Plants'!B170&lt;&gt;"",'Jeunes Plants'!B170,"")</f>
        <v>ANTHEMIS LOLLIES</v>
      </c>
      <c r="C170" s="24" t="str">
        <f>IF('Jeunes Plants'!C170&lt;&gt;"",'Jeunes Plants'!C170,"")</f>
        <v>Berry Gummy</v>
      </c>
      <c r="D170" s="24" t="str">
        <f>IF('Jeunes Plants'!D170&lt;&gt;"",'Jeunes Plants'!D170,"")</f>
        <v/>
      </c>
      <c r="E170" s="66" t="str">
        <f>IF('Jeunes Plants'!E170&lt;&gt;"",'Jeunes Plants'!E170,"")</f>
        <v>B</v>
      </c>
      <c r="F170" s="66" t="str">
        <f>IF('Jeunes Plants'!F170&lt;&gt;"",'Jeunes Plants'!F170,"")</f>
        <v>M 3 cm  X60</v>
      </c>
      <c r="G170" s="64">
        <f>IF('Jeunes Plants'!G170&lt;&gt;"",'Jeunes Plants'!G170,"")</f>
        <v>30</v>
      </c>
      <c r="H170" s="66">
        <f>IF('Jeunes Plants'!H170&lt;&gt;"",'Jeunes Plants'!H170,"")</f>
        <v>6</v>
      </c>
      <c r="I170" s="66" t="str">
        <f>IF('Jeunes Plants'!I170&lt;&gt;"",'Jeunes Plants'!I170,"")</f>
        <v>B</v>
      </c>
      <c r="J170" s="72">
        <f>IF('Jeunes Plants'!J170&lt;&gt;"",'Jeunes Plants'!J170,"")</f>
        <v>4.2000000000000003E-2</v>
      </c>
      <c r="K170" s="24" t="str">
        <f>IF('Jeunes Plants'!K170&lt;&gt;"",'Jeunes Plants'!K170,"")</f>
        <v>DIV FL</v>
      </c>
      <c r="L170" s="24" t="str">
        <f>IF('Jeunes Plants'!L170&lt;&gt;"",'Jeunes Plants'!L170,"")</f>
        <v>S7</v>
      </c>
      <c r="M170" s="24" t="str">
        <f>IF('Jeunes Plants'!M170&lt;&gt;"",'Jeunes Plants'!M170,"")</f>
        <v/>
      </c>
      <c r="N170" s="24" t="str">
        <f>IF('Jeunes Plants'!N170&lt;&gt;"",'Jeunes Plants'!N170,"")</f>
        <v>M3</v>
      </c>
      <c r="O170" s="24" t="str">
        <f>IF('Jeunes Plants'!O170&lt;&gt;"",'Jeunes Plants'!O170,"")</f>
        <v>ANTHEMIS LOLLIES Berry Gummy</v>
      </c>
      <c r="P170" s="54">
        <f>IF('Jeunes Plants'!P170&lt;&gt;"",'Jeunes Plants'!P170,"")</f>
        <v>170</v>
      </c>
      <c r="Q170" s="20">
        <f>IF('Jeunes Plants'!R170&lt;&gt;"",'Jeunes Plants'!R170,"")</f>
        <v>0</v>
      </c>
      <c r="R170" s="20">
        <f>IF('Jeunes Plants'!S170&lt;&gt;"",'Jeunes Plants'!S170,"")</f>
        <v>0</v>
      </c>
      <c r="S170" s="236">
        <f>IF('Jeunes Plants'!T170&lt;&gt;"",'Jeunes Plants'!T170,"")</f>
        <v>0</v>
      </c>
      <c r="T170" s="241"/>
      <c r="U170" s="44"/>
      <c r="V170" s="44"/>
      <c r="W170" s="44"/>
    </row>
    <row r="171" spans="1:23" ht="20.100000000000001" customHeight="1" x14ac:dyDescent="0.25">
      <c r="A171" s="125">
        <f>IF('Jeunes Plants'!A171&lt;&gt;"",'Jeunes Plants'!A171,"")</f>
        <v>22872</v>
      </c>
      <c r="B171" s="126" t="str">
        <f>IF('Jeunes Plants'!B171&lt;&gt;"",'Jeunes Plants'!B171,"")</f>
        <v>ANTHEMIS LOLLIES</v>
      </c>
      <c r="C171" s="126" t="str">
        <f>IF('Jeunes Plants'!C171&lt;&gt;"",'Jeunes Plants'!C171,"")</f>
        <v>Buttermint</v>
      </c>
      <c r="D171" s="126" t="str">
        <f>IF('Jeunes Plants'!D171&lt;&gt;"",'Jeunes Plants'!D171,"")</f>
        <v/>
      </c>
      <c r="E171" s="127" t="str">
        <f>IF('Jeunes Plants'!E171&lt;&gt;"",'Jeunes Plants'!E171,"")</f>
        <v>B</v>
      </c>
      <c r="F171" s="127" t="str">
        <f>IF('Jeunes Plants'!F171&lt;&gt;"",'Jeunes Plants'!F171,"")</f>
        <v>M 3 cm  X60</v>
      </c>
      <c r="G171" s="128">
        <f>IF('Jeunes Plants'!G171&lt;&gt;"",'Jeunes Plants'!G171,"")</f>
        <v>30</v>
      </c>
      <c r="H171" s="127">
        <f>IF('Jeunes Plants'!H171&lt;&gt;"",'Jeunes Plants'!H171,"")</f>
        <v>6</v>
      </c>
      <c r="I171" s="127" t="str">
        <f>IF('Jeunes Plants'!I171&lt;&gt;"",'Jeunes Plants'!I171,"")</f>
        <v>B</v>
      </c>
      <c r="J171" s="129">
        <f>IF('Jeunes Plants'!J171&lt;&gt;"",'Jeunes Plants'!J171,"")</f>
        <v>4.2000000000000003E-2</v>
      </c>
      <c r="K171" s="126" t="str">
        <f>IF('Jeunes Plants'!K171&lt;&gt;"",'Jeunes Plants'!K171,"")</f>
        <v>DIV FL</v>
      </c>
      <c r="L171" s="126" t="str">
        <f>IF('Jeunes Plants'!L171&lt;&gt;"",'Jeunes Plants'!L171,"")</f>
        <v>S7</v>
      </c>
      <c r="M171" s="126" t="str">
        <f>IF('Jeunes Plants'!M171&lt;&gt;"",'Jeunes Plants'!M171,"")</f>
        <v/>
      </c>
      <c r="N171" s="126" t="str">
        <f>IF('Jeunes Plants'!N171&lt;&gt;"",'Jeunes Plants'!N171,"")</f>
        <v>M3</v>
      </c>
      <c r="O171" s="126" t="str">
        <f>IF('Jeunes Plants'!O171&lt;&gt;"",'Jeunes Plants'!O171,"")</f>
        <v>ANTHEMIS LOLLIES Buttermint</v>
      </c>
      <c r="P171" s="130">
        <f>IF('Jeunes Plants'!P171&lt;&gt;"",'Jeunes Plants'!P171,"")</f>
        <v>171</v>
      </c>
      <c r="Q171" s="20">
        <f>IF('Jeunes Plants'!R171&lt;&gt;"",'Jeunes Plants'!R171,"")</f>
        <v>0</v>
      </c>
      <c r="R171" s="20">
        <f>IF('Jeunes Plants'!S171&lt;&gt;"",'Jeunes Plants'!S171,"")</f>
        <v>0</v>
      </c>
      <c r="S171" s="236">
        <f>IF('Jeunes Plants'!T171&lt;&gt;"",'Jeunes Plants'!T171,"")</f>
        <v>0</v>
      </c>
      <c r="T171" s="242"/>
      <c r="U171" s="158"/>
      <c r="V171" s="158"/>
      <c r="W171" s="158"/>
    </row>
    <row r="172" spans="1:23" ht="20.100000000000001" customHeight="1" x14ac:dyDescent="0.25">
      <c r="A172" s="23">
        <f>IF('Jeunes Plants'!A172&lt;&gt;"",'Jeunes Plants'!A172,"")</f>
        <v>23756</v>
      </c>
      <c r="B172" s="24" t="str">
        <f>IF('Jeunes Plants'!B172&lt;&gt;"",'Jeunes Plants'!B172,"")</f>
        <v>ANTHEMIS LOLLIES</v>
      </c>
      <c r="C172" s="24" t="str">
        <f>IF('Jeunes Plants'!C172&lt;&gt;"",'Jeunes Plants'!C172,"")</f>
        <v>Marshmallow</v>
      </c>
      <c r="D172" s="24" t="str">
        <f>IF('Jeunes Plants'!D172&lt;&gt;"",'Jeunes Plants'!D172,"")</f>
        <v/>
      </c>
      <c r="E172" s="66" t="str">
        <f>IF('Jeunes Plants'!E172&lt;&gt;"",'Jeunes Plants'!E172,"")</f>
        <v>B</v>
      </c>
      <c r="F172" s="66" t="str">
        <f>IF('Jeunes Plants'!F172&lt;&gt;"",'Jeunes Plants'!F172,"")</f>
        <v>M 3 cm  X60</v>
      </c>
      <c r="G172" s="64">
        <f>IF('Jeunes Plants'!G172&lt;&gt;"",'Jeunes Plants'!G172,"")</f>
        <v>30</v>
      </c>
      <c r="H172" s="66">
        <f>IF('Jeunes Plants'!H172&lt;&gt;"",'Jeunes Plants'!H172,"")</f>
        <v>6</v>
      </c>
      <c r="I172" s="66" t="str">
        <f>IF('Jeunes Plants'!I172&lt;&gt;"",'Jeunes Plants'!I172,"")</f>
        <v>B</v>
      </c>
      <c r="J172" s="72">
        <f>IF('Jeunes Plants'!J172&lt;&gt;"",'Jeunes Plants'!J172,"")</f>
        <v>4.2000000000000003E-2</v>
      </c>
      <c r="K172" s="24" t="str">
        <f>IF('Jeunes Plants'!K172&lt;&gt;"",'Jeunes Plants'!K172,"")</f>
        <v>DIV FL</v>
      </c>
      <c r="L172" s="24" t="str">
        <f>IF('Jeunes Plants'!L172&lt;&gt;"",'Jeunes Plants'!L172,"")</f>
        <v>S7</v>
      </c>
      <c r="M172" s="24" t="str">
        <f>IF('Jeunes Plants'!M172&lt;&gt;"",'Jeunes Plants'!M172,"")</f>
        <v/>
      </c>
      <c r="N172" s="24" t="str">
        <f>IF('Jeunes Plants'!N172&lt;&gt;"",'Jeunes Plants'!N172,"")</f>
        <v>M3</v>
      </c>
      <c r="O172" s="24" t="str">
        <f>IF('Jeunes Plants'!O172&lt;&gt;"",'Jeunes Plants'!O172,"")</f>
        <v>ANTHEMIS LOLLIES Marshmallow</v>
      </c>
      <c r="P172" s="54">
        <f>IF('Jeunes Plants'!P172&lt;&gt;"",'Jeunes Plants'!P172,"")</f>
        <v>172</v>
      </c>
      <c r="Q172" s="20">
        <f>IF('Jeunes Plants'!R172&lt;&gt;"",'Jeunes Plants'!R172,"")</f>
        <v>0</v>
      </c>
      <c r="R172" s="20">
        <f>IF('Jeunes Plants'!S172&lt;&gt;"",'Jeunes Plants'!S172,"")</f>
        <v>0</v>
      </c>
      <c r="S172" s="236">
        <f>IF('Jeunes Plants'!T172&lt;&gt;"",'Jeunes Plants'!T172,"")</f>
        <v>0</v>
      </c>
      <c r="T172" s="241"/>
      <c r="U172" s="44"/>
      <c r="V172" s="44"/>
      <c r="W172" s="44"/>
    </row>
    <row r="173" spans="1:23" ht="20.100000000000001" customHeight="1" x14ac:dyDescent="0.25">
      <c r="A173" s="125">
        <f>IF('Jeunes Plants'!A173&lt;&gt;"",'Jeunes Plants'!A173,"")</f>
        <v>22873</v>
      </c>
      <c r="B173" s="126" t="str">
        <f>IF('Jeunes Plants'!B173&lt;&gt;"",'Jeunes Plants'!B173,"")</f>
        <v>ANTHEMIS LOLLIES</v>
      </c>
      <c r="C173" s="126" t="str">
        <f>IF('Jeunes Plants'!C173&lt;&gt;"",'Jeunes Plants'!C173,"")</f>
        <v>Pink Pez</v>
      </c>
      <c r="D173" s="126" t="str">
        <f>IF('Jeunes Plants'!D173&lt;&gt;"",'Jeunes Plants'!D173,"")</f>
        <v/>
      </c>
      <c r="E173" s="127" t="str">
        <f>IF('Jeunes Plants'!E173&lt;&gt;"",'Jeunes Plants'!E173,"")</f>
        <v>B</v>
      </c>
      <c r="F173" s="127" t="str">
        <f>IF('Jeunes Plants'!F173&lt;&gt;"",'Jeunes Plants'!F173,"")</f>
        <v>M 3 cm  X60</v>
      </c>
      <c r="G173" s="128">
        <f>IF('Jeunes Plants'!G173&lt;&gt;"",'Jeunes Plants'!G173,"")</f>
        <v>30</v>
      </c>
      <c r="H173" s="127">
        <f>IF('Jeunes Plants'!H173&lt;&gt;"",'Jeunes Plants'!H173,"")</f>
        <v>6</v>
      </c>
      <c r="I173" s="127" t="str">
        <f>IF('Jeunes Plants'!I173&lt;&gt;"",'Jeunes Plants'!I173,"")</f>
        <v>B</v>
      </c>
      <c r="J173" s="129">
        <f>IF('Jeunes Plants'!J173&lt;&gt;"",'Jeunes Plants'!J173,"")</f>
        <v>4.2000000000000003E-2</v>
      </c>
      <c r="K173" s="126" t="str">
        <f>IF('Jeunes Plants'!K173&lt;&gt;"",'Jeunes Plants'!K173,"")</f>
        <v>DIV FL</v>
      </c>
      <c r="L173" s="126" t="str">
        <f>IF('Jeunes Plants'!L173&lt;&gt;"",'Jeunes Plants'!L173,"")</f>
        <v>S7</v>
      </c>
      <c r="M173" s="126" t="str">
        <f>IF('Jeunes Plants'!M173&lt;&gt;"",'Jeunes Plants'!M173,"")</f>
        <v/>
      </c>
      <c r="N173" s="126" t="str">
        <f>IF('Jeunes Plants'!N173&lt;&gt;"",'Jeunes Plants'!N173,"")</f>
        <v>M3</v>
      </c>
      <c r="O173" s="126" t="str">
        <f>IF('Jeunes Plants'!O173&lt;&gt;"",'Jeunes Plants'!O173,"")</f>
        <v>ANTHEMIS LOLLIES Pink Pez</v>
      </c>
      <c r="P173" s="130">
        <f>IF('Jeunes Plants'!P173&lt;&gt;"",'Jeunes Plants'!P173,"")</f>
        <v>173</v>
      </c>
      <c r="Q173" s="20">
        <f>IF('Jeunes Plants'!R173&lt;&gt;"",'Jeunes Plants'!R173,"")</f>
        <v>0</v>
      </c>
      <c r="R173" s="20">
        <f>IF('Jeunes Plants'!S173&lt;&gt;"",'Jeunes Plants'!S173,"")</f>
        <v>0</v>
      </c>
      <c r="S173" s="236">
        <f>IF('Jeunes Plants'!T173&lt;&gt;"",'Jeunes Plants'!T173,"")</f>
        <v>0</v>
      </c>
      <c r="T173" s="242"/>
      <c r="U173" s="158"/>
      <c r="V173" s="158"/>
      <c r="W173" s="158"/>
    </row>
    <row r="174" spans="1:23" ht="20.100000000000001" customHeight="1" x14ac:dyDescent="0.25">
      <c r="A174" s="23">
        <f>IF('Jeunes Plants'!A174&lt;&gt;"",'Jeunes Plants'!A174,"")</f>
        <v>22874</v>
      </c>
      <c r="B174" s="24" t="str">
        <f>IF('Jeunes Plants'!B174&lt;&gt;"",'Jeunes Plants'!B174,"")</f>
        <v>ANTHEMIS LOLLIES</v>
      </c>
      <c r="C174" s="24" t="str">
        <f>IF('Jeunes Plants'!C174&lt;&gt;"",'Jeunes Plants'!C174,"")</f>
        <v>White Chocolate</v>
      </c>
      <c r="D174" s="24" t="str">
        <f>IF('Jeunes Plants'!D174&lt;&gt;"",'Jeunes Plants'!D174,"")</f>
        <v/>
      </c>
      <c r="E174" s="66" t="str">
        <f>IF('Jeunes Plants'!E174&lt;&gt;"",'Jeunes Plants'!E174,"")</f>
        <v>B</v>
      </c>
      <c r="F174" s="66" t="str">
        <f>IF('Jeunes Plants'!F174&lt;&gt;"",'Jeunes Plants'!F174,"")</f>
        <v>M 3 cm  X60</v>
      </c>
      <c r="G174" s="64">
        <f>IF('Jeunes Plants'!G174&lt;&gt;"",'Jeunes Plants'!G174,"")</f>
        <v>30</v>
      </c>
      <c r="H174" s="66">
        <f>IF('Jeunes Plants'!H174&lt;&gt;"",'Jeunes Plants'!H174,"")</f>
        <v>6</v>
      </c>
      <c r="I174" s="66" t="str">
        <f>IF('Jeunes Plants'!I174&lt;&gt;"",'Jeunes Plants'!I174,"")</f>
        <v>B</v>
      </c>
      <c r="J174" s="72">
        <f>IF('Jeunes Plants'!J174&lt;&gt;"",'Jeunes Plants'!J174,"")</f>
        <v>4.2000000000000003E-2</v>
      </c>
      <c r="K174" s="24" t="str">
        <f>IF('Jeunes Plants'!K174&lt;&gt;"",'Jeunes Plants'!K174,"")</f>
        <v>DIV FL</v>
      </c>
      <c r="L174" s="24" t="str">
        <f>IF('Jeunes Plants'!L174&lt;&gt;"",'Jeunes Plants'!L174,"")</f>
        <v>S7</v>
      </c>
      <c r="M174" s="24" t="str">
        <f>IF('Jeunes Plants'!M174&lt;&gt;"",'Jeunes Plants'!M174,"")</f>
        <v/>
      </c>
      <c r="N174" s="24" t="str">
        <f>IF('Jeunes Plants'!N174&lt;&gt;"",'Jeunes Plants'!N174,"")</f>
        <v>M3</v>
      </c>
      <c r="O174" s="24" t="str">
        <f>IF('Jeunes Plants'!O174&lt;&gt;"",'Jeunes Plants'!O174,"")</f>
        <v>ANTHEMIS LOLLIES White Chocolate</v>
      </c>
      <c r="P174" s="54">
        <f>IF('Jeunes Plants'!P174&lt;&gt;"",'Jeunes Plants'!P174,"")</f>
        <v>174</v>
      </c>
      <c r="Q174" s="20">
        <f>IF('Jeunes Plants'!R174&lt;&gt;"",'Jeunes Plants'!R174,"")</f>
        <v>0</v>
      </c>
      <c r="R174" s="20">
        <f>IF('Jeunes Plants'!S174&lt;&gt;"",'Jeunes Plants'!S174,"")</f>
        <v>0</v>
      </c>
      <c r="S174" s="236">
        <f>IF('Jeunes Plants'!T174&lt;&gt;"",'Jeunes Plants'!T174,"")</f>
        <v>0</v>
      </c>
      <c r="T174" s="241"/>
      <c r="U174" s="44"/>
      <c r="V174" s="44"/>
      <c r="W174" s="44"/>
    </row>
    <row r="175" spans="1:23" ht="20.100000000000001" customHeight="1" x14ac:dyDescent="0.25">
      <c r="A175" s="125">
        <f>IF('Jeunes Plants'!A175&lt;&gt;"",'Jeunes Plants'!A175,"")</f>
        <v>11953</v>
      </c>
      <c r="B175" s="126" t="str">
        <f>IF('Jeunes Plants'!B175&lt;&gt;"",'Jeunes Plants'!B175,"")</f>
        <v>ANTHEMIS HONEYBEES</v>
      </c>
      <c r="C175" s="126" t="str">
        <f>IF('Jeunes Plants'!C175&lt;&gt;"",'Jeunes Plants'!C175,"")</f>
        <v>Double White</v>
      </c>
      <c r="D175" s="126" t="str">
        <f>IF('Jeunes Plants'!D175&lt;&gt;"",'Jeunes Plants'!D175,"")</f>
        <v/>
      </c>
      <c r="E175" s="127" t="str">
        <f>IF('Jeunes Plants'!E175&lt;&gt;"",'Jeunes Plants'!E175,"")</f>
        <v>B</v>
      </c>
      <c r="F175" s="127" t="str">
        <f>IF('Jeunes Plants'!F175&lt;&gt;"",'Jeunes Plants'!F175,"")</f>
        <v>M 3 cm  X60</v>
      </c>
      <c r="G175" s="128">
        <f>IF('Jeunes Plants'!G175&lt;&gt;"",'Jeunes Plants'!G175,"")</f>
        <v>30</v>
      </c>
      <c r="H175" s="127">
        <f>IF('Jeunes Plants'!H175&lt;&gt;"",'Jeunes Plants'!H175,"")</f>
        <v>6</v>
      </c>
      <c r="I175" s="127" t="str">
        <f>IF('Jeunes Plants'!I175&lt;&gt;"",'Jeunes Plants'!I175,"")</f>
        <v>B</v>
      </c>
      <c r="J175" s="129">
        <f>IF('Jeunes Plants'!J175&lt;&gt;"",'Jeunes Plants'!J175,"")</f>
        <v>4.2000000000000003E-2</v>
      </c>
      <c r="K175" s="126" t="str">
        <f>IF('Jeunes Plants'!K175&lt;&gt;"",'Jeunes Plants'!K175,"")</f>
        <v>DIV FL</v>
      </c>
      <c r="L175" s="126" t="str">
        <f>IF('Jeunes Plants'!L175&lt;&gt;"",'Jeunes Plants'!L175,"")</f>
        <v>S7</v>
      </c>
      <c r="M175" s="126" t="str">
        <f>IF('Jeunes Plants'!M175&lt;&gt;"",'Jeunes Plants'!M175,"")</f>
        <v/>
      </c>
      <c r="N175" s="126" t="str">
        <f>IF('Jeunes Plants'!N175&lt;&gt;"",'Jeunes Plants'!N175,"")</f>
        <v>M3</v>
      </c>
      <c r="O175" s="126" t="str">
        <f>IF('Jeunes Plants'!O175&lt;&gt;"",'Jeunes Plants'!O175,"")</f>
        <v>ANTHEMIS HONEYBEES Double White</v>
      </c>
      <c r="P175" s="130">
        <f>IF('Jeunes Plants'!P175&lt;&gt;"",'Jeunes Plants'!P175,"")</f>
        <v>175</v>
      </c>
      <c r="Q175" s="20">
        <f>IF('Jeunes Plants'!R175&lt;&gt;"",'Jeunes Plants'!R175,"")</f>
        <v>0</v>
      </c>
      <c r="R175" s="20">
        <f>IF('Jeunes Plants'!S175&lt;&gt;"",'Jeunes Plants'!S175,"")</f>
        <v>0</v>
      </c>
      <c r="S175" s="236">
        <f>IF('Jeunes Plants'!T175&lt;&gt;"",'Jeunes Plants'!T175,"")</f>
        <v>0</v>
      </c>
      <c r="T175" s="242"/>
      <c r="U175" s="158"/>
      <c r="V175" s="158"/>
      <c r="W175" s="158"/>
    </row>
    <row r="176" spans="1:23" ht="20.100000000000001" customHeight="1" x14ac:dyDescent="0.25">
      <c r="A176" s="23">
        <f>IF('Jeunes Plants'!A176&lt;&gt;"",'Jeunes Plants'!A176,"")</f>
        <v>23031</v>
      </c>
      <c r="B176" s="24" t="str">
        <f>IF('Jeunes Plants'!B176&lt;&gt;"",'Jeunes Plants'!B176,"")</f>
        <v>ANTHEMIS</v>
      </c>
      <c r="C176" s="24" t="str">
        <f>IF('Jeunes Plants'!C176&lt;&gt;"",'Jeunes Plants'!C176,"")</f>
        <v>Variés</v>
      </c>
      <c r="D176" s="24" t="str">
        <f>IF('Jeunes Plants'!D176&lt;&gt;"",'Jeunes Plants'!D176,"")</f>
        <v/>
      </c>
      <c r="E176" s="66" t="str">
        <f>IF('Jeunes Plants'!E176&lt;&gt;"",'Jeunes Plants'!E176,"")</f>
        <v>B</v>
      </c>
      <c r="F176" s="66" t="str">
        <f>IF('Jeunes Plants'!F176&lt;&gt;"",'Jeunes Plants'!F176,"")</f>
        <v>M 3 cm  X60</v>
      </c>
      <c r="G176" s="64">
        <f>IF('Jeunes Plants'!G176&lt;&gt;"",'Jeunes Plants'!G176,"")</f>
        <v>30</v>
      </c>
      <c r="H176" s="66">
        <f>IF('Jeunes Plants'!H176&lt;&gt;"",'Jeunes Plants'!H176,"")</f>
        <v>6</v>
      </c>
      <c r="I176" s="66" t="str">
        <f>IF('Jeunes Plants'!I176&lt;&gt;"",'Jeunes Plants'!I176,"")</f>
        <v>B</v>
      </c>
      <c r="J176" s="72">
        <f>IF('Jeunes Plants'!J176&lt;&gt;"",'Jeunes Plants'!J176,"")</f>
        <v>4.2000000000000003E-2</v>
      </c>
      <c r="K176" s="24" t="str">
        <f>IF('Jeunes Plants'!K176&lt;&gt;"",'Jeunes Plants'!K176,"")</f>
        <v>DIV FL</v>
      </c>
      <c r="L176" s="24" t="str">
        <f>IF('Jeunes Plants'!L176&lt;&gt;"",'Jeunes Plants'!L176,"")</f>
        <v>S7</v>
      </c>
      <c r="M176" s="24" t="str">
        <f>IF('Jeunes Plants'!M176&lt;&gt;"",'Jeunes Plants'!M176,"")</f>
        <v/>
      </c>
      <c r="N176" s="24" t="str">
        <f>IF('Jeunes Plants'!N176&lt;&gt;"",'Jeunes Plants'!N176,"")</f>
        <v>M3</v>
      </c>
      <c r="O176" s="24" t="str">
        <f>IF('Jeunes Plants'!O176&lt;&gt;"",'Jeunes Plants'!O176,"")</f>
        <v>ANTHEMIS Variés</v>
      </c>
      <c r="P176" s="54">
        <f>IF('Jeunes Plants'!P176&lt;&gt;"",'Jeunes Plants'!P176,"")</f>
        <v>176</v>
      </c>
      <c r="Q176" s="20">
        <f>IF('Jeunes Plants'!R176&lt;&gt;"",'Jeunes Plants'!R176,"")</f>
        <v>0</v>
      </c>
      <c r="R176" s="20">
        <f>IF('Jeunes Plants'!S176&lt;&gt;"",'Jeunes Plants'!S176,"")</f>
        <v>0</v>
      </c>
      <c r="S176" s="236">
        <f>IF('Jeunes Plants'!T176&lt;&gt;"",'Jeunes Plants'!T176,"")</f>
        <v>0</v>
      </c>
      <c r="T176" s="241"/>
      <c r="U176" s="44"/>
      <c r="V176" s="44"/>
      <c r="W176" s="44"/>
    </row>
    <row r="177" spans="1:23" ht="20.100000000000001" customHeight="1" x14ac:dyDescent="0.25">
      <c r="A177" s="125">
        <f>IF('Jeunes Plants'!A177&lt;&gt;"",'Jeunes Plants'!A177,"")</f>
        <v>15764</v>
      </c>
      <c r="B177" s="126" t="str">
        <f>IF('Jeunes Plants'!B177&lt;&gt;"",'Jeunes Plants'!B177,"")</f>
        <v>ANISODONTHEA</v>
      </c>
      <c r="C177" s="126" t="str">
        <f>IF('Jeunes Plants'!C177&lt;&gt;"",'Jeunes Plants'!C177,"")</f>
        <v>Pink</v>
      </c>
      <c r="D177" s="126" t="str">
        <f>IF('Jeunes Plants'!D177&lt;&gt;"",'Jeunes Plants'!D177,"")</f>
        <v/>
      </c>
      <c r="E177" s="127" t="str">
        <f>IF('Jeunes Plants'!E177&lt;&gt;"",'Jeunes Plants'!E177,"")</f>
        <v>B</v>
      </c>
      <c r="F177" s="127" t="str">
        <f>IF('Jeunes Plants'!F177&lt;&gt;"",'Jeunes Plants'!F177,"")</f>
        <v>M 3 cm  X60</v>
      </c>
      <c r="G177" s="128">
        <f>IF('Jeunes Plants'!G177&lt;&gt;"",'Jeunes Plants'!G177,"")</f>
        <v>30</v>
      </c>
      <c r="H177" s="128">
        <f>IF('Jeunes Plants'!H177&lt;&gt;"",'Jeunes Plants'!H177,"")</f>
        <v>5</v>
      </c>
      <c r="I177" s="127" t="str">
        <f>IF('Jeunes Plants'!I177&lt;&gt;"",'Jeunes Plants'!I177,"")</f>
        <v>A</v>
      </c>
      <c r="J177" s="129" t="str">
        <f>IF('Jeunes Plants'!J177&lt;&gt;"",'Jeunes Plants'!J177,"")</f>
        <v/>
      </c>
      <c r="K177" s="126" t="str">
        <f>IF('Jeunes Plants'!K177&lt;&gt;"",'Jeunes Plants'!K177,"")</f>
        <v>DIV FL</v>
      </c>
      <c r="L177" s="126" t="str">
        <f>IF('Jeunes Plants'!L177&lt;&gt;"",'Jeunes Plants'!L177,"")</f>
        <v>S2</v>
      </c>
      <c r="M177" s="126" t="str">
        <f>IF('Jeunes Plants'!M177&lt;&gt;"",'Jeunes Plants'!M177,"")</f>
        <v/>
      </c>
      <c r="N177" s="126" t="str">
        <f>IF('Jeunes Plants'!N177&lt;&gt;"",'Jeunes Plants'!N177,"")</f>
        <v>M3</v>
      </c>
      <c r="O177" s="126" t="str">
        <f>IF('Jeunes Plants'!O177&lt;&gt;"",'Jeunes Plants'!O177,"")</f>
        <v>ANISODONTHEA Pink</v>
      </c>
      <c r="P177" s="130">
        <f>IF('Jeunes Plants'!P177&lt;&gt;"",'Jeunes Plants'!P177,"")</f>
        <v>177</v>
      </c>
      <c r="Q177" s="20">
        <f>IF('Jeunes Plants'!R177&lt;&gt;"",'Jeunes Plants'!R177,"")</f>
        <v>0</v>
      </c>
      <c r="R177" s="20">
        <f>IF('Jeunes Plants'!S177&lt;&gt;"",'Jeunes Plants'!S177,"")</f>
        <v>0</v>
      </c>
      <c r="S177" s="236">
        <f>IF('Jeunes Plants'!T177&lt;&gt;"",'Jeunes Plants'!T177,"")</f>
        <v>0</v>
      </c>
      <c r="T177" s="242"/>
      <c r="U177" s="158"/>
      <c r="V177" s="158"/>
      <c r="W177" s="158"/>
    </row>
    <row r="178" spans="1:23" ht="20.100000000000001" customHeight="1" x14ac:dyDescent="0.25">
      <c r="A178" s="23">
        <f>IF('Jeunes Plants'!A178&lt;&gt;"",'Jeunes Plants'!A178,"")</f>
        <v>25149</v>
      </c>
      <c r="B178" s="24" t="str">
        <f>IF('Jeunes Plants'!B178&lt;&gt;"",'Jeunes Plants'!B178,"")</f>
        <v>APTENIA</v>
      </c>
      <c r="C178" s="24" t="str">
        <f>IF('Jeunes Plants'!C178&lt;&gt;"",'Jeunes Plants'!C178,"")</f>
        <v>Variegata</v>
      </c>
      <c r="D178" s="24" t="str">
        <f>IF('Jeunes Plants'!D178&lt;&gt;"",'Jeunes Plants'!D178,"")</f>
        <v/>
      </c>
      <c r="E178" s="66" t="str">
        <f>IF('Jeunes Plants'!E178&lt;&gt;"",'Jeunes Plants'!E178,"")</f>
        <v>B</v>
      </c>
      <c r="F178" s="66" t="str">
        <f>IF('Jeunes Plants'!F178&lt;&gt;"",'Jeunes Plants'!F178,"")</f>
        <v>M 3 cm  X60</v>
      </c>
      <c r="G178" s="64">
        <f>IF('Jeunes Plants'!G178&lt;&gt;"",'Jeunes Plants'!G178,"")</f>
        <v>30</v>
      </c>
      <c r="H178" s="66">
        <f>IF('Jeunes Plants'!H178&lt;&gt;"",'Jeunes Plants'!H178,"")</f>
        <v>6</v>
      </c>
      <c r="I178" s="66" t="str">
        <f>IF('Jeunes Plants'!I178&lt;&gt;"",'Jeunes Plants'!I178,"")</f>
        <v>B</v>
      </c>
      <c r="J178" s="72" t="str">
        <f>IF('Jeunes Plants'!J178&lt;&gt;"",'Jeunes Plants'!J178,"")</f>
        <v/>
      </c>
      <c r="K178" s="24" t="str">
        <f>IF('Jeunes Plants'!K178&lt;&gt;"",'Jeunes Plants'!K178,"")</f>
        <v>DIV FL</v>
      </c>
      <c r="L178" s="24" t="str">
        <f>IF('Jeunes Plants'!L178&lt;&gt;"",'Jeunes Plants'!L178,"")</f>
        <v>S1</v>
      </c>
      <c r="M178" s="24" t="str">
        <f>IF('Jeunes Plants'!M178&lt;&gt;"",'Jeunes Plants'!M178,"")</f>
        <v/>
      </c>
      <c r="N178" s="24" t="str">
        <f>IF('Jeunes Plants'!N178&lt;&gt;"",'Jeunes Plants'!N178,"")</f>
        <v>M3</v>
      </c>
      <c r="O178" s="24" t="str">
        <f>IF('Jeunes Plants'!O178&lt;&gt;"",'Jeunes Plants'!O178,"")</f>
        <v>APTENIA Variegata</v>
      </c>
      <c r="P178" s="54">
        <f>IF('Jeunes Plants'!P178&lt;&gt;"",'Jeunes Plants'!P178,"")</f>
        <v>178</v>
      </c>
      <c r="Q178" s="20">
        <f>IF('Jeunes Plants'!R178&lt;&gt;"",'Jeunes Plants'!R178,"")</f>
        <v>0</v>
      </c>
      <c r="R178" s="20">
        <f>IF('Jeunes Plants'!S178&lt;&gt;"",'Jeunes Plants'!S178,"")</f>
        <v>0</v>
      </c>
      <c r="S178" s="236">
        <f>IF('Jeunes Plants'!T178&lt;&gt;"",'Jeunes Plants'!T178,"")</f>
        <v>0</v>
      </c>
      <c r="T178" s="241"/>
      <c r="U178" s="44"/>
      <c r="V178" s="44"/>
      <c r="W178" s="44"/>
    </row>
    <row r="179" spans="1:23" ht="20.100000000000001" customHeight="1" x14ac:dyDescent="0.25">
      <c r="A179" s="125">
        <f>IF('Jeunes Plants'!A179&lt;&gt;"",'Jeunes Plants'!A179,"")</f>
        <v>3661</v>
      </c>
      <c r="B179" s="126" t="str">
        <f>IF('Jeunes Plants'!B179&lt;&gt;"",'Jeunes Plants'!B179,"")</f>
        <v>ASPARAGUS</v>
      </c>
      <c r="C179" s="126" t="str">
        <f>IF('Jeunes Plants'!C179&lt;&gt;"",'Jeunes Plants'!C179,"")</f>
        <v>sprengerii</v>
      </c>
      <c r="D179" s="126" t="str">
        <f>IF('Jeunes Plants'!D179&lt;&gt;"",'Jeunes Plants'!D179,"")</f>
        <v/>
      </c>
      <c r="E179" s="127" t="str">
        <f>IF('Jeunes Plants'!E179&lt;&gt;"",'Jeunes Plants'!E179,"")</f>
        <v>S</v>
      </c>
      <c r="F179" s="127" t="str">
        <f>IF('Jeunes Plants'!F179&lt;&gt;"",'Jeunes Plants'!F179,"")</f>
        <v>M 3 cm  X60</v>
      </c>
      <c r="G179" s="128">
        <f>IF('Jeunes Plants'!G179&lt;&gt;"",'Jeunes Plants'!G179,"")</f>
        <v>30</v>
      </c>
      <c r="H179" s="128">
        <f>IF('Jeunes Plants'!H179&lt;&gt;"",'Jeunes Plants'!H179,"")</f>
        <v>5</v>
      </c>
      <c r="I179" s="127" t="str">
        <f>IF('Jeunes Plants'!I179&lt;&gt;"",'Jeunes Plants'!I179,"")</f>
        <v>E</v>
      </c>
      <c r="J179" s="129" t="str">
        <f>IF('Jeunes Plants'!J179&lt;&gt;"",'Jeunes Plants'!J179,"")</f>
        <v/>
      </c>
      <c r="K179" s="126" t="str">
        <f>IF('Jeunes Plants'!K179&lt;&gt;"",'Jeunes Plants'!K179,"")</f>
        <v>DIV FL</v>
      </c>
      <c r="L179" s="126" t="str">
        <f>IF('Jeunes Plants'!L179&lt;&gt;"",'Jeunes Plants'!L179,"")</f>
        <v>S1</v>
      </c>
      <c r="M179" s="126" t="str">
        <f>IF('Jeunes Plants'!M179&lt;&gt;"",'Jeunes Plants'!M179,"")</f>
        <v/>
      </c>
      <c r="N179" s="126" t="str">
        <f>IF('Jeunes Plants'!N179&lt;&gt;"",'Jeunes Plants'!N179,"")</f>
        <v>M3</v>
      </c>
      <c r="O179" s="126" t="str">
        <f>IF('Jeunes Plants'!O179&lt;&gt;"",'Jeunes Plants'!O179,"")</f>
        <v>ASPARAGUS sprengerii</v>
      </c>
      <c r="P179" s="130">
        <f>IF('Jeunes Plants'!P179&lt;&gt;"",'Jeunes Plants'!P179,"")</f>
        <v>179</v>
      </c>
      <c r="Q179" s="20">
        <f>IF('Jeunes Plants'!R179&lt;&gt;"",'Jeunes Plants'!R179,"")</f>
        <v>0</v>
      </c>
      <c r="R179" s="20">
        <f>IF('Jeunes Plants'!S179&lt;&gt;"",'Jeunes Plants'!S179,"")</f>
        <v>0</v>
      </c>
      <c r="S179" s="236">
        <f>IF('Jeunes Plants'!T179&lt;&gt;"",'Jeunes Plants'!T179,"")</f>
        <v>0</v>
      </c>
      <c r="T179" s="242"/>
      <c r="U179" s="158"/>
      <c r="V179" s="158"/>
      <c r="W179" s="158"/>
    </row>
    <row r="180" spans="1:23" ht="20.100000000000001" customHeight="1" x14ac:dyDescent="0.25">
      <c r="A180" s="23">
        <f>IF('Jeunes Plants'!A180&lt;&gt;"",'Jeunes Plants'!A180,"")</f>
        <v>1027</v>
      </c>
      <c r="B180" s="24" t="str">
        <f>IF('Jeunes Plants'!B180&lt;&gt;"",'Jeunes Plants'!B180,"")</f>
        <v>ASTERICUS</v>
      </c>
      <c r="C180" s="24" t="str">
        <f>IF('Jeunes Plants'!C180&lt;&gt;"",'Jeunes Plants'!C180,"")</f>
        <v>Gold Dollar</v>
      </c>
      <c r="D180" s="24" t="str">
        <f>IF('Jeunes Plants'!D180&lt;&gt;"",'Jeunes Plants'!D180,"")</f>
        <v/>
      </c>
      <c r="E180" s="66" t="str">
        <f>IF('Jeunes Plants'!E180&lt;&gt;"",'Jeunes Plants'!E180,"")</f>
        <v>B</v>
      </c>
      <c r="F180" s="66" t="str">
        <f>IF('Jeunes Plants'!F180&lt;&gt;"",'Jeunes Plants'!F180,"")</f>
        <v>M 3 cm  X60</v>
      </c>
      <c r="G180" s="64">
        <f>IF('Jeunes Plants'!G180&lt;&gt;"",'Jeunes Plants'!G180,"")</f>
        <v>30</v>
      </c>
      <c r="H180" s="64">
        <f>IF('Jeunes Plants'!H180&lt;&gt;"",'Jeunes Plants'!H180,"")</f>
        <v>5</v>
      </c>
      <c r="I180" s="66" t="str">
        <f>IF('Jeunes Plants'!I180&lt;&gt;"",'Jeunes Plants'!I180,"")</f>
        <v>A</v>
      </c>
      <c r="J180" s="72" t="str">
        <f>IF('Jeunes Plants'!J180&lt;&gt;"",'Jeunes Plants'!J180,"")</f>
        <v/>
      </c>
      <c r="K180" s="24" t="str">
        <f>IF('Jeunes Plants'!K180&lt;&gt;"",'Jeunes Plants'!K180,"")</f>
        <v>DIV FL</v>
      </c>
      <c r="L180" s="24" t="str">
        <f>IF('Jeunes Plants'!L180&lt;&gt;"",'Jeunes Plants'!L180,"")</f>
        <v>S10</v>
      </c>
      <c r="M180" s="24" t="str">
        <f>IF('Jeunes Plants'!M180&lt;&gt;"",'Jeunes Plants'!M180,"")</f>
        <v/>
      </c>
      <c r="N180" s="24" t="str">
        <f>IF('Jeunes Plants'!N180&lt;&gt;"",'Jeunes Plants'!N180,"")</f>
        <v>M3</v>
      </c>
      <c r="O180" s="24" t="str">
        <f>IF('Jeunes Plants'!O180&lt;&gt;"",'Jeunes Plants'!O180,"")</f>
        <v>ASTERICUS Gold Dollar</v>
      </c>
      <c r="P180" s="54">
        <f>IF('Jeunes Plants'!P180&lt;&gt;"",'Jeunes Plants'!P180,"")</f>
        <v>180</v>
      </c>
      <c r="Q180" s="20">
        <f>IF('Jeunes Plants'!R180&lt;&gt;"",'Jeunes Plants'!R180,"")</f>
        <v>0</v>
      </c>
      <c r="R180" s="20">
        <f>IF('Jeunes Plants'!S180&lt;&gt;"",'Jeunes Plants'!S180,"")</f>
        <v>0</v>
      </c>
      <c r="S180" s="236">
        <f>IF('Jeunes Plants'!T180&lt;&gt;"",'Jeunes Plants'!T180,"")</f>
        <v>0</v>
      </c>
      <c r="T180" s="241"/>
      <c r="U180" s="44"/>
      <c r="V180" s="44"/>
      <c r="W180" s="44"/>
    </row>
    <row r="181" spans="1:23" ht="20.100000000000001" customHeight="1" x14ac:dyDescent="0.25">
      <c r="A181" s="233" t="str">
        <f>IF('Jeunes Plants'!A181&lt;&gt;"",'Jeunes Plants'!A181,"")</f>
        <v/>
      </c>
      <c r="B181" s="152" t="str">
        <f>IF('Jeunes Plants'!B181&lt;&gt;"",'Jeunes Plants'!B181,"")</f>
        <v>B</v>
      </c>
      <c r="C181" s="153" t="str">
        <f>IF('Jeunes Plants'!C181&lt;&gt;"",'Jeunes Plants'!C181,"")</f>
        <v/>
      </c>
      <c r="D181" s="153" t="str">
        <f>IF('Jeunes Plants'!D181&lt;&gt;"",'Jeunes Plants'!D181,"")</f>
        <v/>
      </c>
      <c r="E181" s="154" t="str">
        <f>IF('Jeunes Plants'!E181&lt;&gt;"",'Jeunes Plants'!E181,"")</f>
        <v/>
      </c>
      <c r="F181" s="154" t="str">
        <f>IF('Jeunes Plants'!F181&lt;&gt;"",'Jeunes Plants'!F181,"")</f>
        <v/>
      </c>
      <c r="G181" s="154" t="str">
        <f>IF('Jeunes Plants'!G181&lt;&gt;"",'Jeunes Plants'!G181,"")</f>
        <v/>
      </c>
      <c r="H181" s="154" t="str">
        <f>IF('Jeunes Plants'!H181&lt;&gt;"",'Jeunes Plants'!H181,"")</f>
        <v/>
      </c>
      <c r="I181" s="154" t="str">
        <f>IF('Jeunes Plants'!I181&lt;&gt;"",'Jeunes Plants'!I181,"")</f>
        <v/>
      </c>
      <c r="J181" s="155" t="str">
        <f>IF('Jeunes Plants'!J181&lt;&gt;"",'Jeunes Plants'!J181,"")</f>
        <v/>
      </c>
      <c r="K181" s="153" t="str">
        <f>IF('Jeunes Plants'!K181&lt;&gt;"",'Jeunes Plants'!K181,"")</f>
        <v/>
      </c>
      <c r="L181" s="153" t="str">
        <f>IF('Jeunes Plants'!L181&lt;&gt;"",'Jeunes Plants'!L181,"")</f>
        <v>L</v>
      </c>
      <c r="M181" s="153" t="str">
        <f>IF('Jeunes Plants'!M181&lt;&gt;"",'Jeunes Plants'!M181,"")</f>
        <v/>
      </c>
      <c r="N181" s="153" t="str">
        <f>IF('Jeunes Plants'!N181&lt;&gt;"",'Jeunes Plants'!N181,"")</f>
        <v/>
      </c>
      <c r="O181" s="153" t="str">
        <f>IF('Jeunes Plants'!O181&lt;&gt;"",'Jeunes Plants'!O181,"")</f>
        <v xml:space="preserve">B </v>
      </c>
      <c r="P181" s="156">
        <f>IF('Jeunes Plants'!P181&lt;&gt;"",'Jeunes Plants'!P181,"")</f>
        <v>181</v>
      </c>
      <c r="Q181" s="20" t="str">
        <f>IF('Jeunes Plants'!R181&lt;&gt;"",'Jeunes Plants'!R181,"")</f>
        <v/>
      </c>
      <c r="R181" s="20" t="str">
        <f>IF('Jeunes Plants'!S181&lt;&gt;"",'Jeunes Plants'!S181,"")</f>
        <v/>
      </c>
      <c r="S181" s="236" t="str">
        <f>IF('Jeunes Plants'!T181&lt;&gt;"",'Jeunes Plants'!T181,"")</f>
        <v/>
      </c>
      <c r="T181" s="248"/>
      <c r="U181" s="164"/>
      <c r="V181" s="164"/>
      <c r="W181" s="164"/>
    </row>
    <row r="182" spans="1:23" ht="20.100000000000001" customHeight="1" x14ac:dyDescent="0.25">
      <c r="A182" s="23">
        <f>IF('Jeunes Plants'!A182&lt;&gt;"",'Jeunes Plants'!A182,"")</f>
        <v>14388</v>
      </c>
      <c r="B182" s="24" t="str">
        <f>IF('Jeunes Plants'!B182&lt;&gt;"",'Jeunes Plants'!B182,"")</f>
        <v>BACOPA SCOPIA</v>
      </c>
      <c r="C182" s="24" t="str">
        <f>IF('Jeunes Plants'!C182&lt;&gt;"",'Jeunes Plants'!C182,"")</f>
        <v>Gulliver Blue</v>
      </c>
      <c r="D182" s="24" t="str">
        <f>IF('Jeunes Plants'!D182&lt;&gt;"",'Jeunes Plants'!D182,"")</f>
        <v>&gt;s49/2025</v>
      </c>
      <c r="E182" s="66" t="str">
        <f>IF('Jeunes Plants'!E182&lt;&gt;"",'Jeunes Plants'!E182,"")</f>
        <v>B</v>
      </c>
      <c r="F182" s="66" t="str">
        <f>IF('Jeunes Plants'!F182&lt;&gt;"",'Jeunes Plants'!F182,"")</f>
        <v>M 3 cm  X60</v>
      </c>
      <c r="G182" s="64">
        <f>IF('Jeunes Plants'!G182&lt;&gt;"",'Jeunes Plants'!G182,"")</f>
        <v>30</v>
      </c>
      <c r="H182" s="66">
        <f>IF('Jeunes Plants'!H182&lt;&gt;"",'Jeunes Plants'!H182,"")</f>
        <v>6</v>
      </c>
      <c r="I182" s="66" t="str">
        <f>IF('Jeunes Plants'!I182&lt;&gt;"",'Jeunes Plants'!I182,"")</f>
        <v>B</v>
      </c>
      <c r="J182" s="72">
        <f>IF('Jeunes Plants'!J182&lt;&gt;"",'Jeunes Plants'!J182,"")</f>
        <v>4.4999999999999998E-2</v>
      </c>
      <c r="K182" s="24" t="str">
        <f>IF('Jeunes Plants'!K182&lt;&gt;"",'Jeunes Plants'!K182,"")</f>
        <v>DIV FL</v>
      </c>
      <c r="L182" s="24" t="str">
        <f>IF('Jeunes Plants'!L182&lt;&gt;"",'Jeunes Plants'!L182,"")</f>
        <v>S7</v>
      </c>
      <c r="M182" s="24" t="str">
        <f>IF('Jeunes Plants'!M182&lt;&gt;"",'Jeunes Plants'!M182,"")</f>
        <v/>
      </c>
      <c r="N182" s="24" t="str">
        <f>IF('Jeunes Plants'!N182&lt;&gt;"",'Jeunes Plants'!N182,"")</f>
        <v>M3</v>
      </c>
      <c r="O182" s="24" t="str">
        <f>IF('Jeunes Plants'!O182&lt;&gt;"",'Jeunes Plants'!O182,"")</f>
        <v>BACOPA SCOPIA Gulliver Blue</v>
      </c>
      <c r="P182" s="54">
        <f>IF('Jeunes Plants'!P182&lt;&gt;"",'Jeunes Plants'!P182,"")</f>
        <v>182</v>
      </c>
      <c r="Q182" s="20">
        <f>IF('Jeunes Plants'!R182&lt;&gt;"",'Jeunes Plants'!R182,"")</f>
        <v>0</v>
      </c>
      <c r="R182" s="20">
        <f>IF('Jeunes Plants'!S182&lt;&gt;"",'Jeunes Plants'!S182,"")</f>
        <v>0</v>
      </c>
      <c r="S182" s="236">
        <f>IF('Jeunes Plants'!T182&lt;&gt;"",'Jeunes Plants'!T182,"")</f>
        <v>0</v>
      </c>
      <c r="T182" s="246"/>
      <c r="U182" s="124"/>
      <c r="V182" s="124"/>
      <c r="W182" s="124"/>
    </row>
    <row r="183" spans="1:23" ht="20.100000000000001" customHeight="1" x14ac:dyDescent="0.25">
      <c r="A183" s="125">
        <f>IF('Jeunes Plants'!A183&lt;&gt;"",'Jeunes Plants'!A183,"")</f>
        <v>14391</v>
      </c>
      <c r="B183" s="126" t="str">
        <f>IF('Jeunes Plants'!B183&lt;&gt;"",'Jeunes Plants'!B183,"")</f>
        <v>BACOPA SCOPIA</v>
      </c>
      <c r="C183" s="126" t="str">
        <f>IF('Jeunes Plants'!C183&lt;&gt;"",'Jeunes Plants'!C183,"")</f>
        <v xml:space="preserve">Gulliver Pink </v>
      </c>
      <c r="D183" s="126" t="str">
        <f>IF('Jeunes Plants'!D183&lt;&gt;"",'Jeunes Plants'!D183,"")</f>
        <v>&gt;s49/2025</v>
      </c>
      <c r="E183" s="127" t="str">
        <f>IF('Jeunes Plants'!E183&lt;&gt;"",'Jeunes Plants'!E183,"")</f>
        <v>B</v>
      </c>
      <c r="F183" s="127" t="str">
        <f>IF('Jeunes Plants'!F183&lt;&gt;"",'Jeunes Plants'!F183,"")</f>
        <v>M 3 cm  X60</v>
      </c>
      <c r="G183" s="128">
        <f>IF('Jeunes Plants'!G183&lt;&gt;"",'Jeunes Plants'!G183,"")</f>
        <v>30</v>
      </c>
      <c r="H183" s="127">
        <f>IF('Jeunes Plants'!H183&lt;&gt;"",'Jeunes Plants'!H183,"")</f>
        <v>6</v>
      </c>
      <c r="I183" s="127" t="str">
        <f>IF('Jeunes Plants'!I183&lt;&gt;"",'Jeunes Plants'!I183,"")</f>
        <v>B</v>
      </c>
      <c r="J183" s="129">
        <f>IF('Jeunes Plants'!J183&lt;&gt;"",'Jeunes Plants'!J183,"")</f>
        <v>4.4999999999999998E-2</v>
      </c>
      <c r="K183" s="126" t="str">
        <f>IF('Jeunes Plants'!K183&lt;&gt;"",'Jeunes Plants'!K183,"")</f>
        <v>DIV FL</v>
      </c>
      <c r="L183" s="126" t="str">
        <f>IF('Jeunes Plants'!L183&lt;&gt;"",'Jeunes Plants'!L183,"")</f>
        <v>S7</v>
      </c>
      <c r="M183" s="126" t="str">
        <f>IF('Jeunes Plants'!M183&lt;&gt;"",'Jeunes Plants'!M183,"")</f>
        <v/>
      </c>
      <c r="N183" s="126" t="str">
        <f>IF('Jeunes Plants'!N183&lt;&gt;"",'Jeunes Plants'!N183,"")</f>
        <v>M3</v>
      </c>
      <c r="O183" s="126" t="str">
        <f>IF('Jeunes Plants'!O183&lt;&gt;"",'Jeunes Plants'!O183,"")</f>
        <v xml:space="preserve">BACOPA SCOPIA Gulliver Pink </v>
      </c>
      <c r="P183" s="130">
        <f>IF('Jeunes Plants'!P183&lt;&gt;"",'Jeunes Plants'!P183,"")</f>
        <v>183</v>
      </c>
      <c r="Q183" s="20">
        <f>IF('Jeunes Plants'!R183&lt;&gt;"",'Jeunes Plants'!R183,"")</f>
        <v>0</v>
      </c>
      <c r="R183" s="20">
        <f>IF('Jeunes Plants'!S183&lt;&gt;"",'Jeunes Plants'!S183,"")</f>
        <v>0</v>
      </c>
      <c r="S183" s="236">
        <f>IF('Jeunes Plants'!T183&lt;&gt;"",'Jeunes Plants'!T183,"")</f>
        <v>0</v>
      </c>
      <c r="T183" s="245"/>
      <c r="U183" s="214"/>
      <c r="V183" s="214"/>
      <c r="W183" s="214"/>
    </row>
    <row r="184" spans="1:23" ht="20.100000000000001" customHeight="1" x14ac:dyDescent="0.25">
      <c r="A184" s="23">
        <f>IF('Jeunes Plants'!A184&lt;&gt;"",'Jeunes Plants'!A184,"")</f>
        <v>14394</v>
      </c>
      <c r="B184" s="24" t="str">
        <f>IF('Jeunes Plants'!B184&lt;&gt;"",'Jeunes Plants'!B184,"")</f>
        <v>BACOPA SCOPIA</v>
      </c>
      <c r="C184" s="24" t="str">
        <f>IF('Jeunes Plants'!C184&lt;&gt;"",'Jeunes Plants'!C184,"")</f>
        <v xml:space="preserve">Gulliver White </v>
      </c>
      <c r="D184" s="24" t="str">
        <f>IF('Jeunes Plants'!D184&lt;&gt;"",'Jeunes Plants'!D184,"")</f>
        <v>&gt;s49/2025</v>
      </c>
      <c r="E184" s="66" t="str">
        <f>IF('Jeunes Plants'!E184&lt;&gt;"",'Jeunes Plants'!E184,"")</f>
        <v>B</v>
      </c>
      <c r="F184" s="66" t="str">
        <f>IF('Jeunes Plants'!F184&lt;&gt;"",'Jeunes Plants'!F184,"")</f>
        <v>M 3 cm  X60</v>
      </c>
      <c r="G184" s="64">
        <f>IF('Jeunes Plants'!G184&lt;&gt;"",'Jeunes Plants'!G184,"")</f>
        <v>30</v>
      </c>
      <c r="H184" s="66">
        <f>IF('Jeunes Plants'!H184&lt;&gt;"",'Jeunes Plants'!H184,"")</f>
        <v>6</v>
      </c>
      <c r="I184" s="66" t="str">
        <f>IF('Jeunes Plants'!I184&lt;&gt;"",'Jeunes Plants'!I184,"")</f>
        <v>B</v>
      </c>
      <c r="J184" s="72">
        <f>IF('Jeunes Plants'!J184&lt;&gt;"",'Jeunes Plants'!J184,"")</f>
        <v>4.4999999999999998E-2</v>
      </c>
      <c r="K184" s="24" t="str">
        <f>IF('Jeunes Plants'!K184&lt;&gt;"",'Jeunes Plants'!K184,"")</f>
        <v>DIV FL</v>
      </c>
      <c r="L184" s="24" t="str">
        <f>IF('Jeunes Plants'!L184&lt;&gt;"",'Jeunes Plants'!L184,"")</f>
        <v>S7</v>
      </c>
      <c r="M184" s="24" t="str">
        <f>IF('Jeunes Plants'!M184&lt;&gt;"",'Jeunes Plants'!M184,"")</f>
        <v/>
      </c>
      <c r="N184" s="24" t="str">
        <f>IF('Jeunes Plants'!N184&lt;&gt;"",'Jeunes Plants'!N184,"")</f>
        <v>M3</v>
      </c>
      <c r="O184" s="24" t="str">
        <f>IF('Jeunes Plants'!O184&lt;&gt;"",'Jeunes Plants'!O184,"")</f>
        <v xml:space="preserve">BACOPA SCOPIA Gulliver White </v>
      </c>
      <c r="P184" s="54">
        <f>IF('Jeunes Plants'!P184&lt;&gt;"",'Jeunes Plants'!P184,"")</f>
        <v>184</v>
      </c>
      <c r="Q184" s="20">
        <f>IF('Jeunes Plants'!R184&lt;&gt;"",'Jeunes Plants'!R184,"")</f>
        <v>0</v>
      </c>
      <c r="R184" s="20">
        <f>IF('Jeunes Plants'!S184&lt;&gt;"",'Jeunes Plants'!S184,"")</f>
        <v>0</v>
      </c>
      <c r="S184" s="236">
        <f>IF('Jeunes Plants'!T184&lt;&gt;"",'Jeunes Plants'!T184,"")</f>
        <v>0</v>
      </c>
      <c r="T184" s="246"/>
      <c r="U184" s="124"/>
      <c r="V184" s="124"/>
      <c r="W184" s="124"/>
    </row>
    <row r="185" spans="1:23" ht="20.100000000000001" customHeight="1" x14ac:dyDescent="0.25">
      <c r="A185" s="125">
        <f>IF('Jeunes Plants'!A185&lt;&gt;"",'Jeunes Plants'!A185,"")</f>
        <v>14385</v>
      </c>
      <c r="B185" s="126" t="str">
        <f>IF('Jeunes Plants'!B185&lt;&gt;"",'Jeunes Plants'!B185,"")</f>
        <v>BACOPA SCOPIA</v>
      </c>
      <c r="C185" s="126" t="str">
        <f>IF('Jeunes Plants'!C185&lt;&gt;"",'Jeunes Plants'!C185,"")</f>
        <v>Gulliver Double Snowball</v>
      </c>
      <c r="D185" s="126" t="str">
        <f>IF('Jeunes Plants'!D185&lt;&gt;"",'Jeunes Plants'!D185,"")</f>
        <v>&gt;s49/2025</v>
      </c>
      <c r="E185" s="127" t="str">
        <f>IF('Jeunes Plants'!E185&lt;&gt;"",'Jeunes Plants'!E185,"")</f>
        <v>B</v>
      </c>
      <c r="F185" s="127" t="str">
        <f>IF('Jeunes Plants'!F185&lt;&gt;"",'Jeunes Plants'!F185,"")</f>
        <v>M 3 cm  X60</v>
      </c>
      <c r="G185" s="128">
        <f>IF('Jeunes Plants'!G185&lt;&gt;"",'Jeunes Plants'!G185,"")</f>
        <v>30</v>
      </c>
      <c r="H185" s="127">
        <f>IF('Jeunes Plants'!H185&lt;&gt;"",'Jeunes Plants'!H185,"")</f>
        <v>6</v>
      </c>
      <c r="I185" s="127" t="str">
        <f>IF('Jeunes Plants'!I185&lt;&gt;"",'Jeunes Plants'!I185,"")</f>
        <v>B</v>
      </c>
      <c r="J185" s="129">
        <f>IF('Jeunes Plants'!J185&lt;&gt;"",'Jeunes Plants'!J185,"")</f>
        <v>4.4999999999999998E-2</v>
      </c>
      <c r="K185" s="126" t="str">
        <f>IF('Jeunes Plants'!K185&lt;&gt;"",'Jeunes Plants'!K185,"")</f>
        <v>DIV FL</v>
      </c>
      <c r="L185" s="126" t="str">
        <f>IF('Jeunes Plants'!L185&lt;&gt;"",'Jeunes Plants'!L185,"")</f>
        <v>S7</v>
      </c>
      <c r="M185" s="126" t="str">
        <f>IF('Jeunes Plants'!M185&lt;&gt;"",'Jeunes Plants'!M185,"")</f>
        <v/>
      </c>
      <c r="N185" s="126" t="str">
        <f>IF('Jeunes Plants'!N185&lt;&gt;"",'Jeunes Plants'!N185,"")</f>
        <v>M3</v>
      </c>
      <c r="O185" s="126" t="str">
        <f>IF('Jeunes Plants'!O185&lt;&gt;"",'Jeunes Plants'!O185,"")</f>
        <v>BACOPA SCOPIA Gulliver Double Snowball</v>
      </c>
      <c r="P185" s="130">
        <f>IF('Jeunes Plants'!P185&lt;&gt;"",'Jeunes Plants'!P185,"")</f>
        <v>185</v>
      </c>
      <c r="Q185" s="20">
        <f>IF('Jeunes Plants'!R185&lt;&gt;"",'Jeunes Plants'!R185,"")</f>
        <v>0</v>
      </c>
      <c r="R185" s="20">
        <f>IF('Jeunes Plants'!S185&lt;&gt;"",'Jeunes Plants'!S185,"")</f>
        <v>0</v>
      </c>
      <c r="S185" s="236">
        <f>IF('Jeunes Plants'!T185&lt;&gt;"",'Jeunes Plants'!T185,"")</f>
        <v>0</v>
      </c>
      <c r="T185" s="245"/>
      <c r="U185" s="214"/>
      <c r="V185" s="214"/>
      <c r="W185" s="214"/>
    </row>
    <row r="186" spans="1:23" ht="20.100000000000001" customHeight="1" x14ac:dyDescent="0.25">
      <c r="A186" s="23">
        <f>IF('Jeunes Plants'!A186&lt;&gt;"",'Jeunes Plants'!A186,"")</f>
        <v>14713</v>
      </c>
      <c r="B186" s="24" t="str">
        <f>IF('Jeunes Plants'!B186&lt;&gt;"",'Jeunes Plants'!B186,"")</f>
        <v>BACOPA SCOPIA</v>
      </c>
      <c r="C186" s="24" t="str">
        <f>IF('Jeunes Plants'!C186&lt;&gt;"",'Jeunes Plants'!C186,"")</f>
        <v xml:space="preserve">Gulliver Variés </v>
      </c>
      <c r="D186" s="24" t="str">
        <f>IF('Jeunes Plants'!D186&lt;&gt;"",'Jeunes Plants'!D186,"")</f>
        <v>&gt;s49/2025</v>
      </c>
      <c r="E186" s="66" t="str">
        <f>IF('Jeunes Plants'!E186&lt;&gt;"",'Jeunes Plants'!E186,"")</f>
        <v>B</v>
      </c>
      <c r="F186" s="66" t="str">
        <f>IF('Jeunes Plants'!F186&lt;&gt;"",'Jeunes Plants'!F186,"")</f>
        <v>M 3 cm  X60</v>
      </c>
      <c r="G186" s="64">
        <f>IF('Jeunes Plants'!G186&lt;&gt;"",'Jeunes Plants'!G186,"")</f>
        <v>30</v>
      </c>
      <c r="H186" s="66">
        <f>IF('Jeunes Plants'!H186&lt;&gt;"",'Jeunes Plants'!H186,"")</f>
        <v>6</v>
      </c>
      <c r="I186" s="66" t="str">
        <f>IF('Jeunes Plants'!I186&lt;&gt;"",'Jeunes Plants'!I186,"")</f>
        <v>B</v>
      </c>
      <c r="J186" s="72">
        <f>IF('Jeunes Plants'!J186&lt;&gt;"",'Jeunes Plants'!J186,"")</f>
        <v>4.4999999999999998E-2</v>
      </c>
      <c r="K186" s="24" t="str">
        <f>IF('Jeunes Plants'!K186&lt;&gt;"",'Jeunes Plants'!K186,"")</f>
        <v>DIV FL</v>
      </c>
      <c r="L186" s="24" t="str">
        <f>IF('Jeunes Plants'!L186&lt;&gt;"",'Jeunes Plants'!L186,"")</f>
        <v>S7</v>
      </c>
      <c r="M186" s="24" t="str">
        <f>IF('Jeunes Plants'!M186&lt;&gt;"",'Jeunes Plants'!M186,"")</f>
        <v/>
      </c>
      <c r="N186" s="24" t="str">
        <f>IF('Jeunes Plants'!N186&lt;&gt;"",'Jeunes Plants'!N186,"")</f>
        <v>M3</v>
      </c>
      <c r="O186" s="24" t="str">
        <f>IF('Jeunes Plants'!O186&lt;&gt;"",'Jeunes Plants'!O186,"")</f>
        <v xml:space="preserve">BACOPA SCOPIA Gulliver Variés </v>
      </c>
      <c r="P186" s="54">
        <f>IF('Jeunes Plants'!P186&lt;&gt;"",'Jeunes Plants'!P186,"")</f>
        <v>186</v>
      </c>
      <c r="Q186" s="20">
        <f>IF('Jeunes Plants'!R186&lt;&gt;"",'Jeunes Plants'!R186,"")</f>
        <v>0</v>
      </c>
      <c r="R186" s="20">
        <f>IF('Jeunes Plants'!S186&lt;&gt;"",'Jeunes Plants'!S186,"")</f>
        <v>0</v>
      </c>
      <c r="S186" s="236">
        <f>IF('Jeunes Plants'!T186&lt;&gt;"",'Jeunes Plants'!T186,"")</f>
        <v>0</v>
      </c>
      <c r="T186" s="246"/>
      <c r="U186" s="124"/>
      <c r="V186" s="124"/>
      <c r="W186" s="124"/>
    </row>
    <row r="187" spans="1:23" ht="20.100000000000001" customHeight="1" x14ac:dyDescent="0.25">
      <c r="A187" s="189">
        <f>IF('Jeunes Plants'!A187&lt;&gt;"",'Jeunes Plants'!A187,"")</f>
        <v>22879</v>
      </c>
      <c r="B187" s="186" t="str">
        <f>IF('Jeunes Plants'!B187&lt;&gt;"",'Jeunes Plants'!B187,"")</f>
        <v>BEGONIA BIG</v>
      </c>
      <c r="C187" s="186" t="str">
        <f>IF('Jeunes Plants'!C187&lt;&gt;"",'Jeunes Plants'!C187,"")</f>
        <v xml:space="preserve">Blanc feuille verte </v>
      </c>
      <c r="D187" s="186" t="str">
        <f>IF('Jeunes Plants'!D187&lt;&gt;"",'Jeunes Plants'!D187,"")</f>
        <v>&gt;s44/2025</v>
      </c>
      <c r="E187" s="190" t="str">
        <f>IF('Jeunes Plants'!E187&lt;&gt;"",'Jeunes Plants'!E187,"")</f>
        <v>S</v>
      </c>
      <c r="F187" s="190" t="str">
        <f>IF('Jeunes Plants'!F187&lt;&gt;"",'Jeunes Plants'!F187,"")</f>
        <v>M 2 cm  X60</v>
      </c>
      <c r="G187" s="191">
        <f>IF('Jeunes Plants'!G187&lt;&gt;"",'Jeunes Plants'!G187,"")</f>
        <v>30</v>
      </c>
      <c r="H187" s="190">
        <f>IF('Jeunes Plants'!H187&lt;&gt;"",'Jeunes Plants'!H187,"")</f>
        <v>5</v>
      </c>
      <c r="I187" s="190" t="str">
        <f>IF('Jeunes Plants'!I187&lt;&gt;"",'Jeunes Plants'!I187,"")</f>
        <v>B</v>
      </c>
      <c r="J187" s="192" t="str">
        <f>IF('Jeunes Plants'!J187&lt;&gt;"",'Jeunes Plants'!J187,"")</f>
        <v/>
      </c>
      <c r="K187" s="186" t="str">
        <f>IF('Jeunes Plants'!K187&lt;&gt;"",'Jeunes Plants'!K187,"")</f>
        <v>DIV FL</v>
      </c>
      <c r="L187" s="186" t="str">
        <f>IF('Jeunes Plants'!L187&lt;&gt;"",'Jeunes Plants'!L187,"")</f>
        <v>S7</v>
      </c>
      <c r="M187" s="186" t="str">
        <f>IF('Jeunes Plants'!M187&lt;&gt;"",'Jeunes Plants'!M187,"")</f>
        <v/>
      </c>
      <c r="N187" s="186" t="str">
        <f>IF('Jeunes Plants'!N187&lt;&gt;"",'Jeunes Plants'!N187,"")</f>
        <v>M2</v>
      </c>
      <c r="O187" s="186" t="str">
        <f>IF('Jeunes Plants'!O187&lt;&gt;"",'Jeunes Plants'!O187,"")</f>
        <v xml:space="preserve">BEGONIA BIG Blanc feuille verte </v>
      </c>
      <c r="P187" s="193">
        <f>IF('Jeunes Plants'!P187&lt;&gt;"",'Jeunes Plants'!P187,"")</f>
        <v>187</v>
      </c>
      <c r="Q187" s="20">
        <f>IF('Jeunes Plants'!R187&lt;&gt;"",'Jeunes Plants'!R187,"")</f>
        <v>0</v>
      </c>
      <c r="R187" s="20">
        <f>IF('Jeunes Plants'!S187&lt;&gt;"",'Jeunes Plants'!S187,"")</f>
        <v>0</v>
      </c>
      <c r="S187" s="236">
        <f>IF('Jeunes Plants'!T187&lt;&gt;"",'Jeunes Plants'!T187,"")</f>
        <v>0</v>
      </c>
      <c r="T187" s="249"/>
      <c r="U187" s="215"/>
      <c r="V187" s="215"/>
      <c r="W187" s="215"/>
    </row>
    <row r="188" spans="1:23" ht="20.100000000000001" customHeight="1" x14ac:dyDescent="0.25">
      <c r="A188" s="30">
        <f>IF('Jeunes Plants'!A188&lt;&gt;"",'Jeunes Plants'!A188,"")</f>
        <v>22879</v>
      </c>
      <c r="B188" s="29" t="str">
        <f>IF('Jeunes Plants'!B188&lt;&gt;"",'Jeunes Plants'!B188,"")</f>
        <v>BEGONIA BIG</v>
      </c>
      <c r="C188" s="29" t="str">
        <f>IF('Jeunes Plants'!C188&lt;&gt;"",'Jeunes Plants'!C188,"")</f>
        <v>Blanc feuille verte</v>
      </c>
      <c r="D188" s="29" t="str">
        <f>IF('Jeunes Plants'!D188&lt;&gt;"",'Jeunes Plants'!D188,"")</f>
        <v>&gt;s44/2025</v>
      </c>
      <c r="E188" s="67" t="str">
        <f>IF('Jeunes Plants'!E188&lt;&gt;"",'Jeunes Plants'!E188,"")</f>
        <v>S</v>
      </c>
      <c r="F188" s="67" t="str">
        <f>IF('Jeunes Plants'!F188&lt;&gt;"",'Jeunes Plants'!F188,"")</f>
        <v>M 2 cm  X180</v>
      </c>
      <c r="G188" s="67">
        <f>IF('Jeunes Plants'!G188&lt;&gt;"",'Jeunes Plants'!G188,"")</f>
        <v>180</v>
      </c>
      <c r="H188" s="67">
        <f>IF('Jeunes Plants'!H188&lt;&gt;"",'Jeunes Plants'!H188,"")</f>
        <v>5</v>
      </c>
      <c r="I188" s="67" t="str">
        <f>IF('Jeunes Plants'!I188&lt;&gt;"",'Jeunes Plants'!I188,"")</f>
        <v>B</v>
      </c>
      <c r="J188" s="74" t="str">
        <f>IF('Jeunes Plants'!J188&lt;&gt;"",'Jeunes Plants'!J188,"")</f>
        <v/>
      </c>
      <c r="K188" s="29" t="str">
        <f>IF('Jeunes Plants'!K188&lt;&gt;"",'Jeunes Plants'!K188,"")</f>
        <v>DIV FL</v>
      </c>
      <c r="L188" s="29" t="str">
        <f>IF('Jeunes Plants'!L188&lt;&gt;"",'Jeunes Plants'!L188,"")</f>
        <v>S7</v>
      </c>
      <c r="M188" s="29" t="str">
        <f>IF('Jeunes Plants'!M188&lt;&gt;"",'Jeunes Plants'!M188,"")</f>
        <v/>
      </c>
      <c r="N188" s="29" t="str">
        <f>IF('Jeunes Plants'!N188&lt;&gt;"",'Jeunes Plants'!N188,"")</f>
        <v>M2</v>
      </c>
      <c r="O188" s="29" t="str">
        <f>IF('Jeunes Plants'!O188&lt;&gt;"",'Jeunes Plants'!O188,"")</f>
        <v>BEGONIA BIG Blanc feuille verte</v>
      </c>
      <c r="P188" s="55">
        <f>IF('Jeunes Plants'!P188&lt;&gt;"",'Jeunes Plants'!P188,"")</f>
        <v>188</v>
      </c>
      <c r="Q188" s="20">
        <f>IF('Jeunes Plants'!R188&lt;&gt;"",'Jeunes Plants'!R188,"")</f>
        <v>0</v>
      </c>
      <c r="R188" s="20">
        <f>IF('Jeunes Plants'!S188&lt;&gt;"",'Jeunes Plants'!S188,"")</f>
        <v>0</v>
      </c>
      <c r="S188" s="236">
        <f>IF('Jeunes Plants'!T188&lt;&gt;"",'Jeunes Plants'!T188,"")</f>
        <v>0</v>
      </c>
      <c r="T188" s="250"/>
      <c r="U188" s="216"/>
      <c r="V188" s="216"/>
      <c r="W188" s="216"/>
    </row>
    <row r="189" spans="1:23" ht="20.100000000000001" customHeight="1" x14ac:dyDescent="0.25">
      <c r="A189" s="189">
        <f>IF('Jeunes Plants'!A189&lt;&gt;"",'Jeunes Plants'!A189,"")</f>
        <v>10439</v>
      </c>
      <c r="B189" s="186" t="str">
        <f>IF('Jeunes Plants'!B189&lt;&gt;"",'Jeunes Plants'!B189,"")</f>
        <v>BEGONIA BIG</v>
      </c>
      <c r="C189" s="186" t="str">
        <f>IF('Jeunes Plants'!C189&lt;&gt;"",'Jeunes Plants'!C189,"")</f>
        <v xml:space="preserve">Rouge feuille verte </v>
      </c>
      <c r="D189" s="186" t="str">
        <f>IF('Jeunes Plants'!D189&lt;&gt;"",'Jeunes Plants'!D189,"")</f>
        <v>&gt;s44/2025</v>
      </c>
      <c r="E189" s="190" t="str">
        <f>IF('Jeunes Plants'!E189&lt;&gt;"",'Jeunes Plants'!E189,"")</f>
        <v>S</v>
      </c>
      <c r="F189" s="190" t="str">
        <f>IF('Jeunes Plants'!F189&lt;&gt;"",'Jeunes Plants'!F189,"")</f>
        <v>M 2 cm  X60</v>
      </c>
      <c r="G189" s="191">
        <f>IF('Jeunes Plants'!G189&lt;&gt;"",'Jeunes Plants'!G189,"")</f>
        <v>30</v>
      </c>
      <c r="H189" s="190">
        <f>IF('Jeunes Plants'!H189&lt;&gt;"",'Jeunes Plants'!H189,"")</f>
        <v>5</v>
      </c>
      <c r="I189" s="190" t="str">
        <f>IF('Jeunes Plants'!I189&lt;&gt;"",'Jeunes Plants'!I189,"")</f>
        <v>B</v>
      </c>
      <c r="J189" s="192" t="str">
        <f>IF('Jeunes Plants'!J189&lt;&gt;"",'Jeunes Plants'!J189,"")</f>
        <v/>
      </c>
      <c r="K189" s="186" t="str">
        <f>IF('Jeunes Plants'!K189&lt;&gt;"",'Jeunes Plants'!K189,"")</f>
        <v>DIV FL</v>
      </c>
      <c r="L189" s="186" t="str">
        <f>IF('Jeunes Plants'!L189&lt;&gt;"",'Jeunes Plants'!L189,"")</f>
        <v>S7</v>
      </c>
      <c r="M189" s="186" t="str">
        <f>IF('Jeunes Plants'!M189&lt;&gt;"",'Jeunes Plants'!M189,"")</f>
        <v/>
      </c>
      <c r="N189" s="186" t="str">
        <f>IF('Jeunes Plants'!N189&lt;&gt;"",'Jeunes Plants'!N189,"")</f>
        <v>M2</v>
      </c>
      <c r="O189" s="186" t="str">
        <f>IF('Jeunes Plants'!O189&lt;&gt;"",'Jeunes Plants'!O189,"")</f>
        <v xml:space="preserve">BEGONIA BIG Rouge feuille verte </v>
      </c>
      <c r="P189" s="193">
        <f>IF('Jeunes Plants'!P189&lt;&gt;"",'Jeunes Plants'!P189,"")</f>
        <v>189</v>
      </c>
      <c r="Q189" s="20">
        <f>IF('Jeunes Plants'!R189&lt;&gt;"",'Jeunes Plants'!R189,"")</f>
        <v>0</v>
      </c>
      <c r="R189" s="20">
        <f>IF('Jeunes Plants'!S189&lt;&gt;"",'Jeunes Plants'!S189,"")</f>
        <v>0</v>
      </c>
      <c r="S189" s="236">
        <f>IF('Jeunes Plants'!T189&lt;&gt;"",'Jeunes Plants'!T189,"")</f>
        <v>0</v>
      </c>
      <c r="T189" s="249"/>
      <c r="U189" s="215"/>
      <c r="V189" s="215"/>
      <c r="W189" s="215"/>
    </row>
    <row r="190" spans="1:23" ht="20.100000000000001" customHeight="1" x14ac:dyDescent="0.25">
      <c r="A190" s="30">
        <f>IF('Jeunes Plants'!A190&lt;&gt;"",'Jeunes Plants'!A190,"")</f>
        <v>10439</v>
      </c>
      <c r="B190" s="29" t="str">
        <f>IF('Jeunes Plants'!B190&lt;&gt;"",'Jeunes Plants'!B190,"")</f>
        <v>BEGONIA BIG</v>
      </c>
      <c r="C190" s="29" t="str">
        <f>IF('Jeunes Plants'!C190&lt;&gt;"",'Jeunes Plants'!C190,"")</f>
        <v>Rouge feuille verte</v>
      </c>
      <c r="D190" s="29" t="str">
        <f>IF('Jeunes Plants'!D190&lt;&gt;"",'Jeunes Plants'!D190,"")</f>
        <v>&gt;s44/2025</v>
      </c>
      <c r="E190" s="67" t="str">
        <f>IF('Jeunes Plants'!E190&lt;&gt;"",'Jeunes Plants'!E190,"")</f>
        <v>S</v>
      </c>
      <c r="F190" s="67" t="str">
        <f>IF('Jeunes Plants'!F190&lt;&gt;"",'Jeunes Plants'!F190,"")</f>
        <v>M 2 cm  X180</v>
      </c>
      <c r="G190" s="67">
        <f>IF('Jeunes Plants'!G190&lt;&gt;"",'Jeunes Plants'!G190,"")</f>
        <v>180</v>
      </c>
      <c r="H190" s="67">
        <f>IF('Jeunes Plants'!H190&lt;&gt;"",'Jeunes Plants'!H190,"")</f>
        <v>5</v>
      </c>
      <c r="I190" s="67" t="str">
        <f>IF('Jeunes Plants'!I190&lt;&gt;"",'Jeunes Plants'!I190,"")</f>
        <v>B</v>
      </c>
      <c r="J190" s="74" t="str">
        <f>IF('Jeunes Plants'!J190&lt;&gt;"",'Jeunes Plants'!J190,"")</f>
        <v/>
      </c>
      <c r="K190" s="29" t="str">
        <f>IF('Jeunes Plants'!K190&lt;&gt;"",'Jeunes Plants'!K190,"")</f>
        <v>DIV FL</v>
      </c>
      <c r="L190" s="29" t="str">
        <f>IF('Jeunes Plants'!L190&lt;&gt;"",'Jeunes Plants'!L190,"")</f>
        <v>S7</v>
      </c>
      <c r="M190" s="29" t="str">
        <f>IF('Jeunes Plants'!M190&lt;&gt;"",'Jeunes Plants'!M190,"")</f>
        <v/>
      </c>
      <c r="N190" s="29" t="str">
        <f>IF('Jeunes Plants'!N190&lt;&gt;"",'Jeunes Plants'!N190,"")</f>
        <v>M2</v>
      </c>
      <c r="O190" s="29" t="str">
        <f>IF('Jeunes Plants'!O190&lt;&gt;"",'Jeunes Plants'!O190,"")</f>
        <v>BEGONIA BIG Rouge feuille verte</v>
      </c>
      <c r="P190" s="55">
        <f>IF('Jeunes Plants'!P190&lt;&gt;"",'Jeunes Plants'!P190,"")</f>
        <v>190</v>
      </c>
      <c r="Q190" s="20">
        <f>IF('Jeunes Plants'!R190&lt;&gt;"",'Jeunes Plants'!R190,"")</f>
        <v>0</v>
      </c>
      <c r="R190" s="20">
        <f>IF('Jeunes Plants'!S190&lt;&gt;"",'Jeunes Plants'!S190,"")</f>
        <v>0</v>
      </c>
      <c r="S190" s="236">
        <f>IF('Jeunes Plants'!T190&lt;&gt;"",'Jeunes Plants'!T190,"")</f>
        <v>0</v>
      </c>
      <c r="T190" s="250"/>
      <c r="U190" s="216"/>
      <c r="V190" s="216"/>
      <c r="W190" s="216"/>
    </row>
    <row r="191" spans="1:23" ht="20.100000000000001" customHeight="1" x14ac:dyDescent="0.25">
      <c r="A191" s="189">
        <f>IF('Jeunes Plants'!A191&lt;&gt;"",'Jeunes Plants'!A191,"")</f>
        <v>10440</v>
      </c>
      <c r="B191" s="186" t="str">
        <f>IF('Jeunes Plants'!B191&lt;&gt;"",'Jeunes Plants'!B191,"")</f>
        <v>BEGONIA BIG</v>
      </c>
      <c r="C191" s="186" t="str">
        <f>IF('Jeunes Plants'!C191&lt;&gt;"",'Jeunes Plants'!C191,"")</f>
        <v xml:space="preserve">Rose feuille foncée </v>
      </c>
      <c r="D191" s="186" t="str">
        <f>IF('Jeunes Plants'!D191&lt;&gt;"",'Jeunes Plants'!D191,"")</f>
        <v>&gt;s44/2025</v>
      </c>
      <c r="E191" s="190" t="str">
        <f>IF('Jeunes Plants'!E191&lt;&gt;"",'Jeunes Plants'!E191,"")</f>
        <v>S</v>
      </c>
      <c r="F191" s="190" t="str">
        <f>IF('Jeunes Plants'!F191&lt;&gt;"",'Jeunes Plants'!F191,"")</f>
        <v>M 2 cm  X60</v>
      </c>
      <c r="G191" s="191">
        <f>IF('Jeunes Plants'!G191&lt;&gt;"",'Jeunes Plants'!G191,"")</f>
        <v>30</v>
      </c>
      <c r="H191" s="190">
        <f>IF('Jeunes Plants'!H191&lt;&gt;"",'Jeunes Plants'!H191,"")</f>
        <v>5</v>
      </c>
      <c r="I191" s="190" t="str">
        <f>IF('Jeunes Plants'!I191&lt;&gt;"",'Jeunes Plants'!I191,"")</f>
        <v>B</v>
      </c>
      <c r="J191" s="192" t="str">
        <f>IF('Jeunes Plants'!J191&lt;&gt;"",'Jeunes Plants'!J191,"")</f>
        <v/>
      </c>
      <c r="K191" s="186" t="str">
        <f>IF('Jeunes Plants'!K191&lt;&gt;"",'Jeunes Plants'!K191,"")</f>
        <v>DIV FL</v>
      </c>
      <c r="L191" s="186" t="str">
        <f>IF('Jeunes Plants'!L191&lt;&gt;"",'Jeunes Plants'!L191,"")</f>
        <v>S7</v>
      </c>
      <c r="M191" s="186" t="str">
        <f>IF('Jeunes Plants'!M191&lt;&gt;"",'Jeunes Plants'!M191,"")</f>
        <v/>
      </c>
      <c r="N191" s="186" t="str">
        <f>IF('Jeunes Plants'!N191&lt;&gt;"",'Jeunes Plants'!N191,"")</f>
        <v>M2</v>
      </c>
      <c r="O191" s="186" t="str">
        <f>IF('Jeunes Plants'!O191&lt;&gt;"",'Jeunes Plants'!O191,"")</f>
        <v xml:space="preserve">BEGONIA BIG Rose feuille foncée </v>
      </c>
      <c r="P191" s="193">
        <f>IF('Jeunes Plants'!P191&lt;&gt;"",'Jeunes Plants'!P191,"")</f>
        <v>191</v>
      </c>
      <c r="Q191" s="20">
        <f>IF('Jeunes Plants'!R191&lt;&gt;"",'Jeunes Plants'!R191,"")</f>
        <v>0</v>
      </c>
      <c r="R191" s="20">
        <f>IF('Jeunes Plants'!S191&lt;&gt;"",'Jeunes Plants'!S191,"")</f>
        <v>0</v>
      </c>
      <c r="S191" s="236">
        <f>IF('Jeunes Plants'!T191&lt;&gt;"",'Jeunes Plants'!T191,"")</f>
        <v>0</v>
      </c>
      <c r="T191" s="249"/>
      <c r="U191" s="215"/>
      <c r="V191" s="215"/>
      <c r="W191" s="215"/>
    </row>
    <row r="192" spans="1:23" ht="20.100000000000001" customHeight="1" x14ac:dyDescent="0.25">
      <c r="A192" s="30">
        <f>IF('Jeunes Plants'!A192&lt;&gt;"",'Jeunes Plants'!A192,"")</f>
        <v>10440</v>
      </c>
      <c r="B192" s="29" t="str">
        <f>IF('Jeunes Plants'!B192&lt;&gt;"",'Jeunes Plants'!B192,"")</f>
        <v>BEGONIA BIG</v>
      </c>
      <c r="C192" s="29" t="str">
        <f>IF('Jeunes Plants'!C192&lt;&gt;"",'Jeunes Plants'!C192,"")</f>
        <v xml:space="preserve">Rose feuille foncée </v>
      </c>
      <c r="D192" s="29" t="str">
        <f>IF('Jeunes Plants'!D192&lt;&gt;"",'Jeunes Plants'!D192,"")</f>
        <v>&gt;s44/2025</v>
      </c>
      <c r="E192" s="67" t="str">
        <f>IF('Jeunes Plants'!E192&lt;&gt;"",'Jeunes Plants'!E192,"")</f>
        <v>S</v>
      </c>
      <c r="F192" s="67" t="str">
        <f>IF('Jeunes Plants'!F192&lt;&gt;"",'Jeunes Plants'!F192,"")</f>
        <v>M 2 cm  X180</v>
      </c>
      <c r="G192" s="67">
        <f>IF('Jeunes Plants'!G192&lt;&gt;"",'Jeunes Plants'!G192,"")</f>
        <v>180</v>
      </c>
      <c r="H192" s="67">
        <f>IF('Jeunes Plants'!H192&lt;&gt;"",'Jeunes Plants'!H192,"")</f>
        <v>5</v>
      </c>
      <c r="I192" s="67" t="str">
        <f>IF('Jeunes Plants'!I192&lt;&gt;"",'Jeunes Plants'!I192,"")</f>
        <v>B</v>
      </c>
      <c r="J192" s="74" t="str">
        <f>IF('Jeunes Plants'!J192&lt;&gt;"",'Jeunes Plants'!J192,"")</f>
        <v/>
      </c>
      <c r="K192" s="29" t="str">
        <f>IF('Jeunes Plants'!K192&lt;&gt;"",'Jeunes Plants'!K192,"")</f>
        <v>DIV FL</v>
      </c>
      <c r="L192" s="29" t="str">
        <f>IF('Jeunes Plants'!L192&lt;&gt;"",'Jeunes Plants'!L192,"")</f>
        <v>S7</v>
      </c>
      <c r="M192" s="29" t="str">
        <f>IF('Jeunes Plants'!M192&lt;&gt;"",'Jeunes Plants'!M192,"")</f>
        <v/>
      </c>
      <c r="N192" s="29" t="str">
        <f>IF('Jeunes Plants'!N192&lt;&gt;"",'Jeunes Plants'!N192,"")</f>
        <v>M2</v>
      </c>
      <c r="O192" s="29" t="str">
        <f>IF('Jeunes Plants'!O192&lt;&gt;"",'Jeunes Plants'!O192,"")</f>
        <v xml:space="preserve">BEGONIA BIG Rose feuille foncée </v>
      </c>
      <c r="P192" s="55">
        <f>IF('Jeunes Plants'!P192&lt;&gt;"",'Jeunes Plants'!P192,"")</f>
        <v>192</v>
      </c>
      <c r="Q192" s="20">
        <f>IF('Jeunes Plants'!R192&lt;&gt;"",'Jeunes Plants'!R192,"")</f>
        <v>0</v>
      </c>
      <c r="R192" s="20">
        <f>IF('Jeunes Plants'!S192&lt;&gt;"",'Jeunes Plants'!S192,"")</f>
        <v>0</v>
      </c>
      <c r="S192" s="236">
        <f>IF('Jeunes Plants'!T192&lt;&gt;"",'Jeunes Plants'!T192,"")</f>
        <v>0</v>
      </c>
      <c r="T192" s="250"/>
      <c r="U192" s="216"/>
      <c r="V192" s="216"/>
      <c r="W192" s="216"/>
    </row>
    <row r="193" spans="1:23" ht="20.100000000000001" customHeight="1" x14ac:dyDescent="0.25">
      <c r="A193" s="189">
        <f>IF('Jeunes Plants'!A193&lt;&gt;"",'Jeunes Plants'!A193,"")</f>
        <v>10441</v>
      </c>
      <c r="B193" s="186" t="str">
        <f>IF('Jeunes Plants'!B193&lt;&gt;"",'Jeunes Plants'!B193,"")</f>
        <v>BEGONIA BIG</v>
      </c>
      <c r="C193" s="186" t="str">
        <f>IF('Jeunes Plants'!C193&lt;&gt;"",'Jeunes Plants'!C193,"")</f>
        <v xml:space="preserve">Rouge feuille foncée </v>
      </c>
      <c r="D193" s="186" t="str">
        <f>IF('Jeunes Plants'!D193&lt;&gt;"",'Jeunes Plants'!D193,"")</f>
        <v>&gt;s44/2025</v>
      </c>
      <c r="E193" s="190" t="str">
        <f>IF('Jeunes Plants'!E193&lt;&gt;"",'Jeunes Plants'!E193,"")</f>
        <v>S</v>
      </c>
      <c r="F193" s="190" t="str">
        <f>IF('Jeunes Plants'!F193&lt;&gt;"",'Jeunes Plants'!F193,"")</f>
        <v>M 2 cm  X60</v>
      </c>
      <c r="G193" s="191">
        <f>IF('Jeunes Plants'!G193&lt;&gt;"",'Jeunes Plants'!G193,"")</f>
        <v>30</v>
      </c>
      <c r="H193" s="190">
        <f>IF('Jeunes Plants'!H193&lt;&gt;"",'Jeunes Plants'!H193,"")</f>
        <v>5</v>
      </c>
      <c r="I193" s="190" t="str">
        <f>IF('Jeunes Plants'!I193&lt;&gt;"",'Jeunes Plants'!I193,"")</f>
        <v>B</v>
      </c>
      <c r="J193" s="192" t="str">
        <f>IF('Jeunes Plants'!J193&lt;&gt;"",'Jeunes Plants'!J193,"")</f>
        <v/>
      </c>
      <c r="K193" s="186" t="str">
        <f>IF('Jeunes Plants'!K193&lt;&gt;"",'Jeunes Plants'!K193,"")</f>
        <v>DIV FL</v>
      </c>
      <c r="L193" s="186" t="str">
        <f>IF('Jeunes Plants'!L193&lt;&gt;"",'Jeunes Plants'!L193,"")</f>
        <v>S7</v>
      </c>
      <c r="M193" s="186" t="str">
        <f>IF('Jeunes Plants'!M193&lt;&gt;"",'Jeunes Plants'!M193,"")</f>
        <v/>
      </c>
      <c r="N193" s="186" t="str">
        <f>IF('Jeunes Plants'!N193&lt;&gt;"",'Jeunes Plants'!N193,"")</f>
        <v>M2</v>
      </c>
      <c r="O193" s="186" t="str">
        <f>IF('Jeunes Plants'!O193&lt;&gt;"",'Jeunes Plants'!O193,"")</f>
        <v xml:space="preserve">BEGONIA BIG Rouge feuille foncée </v>
      </c>
      <c r="P193" s="193">
        <f>IF('Jeunes Plants'!P193&lt;&gt;"",'Jeunes Plants'!P193,"")</f>
        <v>193</v>
      </c>
      <c r="Q193" s="20">
        <f>IF('Jeunes Plants'!R193&lt;&gt;"",'Jeunes Plants'!R193,"")</f>
        <v>0</v>
      </c>
      <c r="R193" s="20">
        <f>IF('Jeunes Plants'!S193&lt;&gt;"",'Jeunes Plants'!S193,"")</f>
        <v>0</v>
      </c>
      <c r="S193" s="236">
        <f>IF('Jeunes Plants'!T193&lt;&gt;"",'Jeunes Plants'!T193,"")</f>
        <v>0</v>
      </c>
      <c r="T193" s="249"/>
      <c r="U193" s="215"/>
      <c r="V193" s="215"/>
      <c r="W193" s="215"/>
    </row>
    <row r="194" spans="1:23" ht="20.100000000000001" customHeight="1" x14ac:dyDescent="0.25">
      <c r="A194" s="30">
        <f>IF('Jeunes Plants'!A194&lt;&gt;"",'Jeunes Plants'!A194,"")</f>
        <v>10441</v>
      </c>
      <c r="B194" s="29" t="str">
        <f>IF('Jeunes Plants'!B194&lt;&gt;"",'Jeunes Plants'!B194,"")</f>
        <v>BEGONIA BIG</v>
      </c>
      <c r="C194" s="29" t="str">
        <f>IF('Jeunes Plants'!C194&lt;&gt;"",'Jeunes Plants'!C194,"")</f>
        <v>Rouge feuille foncée</v>
      </c>
      <c r="D194" s="29" t="str">
        <f>IF('Jeunes Plants'!D194&lt;&gt;"",'Jeunes Plants'!D194,"")</f>
        <v>&gt;s44/2025</v>
      </c>
      <c r="E194" s="67" t="str">
        <f>IF('Jeunes Plants'!E194&lt;&gt;"",'Jeunes Plants'!E194,"")</f>
        <v>S</v>
      </c>
      <c r="F194" s="67" t="str">
        <f>IF('Jeunes Plants'!F194&lt;&gt;"",'Jeunes Plants'!F194,"")</f>
        <v>M 2 cm  X180</v>
      </c>
      <c r="G194" s="67">
        <f>IF('Jeunes Plants'!G194&lt;&gt;"",'Jeunes Plants'!G194,"")</f>
        <v>180</v>
      </c>
      <c r="H194" s="67">
        <f>IF('Jeunes Plants'!H194&lt;&gt;"",'Jeunes Plants'!H194,"")</f>
        <v>5</v>
      </c>
      <c r="I194" s="67" t="str">
        <f>IF('Jeunes Plants'!I194&lt;&gt;"",'Jeunes Plants'!I194,"")</f>
        <v>B</v>
      </c>
      <c r="J194" s="74" t="str">
        <f>IF('Jeunes Plants'!J194&lt;&gt;"",'Jeunes Plants'!J194,"")</f>
        <v/>
      </c>
      <c r="K194" s="29" t="str">
        <f>IF('Jeunes Plants'!K194&lt;&gt;"",'Jeunes Plants'!K194,"")</f>
        <v>DIV FL</v>
      </c>
      <c r="L194" s="29" t="str">
        <f>IF('Jeunes Plants'!L194&lt;&gt;"",'Jeunes Plants'!L194,"")</f>
        <v>S7</v>
      </c>
      <c r="M194" s="29" t="str">
        <f>IF('Jeunes Plants'!M194&lt;&gt;"",'Jeunes Plants'!M194,"")</f>
        <v/>
      </c>
      <c r="N194" s="29" t="str">
        <f>IF('Jeunes Plants'!N194&lt;&gt;"",'Jeunes Plants'!N194,"")</f>
        <v>M2</v>
      </c>
      <c r="O194" s="29" t="str">
        <f>IF('Jeunes Plants'!O194&lt;&gt;"",'Jeunes Plants'!O194,"")</f>
        <v>BEGONIA BIG Rouge feuille foncée</v>
      </c>
      <c r="P194" s="55">
        <f>IF('Jeunes Plants'!P194&lt;&gt;"",'Jeunes Plants'!P194,"")</f>
        <v>194</v>
      </c>
      <c r="Q194" s="20">
        <f>IF('Jeunes Plants'!R194&lt;&gt;"",'Jeunes Plants'!R194,"")</f>
        <v>0</v>
      </c>
      <c r="R194" s="20">
        <f>IF('Jeunes Plants'!S194&lt;&gt;"",'Jeunes Plants'!S194,"")</f>
        <v>0</v>
      </c>
      <c r="S194" s="236">
        <f>IF('Jeunes Plants'!T194&lt;&gt;"",'Jeunes Plants'!T194,"")</f>
        <v>0</v>
      </c>
      <c r="T194" s="250"/>
      <c r="U194" s="216"/>
      <c r="V194" s="216"/>
      <c r="W194" s="216"/>
    </row>
    <row r="195" spans="1:23" ht="20.100000000000001" customHeight="1" x14ac:dyDescent="0.25">
      <c r="A195" s="125">
        <f>IF('Jeunes Plants'!A195&lt;&gt;"",'Jeunes Plants'!A195,"")</f>
        <v>2460</v>
      </c>
      <c r="B195" s="126" t="str">
        <f>IF('Jeunes Plants'!B195&lt;&gt;"",'Jeunes Plants'!B195,"")</f>
        <v>BEGONIA DOUBLET</v>
      </c>
      <c r="C195" s="126" t="str">
        <f>IF('Jeunes Plants'!C195&lt;&gt;"",'Jeunes Plants'!C195,"")</f>
        <v>Blanc</v>
      </c>
      <c r="D195" s="126" t="str">
        <f>IF('Jeunes Plants'!D195&lt;&gt;"",'Jeunes Plants'!D195,"")</f>
        <v/>
      </c>
      <c r="E195" s="127" t="str">
        <f>IF('Jeunes Plants'!E195&lt;&gt;"",'Jeunes Plants'!E195,"")</f>
        <v>B</v>
      </c>
      <c r="F195" s="127" t="str">
        <f>IF('Jeunes Plants'!F195&lt;&gt;"",'Jeunes Plants'!F195,"")</f>
        <v>M 3 cm  X60</v>
      </c>
      <c r="G195" s="128">
        <f>IF('Jeunes Plants'!G195&lt;&gt;"",'Jeunes Plants'!G195,"")</f>
        <v>30</v>
      </c>
      <c r="H195" s="127">
        <f>IF('Jeunes Plants'!H195&lt;&gt;"",'Jeunes Plants'!H195,"")</f>
        <v>6</v>
      </c>
      <c r="I195" s="127" t="str">
        <f>IF('Jeunes Plants'!I195&lt;&gt;"",'Jeunes Plants'!I195,"")</f>
        <v>E</v>
      </c>
      <c r="J195" s="129">
        <f>IF('Jeunes Plants'!J195&lt;&gt;"",'Jeunes Plants'!J195,"")</f>
        <v>0.05</v>
      </c>
      <c r="K195" s="126" t="str">
        <f>IF('Jeunes Plants'!K195&lt;&gt;"",'Jeunes Plants'!K195,"")</f>
        <v>DIV FL</v>
      </c>
      <c r="L195" s="126" t="str">
        <f>IF('Jeunes Plants'!L195&lt;&gt;"",'Jeunes Plants'!L195,"")</f>
        <v>S1</v>
      </c>
      <c r="M195" s="126" t="str">
        <f>IF('Jeunes Plants'!M195&lt;&gt;"",'Jeunes Plants'!M195,"")</f>
        <v/>
      </c>
      <c r="N195" s="126" t="str">
        <f>IF('Jeunes Plants'!N195&lt;&gt;"",'Jeunes Plants'!N195,"")</f>
        <v>M3</v>
      </c>
      <c r="O195" s="126" t="str">
        <f>IF('Jeunes Plants'!O195&lt;&gt;"",'Jeunes Plants'!O195,"")</f>
        <v>BEGONIA DOUBLET Blanc</v>
      </c>
      <c r="P195" s="130">
        <f>IF('Jeunes Plants'!P195&lt;&gt;"",'Jeunes Plants'!P195,"")</f>
        <v>195</v>
      </c>
      <c r="Q195" s="20">
        <f>IF('Jeunes Plants'!R195&lt;&gt;"",'Jeunes Plants'!R195,"")</f>
        <v>0</v>
      </c>
      <c r="R195" s="20">
        <f>IF('Jeunes Plants'!S195&lt;&gt;"",'Jeunes Plants'!S195,"")</f>
        <v>0</v>
      </c>
      <c r="S195" s="236">
        <f>IF('Jeunes Plants'!T195&lt;&gt;"",'Jeunes Plants'!T195,"")</f>
        <v>0</v>
      </c>
      <c r="T195" s="242"/>
      <c r="U195" s="158"/>
      <c r="V195" s="158"/>
      <c r="W195" s="158"/>
    </row>
    <row r="196" spans="1:23" ht="20.100000000000001" customHeight="1" x14ac:dyDescent="0.25">
      <c r="A196" s="23">
        <f>IF('Jeunes Plants'!A196&lt;&gt;"",'Jeunes Plants'!A196,"")</f>
        <v>2459</v>
      </c>
      <c r="B196" s="24" t="str">
        <f>IF('Jeunes Plants'!B196&lt;&gt;"",'Jeunes Plants'!B196,"")</f>
        <v>BEGONIA DOUBLET</v>
      </c>
      <c r="C196" s="24" t="str">
        <f>IF('Jeunes Plants'!C196&lt;&gt;"",'Jeunes Plants'!C196,"")</f>
        <v>Rose</v>
      </c>
      <c r="D196" s="24" t="str">
        <f>IF('Jeunes Plants'!D196&lt;&gt;"",'Jeunes Plants'!D196,"")</f>
        <v/>
      </c>
      <c r="E196" s="66" t="str">
        <f>IF('Jeunes Plants'!E196&lt;&gt;"",'Jeunes Plants'!E196,"")</f>
        <v>B</v>
      </c>
      <c r="F196" s="66" t="str">
        <f>IF('Jeunes Plants'!F196&lt;&gt;"",'Jeunes Plants'!F196,"")</f>
        <v>M 3 cm  X60</v>
      </c>
      <c r="G196" s="64">
        <f>IF('Jeunes Plants'!G196&lt;&gt;"",'Jeunes Plants'!G196,"")</f>
        <v>30</v>
      </c>
      <c r="H196" s="66">
        <f>IF('Jeunes Plants'!H196&lt;&gt;"",'Jeunes Plants'!H196,"")</f>
        <v>6</v>
      </c>
      <c r="I196" s="66" t="str">
        <f>IF('Jeunes Plants'!I196&lt;&gt;"",'Jeunes Plants'!I196,"")</f>
        <v>E</v>
      </c>
      <c r="J196" s="72">
        <f>IF('Jeunes Plants'!J196&lt;&gt;"",'Jeunes Plants'!J196,"")</f>
        <v>0.05</v>
      </c>
      <c r="K196" s="24" t="str">
        <f>IF('Jeunes Plants'!K196&lt;&gt;"",'Jeunes Plants'!K196,"")</f>
        <v>DIV FL</v>
      </c>
      <c r="L196" s="24" t="str">
        <f>IF('Jeunes Plants'!L196&lt;&gt;"",'Jeunes Plants'!L196,"")</f>
        <v>S1</v>
      </c>
      <c r="M196" s="24" t="str">
        <f>IF('Jeunes Plants'!M196&lt;&gt;"",'Jeunes Plants'!M196,"")</f>
        <v/>
      </c>
      <c r="N196" s="24" t="str">
        <f>IF('Jeunes Plants'!N196&lt;&gt;"",'Jeunes Plants'!N196,"")</f>
        <v>M3</v>
      </c>
      <c r="O196" s="24" t="str">
        <f>IF('Jeunes Plants'!O196&lt;&gt;"",'Jeunes Plants'!O196,"")</f>
        <v>BEGONIA DOUBLET Rose</v>
      </c>
      <c r="P196" s="54">
        <f>IF('Jeunes Plants'!P196&lt;&gt;"",'Jeunes Plants'!P196,"")</f>
        <v>196</v>
      </c>
      <c r="Q196" s="20">
        <f>IF('Jeunes Plants'!R196&lt;&gt;"",'Jeunes Plants'!R196,"")</f>
        <v>0</v>
      </c>
      <c r="R196" s="20">
        <f>IF('Jeunes Plants'!S196&lt;&gt;"",'Jeunes Plants'!S196,"")</f>
        <v>0</v>
      </c>
      <c r="S196" s="236">
        <f>IF('Jeunes Plants'!T196&lt;&gt;"",'Jeunes Plants'!T196,"")</f>
        <v>0</v>
      </c>
      <c r="T196" s="241"/>
      <c r="U196" s="44"/>
      <c r="V196" s="44"/>
      <c r="W196" s="44"/>
    </row>
    <row r="197" spans="1:23" ht="20.100000000000001" customHeight="1" x14ac:dyDescent="0.25">
      <c r="A197" s="125">
        <f>IF('Jeunes Plants'!A197&lt;&gt;"",'Jeunes Plants'!A197,"")</f>
        <v>2458</v>
      </c>
      <c r="B197" s="126" t="str">
        <f>IF('Jeunes Plants'!B197&lt;&gt;"",'Jeunes Plants'!B197,"")</f>
        <v>BEGONIA DOUBLET</v>
      </c>
      <c r="C197" s="126" t="str">
        <f>IF('Jeunes Plants'!C197&lt;&gt;"",'Jeunes Plants'!C197,"")</f>
        <v>Rouge</v>
      </c>
      <c r="D197" s="126" t="str">
        <f>IF('Jeunes Plants'!D197&lt;&gt;"",'Jeunes Plants'!D197,"")</f>
        <v/>
      </c>
      <c r="E197" s="127" t="str">
        <f>IF('Jeunes Plants'!E197&lt;&gt;"",'Jeunes Plants'!E197,"")</f>
        <v>B</v>
      </c>
      <c r="F197" s="127" t="str">
        <f>IF('Jeunes Plants'!F197&lt;&gt;"",'Jeunes Plants'!F197,"")</f>
        <v>M 3 cm  X60</v>
      </c>
      <c r="G197" s="128">
        <f>IF('Jeunes Plants'!G197&lt;&gt;"",'Jeunes Plants'!G197,"")</f>
        <v>30</v>
      </c>
      <c r="H197" s="127">
        <f>IF('Jeunes Plants'!H197&lt;&gt;"",'Jeunes Plants'!H197,"")</f>
        <v>6</v>
      </c>
      <c r="I197" s="127" t="str">
        <f>IF('Jeunes Plants'!I197&lt;&gt;"",'Jeunes Plants'!I197,"")</f>
        <v>E</v>
      </c>
      <c r="J197" s="129">
        <f>IF('Jeunes Plants'!J197&lt;&gt;"",'Jeunes Plants'!J197,"")</f>
        <v>0.05</v>
      </c>
      <c r="K197" s="126" t="str">
        <f>IF('Jeunes Plants'!K197&lt;&gt;"",'Jeunes Plants'!K197,"")</f>
        <v>DIV FL</v>
      </c>
      <c r="L197" s="126" t="str">
        <f>IF('Jeunes Plants'!L197&lt;&gt;"",'Jeunes Plants'!L197,"")</f>
        <v>S1</v>
      </c>
      <c r="M197" s="126" t="str">
        <f>IF('Jeunes Plants'!M197&lt;&gt;"",'Jeunes Plants'!M197,"")</f>
        <v/>
      </c>
      <c r="N197" s="126" t="str">
        <f>IF('Jeunes Plants'!N197&lt;&gt;"",'Jeunes Plants'!N197,"")</f>
        <v>M3</v>
      </c>
      <c r="O197" s="126" t="str">
        <f>IF('Jeunes Plants'!O197&lt;&gt;"",'Jeunes Plants'!O197,"")</f>
        <v>BEGONIA DOUBLET Rouge</v>
      </c>
      <c r="P197" s="130">
        <f>IF('Jeunes Plants'!P197&lt;&gt;"",'Jeunes Plants'!P197,"")</f>
        <v>197</v>
      </c>
      <c r="Q197" s="20">
        <f>IF('Jeunes Plants'!R197&lt;&gt;"",'Jeunes Plants'!R197,"")</f>
        <v>0</v>
      </c>
      <c r="R197" s="20">
        <f>IF('Jeunes Plants'!S197&lt;&gt;"",'Jeunes Plants'!S197,"")</f>
        <v>0</v>
      </c>
      <c r="S197" s="236">
        <f>IF('Jeunes Plants'!T197&lt;&gt;"",'Jeunes Plants'!T197,"")</f>
        <v>0</v>
      </c>
      <c r="T197" s="242"/>
      <c r="U197" s="158"/>
      <c r="V197" s="158"/>
      <c r="W197" s="158"/>
    </row>
    <row r="198" spans="1:23" ht="20.100000000000001" customHeight="1" x14ac:dyDescent="0.25">
      <c r="A198" s="23">
        <f>IF('Jeunes Plants'!A198&lt;&gt;"",'Jeunes Plants'!A198,"")</f>
        <v>2441</v>
      </c>
      <c r="B198" s="24" t="str">
        <f>IF('Jeunes Plants'!B198&lt;&gt;"",'Jeunes Plants'!B198,"")</f>
        <v>BEGONIA DOUBLET</v>
      </c>
      <c r="C198" s="24" t="str">
        <f>IF('Jeunes Plants'!C198&lt;&gt;"",'Jeunes Plants'!C198,"")</f>
        <v>Variés</v>
      </c>
      <c r="D198" s="24" t="str">
        <f>IF('Jeunes Plants'!D198&lt;&gt;"",'Jeunes Plants'!D198,"")</f>
        <v/>
      </c>
      <c r="E198" s="66" t="str">
        <f>IF('Jeunes Plants'!E198&lt;&gt;"",'Jeunes Plants'!E198,"")</f>
        <v>B</v>
      </c>
      <c r="F198" s="66" t="str">
        <f>IF('Jeunes Plants'!F198&lt;&gt;"",'Jeunes Plants'!F198,"")</f>
        <v>M 3 cm  X60</v>
      </c>
      <c r="G198" s="64">
        <f>IF('Jeunes Plants'!G198&lt;&gt;"",'Jeunes Plants'!G198,"")</f>
        <v>30</v>
      </c>
      <c r="H198" s="66">
        <f>IF('Jeunes Plants'!H198&lt;&gt;"",'Jeunes Plants'!H198,"")</f>
        <v>6</v>
      </c>
      <c r="I198" s="66" t="str">
        <f>IF('Jeunes Plants'!I198&lt;&gt;"",'Jeunes Plants'!I198,"")</f>
        <v>E</v>
      </c>
      <c r="J198" s="72">
        <f>IF('Jeunes Plants'!J198&lt;&gt;"",'Jeunes Plants'!J198,"")</f>
        <v>0.05</v>
      </c>
      <c r="K198" s="24" t="str">
        <f>IF('Jeunes Plants'!K198&lt;&gt;"",'Jeunes Plants'!K198,"")</f>
        <v>DIV FL</v>
      </c>
      <c r="L198" s="24" t="str">
        <f>IF('Jeunes Plants'!L198&lt;&gt;"",'Jeunes Plants'!L198,"")</f>
        <v>S1</v>
      </c>
      <c r="M198" s="24" t="str">
        <f>IF('Jeunes Plants'!M198&lt;&gt;"",'Jeunes Plants'!M198,"")</f>
        <v/>
      </c>
      <c r="N198" s="24" t="str">
        <f>IF('Jeunes Plants'!N198&lt;&gt;"",'Jeunes Plants'!N198,"")</f>
        <v>M3</v>
      </c>
      <c r="O198" s="24" t="str">
        <f>IF('Jeunes Plants'!O198&lt;&gt;"",'Jeunes Plants'!O198,"")</f>
        <v>BEGONIA DOUBLET Variés</v>
      </c>
      <c r="P198" s="54">
        <f>IF('Jeunes Plants'!P198&lt;&gt;"",'Jeunes Plants'!P198,"")</f>
        <v>198</v>
      </c>
      <c r="Q198" s="20">
        <f>IF('Jeunes Plants'!R198&lt;&gt;"",'Jeunes Plants'!R198,"")</f>
        <v>0</v>
      </c>
      <c r="R198" s="20">
        <f>IF('Jeunes Plants'!S198&lt;&gt;"",'Jeunes Plants'!S198,"")</f>
        <v>0</v>
      </c>
      <c r="S198" s="236">
        <f>IF('Jeunes Plants'!T198&lt;&gt;"",'Jeunes Plants'!T198,"")</f>
        <v>0</v>
      </c>
      <c r="T198" s="241"/>
      <c r="U198" s="44"/>
      <c r="V198" s="44"/>
      <c r="W198" s="44"/>
    </row>
    <row r="199" spans="1:23" ht="20.100000000000001" customHeight="1" x14ac:dyDescent="0.25">
      <c r="A199" s="125">
        <f>IF('Jeunes Plants'!A199&lt;&gt;"",'Jeunes Plants'!A199,"")</f>
        <v>318</v>
      </c>
      <c r="B199" s="126" t="str">
        <f>IF('Jeunes Plants'!B199&lt;&gt;"",'Jeunes Plants'!B199,"")</f>
        <v>BEGONIA GUSTAVE</v>
      </c>
      <c r="C199" s="126" t="str">
        <f>IF('Jeunes Plants'!C199&lt;&gt;"",'Jeunes Plants'!C199,"")</f>
        <v>Rose</v>
      </c>
      <c r="D199" s="126" t="str">
        <f>IF('Jeunes Plants'!D199&lt;&gt;"",'Jeunes Plants'!D199,"")</f>
        <v/>
      </c>
      <c r="E199" s="127" t="str">
        <f>IF('Jeunes Plants'!E199&lt;&gt;"",'Jeunes Plants'!E199,"")</f>
        <v>B</v>
      </c>
      <c r="F199" s="127" t="str">
        <f>IF('Jeunes Plants'!F199&lt;&gt;"",'Jeunes Plants'!F199,"")</f>
        <v>M 3 cm  X60</v>
      </c>
      <c r="G199" s="128">
        <f>IF('Jeunes Plants'!G199&lt;&gt;"",'Jeunes Plants'!G199,"")</f>
        <v>30</v>
      </c>
      <c r="H199" s="127">
        <f>IF('Jeunes Plants'!H199&lt;&gt;"",'Jeunes Plants'!H199,"")</f>
        <v>6</v>
      </c>
      <c r="I199" s="127" t="str">
        <f>IF('Jeunes Plants'!I199&lt;&gt;"",'Jeunes Plants'!I199,"")</f>
        <v>E</v>
      </c>
      <c r="J199" s="129" t="str">
        <f>IF('Jeunes Plants'!J199&lt;&gt;"",'Jeunes Plants'!J199,"")</f>
        <v/>
      </c>
      <c r="K199" s="126" t="str">
        <f>IF('Jeunes Plants'!K199&lt;&gt;"",'Jeunes Plants'!K199,"")</f>
        <v>DIV FL</v>
      </c>
      <c r="L199" s="126" t="str">
        <f>IF('Jeunes Plants'!L199&lt;&gt;"",'Jeunes Plants'!L199,"")</f>
        <v>S1</v>
      </c>
      <c r="M199" s="126" t="str">
        <f>IF('Jeunes Plants'!M199&lt;&gt;"",'Jeunes Plants'!M199,"")</f>
        <v/>
      </c>
      <c r="N199" s="126" t="str">
        <f>IF('Jeunes Plants'!N199&lt;&gt;"",'Jeunes Plants'!N199,"")</f>
        <v>M3</v>
      </c>
      <c r="O199" s="126" t="str">
        <f>IF('Jeunes Plants'!O199&lt;&gt;"",'Jeunes Plants'!O199,"")</f>
        <v>BEGONIA GUSTAVE Rose</v>
      </c>
      <c r="P199" s="130">
        <f>IF('Jeunes Plants'!P199&lt;&gt;"",'Jeunes Plants'!P199,"")</f>
        <v>199</v>
      </c>
      <c r="Q199" s="20">
        <f>IF('Jeunes Plants'!R199&lt;&gt;"",'Jeunes Plants'!R199,"")</f>
        <v>0</v>
      </c>
      <c r="R199" s="20">
        <f>IF('Jeunes Plants'!S199&lt;&gt;"",'Jeunes Plants'!S199,"")</f>
        <v>0</v>
      </c>
      <c r="S199" s="236">
        <f>IF('Jeunes Plants'!T199&lt;&gt;"",'Jeunes Plants'!T199,"")</f>
        <v>0</v>
      </c>
      <c r="T199" s="242"/>
      <c r="U199" s="158"/>
      <c r="V199" s="158"/>
      <c r="W199" s="158"/>
    </row>
    <row r="200" spans="1:23" ht="20.100000000000001" customHeight="1" x14ac:dyDescent="0.25">
      <c r="A200" s="23">
        <f>IF('Jeunes Plants'!A200&lt;&gt;"",'Jeunes Plants'!A200,"")</f>
        <v>26752</v>
      </c>
      <c r="B200" s="24" t="str">
        <f>IF('Jeunes Plants'!B200&lt;&gt;"",'Jeunes Plants'!B200,"")</f>
        <v>BEGONIA BOLIVIENSIS</v>
      </c>
      <c r="C200" s="24" t="str">
        <f>IF('Jeunes Plants'!C200&lt;&gt;"",'Jeunes Plants'!C200,"")</f>
        <v>Shine Bright Orange</v>
      </c>
      <c r="D200" s="24" t="str">
        <f>IF('Jeunes Plants'!D200&lt;&gt;"",'Jeunes Plants'!D200,"")</f>
        <v>&gt;s08/2026</v>
      </c>
      <c r="E200" s="66" t="str">
        <f>IF('Jeunes Plants'!E200&lt;&gt;"",'Jeunes Plants'!E200,"")</f>
        <v>B</v>
      </c>
      <c r="F200" s="66" t="str">
        <f>IF('Jeunes Plants'!F200&lt;&gt;"",'Jeunes Plants'!F200,"")</f>
        <v>M 3 cm  X60</v>
      </c>
      <c r="G200" s="64">
        <f>IF('Jeunes Plants'!G200&lt;&gt;"",'Jeunes Plants'!G200,"")</f>
        <v>30</v>
      </c>
      <c r="H200" s="66">
        <f>IF('Jeunes Plants'!H200&lt;&gt;"",'Jeunes Plants'!H200,"")</f>
        <v>9</v>
      </c>
      <c r="I200" s="66" t="str">
        <f>IF('Jeunes Plants'!I200&lt;&gt;"",'Jeunes Plants'!I200,"")</f>
        <v>D</v>
      </c>
      <c r="J200" s="72">
        <f>IF('Jeunes Plants'!J200&lt;&gt;"",'Jeunes Plants'!J200,"")</f>
        <v>0.06</v>
      </c>
      <c r="K200" s="24" t="str">
        <f>IF('Jeunes Plants'!K200&lt;&gt;"",'Jeunes Plants'!K200,"")</f>
        <v>DIV FL</v>
      </c>
      <c r="L200" s="24" t="str">
        <f>IF('Jeunes Plants'!L200&lt;&gt;"",'Jeunes Plants'!L200,"")</f>
        <v>S1</v>
      </c>
      <c r="M200" s="24" t="str">
        <f>IF('Jeunes Plants'!M200&lt;&gt;"",'Jeunes Plants'!M200,"")</f>
        <v>NEW</v>
      </c>
      <c r="N200" s="24" t="str">
        <f>IF('Jeunes Plants'!N200&lt;&gt;"",'Jeunes Plants'!N200,"")</f>
        <v>M3</v>
      </c>
      <c r="O200" s="24" t="str">
        <f>IF('Jeunes Plants'!O200&lt;&gt;"",'Jeunes Plants'!O200,"")</f>
        <v>BEGONIA BOLIVIENSIS Shine Bright Orange</v>
      </c>
      <c r="P200" s="54">
        <f>IF('Jeunes Plants'!P200&lt;&gt;"",'Jeunes Plants'!P200,"")</f>
        <v>200</v>
      </c>
      <c r="Q200" s="20">
        <f>IF('Jeunes Plants'!R200&lt;&gt;"",'Jeunes Plants'!R200,"")</f>
        <v>0</v>
      </c>
      <c r="R200" s="20">
        <f>IF('Jeunes Plants'!S200&lt;&gt;"",'Jeunes Plants'!S200,"")</f>
        <v>0</v>
      </c>
      <c r="S200" s="236">
        <f>IF('Jeunes Plants'!T200&lt;&gt;"",'Jeunes Plants'!T200,"")</f>
        <v>0</v>
      </c>
      <c r="T200" s="246"/>
      <c r="U200" s="124"/>
      <c r="V200" s="124"/>
      <c r="W200" s="124"/>
    </row>
    <row r="201" spans="1:23" ht="20.100000000000001" customHeight="1" x14ac:dyDescent="0.25">
      <c r="A201" s="125">
        <f>IF('Jeunes Plants'!A201&lt;&gt;"",'Jeunes Plants'!A201,"")</f>
        <v>26754</v>
      </c>
      <c r="B201" s="126" t="str">
        <f>IF('Jeunes Plants'!B201&lt;&gt;"",'Jeunes Plants'!B201,"")</f>
        <v>BEGONIA BOLIVIENSIS</v>
      </c>
      <c r="C201" s="126" t="str">
        <f>IF('Jeunes Plants'!C201&lt;&gt;"",'Jeunes Plants'!C201,"")</f>
        <v xml:space="preserve">Shine Bright Pink </v>
      </c>
      <c r="D201" s="126" t="str">
        <f>IF('Jeunes Plants'!D201&lt;&gt;"",'Jeunes Plants'!D201,"")</f>
        <v>&gt;s08/2026</v>
      </c>
      <c r="E201" s="127" t="str">
        <f>IF('Jeunes Plants'!E201&lt;&gt;"",'Jeunes Plants'!E201,"")</f>
        <v>B</v>
      </c>
      <c r="F201" s="127" t="str">
        <f>IF('Jeunes Plants'!F201&lt;&gt;"",'Jeunes Plants'!F201,"")</f>
        <v>M 3 cm  X60</v>
      </c>
      <c r="G201" s="128">
        <f>IF('Jeunes Plants'!G201&lt;&gt;"",'Jeunes Plants'!G201,"")</f>
        <v>30</v>
      </c>
      <c r="H201" s="127">
        <f>IF('Jeunes Plants'!H201&lt;&gt;"",'Jeunes Plants'!H201,"")</f>
        <v>9</v>
      </c>
      <c r="I201" s="127" t="str">
        <f>IF('Jeunes Plants'!I201&lt;&gt;"",'Jeunes Plants'!I201,"")</f>
        <v>D</v>
      </c>
      <c r="J201" s="129">
        <f>IF('Jeunes Plants'!J201&lt;&gt;"",'Jeunes Plants'!J201,"")</f>
        <v>0.06</v>
      </c>
      <c r="K201" s="126" t="str">
        <f>IF('Jeunes Plants'!K201&lt;&gt;"",'Jeunes Plants'!K201,"")</f>
        <v>DIV FL</v>
      </c>
      <c r="L201" s="126" t="str">
        <f>IF('Jeunes Plants'!L201&lt;&gt;"",'Jeunes Plants'!L201,"")</f>
        <v>S1</v>
      </c>
      <c r="M201" s="126" t="str">
        <f>IF('Jeunes Plants'!M201&lt;&gt;"",'Jeunes Plants'!M201,"")</f>
        <v>NEW</v>
      </c>
      <c r="N201" s="126" t="str">
        <f>IF('Jeunes Plants'!N201&lt;&gt;"",'Jeunes Plants'!N201,"")</f>
        <v>M3</v>
      </c>
      <c r="O201" s="126" t="str">
        <f>IF('Jeunes Plants'!O201&lt;&gt;"",'Jeunes Plants'!O201,"")</f>
        <v xml:space="preserve">BEGONIA BOLIVIENSIS Shine Bright Pink </v>
      </c>
      <c r="P201" s="130">
        <f>IF('Jeunes Plants'!P201&lt;&gt;"",'Jeunes Plants'!P201,"")</f>
        <v>201</v>
      </c>
      <c r="Q201" s="20">
        <f>IF('Jeunes Plants'!R201&lt;&gt;"",'Jeunes Plants'!R201,"")</f>
        <v>0</v>
      </c>
      <c r="R201" s="20">
        <f>IF('Jeunes Plants'!S201&lt;&gt;"",'Jeunes Plants'!S201,"")</f>
        <v>0</v>
      </c>
      <c r="S201" s="236">
        <f>IF('Jeunes Plants'!T201&lt;&gt;"",'Jeunes Plants'!T201,"")</f>
        <v>0</v>
      </c>
      <c r="T201" s="245"/>
      <c r="U201" s="214"/>
      <c r="V201" s="214"/>
      <c r="W201" s="214"/>
    </row>
    <row r="202" spans="1:23" ht="20.100000000000001" customHeight="1" x14ac:dyDescent="0.25">
      <c r="A202" s="23">
        <f>IF('Jeunes Plants'!A202&lt;&gt;"",'Jeunes Plants'!A202,"")</f>
        <v>26756</v>
      </c>
      <c r="B202" s="24" t="str">
        <f>IF('Jeunes Plants'!B202&lt;&gt;"",'Jeunes Plants'!B202,"")</f>
        <v>BEGONIA BOLIVIENSIS</v>
      </c>
      <c r="C202" s="24" t="str">
        <f>IF('Jeunes Plants'!C202&lt;&gt;"",'Jeunes Plants'!C202,"")</f>
        <v>Shine Bright White Blush</v>
      </c>
      <c r="D202" s="24" t="str">
        <f>IF('Jeunes Plants'!D202&lt;&gt;"",'Jeunes Plants'!D202,"")</f>
        <v>&gt;s08/2026</v>
      </c>
      <c r="E202" s="66" t="str">
        <f>IF('Jeunes Plants'!E202&lt;&gt;"",'Jeunes Plants'!E202,"")</f>
        <v>B</v>
      </c>
      <c r="F202" s="66" t="str">
        <f>IF('Jeunes Plants'!F202&lt;&gt;"",'Jeunes Plants'!F202,"")</f>
        <v>M 3 cm  X60</v>
      </c>
      <c r="G202" s="64">
        <f>IF('Jeunes Plants'!G202&lt;&gt;"",'Jeunes Plants'!G202,"")</f>
        <v>30</v>
      </c>
      <c r="H202" s="66">
        <f>IF('Jeunes Plants'!H202&lt;&gt;"",'Jeunes Plants'!H202,"")</f>
        <v>9</v>
      </c>
      <c r="I202" s="66" t="str">
        <f>IF('Jeunes Plants'!I202&lt;&gt;"",'Jeunes Plants'!I202,"")</f>
        <v>D</v>
      </c>
      <c r="J202" s="72">
        <f>IF('Jeunes Plants'!J202&lt;&gt;"",'Jeunes Plants'!J202,"")</f>
        <v>0.06</v>
      </c>
      <c r="K202" s="24" t="str">
        <f>IF('Jeunes Plants'!K202&lt;&gt;"",'Jeunes Plants'!K202,"")</f>
        <v>DIV FL</v>
      </c>
      <c r="L202" s="24" t="str">
        <f>IF('Jeunes Plants'!L202&lt;&gt;"",'Jeunes Plants'!L202,"")</f>
        <v>S1</v>
      </c>
      <c r="M202" s="24" t="str">
        <f>IF('Jeunes Plants'!M202&lt;&gt;"",'Jeunes Plants'!M202,"")</f>
        <v>NEW</v>
      </c>
      <c r="N202" s="24" t="str">
        <f>IF('Jeunes Plants'!N202&lt;&gt;"",'Jeunes Plants'!N202,"")</f>
        <v>M3</v>
      </c>
      <c r="O202" s="24" t="str">
        <f>IF('Jeunes Plants'!O202&lt;&gt;"",'Jeunes Plants'!O202,"")</f>
        <v>BEGONIA BOLIVIENSIS Shine Bright White Blush</v>
      </c>
      <c r="P202" s="54">
        <f>IF('Jeunes Plants'!P202&lt;&gt;"",'Jeunes Plants'!P202,"")</f>
        <v>202</v>
      </c>
      <c r="Q202" s="20">
        <f>IF('Jeunes Plants'!R202&lt;&gt;"",'Jeunes Plants'!R202,"")</f>
        <v>0</v>
      </c>
      <c r="R202" s="20">
        <f>IF('Jeunes Plants'!S202&lt;&gt;"",'Jeunes Plants'!S202,"")</f>
        <v>0</v>
      </c>
      <c r="S202" s="236">
        <f>IF('Jeunes Plants'!T202&lt;&gt;"",'Jeunes Plants'!T202,"")</f>
        <v>0</v>
      </c>
      <c r="T202" s="246"/>
      <c r="U202" s="124"/>
      <c r="V202" s="124"/>
      <c r="W202" s="124"/>
    </row>
    <row r="203" spans="1:23" ht="20.100000000000001" customHeight="1" x14ac:dyDescent="0.25">
      <c r="A203" s="189">
        <f>IF('Jeunes Plants'!A203&lt;&gt;"",'Jeunes Plants'!A203,"")</f>
        <v>23757</v>
      </c>
      <c r="B203" s="186" t="str">
        <f>IF('Jeunes Plants'!B203&lt;&gt;"",'Jeunes Plants'!B203,"")</f>
        <v>BEGONIA DRAGON WING</v>
      </c>
      <c r="C203" s="186" t="str">
        <f>IF('Jeunes Plants'!C203&lt;&gt;"",'Jeunes Plants'!C203,"")</f>
        <v xml:space="preserve">Blanc </v>
      </c>
      <c r="D203" s="186" t="str">
        <f>IF('Jeunes Plants'!D203&lt;&gt;"",'Jeunes Plants'!D203,"")</f>
        <v>&gt;s44/2025</v>
      </c>
      <c r="E203" s="190" t="str">
        <f>IF('Jeunes Plants'!E203&lt;&gt;"",'Jeunes Plants'!E203,"")</f>
        <v>S</v>
      </c>
      <c r="F203" s="190" t="str">
        <f>IF('Jeunes Plants'!F203&lt;&gt;"",'Jeunes Plants'!F203,"")</f>
        <v>M 2 cm  X60</v>
      </c>
      <c r="G203" s="191">
        <f>IF('Jeunes Plants'!G203&lt;&gt;"",'Jeunes Plants'!G203,"")</f>
        <v>30</v>
      </c>
      <c r="H203" s="190">
        <f>IF('Jeunes Plants'!H203&lt;&gt;"",'Jeunes Plants'!H203,"")</f>
        <v>5</v>
      </c>
      <c r="I203" s="190" t="str">
        <f>IF('Jeunes Plants'!I203&lt;&gt;"",'Jeunes Plants'!I203,"")</f>
        <v>B</v>
      </c>
      <c r="J203" s="192" t="str">
        <f>IF('Jeunes Plants'!J203&lt;&gt;"",'Jeunes Plants'!J203,"")</f>
        <v/>
      </c>
      <c r="K203" s="186" t="str">
        <f>IF('Jeunes Plants'!K203&lt;&gt;"",'Jeunes Plants'!K203,"")</f>
        <v>DIV FL</v>
      </c>
      <c r="L203" s="186" t="str">
        <f>IF('Jeunes Plants'!L203&lt;&gt;"",'Jeunes Plants'!L203,"")</f>
        <v>S7</v>
      </c>
      <c r="M203" s="186" t="str">
        <f>IF('Jeunes Plants'!M203&lt;&gt;"",'Jeunes Plants'!M203,"")</f>
        <v/>
      </c>
      <c r="N203" s="186" t="str">
        <f>IF('Jeunes Plants'!N203&lt;&gt;"",'Jeunes Plants'!N203,"")</f>
        <v>M2</v>
      </c>
      <c r="O203" s="186" t="str">
        <f>IF('Jeunes Plants'!O203&lt;&gt;"",'Jeunes Plants'!O203,"")</f>
        <v xml:space="preserve">BEGONIA DRAGON WING Blanc </v>
      </c>
      <c r="P203" s="193">
        <f>IF('Jeunes Plants'!P203&lt;&gt;"",'Jeunes Plants'!P203,"")</f>
        <v>203</v>
      </c>
      <c r="Q203" s="20">
        <f>IF('Jeunes Plants'!R203&lt;&gt;"",'Jeunes Plants'!R203,"")</f>
        <v>0</v>
      </c>
      <c r="R203" s="20">
        <f>IF('Jeunes Plants'!S203&lt;&gt;"",'Jeunes Plants'!S203,"")</f>
        <v>0</v>
      </c>
      <c r="S203" s="236">
        <f>IF('Jeunes Plants'!T203&lt;&gt;"",'Jeunes Plants'!T203,"")</f>
        <v>0</v>
      </c>
      <c r="T203" s="249"/>
      <c r="U203" s="215"/>
      <c r="V203" s="215"/>
      <c r="W203" s="215"/>
    </row>
    <row r="204" spans="1:23" ht="20.100000000000001" customHeight="1" x14ac:dyDescent="0.25">
      <c r="A204" s="30">
        <f>IF('Jeunes Plants'!A204&lt;&gt;"",'Jeunes Plants'!A204,"")</f>
        <v>23757</v>
      </c>
      <c r="B204" s="29" t="str">
        <f>IF('Jeunes Plants'!B204&lt;&gt;"",'Jeunes Plants'!B204,"")</f>
        <v>BEGONIA DRAGON WING</v>
      </c>
      <c r="C204" s="29" t="str">
        <f>IF('Jeunes Plants'!C204&lt;&gt;"",'Jeunes Plants'!C204,"")</f>
        <v xml:space="preserve">Blanc </v>
      </c>
      <c r="D204" s="29" t="str">
        <f>IF('Jeunes Plants'!D204&lt;&gt;"",'Jeunes Plants'!D204,"")</f>
        <v>&gt;s44/2025</v>
      </c>
      <c r="E204" s="67" t="str">
        <f>IF('Jeunes Plants'!E204&lt;&gt;"",'Jeunes Plants'!E204,"")</f>
        <v>S</v>
      </c>
      <c r="F204" s="67" t="str">
        <f>IF('Jeunes Plants'!F204&lt;&gt;"",'Jeunes Plants'!F204,"")</f>
        <v>M 2 cm  X180</v>
      </c>
      <c r="G204" s="67">
        <f>IF('Jeunes Plants'!G204&lt;&gt;"",'Jeunes Plants'!G204,"")</f>
        <v>180</v>
      </c>
      <c r="H204" s="67">
        <f>IF('Jeunes Plants'!H204&lt;&gt;"",'Jeunes Plants'!H204,"")</f>
        <v>5</v>
      </c>
      <c r="I204" s="67" t="str">
        <f>IF('Jeunes Plants'!I204&lt;&gt;"",'Jeunes Plants'!I204,"")</f>
        <v>B</v>
      </c>
      <c r="J204" s="74" t="str">
        <f>IF('Jeunes Plants'!J204&lt;&gt;"",'Jeunes Plants'!J204,"")</f>
        <v/>
      </c>
      <c r="K204" s="29" t="str">
        <f>IF('Jeunes Plants'!K204&lt;&gt;"",'Jeunes Plants'!K204,"")</f>
        <v>DIV FL</v>
      </c>
      <c r="L204" s="29" t="str">
        <f>IF('Jeunes Plants'!L204&lt;&gt;"",'Jeunes Plants'!L204,"")</f>
        <v>S7</v>
      </c>
      <c r="M204" s="29" t="str">
        <f>IF('Jeunes Plants'!M204&lt;&gt;"",'Jeunes Plants'!M204,"")</f>
        <v/>
      </c>
      <c r="N204" s="29" t="str">
        <f>IF('Jeunes Plants'!N204&lt;&gt;"",'Jeunes Plants'!N204,"")</f>
        <v>M2</v>
      </c>
      <c r="O204" s="29" t="str">
        <f>IF('Jeunes Plants'!O204&lt;&gt;"",'Jeunes Plants'!O204,"")</f>
        <v xml:space="preserve">BEGONIA DRAGON WING Blanc </v>
      </c>
      <c r="P204" s="55">
        <f>IF('Jeunes Plants'!P204&lt;&gt;"",'Jeunes Plants'!P204,"")</f>
        <v>204</v>
      </c>
      <c r="Q204" s="20">
        <f>IF('Jeunes Plants'!R204&lt;&gt;"",'Jeunes Plants'!R204,"")</f>
        <v>0</v>
      </c>
      <c r="R204" s="20">
        <f>IF('Jeunes Plants'!S204&lt;&gt;"",'Jeunes Plants'!S204,"")</f>
        <v>0</v>
      </c>
      <c r="S204" s="236">
        <f>IF('Jeunes Plants'!T204&lt;&gt;"",'Jeunes Plants'!T204,"")</f>
        <v>0</v>
      </c>
      <c r="T204" s="250"/>
      <c r="U204" s="216"/>
      <c r="V204" s="216"/>
      <c r="W204" s="216"/>
    </row>
    <row r="205" spans="1:23" ht="20.100000000000001" customHeight="1" x14ac:dyDescent="0.25">
      <c r="A205" s="189">
        <f>IF('Jeunes Plants'!A205&lt;&gt;"",'Jeunes Plants'!A205,"")</f>
        <v>2536</v>
      </c>
      <c r="B205" s="186" t="str">
        <f>IF('Jeunes Plants'!B205&lt;&gt;"",'Jeunes Plants'!B205,"")</f>
        <v>BEGONIA DRAGON WING</v>
      </c>
      <c r="C205" s="186" t="str">
        <f>IF('Jeunes Plants'!C205&lt;&gt;"",'Jeunes Plants'!C205,"")</f>
        <v xml:space="preserve">Rose </v>
      </c>
      <c r="D205" s="186" t="str">
        <f>IF('Jeunes Plants'!D205&lt;&gt;"",'Jeunes Plants'!D205,"")</f>
        <v>&gt;s44/2025</v>
      </c>
      <c r="E205" s="190" t="str">
        <f>IF('Jeunes Plants'!E205&lt;&gt;"",'Jeunes Plants'!E205,"")</f>
        <v>S</v>
      </c>
      <c r="F205" s="190" t="str">
        <f>IF('Jeunes Plants'!F205&lt;&gt;"",'Jeunes Plants'!F205,"")</f>
        <v>M 2 cm  X60</v>
      </c>
      <c r="G205" s="191">
        <f>IF('Jeunes Plants'!G205&lt;&gt;"",'Jeunes Plants'!G205,"")</f>
        <v>30</v>
      </c>
      <c r="H205" s="190">
        <f>IF('Jeunes Plants'!H205&lt;&gt;"",'Jeunes Plants'!H205,"")</f>
        <v>5</v>
      </c>
      <c r="I205" s="190" t="str">
        <f>IF('Jeunes Plants'!I205&lt;&gt;"",'Jeunes Plants'!I205,"")</f>
        <v>B</v>
      </c>
      <c r="J205" s="192" t="str">
        <f>IF('Jeunes Plants'!J205&lt;&gt;"",'Jeunes Plants'!J205,"")</f>
        <v/>
      </c>
      <c r="K205" s="186" t="str">
        <f>IF('Jeunes Plants'!K205&lt;&gt;"",'Jeunes Plants'!K205,"")</f>
        <v>DIV FL</v>
      </c>
      <c r="L205" s="186" t="str">
        <f>IF('Jeunes Plants'!L205&lt;&gt;"",'Jeunes Plants'!L205,"")</f>
        <v>S7</v>
      </c>
      <c r="M205" s="186" t="str">
        <f>IF('Jeunes Plants'!M205&lt;&gt;"",'Jeunes Plants'!M205,"")</f>
        <v/>
      </c>
      <c r="N205" s="186" t="str">
        <f>IF('Jeunes Plants'!N205&lt;&gt;"",'Jeunes Plants'!N205,"")</f>
        <v>M2</v>
      </c>
      <c r="O205" s="186" t="str">
        <f>IF('Jeunes Plants'!O205&lt;&gt;"",'Jeunes Plants'!O205,"")</f>
        <v xml:space="preserve">BEGONIA DRAGON WING Rose </v>
      </c>
      <c r="P205" s="193">
        <f>IF('Jeunes Plants'!P205&lt;&gt;"",'Jeunes Plants'!P205,"")</f>
        <v>205</v>
      </c>
      <c r="Q205" s="20">
        <f>IF('Jeunes Plants'!R205&lt;&gt;"",'Jeunes Plants'!R205,"")</f>
        <v>0</v>
      </c>
      <c r="R205" s="20">
        <f>IF('Jeunes Plants'!S205&lt;&gt;"",'Jeunes Plants'!S205,"")</f>
        <v>0</v>
      </c>
      <c r="S205" s="236">
        <f>IF('Jeunes Plants'!T205&lt;&gt;"",'Jeunes Plants'!T205,"")</f>
        <v>0</v>
      </c>
      <c r="T205" s="249"/>
      <c r="U205" s="215"/>
      <c r="V205" s="215"/>
      <c r="W205" s="215"/>
    </row>
    <row r="206" spans="1:23" ht="20.100000000000001" customHeight="1" x14ac:dyDescent="0.25">
      <c r="A206" s="30">
        <f>IF('Jeunes Plants'!A206&lt;&gt;"",'Jeunes Plants'!A206,"")</f>
        <v>2536</v>
      </c>
      <c r="B206" s="29" t="str">
        <f>IF('Jeunes Plants'!B206&lt;&gt;"",'Jeunes Plants'!B206,"")</f>
        <v>BEGONIA DRAGON WING</v>
      </c>
      <c r="C206" s="29" t="str">
        <f>IF('Jeunes Plants'!C206&lt;&gt;"",'Jeunes Plants'!C206,"")</f>
        <v xml:space="preserve">Rose </v>
      </c>
      <c r="D206" s="29" t="str">
        <f>IF('Jeunes Plants'!D206&lt;&gt;"",'Jeunes Plants'!D206,"")</f>
        <v>&gt;s44/2025</v>
      </c>
      <c r="E206" s="67" t="str">
        <f>IF('Jeunes Plants'!E206&lt;&gt;"",'Jeunes Plants'!E206,"")</f>
        <v>S</v>
      </c>
      <c r="F206" s="67" t="str">
        <f>IF('Jeunes Plants'!F206&lt;&gt;"",'Jeunes Plants'!F206,"")</f>
        <v>M 2 cm  X180</v>
      </c>
      <c r="G206" s="67">
        <f>IF('Jeunes Plants'!G206&lt;&gt;"",'Jeunes Plants'!G206,"")</f>
        <v>180</v>
      </c>
      <c r="H206" s="67">
        <f>IF('Jeunes Plants'!H206&lt;&gt;"",'Jeunes Plants'!H206,"")</f>
        <v>5</v>
      </c>
      <c r="I206" s="67" t="str">
        <f>IF('Jeunes Plants'!I206&lt;&gt;"",'Jeunes Plants'!I206,"")</f>
        <v>B</v>
      </c>
      <c r="J206" s="74" t="str">
        <f>IF('Jeunes Plants'!J206&lt;&gt;"",'Jeunes Plants'!J206,"")</f>
        <v/>
      </c>
      <c r="K206" s="29" t="str">
        <f>IF('Jeunes Plants'!K206&lt;&gt;"",'Jeunes Plants'!K206,"")</f>
        <v>DIV FL</v>
      </c>
      <c r="L206" s="29" t="str">
        <f>IF('Jeunes Plants'!L206&lt;&gt;"",'Jeunes Plants'!L206,"")</f>
        <v>S7</v>
      </c>
      <c r="M206" s="29" t="str">
        <f>IF('Jeunes Plants'!M206&lt;&gt;"",'Jeunes Plants'!M206,"")</f>
        <v/>
      </c>
      <c r="N206" s="29" t="str">
        <f>IF('Jeunes Plants'!N206&lt;&gt;"",'Jeunes Plants'!N206,"")</f>
        <v>M2</v>
      </c>
      <c r="O206" s="29" t="str">
        <f>IF('Jeunes Plants'!O206&lt;&gt;"",'Jeunes Plants'!O206,"")</f>
        <v xml:space="preserve">BEGONIA DRAGON WING Rose </v>
      </c>
      <c r="P206" s="55">
        <f>IF('Jeunes Plants'!P206&lt;&gt;"",'Jeunes Plants'!P206,"")</f>
        <v>206</v>
      </c>
      <c r="Q206" s="20">
        <f>IF('Jeunes Plants'!R206&lt;&gt;"",'Jeunes Plants'!R206,"")</f>
        <v>0</v>
      </c>
      <c r="R206" s="20">
        <f>IF('Jeunes Plants'!S206&lt;&gt;"",'Jeunes Plants'!S206,"")</f>
        <v>0</v>
      </c>
      <c r="S206" s="236">
        <f>IF('Jeunes Plants'!T206&lt;&gt;"",'Jeunes Plants'!T206,"")</f>
        <v>0</v>
      </c>
      <c r="T206" s="250"/>
      <c r="U206" s="216"/>
      <c r="V206" s="216"/>
      <c r="W206" s="216"/>
    </row>
    <row r="207" spans="1:23" ht="20.100000000000001" customHeight="1" x14ac:dyDescent="0.25">
      <c r="A207" s="189">
        <f>IF('Jeunes Plants'!A207&lt;&gt;"",'Jeunes Plants'!A207,"")</f>
        <v>3662</v>
      </c>
      <c r="B207" s="186" t="str">
        <f>IF('Jeunes Plants'!B207&lt;&gt;"",'Jeunes Plants'!B207,"")</f>
        <v>BEGONIA DRAGON WING</v>
      </c>
      <c r="C207" s="186" t="str">
        <f>IF('Jeunes Plants'!C207&lt;&gt;"",'Jeunes Plants'!C207,"")</f>
        <v xml:space="preserve">Rouge </v>
      </c>
      <c r="D207" s="186" t="str">
        <f>IF('Jeunes Plants'!D207&lt;&gt;"",'Jeunes Plants'!D207,"")</f>
        <v>&gt;s44/2025</v>
      </c>
      <c r="E207" s="190" t="str">
        <f>IF('Jeunes Plants'!E207&lt;&gt;"",'Jeunes Plants'!E207,"")</f>
        <v>S</v>
      </c>
      <c r="F207" s="190" t="str">
        <f>IF('Jeunes Plants'!F207&lt;&gt;"",'Jeunes Plants'!F207,"")</f>
        <v>M 2 cm  X60</v>
      </c>
      <c r="G207" s="191">
        <f>IF('Jeunes Plants'!G207&lt;&gt;"",'Jeunes Plants'!G207,"")</f>
        <v>30</v>
      </c>
      <c r="H207" s="190">
        <f>IF('Jeunes Plants'!H207&lt;&gt;"",'Jeunes Plants'!H207,"")</f>
        <v>5</v>
      </c>
      <c r="I207" s="190" t="str">
        <f>IF('Jeunes Plants'!I207&lt;&gt;"",'Jeunes Plants'!I207,"")</f>
        <v>B</v>
      </c>
      <c r="J207" s="192" t="str">
        <f>IF('Jeunes Plants'!J207&lt;&gt;"",'Jeunes Plants'!J207,"")</f>
        <v/>
      </c>
      <c r="K207" s="186" t="str">
        <f>IF('Jeunes Plants'!K207&lt;&gt;"",'Jeunes Plants'!K207,"")</f>
        <v>DIV FL</v>
      </c>
      <c r="L207" s="186" t="str">
        <f>IF('Jeunes Plants'!L207&lt;&gt;"",'Jeunes Plants'!L207,"")</f>
        <v>S7</v>
      </c>
      <c r="M207" s="186" t="str">
        <f>IF('Jeunes Plants'!M207&lt;&gt;"",'Jeunes Plants'!M207,"")</f>
        <v/>
      </c>
      <c r="N207" s="186" t="str">
        <f>IF('Jeunes Plants'!N207&lt;&gt;"",'Jeunes Plants'!N207,"")</f>
        <v>M2</v>
      </c>
      <c r="O207" s="186" t="str">
        <f>IF('Jeunes Plants'!O207&lt;&gt;"",'Jeunes Plants'!O207,"")</f>
        <v xml:space="preserve">BEGONIA DRAGON WING Rouge </v>
      </c>
      <c r="P207" s="193">
        <f>IF('Jeunes Plants'!P207&lt;&gt;"",'Jeunes Plants'!P207,"")</f>
        <v>207</v>
      </c>
      <c r="Q207" s="20">
        <f>IF('Jeunes Plants'!R207&lt;&gt;"",'Jeunes Plants'!R207,"")</f>
        <v>0</v>
      </c>
      <c r="R207" s="20">
        <f>IF('Jeunes Plants'!S207&lt;&gt;"",'Jeunes Plants'!S207,"")</f>
        <v>0</v>
      </c>
      <c r="S207" s="236">
        <f>IF('Jeunes Plants'!T207&lt;&gt;"",'Jeunes Plants'!T207,"")</f>
        <v>0</v>
      </c>
      <c r="T207" s="249"/>
      <c r="U207" s="215"/>
      <c r="V207" s="215"/>
      <c r="W207" s="215"/>
    </row>
    <row r="208" spans="1:23" ht="20.100000000000001" customHeight="1" x14ac:dyDescent="0.25">
      <c r="A208" s="30">
        <f>IF('Jeunes Plants'!A208&lt;&gt;"",'Jeunes Plants'!A208,"")</f>
        <v>3662</v>
      </c>
      <c r="B208" s="29" t="str">
        <f>IF('Jeunes Plants'!B208&lt;&gt;"",'Jeunes Plants'!B208,"")</f>
        <v>BEGONIA DRAGON WING</v>
      </c>
      <c r="C208" s="29" t="str">
        <f>IF('Jeunes Plants'!C208&lt;&gt;"",'Jeunes Plants'!C208,"")</f>
        <v xml:space="preserve">Rouge </v>
      </c>
      <c r="D208" s="29" t="str">
        <f>IF('Jeunes Plants'!D208&lt;&gt;"",'Jeunes Plants'!D208,"")</f>
        <v>&gt;s44/2025</v>
      </c>
      <c r="E208" s="67" t="str">
        <f>IF('Jeunes Plants'!E208&lt;&gt;"",'Jeunes Plants'!E208,"")</f>
        <v>S</v>
      </c>
      <c r="F208" s="67" t="str">
        <f>IF('Jeunes Plants'!F208&lt;&gt;"",'Jeunes Plants'!F208,"")</f>
        <v>M 2 cm  X180</v>
      </c>
      <c r="G208" s="67">
        <f>IF('Jeunes Plants'!G208&lt;&gt;"",'Jeunes Plants'!G208,"")</f>
        <v>180</v>
      </c>
      <c r="H208" s="67">
        <f>IF('Jeunes Plants'!H208&lt;&gt;"",'Jeunes Plants'!H208,"")</f>
        <v>5</v>
      </c>
      <c r="I208" s="67" t="str">
        <f>IF('Jeunes Plants'!I208&lt;&gt;"",'Jeunes Plants'!I208,"")</f>
        <v>B</v>
      </c>
      <c r="J208" s="74" t="str">
        <f>IF('Jeunes Plants'!J208&lt;&gt;"",'Jeunes Plants'!J208,"")</f>
        <v/>
      </c>
      <c r="K208" s="29" t="str">
        <f>IF('Jeunes Plants'!K208&lt;&gt;"",'Jeunes Plants'!K208,"")</f>
        <v>DIV FL</v>
      </c>
      <c r="L208" s="29" t="str">
        <f>IF('Jeunes Plants'!L208&lt;&gt;"",'Jeunes Plants'!L208,"")</f>
        <v>S7</v>
      </c>
      <c r="M208" s="29" t="str">
        <f>IF('Jeunes Plants'!M208&lt;&gt;"",'Jeunes Plants'!M208,"")</f>
        <v/>
      </c>
      <c r="N208" s="29" t="str">
        <f>IF('Jeunes Plants'!N208&lt;&gt;"",'Jeunes Plants'!N208,"")</f>
        <v>M2</v>
      </c>
      <c r="O208" s="29" t="str">
        <f>IF('Jeunes Plants'!O208&lt;&gt;"",'Jeunes Plants'!O208,"")</f>
        <v xml:space="preserve">BEGONIA DRAGON WING Rouge </v>
      </c>
      <c r="P208" s="55">
        <f>IF('Jeunes Plants'!P208&lt;&gt;"",'Jeunes Plants'!P208,"")</f>
        <v>208</v>
      </c>
      <c r="Q208" s="20">
        <f>IF('Jeunes Plants'!R208&lt;&gt;"",'Jeunes Plants'!R208,"")</f>
        <v>0</v>
      </c>
      <c r="R208" s="20">
        <f>IF('Jeunes Plants'!S208&lt;&gt;"",'Jeunes Plants'!S208,"")</f>
        <v>0</v>
      </c>
      <c r="S208" s="236">
        <f>IF('Jeunes Plants'!T208&lt;&gt;"",'Jeunes Plants'!T208,"")</f>
        <v>0</v>
      </c>
      <c r="T208" s="250"/>
      <c r="U208" s="216"/>
      <c r="V208" s="216"/>
      <c r="W208" s="216"/>
    </row>
    <row r="209" spans="1:23" ht="20.100000000000001" customHeight="1" x14ac:dyDescent="0.25">
      <c r="A209" s="189">
        <f>IF('Jeunes Plants'!A209&lt;&gt;"",'Jeunes Plants'!A209,"")</f>
        <v>25152</v>
      </c>
      <c r="B209" s="186" t="str">
        <f>IF('Jeunes Plants'!B209&lt;&gt;"",'Jeunes Plants'!B209,"")</f>
        <v>BEGONIA DRAGON WING</v>
      </c>
      <c r="C209" s="186" t="str">
        <f>IF('Jeunes Plants'!C209&lt;&gt;"",'Jeunes Plants'!C209,"")</f>
        <v>Rose feuille bronze</v>
      </c>
      <c r="D209" s="186" t="str">
        <f>IF('Jeunes Plants'!D209&lt;&gt;"",'Jeunes Plants'!D209,"")</f>
        <v>&gt;s06/2026</v>
      </c>
      <c r="E209" s="190" t="str">
        <f>IF('Jeunes Plants'!E209&lt;&gt;"",'Jeunes Plants'!E209,"")</f>
        <v>S</v>
      </c>
      <c r="F209" s="190" t="str">
        <f>IF('Jeunes Plants'!F209&lt;&gt;"",'Jeunes Plants'!F209,"")</f>
        <v>M 2 cm  X60</v>
      </c>
      <c r="G209" s="191">
        <f>IF('Jeunes Plants'!G209&lt;&gt;"",'Jeunes Plants'!G209,"")</f>
        <v>30</v>
      </c>
      <c r="H209" s="190">
        <f>IF('Jeunes Plants'!H209&lt;&gt;"",'Jeunes Plants'!H209,"")</f>
        <v>5</v>
      </c>
      <c r="I209" s="190" t="str">
        <f>IF('Jeunes Plants'!I209&lt;&gt;"",'Jeunes Plants'!I209,"")</f>
        <v>B</v>
      </c>
      <c r="J209" s="192" t="str">
        <f>IF('Jeunes Plants'!J209&lt;&gt;"",'Jeunes Plants'!J209,"")</f>
        <v/>
      </c>
      <c r="K209" s="186" t="str">
        <f>IF('Jeunes Plants'!K209&lt;&gt;"",'Jeunes Plants'!K209,"")</f>
        <v>DIV FL</v>
      </c>
      <c r="L209" s="186" t="str">
        <f>IF('Jeunes Plants'!L209&lt;&gt;"",'Jeunes Plants'!L209,"")</f>
        <v>S7</v>
      </c>
      <c r="M209" s="186" t="str">
        <f>IF('Jeunes Plants'!M209&lt;&gt;"",'Jeunes Plants'!M209,"")</f>
        <v/>
      </c>
      <c r="N209" s="186" t="str">
        <f>IF('Jeunes Plants'!N209&lt;&gt;"",'Jeunes Plants'!N209,"")</f>
        <v>M2</v>
      </c>
      <c r="O209" s="186" t="str">
        <f>IF('Jeunes Plants'!O209&lt;&gt;"",'Jeunes Plants'!O209,"")</f>
        <v>BEGONIA DRAGON WING Rose feuille bronze</v>
      </c>
      <c r="P209" s="193">
        <f>IF('Jeunes Plants'!P209&lt;&gt;"",'Jeunes Plants'!P209,"")</f>
        <v>209</v>
      </c>
      <c r="Q209" s="20">
        <f>IF('Jeunes Plants'!R209&lt;&gt;"",'Jeunes Plants'!R209,"")</f>
        <v>0</v>
      </c>
      <c r="R209" s="20">
        <f>IF('Jeunes Plants'!S209&lt;&gt;"",'Jeunes Plants'!S209,"")</f>
        <v>0</v>
      </c>
      <c r="S209" s="236">
        <f>IF('Jeunes Plants'!T209&lt;&gt;"",'Jeunes Plants'!T209,"")</f>
        <v>0</v>
      </c>
      <c r="T209" s="249"/>
      <c r="U209" s="215"/>
      <c r="V209" s="215"/>
      <c r="W209" s="215"/>
    </row>
    <row r="210" spans="1:23" ht="20.100000000000001" customHeight="1" x14ac:dyDescent="0.25">
      <c r="A210" s="30">
        <f>IF('Jeunes Plants'!A210&lt;&gt;"",'Jeunes Plants'!A210,"")</f>
        <v>25152</v>
      </c>
      <c r="B210" s="29" t="str">
        <f>IF('Jeunes Plants'!B210&lt;&gt;"",'Jeunes Plants'!B210,"")</f>
        <v>BEGONIA DRAGON WING</v>
      </c>
      <c r="C210" s="29" t="str">
        <f>IF('Jeunes Plants'!C210&lt;&gt;"",'Jeunes Plants'!C210,"")</f>
        <v>Rose feuille bronze</v>
      </c>
      <c r="D210" s="29" t="str">
        <f>IF('Jeunes Plants'!D210&lt;&gt;"",'Jeunes Plants'!D210,"")</f>
        <v>&gt;s06/2026</v>
      </c>
      <c r="E210" s="67" t="str">
        <f>IF('Jeunes Plants'!E210&lt;&gt;"",'Jeunes Plants'!E210,"")</f>
        <v>S</v>
      </c>
      <c r="F210" s="67" t="str">
        <f>IF('Jeunes Plants'!F210&lt;&gt;"",'Jeunes Plants'!F210,"")</f>
        <v>M 2 cm  X180</v>
      </c>
      <c r="G210" s="67">
        <f>IF('Jeunes Plants'!G210&lt;&gt;"",'Jeunes Plants'!G210,"")</f>
        <v>180</v>
      </c>
      <c r="H210" s="67">
        <f>IF('Jeunes Plants'!H210&lt;&gt;"",'Jeunes Plants'!H210,"")</f>
        <v>5</v>
      </c>
      <c r="I210" s="67" t="str">
        <f>IF('Jeunes Plants'!I210&lt;&gt;"",'Jeunes Plants'!I210,"")</f>
        <v>B</v>
      </c>
      <c r="J210" s="74" t="str">
        <f>IF('Jeunes Plants'!J210&lt;&gt;"",'Jeunes Plants'!J210,"")</f>
        <v/>
      </c>
      <c r="K210" s="29" t="str">
        <f>IF('Jeunes Plants'!K210&lt;&gt;"",'Jeunes Plants'!K210,"")</f>
        <v>DIV FL</v>
      </c>
      <c r="L210" s="29" t="str">
        <f>IF('Jeunes Plants'!L210&lt;&gt;"",'Jeunes Plants'!L210,"")</f>
        <v>S7</v>
      </c>
      <c r="M210" s="29" t="str">
        <f>IF('Jeunes Plants'!M210&lt;&gt;"",'Jeunes Plants'!M210,"")</f>
        <v/>
      </c>
      <c r="N210" s="29" t="str">
        <f>IF('Jeunes Plants'!N210&lt;&gt;"",'Jeunes Plants'!N210,"")</f>
        <v>M2</v>
      </c>
      <c r="O210" s="29" t="str">
        <f>IF('Jeunes Plants'!O210&lt;&gt;"",'Jeunes Plants'!O210,"")</f>
        <v>BEGONIA DRAGON WING Rose feuille bronze</v>
      </c>
      <c r="P210" s="55">
        <f>IF('Jeunes Plants'!P210&lt;&gt;"",'Jeunes Plants'!P210,"")</f>
        <v>210</v>
      </c>
      <c r="Q210" s="20">
        <f>IF('Jeunes Plants'!R210&lt;&gt;"",'Jeunes Plants'!R210,"")</f>
        <v>0</v>
      </c>
      <c r="R210" s="20">
        <f>IF('Jeunes Plants'!S210&lt;&gt;"",'Jeunes Plants'!S210,"")</f>
        <v>0</v>
      </c>
      <c r="S210" s="236">
        <f>IF('Jeunes Plants'!T210&lt;&gt;"",'Jeunes Plants'!T210,"")</f>
        <v>0</v>
      </c>
      <c r="T210" s="250"/>
      <c r="U210" s="216"/>
      <c r="V210" s="216"/>
      <c r="W210" s="216"/>
    </row>
    <row r="211" spans="1:23" ht="20.100000000000001" customHeight="1" x14ac:dyDescent="0.25">
      <c r="A211" s="189">
        <f>IF('Jeunes Plants'!A211&lt;&gt;"",'Jeunes Plants'!A211,"")</f>
        <v>25156</v>
      </c>
      <c r="B211" s="186" t="str">
        <f>IF('Jeunes Plants'!B211&lt;&gt;"",'Jeunes Plants'!B211,"")</f>
        <v>BEGONIA DRAGON WING</v>
      </c>
      <c r="C211" s="186" t="str">
        <f>IF('Jeunes Plants'!C211&lt;&gt;"",'Jeunes Plants'!C211,"")</f>
        <v>Rouge feuille bronze</v>
      </c>
      <c r="D211" s="186" t="str">
        <f>IF('Jeunes Plants'!D211&lt;&gt;"",'Jeunes Plants'!D211,"")</f>
        <v>&gt;s44/2025</v>
      </c>
      <c r="E211" s="190" t="str">
        <f>IF('Jeunes Plants'!E211&lt;&gt;"",'Jeunes Plants'!E211,"")</f>
        <v>S</v>
      </c>
      <c r="F211" s="190" t="str">
        <f>IF('Jeunes Plants'!F211&lt;&gt;"",'Jeunes Plants'!F211,"")</f>
        <v>M 2 cm  X60</v>
      </c>
      <c r="G211" s="191">
        <f>IF('Jeunes Plants'!G211&lt;&gt;"",'Jeunes Plants'!G211,"")</f>
        <v>30</v>
      </c>
      <c r="H211" s="190">
        <f>IF('Jeunes Plants'!H211&lt;&gt;"",'Jeunes Plants'!H211,"")</f>
        <v>5</v>
      </c>
      <c r="I211" s="190" t="str">
        <f>IF('Jeunes Plants'!I211&lt;&gt;"",'Jeunes Plants'!I211,"")</f>
        <v>B</v>
      </c>
      <c r="J211" s="192" t="str">
        <f>IF('Jeunes Plants'!J211&lt;&gt;"",'Jeunes Plants'!J211,"")</f>
        <v/>
      </c>
      <c r="K211" s="186" t="str">
        <f>IF('Jeunes Plants'!K211&lt;&gt;"",'Jeunes Plants'!K211,"")</f>
        <v>DIV FL</v>
      </c>
      <c r="L211" s="186" t="str">
        <f>IF('Jeunes Plants'!L211&lt;&gt;"",'Jeunes Plants'!L211,"")</f>
        <v>S7</v>
      </c>
      <c r="M211" s="186" t="str">
        <f>IF('Jeunes Plants'!M211&lt;&gt;"",'Jeunes Plants'!M211,"")</f>
        <v/>
      </c>
      <c r="N211" s="186" t="str">
        <f>IF('Jeunes Plants'!N211&lt;&gt;"",'Jeunes Plants'!N211,"")</f>
        <v>M2</v>
      </c>
      <c r="O211" s="186" t="str">
        <f>IF('Jeunes Plants'!O211&lt;&gt;"",'Jeunes Plants'!O211,"")</f>
        <v>BEGONIA DRAGON WING Rouge feuille bronze</v>
      </c>
      <c r="P211" s="193">
        <f>IF('Jeunes Plants'!P211&lt;&gt;"",'Jeunes Plants'!P211,"")</f>
        <v>211</v>
      </c>
      <c r="Q211" s="20">
        <f>IF('Jeunes Plants'!R211&lt;&gt;"",'Jeunes Plants'!R211,"")</f>
        <v>0</v>
      </c>
      <c r="R211" s="20">
        <f>IF('Jeunes Plants'!S211&lt;&gt;"",'Jeunes Plants'!S211,"")</f>
        <v>0</v>
      </c>
      <c r="S211" s="236">
        <f>IF('Jeunes Plants'!T211&lt;&gt;"",'Jeunes Plants'!T211,"")</f>
        <v>0</v>
      </c>
      <c r="T211" s="249"/>
      <c r="U211" s="215"/>
      <c r="V211" s="215"/>
      <c r="W211" s="215"/>
    </row>
    <row r="212" spans="1:23" ht="20.100000000000001" customHeight="1" x14ac:dyDescent="0.25">
      <c r="A212" s="30">
        <f>IF('Jeunes Plants'!A212&lt;&gt;"",'Jeunes Plants'!A212,"")</f>
        <v>25156</v>
      </c>
      <c r="B212" s="29" t="str">
        <f>IF('Jeunes Plants'!B212&lt;&gt;"",'Jeunes Plants'!B212,"")</f>
        <v>BEGONIA DRAGON WING</v>
      </c>
      <c r="C212" s="29" t="str">
        <f>IF('Jeunes Plants'!C212&lt;&gt;"",'Jeunes Plants'!C212,"")</f>
        <v>Rouge feuille bronze</v>
      </c>
      <c r="D212" s="29" t="str">
        <f>IF('Jeunes Plants'!D212&lt;&gt;"",'Jeunes Plants'!D212,"")</f>
        <v>&gt;s44/2025</v>
      </c>
      <c r="E212" s="67" t="str">
        <f>IF('Jeunes Plants'!E212&lt;&gt;"",'Jeunes Plants'!E212,"")</f>
        <v>S</v>
      </c>
      <c r="F212" s="67" t="str">
        <f>IF('Jeunes Plants'!F212&lt;&gt;"",'Jeunes Plants'!F212,"")</f>
        <v>M 2 cm  X180</v>
      </c>
      <c r="G212" s="67">
        <f>IF('Jeunes Plants'!G212&lt;&gt;"",'Jeunes Plants'!G212,"")</f>
        <v>180</v>
      </c>
      <c r="H212" s="67">
        <f>IF('Jeunes Plants'!H212&lt;&gt;"",'Jeunes Plants'!H212,"")</f>
        <v>5</v>
      </c>
      <c r="I212" s="67" t="str">
        <f>IF('Jeunes Plants'!I212&lt;&gt;"",'Jeunes Plants'!I212,"")</f>
        <v>B</v>
      </c>
      <c r="J212" s="74" t="str">
        <f>IF('Jeunes Plants'!J212&lt;&gt;"",'Jeunes Plants'!J212,"")</f>
        <v/>
      </c>
      <c r="K212" s="29" t="str">
        <f>IF('Jeunes Plants'!K212&lt;&gt;"",'Jeunes Plants'!K212,"")</f>
        <v>DIV FL</v>
      </c>
      <c r="L212" s="29" t="str">
        <f>IF('Jeunes Plants'!L212&lt;&gt;"",'Jeunes Plants'!L212,"")</f>
        <v>S7</v>
      </c>
      <c r="M212" s="29" t="str">
        <f>IF('Jeunes Plants'!M212&lt;&gt;"",'Jeunes Plants'!M212,"")</f>
        <v/>
      </c>
      <c r="N212" s="29" t="str">
        <f>IF('Jeunes Plants'!N212&lt;&gt;"",'Jeunes Plants'!N212,"")</f>
        <v>M2</v>
      </c>
      <c r="O212" s="29" t="str">
        <f>IF('Jeunes Plants'!O212&lt;&gt;"",'Jeunes Plants'!O212,"")</f>
        <v>BEGONIA DRAGON WING Rouge feuille bronze</v>
      </c>
      <c r="P212" s="55">
        <f>IF('Jeunes Plants'!P212&lt;&gt;"",'Jeunes Plants'!P212,"")</f>
        <v>212</v>
      </c>
      <c r="Q212" s="20">
        <f>IF('Jeunes Plants'!R212&lt;&gt;"",'Jeunes Plants'!R212,"")</f>
        <v>0</v>
      </c>
      <c r="R212" s="20">
        <f>IF('Jeunes Plants'!S212&lt;&gt;"",'Jeunes Plants'!S212,"")</f>
        <v>0</v>
      </c>
      <c r="S212" s="236">
        <f>IF('Jeunes Plants'!T212&lt;&gt;"",'Jeunes Plants'!T212,"")</f>
        <v>0</v>
      </c>
      <c r="T212" s="250"/>
      <c r="U212" s="216"/>
      <c r="V212" s="216"/>
      <c r="W212" s="216"/>
    </row>
    <row r="213" spans="1:23" ht="20.100000000000001" customHeight="1" x14ac:dyDescent="0.25">
      <c r="A213" s="125">
        <f>IF('Jeunes Plants'!A213&lt;&gt;"",'Jeunes Plants'!A213,"")</f>
        <v>13290</v>
      </c>
      <c r="B213" s="126" t="str">
        <f>IF('Jeunes Plants'!B213&lt;&gt;"",'Jeunes Plants'!B213,"")</f>
        <v>BIDENS VIGOUREUX</v>
      </c>
      <c r="C213" s="126" t="str">
        <f>IF('Jeunes Plants'!C213&lt;&gt;"",'Jeunes Plants'!C213,"")</f>
        <v>Beedance painted red</v>
      </c>
      <c r="D213" s="126" t="str">
        <f>IF('Jeunes Plants'!D213&lt;&gt;"",'Jeunes Plants'!D213,"")</f>
        <v/>
      </c>
      <c r="E213" s="127" t="str">
        <f>IF('Jeunes Plants'!E213&lt;&gt;"",'Jeunes Plants'!E213,"")</f>
        <v>B</v>
      </c>
      <c r="F213" s="127" t="str">
        <f>IF('Jeunes Plants'!F213&lt;&gt;"",'Jeunes Plants'!F213,"")</f>
        <v>M 3 cm  X60</v>
      </c>
      <c r="G213" s="128">
        <f>IF('Jeunes Plants'!G213&lt;&gt;"",'Jeunes Plants'!G213,"")</f>
        <v>30</v>
      </c>
      <c r="H213" s="127">
        <f>IF('Jeunes Plants'!H213&lt;&gt;"",'Jeunes Plants'!H213,"")</f>
        <v>6</v>
      </c>
      <c r="I213" s="127" t="str">
        <f>IF('Jeunes Plants'!I213&lt;&gt;"",'Jeunes Plants'!I213,"")</f>
        <v>C</v>
      </c>
      <c r="J213" s="129">
        <f>IF('Jeunes Plants'!J213&lt;&gt;"",'Jeunes Plants'!J213,"")</f>
        <v>6.3E-2</v>
      </c>
      <c r="K213" s="126" t="str">
        <f>IF('Jeunes Plants'!K213&lt;&gt;"",'Jeunes Plants'!K213,"")</f>
        <v>DIV FL</v>
      </c>
      <c r="L213" s="126" t="str">
        <f>IF('Jeunes Plants'!L213&lt;&gt;"",'Jeunes Plants'!L213,"")</f>
        <v>S7</v>
      </c>
      <c r="M213" s="126" t="str">
        <f>IF('Jeunes Plants'!M213&lt;&gt;"",'Jeunes Plants'!M213,"")</f>
        <v/>
      </c>
      <c r="N213" s="126" t="str">
        <f>IF('Jeunes Plants'!N213&lt;&gt;"",'Jeunes Plants'!N213,"")</f>
        <v>M3</v>
      </c>
      <c r="O213" s="126" t="str">
        <f>IF('Jeunes Plants'!O213&lt;&gt;"",'Jeunes Plants'!O213,"")</f>
        <v>BIDENS VIGOUREUX Beedance painted red</v>
      </c>
      <c r="P213" s="130">
        <f>IF('Jeunes Plants'!P213&lt;&gt;"",'Jeunes Plants'!P213,"")</f>
        <v>213</v>
      </c>
      <c r="Q213" s="20">
        <f>IF('Jeunes Plants'!R213&lt;&gt;"",'Jeunes Plants'!R213,"")</f>
        <v>0</v>
      </c>
      <c r="R213" s="20">
        <f>IF('Jeunes Plants'!S213&lt;&gt;"",'Jeunes Plants'!S213,"")</f>
        <v>0</v>
      </c>
      <c r="S213" s="236">
        <f>IF('Jeunes Plants'!T213&lt;&gt;"",'Jeunes Plants'!T213,"")</f>
        <v>0</v>
      </c>
      <c r="T213" s="242"/>
      <c r="U213" s="158"/>
      <c r="V213" s="158"/>
      <c r="W213" s="158"/>
    </row>
    <row r="214" spans="1:23" ht="20.100000000000001" customHeight="1" x14ac:dyDescent="0.25">
      <c r="A214" s="23">
        <f>IF('Jeunes Plants'!A214&lt;&gt;"",'Jeunes Plants'!A214,"")</f>
        <v>10905</v>
      </c>
      <c r="B214" s="24" t="str">
        <f>IF('Jeunes Plants'!B214&lt;&gt;"",'Jeunes Plants'!B214,"")</f>
        <v>BIDENS VIGOUREUX</v>
      </c>
      <c r="C214" s="24" t="str">
        <f>IF('Jeunes Plants'!C214&lt;&gt;"",'Jeunes Plants'!C214,"")</f>
        <v>Pirate s pearl</v>
      </c>
      <c r="D214" s="24" t="str">
        <f>IF('Jeunes Plants'!D214&lt;&gt;"",'Jeunes Plants'!D214,"")</f>
        <v/>
      </c>
      <c r="E214" s="66" t="str">
        <f>IF('Jeunes Plants'!E214&lt;&gt;"",'Jeunes Plants'!E214,"")</f>
        <v>B</v>
      </c>
      <c r="F214" s="66" t="str">
        <f>IF('Jeunes Plants'!F214&lt;&gt;"",'Jeunes Plants'!F214,"")</f>
        <v>M 3 cm  X60</v>
      </c>
      <c r="G214" s="64">
        <f>IF('Jeunes Plants'!G214&lt;&gt;"",'Jeunes Plants'!G214,"")</f>
        <v>30</v>
      </c>
      <c r="H214" s="66">
        <f>IF('Jeunes Plants'!H214&lt;&gt;"",'Jeunes Plants'!H214,"")</f>
        <v>6</v>
      </c>
      <c r="I214" s="66" t="str">
        <f>IF('Jeunes Plants'!I214&lt;&gt;"",'Jeunes Plants'!I214,"")</f>
        <v>C</v>
      </c>
      <c r="J214" s="72">
        <f>IF('Jeunes Plants'!J214&lt;&gt;"",'Jeunes Plants'!J214,"")</f>
        <v>0.04</v>
      </c>
      <c r="K214" s="24" t="str">
        <f>IF('Jeunes Plants'!K214&lt;&gt;"",'Jeunes Plants'!K214,"")</f>
        <v>DIV FL</v>
      </c>
      <c r="L214" s="24" t="str">
        <f>IF('Jeunes Plants'!L214&lt;&gt;"",'Jeunes Plants'!L214,"")</f>
        <v>S7</v>
      </c>
      <c r="M214" s="24" t="str">
        <f>IF('Jeunes Plants'!M214&lt;&gt;"",'Jeunes Plants'!M214,"")</f>
        <v/>
      </c>
      <c r="N214" s="24" t="str">
        <f>IF('Jeunes Plants'!N214&lt;&gt;"",'Jeunes Plants'!N214,"")</f>
        <v>M3</v>
      </c>
      <c r="O214" s="24" t="str">
        <f>IF('Jeunes Plants'!O214&lt;&gt;"",'Jeunes Plants'!O214,"")</f>
        <v>BIDENS VIGOUREUX Pirate s pearl</v>
      </c>
      <c r="P214" s="54">
        <f>IF('Jeunes Plants'!P214&lt;&gt;"",'Jeunes Plants'!P214,"")</f>
        <v>214</v>
      </c>
      <c r="Q214" s="20">
        <f>IF('Jeunes Plants'!R214&lt;&gt;"",'Jeunes Plants'!R214,"")</f>
        <v>0</v>
      </c>
      <c r="R214" s="20">
        <f>IF('Jeunes Plants'!S214&lt;&gt;"",'Jeunes Plants'!S214,"")</f>
        <v>0</v>
      </c>
      <c r="S214" s="236">
        <f>IF('Jeunes Plants'!T214&lt;&gt;"",'Jeunes Plants'!T214,"")</f>
        <v>0</v>
      </c>
      <c r="T214" s="241"/>
      <c r="U214" s="44"/>
      <c r="V214" s="44"/>
      <c r="W214" s="44"/>
    </row>
    <row r="215" spans="1:23" ht="20.100000000000001" customHeight="1" x14ac:dyDescent="0.25">
      <c r="A215" s="125">
        <f>IF('Jeunes Plants'!A215&lt;&gt;"",'Jeunes Plants'!A215,"")</f>
        <v>25750</v>
      </c>
      <c r="B215" s="126" t="str">
        <f>IF('Jeunes Plants'!B215&lt;&gt;"",'Jeunes Plants'!B215,"")</f>
        <v>BIDENS COMPACT</v>
      </c>
      <c r="C215" s="126" t="str">
        <f>IF('Jeunes Plants'!C215&lt;&gt;"",'Jeunes Plants'!C215,"")</f>
        <v>Blazing Flames</v>
      </c>
      <c r="D215" s="126" t="str">
        <f>IF('Jeunes Plants'!D215&lt;&gt;"",'Jeunes Plants'!D215,"")</f>
        <v/>
      </c>
      <c r="E215" s="127" t="str">
        <f>IF('Jeunes Plants'!E215&lt;&gt;"",'Jeunes Plants'!E215,"")</f>
        <v>B</v>
      </c>
      <c r="F215" s="127" t="str">
        <f>IF('Jeunes Plants'!F215&lt;&gt;"",'Jeunes Plants'!F215,"")</f>
        <v>M 3 cm  X60</v>
      </c>
      <c r="G215" s="128">
        <f>IF('Jeunes Plants'!G215&lt;&gt;"",'Jeunes Plants'!G215,"")</f>
        <v>30</v>
      </c>
      <c r="H215" s="127">
        <f>IF('Jeunes Plants'!H215&lt;&gt;"",'Jeunes Plants'!H215,"")</f>
        <v>6</v>
      </c>
      <c r="I215" s="127" t="str">
        <f>IF('Jeunes Plants'!I215&lt;&gt;"",'Jeunes Plants'!I215,"")</f>
        <v>C</v>
      </c>
      <c r="J215" s="129">
        <f>IF('Jeunes Plants'!J215&lt;&gt;"",'Jeunes Plants'!J215,"")</f>
        <v>0.06</v>
      </c>
      <c r="K215" s="126" t="str">
        <f>IF('Jeunes Plants'!K215&lt;&gt;"",'Jeunes Plants'!K215,"")</f>
        <v>DIV FL</v>
      </c>
      <c r="L215" s="126" t="str">
        <f>IF('Jeunes Plants'!L215&lt;&gt;"",'Jeunes Plants'!L215,"")</f>
        <v>S7</v>
      </c>
      <c r="M215" s="126" t="str">
        <f>IF('Jeunes Plants'!M215&lt;&gt;"",'Jeunes Plants'!M215,"")</f>
        <v>NEW</v>
      </c>
      <c r="N215" s="126" t="str">
        <f>IF('Jeunes Plants'!N215&lt;&gt;"",'Jeunes Plants'!N215,"")</f>
        <v>M3</v>
      </c>
      <c r="O215" s="126" t="str">
        <f>IF('Jeunes Plants'!O215&lt;&gt;"",'Jeunes Plants'!O215,"")</f>
        <v>BIDENS COMPACT Blazing Flames</v>
      </c>
      <c r="P215" s="130">
        <f>IF('Jeunes Plants'!P215&lt;&gt;"",'Jeunes Plants'!P215,"")</f>
        <v>215</v>
      </c>
      <c r="Q215" s="20">
        <f>IF('Jeunes Plants'!R215&lt;&gt;"",'Jeunes Plants'!R215,"")</f>
        <v>0</v>
      </c>
      <c r="R215" s="20">
        <f>IF('Jeunes Plants'!S215&lt;&gt;"",'Jeunes Plants'!S215,"")</f>
        <v>0</v>
      </c>
      <c r="S215" s="236">
        <f>IF('Jeunes Plants'!T215&lt;&gt;"",'Jeunes Plants'!T215,"")</f>
        <v>0</v>
      </c>
      <c r="T215" s="242"/>
      <c r="U215" s="158"/>
      <c r="V215" s="158"/>
      <c r="W215" s="158"/>
    </row>
    <row r="216" spans="1:23" ht="20.100000000000001" customHeight="1" x14ac:dyDescent="0.25">
      <c r="A216" s="23">
        <f>IF('Jeunes Plants'!A216&lt;&gt;"",'Jeunes Plants'!A216,"")</f>
        <v>24874</v>
      </c>
      <c r="B216" s="24" t="str">
        <f>IF('Jeunes Plants'!B216&lt;&gt;"",'Jeunes Plants'!B216,"")</f>
        <v>BIDENS COMPACT</v>
      </c>
      <c r="C216" s="24" t="str">
        <f>IF('Jeunes Plants'!C216&lt;&gt;"",'Jeunes Plants'!C216,"")</f>
        <v>Blazing Ring of Fire</v>
      </c>
      <c r="D216" s="24" t="str">
        <f>IF('Jeunes Plants'!D216&lt;&gt;"",'Jeunes Plants'!D216,"")</f>
        <v/>
      </c>
      <c r="E216" s="66" t="str">
        <f>IF('Jeunes Plants'!E216&lt;&gt;"",'Jeunes Plants'!E216,"")</f>
        <v>B</v>
      </c>
      <c r="F216" s="66" t="str">
        <f>IF('Jeunes Plants'!F216&lt;&gt;"",'Jeunes Plants'!F216,"")</f>
        <v>M 3 cm  X60</v>
      </c>
      <c r="G216" s="64">
        <f>IF('Jeunes Plants'!G216&lt;&gt;"",'Jeunes Plants'!G216,"")</f>
        <v>30</v>
      </c>
      <c r="H216" s="64">
        <f>IF('Jeunes Plants'!H216&lt;&gt;"",'Jeunes Plants'!H216,"")</f>
        <v>6</v>
      </c>
      <c r="I216" s="66" t="str">
        <f>IF('Jeunes Plants'!I216&lt;&gt;"",'Jeunes Plants'!I216,"")</f>
        <v>C</v>
      </c>
      <c r="J216" s="64">
        <f>IF('Jeunes Plants'!J216&lt;&gt;"",'Jeunes Plants'!J216,"")</f>
        <v>0.06</v>
      </c>
      <c r="K216" s="24" t="str">
        <f>IF('Jeunes Plants'!K216&lt;&gt;"",'Jeunes Plants'!K216,"")</f>
        <v>DIV FL</v>
      </c>
      <c r="L216" s="24" t="str">
        <f>IF('Jeunes Plants'!L216&lt;&gt;"",'Jeunes Plants'!L216,"")</f>
        <v>S7</v>
      </c>
      <c r="M216" s="24" t="str">
        <f>IF('Jeunes Plants'!M216&lt;&gt;"",'Jeunes Plants'!M216,"")</f>
        <v/>
      </c>
      <c r="N216" s="24" t="str">
        <f>IF('Jeunes Plants'!N216&lt;&gt;"",'Jeunes Plants'!N216,"")</f>
        <v>M3</v>
      </c>
      <c r="O216" s="24" t="str">
        <f>IF('Jeunes Plants'!O216&lt;&gt;"",'Jeunes Plants'!O216,"")</f>
        <v>BIDENS COMPACT Blazing Ring of Fire</v>
      </c>
      <c r="P216" s="54">
        <f>IF('Jeunes Plants'!P216&lt;&gt;"",'Jeunes Plants'!P216,"")</f>
        <v>216</v>
      </c>
      <c r="Q216" s="20">
        <f>IF('Jeunes Plants'!R216&lt;&gt;"",'Jeunes Plants'!R216,"")</f>
        <v>0</v>
      </c>
      <c r="R216" s="20">
        <f>IF('Jeunes Plants'!S216&lt;&gt;"",'Jeunes Plants'!S216,"")</f>
        <v>0</v>
      </c>
      <c r="S216" s="236">
        <f>IF('Jeunes Plants'!T216&lt;&gt;"",'Jeunes Plants'!T216,"")</f>
        <v>0</v>
      </c>
      <c r="T216" s="241"/>
      <c r="U216" s="44"/>
      <c r="V216" s="44"/>
      <c r="W216" s="44"/>
    </row>
    <row r="217" spans="1:23" ht="20.100000000000001" customHeight="1" x14ac:dyDescent="0.25">
      <c r="A217" s="125">
        <f>IF('Jeunes Plants'!A217&lt;&gt;"",'Jeunes Plants'!A217,"")</f>
        <v>24875</v>
      </c>
      <c r="B217" s="126" t="str">
        <f>IF('Jeunes Plants'!B217&lt;&gt;"",'Jeunes Plants'!B217,"")</f>
        <v>BIDENS COMPACT</v>
      </c>
      <c r="C217" s="126" t="str">
        <f>IF('Jeunes Plants'!C217&lt;&gt;"",'Jeunes Plants'!C217,"")</f>
        <v>Blazing Star</v>
      </c>
      <c r="D217" s="126" t="str">
        <f>IF('Jeunes Plants'!D217&lt;&gt;"",'Jeunes Plants'!D217,"")</f>
        <v/>
      </c>
      <c r="E217" s="127" t="str">
        <f>IF('Jeunes Plants'!E217&lt;&gt;"",'Jeunes Plants'!E217,"")</f>
        <v>B</v>
      </c>
      <c r="F217" s="127" t="str">
        <f>IF('Jeunes Plants'!F217&lt;&gt;"",'Jeunes Plants'!F217,"")</f>
        <v>M 3 cm  X60</v>
      </c>
      <c r="G217" s="128">
        <f>IF('Jeunes Plants'!G217&lt;&gt;"",'Jeunes Plants'!G217,"")</f>
        <v>30</v>
      </c>
      <c r="H217" s="127">
        <f>IF('Jeunes Plants'!H217&lt;&gt;"",'Jeunes Plants'!H217,"")</f>
        <v>6</v>
      </c>
      <c r="I217" s="127" t="str">
        <f>IF('Jeunes Plants'!I217&lt;&gt;"",'Jeunes Plants'!I217,"")</f>
        <v>C</v>
      </c>
      <c r="J217" s="129">
        <f>IF('Jeunes Plants'!J217&lt;&gt;"",'Jeunes Plants'!J217,"")</f>
        <v>0.06</v>
      </c>
      <c r="K217" s="126" t="str">
        <f>IF('Jeunes Plants'!K217&lt;&gt;"",'Jeunes Plants'!K217,"")</f>
        <v>DIV FL</v>
      </c>
      <c r="L217" s="126" t="str">
        <f>IF('Jeunes Plants'!L217&lt;&gt;"",'Jeunes Plants'!L217,"")</f>
        <v>S7</v>
      </c>
      <c r="M217" s="126" t="str">
        <f>IF('Jeunes Plants'!M217&lt;&gt;"",'Jeunes Plants'!M217,"")</f>
        <v/>
      </c>
      <c r="N217" s="126" t="str">
        <f>IF('Jeunes Plants'!N217&lt;&gt;"",'Jeunes Plants'!N217,"")</f>
        <v>M3</v>
      </c>
      <c r="O217" s="126" t="str">
        <f>IF('Jeunes Plants'!O217&lt;&gt;"",'Jeunes Plants'!O217,"")</f>
        <v>BIDENS COMPACT Blazing Star</v>
      </c>
      <c r="P217" s="130">
        <f>IF('Jeunes Plants'!P217&lt;&gt;"",'Jeunes Plants'!P217,"")</f>
        <v>217</v>
      </c>
      <c r="Q217" s="20">
        <f>IF('Jeunes Plants'!R217&lt;&gt;"",'Jeunes Plants'!R217,"")</f>
        <v>0</v>
      </c>
      <c r="R217" s="20">
        <f>IF('Jeunes Plants'!S217&lt;&gt;"",'Jeunes Plants'!S217,"")</f>
        <v>0</v>
      </c>
      <c r="S217" s="236">
        <f>IF('Jeunes Plants'!T217&lt;&gt;"",'Jeunes Plants'!T217,"")</f>
        <v>0</v>
      </c>
      <c r="T217" s="242"/>
      <c r="U217" s="158"/>
      <c r="V217" s="158"/>
      <c r="W217" s="158"/>
    </row>
    <row r="218" spans="1:23" ht="20.100000000000001" customHeight="1" x14ac:dyDescent="0.25">
      <c r="A218" s="23">
        <f>IF('Jeunes Plants'!A218&lt;&gt;"",'Jeunes Plants'!A218,"")</f>
        <v>13672</v>
      </c>
      <c r="B218" s="24" t="str">
        <f>IF('Jeunes Plants'!B218&lt;&gt;"",'Jeunes Plants'!B218,"")</f>
        <v>BIDENS COMPACT</v>
      </c>
      <c r="C218" s="24" t="str">
        <f>IF('Jeunes Plants'!C218&lt;&gt;"",'Jeunes Plants'!C218,"")</f>
        <v xml:space="preserve">Golden Empire </v>
      </c>
      <c r="D218" s="24" t="str">
        <f>IF('Jeunes Plants'!D218&lt;&gt;"",'Jeunes Plants'!D218,"")</f>
        <v/>
      </c>
      <c r="E218" s="66" t="str">
        <f>IF('Jeunes Plants'!E218&lt;&gt;"",'Jeunes Plants'!E218,"")</f>
        <v>B</v>
      </c>
      <c r="F218" s="66" t="str">
        <f>IF('Jeunes Plants'!F218&lt;&gt;"",'Jeunes Plants'!F218,"")</f>
        <v>M 3 cm  X60</v>
      </c>
      <c r="G218" s="64">
        <f>IF('Jeunes Plants'!G218&lt;&gt;"",'Jeunes Plants'!G218,"")</f>
        <v>30</v>
      </c>
      <c r="H218" s="66">
        <f>IF('Jeunes Plants'!H218&lt;&gt;"",'Jeunes Plants'!H218,"")</f>
        <v>6</v>
      </c>
      <c r="I218" s="66" t="str">
        <f>IF('Jeunes Plants'!I218&lt;&gt;"",'Jeunes Plants'!I218,"")</f>
        <v>C</v>
      </c>
      <c r="J218" s="72">
        <f>IF('Jeunes Plants'!J218&lt;&gt;"",'Jeunes Plants'!J218,"")</f>
        <v>0.06</v>
      </c>
      <c r="K218" s="24" t="str">
        <f>IF('Jeunes Plants'!K218&lt;&gt;"",'Jeunes Plants'!K218,"")</f>
        <v>DIV FL</v>
      </c>
      <c r="L218" s="24" t="str">
        <f>IF('Jeunes Plants'!L218&lt;&gt;"",'Jeunes Plants'!L218,"")</f>
        <v>S7</v>
      </c>
      <c r="M218" s="24" t="str">
        <f>IF('Jeunes Plants'!M218&lt;&gt;"",'Jeunes Plants'!M218,"")</f>
        <v/>
      </c>
      <c r="N218" s="24" t="str">
        <f>IF('Jeunes Plants'!N218&lt;&gt;"",'Jeunes Plants'!N218,"")</f>
        <v>M3</v>
      </c>
      <c r="O218" s="24" t="str">
        <f>IF('Jeunes Plants'!O218&lt;&gt;"",'Jeunes Plants'!O218,"")</f>
        <v xml:space="preserve">BIDENS COMPACT Golden Empire </v>
      </c>
      <c r="P218" s="54">
        <f>IF('Jeunes Plants'!P218&lt;&gt;"",'Jeunes Plants'!P218,"")</f>
        <v>218</v>
      </c>
      <c r="Q218" s="20">
        <f>IF('Jeunes Plants'!R218&lt;&gt;"",'Jeunes Plants'!R218,"")</f>
        <v>0</v>
      </c>
      <c r="R218" s="20">
        <f>IF('Jeunes Plants'!S218&lt;&gt;"",'Jeunes Plants'!S218,"")</f>
        <v>0</v>
      </c>
      <c r="S218" s="236">
        <f>IF('Jeunes Plants'!T218&lt;&gt;"",'Jeunes Plants'!T218,"")</f>
        <v>0</v>
      </c>
      <c r="T218" s="241"/>
      <c r="U218" s="44"/>
      <c r="V218" s="44"/>
      <c r="W218" s="44"/>
    </row>
    <row r="219" spans="1:23" ht="20.100000000000001" customHeight="1" x14ac:dyDescent="0.25">
      <c r="A219" s="125">
        <f>IF('Jeunes Plants'!A219&lt;&gt;"",'Jeunes Plants'!A219,"")</f>
        <v>22881</v>
      </c>
      <c r="B219" s="126" t="str">
        <f>IF('Jeunes Plants'!B219&lt;&gt;"",'Jeunes Plants'!B219,"")</f>
        <v>BIDENS COMPACT</v>
      </c>
      <c r="C219" s="126" t="str">
        <f>IF('Jeunes Plants'!C219&lt;&gt;"",'Jeunes Plants'!C219,"")</f>
        <v>Mega charm</v>
      </c>
      <c r="D219" s="126" t="str">
        <f>IF('Jeunes Plants'!D219&lt;&gt;"",'Jeunes Plants'!D219,"")</f>
        <v/>
      </c>
      <c r="E219" s="127" t="str">
        <f>IF('Jeunes Plants'!E219&lt;&gt;"",'Jeunes Plants'!E219,"")</f>
        <v>B</v>
      </c>
      <c r="F219" s="127" t="str">
        <f>IF('Jeunes Plants'!F219&lt;&gt;"",'Jeunes Plants'!F219,"")</f>
        <v>M 3 cm  X60</v>
      </c>
      <c r="G219" s="128">
        <f>IF('Jeunes Plants'!G219&lt;&gt;"",'Jeunes Plants'!G219,"")</f>
        <v>30</v>
      </c>
      <c r="H219" s="127">
        <f>IF('Jeunes Plants'!H219&lt;&gt;"",'Jeunes Plants'!H219,"")</f>
        <v>6</v>
      </c>
      <c r="I219" s="127" t="str">
        <f>IF('Jeunes Plants'!I219&lt;&gt;"",'Jeunes Plants'!I219,"")</f>
        <v>C</v>
      </c>
      <c r="J219" s="129">
        <f>IF('Jeunes Plants'!J219&lt;&gt;"",'Jeunes Plants'!J219,"")</f>
        <v>4.4999999999999998E-2</v>
      </c>
      <c r="K219" s="126" t="str">
        <f>IF('Jeunes Plants'!K219&lt;&gt;"",'Jeunes Plants'!K219,"")</f>
        <v>DIV FL</v>
      </c>
      <c r="L219" s="126" t="str">
        <f>IF('Jeunes Plants'!L219&lt;&gt;"",'Jeunes Plants'!L219,"")</f>
        <v>S7</v>
      </c>
      <c r="M219" s="126" t="str">
        <f>IF('Jeunes Plants'!M219&lt;&gt;"",'Jeunes Plants'!M219,"")</f>
        <v/>
      </c>
      <c r="N219" s="126" t="str">
        <f>IF('Jeunes Plants'!N219&lt;&gt;"",'Jeunes Plants'!N219,"")</f>
        <v>M3</v>
      </c>
      <c r="O219" s="126" t="str">
        <f>IF('Jeunes Plants'!O219&lt;&gt;"",'Jeunes Plants'!O219,"")</f>
        <v>BIDENS COMPACT Mega charm</v>
      </c>
      <c r="P219" s="130">
        <f>IF('Jeunes Plants'!P219&lt;&gt;"",'Jeunes Plants'!P219,"")</f>
        <v>219</v>
      </c>
      <c r="Q219" s="20">
        <f>IF('Jeunes Plants'!R219&lt;&gt;"",'Jeunes Plants'!R219,"")</f>
        <v>0</v>
      </c>
      <c r="R219" s="20">
        <f>IF('Jeunes Plants'!S219&lt;&gt;"",'Jeunes Plants'!S219,"")</f>
        <v>0</v>
      </c>
      <c r="S219" s="236">
        <f>IF('Jeunes Plants'!T219&lt;&gt;"",'Jeunes Plants'!T219,"")</f>
        <v>0</v>
      </c>
      <c r="T219" s="242"/>
      <c r="U219" s="158"/>
      <c r="V219" s="158"/>
      <c r="W219" s="158"/>
    </row>
    <row r="220" spans="1:23" ht="20.100000000000001" customHeight="1" x14ac:dyDescent="0.25">
      <c r="A220" s="23">
        <f>IF('Jeunes Plants'!A220&lt;&gt;"",'Jeunes Plants'!A220,"")</f>
        <v>14399</v>
      </c>
      <c r="B220" s="24" t="str">
        <f>IF('Jeunes Plants'!B220&lt;&gt;"",'Jeunes Plants'!B220,"")</f>
        <v>BIDENS COMPACT</v>
      </c>
      <c r="C220" s="24" t="str">
        <f>IF('Jeunes Plants'!C220&lt;&gt;"",'Jeunes Plants'!C220,"")</f>
        <v>Stop Light</v>
      </c>
      <c r="D220" s="24" t="str">
        <f>IF('Jeunes Plants'!D220&lt;&gt;"",'Jeunes Plants'!D220,"")</f>
        <v/>
      </c>
      <c r="E220" s="66" t="str">
        <f>IF('Jeunes Plants'!E220&lt;&gt;"",'Jeunes Plants'!E220,"")</f>
        <v>B</v>
      </c>
      <c r="F220" s="66" t="str">
        <f>IF('Jeunes Plants'!F220&lt;&gt;"",'Jeunes Plants'!F220,"")</f>
        <v>M 3 cm  X60</v>
      </c>
      <c r="G220" s="64">
        <f>IF('Jeunes Plants'!G220&lt;&gt;"",'Jeunes Plants'!G220,"")</f>
        <v>30</v>
      </c>
      <c r="H220" s="66">
        <f>IF('Jeunes Plants'!H220&lt;&gt;"",'Jeunes Plants'!H220,"")</f>
        <v>6</v>
      </c>
      <c r="I220" s="66" t="str">
        <f>IF('Jeunes Plants'!I220&lt;&gt;"",'Jeunes Plants'!I220,"")</f>
        <v>C</v>
      </c>
      <c r="J220" s="72">
        <f>IF('Jeunes Plants'!J220&lt;&gt;"",'Jeunes Plants'!J220,"")</f>
        <v>0.04</v>
      </c>
      <c r="K220" s="24" t="str">
        <f>IF('Jeunes Plants'!K220&lt;&gt;"",'Jeunes Plants'!K220,"")</f>
        <v>DIV FL</v>
      </c>
      <c r="L220" s="24" t="str">
        <f>IF('Jeunes Plants'!L220&lt;&gt;"",'Jeunes Plants'!L220,"")</f>
        <v>S7</v>
      </c>
      <c r="M220" s="24" t="str">
        <f>IF('Jeunes Plants'!M220&lt;&gt;"",'Jeunes Plants'!M220,"")</f>
        <v/>
      </c>
      <c r="N220" s="24" t="str">
        <f>IF('Jeunes Plants'!N220&lt;&gt;"",'Jeunes Plants'!N220,"")</f>
        <v>M3</v>
      </c>
      <c r="O220" s="24" t="str">
        <f>IF('Jeunes Plants'!O220&lt;&gt;"",'Jeunes Plants'!O220,"")</f>
        <v>BIDENS COMPACT Stop Light</v>
      </c>
      <c r="P220" s="54">
        <f>IF('Jeunes Plants'!P220&lt;&gt;"",'Jeunes Plants'!P220,"")</f>
        <v>220</v>
      </c>
      <c r="Q220" s="20">
        <f>IF('Jeunes Plants'!R220&lt;&gt;"",'Jeunes Plants'!R220,"")</f>
        <v>0</v>
      </c>
      <c r="R220" s="20">
        <f>IF('Jeunes Plants'!S220&lt;&gt;"",'Jeunes Plants'!S220,"")</f>
        <v>0</v>
      </c>
      <c r="S220" s="236">
        <f>IF('Jeunes Plants'!T220&lt;&gt;"",'Jeunes Plants'!T220,"")</f>
        <v>0</v>
      </c>
      <c r="T220" s="241"/>
      <c r="U220" s="44"/>
      <c r="V220" s="44"/>
      <c r="W220" s="44"/>
    </row>
    <row r="221" spans="1:23" ht="20.100000000000001" customHeight="1" x14ac:dyDescent="0.25">
      <c r="A221" s="125">
        <f>IF('Jeunes Plants'!A221&lt;&gt;"",'Jeunes Plants'!A221,"")</f>
        <v>15065</v>
      </c>
      <c r="B221" s="126" t="str">
        <f>IF('Jeunes Plants'!B221&lt;&gt;"",'Jeunes Plants'!B221,"")</f>
        <v>BIDENS COMPACT</v>
      </c>
      <c r="C221" s="126" t="str">
        <f>IF('Jeunes Plants'!C221&lt;&gt;"",'Jeunes Plants'!C221,"")</f>
        <v>White Delight</v>
      </c>
      <c r="D221" s="126" t="str">
        <f>IF('Jeunes Plants'!D221&lt;&gt;"",'Jeunes Plants'!D221,"")</f>
        <v/>
      </c>
      <c r="E221" s="127" t="str">
        <f>IF('Jeunes Plants'!E221&lt;&gt;"",'Jeunes Plants'!E221,"")</f>
        <v>B</v>
      </c>
      <c r="F221" s="127" t="str">
        <f>IF('Jeunes Plants'!F221&lt;&gt;"",'Jeunes Plants'!F221,"")</f>
        <v>M 3 cm  X60</v>
      </c>
      <c r="G221" s="128">
        <f>IF('Jeunes Plants'!G221&lt;&gt;"",'Jeunes Plants'!G221,"")</f>
        <v>30</v>
      </c>
      <c r="H221" s="127">
        <f>IF('Jeunes Plants'!H221&lt;&gt;"",'Jeunes Plants'!H221,"")</f>
        <v>6</v>
      </c>
      <c r="I221" s="127" t="str">
        <f>IF('Jeunes Plants'!I221&lt;&gt;"",'Jeunes Plants'!I221,"")</f>
        <v>C</v>
      </c>
      <c r="J221" s="129">
        <f>IF('Jeunes Plants'!J221&lt;&gt;"",'Jeunes Plants'!J221,"")</f>
        <v>0.06</v>
      </c>
      <c r="K221" s="126" t="str">
        <f>IF('Jeunes Plants'!K221&lt;&gt;"",'Jeunes Plants'!K221,"")</f>
        <v>DIV FL</v>
      </c>
      <c r="L221" s="126" t="str">
        <f>IF('Jeunes Plants'!L221&lt;&gt;"",'Jeunes Plants'!L221,"")</f>
        <v>S7</v>
      </c>
      <c r="M221" s="126" t="str">
        <f>IF('Jeunes Plants'!M221&lt;&gt;"",'Jeunes Plants'!M221,"")</f>
        <v/>
      </c>
      <c r="N221" s="126" t="str">
        <f>IF('Jeunes Plants'!N221&lt;&gt;"",'Jeunes Plants'!N221,"")</f>
        <v>M3</v>
      </c>
      <c r="O221" s="126" t="str">
        <f>IF('Jeunes Plants'!O221&lt;&gt;"",'Jeunes Plants'!O221,"")</f>
        <v>BIDENS COMPACT White Delight</v>
      </c>
      <c r="P221" s="130">
        <f>IF('Jeunes Plants'!P221&lt;&gt;"",'Jeunes Plants'!P221,"")</f>
        <v>221</v>
      </c>
      <c r="Q221" s="20">
        <f>IF('Jeunes Plants'!R221&lt;&gt;"",'Jeunes Plants'!R221,"")</f>
        <v>0</v>
      </c>
      <c r="R221" s="20">
        <f>IF('Jeunes Plants'!S221&lt;&gt;"",'Jeunes Plants'!S221,"")</f>
        <v>0</v>
      </c>
      <c r="S221" s="236">
        <f>IF('Jeunes Plants'!T221&lt;&gt;"",'Jeunes Plants'!T221,"")</f>
        <v>0</v>
      </c>
      <c r="T221" s="242"/>
      <c r="U221" s="158"/>
      <c r="V221" s="158"/>
      <c r="W221" s="158"/>
    </row>
    <row r="222" spans="1:23" ht="20.100000000000001" customHeight="1" x14ac:dyDescent="0.25">
      <c r="A222" s="23">
        <f>IF('Jeunes Plants'!A222&lt;&gt;"",'Jeunes Plants'!A222,"")</f>
        <v>10883</v>
      </c>
      <c r="B222" s="24" t="str">
        <f>IF('Jeunes Plants'!B222&lt;&gt;"",'Jeunes Plants'!B222,"")</f>
        <v>BIDENS COMPACT</v>
      </c>
      <c r="C222" s="24" t="str">
        <f>IF('Jeunes Plants'!C222&lt;&gt;"",'Jeunes Plants'!C222,"")</f>
        <v>Yellow Charm</v>
      </c>
      <c r="D222" s="24" t="str">
        <f>IF('Jeunes Plants'!D222&lt;&gt;"",'Jeunes Plants'!D222,"")</f>
        <v/>
      </c>
      <c r="E222" s="66" t="str">
        <f>IF('Jeunes Plants'!E222&lt;&gt;"",'Jeunes Plants'!E222,"")</f>
        <v>B</v>
      </c>
      <c r="F222" s="66" t="str">
        <f>IF('Jeunes Plants'!F222&lt;&gt;"",'Jeunes Plants'!F222,"")</f>
        <v>M 3 cm  X60</v>
      </c>
      <c r="G222" s="64">
        <f>IF('Jeunes Plants'!G222&lt;&gt;"",'Jeunes Plants'!G222,"")</f>
        <v>30</v>
      </c>
      <c r="H222" s="66">
        <f>IF('Jeunes Plants'!H222&lt;&gt;"",'Jeunes Plants'!H222,"")</f>
        <v>6</v>
      </c>
      <c r="I222" s="66" t="str">
        <f>IF('Jeunes Plants'!I222&lt;&gt;"",'Jeunes Plants'!I222,"")</f>
        <v>C</v>
      </c>
      <c r="J222" s="72">
        <f>IF('Jeunes Plants'!J222&lt;&gt;"",'Jeunes Plants'!J222,"")</f>
        <v>4.4999999999999998E-2</v>
      </c>
      <c r="K222" s="24" t="str">
        <f>IF('Jeunes Plants'!K222&lt;&gt;"",'Jeunes Plants'!K222,"")</f>
        <v>DIV FL</v>
      </c>
      <c r="L222" s="24" t="str">
        <f>IF('Jeunes Plants'!L222&lt;&gt;"",'Jeunes Plants'!L222,"")</f>
        <v>S7</v>
      </c>
      <c r="M222" s="24" t="str">
        <f>IF('Jeunes Plants'!M222&lt;&gt;"",'Jeunes Plants'!M222,"")</f>
        <v/>
      </c>
      <c r="N222" s="24" t="str">
        <f>IF('Jeunes Plants'!N222&lt;&gt;"",'Jeunes Plants'!N222,"")</f>
        <v>M3</v>
      </c>
      <c r="O222" s="24" t="str">
        <f>IF('Jeunes Plants'!O222&lt;&gt;"",'Jeunes Plants'!O222,"")</f>
        <v>BIDENS COMPACT Yellow Charm</v>
      </c>
      <c r="P222" s="54">
        <f>IF('Jeunes Plants'!P222&lt;&gt;"",'Jeunes Plants'!P222,"")</f>
        <v>222</v>
      </c>
      <c r="Q222" s="20">
        <f>IF('Jeunes Plants'!R222&lt;&gt;"",'Jeunes Plants'!R222,"")</f>
        <v>0</v>
      </c>
      <c r="R222" s="20">
        <f>IF('Jeunes Plants'!S222&lt;&gt;"",'Jeunes Plants'!S222,"")</f>
        <v>0</v>
      </c>
      <c r="S222" s="236">
        <f>IF('Jeunes Plants'!T222&lt;&gt;"",'Jeunes Plants'!T222,"")</f>
        <v>0</v>
      </c>
      <c r="T222" s="241"/>
      <c r="U222" s="44"/>
      <c r="V222" s="44"/>
      <c r="W222" s="44"/>
    </row>
    <row r="223" spans="1:23" ht="20.100000000000001" customHeight="1" x14ac:dyDescent="0.25">
      <c r="A223" s="125">
        <f>IF('Jeunes Plants'!A223&lt;&gt;"",'Jeunes Plants'!A223,"")</f>
        <v>25751</v>
      </c>
      <c r="B223" s="126" t="str">
        <f>IF('Jeunes Plants'!B223&lt;&gt;"",'Jeunes Plants'!B223,"")</f>
        <v>BIDENS COMPACT</v>
      </c>
      <c r="C223" s="126" t="str">
        <f>IF('Jeunes Plants'!C223&lt;&gt;"",'Jeunes Plants'!C223,"")</f>
        <v>Yellow Splash Improved</v>
      </c>
      <c r="D223" s="126" t="str">
        <f>IF('Jeunes Plants'!D223&lt;&gt;"",'Jeunes Plants'!D223,"")</f>
        <v/>
      </c>
      <c r="E223" s="127" t="str">
        <f>IF('Jeunes Plants'!E223&lt;&gt;"",'Jeunes Plants'!E223,"")</f>
        <v>B</v>
      </c>
      <c r="F223" s="127" t="str">
        <f>IF('Jeunes Plants'!F223&lt;&gt;"",'Jeunes Plants'!F223,"")</f>
        <v>M 3 cm  X60</v>
      </c>
      <c r="G223" s="128">
        <f>IF('Jeunes Plants'!G223&lt;&gt;"",'Jeunes Plants'!G223,"")</f>
        <v>30</v>
      </c>
      <c r="H223" s="127">
        <f>IF('Jeunes Plants'!H223&lt;&gt;"",'Jeunes Plants'!H223,"")</f>
        <v>6</v>
      </c>
      <c r="I223" s="127" t="str">
        <f>IF('Jeunes Plants'!I223&lt;&gt;"",'Jeunes Plants'!I223,"")</f>
        <v>C</v>
      </c>
      <c r="J223" s="129">
        <f>IF('Jeunes Plants'!J223&lt;&gt;"",'Jeunes Plants'!J223,"")</f>
        <v>0.06</v>
      </c>
      <c r="K223" s="126" t="str">
        <f>IF('Jeunes Plants'!K223&lt;&gt;"",'Jeunes Plants'!K223,"")</f>
        <v>DIV FL</v>
      </c>
      <c r="L223" s="126" t="str">
        <f>IF('Jeunes Plants'!L223&lt;&gt;"",'Jeunes Plants'!L223,"")</f>
        <v>S7</v>
      </c>
      <c r="M223" s="126" t="str">
        <f>IF('Jeunes Plants'!M223&lt;&gt;"",'Jeunes Plants'!M223,"")</f>
        <v/>
      </c>
      <c r="N223" s="126" t="str">
        <f>IF('Jeunes Plants'!N223&lt;&gt;"",'Jeunes Plants'!N223,"")</f>
        <v>M3</v>
      </c>
      <c r="O223" s="126" t="str">
        <f>IF('Jeunes Plants'!O223&lt;&gt;"",'Jeunes Plants'!O223,"")</f>
        <v>BIDENS COMPACT Yellow Splash Improved</v>
      </c>
      <c r="P223" s="130">
        <f>IF('Jeunes Plants'!P223&lt;&gt;"",'Jeunes Plants'!P223,"")</f>
        <v>223</v>
      </c>
      <c r="Q223" s="20">
        <f>IF('Jeunes Plants'!R223&lt;&gt;"",'Jeunes Plants'!R223,"")</f>
        <v>0</v>
      </c>
      <c r="R223" s="20">
        <f>IF('Jeunes Plants'!S223&lt;&gt;"",'Jeunes Plants'!S223,"")</f>
        <v>0</v>
      </c>
      <c r="S223" s="236">
        <f>IF('Jeunes Plants'!T223&lt;&gt;"",'Jeunes Plants'!T223,"")</f>
        <v>0</v>
      </c>
      <c r="T223" s="242"/>
      <c r="U223" s="158"/>
      <c r="V223" s="158"/>
      <c r="W223" s="158"/>
    </row>
    <row r="224" spans="1:23" ht="20.100000000000001" customHeight="1" x14ac:dyDescent="0.25">
      <c r="A224" s="23">
        <f>IF('Jeunes Plants'!A224&lt;&gt;"",'Jeunes Plants'!A224,"")</f>
        <v>26759</v>
      </c>
      <c r="B224" s="24" t="str">
        <f>IF('Jeunes Plants'!B224&lt;&gt;"",'Jeunes Plants'!B224,"")</f>
        <v>BRACHYCOME</v>
      </c>
      <c r="C224" s="24" t="str">
        <f>IF('Jeunes Plants'!C224&lt;&gt;"",'Jeunes Plants'!C224,"")</f>
        <v>Fresco Candy</v>
      </c>
      <c r="D224" s="24" t="str">
        <f>IF('Jeunes Plants'!D224&lt;&gt;"",'Jeunes Plants'!D224,"")</f>
        <v/>
      </c>
      <c r="E224" s="66" t="str">
        <f>IF('Jeunes Plants'!E224&lt;&gt;"",'Jeunes Plants'!E224,"")</f>
        <v>B</v>
      </c>
      <c r="F224" s="66" t="str">
        <f>IF('Jeunes Plants'!F224&lt;&gt;"",'Jeunes Plants'!F224,"")</f>
        <v>M 3 cm  X60</v>
      </c>
      <c r="G224" s="64">
        <f>IF('Jeunes Plants'!G224&lt;&gt;"",'Jeunes Plants'!G224,"")</f>
        <v>30</v>
      </c>
      <c r="H224" s="66">
        <f>IF('Jeunes Plants'!H224&lt;&gt;"",'Jeunes Plants'!H224,"")</f>
        <v>7</v>
      </c>
      <c r="I224" s="66" t="str">
        <f>IF('Jeunes Plants'!I224&lt;&gt;"",'Jeunes Plants'!I224,"")</f>
        <v>B</v>
      </c>
      <c r="J224" s="72">
        <f>IF('Jeunes Plants'!J224&lt;&gt;"",'Jeunes Plants'!J224,"")</f>
        <v>4.4999999999999998E-2</v>
      </c>
      <c r="K224" s="24" t="str">
        <f>IF('Jeunes Plants'!K224&lt;&gt;"",'Jeunes Plants'!K224,"")</f>
        <v>DIV FL</v>
      </c>
      <c r="L224" s="24" t="str">
        <f>IF('Jeunes Plants'!L224&lt;&gt;"",'Jeunes Plants'!L224,"")</f>
        <v>S7</v>
      </c>
      <c r="M224" s="24" t="str">
        <f>IF('Jeunes Plants'!M224&lt;&gt;"",'Jeunes Plants'!M224,"")</f>
        <v>NEW</v>
      </c>
      <c r="N224" s="24" t="str">
        <f>IF('Jeunes Plants'!N224&lt;&gt;"",'Jeunes Plants'!N224,"")</f>
        <v>M3</v>
      </c>
      <c r="O224" s="24" t="str">
        <f>IF('Jeunes Plants'!O224&lt;&gt;"",'Jeunes Plants'!O224,"")</f>
        <v>BRACHYCOME Fresco Candy</v>
      </c>
      <c r="P224" s="54">
        <f>IF('Jeunes Plants'!P224&lt;&gt;"",'Jeunes Plants'!P224,"")</f>
        <v>224</v>
      </c>
      <c r="Q224" s="20">
        <f>IF('Jeunes Plants'!R224&lt;&gt;"",'Jeunes Plants'!R224,"")</f>
        <v>0</v>
      </c>
      <c r="R224" s="20">
        <f>IF('Jeunes Plants'!S224&lt;&gt;"",'Jeunes Plants'!S224,"")</f>
        <v>0</v>
      </c>
      <c r="S224" s="236">
        <f>IF('Jeunes Plants'!T224&lt;&gt;"",'Jeunes Plants'!T224,"")</f>
        <v>0</v>
      </c>
      <c r="T224" s="241"/>
      <c r="U224" s="44"/>
      <c r="V224" s="44"/>
      <c r="W224" s="44"/>
    </row>
    <row r="225" spans="1:23" ht="20.100000000000001" customHeight="1" x14ac:dyDescent="0.25">
      <c r="A225" s="125">
        <f>IF('Jeunes Plants'!A225&lt;&gt;"",'Jeunes Plants'!A225,"")</f>
        <v>23759</v>
      </c>
      <c r="B225" s="126" t="str">
        <f>IF('Jeunes Plants'!B225&lt;&gt;"",'Jeunes Plants'!B225,"")</f>
        <v>BRACHYCOME</v>
      </c>
      <c r="C225" s="126" t="str">
        <f>IF('Jeunes Plants'!C225&lt;&gt;"",'Jeunes Plants'!C225,"")</f>
        <v>Fresco Purple</v>
      </c>
      <c r="D225" s="126" t="str">
        <f>IF('Jeunes Plants'!D225&lt;&gt;"",'Jeunes Plants'!D225,"")</f>
        <v/>
      </c>
      <c r="E225" s="127" t="str">
        <f>IF('Jeunes Plants'!E225&lt;&gt;"",'Jeunes Plants'!E225,"")</f>
        <v>B</v>
      </c>
      <c r="F225" s="127" t="str">
        <f>IF('Jeunes Plants'!F225&lt;&gt;"",'Jeunes Plants'!F225,"")</f>
        <v>M 3 cm  X60</v>
      </c>
      <c r="G225" s="128">
        <f>IF('Jeunes Plants'!G225&lt;&gt;"",'Jeunes Plants'!G225,"")</f>
        <v>30</v>
      </c>
      <c r="H225" s="127">
        <f>IF('Jeunes Plants'!H225&lt;&gt;"",'Jeunes Plants'!H225,"")</f>
        <v>7</v>
      </c>
      <c r="I225" s="127" t="str">
        <f>IF('Jeunes Plants'!I225&lt;&gt;"",'Jeunes Plants'!I225,"")</f>
        <v>B</v>
      </c>
      <c r="J225" s="129">
        <f>IF('Jeunes Plants'!J225&lt;&gt;"",'Jeunes Plants'!J225,"")</f>
        <v>4.4999999999999998E-2</v>
      </c>
      <c r="K225" s="126" t="str">
        <f>IF('Jeunes Plants'!K225&lt;&gt;"",'Jeunes Plants'!K225,"")</f>
        <v>DIV FL</v>
      </c>
      <c r="L225" s="126" t="str">
        <f>IF('Jeunes Plants'!L225&lt;&gt;"",'Jeunes Plants'!L225,"")</f>
        <v>S7</v>
      </c>
      <c r="M225" s="126" t="str">
        <f>IF('Jeunes Plants'!M225&lt;&gt;"",'Jeunes Plants'!M225,"")</f>
        <v/>
      </c>
      <c r="N225" s="126" t="str">
        <f>IF('Jeunes Plants'!N225&lt;&gt;"",'Jeunes Plants'!N225,"")</f>
        <v>M3</v>
      </c>
      <c r="O225" s="126" t="str">
        <f>IF('Jeunes Plants'!O225&lt;&gt;"",'Jeunes Plants'!O225,"")</f>
        <v>BRACHYCOME Fresco Purple</v>
      </c>
      <c r="P225" s="130">
        <f>IF('Jeunes Plants'!P225&lt;&gt;"",'Jeunes Plants'!P225,"")</f>
        <v>225</v>
      </c>
      <c r="Q225" s="20">
        <f>IF('Jeunes Plants'!R225&lt;&gt;"",'Jeunes Plants'!R225,"")</f>
        <v>0</v>
      </c>
      <c r="R225" s="20">
        <f>IF('Jeunes Plants'!S225&lt;&gt;"",'Jeunes Plants'!S225,"")</f>
        <v>0</v>
      </c>
      <c r="S225" s="236">
        <f>IF('Jeunes Plants'!T225&lt;&gt;"",'Jeunes Plants'!T225,"")</f>
        <v>0</v>
      </c>
      <c r="T225" s="242"/>
      <c r="U225" s="158"/>
      <c r="V225" s="158"/>
      <c r="W225" s="158"/>
    </row>
    <row r="226" spans="1:23" ht="20.100000000000001" customHeight="1" x14ac:dyDescent="0.25">
      <c r="A226" s="151" t="str">
        <f>IF('Jeunes Plants'!A226&lt;&gt;"",'Jeunes Plants'!A226,"")</f>
        <v/>
      </c>
      <c r="B226" s="152" t="str">
        <f>IF('Jeunes Plants'!B226&lt;&gt;"",'Jeunes Plants'!B226,"")</f>
        <v>C</v>
      </c>
      <c r="C226" s="153" t="str">
        <f>IF('Jeunes Plants'!C226&lt;&gt;"",'Jeunes Plants'!C226,"")</f>
        <v/>
      </c>
      <c r="D226" s="153" t="str">
        <f>IF('Jeunes Plants'!D226&lt;&gt;"",'Jeunes Plants'!D226,"")</f>
        <v/>
      </c>
      <c r="E226" s="154" t="str">
        <f>IF('Jeunes Plants'!E226&lt;&gt;"",'Jeunes Plants'!E226,"")</f>
        <v/>
      </c>
      <c r="F226" s="154" t="str">
        <f>IF('Jeunes Plants'!F226&lt;&gt;"",'Jeunes Plants'!F226,"")</f>
        <v/>
      </c>
      <c r="G226" s="154" t="str">
        <f>IF('Jeunes Plants'!G226&lt;&gt;"",'Jeunes Plants'!G226,"")</f>
        <v/>
      </c>
      <c r="H226" s="154" t="str">
        <f>IF('Jeunes Plants'!H226&lt;&gt;"",'Jeunes Plants'!H226,"")</f>
        <v/>
      </c>
      <c r="I226" s="154" t="str">
        <f>IF('Jeunes Plants'!I226&lt;&gt;"",'Jeunes Plants'!I226,"")</f>
        <v/>
      </c>
      <c r="J226" s="155" t="str">
        <f>IF('Jeunes Plants'!J226&lt;&gt;"",'Jeunes Plants'!J226,"")</f>
        <v/>
      </c>
      <c r="K226" s="153" t="str">
        <f>IF('Jeunes Plants'!K226&lt;&gt;"",'Jeunes Plants'!K226,"")</f>
        <v/>
      </c>
      <c r="L226" s="153" t="str">
        <f>IF('Jeunes Plants'!L226&lt;&gt;"",'Jeunes Plants'!L226,"")</f>
        <v>L</v>
      </c>
      <c r="M226" s="153" t="str">
        <f>IF('Jeunes Plants'!M226&lt;&gt;"",'Jeunes Plants'!M226,"")</f>
        <v/>
      </c>
      <c r="N226" s="153" t="str">
        <f>IF('Jeunes Plants'!N226&lt;&gt;"",'Jeunes Plants'!N226,"")</f>
        <v/>
      </c>
      <c r="O226" s="153" t="str">
        <f>IF('Jeunes Plants'!O226&lt;&gt;"",'Jeunes Plants'!O226,"")</f>
        <v xml:space="preserve">C </v>
      </c>
      <c r="P226" s="156">
        <f>IF('Jeunes Plants'!P226&lt;&gt;"",'Jeunes Plants'!P226,"")</f>
        <v>226</v>
      </c>
      <c r="Q226" s="20" t="str">
        <f>IF('Jeunes Plants'!R226&lt;&gt;"",'Jeunes Plants'!R226,"")</f>
        <v/>
      </c>
      <c r="R226" s="20" t="str">
        <f>IF('Jeunes Plants'!S226&lt;&gt;"",'Jeunes Plants'!S226,"")</f>
        <v/>
      </c>
      <c r="S226" s="236" t="str">
        <f>IF('Jeunes Plants'!T226&lt;&gt;"",'Jeunes Plants'!T226,"")</f>
        <v/>
      </c>
      <c r="T226" s="248"/>
      <c r="U226" s="164"/>
      <c r="V226" s="164"/>
      <c r="W226" s="164"/>
    </row>
    <row r="227" spans="1:23" ht="20.100000000000001" customHeight="1" x14ac:dyDescent="0.25">
      <c r="A227" s="25">
        <f>IF('Jeunes Plants'!A227&lt;&gt;"",'Jeunes Plants'!A227,"")</f>
        <v>22885</v>
      </c>
      <c r="B227" s="24" t="str">
        <f>IF('Jeunes Plants'!B227&lt;&gt;"",'Jeunes Plants'!B227,"")</f>
        <v>CALIBRACHOA COLIBRI</v>
      </c>
      <c r="C227" s="24" t="str">
        <f>IF('Jeunes Plants'!C227&lt;&gt;"",'Jeunes Plants'!C227,"")</f>
        <v xml:space="preserve">Bright Red </v>
      </c>
      <c r="D227" s="24" t="str">
        <f>IF('Jeunes Plants'!D227&lt;&gt;"",'Jeunes Plants'!D227,"")</f>
        <v>&gt;s46/2025</v>
      </c>
      <c r="E227" s="66" t="str">
        <f>IF('Jeunes Plants'!E227&lt;&gt;"",'Jeunes Plants'!E227,"")</f>
        <v>B</v>
      </c>
      <c r="F227" s="66" t="str">
        <f>IF('Jeunes Plants'!F227&lt;&gt;"",'Jeunes Plants'!F227,"")</f>
        <v>M 3 cm  X60</v>
      </c>
      <c r="G227" s="64">
        <f>IF('Jeunes Plants'!G227&lt;&gt;"",'Jeunes Plants'!G227,"")</f>
        <v>30</v>
      </c>
      <c r="H227" s="66">
        <f>IF('Jeunes Plants'!H227&lt;&gt;"",'Jeunes Plants'!H227,"")</f>
        <v>6</v>
      </c>
      <c r="I227" s="66" t="str">
        <f>IF('Jeunes Plants'!I227&lt;&gt;"",'Jeunes Plants'!I227,"")</f>
        <v>A</v>
      </c>
      <c r="J227" s="72">
        <f>IF('Jeunes Plants'!J227&lt;&gt;"",'Jeunes Plants'!J227,"")</f>
        <v>4.4999999999999998E-2</v>
      </c>
      <c r="K227" s="24" t="str">
        <f>IF('Jeunes Plants'!K227&lt;&gt;"",'Jeunes Plants'!K227,"")</f>
        <v>DIV FL</v>
      </c>
      <c r="L227" s="24" t="str">
        <f>IF('Jeunes Plants'!L227&lt;&gt;"",'Jeunes Plants'!L227,"")</f>
        <v>S7</v>
      </c>
      <c r="M227" s="24" t="str">
        <f>IF('Jeunes Plants'!M227&lt;&gt;"",'Jeunes Plants'!M227,"")</f>
        <v/>
      </c>
      <c r="N227" s="24" t="str">
        <f>IF('Jeunes Plants'!N227&lt;&gt;"",'Jeunes Plants'!N227,"")</f>
        <v>M3</v>
      </c>
      <c r="O227" s="24" t="str">
        <f>IF('Jeunes Plants'!O227&lt;&gt;"",'Jeunes Plants'!O227,"")</f>
        <v xml:space="preserve">CALIBRACHOA COLIBRI Bright Red </v>
      </c>
      <c r="P227" s="54">
        <f>IF('Jeunes Plants'!P227&lt;&gt;"",'Jeunes Plants'!P227,"")</f>
        <v>227</v>
      </c>
      <c r="Q227" s="20">
        <f>IF('Jeunes Plants'!R227&lt;&gt;"",'Jeunes Plants'!R227,"")</f>
        <v>0</v>
      </c>
      <c r="R227" s="20">
        <f>IF('Jeunes Plants'!S227&lt;&gt;"",'Jeunes Plants'!S227,"")</f>
        <v>0</v>
      </c>
      <c r="S227" s="236">
        <f>IF('Jeunes Plants'!T227&lt;&gt;"",'Jeunes Plants'!T227,"")</f>
        <v>0</v>
      </c>
      <c r="T227" s="241"/>
      <c r="U227" s="44"/>
      <c r="V227" s="44"/>
      <c r="W227" s="44"/>
    </row>
    <row r="228" spans="1:23" ht="20.100000000000001" customHeight="1" x14ac:dyDescent="0.25">
      <c r="A228" s="165">
        <f>IF('Jeunes Plants'!A228&lt;&gt;"",'Jeunes Plants'!A228,"")</f>
        <v>23274</v>
      </c>
      <c r="B228" s="126" t="str">
        <f>IF('Jeunes Plants'!B228&lt;&gt;"",'Jeunes Plants'!B228,"")</f>
        <v>CALIBRACHOA COLIBRI</v>
      </c>
      <c r="C228" s="126" t="str">
        <f>IF('Jeunes Plants'!C228&lt;&gt;"",'Jeunes Plants'!C228,"")</f>
        <v xml:space="preserve">Exotic Red Bling </v>
      </c>
      <c r="D228" s="126" t="str">
        <f>IF('Jeunes Plants'!D228&lt;&gt;"",'Jeunes Plants'!D228,"")</f>
        <v>&gt;s46/2025</v>
      </c>
      <c r="E228" s="127" t="str">
        <f>IF('Jeunes Plants'!E228&lt;&gt;"",'Jeunes Plants'!E228,"")</f>
        <v>B</v>
      </c>
      <c r="F228" s="127" t="str">
        <f>IF('Jeunes Plants'!F228&lt;&gt;"",'Jeunes Plants'!F228,"")</f>
        <v>M 3 cm  X60</v>
      </c>
      <c r="G228" s="128">
        <f>IF('Jeunes Plants'!G228&lt;&gt;"",'Jeunes Plants'!G228,"")</f>
        <v>30</v>
      </c>
      <c r="H228" s="127">
        <f>IF('Jeunes Plants'!H228&lt;&gt;"",'Jeunes Plants'!H228,"")</f>
        <v>6</v>
      </c>
      <c r="I228" s="127" t="str">
        <f>IF('Jeunes Plants'!I228&lt;&gt;"",'Jeunes Plants'!I228,"")</f>
        <v>A</v>
      </c>
      <c r="J228" s="129">
        <f>IF('Jeunes Plants'!J228&lt;&gt;"",'Jeunes Plants'!J228,"")</f>
        <v>0.06</v>
      </c>
      <c r="K228" s="126" t="str">
        <f>IF('Jeunes Plants'!K228&lt;&gt;"",'Jeunes Plants'!K228,"")</f>
        <v>DIV FL</v>
      </c>
      <c r="L228" s="126" t="str">
        <f>IF('Jeunes Plants'!L228&lt;&gt;"",'Jeunes Plants'!L228,"")</f>
        <v>S7</v>
      </c>
      <c r="M228" s="126" t="str">
        <f>IF('Jeunes Plants'!M228&lt;&gt;"",'Jeunes Plants'!M228,"")</f>
        <v/>
      </c>
      <c r="N228" s="126" t="str">
        <f>IF('Jeunes Plants'!N228&lt;&gt;"",'Jeunes Plants'!N228,"")</f>
        <v>M3</v>
      </c>
      <c r="O228" s="126" t="str">
        <f>IF('Jeunes Plants'!O228&lt;&gt;"",'Jeunes Plants'!O228,"")</f>
        <v xml:space="preserve">CALIBRACHOA COLIBRI Exotic Red Bling </v>
      </c>
      <c r="P228" s="130">
        <f>IF('Jeunes Plants'!P228&lt;&gt;"",'Jeunes Plants'!P228,"")</f>
        <v>228</v>
      </c>
      <c r="Q228" s="20">
        <f>IF('Jeunes Plants'!R228&lt;&gt;"",'Jeunes Plants'!R228,"")</f>
        <v>0</v>
      </c>
      <c r="R228" s="20">
        <f>IF('Jeunes Plants'!S228&lt;&gt;"",'Jeunes Plants'!S228,"")</f>
        <v>0</v>
      </c>
      <c r="S228" s="236">
        <f>IF('Jeunes Plants'!T228&lt;&gt;"",'Jeunes Plants'!T228,"")</f>
        <v>0</v>
      </c>
      <c r="T228" s="242"/>
      <c r="U228" s="158"/>
      <c r="V228" s="158"/>
      <c r="W228" s="158"/>
    </row>
    <row r="229" spans="1:23" ht="20.100000000000001" customHeight="1" x14ac:dyDescent="0.25">
      <c r="A229" s="25">
        <f>IF('Jeunes Plants'!A229&lt;&gt;"",'Jeunes Plants'!A229,"")</f>
        <v>22886</v>
      </c>
      <c r="B229" s="24" t="str">
        <f>IF('Jeunes Plants'!B229&lt;&gt;"",'Jeunes Plants'!B229,"")</f>
        <v>CALIBRACHOA COLIBRI</v>
      </c>
      <c r="C229" s="24" t="str">
        <f>IF('Jeunes Plants'!C229&lt;&gt;"",'Jeunes Plants'!C229,"")</f>
        <v xml:space="preserve">Fuchsia </v>
      </c>
      <c r="D229" s="24" t="str">
        <f>IF('Jeunes Plants'!D229&lt;&gt;"",'Jeunes Plants'!D229,"")</f>
        <v>&gt;s46/2025</v>
      </c>
      <c r="E229" s="66" t="str">
        <f>IF('Jeunes Plants'!E229&lt;&gt;"",'Jeunes Plants'!E229,"")</f>
        <v>B</v>
      </c>
      <c r="F229" s="66" t="str">
        <f>IF('Jeunes Plants'!F229&lt;&gt;"",'Jeunes Plants'!F229,"")</f>
        <v>M 3 cm  X60</v>
      </c>
      <c r="G229" s="64">
        <f>IF('Jeunes Plants'!G229&lt;&gt;"",'Jeunes Plants'!G229,"")</f>
        <v>30</v>
      </c>
      <c r="H229" s="66">
        <f>IF('Jeunes Plants'!H229&lt;&gt;"",'Jeunes Plants'!H229,"")</f>
        <v>6</v>
      </c>
      <c r="I229" s="66" t="str">
        <f>IF('Jeunes Plants'!I229&lt;&gt;"",'Jeunes Plants'!I229,"")</f>
        <v>A</v>
      </c>
      <c r="J229" s="72">
        <f>IF('Jeunes Plants'!J229&lt;&gt;"",'Jeunes Plants'!J229,"")</f>
        <v>4.4999999999999998E-2</v>
      </c>
      <c r="K229" s="24" t="str">
        <f>IF('Jeunes Plants'!K229&lt;&gt;"",'Jeunes Plants'!K229,"")</f>
        <v>DIV FL</v>
      </c>
      <c r="L229" s="24" t="str">
        <f>IF('Jeunes Plants'!L229&lt;&gt;"",'Jeunes Plants'!L229,"")</f>
        <v>S7</v>
      </c>
      <c r="M229" s="24" t="str">
        <f>IF('Jeunes Plants'!M229&lt;&gt;"",'Jeunes Plants'!M229,"")</f>
        <v/>
      </c>
      <c r="N229" s="24" t="str">
        <f>IF('Jeunes Plants'!N229&lt;&gt;"",'Jeunes Plants'!N229,"")</f>
        <v>M3</v>
      </c>
      <c r="O229" s="24" t="str">
        <f>IF('Jeunes Plants'!O229&lt;&gt;"",'Jeunes Plants'!O229,"")</f>
        <v xml:space="preserve">CALIBRACHOA COLIBRI Fuchsia </v>
      </c>
      <c r="P229" s="54">
        <f>IF('Jeunes Plants'!P229&lt;&gt;"",'Jeunes Plants'!P229,"")</f>
        <v>229</v>
      </c>
      <c r="Q229" s="20">
        <f>IF('Jeunes Plants'!R229&lt;&gt;"",'Jeunes Plants'!R229,"")</f>
        <v>0</v>
      </c>
      <c r="R229" s="20">
        <f>IF('Jeunes Plants'!S229&lt;&gt;"",'Jeunes Plants'!S229,"")</f>
        <v>0</v>
      </c>
      <c r="S229" s="236">
        <f>IF('Jeunes Plants'!T229&lt;&gt;"",'Jeunes Plants'!T229,"")</f>
        <v>0</v>
      </c>
      <c r="T229" s="246"/>
      <c r="U229" s="124"/>
      <c r="V229" s="124"/>
      <c r="W229" s="124"/>
    </row>
    <row r="230" spans="1:23" ht="20.100000000000001" customHeight="1" x14ac:dyDescent="0.25">
      <c r="A230" s="165">
        <f>IF('Jeunes Plants'!A230&lt;&gt;"",'Jeunes Plants'!A230,"")</f>
        <v>22888</v>
      </c>
      <c r="B230" s="126" t="str">
        <f>IF('Jeunes Plants'!B230&lt;&gt;"",'Jeunes Plants'!B230,"")</f>
        <v>CALIBRACHOA COLIBRI</v>
      </c>
      <c r="C230" s="126" t="str">
        <f>IF('Jeunes Plants'!C230&lt;&gt;"",'Jeunes Plants'!C230,"")</f>
        <v xml:space="preserve">Malibu Pink </v>
      </c>
      <c r="D230" s="126" t="str">
        <f>IF('Jeunes Plants'!D230&lt;&gt;"",'Jeunes Plants'!D230,"")</f>
        <v>&gt;s46/2025</v>
      </c>
      <c r="E230" s="127" t="str">
        <f>IF('Jeunes Plants'!E230&lt;&gt;"",'Jeunes Plants'!E230,"")</f>
        <v>B</v>
      </c>
      <c r="F230" s="127" t="str">
        <f>IF('Jeunes Plants'!F230&lt;&gt;"",'Jeunes Plants'!F230,"")</f>
        <v>M 3 cm  X60</v>
      </c>
      <c r="G230" s="128">
        <f>IF('Jeunes Plants'!G230&lt;&gt;"",'Jeunes Plants'!G230,"")</f>
        <v>30</v>
      </c>
      <c r="H230" s="127">
        <f>IF('Jeunes Plants'!H230&lt;&gt;"",'Jeunes Plants'!H230,"")</f>
        <v>6</v>
      </c>
      <c r="I230" s="127" t="str">
        <f>IF('Jeunes Plants'!I230&lt;&gt;"",'Jeunes Plants'!I230,"")</f>
        <v>A</v>
      </c>
      <c r="J230" s="129">
        <f>IF('Jeunes Plants'!J230&lt;&gt;"",'Jeunes Plants'!J230,"")</f>
        <v>4.4999999999999998E-2</v>
      </c>
      <c r="K230" s="126" t="str">
        <f>IF('Jeunes Plants'!K230&lt;&gt;"",'Jeunes Plants'!K230,"")</f>
        <v>DIV FL</v>
      </c>
      <c r="L230" s="126" t="str">
        <f>IF('Jeunes Plants'!L230&lt;&gt;"",'Jeunes Plants'!L230,"")</f>
        <v>S7</v>
      </c>
      <c r="M230" s="126" t="str">
        <f>IF('Jeunes Plants'!M230&lt;&gt;"",'Jeunes Plants'!M230,"")</f>
        <v/>
      </c>
      <c r="N230" s="126" t="str">
        <f>IF('Jeunes Plants'!N230&lt;&gt;"",'Jeunes Plants'!N230,"")</f>
        <v>M3</v>
      </c>
      <c r="O230" s="126" t="str">
        <f>IF('Jeunes Plants'!O230&lt;&gt;"",'Jeunes Plants'!O230,"")</f>
        <v xml:space="preserve">CALIBRACHOA COLIBRI Malibu Pink </v>
      </c>
      <c r="P230" s="130">
        <f>IF('Jeunes Plants'!P230&lt;&gt;"",'Jeunes Plants'!P230,"")</f>
        <v>230</v>
      </c>
      <c r="Q230" s="20">
        <f>IF('Jeunes Plants'!R230&lt;&gt;"",'Jeunes Plants'!R230,"")</f>
        <v>0</v>
      </c>
      <c r="R230" s="20">
        <f>IF('Jeunes Plants'!S230&lt;&gt;"",'Jeunes Plants'!S230,"")</f>
        <v>0</v>
      </c>
      <c r="S230" s="236">
        <f>IF('Jeunes Plants'!T230&lt;&gt;"",'Jeunes Plants'!T230,"")</f>
        <v>0</v>
      </c>
      <c r="T230" s="245"/>
      <c r="U230" s="214"/>
      <c r="V230" s="214"/>
      <c r="W230" s="214"/>
    </row>
    <row r="231" spans="1:23" ht="20.100000000000001" customHeight="1" x14ac:dyDescent="0.25">
      <c r="A231" s="25">
        <f>IF('Jeunes Plants'!A231&lt;&gt;"",'Jeunes Plants'!A231,"")</f>
        <v>25044</v>
      </c>
      <c r="B231" s="24" t="str">
        <f>IF('Jeunes Plants'!B231&lt;&gt;"",'Jeunes Plants'!B231,"")</f>
        <v>CALIBRACHOA COLIBRI</v>
      </c>
      <c r="C231" s="24" t="str">
        <f>IF('Jeunes Plants'!C231&lt;&gt;"",'Jeunes Plants'!C231,"")</f>
        <v xml:space="preserve">Tangerine </v>
      </c>
      <c r="D231" s="24" t="str">
        <f>IF('Jeunes Plants'!D231&lt;&gt;"",'Jeunes Plants'!D231,"")</f>
        <v>&gt;s46/2025</v>
      </c>
      <c r="E231" s="66" t="str">
        <f>IF('Jeunes Plants'!E231&lt;&gt;"",'Jeunes Plants'!E231,"")</f>
        <v>B</v>
      </c>
      <c r="F231" s="66" t="str">
        <f>IF('Jeunes Plants'!F231&lt;&gt;"",'Jeunes Plants'!F231,"")</f>
        <v>M 3 cm  X60</v>
      </c>
      <c r="G231" s="64">
        <f>IF('Jeunes Plants'!G231&lt;&gt;"",'Jeunes Plants'!G231,"")</f>
        <v>30</v>
      </c>
      <c r="H231" s="66">
        <f>IF('Jeunes Plants'!H231&lt;&gt;"",'Jeunes Plants'!H231,"")</f>
        <v>6</v>
      </c>
      <c r="I231" s="66" t="str">
        <f>IF('Jeunes Plants'!I231&lt;&gt;"",'Jeunes Plants'!I231,"")</f>
        <v>A</v>
      </c>
      <c r="J231" s="72">
        <f>IF('Jeunes Plants'!J231&lt;&gt;"",'Jeunes Plants'!J231,"")</f>
        <v>4.4999999999999998E-2</v>
      </c>
      <c r="K231" s="24" t="str">
        <f>IF('Jeunes Plants'!K231&lt;&gt;"",'Jeunes Plants'!K231,"")</f>
        <v>DIV FL</v>
      </c>
      <c r="L231" s="24" t="str">
        <f>IF('Jeunes Plants'!L231&lt;&gt;"",'Jeunes Plants'!L231,"")</f>
        <v>S7</v>
      </c>
      <c r="M231" s="24" t="str">
        <f>IF('Jeunes Plants'!M231&lt;&gt;"",'Jeunes Plants'!M231,"")</f>
        <v/>
      </c>
      <c r="N231" s="24" t="str">
        <f>IF('Jeunes Plants'!N231&lt;&gt;"",'Jeunes Plants'!N231,"")</f>
        <v>M3</v>
      </c>
      <c r="O231" s="24" t="str">
        <f>IF('Jeunes Plants'!O231&lt;&gt;"",'Jeunes Plants'!O231,"")</f>
        <v xml:space="preserve">CALIBRACHOA COLIBRI Tangerine </v>
      </c>
      <c r="P231" s="54">
        <f>IF('Jeunes Plants'!P231&lt;&gt;"",'Jeunes Plants'!P231,"")</f>
        <v>231</v>
      </c>
      <c r="Q231" s="20">
        <f>IF('Jeunes Plants'!R231&lt;&gt;"",'Jeunes Plants'!R231,"")</f>
        <v>0</v>
      </c>
      <c r="R231" s="20">
        <f>IF('Jeunes Plants'!S231&lt;&gt;"",'Jeunes Plants'!S231,"")</f>
        <v>0</v>
      </c>
      <c r="S231" s="236">
        <f>IF('Jeunes Plants'!T231&lt;&gt;"",'Jeunes Plants'!T231,"")</f>
        <v>0</v>
      </c>
      <c r="T231" s="246"/>
      <c r="U231" s="124"/>
      <c r="V231" s="124"/>
      <c r="W231" s="124"/>
    </row>
    <row r="232" spans="1:23" ht="20.100000000000001" customHeight="1" x14ac:dyDescent="0.25">
      <c r="A232" s="165">
        <f>IF('Jeunes Plants'!A232&lt;&gt;"",'Jeunes Plants'!A232,"")</f>
        <v>22891</v>
      </c>
      <c r="B232" s="126" t="str">
        <f>IF('Jeunes Plants'!B232&lt;&gt;"",'Jeunes Plants'!B232,"")</f>
        <v>CALIBRACHOA COLIBRI</v>
      </c>
      <c r="C232" s="126" t="str">
        <f>IF('Jeunes Plants'!C232&lt;&gt;"",'Jeunes Plants'!C232,"")</f>
        <v xml:space="preserve">Pink Bling </v>
      </c>
      <c r="D232" s="126" t="str">
        <f>IF('Jeunes Plants'!D232&lt;&gt;"",'Jeunes Plants'!D232,"")</f>
        <v>&gt;s46/2025</v>
      </c>
      <c r="E232" s="127" t="str">
        <f>IF('Jeunes Plants'!E232&lt;&gt;"",'Jeunes Plants'!E232,"")</f>
        <v>B</v>
      </c>
      <c r="F232" s="127" t="str">
        <f>IF('Jeunes Plants'!F232&lt;&gt;"",'Jeunes Plants'!F232,"")</f>
        <v>M 3 cm  X60</v>
      </c>
      <c r="G232" s="128">
        <f>IF('Jeunes Plants'!G232&lt;&gt;"",'Jeunes Plants'!G232,"")</f>
        <v>30</v>
      </c>
      <c r="H232" s="127">
        <f>IF('Jeunes Plants'!H232&lt;&gt;"",'Jeunes Plants'!H232,"")</f>
        <v>6</v>
      </c>
      <c r="I232" s="127" t="str">
        <f>IF('Jeunes Plants'!I232&lt;&gt;"",'Jeunes Plants'!I232,"")</f>
        <v>A</v>
      </c>
      <c r="J232" s="129">
        <f>IF('Jeunes Plants'!J232&lt;&gt;"",'Jeunes Plants'!J232,"")</f>
        <v>0.06</v>
      </c>
      <c r="K232" s="126" t="str">
        <f>IF('Jeunes Plants'!K232&lt;&gt;"",'Jeunes Plants'!K232,"")</f>
        <v>DIV FL</v>
      </c>
      <c r="L232" s="126" t="str">
        <f>IF('Jeunes Plants'!L232&lt;&gt;"",'Jeunes Plants'!L232,"")</f>
        <v>S7</v>
      </c>
      <c r="M232" s="126" t="str">
        <f>IF('Jeunes Plants'!M232&lt;&gt;"",'Jeunes Plants'!M232,"")</f>
        <v/>
      </c>
      <c r="N232" s="126" t="str">
        <f>IF('Jeunes Plants'!N232&lt;&gt;"",'Jeunes Plants'!N232,"")</f>
        <v>M3</v>
      </c>
      <c r="O232" s="126" t="str">
        <f>IF('Jeunes Plants'!O232&lt;&gt;"",'Jeunes Plants'!O232,"")</f>
        <v xml:space="preserve">CALIBRACHOA COLIBRI Pink Bling </v>
      </c>
      <c r="P232" s="130">
        <f>IF('Jeunes Plants'!P232&lt;&gt;"",'Jeunes Plants'!P232,"")</f>
        <v>232</v>
      </c>
      <c r="Q232" s="20">
        <f>IF('Jeunes Plants'!R232&lt;&gt;"",'Jeunes Plants'!R232,"")</f>
        <v>0</v>
      </c>
      <c r="R232" s="20">
        <f>IF('Jeunes Plants'!S232&lt;&gt;"",'Jeunes Plants'!S232,"")</f>
        <v>0</v>
      </c>
      <c r="S232" s="236">
        <f>IF('Jeunes Plants'!T232&lt;&gt;"",'Jeunes Plants'!T232,"")</f>
        <v>0</v>
      </c>
      <c r="T232" s="245"/>
      <c r="U232" s="214"/>
      <c r="V232" s="214"/>
      <c r="W232" s="214"/>
    </row>
    <row r="233" spans="1:23" ht="20.100000000000001" customHeight="1" x14ac:dyDescent="0.25">
      <c r="A233" s="25">
        <f>IF('Jeunes Plants'!A233&lt;&gt;"",'Jeunes Plants'!A233,"")</f>
        <v>23761</v>
      </c>
      <c r="B233" s="24" t="str">
        <f>IF('Jeunes Plants'!B233&lt;&gt;"",'Jeunes Plants'!B233,"")</f>
        <v>CALIBRACHOA COLIBRI</v>
      </c>
      <c r="C233" s="24" t="str">
        <f>IF('Jeunes Plants'!C233&lt;&gt;"",'Jeunes Plants'!C233,"")</f>
        <v xml:space="preserve">Pink Flamingo </v>
      </c>
      <c r="D233" s="24" t="str">
        <f>IF('Jeunes Plants'!D233&lt;&gt;"",'Jeunes Plants'!D233,"")</f>
        <v>&gt;s46/2025</v>
      </c>
      <c r="E233" s="66" t="str">
        <f>IF('Jeunes Plants'!E233&lt;&gt;"",'Jeunes Plants'!E233,"")</f>
        <v>B</v>
      </c>
      <c r="F233" s="66" t="str">
        <f>IF('Jeunes Plants'!F233&lt;&gt;"",'Jeunes Plants'!F233,"")</f>
        <v>M 3 cm  X60</v>
      </c>
      <c r="G233" s="64">
        <f>IF('Jeunes Plants'!G233&lt;&gt;"",'Jeunes Plants'!G233,"")</f>
        <v>30</v>
      </c>
      <c r="H233" s="66">
        <f>IF('Jeunes Plants'!H233&lt;&gt;"",'Jeunes Plants'!H233,"")</f>
        <v>6</v>
      </c>
      <c r="I233" s="66" t="str">
        <f>IF('Jeunes Plants'!I233&lt;&gt;"",'Jeunes Plants'!I233,"")</f>
        <v>A</v>
      </c>
      <c r="J233" s="72">
        <f>IF('Jeunes Plants'!J233&lt;&gt;"",'Jeunes Plants'!J233,"")</f>
        <v>4.4999999999999998E-2</v>
      </c>
      <c r="K233" s="24" t="str">
        <f>IF('Jeunes Plants'!K233&lt;&gt;"",'Jeunes Plants'!K233,"")</f>
        <v>DIV FL</v>
      </c>
      <c r="L233" s="24" t="str">
        <f>IF('Jeunes Plants'!L233&lt;&gt;"",'Jeunes Plants'!L233,"")</f>
        <v>S7</v>
      </c>
      <c r="M233" s="24" t="str">
        <f>IF('Jeunes Plants'!M233&lt;&gt;"",'Jeunes Plants'!M233,"")</f>
        <v/>
      </c>
      <c r="N233" s="24" t="str">
        <f>IF('Jeunes Plants'!N233&lt;&gt;"",'Jeunes Plants'!N233,"")</f>
        <v>M3</v>
      </c>
      <c r="O233" s="24" t="str">
        <f>IF('Jeunes Plants'!O233&lt;&gt;"",'Jeunes Plants'!O233,"")</f>
        <v xml:space="preserve">CALIBRACHOA COLIBRI Pink Flamingo </v>
      </c>
      <c r="P233" s="54">
        <f>IF('Jeunes Plants'!P233&lt;&gt;"",'Jeunes Plants'!P233,"")</f>
        <v>233</v>
      </c>
      <c r="Q233" s="20">
        <f>IF('Jeunes Plants'!R233&lt;&gt;"",'Jeunes Plants'!R233,"")</f>
        <v>0</v>
      </c>
      <c r="R233" s="20">
        <f>IF('Jeunes Plants'!S233&lt;&gt;"",'Jeunes Plants'!S233,"")</f>
        <v>0</v>
      </c>
      <c r="S233" s="236">
        <f>IF('Jeunes Plants'!T233&lt;&gt;"",'Jeunes Plants'!T233,"")</f>
        <v>0</v>
      </c>
      <c r="T233" s="246"/>
      <c r="U233" s="124"/>
      <c r="V233" s="124"/>
      <c r="W233" s="124"/>
    </row>
    <row r="234" spans="1:23" ht="20.100000000000001" customHeight="1" x14ac:dyDescent="0.25">
      <c r="A234" s="165">
        <f>IF('Jeunes Plants'!A234&lt;&gt;"",'Jeunes Plants'!A234,"")</f>
        <v>22893</v>
      </c>
      <c r="B234" s="126" t="str">
        <f>IF('Jeunes Plants'!B234&lt;&gt;"",'Jeunes Plants'!B234,"")</f>
        <v>CALIBRACHOA COLIBRI</v>
      </c>
      <c r="C234" s="126" t="str">
        <f>IF('Jeunes Plants'!C234&lt;&gt;"",'Jeunes Plants'!C234,"")</f>
        <v xml:space="preserve">Plum </v>
      </c>
      <c r="D234" s="126" t="str">
        <f>IF('Jeunes Plants'!D234&lt;&gt;"",'Jeunes Plants'!D234,"")</f>
        <v>&gt;s46/2025</v>
      </c>
      <c r="E234" s="127" t="str">
        <f>IF('Jeunes Plants'!E234&lt;&gt;"",'Jeunes Plants'!E234,"")</f>
        <v>B</v>
      </c>
      <c r="F234" s="127" t="str">
        <f>IF('Jeunes Plants'!F234&lt;&gt;"",'Jeunes Plants'!F234,"")</f>
        <v>M 3 cm  X60</v>
      </c>
      <c r="G234" s="128">
        <f>IF('Jeunes Plants'!G234&lt;&gt;"",'Jeunes Plants'!G234,"")</f>
        <v>30</v>
      </c>
      <c r="H234" s="127">
        <f>IF('Jeunes Plants'!H234&lt;&gt;"",'Jeunes Plants'!H234,"")</f>
        <v>6</v>
      </c>
      <c r="I234" s="127" t="str">
        <f>IF('Jeunes Plants'!I234&lt;&gt;"",'Jeunes Plants'!I234,"")</f>
        <v>A</v>
      </c>
      <c r="J234" s="129">
        <f>IF('Jeunes Plants'!J234&lt;&gt;"",'Jeunes Plants'!J234,"")</f>
        <v>4.4999999999999998E-2</v>
      </c>
      <c r="K234" s="126" t="str">
        <f>IF('Jeunes Plants'!K234&lt;&gt;"",'Jeunes Plants'!K234,"")</f>
        <v>DIV FL</v>
      </c>
      <c r="L234" s="126" t="str">
        <f>IF('Jeunes Plants'!L234&lt;&gt;"",'Jeunes Plants'!L234,"")</f>
        <v>S7</v>
      </c>
      <c r="M234" s="126" t="str">
        <f>IF('Jeunes Plants'!M234&lt;&gt;"",'Jeunes Plants'!M234,"")</f>
        <v/>
      </c>
      <c r="N234" s="126" t="str">
        <f>IF('Jeunes Plants'!N234&lt;&gt;"",'Jeunes Plants'!N234,"")</f>
        <v>M3</v>
      </c>
      <c r="O234" s="126" t="str">
        <f>IF('Jeunes Plants'!O234&lt;&gt;"",'Jeunes Plants'!O234,"")</f>
        <v xml:space="preserve">CALIBRACHOA COLIBRI Plum </v>
      </c>
      <c r="P234" s="130">
        <f>IF('Jeunes Plants'!P234&lt;&gt;"",'Jeunes Plants'!P234,"")</f>
        <v>234</v>
      </c>
      <c r="Q234" s="20">
        <f>IF('Jeunes Plants'!R234&lt;&gt;"",'Jeunes Plants'!R234,"")</f>
        <v>0</v>
      </c>
      <c r="R234" s="20">
        <f>IF('Jeunes Plants'!S234&lt;&gt;"",'Jeunes Plants'!S234,"")</f>
        <v>0</v>
      </c>
      <c r="S234" s="236">
        <f>IF('Jeunes Plants'!T234&lt;&gt;"",'Jeunes Plants'!T234,"")</f>
        <v>0</v>
      </c>
      <c r="T234" s="245"/>
      <c r="U234" s="214"/>
      <c r="V234" s="214"/>
      <c r="W234" s="214"/>
    </row>
    <row r="235" spans="1:23" ht="20.100000000000001" customHeight="1" x14ac:dyDescent="0.25">
      <c r="A235" s="25">
        <f>IF('Jeunes Plants'!A235&lt;&gt;"",'Jeunes Plants'!A235,"")</f>
        <v>23383</v>
      </c>
      <c r="B235" s="24" t="str">
        <f>IF('Jeunes Plants'!B235&lt;&gt;"",'Jeunes Plants'!B235,"")</f>
        <v>CALIBRACHOA COLIBRI</v>
      </c>
      <c r="C235" s="24" t="str">
        <f>IF('Jeunes Plants'!C235&lt;&gt;"",'Jeunes Plants'!C235,"")</f>
        <v xml:space="preserve">Pure White </v>
      </c>
      <c r="D235" s="24" t="str">
        <f>IF('Jeunes Plants'!D235&lt;&gt;"",'Jeunes Plants'!D235,"")</f>
        <v>&gt;s46/2025</v>
      </c>
      <c r="E235" s="66" t="str">
        <f>IF('Jeunes Plants'!E235&lt;&gt;"",'Jeunes Plants'!E235,"")</f>
        <v>B</v>
      </c>
      <c r="F235" s="66" t="str">
        <f>IF('Jeunes Plants'!F235&lt;&gt;"",'Jeunes Plants'!F235,"")</f>
        <v>M 3 cm  X60</v>
      </c>
      <c r="G235" s="64">
        <f>IF('Jeunes Plants'!G235&lt;&gt;"",'Jeunes Plants'!G235,"")</f>
        <v>30</v>
      </c>
      <c r="H235" s="66">
        <f>IF('Jeunes Plants'!H235&lt;&gt;"",'Jeunes Plants'!H235,"")</f>
        <v>6</v>
      </c>
      <c r="I235" s="66" t="str">
        <f>IF('Jeunes Plants'!I235&lt;&gt;"",'Jeunes Plants'!I235,"")</f>
        <v>A</v>
      </c>
      <c r="J235" s="72">
        <f>IF('Jeunes Plants'!J235&lt;&gt;"",'Jeunes Plants'!J235,"")</f>
        <v>4.4999999999999998E-2</v>
      </c>
      <c r="K235" s="24" t="str">
        <f>IF('Jeunes Plants'!K235&lt;&gt;"",'Jeunes Plants'!K235,"")</f>
        <v>DIV FL</v>
      </c>
      <c r="L235" s="24" t="str">
        <f>IF('Jeunes Plants'!L235&lt;&gt;"",'Jeunes Plants'!L235,"")</f>
        <v>S7</v>
      </c>
      <c r="M235" s="24" t="str">
        <f>IF('Jeunes Plants'!M235&lt;&gt;"",'Jeunes Plants'!M235,"")</f>
        <v/>
      </c>
      <c r="N235" s="24" t="str">
        <f>IF('Jeunes Plants'!N235&lt;&gt;"",'Jeunes Plants'!N235,"")</f>
        <v>M3</v>
      </c>
      <c r="O235" s="24" t="str">
        <f>IF('Jeunes Plants'!O235&lt;&gt;"",'Jeunes Plants'!O235,"")</f>
        <v xml:space="preserve">CALIBRACHOA COLIBRI Pure White </v>
      </c>
      <c r="P235" s="54">
        <f>IF('Jeunes Plants'!P235&lt;&gt;"",'Jeunes Plants'!P235,"")</f>
        <v>235</v>
      </c>
      <c r="Q235" s="20">
        <f>IF('Jeunes Plants'!R235&lt;&gt;"",'Jeunes Plants'!R235,"")</f>
        <v>0</v>
      </c>
      <c r="R235" s="20">
        <f>IF('Jeunes Plants'!S235&lt;&gt;"",'Jeunes Plants'!S235,"")</f>
        <v>0</v>
      </c>
      <c r="S235" s="236">
        <f>IF('Jeunes Plants'!T235&lt;&gt;"",'Jeunes Plants'!T235,"")</f>
        <v>0</v>
      </c>
      <c r="T235" s="246"/>
      <c r="U235" s="124"/>
      <c r="V235" s="124"/>
      <c r="W235" s="124"/>
    </row>
    <row r="236" spans="1:23" ht="20.100000000000001" customHeight="1" x14ac:dyDescent="0.25">
      <c r="A236" s="165">
        <f>IF('Jeunes Plants'!A236&lt;&gt;"",'Jeunes Plants'!A236,"")</f>
        <v>23627</v>
      </c>
      <c r="B236" s="126" t="str">
        <f>IF('Jeunes Plants'!B236&lt;&gt;"",'Jeunes Plants'!B236,"")</f>
        <v>CALIBRACHOA COLIBRI</v>
      </c>
      <c r="C236" s="126" t="str">
        <f>IF('Jeunes Plants'!C236&lt;&gt;"",'Jeunes Plants'!C236,"")</f>
        <v>Purple Bling</v>
      </c>
      <c r="D236" s="126" t="str">
        <f>IF('Jeunes Plants'!D236&lt;&gt;"",'Jeunes Plants'!D236,"")</f>
        <v>&gt;s46/2025</v>
      </c>
      <c r="E236" s="127" t="str">
        <f>IF('Jeunes Plants'!E236&lt;&gt;"",'Jeunes Plants'!E236,"")</f>
        <v>B</v>
      </c>
      <c r="F236" s="127" t="str">
        <f>IF('Jeunes Plants'!F236&lt;&gt;"",'Jeunes Plants'!F236,"")</f>
        <v>M 3 cm  X60</v>
      </c>
      <c r="G236" s="128">
        <f>IF('Jeunes Plants'!G236&lt;&gt;"",'Jeunes Plants'!G236,"")</f>
        <v>30</v>
      </c>
      <c r="H236" s="127">
        <f>IF('Jeunes Plants'!H236&lt;&gt;"",'Jeunes Plants'!H236,"")</f>
        <v>6</v>
      </c>
      <c r="I236" s="127" t="str">
        <f>IF('Jeunes Plants'!I236&lt;&gt;"",'Jeunes Plants'!I236,"")</f>
        <v>A</v>
      </c>
      <c r="J236" s="129">
        <f>IF('Jeunes Plants'!J236&lt;&gt;"",'Jeunes Plants'!J236,"")</f>
        <v>0.06</v>
      </c>
      <c r="K236" s="126" t="str">
        <f>IF('Jeunes Plants'!K236&lt;&gt;"",'Jeunes Plants'!K236,"")</f>
        <v>DIV FL</v>
      </c>
      <c r="L236" s="126" t="str">
        <f>IF('Jeunes Plants'!L236&lt;&gt;"",'Jeunes Plants'!L236,"")</f>
        <v>S7</v>
      </c>
      <c r="M236" s="126" t="str">
        <f>IF('Jeunes Plants'!M236&lt;&gt;"",'Jeunes Plants'!M236,"")</f>
        <v/>
      </c>
      <c r="N236" s="126" t="str">
        <f>IF('Jeunes Plants'!N236&lt;&gt;"",'Jeunes Plants'!N236,"")</f>
        <v>M3</v>
      </c>
      <c r="O236" s="126" t="str">
        <f>IF('Jeunes Plants'!O236&lt;&gt;"",'Jeunes Plants'!O236,"")</f>
        <v>CALIBRACHOA COLIBRI Purple Bling</v>
      </c>
      <c r="P236" s="130">
        <f>IF('Jeunes Plants'!P236&lt;&gt;"",'Jeunes Plants'!P236,"")</f>
        <v>236</v>
      </c>
      <c r="Q236" s="20">
        <f>IF('Jeunes Plants'!R236&lt;&gt;"",'Jeunes Plants'!R236,"")</f>
        <v>0</v>
      </c>
      <c r="R236" s="20">
        <f>IF('Jeunes Plants'!S236&lt;&gt;"",'Jeunes Plants'!S236,"")</f>
        <v>0</v>
      </c>
      <c r="S236" s="236">
        <f>IF('Jeunes Plants'!T236&lt;&gt;"",'Jeunes Plants'!T236,"")</f>
        <v>0</v>
      </c>
      <c r="T236" s="245"/>
      <c r="U236" s="214"/>
      <c r="V236" s="214"/>
      <c r="W236" s="214"/>
    </row>
    <row r="237" spans="1:23" ht="20.100000000000001" customHeight="1" x14ac:dyDescent="0.25">
      <c r="A237" s="25">
        <f>IF('Jeunes Plants'!A237&lt;&gt;"",'Jeunes Plants'!A237,"")</f>
        <v>23626</v>
      </c>
      <c r="B237" s="24" t="str">
        <f>IF('Jeunes Plants'!B237&lt;&gt;"",'Jeunes Plants'!B237,"")</f>
        <v>CALIBRACHOA COLIBRI</v>
      </c>
      <c r="C237" s="24" t="str">
        <f>IF('Jeunes Plants'!C237&lt;&gt;"",'Jeunes Plants'!C237,"")</f>
        <v>Yellow Canary</v>
      </c>
      <c r="D237" s="24" t="str">
        <f>IF('Jeunes Plants'!D237&lt;&gt;"",'Jeunes Plants'!D237,"")</f>
        <v>&gt;s46/2025</v>
      </c>
      <c r="E237" s="66" t="str">
        <f>IF('Jeunes Plants'!E237&lt;&gt;"",'Jeunes Plants'!E237,"")</f>
        <v>B</v>
      </c>
      <c r="F237" s="66" t="str">
        <f>IF('Jeunes Plants'!F237&lt;&gt;"",'Jeunes Plants'!F237,"")</f>
        <v>M 3 cm  X60</v>
      </c>
      <c r="G237" s="64">
        <f>IF('Jeunes Plants'!G237&lt;&gt;"",'Jeunes Plants'!G237,"")</f>
        <v>30</v>
      </c>
      <c r="H237" s="66">
        <f>IF('Jeunes Plants'!H237&lt;&gt;"",'Jeunes Plants'!H237,"")</f>
        <v>6</v>
      </c>
      <c r="I237" s="66" t="str">
        <f>IF('Jeunes Plants'!I237&lt;&gt;"",'Jeunes Plants'!I237,"")</f>
        <v>A</v>
      </c>
      <c r="J237" s="72">
        <f>IF('Jeunes Plants'!J237&lt;&gt;"",'Jeunes Plants'!J237,"")</f>
        <v>4.4999999999999998E-2</v>
      </c>
      <c r="K237" s="24" t="str">
        <f>IF('Jeunes Plants'!K237&lt;&gt;"",'Jeunes Plants'!K237,"")</f>
        <v>DIV FL</v>
      </c>
      <c r="L237" s="24" t="str">
        <f>IF('Jeunes Plants'!L237&lt;&gt;"",'Jeunes Plants'!L237,"")</f>
        <v>S7</v>
      </c>
      <c r="M237" s="24" t="str">
        <f>IF('Jeunes Plants'!M237&lt;&gt;"",'Jeunes Plants'!M237,"")</f>
        <v/>
      </c>
      <c r="N237" s="24" t="str">
        <f>IF('Jeunes Plants'!N237&lt;&gt;"",'Jeunes Plants'!N237,"")</f>
        <v>M3</v>
      </c>
      <c r="O237" s="24" t="str">
        <f>IF('Jeunes Plants'!O237&lt;&gt;"",'Jeunes Plants'!O237,"")</f>
        <v>CALIBRACHOA COLIBRI Yellow Canary</v>
      </c>
      <c r="P237" s="54">
        <f>IF('Jeunes Plants'!P237&lt;&gt;"",'Jeunes Plants'!P237,"")</f>
        <v>237</v>
      </c>
      <c r="Q237" s="20">
        <f>IF('Jeunes Plants'!R237&lt;&gt;"",'Jeunes Plants'!R237,"")</f>
        <v>0</v>
      </c>
      <c r="R237" s="20">
        <f>IF('Jeunes Plants'!S237&lt;&gt;"",'Jeunes Plants'!S237,"")</f>
        <v>0</v>
      </c>
      <c r="S237" s="236">
        <f>IF('Jeunes Plants'!T237&lt;&gt;"",'Jeunes Plants'!T237,"")</f>
        <v>0</v>
      </c>
      <c r="T237" s="246"/>
      <c r="U237" s="124"/>
      <c r="V237" s="124"/>
      <c r="W237" s="124"/>
    </row>
    <row r="238" spans="1:23" ht="20.100000000000001" customHeight="1" x14ac:dyDescent="0.25">
      <c r="A238" s="165">
        <f>IF('Jeunes Plants'!A238&lt;&gt;"",'Jeunes Plants'!A238,"")</f>
        <v>22894</v>
      </c>
      <c r="B238" s="126" t="str">
        <f>IF('Jeunes Plants'!B238&lt;&gt;"",'Jeunes Plants'!B238,"")</f>
        <v>CALIBRACHOA COLIBRI</v>
      </c>
      <c r="C238" s="126" t="str">
        <f>IF('Jeunes Plants'!C238&lt;&gt;"",'Jeunes Plants'!C238,"")</f>
        <v xml:space="preserve">Variés </v>
      </c>
      <c r="D238" s="126" t="str">
        <f>IF('Jeunes Plants'!D238&lt;&gt;"",'Jeunes Plants'!D238,"")</f>
        <v>&gt;s05/2026</v>
      </c>
      <c r="E238" s="127" t="str">
        <f>IF('Jeunes Plants'!E238&lt;&gt;"",'Jeunes Plants'!E238,"")</f>
        <v>B</v>
      </c>
      <c r="F238" s="127" t="str">
        <f>IF('Jeunes Plants'!F238&lt;&gt;"",'Jeunes Plants'!F238,"")</f>
        <v>M 3 cm  X60</v>
      </c>
      <c r="G238" s="128">
        <f>IF('Jeunes Plants'!G238&lt;&gt;"",'Jeunes Plants'!G238,"")</f>
        <v>30</v>
      </c>
      <c r="H238" s="127">
        <f>IF('Jeunes Plants'!H238&lt;&gt;"",'Jeunes Plants'!H238,"")</f>
        <v>6</v>
      </c>
      <c r="I238" s="127" t="str">
        <f>IF('Jeunes Plants'!I238&lt;&gt;"",'Jeunes Plants'!I238,"")</f>
        <v>A</v>
      </c>
      <c r="J238" s="129">
        <f>IF('Jeunes Plants'!J238&lt;&gt;"",'Jeunes Plants'!J238,"")</f>
        <v>4.4999999999999998E-2</v>
      </c>
      <c r="K238" s="126" t="str">
        <f>IF('Jeunes Plants'!K238&lt;&gt;"",'Jeunes Plants'!K238,"")</f>
        <v>DIV FL</v>
      </c>
      <c r="L238" s="126" t="str">
        <f>IF('Jeunes Plants'!L238&lt;&gt;"",'Jeunes Plants'!L238,"")</f>
        <v>S7</v>
      </c>
      <c r="M238" s="126" t="str">
        <f>IF('Jeunes Plants'!M238&lt;&gt;"",'Jeunes Plants'!M238,"")</f>
        <v/>
      </c>
      <c r="N238" s="126" t="str">
        <f>IF('Jeunes Plants'!N238&lt;&gt;"",'Jeunes Plants'!N238,"")</f>
        <v>M3</v>
      </c>
      <c r="O238" s="126" t="str">
        <f>IF('Jeunes Plants'!O238&lt;&gt;"",'Jeunes Plants'!O238,"")</f>
        <v xml:space="preserve">CALIBRACHOA COLIBRI Variés </v>
      </c>
      <c r="P238" s="130">
        <f>IF('Jeunes Plants'!P238&lt;&gt;"",'Jeunes Plants'!P238,"")</f>
        <v>238</v>
      </c>
      <c r="Q238" s="20">
        <f>IF('Jeunes Plants'!R238&lt;&gt;"",'Jeunes Plants'!R238,"")</f>
        <v>0</v>
      </c>
      <c r="R238" s="20">
        <f>IF('Jeunes Plants'!S238&lt;&gt;"",'Jeunes Plants'!S238,"")</f>
        <v>0</v>
      </c>
      <c r="S238" s="236">
        <f>IF('Jeunes Plants'!T238&lt;&gt;"",'Jeunes Plants'!T238,"")</f>
        <v>0</v>
      </c>
      <c r="T238" s="245"/>
      <c r="U238" s="214"/>
      <c r="V238" s="214"/>
      <c r="W238" s="214"/>
    </row>
    <row r="239" spans="1:23" ht="20.100000000000001" customHeight="1" x14ac:dyDescent="0.25">
      <c r="A239" s="25">
        <f>IF('Jeunes Plants'!A239&lt;&gt;"",'Jeunes Plants'!A239,"")</f>
        <v>22904</v>
      </c>
      <c r="B239" s="24" t="str">
        <f>IF('Jeunes Plants'!B239&lt;&gt;"",'Jeunes Plants'!B239,"")</f>
        <v>CALIBRACHOA OMBRE</v>
      </c>
      <c r="C239" s="24" t="str">
        <f>IF('Jeunes Plants'!C239&lt;&gt;"",'Jeunes Plants'!C239,"")</f>
        <v>Blue</v>
      </c>
      <c r="D239" s="24" t="str">
        <f>IF('Jeunes Plants'!D239&lt;&gt;"",'Jeunes Plants'!D239,"")</f>
        <v>&gt;s46/2025</v>
      </c>
      <c r="E239" s="66" t="str">
        <f>IF('Jeunes Plants'!E239&lt;&gt;"",'Jeunes Plants'!E239,"")</f>
        <v>B</v>
      </c>
      <c r="F239" s="66" t="str">
        <f>IF('Jeunes Plants'!F239&lt;&gt;"",'Jeunes Plants'!F239,"")</f>
        <v>M 3 cm  X60</v>
      </c>
      <c r="G239" s="64">
        <f>IF('Jeunes Plants'!G239&lt;&gt;"",'Jeunes Plants'!G239,"")</f>
        <v>30</v>
      </c>
      <c r="H239" s="66">
        <f>IF('Jeunes Plants'!H239&lt;&gt;"",'Jeunes Plants'!H239,"")</f>
        <v>6</v>
      </c>
      <c r="I239" s="66" t="str">
        <f>IF('Jeunes Plants'!I239&lt;&gt;"",'Jeunes Plants'!I239,"")</f>
        <v>A</v>
      </c>
      <c r="J239" s="72">
        <f>IF('Jeunes Plants'!J239&lt;&gt;"",'Jeunes Plants'!J239,"")</f>
        <v>0.06</v>
      </c>
      <c r="K239" s="24" t="str">
        <f>IF('Jeunes Plants'!K239&lt;&gt;"",'Jeunes Plants'!K239,"")</f>
        <v>DIV FL</v>
      </c>
      <c r="L239" s="24" t="str">
        <f>IF('Jeunes Plants'!L239&lt;&gt;"",'Jeunes Plants'!L239,"")</f>
        <v>S7</v>
      </c>
      <c r="M239" s="24" t="str">
        <f>IF('Jeunes Plants'!M239&lt;&gt;"",'Jeunes Plants'!M239,"")</f>
        <v/>
      </c>
      <c r="N239" s="24" t="str">
        <f>IF('Jeunes Plants'!N239&lt;&gt;"",'Jeunes Plants'!N239,"")</f>
        <v>M3</v>
      </c>
      <c r="O239" s="24" t="str">
        <f>IF('Jeunes Plants'!O239&lt;&gt;"",'Jeunes Plants'!O239,"")</f>
        <v>CALIBRACHOA OMBRE Blue</v>
      </c>
      <c r="P239" s="54">
        <f>IF('Jeunes Plants'!P239&lt;&gt;"",'Jeunes Plants'!P239,"")</f>
        <v>239</v>
      </c>
      <c r="Q239" s="20">
        <f>IF('Jeunes Plants'!R239&lt;&gt;"",'Jeunes Plants'!R239,"")</f>
        <v>0</v>
      </c>
      <c r="R239" s="20">
        <f>IF('Jeunes Plants'!S239&lt;&gt;"",'Jeunes Plants'!S239,"")</f>
        <v>0</v>
      </c>
      <c r="S239" s="236">
        <f>IF('Jeunes Plants'!T239&lt;&gt;"",'Jeunes Plants'!T239,"")</f>
        <v>0</v>
      </c>
      <c r="T239" s="246"/>
      <c r="U239" s="124"/>
      <c r="V239" s="124"/>
      <c r="W239" s="124"/>
    </row>
    <row r="240" spans="1:23" ht="20.100000000000001" customHeight="1" x14ac:dyDescent="0.25">
      <c r="A240" s="165">
        <f>IF('Jeunes Plants'!A240&lt;&gt;"",'Jeunes Plants'!A240,"")</f>
        <v>22905</v>
      </c>
      <c r="B240" s="126" t="str">
        <f>IF('Jeunes Plants'!B240&lt;&gt;"",'Jeunes Plants'!B240,"")</f>
        <v>CALIBRACHOA OMBRE</v>
      </c>
      <c r="C240" s="126" t="str">
        <f>IF('Jeunes Plants'!C240&lt;&gt;"",'Jeunes Plants'!C240,"")</f>
        <v xml:space="preserve">Pink </v>
      </c>
      <c r="D240" s="126" t="str">
        <f>IF('Jeunes Plants'!D240&lt;&gt;"",'Jeunes Plants'!D240,"")</f>
        <v>&gt;s46/2025</v>
      </c>
      <c r="E240" s="127" t="str">
        <f>IF('Jeunes Plants'!E240&lt;&gt;"",'Jeunes Plants'!E240,"")</f>
        <v>B</v>
      </c>
      <c r="F240" s="127" t="str">
        <f>IF('Jeunes Plants'!F240&lt;&gt;"",'Jeunes Plants'!F240,"")</f>
        <v>M 3 cm  X60</v>
      </c>
      <c r="G240" s="128">
        <f>IF('Jeunes Plants'!G240&lt;&gt;"",'Jeunes Plants'!G240,"")</f>
        <v>30</v>
      </c>
      <c r="H240" s="127">
        <f>IF('Jeunes Plants'!H240&lt;&gt;"",'Jeunes Plants'!H240,"")</f>
        <v>6</v>
      </c>
      <c r="I240" s="127" t="str">
        <f>IF('Jeunes Plants'!I240&lt;&gt;"",'Jeunes Plants'!I240,"")</f>
        <v>A</v>
      </c>
      <c r="J240" s="129">
        <f>IF('Jeunes Plants'!J240&lt;&gt;"",'Jeunes Plants'!J240,"")</f>
        <v>0.06</v>
      </c>
      <c r="K240" s="126" t="str">
        <f>IF('Jeunes Plants'!K240&lt;&gt;"",'Jeunes Plants'!K240,"")</f>
        <v>DIV FL</v>
      </c>
      <c r="L240" s="126" t="str">
        <f>IF('Jeunes Plants'!L240&lt;&gt;"",'Jeunes Plants'!L240,"")</f>
        <v>S7</v>
      </c>
      <c r="M240" s="126" t="str">
        <f>IF('Jeunes Plants'!M240&lt;&gt;"",'Jeunes Plants'!M240,"")</f>
        <v/>
      </c>
      <c r="N240" s="126" t="str">
        <f>IF('Jeunes Plants'!N240&lt;&gt;"",'Jeunes Plants'!N240,"")</f>
        <v>M3</v>
      </c>
      <c r="O240" s="126" t="str">
        <f>IF('Jeunes Plants'!O240&lt;&gt;"",'Jeunes Plants'!O240,"")</f>
        <v xml:space="preserve">CALIBRACHOA OMBRE Pink </v>
      </c>
      <c r="P240" s="130">
        <f>IF('Jeunes Plants'!P240&lt;&gt;"",'Jeunes Plants'!P240,"")</f>
        <v>240</v>
      </c>
      <c r="Q240" s="20">
        <f>IF('Jeunes Plants'!R240&lt;&gt;"",'Jeunes Plants'!R240,"")</f>
        <v>0</v>
      </c>
      <c r="R240" s="20">
        <f>IF('Jeunes Plants'!S240&lt;&gt;"",'Jeunes Plants'!S240,"")</f>
        <v>0</v>
      </c>
      <c r="S240" s="236">
        <f>IF('Jeunes Plants'!T240&lt;&gt;"",'Jeunes Plants'!T240,"")</f>
        <v>0</v>
      </c>
      <c r="T240" s="245"/>
      <c r="U240" s="214"/>
      <c r="V240" s="214"/>
      <c r="W240" s="214"/>
    </row>
    <row r="241" spans="1:23" ht="20.100000000000001" customHeight="1" x14ac:dyDescent="0.25">
      <c r="A241" s="25">
        <f>IF('Jeunes Plants'!A241&lt;&gt;"",'Jeunes Plants'!A241,"")</f>
        <v>23609</v>
      </c>
      <c r="B241" s="24" t="str">
        <f>IF('Jeunes Plants'!B241&lt;&gt;"",'Jeunes Plants'!B241,"")</f>
        <v>CALIBRACHOA EYECONIC</v>
      </c>
      <c r="C241" s="24" t="str">
        <f>IF('Jeunes Plants'!C241&lt;&gt;"",'Jeunes Plants'!C241,"")</f>
        <v>Apricot</v>
      </c>
      <c r="D241" s="24" t="str">
        <f>IF('Jeunes Plants'!D241&lt;&gt;"",'Jeunes Plants'!D241,"")</f>
        <v>&gt;s46/2025</v>
      </c>
      <c r="E241" s="66" t="str">
        <f>IF('Jeunes Plants'!E241&lt;&gt;"",'Jeunes Plants'!E241,"")</f>
        <v>B</v>
      </c>
      <c r="F241" s="66" t="str">
        <f>IF('Jeunes Plants'!F241&lt;&gt;"",'Jeunes Plants'!F241,"")</f>
        <v>M 3 cm  X60</v>
      </c>
      <c r="G241" s="64">
        <f>IF('Jeunes Plants'!G241&lt;&gt;"",'Jeunes Plants'!G241,"")</f>
        <v>30</v>
      </c>
      <c r="H241" s="66">
        <f>IF('Jeunes Plants'!H241&lt;&gt;"",'Jeunes Plants'!H241,"")</f>
        <v>6</v>
      </c>
      <c r="I241" s="66" t="str">
        <f>IF('Jeunes Plants'!I241&lt;&gt;"",'Jeunes Plants'!I241,"")</f>
        <v>A</v>
      </c>
      <c r="J241" s="72">
        <f>IF('Jeunes Plants'!J241&lt;&gt;"",'Jeunes Plants'!J241,"")</f>
        <v>0.06</v>
      </c>
      <c r="K241" s="24" t="str">
        <f>IF('Jeunes Plants'!K241&lt;&gt;"",'Jeunes Plants'!K241,"")</f>
        <v>DIV FL</v>
      </c>
      <c r="L241" s="24" t="str">
        <f>IF('Jeunes Plants'!L241&lt;&gt;"",'Jeunes Plants'!L241,"")</f>
        <v>S7</v>
      </c>
      <c r="M241" s="24" t="str">
        <f>IF('Jeunes Plants'!M241&lt;&gt;"",'Jeunes Plants'!M241,"")</f>
        <v/>
      </c>
      <c r="N241" s="24" t="str">
        <f>IF('Jeunes Plants'!N241&lt;&gt;"",'Jeunes Plants'!N241,"")</f>
        <v>M3</v>
      </c>
      <c r="O241" s="24" t="str">
        <f>IF('Jeunes Plants'!O241&lt;&gt;"",'Jeunes Plants'!O241,"")</f>
        <v>CALIBRACHOA EYECONIC Apricot</v>
      </c>
      <c r="P241" s="54">
        <f>IF('Jeunes Plants'!P241&lt;&gt;"",'Jeunes Plants'!P241,"")</f>
        <v>241</v>
      </c>
      <c r="Q241" s="20">
        <f>IF('Jeunes Plants'!R241&lt;&gt;"",'Jeunes Plants'!R241,"")</f>
        <v>0</v>
      </c>
      <c r="R241" s="20">
        <f>IF('Jeunes Plants'!S241&lt;&gt;"",'Jeunes Plants'!S241,"")</f>
        <v>0</v>
      </c>
      <c r="S241" s="236">
        <f>IF('Jeunes Plants'!T241&lt;&gt;"",'Jeunes Plants'!T241,"")</f>
        <v>0</v>
      </c>
      <c r="T241" s="246"/>
      <c r="U241" s="124"/>
      <c r="V241" s="124"/>
      <c r="W241" s="124"/>
    </row>
    <row r="242" spans="1:23" ht="20.100000000000001" customHeight="1" x14ac:dyDescent="0.25">
      <c r="A242" s="165">
        <f>IF('Jeunes Plants'!A242&lt;&gt;"",'Jeunes Plants'!A242,"")</f>
        <v>23631</v>
      </c>
      <c r="B242" s="126" t="str">
        <f>IF('Jeunes Plants'!B242&lt;&gt;"",'Jeunes Plants'!B242,"")</f>
        <v>CALIBRACHOA EYECONIC</v>
      </c>
      <c r="C242" s="126" t="str">
        <f>IF('Jeunes Plants'!C242&lt;&gt;"",'Jeunes Plants'!C242,"")</f>
        <v>Peach</v>
      </c>
      <c r="D242" s="126" t="str">
        <f>IF('Jeunes Plants'!D242&lt;&gt;"",'Jeunes Plants'!D242,"")</f>
        <v>&gt;s46/2025</v>
      </c>
      <c r="E242" s="127" t="str">
        <f>IF('Jeunes Plants'!E242&lt;&gt;"",'Jeunes Plants'!E242,"")</f>
        <v>B</v>
      </c>
      <c r="F242" s="127" t="str">
        <f>IF('Jeunes Plants'!F242&lt;&gt;"",'Jeunes Plants'!F242,"")</f>
        <v>M 3 cm  X60</v>
      </c>
      <c r="G242" s="128">
        <f>IF('Jeunes Plants'!G242&lt;&gt;"",'Jeunes Plants'!G242,"")</f>
        <v>30</v>
      </c>
      <c r="H242" s="127">
        <f>IF('Jeunes Plants'!H242&lt;&gt;"",'Jeunes Plants'!H242,"")</f>
        <v>6</v>
      </c>
      <c r="I242" s="127" t="str">
        <f>IF('Jeunes Plants'!I242&lt;&gt;"",'Jeunes Plants'!I242,"")</f>
        <v>A</v>
      </c>
      <c r="J242" s="129">
        <f>IF('Jeunes Plants'!J242&lt;&gt;"",'Jeunes Plants'!J242,"")</f>
        <v>0.06</v>
      </c>
      <c r="K242" s="126" t="str">
        <f>IF('Jeunes Plants'!K242&lt;&gt;"",'Jeunes Plants'!K242,"")</f>
        <v>DIV FL</v>
      </c>
      <c r="L242" s="126" t="str">
        <f>IF('Jeunes Plants'!L242&lt;&gt;"",'Jeunes Plants'!L242,"")</f>
        <v>S7</v>
      </c>
      <c r="M242" s="126" t="str">
        <f>IF('Jeunes Plants'!M242&lt;&gt;"",'Jeunes Plants'!M242,"")</f>
        <v/>
      </c>
      <c r="N242" s="126" t="str">
        <f>IF('Jeunes Plants'!N242&lt;&gt;"",'Jeunes Plants'!N242,"")</f>
        <v>M3</v>
      </c>
      <c r="O242" s="126" t="str">
        <f>IF('Jeunes Plants'!O242&lt;&gt;"",'Jeunes Plants'!O242,"")</f>
        <v>CALIBRACHOA EYECONIC Peach</v>
      </c>
      <c r="P242" s="130">
        <f>IF('Jeunes Plants'!P242&lt;&gt;"",'Jeunes Plants'!P242,"")</f>
        <v>242</v>
      </c>
      <c r="Q242" s="20">
        <f>IF('Jeunes Plants'!R242&lt;&gt;"",'Jeunes Plants'!R242,"")</f>
        <v>0</v>
      </c>
      <c r="R242" s="20">
        <f>IF('Jeunes Plants'!S242&lt;&gt;"",'Jeunes Plants'!S242,"")</f>
        <v>0</v>
      </c>
      <c r="S242" s="236">
        <f>IF('Jeunes Plants'!T242&lt;&gt;"",'Jeunes Plants'!T242,"")</f>
        <v>0</v>
      </c>
      <c r="T242" s="245"/>
      <c r="U242" s="214"/>
      <c r="V242" s="214"/>
      <c r="W242" s="214"/>
    </row>
    <row r="243" spans="1:23" ht="20.100000000000001" customHeight="1" x14ac:dyDescent="0.25">
      <c r="A243" s="25">
        <f>IF('Jeunes Plants'!A243&lt;&gt;"",'Jeunes Plants'!A243,"")</f>
        <v>25756</v>
      </c>
      <c r="B243" s="24" t="str">
        <f>IF('Jeunes Plants'!B243&lt;&gt;"",'Jeunes Plants'!B243,"")</f>
        <v>CALIBRACHOA EYECONIC</v>
      </c>
      <c r="C243" s="24" t="str">
        <f>IF('Jeunes Plants'!C243&lt;&gt;"",'Jeunes Plants'!C243,"")</f>
        <v>Lia Abstract Lemon Cherry</v>
      </c>
      <c r="D243" s="24" t="str">
        <f>IF('Jeunes Plants'!D243&lt;&gt;"",'Jeunes Plants'!D243,"")</f>
        <v>&gt;s46/2025</v>
      </c>
      <c r="E243" s="66" t="str">
        <f>IF('Jeunes Plants'!E243&lt;&gt;"",'Jeunes Plants'!E243,"")</f>
        <v>B</v>
      </c>
      <c r="F243" s="66" t="str">
        <f>IF('Jeunes Plants'!F243&lt;&gt;"",'Jeunes Plants'!F243,"")</f>
        <v>M 3 cm  X60</v>
      </c>
      <c r="G243" s="64">
        <f>IF('Jeunes Plants'!G243&lt;&gt;"",'Jeunes Plants'!G243,"")</f>
        <v>30</v>
      </c>
      <c r="H243" s="64">
        <f>IF('Jeunes Plants'!H243&lt;&gt;"",'Jeunes Plants'!H243,"")</f>
        <v>6</v>
      </c>
      <c r="I243" s="66" t="str">
        <f>IF('Jeunes Plants'!I243&lt;&gt;"",'Jeunes Plants'!I243,"")</f>
        <v>A</v>
      </c>
      <c r="J243" s="64">
        <f>IF('Jeunes Plants'!J243&lt;&gt;"",'Jeunes Plants'!J243,"")</f>
        <v>0.06</v>
      </c>
      <c r="K243" s="24" t="str">
        <f>IF('Jeunes Plants'!K243&lt;&gt;"",'Jeunes Plants'!K243,"")</f>
        <v>DIV FL</v>
      </c>
      <c r="L243" s="24" t="str">
        <f>IF('Jeunes Plants'!L243&lt;&gt;"",'Jeunes Plants'!L243,"")</f>
        <v>S7</v>
      </c>
      <c r="M243" s="24" t="str">
        <f>IF('Jeunes Plants'!M243&lt;&gt;"",'Jeunes Plants'!M243,"")</f>
        <v/>
      </c>
      <c r="N243" s="24" t="str">
        <f>IF('Jeunes Plants'!N243&lt;&gt;"",'Jeunes Plants'!N243,"")</f>
        <v>M3</v>
      </c>
      <c r="O243" s="24" t="str">
        <f>IF('Jeunes Plants'!O243&lt;&gt;"",'Jeunes Plants'!O243,"")</f>
        <v>CALIBRACHOA EYECONIC Lia Abstract Lemon Cherry</v>
      </c>
      <c r="P243" s="54">
        <f>IF('Jeunes Plants'!P243&lt;&gt;"",'Jeunes Plants'!P243,"")</f>
        <v>243</v>
      </c>
      <c r="Q243" s="20">
        <f>IF('Jeunes Plants'!R243&lt;&gt;"",'Jeunes Plants'!R243,"")</f>
        <v>0</v>
      </c>
      <c r="R243" s="20">
        <f>IF('Jeunes Plants'!S243&lt;&gt;"",'Jeunes Plants'!S243,"")</f>
        <v>0</v>
      </c>
      <c r="S243" s="236">
        <f>IF('Jeunes Plants'!T243&lt;&gt;"",'Jeunes Plants'!T243,"")</f>
        <v>0</v>
      </c>
      <c r="T243" s="246"/>
      <c r="U243" s="124"/>
      <c r="V243" s="124"/>
      <c r="W243" s="124"/>
    </row>
    <row r="244" spans="1:23" ht="20.100000000000001" customHeight="1" x14ac:dyDescent="0.25">
      <c r="A244" s="165">
        <f>IF('Jeunes Plants'!A244&lt;&gt;"",'Jeunes Plants'!A244,"")</f>
        <v>25053</v>
      </c>
      <c r="B244" s="126" t="str">
        <f>IF('Jeunes Plants'!B244&lt;&gt;"",'Jeunes Plants'!B244,"")</f>
        <v>CALIBRACHOA EYECONIC</v>
      </c>
      <c r="C244" s="126" t="str">
        <f>IF('Jeunes Plants'!C244&lt;&gt;"",'Jeunes Plants'!C244,"")</f>
        <v>Lia Spark Pink</v>
      </c>
      <c r="D244" s="126" t="str">
        <f>IF('Jeunes Plants'!D244&lt;&gt;"",'Jeunes Plants'!D244,"")</f>
        <v>&gt;s46/2025</v>
      </c>
      <c r="E244" s="127" t="str">
        <f>IF('Jeunes Plants'!E244&lt;&gt;"",'Jeunes Plants'!E244,"")</f>
        <v>B</v>
      </c>
      <c r="F244" s="127" t="str">
        <f>IF('Jeunes Plants'!F244&lt;&gt;"",'Jeunes Plants'!F244,"")</f>
        <v>M 3 cm  X60</v>
      </c>
      <c r="G244" s="128">
        <f>IF('Jeunes Plants'!G244&lt;&gt;"",'Jeunes Plants'!G244,"")</f>
        <v>30</v>
      </c>
      <c r="H244" s="127">
        <f>IF('Jeunes Plants'!H244&lt;&gt;"",'Jeunes Plants'!H244,"")</f>
        <v>6</v>
      </c>
      <c r="I244" s="127" t="str">
        <f>IF('Jeunes Plants'!I244&lt;&gt;"",'Jeunes Plants'!I244,"")</f>
        <v>A</v>
      </c>
      <c r="J244" s="129">
        <f>IF('Jeunes Plants'!J244&lt;&gt;"",'Jeunes Plants'!J244,"")</f>
        <v>4.4999999999999998E-2</v>
      </c>
      <c r="K244" s="126" t="str">
        <f>IF('Jeunes Plants'!K244&lt;&gt;"",'Jeunes Plants'!K244,"")</f>
        <v>DIV FL</v>
      </c>
      <c r="L244" s="126" t="str">
        <f>IF('Jeunes Plants'!L244&lt;&gt;"",'Jeunes Plants'!L244,"")</f>
        <v>S7</v>
      </c>
      <c r="M244" s="126" t="str">
        <f>IF('Jeunes Plants'!M244&lt;&gt;"",'Jeunes Plants'!M244,"")</f>
        <v/>
      </c>
      <c r="N244" s="126" t="str">
        <f>IF('Jeunes Plants'!N244&lt;&gt;"",'Jeunes Plants'!N244,"")</f>
        <v>M3</v>
      </c>
      <c r="O244" s="126" t="str">
        <f>IF('Jeunes Plants'!O244&lt;&gt;"",'Jeunes Plants'!O244,"")</f>
        <v>CALIBRACHOA EYECONIC Lia Spark Pink</v>
      </c>
      <c r="P244" s="130">
        <f>IF('Jeunes Plants'!P244&lt;&gt;"",'Jeunes Plants'!P244,"")</f>
        <v>244</v>
      </c>
      <c r="Q244" s="20">
        <f>IF('Jeunes Plants'!R244&lt;&gt;"",'Jeunes Plants'!R244,"")</f>
        <v>0</v>
      </c>
      <c r="R244" s="20">
        <f>IF('Jeunes Plants'!S244&lt;&gt;"",'Jeunes Plants'!S244,"")</f>
        <v>0</v>
      </c>
      <c r="S244" s="236">
        <f>IF('Jeunes Plants'!T244&lt;&gt;"",'Jeunes Plants'!T244,"")</f>
        <v>0</v>
      </c>
      <c r="T244" s="245"/>
      <c r="U244" s="214"/>
      <c r="V244" s="214"/>
      <c r="W244" s="214"/>
    </row>
    <row r="245" spans="1:23" ht="20.100000000000001" customHeight="1" x14ac:dyDescent="0.25">
      <c r="A245" s="25">
        <f>IF('Jeunes Plants'!A245&lt;&gt;"",'Jeunes Plants'!A245,"")</f>
        <v>22908</v>
      </c>
      <c r="B245" s="24" t="str">
        <f>IF('Jeunes Plants'!B245&lt;&gt;"",'Jeunes Plants'!B245,"")</f>
        <v>CALIBRACHOA EYECONIC</v>
      </c>
      <c r="C245" s="24" t="str">
        <f>IF('Jeunes Plants'!C245&lt;&gt;"",'Jeunes Plants'!C245,"")</f>
        <v>Purple</v>
      </c>
      <c r="D245" s="24" t="str">
        <f>IF('Jeunes Plants'!D245&lt;&gt;"",'Jeunes Plants'!D245,"")</f>
        <v>&gt;s46/2025</v>
      </c>
      <c r="E245" s="66" t="str">
        <f>IF('Jeunes Plants'!E245&lt;&gt;"",'Jeunes Plants'!E245,"")</f>
        <v>B</v>
      </c>
      <c r="F245" s="66" t="str">
        <f>IF('Jeunes Plants'!F245&lt;&gt;"",'Jeunes Plants'!F245,"")</f>
        <v>M 3 cm  X60</v>
      </c>
      <c r="G245" s="64">
        <f>IF('Jeunes Plants'!G245&lt;&gt;"",'Jeunes Plants'!G245,"")</f>
        <v>30</v>
      </c>
      <c r="H245" s="66">
        <f>IF('Jeunes Plants'!H245&lt;&gt;"",'Jeunes Plants'!H245,"")</f>
        <v>6</v>
      </c>
      <c r="I245" s="66" t="str">
        <f>IF('Jeunes Plants'!I245&lt;&gt;"",'Jeunes Plants'!I245,"")</f>
        <v>A</v>
      </c>
      <c r="J245" s="72">
        <f>IF('Jeunes Plants'!J245&lt;&gt;"",'Jeunes Plants'!J245,"")</f>
        <v>0.06</v>
      </c>
      <c r="K245" s="24" t="str">
        <f>IF('Jeunes Plants'!K245&lt;&gt;"",'Jeunes Plants'!K245,"")</f>
        <v>DIV FL</v>
      </c>
      <c r="L245" s="24" t="str">
        <f>IF('Jeunes Plants'!L245&lt;&gt;"",'Jeunes Plants'!L245,"")</f>
        <v>S7</v>
      </c>
      <c r="M245" s="24" t="str">
        <f>IF('Jeunes Plants'!M245&lt;&gt;"",'Jeunes Plants'!M245,"")</f>
        <v/>
      </c>
      <c r="N245" s="24" t="str">
        <f>IF('Jeunes Plants'!N245&lt;&gt;"",'Jeunes Plants'!N245,"")</f>
        <v>M3</v>
      </c>
      <c r="O245" s="24" t="str">
        <f>IF('Jeunes Plants'!O245&lt;&gt;"",'Jeunes Plants'!O245,"")</f>
        <v>CALIBRACHOA EYECONIC Purple</v>
      </c>
      <c r="P245" s="54">
        <f>IF('Jeunes Plants'!P245&lt;&gt;"",'Jeunes Plants'!P245,"")</f>
        <v>245</v>
      </c>
      <c r="Q245" s="20">
        <f>IF('Jeunes Plants'!R245&lt;&gt;"",'Jeunes Plants'!R245,"")</f>
        <v>0</v>
      </c>
      <c r="R245" s="20">
        <f>IF('Jeunes Plants'!S245&lt;&gt;"",'Jeunes Plants'!S245,"")</f>
        <v>0</v>
      </c>
      <c r="S245" s="236">
        <f>IF('Jeunes Plants'!T245&lt;&gt;"",'Jeunes Plants'!T245,"")</f>
        <v>0</v>
      </c>
      <c r="T245" s="246"/>
      <c r="U245" s="124"/>
      <c r="V245" s="124"/>
      <c r="W245" s="124"/>
    </row>
    <row r="246" spans="1:23" ht="20.100000000000001" customHeight="1" x14ac:dyDescent="0.25">
      <c r="A246" s="165">
        <f>IF('Jeunes Plants'!A246&lt;&gt;"",'Jeunes Plants'!A246,"")</f>
        <v>22909</v>
      </c>
      <c r="B246" s="126" t="str">
        <f>IF('Jeunes Plants'!B246&lt;&gt;"",'Jeunes Plants'!B246,"")</f>
        <v>CALIBRACHOA EYECONIC</v>
      </c>
      <c r="C246" s="126" t="str">
        <f>IF('Jeunes Plants'!C246&lt;&gt;"",'Jeunes Plants'!C246,"")</f>
        <v>Strawberry</v>
      </c>
      <c r="D246" s="126" t="str">
        <f>IF('Jeunes Plants'!D246&lt;&gt;"",'Jeunes Plants'!D246,"")</f>
        <v>&gt;s46/2025</v>
      </c>
      <c r="E246" s="127" t="str">
        <f>IF('Jeunes Plants'!E246&lt;&gt;"",'Jeunes Plants'!E246,"")</f>
        <v>B</v>
      </c>
      <c r="F246" s="127" t="str">
        <f>IF('Jeunes Plants'!F246&lt;&gt;"",'Jeunes Plants'!F246,"")</f>
        <v>M 3 cm  X60</v>
      </c>
      <c r="G246" s="128">
        <f>IF('Jeunes Plants'!G246&lt;&gt;"",'Jeunes Plants'!G246,"")</f>
        <v>30</v>
      </c>
      <c r="H246" s="127">
        <f>IF('Jeunes Plants'!H246&lt;&gt;"",'Jeunes Plants'!H246,"")</f>
        <v>6</v>
      </c>
      <c r="I246" s="127" t="str">
        <f>IF('Jeunes Plants'!I246&lt;&gt;"",'Jeunes Plants'!I246,"")</f>
        <v>A</v>
      </c>
      <c r="J246" s="129">
        <f>IF('Jeunes Plants'!J246&lt;&gt;"",'Jeunes Plants'!J246,"")</f>
        <v>0.06</v>
      </c>
      <c r="K246" s="126" t="str">
        <f>IF('Jeunes Plants'!K246&lt;&gt;"",'Jeunes Plants'!K246,"")</f>
        <v>DIV FL</v>
      </c>
      <c r="L246" s="126" t="str">
        <f>IF('Jeunes Plants'!L246&lt;&gt;"",'Jeunes Plants'!L246,"")</f>
        <v>S7</v>
      </c>
      <c r="M246" s="126" t="str">
        <f>IF('Jeunes Plants'!M246&lt;&gt;"",'Jeunes Plants'!M246,"")</f>
        <v/>
      </c>
      <c r="N246" s="126" t="str">
        <f>IF('Jeunes Plants'!N246&lt;&gt;"",'Jeunes Plants'!N246,"")</f>
        <v>M3</v>
      </c>
      <c r="O246" s="126" t="str">
        <f>IF('Jeunes Plants'!O246&lt;&gt;"",'Jeunes Plants'!O246,"")</f>
        <v>CALIBRACHOA EYECONIC Strawberry</v>
      </c>
      <c r="P246" s="130">
        <f>IF('Jeunes Plants'!P246&lt;&gt;"",'Jeunes Plants'!P246,"")</f>
        <v>246</v>
      </c>
      <c r="Q246" s="20">
        <f>IF('Jeunes Plants'!R246&lt;&gt;"",'Jeunes Plants'!R246,"")</f>
        <v>0</v>
      </c>
      <c r="R246" s="20">
        <f>IF('Jeunes Plants'!S246&lt;&gt;"",'Jeunes Plants'!S246,"")</f>
        <v>0</v>
      </c>
      <c r="S246" s="236">
        <f>IF('Jeunes Plants'!T246&lt;&gt;"",'Jeunes Plants'!T246,"")</f>
        <v>0</v>
      </c>
      <c r="T246" s="245"/>
      <c r="U246" s="214"/>
      <c r="V246" s="214"/>
      <c r="W246" s="214"/>
    </row>
    <row r="247" spans="1:23" ht="20.100000000000001" customHeight="1" x14ac:dyDescent="0.25">
      <c r="A247" s="25">
        <f>IF('Jeunes Plants'!A247&lt;&gt;"",'Jeunes Plants'!A247,"")</f>
        <v>23167</v>
      </c>
      <c r="B247" s="24" t="str">
        <f>IF('Jeunes Plants'!B247&lt;&gt;"",'Jeunes Plants'!B247,"")</f>
        <v>CALIBRACHOA EYECONIC</v>
      </c>
      <c r="C247" s="24" t="str">
        <f>IF('Jeunes Plants'!C247&lt;&gt;"",'Jeunes Plants'!C247,"")</f>
        <v>Variés</v>
      </c>
      <c r="D247" s="24" t="str">
        <f>IF('Jeunes Plants'!D247&lt;&gt;"",'Jeunes Plants'!D247,"")</f>
        <v>&gt;s05/2026</v>
      </c>
      <c r="E247" s="66" t="str">
        <f>IF('Jeunes Plants'!E247&lt;&gt;"",'Jeunes Plants'!E247,"")</f>
        <v>B</v>
      </c>
      <c r="F247" s="66" t="str">
        <f>IF('Jeunes Plants'!F247&lt;&gt;"",'Jeunes Plants'!F247,"")</f>
        <v>M 3 cm  X60</v>
      </c>
      <c r="G247" s="64">
        <f>IF('Jeunes Plants'!G247&lt;&gt;"",'Jeunes Plants'!G247,"")</f>
        <v>30</v>
      </c>
      <c r="H247" s="66">
        <f>IF('Jeunes Plants'!H247&lt;&gt;"",'Jeunes Plants'!H247,"")</f>
        <v>6</v>
      </c>
      <c r="I247" s="66" t="str">
        <f>IF('Jeunes Plants'!I247&lt;&gt;"",'Jeunes Plants'!I247,"")</f>
        <v>A</v>
      </c>
      <c r="J247" s="72">
        <f>IF('Jeunes Plants'!J247&lt;&gt;"",'Jeunes Plants'!J247,"")</f>
        <v>0.06</v>
      </c>
      <c r="K247" s="24" t="str">
        <f>IF('Jeunes Plants'!K247&lt;&gt;"",'Jeunes Plants'!K247,"")</f>
        <v>DIV FL</v>
      </c>
      <c r="L247" s="24" t="str">
        <f>IF('Jeunes Plants'!L247&lt;&gt;"",'Jeunes Plants'!L247,"")</f>
        <v>S7</v>
      </c>
      <c r="M247" s="24" t="str">
        <f>IF('Jeunes Plants'!M247&lt;&gt;"",'Jeunes Plants'!M247,"")</f>
        <v/>
      </c>
      <c r="N247" s="24" t="str">
        <f>IF('Jeunes Plants'!N247&lt;&gt;"",'Jeunes Plants'!N247,"")</f>
        <v>M3</v>
      </c>
      <c r="O247" s="24" t="str">
        <f>IF('Jeunes Plants'!O247&lt;&gt;"",'Jeunes Plants'!O247,"")</f>
        <v>CALIBRACHOA EYECONIC Variés</v>
      </c>
      <c r="P247" s="54">
        <f>IF('Jeunes Plants'!P247&lt;&gt;"",'Jeunes Plants'!P247,"")</f>
        <v>247</v>
      </c>
      <c r="Q247" s="20">
        <f>IF('Jeunes Plants'!R247&lt;&gt;"",'Jeunes Plants'!R247,"")</f>
        <v>0</v>
      </c>
      <c r="R247" s="20">
        <f>IF('Jeunes Plants'!S247&lt;&gt;"",'Jeunes Plants'!S247,"")</f>
        <v>0</v>
      </c>
      <c r="S247" s="236">
        <f>IF('Jeunes Plants'!T247&lt;&gt;"",'Jeunes Plants'!T247,"")</f>
        <v>0</v>
      </c>
      <c r="T247" s="246"/>
      <c r="U247" s="124"/>
      <c r="V247" s="124"/>
      <c r="W247" s="124"/>
    </row>
    <row r="248" spans="1:23" ht="20.100000000000001" customHeight="1" x14ac:dyDescent="0.25">
      <c r="A248" s="165">
        <f>IF('Jeunes Plants'!A248&lt;&gt;"",'Jeunes Plants'!A248,"")</f>
        <v>23762</v>
      </c>
      <c r="B248" s="126" t="str">
        <f>IF('Jeunes Plants'!B248&lt;&gt;"",'Jeunes Plants'!B248,"")</f>
        <v>CALIBRACHOA SWEET BELLS</v>
      </c>
      <c r="C248" s="126" t="str">
        <f>IF('Jeunes Plants'!C248&lt;&gt;"",'Jeunes Plants'!C248,"")</f>
        <v xml:space="preserve">Double Blue bicolor </v>
      </c>
      <c r="D248" s="126" t="str">
        <f>IF('Jeunes Plants'!D248&lt;&gt;"",'Jeunes Plants'!D248,"")</f>
        <v>&gt;s05/2026</v>
      </c>
      <c r="E248" s="127" t="str">
        <f>IF('Jeunes Plants'!E248&lt;&gt;"",'Jeunes Plants'!E248,"")</f>
        <v>B</v>
      </c>
      <c r="F248" s="127" t="str">
        <f>IF('Jeunes Plants'!F248&lt;&gt;"",'Jeunes Plants'!F248,"")</f>
        <v>M 3 cm  X60</v>
      </c>
      <c r="G248" s="128">
        <f>IF('Jeunes Plants'!G248&lt;&gt;"",'Jeunes Plants'!G248,"")</f>
        <v>30</v>
      </c>
      <c r="H248" s="127">
        <f>IF('Jeunes Plants'!H248&lt;&gt;"",'Jeunes Plants'!H248,"")</f>
        <v>6</v>
      </c>
      <c r="I248" s="127" t="str">
        <f>IF('Jeunes Plants'!I248&lt;&gt;"",'Jeunes Plants'!I248,"")</f>
        <v>E</v>
      </c>
      <c r="J248" s="129">
        <f>IF('Jeunes Plants'!J248&lt;&gt;"",'Jeunes Plants'!J248,"")</f>
        <v>5.1999999999999998E-2</v>
      </c>
      <c r="K248" s="126" t="str">
        <f>IF('Jeunes Plants'!K248&lt;&gt;"",'Jeunes Plants'!K248,"")</f>
        <v>DIV FL</v>
      </c>
      <c r="L248" s="126" t="str">
        <f>IF('Jeunes Plants'!L248&lt;&gt;"",'Jeunes Plants'!L248,"")</f>
        <v>S7</v>
      </c>
      <c r="M248" s="126" t="str">
        <f>IF('Jeunes Plants'!M248&lt;&gt;"",'Jeunes Plants'!M248,"")</f>
        <v/>
      </c>
      <c r="N248" s="126" t="str">
        <f>IF('Jeunes Plants'!N248&lt;&gt;"",'Jeunes Plants'!N248,"")</f>
        <v>M3</v>
      </c>
      <c r="O248" s="126" t="str">
        <f>IF('Jeunes Plants'!O248&lt;&gt;"",'Jeunes Plants'!O248,"")</f>
        <v xml:space="preserve">CALIBRACHOA SWEET BELLS Double Blue bicolor </v>
      </c>
      <c r="P248" s="130">
        <f>IF('Jeunes Plants'!P248&lt;&gt;"",'Jeunes Plants'!P248,"")</f>
        <v>248</v>
      </c>
      <c r="Q248" s="20">
        <f>IF('Jeunes Plants'!R248&lt;&gt;"",'Jeunes Plants'!R248,"")</f>
        <v>0</v>
      </c>
      <c r="R248" s="20">
        <f>IF('Jeunes Plants'!S248&lt;&gt;"",'Jeunes Plants'!S248,"")</f>
        <v>0</v>
      </c>
      <c r="S248" s="236">
        <f>IF('Jeunes Plants'!T248&lt;&gt;"",'Jeunes Plants'!T248,"")</f>
        <v>0</v>
      </c>
      <c r="T248" s="245"/>
      <c r="U248" s="214"/>
      <c r="V248" s="214"/>
      <c r="W248" s="214"/>
    </row>
    <row r="249" spans="1:23" ht="20.100000000000001" customHeight="1" x14ac:dyDescent="0.25">
      <c r="A249" s="25">
        <f>IF('Jeunes Plants'!A249&lt;&gt;"",'Jeunes Plants'!A249,"")</f>
        <v>23763</v>
      </c>
      <c r="B249" s="24" t="str">
        <f>IF('Jeunes Plants'!B249&lt;&gt;"",'Jeunes Plants'!B249,"")</f>
        <v>CALIBRACHOA SWEET BELLS</v>
      </c>
      <c r="C249" s="24" t="str">
        <f>IF('Jeunes Plants'!C249&lt;&gt;"",'Jeunes Plants'!C249,"")</f>
        <v xml:space="preserve">Double Pink bicolor </v>
      </c>
      <c r="D249" s="24" t="str">
        <f>IF('Jeunes Plants'!D249&lt;&gt;"",'Jeunes Plants'!D249,"")</f>
        <v>&gt;s05/2026</v>
      </c>
      <c r="E249" s="66" t="str">
        <f>IF('Jeunes Plants'!E249&lt;&gt;"",'Jeunes Plants'!E249,"")</f>
        <v>B</v>
      </c>
      <c r="F249" s="66" t="str">
        <f>IF('Jeunes Plants'!F249&lt;&gt;"",'Jeunes Plants'!F249,"")</f>
        <v>M 3 cm  X60</v>
      </c>
      <c r="G249" s="64">
        <f>IF('Jeunes Plants'!G249&lt;&gt;"",'Jeunes Plants'!G249,"")</f>
        <v>30</v>
      </c>
      <c r="H249" s="66">
        <f>IF('Jeunes Plants'!H249&lt;&gt;"",'Jeunes Plants'!H249,"")</f>
        <v>6</v>
      </c>
      <c r="I249" s="66" t="str">
        <f>IF('Jeunes Plants'!I249&lt;&gt;"",'Jeunes Plants'!I249,"")</f>
        <v>E</v>
      </c>
      <c r="J249" s="72">
        <f>IF('Jeunes Plants'!J249&lt;&gt;"",'Jeunes Plants'!J249,"")</f>
        <v>5.1999999999999998E-2</v>
      </c>
      <c r="K249" s="24" t="str">
        <f>IF('Jeunes Plants'!K249&lt;&gt;"",'Jeunes Plants'!K249,"")</f>
        <v>DIV FL</v>
      </c>
      <c r="L249" s="24" t="str">
        <f>IF('Jeunes Plants'!L249&lt;&gt;"",'Jeunes Plants'!L249,"")</f>
        <v>S7</v>
      </c>
      <c r="M249" s="24" t="str">
        <f>IF('Jeunes Plants'!M249&lt;&gt;"",'Jeunes Plants'!M249,"")</f>
        <v/>
      </c>
      <c r="N249" s="24" t="str">
        <f>IF('Jeunes Plants'!N249&lt;&gt;"",'Jeunes Plants'!N249,"")</f>
        <v>M3</v>
      </c>
      <c r="O249" s="24" t="str">
        <f>IF('Jeunes Plants'!O249&lt;&gt;"",'Jeunes Plants'!O249,"")</f>
        <v xml:space="preserve">CALIBRACHOA SWEET BELLS Double Pink bicolor </v>
      </c>
      <c r="P249" s="54">
        <f>IF('Jeunes Plants'!P249&lt;&gt;"",'Jeunes Plants'!P249,"")</f>
        <v>249</v>
      </c>
      <c r="Q249" s="20">
        <f>IF('Jeunes Plants'!R249&lt;&gt;"",'Jeunes Plants'!R249,"")</f>
        <v>0</v>
      </c>
      <c r="R249" s="20">
        <f>IF('Jeunes Plants'!S249&lt;&gt;"",'Jeunes Plants'!S249,"")</f>
        <v>0</v>
      </c>
      <c r="S249" s="236">
        <f>IF('Jeunes Plants'!T249&lt;&gt;"",'Jeunes Plants'!T249,"")</f>
        <v>0</v>
      </c>
      <c r="T249" s="246"/>
      <c r="U249" s="124"/>
      <c r="V249" s="124"/>
      <c r="W249" s="124"/>
    </row>
    <row r="250" spans="1:23" ht="20.100000000000001" customHeight="1" x14ac:dyDescent="0.25">
      <c r="A250" s="165">
        <f>IF('Jeunes Plants'!A250&lt;&gt;"",'Jeunes Plants'!A250,"")</f>
        <v>23764</v>
      </c>
      <c r="B250" s="126" t="str">
        <f>IF('Jeunes Plants'!B250&lt;&gt;"",'Jeunes Plants'!B250,"")</f>
        <v>CALIBRACHOA SWEET BELLS</v>
      </c>
      <c r="C250" s="126" t="str">
        <f>IF('Jeunes Plants'!C250&lt;&gt;"",'Jeunes Plants'!C250,"")</f>
        <v>Double Sunset bicolor</v>
      </c>
      <c r="D250" s="126" t="str">
        <f>IF('Jeunes Plants'!D250&lt;&gt;"",'Jeunes Plants'!D250,"")</f>
        <v>&gt;s05/2026</v>
      </c>
      <c r="E250" s="127" t="str">
        <f>IF('Jeunes Plants'!E250&lt;&gt;"",'Jeunes Plants'!E250,"")</f>
        <v>B</v>
      </c>
      <c r="F250" s="127" t="str">
        <f>IF('Jeunes Plants'!F250&lt;&gt;"",'Jeunes Plants'!F250,"")</f>
        <v>M 3 cm  X60</v>
      </c>
      <c r="G250" s="128">
        <f>IF('Jeunes Plants'!G250&lt;&gt;"",'Jeunes Plants'!G250,"")</f>
        <v>30</v>
      </c>
      <c r="H250" s="127">
        <f>IF('Jeunes Plants'!H250&lt;&gt;"",'Jeunes Plants'!H250,"")</f>
        <v>6</v>
      </c>
      <c r="I250" s="127" t="str">
        <f>IF('Jeunes Plants'!I250&lt;&gt;"",'Jeunes Plants'!I250,"")</f>
        <v>E</v>
      </c>
      <c r="J250" s="129">
        <f>IF('Jeunes Plants'!J250&lt;&gt;"",'Jeunes Plants'!J250,"")</f>
        <v>5.1999999999999998E-2</v>
      </c>
      <c r="K250" s="126" t="str">
        <f>IF('Jeunes Plants'!K250&lt;&gt;"",'Jeunes Plants'!K250,"")</f>
        <v>DIV FL</v>
      </c>
      <c r="L250" s="126" t="str">
        <f>IF('Jeunes Plants'!L250&lt;&gt;"",'Jeunes Plants'!L250,"")</f>
        <v>S7</v>
      </c>
      <c r="M250" s="126" t="str">
        <f>IF('Jeunes Plants'!M250&lt;&gt;"",'Jeunes Plants'!M250,"")</f>
        <v/>
      </c>
      <c r="N250" s="126" t="str">
        <f>IF('Jeunes Plants'!N250&lt;&gt;"",'Jeunes Plants'!N250,"")</f>
        <v>M3</v>
      </c>
      <c r="O250" s="126" t="str">
        <f>IF('Jeunes Plants'!O250&lt;&gt;"",'Jeunes Plants'!O250,"")</f>
        <v>CALIBRACHOA SWEET BELLS Double Sunset bicolor</v>
      </c>
      <c r="P250" s="130">
        <f>IF('Jeunes Plants'!P250&lt;&gt;"",'Jeunes Plants'!P250,"")</f>
        <v>250</v>
      </c>
      <c r="Q250" s="20">
        <f>IF('Jeunes Plants'!R250&lt;&gt;"",'Jeunes Plants'!R250,"")</f>
        <v>0</v>
      </c>
      <c r="R250" s="20">
        <f>IF('Jeunes Plants'!S250&lt;&gt;"",'Jeunes Plants'!S250,"")</f>
        <v>0</v>
      </c>
      <c r="S250" s="236">
        <f>IF('Jeunes Plants'!T250&lt;&gt;"",'Jeunes Plants'!T250,"")</f>
        <v>0</v>
      </c>
      <c r="T250" s="245"/>
      <c r="U250" s="214"/>
      <c r="V250" s="214"/>
      <c r="W250" s="214"/>
    </row>
    <row r="251" spans="1:23" ht="20.100000000000001" customHeight="1" x14ac:dyDescent="0.25">
      <c r="A251" s="25">
        <f>IF('Jeunes Plants'!A251&lt;&gt;"",'Jeunes Plants'!A251,"")</f>
        <v>25752</v>
      </c>
      <c r="B251" s="24" t="str">
        <f>IF('Jeunes Plants'!B251&lt;&gt;"",'Jeunes Plants'!B251,"")</f>
        <v>CALENDULA OFFICINALIS</v>
      </c>
      <c r="C251" s="24" t="str">
        <f>IF('Jeunes Plants'!C251&lt;&gt;"",'Jeunes Plants'!C251,"")</f>
        <v>Cheers Tangerine imp.</v>
      </c>
      <c r="D251" s="24" t="str">
        <f>IF('Jeunes Plants'!D251&lt;&gt;"",'Jeunes Plants'!D251,"")</f>
        <v>&gt;s46/2025</v>
      </c>
      <c r="E251" s="66" t="str">
        <f>IF('Jeunes Plants'!E251&lt;&gt;"",'Jeunes Plants'!E251,"")</f>
        <v>B</v>
      </c>
      <c r="F251" s="66" t="str">
        <f>IF('Jeunes Plants'!F251&lt;&gt;"",'Jeunes Plants'!F251,"")</f>
        <v>M 3 cm  X60</v>
      </c>
      <c r="G251" s="64">
        <f>IF('Jeunes Plants'!G251&lt;&gt;"",'Jeunes Plants'!G251,"")</f>
        <v>30</v>
      </c>
      <c r="H251" s="64">
        <f>IF('Jeunes Plants'!H251&lt;&gt;"",'Jeunes Plants'!H251,"")</f>
        <v>6</v>
      </c>
      <c r="I251" s="66" t="str">
        <f>IF('Jeunes Plants'!I251&lt;&gt;"",'Jeunes Plants'!I251,"")</f>
        <v>A</v>
      </c>
      <c r="J251" s="64">
        <f>IF('Jeunes Plants'!J251&lt;&gt;"",'Jeunes Plants'!J251,"")</f>
        <v>6.5000000000000002E-2</v>
      </c>
      <c r="K251" s="24" t="str">
        <f>IF('Jeunes Plants'!K251&lt;&gt;"",'Jeunes Plants'!K251,"")</f>
        <v>DIV FL</v>
      </c>
      <c r="L251" s="24" t="str">
        <f>IF('Jeunes Plants'!L251&lt;&gt;"",'Jeunes Plants'!L251,"")</f>
        <v>S7</v>
      </c>
      <c r="M251" s="24" t="str">
        <f>IF('Jeunes Plants'!M251&lt;&gt;"",'Jeunes Plants'!M251,"")</f>
        <v/>
      </c>
      <c r="N251" s="24" t="str">
        <f>IF('Jeunes Plants'!N251&lt;&gt;"",'Jeunes Plants'!N251,"")</f>
        <v>M3</v>
      </c>
      <c r="O251" s="24" t="str">
        <f>IF('Jeunes Plants'!O251&lt;&gt;"",'Jeunes Plants'!O251,"")</f>
        <v>CALENDULA OFFICINALIS Cheers Tangerine imp.</v>
      </c>
      <c r="P251" s="54">
        <f>IF('Jeunes Plants'!P251&lt;&gt;"",'Jeunes Plants'!P251,"")</f>
        <v>251</v>
      </c>
      <c r="Q251" s="20">
        <f>IF('Jeunes Plants'!R251&lt;&gt;"",'Jeunes Plants'!R251,"")</f>
        <v>0</v>
      </c>
      <c r="R251" s="20">
        <f>IF('Jeunes Plants'!S251&lt;&gt;"",'Jeunes Plants'!S251,"")</f>
        <v>0</v>
      </c>
      <c r="S251" s="236">
        <f>IF('Jeunes Plants'!T251&lt;&gt;"",'Jeunes Plants'!T251,"")</f>
        <v>0</v>
      </c>
      <c r="T251" s="246"/>
      <c r="U251" s="124"/>
      <c r="V251" s="124"/>
      <c r="W251" s="124"/>
    </row>
    <row r="252" spans="1:23" ht="20.100000000000001" customHeight="1" x14ac:dyDescent="0.25">
      <c r="A252" s="165">
        <f>IF('Jeunes Plants'!A252&lt;&gt;"",'Jeunes Plants'!A252,"")</f>
        <v>25753</v>
      </c>
      <c r="B252" s="126" t="str">
        <f>IF('Jeunes Plants'!B252&lt;&gt;"",'Jeunes Plants'!B252,"")</f>
        <v>CALENDULA OFFICINALIS</v>
      </c>
      <c r="C252" s="126" t="str">
        <f>IF('Jeunes Plants'!C252&lt;&gt;"",'Jeunes Plants'!C252,"")</f>
        <v>Cheers Yellow imp.</v>
      </c>
      <c r="D252" s="126" t="str">
        <f>IF('Jeunes Plants'!D252&lt;&gt;"",'Jeunes Plants'!D252,"")</f>
        <v>&gt;s46/2025</v>
      </c>
      <c r="E252" s="127" t="str">
        <f>IF('Jeunes Plants'!E252&lt;&gt;"",'Jeunes Plants'!E252,"")</f>
        <v>B</v>
      </c>
      <c r="F252" s="127" t="str">
        <f>IF('Jeunes Plants'!F252&lt;&gt;"",'Jeunes Plants'!F252,"")</f>
        <v>M 3 cm  X60</v>
      </c>
      <c r="G252" s="128">
        <f>IF('Jeunes Plants'!G252&lt;&gt;"",'Jeunes Plants'!G252,"")</f>
        <v>30</v>
      </c>
      <c r="H252" s="128">
        <f>IF('Jeunes Plants'!H252&lt;&gt;"",'Jeunes Plants'!H252,"")</f>
        <v>6</v>
      </c>
      <c r="I252" s="127" t="str">
        <f>IF('Jeunes Plants'!I252&lt;&gt;"",'Jeunes Plants'!I252,"")</f>
        <v>A</v>
      </c>
      <c r="J252" s="128">
        <f>IF('Jeunes Plants'!J252&lt;&gt;"",'Jeunes Plants'!J252,"")</f>
        <v>6.5000000000000002E-2</v>
      </c>
      <c r="K252" s="126" t="str">
        <f>IF('Jeunes Plants'!K252&lt;&gt;"",'Jeunes Plants'!K252,"")</f>
        <v>DIV FL</v>
      </c>
      <c r="L252" s="126" t="str">
        <f>IF('Jeunes Plants'!L252&lt;&gt;"",'Jeunes Plants'!L252,"")</f>
        <v>S7</v>
      </c>
      <c r="M252" s="126" t="str">
        <f>IF('Jeunes Plants'!M252&lt;&gt;"",'Jeunes Plants'!M252,"")</f>
        <v/>
      </c>
      <c r="N252" s="126" t="str">
        <f>IF('Jeunes Plants'!N252&lt;&gt;"",'Jeunes Plants'!N252,"")</f>
        <v>M3</v>
      </c>
      <c r="O252" s="126" t="str">
        <f>IF('Jeunes Plants'!O252&lt;&gt;"",'Jeunes Plants'!O252,"")</f>
        <v>CALENDULA OFFICINALIS Cheers Yellow imp.</v>
      </c>
      <c r="P252" s="130">
        <f>IF('Jeunes Plants'!P252&lt;&gt;"",'Jeunes Plants'!P252,"")</f>
        <v>252</v>
      </c>
      <c r="Q252" s="20">
        <f>IF('Jeunes Plants'!R252&lt;&gt;"",'Jeunes Plants'!R252,"")</f>
        <v>0</v>
      </c>
      <c r="R252" s="20">
        <f>IF('Jeunes Plants'!S252&lt;&gt;"",'Jeunes Plants'!S252,"")</f>
        <v>0</v>
      </c>
      <c r="S252" s="236">
        <f>IF('Jeunes Plants'!T252&lt;&gt;"",'Jeunes Plants'!T252,"")</f>
        <v>0</v>
      </c>
      <c r="T252" s="245"/>
      <c r="U252" s="214"/>
      <c r="V252" s="214"/>
      <c r="W252" s="214"/>
    </row>
    <row r="253" spans="1:23" ht="20.100000000000001" customHeight="1" x14ac:dyDescent="0.25">
      <c r="A253" s="25">
        <f>IF('Jeunes Plants'!A253&lt;&gt;"",'Jeunes Plants'!A253,"")</f>
        <v>10629</v>
      </c>
      <c r="B253" s="24" t="str">
        <f>IF('Jeunes Plants'!B253&lt;&gt;"",'Jeunes Plants'!B253,"")</f>
        <v>CALOCEPHALUS</v>
      </c>
      <c r="C253" s="24" t="str">
        <f>IF('Jeunes Plants'!C253&lt;&gt;"",'Jeunes Plants'!C253,"")</f>
        <v>brownii</v>
      </c>
      <c r="D253" s="24" t="str">
        <f>IF('Jeunes Plants'!D253&lt;&gt;"",'Jeunes Plants'!D253,"")</f>
        <v/>
      </c>
      <c r="E253" s="66" t="str">
        <f>IF('Jeunes Plants'!E253&lt;&gt;"",'Jeunes Plants'!E253,"")</f>
        <v>B</v>
      </c>
      <c r="F253" s="66" t="str">
        <f>IF('Jeunes Plants'!F253&lt;&gt;"",'Jeunes Plants'!F253,"")</f>
        <v>M 3 cm  X60</v>
      </c>
      <c r="G253" s="64">
        <f>IF('Jeunes Plants'!G253&lt;&gt;"",'Jeunes Plants'!G253,"")</f>
        <v>30</v>
      </c>
      <c r="H253" s="66">
        <f>IF('Jeunes Plants'!H253&lt;&gt;"",'Jeunes Plants'!H253,"")</f>
        <v>5</v>
      </c>
      <c r="I253" s="66" t="str">
        <f>IF('Jeunes Plants'!I253&lt;&gt;"",'Jeunes Plants'!I253,"")</f>
        <v>E</v>
      </c>
      <c r="J253" s="72" t="str">
        <f>IF('Jeunes Plants'!J253&lt;&gt;"",'Jeunes Plants'!J253,"")</f>
        <v/>
      </c>
      <c r="K253" s="24" t="str">
        <f>IF('Jeunes Plants'!K253&lt;&gt;"",'Jeunes Plants'!K253,"")</f>
        <v>DIV FL</v>
      </c>
      <c r="L253" s="24" t="str">
        <f>IF('Jeunes Plants'!L253&lt;&gt;"",'Jeunes Plants'!L253,"")</f>
        <v>S10</v>
      </c>
      <c r="M253" s="24" t="str">
        <f>IF('Jeunes Plants'!M253&lt;&gt;"",'Jeunes Plants'!M253,"")</f>
        <v/>
      </c>
      <c r="N253" s="24" t="str">
        <f>IF('Jeunes Plants'!N253&lt;&gt;"",'Jeunes Plants'!N253,"")</f>
        <v>M3</v>
      </c>
      <c r="O253" s="24" t="str">
        <f>IF('Jeunes Plants'!O253&lt;&gt;"",'Jeunes Plants'!O253,"")</f>
        <v>CALOCEPHALUS brownii</v>
      </c>
      <c r="P253" s="54">
        <f>IF('Jeunes Plants'!P253&lt;&gt;"",'Jeunes Plants'!P253,"")</f>
        <v>253</v>
      </c>
      <c r="Q253" s="20">
        <f>IF('Jeunes Plants'!R253&lt;&gt;"",'Jeunes Plants'!R253,"")</f>
        <v>0</v>
      </c>
      <c r="R253" s="20">
        <f>IF('Jeunes Plants'!S253&lt;&gt;"",'Jeunes Plants'!S253,"")</f>
        <v>0</v>
      </c>
      <c r="S253" s="236">
        <f>IF('Jeunes Plants'!T253&lt;&gt;"",'Jeunes Plants'!T253,"")</f>
        <v>0</v>
      </c>
      <c r="T253" s="241"/>
      <c r="U253" s="44"/>
      <c r="V253" s="44"/>
      <c r="W253" s="44"/>
    </row>
    <row r="254" spans="1:23" ht="20.100000000000001" customHeight="1" x14ac:dyDescent="0.25">
      <c r="A254" s="165">
        <f>IF('Jeunes Plants'!A254&lt;&gt;"",'Jeunes Plants'!A254,"")</f>
        <v>25154</v>
      </c>
      <c r="B254" s="126" t="str">
        <f>IF('Jeunes Plants'!B254&lt;&gt;"",'Jeunes Plants'!B254,"")</f>
        <v>CAPUCINE</v>
      </c>
      <c r="C254" s="126" t="str">
        <f>IF('Jeunes Plants'!C254&lt;&gt;"",'Jeunes Plants'!C254,"")</f>
        <v>Baby Deep Rose</v>
      </c>
      <c r="D254" s="126" t="str">
        <f>IF('Jeunes Plants'!D254&lt;&gt;"",'Jeunes Plants'!D254,"")</f>
        <v/>
      </c>
      <c r="E254" s="127" t="str">
        <f>IF('Jeunes Plants'!E254&lt;&gt;"",'Jeunes Plants'!E254,"")</f>
        <v>S</v>
      </c>
      <c r="F254" s="127" t="str">
        <f>IF('Jeunes Plants'!F254&lt;&gt;"",'Jeunes Plants'!F254,"")</f>
        <v>M 3 cm  X60</v>
      </c>
      <c r="G254" s="128">
        <f>IF('Jeunes Plants'!G254&lt;&gt;"",'Jeunes Plants'!G254,"")</f>
        <v>30</v>
      </c>
      <c r="H254" s="128">
        <f>IF('Jeunes Plants'!H254&lt;&gt;"",'Jeunes Plants'!H254,"")</f>
        <v>4</v>
      </c>
      <c r="I254" s="127" t="str">
        <f>IF('Jeunes Plants'!I254&lt;&gt;"",'Jeunes Plants'!I254,"")</f>
        <v>A</v>
      </c>
      <c r="J254" s="129" t="str">
        <f>IF('Jeunes Plants'!J254&lt;&gt;"",'Jeunes Plants'!J254,"")</f>
        <v/>
      </c>
      <c r="K254" s="126" t="str">
        <f>IF('Jeunes Plants'!K254&lt;&gt;"",'Jeunes Plants'!K254,"")</f>
        <v>DIV FL</v>
      </c>
      <c r="L254" s="126" t="str">
        <f>IF('Jeunes Plants'!L254&lt;&gt;"",'Jeunes Plants'!L254,"")</f>
        <v>S4</v>
      </c>
      <c r="M254" s="126" t="str">
        <f>IF('Jeunes Plants'!M254&lt;&gt;"",'Jeunes Plants'!M254,"")</f>
        <v/>
      </c>
      <c r="N254" s="126" t="str">
        <f>IF('Jeunes Plants'!N254&lt;&gt;"",'Jeunes Plants'!N254,"")</f>
        <v>M3</v>
      </c>
      <c r="O254" s="126" t="str">
        <f>IF('Jeunes Plants'!O254&lt;&gt;"",'Jeunes Plants'!O254,"")</f>
        <v>CAPUCINE Baby Deep Rose</v>
      </c>
      <c r="P254" s="130">
        <f>IF('Jeunes Plants'!P254&lt;&gt;"",'Jeunes Plants'!P254,"")</f>
        <v>254</v>
      </c>
      <c r="Q254" s="20">
        <f>IF('Jeunes Plants'!R254&lt;&gt;"",'Jeunes Plants'!R254,"")</f>
        <v>0</v>
      </c>
      <c r="R254" s="20">
        <f>IF('Jeunes Plants'!S254&lt;&gt;"",'Jeunes Plants'!S254,"")</f>
        <v>0</v>
      </c>
      <c r="S254" s="236">
        <f>IF('Jeunes Plants'!T254&lt;&gt;"",'Jeunes Plants'!T254,"")</f>
        <v>0</v>
      </c>
      <c r="T254" s="242"/>
      <c r="U254" s="158"/>
      <c r="V254" s="158"/>
      <c r="W254" s="158"/>
    </row>
    <row r="255" spans="1:23" ht="20.100000000000001" customHeight="1" x14ac:dyDescent="0.25">
      <c r="A255" s="23">
        <f>IF('Jeunes Plants'!A255&lt;&gt;"",'Jeunes Plants'!A255,"")</f>
        <v>26761</v>
      </c>
      <c r="B255" s="24" t="str">
        <f>IF('Jeunes Plants'!B255&lt;&gt;"",'Jeunes Plants'!B255,"")</f>
        <v>CAPUCINE</v>
      </c>
      <c r="C255" s="24" t="str">
        <f>IF('Jeunes Plants'!C255&lt;&gt;"",'Jeunes Plants'!C255,"")</f>
        <v>Baby Gold</v>
      </c>
      <c r="D255" s="24" t="str">
        <f>IF('Jeunes Plants'!D255&lt;&gt;"",'Jeunes Plants'!D255,"")</f>
        <v/>
      </c>
      <c r="E255" s="66" t="str">
        <f>IF('Jeunes Plants'!E255&lt;&gt;"",'Jeunes Plants'!E255,"")</f>
        <v>S</v>
      </c>
      <c r="F255" s="66" t="str">
        <f>IF('Jeunes Plants'!F255&lt;&gt;"",'Jeunes Plants'!F255,"")</f>
        <v>M 3 cm  X60</v>
      </c>
      <c r="G255" s="64">
        <f>IF('Jeunes Plants'!G255&lt;&gt;"",'Jeunes Plants'!G255,"")</f>
        <v>30</v>
      </c>
      <c r="H255" s="64">
        <f>IF('Jeunes Plants'!H255&lt;&gt;"",'Jeunes Plants'!H255,"")</f>
        <v>4</v>
      </c>
      <c r="I255" s="66" t="str">
        <f>IF('Jeunes Plants'!I255&lt;&gt;"",'Jeunes Plants'!I255,"")</f>
        <v>A</v>
      </c>
      <c r="J255" s="72" t="str">
        <f>IF('Jeunes Plants'!J255&lt;&gt;"",'Jeunes Plants'!J255,"")</f>
        <v/>
      </c>
      <c r="K255" s="24" t="str">
        <f>IF('Jeunes Plants'!K255&lt;&gt;"",'Jeunes Plants'!K255,"")</f>
        <v>DIV FL</v>
      </c>
      <c r="L255" s="24" t="str">
        <f>IF('Jeunes Plants'!L255&lt;&gt;"",'Jeunes Plants'!L255,"")</f>
        <v>S4</v>
      </c>
      <c r="M255" s="24" t="str">
        <f>IF('Jeunes Plants'!M255&lt;&gt;"",'Jeunes Plants'!M255,"")</f>
        <v>NEW</v>
      </c>
      <c r="N255" s="24" t="str">
        <f>IF('Jeunes Plants'!N255&lt;&gt;"",'Jeunes Plants'!N255,"")</f>
        <v>M3</v>
      </c>
      <c r="O255" s="24" t="str">
        <f>IF('Jeunes Plants'!O255&lt;&gt;"",'Jeunes Plants'!O255,"")</f>
        <v>CAPUCINE Baby Gold</v>
      </c>
      <c r="P255" s="54">
        <f>IF('Jeunes Plants'!P255&lt;&gt;"",'Jeunes Plants'!P255,"")</f>
        <v>255</v>
      </c>
      <c r="Q255" s="20">
        <f>IF('Jeunes Plants'!R255&lt;&gt;"",'Jeunes Plants'!R255,"")</f>
        <v>0</v>
      </c>
      <c r="R255" s="20">
        <f>IF('Jeunes Plants'!S255&lt;&gt;"",'Jeunes Plants'!S255,"")</f>
        <v>0</v>
      </c>
      <c r="S255" s="236">
        <f>IF('Jeunes Plants'!T255&lt;&gt;"",'Jeunes Plants'!T255,"")</f>
        <v>0</v>
      </c>
      <c r="T255" s="241"/>
      <c r="U255" s="44"/>
      <c r="V255" s="44"/>
      <c r="W255" s="44"/>
    </row>
    <row r="256" spans="1:23" ht="20.100000000000001" customHeight="1" x14ac:dyDescent="0.25">
      <c r="A256" s="165">
        <f>IF('Jeunes Plants'!A256&lt;&gt;"",'Jeunes Plants'!A256,"")</f>
        <v>25157</v>
      </c>
      <c r="B256" s="126" t="str">
        <f>IF('Jeunes Plants'!B256&lt;&gt;"",'Jeunes Plants'!B256,"")</f>
        <v>CAPUCINE</v>
      </c>
      <c r="C256" s="126" t="str">
        <f>IF('Jeunes Plants'!C256&lt;&gt;"",'Jeunes Plants'!C256,"")</f>
        <v>Baby Orange</v>
      </c>
      <c r="D256" s="126" t="str">
        <f>IF('Jeunes Plants'!D256&lt;&gt;"",'Jeunes Plants'!D256,"")</f>
        <v/>
      </c>
      <c r="E256" s="127" t="str">
        <f>IF('Jeunes Plants'!E256&lt;&gt;"",'Jeunes Plants'!E256,"")</f>
        <v>S</v>
      </c>
      <c r="F256" s="127" t="str">
        <f>IF('Jeunes Plants'!F256&lt;&gt;"",'Jeunes Plants'!F256,"")</f>
        <v>M 3 cm  X60</v>
      </c>
      <c r="G256" s="128">
        <f>IF('Jeunes Plants'!G256&lt;&gt;"",'Jeunes Plants'!G256,"")</f>
        <v>30</v>
      </c>
      <c r="H256" s="128">
        <f>IF('Jeunes Plants'!H256&lt;&gt;"",'Jeunes Plants'!H256,"")</f>
        <v>4</v>
      </c>
      <c r="I256" s="127" t="str">
        <f>IF('Jeunes Plants'!I256&lt;&gt;"",'Jeunes Plants'!I256,"")</f>
        <v>A</v>
      </c>
      <c r="J256" s="129" t="str">
        <f>IF('Jeunes Plants'!J256&lt;&gt;"",'Jeunes Plants'!J256,"")</f>
        <v/>
      </c>
      <c r="K256" s="126" t="str">
        <f>IF('Jeunes Plants'!K256&lt;&gt;"",'Jeunes Plants'!K256,"")</f>
        <v>DIV FL</v>
      </c>
      <c r="L256" s="126" t="str">
        <f>IF('Jeunes Plants'!L256&lt;&gt;"",'Jeunes Plants'!L256,"")</f>
        <v>S4</v>
      </c>
      <c r="M256" s="126" t="str">
        <f>IF('Jeunes Plants'!M256&lt;&gt;"",'Jeunes Plants'!M256,"")</f>
        <v/>
      </c>
      <c r="N256" s="126" t="str">
        <f>IF('Jeunes Plants'!N256&lt;&gt;"",'Jeunes Plants'!N256,"")</f>
        <v>M3</v>
      </c>
      <c r="O256" s="126" t="str">
        <f>IF('Jeunes Plants'!O256&lt;&gt;"",'Jeunes Plants'!O256,"")</f>
        <v>CAPUCINE Baby Orange</v>
      </c>
      <c r="P256" s="130">
        <f>IF('Jeunes Plants'!P256&lt;&gt;"",'Jeunes Plants'!P256,"")</f>
        <v>256</v>
      </c>
      <c r="Q256" s="20">
        <f>IF('Jeunes Plants'!R256&lt;&gt;"",'Jeunes Plants'!R256,"")</f>
        <v>0</v>
      </c>
      <c r="R256" s="20">
        <f>IF('Jeunes Plants'!S256&lt;&gt;"",'Jeunes Plants'!S256,"")</f>
        <v>0</v>
      </c>
      <c r="S256" s="236">
        <f>IF('Jeunes Plants'!T256&lt;&gt;"",'Jeunes Plants'!T256,"")</f>
        <v>0</v>
      </c>
      <c r="T256" s="242"/>
      <c r="U256" s="158"/>
      <c r="V256" s="158"/>
      <c r="W256" s="158"/>
    </row>
    <row r="257" spans="1:23" ht="20.100000000000001" customHeight="1" x14ac:dyDescent="0.25">
      <c r="A257" s="25">
        <f>IF('Jeunes Plants'!A257&lt;&gt;"",'Jeunes Plants'!A257,"")</f>
        <v>25990</v>
      </c>
      <c r="B257" s="24" t="str">
        <f>IF('Jeunes Plants'!B257&lt;&gt;"",'Jeunes Plants'!B257,"")</f>
        <v>CAPUCINE</v>
      </c>
      <c r="C257" s="24" t="str">
        <f>IF('Jeunes Plants'!C257&lt;&gt;"",'Jeunes Plants'!C257,"")</f>
        <v>Baby Red</v>
      </c>
      <c r="D257" s="24" t="str">
        <f>IF('Jeunes Plants'!D257&lt;&gt;"",'Jeunes Plants'!D257,"")</f>
        <v/>
      </c>
      <c r="E257" s="66" t="str">
        <f>IF('Jeunes Plants'!E257&lt;&gt;"",'Jeunes Plants'!E257,"")</f>
        <v>S</v>
      </c>
      <c r="F257" s="66" t="str">
        <f>IF('Jeunes Plants'!F257&lt;&gt;"",'Jeunes Plants'!F257,"")</f>
        <v>M 3 cm  X60</v>
      </c>
      <c r="G257" s="64">
        <f>IF('Jeunes Plants'!G257&lt;&gt;"",'Jeunes Plants'!G257,"")</f>
        <v>30</v>
      </c>
      <c r="H257" s="64">
        <f>IF('Jeunes Plants'!H257&lt;&gt;"",'Jeunes Plants'!H257,"")</f>
        <v>4</v>
      </c>
      <c r="I257" s="66" t="str">
        <f>IF('Jeunes Plants'!I257&lt;&gt;"",'Jeunes Plants'!I257,"")</f>
        <v>A</v>
      </c>
      <c r="J257" s="72" t="str">
        <f>IF('Jeunes Plants'!J257&lt;&gt;"",'Jeunes Plants'!J257,"")</f>
        <v/>
      </c>
      <c r="K257" s="24" t="str">
        <f>IF('Jeunes Plants'!K257&lt;&gt;"",'Jeunes Plants'!K257,"")</f>
        <v>DIV FL</v>
      </c>
      <c r="L257" s="24" t="str">
        <f>IF('Jeunes Plants'!L257&lt;&gt;"",'Jeunes Plants'!L257,"")</f>
        <v>S4</v>
      </c>
      <c r="M257" s="24" t="str">
        <f>IF('Jeunes Plants'!M257&lt;&gt;"",'Jeunes Plants'!M257,"")</f>
        <v/>
      </c>
      <c r="N257" s="24" t="str">
        <f>IF('Jeunes Plants'!N257&lt;&gt;"",'Jeunes Plants'!N257,"")</f>
        <v>M3</v>
      </c>
      <c r="O257" s="24" t="str">
        <f>IF('Jeunes Plants'!O257&lt;&gt;"",'Jeunes Plants'!O257,"")</f>
        <v>CAPUCINE Baby Red</v>
      </c>
      <c r="P257" s="54">
        <f>IF('Jeunes Plants'!P257&lt;&gt;"",'Jeunes Plants'!P257,"")</f>
        <v>257</v>
      </c>
      <c r="Q257" s="20">
        <f>IF('Jeunes Plants'!R257&lt;&gt;"",'Jeunes Plants'!R257,"")</f>
        <v>0</v>
      </c>
      <c r="R257" s="20">
        <f>IF('Jeunes Plants'!S257&lt;&gt;"",'Jeunes Plants'!S257,"")</f>
        <v>0</v>
      </c>
      <c r="S257" s="236">
        <f>IF('Jeunes Plants'!T257&lt;&gt;"",'Jeunes Plants'!T257,"")</f>
        <v>0</v>
      </c>
      <c r="T257" s="241"/>
      <c r="U257" s="44"/>
      <c r="V257" s="44"/>
      <c r="W257" s="44"/>
    </row>
    <row r="258" spans="1:23" ht="20.100000000000001" customHeight="1" x14ac:dyDescent="0.25">
      <c r="A258" s="125">
        <f>IF('Jeunes Plants'!A258&lt;&gt;"",'Jeunes Plants'!A258,"")</f>
        <v>15308</v>
      </c>
      <c r="B258" s="126" t="str">
        <f>IF('Jeunes Plants'!B258&lt;&gt;"",'Jeunes Plants'!B258,"")</f>
        <v>CANNA CANNOVA</v>
      </c>
      <c r="C258" s="126" t="str">
        <f>IF('Jeunes Plants'!C258&lt;&gt;"",'Jeunes Plants'!C258,"")</f>
        <v>Orange feuille bronze</v>
      </c>
      <c r="D258" s="126" t="str">
        <f>IF('Jeunes Plants'!D258&lt;&gt;"",'Jeunes Plants'!D258,"")</f>
        <v/>
      </c>
      <c r="E258" s="127" t="str">
        <f>IF('Jeunes Plants'!E258&lt;&gt;"",'Jeunes Plants'!E258,"")</f>
        <v>S</v>
      </c>
      <c r="F258" s="127" t="str">
        <f>IF('Jeunes Plants'!F258&lt;&gt;"",'Jeunes Plants'!F258,"")</f>
        <v>M 3 cm  X60</v>
      </c>
      <c r="G258" s="128">
        <f>IF('Jeunes Plants'!G258&lt;&gt;"",'Jeunes Plants'!G258,"")</f>
        <v>30</v>
      </c>
      <c r="H258" s="128">
        <f>IF('Jeunes Plants'!H258&lt;&gt;"",'Jeunes Plants'!H258,"")</f>
        <v>7</v>
      </c>
      <c r="I258" s="127" t="str">
        <f>IF('Jeunes Plants'!I258&lt;&gt;"",'Jeunes Plants'!I258,"")</f>
        <v>N</v>
      </c>
      <c r="J258" s="129" t="str">
        <f>IF('Jeunes Plants'!J258&lt;&gt;"",'Jeunes Plants'!J258,"")</f>
        <v/>
      </c>
      <c r="K258" s="126" t="str">
        <f>IF('Jeunes Plants'!K258&lt;&gt;"",'Jeunes Plants'!K258,"")</f>
        <v>DIV FL</v>
      </c>
      <c r="L258" s="126" t="str">
        <f>IF('Jeunes Plants'!L258&lt;&gt;"",'Jeunes Plants'!L258,"")</f>
        <v>S1</v>
      </c>
      <c r="M258" s="126" t="str">
        <f>IF('Jeunes Plants'!M258&lt;&gt;"",'Jeunes Plants'!M258,"")</f>
        <v>NEW</v>
      </c>
      <c r="N258" s="126" t="str">
        <f>IF('Jeunes Plants'!N258&lt;&gt;"",'Jeunes Plants'!N258,"")</f>
        <v>M3</v>
      </c>
      <c r="O258" s="126" t="str">
        <f>IF('Jeunes Plants'!O258&lt;&gt;"",'Jeunes Plants'!O258,"")</f>
        <v>CANNA CANNOVA Orange feuille bronze</v>
      </c>
      <c r="P258" s="130">
        <f>IF('Jeunes Plants'!P258&lt;&gt;"",'Jeunes Plants'!P258,"")</f>
        <v>258</v>
      </c>
      <c r="Q258" s="20">
        <f>IF('Jeunes Plants'!R258&lt;&gt;"",'Jeunes Plants'!R258,"")</f>
        <v>0</v>
      </c>
      <c r="R258" s="20">
        <f>IF('Jeunes Plants'!S258&lt;&gt;"",'Jeunes Plants'!S258,"")</f>
        <v>0</v>
      </c>
      <c r="S258" s="236">
        <f>IF('Jeunes Plants'!T258&lt;&gt;"",'Jeunes Plants'!T258,"")</f>
        <v>0</v>
      </c>
      <c r="T258" s="242"/>
      <c r="U258" s="158"/>
      <c r="V258" s="158"/>
      <c r="W258" s="158"/>
    </row>
    <row r="259" spans="1:23" ht="20.100000000000001" customHeight="1" x14ac:dyDescent="0.25">
      <c r="A259" s="23">
        <f>IF('Jeunes Plants'!A259&lt;&gt;"",'Jeunes Plants'!A259,"")</f>
        <v>25430</v>
      </c>
      <c r="B259" s="24" t="str">
        <f>IF('Jeunes Plants'!B259&lt;&gt;"",'Jeunes Plants'!B259,"")</f>
        <v>CANNA CANNOVA</v>
      </c>
      <c r="C259" s="24" t="str">
        <f>IF('Jeunes Plants'!C259&lt;&gt;"",'Jeunes Plants'!C259,"")</f>
        <v>Peach feuille bronze</v>
      </c>
      <c r="D259" s="24" t="str">
        <f>IF('Jeunes Plants'!D259&lt;&gt;"",'Jeunes Plants'!D259,"")</f>
        <v/>
      </c>
      <c r="E259" s="66" t="str">
        <f>IF('Jeunes Plants'!E259&lt;&gt;"",'Jeunes Plants'!E259,"")</f>
        <v>S</v>
      </c>
      <c r="F259" s="66" t="str">
        <f>IF('Jeunes Plants'!F259&lt;&gt;"",'Jeunes Plants'!F259,"")</f>
        <v>M 3 cm  X60</v>
      </c>
      <c r="G259" s="64">
        <f>IF('Jeunes Plants'!G259&lt;&gt;"",'Jeunes Plants'!G259,"")</f>
        <v>30</v>
      </c>
      <c r="H259" s="64">
        <f>IF('Jeunes Plants'!H259&lt;&gt;"",'Jeunes Plants'!H259,"")</f>
        <v>7</v>
      </c>
      <c r="I259" s="66" t="str">
        <f>IF('Jeunes Plants'!I259&lt;&gt;"",'Jeunes Plants'!I259,"")</f>
        <v>N</v>
      </c>
      <c r="J259" s="72" t="str">
        <f>IF('Jeunes Plants'!J259&lt;&gt;"",'Jeunes Plants'!J259,"")</f>
        <v/>
      </c>
      <c r="K259" s="24" t="str">
        <f>IF('Jeunes Plants'!K259&lt;&gt;"",'Jeunes Plants'!K259,"")</f>
        <v>DIV FL</v>
      </c>
      <c r="L259" s="24" t="str">
        <f>IF('Jeunes Plants'!L259&lt;&gt;"",'Jeunes Plants'!L259,"")</f>
        <v>S1</v>
      </c>
      <c r="M259" s="24" t="str">
        <f>IF('Jeunes Plants'!M259&lt;&gt;"",'Jeunes Plants'!M259,"")</f>
        <v>NEW</v>
      </c>
      <c r="N259" s="24" t="str">
        <f>IF('Jeunes Plants'!N259&lt;&gt;"",'Jeunes Plants'!N259,"")</f>
        <v>M3</v>
      </c>
      <c r="O259" s="24" t="str">
        <f>IF('Jeunes Plants'!O259&lt;&gt;"",'Jeunes Plants'!O259,"")</f>
        <v>CANNA CANNOVA Peach feuille bronze</v>
      </c>
      <c r="P259" s="54">
        <f>IF('Jeunes Plants'!P259&lt;&gt;"",'Jeunes Plants'!P259,"")</f>
        <v>259</v>
      </c>
      <c r="Q259" s="20">
        <f>IF('Jeunes Plants'!R259&lt;&gt;"",'Jeunes Plants'!R259,"")</f>
        <v>0</v>
      </c>
      <c r="R259" s="20">
        <f>IF('Jeunes Plants'!S259&lt;&gt;"",'Jeunes Plants'!S259,"")</f>
        <v>0</v>
      </c>
      <c r="S259" s="236">
        <f>IF('Jeunes Plants'!T259&lt;&gt;"",'Jeunes Plants'!T259,"")</f>
        <v>0</v>
      </c>
      <c r="T259" s="241"/>
      <c r="U259" s="44"/>
      <c r="V259" s="44"/>
      <c r="W259" s="44"/>
    </row>
    <row r="260" spans="1:23" ht="20.100000000000001" customHeight="1" x14ac:dyDescent="0.25">
      <c r="A260" s="125">
        <f>IF('Jeunes Plants'!A260&lt;&gt;"",'Jeunes Plants'!A260,"")</f>
        <v>15306</v>
      </c>
      <c r="B260" s="126" t="str">
        <f>IF('Jeunes Plants'!B260&lt;&gt;"",'Jeunes Plants'!B260,"")</f>
        <v>CANNA CANNOVA</v>
      </c>
      <c r="C260" s="126" t="str">
        <f>IF('Jeunes Plants'!C260&lt;&gt;"",'Jeunes Plants'!C260,"")</f>
        <v>Scarlet feuille bronze</v>
      </c>
      <c r="D260" s="126" t="str">
        <f>IF('Jeunes Plants'!D260&lt;&gt;"",'Jeunes Plants'!D260,"")</f>
        <v/>
      </c>
      <c r="E260" s="127" t="str">
        <f>IF('Jeunes Plants'!E260&lt;&gt;"",'Jeunes Plants'!E260,"")</f>
        <v>S</v>
      </c>
      <c r="F260" s="127" t="str">
        <f>IF('Jeunes Plants'!F260&lt;&gt;"",'Jeunes Plants'!F260,"")</f>
        <v>M 3 cm  X60</v>
      </c>
      <c r="G260" s="128">
        <f>IF('Jeunes Plants'!G260&lt;&gt;"",'Jeunes Plants'!G260,"")</f>
        <v>30</v>
      </c>
      <c r="H260" s="128">
        <f>IF('Jeunes Plants'!H260&lt;&gt;"",'Jeunes Plants'!H260,"")</f>
        <v>7</v>
      </c>
      <c r="I260" s="127" t="str">
        <f>IF('Jeunes Plants'!I260&lt;&gt;"",'Jeunes Plants'!I260,"")</f>
        <v>N</v>
      </c>
      <c r="J260" s="129" t="str">
        <f>IF('Jeunes Plants'!J260&lt;&gt;"",'Jeunes Plants'!J260,"")</f>
        <v/>
      </c>
      <c r="K260" s="126" t="str">
        <f>IF('Jeunes Plants'!K260&lt;&gt;"",'Jeunes Plants'!K260,"")</f>
        <v>DIV FL</v>
      </c>
      <c r="L260" s="126" t="str">
        <f>IF('Jeunes Plants'!L260&lt;&gt;"",'Jeunes Plants'!L260,"")</f>
        <v>S1</v>
      </c>
      <c r="M260" s="126" t="str">
        <f>IF('Jeunes Plants'!M260&lt;&gt;"",'Jeunes Plants'!M260,"")</f>
        <v>NEW</v>
      </c>
      <c r="N260" s="126" t="str">
        <f>IF('Jeunes Plants'!N260&lt;&gt;"",'Jeunes Plants'!N260,"")</f>
        <v>M3</v>
      </c>
      <c r="O260" s="126" t="str">
        <f>IF('Jeunes Plants'!O260&lt;&gt;"",'Jeunes Plants'!O260,"")</f>
        <v>CANNA CANNOVA Scarlet feuille bronze</v>
      </c>
      <c r="P260" s="130">
        <f>IF('Jeunes Plants'!P260&lt;&gt;"",'Jeunes Plants'!P260,"")</f>
        <v>260</v>
      </c>
      <c r="Q260" s="20">
        <f>IF('Jeunes Plants'!R260&lt;&gt;"",'Jeunes Plants'!R260,"")</f>
        <v>0</v>
      </c>
      <c r="R260" s="20">
        <f>IF('Jeunes Plants'!S260&lt;&gt;"",'Jeunes Plants'!S260,"")</f>
        <v>0</v>
      </c>
      <c r="S260" s="236">
        <f>IF('Jeunes Plants'!T260&lt;&gt;"",'Jeunes Plants'!T260,"")</f>
        <v>0</v>
      </c>
      <c r="T260" s="242"/>
      <c r="U260" s="158"/>
      <c r="V260" s="158"/>
      <c r="W260" s="158"/>
    </row>
    <row r="261" spans="1:23" ht="20.100000000000001" customHeight="1" x14ac:dyDescent="0.25">
      <c r="A261" s="23">
        <f>IF('Jeunes Plants'!A261&lt;&gt;"",'Jeunes Plants'!A261,"")</f>
        <v>26743</v>
      </c>
      <c r="B261" s="24" t="str">
        <f>IF('Jeunes Plants'!B261&lt;&gt;"",'Jeunes Plants'!B261,"")</f>
        <v>CANNA CANNOVA</v>
      </c>
      <c r="C261" s="24" t="str">
        <f>IF('Jeunes Plants'!C261&lt;&gt;"",'Jeunes Plants'!C261,"")</f>
        <v>Gold Leopard feuille verte</v>
      </c>
      <c r="D261" s="24" t="str">
        <f>IF('Jeunes Plants'!D261&lt;&gt;"",'Jeunes Plants'!D261,"")</f>
        <v/>
      </c>
      <c r="E261" s="66" t="str">
        <f>IF('Jeunes Plants'!E261&lt;&gt;"",'Jeunes Plants'!E261,"")</f>
        <v>S</v>
      </c>
      <c r="F261" s="66" t="str">
        <f>IF('Jeunes Plants'!F261&lt;&gt;"",'Jeunes Plants'!F261,"")</f>
        <v>M 3 cm  X60</v>
      </c>
      <c r="G261" s="64">
        <f>IF('Jeunes Plants'!G261&lt;&gt;"",'Jeunes Plants'!G261,"")</f>
        <v>30</v>
      </c>
      <c r="H261" s="64">
        <f>IF('Jeunes Plants'!H261&lt;&gt;"",'Jeunes Plants'!H261,"")</f>
        <v>7</v>
      </c>
      <c r="I261" s="66" t="str">
        <f>IF('Jeunes Plants'!I261&lt;&gt;"",'Jeunes Plants'!I261,"")</f>
        <v>N</v>
      </c>
      <c r="J261" s="72" t="str">
        <f>IF('Jeunes Plants'!J261&lt;&gt;"",'Jeunes Plants'!J261,"")</f>
        <v/>
      </c>
      <c r="K261" s="24" t="str">
        <f>IF('Jeunes Plants'!K261&lt;&gt;"",'Jeunes Plants'!K261,"")</f>
        <v>DIV FL</v>
      </c>
      <c r="L261" s="24" t="str">
        <f>IF('Jeunes Plants'!L261&lt;&gt;"",'Jeunes Plants'!L261,"")</f>
        <v>S1</v>
      </c>
      <c r="M261" s="24" t="str">
        <f>IF('Jeunes Plants'!M261&lt;&gt;"",'Jeunes Plants'!M261,"")</f>
        <v>NEW</v>
      </c>
      <c r="N261" s="24" t="str">
        <f>IF('Jeunes Plants'!N261&lt;&gt;"",'Jeunes Plants'!N261,"")</f>
        <v>M3</v>
      </c>
      <c r="O261" s="24" t="str">
        <f>IF('Jeunes Plants'!O261&lt;&gt;"",'Jeunes Plants'!O261,"")</f>
        <v>CANNA CANNOVA Gold Leopard feuille verte</v>
      </c>
      <c r="P261" s="54">
        <f>IF('Jeunes Plants'!P261&lt;&gt;"",'Jeunes Plants'!P261,"")</f>
        <v>261</v>
      </c>
      <c r="Q261" s="20">
        <f>IF('Jeunes Plants'!R261&lt;&gt;"",'Jeunes Plants'!R261,"")</f>
        <v>0</v>
      </c>
      <c r="R261" s="20">
        <f>IF('Jeunes Plants'!S261&lt;&gt;"",'Jeunes Plants'!S261,"")</f>
        <v>0</v>
      </c>
      <c r="S261" s="236">
        <f>IF('Jeunes Plants'!T261&lt;&gt;"",'Jeunes Plants'!T261,"")</f>
        <v>0</v>
      </c>
      <c r="T261" s="241"/>
      <c r="U261" s="44"/>
      <c r="V261" s="44"/>
      <c r="W261" s="44"/>
    </row>
    <row r="262" spans="1:23" ht="20.100000000000001" customHeight="1" x14ac:dyDescent="0.25">
      <c r="A262" s="125">
        <f>IF('Jeunes Plants'!A262&lt;&gt;"",'Jeunes Plants'!A262,"")</f>
        <v>25431</v>
      </c>
      <c r="B262" s="126" t="str">
        <f>IF('Jeunes Plants'!B262&lt;&gt;"",'Jeunes Plants'!B262,"")</f>
        <v>CANNA CANNOVA</v>
      </c>
      <c r="C262" s="126" t="str">
        <f>IF('Jeunes Plants'!C262&lt;&gt;"",'Jeunes Plants'!C262,"")</f>
        <v>Orange shades feuille verte</v>
      </c>
      <c r="D262" s="126" t="str">
        <f>IF('Jeunes Plants'!D262&lt;&gt;"",'Jeunes Plants'!D262,"")</f>
        <v/>
      </c>
      <c r="E262" s="127" t="str">
        <f>IF('Jeunes Plants'!E262&lt;&gt;"",'Jeunes Plants'!E262,"")</f>
        <v>S</v>
      </c>
      <c r="F262" s="127" t="str">
        <f>IF('Jeunes Plants'!F262&lt;&gt;"",'Jeunes Plants'!F262,"")</f>
        <v>M 3 cm  X60</v>
      </c>
      <c r="G262" s="128">
        <f>IF('Jeunes Plants'!G262&lt;&gt;"",'Jeunes Plants'!G262,"")</f>
        <v>30</v>
      </c>
      <c r="H262" s="128">
        <f>IF('Jeunes Plants'!H262&lt;&gt;"",'Jeunes Plants'!H262,"")</f>
        <v>7</v>
      </c>
      <c r="I262" s="127" t="str">
        <f>IF('Jeunes Plants'!I262&lt;&gt;"",'Jeunes Plants'!I262,"")</f>
        <v>N</v>
      </c>
      <c r="J262" s="129" t="str">
        <f>IF('Jeunes Plants'!J262&lt;&gt;"",'Jeunes Plants'!J262,"")</f>
        <v/>
      </c>
      <c r="K262" s="126" t="str">
        <f>IF('Jeunes Plants'!K262&lt;&gt;"",'Jeunes Plants'!K262,"")</f>
        <v>DIV FL</v>
      </c>
      <c r="L262" s="126" t="str">
        <f>IF('Jeunes Plants'!L262&lt;&gt;"",'Jeunes Plants'!L262,"")</f>
        <v>S1</v>
      </c>
      <c r="M262" s="126" t="str">
        <f>IF('Jeunes Plants'!M262&lt;&gt;"",'Jeunes Plants'!M262,"")</f>
        <v>NEW</v>
      </c>
      <c r="N262" s="126" t="str">
        <f>IF('Jeunes Plants'!N262&lt;&gt;"",'Jeunes Plants'!N262,"")</f>
        <v>M3</v>
      </c>
      <c r="O262" s="126" t="str">
        <f>IF('Jeunes Plants'!O262&lt;&gt;"",'Jeunes Plants'!O262,"")</f>
        <v>CANNA CANNOVA Orange shades feuille verte</v>
      </c>
      <c r="P262" s="130">
        <f>IF('Jeunes Plants'!P262&lt;&gt;"",'Jeunes Plants'!P262,"")</f>
        <v>262</v>
      </c>
      <c r="Q262" s="20">
        <f>IF('Jeunes Plants'!R262&lt;&gt;"",'Jeunes Plants'!R262,"")</f>
        <v>0</v>
      </c>
      <c r="R262" s="20">
        <f>IF('Jeunes Plants'!S262&lt;&gt;"",'Jeunes Plants'!S262,"")</f>
        <v>0</v>
      </c>
      <c r="S262" s="236">
        <f>IF('Jeunes Plants'!T262&lt;&gt;"",'Jeunes Plants'!T262,"")</f>
        <v>0</v>
      </c>
      <c r="T262" s="242"/>
      <c r="U262" s="158"/>
      <c r="V262" s="158"/>
      <c r="W262" s="158"/>
    </row>
    <row r="263" spans="1:23" ht="20.100000000000001" customHeight="1" x14ac:dyDescent="0.25">
      <c r="A263" s="23">
        <f>IF('Jeunes Plants'!A263&lt;&gt;"",'Jeunes Plants'!A263,"")</f>
        <v>25432</v>
      </c>
      <c r="B263" s="24" t="str">
        <f>IF('Jeunes Plants'!B263&lt;&gt;"",'Jeunes Plants'!B263,"")</f>
        <v>CANNA CANNOVA</v>
      </c>
      <c r="C263" s="24" t="str">
        <f>IF('Jeunes Plants'!C263&lt;&gt;"",'Jeunes Plants'!C263,"")</f>
        <v>Red golden flame feuille verte</v>
      </c>
      <c r="D263" s="24" t="str">
        <f>IF('Jeunes Plants'!D263&lt;&gt;"",'Jeunes Plants'!D263,"")</f>
        <v/>
      </c>
      <c r="E263" s="66" t="str">
        <f>IF('Jeunes Plants'!E263&lt;&gt;"",'Jeunes Plants'!E263,"")</f>
        <v>S</v>
      </c>
      <c r="F263" s="66" t="str">
        <f>IF('Jeunes Plants'!F263&lt;&gt;"",'Jeunes Plants'!F263,"")</f>
        <v>M 3 cm  X60</v>
      </c>
      <c r="G263" s="64">
        <f>IF('Jeunes Plants'!G263&lt;&gt;"",'Jeunes Plants'!G263,"")</f>
        <v>30</v>
      </c>
      <c r="H263" s="64">
        <f>IF('Jeunes Plants'!H263&lt;&gt;"",'Jeunes Plants'!H263,"")</f>
        <v>7</v>
      </c>
      <c r="I263" s="66" t="str">
        <f>IF('Jeunes Plants'!I263&lt;&gt;"",'Jeunes Plants'!I263,"")</f>
        <v>K</v>
      </c>
      <c r="J263" s="72" t="str">
        <f>IF('Jeunes Plants'!J263&lt;&gt;"",'Jeunes Plants'!J263,"")</f>
        <v/>
      </c>
      <c r="K263" s="24" t="str">
        <f>IF('Jeunes Plants'!K263&lt;&gt;"",'Jeunes Plants'!K263,"")</f>
        <v>DIV FL</v>
      </c>
      <c r="L263" s="24" t="str">
        <f>IF('Jeunes Plants'!L263&lt;&gt;"",'Jeunes Plants'!L263,"")</f>
        <v>S1</v>
      </c>
      <c r="M263" s="24" t="str">
        <f>IF('Jeunes Plants'!M263&lt;&gt;"",'Jeunes Plants'!M263,"")</f>
        <v>NEW</v>
      </c>
      <c r="N263" s="24" t="str">
        <f>IF('Jeunes Plants'!N263&lt;&gt;"",'Jeunes Plants'!N263,"")</f>
        <v>M3</v>
      </c>
      <c r="O263" s="24" t="str">
        <f>IF('Jeunes Plants'!O263&lt;&gt;"",'Jeunes Plants'!O263,"")</f>
        <v>CANNA CANNOVA Red golden flame feuille verte</v>
      </c>
      <c r="P263" s="54">
        <f>IF('Jeunes Plants'!P263&lt;&gt;"",'Jeunes Plants'!P263,"")</f>
        <v>263</v>
      </c>
      <c r="Q263" s="20">
        <f>IF('Jeunes Plants'!R263&lt;&gt;"",'Jeunes Plants'!R263,"")</f>
        <v>0</v>
      </c>
      <c r="R263" s="20">
        <f>IF('Jeunes Plants'!S263&lt;&gt;"",'Jeunes Plants'!S263,"")</f>
        <v>0</v>
      </c>
      <c r="S263" s="236">
        <f>IF('Jeunes Plants'!T263&lt;&gt;"",'Jeunes Plants'!T263,"")</f>
        <v>0</v>
      </c>
      <c r="T263" s="241"/>
      <c r="U263" s="44"/>
      <c r="V263" s="44"/>
      <c r="W263" s="44"/>
    </row>
    <row r="264" spans="1:23" ht="20.100000000000001" customHeight="1" x14ac:dyDescent="0.25">
      <c r="A264" s="125">
        <f>IF('Jeunes Plants'!A264&lt;&gt;"",'Jeunes Plants'!A264,"")</f>
        <v>15639</v>
      </c>
      <c r="B264" s="126" t="str">
        <f>IF('Jeunes Plants'!B264&lt;&gt;"",'Jeunes Plants'!B264,"")</f>
        <v>CANNA CANNOVA</v>
      </c>
      <c r="C264" s="126" t="str">
        <f>IF('Jeunes Plants'!C264&lt;&gt;"",'Jeunes Plants'!C264,"")</f>
        <v>Rose feuille verte</v>
      </c>
      <c r="D264" s="126" t="str">
        <f>IF('Jeunes Plants'!D264&lt;&gt;"",'Jeunes Plants'!D264,"")</f>
        <v/>
      </c>
      <c r="E264" s="127" t="str">
        <f>IF('Jeunes Plants'!E264&lt;&gt;"",'Jeunes Plants'!E264,"")</f>
        <v>S</v>
      </c>
      <c r="F264" s="127" t="str">
        <f>IF('Jeunes Plants'!F264&lt;&gt;"",'Jeunes Plants'!F264,"")</f>
        <v>M 3 cm  X60</v>
      </c>
      <c r="G264" s="128">
        <f>IF('Jeunes Plants'!G264&lt;&gt;"",'Jeunes Plants'!G264,"")</f>
        <v>30</v>
      </c>
      <c r="H264" s="128">
        <f>IF('Jeunes Plants'!H264&lt;&gt;"",'Jeunes Plants'!H264,"")</f>
        <v>7</v>
      </c>
      <c r="I264" s="127" t="str">
        <f>IF('Jeunes Plants'!I264&lt;&gt;"",'Jeunes Plants'!I264,"")</f>
        <v>N</v>
      </c>
      <c r="J264" s="129" t="str">
        <f>IF('Jeunes Plants'!J264&lt;&gt;"",'Jeunes Plants'!J264,"")</f>
        <v/>
      </c>
      <c r="K264" s="126" t="str">
        <f>IF('Jeunes Plants'!K264&lt;&gt;"",'Jeunes Plants'!K264,"")</f>
        <v>DIV FL</v>
      </c>
      <c r="L264" s="126" t="str">
        <f>IF('Jeunes Plants'!L264&lt;&gt;"",'Jeunes Plants'!L264,"")</f>
        <v>S1</v>
      </c>
      <c r="M264" s="126" t="str">
        <f>IF('Jeunes Plants'!M264&lt;&gt;"",'Jeunes Plants'!M264,"")</f>
        <v>NEW</v>
      </c>
      <c r="N264" s="126" t="str">
        <f>IF('Jeunes Plants'!N264&lt;&gt;"",'Jeunes Plants'!N264,"")</f>
        <v>M3</v>
      </c>
      <c r="O264" s="126" t="str">
        <f>IF('Jeunes Plants'!O264&lt;&gt;"",'Jeunes Plants'!O264,"")</f>
        <v>CANNA CANNOVA Rose feuille verte</v>
      </c>
      <c r="P264" s="130">
        <f>IF('Jeunes Plants'!P264&lt;&gt;"",'Jeunes Plants'!P264,"")</f>
        <v>264</v>
      </c>
      <c r="Q264" s="20">
        <f>IF('Jeunes Plants'!R264&lt;&gt;"",'Jeunes Plants'!R264,"")</f>
        <v>0</v>
      </c>
      <c r="R264" s="20">
        <f>IF('Jeunes Plants'!S264&lt;&gt;"",'Jeunes Plants'!S264,"")</f>
        <v>0</v>
      </c>
      <c r="S264" s="236">
        <f>IF('Jeunes Plants'!T264&lt;&gt;"",'Jeunes Plants'!T264,"")</f>
        <v>0</v>
      </c>
      <c r="T264" s="242"/>
      <c r="U264" s="158"/>
      <c r="V264" s="158"/>
      <c r="W264" s="158"/>
    </row>
    <row r="265" spans="1:23" ht="20.100000000000001" customHeight="1" x14ac:dyDescent="0.25">
      <c r="A265" s="23">
        <f>IF('Jeunes Plants'!A265&lt;&gt;"",'Jeunes Plants'!A265,"")</f>
        <v>23380</v>
      </c>
      <c r="B265" s="24" t="str">
        <f>IF('Jeunes Plants'!B265&lt;&gt;"",'Jeunes Plants'!B265,"")</f>
        <v>CANNA CANNOVA</v>
      </c>
      <c r="C265" s="24" t="str">
        <f>IF('Jeunes Plants'!C265&lt;&gt;"",'Jeunes Plants'!C265,"")</f>
        <v>Scarlet feuille verte</v>
      </c>
      <c r="D265" s="24" t="str">
        <f>IF('Jeunes Plants'!D265&lt;&gt;"",'Jeunes Plants'!D265,"")</f>
        <v/>
      </c>
      <c r="E265" s="66" t="str">
        <f>IF('Jeunes Plants'!E265&lt;&gt;"",'Jeunes Plants'!E265,"")</f>
        <v>S</v>
      </c>
      <c r="F265" s="66" t="str">
        <f>IF('Jeunes Plants'!F265&lt;&gt;"",'Jeunes Plants'!F265,"")</f>
        <v>M 3 cm  X60</v>
      </c>
      <c r="G265" s="64">
        <f>IF('Jeunes Plants'!G265&lt;&gt;"",'Jeunes Plants'!G265,"")</f>
        <v>30</v>
      </c>
      <c r="H265" s="64">
        <f>IF('Jeunes Plants'!H265&lt;&gt;"",'Jeunes Plants'!H265,"")</f>
        <v>7</v>
      </c>
      <c r="I265" s="66" t="str">
        <f>IF('Jeunes Plants'!I265&lt;&gt;"",'Jeunes Plants'!I265,"")</f>
        <v>N</v>
      </c>
      <c r="J265" s="72" t="str">
        <f>IF('Jeunes Plants'!J265&lt;&gt;"",'Jeunes Plants'!J265,"")</f>
        <v/>
      </c>
      <c r="K265" s="24" t="str">
        <f>IF('Jeunes Plants'!K265&lt;&gt;"",'Jeunes Plants'!K265,"")</f>
        <v>DIV FL</v>
      </c>
      <c r="L265" s="24" t="str">
        <f>IF('Jeunes Plants'!L265&lt;&gt;"",'Jeunes Plants'!L265,"")</f>
        <v>S1</v>
      </c>
      <c r="M265" s="24" t="str">
        <f>IF('Jeunes Plants'!M265&lt;&gt;"",'Jeunes Plants'!M265,"")</f>
        <v>NEW</v>
      </c>
      <c r="N265" s="24" t="str">
        <f>IF('Jeunes Plants'!N265&lt;&gt;"",'Jeunes Plants'!N265,"")</f>
        <v>M3</v>
      </c>
      <c r="O265" s="24" t="str">
        <f>IF('Jeunes Plants'!O265&lt;&gt;"",'Jeunes Plants'!O265,"")</f>
        <v>CANNA CANNOVA Scarlet feuille verte</v>
      </c>
      <c r="P265" s="54">
        <f>IF('Jeunes Plants'!P265&lt;&gt;"",'Jeunes Plants'!P265,"")</f>
        <v>265</v>
      </c>
      <c r="Q265" s="20">
        <f>IF('Jeunes Plants'!R265&lt;&gt;"",'Jeunes Plants'!R265,"")</f>
        <v>0</v>
      </c>
      <c r="R265" s="20">
        <f>IF('Jeunes Plants'!S265&lt;&gt;"",'Jeunes Plants'!S265,"")</f>
        <v>0</v>
      </c>
      <c r="S265" s="236">
        <f>IF('Jeunes Plants'!T265&lt;&gt;"",'Jeunes Plants'!T265,"")</f>
        <v>0</v>
      </c>
      <c r="T265" s="241"/>
      <c r="U265" s="44"/>
      <c r="V265" s="44"/>
      <c r="W265" s="44"/>
    </row>
    <row r="266" spans="1:23" ht="20.100000000000001" customHeight="1" x14ac:dyDescent="0.25">
      <c r="A266" s="125">
        <f>IF('Jeunes Plants'!A266&lt;&gt;"",'Jeunes Plants'!A266,"")</f>
        <v>15640</v>
      </c>
      <c r="B266" s="126" t="str">
        <f>IF('Jeunes Plants'!B266&lt;&gt;"",'Jeunes Plants'!B266,"")</f>
        <v>CANNA CANNOVA</v>
      </c>
      <c r="C266" s="126" t="str">
        <f>IF('Jeunes Plants'!C266&lt;&gt;"",'Jeunes Plants'!C266,"")</f>
        <v>Yellow feuille verte</v>
      </c>
      <c r="D266" s="126" t="str">
        <f>IF('Jeunes Plants'!D266&lt;&gt;"",'Jeunes Plants'!D266,"")</f>
        <v/>
      </c>
      <c r="E266" s="127" t="str">
        <f>IF('Jeunes Plants'!E266&lt;&gt;"",'Jeunes Plants'!E266,"")</f>
        <v>S</v>
      </c>
      <c r="F266" s="127" t="str">
        <f>IF('Jeunes Plants'!F266&lt;&gt;"",'Jeunes Plants'!F266,"")</f>
        <v>M 3 cm  X60</v>
      </c>
      <c r="G266" s="128">
        <f>IF('Jeunes Plants'!G266&lt;&gt;"",'Jeunes Plants'!G266,"")</f>
        <v>30</v>
      </c>
      <c r="H266" s="128">
        <f>IF('Jeunes Plants'!H266&lt;&gt;"",'Jeunes Plants'!H266,"")</f>
        <v>7</v>
      </c>
      <c r="I266" s="127" t="str">
        <f>IF('Jeunes Plants'!I266&lt;&gt;"",'Jeunes Plants'!I266,"")</f>
        <v>N</v>
      </c>
      <c r="J266" s="129" t="str">
        <f>IF('Jeunes Plants'!J266&lt;&gt;"",'Jeunes Plants'!J266,"")</f>
        <v/>
      </c>
      <c r="K266" s="126" t="str">
        <f>IF('Jeunes Plants'!K266&lt;&gt;"",'Jeunes Plants'!K266,"")</f>
        <v>DIV FL</v>
      </c>
      <c r="L266" s="126" t="str">
        <f>IF('Jeunes Plants'!L266&lt;&gt;"",'Jeunes Plants'!L266,"")</f>
        <v>S1</v>
      </c>
      <c r="M266" s="126" t="str">
        <f>IF('Jeunes Plants'!M266&lt;&gt;"",'Jeunes Plants'!M266,"")</f>
        <v>NEW</v>
      </c>
      <c r="N266" s="126" t="str">
        <f>IF('Jeunes Plants'!N266&lt;&gt;"",'Jeunes Plants'!N266,"")</f>
        <v>M3</v>
      </c>
      <c r="O266" s="126" t="str">
        <f>IF('Jeunes Plants'!O266&lt;&gt;"",'Jeunes Plants'!O266,"")</f>
        <v>CANNA CANNOVA Yellow feuille verte</v>
      </c>
      <c r="P266" s="130">
        <f>IF('Jeunes Plants'!P266&lt;&gt;"",'Jeunes Plants'!P266,"")</f>
        <v>266</v>
      </c>
      <c r="Q266" s="20">
        <f>IF('Jeunes Plants'!R266&lt;&gt;"",'Jeunes Plants'!R266,"")</f>
        <v>0</v>
      </c>
      <c r="R266" s="20">
        <f>IF('Jeunes Plants'!S266&lt;&gt;"",'Jeunes Plants'!S266,"")</f>
        <v>0</v>
      </c>
      <c r="S266" s="236">
        <f>IF('Jeunes Plants'!T266&lt;&gt;"",'Jeunes Plants'!T266,"")</f>
        <v>0</v>
      </c>
      <c r="T266" s="242"/>
      <c r="U266" s="158"/>
      <c r="V266" s="158"/>
      <c r="W266" s="158"/>
    </row>
    <row r="267" spans="1:23" ht="20.100000000000001" customHeight="1" x14ac:dyDescent="0.25">
      <c r="A267" s="23">
        <f>IF('Jeunes Plants'!A267&lt;&gt;"",'Jeunes Plants'!A267,"")</f>
        <v>14272</v>
      </c>
      <c r="B267" s="24" t="str">
        <f>IF('Jeunes Plants'!B267&lt;&gt;"",'Jeunes Plants'!B267,"")</f>
        <v>CANNA CANNOVA</v>
      </c>
      <c r="C267" s="24" t="str">
        <f>IF('Jeunes Plants'!C267&lt;&gt;"",'Jeunes Plants'!C267,"")</f>
        <v>Variés</v>
      </c>
      <c r="D267" s="24" t="str">
        <f>IF('Jeunes Plants'!D267&lt;&gt;"",'Jeunes Plants'!D267,"")</f>
        <v/>
      </c>
      <c r="E267" s="66" t="str">
        <f>IF('Jeunes Plants'!E267&lt;&gt;"",'Jeunes Plants'!E267,"")</f>
        <v>S</v>
      </c>
      <c r="F267" s="66" t="str">
        <f>IF('Jeunes Plants'!F267&lt;&gt;"",'Jeunes Plants'!F267,"")</f>
        <v>M 3 cm  X60</v>
      </c>
      <c r="G267" s="64">
        <f>IF('Jeunes Plants'!G267&lt;&gt;"",'Jeunes Plants'!G267,"")</f>
        <v>30</v>
      </c>
      <c r="H267" s="64">
        <f>IF('Jeunes Plants'!H267&lt;&gt;"",'Jeunes Plants'!H267,"")</f>
        <v>7</v>
      </c>
      <c r="I267" s="66" t="str">
        <f>IF('Jeunes Plants'!I267&lt;&gt;"",'Jeunes Plants'!I267,"")</f>
        <v>N</v>
      </c>
      <c r="J267" s="72" t="str">
        <f>IF('Jeunes Plants'!J267&lt;&gt;"",'Jeunes Plants'!J267,"")</f>
        <v/>
      </c>
      <c r="K267" s="24" t="str">
        <f>IF('Jeunes Plants'!K267&lt;&gt;"",'Jeunes Plants'!K267,"")</f>
        <v>DIV FL</v>
      </c>
      <c r="L267" s="24" t="str">
        <f>IF('Jeunes Plants'!L267&lt;&gt;"",'Jeunes Plants'!L267,"")</f>
        <v>S1</v>
      </c>
      <c r="M267" s="24" t="str">
        <f>IF('Jeunes Plants'!M267&lt;&gt;"",'Jeunes Plants'!M267,"")</f>
        <v>NEW</v>
      </c>
      <c r="N267" s="24" t="str">
        <f>IF('Jeunes Plants'!N267&lt;&gt;"",'Jeunes Plants'!N267,"")</f>
        <v>M3</v>
      </c>
      <c r="O267" s="24" t="str">
        <f>IF('Jeunes Plants'!O267&lt;&gt;"",'Jeunes Plants'!O267,"")</f>
        <v>CANNA CANNOVA Variés</v>
      </c>
      <c r="P267" s="54">
        <f>IF('Jeunes Plants'!P267&lt;&gt;"",'Jeunes Plants'!P267,"")</f>
        <v>267</v>
      </c>
      <c r="Q267" s="20">
        <f>IF('Jeunes Plants'!R267&lt;&gt;"",'Jeunes Plants'!R267,"")</f>
        <v>0</v>
      </c>
      <c r="R267" s="20">
        <f>IF('Jeunes Plants'!S267&lt;&gt;"",'Jeunes Plants'!S267,"")</f>
        <v>0</v>
      </c>
      <c r="S267" s="236">
        <f>IF('Jeunes Plants'!T267&lt;&gt;"",'Jeunes Plants'!T267,"")</f>
        <v>0</v>
      </c>
      <c r="T267" s="241"/>
      <c r="U267" s="44"/>
      <c r="V267" s="44"/>
      <c r="W267" s="44"/>
    </row>
    <row r="268" spans="1:23" ht="20.100000000000001" customHeight="1" x14ac:dyDescent="0.25">
      <c r="A268" s="165">
        <f>IF('Jeunes Plants'!A268&lt;&gt;"",'Jeunes Plants'!A268,"")</f>
        <v>3664</v>
      </c>
      <c r="B268" s="126" t="str">
        <f>IF('Jeunes Plants'!B268&lt;&gt;"",'Jeunes Plants'!B268,"")</f>
        <v>CARDON</v>
      </c>
      <c r="C268" s="126" t="str">
        <f>IF('Jeunes Plants'!C268&lt;&gt;"",'Jeunes Plants'!C268,"")</f>
        <v>Plein blanc inerme versi</v>
      </c>
      <c r="D268" s="126" t="str">
        <f>IF('Jeunes Plants'!D268&lt;&gt;"",'Jeunes Plants'!D268,"")</f>
        <v/>
      </c>
      <c r="E268" s="127" t="str">
        <f>IF('Jeunes Plants'!E268&lt;&gt;"",'Jeunes Plants'!E268,"")</f>
        <v>S</v>
      </c>
      <c r="F268" s="127" t="str">
        <f>IF('Jeunes Plants'!F268&lt;&gt;"",'Jeunes Plants'!F268,"")</f>
        <v>M 3 cm  X60</v>
      </c>
      <c r="G268" s="128">
        <f>IF('Jeunes Plants'!G268&lt;&gt;"",'Jeunes Plants'!G268,"")</f>
        <v>30</v>
      </c>
      <c r="H268" s="127">
        <f>IF('Jeunes Plants'!H268&lt;&gt;"",'Jeunes Plants'!H268,"")</f>
        <v>6</v>
      </c>
      <c r="I268" s="127" t="str">
        <f>IF('Jeunes Plants'!I268&lt;&gt;"",'Jeunes Plants'!I268,"")</f>
        <v>B</v>
      </c>
      <c r="J268" s="129" t="str">
        <f>IF('Jeunes Plants'!J268&lt;&gt;"",'Jeunes Plants'!J268,"")</f>
        <v/>
      </c>
      <c r="K268" s="126" t="str">
        <f>IF('Jeunes Plants'!K268&lt;&gt;"",'Jeunes Plants'!K268,"")</f>
        <v>DIV FL</v>
      </c>
      <c r="L268" s="126" t="str">
        <f>IF('Jeunes Plants'!L268&lt;&gt;"",'Jeunes Plants'!L268,"")</f>
        <v>S4</v>
      </c>
      <c r="M268" s="126" t="str">
        <f>IF('Jeunes Plants'!M268&lt;&gt;"",'Jeunes Plants'!M268,"")</f>
        <v/>
      </c>
      <c r="N268" s="126" t="str">
        <f>IF('Jeunes Plants'!N268&lt;&gt;"",'Jeunes Plants'!N268,"")</f>
        <v>M3</v>
      </c>
      <c r="O268" s="126" t="str">
        <f>IF('Jeunes Plants'!O268&lt;&gt;"",'Jeunes Plants'!O268,"")</f>
        <v>CARDON Plein blanc inerme versi</v>
      </c>
      <c r="P268" s="130">
        <f>IF('Jeunes Plants'!P268&lt;&gt;"",'Jeunes Plants'!P268,"")</f>
        <v>268</v>
      </c>
      <c r="Q268" s="20">
        <f>IF('Jeunes Plants'!R268&lt;&gt;"",'Jeunes Plants'!R268,"")</f>
        <v>0</v>
      </c>
      <c r="R268" s="20">
        <f>IF('Jeunes Plants'!S268&lt;&gt;"",'Jeunes Plants'!S268,"")</f>
        <v>0</v>
      </c>
      <c r="S268" s="236">
        <f>IF('Jeunes Plants'!T268&lt;&gt;"",'Jeunes Plants'!T268,"")</f>
        <v>0</v>
      </c>
      <c r="T268" s="242"/>
      <c r="U268" s="158"/>
      <c r="V268" s="158"/>
      <c r="W268" s="158"/>
    </row>
    <row r="269" spans="1:23" ht="20.100000000000001" customHeight="1" x14ac:dyDescent="0.25">
      <c r="A269" s="25">
        <f>IF('Jeunes Plants'!A269&lt;&gt;"",'Jeunes Plants'!A269,"")</f>
        <v>25161</v>
      </c>
      <c r="B269" s="24" t="str">
        <f>IF('Jeunes Plants'!B269&lt;&gt;"",'Jeunes Plants'!B269,"")</f>
        <v>CAREX Albula</v>
      </c>
      <c r="C269" s="24" t="str">
        <f>IF('Jeunes Plants'!C269&lt;&gt;"",'Jeunes Plants'!C269,"")</f>
        <v>Frosted Curls</v>
      </c>
      <c r="D269" s="24" t="str">
        <f>IF('Jeunes Plants'!D269&lt;&gt;"",'Jeunes Plants'!D269,"")</f>
        <v/>
      </c>
      <c r="E269" s="66" t="str">
        <f>IF('Jeunes Plants'!E269&lt;&gt;"",'Jeunes Plants'!E269,"")</f>
        <v>S</v>
      </c>
      <c r="F269" s="66" t="str">
        <f>IF('Jeunes Plants'!F269&lt;&gt;"",'Jeunes Plants'!F269,"")</f>
        <v>M 3 cm  X60</v>
      </c>
      <c r="G269" s="64">
        <f>IF('Jeunes Plants'!G269&lt;&gt;"",'Jeunes Plants'!G269,"")</f>
        <v>30</v>
      </c>
      <c r="H269" s="64">
        <f>IF('Jeunes Plants'!H269&lt;&gt;"",'Jeunes Plants'!H269,"")</f>
        <v>5</v>
      </c>
      <c r="I269" s="66" t="str">
        <f>IF('Jeunes Plants'!I269&lt;&gt;"",'Jeunes Plants'!I269,"")</f>
        <v>A</v>
      </c>
      <c r="J269" s="72" t="str">
        <f>IF('Jeunes Plants'!J269&lt;&gt;"",'Jeunes Plants'!J269,"")</f>
        <v/>
      </c>
      <c r="K269" s="24" t="str">
        <f>IF('Jeunes Plants'!K269&lt;&gt;"",'Jeunes Plants'!K269,"")</f>
        <v>DIV FL</v>
      </c>
      <c r="L269" s="24" t="str">
        <f>IF('Jeunes Plants'!L269&lt;&gt;"",'Jeunes Plants'!L269,"")</f>
        <v>S4</v>
      </c>
      <c r="M269" s="24" t="str">
        <f>IF('Jeunes Plants'!M269&lt;&gt;"",'Jeunes Plants'!M269,"")</f>
        <v/>
      </c>
      <c r="N269" s="24" t="str">
        <f>IF('Jeunes Plants'!N269&lt;&gt;"",'Jeunes Plants'!N269,"")</f>
        <v>M3</v>
      </c>
      <c r="O269" s="24" t="str">
        <f>IF('Jeunes Plants'!O269&lt;&gt;"",'Jeunes Plants'!O269,"")</f>
        <v>CAREX Albula Frosted Curls</v>
      </c>
      <c r="P269" s="54">
        <f>IF('Jeunes Plants'!P269&lt;&gt;"",'Jeunes Plants'!P269,"")</f>
        <v>269</v>
      </c>
      <c r="Q269" s="20">
        <f>IF('Jeunes Plants'!R269&lt;&gt;"",'Jeunes Plants'!R269,"")</f>
        <v>0</v>
      </c>
      <c r="R269" s="20">
        <f>IF('Jeunes Plants'!S269&lt;&gt;"",'Jeunes Plants'!S269,"")</f>
        <v>0</v>
      </c>
      <c r="S269" s="236">
        <f>IF('Jeunes Plants'!T269&lt;&gt;"",'Jeunes Plants'!T269,"")</f>
        <v>0</v>
      </c>
      <c r="T269" s="241"/>
      <c r="U269" s="44"/>
      <c r="V269" s="44"/>
      <c r="W269" s="44"/>
    </row>
    <row r="270" spans="1:23" ht="20.100000000000001" customHeight="1" x14ac:dyDescent="0.25">
      <c r="A270" s="165">
        <f>IF('Jeunes Plants'!A270&lt;&gt;"",'Jeunes Plants'!A270,"")</f>
        <v>13571</v>
      </c>
      <c r="B270" s="126" t="str">
        <f>IF('Jeunes Plants'!B270&lt;&gt;"",'Jeunes Plants'!B270,"")</f>
        <v>CAREX Buchananii</v>
      </c>
      <c r="C270" s="126" t="str">
        <f>IF('Jeunes Plants'!C270&lt;&gt;"",'Jeunes Plants'!C270,"")</f>
        <v xml:space="preserve">Red Rooster </v>
      </c>
      <c r="D270" s="126" t="str">
        <f>IF('Jeunes Plants'!D270&lt;&gt;"",'Jeunes Plants'!D270,"")</f>
        <v/>
      </c>
      <c r="E270" s="127" t="str">
        <f>IF('Jeunes Plants'!E270&lt;&gt;"",'Jeunes Plants'!E270,"")</f>
        <v>S</v>
      </c>
      <c r="F270" s="127" t="str">
        <f>IF('Jeunes Plants'!F270&lt;&gt;"",'Jeunes Plants'!F270,"")</f>
        <v>M 3 cm  X60</v>
      </c>
      <c r="G270" s="128">
        <f>IF('Jeunes Plants'!G270&lt;&gt;"",'Jeunes Plants'!G270,"")</f>
        <v>30</v>
      </c>
      <c r="H270" s="128">
        <f>IF('Jeunes Plants'!H270&lt;&gt;"",'Jeunes Plants'!H270,"")</f>
        <v>5</v>
      </c>
      <c r="I270" s="127" t="str">
        <f>IF('Jeunes Plants'!I270&lt;&gt;"",'Jeunes Plants'!I270,"")</f>
        <v>A</v>
      </c>
      <c r="J270" s="129" t="str">
        <f>IF('Jeunes Plants'!J270&lt;&gt;"",'Jeunes Plants'!J270,"")</f>
        <v/>
      </c>
      <c r="K270" s="126" t="str">
        <f>IF('Jeunes Plants'!K270&lt;&gt;"",'Jeunes Plants'!K270,"")</f>
        <v>DIV FL</v>
      </c>
      <c r="L270" s="126" t="str">
        <f>IF('Jeunes Plants'!L270&lt;&gt;"",'Jeunes Plants'!L270,"")</f>
        <v>S2</v>
      </c>
      <c r="M270" s="126" t="str">
        <f>IF('Jeunes Plants'!M270&lt;&gt;"",'Jeunes Plants'!M270,"")</f>
        <v/>
      </c>
      <c r="N270" s="126" t="str">
        <f>IF('Jeunes Plants'!N270&lt;&gt;"",'Jeunes Plants'!N270,"")</f>
        <v>M3</v>
      </c>
      <c r="O270" s="126" t="str">
        <f>IF('Jeunes Plants'!O270&lt;&gt;"",'Jeunes Plants'!O270,"")</f>
        <v xml:space="preserve">CAREX Buchananii Red Rooster </v>
      </c>
      <c r="P270" s="130">
        <f>IF('Jeunes Plants'!P270&lt;&gt;"",'Jeunes Plants'!P270,"")</f>
        <v>270</v>
      </c>
      <c r="Q270" s="20">
        <f>IF('Jeunes Plants'!R270&lt;&gt;"",'Jeunes Plants'!R270,"")</f>
        <v>0</v>
      </c>
      <c r="R270" s="20">
        <f>IF('Jeunes Plants'!S270&lt;&gt;"",'Jeunes Plants'!S270,"")</f>
        <v>0</v>
      </c>
      <c r="S270" s="236">
        <f>IF('Jeunes Plants'!T270&lt;&gt;"",'Jeunes Plants'!T270,"")</f>
        <v>0</v>
      </c>
      <c r="T270" s="242"/>
      <c r="U270" s="158"/>
      <c r="V270" s="158"/>
      <c r="W270" s="158"/>
    </row>
    <row r="271" spans="1:23" ht="20.100000000000001" customHeight="1" x14ac:dyDescent="0.25">
      <c r="A271" s="25">
        <f>IF('Jeunes Plants'!A271&lt;&gt;"",'Jeunes Plants'!A271,"")</f>
        <v>15429</v>
      </c>
      <c r="B271" s="24" t="str">
        <f>IF('Jeunes Plants'!B271&lt;&gt;"",'Jeunes Plants'!B271,"")</f>
        <v>CAREX Howardii</v>
      </c>
      <c r="C271" s="24" t="str">
        <f>IF('Jeunes Plants'!C271&lt;&gt;"",'Jeunes Plants'!C271,"")</f>
        <v xml:space="preserve">Phoenix Green </v>
      </c>
      <c r="D271" s="24" t="str">
        <f>IF('Jeunes Plants'!D271&lt;&gt;"",'Jeunes Plants'!D271,"")</f>
        <v/>
      </c>
      <c r="E271" s="66" t="str">
        <f>IF('Jeunes Plants'!E271&lt;&gt;"",'Jeunes Plants'!E271,"")</f>
        <v>S</v>
      </c>
      <c r="F271" s="66" t="str">
        <f>IF('Jeunes Plants'!F271&lt;&gt;"",'Jeunes Plants'!F271,"")</f>
        <v>M 3 cm  X60</v>
      </c>
      <c r="G271" s="64">
        <f>IF('Jeunes Plants'!G271&lt;&gt;"",'Jeunes Plants'!G271,"")</f>
        <v>30</v>
      </c>
      <c r="H271" s="64">
        <f>IF('Jeunes Plants'!H271&lt;&gt;"",'Jeunes Plants'!H271,"")</f>
        <v>5</v>
      </c>
      <c r="I271" s="66" t="str">
        <f>IF('Jeunes Plants'!I271&lt;&gt;"",'Jeunes Plants'!I271,"")</f>
        <v>A</v>
      </c>
      <c r="J271" s="72" t="str">
        <f>IF('Jeunes Plants'!J271&lt;&gt;"",'Jeunes Plants'!J271,"")</f>
        <v/>
      </c>
      <c r="K271" s="24" t="str">
        <f>IF('Jeunes Plants'!K271&lt;&gt;"",'Jeunes Plants'!K271,"")</f>
        <v>DIV FL</v>
      </c>
      <c r="L271" s="24" t="str">
        <f>IF('Jeunes Plants'!L271&lt;&gt;"",'Jeunes Plants'!L271,"")</f>
        <v>S2</v>
      </c>
      <c r="M271" s="24" t="str">
        <f>IF('Jeunes Plants'!M271&lt;&gt;"",'Jeunes Plants'!M271,"")</f>
        <v/>
      </c>
      <c r="N271" s="24" t="str">
        <f>IF('Jeunes Plants'!N271&lt;&gt;"",'Jeunes Plants'!N271,"")</f>
        <v>M3</v>
      </c>
      <c r="O271" s="24" t="str">
        <f>IF('Jeunes Plants'!O271&lt;&gt;"",'Jeunes Plants'!O271,"")</f>
        <v xml:space="preserve">CAREX Howardii Phoenix Green </v>
      </c>
      <c r="P271" s="54">
        <f>IF('Jeunes Plants'!P271&lt;&gt;"",'Jeunes Plants'!P271,"")</f>
        <v>271</v>
      </c>
      <c r="Q271" s="20">
        <f>IF('Jeunes Plants'!R271&lt;&gt;"",'Jeunes Plants'!R271,"")</f>
        <v>0</v>
      </c>
      <c r="R271" s="20">
        <f>IF('Jeunes Plants'!S271&lt;&gt;"",'Jeunes Plants'!S271,"")</f>
        <v>0</v>
      </c>
      <c r="S271" s="236">
        <f>IF('Jeunes Plants'!T271&lt;&gt;"",'Jeunes Plants'!T271,"")</f>
        <v>0</v>
      </c>
      <c r="T271" s="241"/>
      <c r="U271" s="44"/>
      <c r="V271" s="44"/>
      <c r="W271" s="44"/>
    </row>
    <row r="272" spans="1:23" ht="20.100000000000001" customHeight="1" x14ac:dyDescent="0.25">
      <c r="A272" s="165">
        <f>IF('Jeunes Plants'!A272&lt;&gt;"",'Jeunes Plants'!A272,"")</f>
        <v>13673</v>
      </c>
      <c r="B272" s="126" t="str">
        <f>IF('Jeunes Plants'!B272&lt;&gt;"",'Jeunes Plants'!B272,"")</f>
        <v>CAREX Testacea</v>
      </c>
      <c r="C272" s="126" t="str">
        <f>IF('Jeunes Plants'!C272&lt;&gt;"",'Jeunes Plants'!C272,"")</f>
        <v>Prairie Fire</v>
      </c>
      <c r="D272" s="126" t="str">
        <f>IF('Jeunes Plants'!D272&lt;&gt;"",'Jeunes Plants'!D272,"")</f>
        <v/>
      </c>
      <c r="E272" s="127" t="str">
        <f>IF('Jeunes Plants'!E272&lt;&gt;"",'Jeunes Plants'!E272,"")</f>
        <v>S</v>
      </c>
      <c r="F272" s="127" t="str">
        <f>IF('Jeunes Plants'!F272&lt;&gt;"",'Jeunes Plants'!F272,"")</f>
        <v>M 3 cm  X60</v>
      </c>
      <c r="G272" s="128">
        <f>IF('Jeunes Plants'!G272&lt;&gt;"",'Jeunes Plants'!G272,"")</f>
        <v>30</v>
      </c>
      <c r="H272" s="128">
        <f>IF('Jeunes Plants'!H272&lt;&gt;"",'Jeunes Plants'!H272,"")</f>
        <v>5</v>
      </c>
      <c r="I272" s="127" t="str">
        <f>IF('Jeunes Plants'!I272&lt;&gt;"",'Jeunes Plants'!I272,"")</f>
        <v>D</v>
      </c>
      <c r="J272" s="129" t="str">
        <f>IF('Jeunes Plants'!J272&lt;&gt;"",'Jeunes Plants'!J272,"")</f>
        <v/>
      </c>
      <c r="K272" s="126" t="str">
        <f>IF('Jeunes Plants'!K272&lt;&gt;"",'Jeunes Plants'!K272,"")</f>
        <v>DIV FL</v>
      </c>
      <c r="L272" s="126" t="str">
        <f>IF('Jeunes Plants'!L272&lt;&gt;"",'Jeunes Plants'!L272,"")</f>
        <v>S2</v>
      </c>
      <c r="M272" s="126" t="str">
        <f>IF('Jeunes Plants'!M272&lt;&gt;"",'Jeunes Plants'!M272,"")</f>
        <v/>
      </c>
      <c r="N272" s="126" t="str">
        <f>IF('Jeunes Plants'!N272&lt;&gt;"",'Jeunes Plants'!N272,"")</f>
        <v>M3</v>
      </c>
      <c r="O272" s="126" t="str">
        <f>IF('Jeunes Plants'!O272&lt;&gt;"",'Jeunes Plants'!O272,"")</f>
        <v>CAREX Testacea Prairie Fire</v>
      </c>
      <c r="P272" s="130">
        <f>IF('Jeunes Plants'!P272&lt;&gt;"",'Jeunes Plants'!P272,"")</f>
        <v>272</v>
      </c>
      <c r="Q272" s="20">
        <f>IF('Jeunes Plants'!R272&lt;&gt;"",'Jeunes Plants'!R272,"")</f>
        <v>0</v>
      </c>
      <c r="R272" s="20">
        <f>IF('Jeunes Plants'!S272&lt;&gt;"",'Jeunes Plants'!S272,"")</f>
        <v>0</v>
      </c>
      <c r="S272" s="236">
        <f>IF('Jeunes Plants'!T272&lt;&gt;"",'Jeunes Plants'!T272,"")</f>
        <v>0</v>
      </c>
      <c r="T272" s="242"/>
      <c r="U272" s="158"/>
      <c r="V272" s="158"/>
      <c r="W272" s="158"/>
    </row>
    <row r="273" spans="1:23" ht="20.100000000000001" customHeight="1" x14ac:dyDescent="0.25">
      <c r="A273" s="23">
        <f>IF('Jeunes Plants'!A273&lt;&gt;"",'Jeunes Plants'!A273,"")</f>
        <v>26763</v>
      </c>
      <c r="B273" s="24" t="str">
        <f>IF('Jeunes Plants'!B273&lt;&gt;"",'Jeunes Plants'!B273,"")</f>
        <v>CENTAUREA</v>
      </c>
      <c r="C273" s="24" t="str">
        <f>IF('Jeunes Plants'!C273&lt;&gt;"",'Jeunes Plants'!C273,"")</f>
        <v>Mercury</v>
      </c>
      <c r="D273" s="24" t="str">
        <f>IF('Jeunes Plants'!D273&lt;&gt;"",'Jeunes Plants'!D273,"")</f>
        <v>&gt;s03/2026</v>
      </c>
      <c r="E273" s="66" t="str">
        <f>IF('Jeunes Plants'!E273&lt;&gt;"",'Jeunes Plants'!E273,"")</f>
        <v>B</v>
      </c>
      <c r="F273" s="66" t="str">
        <f>IF('Jeunes Plants'!F273&lt;&gt;"",'Jeunes Plants'!F273,"")</f>
        <v>M 3 cm  X60</v>
      </c>
      <c r="G273" s="64">
        <f>IF('Jeunes Plants'!G273&lt;&gt;"",'Jeunes Plants'!G273,"")</f>
        <v>30</v>
      </c>
      <c r="H273" s="64">
        <f>IF('Jeunes Plants'!H273&lt;&gt;"",'Jeunes Plants'!H273,"")</f>
        <v>7</v>
      </c>
      <c r="I273" s="66" t="str">
        <f>IF('Jeunes Plants'!I273&lt;&gt;"",'Jeunes Plants'!I273,"")</f>
        <v>D</v>
      </c>
      <c r="J273" s="72" t="str">
        <f>IF('Jeunes Plants'!J273&lt;&gt;"",'Jeunes Plants'!J273,"")</f>
        <v/>
      </c>
      <c r="K273" s="24" t="str">
        <f>IF('Jeunes Plants'!K273&lt;&gt;"",'Jeunes Plants'!K273,"")</f>
        <v>DIV FL</v>
      </c>
      <c r="L273" s="24" t="str">
        <f>IF('Jeunes Plants'!L273&lt;&gt;"",'Jeunes Plants'!L273,"")</f>
        <v/>
      </c>
      <c r="M273" s="24" t="str">
        <f>IF('Jeunes Plants'!M273&lt;&gt;"",'Jeunes Plants'!M273,"")</f>
        <v>NEW</v>
      </c>
      <c r="N273" s="24" t="str">
        <f>IF('Jeunes Plants'!N273&lt;&gt;"",'Jeunes Plants'!N273,"")</f>
        <v>M3</v>
      </c>
      <c r="O273" s="24" t="str">
        <f>IF('Jeunes Plants'!O273&lt;&gt;"",'Jeunes Plants'!O273,"")</f>
        <v>CENTAUREA Mercury</v>
      </c>
      <c r="P273" s="54">
        <f>IF('Jeunes Plants'!P273&lt;&gt;"",'Jeunes Plants'!P273,"")</f>
        <v>273</v>
      </c>
      <c r="Q273" s="20">
        <f>IF('Jeunes Plants'!R273&lt;&gt;"",'Jeunes Plants'!R273,"")</f>
        <v>0</v>
      </c>
      <c r="R273" s="20">
        <f>IF('Jeunes Plants'!S273&lt;&gt;"",'Jeunes Plants'!S273,"")</f>
        <v>0</v>
      </c>
      <c r="S273" s="236">
        <f>IF('Jeunes Plants'!T273&lt;&gt;"",'Jeunes Plants'!T273,"")</f>
        <v>0</v>
      </c>
      <c r="T273" s="241"/>
      <c r="U273" s="44"/>
      <c r="V273" s="44"/>
      <c r="W273" s="44"/>
    </row>
    <row r="274" spans="1:23" ht="20.100000000000001" customHeight="1" x14ac:dyDescent="0.25">
      <c r="A274" s="165">
        <f>IF('Jeunes Plants'!A274&lt;&gt;"",'Jeunes Plants'!A274,"")</f>
        <v>2361</v>
      </c>
      <c r="B274" s="126" t="str">
        <f>IF('Jeunes Plants'!B274&lt;&gt;"",'Jeunes Plants'!B274,"")</f>
        <v>CHLOROPHYTUM</v>
      </c>
      <c r="C274" s="126" t="str">
        <f>IF('Jeunes Plants'!C274&lt;&gt;"",'Jeunes Plants'!C274,"")</f>
        <v>Elatum</v>
      </c>
      <c r="D274" s="126" t="str">
        <f>IF('Jeunes Plants'!D274&lt;&gt;"",'Jeunes Plants'!D274,"")</f>
        <v/>
      </c>
      <c r="E274" s="127" t="str">
        <f>IF('Jeunes Plants'!E274&lt;&gt;"",'Jeunes Plants'!E274,"")</f>
        <v>B</v>
      </c>
      <c r="F274" s="127" t="str">
        <f>IF('Jeunes Plants'!F274&lt;&gt;"",'Jeunes Plants'!F274,"")</f>
        <v>M 3 cm  X60</v>
      </c>
      <c r="G274" s="128">
        <f>IF('Jeunes Plants'!G274&lt;&gt;"",'Jeunes Plants'!G274,"")</f>
        <v>30</v>
      </c>
      <c r="H274" s="127">
        <f>IF('Jeunes Plants'!H274&lt;&gt;"",'Jeunes Plants'!H274,"")</f>
        <v>5</v>
      </c>
      <c r="I274" s="127" t="str">
        <f>IF('Jeunes Plants'!I274&lt;&gt;"",'Jeunes Plants'!I274,"")</f>
        <v>A</v>
      </c>
      <c r="J274" s="129" t="str">
        <f>IF('Jeunes Plants'!J274&lt;&gt;"",'Jeunes Plants'!J274,"")</f>
        <v/>
      </c>
      <c r="K274" s="126" t="str">
        <f>IF('Jeunes Plants'!K274&lt;&gt;"",'Jeunes Plants'!K274,"")</f>
        <v>DIV FL</v>
      </c>
      <c r="L274" s="126" t="str">
        <f>IF('Jeunes Plants'!L274&lt;&gt;"",'Jeunes Plants'!L274,"")</f>
        <v>S3B</v>
      </c>
      <c r="M274" s="126" t="str">
        <f>IF('Jeunes Plants'!M274&lt;&gt;"",'Jeunes Plants'!M274,"")</f>
        <v/>
      </c>
      <c r="N274" s="126" t="str">
        <f>IF('Jeunes Plants'!N274&lt;&gt;"",'Jeunes Plants'!N274,"")</f>
        <v>M3</v>
      </c>
      <c r="O274" s="126" t="str">
        <f>IF('Jeunes Plants'!O274&lt;&gt;"",'Jeunes Plants'!O274,"")</f>
        <v>CHLOROPHYTUM Elatum</v>
      </c>
      <c r="P274" s="130">
        <f>IF('Jeunes Plants'!P274&lt;&gt;"",'Jeunes Plants'!P274,"")</f>
        <v>274</v>
      </c>
      <c r="Q274" s="20">
        <f>IF('Jeunes Plants'!R274&lt;&gt;"",'Jeunes Plants'!R274,"")</f>
        <v>0</v>
      </c>
      <c r="R274" s="20">
        <f>IF('Jeunes Plants'!S274&lt;&gt;"",'Jeunes Plants'!S274,"")</f>
        <v>0</v>
      </c>
      <c r="S274" s="236">
        <f>IF('Jeunes Plants'!T274&lt;&gt;"",'Jeunes Plants'!T274,"")</f>
        <v>0</v>
      </c>
      <c r="T274" s="242"/>
      <c r="U274" s="158"/>
      <c r="V274" s="158"/>
      <c r="W274" s="158"/>
    </row>
    <row r="275" spans="1:23" ht="20.100000000000001" customHeight="1" x14ac:dyDescent="0.25">
      <c r="A275" s="25">
        <f>IF('Jeunes Plants'!A275&lt;&gt;"",'Jeunes Plants'!A275,"")</f>
        <v>14598</v>
      </c>
      <c r="B275" s="24" t="str">
        <f>IF('Jeunes Plants'!B275&lt;&gt;"",'Jeunes Plants'!B275,"")</f>
        <v>CHLOROPHYTUM</v>
      </c>
      <c r="C275" s="24" t="str">
        <f>IF('Jeunes Plants'!C275&lt;&gt;"",'Jeunes Plants'!C275,"")</f>
        <v>Giganteum Variegatum</v>
      </c>
      <c r="D275" s="24" t="str">
        <f>IF('Jeunes Plants'!D275&lt;&gt;"",'Jeunes Plants'!D275,"")</f>
        <v/>
      </c>
      <c r="E275" s="66" t="str">
        <f>IF('Jeunes Plants'!E275&lt;&gt;"",'Jeunes Plants'!E275,"")</f>
        <v>B</v>
      </c>
      <c r="F275" s="66" t="str">
        <f>IF('Jeunes Plants'!F275&lt;&gt;"",'Jeunes Plants'!F275,"")</f>
        <v>M 3 cm  X60</v>
      </c>
      <c r="G275" s="64">
        <f>IF('Jeunes Plants'!G275&lt;&gt;"",'Jeunes Plants'!G275,"")</f>
        <v>30</v>
      </c>
      <c r="H275" s="66">
        <f>IF('Jeunes Plants'!H275&lt;&gt;"",'Jeunes Plants'!H275,"")</f>
        <v>5</v>
      </c>
      <c r="I275" s="66" t="str">
        <f>IF('Jeunes Plants'!I275&lt;&gt;"",'Jeunes Plants'!I275,"")</f>
        <v>A</v>
      </c>
      <c r="J275" s="72" t="str">
        <f>IF('Jeunes Plants'!J275&lt;&gt;"",'Jeunes Plants'!J275,"")</f>
        <v/>
      </c>
      <c r="K275" s="24" t="str">
        <f>IF('Jeunes Plants'!K275&lt;&gt;"",'Jeunes Plants'!K275,"")</f>
        <v>DIV FL</v>
      </c>
      <c r="L275" s="24" t="str">
        <f>IF('Jeunes Plants'!L275&lt;&gt;"",'Jeunes Plants'!L275,"")</f>
        <v>S3B</v>
      </c>
      <c r="M275" s="24" t="str">
        <f>IF('Jeunes Plants'!M275&lt;&gt;"",'Jeunes Plants'!M275,"")</f>
        <v/>
      </c>
      <c r="N275" s="24" t="str">
        <f>IF('Jeunes Plants'!N275&lt;&gt;"",'Jeunes Plants'!N275,"")</f>
        <v>M3</v>
      </c>
      <c r="O275" s="24" t="str">
        <f>IF('Jeunes Plants'!O275&lt;&gt;"",'Jeunes Plants'!O275,"")</f>
        <v>CHLOROPHYTUM Giganteum Variegatum</v>
      </c>
      <c r="P275" s="54">
        <f>IF('Jeunes Plants'!P275&lt;&gt;"",'Jeunes Plants'!P275,"")</f>
        <v>275</v>
      </c>
      <c r="Q275" s="20">
        <f>IF('Jeunes Plants'!R275&lt;&gt;"",'Jeunes Plants'!R275,"")</f>
        <v>0</v>
      </c>
      <c r="R275" s="20">
        <f>IF('Jeunes Plants'!S275&lt;&gt;"",'Jeunes Plants'!S275,"")</f>
        <v>0</v>
      </c>
      <c r="S275" s="236">
        <f>IF('Jeunes Plants'!T275&lt;&gt;"",'Jeunes Plants'!T275,"")</f>
        <v>0</v>
      </c>
      <c r="T275" s="241"/>
      <c r="U275" s="44"/>
      <c r="V275" s="44"/>
      <c r="W275" s="44"/>
    </row>
    <row r="276" spans="1:23" ht="20.100000000000001" customHeight="1" x14ac:dyDescent="0.25">
      <c r="A276" s="165">
        <f>IF('Jeunes Plants'!A276&lt;&gt;"",'Jeunes Plants'!A276,"")</f>
        <v>3672</v>
      </c>
      <c r="B276" s="126" t="str">
        <f>IF('Jeunes Plants'!B276&lt;&gt;"",'Jeunes Plants'!B276,"")</f>
        <v>CLEOME DE BOUTURE</v>
      </c>
      <c r="C276" s="126" t="str">
        <f>IF('Jeunes Plants'!C276&lt;&gt;"",'Jeunes Plants'!C276,"")</f>
        <v xml:space="preserve">Clio Magenta </v>
      </c>
      <c r="D276" s="126" t="str">
        <f>IF('Jeunes Plants'!D276&lt;&gt;"",'Jeunes Plants'!D276,"")</f>
        <v>&gt;s46/2025</v>
      </c>
      <c r="E276" s="127" t="str">
        <f>IF('Jeunes Plants'!E276&lt;&gt;"",'Jeunes Plants'!E276,"")</f>
        <v>B</v>
      </c>
      <c r="F276" s="127" t="str">
        <f>IF('Jeunes Plants'!F276&lt;&gt;"",'Jeunes Plants'!F276,"")</f>
        <v>M 3 cm  X60</v>
      </c>
      <c r="G276" s="128">
        <f>IF('Jeunes Plants'!G276&lt;&gt;"",'Jeunes Plants'!G276,"")</f>
        <v>30</v>
      </c>
      <c r="H276" s="128">
        <f>IF('Jeunes Plants'!H276&lt;&gt;"",'Jeunes Plants'!H276,"")</f>
        <v>5</v>
      </c>
      <c r="I276" s="127" t="str">
        <f>IF('Jeunes Plants'!I276&lt;&gt;"",'Jeunes Plants'!I276,"")</f>
        <v>A</v>
      </c>
      <c r="J276" s="129">
        <f>IF('Jeunes Plants'!J276&lt;&gt;"",'Jeunes Plants'!J276,"")</f>
        <v>5.5E-2</v>
      </c>
      <c r="K276" s="126" t="str">
        <f>IF('Jeunes Plants'!K276&lt;&gt;"",'Jeunes Plants'!K276,"")</f>
        <v>DIV FL</v>
      </c>
      <c r="L276" s="126" t="str">
        <f>IF('Jeunes Plants'!L276&lt;&gt;"",'Jeunes Plants'!L276,"")</f>
        <v>S7</v>
      </c>
      <c r="M276" s="126" t="str">
        <f>IF('Jeunes Plants'!M276&lt;&gt;"",'Jeunes Plants'!M276,"")</f>
        <v/>
      </c>
      <c r="N276" s="126" t="str">
        <f>IF('Jeunes Plants'!N276&lt;&gt;"",'Jeunes Plants'!N276,"")</f>
        <v>M3</v>
      </c>
      <c r="O276" s="126" t="str">
        <f>IF('Jeunes Plants'!O276&lt;&gt;"",'Jeunes Plants'!O276,"")</f>
        <v xml:space="preserve">CLEOME DE BOUTURE Clio Magenta </v>
      </c>
      <c r="P276" s="130">
        <f>IF('Jeunes Plants'!P276&lt;&gt;"",'Jeunes Plants'!P276,"")</f>
        <v>276</v>
      </c>
      <c r="Q276" s="20">
        <f>IF('Jeunes Plants'!R276&lt;&gt;"",'Jeunes Plants'!R276,"")</f>
        <v>0</v>
      </c>
      <c r="R276" s="20">
        <f>IF('Jeunes Plants'!S276&lt;&gt;"",'Jeunes Plants'!S276,"")</f>
        <v>0</v>
      </c>
      <c r="S276" s="236">
        <f>IF('Jeunes Plants'!T276&lt;&gt;"",'Jeunes Plants'!T276,"")</f>
        <v>0</v>
      </c>
      <c r="T276" s="242"/>
      <c r="U276" s="158"/>
      <c r="V276" s="158"/>
      <c r="W276" s="158"/>
    </row>
    <row r="277" spans="1:23" ht="20.100000000000001" customHeight="1" x14ac:dyDescent="0.25">
      <c r="A277" s="25">
        <f>IF('Jeunes Plants'!A277&lt;&gt;"",'Jeunes Plants'!A277,"")</f>
        <v>25761</v>
      </c>
      <c r="B277" s="24" t="str">
        <f>IF('Jeunes Plants'!B277&lt;&gt;"",'Jeunes Plants'!B277,"")</f>
        <v>CLEOME DE BOUTURE</v>
      </c>
      <c r="C277" s="24" t="str">
        <f>IF('Jeunes Plants'!C277&lt;&gt;"",'Jeunes Plants'!C277,"")</f>
        <v>Clio Pink Lady improved</v>
      </c>
      <c r="D277" s="24" t="str">
        <f>IF('Jeunes Plants'!D277&lt;&gt;"",'Jeunes Plants'!D277,"")</f>
        <v>&gt;s46/2025</v>
      </c>
      <c r="E277" s="66" t="str">
        <f>IF('Jeunes Plants'!E277&lt;&gt;"",'Jeunes Plants'!E277,"")</f>
        <v>B</v>
      </c>
      <c r="F277" s="66" t="str">
        <f>IF('Jeunes Plants'!F277&lt;&gt;"",'Jeunes Plants'!F277,"")</f>
        <v>M 3 cm  X60</v>
      </c>
      <c r="G277" s="64">
        <f>IF('Jeunes Plants'!G277&lt;&gt;"",'Jeunes Plants'!G277,"")</f>
        <v>30</v>
      </c>
      <c r="H277" s="64">
        <f>IF('Jeunes Plants'!H277&lt;&gt;"",'Jeunes Plants'!H277,"")</f>
        <v>5</v>
      </c>
      <c r="I277" s="66" t="str">
        <f>IF('Jeunes Plants'!I277&lt;&gt;"",'Jeunes Plants'!I277,"")</f>
        <v>A</v>
      </c>
      <c r="J277" s="72">
        <f>IF('Jeunes Plants'!J277&lt;&gt;"",'Jeunes Plants'!J277,"")</f>
        <v>5.5E-2</v>
      </c>
      <c r="K277" s="24" t="str">
        <f>IF('Jeunes Plants'!K277&lt;&gt;"",'Jeunes Plants'!K277,"")</f>
        <v>DIV FL</v>
      </c>
      <c r="L277" s="24" t="str">
        <f>IF('Jeunes Plants'!L277&lt;&gt;"",'Jeunes Plants'!L277,"")</f>
        <v>S7</v>
      </c>
      <c r="M277" s="24" t="str">
        <f>IF('Jeunes Plants'!M277&lt;&gt;"",'Jeunes Plants'!M277,"")</f>
        <v/>
      </c>
      <c r="N277" s="24" t="str">
        <f>IF('Jeunes Plants'!N277&lt;&gt;"",'Jeunes Plants'!N277,"")</f>
        <v>M3</v>
      </c>
      <c r="O277" s="24" t="str">
        <f>IF('Jeunes Plants'!O277&lt;&gt;"",'Jeunes Plants'!O277,"")</f>
        <v>CLEOME DE BOUTURE Clio Pink Lady improved</v>
      </c>
      <c r="P277" s="54">
        <f>IF('Jeunes Plants'!P277&lt;&gt;"",'Jeunes Plants'!P277,"")</f>
        <v>277</v>
      </c>
      <c r="Q277" s="20">
        <f>IF('Jeunes Plants'!R277&lt;&gt;"",'Jeunes Plants'!R277,"")</f>
        <v>0</v>
      </c>
      <c r="R277" s="20">
        <f>IF('Jeunes Plants'!S277&lt;&gt;"",'Jeunes Plants'!S277,"")</f>
        <v>0</v>
      </c>
      <c r="S277" s="236">
        <f>IF('Jeunes Plants'!T277&lt;&gt;"",'Jeunes Plants'!T277,"")</f>
        <v>0</v>
      </c>
      <c r="T277" s="241"/>
      <c r="U277" s="44"/>
      <c r="V277" s="44"/>
      <c r="W277" s="44"/>
    </row>
    <row r="278" spans="1:23" ht="20.100000000000001" customHeight="1" x14ac:dyDescent="0.25">
      <c r="A278" s="125">
        <f>IF('Jeunes Plants'!A278&lt;&gt;"",'Jeunes Plants'!A278,"")</f>
        <v>26765</v>
      </c>
      <c r="B278" s="126" t="str">
        <f>IF('Jeunes Plants'!B278&lt;&gt;"",'Jeunes Plants'!B278,"")</f>
        <v>CLEOME DE BOUTURE</v>
      </c>
      <c r="C278" s="126" t="str">
        <f>IF('Jeunes Plants'!C278&lt;&gt;"",'Jeunes Plants'!C278,"")</f>
        <v>Kelly Compact White</v>
      </c>
      <c r="D278" s="126" t="str">
        <f>IF('Jeunes Plants'!D278&lt;&gt;"",'Jeunes Plants'!D278,"")</f>
        <v>&gt;s05/2026</v>
      </c>
      <c r="E278" s="127" t="str">
        <f>IF('Jeunes Plants'!E278&lt;&gt;"",'Jeunes Plants'!E278,"")</f>
        <v>B</v>
      </c>
      <c r="F278" s="127" t="str">
        <f>IF('Jeunes Plants'!F278&lt;&gt;"",'Jeunes Plants'!F278,"")</f>
        <v>M 3 cm  X60</v>
      </c>
      <c r="G278" s="128">
        <f>IF('Jeunes Plants'!G278&lt;&gt;"",'Jeunes Plants'!G278,"")</f>
        <v>30</v>
      </c>
      <c r="H278" s="128">
        <f>IF('Jeunes Plants'!H278&lt;&gt;"",'Jeunes Plants'!H278,"")</f>
        <v>5</v>
      </c>
      <c r="I278" s="127" t="str">
        <f>IF('Jeunes Plants'!I278&lt;&gt;"",'Jeunes Plants'!I278,"")</f>
        <v>A</v>
      </c>
      <c r="J278" s="129">
        <f>IF('Jeunes Plants'!J278&lt;&gt;"",'Jeunes Plants'!J278,"")</f>
        <v>0.08</v>
      </c>
      <c r="K278" s="126" t="str">
        <f>IF('Jeunes Plants'!K278&lt;&gt;"",'Jeunes Plants'!K278,"")</f>
        <v>DIV FL</v>
      </c>
      <c r="L278" s="126" t="str">
        <f>IF('Jeunes Plants'!L278&lt;&gt;"",'Jeunes Plants'!L278,"")</f>
        <v>S7</v>
      </c>
      <c r="M278" s="126" t="str">
        <f>IF('Jeunes Plants'!M278&lt;&gt;"",'Jeunes Plants'!M278,"")</f>
        <v>NEW</v>
      </c>
      <c r="N278" s="126" t="str">
        <f>IF('Jeunes Plants'!N278&lt;&gt;"",'Jeunes Plants'!N278,"")</f>
        <v>M3</v>
      </c>
      <c r="O278" s="126" t="str">
        <f>IF('Jeunes Plants'!O278&lt;&gt;"",'Jeunes Plants'!O278,"")</f>
        <v>CLEOME DE BOUTURE Kelly Compact White</v>
      </c>
      <c r="P278" s="130">
        <f>IF('Jeunes Plants'!P278&lt;&gt;"",'Jeunes Plants'!P278,"")</f>
        <v>278</v>
      </c>
      <c r="Q278" s="20">
        <f>IF('Jeunes Plants'!R278&lt;&gt;"",'Jeunes Plants'!R278,"")</f>
        <v>0</v>
      </c>
      <c r="R278" s="20">
        <f>IF('Jeunes Plants'!S278&lt;&gt;"",'Jeunes Plants'!S278,"")</f>
        <v>0</v>
      </c>
      <c r="S278" s="236">
        <f>IF('Jeunes Plants'!T278&lt;&gt;"",'Jeunes Plants'!T278,"")</f>
        <v>0</v>
      </c>
      <c r="T278" s="242"/>
      <c r="U278" s="158"/>
      <c r="V278" s="158"/>
      <c r="W278" s="158"/>
    </row>
    <row r="279" spans="1:23" ht="20.100000000000001" customHeight="1" x14ac:dyDescent="0.25">
      <c r="A279" s="25">
        <f>IF('Jeunes Plants'!A279&lt;&gt;"",'Jeunes Plants'!A279,"")</f>
        <v>22919</v>
      </c>
      <c r="B279" s="24" t="str">
        <f>IF('Jeunes Plants'!B279&lt;&gt;"",'Jeunes Plants'!B279,"")</f>
        <v>COLEUS DE BOUTURE</v>
      </c>
      <c r="C279" s="24" t="str">
        <f>IF('Jeunes Plants'!C279&lt;&gt;"",'Jeunes Plants'!C279,"")</f>
        <v>Alabama Sunset</v>
      </c>
      <c r="D279" s="24" t="str">
        <f>IF('Jeunes Plants'!D279&lt;&gt;"",'Jeunes Plants'!D279,"")</f>
        <v/>
      </c>
      <c r="E279" s="66" t="str">
        <f>IF('Jeunes Plants'!E279&lt;&gt;"",'Jeunes Plants'!E279,"")</f>
        <v>B</v>
      </c>
      <c r="F279" s="66" t="str">
        <f>IF('Jeunes Plants'!F279&lt;&gt;"",'Jeunes Plants'!F279,"")</f>
        <v>M 3 cm  X60</v>
      </c>
      <c r="G279" s="64">
        <f>IF('Jeunes Plants'!G279&lt;&gt;"",'Jeunes Plants'!G279,"")</f>
        <v>30</v>
      </c>
      <c r="H279" s="66">
        <f>IF('Jeunes Plants'!H279&lt;&gt;"",'Jeunes Plants'!H279,"")</f>
        <v>5</v>
      </c>
      <c r="I279" s="66" t="str">
        <f>IF('Jeunes Plants'!I279&lt;&gt;"",'Jeunes Plants'!I279,"")</f>
        <v>B</v>
      </c>
      <c r="J279" s="64" t="str">
        <f>IF('Jeunes Plants'!J279&lt;&gt;"",'Jeunes Plants'!J279,"")</f>
        <v/>
      </c>
      <c r="K279" s="24" t="str">
        <f>IF('Jeunes Plants'!K279&lt;&gt;"",'Jeunes Plants'!K279,"")</f>
        <v>DIV FL</v>
      </c>
      <c r="L279" s="24" t="str">
        <f>IF('Jeunes Plants'!L279&lt;&gt;"",'Jeunes Plants'!L279,"")</f>
        <v>S7</v>
      </c>
      <c r="M279" s="24" t="str">
        <f>IF('Jeunes Plants'!M279&lt;&gt;"",'Jeunes Plants'!M279,"")</f>
        <v/>
      </c>
      <c r="N279" s="24" t="str">
        <f>IF('Jeunes Plants'!N279&lt;&gt;"",'Jeunes Plants'!N279,"")</f>
        <v>M3</v>
      </c>
      <c r="O279" s="24" t="str">
        <f>IF('Jeunes Plants'!O279&lt;&gt;"",'Jeunes Plants'!O279,"")</f>
        <v>COLEUS DE BOUTURE Alabama Sunset</v>
      </c>
      <c r="P279" s="54">
        <f>IF('Jeunes Plants'!P279&lt;&gt;"",'Jeunes Plants'!P279,"")</f>
        <v>279</v>
      </c>
      <c r="Q279" s="20">
        <f>IF('Jeunes Plants'!R279&lt;&gt;"",'Jeunes Plants'!R279,"")</f>
        <v>0</v>
      </c>
      <c r="R279" s="20">
        <f>IF('Jeunes Plants'!S279&lt;&gt;"",'Jeunes Plants'!S279,"")</f>
        <v>0</v>
      </c>
      <c r="S279" s="236">
        <f>IF('Jeunes Plants'!T279&lt;&gt;"",'Jeunes Plants'!T279,"")</f>
        <v>0</v>
      </c>
      <c r="T279" s="241"/>
      <c r="U279" s="44"/>
      <c r="V279" s="44"/>
      <c r="W279" s="44"/>
    </row>
    <row r="280" spans="1:23" ht="20.100000000000001" customHeight="1" x14ac:dyDescent="0.25">
      <c r="A280" s="165">
        <f>IF('Jeunes Plants'!A280&lt;&gt;"",'Jeunes Plants'!A280,"")</f>
        <v>3675</v>
      </c>
      <c r="B280" s="126" t="str">
        <f>IF('Jeunes Plants'!B280&lt;&gt;"",'Jeunes Plants'!B280,"")</f>
        <v>COLEUS DE BOUTURE</v>
      </c>
      <c r="C280" s="126" t="str">
        <f>IF('Jeunes Plants'!C280&lt;&gt;"",'Jeunes Plants'!C280,"")</f>
        <v>Black Prince</v>
      </c>
      <c r="D280" s="126" t="str">
        <f>IF('Jeunes Plants'!D280&lt;&gt;"",'Jeunes Plants'!D280,"")</f>
        <v/>
      </c>
      <c r="E280" s="127" t="str">
        <f>IF('Jeunes Plants'!E280&lt;&gt;"",'Jeunes Plants'!E280,"")</f>
        <v>B</v>
      </c>
      <c r="F280" s="127" t="str">
        <f>IF('Jeunes Plants'!F280&lt;&gt;"",'Jeunes Plants'!F280,"")</f>
        <v>M 3 cm  X60</v>
      </c>
      <c r="G280" s="128">
        <f>IF('Jeunes Plants'!G280&lt;&gt;"",'Jeunes Plants'!G280,"")</f>
        <v>30</v>
      </c>
      <c r="H280" s="127">
        <f>IF('Jeunes Plants'!H280&lt;&gt;"",'Jeunes Plants'!H280,"")</f>
        <v>5</v>
      </c>
      <c r="I280" s="127" t="str">
        <f>IF('Jeunes Plants'!I280&lt;&gt;"",'Jeunes Plants'!I280,"")</f>
        <v>B</v>
      </c>
      <c r="J280" s="129">
        <f>IF('Jeunes Plants'!J280&lt;&gt;"",'Jeunes Plants'!J280,"")</f>
        <v>0.04</v>
      </c>
      <c r="K280" s="126" t="str">
        <f>IF('Jeunes Plants'!K280&lt;&gt;"",'Jeunes Plants'!K280,"")</f>
        <v>DIV FL</v>
      </c>
      <c r="L280" s="126" t="str">
        <f>IF('Jeunes Plants'!L280&lt;&gt;"",'Jeunes Plants'!L280,"")</f>
        <v>S7</v>
      </c>
      <c r="M280" s="126" t="str">
        <f>IF('Jeunes Plants'!M280&lt;&gt;"",'Jeunes Plants'!M280,"")</f>
        <v/>
      </c>
      <c r="N280" s="126" t="str">
        <f>IF('Jeunes Plants'!N280&lt;&gt;"",'Jeunes Plants'!N280,"")</f>
        <v>M3</v>
      </c>
      <c r="O280" s="126" t="str">
        <f>IF('Jeunes Plants'!O280&lt;&gt;"",'Jeunes Plants'!O280,"")</f>
        <v>COLEUS DE BOUTURE Black Prince</v>
      </c>
      <c r="P280" s="130">
        <f>IF('Jeunes Plants'!P280&lt;&gt;"",'Jeunes Plants'!P280,"")</f>
        <v>280</v>
      </c>
      <c r="Q280" s="20">
        <f>IF('Jeunes Plants'!R280&lt;&gt;"",'Jeunes Plants'!R280,"")</f>
        <v>0</v>
      </c>
      <c r="R280" s="20">
        <f>IF('Jeunes Plants'!S280&lt;&gt;"",'Jeunes Plants'!S280,"")</f>
        <v>0</v>
      </c>
      <c r="S280" s="236">
        <f>IF('Jeunes Plants'!T280&lt;&gt;"",'Jeunes Plants'!T280,"")</f>
        <v>0</v>
      </c>
      <c r="T280" s="242"/>
      <c r="U280" s="158"/>
      <c r="V280" s="158"/>
      <c r="W280" s="158"/>
    </row>
    <row r="281" spans="1:23" ht="20.100000000000001" customHeight="1" x14ac:dyDescent="0.25">
      <c r="A281" s="25">
        <f>IF('Jeunes Plants'!A281&lt;&gt;"",'Jeunes Plants'!A281,"")</f>
        <v>25991</v>
      </c>
      <c r="B281" s="24" t="str">
        <f>IF('Jeunes Plants'!B281&lt;&gt;"",'Jeunes Plants'!B281,"")</f>
        <v>COLEUS DE BOUTURE</v>
      </c>
      <c r="C281" s="24" t="str">
        <f>IF('Jeunes Plants'!C281&lt;&gt;"",'Jeunes Plants'!C281,"")</f>
        <v>Fireball</v>
      </c>
      <c r="D281" s="24" t="str">
        <f>IF('Jeunes Plants'!D281&lt;&gt;"",'Jeunes Plants'!D281,"")</f>
        <v/>
      </c>
      <c r="E281" s="66" t="str">
        <f>IF('Jeunes Plants'!E281&lt;&gt;"",'Jeunes Plants'!E281,"")</f>
        <v>B</v>
      </c>
      <c r="F281" s="66" t="str">
        <f>IF('Jeunes Plants'!F281&lt;&gt;"",'Jeunes Plants'!F281,"")</f>
        <v>M 3 cm  X60</v>
      </c>
      <c r="G281" s="64">
        <f>IF('Jeunes Plants'!G281&lt;&gt;"",'Jeunes Plants'!G281,"")</f>
        <v>30</v>
      </c>
      <c r="H281" s="64">
        <f>IF('Jeunes Plants'!H281&lt;&gt;"",'Jeunes Plants'!H281,"")</f>
        <v>5</v>
      </c>
      <c r="I281" s="66" t="str">
        <f>IF('Jeunes Plants'!I281&lt;&gt;"",'Jeunes Plants'!I281,"")</f>
        <v>B</v>
      </c>
      <c r="J281" s="64" t="str">
        <f>IF('Jeunes Plants'!J281&lt;&gt;"",'Jeunes Plants'!J281,"")</f>
        <v/>
      </c>
      <c r="K281" s="24" t="str">
        <f>IF('Jeunes Plants'!K281&lt;&gt;"",'Jeunes Plants'!K281,"")</f>
        <v>DIV FL</v>
      </c>
      <c r="L281" s="24" t="str">
        <f>IF('Jeunes Plants'!L281&lt;&gt;"",'Jeunes Plants'!L281,"")</f>
        <v>S7</v>
      </c>
      <c r="M281" s="24" t="str">
        <f>IF('Jeunes Plants'!M281&lt;&gt;"",'Jeunes Plants'!M281,"")</f>
        <v/>
      </c>
      <c r="N281" s="24" t="str">
        <f>IF('Jeunes Plants'!N281&lt;&gt;"",'Jeunes Plants'!N281,"")</f>
        <v>M3</v>
      </c>
      <c r="O281" s="24" t="str">
        <f>IF('Jeunes Plants'!O281&lt;&gt;"",'Jeunes Plants'!O281,"")</f>
        <v>COLEUS DE BOUTURE Fireball</v>
      </c>
      <c r="P281" s="54">
        <f>IF('Jeunes Plants'!P281&lt;&gt;"",'Jeunes Plants'!P281,"")</f>
        <v>281</v>
      </c>
      <c r="Q281" s="20">
        <f>IF('Jeunes Plants'!R281&lt;&gt;"",'Jeunes Plants'!R281,"")</f>
        <v>0</v>
      </c>
      <c r="R281" s="20">
        <f>IF('Jeunes Plants'!S281&lt;&gt;"",'Jeunes Plants'!S281,"")</f>
        <v>0</v>
      </c>
      <c r="S281" s="236">
        <f>IF('Jeunes Plants'!T281&lt;&gt;"",'Jeunes Plants'!T281,"")</f>
        <v>0</v>
      </c>
      <c r="T281" s="241"/>
      <c r="U281" s="44"/>
      <c r="V281" s="44"/>
      <c r="W281" s="44"/>
    </row>
    <row r="282" spans="1:23" ht="20.100000000000001" customHeight="1" x14ac:dyDescent="0.25">
      <c r="A282" s="165">
        <f>IF('Jeunes Plants'!A282&lt;&gt;"",'Jeunes Plants'!A282,"")</f>
        <v>22920</v>
      </c>
      <c r="B282" s="126" t="str">
        <f>IF('Jeunes Plants'!B282&lt;&gt;"",'Jeunes Plants'!B282,"")</f>
        <v>COLEUS DE BOUTURE</v>
      </c>
      <c r="C282" s="126" t="str">
        <f>IF('Jeunes Plants'!C282&lt;&gt;"",'Jeunes Plants'!C282,"")</f>
        <v>Gay's Delight</v>
      </c>
      <c r="D282" s="126" t="str">
        <f>IF('Jeunes Plants'!D282&lt;&gt;"",'Jeunes Plants'!D282,"")</f>
        <v/>
      </c>
      <c r="E282" s="127" t="str">
        <f>IF('Jeunes Plants'!E282&lt;&gt;"",'Jeunes Plants'!E282,"")</f>
        <v>B</v>
      </c>
      <c r="F282" s="127" t="str">
        <f>IF('Jeunes Plants'!F282&lt;&gt;"",'Jeunes Plants'!F282,"")</f>
        <v>M 3 cm  X60</v>
      </c>
      <c r="G282" s="128">
        <f>IF('Jeunes Plants'!G282&lt;&gt;"",'Jeunes Plants'!G282,"")</f>
        <v>30</v>
      </c>
      <c r="H282" s="127">
        <f>IF('Jeunes Plants'!H282&lt;&gt;"",'Jeunes Plants'!H282,"")</f>
        <v>5</v>
      </c>
      <c r="I282" s="127" t="str">
        <f>IF('Jeunes Plants'!I282&lt;&gt;"",'Jeunes Plants'!I282,"")</f>
        <v>B</v>
      </c>
      <c r="J282" s="128" t="str">
        <f>IF('Jeunes Plants'!J282&lt;&gt;"",'Jeunes Plants'!J282,"")</f>
        <v/>
      </c>
      <c r="K282" s="126" t="str">
        <f>IF('Jeunes Plants'!K282&lt;&gt;"",'Jeunes Plants'!K282,"")</f>
        <v>DIV FL</v>
      </c>
      <c r="L282" s="126" t="str">
        <f>IF('Jeunes Plants'!L282&lt;&gt;"",'Jeunes Plants'!L282,"")</f>
        <v>S7</v>
      </c>
      <c r="M282" s="126" t="str">
        <f>IF('Jeunes Plants'!M282&lt;&gt;"",'Jeunes Plants'!M282,"")</f>
        <v/>
      </c>
      <c r="N282" s="126" t="str">
        <f>IF('Jeunes Plants'!N282&lt;&gt;"",'Jeunes Plants'!N282,"")</f>
        <v>M3</v>
      </c>
      <c r="O282" s="126" t="str">
        <f>IF('Jeunes Plants'!O282&lt;&gt;"",'Jeunes Plants'!O282,"")</f>
        <v>COLEUS DE BOUTURE Gay's Delight</v>
      </c>
      <c r="P282" s="130">
        <f>IF('Jeunes Plants'!P282&lt;&gt;"",'Jeunes Plants'!P282,"")</f>
        <v>282</v>
      </c>
      <c r="Q282" s="20">
        <f>IF('Jeunes Plants'!R282&lt;&gt;"",'Jeunes Plants'!R282,"")</f>
        <v>0</v>
      </c>
      <c r="R282" s="20">
        <f>IF('Jeunes Plants'!S282&lt;&gt;"",'Jeunes Plants'!S282,"")</f>
        <v>0</v>
      </c>
      <c r="S282" s="236">
        <f>IF('Jeunes Plants'!T282&lt;&gt;"",'Jeunes Plants'!T282,"")</f>
        <v>0</v>
      </c>
      <c r="T282" s="242"/>
      <c r="U282" s="158"/>
      <c r="V282" s="158"/>
      <c r="W282" s="158"/>
    </row>
    <row r="283" spans="1:23" ht="20.100000000000001" customHeight="1" x14ac:dyDescent="0.25">
      <c r="A283" s="25">
        <f>IF('Jeunes Plants'!A283&lt;&gt;"",'Jeunes Plants'!A283,"")</f>
        <v>11817</v>
      </c>
      <c r="B283" s="24" t="str">
        <f>IF('Jeunes Plants'!B283&lt;&gt;"",'Jeunes Plants'!B283,"")</f>
        <v>COLEUS DE BOUTURE</v>
      </c>
      <c r="C283" s="24" t="str">
        <f>IF('Jeunes Plants'!C283&lt;&gt;"",'Jeunes Plants'!C283,"")</f>
        <v>Henna</v>
      </c>
      <c r="D283" s="24" t="str">
        <f>IF('Jeunes Plants'!D283&lt;&gt;"",'Jeunes Plants'!D283,"")</f>
        <v/>
      </c>
      <c r="E283" s="66" t="str">
        <f>IF('Jeunes Plants'!E283&lt;&gt;"",'Jeunes Plants'!E283,"")</f>
        <v>B</v>
      </c>
      <c r="F283" s="66" t="str">
        <f>IF('Jeunes Plants'!F283&lt;&gt;"",'Jeunes Plants'!F283,"")</f>
        <v>M 3 cm  X60</v>
      </c>
      <c r="G283" s="64">
        <f>IF('Jeunes Plants'!G283&lt;&gt;"",'Jeunes Plants'!G283,"")</f>
        <v>30</v>
      </c>
      <c r="H283" s="66">
        <f>IF('Jeunes Plants'!H283&lt;&gt;"",'Jeunes Plants'!H283,"")</f>
        <v>5</v>
      </c>
      <c r="I283" s="66" t="str">
        <f>IF('Jeunes Plants'!I283&lt;&gt;"",'Jeunes Plants'!I283,"")</f>
        <v>B</v>
      </c>
      <c r="J283" s="72" t="str">
        <f>IF('Jeunes Plants'!J283&lt;&gt;"",'Jeunes Plants'!J283,"")</f>
        <v/>
      </c>
      <c r="K283" s="24" t="str">
        <f>IF('Jeunes Plants'!K283&lt;&gt;"",'Jeunes Plants'!K283,"")</f>
        <v>DIV FL</v>
      </c>
      <c r="L283" s="24" t="str">
        <f>IF('Jeunes Plants'!L283&lt;&gt;"",'Jeunes Plants'!L283,"")</f>
        <v>S7</v>
      </c>
      <c r="M283" s="24" t="str">
        <f>IF('Jeunes Plants'!M283&lt;&gt;"",'Jeunes Plants'!M283,"")</f>
        <v/>
      </c>
      <c r="N283" s="24" t="str">
        <f>IF('Jeunes Plants'!N283&lt;&gt;"",'Jeunes Plants'!N283,"")</f>
        <v>M3</v>
      </c>
      <c r="O283" s="24" t="str">
        <f>IF('Jeunes Plants'!O283&lt;&gt;"",'Jeunes Plants'!O283,"")</f>
        <v>COLEUS DE BOUTURE Henna</v>
      </c>
      <c r="P283" s="54">
        <f>IF('Jeunes Plants'!P283&lt;&gt;"",'Jeunes Plants'!P283,"")</f>
        <v>283</v>
      </c>
      <c r="Q283" s="20">
        <f>IF('Jeunes Plants'!R283&lt;&gt;"",'Jeunes Plants'!R283,"")</f>
        <v>0</v>
      </c>
      <c r="R283" s="20">
        <f>IF('Jeunes Plants'!S283&lt;&gt;"",'Jeunes Plants'!S283,"")</f>
        <v>0</v>
      </c>
      <c r="S283" s="236">
        <f>IF('Jeunes Plants'!T283&lt;&gt;"",'Jeunes Plants'!T283,"")</f>
        <v>0</v>
      </c>
      <c r="T283" s="241"/>
      <c r="U283" s="44"/>
      <c r="V283" s="44"/>
      <c r="W283" s="44"/>
    </row>
    <row r="284" spans="1:23" ht="20.100000000000001" customHeight="1" x14ac:dyDescent="0.25">
      <c r="A284" s="165">
        <f>IF('Jeunes Plants'!A284&lt;&gt;"",'Jeunes Plants'!A284,"")</f>
        <v>13540</v>
      </c>
      <c r="B284" s="126" t="str">
        <f>IF('Jeunes Plants'!B284&lt;&gt;"",'Jeunes Plants'!B284,"")</f>
        <v>COLEUS DE BOUTURE</v>
      </c>
      <c r="C284" s="126" t="str">
        <f>IF('Jeunes Plants'!C284&lt;&gt;"",'Jeunes Plants'!C284,"")</f>
        <v>Keystone Copper</v>
      </c>
      <c r="D284" s="126" t="str">
        <f>IF('Jeunes Plants'!D284&lt;&gt;"",'Jeunes Plants'!D284,"")</f>
        <v/>
      </c>
      <c r="E284" s="127" t="str">
        <f>IF('Jeunes Plants'!E284&lt;&gt;"",'Jeunes Plants'!E284,"")</f>
        <v>B</v>
      </c>
      <c r="F284" s="127" t="str">
        <f>IF('Jeunes Plants'!F284&lt;&gt;"",'Jeunes Plants'!F284,"")</f>
        <v>M 3 cm  X60</v>
      </c>
      <c r="G284" s="128">
        <f>IF('Jeunes Plants'!G284&lt;&gt;"",'Jeunes Plants'!G284,"")</f>
        <v>30</v>
      </c>
      <c r="H284" s="127">
        <f>IF('Jeunes Plants'!H284&lt;&gt;"",'Jeunes Plants'!H284,"")</f>
        <v>5</v>
      </c>
      <c r="I284" s="127" t="str">
        <f>IF('Jeunes Plants'!I284&lt;&gt;"",'Jeunes Plants'!I284,"")</f>
        <v>B</v>
      </c>
      <c r="J284" s="129" t="str">
        <f>IF('Jeunes Plants'!J284&lt;&gt;"",'Jeunes Plants'!J284,"")</f>
        <v/>
      </c>
      <c r="K284" s="126" t="str">
        <f>IF('Jeunes Plants'!K284&lt;&gt;"",'Jeunes Plants'!K284,"")</f>
        <v>DIV FL</v>
      </c>
      <c r="L284" s="126" t="str">
        <f>IF('Jeunes Plants'!L284&lt;&gt;"",'Jeunes Plants'!L284,"")</f>
        <v>S7</v>
      </c>
      <c r="M284" s="126" t="str">
        <f>IF('Jeunes Plants'!M284&lt;&gt;"",'Jeunes Plants'!M284,"")</f>
        <v/>
      </c>
      <c r="N284" s="126" t="str">
        <f>IF('Jeunes Plants'!N284&lt;&gt;"",'Jeunes Plants'!N284,"")</f>
        <v>M3</v>
      </c>
      <c r="O284" s="126" t="str">
        <f>IF('Jeunes Plants'!O284&lt;&gt;"",'Jeunes Plants'!O284,"")</f>
        <v>COLEUS DE BOUTURE Keystone Copper</v>
      </c>
      <c r="P284" s="130">
        <f>IF('Jeunes Plants'!P284&lt;&gt;"",'Jeunes Plants'!P284,"")</f>
        <v>284</v>
      </c>
      <c r="Q284" s="20">
        <f>IF('Jeunes Plants'!R284&lt;&gt;"",'Jeunes Plants'!R284,"")</f>
        <v>0</v>
      </c>
      <c r="R284" s="20">
        <f>IF('Jeunes Plants'!S284&lt;&gt;"",'Jeunes Plants'!S284,"")</f>
        <v>0</v>
      </c>
      <c r="S284" s="236">
        <f>IF('Jeunes Plants'!T284&lt;&gt;"",'Jeunes Plants'!T284,"")</f>
        <v>0</v>
      </c>
      <c r="T284" s="242"/>
      <c r="U284" s="158"/>
      <c r="V284" s="158"/>
      <c r="W284" s="158"/>
    </row>
    <row r="285" spans="1:23" ht="20.100000000000001" customHeight="1" x14ac:dyDescent="0.25">
      <c r="A285" s="25">
        <f>IF('Jeunes Plants'!A285&lt;&gt;"",'Jeunes Plants'!A285,"")</f>
        <v>10446</v>
      </c>
      <c r="B285" s="24" t="str">
        <f>IF('Jeunes Plants'!B285&lt;&gt;"",'Jeunes Plants'!B285,"")</f>
        <v>COLEUS DE BOUTURE</v>
      </c>
      <c r="C285" s="24" t="str">
        <f>IF('Jeunes Plants'!C285&lt;&gt;"",'Jeunes Plants'!C285,"")</f>
        <v>Lime</v>
      </c>
      <c r="D285" s="24" t="str">
        <f>IF('Jeunes Plants'!D285&lt;&gt;"",'Jeunes Plants'!D285,"")</f>
        <v/>
      </c>
      <c r="E285" s="66" t="str">
        <f>IF('Jeunes Plants'!E285&lt;&gt;"",'Jeunes Plants'!E285,"")</f>
        <v>B</v>
      </c>
      <c r="F285" s="66" t="str">
        <f>IF('Jeunes Plants'!F285&lt;&gt;"",'Jeunes Plants'!F285,"")</f>
        <v>M 3 cm  X60</v>
      </c>
      <c r="G285" s="64">
        <f>IF('Jeunes Plants'!G285&lt;&gt;"",'Jeunes Plants'!G285,"")</f>
        <v>30</v>
      </c>
      <c r="H285" s="66">
        <f>IF('Jeunes Plants'!H285&lt;&gt;"",'Jeunes Plants'!H285,"")</f>
        <v>5</v>
      </c>
      <c r="I285" s="66" t="str">
        <f>IF('Jeunes Plants'!I285&lt;&gt;"",'Jeunes Plants'!I285,"")</f>
        <v>B</v>
      </c>
      <c r="J285" s="72" t="str">
        <f>IF('Jeunes Plants'!J285&lt;&gt;"",'Jeunes Plants'!J285,"")</f>
        <v/>
      </c>
      <c r="K285" s="24" t="str">
        <f>IF('Jeunes Plants'!K285&lt;&gt;"",'Jeunes Plants'!K285,"")</f>
        <v>DIV FL</v>
      </c>
      <c r="L285" s="24" t="str">
        <f>IF('Jeunes Plants'!L285&lt;&gt;"",'Jeunes Plants'!L285,"")</f>
        <v>S7</v>
      </c>
      <c r="M285" s="24" t="str">
        <f>IF('Jeunes Plants'!M285&lt;&gt;"",'Jeunes Plants'!M285,"")</f>
        <v/>
      </c>
      <c r="N285" s="24" t="str">
        <f>IF('Jeunes Plants'!N285&lt;&gt;"",'Jeunes Plants'!N285,"")</f>
        <v>M3</v>
      </c>
      <c r="O285" s="24" t="str">
        <f>IF('Jeunes Plants'!O285&lt;&gt;"",'Jeunes Plants'!O285,"")</f>
        <v>COLEUS DE BOUTURE Lime</v>
      </c>
      <c r="P285" s="54">
        <f>IF('Jeunes Plants'!P285&lt;&gt;"",'Jeunes Plants'!P285,"")</f>
        <v>285</v>
      </c>
      <c r="Q285" s="20">
        <f>IF('Jeunes Plants'!R285&lt;&gt;"",'Jeunes Plants'!R285,"")</f>
        <v>0</v>
      </c>
      <c r="R285" s="20">
        <f>IF('Jeunes Plants'!S285&lt;&gt;"",'Jeunes Plants'!S285,"")</f>
        <v>0</v>
      </c>
      <c r="S285" s="236">
        <f>IF('Jeunes Plants'!T285&lt;&gt;"",'Jeunes Plants'!T285,"")</f>
        <v>0</v>
      </c>
      <c r="T285" s="241"/>
      <c r="U285" s="44"/>
      <c r="V285" s="44"/>
      <c r="W285" s="44"/>
    </row>
    <row r="286" spans="1:23" ht="20.100000000000001" customHeight="1" x14ac:dyDescent="0.25">
      <c r="A286" s="165">
        <f>IF('Jeunes Plants'!A286&lt;&gt;"",'Jeunes Plants'!A286,"")</f>
        <v>22921</v>
      </c>
      <c r="B286" s="126" t="str">
        <f>IF('Jeunes Plants'!B286&lt;&gt;"",'Jeunes Plants'!B286,"")</f>
        <v>COLEUS DE BOUTURE</v>
      </c>
      <c r="C286" s="126" t="str">
        <f>IF('Jeunes Plants'!C286&lt;&gt;"",'Jeunes Plants'!C286,"")</f>
        <v>Peter's Wonder</v>
      </c>
      <c r="D286" s="126" t="str">
        <f>IF('Jeunes Plants'!D286&lt;&gt;"",'Jeunes Plants'!D286,"")</f>
        <v/>
      </c>
      <c r="E286" s="127" t="str">
        <f>IF('Jeunes Plants'!E286&lt;&gt;"",'Jeunes Plants'!E286,"")</f>
        <v>B</v>
      </c>
      <c r="F286" s="127" t="str">
        <f>IF('Jeunes Plants'!F286&lt;&gt;"",'Jeunes Plants'!F286,"")</f>
        <v>M 3 cm  X60</v>
      </c>
      <c r="G286" s="128">
        <f>IF('Jeunes Plants'!G286&lt;&gt;"",'Jeunes Plants'!G286,"")</f>
        <v>30</v>
      </c>
      <c r="H286" s="127">
        <f>IF('Jeunes Plants'!H286&lt;&gt;"",'Jeunes Plants'!H286,"")</f>
        <v>5</v>
      </c>
      <c r="I286" s="127" t="str">
        <f>IF('Jeunes Plants'!I286&lt;&gt;"",'Jeunes Plants'!I286,"")</f>
        <v>B</v>
      </c>
      <c r="J286" s="128" t="str">
        <f>IF('Jeunes Plants'!J286&lt;&gt;"",'Jeunes Plants'!J286,"")</f>
        <v/>
      </c>
      <c r="K286" s="126" t="str">
        <f>IF('Jeunes Plants'!K286&lt;&gt;"",'Jeunes Plants'!K286,"")</f>
        <v>DIV FL</v>
      </c>
      <c r="L286" s="126" t="str">
        <f>IF('Jeunes Plants'!L286&lt;&gt;"",'Jeunes Plants'!L286,"")</f>
        <v>S7</v>
      </c>
      <c r="M286" s="126" t="str">
        <f>IF('Jeunes Plants'!M286&lt;&gt;"",'Jeunes Plants'!M286,"")</f>
        <v/>
      </c>
      <c r="N286" s="126" t="str">
        <f>IF('Jeunes Plants'!N286&lt;&gt;"",'Jeunes Plants'!N286,"")</f>
        <v>M3</v>
      </c>
      <c r="O286" s="126" t="str">
        <f>IF('Jeunes Plants'!O286&lt;&gt;"",'Jeunes Plants'!O286,"")</f>
        <v>COLEUS DE BOUTURE Peter's Wonder</v>
      </c>
      <c r="P286" s="130">
        <f>IF('Jeunes Plants'!P286&lt;&gt;"",'Jeunes Plants'!P286,"")</f>
        <v>286</v>
      </c>
      <c r="Q286" s="20">
        <f>IF('Jeunes Plants'!R286&lt;&gt;"",'Jeunes Plants'!R286,"")</f>
        <v>0</v>
      </c>
      <c r="R286" s="20">
        <f>IF('Jeunes Plants'!S286&lt;&gt;"",'Jeunes Plants'!S286,"")</f>
        <v>0</v>
      </c>
      <c r="S286" s="236">
        <f>IF('Jeunes Plants'!T286&lt;&gt;"",'Jeunes Plants'!T286,"")</f>
        <v>0</v>
      </c>
      <c r="T286" s="242"/>
      <c r="U286" s="158"/>
      <c r="V286" s="158"/>
      <c r="W286" s="158"/>
    </row>
    <row r="287" spans="1:23" ht="20.100000000000001" customHeight="1" x14ac:dyDescent="0.25">
      <c r="A287" s="25">
        <f>IF('Jeunes Plants'!A287&lt;&gt;"",'Jeunes Plants'!A287,"")</f>
        <v>1938</v>
      </c>
      <c r="B287" s="24" t="str">
        <f>IF('Jeunes Plants'!B287&lt;&gt;"",'Jeunes Plants'!B287,"")</f>
        <v>COLEUS DE BOUTURE</v>
      </c>
      <c r="C287" s="24" t="str">
        <f>IF('Jeunes Plants'!C287&lt;&gt;"",'Jeunes Plants'!C287,"")</f>
        <v>Variés</v>
      </c>
      <c r="D287" s="24" t="str">
        <f>IF('Jeunes Plants'!D287&lt;&gt;"",'Jeunes Plants'!D287,"")</f>
        <v/>
      </c>
      <c r="E287" s="66" t="str">
        <f>IF('Jeunes Plants'!E287&lt;&gt;"",'Jeunes Plants'!E287,"")</f>
        <v>B</v>
      </c>
      <c r="F287" s="66" t="str">
        <f>IF('Jeunes Plants'!F287&lt;&gt;"",'Jeunes Plants'!F287,"")</f>
        <v>M 3 cm  X60</v>
      </c>
      <c r="G287" s="64">
        <f>IF('Jeunes Plants'!G287&lt;&gt;"",'Jeunes Plants'!G287,"")</f>
        <v>30</v>
      </c>
      <c r="H287" s="66">
        <f>IF('Jeunes Plants'!H287&lt;&gt;"",'Jeunes Plants'!H287,"")</f>
        <v>5</v>
      </c>
      <c r="I287" s="66" t="str">
        <f>IF('Jeunes Plants'!I287&lt;&gt;"",'Jeunes Plants'!I287,"")</f>
        <v>B</v>
      </c>
      <c r="J287" s="72" t="str">
        <f>IF('Jeunes Plants'!J287&lt;&gt;"",'Jeunes Plants'!J287,"")</f>
        <v/>
      </c>
      <c r="K287" s="24" t="str">
        <f>IF('Jeunes Plants'!K287&lt;&gt;"",'Jeunes Plants'!K287,"")</f>
        <v>DIV FL</v>
      </c>
      <c r="L287" s="24" t="str">
        <f>IF('Jeunes Plants'!L287&lt;&gt;"",'Jeunes Plants'!L287,"")</f>
        <v>S7</v>
      </c>
      <c r="M287" s="24" t="str">
        <f>IF('Jeunes Plants'!M287&lt;&gt;"",'Jeunes Plants'!M287,"")</f>
        <v/>
      </c>
      <c r="N287" s="24" t="str">
        <f>IF('Jeunes Plants'!N287&lt;&gt;"",'Jeunes Plants'!N287,"")</f>
        <v>M3</v>
      </c>
      <c r="O287" s="24" t="str">
        <f>IF('Jeunes Plants'!O287&lt;&gt;"",'Jeunes Plants'!O287,"")</f>
        <v>COLEUS DE BOUTURE Variés</v>
      </c>
      <c r="P287" s="54">
        <f>IF('Jeunes Plants'!P287&lt;&gt;"",'Jeunes Plants'!P287,"")</f>
        <v>287</v>
      </c>
      <c r="Q287" s="20">
        <f>IF('Jeunes Plants'!R287&lt;&gt;"",'Jeunes Plants'!R287,"")</f>
        <v>0</v>
      </c>
      <c r="R287" s="20">
        <f>IF('Jeunes Plants'!S287&lt;&gt;"",'Jeunes Plants'!S287,"")</f>
        <v>0</v>
      </c>
      <c r="S287" s="236">
        <f>IF('Jeunes Plants'!T287&lt;&gt;"",'Jeunes Plants'!T287,"")</f>
        <v>0</v>
      </c>
      <c r="T287" s="241"/>
      <c r="U287" s="44"/>
      <c r="V287" s="44"/>
      <c r="W287" s="44"/>
    </row>
    <row r="288" spans="1:23" ht="20.100000000000001" customHeight="1" x14ac:dyDescent="0.25">
      <c r="A288" s="165">
        <f>IF('Jeunes Plants'!A288&lt;&gt;"",'Jeunes Plants'!A288,"")</f>
        <v>3673</v>
      </c>
      <c r="B288" s="126" t="str">
        <f>IF('Jeunes Plants'!B288&lt;&gt;"",'Jeunes Plants'!B288,"")</f>
        <v>COLEUS DE SEMIS</v>
      </c>
      <c r="C288" s="126" t="str">
        <f>IF('Jeunes Plants'!C288&lt;&gt;"",'Jeunes Plants'!C288,"")</f>
        <v>Kong Mosaic</v>
      </c>
      <c r="D288" s="126" t="str">
        <f>IF('Jeunes Plants'!D288&lt;&gt;"",'Jeunes Plants'!D288,"")</f>
        <v/>
      </c>
      <c r="E288" s="127" t="str">
        <f>IF('Jeunes Plants'!E288&lt;&gt;"",'Jeunes Plants'!E288,"")</f>
        <v>S</v>
      </c>
      <c r="F288" s="127" t="str">
        <f>IF('Jeunes Plants'!F288&lt;&gt;"",'Jeunes Plants'!F288,"")</f>
        <v>M 3 cm  X60</v>
      </c>
      <c r="G288" s="128">
        <f>IF('Jeunes Plants'!G288&lt;&gt;"",'Jeunes Plants'!G288,"")</f>
        <v>30</v>
      </c>
      <c r="H288" s="127">
        <f>IF('Jeunes Plants'!H288&lt;&gt;"",'Jeunes Plants'!H288,"")</f>
        <v>8</v>
      </c>
      <c r="I288" s="127" t="str">
        <f>IF('Jeunes Plants'!I288&lt;&gt;"",'Jeunes Plants'!I288,"")</f>
        <v>B</v>
      </c>
      <c r="J288" s="129" t="str">
        <f>IF('Jeunes Plants'!J288&lt;&gt;"",'Jeunes Plants'!J288,"")</f>
        <v/>
      </c>
      <c r="K288" s="126" t="str">
        <f>IF('Jeunes Plants'!K288&lt;&gt;"",'Jeunes Plants'!K288,"")</f>
        <v>DIV FL</v>
      </c>
      <c r="L288" s="126" t="str">
        <f>IF('Jeunes Plants'!L288&lt;&gt;"",'Jeunes Plants'!L288,"")</f>
        <v>S1</v>
      </c>
      <c r="M288" s="126" t="str">
        <f>IF('Jeunes Plants'!M288&lt;&gt;"",'Jeunes Plants'!M288,"")</f>
        <v/>
      </c>
      <c r="N288" s="126" t="str">
        <f>IF('Jeunes Plants'!N288&lt;&gt;"",'Jeunes Plants'!N288,"")</f>
        <v>M3</v>
      </c>
      <c r="O288" s="126" t="str">
        <f>IF('Jeunes Plants'!O288&lt;&gt;"",'Jeunes Plants'!O288,"")</f>
        <v>COLEUS DE SEMIS Kong Mosaic</v>
      </c>
      <c r="P288" s="130">
        <f>IF('Jeunes Plants'!P288&lt;&gt;"",'Jeunes Plants'!P288,"")</f>
        <v>288</v>
      </c>
      <c r="Q288" s="20">
        <f>IF('Jeunes Plants'!R288&lt;&gt;"",'Jeunes Plants'!R288,"")</f>
        <v>0</v>
      </c>
      <c r="R288" s="20">
        <f>IF('Jeunes Plants'!S288&lt;&gt;"",'Jeunes Plants'!S288,"")</f>
        <v>0</v>
      </c>
      <c r="S288" s="236">
        <f>IF('Jeunes Plants'!T288&lt;&gt;"",'Jeunes Plants'!T288,"")</f>
        <v>0</v>
      </c>
      <c r="T288" s="242"/>
      <c r="U288" s="158"/>
      <c r="V288" s="158"/>
      <c r="W288" s="158"/>
    </row>
    <row r="289" spans="1:23" ht="20.100000000000001" customHeight="1" x14ac:dyDescent="0.25">
      <c r="A289" s="25">
        <f>IF('Jeunes Plants'!A289&lt;&gt;"",'Jeunes Plants'!A289,"")</f>
        <v>2362</v>
      </c>
      <c r="B289" s="24" t="str">
        <f>IF('Jeunes Plants'!B289&lt;&gt;"",'Jeunes Plants'!B289,"")</f>
        <v>CONVOLVULUS SABATIUS</v>
      </c>
      <c r="C289" s="24" t="str">
        <f>IF('Jeunes Plants'!C289&lt;&gt;"",'Jeunes Plants'!C289,"")</f>
        <v>Compact</v>
      </c>
      <c r="D289" s="24" t="str">
        <f>IF('Jeunes Plants'!D289&lt;&gt;"",'Jeunes Plants'!D289,"")</f>
        <v/>
      </c>
      <c r="E289" s="66" t="str">
        <f>IF('Jeunes Plants'!E289&lt;&gt;"",'Jeunes Plants'!E289,"")</f>
        <v>B</v>
      </c>
      <c r="F289" s="66" t="str">
        <f>IF('Jeunes Plants'!F289&lt;&gt;"",'Jeunes Plants'!F289,"")</f>
        <v>M 3 cm  X60</v>
      </c>
      <c r="G289" s="64">
        <f>IF('Jeunes Plants'!G289&lt;&gt;"",'Jeunes Plants'!G289,"")</f>
        <v>30</v>
      </c>
      <c r="H289" s="66">
        <f>IF('Jeunes Plants'!H289&lt;&gt;"",'Jeunes Plants'!H289,"")</f>
        <v>5</v>
      </c>
      <c r="I289" s="66" t="str">
        <f>IF('Jeunes Plants'!I289&lt;&gt;"",'Jeunes Plants'!I289,"")</f>
        <v>B</v>
      </c>
      <c r="J289" s="72" t="str">
        <f>IF('Jeunes Plants'!J289&lt;&gt;"",'Jeunes Plants'!J289,"")</f>
        <v/>
      </c>
      <c r="K289" s="24" t="str">
        <f>IF('Jeunes Plants'!K289&lt;&gt;"",'Jeunes Plants'!K289,"")</f>
        <v>DIV FL</v>
      </c>
      <c r="L289" s="24" t="str">
        <f>IF('Jeunes Plants'!L289&lt;&gt;"",'Jeunes Plants'!L289,"")</f>
        <v>S10</v>
      </c>
      <c r="M289" s="24" t="str">
        <f>IF('Jeunes Plants'!M289&lt;&gt;"",'Jeunes Plants'!M289,"")</f>
        <v/>
      </c>
      <c r="N289" s="24" t="str">
        <f>IF('Jeunes Plants'!N289&lt;&gt;"",'Jeunes Plants'!N289,"")</f>
        <v>M3</v>
      </c>
      <c r="O289" s="24" t="str">
        <f>IF('Jeunes Plants'!O289&lt;&gt;"",'Jeunes Plants'!O289,"")</f>
        <v>CONVOLVULUS SABATIUS Compact</v>
      </c>
      <c r="P289" s="54">
        <f>IF('Jeunes Plants'!P289&lt;&gt;"",'Jeunes Plants'!P289,"")</f>
        <v>289</v>
      </c>
      <c r="Q289" s="20">
        <f>IF('Jeunes Plants'!R289&lt;&gt;"",'Jeunes Plants'!R289,"")</f>
        <v>0</v>
      </c>
      <c r="R289" s="20">
        <f>IF('Jeunes Plants'!S289&lt;&gt;"",'Jeunes Plants'!S289,"")</f>
        <v>0</v>
      </c>
      <c r="S289" s="236">
        <f>IF('Jeunes Plants'!T289&lt;&gt;"",'Jeunes Plants'!T289,"")</f>
        <v>0</v>
      </c>
      <c r="T289" s="241"/>
      <c r="U289" s="44"/>
      <c r="V289" s="44"/>
      <c r="W289" s="44"/>
    </row>
    <row r="290" spans="1:23" ht="20.100000000000001" customHeight="1" x14ac:dyDescent="0.25">
      <c r="A290" s="165">
        <f>IF('Jeunes Plants'!A290&lt;&gt;"",'Jeunes Plants'!A290,"")</f>
        <v>14406</v>
      </c>
      <c r="B290" s="126" t="str">
        <f>IF('Jeunes Plants'!B290&lt;&gt;"",'Jeunes Plants'!B290,"")</f>
        <v>COREOPSIS GRANDIFLORA DE SEMIS</v>
      </c>
      <c r="C290" s="126" t="str">
        <f>IF('Jeunes Plants'!C290&lt;&gt;"",'Jeunes Plants'!C290,"")</f>
        <v>Double The Sun</v>
      </c>
      <c r="D290" s="126" t="str">
        <f>IF('Jeunes Plants'!D290&lt;&gt;"",'Jeunes Plants'!D290,"")</f>
        <v/>
      </c>
      <c r="E290" s="127" t="str">
        <f>IF('Jeunes Plants'!E290&lt;&gt;"",'Jeunes Plants'!E290,"")</f>
        <v>S</v>
      </c>
      <c r="F290" s="127" t="str">
        <f>IF('Jeunes Plants'!F290&lt;&gt;"",'Jeunes Plants'!F290,"")</f>
        <v>M 3 cm  X60</v>
      </c>
      <c r="G290" s="128">
        <f>IF('Jeunes Plants'!G290&lt;&gt;"",'Jeunes Plants'!G290,"")</f>
        <v>30</v>
      </c>
      <c r="H290" s="127">
        <f>IF('Jeunes Plants'!H290&lt;&gt;"",'Jeunes Plants'!H290,"")</f>
        <v>8</v>
      </c>
      <c r="I290" s="127" t="str">
        <f>IF('Jeunes Plants'!I290&lt;&gt;"",'Jeunes Plants'!I290,"")</f>
        <v>B</v>
      </c>
      <c r="J290" s="129" t="str">
        <f>IF('Jeunes Plants'!J290&lt;&gt;"",'Jeunes Plants'!J290,"")</f>
        <v/>
      </c>
      <c r="K290" s="126" t="str">
        <f>IF('Jeunes Plants'!K290&lt;&gt;"",'Jeunes Plants'!K290,"")</f>
        <v>DIV FL</v>
      </c>
      <c r="L290" s="126" t="str">
        <f>IF('Jeunes Plants'!L290&lt;&gt;"",'Jeunes Plants'!L290,"")</f>
        <v>S2</v>
      </c>
      <c r="M290" s="126" t="str">
        <f>IF('Jeunes Plants'!M290&lt;&gt;"",'Jeunes Plants'!M290,"")</f>
        <v/>
      </c>
      <c r="N290" s="126" t="str">
        <f>IF('Jeunes Plants'!N290&lt;&gt;"",'Jeunes Plants'!N290,"")</f>
        <v>M3</v>
      </c>
      <c r="O290" s="126" t="str">
        <f>IF('Jeunes Plants'!O290&lt;&gt;"",'Jeunes Plants'!O290,"")</f>
        <v>COREOPSIS GRANDIFLORA DE SEMIS Double The Sun</v>
      </c>
      <c r="P290" s="130">
        <f>IF('Jeunes Plants'!P290&lt;&gt;"",'Jeunes Plants'!P290,"")</f>
        <v>290</v>
      </c>
      <c r="Q290" s="20">
        <f>IF('Jeunes Plants'!R290&lt;&gt;"",'Jeunes Plants'!R290,"")</f>
        <v>0</v>
      </c>
      <c r="R290" s="20">
        <f>IF('Jeunes Plants'!S290&lt;&gt;"",'Jeunes Plants'!S290,"")</f>
        <v>0</v>
      </c>
      <c r="S290" s="236">
        <f>IF('Jeunes Plants'!T290&lt;&gt;"",'Jeunes Plants'!T290,"")</f>
        <v>0</v>
      </c>
      <c r="T290" s="242"/>
      <c r="U290" s="158"/>
      <c r="V290" s="158"/>
      <c r="W290" s="158"/>
    </row>
    <row r="291" spans="1:23" ht="20.100000000000001" customHeight="1" x14ac:dyDescent="0.25">
      <c r="A291" s="25">
        <f>IF('Jeunes Plants'!A291&lt;&gt;"",'Jeunes Plants'!A291,"")</f>
        <v>13676</v>
      </c>
      <c r="B291" s="24" t="str">
        <f>IF('Jeunes Plants'!B291&lt;&gt;"",'Jeunes Plants'!B291,"")</f>
        <v>COREOPSIS GRANDIFLORA DE SEMIS</v>
      </c>
      <c r="C291" s="24" t="str">
        <f>IF('Jeunes Plants'!C291&lt;&gt;"",'Jeunes Plants'!C291,"")</f>
        <v>Sunkiss</v>
      </c>
      <c r="D291" s="24" t="str">
        <f>IF('Jeunes Plants'!D291&lt;&gt;"",'Jeunes Plants'!D291,"")</f>
        <v/>
      </c>
      <c r="E291" s="66" t="str">
        <f>IF('Jeunes Plants'!E291&lt;&gt;"",'Jeunes Plants'!E291,"")</f>
        <v>S</v>
      </c>
      <c r="F291" s="66" t="str">
        <f>IF('Jeunes Plants'!F291&lt;&gt;"",'Jeunes Plants'!F291,"")</f>
        <v>M 3 cm  X60</v>
      </c>
      <c r="G291" s="64">
        <f>IF('Jeunes Plants'!G291&lt;&gt;"",'Jeunes Plants'!G291,"")</f>
        <v>30</v>
      </c>
      <c r="H291" s="66">
        <f>IF('Jeunes Plants'!H291&lt;&gt;"",'Jeunes Plants'!H291,"")</f>
        <v>8</v>
      </c>
      <c r="I291" s="66" t="str">
        <f>IF('Jeunes Plants'!I291&lt;&gt;"",'Jeunes Plants'!I291,"")</f>
        <v>B</v>
      </c>
      <c r="J291" s="72" t="str">
        <f>IF('Jeunes Plants'!J291&lt;&gt;"",'Jeunes Plants'!J291,"")</f>
        <v/>
      </c>
      <c r="K291" s="24" t="str">
        <f>IF('Jeunes Plants'!K291&lt;&gt;"",'Jeunes Plants'!K291,"")</f>
        <v>DIV FL</v>
      </c>
      <c r="L291" s="24" t="str">
        <f>IF('Jeunes Plants'!L291&lt;&gt;"",'Jeunes Plants'!L291,"")</f>
        <v>S2</v>
      </c>
      <c r="M291" s="24" t="str">
        <f>IF('Jeunes Plants'!M291&lt;&gt;"",'Jeunes Plants'!M291,"")</f>
        <v/>
      </c>
      <c r="N291" s="24" t="str">
        <f>IF('Jeunes Plants'!N291&lt;&gt;"",'Jeunes Plants'!N291,"")</f>
        <v>M3</v>
      </c>
      <c r="O291" s="24" t="str">
        <f>IF('Jeunes Plants'!O291&lt;&gt;"",'Jeunes Plants'!O291,"")</f>
        <v>COREOPSIS GRANDIFLORA DE SEMIS Sunkiss</v>
      </c>
      <c r="P291" s="54">
        <f>IF('Jeunes Plants'!P291&lt;&gt;"",'Jeunes Plants'!P291,"")</f>
        <v>291</v>
      </c>
      <c r="Q291" s="20">
        <f>IF('Jeunes Plants'!R291&lt;&gt;"",'Jeunes Plants'!R291,"")</f>
        <v>0</v>
      </c>
      <c r="R291" s="20">
        <f>IF('Jeunes Plants'!S291&lt;&gt;"",'Jeunes Plants'!S291,"")</f>
        <v>0</v>
      </c>
      <c r="S291" s="236">
        <f>IF('Jeunes Plants'!T291&lt;&gt;"",'Jeunes Plants'!T291,"")</f>
        <v>0</v>
      </c>
      <c r="T291" s="241"/>
      <c r="U291" s="44"/>
      <c r="V291" s="44"/>
      <c r="W291" s="44"/>
    </row>
    <row r="292" spans="1:23" ht="20.100000000000001" customHeight="1" x14ac:dyDescent="0.25">
      <c r="A292" s="165">
        <f>IF('Jeunes Plants'!A292&lt;&gt;"",'Jeunes Plants'!A292,"")</f>
        <v>23427</v>
      </c>
      <c r="B292" s="126" t="str">
        <f>IF('Jeunes Plants'!B292&lt;&gt;"",'Jeunes Plants'!B292,"")</f>
        <v>COREOPSIS SOLANNA DE BOUTURE</v>
      </c>
      <c r="C292" s="126" t="str">
        <f>IF('Jeunes Plants'!C292&lt;&gt;"",'Jeunes Plants'!C292,"")</f>
        <v>Bright Touch</v>
      </c>
      <c r="D292" s="126" t="str">
        <f>IF('Jeunes Plants'!D292&lt;&gt;"",'Jeunes Plants'!D292,"")</f>
        <v/>
      </c>
      <c r="E292" s="127" t="str">
        <f>IF('Jeunes Plants'!E292&lt;&gt;"",'Jeunes Plants'!E292,"")</f>
        <v>B</v>
      </c>
      <c r="F292" s="127" t="str">
        <f>IF('Jeunes Plants'!F292&lt;&gt;"",'Jeunes Plants'!F292,"")</f>
        <v>M 3 cm  X60</v>
      </c>
      <c r="G292" s="128">
        <f>IF('Jeunes Plants'!G292&lt;&gt;"",'Jeunes Plants'!G292,"")</f>
        <v>30</v>
      </c>
      <c r="H292" s="127">
        <f>IF('Jeunes Plants'!H292&lt;&gt;"",'Jeunes Plants'!H292,"")</f>
        <v>6</v>
      </c>
      <c r="I292" s="127" t="str">
        <f>IF('Jeunes Plants'!I292&lt;&gt;"",'Jeunes Plants'!I292,"")</f>
        <v>A</v>
      </c>
      <c r="J292" s="129">
        <f>IF('Jeunes Plants'!J292&lt;&gt;"",'Jeunes Plants'!J292,"")</f>
        <v>0.11</v>
      </c>
      <c r="K292" s="126" t="str">
        <f>IF('Jeunes Plants'!K292&lt;&gt;"",'Jeunes Plants'!K292,"")</f>
        <v>DIV FL</v>
      </c>
      <c r="L292" s="126" t="str">
        <f>IF('Jeunes Plants'!L292&lt;&gt;"",'Jeunes Plants'!L292,"")</f>
        <v>S7</v>
      </c>
      <c r="M292" s="126" t="str">
        <f>IF('Jeunes Plants'!M292&lt;&gt;"",'Jeunes Plants'!M292,"")</f>
        <v/>
      </c>
      <c r="N292" s="126" t="str">
        <f>IF('Jeunes Plants'!N292&lt;&gt;"",'Jeunes Plants'!N292,"")</f>
        <v>M3</v>
      </c>
      <c r="O292" s="126" t="str">
        <f>IF('Jeunes Plants'!O292&lt;&gt;"",'Jeunes Plants'!O292,"")</f>
        <v>COREOPSIS SOLANNA DE BOUTURE Bright Touch</v>
      </c>
      <c r="P292" s="130">
        <f>IF('Jeunes Plants'!P292&lt;&gt;"",'Jeunes Plants'!P292,"")</f>
        <v>292</v>
      </c>
      <c r="Q292" s="20">
        <f>IF('Jeunes Plants'!R292&lt;&gt;"",'Jeunes Plants'!R292,"")</f>
        <v>0</v>
      </c>
      <c r="R292" s="20">
        <f>IF('Jeunes Plants'!S292&lt;&gt;"",'Jeunes Plants'!S292,"")</f>
        <v>0</v>
      </c>
      <c r="S292" s="236">
        <f>IF('Jeunes Plants'!T292&lt;&gt;"",'Jeunes Plants'!T292,"")</f>
        <v>0</v>
      </c>
      <c r="T292" s="242"/>
      <c r="U292" s="158"/>
      <c r="V292" s="158"/>
      <c r="W292" s="158"/>
    </row>
    <row r="293" spans="1:23" ht="20.100000000000001" customHeight="1" x14ac:dyDescent="0.25">
      <c r="A293" s="25">
        <f>IF('Jeunes Plants'!A293&lt;&gt;"",'Jeunes Plants'!A293,"")</f>
        <v>25241</v>
      </c>
      <c r="B293" s="24" t="str">
        <f>IF('Jeunes Plants'!B293&lt;&gt;"",'Jeunes Plants'!B293,"")</f>
        <v>COREOPSIS SOLANNA DE BOUTURE</v>
      </c>
      <c r="C293" s="24" t="str">
        <f>IF('Jeunes Plants'!C293&lt;&gt;"",'Jeunes Plants'!C293,"")</f>
        <v>Golden Sphere</v>
      </c>
      <c r="D293" s="24" t="str">
        <f>IF('Jeunes Plants'!D293&lt;&gt;"",'Jeunes Plants'!D293,"")</f>
        <v/>
      </c>
      <c r="E293" s="66" t="str">
        <f>IF('Jeunes Plants'!E293&lt;&gt;"",'Jeunes Plants'!E293,"")</f>
        <v>B</v>
      </c>
      <c r="F293" s="66" t="str">
        <f>IF('Jeunes Plants'!F293&lt;&gt;"",'Jeunes Plants'!F293,"")</f>
        <v>M 3 cm  X60</v>
      </c>
      <c r="G293" s="64">
        <f>IF('Jeunes Plants'!G293&lt;&gt;"",'Jeunes Plants'!G293,"")</f>
        <v>30</v>
      </c>
      <c r="H293" s="66">
        <f>IF('Jeunes Plants'!H293&lt;&gt;"",'Jeunes Plants'!H293,"")</f>
        <v>6</v>
      </c>
      <c r="I293" s="66" t="str">
        <f>IF('Jeunes Plants'!I293&lt;&gt;"",'Jeunes Plants'!I293,"")</f>
        <v>A</v>
      </c>
      <c r="J293" s="72">
        <f>IF('Jeunes Plants'!J293&lt;&gt;"",'Jeunes Plants'!J293,"")</f>
        <v>0.11</v>
      </c>
      <c r="K293" s="24" t="str">
        <f>IF('Jeunes Plants'!K293&lt;&gt;"",'Jeunes Plants'!K293,"")</f>
        <v>DIV FL</v>
      </c>
      <c r="L293" s="24" t="str">
        <f>IF('Jeunes Plants'!L293&lt;&gt;"",'Jeunes Plants'!L293,"")</f>
        <v>S7</v>
      </c>
      <c r="M293" s="24" t="str">
        <f>IF('Jeunes Plants'!M293&lt;&gt;"",'Jeunes Plants'!M293,"")</f>
        <v/>
      </c>
      <c r="N293" s="24" t="str">
        <f>IF('Jeunes Plants'!N293&lt;&gt;"",'Jeunes Plants'!N293,"")</f>
        <v>M3</v>
      </c>
      <c r="O293" s="24" t="str">
        <f>IF('Jeunes Plants'!O293&lt;&gt;"",'Jeunes Plants'!O293,"")</f>
        <v>COREOPSIS SOLANNA DE BOUTURE Golden Sphere</v>
      </c>
      <c r="P293" s="54">
        <f>IF('Jeunes Plants'!P293&lt;&gt;"",'Jeunes Plants'!P293,"")</f>
        <v>293</v>
      </c>
      <c r="Q293" s="20">
        <f>IF('Jeunes Plants'!R293&lt;&gt;"",'Jeunes Plants'!R293,"")</f>
        <v>0</v>
      </c>
      <c r="R293" s="20">
        <f>IF('Jeunes Plants'!S293&lt;&gt;"",'Jeunes Plants'!S293,"")</f>
        <v>0</v>
      </c>
      <c r="S293" s="236">
        <f>IF('Jeunes Plants'!T293&lt;&gt;"",'Jeunes Plants'!T293,"")</f>
        <v>0</v>
      </c>
      <c r="T293" s="241"/>
      <c r="U293" s="44"/>
      <c r="V293" s="44"/>
      <c r="W293" s="44"/>
    </row>
    <row r="294" spans="1:23" ht="20.100000000000001" customHeight="1" x14ac:dyDescent="0.25">
      <c r="A294" s="165">
        <f>IF('Jeunes Plants'!A294&lt;&gt;"",'Jeunes Plants'!A294,"")</f>
        <v>25687</v>
      </c>
      <c r="B294" s="126" t="str">
        <f>IF('Jeunes Plants'!B294&lt;&gt;"",'Jeunes Plants'!B294,"")</f>
        <v>COREOPSIS SOLANNA DE BOUTURE</v>
      </c>
      <c r="C294" s="126" t="str">
        <f>IF('Jeunes Plants'!C294&lt;&gt;"",'Jeunes Plants'!C294,"")</f>
        <v>Sunset Burst</v>
      </c>
      <c r="D294" s="126" t="str">
        <f>IF('Jeunes Plants'!D294&lt;&gt;"",'Jeunes Plants'!D294,"")</f>
        <v/>
      </c>
      <c r="E294" s="127" t="str">
        <f>IF('Jeunes Plants'!E294&lt;&gt;"",'Jeunes Plants'!E294,"")</f>
        <v>B</v>
      </c>
      <c r="F294" s="127" t="str">
        <f>IF('Jeunes Plants'!F294&lt;&gt;"",'Jeunes Plants'!F294,"")</f>
        <v>M 3 cm  X60</v>
      </c>
      <c r="G294" s="128">
        <f>IF('Jeunes Plants'!G294&lt;&gt;"",'Jeunes Plants'!G294,"")</f>
        <v>30</v>
      </c>
      <c r="H294" s="127">
        <f>IF('Jeunes Plants'!H294&lt;&gt;"",'Jeunes Plants'!H294,"")</f>
        <v>6</v>
      </c>
      <c r="I294" s="127" t="str">
        <f>IF('Jeunes Plants'!I294&lt;&gt;"",'Jeunes Plants'!I294,"")</f>
        <v>A</v>
      </c>
      <c r="J294" s="129">
        <f>IF('Jeunes Plants'!J294&lt;&gt;"",'Jeunes Plants'!J294,"")</f>
        <v>0.11</v>
      </c>
      <c r="K294" s="126" t="str">
        <f>IF('Jeunes Plants'!K294&lt;&gt;"",'Jeunes Plants'!K294,"")</f>
        <v>DIV FL</v>
      </c>
      <c r="L294" s="126" t="str">
        <f>IF('Jeunes Plants'!L294&lt;&gt;"",'Jeunes Plants'!L294,"")</f>
        <v>S7</v>
      </c>
      <c r="M294" s="126" t="str">
        <f>IF('Jeunes Plants'!M294&lt;&gt;"",'Jeunes Plants'!M294,"")</f>
        <v>NEW</v>
      </c>
      <c r="N294" s="126" t="str">
        <f>IF('Jeunes Plants'!N294&lt;&gt;"",'Jeunes Plants'!N294,"")</f>
        <v>M3</v>
      </c>
      <c r="O294" s="126" t="str">
        <f>IF('Jeunes Plants'!O294&lt;&gt;"",'Jeunes Plants'!O294,"")</f>
        <v>COREOPSIS SOLANNA DE BOUTURE Sunset Burst</v>
      </c>
      <c r="P294" s="130">
        <f>IF('Jeunes Plants'!P294&lt;&gt;"",'Jeunes Plants'!P294,"")</f>
        <v>294</v>
      </c>
      <c r="Q294" s="20">
        <f>IF('Jeunes Plants'!R294&lt;&gt;"",'Jeunes Plants'!R294,"")</f>
        <v>0</v>
      </c>
      <c r="R294" s="20">
        <f>IF('Jeunes Plants'!S294&lt;&gt;"",'Jeunes Plants'!S294,"")</f>
        <v>0</v>
      </c>
      <c r="S294" s="236">
        <f>IF('Jeunes Plants'!T294&lt;&gt;"",'Jeunes Plants'!T294,"")</f>
        <v>0</v>
      </c>
      <c r="T294" s="242"/>
      <c r="U294" s="158"/>
      <c r="V294" s="158"/>
      <c r="W294" s="158"/>
    </row>
    <row r="295" spans="1:23" ht="20.100000000000001" customHeight="1" x14ac:dyDescent="0.25">
      <c r="A295" s="25">
        <f>IF('Jeunes Plants'!A295&lt;&gt;"",'Jeunes Plants'!A295,"")</f>
        <v>10029</v>
      </c>
      <c r="B295" s="24" t="str">
        <f>IF('Jeunes Plants'!B295&lt;&gt;"",'Jeunes Plants'!B295,"")</f>
        <v>COSMOS BIPINNATUS SONATA</v>
      </c>
      <c r="C295" s="24" t="str">
        <f>IF('Jeunes Plants'!C295&lt;&gt;"",'Jeunes Plants'!C295,"")</f>
        <v>Blanc</v>
      </c>
      <c r="D295" s="24" t="str">
        <f>IF('Jeunes Plants'!D295&lt;&gt;"",'Jeunes Plants'!D295,"")</f>
        <v/>
      </c>
      <c r="E295" s="66" t="str">
        <f>IF('Jeunes Plants'!E295&lt;&gt;"",'Jeunes Plants'!E295,"")</f>
        <v>S</v>
      </c>
      <c r="F295" s="66" t="str">
        <f>IF('Jeunes Plants'!F295&lt;&gt;"",'Jeunes Plants'!F295,"")</f>
        <v>M 3 cm  X60</v>
      </c>
      <c r="G295" s="64">
        <f>IF('Jeunes Plants'!G295&lt;&gt;"",'Jeunes Plants'!G295,"")</f>
        <v>30</v>
      </c>
      <c r="H295" s="66">
        <f>IF('Jeunes Plants'!H295&lt;&gt;"",'Jeunes Plants'!H295,"")</f>
        <v>5</v>
      </c>
      <c r="I295" s="66" t="str">
        <f>IF('Jeunes Plants'!I295&lt;&gt;"",'Jeunes Plants'!I295,"")</f>
        <v>C</v>
      </c>
      <c r="J295" s="72" t="str">
        <f>IF('Jeunes Plants'!J295&lt;&gt;"",'Jeunes Plants'!J295,"")</f>
        <v/>
      </c>
      <c r="K295" s="24" t="str">
        <f>IF('Jeunes Plants'!K295&lt;&gt;"",'Jeunes Plants'!K295,"")</f>
        <v>DIV FL</v>
      </c>
      <c r="L295" s="24" t="str">
        <f>IF('Jeunes Plants'!L295&lt;&gt;"",'Jeunes Plants'!L295,"")</f>
        <v>S4</v>
      </c>
      <c r="M295" s="24" t="str">
        <f>IF('Jeunes Plants'!M295&lt;&gt;"",'Jeunes Plants'!M295,"")</f>
        <v/>
      </c>
      <c r="N295" s="24" t="str">
        <f>IF('Jeunes Plants'!N295&lt;&gt;"",'Jeunes Plants'!N295,"")</f>
        <v>M3</v>
      </c>
      <c r="O295" s="24" t="str">
        <f>IF('Jeunes Plants'!O295&lt;&gt;"",'Jeunes Plants'!O295,"")</f>
        <v>COSMOS BIPINNATUS SONATA Blanc</v>
      </c>
      <c r="P295" s="54">
        <f>IF('Jeunes Plants'!P295&lt;&gt;"",'Jeunes Plants'!P295,"")</f>
        <v>295</v>
      </c>
      <c r="Q295" s="20">
        <f>IF('Jeunes Plants'!R295&lt;&gt;"",'Jeunes Plants'!R295,"")</f>
        <v>0</v>
      </c>
      <c r="R295" s="20">
        <f>IF('Jeunes Plants'!S295&lt;&gt;"",'Jeunes Plants'!S295,"")</f>
        <v>0</v>
      </c>
      <c r="S295" s="236">
        <f>IF('Jeunes Plants'!T295&lt;&gt;"",'Jeunes Plants'!T295,"")</f>
        <v>0</v>
      </c>
      <c r="T295" s="241"/>
      <c r="U295" s="44"/>
      <c r="V295" s="44"/>
      <c r="W295" s="44"/>
    </row>
    <row r="296" spans="1:23" ht="20.100000000000001" customHeight="1" x14ac:dyDescent="0.25">
      <c r="A296" s="165">
        <f>IF('Jeunes Plants'!A296&lt;&gt;"",'Jeunes Plants'!A296,"")</f>
        <v>3681</v>
      </c>
      <c r="B296" s="126" t="str">
        <f>IF('Jeunes Plants'!B296&lt;&gt;"",'Jeunes Plants'!B296,"")</f>
        <v>COSMOS BIPINNATUS SONATA</v>
      </c>
      <c r="C296" s="126" t="str">
        <f>IF('Jeunes Plants'!C296&lt;&gt;"",'Jeunes Plants'!C296,"")</f>
        <v>Carmin</v>
      </c>
      <c r="D296" s="126" t="str">
        <f>IF('Jeunes Plants'!D296&lt;&gt;"",'Jeunes Plants'!D296,"")</f>
        <v/>
      </c>
      <c r="E296" s="127" t="str">
        <f>IF('Jeunes Plants'!E296&lt;&gt;"",'Jeunes Plants'!E296,"")</f>
        <v>S</v>
      </c>
      <c r="F296" s="127" t="str">
        <f>IF('Jeunes Plants'!F296&lt;&gt;"",'Jeunes Plants'!F296,"")</f>
        <v>M 3 cm  X60</v>
      </c>
      <c r="G296" s="128">
        <f>IF('Jeunes Plants'!G296&lt;&gt;"",'Jeunes Plants'!G296,"")</f>
        <v>30</v>
      </c>
      <c r="H296" s="127">
        <f>IF('Jeunes Plants'!H296&lt;&gt;"",'Jeunes Plants'!H296,"")</f>
        <v>5</v>
      </c>
      <c r="I296" s="127" t="str">
        <f>IF('Jeunes Plants'!I296&lt;&gt;"",'Jeunes Plants'!I296,"")</f>
        <v>C</v>
      </c>
      <c r="J296" s="129" t="str">
        <f>IF('Jeunes Plants'!J296&lt;&gt;"",'Jeunes Plants'!J296,"")</f>
        <v/>
      </c>
      <c r="K296" s="126" t="str">
        <f>IF('Jeunes Plants'!K296&lt;&gt;"",'Jeunes Plants'!K296,"")</f>
        <v>DIV FL</v>
      </c>
      <c r="L296" s="126" t="str">
        <f>IF('Jeunes Plants'!L296&lt;&gt;"",'Jeunes Plants'!L296,"")</f>
        <v>S4</v>
      </c>
      <c r="M296" s="126" t="str">
        <f>IF('Jeunes Plants'!M296&lt;&gt;"",'Jeunes Plants'!M296,"")</f>
        <v/>
      </c>
      <c r="N296" s="126" t="str">
        <f>IF('Jeunes Plants'!N296&lt;&gt;"",'Jeunes Plants'!N296,"")</f>
        <v>M3</v>
      </c>
      <c r="O296" s="126" t="str">
        <f>IF('Jeunes Plants'!O296&lt;&gt;"",'Jeunes Plants'!O296,"")</f>
        <v>COSMOS BIPINNATUS SONATA Carmin</v>
      </c>
      <c r="P296" s="130">
        <f>IF('Jeunes Plants'!P296&lt;&gt;"",'Jeunes Plants'!P296,"")</f>
        <v>296</v>
      </c>
      <c r="Q296" s="20">
        <f>IF('Jeunes Plants'!R296&lt;&gt;"",'Jeunes Plants'!R296,"")</f>
        <v>0</v>
      </c>
      <c r="R296" s="20">
        <f>IF('Jeunes Plants'!S296&lt;&gt;"",'Jeunes Plants'!S296,"")</f>
        <v>0</v>
      </c>
      <c r="S296" s="236">
        <f>IF('Jeunes Plants'!T296&lt;&gt;"",'Jeunes Plants'!T296,"")</f>
        <v>0</v>
      </c>
      <c r="T296" s="242"/>
      <c r="U296" s="158"/>
      <c r="V296" s="158"/>
      <c r="W296" s="158"/>
    </row>
    <row r="297" spans="1:23" ht="20.100000000000001" customHeight="1" x14ac:dyDescent="0.25">
      <c r="A297" s="25">
        <f>IF('Jeunes Plants'!A297&lt;&gt;"",'Jeunes Plants'!A297,"")</f>
        <v>3680</v>
      </c>
      <c r="B297" s="24" t="str">
        <f>IF('Jeunes Plants'!B297&lt;&gt;"",'Jeunes Plants'!B297,"")</f>
        <v>COSMOS BIPINNATUS SONATA</v>
      </c>
      <c r="C297" s="24" t="str">
        <f>IF('Jeunes Plants'!C297&lt;&gt;"",'Jeunes Plants'!C297,"")</f>
        <v>Rose</v>
      </c>
      <c r="D297" s="24" t="str">
        <f>IF('Jeunes Plants'!D297&lt;&gt;"",'Jeunes Plants'!D297,"")</f>
        <v/>
      </c>
      <c r="E297" s="66" t="str">
        <f>IF('Jeunes Plants'!E297&lt;&gt;"",'Jeunes Plants'!E297,"")</f>
        <v>S</v>
      </c>
      <c r="F297" s="66" t="str">
        <f>IF('Jeunes Plants'!F297&lt;&gt;"",'Jeunes Plants'!F297,"")</f>
        <v>M 3 cm  X60</v>
      </c>
      <c r="G297" s="64">
        <f>IF('Jeunes Plants'!G297&lt;&gt;"",'Jeunes Plants'!G297,"")</f>
        <v>30</v>
      </c>
      <c r="H297" s="66">
        <f>IF('Jeunes Plants'!H297&lt;&gt;"",'Jeunes Plants'!H297,"")</f>
        <v>5</v>
      </c>
      <c r="I297" s="66" t="str">
        <f>IF('Jeunes Plants'!I297&lt;&gt;"",'Jeunes Plants'!I297,"")</f>
        <v>C</v>
      </c>
      <c r="J297" s="72" t="str">
        <f>IF('Jeunes Plants'!J297&lt;&gt;"",'Jeunes Plants'!J297,"")</f>
        <v/>
      </c>
      <c r="K297" s="24" t="str">
        <f>IF('Jeunes Plants'!K297&lt;&gt;"",'Jeunes Plants'!K297,"")</f>
        <v>DIV FL</v>
      </c>
      <c r="L297" s="24" t="str">
        <f>IF('Jeunes Plants'!L297&lt;&gt;"",'Jeunes Plants'!L297,"")</f>
        <v>S4</v>
      </c>
      <c r="M297" s="24" t="str">
        <f>IF('Jeunes Plants'!M297&lt;&gt;"",'Jeunes Plants'!M297,"")</f>
        <v/>
      </c>
      <c r="N297" s="24" t="str">
        <f>IF('Jeunes Plants'!N297&lt;&gt;"",'Jeunes Plants'!N297,"")</f>
        <v>M3</v>
      </c>
      <c r="O297" s="24" t="str">
        <f>IF('Jeunes Plants'!O297&lt;&gt;"",'Jeunes Plants'!O297,"")</f>
        <v>COSMOS BIPINNATUS SONATA Rose</v>
      </c>
      <c r="P297" s="54">
        <f>IF('Jeunes Plants'!P297&lt;&gt;"",'Jeunes Plants'!P297,"")</f>
        <v>297</v>
      </c>
      <c r="Q297" s="20">
        <f>IF('Jeunes Plants'!R297&lt;&gt;"",'Jeunes Plants'!R297,"")</f>
        <v>0</v>
      </c>
      <c r="R297" s="20">
        <f>IF('Jeunes Plants'!S297&lt;&gt;"",'Jeunes Plants'!S297,"")</f>
        <v>0</v>
      </c>
      <c r="S297" s="236">
        <f>IF('Jeunes Plants'!T297&lt;&gt;"",'Jeunes Plants'!T297,"")</f>
        <v>0</v>
      </c>
      <c r="T297" s="241"/>
      <c r="U297" s="44"/>
      <c r="V297" s="44"/>
      <c r="W297" s="44"/>
    </row>
    <row r="298" spans="1:23" ht="20.100000000000001" customHeight="1" x14ac:dyDescent="0.25">
      <c r="A298" s="165">
        <f>IF('Jeunes Plants'!A298&lt;&gt;"",'Jeunes Plants'!A298,"")</f>
        <v>3682</v>
      </c>
      <c r="B298" s="126" t="str">
        <f>IF('Jeunes Plants'!B298&lt;&gt;"",'Jeunes Plants'!B298,"")</f>
        <v>COSMOS BIPINNATUS SONATA</v>
      </c>
      <c r="C298" s="126" t="str">
        <f>IF('Jeunes Plants'!C298&lt;&gt;"",'Jeunes Plants'!C298,"")</f>
        <v>Variés</v>
      </c>
      <c r="D298" s="126" t="str">
        <f>IF('Jeunes Plants'!D298&lt;&gt;"",'Jeunes Plants'!D298,"")</f>
        <v/>
      </c>
      <c r="E298" s="127" t="str">
        <f>IF('Jeunes Plants'!E298&lt;&gt;"",'Jeunes Plants'!E298,"")</f>
        <v>S</v>
      </c>
      <c r="F298" s="127" t="str">
        <f>IF('Jeunes Plants'!F298&lt;&gt;"",'Jeunes Plants'!F298,"")</f>
        <v>M 3 cm  X60</v>
      </c>
      <c r="G298" s="128">
        <f>IF('Jeunes Plants'!G298&lt;&gt;"",'Jeunes Plants'!G298,"")</f>
        <v>30</v>
      </c>
      <c r="H298" s="127">
        <f>IF('Jeunes Plants'!H298&lt;&gt;"",'Jeunes Plants'!H298,"")</f>
        <v>5</v>
      </c>
      <c r="I298" s="127" t="str">
        <f>IF('Jeunes Plants'!I298&lt;&gt;"",'Jeunes Plants'!I298,"")</f>
        <v>C</v>
      </c>
      <c r="J298" s="129" t="str">
        <f>IF('Jeunes Plants'!J298&lt;&gt;"",'Jeunes Plants'!J298,"")</f>
        <v/>
      </c>
      <c r="K298" s="126" t="str">
        <f>IF('Jeunes Plants'!K298&lt;&gt;"",'Jeunes Plants'!K298,"")</f>
        <v>DIV FL</v>
      </c>
      <c r="L298" s="126" t="str">
        <f>IF('Jeunes Plants'!L298&lt;&gt;"",'Jeunes Plants'!L298,"")</f>
        <v>S4</v>
      </c>
      <c r="M298" s="126" t="str">
        <f>IF('Jeunes Plants'!M298&lt;&gt;"",'Jeunes Plants'!M298,"")</f>
        <v/>
      </c>
      <c r="N298" s="126" t="str">
        <f>IF('Jeunes Plants'!N298&lt;&gt;"",'Jeunes Plants'!N298,"")</f>
        <v>M3</v>
      </c>
      <c r="O298" s="126" t="str">
        <f>IF('Jeunes Plants'!O298&lt;&gt;"",'Jeunes Plants'!O298,"")</f>
        <v>COSMOS BIPINNATUS SONATA Variés</v>
      </c>
      <c r="P298" s="130">
        <f>IF('Jeunes Plants'!P298&lt;&gt;"",'Jeunes Plants'!P298,"")</f>
        <v>298</v>
      </c>
      <c r="Q298" s="20">
        <f>IF('Jeunes Plants'!R298&lt;&gt;"",'Jeunes Plants'!R298,"")</f>
        <v>0</v>
      </c>
      <c r="R298" s="20">
        <f>IF('Jeunes Plants'!S298&lt;&gt;"",'Jeunes Plants'!S298,"")</f>
        <v>0</v>
      </c>
      <c r="S298" s="236">
        <f>IF('Jeunes Plants'!T298&lt;&gt;"",'Jeunes Plants'!T298,"")</f>
        <v>0</v>
      </c>
      <c r="T298" s="242"/>
      <c r="U298" s="158"/>
      <c r="V298" s="158"/>
      <c r="W298" s="158"/>
    </row>
    <row r="299" spans="1:23" ht="20.100000000000001" customHeight="1" x14ac:dyDescent="0.25">
      <c r="A299" s="25">
        <f>IF('Jeunes Plants'!A299&lt;&gt;"",'Jeunes Plants'!A299,"")</f>
        <v>15559</v>
      </c>
      <c r="B299" s="24" t="str">
        <f>IF('Jeunes Plants'!B299&lt;&gt;"",'Jeunes Plants'!B299,"")</f>
        <v>COSMOS BIPINNATUS SONATA</v>
      </c>
      <c r="C299" s="24" t="str">
        <f>IF('Jeunes Plants'!C299&lt;&gt;"",'Jeunes Plants'!C299,"")</f>
        <v>Xanthos</v>
      </c>
      <c r="D299" s="24" t="str">
        <f>IF('Jeunes Plants'!D299&lt;&gt;"",'Jeunes Plants'!D299,"")</f>
        <v/>
      </c>
      <c r="E299" s="66" t="str">
        <f>IF('Jeunes Plants'!E299&lt;&gt;"",'Jeunes Plants'!E299,"")</f>
        <v>S</v>
      </c>
      <c r="F299" s="66" t="str">
        <f>IF('Jeunes Plants'!F299&lt;&gt;"",'Jeunes Plants'!F299,"")</f>
        <v>M 3 cm  X60</v>
      </c>
      <c r="G299" s="64">
        <f>IF('Jeunes Plants'!G299&lt;&gt;"",'Jeunes Plants'!G299,"")</f>
        <v>30</v>
      </c>
      <c r="H299" s="66">
        <f>IF('Jeunes Plants'!H299&lt;&gt;"",'Jeunes Plants'!H299,"")</f>
        <v>5</v>
      </c>
      <c r="I299" s="66" t="str">
        <f>IF('Jeunes Plants'!I299&lt;&gt;"",'Jeunes Plants'!I299,"")</f>
        <v>C</v>
      </c>
      <c r="J299" s="72" t="str">
        <f>IF('Jeunes Plants'!J299&lt;&gt;"",'Jeunes Plants'!J299,"")</f>
        <v/>
      </c>
      <c r="K299" s="24" t="str">
        <f>IF('Jeunes Plants'!K299&lt;&gt;"",'Jeunes Plants'!K299,"")</f>
        <v>DIV FL</v>
      </c>
      <c r="L299" s="24" t="str">
        <f>IF('Jeunes Plants'!L299&lt;&gt;"",'Jeunes Plants'!L299,"")</f>
        <v>S4</v>
      </c>
      <c r="M299" s="24" t="str">
        <f>IF('Jeunes Plants'!M299&lt;&gt;"",'Jeunes Plants'!M299,"")</f>
        <v/>
      </c>
      <c r="N299" s="24" t="str">
        <f>IF('Jeunes Plants'!N299&lt;&gt;"",'Jeunes Plants'!N299,"")</f>
        <v>M3</v>
      </c>
      <c r="O299" s="24" t="str">
        <f>IF('Jeunes Plants'!O299&lt;&gt;"",'Jeunes Plants'!O299,"")</f>
        <v>COSMOS BIPINNATUS SONATA Xanthos</v>
      </c>
      <c r="P299" s="54">
        <f>IF('Jeunes Plants'!P299&lt;&gt;"",'Jeunes Plants'!P299,"")</f>
        <v>299</v>
      </c>
      <c r="Q299" s="20">
        <f>IF('Jeunes Plants'!R299&lt;&gt;"",'Jeunes Plants'!R299,"")</f>
        <v>0</v>
      </c>
      <c r="R299" s="20">
        <f>IF('Jeunes Plants'!S299&lt;&gt;"",'Jeunes Plants'!S299,"")</f>
        <v>0</v>
      </c>
      <c r="S299" s="236">
        <f>IF('Jeunes Plants'!T299&lt;&gt;"",'Jeunes Plants'!T299,"")</f>
        <v>0</v>
      </c>
      <c r="T299" s="241"/>
      <c r="U299" s="44"/>
      <c r="V299" s="44"/>
      <c r="W299" s="44"/>
    </row>
    <row r="300" spans="1:23" ht="20.100000000000001" customHeight="1" x14ac:dyDescent="0.25">
      <c r="A300" s="165">
        <f>IF('Jeunes Plants'!A300&lt;&gt;"",'Jeunes Plants'!A300,"")</f>
        <v>14408</v>
      </c>
      <c r="B300" s="126" t="str">
        <f>IF('Jeunes Plants'!B300&lt;&gt;"",'Jeunes Plants'!B300,"")</f>
        <v>COSMOS SULFUREUS</v>
      </c>
      <c r="C300" s="126" t="str">
        <f>IF('Jeunes Plants'!C300&lt;&gt;"",'Jeunes Plants'!C300,"")</f>
        <v>Cosmic Orange</v>
      </c>
      <c r="D300" s="126" t="str">
        <f>IF('Jeunes Plants'!D300&lt;&gt;"",'Jeunes Plants'!D300,"")</f>
        <v/>
      </c>
      <c r="E300" s="127" t="str">
        <f>IF('Jeunes Plants'!E300&lt;&gt;"",'Jeunes Plants'!E300,"")</f>
        <v>S</v>
      </c>
      <c r="F300" s="127" t="str">
        <f>IF('Jeunes Plants'!F300&lt;&gt;"",'Jeunes Plants'!F300,"")</f>
        <v>M 3 cm  X60</v>
      </c>
      <c r="G300" s="128">
        <f>IF('Jeunes Plants'!G300&lt;&gt;"",'Jeunes Plants'!G300,"")</f>
        <v>30</v>
      </c>
      <c r="H300" s="127">
        <f>IF('Jeunes Plants'!H300&lt;&gt;"",'Jeunes Plants'!H300,"")</f>
        <v>5</v>
      </c>
      <c r="I300" s="127" t="str">
        <f>IF('Jeunes Plants'!I300&lt;&gt;"",'Jeunes Plants'!I300,"")</f>
        <v>C</v>
      </c>
      <c r="J300" s="129" t="str">
        <f>IF('Jeunes Plants'!J300&lt;&gt;"",'Jeunes Plants'!J300,"")</f>
        <v/>
      </c>
      <c r="K300" s="126" t="str">
        <f>IF('Jeunes Plants'!K300&lt;&gt;"",'Jeunes Plants'!K300,"")</f>
        <v>DIV FL</v>
      </c>
      <c r="L300" s="126" t="str">
        <f>IF('Jeunes Plants'!L300&lt;&gt;"",'Jeunes Plants'!L300,"")</f>
        <v>S4</v>
      </c>
      <c r="M300" s="126" t="str">
        <f>IF('Jeunes Plants'!M300&lt;&gt;"",'Jeunes Plants'!M300,"")</f>
        <v/>
      </c>
      <c r="N300" s="126" t="str">
        <f>IF('Jeunes Plants'!N300&lt;&gt;"",'Jeunes Plants'!N300,"")</f>
        <v>M3</v>
      </c>
      <c r="O300" s="126" t="str">
        <f>IF('Jeunes Plants'!O300&lt;&gt;"",'Jeunes Plants'!O300,"")</f>
        <v>COSMOS SULFUREUS Cosmic Orange</v>
      </c>
      <c r="P300" s="130">
        <f>IF('Jeunes Plants'!P300&lt;&gt;"",'Jeunes Plants'!P300,"")</f>
        <v>300</v>
      </c>
      <c r="Q300" s="20">
        <f>IF('Jeunes Plants'!R300&lt;&gt;"",'Jeunes Plants'!R300,"")</f>
        <v>0</v>
      </c>
      <c r="R300" s="20">
        <f>IF('Jeunes Plants'!S300&lt;&gt;"",'Jeunes Plants'!S300,"")</f>
        <v>0</v>
      </c>
      <c r="S300" s="236">
        <f>IF('Jeunes Plants'!T300&lt;&gt;"",'Jeunes Plants'!T300,"")</f>
        <v>0</v>
      </c>
      <c r="T300" s="242"/>
      <c r="U300" s="158"/>
      <c r="V300" s="158"/>
      <c r="W300" s="158"/>
    </row>
    <row r="301" spans="1:23" ht="20.100000000000001" customHeight="1" x14ac:dyDescent="0.25">
      <c r="A301" s="25">
        <f>IF('Jeunes Plants'!A301&lt;&gt;"",'Jeunes Plants'!A301,"")</f>
        <v>25992</v>
      </c>
      <c r="B301" s="24" t="str">
        <f>IF('Jeunes Plants'!B301&lt;&gt;"",'Jeunes Plants'!B301,"")</f>
        <v>COSMOS SULFUREUS</v>
      </c>
      <c r="C301" s="24" t="str">
        <f>IF('Jeunes Plants'!C301&lt;&gt;"",'Jeunes Plants'!C301,"")</f>
        <v>Cosmic Yellow</v>
      </c>
      <c r="D301" s="24" t="str">
        <f>IF('Jeunes Plants'!D301&lt;&gt;"",'Jeunes Plants'!D301,"")</f>
        <v/>
      </c>
      <c r="E301" s="66" t="str">
        <f>IF('Jeunes Plants'!E301&lt;&gt;"",'Jeunes Plants'!E301,"")</f>
        <v>S</v>
      </c>
      <c r="F301" s="66" t="str">
        <f>IF('Jeunes Plants'!F301&lt;&gt;"",'Jeunes Plants'!F301,"")</f>
        <v>M 3 cm  X60</v>
      </c>
      <c r="G301" s="64">
        <f>IF('Jeunes Plants'!G301&lt;&gt;"",'Jeunes Plants'!G301,"")</f>
        <v>30</v>
      </c>
      <c r="H301" s="64">
        <f>IF('Jeunes Plants'!H301&lt;&gt;"",'Jeunes Plants'!H301,"")</f>
        <v>5</v>
      </c>
      <c r="I301" s="66" t="str">
        <f>IF('Jeunes Plants'!I301&lt;&gt;"",'Jeunes Plants'!I301,"")</f>
        <v>C</v>
      </c>
      <c r="J301" s="72" t="str">
        <f>IF('Jeunes Plants'!J301&lt;&gt;"",'Jeunes Plants'!J301,"")</f>
        <v/>
      </c>
      <c r="K301" s="24" t="str">
        <f>IF('Jeunes Plants'!K301&lt;&gt;"",'Jeunes Plants'!K301,"")</f>
        <v>DIV FL</v>
      </c>
      <c r="L301" s="24" t="str">
        <f>IF('Jeunes Plants'!L301&lt;&gt;"",'Jeunes Plants'!L301,"")</f>
        <v>S4</v>
      </c>
      <c r="M301" s="24" t="str">
        <f>IF('Jeunes Plants'!M301&lt;&gt;"",'Jeunes Plants'!M301,"")</f>
        <v/>
      </c>
      <c r="N301" s="24" t="str">
        <f>IF('Jeunes Plants'!N301&lt;&gt;"",'Jeunes Plants'!N301,"")</f>
        <v>M3</v>
      </c>
      <c r="O301" s="24" t="str">
        <f>IF('Jeunes Plants'!O301&lt;&gt;"",'Jeunes Plants'!O301,"")</f>
        <v>COSMOS SULFUREUS Cosmic Yellow</v>
      </c>
      <c r="P301" s="54">
        <f>IF('Jeunes Plants'!P301&lt;&gt;"",'Jeunes Plants'!P301,"")</f>
        <v>301</v>
      </c>
      <c r="Q301" s="20">
        <f>IF('Jeunes Plants'!R301&lt;&gt;"",'Jeunes Plants'!R301,"")</f>
        <v>0</v>
      </c>
      <c r="R301" s="20">
        <f>IF('Jeunes Plants'!S301&lt;&gt;"",'Jeunes Plants'!S301,"")</f>
        <v>0</v>
      </c>
      <c r="S301" s="236">
        <f>IF('Jeunes Plants'!T301&lt;&gt;"",'Jeunes Plants'!T301,"")</f>
        <v>0</v>
      </c>
      <c r="T301" s="241"/>
      <c r="U301" s="44"/>
      <c r="V301" s="44"/>
      <c r="W301" s="44"/>
    </row>
    <row r="302" spans="1:23" ht="20.100000000000001" customHeight="1" x14ac:dyDescent="0.25">
      <c r="A302" s="165">
        <f>IF('Jeunes Plants'!A302&lt;&gt;"",'Jeunes Plants'!A302,"")</f>
        <v>12856</v>
      </c>
      <c r="B302" s="126" t="str">
        <f>IF('Jeunes Plants'!B302&lt;&gt;"",'Jeunes Plants'!B302,"")</f>
        <v>COSMOS ATROSANGUINEUS</v>
      </c>
      <c r="C302" s="126" t="str">
        <f>IF('Jeunes Plants'!C302&lt;&gt;"",'Jeunes Plants'!C302,"")</f>
        <v>New Choco</v>
      </c>
      <c r="D302" s="126" t="str">
        <f>IF('Jeunes Plants'!D302&lt;&gt;"",'Jeunes Plants'!D302,"")</f>
        <v>&gt;s46/2025</v>
      </c>
      <c r="E302" s="127" t="str">
        <f>IF('Jeunes Plants'!E302&lt;&gt;"",'Jeunes Plants'!E302,"")</f>
        <v>B</v>
      </c>
      <c r="F302" s="127" t="str">
        <f>IF('Jeunes Plants'!F302&lt;&gt;"",'Jeunes Plants'!F302,"")</f>
        <v>M 3 cm  X60</v>
      </c>
      <c r="G302" s="128">
        <f>IF('Jeunes Plants'!G302&lt;&gt;"",'Jeunes Plants'!G302,"")</f>
        <v>30</v>
      </c>
      <c r="H302" s="127">
        <f>IF('Jeunes Plants'!H302&lt;&gt;"",'Jeunes Plants'!H302,"")</f>
        <v>7</v>
      </c>
      <c r="I302" s="127" t="str">
        <f>IF('Jeunes Plants'!I302&lt;&gt;"",'Jeunes Plants'!I302,"")</f>
        <v>A</v>
      </c>
      <c r="J302" s="129">
        <f>IF('Jeunes Plants'!J302&lt;&gt;"",'Jeunes Plants'!J302,"")</f>
        <v>7.0000000000000007E-2</v>
      </c>
      <c r="K302" s="126" t="str">
        <f>IF('Jeunes Plants'!K302&lt;&gt;"",'Jeunes Plants'!K302,"")</f>
        <v>DIV FL</v>
      </c>
      <c r="L302" s="126" t="str">
        <f>IF('Jeunes Plants'!L302&lt;&gt;"",'Jeunes Plants'!L302,"")</f>
        <v>S1</v>
      </c>
      <c r="M302" s="126" t="str">
        <f>IF('Jeunes Plants'!M302&lt;&gt;"",'Jeunes Plants'!M302,"")</f>
        <v/>
      </c>
      <c r="N302" s="126" t="str">
        <f>IF('Jeunes Plants'!N302&lt;&gt;"",'Jeunes Plants'!N302,"")</f>
        <v>M3</v>
      </c>
      <c r="O302" s="126" t="str">
        <f>IF('Jeunes Plants'!O302&lt;&gt;"",'Jeunes Plants'!O302,"")</f>
        <v>COSMOS ATROSANGUINEUS New Choco</v>
      </c>
      <c r="P302" s="130">
        <f>IF('Jeunes Plants'!P302&lt;&gt;"",'Jeunes Plants'!P302,"")</f>
        <v>302</v>
      </c>
      <c r="Q302" s="20">
        <f>IF('Jeunes Plants'!R302&lt;&gt;"",'Jeunes Plants'!R302,"")</f>
        <v>0</v>
      </c>
      <c r="R302" s="20">
        <f>IF('Jeunes Plants'!S302&lt;&gt;"",'Jeunes Plants'!S302,"")</f>
        <v>0</v>
      </c>
      <c r="S302" s="236">
        <f>IF('Jeunes Plants'!T302&lt;&gt;"",'Jeunes Plants'!T302,"")</f>
        <v>0</v>
      </c>
      <c r="T302" s="242"/>
      <c r="U302" s="158"/>
      <c r="V302" s="158"/>
      <c r="W302" s="158"/>
    </row>
    <row r="303" spans="1:23" ht="20.100000000000001" customHeight="1" x14ac:dyDescent="0.25">
      <c r="A303" s="25">
        <f>IF('Jeunes Plants'!A303&lt;&gt;"",'Jeunes Plants'!A303,"")</f>
        <v>22592</v>
      </c>
      <c r="B303" s="24" t="str">
        <f>IF('Jeunes Plants'!B303&lt;&gt;"",'Jeunes Plants'!B303,"")</f>
        <v>CRASPEDIA GLOBOSA</v>
      </c>
      <c r="C303" s="24" t="str">
        <f>IF('Jeunes Plants'!C303&lt;&gt;"",'Jeunes Plants'!C303,"")</f>
        <v>Golf Beauty</v>
      </c>
      <c r="D303" s="24" t="str">
        <f>IF('Jeunes Plants'!D303&lt;&gt;"",'Jeunes Plants'!D303,"")</f>
        <v>&gt;s49/2025</v>
      </c>
      <c r="E303" s="66" t="str">
        <f>IF('Jeunes Plants'!E303&lt;&gt;"",'Jeunes Plants'!E303,"")</f>
        <v>B</v>
      </c>
      <c r="F303" s="66" t="str">
        <f>IF('Jeunes Plants'!F303&lt;&gt;"",'Jeunes Plants'!F303,"")</f>
        <v>M 3 cm  X60</v>
      </c>
      <c r="G303" s="64">
        <f>IF('Jeunes Plants'!G303&lt;&gt;"",'Jeunes Plants'!G303,"")</f>
        <v>30</v>
      </c>
      <c r="H303" s="64">
        <f>IF('Jeunes Plants'!H303&lt;&gt;"",'Jeunes Plants'!H303,"")</f>
        <v>5</v>
      </c>
      <c r="I303" s="66" t="str">
        <f>IF('Jeunes Plants'!I303&lt;&gt;"",'Jeunes Plants'!I303,"")</f>
        <v>D</v>
      </c>
      <c r="J303" s="72">
        <f>IF('Jeunes Plants'!J303&lt;&gt;"",'Jeunes Plants'!J303,"")</f>
        <v>0.1</v>
      </c>
      <c r="K303" s="24" t="str">
        <f>IF('Jeunes Plants'!K303&lt;&gt;"",'Jeunes Plants'!K303,"")</f>
        <v>DIV FL</v>
      </c>
      <c r="L303" s="24" t="str">
        <f>IF('Jeunes Plants'!L303&lt;&gt;"",'Jeunes Plants'!L303,"")</f>
        <v>S3B</v>
      </c>
      <c r="M303" s="24" t="str">
        <f>IF('Jeunes Plants'!M303&lt;&gt;"",'Jeunes Plants'!M303,"")</f>
        <v/>
      </c>
      <c r="N303" s="24" t="str">
        <f>IF('Jeunes Plants'!N303&lt;&gt;"",'Jeunes Plants'!N303,"")</f>
        <v>M3</v>
      </c>
      <c r="O303" s="24" t="str">
        <f>IF('Jeunes Plants'!O303&lt;&gt;"",'Jeunes Plants'!O303,"")</f>
        <v>CRASPEDIA GLOBOSA Golf Beauty</v>
      </c>
      <c r="P303" s="54">
        <f>IF('Jeunes Plants'!P303&lt;&gt;"",'Jeunes Plants'!P303,"")</f>
        <v>303</v>
      </c>
      <c r="Q303" s="20">
        <f>IF('Jeunes Plants'!R303&lt;&gt;"",'Jeunes Plants'!R303,"")</f>
        <v>0</v>
      </c>
      <c r="R303" s="20">
        <f>IF('Jeunes Plants'!S303&lt;&gt;"",'Jeunes Plants'!S303,"")</f>
        <v>0</v>
      </c>
      <c r="S303" s="236">
        <f>IF('Jeunes Plants'!T303&lt;&gt;"",'Jeunes Plants'!T303,"")</f>
        <v>0</v>
      </c>
      <c r="T303" s="241"/>
      <c r="U303" s="44"/>
      <c r="V303" s="44"/>
      <c r="W303" s="44"/>
    </row>
    <row r="304" spans="1:23" ht="20.100000000000001" customHeight="1" x14ac:dyDescent="0.25">
      <c r="A304" s="165">
        <f>IF('Jeunes Plants'!A304&lt;&gt;"",'Jeunes Plants'!A304,"")</f>
        <v>428</v>
      </c>
      <c r="B304" s="126" t="str">
        <f>IF('Jeunes Plants'!B304&lt;&gt;"",'Jeunes Plants'!B304,"")</f>
        <v>CUPHEA HYSSOPIFOLIA</v>
      </c>
      <c r="C304" s="126" t="str">
        <f>IF('Jeunes Plants'!C304&lt;&gt;"",'Jeunes Plants'!C304,"")</f>
        <v>Lilas</v>
      </c>
      <c r="D304" s="126" t="str">
        <f>IF('Jeunes Plants'!D304&lt;&gt;"",'Jeunes Plants'!D304,"")</f>
        <v/>
      </c>
      <c r="E304" s="127" t="str">
        <f>IF('Jeunes Plants'!E304&lt;&gt;"",'Jeunes Plants'!E304,"")</f>
        <v>B</v>
      </c>
      <c r="F304" s="127" t="str">
        <f>IF('Jeunes Plants'!F304&lt;&gt;"",'Jeunes Plants'!F304,"")</f>
        <v>M 3 cm  X60</v>
      </c>
      <c r="G304" s="128">
        <f>IF('Jeunes Plants'!G304&lt;&gt;"",'Jeunes Plants'!G304,"")</f>
        <v>30</v>
      </c>
      <c r="H304" s="128">
        <f>IF('Jeunes Plants'!H304&lt;&gt;"",'Jeunes Plants'!H304,"")</f>
        <v>5</v>
      </c>
      <c r="I304" s="127" t="str">
        <f>IF('Jeunes Plants'!I304&lt;&gt;"",'Jeunes Plants'!I304,"")</f>
        <v>B</v>
      </c>
      <c r="J304" s="129" t="str">
        <f>IF('Jeunes Plants'!J304&lt;&gt;"",'Jeunes Plants'!J304,"")</f>
        <v/>
      </c>
      <c r="K304" s="126" t="str">
        <f>IF('Jeunes Plants'!K304&lt;&gt;"",'Jeunes Plants'!K304,"")</f>
        <v>DIV FL</v>
      </c>
      <c r="L304" s="126" t="str">
        <f>IF('Jeunes Plants'!L304&lt;&gt;"",'Jeunes Plants'!L304,"")</f>
        <v>S7</v>
      </c>
      <c r="M304" s="126" t="str">
        <f>IF('Jeunes Plants'!M304&lt;&gt;"",'Jeunes Plants'!M304,"")</f>
        <v/>
      </c>
      <c r="N304" s="126" t="str">
        <f>IF('Jeunes Plants'!N304&lt;&gt;"",'Jeunes Plants'!N304,"")</f>
        <v>M3</v>
      </c>
      <c r="O304" s="126" t="str">
        <f>IF('Jeunes Plants'!O304&lt;&gt;"",'Jeunes Plants'!O304,"")</f>
        <v>CUPHEA HYSSOPIFOLIA Lilas</v>
      </c>
      <c r="P304" s="130">
        <f>IF('Jeunes Plants'!P304&lt;&gt;"",'Jeunes Plants'!P304,"")</f>
        <v>304</v>
      </c>
      <c r="Q304" s="20">
        <f>IF('Jeunes Plants'!R304&lt;&gt;"",'Jeunes Plants'!R304,"")</f>
        <v>0</v>
      </c>
      <c r="R304" s="20">
        <f>IF('Jeunes Plants'!S304&lt;&gt;"",'Jeunes Plants'!S304,"")</f>
        <v>0</v>
      </c>
      <c r="S304" s="236">
        <f>IF('Jeunes Plants'!T304&lt;&gt;"",'Jeunes Plants'!T304,"")</f>
        <v>0</v>
      </c>
      <c r="T304" s="242"/>
      <c r="U304" s="158"/>
      <c r="V304" s="158"/>
      <c r="W304" s="158"/>
    </row>
    <row r="305" spans="1:23" ht="20.100000000000001" customHeight="1" x14ac:dyDescent="0.25">
      <c r="A305" s="25">
        <f>IF('Jeunes Plants'!A305&lt;&gt;"",'Jeunes Plants'!A305,"")</f>
        <v>429</v>
      </c>
      <c r="B305" s="24" t="str">
        <f>IF('Jeunes Plants'!B305&lt;&gt;"",'Jeunes Plants'!B305,"")</f>
        <v>CUPHEA IGNEA</v>
      </c>
      <c r="C305" s="24" t="str">
        <f>IF('Jeunes Plants'!C305&lt;&gt;"",'Jeunes Plants'!C305,"")</f>
        <v>Magine Orange</v>
      </c>
      <c r="D305" s="24" t="str">
        <f>IF('Jeunes Plants'!D305&lt;&gt;"",'Jeunes Plants'!D305,"")</f>
        <v/>
      </c>
      <c r="E305" s="66" t="str">
        <f>IF('Jeunes Plants'!E305&lt;&gt;"",'Jeunes Plants'!E305,"")</f>
        <v>B</v>
      </c>
      <c r="F305" s="66" t="str">
        <f>IF('Jeunes Plants'!F305&lt;&gt;"",'Jeunes Plants'!F305,"")</f>
        <v>M 3 cm  X60</v>
      </c>
      <c r="G305" s="64">
        <f>IF('Jeunes Plants'!G305&lt;&gt;"",'Jeunes Plants'!G305,"")</f>
        <v>30</v>
      </c>
      <c r="H305" s="66">
        <f>IF('Jeunes Plants'!H305&lt;&gt;"",'Jeunes Plants'!H305,"")</f>
        <v>6</v>
      </c>
      <c r="I305" s="66" t="str">
        <f>IF('Jeunes Plants'!I305&lt;&gt;"",'Jeunes Plants'!I305,"")</f>
        <v>B</v>
      </c>
      <c r="J305" s="72" t="str">
        <f>IF('Jeunes Plants'!J305&lt;&gt;"",'Jeunes Plants'!J305,"")</f>
        <v/>
      </c>
      <c r="K305" s="24" t="str">
        <f>IF('Jeunes Plants'!K305&lt;&gt;"",'Jeunes Plants'!K305,"")</f>
        <v>DIV FL</v>
      </c>
      <c r="L305" s="24" t="str">
        <f>IF('Jeunes Plants'!L305&lt;&gt;"",'Jeunes Plants'!L305,"")</f>
        <v>S7</v>
      </c>
      <c r="M305" s="24" t="str">
        <f>IF('Jeunes Plants'!M305&lt;&gt;"",'Jeunes Plants'!M305,"")</f>
        <v/>
      </c>
      <c r="N305" s="24" t="str">
        <f>IF('Jeunes Plants'!N305&lt;&gt;"",'Jeunes Plants'!N305,"")</f>
        <v>M3</v>
      </c>
      <c r="O305" s="24" t="str">
        <f>IF('Jeunes Plants'!O305&lt;&gt;"",'Jeunes Plants'!O305,"")</f>
        <v>CUPHEA IGNEA Magine Orange</v>
      </c>
      <c r="P305" s="54">
        <f>IF('Jeunes Plants'!P305&lt;&gt;"",'Jeunes Plants'!P305,"")</f>
        <v>305</v>
      </c>
      <c r="Q305" s="20">
        <f>IF('Jeunes Plants'!R305&lt;&gt;"",'Jeunes Plants'!R305,"")</f>
        <v>0</v>
      </c>
      <c r="R305" s="20">
        <f>IF('Jeunes Plants'!S305&lt;&gt;"",'Jeunes Plants'!S305,"")</f>
        <v>0</v>
      </c>
      <c r="S305" s="236">
        <f>IF('Jeunes Plants'!T305&lt;&gt;"",'Jeunes Plants'!T305,"")</f>
        <v>0</v>
      </c>
      <c r="T305" s="241"/>
      <c r="U305" s="44"/>
      <c r="V305" s="44"/>
      <c r="W305" s="44"/>
    </row>
    <row r="306" spans="1:23" ht="20.100000000000001" customHeight="1" x14ac:dyDescent="0.25">
      <c r="A306" s="165">
        <f>IF('Jeunes Plants'!A306&lt;&gt;"",'Jeunes Plants'!A306,"")</f>
        <v>2363</v>
      </c>
      <c r="B306" s="126" t="str">
        <f>IF('Jeunes Plants'!B306&lt;&gt;"",'Jeunes Plants'!B306,"")</f>
        <v>CUPHEA LLAVEA</v>
      </c>
      <c r="C306" s="126" t="str">
        <f>IF('Jeunes Plants'!C306&lt;&gt;"",'Jeunes Plants'!C306,"")</f>
        <v>Tiny Winnie (rouge) ou Torpédo</v>
      </c>
      <c r="D306" s="126" t="str">
        <f>IF('Jeunes Plants'!D306&lt;&gt;"",'Jeunes Plants'!D306,"")</f>
        <v/>
      </c>
      <c r="E306" s="127" t="str">
        <f>IF('Jeunes Plants'!E306&lt;&gt;"",'Jeunes Plants'!E306,"")</f>
        <v>B</v>
      </c>
      <c r="F306" s="127" t="str">
        <f>IF('Jeunes Plants'!F306&lt;&gt;"",'Jeunes Plants'!F306,"")</f>
        <v>M 3 cm  X60</v>
      </c>
      <c r="G306" s="128">
        <f>IF('Jeunes Plants'!G306&lt;&gt;"",'Jeunes Plants'!G306,"")</f>
        <v>30</v>
      </c>
      <c r="H306" s="127">
        <f>IF('Jeunes Plants'!H306&lt;&gt;"",'Jeunes Plants'!H306,"")</f>
        <v>6</v>
      </c>
      <c r="I306" s="127" t="str">
        <f>IF('Jeunes Plants'!I306&lt;&gt;"",'Jeunes Plants'!I306,"")</f>
        <v>B</v>
      </c>
      <c r="J306" s="129" t="str">
        <f>IF('Jeunes Plants'!J306&lt;&gt;"",'Jeunes Plants'!J306,"")</f>
        <v/>
      </c>
      <c r="K306" s="126" t="str">
        <f>IF('Jeunes Plants'!K306&lt;&gt;"",'Jeunes Plants'!K306,"")</f>
        <v>DIV FL</v>
      </c>
      <c r="L306" s="126" t="str">
        <f>IF('Jeunes Plants'!L306&lt;&gt;"",'Jeunes Plants'!L306,"")</f>
        <v>S7</v>
      </c>
      <c r="M306" s="126" t="str">
        <f>IF('Jeunes Plants'!M306&lt;&gt;"",'Jeunes Plants'!M306,"")</f>
        <v/>
      </c>
      <c r="N306" s="126" t="str">
        <f>IF('Jeunes Plants'!N306&lt;&gt;"",'Jeunes Plants'!N306,"")</f>
        <v>M3</v>
      </c>
      <c r="O306" s="126" t="str">
        <f>IF('Jeunes Plants'!O306&lt;&gt;"",'Jeunes Plants'!O306,"")</f>
        <v>CUPHEA LLAVEA Tiny Winnie (rouge) ou Torpédo</v>
      </c>
      <c r="P306" s="130">
        <f>IF('Jeunes Plants'!P306&lt;&gt;"",'Jeunes Plants'!P306,"")</f>
        <v>306</v>
      </c>
      <c r="Q306" s="20">
        <f>IF('Jeunes Plants'!R306&lt;&gt;"",'Jeunes Plants'!R306,"")</f>
        <v>0</v>
      </c>
      <c r="R306" s="20">
        <f>IF('Jeunes Plants'!S306&lt;&gt;"",'Jeunes Plants'!S306,"")</f>
        <v>0</v>
      </c>
      <c r="S306" s="236">
        <f>IF('Jeunes Plants'!T306&lt;&gt;"",'Jeunes Plants'!T306,"")</f>
        <v>0</v>
      </c>
      <c r="T306" s="242"/>
      <c r="U306" s="158"/>
      <c r="V306" s="158"/>
      <c r="W306" s="158"/>
    </row>
    <row r="307" spans="1:23" ht="20.100000000000001" customHeight="1" x14ac:dyDescent="0.25">
      <c r="A307" s="151" t="str">
        <f>IF('Jeunes Plants'!A307&lt;&gt;"",'Jeunes Plants'!A307,"")</f>
        <v/>
      </c>
      <c r="B307" s="152" t="str">
        <f>IF('Jeunes Plants'!B307&lt;&gt;"",'Jeunes Plants'!B307,"")</f>
        <v>D</v>
      </c>
      <c r="C307" s="153" t="str">
        <f>IF('Jeunes Plants'!C307&lt;&gt;"",'Jeunes Plants'!C307,"")</f>
        <v/>
      </c>
      <c r="D307" s="153" t="str">
        <f>IF('Jeunes Plants'!D307&lt;&gt;"",'Jeunes Plants'!D307,"")</f>
        <v/>
      </c>
      <c r="E307" s="154" t="str">
        <f>IF('Jeunes Plants'!E307&lt;&gt;"",'Jeunes Plants'!E307,"")</f>
        <v/>
      </c>
      <c r="F307" s="154" t="str">
        <f>IF('Jeunes Plants'!F307&lt;&gt;"",'Jeunes Plants'!F307,"")</f>
        <v/>
      </c>
      <c r="G307" s="154" t="str">
        <f>IF('Jeunes Plants'!G307&lt;&gt;"",'Jeunes Plants'!G307,"")</f>
        <v/>
      </c>
      <c r="H307" s="154" t="str">
        <f>IF('Jeunes Plants'!H307&lt;&gt;"",'Jeunes Plants'!H307,"")</f>
        <v/>
      </c>
      <c r="I307" s="154" t="str">
        <f>IF('Jeunes Plants'!I307&lt;&gt;"",'Jeunes Plants'!I307,"")</f>
        <v/>
      </c>
      <c r="J307" s="155" t="str">
        <f>IF('Jeunes Plants'!J307&lt;&gt;"",'Jeunes Plants'!J307,"")</f>
        <v/>
      </c>
      <c r="K307" s="153" t="str">
        <f>IF('Jeunes Plants'!K307&lt;&gt;"",'Jeunes Plants'!K307,"")</f>
        <v/>
      </c>
      <c r="L307" s="153" t="str">
        <f>IF('Jeunes Plants'!L307&lt;&gt;"",'Jeunes Plants'!L307,"")</f>
        <v>L</v>
      </c>
      <c r="M307" s="153" t="str">
        <f>IF('Jeunes Plants'!M307&lt;&gt;"",'Jeunes Plants'!M307,"")</f>
        <v/>
      </c>
      <c r="N307" s="153" t="str">
        <f>IF('Jeunes Plants'!N307&lt;&gt;"",'Jeunes Plants'!N307,"")</f>
        <v/>
      </c>
      <c r="O307" s="153" t="str">
        <f>IF('Jeunes Plants'!O307&lt;&gt;"",'Jeunes Plants'!O307,"")</f>
        <v xml:space="preserve">D </v>
      </c>
      <c r="P307" s="156">
        <f>IF('Jeunes Plants'!P307&lt;&gt;"",'Jeunes Plants'!P307,"")</f>
        <v>307</v>
      </c>
      <c r="Q307" s="20" t="str">
        <f>IF('Jeunes Plants'!R307&lt;&gt;"",'Jeunes Plants'!R307,"")</f>
        <v/>
      </c>
      <c r="R307" s="20" t="str">
        <f>IF('Jeunes Plants'!S307&lt;&gt;"",'Jeunes Plants'!S307,"")</f>
        <v/>
      </c>
      <c r="S307" s="236" t="str">
        <f>IF('Jeunes Plants'!T307&lt;&gt;"",'Jeunes Plants'!T307,"")</f>
        <v/>
      </c>
      <c r="T307" s="248"/>
      <c r="U307" s="164"/>
      <c r="V307" s="164"/>
      <c r="W307" s="164"/>
    </row>
    <row r="308" spans="1:23" ht="20.100000000000001" customHeight="1" x14ac:dyDescent="0.25">
      <c r="A308" s="146" t="str">
        <f>IF('Jeunes Plants'!A308&lt;&gt;"",'Jeunes Plants'!A308,"")</f>
        <v/>
      </c>
      <c r="B308" s="145" t="str">
        <f>IF('Jeunes Plants'!B308&lt;&gt;"",'Jeunes Plants'!B308,"")</f>
        <v>DAHLIA pour potées fleuries</v>
      </c>
      <c r="C308" s="147" t="str">
        <f>IF('Jeunes Plants'!C308&lt;&gt;"",'Jeunes Plants'!C308,"")</f>
        <v/>
      </c>
      <c r="D308" s="147" t="str">
        <f>IF('Jeunes Plants'!D308&lt;&gt;"",'Jeunes Plants'!D308,"")</f>
        <v/>
      </c>
      <c r="E308" s="148" t="str">
        <f>IF('Jeunes Plants'!E308&lt;&gt;"",'Jeunes Plants'!E308,"")</f>
        <v/>
      </c>
      <c r="F308" s="148" t="str">
        <f>IF('Jeunes Plants'!F308&lt;&gt;"",'Jeunes Plants'!F308,"")</f>
        <v/>
      </c>
      <c r="G308" s="148" t="str">
        <f>IF('Jeunes Plants'!G308&lt;&gt;"",'Jeunes Plants'!G308,"")</f>
        <v/>
      </c>
      <c r="H308" s="148" t="str">
        <f>IF('Jeunes Plants'!H308&lt;&gt;"",'Jeunes Plants'!H308,"")</f>
        <v/>
      </c>
      <c r="I308" s="148" t="str">
        <f>IF('Jeunes Plants'!I308&lt;&gt;"",'Jeunes Plants'!I308,"")</f>
        <v/>
      </c>
      <c r="J308" s="149" t="str">
        <f>IF('Jeunes Plants'!J308&lt;&gt;"",'Jeunes Plants'!J308,"")</f>
        <v/>
      </c>
      <c r="K308" s="147" t="str">
        <f>IF('Jeunes Plants'!K308&lt;&gt;"",'Jeunes Plants'!K308,"")</f>
        <v/>
      </c>
      <c r="L308" s="147" t="str">
        <f>IF('Jeunes Plants'!L308&lt;&gt;"",'Jeunes Plants'!L308,"")</f>
        <v>E</v>
      </c>
      <c r="M308" s="147" t="str">
        <f>IF('Jeunes Plants'!M308&lt;&gt;"",'Jeunes Plants'!M308,"")</f>
        <v/>
      </c>
      <c r="N308" s="147" t="str">
        <f>IF('Jeunes Plants'!N308&lt;&gt;"",'Jeunes Plants'!N308,"")</f>
        <v/>
      </c>
      <c r="O308" s="147" t="str">
        <f>IF('Jeunes Plants'!O308&lt;&gt;"",'Jeunes Plants'!O308,"")</f>
        <v xml:space="preserve">DAHLIA pour potées fleuries </v>
      </c>
      <c r="P308" s="150">
        <f>IF('Jeunes Plants'!P308&lt;&gt;"",'Jeunes Plants'!P308,"")</f>
        <v>308</v>
      </c>
      <c r="Q308" s="20" t="str">
        <f>IF('Jeunes Plants'!R308&lt;&gt;"",'Jeunes Plants'!R308,"")</f>
        <v/>
      </c>
      <c r="R308" s="20" t="str">
        <f>IF('Jeunes Plants'!S308&lt;&gt;"",'Jeunes Plants'!S308,"")</f>
        <v/>
      </c>
      <c r="S308" s="236" t="str">
        <f>IF('Jeunes Plants'!T308&lt;&gt;"",'Jeunes Plants'!T308,"")</f>
        <v/>
      </c>
      <c r="T308" s="247"/>
      <c r="U308" s="161"/>
      <c r="V308" s="161"/>
      <c r="W308" s="161"/>
    </row>
    <row r="309" spans="1:23" ht="20.100000000000001" customHeight="1" x14ac:dyDescent="0.25">
      <c r="A309" s="23">
        <f>IF('Jeunes Plants'!A309&lt;&gt;"",'Jeunes Plants'!A309,"")</f>
        <v>14410</v>
      </c>
      <c r="B309" s="24" t="str">
        <f>IF('Jeunes Plants'!B309&lt;&gt;"",'Jeunes Plants'!B309,"")</f>
        <v>DAHLIA DAHLIETTA</v>
      </c>
      <c r="C309" s="24" t="str">
        <f>IF('Jeunes Plants'!C309&lt;&gt;"",'Jeunes Plants'!C309,"")</f>
        <v>Select Julia</v>
      </c>
      <c r="D309" s="24" t="str">
        <f>IF('Jeunes Plants'!D309&lt;&gt;"",'Jeunes Plants'!D309,"")</f>
        <v>&gt;s06/2026</v>
      </c>
      <c r="E309" s="66" t="str">
        <f>IF('Jeunes Plants'!E309&lt;&gt;"",'Jeunes Plants'!E309,"")</f>
        <v>B</v>
      </c>
      <c r="F309" s="66" t="str">
        <f>IF('Jeunes Plants'!F309&lt;&gt;"",'Jeunes Plants'!F309,"")</f>
        <v>M 3 cm  X60</v>
      </c>
      <c r="G309" s="64">
        <f>IF('Jeunes Plants'!G309&lt;&gt;"",'Jeunes Plants'!G309,"")</f>
        <v>30</v>
      </c>
      <c r="H309" s="66">
        <f>IF('Jeunes Plants'!H309&lt;&gt;"",'Jeunes Plants'!H309,"")</f>
        <v>7</v>
      </c>
      <c r="I309" s="66" t="str">
        <f>IF('Jeunes Plants'!I309&lt;&gt;"",'Jeunes Plants'!I309,"")</f>
        <v>A</v>
      </c>
      <c r="J309" s="72">
        <f>IF('Jeunes Plants'!J309&lt;&gt;"",'Jeunes Plants'!J309,"")</f>
        <v>4.8000000000000001E-2</v>
      </c>
      <c r="K309" s="24" t="str">
        <f>IF('Jeunes Plants'!K309&lt;&gt;"",'Jeunes Plants'!K309,"")</f>
        <v>DIV FL</v>
      </c>
      <c r="L309" s="24" t="str">
        <f>IF('Jeunes Plants'!L309&lt;&gt;"",'Jeunes Plants'!L309,"")</f>
        <v>S7</v>
      </c>
      <c r="M309" s="24" t="str">
        <f>IF('Jeunes Plants'!M309&lt;&gt;"",'Jeunes Plants'!M309,"")</f>
        <v/>
      </c>
      <c r="N309" s="24" t="str">
        <f>IF('Jeunes Plants'!N309&lt;&gt;"",'Jeunes Plants'!N309,"")</f>
        <v>M3</v>
      </c>
      <c r="O309" s="24" t="str">
        <f>IF('Jeunes Plants'!O309&lt;&gt;"",'Jeunes Plants'!O309,"")</f>
        <v>DAHLIA DAHLIETTA Select Julia</v>
      </c>
      <c r="P309" s="54">
        <f>IF('Jeunes Plants'!P309&lt;&gt;"",'Jeunes Plants'!P309,"")</f>
        <v>309</v>
      </c>
      <c r="Q309" s="20">
        <f>IF('Jeunes Plants'!R309&lt;&gt;"",'Jeunes Plants'!R309,"")</f>
        <v>0</v>
      </c>
      <c r="R309" s="20">
        <f>IF('Jeunes Plants'!S309&lt;&gt;"",'Jeunes Plants'!S309,"")</f>
        <v>0</v>
      </c>
      <c r="S309" s="236">
        <f>IF('Jeunes Plants'!T309&lt;&gt;"",'Jeunes Plants'!T309,"")</f>
        <v>0</v>
      </c>
      <c r="T309" s="246"/>
      <c r="U309" s="124"/>
      <c r="V309" s="124"/>
      <c r="W309" s="124"/>
    </row>
    <row r="310" spans="1:23" ht="20.100000000000001" customHeight="1" x14ac:dyDescent="0.25">
      <c r="A310" s="125">
        <f>IF('Jeunes Plants'!A310&lt;&gt;"",'Jeunes Plants'!A310,"")</f>
        <v>22924</v>
      </c>
      <c r="B310" s="126" t="str">
        <f>IF('Jeunes Plants'!B310&lt;&gt;"",'Jeunes Plants'!B310,"")</f>
        <v>DAHLIA DAHLIETTA</v>
      </c>
      <c r="C310" s="126" t="str">
        <f>IF('Jeunes Plants'!C310&lt;&gt;"",'Jeunes Plants'!C310,"")</f>
        <v>Select Rachel</v>
      </c>
      <c r="D310" s="126" t="str">
        <f>IF('Jeunes Plants'!D310&lt;&gt;"",'Jeunes Plants'!D310,"")</f>
        <v>&gt;s06/2026</v>
      </c>
      <c r="E310" s="127" t="str">
        <f>IF('Jeunes Plants'!E310&lt;&gt;"",'Jeunes Plants'!E310,"")</f>
        <v>B</v>
      </c>
      <c r="F310" s="127" t="str">
        <f>IF('Jeunes Plants'!F310&lt;&gt;"",'Jeunes Plants'!F310,"")</f>
        <v>M 3 cm  X60</v>
      </c>
      <c r="G310" s="128">
        <f>IF('Jeunes Plants'!G310&lt;&gt;"",'Jeunes Plants'!G310,"")</f>
        <v>30</v>
      </c>
      <c r="H310" s="127">
        <f>IF('Jeunes Plants'!H310&lt;&gt;"",'Jeunes Plants'!H310,"")</f>
        <v>7</v>
      </c>
      <c r="I310" s="127" t="str">
        <f>IF('Jeunes Plants'!I310&lt;&gt;"",'Jeunes Plants'!I310,"")</f>
        <v>A</v>
      </c>
      <c r="J310" s="129">
        <f>IF('Jeunes Plants'!J310&lt;&gt;"",'Jeunes Plants'!J310,"")</f>
        <v>4.8000000000000001E-2</v>
      </c>
      <c r="K310" s="126" t="str">
        <f>IF('Jeunes Plants'!K310&lt;&gt;"",'Jeunes Plants'!K310,"")</f>
        <v>DIV FL</v>
      </c>
      <c r="L310" s="126" t="str">
        <f>IF('Jeunes Plants'!L310&lt;&gt;"",'Jeunes Plants'!L310,"")</f>
        <v>S7</v>
      </c>
      <c r="M310" s="126" t="str">
        <f>IF('Jeunes Plants'!M310&lt;&gt;"",'Jeunes Plants'!M310,"")</f>
        <v/>
      </c>
      <c r="N310" s="126" t="str">
        <f>IF('Jeunes Plants'!N310&lt;&gt;"",'Jeunes Plants'!N310,"")</f>
        <v>M3</v>
      </c>
      <c r="O310" s="126" t="str">
        <f>IF('Jeunes Plants'!O310&lt;&gt;"",'Jeunes Plants'!O310,"")</f>
        <v>DAHLIA DAHLIETTA Select Rachel</v>
      </c>
      <c r="P310" s="130">
        <f>IF('Jeunes Plants'!P310&lt;&gt;"",'Jeunes Plants'!P310,"")</f>
        <v>310</v>
      </c>
      <c r="Q310" s="20">
        <f>IF('Jeunes Plants'!R310&lt;&gt;"",'Jeunes Plants'!R310,"")</f>
        <v>0</v>
      </c>
      <c r="R310" s="20">
        <f>IF('Jeunes Plants'!S310&lt;&gt;"",'Jeunes Plants'!S310,"")</f>
        <v>0</v>
      </c>
      <c r="S310" s="236">
        <f>IF('Jeunes Plants'!T310&lt;&gt;"",'Jeunes Plants'!T310,"")</f>
        <v>0</v>
      </c>
      <c r="T310" s="245"/>
      <c r="U310" s="214"/>
      <c r="V310" s="214"/>
      <c r="W310" s="214"/>
    </row>
    <row r="311" spans="1:23" ht="20.100000000000001" customHeight="1" x14ac:dyDescent="0.25">
      <c r="A311" s="23">
        <f>IF('Jeunes Plants'!A311&lt;&gt;"",'Jeunes Plants'!A311,"")</f>
        <v>11045</v>
      </c>
      <c r="B311" s="24" t="str">
        <f>IF('Jeunes Plants'!B311&lt;&gt;"",'Jeunes Plants'!B311,"")</f>
        <v>DAHLIA DAHLIETTA</v>
      </c>
      <c r="C311" s="24" t="str">
        <f>IF('Jeunes Plants'!C311&lt;&gt;"",'Jeunes Plants'!C311,"")</f>
        <v>Select Tessy</v>
      </c>
      <c r="D311" s="24" t="str">
        <f>IF('Jeunes Plants'!D311&lt;&gt;"",'Jeunes Plants'!D311,"")</f>
        <v>&gt;s06/2026</v>
      </c>
      <c r="E311" s="66" t="str">
        <f>IF('Jeunes Plants'!E311&lt;&gt;"",'Jeunes Plants'!E311,"")</f>
        <v>B</v>
      </c>
      <c r="F311" s="66" t="str">
        <f>IF('Jeunes Plants'!F311&lt;&gt;"",'Jeunes Plants'!F311,"")</f>
        <v>M 3 cm  X60</v>
      </c>
      <c r="G311" s="64">
        <f>IF('Jeunes Plants'!G311&lt;&gt;"",'Jeunes Plants'!G311,"")</f>
        <v>30</v>
      </c>
      <c r="H311" s="66">
        <f>IF('Jeunes Plants'!H311&lt;&gt;"",'Jeunes Plants'!H311,"")</f>
        <v>7</v>
      </c>
      <c r="I311" s="66" t="str">
        <f>IF('Jeunes Plants'!I311&lt;&gt;"",'Jeunes Plants'!I311,"")</f>
        <v>A</v>
      </c>
      <c r="J311" s="72">
        <f>IF('Jeunes Plants'!J311&lt;&gt;"",'Jeunes Plants'!J311,"")</f>
        <v>4.8000000000000001E-2</v>
      </c>
      <c r="K311" s="24" t="str">
        <f>IF('Jeunes Plants'!K311&lt;&gt;"",'Jeunes Plants'!K311,"")</f>
        <v>DIV FL</v>
      </c>
      <c r="L311" s="24" t="str">
        <f>IF('Jeunes Plants'!L311&lt;&gt;"",'Jeunes Plants'!L311,"")</f>
        <v>S7</v>
      </c>
      <c r="M311" s="24" t="str">
        <f>IF('Jeunes Plants'!M311&lt;&gt;"",'Jeunes Plants'!M311,"")</f>
        <v/>
      </c>
      <c r="N311" s="24" t="str">
        <f>IF('Jeunes Plants'!N311&lt;&gt;"",'Jeunes Plants'!N311,"")</f>
        <v>M3</v>
      </c>
      <c r="O311" s="24" t="str">
        <f>IF('Jeunes Plants'!O311&lt;&gt;"",'Jeunes Plants'!O311,"")</f>
        <v>DAHLIA DAHLIETTA Select Tessy</v>
      </c>
      <c r="P311" s="54">
        <f>IF('Jeunes Plants'!P311&lt;&gt;"",'Jeunes Plants'!P311,"")</f>
        <v>311</v>
      </c>
      <c r="Q311" s="20">
        <f>IF('Jeunes Plants'!R311&lt;&gt;"",'Jeunes Plants'!R311,"")</f>
        <v>0</v>
      </c>
      <c r="R311" s="20">
        <f>IF('Jeunes Plants'!S311&lt;&gt;"",'Jeunes Plants'!S311,"")</f>
        <v>0</v>
      </c>
      <c r="S311" s="236">
        <f>IF('Jeunes Plants'!T311&lt;&gt;"",'Jeunes Plants'!T311,"")</f>
        <v>0</v>
      </c>
      <c r="T311" s="246"/>
      <c r="U311" s="124"/>
      <c r="V311" s="124"/>
      <c r="W311" s="124"/>
    </row>
    <row r="312" spans="1:23" ht="20.100000000000001" customHeight="1" x14ac:dyDescent="0.25">
      <c r="A312" s="125">
        <f>IF('Jeunes Plants'!A312&lt;&gt;"",'Jeunes Plants'!A312,"")</f>
        <v>15561</v>
      </c>
      <c r="B312" s="126" t="str">
        <f>IF('Jeunes Plants'!B312&lt;&gt;"",'Jeunes Plants'!B312,"")</f>
        <v>DAHLIA DAHLIETTA</v>
      </c>
      <c r="C312" s="126" t="str">
        <f>IF('Jeunes Plants'!C312&lt;&gt;"",'Jeunes Plants'!C312,"")</f>
        <v>Select Whitney</v>
      </c>
      <c r="D312" s="126" t="str">
        <f>IF('Jeunes Plants'!D312&lt;&gt;"",'Jeunes Plants'!D312,"")</f>
        <v>&gt;s06/2026</v>
      </c>
      <c r="E312" s="127" t="str">
        <f>IF('Jeunes Plants'!E312&lt;&gt;"",'Jeunes Plants'!E312,"")</f>
        <v>B</v>
      </c>
      <c r="F312" s="127" t="str">
        <f>IF('Jeunes Plants'!F312&lt;&gt;"",'Jeunes Plants'!F312,"")</f>
        <v>M 3 cm  X60</v>
      </c>
      <c r="G312" s="128">
        <f>IF('Jeunes Plants'!G312&lt;&gt;"",'Jeunes Plants'!G312,"")</f>
        <v>30</v>
      </c>
      <c r="H312" s="127">
        <f>IF('Jeunes Plants'!H312&lt;&gt;"",'Jeunes Plants'!H312,"")</f>
        <v>7</v>
      </c>
      <c r="I312" s="127" t="str">
        <f>IF('Jeunes Plants'!I312&lt;&gt;"",'Jeunes Plants'!I312,"")</f>
        <v>A</v>
      </c>
      <c r="J312" s="129">
        <f>IF('Jeunes Plants'!J312&lt;&gt;"",'Jeunes Plants'!J312,"")</f>
        <v>4.8000000000000001E-2</v>
      </c>
      <c r="K312" s="126" t="str">
        <f>IF('Jeunes Plants'!K312&lt;&gt;"",'Jeunes Plants'!K312,"")</f>
        <v>DIV FL</v>
      </c>
      <c r="L312" s="126" t="str">
        <f>IF('Jeunes Plants'!L312&lt;&gt;"",'Jeunes Plants'!L312,"")</f>
        <v>S7</v>
      </c>
      <c r="M312" s="126" t="str">
        <f>IF('Jeunes Plants'!M312&lt;&gt;"",'Jeunes Plants'!M312,"")</f>
        <v/>
      </c>
      <c r="N312" s="126" t="str">
        <f>IF('Jeunes Plants'!N312&lt;&gt;"",'Jeunes Plants'!N312,"")</f>
        <v>M3</v>
      </c>
      <c r="O312" s="126" t="str">
        <f>IF('Jeunes Plants'!O312&lt;&gt;"",'Jeunes Plants'!O312,"")</f>
        <v>DAHLIA DAHLIETTA Select Whitney</v>
      </c>
      <c r="P312" s="130">
        <f>IF('Jeunes Plants'!P312&lt;&gt;"",'Jeunes Plants'!P312,"")</f>
        <v>312</v>
      </c>
      <c r="Q312" s="20">
        <f>IF('Jeunes Plants'!R312&lt;&gt;"",'Jeunes Plants'!R312,"")</f>
        <v>0</v>
      </c>
      <c r="R312" s="20">
        <f>IF('Jeunes Plants'!S312&lt;&gt;"",'Jeunes Plants'!S312,"")</f>
        <v>0</v>
      </c>
      <c r="S312" s="236">
        <f>IF('Jeunes Plants'!T312&lt;&gt;"",'Jeunes Plants'!T312,"")</f>
        <v>0</v>
      </c>
      <c r="T312" s="245"/>
      <c r="U312" s="214"/>
      <c r="V312" s="214"/>
      <c r="W312" s="214"/>
    </row>
    <row r="313" spans="1:23" ht="20.100000000000001" customHeight="1" x14ac:dyDescent="0.25">
      <c r="A313" s="23">
        <f>IF('Jeunes Plants'!A313&lt;&gt;"",'Jeunes Plants'!A313,"")</f>
        <v>15078</v>
      </c>
      <c r="B313" s="24" t="str">
        <f>IF('Jeunes Plants'!B313&lt;&gt;"",'Jeunes Plants'!B313,"")</f>
        <v>DAHLIA DAHLIETTA</v>
      </c>
      <c r="C313" s="24" t="str">
        <f>IF('Jeunes Plants'!C313&lt;&gt;"",'Jeunes Plants'!C313,"")</f>
        <v>Suprise Demi</v>
      </c>
      <c r="D313" s="24" t="str">
        <f>IF('Jeunes Plants'!D313&lt;&gt;"",'Jeunes Plants'!D313,"")</f>
        <v>&gt;s06/2026</v>
      </c>
      <c r="E313" s="66" t="str">
        <f>IF('Jeunes Plants'!E313&lt;&gt;"",'Jeunes Plants'!E313,"")</f>
        <v>B</v>
      </c>
      <c r="F313" s="66" t="str">
        <f>IF('Jeunes Plants'!F313&lt;&gt;"",'Jeunes Plants'!F313,"")</f>
        <v>M 3 cm  X60</v>
      </c>
      <c r="G313" s="64">
        <f>IF('Jeunes Plants'!G313&lt;&gt;"",'Jeunes Plants'!G313,"")</f>
        <v>30</v>
      </c>
      <c r="H313" s="66">
        <f>IF('Jeunes Plants'!H313&lt;&gt;"",'Jeunes Plants'!H313,"")</f>
        <v>7</v>
      </c>
      <c r="I313" s="66" t="str">
        <f>IF('Jeunes Plants'!I313&lt;&gt;"",'Jeunes Plants'!I313,"")</f>
        <v>A</v>
      </c>
      <c r="J313" s="72">
        <f>IF('Jeunes Plants'!J313&lt;&gt;"",'Jeunes Plants'!J313,"")</f>
        <v>4.8000000000000001E-2</v>
      </c>
      <c r="K313" s="24" t="str">
        <f>IF('Jeunes Plants'!K313&lt;&gt;"",'Jeunes Plants'!K313,"")</f>
        <v>DIV FL</v>
      </c>
      <c r="L313" s="24" t="str">
        <f>IF('Jeunes Plants'!L313&lt;&gt;"",'Jeunes Plants'!L313,"")</f>
        <v>S7</v>
      </c>
      <c r="M313" s="24" t="str">
        <f>IF('Jeunes Plants'!M313&lt;&gt;"",'Jeunes Plants'!M313,"")</f>
        <v/>
      </c>
      <c r="N313" s="24" t="str">
        <f>IF('Jeunes Plants'!N313&lt;&gt;"",'Jeunes Plants'!N313,"")</f>
        <v>M3</v>
      </c>
      <c r="O313" s="24" t="str">
        <f>IF('Jeunes Plants'!O313&lt;&gt;"",'Jeunes Plants'!O313,"")</f>
        <v>DAHLIA DAHLIETTA Suprise Demi</v>
      </c>
      <c r="P313" s="54">
        <f>IF('Jeunes Plants'!P313&lt;&gt;"",'Jeunes Plants'!P313,"")</f>
        <v>313</v>
      </c>
      <c r="Q313" s="20">
        <f>IF('Jeunes Plants'!R313&lt;&gt;"",'Jeunes Plants'!R313,"")</f>
        <v>0</v>
      </c>
      <c r="R313" s="20">
        <f>IF('Jeunes Plants'!S313&lt;&gt;"",'Jeunes Plants'!S313,"")</f>
        <v>0</v>
      </c>
      <c r="S313" s="236">
        <f>IF('Jeunes Plants'!T313&lt;&gt;"",'Jeunes Plants'!T313,"")</f>
        <v>0</v>
      </c>
      <c r="T313" s="246"/>
      <c r="U313" s="124"/>
      <c r="V313" s="124"/>
      <c r="W313" s="124"/>
    </row>
    <row r="314" spans="1:23" ht="20.100000000000001" customHeight="1" x14ac:dyDescent="0.25">
      <c r="A314" s="125">
        <f>IF('Jeunes Plants'!A314&lt;&gt;"",'Jeunes Plants'!A314,"")</f>
        <v>25993</v>
      </c>
      <c r="B314" s="126" t="str">
        <f>IF('Jeunes Plants'!B314&lt;&gt;"",'Jeunes Plants'!B314,"")</f>
        <v>DAHLIA DAHLIETTA</v>
      </c>
      <c r="C314" s="126" t="str">
        <f>IF('Jeunes Plants'!C314&lt;&gt;"",'Jeunes Plants'!C314,"")</f>
        <v>Surprise Lily</v>
      </c>
      <c r="D314" s="126" t="str">
        <f>IF('Jeunes Plants'!D314&lt;&gt;"",'Jeunes Plants'!D314,"")</f>
        <v>&gt;s06/2026</v>
      </c>
      <c r="E314" s="127" t="str">
        <f>IF('Jeunes Plants'!E314&lt;&gt;"",'Jeunes Plants'!E314,"")</f>
        <v>B</v>
      </c>
      <c r="F314" s="127" t="str">
        <f>IF('Jeunes Plants'!F314&lt;&gt;"",'Jeunes Plants'!F314,"")</f>
        <v>M 3 cm  X60</v>
      </c>
      <c r="G314" s="128">
        <f>IF('Jeunes Plants'!G314&lt;&gt;"",'Jeunes Plants'!G314,"")</f>
        <v>30</v>
      </c>
      <c r="H314" s="128">
        <f>IF('Jeunes Plants'!H314&lt;&gt;"",'Jeunes Plants'!H314,"")</f>
        <v>7</v>
      </c>
      <c r="I314" s="127" t="str">
        <f>IF('Jeunes Plants'!I314&lt;&gt;"",'Jeunes Plants'!I314,"")</f>
        <v>A</v>
      </c>
      <c r="J314" s="128">
        <f>IF('Jeunes Plants'!J314&lt;&gt;"",'Jeunes Plants'!J314,"")</f>
        <v>4.8000000000000001E-2</v>
      </c>
      <c r="K314" s="126" t="str">
        <f>IF('Jeunes Plants'!K314&lt;&gt;"",'Jeunes Plants'!K314,"")</f>
        <v>DIV FL</v>
      </c>
      <c r="L314" s="126" t="str">
        <f>IF('Jeunes Plants'!L314&lt;&gt;"",'Jeunes Plants'!L314,"")</f>
        <v>S7</v>
      </c>
      <c r="M314" s="126" t="str">
        <f>IF('Jeunes Plants'!M314&lt;&gt;"",'Jeunes Plants'!M314,"")</f>
        <v/>
      </c>
      <c r="N314" s="126" t="str">
        <f>IF('Jeunes Plants'!N314&lt;&gt;"",'Jeunes Plants'!N314,"")</f>
        <v>M3</v>
      </c>
      <c r="O314" s="126" t="str">
        <f>IF('Jeunes Plants'!O314&lt;&gt;"",'Jeunes Plants'!O314,"")</f>
        <v>DAHLIA DAHLIETTA Surprise Lily</v>
      </c>
      <c r="P314" s="130">
        <f>IF('Jeunes Plants'!P314&lt;&gt;"",'Jeunes Plants'!P314,"")</f>
        <v>314</v>
      </c>
      <c r="Q314" s="20">
        <f>IF('Jeunes Plants'!R314&lt;&gt;"",'Jeunes Plants'!R314,"")</f>
        <v>0</v>
      </c>
      <c r="R314" s="20">
        <f>IF('Jeunes Plants'!S314&lt;&gt;"",'Jeunes Plants'!S314,"")</f>
        <v>0</v>
      </c>
      <c r="S314" s="236">
        <f>IF('Jeunes Plants'!T314&lt;&gt;"",'Jeunes Plants'!T314,"")</f>
        <v>0</v>
      </c>
      <c r="T314" s="245"/>
      <c r="U314" s="214"/>
      <c r="V314" s="214"/>
      <c r="W314" s="214"/>
    </row>
    <row r="315" spans="1:23" ht="20.100000000000001" customHeight="1" x14ac:dyDescent="0.25">
      <c r="A315" s="23">
        <f>IF('Jeunes Plants'!A315&lt;&gt;"",'Jeunes Plants'!A315,"")</f>
        <v>11960</v>
      </c>
      <c r="B315" s="24" t="str">
        <f>IF('Jeunes Plants'!B315&lt;&gt;"",'Jeunes Plants'!B315,"")</f>
        <v>DAHLIA DAHLIETTA</v>
      </c>
      <c r="C315" s="24" t="str">
        <f>IF('Jeunes Plants'!C315&lt;&gt;"",'Jeunes Plants'!C315,"")</f>
        <v>Surprise Louise</v>
      </c>
      <c r="D315" s="24" t="str">
        <f>IF('Jeunes Plants'!D315&lt;&gt;"",'Jeunes Plants'!D315,"")</f>
        <v>&gt;s06/2026</v>
      </c>
      <c r="E315" s="66" t="str">
        <f>IF('Jeunes Plants'!E315&lt;&gt;"",'Jeunes Plants'!E315,"")</f>
        <v>B</v>
      </c>
      <c r="F315" s="66" t="str">
        <f>IF('Jeunes Plants'!F315&lt;&gt;"",'Jeunes Plants'!F315,"")</f>
        <v>M 3 cm  X60</v>
      </c>
      <c r="G315" s="64">
        <f>IF('Jeunes Plants'!G315&lt;&gt;"",'Jeunes Plants'!G315,"")</f>
        <v>30</v>
      </c>
      <c r="H315" s="66">
        <f>IF('Jeunes Plants'!H315&lt;&gt;"",'Jeunes Plants'!H315,"")</f>
        <v>7</v>
      </c>
      <c r="I315" s="66" t="str">
        <f>IF('Jeunes Plants'!I315&lt;&gt;"",'Jeunes Plants'!I315,"")</f>
        <v>A</v>
      </c>
      <c r="J315" s="72">
        <f>IF('Jeunes Plants'!J315&lt;&gt;"",'Jeunes Plants'!J315,"")</f>
        <v>4.8000000000000001E-2</v>
      </c>
      <c r="K315" s="24" t="str">
        <f>IF('Jeunes Plants'!K315&lt;&gt;"",'Jeunes Plants'!K315,"")</f>
        <v>DIV FL</v>
      </c>
      <c r="L315" s="24" t="str">
        <f>IF('Jeunes Plants'!L315&lt;&gt;"",'Jeunes Plants'!L315,"")</f>
        <v>S7</v>
      </c>
      <c r="M315" s="24" t="str">
        <f>IF('Jeunes Plants'!M315&lt;&gt;"",'Jeunes Plants'!M315,"")</f>
        <v/>
      </c>
      <c r="N315" s="24" t="str">
        <f>IF('Jeunes Plants'!N315&lt;&gt;"",'Jeunes Plants'!N315,"")</f>
        <v>M3</v>
      </c>
      <c r="O315" s="24" t="str">
        <f>IF('Jeunes Plants'!O315&lt;&gt;"",'Jeunes Plants'!O315,"")</f>
        <v>DAHLIA DAHLIETTA Surprise Louise</v>
      </c>
      <c r="P315" s="54">
        <f>IF('Jeunes Plants'!P315&lt;&gt;"",'Jeunes Plants'!P315,"")</f>
        <v>315</v>
      </c>
      <c r="Q315" s="20">
        <f>IF('Jeunes Plants'!R315&lt;&gt;"",'Jeunes Plants'!R315,"")</f>
        <v>0</v>
      </c>
      <c r="R315" s="20">
        <f>IF('Jeunes Plants'!S315&lt;&gt;"",'Jeunes Plants'!S315,"")</f>
        <v>0</v>
      </c>
      <c r="S315" s="236">
        <f>IF('Jeunes Plants'!T315&lt;&gt;"",'Jeunes Plants'!T315,"")</f>
        <v>0</v>
      </c>
      <c r="T315" s="246"/>
      <c r="U315" s="124"/>
      <c r="V315" s="124"/>
      <c r="W315" s="124"/>
    </row>
    <row r="316" spans="1:23" ht="20.100000000000001" customHeight="1" x14ac:dyDescent="0.25">
      <c r="A316" s="125">
        <f>IF('Jeunes Plants'!A316&lt;&gt;"",'Jeunes Plants'!A316,"")</f>
        <v>1221</v>
      </c>
      <c r="B316" s="126" t="str">
        <f>IF('Jeunes Plants'!B316&lt;&gt;"",'Jeunes Plants'!B316,"")</f>
        <v>DAHLIA DAHLIETTA</v>
      </c>
      <c r="C316" s="126" t="str">
        <f>IF('Jeunes Plants'!C316&lt;&gt;"",'Jeunes Plants'!C316,"")</f>
        <v>Variés</v>
      </c>
      <c r="D316" s="126" t="str">
        <f>IF('Jeunes Plants'!D316&lt;&gt;"",'Jeunes Plants'!D316,"")</f>
        <v>&gt;s06/2026</v>
      </c>
      <c r="E316" s="127" t="str">
        <f>IF('Jeunes Plants'!E316&lt;&gt;"",'Jeunes Plants'!E316,"")</f>
        <v>B</v>
      </c>
      <c r="F316" s="127" t="str">
        <f>IF('Jeunes Plants'!F316&lt;&gt;"",'Jeunes Plants'!F316,"")</f>
        <v>M 3 cm  X60</v>
      </c>
      <c r="G316" s="128">
        <f>IF('Jeunes Plants'!G316&lt;&gt;"",'Jeunes Plants'!G316,"")</f>
        <v>30</v>
      </c>
      <c r="H316" s="127">
        <f>IF('Jeunes Plants'!H316&lt;&gt;"",'Jeunes Plants'!H316,"")</f>
        <v>7</v>
      </c>
      <c r="I316" s="127" t="str">
        <f>IF('Jeunes Plants'!I316&lt;&gt;"",'Jeunes Plants'!I316,"")</f>
        <v>A</v>
      </c>
      <c r="J316" s="129">
        <f>IF('Jeunes Plants'!J316&lt;&gt;"",'Jeunes Plants'!J316,"")</f>
        <v>4.8000000000000001E-2</v>
      </c>
      <c r="K316" s="126" t="str">
        <f>IF('Jeunes Plants'!K316&lt;&gt;"",'Jeunes Plants'!K316,"")</f>
        <v>DIV FL</v>
      </c>
      <c r="L316" s="126" t="str">
        <f>IF('Jeunes Plants'!L316&lt;&gt;"",'Jeunes Plants'!L316,"")</f>
        <v>S7</v>
      </c>
      <c r="M316" s="126" t="str">
        <f>IF('Jeunes Plants'!M316&lt;&gt;"",'Jeunes Plants'!M316,"")</f>
        <v/>
      </c>
      <c r="N316" s="126" t="str">
        <f>IF('Jeunes Plants'!N316&lt;&gt;"",'Jeunes Plants'!N316,"")</f>
        <v>M3</v>
      </c>
      <c r="O316" s="126" t="str">
        <f>IF('Jeunes Plants'!O316&lt;&gt;"",'Jeunes Plants'!O316,"")</f>
        <v>DAHLIA DAHLIETTA Variés</v>
      </c>
      <c r="P316" s="130">
        <f>IF('Jeunes Plants'!P316&lt;&gt;"",'Jeunes Plants'!P316,"")</f>
        <v>316</v>
      </c>
      <c r="Q316" s="20">
        <f>IF('Jeunes Plants'!R316&lt;&gt;"",'Jeunes Plants'!R316,"")</f>
        <v>0</v>
      </c>
      <c r="R316" s="20">
        <f>IF('Jeunes Plants'!S316&lt;&gt;"",'Jeunes Plants'!S316,"")</f>
        <v>0</v>
      </c>
      <c r="S316" s="236">
        <f>IF('Jeunes Plants'!T316&lt;&gt;"",'Jeunes Plants'!T316,"")</f>
        <v>0</v>
      </c>
      <c r="T316" s="245"/>
      <c r="U316" s="214"/>
      <c r="V316" s="214"/>
      <c r="W316" s="214"/>
    </row>
    <row r="317" spans="1:23" ht="20.100000000000001" customHeight="1" x14ac:dyDescent="0.25">
      <c r="A317" s="25">
        <f>IF('Jeunes Plants'!A317&lt;&gt;"",'Jeunes Plants'!A317,"")</f>
        <v>23022</v>
      </c>
      <c r="B317" s="24" t="str">
        <f>IF('Jeunes Plants'!B317&lt;&gt;"",'Jeunes Plants'!B317,"")</f>
        <v>DAHLIA LABELLA MEDIO</v>
      </c>
      <c r="C317" s="24" t="str">
        <f>IF('Jeunes Plants'!C317&lt;&gt;"",'Jeunes Plants'!C317,"")</f>
        <v xml:space="preserve">Fun Pink Blush </v>
      </c>
      <c r="D317" s="24" t="str">
        <f>IF('Jeunes Plants'!D317&lt;&gt;"",'Jeunes Plants'!D317,"")</f>
        <v>&gt;s06/2026</v>
      </c>
      <c r="E317" s="66" t="str">
        <f>IF('Jeunes Plants'!E317&lt;&gt;"",'Jeunes Plants'!E317,"")</f>
        <v>B</v>
      </c>
      <c r="F317" s="66" t="str">
        <f>IF('Jeunes Plants'!F317&lt;&gt;"",'Jeunes Plants'!F317,"")</f>
        <v>M 3 cm  X60</v>
      </c>
      <c r="G317" s="64">
        <f>IF('Jeunes Plants'!G317&lt;&gt;"",'Jeunes Plants'!G317,"")</f>
        <v>30</v>
      </c>
      <c r="H317" s="66">
        <f>IF('Jeunes Plants'!H317&lt;&gt;"",'Jeunes Plants'!H317,"")</f>
        <v>7</v>
      </c>
      <c r="I317" s="66" t="str">
        <f>IF('Jeunes Plants'!I317&lt;&gt;"",'Jeunes Plants'!I317,"")</f>
        <v>A</v>
      </c>
      <c r="J317" s="72">
        <f>IF('Jeunes Plants'!J317&lt;&gt;"",'Jeunes Plants'!J317,"")</f>
        <v>0.05</v>
      </c>
      <c r="K317" s="24" t="str">
        <f>IF('Jeunes Plants'!K317&lt;&gt;"",'Jeunes Plants'!K317,"")</f>
        <v>DIV FL</v>
      </c>
      <c r="L317" s="24" t="str">
        <f>IF('Jeunes Plants'!L317&lt;&gt;"",'Jeunes Plants'!L317,"")</f>
        <v>S7</v>
      </c>
      <c r="M317" s="24" t="str">
        <f>IF('Jeunes Plants'!M317&lt;&gt;"",'Jeunes Plants'!M317,"")</f>
        <v/>
      </c>
      <c r="N317" s="24" t="str">
        <f>IF('Jeunes Plants'!N317&lt;&gt;"",'Jeunes Plants'!N317,"")</f>
        <v>M3</v>
      </c>
      <c r="O317" s="24" t="str">
        <f>IF('Jeunes Plants'!O317&lt;&gt;"",'Jeunes Plants'!O317,"")</f>
        <v xml:space="preserve">DAHLIA LABELLA MEDIO Fun Pink Blush </v>
      </c>
      <c r="P317" s="54">
        <f>IF('Jeunes Plants'!P317&lt;&gt;"",'Jeunes Plants'!P317,"")</f>
        <v>317</v>
      </c>
      <c r="Q317" s="20">
        <f>IF('Jeunes Plants'!R317&lt;&gt;"",'Jeunes Plants'!R317,"")</f>
        <v>0</v>
      </c>
      <c r="R317" s="20">
        <f>IF('Jeunes Plants'!S317&lt;&gt;"",'Jeunes Plants'!S317,"")</f>
        <v>0</v>
      </c>
      <c r="S317" s="236">
        <f>IF('Jeunes Plants'!T317&lt;&gt;"",'Jeunes Plants'!T317,"")</f>
        <v>0</v>
      </c>
      <c r="T317" s="246"/>
      <c r="U317" s="124"/>
      <c r="V317" s="124"/>
      <c r="W317" s="124"/>
    </row>
    <row r="318" spans="1:23" ht="20.100000000000001" customHeight="1" x14ac:dyDescent="0.25">
      <c r="A318" s="125">
        <f>IF('Jeunes Plants'!A318&lt;&gt;"",'Jeunes Plants'!A318,"")</f>
        <v>15080</v>
      </c>
      <c r="B318" s="126" t="str">
        <f>IF('Jeunes Plants'!B318&lt;&gt;"",'Jeunes Plants'!B318,"")</f>
        <v>DAHLIA LABELLA MEDIO</v>
      </c>
      <c r="C318" s="126" t="str">
        <f>IF('Jeunes Plants'!C318&lt;&gt;"",'Jeunes Plants'!C318,"")</f>
        <v xml:space="preserve">Fun Orange Flame </v>
      </c>
      <c r="D318" s="126" t="str">
        <f>IF('Jeunes Plants'!D318&lt;&gt;"",'Jeunes Plants'!D318,"")</f>
        <v>&gt;s06/2026</v>
      </c>
      <c r="E318" s="127" t="str">
        <f>IF('Jeunes Plants'!E318&lt;&gt;"",'Jeunes Plants'!E318,"")</f>
        <v>B</v>
      </c>
      <c r="F318" s="127" t="str">
        <f>IF('Jeunes Plants'!F318&lt;&gt;"",'Jeunes Plants'!F318,"")</f>
        <v>M 3 cm  X60</v>
      </c>
      <c r="G318" s="128">
        <f>IF('Jeunes Plants'!G318&lt;&gt;"",'Jeunes Plants'!G318,"")</f>
        <v>30</v>
      </c>
      <c r="H318" s="127">
        <f>IF('Jeunes Plants'!H318&lt;&gt;"",'Jeunes Plants'!H318,"")</f>
        <v>7</v>
      </c>
      <c r="I318" s="127" t="str">
        <f>IF('Jeunes Plants'!I318&lt;&gt;"",'Jeunes Plants'!I318,"")</f>
        <v>A</v>
      </c>
      <c r="J318" s="129">
        <f>IF('Jeunes Plants'!J318&lt;&gt;"",'Jeunes Plants'!J318,"")</f>
        <v>0.05</v>
      </c>
      <c r="K318" s="126" t="str">
        <f>IF('Jeunes Plants'!K318&lt;&gt;"",'Jeunes Plants'!K318,"")</f>
        <v>DIV FL</v>
      </c>
      <c r="L318" s="126" t="str">
        <f>IF('Jeunes Plants'!L318&lt;&gt;"",'Jeunes Plants'!L318,"")</f>
        <v>S7</v>
      </c>
      <c r="M318" s="126" t="str">
        <f>IF('Jeunes Plants'!M318&lt;&gt;"",'Jeunes Plants'!M318,"")</f>
        <v/>
      </c>
      <c r="N318" s="126" t="str">
        <f>IF('Jeunes Plants'!N318&lt;&gt;"",'Jeunes Plants'!N318,"")</f>
        <v>M3</v>
      </c>
      <c r="O318" s="126" t="str">
        <f>IF('Jeunes Plants'!O318&lt;&gt;"",'Jeunes Plants'!O318,"")</f>
        <v xml:space="preserve">DAHLIA LABELLA MEDIO Fun Orange Flame </v>
      </c>
      <c r="P318" s="130">
        <f>IF('Jeunes Plants'!P318&lt;&gt;"",'Jeunes Plants'!P318,"")</f>
        <v>318</v>
      </c>
      <c r="Q318" s="20">
        <f>IF('Jeunes Plants'!R318&lt;&gt;"",'Jeunes Plants'!R318,"")</f>
        <v>0</v>
      </c>
      <c r="R318" s="20">
        <f>IF('Jeunes Plants'!S318&lt;&gt;"",'Jeunes Plants'!S318,"")</f>
        <v>0</v>
      </c>
      <c r="S318" s="236">
        <f>IF('Jeunes Plants'!T318&lt;&gt;"",'Jeunes Plants'!T318,"")</f>
        <v>0</v>
      </c>
      <c r="T318" s="245"/>
      <c r="U318" s="214"/>
      <c r="V318" s="214"/>
      <c r="W318" s="214"/>
    </row>
    <row r="319" spans="1:23" ht="20.100000000000001" customHeight="1" x14ac:dyDescent="0.25">
      <c r="A319" s="23">
        <f>IF('Jeunes Plants'!A319&lt;&gt;"",'Jeunes Plants'!A319,"")</f>
        <v>14531</v>
      </c>
      <c r="B319" s="24" t="str">
        <f>IF('Jeunes Plants'!B319&lt;&gt;"",'Jeunes Plants'!B319,"")</f>
        <v>DAHLIA LABELLA MAGGIORE</v>
      </c>
      <c r="C319" s="24" t="str">
        <f>IF('Jeunes Plants'!C319&lt;&gt;"",'Jeunes Plants'!C319,"")</f>
        <v xml:space="preserve">Deep Rose </v>
      </c>
      <c r="D319" s="24" t="str">
        <f>IF('Jeunes Plants'!D319&lt;&gt;"",'Jeunes Plants'!D319,"")</f>
        <v>&gt;s06/2026</v>
      </c>
      <c r="E319" s="66" t="str">
        <f>IF('Jeunes Plants'!E319&lt;&gt;"",'Jeunes Plants'!E319,"")</f>
        <v>B</v>
      </c>
      <c r="F319" s="66" t="str">
        <f>IF('Jeunes Plants'!F319&lt;&gt;"",'Jeunes Plants'!F319,"")</f>
        <v>M 3 cm  X60</v>
      </c>
      <c r="G319" s="64">
        <f>IF('Jeunes Plants'!G319&lt;&gt;"",'Jeunes Plants'!G319,"")</f>
        <v>30</v>
      </c>
      <c r="H319" s="64">
        <f>IF('Jeunes Plants'!H319&lt;&gt;"",'Jeunes Plants'!H319,"")</f>
        <v>7</v>
      </c>
      <c r="I319" s="66" t="str">
        <f>IF('Jeunes Plants'!I319&lt;&gt;"",'Jeunes Plants'!I319,"")</f>
        <v>E</v>
      </c>
      <c r="J319" s="72">
        <f>IF('Jeunes Plants'!J319&lt;&gt;"",'Jeunes Plants'!J319,"")</f>
        <v>0.12</v>
      </c>
      <c r="K319" s="24" t="str">
        <f>IF('Jeunes Plants'!K319&lt;&gt;"",'Jeunes Plants'!K319,"")</f>
        <v>DIV FL</v>
      </c>
      <c r="L319" s="24" t="str">
        <f>IF('Jeunes Plants'!L319&lt;&gt;"",'Jeunes Plants'!L319,"")</f>
        <v>S7</v>
      </c>
      <c r="M319" s="24" t="str">
        <f>IF('Jeunes Plants'!M319&lt;&gt;"",'Jeunes Plants'!M319,"")</f>
        <v/>
      </c>
      <c r="N319" s="24" t="str">
        <f>IF('Jeunes Plants'!N319&lt;&gt;"",'Jeunes Plants'!N319,"")</f>
        <v>M3</v>
      </c>
      <c r="O319" s="24" t="str">
        <f>IF('Jeunes Plants'!O319&lt;&gt;"",'Jeunes Plants'!O319,"")</f>
        <v xml:space="preserve">DAHLIA LABELLA MAGGIORE Deep Rose </v>
      </c>
      <c r="P319" s="54">
        <f>IF('Jeunes Plants'!P319&lt;&gt;"",'Jeunes Plants'!P319,"")</f>
        <v>319</v>
      </c>
      <c r="Q319" s="20">
        <f>IF('Jeunes Plants'!R319&lt;&gt;"",'Jeunes Plants'!R319,"")</f>
        <v>0</v>
      </c>
      <c r="R319" s="20">
        <f>IF('Jeunes Plants'!S319&lt;&gt;"",'Jeunes Plants'!S319,"")</f>
        <v>0</v>
      </c>
      <c r="S319" s="236">
        <f>IF('Jeunes Plants'!T319&lt;&gt;"",'Jeunes Plants'!T319,"")</f>
        <v>0</v>
      </c>
      <c r="T319" s="246"/>
      <c r="U319" s="124"/>
      <c r="V319" s="124"/>
      <c r="W319" s="124"/>
    </row>
    <row r="320" spans="1:23" ht="20.100000000000001" customHeight="1" x14ac:dyDescent="0.25">
      <c r="A320" s="125">
        <f>IF('Jeunes Plants'!A320&lt;&gt;"",'Jeunes Plants'!A320,"")</f>
        <v>26768</v>
      </c>
      <c r="B320" s="126" t="str">
        <f>IF('Jeunes Plants'!B320&lt;&gt;"",'Jeunes Plants'!B320,"")</f>
        <v>DAHLIA LABELLA MAGGIORE</v>
      </c>
      <c r="C320" s="126" t="str">
        <f>IF('Jeunes Plants'!C320&lt;&gt;"",'Jeunes Plants'!C320,"")</f>
        <v>Fun Pastel</v>
      </c>
      <c r="D320" s="126" t="str">
        <f>IF('Jeunes Plants'!D320&lt;&gt;"",'Jeunes Plants'!D320,"")</f>
        <v>&gt;s06/2026</v>
      </c>
      <c r="E320" s="127" t="str">
        <f>IF('Jeunes Plants'!E320&lt;&gt;"",'Jeunes Plants'!E320,"")</f>
        <v>B</v>
      </c>
      <c r="F320" s="127" t="str">
        <f>IF('Jeunes Plants'!F320&lt;&gt;"",'Jeunes Plants'!F320,"")</f>
        <v>M 3 cm  X60</v>
      </c>
      <c r="G320" s="128">
        <f>IF('Jeunes Plants'!G320&lt;&gt;"",'Jeunes Plants'!G320,"")</f>
        <v>30</v>
      </c>
      <c r="H320" s="128">
        <f>IF('Jeunes Plants'!H320&lt;&gt;"",'Jeunes Plants'!H320,"")</f>
        <v>7</v>
      </c>
      <c r="I320" s="127" t="str">
        <f>IF('Jeunes Plants'!I320&lt;&gt;"",'Jeunes Plants'!I320,"")</f>
        <v>E</v>
      </c>
      <c r="J320" s="129">
        <f>IF('Jeunes Plants'!J320&lt;&gt;"",'Jeunes Plants'!J320,"")</f>
        <v>0.12</v>
      </c>
      <c r="K320" s="126" t="str">
        <f>IF('Jeunes Plants'!K320&lt;&gt;"",'Jeunes Plants'!K320,"")</f>
        <v>DIV FL</v>
      </c>
      <c r="L320" s="126" t="str">
        <f>IF('Jeunes Plants'!L320&lt;&gt;"",'Jeunes Plants'!L320,"")</f>
        <v>S7</v>
      </c>
      <c r="M320" s="126" t="str">
        <f>IF('Jeunes Plants'!M320&lt;&gt;"",'Jeunes Plants'!M320,"")</f>
        <v>NEW</v>
      </c>
      <c r="N320" s="126" t="str">
        <f>IF('Jeunes Plants'!N320&lt;&gt;"",'Jeunes Plants'!N320,"")</f>
        <v>M3</v>
      </c>
      <c r="O320" s="126" t="str">
        <f>IF('Jeunes Plants'!O320&lt;&gt;"",'Jeunes Plants'!O320,"")</f>
        <v>DAHLIA LABELLA MAGGIORE Fun Pastel</v>
      </c>
      <c r="P320" s="130">
        <f>IF('Jeunes Plants'!P320&lt;&gt;"",'Jeunes Plants'!P320,"")</f>
        <v>320</v>
      </c>
      <c r="Q320" s="20">
        <f>IF('Jeunes Plants'!R320&lt;&gt;"",'Jeunes Plants'!R320,"")</f>
        <v>0</v>
      </c>
      <c r="R320" s="20">
        <f>IF('Jeunes Plants'!S320&lt;&gt;"",'Jeunes Plants'!S320,"")</f>
        <v>0</v>
      </c>
      <c r="S320" s="236">
        <f>IF('Jeunes Plants'!T320&lt;&gt;"",'Jeunes Plants'!T320,"")</f>
        <v>0</v>
      </c>
      <c r="T320" s="245"/>
      <c r="U320" s="214"/>
      <c r="V320" s="214"/>
      <c r="W320" s="214"/>
    </row>
    <row r="321" spans="1:23" ht="20.100000000000001" customHeight="1" x14ac:dyDescent="0.25">
      <c r="A321" s="23">
        <f>IF('Jeunes Plants'!A321&lt;&gt;"",'Jeunes Plants'!A321,"")</f>
        <v>23767</v>
      </c>
      <c r="B321" s="24" t="str">
        <f>IF('Jeunes Plants'!B321&lt;&gt;"",'Jeunes Plants'!B321,"")</f>
        <v>DAHLIA LABELLA MAGGIORE</v>
      </c>
      <c r="C321" s="24" t="str">
        <f>IF('Jeunes Plants'!C321&lt;&gt;"",'Jeunes Plants'!C321,"")</f>
        <v xml:space="preserve">Fun Flame </v>
      </c>
      <c r="D321" s="24" t="str">
        <f>IF('Jeunes Plants'!D321&lt;&gt;"",'Jeunes Plants'!D321,"")</f>
        <v>&gt;s06/2026</v>
      </c>
      <c r="E321" s="66" t="str">
        <f>IF('Jeunes Plants'!E321&lt;&gt;"",'Jeunes Plants'!E321,"")</f>
        <v>B</v>
      </c>
      <c r="F321" s="66" t="str">
        <f>IF('Jeunes Plants'!F321&lt;&gt;"",'Jeunes Plants'!F321,"")</f>
        <v>M 3 cm  X60</v>
      </c>
      <c r="G321" s="64">
        <f>IF('Jeunes Plants'!G321&lt;&gt;"",'Jeunes Plants'!G321,"")</f>
        <v>30</v>
      </c>
      <c r="H321" s="64">
        <f>IF('Jeunes Plants'!H321&lt;&gt;"",'Jeunes Plants'!H321,"")</f>
        <v>7</v>
      </c>
      <c r="I321" s="66" t="str">
        <f>IF('Jeunes Plants'!I321&lt;&gt;"",'Jeunes Plants'!I321,"")</f>
        <v>E</v>
      </c>
      <c r="J321" s="72">
        <f>IF('Jeunes Plants'!J321&lt;&gt;"",'Jeunes Plants'!J321,"")</f>
        <v>0.12</v>
      </c>
      <c r="K321" s="24" t="str">
        <f>IF('Jeunes Plants'!K321&lt;&gt;"",'Jeunes Plants'!K321,"")</f>
        <v>DIV FL</v>
      </c>
      <c r="L321" s="24" t="str">
        <f>IF('Jeunes Plants'!L321&lt;&gt;"",'Jeunes Plants'!L321,"")</f>
        <v>S7</v>
      </c>
      <c r="M321" s="24" t="str">
        <f>IF('Jeunes Plants'!M321&lt;&gt;"",'Jeunes Plants'!M321,"")</f>
        <v/>
      </c>
      <c r="N321" s="24" t="str">
        <f>IF('Jeunes Plants'!N321&lt;&gt;"",'Jeunes Plants'!N321,"")</f>
        <v>M3</v>
      </c>
      <c r="O321" s="24" t="str">
        <f>IF('Jeunes Plants'!O321&lt;&gt;"",'Jeunes Plants'!O321,"")</f>
        <v xml:space="preserve">DAHLIA LABELLA MAGGIORE Fun Flame </v>
      </c>
      <c r="P321" s="54">
        <f>IF('Jeunes Plants'!P321&lt;&gt;"",'Jeunes Plants'!P321,"")</f>
        <v>321</v>
      </c>
      <c r="Q321" s="20">
        <f>IF('Jeunes Plants'!R321&lt;&gt;"",'Jeunes Plants'!R321,"")</f>
        <v>0</v>
      </c>
      <c r="R321" s="20">
        <f>IF('Jeunes Plants'!S321&lt;&gt;"",'Jeunes Plants'!S321,"")</f>
        <v>0</v>
      </c>
      <c r="S321" s="236">
        <f>IF('Jeunes Plants'!T321&lt;&gt;"",'Jeunes Plants'!T321,"")</f>
        <v>0</v>
      </c>
      <c r="T321" s="246"/>
      <c r="U321" s="124"/>
      <c r="V321" s="124"/>
      <c r="W321" s="124"/>
    </row>
    <row r="322" spans="1:23" ht="20.100000000000001" customHeight="1" x14ac:dyDescent="0.25">
      <c r="A322" s="125">
        <f>IF('Jeunes Plants'!A322&lt;&gt;"",'Jeunes Plants'!A322,"")</f>
        <v>25994</v>
      </c>
      <c r="B322" s="126" t="str">
        <f>IF('Jeunes Plants'!B322&lt;&gt;"",'Jeunes Plants'!B322,"")</f>
        <v>DAHLIA LABELLA MAGGIORE</v>
      </c>
      <c r="C322" s="126" t="str">
        <f>IF('Jeunes Plants'!C322&lt;&gt;"",'Jeunes Plants'!C322,"")</f>
        <v>Fun Pomegranate</v>
      </c>
      <c r="D322" s="126" t="str">
        <f>IF('Jeunes Plants'!D322&lt;&gt;"",'Jeunes Plants'!D322,"")</f>
        <v>&gt;s06/2026</v>
      </c>
      <c r="E322" s="127" t="str">
        <f>IF('Jeunes Plants'!E322&lt;&gt;"",'Jeunes Plants'!E322,"")</f>
        <v>B</v>
      </c>
      <c r="F322" s="127" t="str">
        <f>IF('Jeunes Plants'!F322&lt;&gt;"",'Jeunes Plants'!F322,"")</f>
        <v>M 3 cm  X60</v>
      </c>
      <c r="G322" s="128">
        <f>IF('Jeunes Plants'!G322&lt;&gt;"",'Jeunes Plants'!G322,"")</f>
        <v>30</v>
      </c>
      <c r="H322" s="128">
        <f>IF('Jeunes Plants'!H322&lt;&gt;"",'Jeunes Plants'!H322,"")</f>
        <v>7</v>
      </c>
      <c r="I322" s="127" t="str">
        <f>IF('Jeunes Plants'!I322&lt;&gt;"",'Jeunes Plants'!I322,"")</f>
        <v>E</v>
      </c>
      <c r="J322" s="128">
        <f>IF('Jeunes Plants'!J322&lt;&gt;"",'Jeunes Plants'!J322,"")</f>
        <v>0.12</v>
      </c>
      <c r="K322" s="126" t="str">
        <f>IF('Jeunes Plants'!K322&lt;&gt;"",'Jeunes Plants'!K322,"")</f>
        <v>DIV FL</v>
      </c>
      <c r="L322" s="126" t="str">
        <f>IF('Jeunes Plants'!L322&lt;&gt;"",'Jeunes Plants'!L322,"")</f>
        <v>S7</v>
      </c>
      <c r="M322" s="126" t="str">
        <f>IF('Jeunes Plants'!M322&lt;&gt;"",'Jeunes Plants'!M322,"")</f>
        <v/>
      </c>
      <c r="N322" s="126" t="str">
        <f>IF('Jeunes Plants'!N322&lt;&gt;"",'Jeunes Plants'!N322,"")</f>
        <v>M3</v>
      </c>
      <c r="O322" s="126" t="str">
        <f>IF('Jeunes Plants'!O322&lt;&gt;"",'Jeunes Plants'!O322,"")</f>
        <v>DAHLIA LABELLA MAGGIORE Fun Pomegranate</v>
      </c>
      <c r="P322" s="130">
        <f>IF('Jeunes Plants'!P322&lt;&gt;"",'Jeunes Plants'!P322,"")</f>
        <v>322</v>
      </c>
      <c r="Q322" s="20">
        <f>IF('Jeunes Plants'!R322&lt;&gt;"",'Jeunes Plants'!R322,"")</f>
        <v>0</v>
      </c>
      <c r="R322" s="20">
        <f>IF('Jeunes Plants'!S322&lt;&gt;"",'Jeunes Plants'!S322,"")</f>
        <v>0</v>
      </c>
      <c r="S322" s="236">
        <f>IF('Jeunes Plants'!T322&lt;&gt;"",'Jeunes Plants'!T322,"")</f>
        <v>0</v>
      </c>
      <c r="T322" s="245"/>
      <c r="U322" s="214"/>
      <c r="V322" s="214"/>
      <c r="W322" s="214"/>
    </row>
    <row r="323" spans="1:23" ht="20.100000000000001" customHeight="1" x14ac:dyDescent="0.25">
      <c r="A323" s="23">
        <f>IF('Jeunes Plants'!A323&lt;&gt;"",'Jeunes Plants'!A323,"")</f>
        <v>14534</v>
      </c>
      <c r="B323" s="24" t="str">
        <f>IF('Jeunes Plants'!B323&lt;&gt;"",'Jeunes Plants'!B323,"")</f>
        <v>DAHLIA LABELLA MAGGIORE</v>
      </c>
      <c r="C323" s="24" t="str">
        <f>IF('Jeunes Plants'!C323&lt;&gt;"",'Jeunes Plants'!C323,"")</f>
        <v xml:space="preserve">Purple </v>
      </c>
      <c r="D323" s="24" t="str">
        <f>IF('Jeunes Plants'!D323&lt;&gt;"",'Jeunes Plants'!D323,"")</f>
        <v>&gt;s06/2026</v>
      </c>
      <c r="E323" s="66" t="str">
        <f>IF('Jeunes Plants'!E323&lt;&gt;"",'Jeunes Plants'!E323,"")</f>
        <v>B</v>
      </c>
      <c r="F323" s="66" t="str">
        <f>IF('Jeunes Plants'!F323&lt;&gt;"",'Jeunes Plants'!F323,"")</f>
        <v>M 3 cm  X60</v>
      </c>
      <c r="G323" s="64">
        <f>IF('Jeunes Plants'!G323&lt;&gt;"",'Jeunes Plants'!G323,"")</f>
        <v>30</v>
      </c>
      <c r="H323" s="64">
        <f>IF('Jeunes Plants'!H323&lt;&gt;"",'Jeunes Plants'!H323,"")</f>
        <v>7</v>
      </c>
      <c r="I323" s="66" t="str">
        <f>IF('Jeunes Plants'!I323&lt;&gt;"",'Jeunes Plants'!I323,"")</f>
        <v>E</v>
      </c>
      <c r="J323" s="72">
        <f>IF('Jeunes Plants'!J323&lt;&gt;"",'Jeunes Plants'!J323,"")</f>
        <v>0.12</v>
      </c>
      <c r="K323" s="24" t="str">
        <f>IF('Jeunes Plants'!K323&lt;&gt;"",'Jeunes Plants'!K323,"")</f>
        <v>DIV FL</v>
      </c>
      <c r="L323" s="24" t="str">
        <f>IF('Jeunes Plants'!L323&lt;&gt;"",'Jeunes Plants'!L323,"")</f>
        <v>S7</v>
      </c>
      <c r="M323" s="24" t="str">
        <f>IF('Jeunes Plants'!M323&lt;&gt;"",'Jeunes Plants'!M323,"")</f>
        <v/>
      </c>
      <c r="N323" s="24" t="str">
        <f>IF('Jeunes Plants'!N323&lt;&gt;"",'Jeunes Plants'!N323,"")</f>
        <v>M3</v>
      </c>
      <c r="O323" s="24" t="str">
        <f>IF('Jeunes Plants'!O323&lt;&gt;"",'Jeunes Plants'!O323,"")</f>
        <v xml:space="preserve">DAHLIA LABELLA MAGGIORE Purple </v>
      </c>
      <c r="P323" s="54">
        <f>IF('Jeunes Plants'!P323&lt;&gt;"",'Jeunes Plants'!P323,"")</f>
        <v>323</v>
      </c>
      <c r="Q323" s="20">
        <f>IF('Jeunes Plants'!R323&lt;&gt;"",'Jeunes Plants'!R323,"")</f>
        <v>0</v>
      </c>
      <c r="R323" s="20">
        <f>IF('Jeunes Plants'!S323&lt;&gt;"",'Jeunes Plants'!S323,"")</f>
        <v>0</v>
      </c>
      <c r="S323" s="236">
        <f>IF('Jeunes Plants'!T323&lt;&gt;"",'Jeunes Plants'!T323,"")</f>
        <v>0</v>
      </c>
      <c r="T323" s="246"/>
      <c r="U323" s="124"/>
      <c r="V323" s="124"/>
      <c r="W323" s="124"/>
    </row>
    <row r="324" spans="1:23" ht="20.100000000000001" customHeight="1" x14ac:dyDescent="0.25">
      <c r="A324" s="125">
        <f>IF('Jeunes Plants'!A324&lt;&gt;"",'Jeunes Plants'!A324,"")</f>
        <v>14536</v>
      </c>
      <c r="B324" s="126" t="str">
        <f>IF('Jeunes Plants'!B324&lt;&gt;"",'Jeunes Plants'!B324,"")</f>
        <v>DAHLIA LABELLA MAGGIORE</v>
      </c>
      <c r="C324" s="126" t="str">
        <f>IF('Jeunes Plants'!C324&lt;&gt;"",'Jeunes Plants'!C324,"")</f>
        <v>Rose Bicolor</v>
      </c>
      <c r="D324" s="126" t="str">
        <f>IF('Jeunes Plants'!D324&lt;&gt;"",'Jeunes Plants'!D324,"")</f>
        <v>&gt;s06/2026</v>
      </c>
      <c r="E324" s="127" t="str">
        <f>IF('Jeunes Plants'!E324&lt;&gt;"",'Jeunes Plants'!E324,"")</f>
        <v>B</v>
      </c>
      <c r="F324" s="127" t="str">
        <f>IF('Jeunes Plants'!F324&lt;&gt;"",'Jeunes Plants'!F324,"")</f>
        <v>M 3 cm  X60</v>
      </c>
      <c r="G324" s="128">
        <f>IF('Jeunes Plants'!G324&lt;&gt;"",'Jeunes Plants'!G324,"")</f>
        <v>30</v>
      </c>
      <c r="H324" s="128">
        <f>IF('Jeunes Plants'!H324&lt;&gt;"",'Jeunes Plants'!H324,"")</f>
        <v>7</v>
      </c>
      <c r="I324" s="127" t="str">
        <f>IF('Jeunes Plants'!I324&lt;&gt;"",'Jeunes Plants'!I324,"")</f>
        <v>E</v>
      </c>
      <c r="J324" s="129">
        <f>IF('Jeunes Plants'!J324&lt;&gt;"",'Jeunes Plants'!J324,"")</f>
        <v>0.12</v>
      </c>
      <c r="K324" s="126" t="str">
        <f>IF('Jeunes Plants'!K324&lt;&gt;"",'Jeunes Plants'!K324,"")</f>
        <v>DIV FL</v>
      </c>
      <c r="L324" s="126" t="str">
        <f>IF('Jeunes Plants'!L324&lt;&gt;"",'Jeunes Plants'!L324,"")</f>
        <v>S7</v>
      </c>
      <c r="M324" s="126" t="str">
        <f>IF('Jeunes Plants'!M324&lt;&gt;"",'Jeunes Plants'!M324,"")</f>
        <v/>
      </c>
      <c r="N324" s="126" t="str">
        <f>IF('Jeunes Plants'!N324&lt;&gt;"",'Jeunes Plants'!N324,"")</f>
        <v>M3</v>
      </c>
      <c r="O324" s="126" t="str">
        <f>IF('Jeunes Plants'!O324&lt;&gt;"",'Jeunes Plants'!O324,"")</f>
        <v>DAHLIA LABELLA MAGGIORE Rose Bicolor</v>
      </c>
      <c r="P324" s="130">
        <f>IF('Jeunes Plants'!P324&lt;&gt;"",'Jeunes Plants'!P324,"")</f>
        <v>324</v>
      </c>
      <c r="Q324" s="20">
        <f>IF('Jeunes Plants'!R324&lt;&gt;"",'Jeunes Plants'!R324,"")</f>
        <v>0</v>
      </c>
      <c r="R324" s="20">
        <f>IF('Jeunes Plants'!S324&lt;&gt;"",'Jeunes Plants'!S324,"")</f>
        <v>0</v>
      </c>
      <c r="S324" s="236">
        <f>IF('Jeunes Plants'!T324&lt;&gt;"",'Jeunes Plants'!T324,"")</f>
        <v>0</v>
      </c>
      <c r="T324" s="245"/>
      <c r="U324" s="214"/>
      <c r="V324" s="214"/>
      <c r="W324" s="214"/>
    </row>
    <row r="325" spans="1:23" ht="20.100000000000001" customHeight="1" x14ac:dyDescent="0.25">
      <c r="A325" s="23">
        <f>IF('Jeunes Plants'!A325&lt;&gt;"",'Jeunes Plants'!A325,"")</f>
        <v>23768</v>
      </c>
      <c r="B325" s="24" t="str">
        <f>IF('Jeunes Plants'!B325&lt;&gt;"",'Jeunes Plants'!B325,"")</f>
        <v>DAHLIA LABELLA MAGGIORE</v>
      </c>
      <c r="C325" s="24" t="str">
        <f>IF('Jeunes Plants'!C325&lt;&gt;"",'Jeunes Plants'!C325,"")</f>
        <v>White</v>
      </c>
      <c r="D325" s="24" t="str">
        <f>IF('Jeunes Plants'!D325&lt;&gt;"",'Jeunes Plants'!D325,"")</f>
        <v>&gt;s06/2026</v>
      </c>
      <c r="E325" s="66" t="str">
        <f>IF('Jeunes Plants'!E325&lt;&gt;"",'Jeunes Plants'!E325,"")</f>
        <v>B</v>
      </c>
      <c r="F325" s="66" t="str">
        <f>IF('Jeunes Plants'!F325&lt;&gt;"",'Jeunes Plants'!F325,"")</f>
        <v>M 3 cm  X60</v>
      </c>
      <c r="G325" s="64">
        <f>IF('Jeunes Plants'!G325&lt;&gt;"",'Jeunes Plants'!G325,"")</f>
        <v>30</v>
      </c>
      <c r="H325" s="64">
        <f>IF('Jeunes Plants'!H325&lt;&gt;"",'Jeunes Plants'!H325,"")</f>
        <v>7</v>
      </c>
      <c r="I325" s="66" t="str">
        <f>IF('Jeunes Plants'!I325&lt;&gt;"",'Jeunes Plants'!I325,"")</f>
        <v>E</v>
      </c>
      <c r="J325" s="72">
        <f>IF('Jeunes Plants'!J325&lt;&gt;"",'Jeunes Plants'!J325,"")</f>
        <v>0.12</v>
      </c>
      <c r="K325" s="24" t="str">
        <f>IF('Jeunes Plants'!K325&lt;&gt;"",'Jeunes Plants'!K325,"")</f>
        <v>DIV FL</v>
      </c>
      <c r="L325" s="24" t="str">
        <f>IF('Jeunes Plants'!L325&lt;&gt;"",'Jeunes Plants'!L325,"")</f>
        <v>S7</v>
      </c>
      <c r="M325" s="24" t="str">
        <f>IF('Jeunes Plants'!M325&lt;&gt;"",'Jeunes Plants'!M325,"")</f>
        <v/>
      </c>
      <c r="N325" s="24" t="str">
        <f>IF('Jeunes Plants'!N325&lt;&gt;"",'Jeunes Plants'!N325,"")</f>
        <v>M3</v>
      </c>
      <c r="O325" s="24" t="str">
        <f>IF('Jeunes Plants'!O325&lt;&gt;"",'Jeunes Plants'!O325,"")</f>
        <v>DAHLIA LABELLA MAGGIORE White</v>
      </c>
      <c r="P325" s="54">
        <f>IF('Jeunes Plants'!P325&lt;&gt;"",'Jeunes Plants'!P325,"")</f>
        <v>325</v>
      </c>
      <c r="Q325" s="20">
        <f>IF('Jeunes Plants'!R325&lt;&gt;"",'Jeunes Plants'!R325,"")</f>
        <v>0</v>
      </c>
      <c r="R325" s="20">
        <f>IF('Jeunes Plants'!S325&lt;&gt;"",'Jeunes Plants'!S325,"")</f>
        <v>0</v>
      </c>
      <c r="S325" s="236">
        <f>IF('Jeunes Plants'!T325&lt;&gt;"",'Jeunes Plants'!T325,"")</f>
        <v>0</v>
      </c>
      <c r="T325" s="246"/>
      <c r="U325" s="124"/>
      <c r="V325" s="124"/>
      <c r="W325" s="124"/>
    </row>
    <row r="326" spans="1:23" ht="20.100000000000001" customHeight="1" x14ac:dyDescent="0.25">
      <c r="A326" s="125">
        <f>IF('Jeunes Plants'!A326&lt;&gt;"",'Jeunes Plants'!A326,"")</f>
        <v>14538</v>
      </c>
      <c r="B326" s="126" t="str">
        <f>IF('Jeunes Plants'!B326&lt;&gt;"",'Jeunes Plants'!B326,"")</f>
        <v>DAHLIA LABELLA MAGGIORE</v>
      </c>
      <c r="C326" s="126" t="str">
        <f>IF('Jeunes Plants'!C326&lt;&gt;"",'Jeunes Plants'!C326,"")</f>
        <v xml:space="preserve">Yellow </v>
      </c>
      <c r="D326" s="126" t="str">
        <f>IF('Jeunes Plants'!D326&lt;&gt;"",'Jeunes Plants'!D326,"")</f>
        <v>&gt;s06/2026</v>
      </c>
      <c r="E326" s="127" t="str">
        <f>IF('Jeunes Plants'!E326&lt;&gt;"",'Jeunes Plants'!E326,"")</f>
        <v>B</v>
      </c>
      <c r="F326" s="127" t="str">
        <f>IF('Jeunes Plants'!F326&lt;&gt;"",'Jeunes Plants'!F326,"")</f>
        <v>M 3 cm  X60</v>
      </c>
      <c r="G326" s="128">
        <f>IF('Jeunes Plants'!G326&lt;&gt;"",'Jeunes Plants'!G326,"")</f>
        <v>30</v>
      </c>
      <c r="H326" s="128">
        <f>IF('Jeunes Plants'!H326&lt;&gt;"",'Jeunes Plants'!H326,"")</f>
        <v>7</v>
      </c>
      <c r="I326" s="127" t="str">
        <f>IF('Jeunes Plants'!I326&lt;&gt;"",'Jeunes Plants'!I326,"")</f>
        <v>E</v>
      </c>
      <c r="J326" s="129">
        <f>IF('Jeunes Plants'!J326&lt;&gt;"",'Jeunes Plants'!J326,"")</f>
        <v>0.12</v>
      </c>
      <c r="K326" s="126" t="str">
        <f>IF('Jeunes Plants'!K326&lt;&gt;"",'Jeunes Plants'!K326,"")</f>
        <v>DIV FL</v>
      </c>
      <c r="L326" s="126" t="str">
        <f>IF('Jeunes Plants'!L326&lt;&gt;"",'Jeunes Plants'!L326,"")</f>
        <v>S7</v>
      </c>
      <c r="M326" s="126" t="str">
        <f>IF('Jeunes Plants'!M326&lt;&gt;"",'Jeunes Plants'!M326,"")</f>
        <v/>
      </c>
      <c r="N326" s="126" t="str">
        <f>IF('Jeunes Plants'!N326&lt;&gt;"",'Jeunes Plants'!N326,"")</f>
        <v>M3</v>
      </c>
      <c r="O326" s="126" t="str">
        <f>IF('Jeunes Plants'!O326&lt;&gt;"",'Jeunes Plants'!O326,"")</f>
        <v xml:space="preserve">DAHLIA LABELLA MAGGIORE Yellow </v>
      </c>
      <c r="P326" s="130">
        <f>IF('Jeunes Plants'!P326&lt;&gt;"",'Jeunes Plants'!P326,"")</f>
        <v>326</v>
      </c>
      <c r="Q326" s="20">
        <f>IF('Jeunes Plants'!R326&lt;&gt;"",'Jeunes Plants'!R326,"")</f>
        <v>0</v>
      </c>
      <c r="R326" s="20">
        <f>IF('Jeunes Plants'!S326&lt;&gt;"",'Jeunes Plants'!S326,"")</f>
        <v>0</v>
      </c>
      <c r="S326" s="236">
        <f>IF('Jeunes Plants'!T326&lt;&gt;"",'Jeunes Plants'!T326,"")</f>
        <v>0</v>
      </c>
      <c r="T326" s="245"/>
      <c r="U326" s="214"/>
      <c r="V326" s="214"/>
      <c r="W326" s="214"/>
    </row>
    <row r="327" spans="1:23" ht="20.100000000000001" customHeight="1" x14ac:dyDescent="0.25">
      <c r="A327" s="23">
        <f>IF('Jeunes Plants'!A327&lt;&gt;"",'Jeunes Plants'!A327,"")</f>
        <v>15082</v>
      </c>
      <c r="B327" s="24" t="str">
        <f>IF('Jeunes Plants'!B327&lt;&gt;"",'Jeunes Plants'!B327,"")</f>
        <v>DAHLIA LABELLA MAGGIORE</v>
      </c>
      <c r="C327" s="24" t="str">
        <f>IF('Jeunes Plants'!C327&lt;&gt;"",'Jeunes Plants'!C327,"")</f>
        <v xml:space="preserve">Variés </v>
      </c>
      <c r="D327" s="24" t="str">
        <f>IF('Jeunes Plants'!D327&lt;&gt;"",'Jeunes Plants'!D327,"")</f>
        <v>&gt;s06/2026</v>
      </c>
      <c r="E327" s="66" t="str">
        <f>IF('Jeunes Plants'!E327&lt;&gt;"",'Jeunes Plants'!E327,"")</f>
        <v>B</v>
      </c>
      <c r="F327" s="66" t="str">
        <f>IF('Jeunes Plants'!F327&lt;&gt;"",'Jeunes Plants'!F327,"")</f>
        <v>M 3 cm  X60</v>
      </c>
      <c r="G327" s="64">
        <f>IF('Jeunes Plants'!G327&lt;&gt;"",'Jeunes Plants'!G327,"")</f>
        <v>30</v>
      </c>
      <c r="H327" s="64">
        <f>IF('Jeunes Plants'!H327&lt;&gt;"",'Jeunes Plants'!H327,"")</f>
        <v>7</v>
      </c>
      <c r="I327" s="66" t="str">
        <f>IF('Jeunes Plants'!I327&lt;&gt;"",'Jeunes Plants'!I327,"")</f>
        <v>E</v>
      </c>
      <c r="J327" s="72">
        <f>IF('Jeunes Plants'!J327&lt;&gt;"",'Jeunes Plants'!J327,"")</f>
        <v>0.12</v>
      </c>
      <c r="K327" s="24" t="str">
        <f>IF('Jeunes Plants'!K327&lt;&gt;"",'Jeunes Plants'!K327,"")</f>
        <v>DIV FL</v>
      </c>
      <c r="L327" s="24" t="str">
        <f>IF('Jeunes Plants'!L327&lt;&gt;"",'Jeunes Plants'!L327,"")</f>
        <v>S7</v>
      </c>
      <c r="M327" s="24" t="str">
        <f>IF('Jeunes Plants'!M327&lt;&gt;"",'Jeunes Plants'!M327,"")</f>
        <v/>
      </c>
      <c r="N327" s="24" t="str">
        <f>IF('Jeunes Plants'!N327&lt;&gt;"",'Jeunes Plants'!N327,"")</f>
        <v>M3</v>
      </c>
      <c r="O327" s="24" t="str">
        <f>IF('Jeunes Plants'!O327&lt;&gt;"",'Jeunes Plants'!O327,"")</f>
        <v xml:space="preserve">DAHLIA LABELLA MAGGIORE Variés </v>
      </c>
      <c r="P327" s="54">
        <f>IF('Jeunes Plants'!P327&lt;&gt;"",'Jeunes Plants'!P327,"")</f>
        <v>327</v>
      </c>
      <c r="Q327" s="20">
        <f>IF('Jeunes Plants'!R327&lt;&gt;"",'Jeunes Plants'!R327,"")</f>
        <v>0</v>
      </c>
      <c r="R327" s="20">
        <f>IF('Jeunes Plants'!S327&lt;&gt;"",'Jeunes Plants'!S327,"")</f>
        <v>0</v>
      </c>
      <c r="S327" s="236">
        <f>IF('Jeunes Plants'!T327&lt;&gt;"",'Jeunes Plants'!T327,"")</f>
        <v>0</v>
      </c>
      <c r="T327" s="246"/>
      <c r="U327" s="124"/>
      <c r="V327" s="124"/>
      <c r="W327" s="124"/>
    </row>
    <row r="328" spans="1:23" ht="20.100000000000001" customHeight="1" x14ac:dyDescent="0.25">
      <c r="A328" s="146" t="str">
        <f>IF('Jeunes Plants'!A328&lt;&gt;"",'Jeunes Plants'!A328,"")</f>
        <v/>
      </c>
      <c r="B328" s="145" t="str">
        <f>IF('Jeunes Plants'!B328&lt;&gt;"",'Jeunes Plants'!B328,"")</f>
        <v>DAHLIA pour massifs</v>
      </c>
      <c r="C328" s="147" t="str">
        <f>IF('Jeunes Plants'!C328&lt;&gt;"",'Jeunes Plants'!C328,"")</f>
        <v/>
      </c>
      <c r="D328" s="147" t="str">
        <f>IF('Jeunes Plants'!D328&lt;&gt;"",'Jeunes Plants'!D328,"")</f>
        <v/>
      </c>
      <c r="E328" s="148" t="str">
        <f>IF('Jeunes Plants'!E328&lt;&gt;"",'Jeunes Plants'!E328,"")</f>
        <v/>
      </c>
      <c r="F328" s="148" t="str">
        <f>IF('Jeunes Plants'!F328&lt;&gt;"",'Jeunes Plants'!F328,"")</f>
        <v/>
      </c>
      <c r="G328" s="148" t="str">
        <f>IF('Jeunes Plants'!G328&lt;&gt;"",'Jeunes Plants'!G328,"")</f>
        <v/>
      </c>
      <c r="H328" s="148" t="str">
        <f>IF('Jeunes Plants'!H328&lt;&gt;"",'Jeunes Plants'!H328,"")</f>
        <v/>
      </c>
      <c r="I328" s="148" t="str">
        <f>IF('Jeunes Plants'!I328&lt;&gt;"",'Jeunes Plants'!I328,"")</f>
        <v/>
      </c>
      <c r="J328" s="149" t="str">
        <f>IF('Jeunes Plants'!J328&lt;&gt;"",'Jeunes Plants'!J328,"")</f>
        <v/>
      </c>
      <c r="K328" s="147" t="str">
        <f>IF('Jeunes Plants'!K328&lt;&gt;"",'Jeunes Plants'!K328,"")</f>
        <v/>
      </c>
      <c r="L328" s="147" t="str">
        <f>IF('Jeunes Plants'!L328&lt;&gt;"",'Jeunes Plants'!L328,"")</f>
        <v>E</v>
      </c>
      <c r="M328" s="147" t="str">
        <f>IF('Jeunes Plants'!M328&lt;&gt;"",'Jeunes Plants'!M328,"")</f>
        <v/>
      </c>
      <c r="N328" s="147" t="str">
        <f>IF('Jeunes Plants'!N328&lt;&gt;"",'Jeunes Plants'!N328,"")</f>
        <v/>
      </c>
      <c r="O328" s="147" t="str">
        <f>IF('Jeunes Plants'!O328&lt;&gt;"",'Jeunes Plants'!O328,"")</f>
        <v xml:space="preserve">DAHLIA pour massifs </v>
      </c>
      <c r="P328" s="150">
        <f>IF('Jeunes Plants'!P328&lt;&gt;"",'Jeunes Plants'!P328,"")</f>
        <v>328</v>
      </c>
      <c r="Q328" s="20" t="str">
        <f>IF('Jeunes Plants'!R328&lt;&gt;"",'Jeunes Plants'!R328,"")</f>
        <v/>
      </c>
      <c r="R328" s="20" t="str">
        <f>IF('Jeunes Plants'!S328&lt;&gt;"",'Jeunes Plants'!S328,"")</f>
        <v/>
      </c>
      <c r="S328" s="236" t="str">
        <f>IF('Jeunes Plants'!T328&lt;&gt;"",'Jeunes Plants'!T328,"")</f>
        <v/>
      </c>
      <c r="T328" s="247"/>
      <c r="U328" s="161"/>
      <c r="V328" s="161"/>
      <c r="W328" s="161"/>
    </row>
    <row r="329" spans="1:23" ht="20.100000000000001" customHeight="1" x14ac:dyDescent="0.25">
      <c r="A329" s="23">
        <f>IF('Jeunes Plants'!A329&lt;&gt;"",'Jeunes Plants'!A329,"")</f>
        <v>12339</v>
      </c>
      <c r="B329" s="24" t="str">
        <f>IF('Jeunes Plants'!B329&lt;&gt;"",'Jeunes Plants'!B329,"")</f>
        <v>DAHLIA MYSTIC</v>
      </c>
      <c r="C329" s="24" t="str">
        <f>IF('Jeunes Plants'!C329&lt;&gt;"",'Jeunes Plants'!C329,"")</f>
        <v>Dreamer</v>
      </c>
      <c r="D329" s="24" t="str">
        <f>IF('Jeunes Plants'!D329&lt;&gt;"",'Jeunes Plants'!D329,"")</f>
        <v>&gt;s02/2026</v>
      </c>
      <c r="E329" s="66" t="str">
        <f>IF('Jeunes Plants'!E329&lt;&gt;"",'Jeunes Plants'!E329,"")</f>
        <v>B</v>
      </c>
      <c r="F329" s="66" t="str">
        <f>IF('Jeunes Plants'!F329&lt;&gt;"",'Jeunes Plants'!F329,"")</f>
        <v>M 3 cm  X60</v>
      </c>
      <c r="G329" s="64">
        <f>IF('Jeunes Plants'!G329&lt;&gt;"",'Jeunes Plants'!G329,"")</f>
        <v>30</v>
      </c>
      <c r="H329" s="66">
        <f>IF('Jeunes Plants'!H329&lt;&gt;"",'Jeunes Plants'!H329,"")</f>
        <v>6</v>
      </c>
      <c r="I329" s="66" t="str">
        <f>IF('Jeunes Plants'!I329&lt;&gt;"",'Jeunes Plants'!I329,"")</f>
        <v>A</v>
      </c>
      <c r="J329" s="72">
        <f>IF('Jeunes Plants'!J329&lt;&gt;"",'Jeunes Plants'!J329,"")</f>
        <v>0.1</v>
      </c>
      <c r="K329" s="24" t="str">
        <f>IF('Jeunes Plants'!K329&lt;&gt;"",'Jeunes Plants'!K329,"")</f>
        <v>DIV FL</v>
      </c>
      <c r="L329" s="24" t="str">
        <f>IF('Jeunes Plants'!L329&lt;&gt;"",'Jeunes Plants'!L329,"")</f>
        <v>S7</v>
      </c>
      <c r="M329" s="24" t="str">
        <f>IF('Jeunes Plants'!M329&lt;&gt;"",'Jeunes Plants'!M329,"")</f>
        <v/>
      </c>
      <c r="N329" s="24" t="str">
        <f>IF('Jeunes Plants'!N329&lt;&gt;"",'Jeunes Plants'!N329,"")</f>
        <v>M3</v>
      </c>
      <c r="O329" s="24" t="str">
        <f>IF('Jeunes Plants'!O329&lt;&gt;"",'Jeunes Plants'!O329,"")</f>
        <v>DAHLIA MYSTIC Dreamer</v>
      </c>
      <c r="P329" s="54">
        <f>IF('Jeunes Plants'!P329&lt;&gt;"",'Jeunes Plants'!P329,"")</f>
        <v>329</v>
      </c>
      <c r="Q329" s="20">
        <f>IF('Jeunes Plants'!R329&lt;&gt;"",'Jeunes Plants'!R329,"")</f>
        <v>0</v>
      </c>
      <c r="R329" s="20">
        <f>IF('Jeunes Plants'!S329&lt;&gt;"",'Jeunes Plants'!S329,"")</f>
        <v>0</v>
      </c>
      <c r="S329" s="236">
        <f>IF('Jeunes Plants'!T329&lt;&gt;"",'Jeunes Plants'!T329,"")</f>
        <v>0</v>
      </c>
      <c r="T329" s="246"/>
      <c r="U329" s="124"/>
      <c r="V329" s="124"/>
      <c r="W329" s="124"/>
    </row>
    <row r="330" spans="1:23" ht="20.100000000000001" customHeight="1" x14ac:dyDescent="0.25">
      <c r="A330" s="125">
        <f>IF('Jeunes Plants'!A330&lt;&gt;"",'Jeunes Plants'!A330,"")</f>
        <v>12340</v>
      </c>
      <c r="B330" s="126" t="str">
        <f>IF('Jeunes Plants'!B330&lt;&gt;"",'Jeunes Plants'!B330,"")</f>
        <v>DAHLIA MYSTIC</v>
      </c>
      <c r="C330" s="126" t="str">
        <f>IF('Jeunes Plants'!C330&lt;&gt;"",'Jeunes Plants'!C330,"")</f>
        <v xml:space="preserve">Enchantment </v>
      </c>
      <c r="D330" s="126" t="str">
        <f>IF('Jeunes Plants'!D330&lt;&gt;"",'Jeunes Plants'!D330,"")</f>
        <v>&gt;s02/2026</v>
      </c>
      <c r="E330" s="127" t="str">
        <f>IF('Jeunes Plants'!E330&lt;&gt;"",'Jeunes Plants'!E330,"")</f>
        <v>B</v>
      </c>
      <c r="F330" s="127" t="str">
        <f>IF('Jeunes Plants'!F330&lt;&gt;"",'Jeunes Plants'!F330,"")</f>
        <v>M 3 cm  X60</v>
      </c>
      <c r="G330" s="128">
        <f>IF('Jeunes Plants'!G330&lt;&gt;"",'Jeunes Plants'!G330,"")</f>
        <v>30</v>
      </c>
      <c r="H330" s="127">
        <f>IF('Jeunes Plants'!H330&lt;&gt;"",'Jeunes Plants'!H330,"")</f>
        <v>6</v>
      </c>
      <c r="I330" s="127" t="str">
        <f>IF('Jeunes Plants'!I330&lt;&gt;"",'Jeunes Plants'!I330,"")</f>
        <v>A</v>
      </c>
      <c r="J330" s="129">
        <f>IF('Jeunes Plants'!J330&lt;&gt;"",'Jeunes Plants'!J330,"")</f>
        <v>0.1</v>
      </c>
      <c r="K330" s="126" t="str">
        <f>IF('Jeunes Plants'!K330&lt;&gt;"",'Jeunes Plants'!K330,"")</f>
        <v>DIV FL</v>
      </c>
      <c r="L330" s="126" t="str">
        <f>IF('Jeunes Plants'!L330&lt;&gt;"",'Jeunes Plants'!L330,"")</f>
        <v>S7</v>
      </c>
      <c r="M330" s="126" t="str">
        <f>IF('Jeunes Plants'!M330&lt;&gt;"",'Jeunes Plants'!M330,"")</f>
        <v/>
      </c>
      <c r="N330" s="126" t="str">
        <f>IF('Jeunes Plants'!N330&lt;&gt;"",'Jeunes Plants'!N330,"")</f>
        <v>M3</v>
      </c>
      <c r="O330" s="126" t="str">
        <f>IF('Jeunes Plants'!O330&lt;&gt;"",'Jeunes Plants'!O330,"")</f>
        <v xml:space="preserve">DAHLIA MYSTIC Enchantment </v>
      </c>
      <c r="P330" s="130">
        <f>IF('Jeunes Plants'!P330&lt;&gt;"",'Jeunes Plants'!P330,"")</f>
        <v>330</v>
      </c>
      <c r="Q330" s="20">
        <f>IF('Jeunes Plants'!R330&lt;&gt;"",'Jeunes Plants'!R330,"")</f>
        <v>0</v>
      </c>
      <c r="R330" s="20">
        <f>IF('Jeunes Plants'!S330&lt;&gt;"",'Jeunes Plants'!S330,"")</f>
        <v>0</v>
      </c>
      <c r="S330" s="236">
        <f>IF('Jeunes Plants'!T330&lt;&gt;"",'Jeunes Plants'!T330,"")</f>
        <v>0</v>
      </c>
      <c r="T330" s="245"/>
      <c r="U330" s="214"/>
      <c r="V330" s="214"/>
      <c r="W330" s="214"/>
    </row>
    <row r="331" spans="1:23" ht="20.100000000000001" customHeight="1" x14ac:dyDescent="0.25">
      <c r="A331" s="23">
        <f>IF('Jeunes Plants'!A331&lt;&gt;"",'Jeunes Plants'!A331,"")</f>
        <v>13572</v>
      </c>
      <c r="B331" s="24" t="str">
        <f>IF('Jeunes Plants'!B331&lt;&gt;"",'Jeunes Plants'!B331,"")</f>
        <v>DAHLIA MYSTIC</v>
      </c>
      <c r="C331" s="24" t="str">
        <f>IF('Jeunes Plants'!C331&lt;&gt;"",'Jeunes Plants'!C331,"")</f>
        <v xml:space="preserve">Fantasy </v>
      </c>
      <c r="D331" s="24" t="str">
        <f>IF('Jeunes Plants'!D331&lt;&gt;"",'Jeunes Plants'!D331,"")</f>
        <v>&gt;s02/2026</v>
      </c>
      <c r="E331" s="66" t="str">
        <f>IF('Jeunes Plants'!E331&lt;&gt;"",'Jeunes Plants'!E331,"")</f>
        <v>B</v>
      </c>
      <c r="F331" s="66" t="str">
        <f>IF('Jeunes Plants'!F331&lt;&gt;"",'Jeunes Plants'!F331,"")</f>
        <v>M 3 cm  X60</v>
      </c>
      <c r="G331" s="64">
        <f>IF('Jeunes Plants'!G331&lt;&gt;"",'Jeunes Plants'!G331,"")</f>
        <v>30</v>
      </c>
      <c r="H331" s="66">
        <f>IF('Jeunes Plants'!H331&lt;&gt;"",'Jeunes Plants'!H331,"")</f>
        <v>6</v>
      </c>
      <c r="I331" s="66" t="str">
        <f>IF('Jeunes Plants'!I331&lt;&gt;"",'Jeunes Plants'!I331,"")</f>
        <v>A</v>
      </c>
      <c r="J331" s="72">
        <f>IF('Jeunes Plants'!J331&lt;&gt;"",'Jeunes Plants'!J331,"")</f>
        <v>0.1</v>
      </c>
      <c r="K331" s="24" t="str">
        <f>IF('Jeunes Plants'!K331&lt;&gt;"",'Jeunes Plants'!K331,"")</f>
        <v>DIV FL</v>
      </c>
      <c r="L331" s="24" t="str">
        <f>IF('Jeunes Plants'!L331&lt;&gt;"",'Jeunes Plants'!L331,"")</f>
        <v>S7</v>
      </c>
      <c r="M331" s="24" t="str">
        <f>IF('Jeunes Plants'!M331&lt;&gt;"",'Jeunes Plants'!M331,"")</f>
        <v/>
      </c>
      <c r="N331" s="24" t="str">
        <f>IF('Jeunes Plants'!N331&lt;&gt;"",'Jeunes Plants'!N331,"")</f>
        <v>M3</v>
      </c>
      <c r="O331" s="24" t="str">
        <f>IF('Jeunes Plants'!O331&lt;&gt;"",'Jeunes Plants'!O331,"")</f>
        <v xml:space="preserve">DAHLIA MYSTIC Fantasy </v>
      </c>
      <c r="P331" s="54">
        <f>IF('Jeunes Plants'!P331&lt;&gt;"",'Jeunes Plants'!P331,"")</f>
        <v>331</v>
      </c>
      <c r="Q331" s="20">
        <f>IF('Jeunes Plants'!R331&lt;&gt;"",'Jeunes Plants'!R331,"")</f>
        <v>0</v>
      </c>
      <c r="R331" s="20">
        <f>IF('Jeunes Plants'!S331&lt;&gt;"",'Jeunes Plants'!S331,"")</f>
        <v>0</v>
      </c>
      <c r="S331" s="236">
        <f>IF('Jeunes Plants'!T331&lt;&gt;"",'Jeunes Plants'!T331,"")</f>
        <v>0</v>
      </c>
      <c r="T331" s="246"/>
      <c r="U331" s="124"/>
      <c r="V331" s="124"/>
      <c r="W331" s="124"/>
    </row>
    <row r="332" spans="1:23" ht="20.100000000000001" customHeight="1" x14ac:dyDescent="0.25">
      <c r="A332" s="125">
        <f>IF('Jeunes Plants'!A332&lt;&gt;"",'Jeunes Plants'!A332,"")</f>
        <v>12341</v>
      </c>
      <c r="B332" s="126" t="str">
        <f>IF('Jeunes Plants'!B332&lt;&gt;"",'Jeunes Plants'!B332,"")</f>
        <v>DAHLIA MYSTIC</v>
      </c>
      <c r="C332" s="126" t="str">
        <f>IF('Jeunes Plants'!C332&lt;&gt;"",'Jeunes Plants'!C332,"")</f>
        <v xml:space="preserve">Illusion </v>
      </c>
      <c r="D332" s="126" t="str">
        <f>IF('Jeunes Plants'!D332&lt;&gt;"",'Jeunes Plants'!D332,"")</f>
        <v>&gt;s02/2026</v>
      </c>
      <c r="E332" s="127" t="str">
        <f>IF('Jeunes Plants'!E332&lt;&gt;"",'Jeunes Plants'!E332,"")</f>
        <v>B</v>
      </c>
      <c r="F332" s="127" t="str">
        <f>IF('Jeunes Plants'!F332&lt;&gt;"",'Jeunes Plants'!F332,"")</f>
        <v>M 3 cm  X60</v>
      </c>
      <c r="G332" s="128">
        <f>IF('Jeunes Plants'!G332&lt;&gt;"",'Jeunes Plants'!G332,"")</f>
        <v>30</v>
      </c>
      <c r="H332" s="127">
        <f>IF('Jeunes Plants'!H332&lt;&gt;"",'Jeunes Plants'!H332,"")</f>
        <v>6</v>
      </c>
      <c r="I332" s="127" t="str">
        <f>IF('Jeunes Plants'!I332&lt;&gt;"",'Jeunes Plants'!I332,"")</f>
        <v>A</v>
      </c>
      <c r="J332" s="129">
        <f>IF('Jeunes Plants'!J332&lt;&gt;"",'Jeunes Plants'!J332,"")</f>
        <v>0.1</v>
      </c>
      <c r="K332" s="126" t="str">
        <f>IF('Jeunes Plants'!K332&lt;&gt;"",'Jeunes Plants'!K332,"")</f>
        <v>DIV FL</v>
      </c>
      <c r="L332" s="126" t="str">
        <f>IF('Jeunes Plants'!L332&lt;&gt;"",'Jeunes Plants'!L332,"")</f>
        <v>S7</v>
      </c>
      <c r="M332" s="126" t="str">
        <f>IF('Jeunes Plants'!M332&lt;&gt;"",'Jeunes Plants'!M332,"")</f>
        <v/>
      </c>
      <c r="N332" s="126" t="str">
        <f>IF('Jeunes Plants'!N332&lt;&gt;"",'Jeunes Plants'!N332,"")</f>
        <v>M3</v>
      </c>
      <c r="O332" s="126" t="str">
        <f>IF('Jeunes Plants'!O332&lt;&gt;"",'Jeunes Plants'!O332,"")</f>
        <v xml:space="preserve">DAHLIA MYSTIC Illusion </v>
      </c>
      <c r="P332" s="130">
        <f>IF('Jeunes Plants'!P332&lt;&gt;"",'Jeunes Plants'!P332,"")</f>
        <v>332</v>
      </c>
      <c r="Q332" s="20">
        <f>IF('Jeunes Plants'!R332&lt;&gt;"",'Jeunes Plants'!R332,"")</f>
        <v>0</v>
      </c>
      <c r="R332" s="20">
        <f>IF('Jeunes Plants'!S332&lt;&gt;"",'Jeunes Plants'!S332,"")</f>
        <v>0</v>
      </c>
      <c r="S332" s="236">
        <f>IF('Jeunes Plants'!T332&lt;&gt;"",'Jeunes Plants'!T332,"")</f>
        <v>0</v>
      </c>
      <c r="T332" s="245"/>
      <c r="U332" s="214"/>
      <c r="V332" s="214"/>
      <c r="W332" s="214"/>
    </row>
    <row r="333" spans="1:23" ht="20.100000000000001" customHeight="1" x14ac:dyDescent="0.25">
      <c r="A333" s="23">
        <f>IF('Jeunes Plants'!A333&lt;&gt;"",'Jeunes Plants'!A333,"")</f>
        <v>25159</v>
      </c>
      <c r="B333" s="24" t="str">
        <f>IF('Jeunes Plants'!B333&lt;&gt;"",'Jeunes Plants'!B333,"")</f>
        <v>DAHLIA MYSTIC</v>
      </c>
      <c r="C333" s="24" t="str">
        <f>IF('Jeunes Plants'!C333&lt;&gt;"",'Jeunes Plants'!C333,"")</f>
        <v>Wizard</v>
      </c>
      <c r="D333" s="24" t="str">
        <f>IF('Jeunes Plants'!D333&lt;&gt;"",'Jeunes Plants'!D333,"")</f>
        <v>&gt;s02/2026</v>
      </c>
      <c r="E333" s="66" t="str">
        <f>IF('Jeunes Plants'!E333&lt;&gt;"",'Jeunes Plants'!E333,"")</f>
        <v>B</v>
      </c>
      <c r="F333" s="66" t="str">
        <f>IF('Jeunes Plants'!F333&lt;&gt;"",'Jeunes Plants'!F333,"")</f>
        <v>M 3 cm  X60</v>
      </c>
      <c r="G333" s="64">
        <f>IF('Jeunes Plants'!G333&lt;&gt;"",'Jeunes Plants'!G333,"")</f>
        <v>30</v>
      </c>
      <c r="H333" s="66">
        <f>IF('Jeunes Plants'!H333&lt;&gt;"",'Jeunes Plants'!H333,"")</f>
        <v>6</v>
      </c>
      <c r="I333" s="66" t="str">
        <f>IF('Jeunes Plants'!I333&lt;&gt;"",'Jeunes Plants'!I333,"")</f>
        <v>A</v>
      </c>
      <c r="J333" s="72">
        <f>IF('Jeunes Plants'!J333&lt;&gt;"",'Jeunes Plants'!J333,"")</f>
        <v>0.1</v>
      </c>
      <c r="K333" s="24" t="str">
        <f>IF('Jeunes Plants'!K333&lt;&gt;"",'Jeunes Plants'!K333,"")</f>
        <v>DIV FL</v>
      </c>
      <c r="L333" s="24" t="str">
        <f>IF('Jeunes Plants'!L333&lt;&gt;"",'Jeunes Plants'!L333,"")</f>
        <v>S7</v>
      </c>
      <c r="M333" s="24" t="str">
        <f>IF('Jeunes Plants'!M333&lt;&gt;"",'Jeunes Plants'!M333,"")</f>
        <v/>
      </c>
      <c r="N333" s="24" t="str">
        <f>IF('Jeunes Plants'!N333&lt;&gt;"",'Jeunes Plants'!N333,"")</f>
        <v>M3</v>
      </c>
      <c r="O333" s="24" t="str">
        <f>IF('Jeunes Plants'!O333&lt;&gt;"",'Jeunes Plants'!O333,"")</f>
        <v>DAHLIA MYSTIC Wizard</v>
      </c>
      <c r="P333" s="54">
        <f>IF('Jeunes Plants'!P333&lt;&gt;"",'Jeunes Plants'!P333,"")</f>
        <v>333</v>
      </c>
      <c r="Q333" s="20">
        <f>IF('Jeunes Plants'!R333&lt;&gt;"",'Jeunes Plants'!R333,"")</f>
        <v>0</v>
      </c>
      <c r="R333" s="20">
        <f>IF('Jeunes Plants'!S333&lt;&gt;"",'Jeunes Plants'!S333,"")</f>
        <v>0</v>
      </c>
      <c r="S333" s="236">
        <f>IF('Jeunes Plants'!T333&lt;&gt;"",'Jeunes Plants'!T333,"")</f>
        <v>0</v>
      </c>
      <c r="T333" s="246"/>
      <c r="U333" s="124"/>
      <c r="V333" s="124"/>
      <c r="W333" s="124"/>
    </row>
    <row r="334" spans="1:23" ht="20.100000000000001" customHeight="1" x14ac:dyDescent="0.25">
      <c r="A334" s="125">
        <f>IF('Jeunes Plants'!A334&lt;&gt;"",'Jeunes Plants'!A334,"")</f>
        <v>12342</v>
      </c>
      <c r="B334" s="126" t="str">
        <f>IF('Jeunes Plants'!B334&lt;&gt;"",'Jeunes Plants'!B334,"")</f>
        <v>DAHLIA MYSTIC</v>
      </c>
      <c r="C334" s="126" t="str">
        <f>IF('Jeunes Plants'!C334&lt;&gt;"",'Jeunes Plants'!C334,"")</f>
        <v>Variés</v>
      </c>
      <c r="D334" s="126" t="str">
        <f>IF('Jeunes Plants'!D334&lt;&gt;"",'Jeunes Plants'!D334,"")</f>
        <v>&gt;s05/2026</v>
      </c>
      <c r="E334" s="127" t="str">
        <f>IF('Jeunes Plants'!E334&lt;&gt;"",'Jeunes Plants'!E334,"")</f>
        <v>B</v>
      </c>
      <c r="F334" s="127" t="str">
        <f>IF('Jeunes Plants'!F334&lt;&gt;"",'Jeunes Plants'!F334,"")</f>
        <v>M 3 cm  X60</v>
      </c>
      <c r="G334" s="128">
        <f>IF('Jeunes Plants'!G334&lt;&gt;"",'Jeunes Plants'!G334,"")</f>
        <v>30</v>
      </c>
      <c r="H334" s="127">
        <f>IF('Jeunes Plants'!H334&lt;&gt;"",'Jeunes Plants'!H334,"")</f>
        <v>6</v>
      </c>
      <c r="I334" s="127" t="str">
        <f>IF('Jeunes Plants'!I334&lt;&gt;"",'Jeunes Plants'!I334,"")</f>
        <v>A</v>
      </c>
      <c r="J334" s="129">
        <f>IF('Jeunes Plants'!J334&lt;&gt;"",'Jeunes Plants'!J334,"")</f>
        <v>0.1</v>
      </c>
      <c r="K334" s="126" t="str">
        <f>IF('Jeunes Plants'!K334&lt;&gt;"",'Jeunes Plants'!K334,"")</f>
        <v>DIV FL</v>
      </c>
      <c r="L334" s="126" t="str">
        <f>IF('Jeunes Plants'!L334&lt;&gt;"",'Jeunes Plants'!L334,"")</f>
        <v>S7</v>
      </c>
      <c r="M334" s="126" t="str">
        <f>IF('Jeunes Plants'!M334&lt;&gt;"",'Jeunes Plants'!M334,"")</f>
        <v/>
      </c>
      <c r="N334" s="126" t="str">
        <f>IF('Jeunes Plants'!N334&lt;&gt;"",'Jeunes Plants'!N334,"")</f>
        <v>M3</v>
      </c>
      <c r="O334" s="126" t="str">
        <f>IF('Jeunes Plants'!O334&lt;&gt;"",'Jeunes Plants'!O334,"")</f>
        <v>DAHLIA MYSTIC Variés</v>
      </c>
      <c r="P334" s="130">
        <f>IF('Jeunes Plants'!P334&lt;&gt;"",'Jeunes Plants'!P334,"")</f>
        <v>334</v>
      </c>
      <c r="Q334" s="20">
        <f>IF('Jeunes Plants'!R334&lt;&gt;"",'Jeunes Plants'!R334,"")</f>
        <v>0</v>
      </c>
      <c r="R334" s="20">
        <f>IF('Jeunes Plants'!S334&lt;&gt;"",'Jeunes Plants'!S334,"")</f>
        <v>0</v>
      </c>
      <c r="S334" s="236">
        <f>IF('Jeunes Plants'!T334&lt;&gt;"",'Jeunes Plants'!T334,"")</f>
        <v>0</v>
      </c>
      <c r="T334" s="245"/>
      <c r="U334" s="214"/>
      <c r="V334" s="214"/>
      <c r="W334" s="214"/>
    </row>
    <row r="335" spans="1:23" ht="20.100000000000001" customHeight="1" x14ac:dyDescent="0.25">
      <c r="A335" s="146" t="str">
        <f>IF('Jeunes Plants'!A335&lt;&gt;"",'Jeunes Plants'!A335,"")</f>
        <v/>
      </c>
      <c r="B335" s="145" t="str">
        <f>IF('Jeunes Plants'!B335&lt;&gt;"",'Jeunes Plants'!B335,"")</f>
        <v>DELOSPERMA (Ficoïde classique)</v>
      </c>
      <c r="C335" s="147" t="str">
        <f>IF('Jeunes Plants'!C335&lt;&gt;"",'Jeunes Plants'!C335,"")</f>
        <v/>
      </c>
      <c r="D335" s="147" t="str">
        <f>IF('Jeunes Plants'!D335&lt;&gt;"",'Jeunes Plants'!D335,"")</f>
        <v/>
      </c>
      <c r="E335" s="148" t="str">
        <f>IF('Jeunes Plants'!E335&lt;&gt;"",'Jeunes Plants'!E335,"")</f>
        <v/>
      </c>
      <c r="F335" s="148" t="str">
        <f>IF('Jeunes Plants'!F335&lt;&gt;"",'Jeunes Plants'!F335,"")</f>
        <v/>
      </c>
      <c r="G335" s="148" t="str">
        <f>IF('Jeunes Plants'!G335&lt;&gt;"",'Jeunes Plants'!G335,"")</f>
        <v/>
      </c>
      <c r="H335" s="148" t="str">
        <f>IF('Jeunes Plants'!H335&lt;&gt;"",'Jeunes Plants'!H335,"")</f>
        <v/>
      </c>
      <c r="I335" s="148" t="str">
        <f>IF('Jeunes Plants'!I335&lt;&gt;"",'Jeunes Plants'!I335,"")</f>
        <v/>
      </c>
      <c r="J335" s="149" t="str">
        <f>IF('Jeunes Plants'!J335&lt;&gt;"",'Jeunes Plants'!J335,"")</f>
        <v/>
      </c>
      <c r="K335" s="147" t="str">
        <f>IF('Jeunes Plants'!K335&lt;&gt;"",'Jeunes Plants'!K335,"")</f>
        <v/>
      </c>
      <c r="L335" s="147" t="str">
        <f>IF('Jeunes Plants'!L335&lt;&gt;"",'Jeunes Plants'!L335,"")</f>
        <v>E</v>
      </c>
      <c r="M335" s="147" t="str">
        <f>IF('Jeunes Plants'!M335&lt;&gt;"",'Jeunes Plants'!M335,"")</f>
        <v/>
      </c>
      <c r="N335" s="147" t="str">
        <f>IF('Jeunes Plants'!N335&lt;&gt;"",'Jeunes Plants'!N335,"")</f>
        <v/>
      </c>
      <c r="O335" s="147" t="str">
        <f>IF('Jeunes Plants'!O335&lt;&gt;"",'Jeunes Plants'!O335,"")</f>
        <v xml:space="preserve">DELOSPERMA (Ficoïde classique) </v>
      </c>
      <c r="P335" s="150">
        <f>IF('Jeunes Plants'!P335&lt;&gt;"",'Jeunes Plants'!P335,"")</f>
        <v>335</v>
      </c>
      <c r="Q335" s="20" t="str">
        <f>IF('Jeunes Plants'!R335&lt;&gt;"",'Jeunes Plants'!R335,"")</f>
        <v/>
      </c>
      <c r="R335" s="20" t="str">
        <f>IF('Jeunes Plants'!S335&lt;&gt;"",'Jeunes Plants'!S335,"")</f>
        <v/>
      </c>
      <c r="S335" s="236" t="str">
        <f>IF('Jeunes Plants'!T335&lt;&gt;"",'Jeunes Plants'!T335,"")</f>
        <v/>
      </c>
      <c r="T335" s="247"/>
      <c r="U335" s="161"/>
      <c r="V335" s="161"/>
      <c r="W335" s="161"/>
    </row>
    <row r="336" spans="1:23" ht="20.100000000000001" customHeight="1" x14ac:dyDescent="0.25">
      <c r="A336" s="23">
        <f>IF('Jeunes Plants'!A336&lt;&gt;"",'Jeunes Plants'!A336,"")</f>
        <v>2364</v>
      </c>
      <c r="B336" s="24" t="str">
        <f>IF('Jeunes Plants'!B336&lt;&gt;"",'Jeunes Plants'!B336,"")</f>
        <v>FICOIDE</v>
      </c>
      <c r="C336" s="24" t="str">
        <f>IF('Jeunes Plants'!C336&lt;&gt;"",'Jeunes Plants'!C336,"")</f>
        <v>Jaune</v>
      </c>
      <c r="D336" s="24" t="str">
        <f>IF('Jeunes Plants'!D336&lt;&gt;"",'Jeunes Plants'!D336,"")</f>
        <v/>
      </c>
      <c r="E336" s="66" t="str">
        <f>IF('Jeunes Plants'!E336&lt;&gt;"",'Jeunes Plants'!E336,"")</f>
        <v>B</v>
      </c>
      <c r="F336" s="66" t="str">
        <f>IF('Jeunes Plants'!F336&lt;&gt;"",'Jeunes Plants'!F336,"")</f>
        <v>M 3 cm  X60</v>
      </c>
      <c r="G336" s="64">
        <f>IF('Jeunes Plants'!G336&lt;&gt;"",'Jeunes Plants'!G336,"")</f>
        <v>30</v>
      </c>
      <c r="H336" s="66">
        <f>IF('Jeunes Plants'!H336&lt;&gt;"",'Jeunes Plants'!H336,"")</f>
        <v>6</v>
      </c>
      <c r="I336" s="66" t="str">
        <f>IF('Jeunes Plants'!I336&lt;&gt;"",'Jeunes Plants'!I336,"")</f>
        <v>B</v>
      </c>
      <c r="J336" s="72" t="str">
        <f>IF('Jeunes Plants'!J336&lt;&gt;"",'Jeunes Plants'!J336,"")</f>
        <v/>
      </c>
      <c r="K336" s="24" t="str">
        <f>IF('Jeunes Plants'!K336&lt;&gt;"",'Jeunes Plants'!K336,"")</f>
        <v>DIV FL</v>
      </c>
      <c r="L336" s="24" t="str">
        <f>IF('Jeunes Plants'!L336&lt;&gt;"",'Jeunes Plants'!L336,"")</f>
        <v>S1</v>
      </c>
      <c r="M336" s="24" t="str">
        <f>IF('Jeunes Plants'!M336&lt;&gt;"",'Jeunes Plants'!M336,"")</f>
        <v/>
      </c>
      <c r="N336" s="24" t="str">
        <f>IF('Jeunes Plants'!N336&lt;&gt;"",'Jeunes Plants'!N336,"")</f>
        <v>M3</v>
      </c>
      <c r="O336" s="24" t="str">
        <f>IF('Jeunes Plants'!O336&lt;&gt;"",'Jeunes Plants'!O336,"")</f>
        <v>FICOIDE Jaune</v>
      </c>
      <c r="P336" s="54">
        <f>IF('Jeunes Plants'!P336&lt;&gt;"",'Jeunes Plants'!P336,"")</f>
        <v>336</v>
      </c>
      <c r="Q336" s="20">
        <f>IF('Jeunes Plants'!R336&lt;&gt;"",'Jeunes Plants'!R336,"")</f>
        <v>0</v>
      </c>
      <c r="R336" s="20">
        <f>IF('Jeunes Plants'!S336&lt;&gt;"",'Jeunes Plants'!S336,"")</f>
        <v>0</v>
      </c>
      <c r="S336" s="236">
        <f>IF('Jeunes Plants'!T336&lt;&gt;"",'Jeunes Plants'!T336,"")</f>
        <v>0</v>
      </c>
      <c r="T336" s="241"/>
      <c r="U336" s="44"/>
      <c r="V336" s="44"/>
      <c r="W336" s="44"/>
    </row>
    <row r="337" spans="1:23" ht="20.100000000000001" customHeight="1" x14ac:dyDescent="0.25">
      <c r="A337" s="125">
        <f>IF('Jeunes Plants'!A337&lt;&gt;"",'Jeunes Plants'!A337,"")</f>
        <v>2365</v>
      </c>
      <c r="B337" s="126" t="str">
        <f>IF('Jeunes Plants'!B337&lt;&gt;"",'Jeunes Plants'!B337,"")</f>
        <v>FICOIDE</v>
      </c>
      <c r="C337" s="126" t="str">
        <f>IF('Jeunes Plants'!C337&lt;&gt;"",'Jeunes Plants'!C337,"")</f>
        <v>Orange</v>
      </c>
      <c r="D337" s="126" t="str">
        <f>IF('Jeunes Plants'!D337&lt;&gt;"",'Jeunes Plants'!D337,"")</f>
        <v/>
      </c>
      <c r="E337" s="127" t="str">
        <f>IF('Jeunes Plants'!E337&lt;&gt;"",'Jeunes Plants'!E337,"")</f>
        <v>B</v>
      </c>
      <c r="F337" s="127" t="str">
        <f>IF('Jeunes Plants'!F337&lt;&gt;"",'Jeunes Plants'!F337,"")</f>
        <v>M 3 cm  X60</v>
      </c>
      <c r="G337" s="128">
        <f>IF('Jeunes Plants'!G337&lt;&gt;"",'Jeunes Plants'!G337,"")</f>
        <v>30</v>
      </c>
      <c r="H337" s="127">
        <f>IF('Jeunes Plants'!H337&lt;&gt;"",'Jeunes Plants'!H337,"")</f>
        <v>6</v>
      </c>
      <c r="I337" s="127" t="str">
        <f>IF('Jeunes Plants'!I337&lt;&gt;"",'Jeunes Plants'!I337,"")</f>
        <v>B</v>
      </c>
      <c r="J337" s="129" t="str">
        <f>IF('Jeunes Plants'!J337&lt;&gt;"",'Jeunes Plants'!J337,"")</f>
        <v/>
      </c>
      <c r="K337" s="126" t="str">
        <f>IF('Jeunes Plants'!K337&lt;&gt;"",'Jeunes Plants'!K337,"")</f>
        <v>DIV FL</v>
      </c>
      <c r="L337" s="126" t="str">
        <f>IF('Jeunes Plants'!L337&lt;&gt;"",'Jeunes Plants'!L337,"")</f>
        <v>S1</v>
      </c>
      <c r="M337" s="126" t="str">
        <f>IF('Jeunes Plants'!M337&lt;&gt;"",'Jeunes Plants'!M337,"")</f>
        <v/>
      </c>
      <c r="N337" s="126" t="str">
        <f>IF('Jeunes Plants'!N337&lt;&gt;"",'Jeunes Plants'!N337,"")</f>
        <v>M3</v>
      </c>
      <c r="O337" s="126" t="str">
        <f>IF('Jeunes Plants'!O337&lt;&gt;"",'Jeunes Plants'!O337,"")</f>
        <v>FICOIDE Orange</v>
      </c>
      <c r="P337" s="130">
        <f>IF('Jeunes Plants'!P337&lt;&gt;"",'Jeunes Plants'!P337,"")</f>
        <v>337</v>
      </c>
      <c r="Q337" s="20">
        <f>IF('Jeunes Plants'!R337&lt;&gt;"",'Jeunes Plants'!R337,"")</f>
        <v>0</v>
      </c>
      <c r="R337" s="20">
        <f>IF('Jeunes Plants'!S337&lt;&gt;"",'Jeunes Plants'!S337,"")</f>
        <v>0</v>
      </c>
      <c r="S337" s="236">
        <f>IF('Jeunes Plants'!T337&lt;&gt;"",'Jeunes Plants'!T337,"")</f>
        <v>0</v>
      </c>
      <c r="T337" s="242"/>
      <c r="U337" s="158"/>
      <c r="V337" s="158"/>
      <c r="W337" s="158"/>
    </row>
    <row r="338" spans="1:23" ht="20.100000000000001" customHeight="1" x14ac:dyDescent="0.25">
      <c r="A338" s="23">
        <f>IF('Jeunes Plants'!A338&lt;&gt;"",'Jeunes Plants'!A338,"")</f>
        <v>2366</v>
      </c>
      <c r="B338" s="24" t="str">
        <f>IF('Jeunes Plants'!B338&lt;&gt;"",'Jeunes Plants'!B338,"")</f>
        <v>FICOIDE</v>
      </c>
      <c r="C338" s="24" t="str">
        <f>IF('Jeunes Plants'!C338&lt;&gt;"",'Jeunes Plants'!C338,"")</f>
        <v>Rose</v>
      </c>
      <c r="D338" s="24" t="str">
        <f>IF('Jeunes Plants'!D338&lt;&gt;"",'Jeunes Plants'!D338,"")</f>
        <v/>
      </c>
      <c r="E338" s="66" t="str">
        <f>IF('Jeunes Plants'!E338&lt;&gt;"",'Jeunes Plants'!E338,"")</f>
        <v>B</v>
      </c>
      <c r="F338" s="66" t="str">
        <f>IF('Jeunes Plants'!F338&lt;&gt;"",'Jeunes Plants'!F338,"")</f>
        <v>M 3 cm  X60</v>
      </c>
      <c r="G338" s="64">
        <f>IF('Jeunes Plants'!G338&lt;&gt;"",'Jeunes Plants'!G338,"")</f>
        <v>30</v>
      </c>
      <c r="H338" s="66">
        <f>IF('Jeunes Plants'!H338&lt;&gt;"",'Jeunes Plants'!H338,"")</f>
        <v>6</v>
      </c>
      <c r="I338" s="66" t="str">
        <f>IF('Jeunes Plants'!I338&lt;&gt;"",'Jeunes Plants'!I338,"")</f>
        <v>B</v>
      </c>
      <c r="J338" s="72" t="str">
        <f>IF('Jeunes Plants'!J338&lt;&gt;"",'Jeunes Plants'!J338,"")</f>
        <v/>
      </c>
      <c r="K338" s="24" t="str">
        <f>IF('Jeunes Plants'!K338&lt;&gt;"",'Jeunes Plants'!K338,"")</f>
        <v>DIV FL</v>
      </c>
      <c r="L338" s="24" t="str">
        <f>IF('Jeunes Plants'!L338&lt;&gt;"",'Jeunes Plants'!L338,"")</f>
        <v>S1</v>
      </c>
      <c r="M338" s="24" t="str">
        <f>IF('Jeunes Plants'!M338&lt;&gt;"",'Jeunes Plants'!M338,"")</f>
        <v/>
      </c>
      <c r="N338" s="24" t="str">
        <f>IF('Jeunes Plants'!N338&lt;&gt;"",'Jeunes Plants'!N338,"")</f>
        <v>M3</v>
      </c>
      <c r="O338" s="24" t="str">
        <f>IF('Jeunes Plants'!O338&lt;&gt;"",'Jeunes Plants'!O338,"")</f>
        <v>FICOIDE Rose</v>
      </c>
      <c r="P338" s="54">
        <f>IF('Jeunes Plants'!P338&lt;&gt;"",'Jeunes Plants'!P338,"")</f>
        <v>338</v>
      </c>
      <c r="Q338" s="20">
        <f>IF('Jeunes Plants'!R338&lt;&gt;"",'Jeunes Plants'!R338,"")</f>
        <v>0</v>
      </c>
      <c r="R338" s="20">
        <f>IF('Jeunes Plants'!S338&lt;&gt;"",'Jeunes Plants'!S338,"")</f>
        <v>0</v>
      </c>
      <c r="S338" s="236">
        <f>IF('Jeunes Plants'!T338&lt;&gt;"",'Jeunes Plants'!T338,"")</f>
        <v>0</v>
      </c>
      <c r="T338" s="241"/>
      <c r="U338" s="44"/>
      <c r="V338" s="44"/>
      <c r="W338" s="44"/>
    </row>
    <row r="339" spans="1:23" ht="20.100000000000001" customHeight="1" x14ac:dyDescent="0.25">
      <c r="A339" s="125">
        <f>IF('Jeunes Plants'!A339&lt;&gt;"",'Jeunes Plants'!A339,"")</f>
        <v>442</v>
      </c>
      <c r="B339" s="126" t="str">
        <f>IF('Jeunes Plants'!B339&lt;&gt;"",'Jeunes Plants'!B339,"")</f>
        <v>FICOIDE</v>
      </c>
      <c r="C339" s="126" t="str">
        <f>IF('Jeunes Plants'!C339&lt;&gt;"",'Jeunes Plants'!C339,"")</f>
        <v>Violet Vivace</v>
      </c>
      <c r="D339" s="126" t="str">
        <f>IF('Jeunes Plants'!D339&lt;&gt;"",'Jeunes Plants'!D339,"")</f>
        <v/>
      </c>
      <c r="E339" s="127" t="str">
        <f>IF('Jeunes Plants'!E339&lt;&gt;"",'Jeunes Plants'!E339,"")</f>
        <v>B</v>
      </c>
      <c r="F339" s="127" t="str">
        <f>IF('Jeunes Plants'!F339&lt;&gt;"",'Jeunes Plants'!F339,"")</f>
        <v>M 3 cm  X60</v>
      </c>
      <c r="G339" s="128">
        <f>IF('Jeunes Plants'!G339&lt;&gt;"",'Jeunes Plants'!G339,"")</f>
        <v>30</v>
      </c>
      <c r="H339" s="127">
        <f>IF('Jeunes Plants'!H339&lt;&gt;"",'Jeunes Plants'!H339,"")</f>
        <v>5</v>
      </c>
      <c r="I339" s="127" t="str">
        <f>IF('Jeunes Plants'!I339&lt;&gt;"",'Jeunes Plants'!I339,"")</f>
        <v>B</v>
      </c>
      <c r="J339" s="129" t="str">
        <f>IF('Jeunes Plants'!J339&lt;&gt;"",'Jeunes Plants'!J339,"")</f>
        <v/>
      </c>
      <c r="K339" s="126" t="str">
        <f>IF('Jeunes Plants'!K339&lt;&gt;"",'Jeunes Plants'!K339,"")</f>
        <v>DIV FL</v>
      </c>
      <c r="L339" s="126" t="str">
        <f>IF('Jeunes Plants'!L339&lt;&gt;"",'Jeunes Plants'!L339,"")</f>
        <v>S10</v>
      </c>
      <c r="M339" s="126" t="str">
        <f>IF('Jeunes Plants'!M339&lt;&gt;"",'Jeunes Plants'!M339,"")</f>
        <v/>
      </c>
      <c r="N339" s="126" t="str">
        <f>IF('Jeunes Plants'!N339&lt;&gt;"",'Jeunes Plants'!N339,"")</f>
        <v>M3</v>
      </c>
      <c r="O339" s="126" t="str">
        <f>IF('Jeunes Plants'!O339&lt;&gt;"",'Jeunes Plants'!O339,"")</f>
        <v>FICOIDE Violet Vivace</v>
      </c>
      <c r="P339" s="130">
        <f>IF('Jeunes Plants'!P339&lt;&gt;"",'Jeunes Plants'!P339,"")</f>
        <v>339</v>
      </c>
      <c r="Q339" s="20">
        <f>IF('Jeunes Plants'!R339&lt;&gt;"",'Jeunes Plants'!R339,"")</f>
        <v>0</v>
      </c>
      <c r="R339" s="20">
        <f>IF('Jeunes Plants'!S339&lt;&gt;"",'Jeunes Plants'!S339,"")</f>
        <v>0</v>
      </c>
      <c r="S339" s="236">
        <f>IF('Jeunes Plants'!T339&lt;&gt;"",'Jeunes Plants'!T339,"")</f>
        <v>0</v>
      </c>
      <c r="T339" s="242"/>
      <c r="U339" s="158"/>
      <c r="V339" s="158"/>
      <c r="W339" s="158"/>
    </row>
    <row r="340" spans="1:23" ht="20.100000000000001" customHeight="1" x14ac:dyDescent="0.25">
      <c r="A340" s="146" t="str">
        <f>IF('Jeunes Plants'!A340&lt;&gt;"",'Jeunes Plants'!A340,"")</f>
        <v/>
      </c>
      <c r="B340" s="145" t="str">
        <f>IF('Jeunes Plants'!B340&lt;&gt;"",'Jeunes Plants'!B340,"")</f>
        <v>DELOSPERMA</v>
      </c>
      <c r="C340" s="147" t="str">
        <f>IF('Jeunes Plants'!C340&lt;&gt;"",'Jeunes Plants'!C340,"")</f>
        <v/>
      </c>
      <c r="D340" s="147" t="str">
        <f>IF('Jeunes Plants'!D340&lt;&gt;"",'Jeunes Plants'!D340,"")</f>
        <v/>
      </c>
      <c r="E340" s="148" t="str">
        <f>IF('Jeunes Plants'!E340&lt;&gt;"",'Jeunes Plants'!E340,"")</f>
        <v/>
      </c>
      <c r="F340" s="148" t="str">
        <f>IF('Jeunes Plants'!F340&lt;&gt;"",'Jeunes Plants'!F340,"")</f>
        <v/>
      </c>
      <c r="G340" s="148" t="str">
        <f>IF('Jeunes Plants'!G340&lt;&gt;"",'Jeunes Plants'!G340,"")</f>
        <v/>
      </c>
      <c r="H340" s="148" t="str">
        <f>IF('Jeunes Plants'!H340&lt;&gt;"",'Jeunes Plants'!H340,"")</f>
        <v/>
      </c>
      <c r="I340" s="148" t="str">
        <f>IF('Jeunes Plants'!I340&lt;&gt;"",'Jeunes Plants'!I340,"")</f>
        <v/>
      </c>
      <c r="J340" s="149" t="str">
        <f>IF('Jeunes Plants'!J340&lt;&gt;"",'Jeunes Plants'!J340,"")</f>
        <v/>
      </c>
      <c r="K340" s="147" t="str">
        <f>IF('Jeunes Plants'!K340&lt;&gt;"",'Jeunes Plants'!K340,"")</f>
        <v/>
      </c>
      <c r="L340" s="147" t="str">
        <f>IF('Jeunes Plants'!L340&lt;&gt;"",'Jeunes Plants'!L340,"")</f>
        <v>E</v>
      </c>
      <c r="M340" s="147" t="str">
        <f>IF('Jeunes Plants'!M340&lt;&gt;"",'Jeunes Plants'!M340,"")</f>
        <v/>
      </c>
      <c r="N340" s="147" t="str">
        <f>IF('Jeunes Plants'!N340&lt;&gt;"",'Jeunes Plants'!N340,"")</f>
        <v/>
      </c>
      <c r="O340" s="147" t="str">
        <f>IF('Jeunes Plants'!O340&lt;&gt;"",'Jeunes Plants'!O340,"")</f>
        <v xml:space="preserve">DELOSPERMA </v>
      </c>
      <c r="P340" s="150">
        <f>IF('Jeunes Plants'!P340&lt;&gt;"",'Jeunes Plants'!P340,"")</f>
        <v>340</v>
      </c>
      <c r="Q340" s="20" t="str">
        <f>IF('Jeunes Plants'!R340&lt;&gt;"",'Jeunes Plants'!R340,"")</f>
        <v/>
      </c>
      <c r="R340" s="20" t="str">
        <f>IF('Jeunes Plants'!S340&lt;&gt;"",'Jeunes Plants'!S340,"")</f>
        <v/>
      </c>
      <c r="S340" s="236" t="str">
        <f>IF('Jeunes Plants'!T340&lt;&gt;"",'Jeunes Plants'!T340,"")</f>
        <v/>
      </c>
      <c r="T340" s="247"/>
      <c r="U340" s="161"/>
      <c r="V340" s="161"/>
      <c r="W340" s="161"/>
    </row>
    <row r="341" spans="1:23" ht="20.100000000000001" customHeight="1" x14ac:dyDescent="0.25">
      <c r="A341" s="23">
        <f>IF('Jeunes Plants'!A341&lt;&gt;"",'Jeunes Plants'!A341,"")</f>
        <v>23772</v>
      </c>
      <c r="B341" s="24" t="str">
        <f>IF('Jeunes Plants'!B341&lt;&gt;"",'Jeunes Plants'!B341,"")</f>
        <v>DELOSPERMA EARLY BIRD PRECOCE</v>
      </c>
      <c r="C341" s="24" t="str">
        <f>IF('Jeunes Plants'!C341&lt;&gt;"",'Jeunes Plants'!C341,"")</f>
        <v>Purple</v>
      </c>
      <c r="D341" s="24" t="str">
        <f>IF('Jeunes Plants'!D341&lt;&gt;"",'Jeunes Plants'!D341,"")</f>
        <v/>
      </c>
      <c r="E341" s="66" t="str">
        <f>IF('Jeunes Plants'!E341&lt;&gt;"",'Jeunes Plants'!E341,"")</f>
        <v>B</v>
      </c>
      <c r="F341" s="66" t="str">
        <f>IF('Jeunes Plants'!F341&lt;&gt;"",'Jeunes Plants'!F341,"")</f>
        <v>M 3 cm  X60</v>
      </c>
      <c r="G341" s="64">
        <f>IF('Jeunes Plants'!G341&lt;&gt;"",'Jeunes Plants'!G341,"")</f>
        <v>30</v>
      </c>
      <c r="H341" s="66">
        <f>IF('Jeunes Plants'!H341&lt;&gt;"",'Jeunes Plants'!H341,"")</f>
        <v>5</v>
      </c>
      <c r="I341" s="66" t="str">
        <f>IF('Jeunes Plants'!I341&lt;&gt;"",'Jeunes Plants'!I341,"")</f>
        <v>B</v>
      </c>
      <c r="J341" s="72">
        <f>IF('Jeunes Plants'!J341&lt;&gt;"",'Jeunes Plants'!J341,"")</f>
        <v>7.0000000000000007E-2</v>
      </c>
      <c r="K341" s="24" t="str">
        <f>IF('Jeunes Plants'!K341&lt;&gt;"",'Jeunes Plants'!K341,"")</f>
        <v>DIV FL</v>
      </c>
      <c r="L341" s="24" t="str">
        <f>IF('Jeunes Plants'!L341&lt;&gt;"",'Jeunes Plants'!L341,"")</f>
        <v>S10</v>
      </c>
      <c r="M341" s="24" t="str">
        <f>IF('Jeunes Plants'!M341&lt;&gt;"",'Jeunes Plants'!M341,"")</f>
        <v/>
      </c>
      <c r="N341" s="24" t="str">
        <f>IF('Jeunes Plants'!N341&lt;&gt;"",'Jeunes Plants'!N341,"")</f>
        <v>M3</v>
      </c>
      <c r="O341" s="24" t="str">
        <f>IF('Jeunes Plants'!O341&lt;&gt;"",'Jeunes Plants'!O341,"")</f>
        <v>DELOSPERMA EARLY BIRD PRECOCE Purple</v>
      </c>
      <c r="P341" s="54">
        <f>IF('Jeunes Plants'!P341&lt;&gt;"",'Jeunes Plants'!P341,"")</f>
        <v>341</v>
      </c>
      <c r="Q341" s="20">
        <f>IF('Jeunes Plants'!R341&lt;&gt;"",'Jeunes Plants'!R341,"")</f>
        <v>0</v>
      </c>
      <c r="R341" s="20">
        <f>IF('Jeunes Plants'!S341&lt;&gt;"",'Jeunes Plants'!S341,"")</f>
        <v>0</v>
      </c>
      <c r="S341" s="236">
        <f>IF('Jeunes Plants'!T341&lt;&gt;"",'Jeunes Plants'!T341,"")</f>
        <v>0</v>
      </c>
      <c r="T341" s="241"/>
      <c r="U341" s="44"/>
      <c r="V341" s="44"/>
      <c r="W341" s="44"/>
    </row>
    <row r="342" spans="1:23" ht="20.100000000000001" customHeight="1" x14ac:dyDescent="0.25">
      <c r="A342" s="125">
        <f>IF('Jeunes Plants'!A342&lt;&gt;"",'Jeunes Plants'!A342,"")</f>
        <v>13305</v>
      </c>
      <c r="B342" s="126" t="str">
        <f>IF('Jeunes Plants'!B342&lt;&gt;"",'Jeunes Plants'!B342,"")</f>
        <v>DELOSPERMA WHEELS OF WONDER</v>
      </c>
      <c r="C342" s="126" t="str">
        <f>IF('Jeunes Plants'!C342&lt;&gt;"",'Jeunes Plants'!C342,"")</f>
        <v>Fire</v>
      </c>
      <c r="D342" s="126" t="str">
        <f>IF('Jeunes Plants'!D342&lt;&gt;"",'Jeunes Plants'!D342,"")</f>
        <v/>
      </c>
      <c r="E342" s="127" t="str">
        <f>IF('Jeunes Plants'!E342&lt;&gt;"",'Jeunes Plants'!E342,"")</f>
        <v>B</v>
      </c>
      <c r="F342" s="127" t="str">
        <f>IF('Jeunes Plants'!F342&lt;&gt;"",'Jeunes Plants'!F342,"")</f>
        <v>M 3 cm  X60</v>
      </c>
      <c r="G342" s="128">
        <f>IF('Jeunes Plants'!G342&lt;&gt;"",'Jeunes Plants'!G342,"")</f>
        <v>30</v>
      </c>
      <c r="H342" s="127">
        <f>IF('Jeunes Plants'!H342&lt;&gt;"",'Jeunes Plants'!H342,"")</f>
        <v>5</v>
      </c>
      <c r="I342" s="127" t="str">
        <f>IF('Jeunes Plants'!I342&lt;&gt;"",'Jeunes Plants'!I342,"")</f>
        <v>B</v>
      </c>
      <c r="J342" s="129">
        <f>IF('Jeunes Plants'!J342&lt;&gt;"",'Jeunes Plants'!J342,"")</f>
        <v>0.15</v>
      </c>
      <c r="K342" s="126" t="str">
        <f>IF('Jeunes Plants'!K342&lt;&gt;"",'Jeunes Plants'!K342,"")</f>
        <v>DIV FL</v>
      </c>
      <c r="L342" s="126" t="str">
        <f>IF('Jeunes Plants'!L342&lt;&gt;"",'Jeunes Plants'!L342,"")</f>
        <v>S10</v>
      </c>
      <c r="M342" s="126" t="str">
        <f>IF('Jeunes Plants'!M342&lt;&gt;"",'Jeunes Plants'!M342,"")</f>
        <v/>
      </c>
      <c r="N342" s="126" t="str">
        <f>IF('Jeunes Plants'!N342&lt;&gt;"",'Jeunes Plants'!N342,"")</f>
        <v>M3</v>
      </c>
      <c r="O342" s="126" t="str">
        <f>IF('Jeunes Plants'!O342&lt;&gt;"",'Jeunes Plants'!O342,"")</f>
        <v>DELOSPERMA WHEELS OF WONDER Fire</v>
      </c>
      <c r="P342" s="130">
        <f>IF('Jeunes Plants'!P342&lt;&gt;"",'Jeunes Plants'!P342,"")</f>
        <v>342</v>
      </c>
      <c r="Q342" s="20">
        <f>IF('Jeunes Plants'!R342&lt;&gt;"",'Jeunes Plants'!R342,"")</f>
        <v>0</v>
      </c>
      <c r="R342" s="20">
        <f>IF('Jeunes Plants'!S342&lt;&gt;"",'Jeunes Plants'!S342,"")</f>
        <v>0</v>
      </c>
      <c r="S342" s="236">
        <f>IF('Jeunes Plants'!T342&lt;&gt;"",'Jeunes Plants'!T342,"")</f>
        <v>0</v>
      </c>
      <c r="T342" s="242"/>
      <c r="U342" s="158"/>
      <c r="V342" s="158"/>
      <c r="W342" s="158"/>
    </row>
    <row r="343" spans="1:23" ht="20.100000000000001" customHeight="1" x14ac:dyDescent="0.25">
      <c r="A343" s="23">
        <f>IF('Jeunes Plants'!A343&lt;&gt;"",'Jeunes Plants'!A343,"")</f>
        <v>13307</v>
      </c>
      <c r="B343" s="24" t="str">
        <f>IF('Jeunes Plants'!B343&lt;&gt;"",'Jeunes Plants'!B343,"")</f>
        <v>DELOSPERMA WHEELS OF WONDER</v>
      </c>
      <c r="C343" s="24" t="str">
        <f>IF('Jeunes Plants'!C343&lt;&gt;"",'Jeunes Plants'!C343,"")</f>
        <v>Golden</v>
      </c>
      <c r="D343" s="24" t="str">
        <f>IF('Jeunes Plants'!D343&lt;&gt;"",'Jeunes Plants'!D343,"")</f>
        <v/>
      </c>
      <c r="E343" s="66" t="str">
        <f>IF('Jeunes Plants'!E343&lt;&gt;"",'Jeunes Plants'!E343,"")</f>
        <v>B</v>
      </c>
      <c r="F343" s="66" t="str">
        <f>IF('Jeunes Plants'!F343&lt;&gt;"",'Jeunes Plants'!F343,"")</f>
        <v>M 3 cm  X60</v>
      </c>
      <c r="G343" s="64">
        <f>IF('Jeunes Plants'!G343&lt;&gt;"",'Jeunes Plants'!G343,"")</f>
        <v>30</v>
      </c>
      <c r="H343" s="66">
        <f>IF('Jeunes Plants'!H343&lt;&gt;"",'Jeunes Plants'!H343,"")</f>
        <v>5</v>
      </c>
      <c r="I343" s="66" t="str">
        <f>IF('Jeunes Plants'!I343&lt;&gt;"",'Jeunes Plants'!I343,"")</f>
        <v>B</v>
      </c>
      <c r="J343" s="72">
        <f>IF('Jeunes Plants'!J343&lt;&gt;"",'Jeunes Plants'!J343,"")</f>
        <v>0.15</v>
      </c>
      <c r="K343" s="24" t="str">
        <f>IF('Jeunes Plants'!K343&lt;&gt;"",'Jeunes Plants'!K343,"")</f>
        <v>DIV FL</v>
      </c>
      <c r="L343" s="24" t="str">
        <f>IF('Jeunes Plants'!L343&lt;&gt;"",'Jeunes Plants'!L343,"")</f>
        <v>S10</v>
      </c>
      <c r="M343" s="24" t="str">
        <f>IF('Jeunes Plants'!M343&lt;&gt;"",'Jeunes Plants'!M343,"")</f>
        <v/>
      </c>
      <c r="N343" s="24" t="str">
        <f>IF('Jeunes Plants'!N343&lt;&gt;"",'Jeunes Plants'!N343,"")</f>
        <v>M3</v>
      </c>
      <c r="O343" s="24" t="str">
        <f>IF('Jeunes Plants'!O343&lt;&gt;"",'Jeunes Plants'!O343,"")</f>
        <v>DELOSPERMA WHEELS OF WONDER Golden</v>
      </c>
      <c r="P343" s="54">
        <f>IF('Jeunes Plants'!P343&lt;&gt;"",'Jeunes Plants'!P343,"")</f>
        <v>343</v>
      </c>
      <c r="Q343" s="20">
        <f>IF('Jeunes Plants'!R343&lt;&gt;"",'Jeunes Plants'!R343,"")</f>
        <v>0</v>
      </c>
      <c r="R343" s="20">
        <f>IF('Jeunes Plants'!S343&lt;&gt;"",'Jeunes Plants'!S343,"")</f>
        <v>0</v>
      </c>
      <c r="S343" s="236">
        <f>IF('Jeunes Plants'!T343&lt;&gt;"",'Jeunes Plants'!T343,"")</f>
        <v>0</v>
      </c>
      <c r="T343" s="241"/>
      <c r="U343" s="44"/>
      <c r="V343" s="44"/>
      <c r="W343" s="44"/>
    </row>
    <row r="344" spans="1:23" ht="20.100000000000001" customHeight="1" x14ac:dyDescent="0.25">
      <c r="A344" s="125">
        <f>IF('Jeunes Plants'!A344&lt;&gt;"",'Jeunes Plants'!A344,"")</f>
        <v>13306</v>
      </c>
      <c r="B344" s="126" t="str">
        <f>IF('Jeunes Plants'!B344&lt;&gt;"",'Jeunes Plants'!B344,"")</f>
        <v>DELOSPERMA WHEELS OF WONDER</v>
      </c>
      <c r="C344" s="126" t="str">
        <f>IF('Jeunes Plants'!C344&lt;&gt;"",'Jeunes Plants'!C344,"")</f>
        <v>Hot pink</v>
      </c>
      <c r="D344" s="126" t="str">
        <f>IF('Jeunes Plants'!D344&lt;&gt;"",'Jeunes Plants'!D344,"")</f>
        <v/>
      </c>
      <c r="E344" s="127" t="str">
        <f>IF('Jeunes Plants'!E344&lt;&gt;"",'Jeunes Plants'!E344,"")</f>
        <v>B</v>
      </c>
      <c r="F344" s="127" t="str">
        <f>IF('Jeunes Plants'!F344&lt;&gt;"",'Jeunes Plants'!F344,"")</f>
        <v>M 3 cm  X60</v>
      </c>
      <c r="G344" s="128">
        <f>IF('Jeunes Plants'!G344&lt;&gt;"",'Jeunes Plants'!G344,"")</f>
        <v>30</v>
      </c>
      <c r="H344" s="127">
        <f>IF('Jeunes Plants'!H344&lt;&gt;"",'Jeunes Plants'!H344,"")</f>
        <v>5</v>
      </c>
      <c r="I344" s="127" t="str">
        <f>IF('Jeunes Plants'!I344&lt;&gt;"",'Jeunes Plants'!I344,"")</f>
        <v>B</v>
      </c>
      <c r="J344" s="129">
        <f>IF('Jeunes Plants'!J344&lt;&gt;"",'Jeunes Plants'!J344,"")</f>
        <v>0.15</v>
      </c>
      <c r="K344" s="126" t="str">
        <f>IF('Jeunes Plants'!K344&lt;&gt;"",'Jeunes Plants'!K344,"")</f>
        <v>DIV FL</v>
      </c>
      <c r="L344" s="126" t="str">
        <f>IF('Jeunes Plants'!L344&lt;&gt;"",'Jeunes Plants'!L344,"")</f>
        <v>S10</v>
      </c>
      <c r="M344" s="126" t="str">
        <f>IF('Jeunes Plants'!M344&lt;&gt;"",'Jeunes Plants'!M344,"")</f>
        <v/>
      </c>
      <c r="N344" s="126" t="str">
        <f>IF('Jeunes Plants'!N344&lt;&gt;"",'Jeunes Plants'!N344,"")</f>
        <v>M3</v>
      </c>
      <c r="O344" s="126" t="str">
        <f>IF('Jeunes Plants'!O344&lt;&gt;"",'Jeunes Plants'!O344,"")</f>
        <v>DELOSPERMA WHEELS OF WONDER Hot pink</v>
      </c>
      <c r="P344" s="130">
        <f>IF('Jeunes Plants'!P344&lt;&gt;"",'Jeunes Plants'!P344,"")</f>
        <v>344</v>
      </c>
      <c r="Q344" s="20">
        <f>IF('Jeunes Plants'!R344&lt;&gt;"",'Jeunes Plants'!R344,"")</f>
        <v>0</v>
      </c>
      <c r="R344" s="20">
        <f>IF('Jeunes Plants'!S344&lt;&gt;"",'Jeunes Plants'!S344,"")</f>
        <v>0</v>
      </c>
      <c r="S344" s="236">
        <f>IF('Jeunes Plants'!T344&lt;&gt;"",'Jeunes Plants'!T344,"")</f>
        <v>0</v>
      </c>
      <c r="T344" s="242"/>
      <c r="U344" s="158"/>
      <c r="V344" s="158"/>
      <c r="W344" s="158"/>
    </row>
    <row r="345" spans="1:23" ht="20.100000000000001" customHeight="1" x14ac:dyDescent="0.25">
      <c r="A345" s="23">
        <f>IF('Jeunes Plants'!A345&lt;&gt;"",'Jeunes Plants'!A345,"")</f>
        <v>24279</v>
      </c>
      <c r="B345" s="24" t="str">
        <f>IF('Jeunes Plants'!B345&lt;&gt;"",'Jeunes Plants'!B345,"")</f>
        <v>DELOSPERMA WHEELS OF WONDER</v>
      </c>
      <c r="C345" s="24" t="str">
        <f>IF('Jeunes Plants'!C345&lt;&gt;"",'Jeunes Plants'!C345,"")</f>
        <v>Limoncello</v>
      </c>
      <c r="D345" s="24" t="str">
        <f>IF('Jeunes Plants'!D345&lt;&gt;"",'Jeunes Plants'!D345,"")</f>
        <v/>
      </c>
      <c r="E345" s="66" t="str">
        <f>IF('Jeunes Plants'!E345&lt;&gt;"",'Jeunes Plants'!E345,"")</f>
        <v>B</v>
      </c>
      <c r="F345" s="66" t="str">
        <f>IF('Jeunes Plants'!F345&lt;&gt;"",'Jeunes Plants'!F345,"")</f>
        <v>M 3 cm  X60</v>
      </c>
      <c r="G345" s="64">
        <f>IF('Jeunes Plants'!G345&lt;&gt;"",'Jeunes Plants'!G345,"")</f>
        <v>30</v>
      </c>
      <c r="H345" s="66">
        <f>IF('Jeunes Plants'!H345&lt;&gt;"",'Jeunes Plants'!H345,"")</f>
        <v>5</v>
      </c>
      <c r="I345" s="66" t="str">
        <f>IF('Jeunes Plants'!I345&lt;&gt;"",'Jeunes Plants'!I345,"")</f>
        <v>B</v>
      </c>
      <c r="J345" s="72">
        <f>IF('Jeunes Plants'!J345&lt;&gt;"",'Jeunes Plants'!J345,"")</f>
        <v>0.15</v>
      </c>
      <c r="K345" s="24" t="str">
        <f>IF('Jeunes Plants'!K345&lt;&gt;"",'Jeunes Plants'!K345,"")</f>
        <v>DIV FL</v>
      </c>
      <c r="L345" s="24" t="str">
        <f>IF('Jeunes Plants'!L345&lt;&gt;"",'Jeunes Plants'!L345,"")</f>
        <v>S10</v>
      </c>
      <c r="M345" s="24" t="str">
        <f>IF('Jeunes Plants'!M345&lt;&gt;"",'Jeunes Plants'!M345,"")</f>
        <v/>
      </c>
      <c r="N345" s="24" t="str">
        <f>IF('Jeunes Plants'!N345&lt;&gt;"",'Jeunes Plants'!N345,"")</f>
        <v>M3</v>
      </c>
      <c r="O345" s="24" t="str">
        <f>IF('Jeunes Plants'!O345&lt;&gt;"",'Jeunes Plants'!O345,"")</f>
        <v>DELOSPERMA WHEELS OF WONDER Limoncello</v>
      </c>
      <c r="P345" s="54">
        <f>IF('Jeunes Plants'!P345&lt;&gt;"",'Jeunes Plants'!P345,"")</f>
        <v>345</v>
      </c>
      <c r="Q345" s="20">
        <f>IF('Jeunes Plants'!R345&lt;&gt;"",'Jeunes Plants'!R345,"")</f>
        <v>0</v>
      </c>
      <c r="R345" s="20">
        <f>IF('Jeunes Plants'!S345&lt;&gt;"",'Jeunes Plants'!S345,"")</f>
        <v>0</v>
      </c>
      <c r="S345" s="236">
        <f>IF('Jeunes Plants'!T345&lt;&gt;"",'Jeunes Plants'!T345,"")</f>
        <v>0</v>
      </c>
      <c r="T345" s="241"/>
      <c r="U345" s="44"/>
      <c r="V345" s="44"/>
      <c r="W345" s="44"/>
    </row>
    <row r="346" spans="1:23" ht="20.100000000000001" customHeight="1" x14ac:dyDescent="0.25">
      <c r="A346" s="125">
        <f>IF('Jeunes Plants'!A346&lt;&gt;"",'Jeunes Plants'!A346,"")</f>
        <v>15248</v>
      </c>
      <c r="B346" s="126" t="str">
        <f>IF('Jeunes Plants'!B346&lt;&gt;"",'Jeunes Plants'!B346,"")</f>
        <v>DELOSPERMA WHEELS OF WONDER</v>
      </c>
      <c r="C346" s="126" t="str">
        <f>IF('Jeunes Plants'!C346&lt;&gt;"",'Jeunes Plants'!C346,"")</f>
        <v>Orange</v>
      </c>
      <c r="D346" s="126" t="str">
        <f>IF('Jeunes Plants'!D346&lt;&gt;"",'Jeunes Plants'!D346,"")</f>
        <v/>
      </c>
      <c r="E346" s="127" t="str">
        <f>IF('Jeunes Plants'!E346&lt;&gt;"",'Jeunes Plants'!E346,"")</f>
        <v>B</v>
      </c>
      <c r="F346" s="127" t="str">
        <f>IF('Jeunes Plants'!F346&lt;&gt;"",'Jeunes Plants'!F346,"")</f>
        <v>M 3 cm  X60</v>
      </c>
      <c r="G346" s="128">
        <f>IF('Jeunes Plants'!G346&lt;&gt;"",'Jeunes Plants'!G346,"")</f>
        <v>30</v>
      </c>
      <c r="H346" s="127">
        <f>IF('Jeunes Plants'!H346&lt;&gt;"",'Jeunes Plants'!H346,"")</f>
        <v>5</v>
      </c>
      <c r="I346" s="127" t="str">
        <f>IF('Jeunes Plants'!I346&lt;&gt;"",'Jeunes Plants'!I346,"")</f>
        <v>B</v>
      </c>
      <c r="J346" s="129">
        <f>IF('Jeunes Plants'!J346&lt;&gt;"",'Jeunes Plants'!J346,"")</f>
        <v>0.15</v>
      </c>
      <c r="K346" s="126" t="str">
        <f>IF('Jeunes Plants'!K346&lt;&gt;"",'Jeunes Plants'!K346,"")</f>
        <v>DIV FL</v>
      </c>
      <c r="L346" s="126" t="str">
        <f>IF('Jeunes Plants'!L346&lt;&gt;"",'Jeunes Plants'!L346,"")</f>
        <v>S10</v>
      </c>
      <c r="M346" s="126" t="str">
        <f>IF('Jeunes Plants'!M346&lt;&gt;"",'Jeunes Plants'!M346,"")</f>
        <v/>
      </c>
      <c r="N346" s="126" t="str">
        <f>IF('Jeunes Plants'!N346&lt;&gt;"",'Jeunes Plants'!N346,"")</f>
        <v>M3</v>
      </c>
      <c r="O346" s="126" t="str">
        <f>IF('Jeunes Plants'!O346&lt;&gt;"",'Jeunes Plants'!O346,"")</f>
        <v>DELOSPERMA WHEELS OF WONDER Orange</v>
      </c>
      <c r="P346" s="130">
        <f>IF('Jeunes Plants'!P346&lt;&gt;"",'Jeunes Plants'!P346,"")</f>
        <v>346</v>
      </c>
      <c r="Q346" s="20">
        <f>IF('Jeunes Plants'!R346&lt;&gt;"",'Jeunes Plants'!R346,"")</f>
        <v>0</v>
      </c>
      <c r="R346" s="20">
        <f>IF('Jeunes Plants'!S346&lt;&gt;"",'Jeunes Plants'!S346,"")</f>
        <v>0</v>
      </c>
      <c r="S346" s="236">
        <f>IF('Jeunes Plants'!T346&lt;&gt;"",'Jeunes Plants'!T346,"")</f>
        <v>0</v>
      </c>
      <c r="T346" s="242"/>
      <c r="U346" s="158"/>
      <c r="V346" s="158"/>
      <c r="W346" s="158"/>
    </row>
    <row r="347" spans="1:23" ht="20.100000000000001" customHeight="1" x14ac:dyDescent="0.25">
      <c r="A347" s="23">
        <f>IF('Jeunes Plants'!A347&lt;&gt;"",'Jeunes Plants'!A347,"")</f>
        <v>22926</v>
      </c>
      <c r="B347" s="24" t="str">
        <f>IF('Jeunes Plants'!B347&lt;&gt;"",'Jeunes Plants'!B347,"")</f>
        <v>DELOSPERMA WHEELS OF WONDER</v>
      </c>
      <c r="C347" s="24" t="str">
        <f>IF('Jeunes Plants'!C347&lt;&gt;"",'Jeunes Plants'!C347,"")</f>
        <v>Purple</v>
      </c>
      <c r="D347" s="24" t="str">
        <f>IF('Jeunes Plants'!D347&lt;&gt;"",'Jeunes Plants'!D347,"")</f>
        <v/>
      </c>
      <c r="E347" s="66" t="str">
        <f>IF('Jeunes Plants'!E347&lt;&gt;"",'Jeunes Plants'!E347,"")</f>
        <v>B</v>
      </c>
      <c r="F347" s="66" t="str">
        <f>IF('Jeunes Plants'!F347&lt;&gt;"",'Jeunes Plants'!F347,"")</f>
        <v>M 3 cm  X60</v>
      </c>
      <c r="G347" s="64">
        <f>IF('Jeunes Plants'!G347&lt;&gt;"",'Jeunes Plants'!G347,"")</f>
        <v>30</v>
      </c>
      <c r="H347" s="66">
        <f>IF('Jeunes Plants'!H347&lt;&gt;"",'Jeunes Plants'!H347,"")</f>
        <v>5</v>
      </c>
      <c r="I347" s="66" t="str">
        <f>IF('Jeunes Plants'!I347&lt;&gt;"",'Jeunes Plants'!I347,"")</f>
        <v>B</v>
      </c>
      <c r="J347" s="72">
        <f>IF('Jeunes Plants'!J347&lt;&gt;"",'Jeunes Plants'!J347,"")</f>
        <v>0.15</v>
      </c>
      <c r="K347" s="24" t="str">
        <f>IF('Jeunes Plants'!K347&lt;&gt;"",'Jeunes Plants'!K347,"")</f>
        <v>DIV FL</v>
      </c>
      <c r="L347" s="24" t="str">
        <f>IF('Jeunes Plants'!L347&lt;&gt;"",'Jeunes Plants'!L347,"")</f>
        <v>S10</v>
      </c>
      <c r="M347" s="24" t="str">
        <f>IF('Jeunes Plants'!M347&lt;&gt;"",'Jeunes Plants'!M347,"")</f>
        <v/>
      </c>
      <c r="N347" s="24" t="str">
        <f>IF('Jeunes Plants'!N347&lt;&gt;"",'Jeunes Plants'!N347,"")</f>
        <v>M3</v>
      </c>
      <c r="O347" s="24" t="str">
        <f>IF('Jeunes Plants'!O347&lt;&gt;"",'Jeunes Plants'!O347,"")</f>
        <v>DELOSPERMA WHEELS OF WONDER Purple</v>
      </c>
      <c r="P347" s="54">
        <f>IF('Jeunes Plants'!P347&lt;&gt;"",'Jeunes Plants'!P347,"")</f>
        <v>347</v>
      </c>
      <c r="Q347" s="20">
        <f>IF('Jeunes Plants'!R347&lt;&gt;"",'Jeunes Plants'!R347,"")</f>
        <v>0</v>
      </c>
      <c r="R347" s="20">
        <f>IF('Jeunes Plants'!S347&lt;&gt;"",'Jeunes Plants'!S347,"")</f>
        <v>0</v>
      </c>
      <c r="S347" s="236">
        <f>IF('Jeunes Plants'!T347&lt;&gt;"",'Jeunes Plants'!T347,"")</f>
        <v>0</v>
      </c>
      <c r="T347" s="241"/>
      <c r="U347" s="44"/>
      <c r="V347" s="44"/>
      <c r="W347" s="44"/>
    </row>
    <row r="348" spans="1:23" ht="20.100000000000001" customHeight="1" x14ac:dyDescent="0.25">
      <c r="A348" s="125">
        <f>IF('Jeunes Plants'!A348&lt;&gt;"",'Jeunes Plants'!A348,"")</f>
        <v>15247</v>
      </c>
      <c r="B348" s="126" t="str">
        <f>IF('Jeunes Plants'!B348&lt;&gt;"",'Jeunes Plants'!B348,"")</f>
        <v>DELOSPERMA WHEELS OF WONDER</v>
      </c>
      <c r="C348" s="126" t="str">
        <f>IF('Jeunes Plants'!C348&lt;&gt;"",'Jeunes Plants'!C348,"")</f>
        <v>White</v>
      </c>
      <c r="D348" s="126" t="str">
        <f>IF('Jeunes Plants'!D348&lt;&gt;"",'Jeunes Plants'!D348,"")</f>
        <v/>
      </c>
      <c r="E348" s="127" t="str">
        <f>IF('Jeunes Plants'!E348&lt;&gt;"",'Jeunes Plants'!E348,"")</f>
        <v>B</v>
      </c>
      <c r="F348" s="127" t="str">
        <f>IF('Jeunes Plants'!F348&lt;&gt;"",'Jeunes Plants'!F348,"")</f>
        <v>M 3 cm  X60</v>
      </c>
      <c r="G348" s="128">
        <f>IF('Jeunes Plants'!G348&lt;&gt;"",'Jeunes Plants'!G348,"")</f>
        <v>30</v>
      </c>
      <c r="H348" s="127">
        <f>IF('Jeunes Plants'!H348&lt;&gt;"",'Jeunes Plants'!H348,"")</f>
        <v>5</v>
      </c>
      <c r="I348" s="127" t="str">
        <f>IF('Jeunes Plants'!I348&lt;&gt;"",'Jeunes Plants'!I348,"")</f>
        <v>B</v>
      </c>
      <c r="J348" s="129">
        <f>IF('Jeunes Plants'!J348&lt;&gt;"",'Jeunes Plants'!J348,"")</f>
        <v>0.15</v>
      </c>
      <c r="K348" s="126" t="str">
        <f>IF('Jeunes Plants'!K348&lt;&gt;"",'Jeunes Plants'!K348,"")</f>
        <v>DIV FL</v>
      </c>
      <c r="L348" s="126" t="str">
        <f>IF('Jeunes Plants'!L348&lt;&gt;"",'Jeunes Plants'!L348,"")</f>
        <v>S10</v>
      </c>
      <c r="M348" s="126" t="str">
        <f>IF('Jeunes Plants'!M348&lt;&gt;"",'Jeunes Plants'!M348,"")</f>
        <v/>
      </c>
      <c r="N348" s="126" t="str">
        <f>IF('Jeunes Plants'!N348&lt;&gt;"",'Jeunes Plants'!N348,"")</f>
        <v>M3</v>
      </c>
      <c r="O348" s="126" t="str">
        <f>IF('Jeunes Plants'!O348&lt;&gt;"",'Jeunes Plants'!O348,"")</f>
        <v>DELOSPERMA WHEELS OF WONDER White</v>
      </c>
      <c r="P348" s="130">
        <f>IF('Jeunes Plants'!P348&lt;&gt;"",'Jeunes Plants'!P348,"")</f>
        <v>348</v>
      </c>
      <c r="Q348" s="20">
        <f>IF('Jeunes Plants'!R348&lt;&gt;"",'Jeunes Plants'!R348,"")</f>
        <v>0</v>
      </c>
      <c r="R348" s="20">
        <f>IF('Jeunes Plants'!S348&lt;&gt;"",'Jeunes Plants'!S348,"")</f>
        <v>0</v>
      </c>
      <c r="S348" s="236">
        <f>IF('Jeunes Plants'!T348&lt;&gt;"",'Jeunes Plants'!T348,"")</f>
        <v>0</v>
      </c>
      <c r="T348" s="242"/>
      <c r="U348" s="158"/>
      <c r="V348" s="158"/>
      <c r="W348" s="158"/>
    </row>
    <row r="349" spans="1:23" ht="20.100000000000001" customHeight="1" x14ac:dyDescent="0.25">
      <c r="A349" s="23">
        <f>IF('Jeunes Plants'!A349&lt;&gt;"",'Jeunes Plants'!A349,"")</f>
        <v>13445</v>
      </c>
      <c r="B349" s="24" t="str">
        <f>IF('Jeunes Plants'!B349&lt;&gt;"",'Jeunes Plants'!B349,"")</f>
        <v>DELOSPERMA WHEELS OF WONDER</v>
      </c>
      <c r="C349" s="24" t="str">
        <f>IF('Jeunes Plants'!C349&lt;&gt;"",'Jeunes Plants'!C349,"")</f>
        <v>Variés</v>
      </c>
      <c r="D349" s="24" t="str">
        <f>IF('Jeunes Plants'!D349&lt;&gt;"",'Jeunes Plants'!D349,"")</f>
        <v/>
      </c>
      <c r="E349" s="66" t="str">
        <f>IF('Jeunes Plants'!E349&lt;&gt;"",'Jeunes Plants'!E349,"")</f>
        <v>B</v>
      </c>
      <c r="F349" s="66" t="str">
        <f>IF('Jeunes Plants'!F349&lt;&gt;"",'Jeunes Plants'!F349,"")</f>
        <v>M 3 cm  X60</v>
      </c>
      <c r="G349" s="64">
        <f>IF('Jeunes Plants'!G349&lt;&gt;"",'Jeunes Plants'!G349,"")</f>
        <v>30</v>
      </c>
      <c r="H349" s="66">
        <f>IF('Jeunes Plants'!H349&lt;&gt;"",'Jeunes Plants'!H349,"")</f>
        <v>5</v>
      </c>
      <c r="I349" s="66" t="str">
        <f>IF('Jeunes Plants'!I349&lt;&gt;"",'Jeunes Plants'!I349,"")</f>
        <v>B</v>
      </c>
      <c r="J349" s="72">
        <f>IF('Jeunes Plants'!J349&lt;&gt;"",'Jeunes Plants'!J349,"")</f>
        <v>0.15</v>
      </c>
      <c r="K349" s="24" t="str">
        <f>IF('Jeunes Plants'!K349&lt;&gt;"",'Jeunes Plants'!K349,"")</f>
        <v>DIV FL</v>
      </c>
      <c r="L349" s="24" t="str">
        <f>IF('Jeunes Plants'!L349&lt;&gt;"",'Jeunes Plants'!L349,"")</f>
        <v>S10</v>
      </c>
      <c r="M349" s="24" t="str">
        <f>IF('Jeunes Plants'!M349&lt;&gt;"",'Jeunes Plants'!M349,"")</f>
        <v/>
      </c>
      <c r="N349" s="24" t="str">
        <f>IF('Jeunes Plants'!N349&lt;&gt;"",'Jeunes Plants'!N349,"")</f>
        <v>M3</v>
      </c>
      <c r="O349" s="24" t="str">
        <f>IF('Jeunes Plants'!O349&lt;&gt;"",'Jeunes Plants'!O349,"")</f>
        <v>DELOSPERMA WHEELS OF WONDER Variés</v>
      </c>
      <c r="P349" s="54">
        <f>IF('Jeunes Plants'!P349&lt;&gt;"",'Jeunes Plants'!P349,"")</f>
        <v>349</v>
      </c>
      <c r="Q349" s="20">
        <f>IF('Jeunes Plants'!R349&lt;&gt;"",'Jeunes Plants'!R349,"")</f>
        <v>0</v>
      </c>
      <c r="R349" s="20">
        <f>IF('Jeunes Plants'!S349&lt;&gt;"",'Jeunes Plants'!S349,"")</f>
        <v>0</v>
      </c>
      <c r="S349" s="236">
        <f>IF('Jeunes Plants'!T349&lt;&gt;"",'Jeunes Plants'!T349,"")</f>
        <v>0</v>
      </c>
      <c r="T349" s="241"/>
      <c r="U349" s="44"/>
      <c r="V349" s="44"/>
      <c r="W349" s="44"/>
    </row>
    <row r="350" spans="1:23" ht="20.100000000000001" customHeight="1" x14ac:dyDescent="0.25">
      <c r="A350" s="125">
        <f>IF('Jeunes Plants'!A350&lt;&gt;"",'Jeunes Plants'!A350,"")</f>
        <v>25997</v>
      </c>
      <c r="B350" s="126" t="str">
        <f>IF('Jeunes Plants'!B350&lt;&gt;"",'Jeunes Plants'!B350,"")</f>
        <v>DELOSPERMA OCEAN SUNSET</v>
      </c>
      <c r="C350" s="126" t="str">
        <f>IF('Jeunes Plants'!C350&lt;&gt;"",'Jeunes Plants'!C350,"")</f>
        <v>Orange glow</v>
      </c>
      <c r="D350" s="126" t="str">
        <f>IF('Jeunes Plants'!D350&lt;&gt;"",'Jeunes Plants'!D350,"")</f>
        <v/>
      </c>
      <c r="E350" s="127" t="str">
        <f>IF('Jeunes Plants'!E350&lt;&gt;"",'Jeunes Plants'!E350,"")</f>
        <v>B</v>
      </c>
      <c r="F350" s="127" t="str">
        <f>IF('Jeunes Plants'!F350&lt;&gt;"",'Jeunes Plants'!F350,"")</f>
        <v>M 3 cm  X60</v>
      </c>
      <c r="G350" s="128">
        <f>IF('Jeunes Plants'!G350&lt;&gt;"",'Jeunes Plants'!G350,"")</f>
        <v>30</v>
      </c>
      <c r="H350" s="128">
        <f>IF('Jeunes Plants'!H350&lt;&gt;"",'Jeunes Plants'!H350,"")</f>
        <v>5</v>
      </c>
      <c r="I350" s="127" t="str">
        <f>IF('Jeunes Plants'!I350&lt;&gt;"",'Jeunes Plants'!I350,"")</f>
        <v>A</v>
      </c>
      <c r="J350" s="129">
        <f>IF('Jeunes Plants'!J350&lt;&gt;"",'Jeunes Plants'!J350,"")</f>
        <v>0.2</v>
      </c>
      <c r="K350" s="126" t="str">
        <f>IF('Jeunes Plants'!K350&lt;&gt;"",'Jeunes Plants'!K350,"")</f>
        <v>DIV FL</v>
      </c>
      <c r="L350" s="126" t="str">
        <f>IF('Jeunes Plants'!L350&lt;&gt;"",'Jeunes Plants'!L350,"")</f>
        <v>S10</v>
      </c>
      <c r="M350" s="126" t="str">
        <f>IF('Jeunes Plants'!M350&lt;&gt;"",'Jeunes Plants'!M350,"")</f>
        <v/>
      </c>
      <c r="N350" s="126" t="str">
        <f>IF('Jeunes Plants'!N350&lt;&gt;"",'Jeunes Plants'!N350,"")</f>
        <v>M3</v>
      </c>
      <c r="O350" s="126" t="str">
        <f>IF('Jeunes Plants'!O350&lt;&gt;"",'Jeunes Plants'!O350,"")</f>
        <v>DELOSPERMA OCEAN SUNSET Orange glow</v>
      </c>
      <c r="P350" s="130">
        <f>IF('Jeunes Plants'!P350&lt;&gt;"",'Jeunes Plants'!P350,"")</f>
        <v>350</v>
      </c>
      <c r="Q350" s="20">
        <f>IF('Jeunes Plants'!R350&lt;&gt;"",'Jeunes Plants'!R350,"")</f>
        <v>0</v>
      </c>
      <c r="R350" s="20">
        <f>IF('Jeunes Plants'!S350&lt;&gt;"",'Jeunes Plants'!S350,"")</f>
        <v>0</v>
      </c>
      <c r="S350" s="236">
        <f>IF('Jeunes Plants'!T350&lt;&gt;"",'Jeunes Plants'!T350,"")</f>
        <v>0</v>
      </c>
      <c r="T350" s="242"/>
      <c r="U350" s="158"/>
      <c r="V350" s="158"/>
      <c r="W350" s="158"/>
    </row>
    <row r="351" spans="1:23" ht="20.100000000000001" customHeight="1" x14ac:dyDescent="0.25">
      <c r="A351" s="23">
        <f>IF('Jeunes Plants'!A351&lt;&gt;"",'Jeunes Plants'!A351,"")</f>
        <v>25998</v>
      </c>
      <c r="B351" s="24" t="str">
        <f>IF('Jeunes Plants'!B351&lt;&gt;"",'Jeunes Plants'!B351,"")</f>
        <v>DELOSPERMA OCEAN SUNSET</v>
      </c>
      <c r="C351" s="24" t="str">
        <f>IF('Jeunes Plants'!C351&lt;&gt;"",'Jeunes Plants'!C351,"")</f>
        <v>Orange vibe</v>
      </c>
      <c r="D351" s="24" t="str">
        <f>IF('Jeunes Plants'!D351&lt;&gt;"",'Jeunes Plants'!D351,"")</f>
        <v/>
      </c>
      <c r="E351" s="66" t="str">
        <f>IF('Jeunes Plants'!E351&lt;&gt;"",'Jeunes Plants'!E351,"")</f>
        <v>B</v>
      </c>
      <c r="F351" s="66" t="str">
        <f>IF('Jeunes Plants'!F351&lt;&gt;"",'Jeunes Plants'!F351,"")</f>
        <v>M 3 cm  X60</v>
      </c>
      <c r="G351" s="64">
        <f>IF('Jeunes Plants'!G351&lt;&gt;"",'Jeunes Plants'!G351,"")</f>
        <v>30</v>
      </c>
      <c r="H351" s="64">
        <f>IF('Jeunes Plants'!H351&lt;&gt;"",'Jeunes Plants'!H351,"")</f>
        <v>5</v>
      </c>
      <c r="I351" s="66" t="str">
        <f>IF('Jeunes Plants'!I351&lt;&gt;"",'Jeunes Plants'!I351,"")</f>
        <v>A</v>
      </c>
      <c r="J351" s="72">
        <f>IF('Jeunes Plants'!J351&lt;&gt;"",'Jeunes Plants'!J351,"")</f>
        <v>0.2</v>
      </c>
      <c r="K351" s="24" t="str">
        <f>IF('Jeunes Plants'!K351&lt;&gt;"",'Jeunes Plants'!K351,"")</f>
        <v>DIV FL</v>
      </c>
      <c r="L351" s="24" t="str">
        <f>IF('Jeunes Plants'!L351&lt;&gt;"",'Jeunes Plants'!L351,"")</f>
        <v>S10</v>
      </c>
      <c r="M351" s="24" t="str">
        <f>IF('Jeunes Plants'!M351&lt;&gt;"",'Jeunes Plants'!M351,"")</f>
        <v/>
      </c>
      <c r="N351" s="24" t="str">
        <f>IF('Jeunes Plants'!N351&lt;&gt;"",'Jeunes Plants'!N351,"")</f>
        <v>M3</v>
      </c>
      <c r="O351" s="24" t="str">
        <f>IF('Jeunes Plants'!O351&lt;&gt;"",'Jeunes Plants'!O351,"")</f>
        <v>DELOSPERMA OCEAN SUNSET Orange vibe</v>
      </c>
      <c r="P351" s="54">
        <f>IF('Jeunes Plants'!P351&lt;&gt;"",'Jeunes Plants'!P351,"")</f>
        <v>351</v>
      </c>
      <c r="Q351" s="20">
        <f>IF('Jeunes Plants'!R351&lt;&gt;"",'Jeunes Plants'!R351,"")</f>
        <v>0</v>
      </c>
      <c r="R351" s="20">
        <f>IF('Jeunes Plants'!S351&lt;&gt;"",'Jeunes Plants'!S351,"")</f>
        <v>0</v>
      </c>
      <c r="S351" s="236">
        <f>IF('Jeunes Plants'!T351&lt;&gt;"",'Jeunes Plants'!T351,"")</f>
        <v>0</v>
      </c>
      <c r="T351" s="241"/>
      <c r="U351" s="44"/>
      <c r="V351" s="44"/>
      <c r="W351" s="44"/>
    </row>
    <row r="352" spans="1:23" ht="20.100000000000001" customHeight="1" x14ac:dyDescent="0.25">
      <c r="A352" s="125">
        <f>IF('Jeunes Plants'!A352&lt;&gt;"",'Jeunes Plants'!A352,"")</f>
        <v>25999</v>
      </c>
      <c r="B352" s="126" t="str">
        <f>IF('Jeunes Plants'!B352&lt;&gt;"",'Jeunes Plants'!B352,"")</f>
        <v>DELOSPERMA OCEAN SUNSET</v>
      </c>
      <c r="C352" s="126" t="str">
        <f>IF('Jeunes Plants'!C352&lt;&gt;"",'Jeunes Plants'!C352,"")</f>
        <v>Violet</v>
      </c>
      <c r="D352" s="126" t="str">
        <f>IF('Jeunes Plants'!D352&lt;&gt;"",'Jeunes Plants'!D352,"")</f>
        <v/>
      </c>
      <c r="E352" s="127" t="str">
        <f>IF('Jeunes Plants'!E352&lt;&gt;"",'Jeunes Plants'!E352,"")</f>
        <v>B</v>
      </c>
      <c r="F352" s="127" t="str">
        <f>IF('Jeunes Plants'!F352&lt;&gt;"",'Jeunes Plants'!F352,"")</f>
        <v>M 3 cm  X60</v>
      </c>
      <c r="G352" s="128">
        <f>IF('Jeunes Plants'!G352&lt;&gt;"",'Jeunes Plants'!G352,"")</f>
        <v>30</v>
      </c>
      <c r="H352" s="128">
        <f>IF('Jeunes Plants'!H352&lt;&gt;"",'Jeunes Plants'!H352,"")</f>
        <v>5</v>
      </c>
      <c r="I352" s="127" t="str">
        <f>IF('Jeunes Plants'!I352&lt;&gt;"",'Jeunes Plants'!I352,"")</f>
        <v>A</v>
      </c>
      <c r="J352" s="129">
        <f>IF('Jeunes Plants'!J352&lt;&gt;"",'Jeunes Plants'!J352,"")</f>
        <v>0.2</v>
      </c>
      <c r="K352" s="126" t="str">
        <f>IF('Jeunes Plants'!K352&lt;&gt;"",'Jeunes Plants'!K352,"")</f>
        <v>DIV FL</v>
      </c>
      <c r="L352" s="126" t="str">
        <f>IF('Jeunes Plants'!L352&lt;&gt;"",'Jeunes Plants'!L352,"")</f>
        <v>S10</v>
      </c>
      <c r="M352" s="126" t="str">
        <f>IF('Jeunes Plants'!M352&lt;&gt;"",'Jeunes Plants'!M352,"")</f>
        <v/>
      </c>
      <c r="N352" s="126" t="str">
        <f>IF('Jeunes Plants'!N352&lt;&gt;"",'Jeunes Plants'!N352,"")</f>
        <v>M3</v>
      </c>
      <c r="O352" s="126" t="str">
        <f>IF('Jeunes Plants'!O352&lt;&gt;"",'Jeunes Plants'!O352,"")</f>
        <v>DELOSPERMA OCEAN SUNSET Violet</v>
      </c>
      <c r="P352" s="130">
        <f>IF('Jeunes Plants'!P352&lt;&gt;"",'Jeunes Plants'!P352,"")</f>
        <v>352</v>
      </c>
      <c r="Q352" s="20">
        <f>IF('Jeunes Plants'!R352&lt;&gt;"",'Jeunes Plants'!R352,"")</f>
        <v>0</v>
      </c>
      <c r="R352" s="20">
        <f>IF('Jeunes Plants'!S352&lt;&gt;"",'Jeunes Plants'!S352,"")</f>
        <v>0</v>
      </c>
      <c r="S352" s="236">
        <f>IF('Jeunes Plants'!T352&lt;&gt;"",'Jeunes Plants'!T352,"")</f>
        <v>0</v>
      </c>
      <c r="T352" s="242"/>
      <c r="U352" s="158"/>
      <c r="V352" s="158"/>
      <c r="W352" s="158"/>
    </row>
    <row r="353" spans="1:23" ht="20.100000000000001" customHeight="1" x14ac:dyDescent="0.25">
      <c r="A353" s="23">
        <f>IF('Jeunes Plants'!A353&lt;&gt;"",'Jeunes Plants'!A353,"")</f>
        <v>26316</v>
      </c>
      <c r="B353" s="24" t="str">
        <f>IF('Jeunes Plants'!B353&lt;&gt;"",'Jeunes Plants'!B353,"")</f>
        <v>DELOSPERMA OCEAN SUNSET</v>
      </c>
      <c r="C353" s="24" t="str">
        <f>IF('Jeunes Plants'!C353&lt;&gt;"",'Jeunes Plants'!C353,"")</f>
        <v>Variés</v>
      </c>
      <c r="D353" s="24" t="str">
        <f>IF('Jeunes Plants'!D353&lt;&gt;"",'Jeunes Plants'!D353,"")</f>
        <v/>
      </c>
      <c r="E353" s="66" t="str">
        <f>IF('Jeunes Plants'!E353&lt;&gt;"",'Jeunes Plants'!E353,"")</f>
        <v>B</v>
      </c>
      <c r="F353" s="66" t="str">
        <f>IF('Jeunes Plants'!F353&lt;&gt;"",'Jeunes Plants'!F353,"")</f>
        <v>M 3 cm  X60</v>
      </c>
      <c r="G353" s="64">
        <f>IF('Jeunes Plants'!G353&lt;&gt;"",'Jeunes Plants'!G353,"")</f>
        <v>30</v>
      </c>
      <c r="H353" s="64">
        <f>IF('Jeunes Plants'!H353&lt;&gt;"",'Jeunes Plants'!H353,"")</f>
        <v>5</v>
      </c>
      <c r="I353" s="66" t="str">
        <f>IF('Jeunes Plants'!I353&lt;&gt;"",'Jeunes Plants'!I353,"")</f>
        <v>A</v>
      </c>
      <c r="J353" s="72">
        <f>IF('Jeunes Plants'!J353&lt;&gt;"",'Jeunes Plants'!J353,"")</f>
        <v>0.2</v>
      </c>
      <c r="K353" s="24" t="str">
        <f>IF('Jeunes Plants'!K353&lt;&gt;"",'Jeunes Plants'!K353,"")</f>
        <v>DIV FL</v>
      </c>
      <c r="L353" s="24" t="str">
        <f>IF('Jeunes Plants'!L353&lt;&gt;"",'Jeunes Plants'!L353,"")</f>
        <v>S10</v>
      </c>
      <c r="M353" s="24" t="str">
        <f>IF('Jeunes Plants'!M353&lt;&gt;"",'Jeunes Plants'!M353,"")</f>
        <v/>
      </c>
      <c r="N353" s="24" t="str">
        <f>IF('Jeunes Plants'!N353&lt;&gt;"",'Jeunes Plants'!N353,"")</f>
        <v>M3</v>
      </c>
      <c r="O353" s="24" t="str">
        <f>IF('Jeunes Plants'!O353&lt;&gt;"",'Jeunes Plants'!O353,"")</f>
        <v/>
      </c>
      <c r="P353" s="54">
        <f>IF('Jeunes Plants'!P353&lt;&gt;"",'Jeunes Plants'!P353,"")</f>
        <v>353</v>
      </c>
      <c r="Q353" s="20">
        <f>IF('Jeunes Plants'!R353&lt;&gt;"",'Jeunes Plants'!R353,"")</f>
        <v>0</v>
      </c>
      <c r="R353" s="20">
        <f>IF('Jeunes Plants'!S353&lt;&gt;"",'Jeunes Plants'!S353,"")</f>
        <v>0</v>
      </c>
      <c r="S353" s="236">
        <f>IF('Jeunes Plants'!T353&lt;&gt;"",'Jeunes Plants'!T353,"")</f>
        <v>0</v>
      </c>
      <c r="T353" s="241"/>
      <c r="U353" s="44"/>
      <c r="V353" s="44"/>
      <c r="W353" s="44"/>
    </row>
    <row r="354" spans="1:23" ht="20.100000000000001" customHeight="1" x14ac:dyDescent="0.25">
      <c r="A354" s="125">
        <f>IF('Jeunes Plants'!A354&lt;&gt;"",'Jeunes Plants'!A354,"")</f>
        <v>25995</v>
      </c>
      <c r="B354" s="126" t="str">
        <f>IF('Jeunes Plants'!B354&lt;&gt;"",'Jeunes Plants'!B354,"")</f>
        <v>DELOSPERMA DESERT DANCER</v>
      </c>
      <c r="C354" s="126" t="str">
        <f>IF('Jeunes Plants'!C354&lt;&gt;"",'Jeunes Plants'!C354,"")</f>
        <v>Purple</v>
      </c>
      <c r="D354" s="126" t="str">
        <f>IF('Jeunes Plants'!D354&lt;&gt;"",'Jeunes Plants'!D354,"")</f>
        <v/>
      </c>
      <c r="E354" s="127" t="str">
        <f>IF('Jeunes Plants'!E354&lt;&gt;"",'Jeunes Plants'!E354,"")</f>
        <v>B</v>
      </c>
      <c r="F354" s="127" t="str">
        <f>IF('Jeunes Plants'!F354&lt;&gt;"",'Jeunes Plants'!F354,"")</f>
        <v>M 3 cm  X60</v>
      </c>
      <c r="G354" s="128">
        <f>IF('Jeunes Plants'!G354&lt;&gt;"",'Jeunes Plants'!G354,"")</f>
        <v>30</v>
      </c>
      <c r="H354" s="128">
        <f>IF('Jeunes Plants'!H354&lt;&gt;"",'Jeunes Plants'!H354,"")</f>
        <v>5</v>
      </c>
      <c r="I354" s="127" t="str">
        <f>IF('Jeunes Plants'!I354&lt;&gt;"",'Jeunes Plants'!I354,"")</f>
        <v>A</v>
      </c>
      <c r="J354" s="129">
        <f>IF('Jeunes Plants'!J354&lt;&gt;"",'Jeunes Plants'!J354,"")</f>
        <v>0.2</v>
      </c>
      <c r="K354" s="126" t="str">
        <f>IF('Jeunes Plants'!K354&lt;&gt;"",'Jeunes Plants'!K354,"")</f>
        <v>DIV FL</v>
      </c>
      <c r="L354" s="126" t="str">
        <f>IF('Jeunes Plants'!L354&lt;&gt;"",'Jeunes Plants'!L354,"")</f>
        <v>S10</v>
      </c>
      <c r="M354" s="126" t="str">
        <f>IF('Jeunes Plants'!M354&lt;&gt;"",'Jeunes Plants'!M354,"")</f>
        <v/>
      </c>
      <c r="N354" s="126" t="str">
        <f>IF('Jeunes Plants'!N354&lt;&gt;"",'Jeunes Plants'!N354,"")</f>
        <v>M3</v>
      </c>
      <c r="O354" s="126" t="str">
        <f>IF('Jeunes Plants'!O354&lt;&gt;"",'Jeunes Plants'!O354,"")</f>
        <v>DELOSPERMA DESERT DANCER Purple</v>
      </c>
      <c r="P354" s="130">
        <f>IF('Jeunes Plants'!P354&lt;&gt;"",'Jeunes Plants'!P354,"")</f>
        <v>354</v>
      </c>
      <c r="Q354" s="20">
        <f>IF('Jeunes Plants'!R354&lt;&gt;"",'Jeunes Plants'!R354,"")</f>
        <v>0</v>
      </c>
      <c r="R354" s="20">
        <f>IF('Jeunes Plants'!S354&lt;&gt;"",'Jeunes Plants'!S354,"")</f>
        <v>0</v>
      </c>
      <c r="S354" s="236">
        <f>IF('Jeunes Plants'!T354&lt;&gt;"",'Jeunes Plants'!T354,"")</f>
        <v>0</v>
      </c>
      <c r="T354" s="242"/>
      <c r="U354" s="158"/>
      <c r="V354" s="158"/>
      <c r="W354" s="158"/>
    </row>
    <row r="355" spans="1:23" ht="20.100000000000001" customHeight="1" x14ac:dyDescent="0.25">
      <c r="A355" s="23">
        <f>IF('Jeunes Plants'!A355&lt;&gt;"",'Jeunes Plants'!A355,"")</f>
        <v>25996</v>
      </c>
      <c r="B355" s="24" t="str">
        <f>IF('Jeunes Plants'!B355&lt;&gt;"",'Jeunes Plants'!B355,"")</f>
        <v>DELOSPERMA DESERT DANCER</v>
      </c>
      <c r="C355" s="24" t="str">
        <f>IF('Jeunes Plants'!C355&lt;&gt;"",'Jeunes Plants'!C355,"")</f>
        <v>Red</v>
      </c>
      <c r="D355" s="24" t="str">
        <f>IF('Jeunes Plants'!D355&lt;&gt;"",'Jeunes Plants'!D355,"")</f>
        <v/>
      </c>
      <c r="E355" s="66" t="str">
        <f>IF('Jeunes Plants'!E355&lt;&gt;"",'Jeunes Plants'!E355,"")</f>
        <v>B</v>
      </c>
      <c r="F355" s="66" t="str">
        <f>IF('Jeunes Plants'!F355&lt;&gt;"",'Jeunes Plants'!F355,"")</f>
        <v>M 3 cm  X60</v>
      </c>
      <c r="G355" s="64">
        <f>IF('Jeunes Plants'!G355&lt;&gt;"",'Jeunes Plants'!G355,"")</f>
        <v>30</v>
      </c>
      <c r="H355" s="64">
        <f>IF('Jeunes Plants'!H355&lt;&gt;"",'Jeunes Plants'!H355,"")</f>
        <v>5</v>
      </c>
      <c r="I355" s="66" t="str">
        <f>IF('Jeunes Plants'!I355&lt;&gt;"",'Jeunes Plants'!I355,"")</f>
        <v>A</v>
      </c>
      <c r="J355" s="72">
        <f>IF('Jeunes Plants'!J355&lt;&gt;"",'Jeunes Plants'!J355,"")</f>
        <v>0.2</v>
      </c>
      <c r="K355" s="24" t="str">
        <f>IF('Jeunes Plants'!K355&lt;&gt;"",'Jeunes Plants'!K355,"")</f>
        <v>DIV FL</v>
      </c>
      <c r="L355" s="24" t="str">
        <f>IF('Jeunes Plants'!L355&lt;&gt;"",'Jeunes Plants'!L355,"")</f>
        <v>S10</v>
      </c>
      <c r="M355" s="24" t="str">
        <f>IF('Jeunes Plants'!M355&lt;&gt;"",'Jeunes Plants'!M355,"")</f>
        <v/>
      </c>
      <c r="N355" s="24" t="str">
        <f>IF('Jeunes Plants'!N355&lt;&gt;"",'Jeunes Plants'!N355,"")</f>
        <v>M3</v>
      </c>
      <c r="O355" s="24" t="str">
        <f>IF('Jeunes Plants'!O355&lt;&gt;"",'Jeunes Plants'!O355,"")</f>
        <v>DELOSPERMA DESERT DANCER Red</v>
      </c>
      <c r="P355" s="54">
        <f>IF('Jeunes Plants'!P355&lt;&gt;"",'Jeunes Plants'!P355,"")</f>
        <v>355</v>
      </c>
      <c r="Q355" s="20">
        <f>IF('Jeunes Plants'!R355&lt;&gt;"",'Jeunes Plants'!R355,"")</f>
        <v>0</v>
      </c>
      <c r="R355" s="20">
        <f>IF('Jeunes Plants'!S355&lt;&gt;"",'Jeunes Plants'!S355,"")</f>
        <v>0</v>
      </c>
      <c r="S355" s="236">
        <f>IF('Jeunes Plants'!T355&lt;&gt;"",'Jeunes Plants'!T355,"")</f>
        <v>0</v>
      </c>
      <c r="T355" s="241"/>
      <c r="U355" s="44"/>
      <c r="V355" s="44"/>
      <c r="W355" s="44"/>
    </row>
    <row r="356" spans="1:23" ht="20.100000000000001" customHeight="1" x14ac:dyDescent="0.25">
      <c r="A356" s="125">
        <f>IF('Jeunes Plants'!A356&lt;&gt;"",'Jeunes Plants'!A356,"")</f>
        <v>15575</v>
      </c>
      <c r="B356" s="126" t="str">
        <f>IF('Jeunes Plants'!B356&lt;&gt;"",'Jeunes Plants'!B356,"")</f>
        <v>DELOSPERMA JEWEL OF DESERT</v>
      </c>
      <c r="C356" s="126" t="str">
        <f>IF('Jeunes Plants'!C356&lt;&gt;"",'Jeunes Plants'!C356,"")</f>
        <v>Amethyst</v>
      </c>
      <c r="D356" s="126" t="str">
        <f>IF('Jeunes Plants'!D356&lt;&gt;"",'Jeunes Plants'!D356,"")</f>
        <v/>
      </c>
      <c r="E356" s="127" t="str">
        <f>IF('Jeunes Plants'!E356&lt;&gt;"",'Jeunes Plants'!E356,"")</f>
        <v>B</v>
      </c>
      <c r="F356" s="127" t="str">
        <f>IF('Jeunes Plants'!F356&lt;&gt;"",'Jeunes Plants'!F356,"")</f>
        <v>M 3 cm  X60</v>
      </c>
      <c r="G356" s="128">
        <f>IF('Jeunes Plants'!G356&lt;&gt;"",'Jeunes Plants'!G356,"")</f>
        <v>30</v>
      </c>
      <c r="H356" s="127">
        <f>IF('Jeunes Plants'!H356&lt;&gt;"",'Jeunes Plants'!H356,"")</f>
        <v>5</v>
      </c>
      <c r="I356" s="127" t="str">
        <f>IF('Jeunes Plants'!I356&lt;&gt;"",'Jeunes Plants'!I356,"")</f>
        <v>A</v>
      </c>
      <c r="J356" s="128">
        <f>IF('Jeunes Plants'!J356&lt;&gt;"",'Jeunes Plants'!J356,"")</f>
        <v>0.08</v>
      </c>
      <c r="K356" s="126" t="str">
        <f>IF('Jeunes Plants'!K356&lt;&gt;"",'Jeunes Plants'!K356,"")</f>
        <v>DIV FL</v>
      </c>
      <c r="L356" s="126" t="str">
        <f>IF('Jeunes Plants'!L356&lt;&gt;"",'Jeunes Plants'!L356,"")</f>
        <v>S10</v>
      </c>
      <c r="M356" s="126" t="str">
        <f>IF('Jeunes Plants'!M356&lt;&gt;"",'Jeunes Plants'!M356,"")</f>
        <v/>
      </c>
      <c r="N356" s="126" t="str">
        <f>IF('Jeunes Plants'!N356&lt;&gt;"",'Jeunes Plants'!N356,"")</f>
        <v>M3</v>
      </c>
      <c r="O356" s="126" t="str">
        <f>IF('Jeunes Plants'!O356&lt;&gt;"",'Jeunes Plants'!O356,"")</f>
        <v>DELOSPERMA JEWEL OF DESERT Amethyst</v>
      </c>
      <c r="P356" s="130">
        <f>IF('Jeunes Plants'!P356&lt;&gt;"",'Jeunes Plants'!P356,"")</f>
        <v>356</v>
      </c>
      <c r="Q356" s="20">
        <f>IF('Jeunes Plants'!R356&lt;&gt;"",'Jeunes Plants'!R356,"")</f>
        <v>0</v>
      </c>
      <c r="R356" s="20">
        <f>IF('Jeunes Plants'!S356&lt;&gt;"",'Jeunes Plants'!S356,"")</f>
        <v>0</v>
      </c>
      <c r="S356" s="236">
        <f>IF('Jeunes Plants'!T356&lt;&gt;"",'Jeunes Plants'!T356,"")</f>
        <v>0</v>
      </c>
      <c r="T356" s="242"/>
      <c r="U356" s="158"/>
      <c r="V356" s="158"/>
      <c r="W356" s="158"/>
    </row>
    <row r="357" spans="1:23" ht="20.100000000000001" customHeight="1" x14ac:dyDescent="0.25">
      <c r="A357" s="23">
        <f>IF('Jeunes Plants'!A357&lt;&gt;"",'Jeunes Plants'!A357,"")</f>
        <v>15577</v>
      </c>
      <c r="B357" s="24" t="str">
        <f>IF('Jeunes Plants'!B357&lt;&gt;"",'Jeunes Plants'!B357,"")</f>
        <v>DELOSPERMA JEWEL OF DESERT</v>
      </c>
      <c r="C357" s="24" t="str">
        <f>IF('Jeunes Plants'!C357&lt;&gt;"",'Jeunes Plants'!C357,"")</f>
        <v>Grenade</v>
      </c>
      <c r="D357" s="24" t="str">
        <f>IF('Jeunes Plants'!D357&lt;&gt;"",'Jeunes Plants'!D357,"")</f>
        <v/>
      </c>
      <c r="E357" s="66" t="str">
        <f>IF('Jeunes Plants'!E357&lt;&gt;"",'Jeunes Plants'!E357,"")</f>
        <v>B</v>
      </c>
      <c r="F357" s="66" t="str">
        <f>IF('Jeunes Plants'!F357&lt;&gt;"",'Jeunes Plants'!F357,"")</f>
        <v>M 3 cm  X60</v>
      </c>
      <c r="G357" s="64">
        <f>IF('Jeunes Plants'!G357&lt;&gt;"",'Jeunes Plants'!G357,"")</f>
        <v>30</v>
      </c>
      <c r="H357" s="66">
        <f>IF('Jeunes Plants'!H357&lt;&gt;"",'Jeunes Plants'!H357,"")</f>
        <v>5</v>
      </c>
      <c r="I357" s="66" t="str">
        <f>IF('Jeunes Plants'!I357&lt;&gt;"",'Jeunes Plants'!I357,"")</f>
        <v>A</v>
      </c>
      <c r="J357" s="64">
        <f>IF('Jeunes Plants'!J357&lt;&gt;"",'Jeunes Plants'!J357,"")</f>
        <v>0.08</v>
      </c>
      <c r="K357" s="24" t="str">
        <f>IF('Jeunes Plants'!K357&lt;&gt;"",'Jeunes Plants'!K357,"")</f>
        <v>DIV FL</v>
      </c>
      <c r="L357" s="24" t="str">
        <f>IF('Jeunes Plants'!L357&lt;&gt;"",'Jeunes Plants'!L357,"")</f>
        <v>S10</v>
      </c>
      <c r="M357" s="24" t="str">
        <f>IF('Jeunes Plants'!M357&lt;&gt;"",'Jeunes Plants'!M357,"")</f>
        <v/>
      </c>
      <c r="N357" s="24" t="str">
        <f>IF('Jeunes Plants'!N357&lt;&gt;"",'Jeunes Plants'!N357,"")</f>
        <v>M3</v>
      </c>
      <c r="O357" s="24" t="str">
        <f>IF('Jeunes Plants'!O357&lt;&gt;"",'Jeunes Plants'!O357,"")</f>
        <v>DELOSPERMA JEWEL OF DESERT Grenade</v>
      </c>
      <c r="P357" s="54">
        <f>IF('Jeunes Plants'!P357&lt;&gt;"",'Jeunes Plants'!P357,"")</f>
        <v>357</v>
      </c>
      <c r="Q357" s="20">
        <f>IF('Jeunes Plants'!R357&lt;&gt;"",'Jeunes Plants'!R357,"")</f>
        <v>0</v>
      </c>
      <c r="R357" s="20">
        <f>IF('Jeunes Plants'!S357&lt;&gt;"",'Jeunes Plants'!S357,"")</f>
        <v>0</v>
      </c>
      <c r="S357" s="236">
        <f>IF('Jeunes Plants'!T357&lt;&gt;"",'Jeunes Plants'!T357,"")</f>
        <v>0</v>
      </c>
      <c r="T357" s="241"/>
      <c r="U357" s="44"/>
      <c r="V357" s="44"/>
      <c r="W357" s="44"/>
    </row>
    <row r="358" spans="1:23" ht="20.100000000000001" customHeight="1" x14ac:dyDescent="0.25">
      <c r="A358" s="125">
        <f>IF('Jeunes Plants'!A358&lt;&gt;"",'Jeunes Plants'!A358,"")</f>
        <v>15579</v>
      </c>
      <c r="B358" s="126" t="str">
        <f>IF('Jeunes Plants'!B358&lt;&gt;"",'Jeunes Plants'!B358,"")</f>
        <v>DELOSPERMA JEWEL OF DESERT</v>
      </c>
      <c r="C358" s="126" t="str">
        <f>IF('Jeunes Plants'!C358&lt;&gt;"",'Jeunes Plants'!C358,"")</f>
        <v>Moonstone</v>
      </c>
      <c r="D358" s="126" t="str">
        <f>IF('Jeunes Plants'!D358&lt;&gt;"",'Jeunes Plants'!D358,"")</f>
        <v/>
      </c>
      <c r="E358" s="127" t="str">
        <f>IF('Jeunes Plants'!E358&lt;&gt;"",'Jeunes Plants'!E358,"")</f>
        <v>B</v>
      </c>
      <c r="F358" s="127" t="str">
        <f>IF('Jeunes Plants'!F358&lt;&gt;"",'Jeunes Plants'!F358,"")</f>
        <v>M 3 cm  X60</v>
      </c>
      <c r="G358" s="128">
        <f>IF('Jeunes Plants'!G358&lt;&gt;"",'Jeunes Plants'!G358,"")</f>
        <v>30</v>
      </c>
      <c r="H358" s="127">
        <f>IF('Jeunes Plants'!H358&lt;&gt;"",'Jeunes Plants'!H358,"")</f>
        <v>5</v>
      </c>
      <c r="I358" s="127" t="str">
        <f>IF('Jeunes Plants'!I358&lt;&gt;"",'Jeunes Plants'!I358,"")</f>
        <v>A</v>
      </c>
      <c r="J358" s="128">
        <f>IF('Jeunes Plants'!J358&lt;&gt;"",'Jeunes Plants'!J358,"")</f>
        <v>0.08</v>
      </c>
      <c r="K358" s="126" t="str">
        <f>IF('Jeunes Plants'!K358&lt;&gt;"",'Jeunes Plants'!K358,"")</f>
        <v>DIV FL</v>
      </c>
      <c r="L358" s="126" t="str">
        <f>IF('Jeunes Plants'!L358&lt;&gt;"",'Jeunes Plants'!L358,"")</f>
        <v>S10</v>
      </c>
      <c r="M358" s="126" t="str">
        <f>IF('Jeunes Plants'!M358&lt;&gt;"",'Jeunes Plants'!M358,"")</f>
        <v/>
      </c>
      <c r="N358" s="126" t="str">
        <f>IF('Jeunes Plants'!N358&lt;&gt;"",'Jeunes Plants'!N358,"")</f>
        <v>M3</v>
      </c>
      <c r="O358" s="126" t="str">
        <f>IF('Jeunes Plants'!O358&lt;&gt;"",'Jeunes Plants'!O358,"")</f>
        <v>DELOSPERMA JEWEL OF DESERT Moonstone</v>
      </c>
      <c r="P358" s="130">
        <f>IF('Jeunes Plants'!P358&lt;&gt;"",'Jeunes Plants'!P358,"")</f>
        <v>358</v>
      </c>
      <c r="Q358" s="20">
        <f>IF('Jeunes Plants'!R358&lt;&gt;"",'Jeunes Plants'!R358,"")</f>
        <v>0</v>
      </c>
      <c r="R358" s="20">
        <f>IF('Jeunes Plants'!S358&lt;&gt;"",'Jeunes Plants'!S358,"")</f>
        <v>0</v>
      </c>
      <c r="S358" s="236">
        <f>IF('Jeunes Plants'!T358&lt;&gt;"",'Jeunes Plants'!T358,"")</f>
        <v>0</v>
      </c>
      <c r="T358" s="242"/>
      <c r="U358" s="158"/>
      <c r="V358" s="158"/>
      <c r="W358" s="158"/>
    </row>
    <row r="359" spans="1:23" ht="20.100000000000001" customHeight="1" x14ac:dyDescent="0.25">
      <c r="A359" s="23">
        <f>IF('Jeunes Plants'!A359&lt;&gt;"",'Jeunes Plants'!A359,"")</f>
        <v>15581</v>
      </c>
      <c r="B359" s="24" t="str">
        <f>IF('Jeunes Plants'!B359&lt;&gt;"",'Jeunes Plants'!B359,"")</f>
        <v>DELOSPERMA JEWEL OF DESERT</v>
      </c>
      <c r="C359" s="24" t="str">
        <f>IF('Jeunes Plants'!C359&lt;&gt;"",'Jeunes Plants'!C359,"")</f>
        <v>Opal</v>
      </c>
      <c r="D359" s="24" t="str">
        <f>IF('Jeunes Plants'!D359&lt;&gt;"",'Jeunes Plants'!D359,"")</f>
        <v/>
      </c>
      <c r="E359" s="66" t="str">
        <f>IF('Jeunes Plants'!E359&lt;&gt;"",'Jeunes Plants'!E359,"")</f>
        <v>B</v>
      </c>
      <c r="F359" s="66" t="str">
        <f>IF('Jeunes Plants'!F359&lt;&gt;"",'Jeunes Plants'!F359,"")</f>
        <v>M 3 cm  X60</v>
      </c>
      <c r="G359" s="64">
        <f>IF('Jeunes Plants'!G359&lt;&gt;"",'Jeunes Plants'!G359,"")</f>
        <v>30</v>
      </c>
      <c r="H359" s="66">
        <f>IF('Jeunes Plants'!H359&lt;&gt;"",'Jeunes Plants'!H359,"")</f>
        <v>5</v>
      </c>
      <c r="I359" s="66" t="str">
        <f>IF('Jeunes Plants'!I359&lt;&gt;"",'Jeunes Plants'!I359,"")</f>
        <v>A</v>
      </c>
      <c r="J359" s="64">
        <f>IF('Jeunes Plants'!J359&lt;&gt;"",'Jeunes Plants'!J359,"")</f>
        <v>0.08</v>
      </c>
      <c r="K359" s="24" t="str">
        <f>IF('Jeunes Plants'!K359&lt;&gt;"",'Jeunes Plants'!K359,"")</f>
        <v>DIV FL</v>
      </c>
      <c r="L359" s="24" t="str">
        <f>IF('Jeunes Plants'!L359&lt;&gt;"",'Jeunes Plants'!L359,"")</f>
        <v>S10</v>
      </c>
      <c r="M359" s="24" t="str">
        <f>IF('Jeunes Plants'!M359&lt;&gt;"",'Jeunes Plants'!M359,"")</f>
        <v/>
      </c>
      <c r="N359" s="24" t="str">
        <f>IF('Jeunes Plants'!N359&lt;&gt;"",'Jeunes Plants'!N359,"")</f>
        <v>M3</v>
      </c>
      <c r="O359" s="24" t="str">
        <f>IF('Jeunes Plants'!O359&lt;&gt;"",'Jeunes Plants'!O359,"")</f>
        <v>DELOSPERMA JEWEL OF DESERT Opal</v>
      </c>
      <c r="P359" s="54">
        <f>IF('Jeunes Plants'!P359&lt;&gt;"",'Jeunes Plants'!P359,"")</f>
        <v>359</v>
      </c>
      <c r="Q359" s="20">
        <f>IF('Jeunes Plants'!R359&lt;&gt;"",'Jeunes Plants'!R359,"")</f>
        <v>0</v>
      </c>
      <c r="R359" s="20">
        <f>IF('Jeunes Plants'!S359&lt;&gt;"",'Jeunes Plants'!S359,"")</f>
        <v>0</v>
      </c>
      <c r="S359" s="236">
        <f>IF('Jeunes Plants'!T359&lt;&gt;"",'Jeunes Plants'!T359,"")</f>
        <v>0</v>
      </c>
      <c r="T359" s="241"/>
      <c r="U359" s="44"/>
      <c r="V359" s="44"/>
      <c r="W359" s="44"/>
    </row>
    <row r="360" spans="1:23" ht="20.100000000000001" customHeight="1" x14ac:dyDescent="0.25">
      <c r="A360" s="125">
        <f>IF('Jeunes Plants'!A360&lt;&gt;"",'Jeunes Plants'!A360,"")</f>
        <v>15583</v>
      </c>
      <c r="B360" s="126" t="str">
        <f>IF('Jeunes Plants'!B360&lt;&gt;"",'Jeunes Plants'!B360,"")</f>
        <v>DELOSPERMA JEWEL OF DESERT</v>
      </c>
      <c r="C360" s="126" t="str">
        <f>IF('Jeunes Plants'!C360&lt;&gt;"",'Jeunes Plants'!C360,"")</f>
        <v>Peridot</v>
      </c>
      <c r="D360" s="126" t="str">
        <f>IF('Jeunes Plants'!D360&lt;&gt;"",'Jeunes Plants'!D360,"")</f>
        <v/>
      </c>
      <c r="E360" s="127" t="str">
        <f>IF('Jeunes Plants'!E360&lt;&gt;"",'Jeunes Plants'!E360,"")</f>
        <v>B</v>
      </c>
      <c r="F360" s="127" t="str">
        <f>IF('Jeunes Plants'!F360&lt;&gt;"",'Jeunes Plants'!F360,"")</f>
        <v>M 3 cm  X60</v>
      </c>
      <c r="G360" s="128">
        <f>IF('Jeunes Plants'!G360&lt;&gt;"",'Jeunes Plants'!G360,"")</f>
        <v>30</v>
      </c>
      <c r="H360" s="127">
        <f>IF('Jeunes Plants'!H360&lt;&gt;"",'Jeunes Plants'!H360,"")</f>
        <v>5</v>
      </c>
      <c r="I360" s="127" t="str">
        <f>IF('Jeunes Plants'!I360&lt;&gt;"",'Jeunes Plants'!I360,"")</f>
        <v>A</v>
      </c>
      <c r="J360" s="128">
        <f>IF('Jeunes Plants'!J360&lt;&gt;"",'Jeunes Plants'!J360,"")</f>
        <v>0.08</v>
      </c>
      <c r="K360" s="126" t="str">
        <f>IF('Jeunes Plants'!K360&lt;&gt;"",'Jeunes Plants'!K360,"")</f>
        <v>DIV FL</v>
      </c>
      <c r="L360" s="126" t="str">
        <f>IF('Jeunes Plants'!L360&lt;&gt;"",'Jeunes Plants'!L360,"")</f>
        <v>S10</v>
      </c>
      <c r="M360" s="126" t="str">
        <f>IF('Jeunes Plants'!M360&lt;&gt;"",'Jeunes Plants'!M360,"")</f>
        <v/>
      </c>
      <c r="N360" s="126" t="str">
        <f>IF('Jeunes Plants'!N360&lt;&gt;"",'Jeunes Plants'!N360,"")</f>
        <v>M3</v>
      </c>
      <c r="O360" s="126" t="str">
        <f>IF('Jeunes Plants'!O360&lt;&gt;"",'Jeunes Plants'!O360,"")</f>
        <v>DELOSPERMA JEWEL OF DESERT Peridot</v>
      </c>
      <c r="P360" s="130">
        <f>IF('Jeunes Plants'!P360&lt;&gt;"",'Jeunes Plants'!P360,"")</f>
        <v>360</v>
      </c>
      <c r="Q360" s="20">
        <f>IF('Jeunes Plants'!R360&lt;&gt;"",'Jeunes Plants'!R360,"")</f>
        <v>0</v>
      </c>
      <c r="R360" s="20">
        <f>IF('Jeunes Plants'!S360&lt;&gt;"",'Jeunes Plants'!S360,"")</f>
        <v>0</v>
      </c>
      <c r="S360" s="236">
        <f>IF('Jeunes Plants'!T360&lt;&gt;"",'Jeunes Plants'!T360,"")</f>
        <v>0</v>
      </c>
      <c r="T360" s="242"/>
      <c r="U360" s="158"/>
      <c r="V360" s="158"/>
      <c r="W360" s="158"/>
    </row>
    <row r="361" spans="1:23" ht="20.100000000000001" customHeight="1" x14ac:dyDescent="0.25">
      <c r="A361" s="23">
        <f>IF('Jeunes Plants'!A361&lt;&gt;"",'Jeunes Plants'!A361,"")</f>
        <v>15634</v>
      </c>
      <c r="B361" s="24" t="str">
        <f>IF('Jeunes Plants'!B361&lt;&gt;"",'Jeunes Plants'!B361,"")</f>
        <v>DELOSPERMA JEWEL OF DESERT</v>
      </c>
      <c r="C361" s="24" t="str">
        <f>IF('Jeunes Plants'!C361&lt;&gt;"",'Jeunes Plants'!C361,"")</f>
        <v>Variés</v>
      </c>
      <c r="D361" s="24" t="str">
        <f>IF('Jeunes Plants'!D361&lt;&gt;"",'Jeunes Plants'!D361,"")</f>
        <v/>
      </c>
      <c r="E361" s="66" t="str">
        <f>IF('Jeunes Plants'!E361&lt;&gt;"",'Jeunes Plants'!E361,"")</f>
        <v>B</v>
      </c>
      <c r="F361" s="66" t="str">
        <f>IF('Jeunes Plants'!F361&lt;&gt;"",'Jeunes Plants'!F361,"")</f>
        <v>M 3 cm  X60</v>
      </c>
      <c r="G361" s="64">
        <f>IF('Jeunes Plants'!G361&lt;&gt;"",'Jeunes Plants'!G361,"")</f>
        <v>30</v>
      </c>
      <c r="H361" s="66">
        <f>IF('Jeunes Plants'!H361&lt;&gt;"",'Jeunes Plants'!H361,"")</f>
        <v>5</v>
      </c>
      <c r="I361" s="66" t="str">
        <f>IF('Jeunes Plants'!I361&lt;&gt;"",'Jeunes Plants'!I361,"")</f>
        <v>A</v>
      </c>
      <c r="J361" s="64">
        <f>IF('Jeunes Plants'!J361&lt;&gt;"",'Jeunes Plants'!J361,"")</f>
        <v>0.08</v>
      </c>
      <c r="K361" s="24" t="str">
        <f>IF('Jeunes Plants'!K361&lt;&gt;"",'Jeunes Plants'!K361,"")</f>
        <v>DIV FL</v>
      </c>
      <c r="L361" s="24" t="str">
        <f>IF('Jeunes Plants'!L361&lt;&gt;"",'Jeunes Plants'!L361,"")</f>
        <v>S10</v>
      </c>
      <c r="M361" s="24" t="str">
        <f>IF('Jeunes Plants'!M361&lt;&gt;"",'Jeunes Plants'!M361,"")</f>
        <v/>
      </c>
      <c r="N361" s="24" t="str">
        <f>IF('Jeunes Plants'!N361&lt;&gt;"",'Jeunes Plants'!N361,"")</f>
        <v>M3</v>
      </c>
      <c r="O361" s="24" t="str">
        <f>IF('Jeunes Plants'!O361&lt;&gt;"",'Jeunes Plants'!O361,"")</f>
        <v>DELOSPERMA JEWEL OF DESERT Variés</v>
      </c>
      <c r="P361" s="54">
        <f>IF('Jeunes Plants'!P361&lt;&gt;"",'Jeunes Plants'!P361,"")</f>
        <v>361</v>
      </c>
      <c r="Q361" s="20">
        <f>IF('Jeunes Plants'!R361&lt;&gt;"",'Jeunes Plants'!R361,"")</f>
        <v>0</v>
      </c>
      <c r="R361" s="20">
        <f>IF('Jeunes Plants'!S361&lt;&gt;"",'Jeunes Plants'!S361,"")</f>
        <v>0</v>
      </c>
      <c r="S361" s="236">
        <f>IF('Jeunes Plants'!T361&lt;&gt;"",'Jeunes Plants'!T361,"")</f>
        <v>0</v>
      </c>
      <c r="T361" s="241"/>
      <c r="U361" s="44"/>
      <c r="V361" s="44"/>
      <c r="W361" s="44"/>
    </row>
    <row r="362" spans="1:23" ht="20.100000000000001" customHeight="1" x14ac:dyDescent="0.25">
      <c r="A362" s="146" t="str">
        <f>IF('Jeunes Plants'!A362&lt;&gt;"",'Jeunes Plants'!A362,"")</f>
        <v/>
      </c>
      <c r="B362" s="145" t="str">
        <f>IF('Jeunes Plants'!B362&lt;&gt;"",'Jeunes Plants'!B362,"")</f>
        <v>DIANTHUS</v>
      </c>
      <c r="C362" s="147" t="str">
        <f>IF('Jeunes Plants'!C362&lt;&gt;"",'Jeunes Plants'!C362,"")</f>
        <v/>
      </c>
      <c r="D362" s="147" t="str">
        <f>IF('Jeunes Plants'!D362&lt;&gt;"",'Jeunes Plants'!D362,"")</f>
        <v/>
      </c>
      <c r="E362" s="148" t="str">
        <f>IF('Jeunes Plants'!E362&lt;&gt;"",'Jeunes Plants'!E362,"")</f>
        <v/>
      </c>
      <c r="F362" s="148" t="str">
        <f>IF('Jeunes Plants'!F362&lt;&gt;"",'Jeunes Plants'!F362,"")</f>
        <v/>
      </c>
      <c r="G362" s="148" t="str">
        <f>IF('Jeunes Plants'!G362&lt;&gt;"",'Jeunes Plants'!G362,"")</f>
        <v/>
      </c>
      <c r="H362" s="148" t="str">
        <f>IF('Jeunes Plants'!H362&lt;&gt;"",'Jeunes Plants'!H362,"")</f>
        <v/>
      </c>
      <c r="I362" s="148" t="str">
        <f>IF('Jeunes Plants'!I362&lt;&gt;"",'Jeunes Plants'!I362,"")</f>
        <v/>
      </c>
      <c r="J362" s="149" t="str">
        <f>IF('Jeunes Plants'!J362&lt;&gt;"",'Jeunes Plants'!J362,"")</f>
        <v/>
      </c>
      <c r="K362" s="147" t="str">
        <f>IF('Jeunes Plants'!K362&lt;&gt;"",'Jeunes Plants'!K362,"")</f>
        <v/>
      </c>
      <c r="L362" s="147" t="str">
        <f>IF('Jeunes Plants'!L362&lt;&gt;"",'Jeunes Plants'!L362,"")</f>
        <v>E</v>
      </c>
      <c r="M362" s="147" t="str">
        <f>IF('Jeunes Plants'!M362&lt;&gt;"",'Jeunes Plants'!M362,"")</f>
        <v/>
      </c>
      <c r="N362" s="147" t="str">
        <f>IF('Jeunes Plants'!N362&lt;&gt;"",'Jeunes Plants'!N362,"")</f>
        <v/>
      </c>
      <c r="O362" s="147" t="str">
        <f>IF('Jeunes Plants'!O362&lt;&gt;"",'Jeunes Plants'!O362,"")</f>
        <v xml:space="preserve">DIANTHUS </v>
      </c>
      <c r="P362" s="150">
        <f>IF('Jeunes Plants'!P362&lt;&gt;"",'Jeunes Plants'!P362,"")</f>
        <v>362</v>
      </c>
      <c r="Q362" s="20" t="str">
        <f>IF('Jeunes Plants'!R362&lt;&gt;"",'Jeunes Plants'!R362,"")</f>
        <v/>
      </c>
      <c r="R362" s="20" t="str">
        <f>IF('Jeunes Plants'!S362&lt;&gt;"",'Jeunes Plants'!S362,"")</f>
        <v/>
      </c>
      <c r="S362" s="236" t="str">
        <f>IF('Jeunes Plants'!T362&lt;&gt;"",'Jeunes Plants'!T362,"")</f>
        <v/>
      </c>
      <c r="T362" s="247"/>
      <c r="U362" s="161"/>
      <c r="V362" s="161"/>
      <c r="W362" s="161"/>
    </row>
    <row r="363" spans="1:23" ht="20.100000000000001" customHeight="1" x14ac:dyDescent="0.25">
      <c r="A363" s="23">
        <f>IF('Jeunes Plants'!A363&lt;&gt;"",'Jeunes Plants'!A363,"")</f>
        <v>25899</v>
      </c>
      <c r="B363" s="24" t="str">
        <f>IF('Jeunes Plants'!B363&lt;&gt;"",'Jeunes Plants'!B363,"")</f>
        <v>DIANTHUS OSCAR</v>
      </c>
      <c r="C363" s="24" t="str">
        <f>IF('Jeunes Plants'!C363&lt;&gt;"",'Jeunes Plants'!C363,"")</f>
        <v>Cherry</v>
      </c>
      <c r="D363" s="24" t="str">
        <f>IF('Jeunes Plants'!D363&lt;&gt;"",'Jeunes Plants'!D363,"")</f>
        <v/>
      </c>
      <c r="E363" s="66" t="str">
        <f>IF('Jeunes Plants'!E363&lt;&gt;"",'Jeunes Plants'!E363,"")</f>
        <v>B</v>
      </c>
      <c r="F363" s="66" t="str">
        <f>IF('Jeunes Plants'!F363&lt;&gt;"",'Jeunes Plants'!F363,"")</f>
        <v>M 3 cm  X60</v>
      </c>
      <c r="G363" s="64">
        <f>IF('Jeunes Plants'!G363&lt;&gt;"",'Jeunes Plants'!G363,"")</f>
        <v>30</v>
      </c>
      <c r="H363" s="64">
        <f>IF('Jeunes Plants'!H363&lt;&gt;"",'Jeunes Plants'!H363,"")</f>
        <v>5</v>
      </c>
      <c r="I363" s="66" t="str">
        <f>IF('Jeunes Plants'!I363&lt;&gt;"",'Jeunes Plants'!I363,"")</f>
        <v>B</v>
      </c>
      <c r="J363" s="64">
        <f>IF('Jeunes Plants'!J363&lt;&gt;"",'Jeunes Plants'!J363,"")</f>
        <v>0.04</v>
      </c>
      <c r="K363" s="24" t="str">
        <f>IF('Jeunes Plants'!K363&lt;&gt;"",'Jeunes Plants'!K363,"")</f>
        <v>DIV FL</v>
      </c>
      <c r="L363" s="24" t="str">
        <f>IF('Jeunes Plants'!L363&lt;&gt;"",'Jeunes Plants'!L363,"")</f>
        <v>S3B</v>
      </c>
      <c r="M363" s="24" t="str">
        <f>IF('Jeunes Plants'!M363&lt;&gt;"",'Jeunes Plants'!M363,"")</f>
        <v/>
      </c>
      <c r="N363" s="24" t="str">
        <f>IF('Jeunes Plants'!N363&lt;&gt;"",'Jeunes Plants'!N363,"")</f>
        <v>M3</v>
      </c>
      <c r="O363" s="24" t="str">
        <f>IF('Jeunes Plants'!O363&lt;&gt;"",'Jeunes Plants'!O363,"")</f>
        <v>DIANTHUS OSCAR Cherry</v>
      </c>
      <c r="P363" s="54">
        <f>IF('Jeunes Plants'!P363&lt;&gt;"",'Jeunes Plants'!P363,"")</f>
        <v>363</v>
      </c>
      <c r="Q363" s="20">
        <f>IF('Jeunes Plants'!R363&lt;&gt;"",'Jeunes Plants'!R363,"")</f>
        <v>0</v>
      </c>
      <c r="R363" s="20">
        <f>IF('Jeunes Plants'!S363&lt;&gt;"",'Jeunes Plants'!S363,"")</f>
        <v>0</v>
      </c>
      <c r="S363" s="236">
        <f>IF('Jeunes Plants'!T363&lt;&gt;"",'Jeunes Plants'!T363,"")</f>
        <v>0</v>
      </c>
      <c r="T363" s="246"/>
      <c r="U363" s="124"/>
      <c r="V363" s="124"/>
      <c r="W363" s="124"/>
    </row>
    <row r="364" spans="1:23" ht="20.100000000000001" customHeight="1" x14ac:dyDescent="0.25">
      <c r="A364" s="125">
        <f>IF('Jeunes Plants'!A364&lt;&gt;"",'Jeunes Plants'!A364,"")</f>
        <v>25900</v>
      </c>
      <c r="B364" s="126" t="str">
        <f>IF('Jeunes Plants'!B364&lt;&gt;"",'Jeunes Plants'!B364,"")</f>
        <v>DIANTHUS OSCAR</v>
      </c>
      <c r="C364" s="126" t="str">
        <f>IF('Jeunes Plants'!C364&lt;&gt;"",'Jeunes Plants'!C364,"")</f>
        <v>Dark Red</v>
      </c>
      <c r="D364" s="126" t="str">
        <f>IF('Jeunes Plants'!D364&lt;&gt;"",'Jeunes Plants'!D364,"")</f>
        <v/>
      </c>
      <c r="E364" s="127" t="str">
        <f>IF('Jeunes Plants'!E364&lt;&gt;"",'Jeunes Plants'!E364,"")</f>
        <v>B</v>
      </c>
      <c r="F364" s="127" t="str">
        <f>IF('Jeunes Plants'!F364&lt;&gt;"",'Jeunes Plants'!F364,"")</f>
        <v>M 3 cm  X60</v>
      </c>
      <c r="G364" s="128">
        <f>IF('Jeunes Plants'!G364&lt;&gt;"",'Jeunes Plants'!G364,"")</f>
        <v>30</v>
      </c>
      <c r="H364" s="128">
        <f>IF('Jeunes Plants'!H364&lt;&gt;"",'Jeunes Plants'!H364,"")</f>
        <v>5</v>
      </c>
      <c r="I364" s="127" t="str">
        <f>IF('Jeunes Plants'!I364&lt;&gt;"",'Jeunes Plants'!I364,"")</f>
        <v>B</v>
      </c>
      <c r="J364" s="128">
        <f>IF('Jeunes Plants'!J364&lt;&gt;"",'Jeunes Plants'!J364,"")</f>
        <v>0.04</v>
      </c>
      <c r="K364" s="126" t="str">
        <f>IF('Jeunes Plants'!K364&lt;&gt;"",'Jeunes Plants'!K364,"")</f>
        <v>DIV FL</v>
      </c>
      <c r="L364" s="126" t="str">
        <f>IF('Jeunes Plants'!L364&lt;&gt;"",'Jeunes Plants'!L364,"")</f>
        <v>S3B</v>
      </c>
      <c r="M364" s="126" t="str">
        <f>IF('Jeunes Plants'!M364&lt;&gt;"",'Jeunes Plants'!M364,"")</f>
        <v/>
      </c>
      <c r="N364" s="126" t="str">
        <f>IF('Jeunes Plants'!N364&lt;&gt;"",'Jeunes Plants'!N364,"")</f>
        <v>M3</v>
      </c>
      <c r="O364" s="126" t="str">
        <f>IF('Jeunes Plants'!O364&lt;&gt;"",'Jeunes Plants'!O364,"")</f>
        <v>DIANTHUS OSCAR Dark Red</v>
      </c>
      <c r="P364" s="130">
        <f>IF('Jeunes Plants'!P364&lt;&gt;"",'Jeunes Plants'!P364,"")</f>
        <v>364</v>
      </c>
      <c r="Q364" s="20">
        <f>IF('Jeunes Plants'!R364&lt;&gt;"",'Jeunes Plants'!R364,"")</f>
        <v>0</v>
      </c>
      <c r="R364" s="20">
        <f>IF('Jeunes Plants'!S364&lt;&gt;"",'Jeunes Plants'!S364,"")</f>
        <v>0</v>
      </c>
      <c r="S364" s="236">
        <f>IF('Jeunes Plants'!T364&lt;&gt;"",'Jeunes Plants'!T364,"")</f>
        <v>0</v>
      </c>
      <c r="T364" s="245"/>
      <c r="U364" s="214"/>
      <c r="V364" s="214"/>
      <c r="W364" s="214"/>
    </row>
    <row r="365" spans="1:23" ht="20.100000000000001" customHeight="1" x14ac:dyDescent="0.25">
      <c r="A365" s="23">
        <f>IF('Jeunes Plants'!A365&lt;&gt;"",'Jeunes Plants'!A365,"")</f>
        <v>25901</v>
      </c>
      <c r="B365" s="24" t="str">
        <f>IF('Jeunes Plants'!B365&lt;&gt;"",'Jeunes Plants'!B365,"")</f>
        <v>DIANTHUS OSCAR</v>
      </c>
      <c r="C365" s="24" t="str">
        <f>IF('Jeunes Plants'!C365&lt;&gt;"",'Jeunes Plants'!C365,"")</f>
        <v>Oscar</v>
      </c>
      <c r="D365" s="24" t="str">
        <f>IF('Jeunes Plants'!D365&lt;&gt;"",'Jeunes Plants'!D365,"")</f>
        <v/>
      </c>
      <c r="E365" s="66" t="str">
        <f>IF('Jeunes Plants'!E365&lt;&gt;"",'Jeunes Plants'!E365,"")</f>
        <v>B</v>
      </c>
      <c r="F365" s="66" t="str">
        <f>IF('Jeunes Plants'!F365&lt;&gt;"",'Jeunes Plants'!F365,"")</f>
        <v>M 3 cm  X60</v>
      </c>
      <c r="G365" s="64">
        <f>IF('Jeunes Plants'!G365&lt;&gt;"",'Jeunes Plants'!G365,"")</f>
        <v>30</v>
      </c>
      <c r="H365" s="64">
        <f>IF('Jeunes Plants'!H365&lt;&gt;"",'Jeunes Plants'!H365,"")</f>
        <v>5</v>
      </c>
      <c r="I365" s="66" t="str">
        <f>IF('Jeunes Plants'!I365&lt;&gt;"",'Jeunes Plants'!I365,"")</f>
        <v>B</v>
      </c>
      <c r="J365" s="64">
        <f>IF('Jeunes Plants'!J365&lt;&gt;"",'Jeunes Plants'!J365,"")</f>
        <v>0.04</v>
      </c>
      <c r="K365" s="24" t="str">
        <f>IF('Jeunes Plants'!K365&lt;&gt;"",'Jeunes Plants'!K365,"")</f>
        <v>DIV FL</v>
      </c>
      <c r="L365" s="24" t="str">
        <f>IF('Jeunes Plants'!L365&lt;&gt;"",'Jeunes Plants'!L365,"")</f>
        <v>S3B</v>
      </c>
      <c r="M365" s="24" t="str">
        <f>IF('Jeunes Plants'!M365&lt;&gt;"",'Jeunes Plants'!M365,"")</f>
        <v/>
      </c>
      <c r="N365" s="24" t="str">
        <f>IF('Jeunes Plants'!N365&lt;&gt;"",'Jeunes Plants'!N365,"")</f>
        <v>M3</v>
      </c>
      <c r="O365" s="24" t="str">
        <f>IF('Jeunes Plants'!O365&lt;&gt;"",'Jeunes Plants'!O365,"")</f>
        <v>DIANTHUS OSCAR Oscar</v>
      </c>
      <c r="P365" s="54">
        <f>IF('Jeunes Plants'!P365&lt;&gt;"",'Jeunes Plants'!P365,"")</f>
        <v>365</v>
      </c>
      <c r="Q365" s="20">
        <f>IF('Jeunes Plants'!R365&lt;&gt;"",'Jeunes Plants'!R365,"")</f>
        <v>0</v>
      </c>
      <c r="R365" s="20">
        <f>IF('Jeunes Plants'!S365&lt;&gt;"",'Jeunes Plants'!S365,"")</f>
        <v>0</v>
      </c>
      <c r="S365" s="236">
        <f>IF('Jeunes Plants'!T365&lt;&gt;"",'Jeunes Plants'!T365,"")</f>
        <v>0</v>
      </c>
      <c r="T365" s="246"/>
      <c r="U365" s="124"/>
      <c r="V365" s="124"/>
      <c r="W365" s="124"/>
    </row>
    <row r="366" spans="1:23" ht="20.100000000000001" customHeight="1" x14ac:dyDescent="0.25">
      <c r="A366" s="125">
        <f>IF('Jeunes Plants'!A366&lt;&gt;"",'Jeunes Plants'!A366,"")</f>
        <v>25902</v>
      </c>
      <c r="B366" s="126" t="str">
        <f>IF('Jeunes Plants'!B366&lt;&gt;"",'Jeunes Plants'!B366,"")</f>
        <v>DIANTHUS OSCAR</v>
      </c>
      <c r="C366" s="126" t="str">
        <f>IF('Jeunes Plants'!C366&lt;&gt;"",'Jeunes Plants'!C366,"")</f>
        <v>Pink and Purple</v>
      </c>
      <c r="D366" s="126" t="str">
        <f>IF('Jeunes Plants'!D366&lt;&gt;"",'Jeunes Plants'!D366,"")</f>
        <v/>
      </c>
      <c r="E366" s="127" t="str">
        <f>IF('Jeunes Plants'!E366&lt;&gt;"",'Jeunes Plants'!E366,"")</f>
        <v>B</v>
      </c>
      <c r="F366" s="127" t="str">
        <f>IF('Jeunes Plants'!F366&lt;&gt;"",'Jeunes Plants'!F366,"")</f>
        <v>M 3 cm  X60</v>
      </c>
      <c r="G366" s="128">
        <f>IF('Jeunes Plants'!G366&lt;&gt;"",'Jeunes Plants'!G366,"")</f>
        <v>30</v>
      </c>
      <c r="H366" s="128">
        <f>IF('Jeunes Plants'!H366&lt;&gt;"",'Jeunes Plants'!H366,"")</f>
        <v>5</v>
      </c>
      <c r="I366" s="127" t="str">
        <f>IF('Jeunes Plants'!I366&lt;&gt;"",'Jeunes Plants'!I366,"")</f>
        <v>B</v>
      </c>
      <c r="J366" s="128">
        <f>IF('Jeunes Plants'!J366&lt;&gt;"",'Jeunes Plants'!J366,"")</f>
        <v>0.04</v>
      </c>
      <c r="K366" s="126" t="str">
        <f>IF('Jeunes Plants'!K366&lt;&gt;"",'Jeunes Plants'!K366,"")</f>
        <v>DIV FL</v>
      </c>
      <c r="L366" s="126" t="str">
        <f>IF('Jeunes Plants'!L366&lt;&gt;"",'Jeunes Plants'!L366,"")</f>
        <v>S3B</v>
      </c>
      <c r="M366" s="126" t="str">
        <f>IF('Jeunes Plants'!M366&lt;&gt;"",'Jeunes Plants'!M366,"")</f>
        <v/>
      </c>
      <c r="N366" s="126" t="str">
        <f>IF('Jeunes Plants'!N366&lt;&gt;"",'Jeunes Plants'!N366,"")</f>
        <v>M3</v>
      </c>
      <c r="O366" s="126" t="str">
        <f>IF('Jeunes Plants'!O366&lt;&gt;"",'Jeunes Plants'!O366,"")</f>
        <v>DIANTHUS OSCAR Pink and Purple</v>
      </c>
      <c r="P366" s="130">
        <f>IF('Jeunes Plants'!P366&lt;&gt;"",'Jeunes Plants'!P366,"")</f>
        <v>366</v>
      </c>
      <c r="Q366" s="20">
        <f>IF('Jeunes Plants'!R366&lt;&gt;"",'Jeunes Plants'!R366,"")</f>
        <v>0</v>
      </c>
      <c r="R366" s="20">
        <f>IF('Jeunes Plants'!S366&lt;&gt;"",'Jeunes Plants'!S366,"")</f>
        <v>0</v>
      </c>
      <c r="S366" s="236">
        <f>IF('Jeunes Plants'!T366&lt;&gt;"",'Jeunes Plants'!T366,"")</f>
        <v>0</v>
      </c>
      <c r="T366" s="245"/>
      <c r="U366" s="214"/>
      <c r="V366" s="214"/>
      <c r="W366" s="214"/>
    </row>
    <row r="367" spans="1:23" ht="20.100000000000001" customHeight="1" x14ac:dyDescent="0.25">
      <c r="A367" s="23">
        <f>IF('Jeunes Plants'!A367&lt;&gt;"",'Jeunes Plants'!A367,"")</f>
        <v>25903</v>
      </c>
      <c r="B367" s="24" t="str">
        <f>IF('Jeunes Plants'!B367&lt;&gt;"",'Jeunes Plants'!B367,"")</f>
        <v>DIANTHUS OSCAR</v>
      </c>
      <c r="C367" s="24" t="str">
        <f>IF('Jeunes Plants'!C367&lt;&gt;"",'Jeunes Plants'!C367,"")</f>
        <v>Pink Heart</v>
      </c>
      <c r="D367" s="24" t="str">
        <f>IF('Jeunes Plants'!D367&lt;&gt;"",'Jeunes Plants'!D367,"")</f>
        <v/>
      </c>
      <c r="E367" s="66" t="str">
        <f>IF('Jeunes Plants'!E367&lt;&gt;"",'Jeunes Plants'!E367,"")</f>
        <v>B</v>
      </c>
      <c r="F367" s="66" t="str">
        <f>IF('Jeunes Plants'!F367&lt;&gt;"",'Jeunes Plants'!F367,"")</f>
        <v>M 3 cm  X60</v>
      </c>
      <c r="G367" s="64">
        <f>IF('Jeunes Plants'!G367&lt;&gt;"",'Jeunes Plants'!G367,"")</f>
        <v>30</v>
      </c>
      <c r="H367" s="64">
        <f>IF('Jeunes Plants'!H367&lt;&gt;"",'Jeunes Plants'!H367,"")</f>
        <v>5</v>
      </c>
      <c r="I367" s="66" t="str">
        <f>IF('Jeunes Plants'!I367&lt;&gt;"",'Jeunes Plants'!I367,"")</f>
        <v>B</v>
      </c>
      <c r="J367" s="64">
        <f>IF('Jeunes Plants'!J367&lt;&gt;"",'Jeunes Plants'!J367,"")</f>
        <v>0.04</v>
      </c>
      <c r="K367" s="24" t="str">
        <f>IF('Jeunes Plants'!K367&lt;&gt;"",'Jeunes Plants'!K367,"")</f>
        <v>DIV FL</v>
      </c>
      <c r="L367" s="24" t="str">
        <f>IF('Jeunes Plants'!L367&lt;&gt;"",'Jeunes Plants'!L367,"")</f>
        <v>S3B</v>
      </c>
      <c r="M367" s="24" t="str">
        <f>IF('Jeunes Plants'!M367&lt;&gt;"",'Jeunes Plants'!M367,"")</f>
        <v/>
      </c>
      <c r="N367" s="24" t="str">
        <f>IF('Jeunes Plants'!N367&lt;&gt;"",'Jeunes Plants'!N367,"")</f>
        <v>M3</v>
      </c>
      <c r="O367" s="24" t="str">
        <f>IF('Jeunes Plants'!O367&lt;&gt;"",'Jeunes Plants'!O367,"")</f>
        <v>DIANTHUS OSCAR Pink Heart</v>
      </c>
      <c r="P367" s="54">
        <f>IF('Jeunes Plants'!P367&lt;&gt;"",'Jeunes Plants'!P367,"")</f>
        <v>367</v>
      </c>
      <c r="Q367" s="20">
        <f>IF('Jeunes Plants'!R367&lt;&gt;"",'Jeunes Plants'!R367,"")</f>
        <v>0</v>
      </c>
      <c r="R367" s="20">
        <f>IF('Jeunes Plants'!S367&lt;&gt;"",'Jeunes Plants'!S367,"")</f>
        <v>0</v>
      </c>
      <c r="S367" s="236">
        <f>IF('Jeunes Plants'!T367&lt;&gt;"",'Jeunes Plants'!T367,"")</f>
        <v>0</v>
      </c>
      <c r="T367" s="246"/>
      <c r="U367" s="124"/>
      <c r="V367" s="124"/>
      <c r="W367" s="124"/>
    </row>
    <row r="368" spans="1:23" ht="20.100000000000001" customHeight="1" x14ac:dyDescent="0.25">
      <c r="A368" s="125">
        <f>IF('Jeunes Plants'!A368&lt;&gt;"",'Jeunes Plants'!A368,"")</f>
        <v>25904</v>
      </c>
      <c r="B368" s="126" t="str">
        <f>IF('Jeunes Plants'!B368&lt;&gt;"",'Jeunes Plants'!B368,"")</f>
        <v>DIANTHUS OSCAR</v>
      </c>
      <c r="C368" s="126" t="str">
        <f>IF('Jeunes Plants'!C368&lt;&gt;"",'Jeunes Plants'!C368,"")</f>
        <v>Purple Star</v>
      </c>
      <c r="D368" s="126" t="str">
        <f>IF('Jeunes Plants'!D368&lt;&gt;"",'Jeunes Plants'!D368,"")</f>
        <v/>
      </c>
      <c r="E368" s="127" t="str">
        <f>IF('Jeunes Plants'!E368&lt;&gt;"",'Jeunes Plants'!E368,"")</f>
        <v>B</v>
      </c>
      <c r="F368" s="127" t="str">
        <f>IF('Jeunes Plants'!F368&lt;&gt;"",'Jeunes Plants'!F368,"")</f>
        <v>M 3 cm  X60</v>
      </c>
      <c r="G368" s="128">
        <f>IF('Jeunes Plants'!G368&lt;&gt;"",'Jeunes Plants'!G368,"")</f>
        <v>30</v>
      </c>
      <c r="H368" s="128">
        <f>IF('Jeunes Plants'!H368&lt;&gt;"",'Jeunes Plants'!H368,"")</f>
        <v>5</v>
      </c>
      <c r="I368" s="127" t="str">
        <f>IF('Jeunes Plants'!I368&lt;&gt;"",'Jeunes Plants'!I368,"")</f>
        <v>B</v>
      </c>
      <c r="J368" s="128">
        <f>IF('Jeunes Plants'!J368&lt;&gt;"",'Jeunes Plants'!J368,"")</f>
        <v>0.04</v>
      </c>
      <c r="K368" s="126" t="str">
        <f>IF('Jeunes Plants'!K368&lt;&gt;"",'Jeunes Plants'!K368,"")</f>
        <v>DIV FL</v>
      </c>
      <c r="L368" s="126" t="str">
        <f>IF('Jeunes Plants'!L368&lt;&gt;"",'Jeunes Plants'!L368,"")</f>
        <v>S3B</v>
      </c>
      <c r="M368" s="126" t="str">
        <f>IF('Jeunes Plants'!M368&lt;&gt;"",'Jeunes Plants'!M368,"")</f>
        <v/>
      </c>
      <c r="N368" s="126" t="str">
        <f>IF('Jeunes Plants'!N368&lt;&gt;"",'Jeunes Plants'!N368,"")</f>
        <v>M3</v>
      </c>
      <c r="O368" s="126" t="str">
        <f>IF('Jeunes Plants'!O368&lt;&gt;"",'Jeunes Plants'!O368,"")</f>
        <v>DIANTHUS OSCAR Purple Star</v>
      </c>
      <c r="P368" s="130">
        <f>IF('Jeunes Plants'!P368&lt;&gt;"",'Jeunes Plants'!P368,"")</f>
        <v>368</v>
      </c>
      <c r="Q368" s="20">
        <f>IF('Jeunes Plants'!R368&lt;&gt;"",'Jeunes Plants'!R368,"")</f>
        <v>0</v>
      </c>
      <c r="R368" s="20">
        <f>IF('Jeunes Plants'!S368&lt;&gt;"",'Jeunes Plants'!S368,"")</f>
        <v>0</v>
      </c>
      <c r="S368" s="236">
        <f>IF('Jeunes Plants'!T368&lt;&gt;"",'Jeunes Plants'!T368,"")</f>
        <v>0</v>
      </c>
      <c r="T368" s="245"/>
      <c r="U368" s="214"/>
      <c r="V368" s="214"/>
      <c r="W368" s="214"/>
    </row>
    <row r="369" spans="1:23" ht="20.100000000000001" customHeight="1" x14ac:dyDescent="0.25">
      <c r="A369" s="23">
        <f>IF('Jeunes Plants'!A369&lt;&gt;"",'Jeunes Plants'!A369,"")</f>
        <v>25905</v>
      </c>
      <c r="B369" s="24" t="str">
        <f>IF('Jeunes Plants'!B369&lt;&gt;"",'Jeunes Plants'!B369,"")</f>
        <v>DIANTHUS OSCAR</v>
      </c>
      <c r="C369" s="24" t="str">
        <f>IF('Jeunes Plants'!C369&lt;&gt;"",'Jeunes Plants'!C369,"")</f>
        <v>Purple Wings</v>
      </c>
      <c r="D369" s="24" t="str">
        <f>IF('Jeunes Plants'!D369&lt;&gt;"",'Jeunes Plants'!D369,"")</f>
        <v/>
      </c>
      <c r="E369" s="66" t="str">
        <f>IF('Jeunes Plants'!E369&lt;&gt;"",'Jeunes Plants'!E369,"")</f>
        <v>B</v>
      </c>
      <c r="F369" s="66" t="str">
        <f>IF('Jeunes Plants'!F369&lt;&gt;"",'Jeunes Plants'!F369,"")</f>
        <v>M 3 cm  X60</v>
      </c>
      <c r="G369" s="64">
        <f>IF('Jeunes Plants'!G369&lt;&gt;"",'Jeunes Plants'!G369,"")</f>
        <v>30</v>
      </c>
      <c r="H369" s="64">
        <f>IF('Jeunes Plants'!H369&lt;&gt;"",'Jeunes Plants'!H369,"")</f>
        <v>5</v>
      </c>
      <c r="I369" s="66" t="str">
        <f>IF('Jeunes Plants'!I369&lt;&gt;"",'Jeunes Plants'!I369,"")</f>
        <v>B</v>
      </c>
      <c r="J369" s="64">
        <f>IF('Jeunes Plants'!J369&lt;&gt;"",'Jeunes Plants'!J369,"")</f>
        <v>0.04</v>
      </c>
      <c r="K369" s="24" t="str">
        <f>IF('Jeunes Plants'!K369&lt;&gt;"",'Jeunes Plants'!K369,"")</f>
        <v>DIV FL</v>
      </c>
      <c r="L369" s="24" t="str">
        <f>IF('Jeunes Plants'!L369&lt;&gt;"",'Jeunes Plants'!L369,"")</f>
        <v>S3B</v>
      </c>
      <c r="M369" s="24" t="str">
        <f>IF('Jeunes Plants'!M369&lt;&gt;"",'Jeunes Plants'!M369,"")</f>
        <v/>
      </c>
      <c r="N369" s="24" t="str">
        <f>IF('Jeunes Plants'!N369&lt;&gt;"",'Jeunes Plants'!N369,"")</f>
        <v>M3</v>
      </c>
      <c r="O369" s="24" t="str">
        <f>IF('Jeunes Plants'!O369&lt;&gt;"",'Jeunes Plants'!O369,"")</f>
        <v>DIANTHUS OSCAR Purple Wings</v>
      </c>
      <c r="P369" s="54">
        <f>IF('Jeunes Plants'!P369&lt;&gt;"",'Jeunes Plants'!P369,"")</f>
        <v>369</v>
      </c>
      <c r="Q369" s="20">
        <f>IF('Jeunes Plants'!R369&lt;&gt;"",'Jeunes Plants'!R369,"")</f>
        <v>0</v>
      </c>
      <c r="R369" s="20">
        <f>IF('Jeunes Plants'!S369&lt;&gt;"",'Jeunes Plants'!S369,"")</f>
        <v>0</v>
      </c>
      <c r="S369" s="236">
        <f>IF('Jeunes Plants'!T369&lt;&gt;"",'Jeunes Plants'!T369,"")</f>
        <v>0</v>
      </c>
      <c r="T369" s="246"/>
      <c r="U369" s="124"/>
      <c r="V369" s="124"/>
      <c r="W369" s="124"/>
    </row>
    <row r="370" spans="1:23" ht="20.100000000000001" customHeight="1" x14ac:dyDescent="0.25">
      <c r="A370" s="125">
        <f>IF('Jeunes Plants'!A370&lt;&gt;"",'Jeunes Plants'!A370,"")</f>
        <v>25906</v>
      </c>
      <c r="B370" s="126" t="str">
        <f>IF('Jeunes Plants'!B370&lt;&gt;"",'Jeunes Plants'!B370,"")</f>
        <v>DIANTHUS OSCAR</v>
      </c>
      <c r="C370" s="126" t="str">
        <f>IF('Jeunes Plants'!C370&lt;&gt;"",'Jeunes Plants'!C370,"")</f>
        <v>Red Star</v>
      </c>
      <c r="D370" s="126" t="str">
        <f>IF('Jeunes Plants'!D370&lt;&gt;"",'Jeunes Plants'!D370,"")</f>
        <v/>
      </c>
      <c r="E370" s="127" t="str">
        <f>IF('Jeunes Plants'!E370&lt;&gt;"",'Jeunes Plants'!E370,"")</f>
        <v>B</v>
      </c>
      <c r="F370" s="127" t="str">
        <f>IF('Jeunes Plants'!F370&lt;&gt;"",'Jeunes Plants'!F370,"")</f>
        <v>M 3 cm  X60</v>
      </c>
      <c r="G370" s="128">
        <f>IF('Jeunes Plants'!G370&lt;&gt;"",'Jeunes Plants'!G370,"")</f>
        <v>30</v>
      </c>
      <c r="H370" s="128">
        <f>IF('Jeunes Plants'!H370&lt;&gt;"",'Jeunes Plants'!H370,"")</f>
        <v>5</v>
      </c>
      <c r="I370" s="127" t="str">
        <f>IF('Jeunes Plants'!I370&lt;&gt;"",'Jeunes Plants'!I370,"")</f>
        <v>B</v>
      </c>
      <c r="J370" s="128">
        <f>IF('Jeunes Plants'!J370&lt;&gt;"",'Jeunes Plants'!J370,"")</f>
        <v>0.04</v>
      </c>
      <c r="K370" s="126" t="str">
        <f>IF('Jeunes Plants'!K370&lt;&gt;"",'Jeunes Plants'!K370,"")</f>
        <v>DIV FL</v>
      </c>
      <c r="L370" s="126" t="str">
        <f>IF('Jeunes Plants'!L370&lt;&gt;"",'Jeunes Plants'!L370,"")</f>
        <v>S3B</v>
      </c>
      <c r="M370" s="126" t="str">
        <f>IF('Jeunes Plants'!M370&lt;&gt;"",'Jeunes Plants'!M370,"")</f>
        <v/>
      </c>
      <c r="N370" s="126" t="str">
        <f>IF('Jeunes Plants'!N370&lt;&gt;"",'Jeunes Plants'!N370,"")</f>
        <v>M3</v>
      </c>
      <c r="O370" s="126" t="str">
        <f>IF('Jeunes Plants'!O370&lt;&gt;"",'Jeunes Plants'!O370,"")</f>
        <v>DIANTHUS OSCAR Red Star</v>
      </c>
      <c r="P370" s="130">
        <f>IF('Jeunes Plants'!P370&lt;&gt;"",'Jeunes Plants'!P370,"")</f>
        <v>370</v>
      </c>
      <c r="Q370" s="20">
        <f>IF('Jeunes Plants'!R370&lt;&gt;"",'Jeunes Plants'!R370,"")</f>
        <v>0</v>
      </c>
      <c r="R370" s="20">
        <f>IF('Jeunes Plants'!S370&lt;&gt;"",'Jeunes Plants'!S370,"")</f>
        <v>0</v>
      </c>
      <c r="S370" s="236">
        <f>IF('Jeunes Plants'!T370&lt;&gt;"",'Jeunes Plants'!T370,"")</f>
        <v>0</v>
      </c>
      <c r="T370" s="245"/>
      <c r="U370" s="214"/>
      <c r="V370" s="214"/>
      <c r="W370" s="214"/>
    </row>
    <row r="371" spans="1:23" ht="20.100000000000001" customHeight="1" x14ac:dyDescent="0.25">
      <c r="A371" s="23">
        <f>IF('Jeunes Plants'!A371&lt;&gt;"",'Jeunes Plants'!A371,"")</f>
        <v>25907</v>
      </c>
      <c r="B371" s="24" t="str">
        <f>IF('Jeunes Plants'!B371&lt;&gt;"",'Jeunes Plants'!B371,"")</f>
        <v>DIANTHUS OSCAR</v>
      </c>
      <c r="C371" s="24" t="str">
        <f>IF('Jeunes Plants'!C371&lt;&gt;"",'Jeunes Plants'!C371,"")</f>
        <v>Salmon</v>
      </c>
      <c r="D371" s="24" t="str">
        <f>IF('Jeunes Plants'!D371&lt;&gt;"",'Jeunes Plants'!D371,"")</f>
        <v/>
      </c>
      <c r="E371" s="66" t="str">
        <f>IF('Jeunes Plants'!E371&lt;&gt;"",'Jeunes Plants'!E371,"")</f>
        <v>B</v>
      </c>
      <c r="F371" s="66" t="str">
        <f>IF('Jeunes Plants'!F371&lt;&gt;"",'Jeunes Plants'!F371,"")</f>
        <v>M 3 cm  X60</v>
      </c>
      <c r="G371" s="64">
        <f>IF('Jeunes Plants'!G371&lt;&gt;"",'Jeunes Plants'!G371,"")</f>
        <v>30</v>
      </c>
      <c r="H371" s="64">
        <f>IF('Jeunes Plants'!H371&lt;&gt;"",'Jeunes Plants'!H371,"")</f>
        <v>5</v>
      </c>
      <c r="I371" s="66" t="str">
        <f>IF('Jeunes Plants'!I371&lt;&gt;"",'Jeunes Plants'!I371,"")</f>
        <v>B</v>
      </c>
      <c r="J371" s="64">
        <f>IF('Jeunes Plants'!J371&lt;&gt;"",'Jeunes Plants'!J371,"")</f>
        <v>0.04</v>
      </c>
      <c r="K371" s="24" t="str">
        <f>IF('Jeunes Plants'!K371&lt;&gt;"",'Jeunes Plants'!K371,"")</f>
        <v>DIV FL</v>
      </c>
      <c r="L371" s="24" t="str">
        <f>IF('Jeunes Plants'!L371&lt;&gt;"",'Jeunes Plants'!L371,"")</f>
        <v>S3B</v>
      </c>
      <c r="M371" s="24" t="str">
        <f>IF('Jeunes Plants'!M371&lt;&gt;"",'Jeunes Plants'!M371,"")</f>
        <v/>
      </c>
      <c r="N371" s="24" t="str">
        <f>IF('Jeunes Plants'!N371&lt;&gt;"",'Jeunes Plants'!N371,"")</f>
        <v>M3</v>
      </c>
      <c r="O371" s="24" t="str">
        <f>IF('Jeunes Plants'!O371&lt;&gt;"",'Jeunes Plants'!O371,"")</f>
        <v>DIANTHUS OSCAR Salmon</v>
      </c>
      <c r="P371" s="54">
        <f>IF('Jeunes Plants'!P371&lt;&gt;"",'Jeunes Plants'!P371,"")</f>
        <v>371</v>
      </c>
      <c r="Q371" s="20">
        <f>IF('Jeunes Plants'!R371&lt;&gt;"",'Jeunes Plants'!R371,"")</f>
        <v>0</v>
      </c>
      <c r="R371" s="20">
        <f>IF('Jeunes Plants'!S371&lt;&gt;"",'Jeunes Plants'!S371,"")</f>
        <v>0</v>
      </c>
      <c r="S371" s="236">
        <f>IF('Jeunes Plants'!T371&lt;&gt;"",'Jeunes Plants'!T371,"")</f>
        <v>0</v>
      </c>
      <c r="T371" s="246"/>
      <c r="U371" s="124"/>
      <c r="V371" s="124"/>
      <c r="W371" s="124"/>
    </row>
    <row r="372" spans="1:23" ht="20.100000000000001" customHeight="1" x14ac:dyDescent="0.25">
      <c r="A372" s="125">
        <f>IF('Jeunes Plants'!A372&lt;&gt;"",'Jeunes Plants'!A372,"")</f>
        <v>25908</v>
      </c>
      <c r="B372" s="126" t="str">
        <f>IF('Jeunes Plants'!B372&lt;&gt;"",'Jeunes Plants'!B372,"")</f>
        <v>DIANTHUS OSCAR</v>
      </c>
      <c r="C372" s="126" t="str">
        <f>IF('Jeunes Plants'!C372&lt;&gt;"",'Jeunes Plants'!C372,"")</f>
        <v>White</v>
      </c>
      <c r="D372" s="126" t="str">
        <f>IF('Jeunes Plants'!D372&lt;&gt;"",'Jeunes Plants'!D372,"")</f>
        <v/>
      </c>
      <c r="E372" s="127" t="str">
        <f>IF('Jeunes Plants'!E372&lt;&gt;"",'Jeunes Plants'!E372,"")</f>
        <v>B</v>
      </c>
      <c r="F372" s="127" t="str">
        <f>IF('Jeunes Plants'!F372&lt;&gt;"",'Jeunes Plants'!F372,"")</f>
        <v>M 3 cm  X60</v>
      </c>
      <c r="G372" s="128">
        <f>IF('Jeunes Plants'!G372&lt;&gt;"",'Jeunes Plants'!G372,"")</f>
        <v>30</v>
      </c>
      <c r="H372" s="128">
        <f>IF('Jeunes Plants'!H372&lt;&gt;"",'Jeunes Plants'!H372,"")</f>
        <v>5</v>
      </c>
      <c r="I372" s="127" t="str">
        <f>IF('Jeunes Plants'!I372&lt;&gt;"",'Jeunes Plants'!I372,"")</f>
        <v>B</v>
      </c>
      <c r="J372" s="128">
        <f>IF('Jeunes Plants'!J372&lt;&gt;"",'Jeunes Plants'!J372,"")</f>
        <v>0.04</v>
      </c>
      <c r="K372" s="126" t="str">
        <f>IF('Jeunes Plants'!K372&lt;&gt;"",'Jeunes Plants'!K372,"")</f>
        <v>DIV FL</v>
      </c>
      <c r="L372" s="126" t="str">
        <f>IF('Jeunes Plants'!L372&lt;&gt;"",'Jeunes Plants'!L372,"")</f>
        <v>S3B</v>
      </c>
      <c r="M372" s="126" t="str">
        <f>IF('Jeunes Plants'!M372&lt;&gt;"",'Jeunes Plants'!M372,"")</f>
        <v/>
      </c>
      <c r="N372" s="126" t="str">
        <f>IF('Jeunes Plants'!N372&lt;&gt;"",'Jeunes Plants'!N372,"")</f>
        <v>M3</v>
      </c>
      <c r="O372" s="126" t="str">
        <f>IF('Jeunes Plants'!O372&lt;&gt;"",'Jeunes Plants'!O372,"")</f>
        <v>DIANTHUS OSCAR White</v>
      </c>
      <c r="P372" s="130">
        <f>IF('Jeunes Plants'!P372&lt;&gt;"",'Jeunes Plants'!P372,"")</f>
        <v>372</v>
      </c>
      <c r="Q372" s="20">
        <f>IF('Jeunes Plants'!R372&lt;&gt;"",'Jeunes Plants'!R372,"")</f>
        <v>0</v>
      </c>
      <c r="R372" s="20">
        <f>IF('Jeunes Plants'!S372&lt;&gt;"",'Jeunes Plants'!S372,"")</f>
        <v>0</v>
      </c>
      <c r="S372" s="236">
        <f>IF('Jeunes Plants'!T372&lt;&gt;"",'Jeunes Plants'!T372,"")</f>
        <v>0</v>
      </c>
      <c r="T372" s="245"/>
      <c r="U372" s="214"/>
      <c r="V372" s="214"/>
      <c r="W372" s="214"/>
    </row>
    <row r="373" spans="1:23" ht="20.100000000000001" customHeight="1" x14ac:dyDescent="0.25">
      <c r="A373" s="23">
        <f>IF('Jeunes Plants'!A373&lt;&gt;"",'Jeunes Plants'!A373,"")</f>
        <v>25974</v>
      </c>
      <c r="B373" s="24" t="str">
        <f>IF('Jeunes Plants'!B373&lt;&gt;"",'Jeunes Plants'!B373,"")</f>
        <v>DIANTHUS OSCAR</v>
      </c>
      <c r="C373" s="24" t="str">
        <f>IF('Jeunes Plants'!C373&lt;&gt;"",'Jeunes Plants'!C373,"")</f>
        <v>Variés</v>
      </c>
      <c r="D373" s="24" t="str">
        <f>IF('Jeunes Plants'!D373&lt;&gt;"",'Jeunes Plants'!D373,"")</f>
        <v/>
      </c>
      <c r="E373" s="66" t="str">
        <f>IF('Jeunes Plants'!E373&lt;&gt;"",'Jeunes Plants'!E373,"")</f>
        <v>B</v>
      </c>
      <c r="F373" s="66" t="str">
        <f>IF('Jeunes Plants'!F373&lt;&gt;"",'Jeunes Plants'!F373,"")</f>
        <v>M 3 cm  X60</v>
      </c>
      <c r="G373" s="64">
        <f>IF('Jeunes Plants'!G373&lt;&gt;"",'Jeunes Plants'!G373,"")</f>
        <v>30</v>
      </c>
      <c r="H373" s="64">
        <f>IF('Jeunes Plants'!H373&lt;&gt;"",'Jeunes Plants'!H373,"")</f>
        <v>5</v>
      </c>
      <c r="I373" s="66" t="str">
        <f>IF('Jeunes Plants'!I373&lt;&gt;"",'Jeunes Plants'!I373,"")</f>
        <v>B</v>
      </c>
      <c r="J373" s="64">
        <f>IF('Jeunes Plants'!J373&lt;&gt;"",'Jeunes Plants'!J373,"")</f>
        <v>0.04</v>
      </c>
      <c r="K373" s="24" t="str">
        <f>IF('Jeunes Plants'!K373&lt;&gt;"",'Jeunes Plants'!K373,"")</f>
        <v>DIV FL</v>
      </c>
      <c r="L373" s="24" t="str">
        <f>IF('Jeunes Plants'!L373&lt;&gt;"",'Jeunes Plants'!L373,"")</f>
        <v>S3B</v>
      </c>
      <c r="M373" s="24" t="str">
        <f>IF('Jeunes Plants'!M373&lt;&gt;"",'Jeunes Plants'!M373,"")</f>
        <v/>
      </c>
      <c r="N373" s="24" t="str">
        <f>IF('Jeunes Plants'!N373&lt;&gt;"",'Jeunes Plants'!N373,"")</f>
        <v>M3</v>
      </c>
      <c r="O373" s="24" t="str">
        <f>IF('Jeunes Plants'!O373&lt;&gt;"",'Jeunes Plants'!O373,"")</f>
        <v>DIANTHUS OSCAR Variés</v>
      </c>
      <c r="P373" s="54">
        <f>IF('Jeunes Plants'!P373&lt;&gt;"",'Jeunes Plants'!P373,"")</f>
        <v>373</v>
      </c>
      <c r="Q373" s="20">
        <f>IF('Jeunes Plants'!R373&lt;&gt;"",'Jeunes Plants'!R373,"")</f>
        <v>0</v>
      </c>
      <c r="R373" s="20">
        <f>IF('Jeunes Plants'!S373&lt;&gt;"",'Jeunes Plants'!S373,"")</f>
        <v>0</v>
      </c>
      <c r="S373" s="236">
        <f>IF('Jeunes Plants'!T373&lt;&gt;"",'Jeunes Plants'!T373,"")</f>
        <v>0</v>
      </c>
      <c r="T373" s="246"/>
      <c r="U373" s="124"/>
      <c r="V373" s="124"/>
      <c r="W373" s="124"/>
    </row>
    <row r="374" spans="1:23" ht="20.100000000000001" customHeight="1" x14ac:dyDescent="0.25">
      <c r="A374" s="125">
        <f>IF('Jeunes Plants'!A374&lt;&gt;"",'Jeunes Plants'!A374,"")</f>
        <v>25909</v>
      </c>
      <c r="B374" s="126" t="str">
        <f>IF('Jeunes Plants'!B374&lt;&gt;"",'Jeunes Plants'!B374,"")</f>
        <v>DIANTHUS</v>
      </c>
      <c r="C374" s="126" t="str">
        <f>IF('Jeunes Plants'!C374&lt;&gt;"",'Jeunes Plants'!C374,"")</f>
        <v>Aura</v>
      </c>
      <c r="D374" s="126" t="str">
        <f>IF('Jeunes Plants'!D374&lt;&gt;"",'Jeunes Plants'!D374,"")</f>
        <v/>
      </c>
      <c r="E374" s="127" t="str">
        <f>IF('Jeunes Plants'!E374&lt;&gt;"",'Jeunes Plants'!E374,"")</f>
        <v>B</v>
      </c>
      <c r="F374" s="127" t="str">
        <f>IF('Jeunes Plants'!F374&lt;&gt;"",'Jeunes Plants'!F374,"")</f>
        <v>M 3 cm  X60</v>
      </c>
      <c r="G374" s="128">
        <f>IF('Jeunes Plants'!G374&lt;&gt;"",'Jeunes Plants'!G374,"")</f>
        <v>30</v>
      </c>
      <c r="H374" s="128">
        <f>IF('Jeunes Plants'!H374&lt;&gt;"",'Jeunes Plants'!H374,"")</f>
        <v>5</v>
      </c>
      <c r="I374" s="127" t="str">
        <f>IF('Jeunes Plants'!I374&lt;&gt;"",'Jeunes Plants'!I374,"")</f>
        <v>B</v>
      </c>
      <c r="J374" s="128">
        <f>IF('Jeunes Plants'!J374&lt;&gt;"",'Jeunes Plants'!J374,"")</f>
        <v>0.05</v>
      </c>
      <c r="K374" s="126" t="str">
        <f>IF('Jeunes Plants'!K374&lt;&gt;"",'Jeunes Plants'!K374,"")</f>
        <v>DIV FL</v>
      </c>
      <c r="L374" s="126" t="str">
        <f>IF('Jeunes Plants'!L374&lt;&gt;"",'Jeunes Plants'!L374,"")</f>
        <v>S3B</v>
      </c>
      <c r="M374" s="126" t="str">
        <f>IF('Jeunes Plants'!M374&lt;&gt;"",'Jeunes Plants'!M374,"")</f>
        <v/>
      </c>
      <c r="N374" s="126" t="str">
        <f>IF('Jeunes Plants'!N374&lt;&gt;"",'Jeunes Plants'!N374,"")</f>
        <v>M3</v>
      </c>
      <c r="O374" s="126" t="str">
        <f>IF('Jeunes Plants'!O374&lt;&gt;"",'Jeunes Plants'!O374,"")</f>
        <v>DIANTHUS Aura</v>
      </c>
      <c r="P374" s="130">
        <f>IF('Jeunes Plants'!P374&lt;&gt;"",'Jeunes Plants'!P374,"")</f>
        <v>374</v>
      </c>
      <c r="Q374" s="20">
        <f>IF('Jeunes Plants'!R374&lt;&gt;"",'Jeunes Plants'!R374,"")</f>
        <v>0</v>
      </c>
      <c r="R374" s="20">
        <f>IF('Jeunes Plants'!S374&lt;&gt;"",'Jeunes Plants'!S374,"")</f>
        <v>0</v>
      </c>
      <c r="S374" s="236">
        <f>IF('Jeunes Plants'!T374&lt;&gt;"",'Jeunes Plants'!T374,"")</f>
        <v>0</v>
      </c>
      <c r="T374" s="245"/>
      <c r="U374" s="214"/>
      <c r="V374" s="214"/>
      <c r="W374" s="214"/>
    </row>
    <row r="375" spans="1:23" ht="20.100000000000001" customHeight="1" x14ac:dyDescent="0.25">
      <c r="A375" s="23">
        <f>IF('Jeunes Plants'!A375&lt;&gt;"",'Jeunes Plants'!A375,"")</f>
        <v>25910</v>
      </c>
      <c r="B375" s="24" t="str">
        <f>IF('Jeunes Plants'!B375&lt;&gt;"",'Jeunes Plants'!B375,"")</f>
        <v>DIANTHUS</v>
      </c>
      <c r="C375" s="24" t="str">
        <f>IF('Jeunes Plants'!C375&lt;&gt;"",'Jeunes Plants'!C375,"")</f>
        <v>Pink Kisses</v>
      </c>
      <c r="D375" s="24" t="str">
        <f>IF('Jeunes Plants'!D375&lt;&gt;"",'Jeunes Plants'!D375,"")</f>
        <v/>
      </c>
      <c r="E375" s="66" t="str">
        <f>IF('Jeunes Plants'!E375&lt;&gt;"",'Jeunes Plants'!E375,"")</f>
        <v>B</v>
      </c>
      <c r="F375" s="66" t="str">
        <f>IF('Jeunes Plants'!F375&lt;&gt;"",'Jeunes Plants'!F375,"")</f>
        <v>M 3 cm  X60</v>
      </c>
      <c r="G375" s="64">
        <f>IF('Jeunes Plants'!G375&lt;&gt;"",'Jeunes Plants'!G375,"")</f>
        <v>30</v>
      </c>
      <c r="H375" s="64">
        <f>IF('Jeunes Plants'!H375&lt;&gt;"",'Jeunes Plants'!H375,"")</f>
        <v>5</v>
      </c>
      <c r="I375" s="66" t="str">
        <f>IF('Jeunes Plants'!I375&lt;&gt;"",'Jeunes Plants'!I375,"")</f>
        <v>B</v>
      </c>
      <c r="J375" s="64">
        <f>IF('Jeunes Plants'!J375&lt;&gt;"",'Jeunes Plants'!J375,"")</f>
        <v>0.06</v>
      </c>
      <c r="K375" s="24" t="str">
        <f>IF('Jeunes Plants'!K375&lt;&gt;"",'Jeunes Plants'!K375,"")</f>
        <v>DIV FL</v>
      </c>
      <c r="L375" s="24" t="str">
        <f>IF('Jeunes Plants'!L375&lt;&gt;"",'Jeunes Plants'!L375,"")</f>
        <v>S3B</v>
      </c>
      <c r="M375" s="24" t="str">
        <f>IF('Jeunes Plants'!M375&lt;&gt;"",'Jeunes Plants'!M375,"")</f>
        <v/>
      </c>
      <c r="N375" s="24" t="str">
        <f>IF('Jeunes Plants'!N375&lt;&gt;"",'Jeunes Plants'!N375,"")</f>
        <v>M3</v>
      </c>
      <c r="O375" s="24" t="str">
        <f>IF('Jeunes Plants'!O375&lt;&gt;"",'Jeunes Plants'!O375,"")</f>
        <v>DIANTHUS Pink Kisses</v>
      </c>
      <c r="P375" s="54">
        <f>IF('Jeunes Plants'!P375&lt;&gt;"",'Jeunes Plants'!P375,"")</f>
        <v>375</v>
      </c>
      <c r="Q375" s="20">
        <f>IF('Jeunes Plants'!R375&lt;&gt;"",'Jeunes Plants'!R375,"")</f>
        <v>0</v>
      </c>
      <c r="R375" s="20">
        <f>IF('Jeunes Plants'!S375&lt;&gt;"",'Jeunes Plants'!S375,"")</f>
        <v>0</v>
      </c>
      <c r="S375" s="236">
        <f>IF('Jeunes Plants'!T375&lt;&gt;"",'Jeunes Plants'!T375,"")</f>
        <v>0</v>
      </c>
      <c r="T375" s="246"/>
      <c r="U375" s="124"/>
      <c r="V375" s="124"/>
      <c r="W375" s="124"/>
    </row>
    <row r="376" spans="1:23" ht="20.100000000000001" customHeight="1" x14ac:dyDescent="0.25">
      <c r="A376" s="125">
        <f>IF('Jeunes Plants'!A376&lt;&gt;"",'Jeunes Plants'!A376,"")</f>
        <v>12980</v>
      </c>
      <c r="B376" s="126" t="str">
        <f>IF('Jeunes Plants'!B376&lt;&gt;"",'Jeunes Plants'!B376,"")</f>
        <v>DIANTHUS</v>
      </c>
      <c r="C376" s="126" t="str">
        <f>IF('Jeunes Plants'!C376&lt;&gt;"",'Jeunes Plants'!C376,"")</f>
        <v>Tiny Pleasure Rose</v>
      </c>
      <c r="D376" s="126" t="str">
        <f>IF('Jeunes Plants'!D376&lt;&gt;"",'Jeunes Plants'!D376,"")</f>
        <v/>
      </c>
      <c r="E376" s="127" t="str">
        <f>IF('Jeunes Plants'!E376&lt;&gt;"",'Jeunes Plants'!E376,"")</f>
        <v>B</v>
      </c>
      <c r="F376" s="127" t="str">
        <f>IF('Jeunes Plants'!F376&lt;&gt;"",'Jeunes Plants'!F376,"")</f>
        <v>M 3 cm  X60</v>
      </c>
      <c r="G376" s="128">
        <f>IF('Jeunes Plants'!G376&lt;&gt;"",'Jeunes Plants'!G376,"")</f>
        <v>30</v>
      </c>
      <c r="H376" s="128">
        <f>IF('Jeunes Plants'!H376&lt;&gt;"",'Jeunes Plants'!H376,"")</f>
        <v>5</v>
      </c>
      <c r="I376" s="127" t="str">
        <f>IF('Jeunes Plants'!I376&lt;&gt;"",'Jeunes Plants'!I376,"")</f>
        <v>A</v>
      </c>
      <c r="J376" s="129">
        <f>IF('Jeunes Plants'!J376&lt;&gt;"",'Jeunes Plants'!J376,"")</f>
        <v>0.05</v>
      </c>
      <c r="K376" s="126" t="str">
        <f>IF('Jeunes Plants'!K376&lt;&gt;"",'Jeunes Plants'!K376,"")</f>
        <v>DIV FL</v>
      </c>
      <c r="L376" s="126" t="str">
        <f>IF('Jeunes Plants'!L376&lt;&gt;"",'Jeunes Plants'!L376,"")</f>
        <v>S3B</v>
      </c>
      <c r="M376" s="126" t="str">
        <f>IF('Jeunes Plants'!M376&lt;&gt;"",'Jeunes Plants'!M376,"")</f>
        <v/>
      </c>
      <c r="N376" s="126" t="str">
        <f>IF('Jeunes Plants'!N376&lt;&gt;"",'Jeunes Plants'!N376,"")</f>
        <v>M3</v>
      </c>
      <c r="O376" s="126" t="str">
        <f>IF('Jeunes Plants'!O376&lt;&gt;"",'Jeunes Plants'!O376,"")</f>
        <v>DIANTHUS Tiny Pleasure Rose</v>
      </c>
      <c r="P376" s="130">
        <f>IF('Jeunes Plants'!P376&lt;&gt;"",'Jeunes Plants'!P376,"")</f>
        <v>376</v>
      </c>
      <c r="Q376" s="20">
        <f>IF('Jeunes Plants'!R376&lt;&gt;"",'Jeunes Plants'!R376,"")</f>
        <v>0</v>
      </c>
      <c r="R376" s="20">
        <f>IF('Jeunes Plants'!S376&lt;&gt;"",'Jeunes Plants'!S376,"")</f>
        <v>0</v>
      </c>
      <c r="S376" s="236">
        <f>IF('Jeunes Plants'!T376&lt;&gt;"",'Jeunes Plants'!T376,"")</f>
        <v>0</v>
      </c>
      <c r="T376" s="242"/>
      <c r="U376" s="158"/>
      <c r="V376" s="158"/>
      <c r="W376" s="158"/>
    </row>
    <row r="377" spans="1:23" ht="20.100000000000001" customHeight="1" x14ac:dyDescent="0.25">
      <c r="A377" s="23">
        <f>IF('Jeunes Plants'!A377&lt;&gt;"",'Jeunes Plants'!A377,"")</f>
        <v>23769</v>
      </c>
      <c r="B377" s="24" t="str">
        <f>IF('Jeunes Plants'!B377&lt;&gt;"",'Jeunes Plants'!B377,"")</f>
        <v>DIANTHUS DELILAH</v>
      </c>
      <c r="C377" s="24" t="str">
        <f>IF('Jeunes Plants'!C377&lt;&gt;"",'Jeunes Plants'!C377,"")</f>
        <v xml:space="preserve">Bicolor Purple </v>
      </c>
      <c r="D377" s="24" t="str">
        <f>IF('Jeunes Plants'!D377&lt;&gt;"",'Jeunes Plants'!D377,"")</f>
        <v>&gt;s49/2025</v>
      </c>
      <c r="E377" s="66" t="str">
        <f>IF('Jeunes Plants'!E377&lt;&gt;"",'Jeunes Plants'!E377,"")</f>
        <v>B</v>
      </c>
      <c r="F377" s="66" t="str">
        <f>IF('Jeunes Plants'!F377&lt;&gt;"",'Jeunes Plants'!F377,"")</f>
        <v>M 3 cm  X60</v>
      </c>
      <c r="G377" s="64">
        <f>IF('Jeunes Plants'!G377&lt;&gt;"",'Jeunes Plants'!G377,"")</f>
        <v>30</v>
      </c>
      <c r="H377" s="64">
        <f>IF('Jeunes Plants'!H377&lt;&gt;"",'Jeunes Plants'!H377,"")</f>
        <v>5</v>
      </c>
      <c r="I377" s="66" t="str">
        <f>IF('Jeunes Plants'!I377&lt;&gt;"",'Jeunes Plants'!I377,"")</f>
        <v>A</v>
      </c>
      <c r="J377" s="72">
        <f>IF('Jeunes Plants'!J377&lt;&gt;"",'Jeunes Plants'!J377,"")</f>
        <v>0.05</v>
      </c>
      <c r="K377" s="24" t="str">
        <f>IF('Jeunes Plants'!K377&lt;&gt;"",'Jeunes Plants'!K377,"")</f>
        <v>DIV FL</v>
      </c>
      <c r="L377" s="24" t="str">
        <f>IF('Jeunes Plants'!L377&lt;&gt;"",'Jeunes Plants'!L377,"")</f>
        <v>S3B</v>
      </c>
      <c r="M377" s="24" t="str">
        <f>IF('Jeunes Plants'!M377&lt;&gt;"",'Jeunes Plants'!M377,"")</f>
        <v/>
      </c>
      <c r="N377" s="24" t="str">
        <f>IF('Jeunes Plants'!N377&lt;&gt;"",'Jeunes Plants'!N377,"")</f>
        <v>M3</v>
      </c>
      <c r="O377" s="24" t="str">
        <f>IF('Jeunes Plants'!O377&lt;&gt;"",'Jeunes Plants'!O377,"")</f>
        <v xml:space="preserve">DIANTHUS DELILAH Bicolor Purple </v>
      </c>
      <c r="P377" s="54">
        <f>IF('Jeunes Plants'!P377&lt;&gt;"",'Jeunes Plants'!P377,"")</f>
        <v>377</v>
      </c>
      <c r="Q377" s="20">
        <f>IF('Jeunes Plants'!R377&lt;&gt;"",'Jeunes Plants'!R377,"")</f>
        <v>0</v>
      </c>
      <c r="R377" s="20">
        <f>IF('Jeunes Plants'!S377&lt;&gt;"",'Jeunes Plants'!S377,"")</f>
        <v>0</v>
      </c>
      <c r="S377" s="236">
        <f>IF('Jeunes Plants'!T377&lt;&gt;"",'Jeunes Plants'!T377,"")</f>
        <v>0</v>
      </c>
      <c r="T377" s="241"/>
      <c r="U377" s="44"/>
      <c r="V377" s="44"/>
      <c r="W377" s="44"/>
    </row>
    <row r="378" spans="1:23" ht="20.100000000000001" customHeight="1" x14ac:dyDescent="0.25">
      <c r="A378" s="125">
        <f>IF('Jeunes Plants'!A378&lt;&gt;"",'Jeunes Plants'!A378,"")</f>
        <v>23770</v>
      </c>
      <c r="B378" s="126" t="str">
        <f>IF('Jeunes Plants'!B378&lt;&gt;"",'Jeunes Plants'!B378,"")</f>
        <v>DIANTHUS DELILAH</v>
      </c>
      <c r="C378" s="126" t="str">
        <f>IF('Jeunes Plants'!C378&lt;&gt;"",'Jeunes Plants'!C378,"")</f>
        <v>Bicolor Magenta</v>
      </c>
      <c r="D378" s="126" t="str">
        <f>IF('Jeunes Plants'!D378&lt;&gt;"",'Jeunes Plants'!D378,"")</f>
        <v>&gt;s49/2025</v>
      </c>
      <c r="E378" s="127" t="str">
        <f>IF('Jeunes Plants'!E378&lt;&gt;"",'Jeunes Plants'!E378,"")</f>
        <v>B</v>
      </c>
      <c r="F378" s="127" t="str">
        <f>IF('Jeunes Plants'!F378&lt;&gt;"",'Jeunes Plants'!F378,"")</f>
        <v>M 3 cm  X60</v>
      </c>
      <c r="G378" s="128">
        <f>IF('Jeunes Plants'!G378&lt;&gt;"",'Jeunes Plants'!G378,"")</f>
        <v>30</v>
      </c>
      <c r="H378" s="128">
        <f>IF('Jeunes Plants'!H378&lt;&gt;"",'Jeunes Plants'!H378,"")</f>
        <v>5</v>
      </c>
      <c r="I378" s="127" t="str">
        <f>IF('Jeunes Plants'!I378&lt;&gt;"",'Jeunes Plants'!I378,"")</f>
        <v>A</v>
      </c>
      <c r="J378" s="129">
        <f>IF('Jeunes Plants'!J378&lt;&gt;"",'Jeunes Plants'!J378,"")</f>
        <v>0.05</v>
      </c>
      <c r="K378" s="126" t="str">
        <f>IF('Jeunes Plants'!K378&lt;&gt;"",'Jeunes Plants'!K378,"")</f>
        <v>DIV FL</v>
      </c>
      <c r="L378" s="126" t="str">
        <f>IF('Jeunes Plants'!L378&lt;&gt;"",'Jeunes Plants'!L378,"")</f>
        <v>S3B</v>
      </c>
      <c r="M378" s="126" t="str">
        <f>IF('Jeunes Plants'!M378&lt;&gt;"",'Jeunes Plants'!M378,"")</f>
        <v/>
      </c>
      <c r="N378" s="126" t="str">
        <f>IF('Jeunes Plants'!N378&lt;&gt;"",'Jeunes Plants'!N378,"")</f>
        <v>M3</v>
      </c>
      <c r="O378" s="126" t="str">
        <f>IF('Jeunes Plants'!O378&lt;&gt;"",'Jeunes Plants'!O378,"")</f>
        <v>DIANTHUS DELILAH Bicolor Magenta</v>
      </c>
      <c r="P378" s="130">
        <f>IF('Jeunes Plants'!P378&lt;&gt;"",'Jeunes Plants'!P378,"")</f>
        <v>378</v>
      </c>
      <c r="Q378" s="20">
        <f>IF('Jeunes Plants'!R378&lt;&gt;"",'Jeunes Plants'!R378,"")</f>
        <v>0</v>
      </c>
      <c r="R378" s="20">
        <f>IF('Jeunes Plants'!S378&lt;&gt;"",'Jeunes Plants'!S378,"")</f>
        <v>0</v>
      </c>
      <c r="S378" s="236">
        <f>IF('Jeunes Plants'!T378&lt;&gt;"",'Jeunes Plants'!T378,"")</f>
        <v>0</v>
      </c>
      <c r="T378" s="242"/>
      <c r="U378" s="158"/>
      <c r="V378" s="158"/>
      <c r="W378" s="158"/>
    </row>
    <row r="379" spans="1:23" ht="20.100000000000001" customHeight="1" x14ac:dyDescent="0.25">
      <c r="A379" s="23">
        <f>IF('Jeunes Plants'!A379&lt;&gt;"",'Jeunes Plants'!A379,"")</f>
        <v>25045</v>
      </c>
      <c r="B379" s="24" t="str">
        <f>IF('Jeunes Plants'!B379&lt;&gt;"",'Jeunes Plants'!B379,"")</f>
        <v>DIASCIA TRINITY</v>
      </c>
      <c r="C379" s="24" t="str">
        <f>IF('Jeunes Plants'!C379&lt;&gt;"",'Jeunes Plants'!C379,"")</f>
        <v>Grace</v>
      </c>
      <c r="D379" s="24" t="str">
        <f>IF('Jeunes Plants'!D379&lt;&gt;"",'Jeunes Plants'!D379,"")</f>
        <v>&gt;s45/2025</v>
      </c>
      <c r="E379" s="66" t="str">
        <f>IF('Jeunes Plants'!E379&lt;&gt;"",'Jeunes Plants'!E379,"")</f>
        <v>B</v>
      </c>
      <c r="F379" s="66" t="str">
        <f>IF('Jeunes Plants'!F379&lt;&gt;"",'Jeunes Plants'!F379,"")</f>
        <v>M 3 cm  X60</v>
      </c>
      <c r="G379" s="64">
        <f>IF('Jeunes Plants'!G379&lt;&gt;"",'Jeunes Plants'!G379,"")</f>
        <v>30</v>
      </c>
      <c r="H379" s="66">
        <f>IF('Jeunes Plants'!H379&lt;&gt;"",'Jeunes Plants'!H379,"")</f>
        <v>6</v>
      </c>
      <c r="I379" s="66" t="str">
        <f>IF('Jeunes Plants'!I379&lt;&gt;"",'Jeunes Plants'!I379,"")</f>
        <v>A</v>
      </c>
      <c r="J379" s="72">
        <f>IF('Jeunes Plants'!J379&lt;&gt;"",'Jeunes Plants'!J379,"")</f>
        <v>5.7000000000000002E-2</v>
      </c>
      <c r="K379" s="24" t="str">
        <f>IF('Jeunes Plants'!K379&lt;&gt;"",'Jeunes Plants'!K379,"")</f>
        <v>DIV FL</v>
      </c>
      <c r="L379" s="24" t="str">
        <f>IF('Jeunes Plants'!L379&lt;&gt;"",'Jeunes Plants'!L379,"")</f>
        <v>S7</v>
      </c>
      <c r="M379" s="24" t="str">
        <f>IF('Jeunes Plants'!M379&lt;&gt;"",'Jeunes Plants'!M379,"")</f>
        <v/>
      </c>
      <c r="N379" s="24" t="str">
        <f>IF('Jeunes Plants'!N379&lt;&gt;"",'Jeunes Plants'!N379,"")</f>
        <v>M3</v>
      </c>
      <c r="O379" s="24" t="str">
        <f>IF('Jeunes Plants'!O379&lt;&gt;"",'Jeunes Plants'!O379,"")</f>
        <v>DIASCIA TRINITY Grace</v>
      </c>
      <c r="P379" s="54">
        <f>IF('Jeunes Plants'!P379&lt;&gt;"",'Jeunes Plants'!P379,"")</f>
        <v>379</v>
      </c>
      <c r="Q379" s="20">
        <f>IF('Jeunes Plants'!R379&lt;&gt;"",'Jeunes Plants'!R379,"")</f>
        <v>0</v>
      </c>
      <c r="R379" s="20">
        <f>IF('Jeunes Plants'!S379&lt;&gt;"",'Jeunes Plants'!S379,"")</f>
        <v>0</v>
      </c>
      <c r="S379" s="236">
        <f>IF('Jeunes Plants'!T379&lt;&gt;"",'Jeunes Plants'!T379,"")</f>
        <v>0</v>
      </c>
      <c r="T379" s="241"/>
      <c r="U379" s="44"/>
      <c r="V379" s="44"/>
      <c r="W379" s="44"/>
    </row>
    <row r="380" spans="1:23" ht="20.100000000000001" customHeight="1" x14ac:dyDescent="0.25">
      <c r="A380" s="125">
        <f>IF('Jeunes Plants'!A380&lt;&gt;"",'Jeunes Plants'!A380,"")</f>
        <v>26429</v>
      </c>
      <c r="B380" s="126" t="str">
        <f>IF('Jeunes Plants'!B380&lt;&gt;"",'Jeunes Plants'!B380,"")</f>
        <v>DIASCIA TRINITY</v>
      </c>
      <c r="C380" s="126" t="str">
        <f>IF('Jeunes Plants'!C380&lt;&gt;"",'Jeunes Plants'!C380,"")</f>
        <v>Pink</v>
      </c>
      <c r="D380" s="126" t="str">
        <f>IF('Jeunes Plants'!D380&lt;&gt;"",'Jeunes Plants'!D380,"")</f>
        <v>&gt;s45/2025</v>
      </c>
      <c r="E380" s="127" t="str">
        <f>IF('Jeunes Plants'!E380&lt;&gt;"",'Jeunes Plants'!E380,"")</f>
        <v>B</v>
      </c>
      <c r="F380" s="127" t="str">
        <f>IF('Jeunes Plants'!F380&lt;&gt;"",'Jeunes Plants'!F380,"")</f>
        <v>M 3 cm  X60</v>
      </c>
      <c r="G380" s="128">
        <f>IF('Jeunes Plants'!G380&lt;&gt;"",'Jeunes Plants'!G380,"")</f>
        <v>30</v>
      </c>
      <c r="H380" s="127">
        <f>IF('Jeunes Plants'!H380&lt;&gt;"",'Jeunes Plants'!H380,"")</f>
        <v>6</v>
      </c>
      <c r="I380" s="127" t="str">
        <f>IF('Jeunes Plants'!I380&lt;&gt;"",'Jeunes Plants'!I380,"")</f>
        <v>A</v>
      </c>
      <c r="J380" s="129">
        <f>IF('Jeunes Plants'!J380&lt;&gt;"",'Jeunes Plants'!J380,"")</f>
        <v>5.7000000000000002E-2</v>
      </c>
      <c r="K380" s="126" t="str">
        <f>IF('Jeunes Plants'!K380&lt;&gt;"",'Jeunes Plants'!K380,"")</f>
        <v>DIV FL</v>
      </c>
      <c r="L380" s="126" t="str">
        <f>IF('Jeunes Plants'!L380&lt;&gt;"",'Jeunes Plants'!L380,"")</f>
        <v>S7</v>
      </c>
      <c r="M380" s="126" t="str">
        <f>IF('Jeunes Plants'!M380&lt;&gt;"",'Jeunes Plants'!M380,"")</f>
        <v>NEW</v>
      </c>
      <c r="N380" s="126" t="str">
        <f>IF('Jeunes Plants'!N380&lt;&gt;"",'Jeunes Plants'!N380,"")</f>
        <v>M3</v>
      </c>
      <c r="O380" s="126" t="str">
        <f>IF('Jeunes Plants'!O380&lt;&gt;"",'Jeunes Plants'!O380,"")</f>
        <v>DIASCIA TRINITY Pink</v>
      </c>
      <c r="P380" s="130">
        <f>IF('Jeunes Plants'!P380&lt;&gt;"",'Jeunes Plants'!P380,"")</f>
        <v>380</v>
      </c>
      <c r="Q380" s="20">
        <f>IF('Jeunes Plants'!R380&lt;&gt;"",'Jeunes Plants'!R380,"")</f>
        <v>0</v>
      </c>
      <c r="R380" s="20">
        <f>IF('Jeunes Plants'!S380&lt;&gt;"",'Jeunes Plants'!S380,"")</f>
        <v>0</v>
      </c>
      <c r="S380" s="236">
        <f>IF('Jeunes Plants'!T380&lt;&gt;"",'Jeunes Plants'!T380,"")</f>
        <v>0</v>
      </c>
      <c r="T380" s="242"/>
      <c r="U380" s="158"/>
      <c r="V380" s="158"/>
      <c r="W380" s="158"/>
    </row>
    <row r="381" spans="1:23" ht="20.100000000000001" customHeight="1" x14ac:dyDescent="0.25">
      <c r="A381" s="23">
        <f>IF('Jeunes Plants'!A381&lt;&gt;"",'Jeunes Plants'!A381,"")</f>
        <v>26430</v>
      </c>
      <c r="B381" s="24" t="str">
        <f>IF('Jeunes Plants'!B381&lt;&gt;"",'Jeunes Plants'!B381,"")</f>
        <v>DIASCIA TRINITY</v>
      </c>
      <c r="C381" s="24" t="str">
        <f>IF('Jeunes Plants'!C381&lt;&gt;"",'Jeunes Plants'!C381,"")</f>
        <v>Salmon</v>
      </c>
      <c r="D381" s="24" t="str">
        <f>IF('Jeunes Plants'!D381&lt;&gt;"",'Jeunes Plants'!D381,"")</f>
        <v>&gt;s45/2025</v>
      </c>
      <c r="E381" s="66" t="str">
        <f>IF('Jeunes Plants'!E381&lt;&gt;"",'Jeunes Plants'!E381,"")</f>
        <v>B</v>
      </c>
      <c r="F381" s="66" t="str">
        <f>IF('Jeunes Plants'!F381&lt;&gt;"",'Jeunes Plants'!F381,"")</f>
        <v>M 3 cm  X60</v>
      </c>
      <c r="G381" s="64">
        <f>IF('Jeunes Plants'!G381&lt;&gt;"",'Jeunes Plants'!G381,"")</f>
        <v>30</v>
      </c>
      <c r="H381" s="66">
        <f>IF('Jeunes Plants'!H381&lt;&gt;"",'Jeunes Plants'!H381,"")</f>
        <v>6</v>
      </c>
      <c r="I381" s="66" t="str">
        <f>IF('Jeunes Plants'!I381&lt;&gt;"",'Jeunes Plants'!I381,"")</f>
        <v>A</v>
      </c>
      <c r="J381" s="72">
        <f>IF('Jeunes Plants'!J381&lt;&gt;"",'Jeunes Plants'!J381,"")</f>
        <v>5.7000000000000002E-2</v>
      </c>
      <c r="K381" s="24" t="str">
        <f>IF('Jeunes Plants'!K381&lt;&gt;"",'Jeunes Plants'!K381,"")</f>
        <v>DIV FL</v>
      </c>
      <c r="L381" s="24" t="str">
        <f>IF('Jeunes Plants'!L381&lt;&gt;"",'Jeunes Plants'!L381,"")</f>
        <v>S7</v>
      </c>
      <c r="M381" s="24" t="str">
        <f>IF('Jeunes Plants'!M381&lt;&gt;"",'Jeunes Plants'!M381,"")</f>
        <v>NEW</v>
      </c>
      <c r="N381" s="24" t="str">
        <f>IF('Jeunes Plants'!N381&lt;&gt;"",'Jeunes Plants'!N381,"")</f>
        <v>M3</v>
      </c>
      <c r="O381" s="24" t="str">
        <f>IF('Jeunes Plants'!O381&lt;&gt;"",'Jeunes Plants'!O381,"")</f>
        <v>DIASCIA TRINITY Salmon</v>
      </c>
      <c r="P381" s="54">
        <f>IF('Jeunes Plants'!P381&lt;&gt;"",'Jeunes Plants'!P381,"")</f>
        <v>381</v>
      </c>
      <c r="Q381" s="20">
        <f>IF('Jeunes Plants'!R381&lt;&gt;"",'Jeunes Plants'!R381,"")</f>
        <v>0</v>
      </c>
      <c r="R381" s="20">
        <f>IF('Jeunes Plants'!S381&lt;&gt;"",'Jeunes Plants'!S381,"")</f>
        <v>0</v>
      </c>
      <c r="S381" s="236">
        <f>IF('Jeunes Plants'!T381&lt;&gt;"",'Jeunes Plants'!T381,"")</f>
        <v>0</v>
      </c>
      <c r="T381" s="241"/>
      <c r="U381" s="44"/>
      <c r="V381" s="44"/>
      <c r="W381" s="44"/>
    </row>
    <row r="382" spans="1:23" ht="20.100000000000001" customHeight="1" x14ac:dyDescent="0.25">
      <c r="A382" s="125">
        <f>IF('Jeunes Plants'!A382&lt;&gt;"",'Jeunes Plants'!A382,"")</f>
        <v>23771</v>
      </c>
      <c r="B382" s="126" t="str">
        <f>IF('Jeunes Plants'!B382&lt;&gt;"",'Jeunes Plants'!B382,"")</f>
        <v>DIASCIA TRINITY</v>
      </c>
      <c r="C382" s="126" t="str">
        <f>IF('Jeunes Plants'!C382&lt;&gt;"",'Jeunes Plants'!C382,"")</f>
        <v>Sunset</v>
      </c>
      <c r="D382" s="126" t="str">
        <f>IF('Jeunes Plants'!D382&lt;&gt;"",'Jeunes Plants'!D382,"")</f>
        <v>&gt;s45/2025</v>
      </c>
      <c r="E382" s="127" t="str">
        <f>IF('Jeunes Plants'!E382&lt;&gt;"",'Jeunes Plants'!E382,"")</f>
        <v>B</v>
      </c>
      <c r="F382" s="127" t="str">
        <f>IF('Jeunes Plants'!F382&lt;&gt;"",'Jeunes Plants'!F382,"")</f>
        <v>M 3 cm  X60</v>
      </c>
      <c r="G382" s="128">
        <f>IF('Jeunes Plants'!G382&lt;&gt;"",'Jeunes Plants'!G382,"")</f>
        <v>30</v>
      </c>
      <c r="H382" s="127">
        <f>IF('Jeunes Plants'!H382&lt;&gt;"",'Jeunes Plants'!H382,"")</f>
        <v>6</v>
      </c>
      <c r="I382" s="127" t="str">
        <f>IF('Jeunes Plants'!I382&lt;&gt;"",'Jeunes Plants'!I382,"")</f>
        <v>A</v>
      </c>
      <c r="J382" s="129">
        <f>IF('Jeunes Plants'!J382&lt;&gt;"",'Jeunes Plants'!J382,"")</f>
        <v>5.7000000000000002E-2</v>
      </c>
      <c r="K382" s="126" t="str">
        <f>IF('Jeunes Plants'!K382&lt;&gt;"",'Jeunes Plants'!K382,"")</f>
        <v>DIV FL</v>
      </c>
      <c r="L382" s="126" t="str">
        <f>IF('Jeunes Plants'!L382&lt;&gt;"",'Jeunes Plants'!L382,"")</f>
        <v>S7</v>
      </c>
      <c r="M382" s="126" t="str">
        <f>IF('Jeunes Plants'!M382&lt;&gt;"",'Jeunes Plants'!M382,"")</f>
        <v/>
      </c>
      <c r="N382" s="126" t="str">
        <f>IF('Jeunes Plants'!N382&lt;&gt;"",'Jeunes Plants'!N382,"")</f>
        <v>M3</v>
      </c>
      <c r="O382" s="126" t="str">
        <f>IF('Jeunes Plants'!O382&lt;&gt;"",'Jeunes Plants'!O382,"")</f>
        <v>DIASCIA TRINITY Sunset</v>
      </c>
      <c r="P382" s="130">
        <f>IF('Jeunes Plants'!P382&lt;&gt;"",'Jeunes Plants'!P382,"")</f>
        <v>382</v>
      </c>
      <c r="Q382" s="20">
        <f>IF('Jeunes Plants'!R382&lt;&gt;"",'Jeunes Plants'!R382,"")</f>
        <v>0</v>
      </c>
      <c r="R382" s="20">
        <f>IF('Jeunes Plants'!S382&lt;&gt;"",'Jeunes Plants'!S382,"")</f>
        <v>0</v>
      </c>
      <c r="S382" s="236">
        <f>IF('Jeunes Plants'!T382&lt;&gt;"",'Jeunes Plants'!T382,"")</f>
        <v>0</v>
      </c>
      <c r="T382" s="242"/>
      <c r="U382" s="158"/>
      <c r="V382" s="158"/>
      <c r="W382" s="158"/>
    </row>
    <row r="383" spans="1:23" ht="20.100000000000001" customHeight="1" x14ac:dyDescent="0.25">
      <c r="A383" s="23">
        <f>IF('Jeunes Plants'!A383&lt;&gt;"",'Jeunes Plants'!A383,"")</f>
        <v>26850</v>
      </c>
      <c r="B383" s="24" t="str">
        <f>IF('Jeunes Plants'!B383&lt;&gt;"",'Jeunes Plants'!B383,"")</f>
        <v>DIASCIA TRINITY</v>
      </c>
      <c r="C383" s="24" t="str">
        <f>IF('Jeunes Plants'!C383&lt;&gt;"",'Jeunes Plants'!C383,"")</f>
        <v>Variés</v>
      </c>
      <c r="D383" s="24" t="str">
        <f>IF('Jeunes Plants'!D383&lt;&gt;"",'Jeunes Plants'!D383,"")</f>
        <v>&gt;s45/2025</v>
      </c>
      <c r="E383" s="66" t="str">
        <f>IF('Jeunes Plants'!E383&lt;&gt;"",'Jeunes Plants'!E383,"")</f>
        <v>B</v>
      </c>
      <c r="F383" s="66" t="str">
        <f>IF('Jeunes Plants'!F383&lt;&gt;"",'Jeunes Plants'!F383,"")</f>
        <v>M 3 cm  X60</v>
      </c>
      <c r="G383" s="64">
        <f>IF('Jeunes Plants'!G383&lt;&gt;"",'Jeunes Plants'!G383,"")</f>
        <v>30</v>
      </c>
      <c r="H383" s="66">
        <f>IF('Jeunes Plants'!H383&lt;&gt;"",'Jeunes Plants'!H383,"")</f>
        <v>6</v>
      </c>
      <c r="I383" s="66" t="str">
        <f>IF('Jeunes Plants'!I383&lt;&gt;"",'Jeunes Plants'!I383,"")</f>
        <v>A</v>
      </c>
      <c r="J383" s="72">
        <f>IF('Jeunes Plants'!J383&lt;&gt;"",'Jeunes Plants'!J383,"")</f>
        <v>5.7000000000000002E-2</v>
      </c>
      <c r="K383" s="24" t="str">
        <f>IF('Jeunes Plants'!K383&lt;&gt;"",'Jeunes Plants'!K383,"")</f>
        <v>DIV FL</v>
      </c>
      <c r="L383" s="24" t="str">
        <f>IF('Jeunes Plants'!L383&lt;&gt;"",'Jeunes Plants'!L383,"")</f>
        <v>S7</v>
      </c>
      <c r="M383" s="24" t="str">
        <f>IF('Jeunes Plants'!M383&lt;&gt;"",'Jeunes Plants'!M383,"")</f>
        <v/>
      </c>
      <c r="N383" s="24" t="str">
        <f>IF('Jeunes Plants'!N383&lt;&gt;"",'Jeunes Plants'!N383,"")</f>
        <v>M3</v>
      </c>
      <c r="O383" s="24" t="str">
        <f>IF('Jeunes Plants'!O383&lt;&gt;"",'Jeunes Plants'!O383,"")</f>
        <v>DIASCIA TRINITY Variés</v>
      </c>
      <c r="P383" s="54">
        <f>IF('Jeunes Plants'!P383&lt;&gt;"",'Jeunes Plants'!P383,"")</f>
        <v>383</v>
      </c>
      <c r="Q383" s="20">
        <f>IF('Jeunes Plants'!R383&lt;&gt;"",'Jeunes Plants'!R383,"")</f>
        <v>0</v>
      </c>
      <c r="R383" s="20">
        <f>IF('Jeunes Plants'!S383&lt;&gt;"",'Jeunes Plants'!S383,"")</f>
        <v>0</v>
      </c>
      <c r="S383" s="236">
        <f>IF('Jeunes Plants'!T383&lt;&gt;"",'Jeunes Plants'!T383,"")</f>
        <v>0</v>
      </c>
      <c r="T383" s="241"/>
      <c r="U383" s="44"/>
      <c r="V383" s="44"/>
      <c r="W383" s="44"/>
    </row>
    <row r="384" spans="1:23" ht="20.100000000000001" customHeight="1" x14ac:dyDescent="0.25">
      <c r="A384" s="125">
        <f>IF('Jeunes Plants'!A384&lt;&gt;"",'Jeunes Plants'!A384,"")</f>
        <v>3688</v>
      </c>
      <c r="B384" s="126" t="str">
        <f>IF('Jeunes Plants'!B384&lt;&gt;"",'Jeunes Plants'!B384,"")</f>
        <v>DICHONDRA</v>
      </c>
      <c r="C384" s="126" t="str">
        <f>IF('Jeunes Plants'!C384&lt;&gt;"",'Jeunes Plants'!C384,"")</f>
        <v>Silver Surfer</v>
      </c>
      <c r="D384" s="126" t="str">
        <f>IF('Jeunes Plants'!D384&lt;&gt;"",'Jeunes Plants'!D384,"")</f>
        <v/>
      </c>
      <c r="E384" s="127" t="str">
        <f>IF('Jeunes Plants'!E384&lt;&gt;"",'Jeunes Plants'!E384,"")</f>
        <v>S</v>
      </c>
      <c r="F384" s="127" t="str">
        <f>IF('Jeunes Plants'!F384&lt;&gt;"",'Jeunes Plants'!F384,"")</f>
        <v>M 3 cm  X60</v>
      </c>
      <c r="G384" s="128">
        <f>IF('Jeunes Plants'!G384&lt;&gt;"",'Jeunes Plants'!G384,"")</f>
        <v>30</v>
      </c>
      <c r="H384" s="127">
        <f>IF('Jeunes Plants'!H384&lt;&gt;"",'Jeunes Plants'!H384,"")</f>
        <v>8</v>
      </c>
      <c r="I384" s="127" t="str">
        <f>IF('Jeunes Plants'!I384&lt;&gt;"",'Jeunes Plants'!I384,"")</f>
        <v>A</v>
      </c>
      <c r="J384" s="129" t="str">
        <f>IF('Jeunes Plants'!J384&lt;&gt;"",'Jeunes Plants'!J384,"")</f>
        <v/>
      </c>
      <c r="K384" s="126" t="str">
        <f>IF('Jeunes Plants'!K384&lt;&gt;"",'Jeunes Plants'!K384,"")</f>
        <v>DIV FL</v>
      </c>
      <c r="L384" s="126" t="str">
        <f>IF('Jeunes Plants'!L384&lt;&gt;"",'Jeunes Plants'!L384,"")</f>
        <v>S2</v>
      </c>
      <c r="M384" s="126" t="str">
        <f>IF('Jeunes Plants'!M384&lt;&gt;"",'Jeunes Plants'!M384,"")</f>
        <v/>
      </c>
      <c r="N384" s="126" t="str">
        <f>IF('Jeunes Plants'!N384&lt;&gt;"",'Jeunes Plants'!N384,"")</f>
        <v>M3</v>
      </c>
      <c r="O384" s="126" t="str">
        <f>IF('Jeunes Plants'!O384&lt;&gt;"",'Jeunes Plants'!O384,"")</f>
        <v>DICHONDRA Silver Surfer</v>
      </c>
      <c r="P384" s="130">
        <f>IF('Jeunes Plants'!P384&lt;&gt;"",'Jeunes Plants'!P384,"")</f>
        <v>384</v>
      </c>
      <c r="Q384" s="20">
        <f>IF('Jeunes Plants'!R384&lt;&gt;"",'Jeunes Plants'!R384,"")</f>
        <v>0</v>
      </c>
      <c r="R384" s="20">
        <f>IF('Jeunes Plants'!S384&lt;&gt;"",'Jeunes Plants'!S384,"")</f>
        <v>0</v>
      </c>
      <c r="S384" s="236">
        <f>IF('Jeunes Plants'!T384&lt;&gt;"",'Jeunes Plants'!T384,"")</f>
        <v>0</v>
      </c>
      <c r="T384" s="242"/>
      <c r="U384" s="158"/>
      <c r="V384" s="158"/>
      <c r="W384" s="158"/>
    </row>
    <row r="385" spans="1:23" ht="20.100000000000001" customHeight="1" x14ac:dyDescent="0.25">
      <c r="A385" s="23">
        <f>IF('Jeunes Plants'!A385&lt;&gt;"",'Jeunes Plants'!A385,"")</f>
        <v>26033</v>
      </c>
      <c r="B385" s="24" t="str">
        <f>IF('Jeunes Plants'!B385&lt;&gt;"",'Jeunes Plants'!B385,"")</f>
        <v>DIPLADENIA SUNDAVILLE</v>
      </c>
      <c r="C385" s="24" t="str">
        <f>IF('Jeunes Plants'!C385&lt;&gt;"",'Jeunes Plants'!C385,"")</f>
        <v>Pink</v>
      </c>
      <c r="D385" s="24" t="str">
        <f>IF('Jeunes Plants'!D385&lt;&gt;"",'Jeunes Plants'!D385,"")</f>
        <v>&gt;s49/2025</v>
      </c>
      <c r="E385" s="66" t="str">
        <f>IF('Jeunes Plants'!E385&lt;&gt;"",'Jeunes Plants'!E385,"")</f>
        <v>B</v>
      </c>
      <c r="F385" s="66" t="str">
        <f>IF('Jeunes Plants'!F385&lt;&gt;"",'Jeunes Plants'!F385,"")</f>
        <v>M 3 cm  X60</v>
      </c>
      <c r="G385" s="64">
        <f>IF('Jeunes Plants'!G385&lt;&gt;"",'Jeunes Plants'!G385,"")</f>
        <v>30</v>
      </c>
      <c r="H385" s="66">
        <f>IF('Jeunes Plants'!H385&lt;&gt;"",'Jeunes Plants'!H385,"")</f>
        <v>5</v>
      </c>
      <c r="I385" s="66" t="str">
        <f>IF('Jeunes Plants'!I385&lt;&gt;"",'Jeunes Plants'!I385,"")</f>
        <v>D</v>
      </c>
      <c r="J385" s="72">
        <f>IF('Jeunes Plants'!J385&lt;&gt;"",'Jeunes Plants'!J385,"")</f>
        <v>0.21</v>
      </c>
      <c r="K385" s="24" t="str">
        <f>IF('Jeunes Plants'!K385&lt;&gt;"",'Jeunes Plants'!K385,"")</f>
        <v>DIV FL</v>
      </c>
      <c r="L385" s="24" t="str">
        <f>IF('Jeunes Plants'!L385&lt;&gt;"",'Jeunes Plants'!L385,"")</f>
        <v>S7</v>
      </c>
      <c r="M385" s="24" t="str">
        <f>IF('Jeunes Plants'!M385&lt;&gt;"",'Jeunes Plants'!M385,"")</f>
        <v/>
      </c>
      <c r="N385" s="24" t="str">
        <f>IF('Jeunes Plants'!N385&lt;&gt;"",'Jeunes Plants'!N385,"")</f>
        <v>M3</v>
      </c>
      <c r="O385" s="24" t="str">
        <f>IF('Jeunes Plants'!O385&lt;&gt;"",'Jeunes Plants'!O385,"")</f>
        <v>DIPLADENIA SUNDAVILLE Pink</v>
      </c>
      <c r="P385" s="54">
        <f>IF('Jeunes Plants'!P385&lt;&gt;"",'Jeunes Plants'!P385,"")</f>
        <v>385</v>
      </c>
      <c r="Q385" s="20">
        <f>IF('Jeunes Plants'!R385&lt;&gt;"",'Jeunes Plants'!R385,"")</f>
        <v>0</v>
      </c>
      <c r="R385" s="20">
        <f>IF('Jeunes Plants'!S385&lt;&gt;"",'Jeunes Plants'!S385,"")</f>
        <v>0</v>
      </c>
      <c r="S385" s="236">
        <f>IF('Jeunes Plants'!T385&lt;&gt;"",'Jeunes Plants'!T385,"")</f>
        <v>0</v>
      </c>
      <c r="T385" s="241"/>
      <c r="U385" s="44"/>
      <c r="V385" s="44"/>
      <c r="W385" s="44"/>
    </row>
    <row r="386" spans="1:23" ht="20.100000000000001" customHeight="1" x14ac:dyDescent="0.25">
      <c r="A386" s="125">
        <f>IF('Jeunes Plants'!A386&lt;&gt;"",'Jeunes Plants'!A386,"")</f>
        <v>26034</v>
      </c>
      <c r="B386" s="126" t="str">
        <f>IF('Jeunes Plants'!B386&lt;&gt;"",'Jeunes Plants'!B386,"")</f>
        <v>DIPLADENIA SUNDAVILLE</v>
      </c>
      <c r="C386" s="126" t="str">
        <f>IF('Jeunes Plants'!C386&lt;&gt;"",'Jeunes Plants'!C386,"")</f>
        <v>Red</v>
      </c>
      <c r="D386" s="126" t="str">
        <f>IF('Jeunes Plants'!D386&lt;&gt;"",'Jeunes Plants'!D386,"")</f>
        <v>&gt;s49/2025</v>
      </c>
      <c r="E386" s="127" t="str">
        <f>IF('Jeunes Plants'!E386&lt;&gt;"",'Jeunes Plants'!E386,"")</f>
        <v>B</v>
      </c>
      <c r="F386" s="127" t="str">
        <f>IF('Jeunes Plants'!F386&lt;&gt;"",'Jeunes Plants'!F386,"")</f>
        <v>M 3 cm  X60</v>
      </c>
      <c r="G386" s="128">
        <f>IF('Jeunes Plants'!G386&lt;&gt;"",'Jeunes Plants'!G386,"")</f>
        <v>30</v>
      </c>
      <c r="H386" s="127">
        <f>IF('Jeunes Plants'!H386&lt;&gt;"",'Jeunes Plants'!H386,"")</f>
        <v>5</v>
      </c>
      <c r="I386" s="127" t="str">
        <f>IF('Jeunes Plants'!I386&lt;&gt;"",'Jeunes Plants'!I386,"")</f>
        <v>D</v>
      </c>
      <c r="J386" s="129">
        <f>IF('Jeunes Plants'!J386&lt;&gt;"",'Jeunes Plants'!J386,"")</f>
        <v>0.21</v>
      </c>
      <c r="K386" s="126" t="str">
        <f>IF('Jeunes Plants'!K386&lt;&gt;"",'Jeunes Plants'!K386,"")</f>
        <v>DIV FL</v>
      </c>
      <c r="L386" s="126" t="str">
        <f>IF('Jeunes Plants'!L386&lt;&gt;"",'Jeunes Plants'!L386,"")</f>
        <v>S7</v>
      </c>
      <c r="M386" s="126" t="str">
        <f>IF('Jeunes Plants'!M386&lt;&gt;"",'Jeunes Plants'!M386,"")</f>
        <v/>
      </c>
      <c r="N386" s="126" t="str">
        <f>IF('Jeunes Plants'!N386&lt;&gt;"",'Jeunes Plants'!N386,"")</f>
        <v>M3</v>
      </c>
      <c r="O386" s="126" t="str">
        <f>IF('Jeunes Plants'!O386&lt;&gt;"",'Jeunes Plants'!O386,"")</f>
        <v>DIPLADENIA SUNDAVILLE Red</v>
      </c>
      <c r="P386" s="130">
        <f>IF('Jeunes Plants'!P386&lt;&gt;"",'Jeunes Plants'!P386,"")</f>
        <v>386</v>
      </c>
      <c r="Q386" s="20">
        <f>IF('Jeunes Plants'!R386&lt;&gt;"",'Jeunes Plants'!R386,"")</f>
        <v>0</v>
      </c>
      <c r="R386" s="20">
        <f>IF('Jeunes Plants'!S386&lt;&gt;"",'Jeunes Plants'!S386,"")</f>
        <v>0</v>
      </c>
      <c r="S386" s="236">
        <f>IF('Jeunes Plants'!T386&lt;&gt;"",'Jeunes Plants'!T386,"")</f>
        <v>0</v>
      </c>
      <c r="T386" s="242"/>
      <c r="U386" s="158"/>
      <c r="V386" s="158"/>
      <c r="W386" s="158"/>
    </row>
    <row r="387" spans="1:23" ht="20.100000000000001" customHeight="1" x14ac:dyDescent="0.25">
      <c r="A387" s="23">
        <f>IF('Jeunes Plants'!A387&lt;&gt;"",'Jeunes Plants'!A387,"")</f>
        <v>26035</v>
      </c>
      <c r="B387" s="24" t="str">
        <f>IF('Jeunes Plants'!B387&lt;&gt;"",'Jeunes Plants'!B387,"")</f>
        <v>DIPLADENIA SUNDAVILLE</v>
      </c>
      <c r="C387" s="24" t="str">
        <f>IF('Jeunes Plants'!C387&lt;&gt;"",'Jeunes Plants'!C387,"")</f>
        <v>White</v>
      </c>
      <c r="D387" s="24" t="str">
        <f>IF('Jeunes Plants'!D387&lt;&gt;"",'Jeunes Plants'!D387,"")</f>
        <v>&gt;s49/2025</v>
      </c>
      <c r="E387" s="66" t="str">
        <f>IF('Jeunes Plants'!E387&lt;&gt;"",'Jeunes Plants'!E387,"")</f>
        <v>B</v>
      </c>
      <c r="F387" s="66" t="str">
        <f>IF('Jeunes Plants'!F387&lt;&gt;"",'Jeunes Plants'!F387,"")</f>
        <v>M 3 cm  X60</v>
      </c>
      <c r="G387" s="64">
        <f>IF('Jeunes Plants'!G387&lt;&gt;"",'Jeunes Plants'!G387,"")</f>
        <v>30</v>
      </c>
      <c r="H387" s="66">
        <f>IF('Jeunes Plants'!H387&lt;&gt;"",'Jeunes Plants'!H387,"")</f>
        <v>5</v>
      </c>
      <c r="I387" s="66" t="str">
        <f>IF('Jeunes Plants'!I387&lt;&gt;"",'Jeunes Plants'!I387,"")</f>
        <v>D</v>
      </c>
      <c r="J387" s="72">
        <f>IF('Jeunes Plants'!J387&lt;&gt;"",'Jeunes Plants'!J387,"")</f>
        <v>0.21</v>
      </c>
      <c r="K387" s="24" t="str">
        <f>IF('Jeunes Plants'!K387&lt;&gt;"",'Jeunes Plants'!K387,"")</f>
        <v>DIV FL</v>
      </c>
      <c r="L387" s="24" t="str">
        <f>IF('Jeunes Plants'!L387&lt;&gt;"",'Jeunes Plants'!L387,"")</f>
        <v>S7</v>
      </c>
      <c r="M387" s="24" t="str">
        <f>IF('Jeunes Plants'!M387&lt;&gt;"",'Jeunes Plants'!M387,"")</f>
        <v/>
      </c>
      <c r="N387" s="24" t="str">
        <f>IF('Jeunes Plants'!N387&lt;&gt;"",'Jeunes Plants'!N387,"")</f>
        <v>M3</v>
      </c>
      <c r="O387" s="24" t="str">
        <f>IF('Jeunes Plants'!O387&lt;&gt;"",'Jeunes Plants'!O387,"")</f>
        <v>DIPLADENIA SUNDAVILLE White</v>
      </c>
      <c r="P387" s="54">
        <f>IF('Jeunes Plants'!P387&lt;&gt;"",'Jeunes Plants'!P387,"")</f>
        <v>387</v>
      </c>
      <c r="Q387" s="20">
        <f>IF('Jeunes Plants'!R387&lt;&gt;"",'Jeunes Plants'!R387,"")</f>
        <v>0</v>
      </c>
      <c r="R387" s="20">
        <f>IF('Jeunes Plants'!S387&lt;&gt;"",'Jeunes Plants'!S387,"")</f>
        <v>0</v>
      </c>
      <c r="S387" s="236">
        <f>IF('Jeunes Plants'!T387&lt;&gt;"",'Jeunes Plants'!T387,"")</f>
        <v>0</v>
      </c>
      <c r="T387" s="241"/>
      <c r="U387" s="44"/>
      <c r="V387" s="44"/>
      <c r="W387" s="44"/>
    </row>
    <row r="388" spans="1:23" ht="20.100000000000001" customHeight="1" x14ac:dyDescent="0.25">
      <c r="A388" s="151" t="str">
        <f>IF('Jeunes Plants'!A388&lt;&gt;"",'Jeunes Plants'!A388,"")</f>
        <v/>
      </c>
      <c r="B388" s="152" t="str">
        <f>IF('Jeunes Plants'!B388&lt;&gt;"",'Jeunes Plants'!B388,"")</f>
        <v>E</v>
      </c>
      <c r="C388" s="153" t="str">
        <f>IF('Jeunes Plants'!C388&lt;&gt;"",'Jeunes Plants'!C388,"")</f>
        <v/>
      </c>
      <c r="D388" s="153" t="str">
        <f>IF('Jeunes Plants'!D388&lt;&gt;"",'Jeunes Plants'!D388,"")</f>
        <v/>
      </c>
      <c r="E388" s="154" t="str">
        <f>IF('Jeunes Plants'!E388&lt;&gt;"",'Jeunes Plants'!E388,"")</f>
        <v/>
      </c>
      <c r="F388" s="154" t="str">
        <f>IF('Jeunes Plants'!F388&lt;&gt;"",'Jeunes Plants'!F388,"")</f>
        <v/>
      </c>
      <c r="G388" s="154" t="str">
        <f>IF('Jeunes Plants'!G388&lt;&gt;"",'Jeunes Plants'!G388,"")</f>
        <v/>
      </c>
      <c r="H388" s="154" t="str">
        <f>IF('Jeunes Plants'!H388&lt;&gt;"",'Jeunes Plants'!H388,"")</f>
        <v/>
      </c>
      <c r="I388" s="154" t="str">
        <f>IF('Jeunes Plants'!I388&lt;&gt;"",'Jeunes Plants'!I388,"")</f>
        <v/>
      </c>
      <c r="J388" s="155" t="str">
        <f>IF('Jeunes Plants'!J388&lt;&gt;"",'Jeunes Plants'!J388,"")</f>
        <v/>
      </c>
      <c r="K388" s="153" t="str">
        <f>IF('Jeunes Plants'!K388&lt;&gt;"",'Jeunes Plants'!K388,"")</f>
        <v/>
      </c>
      <c r="L388" s="153" t="str">
        <f>IF('Jeunes Plants'!L388&lt;&gt;"",'Jeunes Plants'!L388,"")</f>
        <v>L</v>
      </c>
      <c r="M388" s="153" t="str">
        <f>IF('Jeunes Plants'!M388&lt;&gt;"",'Jeunes Plants'!M388,"")</f>
        <v/>
      </c>
      <c r="N388" s="153" t="str">
        <f>IF('Jeunes Plants'!N388&lt;&gt;"",'Jeunes Plants'!N388,"")</f>
        <v/>
      </c>
      <c r="O388" s="153" t="str">
        <f>IF('Jeunes Plants'!O388&lt;&gt;"",'Jeunes Plants'!O388,"")</f>
        <v xml:space="preserve">E </v>
      </c>
      <c r="P388" s="156">
        <f>IF('Jeunes Plants'!P388&lt;&gt;"",'Jeunes Plants'!P388,"")</f>
        <v>388</v>
      </c>
      <c r="Q388" s="20" t="str">
        <f>IF('Jeunes Plants'!R388&lt;&gt;"",'Jeunes Plants'!R388,"")</f>
        <v/>
      </c>
      <c r="R388" s="20" t="str">
        <f>IF('Jeunes Plants'!S388&lt;&gt;"",'Jeunes Plants'!S388,"")</f>
        <v/>
      </c>
      <c r="S388" s="236" t="str">
        <f>IF('Jeunes Plants'!T388&lt;&gt;"",'Jeunes Plants'!T388,"")</f>
        <v/>
      </c>
      <c r="T388" s="248"/>
      <c r="U388" s="164"/>
      <c r="V388" s="164"/>
      <c r="W388" s="164"/>
    </row>
    <row r="389" spans="1:23" ht="20.100000000000001" customHeight="1" x14ac:dyDescent="0.25">
      <c r="A389" s="23">
        <f>IF('Jeunes Plants'!A389&lt;&gt;"",'Jeunes Plants'!A389,"")</f>
        <v>24883</v>
      </c>
      <c r="B389" s="24" t="str">
        <f>IF('Jeunes Plants'!B389&lt;&gt;"",'Jeunes Plants'!B389,"")</f>
        <v xml:space="preserve">ECHINACEA </v>
      </c>
      <c r="C389" s="24" t="str">
        <f>IF('Jeunes Plants'!C389&lt;&gt;"",'Jeunes Plants'!C389,"")</f>
        <v>Guatemala Gold</v>
      </c>
      <c r="D389" s="24" t="str">
        <f>IF('Jeunes Plants'!D389&lt;&gt;"",'Jeunes Plants'!D389,"")</f>
        <v/>
      </c>
      <c r="E389" s="66" t="str">
        <f>IF('Jeunes Plants'!E389&lt;&gt;"",'Jeunes Plants'!E389,"")</f>
        <v>B</v>
      </c>
      <c r="F389" s="66" t="str">
        <f>IF('Jeunes Plants'!F389&lt;&gt;"",'Jeunes Plants'!F389,"")</f>
        <v>M 3 cm  X60</v>
      </c>
      <c r="G389" s="64">
        <f>IF('Jeunes Plants'!G389&lt;&gt;"",'Jeunes Plants'!G389,"")</f>
        <v>30</v>
      </c>
      <c r="H389" s="64">
        <f>IF('Jeunes Plants'!H389&lt;&gt;"",'Jeunes Plants'!H389,"")</f>
        <v>5</v>
      </c>
      <c r="I389" s="66" t="str">
        <f>IF('Jeunes Plants'!I389&lt;&gt;"",'Jeunes Plants'!I389,"")</f>
        <v>D</v>
      </c>
      <c r="J389" s="72">
        <f>IF('Jeunes Plants'!J389&lt;&gt;"",'Jeunes Plants'!J389,"")</f>
        <v>0.17</v>
      </c>
      <c r="K389" s="24" t="str">
        <f>IF('Jeunes Plants'!K389&lt;&gt;"",'Jeunes Plants'!K389,"")</f>
        <v>DIV FL</v>
      </c>
      <c r="L389" s="24" t="str">
        <f>IF('Jeunes Plants'!L389&lt;&gt;"",'Jeunes Plants'!L389,"")</f>
        <v>S2</v>
      </c>
      <c r="M389" s="24" t="str">
        <f>IF('Jeunes Plants'!M389&lt;&gt;"",'Jeunes Plants'!M389,"")</f>
        <v/>
      </c>
      <c r="N389" s="24" t="str">
        <f>IF('Jeunes Plants'!N389&lt;&gt;"",'Jeunes Plants'!N389,"")</f>
        <v>M3</v>
      </c>
      <c r="O389" s="24" t="str">
        <f>IF('Jeunes Plants'!O389&lt;&gt;"",'Jeunes Plants'!O389,"")</f>
        <v>ECHINACEA  Guatemala Gold</v>
      </c>
      <c r="P389" s="54">
        <f>IF('Jeunes Plants'!P389&lt;&gt;"",'Jeunes Plants'!P389,"")</f>
        <v>389</v>
      </c>
      <c r="Q389" s="20">
        <f>IF('Jeunes Plants'!R389&lt;&gt;"",'Jeunes Plants'!R389,"")</f>
        <v>0</v>
      </c>
      <c r="R389" s="20">
        <f>IF('Jeunes Plants'!S389&lt;&gt;"",'Jeunes Plants'!S389,"")</f>
        <v>0</v>
      </c>
      <c r="S389" s="236">
        <f>IF('Jeunes Plants'!T389&lt;&gt;"",'Jeunes Plants'!T389,"")</f>
        <v>0</v>
      </c>
      <c r="T389" s="241"/>
      <c r="U389" s="44"/>
      <c r="V389" s="44"/>
      <c r="W389" s="44"/>
    </row>
    <row r="390" spans="1:23" ht="20.100000000000001" customHeight="1" x14ac:dyDescent="0.25">
      <c r="A390" s="125">
        <f>IF('Jeunes Plants'!A390&lt;&gt;"",'Jeunes Plants'!A390,"")</f>
        <v>25811</v>
      </c>
      <c r="B390" s="126" t="str">
        <f>IF('Jeunes Plants'!B390&lt;&gt;"",'Jeunes Plants'!B390,"")</f>
        <v>ECHINACEA</v>
      </c>
      <c r="C390" s="126" t="str">
        <f>IF('Jeunes Plants'!C390&lt;&gt;"",'Jeunes Plants'!C390,"")</f>
        <v>Guatemala Papaya</v>
      </c>
      <c r="D390" s="126" t="str">
        <f>IF('Jeunes Plants'!D390&lt;&gt;"",'Jeunes Plants'!D390,"")</f>
        <v/>
      </c>
      <c r="E390" s="127" t="str">
        <f>IF('Jeunes Plants'!E390&lt;&gt;"",'Jeunes Plants'!E390,"")</f>
        <v>B</v>
      </c>
      <c r="F390" s="127" t="str">
        <f>IF('Jeunes Plants'!F390&lt;&gt;"",'Jeunes Plants'!F390,"")</f>
        <v>M 3 cm  X60</v>
      </c>
      <c r="G390" s="128">
        <f>IF('Jeunes Plants'!G390&lt;&gt;"",'Jeunes Plants'!G390,"")</f>
        <v>30</v>
      </c>
      <c r="H390" s="128">
        <f>IF('Jeunes Plants'!H390&lt;&gt;"",'Jeunes Plants'!H390,"")</f>
        <v>5</v>
      </c>
      <c r="I390" s="127" t="str">
        <f>IF('Jeunes Plants'!I390&lt;&gt;"",'Jeunes Plants'!I390,"")</f>
        <v>D</v>
      </c>
      <c r="J390" s="129">
        <f>IF('Jeunes Plants'!J390&lt;&gt;"",'Jeunes Plants'!J390,"")</f>
        <v>0.17</v>
      </c>
      <c r="K390" s="126" t="str">
        <f>IF('Jeunes Plants'!K390&lt;&gt;"",'Jeunes Plants'!K390,"")</f>
        <v/>
      </c>
      <c r="L390" s="126" t="str">
        <f>IF('Jeunes Plants'!L390&lt;&gt;"",'Jeunes Plants'!L390,"")</f>
        <v>S2</v>
      </c>
      <c r="M390" s="126" t="str">
        <f>IF('Jeunes Plants'!M390&lt;&gt;"",'Jeunes Plants'!M390,"")</f>
        <v>NEW</v>
      </c>
      <c r="N390" s="126" t="str">
        <f>IF('Jeunes Plants'!N390&lt;&gt;"",'Jeunes Plants'!N390,"")</f>
        <v>M3</v>
      </c>
      <c r="O390" s="126" t="str">
        <f>IF('Jeunes Plants'!O390&lt;&gt;"",'Jeunes Plants'!O390,"")</f>
        <v>ECHINACEA Guatemala Papaya</v>
      </c>
      <c r="P390" s="130">
        <f>IF('Jeunes Plants'!P390&lt;&gt;"",'Jeunes Plants'!P390,"")</f>
        <v>390</v>
      </c>
      <c r="Q390" s="20">
        <f>IF('Jeunes Plants'!R390&lt;&gt;"",'Jeunes Plants'!R390,"")</f>
        <v>0</v>
      </c>
      <c r="R390" s="20">
        <f>IF('Jeunes Plants'!S390&lt;&gt;"",'Jeunes Plants'!S390,"")</f>
        <v>0</v>
      </c>
      <c r="S390" s="236">
        <f>IF('Jeunes Plants'!T390&lt;&gt;"",'Jeunes Plants'!T390,"")</f>
        <v>0</v>
      </c>
      <c r="T390" s="242"/>
      <c r="U390" s="158"/>
      <c r="V390" s="158"/>
      <c r="W390" s="158"/>
    </row>
    <row r="391" spans="1:23" ht="20.100000000000001" customHeight="1" x14ac:dyDescent="0.25">
      <c r="A391" s="23">
        <f>IF('Jeunes Plants'!A391&lt;&gt;"",'Jeunes Plants'!A391,"")</f>
        <v>23426</v>
      </c>
      <c r="B391" s="24" t="str">
        <f>IF('Jeunes Plants'!B391&lt;&gt;"",'Jeunes Plants'!B391,"")</f>
        <v xml:space="preserve">ECHINACEA </v>
      </c>
      <c r="C391" s="24" t="str">
        <f>IF('Jeunes Plants'!C391&lt;&gt;"",'Jeunes Plants'!C391,"")</f>
        <v>Panama Red</v>
      </c>
      <c r="D391" s="24" t="str">
        <f>IF('Jeunes Plants'!D391&lt;&gt;"",'Jeunes Plants'!D391,"")</f>
        <v/>
      </c>
      <c r="E391" s="66" t="str">
        <f>IF('Jeunes Plants'!E391&lt;&gt;"",'Jeunes Plants'!E391,"")</f>
        <v>B</v>
      </c>
      <c r="F391" s="66" t="str">
        <f>IF('Jeunes Plants'!F391&lt;&gt;"",'Jeunes Plants'!F391,"")</f>
        <v>M 3 cm  X60</v>
      </c>
      <c r="G391" s="64">
        <f>IF('Jeunes Plants'!G391&lt;&gt;"",'Jeunes Plants'!G391,"")</f>
        <v>30</v>
      </c>
      <c r="H391" s="64">
        <f>IF('Jeunes Plants'!H391&lt;&gt;"",'Jeunes Plants'!H391,"")</f>
        <v>5</v>
      </c>
      <c r="I391" s="66" t="str">
        <f>IF('Jeunes Plants'!I391&lt;&gt;"",'Jeunes Plants'!I391,"")</f>
        <v>D</v>
      </c>
      <c r="J391" s="72">
        <f>IF('Jeunes Plants'!J391&lt;&gt;"",'Jeunes Plants'!J391,"")</f>
        <v>0.17</v>
      </c>
      <c r="K391" s="24" t="str">
        <f>IF('Jeunes Plants'!K391&lt;&gt;"",'Jeunes Plants'!K391,"")</f>
        <v>DIV FL</v>
      </c>
      <c r="L391" s="24" t="str">
        <f>IF('Jeunes Plants'!L391&lt;&gt;"",'Jeunes Plants'!L391,"")</f>
        <v>S2</v>
      </c>
      <c r="M391" s="24" t="str">
        <f>IF('Jeunes Plants'!M391&lt;&gt;"",'Jeunes Plants'!M391,"")</f>
        <v/>
      </c>
      <c r="N391" s="24" t="str">
        <f>IF('Jeunes Plants'!N391&lt;&gt;"",'Jeunes Plants'!N391,"")</f>
        <v>M3</v>
      </c>
      <c r="O391" s="24" t="str">
        <f>IF('Jeunes Plants'!O391&lt;&gt;"",'Jeunes Plants'!O391,"")</f>
        <v>ECHINACEA  Panama Red</v>
      </c>
      <c r="P391" s="54">
        <f>IF('Jeunes Plants'!P391&lt;&gt;"",'Jeunes Plants'!P391,"")</f>
        <v>391</v>
      </c>
      <c r="Q391" s="20">
        <f>IF('Jeunes Plants'!R391&lt;&gt;"",'Jeunes Plants'!R391,"")</f>
        <v>0</v>
      </c>
      <c r="R391" s="20">
        <f>IF('Jeunes Plants'!S391&lt;&gt;"",'Jeunes Plants'!S391,"")</f>
        <v>0</v>
      </c>
      <c r="S391" s="236">
        <f>IF('Jeunes Plants'!T391&lt;&gt;"",'Jeunes Plants'!T391,"")</f>
        <v>0</v>
      </c>
      <c r="T391" s="241"/>
      <c r="U391" s="44"/>
      <c r="V391" s="44"/>
      <c r="W391" s="44"/>
    </row>
    <row r="392" spans="1:23" ht="20.100000000000001" customHeight="1" x14ac:dyDescent="0.25">
      <c r="A392" s="125">
        <f>IF('Jeunes Plants'!A392&lt;&gt;"",'Jeunes Plants'!A392,"")</f>
        <v>25812</v>
      </c>
      <c r="B392" s="126" t="str">
        <f>IF('Jeunes Plants'!B392&lt;&gt;"",'Jeunes Plants'!B392,"")</f>
        <v>ECHINACEA</v>
      </c>
      <c r="C392" s="126" t="str">
        <f>IF('Jeunes Plants'!C392&lt;&gt;"",'Jeunes Plants'!C392,"")</f>
        <v>Panama Rose</v>
      </c>
      <c r="D392" s="126" t="str">
        <f>IF('Jeunes Plants'!D392&lt;&gt;"",'Jeunes Plants'!D392,"")</f>
        <v/>
      </c>
      <c r="E392" s="127" t="str">
        <f>IF('Jeunes Plants'!E392&lt;&gt;"",'Jeunes Plants'!E392,"")</f>
        <v>B</v>
      </c>
      <c r="F392" s="127" t="str">
        <f>IF('Jeunes Plants'!F392&lt;&gt;"",'Jeunes Plants'!F392,"")</f>
        <v>M 3 cm  X60</v>
      </c>
      <c r="G392" s="128">
        <f>IF('Jeunes Plants'!G392&lt;&gt;"",'Jeunes Plants'!G392,"")</f>
        <v>30</v>
      </c>
      <c r="H392" s="128">
        <f>IF('Jeunes Plants'!H392&lt;&gt;"",'Jeunes Plants'!H392,"")</f>
        <v>5</v>
      </c>
      <c r="I392" s="127" t="str">
        <f>IF('Jeunes Plants'!I392&lt;&gt;"",'Jeunes Plants'!I392,"")</f>
        <v>D</v>
      </c>
      <c r="J392" s="129">
        <f>IF('Jeunes Plants'!J392&lt;&gt;"",'Jeunes Plants'!J392,"")</f>
        <v>0.17</v>
      </c>
      <c r="K392" s="126" t="str">
        <f>IF('Jeunes Plants'!K392&lt;&gt;"",'Jeunes Plants'!K392,"")</f>
        <v/>
      </c>
      <c r="L392" s="126" t="str">
        <f>IF('Jeunes Plants'!L392&lt;&gt;"",'Jeunes Plants'!L392,"")</f>
        <v>S2</v>
      </c>
      <c r="M392" s="126" t="str">
        <f>IF('Jeunes Plants'!M392&lt;&gt;"",'Jeunes Plants'!M392,"")</f>
        <v>NEW</v>
      </c>
      <c r="N392" s="126" t="str">
        <f>IF('Jeunes Plants'!N392&lt;&gt;"",'Jeunes Plants'!N392,"")</f>
        <v>M3</v>
      </c>
      <c r="O392" s="126" t="str">
        <f>IF('Jeunes Plants'!O392&lt;&gt;"",'Jeunes Plants'!O392,"")</f>
        <v>ECHINACEA Panama Rose</v>
      </c>
      <c r="P392" s="130">
        <f>IF('Jeunes Plants'!P392&lt;&gt;"",'Jeunes Plants'!P392,"")</f>
        <v>392</v>
      </c>
      <c r="Q392" s="20">
        <f>IF('Jeunes Plants'!R392&lt;&gt;"",'Jeunes Plants'!R392,"")</f>
        <v>0</v>
      </c>
      <c r="R392" s="20">
        <f>IF('Jeunes Plants'!S392&lt;&gt;"",'Jeunes Plants'!S392,"")</f>
        <v>0</v>
      </c>
      <c r="S392" s="236">
        <f>IF('Jeunes Plants'!T392&lt;&gt;"",'Jeunes Plants'!T392,"")</f>
        <v>0</v>
      </c>
      <c r="T392" s="242"/>
      <c r="U392" s="158"/>
      <c r="V392" s="158"/>
      <c r="W392" s="158"/>
    </row>
    <row r="393" spans="1:23" ht="20.100000000000001" customHeight="1" x14ac:dyDescent="0.25">
      <c r="A393" s="23">
        <f>IF('Jeunes Plants'!A393&lt;&gt;"",'Jeunes Plants'!A393,"")</f>
        <v>23774</v>
      </c>
      <c r="B393" s="24" t="str">
        <f>IF('Jeunes Plants'!B393&lt;&gt;"",'Jeunes Plants'!B393,"")</f>
        <v>ERIGERON</v>
      </c>
      <c r="C393" s="24" t="str">
        <f>IF('Jeunes Plants'!C393&lt;&gt;"",'Jeunes Plants'!C393,"")</f>
        <v>Karvinskianus</v>
      </c>
      <c r="D393" s="24" t="str">
        <f>IF('Jeunes Plants'!D393&lt;&gt;"",'Jeunes Plants'!D393,"")</f>
        <v/>
      </c>
      <c r="E393" s="66" t="str">
        <f>IF('Jeunes Plants'!E393&lt;&gt;"",'Jeunes Plants'!E393,"")</f>
        <v>B</v>
      </c>
      <c r="F393" s="66" t="str">
        <f>IF('Jeunes Plants'!F393&lt;&gt;"",'Jeunes Plants'!F393,"")</f>
        <v>M 3 cm  X60</v>
      </c>
      <c r="G393" s="64">
        <f>IF('Jeunes Plants'!G393&lt;&gt;"",'Jeunes Plants'!G393,"")</f>
        <v>30</v>
      </c>
      <c r="H393" s="66">
        <f>IF('Jeunes Plants'!H393&lt;&gt;"",'Jeunes Plants'!H393,"")</f>
        <v>6</v>
      </c>
      <c r="I393" s="66" t="str">
        <f>IF('Jeunes Plants'!I393&lt;&gt;"",'Jeunes Plants'!I393,"")</f>
        <v>C</v>
      </c>
      <c r="J393" s="72" t="str">
        <f>IF('Jeunes Plants'!J393&lt;&gt;"",'Jeunes Plants'!J393,"")</f>
        <v/>
      </c>
      <c r="K393" s="24" t="str">
        <f>IF('Jeunes Plants'!K393&lt;&gt;"",'Jeunes Plants'!K393,"")</f>
        <v>DIV FL</v>
      </c>
      <c r="L393" s="24" t="str">
        <f>IF('Jeunes Plants'!L393&lt;&gt;"",'Jeunes Plants'!L393,"")</f>
        <v>S7</v>
      </c>
      <c r="M393" s="24" t="str">
        <f>IF('Jeunes Plants'!M393&lt;&gt;"",'Jeunes Plants'!M393,"")</f>
        <v/>
      </c>
      <c r="N393" s="24" t="str">
        <f>IF('Jeunes Plants'!N393&lt;&gt;"",'Jeunes Plants'!N393,"")</f>
        <v>M3</v>
      </c>
      <c r="O393" s="24" t="str">
        <f>IF('Jeunes Plants'!O393&lt;&gt;"",'Jeunes Plants'!O393,"")</f>
        <v>ERIGERON Karvinskianus</v>
      </c>
      <c r="P393" s="54">
        <f>IF('Jeunes Plants'!P393&lt;&gt;"",'Jeunes Plants'!P393,"")</f>
        <v>393</v>
      </c>
      <c r="Q393" s="20">
        <f>IF('Jeunes Plants'!R393&lt;&gt;"",'Jeunes Plants'!R393,"")</f>
        <v>0</v>
      </c>
      <c r="R393" s="20">
        <f>IF('Jeunes Plants'!S393&lt;&gt;"",'Jeunes Plants'!S393,"")</f>
        <v>0</v>
      </c>
      <c r="S393" s="236">
        <f>IF('Jeunes Plants'!T393&lt;&gt;"",'Jeunes Plants'!T393,"")</f>
        <v>0</v>
      </c>
      <c r="T393" s="241"/>
      <c r="U393" s="44"/>
      <c r="V393" s="44"/>
      <c r="W393" s="44"/>
    </row>
    <row r="394" spans="1:23" ht="20.100000000000001" customHeight="1" x14ac:dyDescent="0.25">
      <c r="A394" s="125">
        <f>IF('Jeunes Plants'!A394&lt;&gt;"",'Jeunes Plants'!A394,"")</f>
        <v>25117</v>
      </c>
      <c r="B394" s="126" t="str">
        <f>IF('Jeunes Plants'!B394&lt;&gt;"",'Jeunes Plants'!B394,"")</f>
        <v>EUCALYPTUS</v>
      </c>
      <c r="C394" s="126" t="str">
        <f>IF('Jeunes Plants'!C394&lt;&gt;"",'Jeunes Plants'!C394,"")</f>
        <v>Cinerea</v>
      </c>
      <c r="D394" s="126" t="str">
        <f>IF('Jeunes Plants'!D394&lt;&gt;"",'Jeunes Plants'!D394,"")</f>
        <v/>
      </c>
      <c r="E394" s="127" t="str">
        <f>IF('Jeunes Plants'!E394&lt;&gt;"",'Jeunes Plants'!E394,"")</f>
        <v>S</v>
      </c>
      <c r="F394" s="127" t="str">
        <f>IF('Jeunes Plants'!F394&lt;&gt;"",'Jeunes Plants'!F394,"")</f>
        <v>M 3 cm  X60</v>
      </c>
      <c r="G394" s="128">
        <f>IF('Jeunes Plants'!G394&lt;&gt;"",'Jeunes Plants'!G394,"")</f>
        <v>30</v>
      </c>
      <c r="H394" s="128">
        <f>IF('Jeunes Plants'!H394&lt;&gt;"",'Jeunes Plants'!H394,"")</f>
        <v>5</v>
      </c>
      <c r="I394" s="127" t="str">
        <f>IF('Jeunes Plants'!I394&lt;&gt;"",'Jeunes Plants'!I394,"")</f>
        <v>D</v>
      </c>
      <c r="J394" s="129" t="str">
        <f>IF('Jeunes Plants'!J394&lt;&gt;"",'Jeunes Plants'!J394,"")</f>
        <v/>
      </c>
      <c r="K394" s="126" t="str">
        <f>IF('Jeunes Plants'!K394&lt;&gt;"",'Jeunes Plants'!K394,"")</f>
        <v>DIV FL</v>
      </c>
      <c r="L394" s="126" t="str">
        <f>IF('Jeunes Plants'!L394&lt;&gt;"",'Jeunes Plants'!L394,"")</f>
        <v>S4</v>
      </c>
      <c r="M394" s="126" t="str">
        <f>IF('Jeunes Plants'!M394&lt;&gt;"",'Jeunes Plants'!M394,"")</f>
        <v/>
      </c>
      <c r="N394" s="126" t="str">
        <f>IF('Jeunes Plants'!N394&lt;&gt;"",'Jeunes Plants'!N394,"")</f>
        <v>M3</v>
      </c>
      <c r="O394" s="126" t="str">
        <f>IF('Jeunes Plants'!O394&lt;&gt;"",'Jeunes Plants'!O394,"")</f>
        <v>EUCALYPTUS Cinerea</v>
      </c>
      <c r="P394" s="130">
        <f>IF('Jeunes Plants'!P394&lt;&gt;"",'Jeunes Plants'!P394,"")</f>
        <v>394</v>
      </c>
      <c r="Q394" s="20">
        <f>IF('Jeunes Plants'!R394&lt;&gt;"",'Jeunes Plants'!R394,"")</f>
        <v>0</v>
      </c>
      <c r="R394" s="20">
        <f>IF('Jeunes Plants'!S394&lt;&gt;"",'Jeunes Plants'!S394,"")</f>
        <v>0</v>
      </c>
      <c r="S394" s="236">
        <f>IF('Jeunes Plants'!T394&lt;&gt;"",'Jeunes Plants'!T394,"")</f>
        <v>0</v>
      </c>
      <c r="T394" s="242"/>
      <c r="U394" s="158"/>
      <c r="V394" s="158"/>
      <c r="W394" s="158"/>
    </row>
    <row r="395" spans="1:23" ht="20.100000000000001" customHeight="1" x14ac:dyDescent="0.25">
      <c r="A395" s="23">
        <f>IF('Jeunes Plants'!A395&lt;&gt;"",'Jeunes Plants'!A395,"")</f>
        <v>23175</v>
      </c>
      <c r="B395" s="24" t="str">
        <f>IF('Jeunes Plants'!B395&lt;&gt;"",'Jeunes Plants'!B395,"")</f>
        <v>EUCALYPTUS PULVERULENTA</v>
      </c>
      <c r="C395" s="24" t="str">
        <f>IF('Jeunes Plants'!C395&lt;&gt;"",'Jeunes Plants'!C395,"")</f>
        <v>Baby Blue</v>
      </c>
      <c r="D395" s="24" t="str">
        <f>IF('Jeunes Plants'!D395&lt;&gt;"",'Jeunes Plants'!D395,"")</f>
        <v/>
      </c>
      <c r="E395" s="66" t="str">
        <f>IF('Jeunes Plants'!E395&lt;&gt;"",'Jeunes Plants'!E395,"")</f>
        <v>S</v>
      </c>
      <c r="F395" s="66" t="str">
        <f>IF('Jeunes Plants'!F395&lt;&gt;"",'Jeunes Plants'!F395,"")</f>
        <v>M 3 cm  X60</v>
      </c>
      <c r="G395" s="64">
        <f>IF('Jeunes Plants'!G395&lt;&gt;"",'Jeunes Plants'!G395,"")</f>
        <v>30</v>
      </c>
      <c r="H395" s="64">
        <f>IF('Jeunes Plants'!H395&lt;&gt;"",'Jeunes Plants'!H395,"")</f>
        <v>5</v>
      </c>
      <c r="I395" s="66" t="str">
        <f>IF('Jeunes Plants'!I395&lt;&gt;"",'Jeunes Plants'!I395,"")</f>
        <v>D</v>
      </c>
      <c r="J395" s="72" t="str">
        <f>IF('Jeunes Plants'!J395&lt;&gt;"",'Jeunes Plants'!J395,"")</f>
        <v/>
      </c>
      <c r="K395" s="24" t="str">
        <f>IF('Jeunes Plants'!K395&lt;&gt;"",'Jeunes Plants'!K395,"")</f>
        <v>DIV FL</v>
      </c>
      <c r="L395" s="24" t="str">
        <f>IF('Jeunes Plants'!L395&lt;&gt;"",'Jeunes Plants'!L395,"")</f>
        <v>S2</v>
      </c>
      <c r="M395" s="24" t="str">
        <f>IF('Jeunes Plants'!M395&lt;&gt;"",'Jeunes Plants'!M395,"")</f>
        <v/>
      </c>
      <c r="N395" s="24" t="str">
        <f>IF('Jeunes Plants'!N395&lt;&gt;"",'Jeunes Plants'!N395,"")</f>
        <v>M3</v>
      </c>
      <c r="O395" s="24" t="str">
        <f>IF('Jeunes Plants'!O395&lt;&gt;"",'Jeunes Plants'!O395,"")</f>
        <v>EUCALYPTUS PULVERULENTA Baby Blue</v>
      </c>
      <c r="P395" s="54">
        <f>IF('Jeunes Plants'!P395&lt;&gt;"",'Jeunes Plants'!P395,"")</f>
        <v>395</v>
      </c>
      <c r="Q395" s="20">
        <f>IF('Jeunes Plants'!R395&lt;&gt;"",'Jeunes Plants'!R395,"")</f>
        <v>0</v>
      </c>
      <c r="R395" s="20">
        <f>IF('Jeunes Plants'!S395&lt;&gt;"",'Jeunes Plants'!S395,"")</f>
        <v>0</v>
      </c>
      <c r="S395" s="236">
        <f>IF('Jeunes Plants'!T395&lt;&gt;"",'Jeunes Plants'!T395,"")</f>
        <v>0</v>
      </c>
      <c r="T395" s="241"/>
      <c r="U395" s="44"/>
      <c r="V395" s="44"/>
      <c r="W395" s="44"/>
    </row>
    <row r="396" spans="1:23" ht="20.100000000000001" customHeight="1" x14ac:dyDescent="0.25">
      <c r="A396" s="125">
        <f>IF('Jeunes Plants'!A396&lt;&gt;"",'Jeunes Plants'!A396,"")</f>
        <v>26772</v>
      </c>
      <c r="B396" s="126" t="str">
        <f>IF('Jeunes Plants'!B396&lt;&gt;"",'Jeunes Plants'!B396,"")</f>
        <v>EUPHORBE</v>
      </c>
      <c r="C396" s="126" t="str">
        <f>IF('Jeunes Plants'!C396&lt;&gt;"",'Jeunes Plants'!C396,"")</f>
        <v>Loreen Compact White</v>
      </c>
      <c r="D396" s="126" t="str">
        <f>IF('Jeunes Plants'!D396&lt;&gt;"",'Jeunes Plants'!D396,"")</f>
        <v>&gt;s49/2025</v>
      </c>
      <c r="E396" s="127" t="str">
        <f>IF('Jeunes Plants'!E396&lt;&gt;"",'Jeunes Plants'!E396,"")</f>
        <v>B</v>
      </c>
      <c r="F396" s="127" t="str">
        <f>IF('Jeunes Plants'!F396&lt;&gt;"",'Jeunes Plants'!F396,"")</f>
        <v>M 3 cm  X60</v>
      </c>
      <c r="G396" s="128">
        <f>IF('Jeunes Plants'!G396&lt;&gt;"",'Jeunes Plants'!G396,"")</f>
        <v>30</v>
      </c>
      <c r="H396" s="128">
        <f>IF('Jeunes Plants'!H396&lt;&gt;"",'Jeunes Plants'!H396,"")</f>
        <v>5</v>
      </c>
      <c r="I396" s="127" t="str">
        <f>IF('Jeunes Plants'!I396&lt;&gt;"",'Jeunes Plants'!I396,"")</f>
        <v>E</v>
      </c>
      <c r="J396" s="129">
        <f>IF('Jeunes Plants'!J396&lt;&gt;"",'Jeunes Plants'!J396,"")</f>
        <v>4.4999999999999998E-2</v>
      </c>
      <c r="K396" s="126" t="str">
        <f>IF('Jeunes Plants'!K396&lt;&gt;"",'Jeunes Plants'!K396,"")</f>
        <v/>
      </c>
      <c r="L396" s="126" t="str">
        <f>IF('Jeunes Plants'!L396&lt;&gt;"",'Jeunes Plants'!L396,"")</f>
        <v>S2</v>
      </c>
      <c r="M396" s="126" t="str">
        <f>IF('Jeunes Plants'!M396&lt;&gt;"",'Jeunes Plants'!M396,"")</f>
        <v>NEW</v>
      </c>
      <c r="N396" s="126" t="str">
        <f>IF('Jeunes Plants'!N396&lt;&gt;"",'Jeunes Plants'!N396,"")</f>
        <v>M3</v>
      </c>
      <c r="O396" s="126" t="str">
        <f>IF('Jeunes Plants'!O396&lt;&gt;"",'Jeunes Plants'!O396,"")</f>
        <v>EUPHORBE Loreen Compact White</v>
      </c>
      <c r="P396" s="130">
        <f>IF('Jeunes Plants'!P396&lt;&gt;"",'Jeunes Plants'!P396,"")</f>
        <v>396</v>
      </c>
      <c r="Q396" s="20">
        <f>IF('Jeunes Plants'!R396&lt;&gt;"",'Jeunes Plants'!R396,"")</f>
        <v>0</v>
      </c>
      <c r="R396" s="20">
        <f>IF('Jeunes Plants'!S396&lt;&gt;"",'Jeunes Plants'!S396,"")</f>
        <v>0</v>
      </c>
      <c r="S396" s="236">
        <f>IF('Jeunes Plants'!T396&lt;&gt;"",'Jeunes Plants'!T396,"")</f>
        <v>0</v>
      </c>
      <c r="T396" s="242"/>
      <c r="U396" s="158"/>
      <c r="V396" s="158"/>
      <c r="W396" s="158"/>
    </row>
    <row r="397" spans="1:23" ht="20.100000000000001" customHeight="1" x14ac:dyDescent="0.25">
      <c r="A397" s="23">
        <f>IF('Jeunes Plants'!A397&lt;&gt;"",'Jeunes Plants'!A397,"")</f>
        <v>25162</v>
      </c>
      <c r="B397" s="24" t="str">
        <f>IF('Jeunes Plants'!B397&lt;&gt;"",'Jeunes Plants'!B397,"")</f>
        <v>EUPHORBE</v>
      </c>
      <c r="C397" s="24" t="str">
        <f>IF('Jeunes Plants'!C397&lt;&gt;"",'Jeunes Plants'!C397,"")</f>
        <v>Starblast Pink</v>
      </c>
      <c r="D397" s="24" t="str">
        <f>IF('Jeunes Plants'!D397&lt;&gt;"",'Jeunes Plants'!D397,"")</f>
        <v/>
      </c>
      <c r="E397" s="66" t="str">
        <f>IF('Jeunes Plants'!E397&lt;&gt;"",'Jeunes Plants'!E397,"")</f>
        <v>B</v>
      </c>
      <c r="F397" s="66" t="str">
        <f>IF('Jeunes Plants'!F397&lt;&gt;"",'Jeunes Plants'!F397,"")</f>
        <v>M 3 cm  X60</v>
      </c>
      <c r="G397" s="64">
        <f>IF('Jeunes Plants'!G397&lt;&gt;"",'Jeunes Plants'!G397,"")</f>
        <v>30</v>
      </c>
      <c r="H397" s="66">
        <f>IF('Jeunes Plants'!H397&lt;&gt;"",'Jeunes Plants'!H397,"")</f>
        <v>5</v>
      </c>
      <c r="I397" s="66" t="str">
        <f>IF('Jeunes Plants'!I397&lt;&gt;"",'Jeunes Plants'!I397,"")</f>
        <v>E</v>
      </c>
      <c r="J397" s="72">
        <f>IF('Jeunes Plants'!J397&lt;&gt;"",'Jeunes Plants'!J397,"")</f>
        <v>0.05</v>
      </c>
      <c r="K397" s="24" t="str">
        <f>IF('Jeunes Plants'!K397&lt;&gt;"",'Jeunes Plants'!K397,"")</f>
        <v>DIV FL</v>
      </c>
      <c r="L397" s="24" t="str">
        <f>IF('Jeunes Plants'!L397&lt;&gt;"",'Jeunes Plants'!L397,"")</f>
        <v>S2</v>
      </c>
      <c r="M397" s="24" t="str">
        <f>IF('Jeunes Plants'!M397&lt;&gt;"",'Jeunes Plants'!M397,"")</f>
        <v/>
      </c>
      <c r="N397" s="24" t="str">
        <f>IF('Jeunes Plants'!N397&lt;&gt;"",'Jeunes Plants'!N397,"")</f>
        <v>M3</v>
      </c>
      <c r="O397" s="24" t="str">
        <f>IF('Jeunes Plants'!O397&lt;&gt;"",'Jeunes Plants'!O397,"")</f>
        <v>EUPHORBE Starblast Pink</v>
      </c>
      <c r="P397" s="54">
        <f>IF('Jeunes Plants'!P397&lt;&gt;"",'Jeunes Plants'!P397,"")</f>
        <v>397</v>
      </c>
      <c r="Q397" s="20">
        <f>IF('Jeunes Plants'!R397&lt;&gt;"",'Jeunes Plants'!R397,"")</f>
        <v>0</v>
      </c>
      <c r="R397" s="20">
        <f>IF('Jeunes Plants'!S397&lt;&gt;"",'Jeunes Plants'!S397,"")</f>
        <v>0</v>
      </c>
      <c r="S397" s="236">
        <f>IF('Jeunes Plants'!T397&lt;&gt;"",'Jeunes Plants'!T397,"")</f>
        <v>0</v>
      </c>
      <c r="T397" s="241"/>
      <c r="U397" s="44"/>
      <c r="V397" s="44"/>
      <c r="W397" s="44"/>
    </row>
    <row r="398" spans="1:23" ht="20.100000000000001" customHeight="1" x14ac:dyDescent="0.25">
      <c r="A398" s="125">
        <f>IF('Jeunes Plants'!A398&lt;&gt;"",'Jeunes Plants'!A398,"")</f>
        <v>3893</v>
      </c>
      <c r="B398" s="126" t="str">
        <f>IF('Jeunes Plants'!B398&lt;&gt;"",'Jeunes Plants'!B398,"")</f>
        <v>EUPHORBE</v>
      </c>
      <c r="C398" s="126" t="str">
        <f>IF('Jeunes Plants'!C398&lt;&gt;"",'Jeunes Plants'!C398,"")</f>
        <v>Summer Snow</v>
      </c>
      <c r="D398" s="126" t="str">
        <f>IF('Jeunes Plants'!D398&lt;&gt;"",'Jeunes Plants'!D398,"")</f>
        <v/>
      </c>
      <c r="E398" s="127" t="str">
        <f>IF('Jeunes Plants'!E398&lt;&gt;"",'Jeunes Plants'!E398,"")</f>
        <v>B</v>
      </c>
      <c r="F398" s="127" t="str">
        <f>IF('Jeunes Plants'!F398&lt;&gt;"",'Jeunes Plants'!F398,"")</f>
        <v>M 3 cm  X60</v>
      </c>
      <c r="G398" s="128">
        <f>IF('Jeunes Plants'!G398&lt;&gt;"",'Jeunes Plants'!G398,"")</f>
        <v>30</v>
      </c>
      <c r="H398" s="127">
        <f>IF('Jeunes Plants'!H398&lt;&gt;"",'Jeunes Plants'!H398,"")</f>
        <v>5</v>
      </c>
      <c r="I398" s="127" t="str">
        <f>IF('Jeunes Plants'!I398&lt;&gt;"",'Jeunes Plants'!I398,"")</f>
        <v>E</v>
      </c>
      <c r="J398" s="129">
        <f>IF('Jeunes Plants'!J398&lt;&gt;"",'Jeunes Plants'!J398,"")</f>
        <v>0.04</v>
      </c>
      <c r="K398" s="126" t="str">
        <f>IF('Jeunes Plants'!K398&lt;&gt;"",'Jeunes Plants'!K398,"")</f>
        <v>DIV FL</v>
      </c>
      <c r="L398" s="126" t="str">
        <f>IF('Jeunes Plants'!L398&lt;&gt;"",'Jeunes Plants'!L398,"")</f>
        <v>S2</v>
      </c>
      <c r="M398" s="126" t="str">
        <f>IF('Jeunes Plants'!M398&lt;&gt;"",'Jeunes Plants'!M398,"")</f>
        <v/>
      </c>
      <c r="N398" s="126" t="str">
        <f>IF('Jeunes Plants'!N398&lt;&gt;"",'Jeunes Plants'!N398,"")</f>
        <v>M3</v>
      </c>
      <c r="O398" s="126" t="str">
        <f>IF('Jeunes Plants'!O398&lt;&gt;"",'Jeunes Plants'!O398,"")</f>
        <v>EUPHORBE Summer Snow</v>
      </c>
      <c r="P398" s="130">
        <f>IF('Jeunes Plants'!P398&lt;&gt;"",'Jeunes Plants'!P398,"")</f>
        <v>398</v>
      </c>
      <c r="Q398" s="20">
        <f>IF('Jeunes Plants'!R398&lt;&gt;"",'Jeunes Plants'!R398,"")</f>
        <v>0</v>
      </c>
      <c r="R398" s="20">
        <f>IF('Jeunes Plants'!S398&lt;&gt;"",'Jeunes Plants'!S398,"")</f>
        <v>0</v>
      </c>
      <c r="S398" s="236">
        <f>IF('Jeunes Plants'!T398&lt;&gt;"",'Jeunes Plants'!T398,"")</f>
        <v>0</v>
      </c>
      <c r="T398" s="242"/>
      <c r="U398" s="158"/>
      <c r="V398" s="158"/>
      <c r="W398" s="158"/>
    </row>
    <row r="399" spans="1:23" ht="20.100000000000001" customHeight="1" x14ac:dyDescent="0.25">
      <c r="A399" s="23">
        <f>IF('Jeunes Plants'!A399&lt;&gt;"",'Jeunes Plants'!A399,"")</f>
        <v>337</v>
      </c>
      <c r="B399" s="24" t="str">
        <f>IF('Jeunes Plants'!B399&lt;&gt;"",'Jeunes Plants'!B399,"")</f>
        <v>EURYOPS CHYSANTHEMOÏDE</v>
      </c>
      <c r="C399" s="24" t="str">
        <f>IF('Jeunes Plants'!C399&lt;&gt;"",'Jeunes Plants'!C399,"")</f>
        <v>Soleil Orange</v>
      </c>
      <c r="D399" s="24" t="str">
        <f>IF('Jeunes Plants'!D399&lt;&gt;"",'Jeunes Plants'!D399,"")</f>
        <v/>
      </c>
      <c r="E399" s="66" t="str">
        <f>IF('Jeunes Plants'!E399&lt;&gt;"",'Jeunes Plants'!E399,"")</f>
        <v>B</v>
      </c>
      <c r="F399" s="66" t="str">
        <f>IF('Jeunes Plants'!F399&lt;&gt;"",'Jeunes Plants'!F399,"")</f>
        <v>M 3 cm  X60</v>
      </c>
      <c r="G399" s="64">
        <f>IF('Jeunes Plants'!G399&lt;&gt;"",'Jeunes Plants'!G399,"")</f>
        <v>30</v>
      </c>
      <c r="H399" s="66">
        <f>IF('Jeunes Plants'!H399&lt;&gt;"",'Jeunes Plants'!H399,"")</f>
        <v>5</v>
      </c>
      <c r="I399" s="66" t="str">
        <f>IF('Jeunes Plants'!I399&lt;&gt;"",'Jeunes Plants'!I399,"")</f>
        <v>B</v>
      </c>
      <c r="J399" s="72" t="str">
        <f>IF('Jeunes Plants'!J399&lt;&gt;"",'Jeunes Plants'!J399,"")</f>
        <v/>
      </c>
      <c r="K399" s="24" t="str">
        <f>IF('Jeunes Plants'!K399&lt;&gt;"",'Jeunes Plants'!K399,"")</f>
        <v>DIV FL</v>
      </c>
      <c r="L399" s="24" t="str">
        <f>IF('Jeunes Plants'!L399&lt;&gt;"",'Jeunes Plants'!L399,"")</f>
        <v>S10</v>
      </c>
      <c r="M399" s="24" t="str">
        <f>IF('Jeunes Plants'!M399&lt;&gt;"",'Jeunes Plants'!M399,"")</f>
        <v/>
      </c>
      <c r="N399" s="24" t="str">
        <f>IF('Jeunes Plants'!N399&lt;&gt;"",'Jeunes Plants'!N399,"")</f>
        <v>M3</v>
      </c>
      <c r="O399" s="24" t="str">
        <f>IF('Jeunes Plants'!O399&lt;&gt;"",'Jeunes Plants'!O399,"")</f>
        <v>EURYOPS CHYSANTHEMOÏDE Soleil Orange</v>
      </c>
      <c r="P399" s="54">
        <f>IF('Jeunes Plants'!P399&lt;&gt;"",'Jeunes Plants'!P399,"")</f>
        <v>399</v>
      </c>
      <c r="Q399" s="20">
        <f>IF('Jeunes Plants'!R399&lt;&gt;"",'Jeunes Plants'!R399,"")</f>
        <v>0</v>
      </c>
      <c r="R399" s="20">
        <f>IF('Jeunes Plants'!S399&lt;&gt;"",'Jeunes Plants'!S399,"")</f>
        <v>0</v>
      </c>
      <c r="S399" s="236">
        <f>IF('Jeunes Plants'!T399&lt;&gt;"",'Jeunes Plants'!T399,"")</f>
        <v>0</v>
      </c>
      <c r="T399" s="241"/>
      <c r="U399" s="44"/>
      <c r="V399" s="44"/>
      <c r="W399" s="44"/>
    </row>
    <row r="400" spans="1:23" ht="20.100000000000001" customHeight="1" x14ac:dyDescent="0.25">
      <c r="A400" s="125">
        <f>IF('Jeunes Plants'!A400&lt;&gt;"",'Jeunes Plants'!A400,"")</f>
        <v>12861</v>
      </c>
      <c r="B400" s="126" t="str">
        <f>IF('Jeunes Plants'!B400&lt;&gt;"",'Jeunes Plants'!B400,"")</f>
        <v>EURYOPS PECTINATUS</v>
      </c>
      <c r="C400" s="126" t="str">
        <f>IF('Jeunes Plants'!C400&lt;&gt;"",'Jeunes Plants'!C400,"")</f>
        <v>Sunshine Silver</v>
      </c>
      <c r="D400" s="126" t="str">
        <f>IF('Jeunes Plants'!D400&lt;&gt;"",'Jeunes Plants'!D400,"")</f>
        <v/>
      </c>
      <c r="E400" s="127" t="str">
        <f>IF('Jeunes Plants'!E400&lt;&gt;"",'Jeunes Plants'!E400,"")</f>
        <v>B</v>
      </c>
      <c r="F400" s="127" t="str">
        <f>IF('Jeunes Plants'!F400&lt;&gt;"",'Jeunes Plants'!F400,"")</f>
        <v>M 3 cm  X60</v>
      </c>
      <c r="G400" s="128">
        <f>IF('Jeunes Plants'!G400&lt;&gt;"",'Jeunes Plants'!G400,"")</f>
        <v>30</v>
      </c>
      <c r="H400" s="127">
        <f>IF('Jeunes Plants'!H400&lt;&gt;"",'Jeunes Plants'!H400,"")</f>
        <v>5</v>
      </c>
      <c r="I400" s="127" t="str">
        <f>IF('Jeunes Plants'!I400&lt;&gt;"",'Jeunes Plants'!I400,"")</f>
        <v>B</v>
      </c>
      <c r="J400" s="129" t="str">
        <f>IF('Jeunes Plants'!J400&lt;&gt;"",'Jeunes Plants'!J400,"")</f>
        <v/>
      </c>
      <c r="K400" s="126" t="str">
        <f>IF('Jeunes Plants'!K400&lt;&gt;"",'Jeunes Plants'!K400,"")</f>
        <v>DIV FL</v>
      </c>
      <c r="L400" s="126" t="str">
        <f>IF('Jeunes Plants'!L400&lt;&gt;"",'Jeunes Plants'!L400,"")</f>
        <v>S10</v>
      </c>
      <c r="M400" s="126" t="str">
        <f>IF('Jeunes Plants'!M400&lt;&gt;"",'Jeunes Plants'!M400,"")</f>
        <v/>
      </c>
      <c r="N400" s="126" t="str">
        <f>IF('Jeunes Plants'!N400&lt;&gt;"",'Jeunes Plants'!N400,"")</f>
        <v>M3</v>
      </c>
      <c r="O400" s="126" t="str">
        <f>IF('Jeunes Plants'!O400&lt;&gt;"",'Jeunes Plants'!O400,"")</f>
        <v>EURYOPS PECTINATUS Sunshine Silver</v>
      </c>
      <c r="P400" s="130">
        <f>IF('Jeunes Plants'!P400&lt;&gt;"",'Jeunes Plants'!P400,"")</f>
        <v>400</v>
      </c>
      <c r="Q400" s="20">
        <f>IF('Jeunes Plants'!R400&lt;&gt;"",'Jeunes Plants'!R400,"")</f>
        <v>0</v>
      </c>
      <c r="R400" s="20">
        <f>IF('Jeunes Plants'!S400&lt;&gt;"",'Jeunes Plants'!S400,"")</f>
        <v>0</v>
      </c>
      <c r="S400" s="236">
        <f>IF('Jeunes Plants'!T400&lt;&gt;"",'Jeunes Plants'!T400,"")</f>
        <v>0</v>
      </c>
      <c r="T400" s="242"/>
      <c r="U400" s="158"/>
      <c r="V400" s="158"/>
      <c r="W400" s="158"/>
    </row>
    <row r="401" spans="1:23" ht="20.100000000000001" customHeight="1" x14ac:dyDescent="0.25">
      <c r="A401" s="151" t="str">
        <f>IF('Jeunes Plants'!A401&lt;&gt;"",'Jeunes Plants'!A401,"")</f>
        <v/>
      </c>
      <c r="B401" s="152" t="str">
        <f>IF('Jeunes Plants'!B401&lt;&gt;"",'Jeunes Plants'!B401,"")</f>
        <v>F</v>
      </c>
      <c r="C401" s="153" t="str">
        <f>IF('Jeunes Plants'!C401&lt;&gt;"",'Jeunes Plants'!C401,"")</f>
        <v/>
      </c>
      <c r="D401" s="153" t="str">
        <f>IF('Jeunes Plants'!D401&lt;&gt;"",'Jeunes Plants'!D401,"")</f>
        <v/>
      </c>
      <c r="E401" s="154" t="str">
        <f>IF('Jeunes Plants'!E401&lt;&gt;"",'Jeunes Plants'!E401,"")</f>
        <v/>
      </c>
      <c r="F401" s="154" t="str">
        <f>IF('Jeunes Plants'!F401&lt;&gt;"",'Jeunes Plants'!F401,"")</f>
        <v/>
      </c>
      <c r="G401" s="154" t="str">
        <f>IF('Jeunes Plants'!G401&lt;&gt;"",'Jeunes Plants'!G401,"")</f>
        <v/>
      </c>
      <c r="H401" s="154" t="str">
        <f>IF('Jeunes Plants'!H401&lt;&gt;"",'Jeunes Plants'!H401,"")</f>
        <v/>
      </c>
      <c r="I401" s="154" t="str">
        <f>IF('Jeunes Plants'!I401&lt;&gt;"",'Jeunes Plants'!I401,"")</f>
        <v/>
      </c>
      <c r="J401" s="155" t="str">
        <f>IF('Jeunes Plants'!J401&lt;&gt;"",'Jeunes Plants'!J401,"")</f>
        <v/>
      </c>
      <c r="K401" s="153" t="str">
        <f>IF('Jeunes Plants'!K401&lt;&gt;"",'Jeunes Plants'!K401,"")</f>
        <v/>
      </c>
      <c r="L401" s="153" t="str">
        <f>IF('Jeunes Plants'!L401&lt;&gt;"",'Jeunes Plants'!L401,"")</f>
        <v>L</v>
      </c>
      <c r="M401" s="153" t="str">
        <f>IF('Jeunes Plants'!M401&lt;&gt;"",'Jeunes Plants'!M401,"")</f>
        <v/>
      </c>
      <c r="N401" s="153" t="str">
        <f>IF('Jeunes Plants'!N401&lt;&gt;"",'Jeunes Plants'!N401,"")</f>
        <v/>
      </c>
      <c r="O401" s="153" t="str">
        <f>IF('Jeunes Plants'!O401&lt;&gt;"",'Jeunes Plants'!O401,"")</f>
        <v xml:space="preserve">F </v>
      </c>
      <c r="P401" s="156">
        <f>IF('Jeunes Plants'!P401&lt;&gt;"",'Jeunes Plants'!P401,"")</f>
        <v>401</v>
      </c>
      <c r="Q401" s="20" t="str">
        <f>IF('Jeunes Plants'!R401&lt;&gt;"",'Jeunes Plants'!R401,"")</f>
        <v/>
      </c>
      <c r="R401" s="20" t="str">
        <f>IF('Jeunes Plants'!S401&lt;&gt;"",'Jeunes Plants'!S401,"")</f>
        <v/>
      </c>
      <c r="S401" s="236" t="str">
        <f>IF('Jeunes Plants'!T401&lt;&gt;"",'Jeunes Plants'!T401,"")</f>
        <v/>
      </c>
      <c r="T401" s="248"/>
      <c r="U401" s="164"/>
      <c r="V401" s="164"/>
      <c r="W401" s="164"/>
    </row>
    <row r="402" spans="1:23" ht="20.100000000000001" customHeight="1" x14ac:dyDescent="0.25">
      <c r="A402" s="23">
        <f>IF('Jeunes Plants'!A402&lt;&gt;"",'Jeunes Plants'!A402,"")</f>
        <v>3693</v>
      </c>
      <c r="B402" s="24" t="str">
        <f>IF('Jeunes Plants'!B402&lt;&gt;"",'Jeunes Plants'!B402,"")</f>
        <v>FESTUCA</v>
      </c>
      <c r="C402" s="24" t="str">
        <f>IF('Jeunes Plants'!C402&lt;&gt;"",'Jeunes Plants'!C402,"")</f>
        <v>glauca Elijah Blue</v>
      </c>
      <c r="D402" s="24" t="str">
        <f>IF('Jeunes Plants'!D402&lt;&gt;"",'Jeunes Plants'!D402,"")</f>
        <v/>
      </c>
      <c r="E402" s="66" t="str">
        <f>IF('Jeunes Plants'!E402&lt;&gt;"",'Jeunes Plants'!E402,"")</f>
        <v>S</v>
      </c>
      <c r="F402" s="66" t="str">
        <f>IF('Jeunes Plants'!F402&lt;&gt;"",'Jeunes Plants'!F402,"")</f>
        <v>M 3 cm  X60</v>
      </c>
      <c r="G402" s="64">
        <f>IF('Jeunes Plants'!G402&lt;&gt;"",'Jeunes Plants'!G402,"")</f>
        <v>30</v>
      </c>
      <c r="H402" s="66">
        <f>IF('Jeunes Plants'!H402&lt;&gt;"",'Jeunes Plants'!H402,"")</f>
        <v>8</v>
      </c>
      <c r="I402" s="66" t="str">
        <f>IF('Jeunes Plants'!I402&lt;&gt;"",'Jeunes Plants'!I402,"")</f>
        <v>C</v>
      </c>
      <c r="J402" s="72" t="str">
        <f>IF('Jeunes Plants'!J402&lt;&gt;"",'Jeunes Plants'!J402,"")</f>
        <v/>
      </c>
      <c r="K402" s="24" t="str">
        <f>IF('Jeunes Plants'!K402&lt;&gt;"",'Jeunes Plants'!K402,"")</f>
        <v>DIV FL</v>
      </c>
      <c r="L402" s="24" t="str">
        <f>IF('Jeunes Plants'!L402&lt;&gt;"",'Jeunes Plants'!L402,"")</f>
        <v>S4</v>
      </c>
      <c r="M402" s="24" t="str">
        <f>IF('Jeunes Plants'!M402&lt;&gt;"",'Jeunes Plants'!M402,"")</f>
        <v/>
      </c>
      <c r="N402" s="24" t="str">
        <f>IF('Jeunes Plants'!N402&lt;&gt;"",'Jeunes Plants'!N402,"")</f>
        <v>M3</v>
      </c>
      <c r="O402" s="24" t="str">
        <f>IF('Jeunes Plants'!O402&lt;&gt;"",'Jeunes Plants'!O402,"")</f>
        <v>FESTUCA glauca Elijah Blue</v>
      </c>
      <c r="P402" s="54">
        <f>IF('Jeunes Plants'!P402&lt;&gt;"",'Jeunes Plants'!P402,"")</f>
        <v>402</v>
      </c>
      <c r="Q402" s="20">
        <f>IF('Jeunes Plants'!R402&lt;&gt;"",'Jeunes Plants'!R402,"")</f>
        <v>0</v>
      </c>
      <c r="R402" s="20">
        <f>IF('Jeunes Plants'!S402&lt;&gt;"",'Jeunes Plants'!S402,"")</f>
        <v>0</v>
      </c>
      <c r="S402" s="236">
        <f>IF('Jeunes Plants'!T402&lt;&gt;"",'Jeunes Plants'!T402,"")</f>
        <v>0</v>
      </c>
      <c r="T402" s="241"/>
      <c r="U402" s="44"/>
      <c r="V402" s="44"/>
      <c r="W402" s="44"/>
    </row>
    <row r="403" spans="1:23" ht="20.100000000000001" customHeight="1" x14ac:dyDescent="0.25">
      <c r="A403" s="146" t="str">
        <f>IF('Jeunes Plants'!A403&lt;&gt;"",'Jeunes Plants'!A403,"")</f>
        <v/>
      </c>
      <c r="B403" s="145" t="str">
        <f>IF('Jeunes Plants'!B403&lt;&gt;"",'Jeunes Plants'!B403,"")</f>
        <v>FUCHSIA précoce (pour pot)</v>
      </c>
      <c r="C403" s="147" t="str">
        <f>IF('Jeunes Plants'!C403&lt;&gt;"",'Jeunes Plants'!C403,"")</f>
        <v/>
      </c>
      <c r="D403" s="147" t="str">
        <f>IF('Jeunes Plants'!D403&lt;&gt;"",'Jeunes Plants'!D403,"")</f>
        <v/>
      </c>
      <c r="E403" s="148" t="str">
        <f>IF('Jeunes Plants'!E403&lt;&gt;"",'Jeunes Plants'!E403,"")</f>
        <v/>
      </c>
      <c r="F403" s="148" t="str">
        <f>IF('Jeunes Plants'!F403&lt;&gt;"",'Jeunes Plants'!F403,"")</f>
        <v/>
      </c>
      <c r="G403" s="148" t="str">
        <f>IF('Jeunes Plants'!G403&lt;&gt;"",'Jeunes Plants'!G403,"")</f>
        <v/>
      </c>
      <c r="H403" s="148" t="str">
        <f>IF('Jeunes Plants'!H403&lt;&gt;"",'Jeunes Plants'!H403,"")</f>
        <v/>
      </c>
      <c r="I403" s="148" t="str">
        <f>IF('Jeunes Plants'!I403&lt;&gt;"",'Jeunes Plants'!I403,"")</f>
        <v/>
      </c>
      <c r="J403" s="149" t="str">
        <f>IF('Jeunes Plants'!J403&lt;&gt;"",'Jeunes Plants'!J403,"")</f>
        <v/>
      </c>
      <c r="K403" s="147" t="str">
        <f>IF('Jeunes Plants'!K403&lt;&gt;"",'Jeunes Plants'!K403,"")</f>
        <v/>
      </c>
      <c r="L403" s="147" t="str">
        <f>IF('Jeunes Plants'!L403&lt;&gt;"",'Jeunes Plants'!L403,"")</f>
        <v>E</v>
      </c>
      <c r="M403" s="147" t="str">
        <f>IF('Jeunes Plants'!M403&lt;&gt;"",'Jeunes Plants'!M403,"")</f>
        <v/>
      </c>
      <c r="N403" s="147" t="str">
        <f>IF('Jeunes Plants'!N403&lt;&gt;"",'Jeunes Plants'!N403,"")</f>
        <v/>
      </c>
      <c r="O403" s="147" t="str">
        <f>IF('Jeunes Plants'!O403&lt;&gt;"",'Jeunes Plants'!O403,"")</f>
        <v xml:space="preserve">FUCHSIA précoce (pour pot) </v>
      </c>
      <c r="P403" s="150">
        <f>IF('Jeunes Plants'!P403&lt;&gt;"",'Jeunes Plants'!P403,"")</f>
        <v>403</v>
      </c>
      <c r="Q403" s="20" t="str">
        <f>IF('Jeunes Plants'!R403&lt;&gt;"",'Jeunes Plants'!R403,"")</f>
        <v/>
      </c>
      <c r="R403" s="20" t="str">
        <f>IF('Jeunes Plants'!S403&lt;&gt;"",'Jeunes Plants'!S403,"")</f>
        <v/>
      </c>
      <c r="S403" s="236" t="str">
        <f>IF('Jeunes Plants'!T403&lt;&gt;"",'Jeunes Plants'!T403,"")</f>
        <v/>
      </c>
      <c r="T403" s="247"/>
      <c r="U403" s="161"/>
      <c r="V403" s="161"/>
      <c r="W403" s="161"/>
    </row>
    <row r="404" spans="1:23" ht="20.100000000000001" customHeight="1" x14ac:dyDescent="0.25">
      <c r="A404" s="23">
        <f>IF('Jeunes Plants'!A404&lt;&gt;"",'Jeunes Plants'!A404,"")</f>
        <v>10703</v>
      </c>
      <c r="B404" s="24" t="str">
        <f>IF('Jeunes Plants'!B404&lt;&gt;"",'Jeunes Plants'!B404,"")</f>
        <v>FUCHSIA PRECOCE SUNBEAM</v>
      </c>
      <c r="C404" s="24" t="str">
        <f>IF('Jeunes Plants'!C404&lt;&gt;"",'Jeunes Plants'!C404,"")</f>
        <v>Cherry</v>
      </c>
      <c r="D404" s="24" t="str">
        <f>IF('Jeunes Plants'!D404&lt;&gt;"",'Jeunes Plants'!D404,"")</f>
        <v/>
      </c>
      <c r="E404" s="66" t="str">
        <f>IF('Jeunes Plants'!E404&lt;&gt;"",'Jeunes Plants'!E404,"")</f>
        <v>B</v>
      </c>
      <c r="F404" s="66" t="str">
        <f>IF('Jeunes Plants'!F404&lt;&gt;"",'Jeunes Plants'!F404,"")</f>
        <v>M 3 cm  X60</v>
      </c>
      <c r="G404" s="64">
        <f>IF('Jeunes Plants'!G404&lt;&gt;"",'Jeunes Plants'!G404,"")</f>
        <v>30</v>
      </c>
      <c r="H404" s="66">
        <f>IF('Jeunes Plants'!H404&lt;&gt;"",'Jeunes Plants'!H404,"")</f>
        <v>6</v>
      </c>
      <c r="I404" s="66" t="str">
        <f>IF('Jeunes Plants'!I404&lt;&gt;"",'Jeunes Plants'!I404,"")</f>
        <v>B</v>
      </c>
      <c r="J404" s="72">
        <f>IF('Jeunes Plants'!J404&lt;&gt;"",'Jeunes Plants'!J404,"")</f>
        <v>2.5999999999999999E-2</v>
      </c>
      <c r="K404" s="24" t="str">
        <f>IF('Jeunes Plants'!K404&lt;&gt;"",'Jeunes Plants'!K404,"")</f>
        <v>DIV FL</v>
      </c>
      <c r="L404" s="24" t="str">
        <f>IF('Jeunes Plants'!L404&lt;&gt;"",'Jeunes Plants'!L404,"")</f>
        <v>S7</v>
      </c>
      <c r="M404" s="24" t="str">
        <f>IF('Jeunes Plants'!M404&lt;&gt;"",'Jeunes Plants'!M404,"")</f>
        <v/>
      </c>
      <c r="N404" s="24" t="str">
        <f>IF('Jeunes Plants'!N404&lt;&gt;"",'Jeunes Plants'!N404,"")</f>
        <v>M3</v>
      </c>
      <c r="O404" s="24" t="str">
        <f>IF('Jeunes Plants'!O404&lt;&gt;"",'Jeunes Plants'!O404,"")</f>
        <v>FUCHSIA PRECOCE SUNBEAM Cherry</v>
      </c>
      <c r="P404" s="54">
        <f>IF('Jeunes Plants'!P404&lt;&gt;"",'Jeunes Plants'!P404,"")</f>
        <v>404</v>
      </c>
      <c r="Q404" s="20">
        <f>IF('Jeunes Plants'!R404&lt;&gt;"",'Jeunes Plants'!R404,"")</f>
        <v>0</v>
      </c>
      <c r="R404" s="20">
        <f>IF('Jeunes Plants'!S404&lt;&gt;"",'Jeunes Plants'!S404,"")</f>
        <v>0</v>
      </c>
      <c r="S404" s="236">
        <f>IF('Jeunes Plants'!T404&lt;&gt;"",'Jeunes Plants'!T404,"")</f>
        <v>0</v>
      </c>
      <c r="T404" s="241"/>
      <c r="U404" s="44"/>
      <c r="V404" s="44"/>
      <c r="W404" s="44"/>
    </row>
    <row r="405" spans="1:23" ht="20.100000000000001" customHeight="1" x14ac:dyDescent="0.25">
      <c r="A405" s="125">
        <f>IF('Jeunes Plants'!A405&lt;&gt;"",'Jeunes Plants'!A405,"")</f>
        <v>10701</v>
      </c>
      <c r="B405" s="126" t="str">
        <f>IF('Jeunes Plants'!B405&lt;&gt;"",'Jeunes Plants'!B405,"")</f>
        <v>FUCHSIA PRECOCE SUNBEAM</v>
      </c>
      <c r="C405" s="126" t="str">
        <f>IF('Jeunes Plants'!C405&lt;&gt;"",'Jeunes Plants'!C405,"")</f>
        <v>Ernie</v>
      </c>
      <c r="D405" s="126" t="str">
        <f>IF('Jeunes Plants'!D405&lt;&gt;"",'Jeunes Plants'!D405,"")</f>
        <v/>
      </c>
      <c r="E405" s="127" t="str">
        <f>IF('Jeunes Plants'!E405&lt;&gt;"",'Jeunes Plants'!E405,"")</f>
        <v>B</v>
      </c>
      <c r="F405" s="127" t="str">
        <f>IF('Jeunes Plants'!F405&lt;&gt;"",'Jeunes Plants'!F405,"")</f>
        <v>M 3 cm  X60</v>
      </c>
      <c r="G405" s="128">
        <f>IF('Jeunes Plants'!G405&lt;&gt;"",'Jeunes Plants'!G405,"")</f>
        <v>30</v>
      </c>
      <c r="H405" s="127">
        <f>IF('Jeunes Plants'!H405&lt;&gt;"",'Jeunes Plants'!H405,"")</f>
        <v>6</v>
      </c>
      <c r="I405" s="127" t="str">
        <f>IF('Jeunes Plants'!I405&lt;&gt;"",'Jeunes Plants'!I405,"")</f>
        <v>B</v>
      </c>
      <c r="J405" s="129">
        <f>IF('Jeunes Plants'!J405&lt;&gt;"",'Jeunes Plants'!J405,"")</f>
        <v>2.5999999999999999E-2</v>
      </c>
      <c r="K405" s="126" t="str">
        <f>IF('Jeunes Plants'!K405&lt;&gt;"",'Jeunes Plants'!K405,"")</f>
        <v>DIV FL</v>
      </c>
      <c r="L405" s="126" t="str">
        <f>IF('Jeunes Plants'!L405&lt;&gt;"",'Jeunes Plants'!L405,"")</f>
        <v>S7</v>
      </c>
      <c r="M405" s="126" t="str">
        <f>IF('Jeunes Plants'!M405&lt;&gt;"",'Jeunes Plants'!M405,"")</f>
        <v/>
      </c>
      <c r="N405" s="126" t="str">
        <f>IF('Jeunes Plants'!N405&lt;&gt;"",'Jeunes Plants'!N405,"")</f>
        <v>M3</v>
      </c>
      <c r="O405" s="126" t="str">
        <f>IF('Jeunes Plants'!O405&lt;&gt;"",'Jeunes Plants'!O405,"")</f>
        <v>FUCHSIA PRECOCE SUNBEAM Ernie</v>
      </c>
      <c r="P405" s="130">
        <f>IF('Jeunes Plants'!P405&lt;&gt;"",'Jeunes Plants'!P405,"")</f>
        <v>405</v>
      </c>
      <c r="Q405" s="20">
        <f>IF('Jeunes Plants'!R405&lt;&gt;"",'Jeunes Plants'!R405,"")</f>
        <v>0</v>
      </c>
      <c r="R405" s="20">
        <f>IF('Jeunes Plants'!S405&lt;&gt;"",'Jeunes Plants'!S405,"")</f>
        <v>0</v>
      </c>
      <c r="S405" s="236">
        <f>IF('Jeunes Plants'!T405&lt;&gt;"",'Jeunes Plants'!T405,"")</f>
        <v>0</v>
      </c>
      <c r="T405" s="242"/>
      <c r="U405" s="158"/>
      <c r="V405" s="158"/>
      <c r="W405" s="158"/>
    </row>
    <row r="406" spans="1:23" ht="20.100000000000001" customHeight="1" x14ac:dyDescent="0.25">
      <c r="A406" s="23">
        <f>IF('Jeunes Plants'!A406&lt;&gt;"",'Jeunes Plants'!A406,"")</f>
        <v>15008</v>
      </c>
      <c r="B406" s="24" t="str">
        <f>IF('Jeunes Plants'!B406&lt;&gt;"",'Jeunes Plants'!B406,"")</f>
        <v>FUCHSIA PRECOCE SUNBEAM</v>
      </c>
      <c r="C406" s="24" t="str">
        <f>IF('Jeunes Plants'!C406&lt;&gt;"",'Jeunes Plants'!C406,"")</f>
        <v>Rocky</v>
      </c>
      <c r="D406" s="24" t="str">
        <f>IF('Jeunes Plants'!D406&lt;&gt;"",'Jeunes Plants'!D406,"")</f>
        <v/>
      </c>
      <c r="E406" s="66" t="str">
        <f>IF('Jeunes Plants'!E406&lt;&gt;"",'Jeunes Plants'!E406,"")</f>
        <v>B</v>
      </c>
      <c r="F406" s="66" t="str">
        <f>IF('Jeunes Plants'!F406&lt;&gt;"",'Jeunes Plants'!F406,"")</f>
        <v>M 3 cm  X60</v>
      </c>
      <c r="G406" s="64">
        <f>IF('Jeunes Plants'!G406&lt;&gt;"",'Jeunes Plants'!G406,"")</f>
        <v>30</v>
      </c>
      <c r="H406" s="66">
        <f>IF('Jeunes Plants'!H406&lt;&gt;"",'Jeunes Plants'!H406,"")</f>
        <v>6</v>
      </c>
      <c r="I406" s="66" t="str">
        <f>IF('Jeunes Plants'!I406&lt;&gt;"",'Jeunes Plants'!I406,"")</f>
        <v>B</v>
      </c>
      <c r="J406" s="72">
        <f>IF('Jeunes Plants'!J406&lt;&gt;"",'Jeunes Plants'!J406,"")</f>
        <v>1.7999999999999999E-2</v>
      </c>
      <c r="K406" s="24" t="str">
        <f>IF('Jeunes Plants'!K406&lt;&gt;"",'Jeunes Plants'!K406,"")</f>
        <v>DIV FL</v>
      </c>
      <c r="L406" s="24" t="str">
        <f>IF('Jeunes Plants'!L406&lt;&gt;"",'Jeunes Plants'!L406,"")</f>
        <v>S7</v>
      </c>
      <c r="M406" s="24" t="str">
        <f>IF('Jeunes Plants'!M406&lt;&gt;"",'Jeunes Plants'!M406,"")</f>
        <v/>
      </c>
      <c r="N406" s="24" t="str">
        <f>IF('Jeunes Plants'!N406&lt;&gt;"",'Jeunes Plants'!N406,"")</f>
        <v>M3</v>
      </c>
      <c r="O406" s="24" t="str">
        <f>IF('Jeunes Plants'!O406&lt;&gt;"",'Jeunes Plants'!O406,"")</f>
        <v>FUCHSIA PRECOCE SUNBEAM Rocky</v>
      </c>
      <c r="P406" s="54">
        <f>IF('Jeunes Plants'!P406&lt;&gt;"",'Jeunes Plants'!P406,"")</f>
        <v>406</v>
      </c>
      <c r="Q406" s="20">
        <f>IF('Jeunes Plants'!R406&lt;&gt;"",'Jeunes Plants'!R406,"")</f>
        <v>0</v>
      </c>
      <c r="R406" s="20">
        <f>IF('Jeunes Plants'!S406&lt;&gt;"",'Jeunes Plants'!S406,"")</f>
        <v>0</v>
      </c>
      <c r="S406" s="236">
        <f>IF('Jeunes Plants'!T406&lt;&gt;"",'Jeunes Plants'!T406,"")</f>
        <v>0</v>
      </c>
      <c r="T406" s="241"/>
      <c r="U406" s="44"/>
      <c r="V406" s="44"/>
      <c r="W406" s="44"/>
    </row>
    <row r="407" spans="1:23" ht="20.100000000000001" customHeight="1" x14ac:dyDescent="0.25">
      <c r="A407" s="125">
        <f>IF('Jeunes Plants'!A407&lt;&gt;"",'Jeunes Plants'!A407,"")</f>
        <v>10702</v>
      </c>
      <c r="B407" s="126" t="str">
        <f>IF('Jeunes Plants'!B407&lt;&gt;"",'Jeunes Plants'!B407,"")</f>
        <v>FUCHSIA PRECOCE SUNBEAM</v>
      </c>
      <c r="C407" s="126" t="str">
        <f>IF('Jeunes Plants'!C407&lt;&gt;"",'Jeunes Plants'!C407,"")</f>
        <v>Samba</v>
      </c>
      <c r="D407" s="126" t="str">
        <f>IF('Jeunes Plants'!D407&lt;&gt;"",'Jeunes Plants'!D407,"")</f>
        <v/>
      </c>
      <c r="E407" s="127" t="str">
        <f>IF('Jeunes Plants'!E407&lt;&gt;"",'Jeunes Plants'!E407,"")</f>
        <v>B</v>
      </c>
      <c r="F407" s="127" t="str">
        <f>IF('Jeunes Plants'!F407&lt;&gt;"",'Jeunes Plants'!F407,"")</f>
        <v>M 3 cm  X60</v>
      </c>
      <c r="G407" s="128">
        <f>IF('Jeunes Plants'!G407&lt;&gt;"",'Jeunes Plants'!G407,"")</f>
        <v>30</v>
      </c>
      <c r="H407" s="127">
        <f>IF('Jeunes Plants'!H407&lt;&gt;"",'Jeunes Plants'!H407,"")</f>
        <v>6</v>
      </c>
      <c r="I407" s="127" t="str">
        <f>IF('Jeunes Plants'!I407&lt;&gt;"",'Jeunes Plants'!I407,"")</f>
        <v>B</v>
      </c>
      <c r="J407" s="129">
        <f>IF('Jeunes Plants'!J407&lt;&gt;"",'Jeunes Plants'!J407,"")</f>
        <v>1.7999999999999999E-2</v>
      </c>
      <c r="K407" s="126" t="str">
        <f>IF('Jeunes Plants'!K407&lt;&gt;"",'Jeunes Plants'!K407,"")</f>
        <v>DIV FL</v>
      </c>
      <c r="L407" s="126" t="str">
        <f>IF('Jeunes Plants'!L407&lt;&gt;"",'Jeunes Plants'!L407,"")</f>
        <v>S7</v>
      </c>
      <c r="M407" s="126" t="str">
        <f>IF('Jeunes Plants'!M407&lt;&gt;"",'Jeunes Plants'!M407,"")</f>
        <v/>
      </c>
      <c r="N407" s="126" t="str">
        <f>IF('Jeunes Plants'!N407&lt;&gt;"",'Jeunes Plants'!N407,"")</f>
        <v>M3</v>
      </c>
      <c r="O407" s="126" t="str">
        <f>IF('Jeunes Plants'!O407&lt;&gt;"",'Jeunes Plants'!O407,"")</f>
        <v>FUCHSIA PRECOCE SUNBEAM Samba</v>
      </c>
      <c r="P407" s="130">
        <f>IF('Jeunes Plants'!P407&lt;&gt;"",'Jeunes Plants'!P407,"")</f>
        <v>407</v>
      </c>
      <c r="Q407" s="20">
        <f>IF('Jeunes Plants'!R407&lt;&gt;"",'Jeunes Plants'!R407,"")</f>
        <v>0</v>
      </c>
      <c r="R407" s="20">
        <f>IF('Jeunes Plants'!S407&lt;&gt;"",'Jeunes Plants'!S407,"")</f>
        <v>0</v>
      </c>
      <c r="S407" s="236">
        <f>IF('Jeunes Plants'!T407&lt;&gt;"",'Jeunes Plants'!T407,"")</f>
        <v>0</v>
      </c>
      <c r="T407" s="242"/>
      <c r="U407" s="158"/>
      <c r="V407" s="158"/>
      <c r="W407" s="158"/>
    </row>
    <row r="408" spans="1:23" ht="20.100000000000001" customHeight="1" x14ac:dyDescent="0.25">
      <c r="A408" s="23">
        <f>IF('Jeunes Plants'!A408&lt;&gt;"",'Jeunes Plants'!A408,"")</f>
        <v>10842</v>
      </c>
      <c r="B408" s="24" t="str">
        <f>IF('Jeunes Plants'!B408&lt;&gt;"",'Jeunes Plants'!B408,"")</f>
        <v>FUCHSIA PRECOCE SUNBEAM</v>
      </c>
      <c r="C408" s="24" t="str">
        <f>IF('Jeunes Plants'!C408&lt;&gt;"",'Jeunes Plants'!C408,"")</f>
        <v>Variés</v>
      </c>
      <c r="D408" s="24" t="str">
        <f>IF('Jeunes Plants'!D408&lt;&gt;"",'Jeunes Plants'!D408,"")</f>
        <v/>
      </c>
      <c r="E408" s="66" t="str">
        <f>IF('Jeunes Plants'!E408&lt;&gt;"",'Jeunes Plants'!E408,"")</f>
        <v>B</v>
      </c>
      <c r="F408" s="66" t="str">
        <f>IF('Jeunes Plants'!F408&lt;&gt;"",'Jeunes Plants'!F408,"")</f>
        <v>M 3 cm  X60</v>
      </c>
      <c r="G408" s="64">
        <f>IF('Jeunes Plants'!G408&lt;&gt;"",'Jeunes Plants'!G408,"")</f>
        <v>30</v>
      </c>
      <c r="H408" s="66">
        <f>IF('Jeunes Plants'!H408&lt;&gt;"",'Jeunes Plants'!H408,"")</f>
        <v>6</v>
      </c>
      <c r="I408" s="66" t="str">
        <f>IF('Jeunes Plants'!I408&lt;&gt;"",'Jeunes Plants'!I408,"")</f>
        <v>B</v>
      </c>
      <c r="J408" s="72">
        <f>IF('Jeunes Plants'!J408&lt;&gt;"",'Jeunes Plants'!J408,"")</f>
        <v>2.5999999999999999E-2</v>
      </c>
      <c r="K408" s="24" t="str">
        <f>IF('Jeunes Plants'!K408&lt;&gt;"",'Jeunes Plants'!K408,"")</f>
        <v>DIV FL</v>
      </c>
      <c r="L408" s="24" t="str">
        <f>IF('Jeunes Plants'!L408&lt;&gt;"",'Jeunes Plants'!L408,"")</f>
        <v>S7</v>
      </c>
      <c r="M408" s="24" t="str">
        <f>IF('Jeunes Plants'!M408&lt;&gt;"",'Jeunes Plants'!M408,"")</f>
        <v/>
      </c>
      <c r="N408" s="24" t="str">
        <f>IF('Jeunes Plants'!N408&lt;&gt;"",'Jeunes Plants'!N408,"")</f>
        <v>M3</v>
      </c>
      <c r="O408" s="24" t="str">
        <f>IF('Jeunes Plants'!O408&lt;&gt;"",'Jeunes Plants'!O408,"")</f>
        <v>FUCHSIA PRECOCE SUNBEAM Variés</v>
      </c>
      <c r="P408" s="54">
        <f>IF('Jeunes Plants'!P408&lt;&gt;"",'Jeunes Plants'!P408,"")</f>
        <v>408</v>
      </c>
      <c r="Q408" s="20">
        <f>IF('Jeunes Plants'!R408&lt;&gt;"",'Jeunes Plants'!R408,"")</f>
        <v>0</v>
      </c>
      <c r="R408" s="20">
        <f>IF('Jeunes Plants'!S408&lt;&gt;"",'Jeunes Plants'!S408,"")</f>
        <v>0</v>
      </c>
      <c r="S408" s="236">
        <f>IF('Jeunes Plants'!T408&lt;&gt;"",'Jeunes Plants'!T408,"")</f>
        <v>0</v>
      </c>
      <c r="T408" s="241"/>
      <c r="U408" s="44"/>
      <c r="V408" s="44"/>
      <c r="W408" s="44"/>
    </row>
    <row r="409" spans="1:23" ht="20.100000000000001" customHeight="1" x14ac:dyDescent="0.25">
      <c r="A409" s="146" t="str">
        <f>IF('Jeunes Plants'!A409&lt;&gt;"",'Jeunes Plants'!A409,"")</f>
        <v/>
      </c>
      <c r="B409" s="163" t="str">
        <f>IF('Jeunes Plants'!B409&lt;&gt;"",'Jeunes Plants'!B409,"")</f>
        <v>FUCHSIA précoce (pour pot et suspension)</v>
      </c>
      <c r="C409" s="147"/>
      <c r="D409" s="147" t="str">
        <f>IF('Jeunes Plants'!D409&lt;&gt;"",'Jeunes Plants'!D409,"")</f>
        <v/>
      </c>
      <c r="E409" s="148" t="str">
        <f>IF('Jeunes Plants'!E409&lt;&gt;"",'Jeunes Plants'!E409,"")</f>
        <v/>
      </c>
      <c r="F409" s="148" t="str">
        <f>IF('Jeunes Plants'!F409&lt;&gt;"",'Jeunes Plants'!F409,"")</f>
        <v/>
      </c>
      <c r="G409" s="148" t="str">
        <f>IF('Jeunes Plants'!G409&lt;&gt;"",'Jeunes Plants'!G409,"")</f>
        <v/>
      </c>
      <c r="H409" s="148" t="str">
        <f>IF('Jeunes Plants'!H409&lt;&gt;"",'Jeunes Plants'!H409,"")</f>
        <v/>
      </c>
      <c r="I409" s="148" t="str">
        <f>IF('Jeunes Plants'!I409&lt;&gt;"",'Jeunes Plants'!I409,"")</f>
        <v/>
      </c>
      <c r="J409" s="149" t="str">
        <f>IF('Jeunes Plants'!J409&lt;&gt;"",'Jeunes Plants'!J409,"")</f>
        <v/>
      </c>
      <c r="K409" s="147" t="str">
        <f>IF('Jeunes Plants'!K409&lt;&gt;"",'Jeunes Plants'!K409,"")</f>
        <v/>
      </c>
      <c r="L409" s="147" t="str">
        <f>IF('Jeunes Plants'!L409&lt;&gt;"",'Jeunes Plants'!L409,"")</f>
        <v>E</v>
      </c>
      <c r="M409" s="147" t="str">
        <f>IF('Jeunes Plants'!M409&lt;&gt;"",'Jeunes Plants'!M409,"")</f>
        <v/>
      </c>
      <c r="N409" s="147" t="str">
        <f>IF('Jeunes Plants'!N409&lt;&gt;"",'Jeunes Plants'!N409,"")</f>
        <v/>
      </c>
      <c r="O409" s="147" t="str">
        <f>IF('Jeunes Plants'!O409&lt;&gt;"",'Jeunes Plants'!O409,"")</f>
        <v xml:space="preserve">FUCHSIA précoce (pour pot et suspension) </v>
      </c>
      <c r="P409" s="150">
        <f>IF('Jeunes Plants'!P409&lt;&gt;"",'Jeunes Plants'!P409,"")</f>
        <v>409</v>
      </c>
      <c r="Q409" s="20" t="str">
        <f>IF('Jeunes Plants'!R409&lt;&gt;"",'Jeunes Plants'!R409,"")</f>
        <v/>
      </c>
      <c r="R409" s="20" t="str">
        <f>IF('Jeunes Plants'!S409&lt;&gt;"",'Jeunes Plants'!S409,"")</f>
        <v/>
      </c>
      <c r="S409" s="236" t="str">
        <f>IF('Jeunes Plants'!T409&lt;&gt;"",'Jeunes Plants'!T409,"")</f>
        <v/>
      </c>
      <c r="T409" s="247"/>
      <c r="U409" s="161"/>
      <c r="V409" s="161"/>
      <c r="W409" s="161"/>
    </row>
    <row r="410" spans="1:23" ht="20.100000000000001" customHeight="1" x14ac:dyDescent="0.25">
      <c r="A410" s="23">
        <f>IF('Jeunes Plants'!A410&lt;&gt;"",'Jeunes Plants'!A410,"")</f>
        <v>14003</v>
      </c>
      <c r="B410" s="24" t="str">
        <f>IF('Jeunes Plants'!B410&lt;&gt;"",'Jeunes Plants'!B410,"")</f>
        <v>FUCHSIA PRECOCE JOLLIES</v>
      </c>
      <c r="C410" s="24" t="str">
        <f>IF('Jeunes Plants'!C410&lt;&gt;"",'Jeunes Plants'!C410,"")</f>
        <v>Alsace</v>
      </c>
      <c r="D410" s="24" t="str">
        <f>IF('Jeunes Plants'!D410&lt;&gt;"",'Jeunes Plants'!D410,"")</f>
        <v/>
      </c>
      <c r="E410" s="66" t="str">
        <f>IF('Jeunes Plants'!E410&lt;&gt;"",'Jeunes Plants'!E410,"")</f>
        <v>B</v>
      </c>
      <c r="F410" s="66" t="str">
        <f>IF('Jeunes Plants'!F410&lt;&gt;"",'Jeunes Plants'!F410,"")</f>
        <v>M 3 cm  X60</v>
      </c>
      <c r="G410" s="64">
        <f>IF('Jeunes Plants'!G410&lt;&gt;"",'Jeunes Plants'!G410,"")</f>
        <v>30</v>
      </c>
      <c r="H410" s="66">
        <f>IF('Jeunes Plants'!H410&lt;&gt;"",'Jeunes Plants'!H410,"")</f>
        <v>6</v>
      </c>
      <c r="I410" s="66" t="str">
        <f>IF('Jeunes Plants'!I410&lt;&gt;"",'Jeunes Plants'!I410,"")</f>
        <v>B</v>
      </c>
      <c r="J410" s="72">
        <f>IF('Jeunes Plants'!J410&lt;&gt;"",'Jeunes Plants'!J410,"")</f>
        <v>3.5999999999999997E-2</v>
      </c>
      <c r="K410" s="24" t="str">
        <f>IF('Jeunes Plants'!K410&lt;&gt;"",'Jeunes Plants'!K410,"")</f>
        <v>DIV FL</v>
      </c>
      <c r="L410" s="24" t="str">
        <f>IF('Jeunes Plants'!L410&lt;&gt;"",'Jeunes Plants'!L410,"")</f>
        <v>S7</v>
      </c>
      <c r="M410" s="24" t="str">
        <f>IF('Jeunes Plants'!M410&lt;&gt;"",'Jeunes Plants'!M410,"")</f>
        <v/>
      </c>
      <c r="N410" s="24" t="str">
        <f>IF('Jeunes Plants'!N410&lt;&gt;"",'Jeunes Plants'!N410,"")</f>
        <v>M3</v>
      </c>
      <c r="O410" s="24" t="str">
        <f>IF('Jeunes Plants'!O410&lt;&gt;"",'Jeunes Plants'!O410,"")</f>
        <v>FUCHSIA PRECOCE JOLLIES Alsace</v>
      </c>
      <c r="P410" s="54">
        <f>IF('Jeunes Plants'!P410&lt;&gt;"",'Jeunes Plants'!P410,"")</f>
        <v>410</v>
      </c>
      <c r="Q410" s="20">
        <f>IF('Jeunes Plants'!R410&lt;&gt;"",'Jeunes Plants'!R410,"")</f>
        <v>0</v>
      </c>
      <c r="R410" s="20">
        <f>IF('Jeunes Plants'!S410&lt;&gt;"",'Jeunes Plants'!S410,"")</f>
        <v>0</v>
      </c>
      <c r="S410" s="236">
        <f>IF('Jeunes Plants'!T410&lt;&gt;"",'Jeunes Plants'!T410,"")</f>
        <v>0</v>
      </c>
      <c r="T410" s="241"/>
      <c r="U410" s="44"/>
      <c r="V410" s="44"/>
      <c r="W410" s="44"/>
    </row>
    <row r="411" spans="1:23" ht="20.100000000000001" customHeight="1" x14ac:dyDescent="0.25">
      <c r="A411" s="125">
        <f>IF('Jeunes Plants'!A411&lt;&gt;"",'Jeunes Plants'!A411,"")</f>
        <v>25182</v>
      </c>
      <c r="B411" s="126" t="str">
        <f>IF('Jeunes Plants'!B411&lt;&gt;"",'Jeunes Plants'!B411,"")</f>
        <v>FUCHSIA PRECOCE JOLLIES</v>
      </c>
      <c r="C411" s="126" t="str">
        <f>IF('Jeunes Plants'!C411&lt;&gt;"",'Jeunes Plants'!C411,"")</f>
        <v>Bretagne</v>
      </c>
      <c r="D411" s="126" t="str">
        <f>IF('Jeunes Plants'!D411&lt;&gt;"",'Jeunes Plants'!D411,"")</f>
        <v/>
      </c>
      <c r="E411" s="127" t="str">
        <f>IF('Jeunes Plants'!E411&lt;&gt;"",'Jeunes Plants'!E411,"")</f>
        <v>B</v>
      </c>
      <c r="F411" s="127" t="str">
        <f>IF('Jeunes Plants'!F411&lt;&gt;"",'Jeunes Plants'!F411,"")</f>
        <v>M 3 cm  X60</v>
      </c>
      <c r="G411" s="128">
        <f>IF('Jeunes Plants'!G411&lt;&gt;"",'Jeunes Plants'!G411,"")</f>
        <v>30</v>
      </c>
      <c r="H411" s="127">
        <f>IF('Jeunes Plants'!H411&lt;&gt;"",'Jeunes Plants'!H411,"")</f>
        <v>6</v>
      </c>
      <c r="I411" s="127" t="str">
        <f>IF('Jeunes Plants'!I411&lt;&gt;"",'Jeunes Plants'!I411,"")</f>
        <v>B</v>
      </c>
      <c r="J411" s="129">
        <f>IF('Jeunes Plants'!J411&lt;&gt;"",'Jeunes Plants'!J411,"")</f>
        <v>3.5999999999999997E-2</v>
      </c>
      <c r="K411" s="126" t="str">
        <f>IF('Jeunes Plants'!K411&lt;&gt;"",'Jeunes Plants'!K411,"")</f>
        <v>DIV FL</v>
      </c>
      <c r="L411" s="126" t="str">
        <f>IF('Jeunes Plants'!L411&lt;&gt;"",'Jeunes Plants'!L411,"")</f>
        <v>S7</v>
      </c>
      <c r="M411" s="126" t="str">
        <f>IF('Jeunes Plants'!M411&lt;&gt;"",'Jeunes Plants'!M411,"")</f>
        <v/>
      </c>
      <c r="N411" s="126" t="str">
        <f>IF('Jeunes Plants'!N411&lt;&gt;"",'Jeunes Plants'!N411,"")</f>
        <v>M3</v>
      </c>
      <c r="O411" s="126" t="str">
        <f>IF('Jeunes Plants'!O411&lt;&gt;"",'Jeunes Plants'!O411,"")</f>
        <v>FUCHSIA PRECOCE JOLLIES Bretagne</v>
      </c>
      <c r="P411" s="130">
        <f>IF('Jeunes Plants'!P411&lt;&gt;"",'Jeunes Plants'!P411,"")</f>
        <v>411</v>
      </c>
      <c r="Q411" s="20">
        <f>IF('Jeunes Plants'!R411&lt;&gt;"",'Jeunes Plants'!R411,"")</f>
        <v>0</v>
      </c>
      <c r="R411" s="20">
        <f>IF('Jeunes Plants'!S411&lt;&gt;"",'Jeunes Plants'!S411,"")</f>
        <v>0</v>
      </c>
      <c r="S411" s="236">
        <f>IF('Jeunes Plants'!T411&lt;&gt;"",'Jeunes Plants'!T411,"")</f>
        <v>0</v>
      </c>
      <c r="T411" s="242"/>
      <c r="U411" s="158"/>
      <c r="V411" s="158"/>
      <c r="W411" s="158"/>
    </row>
    <row r="412" spans="1:23" ht="20.100000000000001" customHeight="1" x14ac:dyDescent="0.25">
      <c r="A412" s="23">
        <f>IF('Jeunes Plants'!A412&lt;&gt;"",'Jeunes Plants'!A412,"")</f>
        <v>14005</v>
      </c>
      <c r="B412" s="24" t="str">
        <f>IF('Jeunes Plants'!B412&lt;&gt;"",'Jeunes Plants'!B412,"")</f>
        <v>FUCHSIA PRECOCE JOLLIES</v>
      </c>
      <c r="C412" s="24" t="str">
        <f>IF('Jeunes Plants'!C412&lt;&gt;"",'Jeunes Plants'!C412,"")</f>
        <v>Corse</v>
      </c>
      <c r="D412" s="24" t="str">
        <f>IF('Jeunes Plants'!D412&lt;&gt;"",'Jeunes Plants'!D412,"")</f>
        <v/>
      </c>
      <c r="E412" s="66" t="str">
        <f>IF('Jeunes Plants'!E412&lt;&gt;"",'Jeunes Plants'!E412,"")</f>
        <v>B</v>
      </c>
      <c r="F412" s="66" t="str">
        <f>IF('Jeunes Plants'!F412&lt;&gt;"",'Jeunes Plants'!F412,"")</f>
        <v>M 3 cm  X60</v>
      </c>
      <c r="G412" s="64">
        <f>IF('Jeunes Plants'!G412&lt;&gt;"",'Jeunes Plants'!G412,"")</f>
        <v>30</v>
      </c>
      <c r="H412" s="66">
        <f>IF('Jeunes Plants'!H412&lt;&gt;"",'Jeunes Plants'!H412,"")</f>
        <v>6</v>
      </c>
      <c r="I412" s="66" t="str">
        <f>IF('Jeunes Plants'!I412&lt;&gt;"",'Jeunes Plants'!I412,"")</f>
        <v>B</v>
      </c>
      <c r="J412" s="72">
        <f>IF('Jeunes Plants'!J412&lt;&gt;"",'Jeunes Plants'!J412,"")</f>
        <v>3.5999999999999997E-2</v>
      </c>
      <c r="K412" s="24" t="str">
        <f>IF('Jeunes Plants'!K412&lt;&gt;"",'Jeunes Plants'!K412,"")</f>
        <v>DIV FL</v>
      </c>
      <c r="L412" s="24" t="str">
        <f>IF('Jeunes Plants'!L412&lt;&gt;"",'Jeunes Plants'!L412,"")</f>
        <v>S7</v>
      </c>
      <c r="M412" s="24" t="str">
        <f>IF('Jeunes Plants'!M412&lt;&gt;"",'Jeunes Plants'!M412,"")</f>
        <v/>
      </c>
      <c r="N412" s="24" t="str">
        <f>IF('Jeunes Plants'!N412&lt;&gt;"",'Jeunes Plants'!N412,"")</f>
        <v>M3</v>
      </c>
      <c r="O412" s="24" t="str">
        <f>IF('Jeunes Plants'!O412&lt;&gt;"",'Jeunes Plants'!O412,"")</f>
        <v>FUCHSIA PRECOCE JOLLIES Corse</v>
      </c>
      <c r="P412" s="54">
        <f>IF('Jeunes Plants'!P412&lt;&gt;"",'Jeunes Plants'!P412,"")</f>
        <v>412</v>
      </c>
      <c r="Q412" s="20">
        <f>IF('Jeunes Plants'!R412&lt;&gt;"",'Jeunes Plants'!R412,"")</f>
        <v>0</v>
      </c>
      <c r="R412" s="20">
        <f>IF('Jeunes Plants'!S412&lt;&gt;"",'Jeunes Plants'!S412,"")</f>
        <v>0</v>
      </c>
      <c r="S412" s="236">
        <f>IF('Jeunes Plants'!T412&lt;&gt;"",'Jeunes Plants'!T412,"")</f>
        <v>0</v>
      </c>
      <c r="T412" s="241"/>
      <c r="U412" s="44"/>
      <c r="V412" s="44"/>
      <c r="W412" s="44"/>
    </row>
    <row r="413" spans="1:23" ht="20.100000000000001" customHeight="1" x14ac:dyDescent="0.25">
      <c r="A413" s="125">
        <f>IF('Jeunes Plants'!A413&lt;&gt;"",'Jeunes Plants'!A413,"")</f>
        <v>14004</v>
      </c>
      <c r="B413" s="126" t="str">
        <f>IF('Jeunes Plants'!B413&lt;&gt;"",'Jeunes Plants'!B413,"")</f>
        <v>FUCHSIA PRECOCE JOLLIES</v>
      </c>
      <c r="C413" s="126" t="str">
        <f>IF('Jeunes Plants'!C413&lt;&gt;"",'Jeunes Plants'!C413,"")</f>
        <v>Lorraine</v>
      </c>
      <c r="D413" s="126" t="str">
        <f>IF('Jeunes Plants'!D413&lt;&gt;"",'Jeunes Plants'!D413,"")</f>
        <v/>
      </c>
      <c r="E413" s="127" t="str">
        <f>IF('Jeunes Plants'!E413&lt;&gt;"",'Jeunes Plants'!E413,"")</f>
        <v>B</v>
      </c>
      <c r="F413" s="127" t="str">
        <f>IF('Jeunes Plants'!F413&lt;&gt;"",'Jeunes Plants'!F413,"")</f>
        <v>M 3 cm  X60</v>
      </c>
      <c r="G413" s="128">
        <f>IF('Jeunes Plants'!G413&lt;&gt;"",'Jeunes Plants'!G413,"")</f>
        <v>30</v>
      </c>
      <c r="H413" s="127">
        <f>IF('Jeunes Plants'!H413&lt;&gt;"",'Jeunes Plants'!H413,"")</f>
        <v>6</v>
      </c>
      <c r="I413" s="127" t="str">
        <f>IF('Jeunes Plants'!I413&lt;&gt;"",'Jeunes Plants'!I413,"")</f>
        <v>B</v>
      </c>
      <c r="J413" s="129">
        <f>IF('Jeunes Plants'!J413&lt;&gt;"",'Jeunes Plants'!J413,"")</f>
        <v>3.5999999999999997E-2</v>
      </c>
      <c r="K413" s="126" t="str">
        <f>IF('Jeunes Plants'!K413&lt;&gt;"",'Jeunes Plants'!K413,"")</f>
        <v>DIV FL</v>
      </c>
      <c r="L413" s="126" t="str">
        <f>IF('Jeunes Plants'!L413&lt;&gt;"",'Jeunes Plants'!L413,"")</f>
        <v>S7</v>
      </c>
      <c r="M413" s="126" t="str">
        <f>IF('Jeunes Plants'!M413&lt;&gt;"",'Jeunes Plants'!M413,"")</f>
        <v/>
      </c>
      <c r="N413" s="126" t="str">
        <f>IF('Jeunes Plants'!N413&lt;&gt;"",'Jeunes Plants'!N413,"")</f>
        <v>M3</v>
      </c>
      <c r="O413" s="126" t="str">
        <f>IF('Jeunes Plants'!O413&lt;&gt;"",'Jeunes Plants'!O413,"")</f>
        <v>FUCHSIA PRECOCE JOLLIES Lorraine</v>
      </c>
      <c r="P413" s="130">
        <f>IF('Jeunes Plants'!P413&lt;&gt;"",'Jeunes Plants'!P413,"")</f>
        <v>413</v>
      </c>
      <c r="Q413" s="20">
        <f>IF('Jeunes Plants'!R413&lt;&gt;"",'Jeunes Plants'!R413,"")</f>
        <v>0</v>
      </c>
      <c r="R413" s="20">
        <f>IF('Jeunes Plants'!S413&lt;&gt;"",'Jeunes Plants'!S413,"")</f>
        <v>0</v>
      </c>
      <c r="S413" s="236">
        <f>IF('Jeunes Plants'!T413&lt;&gt;"",'Jeunes Plants'!T413,"")</f>
        <v>0</v>
      </c>
      <c r="T413" s="242"/>
      <c r="U413" s="158"/>
      <c r="V413" s="158"/>
      <c r="W413" s="158"/>
    </row>
    <row r="414" spans="1:23" ht="20.100000000000001" customHeight="1" x14ac:dyDescent="0.25">
      <c r="A414" s="23">
        <f>IF('Jeunes Plants'!A414&lt;&gt;"",'Jeunes Plants'!A414,"")</f>
        <v>14524</v>
      </c>
      <c r="B414" s="24" t="str">
        <f>IF('Jeunes Plants'!B414&lt;&gt;"",'Jeunes Plants'!B414,"")</f>
        <v>FUCHSIA PRECOCE JOLLIES</v>
      </c>
      <c r="C414" s="24" t="str">
        <f>IF('Jeunes Plants'!C414&lt;&gt;"",'Jeunes Plants'!C414,"")</f>
        <v>Variés</v>
      </c>
      <c r="D414" s="24" t="str">
        <f>IF('Jeunes Plants'!D414&lt;&gt;"",'Jeunes Plants'!D414,"")</f>
        <v/>
      </c>
      <c r="E414" s="66" t="str">
        <f>IF('Jeunes Plants'!E414&lt;&gt;"",'Jeunes Plants'!E414,"")</f>
        <v>B</v>
      </c>
      <c r="F414" s="66" t="str">
        <f>IF('Jeunes Plants'!F414&lt;&gt;"",'Jeunes Plants'!F414,"")</f>
        <v>M 3 cm  X60</v>
      </c>
      <c r="G414" s="64">
        <f>IF('Jeunes Plants'!G414&lt;&gt;"",'Jeunes Plants'!G414,"")</f>
        <v>30</v>
      </c>
      <c r="H414" s="66">
        <f>IF('Jeunes Plants'!H414&lt;&gt;"",'Jeunes Plants'!H414,"")</f>
        <v>6</v>
      </c>
      <c r="I414" s="66" t="str">
        <f>IF('Jeunes Plants'!I414&lt;&gt;"",'Jeunes Plants'!I414,"")</f>
        <v>B</v>
      </c>
      <c r="J414" s="72">
        <f>IF('Jeunes Plants'!J414&lt;&gt;"",'Jeunes Plants'!J414,"")</f>
        <v>3.5999999999999997E-2</v>
      </c>
      <c r="K414" s="24" t="str">
        <f>IF('Jeunes Plants'!K414&lt;&gt;"",'Jeunes Plants'!K414,"")</f>
        <v>DIV FL</v>
      </c>
      <c r="L414" s="24" t="str">
        <f>IF('Jeunes Plants'!L414&lt;&gt;"",'Jeunes Plants'!L414,"")</f>
        <v>S7</v>
      </c>
      <c r="M414" s="24" t="str">
        <f>IF('Jeunes Plants'!M414&lt;&gt;"",'Jeunes Plants'!M414,"")</f>
        <v/>
      </c>
      <c r="N414" s="24" t="str">
        <f>IF('Jeunes Plants'!N414&lt;&gt;"",'Jeunes Plants'!N414,"")</f>
        <v>M3</v>
      </c>
      <c r="O414" s="24" t="str">
        <f>IF('Jeunes Plants'!O414&lt;&gt;"",'Jeunes Plants'!O414,"")</f>
        <v>FUCHSIA PRECOCE JOLLIES Variés</v>
      </c>
      <c r="P414" s="54">
        <f>IF('Jeunes Plants'!P414&lt;&gt;"",'Jeunes Plants'!P414,"")</f>
        <v>414</v>
      </c>
      <c r="Q414" s="20">
        <f>IF('Jeunes Plants'!R414&lt;&gt;"",'Jeunes Plants'!R414,"")</f>
        <v>0</v>
      </c>
      <c r="R414" s="20">
        <f>IF('Jeunes Plants'!S414&lt;&gt;"",'Jeunes Plants'!S414,"")</f>
        <v>0</v>
      </c>
      <c r="S414" s="236">
        <f>IF('Jeunes Plants'!T414&lt;&gt;"",'Jeunes Plants'!T414,"")</f>
        <v>0</v>
      </c>
      <c r="T414" s="241"/>
      <c r="U414" s="44"/>
      <c r="V414" s="44"/>
      <c r="W414" s="44"/>
    </row>
    <row r="415" spans="1:23" ht="20.100000000000001" customHeight="1" x14ac:dyDescent="0.25">
      <c r="A415" s="146" t="str">
        <f>IF('Jeunes Plants'!A415&lt;&gt;"",'Jeunes Plants'!A415,"")</f>
        <v/>
      </c>
      <c r="B415" s="145" t="str">
        <f>IF('Jeunes Plants'!B415&lt;&gt;"",'Jeunes Plants'!B415,"")</f>
        <v>FUCHSIA port droit</v>
      </c>
      <c r="C415" s="147" t="str">
        <f>IF('Jeunes Plants'!C415&lt;&gt;"",'Jeunes Plants'!C415,"")</f>
        <v/>
      </c>
      <c r="D415" s="147" t="str">
        <f>IF('Jeunes Plants'!D415&lt;&gt;"",'Jeunes Plants'!D415,"")</f>
        <v/>
      </c>
      <c r="E415" s="148" t="str">
        <f>IF('Jeunes Plants'!E415&lt;&gt;"",'Jeunes Plants'!E415,"")</f>
        <v/>
      </c>
      <c r="F415" s="148" t="str">
        <f>IF('Jeunes Plants'!F415&lt;&gt;"",'Jeunes Plants'!F415,"")</f>
        <v/>
      </c>
      <c r="G415" s="148" t="str">
        <f>IF('Jeunes Plants'!G415&lt;&gt;"",'Jeunes Plants'!G415,"")</f>
        <v/>
      </c>
      <c r="H415" s="148" t="str">
        <f>IF('Jeunes Plants'!H415&lt;&gt;"",'Jeunes Plants'!H415,"")</f>
        <v/>
      </c>
      <c r="I415" s="148" t="str">
        <f>IF('Jeunes Plants'!I415&lt;&gt;"",'Jeunes Plants'!I415,"")</f>
        <v/>
      </c>
      <c r="J415" s="149" t="str">
        <f>IF('Jeunes Plants'!J415&lt;&gt;"",'Jeunes Plants'!J415,"")</f>
        <v/>
      </c>
      <c r="K415" s="147" t="str">
        <f>IF('Jeunes Plants'!K415&lt;&gt;"",'Jeunes Plants'!K415,"")</f>
        <v/>
      </c>
      <c r="L415" s="147" t="str">
        <f>IF('Jeunes Plants'!L415&lt;&gt;"",'Jeunes Plants'!L415,"")</f>
        <v>E</v>
      </c>
      <c r="M415" s="147" t="str">
        <f>IF('Jeunes Plants'!M415&lt;&gt;"",'Jeunes Plants'!M415,"")</f>
        <v/>
      </c>
      <c r="N415" s="147" t="str">
        <f>IF('Jeunes Plants'!N415&lt;&gt;"",'Jeunes Plants'!N415,"")</f>
        <v/>
      </c>
      <c r="O415" s="147" t="str">
        <f>IF('Jeunes Plants'!O415&lt;&gt;"",'Jeunes Plants'!O415,"")</f>
        <v xml:space="preserve">FUCHSIA port droit </v>
      </c>
      <c r="P415" s="150">
        <f>IF('Jeunes Plants'!P415&lt;&gt;"",'Jeunes Plants'!P415,"")</f>
        <v>415</v>
      </c>
      <c r="Q415" s="20" t="str">
        <f>IF('Jeunes Plants'!R415&lt;&gt;"",'Jeunes Plants'!R415,"")</f>
        <v/>
      </c>
      <c r="R415" s="20" t="str">
        <f>IF('Jeunes Plants'!S415&lt;&gt;"",'Jeunes Plants'!S415,"")</f>
        <v/>
      </c>
      <c r="S415" s="236" t="str">
        <f>IF('Jeunes Plants'!T415&lt;&gt;"",'Jeunes Plants'!T415,"")</f>
        <v/>
      </c>
      <c r="T415" s="247"/>
      <c r="U415" s="161"/>
      <c r="V415" s="161"/>
      <c r="W415" s="161"/>
    </row>
    <row r="416" spans="1:23" ht="20.100000000000001" customHeight="1" x14ac:dyDescent="0.25">
      <c r="A416" s="23">
        <f>IF('Jeunes Plants'!A416&lt;&gt;"",'Jeunes Plants'!A416,"")</f>
        <v>361</v>
      </c>
      <c r="B416" s="24" t="str">
        <f>IF('Jeunes Plants'!B416&lt;&gt;"",'Jeunes Plants'!B416,"")</f>
        <v>FUCHSIA FLEURS SIMPLES - P. DROIT</v>
      </c>
      <c r="C416" s="24" t="str">
        <f>IF('Jeunes Plants'!C416&lt;&gt;"",'Jeunes Plants'!C416,"")</f>
        <v>Fulgens</v>
      </c>
      <c r="D416" s="24" t="str">
        <f>IF('Jeunes Plants'!D416&lt;&gt;"",'Jeunes Plants'!D416,"")</f>
        <v/>
      </c>
      <c r="E416" s="66" t="str">
        <f>IF('Jeunes Plants'!E416&lt;&gt;"",'Jeunes Plants'!E416,"")</f>
        <v>B</v>
      </c>
      <c r="F416" s="66" t="str">
        <f>IF('Jeunes Plants'!F416&lt;&gt;"",'Jeunes Plants'!F416,"")</f>
        <v>M 3 cm  X60</v>
      </c>
      <c r="G416" s="64">
        <f>IF('Jeunes Plants'!G416&lt;&gt;"",'Jeunes Plants'!G416,"")</f>
        <v>30</v>
      </c>
      <c r="H416" s="66">
        <f>IF('Jeunes Plants'!H416&lt;&gt;"",'Jeunes Plants'!H416,"")</f>
        <v>6</v>
      </c>
      <c r="I416" s="66" t="str">
        <f>IF('Jeunes Plants'!I416&lt;&gt;"",'Jeunes Plants'!I416,"")</f>
        <v>B</v>
      </c>
      <c r="J416" s="72" t="str">
        <f>IF('Jeunes Plants'!J416&lt;&gt;"",'Jeunes Plants'!J416,"")</f>
        <v/>
      </c>
      <c r="K416" s="24" t="str">
        <f>IF('Jeunes Plants'!K416&lt;&gt;"",'Jeunes Plants'!K416,"")</f>
        <v>DIV FL</v>
      </c>
      <c r="L416" s="24" t="str">
        <f>IF('Jeunes Plants'!L416&lt;&gt;"",'Jeunes Plants'!L416,"")</f>
        <v>S7</v>
      </c>
      <c r="M416" s="24" t="str">
        <f>IF('Jeunes Plants'!M416&lt;&gt;"",'Jeunes Plants'!M416,"")</f>
        <v/>
      </c>
      <c r="N416" s="24" t="str">
        <f>IF('Jeunes Plants'!N416&lt;&gt;"",'Jeunes Plants'!N416,"")</f>
        <v>M3</v>
      </c>
      <c r="O416" s="24" t="str">
        <f>IF('Jeunes Plants'!O416&lt;&gt;"",'Jeunes Plants'!O416,"")</f>
        <v>FUCHSIA FLEURS SIMPLES - P. DROIT Fulgens</v>
      </c>
      <c r="P416" s="54">
        <f>IF('Jeunes Plants'!P416&lt;&gt;"",'Jeunes Plants'!P416,"")</f>
        <v>416</v>
      </c>
      <c r="Q416" s="20">
        <f>IF('Jeunes Plants'!R416&lt;&gt;"",'Jeunes Plants'!R416,"")</f>
        <v>0</v>
      </c>
      <c r="R416" s="20">
        <f>IF('Jeunes Plants'!S416&lt;&gt;"",'Jeunes Plants'!S416,"")</f>
        <v>0</v>
      </c>
      <c r="S416" s="236">
        <f>IF('Jeunes Plants'!T416&lt;&gt;"",'Jeunes Plants'!T416,"")</f>
        <v>0</v>
      </c>
      <c r="T416" s="241"/>
      <c r="U416" s="44"/>
      <c r="V416" s="44"/>
      <c r="W416" s="44"/>
    </row>
    <row r="417" spans="1:23" ht="20.100000000000001" customHeight="1" x14ac:dyDescent="0.25">
      <c r="A417" s="125">
        <f>IF('Jeunes Plants'!A417&lt;&gt;"",'Jeunes Plants'!A417,"")</f>
        <v>347</v>
      </c>
      <c r="B417" s="126" t="str">
        <f>IF('Jeunes Plants'!B417&lt;&gt;"",'Jeunes Plants'!B417,"")</f>
        <v>FUCHSIA FLEURS DOUBLES - P. DROIT</v>
      </c>
      <c r="C417" s="126" t="str">
        <f>IF('Jeunes Plants'!C417&lt;&gt;"",'Jeunes Plants'!C417,"")</f>
        <v>Churchill</v>
      </c>
      <c r="D417" s="126" t="str">
        <f>IF('Jeunes Plants'!D417&lt;&gt;"",'Jeunes Plants'!D417,"")</f>
        <v/>
      </c>
      <c r="E417" s="127" t="str">
        <f>IF('Jeunes Plants'!E417&lt;&gt;"",'Jeunes Plants'!E417,"")</f>
        <v>B</v>
      </c>
      <c r="F417" s="127" t="str">
        <f>IF('Jeunes Plants'!F417&lt;&gt;"",'Jeunes Plants'!F417,"")</f>
        <v>M 3 cm  X60</v>
      </c>
      <c r="G417" s="128">
        <f>IF('Jeunes Plants'!G417&lt;&gt;"",'Jeunes Plants'!G417,"")</f>
        <v>30</v>
      </c>
      <c r="H417" s="127">
        <f>IF('Jeunes Plants'!H417&lt;&gt;"",'Jeunes Plants'!H417,"")</f>
        <v>6</v>
      </c>
      <c r="I417" s="127" t="str">
        <f>IF('Jeunes Plants'!I417&lt;&gt;"",'Jeunes Plants'!I417,"")</f>
        <v>B</v>
      </c>
      <c r="J417" s="129" t="str">
        <f>IF('Jeunes Plants'!J417&lt;&gt;"",'Jeunes Plants'!J417,"")</f>
        <v/>
      </c>
      <c r="K417" s="126" t="str">
        <f>IF('Jeunes Plants'!K417&lt;&gt;"",'Jeunes Plants'!K417,"")</f>
        <v>DIV FL</v>
      </c>
      <c r="L417" s="126" t="str">
        <f>IF('Jeunes Plants'!L417&lt;&gt;"",'Jeunes Plants'!L417,"")</f>
        <v>S7</v>
      </c>
      <c r="M417" s="126" t="str">
        <f>IF('Jeunes Plants'!M417&lt;&gt;"",'Jeunes Plants'!M417,"")</f>
        <v/>
      </c>
      <c r="N417" s="126" t="str">
        <f>IF('Jeunes Plants'!N417&lt;&gt;"",'Jeunes Plants'!N417,"")</f>
        <v>M3</v>
      </c>
      <c r="O417" s="126" t="str">
        <f>IF('Jeunes Plants'!O417&lt;&gt;"",'Jeunes Plants'!O417,"")</f>
        <v>FUCHSIA FLEURS DOUBLES - P. DROIT Churchill</v>
      </c>
      <c r="P417" s="130">
        <f>IF('Jeunes Plants'!P417&lt;&gt;"",'Jeunes Plants'!P417,"")</f>
        <v>417</v>
      </c>
      <c r="Q417" s="20">
        <f>IF('Jeunes Plants'!R417&lt;&gt;"",'Jeunes Plants'!R417,"")</f>
        <v>0</v>
      </c>
      <c r="R417" s="20">
        <f>IF('Jeunes Plants'!S417&lt;&gt;"",'Jeunes Plants'!S417,"")</f>
        <v>0</v>
      </c>
      <c r="S417" s="236">
        <f>IF('Jeunes Plants'!T417&lt;&gt;"",'Jeunes Plants'!T417,"")</f>
        <v>0</v>
      </c>
      <c r="T417" s="242"/>
      <c r="U417" s="158"/>
      <c r="V417" s="158"/>
      <c r="W417" s="158"/>
    </row>
    <row r="418" spans="1:23" ht="20.100000000000001" customHeight="1" x14ac:dyDescent="0.25">
      <c r="A418" s="23">
        <f>IF('Jeunes Plants'!A418&lt;&gt;"",'Jeunes Plants'!A418,"")</f>
        <v>734</v>
      </c>
      <c r="B418" s="24" t="str">
        <f>IF('Jeunes Plants'!B418&lt;&gt;"",'Jeunes Plants'!B418,"")</f>
        <v>FUCHSIA FLEURS DOUBLES - P. DROIT</v>
      </c>
      <c r="C418" s="24" t="str">
        <f>IF('Jeunes Plants'!C418&lt;&gt;"",'Jeunes Plants'!C418,"")</f>
        <v>Dark Eyes</v>
      </c>
      <c r="D418" s="24" t="str">
        <f>IF('Jeunes Plants'!D418&lt;&gt;"",'Jeunes Plants'!D418,"")</f>
        <v/>
      </c>
      <c r="E418" s="66" t="str">
        <f>IF('Jeunes Plants'!E418&lt;&gt;"",'Jeunes Plants'!E418,"")</f>
        <v>B</v>
      </c>
      <c r="F418" s="66" t="str">
        <f>IF('Jeunes Plants'!F418&lt;&gt;"",'Jeunes Plants'!F418,"")</f>
        <v>M 3 cm  X60</v>
      </c>
      <c r="G418" s="64">
        <f>IF('Jeunes Plants'!G418&lt;&gt;"",'Jeunes Plants'!G418,"")</f>
        <v>30</v>
      </c>
      <c r="H418" s="66">
        <f>IF('Jeunes Plants'!H418&lt;&gt;"",'Jeunes Plants'!H418,"")</f>
        <v>6</v>
      </c>
      <c r="I418" s="66" t="str">
        <f>IF('Jeunes Plants'!I418&lt;&gt;"",'Jeunes Plants'!I418,"")</f>
        <v>B</v>
      </c>
      <c r="J418" s="72" t="str">
        <f>IF('Jeunes Plants'!J418&lt;&gt;"",'Jeunes Plants'!J418,"")</f>
        <v/>
      </c>
      <c r="K418" s="24" t="str">
        <f>IF('Jeunes Plants'!K418&lt;&gt;"",'Jeunes Plants'!K418,"")</f>
        <v>DIV FL</v>
      </c>
      <c r="L418" s="24" t="str">
        <f>IF('Jeunes Plants'!L418&lt;&gt;"",'Jeunes Plants'!L418,"")</f>
        <v>S7</v>
      </c>
      <c r="M418" s="24" t="str">
        <f>IF('Jeunes Plants'!M418&lt;&gt;"",'Jeunes Plants'!M418,"")</f>
        <v/>
      </c>
      <c r="N418" s="24" t="str">
        <f>IF('Jeunes Plants'!N418&lt;&gt;"",'Jeunes Plants'!N418,"")</f>
        <v>M3</v>
      </c>
      <c r="O418" s="24" t="str">
        <f>IF('Jeunes Plants'!O418&lt;&gt;"",'Jeunes Plants'!O418,"")</f>
        <v>FUCHSIA FLEURS DOUBLES - P. DROIT Dark Eyes</v>
      </c>
      <c r="P418" s="54">
        <f>IF('Jeunes Plants'!P418&lt;&gt;"",'Jeunes Plants'!P418,"")</f>
        <v>418</v>
      </c>
      <c r="Q418" s="20">
        <f>IF('Jeunes Plants'!R418&lt;&gt;"",'Jeunes Plants'!R418,"")</f>
        <v>0</v>
      </c>
      <c r="R418" s="20">
        <f>IF('Jeunes Plants'!S418&lt;&gt;"",'Jeunes Plants'!S418,"")</f>
        <v>0</v>
      </c>
      <c r="S418" s="236">
        <f>IF('Jeunes Plants'!T418&lt;&gt;"",'Jeunes Plants'!T418,"")</f>
        <v>0</v>
      </c>
      <c r="T418" s="241"/>
      <c r="U418" s="44"/>
      <c r="V418" s="44"/>
      <c r="W418" s="44"/>
    </row>
    <row r="419" spans="1:23" ht="20.100000000000001" customHeight="1" x14ac:dyDescent="0.25">
      <c r="A419" s="125">
        <f>IF('Jeunes Plants'!A419&lt;&gt;"",'Jeunes Plants'!A419,"")</f>
        <v>354</v>
      </c>
      <c r="B419" s="126" t="str">
        <f>IF('Jeunes Plants'!B419&lt;&gt;"",'Jeunes Plants'!B419,"")</f>
        <v>FUCHSIA FLEURS DOUBLES - P. DROIT</v>
      </c>
      <c r="C419" s="126" t="str">
        <f>IF('Jeunes Plants'!C419&lt;&gt;"",'Jeunes Plants'!C419,"")</f>
        <v>Tausendschon</v>
      </c>
      <c r="D419" s="126" t="str">
        <f>IF('Jeunes Plants'!D419&lt;&gt;"",'Jeunes Plants'!D419,"")</f>
        <v/>
      </c>
      <c r="E419" s="127" t="str">
        <f>IF('Jeunes Plants'!E419&lt;&gt;"",'Jeunes Plants'!E419,"")</f>
        <v>B</v>
      </c>
      <c r="F419" s="127" t="str">
        <f>IF('Jeunes Plants'!F419&lt;&gt;"",'Jeunes Plants'!F419,"")</f>
        <v>M 3 cm  X60</v>
      </c>
      <c r="G419" s="128">
        <f>IF('Jeunes Plants'!G419&lt;&gt;"",'Jeunes Plants'!G419,"")</f>
        <v>30</v>
      </c>
      <c r="H419" s="127">
        <f>IF('Jeunes Plants'!H419&lt;&gt;"",'Jeunes Plants'!H419,"")</f>
        <v>6</v>
      </c>
      <c r="I419" s="127" t="str">
        <f>IF('Jeunes Plants'!I419&lt;&gt;"",'Jeunes Plants'!I419,"")</f>
        <v>B</v>
      </c>
      <c r="J419" s="129" t="str">
        <f>IF('Jeunes Plants'!J419&lt;&gt;"",'Jeunes Plants'!J419,"")</f>
        <v/>
      </c>
      <c r="K419" s="126" t="str">
        <f>IF('Jeunes Plants'!K419&lt;&gt;"",'Jeunes Plants'!K419,"")</f>
        <v>DIV FL</v>
      </c>
      <c r="L419" s="126" t="str">
        <f>IF('Jeunes Plants'!L419&lt;&gt;"",'Jeunes Plants'!L419,"")</f>
        <v>S7</v>
      </c>
      <c r="M419" s="126" t="str">
        <f>IF('Jeunes Plants'!M419&lt;&gt;"",'Jeunes Plants'!M419,"")</f>
        <v/>
      </c>
      <c r="N419" s="126" t="str">
        <f>IF('Jeunes Plants'!N419&lt;&gt;"",'Jeunes Plants'!N419,"")</f>
        <v>M3</v>
      </c>
      <c r="O419" s="126" t="str">
        <f>IF('Jeunes Plants'!O419&lt;&gt;"",'Jeunes Plants'!O419,"")</f>
        <v>FUCHSIA FLEURS DOUBLES - P. DROIT Tausendschon</v>
      </c>
      <c r="P419" s="130">
        <f>IF('Jeunes Plants'!P419&lt;&gt;"",'Jeunes Plants'!P419,"")</f>
        <v>419</v>
      </c>
      <c r="Q419" s="20">
        <f>IF('Jeunes Plants'!R419&lt;&gt;"",'Jeunes Plants'!R419,"")</f>
        <v>0</v>
      </c>
      <c r="R419" s="20">
        <f>IF('Jeunes Plants'!S419&lt;&gt;"",'Jeunes Plants'!S419,"")</f>
        <v>0</v>
      </c>
      <c r="S419" s="236">
        <f>IF('Jeunes Plants'!T419&lt;&gt;"",'Jeunes Plants'!T419,"")</f>
        <v>0</v>
      </c>
      <c r="T419" s="242"/>
      <c r="U419" s="158"/>
      <c r="V419" s="158"/>
      <c r="W419" s="158"/>
    </row>
    <row r="420" spans="1:23" ht="20.100000000000001" customHeight="1" x14ac:dyDescent="0.25">
      <c r="A420" s="23">
        <f>IF('Jeunes Plants'!A420&lt;&gt;"",'Jeunes Plants'!A420,"")</f>
        <v>2512</v>
      </c>
      <c r="B420" s="24" t="str">
        <f>IF('Jeunes Plants'!B420&lt;&gt;"",'Jeunes Plants'!B420,"")</f>
        <v>FUCHSIA FLEURS DOUBLES - P. DROIT</v>
      </c>
      <c r="C420" s="54" t="str">
        <f>IF('Jeunes Plants'!C420&lt;&gt;"",'Jeunes Plants'!C420,"")</f>
        <v>Variés Droits</v>
      </c>
      <c r="D420" s="24" t="str">
        <f>IF('Jeunes Plants'!D420&lt;&gt;"",'Jeunes Plants'!D420,"")</f>
        <v/>
      </c>
      <c r="E420" s="66" t="str">
        <f>IF('Jeunes Plants'!E420&lt;&gt;"",'Jeunes Plants'!E420,"")</f>
        <v>B</v>
      </c>
      <c r="F420" s="66" t="str">
        <f>IF('Jeunes Plants'!F420&lt;&gt;"",'Jeunes Plants'!F420,"")</f>
        <v>M 3 cm  X60</v>
      </c>
      <c r="G420" s="64">
        <f>IF('Jeunes Plants'!G420&lt;&gt;"",'Jeunes Plants'!G420,"")</f>
        <v>30</v>
      </c>
      <c r="H420" s="66">
        <f>IF('Jeunes Plants'!H420&lt;&gt;"",'Jeunes Plants'!H420,"")</f>
        <v>6</v>
      </c>
      <c r="I420" s="66" t="str">
        <f>IF('Jeunes Plants'!I420&lt;&gt;"",'Jeunes Plants'!I420,"")</f>
        <v>B</v>
      </c>
      <c r="J420" s="72" t="str">
        <f>IF('Jeunes Plants'!J420&lt;&gt;"",'Jeunes Plants'!J420,"")</f>
        <v/>
      </c>
      <c r="K420" s="24" t="str">
        <f>IF('Jeunes Plants'!K420&lt;&gt;"",'Jeunes Plants'!K420,"")</f>
        <v>DIV FL</v>
      </c>
      <c r="L420" s="24" t="str">
        <f>IF('Jeunes Plants'!L420&lt;&gt;"",'Jeunes Plants'!L420,"")</f>
        <v>S7</v>
      </c>
      <c r="M420" s="24" t="str">
        <f>IF('Jeunes Plants'!M420&lt;&gt;"",'Jeunes Plants'!M420,"")</f>
        <v/>
      </c>
      <c r="N420" s="24" t="str">
        <f>IF('Jeunes Plants'!N420&lt;&gt;"",'Jeunes Plants'!N420,"")</f>
        <v>M3</v>
      </c>
      <c r="O420" s="24" t="str">
        <f>IF('Jeunes Plants'!O420&lt;&gt;"",'Jeunes Plants'!O420,"")</f>
        <v>FUCHSIA FLEURS DOUBLES - P. DROIT Variés Droits</v>
      </c>
      <c r="P420" s="54">
        <f>IF('Jeunes Plants'!P420&lt;&gt;"",'Jeunes Plants'!P420,"")</f>
        <v>420</v>
      </c>
      <c r="Q420" s="20">
        <f>IF('Jeunes Plants'!R420&lt;&gt;"",'Jeunes Plants'!R420,"")</f>
        <v>0</v>
      </c>
      <c r="R420" s="20">
        <f>IF('Jeunes Plants'!S420&lt;&gt;"",'Jeunes Plants'!S420,"")</f>
        <v>0</v>
      </c>
      <c r="S420" s="236">
        <f>IF('Jeunes Plants'!T420&lt;&gt;"",'Jeunes Plants'!T420,"")</f>
        <v>0</v>
      </c>
      <c r="T420" s="241"/>
      <c r="U420" s="44"/>
      <c r="V420" s="44"/>
      <c r="W420" s="44"/>
    </row>
    <row r="421" spans="1:23" ht="20.100000000000001" customHeight="1" x14ac:dyDescent="0.25">
      <c r="A421" s="146" t="str">
        <f>IF('Jeunes Plants'!A421&lt;&gt;"",'Jeunes Plants'!A421,"")</f>
        <v/>
      </c>
      <c r="B421" s="145" t="str">
        <f>IF('Jeunes Plants'!B421&lt;&gt;"",'Jeunes Plants'!B421,"")</f>
        <v>FUCHSIA retombant</v>
      </c>
      <c r="C421" s="147" t="str">
        <f>IF('Jeunes Plants'!C421&lt;&gt;"",'Jeunes Plants'!C421,"")</f>
        <v/>
      </c>
      <c r="D421" s="147" t="str">
        <f>IF('Jeunes Plants'!D421&lt;&gt;"",'Jeunes Plants'!D421,"")</f>
        <v/>
      </c>
      <c r="E421" s="148" t="str">
        <f>IF('Jeunes Plants'!E421&lt;&gt;"",'Jeunes Plants'!E421,"")</f>
        <v/>
      </c>
      <c r="F421" s="148" t="str">
        <f>IF('Jeunes Plants'!F421&lt;&gt;"",'Jeunes Plants'!F421,"")</f>
        <v/>
      </c>
      <c r="G421" s="148" t="str">
        <f>IF('Jeunes Plants'!G421&lt;&gt;"",'Jeunes Plants'!G421,"")</f>
        <v/>
      </c>
      <c r="H421" s="148" t="str">
        <f>IF('Jeunes Plants'!H421&lt;&gt;"",'Jeunes Plants'!H421,"")</f>
        <v/>
      </c>
      <c r="I421" s="148" t="str">
        <f>IF('Jeunes Plants'!I421&lt;&gt;"",'Jeunes Plants'!I421,"")</f>
        <v/>
      </c>
      <c r="J421" s="149" t="str">
        <f>IF('Jeunes Plants'!J421&lt;&gt;"",'Jeunes Plants'!J421,"")</f>
        <v/>
      </c>
      <c r="K421" s="147" t="str">
        <f>IF('Jeunes Plants'!K421&lt;&gt;"",'Jeunes Plants'!K421,"")</f>
        <v/>
      </c>
      <c r="L421" s="147" t="str">
        <f>IF('Jeunes Plants'!L421&lt;&gt;"",'Jeunes Plants'!L421,"")</f>
        <v>E</v>
      </c>
      <c r="M421" s="147" t="str">
        <f>IF('Jeunes Plants'!M421&lt;&gt;"",'Jeunes Plants'!M421,"")</f>
        <v/>
      </c>
      <c r="N421" s="147" t="str">
        <f>IF('Jeunes Plants'!N421&lt;&gt;"",'Jeunes Plants'!N421,"")</f>
        <v/>
      </c>
      <c r="O421" s="147" t="str">
        <f>IF('Jeunes Plants'!O421&lt;&gt;"",'Jeunes Plants'!O421,"")</f>
        <v xml:space="preserve">FUCHSIA retombant </v>
      </c>
      <c r="P421" s="150">
        <f>IF('Jeunes Plants'!P421&lt;&gt;"",'Jeunes Plants'!P421,"")</f>
        <v>421</v>
      </c>
      <c r="Q421" s="20" t="str">
        <f>IF('Jeunes Plants'!R421&lt;&gt;"",'Jeunes Plants'!R421,"")</f>
        <v/>
      </c>
      <c r="R421" s="20" t="str">
        <f>IF('Jeunes Plants'!S421&lt;&gt;"",'Jeunes Plants'!S421,"")</f>
        <v/>
      </c>
      <c r="S421" s="236" t="str">
        <f>IF('Jeunes Plants'!T421&lt;&gt;"",'Jeunes Plants'!T421,"")</f>
        <v/>
      </c>
      <c r="T421" s="247"/>
      <c r="U421" s="161"/>
      <c r="V421" s="161"/>
      <c r="W421" s="161"/>
    </row>
    <row r="422" spans="1:23" ht="20.100000000000001" customHeight="1" x14ac:dyDescent="0.25">
      <c r="A422" s="23">
        <f>IF('Jeunes Plants'!A422&lt;&gt;"",'Jeunes Plants'!A422,"")</f>
        <v>1927</v>
      </c>
      <c r="B422" s="24" t="str">
        <f>IF('Jeunes Plants'!B422&lt;&gt;"",'Jeunes Plants'!B422,"")</f>
        <v>FUCHSIA PORT RETOMBANT</v>
      </c>
      <c r="C422" s="24" t="str">
        <f>IF('Jeunes Plants'!C422&lt;&gt;"",'Jeunes Plants'!C422,"")</f>
        <v>Bella Rozella</v>
      </c>
      <c r="D422" s="24" t="str">
        <f>IF('Jeunes Plants'!D422&lt;&gt;"",'Jeunes Plants'!D422,"")</f>
        <v/>
      </c>
      <c r="E422" s="66" t="str">
        <f>IF('Jeunes Plants'!E422&lt;&gt;"",'Jeunes Plants'!E422,"")</f>
        <v>B</v>
      </c>
      <c r="F422" s="66" t="str">
        <f>IF('Jeunes Plants'!F422&lt;&gt;"",'Jeunes Plants'!F422,"")</f>
        <v>M 3 cm  X60</v>
      </c>
      <c r="G422" s="64">
        <f>IF('Jeunes Plants'!G422&lt;&gt;"",'Jeunes Plants'!G422,"")</f>
        <v>30</v>
      </c>
      <c r="H422" s="66">
        <f>IF('Jeunes Plants'!H422&lt;&gt;"",'Jeunes Plants'!H422,"")</f>
        <v>6</v>
      </c>
      <c r="I422" s="66" t="str">
        <f>IF('Jeunes Plants'!I422&lt;&gt;"",'Jeunes Plants'!I422,"")</f>
        <v>B</v>
      </c>
      <c r="J422" s="72" t="str">
        <f>IF('Jeunes Plants'!J422&lt;&gt;"",'Jeunes Plants'!J422,"")</f>
        <v/>
      </c>
      <c r="K422" s="24" t="str">
        <f>IF('Jeunes Plants'!K422&lt;&gt;"",'Jeunes Plants'!K422,"")</f>
        <v>DIV FL</v>
      </c>
      <c r="L422" s="24" t="str">
        <f>IF('Jeunes Plants'!L422&lt;&gt;"",'Jeunes Plants'!L422,"")</f>
        <v>S7</v>
      </c>
      <c r="M422" s="24" t="str">
        <f>IF('Jeunes Plants'!M422&lt;&gt;"",'Jeunes Plants'!M422,"")</f>
        <v/>
      </c>
      <c r="N422" s="24" t="str">
        <f>IF('Jeunes Plants'!N422&lt;&gt;"",'Jeunes Plants'!N422,"")</f>
        <v>M3</v>
      </c>
      <c r="O422" s="24" t="str">
        <f>IF('Jeunes Plants'!O422&lt;&gt;"",'Jeunes Plants'!O422,"")</f>
        <v>FUCHSIA PORT RETOMBANT Bella Rozella</v>
      </c>
      <c r="P422" s="54">
        <f>IF('Jeunes Plants'!P422&lt;&gt;"",'Jeunes Plants'!P422,"")</f>
        <v>422</v>
      </c>
      <c r="Q422" s="20">
        <f>IF('Jeunes Plants'!R422&lt;&gt;"",'Jeunes Plants'!R422,"")</f>
        <v>0</v>
      </c>
      <c r="R422" s="20">
        <f>IF('Jeunes Plants'!S422&lt;&gt;"",'Jeunes Plants'!S422,"")</f>
        <v>0</v>
      </c>
      <c r="S422" s="236">
        <f>IF('Jeunes Plants'!T422&lt;&gt;"",'Jeunes Plants'!T422,"")</f>
        <v>0</v>
      </c>
      <c r="T422" s="241"/>
      <c r="U422" s="44"/>
      <c r="V422" s="44"/>
      <c r="W422" s="44"/>
    </row>
    <row r="423" spans="1:23" ht="20.100000000000001" customHeight="1" x14ac:dyDescent="0.25">
      <c r="A423" s="125">
        <f>IF('Jeunes Plants'!A423&lt;&gt;"",'Jeunes Plants'!A423,"")</f>
        <v>1929</v>
      </c>
      <c r="B423" s="126" t="str">
        <f>IF('Jeunes Plants'!B423&lt;&gt;"",'Jeunes Plants'!B423,"")</f>
        <v>FUCHSIA PORT RETOMBANT</v>
      </c>
      <c r="C423" s="126" t="str">
        <f>IF('Jeunes Plants'!C423&lt;&gt;"",'Jeunes Plants'!C423,"")</f>
        <v>Deep Purple</v>
      </c>
      <c r="D423" s="126" t="str">
        <f>IF('Jeunes Plants'!D423&lt;&gt;"",'Jeunes Plants'!D423,"")</f>
        <v/>
      </c>
      <c r="E423" s="127" t="str">
        <f>IF('Jeunes Plants'!E423&lt;&gt;"",'Jeunes Plants'!E423,"")</f>
        <v>B</v>
      </c>
      <c r="F423" s="127" t="str">
        <f>IF('Jeunes Plants'!F423&lt;&gt;"",'Jeunes Plants'!F423,"")</f>
        <v>M 3 cm  X60</v>
      </c>
      <c r="G423" s="128">
        <f>IF('Jeunes Plants'!G423&lt;&gt;"",'Jeunes Plants'!G423,"")</f>
        <v>30</v>
      </c>
      <c r="H423" s="127">
        <f>IF('Jeunes Plants'!H423&lt;&gt;"",'Jeunes Plants'!H423,"")</f>
        <v>6</v>
      </c>
      <c r="I423" s="127" t="str">
        <f>IF('Jeunes Plants'!I423&lt;&gt;"",'Jeunes Plants'!I423,"")</f>
        <v>B</v>
      </c>
      <c r="J423" s="129" t="str">
        <f>IF('Jeunes Plants'!J423&lt;&gt;"",'Jeunes Plants'!J423,"")</f>
        <v/>
      </c>
      <c r="K423" s="126" t="str">
        <f>IF('Jeunes Plants'!K423&lt;&gt;"",'Jeunes Plants'!K423,"")</f>
        <v>DIV FL</v>
      </c>
      <c r="L423" s="126" t="str">
        <f>IF('Jeunes Plants'!L423&lt;&gt;"",'Jeunes Plants'!L423,"")</f>
        <v>S7</v>
      </c>
      <c r="M423" s="126" t="str">
        <f>IF('Jeunes Plants'!M423&lt;&gt;"",'Jeunes Plants'!M423,"")</f>
        <v/>
      </c>
      <c r="N423" s="126" t="str">
        <f>IF('Jeunes Plants'!N423&lt;&gt;"",'Jeunes Plants'!N423,"")</f>
        <v>M3</v>
      </c>
      <c r="O423" s="126" t="str">
        <f>IF('Jeunes Plants'!O423&lt;&gt;"",'Jeunes Plants'!O423,"")</f>
        <v>FUCHSIA PORT RETOMBANT Deep Purple</v>
      </c>
      <c r="P423" s="130">
        <f>IF('Jeunes Plants'!P423&lt;&gt;"",'Jeunes Plants'!P423,"")</f>
        <v>423</v>
      </c>
      <c r="Q423" s="20">
        <f>IF('Jeunes Plants'!R423&lt;&gt;"",'Jeunes Plants'!R423,"")</f>
        <v>0</v>
      </c>
      <c r="R423" s="20">
        <f>IF('Jeunes Plants'!S423&lt;&gt;"",'Jeunes Plants'!S423,"")</f>
        <v>0</v>
      </c>
      <c r="S423" s="236">
        <f>IF('Jeunes Plants'!T423&lt;&gt;"",'Jeunes Plants'!T423,"")</f>
        <v>0</v>
      </c>
      <c r="T423" s="242"/>
      <c r="U423" s="158"/>
      <c r="V423" s="158"/>
      <c r="W423" s="158"/>
    </row>
    <row r="424" spans="1:23" ht="20.100000000000001" customHeight="1" x14ac:dyDescent="0.25">
      <c r="A424" s="23">
        <f>IF('Jeunes Plants'!A424&lt;&gt;"",'Jeunes Plants'!A424,"")</f>
        <v>368</v>
      </c>
      <c r="B424" s="24" t="str">
        <f>IF('Jeunes Plants'!B424&lt;&gt;"",'Jeunes Plants'!B424,"")</f>
        <v>FUCHSIA PORT RETOMBANT</v>
      </c>
      <c r="C424" s="24" t="str">
        <f>IF('Jeunes Plants'!C424&lt;&gt;"",'Jeunes Plants'!C424,"")</f>
        <v>La Campanella</v>
      </c>
      <c r="D424" s="24" t="str">
        <f>IF('Jeunes Plants'!D424&lt;&gt;"",'Jeunes Plants'!D424,"")</f>
        <v/>
      </c>
      <c r="E424" s="66" t="str">
        <f>IF('Jeunes Plants'!E424&lt;&gt;"",'Jeunes Plants'!E424,"")</f>
        <v>B</v>
      </c>
      <c r="F424" s="66" t="str">
        <f>IF('Jeunes Plants'!F424&lt;&gt;"",'Jeunes Plants'!F424,"")</f>
        <v>M 3 cm  X60</v>
      </c>
      <c r="G424" s="64">
        <f>IF('Jeunes Plants'!G424&lt;&gt;"",'Jeunes Plants'!G424,"")</f>
        <v>30</v>
      </c>
      <c r="H424" s="66">
        <f>IF('Jeunes Plants'!H424&lt;&gt;"",'Jeunes Plants'!H424,"")</f>
        <v>6</v>
      </c>
      <c r="I424" s="66" t="str">
        <f>IF('Jeunes Plants'!I424&lt;&gt;"",'Jeunes Plants'!I424,"")</f>
        <v>B</v>
      </c>
      <c r="J424" s="72" t="str">
        <f>IF('Jeunes Plants'!J424&lt;&gt;"",'Jeunes Plants'!J424,"")</f>
        <v/>
      </c>
      <c r="K424" s="24" t="str">
        <f>IF('Jeunes Plants'!K424&lt;&gt;"",'Jeunes Plants'!K424,"")</f>
        <v>DIV FL</v>
      </c>
      <c r="L424" s="24" t="str">
        <f>IF('Jeunes Plants'!L424&lt;&gt;"",'Jeunes Plants'!L424,"")</f>
        <v>S7</v>
      </c>
      <c r="M424" s="24" t="str">
        <f>IF('Jeunes Plants'!M424&lt;&gt;"",'Jeunes Plants'!M424,"")</f>
        <v/>
      </c>
      <c r="N424" s="24" t="str">
        <f>IF('Jeunes Plants'!N424&lt;&gt;"",'Jeunes Plants'!N424,"")</f>
        <v>M3</v>
      </c>
      <c r="O424" s="24" t="str">
        <f>IF('Jeunes Plants'!O424&lt;&gt;"",'Jeunes Plants'!O424,"")</f>
        <v>FUCHSIA PORT RETOMBANT La Campanella</v>
      </c>
      <c r="P424" s="54">
        <f>IF('Jeunes Plants'!P424&lt;&gt;"",'Jeunes Plants'!P424,"")</f>
        <v>424</v>
      </c>
      <c r="Q424" s="20">
        <f>IF('Jeunes Plants'!R424&lt;&gt;"",'Jeunes Plants'!R424,"")</f>
        <v>0</v>
      </c>
      <c r="R424" s="20">
        <f>IF('Jeunes Plants'!S424&lt;&gt;"",'Jeunes Plants'!S424,"")</f>
        <v>0</v>
      </c>
      <c r="S424" s="236">
        <f>IF('Jeunes Plants'!T424&lt;&gt;"",'Jeunes Plants'!T424,"")</f>
        <v>0</v>
      </c>
      <c r="T424" s="241"/>
      <c r="U424" s="44"/>
      <c r="V424" s="44"/>
      <c r="W424" s="44"/>
    </row>
    <row r="425" spans="1:23" ht="20.100000000000001" customHeight="1" x14ac:dyDescent="0.25">
      <c r="A425" s="125">
        <f>IF('Jeunes Plants'!A425&lt;&gt;"",'Jeunes Plants'!A425,"")</f>
        <v>3695</v>
      </c>
      <c r="B425" s="126" t="str">
        <f>IF('Jeunes Plants'!B425&lt;&gt;"",'Jeunes Plants'!B425,"")</f>
        <v>FUCHSIA PORT RETOMBANT</v>
      </c>
      <c r="C425" s="126" t="str">
        <f>IF('Jeunes Plants'!C425&lt;&gt;"",'Jeunes Plants'!C425,"")</f>
        <v>Multa</v>
      </c>
      <c r="D425" s="126" t="str">
        <f>IF('Jeunes Plants'!D425&lt;&gt;"",'Jeunes Plants'!D425,"")</f>
        <v/>
      </c>
      <c r="E425" s="127" t="str">
        <f>IF('Jeunes Plants'!E425&lt;&gt;"",'Jeunes Plants'!E425,"")</f>
        <v>B</v>
      </c>
      <c r="F425" s="127" t="str">
        <f>IF('Jeunes Plants'!F425&lt;&gt;"",'Jeunes Plants'!F425,"")</f>
        <v>M 3 cm  X60</v>
      </c>
      <c r="G425" s="128">
        <f>IF('Jeunes Plants'!G425&lt;&gt;"",'Jeunes Plants'!G425,"")</f>
        <v>30</v>
      </c>
      <c r="H425" s="127">
        <f>IF('Jeunes Plants'!H425&lt;&gt;"",'Jeunes Plants'!H425,"")</f>
        <v>6</v>
      </c>
      <c r="I425" s="127" t="str">
        <f>IF('Jeunes Plants'!I425&lt;&gt;"",'Jeunes Plants'!I425,"")</f>
        <v>B</v>
      </c>
      <c r="J425" s="129" t="str">
        <f>IF('Jeunes Plants'!J425&lt;&gt;"",'Jeunes Plants'!J425,"")</f>
        <v/>
      </c>
      <c r="K425" s="126" t="str">
        <f>IF('Jeunes Plants'!K425&lt;&gt;"",'Jeunes Plants'!K425,"")</f>
        <v>DIV FL</v>
      </c>
      <c r="L425" s="126" t="str">
        <f>IF('Jeunes Plants'!L425&lt;&gt;"",'Jeunes Plants'!L425,"")</f>
        <v>S7</v>
      </c>
      <c r="M425" s="126" t="str">
        <f>IF('Jeunes Plants'!M425&lt;&gt;"",'Jeunes Plants'!M425,"")</f>
        <v/>
      </c>
      <c r="N425" s="126" t="str">
        <f>IF('Jeunes Plants'!N425&lt;&gt;"",'Jeunes Plants'!N425,"")</f>
        <v>M3</v>
      </c>
      <c r="O425" s="126" t="str">
        <f>IF('Jeunes Plants'!O425&lt;&gt;"",'Jeunes Plants'!O425,"")</f>
        <v>FUCHSIA PORT RETOMBANT Multa</v>
      </c>
      <c r="P425" s="130">
        <f>IF('Jeunes Plants'!P425&lt;&gt;"",'Jeunes Plants'!P425,"")</f>
        <v>425</v>
      </c>
      <c r="Q425" s="20">
        <f>IF('Jeunes Plants'!R425&lt;&gt;"",'Jeunes Plants'!R425,"")</f>
        <v>0</v>
      </c>
      <c r="R425" s="20">
        <f>IF('Jeunes Plants'!S425&lt;&gt;"",'Jeunes Plants'!S425,"")</f>
        <v>0</v>
      </c>
      <c r="S425" s="236">
        <f>IF('Jeunes Plants'!T425&lt;&gt;"",'Jeunes Plants'!T425,"")</f>
        <v>0</v>
      </c>
      <c r="T425" s="242"/>
      <c r="U425" s="158"/>
      <c r="V425" s="158"/>
      <c r="W425" s="158"/>
    </row>
    <row r="426" spans="1:23" ht="20.100000000000001" customHeight="1" x14ac:dyDescent="0.25">
      <c r="A426" s="23">
        <f>IF('Jeunes Plants'!A426&lt;&gt;"",'Jeunes Plants'!A426,"")</f>
        <v>13680</v>
      </c>
      <c r="B426" s="24" t="str">
        <f>IF('Jeunes Plants'!B426&lt;&gt;"",'Jeunes Plants'!B426,"")</f>
        <v>FUCHSIA PORT RETOMBANT</v>
      </c>
      <c r="C426" s="24" t="str">
        <f>IF('Jeunes Plants'!C426&lt;&gt;"",'Jeunes Plants'!C426,"")</f>
        <v>New Millenium</v>
      </c>
      <c r="D426" s="24" t="str">
        <f>IF('Jeunes Plants'!D426&lt;&gt;"",'Jeunes Plants'!D426,"")</f>
        <v/>
      </c>
      <c r="E426" s="66" t="str">
        <f>IF('Jeunes Plants'!E426&lt;&gt;"",'Jeunes Plants'!E426,"")</f>
        <v>B</v>
      </c>
      <c r="F426" s="66" t="str">
        <f>IF('Jeunes Plants'!F426&lt;&gt;"",'Jeunes Plants'!F426,"")</f>
        <v>M 3 cm  X60</v>
      </c>
      <c r="G426" s="64">
        <f>IF('Jeunes Plants'!G426&lt;&gt;"",'Jeunes Plants'!G426,"")</f>
        <v>30</v>
      </c>
      <c r="H426" s="66">
        <f>IF('Jeunes Plants'!H426&lt;&gt;"",'Jeunes Plants'!H426,"")</f>
        <v>6</v>
      </c>
      <c r="I426" s="66" t="str">
        <f>IF('Jeunes Plants'!I426&lt;&gt;"",'Jeunes Plants'!I426,"")</f>
        <v>B</v>
      </c>
      <c r="J426" s="72" t="str">
        <f>IF('Jeunes Plants'!J426&lt;&gt;"",'Jeunes Plants'!J426,"")</f>
        <v/>
      </c>
      <c r="K426" s="24" t="str">
        <f>IF('Jeunes Plants'!K426&lt;&gt;"",'Jeunes Plants'!K426,"")</f>
        <v>DIV FL</v>
      </c>
      <c r="L426" s="24" t="str">
        <f>IF('Jeunes Plants'!L426&lt;&gt;"",'Jeunes Plants'!L426,"")</f>
        <v>S7</v>
      </c>
      <c r="M426" s="24" t="str">
        <f>IF('Jeunes Plants'!M426&lt;&gt;"",'Jeunes Plants'!M426,"")</f>
        <v/>
      </c>
      <c r="N426" s="24" t="str">
        <f>IF('Jeunes Plants'!N426&lt;&gt;"",'Jeunes Plants'!N426,"")</f>
        <v>M3</v>
      </c>
      <c r="O426" s="24" t="str">
        <f>IF('Jeunes Plants'!O426&lt;&gt;"",'Jeunes Plants'!O426,"")</f>
        <v>FUCHSIA PORT RETOMBANT New Millenium</v>
      </c>
      <c r="P426" s="54">
        <f>IF('Jeunes Plants'!P426&lt;&gt;"",'Jeunes Plants'!P426,"")</f>
        <v>426</v>
      </c>
      <c r="Q426" s="20">
        <f>IF('Jeunes Plants'!R426&lt;&gt;"",'Jeunes Plants'!R426,"")</f>
        <v>0</v>
      </c>
      <c r="R426" s="20">
        <f>IF('Jeunes Plants'!S426&lt;&gt;"",'Jeunes Plants'!S426,"")</f>
        <v>0</v>
      </c>
      <c r="S426" s="236">
        <f>IF('Jeunes Plants'!T426&lt;&gt;"",'Jeunes Plants'!T426,"")</f>
        <v>0</v>
      </c>
      <c r="T426" s="241"/>
      <c r="U426" s="44"/>
      <c r="V426" s="44"/>
      <c r="W426" s="44"/>
    </row>
    <row r="427" spans="1:23" ht="20.100000000000001" customHeight="1" x14ac:dyDescent="0.25">
      <c r="A427" s="125">
        <f>IF('Jeunes Plants'!A427&lt;&gt;"",'Jeunes Plants'!A427,"")</f>
        <v>367</v>
      </c>
      <c r="B427" s="126" t="str">
        <f>IF('Jeunes Plants'!B427&lt;&gt;"",'Jeunes Plants'!B427,"")</f>
        <v>FUCHSIA PORT RETOMBANT</v>
      </c>
      <c r="C427" s="126" t="str">
        <f>IF('Jeunes Plants'!C427&lt;&gt;"",'Jeunes Plants'!C427,"")</f>
        <v>Swingtime</v>
      </c>
      <c r="D427" s="126" t="str">
        <f>IF('Jeunes Plants'!D427&lt;&gt;"",'Jeunes Plants'!D427,"")</f>
        <v/>
      </c>
      <c r="E427" s="127" t="str">
        <f>IF('Jeunes Plants'!E427&lt;&gt;"",'Jeunes Plants'!E427,"")</f>
        <v>B</v>
      </c>
      <c r="F427" s="127" t="str">
        <f>IF('Jeunes Plants'!F427&lt;&gt;"",'Jeunes Plants'!F427,"")</f>
        <v>M 3 cm  X60</v>
      </c>
      <c r="G427" s="128">
        <f>IF('Jeunes Plants'!G427&lt;&gt;"",'Jeunes Plants'!G427,"")</f>
        <v>30</v>
      </c>
      <c r="H427" s="127">
        <f>IF('Jeunes Plants'!H427&lt;&gt;"",'Jeunes Plants'!H427,"")</f>
        <v>6</v>
      </c>
      <c r="I427" s="127" t="str">
        <f>IF('Jeunes Plants'!I427&lt;&gt;"",'Jeunes Plants'!I427,"")</f>
        <v>B</v>
      </c>
      <c r="J427" s="129" t="str">
        <f>IF('Jeunes Plants'!J427&lt;&gt;"",'Jeunes Plants'!J427,"")</f>
        <v/>
      </c>
      <c r="K427" s="126" t="str">
        <f>IF('Jeunes Plants'!K427&lt;&gt;"",'Jeunes Plants'!K427,"")</f>
        <v>DIV FL</v>
      </c>
      <c r="L427" s="126" t="str">
        <f>IF('Jeunes Plants'!L427&lt;&gt;"",'Jeunes Plants'!L427,"")</f>
        <v>S7</v>
      </c>
      <c r="M427" s="126" t="str">
        <f>IF('Jeunes Plants'!M427&lt;&gt;"",'Jeunes Plants'!M427,"")</f>
        <v/>
      </c>
      <c r="N427" s="126" t="str">
        <f>IF('Jeunes Plants'!N427&lt;&gt;"",'Jeunes Plants'!N427,"")</f>
        <v>M3</v>
      </c>
      <c r="O427" s="126" t="str">
        <f>IF('Jeunes Plants'!O427&lt;&gt;"",'Jeunes Plants'!O427,"")</f>
        <v>FUCHSIA PORT RETOMBANT Swingtime</v>
      </c>
      <c r="P427" s="130">
        <f>IF('Jeunes Plants'!P427&lt;&gt;"",'Jeunes Plants'!P427,"")</f>
        <v>427</v>
      </c>
      <c r="Q427" s="20">
        <f>IF('Jeunes Plants'!R427&lt;&gt;"",'Jeunes Plants'!R427,"")</f>
        <v>0</v>
      </c>
      <c r="R427" s="20">
        <f>IF('Jeunes Plants'!S427&lt;&gt;"",'Jeunes Plants'!S427,"")</f>
        <v>0</v>
      </c>
      <c r="S427" s="236">
        <f>IF('Jeunes Plants'!T427&lt;&gt;"",'Jeunes Plants'!T427,"")</f>
        <v>0</v>
      </c>
      <c r="T427" s="242"/>
      <c r="U427" s="158"/>
      <c r="V427" s="158"/>
      <c r="W427" s="158"/>
    </row>
    <row r="428" spans="1:23" ht="20.100000000000001" customHeight="1" x14ac:dyDescent="0.25">
      <c r="A428" s="23">
        <f>IF('Jeunes Plants'!A428&lt;&gt;"",'Jeunes Plants'!A428,"")</f>
        <v>758</v>
      </c>
      <c r="B428" s="24" t="str">
        <f>IF('Jeunes Plants'!B428&lt;&gt;"",'Jeunes Plants'!B428,"")</f>
        <v>FUCHSIA PORT RETOMBANT</v>
      </c>
      <c r="C428" s="24" t="str">
        <f>IF('Jeunes Plants'!C428&lt;&gt;"",'Jeunes Plants'!C428,"")</f>
        <v>Variés Retombants</v>
      </c>
      <c r="D428" s="24" t="str">
        <f>IF('Jeunes Plants'!D428&lt;&gt;"",'Jeunes Plants'!D428,"")</f>
        <v/>
      </c>
      <c r="E428" s="66" t="str">
        <f>IF('Jeunes Plants'!E428&lt;&gt;"",'Jeunes Plants'!E428,"")</f>
        <v>B</v>
      </c>
      <c r="F428" s="66" t="str">
        <f>IF('Jeunes Plants'!F428&lt;&gt;"",'Jeunes Plants'!F428,"")</f>
        <v>M 3 cm  X60</v>
      </c>
      <c r="G428" s="64">
        <f>IF('Jeunes Plants'!G428&lt;&gt;"",'Jeunes Plants'!G428,"")</f>
        <v>30</v>
      </c>
      <c r="H428" s="66">
        <f>IF('Jeunes Plants'!H428&lt;&gt;"",'Jeunes Plants'!H428,"")</f>
        <v>6</v>
      </c>
      <c r="I428" s="66" t="str">
        <f>IF('Jeunes Plants'!I428&lt;&gt;"",'Jeunes Plants'!I428,"")</f>
        <v>B</v>
      </c>
      <c r="J428" s="72" t="str">
        <f>IF('Jeunes Plants'!J428&lt;&gt;"",'Jeunes Plants'!J428,"")</f>
        <v/>
      </c>
      <c r="K428" s="24" t="str">
        <f>IF('Jeunes Plants'!K428&lt;&gt;"",'Jeunes Plants'!K428,"")</f>
        <v>DIV FL</v>
      </c>
      <c r="L428" s="24" t="str">
        <f>IF('Jeunes Plants'!L428&lt;&gt;"",'Jeunes Plants'!L428,"")</f>
        <v>S7</v>
      </c>
      <c r="M428" s="24" t="str">
        <f>IF('Jeunes Plants'!M428&lt;&gt;"",'Jeunes Plants'!M428,"")</f>
        <v/>
      </c>
      <c r="N428" s="24" t="str">
        <f>IF('Jeunes Plants'!N428&lt;&gt;"",'Jeunes Plants'!N428,"")</f>
        <v>M3</v>
      </c>
      <c r="O428" s="24" t="str">
        <f>IF('Jeunes Plants'!O428&lt;&gt;"",'Jeunes Plants'!O428,"")</f>
        <v>FUCHSIA PORT RETOMBANT Variés Retombants</v>
      </c>
      <c r="P428" s="54">
        <f>IF('Jeunes Plants'!P428&lt;&gt;"",'Jeunes Plants'!P428,"")</f>
        <v>428</v>
      </c>
      <c r="Q428" s="20">
        <f>IF('Jeunes Plants'!R428&lt;&gt;"",'Jeunes Plants'!R428,"")</f>
        <v>0</v>
      </c>
      <c r="R428" s="20">
        <f>IF('Jeunes Plants'!S428&lt;&gt;"",'Jeunes Plants'!S428,"")</f>
        <v>0</v>
      </c>
      <c r="S428" s="236">
        <f>IF('Jeunes Plants'!T428&lt;&gt;"",'Jeunes Plants'!T428,"")</f>
        <v>0</v>
      </c>
      <c r="T428" s="241"/>
      <c r="U428" s="44"/>
      <c r="V428" s="44"/>
      <c r="W428" s="44"/>
    </row>
    <row r="429" spans="1:23" ht="20.100000000000001" customHeight="1" x14ac:dyDescent="0.25">
      <c r="A429" s="146" t="str">
        <f>IF('Jeunes Plants'!A429&lt;&gt;"",'Jeunes Plants'!A429,"")</f>
        <v/>
      </c>
      <c r="B429" s="145" t="str">
        <f>IF('Jeunes Plants'!B429&lt;&gt;"",'Jeunes Plants'!B429,"")</f>
        <v>FUCHSIA vivace rustique</v>
      </c>
      <c r="C429" s="147" t="str">
        <f>IF('Jeunes Plants'!C429&lt;&gt;"",'Jeunes Plants'!C429,"")</f>
        <v/>
      </c>
      <c r="D429" s="147" t="str">
        <f>IF('Jeunes Plants'!D429&lt;&gt;"",'Jeunes Plants'!D429,"")</f>
        <v/>
      </c>
      <c r="E429" s="148" t="str">
        <f>IF('Jeunes Plants'!E429&lt;&gt;"",'Jeunes Plants'!E429,"")</f>
        <v/>
      </c>
      <c r="F429" s="148" t="str">
        <f>IF('Jeunes Plants'!F429&lt;&gt;"",'Jeunes Plants'!F429,"")</f>
        <v/>
      </c>
      <c r="G429" s="148" t="str">
        <f>IF('Jeunes Plants'!G429&lt;&gt;"",'Jeunes Plants'!G429,"")</f>
        <v/>
      </c>
      <c r="H429" s="148" t="str">
        <f>IF('Jeunes Plants'!H429&lt;&gt;"",'Jeunes Plants'!H429,"")</f>
        <v/>
      </c>
      <c r="I429" s="148" t="str">
        <f>IF('Jeunes Plants'!I429&lt;&gt;"",'Jeunes Plants'!I429,"")</f>
        <v/>
      </c>
      <c r="J429" s="149" t="str">
        <f>IF('Jeunes Plants'!J429&lt;&gt;"",'Jeunes Plants'!J429,"")</f>
        <v/>
      </c>
      <c r="K429" s="147" t="str">
        <f>IF('Jeunes Plants'!K429&lt;&gt;"",'Jeunes Plants'!K429,"")</f>
        <v/>
      </c>
      <c r="L429" s="147" t="str">
        <f>IF('Jeunes Plants'!L429&lt;&gt;"",'Jeunes Plants'!L429,"")</f>
        <v>E</v>
      </c>
      <c r="M429" s="147" t="str">
        <f>IF('Jeunes Plants'!M429&lt;&gt;"",'Jeunes Plants'!M429,"")</f>
        <v/>
      </c>
      <c r="N429" s="147" t="str">
        <f>IF('Jeunes Plants'!N429&lt;&gt;"",'Jeunes Plants'!N429,"")</f>
        <v/>
      </c>
      <c r="O429" s="147" t="str">
        <f>IF('Jeunes Plants'!O429&lt;&gt;"",'Jeunes Plants'!O429,"")</f>
        <v xml:space="preserve">FUCHSIA vivace rustique </v>
      </c>
      <c r="P429" s="150">
        <f>IF('Jeunes Plants'!P429&lt;&gt;"",'Jeunes Plants'!P429,"")</f>
        <v>429</v>
      </c>
      <c r="Q429" s="20" t="str">
        <f>IF('Jeunes Plants'!R429&lt;&gt;"",'Jeunes Plants'!R429,"")</f>
        <v/>
      </c>
      <c r="R429" s="20" t="str">
        <f>IF('Jeunes Plants'!S429&lt;&gt;"",'Jeunes Plants'!S429,"")</f>
        <v/>
      </c>
      <c r="S429" s="236" t="str">
        <f>IF('Jeunes Plants'!T429&lt;&gt;"",'Jeunes Plants'!T429,"")</f>
        <v/>
      </c>
      <c r="T429" s="247"/>
      <c r="U429" s="161"/>
      <c r="V429" s="161"/>
      <c r="W429" s="161"/>
    </row>
    <row r="430" spans="1:23" ht="20.100000000000001" customHeight="1" x14ac:dyDescent="0.25">
      <c r="A430" s="23">
        <f>IF('Jeunes Plants'!A430&lt;&gt;"",'Jeunes Plants'!A430,"")</f>
        <v>13310</v>
      </c>
      <c r="B430" s="24" t="str">
        <f>IF('Jeunes Plants'!B430&lt;&gt;"",'Jeunes Plants'!B430,"")</f>
        <v>FUCHSIA VIVACE</v>
      </c>
      <c r="C430" s="24" t="str">
        <f>IF('Jeunes Plants'!C430&lt;&gt;"",'Jeunes Plants'!C430,"")</f>
        <v>Blue Sarah</v>
      </c>
      <c r="D430" s="24" t="str">
        <f>IF('Jeunes Plants'!D430&lt;&gt;"",'Jeunes Plants'!D430,"")</f>
        <v/>
      </c>
      <c r="E430" s="66" t="str">
        <f>IF('Jeunes Plants'!E430&lt;&gt;"",'Jeunes Plants'!E430,"")</f>
        <v>B</v>
      </c>
      <c r="F430" s="66" t="str">
        <f>IF('Jeunes Plants'!F430&lt;&gt;"",'Jeunes Plants'!F430,"")</f>
        <v>M 3 cm  X60</v>
      </c>
      <c r="G430" s="64">
        <f>IF('Jeunes Plants'!G430&lt;&gt;"",'Jeunes Plants'!G430,"")</f>
        <v>30</v>
      </c>
      <c r="H430" s="66">
        <f>IF('Jeunes Plants'!H430&lt;&gt;"",'Jeunes Plants'!H430,"")</f>
        <v>5</v>
      </c>
      <c r="I430" s="66" t="str">
        <f>IF('Jeunes Plants'!I430&lt;&gt;"",'Jeunes Plants'!I430,"")</f>
        <v>B</v>
      </c>
      <c r="J430" s="72" t="str">
        <f>IF('Jeunes Plants'!J430&lt;&gt;"",'Jeunes Plants'!J430,"")</f>
        <v/>
      </c>
      <c r="K430" s="24" t="str">
        <f>IF('Jeunes Plants'!K430&lt;&gt;"",'Jeunes Plants'!K430,"")</f>
        <v>DIV FL</v>
      </c>
      <c r="L430" s="24" t="str">
        <f>IF('Jeunes Plants'!L430&lt;&gt;"",'Jeunes Plants'!L430,"")</f>
        <v>S10</v>
      </c>
      <c r="M430" s="24" t="str">
        <f>IF('Jeunes Plants'!M430&lt;&gt;"",'Jeunes Plants'!M430,"")</f>
        <v/>
      </c>
      <c r="N430" s="24" t="str">
        <f>IF('Jeunes Plants'!N430&lt;&gt;"",'Jeunes Plants'!N430,"")</f>
        <v>M3</v>
      </c>
      <c r="O430" s="24" t="str">
        <f>IF('Jeunes Plants'!O430&lt;&gt;"",'Jeunes Plants'!O430,"")</f>
        <v>FUCHSIA VIVACE Blue Sarah</v>
      </c>
      <c r="P430" s="54">
        <f>IF('Jeunes Plants'!P430&lt;&gt;"",'Jeunes Plants'!P430,"")</f>
        <v>430</v>
      </c>
      <c r="Q430" s="20">
        <f>IF('Jeunes Plants'!R430&lt;&gt;"",'Jeunes Plants'!R430,"")</f>
        <v>0</v>
      </c>
      <c r="R430" s="20">
        <f>IF('Jeunes Plants'!S430&lt;&gt;"",'Jeunes Plants'!S430,"")</f>
        <v>0</v>
      </c>
      <c r="S430" s="236">
        <f>IF('Jeunes Plants'!T430&lt;&gt;"",'Jeunes Plants'!T430,"")</f>
        <v>0</v>
      </c>
      <c r="T430" s="241"/>
      <c r="U430" s="44"/>
      <c r="V430" s="44"/>
      <c r="W430" s="44"/>
    </row>
    <row r="431" spans="1:23" ht="20.100000000000001" customHeight="1" x14ac:dyDescent="0.25">
      <c r="A431" s="125">
        <f>IF('Jeunes Plants'!A431&lt;&gt;"",'Jeunes Plants'!A431,"")</f>
        <v>14246</v>
      </c>
      <c r="B431" s="126" t="str">
        <f>IF('Jeunes Plants'!B431&lt;&gt;"",'Jeunes Plants'!B431,"")</f>
        <v>FUCHSIA VIVACE</v>
      </c>
      <c r="C431" s="126" t="str">
        <f>IF('Jeunes Plants'!C431&lt;&gt;"",'Jeunes Plants'!C431,"")</f>
        <v>Genii doré</v>
      </c>
      <c r="D431" s="126" t="str">
        <f>IF('Jeunes Plants'!D431&lt;&gt;"",'Jeunes Plants'!D431,"")</f>
        <v/>
      </c>
      <c r="E431" s="127" t="str">
        <f>IF('Jeunes Plants'!E431&lt;&gt;"",'Jeunes Plants'!E431,"")</f>
        <v>B</v>
      </c>
      <c r="F431" s="127" t="str">
        <f>IF('Jeunes Plants'!F431&lt;&gt;"",'Jeunes Plants'!F431,"")</f>
        <v>M 3 cm  X60</v>
      </c>
      <c r="G431" s="128">
        <f>IF('Jeunes Plants'!G431&lt;&gt;"",'Jeunes Plants'!G431,"")</f>
        <v>30</v>
      </c>
      <c r="H431" s="127">
        <f>IF('Jeunes Plants'!H431&lt;&gt;"",'Jeunes Plants'!H431,"")</f>
        <v>5</v>
      </c>
      <c r="I431" s="127" t="str">
        <f>IF('Jeunes Plants'!I431&lt;&gt;"",'Jeunes Plants'!I431,"")</f>
        <v>B</v>
      </c>
      <c r="J431" s="129" t="str">
        <f>IF('Jeunes Plants'!J431&lt;&gt;"",'Jeunes Plants'!J431,"")</f>
        <v/>
      </c>
      <c r="K431" s="126" t="str">
        <f>IF('Jeunes Plants'!K431&lt;&gt;"",'Jeunes Plants'!K431,"")</f>
        <v>DIV FL</v>
      </c>
      <c r="L431" s="126" t="str">
        <f>IF('Jeunes Plants'!L431&lt;&gt;"",'Jeunes Plants'!L431,"")</f>
        <v>S10</v>
      </c>
      <c r="M431" s="126" t="str">
        <f>IF('Jeunes Plants'!M431&lt;&gt;"",'Jeunes Plants'!M431,"")</f>
        <v/>
      </c>
      <c r="N431" s="126" t="str">
        <f>IF('Jeunes Plants'!N431&lt;&gt;"",'Jeunes Plants'!N431,"")</f>
        <v>M3</v>
      </c>
      <c r="O431" s="126" t="str">
        <f>IF('Jeunes Plants'!O431&lt;&gt;"",'Jeunes Plants'!O431,"")</f>
        <v>FUCHSIA VIVACE Genii doré</v>
      </c>
      <c r="P431" s="130">
        <f>IF('Jeunes Plants'!P431&lt;&gt;"",'Jeunes Plants'!P431,"")</f>
        <v>431</v>
      </c>
      <c r="Q431" s="20">
        <f>IF('Jeunes Plants'!R431&lt;&gt;"",'Jeunes Plants'!R431,"")</f>
        <v>0</v>
      </c>
      <c r="R431" s="20">
        <f>IF('Jeunes Plants'!S431&lt;&gt;"",'Jeunes Plants'!S431,"")</f>
        <v>0</v>
      </c>
      <c r="S431" s="236">
        <f>IF('Jeunes Plants'!T431&lt;&gt;"",'Jeunes Plants'!T431,"")</f>
        <v>0</v>
      </c>
      <c r="T431" s="242"/>
      <c r="U431" s="158"/>
      <c r="V431" s="158"/>
      <c r="W431" s="158"/>
    </row>
    <row r="432" spans="1:23" ht="20.100000000000001" customHeight="1" x14ac:dyDescent="0.25">
      <c r="A432" s="23">
        <f>IF('Jeunes Plants'!A432&lt;&gt;"",'Jeunes Plants'!A432,"")</f>
        <v>26000</v>
      </c>
      <c r="B432" s="24" t="str">
        <f>IF('Jeunes Plants'!B432&lt;&gt;"",'Jeunes Plants'!B432,"")</f>
        <v>FUCHSIA VIVACE</v>
      </c>
      <c r="C432" s="24" t="str">
        <f>IF('Jeunes Plants'!C432&lt;&gt;"",'Jeunes Plants'!C432,"")</f>
        <v>magellanica Variegata</v>
      </c>
      <c r="D432" s="24" t="str">
        <f>IF('Jeunes Plants'!D432&lt;&gt;"",'Jeunes Plants'!D432,"")</f>
        <v/>
      </c>
      <c r="E432" s="66" t="str">
        <f>IF('Jeunes Plants'!E432&lt;&gt;"",'Jeunes Plants'!E432,"")</f>
        <v>B</v>
      </c>
      <c r="F432" s="66" t="str">
        <f>IF('Jeunes Plants'!F432&lt;&gt;"",'Jeunes Plants'!F432,"")</f>
        <v>M 3 cm  X60</v>
      </c>
      <c r="G432" s="64">
        <f>IF('Jeunes Plants'!G432&lt;&gt;"",'Jeunes Plants'!G432,"")</f>
        <v>30</v>
      </c>
      <c r="H432" s="64">
        <f>IF('Jeunes Plants'!H432&lt;&gt;"",'Jeunes Plants'!H432,"")</f>
        <v>5</v>
      </c>
      <c r="I432" s="66" t="str">
        <f>IF('Jeunes Plants'!I432&lt;&gt;"",'Jeunes Plants'!I432,"")</f>
        <v>B</v>
      </c>
      <c r="J432" s="72" t="str">
        <f>IF('Jeunes Plants'!J432&lt;&gt;"",'Jeunes Plants'!J432,"")</f>
        <v/>
      </c>
      <c r="K432" s="24" t="str">
        <f>IF('Jeunes Plants'!K432&lt;&gt;"",'Jeunes Plants'!K432,"")</f>
        <v>DIV FL</v>
      </c>
      <c r="L432" s="24" t="str">
        <f>IF('Jeunes Plants'!L432&lt;&gt;"",'Jeunes Plants'!L432,"")</f>
        <v>S10</v>
      </c>
      <c r="M432" s="24" t="str">
        <f>IF('Jeunes Plants'!M432&lt;&gt;"",'Jeunes Plants'!M432,"")</f>
        <v/>
      </c>
      <c r="N432" s="24" t="str">
        <f>IF('Jeunes Plants'!N432&lt;&gt;"",'Jeunes Plants'!N432,"")</f>
        <v>M3</v>
      </c>
      <c r="O432" s="24" t="str">
        <f>IF('Jeunes Plants'!O432&lt;&gt;"",'Jeunes Plants'!O432,"")</f>
        <v>FUCHSIA VIVACE magellanica Variegata</v>
      </c>
      <c r="P432" s="54">
        <f>IF('Jeunes Plants'!P432&lt;&gt;"",'Jeunes Plants'!P432,"")</f>
        <v>432</v>
      </c>
      <c r="Q432" s="20">
        <f>IF('Jeunes Plants'!R432&lt;&gt;"",'Jeunes Plants'!R432,"")</f>
        <v>0</v>
      </c>
      <c r="R432" s="20">
        <f>IF('Jeunes Plants'!S432&lt;&gt;"",'Jeunes Plants'!S432,"")</f>
        <v>0</v>
      </c>
      <c r="S432" s="236">
        <f>IF('Jeunes Plants'!T432&lt;&gt;"",'Jeunes Plants'!T432,"")</f>
        <v>0</v>
      </c>
      <c r="T432" s="241"/>
      <c r="U432" s="44"/>
      <c r="V432" s="44"/>
      <c r="W432" s="44"/>
    </row>
    <row r="433" spans="1:23" ht="20.100000000000001" customHeight="1" x14ac:dyDescent="0.25">
      <c r="A433" s="125">
        <f>IF('Jeunes Plants'!A433&lt;&gt;"",'Jeunes Plants'!A433,"")</f>
        <v>13313</v>
      </c>
      <c r="B433" s="126" t="str">
        <f>IF('Jeunes Plants'!B433&lt;&gt;"",'Jeunes Plants'!B433,"")</f>
        <v>FUCHSIA VIVACE</v>
      </c>
      <c r="C433" s="126" t="str">
        <f>IF('Jeunes Plants'!C433&lt;&gt;"",'Jeunes Plants'!C433,"")</f>
        <v>Regia Reitzii</v>
      </c>
      <c r="D433" s="126" t="str">
        <f>IF('Jeunes Plants'!D433&lt;&gt;"",'Jeunes Plants'!D433,"")</f>
        <v/>
      </c>
      <c r="E433" s="127" t="str">
        <f>IF('Jeunes Plants'!E433&lt;&gt;"",'Jeunes Plants'!E433,"")</f>
        <v>B</v>
      </c>
      <c r="F433" s="127" t="str">
        <f>IF('Jeunes Plants'!F433&lt;&gt;"",'Jeunes Plants'!F433,"")</f>
        <v>M 3 cm  X60</v>
      </c>
      <c r="G433" s="128">
        <f>IF('Jeunes Plants'!G433&lt;&gt;"",'Jeunes Plants'!G433,"")</f>
        <v>30</v>
      </c>
      <c r="H433" s="127">
        <f>IF('Jeunes Plants'!H433&lt;&gt;"",'Jeunes Plants'!H433,"")</f>
        <v>5</v>
      </c>
      <c r="I433" s="127" t="str">
        <f>IF('Jeunes Plants'!I433&lt;&gt;"",'Jeunes Plants'!I433,"")</f>
        <v>B</v>
      </c>
      <c r="J433" s="129" t="str">
        <f>IF('Jeunes Plants'!J433&lt;&gt;"",'Jeunes Plants'!J433,"")</f>
        <v/>
      </c>
      <c r="K433" s="126" t="str">
        <f>IF('Jeunes Plants'!K433&lt;&gt;"",'Jeunes Plants'!K433,"")</f>
        <v>DIV FL</v>
      </c>
      <c r="L433" s="126" t="str">
        <f>IF('Jeunes Plants'!L433&lt;&gt;"",'Jeunes Plants'!L433,"")</f>
        <v>S10</v>
      </c>
      <c r="M433" s="126" t="str">
        <f>IF('Jeunes Plants'!M433&lt;&gt;"",'Jeunes Plants'!M433,"")</f>
        <v/>
      </c>
      <c r="N433" s="126" t="str">
        <f>IF('Jeunes Plants'!N433&lt;&gt;"",'Jeunes Plants'!N433,"")</f>
        <v>M3</v>
      </c>
      <c r="O433" s="126" t="str">
        <f>IF('Jeunes Plants'!O433&lt;&gt;"",'Jeunes Plants'!O433,"")</f>
        <v>FUCHSIA VIVACE Regia Reitzii</v>
      </c>
      <c r="P433" s="130">
        <f>IF('Jeunes Plants'!P433&lt;&gt;"",'Jeunes Plants'!P433,"")</f>
        <v>433</v>
      </c>
      <c r="Q433" s="20">
        <f>IF('Jeunes Plants'!R433&lt;&gt;"",'Jeunes Plants'!R433,"")</f>
        <v>0</v>
      </c>
      <c r="R433" s="20">
        <f>IF('Jeunes Plants'!S433&lt;&gt;"",'Jeunes Plants'!S433,"")</f>
        <v>0</v>
      </c>
      <c r="S433" s="236">
        <f>IF('Jeunes Plants'!T433&lt;&gt;"",'Jeunes Plants'!T433,"")</f>
        <v>0</v>
      </c>
      <c r="T433" s="242"/>
      <c r="U433" s="158"/>
      <c r="V433" s="158"/>
      <c r="W433" s="158"/>
    </row>
    <row r="434" spans="1:23" ht="20.100000000000001" customHeight="1" x14ac:dyDescent="0.25">
      <c r="A434" s="23">
        <f>IF('Jeunes Plants'!A434&lt;&gt;"",'Jeunes Plants'!A434,"")</f>
        <v>362</v>
      </c>
      <c r="B434" s="24" t="str">
        <f>IF('Jeunes Plants'!B434&lt;&gt;"",'Jeunes Plants'!B434,"")</f>
        <v>FUCHSIA VIVACE</v>
      </c>
      <c r="C434" s="24" t="str">
        <f>IF('Jeunes Plants'!C434&lt;&gt;"",'Jeunes Plants'!C434,"")</f>
        <v>Riccartonii</v>
      </c>
      <c r="D434" s="24" t="str">
        <f>IF('Jeunes Plants'!D434&lt;&gt;"",'Jeunes Plants'!D434,"")</f>
        <v/>
      </c>
      <c r="E434" s="66" t="str">
        <f>IF('Jeunes Plants'!E434&lt;&gt;"",'Jeunes Plants'!E434,"")</f>
        <v>B</v>
      </c>
      <c r="F434" s="66" t="str">
        <f>IF('Jeunes Plants'!F434&lt;&gt;"",'Jeunes Plants'!F434,"")</f>
        <v>M 3 cm  X60</v>
      </c>
      <c r="G434" s="64">
        <f>IF('Jeunes Plants'!G434&lt;&gt;"",'Jeunes Plants'!G434,"")</f>
        <v>30</v>
      </c>
      <c r="H434" s="66">
        <f>IF('Jeunes Plants'!H434&lt;&gt;"",'Jeunes Plants'!H434,"")</f>
        <v>5</v>
      </c>
      <c r="I434" s="66" t="str">
        <f>IF('Jeunes Plants'!I434&lt;&gt;"",'Jeunes Plants'!I434,"")</f>
        <v>B</v>
      </c>
      <c r="J434" s="72" t="str">
        <f>IF('Jeunes Plants'!J434&lt;&gt;"",'Jeunes Plants'!J434,"")</f>
        <v/>
      </c>
      <c r="K434" s="24" t="str">
        <f>IF('Jeunes Plants'!K434&lt;&gt;"",'Jeunes Plants'!K434,"")</f>
        <v>DIV FL</v>
      </c>
      <c r="L434" s="24" t="str">
        <f>IF('Jeunes Plants'!L434&lt;&gt;"",'Jeunes Plants'!L434,"")</f>
        <v>S10</v>
      </c>
      <c r="M434" s="24" t="str">
        <f>IF('Jeunes Plants'!M434&lt;&gt;"",'Jeunes Plants'!M434,"")</f>
        <v/>
      </c>
      <c r="N434" s="24" t="str">
        <f>IF('Jeunes Plants'!N434&lt;&gt;"",'Jeunes Plants'!N434,"")</f>
        <v>M3</v>
      </c>
      <c r="O434" s="24" t="str">
        <f>IF('Jeunes Plants'!O434&lt;&gt;"",'Jeunes Plants'!O434,"")</f>
        <v>FUCHSIA VIVACE Riccartonii</v>
      </c>
      <c r="P434" s="54">
        <f>IF('Jeunes Plants'!P434&lt;&gt;"",'Jeunes Plants'!P434,"")</f>
        <v>434</v>
      </c>
      <c r="Q434" s="20">
        <f>IF('Jeunes Plants'!R434&lt;&gt;"",'Jeunes Plants'!R434,"")</f>
        <v>0</v>
      </c>
      <c r="R434" s="20">
        <f>IF('Jeunes Plants'!S434&lt;&gt;"",'Jeunes Plants'!S434,"")</f>
        <v>0</v>
      </c>
      <c r="S434" s="236">
        <f>IF('Jeunes Plants'!T434&lt;&gt;"",'Jeunes Plants'!T434,"")</f>
        <v>0</v>
      </c>
      <c r="T434" s="241"/>
      <c r="U434" s="44"/>
      <c r="V434" s="44"/>
      <c r="W434" s="44"/>
    </row>
    <row r="435" spans="1:23" ht="20.100000000000001" customHeight="1" x14ac:dyDescent="0.25">
      <c r="A435" s="125">
        <f>IF('Jeunes Plants'!A435&lt;&gt;"",'Jeunes Plants'!A435,"")</f>
        <v>14259</v>
      </c>
      <c r="B435" s="126" t="str">
        <f>IF('Jeunes Plants'!B435&lt;&gt;"",'Jeunes Plants'!B435,"")</f>
        <v>FUCHSIA VIVACE</v>
      </c>
      <c r="C435" s="126" t="str">
        <f>IF('Jeunes Plants'!C435&lt;&gt;"",'Jeunes Plants'!C435,"")</f>
        <v>Variés</v>
      </c>
      <c r="D435" s="126" t="str">
        <f>IF('Jeunes Plants'!D435&lt;&gt;"",'Jeunes Plants'!D435,"")</f>
        <v/>
      </c>
      <c r="E435" s="127" t="str">
        <f>IF('Jeunes Plants'!E435&lt;&gt;"",'Jeunes Plants'!E435,"")</f>
        <v>B</v>
      </c>
      <c r="F435" s="127" t="str">
        <f>IF('Jeunes Plants'!F435&lt;&gt;"",'Jeunes Plants'!F435,"")</f>
        <v>M 3 cm  X60</v>
      </c>
      <c r="G435" s="128">
        <f>IF('Jeunes Plants'!G435&lt;&gt;"",'Jeunes Plants'!G435,"")</f>
        <v>30</v>
      </c>
      <c r="H435" s="127">
        <f>IF('Jeunes Plants'!H435&lt;&gt;"",'Jeunes Plants'!H435,"")</f>
        <v>5</v>
      </c>
      <c r="I435" s="127" t="str">
        <f>IF('Jeunes Plants'!I435&lt;&gt;"",'Jeunes Plants'!I435,"")</f>
        <v>B</v>
      </c>
      <c r="J435" s="129" t="str">
        <f>IF('Jeunes Plants'!J435&lt;&gt;"",'Jeunes Plants'!J435,"")</f>
        <v/>
      </c>
      <c r="K435" s="126" t="str">
        <f>IF('Jeunes Plants'!K435&lt;&gt;"",'Jeunes Plants'!K435,"")</f>
        <v>DIV FL</v>
      </c>
      <c r="L435" s="126" t="str">
        <f>IF('Jeunes Plants'!L435&lt;&gt;"",'Jeunes Plants'!L435,"")</f>
        <v>S10</v>
      </c>
      <c r="M435" s="126" t="str">
        <f>IF('Jeunes Plants'!M435&lt;&gt;"",'Jeunes Plants'!M435,"")</f>
        <v/>
      </c>
      <c r="N435" s="126" t="str">
        <f>IF('Jeunes Plants'!N435&lt;&gt;"",'Jeunes Plants'!N435,"")</f>
        <v>M3</v>
      </c>
      <c r="O435" s="126" t="str">
        <f>IF('Jeunes Plants'!O435&lt;&gt;"",'Jeunes Plants'!O435,"")</f>
        <v>FUCHSIA VIVACE Variés</v>
      </c>
      <c r="P435" s="130">
        <f>IF('Jeunes Plants'!P435&lt;&gt;"",'Jeunes Plants'!P435,"")</f>
        <v>435</v>
      </c>
      <c r="Q435" s="20">
        <f>IF('Jeunes Plants'!R435&lt;&gt;"",'Jeunes Plants'!R435,"")</f>
        <v>0</v>
      </c>
      <c r="R435" s="20">
        <f>IF('Jeunes Plants'!S435&lt;&gt;"",'Jeunes Plants'!S435,"")</f>
        <v>0</v>
      </c>
      <c r="S435" s="236">
        <f>IF('Jeunes Plants'!T435&lt;&gt;"",'Jeunes Plants'!T435,"")</f>
        <v>0</v>
      </c>
      <c r="T435" s="242"/>
      <c r="U435" s="158"/>
      <c r="V435" s="158"/>
      <c r="W435" s="158"/>
    </row>
    <row r="436" spans="1:23" ht="20.100000000000001" customHeight="1" x14ac:dyDescent="0.25">
      <c r="A436" s="151" t="str">
        <f>IF('Jeunes Plants'!A436&lt;&gt;"",'Jeunes Plants'!A436,"")</f>
        <v/>
      </c>
      <c r="B436" s="152" t="str">
        <f>IF('Jeunes Plants'!B436&lt;&gt;"",'Jeunes Plants'!B436,"")</f>
        <v>G</v>
      </c>
      <c r="C436" s="153" t="str">
        <f>IF('Jeunes Plants'!C436&lt;&gt;"",'Jeunes Plants'!C436,"")</f>
        <v/>
      </c>
      <c r="D436" s="153" t="str">
        <f>IF('Jeunes Plants'!D436&lt;&gt;"",'Jeunes Plants'!D436,"")</f>
        <v/>
      </c>
      <c r="E436" s="154" t="str">
        <f>IF('Jeunes Plants'!E436&lt;&gt;"",'Jeunes Plants'!E436,"")</f>
        <v/>
      </c>
      <c r="F436" s="154" t="str">
        <f>IF('Jeunes Plants'!F436&lt;&gt;"",'Jeunes Plants'!F436,"")</f>
        <v/>
      </c>
      <c r="G436" s="154" t="str">
        <f>IF('Jeunes Plants'!G436&lt;&gt;"",'Jeunes Plants'!G436,"")</f>
        <v/>
      </c>
      <c r="H436" s="154" t="str">
        <f>IF('Jeunes Plants'!H436&lt;&gt;"",'Jeunes Plants'!H436,"")</f>
        <v/>
      </c>
      <c r="I436" s="154" t="str">
        <f>IF('Jeunes Plants'!I436&lt;&gt;"",'Jeunes Plants'!I436,"")</f>
        <v/>
      </c>
      <c r="J436" s="155" t="str">
        <f>IF('Jeunes Plants'!J436&lt;&gt;"",'Jeunes Plants'!J436,"")</f>
        <v/>
      </c>
      <c r="K436" s="153" t="str">
        <f>IF('Jeunes Plants'!K436&lt;&gt;"",'Jeunes Plants'!K436,"")</f>
        <v/>
      </c>
      <c r="L436" s="153" t="str">
        <f>IF('Jeunes Plants'!L436&lt;&gt;"",'Jeunes Plants'!L436,"")</f>
        <v>L</v>
      </c>
      <c r="M436" s="153" t="str">
        <f>IF('Jeunes Plants'!M436&lt;&gt;"",'Jeunes Plants'!M436,"")</f>
        <v/>
      </c>
      <c r="N436" s="153" t="str">
        <f>IF('Jeunes Plants'!N436&lt;&gt;"",'Jeunes Plants'!N436,"")</f>
        <v/>
      </c>
      <c r="O436" s="153" t="str">
        <f>IF('Jeunes Plants'!O436&lt;&gt;"",'Jeunes Plants'!O436,"")</f>
        <v xml:space="preserve">G </v>
      </c>
      <c r="P436" s="156">
        <f>IF('Jeunes Plants'!P436&lt;&gt;"",'Jeunes Plants'!P436,"")</f>
        <v>436</v>
      </c>
      <c r="Q436" s="20" t="str">
        <f>IF('Jeunes Plants'!R436&lt;&gt;"",'Jeunes Plants'!R436,"")</f>
        <v/>
      </c>
      <c r="R436" s="20" t="str">
        <f>IF('Jeunes Plants'!S436&lt;&gt;"",'Jeunes Plants'!S436,"")</f>
        <v/>
      </c>
      <c r="S436" s="236" t="str">
        <f>IF('Jeunes Plants'!T436&lt;&gt;"",'Jeunes Plants'!T436,"")</f>
        <v/>
      </c>
      <c r="T436" s="248"/>
      <c r="U436" s="164"/>
      <c r="V436" s="164"/>
      <c r="W436" s="164"/>
    </row>
    <row r="437" spans="1:23" ht="20.100000000000001" customHeight="1" x14ac:dyDescent="0.25">
      <c r="A437" s="23">
        <f>IF('Jeunes Plants'!A437&lt;&gt;"",'Jeunes Plants'!A437,"")</f>
        <v>3700</v>
      </c>
      <c r="B437" s="24" t="str">
        <f>IF('Jeunes Plants'!B437&lt;&gt;"",'Jeunes Plants'!B437,"")</f>
        <v>GAILLARDE DE SEMIS</v>
      </c>
      <c r="C437" s="24" t="str">
        <f>IF('Jeunes Plants'!C437&lt;&gt;"",'Jeunes Plants'!C437,"")</f>
        <v>Arizona sun</v>
      </c>
      <c r="D437" s="24" t="str">
        <f>IF('Jeunes Plants'!D437&lt;&gt;"",'Jeunes Plants'!D437,"")</f>
        <v/>
      </c>
      <c r="E437" s="66" t="str">
        <f>IF('Jeunes Plants'!E437&lt;&gt;"",'Jeunes Plants'!E437,"")</f>
        <v>S</v>
      </c>
      <c r="F437" s="66" t="str">
        <f>IF('Jeunes Plants'!F437&lt;&gt;"",'Jeunes Plants'!F437,"")</f>
        <v>M 3 cm  X60</v>
      </c>
      <c r="G437" s="64">
        <f>IF('Jeunes Plants'!G437&lt;&gt;"",'Jeunes Plants'!G437,"")</f>
        <v>30</v>
      </c>
      <c r="H437" s="66">
        <f>IF('Jeunes Plants'!H437&lt;&gt;"",'Jeunes Plants'!H437,"")</f>
        <v>8</v>
      </c>
      <c r="I437" s="66" t="str">
        <f>IF('Jeunes Plants'!I437&lt;&gt;"",'Jeunes Plants'!I437,"")</f>
        <v>B</v>
      </c>
      <c r="J437" s="72" t="str">
        <f>IF('Jeunes Plants'!J437&lt;&gt;"",'Jeunes Plants'!J437,"")</f>
        <v/>
      </c>
      <c r="K437" s="24" t="str">
        <f>IF('Jeunes Plants'!K437&lt;&gt;"",'Jeunes Plants'!K437,"")</f>
        <v>DIV FL</v>
      </c>
      <c r="L437" s="24" t="str">
        <f>IF('Jeunes Plants'!L437&lt;&gt;"",'Jeunes Plants'!L437,"")</f>
        <v>S1</v>
      </c>
      <c r="M437" s="24" t="str">
        <f>IF('Jeunes Plants'!M437&lt;&gt;"",'Jeunes Plants'!M437,"")</f>
        <v/>
      </c>
      <c r="N437" s="24" t="str">
        <f>IF('Jeunes Plants'!N437&lt;&gt;"",'Jeunes Plants'!N437,"")</f>
        <v>M3</v>
      </c>
      <c r="O437" s="24" t="str">
        <f>IF('Jeunes Plants'!O437&lt;&gt;"",'Jeunes Plants'!O437,"")</f>
        <v>GAILLARDE DE SEMIS Arizona sun</v>
      </c>
      <c r="P437" s="54">
        <f>IF('Jeunes Plants'!P437&lt;&gt;"",'Jeunes Plants'!P437,"")</f>
        <v>437</v>
      </c>
      <c r="Q437" s="20">
        <f>IF('Jeunes Plants'!R437&lt;&gt;"",'Jeunes Plants'!R437,"")</f>
        <v>0</v>
      </c>
      <c r="R437" s="20">
        <f>IF('Jeunes Plants'!S437&lt;&gt;"",'Jeunes Plants'!S437,"")</f>
        <v>0</v>
      </c>
      <c r="S437" s="236">
        <f>IF('Jeunes Plants'!T437&lt;&gt;"",'Jeunes Plants'!T437,"")</f>
        <v>0</v>
      </c>
      <c r="T437" s="241"/>
      <c r="U437" s="44"/>
      <c r="V437" s="44"/>
      <c r="W437" s="44"/>
    </row>
    <row r="438" spans="1:23" ht="20.100000000000001" customHeight="1" x14ac:dyDescent="0.25">
      <c r="A438" s="125">
        <f>IF('Jeunes Plants'!A438&lt;&gt;"",'Jeunes Plants'!A438,"")</f>
        <v>12095</v>
      </c>
      <c r="B438" s="126" t="str">
        <f>IF('Jeunes Plants'!B438&lt;&gt;"",'Jeunes Plants'!B438,"")</f>
        <v>GAILLARDE DE SEMIS</v>
      </c>
      <c r="C438" s="126" t="str">
        <f>IF('Jeunes Plants'!C438&lt;&gt;"",'Jeunes Plants'!C438,"")</f>
        <v>Arizona Variés</v>
      </c>
      <c r="D438" s="126" t="str">
        <f>IF('Jeunes Plants'!D438&lt;&gt;"",'Jeunes Plants'!D438,"")</f>
        <v/>
      </c>
      <c r="E438" s="127" t="str">
        <f>IF('Jeunes Plants'!E438&lt;&gt;"",'Jeunes Plants'!E438,"")</f>
        <v>S</v>
      </c>
      <c r="F438" s="127" t="str">
        <f>IF('Jeunes Plants'!F438&lt;&gt;"",'Jeunes Plants'!F438,"")</f>
        <v>M 3 cm  X60</v>
      </c>
      <c r="G438" s="128">
        <f>IF('Jeunes Plants'!G438&lt;&gt;"",'Jeunes Plants'!G438,"")</f>
        <v>30</v>
      </c>
      <c r="H438" s="127">
        <f>IF('Jeunes Plants'!H438&lt;&gt;"",'Jeunes Plants'!H438,"")</f>
        <v>8</v>
      </c>
      <c r="I438" s="127" t="str">
        <f>IF('Jeunes Plants'!I438&lt;&gt;"",'Jeunes Plants'!I438,"")</f>
        <v>B</v>
      </c>
      <c r="J438" s="129" t="str">
        <f>IF('Jeunes Plants'!J438&lt;&gt;"",'Jeunes Plants'!J438,"")</f>
        <v/>
      </c>
      <c r="K438" s="126" t="str">
        <f>IF('Jeunes Plants'!K438&lt;&gt;"",'Jeunes Plants'!K438,"")</f>
        <v>DIV FL</v>
      </c>
      <c r="L438" s="126" t="str">
        <f>IF('Jeunes Plants'!L438&lt;&gt;"",'Jeunes Plants'!L438,"")</f>
        <v>S1</v>
      </c>
      <c r="M438" s="126" t="str">
        <f>IF('Jeunes Plants'!M438&lt;&gt;"",'Jeunes Plants'!M438,"")</f>
        <v/>
      </c>
      <c r="N438" s="126" t="str">
        <f>IF('Jeunes Plants'!N438&lt;&gt;"",'Jeunes Plants'!N438,"")</f>
        <v>M3</v>
      </c>
      <c r="O438" s="126" t="str">
        <f>IF('Jeunes Plants'!O438&lt;&gt;"",'Jeunes Plants'!O438,"")</f>
        <v>GAILLARDE DE SEMIS Arizona Variés</v>
      </c>
      <c r="P438" s="130">
        <f>IF('Jeunes Plants'!P438&lt;&gt;"",'Jeunes Plants'!P438,"")</f>
        <v>438</v>
      </c>
      <c r="Q438" s="20">
        <f>IF('Jeunes Plants'!R438&lt;&gt;"",'Jeunes Plants'!R438,"")</f>
        <v>0</v>
      </c>
      <c r="R438" s="20">
        <f>IF('Jeunes Plants'!S438&lt;&gt;"",'Jeunes Plants'!S438,"")</f>
        <v>0</v>
      </c>
      <c r="S438" s="236">
        <f>IF('Jeunes Plants'!T438&lt;&gt;"",'Jeunes Plants'!T438,"")</f>
        <v>0</v>
      </c>
      <c r="T438" s="242"/>
      <c r="U438" s="158"/>
      <c r="V438" s="158"/>
      <c r="W438" s="158"/>
    </row>
    <row r="439" spans="1:23" ht="20.100000000000001" customHeight="1" x14ac:dyDescent="0.25">
      <c r="A439" s="23">
        <f>IF('Jeunes Plants'!A439&lt;&gt;"",'Jeunes Plants'!A439,"")</f>
        <v>23457</v>
      </c>
      <c r="B439" s="24" t="str">
        <f>IF('Jeunes Plants'!B439&lt;&gt;"",'Jeunes Plants'!B439,"")</f>
        <v>GAILLARDE DE BOUTURE</v>
      </c>
      <c r="C439" s="24" t="str">
        <f>IF('Jeunes Plants'!C439&lt;&gt;"",'Jeunes Plants'!C439,"")</f>
        <v>Gusto Sweet Chili</v>
      </c>
      <c r="D439" s="24" t="str">
        <f>IF('Jeunes Plants'!D439&lt;&gt;"",'Jeunes Plants'!D439,"")</f>
        <v/>
      </c>
      <c r="E439" s="66" t="str">
        <f>IF('Jeunes Plants'!E439&lt;&gt;"",'Jeunes Plants'!E439,"")</f>
        <v>B</v>
      </c>
      <c r="F439" s="66" t="str">
        <f>IF('Jeunes Plants'!F439&lt;&gt;"",'Jeunes Plants'!F439,"")</f>
        <v>M 3 cm  X60</v>
      </c>
      <c r="G439" s="64">
        <f>IF('Jeunes Plants'!G439&lt;&gt;"",'Jeunes Plants'!G439,"")</f>
        <v>30</v>
      </c>
      <c r="H439" s="66">
        <f>IF('Jeunes Plants'!H439&lt;&gt;"",'Jeunes Plants'!H439,"")</f>
        <v>6</v>
      </c>
      <c r="I439" s="66" t="str">
        <f>IF('Jeunes Plants'!I439&lt;&gt;"",'Jeunes Plants'!I439,"")</f>
        <v>A</v>
      </c>
      <c r="J439" s="72">
        <f>IF('Jeunes Plants'!J439&lt;&gt;"",'Jeunes Plants'!J439,"")</f>
        <v>6.5000000000000002E-2</v>
      </c>
      <c r="K439" s="24" t="str">
        <f>IF('Jeunes Plants'!K439&lt;&gt;"",'Jeunes Plants'!K439,"")</f>
        <v>DIV FL</v>
      </c>
      <c r="L439" s="24" t="str">
        <f>IF('Jeunes Plants'!L439&lt;&gt;"",'Jeunes Plants'!L439,"")</f>
        <v>S7</v>
      </c>
      <c r="M439" s="24" t="str">
        <f>IF('Jeunes Plants'!M439&lt;&gt;"",'Jeunes Plants'!M439,"")</f>
        <v/>
      </c>
      <c r="N439" s="24" t="str">
        <f>IF('Jeunes Plants'!N439&lt;&gt;"",'Jeunes Plants'!N439,"")</f>
        <v>M3</v>
      </c>
      <c r="O439" s="24" t="str">
        <f>IF('Jeunes Plants'!O439&lt;&gt;"",'Jeunes Plants'!O439,"")</f>
        <v>GAILLARDE DE BOUTURE Gusto Sweet Chili</v>
      </c>
      <c r="P439" s="54">
        <f>IF('Jeunes Plants'!P439&lt;&gt;"",'Jeunes Plants'!P439,"")</f>
        <v>439</v>
      </c>
      <c r="Q439" s="20">
        <f>IF('Jeunes Plants'!R439&lt;&gt;"",'Jeunes Plants'!R439,"")</f>
        <v>0</v>
      </c>
      <c r="R439" s="20">
        <f>IF('Jeunes Plants'!S439&lt;&gt;"",'Jeunes Plants'!S439,"")</f>
        <v>0</v>
      </c>
      <c r="S439" s="236">
        <f>IF('Jeunes Plants'!T439&lt;&gt;"",'Jeunes Plants'!T439,"")</f>
        <v>0</v>
      </c>
      <c r="T439" s="241"/>
      <c r="U439" s="44"/>
      <c r="V439" s="44"/>
      <c r="W439" s="44"/>
    </row>
    <row r="440" spans="1:23" ht="20.100000000000001" customHeight="1" x14ac:dyDescent="0.25">
      <c r="A440" s="125">
        <f>IF('Jeunes Plants'!A440&lt;&gt;"",'Jeunes Plants'!A440,"")</f>
        <v>26452</v>
      </c>
      <c r="B440" s="126" t="str">
        <f>IF('Jeunes Plants'!B440&lt;&gt;"",'Jeunes Plants'!B440,"")</f>
        <v>GAILLARDE DE BOUTURE</v>
      </c>
      <c r="C440" s="126" t="str">
        <f>IF('Jeunes Plants'!C440&lt;&gt;"",'Jeunes Plants'!C440,"")</f>
        <v>Gusto Orange Zest</v>
      </c>
      <c r="D440" s="126" t="str">
        <f>IF('Jeunes Plants'!D440&lt;&gt;"",'Jeunes Plants'!D440,"")</f>
        <v/>
      </c>
      <c r="E440" s="127" t="str">
        <f>IF('Jeunes Plants'!E440&lt;&gt;"",'Jeunes Plants'!E440,"")</f>
        <v>B</v>
      </c>
      <c r="F440" s="127" t="str">
        <f>IF('Jeunes Plants'!F440&lt;&gt;"",'Jeunes Plants'!F440,"")</f>
        <v>M 3 cm  X60</v>
      </c>
      <c r="G440" s="128">
        <f>IF('Jeunes Plants'!G440&lt;&gt;"",'Jeunes Plants'!G440,"")</f>
        <v>30</v>
      </c>
      <c r="H440" s="127">
        <f>IF('Jeunes Plants'!H440&lt;&gt;"",'Jeunes Plants'!H440,"")</f>
        <v>6</v>
      </c>
      <c r="I440" s="127" t="str">
        <f>IF('Jeunes Plants'!I440&lt;&gt;"",'Jeunes Plants'!I440,"")</f>
        <v>A</v>
      </c>
      <c r="J440" s="129">
        <f>IF('Jeunes Plants'!J440&lt;&gt;"",'Jeunes Plants'!J440,"")</f>
        <v>6.5000000000000002E-2</v>
      </c>
      <c r="K440" s="126" t="str">
        <f>IF('Jeunes Plants'!K440&lt;&gt;"",'Jeunes Plants'!K440,"")</f>
        <v>DIV FL</v>
      </c>
      <c r="L440" s="126" t="str">
        <f>IF('Jeunes Plants'!L440&lt;&gt;"",'Jeunes Plants'!L440,"")</f>
        <v>S7</v>
      </c>
      <c r="M440" s="126" t="str">
        <f>IF('Jeunes Plants'!M440&lt;&gt;"",'Jeunes Plants'!M440,"")</f>
        <v>NEW</v>
      </c>
      <c r="N440" s="126" t="str">
        <f>IF('Jeunes Plants'!N440&lt;&gt;"",'Jeunes Plants'!N440,"")</f>
        <v>M3</v>
      </c>
      <c r="O440" s="126" t="str">
        <f>IF('Jeunes Plants'!O440&lt;&gt;"",'Jeunes Plants'!O440,"")</f>
        <v>GAILLARDE DE BOUTURE Gusto Orange Zest</v>
      </c>
      <c r="P440" s="130">
        <f>IF('Jeunes Plants'!P440&lt;&gt;"",'Jeunes Plants'!P440,"")</f>
        <v>440</v>
      </c>
      <c r="Q440" s="20">
        <f>IF('Jeunes Plants'!R440&lt;&gt;"",'Jeunes Plants'!R440,"")</f>
        <v>0</v>
      </c>
      <c r="R440" s="20">
        <f>IF('Jeunes Plants'!S440&lt;&gt;"",'Jeunes Plants'!S440,"")</f>
        <v>0</v>
      </c>
      <c r="S440" s="236">
        <f>IF('Jeunes Plants'!T440&lt;&gt;"",'Jeunes Plants'!T440,"")</f>
        <v>0</v>
      </c>
      <c r="T440" s="242"/>
      <c r="U440" s="158"/>
      <c r="V440" s="158"/>
      <c r="W440" s="158"/>
    </row>
    <row r="441" spans="1:23" ht="20.100000000000001" customHeight="1" x14ac:dyDescent="0.25">
      <c r="A441" s="23">
        <f>IF('Jeunes Plants'!A441&lt;&gt;"",'Jeunes Plants'!A441,"")</f>
        <v>25184</v>
      </c>
      <c r="B441" s="24" t="str">
        <f>IF('Jeunes Plants'!B441&lt;&gt;"",'Jeunes Plants'!B441,"")</f>
        <v>GAZANIA DE SEMIS</v>
      </c>
      <c r="C441" s="24" t="str">
        <f>IF('Jeunes Plants'!C441&lt;&gt;"",'Jeunes Plants'!C441,"")</f>
        <v>Zany Variés</v>
      </c>
      <c r="D441" s="24" t="str">
        <f>IF('Jeunes Plants'!D441&lt;&gt;"",'Jeunes Plants'!D441,"")</f>
        <v/>
      </c>
      <c r="E441" s="66" t="str">
        <f>IF('Jeunes Plants'!E441&lt;&gt;"",'Jeunes Plants'!E441,"")</f>
        <v>S</v>
      </c>
      <c r="F441" s="66" t="str">
        <f>IF('Jeunes Plants'!F441&lt;&gt;"",'Jeunes Plants'!F441,"")</f>
        <v>M 3 cm  X60</v>
      </c>
      <c r="G441" s="64">
        <f>IF('Jeunes Plants'!G441&lt;&gt;"",'Jeunes Plants'!G441,"")</f>
        <v>30</v>
      </c>
      <c r="H441" s="66">
        <f>IF('Jeunes Plants'!H441&lt;&gt;"",'Jeunes Plants'!H441,"")</f>
        <v>8</v>
      </c>
      <c r="I441" s="66" t="str">
        <f>IF('Jeunes Plants'!I441&lt;&gt;"",'Jeunes Plants'!I441,"")</f>
        <v>A</v>
      </c>
      <c r="J441" s="72" t="str">
        <f>IF('Jeunes Plants'!J441&lt;&gt;"",'Jeunes Plants'!J441,"")</f>
        <v/>
      </c>
      <c r="K441" s="24" t="str">
        <f>IF('Jeunes Plants'!K441&lt;&gt;"",'Jeunes Plants'!K441,"")</f>
        <v>DIV FL</v>
      </c>
      <c r="L441" s="24" t="str">
        <f>IF('Jeunes Plants'!L441&lt;&gt;"",'Jeunes Plants'!L441,"")</f>
        <v>S4</v>
      </c>
      <c r="M441" s="24" t="str">
        <f>IF('Jeunes Plants'!M441&lt;&gt;"",'Jeunes Plants'!M441,"")</f>
        <v/>
      </c>
      <c r="N441" s="24" t="str">
        <f>IF('Jeunes Plants'!N441&lt;&gt;"",'Jeunes Plants'!N441,"")</f>
        <v>M3</v>
      </c>
      <c r="O441" s="24" t="str">
        <f>IF('Jeunes Plants'!O441&lt;&gt;"",'Jeunes Plants'!O441,"")</f>
        <v>GAZANIA DE SEMIS Zany Variés</v>
      </c>
      <c r="P441" s="54">
        <f>IF('Jeunes Plants'!P441&lt;&gt;"",'Jeunes Plants'!P441,"")</f>
        <v>441</v>
      </c>
      <c r="Q441" s="20">
        <f>IF('Jeunes Plants'!R441&lt;&gt;"",'Jeunes Plants'!R441,"")</f>
        <v>0</v>
      </c>
      <c r="R441" s="20">
        <f>IF('Jeunes Plants'!S441&lt;&gt;"",'Jeunes Plants'!S441,"")</f>
        <v>0</v>
      </c>
      <c r="S441" s="236">
        <f>IF('Jeunes Plants'!T441&lt;&gt;"",'Jeunes Plants'!T441,"")</f>
        <v>0</v>
      </c>
      <c r="T441" s="251"/>
      <c r="U441" s="43"/>
      <c r="V441" s="43"/>
      <c r="W441" s="43"/>
    </row>
    <row r="442" spans="1:23" ht="20.100000000000001" customHeight="1" x14ac:dyDescent="0.25">
      <c r="A442" s="125">
        <f>IF('Jeunes Plants'!A442&lt;&gt;"",'Jeunes Plants'!A442,"")</f>
        <v>14415</v>
      </c>
      <c r="B442" s="126" t="str">
        <f>IF('Jeunes Plants'!B442&lt;&gt;"",'Jeunes Plants'!B442,"")</f>
        <v>GERANIUM VIVACE</v>
      </c>
      <c r="C442" s="126" t="str">
        <f>IF('Jeunes Plants'!C442&lt;&gt;"",'Jeunes Plants'!C442,"")</f>
        <v>Rozanne</v>
      </c>
      <c r="D442" s="126" t="str">
        <f>IF('Jeunes Plants'!D442&lt;&gt;"",'Jeunes Plants'!D442,"")</f>
        <v>&gt;s01/2026</v>
      </c>
      <c r="E442" s="127" t="str">
        <f>IF('Jeunes Plants'!E442&lt;&gt;"",'Jeunes Plants'!E442,"")</f>
        <v>B</v>
      </c>
      <c r="F442" s="127" t="str">
        <f>IF('Jeunes Plants'!F442&lt;&gt;"",'Jeunes Plants'!F442,"")</f>
        <v>M 3 cm  X60</v>
      </c>
      <c r="G442" s="128">
        <f>IF('Jeunes Plants'!G442&lt;&gt;"",'Jeunes Plants'!G442,"")</f>
        <v>30</v>
      </c>
      <c r="H442" s="127">
        <f>IF('Jeunes Plants'!H442&lt;&gt;"",'Jeunes Plants'!H442,"")</f>
        <v>5</v>
      </c>
      <c r="I442" s="127" t="str">
        <f>IF('Jeunes Plants'!I442&lt;&gt;"",'Jeunes Plants'!I442,"")</f>
        <v>K</v>
      </c>
      <c r="J442" s="129">
        <f>IF('Jeunes Plants'!J442&lt;&gt;"",'Jeunes Plants'!J442,"")</f>
        <v>0.25</v>
      </c>
      <c r="K442" s="126" t="str">
        <f>IF('Jeunes Plants'!K442&lt;&gt;"",'Jeunes Plants'!K442,"")</f>
        <v>DIV FL</v>
      </c>
      <c r="L442" s="126" t="str">
        <f>IF('Jeunes Plants'!L442&lt;&gt;"",'Jeunes Plants'!L442,"")</f>
        <v>S3B</v>
      </c>
      <c r="M442" s="126" t="str">
        <f>IF('Jeunes Plants'!M442&lt;&gt;"",'Jeunes Plants'!M442,"")</f>
        <v/>
      </c>
      <c r="N442" s="126" t="str">
        <f>IF('Jeunes Plants'!N442&lt;&gt;"",'Jeunes Plants'!N442,"")</f>
        <v>M3</v>
      </c>
      <c r="O442" s="126" t="str">
        <f>IF('Jeunes Plants'!O442&lt;&gt;"",'Jeunes Plants'!O442,"")</f>
        <v>GERANIUM VIVACE Rozanne</v>
      </c>
      <c r="P442" s="130">
        <f>IF('Jeunes Plants'!P442&lt;&gt;"",'Jeunes Plants'!P442,"")</f>
        <v>442</v>
      </c>
      <c r="Q442" s="20">
        <f>IF('Jeunes Plants'!R442&lt;&gt;"",'Jeunes Plants'!R442,"")</f>
        <v>0</v>
      </c>
      <c r="R442" s="20">
        <f>IF('Jeunes Plants'!S442&lt;&gt;"",'Jeunes Plants'!S442,"")</f>
        <v>0</v>
      </c>
      <c r="S442" s="236">
        <f>IF('Jeunes Plants'!T442&lt;&gt;"",'Jeunes Plants'!T442,"")</f>
        <v>0</v>
      </c>
      <c r="T442" s="245"/>
      <c r="U442" s="214"/>
      <c r="V442" s="214"/>
      <c r="W442" s="214"/>
    </row>
    <row r="443" spans="1:23" ht="20.100000000000001" customHeight="1" x14ac:dyDescent="0.25">
      <c r="A443" s="23">
        <f>IF('Jeunes Plants'!A443&lt;&gt;"",'Jeunes Plants'!A443,"")</f>
        <v>26679</v>
      </c>
      <c r="B443" s="24" t="str">
        <f>IF('Jeunes Plants'!B443&lt;&gt;"",'Jeunes Plants'!B443,"")</f>
        <v>GERANIUM VIVACE</v>
      </c>
      <c r="C443" s="24" t="str">
        <f>IF('Jeunes Plants'!C443&lt;&gt;"",'Jeunes Plants'!C443,"")</f>
        <v>Kelly Anne</v>
      </c>
      <c r="D443" s="24" t="str">
        <f>IF('Jeunes Plants'!D443&lt;&gt;"",'Jeunes Plants'!D443,"")</f>
        <v>&gt;s01/2026</v>
      </c>
      <c r="E443" s="66" t="str">
        <f>IF('Jeunes Plants'!E443&lt;&gt;"",'Jeunes Plants'!E443,"")</f>
        <v>B</v>
      </c>
      <c r="F443" s="66" t="str">
        <f>IF('Jeunes Plants'!F443&lt;&gt;"",'Jeunes Plants'!F443,"")</f>
        <v>M 3 cm  X60</v>
      </c>
      <c r="G443" s="64">
        <f>IF('Jeunes Plants'!G443&lt;&gt;"",'Jeunes Plants'!G443,"")</f>
        <v>30</v>
      </c>
      <c r="H443" s="66">
        <f>IF('Jeunes Plants'!H443&lt;&gt;"",'Jeunes Plants'!H443,"")</f>
        <v>5</v>
      </c>
      <c r="I443" s="66" t="str">
        <f>IF('Jeunes Plants'!I443&lt;&gt;"",'Jeunes Plants'!I443,"")</f>
        <v>K</v>
      </c>
      <c r="J443" s="72">
        <f>IF('Jeunes Plants'!J443&lt;&gt;"",'Jeunes Plants'!J443,"")</f>
        <v>0.19</v>
      </c>
      <c r="K443" s="24" t="str">
        <f>IF('Jeunes Plants'!K443&lt;&gt;"",'Jeunes Plants'!K443,"")</f>
        <v>DIV FL</v>
      </c>
      <c r="L443" s="24" t="str">
        <f>IF('Jeunes Plants'!L443&lt;&gt;"",'Jeunes Plants'!L443,"")</f>
        <v>S3B</v>
      </c>
      <c r="M443" s="24" t="str">
        <f>IF('Jeunes Plants'!M443&lt;&gt;"",'Jeunes Plants'!M443,"")</f>
        <v>NEW</v>
      </c>
      <c r="N443" s="24" t="str">
        <f>IF('Jeunes Plants'!N443&lt;&gt;"",'Jeunes Plants'!N443,"")</f>
        <v>M3</v>
      </c>
      <c r="O443" s="24" t="str">
        <f>IF('Jeunes Plants'!O443&lt;&gt;"",'Jeunes Plants'!O443,"")</f>
        <v>GERANIUM VIVACE Kelly Anne</v>
      </c>
      <c r="P443" s="54">
        <f>IF('Jeunes Plants'!P443&lt;&gt;"",'Jeunes Plants'!P443,"")</f>
        <v>443</v>
      </c>
      <c r="Q443" s="20">
        <f>IF('Jeunes Plants'!R443&lt;&gt;"",'Jeunes Plants'!R443,"")</f>
        <v>0</v>
      </c>
      <c r="R443" s="20">
        <f>IF('Jeunes Plants'!S443&lt;&gt;"",'Jeunes Plants'!S443,"")</f>
        <v>0</v>
      </c>
      <c r="S443" s="236">
        <f>IF('Jeunes Plants'!T443&lt;&gt;"",'Jeunes Plants'!T443,"")</f>
        <v>0</v>
      </c>
      <c r="T443" s="246"/>
      <c r="U443" s="124"/>
      <c r="V443" s="124"/>
      <c r="W443" s="124"/>
    </row>
    <row r="444" spans="1:23" ht="20.100000000000001" customHeight="1" x14ac:dyDescent="0.25">
      <c r="A444" s="146" t="str">
        <f>IF('Jeunes Plants'!A444&lt;&gt;"",'Jeunes Plants'!A444,"")</f>
        <v/>
      </c>
      <c r="B444" s="145" t="str">
        <f>IF('Jeunes Plants'!B444&lt;&gt;"",'Jeunes Plants'!B444,"")</f>
        <v>GAURA vigoureux</v>
      </c>
      <c r="C444" s="147" t="str">
        <f>IF('Jeunes Plants'!C444&lt;&gt;"",'Jeunes Plants'!C444,"")</f>
        <v/>
      </c>
      <c r="D444" s="147" t="str">
        <f>IF('Jeunes Plants'!D444&lt;&gt;"",'Jeunes Plants'!D444,"")</f>
        <v/>
      </c>
      <c r="E444" s="148" t="str">
        <f>IF('Jeunes Plants'!E444&lt;&gt;"",'Jeunes Plants'!E444,"")</f>
        <v/>
      </c>
      <c r="F444" s="148" t="str">
        <f>IF('Jeunes Plants'!F444&lt;&gt;"",'Jeunes Plants'!F444,"")</f>
        <v/>
      </c>
      <c r="G444" s="148" t="str">
        <f>IF('Jeunes Plants'!G444&lt;&gt;"",'Jeunes Plants'!G444,"")</f>
        <v/>
      </c>
      <c r="H444" s="148" t="str">
        <f>IF('Jeunes Plants'!H444&lt;&gt;"",'Jeunes Plants'!H444,"")</f>
        <v/>
      </c>
      <c r="I444" s="148" t="str">
        <f>IF('Jeunes Plants'!I444&lt;&gt;"",'Jeunes Plants'!I444,"")</f>
        <v/>
      </c>
      <c r="J444" s="149" t="str">
        <f>IF('Jeunes Plants'!J444&lt;&gt;"",'Jeunes Plants'!J444,"")</f>
        <v/>
      </c>
      <c r="K444" s="147" t="str">
        <f>IF('Jeunes Plants'!K444&lt;&gt;"",'Jeunes Plants'!K444,"")</f>
        <v/>
      </c>
      <c r="L444" s="147" t="str">
        <f>IF('Jeunes Plants'!L444&lt;&gt;"",'Jeunes Plants'!L444,"")</f>
        <v>E</v>
      </c>
      <c r="M444" s="147" t="str">
        <f>IF('Jeunes Plants'!M444&lt;&gt;"",'Jeunes Plants'!M444,"")</f>
        <v/>
      </c>
      <c r="N444" s="147" t="str">
        <f>IF('Jeunes Plants'!N444&lt;&gt;"",'Jeunes Plants'!N444,"")</f>
        <v/>
      </c>
      <c r="O444" s="147" t="str">
        <f>IF('Jeunes Plants'!O444&lt;&gt;"",'Jeunes Plants'!O444,"")</f>
        <v xml:space="preserve">GAURA vigoureux </v>
      </c>
      <c r="P444" s="150">
        <f>IF('Jeunes Plants'!P444&lt;&gt;"",'Jeunes Plants'!P444,"")</f>
        <v>444</v>
      </c>
      <c r="Q444" s="20" t="str">
        <f>IF('Jeunes Plants'!R444&lt;&gt;"",'Jeunes Plants'!R444,"")</f>
        <v/>
      </c>
      <c r="R444" s="20" t="str">
        <f>IF('Jeunes Plants'!S444&lt;&gt;"",'Jeunes Plants'!S444,"")</f>
        <v/>
      </c>
      <c r="S444" s="236" t="str">
        <f>IF('Jeunes Plants'!T444&lt;&gt;"",'Jeunes Plants'!T444,"")</f>
        <v/>
      </c>
      <c r="T444" s="247"/>
      <c r="U444" s="161"/>
      <c r="V444" s="161"/>
      <c r="W444" s="161"/>
    </row>
    <row r="445" spans="1:23" ht="20.100000000000001" customHeight="1" x14ac:dyDescent="0.25">
      <c r="A445" s="23">
        <f>IF('Jeunes Plants'!A445&lt;&gt;"",'Jeunes Plants'!A445,"")</f>
        <v>26775</v>
      </c>
      <c r="B445" s="24" t="str">
        <f>IF('Jeunes Plants'!B445&lt;&gt;"",'Jeunes Plants'!B445,"")</f>
        <v>GAURA CLASSIQUE</v>
      </c>
      <c r="C445" s="24" t="str">
        <f>IF('Jeunes Plants'!C445&lt;&gt;"",'Jeunes Plants'!C445,"")</f>
        <v>Belleza Bicolore</v>
      </c>
      <c r="D445" s="24" t="str">
        <f>IF('Jeunes Plants'!D445&lt;&gt;"",'Jeunes Plants'!D445,"")</f>
        <v/>
      </c>
      <c r="E445" s="66" t="str">
        <f>IF('Jeunes Plants'!E445&lt;&gt;"",'Jeunes Plants'!E445,"")</f>
        <v>B</v>
      </c>
      <c r="F445" s="66" t="str">
        <f>IF('Jeunes Plants'!F445&lt;&gt;"",'Jeunes Plants'!F445,"")</f>
        <v>M 3 cm  X60</v>
      </c>
      <c r="G445" s="66">
        <f>IF('Jeunes Plants'!G445&lt;&gt;"",'Jeunes Plants'!G445,"")</f>
        <v>30</v>
      </c>
      <c r="H445" s="66">
        <f>IF('Jeunes Plants'!H445&lt;&gt;"",'Jeunes Plants'!H445,"")</f>
        <v>6</v>
      </c>
      <c r="I445" s="66" t="str">
        <f>IF('Jeunes Plants'!I445&lt;&gt;"",'Jeunes Plants'!I445,"")</f>
        <v>A</v>
      </c>
      <c r="J445" s="72">
        <f>IF('Jeunes Plants'!J445&lt;&gt;"",'Jeunes Plants'!J445,"")</f>
        <v>4.4999999999999998E-2</v>
      </c>
      <c r="K445" s="24" t="str">
        <f>IF('Jeunes Plants'!K445&lt;&gt;"",'Jeunes Plants'!K445,"")</f>
        <v>DIV FL</v>
      </c>
      <c r="L445" s="24" t="str">
        <f>IF('Jeunes Plants'!L445&lt;&gt;"",'Jeunes Plants'!L445,"")</f>
        <v>S7</v>
      </c>
      <c r="M445" s="24" t="str">
        <f>IF('Jeunes Plants'!M445&lt;&gt;"",'Jeunes Plants'!M445,"")</f>
        <v>NEW</v>
      </c>
      <c r="N445" s="24" t="str">
        <f>IF('Jeunes Plants'!N445&lt;&gt;"",'Jeunes Plants'!N445,"")</f>
        <v>M3</v>
      </c>
      <c r="O445" s="24" t="str">
        <f>IF('Jeunes Plants'!O445&lt;&gt;"",'Jeunes Plants'!O445,"")</f>
        <v>GAURA CLASSIQUE Belleza Bicolore</v>
      </c>
      <c r="P445" s="54">
        <f>IF('Jeunes Plants'!P445&lt;&gt;"",'Jeunes Plants'!P445,"")</f>
        <v>445</v>
      </c>
      <c r="Q445" s="20">
        <f>IF('Jeunes Plants'!R445&lt;&gt;"",'Jeunes Plants'!R445,"")</f>
        <v>0</v>
      </c>
      <c r="R445" s="20">
        <f>IF('Jeunes Plants'!S445&lt;&gt;"",'Jeunes Plants'!S445,"")</f>
        <v>0</v>
      </c>
      <c r="S445" s="236">
        <f>IF('Jeunes Plants'!T445&lt;&gt;"",'Jeunes Plants'!T445,"")</f>
        <v>0</v>
      </c>
      <c r="T445" s="246"/>
      <c r="U445" s="124"/>
      <c r="V445" s="124"/>
      <c r="W445" s="124"/>
    </row>
    <row r="446" spans="1:23" ht="20.100000000000001" customHeight="1" x14ac:dyDescent="0.25">
      <c r="A446" s="125">
        <f>IF('Jeunes Plants'!A446&lt;&gt;"",'Jeunes Plants'!A446,"")</f>
        <v>26002</v>
      </c>
      <c r="B446" s="126" t="str">
        <f>IF('Jeunes Plants'!B446&lt;&gt;"",'Jeunes Plants'!B446,"")</f>
        <v>GAURA CLASSIQUE</v>
      </c>
      <c r="C446" s="126" t="str">
        <f>IF('Jeunes Plants'!C446&lt;&gt;"",'Jeunes Plants'!C446,"")</f>
        <v>Gambit Variegata Rose</v>
      </c>
      <c r="D446" s="126" t="str">
        <f>IF('Jeunes Plants'!D446&lt;&gt;"",'Jeunes Plants'!D446,"")</f>
        <v/>
      </c>
      <c r="E446" s="127" t="str">
        <f>IF('Jeunes Plants'!E446&lt;&gt;"",'Jeunes Plants'!E446,"")</f>
        <v>B</v>
      </c>
      <c r="F446" s="127" t="str">
        <f>IF('Jeunes Plants'!F446&lt;&gt;"",'Jeunes Plants'!F446,"")</f>
        <v>M 3 cm  X60</v>
      </c>
      <c r="G446" s="128">
        <f>IF('Jeunes Plants'!G446&lt;&gt;"",'Jeunes Plants'!G446,"")</f>
        <v>30</v>
      </c>
      <c r="H446" s="128">
        <f>IF('Jeunes Plants'!H446&lt;&gt;"",'Jeunes Plants'!H446,"")</f>
        <v>6</v>
      </c>
      <c r="I446" s="127" t="str">
        <f>IF('Jeunes Plants'!I446&lt;&gt;"",'Jeunes Plants'!I446,"")</f>
        <v>A</v>
      </c>
      <c r="J446" s="128">
        <f>IF('Jeunes Plants'!J446&lt;&gt;"",'Jeunes Plants'!J446,"")</f>
        <v>4.4999999999999998E-2</v>
      </c>
      <c r="K446" s="126" t="str">
        <f>IF('Jeunes Plants'!K446&lt;&gt;"",'Jeunes Plants'!K446,"")</f>
        <v>DIV FL</v>
      </c>
      <c r="L446" s="126" t="str">
        <f>IF('Jeunes Plants'!L446&lt;&gt;"",'Jeunes Plants'!L446,"")</f>
        <v>S7</v>
      </c>
      <c r="M446" s="126" t="str">
        <f>IF('Jeunes Plants'!M446&lt;&gt;"",'Jeunes Plants'!M446,"")</f>
        <v/>
      </c>
      <c r="N446" s="126" t="str">
        <f>IF('Jeunes Plants'!N446&lt;&gt;"",'Jeunes Plants'!N446,"")</f>
        <v>M3</v>
      </c>
      <c r="O446" s="126" t="str">
        <f>IF('Jeunes Plants'!O446&lt;&gt;"",'Jeunes Plants'!O446,"")</f>
        <v>GAURA CLASSIQUE Gambit Variegata Rose</v>
      </c>
      <c r="P446" s="130">
        <f>IF('Jeunes Plants'!P446&lt;&gt;"",'Jeunes Plants'!P446,"")</f>
        <v>446</v>
      </c>
      <c r="Q446" s="20">
        <f>IF('Jeunes Plants'!R446&lt;&gt;"",'Jeunes Plants'!R446,"")</f>
        <v>0</v>
      </c>
      <c r="R446" s="20">
        <f>IF('Jeunes Plants'!S446&lt;&gt;"",'Jeunes Plants'!S446,"")</f>
        <v>0</v>
      </c>
      <c r="S446" s="236">
        <f>IF('Jeunes Plants'!T446&lt;&gt;"",'Jeunes Plants'!T446,"")</f>
        <v>0</v>
      </c>
      <c r="T446" s="242"/>
      <c r="U446" s="158"/>
      <c r="V446" s="158"/>
      <c r="W446" s="158"/>
    </row>
    <row r="447" spans="1:23" ht="20.100000000000001" customHeight="1" x14ac:dyDescent="0.25">
      <c r="A447" s="23">
        <f>IF('Jeunes Plants'!A447&lt;&gt;"",'Jeunes Plants'!A447,"")</f>
        <v>11280</v>
      </c>
      <c r="B447" s="24" t="str">
        <f>IF('Jeunes Plants'!B447&lt;&gt;"",'Jeunes Plants'!B447,"")</f>
        <v>GAURA CLASSIQUE</v>
      </c>
      <c r="C447" s="24" t="str">
        <f>IF('Jeunes Plants'!C447&lt;&gt;"",'Jeunes Plants'!C447,"")</f>
        <v>Rose Fonce</v>
      </c>
      <c r="D447" s="24" t="str">
        <f>IF('Jeunes Plants'!D447&lt;&gt;"",'Jeunes Plants'!D447,"")</f>
        <v/>
      </c>
      <c r="E447" s="66" t="str">
        <f>IF('Jeunes Plants'!E447&lt;&gt;"",'Jeunes Plants'!E447,"")</f>
        <v>B</v>
      </c>
      <c r="F447" s="66" t="str">
        <f>IF('Jeunes Plants'!F447&lt;&gt;"",'Jeunes Plants'!F447,"")</f>
        <v>M 3 cm  X60</v>
      </c>
      <c r="G447" s="64">
        <f>IF('Jeunes Plants'!G447&lt;&gt;"",'Jeunes Plants'!G447,"")</f>
        <v>30</v>
      </c>
      <c r="H447" s="66">
        <f>IF('Jeunes Plants'!H447&lt;&gt;"",'Jeunes Plants'!H447,"")</f>
        <v>6</v>
      </c>
      <c r="I447" s="66" t="str">
        <f>IF('Jeunes Plants'!I447&lt;&gt;"",'Jeunes Plants'!I447,"")</f>
        <v>A</v>
      </c>
      <c r="J447" s="72">
        <f>IF('Jeunes Plants'!J447&lt;&gt;"",'Jeunes Plants'!J447,"")</f>
        <v>4.2000000000000003E-2</v>
      </c>
      <c r="K447" s="24" t="str">
        <f>IF('Jeunes Plants'!K447&lt;&gt;"",'Jeunes Plants'!K447,"")</f>
        <v>DIV FL</v>
      </c>
      <c r="L447" s="24" t="str">
        <f>IF('Jeunes Plants'!L447&lt;&gt;"",'Jeunes Plants'!L447,"")</f>
        <v>S7</v>
      </c>
      <c r="M447" s="24" t="str">
        <f>IF('Jeunes Plants'!M447&lt;&gt;"",'Jeunes Plants'!M447,"")</f>
        <v/>
      </c>
      <c r="N447" s="24" t="str">
        <f>IF('Jeunes Plants'!N447&lt;&gt;"",'Jeunes Plants'!N447,"")</f>
        <v>M3</v>
      </c>
      <c r="O447" s="24" t="str">
        <f>IF('Jeunes Plants'!O447&lt;&gt;"",'Jeunes Plants'!O447,"")</f>
        <v>GAURA CLASSIQUE Rose Fonce</v>
      </c>
      <c r="P447" s="54">
        <f>IF('Jeunes Plants'!P447&lt;&gt;"",'Jeunes Plants'!P447,"")</f>
        <v>447</v>
      </c>
      <c r="Q447" s="20">
        <f>IF('Jeunes Plants'!R447&lt;&gt;"",'Jeunes Plants'!R447,"")</f>
        <v>0</v>
      </c>
      <c r="R447" s="20">
        <f>IF('Jeunes Plants'!S447&lt;&gt;"",'Jeunes Plants'!S447,"")</f>
        <v>0</v>
      </c>
      <c r="S447" s="236">
        <f>IF('Jeunes Plants'!T447&lt;&gt;"",'Jeunes Plants'!T447,"")</f>
        <v>0</v>
      </c>
      <c r="T447" s="241"/>
      <c r="U447" s="44"/>
      <c r="V447" s="44"/>
      <c r="W447" s="44"/>
    </row>
    <row r="448" spans="1:23" ht="20.100000000000001" customHeight="1" x14ac:dyDescent="0.25">
      <c r="A448" s="125">
        <f>IF('Jeunes Plants'!A448&lt;&gt;"",'Jeunes Plants'!A448,"")</f>
        <v>2840</v>
      </c>
      <c r="B448" s="126" t="str">
        <f>IF('Jeunes Plants'!B448&lt;&gt;"",'Jeunes Plants'!B448,"")</f>
        <v>GAURA CLASSIQUE</v>
      </c>
      <c r="C448" s="126" t="str">
        <f>IF('Jeunes Plants'!C448&lt;&gt;"",'Jeunes Plants'!C448,"")</f>
        <v>Whirling Butterflies</v>
      </c>
      <c r="D448" s="126" t="str">
        <f>IF('Jeunes Plants'!D448&lt;&gt;"",'Jeunes Plants'!D448,"")</f>
        <v/>
      </c>
      <c r="E448" s="127" t="str">
        <f>IF('Jeunes Plants'!E448&lt;&gt;"",'Jeunes Plants'!E448,"")</f>
        <v>B</v>
      </c>
      <c r="F448" s="127" t="str">
        <f>IF('Jeunes Plants'!F448&lt;&gt;"",'Jeunes Plants'!F448,"")</f>
        <v>M 3 cm  X60</v>
      </c>
      <c r="G448" s="128">
        <f>IF('Jeunes Plants'!G448&lt;&gt;"",'Jeunes Plants'!G448,"")</f>
        <v>30</v>
      </c>
      <c r="H448" s="127">
        <f>IF('Jeunes Plants'!H448&lt;&gt;"",'Jeunes Plants'!H448,"")</f>
        <v>6</v>
      </c>
      <c r="I448" s="127" t="str">
        <f>IF('Jeunes Plants'!I448&lt;&gt;"",'Jeunes Plants'!I448,"")</f>
        <v>A</v>
      </c>
      <c r="J448" s="129" t="str">
        <f>IF('Jeunes Plants'!J448&lt;&gt;"",'Jeunes Plants'!J448,"")</f>
        <v/>
      </c>
      <c r="K448" s="126" t="str">
        <f>IF('Jeunes Plants'!K448&lt;&gt;"",'Jeunes Plants'!K448,"")</f>
        <v>DIV FL</v>
      </c>
      <c r="L448" s="126" t="str">
        <f>IF('Jeunes Plants'!L448&lt;&gt;"",'Jeunes Plants'!L448,"")</f>
        <v>S7</v>
      </c>
      <c r="M448" s="126" t="str">
        <f>IF('Jeunes Plants'!M448&lt;&gt;"",'Jeunes Plants'!M448,"")</f>
        <v/>
      </c>
      <c r="N448" s="126" t="str">
        <f>IF('Jeunes Plants'!N448&lt;&gt;"",'Jeunes Plants'!N448,"")</f>
        <v>M3</v>
      </c>
      <c r="O448" s="126" t="str">
        <f>IF('Jeunes Plants'!O448&lt;&gt;"",'Jeunes Plants'!O448,"")</f>
        <v>GAURA CLASSIQUE Whirling Butterflies</v>
      </c>
      <c r="P448" s="130">
        <f>IF('Jeunes Plants'!P448&lt;&gt;"",'Jeunes Plants'!P448,"")</f>
        <v>448</v>
      </c>
      <c r="Q448" s="20">
        <f>IF('Jeunes Plants'!R448&lt;&gt;"",'Jeunes Plants'!R448,"")</f>
        <v>0</v>
      </c>
      <c r="R448" s="20">
        <f>IF('Jeunes Plants'!S448&lt;&gt;"",'Jeunes Plants'!S448,"")</f>
        <v>0</v>
      </c>
      <c r="S448" s="236">
        <f>IF('Jeunes Plants'!T448&lt;&gt;"",'Jeunes Plants'!T448,"")</f>
        <v>0</v>
      </c>
      <c r="T448" s="242"/>
      <c r="U448" s="158"/>
      <c r="V448" s="158"/>
      <c r="W448" s="158"/>
    </row>
    <row r="449" spans="1:23" ht="20.100000000000001" customHeight="1" x14ac:dyDescent="0.25">
      <c r="A449" s="146" t="str">
        <f>IF('Jeunes Plants'!A449&lt;&gt;"",'Jeunes Plants'!A449,"")</f>
        <v/>
      </c>
      <c r="B449" s="145" t="str">
        <f>IF('Jeunes Plants'!B449&lt;&gt;"",'Jeunes Plants'!B449,"")</f>
        <v>GAURA compact</v>
      </c>
      <c r="C449" s="147" t="str">
        <f>IF('Jeunes Plants'!C449&lt;&gt;"",'Jeunes Plants'!C449,"")</f>
        <v/>
      </c>
      <c r="D449" s="147" t="str">
        <f>IF('Jeunes Plants'!D449&lt;&gt;"",'Jeunes Plants'!D449,"")</f>
        <v/>
      </c>
      <c r="E449" s="148" t="str">
        <f>IF('Jeunes Plants'!E449&lt;&gt;"",'Jeunes Plants'!E449,"")</f>
        <v/>
      </c>
      <c r="F449" s="148" t="str">
        <f>IF('Jeunes Plants'!F449&lt;&gt;"",'Jeunes Plants'!F449,"")</f>
        <v/>
      </c>
      <c r="G449" s="148" t="str">
        <f>IF('Jeunes Plants'!G449&lt;&gt;"",'Jeunes Plants'!G449,"")</f>
        <v/>
      </c>
      <c r="H449" s="148" t="str">
        <f>IF('Jeunes Plants'!H449&lt;&gt;"",'Jeunes Plants'!H449,"")</f>
        <v/>
      </c>
      <c r="I449" s="148" t="str">
        <f>IF('Jeunes Plants'!I449&lt;&gt;"",'Jeunes Plants'!I449,"")</f>
        <v/>
      </c>
      <c r="J449" s="149" t="str">
        <f>IF('Jeunes Plants'!J449&lt;&gt;"",'Jeunes Plants'!J449,"")</f>
        <v/>
      </c>
      <c r="K449" s="147" t="str">
        <f>IF('Jeunes Plants'!K449&lt;&gt;"",'Jeunes Plants'!K449,"")</f>
        <v/>
      </c>
      <c r="L449" s="147" t="str">
        <f>IF('Jeunes Plants'!L449&lt;&gt;"",'Jeunes Plants'!L449,"")</f>
        <v>E</v>
      </c>
      <c r="M449" s="147" t="str">
        <f>IF('Jeunes Plants'!M449&lt;&gt;"",'Jeunes Plants'!M449,"")</f>
        <v/>
      </c>
      <c r="N449" s="147" t="str">
        <f>IF('Jeunes Plants'!N449&lt;&gt;"",'Jeunes Plants'!N449,"")</f>
        <v/>
      </c>
      <c r="O449" s="147" t="str">
        <f>IF('Jeunes Plants'!O449&lt;&gt;"",'Jeunes Plants'!O449,"")</f>
        <v xml:space="preserve">GAURA compact </v>
      </c>
      <c r="P449" s="150">
        <f>IF('Jeunes Plants'!P449&lt;&gt;"",'Jeunes Plants'!P449,"")</f>
        <v>449</v>
      </c>
      <c r="Q449" s="20" t="str">
        <f>IF('Jeunes Plants'!R449&lt;&gt;"",'Jeunes Plants'!R449,"")</f>
        <v/>
      </c>
      <c r="R449" s="20" t="str">
        <f>IF('Jeunes Plants'!S449&lt;&gt;"",'Jeunes Plants'!S449,"")</f>
        <v/>
      </c>
      <c r="S449" s="236" t="str">
        <f>IF('Jeunes Plants'!T449&lt;&gt;"",'Jeunes Plants'!T449,"")</f>
        <v/>
      </c>
      <c r="T449" s="247"/>
      <c r="U449" s="161"/>
      <c r="V449" s="161"/>
      <c r="W449" s="161"/>
    </row>
    <row r="450" spans="1:23" ht="20.100000000000001" customHeight="1" x14ac:dyDescent="0.25">
      <c r="A450" s="23">
        <f>IF('Jeunes Plants'!A450&lt;&gt;"",'Jeunes Plants'!A450,"")</f>
        <v>23276</v>
      </c>
      <c r="B450" s="24" t="str">
        <f>IF('Jeunes Plants'!B450&lt;&gt;"",'Jeunes Plants'!B450,"")</f>
        <v>GAURA COMPACT</v>
      </c>
      <c r="C450" s="24" t="str">
        <f>IF('Jeunes Plants'!C450&lt;&gt;"",'Jeunes Plants'!C450,"")</f>
        <v>Steffi Blush Pink</v>
      </c>
      <c r="D450" s="24" t="str">
        <f>IF('Jeunes Plants'!D450&lt;&gt;"",'Jeunes Plants'!D450,"")</f>
        <v/>
      </c>
      <c r="E450" s="66" t="str">
        <f>IF('Jeunes Plants'!E450&lt;&gt;"",'Jeunes Plants'!E450,"")</f>
        <v>B</v>
      </c>
      <c r="F450" s="66" t="str">
        <f>IF('Jeunes Plants'!F450&lt;&gt;"",'Jeunes Plants'!F450,"")</f>
        <v>M 3 cm  X60</v>
      </c>
      <c r="G450" s="64">
        <f>IF('Jeunes Plants'!G450&lt;&gt;"",'Jeunes Plants'!G450,"")</f>
        <v>30</v>
      </c>
      <c r="H450" s="66">
        <f>IF('Jeunes Plants'!H450&lt;&gt;"",'Jeunes Plants'!H450,"")</f>
        <v>6</v>
      </c>
      <c r="I450" s="66" t="str">
        <f>IF('Jeunes Plants'!I450&lt;&gt;"",'Jeunes Plants'!I450,"")</f>
        <v>A</v>
      </c>
      <c r="J450" s="72">
        <f>IF('Jeunes Plants'!J450&lt;&gt;"",'Jeunes Plants'!J450,"")</f>
        <v>0.05</v>
      </c>
      <c r="K450" s="24" t="str">
        <f>IF('Jeunes Plants'!K450&lt;&gt;"",'Jeunes Plants'!K450,"")</f>
        <v>DIV FL</v>
      </c>
      <c r="L450" s="24" t="str">
        <f>IF('Jeunes Plants'!L450&lt;&gt;"",'Jeunes Plants'!L450,"")</f>
        <v>S7</v>
      </c>
      <c r="M450" s="24" t="str">
        <f>IF('Jeunes Plants'!M450&lt;&gt;"",'Jeunes Plants'!M450,"")</f>
        <v/>
      </c>
      <c r="N450" s="24" t="str">
        <f>IF('Jeunes Plants'!N450&lt;&gt;"",'Jeunes Plants'!N450,"")</f>
        <v>M3</v>
      </c>
      <c r="O450" s="24" t="str">
        <f>IF('Jeunes Plants'!O450&lt;&gt;"",'Jeunes Plants'!O450,"")</f>
        <v>GAURA COMPACT Steffi Blush Pink</v>
      </c>
      <c r="P450" s="54">
        <f>IF('Jeunes Plants'!P450&lt;&gt;"",'Jeunes Plants'!P450,"")</f>
        <v>450</v>
      </c>
      <c r="Q450" s="20">
        <f>IF('Jeunes Plants'!R450&lt;&gt;"",'Jeunes Plants'!R450,"")</f>
        <v>0</v>
      </c>
      <c r="R450" s="20">
        <f>IF('Jeunes Plants'!S450&lt;&gt;"",'Jeunes Plants'!S450,"")</f>
        <v>0</v>
      </c>
      <c r="S450" s="236">
        <f>IF('Jeunes Plants'!T450&lt;&gt;"",'Jeunes Plants'!T450,"")</f>
        <v>0</v>
      </c>
      <c r="T450" s="241"/>
      <c r="U450" s="44"/>
      <c r="V450" s="44"/>
      <c r="W450" s="44"/>
    </row>
    <row r="451" spans="1:23" ht="20.100000000000001" customHeight="1" x14ac:dyDescent="0.25">
      <c r="A451" s="125">
        <f>IF('Jeunes Plants'!A451&lt;&gt;"",'Jeunes Plants'!A451,"")</f>
        <v>15432</v>
      </c>
      <c r="B451" s="126" t="str">
        <f>IF('Jeunes Plants'!B451&lt;&gt;"",'Jeunes Plants'!B451,"")</f>
        <v>GAURA COMPACT</v>
      </c>
      <c r="C451" s="126" t="str">
        <f>IF('Jeunes Plants'!C451&lt;&gt;"",'Jeunes Plants'!C451,"")</f>
        <v>Steffi Dark Rose</v>
      </c>
      <c r="D451" s="126" t="str">
        <f>IF('Jeunes Plants'!D451&lt;&gt;"",'Jeunes Plants'!D451,"")</f>
        <v/>
      </c>
      <c r="E451" s="127" t="str">
        <f>IF('Jeunes Plants'!E451&lt;&gt;"",'Jeunes Plants'!E451,"")</f>
        <v>B</v>
      </c>
      <c r="F451" s="127" t="str">
        <f>IF('Jeunes Plants'!F451&lt;&gt;"",'Jeunes Plants'!F451,"")</f>
        <v>M 3 cm  X60</v>
      </c>
      <c r="G451" s="128">
        <f>IF('Jeunes Plants'!G451&lt;&gt;"",'Jeunes Plants'!G451,"")</f>
        <v>30</v>
      </c>
      <c r="H451" s="127">
        <f>IF('Jeunes Plants'!H451&lt;&gt;"",'Jeunes Plants'!H451,"")</f>
        <v>6</v>
      </c>
      <c r="I451" s="127" t="str">
        <f>IF('Jeunes Plants'!I451&lt;&gt;"",'Jeunes Plants'!I451,"")</f>
        <v>A</v>
      </c>
      <c r="J451" s="129">
        <f>IF('Jeunes Plants'!J451&lt;&gt;"",'Jeunes Plants'!J451,"")</f>
        <v>0.05</v>
      </c>
      <c r="K451" s="126" t="str">
        <f>IF('Jeunes Plants'!K451&lt;&gt;"",'Jeunes Plants'!K451,"")</f>
        <v>DIV FL</v>
      </c>
      <c r="L451" s="126" t="str">
        <f>IF('Jeunes Plants'!L451&lt;&gt;"",'Jeunes Plants'!L451,"")</f>
        <v>S7</v>
      </c>
      <c r="M451" s="126" t="str">
        <f>IF('Jeunes Plants'!M451&lt;&gt;"",'Jeunes Plants'!M451,"")</f>
        <v/>
      </c>
      <c r="N451" s="126" t="str">
        <f>IF('Jeunes Plants'!N451&lt;&gt;"",'Jeunes Plants'!N451,"")</f>
        <v>M3</v>
      </c>
      <c r="O451" s="126" t="str">
        <f>IF('Jeunes Plants'!O451&lt;&gt;"",'Jeunes Plants'!O451,"")</f>
        <v>GAURA COMPACT Steffi Dark Rose</v>
      </c>
      <c r="P451" s="130">
        <f>IF('Jeunes Plants'!P451&lt;&gt;"",'Jeunes Plants'!P451,"")</f>
        <v>451</v>
      </c>
      <c r="Q451" s="20">
        <f>IF('Jeunes Plants'!R451&lt;&gt;"",'Jeunes Plants'!R451,"")</f>
        <v>0</v>
      </c>
      <c r="R451" s="20">
        <f>IF('Jeunes Plants'!S451&lt;&gt;"",'Jeunes Plants'!S451,"")</f>
        <v>0</v>
      </c>
      <c r="S451" s="236">
        <f>IF('Jeunes Plants'!T451&lt;&gt;"",'Jeunes Plants'!T451,"")</f>
        <v>0</v>
      </c>
      <c r="T451" s="242"/>
      <c r="U451" s="158"/>
      <c r="V451" s="158"/>
      <c r="W451" s="158"/>
    </row>
    <row r="452" spans="1:23" ht="20.100000000000001" customHeight="1" x14ac:dyDescent="0.25">
      <c r="A452" s="23">
        <f>IF('Jeunes Plants'!A452&lt;&gt;"",'Jeunes Plants'!A452,"")</f>
        <v>23611</v>
      </c>
      <c r="B452" s="24" t="str">
        <f>IF('Jeunes Plants'!B452&lt;&gt;"",'Jeunes Plants'!B452,"")</f>
        <v>GAURA COMPACT</v>
      </c>
      <c r="C452" s="24" t="str">
        <f>IF('Jeunes Plants'!C452&lt;&gt;"",'Jeunes Plants'!C452,"")</f>
        <v>Steffi White</v>
      </c>
      <c r="D452" s="24" t="str">
        <f>IF('Jeunes Plants'!D452&lt;&gt;"",'Jeunes Plants'!D452,"")</f>
        <v/>
      </c>
      <c r="E452" s="66" t="str">
        <f>IF('Jeunes Plants'!E452&lt;&gt;"",'Jeunes Plants'!E452,"")</f>
        <v>B</v>
      </c>
      <c r="F452" s="66" t="str">
        <f>IF('Jeunes Plants'!F452&lt;&gt;"",'Jeunes Plants'!F452,"")</f>
        <v>M 3 cm  X60</v>
      </c>
      <c r="G452" s="64">
        <f>IF('Jeunes Plants'!G452&lt;&gt;"",'Jeunes Plants'!G452,"")</f>
        <v>30</v>
      </c>
      <c r="H452" s="66">
        <f>IF('Jeunes Plants'!H452&lt;&gt;"",'Jeunes Plants'!H452,"")</f>
        <v>6</v>
      </c>
      <c r="I452" s="66" t="str">
        <f>IF('Jeunes Plants'!I452&lt;&gt;"",'Jeunes Plants'!I452,"")</f>
        <v>A</v>
      </c>
      <c r="J452" s="72">
        <f>IF('Jeunes Plants'!J452&lt;&gt;"",'Jeunes Plants'!J452,"")</f>
        <v>0.05</v>
      </c>
      <c r="K452" s="24" t="str">
        <f>IF('Jeunes Plants'!K452&lt;&gt;"",'Jeunes Plants'!K452,"")</f>
        <v>DIV FL</v>
      </c>
      <c r="L452" s="24" t="str">
        <f>IF('Jeunes Plants'!L452&lt;&gt;"",'Jeunes Plants'!L452,"")</f>
        <v>S7</v>
      </c>
      <c r="M452" s="24" t="str">
        <f>IF('Jeunes Plants'!M452&lt;&gt;"",'Jeunes Plants'!M452,"")</f>
        <v/>
      </c>
      <c r="N452" s="24" t="str">
        <f>IF('Jeunes Plants'!N452&lt;&gt;"",'Jeunes Plants'!N452,"")</f>
        <v>M3</v>
      </c>
      <c r="O452" s="24" t="str">
        <f>IF('Jeunes Plants'!O452&lt;&gt;"",'Jeunes Plants'!O452,"")</f>
        <v>GAURA COMPACT Steffi White</v>
      </c>
      <c r="P452" s="54">
        <f>IF('Jeunes Plants'!P452&lt;&gt;"",'Jeunes Plants'!P452,"")</f>
        <v>452</v>
      </c>
      <c r="Q452" s="20">
        <f>IF('Jeunes Plants'!R452&lt;&gt;"",'Jeunes Plants'!R452,"")</f>
        <v>0</v>
      </c>
      <c r="R452" s="20">
        <f>IF('Jeunes Plants'!S452&lt;&gt;"",'Jeunes Plants'!S452,"")</f>
        <v>0</v>
      </c>
      <c r="S452" s="236">
        <f>IF('Jeunes Plants'!T452&lt;&gt;"",'Jeunes Plants'!T452,"")</f>
        <v>0</v>
      </c>
      <c r="T452" s="241"/>
      <c r="U452" s="44"/>
      <c r="V452" s="44"/>
      <c r="W452" s="44"/>
    </row>
    <row r="453" spans="1:23" ht="20.100000000000001" customHeight="1" x14ac:dyDescent="0.25">
      <c r="A453" s="260" t="str">
        <f>IF('Jeunes Plants'!A453&lt;&gt;"",'Jeunes Plants'!A453,"")</f>
        <v xml:space="preserve">NB : Le géranium en motte de 3 cm est disponible en semaine 45 uniquement pour les variétés PAC et toutes les gammes à partir de la semaine 49/2025, pelargoniums parfumés à partir de la semaine 51 </v>
      </c>
      <c r="B453" s="196"/>
      <c r="C453" s="197"/>
      <c r="D453" s="197"/>
      <c r="E453" s="198"/>
      <c r="F453" s="198"/>
      <c r="G453" s="198"/>
      <c r="H453" s="198"/>
      <c r="I453" s="198"/>
      <c r="J453" s="199"/>
      <c r="K453" s="197"/>
      <c r="L453" s="197"/>
      <c r="M453" s="197"/>
      <c r="N453" s="197"/>
      <c r="O453" s="200" t="str">
        <f>IF('Jeunes Plants'!O453&lt;&gt;"",'Jeunes Plants'!O453,"")</f>
        <v xml:space="preserve"> </v>
      </c>
      <c r="P453" s="201">
        <f>IF('Jeunes Plants'!P453&lt;&gt;"",'Jeunes Plants'!P453,"")</f>
        <v>453</v>
      </c>
      <c r="Q453" s="20" t="str">
        <f>IF('Jeunes Plants'!R453&lt;&gt;"",'Jeunes Plants'!R453,"")</f>
        <v/>
      </c>
      <c r="R453" s="20" t="str">
        <f>IF('Jeunes Plants'!S453&lt;&gt;"",'Jeunes Plants'!S453,"")</f>
        <v/>
      </c>
      <c r="S453" s="236" t="str">
        <f>IF('Jeunes Plants'!T453&lt;&gt;"",'Jeunes Plants'!T453,"")</f>
        <v/>
      </c>
      <c r="T453" s="252"/>
      <c r="U453" s="162"/>
      <c r="V453" s="162"/>
      <c r="W453" s="162"/>
    </row>
    <row r="454" spans="1:23" ht="20.100000000000001" customHeight="1" x14ac:dyDescent="0.25">
      <c r="A454" s="208" t="str">
        <f>IF('Jeunes Plants'!A454&lt;&gt;"",'Jeunes Plants'!A454,"")</f>
        <v/>
      </c>
      <c r="B454" s="350" t="str">
        <f>IF('Jeunes Plants'!B454&lt;&gt;"",'Jeunes Plants'!B454,"")</f>
        <v>GERANIUM ZONALE FEUILLAGE VERT</v>
      </c>
      <c r="C454" s="210"/>
      <c r="D454" s="210" t="str">
        <f>IF('Jeunes Plants'!D454&lt;&gt;"",'Jeunes Plants'!D454,"")</f>
        <v/>
      </c>
      <c r="E454" s="211" t="str">
        <f>IF('Jeunes Plants'!E454&lt;&gt;"",'Jeunes Plants'!E454,"")</f>
        <v/>
      </c>
      <c r="F454" s="211" t="str">
        <f>IF('Jeunes Plants'!F454&lt;&gt;"",'Jeunes Plants'!F454,"")</f>
        <v/>
      </c>
      <c r="G454" s="211" t="str">
        <f>IF('Jeunes Plants'!G454&lt;&gt;"",'Jeunes Plants'!G454,"")</f>
        <v/>
      </c>
      <c r="H454" s="211" t="str">
        <f>IF('Jeunes Plants'!H454&lt;&gt;"",'Jeunes Plants'!H454,"")</f>
        <v/>
      </c>
      <c r="I454" s="211" t="str">
        <f>IF('Jeunes Plants'!I454&lt;&gt;"",'Jeunes Plants'!I454,"")</f>
        <v/>
      </c>
      <c r="J454" s="212" t="str">
        <f>IF('Jeunes Plants'!J454&lt;&gt;"",'Jeunes Plants'!J454,"")</f>
        <v/>
      </c>
      <c r="K454" s="210" t="str">
        <f>IF('Jeunes Plants'!K454&lt;&gt;"",'Jeunes Plants'!K454,"")</f>
        <v/>
      </c>
      <c r="L454" s="210" t="str">
        <f>IF('Jeunes Plants'!L454&lt;&gt;"",'Jeunes Plants'!L454,"")</f>
        <v>L</v>
      </c>
      <c r="M454" s="210" t="str">
        <f>IF('Jeunes Plants'!M454&lt;&gt;"",'Jeunes Plants'!M454,"")</f>
        <v/>
      </c>
      <c r="N454" s="210" t="str">
        <f>IF('Jeunes Plants'!N454&lt;&gt;"",'Jeunes Plants'!N454,"")</f>
        <v/>
      </c>
      <c r="O454" s="210" t="str">
        <f>IF('Jeunes Plants'!O454&lt;&gt;"",'Jeunes Plants'!O454,"")</f>
        <v xml:space="preserve">GERANIUM ZONALE FEUILLAGE VERT </v>
      </c>
      <c r="P454" s="213">
        <f>IF('Jeunes Plants'!P454&lt;&gt;"",'Jeunes Plants'!P454,"")</f>
        <v>454</v>
      </c>
      <c r="Q454" s="20" t="str">
        <f>IF('Jeunes Plants'!R454&lt;&gt;"",'Jeunes Plants'!R454,"")</f>
        <v/>
      </c>
      <c r="R454" s="20" t="str">
        <f>IF('Jeunes Plants'!S454&lt;&gt;"",'Jeunes Plants'!S454,"")</f>
        <v/>
      </c>
      <c r="S454" s="236" t="str">
        <f>IF('Jeunes Plants'!T454&lt;&gt;"",'Jeunes Plants'!T454,"")</f>
        <v/>
      </c>
      <c r="T454" s="248"/>
      <c r="U454" s="164"/>
      <c r="V454" s="164"/>
      <c r="W454" s="164"/>
    </row>
    <row r="455" spans="1:23" ht="20.100000000000001" customHeight="1" x14ac:dyDescent="0.25">
      <c r="A455" s="202" t="str">
        <f>IF('Jeunes Plants'!A455&lt;&gt;"",'Jeunes Plants'!A455,"")</f>
        <v/>
      </c>
      <c r="B455" s="203" t="str">
        <f>IF('Jeunes Plants'!B455&lt;&gt;"",'Jeunes Plants'!B455,"")</f>
        <v>GERANIUM ZONALE BLANC</v>
      </c>
      <c r="C455" s="204" t="str">
        <f>IF('Jeunes Plants'!C455&lt;&gt;"",'Jeunes Plants'!C455,"")</f>
        <v/>
      </c>
      <c r="D455" s="204" t="str">
        <f>IF('Jeunes Plants'!D455&lt;&gt;"",'Jeunes Plants'!D455,"")</f>
        <v/>
      </c>
      <c r="E455" s="205" t="str">
        <f>IF('Jeunes Plants'!E455&lt;&gt;"",'Jeunes Plants'!E455,"")</f>
        <v/>
      </c>
      <c r="F455" s="205" t="str">
        <f>IF('Jeunes Plants'!F455&lt;&gt;"",'Jeunes Plants'!F455,"")</f>
        <v/>
      </c>
      <c r="G455" s="205" t="str">
        <f>IF('Jeunes Plants'!G455&lt;&gt;"",'Jeunes Plants'!G455,"")</f>
        <v/>
      </c>
      <c r="H455" s="205" t="str">
        <f>IF('Jeunes Plants'!H455&lt;&gt;"",'Jeunes Plants'!H455,"")</f>
        <v/>
      </c>
      <c r="I455" s="205" t="str">
        <f>IF('Jeunes Plants'!I455&lt;&gt;"",'Jeunes Plants'!I455,"")</f>
        <v/>
      </c>
      <c r="J455" s="206" t="str">
        <f>IF('Jeunes Plants'!J455&lt;&gt;"",'Jeunes Plants'!J455,"")</f>
        <v/>
      </c>
      <c r="K455" s="204" t="str">
        <f>IF('Jeunes Plants'!K455&lt;&gt;"",'Jeunes Plants'!K455,"")</f>
        <v/>
      </c>
      <c r="L455" s="204" t="str">
        <f>IF('Jeunes Plants'!L455&lt;&gt;"",'Jeunes Plants'!L455,"")</f>
        <v>E</v>
      </c>
      <c r="M455" s="204" t="str">
        <f>IF('Jeunes Plants'!M455&lt;&gt;"",'Jeunes Plants'!M455,"")</f>
        <v/>
      </c>
      <c r="N455" s="204" t="str">
        <f>IF('Jeunes Plants'!N455&lt;&gt;"",'Jeunes Plants'!N455,"")</f>
        <v/>
      </c>
      <c r="O455" s="204" t="str">
        <f>IF('Jeunes Plants'!O455&lt;&gt;"",'Jeunes Plants'!O455,"")</f>
        <v xml:space="preserve">GERANIUM ZONALE BLANC </v>
      </c>
      <c r="P455" s="207">
        <f>IF('Jeunes Plants'!P455&lt;&gt;"",'Jeunes Plants'!P455,"")</f>
        <v>455</v>
      </c>
      <c r="Q455" s="20" t="str">
        <f>IF('Jeunes Plants'!R455&lt;&gt;"",'Jeunes Plants'!R455,"")</f>
        <v/>
      </c>
      <c r="R455" s="20" t="str">
        <f>IF('Jeunes Plants'!S455&lt;&gt;"",'Jeunes Plants'!S455,"")</f>
        <v/>
      </c>
      <c r="S455" s="236" t="str">
        <f>IF('Jeunes Plants'!T455&lt;&gt;"",'Jeunes Plants'!T455,"")</f>
        <v/>
      </c>
      <c r="T455" s="247"/>
      <c r="U455" s="161"/>
      <c r="V455" s="161"/>
      <c r="W455" s="161"/>
    </row>
    <row r="456" spans="1:23" ht="20.100000000000001" customHeight="1" x14ac:dyDescent="0.25">
      <c r="A456" s="23">
        <f>IF('Jeunes Plants'!A456&lt;&gt;"",'Jeunes Plants'!A456,"")</f>
        <v>23775</v>
      </c>
      <c r="B456" s="24" t="str">
        <f>IF('Jeunes Plants'!B456&lt;&gt;"",'Jeunes Plants'!B456,"")</f>
        <v>GERANIUM ZONALE</v>
      </c>
      <c r="C456" s="24" t="str">
        <f>IF('Jeunes Plants'!C456&lt;&gt;"",'Jeunes Plants'!C456,"")</f>
        <v>Iceberg pac</v>
      </c>
      <c r="D456" s="24" t="str">
        <f>IF('Jeunes Plants'!D456&lt;&gt;"",'Jeunes Plants'!D456,"")</f>
        <v>&gt;s45/2025</v>
      </c>
      <c r="E456" s="66" t="str">
        <f>IF('Jeunes Plants'!E456&lt;&gt;"",'Jeunes Plants'!E456,"")</f>
        <v>B</v>
      </c>
      <c r="F456" s="66" t="str">
        <f>IF('Jeunes Plants'!F456&lt;&gt;"",'Jeunes Plants'!F456,"")</f>
        <v>M 3 cm  X60</v>
      </c>
      <c r="G456" s="64">
        <f>IF('Jeunes Plants'!G456&lt;&gt;"",'Jeunes Plants'!G456,"")</f>
        <v>30</v>
      </c>
      <c r="H456" s="66">
        <f>IF('Jeunes Plants'!H456&lt;&gt;"",'Jeunes Plants'!H456,"")</f>
        <v>8</v>
      </c>
      <c r="I456" s="66" t="str">
        <f>IF('Jeunes Plants'!I456&lt;&gt;"",'Jeunes Plants'!I456,"")</f>
        <v>A</v>
      </c>
      <c r="J456" s="72">
        <f>IF('Jeunes Plants'!J456&lt;&gt;"",'Jeunes Plants'!J456,"")</f>
        <v>0.04</v>
      </c>
      <c r="K456" s="24" t="str">
        <f>IF('Jeunes Plants'!K456&lt;&gt;"",'Jeunes Plants'!K456,"")</f>
        <v>GERA</v>
      </c>
      <c r="L456" s="24" t="str">
        <f>IF('Jeunes Plants'!L456&lt;&gt;"",'Jeunes Plants'!L456,"")</f>
        <v>S9</v>
      </c>
      <c r="M456" s="24" t="str">
        <f>IF('Jeunes Plants'!M456&lt;&gt;"",'Jeunes Plants'!M456,"")</f>
        <v/>
      </c>
      <c r="N456" s="24" t="str">
        <f>IF('Jeunes Plants'!N456&lt;&gt;"",'Jeunes Plants'!N456,"")</f>
        <v>M3</v>
      </c>
      <c r="O456" s="24" t="str">
        <f>IF('Jeunes Plants'!O456&lt;&gt;"",'Jeunes Plants'!O456,"")</f>
        <v>GERANIUM ZONALE Iceberg pac</v>
      </c>
      <c r="P456" s="54">
        <f>IF('Jeunes Plants'!P456&lt;&gt;"",'Jeunes Plants'!P456,"")</f>
        <v>456</v>
      </c>
      <c r="Q456" s="20">
        <f>IF('Jeunes Plants'!R456&lt;&gt;"",'Jeunes Plants'!R456,"")</f>
        <v>0</v>
      </c>
      <c r="R456" s="20">
        <f>IF('Jeunes Plants'!S456&lt;&gt;"",'Jeunes Plants'!S456,"")</f>
        <v>0</v>
      </c>
      <c r="S456" s="236">
        <f>IF('Jeunes Plants'!T456&lt;&gt;"",'Jeunes Plants'!T456,"")</f>
        <v>0</v>
      </c>
      <c r="T456" s="246"/>
      <c r="U456" s="124"/>
      <c r="V456" s="124"/>
      <c r="W456" s="124"/>
    </row>
    <row r="457" spans="1:23" ht="20.100000000000001" customHeight="1" x14ac:dyDescent="0.25">
      <c r="A457" s="167" t="str">
        <f>IF('Jeunes Plants'!A457&lt;&gt;"",'Jeunes Plants'!A457,"")</f>
        <v/>
      </c>
      <c r="B457" s="163" t="str">
        <f>IF('Jeunes Plants'!B457&lt;&gt;"",'Jeunes Plants'!B457,"")</f>
        <v>GERANIUM ZONALE MAUVE ET VIOLET</v>
      </c>
      <c r="C457" s="168"/>
      <c r="D457" s="168" t="str">
        <f>IF('Jeunes Plants'!D457&lt;&gt;"",'Jeunes Plants'!D457,"")</f>
        <v/>
      </c>
      <c r="E457" s="169" t="str">
        <f>IF('Jeunes Plants'!E457&lt;&gt;"",'Jeunes Plants'!E457,"")</f>
        <v/>
      </c>
      <c r="F457" s="169" t="str">
        <f>IF('Jeunes Plants'!F457&lt;&gt;"",'Jeunes Plants'!F457,"")</f>
        <v/>
      </c>
      <c r="G457" s="148" t="str">
        <f>IF('Jeunes Plants'!G457&lt;&gt;"",'Jeunes Plants'!G457,"")</f>
        <v/>
      </c>
      <c r="H457" s="148" t="str">
        <f>IF('Jeunes Plants'!H457&lt;&gt;"",'Jeunes Plants'!H457,"")</f>
        <v/>
      </c>
      <c r="I457" s="148" t="str">
        <f>IF('Jeunes Plants'!I457&lt;&gt;"",'Jeunes Plants'!I457,"")</f>
        <v/>
      </c>
      <c r="J457" s="149" t="str">
        <f>IF('Jeunes Plants'!J457&lt;&gt;"",'Jeunes Plants'!J457,"")</f>
        <v/>
      </c>
      <c r="K457" s="147" t="str">
        <f>IF('Jeunes Plants'!K457&lt;&gt;"",'Jeunes Plants'!K457,"")</f>
        <v/>
      </c>
      <c r="L457" s="147" t="str">
        <f>IF('Jeunes Plants'!L457&lt;&gt;"",'Jeunes Plants'!L457,"")</f>
        <v>E</v>
      </c>
      <c r="M457" s="147" t="str">
        <f>IF('Jeunes Plants'!M457&lt;&gt;"",'Jeunes Plants'!M457,"")</f>
        <v/>
      </c>
      <c r="N457" s="147" t="str">
        <f>IF('Jeunes Plants'!N457&lt;&gt;"",'Jeunes Plants'!N457,"")</f>
        <v/>
      </c>
      <c r="O457" s="147" t="str">
        <f>IF('Jeunes Plants'!O457&lt;&gt;"",'Jeunes Plants'!O457,"")</f>
        <v xml:space="preserve">GERANIUM ZONALE MAUVE ET VIOLET </v>
      </c>
      <c r="P457" s="150">
        <f>IF('Jeunes Plants'!P457&lt;&gt;"",'Jeunes Plants'!P457,"")</f>
        <v>457</v>
      </c>
      <c r="Q457" s="20" t="str">
        <f>IF('Jeunes Plants'!R457&lt;&gt;"",'Jeunes Plants'!R457,"")</f>
        <v/>
      </c>
      <c r="R457" s="20" t="str">
        <f>IF('Jeunes Plants'!S457&lt;&gt;"",'Jeunes Plants'!S457,"")</f>
        <v/>
      </c>
      <c r="S457" s="236" t="str">
        <f>IF('Jeunes Plants'!T457&lt;&gt;"",'Jeunes Plants'!T457,"")</f>
        <v/>
      </c>
      <c r="T457" s="253"/>
      <c r="U457" s="170"/>
      <c r="V457" s="170"/>
      <c r="W457" s="170"/>
    </row>
    <row r="458" spans="1:23" ht="20.100000000000001" customHeight="1" x14ac:dyDescent="0.25">
      <c r="A458" s="23">
        <f>IF('Jeunes Plants'!A458&lt;&gt;"",'Jeunes Plants'!A458,"")</f>
        <v>23776</v>
      </c>
      <c r="B458" s="24" t="str">
        <f>IF('Jeunes Plants'!B458&lt;&gt;"",'Jeunes Plants'!B458,"")</f>
        <v>GERANIUM ZONALE</v>
      </c>
      <c r="C458" s="24" t="str">
        <f>IF('Jeunes Plants'!C458&lt;&gt;"",'Jeunes Plants'!C458,"")</f>
        <v>Flower Fairy Berry pac</v>
      </c>
      <c r="D458" s="24" t="str">
        <f>IF('Jeunes Plants'!D458&lt;&gt;"",'Jeunes Plants'!D458,"")</f>
        <v>&gt;s45/2025</v>
      </c>
      <c r="E458" s="66" t="str">
        <f>IF('Jeunes Plants'!E458&lt;&gt;"",'Jeunes Plants'!E458,"")</f>
        <v>B</v>
      </c>
      <c r="F458" s="66" t="str">
        <f>IF('Jeunes Plants'!F458&lt;&gt;"",'Jeunes Plants'!F458,"")</f>
        <v>M 3 cm  X60</v>
      </c>
      <c r="G458" s="64">
        <f>IF('Jeunes Plants'!G458&lt;&gt;"",'Jeunes Plants'!G458,"")</f>
        <v>30</v>
      </c>
      <c r="H458" s="66">
        <f>IF('Jeunes Plants'!H458&lt;&gt;"",'Jeunes Plants'!H458,"")</f>
        <v>8</v>
      </c>
      <c r="I458" s="66" t="str">
        <f>IF('Jeunes Plants'!I458&lt;&gt;"",'Jeunes Plants'!I458,"")</f>
        <v>A</v>
      </c>
      <c r="J458" s="72">
        <f>IF('Jeunes Plants'!J458&lt;&gt;"",'Jeunes Plants'!J458,"")</f>
        <v>4.4999999999999998E-2</v>
      </c>
      <c r="K458" s="24" t="str">
        <f>IF('Jeunes Plants'!K458&lt;&gt;"",'Jeunes Plants'!K458,"")</f>
        <v>GERA</v>
      </c>
      <c r="L458" s="24" t="str">
        <f>IF('Jeunes Plants'!L458&lt;&gt;"",'Jeunes Plants'!L458,"")</f>
        <v>S9</v>
      </c>
      <c r="M458" s="24" t="str">
        <f>IF('Jeunes Plants'!M458&lt;&gt;"",'Jeunes Plants'!M458,"")</f>
        <v/>
      </c>
      <c r="N458" s="24" t="str">
        <f>IF('Jeunes Plants'!N458&lt;&gt;"",'Jeunes Plants'!N458,"")</f>
        <v>M3</v>
      </c>
      <c r="O458" s="24" t="str">
        <f>IF('Jeunes Plants'!O458&lt;&gt;"",'Jeunes Plants'!O458,"")</f>
        <v>GERANIUM ZONALE Flower Fairy Berry pac</v>
      </c>
      <c r="P458" s="54">
        <f>IF('Jeunes Plants'!P458&lt;&gt;"",'Jeunes Plants'!P458,"")</f>
        <v>458</v>
      </c>
      <c r="Q458" s="20">
        <f>IF('Jeunes Plants'!R458&lt;&gt;"",'Jeunes Plants'!R458,"")</f>
        <v>0</v>
      </c>
      <c r="R458" s="20">
        <f>IF('Jeunes Plants'!S458&lt;&gt;"",'Jeunes Plants'!S458,"")</f>
        <v>0</v>
      </c>
      <c r="S458" s="236">
        <f>IF('Jeunes Plants'!T458&lt;&gt;"",'Jeunes Plants'!T458,"")</f>
        <v>0</v>
      </c>
      <c r="T458" s="246"/>
      <c r="U458" s="124"/>
      <c r="V458" s="124"/>
      <c r="W458" s="124"/>
    </row>
    <row r="459" spans="1:23" ht="20.100000000000001" customHeight="1" x14ac:dyDescent="0.25">
      <c r="A459" s="125">
        <f>IF('Jeunes Plants'!A459&lt;&gt;"",'Jeunes Plants'!A459,"")</f>
        <v>13478</v>
      </c>
      <c r="B459" s="126" t="str">
        <f>IF('Jeunes Plants'!B459&lt;&gt;"",'Jeunes Plants'!B459,"")</f>
        <v>GERANIUM ZONALE</v>
      </c>
      <c r="C459" s="126" t="str">
        <f>IF('Jeunes Plants'!C459&lt;&gt;"",'Jeunes Plants'!C459,"")</f>
        <v>Foxy pac</v>
      </c>
      <c r="D459" s="126" t="str">
        <f>IF('Jeunes Plants'!D459&lt;&gt;"",'Jeunes Plants'!D459,"")</f>
        <v>&gt;s45/2025</v>
      </c>
      <c r="E459" s="127" t="str">
        <f>IF('Jeunes Plants'!E459&lt;&gt;"",'Jeunes Plants'!E459,"")</f>
        <v>B</v>
      </c>
      <c r="F459" s="127" t="str">
        <f>IF('Jeunes Plants'!F459&lt;&gt;"",'Jeunes Plants'!F459,"")</f>
        <v>M 3 cm  X60</v>
      </c>
      <c r="G459" s="128">
        <f>IF('Jeunes Plants'!G459&lt;&gt;"",'Jeunes Plants'!G459,"")</f>
        <v>30</v>
      </c>
      <c r="H459" s="127">
        <f>IF('Jeunes Plants'!H459&lt;&gt;"",'Jeunes Plants'!H459,"")</f>
        <v>8</v>
      </c>
      <c r="I459" s="127" t="str">
        <f>IF('Jeunes Plants'!I459&lt;&gt;"",'Jeunes Plants'!I459,"")</f>
        <v>A</v>
      </c>
      <c r="J459" s="129">
        <f>IF('Jeunes Plants'!J459&lt;&gt;"",'Jeunes Plants'!J459,"")</f>
        <v>0.04</v>
      </c>
      <c r="K459" s="126" t="str">
        <f>IF('Jeunes Plants'!K459&lt;&gt;"",'Jeunes Plants'!K459,"")</f>
        <v>GERA</v>
      </c>
      <c r="L459" s="126" t="str">
        <f>IF('Jeunes Plants'!L459&lt;&gt;"",'Jeunes Plants'!L459,"")</f>
        <v>S9</v>
      </c>
      <c r="M459" s="126" t="str">
        <f>IF('Jeunes Plants'!M459&lt;&gt;"",'Jeunes Plants'!M459,"")</f>
        <v/>
      </c>
      <c r="N459" s="126" t="str">
        <f>IF('Jeunes Plants'!N459&lt;&gt;"",'Jeunes Plants'!N459,"")</f>
        <v>M3</v>
      </c>
      <c r="O459" s="126" t="str">
        <f>IF('Jeunes Plants'!O459&lt;&gt;"",'Jeunes Plants'!O459,"")</f>
        <v>GERANIUM ZONALE Foxy pac</v>
      </c>
      <c r="P459" s="130">
        <f>IF('Jeunes Plants'!P459&lt;&gt;"",'Jeunes Plants'!P459,"")</f>
        <v>459</v>
      </c>
      <c r="Q459" s="20">
        <f>IF('Jeunes Plants'!R459&lt;&gt;"",'Jeunes Plants'!R459,"")</f>
        <v>0</v>
      </c>
      <c r="R459" s="20">
        <f>IF('Jeunes Plants'!S459&lt;&gt;"",'Jeunes Plants'!S459,"")</f>
        <v>0</v>
      </c>
      <c r="S459" s="236">
        <f>IF('Jeunes Plants'!T459&lt;&gt;"",'Jeunes Plants'!T459,"")</f>
        <v>0</v>
      </c>
      <c r="T459" s="245"/>
      <c r="U459" s="214"/>
      <c r="V459" s="214"/>
      <c r="W459" s="214"/>
    </row>
    <row r="460" spans="1:23" ht="20.100000000000001" customHeight="1" x14ac:dyDescent="0.25">
      <c r="A460" s="23">
        <f>IF('Jeunes Plants'!A460&lt;&gt;"",'Jeunes Plants'!A460,"")</f>
        <v>727</v>
      </c>
      <c r="B460" s="24" t="str">
        <f>IF('Jeunes Plants'!B460&lt;&gt;"",'Jeunes Plants'!B460,"")</f>
        <v>GERANIUM ZONALE</v>
      </c>
      <c r="C460" s="24" t="str">
        <f>IF('Jeunes Plants'!C460&lt;&gt;"",'Jeunes Plants'!C460,"")</f>
        <v>Icecrystal pac</v>
      </c>
      <c r="D460" s="24" t="str">
        <f>IF('Jeunes Plants'!D460&lt;&gt;"",'Jeunes Plants'!D460,"")</f>
        <v>&gt;s45/2025</v>
      </c>
      <c r="E460" s="66" t="str">
        <f>IF('Jeunes Plants'!E460&lt;&gt;"",'Jeunes Plants'!E460,"")</f>
        <v>B</v>
      </c>
      <c r="F460" s="66" t="str">
        <f>IF('Jeunes Plants'!F460&lt;&gt;"",'Jeunes Plants'!F460,"")</f>
        <v>M 3 cm  X60</v>
      </c>
      <c r="G460" s="64">
        <f>IF('Jeunes Plants'!G460&lt;&gt;"",'Jeunes Plants'!G460,"")</f>
        <v>30</v>
      </c>
      <c r="H460" s="66">
        <f>IF('Jeunes Plants'!H460&lt;&gt;"",'Jeunes Plants'!H460,"")</f>
        <v>8</v>
      </c>
      <c r="I460" s="66" t="str">
        <f>IF('Jeunes Plants'!I460&lt;&gt;"",'Jeunes Plants'!I460,"")</f>
        <v>A</v>
      </c>
      <c r="J460" s="72">
        <f>IF('Jeunes Plants'!J460&lt;&gt;"",'Jeunes Plants'!J460,"")</f>
        <v>0.04</v>
      </c>
      <c r="K460" s="24" t="str">
        <f>IF('Jeunes Plants'!K460&lt;&gt;"",'Jeunes Plants'!K460,"")</f>
        <v>GERA</v>
      </c>
      <c r="L460" s="24" t="str">
        <f>IF('Jeunes Plants'!L460&lt;&gt;"",'Jeunes Plants'!L460,"")</f>
        <v>S9</v>
      </c>
      <c r="M460" s="24" t="str">
        <f>IF('Jeunes Plants'!M460&lt;&gt;"",'Jeunes Plants'!M460,"")</f>
        <v/>
      </c>
      <c r="N460" s="24" t="str">
        <f>IF('Jeunes Plants'!N460&lt;&gt;"",'Jeunes Plants'!N460,"")</f>
        <v>M3</v>
      </c>
      <c r="O460" s="24" t="str">
        <f>IF('Jeunes Plants'!O460&lt;&gt;"",'Jeunes Plants'!O460,"")</f>
        <v>GERANIUM ZONALE Icecrystal pac</v>
      </c>
      <c r="P460" s="54">
        <f>IF('Jeunes Plants'!P460&lt;&gt;"",'Jeunes Plants'!P460,"")</f>
        <v>460</v>
      </c>
      <c r="Q460" s="20">
        <f>IF('Jeunes Plants'!R460&lt;&gt;"",'Jeunes Plants'!R460,"")</f>
        <v>0</v>
      </c>
      <c r="R460" s="20">
        <f>IF('Jeunes Plants'!S460&lt;&gt;"",'Jeunes Plants'!S460,"")</f>
        <v>0</v>
      </c>
      <c r="S460" s="236">
        <f>IF('Jeunes Plants'!T460&lt;&gt;"",'Jeunes Plants'!T460,"")</f>
        <v>0</v>
      </c>
      <c r="T460" s="246"/>
      <c r="U460" s="124"/>
      <c r="V460" s="124"/>
      <c r="W460" s="124"/>
    </row>
    <row r="461" spans="1:23" ht="20.100000000000001" customHeight="1" x14ac:dyDescent="0.25">
      <c r="A461" s="125">
        <f>IF('Jeunes Plants'!A461&lt;&gt;"",'Jeunes Plants'!A461,"")</f>
        <v>2059</v>
      </c>
      <c r="B461" s="126" t="str">
        <f>IF('Jeunes Plants'!B461&lt;&gt;"",'Jeunes Plants'!B461,"")</f>
        <v>GERANIUM ZONALE</v>
      </c>
      <c r="C461" s="126" t="str">
        <f>IF('Jeunes Plants'!C461&lt;&gt;"",'Jeunes Plants'!C461,"")</f>
        <v>Joigny technigera</v>
      </c>
      <c r="D461" s="126" t="str">
        <f>IF('Jeunes Plants'!D461&lt;&gt;"",'Jeunes Plants'!D461,"")</f>
        <v>&gt;s49/2025</v>
      </c>
      <c r="E461" s="127" t="str">
        <f>IF('Jeunes Plants'!E461&lt;&gt;"",'Jeunes Plants'!E461,"")</f>
        <v>B</v>
      </c>
      <c r="F461" s="127" t="str">
        <f>IF('Jeunes Plants'!F461&lt;&gt;"",'Jeunes Plants'!F461,"")</f>
        <v>M 3 cm  X60</v>
      </c>
      <c r="G461" s="128">
        <f>IF('Jeunes Plants'!G461&lt;&gt;"",'Jeunes Plants'!G461,"")</f>
        <v>30</v>
      </c>
      <c r="H461" s="127">
        <f>IF('Jeunes Plants'!H461&lt;&gt;"",'Jeunes Plants'!H461,"")</f>
        <v>8</v>
      </c>
      <c r="I461" s="127" t="str">
        <f>IF('Jeunes Plants'!I461&lt;&gt;"",'Jeunes Plants'!I461,"")</f>
        <v>A</v>
      </c>
      <c r="J461" s="129">
        <f>IF('Jeunes Plants'!J461&lt;&gt;"",'Jeunes Plants'!J461,"")</f>
        <v>0.03</v>
      </c>
      <c r="K461" s="126" t="str">
        <f>IF('Jeunes Plants'!K461&lt;&gt;"",'Jeunes Plants'!K461,"")</f>
        <v>GERA</v>
      </c>
      <c r="L461" s="126" t="str">
        <f>IF('Jeunes Plants'!L461&lt;&gt;"",'Jeunes Plants'!L461,"")</f>
        <v>S9</v>
      </c>
      <c r="M461" s="126" t="str">
        <f>IF('Jeunes Plants'!M461&lt;&gt;"",'Jeunes Plants'!M461,"")</f>
        <v/>
      </c>
      <c r="N461" s="126" t="str">
        <f>IF('Jeunes Plants'!N461&lt;&gt;"",'Jeunes Plants'!N461,"")</f>
        <v>M3</v>
      </c>
      <c r="O461" s="126" t="str">
        <f>IF('Jeunes Plants'!O461&lt;&gt;"",'Jeunes Plants'!O461,"")</f>
        <v>GERANIUM ZONALE Joigny technigera</v>
      </c>
      <c r="P461" s="130">
        <f>IF('Jeunes Plants'!P461&lt;&gt;"",'Jeunes Plants'!P461,"")</f>
        <v>461</v>
      </c>
      <c r="Q461" s="20">
        <f>IF('Jeunes Plants'!R461&lt;&gt;"",'Jeunes Plants'!R461,"")</f>
        <v>0</v>
      </c>
      <c r="R461" s="20">
        <f>IF('Jeunes Plants'!S461&lt;&gt;"",'Jeunes Plants'!S461,"")</f>
        <v>0</v>
      </c>
      <c r="S461" s="236">
        <f>IF('Jeunes Plants'!T461&lt;&gt;"",'Jeunes Plants'!T461,"")</f>
        <v>0</v>
      </c>
      <c r="T461" s="245"/>
      <c r="U461" s="214"/>
      <c r="V461" s="214"/>
      <c r="W461" s="214"/>
    </row>
    <row r="462" spans="1:23" ht="20.100000000000001" customHeight="1" x14ac:dyDescent="0.25">
      <c r="A462" s="23">
        <f>IF('Jeunes Plants'!A462&lt;&gt;"",'Jeunes Plants'!A462,"")</f>
        <v>2057</v>
      </c>
      <c r="B462" s="24" t="str">
        <f>IF('Jeunes Plants'!B462&lt;&gt;"",'Jeunes Plants'!B462,"")</f>
        <v>GERANIUM ZONALE</v>
      </c>
      <c r="C462" s="24" t="str">
        <f>IF('Jeunes Plants'!C462&lt;&gt;"",'Jeunes Plants'!C462,"")</f>
        <v>Shocking violet pac</v>
      </c>
      <c r="D462" s="24" t="str">
        <f>IF('Jeunes Plants'!D462&lt;&gt;"",'Jeunes Plants'!D462,"")</f>
        <v>&gt;s45/2025</v>
      </c>
      <c r="E462" s="66" t="str">
        <f>IF('Jeunes Plants'!E462&lt;&gt;"",'Jeunes Plants'!E462,"")</f>
        <v>B</v>
      </c>
      <c r="F462" s="66" t="str">
        <f>IF('Jeunes Plants'!F462&lt;&gt;"",'Jeunes Plants'!F462,"")</f>
        <v>M 3 cm  X60</v>
      </c>
      <c r="G462" s="64">
        <f>IF('Jeunes Plants'!G462&lt;&gt;"",'Jeunes Plants'!G462,"")</f>
        <v>30</v>
      </c>
      <c r="H462" s="66">
        <f>IF('Jeunes Plants'!H462&lt;&gt;"",'Jeunes Plants'!H462,"")</f>
        <v>8</v>
      </c>
      <c r="I462" s="66" t="str">
        <f>IF('Jeunes Plants'!I462&lt;&gt;"",'Jeunes Plants'!I462,"")</f>
        <v>A</v>
      </c>
      <c r="J462" s="72">
        <f>IF('Jeunes Plants'!J462&lt;&gt;"",'Jeunes Plants'!J462,"")</f>
        <v>0.04</v>
      </c>
      <c r="K462" s="24" t="str">
        <f>IF('Jeunes Plants'!K462&lt;&gt;"",'Jeunes Plants'!K462,"")</f>
        <v>GERA</v>
      </c>
      <c r="L462" s="24" t="str">
        <f>IF('Jeunes Plants'!L462&lt;&gt;"",'Jeunes Plants'!L462,"")</f>
        <v>S9</v>
      </c>
      <c r="M462" s="24" t="str">
        <f>IF('Jeunes Plants'!M462&lt;&gt;"",'Jeunes Plants'!M462,"")</f>
        <v/>
      </c>
      <c r="N462" s="24" t="str">
        <f>IF('Jeunes Plants'!N462&lt;&gt;"",'Jeunes Plants'!N462,"")</f>
        <v>M3</v>
      </c>
      <c r="O462" s="24" t="str">
        <f>IF('Jeunes Plants'!O462&lt;&gt;"",'Jeunes Plants'!O462,"")</f>
        <v>GERANIUM ZONALE Shocking violet pac</v>
      </c>
      <c r="P462" s="54">
        <f>IF('Jeunes Plants'!P462&lt;&gt;"",'Jeunes Plants'!P462,"")</f>
        <v>462</v>
      </c>
      <c r="Q462" s="20">
        <f>IF('Jeunes Plants'!R462&lt;&gt;"",'Jeunes Plants'!R462,"")</f>
        <v>0</v>
      </c>
      <c r="R462" s="20">
        <f>IF('Jeunes Plants'!S462&lt;&gt;"",'Jeunes Plants'!S462,"")</f>
        <v>0</v>
      </c>
      <c r="S462" s="236">
        <f>IF('Jeunes Plants'!T462&lt;&gt;"",'Jeunes Plants'!T462,"")</f>
        <v>0</v>
      </c>
      <c r="T462" s="246"/>
      <c r="U462" s="124"/>
      <c r="V462" s="124"/>
      <c r="W462" s="124"/>
    </row>
    <row r="463" spans="1:23" ht="20.100000000000001" customHeight="1" x14ac:dyDescent="0.25">
      <c r="A463" s="146" t="str">
        <f>IF('Jeunes Plants'!A463&lt;&gt;"",'Jeunes Plants'!A463,"")</f>
        <v/>
      </c>
      <c r="B463" s="163" t="str">
        <f>IF('Jeunes Plants'!B463&lt;&gt;"",'Jeunes Plants'!B463,"")</f>
        <v>GERANIUM ZONALE ROSE ET SAUMON</v>
      </c>
      <c r="C463" s="147"/>
      <c r="D463" s="147" t="str">
        <f>IF('Jeunes Plants'!D463&lt;&gt;"",'Jeunes Plants'!D463,"")</f>
        <v/>
      </c>
      <c r="E463" s="148" t="str">
        <f>IF('Jeunes Plants'!E463&lt;&gt;"",'Jeunes Plants'!E463,"")</f>
        <v/>
      </c>
      <c r="F463" s="148" t="str">
        <f>IF('Jeunes Plants'!F463&lt;&gt;"",'Jeunes Plants'!F463,"")</f>
        <v/>
      </c>
      <c r="G463" s="148" t="str">
        <f>IF('Jeunes Plants'!G463&lt;&gt;"",'Jeunes Plants'!G463,"")</f>
        <v/>
      </c>
      <c r="H463" s="148" t="str">
        <f>IF('Jeunes Plants'!H463&lt;&gt;"",'Jeunes Plants'!H463,"")</f>
        <v/>
      </c>
      <c r="I463" s="148" t="str">
        <f>IF('Jeunes Plants'!I463&lt;&gt;"",'Jeunes Plants'!I463,"")</f>
        <v/>
      </c>
      <c r="J463" s="149" t="str">
        <f>IF('Jeunes Plants'!J463&lt;&gt;"",'Jeunes Plants'!J463,"")</f>
        <v/>
      </c>
      <c r="K463" s="147" t="str">
        <f>IF('Jeunes Plants'!K463&lt;&gt;"",'Jeunes Plants'!K463,"")</f>
        <v/>
      </c>
      <c r="L463" s="147" t="str">
        <f>IF('Jeunes Plants'!L463&lt;&gt;"",'Jeunes Plants'!L463,"")</f>
        <v>E</v>
      </c>
      <c r="M463" s="147" t="str">
        <f>IF('Jeunes Plants'!M463&lt;&gt;"",'Jeunes Plants'!M463,"")</f>
        <v/>
      </c>
      <c r="N463" s="147" t="str">
        <f>IF('Jeunes Plants'!N463&lt;&gt;"",'Jeunes Plants'!N463,"")</f>
        <v/>
      </c>
      <c r="O463" s="147" t="str">
        <f>IF('Jeunes Plants'!O463&lt;&gt;"",'Jeunes Plants'!O463,"")</f>
        <v xml:space="preserve">GERANIUM ZONALE ROSE ET SAUMON </v>
      </c>
      <c r="P463" s="150">
        <f>IF('Jeunes Plants'!P463&lt;&gt;"",'Jeunes Plants'!P463,"")</f>
        <v>463</v>
      </c>
      <c r="Q463" s="20" t="str">
        <f>IF('Jeunes Plants'!R463&lt;&gt;"",'Jeunes Plants'!R463,"")</f>
        <v/>
      </c>
      <c r="R463" s="20" t="str">
        <f>IF('Jeunes Plants'!S463&lt;&gt;"",'Jeunes Plants'!S463,"")</f>
        <v/>
      </c>
      <c r="S463" s="236" t="str">
        <f>IF('Jeunes Plants'!T463&lt;&gt;"",'Jeunes Plants'!T463,"")</f>
        <v/>
      </c>
      <c r="T463" s="247"/>
      <c r="U463" s="161"/>
      <c r="V463" s="161"/>
      <c r="W463" s="161"/>
    </row>
    <row r="464" spans="1:23" ht="20.100000000000001" customHeight="1" x14ac:dyDescent="0.25">
      <c r="A464" s="23">
        <f>IF('Jeunes Plants'!A464&lt;&gt;"",'Jeunes Plants'!A464,"")</f>
        <v>1456</v>
      </c>
      <c r="B464" s="24" t="str">
        <f>IF('Jeunes Plants'!B464&lt;&gt;"",'Jeunes Plants'!B464,"")</f>
        <v>GERANIUM ZONALE</v>
      </c>
      <c r="C464" s="24" t="str">
        <f>IF('Jeunes Plants'!C464&lt;&gt;"",'Jeunes Plants'!C464,"")</f>
        <v>Evian technigera</v>
      </c>
      <c r="D464" s="24" t="str">
        <f>IF('Jeunes Plants'!D464&lt;&gt;"",'Jeunes Plants'!D464,"")</f>
        <v>&gt;s49/2025</v>
      </c>
      <c r="E464" s="66" t="str">
        <f>IF('Jeunes Plants'!E464&lt;&gt;"",'Jeunes Plants'!E464,"")</f>
        <v>B</v>
      </c>
      <c r="F464" s="66" t="str">
        <f>IF('Jeunes Plants'!F464&lt;&gt;"",'Jeunes Plants'!F464,"")</f>
        <v>M 3 cm  X60</v>
      </c>
      <c r="G464" s="64">
        <f>IF('Jeunes Plants'!G464&lt;&gt;"",'Jeunes Plants'!G464,"")</f>
        <v>30</v>
      </c>
      <c r="H464" s="66">
        <f>IF('Jeunes Plants'!H464&lt;&gt;"",'Jeunes Plants'!H464,"")</f>
        <v>8</v>
      </c>
      <c r="I464" s="66" t="str">
        <f>IF('Jeunes Plants'!I464&lt;&gt;"",'Jeunes Plants'!I464,"")</f>
        <v>A</v>
      </c>
      <c r="J464" s="72">
        <f>IF('Jeunes Plants'!J464&lt;&gt;"",'Jeunes Plants'!J464,"")</f>
        <v>0.03</v>
      </c>
      <c r="K464" s="24" t="str">
        <f>IF('Jeunes Plants'!K464&lt;&gt;"",'Jeunes Plants'!K464,"")</f>
        <v>GERA</v>
      </c>
      <c r="L464" s="24" t="str">
        <f>IF('Jeunes Plants'!L464&lt;&gt;"",'Jeunes Plants'!L464,"")</f>
        <v>S9</v>
      </c>
      <c r="M464" s="24" t="str">
        <f>IF('Jeunes Plants'!M464&lt;&gt;"",'Jeunes Plants'!M464,"")</f>
        <v/>
      </c>
      <c r="N464" s="24" t="str">
        <f>IF('Jeunes Plants'!N464&lt;&gt;"",'Jeunes Plants'!N464,"")</f>
        <v>M3</v>
      </c>
      <c r="O464" s="24" t="str">
        <f>IF('Jeunes Plants'!O464&lt;&gt;"",'Jeunes Plants'!O464,"")</f>
        <v>GERANIUM ZONALE Evian technigera</v>
      </c>
      <c r="P464" s="54">
        <f>IF('Jeunes Plants'!P464&lt;&gt;"",'Jeunes Plants'!P464,"")</f>
        <v>464</v>
      </c>
      <c r="Q464" s="20">
        <f>IF('Jeunes Plants'!R464&lt;&gt;"",'Jeunes Plants'!R464,"")</f>
        <v>0</v>
      </c>
      <c r="R464" s="20">
        <f>IF('Jeunes Plants'!S464&lt;&gt;"",'Jeunes Plants'!S464,"")</f>
        <v>0</v>
      </c>
      <c r="S464" s="236">
        <f>IF('Jeunes Plants'!T464&lt;&gt;"",'Jeunes Plants'!T464,"")</f>
        <v>0</v>
      </c>
      <c r="T464" s="246"/>
      <c r="U464" s="124"/>
      <c r="V464" s="124"/>
      <c r="W464" s="124"/>
    </row>
    <row r="465" spans="1:23" ht="20.100000000000001" customHeight="1" x14ac:dyDescent="0.25">
      <c r="A465" s="125">
        <f>IF('Jeunes Plants'!A465&lt;&gt;"",'Jeunes Plants'!A465,"")</f>
        <v>2074</v>
      </c>
      <c r="B465" s="126" t="str">
        <f>IF('Jeunes Plants'!B465&lt;&gt;"",'Jeunes Plants'!B465,"")</f>
        <v>GERANIUM ZONALE</v>
      </c>
      <c r="C465" s="126" t="str">
        <f>IF('Jeunes Plants'!C465&lt;&gt;"",'Jeunes Plants'!C465,"")</f>
        <v>Ile de Beauté technigera</v>
      </c>
      <c r="D465" s="126" t="str">
        <f>IF('Jeunes Plants'!D465&lt;&gt;"",'Jeunes Plants'!D465,"")</f>
        <v>&gt;s49/2025</v>
      </c>
      <c r="E465" s="127" t="str">
        <f>IF('Jeunes Plants'!E465&lt;&gt;"",'Jeunes Plants'!E465,"")</f>
        <v>B</v>
      </c>
      <c r="F465" s="127" t="str">
        <f>IF('Jeunes Plants'!F465&lt;&gt;"",'Jeunes Plants'!F465,"")</f>
        <v>M 3 cm  X60</v>
      </c>
      <c r="G465" s="128">
        <f>IF('Jeunes Plants'!G465&lt;&gt;"",'Jeunes Plants'!G465,"")</f>
        <v>30</v>
      </c>
      <c r="H465" s="127">
        <f>IF('Jeunes Plants'!H465&lt;&gt;"",'Jeunes Plants'!H465,"")</f>
        <v>8</v>
      </c>
      <c r="I465" s="127" t="str">
        <f>IF('Jeunes Plants'!I465&lt;&gt;"",'Jeunes Plants'!I465,"")</f>
        <v>A</v>
      </c>
      <c r="J465" s="129">
        <f>IF('Jeunes Plants'!J465&lt;&gt;"",'Jeunes Plants'!J465,"")</f>
        <v>0.03</v>
      </c>
      <c r="K465" s="126" t="str">
        <f>IF('Jeunes Plants'!K465&lt;&gt;"",'Jeunes Plants'!K465,"")</f>
        <v>GERA</v>
      </c>
      <c r="L465" s="126" t="str">
        <f>IF('Jeunes Plants'!L465&lt;&gt;"",'Jeunes Plants'!L465,"")</f>
        <v>S9</v>
      </c>
      <c r="M465" s="126" t="str">
        <f>IF('Jeunes Plants'!M465&lt;&gt;"",'Jeunes Plants'!M465,"")</f>
        <v/>
      </c>
      <c r="N465" s="126" t="str">
        <f>IF('Jeunes Plants'!N465&lt;&gt;"",'Jeunes Plants'!N465,"")</f>
        <v>M3</v>
      </c>
      <c r="O465" s="126" t="str">
        <f>IF('Jeunes Plants'!O465&lt;&gt;"",'Jeunes Plants'!O465,"")</f>
        <v>GERANIUM ZONALE Ile de Beauté technigera</v>
      </c>
      <c r="P465" s="130">
        <f>IF('Jeunes Plants'!P465&lt;&gt;"",'Jeunes Plants'!P465,"")</f>
        <v>465</v>
      </c>
      <c r="Q465" s="20">
        <f>IF('Jeunes Plants'!R465&lt;&gt;"",'Jeunes Plants'!R465,"")</f>
        <v>0</v>
      </c>
      <c r="R465" s="20">
        <f>IF('Jeunes Plants'!S465&lt;&gt;"",'Jeunes Plants'!S465,"")</f>
        <v>0</v>
      </c>
      <c r="S465" s="236">
        <f>IF('Jeunes Plants'!T465&lt;&gt;"",'Jeunes Plants'!T465,"")</f>
        <v>0</v>
      </c>
      <c r="T465" s="245"/>
      <c r="U465" s="214"/>
      <c r="V465" s="214"/>
      <c r="W465" s="214"/>
    </row>
    <row r="466" spans="1:23" ht="20.100000000000001" customHeight="1" x14ac:dyDescent="0.25">
      <c r="A466" s="23">
        <f>IF('Jeunes Plants'!A466&lt;&gt;"",'Jeunes Plants'!A466,"")</f>
        <v>2616</v>
      </c>
      <c r="B466" s="24" t="str">
        <f>IF('Jeunes Plants'!B466&lt;&gt;"",'Jeunes Plants'!B466,"")</f>
        <v>GERANIUM ZONALE</v>
      </c>
      <c r="C466" s="24" t="str">
        <f>IF('Jeunes Plants'!C466&lt;&gt;"",'Jeunes Plants'!C466,"")</f>
        <v>Moulins technigera</v>
      </c>
      <c r="D466" s="24" t="str">
        <f>IF('Jeunes Plants'!D466&lt;&gt;"",'Jeunes Plants'!D466,"")</f>
        <v>&gt;s49/2025</v>
      </c>
      <c r="E466" s="66" t="str">
        <f>IF('Jeunes Plants'!E466&lt;&gt;"",'Jeunes Plants'!E466,"")</f>
        <v>B</v>
      </c>
      <c r="F466" s="66" t="str">
        <f>IF('Jeunes Plants'!F466&lt;&gt;"",'Jeunes Plants'!F466,"")</f>
        <v>M 3 cm  X60</v>
      </c>
      <c r="G466" s="64">
        <f>IF('Jeunes Plants'!G466&lt;&gt;"",'Jeunes Plants'!G466,"")</f>
        <v>30</v>
      </c>
      <c r="H466" s="66">
        <f>IF('Jeunes Plants'!H466&lt;&gt;"",'Jeunes Plants'!H466,"")</f>
        <v>8</v>
      </c>
      <c r="I466" s="66" t="str">
        <f>IF('Jeunes Plants'!I466&lt;&gt;"",'Jeunes Plants'!I466,"")</f>
        <v>A</v>
      </c>
      <c r="J466" s="72">
        <f>IF('Jeunes Plants'!J466&lt;&gt;"",'Jeunes Plants'!J466,"")</f>
        <v>0.03</v>
      </c>
      <c r="K466" s="24" t="str">
        <f>IF('Jeunes Plants'!K466&lt;&gt;"",'Jeunes Plants'!K466,"")</f>
        <v>GERA</v>
      </c>
      <c r="L466" s="24" t="str">
        <f>IF('Jeunes Plants'!L466&lt;&gt;"",'Jeunes Plants'!L466,"")</f>
        <v>S9</v>
      </c>
      <c r="M466" s="24" t="str">
        <f>IF('Jeunes Plants'!M466&lt;&gt;"",'Jeunes Plants'!M466,"")</f>
        <v/>
      </c>
      <c r="N466" s="24" t="str">
        <f>IF('Jeunes Plants'!N466&lt;&gt;"",'Jeunes Plants'!N466,"")</f>
        <v>M3</v>
      </c>
      <c r="O466" s="24" t="str">
        <f>IF('Jeunes Plants'!O466&lt;&gt;"",'Jeunes Plants'!O466,"")</f>
        <v>GERANIUM ZONALE Moulins technigera</v>
      </c>
      <c r="P466" s="54">
        <f>IF('Jeunes Plants'!P466&lt;&gt;"",'Jeunes Plants'!P466,"")</f>
        <v>466</v>
      </c>
      <c r="Q466" s="20">
        <f>IF('Jeunes Plants'!R466&lt;&gt;"",'Jeunes Plants'!R466,"")</f>
        <v>0</v>
      </c>
      <c r="R466" s="20">
        <f>IF('Jeunes Plants'!S466&lt;&gt;"",'Jeunes Plants'!S466,"")</f>
        <v>0</v>
      </c>
      <c r="S466" s="236">
        <f>IF('Jeunes Plants'!T466&lt;&gt;"",'Jeunes Plants'!T466,"")</f>
        <v>0</v>
      </c>
      <c r="T466" s="246"/>
      <c r="U466" s="124"/>
      <c r="V466" s="124"/>
      <c r="W466" s="124"/>
    </row>
    <row r="467" spans="1:23" ht="20.100000000000001" customHeight="1" x14ac:dyDescent="0.25">
      <c r="A467" s="125">
        <f>IF('Jeunes Plants'!A467&lt;&gt;"",'Jeunes Plants'!A467,"")</f>
        <v>10002</v>
      </c>
      <c r="B467" s="126" t="str">
        <f>IF('Jeunes Plants'!B467&lt;&gt;"",'Jeunes Plants'!B467,"")</f>
        <v>GERANIUM ZONALE</v>
      </c>
      <c r="C467" s="126" t="str">
        <f>IF('Jeunes Plants'!C467&lt;&gt;"",'Jeunes Plants'!C467,"")</f>
        <v>Narbonne technigera</v>
      </c>
      <c r="D467" s="126" t="str">
        <f>IF('Jeunes Plants'!D467&lt;&gt;"",'Jeunes Plants'!D467,"")</f>
        <v>&gt;s49/2025</v>
      </c>
      <c r="E467" s="127" t="str">
        <f>IF('Jeunes Plants'!E467&lt;&gt;"",'Jeunes Plants'!E467,"")</f>
        <v>B</v>
      </c>
      <c r="F467" s="127" t="str">
        <f>IF('Jeunes Plants'!F467&lt;&gt;"",'Jeunes Plants'!F467,"")</f>
        <v>M 3 cm  X60</v>
      </c>
      <c r="G467" s="128">
        <f>IF('Jeunes Plants'!G467&lt;&gt;"",'Jeunes Plants'!G467,"")</f>
        <v>30</v>
      </c>
      <c r="H467" s="127">
        <f>IF('Jeunes Plants'!H467&lt;&gt;"",'Jeunes Plants'!H467,"")</f>
        <v>8</v>
      </c>
      <c r="I467" s="127" t="str">
        <f>IF('Jeunes Plants'!I467&lt;&gt;"",'Jeunes Plants'!I467,"")</f>
        <v>A</v>
      </c>
      <c r="J467" s="129">
        <f>IF('Jeunes Plants'!J467&lt;&gt;"",'Jeunes Plants'!J467,"")</f>
        <v>0.03</v>
      </c>
      <c r="K467" s="126" t="str">
        <f>IF('Jeunes Plants'!K467&lt;&gt;"",'Jeunes Plants'!K467,"")</f>
        <v>GERA</v>
      </c>
      <c r="L467" s="126" t="str">
        <f>IF('Jeunes Plants'!L467&lt;&gt;"",'Jeunes Plants'!L467,"")</f>
        <v>S9</v>
      </c>
      <c r="M467" s="126" t="str">
        <f>IF('Jeunes Plants'!M467&lt;&gt;"",'Jeunes Plants'!M467,"")</f>
        <v/>
      </c>
      <c r="N467" s="126" t="str">
        <f>IF('Jeunes Plants'!N467&lt;&gt;"",'Jeunes Plants'!N467,"")</f>
        <v>M3</v>
      </c>
      <c r="O467" s="126" t="str">
        <f>IF('Jeunes Plants'!O467&lt;&gt;"",'Jeunes Plants'!O467,"")</f>
        <v>GERANIUM ZONALE Narbonne technigera</v>
      </c>
      <c r="P467" s="130">
        <f>IF('Jeunes Plants'!P467&lt;&gt;"",'Jeunes Plants'!P467,"")</f>
        <v>467</v>
      </c>
      <c r="Q467" s="20">
        <f>IF('Jeunes Plants'!R467&lt;&gt;"",'Jeunes Plants'!R467,"")</f>
        <v>0</v>
      </c>
      <c r="R467" s="20">
        <f>IF('Jeunes Plants'!S467&lt;&gt;"",'Jeunes Plants'!S467,"")</f>
        <v>0</v>
      </c>
      <c r="S467" s="236">
        <f>IF('Jeunes Plants'!T467&lt;&gt;"",'Jeunes Plants'!T467,"")</f>
        <v>0</v>
      </c>
      <c r="T467" s="245"/>
      <c r="U467" s="214"/>
      <c r="V467" s="214"/>
      <c r="W467" s="214"/>
    </row>
    <row r="468" spans="1:23" ht="20.100000000000001" customHeight="1" x14ac:dyDescent="0.25">
      <c r="A468" s="23">
        <f>IF('Jeunes Plants'!A468&lt;&gt;"",'Jeunes Plants'!A468,"")</f>
        <v>10429</v>
      </c>
      <c r="B468" s="24" t="str">
        <f>IF('Jeunes Plants'!B468&lt;&gt;"",'Jeunes Plants'!B468,"")</f>
        <v>GERANIUM ZONALE</v>
      </c>
      <c r="C468" s="24" t="str">
        <f>IF('Jeunes Plants'!C468&lt;&gt;"",'Jeunes Plants'!C468,"")</f>
        <v>Nancy technigera</v>
      </c>
      <c r="D468" s="24" t="str">
        <f>IF('Jeunes Plants'!D468&lt;&gt;"",'Jeunes Plants'!D468,"")</f>
        <v>&gt;s49/2025</v>
      </c>
      <c r="E468" s="66" t="str">
        <f>IF('Jeunes Plants'!E468&lt;&gt;"",'Jeunes Plants'!E468,"")</f>
        <v>B</v>
      </c>
      <c r="F468" s="66" t="str">
        <f>IF('Jeunes Plants'!F468&lt;&gt;"",'Jeunes Plants'!F468,"")</f>
        <v>M 3 cm  X60</v>
      </c>
      <c r="G468" s="64">
        <f>IF('Jeunes Plants'!G468&lt;&gt;"",'Jeunes Plants'!G468,"")</f>
        <v>30</v>
      </c>
      <c r="H468" s="66">
        <f>IF('Jeunes Plants'!H468&lt;&gt;"",'Jeunes Plants'!H468,"")</f>
        <v>8</v>
      </c>
      <c r="I468" s="66" t="str">
        <f>IF('Jeunes Plants'!I468&lt;&gt;"",'Jeunes Plants'!I468,"")</f>
        <v>A</v>
      </c>
      <c r="J468" s="72">
        <f>IF('Jeunes Plants'!J468&lt;&gt;"",'Jeunes Plants'!J468,"")</f>
        <v>0.03</v>
      </c>
      <c r="K468" s="24" t="str">
        <f>IF('Jeunes Plants'!K468&lt;&gt;"",'Jeunes Plants'!K468,"")</f>
        <v>GERA</v>
      </c>
      <c r="L468" s="24" t="str">
        <f>IF('Jeunes Plants'!L468&lt;&gt;"",'Jeunes Plants'!L468,"")</f>
        <v>S9</v>
      </c>
      <c r="M468" s="24" t="str">
        <f>IF('Jeunes Plants'!M468&lt;&gt;"",'Jeunes Plants'!M468,"")</f>
        <v/>
      </c>
      <c r="N468" s="24" t="str">
        <f>IF('Jeunes Plants'!N468&lt;&gt;"",'Jeunes Plants'!N468,"")</f>
        <v>M3</v>
      </c>
      <c r="O468" s="24" t="str">
        <f>IF('Jeunes Plants'!O468&lt;&gt;"",'Jeunes Plants'!O468,"")</f>
        <v>GERANIUM ZONALE Nancy technigera</v>
      </c>
      <c r="P468" s="54">
        <f>IF('Jeunes Plants'!P468&lt;&gt;"",'Jeunes Plants'!P468,"")</f>
        <v>468</v>
      </c>
      <c r="Q468" s="20">
        <f>IF('Jeunes Plants'!R468&lt;&gt;"",'Jeunes Plants'!R468,"")</f>
        <v>0</v>
      </c>
      <c r="R468" s="20">
        <f>IF('Jeunes Plants'!S468&lt;&gt;"",'Jeunes Plants'!S468,"")</f>
        <v>0</v>
      </c>
      <c r="S468" s="236">
        <f>IF('Jeunes Plants'!T468&lt;&gt;"",'Jeunes Plants'!T468,"")</f>
        <v>0</v>
      </c>
      <c r="T468" s="246"/>
      <c r="U468" s="124"/>
      <c r="V468" s="124"/>
      <c r="W468" s="124"/>
    </row>
    <row r="469" spans="1:23" ht="20.100000000000001" customHeight="1" x14ac:dyDescent="0.25">
      <c r="A469" s="125">
        <f>IF('Jeunes Plants'!A469&lt;&gt;"",'Jeunes Plants'!A469,"")</f>
        <v>10715</v>
      </c>
      <c r="B469" s="126" t="str">
        <f>IF('Jeunes Plants'!B469&lt;&gt;"",'Jeunes Plants'!B469,"")</f>
        <v>GERANIUM ZONALE</v>
      </c>
      <c r="C469" s="126" t="str">
        <f>IF('Jeunes Plants'!C469&lt;&gt;"",'Jeunes Plants'!C469,"")</f>
        <v>Paimpol technigera</v>
      </c>
      <c r="D469" s="126" t="str">
        <f>IF('Jeunes Plants'!D469&lt;&gt;"",'Jeunes Plants'!D469,"")</f>
        <v>&gt;s49/2025</v>
      </c>
      <c r="E469" s="127" t="str">
        <f>IF('Jeunes Plants'!E469&lt;&gt;"",'Jeunes Plants'!E469,"")</f>
        <v>B</v>
      </c>
      <c r="F469" s="127" t="str">
        <f>IF('Jeunes Plants'!F469&lt;&gt;"",'Jeunes Plants'!F469,"")</f>
        <v>M 3 cm  X60</v>
      </c>
      <c r="G469" s="128">
        <f>IF('Jeunes Plants'!G469&lt;&gt;"",'Jeunes Plants'!G469,"")</f>
        <v>30</v>
      </c>
      <c r="H469" s="127">
        <f>IF('Jeunes Plants'!H469&lt;&gt;"",'Jeunes Plants'!H469,"")</f>
        <v>8</v>
      </c>
      <c r="I469" s="127" t="str">
        <f>IF('Jeunes Plants'!I469&lt;&gt;"",'Jeunes Plants'!I469,"")</f>
        <v>A</v>
      </c>
      <c r="J469" s="129">
        <f>IF('Jeunes Plants'!J469&lt;&gt;"",'Jeunes Plants'!J469,"")</f>
        <v>0.03</v>
      </c>
      <c r="K469" s="126" t="str">
        <f>IF('Jeunes Plants'!K469&lt;&gt;"",'Jeunes Plants'!K469,"")</f>
        <v>GERA</v>
      </c>
      <c r="L469" s="126" t="str">
        <f>IF('Jeunes Plants'!L469&lt;&gt;"",'Jeunes Plants'!L469,"")</f>
        <v>S9</v>
      </c>
      <c r="M469" s="126" t="str">
        <f>IF('Jeunes Plants'!M469&lt;&gt;"",'Jeunes Plants'!M469,"")</f>
        <v/>
      </c>
      <c r="N469" s="126" t="str">
        <f>IF('Jeunes Plants'!N469&lt;&gt;"",'Jeunes Plants'!N469,"")</f>
        <v>M3</v>
      </c>
      <c r="O469" s="126" t="str">
        <f>IF('Jeunes Plants'!O469&lt;&gt;"",'Jeunes Plants'!O469,"")</f>
        <v>GERANIUM ZONALE Paimpol technigera</v>
      </c>
      <c r="P469" s="130">
        <f>IF('Jeunes Plants'!P469&lt;&gt;"",'Jeunes Plants'!P469,"")</f>
        <v>469</v>
      </c>
      <c r="Q469" s="20">
        <f>IF('Jeunes Plants'!R469&lt;&gt;"",'Jeunes Plants'!R469,"")</f>
        <v>0</v>
      </c>
      <c r="R469" s="20">
        <f>IF('Jeunes Plants'!S469&lt;&gt;"",'Jeunes Plants'!S469,"")</f>
        <v>0</v>
      </c>
      <c r="S469" s="236">
        <f>IF('Jeunes Plants'!T469&lt;&gt;"",'Jeunes Plants'!T469,"")</f>
        <v>0</v>
      </c>
      <c r="T469" s="245"/>
      <c r="U469" s="214"/>
      <c r="V469" s="214"/>
      <c r="W469" s="214"/>
    </row>
    <row r="470" spans="1:23" ht="20.100000000000001" customHeight="1" x14ac:dyDescent="0.25">
      <c r="A470" s="23">
        <f>IF('Jeunes Plants'!A470&lt;&gt;"",'Jeunes Plants'!A470,"")</f>
        <v>15422</v>
      </c>
      <c r="B470" s="24" t="str">
        <f>IF('Jeunes Plants'!B470&lt;&gt;"",'Jeunes Plants'!B470,"")</f>
        <v>GERANIUM ZONALE</v>
      </c>
      <c r="C470" s="24" t="str">
        <f>IF('Jeunes Plants'!C470&lt;&gt;"",'Jeunes Plants'!C470,"")</f>
        <v>Glitter pink pac</v>
      </c>
      <c r="D470" s="24" t="str">
        <f>IF('Jeunes Plants'!D470&lt;&gt;"",'Jeunes Plants'!D470,"")</f>
        <v>&gt;s45/2025</v>
      </c>
      <c r="E470" s="66" t="str">
        <f>IF('Jeunes Plants'!E470&lt;&gt;"",'Jeunes Plants'!E470,"")</f>
        <v>B</v>
      </c>
      <c r="F470" s="66" t="str">
        <f>IF('Jeunes Plants'!F470&lt;&gt;"",'Jeunes Plants'!F470,"")</f>
        <v>M 3 cm  X60</v>
      </c>
      <c r="G470" s="64">
        <f>IF('Jeunes Plants'!G470&lt;&gt;"",'Jeunes Plants'!G470,"")</f>
        <v>30</v>
      </c>
      <c r="H470" s="66">
        <f>IF('Jeunes Plants'!H470&lt;&gt;"",'Jeunes Plants'!H470,"")</f>
        <v>8</v>
      </c>
      <c r="I470" s="66" t="str">
        <f>IF('Jeunes Plants'!I470&lt;&gt;"",'Jeunes Plants'!I470,"")</f>
        <v>A</v>
      </c>
      <c r="J470" s="72">
        <f>IF('Jeunes Plants'!J470&lt;&gt;"",'Jeunes Plants'!J470,"")</f>
        <v>4.4999999999999998E-2</v>
      </c>
      <c r="K470" s="24" t="str">
        <f>IF('Jeunes Plants'!K470&lt;&gt;"",'Jeunes Plants'!K470,"")</f>
        <v>GERA</v>
      </c>
      <c r="L470" s="24" t="str">
        <f>IF('Jeunes Plants'!L470&lt;&gt;"",'Jeunes Plants'!L470,"")</f>
        <v>S9</v>
      </c>
      <c r="M470" s="24" t="str">
        <f>IF('Jeunes Plants'!M470&lt;&gt;"",'Jeunes Plants'!M470,"")</f>
        <v/>
      </c>
      <c r="N470" s="24" t="str">
        <f>IF('Jeunes Plants'!N470&lt;&gt;"",'Jeunes Plants'!N470,"")</f>
        <v>M3</v>
      </c>
      <c r="O470" s="24" t="str">
        <f>IF('Jeunes Plants'!O470&lt;&gt;"",'Jeunes Plants'!O470,"")</f>
        <v>GERANIUM ZONALE Glitter pink pac</v>
      </c>
      <c r="P470" s="54">
        <f>IF('Jeunes Plants'!P470&lt;&gt;"",'Jeunes Plants'!P470,"")</f>
        <v>470</v>
      </c>
      <c r="Q470" s="20">
        <f>IF('Jeunes Plants'!R470&lt;&gt;"",'Jeunes Plants'!R470,"")</f>
        <v>0</v>
      </c>
      <c r="R470" s="20">
        <f>IF('Jeunes Plants'!S470&lt;&gt;"",'Jeunes Plants'!S470,"")</f>
        <v>0</v>
      </c>
      <c r="S470" s="236">
        <f>IF('Jeunes Plants'!T470&lt;&gt;"",'Jeunes Plants'!T470,"")</f>
        <v>0</v>
      </c>
      <c r="T470" s="246"/>
      <c r="U470" s="124"/>
      <c r="V470" s="124"/>
      <c r="W470" s="124"/>
    </row>
    <row r="471" spans="1:23" ht="20.100000000000001" customHeight="1" x14ac:dyDescent="0.25">
      <c r="A471" s="125">
        <f>IF('Jeunes Plants'!A471&lt;&gt;"",'Jeunes Plants'!A471,"")</f>
        <v>23777</v>
      </c>
      <c r="B471" s="126" t="str">
        <f>IF('Jeunes Plants'!B471&lt;&gt;"",'Jeunes Plants'!B471,"")</f>
        <v>GERANIUM ZONALE</v>
      </c>
      <c r="C471" s="126" t="str">
        <f>IF('Jeunes Plants'!C471&lt;&gt;"",'Jeunes Plants'!C471,"")</f>
        <v>Flower Fairy White Splash pac</v>
      </c>
      <c r="D471" s="126" t="str">
        <f>IF('Jeunes Plants'!D471&lt;&gt;"",'Jeunes Plants'!D471,"")</f>
        <v>&gt;s45/2025</v>
      </c>
      <c r="E471" s="127" t="str">
        <f>IF('Jeunes Plants'!E471&lt;&gt;"",'Jeunes Plants'!E471,"")</f>
        <v>B</v>
      </c>
      <c r="F471" s="127" t="str">
        <f>IF('Jeunes Plants'!F471&lt;&gt;"",'Jeunes Plants'!F471,"")</f>
        <v>M 3 cm  X60</v>
      </c>
      <c r="G471" s="128">
        <f>IF('Jeunes Plants'!G471&lt;&gt;"",'Jeunes Plants'!G471,"")</f>
        <v>30</v>
      </c>
      <c r="H471" s="127">
        <f>IF('Jeunes Plants'!H471&lt;&gt;"",'Jeunes Plants'!H471,"")</f>
        <v>8</v>
      </c>
      <c r="I471" s="127" t="str">
        <f>IF('Jeunes Plants'!I471&lt;&gt;"",'Jeunes Plants'!I471,"")</f>
        <v>A</v>
      </c>
      <c r="J471" s="129">
        <f>IF('Jeunes Plants'!J471&lt;&gt;"",'Jeunes Plants'!J471,"")</f>
        <v>4.4999999999999998E-2</v>
      </c>
      <c r="K471" s="126" t="str">
        <f>IF('Jeunes Plants'!K471&lt;&gt;"",'Jeunes Plants'!K471,"")</f>
        <v>GERA</v>
      </c>
      <c r="L471" s="126" t="str">
        <f>IF('Jeunes Plants'!L471&lt;&gt;"",'Jeunes Plants'!L471,"")</f>
        <v>S9</v>
      </c>
      <c r="M471" s="126" t="str">
        <f>IF('Jeunes Plants'!M471&lt;&gt;"",'Jeunes Plants'!M471,"")</f>
        <v/>
      </c>
      <c r="N471" s="126" t="str">
        <f>IF('Jeunes Plants'!N471&lt;&gt;"",'Jeunes Plants'!N471,"")</f>
        <v>M3</v>
      </c>
      <c r="O471" s="126" t="str">
        <f>IF('Jeunes Plants'!O471&lt;&gt;"",'Jeunes Plants'!O471,"")</f>
        <v>GERANIUM ZONALE Flower Fairy White Splash pac</v>
      </c>
      <c r="P471" s="130">
        <f>IF('Jeunes Plants'!P471&lt;&gt;"",'Jeunes Plants'!P471,"")</f>
        <v>471</v>
      </c>
      <c r="Q471" s="20">
        <f>IF('Jeunes Plants'!R471&lt;&gt;"",'Jeunes Plants'!R471,"")</f>
        <v>0</v>
      </c>
      <c r="R471" s="20">
        <f>IF('Jeunes Plants'!S471&lt;&gt;"",'Jeunes Plants'!S471,"")</f>
        <v>0</v>
      </c>
      <c r="S471" s="236">
        <f>IF('Jeunes Plants'!T471&lt;&gt;"",'Jeunes Plants'!T471,"")</f>
        <v>0</v>
      </c>
      <c r="T471" s="245"/>
      <c r="U471" s="214"/>
      <c r="V471" s="214"/>
      <c r="W471" s="214"/>
    </row>
    <row r="472" spans="1:23" ht="20.100000000000001" customHeight="1" x14ac:dyDescent="0.25">
      <c r="A472" s="23">
        <f>IF('Jeunes Plants'!A472&lt;&gt;"",'Jeunes Plants'!A472,"")</f>
        <v>23778</v>
      </c>
      <c r="B472" s="24" t="str">
        <f>IF('Jeunes Plants'!B472&lt;&gt;"",'Jeunes Plants'!B472,"")</f>
        <v>GERANIUM ZONALE</v>
      </c>
      <c r="C472" s="24" t="str">
        <f>IF('Jeunes Plants'!C472&lt;&gt;"",'Jeunes Plants'!C472,"")</f>
        <v>Calais pac</v>
      </c>
      <c r="D472" s="24" t="str">
        <f>IF('Jeunes Plants'!D472&lt;&gt;"",'Jeunes Plants'!D472,"")</f>
        <v>&gt;s45/2025</v>
      </c>
      <c r="E472" s="66" t="str">
        <f>IF('Jeunes Plants'!E472&lt;&gt;"",'Jeunes Plants'!E472,"")</f>
        <v>B</v>
      </c>
      <c r="F472" s="66" t="str">
        <f>IF('Jeunes Plants'!F472&lt;&gt;"",'Jeunes Plants'!F472,"")</f>
        <v>M 3 cm  X60</v>
      </c>
      <c r="G472" s="64">
        <f>IF('Jeunes Plants'!G472&lt;&gt;"",'Jeunes Plants'!G472,"")</f>
        <v>30</v>
      </c>
      <c r="H472" s="66">
        <f>IF('Jeunes Plants'!H472&lt;&gt;"",'Jeunes Plants'!H472,"")</f>
        <v>8</v>
      </c>
      <c r="I472" s="66" t="str">
        <f>IF('Jeunes Plants'!I472&lt;&gt;"",'Jeunes Plants'!I472,"")</f>
        <v>A</v>
      </c>
      <c r="J472" s="72">
        <f>IF('Jeunes Plants'!J472&lt;&gt;"",'Jeunes Plants'!J472,"")</f>
        <v>0.04</v>
      </c>
      <c r="K472" s="24" t="str">
        <f>IF('Jeunes Plants'!K472&lt;&gt;"",'Jeunes Plants'!K472,"")</f>
        <v>GERA</v>
      </c>
      <c r="L472" s="24" t="str">
        <f>IF('Jeunes Plants'!L472&lt;&gt;"",'Jeunes Plants'!L472,"")</f>
        <v>S9</v>
      </c>
      <c r="M472" s="24" t="str">
        <f>IF('Jeunes Plants'!M472&lt;&gt;"",'Jeunes Plants'!M472,"")</f>
        <v/>
      </c>
      <c r="N472" s="24" t="str">
        <f>IF('Jeunes Plants'!N472&lt;&gt;"",'Jeunes Plants'!N472,"")</f>
        <v>M3</v>
      </c>
      <c r="O472" s="24" t="str">
        <f>IF('Jeunes Plants'!O472&lt;&gt;"",'Jeunes Plants'!O472,"")</f>
        <v>GERANIUM ZONALE Calais pac</v>
      </c>
      <c r="P472" s="54">
        <f>IF('Jeunes Plants'!P472&lt;&gt;"",'Jeunes Plants'!P472,"")</f>
        <v>472</v>
      </c>
      <c r="Q472" s="20">
        <f>IF('Jeunes Plants'!R472&lt;&gt;"",'Jeunes Plants'!R472,"")</f>
        <v>0</v>
      </c>
      <c r="R472" s="20">
        <f>IF('Jeunes Plants'!S472&lt;&gt;"",'Jeunes Plants'!S472,"")</f>
        <v>0</v>
      </c>
      <c r="S472" s="236">
        <f>IF('Jeunes Plants'!T472&lt;&gt;"",'Jeunes Plants'!T472,"")</f>
        <v>0</v>
      </c>
      <c r="T472" s="246"/>
      <c r="U472" s="124"/>
      <c r="V472" s="124"/>
      <c r="W472" s="124"/>
    </row>
    <row r="473" spans="1:23" ht="20.100000000000001" customHeight="1" x14ac:dyDescent="0.25">
      <c r="A473" s="125">
        <f>IF('Jeunes Plants'!A473&lt;&gt;"",'Jeunes Plants'!A473,"")</f>
        <v>23779</v>
      </c>
      <c r="B473" s="126" t="str">
        <f>IF('Jeunes Plants'!B473&lt;&gt;"",'Jeunes Plants'!B473,"")</f>
        <v>GERANIUM ZONALE</v>
      </c>
      <c r="C473" s="126" t="str">
        <f>IF('Jeunes Plants'!C473&lt;&gt;"",'Jeunes Plants'!C473,"")</f>
        <v>Candy Pink pac</v>
      </c>
      <c r="D473" s="126" t="str">
        <f>IF('Jeunes Plants'!D473&lt;&gt;"",'Jeunes Plants'!D473,"")</f>
        <v>&gt;s45/2025</v>
      </c>
      <c r="E473" s="127" t="str">
        <f>IF('Jeunes Plants'!E473&lt;&gt;"",'Jeunes Plants'!E473,"")</f>
        <v>B</v>
      </c>
      <c r="F473" s="127" t="str">
        <f>IF('Jeunes Plants'!F473&lt;&gt;"",'Jeunes Plants'!F473,"")</f>
        <v>M 3 cm  X60</v>
      </c>
      <c r="G473" s="128">
        <f>IF('Jeunes Plants'!G473&lt;&gt;"",'Jeunes Plants'!G473,"")</f>
        <v>30</v>
      </c>
      <c r="H473" s="127">
        <f>IF('Jeunes Plants'!H473&lt;&gt;"",'Jeunes Plants'!H473,"")</f>
        <v>8</v>
      </c>
      <c r="I473" s="127" t="str">
        <f>IF('Jeunes Plants'!I473&lt;&gt;"",'Jeunes Plants'!I473,"")</f>
        <v>A</v>
      </c>
      <c r="J473" s="129">
        <f>IF('Jeunes Plants'!J473&lt;&gt;"",'Jeunes Plants'!J473,"")</f>
        <v>0.04</v>
      </c>
      <c r="K473" s="126" t="str">
        <f>IF('Jeunes Plants'!K473&lt;&gt;"",'Jeunes Plants'!K473,"")</f>
        <v>GERA</v>
      </c>
      <c r="L473" s="126" t="str">
        <f>IF('Jeunes Plants'!L473&lt;&gt;"",'Jeunes Plants'!L473,"")</f>
        <v>S9</v>
      </c>
      <c r="M473" s="126" t="str">
        <f>IF('Jeunes Plants'!M473&lt;&gt;"",'Jeunes Plants'!M473,"")</f>
        <v/>
      </c>
      <c r="N473" s="126" t="str">
        <f>IF('Jeunes Plants'!N473&lt;&gt;"",'Jeunes Plants'!N473,"")</f>
        <v>M3</v>
      </c>
      <c r="O473" s="126" t="str">
        <f>IF('Jeunes Plants'!O473&lt;&gt;"",'Jeunes Plants'!O473,"")</f>
        <v>GERANIUM ZONALE Candy Pink pac</v>
      </c>
      <c r="P473" s="130">
        <f>IF('Jeunes Plants'!P473&lt;&gt;"",'Jeunes Plants'!P473,"")</f>
        <v>473</v>
      </c>
      <c r="Q473" s="20">
        <f>IF('Jeunes Plants'!R473&lt;&gt;"",'Jeunes Plants'!R473,"")</f>
        <v>0</v>
      </c>
      <c r="R473" s="20">
        <f>IF('Jeunes Plants'!S473&lt;&gt;"",'Jeunes Plants'!S473,"")</f>
        <v>0</v>
      </c>
      <c r="S473" s="236">
        <f>IF('Jeunes Plants'!T473&lt;&gt;"",'Jeunes Plants'!T473,"")</f>
        <v>0</v>
      </c>
      <c r="T473" s="245"/>
      <c r="U473" s="214"/>
      <c r="V473" s="214"/>
      <c r="W473" s="214"/>
    </row>
    <row r="474" spans="1:23" ht="20.100000000000001" customHeight="1" x14ac:dyDescent="0.25">
      <c r="A474" s="146" t="str">
        <f>IF('Jeunes Plants'!A474&lt;&gt;"",'Jeunes Plants'!A474,"")</f>
        <v/>
      </c>
      <c r="B474" s="163" t="str">
        <f>IF('Jeunes Plants'!B474&lt;&gt;"",'Jeunes Plants'!B474,"")</f>
        <v>GERANIUM ZONALE ROUGE ET ORANGE</v>
      </c>
      <c r="C474" s="147"/>
      <c r="D474" s="147" t="str">
        <f>IF('Jeunes Plants'!D474&lt;&gt;"",'Jeunes Plants'!D474,"")</f>
        <v/>
      </c>
      <c r="E474" s="148" t="str">
        <f>IF('Jeunes Plants'!E474&lt;&gt;"",'Jeunes Plants'!E474,"")</f>
        <v/>
      </c>
      <c r="F474" s="148" t="str">
        <f>IF('Jeunes Plants'!F474&lt;&gt;"",'Jeunes Plants'!F474,"")</f>
        <v/>
      </c>
      <c r="G474" s="148" t="str">
        <f>IF('Jeunes Plants'!G474&lt;&gt;"",'Jeunes Plants'!G474,"")</f>
        <v/>
      </c>
      <c r="H474" s="148" t="str">
        <f>IF('Jeunes Plants'!H474&lt;&gt;"",'Jeunes Plants'!H474,"")</f>
        <v/>
      </c>
      <c r="I474" s="148" t="str">
        <f>IF('Jeunes Plants'!I474&lt;&gt;"",'Jeunes Plants'!I474,"")</f>
        <v/>
      </c>
      <c r="J474" s="149" t="str">
        <f>IF('Jeunes Plants'!J474&lt;&gt;"",'Jeunes Plants'!J474,"")</f>
        <v/>
      </c>
      <c r="K474" s="147" t="str">
        <f>IF('Jeunes Plants'!K474&lt;&gt;"",'Jeunes Plants'!K474,"")</f>
        <v/>
      </c>
      <c r="L474" s="147" t="str">
        <f>IF('Jeunes Plants'!L474&lt;&gt;"",'Jeunes Plants'!L474,"")</f>
        <v>E</v>
      </c>
      <c r="M474" s="147" t="str">
        <f>IF('Jeunes Plants'!M474&lt;&gt;"",'Jeunes Plants'!M474,"")</f>
        <v/>
      </c>
      <c r="N474" s="147" t="str">
        <f>IF('Jeunes Plants'!N474&lt;&gt;"",'Jeunes Plants'!N474,"")</f>
        <v/>
      </c>
      <c r="O474" s="147" t="str">
        <f>IF('Jeunes Plants'!O474&lt;&gt;"",'Jeunes Plants'!O474,"")</f>
        <v xml:space="preserve">GERANIUM ZONALE ROUGE ET ORANGE </v>
      </c>
      <c r="P474" s="150">
        <f>IF('Jeunes Plants'!P474&lt;&gt;"",'Jeunes Plants'!P474,"")</f>
        <v>474</v>
      </c>
      <c r="Q474" s="20" t="str">
        <f>IF('Jeunes Plants'!R474&lt;&gt;"",'Jeunes Plants'!R474,"")</f>
        <v/>
      </c>
      <c r="R474" s="20" t="str">
        <f>IF('Jeunes Plants'!S474&lt;&gt;"",'Jeunes Plants'!S474,"")</f>
        <v/>
      </c>
      <c r="S474" s="236" t="str">
        <f>IF('Jeunes Plants'!T474&lt;&gt;"",'Jeunes Plants'!T474,"")</f>
        <v/>
      </c>
      <c r="T474" s="247"/>
      <c r="U474" s="161"/>
      <c r="V474" s="161"/>
      <c r="W474" s="161"/>
    </row>
    <row r="475" spans="1:23" ht="20.100000000000001" customHeight="1" x14ac:dyDescent="0.25">
      <c r="A475" s="23">
        <f>IF('Jeunes Plants'!A475&lt;&gt;"",'Jeunes Plants'!A475,"")</f>
        <v>2606</v>
      </c>
      <c r="B475" s="24" t="str">
        <f>IF('Jeunes Plants'!B475&lt;&gt;"",'Jeunes Plants'!B475,"")</f>
        <v>GERANIUM ZONALE</v>
      </c>
      <c r="C475" s="24" t="str">
        <f>IF('Jeunes Plants'!C475&lt;&gt;"",'Jeunes Plants'!C475,"")</f>
        <v>Anthony pac</v>
      </c>
      <c r="D475" s="24" t="str">
        <f>IF('Jeunes Plants'!D475&lt;&gt;"",'Jeunes Plants'!D475,"")</f>
        <v>&gt;s45/2025</v>
      </c>
      <c r="E475" s="66" t="str">
        <f>IF('Jeunes Plants'!E475&lt;&gt;"",'Jeunes Plants'!E475,"")</f>
        <v>B</v>
      </c>
      <c r="F475" s="66" t="str">
        <f>IF('Jeunes Plants'!F475&lt;&gt;"",'Jeunes Plants'!F475,"")</f>
        <v>M 3 cm  X60</v>
      </c>
      <c r="G475" s="64">
        <f>IF('Jeunes Plants'!G475&lt;&gt;"",'Jeunes Plants'!G475,"")</f>
        <v>30</v>
      </c>
      <c r="H475" s="66">
        <f>IF('Jeunes Plants'!H475&lt;&gt;"",'Jeunes Plants'!H475,"")</f>
        <v>8</v>
      </c>
      <c r="I475" s="66" t="str">
        <f>IF('Jeunes Plants'!I475&lt;&gt;"",'Jeunes Plants'!I475,"")</f>
        <v>A</v>
      </c>
      <c r="J475" s="72">
        <f>IF('Jeunes Plants'!J475&lt;&gt;"",'Jeunes Plants'!J475,"")</f>
        <v>0.04</v>
      </c>
      <c r="K475" s="24" t="str">
        <f>IF('Jeunes Plants'!K475&lt;&gt;"",'Jeunes Plants'!K475,"")</f>
        <v>GERA</v>
      </c>
      <c r="L475" s="24" t="str">
        <f>IF('Jeunes Plants'!L475&lt;&gt;"",'Jeunes Plants'!L475,"")</f>
        <v>S9</v>
      </c>
      <c r="M475" s="24" t="str">
        <f>IF('Jeunes Plants'!M475&lt;&gt;"",'Jeunes Plants'!M475,"")</f>
        <v/>
      </c>
      <c r="N475" s="24" t="str">
        <f>IF('Jeunes Plants'!N475&lt;&gt;"",'Jeunes Plants'!N475,"")</f>
        <v>M3</v>
      </c>
      <c r="O475" s="24" t="str">
        <f>IF('Jeunes Plants'!O475&lt;&gt;"",'Jeunes Plants'!O475,"")</f>
        <v>GERANIUM ZONALE Anthony pac</v>
      </c>
      <c r="P475" s="54">
        <f>IF('Jeunes Plants'!P475&lt;&gt;"",'Jeunes Plants'!P475,"")</f>
        <v>475</v>
      </c>
      <c r="Q475" s="20">
        <f>IF('Jeunes Plants'!R475&lt;&gt;"",'Jeunes Plants'!R475,"")</f>
        <v>0</v>
      </c>
      <c r="R475" s="20">
        <f>IF('Jeunes Plants'!S475&lt;&gt;"",'Jeunes Plants'!S475,"")</f>
        <v>0</v>
      </c>
      <c r="S475" s="236">
        <f>IF('Jeunes Plants'!T475&lt;&gt;"",'Jeunes Plants'!T475,"")</f>
        <v>0</v>
      </c>
      <c r="T475" s="246"/>
      <c r="U475" s="124"/>
      <c r="V475" s="124"/>
      <c r="W475" s="124"/>
    </row>
    <row r="476" spans="1:23" ht="20.100000000000001" customHeight="1" x14ac:dyDescent="0.25">
      <c r="A476" s="125">
        <f>IF('Jeunes Plants'!A476&lt;&gt;"",'Jeunes Plants'!A476,"")</f>
        <v>1134</v>
      </c>
      <c r="B476" s="126" t="str">
        <f>IF('Jeunes Plants'!B476&lt;&gt;"",'Jeunes Plants'!B476,"")</f>
        <v>GERANIUM ZONALE</v>
      </c>
      <c r="C476" s="126" t="str">
        <f>IF('Jeunes Plants'!C476&lt;&gt;"",'Jeunes Plants'!C476,"")</f>
        <v>Dijon technigera</v>
      </c>
      <c r="D476" s="126" t="str">
        <f>IF('Jeunes Plants'!D476&lt;&gt;"",'Jeunes Plants'!D476,"")</f>
        <v>&gt;s49/2025</v>
      </c>
      <c r="E476" s="127" t="str">
        <f>IF('Jeunes Plants'!E476&lt;&gt;"",'Jeunes Plants'!E476,"")</f>
        <v>B</v>
      </c>
      <c r="F476" s="127" t="str">
        <f>IF('Jeunes Plants'!F476&lt;&gt;"",'Jeunes Plants'!F476,"")</f>
        <v>M 3 cm  X60</v>
      </c>
      <c r="G476" s="128">
        <f>IF('Jeunes Plants'!G476&lt;&gt;"",'Jeunes Plants'!G476,"")</f>
        <v>30</v>
      </c>
      <c r="H476" s="127">
        <f>IF('Jeunes Plants'!H476&lt;&gt;"",'Jeunes Plants'!H476,"")</f>
        <v>8</v>
      </c>
      <c r="I476" s="127" t="str">
        <f>IF('Jeunes Plants'!I476&lt;&gt;"",'Jeunes Plants'!I476,"")</f>
        <v>A</v>
      </c>
      <c r="J476" s="129">
        <f>IF('Jeunes Plants'!J476&lt;&gt;"",'Jeunes Plants'!J476,"")</f>
        <v>0.03</v>
      </c>
      <c r="K476" s="126" t="str">
        <f>IF('Jeunes Plants'!K476&lt;&gt;"",'Jeunes Plants'!K476,"")</f>
        <v>GERA</v>
      </c>
      <c r="L476" s="126" t="str">
        <f>IF('Jeunes Plants'!L476&lt;&gt;"",'Jeunes Plants'!L476,"")</f>
        <v>S9</v>
      </c>
      <c r="M476" s="126" t="str">
        <f>IF('Jeunes Plants'!M476&lt;&gt;"",'Jeunes Plants'!M476,"")</f>
        <v/>
      </c>
      <c r="N476" s="126" t="str">
        <f>IF('Jeunes Plants'!N476&lt;&gt;"",'Jeunes Plants'!N476,"")</f>
        <v>M3</v>
      </c>
      <c r="O476" s="126" t="str">
        <f>IF('Jeunes Plants'!O476&lt;&gt;"",'Jeunes Plants'!O476,"")</f>
        <v>GERANIUM ZONALE Dijon technigera</v>
      </c>
      <c r="P476" s="130">
        <f>IF('Jeunes Plants'!P476&lt;&gt;"",'Jeunes Plants'!P476,"")</f>
        <v>476</v>
      </c>
      <c r="Q476" s="20">
        <f>IF('Jeunes Plants'!R476&lt;&gt;"",'Jeunes Plants'!R476,"")</f>
        <v>0</v>
      </c>
      <c r="R476" s="20">
        <f>IF('Jeunes Plants'!S476&lt;&gt;"",'Jeunes Plants'!S476,"")</f>
        <v>0</v>
      </c>
      <c r="S476" s="236">
        <f>IF('Jeunes Plants'!T476&lt;&gt;"",'Jeunes Plants'!T476,"")</f>
        <v>0</v>
      </c>
      <c r="T476" s="245"/>
      <c r="U476" s="214"/>
      <c r="V476" s="214"/>
      <c r="W476" s="214"/>
    </row>
    <row r="477" spans="1:23" ht="20.100000000000001" customHeight="1" x14ac:dyDescent="0.25">
      <c r="A477" s="23">
        <f>IF('Jeunes Plants'!A477&lt;&gt;"",'Jeunes Plants'!A477,"")</f>
        <v>15424</v>
      </c>
      <c r="B477" s="24" t="str">
        <f>IF('Jeunes Plants'!B477&lt;&gt;"",'Jeunes Plants'!B477,"")</f>
        <v>GERANIUM ZONALE</v>
      </c>
      <c r="C477" s="24" t="str">
        <f>IF('Jeunes Plants'!C477&lt;&gt;"",'Jeunes Plants'!C477,"")</f>
        <v>Glitter Orange pac</v>
      </c>
      <c r="D477" s="24" t="str">
        <f>IF('Jeunes Plants'!D477&lt;&gt;"",'Jeunes Plants'!D477,"")</f>
        <v>&gt;s45/2025</v>
      </c>
      <c r="E477" s="66" t="str">
        <f>IF('Jeunes Plants'!E477&lt;&gt;"",'Jeunes Plants'!E477,"")</f>
        <v>B</v>
      </c>
      <c r="F477" s="66" t="str">
        <f>IF('Jeunes Plants'!F477&lt;&gt;"",'Jeunes Plants'!F477,"")</f>
        <v>M 3 cm  X60</v>
      </c>
      <c r="G477" s="64">
        <f>IF('Jeunes Plants'!G477&lt;&gt;"",'Jeunes Plants'!G477,"")</f>
        <v>30</v>
      </c>
      <c r="H477" s="66">
        <f>IF('Jeunes Plants'!H477&lt;&gt;"",'Jeunes Plants'!H477,"")</f>
        <v>8</v>
      </c>
      <c r="I477" s="66" t="str">
        <f>IF('Jeunes Plants'!I477&lt;&gt;"",'Jeunes Plants'!I477,"")</f>
        <v>A</v>
      </c>
      <c r="J477" s="72">
        <f>IF('Jeunes Plants'!J477&lt;&gt;"",'Jeunes Plants'!J477,"")</f>
        <v>4.4999999999999998E-2</v>
      </c>
      <c r="K477" s="24" t="str">
        <f>IF('Jeunes Plants'!K477&lt;&gt;"",'Jeunes Plants'!K477,"")</f>
        <v>GERA</v>
      </c>
      <c r="L477" s="24" t="str">
        <f>IF('Jeunes Plants'!L477&lt;&gt;"",'Jeunes Plants'!L477,"")</f>
        <v>S9</v>
      </c>
      <c r="M477" s="24" t="str">
        <f>IF('Jeunes Plants'!M477&lt;&gt;"",'Jeunes Plants'!M477,"")</f>
        <v/>
      </c>
      <c r="N477" s="24" t="str">
        <f>IF('Jeunes Plants'!N477&lt;&gt;"",'Jeunes Plants'!N477,"")</f>
        <v>M3</v>
      </c>
      <c r="O477" s="24" t="str">
        <f>IF('Jeunes Plants'!O477&lt;&gt;"",'Jeunes Plants'!O477,"")</f>
        <v>GERANIUM ZONALE Glitter Orange pac</v>
      </c>
      <c r="P477" s="54">
        <f>IF('Jeunes Plants'!P477&lt;&gt;"",'Jeunes Plants'!P477,"")</f>
        <v>477</v>
      </c>
      <c r="Q477" s="20">
        <f>IF('Jeunes Plants'!R477&lt;&gt;"",'Jeunes Plants'!R477,"")</f>
        <v>0</v>
      </c>
      <c r="R477" s="20">
        <f>IF('Jeunes Plants'!S477&lt;&gt;"",'Jeunes Plants'!S477,"")</f>
        <v>0</v>
      </c>
      <c r="S477" s="236">
        <f>IF('Jeunes Plants'!T477&lt;&gt;"",'Jeunes Plants'!T477,"")</f>
        <v>0</v>
      </c>
      <c r="T477" s="246"/>
      <c r="U477" s="124"/>
      <c r="V477" s="124"/>
      <c r="W477" s="124"/>
    </row>
    <row r="478" spans="1:23" ht="20.100000000000001" customHeight="1" x14ac:dyDescent="0.25">
      <c r="A478" s="125">
        <f>IF('Jeunes Plants'!A478&lt;&gt;"",'Jeunes Plants'!A478,"")</f>
        <v>2935</v>
      </c>
      <c r="B478" s="126" t="str">
        <f>IF('Jeunes Plants'!B478&lt;&gt;"",'Jeunes Plants'!B478,"")</f>
        <v>GERANIUM ZONALE</v>
      </c>
      <c r="C478" s="126" t="str">
        <f>IF('Jeunes Plants'!C478&lt;&gt;"",'Jeunes Plants'!C478,"")</f>
        <v>Laval technigera</v>
      </c>
      <c r="D478" s="126" t="str">
        <f>IF('Jeunes Plants'!D478&lt;&gt;"",'Jeunes Plants'!D478,"")</f>
        <v>&gt;s49/2025</v>
      </c>
      <c r="E478" s="127" t="str">
        <f>IF('Jeunes Plants'!E478&lt;&gt;"",'Jeunes Plants'!E478,"")</f>
        <v>B</v>
      </c>
      <c r="F478" s="127" t="str">
        <f>IF('Jeunes Plants'!F478&lt;&gt;"",'Jeunes Plants'!F478,"")</f>
        <v>M 3 cm  X60</v>
      </c>
      <c r="G478" s="128">
        <f>IF('Jeunes Plants'!G478&lt;&gt;"",'Jeunes Plants'!G478,"")</f>
        <v>30</v>
      </c>
      <c r="H478" s="127">
        <f>IF('Jeunes Plants'!H478&lt;&gt;"",'Jeunes Plants'!H478,"")</f>
        <v>8</v>
      </c>
      <c r="I478" s="127" t="str">
        <f>IF('Jeunes Plants'!I478&lt;&gt;"",'Jeunes Plants'!I478,"")</f>
        <v>A</v>
      </c>
      <c r="J478" s="129">
        <f>IF('Jeunes Plants'!J478&lt;&gt;"",'Jeunes Plants'!J478,"")</f>
        <v>0.03</v>
      </c>
      <c r="K478" s="126" t="str">
        <f>IF('Jeunes Plants'!K478&lt;&gt;"",'Jeunes Plants'!K478,"")</f>
        <v>GERA</v>
      </c>
      <c r="L478" s="126" t="str">
        <f>IF('Jeunes Plants'!L478&lt;&gt;"",'Jeunes Plants'!L478,"")</f>
        <v>S9</v>
      </c>
      <c r="M478" s="126" t="str">
        <f>IF('Jeunes Plants'!M478&lt;&gt;"",'Jeunes Plants'!M478,"")</f>
        <v/>
      </c>
      <c r="N478" s="126" t="str">
        <f>IF('Jeunes Plants'!N478&lt;&gt;"",'Jeunes Plants'!N478,"")</f>
        <v>M3</v>
      </c>
      <c r="O478" s="126" t="str">
        <f>IF('Jeunes Plants'!O478&lt;&gt;"",'Jeunes Plants'!O478,"")</f>
        <v>GERANIUM ZONALE Laval technigera</v>
      </c>
      <c r="P478" s="130">
        <f>IF('Jeunes Plants'!P478&lt;&gt;"",'Jeunes Plants'!P478,"")</f>
        <v>478</v>
      </c>
      <c r="Q478" s="20">
        <f>IF('Jeunes Plants'!R478&lt;&gt;"",'Jeunes Plants'!R478,"")</f>
        <v>0</v>
      </c>
      <c r="R478" s="20">
        <f>IF('Jeunes Plants'!S478&lt;&gt;"",'Jeunes Plants'!S478,"")</f>
        <v>0</v>
      </c>
      <c r="S478" s="236">
        <f>IF('Jeunes Plants'!T478&lt;&gt;"",'Jeunes Plants'!T478,"")</f>
        <v>0</v>
      </c>
      <c r="T478" s="245"/>
      <c r="U478" s="214"/>
      <c r="V478" s="214"/>
      <c r="W478" s="214"/>
    </row>
    <row r="479" spans="1:23" ht="20.100000000000001" customHeight="1" x14ac:dyDescent="0.25">
      <c r="A479" s="23">
        <f>IF('Jeunes Plants'!A479&lt;&gt;"",'Jeunes Plants'!A479,"")</f>
        <v>2478</v>
      </c>
      <c r="B479" s="24" t="str">
        <f>IF('Jeunes Plants'!B479&lt;&gt;"",'Jeunes Plants'!B479,"")</f>
        <v>GERANIUM ZONALE</v>
      </c>
      <c r="C479" s="24" t="str">
        <f>IF('Jeunes Plants'!C479&lt;&gt;"",'Jeunes Plants'!C479,"")</f>
        <v>Libourne technigera</v>
      </c>
      <c r="D479" s="24" t="str">
        <f>IF('Jeunes Plants'!D479&lt;&gt;"",'Jeunes Plants'!D479,"")</f>
        <v>&gt;s49/2025</v>
      </c>
      <c r="E479" s="66" t="str">
        <f>IF('Jeunes Plants'!E479&lt;&gt;"",'Jeunes Plants'!E479,"")</f>
        <v>B</v>
      </c>
      <c r="F479" s="66" t="str">
        <f>IF('Jeunes Plants'!F479&lt;&gt;"",'Jeunes Plants'!F479,"")</f>
        <v>M 3 cm  X60</v>
      </c>
      <c r="G479" s="64">
        <f>IF('Jeunes Plants'!G479&lt;&gt;"",'Jeunes Plants'!G479,"")</f>
        <v>30</v>
      </c>
      <c r="H479" s="66">
        <f>IF('Jeunes Plants'!H479&lt;&gt;"",'Jeunes Plants'!H479,"")</f>
        <v>8</v>
      </c>
      <c r="I479" s="66" t="str">
        <f>IF('Jeunes Plants'!I479&lt;&gt;"",'Jeunes Plants'!I479,"")</f>
        <v>A</v>
      </c>
      <c r="J479" s="72">
        <f>IF('Jeunes Plants'!J479&lt;&gt;"",'Jeunes Plants'!J479,"")</f>
        <v>0.03</v>
      </c>
      <c r="K479" s="24" t="str">
        <f>IF('Jeunes Plants'!K479&lt;&gt;"",'Jeunes Plants'!K479,"")</f>
        <v>GERA</v>
      </c>
      <c r="L479" s="24" t="str">
        <f>IF('Jeunes Plants'!L479&lt;&gt;"",'Jeunes Plants'!L479,"")</f>
        <v>S9</v>
      </c>
      <c r="M479" s="24" t="str">
        <f>IF('Jeunes Plants'!M479&lt;&gt;"",'Jeunes Plants'!M479,"")</f>
        <v/>
      </c>
      <c r="N479" s="24" t="str">
        <f>IF('Jeunes Plants'!N479&lt;&gt;"",'Jeunes Plants'!N479,"")</f>
        <v>M3</v>
      </c>
      <c r="O479" s="24" t="str">
        <f>IF('Jeunes Plants'!O479&lt;&gt;"",'Jeunes Plants'!O479,"")</f>
        <v>GERANIUM ZONALE Libourne technigera</v>
      </c>
      <c r="P479" s="54">
        <f>IF('Jeunes Plants'!P479&lt;&gt;"",'Jeunes Plants'!P479,"")</f>
        <v>479</v>
      </c>
      <c r="Q479" s="20">
        <f>IF('Jeunes Plants'!R479&lt;&gt;"",'Jeunes Plants'!R479,"")</f>
        <v>0</v>
      </c>
      <c r="R479" s="20">
        <f>IF('Jeunes Plants'!S479&lt;&gt;"",'Jeunes Plants'!S479,"")</f>
        <v>0</v>
      </c>
      <c r="S479" s="236">
        <f>IF('Jeunes Plants'!T479&lt;&gt;"",'Jeunes Plants'!T479,"")</f>
        <v>0</v>
      </c>
      <c r="T479" s="246"/>
      <c r="U479" s="124"/>
      <c r="V479" s="124"/>
      <c r="W479" s="124"/>
    </row>
    <row r="480" spans="1:23" ht="20.100000000000001" customHeight="1" x14ac:dyDescent="0.25">
      <c r="A480" s="125">
        <f>IF('Jeunes Plants'!A480&lt;&gt;"",'Jeunes Plants'!A480,"")</f>
        <v>11776</v>
      </c>
      <c r="B480" s="126" t="str">
        <f>IF('Jeunes Plants'!B480&lt;&gt;"",'Jeunes Plants'!B480,"")</f>
        <v>GERANIUM ZONALE</v>
      </c>
      <c r="C480" s="126" t="str">
        <f>IF('Jeunes Plants'!C480&lt;&gt;"",'Jeunes Plants'!C480,"")</f>
        <v>Morning Sun pac</v>
      </c>
      <c r="D480" s="126" t="str">
        <f>IF('Jeunes Plants'!D480&lt;&gt;"",'Jeunes Plants'!D480,"")</f>
        <v>&gt;s45/2025</v>
      </c>
      <c r="E480" s="127" t="str">
        <f>IF('Jeunes Plants'!E480&lt;&gt;"",'Jeunes Plants'!E480,"")</f>
        <v>B</v>
      </c>
      <c r="F480" s="127" t="str">
        <f>IF('Jeunes Plants'!F480&lt;&gt;"",'Jeunes Plants'!F480,"")</f>
        <v>M 3 cm  X60</v>
      </c>
      <c r="G480" s="128">
        <f>IF('Jeunes Plants'!G480&lt;&gt;"",'Jeunes Plants'!G480,"")</f>
        <v>30</v>
      </c>
      <c r="H480" s="127">
        <f>IF('Jeunes Plants'!H480&lt;&gt;"",'Jeunes Plants'!H480,"")</f>
        <v>8</v>
      </c>
      <c r="I480" s="127" t="str">
        <f>IF('Jeunes Plants'!I480&lt;&gt;"",'Jeunes Plants'!I480,"")</f>
        <v>A</v>
      </c>
      <c r="J480" s="129">
        <f>IF('Jeunes Plants'!J480&lt;&gt;"",'Jeunes Plants'!J480,"")</f>
        <v>0.04</v>
      </c>
      <c r="K480" s="126" t="str">
        <f>IF('Jeunes Plants'!K480&lt;&gt;"",'Jeunes Plants'!K480,"")</f>
        <v>GERA</v>
      </c>
      <c r="L480" s="126" t="str">
        <f>IF('Jeunes Plants'!L480&lt;&gt;"",'Jeunes Plants'!L480,"")</f>
        <v>S9</v>
      </c>
      <c r="M480" s="126" t="str">
        <f>IF('Jeunes Plants'!M480&lt;&gt;"",'Jeunes Plants'!M480,"")</f>
        <v/>
      </c>
      <c r="N480" s="126" t="str">
        <f>IF('Jeunes Plants'!N480&lt;&gt;"",'Jeunes Plants'!N480,"")</f>
        <v>M3</v>
      </c>
      <c r="O480" s="126" t="str">
        <f>IF('Jeunes Plants'!O480&lt;&gt;"",'Jeunes Plants'!O480,"")</f>
        <v>GERANIUM ZONALE Morning Sun pac</v>
      </c>
      <c r="P480" s="130">
        <f>IF('Jeunes Plants'!P480&lt;&gt;"",'Jeunes Plants'!P480,"")</f>
        <v>480</v>
      </c>
      <c r="Q480" s="20">
        <f>IF('Jeunes Plants'!R480&lt;&gt;"",'Jeunes Plants'!R480,"")</f>
        <v>0</v>
      </c>
      <c r="R480" s="20">
        <f>IF('Jeunes Plants'!S480&lt;&gt;"",'Jeunes Plants'!S480,"")</f>
        <v>0</v>
      </c>
      <c r="S480" s="236">
        <f>IF('Jeunes Plants'!T480&lt;&gt;"",'Jeunes Plants'!T480,"")</f>
        <v>0</v>
      </c>
      <c r="T480" s="245"/>
      <c r="U480" s="214"/>
      <c r="V480" s="214"/>
      <c r="W480" s="214"/>
    </row>
    <row r="481" spans="1:23" ht="20.100000000000001" customHeight="1" x14ac:dyDescent="0.25">
      <c r="A481" s="23">
        <f>IF('Jeunes Plants'!A481&lt;&gt;"",'Jeunes Plants'!A481,"")</f>
        <v>10425</v>
      </c>
      <c r="B481" s="24" t="str">
        <f>IF('Jeunes Plants'!B481&lt;&gt;"",'Jeunes Plants'!B481,"")</f>
        <v>GERANIUM ZONALE</v>
      </c>
      <c r="C481" s="24" t="str">
        <f>IF('Jeunes Plants'!C481&lt;&gt;"",'Jeunes Plants'!C481,"")</f>
        <v>Oleron technigera</v>
      </c>
      <c r="D481" s="24" t="str">
        <f>IF('Jeunes Plants'!D481&lt;&gt;"",'Jeunes Plants'!D481,"")</f>
        <v>&gt;s49/2025</v>
      </c>
      <c r="E481" s="66" t="str">
        <f>IF('Jeunes Plants'!E481&lt;&gt;"",'Jeunes Plants'!E481,"")</f>
        <v>B</v>
      </c>
      <c r="F481" s="66" t="str">
        <f>IF('Jeunes Plants'!F481&lt;&gt;"",'Jeunes Plants'!F481,"")</f>
        <v>M 3 cm  X60</v>
      </c>
      <c r="G481" s="64">
        <f>IF('Jeunes Plants'!G481&lt;&gt;"",'Jeunes Plants'!G481,"")</f>
        <v>30</v>
      </c>
      <c r="H481" s="66">
        <f>IF('Jeunes Plants'!H481&lt;&gt;"",'Jeunes Plants'!H481,"")</f>
        <v>8</v>
      </c>
      <c r="I481" s="66" t="str">
        <f>IF('Jeunes Plants'!I481&lt;&gt;"",'Jeunes Plants'!I481,"")</f>
        <v>A</v>
      </c>
      <c r="J481" s="72">
        <f>IF('Jeunes Plants'!J481&lt;&gt;"",'Jeunes Plants'!J481,"")</f>
        <v>0.03</v>
      </c>
      <c r="K481" s="24" t="str">
        <f>IF('Jeunes Plants'!K481&lt;&gt;"",'Jeunes Plants'!K481,"")</f>
        <v>GERA</v>
      </c>
      <c r="L481" s="24" t="str">
        <f>IF('Jeunes Plants'!L481&lt;&gt;"",'Jeunes Plants'!L481,"")</f>
        <v>S9</v>
      </c>
      <c r="M481" s="24" t="str">
        <f>IF('Jeunes Plants'!M481&lt;&gt;"",'Jeunes Plants'!M481,"")</f>
        <v/>
      </c>
      <c r="N481" s="24" t="str">
        <f>IF('Jeunes Plants'!N481&lt;&gt;"",'Jeunes Plants'!N481,"")</f>
        <v>M3</v>
      </c>
      <c r="O481" s="24" t="str">
        <f>IF('Jeunes Plants'!O481&lt;&gt;"",'Jeunes Plants'!O481,"")</f>
        <v>GERANIUM ZONALE Oleron technigera</v>
      </c>
      <c r="P481" s="54">
        <f>IF('Jeunes Plants'!P481&lt;&gt;"",'Jeunes Plants'!P481,"")</f>
        <v>481</v>
      </c>
      <c r="Q481" s="20">
        <f>IF('Jeunes Plants'!R481&lt;&gt;"",'Jeunes Plants'!R481,"")</f>
        <v>0</v>
      </c>
      <c r="R481" s="20">
        <f>IF('Jeunes Plants'!S481&lt;&gt;"",'Jeunes Plants'!S481,"")</f>
        <v>0</v>
      </c>
      <c r="S481" s="236">
        <f>IF('Jeunes Plants'!T481&lt;&gt;"",'Jeunes Plants'!T481,"")</f>
        <v>0</v>
      </c>
      <c r="T481" s="246"/>
      <c r="U481" s="124"/>
      <c r="V481" s="124"/>
      <c r="W481" s="124"/>
    </row>
    <row r="482" spans="1:23" ht="20.100000000000001" customHeight="1" x14ac:dyDescent="0.25">
      <c r="A482" s="125">
        <f>IF('Jeunes Plants'!A482&lt;&gt;"",'Jeunes Plants'!A482,"")</f>
        <v>11025</v>
      </c>
      <c r="B482" s="126" t="str">
        <f>IF('Jeunes Plants'!B482&lt;&gt;"",'Jeunes Plants'!B482,"")</f>
        <v>GERANIUM ZONALE</v>
      </c>
      <c r="C482" s="126" t="str">
        <f>IF('Jeunes Plants'!C482&lt;&gt;"",'Jeunes Plants'!C482,"")</f>
        <v>Orange technigera</v>
      </c>
      <c r="D482" s="126" t="str">
        <f>IF('Jeunes Plants'!D482&lt;&gt;"",'Jeunes Plants'!D482,"")</f>
        <v>&gt;s49/2025</v>
      </c>
      <c r="E482" s="127" t="str">
        <f>IF('Jeunes Plants'!E482&lt;&gt;"",'Jeunes Plants'!E482,"")</f>
        <v>B</v>
      </c>
      <c r="F482" s="127" t="str">
        <f>IF('Jeunes Plants'!F482&lt;&gt;"",'Jeunes Plants'!F482,"")</f>
        <v>M 3 cm  X60</v>
      </c>
      <c r="G482" s="128">
        <f>IF('Jeunes Plants'!G482&lt;&gt;"",'Jeunes Plants'!G482,"")</f>
        <v>30</v>
      </c>
      <c r="H482" s="127">
        <f>IF('Jeunes Plants'!H482&lt;&gt;"",'Jeunes Plants'!H482,"")</f>
        <v>8</v>
      </c>
      <c r="I482" s="127" t="str">
        <f>IF('Jeunes Plants'!I482&lt;&gt;"",'Jeunes Plants'!I482,"")</f>
        <v>A</v>
      </c>
      <c r="J482" s="129">
        <f>IF('Jeunes Plants'!J482&lt;&gt;"",'Jeunes Plants'!J482,"")</f>
        <v>0.03</v>
      </c>
      <c r="K482" s="126" t="str">
        <f>IF('Jeunes Plants'!K482&lt;&gt;"",'Jeunes Plants'!K482,"")</f>
        <v>GERA</v>
      </c>
      <c r="L482" s="126" t="str">
        <f>IF('Jeunes Plants'!L482&lt;&gt;"",'Jeunes Plants'!L482,"")</f>
        <v>S9</v>
      </c>
      <c r="M482" s="126" t="str">
        <f>IF('Jeunes Plants'!M482&lt;&gt;"",'Jeunes Plants'!M482,"")</f>
        <v/>
      </c>
      <c r="N482" s="126" t="str">
        <f>IF('Jeunes Plants'!N482&lt;&gt;"",'Jeunes Plants'!N482,"")</f>
        <v>M3</v>
      </c>
      <c r="O482" s="126" t="str">
        <f>IF('Jeunes Plants'!O482&lt;&gt;"",'Jeunes Plants'!O482,"")</f>
        <v>GERANIUM ZONALE Orange technigera</v>
      </c>
      <c r="P482" s="130">
        <f>IF('Jeunes Plants'!P482&lt;&gt;"",'Jeunes Plants'!P482,"")</f>
        <v>482</v>
      </c>
      <c r="Q482" s="20">
        <f>IF('Jeunes Plants'!R482&lt;&gt;"",'Jeunes Plants'!R482,"")</f>
        <v>0</v>
      </c>
      <c r="R482" s="20">
        <f>IF('Jeunes Plants'!S482&lt;&gt;"",'Jeunes Plants'!S482,"")</f>
        <v>0</v>
      </c>
      <c r="S482" s="236">
        <f>IF('Jeunes Plants'!T482&lt;&gt;"",'Jeunes Plants'!T482,"")</f>
        <v>0</v>
      </c>
      <c r="T482" s="245"/>
      <c r="U482" s="214"/>
      <c r="V482" s="214"/>
      <c r="W482" s="214"/>
    </row>
    <row r="483" spans="1:23" ht="20.100000000000001" customHeight="1" x14ac:dyDescent="0.25">
      <c r="A483" s="23">
        <f>IF('Jeunes Plants'!A483&lt;&gt;"",'Jeunes Plants'!A483,"")</f>
        <v>10716</v>
      </c>
      <c r="B483" s="24" t="str">
        <f>IF('Jeunes Plants'!B483&lt;&gt;"",'Jeunes Plants'!B483,"")</f>
        <v>GERANIUM ZONALE</v>
      </c>
      <c r="C483" s="24" t="str">
        <f>IF('Jeunes Plants'!C483&lt;&gt;"",'Jeunes Plants'!C483,"")</f>
        <v>Plougastel technigera</v>
      </c>
      <c r="D483" s="24" t="str">
        <f>IF('Jeunes Plants'!D483&lt;&gt;"",'Jeunes Plants'!D483,"")</f>
        <v>&gt;s49/2025</v>
      </c>
      <c r="E483" s="66" t="str">
        <f>IF('Jeunes Plants'!E483&lt;&gt;"",'Jeunes Plants'!E483,"")</f>
        <v>B</v>
      </c>
      <c r="F483" s="66" t="str">
        <f>IF('Jeunes Plants'!F483&lt;&gt;"",'Jeunes Plants'!F483,"")</f>
        <v>M 3 cm  X60</v>
      </c>
      <c r="G483" s="64">
        <f>IF('Jeunes Plants'!G483&lt;&gt;"",'Jeunes Plants'!G483,"")</f>
        <v>30</v>
      </c>
      <c r="H483" s="66">
        <f>IF('Jeunes Plants'!H483&lt;&gt;"",'Jeunes Plants'!H483,"")</f>
        <v>8</v>
      </c>
      <c r="I483" s="66" t="str">
        <f>IF('Jeunes Plants'!I483&lt;&gt;"",'Jeunes Plants'!I483,"")</f>
        <v>A</v>
      </c>
      <c r="J483" s="72">
        <f>IF('Jeunes Plants'!J483&lt;&gt;"",'Jeunes Plants'!J483,"")</f>
        <v>0.03</v>
      </c>
      <c r="K483" s="24" t="str">
        <f>IF('Jeunes Plants'!K483&lt;&gt;"",'Jeunes Plants'!K483,"")</f>
        <v>GERA</v>
      </c>
      <c r="L483" s="24" t="str">
        <f>IF('Jeunes Plants'!L483&lt;&gt;"",'Jeunes Plants'!L483,"")</f>
        <v>S9</v>
      </c>
      <c r="M483" s="24" t="str">
        <f>IF('Jeunes Plants'!M483&lt;&gt;"",'Jeunes Plants'!M483,"")</f>
        <v/>
      </c>
      <c r="N483" s="24" t="str">
        <f>IF('Jeunes Plants'!N483&lt;&gt;"",'Jeunes Plants'!N483,"")</f>
        <v>M3</v>
      </c>
      <c r="O483" s="24" t="str">
        <f>IF('Jeunes Plants'!O483&lt;&gt;"",'Jeunes Plants'!O483,"")</f>
        <v>GERANIUM ZONALE Plougastel technigera</v>
      </c>
      <c r="P483" s="54">
        <f>IF('Jeunes Plants'!P483&lt;&gt;"",'Jeunes Plants'!P483,"")</f>
        <v>483</v>
      </c>
      <c r="Q483" s="20">
        <f>IF('Jeunes Plants'!R483&lt;&gt;"",'Jeunes Plants'!R483,"")</f>
        <v>0</v>
      </c>
      <c r="R483" s="20">
        <f>IF('Jeunes Plants'!S483&lt;&gt;"",'Jeunes Plants'!S483,"")</f>
        <v>0</v>
      </c>
      <c r="S483" s="236">
        <f>IF('Jeunes Plants'!T483&lt;&gt;"",'Jeunes Plants'!T483,"")</f>
        <v>0</v>
      </c>
      <c r="T483" s="246"/>
      <c r="U483" s="124"/>
      <c r="V483" s="124"/>
      <c r="W483" s="124"/>
    </row>
    <row r="484" spans="1:23" ht="20.100000000000001" customHeight="1" x14ac:dyDescent="0.25">
      <c r="A484" s="125">
        <f>IF('Jeunes Plants'!A484&lt;&gt;"",'Jeunes Plants'!A484,"")</f>
        <v>2056</v>
      </c>
      <c r="B484" s="126" t="str">
        <f>IF('Jeunes Plants'!B484&lt;&gt;"",'Jeunes Plants'!B484,"")</f>
        <v>GERANIUM ZONALE</v>
      </c>
      <c r="C484" s="126" t="str">
        <f>IF('Jeunes Plants'!C484&lt;&gt;"",'Jeunes Plants'!C484,"")</f>
        <v>Victor pac</v>
      </c>
      <c r="D484" s="126" t="str">
        <f>IF('Jeunes Plants'!D484&lt;&gt;"",'Jeunes Plants'!D484,"")</f>
        <v>&gt;s45/2025</v>
      </c>
      <c r="E484" s="127" t="str">
        <f>IF('Jeunes Plants'!E484&lt;&gt;"",'Jeunes Plants'!E484,"")</f>
        <v>B</v>
      </c>
      <c r="F484" s="127" t="str">
        <f>IF('Jeunes Plants'!F484&lt;&gt;"",'Jeunes Plants'!F484,"")</f>
        <v>M 3 cm  X60</v>
      </c>
      <c r="G484" s="128">
        <f>IF('Jeunes Plants'!G484&lt;&gt;"",'Jeunes Plants'!G484,"")</f>
        <v>30</v>
      </c>
      <c r="H484" s="127">
        <f>IF('Jeunes Plants'!H484&lt;&gt;"",'Jeunes Plants'!H484,"")</f>
        <v>8</v>
      </c>
      <c r="I484" s="127" t="str">
        <f>IF('Jeunes Plants'!I484&lt;&gt;"",'Jeunes Plants'!I484,"")</f>
        <v>A</v>
      </c>
      <c r="J484" s="129">
        <f>IF('Jeunes Plants'!J484&lt;&gt;"",'Jeunes Plants'!J484,"")</f>
        <v>0.04</v>
      </c>
      <c r="K484" s="126" t="str">
        <f>IF('Jeunes Plants'!K484&lt;&gt;"",'Jeunes Plants'!K484,"")</f>
        <v>GERA</v>
      </c>
      <c r="L484" s="126" t="str">
        <f>IF('Jeunes Plants'!L484&lt;&gt;"",'Jeunes Plants'!L484,"")</f>
        <v>S9</v>
      </c>
      <c r="M484" s="126" t="str">
        <f>IF('Jeunes Plants'!M484&lt;&gt;"",'Jeunes Plants'!M484,"")</f>
        <v/>
      </c>
      <c r="N484" s="126" t="str">
        <f>IF('Jeunes Plants'!N484&lt;&gt;"",'Jeunes Plants'!N484,"")</f>
        <v>M3</v>
      </c>
      <c r="O484" s="126" t="str">
        <f>IF('Jeunes Plants'!O484&lt;&gt;"",'Jeunes Plants'!O484,"")</f>
        <v>GERANIUM ZONALE Victor pac</v>
      </c>
      <c r="P484" s="130">
        <f>IF('Jeunes Plants'!P484&lt;&gt;"",'Jeunes Plants'!P484,"")</f>
        <v>484</v>
      </c>
      <c r="Q484" s="20">
        <f>IF('Jeunes Plants'!R484&lt;&gt;"",'Jeunes Plants'!R484,"")</f>
        <v>0</v>
      </c>
      <c r="R484" s="20">
        <f>IF('Jeunes Plants'!S484&lt;&gt;"",'Jeunes Plants'!S484,"")</f>
        <v>0</v>
      </c>
      <c r="S484" s="236">
        <f>IF('Jeunes Plants'!T484&lt;&gt;"",'Jeunes Plants'!T484,"")</f>
        <v>0</v>
      </c>
      <c r="T484" s="245"/>
      <c r="U484" s="214"/>
      <c r="V484" s="214"/>
      <c r="W484" s="214"/>
    </row>
    <row r="485" spans="1:23" ht="20.100000000000001" customHeight="1" x14ac:dyDescent="0.25">
      <c r="A485" s="151" t="str">
        <f>IF('Jeunes Plants'!A485&lt;&gt;"",'Jeunes Plants'!A485,"")</f>
        <v/>
      </c>
      <c r="B485" s="351" t="str">
        <f>IF('Jeunes Plants'!B485&lt;&gt;"",'Jeunes Plants'!B485,"")</f>
        <v>GERANIUM ZONALE FEUILLAGE FONCÉ</v>
      </c>
      <c r="C485" s="153"/>
      <c r="D485" s="153" t="str">
        <f>IF('Jeunes Plants'!D485&lt;&gt;"",'Jeunes Plants'!D485,"")</f>
        <v/>
      </c>
      <c r="E485" s="154" t="str">
        <f>IF('Jeunes Plants'!E485&lt;&gt;"",'Jeunes Plants'!E485,"")</f>
        <v/>
      </c>
      <c r="F485" s="154" t="str">
        <f>IF('Jeunes Plants'!F485&lt;&gt;"",'Jeunes Plants'!F485,"")</f>
        <v/>
      </c>
      <c r="G485" s="154" t="str">
        <f>IF('Jeunes Plants'!G485&lt;&gt;"",'Jeunes Plants'!G485,"")</f>
        <v/>
      </c>
      <c r="H485" s="154" t="str">
        <f>IF('Jeunes Plants'!H485&lt;&gt;"",'Jeunes Plants'!H485,"")</f>
        <v/>
      </c>
      <c r="I485" s="154" t="str">
        <f>IF('Jeunes Plants'!I485&lt;&gt;"",'Jeunes Plants'!I485,"")</f>
        <v/>
      </c>
      <c r="J485" s="155" t="str">
        <f>IF('Jeunes Plants'!J485&lt;&gt;"",'Jeunes Plants'!J485,"")</f>
        <v/>
      </c>
      <c r="K485" s="153" t="str">
        <f>IF('Jeunes Plants'!K485&lt;&gt;"",'Jeunes Plants'!K485,"")</f>
        <v/>
      </c>
      <c r="L485" s="153" t="str">
        <f>IF('Jeunes Plants'!L485&lt;&gt;"",'Jeunes Plants'!L485,"")</f>
        <v>L</v>
      </c>
      <c r="M485" s="153" t="str">
        <f>IF('Jeunes Plants'!M485&lt;&gt;"",'Jeunes Plants'!M485,"")</f>
        <v/>
      </c>
      <c r="N485" s="153" t="str">
        <f>IF('Jeunes Plants'!N485&lt;&gt;"",'Jeunes Plants'!N485,"")</f>
        <v/>
      </c>
      <c r="O485" s="153" t="str">
        <f>IF('Jeunes Plants'!O485&lt;&gt;"",'Jeunes Plants'!O485,"")</f>
        <v xml:space="preserve">GERANIUM ZONALE FEUILLAGE FONCÉ </v>
      </c>
      <c r="P485" s="156">
        <f>IF('Jeunes Plants'!P485&lt;&gt;"",'Jeunes Plants'!P485,"")</f>
        <v>485</v>
      </c>
      <c r="Q485" s="20" t="str">
        <f>IF('Jeunes Plants'!R485&lt;&gt;"",'Jeunes Plants'!R485,"")</f>
        <v/>
      </c>
      <c r="R485" s="20" t="str">
        <f>IF('Jeunes Plants'!S485&lt;&gt;"",'Jeunes Plants'!S485,"")</f>
        <v/>
      </c>
      <c r="S485" s="236" t="str">
        <f>IF('Jeunes Plants'!T485&lt;&gt;"",'Jeunes Plants'!T485,"")</f>
        <v/>
      </c>
      <c r="T485" s="248"/>
      <c r="U485" s="164"/>
      <c r="V485" s="164"/>
      <c r="W485" s="164"/>
    </row>
    <row r="486" spans="1:23" ht="20.100000000000001" customHeight="1" x14ac:dyDescent="0.25">
      <c r="A486" s="23">
        <f>IF('Jeunes Plants'!A486&lt;&gt;"",'Jeunes Plants'!A486,"")</f>
        <v>11773</v>
      </c>
      <c r="B486" s="24" t="str">
        <f>IF('Jeunes Plants'!B486&lt;&gt;"",'Jeunes Plants'!B486,"")</f>
        <v>GERANIUM ZONALE</v>
      </c>
      <c r="C486" s="24" t="str">
        <f>IF('Jeunes Plants'!C486&lt;&gt;"",'Jeunes Plants'!C486,"")</f>
        <v>Abelina pac</v>
      </c>
      <c r="D486" s="24" t="str">
        <f>IF('Jeunes Plants'!D486&lt;&gt;"",'Jeunes Plants'!D486,"")</f>
        <v>&gt;s45/2025</v>
      </c>
      <c r="E486" s="66" t="str">
        <f>IF('Jeunes Plants'!E486&lt;&gt;"",'Jeunes Plants'!E486,"")</f>
        <v>B</v>
      </c>
      <c r="F486" s="66" t="str">
        <f>IF('Jeunes Plants'!F486&lt;&gt;"",'Jeunes Plants'!F486,"")</f>
        <v>M 3 cm  X60</v>
      </c>
      <c r="G486" s="64">
        <f>IF('Jeunes Plants'!G486&lt;&gt;"",'Jeunes Plants'!G486,"")</f>
        <v>30</v>
      </c>
      <c r="H486" s="66">
        <f>IF('Jeunes Plants'!H486&lt;&gt;"",'Jeunes Plants'!H486,"")</f>
        <v>8</v>
      </c>
      <c r="I486" s="66" t="str">
        <f>IF('Jeunes Plants'!I486&lt;&gt;"",'Jeunes Plants'!I486,"")</f>
        <v>A</v>
      </c>
      <c r="J486" s="72">
        <f>IF('Jeunes Plants'!J486&lt;&gt;"",'Jeunes Plants'!J486,"")</f>
        <v>0.04</v>
      </c>
      <c r="K486" s="24" t="str">
        <f>IF('Jeunes Plants'!K486&lt;&gt;"",'Jeunes Plants'!K486,"")</f>
        <v>GERA</v>
      </c>
      <c r="L486" s="24" t="str">
        <f>IF('Jeunes Plants'!L486&lt;&gt;"",'Jeunes Plants'!L486,"")</f>
        <v>S9</v>
      </c>
      <c r="M486" s="24" t="str">
        <f>IF('Jeunes Plants'!M486&lt;&gt;"",'Jeunes Plants'!M486,"")</f>
        <v/>
      </c>
      <c r="N486" s="24" t="str">
        <f>IF('Jeunes Plants'!N486&lt;&gt;"",'Jeunes Plants'!N486,"")</f>
        <v>M3</v>
      </c>
      <c r="O486" s="24" t="str">
        <f>IF('Jeunes Plants'!O486&lt;&gt;"",'Jeunes Plants'!O486,"")</f>
        <v>GERANIUM ZONALE Abelina pac</v>
      </c>
      <c r="P486" s="54">
        <f>IF('Jeunes Plants'!P486&lt;&gt;"",'Jeunes Plants'!P486,"")</f>
        <v>486</v>
      </c>
      <c r="Q486" s="20">
        <f>IF('Jeunes Plants'!R486&lt;&gt;"",'Jeunes Plants'!R486,"")</f>
        <v>0</v>
      </c>
      <c r="R486" s="20">
        <f>IF('Jeunes Plants'!S486&lt;&gt;"",'Jeunes Plants'!S486,"")</f>
        <v>0</v>
      </c>
      <c r="S486" s="236">
        <f>IF('Jeunes Plants'!T486&lt;&gt;"",'Jeunes Plants'!T486,"")</f>
        <v>0</v>
      </c>
      <c r="T486" s="246"/>
      <c r="U486" s="124"/>
      <c r="V486" s="124"/>
      <c r="W486" s="124"/>
    </row>
    <row r="487" spans="1:23" ht="20.100000000000001" customHeight="1" x14ac:dyDescent="0.25">
      <c r="A487" s="125">
        <f>IF('Jeunes Plants'!A487&lt;&gt;"",'Jeunes Plants'!A487,"")</f>
        <v>23780</v>
      </c>
      <c r="B487" s="126" t="str">
        <f>IF('Jeunes Plants'!B487&lt;&gt;"",'Jeunes Plants'!B487,"")</f>
        <v>GERANIUM ZONALE</v>
      </c>
      <c r="C487" s="126" t="str">
        <f>IF('Jeunes Plants'!C487&lt;&gt;"",'Jeunes Plants'!C487,"")</f>
        <v>Belinda pac</v>
      </c>
      <c r="D487" s="126" t="str">
        <f>IF('Jeunes Plants'!D487&lt;&gt;"",'Jeunes Plants'!D487,"")</f>
        <v>&gt;s45/2025</v>
      </c>
      <c r="E487" s="127" t="str">
        <f>IF('Jeunes Plants'!E487&lt;&gt;"",'Jeunes Plants'!E487,"")</f>
        <v>B</v>
      </c>
      <c r="F487" s="127" t="str">
        <f>IF('Jeunes Plants'!F487&lt;&gt;"",'Jeunes Plants'!F487,"")</f>
        <v>M 3 cm  X60</v>
      </c>
      <c r="G487" s="128">
        <f>IF('Jeunes Plants'!G487&lt;&gt;"",'Jeunes Plants'!G487,"")</f>
        <v>30</v>
      </c>
      <c r="H487" s="127">
        <f>IF('Jeunes Plants'!H487&lt;&gt;"",'Jeunes Plants'!H487,"")</f>
        <v>8</v>
      </c>
      <c r="I487" s="127" t="str">
        <f>IF('Jeunes Plants'!I487&lt;&gt;"",'Jeunes Plants'!I487,"")</f>
        <v>A</v>
      </c>
      <c r="J487" s="129">
        <f>IF('Jeunes Plants'!J487&lt;&gt;"",'Jeunes Plants'!J487,"")</f>
        <v>0.04</v>
      </c>
      <c r="K487" s="126" t="str">
        <f>IF('Jeunes Plants'!K487&lt;&gt;"",'Jeunes Plants'!K487,"")</f>
        <v>GERA</v>
      </c>
      <c r="L487" s="126" t="str">
        <f>IF('Jeunes Plants'!L487&lt;&gt;"",'Jeunes Plants'!L487,"")</f>
        <v>S9</v>
      </c>
      <c r="M487" s="126" t="str">
        <f>IF('Jeunes Plants'!M487&lt;&gt;"",'Jeunes Plants'!M487,"")</f>
        <v/>
      </c>
      <c r="N487" s="126" t="str">
        <f>IF('Jeunes Plants'!N487&lt;&gt;"",'Jeunes Plants'!N487,"")</f>
        <v>M3</v>
      </c>
      <c r="O487" s="126" t="str">
        <f>IF('Jeunes Plants'!O487&lt;&gt;"",'Jeunes Plants'!O487,"")</f>
        <v>GERANIUM ZONALE Belinda pac</v>
      </c>
      <c r="P487" s="130">
        <f>IF('Jeunes Plants'!P487&lt;&gt;"",'Jeunes Plants'!P487,"")</f>
        <v>487</v>
      </c>
      <c r="Q487" s="20">
        <f>IF('Jeunes Plants'!R487&lt;&gt;"",'Jeunes Plants'!R487,"")</f>
        <v>0</v>
      </c>
      <c r="R487" s="20">
        <f>IF('Jeunes Plants'!S487&lt;&gt;"",'Jeunes Plants'!S487,"")</f>
        <v>0</v>
      </c>
      <c r="S487" s="236">
        <f>IF('Jeunes Plants'!T487&lt;&gt;"",'Jeunes Plants'!T487,"")</f>
        <v>0</v>
      </c>
      <c r="T487" s="245"/>
      <c r="U487" s="214"/>
      <c r="V487" s="214"/>
      <c r="W487" s="214"/>
    </row>
    <row r="488" spans="1:23" ht="20.100000000000001" customHeight="1" x14ac:dyDescent="0.25">
      <c r="A488" s="23">
        <f>IF('Jeunes Plants'!A488&lt;&gt;"",'Jeunes Plants'!A488,"")</f>
        <v>23783</v>
      </c>
      <c r="B488" s="24" t="str">
        <f>IF('Jeunes Plants'!B488&lt;&gt;"",'Jeunes Plants'!B488,"")</f>
        <v>GERANIUM ZONALE</v>
      </c>
      <c r="C488" s="24" t="str">
        <f>IF('Jeunes Plants'!C488&lt;&gt;"",'Jeunes Plants'!C488,"")</f>
        <v>Chocolate Fire pac</v>
      </c>
      <c r="D488" s="24" t="str">
        <f>IF('Jeunes Plants'!D488&lt;&gt;"",'Jeunes Plants'!D488,"")</f>
        <v>&gt;s45/2025</v>
      </c>
      <c r="E488" s="66" t="str">
        <f>IF('Jeunes Plants'!E488&lt;&gt;"",'Jeunes Plants'!E488,"")</f>
        <v>B</v>
      </c>
      <c r="F488" s="66" t="str">
        <f>IF('Jeunes Plants'!F488&lt;&gt;"",'Jeunes Plants'!F488,"")</f>
        <v>M 3 cm  X60</v>
      </c>
      <c r="G488" s="64">
        <f>IF('Jeunes Plants'!G488&lt;&gt;"",'Jeunes Plants'!G488,"")</f>
        <v>30</v>
      </c>
      <c r="H488" s="66">
        <f>IF('Jeunes Plants'!H488&lt;&gt;"",'Jeunes Plants'!H488,"")</f>
        <v>8</v>
      </c>
      <c r="I488" s="66" t="str">
        <f>IF('Jeunes Plants'!I488&lt;&gt;"",'Jeunes Plants'!I488,"")</f>
        <v>A</v>
      </c>
      <c r="J488" s="72">
        <f>IF('Jeunes Plants'!J488&lt;&gt;"",'Jeunes Plants'!J488,"")</f>
        <v>5.3999999999999999E-2</v>
      </c>
      <c r="K488" s="24" t="str">
        <f>IF('Jeunes Plants'!K488&lt;&gt;"",'Jeunes Plants'!K488,"")</f>
        <v>GERA</v>
      </c>
      <c r="L488" s="24" t="str">
        <f>IF('Jeunes Plants'!L488&lt;&gt;"",'Jeunes Plants'!L488,"")</f>
        <v>S9</v>
      </c>
      <c r="M488" s="24" t="str">
        <f>IF('Jeunes Plants'!M488&lt;&gt;"",'Jeunes Plants'!M488,"")</f>
        <v/>
      </c>
      <c r="N488" s="24" t="str">
        <f>IF('Jeunes Plants'!N488&lt;&gt;"",'Jeunes Plants'!N488,"")</f>
        <v>M3</v>
      </c>
      <c r="O488" s="24" t="str">
        <f>IF('Jeunes Plants'!O488&lt;&gt;"",'Jeunes Plants'!O488,"")</f>
        <v>GERANIUM ZONALE Chocolate Fire pac</v>
      </c>
      <c r="P488" s="54">
        <f>IF('Jeunes Plants'!P488&lt;&gt;"",'Jeunes Plants'!P488,"")</f>
        <v>488</v>
      </c>
      <c r="Q488" s="20">
        <f>IF('Jeunes Plants'!R488&lt;&gt;"",'Jeunes Plants'!R488,"")</f>
        <v>0</v>
      </c>
      <c r="R488" s="20">
        <f>IF('Jeunes Plants'!S488&lt;&gt;"",'Jeunes Plants'!S488,"")</f>
        <v>0</v>
      </c>
      <c r="S488" s="236">
        <f>IF('Jeunes Plants'!T488&lt;&gt;"",'Jeunes Plants'!T488,"")</f>
        <v>0</v>
      </c>
      <c r="T488" s="246"/>
      <c r="U488" s="124"/>
      <c r="V488" s="124"/>
      <c r="W488" s="124"/>
    </row>
    <row r="489" spans="1:23" ht="20.100000000000001" customHeight="1" x14ac:dyDescent="0.25">
      <c r="A489" s="125">
        <f>IF('Jeunes Plants'!A489&lt;&gt;"",'Jeunes Plants'!A489,"")</f>
        <v>23782</v>
      </c>
      <c r="B489" s="126" t="str">
        <f>IF('Jeunes Plants'!B489&lt;&gt;"",'Jeunes Plants'!B489,"")</f>
        <v>GERANIUM ZONALE</v>
      </c>
      <c r="C489" s="126" t="str">
        <f>IF('Jeunes Plants'!C489&lt;&gt;"",'Jeunes Plants'!C489,"")</f>
        <v>Chocolate Pink pac</v>
      </c>
      <c r="D489" s="126" t="str">
        <f>IF('Jeunes Plants'!D489&lt;&gt;"",'Jeunes Plants'!D489,"")</f>
        <v>&gt;s45/2025</v>
      </c>
      <c r="E489" s="127" t="str">
        <f>IF('Jeunes Plants'!E489&lt;&gt;"",'Jeunes Plants'!E489,"")</f>
        <v>B</v>
      </c>
      <c r="F489" s="127" t="str">
        <f>IF('Jeunes Plants'!F489&lt;&gt;"",'Jeunes Plants'!F489,"")</f>
        <v>M 3 cm  X60</v>
      </c>
      <c r="G489" s="128">
        <f>IF('Jeunes Plants'!G489&lt;&gt;"",'Jeunes Plants'!G489,"")</f>
        <v>30</v>
      </c>
      <c r="H489" s="127">
        <f>IF('Jeunes Plants'!H489&lt;&gt;"",'Jeunes Plants'!H489,"")</f>
        <v>8</v>
      </c>
      <c r="I489" s="127" t="str">
        <f>IF('Jeunes Plants'!I489&lt;&gt;"",'Jeunes Plants'!I489,"")</f>
        <v>A</v>
      </c>
      <c r="J489" s="129">
        <f>IF('Jeunes Plants'!J489&lt;&gt;"",'Jeunes Plants'!J489,"")</f>
        <v>5.3999999999999999E-2</v>
      </c>
      <c r="K489" s="126" t="str">
        <f>IF('Jeunes Plants'!K489&lt;&gt;"",'Jeunes Plants'!K489,"")</f>
        <v>GERA</v>
      </c>
      <c r="L489" s="126" t="str">
        <f>IF('Jeunes Plants'!L489&lt;&gt;"",'Jeunes Plants'!L489,"")</f>
        <v>S9</v>
      </c>
      <c r="M489" s="126" t="str">
        <f>IF('Jeunes Plants'!M489&lt;&gt;"",'Jeunes Plants'!M489,"")</f>
        <v/>
      </c>
      <c r="N489" s="126" t="str">
        <f>IF('Jeunes Plants'!N489&lt;&gt;"",'Jeunes Plants'!N489,"")</f>
        <v>M3</v>
      </c>
      <c r="O489" s="126" t="str">
        <f>IF('Jeunes Plants'!O489&lt;&gt;"",'Jeunes Plants'!O489,"")</f>
        <v>GERANIUM ZONALE Chocolate Pink pac</v>
      </c>
      <c r="P489" s="130">
        <f>IF('Jeunes Plants'!P489&lt;&gt;"",'Jeunes Plants'!P489,"")</f>
        <v>489</v>
      </c>
      <c r="Q489" s="20">
        <f>IF('Jeunes Plants'!R489&lt;&gt;"",'Jeunes Plants'!R489,"")</f>
        <v>0</v>
      </c>
      <c r="R489" s="20">
        <f>IF('Jeunes Plants'!S489&lt;&gt;"",'Jeunes Plants'!S489,"")</f>
        <v>0</v>
      </c>
      <c r="S489" s="236">
        <f>IF('Jeunes Plants'!T489&lt;&gt;"",'Jeunes Plants'!T489,"")</f>
        <v>0</v>
      </c>
      <c r="T489" s="245"/>
      <c r="U489" s="214"/>
      <c r="V489" s="214"/>
      <c r="W489" s="214"/>
    </row>
    <row r="490" spans="1:23" ht="20.100000000000001" customHeight="1" x14ac:dyDescent="0.25">
      <c r="A490" s="23">
        <f>IF('Jeunes Plants'!A490&lt;&gt;"",'Jeunes Plants'!A490,"")</f>
        <v>23781</v>
      </c>
      <c r="B490" s="24" t="str">
        <f>IF('Jeunes Plants'!B490&lt;&gt;"",'Jeunes Plants'!B490,"")</f>
        <v>GERANIUM ZONALE</v>
      </c>
      <c r="C490" s="24" t="str">
        <f>IF('Jeunes Plants'!C490&lt;&gt;"",'Jeunes Plants'!C490,"")</f>
        <v>Rosita pac</v>
      </c>
      <c r="D490" s="24" t="str">
        <f>IF('Jeunes Plants'!D490&lt;&gt;"",'Jeunes Plants'!D490,"")</f>
        <v>&gt;s45/2025</v>
      </c>
      <c r="E490" s="66" t="str">
        <f>IF('Jeunes Plants'!E490&lt;&gt;"",'Jeunes Plants'!E490,"")</f>
        <v>B</v>
      </c>
      <c r="F490" s="66" t="str">
        <f>IF('Jeunes Plants'!F490&lt;&gt;"",'Jeunes Plants'!F490,"")</f>
        <v>M 3 cm  X60</v>
      </c>
      <c r="G490" s="64">
        <f>IF('Jeunes Plants'!G490&lt;&gt;"",'Jeunes Plants'!G490,"")</f>
        <v>30</v>
      </c>
      <c r="H490" s="66">
        <f>IF('Jeunes Plants'!H490&lt;&gt;"",'Jeunes Plants'!H490,"")</f>
        <v>8</v>
      </c>
      <c r="I490" s="66" t="str">
        <f>IF('Jeunes Plants'!I490&lt;&gt;"",'Jeunes Plants'!I490,"")</f>
        <v>A</v>
      </c>
      <c r="J490" s="72">
        <f>IF('Jeunes Plants'!J490&lt;&gt;"",'Jeunes Plants'!J490,"")</f>
        <v>0.04</v>
      </c>
      <c r="K490" s="24" t="str">
        <f>IF('Jeunes Plants'!K490&lt;&gt;"",'Jeunes Plants'!K490,"")</f>
        <v>GERA</v>
      </c>
      <c r="L490" s="24" t="str">
        <f>IF('Jeunes Plants'!L490&lt;&gt;"",'Jeunes Plants'!L490,"")</f>
        <v>S9</v>
      </c>
      <c r="M490" s="24" t="str">
        <f>IF('Jeunes Plants'!M490&lt;&gt;"",'Jeunes Plants'!M490,"")</f>
        <v/>
      </c>
      <c r="N490" s="24" t="str">
        <f>IF('Jeunes Plants'!N490&lt;&gt;"",'Jeunes Plants'!N490,"")</f>
        <v>M3</v>
      </c>
      <c r="O490" s="24" t="str">
        <f>IF('Jeunes Plants'!O490&lt;&gt;"",'Jeunes Plants'!O490,"")</f>
        <v>GERANIUM ZONALE Rosita pac</v>
      </c>
      <c r="P490" s="54">
        <f>IF('Jeunes Plants'!P490&lt;&gt;"",'Jeunes Plants'!P490,"")</f>
        <v>490</v>
      </c>
      <c r="Q490" s="20">
        <f>IF('Jeunes Plants'!R490&lt;&gt;"",'Jeunes Plants'!R490,"")</f>
        <v>0</v>
      </c>
      <c r="R490" s="20">
        <f>IF('Jeunes Plants'!S490&lt;&gt;"",'Jeunes Plants'!S490,"")</f>
        <v>0</v>
      </c>
      <c r="S490" s="236">
        <f>IF('Jeunes Plants'!T490&lt;&gt;"",'Jeunes Plants'!T490,"")</f>
        <v>0</v>
      </c>
      <c r="T490" s="246"/>
      <c r="U490" s="124"/>
      <c r="V490" s="124"/>
      <c r="W490" s="124"/>
    </row>
    <row r="491" spans="1:23" ht="20.100000000000001" customHeight="1" x14ac:dyDescent="0.25">
      <c r="A491" s="125">
        <f>IF('Jeunes Plants'!A491&lt;&gt;"",'Jeunes Plants'!A491,"")</f>
        <v>12287</v>
      </c>
      <c r="B491" s="126" t="str">
        <f>IF('Jeunes Plants'!B491&lt;&gt;"",'Jeunes Plants'!B491,"")</f>
        <v>GERANIUM ZONALE</v>
      </c>
      <c r="C491" s="126" t="str">
        <f>IF('Jeunes Plants'!C491&lt;&gt;"",'Jeunes Plants'!C491,"")</f>
        <v>Sablé technigera</v>
      </c>
      <c r="D491" s="126" t="str">
        <f>IF('Jeunes Plants'!D491&lt;&gt;"",'Jeunes Plants'!D491,"")</f>
        <v>&gt;s49/2025</v>
      </c>
      <c r="E491" s="127" t="str">
        <f>IF('Jeunes Plants'!E491&lt;&gt;"",'Jeunes Plants'!E491,"")</f>
        <v>B</v>
      </c>
      <c r="F491" s="127" t="str">
        <f>IF('Jeunes Plants'!F491&lt;&gt;"",'Jeunes Plants'!F491,"")</f>
        <v>M 3 cm  X60</v>
      </c>
      <c r="G491" s="128">
        <f>IF('Jeunes Plants'!G491&lt;&gt;"",'Jeunes Plants'!G491,"")</f>
        <v>30</v>
      </c>
      <c r="H491" s="127">
        <f>IF('Jeunes Plants'!H491&lt;&gt;"",'Jeunes Plants'!H491,"")</f>
        <v>8</v>
      </c>
      <c r="I491" s="127" t="str">
        <f>IF('Jeunes Plants'!I491&lt;&gt;"",'Jeunes Plants'!I491,"")</f>
        <v>A</v>
      </c>
      <c r="J491" s="129">
        <f>IF('Jeunes Plants'!J491&lt;&gt;"",'Jeunes Plants'!J491,"")</f>
        <v>0.03</v>
      </c>
      <c r="K491" s="126" t="str">
        <f>IF('Jeunes Plants'!K491&lt;&gt;"",'Jeunes Plants'!K491,"")</f>
        <v>GERA</v>
      </c>
      <c r="L491" s="126" t="str">
        <f>IF('Jeunes Plants'!L491&lt;&gt;"",'Jeunes Plants'!L491,"")</f>
        <v>S9</v>
      </c>
      <c r="M491" s="126" t="str">
        <f>IF('Jeunes Plants'!M491&lt;&gt;"",'Jeunes Plants'!M491,"")</f>
        <v/>
      </c>
      <c r="N491" s="126" t="str">
        <f>IF('Jeunes Plants'!N491&lt;&gt;"",'Jeunes Plants'!N491,"")</f>
        <v>M3</v>
      </c>
      <c r="O491" s="126" t="str">
        <f>IF('Jeunes Plants'!O491&lt;&gt;"",'Jeunes Plants'!O491,"")</f>
        <v>GERANIUM ZONALE Sablé technigera</v>
      </c>
      <c r="P491" s="130">
        <f>IF('Jeunes Plants'!P491&lt;&gt;"",'Jeunes Plants'!P491,"")</f>
        <v>491</v>
      </c>
      <c r="Q491" s="20">
        <f>IF('Jeunes Plants'!R491&lt;&gt;"",'Jeunes Plants'!R491,"")</f>
        <v>0</v>
      </c>
      <c r="R491" s="20">
        <f>IF('Jeunes Plants'!S491&lt;&gt;"",'Jeunes Plants'!S491,"")</f>
        <v>0</v>
      </c>
      <c r="S491" s="236">
        <f>IF('Jeunes Plants'!T491&lt;&gt;"",'Jeunes Plants'!T491,"")</f>
        <v>0</v>
      </c>
      <c r="T491" s="245"/>
      <c r="U491" s="214"/>
      <c r="V491" s="214"/>
      <c r="W491" s="214"/>
    </row>
    <row r="492" spans="1:23" ht="20.100000000000001" customHeight="1" x14ac:dyDescent="0.25">
      <c r="A492" s="23">
        <f>IF('Jeunes Plants'!A492&lt;&gt;"",'Jeunes Plants'!A492,"")</f>
        <v>12288</v>
      </c>
      <c r="B492" s="24" t="str">
        <f>IF('Jeunes Plants'!B492&lt;&gt;"",'Jeunes Plants'!B492,"")</f>
        <v>GERANIUM ZONALE</v>
      </c>
      <c r="C492" s="24" t="str">
        <f>IF('Jeunes Plants'!C492&lt;&gt;"",'Jeunes Plants'!C492,"")</f>
        <v>Saumur technigera</v>
      </c>
      <c r="D492" s="24" t="str">
        <f>IF('Jeunes Plants'!D492&lt;&gt;"",'Jeunes Plants'!D492,"")</f>
        <v>&gt;s49/2025</v>
      </c>
      <c r="E492" s="66" t="str">
        <f>IF('Jeunes Plants'!E492&lt;&gt;"",'Jeunes Plants'!E492,"")</f>
        <v>B</v>
      </c>
      <c r="F492" s="66" t="str">
        <f>IF('Jeunes Plants'!F492&lt;&gt;"",'Jeunes Plants'!F492,"")</f>
        <v>M 3 cm  X60</v>
      </c>
      <c r="G492" s="64">
        <f>IF('Jeunes Plants'!G492&lt;&gt;"",'Jeunes Plants'!G492,"")</f>
        <v>30</v>
      </c>
      <c r="H492" s="66">
        <f>IF('Jeunes Plants'!H492&lt;&gt;"",'Jeunes Plants'!H492,"")</f>
        <v>8</v>
      </c>
      <c r="I492" s="66" t="str">
        <f>IF('Jeunes Plants'!I492&lt;&gt;"",'Jeunes Plants'!I492,"")</f>
        <v>A</v>
      </c>
      <c r="J492" s="72">
        <f>IF('Jeunes Plants'!J492&lt;&gt;"",'Jeunes Plants'!J492,"")</f>
        <v>0.03</v>
      </c>
      <c r="K492" s="24" t="str">
        <f>IF('Jeunes Plants'!K492&lt;&gt;"",'Jeunes Plants'!K492,"")</f>
        <v>GERA</v>
      </c>
      <c r="L492" s="24" t="str">
        <f>IF('Jeunes Plants'!L492&lt;&gt;"",'Jeunes Plants'!L492,"")</f>
        <v>S9</v>
      </c>
      <c r="M492" s="24" t="str">
        <f>IF('Jeunes Plants'!M492&lt;&gt;"",'Jeunes Plants'!M492,"")</f>
        <v/>
      </c>
      <c r="N492" s="24" t="str">
        <f>IF('Jeunes Plants'!N492&lt;&gt;"",'Jeunes Plants'!N492,"")</f>
        <v>M3</v>
      </c>
      <c r="O492" s="24" t="str">
        <f>IF('Jeunes Plants'!O492&lt;&gt;"",'Jeunes Plants'!O492,"")</f>
        <v>GERANIUM ZONALE Saumur technigera</v>
      </c>
      <c r="P492" s="54">
        <f>IF('Jeunes Plants'!P492&lt;&gt;"",'Jeunes Plants'!P492,"")</f>
        <v>492</v>
      </c>
      <c r="Q492" s="20">
        <f>IF('Jeunes Plants'!R492&lt;&gt;"",'Jeunes Plants'!R492,"")</f>
        <v>0</v>
      </c>
      <c r="R492" s="20">
        <f>IF('Jeunes Plants'!S492&lt;&gt;"",'Jeunes Plants'!S492,"")</f>
        <v>0</v>
      </c>
      <c r="S492" s="236">
        <f>IF('Jeunes Plants'!T492&lt;&gt;"",'Jeunes Plants'!T492,"")</f>
        <v>0</v>
      </c>
      <c r="T492" s="246"/>
      <c r="U492" s="124"/>
      <c r="V492" s="124"/>
      <c r="W492" s="124"/>
    </row>
    <row r="493" spans="1:23" ht="20.100000000000001" customHeight="1" x14ac:dyDescent="0.25">
      <c r="A493" s="125">
        <f>IF('Jeunes Plants'!A493&lt;&gt;"",'Jeunes Plants'!A493,"")</f>
        <v>13412</v>
      </c>
      <c r="B493" s="126" t="str">
        <f>IF('Jeunes Plants'!B493&lt;&gt;"",'Jeunes Plants'!B493,"")</f>
        <v>GERANIUM ZONALE</v>
      </c>
      <c r="C493" s="126" t="str">
        <f>IF('Jeunes Plants'!C493&lt;&gt;"",'Jeunes Plants'!C493,"")</f>
        <v>Spanish Wine Burgundy pac</v>
      </c>
      <c r="D493" s="126" t="str">
        <f>IF('Jeunes Plants'!D493&lt;&gt;"",'Jeunes Plants'!D493,"")</f>
        <v>&gt;s45/2025</v>
      </c>
      <c r="E493" s="127" t="str">
        <f>IF('Jeunes Plants'!E493&lt;&gt;"",'Jeunes Plants'!E493,"")</f>
        <v>B</v>
      </c>
      <c r="F493" s="127" t="str">
        <f>IF('Jeunes Plants'!F493&lt;&gt;"",'Jeunes Plants'!F493,"")</f>
        <v>M 3 cm  X60</v>
      </c>
      <c r="G493" s="128">
        <f>IF('Jeunes Plants'!G493&lt;&gt;"",'Jeunes Plants'!G493,"")</f>
        <v>30</v>
      </c>
      <c r="H493" s="127">
        <f>IF('Jeunes Plants'!H493&lt;&gt;"",'Jeunes Plants'!H493,"")</f>
        <v>8</v>
      </c>
      <c r="I493" s="127" t="str">
        <f>IF('Jeunes Plants'!I493&lt;&gt;"",'Jeunes Plants'!I493,"")</f>
        <v>A</v>
      </c>
      <c r="J493" s="129">
        <f>IF('Jeunes Plants'!J493&lt;&gt;"",'Jeunes Plants'!J493,"")</f>
        <v>0.04</v>
      </c>
      <c r="K493" s="126" t="str">
        <f>IF('Jeunes Plants'!K493&lt;&gt;"",'Jeunes Plants'!K493,"")</f>
        <v>GERA</v>
      </c>
      <c r="L493" s="126" t="str">
        <f>IF('Jeunes Plants'!L493&lt;&gt;"",'Jeunes Plants'!L493,"")</f>
        <v>S9</v>
      </c>
      <c r="M493" s="126" t="str">
        <f>IF('Jeunes Plants'!M493&lt;&gt;"",'Jeunes Plants'!M493,"")</f>
        <v/>
      </c>
      <c r="N493" s="126" t="str">
        <f>IF('Jeunes Plants'!N493&lt;&gt;"",'Jeunes Plants'!N493,"")</f>
        <v>M3</v>
      </c>
      <c r="O493" s="126" t="str">
        <f>IF('Jeunes Plants'!O493&lt;&gt;"",'Jeunes Plants'!O493,"")</f>
        <v>GERANIUM ZONALE Spanish Wine Burgundy pac</v>
      </c>
      <c r="P493" s="130">
        <f>IF('Jeunes Plants'!P493&lt;&gt;"",'Jeunes Plants'!P493,"")</f>
        <v>493</v>
      </c>
      <c r="Q493" s="20">
        <f>IF('Jeunes Plants'!R493&lt;&gt;"",'Jeunes Plants'!R493,"")</f>
        <v>0</v>
      </c>
      <c r="R493" s="20">
        <f>IF('Jeunes Plants'!S493&lt;&gt;"",'Jeunes Plants'!S493,"")</f>
        <v>0</v>
      </c>
      <c r="S493" s="236">
        <f>IF('Jeunes Plants'!T493&lt;&gt;"",'Jeunes Plants'!T493,"")</f>
        <v>0</v>
      </c>
      <c r="T493" s="245"/>
      <c r="U493" s="214"/>
      <c r="V493" s="214"/>
      <c r="W493" s="214"/>
    </row>
    <row r="494" spans="1:23" ht="20.100000000000001" customHeight="1" x14ac:dyDescent="0.25">
      <c r="A494" s="151" t="str">
        <f>IF('Jeunes Plants'!A494&lt;&gt;"",'Jeunes Plants'!A494,"")</f>
        <v/>
      </c>
      <c r="B494" s="351" t="str">
        <f>IF('Jeunes Plants'!B494&lt;&gt;"",'Jeunes Plants'!B494,"")</f>
        <v>GERANIUM ZONALE COLLECTION</v>
      </c>
      <c r="C494" s="153"/>
      <c r="D494" s="153" t="str">
        <f>IF('Jeunes Plants'!D494&lt;&gt;"",'Jeunes Plants'!D494,"")</f>
        <v/>
      </c>
      <c r="E494" s="154" t="str">
        <f>IF('Jeunes Plants'!E494&lt;&gt;"",'Jeunes Plants'!E494,"")</f>
        <v/>
      </c>
      <c r="F494" s="154" t="str">
        <f>IF('Jeunes Plants'!F494&lt;&gt;"",'Jeunes Plants'!F494,"")</f>
        <v/>
      </c>
      <c r="G494" s="154" t="str">
        <f>IF('Jeunes Plants'!G494&lt;&gt;"",'Jeunes Plants'!G494,"")</f>
        <v/>
      </c>
      <c r="H494" s="154" t="str">
        <f>IF('Jeunes Plants'!H494&lt;&gt;"",'Jeunes Plants'!H494,"")</f>
        <v/>
      </c>
      <c r="I494" s="154" t="str">
        <f>IF('Jeunes Plants'!I494&lt;&gt;"",'Jeunes Plants'!I494,"")</f>
        <v/>
      </c>
      <c r="J494" s="155" t="str">
        <f>IF('Jeunes Plants'!J494&lt;&gt;"",'Jeunes Plants'!J494,"")</f>
        <v/>
      </c>
      <c r="K494" s="153" t="str">
        <f>IF('Jeunes Plants'!K494&lt;&gt;"",'Jeunes Plants'!K494,"")</f>
        <v/>
      </c>
      <c r="L494" s="153" t="str">
        <f>IF('Jeunes Plants'!L494&lt;&gt;"",'Jeunes Plants'!L494,"")</f>
        <v>L</v>
      </c>
      <c r="M494" s="153" t="str">
        <f>IF('Jeunes Plants'!M494&lt;&gt;"",'Jeunes Plants'!M494,"")</f>
        <v/>
      </c>
      <c r="N494" s="153" t="str">
        <f>IF('Jeunes Plants'!N494&lt;&gt;"",'Jeunes Plants'!N494,"")</f>
        <v/>
      </c>
      <c r="O494" s="153" t="str">
        <f>IF('Jeunes Plants'!O494&lt;&gt;"",'Jeunes Plants'!O494,"")</f>
        <v xml:space="preserve">GERANIUM ZONALE COLLECTION </v>
      </c>
      <c r="P494" s="156">
        <f>IF('Jeunes Plants'!P494&lt;&gt;"",'Jeunes Plants'!P494,"")</f>
        <v>494</v>
      </c>
      <c r="Q494" s="20" t="str">
        <f>IF('Jeunes Plants'!R494&lt;&gt;"",'Jeunes Plants'!R494,"")</f>
        <v/>
      </c>
      <c r="R494" s="20" t="str">
        <f>IF('Jeunes Plants'!S494&lt;&gt;"",'Jeunes Plants'!S494,"")</f>
        <v/>
      </c>
      <c r="S494" s="236" t="str">
        <f>IF('Jeunes Plants'!T494&lt;&gt;"",'Jeunes Plants'!T494,"")</f>
        <v/>
      </c>
      <c r="T494" s="248"/>
      <c r="U494" s="164"/>
      <c r="V494" s="164"/>
      <c r="W494" s="164"/>
    </row>
    <row r="495" spans="1:23" ht="20.100000000000001" customHeight="1" x14ac:dyDescent="0.25">
      <c r="A495" s="23">
        <f>IF('Jeunes Plants'!A495&lt;&gt;"",'Jeunes Plants'!A495,"")</f>
        <v>1670</v>
      </c>
      <c r="B495" s="24" t="str">
        <f>IF('Jeunes Plants'!B495&lt;&gt;"",'Jeunes Plants'!B495,"")</f>
        <v>GERANIUM ZONALE COLL</v>
      </c>
      <c r="C495" s="24" t="str">
        <f>IF('Jeunes Plants'!C495&lt;&gt;"",'Jeunes Plants'!C495,"")</f>
        <v>Mrs Pollock</v>
      </c>
      <c r="D495" s="24" t="str">
        <f>IF('Jeunes Plants'!D495&lt;&gt;"",'Jeunes Plants'!D495,"")</f>
        <v>&gt;s45/2025</v>
      </c>
      <c r="E495" s="66" t="str">
        <f>IF('Jeunes Plants'!E495&lt;&gt;"",'Jeunes Plants'!E495,"")</f>
        <v>B</v>
      </c>
      <c r="F495" s="66" t="str">
        <f>IF('Jeunes Plants'!F495&lt;&gt;"",'Jeunes Plants'!F495,"")</f>
        <v>M 3 cm  X60</v>
      </c>
      <c r="G495" s="64">
        <f>IF('Jeunes Plants'!G495&lt;&gt;"",'Jeunes Plants'!G495,"")</f>
        <v>30</v>
      </c>
      <c r="H495" s="66">
        <f>IF('Jeunes Plants'!H495&lt;&gt;"",'Jeunes Plants'!H495,"")</f>
        <v>8</v>
      </c>
      <c r="I495" s="66" t="str">
        <f>IF('Jeunes Plants'!I495&lt;&gt;"",'Jeunes Plants'!I495,"")</f>
        <v>E</v>
      </c>
      <c r="J495" s="72" t="str">
        <f>IF('Jeunes Plants'!J495&lt;&gt;"",'Jeunes Plants'!J495,"")</f>
        <v/>
      </c>
      <c r="K495" s="24" t="str">
        <f>IF('Jeunes Plants'!K495&lt;&gt;"",'Jeunes Plants'!K495,"")</f>
        <v>GERA</v>
      </c>
      <c r="L495" s="24" t="str">
        <f>IF('Jeunes Plants'!L495&lt;&gt;"",'Jeunes Plants'!L495,"")</f>
        <v>S9</v>
      </c>
      <c r="M495" s="24" t="str">
        <f>IF('Jeunes Plants'!M495&lt;&gt;"",'Jeunes Plants'!M495,"")</f>
        <v/>
      </c>
      <c r="N495" s="24" t="str">
        <f>IF('Jeunes Plants'!N495&lt;&gt;"",'Jeunes Plants'!N495,"")</f>
        <v>M3</v>
      </c>
      <c r="O495" s="24" t="str">
        <f>IF('Jeunes Plants'!O495&lt;&gt;"",'Jeunes Plants'!O495,"")</f>
        <v>GERANIUM ZONALE COLL Mrs Pollock</v>
      </c>
      <c r="P495" s="54">
        <f>IF('Jeunes Plants'!P495&lt;&gt;"",'Jeunes Plants'!P495,"")</f>
        <v>495</v>
      </c>
      <c r="Q495" s="20">
        <f>IF('Jeunes Plants'!R495&lt;&gt;"",'Jeunes Plants'!R495,"")</f>
        <v>0</v>
      </c>
      <c r="R495" s="20">
        <f>IF('Jeunes Plants'!S495&lt;&gt;"",'Jeunes Plants'!S495,"")</f>
        <v>0</v>
      </c>
      <c r="S495" s="236">
        <f>IF('Jeunes Plants'!T495&lt;&gt;"",'Jeunes Plants'!T495,"")</f>
        <v>0</v>
      </c>
      <c r="T495" s="246"/>
      <c r="U495" s="124"/>
      <c r="V495" s="124"/>
      <c r="W495" s="124"/>
    </row>
    <row r="496" spans="1:23" ht="20.100000000000001" customHeight="1" x14ac:dyDescent="0.25">
      <c r="A496" s="125">
        <f>IF('Jeunes Plants'!A496&lt;&gt;"",'Jeunes Plants'!A496,"")</f>
        <v>1671</v>
      </c>
      <c r="B496" s="126" t="str">
        <f>IF('Jeunes Plants'!B496&lt;&gt;"",'Jeunes Plants'!B496,"")</f>
        <v>GERANIUM ZONALE COLL</v>
      </c>
      <c r="C496" s="126" t="str">
        <f>IF('Jeunes Plants'!C496&lt;&gt;"",'Jeunes Plants'!C496,"")</f>
        <v>Occold Shield</v>
      </c>
      <c r="D496" s="126" t="str">
        <f>IF('Jeunes Plants'!D496&lt;&gt;"",'Jeunes Plants'!D496,"")</f>
        <v>&gt;s45/2025</v>
      </c>
      <c r="E496" s="127" t="str">
        <f>IF('Jeunes Plants'!E496&lt;&gt;"",'Jeunes Plants'!E496,"")</f>
        <v>B</v>
      </c>
      <c r="F496" s="127" t="str">
        <f>IF('Jeunes Plants'!F496&lt;&gt;"",'Jeunes Plants'!F496,"")</f>
        <v>M 3 cm  X60</v>
      </c>
      <c r="G496" s="128">
        <f>IF('Jeunes Plants'!G496&lt;&gt;"",'Jeunes Plants'!G496,"")</f>
        <v>30</v>
      </c>
      <c r="H496" s="127">
        <f>IF('Jeunes Plants'!H496&lt;&gt;"",'Jeunes Plants'!H496,"")</f>
        <v>8</v>
      </c>
      <c r="I496" s="127" t="str">
        <f>IF('Jeunes Plants'!I496&lt;&gt;"",'Jeunes Plants'!I496,"")</f>
        <v>E</v>
      </c>
      <c r="J496" s="129" t="str">
        <f>IF('Jeunes Plants'!J496&lt;&gt;"",'Jeunes Plants'!J496,"")</f>
        <v/>
      </c>
      <c r="K496" s="126" t="str">
        <f>IF('Jeunes Plants'!K496&lt;&gt;"",'Jeunes Plants'!K496,"")</f>
        <v>GERA</v>
      </c>
      <c r="L496" s="126" t="str">
        <f>IF('Jeunes Plants'!L496&lt;&gt;"",'Jeunes Plants'!L496,"")</f>
        <v>S9</v>
      </c>
      <c r="M496" s="126" t="str">
        <f>IF('Jeunes Plants'!M496&lt;&gt;"",'Jeunes Plants'!M496,"")</f>
        <v/>
      </c>
      <c r="N496" s="126" t="str">
        <f>IF('Jeunes Plants'!N496&lt;&gt;"",'Jeunes Plants'!N496,"")</f>
        <v>M3</v>
      </c>
      <c r="O496" s="126" t="str">
        <f>IF('Jeunes Plants'!O496&lt;&gt;"",'Jeunes Plants'!O496,"")</f>
        <v>GERANIUM ZONALE COLL Occold Shield</v>
      </c>
      <c r="P496" s="130">
        <f>IF('Jeunes Plants'!P496&lt;&gt;"",'Jeunes Plants'!P496,"")</f>
        <v>496</v>
      </c>
      <c r="Q496" s="20">
        <f>IF('Jeunes Plants'!R496&lt;&gt;"",'Jeunes Plants'!R496,"")</f>
        <v>0</v>
      </c>
      <c r="R496" s="20">
        <f>IF('Jeunes Plants'!S496&lt;&gt;"",'Jeunes Plants'!S496,"")</f>
        <v>0</v>
      </c>
      <c r="S496" s="236">
        <f>IF('Jeunes Plants'!T496&lt;&gt;"",'Jeunes Plants'!T496,"")</f>
        <v>0</v>
      </c>
      <c r="T496" s="245"/>
      <c r="U496" s="214"/>
      <c r="V496" s="214"/>
      <c r="W496" s="214"/>
    </row>
    <row r="497" spans="1:23" ht="20.100000000000001" customHeight="1" x14ac:dyDescent="0.25">
      <c r="A497" s="23">
        <f>IF('Jeunes Plants'!A497&lt;&gt;"",'Jeunes Plants'!A497,"")</f>
        <v>2607</v>
      </c>
      <c r="B497" s="24" t="str">
        <f>IF('Jeunes Plants'!B497&lt;&gt;"",'Jeunes Plants'!B497,"")</f>
        <v>GERANIUM ZONALE COLL</v>
      </c>
      <c r="C497" s="24" t="str">
        <f>IF('Jeunes Plants'!C497&lt;&gt;"",'Jeunes Plants'!C497,"")</f>
        <v>Vancouver Centennial</v>
      </c>
      <c r="D497" s="24" t="str">
        <f>IF('Jeunes Plants'!D497&lt;&gt;"",'Jeunes Plants'!D497,"")</f>
        <v>&gt;s45/2025</v>
      </c>
      <c r="E497" s="66" t="str">
        <f>IF('Jeunes Plants'!E497&lt;&gt;"",'Jeunes Plants'!E497,"")</f>
        <v>B</v>
      </c>
      <c r="F497" s="66" t="str">
        <f>IF('Jeunes Plants'!F497&lt;&gt;"",'Jeunes Plants'!F497,"")</f>
        <v>M 3 cm  X60</v>
      </c>
      <c r="G497" s="64">
        <f>IF('Jeunes Plants'!G497&lt;&gt;"",'Jeunes Plants'!G497,"")</f>
        <v>30</v>
      </c>
      <c r="H497" s="66">
        <f>IF('Jeunes Plants'!H497&lt;&gt;"",'Jeunes Plants'!H497,"")</f>
        <v>8</v>
      </c>
      <c r="I497" s="66" t="str">
        <f>IF('Jeunes Plants'!I497&lt;&gt;"",'Jeunes Plants'!I497,"")</f>
        <v>E</v>
      </c>
      <c r="J497" s="72" t="str">
        <f>IF('Jeunes Plants'!J497&lt;&gt;"",'Jeunes Plants'!J497,"")</f>
        <v/>
      </c>
      <c r="K497" s="24" t="str">
        <f>IF('Jeunes Plants'!K497&lt;&gt;"",'Jeunes Plants'!K497,"")</f>
        <v>GERA</v>
      </c>
      <c r="L497" s="24" t="str">
        <f>IF('Jeunes Plants'!L497&lt;&gt;"",'Jeunes Plants'!L497,"")</f>
        <v>S9</v>
      </c>
      <c r="M497" s="24" t="str">
        <f>IF('Jeunes Plants'!M497&lt;&gt;"",'Jeunes Plants'!M497,"")</f>
        <v/>
      </c>
      <c r="N497" s="24" t="str">
        <f>IF('Jeunes Plants'!N497&lt;&gt;"",'Jeunes Plants'!N497,"")</f>
        <v>M3</v>
      </c>
      <c r="O497" s="24" t="str">
        <f>IF('Jeunes Plants'!O497&lt;&gt;"",'Jeunes Plants'!O497,"")</f>
        <v>GERANIUM ZONALE COLL Vancouver Centennial</v>
      </c>
      <c r="P497" s="54">
        <f>IF('Jeunes Plants'!P497&lt;&gt;"",'Jeunes Plants'!P497,"")</f>
        <v>497</v>
      </c>
      <c r="Q497" s="20">
        <f>IF('Jeunes Plants'!R497&lt;&gt;"",'Jeunes Plants'!R497,"")</f>
        <v>0</v>
      </c>
      <c r="R497" s="20">
        <f>IF('Jeunes Plants'!S497&lt;&gt;"",'Jeunes Plants'!S497,"")</f>
        <v>0</v>
      </c>
      <c r="S497" s="236">
        <f>IF('Jeunes Plants'!T497&lt;&gt;"",'Jeunes Plants'!T497,"")</f>
        <v>0</v>
      </c>
      <c r="T497" s="246"/>
      <c r="U497" s="124"/>
      <c r="V497" s="124"/>
      <c r="W497" s="124"/>
    </row>
    <row r="498" spans="1:23" ht="20.100000000000001" customHeight="1" x14ac:dyDescent="0.25">
      <c r="A498" s="125">
        <f>IF('Jeunes Plants'!A498&lt;&gt;"",'Jeunes Plants'!A498,"")</f>
        <v>1399</v>
      </c>
      <c r="B498" s="126" t="str">
        <f>IF('Jeunes Plants'!B498&lt;&gt;"",'Jeunes Plants'!B498,"")</f>
        <v>GERANIUM ZONALE COLL</v>
      </c>
      <c r="C498" s="126" t="str">
        <f>IF('Jeunes Plants'!C498&lt;&gt;"",'Jeunes Plants'!C498,"")</f>
        <v>Panachés variés</v>
      </c>
      <c r="D498" s="126" t="str">
        <f>IF('Jeunes Plants'!D498&lt;&gt;"",'Jeunes Plants'!D498,"")</f>
        <v>&gt;s45/2025</v>
      </c>
      <c r="E498" s="127" t="str">
        <f>IF('Jeunes Plants'!E498&lt;&gt;"",'Jeunes Plants'!E498,"")</f>
        <v>B</v>
      </c>
      <c r="F498" s="127" t="str">
        <f>IF('Jeunes Plants'!F498&lt;&gt;"",'Jeunes Plants'!F498,"")</f>
        <v>M 3 cm  X60</v>
      </c>
      <c r="G498" s="128">
        <f>IF('Jeunes Plants'!G498&lt;&gt;"",'Jeunes Plants'!G498,"")</f>
        <v>30</v>
      </c>
      <c r="H498" s="127">
        <f>IF('Jeunes Plants'!H498&lt;&gt;"",'Jeunes Plants'!H498,"")</f>
        <v>8</v>
      </c>
      <c r="I498" s="127" t="str">
        <f>IF('Jeunes Plants'!I498&lt;&gt;"",'Jeunes Plants'!I498,"")</f>
        <v>E</v>
      </c>
      <c r="J498" s="129" t="str">
        <f>IF('Jeunes Plants'!J498&lt;&gt;"",'Jeunes Plants'!J498,"")</f>
        <v/>
      </c>
      <c r="K498" s="126" t="str">
        <f>IF('Jeunes Plants'!K498&lt;&gt;"",'Jeunes Plants'!K498,"")</f>
        <v>GERA</v>
      </c>
      <c r="L498" s="126" t="str">
        <f>IF('Jeunes Plants'!L498&lt;&gt;"",'Jeunes Plants'!L498,"")</f>
        <v>S9</v>
      </c>
      <c r="M498" s="126" t="str">
        <f>IF('Jeunes Plants'!M498&lt;&gt;"",'Jeunes Plants'!M498,"")</f>
        <v/>
      </c>
      <c r="N498" s="126" t="str">
        <f>IF('Jeunes Plants'!N498&lt;&gt;"",'Jeunes Plants'!N498,"")</f>
        <v>M3</v>
      </c>
      <c r="O498" s="126" t="str">
        <f>IF('Jeunes Plants'!O498&lt;&gt;"",'Jeunes Plants'!O498,"")</f>
        <v>GERANIUM ZONALE COLL Panachés variés</v>
      </c>
      <c r="P498" s="130">
        <f>IF('Jeunes Plants'!P498&lt;&gt;"",'Jeunes Plants'!P498,"")</f>
        <v>498</v>
      </c>
      <c r="Q498" s="20">
        <f>IF('Jeunes Plants'!R498&lt;&gt;"",'Jeunes Plants'!R498,"")</f>
        <v>0</v>
      </c>
      <c r="R498" s="20">
        <f>IF('Jeunes Plants'!S498&lt;&gt;"",'Jeunes Plants'!S498,"")</f>
        <v>0</v>
      </c>
      <c r="S498" s="236">
        <f>IF('Jeunes Plants'!T498&lt;&gt;"",'Jeunes Plants'!T498,"")</f>
        <v>0</v>
      </c>
      <c r="T498" s="245"/>
      <c r="U498" s="214"/>
      <c r="V498" s="214"/>
      <c r="W498" s="214"/>
    </row>
    <row r="499" spans="1:23" ht="20.100000000000001" customHeight="1" x14ac:dyDescent="0.25">
      <c r="A499" s="23">
        <f>IF('Jeunes Plants'!A499&lt;&gt;"",'Jeunes Plants'!A499,"")</f>
        <v>3119</v>
      </c>
      <c r="B499" s="24" t="str">
        <f>IF('Jeunes Plants'!B499&lt;&gt;"",'Jeunes Plants'!B499,"")</f>
        <v>GERANIUM ZONALE COLL</v>
      </c>
      <c r="C499" s="24" t="str">
        <f>IF('Jeunes Plants'!C499&lt;&gt;"",'Jeunes Plants'!C499,"")</f>
        <v>Fireworks Bicolor pac</v>
      </c>
      <c r="D499" s="24" t="str">
        <f>IF('Jeunes Plants'!D499&lt;&gt;"",'Jeunes Plants'!D499,"")</f>
        <v>&gt;s45/2025</v>
      </c>
      <c r="E499" s="66" t="str">
        <f>IF('Jeunes Plants'!E499&lt;&gt;"",'Jeunes Plants'!E499,"")</f>
        <v>B</v>
      </c>
      <c r="F499" s="66" t="str">
        <f>IF('Jeunes Plants'!F499&lt;&gt;"",'Jeunes Plants'!F499,"")</f>
        <v>M 3 cm  X60</v>
      </c>
      <c r="G499" s="64">
        <f>IF('Jeunes Plants'!G499&lt;&gt;"",'Jeunes Plants'!G499,"")</f>
        <v>30</v>
      </c>
      <c r="H499" s="66">
        <f>IF('Jeunes Plants'!H499&lt;&gt;"",'Jeunes Plants'!H499,"")</f>
        <v>8</v>
      </c>
      <c r="I499" s="66" t="str">
        <f>IF('Jeunes Plants'!I499&lt;&gt;"",'Jeunes Plants'!I499,"")</f>
        <v>E</v>
      </c>
      <c r="J499" s="72">
        <f>IF('Jeunes Plants'!J499&lt;&gt;"",'Jeunes Plants'!J499,"")</f>
        <v>0.04</v>
      </c>
      <c r="K499" s="24" t="str">
        <f>IF('Jeunes Plants'!K499&lt;&gt;"",'Jeunes Plants'!K499,"")</f>
        <v>GERA</v>
      </c>
      <c r="L499" s="24" t="str">
        <f>IF('Jeunes Plants'!L499&lt;&gt;"",'Jeunes Plants'!L499,"")</f>
        <v>S9</v>
      </c>
      <c r="M499" s="24" t="str">
        <f>IF('Jeunes Plants'!M499&lt;&gt;"",'Jeunes Plants'!M499,"")</f>
        <v/>
      </c>
      <c r="N499" s="24" t="str">
        <f>IF('Jeunes Plants'!N499&lt;&gt;"",'Jeunes Plants'!N499,"")</f>
        <v>M3</v>
      </c>
      <c r="O499" s="24" t="str">
        <f>IF('Jeunes Plants'!O499&lt;&gt;"",'Jeunes Plants'!O499,"")</f>
        <v>GERANIUM ZONALE COLL Fireworks Bicolor pac</v>
      </c>
      <c r="P499" s="54">
        <f>IF('Jeunes Plants'!P499&lt;&gt;"",'Jeunes Plants'!P499,"")</f>
        <v>499</v>
      </c>
      <c r="Q499" s="20">
        <f>IF('Jeunes Plants'!R499&lt;&gt;"",'Jeunes Plants'!R499,"")</f>
        <v>0</v>
      </c>
      <c r="R499" s="20">
        <f>IF('Jeunes Plants'!S499&lt;&gt;"",'Jeunes Plants'!S499,"")</f>
        <v>0</v>
      </c>
      <c r="S499" s="236">
        <f>IF('Jeunes Plants'!T499&lt;&gt;"",'Jeunes Plants'!T499,"")</f>
        <v>0</v>
      </c>
      <c r="T499" s="246"/>
      <c r="U499" s="124"/>
      <c r="V499" s="124"/>
      <c r="W499" s="124"/>
    </row>
    <row r="500" spans="1:23" ht="20.100000000000001" customHeight="1" x14ac:dyDescent="0.25">
      <c r="A500" s="125">
        <f>IF('Jeunes Plants'!A500&lt;&gt;"",'Jeunes Plants'!A500,"")</f>
        <v>1803</v>
      </c>
      <c r="B500" s="126" t="str">
        <f>IF('Jeunes Plants'!B500&lt;&gt;"",'Jeunes Plants'!B500,"")</f>
        <v>GERANIUM ZONALE COLL</v>
      </c>
      <c r="C500" s="126" t="str">
        <f>IF('Jeunes Plants'!C500&lt;&gt;"",'Jeunes Plants'!C500,"")</f>
        <v>Fireworks Pink pac</v>
      </c>
      <c r="D500" s="126" t="str">
        <f>IF('Jeunes Plants'!D500&lt;&gt;"",'Jeunes Plants'!D500,"")</f>
        <v>&gt;s45/2025</v>
      </c>
      <c r="E500" s="127" t="str">
        <f>IF('Jeunes Plants'!E500&lt;&gt;"",'Jeunes Plants'!E500,"")</f>
        <v>B</v>
      </c>
      <c r="F500" s="127" t="str">
        <f>IF('Jeunes Plants'!F500&lt;&gt;"",'Jeunes Plants'!F500,"")</f>
        <v>M 3 cm  X60</v>
      </c>
      <c r="G500" s="128">
        <f>IF('Jeunes Plants'!G500&lt;&gt;"",'Jeunes Plants'!G500,"")</f>
        <v>30</v>
      </c>
      <c r="H500" s="127">
        <f>IF('Jeunes Plants'!H500&lt;&gt;"",'Jeunes Plants'!H500,"")</f>
        <v>8</v>
      </c>
      <c r="I500" s="127" t="str">
        <f>IF('Jeunes Plants'!I500&lt;&gt;"",'Jeunes Plants'!I500,"")</f>
        <v>E</v>
      </c>
      <c r="J500" s="129">
        <f>IF('Jeunes Plants'!J500&lt;&gt;"",'Jeunes Plants'!J500,"")</f>
        <v>0.04</v>
      </c>
      <c r="K500" s="126" t="str">
        <f>IF('Jeunes Plants'!K500&lt;&gt;"",'Jeunes Plants'!K500,"")</f>
        <v>GERA</v>
      </c>
      <c r="L500" s="126" t="str">
        <f>IF('Jeunes Plants'!L500&lt;&gt;"",'Jeunes Plants'!L500,"")</f>
        <v>S9</v>
      </c>
      <c r="M500" s="126" t="str">
        <f>IF('Jeunes Plants'!M500&lt;&gt;"",'Jeunes Plants'!M500,"")</f>
        <v/>
      </c>
      <c r="N500" s="126" t="str">
        <f>IF('Jeunes Plants'!N500&lt;&gt;"",'Jeunes Plants'!N500,"")</f>
        <v>M3</v>
      </c>
      <c r="O500" s="126" t="str">
        <f>IF('Jeunes Plants'!O500&lt;&gt;"",'Jeunes Plants'!O500,"")</f>
        <v>GERANIUM ZONALE COLL Fireworks Pink pac</v>
      </c>
      <c r="P500" s="130">
        <f>IF('Jeunes Plants'!P500&lt;&gt;"",'Jeunes Plants'!P500,"")</f>
        <v>500</v>
      </c>
      <c r="Q500" s="20">
        <f>IF('Jeunes Plants'!R500&lt;&gt;"",'Jeunes Plants'!R500,"")</f>
        <v>0</v>
      </c>
      <c r="R500" s="20">
        <f>IF('Jeunes Plants'!S500&lt;&gt;"",'Jeunes Plants'!S500,"")</f>
        <v>0</v>
      </c>
      <c r="S500" s="236">
        <f>IF('Jeunes Plants'!T500&lt;&gt;"",'Jeunes Plants'!T500,"")</f>
        <v>0</v>
      </c>
      <c r="T500" s="245"/>
      <c r="U500" s="214"/>
      <c r="V500" s="214"/>
      <c r="W500" s="214"/>
    </row>
    <row r="501" spans="1:23" ht="20.100000000000001" customHeight="1" x14ac:dyDescent="0.25">
      <c r="A501" s="23">
        <f>IF('Jeunes Plants'!A501&lt;&gt;"",'Jeunes Plants'!A501,"")</f>
        <v>1801</v>
      </c>
      <c r="B501" s="24" t="str">
        <f>IF('Jeunes Plants'!B501&lt;&gt;"",'Jeunes Plants'!B501,"")</f>
        <v>GERANIUM ZONALE COLL</v>
      </c>
      <c r="C501" s="24" t="str">
        <f>IF('Jeunes Plants'!C501&lt;&gt;"",'Jeunes Plants'!C501,"")</f>
        <v>Fireworks Scarlet pac</v>
      </c>
      <c r="D501" s="24" t="str">
        <f>IF('Jeunes Plants'!D501&lt;&gt;"",'Jeunes Plants'!D501,"")</f>
        <v>&gt;s45/2025</v>
      </c>
      <c r="E501" s="66" t="str">
        <f>IF('Jeunes Plants'!E501&lt;&gt;"",'Jeunes Plants'!E501,"")</f>
        <v>B</v>
      </c>
      <c r="F501" s="66" t="str">
        <f>IF('Jeunes Plants'!F501&lt;&gt;"",'Jeunes Plants'!F501,"")</f>
        <v>M 3 cm  X60</v>
      </c>
      <c r="G501" s="64">
        <f>IF('Jeunes Plants'!G501&lt;&gt;"",'Jeunes Plants'!G501,"")</f>
        <v>30</v>
      </c>
      <c r="H501" s="66">
        <f>IF('Jeunes Plants'!H501&lt;&gt;"",'Jeunes Plants'!H501,"")</f>
        <v>8</v>
      </c>
      <c r="I501" s="66" t="str">
        <f>IF('Jeunes Plants'!I501&lt;&gt;"",'Jeunes Plants'!I501,"")</f>
        <v>E</v>
      </c>
      <c r="J501" s="72">
        <f>IF('Jeunes Plants'!J501&lt;&gt;"",'Jeunes Plants'!J501,"")</f>
        <v>0.04</v>
      </c>
      <c r="K501" s="24" t="str">
        <f>IF('Jeunes Plants'!K501&lt;&gt;"",'Jeunes Plants'!K501,"")</f>
        <v>GERA</v>
      </c>
      <c r="L501" s="24" t="str">
        <f>IF('Jeunes Plants'!L501&lt;&gt;"",'Jeunes Plants'!L501,"")</f>
        <v>S9</v>
      </c>
      <c r="M501" s="24" t="str">
        <f>IF('Jeunes Plants'!M501&lt;&gt;"",'Jeunes Plants'!M501,"")</f>
        <v/>
      </c>
      <c r="N501" s="24" t="str">
        <f>IF('Jeunes Plants'!N501&lt;&gt;"",'Jeunes Plants'!N501,"")</f>
        <v>M3</v>
      </c>
      <c r="O501" s="24" t="str">
        <f>IF('Jeunes Plants'!O501&lt;&gt;"",'Jeunes Plants'!O501,"")</f>
        <v>GERANIUM ZONALE COLL Fireworks Scarlet pac</v>
      </c>
      <c r="P501" s="54">
        <f>IF('Jeunes Plants'!P501&lt;&gt;"",'Jeunes Plants'!P501,"")</f>
        <v>501</v>
      </c>
      <c r="Q501" s="20">
        <f>IF('Jeunes Plants'!R501&lt;&gt;"",'Jeunes Plants'!R501,"")</f>
        <v>0</v>
      </c>
      <c r="R501" s="20">
        <f>IF('Jeunes Plants'!S501&lt;&gt;"",'Jeunes Plants'!S501,"")</f>
        <v>0</v>
      </c>
      <c r="S501" s="236">
        <f>IF('Jeunes Plants'!T501&lt;&gt;"",'Jeunes Plants'!T501,"")</f>
        <v>0</v>
      </c>
      <c r="T501" s="246"/>
      <c r="U501" s="124"/>
      <c r="V501" s="124"/>
      <c r="W501" s="124"/>
    </row>
    <row r="502" spans="1:23" ht="20.100000000000001" customHeight="1" x14ac:dyDescent="0.25">
      <c r="A502" s="125">
        <f>IF('Jeunes Plants'!A502&lt;&gt;"",'Jeunes Plants'!A502,"")</f>
        <v>1673</v>
      </c>
      <c r="B502" s="126" t="str">
        <f>IF('Jeunes Plants'!B502&lt;&gt;"",'Jeunes Plants'!B502,"")</f>
        <v>GERANIUM ZONALE COLL</v>
      </c>
      <c r="C502" s="126" t="str">
        <f>IF('Jeunes Plants'!C502&lt;&gt;"",'Jeunes Plants'!C502,"")</f>
        <v>Fireworks Variés pac</v>
      </c>
      <c r="D502" s="126" t="str">
        <f>IF('Jeunes Plants'!D502&lt;&gt;"",'Jeunes Plants'!D502,"")</f>
        <v>&gt;s45/2025</v>
      </c>
      <c r="E502" s="127" t="str">
        <f>IF('Jeunes Plants'!E502&lt;&gt;"",'Jeunes Plants'!E502,"")</f>
        <v>B</v>
      </c>
      <c r="F502" s="127" t="str">
        <f>IF('Jeunes Plants'!F502&lt;&gt;"",'Jeunes Plants'!F502,"")</f>
        <v>M 3 cm  X60</v>
      </c>
      <c r="G502" s="128">
        <f>IF('Jeunes Plants'!G502&lt;&gt;"",'Jeunes Plants'!G502,"")</f>
        <v>30</v>
      </c>
      <c r="H502" s="127">
        <f>IF('Jeunes Plants'!H502&lt;&gt;"",'Jeunes Plants'!H502,"")</f>
        <v>8</v>
      </c>
      <c r="I502" s="127" t="str">
        <f>IF('Jeunes Plants'!I502&lt;&gt;"",'Jeunes Plants'!I502,"")</f>
        <v>E</v>
      </c>
      <c r="J502" s="129">
        <f>IF('Jeunes Plants'!J502&lt;&gt;"",'Jeunes Plants'!J502,"")</f>
        <v>0.04</v>
      </c>
      <c r="K502" s="126" t="str">
        <f>IF('Jeunes Plants'!K502&lt;&gt;"",'Jeunes Plants'!K502,"")</f>
        <v>GERA</v>
      </c>
      <c r="L502" s="126" t="str">
        <f>IF('Jeunes Plants'!L502&lt;&gt;"",'Jeunes Plants'!L502,"")</f>
        <v>S9</v>
      </c>
      <c r="M502" s="126" t="str">
        <f>IF('Jeunes Plants'!M502&lt;&gt;"",'Jeunes Plants'!M502,"")</f>
        <v/>
      </c>
      <c r="N502" s="126" t="str">
        <f>IF('Jeunes Plants'!N502&lt;&gt;"",'Jeunes Plants'!N502,"")</f>
        <v>M3</v>
      </c>
      <c r="O502" s="126" t="str">
        <f>IF('Jeunes Plants'!O502&lt;&gt;"",'Jeunes Plants'!O502,"")</f>
        <v>GERANIUM ZONALE COLL Fireworks Variés pac</v>
      </c>
      <c r="P502" s="130">
        <f>IF('Jeunes Plants'!P502&lt;&gt;"",'Jeunes Plants'!P502,"")</f>
        <v>502</v>
      </c>
      <c r="Q502" s="20">
        <f>IF('Jeunes Plants'!R502&lt;&gt;"",'Jeunes Plants'!R502,"")</f>
        <v>0</v>
      </c>
      <c r="R502" s="20">
        <f>IF('Jeunes Plants'!S502&lt;&gt;"",'Jeunes Plants'!S502,"")</f>
        <v>0</v>
      </c>
      <c r="S502" s="236">
        <f>IF('Jeunes Plants'!T502&lt;&gt;"",'Jeunes Plants'!T502,"")</f>
        <v>0</v>
      </c>
      <c r="T502" s="245"/>
      <c r="U502" s="214"/>
      <c r="V502" s="214"/>
      <c r="W502" s="214"/>
    </row>
    <row r="503" spans="1:23" ht="20.100000000000001" customHeight="1" x14ac:dyDescent="0.25">
      <c r="A503" s="151" t="str">
        <f>IF('Jeunes Plants'!A503&lt;&gt;"",'Jeunes Plants'!A503,"")</f>
        <v/>
      </c>
      <c r="B503" s="351" t="str">
        <f>IF('Jeunes Plants'!B503&lt;&gt;"",'Jeunes Plants'!B503,"")</f>
        <v>GERANIUM LIERRE A GRANDES FLEURS PELLINO</v>
      </c>
      <c r="C503" s="153"/>
      <c r="D503" s="153" t="str">
        <f>IF('Jeunes Plants'!D503&lt;&gt;"",'Jeunes Plants'!D503,"")</f>
        <v/>
      </c>
      <c r="E503" s="154" t="str">
        <f>IF('Jeunes Plants'!E503&lt;&gt;"",'Jeunes Plants'!E503,"")</f>
        <v/>
      </c>
      <c r="F503" s="154" t="str">
        <f>IF('Jeunes Plants'!F503&lt;&gt;"",'Jeunes Plants'!F503,"")</f>
        <v/>
      </c>
      <c r="G503" s="154" t="str">
        <f>IF('Jeunes Plants'!G503&lt;&gt;"",'Jeunes Plants'!G503,"")</f>
        <v/>
      </c>
      <c r="H503" s="154" t="str">
        <f>IF('Jeunes Plants'!H503&lt;&gt;"",'Jeunes Plants'!H503,"")</f>
        <v/>
      </c>
      <c r="I503" s="154" t="str">
        <f>IF('Jeunes Plants'!I503&lt;&gt;"",'Jeunes Plants'!I503,"")</f>
        <v/>
      </c>
      <c r="J503" s="155" t="str">
        <f>IF('Jeunes Plants'!J503&lt;&gt;"",'Jeunes Plants'!J503,"")</f>
        <v/>
      </c>
      <c r="K503" s="153" t="str">
        <f>IF('Jeunes Plants'!K503&lt;&gt;"",'Jeunes Plants'!K503,"")</f>
        <v/>
      </c>
      <c r="L503" s="153" t="str">
        <f>IF('Jeunes Plants'!L503&lt;&gt;"",'Jeunes Plants'!L503,"")</f>
        <v>L</v>
      </c>
      <c r="M503" s="153" t="str">
        <f>IF('Jeunes Plants'!M503&lt;&gt;"",'Jeunes Plants'!M503,"")</f>
        <v/>
      </c>
      <c r="N503" s="153" t="str">
        <f>IF('Jeunes Plants'!N503&lt;&gt;"",'Jeunes Plants'!N503,"")</f>
        <v/>
      </c>
      <c r="O503" s="153" t="str">
        <f>IF('Jeunes Plants'!O503&lt;&gt;"",'Jeunes Plants'!O503,"")</f>
        <v xml:space="preserve">GERANIUM LIERRE A GRANDES FLEURS PELLINO </v>
      </c>
      <c r="P503" s="156">
        <f>IF('Jeunes Plants'!P503&lt;&gt;"",'Jeunes Plants'!P503,"")</f>
        <v>503</v>
      </c>
      <c r="Q503" s="20" t="str">
        <f>IF('Jeunes Plants'!R503&lt;&gt;"",'Jeunes Plants'!R503,"")</f>
        <v/>
      </c>
      <c r="R503" s="20" t="str">
        <f>IF('Jeunes Plants'!S503&lt;&gt;"",'Jeunes Plants'!S503,"")</f>
        <v/>
      </c>
      <c r="S503" s="236" t="str">
        <f>IF('Jeunes Plants'!T503&lt;&gt;"",'Jeunes Plants'!T503,"")</f>
        <v/>
      </c>
      <c r="T503" s="248"/>
      <c r="U503" s="164"/>
      <c r="V503" s="164"/>
      <c r="W503" s="164"/>
    </row>
    <row r="504" spans="1:23" ht="24" customHeight="1" x14ac:dyDescent="0.25">
      <c r="A504" s="23">
        <f>IF('Jeunes Plants'!A504&lt;&gt;"",'Jeunes Plants'!A504,"")</f>
        <v>2050</v>
      </c>
      <c r="B504" s="24" t="str">
        <f>IF('Jeunes Plants'!B504&lt;&gt;"",'Jeunes Plants'!B504,"")</f>
        <v>GERANIUM LIERRE A GRANDES FLEURS PELLINO</v>
      </c>
      <c r="C504" s="24" t="str">
        <f>IF('Jeunes Plants'!C504&lt;&gt;"",'Jeunes Plants'!C504,"")</f>
        <v>Blanc technigera</v>
      </c>
      <c r="D504" s="24" t="str">
        <f>IF('Jeunes Plants'!D504&lt;&gt;"",'Jeunes Plants'!D504,"")</f>
        <v>&gt;s49/2025</v>
      </c>
      <c r="E504" s="66" t="str">
        <f>IF('Jeunes Plants'!E504&lt;&gt;"",'Jeunes Plants'!E504,"")</f>
        <v>B</v>
      </c>
      <c r="F504" s="66" t="str">
        <f>IF('Jeunes Plants'!F504&lt;&gt;"",'Jeunes Plants'!F504,"")</f>
        <v>M 3 cm  X60</v>
      </c>
      <c r="G504" s="64">
        <f>IF('Jeunes Plants'!G504&lt;&gt;"",'Jeunes Plants'!G504,"")</f>
        <v>30</v>
      </c>
      <c r="H504" s="66">
        <f>IF('Jeunes Plants'!H504&lt;&gt;"",'Jeunes Plants'!H504,"")</f>
        <v>8</v>
      </c>
      <c r="I504" s="66" t="str">
        <f>IF('Jeunes Plants'!I504&lt;&gt;"",'Jeunes Plants'!I504,"")</f>
        <v>A</v>
      </c>
      <c r="J504" s="72">
        <f>IF('Jeunes Plants'!J504&lt;&gt;"",'Jeunes Plants'!J504,"")</f>
        <v>0.03</v>
      </c>
      <c r="K504" s="24" t="str">
        <f>IF('Jeunes Plants'!K504&lt;&gt;"",'Jeunes Plants'!K504,"")</f>
        <v>GERA</v>
      </c>
      <c r="L504" s="24" t="str">
        <f>IF('Jeunes Plants'!L504&lt;&gt;"",'Jeunes Plants'!L504,"")</f>
        <v>S9</v>
      </c>
      <c r="M504" s="24" t="str">
        <f>IF('Jeunes Plants'!M504&lt;&gt;"",'Jeunes Plants'!M504,"")</f>
        <v/>
      </c>
      <c r="N504" s="24" t="str">
        <f>IF('Jeunes Plants'!N504&lt;&gt;"",'Jeunes Plants'!N504,"")</f>
        <v>M3</v>
      </c>
      <c r="O504" s="24" t="str">
        <f>IF('Jeunes Plants'!O504&lt;&gt;"",'Jeunes Plants'!O504,"")</f>
        <v>GERANIUM LIERRE A GRANDES FLEURS PELLINO Blanc technigera</v>
      </c>
      <c r="P504" s="54">
        <f>IF('Jeunes Plants'!P504&lt;&gt;"",'Jeunes Plants'!P504,"")</f>
        <v>504</v>
      </c>
      <c r="Q504" s="20">
        <f>IF('Jeunes Plants'!R504&lt;&gt;"",'Jeunes Plants'!R504,"")</f>
        <v>0</v>
      </c>
      <c r="R504" s="20">
        <f>IF('Jeunes Plants'!S504&lt;&gt;"",'Jeunes Plants'!S504,"")</f>
        <v>0</v>
      </c>
      <c r="S504" s="236">
        <f>IF('Jeunes Plants'!T504&lt;&gt;"",'Jeunes Plants'!T504,"")</f>
        <v>0</v>
      </c>
      <c r="T504" s="246"/>
      <c r="U504" s="124"/>
      <c r="V504" s="124"/>
      <c r="W504" s="124"/>
    </row>
    <row r="505" spans="1:23" ht="24" customHeight="1" x14ac:dyDescent="0.25">
      <c r="A505" s="125">
        <f>IF('Jeunes Plants'!A505&lt;&gt;"",'Jeunes Plants'!A505,"")</f>
        <v>2900</v>
      </c>
      <c r="B505" s="126" t="str">
        <f>IF('Jeunes Plants'!B505&lt;&gt;"",'Jeunes Plants'!B505,"")</f>
        <v>GERANIUM LIERRE A GRANDES FLEURS PELLINO</v>
      </c>
      <c r="C505" s="126" t="str">
        <f>IF('Jeunes Plants'!C505&lt;&gt;"",'Jeunes Plants'!C505,"")</f>
        <v>Mauve technigera</v>
      </c>
      <c r="D505" s="126" t="str">
        <f>IF('Jeunes Plants'!D505&lt;&gt;"",'Jeunes Plants'!D505,"")</f>
        <v>&gt;s49/2025</v>
      </c>
      <c r="E505" s="127" t="str">
        <f>IF('Jeunes Plants'!E505&lt;&gt;"",'Jeunes Plants'!E505,"")</f>
        <v>B</v>
      </c>
      <c r="F505" s="127" t="str">
        <f>IF('Jeunes Plants'!F505&lt;&gt;"",'Jeunes Plants'!F505,"")</f>
        <v>M 3 cm  X60</v>
      </c>
      <c r="G505" s="128">
        <f>IF('Jeunes Plants'!G505&lt;&gt;"",'Jeunes Plants'!G505,"")</f>
        <v>30</v>
      </c>
      <c r="H505" s="127">
        <f>IF('Jeunes Plants'!H505&lt;&gt;"",'Jeunes Plants'!H505,"")</f>
        <v>8</v>
      </c>
      <c r="I505" s="127" t="str">
        <f>IF('Jeunes Plants'!I505&lt;&gt;"",'Jeunes Plants'!I505,"")</f>
        <v>A</v>
      </c>
      <c r="J505" s="129">
        <f>IF('Jeunes Plants'!J505&lt;&gt;"",'Jeunes Plants'!J505,"")</f>
        <v>0.03</v>
      </c>
      <c r="K505" s="126" t="str">
        <f>IF('Jeunes Plants'!K505&lt;&gt;"",'Jeunes Plants'!K505,"")</f>
        <v>GERA</v>
      </c>
      <c r="L505" s="126" t="str">
        <f>IF('Jeunes Plants'!L505&lt;&gt;"",'Jeunes Plants'!L505,"")</f>
        <v>S9</v>
      </c>
      <c r="M505" s="126" t="str">
        <f>IF('Jeunes Plants'!M505&lt;&gt;"",'Jeunes Plants'!M505,"")</f>
        <v/>
      </c>
      <c r="N505" s="126" t="str">
        <f>IF('Jeunes Plants'!N505&lt;&gt;"",'Jeunes Plants'!N505,"")</f>
        <v>M3</v>
      </c>
      <c r="O505" s="126" t="str">
        <f>IF('Jeunes Plants'!O505&lt;&gt;"",'Jeunes Plants'!O505,"")</f>
        <v>GERANIUM LIERRE A GRANDES FLEURS PELLINO Mauve technigera</v>
      </c>
      <c r="P505" s="130">
        <f>IF('Jeunes Plants'!P505&lt;&gt;"",'Jeunes Plants'!P505,"")</f>
        <v>505</v>
      </c>
      <c r="Q505" s="20">
        <f>IF('Jeunes Plants'!R505&lt;&gt;"",'Jeunes Plants'!R505,"")</f>
        <v>0</v>
      </c>
      <c r="R505" s="20">
        <f>IF('Jeunes Plants'!S505&lt;&gt;"",'Jeunes Plants'!S505,"")</f>
        <v>0</v>
      </c>
      <c r="S505" s="236">
        <f>IF('Jeunes Plants'!T505&lt;&gt;"",'Jeunes Plants'!T505,"")</f>
        <v>0</v>
      </c>
      <c r="T505" s="245"/>
      <c r="U505" s="214"/>
      <c r="V505" s="214"/>
      <c r="W505" s="214"/>
    </row>
    <row r="506" spans="1:23" ht="24" customHeight="1" x14ac:dyDescent="0.25">
      <c r="A506" s="23">
        <f>IF('Jeunes Plants'!A506&lt;&gt;"",'Jeunes Plants'!A506,"")</f>
        <v>12289</v>
      </c>
      <c r="B506" s="24" t="str">
        <f>IF('Jeunes Plants'!B506&lt;&gt;"",'Jeunes Plants'!B506,"")</f>
        <v>GERANIUM LIERRE A GRANDES FLEURS PELLINO</v>
      </c>
      <c r="C506" s="24" t="str">
        <f>IF('Jeunes Plants'!C506&lt;&gt;"",'Jeunes Plants'!C506,"")</f>
        <v>Rose Bicolore technigera</v>
      </c>
      <c r="D506" s="24" t="str">
        <f>IF('Jeunes Plants'!D506&lt;&gt;"",'Jeunes Plants'!D506,"")</f>
        <v>&gt;s49/2025</v>
      </c>
      <c r="E506" s="66" t="str">
        <f>IF('Jeunes Plants'!E506&lt;&gt;"",'Jeunes Plants'!E506,"")</f>
        <v>B</v>
      </c>
      <c r="F506" s="66" t="str">
        <f>IF('Jeunes Plants'!F506&lt;&gt;"",'Jeunes Plants'!F506,"")</f>
        <v>M 3 cm  X60</v>
      </c>
      <c r="G506" s="64">
        <f>IF('Jeunes Plants'!G506&lt;&gt;"",'Jeunes Plants'!G506,"")</f>
        <v>30</v>
      </c>
      <c r="H506" s="66">
        <f>IF('Jeunes Plants'!H506&lt;&gt;"",'Jeunes Plants'!H506,"")</f>
        <v>8</v>
      </c>
      <c r="I506" s="66" t="str">
        <f>IF('Jeunes Plants'!I506&lt;&gt;"",'Jeunes Plants'!I506,"")</f>
        <v>A</v>
      </c>
      <c r="J506" s="72">
        <f>IF('Jeunes Plants'!J506&lt;&gt;"",'Jeunes Plants'!J506,"")</f>
        <v>0.03</v>
      </c>
      <c r="K506" s="24" t="str">
        <f>IF('Jeunes Plants'!K506&lt;&gt;"",'Jeunes Plants'!K506,"")</f>
        <v>GERA</v>
      </c>
      <c r="L506" s="24" t="str">
        <f>IF('Jeunes Plants'!L506&lt;&gt;"",'Jeunes Plants'!L506,"")</f>
        <v>S9</v>
      </c>
      <c r="M506" s="24" t="str">
        <f>IF('Jeunes Plants'!M506&lt;&gt;"",'Jeunes Plants'!M506,"")</f>
        <v/>
      </c>
      <c r="N506" s="24" t="str">
        <f>IF('Jeunes Plants'!N506&lt;&gt;"",'Jeunes Plants'!N506,"")</f>
        <v>M3</v>
      </c>
      <c r="O506" s="24" t="str">
        <f>IF('Jeunes Plants'!O506&lt;&gt;"",'Jeunes Plants'!O506,"")</f>
        <v>GERANIUM LIERRE A GRANDES FLEURS PELLINO Rose Bicolore technigera</v>
      </c>
      <c r="P506" s="54">
        <f>IF('Jeunes Plants'!P506&lt;&gt;"",'Jeunes Plants'!P506,"")</f>
        <v>506</v>
      </c>
      <c r="Q506" s="20">
        <f>IF('Jeunes Plants'!R506&lt;&gt;"",'Jeunes Plants'!R506,"")</f>
        <v>0</v>
      </c>
      <c r="R506" s="20">
        <f>IF('Jeunes Plants'!S506&lt;&gt;"",'Jeunes Plants'!S506,"")</f>
        <v>0</v>
      </c>
      <c r="S506" s="236">
        <f>IF('Jeunes Plants'!T506&lt;&gt;"",'Jeunes Plants'!T506,"")</f>
        <v>0</v>
      </c>
      <c r="T506" s="246"/>
      <c r="U506" s="124"/>
      <c r="V506" s="124"/>
      <c r="W506" s="124"/>
    </row>
    <row r="507" spans="1:23" ht="24" customHeight="1" x14ac:dyDescent="0.25">
      <c r="A507" s="125">
        <f>IF('Jeunes Plants'!A507&lt;&gt;"",'Jeunes Plants'!A507,"")</f>
        <v>1985</v>
      </c>
      <c r="B507" s="126" t="str">
        <f>IF('Jeunes Plants'!B507&lt;&gt;"",'Jeunes Plants'!B507,"")</f>
        <v>GERANIUM LIERRE A GRANDES FLEURS PELLINO</v>
      </c>
      <c r="C507" s="126" t="str">
        <f>IF('Jeunes Plants'!C507&lt;&gt;"",'Jeunes Plants'!C507,"")</f>
        <v>Rose Foncé technigera</v>
      </c>
      <c r="D507" s="126" t="str">
        <f>IF('Jeunes Plants'!D507&lt;&gt;"",'Jeunes Plants'!D507,"")</f>
        <v>&gt;s49/2025</v>
      </c>
      <c r="E507" s="127" t="str">
        <f>IF('Jeunes Plants'!E507&lt;&gt;"",'Jeunes Plants'!E507,"")</f>
        <v>B</v>
      </c>
      <c r="F507" s="127" t="str">
        <f>IF('Jeunes Plants'!F507&lt;&gt;"",'Jeunes Plants'!F507,"")</f>
        <v>M 3 cm  X60</v>
      </c>
      <c r="G507" s="128">
        <f>IF('Jeunes Plants'!G507&lt;&gt;"",'Jeunes Plants'!G507,"")</f>
        <v>30</v>
      </c>
      <c r="H507" s="127">
        <f>IF('Jeunes Plants'!H507&lt;&gt;"",'Jeunes Plants'!H507,"")</f>
        <v>8</v>
      </c>
      <c r="I507" s="127" t="str">
        <f>IF('Jeunes Plants'!I507&lt;&gt;"",'Jeunes Plants'!I507,"")</f>
        <v>A</v>
      </c>
      <c r="J507" s="129">
        <f>IF('Jeunes Plants'!J507&lt;&gt;"",'Jeunes Plants'!J507,"")</f>
        <v>0.03</v>
      </c>
      <c r="K507" s="126" t="str">
        <f>IF('Jeunes Plants'!K507&lt;&gt;"",'Jeunes Plants'!K507,"")</f>
        <v>GERA</v>
      </c>
      <c r="L507" s="126" t="str">
        <f>IF('Jeunes Plants'!L507&lt;&gt;"",'Jeunes Plants'!L507,"")</f>
        <v>S9</v>
      </c>
      <c r="M507" s="126" t="str">
        <f>IF('Jeunes Plants'!M507&lt;&gt;"",'Jeunes Plants'!M507,"")</f>
        <v/>
      </c>
      <c r="N507" s="126" t="str">
        <f>IF('Jeunes Plants'!N507&lt;&gt;"",'Jeunes Plants'!N507,"")</f>
        <v>M3</v>
      </c>
      <c r="O507" s="126" t="str">
        <f>IF('Jeunes Plants'!O507&lt;&gt;"",'Jeunes Plants'!O507,"")</f>
        <v>GERANIUM LIERRE A GRANDES FLEURS PELLINO Rose Foncé technigera</v>
      </c>
      <c r="P507" s="130">
        <f>IF('Jeunes Plants'!P507&lt;&gt;"",'Jeunes Plants'!P507,"")</f>
        <v>507</v>
      </c>
      <c r="Q507" s="20">
        <f>IF('Jeunes Plants'!R507&lt;&gt;"",'Jeunes Plants'!R507,"")</f>
        <v>0</v>
      </c>
      <c r="R507" s="20">
        <f>IF('Jeunes Plants'!S507&lt;&gt;"",'Jeunes Plants'!S507,"")</f>
        <v>0</v>
      </c>
      <c r="S507" s="236">
        <f>IF('Jeunes Plants'!T507&lt;&gt;"",'Jeunes Plants'!T507,"")</f>
        <v>0</v>
      </c>
      <c r="T507" s="245"/>
      <c r="U507" s="214"/>
      <c r="V507" s="214"/>
      <c r="W507" s="214"/>
    </row>
    <row r="508" spans="1:23" ht="24" customHeight="1" x14ac:dyDescent="0.25">
      <c r="A508" s="23">
        <f>IF('Jeunes Plants'!A508&lt;&gt;"",'Jeunes Plants'!A508,"")</f>
        <v>1986</v>
      </c>
      <c r="B508" s="24" t="str">
        <f>IF('Jeunes Plants'!B508&lt;&gt;"",'Jeunes Plants'!B508,"")</f>
        <v>GERANIUM LIERRE A GRANDES FLEURS PELLINO</v>
      </c>
      <c r="C508" s="24" t="str">
        <f>IF('Jeunes Plants'!C508&lt;&gt;"",'Jeunes Plants'!C508,"")</f>
        <v>Rouge technigera</v>
      </c>
      <c r="D508" s="24" t="str">
        <f>IF('Jeunes Plants'!D508&lt;&gt;"",'Jeunes Plants'!D508,"")</f>
        <v>&gt;s49/2025</v>
      </c>
      <c r="E508" s="66" t="str">
        <f>IF('Jeunes Plants'!E508&lt;&gt;"",'Jeunes Plants'!E508,"")</f>
        <v>B</v>
      </c>
      <c r="F508" s="66" t="str">
        <f>IF('Jeunes Plants'!F508&lt;&gt;"",'Jeunes Plants'!F508,"")</f>
        <v>M 3 cm  X60</v>
      </c>
      <c r="G508" s="64">
        <f>IF('Jeunes Plants'!G508&lt;&gt;"",'Jeunes Plants'!G508,"")</f>
        <v>30</v>
      </c>
      <c r="H508" s="66">
        <f>IF('Jeunes Plants'!H508&lt;&gt;"",'Jeunes Plants'!H508,"")</f>
        <v>8</v>
      </c>
      <c r="I508" s="66" t="str">
        <f>IF('Jeunes Plants'!I508&lt;&gt;"",'Jeunes Plants'!I508,"")</f>
        <v>A</v>
      </c>
      <c r="J508" s="72">
        <f>IF('Jeunes Plants'!J508&lt;&gt;"",'Jeunes Plants'!J508,"")</f>
        <v>0.03</v>
      </c>
      <c r="K508" s="24" t="str">
        <f>IF('Jeunes Plants'!K508&lt;&gt;"",'Jeunes Plants'!K508,"")</f>
        <v>GERA</v>
      </c>
      <c r="L508" s="24" t="str">
        <f>IF('Jeunes Plants'!L508&lt;&gt;"",'Jeunes Plants'!L508,"")</f>
        <v>S9</v>
      </c>
      <c r="M508" s="24" t="str">
        <f>IF('Jeunes Plants'!M508&lt;&gt;"",'Jeunes Plants'!M508,"")</f>
        <v/>
      </c>
      <c r="N508" s="24" t="str">
        <f>IF('Jeunes Plants'!N508&lt;&gt;"",'Jeunes Plants'!N508,"")</f>
        <v>M3</v>
      </c>
      <c r="O508" s="24" t="str">
        <f>IF('Jeunes Plants'!O508&lt;&gt;"",'Jeunes Plants'!O508,"")</f>
        <v>GERANIUM LIERRE A GRANDES FLEURS PELLINO Rouge technigera</v>
      </c>
      <c r="P508" s="54">
        <f>IF('Jeunes Plants'!P508&lt;&gt;"",'Jeunes Plants'!P508,"")</f>
        <v>508</v>
      </c>
      <c r="Q508" s="20">
        <f>IF('Jeunes Plants'!R508&lt;&gt;"",'Jeunes Plants'!R508,"")</f>
        <v>0</v>
      </c>
      <c r="R508" s="20">
        <f>IF('Jeunes Plants'!S508&lt;&gt;"",'Jeunes Plants'!S508,"")</f>
        <v>0</v>
      </c>
      <c r="S508" s="236">
        <f>IF('Jeunes Plants'!T508&lt;&gt;"",'Jeunes Plants'!T508,"")</f>
        <v>0</v>
      </c>
      <c r="T508" s="246"/>
      <c r="U508" s="124"/>
      <c r="V508" s="124"/>
      <c r="W508" s="124"/>
    </row>
    <row r="509" spans="1:23" ht="20.100000000000001" customHeight="1" x14ac:dyDescent="0.25">
      <c r="A509" s="151" t="str">
        <f>IF('Jeunes Plants'!A509&lt;&gt;"",'Jeunes Plants'!A509,"")</f>
        <v/>
      </c>
      <c r="B509" s="351" t="str">
        <f>IF('Jeunes Plants'!B509&lt;&gt;"",'Jeunes Plants'!B509,"")</f>
        <v>GERANIUM LIERRE DOUBLE</v>
      </c>
      <c r="C509" s="153" t="str">
        <f>IF('Jeunes Plants'!C509&lt;&gt;"",'Jeunes Plants'!C509,"")</f>
        <v/>
      </c>
      <c r="D509" s="153" t="str">
        <f>IF('Jeunes Plants'!D509&lt;&gt;"",'Jeunes Plants'!D509,"")</f>
        <v/>
      </c>
      <c r="E509" s="154" t="str">
        <f>IF('Jeunes Plants'!E509&lt;&gt;"",'Jeunes Plants'!E509,"")</f>
        <v/>
      </c>
      <c r="F509" s="154" t="str">
        <f>IF('Jeunes Plants'!F509&lt;&gt;"",'Jeunes Plants'!F509,"")</f>
        <v/>
      </c>
      <c r="G509" s="154" t="str">
        <f>IF('Jeunes Plants'!G509&lt;&gt;"",'Jeunes Plants'!G509,"")</f>
        <v/>
      </c>
      <c r="H509" s="154" t="str">
        <f>IF('Jeunes Plants'!H509&lt;&gt;"",'Jeunes Plants'!H509,"")</f>
        <v/>
      </c>
      <c r="I509" s="154" t="str">
        <f>IF('Jeunes Plants'!I509&lt;&gt;"",'Jeunes Plants'!I509,"")</f>
        <v/>
      </c>
      <c r="J509" s="155" t="str">
        <f>IF('Jeunes Plants'!J509&lt;&gt;"",'Jeunes Plants'!J509,"")</f>
        <v/>
      </c>
      <c r="K509" s="153" t="str">
        <f>IF('Jeunes Plants'!K509&lt;&gt;"",'Jeunes Plants'!K509,"")</f>
        <v/>
      </c>
      <c r="L509" s="153" t="str">
        <f>IF('Jeunes Plants'!L509&lt;&gt;"",'Jeunes Plants'!L509,"")</f>
        <v>L</v>
      </c>
      <c r="M509" s="153" t="str">
        <f>IF('Jeunes Plants'!M509&lt;&gt;"",'Jeunes Plants'!M509,"")</f>
        <v/>
      </c>
      <c r="N509" s="153" t="str">
        <f>IF('Jeunes Plants'!N509&lt;&gt;"",'Jeunes Plants'!N509,"")</f>
        <v/>
      </c>
      <c r="O509" s="153" t="str">
        <f>IF('Jeunes Plants'!O509&lt;&gt;"",'Jeunes Plants'!O509,"")</f>
        <v xml:space="preserve">GERANIUM LIERRE DOUBLE </v>
      </c>
      <c r="P509" s="156">
        <f>IF('Jeunes Plants'!P509&lt;&gt;"",'Jeunes Plants'!P509,"")</f>
        <v>509</v>
      </c>
      <c r="Q509" s="20" t="str">
        <f>IF('Jeunes Plants'!R509&lt;&gt;"",'Jeunes Plants'!R509,"")</f>
        <v/>
      </c>
      <c r="R509" s="20" t="str">
        <f>IF('Jeunes Plants'!S509&lt;&gt;"",'Jeunes Plants'!S509,"")</f>
        <v/>
      </c>
      <c r="S509" s="236" t="str">
        <f>IF('Jeunes Plants'!T509&lt;&gt;"",'Jeunes Plants'!T509,"")</f>
        <v/>
      </c>
      <c r="T509" s="248"/>
      <c r="U509" s="164"/>
      <c r="V509" s="164"/>
      <c r="W509" s="164"/>
    </row>
    <row r="510" spans="1:23" ht="20.100000000000001" customHeight="1" x14ac:dyDescent="0.25">
      <c r="A510" s="146" t="str">
        <f>IF('Jeunes Plants'!A510&lt;&gt;"",'Jeunes Plants'!A510,"")</f>
        <v/>
      </c>
      <c r="B510" s="163" t="str">
        <f>IF('Jeunes Plants'!B510&lt;&gt;"",'Jeunes Plants'!B510,"")</f>
        <v>GERANIUM LIERRE DOUBLE BLANC</v>
      </c>
      <c r="C510" s="147" t="str">
        <f>IF('Jeunes Plants'!C510&lt;&gt;"",'Jeunes Plants'!C510,"")</f>
        <v/>
      </c>
      <c r="D510" s="147" t="str">
        <f>IF('Jeunes Plants'!D510&lt;&gt;"",'Jeunes Plants'!D510,"")</f>
        <v/>
      </c>
      <c r="E510" s="148" t="str">
        <f>IF('Jeunes Plants'!E510&lt;&gt;"",'Jeunes Plants'!E510,"")</f>
        <v/>
      </c>
      <c r="F510" s="148" t="str">
        <f>IF('Jeunes Plants'!F510&lt;&gt;"",'Jeunes Plants'!F510,"")</f>
        <v/>
      </c>
      <c r="G510" s="148" t="str">
        <f>IF('Jeunes Plants'!G510&lt;&gt;"",'Jeunes Plants'!G510,"")</f>
        <v/>
      </c>
      <c r="H510" s="148" t="str">
        <f>IF('Jeunes Plants'!H510&lt;&gt;"",'Jeunes Plants'!H510,"")</f>
        <v/>
      </c>
      <c r="I510" s="148" t="str">
        <f>IF('Jeunes Plants'!I510&lt;&gt;"",'Jeunes Plants'!I510,"")</f>
        <v/>
      </c>
      <c r="J510" s="149" t="str">
        <f>IF('Jeunes Plants'!J510&lt;&gt;"",'Jeunes Plants'!J510,"")</f>
        <v/>
      </c>
      <c r="K510" s="147" t="str">
        <f>IF('Jeunes Plants'!K510&lt;&gt;"",'Jeunes Plants'!K510,"")</f>
        <v/>
      </c>
      <c r="L510" s="147" t="str">
        <f>IF('Jeunes Plants'!L510&lt;&gt;"",'Jeunes Plants'!L510,"")</f>
        <v>E</v>
      </c>
      <c r="M510" s="147" t="str">
        <f>IF('Jeunes Plants'!M510&lt;&gt;"",'Jeunes Plants'!M510,"")</f>
        <v/>
      </c>
      <c r="N510" s="147" t="str">
        <f>IF('Jeunes Plants'!N510&lt;&gt;"",'Jeunes Plants'!N510,"")</f>
        <v/>
      </c>
      <c r="O510" s="147" t="str">
        <f>IF('Jeunes Plants'!O510&lt;&gt;"",'Jeunes Plants'!O510,"")</f>
        <v xml:space="preserve">GERANIUM LIERRE DOUBLE BLANC </v>
      </c>
      <c r="P510" s="150">
        <f>IF('Jeunes Plants'!P510&lt;&gt;"",'Jeunes Plants'!P510,"")</f>
        <v>510</v>
      </c>
      <c r="Q510" s="20" t="str">
        <f>IF('Jeunes Plants'!R510&lt;&gt;"",'Jeunes Plants'!R510,"")</f>
        <v/>
      </c>
      <c r="R510" s="20" t="str">
        <f>IF('Jeunes Plants'!S510&lt;&gt;"",'Jeunes Plants'!S510,"")</f>
        <v/>
      </c>
      <c r="S510" s="236" t="str">
        <f>IF('Jeunes Plants'!T510&lt;&gt;"",'Jeunes Plants'!T510,"")</f>
        <v/>
      </c>
      <c r="T510" s="247"/>
      <c r="U510" s="161"/>
      <c r="V510" s="161"/>
      <c r="W510" s="161"/>
    </row>
    <row r="511" spans="1:23" ht="20.100000000000001" customHeight="1" x14ac:dyDescent="0.25">
      <c r="A511" s="23">
        <f>IF('Jeunes Plants'!A511&lt;&gt;"",'Jeunes Plants'!A511,"")</f>
        <v>1900</v>
      </c>
      <c r="B511" s="24" t="str">
        <f>IF('Jeunes Plants'!B511&lt;&gt;"",'Jeunes Plants'!B511,"")</f>
        <v>GERANIUM LIERRE DOUBLE</v>
      </c>
      <c r="C511" s="24" t="str">
        <f>IF('Jeunes Plants'!C511&lt;&gt;"",'Jeunes Plants'!C511,"")</f>
        <v>Doblino® Blanc technigera</v>
      </c>
      <c r="D511" s="24" t="str">
        <f>IF('Jeunes Plants'!D511&lt;&gt;"",'Jeunes Plants'!D511,"")</f>
        <v>&gt;s49/2025</v>
      </c>
      <c r="E511" s="66" t="str">
        <f>IF('Jeunes Plants'!E511&lt;&gt;"",'Jeunes Plants'!E511,"")</f>
        <v>B</v>
      </c>
      <c r="F511" s="66" t="str">
        <f>IF('Jeunes Plants'!F511&lt;&gt;"",'Jeunes Plants'!F511,"")</f>
        <v>M 3 cm  X60</v>
      </c>
      <c r="G511" s="64">
        <f>IF('Jeunes Plants'!G511&lt;&gt;"",'Jeunes Plants'!G511,"")</f>
        <v>30</v>
      </c>
      <c r="H511" s="66">
        <f>IF('Jeunes Plants'!H511&lt;&gt;"",'Jeunes Plants'!H511,"")</f>
        <v>8</v>
      </c>
      <c r="I511" s="66" t="str">
        <f>IF('Jeunes Plants'!I511&lt;&gt;"",'Jeunes Plants'!I511,"")</f>
        <v>A</v>
      </c>
      <c r="J511" s="72">
        <f>IF('Jeunes Plants'!J511&lt;&gt;"",'Jeunes Plants'!J511,"")</f>
        <v>0.03</v>
      </c>
      <c r="K511" s="24" t="str">
        <f>IF('Jeunes Plants'!K511&lt;&gt;"",'Jeunes Plants'!K511,"")</f>
        <v>GERA</v>
      </c>
      <c r="L511" s="24" t="str">
        <f>IF('Jeunes Plants'!L511&lt;&gt;"",'Jeunes Plants'!L511,"")</f>
        <v>S9</v>
      </c>
      <c r="M511" s="24" t="str">
        <f>IF('Jeunes Plants'!M511&lt;&gt;"",'Jeunes Plants'!M511,"")</f>
        <v/>
      </c>
      <c r="N511" s="24" t="str">
        <f>IF('Jeunes Plants'!N511&lt;&gt;"",'Jeunes Plants'!N511,"")</f>
        <v>M3</v>
      </c>
      <c r="O511" s="24" t="str">
        <f>IF('Jeunes Plants'!O511&lt;&gt;"",'Jeunes Plants'!O511,"")</f>
        <v>GERANIUM LIERRE DOUBLE Doblino® Blanc technigera</v>
      </c>
      <c r="P511" s="54">
        <f>IF('Jeunes Plants'!P511&lt;&gt;"",'Jeunes Plants'!P511,"")</f>
        <v>511</v>
      </c>
      <c r="Q511" s="20">
        <f>IF('Jeunes Plants'!R511&lt;&gt;"",'Jeunes Plants'!R511,"")</f>
        <v>0</v>
      </c>
      <c r="R511" s="20">
        <f>IF('Jeunes Plants'!S511&lt;&gt;"",'Jeunes Plants'!S511,"")</f>
        <v>0</v>
      </c>
      <c r="S511" s="236">
        <f>IF('Jeunes Plants'!T511&lt;&gt;"",'Jeunes Plants'!T511,"")</f>
        <v>0</v>
      </c>
      <c r="T511" s="246"/>
      <c r="U511" s="124"/>
      <c r="V511" s="124"/>
      <c r="W511" s="124"/>
    </row>
    <row r="512" spans="1:23" ht="20.100000000000001" customHeight="1" x14ac:dyDescent="0.25">
      <c r="A512" s="167" t="str">
        <f>IF('Jeunes Plants'!A512&lt;&gt;"",'Jeunes Plants'!A512,"")</f>
        <v/>
      </c>
      <c r="B512" s="163" t="str">
        <f>IF('Jeunes Plants'!B512&lt;&gt;"",'Jeunes Plants'!B512,"")</f>
        <v>GERANIUM LIERRE DOUBLE MAUVE ET VIOLET</v>
      </c>
      <c r="C512" s="168"/>
      <c r="D512" s="168" t="str">
        <f>IF('Jeunes Plants'!D512&lt;&gt;"",'Jeunes Plants'!D512,"")</f>
        <v/>
      </c>
      <c r="E512" s="169" t="str">
        <f>IF('Jeunes Plants'!E512&lt;&gt;"",'Jeunes Plants'!E512,"")</f>
        <v/>
      </c>
      <c r="F512" s="169" t="str">
        <f>IF('Jeunes Plants'!F512&lt;&gt;"",'Jeunes Plants'!F512,"")</f>
        <v/>
      </c>
      <c r="G512" s="148" t="str">
        <f>IF('Jeunes Plants'!G512&lt;&gt;"",'Jeunes Plants'!G512,"")</f>
        <v/>
      </c>
      <c r="H512" s="148" t="str">
        <f>IF('Jeunes Plants'!H512&lt;&gt;"",'Jeunes Plants'!H512,"")</f>
        <v/>
      </c>
      <c r="I512" s="148" t="str">
        <f>IF('Jeunes Plants'!I512&lt;&gt;"",'Jeunes Plants'!I512,"")</f>
        <v/>
      </c>
      <c r="J512" s="149" t="str">
        <f>IF('Jeunes Plants'!J512&lt;&gt;"",'Jeunes Plants'!J512,"")</f>
        <v/>
      </c>
      <c r="K512" s="147" t="str">
        <f>IF('Jeunes Plants'!K512&lt;&gt;"",'Jeunes Plants'!K512,"")</f>
        <v/>
      </c>
      <c r="L512" s="147" t="str">
        <f>IF('Jeunes Plants'!L512&lt;&gt;"",'Jeunes Plants'!L512,"")</f>
        <v>E</v>
      </c>
      <c r="M512" s="147" t="str">
        <f>IF('Jeunes Plants'!M512&lt;&gt;"",'Jeunes Plants'!M512,"")</f>
        <v/>
      </c>
      <c r="N512" s="147" t="str">
        <f>IF('Jeunes Plants'!N512&lt;&gt;"",'Jeunes Plants'!N512,"")</f>
        <v/>
      </c>
      <c r="O512" s="147" t="str">
        <f>IF('Jeunes Plants'!O512&lt;&gt;"",'Jeunes Plants'!O512,"")</f>
        <v xml:space="preserve">GERANIUM LIERRE DOUBLE MAUVE ET VIOLET </v>
      </c>
      <c r="P512" s="171">
        <f>IF('Jeunes Plants'!P512&lt;&gt;"",'Jeunes Plants'!P512,"")</f>
        <v>512</v>
      </c>
      <c r="Q512" s="20" t="str">
        <f>IF('Jeunes Plants'!R512&lt;&gt;"",'Jeunes Plants'!R512,"")</f>
        <v/>
      </c>
      <c r="R512" s="20" t="str">
        <f>IF('Jeunes Plants'!S512&lt;&gt;"",'Jeunes Plants'!S512,"")</f>
        <v/>
      </c>
      <c r="S512" s="236" t="str">
        <f>IF('Jeunes Plants'!T512&lt;&gt;"",'Jeunes Plants'!T512,"")</f>
        <v/>
      </c>
      <c r="T512" s="253"/>
      <c r="U512" s="170"/>
      <c r="V512" s="170"/>
      <c r="W512" s="170"/>
    </row>
    <row r="513" spans="1:23" ht="20.100000000000001" customHeight="1" x14ac:dyDescent="0.25">
      <c r="A513" s="23">
        <f>IF('Jeunes Plants'!A513&lt;&gt;"",'Jeunes Plants'!A513,"")</f>
        <v>2475</v>
      </c>
      <c r="B513" s="24" t="str">
        <f>IF('Jeunes Plants'!B513&lt;&gt;"",'Jeunes Plants'!B513,"")</f>
        <v>GERANIUM LIERRE DOUBLE</v>
      </c>
      <c r="C513" s="24" t="str">
        <f>IF('Jeunes Plants'!C513&lt;&gt;"",'Jeunes Plants'!C513,"")</f>
        <v>Doblino® Grenat technigera</v>
      </c>
      <c r="D513" s="24" t="str">
        <f>IF('Jeunes Plants'!D513&lt;&gt;"",'Jeunes Plants'!D513,"")</f>
        <v>&gt;s49/2025</v>
      </c>
      <c r="E513" s="66" t="str">
        <f>IF('Jeunes Plants'!E513&lt;&gt;"",'Jeunes Plants'!E513,"")</f>
        <v>B</v>
      </c>
      <c r="F513" s="66" t="str">
        <f>IF('Jeunes Plants'!F513&lt;&gt;"",'Jeunes Plants'!F513,"")</f>
        <v>M 3 cm  X60</v>
      </c>
      <c r="G513" s="64">
        <f>IF('Jeunes Plants'!G513&lt;&gt;"",'Jeunes Plants'!G513,"")</f>
        <v>30</v>
      </c>
      <c r="H513" s="66">
        <f>IF('Jeunes Plants'!H513&lt;&gt;"",'Jeunes Plants'!H513,"")</f>
        <v>8</v>
      </c>
      <c r="I513" s="66" t="str">
        <f>IF('Jeunes Plants'!I513&lt;&gt;"",'Jeunes Plants'!I513,"")</f>
        <v>A</v>
      </c>
      <c r="J513" s="72">
        <f>IF('Jeunes Plants'!J513&lt;&gt;"",'Jeunes Plants'!J513,"")</f>
        <v>0.03</v>
      </c>
      <c r="K513" s="24" t="str">
        <f>IF('Jeunes Plants'!K513&lt;&gt;"",'Jeunes Plants'!K513,"")</f>
        <v>GERA</v>
      </c>
      <c r="L513" s="24" t="str">
        <f>IF('Jeunes Plants'!L513&lt;&gt;"",'Jeunes Plants'!L513,"")</f>
        <v>S9</v>
      </c>
      <c r="M513" s="24" t="str">
        <f>IF('Jeunes Plants'!M513&lt;&gt;"",'Jeunes Plants'!M513,"")</f>
        <v/>
      </c>
      <c r="N513" s="24" t="str">
        <f>IF('Jeunes Plants'!N513&lt;&gt;"",'Jeunes Plants'!N513,"")</f>
        <v>M3</v>
      </c>
      <c r="O513" s="24" t="str">
        <f>IF('Jeunes Plants'!O513&lt;&gt;"",'Jeunes Plants'!O513,"")</f>
        <v>GERANIUM LIERRE DOUBLE Doblino® Grenat technigera</v>
      </c>
      <c r="P513" s="54">
        <f>IF('Jeunes Plants'!P513&lt;&gt;"",'Jeunes Plants'!P513,"")</f>
        <v>513</v>
      </c>
      <c r="Q513" s="20">
        <f>IF('Jeunes Plants'!R513&lt;&gt;"",'Jeunes Plants'!R513,"")</f>
        <v>0</v>
      </c>
      <c r="R513" s="20">
        <f>IF('Jeunes Plants'!S513&lt;&gt;"",'Jeunes Plants'!S513,"")</f>
        <v>0</v>
      </c>
      <c r="S513" s="236">
        <f>IF('Jeunes Plants'!T513&lt;&gt;"",'Jeunes Plants'!T513,"")</f>
        <v>0</v>
      </c>
      <c r="T513" s="246"/>
      <c r="U513" s="124"/>
      <c r="V513" s="124"/>
      <c r="W513" s="124"/>
    </row>
    <row r="514" spans="1:23" ht="20.100000000000001" customHeight="1" x14ac:dyDescent="0.25">
      <c r="A514" s="125">
        <f>IF('Jeunes Plants'!A514&lt;&gt;"",'Jeunes Plants'!A514,"")</f>
        <v>1603</v>
      </c>
      <c r="B514" s="126" t="str">
        <f>IF('Jeunes Plants'!B514&lt;&gt;"",'Jeunes Plants'!B514,"")</f>
        <v>GERANIUM LIERRE DOUBLE</v>
      </c>
      <c r="C514" s="126" t="str">
        <f>IF('Jeunes Plants'!C514&lt;&gt;"",'Jeunes Plants'!C514,"")</f>
        <v>Doblino® Mauve technigera</v>
      </c>
      <c r="D514" s="126" t="str">
        <f>IF('Jeunes Plants'!D514&lt;&gt;"",'Jeunes Plants'!D514,"")</f>
        <v>&gt;s49/2025</v>
      </c>
      <c r="E514" s="127" t="str">
        <f>IF('Jeunes Plants'!E514&lt;&gt;"",'Jeunes Plants'!E514,"")</f>
        <v>B</v>
      </c>
      <c r="F514" s="127" t="str">
        <f>IF('Jeunes Plants'!F514&lt;&gt;"",'Jeunes Plants'!F514,"")</f>
        <v>M 3 cm  X60</v>
      </c>
      <c r="G514" s="128">
        <f>IF('Jeunes Plants'!G514&lt;&gt;"",'Jeunes Plants'!G514,"")</f>
        <v>30</v>
      </c>
      <c r="H514" s="127">
        <f>IF('Jeunes Plants'!H514&lt;&gt;"",'Jeunes Plants'!H514,"")</f>
        <v>8</v>
      </c>
      <c r="I514" s="127" t="str">
        <f>IF('Jeunes Plants'!I514&lt;&gt;"",'Jeunes Plants'!I514,"")</f>
        <v>A</v>
      </c>
      <c r="J514" s="129">
        <f>IF('Jeunes Plants'!J514&lt;&gt;"",'Jeunes Plants'!J514,"")</f>
        <v>0.03</v>
      </c>
      <c r="K514" s="126" t="str">
        <f>IF('Jeunes Plants'!K514&lt;&gt;"",'Jeunes Plants'!K514,"")</f>
        <v>GERA</v>
      </c>
      <c r="L514" s="126" t="str">
        <f>IF('Jeunes Plants'!L514&lt;&gt;"",'Jeunes Plants'!L514,"")</f>
        <v>S9</v>
      </c>
      <c r="M514" s="126" t="str">
        <f>IF('Jeunes Plants'!M514&lt;&gt;"",'Jeunes Plants'!M514,"")</f>
        <v/>
      </c>
      <c r="N514" s="126" t="str">
        <f>IF('Jeunes Plants'!N514&lt;&gt;"",'Jeunes Plants'!N514,"")</f>
        <v>M3</v>
      </c>
      <c r="O514" s="126" t="str">
        <f>IF('Jeunes Plants'!O514&lt;&gt;"",'Jeunes Plants'!O514,"")</f>
        <v>GERANIUM LIERRE DOUBLE Doblino® Mauve technigera</v>
      </c>
      <c r="P514" s="130">
        <f>IF('Jeunes Plants'!P514&lt;&gt;"",'Jeunes Plants'!P514,"")</f>
        <v>514</v>
      </c>
      <c r="Q514" s="20">
        <f>IF('Jeunes Plants'!R514&lt;&gt;"",'Jeunes Plants'!R514,"")</f>
        <v>0</v>
      </c>
      <c r="R514" s="20">
        <f>IF('Jeunes Plants'!S514&lt;&gt;"",'Jeunes Plants'!S514,"")</f>
        <v>0</v>
      </c>
      <c r="S514" s="236">
        <f>IF('Jeunes Plants'!T514&lt;&gt;"",'Jeunes Plants'!T514,"")</f>
        <v>0</v>
      </c>
      <c r="T514" s="245"/>
      <c r="U514" s="214"/>
      <c r="V514" s="214"/>
      <c r="W514" s="214"/>
    </row>
    <row r="515" spans="1:23" ht="20.100000000000001" customHeight="1" x14ac:dyDescent="0.25">
      <c r="A515" s="146" t="str">
        <f>IF('Jeunes Plants'!A515&lt;&gt;"",'Jeunes Plants'!A515,"")</f>
        <v/>
      </c>
      <c r="B515" s="163" t="str">
        <f>IF('Jeunes Plants'!B515&lt;&gt;"",'Jeunes Plants'!B515,"")</f>
        <v>GERANIUM LIERRE DOUBLE ROSE</v>
      </c>
      <c r="C515" s="147" t="str">
        <f>IF('Jeunes Plants'!C515&lt;&gt;"",'Jeunes Plants'!C515,"")</f>
        <v/>
      </c>
      <c r="D515" s="147" t="str">
        <f>IF('Jeunes Plants'!D515&lt;&gt;"",'Jeunes Plants'!D515,"")</f>
        <v/>
      </c>
      <c r="E515" s="148" t="str">
        <f>IF('Jeunes Plants'!E515&lt;&gt;"",'Jeunes Plants'!E515,"")</f>
        <v/>
      </c>
      <c r="F515" s="148" t="str">
        <f>IF('Jeunes Plants'!F515&lt;&gt;"",'Jeunes Plants'!F515,"")</f>
        <v/>
      </c>
      <c r="G515" s="148" t="str">
        <f>IF('Jeunes Plants'!G515&lt;&gt;"",'Jeunes Plants'!G515,"")</f>
        <v/>
      </c>
      <c r="H515" s="148" t="str">
        <f>IF('Jeunes Plants'!H515&lt;&gt;"",'Jeunes Plants'!H515,"")</f>
        <v/>
      </c>
      <c r="I515" s="148" t="str">
        <f>IF('Jeunes Plants'!I515&lt;&gt;"",'Jeunes Plants'!I515,"")</f>
        <v/>
      </c>
      <c r="J515" s="149" t="str">
        <f>IF('Jeunes Plants'!J515&lt;&gt;"",'Jeunes Plants'!J515,"")</f>
        <v/>
      </c>
      <c r="K515" s="147" t="str">
        <f>IF('Jeunes Plants'!K515&lt;&gt;"",'Jeunes Plants'!K515,"")</f>
        <v/>
      </c>
      <c r="L515" s="147" t="str">
        <f>IF('Jeunes Plants'!L515&lt;&gt;"",'Jeunes Plants'!L515,"")</f>
        <v>E</v>
      </c>
      <c r="M515" s="147" t="str">
        <f>IF('Jeunes Plants'!M515&lt;&gt;"",'Jeunes Plants'!M515,"")</f>
        <v/>
      </c>
      <c r="N515" s="147" t="str">
        <f>IF('Jeunes Plants'!N515&lt;&gt;"",'Jeunes Plants'!N515,"")</f>
        <v/>
      </c>
      <c r="O515" s="147" t="str">
        <f>IF('Jeunes Plants'!O515&lt;&gt;"",'Jeunes Plants'!O515,"")</f>
        <v xml:space="preserve">GERANIUM LIERRE DOUBLE ROSE </v>
      </c>
      <c r="P515" s="150">
        <f>IF('Jeunes Plants'!P515&lt;&gt;"",'Jeunes Plants'!P515,"")</f>
        <v>515</v>
      </c>
      <c r="Q515" s="20" t="str">
        <f>IF('Jeunes Plants'!R515&lt;&gt;"",'Jeunes Plants'!R515,"")</f>
        <v/>
      </c>
      <c r="R515" s="20" t="str">
        <f>IF('Jeunes Plants'!S515&lt;&gt;"",'Jeunes Plants'!S515,"")</f>
        <v/>
      </c>
      <c r="S515" s="236" t="str">
        <f>IF('Jeunes Plants'!T515&lt;&gt;"",'Jeunes Plants'!T515,"")</f>
        <v/>
      </c>
      <c r="T515" s="247"/>
      <c r="U515" s="161"/>
      <c r="V515" s="161"/>
      <c r="W515" s="161"/>
    </row>
    <row r="516" spans="1:23" ht="20.100000000000001" customHeight="1" x14ac:dyDescent="0.25">
      <c r="A516" s="23">
        <f>IF('Jeunes Plants'!A516&lt;&gt;"",'Jeunes Plants'!A516,"")</f>
        <v>1902</v>
      </c>
      <c r="B516" s="24" t="str">
        <f>IF('Jeunes Plants'!B516&lt;&gt;"",'Jeunes Plants'!B516,"")</f>
        <v>GERANIUM LIERRE DOUBLE</v>
      </c>
      <c r="C516" s="24" t="str">
        <f>IF('Jeunes Plants'!C516&lt;&gt;"",'Jeunes Plants'!C516,"")</f>
        <v>Doblino® Rose technigera</v>
      </c>
      <c r="D516" s="24" t="str">
        <f>IF('Jeunes Plants'!D516&lt;&gt;"",'Jeunes Plants'!D516,"")</f>
        <v>&gt;s49/2025</v>
      </c>
      <c r="E516" s="66" t="str">
        <f>IF('Jeunes Plants'!E516&lt;&gt;"",'Jeunes Plants'!E516,"")</f>
        <v>B</v>
      </c>
      <c r="F516" s="66" t="str">
        <f>IF('Jeunes Plants'!F516&lt;&gt;"",'Jeunes Plants'!F516,"")</f>
        <v>M 3 cm  X60</v>
      </c>
      <c r="G516" s="64">
        <f>IF('Jeunes Plants'!G516&lt;&gt;"",'Jeunes Plants'!G516,"")</f>
        <v>30</v>
      </c>
      <c r="H516" s="66">
        <f>IF('Jeunes Plants'!H516&lt;&gt;"",'Jeunes Plants'!H516,"")</f>
        <v>8</v>
      </c>
      <c r="I516" s="66" t="str">
        <f>IF('Jeunes Plants'!I516&lt;&gt;"",'Jeunes Plants'!I516,"")</f>
        <v>A</v>
      </c>
      <c r="J516" s="72">
        <f>IF('Jeunes Plants'!J516&lt;&gt;"",'Jeunes Plants'!J516,"")</f>
        <v>0.03</v>
      </c>
      <c r="K516" s="24" t="str">
        <f>IF('Jeunes Plants'!K516&lt;&gt;"",'Jeunes Plants'!K516,"")</f>
        <v>GERA</v>
      </c>
      <c r="L516" s="24" t="str">
        <f>IF('Jeunes Plants'!L516&lt;&gt;"",'Jeunes Plants'!L516,"")</f>
        <v>S9</v>
      </c>
      <c r="M516" s="24" t="str">
        <f>IF('Jeunes Plants'!M516&lt;&gt;"",'Jeunes Plants'!M516,"")</f>
        <v/>
      </c>
      <c r="N516" s="24" t="str">
        <f>IF('Jeunes Plants'!N516&lt;&gt;"",'Jeunes Plants'!N516,"")</f>
        <v>M3</v>
      </c>
      <c r="O516" s="24" t="str">
        <f>IF('Jeunes Plants'!O516&lt;&gt;"",'Jeunes Plants'!O516,"")</f>
        <v>GERANIUM LIERRE DOUBLE Doblino® Rose technigera</v>
      </c>
      <c r="P516" s="54">
        <f>IF('Jeunes Plants'!P516&lt;&gt;"",'Jeunes Plants'!P516,"")</f>
        <v>516</v>
      </c>
      <c r="Q516" s="20">
        <f>IF('Jeunes Plants'!R516&lt;&gt;"",'Jeunes Plants'!R516,"")</f>
        <v>0</v>
      </c>
      <c r="R516" s="20">
        <f>IF('Jeunes Plants'!S516&lt;&gt;"",'Jeunes Plants'!S516,"")</f>
        <v>0</v>
      </c>
      <c r="S516" s="236">
        <f>IF('Jeunes Plants'!T516&lt;&gt;"",'Jeunes Plants'!T516,"")</f>
        <v>0</v>
      </c>
      <c r="T516" s="246"/>
      <c r="U516" s="124"/>
      <c r="V516" s="124"/>
      <c r="W516" s="124"/>
    </row>
    <row r="517" spans="1:23" ht="20.100000000000001" customHeight="1" x14ac:dyDescent="0.25">
      <c r="A517" s="125">
        <f>IF('Jeunes Plants'!A517&lt;&gt;"",'Jeunes Plants'!A517,"")</f>
        <v>2048</v>
      </c>
      <c r="B517" s="126" t="str">
        <f>IF('Jeunes Plants'!B517&lt;&gt;"",'Jeunes Plants'!B517,"")</f>
        <v>GERANIUM LIERRE DOUBLE</v>
      </c>
      <c r="C517" s="126" t="str">
        <f>IF('Jeunes Plants'!C517&lt;&gt;"",'Jeunes Plants'!C517,"")</f>
        <v>Doblino® Rose Clair technigera</v>
      </c>
      <c r="D517" s="126" t="str">
        <f>IF('Jeunes Plants'!D517&lt;&gt;"",'Jeunes Plants'!D517,"")</f>
        <v>&gt;s49/2025</v>
      </c>
      <c r="E517" s="127" t="str">
        <f>IF('Jeunes Plants'!E517&lt;&gt;"",'Jeunes Plants'!E517,"")</f>
        <v>B</v>
      </c>
      <c r="F517" s="127" t="str">
        <f>IF('Jeunes Plants'!F517&lt;&gt;"",'Jeunes Plants'!F517,"")</f>
        <v>M 3 cm  X60</v>
      </c>
      <c r="G517" s="128">
        <f>IF('Jeunes Plants'!G517&lt;&gt;"",'Jeunes Plants'!G517,"")</f>
        <v>30</v>
      </c>
      <c r="H517" s="127">
        <f>IF('Jeunes Plants'!H517&lt;&gt;"",'Jeunes Plants'!H517,"")</f>
        <v>8</v>
      </c>
      <c r="I517" s="127" t="str">
        <f>IF('Jeunes Plants'!I517&lt;&gt;"",'Jeunes Plants'!I517,"")</f>
        <v>A</v>
      </c>
      <c r="J517" s="129">
        <f>IF('Jeunes Plants'!J517&lt;&gt;"",'Jeunes Plants'!J517,"")</f>
        <v>0.03</v>
      </c>
      <c r="K517" s="126" t="str">
        <f>IF('Jeunes Plants'!K517&lt;&gt;"",'Jeunes Plants'!K517,"")</f>
        <v>GERA</v>
      </c>
      <c r="L517" s="126" t="str">
        <f>IF('Jeunes Plants'!L517&lt;&gt;"",'Jeunes Plants'!L517,"")</f>
        <v>S9</v>
      </c>
      <c r="M517" s="126" t="str">
        <f>IF('Jeunes Plants'!M517&lt;&gt;"",'Jeunes Plants'!M517,"")</f>
        <v/>
      </c>
      <c r="N517" s="126" t="str">
        <f>IF('Jeunes Plants'!N517&lt;&gt;"",'Jeunes Plants'!N517,"")</f>
        <v>M3</v>
      </c>
      <c r="O517" s="126" t="str">
        <f>IF('Jeunes Plants'!O517&lt;&gt;"",'Jeunes Plants'!O517,"")</f>
        <v>GERANIUM LIERRE DOUBLE Doblino® Rose Clair technigera</v>
      </c>
      <c r="P517" s="130">
        <f>IF('Jeunes Plants'!P517&lt;&gt;"",'Jeunes Plants'!P517,"")</f>
        <v>517</v>
      </c>
      <c r="Q517" s="20">
        <f>IF('Jeunes Plants'!R517&lt;&gt;"",'Jeunes Plants'!R517,"")</f>
        <v>0</v>
      </c>
      <c r="R517" s="20">
        <f>IF('Jeunes Plants'!S517&lt;&gt;"",'Jeunes Plants'!S517,"")</f>
        <v>0</v>
      </c>
      <c r="S517" s="236">
        <f>IF('Jeunes Plants'!T517&lt;&gt;"",'Jeunes Plants'!T517,"")</f>
        <v>0</v>
      </c>
      <c r="T517" s="245"/>
      <c r="U517" s="214"/>
      <c r="V517" s="214"/>
      <c r="W517" s="214"/>
    </row>
    <row r="518" spans="1:23" ht="20.100000000000001" customHeight="1" x14ac:dyDescent="0.25">
      <c r="A518" s="23">
        <f>IF('Jeunes Plants'!A518&lt;&gt;"",'Jeunes Plants'!A518,"")</f>
        <v>1904</v>
      </c>
      <c r="B518" s="24" t="str">
        <f>IF('Jeunes Plants'!B518&lt;&gt;"",'Jeunes Plants'!B518,"")</f>
        <v>GERANIUM LIERRE DOUBLE</v>
      </c>
      <c r="C518" s="24" t="str">
        <f>IF('Jeunes Plants'!C518&lt;&gt;"",'Jeunes Plants'!C518,"")</f>
        <v>Doblino® Framboise technigera</v>
      </c>
      <c r="D518" s="24" t="str">
        <f>IF('Jeunes Plants'!D518&lt;&gt;"",'Jeunes Plants'!D518,"")</f>
        <v>&gt;s49/2025</v>
      </c>
      <c r="E518" s="66" t="str">
        <f>IF('Jeunes Plants'!E518&lt;&gt;"",'Jeunes Plants'!E518,"")</f>
        <v>B</v>
      </c>
      <c r="F518" s="66" t="str">
        <f>IF('Jeunes Plants'!F518&lt;&gt;"",'Jeunes Plants'!F518,"")</f>
        <v>M 3 cm  X60</v>
      </c>
      <c r="G518" s="64">
        <f>IF('Jeunes Plants'!G518&lt;&gt;"",'Jeunes Plants'!G518,"")</f>
        <v>30</v>
      </c>
      <c r="H518" s="66">
        <f>IF('Jeunes Plants'!H518&lt;&gt;"",'Jeunes Plants'!H518,"")</f>
        <v>8</v>
      </c>
      <c r="I518" s="66" t="str">
        <f>IF('Jeunes Plants'!I518&lt;&gt;"",'Jeunes Plants'!I518,"")</f>
        <v>A</v>
      </c>
      <c r="J518" s="72">
        <f>IF('Jeunes Plants'!J518&lt;&gt;"",'Jeunes Plants'!J518,"")</f>
        <v>0.03</v>
      </c>
      <c r="K518" s="24" t="str">
        <f>IF('Jeunes Plants'!K518&lt;&gt;"",'Jeunes Plants'!K518,"")</f>
        <v>GERA</v>
      </c>
      <c r="L518" s="24" t="str">
        <f>IF('Jeunes Plants'!L518&lt;&gt;"",'Jeunes Plants'!L518,"")</f>
        <v>S9</v>
      </c>
      <c r="M518" s="24" t="str">
        <f>IF('Jeunes Plants'!M518&lt;&gt;"",'Jeunes Plants'!M518,"")</f>
        <v/>
      </c>
      <c r="N518" s="24" t="str">
        <f>IF('Jeunes Plants'!N518&lt;&gt;"",'Jeunes Plants'!N518,"")</f>
        <v>M3</v>
      </c>
      <c r="O518" s="24" t="str">
        <f>IF('Jeunes Plants'!O518&lt;&gt;"",'Jeunes Plants'!O518,"")</f>
        <v>GERANIUM LIERRE DOUBLE Doblino® Framboise technigera</v>
      </c>
      <c r="P518" s="54">
        <f>IF('Jeunes Plants'!P518&lt;&gt;"",'Jeunes Plants'!P518,"")</f>
        <v>518</v>
      </c>
      <c r="Q518" s="20">
        <f>IF('Jeunes Plants'!R518&lt;&gt;"",'Jeunes Plants'!R518,"")</f>
        <v>0</v>
      </c>
      <c r="R518" s="20">
        <f>IF('Jeunes Plants'!S518&lt;&gt;"",'Jeunes Plants'!S518,"")</f>
        <v>0</v>
      </c>
      <c r="S518" s="236">
        <f>IF('Jeunes Plants'!T518&lt;&gt;"",'Jeunes Plants'!T518,"")</f>
        <v>0</v>
      </c>
      <c r="T518" s="246"/>
      <c r="U518" s="124"/>
      <c r="V518" s="124"/>
      <c r="W518" s="124"/>
    </row>
    <row r="519" spans="1:23" ht="20.100000000000001" customHeight="1" x14ac:dyDescent="0.25">
      <c r="A519" s="125">
        <f>IF('Jeunes Plants'!A519&lt;&gt;"",'Jeunes Plants'!A519,"")</f>
        <v>2053</v>
      </c>
      <c r="B519" s="126" t="str">
        <f>IF('Jeunes Plants'!B519&lt;&gt;"",'Jeunes Plants'!B519,"")</f>
        <v>GERANIUM LIERRE DOUBLE</v>
      </c>
      <c r="C519" s="126" t="str">
        <f>IF('Jeunes Plants'!C519&lt;&gt;"",'Jeunes Plants'!C519,"")</f>
        <v>Doblino® Rose Foncé technigera</v>
      </c>
      <c r="D519" s="126" t="str">
        <f>IF('Jeunes Plants'!D519&lt;&gt;"",'Jeunes Plants'!D519,"")</f>
        <v>&gt;s49/2025</v>
      </c>
      <c r="E519" s="127" t="str">
        <f>IF('Jeunes Plants'!E519&lt;&gt;"",'Jeunes Plants'!E519,"")</f>
        <v>B</v>
      </c>
      <c r="F519" s="127" t="str">
        <f>IF('Jeunes Plants'!F519&lt;&gt;"",'Jeunes Plants'!F519,"")</f>
        <v>M 3 cm  X60</v>
      </c>
      <c r="G519" s="128">
        <f>IF('Jeunes Plants'!G519&lt;&gt;"",'Jeunes Plants'!G519,"")</f>
        <v>30</v>
      </c>
      <c r="H519" s="127">
        <f>IF('Jeunes Plants'!H519&lt;&gt;"",'Jeunes Plants'!H519,"")</f>
        <v>8</v>
      </c>
      <c r="I519" s="127" t="str">
        <f>IF('Jeunes Plants'!I519&lt;&gt;"",'Jeunes Plants'!I519,"")</f>
        <v>A</v>
      </c>
      <c r="J519" s="129">
        <f>IF('Jeunes Plants'!J519&lt;&gt;"",'Jeunes Plants'!J519,"")</f>
        <v>0.03</v>
      </c>
      <c r="K519" s="126" t="str">
        <f>IF('Jeunes Plants'!K519&lt;&gt;"",'Jeunes Plants'!K519,"")</f>
        <v>GERA</v>
      </c>
      <c r="L519" s="126" t="str">
        <f>IF('Jeunes Plants'!L519&lt;&gt;"",'Jeunes Plants'!L519,"")</f>
        <v>S9</v>
      </c>
      <c r="M519" s="126" t="str">
        <f>IF('Jeunes Plants'!M519&lt;&gt;"",'Jeunes Plants'!M519,"")</f>
        <v/>
      </c>
      <c r="N519" s="126" t="str">
        <f>IF('Jeunes Plants'!N519&lt;&gt;"",'Jeunes Plants'!N519,"")</f>
        <v>M3</v>
      </c>
      <c r="O519" s="126" t="str">
        <f>IF('Jeunes Plants'!O519&lt;&gt;"",'Jeunes Plants'!O519,"")</f>
        <v>GERANIUM LIERRE DOUBLE Doblino® Rose Foncé technigera</v>
      </c>
      <c r="P519" s="130">
        <f>IF('Jeunes Plants'!P519&lt;&gt;"",'Jeunes Plants'!P519,"")</f>
        <v>519</v>
      </c>
      <c r="Q519" s="20">
        <f>IF('Jeunes Plants'!R519&lt;&gt;"",'Jeunes Plants'!R519,"")</f>
        <v>0</v>
      </c>
      <c r="R519" s="20">
        <f>IF('Jeunes Plants'!S519&lt;&gt;"",'Jeunes Plants'!S519,"")</f>
        <v>0</v>
      </c>
      <c r="S519" s="236">
        <f>IF('Jeunes Plants'!T519&lt;&gt;"",'Jeunes Plants'!T519,"")</f>
        <v>0</v>
      </c>
      <c r="T519" s="245"/>
      <c r="U519" s="214"/>
      <c r="V519" s="214"/>
      <c r="W519" s="214"/>
    </row>
    <row r="520" spans="1:23" ht="20.100000000000001" customHeight="1" x14ac:dyDescent="0.25">
      <c r="A520" s="146" t="str">
        <f>IF('Jeunes Plants'!A520&lt;&gt;"",'Jeunes Plants'!A520,"")</f>
        <v/>
      </c>
      <c r="B520" s="163" t="str">
        <f>IF('Jeunes Plants'!B520&lt;&gt;"",'Jeunes Plants'!B520,"")</f>
        <v>GERANIUM LIERRE DOUBLE ROUGE</v>
      </c>
      <c r="C520" s="147" t="str">
        <f>IF('Jeunes Plants'!C520&lt;&gt;"",'Jeunes Plants'!C520,"")</f>
        <v/>
      </c>
      <c r="D520" s="147" t="str">
        <f>IF('Jeunes Plants'!D520&lt;&gt;"",'Jeunes Plants'!D520,"")</f>
        <v/>
      </c>
      <c r="E520" s="148" t="str">
        <f>IF('Jeunes Plants'!E520&lt;&gt;"",'Jeunes Plants'!E520,"")</f>
        <v/>
      </c>
      <c r="F520" s="148" t="str">
        <f>IF('Jeunes Plants'!F520&lt;&gt;"",'Jeunes Plants'!F520,"")</f>
        <v/>
      </c>
      <c r="G520" s="148" t="str">
        <f>IF('Jeunes Plants'!G520&lt;&gt;"",'Jeunes Plants'!G520,"")</f>
        <v/>
      </c>
      <c r="H520" s="148" t="str">
        <f>IF('Jeunes Plants'!H520&lt;&gt;"",'Jeunes Plants'!H520,"")</f>
        <v/>
      </c>
      <c r="I520" s="148" t="str">
        <f>IF('Jeunes Plants'!I520&lt;&gt;"",'Jeunes Plants'!I520,"")</f>
        <v/>
      </c>
      <c r="J520" s="149" t="str">
        <f>IF('Jeunes Plants'!J520&lt;&gt;"",'Jeunes Plants'!J520,"")</f>
        <v/>
      </c>
      <c r="K520" s="147" t="str">
        <f>IF('Jeunes Plants'!K520&lt;&gt;"",'Jeunes Plants'!K520,"")</f>
        <v/>
      </c>
      <c r="L520" s="147" t="str">
        <f>IF('Jeunes Plants'!L520&lt;&gt;"",'Jeunes Plants'!L520,"")</f>
        <v>E</v>
      </c>
      <c r="M520" s="147" t="str">
        <f>IF('Jeunes Plants'!M520&lt;&gt;"",'Jeunes Plants'!M520,"")</f>
        <v/>
      </c>
      <c r="N520" s="147" t="str">
        <f>IF('Jeunes Plants'!N520&lt;&gt;"",'Jeunes Plants'!N520,"")</f>
        <v/>
      </c>
      <c r="O520" s="147" t="str">
        <f>IF('Jeunes Plants'!O520&lt;&gt;"",'Jeunes Plants'!O520,"")</f>
        <v xml:space="preserve">GERANIUM LIERRE DOUBLE ROUGE </v>
      </c>
      <c r="P520" s="150">
        <f>IF('Jeunes Plants'!P520&lt;&gt;"",'Jeunes Plants'!P520,"")</f>
        <v>520</v>
      </c>
      <c r="Q520" s="20" t="str">
        <f>IF('Jeunes Plants'!R520&lt;&gt;"",'Jeunes Plants'!R520,"")</f>
        <v/>
      </c>
      <c r="R520" s="20" t="str">
        <f>IF('Jeunes Plants'!S520&lt;&gt;"",'Jeunes Plants'!S520,"")</f>
        <v/>
      </c>
      <c r="S520" s="236" t="str">
        <f>IF('Jeunes Plants'!T520&lt;&gt;"",'Jeunes Plants'!T520,"")</f>
        <v/>
      </c>
      <c r="T520" s="247"/>
      <c r="U520" s="161"/>
      <c r="V520" s="161"/>
      <c r="W520" s="161"/>
    </row>
    <row r="521" spans="1:23" ht="20.100000000000001" customHeight="1" x14ac:dyDescent="0.25">
      <c r="A521" s="23">
        <f>IF('Jeunes Plants'!A521&lt;&gt;"",'Jeunes Plants'!A521,"")</f>
        <v>23785</v>
      </c>
      <c r="B521" s="24" t="str">
        <f>IF('Jeunes Plants'!B521&lt;&gt;"",'Jeunes Plants'!B521,"")</f>
        <v>GERANIUM LIERRE DOUBLE</v>
      </c>
      <c r="C521" s="24" t="str">
        <f>IF('Jeunes Plants'!C521&lt;&gt;"",'Jeunes Plants'!C521,"")</f>
        <v>Polly pac</v>
      </c>
      <c r="D521" s="24" t="str">
        <f>IF('Jeunes Plants'!D521&lt;&gt;"",'Jeunes Plants'!D521,"")</f>
        <v>&gt;s45/2025</v>
      </c>
      <c r="E521" s="66" t="str">
        <f>IF('Jeunes Plants'!E521&lt;&gt;"",'Jeunes Plants'!E521,"")</f>
        <v>B</v>
      </c>
      <c r="F521" s="66" t="str">
        <f>IF('Jeunes Plants'!F521&lt;&gt;"",'Jeunes Plants'!F521,"")</f>
        <v>M 3 cm  X60</v>
      </c>
      <c r="G521" s="64">
        <f>IF('Jeunes Plants'!G521&lt;&gt;"",'Jeunes Plants'!G521,"")</f>
        <v>30</v>
      </c>
      <c r="H521" s="66">
        <f>IF('Jeunes Plants'!H521&lt;&gt;"",'Jeunes Plants'!H521,"")</f>
        <v>8</v>
      </c>
      <c r="I521" s="66" t="str">
        <f>IF('Jeunes Plants'!I521&lt;&gt;"",'Jeunes Plants'!I521,"")</f>
        <v>A</v>
      </c>
      <c r="J521" s="72">
        <f>IF('Jeunes Plants'!J521&lt;&gt;"",'Jeunes Plants'!J521,"")</f>
        <v>0.04</v>
      </c>
      <c r="K521" s="24" t="str">
        <f>IF('Jeunes Plants'!K521&lt;&gt;"",'Jeunes Plants'!K521,"")</f>
        <v>GERA</v>
      </c>
      <c r="L521" s="24" t="str">
        <f>IF('Jeunes Plants'!L521&lt;&gt;"",'Jeunes Plants'!L521,"")</f>
        <v>S9</v>
      </c>
      <c r="M521" s="24" t="str">
        <f>IF('Jeunes Plants'!M521&lt;&gt;"",'Jeunes Plants'!M521,"")</f>
        <v/>
      </c>
      <c r="N521" s="24" t="str">
        <f>IF('Jeunes Plants'!N521&lt;&gt;"",'Jeunes Plants'!N521,"")</f>
        <v>M3</v>
      </c>
      <c r="O521" s="24" t="str">
        <f>IF('Jeunes Plants'!O521&lt;&gt;"",'Jeunes Plants'!O521,"")</f>
        <v>GERANIUM LIERRE DOUBLE Polly pac</v>
      </c>
      <c r="P521" s="54">
        <f>IF('Jeunes Plants'!P521&lt;&gt;"",'Jeunes Plants'!P521,"")</f>
        <v>521</v>
      </c>
      <c r="Q521" s="20">
        <f>IF('Jeunes Plants'!R521&lt;&gt;"",'Jeunes Plants'!R521,"")</f>
        <v>0</v>
      </c>
      <c r="R521" s="20">
        <f>IF('Jeunes Plants'!S521&lt;&gt;"",'Jeunes Plants'!S521,"")</f>
        <v>0</v>
      </c>
      <c r="S521" s="236">
        <f>IF('Jeunes Plants'!T521&lt;&gt;"",'Jeunes Plants'!T521,"")</f>
        <v>0</v>
      </c>
      <c r="T521" s="246"/>
      <c r="U521" s="124"/>
      <c r="V521" s="124"/>
      <c r="W521" s="124"/>
    </row>
    <row r="522" spans="1:23" ht="20.100000000000001" customHeight="1" x14ac:dyDescent="0.25">
      <c r="A522" s="125">
        <f>IF('Jeunes Plants'!A522&lt;&gt;"",'Jeunes Plants'!A522,"")</f>
        <v>1601</v>
      </c>
      <c r="B522" s="126" t="str">
        <f>IF('Jeunes Plants'!B522&lt;&gt;"",'Jeunes Plants'!B522,"")</f>
        <v>GERANIUM LIERRE DOUBLE</v>
      </c>
      <c r="C522" s="126" t="str">
        <f>IF('Jeunes Plants'!C522&lt;&gt;"",'Jeunes Plants'!C522,"")</f>
        <v>Doblino® Rouge technigera</v>
      </c>
      <c r="D522" s="126" t="str">
        <f>IF('Jeunes Plants'!D522&lt;&gt;"",'Jeunes Plants'!D522,"")</f>
        <v>&gt;s49/2025</v>
      </c>
      <c r="E522" s="127" t="str">
        <f>IF('Jeunes Plants'!E522&lt;&gt;"",'Jeunes Plants'!E522,"")</f>
        <v>B</v>
      </c>
      <c r="F522" s="127" t="str">
        <f>IF('Jeunes Plants'!F522&lt;&gt;"",'Jeunes Plants'!F522,"")</f>
        <v>M 3 cm  X60</v>
      </c>
      <c r="G522" s="128">
        <f>IF('Jeunes Plants'!G522&lt;&gt;"",'Jeunes Plants'!G522,"")</f>
        <v>30</v>
      </c>
      <c r="H522" s="127">
        <f>IF('Jeunes Plants'!H522&lt;&gt;"",'Jeunes Plants'!H522,"")</f>
        <v>8</v>
      </c>
      <c r="I522" s="127" t="str">
        <f>IF('Jeunes Plants'!I522&lt;&gt;"",'Jeunes Plants'!I522,"")</f>
        <v>A</v>
      </c>
      <c r="J522" s="129">
        <f>IF('Jeunes Plants'!J522&lt;&gt;"",'Jeunes Plants'!J522,"")</f>
        <v>0.03</v>
      </c>
      <c r="K522" s="126" t="str">
        <f>IF('Jeunes Plants'!K522&lt;&gt;"",'Jeunes Plants'!K522,"")</f>
        <v>GERA</v>
      </c>
      <c r="L522" s="126" t="str">
        <f>IF('Jeunes Plants'!L522&lt;&gt;"",'Jeunes Plants'!L522,"")</f>
        <v>S9</v>
      </c>
      <c r="M522" s="126" t="str">
        <f>IF('Jeunes Plants'!M522&lt;&gt;"",'Jeunes Plants'!M522,"")</f>
        <v/>
      </c>
      <c r="N522" s="126" t="str">
        <f>IF('Jeunes Plants'!N522&lt;&gt;"",'Jeunes Plants'!N522,"")</f>
        <v>M3</v>
      </c>
      <c r="O522" s="126" t="str">
        <f>IF('Jeunes Plants'!O522&lt;&gt;"",'Jeunes Plants'!O522,"")</f>
        <v>GERANIUM LIERRE DOUBLE Doblino® Rouge technigera</v>
      </c>
      <c r="P522" s="130">
        <f>IF('Jeunes Plants'!P522&lt;&gt;"",'Jeunes Plants'!P522,"")</f>
        <v>522</v>
      </c>
      <c r="Q522" s="20">
        <f>IF('Jeunes Plants'!R522&lt;&gt;"",'Jeunes Plants'!R522,"")</f>
        <v>0</v>
      </c>
      <c r="R522" s="20">
        <f>IF('Jeunes Plants'!S522&lt;&gt;"",'Jeunes Plants'!S522,"")</f>
        <v>0</v>
      </c>
      <c r="S522" s="236">
        <f>IF('Jeunes Plants'!T522&lt;&gt;"",'Jeunes Plants'!T522,"")</f>
        <v>0</v>
      </c>
      <c r="T522" s="245"/>
      <c r="U522" s="214"/>
      <c r="V522" s="214"/>
      <c r="W522" s="214"/>
    </row>
    <row r="523" spans="1:23" ht="20.100000000000001" customHeight="1" x14ac:dyDescent="0.25">
      <c r="A523" s="23">
        <f>IF('Jeunes Plants'!A523&lt;&gt;"",'Jeunes Plants'!A523,"")</f>
        <v>2046</v>
      </c>
      <c r="B523" s="24" t="str">
        <f>IF('Jeunes Plants'!B523&lt;&gt;"",'Jeunes Plants'!B523,"")</f>
        <v>GERANIUM LIERRE DOUBLE</v>
      </c>
      <c r="C523" s="24" t="str">
        <f>IF('Jeunes Plants'!C523&lt;&gt;"",'Jeunes Plants'!C523,"")</f>
        <v>Doblino® Rouge Fonce technigera</v>
      </c>
      <c r="D523" s="24" t="str">
        <f>IF('Jeunes Plants'!D523&lt;&gt;"",'Jeunes Plants'!D523,"")</f>
        <v>&gt;s49/2025</v>
      </c>
      <c r="E523" s="66" t="str">
        <f>IF('Jeunes Plants'!E523&lt;&gt;"",'Jeunes Plants'!E523,"")</f>
        <v>B</v>
      </c>
      <c r="F523" s="66" t="str">
        <f>IF('Jeunes Plants'!F523&lt;&gt;"",'Jeunes Plants'!F523,"")</f>
        <v>M 3 cm  X60</v>
      </c>
      <c r="G523" s="64">
        <f>IF('Jeunes Plants'!G523&lt;&gt;"",'Jeunes Plants'!G523,"")</f>
        <v>30</v>
      </c>
      <c r="H523" s="66">
        <f>IF('Jeunes Plants'!H523&lt;&gt;"",'Jeunes Plants'!H523,"")</f>
        <v>8</v>
      </c>
      <c r="I523" s="66" t="str">
        <f>IF('Jeunes Plants'!I523&lt;&gt;"",'Jeunes Plants'!I523,"")</f>
        <v>A</v>
      </c>
      <c r="J523" s="72">
        <f>IF('Jeunes Plants'!J523&lt;&gt;"",'Jeunes Plants'!J523,"")</f>
        <v>0.03</v>
      </c>
      <c r="K523" s="24" t="str">
        <f>IF('Jeunes Plants'!K523&lt;&gt;"",'Jeunes Plants'!K523,"")</f>
        <v>GERA</v>
      </c>
      <c r="L523" s="24" t="str">
        <f>IF('Jeunes Plants'!L523&lt;&gt;"",'Jeunes Plants'!L523,"")</f>
        <v>S9</v>
      </c>
      <c r="M523" s="24" t="str">
        <f>IF('Jeunes Plants'!M523&lt;&gt;"",'Jeunes Plants'!M523,"")</f>
        <v/>
      </c>
      <c r="N523" s="24" t="str">
        <f>IF('Jeunes Plants'!N523&lt;&gt;"",'Jeunes Plants'!N523,"")</f>
        <v>M3</v>
      </c>
      <c r="O523" s="24" t="str">
        <f>IF('Jeunes Plants'!O523&lt;&gt;"",'Jeunes Plants'!O523,"")</f>
        <v>GERANIUM LIERRE DOUBLE Doblino® Rouge Fonce technigera</v>
      </c>
      <c r="P523" s="54">
        <f>IF('Jeunes Plants'!P523&lt;&gt;"",'Jeunes Plants'!P523,"")</f>
        <v>523</v>
      </c>
      <c r="Q523" s="20">
        <f>IF('Jeunes Plants'!R523&lt;&gt;"",'Jeunes Plants'!R523,"")</f>
        <v>0</v>
      </c>
      <c r="R523" s="20">
        <f>IF('Jeunes Plants'!S523&lt;&gt;"",'Jeunes Plants'!S523,"")</f>
        <v>0</v>
      </c>
      <c r="S523" s="236">
        <f>IF('Jeunes Plants'!T523&lt;&gt;"",'Jeunes Plants'!T523,"")</f>
        <v>0</v>
      </c>
      <c r="T523" s="246"/>
      <c r="U523" s="124"/>
      <c r="V523" s="124"/>
      <c r="W523" s="124"/>
    </row>
    <row r="524" spans="1:23" ht="20.100000000000001" customHeight="1" x14ac:dyDescent="0.25">
      <c r="A524" s="125">
        <f>IF('Jeunes Plants'!A524&lt;&gt;"",'Jeunes Plants'!A524,"")</f>
        <v>13102</v>
      </c>
      <c r="B524" s="126" t="str">
        <f>IF('Jeunes Plants'!B524&lt;&gt;"",'Jeunes Plants'!B524,"")</f>
        <v>GERANIUM LIERRE DOUBLE</v>
      </c>
      <c r="C524" s="126" t="str">
        <f>IF('Jeunes Plants'!C524&lt;&gt;"",'Jeunes Plants'!C524,"")</f>
        <v>Ruby pac</v>
      </c>
      <c r="D524" s="126" t="str">
        <f>IF('Jeunes Plants'!D524&lt;&gt;"",'Jeunes Plants'!D524,"")</f>
        <v>&gt;s45/2025</v>
      </c>
      <c r="E524" s="127" t="str">
        <f>IF('Jeunes Plants'!E524&lt;&gt;"",'Jeunes Plants'!E524,"")</f>
        <v>B</v>
      </c>
      <c r="F524" s="127" t="str">
        <f>IF('Jeunes Plants'!F524&lt;&gt;"",'Jeunes Plants'!F524,"")</f>
        <v>M 3 cm  X60</v>
      </c>
      <c r="G524" s="128">
        <f>IF('Jeunes Plants'!G524&lt;&gt;"",'Jeunes Plants'!G524,"")</f>
        <v>30</v>
      </c>
      <c r="H524" s="127">
        <f>IF('Jeunes Plants'!H524&lt;&gt;"",'Jeunes Plants'!H524,"")</f>
        <v>8</v>
      </c>
      <c r="I524" s="127" t="str">
        <f>IF('Jeunes Plants'!I524&lt;&gt;"",'Jeunes Plants'!I524,"")</f>
        <v>A</v>
      </c>
      <c r="J524" s="129">
        <f>IF('Jeunes Plants'!J524&lt;&gt;"",'Jeunes Plants'!J524,"")</f>
        <v>0.04</v>
      </c>
      <c r="K524" s="126" t="str">
        <f>IF('Jeunes Plants'!K524&lt;&gt;"",'Jeunes Plants'!K524,"")</f>
        <v>GERA</v>
      </c>
      <c r="L524" s="126" t="str">
        <f>IF('Jeunes Plants'!L524&lt;&gt;"",'Jeunes Plants'!L524,"")</f>
        <v>S9</v>
      </c>
      <c r="M524" s="126" t="str">
        <f>IF('Jeunes Plants'!M524&lt;&gt;"",'Jeunes Plants'!M524,"")</f>
        <v/>
      </c>
      <c r="N524" s="126" t="str">
        <f>IF('Jeunes Plants'!N524&lt;&gt;"",'Jeunes Plants'!N524,"")</f>
        <v>M3</v>
      </c>
      <c r="O524" s="126" t="str">
        <f>IF('Jeunes Plants'!O524&lt;&gt;"",'Jeunes Plants'!O524,"")</f>
        <v>GERANIUM LIERRE DOUBLE Ruby pac</v>
      </c>
      <c r="P524" s="130">
        <f>IF('Jeunes Plants'!P524&lt;&gt;"",'Jeunes Plants'!P524,"")</f>
        <v>524</v>
      </c>
      <c r="Q524" s="20">
        <f>IF('Jeunes Plants'!R524&lt;&gt;"",'Jeunes Plants'!R524,"")</f>
        <v>0</v>
      </c>
      <c r="R524" s="20">
        <f>IF('Jeunes Plants'!S524&lt;&gt;"",'Jeunes Plants'!S524,"")</f>
        <v>0</v>
      </c>
      <c r="S524" s="236">
        <f>IF('Jeunes Plants'!T524&lt;&gt;"",'Jeunes Plants'!T524,"")</f>
        <v>0</v>
      </c>
      <c r="T524" s="245"/>
      <c r="U524" s="214"/>
      <c r="V524" s="214"/>
      <c r="W524" s="214"/>
    </row>
    <row r="525" spans="1:23" ht="20.100000000000001" customHeight="1" x14ac:dyDescent="0.25">
      <c r="A525" s="23">
        <f>IF('Jeunes Plants'!A525&lt;&gt;"",'Jeunes Plants'!A525,"")</f>
        <v>1905</v>
      </c>
      <c r="B525" s="24" t="str">
        <f>IF('Jeunes Plants'!B525&lt;&gt;"",'Jeunes Plants'!B525,"")</f>
        <v>GERANIUM LIERRE DOUBLE</v>
      </c>
      <c r="C525" s="24" t="str">
        <f>IF('Jeunes Plants'!C525&lt;&gt;"",'Jeunes Plants'!C525,"")</f>
        <v>Doblino® Magenta technigera</v>
      </c>
      <c r="D525" s="24" t="str">
        <f>IF('Jeunes Plants'!D525&lt;&gt;"",'Jeunes Plants'!D525,"")</f>
        <v>&gt;s49/2025</v>
      </c>
      <c r="E525" s="66" t="str">
        <f>IF('Jeunes Plants'!E525&lt;&gt;"",'Jeunes Plants'!E525,"")</f>
        <v>B</v>
      </c>
      <c r="F525" s="66" t="str">
        <f>IF('Jeunes Plants'!F525&lt;&gt;"",'Jeunes Plants'!F525,"")</f>
        <v>M 3 cm  X60</v>
      </c>
      <c r="G525" s="64">
        <f>IF('Jeunes Plants'!G525&lt;&gt;"",'Jeunes Plants'!G525,"")</f>
        <v>30</v>
      </c>
      <c r="H525" s="66">
        <f>IF('Jeunes Plants'!H525&lt;&gt;"",'Jeunes Plants'!H525,"")</f>
        <v>8</v>
      </c>
      <c r="I525" s="66" t="str">
        <f>IF('Jeunes Plants'!I525&lt;&gt;"",'Jeunes Plants'!I525,"")</f>
        <v>A</v>
      </c>
      <c r="J525" s="72">
        <f>IF('Jeunes Plants'!J525&lt;&gt;"",'Jeunes Plants'!J525,"")</f>
        <v>0.03</v>
      </c>
      <c r="K525" s="24" t="str">
        <f>IF('Jeunes Plants'!K525&lt;&gt;"",'Jeunes Plants'!K525,"")</f>
        <v>GERA</v>
      </c>
      <c r="L525" s="24" t="str">
        <f>IF('Jeunes Plants'!L525&lt;&gt;"",'Jeunes Plants'!L525,"")</f>
        <v>S9</v>
      </c>
      <c r="M525" s="24" t="str">
        <f>IF('Jeunes Plants'!M525&lt;&gt;"",'Jeunes Plants'!M525,"")</f>
        <v/>
      </c>
      <c r="N525" s="24" t="str">
        <f>IF('Jeunes Plants'!N525&lt;&gt;"",'Jeunes Plants'!N525,"")</f>
        <v>M3</v>
      </c>
      <c r="O525" s="24" t="str">
        <f>IF('Jeunes Plants'!O525&lt;&gt;"",'Jeunes Plants'!O525,"")</f>
        <v>GERANIUM LIERRE DOUBLE Doblino® Magenta technigera</v>
      </c>
      <c r="P525" s="54">
        <f>IF('Jeunes Plants'!P525&lt;&gt;"",'Jeunes Plants'!P525,"")</f>
        <v>525</v>
      </c>
      <c r="Q525" s="20">
        <f>IF('Jeunes Plants'!R525&lt;&gt;"",'Jeunes Plants'!R525,"")</f>
        <v>0</v>
      </c>
      <c r="R525" s="20">
        <f>IF('Jeunes Plants'!S525&lt;&gt;"",'Jeunes Plants'!S525,"")</f>
        <v>0</v>
      </c>
      <c r="S525" s="236">
        <f>IF('Jeunes Plants'!T525&lt;&gt;"",'Jeunes Plants'!T525,"")</f>
        <v>0</v>
      </c>
      <c r="T525" s="246"/>
      <c r="U525" s="124"/>
      <c r="V525" s="124"/>
      <c r="W525" s="124"/>
    </row>
    <row r="526" spans="1:23" ht="20.100000000000001" customHeight="1" x14ac:dyDescent="0.25">
      <c r="A526" s="146" t="str">
        <f>IF('Jeunes Plants'!A526&lt;&gt;"",'Jeunes Plants'!A526,"")</f>
        <v/>
      </c>
      <c r="B526" s="163" t="str">
        <f>IF('Jeunes Plants'!B526&lt;&gt;"",'Jeunes Plants'!B526,"")</f>
        <v>GERANIUM LIERRE DOUBLE PANACHÉ</v>
      </c>
      <c r="C526" s="147"/>
      <c r="D526" s="147" t="str">
        <f>IF('Jeunes Plants'!D526&lt;&gt;"",'Jeunes Plants'!D526,"")</f>
        <v/>
      </c>
      <c r="E526" s="148" t="str">
        <f>IF('Jeunes Plants'!E526&lt;&gt;"",'Jeunes Plants'!E526,"")</f>
        <v/>
      </c>
      <c r="F526" s="148" t="str">
        <f>IF('Jeunes Plants'!F526&lt;&gt;"",'Jeunes Plants'!F526,"")</f>
        <v/>
      </c>
      <c r="G526" s="148" t="str">
        <f>IF('Jeunes Plants'!G526&lt;&gt;"",'Jeunes Plants'!G526,"")</f>
        <v/>
      </c>
      <c r="H526" s="148" t="str">
        <f>IF('Jeunes Plants'!H526&lt;&gt;"",'Jeunes Plants'!H526,"")</f>
        <v/>
      </c>
      <c r="I526" s="148" t="str">
        <f>IF('Jeunes Plants'!I526&lt;&gt;"",'Jeunes Plants'!I526,"")</f>
        <v/>
      </c>
      <c r="J526" s="149" t="str">
        <f>IF('Jeunes Plants'!J526&lt;&gt;"",'Jeunes Plants'!J526,"")</f>
        <v/>
      </c>
      <c r="K526" s="147" t="str">
        <f>IF('Jeunes Plants'!K526&lt;&gt;"",'Jeunes Plants'!K526,"")</f>
        <v/>
      </c>
      <c r="L526" s="147" t="str">
        <f>IF('Jeunes Plants'!L526&lt;&gt;"",'Jeunes Plants'!L526,"")</f>
        <v>E</v>
      </c>
      <c r="M526" s="147" t="str">
        <f>IF('Jeunes Plants'!M526&lt;&gt;"",'Jeunes Plants'!M526,"")</f>
        <v/>
      </c>
      <c r="N526" s="147" t="str">
        <f>IF('Jeunes Plants'!N526&lt;&gt;"",'Jeunes Plants'!N526,"")</f>
        <v/>
      </c>
      <c r="O526" s="147" t="str">
        <f>IF('Jeunes Plants'!O526&lt;&gt;"",'Jeunes Plants'!O526,"")</f>
        <v xml:space="preserve">GERANIUM LIERRE DOUBLE PANACHÉ </v>
      </c>
      <c r="P526" s="150">
        <f>IF('Jeunes Plants'!P526&lt;&gt;"",'Jeunes Plants'!P526,"")</f>
        <v>526</v>
      </c>
      <c r="Q526" s="20" t="str">
        <f>IF('Jeunes Plants'!R526&lt;&gt;"",'Jeunes Plants'!R526,"")</f>
        <v/>
      </c>
      <c r="R526" s="20" t="str">
        <f>IF('Jeunes Plants'!S526&lt;&gt;"",'Jeunes Plants'!S526,"")</f>
        <v/>
      </c>
      <c r="S526" s="236" t="str">
        <f>IF('Jeunes Plants'!T526&lt;&gt;"",'Jeunes Plants'!T526,"")</f>
        <v/>
      </c>
      <c r="T526" s="247"/>
      <c r="U526" s="161"/>
      <c r="V526" s="161"/>
      <c r="W526" s="161"/>
    </row>
    <row r="527" spans="1:23" ht="20.100000000000001" customHeight="1" x14ac:dyDescent="0.25">
      <c r="A527" s="23">
        <f>IF('Jeunes Plants'!A527&lt;&gt;"",'Jeunes Plants'!A527,"")</f>
        <v>1901</v>
      </c>
      <c r="B527" s="24" t="str">
        <f>IF('Jeunes Plants'!B527&lt;&gt;"",'Jeunes Plants'!B527,"")</f>
        <v>GERANIUM LIERRE DOUBLE</v>
      </c>
      <c r="C527" s="26" t="str">
        <f>IF('Jeunes Plants'!C527&lt;&gt;"",'Jeunes Plants'!C527,"")</f>
        <v>Doblino® Magenta Bicolore technigera</v>
      </c>
      <c r="D527" s="24" t="str">
        <f>IF('Jeunes Plants'!D527&lt;&gt;"",'Jeunes Plants'!D527,"")</f>
        <v>&gt;s49/2025</v>
      </c>
      <c r="E527" s="66" t="str">
        <f>IF('Jeunes Plants'!E527&lt;&gt;"",'Jeunes Plants'!E527,"")</f>
        <v>B</v>
      </c>
      <c r="F527" s="66" t="str">
        <f>IF('Jeunes Plants'!F527&lt;&gt;"",'Jeunes Plants'!F527,"")</f>
        <v>M 3 cm  X60</v>
      </c>
      <c r="G527" s="64">
        <f>IF('Jeunes Plants'!G527&lt;&gt;"",'Jeunes Plants'!G527,"")</f>
        <v>30</v>
      </c>
      <c r="H527" s="66">
        <f>IF('Jeunes Plants'!H527&lt;&gt;"",'Jeunes Plants'!H527,"")</f>
        <v>8</v>
      </c>
      <c r="I527" s="66" t="str">
        <f>IF('Jeunes Plants'!I527&lt;&gt;"",'Jeunes Plants'!I527,"")</f>
        <v>A</v>
      </c>
      <c r="J527" s="72">
        <f>IF('Jeunes Plants'!J527&lt;&gt;"",'Jeunes Plants'!J527,"")</f>
        <v>0.03</v>
      </c>
      <c r="K527" s="24" t="str">
        <f>IF('Jeunes Plants'!K527&lt;&gt;"",'Jeunes Plants'!K527,"")</f>
        <v>GERA</v>
      </c>
      <c r="L527" s="24" t="str">
        <f>IF('Jeunes Plants'!L527&lt;&gt;"",'Jeunes Plants'!L527,"")</f>
        <v>S9</v>
      </c>
      <c r="M527" s="24" t="str">
        <f>IF('Jeunes Plants'!M527&lt;&gt;"",'Jeunes Plants'!M527,"")</f>
        <v/>
      </c>
      <c r="N527" s="24" t="str">
        <f>IF('Jeunes Plants'!N527&lt;&gt;"",'Jeunes Plants'!N527,"")</f>
        <v>M3</v>
      </c>
      <c r="O527" s="24" t="str">
        <f>IF('Jeunes Plants'!O527&lt;&gt;"",'Jeunes Plants'!O527,"")</f>
        <v>GERANIUM LIERRE DOUBLE Doblino® Magenta Bicolore technigera</v>
      </c>
      <c r="P527" s="54">
        <f>IF('Jeunes Plants'!P527&lt;&gt;"",'Jeunes Plants'!P527,"")</f>
        <v>527</v>
      </c>
      <c r="Q527" s="20">
        <f>IF('Jeunes Plants'!R527&lt;&gt;"",'Jeunes Plants'!R527,"")</f>
        <v>0</v>
      </c>
      <c r="R527" s="20">
        <f>IF('Jeunes Plants'!S527&lt;&gt;"",'Jeunes Plants'!S527,"")</f>
        <v>0</v>
      </c>
      <c r="S527" s="236">
        <f>IF('Jeunes Plants'!T527&lt;&gt;"",'Jeunes Plants'!T527,"")</f>
        <v>0</v>
      </c>
      <c r="T527" s="246"/>
      <c r="U527" s="124"/>
      <c r="V527" s="124"/>
      <c r="W527" s="124"/>
    </row>
    <row r="528" spans="1:23" ht="20.100000000000001" customHeight="1" x14ac:dyDescent="0.25">
      <c r="A528" s="125">
        <f>IF('Jeunes Plants'!A528&lt;&gt;"",'Jeunes Plants'!A528,"")</f>
        <v>12213</v>
      </c>
      <c r="B528" s="126" t="str">
        <f>IF('Jeunes Plants'!B528&lt;&gt;"",'Jeunes Plants'!B528,"")</f>
        <v>GERANIUM LIERRE DOUBLE</v>
      </c>
      <c r="C528" s="126" t="str">
        <f>IF('Jeunes Plants'!C528&lt;&gt;"",'Jeunes Plants'!C528,"")</f>
        <v>Mexica Ruby pac</v>
      </c>
      <c r="D528" s="126" t="str">
        <f>IF('Jeunes Plants'!D528&lt;&gt;"",'Jeunes Plants'!D528,"")</f>
        <v>&gt;s45/2025</v>
      </c>
      <c r="E528" s="127" t="str">
        <f>IF('Jeunes Plants'!E528&lt;&gt;"",'Jeunes Plants'!E528,"")</f>
        <v>B</v>
      </c>
      <c r="F528" s="127" t="str">
        <f>IF('Jeunes Plants'!F528&lt;&gt;"",'Jeunes Plants'!F528,"")</f>
        <v>M 3 cm  X60</v>
      </c>
      <c r="G528" s="128">
        <f>IF('Jeunes Plants'!G528&lt;&gt;"",'Jeunes Plants'!G528,"")</f>
        <v>30</v>
      </c>
      <c r="H528" s="127">
        <f>IF('Jeunes Plants'!H528&lt;&gt;"",'Jeunes Plants'!H528,"")</f>
        <v>8</v>
      </c>
      <c r="I528" s="127" t="str">
        <f>IF('Jeunes Plants'!I528&lt;&gt;"",'Jeunes Plants'!I528,"")</f>
        <v>A</v>
      </c>
      <c r="J528" s="129">
        <f>IF('Jeunes Plants'!J528&lt;&gt;"",'Jeunes Plants'!J528,"")</f>
        <v>4.4999999999999998E-2</v>
      </c>
      <c r="K528" s="126" t="str">
        <f>IF('Jeunes Plants'!K528&lt;&gt;"",'Jeunes Plants'!K528,"")</f>
        <v>GERA</v>
      </c>
      <c r="L528" s="126" t="str">
        <f>IF('Jeunes Plants'!L528&lt;&gt;"",'Jeunes Plants'!L528,"")</f>
        <v>S9</v>
      </c>
      <c r="M528" s="126" t="str">
        <f>IF('Jeunes Plants'!M528&lt;&gt;"",'Jeunes Plants'!M528,"")</f>
        <v/>
      </c>
      <c r="N528" s="126" t="str">
        <f>IF('Jeunes Plants'!N528&lt;&gt;"",'Jeunes Plants'!N528,"")</f>
        <v>M3</v>
      </c>
      <c r="O528" s="126" t="str">
        <f>IF('Jeunes Plants'!O528&lt;&gt;"",'Jeunes Plants'!O528,"")</f>
        <v>GERANIUM LIERRE DOUBLE Mexica Ruby pac</v>
      </c>
      <c r="P528" s="130">
        <f>IF('Jeunes Plants'!P528&lt;&gt;"",'Jeunes Plants'!P528,"")</f>
        <v>528</v>
      </c>
      <c r="Q528" s="20">
        <f>IF('Jeunes Plants'!R528&lt;&gt;"",'Jeunes Plants'!R528,"")</f>
        <v>0</v>
      </c>
      <c r="R528" s="20">
        <f>IF('Jeunes Plants'!S528&lt;&gt;"",'Jeunes Plants'!S528,"")</f>
        <v>0</v>
      </c>
      <c r="S528" s="236">
        <f>IF('Jeunes Plants'!T528&lt;&gt;"",'Jeunes Plants'!T528,"")</f>
        <v>0</v>
      </c>
      <c r="T528" s="245"/>
      <c r="U528" s="214"/>
      <c r="V528" s="214"/>
      <c r="W528" s="214"/>
    </row>
    <row r="529" spans="1:23" ht="20.100000000000001" customHeight="1" x14ac:dyDescent="0.25">
      <c r="A529" s="23">
        <f>IF('Jeunes Plants'!A529&lt;&gt;"",'Jeunes Plants'!A529,"")</f>
        <v>3113</v>
      </c>
      <c r="B529" s="24" t="str">
        <f>IF('Jeunes Plants'!B529&lt;&gt;"",'Jeunes Plants'!B529,"")</f>
        <v>GERANIUM LIERRE DOUBLE</v>
      </c>
      <c r="C529" s="26" t="str">
        <f>IF('Jeunes Plants'!C529&lt;&gt;"",'Jeunes Plants'!C529,"")</f>
        <v>Doblino® Rouge Foncé Bicolore technigera</v>
      </c>
      <c r="D529" s="24" t="str">
        <f>IF('Jeunes Plants'!D529&lt;&gt;"",'Jeunes Plants'!D529,"")</f>
        <v>&gt;s49/2025</v>
      </c>
      <c r="E529" s="66" t="str">
        <f>IF('Jeunes Plants'!E529&lt;&gt;"",'Jeunes Plants'!E529,"")</f>
        <v>B</v>
      </c>
      <c r="F529" s="66" t="str">
        <f>IF('Jeunes Plants'!F529&lt;&gt;"",'Jeunes Plants'!F529,"")</f>
        <v>M 3 cm  X60</v>
      </c>
      <c r="G529" s="64">
        <f>IF('Jeunes Plants'!G529&lt;&gt;"",'Jeunes Plants'!G529,"")</f>
        <v>30</v>
      </c>
      <c r="H529" s="66">
        <f>IF('Jeunes Plants'!H529&lt;&gt;"",'Jeunes Plants'!H529,"")</f>
        <v>8</v>
      </c>
      <c r="I529" s="66" t="str">
        <f>IF('Jeunes Plants'!I529&lt;&gt;"",'Jeunes Plants'!I529,"")</f>
        <v>A</v>
      </c>
      <c r="J529" s="72">
        <f>IF('Jeunes Plants'!J529&lt;&gt;"",'Jeunes Plants'!J529,"")</f>
        <v>0.03</v>
      </c>
      <c r="K529" s="24" t="str">
        <f>IF('Jeunes Plants'!K529&lt;&gt;"",'Jeunes Plants'!K529,"")</f>
        <v>GERA</v>
      </c>
      <c r="L529" s="24" t="str">
        <f>IF('Jeunes Plants'!L529&lt;&gt;"",'Jeunes Plants'!L529,"")</f>
        <v>S9</v>
      </c>
      <c r="M529" s="24" t="str">
        <f>IF('Jeunes Plants'!M529&lt;&gt;"",'Jeunes Plants'!M529,"")</f>
        <v/>
      </c>
      <c r="N529" s="24" t="str">
        <f>IF('Jeunes Plants'!N529&lt;&gt;"",'Jeunes Plants'!N529,"")</f>
        <v>M3</v>
      </c>
      <c r="O529" s="24" t="str">
        <f>IF('Jeunes Plants'!O529&lt;&gt;"",'Jeunes Plants'!O529,"")</f>
        <v>GERANIUM LIERRE DOUBLE Doblino® Rouge Foncé Bicolore technigera</v>
      </c>
      <c r="P529" s="54">
        <f>IF('Jeunes Plants'!P529&lt;&gt;"",'Jeunes Plants'!P529,"")</f>
        <v>529</v>
      </c>
      <c r="Q529" s="20">
        <f>IF('Jeunes Plants'!R529&lt;&gt;"",'Jeunes Plants'!R529,"")</f>
        <v>0</v>
      </c>
      <c r="R529" s="20">
        <f>IF('Jeunes Plants'!S529&lt;&gt;"",'Jeunes Plants'!S529,"")</f>
        <v>0</v>
      </c>
      <c r="S529" s="236">
        <f>IF('Jeunes Plants'!T529&lt;&gt;"",'Jeunes Plants'!T529,"")</f>
        <v>0</v>
      </c>
      <c r="T529" s="246"/>
      <c r="U529" s="124"/>
      <c r="V529" s="124"/>
      <c r="W529" s="124"/>
    </row>
    <row r="530" spans="1:23" ht="20.100000000000001" customHeight="1" x14ac:dyDescent="0.25">
      <c r="A530" s="125">
        <f>IF('Jeunes Plants'!A530&lt;&gt;"",'Jeunes Plants'!A530,"")</f>
        <v>3631</v>
      </c>
      <c r="B530" s="126" t="str">
        <f>IF('Jeunes Plants'!B530&lt;&gt;"",'Jeunes Plants'!B530,"")</f>
        <v>GERANIUM LIERRE DOUBLE</v>
      </c>
      <c r="C530" s="172" t="str">
        <f>IF('Jeunes Plants'!C530&lt;&gt;"",'Jeunes Plants'!C530,"")</f>
        <v>Doblino® Framboise Bicolore technigera</v>
      </c>
      <c r="D530" s="126" t="str">
        <f>IF('Jeunes Plants'!D530&lt;&gt;"",'Jeunes Plants'!D530,"")</f>
        <v>&gt;s49/2025</v>
      </c>
      <c r="E530" s="127" t="str">
        <f>IF('Jeunes Plants'!E530&lt;&gt;"",'Jeunes Plants'!E530,"")</f>
        <v>B</v>
      </c>
      <c r="F530" s="127" t="str">
        <f>IF('Jeunes Plants'!F530&lt;&gt;"",'Jeunes Plants'!F530,"")</f>
        <v>M 3 cm  X60</v>
      </c>
      <c r="G530" s="128">
        <f>IF('Jeunes Plants'!G530&lt;&gt;"",'Jeunes Plants'!G530,"")</f>
        <v>30</v>
      </c>
      <c r="H530" s="127">
        <f>IF('Jeunes Plants'!H530&lt;&gt;"",'Jeunes Plants'!H530,"")</f>
        <v>8</v>
      </c>
      <c r="I530" s="127" t="str">
        <f>IF('Jeunes Plants'!I530&lt;&gt;"",'Jeunes Plants'!I530,"")</f>
        <v>A</v>
      </c>
      <c r="J530" s="129">
        <f>IF('Jeunes Plants'!J530&lt;&gt;"",'Jeunes Plants'!J530,"")</f>
        <v>0.03</v>
      </c>
      <c r="K530" s="126" t="str">
        <f>IF('Jeunes Plants'!K530&lt;&gt;"",'Jeunes Plants'!K530,"")</f>
        <v>GERA</v>
      </c>
      <c r="L530" s="126" t="str">
        <f>IF('Jeunes Plants'!L530&lt;&gt;"",'Jeunes Plants'!L530,"")</f>
        <v>S9</v>
      </c>
      <c r="M530" s="126" t="str">
        <f>IF('Jeunes Plants'!M530&lt;&gt;"",'Jeunes Plants'!M530,"")</f>
        <v/>
      </c>
      <c r="N530" s="126" t="str">
        <f>IF('Jeunes Plants'!N530&lt;&gt;"",'Jeunes Plants'!N530,"")</f>
        <v>M3</v>
      </c>
      <c r="O530" s="126" t="str">
        <f>IF('Jeunes Plants'!O530&lt;&gt;"",'Jeunes Plants'!O530,"")</f>
        <v>GERANIUM LIERRE DOUBLE Doblino® Framboise Bicolore technigera</v>
      </c>
      <c r="P530" s="130">
        <f>IF('Jeunes Plants'!P530&lt;&gt;"",'Jeunes Plants'!P530,"")</f>
        <v>530</v>
      </c>
      <c r="Q530" s="20">
        <f>IF('Jeunes Plants'!R530&lt;&gt;"",'Jeunes Plants'!R530,"")</f>
        <v>0</v>
      </c>
      <c r="R530" s="20">
        <f>IF('Jeunes Plants'!S530&lt;&gt;"",'Jeunes Plants'!S530,"")</f>
        <v>0</v>
      </c>
      <c r="S530" s="236">
        <f>IF('Jeunes Plants'!T530&lt;&gt;"",'Jeunes Plants'!T530,"")</f>
        <v>0</v>
      </c>
      <c r="T530" s="245"/>
      <c r="U530" s="214"/>
      <c r="V530" s="214"/>
      <c r="W530" s="214"/>
    </row>
    <row r="531" spans="1:23" ht="20.100000000000001" customHeight="1" x14ac:dyDescent="0.25">
      <c r="A531" s="151" t="str">
        <f>IF('Jeunes Plants'!A531&lt;&gt;"",'Jeunes Plants'!A531,"")</f>
        <v/>
      </c>
      <c r="B531" s="351" t="str">
        <f>IF('Jeunes Plants'!B531&lt;&gt;"",'Jeunes Plants'!B531,"")</f>
        <v>GERANIUM INTERSPECIFIQUE</v>
      </c>
      <c r="C531" s="153" t="str">
        <f>IF('Jeunes Plants'!C531&lt;&gt;"",'Jeunes Plants'!C531,"")</f>
        <v/>
      </c>
      <c r="D531" s="153" t="str">
        <f>IF('Jeunes Plants'!D531&lt;&gt;"",'Jeunes Plants'!D531,"")</f>
        <v/>
      </c>
      <c r="E531" s="154" t="str">
        <f>IF('Jeunes Plants'!E531&lt;&gt;"",'Jeunes Plants'!E531,"")</f>
        <v/>
      </c>
      <c r="F531" s="154" t="str">
        <f>IF('Jeunes Plants'!F531&lt;&gt;"",'Jeunes Plants'!F531,"")</f>
        <v/>
      </c>
      <c r="G531" s="154" t="str">
        <f>IF('Jeunes Plants'!G531&lt;&gt;"",'Jeunes Plants'!G531,"")</f>
        <v/>
      </c>
      <c r="H531" s="154" t="str">
        <f>IF('Jeunes Plants'!H531&lt;&gt;"",'Jeunes Plants'!H531,"")</f>
        <v/>
      </c>
      <c r="I531" s="154" t="str">
        <f>IF('Jeunes Plants'!I531&lt;&gt;"",'Jeunes Plants'!I531,"")</f>
        <v/>
      </c>
      <c r="J531" s="155" t="str">
        <f>IF('Jeunes Plants'!J531&lt;&gt;"",'Jeunes Plants'!J531,"")</f>
        <v/>
      </c>
      <c r="K531" s="153" t="str">
        <f>IF('Jeunes Plants'!K531&lt;&gt;"",'Jeunes Plants'!K531,"")</f>
        <v/>
      </c>
      <c r="L531" s="153" t="str">
        <f>IF('Jeunes Plants'!L531&lt;&gt;"",'Jeunes Plants'!L531,"")</f>
        <v>L</v>
      </c>
      <c r="M531" s="153" t="str">
        <f>IF('Jeunes Plants'!M531&lt;&gt;"",'Jeunes Plants'!M531,"")</f>
        <v/>
      </c>
      <c r="N531" s="153" t="str">
        <f>IF('Jeunes Plants'!N531&lt;&gt;"",'Jeunes Plants'!N531,"")</f>
        <v/>
      </c>
      <c r="O531" s="153" t="str">
        <f>IF('Jeunes Plants'!O531&lt;&gt;"",'Jeunes Plants'!O531,"")</f>
        <v xml:space="preserve">GERANIUM INTERSPECIFIQUE </v>
      </c>
      <c r="P531" s="156">
        <f>IF('Jeunes Plants'!P531&lt;&gt;"",'Jeunes Plants'!P531,"")</f>
        <v>531</v>
      </c>
      <c r="Q531" s="20" t="str">
        <f>IF('Jeunes Plants'!R531&lt;&gt;"",'Jeunes Plants'!R531,"")</f>
        <v/>
      </c>
      <c r="R531" s="20" t="str">
        <f>IF('Jeunes Plants'!S531&lt;&gt;"",'Jeunes Plants'!S531,"")</f>
        <v/>
      </c>
      <c r="S531" s="236" t="str">
        <f>IF('Jeunes Plants'!T531&lt;&gt;"",'Jeunes Plants'!T531,"")</f>
        <v/>
      </c>
      <c r="T531" s="248"/>
      <c r="U531" s="164"/>
      <c r="V531" s="164"/>
      <c r="W531" s="164"/>
    </row>
    <row r="532" spans="1:23" ht="20.100000000000001" customHeight="1" x14ac:dyDescent="0.25">
      <c r="A532" s="146" t="str">
        <f>IF('Jeunes Plants'!A532&lt;&gt;"",'Jeunes Plants'!A532,"")</f>
        <v/>
      </c>
      <c r="B532" s="163" t="str">
        <f>IF('Jeunes Plants'!B532&lt;&gt;"",'Jeunes Plants'!B532,"")</f>
        <v>GERANIUM INTERSPECIFIQUE MARCADA</v>
      </c>
      <c r="C532" s="147"/>
      <c r="D532" s="147" t="str">
        <f>IF('Jeunes Plants'!D532&lt;&gt;"",'Jeunes Plants'!D532,"")</f>
        <v/>
      </c>
      <c r="E532" s="148" t="str">
        <f>IF('Jeunes Plants'!E532&lt;&gt;"",'Jeunes Plants'!E532,"")</f>
        <v/>
      </c>
      <c r="F532" s="148" t="str">
        <f>IF('Jeunes Plants'!F532&lt;&gt;"",'Jeunes Plants'!F532,"")</f>
        <v/>
      </c>
      <c r="G532" s="148" t="str">
        <f>IF('Jeunes Plants'!G532&lt;&gt;"",'Jeunes Plants'!G532,"")</f>
        <v/>
      </c>
      <c r="H532" s="148" t="str">
        <f>IF('Jeunes Plants'!H532&lt;&gt;"",'Jeunes Plants'!H532,"")</f>
        <v/>
      </c>
      <c r="I532" s="148" t="str">
        <f>IF('Jeunes Plants'!I532&lt;&gt;"",'Jeunes Plants'!I532,"")</f>
        <v/>
      </c>
      <c r="J532" s="149" t="str">
        <f>IF('Jeunes Plants'!J532&lt;&gt;"",'Jeunes Plants'!J532,"")</f>
        <v/>
      </c>
      <c r="K532" s="147" t="str">
        <f>IF('Jeunes Plants'!K532&lt;&gt;"",'Jeunes Plants'!K532,"")</f>
        <v/>
      </c>
      <c r="L532" s="147" t="str">
        <f>IF('Jeunes Plants'!L532&lt;&gt;"",'Jeunes Plants'!L532,"")</f>
        <v>E</v>
      </c>
      <c r="M532" s="147" t="str">
        <f>IF('Jeunes Plants'!M532&lt;&gt;"",'Jeunes Plants'!M532,"")</f>
        <v/>
      </c>
      <c r="N532" s="147" t="str">
        <f>IF('Jeunes Plants'!N532&lt;&gt;"",'Jeunes Plants'!N532,"")</f>
        <v/>
      </c>
      <c r="O532" s="147" t="str">
        <f>IF('Jeunes Plants'!O532&lt;&gt;"",'Jeunes Plants'!O532,"")</f>
        <v xml:space="preserve">GERANIUM INTERSPECIFIQUE MARCADA </v>
      </c>
      <c r="P532" s="150">
        <f>IF('Jeunes Plants'!P532&lt;&gt;"",'Jeunes Plants'!P532,"")</f>
        <v>532</v>
      </c>
      <c r="Q532" s="20" t="str">
        <f>IF('Jeunes Plants'!R532&lt;&gt;"",'Jeunes Plants'!R532,"")</f>
        <v/>
      </c>
      <c r="R532" s="20" t="str">
        <f>IF('Jeunes Plants'!S532&lt;&gt;"",'Jeunes Plants'!S532,"")</f>
        <v/>
      </c>
      <c r="S532" s="236" t="str">
        <f>IF('Jeunes Plants'!T532&lt;&gt;"",'Jeunes Plants'!T532,"")</f>
        <v/>
      </c>
      <c r="T532" s="247"/>
      <c r="U532" s="161"/>
      <c r="V532" s="161"/>
      <c r="W532" s="161"/>
    </row>
    <row r="533" spans="1:23" ht="20.100000000000001" customHeight="1" x14ac:dyDescent="0.25">
      <c r="A533" s="23">
        <f>IF('Jeunes Plants'!A533&lt;&gt;"",'Jeunes Plants'!A533,"")</f>
        <v>23789</v>
      </c>
      <c r="B533" s="24" t="str">
        <f>IF('Jeunes Plants'!B533&lt;&gt;"",'Jeunes Plants'!B533,"")</f>
        <v>GERANIUM INTERSPE. MARCADA</v>
      </c>
      <c r="C533" s="24" t="str">
        <f>IF('Jeunes Plants'!C533&lt;&gt;"",'Jeunes Plants'!C533,"")</f>
        <v>Dark Red</v>
      </c>
      <c r="D533" s="24" t="str">
        <f>IF('Jeunes Plants'!D533&lt;&gt;"",'Jeunes Plants'!D533,"")</f>
        <v>&gt;s49/2025</v>
      </c>
      <c r="E533" s="66" t="str">
        <f>IF('Jeunes Plants'!E533&lt;&gt;"",'Jeunes Plants'!E533,"")</f>
        <v>B</v>
      </c>
      <c r="F533" s="66" t="str">
        <f>IF('Jeunes Plants'!F533&lt;&gt;"",'Jeunes Plants'!F533,"")</f>
        <v>M 3 cm  X60</v>
      </c>
      <c r="G533" s="64">
        <f>IF('Jeunes Plants'!G533&lt;&gt;"",'Jeunes Plants'!G533,"")</f>
        <v>30</v>
      </c>
      <c r="H533" s="66">
        <f>IF('Jeunes Plants'!H533&lt;&gt;"",'Jeunes Plants'!H533,"")</f>
        <v>8</v>
      </c>
      <c r="I533" s="66" t="str">
        <f>IF('Jeunes Plants'!I533&lt;&gt;"",'Jeunes Plants'!I533,"")</f>
        <v>A</v>
      </c>
      <c r="J533" s="72">
        <f>IF('Jeunes Plants'!J533&lt;&gt;"",'Jeunes Plants'!J533,"")</f>
        <v>4.8000000000000001E-2</v>
      </c>
      <c r="K533" s="24" t="str">
        <f>IF('Jeunes Plants'!K533&lt;&gt;"",'Jeunes Plants'!K533,"")</f>
        <v>GERA</v>
      </c>
      <c r="L533" s="24" t="str">
        <f>IF('Jeunes Plants'!L533&lt;&gt;"",'Jeunes Plants'!L533,"")</f>
        <v>S9</v>
      </c>
      <c r="M533" s="24" t="str">
        <f>IF('Jeunes Plants'!M533&lt;&gt;"",'Jeunes Plants'!M533,"")</f>
        <v/>
      </c>
      <c r="N533" s="24" t="str">
        <f>IF('Jeunes Plants'!N533&lt;&gt;"",'Jeunes Plants'!N533,"")</f>
        <v>M3</v>
      </c>
      <c r="O533" s="24" t="str">
        <f>IF('Jeunes Plants'!O533&lt;&gt;"",'Jeunes Plants'!O533,"")</f>
        <v>GERANIUM INTERSPE. MARCADA Dark Red</v>
      </c>
      <c r="P533" s="54">
        <f>IF('Jeunes Plants'!P533&lt;&gt;"",'Jeunes Plants'!P533,"")</f>
        <v>533</v>
      </c>
      <c r="Q533" s="20">
        <f>IF('Jeunes Plants'!R533&lt;&gt;"",'Jeunes Plants'!R533,"")</f>
        <v>0</v>
      </c>
      <c r="R533" s="20">
        <f>IF('Jeunes Plants'!S533&lt;&gt;"",'Jeunes Plants'!S533,"")</f>
        <v>0</v>
      </c>
      <c r="S533" s="236">
        <f>IF('Jeunes Plants'!T533&lt;&gt;"",'Jeunes Plants'!T533,"")</f>
        <v>0</v>
      </c>
      <c r="T533" s="246"/>
      <c r="U533" s="124"/>
      <c r="V533" s="124"/>
      <c r="W533" s="124"/>
    </row>
    <row r="534" spans="1:23" ht="20.100000000000001" customHeight="1" x14ac:dyDescent="0.25">
      <c r="A534" s="125">
        <f>IF('Jeunes Plants'!A534&lt;&gt;"",'Jeunes Plants'!A534,"")</f>
        <v>23787</v>
      </c>
      <c r="B534" s="126" t="str">
        <f>IF('Jeunes Plants'!B534&lt;&gt;"",'Jeunes Plants'!B534,"")</f>
        <v>GERANIUM INTERSPE. MARCADA</v>
      </c>
      <c r="C534" s="126" t="str">
        <f>IF('Jeunes Plants'!C534&lt;&gt;"",'Jeunes Plants'!C534,"")</f>
        <v>Magenta</v>
      </c>
      <c r="D534" s="126" t="str">
        <f>IF('Jeunes Plants'!D534&lt;&gt;"",'Jeunes Plants'!D534,"")</f>
        <v>&gt;s49/2025</v>
      </c>
      <c r="E534" s="127" t="str">
        <f>IF('Jeunes Plants'!E534&lt;&gt;"",'Jeunes Plants'!E534,"")</f>
        <v>B</v>
      </c>
      <c r="F534" s="127" t="str">
        <f>IF('Jeunes Plants'!F534&lt;&gt;"",'Jeunes Plants'!F534,"")</f>
        <v>M 3 cm  X60</v>
      </c>
      <c r="G534" s="128">
        <f>IF('Jeunes Plants'!G534&lt;&gt;"",'Jeunes Plants'!G534,"")</f>
        <v>30</v>
      </c>
      <c r="H534" s="127">
        <f>IF('Jeunes Plants'!H534&lt;&gt;"",'Jeunes Plants'!H534,"")</f>
        <v>8</v>
      </c>
      <c r="I534" s="127" t="str">
        <f>IF('Jeunes Plants'!I534&lt;&gt;"",'Jeunes Plants'!I534,"")</f>
        <v>A</v>
      </c>
      <c r="J534" s="129">
        <f>IF('Jeunes Plants'!J534&lt;&gt;"",'Jeunes Plants'!J534,"")</f>
        <v>4.8000000000000001E-2</v>
      </c>
      <c r="K534" s="126" t="str">
        <f>IF('Jeunes Plants'!K534&lt;&gt;"",'Jeunes Plants'!K534,"")</f>
        <v>GERA</v>
      </c>
      <c r="L534" s="126" t="str">
        <f>IF('Jeunes Plants'!L534&lt;&gt;"",'Jeunes Plants'!L534,"")</f>
        <v>S9</v>
      </c>
      <c r="M534" s="126" t="str">
        <f>IF('Jeunes Plants'!M534&lt;&gt;"",'Jeunes Plants'!M534,"")</f>
        <v/>
      </c>
      <c r="N534" s="126" t="str">
        <f>IF('Jeunes Plants'!N534&lt;&gt;"",'Jeunes Plants'!N534,"")</f>
        <v>M3</v>
      </c>
      <c r="O534" s="126" t="str">
        <f>IF('Jeunes Plants'!O534&lt;&gt;"",'Jeunes Plants'!O534,"")</f>
        <v>GERANIUM INTERSPE. MARCADA Magenta</v>
      </c>
      <c r="P534" s="130">
        <f>IF('Jeunes Plants'!P534&lt;&gt;"",'Jeunes Plants'!P534,"")</f>
        <v>534</v>
      </c>
      <c r="Q534" s="20">
        <f>IF('Jeunes Plants'!R534&lt;&gt;"",'Jeunes Plants'!R534,"")</f>
        <v>0</v>
      </c>
      <c r="R534" s="20">
        <f>IF('Jeunes Plants'!S534&lt;&gt;"",'Jeunes Plants'!S534,"")</f>
        <v>0</v>
      </c>
      <c r="S534" s="236">
        <f>IF('Jeunes Plants'!T534&lt;&gt;"",'Jeunes Plants'!T534,"")</f>
        <v>0</v>
      </c>
      <c r="T534" s="245"/>
      <c r="U534" s="214"/>
      <c r="V534" s="214"/>
      <c r="W534" s="214"/>
    </row>
    <row r="535" spans="1:23" ht="20.100000000000001" customHeight="1" x14ac:dyDescent="0.25">
      <c r="A535" s="23">
        <f>IF('Jeunes Plants'!A535&lt;&gt;"",'Jeunes Plants'!A535,"")</f>
        <v>23788</v>
      </c>
      <c r="B535" s="24" t="str">
        <f>IF('Jeunes Plants'!B535&lt;&gt;"",'Jeunes Plants'!B535,"")</f>
        <v>GERANIUM INTERSPE. MARCADA</v>
      </c>
      <c r="C535" s="24" t="str">
        <f>IF('Jeunes Plants'!C535&lt;&gt;"",'Jeunes Plants'!C535,"")</f>
        <v>Pink</v>
      </c>
      <c r="D535" s="24" t="str">
        <f>IF('Jeunes Plants'!D535&lt;&gt;"",'Jeunes Plants'!D535,"")</f>
        <v>&gt;s49/2025</v>
      </c>
      <c r="E535" s="66" t="str">
        <f>IF('Jeunes Plants'!E535&lt;&gt;"",'Jeunes Plants'!E535,"")</f>
        <v>B</v>
      </c>
      <c r="F535" s="66" t="str">
        <f>IF('Jeunes Plants'!F535&lt;&gt;"",'Jeunes Plants'!F535,"")</f>
        <v>M 3 cm  X60</v>
      </c>
      <c r="G535" s="64">
        <f>IF('Jeunes Plants'!G535&lt;&gt;"",'Jeunes Plants'!G535,"")</f>
        <v>30</v>
      </c>
      <c r="H535" s="66">
        <f>IF('Jeunes Plants'!H535&lt;&gt;"",'Jeunes Plants'!H535,"")</f>
        <v>8</v>
      </c>
      <c r="I535" s="66" t="str">
        <f>IF('Jeunes Plants'!I535&lt;&gt;"",'Jeunes Plants'!I535,"")</f>
        <v>A</v>
      </c>
      <c r="J535" s="72">
        <f>IF('Jeunes Plants'!J535&lt;&gt;"",'Jeunes Plants'!J535,"")</f>
        <v>4.8000000000000001E-2</v>
      </c>
      <c r="K535" s="24" t="str">
        <f>IF('Jeunes Plants'!K535&lt;&gt;"",'Jeunes Plants'!K535,"")</f>
        <v>GERA</v>
      </c>
      <c r="L535" s="24" t="str">
        <f>IF('Jeunes Plants'!L535&lt;&gt;"",'Jeunes Plants'!L535,"")</f>
        <v>S9</v>
      </c>
      <c r="M535" s="24" t="str">
        <f>IF('Jeunes Plants'!M535&lt;&gt;"",'Jeunes Plants'!M535,"")</f>
        <v/>
      </c>
      <c r="N535" s="24" t="str">
        <f>IF('Jeunes Plants'!N535&lt;&gt;"",'Jeunes Plants'!N535,"")</f>
        <v>M3</v>
      </c>
      <c r="O535" s="24" t="str">
        <f>IF('Jeunes Plants'!O535&lt;&gt;"",'Jeunes Plants'!O535,"")</f>
        <v>GERANIUM INTERSPE. MARCADA Pink</v>
      </c>
      <c r="P535" s="54">
        <f>IF('Jeunes Plants'!P535&lt;&gt;"",'Jeunes Plants'!P535,"")</f>
        <v>535</v>
      </c>
      <c r="Q535" s="20">
        <f>IF('Jeunes Plants'!R535&lt;&gt;"",'Jeunes Plants'!R535,"")</f>
        <v>0</v>
      </c>
      <c r="R535" s="20">
        <f>IF('Jeunes Plants'!S535&lt;&gt;"",'Jeunes Plants'!S535,"")</f>
        <v>0</v>
      </c>
      <c r="S535" s="236">
        <f>IF('Jeunes Plants'!T535&lt;&gt;"",'Jeunes Plants'!T535,"")</f>
        <v>0</v>
      </c>
      <c r="T535" s="246"/>
      <c r="U535" s="124"/>
      <c r="V535" s="124"/>
      <c r="W535" s="124"/>
    </row>
    <row r="536" spans="1:23" ht="20.100000000000001" customHeight="1" x14ac:dyDescent="0.25">
      <c r="A536" s="125">
        <f>IF('Jeunes Plants'!A536&lt;&gt;"",'Jeunes Plants'!A536,"")</f>
        <v>25189</v>
      </c>
      <c r="B536" s="126" t="str">
        <f>IF('Jeunes Plants'!B536&lt;&gt;"",'Jeunes Plants'!B536,"")</f>
        <v>GERANIUM INTERSPE. MARCADA</v>
      </c>
      <c r="C536" s="126" t="str">
        <f>IF('Jeunes Plants'!C536&lt;&gt;"",'Jeunes Plants'!C536,"")</f>
        <v>White</v>
      </c>
      <c r="D536" s="126" t="str">
        <f>IF('Jeunes Plants'!D536&lt;&gt;"",'Jeunes Plants'!D536,"")</f>
        <v>&gt;s49/2025</v>
      </c>
      <c r="E536" s="127" t="str">
        <f>IF('Jeunes Plants'!E536&lt;&gt;"",'Jeunes Plants'!E536,"")</f>
        <v>B</v>
      </c>
      <c r="F536" s="127" t="str">
        <f>IF('Jeunes Plants'!F536&lt;&gt;"",'Jeunes Plants'!F536,"")</f>
        <v>M 3 cm  X60</v>
      </c>
      <c r="G536" s="128">
        <f>IF('Jeunes Plants'!G536&lt;&gt;"",'Jeunes Plants'!G536,"")</f>
        <v>30</v>
      </c>
      <c r="H536" s="127">
        <f>IF('Jeunes Plants'!H536&lt;&gt;"",'Jeunes Plants'!H536,"")</f>
        <v>8</v>
      </c>
      <c r="I536" s="127" t="str">
        <f>IF('Jeunes Plants'!I536&lt;&gt;"",'Jeunes Plants'!I536,"")</f>
        <v>A</v>
      </c>
      <c r="J536" s="129">
        <f>IF('Jeunes Plants'!J536&lt;&gt;"",'Jeunes Plants'!J536,"")</f>
        <v>4.8000000000000001E-2</v>
      </c>
      <c r="K536" s="126" t="str">
        <f>IF('Jeunes Plants'!K536&lt;&gt;"",'Jeunes Plants'!K536,"")</f>
        <v>GERA</v>
      </c>
      <c r="L536" s="126" t="str">
        <f>IF('Jeunes Plants'!L536&lt;&gt;"",'Jeunes Plants'!L536,"")</f>
        <v>S9</v>
      </c>
      <c r="M536" s="126" t="str">
        <f>IF('Jeunes Plants'!M536&lt;&gt;"",'Jeunes Plants'!M536,"")</f>
        <v/>
      </c>
      <c r="N536" s="126" t="str">
        <f>IF('Jeunes Plants'!N536&lt;&gt;"",'Jeunes Plants'!N536,"")</f>
        <v>M3</v>
      </c>
      <c r="O536" s="126" t="str">
        <f>IF('Jeunes Plants'!O536&lt;&gt;"",'Jeunes Plants'!O536,"")</f>
        <v>GERANIUM INTERSPE. MARCADA White</v>
      </c>
      <c r="P536" s="130">
        <f>IF('Jeunes Plants'!P536&lt;&gt;"",'Jeunes Plants'!P536,"")</f>
        <v>536</v>
      </c>
      <c r="Q536" s="20">
        <f>IF('Jeunes Plants'!R536&lt;&gt;"",'Jeunes Plants'!R536,"")</f>
        <v>0</v>
      </c>
      <c r="R536" s="20">
        <f>IF('Jeunes Plants'!S536&lt;&gt;"",'Jeunes Plants'!S536,"")</f>
        <v>0</v>
      </c>
      <c r="S536" s="236">
        <f>IF('Jeunes Plants'!T536&lt;&gt;"",'Jeunes Plants'!T536,"")</f>
        <v>0</v>
      </c>
      <c r="T536" s="245"/>
      <c r="U536" s="214"/>
      <c r="V536" s="214"/>
      <c r="W536" s="214"/>
    </row>
    <row r="537" spans="1:23" ht="20.100000000000001" customHeight="1" x14ac:dyDescent="0.25">
      <c r="A537" s="146" t="str">
        <f>IF('Jeunes Plants'!A537&lt;&gt;"",'Jeunes Plants'!A537,"")</f>
        <v/>
      </c>
      <c r="B537" s="163" t="str">
        <f>IF('Jeunes Plants'!B537&lt;&gt;"",'Jeunes Plants'!B537,"")</f>
        <v>GERANIUM INTERSPECIFIQUE ZELLINO</v>
      </c>
      <c r="C537" s="147"/>
      <c r="D537" s="147" t="str">
        <f>IF('Jeunes Plants'!D537&lt;&gt;"",'Jeunes Plants'!D537,"")</f>
        <v/>
      </c>
      <c r="E537" s="148" t="str">
        <f>IF('Jeunes Plants'!E537&lt;&gt;"",'Jeunes Plants'!E537,"")</f>
        <v/>
      </c>
      <c r="F537" s="148" t="str">
        <f>IF('Jeunes Plants'!F537&lt;&gt;"",'Jeunes Plants'!F537,"")</f>
        <v/>
      </c>
      <c r="G537" s="148" t="str">
        <f>IF('Jeunes Plants'!G537&lt;&gt;"",'Jeunes Plants'!G537,"")</f>
        <v/>
      </c>
      <c r="H537" s="148" t="str">
        <f>IF('Jeunes Plants'!H537&lt;&gt;"",'Jeunes Plants'!H537,"")</f>
        <v/>
      </c>
      <c r="I537" s="148" t="str">
        <f>IF('Jeunes Plants'!I537&lt;&gt;"",'Jeunes Plants'!I537,"")</f>
        <v/>
      </c>
      <c r="J537" s="149" t="str">
        <f>IF('Jeunes Plants'!J537&lt;&gt;"",'Jeunes Plants'!J537,"")</f>
        <v/>
      </c>
      <c r="K537" s="147" t="str">
        <f>IF('Jeunes Plants'!K537&lt;&gt;"",'Jeunes Plants'!K537,"")</f>
        <v/>
      </c>
      <c r="L537" s="147" t="str">
        <f>IF('Jeunes Plants'!L537&lt;&gt;"",'Jeunes Plants'!L537,"")</f>
        <v>E</v>
      </c>
      <c r="M537" s="147" t="str">
        <f>IF('Jeunes Plants'!M537&lt;&gt;"",'Jeunes Plants'!M537,"")</f>
        <v/>
      </c>
      <c r="N537" s="147" t="str">
        <f>IF('Jeunes Plants'!N537&lt;&gt;"",'Jeunes Plants'!N537,"")</f>
        <v/>
      </c>
      <c r="O537" s="147" t="str">
        <f>IF('Jeunes Plants'!O537&lt;&gt;"",'Jeunes Plants'!O537,"")</f>
        <v xml:space="preserve">GERANIUM INTERSPECIFIQUE ZELLINO </v>
      </c>
      <c r="P537" s="150">
        <f>IF('Jeunes Plants'!P537&lt;&gt;"",'Jeunes Plants'!P537,"")</f>
        <v>537</v>
      </c>
      <c r="Q537" s="20" t="str">
        <f>IF('Jeunes Plants'!R537&lt;&gt;"",'Jeunes Plants'!R537,"")</f>
        <v/>
      </c>
      <c r="R537" s="20" t="str">
        <f>IF('Jeunes Plants'!S537&lt;&gt;"",'Jeunes Plants'!S537,"")</f>
        <v/>
      </c>
      <c r="S537" s="236" t="str">
        <f>IF('Jeunes Plants'!T537&lt;&gt;"",'Jeunes Plants'!T537,"")</f>
        <v/>
      </c>
      <c r="T537" s="247"/>
      <c r="U537" s="161"/>
      <c r="V537" s="161"/>
      <c r="W537" s="161"/>
    </row>
    <row r="538" spans="1:23" ht="20.100000000000001" customHeight="1" x14ac:dyDescent="0.25">
      <c r="A538" s="23">
        <f>IF('Jeunes Plants'!A538&lt;&gt;"",'Jeunes Plants'!A538,"")</f>
        <v>10005</v>
      </c>
      <c r="B538" s="24" t="str">
        <f>IF('Jeunes Plants'!B538&lt;&gt;"",'Jeunes Plants'!B538,"")</f>
        <v>GERANIUM INTERSPECIFIQUE ZELLINO</v>
      </c>
      <c r="C538" s="24" t="str">
        <f>IF('Jeunes Plants'!C538&lt;&gt;"",'Jeunes Plants'!C538,"")</f>
        <v>Mauve technigera</v>
      </c>
      <c r="D538" s="24" t="str">
        <f>IF('Jeunes Plants'!D538&lt;&gt;"",'Jeunes Plants'!D538,"")</f>
        <v>&gt;s49/2025</v>
      </c>
      <c r="E538" s="66" t="str">
        <f>IF('Jeunes Plants'!E538&lt;&gt;"",'Jeunes Plants'!E538,"")</f>
        <v>B</v>
      </c>
      <c r="F538" s="66" t="str">
        <f>IF('Jeunes Plants'!F538&lt;&gt;"",'Jeunes Plants'!F538,"")</f>
        <v>M 3 cm  X60</v>
      </c>
      <c r="G538" s="64">
        <f>IF('Jeunes Plants'!G538&lt;&gt;"",'Jeunes Plants'!G538,"")</f>
        <v>30</v>
      </c>
      <c r="H538" s="66">
        <f>IF('Jeunes Plants'!H538&lt;&gt;"",'Jeunes Plants'!H538,"")</f>
        <v>8</v>
      </c>
      <c r="I538" s="66" t="str">
        <f>IF('Jeunes Plants'!I538&lt;&gt;"",'Jeunes Plants'!I538,"")</f>
        <v>A</v>
      </c>
      <c r="J538" s="72">
        <f>IF('Jeunes Plants'!J538&lt;&gt;"",'Jeunes Plants'!J538,"")</f>
        <v>0.03</v>
      </c>
      <c r="K538" s="24" t="str">
        <f>IF('Jeunes Plants'!K538&lt;&gt;"",'Jeunes Plants'!K538,"")</f>
        <v>GERA</v>
      </c>
      <c r="L538" s="24" t="str">
        <f>IF('Jeunes Plants'!L538&lt;&gt;"",'Jeunes Plants'!L538,"")</f>
        <v>S9</v>
      </c>
      <c r="M538" s="24" t="str">
        <f>IF('Jeunes Plants'!M538&lt;&gt;"",'Jeunes Plants'!M538,"")</f>
        <v/>
      </c>
      <c r="N538" s="24" t="str">
        <f>IF('Jeunes Plants'!N538&lt;&gt;"",'Jeunes Plants'!N538,"")</f>
        <v>M3</v>
      </c>
      <c r="O538" s="24" t="str">
        <f>IF('Jeunes Plants'!O538&lt;&gt;"",'Jeunes Plants'!O538,"")</f>
        <v>GERANIUM INTERSPECIFIQUE ZELLINO Mauve technigera</v>
      </c>
      <c r="P538" s="54">
        <f>IF('Jeunes Plants'!P538&lt;&gt;"",'Jeunes Plants'!P538,"")</f>
        <v>538</v>
      </c>
      <c r="Q538" s="20">
        <f>IF('Jeunes Plants'!R538&lt;&gt;"",'Jeunes Plants'!R538,"")</f>
        <v>0</v>
      </c>
      <c r="R538" s="20">
        <f>IF('Jeunes Plants'!S538&lt;&gt;"",'Jeunes Plants'!S538,"")</f>
        <v>0</v>
      </c>
      <c r="S538" s="236">
        <f>IF('Jeunes Plants'!T538&lt;&gt;"",'Jeunes Plants'!T538,"")</f>
        <v>0</v>
      </c>
      <c r="T538" s="246"/>
      <c r="U538" s="124"/>
      <c r="V538" s="124"/>
      <c r="W538" s="124"/>
    </row>
    <row r="539" spans="1:23" ht="20.100000000000001" customHeight="1" x14ac:dyDescent="0.25">
      <c r="A539" s="125">
        <f>IF('Jeunes Plants'!A539&lt;&gt;"",'Jeunes Plants'!A539,"")</f>
        <v>10003</v>
      </c>
      <c r="B539" s="126" t="str">
        <f>IF('Jeunes Plants'!B539&lt;&gt;"",'Jeunes Plants'!B539,"")</f>
        <v>GERANIUM INTERSPECIFIQUE ZELLINO</v>
      </c>
      <c r="C539" s="126" t="str">
        <f>IF('Jeunes Plants'!C539&lt;&gt;"",'Jeunes Plants'!C539,"")</f>
        <v>Cerise technigera</v>
      </c>
      <c r="D539" s="126" t="str">
        <f>IF('Jeunes Plants'!D539&lt;&gt;"",'Jeunes Plants'!D539,"")</f>
        <v>&gt;s49/2025</v>
      </c>
      <c r="E539" s="127" t="str">
        <f>IF('Jeunes Plants'!E539&lt;&gt;"",'Jeunes Plants'!E539,"")</f>
        <v>B</v>
      </c>
      <c r="F539" s="127" t="str">
        <f>IF('Jeunes Plants'!F539&lt;&gt;"",'Jeunes Plants'!F539,"")</f>
        <v>M 3 cm  X60</v>
      </c>
      <c r="G539" s="128">
        <f>IF('Jeunes Plants'!G539&lt;&gt;"",'Jeunes Plants'!G539,"")</f>
        <v>30</v>
      </c>
      <c r="H539" s="127">
        <f>IF('Jeunes Plants'!H539&lt;&gt;"",'Jeunes Plants'!H539,"")</f>
        <v>8</v>
      </c>
      <c r="I539" s="127" t="str">
        <f>IF('Jeunes Plants'!I539&lt;&gt;"",'Jeunes Plants'!I539,"")</f>
        <v>A</v>
      </c>
      <c r="J539" s="129">
        <f>IF('Jeunes Plants'!J539&lt;&gt;"",'Jeunes Plants'!J539,"")</f>
        <v>0.03</v>
      </c>
      <c r="K539" s="126" t="str">
        <f>IF('Jeunes Plants'!K539&lt;&gt;"",'Jeunes Plants'!K539,"")</f>
        <v>GERA</v>
      </c>
      <c r="L539" s="126" t="str">
        <f>IF('Jeunes Plants'!L539&lt;&gt;"",'Jeunes Plants'!L539,"")</f>
        <v>S9</v>
      </c>
      <c r="M539" s="126" t="str">
        <f>IF('Jeunes Plants'!M539&lt;&gt;"",'Jeunes Plants'!M539,"")</f>
        <v/>
      </c>
      <c r="N539" s="126" t="str">
        <f>IF('Jeunes Plants'!N539&lt;&gt;"",'Jeunes Plants'!N539,"")</f>
        <v>M3</v>
      </c>
      <c r="O539" s="126" t="str">
        <f>IF('Jeunes Plants'!O539&lt;&gt;"",'Jeunes Plants'!O539,"")</f>
        <v>GERANIUM INTERSPECIFIQUE ZELLINO Cerise technigera</v>
      </c>
      <c r="P539" s="130">
        <f>IF('Jeunes Plants'!P539&lt;&gt;"",'Jeunes Plants'!P539,"")</f>
        <v>539</v>
      </c>
      <c r="Q539" s="20">
        <f>IF('Jeunes Plants'!R539&lt;&gt;"",'Jeunes Plants'!R539,"")</f>
        <v>0</v>
      </c>
      <c r="R539" s="20">
        <f>IF('Jeunes Plants'!S539&lt;&gt;"",'Jeunes Plants'!S539,"")</f>
        <v>0</v>
      </c>
      <c r="S539" s="236">
        <f>IF('Jeunes Plants'!T539&lt;&gt;"",'Jeunes Plants'!T539,"")</f>
        <v>0</v>
      </c>
      <c r="T539" s="245"/>
      <c r="U539" s="214"/>
      <c r="V539" s="214"/>
      <c r="W539" s="214"/>
    </row>
    <row r="540" spans="1:23" ht="20.100000000000001" customHeight="1" x14ac:dyDescent="0.25">
      <c r="A540" s="23">
        <f>IF('Jeunes Plants'!A540&lt;&gt;"",'Jeunes Plants'!A540,"")</f>
        <v>10008</v>
      </c>
      <c r="B540" s="24" t="str">
        <f>IF('Jeunes Plants'!B540&lt;&gt;"",'Jeunes Plants'!B540,"")</f>
        <v>GERANIUM INTERSPECIFIQUE ZELLINO</v>
      </c>
      <c r="C540" s="24" t="str">
        <f>IF('Jeunes Plants'!C540&lt;&gt;"",'Jeunes Plants'!C540,"")</f>
        <v>Saumon technigera</v>
      </c>
      <c r="D540" s="24" t="str">
        <f>IF('Jeunes Plants'!D540&lt;&gt;"",'Jeunes Plants'!D540,"")</f>
        <v>&gt;s49/2025</v>
      </c>
      <c r="E540" s="66" t="str">
        <f>IF('Jeunes Plants'!E540&lt;&gt;"",'Jeunes Plants'!E540,"")</f>
        <v>B</v>
      </c>
      <c r="F540" s="66" t="str">
        <f>IF('Jeunes Plants'!F540&lt;&gt;"",'Jeunes Plants'!F540,"")</f>
        <v>M 3 cm  X60</v>
      </c>
      <c r="G540" s="64">
        <f>IF('Jeunes Plants'!G540&lt;&gt;"",'Jeunes Plants'!G540,"")</f>
        <v>30</v>
      </c>
      <c r="H540" s="66">
        <f>IF('Jeunes Plants'!H540&lt;&gt;"",'Jeunes Plants'!H540,"")</f>
        <v>8</v>
      </c>
      <c r="I540" s="66" t="str">
        <f>IF('Jeunes Plants'!I540&lt;&gt;"",'Jeunes Plants'!I540,"")</f>
        <v>A</v>
      </c>
      <c r="J540" s="72">
        <f>IF('Jeunes Plants'!J540&lt;&gt;"",'Jeunes Plants'!J540,"")</f>
        <v>0.03</v>
      </c>
      <c r="K540" s="24" t="str">
        <f>IF('Jeunes Plants'!K540&lt;&gt;"",'Jeunes Plants'!K540,"")</f>
        <v>GERA</v>
      </c>
      <c r="L540" s="24" t="str">
        <f>IF('Jeunes Plants'!L540&lt;&gt;"",'Jeunes Plants'!L540,"")</f>
        <v>S9</v>
      </c>
      <c r="M540" s="24" t="str">
        <f>IF('Jeunes Plants'!M540&lt;&gt;"",'Jeunes Plants'!M540,"")</f>
        <v/>
      </c>
      <c r="N540" s="24" t="str">
        <f>IF('Jeunes Plants'!N540&lt;&gt;"",'Jeunes Plants'!N540,"")</f>
        <v>M3</v>
      </c>
      <c r="O540" s="24" t="str">
        <f>IF('Jeunes Plants'!O540&lt;&gt;"",'Jeunes Plants'!O540,"")</f>
        <v>GERANIUM INTERSPECIFIQUE ZELLINO Saumon technigera</v>
      </c>
      <c r="P540" s="54">
        <f>IF('Jeunes Plants'!P540&lt;&gt;"",'Jeunes Plants'!P540,"")</f>
        <v>540</v>
      </c>
      <c r="Q540" s="20">
        <f>IF('Jeunes Plants'!R540&lt;&gt;"",'Jeunes Plants'!R540,"")</f>
        <v>0</v>
      </c>
      <c r="R540" s="20">
        <f>IF('Jeunes Plants'!S540&lt;&gt;"",'Jeunes Plants'!S540,"")</f>
        <v>0</v>
      </c>
      <c r="S540" s="236">
        <f>IF('Jeunes Plants'!T540&lt;&gt;"",'Jeunes Plants'!T540,"")</f>
        <v>0</v>
      </c>
      <c r="T540" s="246"/>
      <c r="U540" s="124"/>
      <c r="V540" s="124"/>
      <c r="W540" s="124"/>
    </row>
    <row r="541" spans="1:23" ht="20.100000000000001" customHeight="1" x14ac:dyDescent="0.25">
      <c r="A541" s="125">
        <f>IF('Jeunes Plants'!A541&lt;&gt;"",'Jeunes Plants'!A541,"")</f>
        <v>10007</v>
      </c>
      <c r="B541" s="126" t="str">
        <f>IF('Jeunes Plants'!B541&lt;&gt;"",'Jeunes Plants'!B541,"")</f>
        <v>GERANIUM INTERSPECIFIQUE ZELLINO</v>
      </c>
      <c r="C541" s="126" t="str">
        <f>IF('Jeunes Plants'!C541&lt;&gt;"",'Jeunes Plants'!C541,"")</f>
        <v>Rose Fluo technigera</v>
      </c>
      <c r="D541" s="126" t="str">
        <f>IF('Jeunes Plants'!D541&lt;&gt;"",'Jeunes Plants'!D541,"")</f>
        <v>&gt;s49/2025</v>
      </c>
      <c r="E541" s="127" t="str">
        <f>IF('Jeunes Plants'!E541&lt;&gt;"",'Jeunes Plants'!E541,"")</f>
        <v>B</v>
      </c>
      <c r="F541" s="127" t="str">
        <f>IF('Jeunes Plants'!F541&lt;&gt;"",'Jeunes Plants'!F541,"")</f>
        <v>M 3 cm  X60</v>
      </c>
      <c r="G541" s="128">
        <f>IF('Jeunes Plants'!G541&lt;&gt;"",'Jeunes Plants'!G541,"")</f>
        <v>30</v>
      </c>
      <c r="H541" s="127">
        <f>IF('Jeunes Plants'!H541&lt;&gt;"",'Jeunes Plants'!H541,"")</f>
        <v>8</v>
      </c>
      <c r="I541" s="127" t="str">
        <f>IF('Jeunes Plants'!I541&lt;&gt;"",'Jeunes Plants'!I541,"")</f>
        <v>A</v>
      </c>
      <c r="J541" s="129">
        <f>IF('Jeunes Plants'!J541&lt;&gt;"",'Jeunes Plants'!J541,"")</f>
        <v>0.03</v>
      </c>
      <c r="K541" s="126" t="str">
        <f>IF('Jeunes Plants'!K541&lt;&gt;"",'Jeunes Plants'!K541,"")</f>
        <v>GERA</v>
      </c>
      <c r="L541" s="126" t="str">
        <f>IF('Jeunes Plants'!L541&lt;&gt;"",'Jeunes Plants'!L541,"")</f>
        <v>S9</v>
      </c>
      <c r="M541" s="126" t="str">
        <f>IF('Jeunes Plants'!M541&lt;&gt;"",'Jeunes Plants'!M541,"")</f>
        <v/>
      </c>
      <c r="N541" s="126" t="str">
        <f>IF('Jeunes Plants'!N541&lt;&gt;"",'Jeunes Plants'!N541,"")</f>
        <v>M3</v>
      </c>
      <c r="O541" s="126" t="str">
        <f>IF('Jeunes Plants'!O541&lt;&gt;"",'Jeunes Plants'!O541,"")</f>
        <v>GERANIUM INTERSPECIFIQUE ZELLINO Rose Fluo technigera</v>
      </c>
      <c r="P541" s="130">
        <f>IF('Jeunes Plants'!P541&lt;&gt;"",'Jeunes Plants'!P541,"")</f>
        <v>541</v>
      </c>
      <c r="Q541" s="20">
        <f>IF('Jeunes Plants'!R541&lt;&gt;"",'Jeunes Plants'!R541,"")</f>
        <v>0</v>
      </c>
      <c r="R541" s="20">
        <f>IF('Jeunes Plants'!S541&lt;&gt;"",'Jeunes Plants'!S541,"")</f>
        <v>0</v>
      </c>
      <c r="S541" s="236">
        <f>IF('Jeunes Plants'!T541&lt;&gt;"",'Jeunes Plants'!T541,"")</f>
        <v>0</v>
      </c>
      <c r="T541" s="245"/>
      <c r="U541" s="214"/>
      <c r="V541" s="214"/>
      <c r="W541" s="214"/>
    </row>
    <row r="542" spans="1:23" ht="20.100000000000001" customHeight="1" x14ac:dyDescent="0.25">
      <c r="A542" s="146" t="str">
        <f>IF('Jeunes Plants'!A542&lt;&gt;"",'Jeunes Plants'!A542,"")</f>
        <v/>
      </c>
      <c r="B542" s="163" t="str">
        <f>IF('Jeunes Plants'!B542&lt;&gt;"",'Jeunes Plants'!B542,"")</f>
        <v>GERANIUM INTERSPECIFIQUE</v>
      </c>
      <c r="C542" s="147" t="str">
        <f>IF('Jeunes Plants'!C542&lt;&gt;"",'Jeunes Plants'!C542,"")</f>
        <v/>
      </c>
      <c r="D542" s="147" t="str">
        <f>IF('Jeunes Plants'!D542&lt;&gt;"",'Jeunes Plants'!D542,"")</f>
        <v/>
      </c>
      <c r="E542" s="148" t="str">
        <f>IF('Jeunes Plants'!E542&lt;&gt;"",'Jeunes Plants'!E542,"")</f>
        <v/>
      </c>
      <c r="F542" s="148" t="str">
        <f>IF('Jeunes Plants'!F542&lt;&gt;"",'Jeunes Plants'!F542,"")</f>
        <v/>
      </c>
      <c r="G542" s="148" t="str">
        <f>IF('Jeunes Plants'!G542&lt;&gt;"",'Jeunes Plants'!G542,"")</f>
        <v/>
      </c>
      <c r="H542" s="148" t="str">
        <f>IF('Jeunes Plants'!H542&lt;&gt;"",'Jeunes Plants'!H542,"")</f>
        <v/>
      </c>
      <c r="I542" s="148" t="str">
        <f>IF('Jeunes Plants'!I542&lt;&gt;"",'Jeunes Plants'!I542,"")</f>
        <v/>
      </c>
      <c r="J542" s="149" t="str">
        <f>IF('Jeunes Plants'!J542&lt;&gt;"",'Jeunes Plants'!J542,"")</f>
        <v/>
      </c>
      <c r="K542" s="147" t="str">
        <f>IF('Jeunes Plants'!K542&lt;&gt;"",'Jeunes Plants'!K542,"")</f>
        <v/>
      </c>
      <c r="L542" s="147" t="str">
        <f>IF('Jeunes Plants'!L542&lt;&gt;"",'Jeunes Plants'!L542,"")</f>
        <v>E</v>
      </c>
      <c r="M542" s="147" t="str">
        <f>IF('Jeunes Plants'!M542&lt;&gt;"",'Jeunes Plants'!M542,"")</f>
        <v/>
      </c>
      <c r="N542" s="147" t="str">
        <f>IF('Jeunes Plants'!N542&lt;&gt;"",'Jeunes Plants'!N542,"")</f>
        <v/>
      </c>
      <c r="O542" s="147" t="str">
        <f>IF('Jeunes Plants'!O542&lt;&gt;"",'Jeunes Plants'!O542,"")</f>
        <v xml:space="preserve">GERANIUM INTERSPECIFIQUE </v>
      </c>
      <c r="P542" s="150">
        <f>IF('Jeunes Plants'!P542&lt;&gt;"",'Jeunes Plants'!P542,"")</f>
        <v>542</v>
      </c>
      <c r="Q542" s="20" t="str">
        <f>IF('Jeunes Plants'!R542&lt;&gt;"",'Jeunes Plants'!R542,"")</f>
        <v/>
      </c>
      <c r="R542" s="20" t="str">
        <f>IF('Jeunes Plants'!S542&lt;&gt;"",'Jeunes Plants'!S542,"")</f>
        <v/>
      </c>
      <c r="S542" s="236" t="str">
        <f>IF('Jeunes Plants'!T542&lt;&gt;"",'Jeunes Plants'!T542,"")</f>
        <v/>
      </c>
      <c r="T542" s="247"/>
      <c r="U542" s="161"/>
      <c r="V542" s="161"/>
      <c r="W542" s="161"/>
    </row>
    <row r="543" spans="1:23" ht="20.100000000000001" customHeight="1" x14ac:dyDescent="0.25">
      <c r="A543" s="25">
        <f>IF('Jeunes Plants'!A543&lt;&gt;"",'Jeunes Plants'!A543,"")</f>
        <v>13728</v>
      </c>
      <c r="B543" s="24" t="str">
        <f>IF('Jeunes Plants'!B543&lt;&gt;"",'Jeunes Plants'!B543,"")</f>
        <v>GERANIUM INTERSPECIFIQUE</v>
      </c>
      <c r="C543" s="24" t="str">
        <f>IF('Jeunes Plants'!C543&lt;&gt;"",'Jeunes Plants'!C543,"")</f>
        <v>Cassiopeia® pac</v>
      </c>
      <c r="D543" s="24" t="str">
        <f>IF('Jeunes Plants'!D543&lt;&gt;"",'Jeunes Plants'!D543,"")</f>
        <v>&gt;s45/2025</v>
      </c>
      <c r="E543" s="66" t="str">
        <f>IF('Jeunes Plants'!E543&lt;&gt;"",'Jeunes Plants'!E543,"")</f>
        <v>B</v>
      </c>
      <c r="F543" s="66" t="str">
        <f>IF('Jeunes Plants'!F543&lt;&gt;"",'Jeunes Plants'!F543,"")</f>
        <v>M 3 cm  X60</v>
      </c>
      <c r="G543" s="64">
        <f>IF('Jeunes Plants'!G543&lt;&gt;"",'Jeunes Plants'!G543,"")</f>
        <v>30</v>
      </c>
      <c r="H543" s="66">
        <f>IF('Jeunes Plants'!H543&lt;&gt;"",'Jeunes Plants'!H543,"")</f>
        <v>8</v>
      </c>
      <c r="I543" s="66" t="str">
        <f>IF('Jeunes Plants'!I543&lt;&gt;"",'Jeunes Plants'!I543,"")</f>
        <v>A</v>
      </c>
      <c r="J543" s="72">
        <f>IF('Jeunes Plants'!J543&lt;&gt;"",'Jeunes Plants'!J543,"")</f>
        <v>5.3999999999999999E-2</v>
      </c>
      <c r="K543" s="24" t="str">
        <f>IF('Jeunes Plants'!K543&lt;&gt;"",'Jeunes Plants'!K543,"")</f>
        <v>GERA</v>
      </c>
      <c r="L543" s="24" t="str">
        <f>IF('Jeunes Plants'!L543&lt;&gt;"",'Jeunes Plants'!L543,"")</f>
        <v>S9</v>
      </c>
      <c r="M543" s="24" t="str">
        <f>IF('Jeunes Plants'!M543&lt;&gt;"",'Jeunes Plants'!M543,"")</f>
        <v/>
      </c>
      <c r="N543" s="24" t="str">
        <f>IF('Jeunes Plants'!N543&lt;&gt;"",'Jeunes Plants'!N543,"")</f>
        <v>M3</v>
      </c>
      <c r="O543" s="24" t="str">
        <f>IF('Jeunes Plants'!O543&lt;&gt;"",'Jeunes Plants'!O543,"")</f>
        <v>GERANIUM INTERSPECIFIQUE Cassiopeia® pac</v>
      </c>
      <c r="P543" s="54">
        <f>IF('Jeunes Plants'!P543&lt;&gt;"",'Jeunes Plants'!P543,"")</f>
        <v>543</v>
      </c>
      <c r="Q543" s="20">
        <f>IF('Jeunes Plants'!R543&lt;&gt;"",'Jeunes Plants'!R543,"")</f>
        <v>0</v>
      </c>
      <c r="R543" s="20">
        <f>IF('Jeunes Plants'!S543&lt;&gt;"",'Jeunes Plants'!S543,"")</f>
        <v>0</v>
      </c>
      <c r="S543" s="236">
        <f>IF('Jeunes Plants'!T543&lt;&gt;"",'Jeunes Plants'!T543,"")</f>
        <v>0</v>
      </c>
      <c r="T543" s="246"/>
      <c r="U543" s="124"/>
      <c r="V543" s="124"/>
      <c r="W543" s="124"/>
    </row>
    <row r="544" spans="1:23" ht="20.100000000000001" customHeight="1" x14ac:dyDescent="0.25">
      <c r="A544" s="125">
        <f>IF('Jeunes Plants'!A544&lt;&gt;"",'Jeunes Plants'!A544,"")</f>
        <v>26318</v>
      </c>
      <c r="B544" s="126" t="str">
        <f>IF('Jeunes Plants'!B544&lt;&gt;"",'Jeunes Plants'!B544,"")</f>
        <v>GERANIUM INTERSPECIFIQUE</v>
      </c>
      <c r="C544" s="126" t="str">
        <f>IF('Jeunes Plants'!C544&lt;&gt;"",'Jeunes Plants'!C544,"")</f>
        <v>Tumbao Extra Pink</v>
      </c>
      <c r="D544" s="126" t="str">
        <f>IF('Jeunes Plants'!D544&lt;&gt;"",'Jeunes Plants'!D544,"")</f>
        <v>&gt;s49/2025</v>
      </c>
      <c r="E544" s="127" t="str">
        <f>IF('Jeunes Plants'!E544&lt;&gt;"",'Jeunes Plants'!E544,"")</f>
        <v>B</v>
      </c>
      <c r="F544" s="127" t="str">
        <f>IF('Jeunes Plants'!F544&lt;&gt;"",'Jeunes Plants'!F544,"")</f>
        <v>M 3 cm  X60</v>
      </c>
      <c r="G544" s="128">
        <f>IF('Jeunes Plants'!G544&lt;&gt;"",'Jeunes Plants'!G544,"")</f>
        <v>30</v>
      </c>
      <c r="H544" s="127">
        <f>IF('Jeunes Plants'!H544&lt;&gt;"",'Jeunes Plants'!H544,"")</f>
        <v>8</v>
      </c>
      <c r="I544" s="127" t="str">
        <f>IF('Jeunes Plants'!I544&lt;&gt;"",'Jeunes Plants'!I544,"")</f>
        <v>A</v>
      </c>
      <c r="J544" s="129">
        <f>IF('Jeunes Plants'!J544&lt;&gt;"",'Jeunes Plants'!J544,"")</f>
        <v>4.8000000000000001E-2</v>
      </c>
      <c r="K544" s="126" t="str">
        <f>IF('Jeunes Plants'!K544&lt;&gt;"",'Jeunes Plants'!K544,"")</f>
        <v>GERA</v>
      </c>
      <c r="L544" s="126" t="str">
        <f>IF('Jeunes Plants'!L544&lt;&gt;"",'Jeunes Plants'!L544,"")</f>
        <v>S9</v>
      </c>
      <c r="M544" s="126" t="str">
        <f>IF('Jeunes Plants'!M544&lt;&gt;"",'Jeunes Plants'!M544,"")</f>
        <v>NEW</v>
      </c>
      <c r="N544" s="126" t="str">
        <f>IF('Jeunes Plants'!N544&lt;&gt;"",'Jeunes Plants'!N544,"")</f>
        <v>M3</v>
      </c>
      <c r="O544" s="126" t="str">
        <f>IF('Jeunes Plants'!O544&lt;&gt;"",'Jeunes Plants'!O544,"")</f>
        <v>GERANIUM INTERSPECIFIQUE Tumbao Extra Pink</v>
      </c>
      <c r="P544" s="130">
        <f>IF('Jeunes Plants'!P544&lt;&gt;"",'Jeunes Plants'!P544,"")</f>
        <v>544</v>
      </c>
      <c r="Q544" s="20">
        <f>IF('Jeunes Plants'!R544&lt;&gt;"",'Jeunes Plants'!R544,"")</f>
        <v>0</v>
      </c>
      <c r="R544" s="20">
        <f>IF('Jeunes Plants'!S544&lt;&gt;"",'Jeunes Plants'!S544,"")</f>
        <v>0</v>
      </c>
      <c r="S544" s="236">
        <f>IF('Jeunes Plants'!T544&lt;&gt;"",'Jeunes Plants'!T544,"")</f>
        <v>0</v>
      </c>
      <c r="T544" s="245"/>
      <c r="U544" s="214"/>
      <c r="V544" s="214"/>
      <c r="W544" s="214"/>
    </row>
    <row r="545" spans="1:23" ht="20.100000000000001" customHeight="1" x14ac:dyDescent="0.25">
      <c r="A545" s="23">
        <f>IF('Jeunes Plants'!A545&lt;&gt;"",'Jeunes Plants'!A545,"")</f>
        <v>23784</v>
      </c>
      <c r="B545" s="24" t="str">
        <f>IF('Jeunes Plants'!B545&lt;&gt;"",'Jeunes Plants'!B545,"")</f>
        <v>GERANIUM INTERSPECIFIQUE</v>
      </c>
      <c r="C545" s="24" t="str">
        <f>IF('Jeunes Plants'!C545&lt;&gt;"",'Jeunes Plants'!C545,"")</f>
        <v>Tumbao Rouge (Moon Light)</v>
      </c>
      <c r="D545" s="24" t="str">
        <f>IF('Jeunes Plants'!D545&lt;&gt;"",'Jeunes Plants'!D545,"")</f>
        <v>&gt;s49/2025</v>
      </c>
      <c r="E545" s="66" t="str">
        <f>IF('Jeunes Plants'!E545&lt;&gt;"",'Jeunes Plants'!E545,"")</f>
        <v>B</v>
      </c>
      <c r="F545" s="66" t="str">
        <f>IF('Jeunes Plants'!F545&lt;&gt;"",'Jeunes Plants'!F545,"")</f>
        <v>M 3 cm  X60</v>
      </c>
      <c r="G545" s="64">
        <f>IF('Jeunes Plants'!G545&lt;&gt;"",'Jeunes Plants'!G545,"")</f>
        <v>30</v>
      </c>
      <c r="H545" s="66">
        <f>IF('Jeunes Plants'!H545&lt;&gt;"",'Jeunes Plants'!H545,"")</f>
        <v>8</v>
      </c>
      <c r="I545" s="66" t="str">
        <f>IF('Jeunes Plants'!I545&lt;&gt;"",'Jeunes Plants'!I545,"")</f>
        <v>A</v>
      </c>
      <c r="J545" s="72">
        <f>IF('Jeunes Plants'!J545&lt;&gt;"",'Jeunes Plants'!J545,"")</f>
        <v>4.8000000000000001E-2</v>
      </c>
      <c r="K545" s="24" t="str">
        <f>IF('Jeunes Plants'!K545&lt;&gt;"",'Jeunes Plants'!K545,"")</f>
        <v>GERA</v>
      </c>
      <c r="L545" s="24" t="str">
        <f>IF('Jeunes Plants'!L545&lt;&gt;"",'Jeunes Plants'!L545,"")</f>
        <v>S9</v>
      </c>
      <c r="M545" s="24" t="str">
        <f>IF('Jeunes Plants'!M545&lt;&gt;"",'Jeunes Plants'!M545,"")</f>
        <v/>
      </c>
      <c r="N545" s="24" t="str">
        <f>IF('Jeunes Plants'!N545&lt;&gt;"",'Jeunes Plants'!N545,"")</f>
        <v>M3</v>
      </c>
      <c r="O545" s="24" t="str">
        <f>IF('Jeunes Plants'!O545&lt;&gt;"",'Jeunes Plants'!O545,"")</f>
        <v>GERANIUM INTERSPECIFIQUE Tumbao Rouge (Moon Light)</v>
      </c>
      <c r="P545" s="54">
        <f>IF('Jeunes Plants'!P545&lt;&gt;"",'Jeunes Plants'!P545,"")</f>
        <v>545</v>
      </c>
      <c r="Q545" s="20">
        <f>IF('Jeunes Plants'!R545&lt;&gt;"",'Jeunes Plants'!R545,"")</f>
        <v>0</v>
      </c>
      <c r="R545" s="20">
        <f>IF('Jeunes Plants'!S545&lt;&gt;"",'Jeunes Plants'!S545,"")</f>
        <v>0</v>
      </c>
      <c r="S545" s="236">
        <f>IF('Jeunes Plants'!T545&lt;&gt;"",'Jeunes Plants'!T545,"")</f>
        <v>0</v>
      </c>
      <c r="T545" s="246"/>
      <c r="U545" s="124"/>
      <c r="V545" s="124"/>
      <c r="W545" s="124"/>
    </row>
    <row r="546" spans="1:23" ht="20.100000000000001" customHeight="1" x14ac:dyDescent="0.25">
      <c r="A546" s="151" t="str">
        <f>IF('Jeunes Plants'!A546&lt;&gt;"",'Jeunes Plants'!A546,"")</f>
        <v/>
      </c>
      <c r="B546" s="351" t="str">
        <f>IF('Jeunes Plants'!B546&lt;&gt;"",'Jeunes Plants'!B546,"")</f>
        <v>GERANIUM LIERRE SIMPLE BALCON</v>
      </c>
      <c r="C546" s="153" t="str">
        <f>IF('Jeunes Plants'!C546&lt;&gt;"",'Jeunes Plants'!C546,"")</f>
        <v/>
      </c>
      <c r="D546" s="153" t="str">
        <f>IF('Jeunes Plants'!D546&lt;&gt;"",'Jeunes Plants'!D546,"")</f>
        <v/>
      </c>
      <c r="E546" s="154" t="str">
        <f>IF('Jeunes Plants'!E546&lt;&gt;"",'Jeunes Plants'!E546,"")</f>
        <v/>
      </c>
      <c r="F546" s="154" t="str">
        <f>IF('Jeunes Plants'!F546&lt;&gt;"",'Jeunes Plants'!F546,"")</f>
        <v/>
      </c>
      <c r="G546" s="154" t="str">
        <f>IF('Jeunes Plants'!G546&lt;&gt;"",'Jeunes Plants'!G546,"")</f>
        <v/>
      </c>
      <c r="H546" s="154" t="str">
        <f>IF('Jeunes Plants'!H546&lt;&gt;"",'Jeunes Plants'!H546,"")</f>
        <v/>
      </c>
      <c r="I546" s="154" t="str">
        <f>IF('Jeunes Plants'!I546&lt;&gt;"",'Jeunes Plants'!I546,"")</f>
        <v/>
      </c>
      <c r="J546" s="155" t="str">
        <f>IF('Jeunes Plants'!J546&lt;&gt;"",'Jeunes Plants'!J546,"")</f>
        <v/>
      </c>
      <c r="K546" s="153" t="str">
        <f>IF('Jeunes Plants'!K546&lt;&gt;"",'Jeunes Plants'!K546,"")</f>
        <v/>
      </c>
      <c r="L546" s="153" t="str">
        <f>IF('Jeunes Plants'!L546&lt;&gt;"",'Jeunes Plants'!L546,"")</f>
        <v>L</v>
      </c>
      <c r="M546" s="153" t="str">
        <f>IF('Jeunes Plants'!M546&lt;&gt;"",'Jeunes Plants'!M546,"")</f>
        <v/>
      </c>
      <c r="N546" s="153" t="str">
        <f>IF('Jeunes Plants'!N546&lt;&gt;"",'Jeunes Plants'!N546,"")</f>
        <v/>
      </c>
      <c r="O546" s="153" t="str">
        <f>IF('Jeunes Plants'!O546&lt;&gt;"",'Jeunes Plants'!O546,"")</f>
        <v xml:space="preserve">GERANIUM LIERRE SIMPLE BALCON </v>
      </c>
      <c r="P546" s="156">
        <f>IF('Jeunes Plants'!P546&lt;&gt;"",'Jeunes Plants'!P546,"")</f>
        <v>546</v>
      </c>
      <c r="Q546" s="20" t="str">
        <f>IF('Jeunes Plants'!R546&lt;&gt;"",'Jeunes Plants'!R546,"")</f>
        <v/>
      </c>
      <c r="R546" s="20" t="str">
        <f>IF('Jeunes Plants'!S546&lt;&gt;"",'Jeunes Plants'!S546,"")</f>
        <v/>
      </c>
      <c r="S546" s="236" t="str">
        <f>IF('Jeunes Plants'!T546&lt;&gt;"",'Jeunes Plants'!T546,"")</f>
        <v/>
      </c>
      <c r="T546" s="248"/>
      <c r="U546" s="164"/>
      <c r="V546" s="164"/>
      <c r="W546" s="164"/>
    </row>
    <row r="547" spans="1:23" ht="20.100000000000001" customHeight="1" x14ac:dyDescent="0.25">
      <c r="A547" s="146" t="str">
        <f>IF('Jeunes Plants'!A547&lt;&gt;"",'Jeunes Plants'!A547,"")</f>
        <v/>
      </c>
      <c r="B547" s="163" t="str">
        <f>IF('Jeunes Plants'!B547&lt;&gt;"",'Jeunes Plants'!B547,"")</f>
        <v>GERANIUM BALCON BOIS VERT</v>
      </c>
      <c r="C547" s="147" t="str">
        <f>IF('Jeunes Plants'!C547&lt;&gt;"",'Jeunes Plants'!C547,"")</f>
        <v/>
      </c>
      <c r="D547" s="147" t="str">
        <f>IF('Jeunes Plants'!D547&lt;&gt;"",'Jeunes Plants'!D547,"")</f>
        <v/>
      </c>
      <c r="E547" s="148" t="str">
        <f>IF('Jeunes Plants'!E547&lt;&gt;"",'Jeunes Plants'!E547,"")</f>
        <v/>
      </c>
      <c r="F547" s="148" t="str">
        <f>IF('Jeunes Plants'!F547&lt;&gt;"",'Jeunes Plants'!F547,"")</f>
        <v/>
      </c>
      <c r="G547" s="148" t="str">
        <f>IF('Jeunes Plants'!G547&lt;&gt;"",'Jeunes Plants'!G547,"")</f>
        <v/>
      </c>
      <c r="H547" s="148" t="str">
        <f>IF('Jeunes Plants'!H547&lt;&gt;"",'Jeunes Plants'!H547,"")</f>
        <v/>
      </c>
      <c r="I547" s="148" t="str">
        <f>IF('Jeunes Plants'!I547&lt;&gt;"",'Jeunes Plants'!I547,"")</f>
        <v/>
      </c>
      <c r="J547" s="149" t="str">
        <f>IF('Jeunes Plants'!J547&lt;&gt;"",'Jeunes Plants'!J547,"")</f>
        <v/>
      </c>
      <c r="K547" s="147" t="str">
        <f>IF('Jeunes Plants'!K547&lt;&gt;"",'Jeunes Plants'!K547,"")</f>
        <v/>
      </c>
      <c r="L547" s="147" t="str">
        <f>IF('Jeunes Plants'!L547&lt;&gt;"",'Jeunes Plants'!L547,"")</f>
        <v>E</v>
      </c>
      <c r="M547" s="147" t="str">
        <f>IF('Jeunes Plants'!M547&lt;&gt;"",'Jeunes Plants'!M547,"")</f>
        <v/>
      </c>
      <c r="N547" s="147" t="str">
        <f>IF('Jeunes Plants'!N547&lt;&gt;"",'Jeunes Plants'!N547,"")</f>
        <v/>
      </c>
      <c r="O547" s="147" t="str">
        <f>IF('Jeunes Plants'!O547&lt;&gt;"",'Jeunes Plants'!O547,"")</f>
        <v xml:space="preserve">GERANIUM BALCON BOIS VERT </v>
      </c>
      <c r="P547" s="150">
        <f>IF('Jeunes Plants'!P547&lt;&gt;"",'Jeunes Plants'!P547,"")</f>
        <v>547</v>
      </c>
      <c r="Q547" s="20" t="str">
        <f>IF('Jeunes Plants'!R547&lt;&gt;"",'Jeunes Plants'!R547,"")</f>
        <v/>
      </c>
      <c r="R547" s="20" t="str">
        <f>IF('Jeunes Plants'!S547&lt;&gt;"",'Jeunes Plants'!S547,"")</f>
        <v/>
      </c>
      <c r="S547" s="236" t="str">
        <f>IF('Jeunes Plants'!T547&lt;&gt;"",'Jeunes Plants'!T547,"")</f>
        <v/>
      </c>
      <c r="T547" s="247"/>
      <c r="U547" s="161"/>
      <c r="V547" s="161"/>
      <c r="W547" s="161"/>
    </row>
    <row r="548" spans="1:23" ht="20.100000000000001" customHeight="1" x14ac:dyDescent="0.25">
      <c r="A548" s="23">
        <f>IF('Jeunes Plants'!A548&lt;&gt;"",'Jeunes Plants'!A548,"")</f>
        <v>62</v>
      </c>
      <c r="B548" s="24" t="str">
        <f>IF('Jeunes Plants'!B548&lt;&gt;"",'Jeunes Plants'!B548,"")</f>
        <v>GERANIUM BALCON</v>
      </c>
      <c r="C548" s="24" t="str">
        <f>IF('Jeunes Plants'!C548&lt;&gt;"",'Jeunes Plants'!C548,"")</f>
        <v>Balcon Imperial</v>
      </c>
      <c r="D548" s="24" t="str">
        <f>IF('Jeunes Plants'!D548&lt;&gt;"",'Jeunes Plants'!D548,"")</f>
        <v>&gt;s45/2025</v>
      </c>
      <c r="E548" s="66" t="str">
        <f>IF('Jeunes Plants'!E548&lt;&gt;"",'Jeunes Plants'!E548,"")</f>
        <v>B</v>
      </c>
      <c r="F548" s="66" t="str">
        <f>IF('Jeunes Plants'!F548&lt;&gt;"",'Jeunes Plants'!F548,"")</f>
        <v>M 3 cm  X60</v>
      </c>
      <c r="G548" s="64">
        <f>IF('Jeunes Plants'!G548&lt;&gt;"",'Jeunes Plants'!G548,"")</f>
        <v>30</v>
      </c>
      <c r="H548" s="66">
        <f>IF('Jeunes Plants'!H548&lt;&gt;"",'Jeunes Plants'!H548,"")</f>
        <v>8</v>
      </c>
      <c r="I548" s="66" t="str">
        <f>IF('Jeunes Plants'!I548&lt;&gt;"",'Jeunes Plants'!I548,"")</f>
        <v>B</v>
      </c>
      <c r="J548" s="72" t="str">
        <f>IF('Jeunes Plants'!J548&lt;&gt;"",'Jeunes Plants'!J548,"")</f>
        <v/>
      </c>
      <c r="K548" s="24" t="str">
        <f>IF('Jeunes Plants'!K548&lt;&gt;"",'Jeunes Plants'!K548,"")</f>
        <v>GERA</v>
      </c>
      <c r="L548" s="24" t="str">
        <f>IF('Jeunes Plants'!L548&lt;&gt;"",'Jeunes Plants'!L548,"")</f>
        <v>S9</v>
      </c>
      <c r="M548" s="24" t="str">
        <f>IF('Jeunes Plants'!M548&lt;&gt;"",'Jeunes Plants'!M548,"")</f>
        <v/>
      </c>
      <c r="N548" s="24" t="str">
        <f>IF('Jeunes Plants'!N548&lt;&gt;"",'Jeunes Plants'!N548,"")</f>
        <v>M3</v>
      </c>
      <c r="O548" s="24" t="str">
        <f>IF('Jeunes Plants'!O548&lt;&gt;"",'Jeunes Plants'!O548,"")</f>
        <v>GERANIUM BALCON Balcon Imperial</v>
      </c>
      <c r="P548" s="54">
        <f>IF('Jeunes Plants'!P548&lt;&gt;"",'Jeunes Plants'!P548,"")</f>
        <v>548</v>
      </c>
      <c r="Q548" s="20">
        <f>IF('Jeunes Plants'!R548&lt;&gt;"",'Jeunes Plants'!R548,"")</f>
        <v>0</v>
      </c>
      <c r="R548" s="20">
        <f>IF('Jeunes Plants'!S548&lt;&gt;"",'Jeunes Plants'!S548,"")</f>
        <v>0</v>
      </c>
      <c r="S548" s="236">
        <f>IF('Jeunes Plants'!T548&lt;&gt;"",'Jeunes Plants'!T548,"")</f>
        <v>0</v>
      </c>
      <c r="T548" s="246"/>
      <c r="U548" s="124"/>
      <c r="V548" s="124"/>
      <c r="W548" s="124"/>
    </row>
    <row r="549" spans="1:23" ht="20.100000000000001" customHeight="1" x14ac:dyDescent="0.25">
      <c r="A549" s="125">
        <f>IF('Jeunes Plants'!A549&lt;&gt;"",'Jeunes Plants'!A549,"")</f>
        <v>65</v>
      </c>
      <c r="B549" s="126" t="str">
        <f>IF('Jeunes Plants'!B549&lt;&gt;"",'Jeunes Plants'!B549,"")</f>
        <v>GERANIUM BALCON</v>
      </c>
      <c r="C549" s="126" t="str">
        <f>IF('Jeunes Plants'!C549&lt;&gt;"",'Jeunes Plants'!C549,"")</f>
        <v>Balcon Lilas</v>
      </c>
      <c r="D549" s="126" t="str">
        <f>IF('Jeunes Plants'!D549&lt;&gt;"",'Jeunes Plants'!D549,"")</f>
        <v>&gt;s45/2025</v>
      </c>
      <c r="E549" s="127" t="str">
        <f>IF('Jeunes Plants'!E549&lt;&gt;"",'Jeunes Plants'!E549,"")</f>
        <v>B</v>
      </c>
      <c r="F549" s="127" t="str">
        <f>IF('Jeunes Plants'!F549&lt;&gt;"",'Jeunes Plants'!F549,"")</f>
        <v>M 3 cm  X60</v>
      </c>
      <c r="G549" s="128">
        <f>IF('Jeunes Plants'!G549&lt;&gt;"",'Jeunes Plants'!G549,"")</f>
        <v>30</v>
      </c>
      <c r="H549" s="127">
        <f>IF('Jeunes Plants'!H549&lt;&gt;"",'Jeunes Plants'!H549,"")</f>
        <v>8</v>
      </c>
      <c r="I549" s="127" t="str">
        <f>IF('Jeunes Plants'!I549&lt;&gt;"",'Jeunes Plants'!I549,"")</f>
        <v>B</v>
      </c>
      <c r="J549" s="129" t="str">
        <f>IF('Jeunes Plants'!J549&lt;&gt;"",'Jeunes Plants'!J549,"")</f>
        <v/>
      </c>
      <c r="K549" s="126" t="str">
        <f>IF('Jeunes Plants'!K549&lt;&gt;"",'Jeunes Plants'!K549,"")</f>
        <v>GERA</v>
      </c>
      <c r="L549" s="126" t="str">
        <f>IF('Jeunes Plants'!L549&lt;&gt;"",'Jeunes Plants'!L549,"")</f>
        <v>S9</v>
      </c>
      <c r="M549" s="126" t="str">
        <f>IF('Jeunes Plants'!M549&lt;&gt;"",'Jeunes Plants'!M549,"")</f>
        <v/>
      </c>
      <c r="N549" s="126" t="str">
        <f>IF('Jeunes Plants'!N549&lt;&gt;"",'Jeunes Plants'!N549,"")</f>
        <v>M3</v>
      </c>
      <c r="O549" s="126" t="str">
        <f>IF('Jeunes Plants'!O549&lt;&gt;"",'Jeunes Plants'!O549,"")</f>
        <v>GERANIUM BALCON Balcon Lilas</v>
      </c>
      <c r="P549" s="130">
        <f>IF('Jeunes Plants'!P549&lt;&gt;"",'Jeunes Plants'!P549,"")</f>
        <v>549</v>
      </c>
      <c r="Q549" s="20">
        <f>IF('Jeunes Plants'!R549&lt;&gt;"",'Jeunes Plants'!R549,"")</f>
        <v>0</v>
      </c>
      <c r="R549" s="20">
        <f>IF('Jeunes Plants'!S549&lt;&gt;"",'Jeunes Plants'!S549,"")</f>
        <v>0</v>
      </c>
      <c r="S549" s="236">
        <f>IF('Jeunes Plants'!T549&lt;&gt;"",'Jeunes Plants'!T549,"")</f>
        <v>0</v>
      </c>
      <c r="T549" s="245"/>
      <c r="U549" s="214"/>
      <c r="V549" s="214"/>
      <c r="W549" s="214"/>
    </row>
    <row r="550" spans="1:23" ht="20.100000000000001" customHeight="1" x14ac:dyDescent="0.25">
      <c r="A550" s="23">
        <f>IF('Jeunes Plants'!A550&lt;&gt;"",'Jeunes Plants'!A550,"")</f>
        <v>64</v>
      </c>
      <c r="B550" s="24" t="str">
        <f>IF('Jeunes Plants'!B550&lt;&gt;"",'Jeunes Plants'!B550,"")</f>
        <v>GERANIUM BALCON</v>
      </c>
      <c r="C550" s="24" t="str">
        <f>IF('Jeunes Plants'!C550&lt;&gt;"",'Jeunes Plants'!C550,"")</f>
        <v>Balcon Rose</v>
      </c>
      <c r="D550" s="24" t="str">
        <f>IF('Jeunes Plants'!D550&lt;&gt;"",'Jeunes Plants'!D550,"")</f>
        <v>&gt;s45/2025</v>
      </c>
      <c r="E550" s="66" t="str">
        <f>IF('Jeunes Plants'!E550&lt;&gt;"",'Jeunes Plants'!E550,"")</f>
        <v>B</v>
      </c>
      <c r="F550" s="66" t="str">
        <f>IF('Jeunes Plants'!F550&lt;&gt;"",'Jeunes Plants'!F550,"")</f>
        <v>M 3 cm  X60</v>
      </c>
      <c r="G550" s="64">
        <f>IF('Jeunes Plants'!G550&lt;&gt;"",'Jeunes Plants'!G550,"")</f>
        <v>30</v>
      </c>
      <c r="H550" s="66">
        <f>IF('Jeunes Plants'!H550&lt;&gt;"",'Jeunes Plants'!H550,"")</f>
        <v>8</v>
      </c>
      <c r="I550" s="66" t="str">
        <f>IF('Jeunes Plants'!I550&lt;&gt;"",'Jeunes Plants'!I550,"")</f>
        <v>B</v>
      </c>
      <c r="J550" s="72" t="str">
        <f>IF('Jeunes Plants'!J550&lt;&gt;"",'Jeunes Plants'!J550,"")</f>
        <v/>
      </c>
      <c r="K550" s="24" t="str">
        <f>IF('Jeunes Plants'!K550&lt;&gt;"",'Jeunes Plants'!K550,"")</f>
        <v>GERA</v>
      </c>
      <c r="L550" s="24" t="str">
        <f>IF('Jeunes Plants'!L550&lt;&gt;"",'Jeunes Plants'!L550,"")</f>
        <v>S9</v>
      </c>
      <c r="M550" s="24" t="str">
        <f>IF('Jeunes Plants'!M550&lt;&gt;"",'Jeunes Plants'!M550,"")</f>
        <v/>
      </c>
      <c r="N550" s="24" t="str">
        <f>IF('Jeunes Plants'!N550&lt;&gt;"",'Jeunes Plants'!N550,"")</f>
        <v>M3</v>
      </c>
      <c r="O550" s="24" t="str">
        <f>IF('Jeunes Plants'!O550&lt;&gt;"",'Jeunes Plants'!O550,"")</f>
        <v>GERANIUM BALCON Balcon Rose</v>
      </c>
      <c r="P550" s="54">
        <f>IF('Jeunes Plants'!P550&lt;&gt;"",'Jeunes Plants'!P550,"")</f>
        <v>550</v>
      </c>
      <c r="Q550" s="20">
        <f>IF('Jeunes Plants'!R550&lt;&gt;"",'Jeunes Plants'!R550,"")</f>
        <v>0</v>
      </c>
      <c r="R550" s="20">
        <f>IF('Jeunes Plants'!S550&lt;&gt;"",'Jeunes Plants'!S550,"")</f>
        <v>0</v>
      </c>
      <c r="S550" s="236">
        <f>IF('Jeunes Plants'!T550&lt;&gt;"",'Jeunes Plants'!T550,"")</f>
        <v>0</v>
      </c>
      <c r="T550" s="246"/>
      <c r="U550" s="124"/>
      <c r="V550" s="124"/>
      <c r="W550" s="124"/>
    </row>
    <row r="551" spans="1:23" ht="20.100000000000001" customHeight="1" x14ac:dyDescent="0.25">
      <c r="A551" s="125">
        <f>IF('Jeunes Plants'!A551&lt;&gt;"",'Jeunes Plants'!A551,"")</f>
        <v>63</v>
      </c>
      <c r="B551" s="126" t="str">
        <f>IF('Jeunes Plants'!B551&lt;&gt;"",'Jeunes Plants'!B551,"")</f>
        <v>GERANIUM BALCON</v>
      </c>
      <c r="C551" s="126" t="str">
        <f>IF('Jeunes Plants'!C551&lt;&gt;"",'Jeunes Plants'!C551,"")</f>
        <v>Balcon Rouge Framboise</v>
      </c>
      <c r="D551" s="126" t="str">
        <f>IF('Jeunes Plants'!D551&lt;&gt;"",'Jeunes Plants'!D551,"")</f>
        <v>&gt;s45/2025</v>
      </c>
      <c r="E551" s="127" t="str">
        <f>IF('Jeunes Plants'!E551&lt;&gt;"",'Jeunes Plants'!E551,"")</f>
        <v>B</v>
      </c>
      <c r="F551" s="127" t="str">
        <f>IF('Jeunes Plants'!F551&lt;&gt;"",'Jeunes Plants'!F551,"")</f>
        <v>M 3 cm  X60</v>
      </c>
      <c r="G551" s="128">
        <f>IF('Jeunes Plants'!G551&lt;&gt;"",'Jeunes Plants'!G551,"")</f>
        <v>30</v>
      </c>
      <c r="H551" s="127">
        <f>IF('Jeunes Plants'!H551&lt;&gt;"",'Jeunes Plants'!H551,"")</f>
        <v>8</v>
      </c>
      <c r="I551" s="127" t="str">
        <f>IF('Jeunes Plants'!I551&lt;&gt;"",'Jeunes Plants'!I551,"")</f>
        <v>B</v>
      </c>
      <c r="J551" s="129" t="str">
        <f>IF('Jeunes Plants'!J551&lt;&gt;"",'Jeunes Plants'!J551,"")</f>
        <v/>
      </c>
      <c r="K551" s="126" t="str">
        <f>IF('Jeunes Plants'!K551&lt;&gt;"",'Jeunes Plants'!K551,"")</f>
        <v>GERA</v>
      </c>
      <c r="L551" s="126" t="str">
        <f>IF('Jeunes Plants'!L551&lt;&gt;"",'Jeunes Plants'!L551,"")</f>
        <v>S9</v>
      </c>
      <c r="M551" s="126" t="str">
        <f>IF('Jeunes Plants'!M551&lt;&gt;"",'Jeunes Plants'!M551,"")</f>
        <v/>
      </c>
      <c r="N551" s="126" t="str">
        <f>IF('Jeunes Plants'!N551&lt;&gt;"",'Jeunes Plants'!N551,"")</f>
        <v>M3</v>
      </c>
      <c r="O551" s="126" t="str">
        <f>IF('Jeunes Plants'!O551&lt;&gt;"",'Jeunes Plants'!O551,"")</f>
        <v>GERANIUM BALCON Balcon Rouge Framboise</v>
      </c>
      <c r="P551" s="130">
        <f>IF('Jeunes Plants'!P551&lt;&gt;"",'Jeunes Plants'!P551,"")</f>
        <v>551</v>
      </c>
      <c r="Q551" s="20">
        <f>IF('Jeunes Plants'!R551&lt;&gt;"",'Jeunes Plants'!R551,"")</f>
        <v>0</v>
      </c>
      <c r="R551" s="20">
        <f>IF('Jeunes Plants'!S551&lt;&gt;"",'Jeunes Plants'!S551,"")</f>
        <v>0</v>
      </c>
      <c r="S551" s="236">
        <f>IF('Jeunes Plants'!T551&lt;&gt;"",'Jeunes Plants'!T551,"")</f>
        <v>0</v>
      </c>
      <c r="T551" s="245"/>
      <c r="U551" s="214"/>
      <c r="V551" s="214"/>
      <c r="W551" s="214"/>
    </row>
    <row r="552" spans="1:23" ht="20.100000000000001" customHeight="1" x14ac:dyDescent="0.25">
      <c r="A552" s="23">
        <f>IF('Jeunes Plants'!A552&lt;&gt;"",'Jeunes Plants'!A552,"")</f>
        <v>1508</v>
      </c>
      <c r="B552" s="24" t="str">
        <f>IF('Jeunes Plants'!B552&lt;&gt;"",'Jeunes Plants'!B552,"")</f>
        <v>GERANIUM BALCON</v>
      </c>
      <c r="C552" s="24" t="str">
        <f>IF('Jeunes Plants'!C552&lt;&gt;"",'Jeunes Plants'!C552,"")</f>
        <v>Balcon Ville de Dresde pac</v>
      </c>
      <c r="D552" s="24" t="str">
        <f>IF('Jeunes Plants'!D552&lt;&gt;"",'Jeunes Plants'!D552,"")</f>
        <v>&gt;s45/2025</v>
      </c>
      <c r="E552" s="66" t="str">
        <f>IF('Jeunes Plants'!E552&lt;&gt;"",'Jeunes Plants'!E552,"")</f>
        <v>B</v>
      </c>
      <c r="F552" s="66" t="str">
        <f>IF('Jeunes Plants'!F552&lt;&gt;"",'Jeunes Plants'!F552,"")</f>
        <v>M 3 cm  X60</v>
      </c>
      <c r="G552" s="64">
        <f>IF('Jeunes Plants'!G552&lt;&gt;"",'Jeunes Plants'!G552,"")</f>
        <v>30</v>
      </c>
      <c r="H552" s="66">
        <f>IF('Jeunes Plants'!H552&lt;&gt;"",'Jeunes Plants'!H552,"")</f>
        <v>8</v>
      </c>
      <c r="I552" s="66" t="str">
        <f>IF('Jeunes Plants'!I552&lt;&gt;"",'Jeunes Plants'!I552,"")</f>
        <v>B</v>
      </c>
      <c r="J552" s="72">
        <f>IF('Jeunes Plants'!J552&lt;&gt;"",'Jeunes Plants'!J552,"")</f>
        <v>0.04</v>
      </c>
      <c r="K552" s="24" t="str">
        <f>IF('Jeunes Plants'!K552&lt;&gt;"",'Jeunes Plants'!K552,"")</f>
        <v>GERA</v>
      </c>
      <c r="L552" s="24" t="str">
        <f>IF('Jeunes Plants'!L552&lt;&gt;"",'Jeunes Plants'!L552,"")</f>
        <v>S9</v>
      </c>
      <c r="M552" s="24" t="str">
        <f>IF('Jeunes Plants'!M552&lt;&gt;"",'Jeunes Plants'!M552,"")</f>
        <v/>
      </c>
      <c r="N552" s="24" t="str">
        <f>IF('Jeunes Plants'!N552&lt;&gt;"",'Jeunes Plants'!N552,"")</f>
        <v>M3</v>
      </c>
      <c r="O552" s="24" t="str">
        <f>IF('Jeunes Plants'!O552&lt;&gt;"",'Jeunes Plants'!O552,"")</f>
        <v>GERANIUM BALCON Balcon Ville de Dresde pac</v>
      </c>
      <c r="P552" s="54">
        <f>IF('Jeunes Plants'!P552&lt;&gt;"",'Jeunes Plants'!P552,"")</f>
        <v>552</v>
      </c>
      <c r="Q552" s="20">
        <f>IF('Jeunes Plants'!R552&lt;&gt;"",'Jeunes Plants'!R552,"")</f>
        <v>0</v>
      </c>
      <c r="R552" s="20">
        <f>IF('Jeunes Plants'!S552&lt;&gt;"",'Jeunes Plants'!S552,"")</f>
        <v>0</v>
      </c>
      <c r="S552" s="236">
        <f>IF('Jeunes Plants'!T552&lt;&gt;"",'Jeunes Plants'!T552,"")</f>
        <v>0</v>
      </c>
      <c r="T552" s="246"/>
      <c r="U552" s="124"/>
      <c r="V552" s="124"/>
      <c r="W552" s="124"/>
    </row>
    <row r="553" spans="1:23" ht="20.100000000000001" customHeight="1" x14ac:dyDescent="0.25">
      <c r="A553" s="146" t="str">
        <f>IF('Jeunes Plants'!A553&lt;&gt;"",'Jeunes Plants'!A553,"")</f>
        <v/>
      </c>
      <c r="B553" s="163" t="str">
        <f>IF('Jeunes Plants'!B553&lt;&gt;"",'Jeunes Plants'!B553,"")</f>
        <v>GERANIUM BALCON NAIN</v>
      </c>
      <c r="C553" s="147" t="str">
        <f>IF('Jeunes Plants'!C553&lt;&gt;"",'Jeunes Plants'!C553,"")</f>
        <v/>
      </c>
      <c r="D553" s="147" t="str">
        <f>IF('Jeunes Plants'!D553&lt;&gt;"",'Jeunes Plants'!D553,"")</f>
        <v/>
      </c>
      <c r="E553" s="148" t="str">
        <f>IF('Jeunes Plants'!E553&lt;&gt;"",'Jeunes Plants'!E553,"")</f>
        <v/>
      </c>
      <c r="F553" s="148" t="str">
        <f>IF('Jeunes Plants'!F553&lt;&gt;"",'Jeunes Plants'!F553,"")</f>
        <v/>
      </c>
      <c r="G553" s="148" t="str">
        <f>IF('Jeunes Plants'!G553&lt;&gt;"",'Jeunes Plants'!G553,"")</f>
        <v/>
      </c>
      <c r="H553" s="148" t="str">
        <f>IF('Jeunes Plants'!H553&lt;&gt;"",'Jeunes Plants'!H553,"")</f>
        <v/>
      </c>
      <c r="I553" s="148" t="str">
        <f>IF('Jeunes Plants'!I553&lt;&gt;"",'Jeunes Plants'!I553,"")</f>
        <v/>
      </c>
      <c r="J553" s="149" t="str">
        <f>IF('Jeunes Plants'!J553&lt;&gt;"",'Jeunes Plants'!J553,"")</f>
        <v/>
      </c>
      <c r="K553" s="147" t="str">
        <f>IF('Jeunes Plants'!K553&lt;&gt;"",'Jeunes Plants'!K553,"")</f>
        <v/>
      </c>
      <c r="L553" s="147" t="str">
        <f>IF('Jeunes Plants'!L553&lt;&gt;"",'Jeunes Plants'!L553,"")</f>
        <v>E</v>
      </c>
      <c r="M553" s="147" t="str">
        <f>IF('Jeunes Plants'!M553&lt;&gt;"",'Jeunes Plants'!M553,"")</f>
        <v/>
      </c>
      <c r="N553" s="147" t="str">
        <f>IF('Jeunes Plants'!N553&lt;&gt;"",'Jeunes Plants'!N553,"")</f>
        <v/>
      </c>
      <c r="O553" s="147" t="str">
        <f>IF('Jeunes Plants'!O553&lt;&gt;"",'Jeunes Plants'!O553,"")</f>
        <v xml:space="preserve">GERANIUM BALCON NAIN </v>
      </c>
      <c r="P553" s="150">
        <f>IF('Jeunes Plants'!P553&lt;&gt;"",'Jeunes Plants'!P553,"")</f>
        <v>553</v>
      </c>
      <c r="Q553" s="20" t="str">
        <f>IF('Jeunes Plants'!R553&lt;&gt;"",'Jeunes Plants'!R553,"")</f>
        <v/>
      </c>
      <c r="R553" s="20" t="str">
        <f>IF('Jeunes Plants'!S553&lt;&gt;"",'Jeunes Plants'!S553,"")</f>
        <v/>
      </c>
      <c r="S553" s="236" t="str">
        <f>IF('Jeunes Plants'!T553&lt;&gt;"",'Jeunes Plants'!T553,"")</f>
        <v/>
      </c>
      <c r="T553" s="247"/>
      <c r="U553" s="161"/>
      <c r="V553" s="161"/>
      <c r="W553" s="161"/>
    </row>
    <row r="554" spans="1:23" ht="20.100000000000001" customHeight="1" x14ac:dyDescent="0.25">
      <c r="A554" s="23">
        <f>IF('Jeunes Plants'!A554&lt;&gt;"",'Jeunes Plants'!A554,"")</f>
        <v>73</v>
      </c>
      <c r="B554" s="24" t="str">
        <f>IF('Jeunes Plants'!B554&lt;&gt;"",'Jeunes Plants'!B554,"")</f>
        <v>GERANIUM BALCON</v>
      </c>
      <c r="C554" s="24" t="str">
        <f>IF('Jeunes Plants'!C554&lt;&gt;"",'Jeunes Plants'!C554,"")</f>
        <v>Nain Lilas</v>
      </c>
      <c r="D554" s="24" t="str">
        <f>IF('Jeunes Plants'!D554&lt;&gt;"",'Jeunes Plants'!D554,"")</f>
        <v>&gt;s49/2025</v>
      </c>
      <c r="E554" s="66" t="str">
        <f>IF('Jeunes Plants'!E554&lt;&gt;"",'Jeunes Plants'!E554,"")</f>
        <v>B</v>
      </c>
      <c r="F554" s="66" t="str">
        <f>IF('Jeunes Plants'!F554&lt;&gt;"",'Jeunes Plants'!F554,"")</f>
        <v>M 3 cm  X60</v>
      </c>
      <c r="G554" s="64">
        <f>IF('Jeunes Plants'!G554&lt;&gt;"",'Jeunes Plants'!G554,"")</f>
        <v>30</v>
      </c>
      <c r="H554" s="66">
        <f>IF('Jeunes Plants'!H554&lt;&gt;"",'Jeunes Plants'!H554,"")</f>
        <v>8</v>
      </c>
      <c r="I554" s="66" t="str">
        <f>IF('Jeunes Plants'!I554&lt;&gt;"",'Jeunes Plants'!I554,"")</f>
        <v>B</v>
      </c>
      <c r="J554" s="72" t="str">
        <f>IF('Jeunes Plants'!J554&lt;&gt;"",'Jeunes Plants'!J554,"")</f>
        <v/>
      </c>
      <c r="K554" s="24" t="str">
        <f>IF('Jeunes Plants'!K554&lt;&gt;"",'Jeunes Plants'!K554,"")</f>
        <v>GERA</v>
      </c>
      <c r="L554" s="24" t="str">
        <f>IF('Jeunes Plants'!L554&lt;&gt;"",'Jeunes Plants'!L554,"")</f>
        <v>S9</v>
      </c>
      <c r="M554" s="24" t="str">
        <f>IF('Jeunes Plants'!M554&lt;&gt;"",'Jeunes Plants'!M554,"")</f>
        <v/>
      </c>
      <c r="N554" s="24" t="str">
        <f>IF('Jeunes Plants'!N554&lt;&gt;"",'Jeunes Plants'!N554,"")</f>
        <v>M3</v>
      </c>
      <c r="O554" s="24" t="str">
        <f>IF('Jeunes Plants'!O554&lt;&gt;"",'Jeunes Plants'!O554,"")</f>
        <v>GERANIUM BALCON Nain Lilas</v>
      </c>
      <c r="P554" s="54">
        <f>IF('Jeunes Plants'!P554&lt;&gt;"",'Jeunes Plants'!P554,"")</f>
        <v>554</v>
      </c>
      <c r="Q554" s="20">
        <f>IF('Jeunes Plants'!R554&lt;&gt;"",'Jeunes Plants'!R554,"")</f>
        <v>0</v>
      </c>
      <c r="R554" s="20">
        <f>IF('Jeunes Plants'!S554&lt;&gt;"",'Jeunes Plants'!S554,"")</f>
        <v>0</v>
      </c>
      <c r="S554" s="236">
        <f>IF('Jeunes Plants'!T554&lt;&gt;"",'Jeunes Plants'!T554,"")</f>
        <v>0</v>
      </c>
      <c r="T554" s="246"/>
      <c r="U554" s="124"/>
      <c r="V554" s="124"/>
      <c r="W554" s="124"/>
    </row>
    <row r="555" spans="1:23" ht="20.100000000000001" customHeight="1" x14ac:dyDescent="0.25">
      <c r="A555" s="125">
        <f>IF('Jeunes Plants'!A555&lt;&gt;"",'Jeunes Plants'!A555,"")</f>
        <v>71</v>
      </c>
      <c r="B555" s="126" t="str">
        <f>IF('Jeunes Plants'!B555&lt;&gt;"",'Jeunes Plants'!B555,"")</f>
        <v>GERANIUM BALCON</v>
      </c>
      <c r="C555" s="126" t="str">
        <f>IF('Jeunes Plants'!C555&lt;&gt;"",'Jeunes Plants'!C555,"")</f>
        <v>Nain Rouge</v>
      </c>
      <c r="D555" s="126" t="str">
        <f>IF('Jeunes Plants'!D555&lt;&gt;"",'Jeunes Plants'!D555,"")</f>
        <v>&gt;s49/2025</v>
      </c>
      <c r="E555" s="127" t="str">
        <f>IF('Jeunes Plants'!E555&lt;&gt;"",'Jeunes Plants'!E555,"")</f>
        <v>B</v>
      </c>
      <c r="F555" s="127" t="str">
        <f>IF('Jeunes Plants'!F555&lt;&gt;"",'Jeunes Plants'!F555,"")</f>
        <v>M 3 cm  X60</v>
      </c>
      <c r="G555" s="128">
        <f>IF('Jeunes Plants'!G555&lt;&gt;"",'Jeunes Plants'!G555,"")</f>
        <v>30</v>
      </c>
      <c r="H555" s="127">
        <f>IF('Jeunes Plants'!H555&lt;&gt;"",'Jeunes Plants'!H555,"")</f>
        <v>8</v>
      </c>
      <c r="I555" s="127" t="str">
        <f>IF('Jeunes Plants'!I555&lt;&gt;"",'Jeunes Plants'!I555,"")</f>
        <v>B</v>
      </c>
      <c r="J555" s="129" t="str">
        <f>IF('Jeunes Plants'!J555&lt;&gt;"",'Jeunes Plants'!J555,"")</f>
        <v/>
      </c>
      <c r="K555" s="126" t="str">
        <f>IF('Jeunes Plants'!K555&lt;&gt;"",'Jeunes Plants'!K555,"")</f>
        <v>GERA</v>
      </c>
      <c r="L555" s="126" t="str">
        <f>IF('Jeunes Plants'!L555&lt;&gt;"",'Jeunes Plants'!L555,"")</f>
        <v>S9</v>
      </c>
      <c r="M555" s="126" t="str">
        <f>IF('Jeunes Plants'!M555&lt;&gt;"",'Jeunes Plants'!M555,"")</f>
        <v/>
      </c>
      <c r="N555" s="126" t="str">
        <f>IF('Jeunes Plants'!N555&lt;&gt;"",'Jeunes Plants'!N555,"")</f>
        <v>M3</v>
      </c>
      <c r="O555" s="126" t="str">
        <f>IF('Jeunes Plants'!O555&lt;&gt;"",'Jeunes Plants'!O555,"")</f>
        <v>GERANIUM BALCON Nain Rouge</v>
      </c>
      <c r="P555" s="130">
        <f>IF('Jeunes Plants'!P555&lt;&gt;"",'Jeunes Plants'!P555,"")</f>
        <v>555</v>
      </c>
      <c r="Q555" s="20">
        <f>IF('Jeunes Plants'!R555&lt;&gt;"",'Jeunes Plants'!R555,"")</f>
        <v>0</v>
      </c>
      <c r="R555" s="20">
        <f>IF('Jeunes Plants'!S555&lt;&gt;"",'Jeunes Plants'!S555,"")</f>
        <v>0</v>
      </c>
      <c r="S555" s="236">
        <f>IF('Jeunes Plants'!T555&lt;&gt;"",'Jeunes Plants'!T555,"")</f>
        <v>0</v>
      </c>
      <c r="T555" s="245"/>
      <c r="U555" s="214"/>
      <c r="V555" s="214"/>
      <c r="W555" s="214"/>
    </row>
    <row r="556" spans="1:23" ht="20.100000000000001" customHeight="1" x14ac:dyDescent="0.25">
      <c r="A556" s="23">
        <f>IF('Jeunes Plants'!A556&lt;&gt;"",'Jeunes Plants'!A556,"")</f>
        <v>1976</v>
      </c>
      <c r="B556" s="24" t="str">
        <f>IF('Jeunes Plants'!B556&lt;&gt;"",'Jeunes Plants'!B556,"")</f>
        <v>GERANIUM BALCON</v>
      </c>
      <c r="C556" s="24" t="str">
        <f>IF('Jeunes Plants'!C556&lt;&gt;"",'Jeunes Plants'!C556,"")</f>
        <v>Nain Evka pac</v>
      </c>
      <c r="D556" s="24" t="str">
        <f>IF('Jeunes Plants'!D556&lt;&gt;"",'Jeunes Plants'!D556,"")</f>
        <v>&gt;s45/2025</v>
      </c>
      <c r="E556" s="66" t="str">
        <f>IF('Jeunes Plants'!E556&lt;&gt;"",'Jeunes Plants'!E556,"")</f>
        <v>B</v>
      </c>
      <c r="F556" s="66" t="str">
        <f>IF('Jeunes Plants'!F556&lt;&gt;"",'Jeunes Plants'!F556,"")</f>
        <v>M 3 cm  X60</v>
      </c>
      <c r="G556" s="64">
        <f>IF('Jeunes Plants'!G556&lt;&gt;"",'Jeunes Plants'!G556,"")</f>
        <v>30</v>
      </c>
      <c r="H556" s="66">
        <f>IF('Jeunes Plants'!H556&lt;&gt;"",'Jeunes Plants'!H556,"")</f>
        <v>8</v>
      </c>
      <c r="I556" s="66" t="str">
        <f>IF('Jeunes Plants'!I556&lt;&gt;"",'Jeunes Plants'!I556,"")</f>
        <v>B</v>
      </c>
      <c r="J556" s="72">
        <f>IF('Jeunes Plants'!J556&lt;&gt;"",'Jeunes Plants'!J556,"")</f>
        <v>0.04</v>
      </c>
      <c r="K556" s="24" t="str">
        <f>IF('Jeunes Plants'!K556&lt;&gt;"",'Jeunes Plants'!K556,"")</f>
        <v>GERA</v>
      </c>
      <c r="L556" s="24" t="str">
        <f>IF('Jeunes Plants'!L556&lt;&gt;"",'Jeunes Plants'!L556,"")</f>
        <v>S9</v>
      </c>
      <c r="M556" s="24" t="str">
        <f>IF('Jeunes Plants'!M556&lt;&gt;"",'Jeunes Plants'!M556,"")</f>
        <v/>
      </c>
      <c r="N556" s="24" t="str">
        <f>IF('Jeunes Plants'!N556&lt;&gt;"",'Jeunes Plants'!N556,"")</f>
        <v>M3</v>
      </c>
      <c r="O556" s="24" t="str">
        <f>IF('Jeunes Plants'!O556&lt;&gt;"",'Jeunes Plants'!O556,"")</f>
        <v>GERANIUM BALCON Nain Evka pac</v>
      </c>
      <c r="P556" s="54">
        <f>IF('Jeunes Plants'!P556&lt;&gt;"",'Jeunes Plants'!P556,"")</f>
        <v>556</v>
      </c>
      <c r="Q556" s="20">
        <f>IF('Jeunes Plants'!R556&lt;&gt;"",'Jeunes Plants'!R556,"")</f>
        <v>0</v>
      </c>
      <c r="R556" s="20">
        <f>IF('Jeunes Plants'!S556&lt;&gt;"",'Jeunes Plants'!S556,"")</f>
        <v>0</v>
      </c>
      <c r="S556" s="236">
        <f>IF('Jeunes Plants'!T556&lt;&gt;"",'Jeunes Plants'!T556,"")</f>
        <v>0</v>
      </c>
      <c r="T556" s="246"/>
      <c r="U556" s="124"/>
      <c r="V556" s="124"/>
      <c r="W556" s="124"/>
    </row>
    <row r="557" spans="1:23" ht="20.100000000000001" customHeight="1" x14ac:dyDescent="0.25">
      <c r="A557" s="146" t="str">
        <f>IF('Jeunes Plants'!A557&lt;&gt;"",'Jeunes Plants'!A557,"")</f>
        <v/>
      </c>
      <c r="B557" s="163" t="str">
        <f>IF('Jeunes Plants'!B557&lt;&gt;"",'Jeunes Plants'!B557,"")</f>
        <v>GERANIUM BALCON BOIS BLANC</v>
      </c>
      <c r="C557" s="147" t="str">
        <f>IF('Jeunes Plants'!C557&lt;&gt;"",'Jeunes Plants'!C557,"")</f>
        <v/>
      </c>
      <c r="D557" s="147" t="str">
        <f>IF('Jeunes Plants'!D557&lt;&gt;"",'Jeunes Plants'!D557,"")</f>
        <v/>
      </c>
      <c r="E557" s="148" t="str">
        <f>IF('Jeunes Plants'!E557&lt;&gt;"",'Jeunes Plants'!E557,"")</f>
        <v/>
      </c>
      <c r="F557" s="148" t="str">
        <f>IF('Jeunes Plants'!F557&lt;&gt;"",'Jeunes Plants'!F557,"")</f>
        <v/>
      </c>
      <c r="G557" s="148" t="str">
        <f>IF('Jeunes Plants'!G557&lt;&gt;"",'Jeunes Plants'!G557,"")</f>
        <v/>
      </c>
      <c r="H557" s="148" t="str">
        <f>IF('Jeunes Plants'!H557&lt;&gt;"",'Jeunes Plants'!H557,"")</f>
        <v/>
      </c>
      <c r="I557" s="148" t="str">
        <f>IF('Jeunes Plants'!I557&lt;&gt;"",'Jeunes Plants'!I557,"")</f>
        <v/>
      </c>
      <c r="J557" s="149" t="str">
        <f>IF('Jeunes Plants'!J557&lt;&gt;"",'Jeunes Plants'!J557,"")</f>
        <v/>
      </c>
      <c r="K557" s="147" t="str">
        <f>IF('Jeunes Plants'!K557&lt;&gt;"",'Jeunes Plants'!K557,"")</f>
        <v/>
      </c>
      <c r="L557" s="147" t="str">
        <f>IF('Jeunes Plants'!L557&lt;&gt;"",'Jeunes Plants'!L557,"")</f>
        <v>E</v>
      </c>
      <c r="M557" s="147" t="str">
        <f>IF('Jeunes Plants'!M557&lt;&gt;"",'Jeunes Plants'!M557,"")</f>
        <v/>
      </c>
      <c r="N557" s="147" t="str">
        <f>IF('Jeunes Plants'!N557&lt;&gt;"",'Jeunes Plants'!N557,"")</f>
        <v/>
      </c>
      <c r="O557" s="147" t="str">
        <f>IF('Jeunes Plants'!O557&lt;&gt;"",'Jeunes Plants'!O557,"")</f>
        <v xml:space="preserve">GERANIUM BALCON BOIS BLANC </v>
      </c>
      <c r="P557" s="150">
        <f>IF('Jeunes Plants'!P557&lt;&gt;"",'Jeunes Plants'!P557,"")</f>
        <v>557</v>
      </c>
      <c r="Q557" s="20" t="str">
        <f>IF('Jeunes Plants'!R557&lt;&gt;"",'Jeunes Plants'!R557,"")</f>
        <v/>
      </c>
      <c r="R557" s="20" t="str">
        <f>IF('Jeunes Plants'!S557&lt;&gt;"",'Jeunes Plants'!S557,"")</f>
        <v/>
      </c>
      <c r="S557" s="236" t="str">
        <f>IF('Jeunes Plants'!T557&lt;&gt;"",'Jeunes Plants'!T557,"")</f>
        <v/>
      </c>
      <c r="T557" s="247"/>
      <c r="U557" s="161"/>
      <c r="V557" s="161"/>
      <c r="W557" s="161"/>
    </row>
    <row r="558" spans="1:23" ht="20.100000000000001" customHeight="1" x14ac:dyDescent="0.25">
      <c r="A558" s="23">
        <f>IF('Jeunes Plants'!A558&lt;&gt;"",'Jeunes Plants'!A558,"")</f>
        <v>69</v>
      </c>
      <c r="B558" s="24" t="str">
        <f>IF('Jeunes Plants'!B558&lt;&gt;"",'Jeunes Plants'!B558,"")</f>
        <v>GERANIUM BALCON</v>
      </c>
      <c r="C558" s="24" t="str">
        <f>IF('Jeunes Plants'!C558&lt;&gt;"",'Jeunes Plants'!C558,"")</f>
        <v>Decora Desrumeaux</v>
      </c>
      <c r="D558" s="24" t="str">
        <f>IF('Jeunes Plants'!D558&lt;&gt;"",'Jeunes Plants'!D558,"")</f>
        <v>&gt;s45/2025</v>
      </c>
      <c r="E558" s="66" t="str">
        <f>IF('Jeunes Plants'!E558&lt;&gt;"",'Jeunes Plants'!E558,"")</f>
        <v>B</v>
      </c>
      <c r="F558" s="66" t="str">
        <f>IF('Jeunes Plants'!F558&lt;&gt;"",'Jeunes Plants'!F558,"")</f>
        <v>M 3 cm  X60</v>
      </c>
      <c r="G558" s="64">
        <f>IF('Jeunes Plants'!G558&lt;&gt;"",'Jeunes Plants'!G558,"")</f>
        <v>30</v>
      </c>
      <c r="H558" s="66">
        <f>IF('Jeunes Plants'!H558&lt;&gt;"",'Jeunes Plants'!H558,"")</f>
        <v>8</v>
      </c>
      <c r="I558" s="66" t="str">
        <f>IF('Jeunes Plants'!I558&lt;&gt;"",'Jeunes Plants'!I558,"")</f>
        <v>B</v>
      </c>
      <c r="J558" s="72" t="str">
        <f>IF('Jeunes Plants'!J558&lt;&gt;"",'Jeunes Plants'!J558,"")</f>
        <v/>
      </c>
      <c r="K558" s="24" t="str">
        <f>IF('Jeunes Plants'!K558&lt;&gt;"",'Jeunes Plants'!K558,"")</f>
        <v>GERA</v>
      </c>
      <c r="L558" s="24" t="str">
        <f>IF('Jeunes Plants'!L558&lt;&gt;"",'Jeunes Plants'!L558,"")</f>
        <v>S9</v>
      </c>
      <c r="M558" s="24" t="str">
        <f>IF('Jeunes Plants'!M558&lt;&gt;"",'Jeunes Plants'!M558,"")</f>
        <v/>
      </c>
      <c r="N558" s="24" t="str">
        <f>IF('Jeunes Plants'!N558&lt;&gt;"",'Jeunes Plants'!N558,"")</f>
        <v>M3</v>
      </c>
      <c r="O558" s="24" t="str">
        <f>IF('Jeunes Plants'!O558&lt;&gt;"",'Jeunes Plants'!O558,"")</f>
        <v>GERANIUM BALCON Decora Desrumeaux</v>
      </c>
      <c r="P558" s="54">
        <f>IF('Jeunes Plants'!P558&lt;&gt;"",'Jeunes Plants'!P558,"")</f>
        <v>558</v>
      </c>
      <c r="Q558" s="20">
        <f>IF('Jeunes Plants'!R558&lt;&gt;"",'Jeunes Plants'!R558,"")</f>
        <v>0</v>
      </c>
      <c r="R558" s="20">
        <f>IF('Jeunes Plants'!S558&lt;&gt;"",'Jeunes Plants'!S558,"")</f>
        <v>0</v>
      </c>
      <c r="S558" s="236">
        <f>IF('Jeunes Plants'!T558&lt;&gt;"",'Jeunes Plants'!T558,"")</f>
        <v>0</v>
      </c>
      <c r="T558" s="246"/>
      <c r="U558" s="124"/>
      <c r="V558" s="124"/>
      <c r="W558" s="124"/>
    </row>
    <row r="559" spans="1:23" ht="20.100000000000001" customHeight="1" x14ac:dyDescent="0.25">
      <c r="A559" s="125">
        <f>IF('Jeunes Plants'!A559&lt;&gt;"",'Jeunes Plants'!A559,"")</f>
        <v>70</v>
      </c>
      <c r="B559" s="126" t="str">
        <f>IF('Jeunes Plants'!B559&lt;&gt;"",'Jeunes Plants'!B559,"")</f>
        <v>GERANIUM BALCON</v>
      </c>
      <c r="C559" s="126" t="str">
        <f>IF('Jeunes Plants'!C559&lt;&gt;"",'Jeunes Plants'!C559,"")</f>
        <v>Decora Lilas</v>
      </c>
      <c r="D559" s="126" t="str">
        <f>IF('Jeunes Plants'!D559&lt;&gt;"",'Jeunes Plants'!D559,"")</f>
        <v>&gt;s45/2025</v>
      </c>
      <c r="E559" s="127" t="str">
        <f>IF('Jeunes Plants'!E559&lt;&gt;"",'Jeunes Plants'!E559,"")</f>
        <v>B</v>
      </c>
      <c r="F559" s="127" t="str">
        <f>IF('Jeunes Plants'!F559&lt;&gt;"",'Jeunes Plants'!F559,"")</f>
        <v>M 3 cm  X60</v>
      </c>
      <c r="G559" s="128">
        <f>IF('Jeunes Plants'!G559&lt;&gt;"",'Jeunes Plants'!G559,"")</f>
        <v>30</v>
      </c>
      <c r="H559" s="127">
        <f>IF('Jeunes Plants'!H559&lt;&gt;"",'Jeunes Plants'!H559,"")</f>
        <v>8</v>
      </c>
      <c r="I559" s="127" t="str">
        <f>IF('Jeunes Plants'!I559&lt;&gt;"",'Jeunes Plants'!I559,"")</f>
        <v>B</v>
      </c>
      <c r="J559" s="129" t="str">
        <f>IF('Jeunes Plants'!J559&lt;&gt;"",'Jeunes Plants'!J559,"")</f>
        <v/>
      </c>
      <c r="K559" s="126" t="str">
        <f>IF('Jeunes Plants'!K559&lt;&gt;"",'Jeunes Plants'!K559,"")</f>
        <v>GERA</v>
      </c>
      <c r="L559" s="126" t="str">
        <f>IF('Jeunes Plants'!L559&lt;&gt;"",'Jeunes Plants'!L559,"")</f>
        <v>S9</v>
      </c>
      <c r="M559" s="126" t="str">
        <f>IF('Jeunes Plants'!M559&lt;&gt;"",'Jeunes Plants'!M559,"")</f>
        <v/>
      </c>
      <c r="N559" s="126" t="str">
        <f>IF('Jeunes Plants'!N559&lt;&gt;"",'Jeunes Plants'!N559,"")</f>
        <v>M3</v>
      </c>
      <c r="O559" s="126" t="str">
        <f>IF('Jeunes Plants'!O559&lt;&gt;"",'Jeunes Plants'!O559,"")</f>
        <v>GERANIUM BALCON Decora Lilas</v>
      </c>
      <c r="P559" s="130">
        <f>IF('Jeunes Plants'!P559&lt;&gt;"",'Jeunes Plants'!P559,"")</f>
        <v>559</v>
      </c>
      <c r="Q559" s="20">
        <f>IF('Jeunes Plants'!R559&lt;&gt;"",'Jeunes Plants'!R559,"")</f>
        <v>0</v>
      </c>
      <c r="R559" s="20">
        <f>IF('Jeunes Plants'!S559&lt;&gt;"",'Jeunes Plants'!S559,"")</f>
        <v>0</v>
      </c>
      <c r="S559" s="236">
        <f>IF('Jeunes Plants'!T559&lt;&gt;"",'Jeunes Plants'!T559,"")</f>
        <v>0</v>
      </c>
      <c r="T559" s="245"/>
      <c r="U559" s="214"/>
      <c r="V559" s="214"/>
      <c r="W559" s="214"/>
    </row>
    <row r="560" spans="1:23" ht="20.100000000000001" customHeight="1" x14ac:dyDescent="0.25">
      <c r="A560" s="23">
        <f>IF('Jeunes Plants'!A560&lt;&gt;"",'Jeunes Plants'!A560,"")</f>
        <v>66</v>
      </c>
      <c r="B560" s="24" t="str">
        <f>IF('Jeunes Plants'!B560&lt;&gt;"",'Jeunes Plants'!B560,"")</f>
        <v>GERANIUM BALCON</v>
      </c>
      <c r="C560" s="24" t="str">
        <f>IF('Jeunes Plants'!C560&lt;&gt;"",'Jeunes Plants'!C560,"")</f>
        <v>Decora Impérial</v>
      </c>
      <c r="D560" s="24" t="str">
        <f>IF('Jeunes Plants'!D560&lt;&gt;"",'Jeunes Plants'!D560,"")</f>
        <v>&gt;s45/2025</v>
      </c>
      <c r="E560" s="66" t="str">
        <f>IF('Jeunes Plants'!E560&lt;&gt;"",'Jeunes Plants'!E560,"")</f>
        <v>B</v>
      </c>
      <c r="F560" s="66" t="str">
        <f>IF('Jeunes Plants'!F560&lt;&gt;"",'Jeunes Plants'!F560,"")</f>
        <v>M 3 cm  X60</v>
      </c>
      <c r="G560" s="64">
        <f>IF('Jeunes Plants'!G560&lt;&gt;"",'Jeunes Plants'!G560,"")</f>
        <v>30</v>
      </c>
      <c r="H560" s="66">
        <f>IF('Jeunes Plants'!H560&lt;&gt;"",'Jeunes Plants'!H560,"")</f>
        <v>8</v>
      </c>
      <c r="I560" s="66" t="str">
        <f>IF('Jeunes Plants'!I560&lt;&gt;"",'Jeunes Plants'!I560,"")</f>
        <v>B</v>
      </c>
      <c r="J560" s="72" t="str">
        <f>IF('Jeunes Plants'!J560&lt;&gt;"",'Jeunes Plants'!J560,"")</f>
        <v/>
      </c>
      <c r="K560" s="24" t="str">
        <f>IF('Jeunes Plants'!K560&lt;&gt;"",'Jeunes Plants'!K560,"")</f>
        <v>GERA</v>
      </c>
      <c r="L560" s="24" t="str">
        <f>IF('Jeunes Plants'!L560&lt;&gt;"",'Jeunes Plants'!L560,"")</f>
        <v>S9</v>
      </c>
      <c r="M560" s="24" t="str">
        <f>IF('Jeunes Plants'!M560&lt;&gt;"",'Jeunes Plants'!M560,"")</f>
        <v/>
      </c>
      <c r="N560" s="24" t="str">
        <f>IF('Jeunes Plants'!N560&lt;&gt;"",'Jeunes Plants'!N560,"")</f>
        <v>M3</v>
      </c>
      <c r="O560" s="24" t="str">
        <f>IF('Jeunes Plants'!O560&lt;&gt;"",'Jeunes Plants'!O560,"")</f>
        <v>GERANIUM BALCON Decora Impérial</v>
      </c>
      <c r="P560" s="54">
        <f>IF('Jeunes Plants'!P560&lt;&gt;"",'Jeunes Plants'!P560,"")</f>
        <v>560</v>
      </c>
      <c r="Q560" s="20">
        <f>IF('Jeunes Plants'!R560&lt;&gt;"",'Jeunes Plants'!R560,"")</f>
        <v>0</v>
      </c>
      <c r="R560" s="20">
        <f>IF('Jeunes Plants'!S560&lt;&gt;"",'Jeunes Plants'!S560,"")</f>
        <v>0</v>
      </c>
      <c r="S560" s="236">
        <f>IF('Jeunes Plants'!T560&lt;&gt;"",'Jeunes Plants'!T560,"")</f>
        <v>0</v>
      </c>
      <c r="T560" s="246"/>
      <c r="U560" s="124"/>
      <c r="V560" s="124"/>
      <c r="W560" s="124"/>
    </row>
    <row r="561" spans="1:23" ht="20.100000000000001" customHeight="1" x14ac:dyDescent="0.25">
      <c r="A561" s="125">
        <f>IF('Jeunes Plants'!A561&lt;&gt;"",'Jeunes Plants'!A561,"")</f>
        <v>68</v>
      </c>
      <c r="B561" s="126" t="str">
        <f>IF('Jeunes Plants'!B561&lt;&gt;"",'Jeunes Plants'!B561,"")</f>
        <v>GERANIUM BALCON</v>
      </c>
      <c r="C561" s="126" t="str">
        <f>IF('Jeunes Plants'!C561&lt;&gt;"",'Jeunes Plants'!C561,"")</f>
        <v>Decora Rose</v>
      </c>
      <c r="D561" s="126" t="str">
        <f>IF('Jeunes Plants'!D561&lt;&gt;"",'Jeunes Plants'!D561,"")</f>
        <v>&gt;s45/2025</v>
      </c>
      <c r="E561" s="127" t="str">
        <f>IF('Jeunes Plants'!E561&lt;&gt;"",'Jeunes Plants'!E561,"")</f>
        <v>B</v>
      </c>
      <c r="F561" s="127" t="str">
        <f>IF('Jeunes Plants'!F561&lt;&gt;"",'Jeunes Plants'!F561,"")</f>
        <v>M 3 cm  X60</v>
      </c>
      <c r="G561" s="128">
        <f>IF('Jeunes Plants'!G561&lt;&gt;"",'Jeunes Plants'!G561,"")</f>
        <v>30</v>
      </c>
      <c r="H561" s="127">
        <f>IF('Jeunes Plants'!H561&lt;&gt;"",'Jeunes Plants'!H561,"")</f>
        <v>8</v>
      </c>
      <c r="I561" s="127" t="str">
        <f>IF('Jeunes Plants'!I561&lt;&gt;"",'Jeunes Plants'!I561,"")</f>
        <v>B</v>
      </c>
      <c r="J561" s="129" t="str">
        <f>IF('Jeunes Plants'!J561&lt;&gt;"",'Jeunes Plants'!J561,"")</f>
        <v/>
      </c>
      <c r="K561" s="126" t="str">
        <f>IF('Jeunes Plants'!K561&lt;&gt;"",'Jeunes Plants'!K561,"")</f>
        <v>GERA</v>
      </c>
      <c r="L561" s="126" t="str">
        <f>IF('Jeunes Plants'!L561&lt;&gt;"",'Jeunes Plants'!L561,"")</f>
        <v>S9</v>
      </c>
      <c r="M561" s="126" t="str">
        <f>IF('Jeunes Plants'!M561&lt;&gt;"",'Jeunes Plants'!M561,"")</f>
        <v/>
      </c>
      <c r="N561" s="126" t="str">
        <f>IF('Jeunes Plants'!N561&lt;&gt;"",'Jeunes Plants'!N561,"")</f>
        <v>M3</v>
      </c>
      <c r="O561" s="126" t="str">
        <f>IF('Jeunes Plants'!O561&lt;&gt;"",'Jeunes Plants'!O561,"")</f>
        <v>GERANIUM BALCON Decora Rose</v>
      </c>
      <c r="P561" s="130">
        <f>IF('Jeunes Plants'!P561&lt;&gt;"",'Jeunes Plants'!P561,"")</f>
        <v>561</v>
      </c>
      <c r="Q561" s="20">
        <f>IF('Jeunes Plants'!R561&lt;&gt;"",'Jeunes Plants'!R561,"")</f>
        <v>0</v>
      </c>
      <c r="R561" s="20">
        <f>IF('Jeunes Plants'!S561&lt;&gt;"",'Jeunes Plants'!S561,"")</f>
        <v>0</v>
      </c>
      <c r="S561" s="236">
        <f>IF('Jeunes Plants'!T561&lt;&gt;"",'Jeunes Plants'!T561,"")</f>
        <v>0</v>
      </c>
      <c r="T561" s="245"/>
      <c r="U561" s="214"/>
      <c r="V561" s="214"/>
      <c r="W561" s="214"/>
    </row>
    <row r="562" spans="1:23" ht="20.100000000000001" customHeight="1" x14ac:dyDescent="0.25">
      <c r="A562" s="23">
        <f>IF('Jeunes Plants'!A562&lt;&gt;"",'Jeunes Plants'!A562,"")</f>
        <v>67</v>
      </c>
      <c r="B562" s="24" t="str">
        <f>IF('Jeunes Plants'!B562&lt;&gt;"",'Jeunes Plants'!B562,"")</f>
        <v>GERANIUM BALCON</v>
      </c>
      <c r="C562" s="24" t="str">
        <f>IF('Jeunes Plants'!C562&lt;&gt;"",'Jeunes Plants'!C562,"")</f>
        <v>Decora Rouge Framboise</v>
      </c>
      <c r="D562" s="24" t="str">
        <f>IF('Jeunes Plants'!D562&lt;&gt;"",'Jeunes Plants'!D562,"")</f>
        <v>&gt;s45/2025</v>
      </c>
      <c r="E562" s="66" t="str">
        <f>IF('Jeunes Plants'!E562&lt;&gt;"",'Jeunes Plants'!E562,"")</f>
        <v>B</v>
      </c>
      <c r="F562" s="66" t="str">
        <f>IF('Jeunes Plants'!F562&lt;&gt;"",'Jeunes Plants'!F562,"")</f>
        <v>M 3 cm  X60</v>
      </c>
      <c r="G562" s="64">
        <f>IF('Jeunes Plants'!G562&lt;&gt;"",'Jeunes Plants'!G562,"")</f>
        <v>30</v>
      </c>
      <c r="H562" s="66">
        <f>IF('Jeunes Plants'!H562&lt;&gt;"",'Jeunes Plants'!H562,"")</f>
        <v>8</v>
      </c>
      <c r="I562" s="66" t="str">
        <f>IF('Jeunes Plants'!I562&lt;&gt;"",'Jeunes Plants'!I562,"")</f>
        <v>B</v>
      </c>
      <c r="J562" s="72" t="str">
        <f>IF('Jeunes Plants'!J562&lt;&gt;"",'Jeunes Plants'!J562,"")</f>
        <v/>
      </c>
      <c r="K562" s="24" t="str">
        <f>IF('Jeunes Plants'!K562&lt;&gt;"",'Jeunes Plants'!K562,"")</f>
        <v>GERA</v>
      </c>
      <c r="L562" s="24" t="str">
        <f>IF('Jeunes Plants'!L562&lt;&gt;"",'Jeunes Plants'!L562,"")</f>
        <v>S9</v>
      </c>
      <c r="M562" s="24" t="str">
        <f>IF('Jeunes Plants'!M562&lt;&gt;"",'Jeunes Plants'!M562,"")</f>
        <v/>
      </c>
      <c r="N562" s="24" t="str">
        <f>IF('Jeunes Plants'!N562&lt;&gt;"",'Jeunes Plants'!N562,"")</f>
        <v>M3</v>
      </c>
      <c r="O562" s="24" t="str">
        <f>IF('Jeunes Plants'!O562&lt;&gt;"",'Jeunes Plants'!O562,"")</f>
        <v>GERANIUM BALCON Decora Rouge Framboise</v>
      </c>
      <c r="P562" s="54">
        <f>IF('Jeunes Plants'!P562&lt;&gt;"",'Jeunes Plants'!P562,"")</f>
        <v>562</v>
      </c>
      <c r="Q562" s="20">
        <f>IF('Jeunes Plants'!R562&lt;&gt;"",'Jeunes Plants'!R562,"")</f>
        <v>0</v>
      </c>
      <c r="R562" s="20">
        <f>IF('Jeunes Plants'!S562&lt;&gt;"",'Jeunes Plants'!S562,"")</f>
        <v>0</v>
      </c>
      <c r="S562" s="236">
        <f>IF('Jeunes Plants'!T562&lt;&gt;"",'Jeunes Plants'!T562,"")</f>
        <v>0</v>
      </c>
      <c r="T562" s="246"/>
      <c r="U562" s="124"/>
      <c r="V562" s="124"/>
      <c r="W562" s="124"/>
    </row>
    <row r="563" spans="1:23" ht="20.100000000000001" customHeight="1" x14ac:dyDescent="0.25">
      <c r="A563" s="151" t="str">
        <f>IF('Jeunes Plants'!A563&lt;&gt;"",'Jeunes Plants'!A563,"")</f>
        <v/>
      </c>
      <c r="B563" s="351" t="str">
        <f>IF('Jeunes Plants'!B563&lt;&gt;"",'Jeunes Plants'!B563,"")</f>
        <v>PELARGONIUM</v>
      </c>
      <c r="C563" s="153" t="str">
        <f>IF('Jeunes Plants'!C563&lt;&gt;"",'Jeunes Plants'!C563,"")</f>
        <v/>
      </c>
      <c r="D563" s="153" t="str">
        <f>IF('Jeunes Plants'!D563&lt;&gt;"",'Jeunes Plants'!D563,"")</f>
        <v/>
      </c>
      <c r="E563" s="154" t="str">
        <f>IF('Jeunes Plants'!E563&lt;&gt;"",'Jeunes Plants'!E563,"")</f>
        <v/>
      </c>
      <c r="F563" s="154" t="str">
        <f>IF('Jeunes Plants'!F563&lt;&gt;"",'Jeunes Plants'!F563,"")</f>
        <v/>
      </c>
      <c r="G563" s="154" t="str">
        <f>IF('Jeunes Plants'!G563&lt;&gt;"",'Jeunes Plants'!G563,"")</f>
        <v/>
      </c>
      <c r="H563" s="154" t="str">
        <f>IF('Jeunes Plants'!H563&lt;&gt;"",'Jeunes Plants'!H563,"")</f>
        <v/>
      </c>
      <c r="I563" s="154" t="str">
        <f>IF('Jeunes Plants'!I563&lt;&gt;"",'Jeunes Plants'!I563,"")</f>
        <v/>
      </c>
      <c r="J563" s="155" t="str">
        <f>IF('Jeunes Plants'!J563&lt;&gt;"",'Jeunes Plants'!J563,"")</f>
        <v/>
      </c>
      <c r="K563" s="153" t="str">
        <f>IF('Jeunes Plants'!K563&lt;&gt;"",'Jeunes Plants'!K563,"")</f>
        <v/>
      </c>
      <c r="L563" s="153" t="str">
        <f>IF('Jeunes Plants'!L563&lt;&gt;"",'Jeunes Plants'!L563,"")</f>
        <v>L</v>
      </c>
      <c r="M563" s="153" t="str">
        <f>IF('Jeunes Plants'!M563&lt;&gt;"",'Jeunes Plants'!M563,"")</f>
        <v/>
      </c>
      <c r="N563" s="153" t="str">
        <f>IF('Jeunes Plants'!N563&lt;&gt;"",'Jeunes Plants'!N563,"")</f>
        <v/>
      </c>
      <c r="O563" s="153" t="str">
        <f>IF('Jeunes Plants'!O563&lt;&gt;"",'Jeunes Plants'!O563,"")</f>
        <v xml:space="preserve">PELARGONIUM </v>
      </c>
      <c r="P563" s="156">
        <f>IF('Jeunes Plants'!P563&lt;&gt;"",'Jeunes Plants'!P563,"")</f>
        <v>563</v>
      </c>
      <c r="Q563" s="20" t="str">
        <f>IF('Jeunes Plants'!R563&lt;&gt;"",'Jeunes Plants'!R563,"")</f>
        <v/>
      </c>
      <c r="R563" s="20" t="str">
        <f>IF('Jeunes Plants'!S563&lt;&gt;"",'Jeunes Plants'!S563,"")</f>
        <v/>
      </c>
      <c r="S563" s="236" t="str">
        <f>IF('Jeunes Plants'!T563&lt;&gt;"",'Jeunes Plants'!T563,"")</f>
        <v/>
      </c>
      <c r="T563" s="248"/>
      <c r="U563" s="164"/>
      <c r="V563" s="164"/>
      <c r="W563" s="164"/>
    </row>
    <row r="564" spans="1:23" ht="20.100000000000001" customHeight="1" x14ac:dyDescent="0.25">
      <c r="A564" s="23">
        <f>IF('Jeunes Plants'!A564&lt;&gt;"",'Jeunes Plants'!A564,"")</f>
        <v>3277</v>
      </c>
      <c r="B564" s="24" t="str">
        <f>IF('Jeunes Plants'!B564&lt;&gt;"",'Jeunes Plants'!B564,"")</f>
        <v>PELARGONIUM PARFUME</v>
      </c>
      <c r="C564" s="24" t="str">
        <f>IF('Jeunes Plants'!C564&lt;&gt;"",'Jeunes Plants'!C564,"")</f>
        <v>Attar Of Roses</v>
      </c>
      <c r="D564" s="24" t="str">
        <f>IF('Jeunes Plants'!D564&lt;&gt;"",'Jeunes Plants'!D564,"")</f>
        <v>&gt;s01/2026</v>
      </c>
      <c r="E564" s="66" t="str">
        <f>IF('Jeunes Plants'!E564&lt;&gt;"",'Jeunes Plants'!E564,"")</f>
        <v>B</v>
      </c>
      <c r="F564" s="66" t="str">
        <f>IF('Jeunes Plants'!F564&lt;&gt;"",'Jeunes Plants'!F564,"")</f>
        <v>M 3 cm  X60</v>
      </c>
      <c r="G564" s="64">
        <f>IF('Jeunes Plants'!G564&lt;&gt;"",'Jeunes Plants'!G564,"")</f>
        <v>30</v>
      </c>
      <c r="H564" s="66">
        <f>IF('Jeunes Plants'!H564&lt;&gt;"",'Jeunes Plants'!H564,"")</f>
        <v>8</v>
      </c>
      <c r="I564" s="66" t="str">
        <f>IF('Jeunes Plants'!I564&lt;&gt;"",'Jeunes Plants'!I564,"")</f>
        <v>E</v>
      </c>
      <c r="J564" s="72" t="str">
        <f>IF('Jeunes Plants'!J564&lt;&gt;"",'Jeunes Plants'!J564,"")</f>
        <v/>
      </c>
      <c r="K564" s="24" t="str">
        <f>IF('Jeunes Plants'!K564&lt;&gt;"",'Jeunes Plants'!K564,"")</f>
        <v>GERA</v>
      </c>
      <c r="L564" s="24" t="str">
        <f>IF('Jeunes Plants'!L564&lt;&gt;"",'Jeunes Plants'!L564,"")</f>
        <v>S9</v>
      </c>
      <c r="M564" s="24" t="str">
        <f>IF('Jeunes Plants'!M564&lt;&gt;"",'Jeunes Plants'!M564,"")</f>
        <v/>
      </c>
      <c r="N564" s="24" t="str">
        <f>IF('Jeunes Plants'!N564&lt;&gt;"",'Jeunes Plants'!N564,"")</f>
        <v>M3</v>
      </c>
      <c r="O564" s="24" t="str">
        <f>IF('Jeunes Plants'!O564&lt;&gt;"",'Jeunes Plants'!O564,"")</f>
        <v>PELARGONIUM PARFUME Attar Of Roses</v>
      </c>
      <c r="P564" s="54">
        <f>IF('Jeunes Plants'!P564&lt;&gt;"",'Jeunes Plants'!P564,"")</f>
        <v>564</v>
      </c>
      <c r="Q564" s="20">
        <f>IF('Jeunes Plants'!R564&lt;&gt;"",'Jeunes Plants'!R564,"")</f>
        <v>0</v>
      </c>
      <c r="R564" s="20">
        <f>IF('Jeunes Plants'!S564&lt;&gt;"",'Jeunes Plants'!S564,"")</f>
        <v>0</v>
      </c>
      <c r="S564" s="236">
        <f>IF('Jeunes Plants'!T564&lt;&gt;"",'Jeunes Plants'!T564,"")</f>
        <v>0</v>
      </c>
      <c r="T564" s="246"/>
      <c r="U564" s="124"/>
      <c r="V564" s="124"/>
      <c r="W564" s="124"/>
    </row>
    <row r="565" spans="1:23" ht="20.100000000000001" customHeight="1" x14ac:dyDescent="0.25">
      <c r="A565" s="125">
        <f>IF('Jeunes Plants'!A565&lt;&gt;"",'Jeunes Plants'!A565,"")</f>
        <v>3278</v>
      </c>
      <c r="B565" s="126" t="str">
        <f>IF('Jeunes Plants'!B565&lt;&gt;"",'Jeunes Plants'!B565,"")</f>
        <v>PELARGONIUM PARFUME</v>
      </c>
      <c r="C565" s="126" t="str">
        <f>IF('Jeunes Plants'!C565&lt;&gt;"",'Jeunes Plants'!C565,"")</f>
        <v>Fragrans</v>
      </c>
      <c r="D565" s="126" t="str">
        <f>IF('Jeunes Plants'!D565&lt;&gt;"",'Jeunes Plants'!D565,"")</f>
        <v>&gt;s01/2026</v>
      </c>
      <c r="E565" s="127" t="str">
        <f>IF('Jeunes Plants'!E565&lt;&gt;"",'Jeunes Plants'!E565,"")</f>
        <v>B</v>
      </c>
      <c r="F565" s="127" t="str">
        <f>IF('Jeunes Plants'!F565&lt;&gt;"",'Jeunes Plants'!F565,"")</f>
        <v>M 3 cm  X60</v>
      </c>
      <c r="G565" s="128">
        <f>IF('Jeunes Plants'!G565&lt;&gt;"",'Jeunes Plants'!G565,"")</f>
        <v>30</v>
      </c>
      <c r="H565" s="127">
        <f>IF('Jeunes Plants'!H565&lt;&gt;"",'Jeunes Plants'!H565,"")</f>
        <v>10</v>
      </c>
      <c r="I565" s="127" t="str">
        <f>IF('Jeunes Plants'!I565&lt;&gt;"",'Jeunes Plants'!I565,"")</f>
        <v>E</v>
      </c>
      <c r="J565" s="129" t="str">
        <f>IF('Jeunes Plants'!J565&lt;&gt;"",'Jeunes Plants'!J565,"")</f>
        <v/>
      </c>
      <c r="K565" s="126" t="str">
        <f>IF('Jeunes Plants'!K565&lt;&gt;"",'Jeunes Plants'!K565,"")</f>
        <v>GERA</v>
      </c>
      <c r="L565" s="126" t="str">
        <f>IF('Jeunes Plants'!L565&lt;&gt;"",'Jeunes Plants'!L565,"")</f>
        <v>S9</v>
      </c>
      <c r="M565" s="126" t="str">
        <f>IF('Jeunes Plants'!M565&lt;&gt;"",'Jeunes Plants'!M565,"")</f>
        <v/>
      </c>
      <c r="N565" s="126" t="str">
        <f>IF('Jeunes Plants'!N565&lt;&gt;"",'Jeunes Plants'!N565,"")</f>
        <v>M3</v>
      </c>
      <c r="O565" s="126" t="str">
        <f>IF('Jeunes Plants'!O565&lt;&gt;"",'Jeunes Plants'!O565,"")</f>
        <v>PELARGONIUM PARFUME Fragrans</v>
      </c>
      <c r="P565" s="130">
        <f>IF('Jeunes Plants'!P565&lt;&gt;"",'Jeunes Plants'!P565,"")</f>
        <v>565</v>
      </c>
      <c r="Q565" s="20">
        <f>IF('Jeunes Plants'!R565&lt;&gt;"",'Jeunes Plants'!R565,"")</f>
        <v>0</v>
      </c>
      <c r="R565" s="20">
        <f>IF('Jeunes Plants'!S565&lt;&gt;"",'Jeunes Plants'!S565,"")</f>
        <v>0</v>
      </c>
      <c r="S565" s="236">
        <f>IF('Jeunes Plants'!T565&lt;&gt;"",'Jeunes Plants'!T565,"")</f>
        <v>0</v>
      </c>
      <c r="T565" s="245"/>
      <c r="U565" s="214"/>
      <c r="V565" s="214"/>
      <c r="W565" s="214"/>
    </row>
    <row r="566" spans="1:23" ht="20.100000000000001" customHeight="1" x14ac:dyDescent="0.25">
      <c r="A566" s="23">
        <f>IF('Jeunes Plants'!A566&lt;&gt;"",'Jeunes Plants'!A566,"")</f>
        <v>3279</v>
      </c>
      <c r="B566" s="24" t="str">
        <f>IF('Jeunes Plants'!B566&lt;&gt;"",'Jeunes Plants'!B566,"")</f>
        <v>PELARGONIUM PARFUME</v>
      </c>
      <c r="C566" s="24" t="str">
        <f>IF('Jeunes Plants'!C566&lt;&gt;"",'Jeunes Plants'!C566,"")</f>
        <v>Lady Plymouth</v>
      </c>
      <c r="D566" s="24" t="str">
        <f>IF('Jeunes Plants'!D566&lt;&gt;"",'Jeunes Plants'!D566,"")</f>
        <v>&gt;s01/2026</v>
      </c>
      <c r="E566" s="66" t="str">
        <f>IF('Jeunes Plants'!E566&lt;&gt;"",'Jeunes Plants'!E566,"")</f>
        <v>B</v>
      </c>
      <c r="F566" s="66" t="str">
        <f>IF('Jeunes Plants'!F566&lt;&gt;"",'Jeunes Plants'!F566,"")</f>
        <v>M 3 cm  X60</v>
      </c>
      <c r="G566" s="64">
        <f>IF('Jeunes Plants'!G566&lt;&gt;"",'Jeunes Plants'!G566,"")</f>
        <v>30</v>
      </c>
      <c r="H566" s="66">
        <f>IF('Jeunes Plants'!H566&lt;&gt;"",'Jeunes Plants'!H566,"")</f>
        <v>10</v>
      </c>
      <c r="I566" s="66" t="str">
        <f>IF('Jeunes Plants'!I566&lt;&gt;"",'Jeunes Plants'!I566,"")</f>
        <v>E</v>
      </c>
      <c r="J566" s="72" t="str">
        <f>IF('Jeunes Plants'!J566&lt;&gt;"",'Jeunes Plants'!J566,"")</f>
        <v/>
      </c>
      <c r="K566" s="24" t="str">
        <f>IF('Jeunes Plants'!K566&lt;&gt;"",'Jeunes Plants'!K566,"")</f>
        <v>GERA</v>
      </c>
      <c r="L566" s="24" t="str">
        <f>IF('Jeunes Plants'!L566&lt;&gt;"",'Jeunes Plants'!L566,"")</f>
        <v>S9</v>
      </c>
      <c r="M566" s="24" t="str">
        <f>IF('Jeunes Plants'!M566&lt;&gt;"",'Jeunes Plants'!M566,"")</f>
        <v/>
      </c>
      <c r="N566" s="24" t="str">
        <f>IF('Jeunes Plants'!N566&lt;&gt;"",'Jeunes Plants'!N566,"")</f>
        <v>M3</v>
      </c>
      <c r="O566" s="24" t="str">
        <f>IF('Jeunes Plants'!O566&lt;&gt;"",'Jeunes Plants'!O566,"")</f>
        <v>PELARGONIUM PARFUME Lady Plymouth</v>
      </c>
      <c r="P566" s="54">
        <f>IF('Jeunes Plants'!P566&lt;&gt;"",'Jeunes Plants'!P566,"")</f>
        <v>566</v>
      </c>
      <c r="Q566" s="20">
        <f>IF('Jeunes Plants'!R566&lt;&gt;"",'Jeunes Plants'!R566,"")</f>
        <v>0</v>
      </c>
      <c r="R566" s="20">
        <f>IF('Jeunes Plants'!S566&lt;&gt;"",'Jeunes Plants'!S566,"")</f>
        <v>0</v>
      </c>
      <c r="S566" s="236">
        <f>IF('Jeunes Plants'!T566&lt;&gt;"",'Jeunes Plants'!T566,"")</f>
        <v>0</v>
      </c>
      <c r="T566" s="246"/>
      <c r="U566" s="124"/>
      <c r="V566" s="124"/>
      <c r="W566" s="124"/>
    </row>
    <row r="567" spans="1:23" ht="20.100000000000001" customHeight="1" x14ac:dyDescent="0.25">
      <c r="A567" s="125">
        <f>IF('Jeunes Plants'!A567&lt;&gt;"",'Jeunes Plants'!A567,"")</f>
        <v>10510</v>
      </c>
      <c r="B567" s="126" t="str">
        <f>IF('Jeunes Plants'!B567&lt;&gt;"",'Jeunes Plants'!B567,"")</f>
        <v>PELARGONIUM PARFUME</v>
      </c>
      <c r="C567" s="126" t="str">
        <f>IF('Jeunes Plants'!C567&lt;&gt;"",'Jeunes Plants'!C567,"")</f>
        <v>Torento</v>
      </c>
      <c r="D567" s="126" t="str">
        <f>IF('Jeunes Plants'!D567&lt;&gt;"",'Jeunes Plants'!D567,"")</f>
        <v>&gt;s01/2026</v>
      </c>
      <c r="E567" s="127" t="str">
        <f>IF('Jeunes Plants'!E567&lt;&gt;"",'Jeunes Plants'!E567,"")</f>
        <v>B</v>
      </c>
      <c r="F567" s="127" t="str">
        <f>IF('Jeunes Plants'!F567&lt;&gt;"",'Jeunes Plants'!F567,"")</f>
        <v>M 3 cm  X60</v>
      </c>
      <c r="G567" s="128">
        <f>IF('Jeunes Plants'!G567&lt;&gt;"",'Jeunes Plants'!G567,"")</f>
        <v>30</v>
      </c>
      <c r="H567" s="127">
        <f>IF('Jeunes Plants'!H567&lt;&gt;"",'Jeunes Plants'!H567,"")</f>
        <v>10</v>
      </c>
      <c r="I567" s="127" t="str">
        <f>IF('Jeunes Plants'!I567&lt;&gt;"",'Jeunes Plants'!I567,"")</f>
        <v>E</v>
      </c>
      <c r="J567" s="129" t="str">
        <f>IF('Jeunes Plants'!J567&lt;&gt;"",'Jeunes Plants'!J567,"")</f>
        <v/>
      </c>
      <c r="K567" s="126" t="str">
        <f>IF('Jeunes Plants'!K567&lt;&gt;"",'Jeunes Plants'!K567,"")</f>
        <v>GERA</v>
      </c>
      <c r="L567" s="126" t="str">
        <f>IF('Jeunes Plants'!L567&lt;&gt;"",'Jeunes Plants'!L567,"")</f>
        <v>S9</v>
      </c>
      <c r="M567" s="126" t="str">
        <f>IF('Jeunes Plants'!M567&lt;&gt;"",'Jeunes Plants'!M567,"")</f>
        <v/>
      </c>
      <c r="N567" s="126" t="str">
        <f>IF('Jeunes Plants'!N567&lt;&gt;"",'Jeunes Plants'!N567,"")</f>
        <v>M3</v>
      </c>
      <c r="O567" s="126" t="str">
        <f>IF('Jeunes Plants'!O567&lt;&gt;"",'Jeunes Plants'!O567,"")</f>
        <v>PELARGONIUM PARFUME Torento</v>
      </c>
      <c r="P567" s="130">
        <f>IF('Jeunes Plants'!P567&lt;&gt;"",'Jeunes Plants'!P567,"")</f>
        <v>567</v>
      </c>
      <c r="Q567" s="20">
        <f>IF('Jeunes Plants'!R567&lt;&gt;"",'Jeunes Plants'!R567,"")</f>
        <v>0</v>
      </c>
      <c r="R567" s="20">
        <f>IF('Jeunes Plants'!S567&lt;&gt;"",'Jeunes Plants'!S567,"")</f>
        <v>0</v>
      </c>
      <c r="S567" s="236">
        <f>IF('Jeunes Plants'!T567&lt;&gt;"",'Jeunes Plants'!T567,"")</f>
        <v>0</v>
      </c>
      <c r="T567" s="245"/>
      <c r="U567" s="214"/>
      <c r="V567" s="214"/>
      <c r="W567" s="214"/>
    </row>
    <row r="568" spans="1:23" ht="20.100000000000001" customHeight="1" x14ac:dyDescent="0.25">
      <c r="A568" s="23">
        <f>IF('Jeunes Plants'!A568&lt;&gt;"",'Jeunes Plants'!A568,"")</f>
        <v>10596</v>
      </c>
      <c r="B568" s="24" t="str">
        <f>IF('Jeunes Plants'!B568&lt;&gt;"",'Jeunes Plants'!B568,"")</f>
        <v>PELARGONIUM PARFUME</v>
      </c>
      <c r="C568" s="24" t="str">
        <f>IF('Jeunes Plants'!C568&lt;&gt;"",'Jeunes Plants'!C568,"")</f>
        <v>Citriodorum</v>
      </c>
      <c r="D568" s="24" t="str">
        <f>IF('Jeunes Plants'!D568&lt;&gt;"",'Jeunes Plants'!D568,"")</f>
        <v>&gt;s01/2026</v>
      </c>
      <c r="E568" s="66" t="str">
        <f>IF('Jeunes Plants'!E568&lt;&gt;"",'Jeunes Plants'!E568,"")</f>
        <v>B</v>
      </c>
      <c r="F568" s="66" t="str">
        <f>IF('Jeunes Plants'!F568&lt;&gt;"",'Jeunes Plants'!F568,"")</f>
        <v>M 3 cm  X60</v>
      </c>
      <c r="G568" s="64">
        <f>IF('Jeunes Plants'!G568&lt;&gt;"",'Jeunes Plants'!G568,"")</f>
        <v>30</v>
      </c>
      <c r="H568" s="66">
        <f>IF('Jeunes Plants'!H568&lt;&gt;"",'Jeunes Plants'!H568,"")</f>
        <v>10</v>
      </c>
      <c r="I568" s="66" t="str">
        <f>IF('Jeunes Plants'!I568&lt;&gt;"",'Jeunes Plants'!I568,"")</f>
        <v>E</v>
      </c>
      <c r="J568" s="72" t="str">
        <f>IF('Jeunes Plants'!J568&lt;&gt;"",'Jeunes Plants'!J568,"")</f>
        <v/>
      </c>
      <c r="K568" s="24" t="str">
        <f>IF('Jeunes Plants'!K568&lt;&gt;"",'Jeunes Plants'!K568,"")</f>
        <v>GERA</v>
      </c>
      <c r="L568" s="24" t="str">
        <f>IF('Jeunes Plants'!L568&lt;&gt;"",'Jeunes Plants'!L568,"")</f>
        <v>S9</v>
      </c>
      <c r="M568" s="24" t="str">
        <f>IF('Jeunes Plants'!M568&lt;&gt;"",'Jeunes Plants'!M568,"")</f>
        <v/>
      </c>
      <c r="N568" s="24" t="str">
        <f>IF('Jeunes Plants'!N568&lt;&gt;"",'Jeunes Plants'!N568,"")</f>
        <v>M3</v>
      </c>
      <c r="O568" s="24" t="str">
        <f>IF('Jeunes Plants'!O568&lt;&gt;"",'Jeunes Plants'!O568,"")</f>
        <v>PELARGONIUM PARFUME Citriodorum</v>
      </c>
      <c r="P568" s="54">
        <f>IF('Jeunes Plants'!P568&lt;&gt;"",'Jeunes Plants'!P568,"")</f>
        <v>568</v>
      </c>
      <c r="Q568" s="20">
        <f>IF('Jeunes Plants'!R568&lt;&gt;"",'Jeunes Plants'!R568,"")</f>
        <v>0</v>
      </c>
      <c r="R568" s="20">
        <f>IF('Jeunes Plants'!S568&lt;&gt;"",'Jeunes Plants'!S568,"")</f>
        <v>0</v>
      </c>
      <c r="S568" s="236">
        <f>IF('Jeunes Plants'!T568&lt;&gt;"",'Jeunes Plants'!T568,"")</f>
        <v>0</v>
      </c>
      <c r="T568" s="246"/>
      <c r="U568" s="124"/>
      <c r="V568" s="124"/>
      <c r="W568" s="124"/>
    </row>
    <row r="569" spans="1:23" ht="20.100000000000001" customHeight="1" x14ac:dyDescent="0.25">
      <c r="A569" s="125">
        <f>IF('Jeunes Plants'!A569&lt;&gt;"",'Jeunes Plants'!A569,"")</f>
        <v>208</v>
      </c>
      <c r="B569" s="126" t="str">
        <f>IF('Jeunes Plants'!B569&lt;&gt;"",'Jeunes Plants'!B569,"")</f>
        <v>PELARGONIUM PARFUME</v>
      </c>
      <c r="C569" s="126" t="str">
        <f>IF('Jeunes Plants'!C569&lt;&gt;"",'Jeunes Plants'!C569,"")</f>
        <v>Parfumes variés</v>
      </c>
      <c r="D569" s="126" t="str">
        <f>IF('Jeunes Plants'!D569&lt;&gt;"",'Jeunes Plants'!D569,"")</f>
        <v>&gt;s01/2026</v>
      </c>
      <c r="E569" s="127" t="str">
        <f>IF('Jeunes Plants'!E569&lt;&gt;"",'Jeunes Plants'!E569,"")</f>
        <v>B</v>
      </c>
      <c r="F569" s="127" t="str">
        <f>IF('Jeunes Plants'!F569&lt;&gt;"",'Jeunes Plants'!F569,"")</f>
        <v>M 3 cm  X60</v>
      </c>
      <c r="G569" s="128">
        <f>IF('Jeunes Plants'!G569&lt;&gt;"",'Jeunes Plants'!G569,"")</f>
        <v>30</v>
      </c>
      <c r="H569" s="127">
        <f>IF('Jeunes Plants'!H569&lt;&gt;"",'Jeunes Plants'!H569,"")</f>
        <v>10</v>
      </c>
      <c r="I569" s="127" t="str">
        <f>IF('Jeunes Plants'!I569&lt;&gt;"",'Jeunes Plants'!I569,"")</f>
        <v>E</v>
      </c>
      <c r="J569" s="129" t="str">
        <f>IF('Jeunes Plants'!J569&lt;&gt;"",'Jeunes Plants'!J569,"")</f>
        <v/>
      </c>
      <c r="K569" s="126" t="str">
        <f>IF('Jeunes Plants'!K569&lt;&gt;"",'Jeunes Plants'!K569,"")</f>
        <v>GERA</v>
      </c>
      <c r="L569" s="126" t="str">
        <f>IF('Jeunes Plants'!L569&lt;&gt;"",'Jeunes Plants'!L569,"")</f>
        <v>S9</v>
      </c>
      <c r="M569" s="126" t="str">
        <f>IF('Jeunes Plants'!M569&lt;&gt;"",'Jeunes Plants'!M569,"")</f>
        <v/>
      </c>
      <c r="N569" s="126" t="str">
        <f>IF('Jeunes Plants'!N569&lt;&gt;"",'Jeunes Plants'!N569,"")</f>
        <v>M3</v>
      </c>
      <c r="O569" s="126" t="str">
        <f>IF('Jeunes Plants'!O569&lt;&gt;"",'Jeunes Plants'!O569,"")</f>
        <v>PELARGONIUM PARFUME Parfumes variés</v>
      </c>
      <c r="P569" s="130">
        <f>IF('Jeunes Plants'!P569&lt;&gt;"",'Jeunes Plants'!P569,"")</f>
        <v>569</v>
      </c>
      <c r="Q569" s="20">
        <f>IF('Jeunes Plants'!R569&lt;&gt;"",'Jeunes Plants'!R569,"")</f>
        <v>0</v>
      </c>
      <c r="R569" s="20">
        <f>IF('Jeunes Plants'!S569&lt;&gt;"",'Jeunes Plants'!S569,"")</f>
        <v>0</v>
      </c>
      <c r="S569" s="236">
        <f>IF('Jeunes Plants'!T569&lt;&gt;"",'Jeunes Plants'!T569,"")</f>
        <v>0</v>
      </c>
      <c r="T569" s="245"/>
      <c r="U569" s="214"/>
      <c r="V569" s="214"/>
      <c r="W569" s="214"/>
    </row>
    <row r="570" spans="1:23" ht="20.100000000000001" customHeight="1" x14ac:dyDescent="0.25">
      <c r="A570" s="23">
        <f>IF('Jeunes Plants'!A570&lt;&gt;"",'Jeunes Plants'!A570,"")</f>
        <v>23246</v>
      </c>
      <c r="B570" s="24" t="str">
        <f>IF('Jeunes Plants'!B570&lt;&gt;"",'Jeunes Plants'!B570,"")</f>
        <v>PELARGONIUM ANGELEYES</v>
      </c>
      <c r="C570" s="24" t="str">
        <f>IF('Jeunes Plants'!C570&lt;&gt;"",'Jeunes Plants'!C570,"")</f>
        <v>Blueberry pac</v>
      </c>
      <c r="D570" s="24" t="str">
        <f>IF('Jeunes Plants'!D570&lt;&gt;"",'Jeunes Plants'!D570,"")</f>
        <v>&gt;s45/2025</v>
      </c>
      <c r="E570" s="66" t="str">
        <f>IF('Jeunes Plants'!E570&lt;&gt;"",'Jeunes Plants'!E570,"")</f>
        <v>B</v>
      </c>
      <c r="F570" s="66" t="str">
        <f>IF('Jeunes Plants'!F570&lt;&gt;"",'Jeunes Plants'!F570,"")</f>
        <v>M 3 cm  X60</v>
      </c>
      <c r="G570" s="64">
        <f>IF('Jeunes Plants'!G570&lt;&gt;"",'Jeunes Plants'!G570,"")</f>
        <v>30</v>
      </c>
      <c r="H570" s="66">
        <f>IF('Jeunes Plants'!H570&lt;&gt;"",'Jeunes Plants'!H570,"")</f>
        <v>8</v>
      </c>
      <c r="I570" s="66" t="str">
        <f>IF('Jeunes Plants'!I570&lt;&gt;"",'Jeunes Plants'!I570,"")</f>
        <v>E</v>
      </c>
      <c r="J570" s="72">
        <f>IF('Jeunes Plants'!J570&lt;&gt;"",'Jeunes Plants'!J570,"")</f>
        <v>5.3999999999999999E-2</v>
      </c>
      <c r="K570" s="24" t="str">
        <f>IF('Jeunes Plants'!K570&lt;&gt;"",'Jeunes Plants'!K570,"")</f>
        <v>GERA</v>
      </c>
      <c r="L570" s="24" t="str">
        <f>IF('Jeunes Plants'!L570&lt;&gt;"",'Jeunes Plants'!L570,"")</f>
        <v>S9</v>
      </c>
      <c r="M570" s="24" t="str">
        <f>IF('Jeunes Plants'!M570&lt;&gt;"",'Jeunes Plants'!M570,"")</f>
        <v/>
      </c>
      <c r="N570" s="24" t="str">
        <f>IF('Jeunes Plants'!N570&lt;&gt;"",'Jeunes Plants'!N570,"")</f>
        <v>M3</v>
      </c>
      <c r="O570" s="24" t="str">
        <f>IF('Jeunes Plants'!O570&lt;&gt;"",'Jeunes Plants'!O570,"")</f>
        <v>PELARGONIUM ANGELEYES Blueberry pac</v>
      </c>
      <c r="P570" s="54">
        <f>IF('Jeunes Plants'!P570&lt;&gt;"",'Jeunes Plants'!P570,"")</f>
        <v>570</v>
      </c>
      <c r="Q570" s="20">
        <f>IF('Jeunes Plants'!R570&lt;&gt;"",'Jeunes Plants'!R570,"")</f>
        <v>0</v>
      </c>
      <c r="R570" s="20">
        <f>IF('Jeunes Plants'!S570&lt;&gt;"",'Jeunes Plants'!S570,"")</f>
        <v>0</v>
      </c>
      <c r="S570" s="236">
        <f>IF('Jeunes Plants'!T570&lt;&gt;"",'Jeunes Plants'!T570,"")</f>
        <v>0</v>
      </c>
      <c r="T570" s="246"/>
      <c r="U570" s="124"/>
      <c r="V570" s="124"/>
      <c r="W570" s="124"/>
    </row>
    <row r="571" spans="1:23" ht="20.100000000000001" customHeight="1" x14ac:dyDescent="0.25">
      <c r="A571" s="125">
        <f>IF('Jeunes Plants'!A571&lt;&gt;"",'Jeunes Plants'!A571,"")</f>
        <v>10717</v>
      </c>
      <c r="B571" s="126" t="str">
        <f>IF('Jeunes Plants'!B571&lt;&gt;"",'Jeunes Plants'!B571,"")</f>
        <v>PELARGONIUM ANGELEYES</v>
      </c>
      <c r="C571" s="126" t="str">
        <f>IF('Jeunes Plants'!C571&lt;&gt;"",'Jeunes Plants'!C571,"")</f>
        <v>Orange pac</v>
      </c>
      <c r="D571" s="126" t="str">
        <f>IF('Jeunes Plants'!D571&lt;&gt;"",'Jeunes Plants'!D571,"")</f>
        <v>&gt;s45/2025</v>
      </c>
      <c r="E571" s="127" t="str">
        <f>IF('Jeunes Plants'!E571&lt;&gt;"",'Jeunes Plants'!E571,"")</f>
        <v>B</v>
      </c>
      <c r="F571" s="127" t="str">
        <f>IF('Jeunes Plants'!F571&lt;&gt;"",'Jeunes Plants'!F571,"")</f>
        <v>M 3 cm  X60</v>
      </c>
      <c r="G571" s="128">
        <f>IF('Jeunes Plants'!G571&lt;&gt;"",'Jeunes Plants'!G571,"")</f>
        <v>30</v>
      </c>
      <c r="H571" s="127">
        <f>IF('Jeunes Plants'!H571&lt;&gt;"",'Jeunes Plants'!H571,"")</f>
        <v>8</v>
      </c>
      <c r="I571" s="127" t="str">
        <f>IF('Jeunes Plants'!I571&lt;&gt;"",'Jeunes Plants'!I571,"")</f>
        <v>E</v>
      </c>
      <c r="J571" s="129">
        <f>IF('Jeunes Plants'!J571&lt;&gt;"",'Jeunes Plants'!J571,"")</f>
        <v>5.3999999999999999E-2</v>
      </c>
      <c r="K571" s="126" t="str">
        <f>IF('Jeunes Plants'!K571&lt;&gt;"",'Jeunes Plants'!K571,"")</f>
        <v>GERA</v>
      </c>
      <c r="L571" s="126" t="str">
        <f>IF('Jeunes Plants'!L571&lt;&gt;"",'Jeunes Plants'!L571,"")</f>
        <v>S9</v>
      </c>
      <c r="M571" s="126" t="str">
        <f>IF('Jeunes Plants'!M571&lt;&gt;"",'Jeunes Plants'!M571,"")</f>
        <v/>
      </c>
      <c r="N571" s="126" t="str">
        <f>IF('Jeunes Plants'!N571&lt;&gt;"",'Jeunes Plants'!N571,"")</f>
        <v>M3</v>
      </c>
      <c r="O571" s="126" t="str">
        <f>IF('Jeunes Plants'!O571&lt;&gt;"",'Jeunes Plants'!O571,"")</f>
        <v>PELARGONIUM ANGELEYES Orange pac</v>
      </c>
      <c r="P571" s="130">
        <f>IF('Jeunes Plants'!P571&lt;&gt;"",'Jeunes Plants'!P571,"")</f>
        <v>571</v>
      </c>
      <c r="Q571" s="20">
        <f>IF('Jeunes Plants'!R571&lt;&gt;"",'Jeunes Plants'!R571,"")</f>
        <v>0</v>
      </c>
      <c r="R571" s="20">
        <f>IF('Jeunes Plants'!S571&lt;&gt;"",'Jeunes Plants'!S571,"")</f>
        <v>0</v>
      </c>
      <c r="S571" s="236">
        <f>IF('Jeunes Plants'!T571&lt;&gt;"",'Jeunes Plants'!T571,"")</f>
        <v>0</v>
      </c>
      <c r="T571" s="245"/>
      <c r="U571" s="214"/>
      <c r="V571" s="214"/>
      <c r="W571" s="214"/>
    </row>
    <row r="572" spans="1:23" ht="20.100000000000001" customHeight="1" x14ac:dyDescent="0.25">
      <c r="A572" s="23">
        <f>IF('Jeunes Plants'!A572&lt;&gt;"",'Jeunes Plants'!A572,"")</f>
        <v>2153</v>
      </c>
      <c r="B572" s="24" t="str">
        <f>IF('Jeunes Plants'!B572&lt;&gt;"",'Jeunes Plants'!B572,"")</f>
        <v>PELARGONIUM ANGELEYES</v>
      </c>
      <c r="C572" s="24" t="str">
        <f>IF('Jeunes Plants'!C572&lt;&gt;"",'Jeunes Plants'!C572,"")</f>
        <v>Randy pac</v>
      </c>
      <c r="D572" s="24" t="str">
        <f>IF('Jeunes Plants'!D572&lt;&gt;"",'Jeunes Plants'!D572,"")</f>
        <v>&gt;s45/2025</v>
      </c>
      <c r="E572" s="66" t="str">
        <f>IF('Jeunes Plants'!E572&lt;&gt;"",'Jeunes Plants'!E572,"")</f>
        <v>B</v>
      </c>
      <c r="F572" s="66" t="str">
        <f>IF('Jeunes Plants'!F572&lt;&gt;"",'Jeunes Plants'!F572,"")</f>
        <v>M 3 cm  X60</v>
      </c>
      <c r="G572" s="64">
        <f>IF('Jeunes Plants'!G572&lt;&gt;"",'Jeunes Plants'!G572,"")</f>
        <v>30</v>
      </c>
      <c r="H572" s="66">
        <f>IF('Jeunes Plants'!H572&lt;&gt;"",'Jeunes Plants'!H572,"")</f>
        <v>8</v>
      </c>
      <c r="I572" s="66" t="str">
        <f>IF('Jeunes Plants'!I572&lt;&gt;"",'Jeunes Plants'!I572,"")</f>
        <v>E</v>
      </c>
      <c r="J572" s="72">
        <f>IF('Jeunes Plants'!J572&lt;&gt;"",'Jeunes Plants'!J572,"")</f>
        <v>5.3999999999999999E-2</v>
      </c>
      <c r="K572" s="24" t="str">
        <f>IF('Jeunes Plants'!K572&lt;&gt;"",'Jeunes Plants'!K572,"")</f>
        <v>GERA</v>
      </c>
      <c r="L572" s="24" t="str">
        <f>IF('Jeunes Plants'!L572&lt;&gt;"",'Jeunes Plants'!L572,"")</f>
        <v>S9</v>
      </c>
      <c r="M572" s="24" t="str">
        <f>IF('Jeunes Plants'!M572&lt;&gt;"",'Jeunes Plants'!M572,"")</f>
        <v/>
      </c>
      <c r="N572" s="24" t="str">
        <f>IF('Jeunes Plants'!N572&lt;&gt;"",'Jeunes Plants'!N572,"")</f>
        <v>M3</v>
      </c>
      <c r="O572" s="24" t="str">
        <f>IF('Jeunes Plants'!O572&lt;&gt;"",'Jeunes Plants'!O572,"")</f>
        <v>PELARGONIUM ANGELEYES Randy pac</v>
      </c>
      <c r="P572" s="54">
        <f>IF('Jeunes Plants'!P572&lt;&gt;"",'Jeunes Plants'!P572,"")</f>
        <v>572</v>
      </c>
      <c r="Q572" s="20">
        <f>IF('Jeunes Plants'!R572&lt;&gt;"",'Jeunes Plants'!R572,"")</f>
        <v>0</v>
      </c>
      <c r="R572" s="20">
        <f>IF('Jeunes Plants'!S572&lt;&gt;"",'Jeunes Plants'!S572,"")</f>
        <v>0</v>
      </c>
      <c r="S572" s="236">
        <f>IF('Jeunes Plants'!T572&lt;&gt;"",'Jeunes Plants'!T572,"")</f>
        <v>0</v>
      </c>
      <c r="T572" s="246"/>
      <c r="U572" s="124"/>
      <c r="V572" s="124"/>
      <c r="W572" s="124"/>
    </row>
    <row r="573" spans="1:23" ht="20.100000000000001" customHeight="1" x14ac:dyDescent="0.25">
      <c r="A573" s="125">
        <f>IF('Jeunes Plants'!A573&lt;&gt;"",'Jeunes Plants'!A573,"")</f>
        <v>13252</v>
      </c>
      <c r="B573" s="126" t="str">
        <f>IF('Jeunes Plants'!B573&lt;&gt;"",'Jeunes Plants'!B573,"")</f>
        <v>PELARGONIUM ANGELS</v>
      </c>
      <c r="C573" s="126" t="str">
        <f>IF('Jeunes Plants'!C573&lt;&gt;"",'Jeunes Plants'!C573,"")</f>
        <v>Perfume pac</v>
      </c>
      <c r="D573" s="126" t="str">
        <f>IF('Jeunes Plants'!D573&lt;&gt;"",'Jeunes Plants'!D573,"")</f>
        <v>&gt;s49/2025</v>
      </c>
      <c r="E573" s="127" t="str">
        <f>IF('Jeunes Plants'!E573&lt;&gt;"",'Jeunes Plants'!E573,"")</f>
        <v>B</v>
      </c>
      <c r="F573" s="127" t="str">
        <f>IF('Jeunes Plants'!F573&lt;&gt;"",'Jeunes Plants'!F573,"")</f>
        <v>M 3 cm  X60</v>
      </c>
      <c r="G573" s="128">
        <f>IF('Jeunes Plants'!G573&lt;&gt;"",'Jeunes Plants'!G573,"")</f>
        <v>30</v>
      </c>
      <c r="H573" s="127">
        <f>IF('Jeunes Plants'!H573&lt;&gt;"",'Jeunes Plants'!H573,"")</f>
        <v>10</v>
      </c>
      <c r="I573" s="127" t="str">
        <f>IF('Jeunes Plants'!I573&lt;&gt;"",'Jeunes Plants'!I573,"")</f>
        <v>E</v>
      </c>
      <c r="J573" s="129">
        <f>IF('Jeunes Plants'!J573&lt;&gt;"",'Jeunes Plants'!J573,"")</f>
        <v>5.3999999999999999E-2</v>
      </c>
      <c r="K573" s="126" t="str">
        <f>IF('Jeunes Plants'!K573&lt;&gt;"",'Jeunes Plants'!K573,"")</f>
        <v>GERA</v>
      </c>
      <c r="L573" s="126" t="str">
        <f>IF('Jeunes Plants'!L573&lt;&gt;"",'Jeunes Plants'!L573,"")</f>
        <v>S9</v>
      </c>
      <c r="M573" s="126" t="str">
        <f>IF('Jeunes Plants'!M573&lt;&gt;"",'Jeunes Plants'!M573,"")</f>
        <v/>
      </c>
      <c r="N573" s="126" t="str">
        <f>IF('Jeunes Plants'!N573&lt;&gt;"",'Jeunes Plants'!N573,"")</f>
        <v>M3</v>
      </c>
      <c r="O573" s="126" t="str">
        <f>IF('Jeunes Plants'!O573&lt;&gt;"",'Jeunes Plants'!O573,"")</f>
        <v>PELARGONIUM ANGELS Perfume pac</v>
      </c>
      <c r="P573" s="130">
        <f>IF('Jeunes Plants'!P573&lt;&gt;"",'Jeunes Plants'!P573,"")</f>
        <v>573</v>
      </c>
      <c r="Q573" s="20">
        <f>IF('Jeunes Plants'!R573&lt;&gt;"",'Jeunes Plants'!R573,"")</f>
        <v>0</v>
      </c>
      <c r="R573" s="20">
        <f>IF('Jeunes Plants'!S573&lt;&gt;"",'Jeunes Plants'!S573,"")</f>
        <v>0</v>
      </c>
      <c r="S573" s="236">
        <f>IF('Jeunes Plants'!T573&lt;&gt;"",'Jeunes Plants'!T573,"")</f>
        <v>0</v>
      </c>
      <c r="T573" s="245"/>
      <c r="U573" s="214"/>
      <c r="V573" s="214"/>
      <c r="W573" s="214"/>
    </row>
    <row r="574" spans="1:23" ht="20.100000000000001" customHeight="1" x14ac:dyDescent="0.25">
      <c r="A574" s="23">
        <f>IF('Jeunes Plants'!A574&lt;&gt;"",'Jeunes Plants'!A574,"")</f>
        <v>26778</v>
      </c>
      <c r="B574" s="24" t="str">
        <f>IF('Jeunes Plants'!B574&lt;&gt;"",'Jeunes Plants'!B574,"")</f>
        <v>PELARGONIUM ANGELS</v>
      </c>
      <c r="C574" s="24" t="str">
        <f>IF('Jeunes Plants'!C574&lt;&gt;"",'Jeunes Plants'!C574,"")</f>
        <v>Perfume Lavender pac</v>
      </c>
      <c r="D574" s="24" t="str">
        <f>IF('Jeunes Plants'!D574&lt;&gt;"",'Jeunes Plants'!D574,"")</f>
        <v>&gt;s49/2025</v>
      </c>
      <c r="E574" s="66" t="str">
        <f>IF('Jeunes Plants'!E574&lt;&gt;"",'Jeunes Plants'!E574,"")</f>
        <v>B</v>
      </c>
      <c r="F574" s="66" t="str">
        <f>IF('Jeunes Plants'!F574&lt;&gt;"",'Jeunes Plants'!F574,"")</f>
        <v>M 3 cm  X60</v>
      </c>
      <c r="G574" s="64">
        <f>IF('Jeunes Plants'!G574&lt;&gt;"",'Jeunes Plants'!G574,"")</f>
        <v>30</v>
      </c>
      <c r="H574" s="66">
        <f>IF('Jeunes Plants'!H574&lt;&gt;"",'Jeunes Plants'!H574,"")</f>
        <v>10</v>
      </c>
      <c r="I574" s="66" t="str">
        <f>IF('Jeunes Plants'!I574&lt;&gt;"",'Jeunes Plants'!I574,"")</f>
        <v>E</v>
      </c>
      <c r="J574" s="72">
        <f>IF('Jeunes Plants'!J574&lt;&gt;"",'Jeunes Plants'!J574,"")</f>
        <v>5.3999999999999999E-2</v>
      </c>
      <c r="K574" s="24" t="str">
        <f>IF('Jeunes Plants'!K574&lt;&gt;"",'Jeunes Plants'!K574,"")</f>
        <v>GERA</v>
      </c>
      <c r="L574" s="24" t="str">
        <f>IF('Jeunes Plants'!L574&lt;&gt;"",'Jeunes Plants'!L574,"")</f>
        <v>S9</v>
      </c>
      <c r="M574" s="24" t="str">
        <f>IF('Jeunes Plants'!M574&lt;&gt;"",'Jeunes Plants'!M574,"")</f>
        <v>NEW</v>
      </c>
      <c r="N574" s="24" t="str">
        <f>IF('Jeunes Plants'!N574&lt;&gt;"",'Jeunes Plants'!N574,"")</f>
        <v>M3</v>
      </c>
      <c r="O574" s="24" t="str">
        <f>IF('Jeunes Plants'!O574&lt;&gt;"",'Jeunes Plants'!O574,"")</f>
        <v>PELARGONIUM ANGELS Perfume Lavender pac</v>
      </c>
      <c r="P574" s="54">
        <f>IF('Jeunes Plants'!P574&lt;&gt;"",'Jeunes Plants'!P574,"")</f>
        <v>574</v>
      </c>
      <c r="Q574" s="20">
        <f>IF('Jeunes Plants'!R574&lt;&gt;"",'Jeunes Plants'!R574,"")</f>
        <v>0</v>
      </c>
      <c r="R574" s="20">
        <f>IF('Jeunes Plants'!S574&lt;&gt;"",'Jeunes Plants'!S574,"")</f>
        <v>0</v>
      </c>
      <c r="S574" s="236">
        <f>IF('Jeunes Plants'!T574&lt;&gt;"",'Jeunes Plants'!T574,"")</f>
        <v>0</v>
      </c>
      <c r="T574" s="246"/>
      <c r="U574" s="124"/>
      <c r="V574" s="124"/>
      <c r="W574" s="124"/>
    </row>
    <row r="575" spans="1:23" ht="20.100000000000001" customHeight="1" x14ac:dyDescent="0.25">
      <c r="A575" s="125">
        <f>IF('Jeunes Plants'!A575&lt;&gt;"",'Jeunes Plants'!A575,"")</f>
        <v>26780</v>
      </c>
      <c r="B575" s="126" t="str">
        <f>IF('Jeunes Plants'!B575&lt;&gt;"",'Jeunes Plants'!B575,"")</f>
        <v>PELARGONIUM ANGELS</v>
      </c>
      <c r="C575" s="126" t="str">
        <f>IF('Jeunes Plants'!C575&lt;&gt;"",'Jeunes Plants'!C575,"")</f>
        <v>Perfume Bicolor pac</v>
      </c>
      <c r="D575" s="126" t="str">
        <f>IF('Jeunes Plants'!D575&lt;&gt;"",'Jeunes Plants'!D575,"")</f>
        <v>&gt;s49/2025</v>
      </c>
      <c r="E575" s="127" t="str">
        <f>IF('Jeunes Plants'!E575&lt;&gt;"",'Jeunes Plants'!E575,"")</f>
        <v>B</v>
      </c>
      <c r="F575" s="127" t="str">
        <f>IF('Jeunes Plants'!F575&lt;&gt;"",'Jeunes Plants'!F575,"")</f>
        <v>M 3 cm  X60</v>
      </c>
      <c r="G575" s="128">
        <f>IF('Jeunes Plants'!G575&lt;&gt;"",'Jeunes Plants'!G575,"")</f>
        <v>30</v>
      </c>
      <c r="H575" s="127">
        <f>IF('Jeunes Plants'!H575&lt;&gt;"",'Jeunes Plants'!H575,"")</f>
        <v>10</v>
      </c>
      <c r="I575" s="127" t="str">
        <f>IF('Jeunes Plants'!I575&lt;&gt;"",'Jeunes Plants'!I575,"")</f>
        <v>E</v>
      </c>
      <c r="J575" s="129">
        <f>IF('Jeunes Plants'!J575&lt;&gt;"",'Jeunes Plants'!J575,"")</f>
        <v>5.3999999999999999E-2</v>
      </c>
      <c r="K575" s="126" t="str">
        <f>IF('Jeunes Plants'!K575&lt;&gt;"",'Jeunes Plants'!K575,"")</f>
        <v>GERA</v>
      </c>
      <c r="L575" s="126" t="str">
        <f>IF('Jeunes Plants'!L575&lt;&gt;"",'Jeunes Plants'!L575,"")</f>
        <v>S9</v>
      </c>
      <c r="M575" s="126" t="str">
        <f>IF('Jeunes Plants'!M575&lt;&gt;"",'Jeunes Plants'!M575,"")</f>
        <v>NEW</v>
      </c>
      <c r="N575" s="126" t="str">
        <f>IF('Jeunes Plants'!N575&lt;&gt;"",'Jeunes Plants'!N575,"")</f>
        <v>M3</v>
      </c>
      <c r="O575" s="126" t="str">
        <f>IF('Jeunes Plants'!O575&lt;&gt;"",'Jeunes Plants'!O575,"")</f>
        <v>PELARGONIUM ANGELS Perfume Bicolor pac</v>
      </c>
      <c r="P575" s="130">
        <f>IF('Jeunes Plants'!P575&lt;&gt;"",'Jeunes Plants'!P575,"")</f>
        <v>575</v>
      </c>
      <c r="Q575" s="20">
        <f>IF('Jeunes Plants'!R575&lt;&gt;"",'Jeunes Plants'!R575,"")</f>
        <v>0</v>
      </c>
      <c r="R575" s="20">
        <f>IF('Jeunes Plants'!S575&lt;&gt;"",'Jeunes Plants'!S575,"")</f>
        <v>0</v>
      </c>
      <c r="S575" s="236">
        <f>IF('Jeunes Plants'!T575&lt;&gt;"",'Jeunes Plants'!T575,"")</f>
        <v>0</v>
      </c>
      <c r="T575" s="245"/>
      <c r="U575" s="214"/>
      <c r="V575" s="214"/>
      <c r="W575" s="214"/>
    </row>
    <row r="576" spans="1:23" ht="20.100000000000001" customHeight="1" x14ac:dyDescent="0.25">
      <c r="A576" s="23">
        <f>IF('Jeunes Plants'!A576&lt;&gt;"",'Jeunes Plants'!A576,"")</f>
        <v>24189</v>
      </c>
      <c r="B576" s="24" t="str">
        <f>IF('Jeunes Plants'!B576&lt;&gt;"",'Jeunes Plants'!B576,"")</f>
        <v>PELARGONIUM</v>
      </c>
      <c r="C576" s="24" t="str">
        <f>IF('Jeunes Plants'!C576&lt;&gt;"",'Jeunes Plants'!C576,"")</f>
        <v>Pinkerbell</v>
      </c>
      <c r="D576" s="24" t="str">
        <f>IF('Jeunes Plants'!D576&lt;&gt;"",'Jeunes Plants'!D576,"")</f>
        <v>&gt;s49/2025</v>
      </c>
      <c r="E576" s="66" t="str">
        <f>IF('Jeunes Plants'!E576&lt;&gt;"",'Jeunes Plants'!E576,"")</f>
        <v>B</v>
      </c>
      <c r="F576" s="66" t="str">
        <f>IF('Jeunes Plants'!F576&lt;&gt;"",'Jeunes Plants'!F576,"")</f>
        <v>M 3 cm  X60</v>
      </c>
      <c r="G576" s="64">
        <f>IF('Jeunes Plants'!G576&lt;&gt;"",'Jeunes Plants'!G576,"")</f>
        <v>30</v>
      </c>
      <c r="H576" s="66">
        <f>IF('Jeunes Plants'!H576&lt;&gt;"",'Jeunes Plants'!H576,"")</f>
        <v>10</v>
      </c>
      <c r="I576" s="66" t="str">
        <f>IF('Jeunes Plants'!I576&lt;&gt;"",'Jeunes Plants'!I576,"")</f>
        <v>E</v>
      </c>
      <c r="J576" s="72">
        <f>IF('Jeunes Plants'!J576&lt;&gt;"",'Jeunes Plants'!J576,"")</f>
        <v>5.3999999999999999E-2</v>
      </c>
      <c r="K576" s="24" t="str">
        <f>IF('Jeunes Plants'!K576&lt;&gt;"",'Jeunes Plants'!K576,"")</f>
        <v>GERA</v>
      </c>
      <c r="L576" s="24" t="str">
        <f>IF('Jeunes Plants'!L576&lt;&gt;"",'Jeunes Plants'!L576,"")</f>
        <v>S9</v>
      </c>
      <c r="M576" s="24" t="str">
        <f>IF('Jeunes Plants'!M576&lt;&gt;"",'Jeunes Plants'!M576,"")</f>
        <v>NEW</v>
      </c>
      <c r="N576" s="24" t="str">
        <f>IF('Jeunes Plants'!N576&lt;&gt;"",'Jeunes Plants'!N576,"")</f>
        <v>M3</v>
      </c>
      <c r="O576" s="24" t="str">
        <f>IF('Jeunes Plants'!O576&lt;&gt;"",'Jeunes Plants'!O576,"")</f>
        <v>PELARGONIUM Pinkerbell</v>
      </c>
      <c r="P576" s="54">
        <f>IF('Jeunes Plants'!P576&lt;&gt;"",'Jeunes Plants'!P576,"")</f>
        <v>576</v>
      </c>
      <c r="Q576" s="20">
        <f>IF('Jeunes Plants'!R576&lt;&gt;"",'Jeunes Plants'!R576,"")</f>
        <v>0</v>
      </c>
      <c r="R576" s="20">
        <f>IF('Jeunes Plants'!S576&lt;&gt;"",'Jeunes Plants'!S576,"")</f>
        <v>0</v>
      </c>
      <c r="S576" s="236">
        <f>IF('Jeunes Plants'!T576&lt;&gt;"",'Jeunes Plants'!T576,"")</f>
        <v>0</v>
      </c>
      <c r="T576" s="246"/>
      <c r="U576" s="124"/>
      <c r="V576" s="124"/>
      <c r="W576" s="124"/>
    </row>
    <row r="577" spans="1:23" ht="20.100000000000001" customHeight="1" x14ac:dyDescent="0.25">
      <c r="A577" s="125">
        <f>IF('Jeunes Plants'!A577&lt;&gt;"",'Jeunes Plants'!A577,"")</f>
        <v>209</v>
      </c>
      <c r="B577" s="126" t="str">
        <f>IF('Jeunes Plants'!B577&lt;&gt;"",'Jeunes Plants'!B577,"")</f>
        <v>PELARGONIUM GRANDIFLORUM</v>
      </c>
      <c r="C577" s="126" t="str">
        <f>IF('Jeunes Plants'!C577&lt;&gt;"",'Jeunes Plants'!C577,"")</f>
        <v>Variés</v>
      </c>
      <c r="D577" s="126" t="str">
        <f>IF('Jeunes Plants'!D577&lt;&gt;"",'Jeunes Plants'!D577,"")</f>
        <v>&gt;s45/2025</v>
      </c>
      <c r="E577" s="127" t="str">
        <f>IF('Jeunes Plants'!E577&lt;&gt;"",'Jeunes Plants'!E577,"")</f>
        <v>B</v>
      </c>
      <c r="F577" s="127" t="str">
        <f>IF('Jeunes Plants'!F577&lt;&gt;"",'Jeunes Plants'!F577,"")</f>
        <v>M 3 cm  X60</v>
      </c>
      <c r="G577" s="128">
        <f>IF('Jeunes Plants'!G577&lt;&gt;"",'Jeunes Plants'!G577,"")</f>
        <v>30</v>
      </c>
      <c r="H577" s="127">
        <f>IF('Jeunes Plants'!H577&lt;&gt;"",'Jeunes Plants'!H577,"")</f>
        <v>5</v>
      </c>
      <c r="I577" s="127" t="str">
        <f>IF('Jeunes Plants'!I577&lt;&gt;"",'Jeunes Plants'!I577,"")</f>
        <v>E</v>
      </c>
      <c r="J577" s="129">
        <f>IF('Jeunes Plants'!J577&lt;&gt;"",'Jeunes Plants'!J577,"")</f>
        <v>0.04</v>
      </c>
      <c r="K577" s="126" t="str">
        <f>IF('Jeunes Plants'!K577&lt;&gt;"",'Jeunes Plants'!K577,"")</f>
        <v>GERA</v>
      </c>
      <c r="L577" s="126" t="str">
        <f>IF('Jeunes Plants'!L577&lt;&gt;"",'Jeunes Plants'!L577,"")</f>
        <v>S3B</v>
      </c>
      <c r="M577" s="126" t="str">
        <f>IF('Jeunes Plants'!M577&lt;&gt;"",'Jeunes Plants'!M577,"")</f>
        <v/>
      </c>
      <c r="N577" s="126" t="str">
        <f>IF('Jeunes Plants'!N577&lt;&gt;"",'Jeunes Plants'!N577,"")</f>
        <v>M3</v>
      </c>
      <c r="O577" s="126" t="str">
        <f>IF('Jeunes Plants'!O577&lt;&gt;"",'Jeunes Plants'!O577,"")</f>
        <v>PELARGONIUM GRANDIFLORUM Variés</v>
      </c>
      <c r="P577" s="130">
        <f>IF('Jeunes Plants'!P577&lt;&gt;"",'Jeunes Plants'!P577,"")</f>
        <v>577</v>
      </c>
      <c r="Q577" s="20">
        <f>IF('Jeunes Plants'!R577&lt;&gt;"",'Jeunes Plants'!R577,"")</f>
        <v>0</v>
      </c>
      <c r="R577" s="20">
        <f>IF('Jeunes Plants'!S577&lt;&gt;"",'Jeunes Plants'!S577,"")</f>
        <v>0</v>
      </c>
      <c r="S577" s="236">
        <f>IF('Jeunes Plants'!T577&lt;&gt;"",'Jeunes Plants'!T577,"")</f>
        <v>0</v>
      </c>
      <c r="T577" s="245"/>
      <c r="U577" s="214"/>
      <c r="V577" s="214"/>
      <c r="W577" s="214"/>
    </row>
    <row r="578" spans="1:23" ht="20.100000000000001" customHeight="1" x14ac:dyDescent="0.25">
      <c r="A578" s="23">
        <f>IF('Jeunes Plants'!A578&lt;&gt;"",'Jeunes Plants'!A578,"")</f>
        <v>2372</v>
      </c>
      <c r="B578" s="24" t="str">
        <f>IF('Jeunes Plants'!B578&lt;&gt;"",'Jeunes Plants'!B578,"")</f>
        <v>GLECHOMA hederacea</v>
      </c>
      <c r="C578" s="24" t="str">
        <f>IF('Jeunes Plants'!C578&lt;&gt;"",'Jeunes Plants'!C578,"")</f>
        <v>Nepeta Variegata</v>
      </c>
      <c r="D578" s="24" t="str">
        <f>IF('Jeunes Plants'!D578&lt;&gt;"",'Jeunes Plants'!D578,"")</f>
        <v/>
      </c>
      <c r="E578" s="66" t="str">
        <f>IF('Jeunes Plants'!E578&lt;&gt;"",'Jeunes Plants'!E578,"")</f>
        <v>B</v>
      </c>
      <c r="F578" s="66" t="str">
        <f>IF('Jeunes Plants'!F578&lt;&gt;"",'Jeunes Plants'!F578,"")</f>
        <v>M 3 cm  X60</v>
      </c>
      <c r="G578" s="64">
        <f>IF('Jeunes Plants'!G578&lt;&gt;"",'Jeunes Plants'!G578,"")</f>
        <v>30</v>
      </c>
      <c r="H578" s="66">
        <f>IF('Jeunes Plants'!H578&lt;&gt;"",'Jeunes Plants'!H578,"")</f>
        <v>5</v>
      </c>
      <c r="I578" s="66" t="str">
        <f>IF('Jeunes Plants'!I578&lt;&gt;"",'Jeunes Plants'!I578,"")</f>
        <v>B</v>
      </c>
      <c r="J578" s="72" t="str">
        <f>IF('Jeunes Plants'!J578&lt;&gt;"",'Jeunes Plants'!J578,"")</f>
        <v/>
      </c>
      <c r="K578" s="24" t="str">
        <f>IF('Jeunes Plants'!K578&lt;&gt;"",'Jeunes Plants'!K578,"")</f>
        <v>DIV FL</v>
      </c>
      <c r="L578" s="24" t="str">
        <f>IF('Jeunes Plants'!L578&lt;&gt;"",'Jeunes Plants'!L578,"")</f>
        <v>S7</v>
      </c>
      <c r="M578" s="24" t="str">
        <f>IF('Jeunes Plants'!M578&lt;&gt;"",'Jeunes Plants'!M578,"")</f>
        <v/>
      </c>
      <c r="N578" s="24" t="str">
        <f>IF('Jeunes Plants'!N578&lt;&gt;"",'Jeunes Plants'!N578,"")</f>
        <v>M3</v>
      </c>
      <c r="O578" s="24" t="str">
        <f>IF('Jeunes Plants'!O578&lt;&gt;"",'Jeunes Plants'!O578,"")</f>
        <v>GLECHOMA hederacea Nepeta Variegata</v>
      </c>
      <c r="P578" s="54">
        <f>IF('Jeunes Plants'!P578&lt;&gt;"",'Jeunes Plants'!P578,"")</f>
        <v>578</v>
      </c>
      <c r="Q578" s="20">
        <f>IF('Jeunes Plants'!R578&lt;&gt;"",'Jeunes Plants'!R578,"")</f>
        <v>0</v>
      </c>
      <c r="R578" s="20">
        <f>IF('Jeunes Plants'!S578&lt;&gt;"",'Jeunes Plants'!S578,"")</f>
        <v>0</v>
      </c>
      <c r="S578" s="236">
        <f>IF('Jeunes Plants'!T578&lt;&gt;"",'Jeunes Plants'!T578,"")</f>
        <v>0</v>
      </c>
      <c r="T578" s="251"/>
      <c r="U578" s="43"/>
      <c r="V578" s="43"/>
      <c r="W578" s="43"/>
    </row>
    <row r="579" spans="1:23" ht="20.100000000000001" customHeight="1" x14ac:dyDescent="0.25">
      <c r="A579" s="125">
        <f>IF('Jeunes Plants'!A579&lt;&gt;"",'Jeunes Plants'!A579,"")</f>
        <v>11819</v>
      </c>
      <c r="B579" s="126" t="str">
        <f>IF('Jeunes Plants'!B579&lt;&gt;"",'Jeunes Plants'!B579,"")</f>
        <v>GOMPHRENA</v>
      </c>
      <c r="C579" s="126" t="str">
        <f>IF('Jeunes Plants'!C579&lt;&gt;"",'Jeunes Plants'!C579,"")</f>
        <v>Fireworks</v>
      </c>
      <c r="D579" s="126" t="str">
        <f>IF('Jeunes Plants'!D579&lt;&gt;"",'Jeunes Plants'!D579,"")</f>
        <v/>
      </c>
      <c r="E579" s="127" t="str">
        <f>IF('Jeunes Plants'!E579&lt;&gt;"",'Jeunes Plants'!E579,"")</f>
        <v>S</v>
      </c>
      <c r="F579" s="127" t="str">
        <f>IF('Jeunes Plants'!F579&lt;&gt;"",'Jeunes Plants'!F579,"")</f>
        <v>M 3 cm  X60</v>
      </c>
      <c r="G579" s="128">
        <f>IF('Jeunes Plants'!G579&lt;&gt;"",'Jeunes Plants'!G579,"")</f>
        <v>30</v>
      </c>
      <c r="H579" s="128">
        <f>IF('Jeunes Plants'!H579&lt;&gt;"",'Jeunes Plants'!H579,"")</f>
        <v>5</v>
      </c>
      <c r="I579" s="127" t="str">
        <f>IF('Jeunes Plants'!I579&lt;&gt;"",'Jeunes Plants'!I579,"")</f>
        <v>B</v>
      </c>
      <c r="J579" s="129" t="str">
        <f>IF('Jeunes Plants'!J579&lt;&gt;"",'Jeunes Plants'!J579,"")</f>
        <v/>
      </c>
      <c r="K579" s="126" t="str">
        <f>IF('Jeunes Plants'!K579&lt;&gt;"",'Jeunes Plants'!K579,"")</f>
        <v>DIV FL</v>
      </c>
      <c r="L579" s="126" t="str">
        <f>IF('Jeunes Plants'!L579&lt;&gt;"",'Jeunes Plants'!L579,"")</f>
        <v>S2</v>
      </c>
      <c r="M579" s="126" t="str">
        <f>IF('Jeunes Plants'!M579&lt;&gt;"",'Jeunes Plants'!M579,"")</f>
        <v/>
      </c>
      <c r="N579" s="126" t="str">
        <f>IF('Jeunes Plants'!N579&lt;&gt;"",'Jeunes Plants'!N579,"")</f>
        <v>M3</v>
      </c>
      <c r="O579" s="126" t="str">
        <f>IF('Jeunes Plants'!O579&lt;&gt;"",'Jeunes Plants'!O579,"")</f>
        <v>GOMPHRENA Fireworks</v>
      </c>
      <c r="P579" s="130">
        <f>IF('Jeunes Plants'!P579&lt;&gt;"",'Jeunes Plants'!P579,"")</f>
        <v>579</v>
      </c>
      <c r="Q579" s="20">
        <f>IF('Jeunes Plants'!R579&lt;&gt;"",'Jeunes Plants'!R579,"")</f>
        <v>0</v>
      </c>
      <c r="R579" s="20">
        <f>IF('Jeunes Plants'!S579&lt;&gt;"",'Jeunes Plants'!S579,"")</f>
        <v>0</v>
      </c>
      <c r="S579" s="236">
        <f>IF('Jeunes Plants'!T579&lt;&gt;"",'Jeunes Plants'!T579,"")</f>
        <v>0</v>
      </c>
      <c r="T579" s="242"/>
      <c r="U579" s="158"/>
      <c r="V579" s="158"/>
      <c r="W579" s="158"/>
    </row>
    <row r="580" spans="1:23" ht="20.100000000000001" customHeight="1" x14ac:dyDescent="0.25">
      <c r="A580" s="23">
        <f>IF('Jeunes Plants'!A580&lt;&gt;"",'Jeunes Plants'!A580,"")</f>
        <v>26783</v>
      </c>
      <c r="B580" s="24" t="str">
        <f>IF('Jeunes Plants'!B580&lt;&gt;"",'Jeunes Plants'!B580,"")</f>
        <v>GOMPHRENA</v>
      </c>
      <c r="C580" s="24" t="str">
        <f>IF('Jeunes Plants'!C580&lt;&gt;"",'Jeunes Plants'!C580,"")</f>
        <v>Ping Pong</v>
      </c>
      <c r="D580" s="24" t="str">
        <f>IF('Jeunes Plants'!D580&lt;&gt;"",'Jeunes Plants'!D580,"")</f>
        <v/>
      </c>
      <c r="E580" s="66" t="str">
        <f>IF('Jeunes Plants'!E580&lt;&gt;"",'Jeunes Plants'!E580,"")</f>
        <v>S</v>
      </c>
      <c r="F580" s="66" t="str">
        <f>IF('Jeunes Plants'!F580&lt;&gt;"",'Jeunes Plants'!F580,"")</f>
        <v>M 3 cm  X60</v>
      </c>
      <c r="G580" s="64">
        <f>IF('Jeunes Plants'!G580&lt;&gt;"",'Jeunes Plants'!G580,"")</f>
        <v>30</v>
      </c>
      <c r="H580" s="64">
        <f>IF('Jeunes Plants'!H580&lt;&gt;"",'Jeunes Plants'!H580,"")</f>
        <v>5</v>
      </c>
      <c r="I580" s="66" t="str">
        <f>IF('Jeunes Plants'!I580&lt;&gt;"",'Jeunes Plants'!I580,"")</f>
        <v>B</v>
      </c>
      <c r="J580" s="72" t="str">
        <f>IF('Jeunes Plants'!J580&lt;&gt;"",'Jeunes Plants'!J580,"")</f>
        <v/>
      </c>
      <c r="K580" s="24" t="str">
        <f>IF('Jeunes Plants'!K580&lt;&gt;"",'Jeunes Plants'!K580,"")</f>
        <v>DIV FL</v>
      </c>
      <c r="L580" s="24" t="str">
        <f>IF('Jeunes Plants'!L580&lt;&gt;"",'Jeunes Plants'!L580,"")</f>
        <v>S2</v>
      </c>
      <c r="M580" s="24" t="str">
        <f>IF('Jeunes Plants'!M580&lt;&gt;"",'Jeunes Plants'!M580,"")</f>
        <v>NEW</v>
      </c>
      <c r="N580" s="24" t="str">
        <f>IF('Jeunes Plants'!N580&lt;&gt;"",'Jeunes Plants'!N580,"")</f>
        <v>M3</v>
      </c>
      <c r="O580" s="24" t="str">
        <f>IF('Jeunes Plants'!O580&lt;&gt;"",'Jeunes Plants'!O580,"")</f>
        <v>GOMPHRENA Ping Pong</v>
      </c>
      <c r="P580" s="54">
        <f>IF('Jeunes Plants'!P580&lt;&gt;"",'Jeunes Plants'!P580,"")</f>
        <v>580</v>
      </c>
      <c r="Q580" s="20">
        <f>IF('Jeunes Plants'!R580&lt;&gt;"",'Jeunes Plants'!R580,"")</f>
        <v>0</v>
      </c>
      <c r="R580" s="20">
        <f>IF('Jeunes Plants'!S580&lt;&gt;"",'Jeunes Plants'!S580,"")</f>
        <v>0</v>
      </c>
      <c r="S580" s="236">
        <f>IF('Jeunes Plants'!T580&lt;&gt;"",'Jeunes Plants'!T580,"")</f>
        <v>0</v>
      </c>
      <c r="T580" s="241"/>
      <c r="U580" s="44"/>
      <c r="V580" s="44"/>
      <c r="W580" s="44"/>
    </row>
    <row r="581" spans="1:23" ht="20.100000000000001" customHeight="1" x14ac:dyDescent="0.25">
      <c r="A581" s="125">
        <f>IF('Jeunes Plants'!A581&lt;&gt;"",'Jeunes Plants'!A581,"")</f>
        <v>15420</v>
      </c>
      <c r="B581" s="126" t="str">
        <f>IF('Jeunes Plants'!B581&lt;&gt;"",'Jeunes Plants'!B581,"")</f>
        <v>GRAMINEES VARIEES</v>
      </c>
      <c r="C581" s="126" t="str">
        <f>IF('Jeunes Plants'!C581&lt;&gt;"",'Jeunes Plants'!C581,"")</f>
        <v>.</v>
      </c>
      <c r="D581" s="126" t="str">
        <f>IF('Jeunes Plants'!D581&lt;&gt;"",'Jeunes Plants'!D581,"")</f>
        <v/>
      </c>
      <c r="E581" s="127" t="str">
        <f>IF('Jeunes Plants'!E581&lt;&gt;"",'Jeunes Plants'!E581,"")</f>
        <v>S</v>
      </c>
      <c r="F581" s="127" t="str">
        <f>IF('Jeunes Plants'!F581&lt;&gt;"",'Jeunes Plants'!F581,"")</f>
        <v>M 3 cm  X60</v>
      </c>
      <c r="G581" s="128">
        <f>IF('Jeunes Plants'!G581&lt;&gt;"",'Jeunes Plants'!G581,"")</f>
        <v>30</v>
      </c>
      <c r="H581" s="127">
        <f>IF('Jeunes Plants'!H581&lt;&gt;"",'Jeunes Plants'!H581,"")</f>
        <v>5</v>
      </c>
      <c r="I581" s="127" t="str">
        <f>IF('Jeunes Plants'!I581&lt;&gt;"",'Jeunes Plants'!I581,"")</f>
        <v>E</v>
      </c>
      <c r="J581" s="129" t="str">
        <f>IF('Jeunes Plants'!J581&lt;&gt;"",'Jeunes Plants'!J581,"")</f>
        <v/>
      </c>
      <c r="K581" s="126" t="str">
        <f>IF('Jeunes Plants'!K581&lt;&gt;"",'Jeunes Plants'!K581,"")</f>
        <v>DIV FL</v>
      </c>
      <c r="L581" s="126" t="str">
        <f>IF('Jeunes Plants'!L581&lt;&gt;"",'Jeunes Plants'!L581,"")</f>
        <v>S1</v>
      </c>
      <c r="M581" s="126" t="str">
        <f>IF('Jeunes Plants'!M581&lt;&gt;"",'Jeunes Plants'!M581,"")</f>
        <v/>
      </c>
      <c r="N581" s="126" t="str">
        <f>IF('Jeunes Plants'!N581&lt;&gt;"",'Jeunes Plants'!N581,"")</f>
        <v>M3</v>
      </c>
      <c r="O581" s="126" t="str">
        <f>IF('Jeunes Plants'!O581&lt;&gt;"",'Jeunes Plants'!O581,"")</f>
        <v>GRAMINEES VARIEES .</v>
      </c>
      <c r="P581" s="130">
        <f>IF('Jeunes Plants'!P581&lt;&gt;"",'Jeunes Plants'!P581,"")</f>
        <v>581</v>
      </c>
      <c r="Q581" s="20">
        <f>IF('Jeunes Plants'!R581&lt;&gt;"",'Jeunes Plants'!R581,"")</f>
        <v>0</v>
      </c>
      <c r="R581" s="20">
        <f>IF('Jeunes Plants'!S581&lt;&gt;"",'Jeunes Plants'!S581,"")</f>
        <v>0</v>
      </c>
      <c r="S581" s="236">
        <f>IF('Jeunes Plants'!T581&lt;&gt;"",'Jeunes Plants'!T581,"")</f>
        <v>0</v>
      </c>
      <c r="T581" s="254"/>
      <c r="U581" s="159"/>
      <c r="V581" s="159"/>
      <c r="W581" s="159"/>
    </row>
    <row r="582" spans="1:23" ht="20.100000000000001" customHeight="1" x14ac:dyDescent="0.25">
      <c r="A582" s="23">
        <f>IF('Jeunes Plants'!A582&lt;&gt;"",'Jeunes Plants'!A582,"")</f>
        <v>15224</v>
      </c>
      <c r="B582" s="24" t="str">
        <f>IF('Jeunes Plants'!B582&lt;&gt;"",'Jeunes Plants'!B582,"")</f>
        <v>GYPSOPHILE</v>
      </c>
      <c r="C582" s="24" t="str">
        <f>IF('Jeunes Plants'!C582&lt;&gt;"",'Jeunes Plants'!C582,"")</f>
        <v>Festival White</v>
      </c>
      <c r="D582" s="24" t="str">
        <f>IF('Jeunes Plants'!D582&lt;&gt;"",'Jeunes Plants'!D582,"")</f>
        <v/>
      </c>
      <c r="E582" s="66" t="str">
        <f>IF('Jeunes Plants'!E582&lt;&gt;"",'Jeunes Plants'!E582,"")</f>
        <v>B</v>
      </c>
      <c r="F582" s="66" t="str">
        <f>IF('Jeunes Plants'!F582&lt;&gt;"",'Jeunes Plants'!F582,"")</f>
        <v>M 3 cm  X60</v>
      </c>
      <c r="G582" s="64">
        <f>IF('Jeunes Plants'!G582&lt;&gt;"",'Jeunes Plants'!G582,"")</f>
        <v>30</v>
      </c>
      <c r="H582" s="64">
        <f>IF('Jeunes Plants'!H582&lt;&gt;"",'Jeunes Plants'!H582,"")</f>
        <v>5</v>
      </c>
      <c r="I582" s="66" t="str">
        <f>IF('Jeunes Plants'!I582&lt;&gt;"",'Jeunes Plants'!I582,"")</f>
        <v>E</v>
      </c>
      <c r="J582" s="72">
        <f>IF('Jeunes Plants'!J582&lt;&gt;"",'Jeunes Plants'!J582,"")</f>
        <v>0.11</v>
      </c>
      <c r="K582" s="24" t="str">
        <f>IF('Jeunes Plants'!K582&lt;&gt;"",'Jeunes Plants'!K582,"")</f>
        <v>DIV FL</v>
      </c>
      <c r="L582" s="24" t="str">
        <f>IF('Jeunes Plants'!L582&lt;&gt;"",'Jeunes Plants'!L582,"")</f>
        <v>S2</v>
      </c>
      <c r="M582" s="24" t="str">
        <f>IF('Jeunes Plants'!M582&lt;&gt;"",'Jeunes Plants'!M582,"")</f>
        <v/>
      </c>
      <c r="N582" s="24" t="str">
        <f>IF('Jeunes Plants'!N582&lt;&gt;"",'Jeunes Plants'!N582,"")</f>
        <v>M3</v>
      </c>
      <c r="O582" s="24" t="str">
        <f>IF('Jeunes Plants'!O582&lt;&gt;"",'Jeunes Plants'!O582,"")</f>
        <v>GYPSOPHILE Festival White</v>
      </c>
      <c r="P582" s="54">
        <f>IF('Jeunes Plants'!P582&lt;&gt;"",'Jeunes Plants'!P582,"")</f>
        <v>582</v>
      </c>
      <c r="Q582" s="20">
        <f>IF('Jeunes Plants'!R582&lt;&gt;"",'Jeunes Plants'!R582,"")</f>
        <v>0</v>
      </c>
      <c r="R582" s="20">
        <f>IF('Jeunes Plants'!S582&lt;&gt;"",'Jeunes Plants'!S582,"")</f>
        <v>0</v>
      </c>
      <c r="S582" s="236">
        <f>IF('Jeunes Plants'!T582&lt;&gt;"",'Jeunes Plants'!T582,"")</f>
        <v>0</v>
      </c>
      <c r="T582" s="241"/>
      <c r="U582" s="44"/>
      <c r="V582" s="44"/>
      <c r="W582" s="44"/>
    </row>
    <row r="583" spans="1:23" ht="20.100000000000001" customHeight="1" x14ac:dyDescent="0.25">
      <c r="A583" s="151" t="str">
        <f>IF('Jeunes Plants'!A583&lt;&gt;"",'Jeunes Plants'!A583,"")</f>
        <v/>
      </c>
      <c r="B583" s="152" t="str">
        <f>IF('Jeunes Plants'!B583&lt;&gt;"",'Jeunes Plants'!B583,"")</f>
        <v>H</v>
      </c>
      <c r="C583" s="153" t="str">
        <f>IF('Jeunes Plants'!C583&lt;&gt;"",'Jeunes Plants'!C583,"")</f>
        <v/>
      </c>
      <c r="D583" s="153" t="str">
        <f>IF('Jeunes Plants'!D583&lt;&gt;"",'Jeunes Plants'!D583,"")</f>
        <v/>
      </c>
      <c r="E583" s="154" t="str">
        <f>IF('Jeunes Plants'!E583&lt;&gt;"",'Jeunes Plants'!E583,"")</f>
        <v/>
      </c>
      <c r="F583" s="154" t="str">
        <f>IF('Jeunes Plants'!F583&lt;&gt;"",'Jeunes Plants'!F583,"")</f>
        <v/>
      </c>
      <c r="G583" s="154" t="str">
        <f>IF('Jeunes Plants'!G583&lt;&gt;"",'Jeunes Plants'!G583,"")</f>
        <v/>
      </c>
      <c r="H583" s="154" t="str">
        <f>IF('Jeunes Plants'!H583&lt;&gt;"",'Jeunes Plants'!H583,"")</f>
        <v/>
      </c>
      <c r="I583" s="154" t="str">
        <f>IF('Jeunes Plants'!I583&lt;&gt;"",'Jeunes Plants'!I583,"")</f>
        <v/>
      </c>
      <c r="J583" s="155" t="str">
        <f>IF('Jeunes Plants'!J583&lt;&gt;"",'Jeunes Plants'!J583,"")</f>
        <v/>
      </c>
      <c r="K583" s="153" t="str">
        <f>IF('Jeunes Plants'!K583&lt;&gt;"",'Jeunes Plants'!K583,"")</f>
        <v/>
      </c>
      <c r="L583" s="153" t="str">
        <f>IF('Jeunes Plants'!L583&lt;&gt;"",'Jeunes Plants'!L583,"")</f>
        <v>L</v>
      </c>
      <c r="M583" s="153" t="str">
        <f>IF('Jeunes Plants'!M583&lt;&gt;"",'Jeunes Plants'!M583,"")</f>
        <v/>
      </c>
      <c r="N583" s="153" t="str">
        <f>IF('Jeunes Plants'!N583&lt;&gt;"",'Jeunes Plants'!N583,"")</f>
        <v/>
      </c>
      <c r="O583" s="153" t="str">
        <f>IF('Jeunes Plants'!O583&lt;&gt;"",'Jeunes Plants'!O583,"")</f>
        <v xml:space="preserve">H </v>
      </c>
      <c r="P583" s="156">
        <f>IF('Jeunes Plants'!P583&lt;&gt;"",'Jeunes Plants'!P583,"")</f>
        <v>583</v>
      </c>
      <c r="Q583" s="20" t="str">
        <f>IF('Jeunes Plants'!R583&lt;&gt;"",'Jeunes Plants'!R583,"")</f>
        <v/>
      </c>
      <c r="R583" s="20" t="str">
        <f>IF('Jeunes Plants'!S583&lt;&gt;"",'Jeunes Plants'!S583,"")</f>
        <v/>
      </c>
      <c r="S583" s="236" t="str">
        <f>IF('Jeunes Plants'!T583&lt;&gt;"",'Jeunes Plants'!T583,"")</f>
        <v/>
      </c>
      <c r="T583" s="248"/>
      <c r="U583" s="164"/>
      <c r="V583" s="164"/>
      <c r="W583" s="164"/>
    </row>
    <row r="584" spans="1:23" ht="20.100000000000001" customHeight="1" x14ac:dyDescent="0.25">
      <c r="A584" s="23">
        <f>IF('Jeunes Plants'!A584&lt;&gt;"",'Jeunes Plants'!A584,"")</f>
        <v>15071</v>
      </c>
      <c r="B584" s="24" t="str">
        <f>IF('Jeunes Plants'!B584&lt;&gt;"",'Jeunes Plants'!B584,"")</f>
        <v>HEDERA HELIX LIERRE</v>
      </c>
      <c r="C584" s="24" t="str">
        <f>IF('Jeunes Plants'!C584&lt;&gt;"",'Jeunes Plants'!C584,"")</f>
        <v>Green</v>
      </c>
      <c r="D584" s="24" t="str">
        <f>IF('Jeunes Plants'!D584&lt;&gt;"",'Jeunes Plants'!D584,"")</f>
        <v/>
      </c>
      <c r="E584" s="66" t="str">
        <f>IF('Jeunes Plants'!E584&lt;&gt;"",'Jeunes Plants'!E584,"")</f>
        <v>B</v>
      </c>
      <c r="F584" s="66" t="str">
        <f>IF('Jeunes Plants'!F584&lt;&gt;"",'Jeunes Plants'!F584,"")</f>
        <v>M 3 cm  X60</v>
      </c>
      <c r="G584" s="64">
        <f>IF('Jeunes Plants'!G584&lt;&gt;"",'Jeunes Plants'!G584,"")</f>
        <v>30</v>
      </c>
      <c r="H584" s="64">
        <f>IF('Jeunes Plants'!H584&lt;&gt;"",'Jeunes Plants'!H584,"")</f>
        <v>5</v>
      </c>
      <c r="I584" s="66" t="str">
        <f>IF('Jeunes Plants'!I584&lt;&gt;"",'Jeunes Plants'!I584,"")</f>
        <v>A</v>
      </c>
      <c r="J584" s="72" t="str">
        <f>IF('Jeunes Plants'!J584&lt;&gt;"",'Jeunes Plants'!J584,"")</f>
        <v/>
      </c>
      <c r="K584" s="24" t="str">
        <f>IF('Jeunes Plants'!K584&lt;&gt;"",'Jeunes Plants'!K584,"")</f>
        <v>DIV FL</v>
      </c>
      <c r="L584" s="24" t="str">
        <f>IF('Jeunes Plants'!L584&lt;&gt;"",'Jeunes Plants'!L584,"")</f>
        <v>S3B</v>
      </c>
      <c r="M584" s="24" t="str">
        <f>IF('Jeunes Plants'!M584&lt;&gt;"",'Jeunes Plants'!M584,"")</f>
        <v/>
      </c>
      <c r="N584" s="24" t="str">
        <f>IF('Jeunes Plants'!N584&lt;&gt;"",'Jeunes Plants'!N584,"")</f>
        <v>M3</v>
      </c>
      <c r="O584" s="24" t="str">
        <f>IF('Jeunes Plants'!O584&lt;&gt;"",'Jeunes Plants'!O584,"")</f>
        <v>HEDERA HELIX LIERRE Green</v>
      </c>
      <c r="P584" s="54">
        <f>IF('Jeunes Plants'!P584&lt;&gt;"",'Jeunes Plants'!P584,"")</f>
        <v>584</v>
      </c>
      <c r="Q584" s="20">
        <f>IF('Jeunes Plants'!R584&lt;&gt;"",'Jeunes Plants'!R584,"")</f>
        <v>0</v>
      </c>
      <c r="R584" s="20">
        <f>IF('Jeunes Plants'!S584&lt;&gt;"",'Jeunes Plants'!S584,"")</f>
        <v>0</v>
      </c>
      <c r="S584" s="236">
        <f>IF('Jeunes Plants'!T584&lt;&gt;"",'Jeunes Plants'!T584,"")</f>
        <v>0</v>
      </c>
      <c r="T584" s="241"/>
      <c r="U584" s="44"/>
      <c r="V584" s="44"/>
      <c r="W584" s="44"/>
    </row>
    <row r="585" spans="1:23" ht="20.100000000000001" customHeight="1" x14ac:dyDescent="0.25">
      <c r="A585" s="125">
        <f>IF('Jeunes Plants'!A585&lt;&gt;"",'Jeunes Plants'!A585,"")</f>
        <v>15073</v>
      </c>
      <c r="B585" s="126" t="str">
        <f>IF('Jeunes Plants'!B585&lt;&gt;"",'Jeunes Plants'!B585,"")</f>
        <v>HEDERA HELIX LIERRE</v>
      </c>
      <c r="C585" s="126" t="str">
        <f>IF('Jeunes Plants'!C585&lt;&gt;"",'Jeunes Plants'!C585,"")</f>
        <v>Mini White Wonder</v>
      </c>
      <c r="D585" s="126" t="str">
        <f>IF('Jeunes Plants'!D585&lt;&gt;"",'Jeunes Plants'!D585,"")</f>
        <v/>
      </c>
      <c r="E585" s="127" t="str">
        <f>IF('Jeunes Plants'!E585&lt;&gt;"",'Jeunes Plants'!E585,"")</f>
        <v>B</v>
      </c>
      <c r="F585" s="127" t="str">
        <f>IF('Jeunes Plants'!F585&lt;&gt;"",'Jeunes Plants'!F585,"")</f>
        <v>M 3 cm  X60</v>
      </c>
      <c r="G585" s="128">
        <f>IF('Jeunes Plants'!G585&lt;&gt;"",'Jeunes Plants'!G585,"")</f>
        <v>30</v>
      </c>
      <c r="H585" s="128">
        <f>IF('Jeunes Plants'!H585&lt;&gt;"",'Jeunes Plants'!H585,"")</f>
        <v>5</v>
      </c>
      <c r="I585" s="127" t="str">
        <f>IF('Jeunes Plants'!I585&lt;&gt;"",'Jeunes Plants'!I585,"")</f>
        <v>A</v>
      </c>
      <c r="J585" s="129" t="str">
        <f>IF('Jeunes Plants'!J585&lt;&gt;"",'Jeunes Plants'!J585,"")</f>
        <v/>
      </c>
      <c r="K585" s="126" t="str">
        <f>IF('Jeunes Plants'!K585&lt;&gt;"",'Jeunes Plants'!K585,"")</f>
        <v>DIV FL</v>
      </c>
      <c r="L585" s="126" t="str">
        <f>IF('Jeunes Plants'!L585&lt;&gt;"",'Jeunes Plants'!L585,"")</f>
        <v>S3B</v>
      </c>
      <c r="M585" s="126" t="str">
        <f>IF('Jeunes Plants'!M585&lt;&gt;"",'Jeunes Plants'!M585,"")</f>
        <v/>
      </c>
      <c r="N585" s="126" t="str">
        <f>IF('Jeunes Plants'!N585&lt;&gt;"",'Jeunes Plants'!N585,"")</f>
        <v>M3</v>
      </c>
      <c r="O585" s="126" t="str">
        <f>IF('Jeunes Plants'!O585&lt;&gt;"",'Jeunes Plants'!O585,"")</f>
        <v>HEDERA HELIX LIERRE Mini White Wonder</v>
      </c>
      <c r="P585" s="130">
        <f>IF('Jeunes Plants'!P585&lt;&gt;"",'Jeunes Plants'!P585,"")</f>
        <v>585</v>
      </c>
      <c r="Q585" s="20">
        <f>IF('Jeunes Plants'!R585&lt;&gt;"",'Jeunes Plants'!R585,"")</f>
        <v>0</v>
      </c>
      <c r="R585" s="20">
        <f>IF('Jeunes Plants'!S585&lt;&gt;"",'Jeunes Plants'!S585,"")</f>
        <v>0</v>
      </c>
      <c r="S585" s="236">
        <f>IF('Jeunes Plants'!T585&lt;&gt;"",'Jeunes Plants'!T585,"")</f>
        <v>0</v>
      </c>
      <c r="T585" s="242"/>
      <c r="U585" s="158"/>
      <c r="V585" s="158"/>
      <c r="W585" s="158"/>
    </row>
    <row r="586" spans="1:23" ht="20.100000000000001" customHeight="1" x14ac:dyDescent="0.25">
      <c r="A586" s="23">
        <f>IF('Jeunes Plants'!A586&lt;&gt;"",'Jeunes Plants'!A586,"")</f>
        <v>25191</v>
      </c>
      <c r="B586" s="24" t="str">
        <f>IF('Jeunes Plants'!B586&lt;&gt;"",'Jeunes Plants'!B586,"")</f>
        <v>HEDERA HELIX LIERRE</v>
      </c>
      <c r="C586" s="24" t="str">
        <f>IF('Jeunes Plants'!C586&lt;&gt;"",'Jeunes Plants'!C586,"")</f>
        <v>Goldchild</v>
      </c>
      <c r="D586" s="24" t="str">
        <f>IF('Jeunes Plants'!D586&lt;&gt;"",'Jeunes Plants'!D586,"")</f>
        <v/>
      </c>
      <c r="E586" s="66" t="str">
        <f>IF('Jeunes Plants'!E586&lt;&gt;"",'Jeunes Plants'!E586,"")</f>
        <v>B</v>
      </c>
      <c r="F586" s="66" t="str">
        <f>IF('Jeunes Plants'!F586&lt;&gt;"",'Jeunes Plants'!F586,"")</f>
        <v>M 3 cm  X60</v>
      </c>
      <c r="G586" s="64">
        <f>IF('Jeunes Plants'!G586&lt;&gt;"",'Jeunes Plants'!G586,"")</f>
        <v>30</v>
      </c>
      <c r="H586" s="64">
        <f>IF('Jeunes Plants'!H586&lt;&gt;"",'Jeunes Plants'!H586,"")</f>
        <v>5</v>
      </c>
      <c r="I586" s="66" t="str">
        <f>IF('Jeunes Plants'!I586&lt;&gt;"",'Jeunes Plants'!I586,"")</f>
        <v>A</v>
      </c>
      <c r="J586" s="72" t="str">
        <f>IF('Jeunes Plants'!J586&lt;&gt;"",'Jeunes Plants'!J586,"")</f>
        <v/>
      </c>
      <c r="K586" s="24" t="str">
        <f>IF('Jeunes Plants'!K586&lt;&gt;"",'Jeunes Plants'!K586,"")</f>
        <v>DIV FL</v>
      </c>
      <c r="L586" s="24" t="str">
        <f>IF('Jeunes Plants'!L586&lt;&gt;"",'Jeunes Plants'!L586,"")</f>
        <v>S3B</v>
      </c>
      <c r="M586" s="24" t="str">
        <f>IF('Jeunes Plants'!M586&lt;&gt;"",'Jeunes Plants'!M586,"")</f>
        <v/>
      </c>
      <c r="N586" s="24" t="str">
        <f>IF('Jeunes Plants'!N586&lt;&gt;"",'Jeunes Plants'!N586,"")</f>
        <v>M3</v>
      </c>
      <c r="O586" s="24" t="str">
        <f>IF('Jeunes Plants'!O586&lt;&gt;"",'Jeunes Plants'!O586,"")</f>
        <v>HEDERA HELIX LIERRE Goldchild</v>
      </c>
      <c r="P586" s="54">
        <f>IF('Jeunes Plants'!P586&lt;&gt;"",'Jeunes Plants'!P586,"")</f>
        <v>586</v>
      </c>
      <c r="Q586" s="20">
        <f>IF('Jeunes Plants'!R586&lt;&gt;"",'Jeunes Plants'!R586,"")</f>
        <v>0</v>
      </c>
      <c r="R586" s="20">
        <f>IF('Jeunes Plants'!S586&lt;&gt;"",'Jeunes Plants'!S586,"")</f>
        <v>0</v>
      </c>
      <c r="S586" s="236">
        <f>IF('Jeunes Plants'!T586&lt;&gt;"",'Jeunes Plants'!T586,"")</f>
        <v>0</v>
      </c>
      <c r="T586" s="241"/>
      <c r="U586" s="44"/>
      <c r="V586" s="44"/>
      <c r="W586" s="44"/>
    </row>
    <row r="587" spans="1:23" ht="20.100000000000001" customHeight="1" x14ac:dyDescent="0.25">
      <c r="A587" s="125">
        <f>IF('Jeunes Plants'!A587&lt;&gt;"",'Jeunes Plants'!A587,"")</f>
        <v>2082</v>
      </c>
      <c r="B587" s="126" t="str">
        <f>IF('Jeunes Plants'!B587&lt;&gt;"",'Jeunes Plants'!B587,"")</f>
        <v>HELICHRYSUM GNAPHALIUM</v>
      </c>
      <c r="C587" s="126" t="str">
        <f>IF('Jeunes Plants'!C587&lt;&gt;"",'Jeunes Plants'!C587,"")</f>
        <v>Gold</v>
      </c>
      <c r="D587" s="126" t="str">
        <f>IF('Jeunes Plants'!D587&lt;&gt;"",'Jeunes Plants'!D587,"")</f>
        <v/>
      </c>
      <c r="E587" s="127" t="str">
        <f>IF('Jeunes Plants'!E587&lt;&gt;"",'Jeunes Plants'!E587,"")</f>
        <v>B</v>
      </c>
      <c r="F587" s="127" t="str">
        <f>IF('Jeunes Plants'!F587&lt;&gt;"",'Jeunes Plants'!F587,"")</f>
        <v>M 3 cm  X60</v>
      </c>
      <c r="G587" s="128">
        <f>IF('Jeunes Plants'!G587&lt;&gt;"",'Jeunes Plants'!G587,"")</f>
        <v>30</v>
      </c>
      <c r="H587" s="127">
        <f>IF('Jeunes Plants'!H587&lt;&gt;"",'Jeunes Plants'!H587,"")</f>
        <v>6</v>
      </c>
      <c r="I587" s="127" t="str">
        <f>IF('Jeunes Plants'!I587&lt;&gt;"",'Jeunes Plants'!I587,"")</f>
        <v>A</v>
      </c>
      <c r="J587" s="129" t="str">
        <f>IF('Jeunes Plants'!J587&lt;&gt;"",'Jeunes Plants'!J587,"")</f>
        <v/>
      </c>
      <c r="K587" s="126" t="str">
        <f>IF('Jeunes Plants'!K587&lt;&gt;"",'Jeunes Plants'!K587,"")</f>
        <v>DIV FL</v>
      </c>
      <c r="L587" s="126" t="str">
        <f>IF('Jeunes Plants'!L587&lt;&gt;"",'Jeunes Plants'!L587,"")</f>
        <v>S1</v>
      </c>
      <c r="M587" s="126" t="str">
        <f>IF('Jeunes Plants'!M587&lt;&gt;"",'Jeunes Plants'!M587,"")</f>
        <v/>
      </c>
      <c r="N587" s="126" t="str">
        <f>IF('Jeunes Plants'!N587&lt;&gt;"",'Jeunes Plants'!N587,"")</f>
        <v>M3</v>
      </c>
      <c r="O587" s="126" t="str">
        <f>IF('Jeunes Plants'!O587&lt;&gt;"",'Jeunes Plants'!O587,"")</f>
        <v>HELICHRYSUM GNAPHALIUM Gold</v>
      </c>
      <c r="P587" s="130">
        <f>IF('Jeunes Plants'!P587&lt;&gt;"",'Jeunes Plants'!P587,"")</f>
        <v>587</v>
      </c>
      <c r="Q587" s="20">
        <f>IF('Jeunes Plants'!R587&lt;&gt;"",'Jeunes Plants'!R587,"")</f>
        <v>0</v>
      </c>
      <c r="R587" s="20">
        <f>IF('Jeunes Plants'!S587&lt;&gt;"",'Jeunes Plants'!S587,"")</f>
        <v>0</v>
      </c>
      <c r="S587" s="236">
        <f>IF('Jeunes Plants'!T587&lt;&gt;"",'Jeunes Plants'!T587,"")</f>
        <v>0</v>
      </c>
      <c r="T587" s="242"/>
      <c r="U587" s="158"/>
      <c r="V587" s="158"/>
      <c r="W587" s="158"/>
    </row>
    <row r="588" spans="1:23" ht="20.100000000000001" customHeight="1" x14ac:dyDescent="0.25">
      <c r="A588" s="23">
        <f>IF('Jeunes Plants'!A588&lt;&gt;"",'Jeunes Plants'!A588,"")</f>
        <v>2177</v>
      </c>
      <c r="B588" s="24" t="str">
        <f>IF('Jeunes Plants'!B588&lt;&gt;"",'Jeunes Plants'!B588,"")</f>
        <v>HELICHRYSUM GNAPHALIUM</v>
      </c>
      <c r="C588" s="24" t="str">
        <f>IF('Jeunes Plants'!C588&lt;&gt;"",'Jeunes Plants'!C588,"")</f>
        <v>Silver</v>
      </c>
      <c r="D588" s="24" t="str">
        <f>IF('Jeunes Plants'!D588&lt;&gt;"",'Jeunes Plants'!D588,"")</f>
        <v/>
      </c>
      <c r="E588" s="66" t="str">
        <f>IF('Jeunes Plants'!E588&lt;&gt;"",'Jeunes Plants'!E588,"")</f>
        <v>B</v>
      </c>
      <c r="F588" s="66" t="str">
        <f>IF('Jeunes Plants'!F588&lt;&gt;"",'Jeunes Plants'!F588,"")</f>
        <v>M 3 cm  X60</v>
      </c>
      <c r="G588" s="64">
        <f>IF('Jeunes Plants'!G588&lt;&gt;"",'Jeunes Plants'!G588,"")</f>
        <v>30</v>
      </c>
      <c r="H588" s="66">
        <f>IF('Jeunes Plants'!H588&lt;&gt;"",'Jeunes Plants'!H588,"")</f>
        <v>6</v>
      </c>
      <c r="I588" s="66" t="str">
        <f>IF('Jeunes Plants'!I588&lt;&gt;"",'Jeunes Plants'!I588,"")</f>
        <v>A</v>
      </c>
      <c r="J588" s="72" t="str">
        <f>IF('Jeunes Plants'!J588&lt;&gt;"",'Jeunes Plants'!J588,"")</f>
        <v/>
      </c>
      <c r="K588" s="24" t="str">
        <f>IF('Jeunes Plants'!K588&lt;&gt;"",'Jeunes Plants'!K588,"")</f>
        <v>DIV FL</v>
      </c>
      <c r="L588" s="24" t="str">
        <f>IF('Jeunes Plants'!L588&lt;&gt;"",'Jeunes Plants'!L588,"")</f>
        <v>S1</v>
      </c>
      <c r="M588" s="24" t="str">
        <f>IF('Jeunes Plants'!M588&lt;&gt;"",'Jeunes Plants'!M588,"")</f>
        <v/>
      </c>
      <c r="N588" s="24" t="str">
        <f>IF('Jeunes Plants'!N588&lt;&gt;"",'Jeunes Plants'!N588,"")</f>
        <v>M3</v>
      </c>
      <c r="O588" s="24" t="str">
        <f>IF('Jeunes Plants'!O588&lt;&gt;"",'Jeunes Plants'!O588,"")</f>
        <v>HELICHRYSUM GNAPHALIUM Silver</v>
      </c>
      <c r="P588" s="54">
        <f>IF('Jeunes Plants'!P588&lt;&gt;"",'Jeunes Plants'!P588,"")</f>
        <v>588</v>
      </c>
      <c r="Q588" s="20">
        <f>IF('Jeunes Plants'!R588&lt;&gt;"",'Jeunes Plants'!R588,"")</f>
        <v>0</v>
      </c>
      <c r="R588" s="20">
        <f>IF('Jeunes Plants'!S588&lt;&gt;"",'Jeunes Plants'!S588,"")</f>
        <v>0</v>
      </c>
      <c r="S588" s="236">
        <f>IF('Jeunes Plants'!T588&lt;&gt;"",'Jeunes Plants'!T588,"")</f>
        <v>0</v>
      </c>
      <c r="T588" s="241"/>
      <c r="U588" s="44"/>
      <c r="V588" s="44"/>
      <c r="W588" s="44"/>
    </row>
    <row r="589" spans="1:23" ht="20.100000000000001" customHeight="1" x14ac:dyDescent="0.25">
      <c r="A589" s="125">
        <f>IF('Jeunes Plants'!A589&lt;&gt;"",'Jeunes Plants'!A589,"")</f>
        <v>26787</v>
      </c>
      <c r="B589" s="126" t="str">
        <f>IF('Jeunes Plants'!B589&lt;&gt;"",'Jeunes Plants'!B589,"")</f>
        <v>HELICHRYSUM ITALICUM</v>
      </c>
      <c r="C589" s="126" t="str">
        <f>IF('Jeunes Plants'!C589&lt;&gt;"",'Jeunes Plants'!C589,"")</f>
        <v>Dinero</v>
      </c>
      <c r="D589" s="126" t="str">
        <f>IF('Jeunes Plants'!D589&lt;&gt;"",'Jeunes Plants'!D589,"")</f>
        <v/>
      </c>
      <c r="E589" s="127" t="str">
        <f>IF('Jeunes Plants'!E589&lt;&gt;"",'Jeunes Plants'!E589,"")</f>
        <v>B</v>
      </c>
      <c r="F589" s="127" t="str">
        <f>IF('Jeunes Plants'!F589&lt;&gt;"",'Jeunes Plants'!F589,"")</f>
        <v>M 3 cm  X60</v>
      </c>
      <c r="G589" s="128">
        <f>IF('Jeunes Plants'!G589&lt;&gt;"",'Jeunes Plants'!G589,"")</f>
        <v>30</v>
      </c>
      <c r="H589" s="127">
        <f>IF('Jeunes Plants'!H589&lt;&gt;"",'Jeunes Plants'!H589,"")</f>
        <v>5</v>
      </c>
      <c r="I589" s="127" t="str">
        <f>IF('Jeunes Plants'!I589&lt;&gt;"",'Jeunes Plants'!I589,"")</f>
        <v>A</v>
      </c>
      <c r="J589" s="129" t="str">
        <f>IF('Jeunes Plants'!J589&lt;&gt;"",'Jeunes Plants'!J589,"")</f>
        <v/>
      </c>
      <c r="K589" s="126" t="str">
        <f>IF('Jeunes Plants'!K589&lt;&gt;"",'Jeunes Plants'!K589,"")</f>
        <v>DIV FL</v>
      </c>
      <c r="L589" s="126" t="str">
        <f>IF('Jeunes Plants'!L589&lt;&gt;"",'Jeunes Plants'!L589,"")</f>
        <v>S3B</v>
      </c>
      <c r="M589" s="126" t="str">
        <f>IF('Jeunes Plants'!M589&lt;&gt;"",'Jeunes Plants'!M589,"")</f>
        <v>NEW</v>
      </c>
      <c r="N589" s="126" t="str">
        <f>IF('Jeunes Plants'!N589&lt;&gt;"",'Jeunes Plants'!N589,"")</f>
        <v>M3</v>
      </c>
      <c r="O589" s="126" t="str">
        <f>IF('Jeunes Plants'!O589&lt;&gt;"",'Jeunes Plants'!O589,"")</f>
        <v>HELICHRYSUM ITALICUM Dinero</v>
      </c>
      <c r="P589" s="130">
        <f>IF('Jeunes Plants'!P589&lt;&gt;"",'Jeunes Plants'!P589,"")</f>
        <v>589</v>
      </c>
      <c r="Q589" s="20">
        <f>IF('Jeunes Plants'!R589&lt;&gt;"",'Jeunes Plants'!R589,"")</f>
        <v>0</v>
      </c>
      <c r="R589" s="20">
        <f>IF('Jeunes Plants'!S589&lt;&gt;"",'Jeunes Plants'!S589,"")</f>
        <v>0</v>
      </c>
      <c r="S589" s="236">
        <f>IF('Jeunes Plants'!T589&lt;&gt;"",'Jeunes Plants'!T589,"")</f>
        <v>0</v>
      </c>
      <c r="T589" s="242"/>
      <c r="U589" s="158"/>
      <c r="V589" s="158"/>
      <c r="W589" s="158"/>
    </row>
    <row r="590" spans="1:23" ht="20.100000000000001" customHeight="1" x14ac:dyDescent="0.25">
      <c r="A590" s="23">
        <f>IF('Jeunes Plants'!A590&lt;&gt;"",'Jeunes Plants'!A590,"")</f>
        <v>2373</v>
      </c>
      <c r="B590" s="24" t="str">
        <f>IF('Jeunes Plants'!B590&lt;&gt;"",'Jeunes Plants'!B590,"")</f>
        <v>HELICHRYSUM ITALICUM</v>
      </c>
      <c r="C590" s="24" t="str">
        <f>IF('Jeunes Plants'!C590&lt;&gt;"",'Jeunes Plants'!C590,"")</f>
        <v>Iricles</v>
      </c>
      <c r="D590" s="24" t="str">
        <f>IF('Jeunes Plants'!D590&lt;&gt;"",'Jeunes Plants'!D590,"")</f>
        <v/>
      </c>
      <c r="E590" s="66" t="str">
        <f>IF('Jeunes Plants'!E590&lt;&gt;"",'Jeunes Plants'!E590,"")</f>
        <v>B</v>
      </c>
      <c r="F590" s="66" t="str">
        <f>IF('Jeunes Plants'!F590&lt;&gt;"",'Jeunes Plants'!F590,"")</f>
        <v>M 3 cm  X60</v>
      </c>
      <c r="G590" s="64">
        <f>IF('Jeunes Plants'!G590&lt;&gt;"",'Jeunes Plants'!G590,"")</f>
        <v>30</v>
      </c>
      <c r="H590" s="66">
        <f>IF('Jeunes Plants'!H590&lt;&gt;"",'Jeunes Plants'!H590,"")</f>
        <v>5</v>
      </c>
      <c r="I590" s="66" t="str">
        <f>IF('Jeunes Plants'!I590&lt;&gt;"",'Jeunes Plants'!I590,"")</f>
        <v>A</v>
      </c>
      <c r="J590" s="72" t="str">
        <f>IF('Jeunes Plants'!J590&lt;&gt;"",'Jeunes Plants'!J590,"")</f>
        <v/>
      </c>
      <c r="K590" s="24" t="str">
        <f>IF('Jeunes Plants'!K590&lt;&gt;"",'Jeunes Plants'!K590,"")</f>
        <v>DIV FL</v>
      </c>
      <c r="L590" s="24" t="str">
        <f>IF('Jeunes Plants'!L590&lt;&gt;"",'Jeunes Plants'!L590,"")</f>
        <v>S3B</v>
      </c>
      <c r="M590" s="24" t="str">
        <f>IF('Jeunes Plants'!M590&lt;&gt;"",'Jeunes Plants'!M590,"")</f>
        <v/>
      </c>
      <c r="N590" s="24" t="str">
        <f>IF('Jeunes Plants'!N590&lt;&gt;"",'Jeunes Plants'!N590,"")</f>
        <v>M3</v>
      </c>
      <c r="O590" s="24" t="str">
        <f>IF('Jeunes Plants'!O590&lt;&gt;"",'Jeunes Plants'!O590,"")</f>
        <v>HELICHRYSUM ITALICUM Iricles</v>
      </c>
      <c r="P590" s="54">
        <f>IF('Jeunes Plants'!P590&lt;&gt;"",'Jeunes Plants'!P590,"")</f>
        <v>590</v>
      </c>
      <c r="Q590" s="20">
        <f>IF('Jeunes Plants'!R590&lt;&gt;"",'Jeunes Plants'!R590,"")</f>
        <v>0</v>
      </c>
      <c r="R590" s="20">
        <f>IF('Jeunes Plants'!S590&lt;&gt;"",'Jeunes Plants'!S590,"")</f>
        <v>0</v>
      </c>
      <c r="S590" s="236">
        <f>IF('Jeunes Plants'!T590&lt;&gt;"",'Jeunes Plants'!T590,"")</f>
        <v>0</v>
      </c>
      <c r="T590" s="241"/>
      <c r="U590" s="44"/>
      <c r="V590" s="44"/>
      <c r="W590" s="44"/>
    </row>
    <row r="591" spans="1:23" ht="20.100000000000001" customHeight="1" x14ac:dyDescent="0.25">
      <c r="A591" s="125">
        <f>IF('Jeunes Plants'!A591&lt;&gt;"",'Jeunes Plants'!A591,"")</f>
        <v>26785</v>
      </c>
      <c r="B591" s="126" t="str">
        <f>IF('Jeunes Plants'!B591&lt;&gt;"",'Jeunes Plants'!B591,"")</f>
        <v>HELICHRYSUM ITALICUM</v>
      </c>
      <c r="C591" s="126" t="str">
        <f>IF('Jeunes Plants'!C591&lt;&gt;"",'Jeunes Plants'!C591,"")</f>
        <v>Maquis</v>
      </c>
      <c r="D591" s="126" t="str">
        <f>IF('Jeunes Plants'!D591&lt;&gt;"",'Jeunes Plants'!D591,"")</f>
        <v/>
      </c>
      <c r="E591" s="127" t="str">
        <f>IF('Jeunes Plants'!E591&lt;&gt;"",'Jeunes Plants'!E591,"")</f>
        <v>B</v>
      </c>
      <c r="F591" s="127" t="str">
        <f>IF('Jeunes Plants'!F591&lt;&gt;"",'Jeunes Plants'!F591,"")</f>
        <v>M 3 cm  X60</v>
      </c>
      <c r="G591" s="128">
        <f>IF('Jeunes Plants'!G591&lt;&gt;"",'Jeunes Plants'!G591,"")</f>
        <v>30</v>
      </c>
      <c r="H591" s="127">
        <f>IF('Jeunes Plants'!H591&lt;&gt;"",'Jeunes Plants'!H591,"")</f>
        <v>5</v>
      </c>
      <c r="I591" s="127" t="str">
        <f>IF('Jeunes Plants'!I591&lt;&gt;"",'Jeunes Plants'!I591,"")</f>
        <v>A</v>
      </c>
      <c r="J591" s="129" t="str">
        <f>IF('Jeunes Plants'!J591&lt;&gt;"",'Jeunes Plants'!J591,"")</f>
        <v/>
      </c>
      <c r="K591" s="126" t="str">
        <f>IF('Jeunes Plants'!K591&lt;&gt;"",'Jeunes Plants'!K591,"")</f>
        <v>DIV FL</v>
      </c>
      <c r="L591" s="126" t="str">
        <f>IF('Jeunes Plants'!L591&lt;&gt;"",'Jeunes Plants'!L591,"")</f>
        <v>S3B</v>
      </c>
      <c r="M591" s="126" t="str">
        <f>IF('Jeunes Plants'!M591&lt;&gt;"",'Jeunes Plants'!M591,"")</f>
        <v>NEW</v>
      </c>
      <c r="N591" s="126" t="str">
        <f>IF('Jeunes Plants'!N591&lt;&gt;"",'Jeunes Plants'!N591,"")</f>
        <v>M3</v>
      </c>
      <c r="O591" s="126" t="str">
        <f>IF('Jeunes Plants'!O591&lt;&gt;"",'Jeunes Plants'!O591,"")</f>
        <v>HELICHRYSUM ITALICUM Maquis</v>
      </c>
      <c r="P591" s="130">
        <f>IF('Jeunes Plants'!P591&lt;&gt;"",'Jeunes Plants'!P591,"")</f>
        <v>591</v>
      </c>
      <c r="Q591" s="20">
        <f>IF('Jeunes Plants'!R591&lt;&gt;"",'Jeunes Plants'!R591,"")</f>
        <v>0</v>
      </c>
      <c r="R591" s="20">
        <f>IF('Jeunes Plants'!S591&lt;&gt;"",'Jeunes Plants'!S591,"")</f>
        <v>0</v>
      </c>
      <c r="S591" s="236">
        <f>IF('Jeunes Plants'!T591&lt;&gt;"",'Jeunes Plants'!T591,"")</f>
        <v>0</v>
      </c>
      <c r="T591" s="242"/>
      <c r="U591" s="158"/>
      <c r="V591" s="158"/>
      <c r="W591" s="158"/>
    </row>
    <row r="592" spans="1:23" ht="20.100000000000001" customHeight="1" x14ac:dyDescent="0.25">
      <c r="A592" s="23">
        <f>IF('Jeunes Plants'!A592&lt;&gt;"",'Jeunes Plants'!A592,"")</f>
        <v>11965</v>
      </c>
      <c r="B592" s="24" t="str">
        <f>IF('Jeunes Plants'!B592&lt;&gt;"",'Jeunes Plants'!B592,"")</f>
        <v>HELIOTROPE</v>
      </c>
      <c r="C592" s="24" t="str">
        <f>IF('Jeunes Plants'!C592&lt;&gt;"",'Jeunes Plants'!C592,"")</f>
        <v>Blue Helios</v>
      </c>
      <c r="D592" s="24" t="str">
        <f>IF('Jeunes Plants'!D592&lt;&gt;"",'Jeunes Plants'!D592,"")</f>
        <v/>
      </c>
      <c r="E592" s="66" t="str">
        <f>IF('Jeunes Plants'!E592&lt;&gt;"",'Jeunes Plants'!E592,"")</f>
        <v>B</v>
      </c>
      <c r="F592" s="66" t="str">
        <f>IF('Jeunes Plants'!F592&lt;&gt;"",'Jeunes Plants'!F592,"")</f>
        <v>M 3 cm  X60</v>
      </c>
      <c r="G592" s="64">
        <f>IF('Jeunes Plants'!G592&lt;&gt;"",'Jeunes Plants'!G592,"")</f>
        <v>30</v>
      </c>
      <c r="H592" s="66">
        <f>IF('Jeunes Plants'!H592&lt;&gt;"",'Jeunes Plants'!H592,"")</f>
        <v>6</v>
      </c>
      <c r="I592" s="66" t="str">
        <f>IF('Jeunes Plants'!I592&lt;&gt;"",'Jeunes Plants'!I592,"")</f>
        <v>A</v>
      </c>
      <c r="J592" s="64">
        <f>IF('Jeunes Plants'!J592&lt;&gt;"",'Jeunes Plants'!J592,"")</f>
        <v>4.2000000000000003E-2</v>
      </c>
      <c r="K592" s="24" t="str">
        <f>IF('Jeunes Plants'!K592&lt;&gt;"",'Jeunes Plants'!K592,"")</f>
        <v>DIV FL</v>
      </c>
      <c r="L592" s="24" t="str">
        <f>IF('Jeunes Plants'!L592&lt;&gt;"",'Jeunes Plants'!L592,"")</f>
        <v>S7</v>
      </c>
      <c r="M592" s="24" t="str">
        <f>IF('Jeunes Plants'!M592&lt;&gt;"",'Jeunes Plants'!M592,"")</f>
        <v/>
      </c>
      <c r="N592" s="24" t="str">
        <f>IF('Jeunes Plants'!N592&lt;&gt;"",'Jeunes Plants'!N592,"")</f>
        <v>M3</v>
      </c>
      <c r="O592" s="24" t="str">
        <f>IF('Jeunes Plants'!O592&lt;&gt;"",'Jeunes Plants'!O592,"")</f>
        <v>HELIOTROPE Blue Helios</v>
      </c>
      <c r="P592" s="54">
        <f>IF('Jeunes Plants'!P592&lt;&gt;"",'Jeunes Plants'!P592,"")</f>
        <v>592</v>
      </c>
      <c r="Q592" s="20">
        <f>IF('Jeunes Plants'!R592&lt;&gt;"",'Jeunes Plants'!R592,"")</f>
        <v>0</v>
      </c>
      <c r="R592" s="20">
        <f>IF('Jeunes Plants'!S592&lt;&gt;"",'Jeunes Plants'!S592,"")</f>
        <v>0</v>
      </c>
      <c r="S592" s="236">
        <f>IF('Jeunes Plants'!T592&lt;&gt;"",'Jeunes Plants'!T592,"")</f>
        <v>0</v>
      </c>
      <c r="T592" s="241"/>
      <c r="U592" s="44"/>
      <c r="V592" s="44"/>
      <c r="W592" s="44"/>
    </row>
    <row r="593" spans="1:23" ht="20.100000000000001" customHeight="1" x14ac:dyDescent="0.25">
      <c r="A593" s="125">
        <f>IF('Jeunes Plants'!A593&lt;&gt;"",'Jeunes Plants'!A593,"")</f>
        <v>25192</v>
      </c>
      <c r="B593" s="126" t="str">
        <f>IF('Jeunes Plants'!B593&lt;&gt;"",'Jeunes Plants'!B593,"")</f>
        <v>HEUCHERE WORLD CAFFE</v>
      </c>
      <c r="C593" s="126" t="str">
        <f>IF('Jeunes Plants'!C593&lt;&gt;"",'Jeunes Plants'!C593,"")</f>
        <v>Arabica</v>
      </c>
      <c r="D593" s="126" t="str">
        <f>IF('Jeunes Plants'!D593&lt;&gt;"",'Jeunes Plants'!D593,"")</f>
        <v>&gt;s01/2026</v>
      </c>
      <c r="E593" s="127" t="str">
        <f>IF('Jeunes Plants'!E593&lt;&gt;"",'Jeunes Plants'!E593,"")</f>
        <v>B</v>
      </c>
      <c r="F593" s="127" t="str">
        <f>IF('Jeunes Plants'!F593&lt;&gt;"",'Jeunes Plants'!F593,"")</f>
        <v>M 3 cm  X60</v>
      </c>
      <c r="G593" s="128">
        <f>IF('Jeunes Plants'!G593&lt;&gt;"",'Jeunes Plants'!G593,"")</f>
        <v>30</v>
      </c>
      <c r="H593" s="127">
        <f>IF('Jeunes Plants'!H593&lt;&gt;"",'Jeunes Plants'!H593,"")</f>
        <v>5</v>
      </c>
      <c r="I593" s="127" t="str">
        <f>IF('Jeunes Plants'!I593&lt;&gt;"",'Jeunes Plants'!I593,"")</f>
        <v>N</v>
      </c>
      <c r="J593" s="129">
        <f>IF('Jeunes Plants'!J593&lt;&gt;"",'Jeunes Plants'!J593,"")</f>
        <v>7.0000000000000007E-2</v>
      </c>
      <c r="K593" s="126" t="str">
        <f>IF('Jeunes Plants'!K593&lt;&gt;"",'Jeunes Plants'!K593,"")</f>
        <v>DIV FL</v>
      </c>
      <c r="L593" s="126" t="str">
        <f>IF('Jeunes Plants'!L593&lt;&gt;"",'Jeunes Plants'!L593,"")</f>
        <v>S3B</v>
      </c>
      <c r="M593" s="126" t="str">
        <f>IF('Jeunes Plants'!M593&lt;&gt;"",'Jeunes Plants'!M593,"")</f>
        <v/>
      </c>
      <c r="N593" s="126" t="str">
        <f>IF('Jeunes Plants'!N593&lt;&gt;"",'Jeunes Plants'!N593,"")</f>
        <v>M3</v>
      </c>
      <c r="O593" s="126" t="str">
        <f>IF('Jeunes Plants'!O593&lt;&gt;"",'Jeunes Plants'!O593,"")</f>
        <v>HEUCHERE WORLD CAFFE Arabica</v>
      </c>
      <c r="P593" s="130">
        <f>IF('Jeunes Plants'!P593&lt;&gt;"",'Jeunes Plants'!P593,"")</f>
        <v>593</v>
      </c>
      <c r="Q593" s="20">
        <f>IF('Jeunes Plants'!R593&lt;&gt;"",'Jeunes Plants'!R593,"")</f>
        <v>0</v>
      </c>
      <c r="R593" s="20">
        <f>IF('Jeunes Plants'!S593&lt;&gt;"",'Jeunes Plants'!S593,"")</f>
        <v>0</v>
      </c>
      <c r="S593" s="236">
        <f>IF('Jeunes Plants'!T593&lt;&gt;"",'Jeunes Plants'!T593,"")</f>
        <v>0</v>
      </c>
      <c r="T593" s="245"/>
      <c r="U593" s="214"/>
      <c r="V593" s="214"/>
      <c r="W593" s="214"/>
    </row>
    <row r="594" spans="1:23" ht="20.100000000000001" customHeight="1" x14ac:dyDescent="0.25">
      <c r="A594" s="23">
        <f>IF('Jeunes Plants'!A594&lt;&gt;"",'Jeunes Plants'!A594,"")</f>
        <v>25193</v>
      </c>
      <c r="B594" s="24" t="str">
        <f>IF('Jeunes Plants'!B594&lt;&gt;"",'Jeunes Plants'!B594,"")</f>
        <v>HEUCHERE WORLD CAFFE</v>
      </c>
      <c r="C594" s="24" t="str">
        <f>IF('Jeunes Plants'!C594&lt;&gt;"",'Jeunes Plants'!C594,"")</f>
        <v>Expresso</v>
      </c>
      <c r="D594" s="24" t="str">
        <f>IF('Jeunes Plants'!D594&lt;&gt;"",'Jeunes Plants'!D594,"")</f>
        <v>&gt;s01/2026</v>
      </c>
      <c r="E594" s="66" t="str">
        <f>IF('Jeunes Plants'!E594&lt;&gt;"",'Jeunes Plants'!E594,"")</f>
        <v>B</v>
      </c>
      <c r="F594" s="66" t="str">
        <f>IF('Jeunes Plants'!F594&lt;&gt;"",'Jeunes Plants'!F594,"")</f>
        <v>M 3 cm  X60</v>
      </c>
      <c r="G594" s="64">
        <f>IF('Jeunes Plants'!G594&lt;&gt;"",'Jeunes Plants'!G594,"")</f>
        <v>30</v>
      </c>
      <c r="H594" s="66">
        <f>IF('Jeunes Plants'!H594&lt;&gt;"",'Jeunes Plants'!H594,"")</f>
        <v>5</v>
      </c>
      <c r="I594" s="66" t="str">
        <f>IF('Jeunes Plants'!I594&lt;&gt;"",'Jeunes Plants'!I594,"")</f>
        <v>N</v>
      </c>
      <c r="J594" s="72">
        <f>IF('Jeunes Plants'!J594&lt;&gt;"",'Jeunes Plants'!J594,"")</f>
        <v>7.0000000000000007E-2</v>
      </c>
      <c r="K594" s="24" t="str">
        <f>IF('Jeunes Plants'!K594&lt;&gt;"",'Jeunes Plants'!K594,"")</f>
        <v>DIV FL</v>
      </c>
      <c r="L594" s="24" t="str">
        <f>IF('Jeunes Plants'!L594&lt;&gt;"",'Jeunes Plants'!L594,"")</f>
        <v>S3B</v>
      </c>
      <c r="M594" s="24" t="str">
        <f>IF('Jeunes Plants'!M594&lt;&gt;"",'Jeunes Plants'!M594,"")</f>
        <v/>
      </c>
      <c r="N594" s="24" t="str">
        <f>IF('Jeunes Plants'!N594&lt;&gt;"",'Jeunes Plants'!N594,"")</f>
        <v>M3</v>
      </c>
      <c r="O594" s="24" t="str">
        <f>IF('Jeunes Plants'!O594&lt;&gt;"",'Jeunes Plants'!O594,"")</f>
        <v>HEUCHERE WORLD CAFFE Expresso</v>
      </c>
      <c r="P594" s="54">
        <f>IF('Jeunes Plants'!P594&lt;&gt;"",'Jeunes Plants'!P594,"")</f>
        <v>594</v>
      </c>
      <c r="Q594" s="20">
        <f>IF('Jeunes Plants'!R594&lt;&gt;"",'Jeunes Plants'!R594,"")</f>
        <v>0</v>
      </c>
      <c r="R594" s="20">
        <f>IF('Jeunes Plants'!S594&lt;&gt;"",'Jeunes Plants'!S594,"")</f>
        <v>0</v>
      </c>
      <c r="S594" s="236">
        <f>IF('Jeunes Plants'!T594&lt;&gt;"",'Jeunes Plants'!T594,"")</f>
        <v>0</v>
      </c>
      <c r="T594" s="246"/>
      <c r="U594" s="124"/>
      <c r="V594" s="124"/>
      <c r="W594" s="124"/>
    </row>
    <row r="595" spans="1:23" ht="20.100000000000001" customHeight="1" x14ac:dyDescent="0.25">
      <c r="A595" s="125">
        <f>IF('Jeunes Plants'!A595&lt;&gt;"",'Jeunes Plants'!A595,"")</f>
        <v>25194</v>
      </c>
      <c r="B595" s="126" t="str">
        <f>IF('Jeunes Plants'!B595&lt;&gt;"",'Jeunes Plants'!B595,"")</f>
        <v>HEUCHERE WORLD CAFFE</v>
      </c>
      <c r="C595" s="126" t="str">
        <f>IF('Jeunes Plants'!C595&lt;&gt;"",'Jeunes Plants'!C595,"")</f>
        <v>Frappé</v>
      </c>
      <c r="D595" s="126" t="str">
        <f>IF('Jeunes Plants'!D595&lt;&gt;"",'Jeunes Plants'!D595,"")</f>
        <v>&gt;s01/2026</v>
      </c>
      <c r="E595" s="127" t="str">
        <f>IF('Jeunes Plants'!E595&lt;&gt;"",'Jeunes Plants'!E595,"")</f>
        <v>B</v>
      </c>
      <c r="F595" s="127" t="str">
        <f>IF('Jeunes Plants'!F595&lt;&gt;"",'Jeunes Plants'!F595,"")</f>
        <v>M 3 cm  X60</v>
      </c>
      <c r="G595" s="128">
        <f>IF('Jeunes Plants'!G595&lt;&gt;"",'Jeunes Plants'!G595,"")</f>
        <v>30</v>
      </c>
      <c r="H595" s="127">
        <f>IF('Jeunes Plants'!H595&lt;&gt;"",'Jeunes Plants'!H595,"")</f>
        <v>5</v>
      </c>
      <c r="I595" s="127" t="str">
        <f>IF('Jeunes Plants'!I595&lt;&gt;"",'Jeunes Plants'!I595,"")</f>
        <v>N</v>
      </c>
      <c r="J595" s="129">
        <f>IF('Jeunes Plants'!J595&lt;&gt;"",'Jeunes Plants'!J595,"")</f>
        <v>7.0000000000000007E-2</v>
      </c>
      <c r="K595" s="126" t="str">
        <f>IF('Jeunes Plants'!K595&lt;&gt;"",'Jeunes Plants'!K595,"")</f>
        <v>DIV FL</v>
      </c>
      <c r="L595" s="126" t="str">
        <f>IF('Jeunes Plants'!L595&lt;&gt;"",'Jeunes Plants'!L595,"")</f>
        <v>S3B</v>
      </c>
      <c r="M595" s="126" t="str">
        <f>IF('Jeunes Plants'!M595&lt;&gt;"",'Jeunes Plants'!M595,"")</f>
        <v/>
      </c>
      <c r="N595" s="126" t="str">
        <f>IF('Jeunes Plants'!N595&lt;&gt;"",'Jeunes Plants'!N595,"")</f>
        <v>M3</v>
      </c>
      <c r="O595" s="126" t="str">
        <f>IF('Jeunes Plants'!O595&lt;&gt;"",'Jeunes Plants'!O595,"")</f>
        <v>HEUCHERE WORLD CAFFE Frappé</v>
      </c>
      <c r="P595" s="130">
        <f>IF('Jeunes Plants'!P595&lt;&gt;"",'Jeunes Plants'!P595,"")</f>
        <v>595</v>
      </c>
      <c r="Q595" s="20">
        <f>IF('Jeunes Plants'!R595&lt;&gt;"",'Jeunes Plants'!R595,"")</f>
        <v>0</v>
      </c>
      <c r="R595" s="20">
        <f>IF('Jeunes Plants'!S595&lt;&gt;"",'Jeunes Plants'!S595,"")</f>
        <v>0</v>
      </c>
      <c r="S595" s="236">
        <f>IF('Jeunes Plants'!T595&lt;&gt;"",'Jeunes Plants'!T595,"")</f>
        <v>0</v>
      </c>
      <c r="T595" s="245"/>
      <c r="U595" s="214"/>
      <c r="V595" s="214"/>
      <c r="W595" s="214"/>
    </row>
    <row r="596" spans="1:23" ht="20.100000000000001" customHeight="1" x14ac:dyDescent="0.25">
      <c r="A596" s="23">
        <f>IF('Jeunes Plants'!A596&lt;&gt;"",'Jeunes Plants'!A596,"")</f>
        <v>25195</v>
      </c>
      <c r="B596" s="24" t="str">
        <f>IF('Jeunes Plants'!B596&lt;&gt;"",'Jeunes Plants'!B596,"")</f>
        <v>HEUCHERE WORLD CAFFE</v>
      </c>
      <c r="C596" s="24" t="str">
        <f>IF('Jeunes Plants'!C596&lt;&gt;"",'Jeunes Plants'!C596,"")</f>
        <v>Lime Americano</v>
      </c>
      <c r="D596" s="24" t="str">
        <f>IF('Jeunes Plants'!D596&lt;&gt;"",'Jeunes Plants'!D596,"")</f>
        <v>&gt;s01/2026</v>
      </c>
      <c r="E596" s="66" t="str">
        <f>IF('Jeunes Plants'!E596&lt;&gt;"",'Jeunes Plants'!E596,"")</f>
        <v>B</v>
      </c>
      <c r="F596" s="66" t="str">
        <f>IF('Jeunes Plants'!F596&lt;&gt;"",'Jeunes Plants'!F596,"")</f>
        <v>M 3 cm  X60</v>
      </c>
      <c r="G596" s="64">
        <f>IF('Jeunes Plants'!G596&lt;&gt;"",'Jeunes Plants'!G596,"")</f>
        <v>30</v>
      </c>
      <c r="H596" s="66">
        <f>IF('Jeunes Plants'!H596&lt;&gt;"",'Jeunes Plants'!H596,"")</f>
        <v>5</v>
      </c>
      <c r="I596" s="66" t="str">
        <f>IF('Jeunes Plants'!I596&lt;&gt;"",'Jeunes Plants'!I596,"")</f>
        <v>N</v>
      </c>
      <c r="J596" s="72">
        <f>IF('Jeunes Plants'!J596&lt;&gt;"",'Jeunes Plants'!J596,"")</f>
        <v>7.0000000000000007E-2</v>
      </c>
      <c r="K596" s="24" t="str">
        <f>IF('Jeunes Plants'!K596&lt;&gt;"",'Jeunes Plants'!K596,"")</f>
        <v>DIV FL</v>
      </c>
      <c r="L596" s="24" t="str">
        <f>IF('Jeunes Plants'!L596&lt;&gt;"",'Jeunes Plants'!L596,"")</f>
        <v>S3B</v>
      </c>
      <c r="M596" s="24" t="str">
        <f>IF('Jeunes Plants'!M596&lt;&gt;"",'Jeunes Plants'!M596,"")</f>
        <v/>
      </c>
      <c r="N596" s="24" t="str">
        <f>IF('Jeunes Plants'!N596&lt;&gt;"",'Jeunes Plants'!N596,"")</f>
        <v>M3</v>
      </c>
      <c r="O596" s="24" t="str">
        <f>IF('Jeunes Plants'!O596&lt;&gt;"",'Jeunes Plants'!O596,"")</f>
        <v>HEUCHERE WORLD CAFFE Lime Americano</v>
      </c>
      <c r="P596" s="54">
        <f>IF('Jeunes Plants'!P596&lt;&gt;"",'Jeunes Plants'!P596,"")</f>
        <v>596</v>
      </c>
      <c r="Q596" s="20">
        <f>IF('Jeunes Plants'!R596&lt;&gt;"",'Jeunes Plants'!R596,"")</f>
        <v>0</v>
      </c>
      <c r="R596" s="20">
        <f>IF('Jeunes Plants'!S596&lt;&gt;"",'Jeunes Plants'!S596,"")</f>
        <v>0</v>
      </c>
      <c r="S596" s="236">
        <f>IF('Jeunes Plants'!T596&lt;&gt;"",'Jeunes Plants'!T596,"")</f>
        <v>0</v>
      </c>
      <c r="T596" s="246"/>
      <c r="U596" s="124"/>
      <c r="V596" s="124"/>
      <c r="W596" s="124"/>
    </row>
    <row r="597" spans="1:23" ht="20.100000000000001" customHeight="1" x14ac:dyDescent="0.25">
      <c r="A597" s="125">
        <f>IF('Jeunes Plants'!A597&lt;&gt;"",'Jeunes Plants'!A597,"")</f>
        <v>25196</v>
      </c>
      <c r="B597" s="126" t="str">
        <f>IF('Jeunes Plants'!B597&lt;&gt;"",'Jeunes Plants'!B597,"")</f>
        <v>HEUCHERE WORLD CAFFE</v>
      </c>
      <c r="C597" s="126" t="str">
        <f>IF('Jeunes Plants'!C597&lt;&gt;"",'Jeunes Plants'!C597,"")</f>
        <v>Vienna</v>
      </c>
      <c r="D597" s="126" t="str">
        <f>IF('Jeunes Plants'!D597&lt;&gt;"",'Jeunes Plants'!D597,"")</f>
        <v>&gt;s01/2026</v>
      </c>
      <c r="E597" s="127" t="str">
        <f>IF('Jeunes Plants'!E597&lt;&gt;"",'Jeunes Plants'!E597,"")</f>
        <v>B</v>
      </c>
      <c r="F597" s="127" t="str">
        <f>IF('Jeunes Plants'!F597&lt;&gt;"",'Jeunes Plants'!F597,"")</f>
        <v>M 3 cm  X60</v>
      </c>
      <c r="G597" s="128">
        <f>IF('Jeunes Plants'!G597&lt;&gt;"",'Jeunes Plants'!G597,"")</f>
        <v>30</v>
      </c>
      <c r="H597" s="127">
        <f>IF('Jeunes Plants'!H597&lt;&gt;"",'Jeunes Plants'!H597,"")</f>
        <v>5</v>
      </c>
      <c r="I597" s="127" t="str">
        <f>IF('Jeunes Plants'!I597&lt;&gt;"",'Jeunes Plants'!I597,"")</f>
        <v>N</v>
      </c>
      <c r="J597" s="129">
        <f>IF('Jeunes Plants'!J597&lt;&gt;"",'Jeunes Plants'!J597,"")</f>
        <v>7.0000000000000007E-2</v>
      </c>
      <c r="K597" s="126" t="str">
        <f>IF('Jeunes Plants'!K597&lt;&gt;"",'Jeunes Plants'!K597,"")</f>
        <v>DIV FL</v>
      </c>
      <c r="L597" s="126" t="str">
        <f>IF('Jeunes Plants'!L597&lt;&gt;"",'Jeunes Plants'!L597,"")</f>
        <v>S3B</v>
      </c>
      <c r="M597" s="126" t="str">
        <f>IF('Jeunes Plants'!M597&lt;&gt;"",'Jeunes Plants'!M597,"")</f>
        <v/>
      </c>
      <c r="N597" s="126" t="str">
        <f>IF('Jeunes Plants'!N597&lt;&gt;"",'Jeunes Plants'!N597,"")</f>
        <v>M3</v>
      </c>
      <c r="O597" s="126" t="str">
        <f>IF('Jeunes Plants'!O597&lt;&gt;"",'Jeunes Plants'!O597,"")</f>
        <v>HEUCHERE WORLD CAFFE Vienna</v>
      </c>
      <c r="P597" s="130">
        <f>IF('Jeunes Plants'!P597&lt;&gt;"",'Jeunes Plants'!P597,"")</f>
        <v>597</v>
      </c>
      <c r="Q597" s="20">
        <f>IF('Jeunes Plants'!R597&lt;&gt;"",'Jeunes Plants'!R597,"")</f>
        <v>0</v>
      </c>
      <c r="R597" s="20">
        <f>IF('Jeunes Plants'!S597&lt;&gt;"",'Jeunes Plants'!S597,"")</f>
        <v>0</v>
      </c>
      <c r="S597" s="236">
        <f>IF('Jeunes Plants'!T597&lt;&gt;"",'Jeunes Plants'!T597,"")</f>
        <v>0</v>
      </c>
      <c r="T597" s="245"/>
      <c r="U597" s="214"/>
      <c r="V597" s="214"/>
      <c r="W597" s="214"/>
    </row>
    <row r="598" spans="1:23" ht="20.100000000000001" customHeight="1" x14ac:dyDescent="0.25">
      <c r="A598" s="23">
        <f>IF('Jeunes Plants'!A598&lt;&gt;"",'Jeunes Plants'!A598,"")</f>
        <v>25197</v>
      </c>
      <c r="B598" s="24" t="str">
        <f>IF('Jeunes Plants'!B598&lt;&gt;"",'Jeunes Plants'!B598,"")</f>
        <v>HEUCHERE WORLD CAFFE</v>
      </c>
      <c r="C598" s="24" t="str">
        <f>IF('Jeunes Plants'!C598&lt;&gt;"",'Jeunes Plants'!C598,"")</f>
        <v xml:space="preserve">Variés </v>
      </c>
      <c r="D598" s="24" t="str">
        <f>IF('Jeunes Plants'!D598&lt;&gt;"",'Jeunes Plants'!D598,"")</f>
        <v>&gt;s01/2026</v>
      </c>
      <c r="E598" s="66" t="str">
        <f>IF('Jeunes Plants'!E598&lt;&gt;"",'Jeunes Plants'!E598,"")</f>
        <v>B</v>
      </c>
      <c r="F598" s="66" t="str">
        <f>IF('Jeunes Plants'!F598&lt;&gt;"",'Jeunes Plants'!F598,"")</f>
        <v>M 3 cm  X60</v>
      </c>
      <c r="G598" s="64">
        <f>IF('Jeunes Plants'!G598&lt;&gt;"",'Jeunes Plants'!G598,"")</f>
        <v>30</v>
      </c>
      <c r="H598" s="66">
        <f>IF('Jeunes Plants'!H598&lt;&gt;"",'Jeunes Plants'!H598,"")</f>
        <v>5</v>
      </c>
      <c r="I598" s="66" t="str">
        <f>IF('Jeunes Plants'!I598&lt;&gt;"",'Jeunes Plants'!I598,"")</f>
        <v>N</v>
      </c>
      <c r="J598" s="72">
        <f>IF('Jeunes Plants'!J598&lt;&gt;"",'Jeunes Plants'!J598,"")</f>
        <v>7.0000000000000007E-2</v>
      </c>
      <c r="K598" s="24" t="str">
        <f>IF('Jeunes Plants'!K598&lt;&gt;"",'Jeunes Plants'!K598,"")</f>
        <v>DIV FL</v>
      </c>
      <c r="L598" s="24" t="str">
        <f>IF('Jeunes Plants'!L598&lt;&gt;"",'Jeunes Plants'!L598,"")</f>
        <v>S3B</v>
      </c>
      <c r="M598" s="24" t="str">
        <f>IF('Jeunes Plants'!M598&lt;&gt;"",'Jeunes Plants'!M598,"")</f>
        <v/>
      </c>
      <c r="N598" s="24" t="str">
        <f>IF('Jeunes Plants'!N598&lt;&gt;"",'Jeunes Plants'!N598,"")</f>
        <v>M3</v>
      </c>
      <c r="O598" s="24" t="str">
        <f>IF('Jeunes Plants'!O598&lt;&gt;"",'Jeunes Plants'!O598,"")</f>
        <v xml:space="preserve">HEUCHERE WORLD CAFFE Variés </v>
      </c>
      <c r="P598" s="54">
        <f>IF('Jeunes Plants'!P598&lt;&gt;"",'Jeunes Plants'!P598,"")</f>
        <v>598</v>
      </c>
      <c r="Q598" s="20">
        <f>IF('Jeunes Plants'!R598&lt;&gt;"",'Jeunes Plants'!R598,"")</f>
        <v>0</v>
      </c>
      <c r="R598" s="20">
        <f>IF('Jeunes Plants'!S598&lt;&gt;"",'Jeunes Plants'!S598,"")</f>
        <v>0</v>
      </c>
      <c r="S598" s="236">
        <f>IF('Jeunes Plants'!T598&lt;&gt;"",'Jeunes Plants'!T598,"")</f>
        <v>0</v>
      </c>
      <c r="T598" s="246"/>
      <c r="U598" s="124"/>
      <c r="V598" s="124"/>
      <c r="W598" s="124"/>
    </row>
    <row r="599" spans="1:23" ht="20.100000000000001" customHeight="1" x14ac:dyDescent="0.25">
      <c r="A599" s="125">
        <f>IF('Jeunes Plants'!A599&lt;&gt;"",'Jeunes Plants'!A599,"")</f>
        <v>13129</v>
      </c>
      <c r="B599" s="126" t="str">
        <f>IF('Jeunes Plants'!B599&lt;&gt;"",'Jeunes Plants'!B599,"")</f>
        <v>HIBISCUS MAHOGANY</v>
      </c>
      <c r="C599" s="126" t="str">
        <f>IF('Jeunes Plants'!C599&lt;&gt;"",'Jeunes Plants'!C599,"")</f>
        <v>Splendor</v>
      </c>
      <c r="D599" s="126" t="str">
        <f>IF('Jeunes Plants'!D599&lt;&gt;"",'Jeunes Plants'!D599,"")</f>
        <v/>
      </c>
      <c r="E599" s="127" t="str">
        <f>IF('Jeunes Plants'!E599&lt;&gt;"",'Jeunes Plants'!E599,"")</f>
        <v>S</v>
      </c>
      <c r="F599" s="127" t="str">
        <f>IF('Jeunes Plants'!F599&lt;&gt;"",'Jeunes Plants'!F599,"")</f>
        <v>M 3 cm  X60</v>
      </c>
      <c r="G599" s="128">
        <f>IF('Jeunes Plants'!G599&lt;&gt;"",'Jeunes Plants'!G599,"")</f>
        <v>30</v>
      </c>
      <c r="H599" s="127">
        <f>IF('Jeunes Plants'!H599&lt;&gt;"",'Jeunes Plants'!H599,"")</f>
        <v>6</v>
      </c>
      <c r="I599" s="127" t="str">
        <f>IF('Jeunes Plants'!I599&lt;&gt;"",'Jeunes Plants'!I599,"")</f>
        <v>E</v>
      </c>
      <c r="J599" s="129" t="str">
        <f>IF('Jeunes Plants'!J599&lt;&gt;"",'Jeunes Plants'!J599,"")</f>
        <v/>
      </c>
      <c r="K599" s="126" t="str">
        <f>IF('Jeunes Plants'!K599&lt;&gt;"",'Jeunes Plants'!K599,"")</f>
        <v>DIV FL</v>
      </c>
      <c r="L599" s="126" t="str">
        <f>IF('Jeunes Plants'!L599&lt;&gt;"",'Jeunes Plants'!L599,"")</f>
        <v>S5</v>
      </c>
      <c r="M599" s="126" t="str">
        <f>IF('Jeunes Plants'!M599&lt;&gt;"",'Jeunes Plants'!M599,"")</f>
        <v/>
      </c>
      <c r="N599" s="126" t="str">
        <f>IF('Jeunes Plants'!N599&lt;&gt;"",'Jeunes Plants'!N599,"")</f>
        <v>M3</v>
      </c>
      <c r="O599" s="126" t="str">
        <f>IF('Jeunes Plants'!O599&lt;&gt;"",'Jeunes Plants'!O599,"")</f>
        <v>HIBISCUS MAHOGANY Splendor</v>
      </c>
      <c r="P599" s="130">
        <f>IF('Jeunes Plants'!P599&lt;&gt;"",'Jeunes Plants'!P599,"")</f>
        <v>599</v>
      </c>
      <c r="Q599" s="20">
        <f>IF('Jeunes Plants'!R599&lt;&gt;"",'Jeunes Plants'!R599,"")</f>
        <v>0</v>
      </c>
      <c r="R599" s="20">
        <f>IF('Jeunes Plants'!S599&lt;&gt;"",'Jeunes Plants'!S599,"")</f>
        <v>0</v>
      </c>
      <c r="S599" s="236">
        <f>IF('Jeunes Plants'!T599&lt;&gt;"",'Jeunes Plants'!T599,"")</f>
        <v>0</v>
      </c>
      <c r="T599" s="242"/>
      <c r="U599" s="158"/>
      <c r="V599" s="158"/>
      <c r="W599" s="158"/>
    </row>
    <row r="600" spans="1:23" ht="20.100000000000001" customHeight="1" x14ac:dyDescent="0.25">
      <c r="A600" s="23">
        <f>IF('Jeunes Plants'!A600&lt;&gt;"",'Jeunes Plants'!A600,"")</f>
        <v>26003</v>
      </c>
      <c r="B600" s="24" t="str">
        <f>IF('Jeunes Plants'!B600&lt;&gt;"",'Jeunes Plants'!B600,"")</f>
        <v>HYPOESTES CONFETTI</v>
      </c>
      <c r="C600" s="24" t="str">
        <f>IF('Jeunes Plants'!C600&lt;&gt;"",'Jeunes Plants'!C600,"")</f>
        <v>Blanc</v>
      </c>
      <c r="D600" s="24" t="str">
        <f>IF('Jeunes Plants'!D600&lt;&gt;"",'Jeunes Plants'!D600,"")</f>
        <v/>
      </c>
      <c r="E600" s="66" t="str">
        <f>IF('Jeunes Plants'!E600&lt;&gt;"",'Jeunes Plants'!E600,"")</f>
        <v>S</v>
      </c>
      <c r="F600" s="66" t="str">
        <f>IF('Jeunes Plants'!F600&lt;&gt;"",'Jeunes Plants'!F600,"")</f>
        <v>M 3 cm  X60</v>
      </c>
      <c r="G600" s="64">
        <f>IF('Jeunes Plants'!G600&lt;&gt;"",'Jeunes Plants'!G600,"")</f>
        <v>30</v>
      </c>
      <c r="H600" s="64">
        <f>IF('Jeunes Plants'!H600&lt;&gt;"",'Jeunes Plants'!H600,"")</f>
        <v>8</v>
      </c>
      <c r="I600" s="66" t="str">
        <f>IF('Jeunes Plants'!I600&lt;&gt;"",'Jeunes Plants'!I600,"")</f>
        <v>B</v>
      </c>
      <c r="J600" s="72" t="str">
        <f>IF('Jeunes Plants'!J600&lt;&gt;"",'Jeunes Plants'!J600,"")</f>
        <v/>
      </c>
      <c r="K600" s="24" t="str">
        <f>IF('Jeunes Plants'!K600&lt;&gt;"",'Jeunes Plants'!K600,"")</f>
        <v>DIV FL</v>
      </c>
      <c r="L600" s="24" t="str">
        <f>IF('Jeunes Plants'!L600&lt;&gt;"",'Jeunes Plants'!L600,"")</f>
        <v>S2</v>
      </c>
      <c r="M600" s="24" t="str">
        <f>IF('Jeunes Plants'!M600&lt;&gt;"",'Jeunes Plants'!M600,"")</f>
        <v/>
      </c>
      <c r="N600" s="24" t="str">
        <f>IF('Jeunes Plants'!N600&lt;&gt;"",'Jeunes Plants'!N600,"")</f>
        <v>M3</v>
      </c>
      <c r="O600" s="24" t="str">
        <f>IF('Jeunes Plants'!O600&lt;&gt;"",'Jeunes Plants'!O600,"")</f>
        <v>HYPOESTES CONFETTI Blanc</v>
      </c>
      <c r="P600" s="54">
        <f>IF('Jeunes Plants'!P600&lt;&gt;"",'Jeunes Plants'!P600,"")</f>
        <v>600</v>
      </c>
      <c r="Q600" s="20">
        <f>IF('Jeunes Plants'!R600&lt;&gt;"",'Jeunes Plants'!R600,"")</f>
        <v>0</v>
      </c>
      <c r="R600" s="20">
        <f>IF('Jeunes Plants'!S600&lt;&gt;"",'Jeunes Plants'!S600,"")</f>
        <v>0</v>
      </c>
      <c r="S600" s="236">
        <f>IF('Jeunes Plants'!T600&lt;&gt;"",'Jeunes Plants'!T600,"")</f>
        <v>0</v>
      </c>
      <c r="T600" s="241"/>
      <c r="U600" s="44"/>
      <c r="V600" s="44"/>
      <c r="W600" s="44"/>
    </row>
    <row r="601" spans="1:23" ht="20.100000000000001" customHeight="1" x14ac:dyDescent="0.25">
      <c r="A601" s="125">
        <f>IF('Jeunes Plants'!A601&lt;&gt;"",'Jeunes Plants'!A601,"")</f>
        <v>26004</v>
      </c>
      <c r="B601" s="126" t="str">
        <f>IF('Jeunes Plants'!B601&lt;&gt;"",'Jeunes Plants'!B601,"")</f>
        <v>HYPOESTES CONFETTI</v>
      </c>
      <c r="C601" s="126" t="str">
        <f>IF('Jeunes Plants'!C601&lt;&gt;"",'Jeunes Plants'!C601,"")</f>
        <v>Rose</v>
      </c>
      <c r="D601" s="126" t="str">
        <f>IF('Jeunes Plants'!D601&lt;&gt;"",'Jeunes Plants'!D601,"")</f>
        <v/>
      </c>
      <c r="E601" s="127" t="str">
        <f>IF('Jeunes Plants'!E601&lt;&gt;"",'Jeunes Plants'!E601,"")</f>
        <v>S</v>
      </c>
      <c r="F601" s="127" t="str">
        <f>IF('Jeunes Plants'!F601&lt;&gt;"",'Jeunes Plants'!F601,"")</f>
        <v>M 3 cm  X60</v>
      </c>
      <c r="G601" s="128">
        <f>IF('Jeunes Plants'!G601&lt;&gt;"",'Jeunes Plants'!G601,"")</f>
        <v>30</v>
      </c>
      <c r="H601" s="128">
        <f>IF('Jeunes Plants'!H601&lt;&gt;"",'Jeunes Plants'!H601,"")</f>
        <v>8</v>
      </c>
      <c r="I601" s="127" t="str">
        <f>IF('Jeunes Plants'!I601&lt;&gt;"",'Jeunes Plants'!I601,"")</f>
        <v>B</v>
      </c>
      <c r="J601" s="129" t="str">
        <f>IF('Jeunes Plants'!J601&lt;&gt;"",'Jeunes Plants'!J601,"")</f>
        <v/>
      </c>
      <c r="K601" s="126" t="str">
        <f>IF('Jeunes Plants'!K601&lt;&gt;"",'Jeunes Plants'!K601,"")</f>
        <v>DIV FL</v>
      </c>
      <c r="L601" s="126" t="str">
        <f>IF('Jeunes Plants'!L601&lt;&gt;"",'Jeunes Plants'!L601,"")</f>
        <v>S2</v>
      </c>
      <c r="M601" s="126" t="str">
        <f>IF('Jeunes Plants'!M601&lt;&gt;"",'Jeunes Plants'!M601,"")</f>
        <v/>
      </c>
      <c r="N601" s="126" t="str">
        <f>IF('Jeunes Plants'!N601&lt;&gt;"",'Jeunes Plants'!N601,"")</f>
        <v>M3</v>
      </c>
      <c r="O601" s="126" t="str">
        <f>IF('Jeunes Plants'!O601&lt;&gt;"",'Jeunes Plants'!O601,"")</f>
        <v>HYPOESTES CONFETTI Rose</v>
      </c>
      <c r="P601" s="130">
        <f>IF('Jeunes Plants'!P601&lt;&gt;"",'Jeunes Plants'!P601,"")</f>
        <v>601</v>
      </c>
      <c r="Q601" s="20">
        <f>IF('Jeunes Plants'!R601&lt;&gt;"",'Jeunes Plants'!R601,"")</f>
        <v>0</v>
      </c>
      <c r="R601" s="20">
        <f>IF('Jeunes Plants'!S601&lt;&gt;"",'Jeunes Plants'!S601,"")</f>
        <v>0</v>
      </c>
      <c r="S601" s="236">
        <f>IF('Jeunes Plants'!T601&lt;&gt;"",'Jeunes Plants'!T601,"")</f>
        <v>0</v>
      </c>
      <c r="T601" s="242"/>
      <c r="U601" s="158"/>
      <c r="V601" s="158"/>
      <c r="W601" s="158"/>
    </row>
    <row r="602" spans="1:23" ht="20.100000000000001" customHeight="1" x14ac:dyDescent="0.25">
      <c r="A602" s="23">
        <f>IF('Jeunes Plants'!A602&lt;&gt;"",'Jeunes Plants'!A602,"")</f>
        <v>26005</v>
      </c>
      <c r="B602" s="24" t="str">
        <f>IF('Jeunes Plants'!B602&lt;&gt;"",'Jeunes Plants'!B602,"")</f>
        <v>HYPOESTES CONFETTI</v>
      </c>
      <c r="C602" s="24" t="str">
        <f>IF('Jeunes Plants'!C602&lt;&gt;"",'Jeunes Plants'!C602,"")</f>
        <v xml:space="preserve">Rouge </v>
      </c>
      <c r="D602" s="24" t="str">
        <f>IF('Jeunes Plants'!D602&lt;&gt;"",'Jeunes Plants'!D602,"")</f>
        <v/>
      </c>
      <c r="E602" s="66" t="str">
        <f>IF('Jeunes Plants'!E602&lt;&gt;"",'Jeunes Plants'!E602,"")</f>
        <v>S</v>
      </c>
      <c r="F602" s="66" t="str">
        <f>IF('Jeunes Plants'!F602&lt;&gt;"",'Jeunes Plants'!F602,"")</f>
        <v>M 3 cm  X60</v>
      </c>
      <c r="G602" s="64">
        <f>IF('Jeunes Plants'!G602&lt;&gt;"",'Jeunes Plants'!G602,"")</f>
        <v>30</v>
      </c>
      <c r="H602" s="64">
        <f>IF('Jeunes Plants'!H602&lt;&gt;"",'Jeunes Plants'!H602,"")</f>
        <v>8</v>
      </c>
      <c r="I602" s="66" t="str">
        <f>IF('Jeunes Plants'!I602&lt;&gt;"",'Jeunes Plants'!I602,"")</f>
        <v>B</v>
      </c>
      <c r="J602" s="72" t="str">
        <f>IF('Jeunes Plants'!J602&lt;&gt;"",'Jeunes Plants'!J602,"")</f>
        <v/>
      </c>
      <c r="K602" s="24" t="str">
        <f>IF('Jeunes Plants'!K602&lt;&gt;"",'Jeunes Plants'!K602,"")</f>
        <v>DIV FL</v>
      </c>
      <c r="L602" s="24" t="str">
        <f>IF('Jeunes Plants'!L602&lt;&gt;"",'Jeunes Plants'!L602,"")</f>
        <v>S2</v>
      </c>
      <c r="M602" s="24" t="str">
        <f>IF('Jeunes Plants'!M602&lt;&gt;"",'Jeunes Plants'!M602,"")</f>
        <v/>
      </c>
      <c r="N602" s="24" t="str">
        <f>IF('Jeunes Plants'!N602&lt;&gt;"",'Jeunes Plants'!N602,"")</f>
        <v>M3</v>
      </c>
      <c r="O602" s="24" t="str">
        <f>IF('Jeunes Plants'!O602&lt;&gt;"",'Jeunes Plants'!O602,"")</f>
        <v xml:space="preserve">HYPOESTES CONFETTI Rouge </v>
      </c>
      <c r="P602" s="54">
        <f>IF('Jeunes Plants'!P602&lt;&gt;"",'Jeunes Plants'!P602,"")</f>
        <v>602</v>
      </c>
      <c r="Q602" s="20">
        <f>IF('Jeunes Plants'!R602&lt;&gt;"",'Jeunes Plants'!R602,"")</f>
        <v>0</v>
      </c>
      <c r="R602" s="20">
        <f>IF('Jeunes Plants'!S602&lt;&gt;"",'Jeunes Plants'!S602,"")</f>
        <v>0</v>
      </c>
      <c r="S602" s="236">
        <f>IF('Jeunes Plants'!T602&lt;&gt;"",'Jeunes Plants'!T602,"")</f>
        <v>0</v>
      </c>
      <c r="T602" s="241"/>
      <c r="U602" s="44"/>
      <c r="V602" s="44"/>
      <c r="W602" s="44"/>
    </row>
    <row r="603" spans="1:23" ht="20.100000000000001" customHeight="1" x14ac:dyDescent="0.25">
      <c r="A603" s="151" t="str">
        <f>IF('Jeunes Plants'!A603&lt;&gt;"",'Jeunes Plants'!A603,"")</f>
        <v/>
      </c>
      <c r="B603" s="152" t="str">
        <f>IF('Jeunes Plants'!B603&lt;&gt;"",'Jeunes Plants'!B603,"")</f>
        <v>I</v>
      </c>
      <c r="C603" s="153" t="str">
        <f>IF('Jeunes Plants'!C603&lt;&gt;"",'Jeunes Plants'!C603,"")</f>
        <v/>
      </c>
      <c r="D603" s="153" t="str">
        <f>IF('Jeunes Plants'!D603&lt;&gt;"",'Jeunes Plants'!D603,"")</f>
        <v/>
      </c>
      <c r="E603" s="154" t="str">
        <f>IF('Jeunes Plants'!E603&lt;&gt;"",'Jeunes Plants'!E603,"")</f>
        <v/>
      </c>
      <c r="F603" s="154" t="str">
        <f>IF('Jeunes Plants'!F603&lt;&gt;"",'Jeunes Plants'!F603,"")</f>
        <v/>
      </c>
      <c r="G603" s="154" t="str">
        <f>IF('Jeunes Plants'!G603&lt;&gt;"",'Jeunes Plants'!G603,"")</f>
        <v/>
      </c>
      <c r="H603" s="154" t="str">
        <f>IF('Jeunes Plants'!H603&lt;&gt;"",'Jeunes Plants'!H603,"")</f>
        <v/>
      </c>
      <c r="I603" s="154" t="str">
        <f>IF('Jeunes Plants'!I603&lt;&gt;"",'Jeunes Plants'!I603,"")</f>
        <v/>
      </c>
      <c r="J603" s="155" t="str">
        <f>IF('Jeunes Plants'!J603&lt;&gt;"",'Jeunes Plants'!J603,"")</f>
        <v/>
      </c>
      <c r="K603" s="153" t="str">
        <f>IF('Jeunes Plants'!K603&lt;&gt;"",'Jeunes Plants'!K603,"")</f>
        <v/>
      </c>
      <c r="L603" s="153" t="str">
        <f>IF('Jeunes Plants'!L603&lt;&gt;"",'Jeunes Plants'!L603,"")</f>
        <v>L</v>
      </c>
      <c r="M603" s="153" t="str">
        <f>IF('Jeunes Plants'!M603&lt;&gt;"",'Jeunes Plants'!M603,"")</f>
        <v/>
      </c>
      <c r="N603" s="153" t="str">
        <f>IF('Jeunes Plants'!N603&lt;&gt;"",'Jeunes Plants'!N603,"")</f>
        <v/>
      </c>
      <c r="O603" s="153" t="str">
        <f>IF('Jeunes Plants'!O603&lt;&gt;"",'Jeunes Plants'!O603,"")</f>
        <v xml:space="preserve">I </v>
      </c>
      <c r="P603" s="156">
        <f>IF('Jeunes Plants'!P603&lt;&gt;"",'Jeunes Plants'!P603,"")</f>
        <v>603</v>
      </c>
      <c r="Q603" s="20" t="str">
        <f>IF('Jeunes Plants'!R603&lt;&gt;"",'Jeunes Plants'!R603,"")</f>
        <v/>
      </c>
      <c r="R603" s="20" t="str">
        <f>IF('Jeunes Plants'!S603&lt;&gt;"",'Jeunes Plants'!S603,"")</f>
        <v/>
      </c>
      <c r="S603" s="236" t="str">
        <f>IF('Jeunes Plants'!T603&lt;&gt;"",'Jeunes Plants'!T603,"")</f>
        <v/>
      </c>
      <c r="T603" s="248"/>
      <c r="U603" s="164"/>
      <c r="V603" s="164"/>
      <c r="W603" s="164"/>
    </row>
    <row r="604" spans="1:23" ht="20.100000000000001" customHeight="1" x14ac:dyDescent="0.25">
      <c r="A604" s="23">
        <f>IF('Jeunes Plants'!A604&lt;&gt;"",'Jeunes Plants'!A604,"")</f>
        <v>10133</v>
      </c>
      <c r="B604" s="24" t="str">
        <f>IF('Jeunes Plants'!B604&lt;&gt;"",'Jeunes Plants'!B604,"")</f>
        <v>IPOMEE</v>
      </c>
      <c r="C604" s="24" t="str">
        <f>IF('Jeunes Plants'!C604&lt;&gt;"",'Jeunes Plants'!C604,"")</f>
        <v>Black Heart</v>
      </c>
      <c r="D604" s="24" t="str">
        <f>IF('Jeunes Plants'!D604&lt;&gt;"",'Jeunes Plants'!D604,"")</f>
        <v/>
      </c>
      <c r="E604" s="66" t="str">
        <f>IF('Jeunes Plants'!E604&lt;&gt;"",'Jeunes Plants'!E604,"")</f>
        <v>B</v>
      </c>
      <c r="F604" s="66" t="str">
        <f>IF('Jeunes Plants'!F604&lt;&gt;"",'Jeunes Plants'!F604,"")</f>
        <v>M 3 cm  X60</v>
      </c>
      <c r="G604" s="64">
        <f>IF('Jeunes Plants'!G604&lt;&gt;"",'Jeunes Plants'!G604,"")</f>
        <v>30</v>
      </c>
      <c r="H604" s="66">
        <f>IF('Jeunes Plants'!H604&lt;&gt;"",'Jeunes Plants'!H604,"")</f>
        <v>8</v>
      </c>
      <c r="I604" s="66" t="str">
        <f>IF('Jeunes Plants'!I604&lt;&gt;"",'Jeunes Plants'!I604,"")</f>
        <v>A</v>
      </c>
      <c r="J604" s="64">
        <f>IF('Jeunes Plants'!J604&lt;&gt;"",'Jeunes Plants'!J604,"")</f>
        <v>0.05</v>
      </c>
      <c r="K604" s="24" t="str">
        <f>IF('Jeunes Plants'!K604&lt;&gt;"",'Jeunes Plants'!K604,"")</f>
        <v>DIV FL</v>
      </c>
      <c r="L604" s="24" t="str">
        <f>IF('Jeunes Plants'!L604&lt;&gt;"",'Jeunes Plants'!L604,"")</f>
        <v>S7</v>
      </c>
      <c r="M604" s="24" t="str">
        <f>IF('Jeunes Plants'!M604&lt;&gt;"",'Jeunes Plants'!M604,"")</f>
        <v/>
      </c>
      <c r="N604" s="24" t="str">
        <f>IF('Jeunes Plants'!N604&lt;&gt;"",'Jeunes Plants'!N604,"")</f>
        <v>M3</v>
      </c>
      <c r="O604" s="24" t="str">
        <f>IF('Jeunes Plants'!O604&lt;&gt;"",'Jeunes Plants'!O604,"")</f>
        <v>IPOMEE Black Heart</v>
      </c>
      <c r="P604" s="54">
        <f>IF('Jeunes Plants'!P604&lt;&gt;"",'Jeunes Plants'!P604,"")</f>
        <v>604</v>
      </c>
      <c r="Q604" s="20">
        <f>IF('Jeunes Plants'!R604&lt;&gt;"",'Jeunes Plants'!R604,"")</f>
        <v>0</v>
      </c>
      <c r="R604" s="20">
        <f>IF('Jeunes Plants'!S604&lt;&gt;"",'Jeunes Plants'!S604,"")</f>
        <v>0</v>
      </c>
      <c r="S604" s="236">
        <f>IF('Jeunes Plants'!T604&lt;&gt;"",'Jeunes Plants'!T604,"")</f>
        <v>0</v>
      </c>
      <c r="T604" s="241"/>
      <c r="U604" s="44"/>
      <c r="V604" s="44"/>
      <c r="W604" s="44"/>
    </row>
    <row r="605" spans="1:23" ht="20.100000000000001" customHeight="1" x14ac:dyDescent="0.25">
      <c r="A605" s="125">
        <f>IF('Jeunes Plants'!A605&lt;&gt;"",'Jeunes Plants'!A605,"")</f>
        <v>2375</v>
      </c>
      <c r="B605" s="126" t="str">
        <f>IF('Jeunes Plants'!B605&lt;&gt;"",'Jeunes Plants'!B605,"")</f>
        <v>IPOMEE</v>
      </c>
      <c r="C605" s="126" t="str">
        <f>IF('Jeunes Plants'!C605&lt;&gt;"",'Jeunes Plants'!C605,"")</f>
        <v>Blacky</v>
      </c>
      <c r="D605" s="126" t="str">
        <f>IF('Jeunes Plants'!D605&lt;&gt;"",'Jeunes Plants'!D605,"")</f>
        <v/>
      </c>
      <c r="E605" s="127" t="str">
        <f>IF('Jeunes Plants'!E605&lt;&gt;"",'Jeunes Plants'!E605,"")</f>
        <v>B</v>
      </c>
      <c r="F605" s="127" t="str">
        <f>IF('Jeunes Plants'!F605&lt;&gt;"",'Jeunes Plants'!F605,"")</f>
        <v>M 3 cm  X60</v>
      </c>
      <c r="G605" s="128">
        <f>IF('Jeunes Plants'!G605&lt;&gt;"",'Jeunes Plants'!G605,"")</f>
        <v>30</v>
      </c>
      <c r="H605" s="127">
        <f>IF('Jeunes Plants'!H605&lt;&gt;"",'Jeunes Plants'!H605,"")</f>
        <v>8</v>
      </c>
      <c r="I605" s="127" t="str">
        <f>IF('Jeunes Plants'!I605&lt;&gt;"",'Jeunes Plants'!I605,"")</f>
        <v>A</v>
      </c>
      <c r="J605" s="129">
        <f>IF('Jeunes Plants'!J605&lt;&gt;"",'Jeunes Plants'!J605,"")</f>
        <v>0.05</v>
      </c>
      <c r="K605" s="126" t="str">
        <f>IF('Jeunes Plants'!K605&lt;&gt;"",'Jeunes Plants'!K605,"")</f>
        <v>DIV FL</v>
      </c>
      <c r="L605" s="126" t="str">
        <f>IF('Jeunes Plants'!L605&lt;&gt;"",'Jeunes Plants'!L605,"")</f>
        <v>S7</v>
      </c>
      <c r="M605" s="126" t="str">
        <f>IF('Jeunes Plants'!M605&lt;&gt;"",'Jeunes Plants'!M605,"")</f>
        <v/>
      </c>
      <c r="N605" s="126" t="str">
        <f>IF('Jeunes Plants'!N605&lt;&gt;"",'Jeunes Plants'!N605,"")</f>
        <v>M3</v>
      </c>
      <c r="O605" s="126" t="str">
        <f>IF('Jeunes Plants'!O605&lt;&gt;"",'Jeunes Plants'!O605,"")</f>
        <v>IPOMEE Blacky</v>
      </c>
      <c r="P605" s="130">
        <f>IF('Jeunes Plants'!P605&lt;&gt;"",'Jeunes Plants'!P605,"")</f>
        <v>605</v>
      </c>
      <c r="Q605" s="20">
        <f>IF('Jeunes Plants'!R605&lt;&gt;"",'Jeunes Plants'!R605,"")</f>
        <v>0</v>
      </c>
      <c r="R605" s="20">
        <f>IF('Jeunes Plants'!S605&lt;&gt;"",'Jeunes Plants'!S605,"")</f>
        <v>0</v>
      </c>
      <c r="S605" s="236">
        <f>IF('Jeunes Plants'!T605&lt;&gt;"",'Jeunes Plants'!T605,"")</f>
        <v>0</v>
      </c>
      <c r="T605" s="242"/>
      <c r="U605" s="158"/>
      <c r="V605" s="158"/>
      <c r="W605" s="158"/>
    </row>
    <row r="606" spans="1:23" ht="20.100000000000001" customHeight="1" x14ac:dyDescent="0.25">
      <c r="A606" s="23">
        <f>IF('Jeunes Plants'!A606&lt;&gt;"",'Jeunes Plants'!A606,"")</f>
        <v>3887</v>
      </c>
      <c r="B606" s="24" t="str">
        <f>IF('Jeunes Plants'!B606&lt;&gt;"",'Jeunes Plants'!B606,"")</f>
        <v>IPOMEE</v>
      </c>
      <c r="C606" s="24" t="str">
        <f>IF('Jeunes Plants'!C606&lt;&gt;"",'Jeunes Plants'!C606,"")</f>
        <v>Bronze</v>
      </c>
      <c r="D606" s="24" t="str">
        <f>IF('Jeunes Plants'!D606&lt;&gt;"",'Jeunes Plants'!D606,"")</f>
        <v/>
      </c>
      <c r="E606" s="66" t="str">
        <f>IF('Jeunes Plants'!E606&lt;&gt;"",'Jeunes Plants'!E606,"")</f>
        <v>B</v>
      </c>
      <c r="F606" s="66" t="str">
        <f>IF('Jeunes Plants'!F606&lt;&gt;"",'Jeunes Plants'!F606,"")</f>
        <v>M 3 cm  X60</v>
      </c>
      <c r="G606" s="64">
        <f>IF('Jeunes Plants'!G606&lt;&gt;"",'Jeunes Plants'!G606,"")</f>
        <v>30</v>
      </c>
      <c r="H606" s="66">
        <f>IF('Jeunes Plants'!H606&lt;&gt;"",'Jeunes Plants'!H606,"")</f>
        <v>8</v>
      </c>
      <c r="I606" s="66" t="str">
        <f>IF('Jeunes Plants'!I606&lt;&gt;"",'Jeunes Plants'!I606,"")</f>
        <v>A</v>
      </c>
      <c r="J606" s="72">
        <f>IF('Jeunes Plants'!J606&lt;&gt;"",'Jeunes Plants'!J606,"")</f>
        <v>0.05</v>
      </c>
      <c r="K606" s="24" t="str">
        <f>IF('Jeunes Plants'!K606&lt;&gt;"",'Jeunes Plants'!K606,"")</f>
        <v>DIV FL</v>
      </c>
      <c r="L606" s="24" t="str">
        <f>IF('Jeunes Plants'!L606&lt;&gt;"",'Jeunes Plants'!L606,"")</f>
        <v>S7</v>
      </c>
      <c r="M606" s="24" t="str">
        <f>IF('Jeunes Plants'!M606&lt;&gt;"",'Jeunes Plants'!M606,"")</f>
        <v/>
      </c>
      <c r="N606" s="24" t="str">
        <f>IF('Jeunes Plants'!N606&lt;&gt;"",'Jeunes Plants'!N606,"")</f>
        <v>M3</v>
      </c>
      <c r="O606" s="24" t="str">
        <f>IF('Jeunes Plants'!O606&lt;&gt;"",'Jeunes Plants'!O606,"")</f>
        <v>IPOMEE Bronze</v>
      </c>
      <c r="P606" s="54">
        <f>IF('Jeunes Plants'!P606&lt;&gt;"",'Jeunes Plants'!P606,"")</f>
        <v>606</v>
      </c>
      <c r="Q606" s="20">
        <f>IF('Jeunes Plants'!R606&lt;&gt;"",'Jeunes Plants'!R606,"")</f>
        <v>0</v>
      </c>
      <c r="R606" s="20">
        <f>IF('Jeunes Plants'!S606&lt;&gt;"",'Jeunes Plants'!S606,"")</f>
        <v>0</v>
      </c>
      <c r="S606" s="236">
        <f>IF('Jeunes Plants'!T606&lt;&gt;"",'Jeunes Plants'!T606,"")</f>
        <v>0</v>
      </c>
      <c r="T606" s="241"/>
      <c r="U606" s="44"/>
      <c r="V606" s="44"/>
      <c r="W606" s="44"/>
    </row>
    <row r="607" spans="1:23" ht="20.100000000000001" customHeight="1" x14ac:dyDescent="0.25">
      <c r="A607" s="125">
        <f>IF('Jeunes Plants'!A607&lt;&gt;"",'Jeunes Plants'!A607,"")</f>
        <v>2374</v>
      </c>
      <c r="B607" s="126" t="str">
        <f>IF('Jeunes Plants'!B607&lt;&gt;"",'Jeunes Plants'!B607,"")</f>
        <v>IPOMEE</v>
      </c>
      <c r="C607" s="126" t="str">
        <f>IF('Jeunes Plants'!C607&lt;&gt;"",'Jeunes Plants'!C607,"")</f>
        <v>Terrace Lime / Marguerite</v>
      </c>
      <c r="D607" s="126" t="str">
        <f>IF('Jeunes Plants'!D607&lt;&gt;"",'Jeunes Plants'!D607,"")</f>
        <v/>
      </c>
      <c r="E607" s="127" t="str">
        <f>IF('Jeunes Plants'!E607&lt;&gt;"",'Jeunes Plants'!E607,"")</f>
        <v>B</v>
      </c>
      <c r="F607" s="127" t="str">
        <f>IF('Jeunes Plants'!F607&lt;&gt;"",'Jeunes Plants'!F607,"")</f>
        <v>M 3 cm  X60</v>
      </c>
      <c r="G607" s="128">
        <f>IF('Jeunes Plants'!G607&lt;&gt;"",'Jeunes Plants'!G607,"")</f>
        <v>30</v>
      </c>
      <c r="H607" s="127">
        <f>IF('Jeunes Plants'!H607&lt;&gt;"",'Jeunes Plants'!H607,"")</f>
        <v>8</v>
      </c>
      <c r="I607" s="127" t="str">
        <f>IF('Jeunes Plants'!I607&lt;&gt;"",'Jeunes Plants'!I607,"")</f>
        <v>A</v>
      </c>
      <c r="J607" s="129">
        <f>IF('Jeunes Plants'!J607&lt;&gt;"",'Jeunes Plants'!J607,"")</f>
        <v>0.05</v>
      </c>
      <c r="K607" s="126" t="str">
        <f>IF('Jeunes Plants'!K607&lt;&gt;"",'Jeunes Plants'!K607,"")</f>
        <v>DIV FL</v>
      </c>
      <c r="L607" s="126" t="str">
        <f>IF('Jeunes Plants'!L607&lt;&gt;"",'Jeunes Plants'!L607,"")</f>
        <v>S7</v>
      </c>
      <c r="M607" s="126" t="str">
        <f>IF('Jeunes Plants'!M607&lt;&gt;"",'Jeunes Plants'!M607,"")</f>
        <v/>
      </c>
      <c r="N607" s="126" t="str">
        <f>IF('Jeunes Plants'!N607&lt;&gt;"",'Jeunes Plants'!N607,"")</f>
        <v>M3</v>
      </c>
      <c r="O607" s="126" t="str">
        <f>IF('Jeunes Plants'!O607&lt;&gt;"",'Jeunes Plants'!O607,"")</f>
        <v>IPOMEE Terrace Lime / Marguerite</v>
      </c>
      <c r="P607" s="130">
        <f>IF('Jeunes Plants'!P607&lt;&gt;"",'Jeunes Plants'!P607,"")</f>
        <v>607</v>
      </c>
      <c r="Q607" s="20">
        <f>IF('Jeunes Plants'!R607&lt;&gt;"",'Jeunes Plants'!R607,"")</f>
        <v>0</v>
      </c>
      <c r="R607" s="20">
        <f>IF('Jeunes Plants'!S607&lt;&gt;"",'Jeunes Plants'!S607,"")</f>
        <v>0</v>
      </c>
      <c r="S607" s="236">
        <f>IF('Jeunes Plants'!T607&lt;&gt;"",'Jeunes Plants'!T607,"")</f>
        <v>0</v>
      </c>
      <c r="T607" s="242"/>
      <c r="U607" s="158"/>
      <c r="V607" s="158"/>
      <c r="W607" s="158"/>
    </row>
    <row r="608" spans="1:23" ht="20.100000000000001" customHeight="1" x14ac:dyDescent="0.25">
      <c r="A608" s="23">
        <f>IF('Jeunes Plants'!A608&lt;&gt;"",'Jeunes Plants'!A608,"")</f>
        <v>2376</v>
      </c>
      <c r="B608" s="24" t="str">
        <f>IF('Jeunes Plants'!B608&lt;&gt;"",'Jeunes Plants'!B608,"")</f>
        <v>IPOMEE</v>
      </c>
      <c r="C608" s="24" t="str">
        <f>IF('Jeunes Plants'!C608&lt;&gt;"",'Jeunes Plants'!C608,"")</f>
        <v>Tricolor</v>
      </c>
      <c r="D608" s="24" t="str">
        <f>IF('Jeunes Plants'!D608&lt;&gt;"",'Jeunes Plants'!D608,"")</f>
        <v/>
      </c>
      <c r="E608" s="66" t="str">
        <f>IF('Jeunes Plants'!E608&lt;&gt;"",'Jeunes Plants'!E608,"")</f>
        <v>B</v>
      </c>
      <c r="F608" s="66" t="str">
        <f>IF('Jeunes Plants'!F608&lt;&gt;"",'Jeunes Plants'!F608,"")</f>
        <v>M 3 cm  X60</v>
      </c>
      <c r="G608" s="64">
        <f>IF('Jeunes Plants'!G608&lt;&gt;"",'Jeunes Plants'!G608,"")</f>
        <v>30</v>
      </c>
      <c r="H608" s="66">
        <f>IF('Jeunes Plants'!H608&lt;&gt;"",'Jeunes Plants'!H608,"")</f>
        <v>8</v>
      </c>
      <c r="I608" s="66" t="str">
        <f>IF('Jeunes Plants'!I608&lt;&gt;"",'Jeunes Plants'!I608,"")</f>
        <v>A</v>
      </c>
      <c r="J608" s="72">
        <f>IF('Jeunes Plants'!J608&lt;&gt;"",'Jeunes Plants'!J608,"")</f>
        <v>0.05</v>
      </c>
      <c r="K608" s="24" t="str">
        <f>IF('Jeunes Plants'!K608&lt;&gt;"",'Jeunes Plants'!K608,"")</f>
        <v>DIV FL</v>
      </c>
      <c r="L608" s="24" t="str">
        <f>IF('Jeunes Plants'!L608&lt;&gt;"",'Jeunes Plants'!L608,"")</f>
        <v>S7</v>
      </c>
      <c r="M608" s="24" t="str">
        <f>IF('Jeunes Plants'!M608&lt;&gt;"",'Jeunes Plants'!M608,"")</f>
        <v/>
      </c>
      <c r="N608" s="24" t="str">
        <f>IF('Jeunes Plants'!N608&lt;&gt;"",'Jeunes Plants'!N608,"")</f>
        <v>M3</v>
      </c>
      <c r="O608" s="24" t="str">
        <f>IF('Jeunes Plants'!O608&lt;&gt;"",'Jeunes Plants'!O608,"")</f>
        <v>IPOMEE Tricolor</v>
      </c>
      <c r="P608" s="54">
        <f>IF('Jeunes Plants'!P608&lt;&gt;"",'Jeunes Plants'!P608,"")</f>
        <v>608</v>
      </c>
      <c r="Q608" s="20">
        <f>IF('Jeunes Plants'!R608&lt;&gt;"",'Jeunes Plants'!R608,"")</f>
        <v>0</v>
      </c>
      <c r="R608" s="20">
        <f>IF('Jeunes Plants'!S608&lt;&gt;"",'Jeunes Plants'!S608,"")</f>
        <v>0</v>
      </c>
      <c r="S608" s="236">
        <f>IF('Jeunes Plants'!T608&lt;&gt;"",'Jeunes Plants'!T608,"")</f>
        <v>0</v>
      </c>
      <c r="T608" s="241"/>
      <c r="U608" s="44"/>
      <c r="V608" s="44"/>
      <c r="W608" s="44"/>
    </row>
    <row r="609" spans="1:23" ht="20.100000000000001" customHeight="1" x14ac:dyDescent="0.25">
      <c r="A609" s="125">
        <f>IF('Jeunes Plants'!A609&lt;&gt;"",'Jeunes Plants'!A609,"")</f>
        <v>11970</v>
      </c>
      <c r="B609" s="126" t="str">
        <f>IF('Jeunes Plants'!B609&lt;&gt;"",'Jeunes Plants'!B609,"")</f>
        <v>IPOMEE</v>
      </c>
      <c r="C609" s="126" t="str">
        <f>IF('Jeunes Plants'!C609&lt;&gt;"",'Jeunes Plants'!C609,"")</f>
        <v>Marguerite Compact</v>
      </c>
      <c r="D609" s="126" t="str">
        <f>IF('Jeunes Plants'!D609&lt;&gt;"",'Jeunes Plants'!D609,"")</f>
        <v/>
      </c>
      <c r="E609" s="127" t="str">
        <f>IF('Jeunes Plants'!E609&lt;&gt;"",'Jeunes Plants'!E609,"")</f>
        <v>B</v>
      </c>
      <c r="F609" s="127" t="str">
        <f>IF('Jeunes Plants'!F609&lt;&gt;"",'Jeunes Plants'!F609,"")</f>
        <v>M 3 cm  X60</v>
      </c>
      <c r="G609" s="128">
        <f>IF('Jeunes Plants'!G609&lt;&gt;"",'Jeunes Plants'!G609,"")</f>
        <v>30</v>
      </c>
      <c r="H609" s="127">
        <f>IF('Jeunes Plants'!H609&lt;&gt;"",'Jeunes Plants'!H609,"")</f>
        <v>8</v>
      </c>
      <c r="I609" s="127" t="str">
        <f>IF('Jeunes Plants'!I609&lt;&gt;"",'Jeunes Plants'!I609,"")</f>
        <v>A</v>
      </c>
      <c r="J609" s="129">
        <f>IF('Jeunes Plants'!J609&lt;&gt;"",'Jeunes Plants'!J609,"")</f>
        <v>0.05</v>
      </c>
      <c r="K609" s="126" t="str">
        <f>IF('Jeunes Plants'!K609&lt;&gt;"",'Jeunes Plants'!K609,"")</f>
        <v>DIV FL</v>
      </c>
      <c r="L609" s="126" t="str">
        <f>IF('Jeunes Plants'!L609&lt;&gt;"",'Jeunes Plants'!L609,"")</f>
        <v>S7</v>
      </c>
      <c r="M609" s="126" t="str">
        <f>IF('Jeunes Plants'!M609&lt;&gt;"",'Jeunes Plants'!M609,"")</f>
        <v/>
      </c>
      <c r="N609" s="126" t="str">
        <f>IF('Jeunes Plants'!N609&lt;&gt;"",'Jeunes Plants'!N609,"")</f>
        <v>M3</v>
      </c>
      <c r="O609" s="126" t="str">
        <f>IF('Jeunes Plants'!O609&lt;&gt;"",'Jeunes Plants'!O609,"")</f>
        <v>IPOMEE Marguerite Compact</v>
      </c>
      <c r="P609" s="130">
        <f>IF('Jeunes Plants'!P609&lt;&gt;"",'Jeunes Plants'!P609,"")</f>
        <v>609</v>
      </c>
      <c r="Q609" s="20">
        <f>IF('Jeunes Plants'!R609&lt;&gt;"",'Jeunes Plants'!R609,"")</f>
        <v>0</v>
      </c>
      <c r="R609" s="20">
        <f>IF('Jeunes Plants'!S609&lt;&gt;"",'Jeunes Plants'!S609,"")</f>
        <v>0</v>
      </c>
      <c r="S609" s="236">
        <f>IF('Jeunes Plants'!T609&lt;&gt;"",'Jeunes Plants'!T609,"")</f>
        <v>0</v>
      </c>
      <c r="T609" s="242"/>
      <c r="U609" s="158"/>
      <c r="V609" s="158"/>
      <c r="W609" s="158"/>
    </row>
    <row r="610" spans="1:23" ht="20.100000000000001" customHeight="1" x14ac:dyDescent="0.25">
      <c r="A610" s="23">
        <f>IF('Jeunes Plants'!A610&lt;&gt;"",'Jeunes Plants'!A610,"")</f>
        <v>2522</v>
      </c>
      <c r="B610" s="24" t="str">
        <f>IF('Jeunes Plants'!B610&lt;&gt;"",'Jeunes Plants'!B610,"")</f>
        <v>IPOMEE</v>
      </c>
      <c r="C610" s="24" t="str">
        <f>IF('Jeunes Plants'!C610&lt;&gt;"",'Jeunes Plants'!C610,"")</f>
        <v>Variés</v>
      </c>
      <c r="D610" s="24" t="str">
        <f>IF('Jeunes Plants'!D610&lt;&gt;"",'Jeunes Plants'!D610,"")</f>
        <v/>
      </c>
      <c r="E610" s="66" t="str">
        <f>IF('Jeunes Plants'!E610&lt;&gt;"",'Jeunes Plants'!E610,"")</f>
        <v>B</v>
      </c>
      <c r="F610" s="66" t="str">
        <f>IF('Jeunes Plants'!F610&lt;&gt;"",'Jeunes Plants'!F610,"")</f>
        <v>M 3 cm  X60</v>
      </c>
      <c r="G610" s="64">
        <f>IF('Jeunes Plants'!G610&lt;&gt;"",'Jeunes Plants'!G610,"")</f>
        <v>30</v>
      </c>
      <c r="H610" s="66">
        <f>IF('Jeunes Plants'!H610&lt;&gt;"",'Jeunes Plants'!H610,"")</f>
        <v>8</v>
      </c>
      <c r="I610" s="66" t="str">
        <f>IF('Jeunes Plants'!I610&lt;&gt;"",'Jeunes Plants'!I610,"")</f>
        <v>A</v>
      </c>
      <c r="J610" s="72">
        <f>IF('Jeunes Plants'!J610&lt;&gt;"",'Jeunes Plants'!J610,"")</f>
        <v>0.05</v>
      </c>
      <c r="K610" s="24" t="str">
        <f>IF('Jeunes Plants'!K610&lt;&gt;"",'Jeunes Plants'!K610,"")</f>
        <v>DIV FL</v>
      </c>
      <c r="L610" s="24" t="str">
        <f>IF('Jeunes Plants'!L610&lt;&gt;"",'Jeunes Plants'!L610,"")</f>
        <v>S7</v>
      </c>
      <c r="M610" s="24" t="str">
        <f>IF('Jeunes Plants'!M610&lt;&gt;"",'Jeunes Plants'!M610,"")</f>
        <v/>
      </c>
      <c r="N610" s="24" t="str">
        <f>IF('Jeunes Plants'!N610&lt;&gt;"",'Jeunes Plants'!N610,"")</f>
        <v>M3</v>
      </c>
      <c r="O610" s="24" t="str">
        <f>IF('Jeunes Plants'!O610&lt;&gt;"",'Jeunes Plants'!O610,"")</f>
        <v>IPOMEE Variés</v>
      </c>
      <c r="P610" s="54">
        <f>IF('Jeunes Plants'!P610&lt;&gt;"",'Jeunes Plants'!P610,"")</f>
        <v>610</v>
      </c>
      <c r="Q610" s="20">
        <f>IF('Jeunes Plants'!R610&lt;&gt;"",'Jeunes Plants'!R610,"")</f>
        <v>0</v>
      </c>
      <c r="R610" s="20">
        <f>IF('Jeunes Plants'!S610&lt;&gt;"",'Jeunes Plants'!S610,"")</f>
        <v>0</v>
      </c>
      <c r="S610" s="236">
        <f>IF('Jeunes Plants'!T610&lt;&gt;"",'Jeunes Plants'!T610,"")</f>
        <v>0</v>
      </c>
      <c r="T610" s="241"/>
      <c r="U610" s="44"/>
      <c r="V610" s="44"/>
      <c r="W610" s="44"/>
    </row>
    <row r="611" spans="1:23" ht="20.100000000000001" customHeight="1" x14ac:dyDescent="0.25">
      <c r="A611" s="125">
        <f>IF('Jeunes Plants'!A611&lt;&gt;"",'Jeunes Plants'!A611,"")</f>
        <v>2664</v>
      </c>
      <c r="B611" s="126" t="str">
        <f>IF('Jeunes Plants'!B611&lt;&gt;"",'Jeunes Plants'!B611,"")</f>
        <v>IPOMEE GRIMPANTE</v>
      </c>
      <c r="C611" s="126" t="str">
        <f>IF('Jeunes Plants'!C611&lt;&gt;"",'Jeunes Plants'!C611,"")</f>
        <v>Edith Piaf</v>
      </c>
      <c r="D611" s="126" t="str">
        <f>IF('Jeunes Plants'!D611&lt;&gt;"",'Jeunes Plants'!D611,"")</f>
        <v/>
      </c>
      <c r="E611" s="127" t="str">
        <f>IF('Jeunes Plants'!E611&lt;&gt;"",'Jeunes Plants'!E611,"")</f>
        <v>B</v>
      </c>
      <c r="F611" s="127" t="str">
        <f>IF('Jeunes Plants'!F611&lt;&gt;"",'Jeunes Plants'!F611,"")</f>
        <v>M 3 cm  X60</v>
      </c>
      <c r="G611" s="128">
        <f>IF('Jeunes Plants'!G611&lt;&gt;"",'Jeunes Plants'!G611,"")</f>
        <v>30</v>
      </c>
      <c r="H611" s="127">
        <f>IF('Jeunes Plants'!H611&lt;&gt;"",'Jeunes Plants'!H611,"")</f>
        <v>6</v>
      </c>
      <c r="I611" s="127" t="str">
        <f>IF('Jeunes Plants'!I611&lt;&gt;"",'Jeunes Plants'!I611,"")</f>
        <v>A</v>
      </c>
      <c r="J611" s="129" t="str">
        <f>IF('Jeunes Plants'!J611&lt;&gt;"",'Jeunes Plants'!J611,"")</f>
        <v/>
      </c>
      <c r="K611" s="126" t="str">
        <f>IF('Jeunes Plants'!K611&lt;&gt;"",'Jeunes Plants'!K611,"")</f>
        <v>DIV FL</v>
      </c>
      <c r="L611" s="126" t="str">
        <f>IF('Jeunes Plants'!L611&lt;&gt;"",'Jeunes Plants'!L611,"")</f>
        <v>S7</v>
      </c>
      <c r="M611" s="126" t="str">
        <f>IF('Jeunes Plants'!M611&lt;&gt;"",'Jeunes Plants'!M611,"")</f>
        <v/>
      </c>
      <c r="N611" s="126" t="str">
        <f>IF('Jeunes Plants'!N611&lt;&gt;"",'Jeunes Plants'!N611,"")</f>
        <v>M3</v>
      </c>
      <c r="O611" s="126" t="str">
        <f>IF('Jeunes Plants'!O611&lt;&gt;"",'Jeunes Plants'!O611,"")</f>
        <v>IPOMEE GRIMPANTE Edith Piaf</v>
      </c>
      <c r="P611" s="130">
        <f>IF('Jeunes Plants'!P611&lt;&gt;"",'Jeunes Plants'!P611,"")</f>
        <v>611</v>
      </c>
      <c r="Q611" s="20">
        <f>IF('Jeunes Plants'!R611&lt;&gt;"",'Jeunes Plants'!R611,"")</f>
        <v>0</v>
      </c>
      <c r="R611" s="20">
        <f>IF('Jeunes Plants'!S611&lt;&gt;"",'Jeunes Plants'!S611,"")</f>
        <v>0</v>
      </c>
      <c r="S611" s="236">
        <f>IF('Jeunes Plants'!T611&lt;&gt;"",'Jeunes Plants'!T611,"")</f>
        <v>0</v>
      </c>
      <c r="T611" s="242"/>
      <c r="U611" s="158"/>
      <c r="V611" s="158"/>
      <c r="W611" s="158"/>
    </row>
    <row r="612" spans="1:23" ht="20.100000000000001" customHeight="1" x14ac:dyDescent="0.25">
      <c r="A612" s="23">
        <f>IF('Jeunes Plants'!A612&lt;&gt;"",'Jeunes Plants'!A612,"")</f>
        <v>15097</v>
      </c>
      <c r="B612" s="24" t="str">
        <f>IF('Jeunes Plants'!B612&lt;&gt;"",'Jeunes Plants'!B612,"")</f>
        <v>IPOMEE GRIMPANTE</v>
      </c>
      <c r="C612" s="24" t="str">
        <f>IF('Jeunes Plants'!C612&lt;&gt;"",'Jeunes Plants'!C612,"")</f>
        <v>Sunpuma Purple Princess</v>
      </c>
      <c r="D612" s="24" t="str">
        <f>IF('Jeunes Plants'!D612&lt;&gt;"",'Jeunes Plants'!D612,"")</f>
        <v/>
      </c>
      <c r="E612" s="66" t="str">
        <f>IF('Jeunes Plants'!E612&lt;&gt;"",'Jeunes Plants'!E612,"")</f>
        <v>B</v>
      </c>
      <c r="F612" s="66" t="str">
        <f>IF('Jeunes Plants'!F612&lt;&gt;"",'Jeunes Plants'!F612,"")</f>
        <v>M 3 cm  X60</v>
      </c>
      <c r="G612" s="64">
        <f>IF('Jeunes Plants'!G612&lt;&gt;"",'Jeunes Plants'!G612,"")</f>
        <v>30</v>
      </c>
      <c r="H612" s="66">
        <f>IF('Jeunes Plants'!H612&lt;&gt;"",'Jeunes Plants'!H612,"")</f>
        <v>6</v>
      </c>
      <c r="I612" s="66" t="str">
        <f>IF('Jeunes Plants'!I612&lt;&gt;"",'Jeunes Plants'!I612,"")</f>
        <v>A</v>
      </c>
      <c r="J612" s="64">
        <f>IF('Jeunes Plants'!J612&lt;&gt;"",'Jeunes Plants'!J612,"")</f>
        <v>0.05</v>
      </c>
      <c r="K612" s="24" t="str">
        <f>IF('Jeunes Plants'!K612&lt;&gt;"",'Jeunes Plants'!K612,"")</f>
        <v>DIV FL</v>
      </c>
      <c r="L612" s="24" t="str">
        <f>IF('Jeunes Plants'!L612&lt;&gt;"",'Jeunes Plants'!L612,"")</f>
        <v>S7</v>
      </c>
      <c r="M612" s="24" t="str">
        <f>IF('Jeunes Plants'!M612&lt;&gt;"",'Jeunes Plants'!M612,"")</f>
        <v/>
      </c>
      <c r="N612" s="24" t="str">
        <f>IF('Jeunes Plants'!N612&lt;&gt;"",'Jeunes Plants'!N612,"")</f>
        <v>M3</v>
      </c>
      <c r="O612" s="24" t="str">
        <f>IF('Jeunes Plants'!O612&lt;&gt;"",'Jeunes Plants'!O612,"")</f>
        <v>IPOMEE GRIMPANTE Sunpuma Purple Princess</v>
      </c>
      <c r="P612" s="54">
        <f>IF('Jeunes Plants'!P612&lt;&gt;"",'Jeunes Plants'!P612,"")</f>
        <v>612</v>
      </c>
      <c r="Q612" s="20">
        <f>IF('Jeunes Plants'!R612&lt;&gt;"",'Jeunes Plants'!R612,"")</f>
        <v>0</v>
      </c>
      <c r="R612" s="20">
        <f>IF('Jeunes Plants'!S612&lt;&gt;"",'Jeunes Plants'!S612,"")</f>
        <v>0</v>
      </c>
      <c r="S612" s="236">
        <f>IF('Jeunes Plants'!T612&lt;&gt;"",'Jeunes Plants'!T612,"")</f>
        <v>0</v>
      </c>
      <c r="T612" s="241"/>
      <c r="U612" s="44"/>
      <c r="V612" s="44"/>
      <c r="W612" s="44"/>
    </row>
    <row r="613" spans="1:23" ht="20.100000000000001" customHeight="1" x14ac:dyDescent="0.25">
      <c r="A613" s="125">
        <f>IF('Jeunes Plants'!A613&lt;&gt;"",'Jeunes Plants'!A613,"")</f>
        <v>26789</v>
      </c>
      <c r="B613" s="126" t="str">
        <f>IF('Jeunes Plants'!B613&lt;&gt;"",'Jeunes Plants'!B613,"")</f>
        <v>ISOTOMA AXILLARIS</v>
      </c>
      <c r="C613" s="126" t="str">
        <f>IF('Jeunes Plants'!C613&lt;&gt;"",'Jeunes Plants'!C613,"")</f>
        <v>Bottle Rocket Blue</v>
      </c>
      <c r="D613" s="126" t="str">
        <f>IF('Jeunes Plants'!D613&lt;&gt;"",'Jeunes Plants'!D613,"")</f>
        <v/>
      </c>
      <c r="E613" s="127" t="str">
        <f>IF('Jeunes Plants'!E613&lt;&gt;"",'Jeunes Plants'!E613,"")</f>
        <v>B</v>
      </c>
      <c r="F613" s="127" t="str">
        <f>IF('Jeunes Plants'!F613&lt;&gt;"",'Jeunes Plants'!F613,"")</f>
        <v>M 3 cm  X60</v>
      </c>
      <c r="G613" s="128">
        <f>IF('Jeunes Plants'!G613&lt;&gt;"",'Jeunes Plants'!G613,"")</f>
        <v>30</v>
      </c>
      <c r="H613" s="127">
        <f>IF('Jeunes Plants'!H613&lt;&gt;"",'Jeunes Plants'!H613,"")</f>
        <v>6</v>
      </c>
      <c r="I613" s="127" t="str">
        <f>IF('Jeunes Plants'!I613&lt;&gt;"",'Jeunes Plants'!I613,"")</f>
        <v>B</v>
      </c>
      <c r="J613" s="129">
        <f>IF('Jeunes Plants'!J613&lt;&gt;"",'Jeunes Plants'!J613,"")</f>
        <v>0.05</v>
      </c>
      <c r="K613" s="126" t="str">
        <f>IF('Jeunes Plants'!K613&lt;&gt;"",'Jeunes Plants'!K613,"")</f>
        <v>DIV FL</v>
      </c>
      <c r="L613" s="126" t="str">
        <f>IF('Jeunes Plants'!L613&lt;&gt;"",'Jeunes Plants'!L613,"")</f>
        <v>S7</v>
      </c>
      <c r="M613" s="126" t="str">
        <f>IF('Jeunes Plants'!M613&lt;&gt;"",'Jeunes Plants'!M613,"")</f>
        <v>NEW</v>
      </c>
      <c r="N613" s="126" t="str">
        <f>IF('Jeunes Plants'!N613&lt;&gt;"",'Jeunes Plants'!N613,"")</f>
        <v>M3</v>
      </c>
      <c r="O613" s="126" t="str">
        <f>IF('Jeunes Plants'!O613&lt;&gt;"",'Jeunes Plants'!O613,"")</f>
        <v>ISOTOMA AXILLARIS Bottle Rocket Blue</v>
      </c>
      <c r="P613" s="130">
        <f>IF('Jeunes Plants'!P613&lt;&gt;"",'Jeunes Plants'!P613,"")</f>
        <v>613</v>
      </c>
      <c r="Q613" s="20">
        <f>IF('Jeunes Plants'!R613&lt;&gt;"",'Jeunes Plants'!R613,"")</f>
        <v>0</v>
      </c>
      <c r="R613" s="20">
        <f>IF('Jeunes Plants'!S613&lt;&gt;"",'Jeunes Plants'!S613,"")</f>
        <v>0</v>
      </c>
      <c r="S613" s="236">
        <f>IF('Jeunes Plants'!T613&lt;&gt;"",'Jeunes Plants'!T613,"")</f>
        <v>0</v>
      </c>
      <c r="T613" s="245"/>
      <c r="U613" s="214"/>
      <c r="V613" s="214"/>
      <c r="W613" s="214"/>
    </row>
    <row r="614" spans="1:23" ht="20.100000000000001" customHeight="1" x14ac:dyDescent="0.25">
      <c r="A614" s="23">
        <f>IF('Jeunes Plants'!A614&lt;&gt;"",'Jeunes Plants'!A614,"")</f>
        <v>26791</v>
      </c>
      <c r="B614" s="24" t="str">
        <f>IF('Jeunes Plants'!B614&lt;&gt;"",'Jeunes Plants'!B614,"")</f>
        <v>ISOTOMA AXILLARIS</v>
      </c>
      <c r="C614" s="24" t="str">
        <f>IF('Jeunes Plants'!C614&lt;&gt;"",'Jeunes Plants'!C614,"")</f>
        <v>Bottle Rocket Pink</v>
      </c>
      <c r="D614" s="24" t="str">
        <f>IF('Jeunes Plants'!D614&lt;&gt;"",'Jeunes Plants'!D614,"")</f>
        <v/>
      </c>
      <c r="E614" s="66" t="str">
        <f>IF('Jeunes Plants'!E614&lt;&gt;"",'Jeunes Plants'!E614,"")</f>
        <v>B</v>
      </c>
      <c r="F614" s="66" t="str">
        <f>IF('Jeunes Plants'!F614&lt;&gt;"",'Jeunes Plants'!F614,"")</f>
        <v>M 3 cm  X60</v>
      </c>
      <c r="G614" s="64">
        <f>IF('Jeunes Plants'!G614&lt;&gt;"",'Jeunes Plants'!G614,"")</f>
        <v>30</v>
      </c>
      <c r="H614" s="66">
        <f>IF('Jeunes Plants'!H614&lt;&gt;"",'Jeunes Plants'!H614,"")</f>
        <v>6</v>
      </c>
      <c r="I614" s="66" t="str">
        <f>IF('Jeunes Plants'!I614&lt;&gt;"",'Jeunes Plants'!I614,"")</f>
        <v>B</v>
      </c>
      <c r="J614" s="72">
        <f>IF('Jeunes Plants'!J614&lt;&gt;"",'Jeunes Plants'!J614,"")</f>
        <v>0.05</v>
      </c>
      <c r="K614" s="24" t="str">
        <f>IF('Jeunes Plants'!K614&lt;&gt;"",'Jeunes Plants'!K614,"")</f>
        <v>DIV FL</v>
      </c>
      <c r="L614" s="24" t="str">
        <f>IF('Jeunes Plants'!L614&lt;&gt;"",'Jeunes Plants'!L614,"")</f>
        <v>S7</v>
      </c>
      <c r="M614" s="24" t="str">
        <f>IF('Jeunes Plants'!M614&lt;&gt;"",'Jeunes Plants'!M614,"")</f>
        <v>NEW</v>
      </c>
      <c r="N614" s="24" t="str">
        <f>IF('Jeunes Plants'!N614&lt;&gt;"",'Jeunes Plants'!N614,"")</f>
        <v>M3</v>
      </c>
      <c r="O614" s="24" t="str">
        <f>IF('Jeunes Plants'!O614&lt;&gt;"",'Jeunes Plants'!O614,"")</f>
        <v>ISOTOMA AXILLARIS Bottle Rocket Pink</v>
      </c>
      <c r="P614" s="54">
        <f>IF('Jeunes Plants'!P614&lt;&gt;"",'Jeunes Plants'!P614,"")</f>
        <v>614</v>
      </c>
      <c r="Q614" s="20">
        <f>IF('Jeunes Plants'!R614&lt;&gt;"",'Jeunes Plants'!R614,"")</f>
        <v>0</v>
      </c>
      <c r="R614" s="20">
        <f>IF('Jeunes Plants'!S614&lt;&gt;"",'Jeunes Plants'!S614,"")</f>
        <v>0</v>
      </c>
      <c r="S614" s="236">
        <f>IF('Jeunes Plants'!T614&lt;&gt;"",'Jeunes Plants'!T614,"")</f>
        <v>0</v>
      </c>
      <c r="T614" s="246"/>
      <c r="U614" s="124"/>
      <c r="V614" s="124"/>
      <c r="W614" s="124"/>
    </row>
    <row r="615" spans="1:23" ht="20.100000000000001" customHeight="1" x14ac:dyDescent="0.25">
      <c r="A615" s="125">
        <f>IF('Jeunes Plants'!A615&lt;&gt;"",'Jeunes Plants'!A615,"")</f>
        <v>11966</v>
      </c>
      <c r="B615" s="126" t="str">
        <f>IF('Jeunes Plants'!B615&lt;&gt;"",'Jeunes Plants'!B615,"")</f>
        <v>IMPATIENS SUN HARMONY</v>
      </c>
      <c r="C615" s="126" t="str">
        <f>IF('Jeunes Plants'!C615&lt;&gt;"",'Jeunes Plants'!C615,"")</f>
        <v xml:space="preserve">Deep orange </v>
      </c>
      <c r="D615" s="126" t="str">
        <f>IF('Jeunes Plants'!D615&lt;&gt;"",'Jeunes Plants'!D615,"")</f>
        <v>&gt;s45/2025</v>
      </c>
      <c r="E615" s="127" t="str">
        <f>IF('Jeunes Plants'!E615&lt;&gt;"",'Jeunes Plants'!E615,"")</f>
        <v>B</v>
      </c>
      <c r="F615" s="127" t="str">
        <f>IF('Jeunes Plants'!F615&lt;&gt;"",'Jeunes Plants'!F615,"")</f>
        <v>M 3 cm  X60</v>
      </c>
      <c r="G615" s="128">
        <f>IF('Jeunes Plants'!G615&lt;&gt;"",'Jeunes Plants'!G615,"")</f>
        <v>30</v>
      </c>
      <c r="H615" s="127">
        <f>IF('Jeunes Plants'!H615&lt;&gt;"",'Jeunes Plants'!H615,"")</f>
        <v>6</v>
      </c>
      <c r="I615" s="127" t="str">
        <f>IF('Jeunes Plants'!I615&lt;&gt;"",'Jeunes Plants'!I615,"")</f>
        <v>E</v>
      </c>
      <c r="J615" s="129">
        <f>IF('Jeunes Plants'!J615&lt;&gt;"",'Jeunes Plants'!J615,"")</f>
        <v>8.5000000000000006E-2</v>
      </c>
      <c r="K615" s="126" t="str">
        <f>IF('Jeunes Plants'!K615&lt;&gt;"",'Jeunes Plants'!K615,"")</f>
        <v>DIV FL</v>
      </c>
      <c r="L615" s="126" t="str">
        <f>IF('Jeunes Plants'!L615&lt;&gt;"",'Jeunes Plants'!L615,"")</f>
        <v>S7</v>
      </c>
      <c r="M615" s="126" t="str">
        <f>IF('Jeunes Plants'!M615&lt;&gt;"",'Jeunes Plants'!M615,"")</f>
        <v/>
      </c>
      <c r="N615" s="126" t="str">
        <f>IF('Jeunes Plants'!N615&lt;&gt;"",'Jeunes Plants'!N615,"")</f>
        <v>M3</v>
      </c>
      <c r="O615" s="126" t="str">
        <f>IF('Jeunes Plants'!O615&lt;&gt;"",'Jeunes Plants'!O615,"")</f>
        <v xml:space="preserve">IMPATIENS SUN HARMONY Deep orange </v>
      </c>
      <c r="P615" s="130">
        <f>IF('Jeunes Plants'!P615&lt;&gt;"",'Jeunes Plants'!P615,"")</f>
        <v>615</v>
      </c>
      <c r="Q615" s="20">
        <f>IF('Jeunes Plants'!R615&lt;&gt;"",'Jeunes Plants'!R615,"")</f>
        <v>0</v>
      </c>
      <c r="R615" s="20">
        <f>IF('Jeunes Plants'!S615&lt;&gt;"",'Jeunes Plants'!S615,"")</f>
        <v>0</v>
      </c>
      <c r="S615" s="236">
        <f>IF('Jeunes Plants'!T615&lt;&gt;"",'Jeunes Plants'!T615,"")</f>
        <v>0</v>
      </c>
      <c r="T615" s="245"/>
      <c r="U615" s="214"/>
      <c r="V615" s="214"/>
      <c r="W615" s="214"/>
    </row>
    <row r="616" spans="1:23" ht="20.100000000000001" customHeight="1" x14ac:dyDescent="0.25">
      <c r="A616" s="23">
        <f>IF('Jeunes Plants'!A616&lt;&gt;"",'Jeunes Plants'!A616,"")</f>
        <v>12327</v>
      </c>
      <c r="B616" s="24" t="str">
        <f>IF('Jeunes Plants'!B616&lt;&gt;"",'Jeunes Plants'!B616,"")</f>
        <v>IMPATIENS SUN HARMONY</v>
      </c>
      <c r="C616" s="24" t="str">
        <f>IF('Jeunes Plants'!C616&lt;&gt;"",'Jeunes Plants'!C616,"")</f>
        <v xml:space="preserve">Deep pink </v>
      </c>
      <c r="D616" s="24" t="str">
        <f>IF('Jeunes Plants'!D616&lt;&gt;"",'Jeunes Plants'!D616,"")</f>
        <v>&gt;s45/2025</v>
      </c>
      <c r="E616" s="66" t="str">
        <f>IF('Jeunes Plants'!E616&lt;&gt;"",'Jeunes Plants'!E616,"")</f>
        <v>B</v>
      </c>
      <c r="F616" s="66" t="str">
        <f>IF('Jeunes Plants'!F616&lt;&gt;"",'Jeunes Plants'!F616,"")</f>
        <v>M 3 cm  X60</v>
      </c>
      <c r="G616" s="64">
        <f>IF('Jeunes Plants'!G616&lt;&gt;"",'Jeunes Plants'!G616,"")</f>
        <v>30</v>
      </c>
      <c r="H616" s="66">
        <f>IF('Jeunes Plants'!H616&lt;&gt;"",'Jeunes Plants'!H616,"")</f>
        <v>6</v>
      </c>
      <c r="I616" s="66" t="str">
        <f>IF('Jeunes Plants'!I616&lt;&gt;"",'Jeunes Plants'!I616,"")</f>
        <v>E</v>
      </c>
      <c r="J616" s="72">
        <f>IF('Jeunes Plants'!J616&lt;&gt;"",'Jeunes Plants'!J616,"")</f>
        <v>8.5000000000000006E-2</v>
      </c>
      <c r="K616" s="24" t="str">
        <f>IF('Jeunes Plants'!K616&lt;&gt;"",'Jeunes Plants'!K616,"")</f>
        <v>DIV FL</v>
      </c>
      <c r="L616" s="24" t="str">
        <f>IF('Jeunes Plants'!L616&lt;&gt;"",'Jeunes Plants'!L616,"")</f>
        <v>S7</v>
      </c>
      <c r="M616" s="24" t="str">
        <f>IF('Jeunes Plants'!M616&lt;&gt;"",'Jeunes Plants'!M616,"")</f>
        <v/>
      </c>
      <c r="N616" s="24" t="str">
        <f>IF('Jeunes Plants'!N616&lt;&gt;"",'Jeunes Plants'!N616,"")</f>
        <v>M3</v>
      </c>
      <c r="O616" s="24" t="str">
        <f>IF('Jeunes Plants'!O616&lt;&gt;"",'Jeunes Plants'!O616,"")</f>
        <v xml:space="preserve">IMPATIENS SUN HARMONY Deep pink </v>
      </c>
      <c r="P616" s="54">
        <f>IF('Jeunes Plants'!P616&lt;&gt;"",'Jeunes Plants'!P616,"")</f>
        <v>616</v>
      </c>
      <c r="Q616" s="20">
        <f>IF('Jeunes Plants'!R616&lt;&gt;"",'Jeunes Plants'!R616,"")</f>
        <v>0</v>
      </c>
      <c r="R616" s="20">
        <f>IF('Jeunes Plants'!S616&lt;&gt;"",'Jeunes Plants'!S616,"")</f>
        <v>0</v>
      </c>
      <c r="S616" s="236">
        <f>IF('Jeunes Plants'!T616&lt;&gt;"",'Jeunes Plants'!T616,"")</f>
        <v>0</v>
      </c>
      <c r="T616" s="246"/>
      <c r="U616" s="124"/>
      <c r="V616" s="124"/>
      <c r="W616" s="124"/>
    </row>
    <row r="617" spans="1:23" ht="20.100000000000001" customHeight="1" x14ac:dyDescent="0.25">
      <c r="A617" s="125">
        <f>IF('Jeunes Plants'!A617&lt;&gt;"",'Jeunes Plants'!A617,"")</f>
        <v>13682</v>
      </c>
      <c r="B617" s="126" t="str">
        <f>IF('Jeunes Plants'!B617&lt;&gt;"",'Jeunes Plants'!B617,"")</f>
        <v>IMPATIENS SUN HARMONY</v>
      </c>
      <c r="C617" s="126" t="str">
        <f>IF('Jeunes Plants'!C617&lt;&gt;"",'Jeunes Plants'!C617,"")</f>
        <v xml:space="preserve">Red </v>
      </c>
      <c r="D617" s="126" t="str">
        <f>IF('Jeunes Plants'!D617&lt;&gt;"",'Jeunes Plants'!D617,"")</f>
        <v>&gt;s45/2025</v>
      </c>
      <c r="E617" s="127" t="str">
        <f>IF('Jeunes Plants'!E617&lt;&gt;"",'Jeunes Plants'!E617,"")</f>
        <v>B</v>
      </c>
      <c r="F617" s="127" t="str">
        <f>IF('Jeunes Plants'!F617&lt;&gt;"",'Jeunes Plants'!F617,"")</f>
        <v>M 3 cm  X60</v>
      </c>
      <c r="G617" s="128">
        <f>IF('Jeunes Plants'!G617&lt;&gt;"",'Jeunes Plants'!G617,"")</f>
        <v>30</v>
      </c>
      <c r="H617" s="127">
        <f>IF('Jeunes Plants'!H617&lt;&gt;"",'Jeunes Plants'!H617,"")</f>
        <v>6</v>
      </c>
      <c r="I617" s="127" t="str">
        <f>IF('Jeunes Plants'!I617&lt;&gt;"",'Jeunes Plants'!I617,"")</f>
        <v>E</v>
      </c>
      <c r="J617" s="129">
        <f>IF('Jeunes Plants'!J617&lt;&gt;"",'Jeunes Plants'!J617,"")</f>
        <v>8.5000000000000006E-2</v>
      </c>
      <c r="K617" s="126" t="str">
        <f>IF('Jeunes Plants'!K617&lt;&gt;"",'Jeunes Plants'!K617,"")</f>
        <v>DIV FL</v>
      </c>
      <c r="L617" s="126" t="str">
        <f>IF('Jeunes Plants'!L617&lt;&gt;"",'Jeunes Plants'!L617,"")</f>
        <v>S7</v>
      </c>
      <c r="M617" s="126" t="str">
        <f>IF('Jeunes Plants'!M617&lt;&gt;"",'Jeunes Plants'!M617,"")</f>
        <v/>
      </c>
      <c r="N617" s="126" t="str">
        <f>IF('Jeunes Plants'!N617&lt;&gt;"",'Jeunes Plants'!N617,"")</f>
        <v>M3</v>
      </c>
      <c r="O617" s="126" t="str">
        <f>IF('Jeunes Plants'!O617&lt;&gt;"",'Jeunes Plants'!O617,"")</f>
        <v xml:space="preserve">IMPATIENS SUN HARMONY Red </v>
      </c>
      <c r="P617" s="130">
        <f>IF('Jeunes Plants'!P617&lt;&gt;"",'Jeunes Plants'!P617,"")</f>
        <v>617</v>
      </c>
      <c r="Q617" s="20">
        <f>IF('Jeunes Plants'!R617&lt;&gt;"",'Jeunes Plants'!R617,"")</f>
        <v>0</v>
      </c>
      <c r="R617" s="20">
        <f>IF('Jeunes Plants'!S617&lt;&gt;"",'Jeunes Plants'!S617,"")</f>
        <v>0</v>
      </c>
      <c r="S617" s="236">
        <f>IF('Jeunes Plants'!T617&lt;&gt;"",'Jeunes Plants'!T617,"")</f>
        <v>0</v>
      </c>
      <c r="T617" s="245"/>
      <c r="U617" s="214"/>
      <c r="V617" s="214"/>
      <c r="W617" s="214"/>
    </row>
    <row r="618" spans="1:23" ht="20.100000000000001" customHeight="1" x14ac:dyDescent="0.25">
      <c r="A618" s="23">
        <f>IF('Jeunes Plants'!A618&lt;&gt;"",'Jeunes Plants'!A618,"")</f>
        <v>24878</v>
      </c>
      <c r="B618" s="24" t="str">
        <f>IF('Jeunes Plants'!B618&lt;&gt;"",'Jeunes Plants'!B618,"")</f>
        <v>IMPATIENS SOL LUNA PRIME</v>
      </c>
      <c r="C618" s="24" t="str">
        <f>IF('Jeunes Plants'!C618&lt;&gt;"",'Jeunes Plants'!C618,"")</f>
        <v>Light Salmon</v>
      </c>
      <c r="D618" s="24" t="str">
        <f>IF('Jeunes Plants'!D618&lt;&gt;"",'Jeunes Plants'!D618,"")</f>
        <v>&gt;s45/2025</v>
      </c>
      <c r="E618" s="66" t="str">
        <f>IF('Jeunes Plants'!E618&lt;&gt;"",'Jeunes Plants'!E618,"")</f>
        <v>B</v>
      </c>
      <c r="F618" s="66" t="str">
        <f>IF('Jeunes Plants'!F618&lt;&gt;"",'Jeunes Plants'!F618,"")</f>
        <v>M 3 cm  X60</v>
      </c>
      <c r="G618" s="64">
        <f>IF('Jeunes Plants'!G618&lt;&gt;"",'Jeunes Plants'!G618,"")</f>
        <v>30</v>
      </c>
      <c r="H618" s="66">
        <f>IF('Jeunes Plants'!H618&lt;&gt;"",'Jeunes Plants'!H618,"")</f>
        <v>6</v>
      </c>
      <c r="I618" s="66" t="str">
        <f>IF('Jeunes Plants'!I618&lt;&gt;"",'Jeunes Plants'!I618,"")</f>
        <v>E</v>
      </c>
      <c r="J618" s="64">
        <f>IF('Jeunes Plants'!J618&lt;&gt;"",'Jeunes Plants'!J618,"")</f>
        <v>7.4999999999999997E-2</v>
      </c>
      <c r="K618" s="24" t="str">
        <f>IF('Jeunes Plants'!K618&lt;&gt;"",'Jeunes Plants'!K618,"")</f>
        <v>DIV FL</v>
      </c>
      <c r="L618" s="24" t="str">
        <f>IF('Jeunes Plants'!L618&lt;&gt;"",'Jeunes Plants'!L618,"")</f>
        <v>S7</v>
      </c>
      <c r="M618" s="24" t="str">
        <f>IF('Jeunes Plants'!M618&lt;&gt;"",'Jeunes Plants'!M618,"")</f>
        <v/>
      </c>
      <c r="N618" s="24" t="str">
        <f>IF('Jeunes Plants'!N618&lt;&gt;"",'Jeunes Plants'!N618,"")</f>
        <v>M3</v>
      </c>
      <c r="O618" s="24" t="str">
        <f>IF('Jeunes Plants'!O618&lt;&gt;"",'Jeunes Plants'!O618,"")</f>
        <v>IMPATIENS SOL LUNA PRIME Light Salmon</v>
      </c>
      <c r="P618" s="54">
        <f>IF('Jeunes Plants'!P618&lt;&gt;"",'Jeunes Plants'!P618,"")</f>
        <v>618</v>
      </c>
      <c r="Q618" s="20">
        <f>IF('Jeunes Plants'!R618&lt;&gt;"",'Jeunes Plants'!R618,"")</f>
        <v>0</v>
      </c>
      <c r="R618" s="20">
        <f>IF('Jeunes Plants'!S618&lt;&gt;"",'Jeunes Plants'!S618,"")</f>
        <v>0</v>
      </c>
      <c r="S618" s="236">
        <f>IF('Jeunes Plants'!T618&lt;&gt;"",'Jeunes Plants'!T618,"")</f>
        <v>0</v>
      </c>
      <c r="T618" s="246"/>
      <c r="U618" s="124"/>
      <c r="V618" s="124"/>
      <c r="W618" s="124"/>
    </row>
    <row r="619" spans="1:23" ht="20.100000000000001" customHeight="1" x14ac:dyDescent="0.25">
      <c r="A619" s="125">
        <f>IF('Jeunes Plants'!A619&lt;&gt;"",'Jeunes Plants'!A619,"")</f>
        <v>25745</v>
      </c>
      <c r="B619" s="126" t="str">
        <f>IF('Jeunes Plants'!B619&lt;&gt;"",'Jeunes Plants'!B619,"")</f>
        <v>IMPATIENS SOL LUNA PRIME</v>
      </c>
      <c r="C619" s="126" t="str">
        <f>IF('Jeunes Plants'!C619&lt;&gt;"",'Jeunes Plants'!C619,"")</f>
        <v>Orchid</v>
      </c>
      <c r="D619" s="126" t="str">
        <f>IF('Jeunes Plants'!D619&lt;&gt;"",'Jeunes Plants'!D619,"")</f>
        <v>&gt;s45/2025</v>
      </c>
      <c r="E619" s="127" t="str">
        <f>IF('Jeunes Plants'!E619&lt;&gt;"",'Jeunes Plants'!E619,"")</f>
        <v>B</v>
      </c>
      <c r="F619" s="127" t="str">
        <f>IF('Jeunes Plants'!F619&lt;&gt;"",'Jeunes Plants'!F619,"")</f>
        <v>M 3 cm  X60</v>
      </c>
      <c r="G619" s="128">
        <f>IF('Jeunes Plants'!G619&lt;&gt;"",'Jeunes Plants'!G619,"")</f>
        <v>30</v>
      </c>
      <c r="H619" s="127">
        <f>IF('Jeunes Plants'!H619&lt;&gt;"",'Jeunes Plants'!H619,"")</f>
        <v>6</v>
      </c>
      <c r="I619" s="127" t="str">
        <f>IF('Jeunes Plants'!I619&lt;&gt;"",'Jeunes Plants'!I619,"")</f>
        <v>E</v>
      </c>
      <c r="J619" s="128">
        <f>IF('Jeunes Plants'!J619&lt;&gt;"",'Jeunes Plants'!J619,"")</f>
        <v>7.4999999999999997E-2</v>
      </c>
      <c r="K619" s="126" t="str">
        <f>IF('Jeunes Plants'!K619&lt;&gt;"",'Jeunes Plants'!K619,"")</f>
        <v>DIV FL</v>
      </c>
      <c r="L619" s="126" t="str">
        <f>IF('Jeunes Plants'!L619&lt;&gt;"",'Jeunes Plants'!L619,"")</f>
        <v>S7</v>
      </c>
      <c r="M619" s="126" t="str">
        <f>IF('Jeunes Plants'!M619&lt;&gt;"",'Jeunes Plants'!M619,"")</f>
        <v/>
      </c>
      <c r="N619" s="126" t="str">
        <f>IF('Jeunes Plants'!N619&lt;&gt;"",'Jeunes Plants'!N619,"")</f>
        <v>M3</v>
      </c>
      <c r="O619" s="126" t="str">
        <f>IF('Jeunes Plants'!O619&lt;&gt;"",'Jeunes Plants'!O619,"")</f>
        <v>IMPATIENS SOL LUNA PRIME Orchid</v>
      </c>
      <c r="P619" s="130">
        <f>IF('Jeunes Plants'!P619&lt;&gt;"",'Jeunes Plants'!P619,"")</f>
        <v>619</v>
      </c>
      <c r="Q619" s="20">
        <f>IF('Jeunes Plants'!R619&lt;&gt;"",'Jeunes Plants'!R619,"")</f>
        <v>0</v>
      </c>
      <c r="R619" s="20">
        <f>IF('Jeunes Plants'!S619&lt;&gt;"",'Jeunes Plants'!S619,"")</f>
        <v>0</v>
      </c>
      <c r="S619" s="236">
        <f>IF('Jeunes Plants'!T619&lt;&gt;"",'Jeunes Plants'!T619,"")</f>
        <v>0</v>
      </c>
      <c r="T619" s="245"/>
      <c r="U619" s="214"/>
      <c r="V619" s="214"/>
      <c r="W619" s="214"/>
    </row>
    <row r="620" spans="1:23" ht="20.100000000000001" customHeight="1" x14ac:dyDescent="0.25">
      <c r="A620" s="23">
        <f>IF('Jeunes Plants'!A620&lt;&gt;"",'Jeunes Plants'!A620,"")</f>
        <v>24879</v>
      </c>
      <c r="B620" s="24" t="str">
        <f>IF('Jeunes Plants'!B620&lt;&gt;"",'Jeunes Plants'!B620,"")</f>
        <v>IMPATIENS SOL LUNA PRIME</v>
      </c>
      <c r="C620" s="24" t="str">
        <f>IF('Jeunes Plants'!C620&lt;&gt;"",'Jeunes Plants'!C620,"")</f>
        <v>Peach</v>
      </c>
      <c r="D620" s="24" t="str">
        <f>IF('Jeunes Plants'!D620&lt;&gt;"",'Jeunes Plants'!D620,"")</f>
        <v>&gt;s45/2025</v>
      </c>
      <c r="E620" s="66" t="str">
        <f>IF('Jeunes Plants'!E620&lt;&gt;"",'Jeunes Plants'!E620,"")</f>
        <v>B</v>
      </c>
      <c r="F620" s="66" t="str">
        <f>IF('Jeunes Plants'!F620&lt;&gt;"",'Jeunes Plants'!F620,"")</f>
        <v>M 3 cm  X60</v>
      </c>
      <c r="G620" s="64">
        <f>IF('Jeunes Plants'!G620&lt;&gt;"",'Jeunes Plants'!G620,"")</f>
        <v>30</v>
      </c>
      <c r="H620" s="66">
        <f>IF('Jeunes Plants'!H620&lt;&gt;"",'Jeunes Plants'!H620,"")</f>
        <v>6</v>
      </c>
      <c r="I620" s="66" t="str">
        <f>IF('Jeunes Plants'!I620&lt;&gt;"",'Jeunes Plants'!I620,"")</f>
        <v>E</v>
      </c>
      <c r="J620" s="64">
        <f>IF('Jeunes Plants'!J620&lt;&gt;"",'Jeunes Plants'!J620,"")</f>
        <v>7.4999999999999997E-2</v>
      </c>
      <c r="K620" s="24" t="str">
        <f>IF('Jeunes Plants'!K620&lt;&gt;"",'Jeunes Plants'!K620,"")</f>
        <v>DIV FL</v>
      </c>
      <c r="L620" s="24" t="str">
        <f>IF('Jeunes Plants'!L620&lt;&gt;"",'Jeunes Plants'!L620,"")</f>
        <v>S7</v>
      </c>
      <c r="M620" s="24" t="str">
        <f>IF('Jeunes Plants'!M620&lt;&gt;"",'Jeunes Plants'!M620,"")</f>
        <v/>
      </c>
      <c r="N620" s="24" t="str">
        <f>IF('Jeunes Plants'!N620&lt;&gt;"",'Jeunes Plants'!N620,"")</f>
        <v>M3</v>
      </c>
      <c r="O620" s="24" t="str">
        <f>IF('Jeunes Plants'!O620&lt;&gt;"",'Jeunes Plants'!O620,"")</f>
        <v>IMPATIENS SOL LUNA PRIME Peach</v>
      </c>
      <c r="P620" s="54">
        <f>IF('Jeunes Plants'!P620&lt;&gt;"",'Jeunes Plants'!P620,"")</f>
        <v>620</v>
      </c>
      <c r="Q620" s="20">
        <f>IF('Jeunes Plants'!R620&lt;&gt;"",'Jeunes Plants'!R620,"")</f>
        <v>0</v>
      </c>
      <c r="R620" s="20">
        <f>IF('Jeunes Plants'!S620&lt;&gt;"",'Jeunes Plants'!S620,"")</f>
        <v>0</v>
      </c>
      <c r="S620" s="236">
        <f>IF('Jeunes Plants'!T620&lt;&gt;"",'Jeunes Plants'!T620,"")</f>
        <v>0</v>
      </c>
      <c r="T620" s="246"/>
      <c r="U620" s="124"/>
      <c r="V620" s="124"/>
      <c r="W620" s="124"/>
    </row>
    <row r="621" spans="1:23" ht="20.100000000000001" customHeight="1" x14ac:dyDescent="0.25">
      <c r="A621" s="125">
        <f>IF('Jeunes Plants'!A621&lt;&gt;"",'Jeunes Plants'!A621,"")</f>
        <v>25787</v>
      </c>
      <c r="B621" s="126" t="str">
        <f>IF('Jeunes Plants'!B621&lt;&gt;"",'Jeunes Plants'!B621,"")</f>
        <v>IMPATIENS SOL LUNA PRIME</v>
      </c>
      <c r="C621" s="126" t="str">
        <f>IF('Jeunes Plants'!C621&lt;&gt;"",'Jeunes Plants'!C621,"")</f>
        <v>Red</v>
      </c>
      <c r="D621" s="126" t="str">
        <f>IF('Jeunes Plants'!D621&lt;&gt;"",'Jeunes Plants'!D621,"")</f>
        <v>&gt;s45/2025</v>
      </c>
      <c r="E621" s="127" t="str">
        <f>IF('Jeunes Plants'!E621&lt;&gt;"",'Jeunes Plants'!E621,"")</f>
        <v>B</v>
      </c>
      <c r="F621" s="127" t="str">
        <f>IF('Jeunes Plants'!F621&lt;&gt;"",'Jeunes Plants'!F621,"")</f>
        <v>M 3 cm  X60</v>
      </c>
      <c r="G621" s="128">
        <f>IF('Jeunes Plants'!G621&lt;&gt;"",'Jeunes Plants'!G621,"")</f>
        <v>30</v>
      </c>
      <c r="H621" s="127">
        <f>IF('Jeunes Plants'!H621&lt;&gt;"",'Jeunes Plants'!H621,"")</f>
        <v>6</v>
      </c>
      <c r="I621" s="127" t="str">
        <f>IF('Jeunes Plants'!I621&lt;&gt;"",'Jeunes Plants'!I621,"")</f>
        <v>E</v>
      </c>
      <c r="J621" s="128">
        <f>IF('Jeunes Plants'!J621&lt;&gt;"",'Jeunes Plants'!J621,"")</f>
        <v>7.4999999999999997E-2</v>
      </c>
      <c r="K621" s="126" t="str">
        <f>IF('Jeunes Plants'!K621&lt;&gt;"",'Jeunes Plants'!K621,"")</f>
        <v>DIV FL</v>
      </c>
      <c r="L621" s="126" t="str">
        <f>IF('Jeunes Plants'!L621&lt;&gt;"",'Jeunes Plants'!L621,"")</f>
        <v>S7</v>
      </c>
      <c r="M621" s="126" t="str">
        <f>IF('Jeunes Plants'!M621&lt;&gt;"",'Jeunes Plants'!M621,"")</f>
        <v/>
      </c>
      <c r="N621" s="126" t="str">
        <f>IF('Jeunes Plants'!N621&lt;&gt;"",'Jeunes Plants'!N621,"")</f>
        <v>M3</v>
      </c>
      <c r="O621" s="126" t="str">
        <f>IF('Jeunes Plants'!O621&lt;&gt;"",'Jeunes Plants'!O621,"")</f>
        <v>IMPATIENS SOL LUNA PRIME Red</v>
      </c>
      <c r="P621" s="130">
        <f>IF('Jeunes Plants'!P621&lt;&gt;"",'Jeunes Plants'!P621,"")</f>
        <v>621</v>
      </c>
      <c r="Q621" s="20">
        <f>IF('Jeunes Plants'!R621&lt;&gt;"",'Jeunes Plants'!R621,"")</f>
        <v>0</v>
      </c>
      <c r="R621" s="20">
        <f>IF('Jeunes Plants'!S621&lt;&gt;"",'Jeunes Plants'!S621,"")</f>
        <v>0</v>
      </c>
      <c r="S621" s="236">
        <f>IF('Jeunes Plants'!T621&lt;&gt;"",'Jeunes Plants'!T621,"")</f>
        <v>0</v>
      </c>
      <c r="T621" s="245"/>
      <c r="U621" s="214"/>
      <c r="V621" s="214"/>
      <c r="W621" s="214"/>
    </row>
    <row r="622" spans="1:23" ht="20.100000000000001" customHeight="1" x14ac:dyDescent="0.25">
      <c r="A622" s="23">
        <f>IF('Jeunes Plants'!A622&lt;&gt;"",'Jeunes Plants'!A622,"")</f>
        <v>25788</v>
      </c>
      <c r="B622" s="24" t="str">
        <f>IF('Jeunes Plants'!B622&lt;&gt;"",'Jeunes Plants'!B622,"")</f>
        <v>IMPATIENS SOL LUNA PRIME</v>
      </c>
      <c r="C622" s="24" t="str">
        <f>IF('Jeunes Plants'!C622&lt;&gt;"",'Jeunes Plants'!C622,"")</f>
        <v>White</v>
      </c>
      <c r="D622" s="24" t="str">
        <f>IF('Jeunes Plants'!D622&lt;&gt;"",'Jeunes Plants'!D622,"")</f>
        <v>&gt;s45/2025</v>
      </c>
      <c r="E622" s="66" t="str">
        <f>IF('Jeunes Plants'!E622&lt;&gt;"",'Jeunes Plants'!E622,"")</f>
        <v>B</v>
      </c>
      <c r="F622" s="66" t="str">
        <f>IF('Jeunes Plants'!F622&lt;&gt;"",'Jeunes Plants'!F622,"")</f>
        <v>M 3 cm  X60</v>
      </c>
      <c r="G622" s="64">
        <f>IF('Jeunes Plants'!G622&lt;&gt;"",'Jeunes Plants'!G622,"")</f>
        <v>30</v>
      </c>
      <c r="H622" s="66">
        <f>IF('Jeunes Plants'!H622&lt;&gt;"",'Jeunes Plants'!H622,"")</f>
        <v>6</v>
      </c>
      <c r="I622" s="66" t="str">
        <f>IF('Jeunes Plants'!I622&lt;&gt;"",'Jeunes Plants'!I622,"")</f>
        <v>E</v>
      </c>
      <c r="J622" s="64">
        <f>IF('Jeunes Plants'!J622&lt;&gt;"",'Jeunes Plants'!J622,"")</f>
        <v>7.4999999999999997E-2</v>
      </c>
      <c r="K622" s="24" t="str">
        <f>IF('Jeunes Plants'!K622&lt;&gt;"",'Jeunes Plants'!K622,"")</f>
        <v>DIV FL</v>
      </c>
      <c r="L622" s="24" t="str">
        <f>IF('Jeunes Plants'!L622&lt;&gt;"",'Jeunes Plants'!L622,"")</f>
        <v>S7</v>
      </c>
      <c r="M622" s="24" t="str">
        <f>IF('Jeunes Plants'!M622&lt;&gt;"",'Jeunes Plants'!M622,"")</f>
        <v/>
      </c>
      <c r="N622" s="24" t="str">
        <f>IF('Jeunes Plants'!N622&lt;&gt;"",'Jeunes Plants'!N622,"")</f>
        <v>M3</v>
      </c>
      <c r="O622" s="24" t="str">
        <f>IF('Jeunes Plants'!O622&lt;&gt;"",'Jeunes Plants'!O622,"")</f>
        <v>IMPATIENS SOL LUNA PRIME White</v>
      </c>
      <c r="P622" s="54">
        <f>IF('Jeunes Plants'!P622&lt;&gt;"",'Jeunes Plants'!P622,"")</f>
        <v>622</v>
      </c>
      <c r="Q622" s="20">
        <f>IF('Jeunes Plants'!R622&lt;&gt;"",'Jeunes Plants'!R622,"")</f>
        <v>0</v>
      </c>
      <c r="R622" s="20">
        <f>IF('Jeunes Plants'!S622&lt;&gt;"",'Jeunes Plants'!S622,"")</f>
        <v>0</v>
      </c>
      <c r="S622" s="236">
        <f>IF('Jeunes Plants'!T622&lt;&gt;"",'Jeunes Plants'!T622,"")</f>
        <v>0</v>
      </c>
      <c r="T622" s="246"/>
      <c r="U622" s="124"/>
      <c r="V622" s="124"/>
      <c r="W622" s="124"/>
    </row>
    <row r="623" spans="1:23" ht="20.100000000000001" customHeight="1" x14ac:dyDescent="0.25">
      <c r="A623" s="125">
        <f>IF('Jeunes Plants'!A623&lt;&gt;"",'Jeunes Plants'!A623,"")</f>
        <v>26006</v>
      </c>
      <c r="B623" s="126" t="str">
        <f>IF('Jeunes Plants'!B623&lt;&gt;"",'Jeunes Plants'!B623,"")</f>
        <v>IMPATIENS</v>
      </c>
      <c r="C623" s="126" t="str">
        <f>IF('Jeunes Plants'!C623&lt;&gt;"",'Jeunes Plants'!C623,"")</f>
        <v xml:space="preserve">Sol Luna Sun Harmony Variés </v>
      </c>
      <c r="D623" s="126" t="str">
        <f>IF('Jeunes Plants'!D623&lt;&gt;"",'Jeunes Plants'!D623,"")</f>
        <v>&gt;s05/2026</v>
      </c>
      <c r="E623" s="127" t="str">
        <f>IF('Jeunes Plants'!E623&lt;&gt;"",'Jeunes Plants'!E623,"")</f>
        <v>B</v>
      </c>
      <c r="F623" s="127" t="str">
        <f>IF('Jeunes Plants'!F623&lt;&gt;"",'Jeunes Plants'!F623,"")</f>
        <v>M 3 cm  X60</v>
      </c>
      <c r="G623" s="128">
        <f>IF('Jeunes Plants'!G623&lt;&gt;"",'Jeunes Plants'!G623,"")</f>
        <v>30</v>
      </c>
      <c r="H623" s="127">
        <f>IF('Jeunes Plants'!H623&lt;&gt;"",'Jeunes Plants'!H623,"")</f>
        <v>6</v>
      </c>
      <c r="I623" s="127" t="str">
        <f>IF('Jeunes Plants'!I623&lt;&gt;"",'Jeunes Plants'!I623,"")</f>
        <v>E</v>
      </c>
      <c r="J623" s="129">
        <f>IF('Jeunes Plants'!J623&lt;&gt;"",'Jeunes Plants'!J623,"")</f>
        <v>8.5000000000000006E-2</v>
      </c>
      <c r="K623" s="126" t="str">
        <f>IF('Jeunes Plants'!K623&lt;&gt;"",'Jeunes Plants'!K623,"")</f>
        <v>DIV FL</v>
      </c>
      <c r="L623" s="126" t="str">
        <f>IF('Jeunes Plants'!L623&lt;&gt;"",'Jeunes Plants'!L623,"")</f>
        <v>S7</v>
      </c>
      <c r="M623" s="126" t="str">
        <f>IF('Jeunes Plants'!M623&lt;&gt;"",'Jeunes Plants'!M623,"")</f>
        <v/>
      </c>
      <c r="N623" s="126" t="str">
        <f>IF('Jeunes Plants'!N623&lt;&gt;"",'Jeunes Plants'!N623,"")</f>
        <v>M3</v>
      </c>
      <c r="O623" s="126" t="str">
        <f>IF('Jeunes Plants'!O623&lt;&gt;"",'Jeunes Plants'!O623,"")</f>
        <v xml:space="preserve">IMPATIENS Sol Luna Sun Harmony Variés </v>
      </c>
      <c r="P623" s="130">
        <f>IF('Jeunes Plants'!P623&lt;&gt;"",'Jeunes Plants'!P623,"")</f>
        <v>623</v>
      </c>
      <c r="Q623" s="20">
        <f>IF('Jeunes Plants'!R623&lt;&gt;"",'Jeunes Plants'!R623,"")</f>
        <v>0</v>
      </c>
      <c r="R623" s="20">
        <f>IF('Jeunes Plants'!S623&lt;&gt;"",'Jeunes Plants'!S623,"")</f>
        <v>0</v>
      </c>
      <c r="S623" s="236">
        <f>IF('Jeunes Plants'!T623&lt;&gt;"",'Jeunes Plants'!T623,"")</f>
        <v>0</v>
      </c>
      <c r="T623" s="245"/>
      <c r="U623" s="214"/>
      <c r="V623" s="214"/>
      <c r="W623" s="214"/>
    </row>
    <row r="624" spans="1:23" ht="20.100000000000001" customHeight="1" x14ac:dyDescent="0.25">
      <c r="A624" s="23">
        <f>IF('Jeunes Plants'!A624&lt;&gt;"",'Jeunes Plants'!A624,"")</f>
        <v>26793</v>
      </c>
      <c r="B624" s="24" t="str">
        <f>IF('Jeunes Plants'!B624&lt;&gt;"",'Jeunes Plants'!B624,"")</f>
        <v>IMPATIENS NELLE GUINEE PARADISE</v>
      </c>
      <c r="C624" s="24" t="str">
        <f>IF('Jeunes Plants'!C624&lt;&gt;"",'Jeunes Plants'!C624,"")</f>
        <v>Amuna</v>
      </c>
      <c r="D624" s="24" t="str">
        <f>IF('Jeunes Plants'!D624&lt;&gt;"",'Jeunes Plants'!D624,"")</f>
        <v>&gt;s45/2025</v>
      </c>
      <c r="E624" s="66" t="str">
        <f>IF('Jeunes Plants'!E624&lt;&gt;"",'Jeunes Plants'!E624,"")</f>
        <v>B</v>
      </c>
      <c r="F624" s="66" t="str">
        <f>IF('Jeunes Plants'!F624&lt;&gt;"",'Jeunes Plants'!F624,"")</f>
        <v>M 3 cm  X60</v>
      </c>
      <c r="G624" s="64">
        <f>IF('Jeunes Plants'!G624&lt;&gt;"",'Jeunes Plants'!G624,"")</f>
        <v>30</v>
      </c>
      <c r="H624" s="66">
        <f>IF('Jeunes Plants'!H624&lt;&gt;"",'Jeunes Plants'!H624,"")</f>
        <v>6</v>
      </c>
      <c r="I624" s="66" t="str">
        <f>IF('Jeunes Plants'!I624&lt;&gt;"",'Jeunes Plants'!I624,"")</f>
        <v>A</v>
      </c>
      <c r="J624" s="72">
        <f>IF('Jeunes Plants'!J624&lt;&gt;"",'Jeunes Plants'!J624,"")</f>
        <v>3.5999999999999997E-2</v>
      </c>
      <c r="K624" s="24" t="str">
        <f>IF('Jeunes Plants'!K624&lt;&gt;"",'Jeunes Plants'!K624,"")</f>
        <v>DIV FL</v>
      </c>
      <c r="L624" s="24" t="str">
        <f>IF('Jeunes Plants'!L624&lt;&gt;"",'Jeunes Plants'!L624,"")</f>
        <v>S7</v>
      </c>
      <c r="M624" s="24" t="str">
        <f>IF('Jeunes Plants'!M624&lt;&gt;"",'Jeunes Plants'!M624,"")</f>
        <v>NEW</v>
      </c>
      <c r="N624" s="24" t="str">
        <f>IF('Jeunes Plants'!N624&lt;&gt;"",'Jeunes Plants'!N624,"")</f>
        <v>M3</v>
      </c>
      <c r="O624" s="24" t="str">
        <f>IF('Jeunes Plants'!O624&lt;&gt;"",'Jeunes Plants'!O624,"")</f>
        <v>IMPATIENS NELLE GUINEE PARADISE Amuna</v>
      </c>
      <c r="P624" s="54">
        <f>IF('Jeunes Plants'!P624&lt;&gt;"",'Jeunes Plants'!P624,"")</f>
        <v>624</v>
      </c>
      <c r="Q624" s="20">
        <f>IF('Jeunes Plants'!R624&lt;&gt;"",'Jeunes Plants'!R624,"")</f>
        <v>0</v>
      </c>
      <c r="R624" s="20">
        <f>IF('Jeunes Plants'!S624&lt;&gt;"",'Jeunes Plants'!S624,"")</f>
        <v>0</v>
      </c>
      <c r="S624" s="236">
        <f>IF('Jeunes Plants'!T624&lt;&gt;"",'Jeunes Plants'!T624,"")</f>
        <v>0</v>
      </c>
      <c r="T624" s="246"/>
      <c r="U624" s="124"/>
      <c r="V624" s="124"/>
      <c r="W624" s="124"/>
    </row>
    <row r="625" spans="1:23" ht="20.100000000000001" customHeight="1" x14ac:dyDescent="0.25">
      <c r="A625" s="125">
        <f>IF('Jeunes Plants'!A625&lt;&gt;"",'Jeunes Plants'!A625,"")</f>
        <v>26795</v>
      </c>
      <c r="B625" s="126" t="str">
        <f>IF('Jeunes Plants'!B625&lt;&gt;"",'Jeunes Plants'!B625,"")</f>
        <v>IMPATIENS NELLE GUINEE PARADISE</v>
      </c>
      <c r="C625" s="126" t="str">
        <f>IF('Jeunes Plants'!C625&lt;&gt;"",'Jeunes Plants'!C625,"")</f>
        <v>Dark Moyo</v>
      </c>
      <c r="D625" s="126" t="str">
        <f>IF('Jeunes Plants'!D625&lt;&gt;"",'Jeunes Plants'!D625,"")</f>
        <v>&gt;s45/2025</v>
      </c>
      <c r="E625" s="127" t="str">
        <f>IF('Jeunes Plants'!E625&lt;&gt;"",'Jeunes Plants'!E625,"")</f>
        <v>B</v>
      </c>
      <c r="F625" s="127" t="str">
        <f>IF('Jeunes Plants'!F625&lt;&gt;"",'Jeunes Plants'!F625,"")</f>
        <v>M 3 cm  X60</v>
      </c>
      <c r="G625" s="128">
        <f>IF('Jeunes Plants'!G625&lt;&gt;"",'Jeunes Plants'!G625,"")</f>
        <v>30</v>
      </c>
      <c r="H625" s="127">
        <f>IF('Jeunes Plants'!H625&lt;&gt;"",'Jeunes Plants'!H625,"")</f>
        <v>6</v>
      </c>
      <c r="I625" s="127" t="str">
        <f>IF('Jeunes Plants'!I625&lt;&gt;"",'Jeunes Plants'!I625,"")</f>
        <v>A</v>
      </c>
      <c r="J625" s="129">
        <f>IF('Jeunes Plants'!J625&lt;&gt;"",'Jeunes Plants'!J625,"")</f>
        <v>3.5999999999999997E-2</v>
      </c>
      <c r="K625" s="126" t="str">
        <f>IF('Jeunes Plants'!K625&lt;&gt;"",'Jeunes Plants'!K625,"")</f>
        <v>DIV FL</v>
      </c>
      <c r="L625" s="126" t="str">
        <f>IF('Jeunes Plants'!L625&lt;&gt;"",'Jeunes Plants'!L625,"")</f>
        <v>S7</v>
      </c>
      <c r="M625" s="126" t="str">
        <f>IF('Jeunes Plants'!M625&lt;&gt;"",'Jeunes Plants'!M625,"")</f>
        <v>NEW</v>
      </c>
      <c r="N625" s="126" t="str">
        <f>IF('Jeunes Plants'!N625&lt;&gt;"",'Jeunes Plants'!N625,"")</f>
        <v>M3</v>
      </c>
      <c r="O625" s="126" t="str">
        <f>IF('Jeunes Plants'!O625&lt;&gt;"",'Jeunes Plants'!O625,"")</f>
        <v>IMPATIENS NELLE GUINEE PARADISE Dark Moyo</v>
      </c>
      <c r="P625" s="130">
        <f>IF('Jeunes Plants'!P625&lt;&gt;"",'Jeunes Plants'!P625,"")</f>
        <v>625</v>
      </c>
      <c r="Q625" s="20">
        <f>IF('Jeunes Plants'!R625&lt;&gt;"",'Jeunes Plants'!R625,"")</f>
        <v>0</v>
      </c>
      <c r="R625" s="20">
        <f>IF('Jeunes Plants'!S625&lt;&gt;"",'Jeunes Plants'!S625,"")</f>
        <v>0</v>
      </c>
      <c r="S625" s="236">
        <f>IF('Jeunes Plants'!T625&lt;&gt;"",'Jeunes Plants'!T625,"")</f>
        <v>0</v>
      </c>
      <c r="T625" s="245"/>
      <c r="U625" s="214"/>
      <c r="V625" s="214"/>
      <c r="W625" s="214"/>
    </row>
    <row r="626" spans="1:23" ht="20.100000000000001" customHeight="1" x14ac:dyDescent="0.25">
      <c r="A626" s="23">
        <f>IF('Jeunes Plants'!A626&lt;&gt;"",'Jeunes Plants'!A626,"")</f>
        <v>11065</v>
      </c>
      <c r="B626" s="24" t="str">
        <f>IF('Jeunes Plants'!B626&lt;&gt;"",'Jeunes Plants'!B626,"")</f>
        <v>IMPATIENS NELLE GUINEE PARADISE</v>
      </c>
      <c r="C626" s="24" t="str">
        <f>IF('Jeunes Plants'!C626&lt;&gt;"",'Jeunes Plants'!C626,"")</f>
        <v xml:space="preserve">Delias </v>
      </c>
      <c r="D626" s="24" t="str">
        <f>IF('Jeunes Plants'!D626&lt;&gt;"",'Jeunes Plants'!D626,"")</f>
        <v>&gt;s45/2025</v>
      </c>
      <c r="E626" s="66" t="str">
        <f>IF('Jeunes Plants'!E626&lt;&gt;"",'Jeunes Plants'!E626,"")</f>
        <v>B</v>
      </c>
      <c r="F626" s="66" t="str">
        <f>IF('Jeunes Plants'!F626&lt;&gt;"",'Jeunes Plants'!F626,"")</f>
        <v>M 3 cm  X60</v>
      </c>
      <c r="G626" s="64">
        <f>IF('Jeunes Plants'!G626&lt;&gt;"",'Jeunes Plants'!G626,"")</f>
        <v>30</v>
      </c>
      <c r="H626" s="66">
        <f>IF('Jeunes Plants'!H626&lt;&gt;"",'Jeunes Plants'!H626,"")</f>
        <v>6</v>
      </c>
      <c r="I626" s="66" t="str">
        <f>IF('Jeunes Plants'!I626&lt;&gt;"",'Jeunes Plants'!I626,"")</f>
        <v>A</v>
      </c>
      <c r="J626" s="72">
        <f>IF('Jeunes Plants'!J626&lt;&gt;"",'Jeunes Plants'!J626,"")</f>
        <v>3.5999999999999997E-2</v>
      </c>
      <c r="K626" s="24" t="str">
        <f>IF('Jeunes Plants'!K626&lt;&gt;"",'Jeunes Plants'!K626,"")</f>
        <v>DIV FL</v>
      </c>
      <c r="L626" s="24" t="str">
        <f>IF('Jeunes Plants'!L626&lt;&gt;"",'Jeunes Plants'!L626,"")</f>
        <v>S7</v>
      </c>
      <c r="M626" s="24" t="str">
        <f>IF('Jeunes Plants'!M626&lt;&gt;"",'Jeunes Plants'!M626,"")</f>
        <v/>
      </c>
      <c r="N626" s="24" t="str">
        <f>IF('Jeunes Plants'!N626&lt;&gt;"",'Jeunes Plants'!N626,"")</f>
        <v>M3</v>
      </c>
      <c r="O626" s="24" t="str">
        <f>IF('Jeunes Plants'!O626&lt;&gt;"",'Jeunes Plants'!O626,"")</f>
        <v xml:space="preserve">IMPATIENS NELLE GUINEE PARADISE Delias </v>
      </c>
      <c r="P626" s="54">
        <f>IF('Jeunes Plants'!P626&lt;&gt;"",'Jeunes Plants'!P626,"")</f>
        <v>626</v>
      </c>
      <c r="Q626" s="20">
        <f>IF('Jeunes Plants'!R626&lt;&gt;"",'Jeunes Plants'!R626,"")</f>
        <v>0</v>
      </c>
      <c r="R626" s="20">
        <f>IF('Jeunes Plants'!S626&lt;&gt;"",'Jeunes Plants'!S626,"")</f>
        <v>0</v>
      </c>
      <c r="S626" s="236">
        <f>IF('Jeunes Plants'!T626&lt;&gt;"",'Jeunes Plants'!T626,"")</f>
        <v>0</v>
      </c>
      <c r="T626" s="246"/>
      <c r="U626" s="124"/>
      <c r="V626" s="124"/>
      <c r="W626" s="124"/>
    </row>
    <row r="627" spans="1:23" ht="20.100000000000001" customHeight="1" x14ac:dyDescent="0.25">
      <c r="A627" s="125">
        <f>IF('Jeunes Plants'!A627&lt;&gt;"",'Jeunes Plants'!A627,"")</f>
        <v>12329</v>
      </c>
      <c r="B627" s="126" t="str">
        <f>IF('Jeunes Plants'!B627&lt;&gt;"",'Jeunes Plants'!B627,"")</f>
        <v>IMPATIENS NELLE GUINEE PARADISE</v>
      </c>
      <c r="C627" s="126" t="str">
        <f>IF('Jeunes Plants'!C627&lt;&gt;"",'Jeunes Plants'!C627,"")</f>
        <v>Fancy</v>
      </c>
      <c r="D627" s="126" t="str">
        <f>IF('Jeunes Plants'!D627&lt;&gt;"",'Jeunes Plants'!D627,"")</f>
        <v>&gt;s45/2025</v>
      </c>
      <c r="E627" s="127" t="str">
        <f>IF('Jeunes Plants'!E627&lt;&gt;"",'Jeunes Plants'!E627,"")</f>
        <v>B</v>
      </c>
      <c r="F627" s="127" t="str">
        <f>IF('Jeunes Plants'!F627&lt;&gt;"",'Jeunes Plants'!F627,"")</f>
        <v>M 3 cm  X60</v>
      </c>
      <c r="G627" s="128">
        <f>IF('Jeunes Plants'!G627&lt;&gt;"",'Jeunes Plants'!G627,"")</f>
        <v>30</v>
      </c>
      <c r="H627" s="127">
        <f>IF('Jeunes Plants'!H627&lt;&gt;"",'Jeunes Plants'!H627,"")</f>
        <v>6</v>
      </c>
      <c r="I627" s="127" t="str">
        <f>IF('Jeunes Plants'!I627&lt;&gt;"",'Jeunes Plants'!I627,"")</f>
        <v>A</v>
      </c>
      <c r="J627" s="129">
        <f>IF('Jeunes Plants'!J627&lt;&gt;"",'Jeunes Plants'!J627,"")</f>
        <v>3.5999999999999997E-2</v>
      </c>
      <c r="K627" s="126" t="str">
        <f>IF('Jeunes Plants'!K627&lt;&gt;"",'Jeunes Plants'!K627,"")</f>
        <v>DIV FL</v>
      </c>
      <c r="L627" s="126" t="str">
        <f>IF('Jeunes Plants'!L627&lt;&gt;"",'Jeunes Plants'!L627,"")</f>
        <v>S7</v>
      </c>
      <c r="M627" s="126" t="str">
        <f>IF('Jeunes Plants'!M627&lt;&gt;"",'Jeunes Plants'!M627,"")</f>
        <v/>
      </c>
      <c r="N627" s="126" t="str">
        <f>IF('Jeunes Plants'!N627&lt;&gt;"",'Jeunes Plants'!N627,"")</f>
        <v>M3</v>
      </c>
      <c r="O627" s="126" t="str">
        <f>IF('Jeunes Plants'!O627&lt;&gt;"",'Jeunes Plants'!O627,"")</f>
        <v>IMPATIENS NELLE GUINEE PARADISE Fancy</v>
      </c>
      <c r="P627" s="130">
        <f>IF('Jeunes Plants'!P627&lt;&gt;"",'Jeunes Plants'!P627,"")</f>
        <v>627</v>
      </c>
      <c r="Q627" s="20">
        <f>IF('Jeunes Plants'!R627&lt;&gt;"",'Jeunes Plants'!R627,"")</f>
        <v>0</v>
      </c>
      <c r="R627" s="20">
        <f>IF('Jeunes Plants'!S627&lt;&gt;"",'Jeunes Plants'!S627,"")</f>
        <v>0</v>
      </c>
      <c r="S627" s="236">
        <f>IF('Jeunes Plants'!T627&lt;&gt;"",'Jeunes Plants'!T627,"")</f>
        <v>0</v>
      </c>
      <c r="T627" s="245"/>
      <c r="U627" s="214"/>
      <c r="V627" s="214"/>
      <c r="W627" s="214"/>
    </row>
    <row r="628" spans="1:23" ht="20.100000000000001" customHeight="1" x14ac:dyDescent="0.25">
      <c r="A628" s="23">
        <f>IF('Jeunes Plants'!A628&lt;&gt;"",'Jeunes Plants'!A628,"")</f>
        <v>10456</v>
      </c>
      <c r="B628" s="24" t="str">
        <f>IF('Jeunes Plants'!B628&lt;&gt;"",'Jeunes Plants'!B628,"")</f>
        <v>IMPATIENS NELLE GUINEE PARADISE</v>
      </c>
      <c r="C628" s="24" t="str">
        <f>IF('Jeunes Plants'!C628&lt;&gt;"",'Jeunes Plants'!C628,"")</f>
        <v>Logia</v>
      </c>
      <c r="D628" s="24" t="str">
        <f>IF('Jeunes Plants'!D628&lt;&gt;"",'Jeunes Plants'!D628,"")</f>
        <v>&gt;s45/2025</v>
      </c>
      <c r="E628" s="66" t="str">
        <f>IF('Jeunes Plants'!E628&lt;&gt;"",'Jeunes Plants'!E628,"")</f>
        <v>B</v>
      </c>
      <c r="F628" s="66" t="str">
        <f>IF('Jeunes Plants'!F628&lt;&gt;"",'Jeunes Plants'!F628,"")</f>
        <v>M 3 cm  X60</v>
      </c>
      <c r="G628" s="64">
        <f>IF('Jeunes Plants'!G628&lt;&gt;"",'Jeunes Plants'!G628,"")</f>
        <v>30</v>
      </c>
      <c r="H628" s="66">
        <f>IF('Jeunes Plants'!H628&lt;&gt;"",'Jeunes Plants'!H628,"")</f>
        <v>6</v>
      </c>
      <c r="I628" s="66" t="str">
        <f>IF('Jeunes Plants'!I628&lt;&gt;"",'Jeunes Plants'!I628,"")</f>
        <v>A</v>
      </c>
      <c r="J628" s="72">
        <f>IF('Jeunes Plants'!J628&lt;&gt;"",'Jeunes Plants'!J628,"")</f>
        <v>3.5999999999999997E-2</v>
      </c>
      <c r="K628" s="24" t="str">
        <f>IF('Jeunes Plants'!K628&lt;&gt;"",'Jeunes Plants'!K628,"")</f>
        <v>DIV FL</v>
      </c>
      <c r="L628" s="24" t="str">
        <f>IF('Jeunes Plants'!L628&lt;&gt;"",'Jeunes Plants'!L628,"")</f>
        <v>S7</v>
      </c>
      <c r="M628" s="24" t="str">
        <f>IF('Jeunes Plants'!M628&lt;&gt;"",'Jeunes Plants'!M628,"")</f>
        <v/>
      </c>
      <c r="N628" s="24" t="str">
        <f>IF('Jeunes Plants'!N628&lt;&gt;"",'Jeunes Plants'!N628,"")</f>
        <v>M3</v>
      </c>
      <c r="O628" s="24" t="str">
        <f>IF('Jeunes Plants'!O628&lt;&gt;"",'Jeunes Plants'!O628,"")</f>
        <v>IMPATIENS NELLE GUINEE PARADISE Logia</v>
      </c>
      <c r="P628" s="54">
        <f>IF('Jeunes Plants'!P628&lt;&gt;"",'Jeunes Plants'!P628,"")</f>
        <v>628</v>
      </c>
      <c r="Q628" s="20">
        <f>IF('Jeunes Plants'!R628&lt;&gt;"",'Jeunes Plants'!R628,"")</f>
        <v>0</v>
      </c>
      <c r="R628" s="20">
        <f>IF('Jeunes Plants'!S628&lt;&gt;"",'Jeunes Plants'!S628,"")</f>
        <v>0</v>
      </c>
      <c r="S628" s="236">
        <f>IF('Jeunes Plants'!T628&lt;&gt;"",'Jeunes Plants'!T628,"")</f>
        <v>0</v>
      </c>
      <c r="T628" s="246"/>
      <c r="U628" s="124"/>
      <c r="V628" s="124"/>
      <c r="W628" s="124"/>
    </row>
    <row r="629" spans="1:23" ht="20.100000000000001" customHeight="1" x14ac:dyDescent="0.25">
      <c r="A629" s="125">
        <f>IF('Jeunes Plants'!A629&lt;&gt;"",'Jeunes Plants'!A629,"")</f>
        <v>1714</v>
      </c>
      <c r="B629" s="126" t="str">
        <f>IF('Jeunes Plants'!B629&lt;&gt;"",'Jeunes Plants'!B629,"")</f>
        <v>IMPATIENS NELLE GUINEE PARADISE</v>
      </c>
      <c r="C629" s="126" t="str">
        <f>IF('Jeunes Plants'!C629&lt;&gt;"",'Jeunes Plants'!C629,"")</f>
        <v>Malita</v>
      </c>
      <c r="D629" s="126" t="str">
        <f>IF('Jeunes Plants'!D629&lt;&gt;"",'Jeunes Plants'!D629,"")</f>
        <v>&gt;s45/2025</v>
      </c>
      <c r="E629" s="127" t="str">
        <f>IF('Jeunes Plants'!E629&lt;&gt;"",'Jeunes Plants'!E629,"")</f>
        <v>B</v>
      </c>
      <c r="F629" s="127" t="str">
        <f>IF('Jeunes Plants'!F629&lt;&gt;"",'Jeunes Plants'!F629,"")</f>
        <v>M 3 cm  X60</v>
      </c>
      <c r="G629" s="128">
        <f>IF('Jeunes Plants'!G629&lt;&gt;"",'Jeunes Plants'!G629,"")</f>
        <v>30</v>
      </c>
      <c r="H629" s="127">
        <f>IF('Jeunes Plants'!H629&lt;&gt;"",'Jeunes Plants'!H629,"")</f>
        <v>6</v>
      </c>
      <c r="I629" s="127" t="str">
        <f>IF('Jeunes Plants'!I629&lt;&gt;"",'Jeunes Plants'!I629,"")</f>
        <v>A</v>
      </c>
      <c r="J629" s="129">
        <f>IF('Jeunes Plants'!J629&lt;&gt;"",'Jeunes Plants'!J629,"")</f>
        <v>3.5999999999999997E-2</v>
      </c>
      <c r="K629" s="126" t="str">
        <f>IF('Jeunes Plants'!K629&lt;&gt;"",'Jeunes Plants'!K629,"")</f>
        <v>DIV FL</v>
      </c>
      <c r="L629" s="126" t="str">
        <f>IF('Jeunes Plants'!L629&lt;&gt;"",'Jeunes Plants'!L629,"")</f>
        <v>S7</v>
      </c>
      <c r="M629" s="126" t="str">
        <f>IF('Jeunes Plants'!M629&lt;&gt;"",'Jeunes Plants'!M629,"")</f>
        <v/>
      </c>
      <c r="N629" s="126" t="str">
        <f>IF('Jeunes Plants'!N629&lt;&gt;"",'Jeunes Plants'!N629,"")</f>
        <v>M3</v>
      </c>
      <c r="O629" s="126" t="str">
        <f>IF('Jeunes Plants'!O629&lt;&gt;"",'Jeunes Plants'!O629,"")</f>
        <v>IMPATIENS NELLE GUINEE PARADISE Malita</v>
      </c>
      <c r="P629" s="130">
        <f>IF('Jeunes Plants'!P629&lt;&gt;"",'Jeunes Plants'!P629,"")</f>
        <v>629</v>
      </c>
      <c r="Q629" s="20">
        <f>IF('Jeunes Plants'!R629&lt;&gt;"",'Jeunes Plants'!R629,"")</f>
        <v>0</v>
      </c>
      <c r="R629" s="20">
        <f>IF('Jeunes Plants'!S629&lt;&gt;"",'Jeunes Plants'!S629,"")</f>
        <v>0</v>
      </c>
      <c r="S629" s="236">
        <f>IF('Jeunes Plants'!T629&lt;&gt;"",'Jeunes Plants'!T629,"")</f>
        <v>0</v>
      </c>
      <c r="T629" s="245"/>
      <c r="U629" s="214"/>
      <c r="V629" s="214"/>
      <c r="W629" s="214"/>
    </row>
    <row r="630" spans="1:23" ht="20.100000000000001" customHeight="1" x14ac:dyDescent="0.25">
      <c r="A630" s="23">
        <f>IF('Jeunes Plants'!A630&lt;&gt;"",'Jeunes Plants'!A630,"")</f>
        <v>14428</v>
      </c>
      <c r="B630" s="24" t="str">
        <f>IF('Jeunes Plants'!B630&lt;&gt;"",'Jeunes Plants'!B630,"")</f>
        <v>IMPATIENS NELLE GUINEE PARADISE</v>
      </c>
      <c r="C630" s="24" t="str">
        <f>IF('Jeunes Plants'!C630&lt;&gt;"",'Jeunes Plants'!C630,"")</f>
        <v xml:space="preserve">Martinique Grande </v>
      </c>
      <c r="D630" s="24" t="str">
        <f>IF('Jeunes Plants'!D630&lt;&gt;"",'Jeunes Plants'!D630,"")</f>
        <v>&gt;s45/2025</v>
      </c>
      <c r="E630" s="66" t="str">
        <f>IF('Jeunes Plants'!E630&lt;&gt;"",'Jeunes Plants'!E630,"")</f>
        <v>B</v>
      </c>
      <c r="F630" s="66" t="str">
        <f>IF('Jeunes Plants'!F630&lt;&gt;"",'Jeunes Plants'!F630,"")</f>
        <v>M 3 cm  X60</v>
      </c>
      <c r="G630" s="64">
        <f>IF('Jeunes Plants'!G630&lt;&gt;"",'Jeunes Plants'!G630,"")</f>
        <v>30</v>
      </c>
      <c r="H630" s="66">
        <f>IF('Jeunes Plants'!H630&lt;&gt;"",'Jeunes Plants'!H630,"")</f>
        <v>6</v>
      </c>
      <c r="I630" s="66" t="str">
        <f>IF('Jeunes Plants'!I630&lt;&gt;"",'Jeunes Plants'!I630,"")</f>
        <v>A</v>
      </c>
      <c r="J630" s="72">
        <f>IF('Jeunes Plants'!J630&lt;&gt;"",'Jeunes Plants'!J630,"")</f>
        <v>3.5999999999999997E-2</v>
      </c>
      <c r="K630" s="24" t="str">
        <f>IF('Jeunes Plants'!K630&lt;&gt;"",'Jeunes Plants'!K630,"")</f>
        <v>DIV FL</v>
      </c>
      <c r="L630" s="24" t="str">
        <f>IF('Jeunes Plants'!L630&lt;&gt;"",'Jeunes Plants'!L630,"")</f>
        <v>S7</v>
      </c>
      <c r="M630" s="24" t="str">
        <f>IF('Jeunes Plants'!M630&lt;&gt;"",'Jeunes Plants'!M630,"")</f>
        <v/>
      </c>
      <c r="N630" s="24" t="str">
        <f>IF('Jeunes Plants'!N630&lt;&gt;"",'Jeunes Plants'!N630,"")</f>
        <v>M3</v>
      </c>
      <c r="O630" s="24" t="str">
        <f>IF('Jeunes Plants'!O630&lt;&gt;"",'Jeunes Plants'!O630,"")</f>
        <v xml:space="preserve">IMPATIENS NELLE GUINEE PARADISE Martinique Grande </v>
      </c>
      <c r="P630" s="54">
        <f>IF('Jeunes Plants'!P630&lt;&gt;"",'Jeunes Plants'!P630,"")</f>
        <v>630</v>
      </c>
      <c r="Q630" s="20">
        <f>IF('Jeunes Plants'!R630&lt;&gt;"",'Jeunes Plants'!R630,"")</f>
        <v>0</v>
      </c>
      <c r="R630" s="20">
        <f>IF('Jeunes Plants'!S630&lt;&gt;"",'Jeunes Plants'!S630,"")</f>
        <v>0</v>
      </c>
      <c r="S630" s="236">
        <f>IF('Jeunes Plants'!T630&lt;&gt;"",'Jeunes Plants'!T630,"")</f>
        <v>0</v>
      </c>
      <c r="T630" s="246"/>
      <c r="U630" s="124"/>
      <c r="V630" s="124"/>
      <c r="W630" s="124"/>
    </row>
    <row r="631" spans="1:23" ht="20.100000000000001" customHeight="1" x14ac:dyDescent="0.25">
      <c r="A631" s="125">
        <f>IF('Jeunes Plants'!A631&lt;&gt;"",'Jeunes Plants'!A631,"")</f>
        <v>23790</v>
      </c>
      <c r="B631" s="126" t="str">
        <f>IF('Jeunes Plants'!B631&lt;&gt;"",'Jeunes Plants'!B631,"")</f>
        <v>IMPATIENS NELLE GUINEE PARADISE</v>
      </c>
      <c r="C631" s="126" t="str">
        <f>IF('Jeunes Plants'!C631&lt;&gt;"",'Jeunes Plants'!C631,"")</f>
        <v xml:space="preserve">Moorea </v>
      </c>
      <c r="D631" s="126" t="str">
        <f>IF('Jeunes Plants'!D631&lt;&gt;"",'Jeunes Plants'!D631,"")</f>
        <v>&gt;s45/2025</v>
      </c>
      <c r="E631" s="127" t="str">
        <f>IF('Jeunes Plants'!E631&lt;&gt;"",'Jeunes Plants'!E631,"")</f>
        <v>B</v>
      </c>
      <c r="F631" s="127" t="str">
        <f>IF('Jeunes Plants'!F631&lt;&gt;"",'Jeunes Plants'!F631,"")</f>
        <v>M 3 cm  X60</v>
      </c>
      <c r="G631" s="128">
        <f>IF('Jeunes Plants'!G631&lt;&gt;"",'Jeunes Plants'!G631,"")</f>
        <v>30</v>
      </c>
      <c r="H631" s="127">
        <f>IF('Jeunes Plants'!H631&lt;&gt;"",'Jeunes Plants'!H631,"")</f>
        <v>6</v>
      </c>
      <c r="I631" s="127" t="str">
        <f>IF('Jeunes Plants'!I631&lt;&gt;"",'Jeunes Plants'!I631,"")</f>
        <v>A</v>
      </c>
      <c r="J631" s="129">
        <f>IF('Jeunes Plants'!J631&lt;&gt;"",'Jeunes Plants'!J631,"")</f>
        <v>3.5999999999999997E-2</v>
      </c>
      <c r="K631" s="126" t="str">
        <f>IF('Jeunes Plants'!K631&lt;&gt;"",'Jeunes Plants'!K631,"")</f>
        <v>DIV FL</v>
      </c>
      <c r="L631" s="126" t="str">
        <f>IF('Jeunes Plants'!L631&lt;&gt;"",'Jeunes Plants'!L631,"")</f>
        <v>S7</v>
      </c>
      <c r="M631" s="126" t="str">
        <f>IF('Jeunes Plants'!M631&lt;&gt;"",'Jeunes Plants'!M631,"")</f>
        <v/>
      </c>
      <c r="N631" s="126" t="str">
        <f>IF('Jeunes Plants'!N631&lt;&gt;"",'Jeunes Plants'!N631,"")</f>
        <v>M3</v>
      </c>
      <c r="O631" s="126" t="str">
        <f>IF('Jeunes Plants'!O631&lt;&gt;"",'Jeunes Plants'!O631,"")</f>
        <v xml:space="preserve">IMPATIENS NELLE GUINEE PARADISE Moorea </v>
      </c>
      <c r="P631" s="130">
        <f>IF('Jeunes Plants'!P631&lt;&gt;"",'Jeunes Plants'!P631,"")</f>
        <v>631</v>
      </c>
      <c r="Q631" s="20">
        <f>IF('Jeunes Plants'!R631&lt;&gt;"",'Jeunes Plants'!R631,"")</f>
        <v>0</v>
      </c>
      <c r="R631" s="20">
        <f>IF('Jeunes Plants'!S631&lt;&gt;"",'Jeunes Plants'!S631,"")</f>
        <v>0</v>
      </c>
      <c r="S631" s="236">
        <f>IF('Jeunes Plants'!T631&lt;&gt;"",'Jeunes Plants'!T631,"")</f>
        <v>0</v>
      </c>
      <c r="T631" s="245"/>
      <c r="U631" s="214"/>
      <c r="V631" s="214"/>
      <c r="W631" s="214"/>
    </row>
    <row r="632" spans="1:23" ht="20.100000000000001" customHeight="1" x14ac:dyDescent="0.25">
      <c r="A632" s="23">
        <f>IF('Jeunes Plants'!A632&lt;&gt;"",'Jeunes Plants'!A632,"")</f>
        <v>1715</v>
      </c>
      <c r="B632" s="24" t="str">
        <f>IF('Jeunes Plants'!B632&lt;&gt;"",'Jeunes Plants'!B632,"")</f>
        <v>IMPATIENS NELLE GUINEE PARADISE</v>
      </c>
      <c r="C632" s="24" t="str">
        <f>IF('Jeunes Plants'!C632&lt;&gt;"",'Jeunes Plants'!C632,"")</f>
        <v>Neptis Orange</v>
      </c>
      <c r="D632" s="24" t="str">
        <f>IF('Jeunes Plants'!D632&lt;&gt;"",'Jeunes Plants'!D632,"")</f>
        <v>&gt;s45/2025</v>
      </c>
      <c r="E632" s="66" t="str">
        <f>IF('Jeunes Plants'!E632&lt;&gt;"",'Jeunes Plants'!E632,"")</f>
        <v>B</v>
      </c>
      <c r="F632" s="66" t="str">
        <f>IF('Jeunes Plants'!F632&lt;&gt;"",'Jeunes Plants'!F632,"")</f>
        <v>M 3 cm  X60</v>
      </c>
      <c r="G632" s="64">
        <f>IF('Jeunes Plants'!G632&lt;&gt;"",'Jeunes Plants'!G632,"")</f>
        <v>30</v>
      </c>
      <c r="H632" s="66">
        <f>IF('Jeunes Plants'!H632&lt;&gt;"",'Jeunes Plants'!H632,"")</f>
        <v>6</v>
      </c>
      <c r="I632" s="66" t="str">
        <f>IF('Jeunes Plants'!I632&lt;&gt;"",'Jeunes Plants'!I632,"")</f>
        <v>A</v>
      </c>
      <c r="J632" s="72">
        <f>IF('Jeunes Plants'!J632&lt;&gt;"",'Jeunes Plants'!J632,"")</f>
        <v>3.5999999999999997E-2</v>
      </c>
      <c r="K632" s="24" t="str">
        <f>IF('Jeunes Plants'!K632&lt;&gt;"",'Jeunes Plants'!K632,"")</f>
        <v>DIV FL</v>
      </c>
      <c r="L632" s="24" t="str">
        <f>IF('Jeunes Plants'!L632&lt;&gt;"",'Jeunes Plants'!L632,"")</f>
        <v>S7</v>
      </c>
      <c r="M632" s="24" t="str">
        <f>IF('Jeunes Plants'!M632&lt;&gt;"",'Jeunes Plants'!M632,"")</f>
        <v/>
      </c>
      <c r="N632" s="24" t="str">
        <f>IF('Jeunes Plants'!N632&lt;&gt;"",'Jeunes Plants'!N632,"")</f>
        <v>M3</v>
      </c>
      <c r="O632" s="24" t="str">
        <f>IF('Jeunes Plants'!O632&lt;&gt;"",'Jeunes Plants'!O632,"")</f>
        <v>IMPATIENS NELLE GUINEE PARADISE Neptis Orange</v>
      </c>
      <c r="P632" s="54">
        <f>IF('Jeunes Plants'!P632&lt;&gt;"",'Jeunes Plants'!P632,"")</f>
        <v>632</v>
      </c>
      <c r="Q632" s="20">
        <f>IF('Jeunes Plants'!R632&lt;&gt;"",'Jeunes Plants'!R632,"")</f>
        <v>0</v>
      </c>
      <c r="R632" s="20">
        <f>IF('Jeunes Plants'!S632&lt;&gt;"",'Jeunes Plants'!S632,"")</f>
        <v>0</v>
      </c>
      <c r="S632" s="236">
        <f>IF('Jeunes Plants'!T632&lt;&gt;"",'Jeunes Plants'!T632,"")</f>
        <v>0</v>
      </c>
      <c r="T632" s="246"/>
      <c r="U632" s="124"/>
      <c r="V632" s="124"/>
      <c r="W632" s="124"/>
    </row>
    <row r="633" spans="1:23" ht="20.100000000000001" customHeight="1" x14ac:dyDescent="0.25">
      <c r="A633" s="125">
        <f>IF('Jeunes Plants'!A633&lt;&gt;"",'Jeunes Plants'!A633,"")</f>
        <v>14430</v>
      </c>
      <c r="B633" s="126" t="str">
        <f>IF('Jeunes Plants'!B633&lt;&gt;"",'Jeunes Plants'!B633,"")</f>
        <v>IMPATIENS NELLE GUINEE PARADISE</v>
      </c>
      <c r="C633" s="126" t="str">
        <f>IF('Jeunes Plants'!C633&lt;&gt;"",'Jeunes Plants'!C633,"")</f>
        <v>Orotina</v>
      </c>
      <c r="D633" s="126" t="str">
        <f>IF('Jeunes Plants'!D633&lt;&gt;"",'Jeunes Plants'!D633,"")</f>
        <v>&gt;s45/2025</v>
      </c>
      <c r="E633" s="127" t="str">
        <f>IF('Jeunes Plants'!E633&lt;&gt;"",'Jeunes Plants'!E633,"")</f>
        <v>B</v>
      </c>
      <c r="F633" s="127" t="str">
        <f>IF('Jeunes Plants'!F633&lt;&gt;"",'Jeunes Plants'!F633,"")</f>
        <v>M 3 cm  X60</v>
      </c>
      <c r="G633" s="128">
        <f>IF('Jeunes Plants'!G633&lt;&gt;"",'Jeunes Plants'!G633,"")</f>
        <v>30</v>
      </c>
      <c r="H633" s="127">
        <f>IF('Jeunes Plants'!H633&lt;&gt;"",'Jeunes Plants'!H633,"")</f>
        <v>6</v>
      </c>
      <c r="I633" s="127" t="str">
        <f>IF('Jeunes Plants'!I633&lt;&gt;"",'Jeunes Plants'!I633,"")</f>
        <v>A</v>
      </c>
      <c r="J633" s="129">
        <f>IF('Jeunes Plants'!J633&lt;&gt;"",'Jeunes Plants'!J633,"")</f>
        <v>3.5999999999999997E-2</v>
      </c>
      <c r="K633" s="126" t="str">
        <f>IF('Jeunes Plants'!K633&lt;&gt;"",'Jeunes Plants'!K633,"")</f>
        <v>DIV FL</v>
      </c>
      <c r="L633" s="126" t="str">
        <f>IF('Jeunes Plants'!L633&lt;&gt;"",'Jeunes Plants'!L633,"")</f>
        <v>S7</v>
      </c>
      <c r="M633" s="126" t="str">
        <f>IF('Jeunes Plants'!M633&lt;&gt;"",'Jeunes Plants'!M633,"")</f>
        <v/>
      </c>
      <c r="N633" s="126" t="str">
        <f>IF('Jeunes Plants'!N633&lt;&gt;"",'Jeunes Plants'!N633,"")</f>
        <v>M3</v>
      </c>
      <c r="O633" s="126" t="str">
        <f>IF('Jeunes Plants'!O633&lt;&gt;"",'Jeunes Plants'!O633,"")</f>
        <v>IMPATIENS NELLE GUINEE PARADISE Orotina</v>
      </c>
      <c r="P633" s="130">
        <f>IF('Jeunes Plants'!P633&lt;&gt;"",'Jeunes Plants'!P633,"")</f>
        <v>633</v>
      </c>
      <c r="Q633" s="20">
        <f>IF('Jeunes Plants'!R633&lt;&gt;"",'Jeunes Plants'!R633,"")</f>
        <v>0</v>
      </c>
      <c r="R633" s="20">
        <f>IF('Jeunes Plants'!S633&lt;&gt;"",'Jeunes Plants'!S633,"")</f>
        <v>0</v>
      </c>
      <c r="S633" s="236">
        <f>IF('Jeunes Plants'!T633&lt;&gt;"",'Jeunes Plants'!T633,"")</f>
        <v>0</v>
      </c>
      <c r="T633" s="245"/>
      <c r="U633" s="214"/>
      <c r="V633" s="214"/>
      <c r="W633" s="214"/>
    </row>
    <row r="634" spans="1:23" ht="20.100000000000001" customHeight="1" x14ac:dyDescent="0.25">
      <c r="A634" s="23">
        <f>IF('Jeunes Plants'!A634&lt;&gt;"",'Jeunes Plants'!A634,"")</f>
        <v>1001</v>
      </c>
      <c r="B634" s="24" t="str">
        <f>IF('Jeunes Plants'!B634&lt;&gt;"",'Jeunes Plants'!B634,"")</f>
        <v>IMPATIENS NELLE GUINEE PARADISE</v>
      </c>
      <c r="C634" s="24" t="str">
        <f>IF('Jeunes Plants'!C634&lt;&gt;"",'Jeunes Plants'!C634,"")</f>
        <v xml:space="preserve">Timor </v>
      </c>
      <c r="D634" s="24" t="str">
        <f>IF('Jeunes Plants'!D634&lt;&gt;"",'Jeunes Plants'!D634,"")</f>
        <v>&gt;s45/2025</v>
      </c>
      <c r="E634" s="66" t="str">
        <f>IF('Jeunes Plants'!E634&lt;&gt;"",'Jeunes Plants'!E634,"")</f>
        <v>B</v>
      </c>
      <c r="F634" s="66" t="str">
        <f>IF('Jeunes Plants'!F634&lt;&gt;"",'Jeunes Plants'!F634,"")</f>
        <v>M 3 cm  X60</v>
      </c>
      <c r="G634" s="64">
        <f>IF('Jeunes Plants'!G634&lt;&gt;"",'Jeunes Plants'!G634,"")</f>
        <v>30</v>
      </c>
      <c r="H634" s="66">
        <f>IF('Jeunes Plants'!H634&lt;&gt;"",'Jeunes Plants'!H634,"")</f>
        <v>6</v>
      </c>
      <c r="I634" s="66" t="str">
        <f>IF('Jeunes Plants'!I634&lt;&gt;"",'Jeunes Plants'!I634,"")</f>
        <v>A</v>
      </c>
      <c r="J634" s="72">
        <f>IF('Jeunes Plants'!J634&lt;&gt;"",'Jeunes Plants'!J634,"")</f>
        <v>3.5999999999999997E-2</v>
      </c>
      <c r="K634" s="24" t="str">
        <f>IF('Jeunes Plants'!K634&lt;&gt;"",'Jeunes Plants'!K634,"")</f>
        <v>DIV FL</v>
      </c>
      <c r="L634" s="24" t="str">
        <f>IF('Jeunes Plants'!L634&lt;&gt;"",'Jeunes Plants'!L634,"")</f>
        <v>S7</v>
      </c>
      <c r="M634" s="24" t="str">
        <f>IF('Jeunes Plants'!M634&lt;&gt;"",'Jeunes Plants'!M634,"")</f>
        <v/>
      </c>
      <c r="N634" s="24" t="str">
        <f>IF('Jeunes Plants'!N634&lt;&gt;"",'Jeunes Plants'!N634,"")</f>
        <v>M3</v>
      </c>
      <c r="O634" s="24" t="str">
        <f>IF('Jeunes Plants'!O634&lt;&gt;"",'Jeunes Plants'!O634,"")</f>
        <v xml:space="preserve">IMPATIENS NELLE GUINEE PARADISE Timor </v>
      </c>
      <c r="P634" s="54">
        <f>IF('Jeunes Plants'!P634&lt;&gt;"",'Jeunes Plants'!P634,"")</f>
        <v>634</v>
      </c>
      <c r="Q634" s="20">
        <f>IF('Jeunes Plants'!R634&lt;&gt;"",'Jeunes Plants'!R634,"")</f>
        <v>0</v>
      </c>
      <c r="R634" s="20">
        <f>IF('Jeunes Plants'!S634&lt;&gt;"",'Jeunes Plants'!S634,"")</f>
        <v>0</v>
      </c>
      <c r="S634" s="236">
        <f>IF('Jeunes Plants'!T634&lt;&gt;"",'Jeunes Plants'!T634,"")</f>
        <v>0</v>
      </c>
      <c r="T634" s="246"/>
      <c r="U634" s="124"/>
      <c r="V634" s="124"/>
      <c r="W634" s="124"/>
    </row>
    <row r="635" spans="1:23" ht="20.100000000000001" customHeight="1" x14ac:dyDescent="0.25">
      <c r="A635" s="125">
        <f>IF('Jeunes Plants'!A635&lt;&gt;"",'Jeunes Plants'!A635,"")</f>
        <v>10731</v>
      </c>
      <c r="B635" s="126" t="str">
        <f>IF('Jeunes Plants'!B635&lt;&gt;"",'Jeunes Plants'!B635,"")</f>
        <v>IMPATIENS NELLE GUINEE PARADISE</v>
      </c>
      <c r="C635" s="126" t="str">
        <f>IF('Jeunes Plants'!C635&lt;&gt;"",'Jeunes Plants'!C635,"")</f>
        <v xml:space="preserve">Tomini </v>
      </c>
      <c r="D635" s="126" t="str">
        <f>IF('Jeunes Plants'!D635&lt;&gt;"",'Jeunes Plants'!D635,"")</f>
        <v>&gt;s45/2025</v>
      </c>
      <c r="E635" s="127" t="str">
        <f>IF('Jeunes Plants'!E635&lt;&gt;"",'Jeunes Plants'!E635,"")</f>
        <v>B</v>
      </c>
      <c r="F635" s="127" t="str">
        <f>IF('Jeunes Plants'!F635&lt;&gt;"",'Jeunes Plants'!F635,"")</f>
        <v>M 3 cm  X60</v>
      </c>
      <c r="G635" s="128">
        <f>IF('Jeunes Plants'!G635&lt;&gt;"",'Jeunes Plants'!G635,"")</f>
        <v>30</v>
      </c>
      <c r="H635" s="127">
        <f>IF('Jeunes Plants'!H635&lt;&gt;"",'Jeunes Plants'!H635,"")</f>
        <v>6</v>
      </c>
      <c r="I635" s="127" t="str">
        <f>IF('Jeunes Plants'!I635&lt;&gt;"",'Jeunes Plants'!I635,"")</f>
        <v>A</v>
      </c>
      <c r="J635" s="129">
        <f>IF('Jeunes Plants'!J635&lt;&gt;"",'Jeunes Plants'!J635,"")</f>
        <v>3.5999999999999997E-2</v>
      </c>
      <c r="K635" s="126" t="str">
        <f>IF('Jeunes Plants'!K635&lt;&gt;"",'Jeunes Plants'!K635,"")</f>
        <v>DIV FL</v>
      </c>
      <c r="L635" s="126" t="str">
        <f>IF('Jeunes Plants'!L635&lt;&gt;"",'Jeunes Plants'!L635,"")</f>
        <v>S7</v>
      </c>
      <c r="M635" s="126" t="str">
        <f>IF('Jeunes Plants'!M635&lt;&gt;"",'Jeunes Plants'!M635,"")</f>
        <v/>
      </c>
      <c r="N635" s="126" t="str">
        <f>IF('Jeunes Plants'!N635&lt;&gt;"",'Jeunes Plants'!N635,"")</f>
        <v>M3</v>
      </c>
      <c r="O635" s="126" t="str">
        <f>IF('Jeunes Plants'!O635&lt;&gt;"",'Jeunes Plants'!O635,"")</f>
        <v xml:space="preserve">IMPATIENS NELLE GUINEE PARADISE Tomini </v>
      </c>
      <c r="P635" s="130">
        <f>IF('Jeunes Plants'!P635&lt;&gt;"",'Jeunes Plants'!P635,"")</f>
        <v>635</v>
      </c>
      <c r="Q635" s="20">
        <f>IF('Jeunes Plants'!R635&lt;&gt;"",'Jeunes Plants'!R635,"")</f>
        <v>0</v>
      </c>
      <c r="R635" s="20">
        <f>IF('Jeunes Plants'!S635&lt;&gt;"",'Jeunes Plants'!S635,"")</f>
        <v>0</v>
      </c>
      <c r="S635" s="236">
        <f>IF('Jeunes Plants'!T635&lt;&gt;"",'Jeunes Plants'!T635,"")</f>
        <v>0</v>
      </c>
      <c r="T635" s="245"/>
      <c r="U635" s="214"/>
      <c r="V635" s="214"/>
      <c r="W635" s="214"/>
    </row>
    <row r="636" spans="1:23" ht="20.100000000000001" customHeight="1" x14ac:dyDescent="0.25">
      <c r="A636" s="23">
        <f>IF('Jeunes Plants'!A636&lt;&gt;"",'Jeunes Plants'!A636,"")</f>
        <v>12330</v>
      </c>
      <c r="B636" s="24" t="str">
        <f>IF('Jeunes Plants'!B636&lt;&gt;"",'Jeunes Plants'!B636,"")</f>
        <v>IMPATIENS NELLE GUINEE PARADISE</v>
      </c>
      <c r="C636" s="24" t="str">
        <f>IF('Jeunes Plants'!C636&lt;&gt;"",'Jeunes Plants'!C636,"")</f>
        <v>Totoya</v>
      </c>
      <c r="D636" s="24" t="str">
        <f>IF('Jeunes Plants'!D636&lt;&gt;"",'Jeunes Plants'!D636,"")</f>
        <v>&gt;s45/2025</v>
      </c>
      <c r="E636" s="66" t="str">
        <f>IF('Jeunes Plants'!E636&lt;&gt;"",'Jeunes Plants'!E636,"")</f>
        <v>B</v>
      </c>
      <c r="F636" s="66" t="str">
        <f>IF('Jeunes Plants'!F636&lt;&gt;"",'Jeunes Plants'!F636,"")</f>
        <v>M 3 cm  X60</v>
      </c>
      <c r="G636" s="64">
        <f>IF('Jeunes Plants'!G636&lt;&gt;"",'Jeunes Plants'!G636,"")</f>
        <v>30</v>
      </c>
      <c r="H636" s="66">
        <f>IF('Jeunes Plants'!H636&lt;&gt;"",'Jeunes Plants'!H636,"")</f>
        <v>6</v>
      </c>
      <c r="I636" s="66" t="str">
        <f>IF('Jeunes Plants'!I636&lt;&gt;"",'Jeunes Plants'!I636,"")</f>
        <v>A</v>
      </c>
      <c r="J636" s="72">
        <f>IF('Jeunes Plants'!J636&lt;&gt;"",'Jeunes Plants'!J636,"")</f>
        <v>3.5999999999999997E-2</v>
      </c>
      <c r="K636" s="24" t="str">
        <f>IF('Jeunes Plants'!K636&lt;&gt;"",'Jeunes Plants'!K636,"")</f>
        <v>DIV FL</v>
      </c>
      <c r="L636" s="24" t="str">
        <f>IF('Jeunes Plants'!L636&lt;&gt;"",'Jeunes Plants'!L636,"")</f>
        <v>S7</v>
      </c>
      <c r="M636" s="24" t="str">
        <f>IF('Jeunes Plants'!M636&lt;&gt;"",'Jeunes Plants'!M636,"")</f>
        <v/>
      </c>
      <c r="N636" s="24" t="str">
        <f>IF('Jeunes Plants'!N636&lt;&gt;"",'Jeunes Plants'!N636,"")</f>
        <v>M3</v>
      </c>
      <c r="O636" s="24" t="str">
        <f>IF('Jeunes Plants'!O636&lt;&gt;"",'Jeunes Plants'!O636,"")</f>
        <v>IMPATIENS NELLE GUINEE PARADISE Totoya</v>
      </c>
      <c r="P636" s="54">
        <f>IF('Jeunes Plants'!P636&lt;&gt;"",'Jeunes Plants'!P636,"")</f>
        <v>636</v>
      </c>
      <c r="Q636" s="20">
        <f>IF('Jeunes Plants'!R636&lt;&gt;"",'Jeunes Plants'!R636,"")</f>
        <v>0</v>
      </c>
      <c r="R636" s="20">
        <f>IF('Jeunes Plants'!S636&lt;&gt;"",'Jeunes Plants'!S636,"")</f>
        <v>0</v>
      </c>
      <c r="S636" s="236">
        <f>IF('Jeunes Plants'!T636&lt;&gt;"",'Jeunes Plants'!T636,"")</f>
        <v>0</v>
      </c>
      <c r="T636" s="246"/>
      <c r="U636" s="124"/>
      <c r="V636" s="124"/>
      <c r="W636" s="124"/>
    </row>
    <row r="637" spans="1:23" ht="20.100000000000001" customHeight="1" x14ac:dyDescent="0.25">
      <c r="A637" s="125">
        <f>IF('Jeunes Plants'!A637&lt;&gt;"",'Jeunes Plants'!A637,"")</f>
        <v>520</v>
      </c>
      <c r="B637" s="126" t="str">
        <f>IF('Jeunes Plants'!B637&lt;&gt;"",'Jeunes Plants'!B637,"")</f>
        <v>IMPATIENS NELLE GUINEE PARADISE</v>
      </c>
      <c r="C637" s="126" t="str">
        <f>IF('Jeunes Plants'!C637&lt;&gt;"",'Jeunes Plants'!C637,"")</f>
        <v xml:space="preserve">Variés </v>
      </c>
      <c r="D637" s="126" t="str">
        <f>IF('Jeunes Plants'!D637&lt;&gt;"",'Jeunes Plants'!D637,"")</f>
        <v>&gt;s05/2026</v>
      </c>
      <c r="E637" s="127" t="str">
        <f>IF('Jeunes Plants'!E637&lt;&gt;"",'Jeunes Plants'!E637,"")</f>
        <v>B</v>
      </c>
      <c r="F637" s="127" t="str">
        <f>IF('Jeunes Plants'!F637&lt;&gt;"",'Jeunes Plants'!F637,"")</f>
        <v>M 3 cm  X60</v>
      </c>
      <c r="G637" s="128">
        <f>IF('Jeunes Plants'!G637&lt;&gt;"",'Jeunes Plants'!G637,"")</f>
        <v>30</v>
      </c>
      <c r="H637" s="127">
        <f>IF('Jeunes Plants'!H637&lt;&gt;"",'Jeunes Plants'!H637,"")</f>
        <v>6</v>
      </c>
      <c r="I637" s="127" t="str">
        <f>IF('Jeunes Plants'!I637&lt;&gt;"",'Jeunes Plants'!I637,"")</f>
        <v>A</v>
      </c>
      <c r="J637" s="129">
        <f>IF('Jeunes Plants'!J637&lt;&gt;"",'Jeunes Plants'!J637,"")</f>
        <v>3.5999999999999997E-2</v>
      </c>
      <c r="K637" s="126" t="str">
        <f>IF('Jeunes Plants'!K637&lt;&gt;"",'Jeunes Plants'!K637,"")</f>
        <v>DIV FL</v>
      </c>
      <c r="L637" s="126" t="str">
        <f>IF('Jeunes Plants'!L637&lt;&gt;"",'Jeunes Plants'!L637,"")</f>
        <v>S7</v>
      </c>
      <c r="M637" s="126" t="str">
        <f>IF('Jeunes Plants'!M637&lt;&gt;"",'Jeunes Plants'!M637,"")</f>
        <v/>
      </c>
      <c r="N637" s="126" t="str">
        <f>IF('Jeunes Plants'!N637&lt;&gt;"",'Jeunes Plants'!N637,"")</f>
        <v>M3</v>
      </c>
      <c r="O637" s="126" t="str">
        <f>IF('Jeunes Plants'!O637&lt;&gt;"",'Jeunes Plants'!O637,"")</f>
        <v xml:space="preserve">IMPATIENS NELLE GUINEE PARADISE Variés </v>
      </c>
      <c r="P637" s="130">
        <f>IF('Jeunes Plants'!P637&lt;&gt;"",'Jeunes Plants'!P637,"")</f>
        <v>637</v>
      </c>
      <c r="Q637" s="20">
        <f>IF('Jeunes Plants'!R637&lt;&gt;"",'Jeunes Plants'!R637,"")</f>
        <v>0</v>
      </c>
      <c r="R637" s="20">
        <f>IF('Jeunes Plants'!S637&lt;&gt;"",'Jeunes Plants'!S637,"")</f>
        <v>0</v>
      </c>
      <c r="S637" s="236">
        <f>IF('Jeunes Plants'!T637&lt;&gt;"",'Jeunes Plants'!T637,"")</f>
        <v>0</v>
      </c>
      <c r="T637" s="245"/>
      <c r="U637" s="214"/>
      <c r="V637" s="214"/>
      <c r="W637" s="214"/>
    </row>
    <row r="638" spans="1:23" ht="20.100000000000001" customHeight="1" x14ac:dyDescent="0.25">
      <c r="A638" s="151" t="str">
        <f>IF('Jeunes Plants'!A638&lt;&gt;"",'Jeunes Plants'!A638,"")</f>
        <v/>
      </c>
      <c r="B638" s="152" t="str">
        <f>IF('Jeunes Plants'!B638&lt;&gt;"",'Jeunes Plants'!B638,"")</f>
        <v>L</v>
      </c>
      <c r="C638" s="153" t="str">
        <f>IF('Jeunes Plants'!C638&lt;&gt;"",'Jeunes Plants'!C638,"")</f>
        <v/>
      </c>
      <c r="D638" s="153" t="str">
        <f>IF('Jeunes Plants'!D638&lt;&gt;"",'Jeunes Plants'!D638,"")</f>
        <v/>
      </c>
      <c r="E638" s="154" t="str">
        <f>IF('Jeunes Plants'!E638&lt;&gt;"",'Jeunes Plants'!E638,"")</f>
        <v/>
      </c>
      <c r="F638" s="154" t="str">
        <f>IF('Jeunes Plants'!F638&lt;&gt;"",'Jeunes Plants'!F638,"")</f>
        <v/>
      </c>
      <c r="G638" s="154" t="str">
        <f>IF('Jeunes Plants'!G638&lt;&gt;"",'Jeunes Plants'!G638,"")</f>
        <v/>
      </c>
      <c r="H638" s="154" t="str">
        <f>IF('Jeunes Plants'!H638&lt;&gt;"",'Jeunes Plants'!H638,"")</f>
        <v/>
      </c>
      <c r="I638" s="154" t="str">
        <f>IF('Jeunes Plants'!I638&lt;&gt;"",'Jeunes Plants'!I638,"")</f>
        <v/>
      </c>
      <c r="J638" s="155" t="str">
        <f>IF('Jeunes Plants'!J638&lt;&gt;"",'Jeunes Plants'!J638,"")</f>
        <v/>
      </c>
      <c r="K638" s="153" t="str">
        <f>IF('Jeunes Plants'!K638&lt;&gt;"",'Jeunes Plants'!K638,"")</f>
        <v/>
      </c>
      <c r="L638" s="153" t="str">
        <f>IF('Jeunes Plants'!L638&lt;&gt;"",'Jeunes Plants'!L638,"")</f>
        <v>L</v>
      </c>
      <c r="M638" s="153" t="str">
        <f>IF('Jeunes Plants'!M638&lt;&gt;"",'Jeunes Plants'!M638,"")</f>
        <v/>
      </c>
      <c r="N638" s="153" t="str">
        <f>IF('Jeunes Plants'!N638&lt;&gt;"",'Jeunes Plants'!N638,"")</f>
        <v/>
      </c>
      <c r="O638" s="153" t="str">
        <f>IF('Jeunes Plants'!O638&lt;&gt;"",'Jeunes Plants'!O638,"")</f>
        <v xml:space="preserve">L </v>
      </c>
      <c r="P638" s="156">
        <f>IF('Jeunes Plants'!P638&lt;&gt;"",'Jeunes Plants'!P638,"")</f>
        <v>638</v>
      </c>
      <c r="Q638" s="20" t="str">
        <f>IF('Jeunes Plants'!R638&lt;&gt;"",'Jeunes Plants'!R638,"")</f>
        <v/>
      </c>
      <c r="R638" s="20" t="str">
        <f>IF('Jeunes Plants'!S638&lt;&gt;"",'Jeunes Plants'!S638,"")</f>
        <v/>
      </c>
      <c r="S638" s="236" t="str">
        <f>IF('Jeunes Plants'!T638&lt;&gt;"",'Jeunes Plants'!T638,"")</f>
        <v/>
      </c>
      <c r="T638" s="248"/>
      <c r="U638" s="164"/>
      <c r="V638" s="164"/>
      <c r="W638" s="164"/>
    </row>
    <row r="639" spans="1:23" ht="20.100000000000001" customHeight="1" x14ac:dyDescent="0.25">
      <c r="A639" s="23">
        <f>IF('Jeunes Plants'!A639&lt;&gt;"",'Jeunes Plants'!A639,"")</f>
        <v>23791</v>
      </c>
      <c r="B639" s="24" t="str">
        <f>IF('Jeunes Plants'!B639&lt;&gt;"",'Jeunes Plants'!B639,"")</f>
        <v>LANTANA CAMARA GEM COMPACT</v>
      </c>
      <c r="C639" s="24" t="str">
        <f>IF('Jeunes Plants'!C639&lt;&gt;"",'Jeunes Plants'!C639,"")</f>
        <v>Orange Fire</v>
      </c>
      <c r="D639" s="24" t="str">
        <f>IF('Jeunes Plants'!D639&lt;&gt;"",'Jeunes Plants'!D639,"")</f>
        <v/>
      </c>
      <c r="E639" s="66" t="str">
        <f>IF('Jeunes Plants'!E639&lt;&gt;"",'Jeunes Plants'!E639,"")</f>
        <v>B</v>
      </c>
      <c r="F639" s="66" t="str">
        <f>IF('Jeunes Plants'!F639&lt;&gt;"",'Jeunes Plants'!F639,"")</f>
        <v>M 3 cm  X60</v>
      </c>
      <c r="G639" s="64">
        <f>IF('Jeunes Plants'!G639&lt;&gt;"",'Jeunes Plants'!G639,"")</f>
        <v>30</v>
      </c>
      <c r="H639" s="66">
        <f>IF('Jeunes Plants'!H639&lt;&gt;"",'Jeunes Plants'!H639,"")</f>
        <v>6</v>
      </c>
      <c r="I639" s="66" t="str">
        <f>IF('Jeunes Plants'!I639&lt;&gt;"",'Jeunes Plants'!I639,"")</f>
        <v>A</v>
      </c>
      <c r="J639" s="72">
        <f>IF('Jeunes Plants'!J639&lt;&gt;"",'Jeunes Plants'!J639,"")</f>
        <v>0.05</v>
      </c>
      <c r="K639" s="24" t="str">
        <f>IF('Jeunes Plants'!K639&lt;&gt;"",'Jeunes Plants'!K639,"")</f>
        <v>DIV FL</v>
      </c>
      <c r="L639" s="24" t="str">
        <f>IF('Jeunes Plants'!L639&lt;&gt;"",'Jeunes Plants'!L639,"")</f>
        <v>S7</v>
      </c>
      <c r="M639" s="24" t="str">
        <f>IF('Jeunes Plants'!M639&lt;&gt;"",'Jeunes Plants'!M639,"")</f>
        <v/>
      </c>
      <c r="N639" s="24" t="str">
        <f>IF('Jeunes Plants'!N639&lt;&gt;"",'Jeunes Plants'!N639,"")</f>
        <v>M3</v>
      </c>
      <c r="O639" s="24" t="str">
        <f>IF('Jeunes Plants'!O639&lt;&gt;"",'Jeunes Plants'!O639,"")</f>
        <v>LANTANA CAMARA GEM COMPACT Orange Fire</v>
      </c>
      <c r="P639" s="54">
        <f>IF('Jeunes Plants'!P639&lt;&gt;"",'Jeunes Plants'!P639,"")</f>
        <v>639</v>
      </c>
      <c r="Q639" s="20">
        <f>IF('Jeunes Plants'!R639&lt;&gt;"",'Jeunes Plants'!R639,"")</f>
        <v>0</v>
      </c>
      <c r="R639" s="20">
        <f>IF('Jeunes Plants'!S639&lt;&gt;"",'Jeunes Plants'!S639,"")</f>
        <v>0</v>
      </c>
      <c r="S639" s="236">
        <f>IF('Jeunes Plants'!T639&lt;&gt;"",'Jeunes Plants'!T639,"")</f>
        <v>0</v>
      </c>
      <c r="T639" s="241"/>
      <c r="U639" s="44"/>
      <c r="V639" s="44"/>
      <c r="W639" s="44"/>
    </row>
    <row r="640" spans="1:23" ht="20.100000000000001" customHeight="1" x14ac:dyDescent="0.25">
      <c r="A640" s="125">
        <f>IF('Jeunes Plants'!A640&lt;&gt;"",'Jeunes Plants'!A640,"")</f>
        <v>26007</v>
      </c>
      <c r="B640" s="126" t="str">
        <f>IF('Jeunes Plants'!B640&lt;&gt;"",'Jeunes Plants'!B640,"")</f>
        <v>LANTANA CAMARA GEM COMPACT</v>
      </c>
      <c r="C640" s="126" t="str">
        <f>IF('Jeunes Plants'!C640&lt;&gt;"",'Jeunes Plants'!C640,"")</f>
        <v>Pink Opal</v>
      </c>
      <c r="D640" s="126" t="str">
        <f>IF('Jeunes Plants'!D640&lt;&gt;"",'Jeunes Plants'!D640,"")</f>
        <v/>
      </c>
      <c r="E640" s="127" t="str">
        <f>IF('Jeunes Plants'!E640&lt;&gt;"",'Jeunes Plants'!E640,"")</f>
        <v>B</v>
      </c>
      <c r="F640" s="127" t="str">
        <f>IF('Jeunes Plants'!F640&lt;&gt;"",'Jeunes Plants'!F640,"")</f>
        <v>M 3 cm  X60</v>
      </c>
      <c r="G640" s="128">
        <f>IF('Jeunes Plants'!G640&lt;&gt;"",'Jeunes Plants'!G640,"")</f>
        <v>30</v>
      </c>
      <c r="H640" s="127">
        <f>IF('Jeunes Plants'!H640&lt;&gt;"",'Jeunes Plants'!H640,"")</f>
        <v>6</v>
      </c>
      <c r="I640" s="127" t="str">
        <f>IF('Jeunes Plants'!I640&lt;&gt;"",'Jeunes Plants'!I640,"")</f>
        <v>A</v>
      </c>
      <c r="J640" s="129">
        <f>IF('Jeunes Plants'!J640&lt;&gt;"",'Jeunes Plants'!J640,"")</f>
        <v>0.05</v>
      </c>
      <c r="K640" s="126" t="str">
        <f>IF('Jeunes Plants'!K640&lt;&gt;"",'Jeunes Plants'!K640,"")</f>
        <v>DIV FL</v>
      </c>
      <c r="L640" s="126" t="str">
        <f>IF('Jeunes Plants'!L640&lt;&gt;"",'Jeunes Plants'!L640,"")</f>
        <v>S7</v>
      </c>
      <c r="M640" s="126" t="str">
        <f>IF('Jeunes Plants'!M640&lt;&gt;"",'Jeunes Plants'!M640,"")</f>
        <v/>
      </c>
      <c r="N640" s="126" t="str">
        <f>IF('Jeunes Plants'!N640&lt;&gt;"",'Jeunes Plants'!N640,"")</f>
        <v>M3</v>
      </c>
      <c r="O640" s="126" t="str">
        <f>IF('Jeunes Plants'!O640&lt;&gt;"",'Jeunes Plants'!O640,"")</f>
        <v>LANTANA CAMARA GEM COMPACT Pink Opal</v>
      </c>
      <c r="P640" s="130">
        <f>IF('Jeunes Plants'!P640&lt;&gt;"",'Jeunes Plants'!P640,"")</f>
        <v>640</v>
      </c>
      <c r="Q640" s="20">
        <f>IF('Jeunes Plants'!R640&lt;&gt;"",'Jeunes Plants'!R640,"")</f>
        <v>0</v>
      </c>
      <c r="R640" s="20">
        <f>IF('Jeunes Plants'!S640&lt;&gt;"",'Jeunes Plants'!S640,"")</f>
        <v>0</v>
      </c>
      <c r="S640" s="236">
        <f>IF('Jeunes Plants'!T640&lt;&gt;"",'Jeunes Plants'!T640,"")</f>
        <v>0</v>
      </c>
      <c r="T640" s="242"/>
      <c r="U640" s="158"/>
      <c r="V640" s="158"/>
      <c r="W640" s="158"/>
    </row>
    <row r="641" spans="1:23" ht="20.100000000000001" customHeight="1" x14ac:dyDescent="0.25">
      <c r="A641" s="23">
        <f>IF('Jeunes Plants'!A641&lt;&gt;"",'Jeunes Plants'!A641,"")</f>
        <v>25201</v>
      </c>
      <c r="B641" s="24" t="str">
        <f>IF('Jeunes Plants'!B641&lt;&gt;"",'Jeunes Plants'!B641,"")</f>
        <v>LANTANA CAMARA GEM COMPACT</v>
      </c>
      <c r="C641" s="24" t="str">
        <f>IF('Jeunes Plants'!C641&lt;&gt;"",'Jeunes Plants'!C641,"")</f>
        <v>Rose Quartz</v>
      </c>
      <c r="D641" s="24" t="str">
        <f>IF('Jeunes Plants'!D641&lt;&gt;"",'Jeunes Plants'!D641,"")</f>
        <v/>
      </c>
      <c r="E641" s="66" t="str">
        <f>IF('Jeunes Plants'!E641&lt;&gt;"",'Jeunes Plants'!E641,"")</f>
        <v>B</v>
      </c>
      <c r="F641" s="66" t="str">
        <f>IF('Jeunes Plants'!F641&lt;&gt;"",'Jeunes Plants'!F641,"")</f>
        <v>M 3 cm  X60</v>
      </c>
      <c r="G641" s="64">
        <f>IF('Jeunes Plants'!G641&lt;&gt;"",'Jeunes Plants'!G641,"")</f>
        <v>30</v>
      </c>
      <c r="H641" s="66">
        <f>IF('Jeunes Plants'!H641&lt;&gt;"",'Jeunes Plants'!H641,"")</f>
        <v>6</v>
      </c>
      <c r="I641" s="66" t="str">
        <f>IF('Jeunes Plants'!I641&lt;&gt;"",'Jeunes Plants'!I641,"")</f>
        <v>A</v>
      </c>
      <c r="J641" s="72">
        <f>IF('Jeunes Plants'!J641&lt;&gt;"",'Jeunes Plants'!J641,"")</f>
        <v>0.05</v>
      </c>
      <c r="K641" s="24" t="str">
        <f>IF('Jeunes Plants'!K641&lt;&gt;"",'Jeunes Plants'!K641,"")</f>
        <v>DIV FL</v>
      </c>
      <c r="L641" s="24" t="str">
        <f>IF('Jeunes Plants'!L641&lt;&gt;"",'Jeunes Plants'!L641,"")</f>
        <v>S7</v>
      </c>
      <c r="M641" s="24" t="str">
        <f>IF('Jeunes Plants'!M641&lt;&gt;"",'Jeunes Plants'!M641,"")</f>
        <v/>
      </c>
      <c r="N641" s="24" t="str">
        <f>IF('Jeunes Plants'!N641&lt;&gt;"",'Jeunes Plants'!N641,"")</f>
        <v>M3</v>
      </c>
      <c r="O641" s="24" t="str">
        <f>IF('Jeunes Plants'!O641&lt;&gt;"",'Jeunes Plants'!O641,"")</f>
        <v>LANTANA CAMARA GEM COMPACT Rose Quartz</v>
      </c>
      <c r="P641" s="54">
        <f>IF('Jeunes Plants'!P641&lt;&gt;"",'Jeunes Plants'!P641,"")</f>
        <v>641</v>
      </c>
      <c r="Q641" s="20">
        <f>IF('Jeunes Plants'!R641&lt;&gt;"",'Jeunes Plants'!R641,"")</f>
        <v>0</v>
      </c>
      <c r="R641" s="20">
        <f>IF('Jeunes Plants'!S641&lt;&gt;"",'Jeunes Plants'!S641,"")</f>
        <v>0</v>
      </c>
      <c r="S641" s="236">
        <f>IF('Jeunes Plants'!T641&lt;&gt;"",'Jeunes Plants'!T641,"")</f>
        <v>0</v>
      </c>
      <c r="T641" s="241"/>
      <c r="U641" s="44"/>
      <c r="V641" s="44"/>
      <c r="W641" s="44"/>
    </row>
    <row r="642" spans="1:23" ht="20.100000000000001" customHeight="1" x14ac:dyDescent="0.25">
      <c r="A642" s="125">
        <f>IF('Jeunes Plants'!A642&lt;&gt;"",'Jeunes Plants'!A642,"")</f>
        <v>23582</v>
      </c>
      <c r="B642" s="126" t="str">
        <f>IF('Jeunes Plants'!B642&lt;&gt;"",'Jeunes Plants'!B642,"")</f>
        <v>LANTANA CAMARA GEM COMPACT</v>
      </c>
      <c r="C642" s="126" t="str">
        <f>IF('Jeunes Plants'!C642&lt;&gt;"",'Jeunes Plants'!C642,"")</f>
        <v>Yellow Topaz</v>
      </c>
      <c r="D642" s="126" t="str">
        <f>IF('Jeunes Plants'!D642&lt;&gt;"",'Jeunes Plants'!D642,"")</f>
        <v/>
      </c>
      <c r="E642" s="127" t="str">
        <f>IF('Jeunes Plants'!E642&lt;&gt;"",'Jeunes Plants'!E642,"")</f>
        <v>B</v>
      </c>
      <c r="F642" s="127" t="str">
        <f>IF('Jeunes Plants'!F642&lt;&gt;"",'Jeunes Plants'!F642,"")</f>
        <v>M 3 cm  X60</v>
      </c>
      <c r="G642" s="128">
        <f>IF('Jeunes Plants'!G642&lt;&gt;"",'Jeunes Plants'!G642,"")</f>
        <v>30</v>
      </c>
      <c r="H642" s="127">
        <f>IF('Jeunes Plants'!H642&lt;&gt;"",'Jeunes Plants'!H642,"")</f>
        <v>6</v>
      </c>
      <c r="I642" s="127" t="str">
        <f>IF('Jeunes Plants'!I642&lt;&gt;"",'Jeunes Plants'!I642,"")</f>
        <v>A</v>
      </c>
      <c r="J642" s="129">
        <f>IF('Jeunes Plants'!J642&lt;&gt;"",'Jeunes Plants'!J642,"")</f>
        <v>0.05</v>
      </c>
      <c r="K642" s="126" t="str">
        <f>IF('Jeunes Plants'!K642&lt;&gt;"",'Jeunes Plants'!K642,"")</f>
        <v>DIV FL</v>
      </c>
      <c r="L642" s="126" t="str">
        <f>IF('Jeunes Plants'!L642&lt;&gt;"",'Jeunes Plants'!L642,"")</f>
        <v>S7</v>
      </c>
      <c r="M642" s="126" t="str">
        <f>IF('Jeunes Plants'!M642&lt;&gt;"",'Jeunes Plants'!M642,"")</f>
        <v/>
      </c>
      <c r="N642" s="126" t="str">
        <f>IF('Jeunes Plants'!N642&lt;&gt;"",'Jeunes Plants'!N642,"")</f>
        <v>M3</v>
      </c>
      <c r="O642" s="126" t="str">
        <f>IF('Jeunes Plants'!O642&lt;&gt;"",'Jeunes Plants'!O642,"")</f>
        <v>LANTANA CAMARA GEM COMPACT Yellow Topaz</v>
      </c>
      <c r="P642" s="130">
        <f>IF('Jeunes Plants'!P642&lt;&gt;"",'Jeunes Plants'!P642,"")</f>
        <v>642</v>
      </c>
      <c r="Q642" s="20">
        <f>IF('Jeunes Plants'!R642&lt;&gt;"",'Jeunes Plants'!R642,"")</f>
        <v>0</v>
      </c>
      <c r="R642" s="20">
        <f>IF('Jeunes Plants'!S642&lt;&gt;"",'Jeunes Plants'!S642,"")</f>
        <v>0</v>
      </c>
      <c r="S642" s="236">
        <f>IF('Jeunes Plants'!T642&lt;&gt;"",'Jeunes Plants'!T642,"")</f>
        <v>0</v>
      </c>
      <c r="T642" s="242"/>
      <c r="U642" s="158"/>
      <c r="V642" s="158"/>
      <c r="W642" s="158"/>
    </row>
    <row r="643" spans="1:23" ht="20.100000000000001" customHeight="1" x14ac:dyDescent="0.25">
      <c r="A643" s="23">
        <f>IF('Jeunes Plants'!A643&lt;&gt;"",'Jeunes Plants'!A643,"")</f>
        <v>22947</v>
      </c>
      <c r="B643" s="24" t="str">
        <f>IF('Jeunes Plants'!B643&lt;&gt;"",'Jeunes Plants'!B643,"")</f>
        <v>LANTANA CAMARA GEM COMPACT</v>
      </c>
      <c r="C643" s="24" t="str">
        <f>IF('Jeunes Plants'!C643&lt;&gt;"",'Jeunes Plants'!C643,"")</f>
        <v>White Sapphire</v>
      </c>
      <c r="D643" s="24" t="str">
        <f>IF('Jeunes Plants'!D643&lt;&gt;"",'Jeunes Plants'!D643,"")</f>
        <v/>
      </c>
      <c r="E643" s="66" t="str">
        <f>IF('Jeunes Plants'!E643&lt;&gt;"",'Jeunes Plants'!E643,"")</f>
        <v>B</v>
      </c>
      <c r="F643" s="66" t="str">
        <f>IF('Jeunes Plants'!F643&lt;&gt;"",'Jeunes Plants'!F643,"")</f>
        <v>M 3 cm  X60</v>
      </c>
      <c r="G643" s="64">
        <f>IF('Jeunes Plants'!G643&lt;&gt;"",'Jeunes Plants'!G643,"")</f>
        <v>30</v>
      </c>
      <c r="H643" s="66">
        <f>IF('Jeunes Plants'!H643&lt;&gt;"",'Jeunes Plants'!H643,"")</f>
        <v>6</v>
      </c>
      <c r="I643" s="66" t="str">
        <f>IF('Jeunes Plants'!I643&lt;&gt;"",'Jeunes Plants'!I643,"")</f>
        <v>A</v>
      </c>
      <c r="J643" s="72">
        <f>IF('Jeunes Plants'!J643&lt;&gt;"",'Jeunes Plants'!J643,"")</f>
        <v>0.05</v>
      </c>
      <c r="K643" s="24" t="str">
        <f>IF('Jeunes Plants'!K643&lt;&gt;"",'Jeunes Plants'!K643,"")</f>
        <v>DIV FL</v>
      </c>
      <c r="L643" s="24" t="str">
        <f>IF('Jeunes Plants'!L643&lt;&gt;"",'Jeunes Plants'!L643,"")</f>
        <v>S7</v>
      </c>
      <c r="M643" s="24" t="str">
        <f>IF('Jeunes Plants'!M643&lt;&gt;"",'Jeunes Plants'!M643,"")</f>
        <v/>
      </c>
      <c r="N643" s="24" t="str">
        <f>IF('Jeunes Plants'!N643&lt;&gt;"",'Jeunes Plants'!N643,"")</f>
        <v>M3</v>
      </c>
      <c r="O643" s="24" t="str">
        <f>IF('Jeunes Plants'!O643&lt;&gt;"",'Jeunes Plants'!O643,"")</f>
        <v>LANTANA CAMARA GEM COMPACT White Sapphire</v>
      </c>
      <c r="P643" s="54">
        <f>IF('Jeunes Plants'!P643&lt;&gt;"",'Jeunes Plants'!P643,"")</f>
        <v>643</v>
      </c>
      <c r="Q643" s="20">
        <f>IF('Jeunes Plants'!R643&lt;&gt;"",'Jeunes Plants'!R643,"")</f>
        <v>0</v>
      </c>
      <c r="R643" s="20">
        <f>IF('Jeunes Plants'!S643&lt;&gt;"",'Jeunes Plants'!S643,"")</f>
        <v>0</v>
      </c>
      <c r="S643" s="236">
        <f>IF('Jeunes Plants'!T643&lt;&gt;"",'Jeunes Plants'!T643,"")</f>
        <v>0</v>
      </c>
      <c r="T643" s="241"/>
      <c r="U643" s="44"/>
      <c r="V643" s="44"/>
      <c r="W643" s="44"/>
    </row>
    <row r="644" spans="1:23" ht="20.100000000000001" customHeight="1" x14ac:dyDescent="0.25">
      <c r="A644" s="125">
        <f>IF('Jeunes Plants'!A644&lt;&gt;"",'Jeunes Plants'!A644,"")</f>
        <v>25202</v>
      </c>
      <c r="B644" s="126" t="str">
        <f>IF('Jeunes Plants'!B644&lt;&gt;"",'Jeunes Plants'!B644,"")</f>
        <v>LANTANA CAMARA GEM COMPACT</v>
      </c>
      <c r="C644" s="126" t="str">
        <f>IF('Jeunes Plants'!C644&lt;&gt;"",'Jeunes Plants'!C644,"")</f>
        <v>Variés Compact</v>
      </c>
      <c r="D644" s="126" t="str">
        <f>IF('Jeunes Plants'!D644&lt;&gt;"",'Jeunes Plants'!D644,"")</f>
        <v/>
      </c>
      <c r="E644" s="127" t="str">
        <f>IF('Jeunes Plants'!E644&lt;&gt;"",'Jeunes Plants'!E644,"")</f>
        <v>B</v>
      </c>
      <c r="F644" s="127" t="str">
        <f>IF('Jeunes Plants'!F644&lt;&gt;"",'Jeunes Plants'!F644,"")</f>
        <v>M 3 cm  X60</v>
      </c>
      <c r="G644" s="128">
        <f>IF('Jeunes Plants'!G644&lt;&gt;"",'Jeunes Plants'!G644,"")</f>
        <v>30</v>
      </c>
      <c r="H644" s="127">
        <f>IF('Jeunes Plants'!H644&lt;&gt;"",'Jeunes Plants'!H644,"")</f>
        <v>6</v>
      </c>
      <c r="I644" s="127" t="str">
        <f>IF('Jeunes Plants'!I644&lt;&gt;"",'Jeunes Plants'!I644,"")</f>
        <v>A</v>
      </c>
      <c r="J644" s="129">
        <f>IF('Jeunes Plants'!J644&lt;&gt;"",'Jeunes Plants'!J644,"")</f>
        <v>0.05</v>
      </c>
      <c r="K644" s="126" t="str">
        <f>IF('Jeunes Plants'!K644&lt;&gt;"",'Jeunes Plants'!K644,"")</f>
        <v>DIV FL</v>
      </c>
      <c r="L644" s="126" t="str">
        <f>IF('Jeunes Plants'!L644&lt;&gt;"",'Jeunes Plants'!L644,"")</f>
        <v>S7</v>
      </c>
      <c r="M644" s="126" t="str">
        <f>IF('Jeunes Plants'!M644&lt;&gt;"",'Jeunes Plants'!M644,"")</f>
        <v/>
      </c>
      <c r="N644" s="126" t="str">
        <f>IF('Jeunes Plants'!N644&lt;&gt;"",'Jeunes Plants'!N644,"")</f>
        <v>M3</v>
      </c>
      <c r="O644" s="126" t="str">
        <f>IF('Jeunes Plants'!O644&lt;&gt;"",'Jeunes Plants'!O644,"")</f>
        <v>LANTANA CAMARA GEM COMPACT Variés Compact</v>
      </c>
      <c r="P644" s="130">
        <f>IF('Jeunes Plants'!P644&lt;&gt;"",'Jeunes Plants'!P644,"")</f>
        <v>644</v>
      </c>
      <c r="Q644" s="20">
        <f>IF('Jeunes Plants'!R644&lt;&gt;"",'Jeunes Plants'!R644,"")</f>
        <v>0</v>
      </c>
      <c r="R644" s="20">
        <f>IF('Jeunes Plants'!S644&lt;&gt;"",'Jeunes Plants'!S644,"")</f>
        <v>0</v>
      </c>
      <c r="S644" s="236">
        <f>IF('Jeunes Plants'!T644&lt;&gt;"",'Jeunes Plants'!T644,"")</f>
        <v>0</v>
      </c>
      <c r="T644" s="242"/>
      <c r="U644" s="158"/>
      <c r="V644" s="158"/>
      <c r="W644" s="158"/>
    </row>
    <row r="645" spans="1:23" ht="20.100000000000001" customHeight="1" x14ac:dyDescent="0.25">
      <c r="A645" s="23">
        <f>IF('Jeunes Plants'!A645&lt;&gt;"",'Jeunes Plants'!A645,"")</f>
        <v>23581</v>
      </c>
      <c r="B645" s="24" t="str">
        <f>IF('Jeunes Plants'!B645&lt;&gt;"",'Jeunes Plants'!B645,"")</f>
        <v>LANTANA CAMARA GEM</v>
      </c>
      <c r="C645" s="24" t="str">
        <f>IF('Jeunes Plants'!C645&lt;&gt;"",'Jeunes Plants'!C645,"")</f>
        <v>Citrine</v>
      </c>
      <c r="D645" s="24" t="str">
        <f>IF('Jeunes Plants'!D645&lt;&gt;"",'Jeunes Plants'!D645,"")</f>
        <v/>
      </c>
      <c r="E645" s="66" t="str">
        <f>IF('Jeunes Plants'!E645&lt;&gt;"",'Jeunes Plants'!E645,"")</f>
        <v>B</v>
      </c>
      <c r="F645" s="66" t="str">
        <f>IF('Jeunes Plants'!F645&lt;&gt;"",'Jeunes Plants'!F645,"")</f>
        <v>M 3 cm  X60</v>
      </c>
      <c r="G645" s="64">
        <f>IF('Jeunes Plants'!G645&lt;&gt;"",'Jeunes Plants'!G645,"")</f>
        <v>30</v>
      </c>
      <c r="H645" s="66">
        <f>IF('Jeunes Plants'!H645&lt;&gt;"",'Jeunes Plants'!H645,"")</f>
        <v>6</v>
      </c>
      <c r="I645" s="66" t="str">
        <f>IF('Jeunes Plants'!I645&lt;&gt;"",'Jeunes Plants'!I645,"")</f>
        <v>A</v>
      </c>
      <c r="J645" s="72">
        <f>IF('Jeunes Plants'!J645&lt;&gt;"",'Jeunes Plants'!J645,"")</f>
        <v>0.05</v>
      </c>
      <c r="K645" s="24" t="str">
        <f>IF('Jeunes Plants'!K645&lt;&gt;"",'Jeunes Plants'!K645,"")</f>
        <v>DIV FL</v>
      </c>
      <c r="L645" s="24" t="str">
        <f>IF('Jeunes Plants'!L645&lt;&gt;"",'Jeunes Plants'!L645,"")</f>
        <v>S7</v>
      </c>
      <c r="M645" s="24" t="str">
        <f>IF('Jeunes Plants'!M645&lt;&gt;"",'Jeunes Plants'!M645,"")</f>
        <v/>
      </c>
      <c r="N645" s="24" t="str">
        <f>IF('Jeunes Plants'!N645&lt;&gt;"",'Jeunes Plants'!N645,"")</f>
        <v>M3</v>
      </c>
      <c r="O645" s="24" t="str">
        <f>IF('Jeunes Plants'!O645&lt;&gt;"",'Jeunes Plants'!O645,"")</f>
        <v>LANTANA CAMARA GEM Citrine</v>
      </c>
      <c r="P645" s="54">
        <f>IF('Jeunes Plants'!P645&lt;&gt;"",'Jeunes Plants'!P645,"")</f>
        <v>645</v>
      </c>
      <c r="Q645" s="20">
        <f>IF('Jeunes Plants'!R645&lt;&gt;"",'Jeunes Plants'!R645,"")</f>
        <v>0</v>
      </c>
      <c r="R645" s="20">
        <f>IF('Jeunes Plants'!S645&lt;&gt;"",'Jeunes Plants'!S645,"")</f>
        <v>0</v>
      </c>
      <c r="S645" s="236">
        <f>IF('Jeunes Plants'!T645&lt;&gt;"",'Jeunes Plants'!T645,"")</f>
        <v>0</v>
      </c>
      <c r="T645" s="241"/>
      <c r="U645" s="44"/>
      <c r="V645" s="44"/>
      <c r="W645" s="44"/>
    </row>
    <row r="646" spans="1:23" ht="20.100000000000001" customHeight="1" x14ac:dyDescent="0.25">
      <c r="A646" s="125">
        <f>IF('Jeunes Plants'!A646&lt;&gt;"",'Jeunes Plants'!A646,"")</f>
        <v>23583</v>
      </c>
      <c r="B646" s="126" t="str">
        <f>IF('Jeunes Plants'!B646&lt;&gt;"",'Jeunes Plants'!B646,"")</f>
        <v>LANTANA CAMARA GEM</v>
      </c>
      <c r="C646" s="126" t="str">
        <f>IF('Jeunes Plants'!C646&lt;&gt;"",'Jeunes Plants'!C646,"")</f>
        <v xml:space="preserve">Diva Pink </v>
      </c>
      <c r="D646" s="126" t="str">
        <f>IF('Jeunes Plants'!D646&lt;&gt;"",'Jeunes Plants'!D646,"")</f>
        <v/>
      </c>
      <c r="E646" s="127" t="str">
        <f>IF('Jeunes Plants'!E646&lt;&gt;"",'Jeunes Plants'!E646,"")</f>
        <v>B</v>
      </c>
      <c r="F646" s="127" t="str">
        <f>IF('Jeunes Plants'!F646&lt;&gt;"",'Jeunes Plants'!F646,"")</f>
        <v>M 3 cm  X60</v>
      </c>
      <c r="G646" s="128">
        <f>IF('Jeunes Plants'!G646&lt;&gt;"",'Jeunes Plants'!G646,"")</f>
        <v>30</v>
      </c>
      <c r="H646" s="127">
        <f>IF('Jeunes Plants'!H646&lt;&gt;"",'Jeunes Plants'!H646,"")</f>
        <v>6</v>
      </c>
      <c r="I646" s="127" t="str">
        <f>IF('Jeunes Plants'!I646&lt;&gt;"",'Jeunes Plants'!I646,"")</f>
        <v>A</v>
      </c>
      <c r="J646" s="129">
        <f>IF('Jeunes Plants'!J646&lt;&gt;"",'Jeunes Plants'!J646,"")</f>
        <v>0.05</v>
      </c>
      <c r="K646" s="126" t="str">
        <f>IF('Jeunes Plants'!K646&lt;&gt;"",'Jeunes Plants'!K646,"")</f>
        <v>DIV FL</v>
      </c>
      <c r="L646" s="126" t="str">
        <f>IF('Jeunes Plants'!L646&lt;&gt;"",'Jeunes Plants'!L646,"")</f>
        <v>S7</v>
      </c>
      <c r="M646" s="126" t="str">
        <f>IF('Jeunes Plants'!M646&lt;&gt;"",'Jeunes Plants'!M646,"")</f>
        <v/>
      </c>
      <c r="N646" s="126" t="str">
        <f>IF('Jeunes Plants'!N646&lt;&gt;"",'Jeunes Plants'!N646,"")</f>
        <v>M3</v>
      </c>
      <c r="O646" s="126" t="str">
        <f>IF('Jeunes Plants'!O646&lt;&gt;"",'Jeunes Plants'!O646,"")</f>
        <v xml:space="preserve">LANTANA CAMARA GEM Diva Pink </v>
      </c>
      <c r="P646" s="130">
        <f>IF('Jeunes Plants'!P646&lt;&gt;"",'Jeunes Plants'!P646,"")</f>
        <v>646</v>
      </c>
      <c r="Q646" s="20">
        <f>IF('Jeunes Plants'!R646&lt;&gt;"",'Jeunes Plants'!R646,"")</f>
        <v>0</v>
      </c>
      <c r="R646" s="20">
        <f>IF('Jeunes Plants'!S646&lt;&gt;"",'Jeunes Plants'!S646,"")</f>
        <v>0</v>
      </c>
      <c r="S646" s="236">
        <f>IF('Jeunes Plants'!T646&lt;&gt;"",'Jeunes Plants'!T646,"")</f>
        <v>0</v>
      </c>
      <c r="T646" s="242"/>
      <c r="U646" s="158"/>
      <c r="V646" s="158"/>
      <c r="W646" s="158"/>
    </row>
    <row r="647" spans="1:23" ht="20.100000000000001" customHeight="1" x14ac:dyDescent="0.25">
      <c r="A647" s="23">
        <f>IF('Jeunes Plants'!A647&lt;&gt;"",'Jeunes Plants'!A647,"")</f>
        <v>15109</v>
      </c>
      <c r="B647" s="24" t="str">
        <f>IF('Jeunes Plants'!B647&lt;&gt;"",'Jeunes Plants'!B647,"")</f>
        <v>LANTANA CAMARA GEM</v>
      </c>
      <c r="C647" s="24" t="str">
        <f>IF('Jeunes Plants'!C647&lt;&gt;"",'Jeunes Plants'!C647,"")</f>
        <v>Gold</v>
      </c>
      <c r="D647" s="24" t="str">
        <f>IF('Jeunes Plants'!D647&lt;&gt;"",'Jeunes Plants'!D647,"")</f>
        <v/>
      </c>
      <c r="E647" s="66" t="str">
        <f>IF('Jeunes Plants'!E647&lt;&gt;"",'Jeunes Plants'!E647,"")</f>
        <v>B</v>
      </c>
      <c r="F647" s="66" t="str">
        <f>IF('Jeunes Plants'!F647&lt;&gt;"",'Jeunes Plants'!F647,"")</f>
        <v>M 3 cm  X60</v>
      </c>
      <c r="G647" s="64">
        <f>IF('Jeunes Plants'!G647&lt;&gt;"",'Jeunes Plants'!G647,"")</f>
        <v>30</v>
      </c>
      <c r="H647" s="66">
        <f>IF('Jeunes Plants'!H647&lt;&gt;"",'Jeunes Plants'!H647,"")</f>
        <v>6</v>
      </c>
      <c r="I647" s="66" t="str">
        <f>IF('Jeunes Plants'!I647&lt;&gt;"",'Jeunes Plants'!I647,"")</f>
        <v>A</v>
      </c>
      <c r="J647" s="72">
        <f>IF('Jeunes Plants'!J647&lt;&gt;"",'Jeunes Plants'!J647,"")</f>
        <v>0.05</v>
      </c>
      <c r="K647" s="24" t="str">
        <f>IF('Jeunes Plants'!K647&lt;&gt;"",'Jeunes Plants'!K647,"")</f>
        <v>DIV FL</v>
      </c>
      <c r="L647" s="24" t="str">
        <f>IF('Jeunes Plants'!L647&lt;&gt;"",'Jeunes Plants'!L647,"")</f>
        <v>S7</v>
      </c>
      <c r="M647" s="24" t="str">
        <f>IF('Jeunes Plants'!M647&lt;&gt;"",'Jeunes Plants'!M647,"")</f>
        <v/>
      </c>
      <c r="N647" s="24" t="str">
        <f>IF('Jeunes Plants'!N647&lt;&gt;"",'Jeunes Plants'!N647,"")</f>
        <v>M3</v>
      </c>
      <c r="O647" s="24" t="str">
        <f>IF('Jeunes Plants'!O647&lt;&gt;"",'Jeunes Plants'!O647,"")</f>
        <v>LANTANA CAMARA GEM Gold</v>
      </c>
      <c r="P647" s="54">
        <f>IF('Jeunes Plants'!P647&lt;&gt;"",'Jeunes Plants'!P647,"")</f>
        <v>647</v>
      </c>
      <c r="Q647" s="20">
        <f>IF('Jeunes Plants'!R647&lt;&gt;"",'Jeunes Plants'!R647,"")</f>
        <v>0</v>
      </c>
      <c r="R647" s="20">
        <f>IF('Jeunes Plants'!S647&lt;&gt;"",'Jeunes Plants'!S647,"")</f>
        <v>0</v>
      </c>
      <c r="S647" s="236">
        <f>IF('Jeunes Plants'!T647&lt;&gt;"",'Jeunes Plants'!T647,"")</f>
        <v>0</v>
      </c>
      <c r="T647" s="241"/>
      <c r="U647" s="44"/>
      <c r="V647" s="44"/>
      <c r="W647" s="44"/>
    </row>
    <row r="648" spans="1:23" ht="20.100000000000001" customHeight="1" x14ac:dyDescent="0.25">
      <c r="A648" s="125">
        <f>IF('Jeunes Plants'!A648&lt;&gt;"",'Jeunes Plants'!A648,"")</f>
        <v>26677</v>
      </c>
      <c r="B648" s="126" t="str">
        <f>IF('Jeunes Plants'!B648&lt;&gt;"",'Jeunes Plants'!B648,"")</f>
        <v>LANTANA CAMARA GEM</v>
      </c>
      <c r="C648" s="126" t="str">
        <f>IF('Jeunes Plants'!C648&lt;&gt;"",'Jeunes Plants'!C648,"")</f>
        <v>Red Topaz</v>
      </c>
      <c r="D648" s="126" t="str">
        <f>IF('Jeunes Plants'!D648&lt;&gt;"",'Jeunes Plants'!D648,"")</f>
        <v/>
      </c>
      <c r="E648" s="127" t="str">
        <f>IF('Jeunes Plants'!E648&lt;&gt;"",'Jeunes Plants'!E648,"")</f>
        <v>B</v>
      </c>
      <c r="F648" s="127" t="str">
        <f>IF('Jeunes Plants'!F648&lt;&gt;"",'Jeunes Plants'!F648,"")</f>
        <v>M 3 cm  X60</v>
      </c>
      <c r="G648" s="128">
        <f>IF('Jeunes Plants'!G648&lt;&gt;"",'Jeunes Plants'!G648,"")</f>
        <v>30</v>
      </c>
      <c r="H648" s="127">
        <f>IF('Jeunes Plants'!H648&lt;&gt;"",'Jeunes Plants'!H648,"")</f>
        <v>6</v>
      </c>
      <c r="I648" s="127" t="str">
        <f>IF('Jeunes Plants'!I648&lt;&gt;"",'Jeunes Plants'!I648,"")</f>
        <v>A</v>
      </c>
      <c r="J648" s="129">
        <f>IF('Jeunes Plants'!J648&lt;&gt;"",'Jeunes Plants'!J648,"")</f>
        <v>0.05</v>
      </c>
      <c r="K648" s="126" t="str">
        <f>IF('Jeunes Plants'!K648&lt;&gt;"",'Jeunes Plants'!K648,"")</f>
        <v>DIV FL</v>
      </c>
      <c r="L648" s="126" t="str">
        <f>IF('Jeunes Plants'!L648&lt;&gt;"",'Jeunes Plants'!L648,"")</f>
        <v>S7</v>
      </c>
      <c r="M648" s="126" t="str">
        <f>IF('Jeunes Plants'!M648&lt;&gt;"",'Jeunes Plants'!M648,"")</f>
        <v>NEW</v>
      </c>
      <c r="N648" s="126" t="str">
        <f>IF('Jeunes Plants'!N648&lt;&gt;"",'Jeunes Plants'!N648,"")</f>
        <v>M3</v>
      </c>
      <c r="O648" s="126" t="str">
        <f>IF('Jeunes Plants'!O648&lt;&gt;"",'Jeunes Plants'!O648,"")</f>
        <v>LANTANA CAMARA GEM Red Topaz</v>
      </c>
      <c r="P648" s="130">
        <f>IF('Jeunes Plants'!P648&lt;&gt;"",'Jeunes Plants'!P648,"")</f>
        <v>648</v>
      </c>
      <c r="Q648" s="20">
        <f>IF('Jeunes Plants'!R648&lt;&gt;"",'Jeunes Plants'!R648,"")</f>
        <v>0</v>
      </c>
      <c r="R648" s="20">
        <f>IF('Jeunes Plants'!S648&lt;&gt;"",'Jeunes Plants'!S648,"")</f>
        <v>0</v>
      </c>
      <c r="S648" s="236">
        <f>IF('Jeunes Plants'!T648&lt;&gt;"",'Jeunes Plants'!T648,"")</f>
        <v>0</v>
      </c>
      <c r="T648" s="242"/>
      <c r="U648" s="158"/>
      <c r="V648" s="158"/>
      <c r="W648" s="158"/>
    </row>
    <row r="649" spans="1:23" ht="20.100000000000001" customHeight="1" x14ac:dyDescent="0.25">
      <c r="A649" s="23">
        <f>IF('Jeunes Plants'!A649&lt;&gt;"",'Jeunes Plants'!A649,"")</f>
        <v>15106</v>
      </c>
      <c r="B649" s="24" t="str">
        <f>IF('Jeunes Plants'!B649&lt;&gt;"",'Jeunes Plants'!B649,"")</f>
        <v>LANTANA CAMARA GEM</v>
      </c>
      <c r="C649" s="24" t="str">
        <f>IF('Jeunes Plants'!C649&lt;&gt;"",'Jeunes Plants'!C649,"")</f>
        <v>Ruby</v>
      </c>
      <c r="D649" s="24" t="str">
        <f>IF('Jeunes Plants'!D649&lt;&gt;"",'Jeunes Plants'!D649,"")</f>
        <v/>
      </c>
      <c r="E649" s="66" t="str">
        <f>IF('Jeunes Plants'!E649&lt;&gt;"",'Jeunes Plants'!E649,"")</f>
        <v>B</v>
      </c>
      <c r="F649" s="66" t="str">
        <f>IF('Jeunes Plants'!F649&lt;&gt;"",'Jeunes Plants'!F649,"")</f>
        <v>M 3 cm  X60</v>
      </c>
      <c r="G649" s="64">
        <f>IF('Jeunes Plants'!G649&lt;&gt;"",'Jeunes Plants'!G649,"")</f>
        <v>30</v>
      </c>
      <c r="H649" s="66">
        <f>IF('Jeunes Plants'!H649&lt;&gt;"",'Jeunes Plants'!H649,"")</f>
        <v>6</v>
      </c>
      <c r="I649" s="66" t="str">
        <f>IF('Jeunes Plants'!I649&lt;&gt;"",'Jeunes Plants'!I649,"")</f>
        <v>A</v>
      </c>
      <c r="J649" s="72">
        <f>IF('Jeunes Plants'!J649&lt;&gt;"",'Jeunes Plants'!J649,"")</f>
        <v>0.05</v>
      </c>
      <c r="K649" s="24" t="str">
        <f>IF('Jeunes Plants'!K649&lt;&gt;"",'Jeunes Plants'!K649,"")</f>
        <v>DIV FL</v>
      </c>
      <c r="L649" s="24" t="str">
        <f>IF('Jeunes Plants'!L649&lt;&gt;"",'Jeunes Plants'!L649,"")</f>
        <v>S7</v>
      </c>
      <c r="M649" s="24" t="str">
        <f>IF('Jeunes Plants'!M649&lt;&gt;"",'Jeunes Plants'!M649,"")</f>
        <v/>
      </c>
      <c r="N649" s="24" t="str">
        <f>IF('Jeunes Plants'!N649&lt;&gt;"",'Jeunes Plants'!N649,"")</f>
        <v>M3</v>
      </c>
      <c r="O649" s="24" t="str">
        <f>IF('Jeunes Plants'!O649&lt;&gt;"",'Jeunes Plants'!O649,"")</f>
        <v>LANTANA CAMARA GEM Ruby</v>
      </c>
      <c r="P649" s="54">
        <f>IF('Jeunes Plants'!P649&lt;&gt;"",'Jeunes Plants'!P649,"")</f>
        <v>649</v>
      </c>
      <c r="Q649" s="20">
        <f>IF('Jeunes Plants'!R649&lt;&gt;"",'Jeunes Plants'!R649,"")</f>
        <v>0</v>
      </c>
      <c r="R649" s="20">
        <f>IF('Jeunes Plants'!S649&lt;&gt;"",'Jeunes Plants'!S649,"")</f>
        <v>0</v>
      </c>
      <c r="S649" s="236">
        <f>IF('Jeunes Plants'!T649&lt;&gt;"",'Jeunes Plants'!T649,"")</f>
        <v>0</v>
      </c>
      <c r="T649" s="241"/>
      <c r="U649" s="44"/>
      <c r="V649" s="44"/>
      <c r="W649" s="44"/>
    </row>
    <row r="650" spans="1:23" ht="20.100000000000001" customHeight="1" x14ac:dyDescent="0.25">
      <c r="A650" s="125">
        <f>IF('Jeunes Plants'!A650&lt;&gt;"",'Jeunes Plants'!A650,"")</f>
        <v>15112</v>
      </c>
      <c r="B650" s="126" t="str">
        <f>IF('Jeunes Plants'!B650&lt;&gt;"",'Jeunes Plants'!B650,"")</f>
        <v>LANTANA CAMARA GEM</v>
      </c>
      <c r="C650" s="126" t="str">
        <f>IF('Jeunes Plants'!C650&lt;&gt;"",'Jeunes Plants'!C650,"")</f>
        <v>Variés</v>
      </c>
      <c r="D650" s="126" t="str">
        <f>IF('Jeunes Plants'!D650&lt;&gt;"",'Jeunes Plants'!D650,"")</f>
        <v/>
      </c>
      <c r="E650" s="127" t="str">
        <f>IF('Jeunes Plants'!E650&lt;&gt;"",'Jeunes Plants'!E650,"")</f>
        <v>B</v>
      </c>
      <c r="F650" s="127" t="str">
        <f>IF('Jeunes Plants'!F650&lt;&gt;"",'Jeunes Plants'!F650,"")</f>
        <v>M 3 cm  X60</v>
      </c>
      <c r="G650" s="128">
        <f>IF('Jeunes Plants'!G650&lt;&gt;"",'Jeunes Plants'!G650,"")</f>
        <v>30</v>
      </c>
      <c r="H650" s="127">
        <f>IF('Jeunes Plants'!H650&lt;&gt;"",'Jeunes Plants'!H650,"")</f>
        <v>6</v>
      </c>
      <c r="I650" s="127" t="str">
        <f>IF('Jeunes Plants'!I650&lt;&gt;"",'Jeunes Plants'!I650,"")</f>
        <v>A</v>
      </c>
      <c r="J650" s="129">
        <f>IF('Jeunes Plants'!J650&lt;&gt;"",'Jeunes Plants'!J650,"")</f>
        <v>0.05</v>
      </c>
      <c r="K650" s="126" t="str">
        <f>IF('Jeunes Plants'!K650&lt;&gt;"",'Jeunes Plants'!K650,"")</f>
        <v>DIV FL</v>
      </c>
      <c r="L650" s="126" t="str">
        <f>IF('Jeunes Plants'!L650&lt;&gt;"",'Jeunes Plants'!L650,"")</f>
        <v>S7</v>
      </c>
      <c r="M650" s="126" t="str">
        <f>IF('Jeunes Plants'!M650&lt;&gt;"",'Jeunes Plants'!M650,"")</f>
        <v/>
      </c>
      <c r="N650" s="126" t="str">
        <f>IF('Jeunes Plants'!N650&lt;&gt;"",'Jeunes Plants'!N650,"")</f>
        <v>M3</v>
      </c>
      <c r="O650" s="126" t="str">
        <f>IF('Jeunes Plants'!O650&lt;&gt;"",'Jeunes Plants'!O650,"")</f>
        <v>LANTANA CAMARA GEM Variés</v>
      </c>
      <c r="P650" s="130">
        <f>IF('Jeunes Plants'!P650&lt;&gt;"",'Jeunes Plants'!P650,"")</f>
        <v>650</v>
      </c>
      <c r="Q650" s="20">
        <f>IF('Jeunes Plants'!R650&lt;&gt;"",'Jeunes Plants'!R650,"")</f>
        <v>0</v>
      </c>
      <c r="R650" s="20">
        <f>IF('Jeunes Plants'!S650&lt;&gt;"",'Jeunes Plants'!S650,"")</f>
        <v>0</v>
      </c>
      <c r="S650" s="236">
        <f>IF('Jeunes Plants'!T650&lt;&gt;"",'Jeunes Plants'!T650,"")</f>
        <v>0</v>
      </c>
      <c r="T650" s="242"/>
      <c r="U650" s="158"/>
      <c r="V650" s="158"/>
      <c r="W650" s="158"/>
    </row>
    <row r="651" spans="1:23" ht="20.100000000000001" customHeight="1" x14ac:dyDescent="0.25">
      <c r="A651" s="23">
        <f>IF('Jeunes Plants'!A651&lt;&gt;"",'Jeunes Plants'!A651,"")</f>
        <v>437</v>
      </c>
      <c r="B651" s="24" t="str">
        <f>IF('Jeunes Plants'!B651&lt;&gt;"",'Jeunes Plants'!B651,"")</f>
        <v>LANTANA CAMARA ARBUSTIF</v>
      </c>
      <c r="C651" s="24" t="str">
        <f>IF('Jeunes Plants'!C651&lt;&gt;"",'Jeunes Plants'!C651,"")</f>
        <v>Goldsonne</v>
      </c>
      <c r="D651" s="24" t="str">
        <f>IF('Jeunes Plants'!D651&lt;&gt;"",'Jeunes Plants'!D651,"")</f>
        <v/>
      </c>
      <c r="E651" s="66" t="str">
        <f>IF('Jeunes Plants'!E651&lt;&gt;"",'Jeunes Plants'!E651,"")</f>
        <v>B</v>
      </c>
      <c r="F651" s="66" t="str">
        <f>IF('Jeunes Plants'!F651&lt;&gt;"",'Jeunes Plants'!F651,"")</f>
        <v>M 3 cm  X60</v>
      </c>
      <c r="G651" s="64">
        <f>IF('Jeunes Plants'!G651&lt;&gt;"",'Jeunes Plants'!G651,"")</f>
        <v>30</v>
      </c>
      <c r="H651" s="66">
        <f>IF('Jeunes Plants'!H651&lt;&gt;"",'Jeunes Plants'!H651,"")</f>
        <v>6</v>
      </c>
      <c r="I651" s="66" t="str">
        <f>IF('Jeunes Plants'!I651&lt;&gt;"",'Jeunes Plants'!I651,"")</f>
        <v>A</v>
      </c>
      <c r="J651" s="72" t="str">
        <f>IF('Jeunes Plants'!J651&lt;&gt;"",'Jeunes Plants'!J651,"")</f>
        <v/>
      </c>
      <c r="K651" s="24" t="str">
        <f>IF('Jeunes Plants'!K651&lt;&gt;"",'Jeunes Plants'!K651,"")</f>
        <v>DIV FL</v>
      </c>
      <c r="L651" s="24" t="str">
        <f>IF('Jeunes Plants'!L651&lt;&gt;"",'Jeunes Plants'!L651,"")</f>
        <v>S7</v>
      </c>
      <c r="M651" s="24" t="str">
        <f>IF('Jeunes Plants'!M651&lt;&gt;"",'Jeunes Plants'!M651,"")</f>
        <v/>
      </c>
      <c r="N651" s="24" t="str">
        <f>IF('Jeunes Plants'!N651&lt;&gt;"",'Jeunes Plants'!N651,"")</f>
        <v>M3</v>
      </c>
      <c r="O651" s="24" t="str">
        <f>IF('Jeunes Plants'!O651&lt;&gt;"",'Jeunes Plants'!O651,"")</f>
        <v>LANTANA CAMARA ARBUSTIF Goldsonne</v>
      </c>
      <c r="P651" s="54">
        <f>IF('Jeunes Plants'!P651&lt;&gt;"",'Jeunes Plants'!P651,"")</f>
        <v>651</v>
      </c>
      <c r="Q651" s="20">
        <f>IF('Jeunes Plants'!R651&lt;&gt;"",'Jeunes Plants'!R651,"")</f>
        <v>0</v>
      </c>
      <c r="R651" s="20">
        <f>IF('Jeunes Plants'!S651&lt;&gt;"",'Jeunes Plants'!S651,"")</f>
        <v>0</v>
      </c>
      <c r="S651" s="236">
        <f>IF('Jeunes Plants'!T651&lt;&gt;"",'Jeunes Plants'!T651,"")</f>
        <v>0</v>
      </c>
      <c r="T651" s="241"/>
      <c r="U651" s="44"/>
      <c r="V651" s="44"/>
      <c r="W651" s="44"/>
    </row>
    <row r="652" spans="1:23" ht="20.100000000000001" customHeight="1" x14ac:dyDescent="0.25">
      <c r="A652" s="125">
        <f>IF('Jeunes Plants'!A652&lt;&gt;"",'Jeunes Plants'!A652,"")</f>
        <v>2077</v>
      </c>
      <c r="B652" s="126" t="str">
        <f>IF('Jeunes Plants'!B652&lt;&gt;"",'Jeunes Plants'!B652,"")</f>
        <v>LANTANA CAMARA ARBUSTIF</v>
      </c>
      <c r="C652" s="126" t="str">
        <f>IF('Jeunes Plants'!C652&lt;&gt;"",'Jeunes Plants'!C652,"")</f>
        <v>Ingelsheim</v>
      </c>
      <c r="D652" s="126" t="str">
        <f>IF('Jeunes Plants'!D652&lt;&gt;"",'Jeunes Plants'!D652,"")</f>
        <v/>
      </c>
      <c r="E652" s="127" t="str">
        <f>IF('Jeunes Plants'!E652&lt;&gt;"",'Jeunes Plants'!E652,"")</f>
        <v>B</v>
      </c>
      <c r="F652" s="127" t="str">
        <f>IF('Jeunes Plants'!F652&lt;&gt;"",'Jeunes Plants'!F652,"")</f>
        <v>M 3 cm  X60</v>
      </c>
      <c r="G652" s="128">
        <f>IF('Jeunes Plants'!G652&lt;&gt;"",'Jeunes Plants'!G652,"")</f>
        <v>30</v>
      </c>
      <c r="H652" s="127">
        <f>IF('Jeunes Plants'!H652&lt;&gt;"",'Jeunes Plants'!H652,"")</f>
        <v>6</v>
      </c>
      <c r="I652" s="127" t="str">
        <f>IF('Jeunes Plants'!I652&lt;&gt;"",'Jeunes Plants'!I652,"")</f>
        <v>A</v>
      </c>
      <c r="J652" s="129" t="str">
        <f>IF('Jeunes Plants'!J652&lt;&gt;"",'Jeunes Plants'!J652,"")</f>
        <v/>
      </c>
      <c r="K652" s="126" t="str">
        <f>IF('Jeunes Plants'!K652&lt;&gt;"",'Jeunes Plants'!K652,"")</f>
        <v>DIV FL</v>
      </c>
      <c r="L652" s="126" t="str">
        <f>IF('Jeunes Plants'!L652&lt;&gt;"",'Jeunes Plants'!L652,"")</f>
        <v>S7</v>
      </c>
      <c r="M652" s="126" t="str">
        <f>IF('Jeunes Plants'!M652&lt;&gt;"",'Jeunes Plants'!M652,"")</f>
        <v/>
      </c>
      <c r="N652" s="126" t="str">
        <f>IF('Jeunes Plants'!N652&lt;&gt;"",'Jeunes Plants'!N652,"")</f>
        <v>M3</v>
      </c>
      <c r="O652" s="126" t="str">
        <f>IF('Jeunes Plants'!O652&lt;&gt;"",'Jeunes Plants'!O652,"")</f>
        <v>LANTANA CAMARA ARBUSTIF Ingelsheim</v>
      </c>
      <c r="P652" s="130">
        <f>IF('Jeunes Plants'!P652&lt;&gt;"",'Jeunes Plants'!P652,"")</f>
        <v>652</v>
      </c>
      <c r="Q652" s="20">
        <f>IF('Jeunes Plants'!R652&lt;&gt;"",'Jeunes Plants'!R652,"")</f>
        <v>0</v>
      </c>
      <c r="R652" s="20">
        <f>IF('Jeunes Plants'!S652&lt;&gt;"",'Jeunes Plants'!S652,"")</f>
        <v>0</v>
      </c>
      <c r="S652" s="236">
        <f>IF('Jeunes Plants'!T652&lt;&gt;"",'Jeunes Plants'!T652,"")</f>
        <v>0</v>
      </c>
      <c r="T652" s="242"/>
      <c r="U652" s="158"/>
      <c r="V652" s="158"/>
      <c r="W652" s="158"/>
    </row>
    <row r="653" spans="1:23" ht="20.100000000000001" customHeight="1" x14ac:dyDescent="0.25">
      <c r="A653" s="23">
        <f>IF('Jeunes Plants'!A653&lt;&gt;"",'Jeunes Plants'!A653,"")</f>
        <v>434</v>
      </c>
      <c r="B653" s="24" t="str">
        <f>IF('Jeunes Plants'!B653&lt;&gt;"",'Jeunes Plants'!B653,"")</f>
        <v>LANTANA CAMARA ARBUSTIF</v>
      </c>
      <c r="C653" s="24" t="str">
        <f>IF('Jeunes Plants'!C653&lt;&gt;"",'Jeunes Plants'!C653,"")</f>
        <v>Professeur Raoux</v>
      </c>
      <c r="D653" s="24" t="str">
        <f>IF('Jeunes Plants'!D653&lt;&gt;"",'Jeunes Plants'!D653,"")</f>
        <v/>
      </c>
      <c r="E653" s="66" t="str">
        <f>IF('Jeunes Plants'!E653&lt;&gt;"",'Jeunes Plants'!E653,"")</f>
        <v>B</v>
      </c>
      <c r="F653" s="66" t="str">
        <f>IF('Jeunes Plants'!F653&lt;&gt;"",'Jeunes Plants'!F653,"")</f>
        <v>M 3 cm  X60</v>
      </c>
      <c r="G653" s="64">
        <f>IF('Jeunes Plants'!G653&lt;&gt;"",'Jeunes Plants'!G653,"")</f>
        <v>30</v>
      </c>
      <c r="H653" s="66">
        <f>IF('Jeunes Plants'!H653&lt;&gt;"",'Jeunes Plants'!H653,"")</f>
        <v>6</v>
      </c>
      <c r="I653" s="66" t="str">
        <f>IF('Jeunes Plants'!I653&lt;&gt;"",'Jeunes Plants'!I653,"")</f>
        <v>A</v>
      </c>
      <c r="J653" s="72" t="str">
        <f>IF('Jeunes Plants'!J653&lt;&gt;"",'Jeunes Plants'!J653,"")</f>
        <v/>
      </c>
      <c r="K653" s="24" t="str">
        <f>IF('Jeunes Plants'!K653&lt;&gt;"",'Jeunes Plants'!K653,"")</f>
        <v>DIV FL</v>
      </c>
      <c r="L653" s="24" t="str">
        <f>IF('Jeunes Plants'!L653&lt;&gt;"",'Jeunes Plants'!L653,"")</f>
        <v>S7</v>
      </c>
      <c r="M653" s="24" t="str">
        <f>IF('Jeunes Plants'!M653&lt;&gt;"",'Jeunes Plants'!M653,"")</f>
        <v/>
      </c>
      <c r="N653" s="24" t="str">
        <f>IF('Jeunes Plants'!N653&lt;&gt;"",'Jeunes Plants'!N653,"")</f>
        <v>M3</v>
      </c>
      <c r="O653" s="24" t="str">
        <f>IF('Jeunes Plants'!O653&lt;&gt;"",'Jeunes Plants'!O653,"")</f>
        <v>LANTANA CAMARA ARBUSTIF Professeur Raoux</v>
      </c>
      <c r="P653" s="54">
        <f>IF('Jeunes Plants'!P653&lt;&gt;"",'Jeunes Plants'!P653,"")</f>
        <v>653</v>
      </c>
      <c r="Q653" s="20">
        <f>IF('Jeunes Plants'!R653&lt;&gt;"",'Jeunes Plants'!R653,"")</f>
        <v>0</v>
      </c>
      <c r="R653" s="20">
        <f>IF('Jeunes Plants'!S653&lt;&gt;"",'Jeunes Plants'!S653,"")</f>
        <v>0</v>
      </c>
      <c r="S653" s="236">
        <f>IF('Jeunes Plants'!T653&lt;&gt;"",'Jeunes Plants'!T653,"")</f>
        <v>0</v>
      </c>
      <c r="T653" s="241"/>
      <c r="U653" s="44"/>
      <c r="V653" s="44"/>
      <c r="W653" s="44"/>
    </row>
    <row r="654" spans="1:23" ht="20.100000000000001" customHeight="1" x14ac:dyDescent="0.25">
      <c r="A654" s="125">
        <f>IF('Jeunes Plants'!A654&lt;&gt;"",'Jeunes Plants'!A654,"")</f>
        <v>439</v>
      </c>
      <c r="B654" s="126" t="str">
        <f>IF('Jeunes Plants'!B654&lt;&gt;"",'Jeunes Plants'!B654,"")</f>
        <v>LANTANA CAMARA ARBUSTIF</v>
      </c>
      <c r="C654" s="126" t="str">
        <f>IF('Jeunes Plants'!C654&lt;&gt;"",'Jeunes Plants'!C654,"")</f>
        <v>Snow White</v>
      </c>
      <c r="D654" s="126" t="str">
        <f>IF('Jeunes Plants'!D654&lt;&gt;"",'Jeunes Plants'!D654,"")</f>
        <v/>
      </c>
      <c r="E654" s="127" t="str">
        <f>IF('Jeunes Plants'!E654&lt;&gt;"",'Jeunes Plants'!E654,"")</f>
        <v>B</v>
      </c>
      <c r="F654" s="127" t="str">
        <f>IF('Jeunes Plants'!F654&lt;&gt;"",'Jeunes Plants'!F654,"")</f>
        <v>M 3 cm  X60</v>
      </c>
      <c r="G654" s="128">
        <f>IF('Jeunes Plants'!G654&lt;&gt;"",'Jeunes Plants'!G654,"")</f>
        <v>30</v>
      </c>
      <c r="H654" s="127">
        <f>IF('Jeunes Plants'!H654&lt;&gt;"",'Jeunes Plants'!H654,"")</f>
        <v>6</v>
      </c>
      <c r="I654" s="127" t="str">
        <f>IF('Jeunes Plants'!I654&lt;&gt;"",'Jeunes Plants'!I654,"")</f>
        <v>A</v>
      </c>
      <c r="J654" s="129" t="str">
        <f>IF('Jeunes Plants'!J654&lt;&gt;"",'Jeunes Plants'!J654,"")</f>
        <v/>
      </c>
      <c r="K654" s="126" t="str">
        <f>IF('Jeunes Plants'!K654&lt;&gt;"",'Jeunes Plants'!K654,"")</f>
        <v>DIV FL</v>
      </c>
      <c r="L654" s="126" t="str">
        <f>IF('Jeunes Plants'!L654&lt;&gt;"",'Jeunes Plants'!L654,"")</f>
        <v>S7</v>
      </c>
      <c r="M654" s="126" t="str">
        <f>IF('Jeunes Plants'!M654&lt;&gt;"",'Jeunes Plants'!M654,"")</f>
        <v/>
      </c>
      <c r="N654" s="126" t="str">
        <f>IF('Jeunes Plants'!N654&lt;&gt;"",'Jeunes Plants'!N654,"")</f>
        <v>M3</v>
      </c>
      <c r="O654" s="126" t="str">
        <f>IF('Jeunes Plants'!O654&lt;&gt;"",'Jeunes Plants'!O654,"")</f>
        <v>LANTANA CAMARA ARBUSTIF Snow White</v>
      </c>
      <c r="P654" s="130">
        <f>IF('Jeunes Plants'!P654&lt;&gt;"",'Jeunes Plants'!P654,"")</f>
        <v>654</v>
      </c>
      <c r="Q654" s="20">
        <f>IF('Jeunes Plants'!R654&lt;&gt;"",'Jeunes Plants'!R654,"")</f>
        <v>0</v>
      </c>
      <c r="R654" s="20">
        <f>IF('Jeunes Plants'!S654&lt;&gt;"",'Jeunes Plants'!S654,"")</f>
        <v>0</v>
      </c>
      <c r="S654" s="236">
        <f>IF('Jeunes Plants'!T654&lt;&gt;"",'Jeunes Plants'!T654,"")</f>
        <v>0</v>
      </c>
      <c r="T654" s="242"/>
      <c r="U654" s="158"/>
      <c r="V654" s="158"/>
      <c r="W654" s="158"/>
    </row>
    <row r="655" spans="1:23" ht="20.100000000000001" customHeight="1" x14ac:dyDescent="0.25">
      <c r="A655" s="23">
        <f>IF('Jeunes Plants'!A655&lt;&gt;"",'Jeunes Plants'!A655,"")</f>
        <v>436</v>
      </c>
      <c r="B655" s="24" t="str">
        <f>IF('Jeunes Plants'!B655&lt;&gt;"",'Jeunes Plants'!B655,"")</f>
        <v>LANTANA CAMARA ARBUSTIF</v>
      </c>
      <c r="C655" s="24" t="str">
        <f>IF('Jeunes Plants'!C655&lt;&gt;"",'Jeunes Plants'!C655,"")</f>
        <v>Sonja</v>
      </c>
      <c r="D655" s="24" t="str">
        <f>IF('Jeunes Plants'!D655&lt;&gt;"",'Jeunes Plants'!D655,"")</f>
        <v/>
      </c>
      <c r="E655" s="66" t="str">
        <f>IF('Jeunes Plants'!E655&lt;&gt;"",'Jeunes Plants'!E655,"")</f>
        <v>B</v>
      </c>
      <c r="F655" s="66" t="str">
        <f>IF('Jeunes Plants'!F655&lt;&gt;"",'Jeunes Plants'!F655,"")</f>
        <v>M 3 cm  X60</v>
      </c>
      <c r="G655" s="64">
        <f>IF('Jeunes Plants'!G655&lt;&gt;"",'Jeunes Plants'!G655,"")</f>
        <v>30</v>
      </c>
      <c r="H655" s="66">
        <f>IF('Jeunes Plants'!H655&lt;&gt;"",'Jeunes Plants'!H655,"")</f>
        <v>6</v>
      </c>
      <c r="I655" s="66" t="str">
        <f>IF('Jeunes Plants'!I655&lt;&gt;"",'Jeunes Plants'!I655,"")</f>
        <v>A</v>
      </c>
      <c r="J655" s="72" t="str">
        <f>IF('Jeunes Plants'!J655&lt;&gt;"",'Jeunes Plants'!J655,"")</f>
        <v/>
      </c>
      <c r="K655" s="24" t="str">
        <f>IF('Jeunes Plants'!K655&lt;&gt;"",'Jeunes Plants'!K655,"")</f>
        <v>DIV FL</v>
      </c>
      <c r="L655" s="24" t="str">
        <f>IF('Jeunes Plants'!L655&lt;&gt;"",'Jeunes Plants'!L655,"")</f>
        <v>S7</v>
      </c>
      <c r="M655" s="24" t="str">
        <f>IF('Jeunes Plants'!M655&lt;&gt;"",'Jeunes Plants'!M655,"")</f>
        <v/>
      </c>
      <c r="N655" s="24" t="str">
        <f>IF('Jeunes Plants'!N655&lt;&gt;"",'Jeunes Plants'!N655,"")</f>
        <v>M3</v>
      </c>
      <c r="O655" s="24" t="str">
        <f>IF('Jeunes Plants'!O655&lt;&gt;"",'Jeunes Plants'!O655,"")</f>
        <v>LANTANA CAMARA ARBUSTIF Sonja</v>
      </c>
      <c r="P655" s="54">
        <f>IF('Jeunes Plants'!P655&lt;&gt;"",'Jeunes Plants'!P655,"")</f>
        <v>655</v>
      </c>
      <c r="Q655" s="20">
        <f>IF('Jeunes Plants'!R655&lt;&gt;"",'Jeunes Plants'!R655,"")</f>
        <v>0</v>
      </c>
      <c r="R655" s="20">
        <f>IF('Jeunes Plants'!S655&lt;&gt;"",'Jeunes Plants'!S655,"")</f>
        <v>0</v>
      </c>
      <c r="S655" s="236">
        <f>IF('Jeunes Plants'!T655&lt;&gt;"",'Jeunes Plants'!T655,"")</f>
        <v>0</v>
      </c>
      <c r="T655" s="241"/>
      <c r="U655" s="44"/>
      <c r="V655" s="44"/>
      <c r="W655" s="44"/>
    </row>
    <row r="656" spans="1:23" ht="20.100000000000001" customHeight="1" x14ac:dyDescent="0.25">
      <c r="A656" s="125">
        <f>IF('Jeunes Plants'!A656&lt;&gt;"",'Jeunes Plants'!A656,"")</f>
        <v>503</v>
      </c>
      <c r="B656" s="126" t="str">
        <f>IF('Jeunes Plants'!B656&lt;&gt;"",'Jeunes Plants'!B656,"")</f>
        <v>LANTANA CAMARA ARBUSTIF</v>
      </c>
      <c r="C656" s="126" t="str">
        <f>IF('Jeunes Plants'!C656&lt;&gt;"",'Jeunes Plants'!C656,"")</f>
        <v>Variés</v>
      </c>
      <c r="D656" s="126" t="str">
        <f>IF('Jeunes Plants'!D656&lt;&gt;"",'Jeunes Plants'!D656,"")</f>
        <v/>
      </c>
      <c r="E656" s="127" t="str">
        <f>IF('Jeunes Plants'!E656&lt;&gt;"",'Jeunes Plants'!E656,"")</f>
        <v>B</v>
      </c>
      <c r="F656" s="127" t="str">
        <f>IF('Jeunes Plants'!F656&lt;&gt;"",'Jeunes Plants'!F656,"")</f>
        <v>M 3 cm  X60</v>
      </c>
      <c r="G656" s="128">
        <f>IF('Jeunes Plants'!G656&lt;&gt;"",'Jeunes Plants'!G656,"")</f>
        <v>30</v>
      </c>
      <c r="H656" s="127">
        <f>IF('Jeunes Plants'!H656&lt;&gt;"",'Jeunes Plants'!H656,"")</f>
        <v>6</v>
      </c>
      <c r="I656" s="127" t="str">
        <f>IF('Jeunes Plants'!I656&lt;&gt;"",'Jeunes Plants'!I656,"")</f>
        <v>A</v>
      </c>
      <c r="J656" s="129" t="str">
        <f>IF('Jeunes Plants'!J656&lt;&gt;"",'Jeunes Plants'!J656,"")</f>
        <v/>
      </c>
      <c r="K656" s="126" t="str">
        <f>IF('Jeunes Plants'!K656&lt;&gt;"",'Jeunes Plants'!K656,"")</f>
        <v>DIV FL</v>
      </c>
      <c r="L656" s="126" t="str">
        <f>IF('Jeunes Plants'!L656&lt;&gt;"",'Jeunes Plants'!L656,"")</f>
        <v>S7</v>
      </c>
      <c r="M656" s="126" t="str">
        <f>IF('Jeunes Plants'!M656&lt;&gt;"",'Jeunes Plants'!M656,"")</f>
        <v/>
      </c>
      <c r="N656" s="126" t="str">
        <f>IF('Jeunes Plants'!N656&lt;&gt;"",'Jeunes Plants'!N656,"")</f>
        <v>M3</v>
      </c>
      <c r="O656" s="126" t="str">
        <f>IF('Jeunes Plants'!O656&lt;&gt;"",'Jeunes Plants'!O656,"")</f>
        <v>LANTANA CAMARA ARBUSTIF Variés</v>
      </c>
      <c r="P656" s="130">
        <f>IF('Jeunes Plants'!P656&lt;&gt;"",'Jeunes Plants'!P656,"")</f>
        <v>656</v>
      </c>
      <c r="Q656" s="20">
        <f>IF('Jeunes Plants'!R656&lt;&gt;"",'Jeunes Plants'!R656,"")</f>
        <v>0</v>
      </c>
      <c r="R656" s="20">
        <f>IF('Jeunes Plants'!S656&lt;&gt;"",'Jeunes Plants'!S656,"")</f>
        <v>0</v>
      </c>
      <c r="S656" s="236">
        <f>IF('Jeunes Plants'!T656&lt;&gt;"",'Jeunes Plants'!T656,"")</f>
        <v>0</v>
      </c>
      <c r="T656" s="242"/>
      <c r="U656" s="158"/>
      <c r="V656" s="158"/>
      <c r="W656" s="158"/>
    </row>
    <row r="657" spans="1:23" ht="20.100000000000001" customHeight="1" x14ac:dyDescent="0.25">
      <c r="A657" s="23">
        <f>IF('Jeunes Plants'!A657&lt;&gt;"",'Jeunes Plants'!A657,"")</f>
        <v>3852</v>
      </c>
      <c r="B657" s="24" t="str">
        <f>IF('Jeunes Plants'!B657&lt;&gt;"",'Jeunes Plants'!B657,"")</f>
        <v>LANTANA MONTEVIDENSIS</v>
      </c>
      <c r="C657" s="24" t="str">
        <f>IF('Jeunes Plants'!C657&lt;&gt;"",'Jeunes Plants'!C657,"")</f>
        <v>Jaune</v>
      </c>
      <c r="D657" s="24" t="str">
        <f>IF('Jeunes Plants'!D657&lt;&gt;"",'Jeunes Plants'!D657,"")</f>
        <v/>
      </c>
      <c r="E657" s="66" t="str">
        <f>IF('Jeunes Plants'!E657&lt;&gt;"",'Jeunes Plants'!E657,"")</f>
        <v>B</v>
      </c>
      <c r="F657" s="66" t="str">
        <f>IF('Jeunes Plants'!F657&lt;&gt;"",'Jeunes Plants'!F657,"")</f>
        <v>M 3 cm  X60</v>
      </c>
      <c r="G657" s="64">
        <f>IF('Jeunes Plants'!G657&lt;&gt;"",'Jeunes Plants'!G657,"")</f>
        <v>30</v>
      </c>
      <c r="H657" s="66">
        <f>IF('Jeunes Plants'!H657&lt;&gt;"",'Jeunes Plants'!H657,"")</f>
        <v>6</v>
      </c>
      <c r="I657" s="66" t="str">
        <f>IF('Jeunes Plants'!I657&lt;&gt;"",'Jeunes Plants'!I657,"")</f>
        <v>A</v>
      </c>
      <c r="J657" s="72" t="str">
        <f>IF('Jeunes Plants'!J657&lt;&gt;"",'Jeunes Plants'!J657,"")</f>
        <v/>
      </c>
      <c r="K657" s="24" t="str">
        <f>IF('Jeunes Plants'!K657&lt;&gt;"",'Jeunes Plants'!K657,"")</f>
        <v>DIV FL</v>
      </c>
      <c r="L657" s="24" t="str">
        <f>IF('Jeunes Plants'!L657&lt;&gt;"",'Jeunes Plants'!L657,"")</f>
        <v>S7</v>
      </c>
      <c r="M657" s="24" t="str">
        <f>IF('Jeunes Plants'!M657&lt;&gt;"",'Jeunes Plants'!M657,"")</f>
        <v/>
      </c>
      <c r="N657" s="24" t="str">
        <f>IF('Jeunes Plants'!N657&lt;&gt;"",'Jeunes Plants'!N657,"")</f>
        <v>M3</v>
      </c>
      <c r="O657" s="24" t="str">
        <f>IF('Jeunes Plants'!O657&lt;&gt;"",'Jeunes Plants'!O657,"")</f>
        <v>LANTANA MONTEVIDENSIS Jaune</v>
      </c>
      <c r="P657" s="54">
        <f>IF('Jeunes Plants'!P657&lt;&gt;"",'Jeunes Plants'!P657,"")</f>
        <v>657</v>
      </c>
      <c r="Q657" s="20">
        <f>IF('Jeunes Plants'!R657&lt;&gt;"",'Jeunes Plants'!R657,"")</f>
        <v>0</v>
      </c>
      <c r="R657" s="20">
        <f>IF('Jeunes Plants'!S657&lt;&gt;"",'Jeunes Plants'!S657,"")</f>
        <v>0</v>
      </c>
      <c r="S657" s="236">
        <f>IF('Jeunes Plants'!T657&lt;&gt;"",'Jeunes Plants'!T657,"")</f>
        <v>0</v>
      </c>
      <c r="T657" s="241"/>
      <c r="U657" s="44"/>
      <c r="V657" s="44"/>
      <c r="W657" s="44"/>
    </row>
    <row r="658" spans="1:23" ht="20.100000000000001" customHeight="1" x14ac:dyDescent="0.25">
      <c r="A658" s="125">
        <f>IF('Jeunes Plants'!A658&lt;&gt;"",'Jeunes Plants'!A658,"")</f>
        <v>26798</v>
      </c>
      <c r="B658" s="126" t="str">
        <f>IF('Jeunes Plants'!B658&lt;&gt;"",'Jeunes Plants'!B658,"")</f>
        <v>LANTANA MONTEVIDENSIS</v>
      </c>
      <c r="C658" s="126" t="str">
        <f>IF('Jeunes Plants'!C658&lt;&gt;"",'Jeunes Plants'!C658,"")</f>
        <v>Mauve</v>
      </c>
      <c r="D658" s="126" t="str">
        <f>IF('Jeunes Plants'!D658&lt;&gt;"",'Jeunes Plants'!D658,"")</f>
        <v/>
      </c>
      <c r="E658" s="127" t="str">
        <f>IF('Jeunes Plants'!E658&lt;&gt;"",'Jeunes Plants'!E658,"")</f>
        <v>B</v>
      </c>
      <c r="F658" s="127" t="str">
        <f>IF('Jeunes Plants'!F658&lt;&gt;"",'Jeunes Plants'!F658,"")</f>
        <v>M 3 cm  X60</v>
      </c>
      <c r="G658" s="128">
        <f>IF('Jeunes Plants'!G658&lt;&gt;"",'Jeunes Plants'!G658,"")</f>
        <v>30</v>
      </c>
      <c r="H658" s="127">
        <f>IF('Jeunes Plants'!H658&lt;&gt;"",'Jeunes Plants'!H658,"")</f>
        <v>6</v>
      </c>
      <c r="I658" s="127" t="str">
        <f>IF('Jeunes Plants'!I658&lt;&gt;"",'Jeunes Plants'!I658,"")</f>
        <v>A</v>
      </c>
      <c r="J658" s="129" t="str">
        <f>IF('Jeunes Plants'!J658&lt;&gt;"",'Jeunes Plants'!J658,"")</f>
        <v/>
      </c>
      <c r="K658" s="126" t="str">
        <f>IF('Jeunes Plants'!K658&lt;&gt;"",'Jeunes Plants'!K658,"")</f>
        <v>DIV FL</v>
      </c>
      <c r="L658" s="126" t="str">
        <f>IF('Jeunes Plants'!L658&lt;&gt;"",'Jeunes Plants'!L658,"")</f>
        <v>S7</v>
      </c>
      <c r="M658" s="126" t="str">
        <f>IF('Jeunes Plants'!M658&lt;&gt;"",'Jeunes Plants'!M658,"")</f>
        <v>NEW</v>
      </c>
      <c r="N658" s="126" t="str">
        <f>IF('Jeunes Plants'!N658&lt;&gt;"",'Jeunes Plants'!N658,"")</f>
        <v>M3</v>
      </c>
      <c r="O658" s="126" t="str">
        <f>IF('Jeunes Plants'!O658&lt;&gt;"",'Jeunes Plants'!O658,"")</f>
        <v>LANTANA MONTEVIDENSIS Mauve</v>
      </c>
      <c r="P658" s="130">
        <f>IF('Jeunes Plants'!P658&lt;&gt;"",'Jeunes Plants'!P658,"")</f>
        <v>658</v>
      </c>
      <c r="Q658" s="20">
        <f>IF('Jeunes Plants'!R658&lt;&gt;"",'Jeunes Plants'!R658,"")</f>
        <v>0</v>
      </c>
      <c r="R658" s="20">
        <f>IF('Jeunes Plants'!S658&lt;&gt;"",'Jeunes Plants'!S658,"")</f>
        <v>0</v>
      </c>
      <c r="S658" s="236">
        <f>IF('Jeunes Plants'!T658&lt;&gt;"",'Jeunes Plants'!T658,"")</f>
        <v>0</v>
      </c>
      <c r="T658" s="242"/>
      <c r="U658" s="158"/>
      <c r="V658" s="158"/>
      <c r="W658" s="158"/>
    </row>
    <row r="659" spans="1:23" ht="20.100000000000001" customHeight="1" x14ac:dyDescent="0.25">
      <c r="A659" s="23">
        <f>IF('Jeunes Plants'!A659&lt;&gt;"",'Jeunes Plants'!A659,"")</f>
        <v>2230</v>
      </c>
      <c r="B659" s="24" t="str">
        <f>IF('Jeunes Plants'!B659&lt;&gt;"",'Jeunes Plants'!B659,"")</f>
        <v>LAVANDE GROSSO</v>
      </c>
      <c r="C659" s="24" t="str">
        <f>IF('Jeunes Plants'!C659&lt;&gt;"",'Jeunes Plants'!C659,"")</f>
        <v>.</v>
      </c>
      <c r="D659" s="24" t="str">
        <f>IF('Jeunes Plants'!D659&lt;&gt;"",'Jeunes Plants'!D659,"")</f>
        <v/>
      </c>
      <c r="E659" s="66" t="str">
        <f>IF('Jeunes Plants'!E659&lt;&gt;"",'Jeunes Plants'!E659,"")</f>
        <v>B</v>
      </c>
      <c r="F659" s="66" t="str">
        <f>IF('Jeunes Plants'!F659&lt;&gt;"",'Jeunes Plants'!F659,"")</f>
        <v>M 3 cm  X60</v>
      </c>
      <c r="G659" s="64">
        <f>IF('Jeunes Plants'!G659&lt;&gt;"",'Jeunes Plants'!G659,"")</f>
        <v>30</v>
      </c>
      <c r="H659" s="66">
        <f>IF('Jeunes Plants'!H659&lt;&gt;"",'Jeunes Plants'!H659,"")</f>
        <v>5</v>
      </c>
      <c r="I659" s="66" t="str">
        <f>IF('Jeunes Plants'!I659&lt;&gt;"",'Jeunes Plants'!I659,"")</f>
        <v>A</v>
      </c>
      <c r="J659" s="72" t="str">
        <f>IF('Jeunes Plants'!J659&lt;&gt;"",'Jeunes Plants'!J659,"")</f>
        <v/>
      </c>
      <c r="K659" s="24" t="str">
        <f>IF('Jeunes Plants'!K659&lt;&gt;"",'Jeunes Plants'!K659,"")</f>
        <v>DIV FL</v>
      </c>
      <c r="L659" s="24" t="str">
        <f>IF('Jeunes Plants'!L659&lt;&gt;"",'Jeunes Plants'!L659,"")</f>
        <v>S2</v>
      </c>
      <c r="M659" s="24" t="str">
        <f>IF('Jeunes Plants'!M659&lt;&gt;"",'Jeunes Plants'!M659,"")</f>
        <v/>
      </c>
      <c r="N659" s="24" t="str">
        <f>IF('Jeunes Plants'!N659&lt;&gt;"",'Jeunes Plants'!N659,"")</f>
        <v>M3</v>
      </c>
      <c r="O659" s="24" t="str">
        <f>IF('Jeunes Plants'!O659&lt;&gt;"",'Jeunes Plants'!O659,"")</f>
        <v>LAVANDE GROSSO .</v>
      </c>
      <c r="P659" s="54">
        <f>IF('Jeunes Plants'!P659&lt;&gt;"",'Jeunes Plants'!P659,"")</f>
        <v>659</v>
      </c>
      <c r="Q659" s="20">
        <f>IF('Jeunes Plants'!R659&lt;&gt;"",'Jeunes Plants'!R659,"")</f>
        <v>0</v>
      </c>
      <c r="R659" s="20">
        <f>IF('Jeunes Plants'!S659&lt;&gt;"",'Jeunes Plants'!S659,"")</f>
        <v>0</v>
      </c>
      <c r="S659" s="236">
        <f>IF('Jeunes Plants'!T659&lt;&gt;"",'Jeunes Plants'!T659,"")</f>
        <v>0</v>
      </c>
      <c r="T659" s="241"/>
      <c r="U659" s="44"/>
      <c r="V659" s="44"/>
      <c r="W659" s="44"/>
    </row>
    <row r="660" spans="1:23" ht="20.100000000000001" customHeight="1" x14ac:dyDescent="0.25">
      <c r="A660" s="125">
        <f>IF('Jeunes Plants'!A660&lt;&gt;"",'Jeunes Plants'!A660,"")</f>
        <v>23434</v>
      </c>
      <c r="B660" s="126" t="str">
        <f>IF('Jeunes Plants'!B660&lt;&gt;"",'Jeunes Plants'!B660,"")</f>
        <v>LAVANDE STOECHAS</v>
      </c>
      <c r="C660" s="126" t="str">
        <f>IF('Jeunes Plants'!C660&lt;&gt;"",'Jeunes Plants'!C660,"")</f>
        <v>Laveanna violet</v>
      </c>
      <c r="D660" s="126" t="str">
        <f>IF('Jeunes Plants'!D660&lt;&gt;"",'Jeunes Plants'!D660,"")</f>
        <v/>
      </c>
      <c r="E660" s="127" t="str">
        <f>IF('Jeunes Plants'!E660&lt;&gt;"",'Jeunes Plants'!E660,"")</f>
        <v>B</v>
      </c>
      <c r="F660" s="127" t="str">
        <f>IF('Jeunes Plants'!F660&lt;&gt;"",'Jeunes Plants'!F660,"")</f>
        <v>M 3 cm  X60</v>
      </c>
      <c r="G660" s="128">
        <f>IF('Jeunes Plants'!G660&lt;&gt;"",'Jeunes Plants'!G660,"")</f>
        <v>30</v>
      </c>
      <c r="H660" s="127">
        <f>IF('Jeunes Plants'!H660&lt;&gt;"",'Jeunes Plants'!H660,"")</f>
        <v>5</v>
      </c>
      <c r="I660" s="127" t="str">
        <f>IF('Jeunes Plants'!I660&lt;&gt;"",'Jeunes Plants'!I660,"")</f>
        <v>A</v>
      </c>
      <c r="J660" s="129">
        <f>IF('Jeunes Plants'!J660&lt;&gt;"",'Jeunes Plants'!J660,"")</f>
        <v>5.5E-2</v>
      </c>
      <c r="K660" s="126" t="str">
        <f>IF('Jeunes Plants'!K660&lt;&gt;"",'Jeunes Plants'!K660,"")</f>
        <v>DIV FL</v>
      </c>
      <c r="L660" s="126" t="str">
        <f>IF('Jeunes Plants'!L660&lt;&gt;"",'Jeunes Plants'!L660,"")</f>
        <v>S2</v>
      </c>
      <c r="M660" s="126" t="str">
        <f>IF('Jeunes Plants'!M660&lt;&gt;"",'Jeunes Plants'!M660,"")</f>
        <v/>
      </c>
      <c r="N660" s="126" t="str">
        <f>IF('Jeunes Plants'!N660&lt;&gt;"",'Jeunes Plants'!N660,"")</f>
        <v>M3</v>
      </c>
      <c r="O660" s="126" t="str">
        <f>IF('Jeunes Plants'!O660&lt;&gt;"",'Jeunes Plants'!O660,"")</f>
        <v>LAVANDE STOECHAS Laveanna violet</v>
      </c>
      <c r="P660" s="130">
        <f>IF('Jeunes Plants'!P660&lt;&gt;"",'Jeunes Plants'!P660,"")</f>
        <v>660</v>
      </c>
      <c r="Q660" s="20">
        <f>IF('Jeunes Plants'!R660&lt;&gt;"",'Jeunes Plants'!R660,"")</f>
        <v>0</v>
      </c>
      <c r="R660" s="20">
        <f>IF('Jeunes Plants'!S660&lt;&gt;"",'Jeunes Plants'!S660,"")</f>
        <v>0</v>
      </c>
      <c r="S660" s="236">
        <f>IF('Jeunes Plants'!T660&lt;&gt;"",'Jeunes Plants'!T660,"")</f>
        <v>0</v>
      </c>
      <c r="T660" s="242"/>
      <c r="U660" s="158"/>
      <c r="V660" s="158"/>
      <c r="W660" s="158"/>
    </row>
    <row r="661" spans="1:23" ht="20.100000000000001" customHeight="1" x14ac:dyDescent="0.25">
      <c r="A661" s="23">
        <f>IF('Jeunes Plants'!A661&lt;&gt;"",'Jeunes Plants'!A661,"")</f>
        <v>3890</v>
      </c>
      <c r="B661" s="24" t="str">
        <f>IF('Jeunes Plants'!B661&lt;&gt;"",'Jeunes Plants'!B661,"")</f>
        <v>LEONOTIS</v>
      </c>
      <c r="C661" s="24" t="str">
        <f>IF('Jeunes Plants'!C661&lt;&gt;"",'Jeunes Plants'!C661,"")</f>
        <v>Orange</v>
      </c>
      <c r="D661" s="24" t="str">
        <f>IF('Jeunes Plants'!D661&lt;&gt;"",'Jeunes Plants'!D661,"")</f>
        <v/>
      </c>
      <c r="E661" s="66" t="str">
        <f>IF('Jeunes Plants'!E661&lt;&gt;"",'Jeunes Plants'!E661,"")</f>
        <v>B</v>
      </c>
      <c r="F661" s="66" t="str">
        <f>IF('Jeunes Plants'!F661&lt;&gt;"",'Jeunes Plants'!F661,"")</f>
        <v>M 3 cm  X60</v>
      </c>
      <c r="G661" s="64">
        <f>IF('Jeunes Plants'!G661&lt;&gt;"",'Jeunes Plants'!G661,"")</f>
        <v>30</v>
      </c>
      <c r="H661" s="66">
        <f>IF('Jeunes Plants'!H661&lt;&gt;"",'Jeunes Plants'!H661,"")</f>
        <v>6</v>
      </c>
      <c r="I661" s="66" t="str">
        <f>IF('Jeunes Plants'!I661&lt;&gt;"",'Jeunes Plants'!I661,"")</f>
        <v>A</v>
      </c>
      <c r="J661" s="72" t="str">
        <f>IF('Jeunes Plants'!J661&lt;&gt;"",'Jeunes Plants'!J661,"")</f>
        <v/>
      </c>
      <c r="K661" s="24" t="str">
        <f>IF('Jeunes Plants'!K661&lt;&gt;"",'Jeunes Plants'!K661,"")</f>
        <v>DIV FL</v>
      </c>
      <c r="L661" s="24" t="str">
        <f>IF('Jeunes Plants'!L661&lt;&gt;"",'Jeunes Plants'!L661,"")</f>
        <v>S7</v>
      </c>
      <c r="M661" s="24" t="str">
        <f>IF('Jeunes Plants'!M661&lt;&gt;"",'Jeunes Plants'!M661,"")</f>
        <v/>
      </c>
      <c r="N661" s="24" t="str">
        <f>IF('Jeunes Plants'!N661&lt;&gt;"",'Jeunes Plants'!N661,"")</f>
        <v>M3</v>
      </c>
      <c r="O661" s="24" t="str">
        <f>IF('Jeunes Plants'!O661&lt;&gt;"",'Jeunes Plants'!O661,"")</f>
        <v>LEONOTIS Orange</v>
      </c>
      <c r="P661" s="54">
        <f>IF('Jeunes Plants'!P661&lt;&gt;"",'Jeunes Plants'!P661,"")</f>
        <v>661</v>
      </c>
      <c r="Q661" s="20">
        <f>IF('Jeunes Plants'!R661&lt;&gt;"",'Jeunes Plants'!R661,"")</f>
        <v>0</v>
      </c>
      <c r="R661" s="20">
        <f>IF('Jeunes Plants'!S661&lt;&gt;"",'Jeunes Plants'!S661,"")</f>
        <v>0</v>
      </c>
      <c r="S661" s="236">
        <f>IF('Jeunes Plants'!T661&lt;&gt;"",'Jeunes Plants'!T661,"")</f>
        <v>0</v>
      </c>
      <c r="T661" s="241"/>
      <c r="U661" s="44"/>
      <c r="V661" s="44"/>
      <c r="W661" s="44"/>
    </row>
    <row r="662" spans="1:23" ht="20.100000000000001" customHeight="1" x14ac:dyDescent="0.25">
      <c r="A662" s="125">
        <f>IF('Jeunes Plants'!A662&lt;&gt;"",'Jeunes Plants'!A662,"")</f>
        <v>23019</v>
      </c>
      <c r="B662" s="126" t="str">
        <f>IF('Jeunes Plants'!B662&lt;&gt;"",'Jeunes Plants'!B662,"")</f>
        <v xml:space="preserve">LIMONIUM </v>
      </c>
      <c r="C662" s="126" t="str">
        <f>IF('Jeunes Plants'!C662&lt;&gt;"",'Jeunes Plants'!C662,"")</f>
        <v>Perezii</v>
      </c>
      <c r="D662" s="126" t="str">
        <f>IF('Jeunes Plants'!D662&lt;&gt;"",'Jeunes Plants'!D662,"")</f>
        <v/>
      </c>
      <c r="E662" s="127" t="str">
        <f>IF('Jeunes Plants'!E662&lt;&gt;"",'Jeunes Plants'!E662,"")</f>
        <v>S</v>
      </c>
      <c r="F662" s="127" t="str">
        <f>IF('Jeunes Plants'!F662&lt;&gt;"",'Jeunes Plants'!F662,"")</f>
        <v>M 3 cm  X60</v>
      </c>
      <c r="G662" s="128">
        <f>IF('Jeunes Plants'!G662&lt;&gt;"",'Jeunes Plants'!G662,"")</f>
        <v>30</v>
      </c>
      <c r="H662" s="127">
        <f>IF('Jeunes Plants'!H662&lt;&gt;"",'Jeunes Plants'!H662,"")</f>
        <v>8</v>
      </c>
      <c r="I662" s="127" t="str">
        <f>IF('Jeunes Plants'!I662&lt;&gt;"",'Jeunes Plants'!I662,"")</f>
        <v>C</v>
      </c>
      <c r="J662" s="129" t="str">
        <f>IF('Jeunes Plants'!J662&lt;&gt;"",'Jeunes Plants'!J662,"")</f>
        <v/>
      </c>
      <c r="K662" s="126" t="str">
        <f>IF('Jeunes Plants'!K662&lt;&gt;"",'Jeunes Plants'!K662,"")</f>
        <v>DIV FL</v>
      </c>
      <c r="L662" s="126" t="str">
        <f>IF('Jeunes Plants'!L662&lt;&gt;"",'Jeunes Plants'!L662,"")</f>
        <v>S4</v>
      </c>
      <c r="M662" s="126" t="str">
        <f>IF('Jeunes Plants'!M662&lt;&gt;"",'Jeunes Plants'!M662,"")</f>
        <v/>
      </c>
      <c r="N662" s="126" t="str">
        <f>IF('Jeunes Plants'!N662&lt;&gt;"",'Jeunes Plants'!N662,"")</f>
        <v>M3</v>
      </c>
      <c r="O662" s="126" t="str">
        <f>IF('Jeunes Plants'!O662&lt;&gt;"",'Jeunes Plants'!O662,"")</f>
        <v>LIMONIUM  Perezii</v>
      </c>
      <c r="P662" s="130">
        <f>IF('Jeunes Plants'!P662&lt;&gt;"",'Jeunes Plants'!P662,"")</f>
        <v>662</v>
      </c>
      <c r="Q662" s="20">
        <f>IF('Jeunes Plants'!R662&lt;&gt;"",'Jeunes Plants'!R662,"")</f>
        <v>0</v>
      </c>
      <c r="R662" s="20">
        <f>IF('Jeunes Plants'!S662&lt;&gt;"",'Jeunes Plants'!S662,"")</f>
        <v>0</v>
      </c>
      <c r="S662" s="236">
        <f>IF('Jeunes Plants'!T662&lt;&gt;"",'Jeunes Plants'!T662,"")</f>
        <v>0</v>
      </c>
      <c r="T662" s="242"/>
      <c r="U662" s="158"/>
      <c r="V662" s="158"/>
      <c r="W662" s="158"/>
    </row>
    <row r="663" spans="1:23" ht="20.100000000000001" customHeight="1" x14ac:dyDescent="0.25">
      <c r="A663" s="23">
        <f>IF('Jeunes Plants'!A663&lt;&gt;"",'Jeunes Plants'!A663,"")</f>
        <v>26432</v>
      </c>
      <c r="B663" s="24" t="str">
        <f>IF('Jeunes Plants'!B663&lt;&gt;"",'Jeunes Plants'!B663,"")</f>
        <v>LOBELIA RICHARDII</v>
      </c>
      <c r="C663" s="24" t="str">
        <f>IF('Jeunes Plants'!C663&lt;&gt;"",'Jeunes Plants'!C663,"")</f>
        <v>Glow Azure</v>
      </c>
      <c r="D663" s="24" t="str">
        <f>IF('Jeunes Plants'!D663&lt;&gt;"",'Jeunes Plants'!D663,"")</f>
        <v>&gt;s45/2025</v>
      </c>
      <c r="E663" s="66" t="str">
        <f>IF('Jeunes Plants'!E663&lt;&gt;"",'Jeunes Plants'!E663,"")</f>
        <v>B</v>
      </c>
      <c r="F663" s="66" t="str">
        <f>IF('Jeunes Plants'!F663&lt;&gt;"",'Jeunes Plants'!F663,"")</f>
        <v>M 3 cm  X60</v>
      </c>
      <c r="G663" s="64">
        <f>IF('Jeunes Plants'!G663&lt;&gt;"",'Jeunes Plants'!G663,"")</f>
        <v>30</v>
      </c>
      <c r="H663" s="66">
        <f>IF('Jeunes Plants'!H663&lt;&gt;"",'Jeunes Plants'!H663,"")</f>
        <v>6</v>
      </c>
      <c r="I663" s="66" t="str">
        <f>IF('Jeunes Plants'!I663&lt;&gt;"",'Jeunes Plants'!I663,"")</f>
        <v>B</v>
      </c>
      <c r="J663" s="72">
        <f>IF('Jeunes Plants'!J663&lt;&gt;"",'Jeunes Plants'!J663,"")</f>
        <v>0.06</v>
      </c>
      <c r="K663" s="24" t="str">
        <f>IF('Jeunes Plants'!K663&lt;&gt;"",'Jeunes Plants'!K663,"")</f>
        <v>DIV FL</v>
      </c>
      <c r="L663" s="24" t="str">
        <f>IF('Jeunes Plants'!L663&lt;&gt;"",'Jeunes Plants'!L663,"")</f>
        <v>S7</v>
      </c>
      <c r="M663" s="24" t="str">
        <f>IF('Jeunes Plants'!M663&lt;&gt;"",'Jeunes Plants'!M663,"")</f>
        <v>NEW</v>
      </c>
      <c r="N663" s="24" t="str">
        <f>IF('Jeunes Plants'!N663&lt;&gt;"",'Jeunes Plants'!N663,"")</f>
        <v>M3</v>
      </c>
      <c r="O663" s="24" t="str">
        <f>IF('Jeunes Plants'!O663&lt;&gt;"",'Jeunes Plants'!O663,"")</f>
        <v>LOBELIA RICHARDII Glow Azure</v>
      </c>
      <c r="P663" s="54">
        <f>IF('Jeunes Plants'!P663&lt;&gt;"",'Jeunes Plants'!P663,"")</f>
        <v>663</v>
      </c>
      <c r="Q663" s="20">
        <f>IF('Jeunes Plants'!R663&lt;&gt;"",'Jeunes Plants'!R663,"")</f>
        <v>0</v>
      </c>
      <c r="R663" s="20">
        <f>IF('Jeunes Plants'!S663&lt;&gt;"",'Jeunes Plants'!S663,"")</f>
        <v>0</v>
      </c>
      <c r="S663" s="236">
        <f>IF('Jeunes Plants'!T663&lt;&gt;"",'Jeunes Plants'!T663,"")</f>
        <v>0</v>
      </c>
      <c r="T663" s="241"/>
      <c r="U663" s="44"/>
      <c r="V663" s="44"/>
      <c r="W663" s="44"/>
    </row>
    <row r="664" spans="1:23" ht="20.100000000000001" customHeight="1" x14ac:dyDescent="0.25">
      <c r="A664" s="125">
        <f>IF('Jeunes Plants'!A664&lt;&gt;"",'Jeunes Plants'!A664,"")</f>
        <v>14449</v>
      </c>
      <c r="B664" s="126" t="str">
        <f>IF('Jeunes Plants'!B664&lt;&gt;"",'Jeunes Plants'!B664,"")</f>
        <v>LOBELIA RICHARDII</v>
      </c>
      <c r="C664" s="126" t="str">
        <f>IF('Jeunes Plants'!C664&lt;&gt;"",'Jeunes Plants'!C664,"")</f>
        <v xml:space="preserve">Star Deep Blue </v>
      </c>
      <c r="D664" s="126" t="str">
        <f>IF('Jeunes Plants'!D664&lt;&gt;"",'Jeunes Plants'!D664,"")</f>
        <v>&gt;s45/2025</v>
      </c>
      <c r="E664" s="127" t="str">
        <f>IF('Jeunes Plants'!E664&lt;&gt;"",'Jeunes Plants'!E664,"")</f>
        <v>B</v>
      </c>
      <c r="F664" s="127" t="str">
        <f>IF('Jeunes Plants'!F664&lt;&gt;"",'Jeunes Plants'!F664,"")</f>
        <v>M 3 cm  X60</v>
      </c>
      <c r="G664" s="128">
        <f>IF('Jeunes Plants'!G664&lt;&gt;"",'Jeunes Plants'!G664,"")</f>
        <v>30</v>
      </c>
      <c r="H664" s="127">
        <f>IF('Jeunes Plants'!H664&lt;&gt;"",'Jeunes Plants'!H664,"")</f>
        <v>6</v>
      </c>
      <c r="I664" s="127" t="str">
        <f>IF('Jeunes Plants'!I664&lt;&gt;"",'Jeunes Plants'!I664,"")</f>
        <v>B</v>
      </c>
      <c r="J664" s="129">
        <f>IF('Jeunes Plants'!J664&lt;&gt;"",'Jeunes Plants'!J664,"")</f>
        <v>4.1000000000000002E-2</v>
      </c>
      <c r="K664" s="126" t="str">
        <f>IF('Jeunes Plants'!K664&lt;&gt;"",'Jeunes Plants'!K664,"")</f>
        <v>DIV FL</v>
      </c>
      <c r="L664" s="126" t="str">
        <f>IF('Jeunes Plants'!L664&lt;&gt;"",'Jeunes Plants'!L664,"")</f>
        <v>S7</v>
      </c>
      <c r="M664" s="126" t="str">
        <f>IF('Jeunes Plants'!M664&lt;&gt;"",'Jeunes Plants'!M664,"")</f>
        <v/>
      </c>
      <c r="N664" s="126" t="str">
        <f>IF('Jeunes Plants'!N664&lt;&gt;"",'Jeunes Plants'!N664,"")</f>
        <v>M3</v>
      </c>
      <c r="O664" s="126" t="str">
        <f>IF('Jeunes Plants'!O664&lt;&gt;"",'Jeunes Plants'!O664,"")</f>
        <v xml:space="preserve">LOBELIA RICHARDII Star Deep Blue </v>
      </c>
      <c r="P664" s="130">
        <f>IF('Jeunes Plants'!P664&lt;&gt;"",'Jeunes Plants'!P664,"")</f>
        <v>664</v>
      </c>
      <c r="Q664" s="20">
        <f>IF('Jeunes Plants'!R664&lt;&gt;"",'Jeunes Plants'!R664,"")</f>
        <v>0</v>
      </c>
      <c r="R664" s="20">
        <f>IF('Jeunes Plants'!S664&lt;&gt;"",'Jeunes Plants'!S664,"")</f>
        <v>0</v>
      </c>
      <c r="S664" s="236">
        <f>IF('Jeunes Plants'!T664&lt;&gt;"",'Jeunes Plants'!T664,"")</f>
        <v>0</v>
      </c>
      <c r="T664" s="245"/>
      <c r="U664" s="214"/>
      <c r="V664" s="214"/>
      <c r="W664" s="214"/>
    </row>
    <row r="665" spans="1:23" ht="20.100000000000001" customHeight="1" x14ac:dyDescent="0.25">
      <c r="A665" s="23">
        <f>IF('Jeunes Plants'!A665&lt;&gt;"",'Jeunes Plants'!A665,"")</f>
        <v>26846</v>
      </c>
      <c r="B665" s="24" t="str">
        <f>IF('Jeunes Plants'!B665&lt;&gt;"",'Jeunes Plants'!B665,"")</f>
        <v>LOBELIA RICHARDII</v>
      </c>
      <c r="C665" s="24" t="str">
        <f>IF('Jeunes Plants'!C665&lt;&gt;"",'Jeunes Plants'!C665,"")</f>
        <v>Star Firefly Pink</v>
      </c>
      <c r="D665" s="24" t="str">
        <f>IF('Jeunes Plants'!D665&lt;&gt;"",'Jeunes Plants'!D665,"")</f>
        <v>&gt;s45/2025</v>
      </c>
      <c r="E665" s="66" t="str">
        <f>IF('Jeunes Plants'!E665&lt;&gt;"",'Jeunes Plants'!E665,"")</f>
        <v>B</v>
      </c>
      <c r="F665" s="66" t="str">
        <f>IF('Jeunes Plants'!F665&lt;&gt;"",'Jeunes Plants'!F665,"")</f>
        <v>M 3 cm  X60</v>
      </c>
      <c r="G665" s="64">
        <f>IF('Jeunes Plants'!G665&lt;&gt;"",'Jeunes Plants'!G665,"")</f>
        <v>30</v>
      </c>
      <c r="H665" s="66">
        <f>IF('Jeunes Plants'!H665&lt;&gt;"",'Jeunes Plants'!H665,"")</f>
        <v>6</v>
      </c>
      <c r="I665" s="66" t="str">
        <f>IF('Jeunes Plants'!I665&lt;&gt;"",'Jeunes Plants'!I665,"")</f>
        <v>B</v>
      </c>
      <c r="J665" s="72">
        <f>IF('Jeunes Plants'!J665&lt;&gt;"",'Jeunes Plants'!J665,"")</f>
        <v>0.05</v>
      </c>
      <c r="K665" s="24" t="str">
        <f>IF('Jeunes Plants'!K665&lt;&gt;"",'Jeunes Plants'!K665,"")</f>
        <v>DIV FL</v>
      </c>
      <c r="L665" s="24" t="str">
        <f>IF('Jeunes Plants'!L665&lt;&gt;"",'Jeunes Plants'!L665,"")</f>
        <v>S7</v>
      </c>
      <c r="M665" s="24" t="str">
        <f>IF('Jeunes Plants'!M665&lt;&gt;"",'Jeunes Plants'!M665,"")</f>
        <v>NEW</v>
      </c>
      <c r="N665" s="24" t="str">
        <f>IF('Jeunes Plants'!N665&lt;&gt;"",'Jeunes Plants'!N665,"")</f>
        <v>M3</v>
      </c>
      <c r="O665" s="24" t="str">
        <f>IF('Jeunes Plants'!O665&lt;&gt;"",'Jeunes Plants'!O665,"")</f>
        <v>LOBELIA RICHARDII Star Firefly Pink</v>
      </c>
      <c r="P665" s="54">
        <f>IF('Jeunes Plants'!P665&lt;&gt;"",'Jeunes Plants'!P665,"")</f>
        <v>665</v>
      </c>
      <c r="Q665" s="20">
        <f>IF('Jeunes Plants'!R665&lt;&gt;"",'Jeunes Plants'!R665,"")</f>
        <v>0</v>
      </c>
      <c r="R665" s="20">
        <f>IF('Jeunes Plants'!S665&lt;&gt;"",'Jeunes Plants'!S665,"")</f>
        <v>0</v>
      </c>
      <c r="S665" s="236">
        <f>IF('Jeunes Plants'!T665&lt;&gt;"",'Jeunes Plants'!T665,"")</f>
        <v>0</v>
      </c>
      <c r="T665" s="246"/>
      <c r="U665" s="124"/>
      <c r="V665" s="124"/>
      <c r="W665" s="124"/>
    </row>
    <row r="666" spans="1:23" ht="20.100000000000001" customHeight="1" x14ac:dyDescent="0.25">
      <c r="A666" s="125">
        <f>IF('Jeunes Plants'!A666&lt;&gt;"",'Jeunes Plants'!A666,"")</f>
        <v>14452</v>
      </c>
      <c r="B666" s="126" t="str">
        <f>IF('Jeunes Plants'!B666&lt;&gt;"",'Jeunes Plants'!B666,"")</f>
        <v>LOBELIA RICHARDII</v>
      </c>
      <c r="C666" s="126" t="str">
        <f>IF('Jeunes Plants'!C666&lt;&gt;"",'Jeunes Plants'!C666,"")</f>
        <v xml:space="preserve">Star White </v>
      </c>
      <c r="D666" s="126" t="str">
        <f>IF('Jeunes Plants'!D666&lt;&gt;"",'Jeunes Plants'!D666,"")</f>
        <v>&gt;s45/2025</v>
      </c>
      <c r="E666" s="127" t="str">
        <f>IF('Jeunes Plants'!E666&lt;&gt;"",'Jeunes Plants'!E666,"")</f>
        <v>B</v>
      </c>
      <c r="F666" s="127" t="str">
        <f>IF('Jeunes Plants'!F666&lt;&gt;"",'Jeunes Plants'!F666,"")</f>
        <v>M 3 cm  X60</v>
      </c>
      <c r="G666" s="128">
        <f>IF('Jeunes Plants'!G666&lt;&gt;"",'Jeunes Plants'!G666,"")</f>
        <v>30</v>
      </c>
      <c r="H666" s="127">
        <f>IF('Jeunes Plants'!H666&lt;&gt;"",'Jeunes Plants'!H666,"")</f>
        <v>6</v>
      </c>
      <c r="I666" s="127" t="str">
        <f>IF('Jeunes Plants'!I666&lt;&gt;"",'Jeunes Plants'!I666,"")</f>
        <v>B</v>
      </c>
      <c r="J666" s="129">
        <f>IF('Jeunes Plants'!J666&lt;&gt;"",'Jeunes Plants'!J666,"")</f>
        <v>4.1000000000000002E-2</v>
      </c>
      <c r="K666" s="126" t="str">
        <f>IF('Jeunes Plants'!K666&lt;&gt;"",'Jeunes Plants'!K666,"")</f>
        <v>DIV FL</v>
      </c>
      <c r="L666" s="126" t="str">
        <f>IF('Jeunes Plants'!L666&lt;&gt;"",'Jeunes Plants'!L666,"")</f>
        <v>S7</v>
      </c>
      <c r="M666" s="126" t="str">
        <f>IF('Jeunes Plants'!M666&lt;&gt;"",'Jeunes Plants'!M666,"")</f>
        <v/>
      </c>
      <c r="N666" s="126" t="str">
        <f>IF('Jeunes Plants'!N666&lt;&gt;"",'Jeunes Plants'!N666,"")</f>
        <v>M3</v>
      </c>
      <c r="O666" s="126" t="str">
        <f>IF('Jeunes Plants'!O666&lt;&gt;"",'Jeunes Plants'!O666,"")</f>
        <v xml:space="preserve">LOBELIA RICHARDII Star White </v>
      </c>
      <c r="P666" s="130">
        <f>IF('Jeunes Plants'!P666&lt;&gt;"",'Jeunes Plants'!P666,"")</f>
        <v>666</v>
      </c>
      <c r="Q666" s="20">
        <f>IF('Jeunes Plants'!R666&lt;&gt;"",'Jeunes Plants'!R666,"")</f>
        <v>0</v>
      </c>
      <c r="R666" s="20">
        <f>IF('Jeunes Plants'!S666&lt;&gt;"",'Jeunes Plants'!S666,"")</f>
        <v>0</v>
      </c>
      <c r="S666" s="236">
        <f>IF('Jeunes Plants'!T666&lt;&gt;"",'Jeunes Plants'!T666,"")</f>
        <v>0</v>
      </c>
      <c r="T666" s="245"/>
      <c r="U666" s="214"/>
      <c r="V666" s="214"/>
      <c r="W666" s="214"/>
    </row>
    <row r="667" spans="1:23" ht="20.100000000000001" customHeight="1" x14ac:dyDescent="0.25">
      <c r="A667" s="23">
        <f>IF('Jeunes Plants'!A667&lt;&gt;"",'Jeunes Plants'!A667,"")</f>
        <v>14443</v>
      </c>
      <c r="B667" s="24" t="str">
        <f>IF('Jeunes Plants'!B667&lt;&gt;"",'Jeunes Plants'!B667,"")</f>
        <v>LOBELIA RICHARDII</v>
      </c>
      <c r="C667" s="24" t="str">
        <f>IF('Jeunes Plants'!C667&lt;&gt;"",'Jeunes Plants'!C667,"")</f>
        <v>Hot Royal Blue</v>
      </c>
      <c r="D667" s="24" t="str">
        <f>IF('Jeunes Plants'!D667&lt;&gt;"",'Jeunes Plants'!D667,"")</f>
        <v>&gt;s45/2025</v>
      </c>
      <c r="E667" s="66" t="str">
        <f>IF('Jeunes Plants'!E667&lt;&gt;"",'Jeunes Plants'!E667,"")</f>
        <v>B</v>
      </c>
      <c r="F667" s="66" t="str">
        <f>IF('Jeunes Plants'!F667&lt;&gt;"",'Jeunes Plants'!F667,"")</f>
        <v>M 3 cm  X60</v>
      </c>
      <c r="G667" s="64">
        <f>IF('Jeunes Plants'!G667&lt;&gt;"",'Jeunes Plants'!G667,"")</f>
        <v>30</v>
      </c>
      <c r="H667" s="66">
        <f>IF('Jeunes Plants'!H667&lt;&gt;"",'Jeunes Plants'!H667,"")</f>
        <v>6</v>
      </c>
      <c r="I667" s="66" t="str">
        <f>IF('Jeunes Plants'!I667&lt;&gt;"",'Jeunes Plants'!I667,"")</f>
        <v>B</v>
      </c>
      <c r="J667" s="72">
        <f>IF('Jeunes Plants'!J667&lt;&gt;"",'Jeunes Plants'!J667,"")</f>
        <v>0.05</v>
      </c>
      <c r="K667" s="24" t="str">
        <f>IF('Jeunes Plants'!K667&lt;&gt;"",'Jeunes Plants'!K667,"")</f>
        <v>DIV FL</v>
      </c>
      <c r="L667" s="24" t="str">
        <f>IF('Jeunes Plants'!L667&lt;&gt;"",'Jeunes Plants'!L667,"")</f>
        <v>S7</v>
      </c>
      <c r="M667" s="24" t="str">
        <f>IF('Jeunes Plants'!M667&lt;&gt;"",'Jeunes Plants'!M667,"")</f>
        <v>NEW</v>
      </c>
      <c r="N667" s="24" t="str">
        <f>IF('Jeunes Plants'!N667&lt;&gt;"",'Jeunes Plants'!N667,"")</f>
        <v>M3</v>
      </c>
      <c r="O667" s="24" t="str">
        <f>IF('Jeunes Plants'!O667&lt;&gt;"",'Jeunes Plants'!O667,"")</f>
        <v>LOBELIA RICHARDII Hot Royal Blue</v>
      </c>
      <c r="P667" s="54">
        <f>IF('Jeunes Plants'!P667&lt;&gt;"",'Jeunes Plants'!P667,"")</f>
        <v>667</v>
      </c>
      <c r="Q667" s="20">
        <f>IF('Jeunes Plants'!R667&lt;&gt;"",'Jeunes Plants'!R667,"")</f>
        <v>0</v>
      </c>
      <c r="R667" s="20">
        <f>IF('Jeunes Plants'!S667&lt;&gt;"",'Jeunes Plants'!S667,"")</f>
        <v>0</v>
      </c>
      <c r="S667" s="236">
        <f>IF('Jeunes Plants'!T667&lt;&gt;"",'Jeunes Plants'!T667,"")</f>
        <v>0</v>
      </c>
      <c r="T667" s="246"/>
      <c r="U667" s="124"/>
      <c r="V667" s="124"/>
      <c r="W667" s="124"/>
    </row>
    <row r="668" spans="1:23" ht="20.100000000000001" customHeight="1" x14ac:dyDescent="0.25">
      <c r="A668" s="125">
        <f>IF('Jeunes Plants'!A668&lt;&gt;"",'Jeunes Plants'!A668,"")</f>
        <v>15117</v>
      </c>
      <c r="B668" s="126" t="str">
        <f>IF('Jeunes Plants'!B668&lt;&gt;"",'Jeunes Plants'!B668,"")</f>
        <v>LOBELIA RICHARDII</v>
      </c>
      <c r="C668" s="126" t="str">
        <f>IF('Jeunes Plants'!C668&lt;&gt;"",'Jeunes Plants'!C668,"")</f>
        <v>Hot Snow White</v>
      </c>
      <c r="D668" s="126" t="str">
        <f>IF('Jeunes Plants'!D668&lt;&gt;"",'Jeunes Plants'!D668,"")</f>
        <v>&gt;s45/2025</v>
      </c>
      <c r="E668" s="127" t="str">
        <f>IF('Jeunes Plants'!E668&lt;&gt;"",'Jeunes Plants'!E668,"")</f>
        <v>B</v>
      </c>
      <c r="F668" s="127" t="str">
        <f>IF('Jeunes Plants'!F668&lt;&gt;"",'Jeunes Plants'!F668,"")</f>
        <v>M 3 cm  X60</v>
      </c>
      <c r="G668" s="128">
        <f>IF('Jeunes Plants'!G668&lt;&gt;"",'Jeunes Plants'!G668,"")</f>
        <v>30</v>
      </c>
      <c r="H668" s="127">
        <f>IF('Jeunes Plants'!H668&lt;&gt;"",'Jeunes Plants'!H668,"")</f>
        <v>6</v>
      </c>
      <c r="I668" s="127" t="str">
        <f>IF('Jeunes Plants'!I668&lt;&gt;"",'Jeunes Plants'!I668,"")</f>
        <v>B</v>
      </c>
      <c r="J668" s="129">
        <f>IF('Jeunes Plants'!J668&lt;&gt;"",'Jeunes Plants'!J668,"")</f>
        <v>0.05</v>
      </c>
      <c r="K668" s="126" t="str">
        <f>IF('Jeunes Plants'!K668&lt;&gt;"",'Jeunes Plants'!K668,"")</f>
        <v>DIV FL</v>
      </c>
      <c r="L668" s="126" t="str">
        <f>IF('Jeunes Plants'!L668&lt;&gt;"",'Jeunes Plants'!L668,"")</f>
        <v>S7</v>
      </c>
      <c r="M668" s="126" t="str">
        <f>IF('Jeunes Plants'!M668&lt;&gt;"",'Jeunes Plants'!M668,"")</f>
        <v>NEW</v>
      </c>
      <c r="N668" s="126" t="str">
        <f>IF('Jeunes Plants'!N668&lt;&gt;"",'Jeunes Plants'!N668,"")</f>
        <v>M3</v>
      </c>
      <c r="O668" s="126" t="str">
        <f>IF('Jeunes Plants'!O668&lt;&gt;"",'Jeunes Plants'!O668,"")</f>
        <v>LOBELIA RICHARDII Hot Snow White</v>
      </c>
      <c r="P668" s="130">
        <f>IF('Jeunes Plants'!P668&lt;&gt;"",'Jeunes Plants'!P668,"")</f>
        <v>668</v>
      </c>
      <c r="Q668" s="20">
        <f>IF('Jeunes Plants'!R668&lt;&gt;"",'Jeunes Plants'!R668,"")</f>
        <v>0</v>
      </c>
      <c r="R668" s="20">
        <f>IF('Jeunes Plants'!S668&lt;&gt;"",'Jeunes Plants'!S668,"")</f>
        <v>0</v>
      </c>
      <c r="S668" s="236">
        <f>IF('Jeunes Plants'!T668&lt;&gt;"",'Jeunes Plants'!T668,"")</f>
        <v>0</v>
      </c>
      <c r="T668" s="245"/>
      <c r="U668" s="214"/>
      <c r="V668" s="214"/>
      <c r="W668" s="214"/>
    </row>
    <row r="669" spans="1:23" ht="20.100000000000001" customHeight="1" x14ac:dyDescent="0.25">
      <c r="A669" s="23">
        <f>IF('Jeunes Plants'!A669&lt;&gt;"",'Jeunes Plants'!A669,"")</f>
        <v>14446</v>
      </c>
      <c r="B669" s="24" t="str">
        <f>IF('Jeunes Plants'!B669&lt;&gt;"",'Jeunes Plants'!B669,"")</f>
        <v>LOBELIA RICHARDII</v>
      </c>
      <c r="C669" s="24" t="str">
        <f>IF('Jeunes Plants'!C669&lt;&gt;"",'Jeunes Plants'!C669,"")</f>
        <v>Hot Water Blue</v>
      </c>
      <c r="D669" s="24" t="str">
        <f>IF('Jeunes Plants'!D669&lt;&gt;"",'Jeunes Plants'!D669,"")</f>
        <v>&gt;s45/2025</v>
      </c>
      <c r="E669" s="66" t="str">
        <f>IF('Jeunes Plants'!E669&lt;&gt;"",'Jeunes Plants'!E669,"")</f>
        <v>B</v>
      </c>
      <c r="F669" s="66" t="str">
        <f>IF('Jeunes Plants'!F669&lt;&gt;"",'Jeunes Plants'!F669,"")</f>
        <v>M 3 cm  X60</v>
      </c>
      <c r="G669" s="64">
        <f>IF('Jeunes Plants'!G669&lt;&gt;"",'Jeunes Plants'!G669,"")</f>
        <v>30</v>
      </c>
      <c r="H669" s="66">
        <f>IF('Jeunes Plants'!H669&lt;&gt;"",'Jeunes Plants'!H669,"")</f>
        <v>6</v>
      </c>
      <c r="I669" s="66" t="str">
        <f>IF('Jeunes Plants'!I669&lt;&gt;"",'Jeunes Plants'!I669,"")</f>
        <v>B</v>
      </c>
      <c r="J669" s="72">
        <f>IF('Jeunes Plants'!J669&lt;&gt;"",'Jeunes Plants'!J669,"")</f>
        <v>0.05</v>
      </c>
      <c r="K669" s="24" t="str">
        <f>IF('Jeunes Plants'!K669&lt;&gt;"",'Jeunes Plants'!K669,"")</f>
        <v>DIV FL</v>
      </c>
      <c r="L669" s="24" t="str">
        <f>IF('Jeunes Plants'!L669&lt;&gt;"",'Jeunes Plants'!L669,"")</f>
        <v>S7</v>
      </c>
      <c r="M669" s="24" t="str">
        <f>IF('Jeunes Plants'!M669&lt;&gt;"",'Jeunes Plants'!M669,"")</f>
        <v>NEW</v>
      </c>
      <c r="N669" s="24" t="str">
        <f>IF('Jeunes Plants'!N669&lt;&gt;"",'Jeunes Plants'!N669,"")</f>
        <v>M3</v>
      </c>
      <c r="O669" s="24" t="str">
        <f>IF('Jeunes Plants'!O669&lt;&gt;"",'Jeunes Plants'!O669,"")</f>
        <v>LOBELIA RICHARDII Hot Water Blue</v>
      </c>
      <c r="P669" s="54">
        <f>IF('Jeunes Plants'!P669&lt;&gt;"",'Jeunes Plants'!P669,"")</f>
        <v>669</v>
      </c>
      <c r="Q669" s="20">
        <f>IF('Jeunes Plants'!R669&lt;&gt;"",'Jeunes Plants'!R669,"")</f>
        <v>0</v>
      </c>
      <c r="R669" s="20">
        <f>IF('Jeunes Plants'!S669&lt;&gt;"",'Jeunes Plants'!S669,"")</f>
        <v>0</v>
      </c>
      <c r="S669" s="236">
        <f>IF('Jeunes Plants'!T669&lt;&gt;"",'Jeunes Plants'!T669,"")</f>
        <v>0</v>
      </c>
      <c r="T669" s="246"/>
      <c r="U669" s="124"/>
      <c r="V669" s="124"/>
      <c r="W669" s="124"/>
    </row>
    <row r="670" spans="1:23" ht="20.100000000000001" customHeight="1" x14ac:dyDescent="0.25">
      <c r="A670" s="125">
        <f>IF('Jeunes Plants'!A670&lt;&gt;"",'Jeunes Plants'!A670,"")</f>
        <v>15599</v>
      </c>
      <c r="B670" s="126" t="str">
        <f>IF('Jeunes Plants'!B670&lt;&gt;"",'Jeunes Plants'!B670,"")</f>
        <v>LOBELIA SPECIOSA</v>
      </c>
      <c r="C670" s="126" t="str">
        <f>IF('Jeunes Plants'!C670&lt;&gt;"",'Jeunes Plants'!C670,"")</f>
        <v>Starship Blue</v>
      </c>
      <c r="D670" s="126" t="str">
        <f>IF('Jeunes Plants'!D670&lt;&gt;"",'Jeunes Plants'!D670,"")</f>
        <v/>
      </c>
      <c r="E670" s="127" t="str">
        <f>IF('Jeunes Plants'!E670&lt;&gt;"",'Jeunes Plants'!E670,"")</f>
        <v>S</v>
      </c>
      <c r="F670" s="127" t="str">
        <f>IF('Jeunes Plants'!F670&lt;&gt;"",'Jeunes Plants'!F670,"")</f>
        <v>M 3 cm  X60</v>
      </c>
      <c r="G670" s="128">
        <f>IF('Jeunes Plants'!G670&lt;&gt;"",'Jeunes Plants'!G670,"")</f>
        <v>30</v>
      </c>
      <c r="H670" s="128">
        <f>IF('Jeunes Plants'!H670&lt;&gt;"",'Jeunes Plants'!H670,"")</f>
        <v>5</v>
      </c>
      <c r="I670" s="127" t="str">
        <f>IF('Jeunes Plants'!I670&lt;&gt;"",'Jeunes Plants'!I670,"")</f>
        <v>A</v>
      </c>
      <c r="J670" s="129" t="str">
        <f>IF('Jeunes Plants'!J670&lt;&gt;"",'Jeunes Plants'!J670,"")</f>
        <v/>
      </c>
      <c r="K670" s="126" t="str">
        <f>IF('Jeunes Plants'!K670&lt;&gt;"",'Jeunes Plants'!K670,"")</f>
        <v>DIV FL</v>
      </c>
      <c r="L670" s="126" t="str">
        <f>IF('Jeunes Plants'!L670&lt;&gt;"",'Jeunes Plants'!L670,"")</f>
        <v>S2</v>
      </c>
      <c r="M670" s="126" t="str">
        <f>IF('Jeunes Plants'!M670&lt;&gt;"",'Jeunes Plants'!M670,"")</f>
        <v/>
      </c>
      <c r="N670" s="126" t="str">
        <f>IF('Jeunes Plants'!N670&lt;&gt;"",'Jeunes Plants'!N670,"")</f>
        <v>M3</v>
      </c>
      <c r="O670" s="126" t="str">
        <f>IF('Jeunes Plants'!O670&lt;&gt;"",'Jeunes Plants'!O670,"")</f>
        <v>LOBELIA SPECIOSA Starship Blue</v>
      </c>
      <c r="P670" s="130">
        <f>IF('Jeunes Plants'!P670&lt;&gt;"",'Jeunes Plants'!P670,"")</f>
        <v>670</v>
      </c>
      <c r="Q670" s="20">
        <f>IF('Jeunes Plants'!R670&lt;&gt;"",'Jeunes Plants'!R670,"")</f>
        <v>0</v>
      </c>
      <c r="R670" s="20">
        <f>IF('Jeunes Plants'!S670&lt;&gt;"",'Jeunes Plants'!S670,"")</f>
        <v>0</v>
      </c>
      <c r="S670" s="236">
        <f>IF('Jeunes Plants'!T670&lt;&gt;"",'Jeunes Plants'!T670,"")</f>
        <v>0</v>
      </c>
      <c r="T670" s="242"/>
      <c r="U670" s="158"/>
      <c r="V670" s="158"/>
      <c r="W670" s="158"/>
    </row>
    <row r="671" spans="1:23" ht="20.100000000000001" customHeight="1" x14ac:dyDescent="0.25">
      <c r="A671" s="23">
        <f>IF('Jeunes Plants'!A671&lt;&gt;"",'Jeunes Plants'!A671,"")</f>
        <v>14456</v>
      </c>
      <c r="B671" s="24" t="str">
        <f>IF('Jeunes Plants'!B671&lt;&gt;"",'Jeunes Plants'!B671,"")</f>
        <v>LOBELIA SPECIOSA</v>
      </c>
      <c r="C671" s="24" t="str">
        <f>IF('Jeunes Plants'!C671&lt;&gt;"",'Jeunes Plants'!C671,"")</f>
        <v>Starship Scarlet</v>
      </c>
      <c r="D671" s="24" t="str">
        <f>IF('Jeunes Plants'!D671&lt;&gt;"",'Jeunes Plants'!D671,"")</f>
        <v/>
      </c>
      <c r="E671" s="66" t="str">
        <f>IF('Jeunes Plants'!E671&lt;&gt;"",'Jeunes Plants'!E671,"")</f>
        <v>S</v>
      </c>
      <c r="F671" s="66" t="str">
        <f>IF('Jeunes Plants'!F671&lt;&gt;"",'Jeunes Plants'!F671,"")</f>
        <v>M 3 cm  X60</v>
      </c>
      <c r="G671" s="64">
        <f>IF('Jeunes Plants'!G671&lt;&gt;"",'Jeunes Plants'!G671,"")</f>
        <v>30</v>
      </c>
      <c r="H671" s="64">
        <f>IF('Jeunes Plants'!H671&lt;&gt;"",'Jeunes Plants'!H671,"")</f>
        <v>5</v>
      </c>
      <c r="I671" s="66" t="str">
        <f>IF('Jeunes Plants'!I671&lt;&gt;"",'Jeunes Plants'!I671,"")</f>
        <v>A</v>
      </c>
      <c r="J671" s="72" t="str">
        <f>IF('Jeunes Plants'!J671&lt;&gt;"",'Jeunes Plants'!J671,"")</f>
        <v/>
      </c>
      <c r="K671" s="24" t="str">
        <f>IF('Jeunes Plants'!K671&lt;&gt;"",'Jeunes Plants'!K671,"")</f>
        <v>DIV FL</v>
      </c>
      <c r="L671" s="24" t="str">
        <f>IF('Jeunes Plants'!L671&lt;&gt;"",'Jeunes Plants'!L671,"")</f>
        <v>S2</v>
      </c>
      <c r="M671" s="24" t="str">
        <f>IF('Jeunes Plants'!M671&lt;&gt;"",'Jeunes Plants'!M671,"")</f>
        <v/>
      </c>
      <c r="N671" s="24" t="str">
        <f>IF('Jeunes Plants'!N671&lt;&gt;"",'Jeunes Plants'!N671,"")</f>
        <v>M3</v>
      </c>
      <c r="O671" s="24" t="str">
        <f>IF('Jeunes Plants'!O671&lt;&gt;"",'Jeunes Plants'!O671,"")</f>
        <v>LOBELIA SPECIOSA Starship Scarlet</v>
      </c>
      <c r="P671" s="54">
        <f>IF('Jeunes Plants'!P671&lt;&gt;"",'Jeunes Plants'!P671,"")</f>
        <v>671</v>
      </c>
      <c r="Q671" s="20">
        <f>IF('Jeunes Plants'!R671&lt;&gt;"",'Jeunes Plants'!R671,"")</f>
        <v>0</v>
      </c>
      <c r="R671" s="20">
        <f>IF('Jeunes Plants'!S671&lt;&gt;"",'Jeunes Plants'!S671,"")</f>
        <v>0</v>
      </c>
      <c r="S671" s="236">
        <f>IF('Jeunes Plants'!T671&lt;&gt;"",'Jeunes Plants'!T671,"")</f>
        <v>0</v>
      </c>
      <c r="T671" s="241"/>
      <c r="U671" s="44"/>
      <c r="V671" s="44"/>
      <c r="W671" s="44"/>
    </row>
    <row r="672" spans="1:23" ht="20.100000000000001" customHeight="1" x14ac:dyDescent="0.25">
      <c r="A672" s="125">
        <f>IF('Jeunes Plants'!A672&lt;&gt;"",'Jeunes Plants'!A672,"")</f>
        <v>25059</v>
      </c>
      <c r="B672" s="126" t="str">
        <f>IF('Jeunes Plants'!B672&lt;&gt;"",'Jeunes Plants'!B672,"")</f>
        <v>LOBULARIA</v>
      </c>
      <c r="C672" s="126" t="str">
        <f>IF('Jeunes Plants'!C672&lt;&gt;"",'Jeunes Plants'!C672,"")</f>
        <v>Stream Compact White</v>
      </c>
      <c r="D672" s="126" t="str">
        <f>IF('Jeunes Plants'!D672&lt;&gt;"",'Jeunes Plants'!D672,"")</f>
        <v>&gt;s49/2025</v>
      </c>
      <c r="E672" s="127" t="str">
        <f>IF('Jeunes Plants'!E672&lt;&gt;"",'Jeunes Plants'!E672,"")</f>
        <v>B</v>
      </c>
      <c r="F672" s="127" t="str">
        <f>IF('Jeunes Plants'!F672&lt;&gt;"",'Jeunes Plants'!F672,"")</f>
        <v>M 3 cm  X60</v>
      </c>
      <c r="G672" s="128">
        <f>IF('Jeunes Plants'!G672&lt;&gt;"",'Jeunes Plants'!G672,"")</f>
        <v>30</v>
      </c>
      <c r="H672" s="127">
        <f>IF('Jeunes Plants'!H672&lt;&gt;"",'Jeunes Plants'!H672,"")</f>
        <v>6</v>
      </c>
      <c r="I672" s="127" t="str">
        <f>IF('Jeunes Plants'!I672&lt;&gt;"",'Jeunes Plants'!I672,"")</f>
        <v>E</v>
      </c>
      <c r="J672" s="129">
        <f>IF('Jeunes Plants'!J672&lt;&gt;"",'Jeunes Plants'!J672,"")</f>
        <v>0.06</v>
      </c>
      <c r="K672" s="126" t="str">
        <f>IF('Jeunes Plants'!K672&lt;&gt;"",'Jeunes Plants'!K672,"")</f>
        <v>DIV FL</v>
      </c>
      <c r="L672" s="126" t="str">
        <f>IF('Jeunes Plants'!L672&lt;&gt;"",'Jeunes Plants'!L672,"")</f>
        <v>S7</v>
      </c>
      <c r="M672" s="126" t="str">
        <f>IF('Jeunes Plants'!M672&lt;&gt;"",'Jeunes Plants'!M672,"")</f>
        <v/>
      </c>
      <c r="N672" s="126" t="str">
        <f>IF('Jeunes Plants'!N672&lt;&gt;"",'Jeunes Plants'!N672,"")</f>
        <v>M3</v>
      </c>
      <c r="O672" s="126" t="str">
        <f>IF('Jeunes Plants'!O672&lt;&gt;"",'Jeunes Plants'!O672,"")</f>
        <v>LOBULARIA Stream Compact White</v>
      </c>
      <c r="P672" s="130">
        <f>IF('Jeunes Plants'!P672&lt;&gt;"",'Jeunes Plants'!P672,"")</f>
        <v>672</v>
      </c>
      <c r="Q672" s="20">
        <f>IF('Jeunes Plants'!R672&lt;&gt;"",'Jeunes Plants'!R672,"")</f>
        <v>0</v>
      </c>
      <c r="R672" s="20">
        <f>IF('Jeunes Plants'!S672&lt;&gt;"",'Jeunes Plants'!S672,"")</f>
        <v>0</v>
      </c>
      <c r="S672" s="236">
        <f>IF('Jeunes Plants'!T672&lt;&gt;"",'Jeunes Plants'!T672,"")</f>
        <v>0</v>
      </c>
      <c r="T672" s="245"/>
      <c r="U672" s="214"/>
      <c r="V672" s="214"/>
      <c r="W672" s="214"/>
    </row>
    <row r="673" spans="1:23" ht="20.100000000000001" customHeight="1" x14ac:dyDescent="0.25">
      <c r="A673" s="23">
        <f>IF('Jeunes Plants'!A673&lt;&gt;"",'Jeunes Plants'!A673,"")</f>
        <v>11975</v>
      </c>
      <c r="B673" s="24" t="str">
        <f>IF('Jeunes Plants'!B673&lt;&gt;"",'Jeunes Plants'!B673,"")</f>
        <v>LOBULARIA</v>
      </c>
      <c r="C673" s="24" t="str">
        <f>IF('Jeunes Plants'!C673&lt;&gt;"",'Jeunes Plants'!C673,"")</f>
        <v xml:space="preserve">Purple Stream </v>
      </c>
      <c r="D673" s="24" t="str">
        <f>IF('Jeunes Plants'!D673&lt;&gt;"",'Jeunes Plants'!D673,"")</f>
        <v>&gt;s49/2025</v>
      </c>
      <c r="E673" s="66" t="str">
        <f>IF('Jeunes Plants'!E673&lt;&gt;"",'Jeunes Plants'!E673,"")</f>
        <v>B</v>
      </c>
      <c r="F673" s="66" t="str">
        <f>IF('Jeunes Plants'!F673&lt;&gt;"",'Jeunes Plants'!F673,"")</f>
        <v>M 3 cm  X60</v>
      </c>
      <c r="G673" s="64">
        <f>IF('Jeunes Plants'!G673&lt;&gt;"",'Jeunes Plants'!G673,"")</f>
        <v>30</v>
      </c>
      <c r="H673" s="66">
        <f>IF('Jeunes Plants'!H673&lt;&gt;"",'Jeunes Plants'!H673,"")</f>
        <v>6</v>
      </c>
      <c r="I673" s="66" t="str">
        <f>IF('Jeunes Plants'!I673&lt;&gt;"",'Jeunes Plants'!I673,"")</f>
        <v>E</v>
      </c>
      <c r="J673" s="72">
        <f>IF('Jeunes Plants'!J673&lt;&gt;"",'Jeunes Plants'!J673,"")</f>
        <v>0.06</v>
      </c>
      <c r="K673" s="24" t="str">
        <f>IF('Jeunes Plants'!K673&lt;&gt;"",'Jeunes Plants'!K673,"")</f>
        <v>DIV FL</v>
      </c>
      <c r="L673" s="24" t="str">
        <f>IF('Jeunes Plants'!L673&lt;&gt;"",'Jeunes Plants'!L673,"")</f>
        <v>S7</v>
      </c>
      <c r="M673" s="24" t="str">
        <f>IF('Jeunes Plants'!M673&lt;&gt;"",'Jeunes Plants'!M673,"")</f>
        <v/>
      </c>
      <c r="N673" s="24" t="str">
        <f>IF('Jeunes Plants'!N673&lt;&gt;"",'Jeunes Plants'!N673,"")</f>
        <v>M3</v>
      </c>
      <c r="O673" s="24" t="str">
        <f>IF('Jeunes Plants'!O673&lt;&gt;"",'Jeunes Plants'!O673,"")</f>
        <v xml:space="preserve">LOBULARIA Purple Stream </v>
      </c>
      <c r="P673" s="54">
        <f>IF('Jeunes Plants'!P673&lt;&gt;"",'Jeunes Plants'!P673,"")</f>
        <v>673</v>
      </c>
      <c r="Q673" s="20">
        <f>IF('Jeunes Plants'!R673&lt;&gt;"",'Jeunes Plants'!R673,"")</f>
        <v>0</v>
      </c>
      <c r="R673" s="20">
        <f>IF('Jeunes Plants'!S673&lt;&gt;"",'Jeunes Plants'!S673,"")</f>
        <v>0</v>
      </c>
      <c r="S673" s="236">
        <f>IF('Jeunes Plants'!T673&lt;&gt;"",'Jeunes Plants'!T673,"")</f>
        <v>0</v>
      </c>
      <c r="T673" s="246"/>
      <c r="U673" s="124"/>
      <c r="V673" s="124"/>
      <c r="W673" s="124"/>
    </row>
    <row r="674" spans="1:23" ht="20.100000000000001" customHeight="1" x14ac:dyDescent="0.25">
      <c r="A674" s="125">
        <f>IF('Jeunes Plants'!A674&lt;&gt;"",'Jeunes Plants'!A674,"")</f>
        <v>15344</v>
      </c>
      <c r="B674" s="126" t="str">
        <f>IF('Jeunes Plants'!B674&lt;&gt;"",'Jeunes Plants'!B674,"")</f>
        <v>LOBULARIA</v>
      </c>
      <c r="C674" s="126" t="str">
        <f>IF('Jeunes Plants'!C674&lt;&gt;"",'Jeunes Plants'!C674,"")</f>
        <v>Raspberry Stream</v>
      </c>
      <c r="D674" s="126" t="str">
        <f>IF('Jeunes Plants'!D674&lt;&gt;"",'Jeunes Plants'!D674,"")</f>
        <v>&gt;s49/2025</v>
      </c>
      <c r="E674" s="127" t="str">
        <f>IF('Jeunes Plants'!E674&lt;&gt;"",'Jeunes Plants'!E674,"")</f>
        <v>B</v>
      </c>
      <c r="F674" s="127" t="str">
        <f>IF('Jeunes Plants'!F674&lt;&gt;"",'Jeunes Plants'!F674,"")</f>
        <v>M 3 cm  X60</v>
      </c>
      <c r="G674" s="128">
        <f>IF('Jeunes Plants'!G674&lt;&gt;"",'Jeunes Plants'!G674,"")</f>
        <v>30</v>
      </c>
      <c r="H674" s="127">
        <f>IF('Jeunes Plants'!H674&lt;&gt;"",'Jeunes Plants'!H674,"")</f>
        <v>6</v>
      </c>
      <c r="I674" s="127" t="str">
        <f>IF('Jeunes Plants'!I674&lt;&gt;"",'Jeunes Plants'!I674,"")</f>
        <v>E</v>
      </c>
      <c r="J674" s="129">
        <f>IF('Jeunes Plants'!J674&lt;&gt;"",'Jeunes Plants'!J674,"")</f>
        <v>0.06</v>
      </c>
      <c r="K674" s="126" t="str">
        <f>IF('Jeunes Plants'!K674&lt;&gt;"",'Jeunes Plants'!K674,"")</f>
        <v>DIV FL</v>
      </c>
      <c r="L674" s="126" t="str">
        <f>IF('Jeunes Plants'!L674&lt;&gt;"",'Jeunes Plants'!L674,"")</f>
        <v>S7</v>
      </c>
      <c r="M674" s="126" t="str">
        <f>IF('Jeunes Plants'!M674&lt;&gt;"",'Jeunes Plants'!M674,"")</f>
        <v/>
      </c>
      <c r="N674" s="126" t="str">
        <f>IF('Jeunes Plants'!N674&lt;&gt;"",'Jeunes Plants'!N674,"")</f>
        <v>M3</v>
      </c>
      <c r="O674" s="126" t="str">
        <f>IF('Jeunes Plants'!O674&lt;&gt;"",'Jeunes Plants'!O674,"")</f>
        <v>LOBULARIA Raspberry Stream</v>
      </c>
      <c r="P674" s="130">
        <f>IF('Jeunes Plants'!P674&lt;&gt;"",'Jeunes Plants'!P674,"")</f>
        <v>674</v>
      </c>
      <c r="Q674" s="20">
        <f>IF('Jeunes Plants'!R674&lt;&gt;"",'Jeunes Plants'!R674,"")</f>
        <v>0</v>
      </c>
      <c r="R674" s="20">
        <f>IF('Jeunes Plants'!S674&lt;&gt;"",'Jeunes Plants'!S674,"")</f>
        <v>0</v>
      </c>
      <c r="S674" s="236">
        <f>IF('Jeunes Plants'!T674&lt;&gt;"",'Jeunes Plants'!T674,"")</f>
        <v>0</v>
      </c>
      <c r="T674" s="245"/>
      <c r="U674" s="214"/>
      <c r="V674" s="214"/>
      <c r="W674" s="214"/>
    </row>
    <row r="675" spans="1:23" ht="20.100000000000001" customHeight="1" x14ac:dyDescent="0.25">
      <c r="A675" s="23">
        <f>IF('Jeunes Plants'!A675&lt;&gt;"",'Jeunes Plants'!A675,"")</f>
        <v>11976</v>
      </c>
      <c r="B675" s="24" t="str">
        <f>IF('Jeunes Plants'!B675&lt;&gt;"",'Jeunes Plants'!B675,"")</f>
        <v>LOBULARIA</v>
      </c>
      <c r="C675" s="24" t="str">
        <f>IF('Jeunes Plants'!C675&lt;&gt;"",'Jeunes Plants'!C675,"")</f>
        <v>White Stream</v>
      </c>
      <c r="D675" s="24" t="str">
        <f>IF('Jeunes Plants'!D675&lt;&gt;"",'Jeunes Plants'!D675,"")</f>
        <v>&gt;s49/2025</v>
      </c>
      <c r="E675" s="66" t="str">
        <f>IF('Jeunes Plants'!E675&lt;&gt;"",'Jeunes Plants'!E675,"")</f>
        <v>B</v>
      </c>
      <c r="F675" s="66" t="str">
        <f>IF('Jeunes Plants'!F675&lt;&gt;"",'Jeunes Plants'!F675,"")</f>
        <v>M 3 cm  X60</v>
      </c>
      <c r="G675" s="64">
        <f>IF('Jeunes Plants'!G675&lt;&gt;"",'Jeunes Plants'!G675,"")</f>
        <v>30</v>
      </c>
      <c r="H675" s="66">
        <f>IF('Jeunes Plants'!H675&lt;&gt;"",'Jeunes Plants'!H675,"")</f>
        <v>6</v>
      </c>
      <c r="I675" s="66" t="str">
        <f>IF('Jeunes Plants'!I675&lt;&gt;"",'Jeunes Plants'!I675,"")</f>
        <v>E</v>
      </c>
      <c r="J675" s="72">
        <f>IF('Jeunes Plants'!J675&lt;&gt;"",'Jeunes Plants'!J675,"")</f>
        <v>0.06</v>
      </c>
      <c r="K675" s="24" t="str">
        <f>IF('Jeunes Plants'!K675&lt;&gt;"",'Jeunes Plants'!K675,"")</f>
        <v>DIV FL</v>
      </c>
      <c r="L675" s="24" t="str">
        <f>IF('Jeunes Plants'!L675&lt;&gt;"",'Jeunes Plants'!L675,"")</f>
        <v>S7</v>
      </c>
      <c r="M675" s="24" t="str">
        <f>IF('Jeunes Plants'!M675&lt;&gt;"",'Jeunes Plants'!M675,"")</f>
        <v/>
      </c>
      <c r="N675" s="24" t="str">
        <f>IF('Jeunes Plants'!N675&lt;&gt;"",'Jeunes Plants'!N675,"")</f>
        <v>M3</v>
      </c>
      <c r="O675" s="24" t="str">
        <f>IF('Jeunes Plants'!O675&lt;&gt;"",'Jeunes Plants'!O675,"")</f>
        <v>LOBULARIA White Stream</v>
      </c>
      <c r="P675" s="54">
        <f>IF('Jeunes Plants'!P675&lt;&gt;"",'Jeunes Plants'!P675,"")</f>
        <v>675</v>
      </c>
      <c r="Q675" s="20">
        <f>IF('Jeunes Plants'!R675&lt;&gt;"",'Jeunes Plants'!R675,"")</f>
        <v>0</v>
      </c>
      <c r="R675" s="20">
        <f>IF('Jeunes Plants'!S675&lt;&gt;"",'Jeunes Plants'!S675,"")</f>
        <v>0</v>
      </c>
      <c r="S675" s="236">
        <f>IF('Jeunes Plants'!T675&lt;&gt;"",'Jeunes Plants'!T675,"")</f>
        <v>0</v>
      </c>
      <c r="T675" s="246"/>
      <c r="U675" s="124"/>
      <c r="V675" s="124"/>
      <c r="W675" s="124"/>
    </row>
    <row r="676" spans="1:23" ht="20.100000000000001" customHeight="1" x14ac:dyDescent="0.25">
      <c r="A676" s="125">
        <f>IF('Jeunes Plants'!A676&lt;&gt;"",'Jeunes Plants'!A676,"")</f>
        <v>12891</v>
      </c>
      <c r="B676" s="126" t="str">
        <f>IF('Jeunes Plants'!B676&lt;&gt;"",'Jeunes Plants'!B676,"")</f>
        <v>LOFOS</v>
      </c>
      <c r="C676" s="126" t="str">
        <f>IF('Jeunes Plants'!C676&lt;&gt;"",'Jeunes Plants'!C676,"")</f>
        <v>Compact Pink</v>
      </c>
      <c r="D676" s="126" t="str">
        <f>IF('Jeunes Plants'!D676&lt;&gt;"",'Jeunes Plants'!D676,"")</f>
        <v>&gt;s49/2025</v>
      </c>
      <c r="E676" s="127" t="str">
        <f>IF('Jeunes Plants'!E676&lt;&gt;"",'Jeunes Plants'!E676,"")</f>
        <v>B</v>
      </c>
      <c r="F676" s="127" t="str">
        <f>IF('Jeunes Plants'!F676&lt;&gt;"",'Jeunes Plants'!F676,"")</f>
        <v>M 3 cm  X60</v>
      </c>
      <c r="G676" s="128">
        <f>IF('Jeunes Plants'!G676&lt;&gt;"",'Jeunes Plants'!G676,"")</f>
        <v>30</v>
      </c>
      <c r="H676" s="127">
        <f>IF('Jeunes Plants'!H676&lt;&gt;"",'Jeunes Plants'!H676,"")</f>
        <v>6</v>
      </c>
      <c r="I676" s="127" t="str">
        <f>IF('Jeunes Plants'!I676&lt;&gt;"",'Jeunes Plants'!I676,"")</f>
        <v>A</v>
      </c>
      <c r="J676" s="128">
        <f>IF('Jeunes Plants'!J676&lt;&gt;"",'Jeunes Plants'!J676,"")</f>
        <v>0.11</v>
      </c>
      <c r="K676" s="126" t="str">
        <f>IF('Jeunes Plants'!K676&lt;&gt;"",'Jeunes Plants'!K676,"")</f>
        <v>DIV FL</v>
      </c>
      <c r="L676" s="126" t="str">
        <f>IF('Jeunes Plants'!L676&lt;&gt;"",'Jeunes Plants'!L676,"")</f>
        <v>S7</v>
      </c>
      <c r="M676" s="126" t="str">
        <f>IF('Jeunes Plants'!M676&lt;&gt;"",'Jeunes Plants'!M676,"")</f>
        <v/>
      </c>
      <c r="N676" s="126" t="str">
        <f>IF('Jeunes Plants'!N676&lt;&gt;"",'Jeunes Plants'!N676,"")</f>
        <v>M3</v>
      </c>
      <c r="O676" s="126" t="str">
        <f>IF('Jeunes Plants'!O676&lt;&gt;"",'Jeunes Plants'!O676,"")</f>
        <v>LOFOS Compact Pink</v>
      </c>
      <c r="P676" s="130">
        <f>IF('Jeunes Plants'!P676&lt;&gt;"",'Jeunes Plants'!P676,"")</f>
        <v>676</v>
      </c>
      <c r="Q676" s="20">
        <f>IF('Jeunes Plants'!R676&lt;&gt;"",'Jeunes Plants'!R676,"")</f>
        <v>0</v>
      </c>
      <c r="R676" s="20">
        <f>IF('Jeunes Plants'!S676&lt;&gt;"",'Jeunes Plants'!S676,"")</f>
        <v>0</v>
      </c>
      <c r="S676" s="236">
        <f>IF('Jeunes Plants'!T676&lt;&gt;"",'Jeunes Plants'!T676,"")</f>
        <v>0</v>
      </c>
      <c r="T676" s="242"/>
      <c r="U676" s="158"/>
      <c r="V676" s="158"/>
      <c r="W676" s="158"/>
    </row>
    <row r="677" spans="1:23" ht="20.100000000000001" customHeight="1" x14ac:dyDescent="0.25">
      <c r="A677" s="23">
        <f>IF('Jeunes Plants'!A677&lt;&gt;"",'Jeunes Plants'!A677,"")</f>
        <v>2234</v>
      </c>
      <c r="B677" s="24" t="str">
        <f>IF('Jeunes Plants'!B677&lt;&gt;"",'Jeunes Plants'!B677,"")</f>
        <v>LOTUS</v>
      </c>
      <c r="C677" s="24" t="str">
        <f>IF('Jeunes Plants'!C677&lt;&gt;"",'Jeunes Plants'!C677,"")</f>
        <v>Gold Flash</v>
      </c>
      <c r="D677" s="24" t="str">
        <f>IF('Jeunes Plants'!D677&lt;&gt;"",'Jeunes Plants'!D677,"")</f>
        <v/>
      </c>
      <c r="E677" s="66" t="str">
        <f>IF('Jeunes Plants'!E677&lt;&gt;"",'Jeunes Plants'!E677,"")</f>
        <v>B</v>
      </c>
      <c r="F677" s="66" t="str">
        <f>IF('Jeunes Plants'!F677&lt;&gt;"",'Jeunes Plants'!F677,"")</f>
        <v>M 3 cm  X60</v>
      </c>
      <c r="G677" s="64">
        <f>IF('Jeunes Plants'!G677&lt;&gt;"",'Jeunes Plants'!G677,"")</f>
        <v>30</v>
      </c>
      <c r="H677" s="66">
        <f>IF('Jeunes Plants'!H677&lt;&gt;"",'Jeunes Plants'!H677,"")</f>
        <v>5</v>
      </c>
      <c r="I677" s="66" t="str">
        <f>IF('Jeunes Plants'!I677&lt;&gt;"",'Jeunes Plants'!I677,"")</f>
        <v>A</v>
      </c>
      <c r="J677" s="72" t="str">
        <f>IF('Jeunes Plants'!J677&lt;&gt;"",'Jeunes Plants'!J677,"")</f>
        <v/>
      </c>
      <c r="K677" s="24" t="str">
        <f>IF('Jeunes Plants'!K677&lt;&gt;"",'Jeunes Plants'!K677,"")</f>
        <v>DIV FL</v>
      </c>
      <c r="L677" s="24" t="str">
        <f>IF('Jeunes Plants'!L677&lt;&gt;"",'Jeunes Plants'!L677,"")</f>
        <v>S10</v>
      </c>
      <c r="M677" s="24" t="str">
        <f>IF('Jeunes Plants'!M677&lt;&gt;"",'Jeunes Plants'!M677,"")</f>
        <v/>
      </c>
      <c r="N677" s="24" t="str">
        <f>IF('Jeunes Plants'!N677&lt;&gt;"",'Jeunes Plants'!N677,"")</f>
        <v>M3</v>
      </c>
      <c r="O677" s="24" t="str">
        <f>IF('Jeunes Plants'!O677&lt;&gt;"",'Jeunes Plants'!O677,"")</f>
        <v>LOTUS Gold Flash</v>
      </c>
      <c r="P677" s="54">
        <f>IF('Jeunes Plants'!P677&lt;&gt;"",'Jeunes Plants'!P677,"")</f>
        <v>677</v>
      </c>
      <c r="Q677" s="20">
        <f>IF('Jeunes Plants'!R677&lt;&gt;"",'Jeunes Plants'!R677,"")</f>
        <v>0</v>
      </c>
      <c r="R677" s="20">
        <f>IF('Jeunes Plants'!S677&lt;&gt;"",'Jeunes Plants'!S677,"")</f>
        <v>0</v>
      </c>
      <c r="S677" s="236">
        <f>IF('Jeunes Plants'!T677&lt;&gt;"",'Jeunes Plants'!T677,"")</f>
        <v>0</v>
      </c>
      <c r="T677" s="241"/>
      <c r="U677" s="44"/>
      <c r="V677" s="44"/>
      <c r="W677" s="44"/>
    </row>
    <row r="678" spans="1:23" ht="20.100000000000001" customHeight="1" x14ac:dyDescent="0.25">
      <c r="A678" s="125">
        <f>IF('Jeunes Plants'!A678&lt;&gt;"",'Jeunes Plants'!A678,"")</f>
        <v>2183</v>
      </c>
      <c r="B678" s="126" t="str">
        <f>IF('Jeunes Plants'!B678&lt;&gt;"",'Jeunes Plants'!B678,"")</f>
        <v>LYSIMACHIA</v>
      </c>
      <c r="C678" s="126" t="str">
        <f>IF('Jeunes Plants'!C678&lt;&gt;"",'Jeunes Plants'!C678,"")</f>
        <v>nummularia Goldilocks</v>
      </c>
      <c r="D678" s="126" t="str">
        <f>IF('Jeunes Plants'!D678&lt;&gt;"",'Jeunes Plants'!D678,"")</f>
        <v/>
      </c>
      <c r="E678" s="127" t="str">
        <f>IF('Jeunes Plants'!E678&lt;&gt;"",'Jeunes Plants'!E678,"")</f>
        <v>B</v>
      </c>
      <c r="F678" s="127" t="str">
        <f>IF('Jeunes Plants'!F678&lt;&gt;"",'Jeunes Plants'!F678,"")</f>
        <v>M 3 cm  X60</v>
      </c>
      <c r="G678" s="128">
        <f>IF('Jeunes Plants'!G678&lt;&gt;"",'Jeunes Plants'!G678,"")</f>
        <v>30</v>
      </c>
      <c r="H678" s="127">
        <f>IF('Jeunes Plants'!H678&lt;&gt;"",'Jeunes Plants'!H678,"")</f>
        <v>6</v>
      </c>
      <c r="I678" s="127" t="str">
        <f>IF('Jeunes Plants'!I678&lt;&gt;"",'Jeunes Plants'!I678,"")</f>
        <v>B</v>
      </c>
      <c r="J678" s="129" t="str">
        <f>IF('Jeunes Plants'!J678&lt;&gt;"",'Jeunes Plants'!J678,"")</f>
        <v/>
      </c>
      <c r="K678" s="126" t="str">
        <f>IF('Jeunes Plants'!K678&lt;&gt;"",'Jeunes Plants'!K678,"")</f>
        <v>DIV FL</v>
      </c>
      <c r="L678" s="126" t="str">
        <f>IF('Jeunes Plants'!L678&lt;&gt;"",'Jeunes Plants'!L678,"")</f>
        <v>S7</v>
      </c>
      <c r="M678" s="126" t="str">
        <f>IF('Jeunes Plants'!M678&lt;&gt;"",'Jeunes Plants'!M678,"")</f>
        <v/>
      </c>
      <c r="N678" s="126" t="str">
        <f>IF('Jeunes Plants'!N678&lt;&gt;"",'Jeunes Plants'!N678,"")</f>
        <v>M3</v>
      </c>
      <c r="O678" s="126" t="str">
        <f>IF('Jeunes Plants'!O678&lt;&gt;"",'Jeunes Plants'!O678,"")</f>
        <v>LYSIMACHIA nummularia Goldilocks</v>
      </c>
      <c r="P678" s="130">
        <f>IF('Jeunes Plants'!P678&lt;&gt;"",'Jeunes Plants'!P678,"")</f>
        <v>678</v>
      </c>
      <c r="Q678" s="20">
        <f>IF('Jeunes Plants'!R678&lt;&gt;"",'Jeunes Plants'!R678,"")</f>
        <v>0</v>
      </c>
      <c r="R678" s="20">
        <f>IF('Jeunes Plants'!S678&lt;&gt;"",'Jeunes Plants'!S678,"")</f>
        <v>0</v>
      </c>
      <c r="S678" s="236">
        <f>IF('Jeunes Plants'!T678&lt;&gt;"",'Jeunes Plants'!T678,"")</f>
        <v>0</v>
      </c>
      <c r="T678" s="242"/>
      <c r="U678" s="158"/>
      <c r="V678" s="158"/>
      <c r="W678" s="158"/>
    </row>
    <row r="679" spans="1:23" ht="20.100000000000001" customHeight="1" x14ac:dyDescent="0.25">
      <c r="A679" s="23">
        <f>IF('Jeunes Plants'!A679&lt;&gt;"",'Jeunes Plants'!A679,"")</f>
        <v>443</v>
      </c>
      <c r="B679" s="24" t="str">
        <f>IF('Jeunes Plants'!B679&lt;&gt;"",'Jeunes Plants'!B679,"")</f>
        <v>LYSIMACHIA</v>
      </c>
      <c r="C679" s="24" t="str">
        <f>IF('Jeunes Plants'!C679&lt;&gt;"",'Jeunes Plants'!C679,"")</f>
        <v>congestiflora</v>
      </c>
      <c r="D679" s="24" t="str">
        <f>IF('Jeunes Plants'!D679&lt;&gt;"",'Jeunes Plants'!D679,"")</f>
        <v/>
      </c>
      <c r="E679" s="66" t="str">
        <f>IF('Jeunes Plants'!E679&lt;&gt;"",'Jeunes Plants'!E679,"")</f>
        <v>B</v>
      </c>
      <c r="F679" s="66" t="str">
        <f>IF('Jeunes Plants'!F679&lt;&gt;"",'Jeunes Plants'!F679,"")</f>
        <v>M 3 cm  X60</v>
      </c>
      <c r="G679" s="64">
        <f>IF('Jeunes Plants'!G679&lt;&gt;"",'Jeunes Plants'!G679,"")</f>
        <v>30</v>
      </c>
      <c r="H679" s="66">
        <f>IF('Jeunes Plants'!H679&lt;&gt;"",'Jeunes Plants'!H679,"")</f>
        <v>6</v>
      </c>
      <c r="I679" s="66" t="str">
        <f>IF('Jeunes Plants'!I679&lt;&gt;"",'Jeunes Plants'!I679,"")</f>
        <v>B</v>
      </c>
      <c r="J679" s="72" t="str">
        <f>IF('Jeunes Plants'!J679&lt;&gt;"",'Jeunes Plants'!J679,"")</f>
        <v/>
      </c>
      <c r="K679" s="24" t="str">
        <f>IF('Jeunes Plants'!K679&lt;&gt;"",'Jeunes Plants'!K679,"")</f>
        <v>DIV FL</v>
      </c>
      <c r="L679" s="24" t="str">
        <f>IF('Jeunes Plants'!L679&lt;&gt;"",'Jeunes Plants'!L679,"")</f>
        <v>S7</v>
      </c>
      <c r="M679" s="24" t="str">
        <f>IF('Jeunes Plants'!M679&lt;&gt;"",'Jeunes Plants'!M679,"")</f>
        <v/>
      </c>
      <c r="N679" s="24" t="str">
        <f>IF('Jeunes Plants'!N679&lt;&gt;"",'Jeunes Plants'!N679,"")</f>
        <v>M3</v>
      </c>
      <c r="O679" s="24" t="str">
        <f>IF('Jeunes Plants'!O679&lt;&gt;"",'Jeunes Plants'!O679,"")</f>
        <v>LYSIMACHIA congestiflora</v>
      </c>
      <c r="P679" s="54">
        <f>IF('Jeunes Plants'!P679&lt;&gt;"",'Jeunes Plants'!P679,"")</f>
        <v>679</v>
      </c>
      <c r="Q679" s="20">
        <f>IF('Jeunes Plants'!R679&lt;&gt;"",'Jeunes Plants'!R679,"")</f>
        <v>0</v>
      </c>
      <c r="R679" s="20">
        <f>IF('Jeunes Plants'!S679&lt;&gt;"",'Jeunes Plants'!S679,"")</f>
        <v>0</v>
      </c>
      <c r="S679" s="236">
        <f>IF('Jeunes Plants'!T679&lt;&gt;"",'Jeunes Plants'!T679,"")</f>
        <v>0</v>
      </c>
      <c r="T679" s="241"/>
      <c r="U679" s="44"/>
      <c r="V679" s="44"/>
      <c r="W679" s="44"/>
    </row>
    <row r="680" spans="1:23" ht="20.100000000000001" customHeight="1" x14ac:dyDescent="0.25">
      <c r="A680" s="151" t="str">
        <f>IF('Jeunes Plants'!A680&lt;&gt;"",'Jeunes Plants'!A680,"")</f>
        <v/>
      </c>
      <c r="B680" s="152" t="str">
        <f>IF('Jeunes Plants'!B680&lt;&gt;"",'Jeunes Plants'!B680,"")</f>
        <v>M</v>
      </c>
      <c r="C680" s="153" t="str">
        <f>IF('Jeunes Plants'!C680&lt;&gt;"",'Jeunes Plants'!C680,"")</f>
        <v/>
      </c>
      <c r="D680" s="153" t="str">
        <f>IF('Jeunes Plants'!D680&lt;&gt;"",'Jeunes Plants'!D680,"")</f>
        <v/>
      </c>
      <c r="E680" s="154" t="str">
        <f>IF('Jeunes Plants'!E680&lt;&gt;"",'Jeunes Plants'!E680,"")</f>
        <v/>
      </c>
      <c r="F680" s="154" t="str">
        <f>IF('Jeunes Plants'!F680&lt;&gt;"",'Jeunes Plants'!F680,"")</f>
        <v/>
      </c>
      <c r="G680" s="154" t="str">
        <f>IF('Jeunes Plants'!G680&lt;&gt;"",'Jeunes Plants'!G680,"")</f>
        <v/>
      </c>
      <c r="H680" s="154" t="str">
        <f>IF('Jeunes Plants'!H680&lt;&gt;"",'Jeunes Plants'!H680,"")</f>
        <v/>
      </c>
      <c r="I680" s="154" t="str">
        <f>IF('Jeunes Plants'!I680&lt;&gt;"",'Jeunes Plants'!I680,"")</f>
        <v/>
      </c>
      <c r="J680" s="155" t="str">
        <f>IF('Jeunes Plants'!J680&lt;&gt;"",'Jeunes Plants'!J680,"")</f>
        <v/>
      </c>
      <c r="K680" s="153" t="str">
        <f>IF('Jeunes Plants'!K680&lt;&gt;"",'Jeunes Plants'!K680,"")</f>
        <v/>
      </c>
      <c r="L680" s="153" t="str">
        <f>IF('Jeunes Plants'!L680&lt;&gt;"",'Jeunes Plants'!L680,"")</f>
        <v>L</v>
      </c>
      <c r="M680" s="153" t="str">
        <f>IF('Jeunes Plants'!M680&lt;&gt;"",'Jeunes Plants'!M680,"")</f>
        <v/>
      </c>
      <c r="N680" s="153" t="str">
        <f>IF('Jeunes Plants'!N680&lt;&gt;"",'Jeunes Plants'!N680,"")</f>
        <v/>
      </c>
      <c r="O680" s="153" t="str">
        <f>IF('Jeunes Plants'!O680&lt;&gt;"",'Jeunes Plants'!O680,"")</f>
        <v xml:space="preserve">M </v>
      </c>
      <c r="P680" s="156">
        <f>IF('Jeunes Plants'!P680&lt;&gt;"",'Jeunes Plants'!P680,"")</f>
        <v>680</v>
      </c>
      <c r="Q680" s="20" t="str">
        <f>IF('Jeunes Plants'!R680&lt;&gt;"",'Jeunes Plants'!R680,"")</f>
        <v/>
      </c>
      <c r="R680" s="20" t="str">
        <f>IF('Jeunes Plants'!S680&lt;&gt;"",'Jeunes Plants'!S680,"")</f>
        <v/>
      </c>
      <c r="S680" s="236" t="str">
        <f>IF('Jeunes Plants'!T680&lt;&gt;"",'Jeunes Plants'!T680,"")</f>
        <v/>
      </c>
      <c r="T680" s="248"/>
      <c r="U680" s="164"/>
      <c r="V680" s="164"/>
      <c r="W680" s="164"/>
    </row>
    <row r="681" spans="1:23" ht="20.100000000000001" customHeight="1" x14ac:dyDescent="0.25">
      <c r="A681" s="23">
        <f>IF('Jeunes Plants'!A681&lt;&gt;"",'Jeunes Plants'!A681,"")</f>
        <v>26800</v>
      </c>
      <c r="B681" s="24" t="str">
        <f>IF('Jeunes Plants'!B681&lt;&gt;"",'Jeunes Plants'!B681,"")</f>
        <v>MECARDONIA</v>
      </c>
      <c r="C681" s="24" t="str">
        <f>IF('Jeunes Plants'!C681&lt;&gt;"",'Jeunes Plants'!C681,"")</f>
        <v>Garden Freckles</v>
      </c>
      <c r="D681" s="24" t="str">
        <f>IF('Jeunes Plants'!D681&lt;&gt;"",'Jeunes Plants'!D681,"")</f>
        <v>&gt;s45/2025</v>
      </c>
      <c r="E681" s="66" t="str">
        <f>IF('Jeunes Plants'!E681&lt;&gt;"",'Jeunes Plants'!E681,"")</f>
        <v>B</v>
      </c>
      <c r="F681" s="66" t="str">
        <f>IF('Jeunes Plants'!F681&lt;&gt;"",'Jeunes Plants'!F681,"")</f>
        <v>M 3 cm  X60</v>
      </c>
      <c r="G681" s="64">
        <f>IF('Jeunes Plants'!G681&lt;&gt;"",'Jeunes Plants'!G681,"")</f>
        <v>30</v>
      </c>
      <c r="H681" s="66">
        <f>IF('Jeunes Plants'!H681&lt;&gt;"",'Jeunes Plants'!H681,"")</f>
        <v>6</v>
      </c>
      <c r="I681" s="66" t="str">
        <f>IF('Jeunes Plants'!I681&lt;&gt;"",'Jeunes Plants'!I681,"")</f>
        <v>B</v>
      </c>
      <c r="J681" s="72">
        <f>IF('Jeunes Plants'!J681&lt;&gt;"",'Jeunes Plants'!J681,"")</f>
        <v>4.4999999999999998E-2</v>
      </c>
      <c r="K681" s="24" t="str">
        <f>IF('Jeunes Plants'!K681&lt;&gt;"",'Jeunes Plants'!K681,"")</f>
        <v>DIV FL</v>
      </c>
      <c r="L681" s="24" t="str">
        <f>IF('Jeunes Plants'!L681&lt;&gt;"",'Jeunes Plants'!L681,"")</f>
        <v/>
      </c>
      <c r="M681" s="24" t="str">
        <f>IF('Jeunes Plants'!M681&lt;&gt;"",'Jeunes Plants'!M681,"")</f>
        <v>NEW</v>
      </c>
      <c r="N681" s="24" t="str">
        <f>IF('Jeunes Plants'!N681&lt;&gt;"",'Jeunes Plants'!N681,"")</f>
        <v>M3</v>
      </c>
      <c r="O681" s="24" t="str">
        <f>IF('Jeunes Plants'!O681&lt;&gt;"",'Jeunes Plants'!O681,"")</f>
        <v>MECARDONIA Garden Freckles</v>
      </c>
      <c r="P681" s="54">
        <f>IF('Jeunes Plants'!P681&lt;&gt;"",'Jeunes Plants'!P681,"")</f>
        <v>681</v>
      </c>
      <c r="Q681" s="20">
        <f>IF('Jeunes Plants'!R681&lt;&gt;"",'Jeunes Plants'!R681,"")</f>
        <v>0</v>
      </c>
      <c r="R681" s="20">
        <f>IF('Jeunes Plants'!S681&lt;&gt;"",'Jeunes Plants'!S681,"")</f>
        <v>0</v>
      </c>
      <c r="S681" s="236">
        <f>IF('Jeunes Plants'!T681&lt;&gt;"",'Jeunes Plants'!T681,"")</f>
        <v>0</v>
      </c>
      <c r="T681" s="241"/>
      <c r="U681" s="44"/>
      <c r="V681" s="44"/>
      <c r="W681" s="44"/>
    </row>
    <row r="682" spans="1:23" ht="20.100000000000001" customHeight="1" x14ac:dyDescent="0.25">
      <c r="A682" s="125">
        <f>IF('Jeunes Plants'!A682&lt;&gt;"",'Jeunes Plants'!A682,"")</f>
        <v>10464</v>
      </c>
      <c r="B682" s="126" t="str">
        <f>IF('Jeunes Plants'!B682&lt;&gt;"",'Jeunes Plants'!B682,"")</f>
        <v>MILLET</v>
      </c>
      <c r="C682" s="126" t="str">
        <f>IF('Jeunes Plants'!C682&lt;&gt;"",'Jeunes Plants'!C682,"")</f>
        <v>Purple Majesty</v>
      </c>
      <c r="D682" s="126" t="str">
        <f>IF('Jeunes Plants'!D682&lt;&gt;"",'Jeunes Plants'!D682,"")</f>
        <v/>
      </c>
      <c r="E682" s="127" t="str">
        <f>IF('Jeunes Plants'!E682&lt;&gt;"",'Jeunes Plants'!E682,"")</f>
        <v>S</v>
      </c>
      <c r="F682" s="127" t="str">
        <f>IF('Jeunes Plants'!F682&lt;&gt;"",'Jeunes Plants'!F682,"")</f>
        <v>M 3 cm  X60</v>
      </c>
      <c r="G682" s="128">
        <f>IF('Jeunes Plants'!G682&lt;&gt;"",'Jeunes Plants'!G682,"")</f>
        <v>30</v>
      </c>
      <c r="H682" s="127">
        <f>IF('Jeunes Plants'!H682&lt;&gt;"",'Jeunes Plants'!H682,"")</f>
        <v>6</v>
      </c>
      <c r="I682" s="127" t="str">
        <f>IF('Jeunes Plants'!I682&lt;&gt;"",'Jeunes Plants'!I682,"")</f>
        <v>E</v>
      </c>
      <c r="J682" s="129" t="str">
        <f>IF('Jeunes Plants'!J682&lt;&gt;"",'Jeunes Plants'!J682,"")</f>
        <v/>
      </c>
      <c r="K682" s="126" t="str">
        <f>IF('Jeunes Plants'!K682&lt;&gt;"",'Jeunes Plants'!K682,"")</f>
        <v>DIV FL</v>
      </c>
      <c r="L682" s="126" t="str">
        <f>IF('Jeunes Plants'!L682&lt;&gt;"",'Jeunes Plants'!L682,"")</f>
        <v>S1</v>
      </c>
      <c r="M682" s="126" t="str">
        <f>IF('Jeunes Plants'!M682&lt;&gt;"",'Jeunes Plants'!M682,"")</f>
        <v/>
      </c>
      <c r="N682" s="126" t="str">
        <f>IF('Jeunes Plants'!N682&lt;&gt;"",'Jeunes Plants'!N682,"")</f>
        <v>M3</v>
      </c>
      <c r="O682" s="126" t="str">
        <f>IF('Jeunes Plants'!O682&lt;&gt;"",'Jeunes Plants'!O682,"")</f>
        <v>MILLET Purple Majesty</v>
      </c>
      <c r="P682" s="130">
        <f>IF('Jeunes Plants'!P682&lt;&gt;"",'Jeunes Plants'!P682,"")</f>
        <v>682</v>
      </c>
      <c r="Q682" s="20">
        <f>IF('Jeunes Plants'!R682&lt;&gt;"",'Jeunes Plants'!R682,"")</f>
        <v>0</v>
      </c>
      <c r="R682" s="20">
        <f>IF('Jeunes Plants'!S682&lt;&gt;"",'Jeunes Plants'!S682,"")</f>
        <v>0</v>
      </c>
      <c r="S682" s="236">
        <f>IF('Jeunes Plants'!T682&lt;&gt;"",'Jeunes Plants'!T682,"")</f>
        <v>0</v>
      </c>
      <c r="T682" s="242"/>
      <c r="U682" s="158"/>
      <c r="V682" s="158"/>
      <c r="W682" s="158"/>
    </row>
    <row r="683" spans="1:23" ht="20.100000000000001" customHeight="1" x14ac:dyDescent="0.25">
      <c r="A683" s="23">
        <f>IF('Jeunes Plants'!A683&lt;&gt;"",'Jeunes Plants'!A683,"")</f>
        <v>3720</v>
      </c>
      <c r="B683" s="24" t="str">
        <f>IF('Jeunes Plants'!B683&lt;&gt;"",'Jeunes Plants'!B683,"")</f>
        <v>MINA LOBATA</v>
      </c>
      <c r="C683" s="24" t="str">
        <f>IF('Jeunes Plants'!C683&lt;&gt;"",'Jeunes Plants'!C683,"")</f>
        <v>Jaune et Rouge</v>
      </c>
      <c r="D683" s="24" t="str">
        <f>IF('Jeunes Plants'!D683&lt;&gt;"",'Jeunes Plants'!D683,"")</f>
        <v/>
      </c>
      <c r="E683" s="66" t="str">
        <f>IF('Jeunes Plants'!E683&lt;&gt;"",'Jeunes Plants'!E683,"")</f>
        <v>S</v>
      </c>
      <c r="F683" s="66" t="str">
        <f>IF('Jeunes Plants'!F683&lt;&gt;"",'Jeunes Plants'!F683,"")</f>
        <v>M 3 cm  X60</v>
      </c>
      <c r="G683" s="64">
        <f>IF('Jeunes Plants'!G683&lt;&gt;"",'Jeunes Plants'!G683,"")</f>
        <v>30</v>
      </c>
      <c r="H683" s="66">
        <f>IF('Jeunes Plants'!H683&lt;&gt;"",'Jeunes Plants'!H683,"")</f>
        <v>5</v>
      </c>
      <c r="I683" s="66" t="str">
        <f>IF('Jeunes Plants'!I683&lt;&gt;"",'Jeunes Plants'!I683,"")</f>
        <v>B</v>
      </c>
      <c r="J683" s="72" t="str">
        <f>IF('Jeunes Plants'!J683&lt;&gt;"",'Jeunes Plants'!J683,"")</f>
        <v/>
      </c>
      <c r="K683" s="24" t="str">
        <f>IF('Jeunes Plants'!K683&lt;&gt;"",'Jeunes Plants'!K683,"")</f>
        <v>DIV FL</v>
      </c>
      <c r="L683" s="24" t="str">
        <f>IF('Jeunes Plants'!L683&lt;&gt;"",'Jeunes Plants'!L683,"")</f>
        <v>S4</v>
      </c>
      <c r="M683" s="24" t="str">
        <f>IF('Jeunes Plants'!M683&lt;&gt;"",'Jeunes Plants'!M683,"")</f>
        <v/>
      </c>
      <c r="N683" s="24" t="str">
        <f>IF('Jeunes Plants'!N683&lt;&gt;"",'Jeunes Plants'!N683,"")</f>
        <v>M3</v>
      </c>
      <c r="O683" s="24" t="str">
        <f>IF('Jeunes Plants'!O683&lt;&gt;"",'Jeunes Plants'!O683,"")</f>
        <v>MINA LOBATA Jaune et Rouge</v>
      </c>
      <c r="P683" s="54">
        <f>IF('Jeunes Plants'!P683&lt;&gt;"",'Jeunes Plants'!P683,"")</f>
        <v>683</v>
      </c>
      <c r="Q683" s="20">
        <f>IF('Jeunes Plants'!R683&lt;&gt;"",'Jeunes Plants'!R683,"")</f>
        <v>0</v>
      </c>
      <c r="R683" s="20">
        <f>IF('Jeunes Plants'!S683&lt;&gt;"",'Jeunes Plants'!S683,"")</f>
        <v>0</v>
      </c>
      <c r="S683" s="236">
        <f>IF('Jeunes Plants'!T683&lt;&gt;"",'Jeunes Plants'!T683,"")</f>
        <v>0</v>
      </c>
      <c r="T683" s="241"/>
      <c r="U683" s="44"/>
      <c r="V683" s="44"/>
      <c r="W683" s="44"/>
    </row>
    <row r="684" spans="1:23" ht="20.100000000000001" customHeight="1" x14ac:dyDescent="0.25">
      <c r="A684" s="125">
        <f>IF('Jeunes Plants'!A684&lt;&gt;"",'Jeunes Plants'!A684,"")</f>
        <v>23491</v>
      </c>
      <c r="B684" s="126" t="str">
        <f>IF('Jeunes Plants'!B684&lt;&gt;"",'Jeunes Plants'!B684,"")</f>
        <v>MONARDE</v>
      </c>
      <c r="C684" s="126" t="str">
        <f>IF('Jeunes Plants'!C684&lt;&gt;"",'Jeunes Plants'!C684,"")</f>
        <v xml:space="preserve">Electric Neon Pink </v>
      </c>
      <c r="D684" s="126" t="str">
        <f>IF('Jeunes Plants'!D684&lt;&gt;"",'Jeunes Plants'!D684,"")</f>
        <v>&gt;s01/2026</v>
      </c>
      <c r="E684" s="127" t="str">
        <f>IF('Jeunes Plants'!E684&lt;&gt;"",'Jeunes Plants'!E684,"")</f>
        <v>B</v>
      </c>
      <c r="F684" s="127" t="str">
        <f>IF('Jeunes Plants'!F684&lt;&gt;"",'Jeunes Plants'!F684,"")</f>
        <v>M 3 cm  X60</v>
      </c>
      <c r="G684" s="128">
        <f>IF('Jeunes Plants'!G684&lt;&gt;"",'Jeunes Plants'!G684,"")</f>
        <v>30</v>
      </c>
      <c r="H684" s="128">
        <f>IF('Jeunes Plants'!H684&lt;&gt;"",'Jeunes Plants'!H684,"")</f>
        <v>5</v>
      </c>
      <c r="I684" s="127" t="str">
        <f>IF('Jeunes Plants'!I684&lt;&gt;"",'Jeunes Plants'!I684,"")</f>
        <v>A</v>
      </c>
      <c r="J684" s="129">
        <f>IF('Jeunes Plants'!J684&lt;&gt;"",'Jeunes Plants'!J684,"")</f>
        <v>0.15</v>
      </c>
      <c r="K684" s="126" t="str">
        <f>IF('Jeunes Plants'!K684&lt;&gt;"",'Jeunes Plants'!K684,"")</f>
        <v>DIV FL</v>
      </c>
      <c r="L684" s="126" t="str">
        <f>IF('Jeunes Plants'!L684&lt;&gt;"",'Jeunes Plants'!L684,"")</f>
        <v>S2</v>
      </c>
      <c r="M684" s="126" t="str">
        <f>IF('Jeunes Plants'!M684&lt;&gt;"",'Jeunes Plants'!M684,"")</f>
        <v/>
      </c>
      <c r="N684" s="126" t="str">
        <f>IF('Jeunes Plants'!N684&lt;&gt;"",'Jeunes Plants'!N684,"")</f>
        <v>M3</v>
      </c>
      <c r="O684" s="126" t="str">
        <f>IF('Jeunes Plants'!O684&lt;&gt;"",'Jeunes Plants'!O684,"")</f>
        <v xml:space="preserve">MONARDE Electric Neon Pink </v>
      </c>
      <c r="P684" s="130">
        <f>IF('Jeunes Plants'!P684&lt;&gt;"",'Jeunes Plants'!P684,"")</f>
        <v>684</v>
      </c>
      <c r="Q684" s="20">
        <f>IF('Jeunes Plants'!R684&lt;&gt;"",'Jeunes Plants'!R684,"")</f>
        <v>0</v>
      </c>
      <c r="R684" s="20">
        <f>IF('Jeunes Plants'!S684&lt;&gt;"",'Jeunes Plants'!S684,"")</f>
        <v>0</v>
      </c>
      <c r="S684" s="236">
        <f>IF('Jeunes Plants'!T684&lt;&gt;"",'Jeunes Plants'!T684,"")</f>
        <v>0</v>
      </c>
      <c r="T684" s="245"/>
      <c r="U684" s="214"/>
      <c r="V684" s="214"/>
      <c r="W684" s="214"/>
    </row>
    <row r="685" spans="1:23" ht="20.100000000000001" customHeight="1" x14ac:dyDescent="0.25">
      <c r="A685" s="23">
        <f>IF('Jeunes Plants'!A685&lt;&gt;"",'Jeunes Plants'!A685,"")</f>
        <v>2380</v>
      </c>
      <c r="B685" s="24" t="str">
        <f>IF('Jeunes Plants'!B685&lt;&gt;"",'Jeunes Plants'!B685,"")</f>
        <v>MUEHLENBECKIA</v>
      </c>
      <c r="C685" s="24" t="str">
        <f>IF('Jeunes Plants'!C685&lt;&gt;"",'Jeunes Plants'!C685,"")</f>
        <v>Sealand Compact</v>
      </c>
      <c r="D685" s="24" t="str">
        <f>IF('Jeunes Plants'!D685&lt;&gt;"",'Jeunes Plants'!D685,"")</f>
        <v/>
      </c>
      <c r="E685" s="66" t="str">
        <f>IF('Jeunes Plants'!E685&lt;&gt;"",'Jeunes Plants'!E685,"")</f>
        <v>B</v>
      </c>
      <c r="F685" s="66" t="str">
        <f>IF('Jeunes Plants'!F685&lt;&gt;"",'Jeunes Plants'!F685,"")</f>
        <v>M 3 cm  X60</v>
      </c>
      <c r="G685" s="64">
        <f>IF('Jeunes Plants'!G685&lt;&gt;"",'Jeunes Plants'!G685,"")</f>
        <v>30</v>
      </c>
      <c r="H685" s="66">
        <f>IF('Jeunes Plants'!H685&lt;&gt;"",'Jeunes Plants'!H685,"")</f>
        <v>5</v>
      </c>
      <c r="I685" s="66" t="str">
        <f>IF('Jeunes Plants'!I685&lt;&gt;"",'Jeunes Plants'!I685,"")</f>
        <v>E</v>
      </c>
      <c r="J685" s="72" t="str">
        <f>IF('Jeunes Plants'!J685&lt;&gt;"",'Jeunes Plants'!J685,"")</f>
        <v/>
      </c>
      <c r="K685" s="24" t="str">
        <f>IF('Jeunes Plants'!K685&lt;&gt;"",'Jeunes Plants'!K685,"")</f>
        <v>DIV FL</v>
      </c>
      <c r="L685" s="24" t="str">
        <f>IF('Jeunes Plants'!L685&lt;&gt;"",'Jeunes Plants'!L685,"")</f>
        <v>S10</v>
      </c>
      <c r="M685" s="24" t="str">
        <f>IF('Jeunes Plants'!M685&lt;&gt;"",'Jeunes Plants'!M685,"")</f>
        <v/>
      </c>
      <c r="N685" s="24" t="str">
        <f>IF('Jeunes Plants'!N685&lt;&gt;"",'Jeunes Plants'!N685,"")</f>
        <v>M3</v>
      </c>
      <c r="O685" s="24" t="str">
        <f>IF('Jeunes Plants'!O685&lt;&gt;"",'Jeunes Plants'!O685,"")</f>
        <v>MUEHLENBECKIA Sealand Compact</v>
      </c>
      <c r="P685" s="54">
        <f>IF('Jeunes Plants'!P685&lt;&gt;"",'Jeunes Plants'!P685,"")</f>
        <v>685</v>
      </c>
      <c r="Q685" s="20">
        <f>IF('Jeunes Plants'!R685&lt;&gt;"",'Jeunes Plants'!R685,"")</f>
        <v>0</v>
      </c>
      <c r="R685" s="20">
        <f>IF('Jeunes Plants'!S685&lt;&gt;"",'Jeunes Plants'!S685,"")</f>
        <v>0</v>
      </c>
      <c r="S685" s="236">
        <f>IF('Jeunes Plants'!T685&lt;&gt;"",'Jeunes Plants'!T685,"")</f>
        <v>0</v>
      </c>
      <c r="T685" s="241"/>
      <c r="U685" s="44"/>
      <c r="V685" s="44"/>
      <c r="W685" s="44"/>
    </row>
    <row r="686" spans="1:23" ht="20.100000000000001" customHeight="1" x14ac:dyDescent="0.25">
      <c r="A686" s="125">
        <f>IF('Jeunes Plants'!A686&lt;&gt;"",'Jeunes Plants'!A686,"")</f>
        <v>26802</v>
      </c>
      <c r="B686" s="126" t="str">
        <f>IF('Jeunes Plants'!B686&lt;&gt;"",'Jeunes Plants'!B686,"")</f>
        <v>MUEHLENBECKIA</v>
      </c>
      <c r="C686" s="126" t="str">
        <f>IF('Jeunes Plants'!C686&lt;&gt;"",'Jeunes Plants'!C686,"")</f>
        <v>Gold</v>
      </c>
      <c r="D686" s="126" t="str">
        <f>IF('Jeunes Plants'!D686&lt;&gt;"",'Jeunes Plants'!D686,"")</f>
        <v/>
      </c>
      <c r="E686" s="127" t="str">
        <f>IF('Jeunes Plants'!E686&lt;&gt;"",'Jeunes Plants'!E686,"")</f>
        <v/>
      </c>
      <c r="F686" s="127" t="str">
        <f>IF('Jeunes Plants'!F686&lt;&gt;"",'Jeunes Plants'!F686,"")</f>
        <v>M 3 cm  X60</v>
      </c>
      <c r="G686" s="128">
        <f>IF('Jeunes Plants'!G686&lt;&gt;"",'Jeunes Plants'!G686,"")</f>
        <v>30</v>
      </c>
      <c r="H686" s="127">
        <f>IF('Jeunes Plants'!H686&lt;&gt;"",'Jeunes Plants'!H686,"")</f>
        <v>5</v>
      </c>
      <c r="I686" s="127" t="str">
        <f>IF('Jeunes Plants'!I686&lt;&gt;"",'Jeunes Plants'!I686,"")</f>
        <v>E</v>
      </c>
      <c r="J686" s="129" t="str">
        <f>IF('Jeunes Plants'!J686&lt;&gt;"",'Jeunes Plants'!J686,"")</f>
        <v/>
      </c>
      <c r="K686" s="126" t="str">
        <f>IF('Jeunes Plants'!K686&lt;&gt;"",'Jeunes Plants'!K686,"")</f>
        <v>DIV FL</v>
      </c>
      <c r="L686" s="126" t="str">
        <f>IF('Jeunes Plants'!L686&lt;&gt;"",'Jeunes Plants'!L686,"")</f>
        <v>S10</v>
      </c>
      <c r="M686" s="126" t="str">
        <f>IF('Jeunes Plants'!M686&lt;&gt;"",'Jeunes Plants'!M686,"")</f>
        <v>NEW</v>
      </c>
      <c r="N686" s="126" t="str">
        <f>IF('Jeunes Plants'!N686&lt;&gt;"",'Jeunes Plants'!N686,"")</f>
        <v>M3</v>
      </c>
      <c r="O686" s="126" t="str">
        <f>IF('Jeunes Plants'!O686&lt;&gt;"",'Jeunes Plants'!O686,"")</f>
        <v>MUEHLENBECKIA Gold</v>
      </c>
      <c r="P686" s="130">
        <f>IF('Jeunes Plants'!P686&lt;&gt;"",'Jeunes Plants'!P686,"")</f>
        <v>686</v>
      </c>
      <c r="Q686" s="20">
        <f>IF('Jeunes Plants'!R686&lt;&gt;"",'Jeunes Plants'!R686,"")</f>
        <v>0</v>
      </c>
      <c r="R686" s="20">
        <f>IF('Jeunes Plants'!S686&lt;&gt;"",'Jeunes Plants'!S686,"")</f>
        <v>0</v>
      </c>
      <c r="S686" s="236">
        <f>IF('Jeunes Plants'!T686&lt;&gt;"",'Jeunes Plants'!T686,"")</f>
        <v>0</v>
      </c>
      <c r="T686" s="242"/>
      <c r="U686" s="158"/>
      <c r="V686" s="158"/>
      <c r="W686" s="158"/>
    </row>
    <row r="687" spans="1:23" ht="20.100000000000001" customHeight="1" x14ac:dyDescent="0.25">
      <c r="A687" s="23">
        <f>IF('Jeunes Plants'!A687&lt;&gt;"",'Jeunes Plants'!A687,"")</f>
        <v>14460</v>
      </c>
      <c r="B687" s="24" t="str">
        <f>IF('Jeunes Plants'!B687&lt;&gt;"",'Jeunes Plants'!B687,"")</f>
        <v>MUFLIER TWINNY DE SEMIS</v>
      </c>
      <c r="C687" s="24" t="str">
        <f>IF('Jeunes Plants'!C687&lt;&gt;"",'Jeunes Plants'!C687,"")</f>
        <v>Variés</v>
      </c>
      <c r="D687" s="24" t="str">
        <f>IF('Jeunes Plants'!D687&lt;&gt;"",'Jeunes Plants'!D687,"")</f>
        <v/>
      </c>
      <c r="E687" s="66" t="str">
        <f>IF('Jeunes Plants'!E687&lt;&gt;"",'Jeunes Plants'!E687,"")</f>
        <v>S</v>
      </c>
      <c r="F687" s="66" t="str">
        <f>IF('Jeunes Plants'!F687&lt;&gt;"",'Jeunes Plants'!F687,"")</f>
        <v>M 3 cm  X60</v>
      </c>
      <c r="G687" s="64">
        <f>IF('Jeunes Plants'!G687&lt;&gt;"",'Jeunes Plants'!G687,"")</f>
        <v>30</v>
      </c>
      <c r="H687" s="66">
        <f>IF('Jeunes Plants'!H687&lt;&gt;"",'Jeunes Plants'!H687,"")</f>
        <v>7</v>
      </c>
      <c r="I687" s="66" t="str">
        <f>IF('Jeunes Plants'!I687&lt;&gt;"",'Jeunes Plants'!I687,"")</f>
        <v>C</v>
      </c>
      <c r="J687" s="72" t="str">
        <f>IF('Jeunes Plants'!J687&lt;&gt;"",'Jeunes Plants'!J687,"")</f>
        <v/>
      </c>
      <c r="K687" s="24" t="str">
        <f>IF('Jeunes Plants'!K687&lt;&gt;"",'Jeunes Plants'!K687,"")</f>
        <v>DIV FL</v>
      </c>
      <c r="L687" s="24" t="str">
        <f>IF('Jeunes Plants'!L687&lt;&gt;"",'Jeunes Plants'!L687,"")</f>
        <v>S4</v>
      </c>
      <c r="M687" s="24" t="str">
        <f>IF('Jeunes Plants'!M687&lt;&gt;"",'Jeunes Plants'!M687,"")</f>
        <v/>
      </c>
      <c r="N687" s="24" t="str">
        <f>IF('Jeunes Plants'!N687&lt;&gt;"",'Jeunes Plants'!N687,"")</f>
        <v>M3</v>
      </c>
      <c r="O687" s="24" t="str">
        <f>IF('Jeunes Plants'!O687&lt;&gt;"",'Jeunes Plants'!O687,"")</f>
        <v>MUFLIER TWINNY DE SEMIS Variés</v>
      </c>
      <c r="P687" s="54">
        <f>IF('Jeunes Plants'!P687&lt;&gt;"",'Jeunes Plants'!P687,"")</f>
        <v>687</v>
      </c>
      <c r="Q687" s="20">
        <f>IF('Jeunes Plants'!R687&lt;&gt;"",'Jeunes Plants'!R687,"")</f>
        <v>0</v>
      </c>
      <c r="R687" s="20">
        <f>IF('Jeunes Plants'!S687&lt;&gt;"",'Jeunes Plants'!S687,"")</f>
        <v>0</v>
      </c>
      <c r="S687" s="236">
        <f>IF('Jeunes Plants'!T687&lt;&gt;"",'Jeunes Plants'!T687,"")</f>
        <v>0</v>
      </c>
      <c r="T687" s="241"/>
      <c r="U687" s="44"/>
      <c r="V687" s="44"/>
      <c r="W687" s="44"/>
    </row>
    <row r="688" spans="1:23" ht="20.100000000000001" customHeight="1" x14ac:dyDescent="0.25">
      <c r="A688" s="151" t="str">
        <f>IF('Jeunes Plants'!A688&lt;&gt;"",'Jeunes Plants'!A688,"")</f>
        <v/>
      </c>
      <c r="B688" s="152" t="str">
        <f>IF('Jeunes Plants'!B688&lt;&gt;"",'Jeunes Plants'!B688,"")</f>
        <v>N</v>
      </c>
      <c r="C688" s="153" t="str">
        <f>IF('Jeunes Plants'!C688&lt;&gt;"",'Jeunes Plants'!C688,"")</f>
        <v/>
      </c>
      <c r="D688" s="153" t="str">
        <f>IF('Jeunes Plants'!D688&lt;&gt;"",'Jeunes Plants'!D688,"")</f>
        <v/>
      </c>
      <c r="E688" s="154" t="str">
        <f>IF('Jeunes Plants'!E688&lt;&gt;"",'Jeunes Plants'!E688,"")</f>
        <v/>
      </c>
      <c r="F688" s="154" t="str">
        <f>IF('Jeunes Plants'!F688&lt;&gt;"",'Jeunes Plants'!F688,"")</f>
        <v/>
      </c>
      <c r="G688" s="154" t="str">
        <f>IF('Jeunes Plants'!G688&lt;&gt;"",'Jeunes Plants'!G688,"")</f>
        <v/>
      </c>
      <c r="H688" s="154" t="str">
        <f>IF('Jeunes Plants'!H688&lt;&gt;"",'Jeunes Plants'!H688,"")</f>
        <v/>
      </c>
      <c r="I688" s="154" t="str">
        <f>IF('Jeunes Plants'!I688&lt;&gt;"",'Jeunes Plants'!I688,"")</f>
        <v/>
      </c>
      <c r="J688" s="155" t="str">
        <f>IF('Jeunes Plants'!J688&lt;&gt;"",'Jeunes Plants'!J688,"")</f>
        <v/>
      </c>
      <c r="K688" s="153" t="str">
        <f>IF('Jeunes Plants'!K688&lt;&gt;"",'Jeunes Plants'!K688,"")</f>
        <v/>
      </c>
      <c r="L688" s="153" t="str">
        <f>IF('Jeunes Plants'!L688&lt;&gt;"",'Jeunes Plants'!L688,"")</f>
        <v>L</v>
      </c>
      <c r="M688" s="153" t="str">
        <f>IF('Jeunes Plants'!M688&lt;&gt;"",'Jeunes Plants'!M688,"")</f>
        <v/>
      </c>
      <c r="N688" s="153" t="str">
        <f>IF('Jeunes Plants'!N688&lt;&gt;"",'Jeunes Plants'!N688,"")</f>
        <v/>
      </c>
      <c r="O688" s="153" t="str">
        <f>IF('Jeunes Plants'!O688&lt;&gt;"",'Jeunes Plants'!O688,"")</f>
        <v xml:space="preserve">N </v>
      </c>
      <c r="P688" s="156">
        <f>IF('Jeunes Plants'!P688&lt;&gt;"",'Jeunes Plants'!P688,"")</f>
        <v>688</v>
      </c>
      <c r="Q688" s="20" t="str">
        <f>IF('Jeunes Plants'!R688&lt;&gt;"",'Jeunes Plants'!R688,"")</f>
        <v/>
      </c>
      <c r="R688" s="20" t="str">
        <f>IF('Jeunes Plants'!S688&lt;&gt;"",'Jeunes Plants'!S688,"")</f>
        <v/>
      </c>
      <c r="S688" s="236" t="str">
        <f>IF('Jeunes Plants'!T688&lt;&gt;"",'Jeunes Plants'!T688,"")</f>
        <v/>
      </c>
      <c r="T688" s="248"/>
      <c r="U688" s="164"/>
      <c r="V688" s="164"/>
      <c r="W688" s="164"/>
    </row>
    <row r="689" spans="1:23" ht="20.100000000000001" customHeight="1" x14ac:dyDescent="0.25">
      <c r="A689" s="23">
        <f>IF('Jeunes Plants'!A689&lt;&gt;"",'Jeunes Plants'!A689,"")</f>
        <v>23283</v>
      </c>
      <c r="B689" s="24" t="str">
        <f>IF('Jeunes Plants'!B689&lt;&gt;"",'Jeunes Plants'!B689,"")</f>
        <v>NEPETA</v>
      </c>
      <c r="C689" s="24" t="str">
        <f>IF('Jeunes Plants'!C689&lt;&gt;"",'Jeunes Plants'!C689,"")</f>
        <v>Cat's Meow</v>
      </c>
      <c r="D689" s="24" t="str">
        <f>IF('Jeunes Plants'!D689&lt;&gt;"",'Jeunes Plants'!D689,"")</f>
        <v/>
      </c>
      <c r="E689" s="66" t="str">
        <f>IF('Jeunes Plants'!E689&lt;&gt;"",'Jeunes Plants'!E689,"")</f>
        <v>B</v>
      </c>
      <c r="F689" s="66" t="str">
        <f>IF('Jeunes Plants'!F689&lt;&gt;"",'Jeunes Plants'!F689,"")</f>
        <v>M 3 cm  X60</v>
      </c>
      <c r="G689" s="64">
        <f>IF('Jeunes Plants'!G689&lt;&gt;"",'Jeunes Plants'!G689,"")</f>
        <v>30</v>
      </c>
      <c r="H689" s="66">
        <f>IF('Jeunes Plants'!H689&lt;&gt;"",'Jeunes Plants'!H689,"")</f>
        <v>6</v>
      </c>
      <c r="I689" s="66" t="str">
        <f>IF('Jeunes Plants'!I689&lt;&gt;"",'Jeunes Plants'!I689,"")</f>
        <v>A</v>
      </c>
      <c r="J689" s="72">
        <f>IF('Jeunes Plants'!J689&lt;&gt;"",'Jeunes Plants'!J689,"")</f>
        <v>0.08</v>
      </c>
      <c r="K689" s="24" t="str">
        <f>IF('Jeunes Plants'!K689&lt;&gt;"",'Jeunes Plants'!K689,"")</f>
        <v>DIV FL</v>
      </c>
      <c r="L689" s="24" t="str">
        <f>IF('Jeunes Plants'!L689&lt;&gt;"",'Jeunes Plants'!L689,"")</f>
        <v>S7</v>
      </c>
      <c r="M689" s="24" t="str">
        <f>IF('Jeunes Plants'!M689&lt;&gt;"",'Jeunes Plants'!M689,"")</f>
        <v/>
      </c>
      <c r="N689" s="24" t="str">
        <f>IF('Jeunes Plants'!N689&lt;&gt;"",'Jeunes Plants'!N689,"")</f>
        <v>M3</v>
      </c>
      <c r="O689" s="24" t="str">
        <f>IF('Jeunes Plants'!O689&lt;&gt;"",'Jeunes Plants'!O689,"")</f>
        <v>NEPETA Cat's Meow</v>
      </c>
      <c r="P689" s="54">
        <f>IF('Jeunes Plants'!P689&lt;&gt;"",'Jeunes Plants'!P689,"")</f>
        <v>689</v>
      </c>
      <c r="Q689" s="20">
        <f>IF('Jeunes Plants'!R689&lt;&gt;"",'Jeunes Plants'!R689,"")</f>
        <v>0</v>
      </c>
      <c r="R689" s="20">
        <f>IF('Jeunes Plants'!S689&lt;&gt;"",'Jeunes Plants'!S689,"")</f>
        <v>0</v>
      </c>
      <c r="S689" s="236">
        <f>IF('Jeunes Plants'!T689&lt;&gt;"",'Jeunes Plants'!T689,"")</f>
        <v>0</v>
      </c>
      <c r="T689" s="241"/>
      <c r="U689" s="44"/>
      <c r="V689" s="44"/>
      <c r="W689" s="44"/>
    </row>
    <row r="690" spans="1:23" ht="20.100000000000001" customHeight="1" x14ac:dyDescent="0.25">
      <c r="A690" s="125">
        <f>IF('Jeunes Plants'!A690&lt;&gt;"",'Jeunes Plants'!A690,"")</f>
        <v>23586</v>
      </c>
      <c r="B690" s="126" t="str">
        <f>IF('Jeunes Plants'!B690&lt;&gt;"",'Jeunes Plants'!B690,"")</f>
        <v>NEMESIA MENOR</v>
      </c>
      <c r="C690" s="126" t="str">
        <f>IF('Jeunes Plants'!C690&lt;&gt;"",'Jeunes Plants'!C690,"")</f>
        <v>Dual Bordeaux</v>
      </c>
      <c r="D690" s="126" t="str">
        <f>IF('Jeunes Plants'!D690&lt;&gt;"",'Jeunes Plants'!D690,"")</f>
        <v>&gt;s45/2025</v>
      </c>
      <c r="E690" s="127" t="str">
        <f>IF('Jeunes Plants'!E690&lt;&gt;"",'Jeunes Plants'!E690,"")</f>
        <v>B</v>
      </c>
      <c r="F690" s="127" t="str">
        <f>IF('Jeunes Plants'!F690&lt;&gt;"",'Jeunes Plants'!F690,"")</f>
        <v>M 3 cm  X60</v>
      </c>
      <c r="G690" s="128">
        <f>IF('Jeunes Plants'!G690&lt;&gt;"",'Jeunes Plants'!G690,"")</f>
        <v>30</v>
      </c>
      <c r="H690" s="127">
        <f>IF('Jeunes Plants'!H690&lt;&gt;"",'Jeunes Plants'!H690,"")</f>
        <v>6</v>
      </c>
      <c r="I690" s="127" t="str">
        <f>IF('Jeunes Plants'!I690&lt;&gt;"",'Jeunes Plants'!I690,"")</f>
        <v>B</v>
      </c>
      <c r="J690" s="129">
        <f>IF('Jeunes Plants'!J690&lt;&gt;"",'Jeunes Plants'!J690,"")</f>
        <v>4.4999999999999998E-2</v>
      </c>
      <c r="K690" s="126" t="str">
        <f>IF('Jeunes Plants'!K690&lt;&gt;"",'Jeunes Plants'!K690,"")</f>
        <v>DIV FL</v>
      </c>
      <c r="L690" s="126" t="str">
        <f>IF('Jeunes Plants'!L690&lt;&gt;"",'Jeunes Plants'!L690,"")</f>
        <v>S7</v>
      </c>
      <c r="M690" s="126" t="str">
        <f>IF('Jeunes Plants'!M690&lt;&gt;"",'Jeunes Plants'!M690,"")</f>
        <v/>
      </c>
      <c r="N690" s="126" t="str">
        <f>IF('Jeunes Plants'!N690&lt;&gt;"",'Jeunes Plants'!N690,"")</f>
        <v>M3</v>
      </c>
      <c r="O690" s="126" t="str">
        <f>IF('Jeunes Plants'!O690&lt;&gt;"",'Jeunes Plants'!O690,"")</f>
        <v>NEMESIA MENOR Dual Bordeaux</v>
      </c>
      <c r="P690" s="130">
        <f>IF('Jeunes Plants'!P690&lt;&gt;"",'Jeunes Plants'!P690,"")</f>
        <v>690</v>
      </c>
      <c r="Q690" s="20">
        <f>IF('Jeunes Plants'!R690&lt;&gt;"",'Jeunes Plants'!R690,"")</f>
        <v>0</v>
      </c>
      <c r="R690" s="20">
        <f>IF('Jeunes Plants'!S690&lt;&gt;"",'Jeunes Plants'!S690,"")</f>
        <v>0</v>
      </c>
      <c r="S690" s="236">
        <f>IF('Jeunes Plants'!T690&lt;&gt;"",'Jeunes Plants'!T690,"")</f>
        <v>0</v>
      </c>
      <c r="T690" s="245"/>
      <c r="U690" s="214"/>
      <c r="V690" s="214"/>
      <c r="W690" s="214"/>
    </row>
    <row r="691" spans="1:23" ht="20.100000000000001" customHeight="1" x14ac:dyDescent="0.25">
      <c r="A691" s="23">
        <f>IF('Jeunes Plants'!A691&lt;&gt;"",'Jeunes Plants'!A691,"")</f>
        <v>24877</v>
      </c>
      <c r="B691" s="24" t="str">
        <f>IF('Jeunes Plants'!B691&lt;&gt;"",'Jeunes Plants'!B691,"")</f>
        <v>NEMESIA MENOR</v>
      </c>
      <c r="C691" s="24" t="str">
        <f>IF('Jeunes Plants'!C691&lt;&gt;"",'Jeunes Plants'!C691,"")</f>
        <v>Dual Magenta</v>
      </c>
      <c r="D691" s="24" t="str">
        <f>IF('Jeunes Plants'!D691&lt;&gt;"",'Jeunes Plants'!D691,"")</f>
        <v>&gt;s45/2025</v>
      </c>
      <c r="E691" s="66" t="str">
        <f>IF('Jeunes Plants'!E691&lt;&gt;"",'Jeunes Plants'!E691,"")</f>
        <v>B</v>
      </c>
      <c r="F691" s="66" t="str">
        <f>IF('Jeunes Plants'!F691&lt;&gt;"",'Jeunes Plants'!F691,"")</f>
        <v>M 3 cm  X60</v>
      </c>
      <c r="G691" s="64">
        <f>IF('Jeunes Plants'!G691&lt;&gt;"",'Jeunes Plants'!G691,"")</f>
        <v>30</v>
      </c>
      <c r="H691" s="66">
        <f>IF('Jeunes Plants'!H691&lt;&gt;"",'Jeunes Plants'!H691,"")</f>
        <v>6</v>
      </c>
      <c r="I691" s="66" t="str">
        <f>IF('Jeunes Plants'!I691&lt;&gt;"",'Jeunes Plants'!I691,"")</f>
        <v>B</v>
      </c>
      <c r="J691" s="72">
        <f>IF('Jeunes Plants'!J691&lt;&gt;"",'Jeunes Plants'!J691,"")</f>
        <v>4.4999999999999998E-2</v>
      </c>
      <c r="K691" s="24" t="str">
        <f>IF('Jeunes Plants'!K691&lt;&gt;"",'Jeunes Plants'!K691,"")</f>
        <v>DIV FL</v>
      </c>
      <c r="L691" s="24" t="str">
        <f>IF('Jeunes Plants'!L691&lt;&gt;"",'Jeunes Plants'!L691,"")</f>
        <v>S7</v>
      </c>
      <c r="M691" s="24" t="str">
        <f>IF('Jeunes Plants'!M691&lt;&gt;"",'Jeunes Plants'!M691,"")</f>
        <v/>
      </c>
      <c r="N691" s="24" t="str">
        <f>IF('Jeunes Plants'!N691&lt;&gt;"",'Jeunes Plants'!N691,"")</f>
        <v>M3</v>
      </c>
      <c r="O691" s="24" t="str">
        <f>IF('Jeunes Plants'!O691&lt;&gt;"",'Jeunes Plants'!O691,"")</f>
        <v>NEMESIA MENOR Dual Magenta</v>
      </c>
      <c r="P691" s="54">
        <f>IF('Jeunes Plants'!P691&lt;&gt;"",'Jeunes Plants'!P691,"")</f>
        <v>691</v>
      </c>
      <c r="Q691" s="20">
        <f>IF('Jeunes Plants'!R691&lt;&gt;"",'Jeunes Plants'!R691,"")</f>
        <v>0</v>
      </c>
      <c r="R691" s="20">
        <f>IF('Jeunes Plants'!S691&lt;&gt;"",'Jeunes Plants'!S691,"")</f>
        <v>0</v>
      </c>
      <c r="S691" s="236">
        <f>IF('Jeunes Plants'!T691&lt;&gt;"",'Jeunes Plants'!T691,"")</f>
        <v>0</v>
      </c>
      <c r="T691" s="246"/>
      <c r="U691" s="124"/>
      <c r="V691" s="124"/>
      <c r="W691" s="124"/>
    </row>
    <row r="692" spans="1:23" ht="20.100000000000001" customHeight="1" x14ac:dyDescent="0.25">
      <c r="A692" s="125">
        <f>IF('Jeunes Plants'!A692&lt;&gt;"",'Jeunes Plants'!A692,"")</f>
        <v>15129</v>
      </c>
      <c r="B692" s="126" t="str">
        <f>IF('Jeunes Plants'!B692&lt;&gt;"",'Jeunes Plants'!B692,"")</f>
        <v>NEMESIA NESIA</v>
      </c>
      <c r="C692" s="126" t="str">
        <f>IF('Jeunes Plants'!C692&lt;&gt;"",'Jeunes Plants'!C692,"")</f>
        <v xml:space="preserve">Burgundy </v>
      </c>
      <c r="D692" s="126" t="str">
        <f>IF('Jeunes Plants'!D692&lt;&gt;"",'Jeunes Plants'!D692,"")</f>
        <v>&gt;s45/2025</v>
      </c>
      <c r="E692" s="127" t="str">
        <f>IF('Jeunes Plants'!E692&lt;&gt;"",'Jeunes Plants'!E692,"")</f>
        <v>B</v>
      </c>
      <c r="F692" s="127" t="str">
        <f>IF('Jeunes Plants'!F692&lt;&gt;"",'Jeunes Plants'!F692,"")</f>
        <v>M 3 cm  X60</v>
      </c>
      <c r="G692" s="128">
        <f>IF('Jeunes Plants'!G692&lt;&gt;"",'Jeunes Plants'!G692,"")</f>
        <v>30</v>
      </c>
      <c r="H692" s="127">
        <f>IF('Jeunes Plants'!H692&lt;&gt;"",'Jeunes Plants'!H692,"")</f>
        <v>6</v>
      </c>
      <c r="I692" s="127" t="str">
        <f>IF('Jeunes Plants'!I692&lt;&gt;"",'Jeunes Plants'!I692,"")</f>
        <v>B</v>
      </c>
      <c r="J692" s="129">
        <f>IF('Jeunes Plants'!J692&lt;&gt;"",'Jeunes Plants'!J692,"")</f>
        <v>0.05</v>
      </c>
      <c r="K692" s="126" t="str">
        <f>IF('Jeunes Plants'!K692&lt;&gt;"",'Jeunes Plants'!K692,"")</f>
        <v>DIV FL</v>
      </c>
      <c r="L692" s="126" t="str">
        <f>IF('Jeunes Plants'!L692&lt;&gt;"",'Jeunes Plants'!L692,"")</f>
        <v>S7</v>
      </c>
      <c r="M692" s="126" t="str">
        <f>IF('Jeunes Plants'!M692&lt;&gt;"",'Jeunes Plants'!M692,"")</f>
        <v/>
      </c>
      <c r="N692" s="126" t="str">
        <f>IF('Jeunes Plants'!N692&lt;&gt;"",'Jeunes Plants'!N692,"")</f>
        <v>M3</v>
      </c>
      <c r="O692" s="126" t="str">
        <f>IF('Jeunes Plants'!O692&lt;&gt;"",'Jeunes Plants'!O692,"")</f>
        <v xml:space="preserve">NEMESIA NESIA Burgundy </v>
      </c>
      <c r="P692" s="130">
        <f>IF('Jeunes Plants'!P692&lt;&gt;"",'Jeunes Plants'!P692,"")</f>
        <v>692</v>
      </c>
      <c r="Q692" s="20">
        <f>IF('Jeunes Plants'!R692&lt;&gt;"",'Jeunes Plants'!R692,"")</f>
        <v>0</v>
      </c>
      <c r="R692" s="20">
        <f>IF('Jeunes Plants'!S692&lt;&gt;"",'Jeunes Plants'!S692,"")</f>
        <v>0</v>
      </c>
      <c r="S692" s="236">
        <f>IF('Jeunes Plants'!T692&lt;&gt;"",'Jeunes Plants'!T692,"")</f>
        <v>0</v>
      </c>
      <c r="T692" s="245"/>
      <c r="U692" s="214"/>
      <c r="V692" s="214"/>
      <c r="W692" s="214"/>
    </row>
    <row r="693" spans="1:23" ht="20.100000000000001" customHeight="1" x14ac:dyDescent="0.25">
      <c r="A693" s="23">
        <f>IF('Jeunes Plants'!A693&lt;&gt;"",'Jeunes Plants'!A693,"")</f>
        <v>15131</v>
      </c>
      <c r="B693" s="24" t="str">
        <f>IF('Jeunes Plants'!B693&lt;&gt;"",'Jeunes Plants'!B693,"")</f>
        <v>NEMESIA NESIA</v>
      </c>
      <c r="C693" s="24" t="str">
        <f>IF('Jeunes Plants'!C693&lt;&gt;"",'Jeunes Plants'!C693,"")</f>
        <v>Denim</v>
      </c>
      <c r="D693" s="24" t="str">
        <f>IF('Jeunes Plants'!D693&lt;&gt;"",'Jeunes Plants'!D693,"")</f>
        <v>&gt;s45/2025</v>
      </c>
      <c r="E693" s="66" t="str">
        <f>IF('Jeunes Plants'!E693&lt;&gt;"",'Jeunes Plants'!E693,"")</f>
        <v>B</v>
      </c>
      <c r="F693" s="66" t="str">
        <f>IF('Jeunes Plants'!F693&lt;&gt;"",'Jeunes Plants'!F693,"")</f>
        <v>M 3 cm  X60</v>
      </c>
      <c r="G693" s="64">
        <f>IF('Jeunes Plants'!G693&lt;&gt;"",'Jeunes Plants'!G693,"")</f>
        <v>30</v>
      </c>
      <c r="H693" s="66">
        <f>IF('Jeunes Plants'!H693&lt;&gt;"",'Jeunes Plants'!H693,"")</f>
        <v>6</v>
      </c>
      <c r="I693" s="66" t="str">
        <f>IF('Jeunes Plants'!I693&lt;&gt;"",'Jeunes Plants'!I693,"")</f>
        <v>B</v>
      </c>
      <c r="J693" s="72">
        <f>IF('Jeunes Plants'!J693&lt;&gt;"",'Jeunes Plants'!J693,"")</f>
        <v>0.05</v>
      </c>
      <c r="K693" s="24" t="str">
        <f>IF('Jeunes Plants'!K693&lt;&gt;"",'Jeunes Plants'!K693,"")</f>
        <v>DIV FL</v>
      </c>
      <c r="L693" s="24" t="str">
        <f>IF('Jeunes Plants'!L693&lt;&gt;"",'Jeunes Plants'!L693,"")</f>
        <v>S7</v>
      </c>
      <c r="M693" s="24" t="str">
        <f>IF('Jeunes Plants'!M693&lt;&gt;"",'Jeunes Plants'!M693,"")</f>
        <v/>
      </c>
      <c r="N693" s="24" t="str">
        <f>IF('Jeunes Plants'!N693&lt;&gt;"",'Jeunes Plants'!N693,"")</f>
        <v>M3</v>
      </c>
      <c r="O693" s="24" t="str">
        <f>IF('Jeunes Plants'!O693&lt;&gt;"",'Jeunes Plants'!O693,"")</f>
        <v>NEMESIA NESIA Denim</v>
      </c>
      <c r="P693" s="54">
        <f>IF('Jeunes Plants'!P693&lt;&gt;"",'Jeunes Plants'!P693,"")</f>
        <v>693</v>
      </c>
      <c r="Q693" s="20">
        <f>IF('Jeunes Plants'!R693&lt;&gt;"",'Jeunes Plants'!R693,"")</f>
        <v>0</v>
      </c>
      <c r="R693" s="20">
        <f>IF('Jeunes Plants'!S693&lt;&gt;"",'Jeunes Plants'!S693,"")</f>
        <v>0</v>
      </c>
      <c r="S693" s="236">
        <f>IF('Jeunes Plants'!T693&lt;&gt;"",'Jeunes Plants'!T693,"")</f>
        <v>0</v>
      </c>
      <c r="T693" s="246"/>
      <c r="U693" s="124"/>
      <c r="V693" s="124"/>
      <c r="W693" s="124"/>
    </row>
    <row r="694" spans="1:23" ht="20.100000000000001" customHeight="1" x14ac:dyDescent="0.25">
      <c r="A694" s="125">
        <f>IF('Jeunes Plants'!A694&lt;&gt;"",'Jeunes Plants'!A694,"")</f>
        <v>22957</v>
      </c>
      <c r="B694" s="126" t="str">
        <f>IF('Jeunes Plants'!B694&lt;&gt;"",'Jeunes Plants'!B694,"")</f>
        <v>NEMESIA NESIA</v>
      </c>
      <c r="C694" s="126" t="str">
        <f>IF('Jeunes Plants'!C694&lt;&gt;"",'Jeunes Plants'!C694,"")</f>
        <v xml:space="preserve">Inca </v>
      </c>
      <c r="D694" s="126" t="str">
        <f>IF('Jeunes Plants'!D694&lt;&gt;"",'Jeunes Plants'!D694,"")</f>
        <v>&gt;s45/2025</v>
      </c>
      <c r="E694" s="127" t="str">
        <f>IF('Jeunes Plants'!E694&lt;&gt;"",'Jeunes Plants'!E694,"")</f>
        <v>B</v>
      </c>
      <c r="F694" s="127" t="str">
        <f>IF('Jeunes Plants'!F694&lt;&gt;"",'Jeunes Plants'!F694,"")</f>
        <v>M 3 cm  X60</v>
      </c>
      <c r="G694" s="128">
        <f>IF('Jeunes Plants'!G694&lt;&gt;"",'Jeunes Plants'!G694,"")</f>
        <v>30</v>
      </c>
      <c r="H694" s="127">
        <f>IF('Jeunes Plants'!H694&lt;&gt;"",'Jeunes Plants'!H694,"")</f>
        <v>6</v>
      </c>
      <c r="I694" s="127" t="str">
        <f>IF('Jeunes Plants'!I694&lt;&gt;"",'Jeunes Plants'!I694,"")</f>
        <v>B</v>
      </c>
      <c r="J694" s="129">
        <f>IF('Jeunes Plants'!J694&lt;&gt;"",'Jeunes Plants'!J694,"")</f>
        <v>0.05</v>
      </c>
      <c r="K694" s="126" t="str">
        <f>IF('Jeunes Plants'!K694&lt;&gt;"",'Jeunes Plants'!K694,"")</f>
        <v>DIV FL</v>
      </c>
      <c r="L694" s="126" t="str">
        <f>IF('Jeunes Plants'!L694&lt;&gt;"",'Jeunes Plants'!L694,"")</f>
        <v>S7</v>
      </c>
      <c r="M694" s="126" t="str">
        <f>IF('Jeunes Plants'!M694&lt;&gt;"",'Jeunes Plants'!M694,"")</f>
        <v/>
      </c>
      <c r="N694" s="126" t="str">
        <f>IF('Jeunes Plants'!N694&lt;&gt;"",'Jeunes Plants'!N694,"")</f>
        <v>M3</v>
      </c>
      <c r="O694" s="126" t="str">
        <f>IF('Jeunes Plants'!O694&lt;&gt;"",'Jeunes Plants'!O694,"")</f>
        <v xml:space="preserve">NEMESIA NESIA Inca </v>
      </c>
      <c r="P694" s="130">
        <f>IF('Jeunes Plants'!P694&lt;&gt;"",'Jeunes Plants'!P694,"")</f>
        <v>694</v>
      </c>
      <c r="Q694" s="20">
        <f>IF('Jeunes Plants'!R694&lt;&gt;"",'Jeunes Plants'!R694,"")</f>
        <v>0</v>
      </c>
      <c r="R694" s="20">
        <f>IF('Jeunes Plants'!S694&lt;&gt;"",'Jeunes Plants'!S694,"")</f>
        <v>0</v>
      </c>
      <c r="S694" s="236">
        <f>IF('Jeunes Plants'!T694&lt;&gt;"",'Jeunes Plants'!T694,"")</f>
        <v>0</v>
      </c>
      <c r="T694" s="245"/>
      <c r="U694" s="214"/>
      <c r="V694" s="214"/>
      <c r="W694" s="214"/>
    </row>
    <row r="695" spans="1:23" ht="20.100000000000001" customHeight="1" x14ac:dyDescent="0.25">
      <c r="A695" s="23">
        <f>IF('Jeunes Plants'!A695&lt;&gt;"",'Jeunes Plants'!A695,"")</f>
        <v>26433</v>
      </c>
      <c r="B695" s="24" t="str">
        <f>IF('Jeunes Plants'!B695&lt;&gt;"",'Jeunes Plants'!B695,"")</f>
        <v>NEMESIA NESIA</v>
      </c>
      <c r="C695" s="24" t="str">
        <f>IF('Jeunes Plants'!C695&lt;&gt;"",'Jeunes Plants'!C695,"")</f>
        <v>Pink Crush</v>
      </c>
      <c r="D695" s="24" t="str">
        <f>IF('Jeunes Plants'!D695&lt;&gt;"",'Jeunes Plants'!D695,"")</f>
        <v>&gt;s45/2025</v>
      </c>
      <c r="E695" s="66" t="str">
        <f>IF('Jeunes Plants'!E695&lt;&gt;"",'Jeunes Plants'!E695,"")</f>
        <v>B</v>
      </c>
      <c r="F695" s="66" t="str">
        <f>IF('Jeunes Plants'!F695&lt;&gt;"",'Jeunes Plants'!F695,"")</f>
        <v>M 3 cm  X60</v>
      </c>
      <c r="G695" s="64">
        <f>IF('Jeunes Plants'!G695&lt;&gt;"",'Jeunes Plants'!G695,"")</f>
        <v>30</v>
      </c>
      <c r="H695" s="66">
        <f>IF('Jeunes Plants'!H695&lt;&gt;"",'Jeunes Plants'!H695,"")</f>
        <v>6</v>
      </c>
      <c r="I695" s="66" t="str">
        <f>IF('Jeunes Plants'!I695&lt;&gt;"",'Jeunes Plants'!I695,"")</f>
        <v>B</v>
      </c>
      <c r="J695" s="72">
        <f>IF('Jeunes Plants'!J695&lt;&gt;"",'Jeunes Plants'!J695,"")</f>
        <v>0.05</v>
      </c>
      <c r="K695" s="24" t="str">
        <f>IF('Jeunes Plants'!K695&lt;&gt;"",'Jeunes Plants'!K695,"")</f>
        <v>DIV FL</v>
      </c>
      <c r="L695" s="24" t="str">
        <f>IF('Jeunes Plants'!L695&lt;&gt;"",'Jeunes Plants'!L695,"")</f>
        <v>S7</v>
      </c>
      <c r="M695" s="24" t="str">
        <f>IF('Jeunes Plants'!M695&lt;&gt;"",'Jeunes Plants'!M695,"")</f>
        <v>NEW</v>
      </c>
      <c r="N695" s="24" t="str">
        <f>IF('Jeunes Plants'!N695&lt;&gt;"",'Jeunes Plants'!N695,"")</f>
        <v>M3</v>
      </c>
      <c r="O695" s="24" t="str">
        <f>IF('Jeunes Plants'!O695&lt;&gt;"",'Jeunes Plants'!O695,"")</f>
        <v>NEMESIA NESIA Pink Crush</v>
      </c>
      <c r="P695" s="54">
        <f>IF('Jeunes Plants'!P695&lt;&gt;"",'Jeunes Plants'!P695,"")</f>
        <v>695</v>
      </c>
      <c r="Q695" s="20">
        <f>IF('Jeunes Plants'!R695&lt;&gt;"",'Jeunes Plants'!R695,"")</f>
        <v>0</v>
      </c>
      <c r="R695" s="20">
        <f>IF('Jeunes Plants'!S695&lt;&gt;"",'Jeunes Plants'!S695,"")</f>
        <v>0</v>
      </c>
      <c r="S695" s="236">
        <f>IF('Jeunes Plants'!T695&lt;&gt;"",'Jeunes Plants'!T695,"")</f>
        <v>0</v>
      </c>
      <c r="T695" s="246"/>
      <c r="U695" s="124"/>
      <c r="V695" s="124"/>
      <c r="W695" s="124"/>
    </row>
    <row r="696" spans="1:23" ht="20.100000000000001" customHeight="1" x14ac:dyDescent="0.25">
      <c r="A696" s="125">
        <f>IF('Jeunes Plants'!A696&lt;&gt;"",'Jeunes Plants'!A696,"")</f>
        <v>25784</v>
      </c>
      <c r="B696" s="126" t="str">
        <f>IF('Jeunes Plants'!B696&lt;&gt;"",'Jeunes Plants'!B696,"")</f>
        <v>NEMESIA NESIA</v>
      </c>
      <c r="C696" s="126" t="str">
        <f>IF('Jeunes Plants'!C696&lt;&gt;"",'Jeunes Plants'!C696,"")</f>
        <v>Tangerine</v>
      </c>
      <c r="D696" s="126" t="str">
        <f>IF('Jeunes Plants'!D696&lt;&gt;"",'Jeunes Plants'!D696,"")</f>
        <v>&gt;s45/2025</v>
      </c>
      <c r="E696" s="127" t="str">
        <f>IF('Jeunes Plants'!E696&lt;&gt;"",'Jeunes Plants'!E696,"")</f>
        <v>B</v>
      </c>
      <c r="F696" s="127" t="str">
        <f>IF('Jeunes Plants'!F696&lt;&gt;"",'Jeunes Plants'!F696,"")</f>
        <v>M 3 cm  X60</v>
      </c>
      <c r="G696" s="128">
        <f>IF('Jeunes Plants'!G696&lt;&gt;"",'Jeunes Plants'!G696,"")</f>
        <v>30</v>
      </c>
      <c r="H696" s="127">
        <f>IF('Jeunes Plants'!H696&lt;&gt;"",'Jeunes Plants'!H696,"")</f>
        <v>6</v>
      </c>
      <c r="I696" s="127" t="str">
        <f>IF('Jeunes Plants'!I696&lt;&gt;"",'Jeunes Plants'!I696,"")</f>
        <v>B</v>
      </c>
      <c r="J696" s="129">
        <f>IF('Jeunes Plants'!J696&lt;&gt;"",'Jeunes Plants'!J696,"")</f>
        <v>0.05</v>
      </c>
      <c r="K696" s="126" t="str">
        <f>IF('Jeunes Plants'!K696&lt;&gt;"",'Jeunes Plants'!K696,"")</f>
        <v>DIV FL</v>
      </c>
      <c r="L696" s="126" t="str">
        <f>IF('Jeunes Plants'!L696&lt;&gt;"",'Jeunes Plants'!L696,"")</f>
        <v>S7</v>
      </c>
      <c r="M696" s="126" t="str">
        <f>IF('Jeunes Plants'!M696&lt;&gt;"",'Jeunes Plants'!M696,"")</f>
        <v/>
      </c>
      <c r="N696" s="126" t="str">
        <f>IF('Jeunes Plants'!N696&lt;&gt;"",'Jeunes Plants'!N696,"")</f>
        <v>M3</v>
      </c>
      <c r="O696" s="126" t="str">
        <f>IF('Jeunes Plants'!O696&lt;&gt;"",'Jeunes Plants'!O696,"")</f>
        <v>NEMESIA NESIA Tangerine</v>
      </c>
      <c r="P696" s="130">
        <f>IF('Jeunes Plants'!P696&lt;&gt;"",'Jeunes Plants'!P696,"")</f>
        <v>696</v>
      </c>
      <c r="Q696" s="20">
        <f>IF('Jeunes Plants'!R696&lt;&gt;"",'Jeunes Plants'!R696,"")</f>
        <v>0</v>
      </c>
      <c r="R696" s="20">
        <f>IF('Jeunes Plants'!S696&lt;&gt;"",'Jeunes Plants'!S696,"")</f>
        <v>0</v>
      </c>
      <c r="S696" s="236">
        <f>IF('Jeunes Plants'!T696&lt;&gt;"",'Jeunes Plants'!T696,"")</f>
        <v>0</v>
      </c>
      <c r="T696" s="245"/>
      <c r="U696" s="214"/>
      <c r="V696" s="214"/>
      <c r="W696" s="214"/>
    </row>
    <row r="697" spans="1:23" ht="20.100000000000001" customHeight="1" x14ac:dyDescent="0.25">
      <c r="A697" s="23">
        <f>IF('Jeunes Plants'!A697&lt;&gt;"",'Jeunes Plants'!A697,"")</f>
        <v>14468</v>
      </c>
      <c r="B697" s="24" t="str">
        <f>IF('Jeunes Plants'!B697&lt;&gt;"",'Jeunes Plants'!B697,"")</f>
        <v>NEMESIA NESIA</v>
      </c>
      <c r="C697" s="24" t="str">
        <f>IF('Jeunes Plants'!C697&lt;&gt;"",'Jeunes Plants'!C697,"")</f>
        <v xml:space="preserve">Tropical </v>
      </c>
      <c r="D697" s="24" t="str">
        <f>IF('Jeunes Plants'!D697&lt;&gt;"",'Jeunes Plants'!D697,"")</f>
        <v>&gt;s45/2025</v>
      </c>
      <c r="E697" s="66" t="str">
        <f>IF('Jeunes Plants'!E697&lt;&gt;"",'Jeunes Plants'!E697,"")</f>
        <v>B</v>
      </c>
      <c r="F697" s="66" t="str">
        <f>IF('Jeunes Plants'!F697&lt;&gt;"",'Jeunes Plants'!F697,"")</f>
        <v>M 3 cm  X60</v>
      </c>
      <c r="G697" s="64">
        <f>IF('Jeunes Plants'!G697&lt;&gt;"",'Jeunes Plants'!G697,"")</f>
        <v>30</v>
      </c>
      <c r="H697" s="66">
        <f>IF('Jeunes Plants'!H697&lt;&gt;"",'Jeunes Plants'!H697,"")</f>
        <v>6</v>
      </c>
      <c r="I697" s="66" t="str">
        <f>IF('Jeunes Plants'!I697&lt;&gt;"",'Jeunes Plants'!I697,"")</f>
        <v>B</v>
      </c>
      <c r="J697" s="72">
        <f>IF('Jeunes Plants'!J697&lt;&gt;"",'Jeunes Plants'!J697,"")</f>
        <v>0.05</v>
      </c>
      <c r="K697" s="24" t="str">
        <f>IF('Jeunes Plants'!K697&lt;&gt;"",'Jeunes Plants'!K697,"")</f>
        <v>DIV FL</v>
      </c>
      <c r="L697" s="24" t="str">
        <f>IF('Jeunes Plants'!L697&lt;&gt;"",'Jeunes Plants'!L697,"")</f>
        <v>S7</v>
      </c>
      <c r="M697" s="24" t="str">
        <f>IF('Jeunes Plants'!M697&lt;&gt;"",'Jeunes Plants'!M697,"")</f>
        <v/>
      </c>
      <c r="N697" s="24" t="str">
        <f>IF('Jeunes Plants'!N697&lt;&gt;"",'Jeunes Plants'!N697,"")</f>
        <v>M3</v>
      </c>
      <c r="O697" s="24" t="str">
        <f>IF('Jeunes Plants'!O697&lt;&gt;"",'Jeunes Plants'!O697,"")</f>
        <v xml:space="preserve">NEMESIA NESIA Tropical </v>
      </c>
      <c r="P697" s="54">
        <f>IF('Jeunes Plants'!P697&lt;&gt;"",'Jeunes Plants'!P697,"")</f>
        <v>697</v>
      </c>
      <c r="Q697" s="20">
        <f>IF('Jeunes Plants'!R697&lt;&gt;"",'Jeunes Plants'!R697,"")</f>
        <v>0</v>
      </c>
      <c r="R697" s="20">
        <f>IF('Jeunes Plants'!S697&lt;&gt;"",'Jeunes Plants'!S697,"")</f>
        <v>0</v>
      </c>
      <c r="S697" s="236">
        <f>IF('Jeunes Plants'!T697&lt;&gt;"",'Jeunes Plants'!T697,"")</f>
        <v>0</v>
      </c>
      <c r="T697" s="246"/>
      <c r="U697" s="124"/>
      <c r="V697" s="124"/>
      <c r="W697" s="124"/>
    </row>
    <row r="698" spans="1:23" ht="20.100000000000001" customHeight="1" x14ac:dyDescent="0.25">
      <c r="A698" s="125">
        <f>IF('Jeunes Plants'!A698&lt;&gt;"",'Jeunes Plants'!A698,"")</f>
        <v>23793</v>
      </c>
      <c r="B698" s="126" t="str">
        <f>IF('Jeunes Plants'!B698&lt;&gt;"",'Jeunes Plants'!B698,"")</f>
        <v>NEMESIA NESIA</v>
      </c>
      <c r="C698" s="126" t="str">
        <f>IF('Jeunes Plants'!C698&lt;&gt;"",'Jeunes Plants'!C698,"")</f>
        <v xml:space="preserve">Tutti Frutti </v>
      </c>
      <c r="D698" s="126" t="str">
        <f>IF('Jeunes Plants'!D698&lt;&gt;"",'Jeunes Plants'!D698,"")</f>
        <v>&gt;s45/2025</v>
      </c>
      <c r="E698" s="127" t="str">
        <f>IF('Jeunes Plants'!E698&lt;&gt;"",'Jeunes Plants'!E698,"")</f>
        <v>B</v>
      </c>
      <c r="F698" s="127" t="str">
        <f>IF('Jeunes Plants'!F698&lt;&gt;"",'Jeunes Plants'!F698,"")</f>
        <v>M 3 cm  X60</v>
      </c>
      <c r="G698" s="128">
        <f>IF('Jeunes Plants'!G698&lt;&gt;"",'Jeunes Plants'!G698,"")</f>
        <v>30</v>
      </c>
      <c r="H698" s="127">
        <f>IF('Jeunes Plants'!H698&lt;&gt;"",'Jeunes Plants'!H698,"")</f>
        <v>6</v>
      </c>
      <c r="I698" s="127" t="str">
        <f>IF('Jeunes Plants'!I698&lt;&gt;"",'Jeunes Plants'!I698,"")</f>
        <v>B</v>
      </c>
      <c r="J698" s="129">
        <f>IF('Jeunes Plants'!J698&lt;&gt;"",'Jeunes Plants'!J698,"")</f>
        <v>0.05</v>
      </c>
      <c r="K698" s="126" t="str">
        <f>IF('Jeunes Plants'!K698&lt;&gt;"",'Jeunes Plants'!K698,"")</f>
        <v>DIV FL</v>
      </c>
      <c r="L698" s="126" t="str">
        <f>IF('Jeunes Plants'!L698&lt;&gt;"",'Jeunes Plants'!L698,"")</f>
        <v>S7</v>
      </c>
      <c r="M698" s="126" t="str">
        <f>IF('Jeunes Plants'!M698&lt;&gt;"",'Jeunes Plants'!M698,"")</f>
        <v/>
      </c>
      <c r="N698" s="126" t="str">
        <f>IF('Jeunes Plants'!N698&lt;&gt;"",'Jeunes Plants'!N698,"")</f>
        <v>M3</v>
      </c>
      <c r="O698" s="126" t="str">
        <f>IF('Jeunes Plants'!O698&lt;&gt;"",'Jeunes Plants'!O698,"")</f>
        <v xml:space="preserve">NEMESIA NESIA Tutti Frutti </v>
      </c>
      <c r="P698" s="130">
        <f>IF('Jeunes Plants'!P698&lt;&gt;"",'Jeunes Plants'!P698,"")</f>
        <v>698</v>
      </c>
      <c r="Q698" s="20">
        <f>IF('Jeunes Plants'!R698&lt;&gt;"",'Jeunes Plants'!R698,"")</f>
        <v>0</v>
      </c>
      <c r="R698" s="20">
        <f>IF('Jeunes Plants'!S698&lt;&gt;"",'Jeunes Plants'!S698,"")</f>
        <v>0</v>
      </c>
      <c r="S698" s="236">
        <f>IF('Jeunes Plants'!T698&lt;&gt;"",'Jeunes Plants'!T698,"")</f>
        <v>0</v>
      </c>
      <c r="T698" s="245"/>
      <c r="U698" s="214"/>
      <c r="V698" s="214"/>
      <c r="W698" s="214"/>
    </row>
    <row r="699" spans="1:23" ht="20.100000000000001" customHeight="1" x14ac:dyDescent="0.25">
      <c r="A699" s="23">
        <f>IF('Jeunes Plants'!A699&lt;&gt;"",'Jeunes Plants'!A699,"")</f>
        <v>12897</v>
      </c>
      <c r="B699" s="24" t="str">
        <f>IF('Jeunes Plants'!B699&lt;&gt;"",'Jeunes Plants'!B699,"")</f>
        <v>NEMESIA SUNPEDDLE</v>
      </c>
      <c r="C699" s="24" t="str">
        <f>IF('Jeunes Plants'!C699&lt;&gt;"",'Jeunes Plants'!C699,"")</f>
        <v>White Perfume</v>
      </c>
      <c r="D699" s="24" t="str">
        <f>IF('Jeunes Plants'!D699&lt;&gt;"",'Jeunes Plants'!D699,"")</f>
        <v>&gt;s45/2025</v>
      </c>
      <c r="E699" s="66" t="str">
        <f>IF('Jeunes Plants'!E699&lt;&gt;"",'Jeunes Plants'!E699,"")</f>
        <v>B</v>
      </c>
      <c r="F699" s="66" t="str">
        <f>IF('Jeunes Plants'!F699&lt;&gt;"",'Jeunes Plants'!F699,"")</f>
        <v>M 3 cm  X60</v>
      </c>
      <c r="G699" s="64">
        <f>IF('Jeunes Plants'!G699&lt;&gt;"",'Jeunes Plants'!G699,"")</f>
        <v>30</v>
      </c>
      <c r="H699" s="66">
        <f>IF('Jeunes Plants'!H699&lt;&gt;"",'Jeunes Plants'!H699,"")</f>
        <v>6</v>
      </c>
      <c r="I699" s="66" t="str">
        <f>IF('Jeunes Plants'!I699&lt;&gt;"",'Jeunes Plants'!I699,"")</f>
        <v>B</v>
      </c>
      <c r="J699" s="72">
        <f>IF('Jeunes Plants'!J699&lt;&gt;"",'Jeunes Plants'!J699,"")</f>
        <v>4.8000000000000001E-2</v>
      </c>
      <c r="K699" s="24" t="str">
        <f>IF('Jeunes Plants'!K699&lt;&gt;"",'Jeunes Plants'!K699,"")</f>
        <v>DIV FL</v>
      </c>
      <c r="L699" s="24" t="str">
        <f>IF('Jeunes Plants'!L699&lt;&gt;"",'Jeunes Plants'!L699,"")</f>
        <v>S7</v>
      </c>
      <c r="M699" s="24" t="str">
        <f>IF('Jeunes Plants'!M699&lt;&gt;"",'Jeunes Plants'!M699,"")</f>
        <v/>
      </c>
      <c r="N699" s="24" t="str">
        <f>IF('Jeunes Plants'!N699&lt;&gt;"",'Jeunes Plants'!N699,"")</f>
        <v>M3</v>
      </c>
      <c r="O699" s="24" t="str">
        <f>IF('Jeunes Plants'!O699&lt;&gt;"",'Jeunes Plants'!O699,"")</f>
        <v>NEMESIA SUNPEDDLE White Perfume</v>
      </c>
      <c r="P699" s="54">
        <f>IF('Jeunes Plants'!P699&lt;&gt;"",'Jeunes Plants'!P699,"")</f>
        <v>699</v>
      </c>
      <c r="Q699" s="20">
        <f>IF('Jeunes Plants'!R699&lt;&gt;"",'Jeunes Plants'!R699,"")</f>
        <v>0</v>
      </c>
      <c r="R699" s="20">
        <f>IF('Jeunes Plants'!S699&lt;&gt;"",'Jeunes Plants'!S699,"")</f>
        <v>0</v>
      </c>
      <c r="S699" s="236">
        <f>IF('Jeunes Plants'!T699&lt;&gt;"",'Jeunes Plants'!T699,"")</f>
        <v>0</v>
      </c>
      <c r="T699" s="246"/>
      <c r="U699" s="124"/>
      <c r="V699" s="124"/>
      <c r="W699" s="124"/>
    </row>
    <row r="700" spans="1:23" ht="20.100000000000001" customHeight="1" x14ac:dyDescent="0.25">
      <c r="A700" s="151" t="str">
        <f>IF('Jeunes Plants'!A700&lt;&gt;"",'Jeunes Plants'!A700,"")</f>
        <v/>
      </c>
      <c r="B700" s="152" t="str">
        <f>IF('Jeunes Plants'!B700&lt;&gt;"",'Jeunes Plants'!B700,"")</f>
        <v>O</v>
      </c>
      <c r="C700" s="153" t="str">
        <f>IF('Jeunes Plants'!C700&lt;&gt;"",'Jeunes Plants'!C700,"")</f>
        <v/>
      </c>
      <c r="D700" s="153" t="str">
        <f>IF('Jeunes Plants'!D700&lt;&gt;"",'Jeunes Plants'!D700,"")</f>
        <v/>
      </c>
      <c r="E700" s="154" t="str">
        <f>IF('Jeunes Plants'!E700&lt;&gt;"",'Jeunes Plants'!E700,"")</f>
        <v/>
      </c>
      <c r="F700" s="154" t="str">
        <f>IF('Jeunes Plants'!F700&lt;&gt;"",'Jeunes Plants'!F700,"")</f>
        <v/>
      </c>
      <c r="G700" s="154" t="str">
        <f>IF('Jeunes Plants'!G700&lt;&gt;"",'Jeunes Plants'!G700,"")</f>
        <v/>
      </c>
      <c r="H700" s="154" t="str">
        <f>IF('Jeunes Plants'!H700&lt;&gt;"",'Jeunes Plants'!H700,"")</f>
        <v/>
      </c>
      <c r="I700" s="154" t="str">
        <f>IF('Jeunes Plants'!I700&lt;&gt;"",'Jeunes Plants'!I700,"")</f>
        <v/>
      </c>
      <c r="J700" s="155" t="str">
        <f>IF('Jeunes Plants'!J700&lt;&gt;"",'Jeunes Plants'!J700,"")</f>
        <v/>
      </c>
      <c r="K700" s="153" t="str">
        <f>IF('Jeunes Plants'!K700&lt;&gt;"",'Jeunes Plants'!K700,"")</f>
        <v/>
      </c>
      <c r="L700" s="153" t="str">
        <f>IF('Jeunes Plants'!L700&lt;&gt;"",'Jeunes Plants'!L700,"")</f>
        <v>L</v>
      </c>
      <c r="M700" s="153" t="str">
        <f>IF('Jeunes Plants'!M700&lt;&gt;"",'Jeunes Plants'!M700,"")</f>
        <v/>
      </c>
      <c r="N700" s="153" t="str">
        <f>IF('Jeunes Plants'!N700&lt;&gt;"",'Jeunes Plants'!N700,"")</f>
        <v/>
      </c>
      <c r="O700" s="153" t="str">
        <f>IF('Jeunes Plants'!O700&lt;&gt;"",'Jeunes Plants'!O700,"")</f>
        <v xml:space="preserve">O </v>
      </c>
      <c r="P700" s="156">
        <f>IF('Jeunes Plants'!P700&lt;&gt;"",'Jeunes Plants'!P700,"")</f>
        <v>700</v>
      </c>
      <c r="Q700" s="20" t="str">
        <f>IF('Jeunes Plants'!R700&lt;&gt;"",'Jeunes Plants'!R700,"")</f>
        <v/>
      </c>
      <c r="R700" s="20" t="str">
        <f>IF('Jeunes Plants'!S700&lt;&gt;"",'Jeunes Plants'!S700,"")</f>
        <v/>
      </c>
      <c r="S700" s="236" t="str">
        <f>IF('Jeunes Plants'!T700&lt;&gt;"",'Jeunes Plants'!T700,"")</f>
        <v/>
      </c>
      <c r="T700" s="248"/>
      <c r="U700" s="164"/>
      <c r="V700" s="164"/>
      <c r="W700" s="164"/>
    </row>
    <row r="701" spans="1:23" ht="20.100000000000001" customHeight="1" x14ac:dyDescent="0.25">
      <c r="A701" s="23">
        <f>IF('Jeunes Plants'!A701&lt;&gt;"",'Jeunes Plants'!A701,"")</f>
        <v>26436</v>
      </c>
      <c r="B701" s="24" t="str">
        <f>IF('Jeunes Plants'!B701&lt;&gt;"",'Jeunes Plants'!B701,"")</f>
        <v>OSTEOSPERMUM BESTIES</v>
      </c>
      <c r="C701" s="24" t="str">
        <f>IF('Jeunes Plants'!C701&lt;&gt;"",'Jeunes Plants'!C701,"")</f>
        <v>Devoted Purple</v>
      </c>
      <c r="D701" s="24" t="str">
        <f>IF('Jeunes Plants'!D701&lt;&gt;"",'Jeunes Plants'!D701,"")</f>
        <v>&gt;s49/2025</v>
      </c>
      <c r="E701" s="66" t="str">
        <f>IF('Jeunes Plants'!E701&lt;&gt;"",'Jeunes Plants'!E701,"")</f>
        <v>B</v>
      </c>
      <c r="F701" s="66" t="str">
        <f>IF('Jeunes Plants'!F701&lt;&gt;"",'Jeunes Plants'!F701,"")</f>
        <v>M 3 cm  X60</v>
      </c>
      <c r="G701" s="64">
        <f>IF('Jeunes Plants'!G701&lt;&gt;"",'Jeunes Plants'!G701,"")</f>
        <v>30</v>
      </c>
      <c r="H701" s="64">
        <f>IF('Jeunes Plants'!H701&lt;&gt;"",'Jeunes Plants'!H701,"")</f>
        <v>6</v>
      </c>
      <c r="I701" s="66" t="str">
        <f>IF('Jeunes Plants'!I701&lt;&gt;"",'Jeunes Plants'!I701,"")</f>
        <v>A</v>
      </c>
      <c r="J701" s="72">
        <f>IF('Jeunes Plants'!J701&lt;&gt;"",'Jeunes Plants'!J701,"")</f>
        <v>0.04</v>
      </c>
      <c r="K701" s="24" t="str">
        <f>IF('Jeunes Plants'!K701&lt;&gt;"",'Jeunes Plants'!K701,"")</f>
        <v>DIV FL</v>
      </c>
      <c r="L701" s="24" t="str">
        <f>IF('Jeunes Plants'!L701&lt;&gt;"",'Jeunes Plants'!L701,"")</f>
        <v>S7</v>
      </c>
      <c r="M701" s="24" t="str">
        <f>IF('Jeunes Plants'!M701&lt;&gt;"",'Jeunes Plants'!M701,"")</f>
        <v>NEW</v>
      </c>
      <c r="N701" s="24" t="str">
        <f>IF('Jeunes Plants'!N701&lt;&gt;"",'Jeunes Plants'!N701,"")</f>
        <v>M3</v>
      </c>
      <c r="O701" s="24" t="str">
        <f>IF('Jeunes Plants'!O701&lt;&gt;"",'Jeunes Plants'!O701,"")</f>
        <v>OSTEOSPERMUM BESTIES Devoted Purple</v>
      </c>
      <c r="P701" s="54">
        <f>IF('Jeunes Plants'!P701&lt;&gt;"",'Jeunes Plants'!P701,"")</f>
        <v>701</v>
      </c>
      <c r="Q701" s="20">
        <f>IF('Jeunes Plants'!R701&lt;&gt;"",'Jeunes Plants'!R701,"")</f>
        <v>0</v>
      </c>
      <c r="R701" s="20">
        <f>IF('Jeunes Plants'!S701&lt;&gt;"",'Jeunes Plants'!S701,"")</f>
        <v>0</v>
      </c>
      <c r="S701" s="236">
        <f>IF('Jeunes Plants'!T701&lt;&gt;"",'Jeunes Plants'!T701,"")</f>
        <v>0</v>
      </c>
      <c r="T701" s="241"/>
      <c r="U701" s="44"/>
      <c r="V701" s="44"/>
      <c r="W701" s="44"/>
    </row>
    <row r="702" spans="1:23" ht="20.100000000000001" customHeight="1" x14ac:dyDescent="0.25">
      <c r="A702" s="125">
        <f>IF('Jeunes Plants'!A702&lt;&gt;"",'Jeunes Plants'!A702,"")</f>
        <v>26437</v>
      </c>
      <c r="B702" s="126" t="str">
        <f>IF('Jeunes Plants'!B702&lt;&gt;"",'Jeunes Plants'!B702,"")</f>
        <v>OSTEOSPERMUM BESTIES</v>
      </c>
      <c r="C702" s="126" t="str">
        <f>IF('Jeunes Plants'!C702&lt;&gt;"",'Jeunes Plants'!C702,"")</f>
        <v>Dynamic Bicolor</v>
      </c>
      <c r="D702" s="126" t="str">
        <f>IF('Jeunes Plants'!D702&lt;&gt;"",'Jeunes Plants'!D702,"")</f>
        <v>&gt;s49/2025</v>
      </c>
      <c r="E702" s="127" t="str">
        <f>IF('Jeunes Plants'!E702&lt;&gt;"",'Jeunes Plants'!E702,"")</f>
        <v>B</v>
      </c>
      <c r="F702" s="127" t="str">
        <f>IF('Jeunes Plants'!F702&lt;&gt;"",'Jeunes Plants'!F702,"")</f>
        <v>M 3 cm  X60</v>
      </c>
      <c r="G702" s="128">
        <f>IF('Jeunes Plants'!G702&lt;&gt;"",'Jeunes Plants'!G702,"")</f>
        <v>30</v>
      </c>
      <c r="H702" s="128">
        <f>IF('Jeunes Plants'!H702&lt;&gt;"",'Jeunes Plants'!H702,"")</f>
        <v>6</v>
      </c>
      <c r="I702" s="127" t="str">
        <f>IF('Jeunes Plants'!I702&lt;&gt;"",'Jeunes Plants'!I702,"")</f>
        <v>A</v>
      </c>
      <c r="J702" s="129">
        <f>IF('Jeunes Plants'!J702&lt;&gt;"",'Jeunes Plants'!J702,"")</f>
        <v>0.04</v>
      </c>
      <c r="K702" s="126" t="str">
        <f>IF('Jeunes Plants'!K702&lt;&gt;"",'Jeunes Plants'!K702,"")</f>
        <v>DIV FL</v>
      </c>
      <c r="L702" s="126" t="str">
        <f>IF('Jeunes Plants'!L702&lt;&gt;"",'Jeunes Plants'!L702,"")</f>
        <v>S7</v>
      </c>
      <c r="M702" s="126" t="str">
        <f>IF('Jeunes Plants'!M702&lt;&gt;"",'Jeunes Plants'!M702,"")</f>
        <v>NEW</v>
      </c>
      <c r="N702" s="126" t="str">
        <f>IF('Jeunes Plants'!N702&lt;&gt;"",'Jeunes Plants'!N702,"")</f>
        <v>M3</v>
      </c>
      <c r="O702" s="126" t="str">
        <f>IF('Jeunes Plants'!O702&lt;&gt;"",'Jeunes Plants'!O702,"")</f>
        <v>OSTEOSPERMUM BESTIES Dynamic Bicolor</v>
      </c>
      <c r="P702" s="130">
        <f>IF('Jeunes Plants'!P702&lt;&gt;"",'Jeunes Plants'!P702,"")</f>
        <v>702</v>
      </c>
      <c r="Q702" s="20">
        <f>IF('Jeunes Plants'!R702&lt;&gt;"",'Jeunes Plants'!R702,"")</f>
        <v>0</v>
      </c>
      <c r="R702" s="20">
        <f>IF('Jeunes Plants'!S702&lt;&gt;"",'Jeunes Plants'!S702,"")</f>
        <v>0</v>
      </c>
      <c r="S702" s="236">
        <f>IF('Jeunes Plants'!T702&lt;&gt;"",'Jeunes Plants'!T702,"")</f>
        <v>0</v>
      </c>
      <c r="T702" s="242"/>
      <c r="U702" s="158"/>
      <c r="V702" s="158"/>
      <c r="W702" s="158"/>
    </row>
    <row r="703" spans="1:23" ht="20.100000000000001" customHeight="1" x14ac:dyDescent="0.25">
      <c r="A703" s="23">
        <f>IF('Jeunes Plants'!A703&lt;&gt;"",'Jeunes Plants'!A703,"")</f>
        <v>26438</v>
      </c>
      <c r="B703" s="24" t="str">
        <f>IF('Jeunes Plants'!B703&lt;&gt;"",'Jeunes Plants'!B703,"")</f>
        <v>OSTEOSPERMUM BESTIES</v>
      </c>
      <c r="C703" s="24" t="str">
        <f>IF('Jeunes Plants'!C703&lt;&gt;"",'Jeunes Plants'!C703,"")</f>
        <v>Inspiring Orange</v>
      </c>
      <c r="D703" s="24" t="str">
        <f>IF('Jeunes Plants'!D703&lt;&gt;"",'Jeunes Plants'!D703,"")</f>
        <v>&gt;s49/2025</v>
      </c>
      <c r="E703" s="66" t="str">
        <f>IF('Jeunes Plants'!E703&lt;&gt;"",'Jeunes Plants'!E703,"")</f>
        <v>B</v>
      </c>
      <c r="F703" s="66" t="str">
        <f>IF('Jeunes Plants'!F703&lt;&gt;"",'Jeunes Plants'!F703,"")</f>
        <v>M 3 cm  X60</v>
      </c>
      <c r="G703" s="64">
        <f>IF('Jeunes Plants'!G703&lt;&gt;"",'Jeunes Plants'!G703,"")</f>
        <v>30</v>
      </c>
      <c r="H703" s="64">
        <f>IF('Jeunes Plants'!H703&lt;&gt;"",'Jeunes Plants'!H703,"")</f>
        <v>6</v>
      </c>
      <c r="I703" s="66" t="str">
        <f>IF('Jeunes Plants'!I703&lt;&gt;"",'Jeunes Plants'!I703,"")</f>
        <v>A</v>
      </c>
      <c r="J703" s="72">
        <f>IF('Jeunes Plants'!J703&lt;&gt;"",'Jeunes Plants'!J703,"")</f>
        <v>0.04</v>
      </c>
      <c r="K703" s="24" t="str">
        <f>IF('Jeunes Plants'!K703&lt;&gt;"",'Jeunes Plants'!K703,"")</f>
        <v>DIV FL</v>
      </c>
      <c r="L703" s="24" t="str">
        <f>IF('Jeunes Plants'!L703&lt;&gt;"",'Jeunes Plants'!L703,"")</f>
        <v>S7</v>
      </c>
      <c r="M703" s="24" t="str">
        <f>IF('Jeunes Plants'!M703&lt;&gt;"",'Jeunes Plants'!M703,"")</f>
        <v>NEW</v>
      </c>
      <c r="N703" s="24" t="str">
        <f>IF('Jeunes Plants'!N703&lt;&gt;"",'Jeunes Plants'!N703,"")</f>
        <v>M3</v>
      </c>
      <c r="O703" s="24" t="str">
        <f>IF('Jeunes Plants'!O703&lt;&gt;"",'Jeunes Plants'!O703,"")</f>
        <v>OSTEOSPERMUM BESTIES Inspiring Orange</v>
      </c>
      <c r="P703" s="54">
        <f>IF('Jeunes Plants'!P703&lt;&gt;"",'Jeunes Plants'!P703,"")</f>
        <v>703</v>
      </c>
      <c r="Q703" s="20">
        <f>IF('Jeunes Plants'!R703&lt;&gt;"",'Jeunes Plants'!R703,"")</f>
        <v>0</v>
      </c>
      <c r="R703" s="20">
        <f>IF('Jeunes Plants'!S703&lt;&gt;"",'Jeunes Plants'!S703,"")</f>
        <v>0</v>
      </c>
      <c r="S703" s="236">
        <f>IF('Jeunes Plants'!T703&lt;&gt;"",'Jeunes Plants'!T703,"")</f>
        <v>0</v>
      </c>
      <c r="T703" s="241"/>
      <c r="U703" s="44"/>
      <c r="V703" s="44"/>
      <c r="W703" s="44"/>
    </row>
    <row r="704" spans="1:23" ht="20.100000000000001" customHeight="1" x14ac:dyDescent="0.25">
      <c r="A704" s="125">
        <f>IF('Jeunes Plants'!A704&lt;&gt;"",'Jeunes Plants'!A704,"")</f>
        <v>26439</v>
      </c>
      <c r="B704" s="126" t="str">
        <f>IF('Jeunes Plants'!B704&lt;&gt;"",'Jeunes Plants'!B704,"")</f>
        <v>OSTEOSPERMUM BESTIES</v>
      </c>
      <c r="C704" s="126" t="str">
        <f>IF('Jeunes Plants'!C704&lt;&gt;"",'Jeunes Plants'!C704,"")</f>
        <v>Optimistic Pink</v>
      </c>
      <c r="D704" s="126" t="str">
        <f>IF('Jeunes Plants'!D704&lt;&gt;"",'Jeunes Plants'!D704,"")</f>
        <v>&gt;s49/2025</v>
      </c>
      <c r="E704" s="127" t="str">
        <f>IF('Jeunes Plants'!E704&lt;&gt;"",'Jeunes Plants'!E704,"")</f>
        <v>B</v>
      </c>
      <c r="F704" s="127" t="str">
        <f>IF('Jeunes Plants'!F704&lt;&gt;"",'Jeunes Plants'!F704,"")</f>
        <v>M 3 cm  X60</v>
      </c>
      <c r="G704" s="128">
        <f>IF('Jeunes Plants'!G704&lt;&gt;"",'Jeunes Plants'!G704,"")</f>
        <v>30</v>
      </c>
      <c r="H704" s="128">
        <f>IF('Jeunes Plants'!H704&lt;&gt;"",'Jeunes Plants'!H704,"")</f>
        <v>6</v>
      </c>
      <c r="I704" s="127" t="str">
        <f>IF('Jeunes Plants'!I704&lt;&gt;"",'Jeunes Plants'!I704,"")</f>
        <v>A</v>
      </c>
      <c r="J704" s="129">
        <f>IF('Jeunes Plants'!J704&lt;&gt;"",'Jeunes Plants'!J704,"")</f>
        <v>0.04</v>
      </c>
      <c r="K704" s="126" t="str">
        <f>IF('Jeunes Plants'!K704&lt;&gt;"",'Jeunes Plants'!K704,"")</f>
        <v>DIV FL</v>
      </c>
      <c r="L704" s="126" t="str">
        <f>IF('Jeunes Plants'!L704&lt;&gt;"",'Jeunes Plants'!L704,"")</f>
        <v>S7</v>
      </c>
      <c r="M704" s="126" t="str">
        <f>IF('Jeunes Plants'!M704&lt;&gt;"",'Jeunes Plants'!M704,"")</f>
        <v>NEW</v>
      </c>
      <c r="N704" s="126" t="str">
        <f>IF('Jeunes Plants'!N704&lt;&gt;"",'Jeunes Plants'!N704,"")</f>
        <v>M3</v>
      </c>
      <c r="O704" s="126" t="str">
        <f>IF('Jeunes Plants'!O704&lt;&gt;"",'Jeunes Plants'!O704,"")</f>
        <v>OSTEOSPERMUM BESTIES Optimistic Pink</v>
      </c>
      <c r="P704" s="130">
        <f>IF('Jeunes Plants'!P704&lt;&gt;"",'Jeunes Plants'!P704,"")</f>
        <v>704</v>
      </c>
      <c r="Q704" s="20">
        <f>IF('Jeunes Plants'!R704&lt;&gt;"",'Jeunes Plants'!R704,"")</f>
        <v>0</v>
      </c>
      <c r="R704" s="20">
        <f>IF('Jeunes Plants'!S704&lt;&gt;"",'Jeunes Plants'!S704,"")</f>
        <v>0</v>
      </c>
      <c r="S704" s="236">
        <f>IF('Jeunes Plants'!T704&lt;&gt;"",'Jeunes Plants'!T704,"")</f>
        <v>0</v>
      </c>
      <c r="T704" s="242"/>
      <c r="U704" s="158"/>
      <c r="V704" s="158"/>
      <c r="W704" s="158"/>
    </row>
    <row r="705" spans="1:23" ht="20.100000000000001" customHeight="1" x14ac:dyDescent="0.25">
      <c r="A705" s="23">
        <f>IF('Jeunes Plants'!A705&lt;&gt;"",'Jeunes Plants'!A705,"")</f>
        <v>26440</v>
      </c>
      <c r="B705" s="24" t="str">
        <f>IF('Jeunes Plants'!B705&lt;&gt;"",'Jeunes Plants'!B705,"")</f>
        <v>OSTEOSPERMUM BESTIES</v>
      </c>
      <c r="C705" s="24" t="str">
        <f>IF('Jeunes Plants'!C705&lt;&gt;"",'Jeunes Plants'!C705,"")</f>
        <v>Positive Yellow</v>
      </c>
      <c r="D705" s="24" t="str">
        <f>IF('Jeunes Plants'!D705&lt;&gt;"",'Jeunes Plants'!D705,"")</f>
        <v>&gt;s49/2025</v>
      </c>
      <c r="E705" s="66" t="str">
        <f>IF('Jeunes Plants'!E705&lt;&gt;"",'Jeunes Plants'!E705,"")</f>
        <v>B</v>
      </c>
      <c r="F705" s="66" t="str">
        <f>IF('Jeunes Plants'!F705&lt;&gt;"",'Jeunes Plants'!F705,"")</f>
        <v>M 3 cm  X60</v>
      </c>
      <c r="G705" s="64">
        <f>IF('Jeunes Plants'!G705&lt;&gt;"",'Jeunes Plants'!G705,"")</f>
        <v>30</v>
      </c>
      <c r="H705" s="64">
        <f>IF('Jeunes Plants'!H705&lt;&gt;"",'Jeunes Plants'!H705,"")</f>
        <v>6</v>
      </c>
      <c r="I705" s="66" t="str">
        <f>IF('Jeunes Plants'!I705&lt;&gt;"",'Jeunes Plants'!I705,"")</f>
        <v>A</v>
      </c>
      <c r="J705" s="72">
        <f>IF('Jeunes Plants'!J705&lt;&gt;"",'Jeunes Plants'!J705,"")</f>
        <v>0.04</v>
      </c>
      <c r="K705" s="24" t="str">
        <f>IF('Jeunes Plants'!K705&lt;&gt;"",'Jeunes Plants'!K705,"")</f>
        <v>DIV FL</v>
      </c>
      <c r="L705" s="24" t="str">
        <f>IF('Jeunes Plants'!L705&lt;&gt;"",'Jeunes Plants'!L705,"")</f>
        <v>S7</v>
      </c>
      <c r="M705" s="24" t="str">
        <f>IF('Jeunes Plants'!M705&lt;&gt;"",'Jeunes Plants'!M705,"")</f>
        <v>NEW</v>
      </c>
      <c r="N705" s="24" t="str">
        <f>IF('Jeunes Plants'!N705&lt;&gt;"",'Jeunes Plants'!N705,"")</f>
        <v>M3</v>
      </c>
      <c r="O705" s="24" t="str">
        <f>IF('Jeunes Plants'!O705&lt;&gt;"",'Jeunes Plants'!O705,"")</f>
        <v>OSTEOSPERMUM BESTIES Positive Yellow</v>
      </c>
      <c r="P705" s="54">
        <f>IF('Jeunes Plants'!P705&lt;&gt;"",'Jeunes Plants'!P705,"")</f>
        <v>705</v>
      </c>
      <c r="Q705" s="20">
        <f>IF('Jeunes Plants'!R705&lt;&gt;"",'Jeunes Plants'!R705,"")</f>
        <v>0</v>
      </c>
      <c r="R705" s="20">
        <f>IF('Jeunes Plants'!S705&lt;&gt;"",'Jeunes Plants'!S705,"")</f>
        <v>0</v>
      </c>
      <c r="S705" s="236">
        <f>IF('Jeunes Plants'!T705&lt;&gt;"",'Jeunes Plants'!T705,"")</f>
        <v>0</v>
      </c>
      <c r="T705" s="241"/>
      <c r="U705" s="44"/>
      <c r="V705" s="44"/>
      <c r="W705" s="44"/>
    </row>
    <row r="706" spans="1:23" ht="20.100000000000001" customHeight="1" x14ac:dyDescent="0.25">
      <c r="A706" s="125">
        <f>IF('Jeunes Plants'!A706&lt;&gt;"",'Jeunes Plants'!A706,"")</f>
        <v>26441</v>
      </c>
      <c r="B706" s="126" t="str">
        <f>IF('Jeunes Plants'!B706&lt;&gt;"",'Jeunes Plants'!B706,"")</f>
        <v>OSTEOSPERMUM BESTIES</v>
      </c>
      <c r="C706" s="126" t="str">
        <f>IF('Jeunes Plants'!C706&lt;&gt;"",'Jeunes Plants'!C706,"")</f>
        <v>Trusty Amethyst</v>
      </c>
      <c r="D706" s="126" t="str">
        <f>IF('Jeunes Plants'!D706&lt;&gt;"",'Jeunes Plants'!D706,"")</f>
        <v>&gt;s49/2025</v>
      </c>
      <c r="E706" s="127" t="str">
        <f>IF('Jeunes Plants'!E706&lt;&gt;"",'Jeunes Plants'!E706,"")</f>
        <v>B</v>
      </c>
      <c r="F706" s="127" t="str">
        <f>IF('Jeunes Plants'!F706&lt;&gt;"",'Jeunes Plants'!F706,"")</f>
        <v>M 3 cm  X60</v>
      </c>
      <c r="G706" s="128">
        <f>IF('Jeunes Plants'!G706&lt;&gt;"",'Jeunes Plants'!G706,"")</f>
        <v>30</v>
      </c>
      <c r="H706" s="128">
        <f>IF('Jeunes Plants'!H706&lt;&gt;"",'Jeunes Plants'!H706,"")</f>
        <v>6</v>
      </c>
      <c r="I706" s="127" t="str">
        <f>IF('Jeunes Plants'!I706&lt;&gt;"",'Jeunes Plants'!I706,"")</f>
        <v>A</v>
      </c>
      <c r="J706" s="129">
        <f>IF('Jeunes Plants'!J706&lt;&gt;"",'Jeunes Plants'!J706,"")</f>
        <v>0.04</v>
      </c>
      <c r="K706" s="126" t="str">
        <f>IF('Jeunes Plants'!K706&lt;&gt;"",'Jeunes Plants'!K706,"")</f>
        <v>DIV FL</v>
      </c>
      <c r="L706" s="126" t="str">
        <f>IF('Jeunes Plants'!L706&lt;&gt;"",'Jeunes Plants'!L706,"")</f>
        <v>S7</v>
      </c>
      <c r="M706" s="126" t="str">
        <f>IF('Jeunes Plants'!M706&lt;&gt;"",'Jeunes Plants'!M706,"")</f>
        <v>NEW</v>
      </c>
      <c r="N706" s="126" t="str">
        <f>IF('Jeunes Plants'!N706&lt;&gt;"",'Jeunes Plants'!N706,"")</f>
        <v>M3</v>
      </c>
      <c r="O706" s="126" t="str">
        <f>IF('Jeunes Plants'!O706&lt;&gt;"",'Jeunes Plants'!O706,"")</f>
        <v>OSTEOSPERMUM BESTIES Trusty Amethyst</v>
      </c>
      <c r="P706" s="130">
        <f>IF('Jeunes Plants'!P706&lt;&gt;"",'Jeunes Plants'!P706,"")</f>
        <v>706</v>
      </c>
      <c r="Q706" s="20">
        <f>IF('Jeunes Plants'!R706&lt;&gt;"",'Jeunes Plants'!R706,"")</f>
        <v>0</v>
      </c>
      <c r="R706" s="20">
        <f>IF('Jeunes Plants'!S706&lt;&gt;"",'Jeunes Plants'!S706,"")</f>
        <v>0</v>
      </c>
      <c r="S706" s="236">
        <f>IF('Jeunes Plants'!T706&lt;&gt;"",'Jeunes Plants'!T706,"")</f>
        <v>0</v>
      </c>
      <c r="T706" s="242"/>
      <c r="U706" s="158"/>
      <c r="V706" s="158"/>
      <c r="W706" s="158"/>
    </row>
    <row r="707" spans="1:23" ht="20.100000000000001" customHeight="1" x14ac:dyDescent="0.25">
      <c r="A707" s="23">
        <f>IF('Jeunes Plants'!A707&lt;&gt;"",'Jeunes Plants'!A707,"")</f>
        <v>26812</v>
      </c>
      <c r="B707" s="24" t="str">
        <f>IF('Jeunes Plants'!B707&lt;&gt;"",'Jeunes Plants'!B707,"")</f>
        <v>OSTEOSPERMUM BESTIES</v>
      </c>
      <c r="C707" s="24" t="str">
        <f>IF('Jeunes Plants'!C707&lt;&gt;"",'Jeunes Plants'!C707,"")</f>
        <v>Variés</v>
      </c>
      <c r="D707" s="24" t="str">
        <f>IF('Jeunes Plants'!D707&lt;&gt;"",'Jeunes Plants'!D707,"")</f>
        <v>&gt;s49/2025</v>
      </c>
      <c r="E707" s="66" t="str">
        <f>IF('Jeunes Plants'!E707&lt;&gt;"",'Jeunes Plants'!E707,"")</f>
        <v>B</v>
      </c>
      <c r="F707" s="66" t="str">
        <f>IF('Jeunes Plants'!F707&lt;&gt;"",'Jeunes Plants'!F707,"")</f>
        <v>M 3 cm  X60</v>
      </c>
      <c r="G707" s="64">
        <f>IF('Jeunes Plants'!G707&lt;&gt;"",'Jeunes Plants'!G707,"")</f>
        <v>30</v>
      </c>
      <c r="H707" s="64">
        <f>IF('Jeunes Plants'!H707&lt;&gt;"",'Jeunes Plants'!H707,"")</f>
        <v>6</v>
      </c>
      <c r="I707" s="66" t="str">
        <f>IF('Jeunes Plants'!I707&lt;&gt;"",'Jeunes Plants'!I707,"")</f>
        <v>A</v>
      </c>
      <c r="J707" s="72">
        <f>IF('Jeunes Plants'!J707&lt;&gt;"",'Jeunes Plants'!J707,"")</f>
        <v>0.04</v>
      </c>
      <c r="K707" s="24" t="str">
        <f>IF('Jeunes Plants'!K707&lt;&gt;"",'Jeunes Plants'!K707,"")</f>
        <v>DIV FL</v>
      </c>
      <c r="L707" s="24" t="str">
        <f>IF('Jeunes Plants'!L707&lt;&gt;"",'Jeunes Plants'!L707,"")</f>
        <v>S7</v>
      </c>
      <c r="M707" s="24" t="str">
        <f>IF('Jeunes Plants'!M707&lt;&gt;"",'Jeunes Plants'!M707,"")</f>
        <v>NEW</v>
      </c>
      <c r="N707" s="24" t="str">
        <f>IF('Jeunes Plants'!N707&lt;&gt;"",'Jeunes Plants'!N707,"")</f>
        <v>M3</v>
      </c>
      <c r="O707" s="24" t="str">
        <f>IF('Jeunes Plants'!O707&lt;&gt;"",'Jeunes Plants'!O707,"")</f>
        <v>OSTEOSPERMUM BESTIES Variés</v>
      </c>
      <c r="P707" s="54">
        <f>IF('Jeunes Plants'!P707&lt;&gt;"",'Jeunes Plants'!P707,"")</f>
        <v>707</v>
      </c>
      <c r="Q707" s="20">
        <f>IF('Jeunes Plants'!R707&lt;&gt;"",'Jeunes Plants'!R707,"")</f>
        <v>0</v>
      </c>
      <c r="R707" s="20">
        <f>IF('Jeunes Plants'!S707&lt;&gt;"",'Jeunes Plants'!S707,"")</f>
        <v>0</v>
      </c>
      <c r="S707" s="236">
        <f>IF('Jeunes Plants'!T707&lt;&gt;"",'Jeunes Plants'!T707,"")</f>
        <v>0</v>
      </c>
      <c r="T707" s="241"/>
      <c r="U707" s="44"/>
      <c r="V707" s="44"/>
      <c r="W707" s="44"/>
    </row>
    <row r="708" spans="1:23" ht="20.100000000000001" customHeight="1" x14ac:dyDescent="0.25">
      <c r="A708" s="125">
        <f>IF('Jeunes Plants'!A708&lt;&gt;"",'Jeunes Plants'!A708,"")</f>
        <v>14854</v>
      </c>
      <c r="B708" s="126" t="str">
        <f>IF('Jeunes Plants'!B708&lt;&gt;"",'Jeunes Plants'!B708,"")</f>
        <v>OSTEOSPERMUM SUNNY</v>
      </c>
      <c r="C708" s="126" t="str">
        <f>IF('Jeunes Plants'!C708&lt;&gt;"",'Jeunes Plants'!C708,"")</f>
        <v>Asti</v>
      </c>
      <c r="D708" s="126" t="str">
        <f>IF('Jeunes Plants'!D708&lt;&gt;"",'Jeunes Plants'!D708,"")</f>
        <v>&lt;s46/2025</v>
      </c>
      <c r="E708" s="127" t="str">
        <f>IF('Jeunes Plants'!E708&lt;&gt;"",'Jeunes Plants'!E708,"")</f>
        <v>B</v>
      </c>
      <c r="F708" s="127" t="str">
        <f>IF('Jeunes Plants'!F708&lt;&gt;"",'Jeunes Plants'!F708,"")</f>
        <v>M 3 cm  X60</v>
      </c>
      <c r="G708" s="128">
        <f>IF('Jeunes Plants'!G708&lt;&gt;"",'Jeunes Plants'!G708,"")</f>
        <v>30</v>
      </c>
      <c r="H708" s="128">
        <f>IF('Jeunes Plants'!H708&lt;&gt;"",'Jeunes Plants'!H708,"")</f>
        <v>6</v>
      </c>
      <c r="I708" s="127" t="str">
        <f>IF('Jeunes Plants'!I708&lt;&gt;"",'Jeunes Plants'!I708,"")</f>
        <v>A</v>
      </c>
      <c r="J708" s="129">
        <f>IF('Jeunes Plants'!J708&lt;&gt;"",'Jeunes Plants'!J708,"")</f>
        <v>0.04</v>
      </c>
      <c r="K708" s="126" t="str">
        <f>IF('Jeunes Plants'!K708&lt;&gt;"",'Jeunes Plants'!K708,"")</f>
        <v>DIV FL</v>
      </c>
      <c r="L708" s="126" t="str">
        <f>IF('Jeunes Plants'!L708&lt;&gt;"",'Jeunes Plants'!L708,"")</f>
        <v>S7</v>
      </c>
      <c r="M708" s="126" t="str">
        <f>IF('Jeunes Plants'!M708&lt;&gt;"",'Jeunes Plants'!M708,"")</f>
        <v/>
      </c>
      <c r="N708" s="126" t="str">
        <f>IF('Jeunes Plants'!N708&lt;&gt;"",'Jeunes Plants'!N708,"")</f>
        <v>M3</v>
      </c>
      <c r="O708" s="126" t="str">
        <f>IF('Jeunes Plants'!O708&lt;&gt;"",'Jeunes Plants'!O708,"")</f>
        <v/>
      </c>
      <c r="P708" s="130">
        <f>IF('Jeunes Plants'!P708&lt;&gt;"",'Jeunes Plants'!P708,"")</f>
        <v>708</v>
      </c>
      <c r="Q708" s="20">
        <f>IF('Jeunes Plants'!R708&lt;&gt;"",'Jeunes Plants'!R708,"")</f>
        <v>0</v>
      </c>
      <c r="R708" s="20">
        <f>IF('Jeunes Plants'!S708&lt;&gt;"",'Jeunes Plants'!S708,"")</f>
        <v>0</v>
      </c>
      <c r="S708" s="236">
        <f>IF('Jeunes Plants'!T708&lt;&gt;"",'Jeunes Plants'!T708,"")</f>
        <v>0</v>
      </c>
      <c r="T708" s="242"/>
      <c r="U708" s="158"/>
      <c r="V708" s="158"/>
      <c r="W708" s="158"/>
    </row>
    <row r="709" spans="1:23" ht="20.100000000000001" customHeight="1" x14ac:dyDescent="0.25">
      <c r="A709" s="23">
        <f>IF('Jeunes Plants'!A709&lt;&gt;"",'Jeunes Plants'!A709,"")</f>
        <v>14849</v>
      </c>
      <c r="B709" s="24" t="str">
        <f>IF('Jeunes Plants'!B709&lt;&gt;"",'Jeunes Plants'!B709,"")</f>
        <v>OSTEOSPERMUM SUNNY</v>
      </c>
      <c r="C709" s="24" t="str">
        <f>IF('Jeunes Plants'!C709&lt;&gt;"",'Jeunes Plants'!C709,"")</f>
        <v>Dixie</v>
      </c>
      <c r="D709" s="24" t="str">
        <f>IF('Jeunes Plants'!D709&lt;&gt;"",'Jeunes Plants'!D709,"")</f>
        <v>&lt;s46/2025</v>
      </c>
      <c r="E709" s="66" t="str">
        <f>IF('Jeunes Plants'!E709&lt;&gt;"",'Jeunes Plants'!E709,"")</f>
        <v>B</v>
      </c>
      <c r="F709" s="66" t="str">
        <f>IF('Jeunes Plants'!F709&lt;&gt;"",'Jeunes Plants'!F709,"")</f>
        <v>M 3 cm  X60</v>
      </c>
      <c r="G709" s="64">
        <f>IF('Jeunes Plants'!G709&lt;&gt;"",'Jeunes Plants'!G709,"")</f>
        <v>30</v>
      </c>
      <c r="H709" s="64">
        <f>IF('Jeunes Plants'!H709&lt;&gt;"",'Jeunes Plants'!H709,"")</f>
        <v>6</v>
      </c>
      <c r="I709" s="66" t="str">
        <f>IF('Jeunes Plants'!I709&lt;&gt;"",'Jeunes Plants'!I709,"")</f>
        <v>A</v>
      </c>
      <c r="J709" s="72">
        <f>IF('Jeunes Plants'!J709&lt;&gt;"",'Jeunes Plants'!J709,"")</f>
        <v>0.04</v>
      </c>
      <c r="K709" s="24" t="str">
        <f>IF('Jeunes Plants'!K709&lt;&gt;"",'Jeunes Plants'!K709,"")</f>
        <v>DIV FL</v>
      </c>
      <c r="L709" s="24" t="str">
        <f>IF('Jeunes Plants'!L709&lt;&gt;"",'Jeunes Plants'!L709,"")</f>
        <v>S7</v>
      </c>
      <c r="M709" s="24" t="str">
        <f>IF('Jeunes Plants'!M709&lt;&gt;"",'Jeunes Plants'!M709,"")</f>
        <v/>
      </c>
      <c r="N709" s="24" t="str">
        <f>IF('Jeunes Plants'!N709&lt;&gt;"",'Jeunes Plants'!N709,"")</f>
        <v>M3</v>
      </c>
      <c r="O709" s="24" t="str">
        <f>IF('Jeunes Plants'!O709&lt;&gt;"",'Jeunes Plants'!O709,"")</f>
        <v/>
      </c>
      <c r="P709" s="54">
        <f>IF('Jeunes Plants'!P709&lt;&gt;"",'Jeunes Plants'!P709,"")</f>
        <v>709</v>
      </c>
      <c r="Q709" s="20">
        <f>IF('Jeunes Plants'!R709&lt;&gt;"",'Jeunes Plants'!R709,"")</f>
        <v>0</v>
      </c>
      <c r="R709" s="20">
        <f>IF('Jeunes Plants'!S709&lt;&gt;"",'Jeunes Plants'!S709,"")</f>
        <v>0</v>
      </c>
      <c r="S709" s="236">
        <f>IF('Jeunes Plants'!T709&lt;&gt;"",'Jeunes Plants'!T709,"")</f>
        <v>0</v>
      </c>
      <c r="T709" s="241"/>
      <c r="U709" s="44"/>
      <c r="V709" s="44"/>
      <c r="W709" s="44"/>
    </row>
    <row r="710" spans="1:23" ht="20.100000000000001" customHeight="1" x14ac:dyDescent="0.25">
      <c r="A710" s="125">
        <f>IF('Jeunes Plants'!A710&lt;&gt;"",'Jeunes Plants'!A710,"")</f>
        <v>22938</v>
      </c>
      <c r="B710" s="126" t="str">
        <f>IF('Jeunes Plants'!B710&lt;&gt;"",'Jeunes Plants'!B710,"")</f>
        <v>OSTEOSPERMUM SUNNY</v>
      </c>
      <c r="C710" s="126" t="str">
        <f>IF('Jeunes Plants'!C710&lt;&gt;"",'Jeunes Plants'!C710,"")</f>
        <v>Emma</v>
      </c>
      <c r="D710" s="126" t="str">
        <f>IF('Jeunes Plants'!D710&lt;&gt;"",'Jeunes Plants'!D710,"")</f>
        <v>&lt;s46/2025</v>
      </c>
      <c r="E710" s="127" t="str">
        <f>IF('Jeunes Plants'!E710&lt;&gt;"",'Jeunes Plants'!E710,"")</f>
        <v>B</v>
      </c>
      <c r="F710" s="127" t="str">
        <f>IF('Jeunes Plants'!F710&lt;&gt;"",'Jeunes Plants'!F710,"")</f>
        <v>M 3 cm  X60</v>
      </c>
      <c r="G710" s="128">
        <f>IF('Jeunes Plants'!G710&lt;&gt;"",'Jeunes Plants'!G710,"")</f>
        <v>30</v>
      </c>
      <c r="H710" s="128">
        <f>IF('Jeunes Plants'!H710&lt;&gt;"",'Jeunes Plants'!H710,"")</f>
        <v>6</v>
      </c>
      <c r="I710" s="127" t="str">
        <f>IF('Jeunes Plants'!I710&lt;&gt;"",'Jeunes Plants'!I710,"")</f>
        <v>A</v>
      </c>
      <c r="J710" s="129">
        <f>IF('Jeunes Plants'!J710&lt;&gt;"",'Jeunes Plants'!J710,"")</f>
        <v>0.04</v>
      </c>
      <c r="K710" s="126" t="str">
        <f>IF('Jeunes Plants'!K710&lt;&gt;"",'Jeunes Plants'!K710,"")</f>
        <v>DIV FL</v>
      </c>
      <c r="L710" s="126" t="str">
        <f>IF('Jeunes Plants'!L710&lt;&gt;"",'Jeunes Plants'!L710,"")</f>
        <v>S7</v>
      </c>
      <c r="M710" s="126" t="str">
        <f>IF('Jeunes Plants'!M710&lt;&gt;"",'Jeunes Plants'!M710,"")</f>
        <v/>
      </c>
      <c r="N710" s="126" t="str">
        <f>IF('Jeunes Plants'!N710&lt;&gt;"",'Jeunes Plants'!N710,"")</f>
        <v>M3</v>
      </c>
      <c r="O710" s="126" t="str">
        <f>IF('Jeunes Plants'!O710&lt;&gt;"",'Jeunes Plants'!O710,"")</f>
        <v/>
      </c>
      <c r="P710" s="130">
        <f>IF('Jeunes Plants'!P710&lt;&gt;"",'Jeunes Plants'!P710,"")</f>
        <v>710</v>
      </c>
      <c r="Q710" s="20">
        <f>IF('Jeunes Plants'!R710&lt;&gt;"",'Jeunes Plants'!R710,"")</f>
        <v>0</v>
      </c>
      <c r="R710" s="20">
        <f>IF('Jeunes Plants'!S710&lt;&gt;"",'Jeunes Plants'!S710,"")</f>
        <v>0</v>
      </c>
      <c r="S710" s="236">
        <f>IF('Jeunes Plants'!T710&lt;&gt;"",'Jeunes Plants'!T710,"")</f>
        <v>0</v>
      </c>
      <c r="T710" s="242"/>
      <c r="U710" s="158"/>
      <c r="V710" s="158"/>
      <c r="W710" s="158"/>
    </row>
    <row r="711" spans="1:23" ht="20.100000000000001" customHeight="1" x14ac:dyDescent="0.25">
      <c r="A711" s="23">
        <f>IF('Jeunes Plants'!A711&lt;&gt;"",'Jeunes Plants'!A711,"")</f>
        <v>26008</v>
      </c>
      <c r="B711" s="24" t="str">
        <f>IF('Jeunes Plants'!B711&lt;&gt;"",'Jeunes Plants'!B711,"")</f>
        <v>OSTEOSPERMUM SUNNY</v>
      </c>
      <c r="C711" s="24" t="str">
        <f>IF('Jeunes Plants'!C711&lt;&gt;"",'Jeunes Plants'!C711,"")</f>
        <v>Haylie</v>
      </c>
      <c r="D711" s="24" t="str">
        <f>IF('Jeunes Plants'!D711&lt;&gt;"",'Jeunes Plants'!D711,"")</f>
        <v>&lt;s46/2025</v>
      </c>
      <c r="E711" s="66" t="str">
        <f>IF('Jeunes Plants'!E711&lt;&gt;"",'Jeunes Plants'!E711,"")</f>
        <v>B</v>
      </c>
      <c r="F711" s="66" t="str">
        <f>IF('Jeunes Plants'!F711&lt;&gt;"",'Jeunes Plants'!F711,"")</f>
        <v>M 3 cm  X60</v>
      </c>
      <c r="G711" s="64">
        <f>IF('Jeunes Plants'!G711&lt;&gt;"",'Jeunes Plants'!G711,"")</f>
        <v>30</v>
      </c>
      <c r="H711" s="64">
        <f>IF('Jeunes Plants'!H711&lt;&gt;"",'Jeunes Plants'!H711,"")</f>
        <v>6</v>
      </c>
      <c r="I711" s="66" t="str">
        <f>IF('Jeunes Plants'!I711&lt;&gt;"",'Jeunes Plants'!I711,"")</f>
        <v>A</v>
      </c>
      <c r="J711" s="72">
        <f>IF('Jeunes Plants'!J711&lt;&gt;"",'Jeunes Plants'!J711,"")</f>
        <v>0.04</v>
      </c>
      <c r="K711" s="24" t="str">
        <f>IF('Jeunes Plants'!K711&lt;&gt;"",'Jeunes Plants'!K711,"")</f>
        <v>DIV FL</v>
      </c>
      <c r="L711" s="24" t="str">
        <f>IF('Jeunes Plants'!L711&lt;&gt;"",'Jeunes Plants'!L711,"")</f>
        <v>S7</v>
      </c>
      <c r="M711" s="24" t="str">
        <f>IF('Jeunes Plants'!M711&lt;&gt;"",'Jeunes Plants'!M711,"")</f>
        <v/>
      </c>
      <c r="N711" s="24" t="str">
        <f>IF('Jeunes Plants'!N711&lt;&gt;"",'Jeunes Plants'!N711,"")</f>
        <v>M3</v>
      </c>
      <c r="O711" s="24" t="str">
        <f>IF('Jeunes Plants'!O711&lt;&gt;"",'Jeunes Plants'!O711,"")</f>
        <v/>
      </c>
      <c r="P711" s="54">
        <f>IF('Jeunes Plants'!P711&lt;&gt;"",'Jeunes Plants'!P711,"")</f>
        <v>711</v>
      </c>
      <c r="Q711" s="20">
        <f>IF('Jeunes Plants'!R711&lt;&gt;"",'Jeunes Plants'!R711,"")</f>
        <v>0</v>
      </c>
      <c r="R711" s="20">
        <f>IF('Jeunes Plants'!S711&lt;&gt;"",'Jeunes Plants'!S711,"")</f>
        <v>0</v>
      </c>
      <c r="S711" s="236">
        <f>IF('Jeunes Plants'!T711&lt;&gt;"",'Jeunes Plants'!T711,"")</f>
        <v>0</v>
      </c>
      <c r="T711" s="241"/>
      <c r="U711" s="44"/>
      <c r="V711" s="44"/>
      <c r="W711" s="44"/>
    </row>
    <row r="712" spans="1:23" ht="20.100000000000001" customHeight="1" x14ac:dyDescent="0.25">
      <c r="A712" s="125">
        <f>IF('Jeunes Plants'!A712&lt;&gt;"",'Jeunes Plants'!A712,"")</f>
        <v>22940</v>
      </c>
      <c r="B712" s="126" t="str">
        <f>IF('Jeunes Plants'!B712&lt;&gt;"",'Jeunes Plants'!B712,"")</f>
        <v>OSTEOSPERMUM SUNNY</v>
      </c>
      <c r="C712" s="126" t="str">
        <f>IF('Jeunes Plants'!C712&lt;&gt;"",'Jeunes Plants'!C712,"")</f>
        <v>Hazel</v>
      </c>
      <c r="D712" s="126" t="str">
        <f>IF('Jeunes Plants'!D712&lt;&gt;"",'Jeunes Plants'!D712,"")</f>
        <v>&lt;s46/2025</v>
      </c>
      <c r="E712" s="127" t="str">
        <f>IF('Jeunes Plants'!E712&lt;&gt;"",'Jeunes Plants'!E712,"")</f>
        <v>B</v>
      </c>
      <c r="F712" s="127" t="str">
        <f>IF('Jeunes Plants'!F712&lt;&gt;"",'Jeunes Plants'!F712,"")</f>
        <v>M 3 cm  X60</v>
      </c>
      <c r="G712" s="128">
        <f>IF('Jeunes Plants'!G712&lt;&gt;"",'Jeunes Plants'!G712,"")</f>
        <v>30</v>
      </c>
      <c r="H712" s="128">
        <f>IF('Jeunes Plants'!H712&lt;&gt;"",'Jeunes Plants'!H712,"")</f>
        <v>6</v>
      </c>
      <c r="I712" s="127" t="str">
        <f>IF('Jeunes Plants'!I712&lt;&gt;"",'Jeunes Plants'!I712,"")</f>
        <v>A</v>
      </c>
      <c r="J712" s="129">
        <f>IF('Jeunes Plants'!J712&lt;&gt;"",'Jeunes Plants'!J712,"")</f>
        <v>0.04</v>
      </c>
      <c r="K712" s="126" t="str">
        <f>IF('Jeunes Plants'!K712&lt;&gt;"",'Jeunes Plants'!K712,"")</f>
        <v>DIV FL</v>
      </c>
      <c r="L712" s="126" t="str">
        <f>IF('Jeunes Plants'!L712&lt;&gt;"",'Jeunes Plants'!L712,"")</f>
        <v>S7</v>
      </c>
      <c r="M712" s="126" t="str">
        <f>IF('Jeunes Plants'!M712&lt;&gt;"",'Jeunes Plants'!M712,"")</f>
        <v/>
      </c>
      <c r="N712" s="126" t="str">
        <f>IF('Jeunes Plants'!N712&lt;&gt;"",'Jeunes Plants'!N712,"")</f>
        <v>M3</v>
      </c>
      <c r="O712" s="126" t="str">
        <f>IF('Jeunes Plants'!O712&lt;&gt;"",'Jeunes Plants'!O712,"")</f>
        <v/>
      </c>
      <c r="P712" s="130">
        <f>IF('Jeunes Plants'!P712&lt;&gt;"",'Jeunes Plants'!P712,"")</f>
        <v>712</v>
      </c>
      <c r="Q712" s="20">
        <f>IF('Jeunes Plants'!R712&lt;&gt;"",'Jeunes Plants'!R712,"")</f>
        <v>0</v>
      </c>
      <c r="R712" s="20">
        <f>IF('Jeunes Plants'!S712&lt;&gt;"",'Jeunes Plants'!S712,"")</f>
        <v>0</v>
      </c>
      <c r="S712" s="236">
        <f>IF('Jeunes Plants'!T712&lt;&gt;"",'Jeunes Plants'!T712,"")</f>
        <v>0</v>
      </c>
      <c r="T712" s="242"/>
      <c r="U712" s="158"/>
      <c r="V712" s="158"/>
      <c r="W712" s="158"/>
    </row>
    <row r="713" spans="1:23" ht="20.100000000000001" customHeight="1" x14ac:dyDescent="0.25">
      <c r="A713" s="23">
        <f>IF('Jeunes Plants'!A713&lt;&gt;"",'Jeunes Plants'!A713,"")</f>
        <v>26009</v>
      </c>
      <c r="B713" s="24" t="str">
        <f>IF('Jeunes Plants'!B713&lt;&gt;"",'Jeunes Plants'!B713,"")</f>
        <v>OSTEOSPERMUM SUNNY</v>
      </c>
      <c r="C713" s="24" t="str">
        <f>IF('Jeunes Plants'!C713&lt;&gt;"",'Jeunes Plants'!C713,"")</f>
        <v>Lizzy</v>
      </c>
      <c r="D713" s="24" t="str">
        <f>IF('Jeunes Plants'!D713&lt;&gt;"",'Jeunes Plants'!D713,"")</f>
        <v>&lt;s46/2025</v>
      </c>
      <c r="E713" s="66" t="str">
        <f>IF('Jeunes Plants'!E713&lt;&gt;"",'Jeunes Plants'!E713,"")</f>
        <v>B</v>
      </c>
      <c r="F713" s="66" t="str">
        <f>IF('Jeunes Plants'!F713&lt;&gt;"",'Jeunes Plants'!F713,"")</f>
        <v>M 3 cm  X60</v>
      </c>
      <c r="G713" s="64">
        <f>IF('Jeunes Plants'!G713&lt;&gt;"",'Jeunes Plants'!G713,"")</f>
        <v>30</v>
      </c>
      <c r="H713" s="64">
        <f>IF('Jeunes Plants'!H713&lt;&gt;"",'Jeunes Plants'!H713,"")</f>
        <v>6</v>
      </c>
      <c r="I713" s="66" t="str">
        <f>IF('Jeunes Plants'!I713&lt;&gt;"",'Jeunes Plants'!I713,"")</f>
        <v>A</v>
      </c>
      <c r="J713" s="72">
        <f>IF('Jeunes Plants'!J713&lt;&gt;"",'Jeunes Plants'!J713,"")</f>
        <v>0.04</v>
      </c>
      <c r="K713" s="24" t="str">
        <f>IF('Jeunes Plants'!K713&lt;&gt;"",'Jeunes Plants'!K713,"")</f>
        <v>DIV FL</v>
      </c>
      <c r="L713" s="24" t="str">
        <f>IF('Jeunes Plants'!L713&lt;&gt;"",'Jeunes Plants'!L713,"")</f>
        <v>S7</v>
      </c>
      <c r="M713" s="24" t="str">
        <f>IF('Jeunes Plants'!M713&lt;&gt;"",'Jeunes Plants'!M713,"")</f>
        <v/>
      </c>
      <c r="N713" s="24" t="str">
        <f>IF('Jeunes Plants'!N713&lt;&gt;"",'Jeunes Plants'!N713,"")</f>
        <v>M3</v>
      </c>
      <c r="O713" s="24" t="str">
        <f>IF('Jeunes Plants'!O713&lt;&gt;"",'Jeunes Plants'!O713,"")</f>
        <v/>
      </c>
      <c r="P713" s="54">
        <f>IF('Jeunes Plants'!P713&lt;&gt;"",'Jeunes Plants'!P713,"")</f>
        <v>713</v>
      </c>
      <c r="Q713" s="20">
        <f>IF('Jeunes Plants'!R713&lt;&gt;"",'Jeunes Plants'!R713,"")</f>
        <v>0</v>
      </c>
      <c r="R713" s="20">
        <f>IF('Jeunes Plants'!S713&lt;&gt;"",'Jeunes Plants'!S713,"")</f>
        <v>0</v>
      </c>
      <c r="S713" s="236">
        <f>IF('Jeunes Plants'!T713&lt;&gt;"",'Jeunes Plants'!T713,"")</f>
        <v>0</v>
      </c>
      <c r="T713" s="241"/>
      <c r="U713" s="44"/>
      <c r="V713" s="44"/>
      <c r="W713" s="44"/>
    </row>
    <row r="714" spans="1:23" ht="20.100000000000001" customHeight="1" x14ac:dyDescent="0.25">
      <c r="A714" s="125">
        <f>IF('Jeunes Plants'!A714&lt;&gt;"",'Jeunes Plants'!A714,"")</f>
        <v>22942</v>
      </c>
      <c r="B714" s="126" t="str">
        <f>IF('Jeunes Plants'!B714&lt;&gt;"",'Jeunes Plants'!B714,"")</f>
        <v>OSTEOSPERMUM SUNNY</v>
      </c>
      <c r="C714" s="126" t="str">
        <f>IF('Jeunes Plants'!C714&lt;&gt;"",'Jeunes Plants'!C714,"")</f>
        <v>Philip</v>
      </c>
      <c r="D714" s="126" t="str">
        <f>IF('Jeunes Plants'!D714&lt;&gt;"",'Jeunes Plants'!D714,"")</f>
        <v/>
      </c>
      <c r="E714" s="127" t="str">
        <f>IF('Jeunes Plants'!E714&lt;&gt;"",'Jeunes Plants'!E714,"")</f>
        <v>B</v>
      </c>
      <c r="F714" s="127" t="str">
        <f>IF('Jeunes Plants'!F714&lt;&gt;"",'Jeunes Plants'!F714,"")</f>
        <v>M 3 cm  X60</v>
      </c>
      <c r="G714" s="128">
        <f>IF('Jeunes Plants'!G714&lt;&gt;"",'Jeunes Plants'!G714,"")</f>
        <v>30</v>
      </c>
      <c r="H714" s="128">
        <f>IF('Jeunes Plants'!H714&lt;&gt;"",'Jeunes Plants'!H714,"")</f>
        <v>6</v>
      </c>
      <c r="I714" s="127" t="str">
        <f>IF('Jeunes Plants'!I714&lt;&gt;"",'Jeunes Plants'!I714,"")</f>
        <v>A</v>
      </c>
      <c r="J714" s="129">
        <f>IF('Jeunes Plants'!J714&lt;&gt;"",'Jeunes Plants'!J714,"")</f>
        <v>0.04</v>
      </c>
      <c r="K714" s="126" t="str">
        <f>IF('Jeunes Plants'!K714&lt;&gt;"",'Jeunes Plants'!K714,"")</f>
        <v>DIV FL</v>
      </c>
      <c r="L714" s="126" t="str">
        <f>IF('Jeunes Plants'!L714&lt;&gt;"",'Jeunes Plants'!L714,"")</f>
        <v>S7</v>
      </c>
      <c r="M714" s="126" t="str">
        <f>IF('Jeunes Plants'!M714&lt;&gt;"",'Jeunes Plants'!M714,"")</f>
        <v/>
      </c>
      <c r="N714" s="126" t="str">
        <f>IF('Jeunes Plants'!N714&lt;&gt;"",'Jeunes Plants'!N714,"")</f>
        <v>M3</v>
      </c>
      <c r="O714" s="126" t="str">
        <f>IF('Jeunes Plants'!O714&lt;&gt;"",'Jeunes Plants'!O714,"")</f>
        <v>OSTEOSPERMUM SUNNY Philip</v>
      </c>
      <c r="P714" s="130">
        <f>IF('Jeunes Plants'!P714&lt;&gt;"",'Jeunes Plants'!P714,"")</f>
        <v>714</v>
      </c>
      <c r="Q714" s="20">
        <f>IF('Jeunes Plants'!R714&lt;&gt;"",'Jeunes Plants'!R714,"")</f>
        <v>0</v>
      </c>
      <c r="R714" s="20">
        <f>IF('Jeunes Plants'!S714&lt;&gt;"",'Jeunes Plants'!S714,"")</f>
        <v>0</v>
      </c>
      <c r="S714" s="236">
        <f>IF('Jeunes Plants'!T714&lt;&gt;"",'Jeunes Plants'!T714,"")</f>
        <v>0</v>
      </c>
      <c r="T714" s="242"/>
      <c r="U714" s="158"/>
      <c r="V714" s="158"/>
      <c r="W714" s="158"/>
    </row>
    <row r="715" spans="1:23" ht="20.100000000000001" customHeight="1" x14ac:dyDescent="0.25">
      <c r="A715" s="23">
        <f>IF('Jeunes Plants'!A715&lt;&gt;"",'Jeunes Plants'!A715,"")</f>
        <v>15183</v>
      </c>
      <c r="B715" s="24" t="str">
        <f>IF('Jeunes Plants'!B715&lt;&gt;"",'Jeunes Plants'!B715,"")</f>
        <v>OSTEOSPERMUM SUNNY</v>
      </c>
      <c r="C715" s="24" t="str">
        <f>IF('Jeunes Plants'!C715&lt;&gt;"",'Jeunes Plants'!C715,"")</f>
        <v>Variés</v>
      </c>
      <c r="D715" s="24" t="str">
        <f>IF('Jeunes Plants'!D715&lt;&gt;"",'Jeunes Plants'!D715,"")</f>
        <v>&lt;s46/2025</v>
      </c>
      <c r="E715" s="66" t="str">
        <f>IF('Jeunes Plants'!E715&lt;&gt;"",'Jeunes Plants'!E715,"")</f>
        <v>B</v>
      </c>
      <c r="F715" s="66" t="str">
        <f>IF('Jeunes Plants'!F715&lt;&gt;"",'Jeunes Plants'!F715,"")</f>
        <v>M 3 cm  X60</v>
      </c>
      <c r="G715" s="64">
        <f>IF('Jeunes Plants'!G715&lt;&gt;"",'Jeunes Plants'!G715,"")</f>
        <v>30</v>
      </c>
      <c r="H715" s="64">
        <f>IF('Jeunes Plants'!H715&lt;&gt;"",'Jeunes Plants'!H715,"")</f>
        <v>6</v>
      </c>
      <c r="I715" s="66" t="str">
        <f>IF('Jeunes Plants'!I715&lt;&gt;"",'Jeunes Plants'!I715,"")</f>
        <v>A</v>
      </c>
      <c r="J715" s="72">
        <f>IF('Jeunes Plants'!J715&lt;&gt;"",'Jeunes Plants'!J715,"")</f>
        <v>0.04</v>
      </c>
      <c r="K715" s="24" t="str">
        <f>IF('Jeunes Plants'!K715&lt;&gt;"",'Jeunes Plants'!K715,"")</f>
        <v>DIV FL</v>
      </c>
      <c r="L715" s="24" t="str">
        <f>IF('Jeunes Plants'!L715&lt;&gt;"",'Jeunes Plants'!L715,"")</f>
        <v>S7</v>
      </c>
      <c r="M715" s="24" t="str">
        <f>IF('Jeunes Plants'!M715&lt;&gt;"",'Jeunes Plants'!M715,"")</f>
        <v/>
      </c>
      <c r="N715" s="24" t="str">
        <f>IF('Jeunes Plants'!N715&lt;&gt;"",'Jeunes Plants'!N715,"")</f>
        <v>M3</v>
      </c>
      <c r="O715" s="24" t="str">
        <f>IF('Jeunes Plants'!O715&lt;&gt;"",'Jeunes Plants'!O715,"")</f>
        <v/>
      </c>
      <c r="P715" s="54">
        <f>IF('Jeunes Plants'!P715&lt;&gt;"",'Jeunes Plants'!P715,"")</f>
        <v>715</v>
      </c>
      <c r="Q715" s="20">
        <f>IF('Jeunes Plants'!R715&lt;&gt;"",'Jeunes Plants'!R715,"")</f>
        <v>0</v>
      </c>
      <c r="R715" s="20">
        <f>IF('Jeunes Plants'!S715&lt;&gt;"",'Jeunes Plants'!S715,"")</f>
        <v>0</v>
      </c>
      <c r="S715" s="236">
        <f>IF('Jeunes Plants'!T715&lt;&gt;"",'Jeunes Plants'!T715,"")</f>
        <v>0</v>
      </c>
      <c r="T715" s="241"/>
      <c r="U715" s="44"/>
      <c r="V715" s="44"/>
      <c r="W715" s="44"/>
    </row>
    <row r="716" spans="1:23" ht="20.100000000000001" customHeight="1" x14ac:dyDescent="0.25">
      <c r="A716" s="125">
        <f>IF('Jeunes Plants'!A716&lt;&gt;"",'Jeunes Plants'!A716,"")</f>
        <v>24909</v>
      </c>
      <c r="B716" s="126" t="str">
        <f>IF('Jeunes Plants'!B716&lt;&gt;"",'Jeunes Plants'!B716,"")</f>
        <v>OSTEOSPERMUM OSTICADE</v>
      </c>
      <c r="C716" s="126" t="str">
        <f>IF('Jeunes Plants'!C716&lt;&gt;"",'Jeunes Plants'!C716,"")</f>
        <v>Daybreak</v>
      </c>
      <c r="D716" s="126" t="str">
        <f>IF('Jeunes Plants'!D716&lt;&gt;"",'Jeunes Plants'!D716,"")</f>
        <v>&gt;s45/2025</v>
      </c>
      <c r="E716" s="127" t="str">
        <f>IF('Jeunes Plants'!E716&lt;&gt;"",'Jeunes Plants'!E716,"")</f>
        <v>B</v>
      </c>
      <c r="F716" s="127" t="str">
        <f>IF('Jeunes Plants'!F716&lt;&gt;"",'Jeunes Plants'!F716,"")</f>
        <v>M 3 cm  X60</v>
      </c>
      <c r="G716" s="128">
        <f>IF('Jeunes Plants'!G716&lt;&gt;"",'Jeunes Plants'!G716,"")</f>
        <v>30</v>
      </c>
      <c r="H716" s="128">
        <f>IF('Jeunes Plants'!H716&lt;&gt;"",'Jeunes Plants'!H716,"")</f>
        <v>6</v>
      </c>
      <c r="I716" s="127" t="str">
        <f>IF('Jeunes Plants'!I716&lt;&gt;"",'Jeunes Plants'!I716,"")</f>
        <v>A</v>
      </c>
      <c r="J716" s="129">
        <f>IF('Jeunes Plants'!J716&lt;&gt;"",'Jeunes Plants'!J716,"")</f>
        <v>4.3999999999999997E-2</v>
      </c>
      <c r="K716" s="126" t="str">
        <f>IF('Jeunes Plants'!K716&lt;&gt;"",'Jeunes Plants'!K716,"")</f>
        <v>DIV FL</v>
      </c>
      <c r="L716" s="126" t="str">
        <f>IF('Jeunes Plants'!L716&lt;&gt;"",'Jeunes Plants'!L716,"")</f>
        <v>S7</v>
      </c>
      <c r="M716" s="126" t="str">
        <f>IF('Jeunes Plants'!M716&lt;&gt;"",'Jeunes Plants'!M716,"")</f>
        <v/>
      </c>
      <c r="N716" s="126" t="str">
        <f>IF('Jeunes Plants'!N716&lt;&gt;"",'Jeunes Plants'!N716,"")</f>
        <v>M3</v>
      </c>
      <c r="O716" s="126" t="str">
        <f>IF('Jeunes Plants'!O716&lt;&gt;"",'Jeunes Plants'!O716,"")</f>
        <v>OSTEOSPERMUM OSTICADE Daybreak</v>
      </c>
      <c r="P716" s="130">
        <f>IF('Jeunes Plants'!P716&lt;&gt;"",'Jeunes Plants'!P716,"")</f>
        <v>716</v>
      </c>
      <c r="Q716" s="20">
        <f>IF('Jeunes Plants'!R716&lt;&gt;"",'Jeunes Plants'!R716,"")</f>
        <v>0</v>
      </c>
      <c r="R716" s="20">
        <f>IF('Jeunes Plants'!S716&lt;&gt;"",'Jeunes Plants'!S716,"")</f>
        <v>0</v>
      </c>
      <c r="S716" s="236">
        <f>IF('Jeunes Plants'!T716&lt;&gt;"",'Jeunes Plants'!T716,"")</f>
        <v>0</v>
      </c>
      <c r="T716" s="245"/>
      <c r="U716" s="214"/>
      <c r="V716" s="214"/>
      <c r="W716" s="214"/>
    </row>
    <row r="717" spans="1:23" ht="20.100000000000001" customHeight="1" x14ac:dyDescent="0.25">
      <c r="A717" s="23">
        <f>IF('Jeunes Plants'!A717&lt;&gt;"",'Jeunes Plants'!A717,"")</f>
        <v>14607</v>
      </c>
      <c r="B717" s="24" t="str">
        <f>IF('Jeunes Plants'!B717&lt;&gt;"",'Jeunes Plants'!B717,"")</f>
        <v>OSTEOSPERMUM OSTICADE</v>
      </c>
      <c r="C717" s="24" t="str">
        <f>IF('Jeunes Plants'!C717&lt;&gt;"",'Jeunes Plants'!C717,"")</f>
        <v xml:space="preserve">Pure White </v>
      </c>
      <c r="D717" s="24" t="str">
        <f>IF('Jeunes Plants'!D717&lt;&gt;"",'Jeunes Plants'!D717,"")</f>
        <v>&gt;s45/2025</v>
      </c>
      <c r="E717" s="66" t="str">
        <f>IF('Jeunes Plants'!E717&lt;&gt;"",'Jeunes Plants'!E717,"")</f>
        <v>B</v>
      </c>
      <c r="F717" s="66" t="str">
        <f>IF('Jeunes Plants'!F717&lt;&gt;"",'Jeunes Plants'!F717,"")</f>
        <v>M 3 cm  X60</v>
      </c>
      <c r="G717" s="64">
        <f>IF('Jeunes Plants'!G717&lt;&gt;"",'Jeunes Plants'!G717,"")</f>
        <v>30</v>
      </c>
      <c r="H717" s="64">
        <f>IF('Jeunes Plants'!H717&lt;&gt;"",'Jeunes Plants'!H717,"")</f>
        <v>6</v>
      </c>
      <c r="I717" s="66" t="str">
        <f>IF('Jeunes Plants'!I717&lt;&gt;"",'Jeunes Plants'!I717,"")</f>
        <v>A</v>
      </c>
      <c r="J717" s="72">
        <f>IF('Jeunes Plants'!J717&lt;&gt;"",'Jeunes Plants'!J717,"")</f>
        <v>4.3999999999999997E-2</v>
      </c>
      <c r="K717" s="24" t="str">
        <f>IF('Jeunes Plants'!K717&lt;&gt;"",'Jeunes Plants'!K717,"")</f>
        <v>DIV FL</v>
      </c>
      <c r="L717" s="24" t="str">
        <f>IF('Jeunes Plants'!L717&lt;&gt;"",'Jeunes Plants'!L717,"")</f>
        <v>S7</v>
      </c>
      <c r="M717" s="24" t="str">
        <f>IF('Jeunes Plants'!M717&lt;&gt;"",'Jeunes Plants'!M717,"")</f>
        <v/>
      </c>
      <c r="N717" s="24" t="str">
        <f>IF('Jeunes Plants'!N717&lt;&gt;"",'Jeunes Plants'!N717,"")</f>
        <v>M3</v>
      </c>
      <c r="O717" s="24" t="str">
        <f>IF('Jeunes Plants'!O717&lt;&gt;"",'Jeunes Plants'!O717,"")</f>
        <v xml:space="preserve">OSTEOSPERMUM OSTICADE Pure White </v>
      </c>
      <c r="P717" s="54">
        <f>IF('Jeunes Plants'!P717&lt;&gt;"",'Jeunes Plants'!P717,"")</f>
        <v>717</v>
      </c>
      <c r="Q717" s="20">
        <f>IF('Jeunes Plants'!R717&lt;&gt;"",'Jeunes Plants'!R717,"")</f>
        <v>0</v>
      </c>
      <c r="R717" s="20">
        <f>IF('Jeunes Plants'!S717&lt;&gt;"",'Jeunes Plants'!S717,"")</f>
        <v>0</v>
      </c>
      <c r="S717" s="236">
        <f>IF('Jeunes Plants'!T717&lt;&gt;"",'Jeunes Plants'!T717,"")</f>
        <v>0</v>
      </c>
      <c r="T717" s="246"/>
      <c r="U717" s="124"/>
      <c r="V717" s="124"/>
      <c r="W717" s="124"/>
    </row>
    <row r="718" spans="1:23" ht="20.100000000000001" customHeight="1" x14ac:dyDescent="0.25">
      <c r="A718" s="125">
        <f>IF('Jeunes Plants'!A718&lt;&gt;"",'Jeunes Plants'!A718,"")</f>
        <v>14603</v>
      </c>
      <c r="B718" s="126" t="str">
        <f>IF('Jeunes Plants'!B718&lt;&gt;"",'Jeunes Plants'!B718,"")</f>
        <v>OSTEOSPERMUM OSTICADE</v>
      </c>
      <c r="C718" s="126" t="str">
        <f>IF('Jeunes Plants'!C718&lt;&gt;"",'Jeunes Plants'!C718,"")</f>
        <v>Purple</v>
      </c>
      <c r="D718" s="126" t="str">
        <f>IF('Jeunes Plants'!D718&lt;&gt;"",'Jeunes Plants'!D718,"")</f>
        <v>&gt;s45/2025</v>
      </c>
      <c r="E718" s="127" t="str">
        <f>IF('Jeunes Plants'!E718&lt;&gt;"",'Jeunes Plants'!E718,"")</f>
        <v>B</v>
      </c>
      <c r="F718" s="127" t="str">
        <f>IF('Jeunes Plants'!F718&lt;&gt;"",'Jeunes Plants'!F718,"")</f>
        <v>M 3 cm  X60</v>
      </c>
      <c r="G718" s="128">
        <f>IF('Jeunes Plants'!G718&lt;&gt;"",'Jeunes Plants'!G718,"")</f>
        <v>30</v>
      </c>
      <c r="H718" s="128">
        <f>IF('Jeunes Plants'!H718&lt;&gt;"",'Jeunes Plants'!H718,"")</f>
        <v>6</v>
      </c>
      <c r="I718" s="127" t="str">
        <f>IF('Jeunes Plants'!I718&lt;&gt;"",'Jeunes Plants'!I718,"")</f>
        <v>A</v>
      </c>
      <c r="J718" s="129">
        <f>IF('Jeunes Plants'!J718&lt;&gt;"",'Jeunes Plants'!J718,"")</f>
        <v>4.3999999999999997E-2</v>
      </c>
      <c r="K718" s="126" t="str">
        <f>IF('Jeunes Plants'!K718&lt;&gt;"",'Jeunes Plants'!K718,"")</f>
        <v>DIV FL</v>
      </c>
      <c r="L718" s="126" t="str">
        <f>IF('Jeunes Plants'!L718&lt;&gt;"",'Jeunes Plants'!L718,"")</f>
        <v>S7</v>
      </c>
      <c r="M718" s="126" t="str">
        <f>IF('Jeunes Plants'!M718&lt;&gt;"",'Jeunes Plants'!M718,"")</f>
        <v/>
      </c>
      <c r="N718" s="126" t="str">
        <f>IF('Jeunes Plants'!N718&lt;&gt;"",'Jeunes Plants'!N718,"")</f>
        <v>M3</v>
      </c>
      <c r="O718" s="126" t="str">
        <f>IF('Jeunes Plants'!O718&lt;&gt;"",'Jeunes Plants'!O718,"")</f>
        <v>OSTEOSPERMUM OSTICADE Purple</v>
      </c>
      <c r="P718" s="130">
        <f>IF('Jeunes Plants'!P718&lt;&gt;"",'Jeunes Plants'!P718,"")</f>
        <v>718</v>
      </c>
      <c r="Q718" s="20">
        <f>IF('Jeunes Plants'!R718&lt;&gt;"",'Jeunes Plants'!R718,"")</f>
        <v>0</v>
      </c>
      <c r="R718" s="20">
        <f>IF('Jeunes Plants'!S718&lt;&gt;"",'Jeunes Plants'!S718,"")</f>
        <v>0</v>
      </c>
      <c r="S718" s="236">
        <f>IF('Jeunes Plants'!T718&lt;&gt;"",'Jeunes Plants'!T718,"")</f>
        <v>0</v>
      </c>
      <c r="T718" s="245"/>
      <c r="U718" s="214"/>
      <c r="V718" s="214"/>
      <c r="W718" s="214"/>
    </row>
    <row r="719" spans="1:23" ht="20.100000000000001" customHeight="1" x14ac:dyDescent="0.25">
      <c r="A719" s="23">
        <f>IF('Jeunes Plants'!A719&lt;&gt;"",'Jeunes Plants'!A719,"")</f>
        <v>14609</v>
      </c>
      <c r="B719" s="24" t="str">
        <f>IF('Jeunes Plants'!B719&lt;&gt;"",'Jeunes Plants'!B719,"")</f>
        <v>OSTEOSPERMUM OSTICADE</v>
      </c>
      <c r="C719" s="24" t="str">
        <f>IF('Jeunes Plants'!C719&lt;&gt;"",'Jeunes Plants'!C719,"")</f>
        <v>Yellow</v>
      </c>
      <c r="D719" s="24" t="str">
        <f>IF('Jeunes Plants'!D719&lt;&gt;"",'Jeunes Plants'!D719,"")</f>
        <v>&gt;s45/2025</v>
      </c>
      <c r="E719" s="66" t="str">
        <f>IF('Jeunes Plants'!E719&lt;&gt;"",'Jeunes Plants'!E719,"")</f>
        <v>B</v>
      </c>
      <c r="F719" s="66" t="str">
        <f>IF('Jeunes Plants'!F719&lt;&gt;"",'Jeunes Plants'!F719,"")</f>
        <v>M 3 cm  X60</v>
      </c>
      <c r="G719" s="64">
        <f>IF('Jeunes Plants'!G719&lt;&gt;"",'Jeunes Plants'!G719,"")</f>
        <v>30</v>
      </c>
      <c r="H719" s="64">
        <f>IF('Jeunes Plants'!H719&lt;&gt;"",'Jeunes Plants'!H719,"")</f>
        <v>6</v>
      </c>
      <c r="I719" s="66" t="str">
        <f>IF('Jeunes Plants'!I719&lt;&gt;"",'Jeunes Plants'!I719,"")</f>
        <v>A</v>
      </c>
      <c r="J719" s="72">
        <f>IF('Jeunes Plants'!J719&lt;&gt;"",'Jeunes Plants'!J719,"")</f>
        <v>4.3999999999999997E-2</v>
      </c>
      <c r="K719" s="24" t="str">
        <f>IF('Jeunes Plants'!K719&lt;&gt;"",'Jeunes Plants'!K719,"")</f>
        <v>DIV FL</v>
      </c>
      <c r="L719" s="24" t="str">
        <f>IF('Jeunes Plants'!L719&lt;&gt;"",'Jeunes Plants'!L719,"")</f>
        <v>S7</v>
      </c>
      <c r="M719" s="24" t="str">
        <f>IF('Jeunes Plants'!M719&lt;&gt;"",'Jeunes Plants'!M719,"")</f>
        <v/>
      </c>
      <c r="N719" s="24" t="str">
        <f>IF('Jeunes Plants'!N719&lt;&gt;"",'Jeunes Plants'!N719,"")</f>
        <v>M3</v>
      </c>
      <c r="O719" s="24" t="str">
        <f>IF('Jeunes Plants'!O719&lt;&gt;"",'Jeunes Plants'!O719,"")</f>
        <v>OSTEOSPERMUM OSTICADE Yellow</v>
      </c>
      <c r="P719" s="54">
        <f>IF('Jeunes Plants'!P719&lt;&gt;"",'Jeunes Plants'!P719,"")</f>
        <v>719</v>
      </c>
      <c r="Q719" s="20">
        <f>IF('Jeunes Plants'!R719&lt;&gt;"",'Jeunes Plants'!R719,"")</f>
        <v>0</v>
      </c>
      <c r="R719" s="20">
        <f>IF('Jeunes Plants'!S719&lt;&gt;"",'Jeunes Plants'!S719,"")</f>
        <v>0</v>
      </c>
      <c r="S719" s="236">
        <f>IF('Jeunes Plants'!T719&lt;&gt;"",'Jeunes Plants'!T719,"")</f>
        <v>0</v>
      </c>
      <c r="T719" s="246"/>
      <c r="U719" s="124"/>
      <c r="V719" s="124"/>
      <c r="W719" s="124"/>
    </row>
    <row r="720" spans="1:23" ht="20.100000000000001" customHeight="1" x14ac:dyDescent="0.25">
      <c r="A720" s="151" t="str">
        <f>IF('Jeunes Plants'!A720&lt;&gt;"",'Jeunes Plants'!A720,"")</f>
        <v/>
      </c>
      <c r="B720" s="152" t="str">
        <f>IF('Jeunes Plants'!B720&lt;&gt;"",'Jeunes Plants'!B720,"")</f>
        <v>P</v>
      </c>
      <c r="C720" s="153" t="str">
        <f>IF('Jeunes Plants'!C720&lt;&gt;"",'Jeunes Plants'!C720,"")</f>
        <v/>
      </c>
      <c r="D720" s="153" t="str">
        <f>IF('Jeunes Plants'!D720&lt;&gt;"",'Jeunes Plants'!D720,"")</f>
        <v/>
      </c>
      <c r="E720" s="154" t="str">
        <f>IF('Jeunes Plants'!E720&lt;&gt;"",'Jeunes Plants'!E720,"")</f>
        <v/>
      </c>
      <c r="F720" s="154" t="str">
        <f>IF('Jeunes Plants'!F720&lt;&gt;"",'Jeunes Plants'!F720,"")</f>
        <v/>
      </c>
      <c r="G720" s="154" t="str">
        <f>IF('Jeunes Plants'!G720&lt;&gt;"",'Jeunes Plants'!G720,"")</f>
        <v/>
      </c>
      <c r="H720" s="154" t="str">
        <f>IF('Jeunes Plants'!H720&lt;&gt;"",'Jeunes Plants'!H720,"")</f>
        <v/>
      </c>
      <c r="I720" s="154" t="str">
        <f>IF('Jeunes Plants'!I720&lt;&gt;"",'Jeunes Plants'!I720,"")</f>
        <v/>
      </c>
      <c r="J720" s="155" t="str">
        <f>IF('Jeunes Plants'!J720&lt;&gt;"",'Jeunes Plants'!J720,"")</f>
        <v/>
      </c>
      <c r="K720" s="153" t="str">
        <f>IF('Jeunes Plants'!K720&lt;&gt;"",'Jeunes Plants'!K720,"")</f>
        <v/>
      </c>
      <c r="L720" s="153" t="str">
        <f>IF('Jeunes Plants'!L720&lt;&gt;"",'Jeunes Plants'!L720,"")</f>
        <v>L</v>
      </c>
      <c r="M720" s="153" t="str">
        <f>IF('Jeunes Plants'!M720&lt;&gt;"",'Jeunes Plants'!M720,"")</f>
        <v/>
      </c>
      <c r="N720" s="153" t="str">
        <f>IF('Jeunes Plants'!N720&lt;&gt;"",'Jeunes Plants'!N720,"")</f>
        <v/>
      </c>
      <c r="O720" s="153" t="str">
        <f>IF('Jeunes Plants'!O720&lt;&gt;"",'Jeunes Plants'!O720,"")</f>
        <v xml:space="preserve">P </v>
      </c>
      <c r="P720" s="156">
        <f>IF('Jeunes Plants'!P720&lt;&gt;"",'Jeunes Plants'!P720,"")</f>
        <v>720</v>
      </c>
      <c r="Q720" s="20" t="str">
        <f>IF('Jeunes Plants'!R720&lt;&gt;"",'Jeunes Plants'!R720,"")</f>
        <v/>
      </c>
      <c r="R720" s="20" t="str">
        <f>IF('Jeunes Plants'!S720&lt;&gt;"",'Jeunes Plants'!S720,"")</f>
        <v/>
      </c>
      <c r="S720" s="236" t="str">
        <f>IF('Jeunes Plants'!T720&lt;&gt;"",'Jeunes Plants'!T720,"")</f>
        <v/>
      </c>
      <c r="T720" s="248"/>
      <c r="U720" s="164"/>
      <c r="V720" s="164"/>
      <c r="W720" s="164"/>
    </row>
    <row r="721" spans="1:23" ht="20.100000000000001" customHeight="1" x14ac:dyDescent="0.25">
      <c r="A721" s="23">
        <f>IF('Jeunes Plants'!A721&lt;&gt;"",'Jeunes Plants'!A721,"")</f>
        <v>3723</v>
      </c>
      <c r="B721" s="24" t="str">
        <f>IF('Jeunes Plants'!B721&lt;&gt;"",'Jeunes Plants'!B721,"")</f>
        <v>PAPYRUS CYPERUS</v>
      </c>
      <c r="C721" s="24" t="str">
        <f>IF('Jeunes Plants'!C721&lt;&gt;"",'Jeunes Plants'!C721,"")</f>
        <v>Du Nil</v>
      </c>
      <c r="D721" s="24" t="str">
        <f>IF('Jeunes Plants'!D721&lt;&gt;"",'Jeunes Plants'!D721,"")</f>
        <v/>
      </c>
      <c r="E721" s="66" t="str">
        <f>IF('Jeunes Plants'!E721&lt;&gt;"",'Jeunes Plants'!E721,"")</f>
        <v>S</v>
      </c>
      <c r="F721" s="66" t="str">
        <f>IF('Jeunes Plants'!F721&lt;&gt;"",'Jeunes Plants'!F721,"")</f>
        <v>M 3 cm  X60</v>
      </c>
      <c r="G721" s="64">
        <f>IF('Jeunes Plants'!G721&lt;&gt;"",'Jeunes Plants'!G721,"")</f>
        <v>30</v>
      </c>
      <c r="H721" s="66">
        <f>IF('Jeunes Plants'!H721&lt;&gt;"",'Jeunes Plants'!H721,"")</f>
        <v>5</v>
      </c>
      <c r="I721" s="66" t="str">
        <f>IF('Jeunes Plants'!I721&lt;&gt;"",'Jeunes Plants'!I721,"")</f>
        <v>N</v>
      </c>
      <c r="J721" s="72" t="str">
        <f>IF('Jeunes Plants'!J721&lt;&gt;"",'Jeunes Plants'!J721,"")</f>
        <v/>
      </c>
      <c r="K721" s="24" t="str">
        <f>IF('Jeunes Plants'!K721&lt;&gt;"",'Jeunes Plants'!K721,"")</f>
        <v>DIV FL</v>
      </c>
      <c r="L721" s="24" t="str">
        <f>IF('Jeunes Plants'!L721&lt;&gt;"",'Jeunes Plants'!L721,"")</f>
        <v>S4</v>
      </c>
      <c r="M721" s="24" t="str">
        <f>IF('Jeunes Plants'!M721&lt;&gt;"",'Jeunes Plants'!M721,"")</f>
        <v/>
      </c>
      <c r="N721" s="24" t="str">
        <f>IF('Jeunes Plants'!N721&lt;&gt;"",'Jeunes Plants'!N721,"")</f>
        <v>M3</v>
      </c>
      <c r="O721" s="24" t="str">
        <f>IF('Jeunes Plants'!O721&lt;&gt;"",'Jeunes Plants'!O721,"")</f>
        <v>PAPYRUS CYPERUS Du Nil</v>
      </c>
      <c r="P721" s="54">
        <f>IF('Jeunes Plants'!P721&lt;&gt;"",'Jeunes Plants'!P721,"")</f>
        <v>721</v>
      </c>
      <c r="Q721" s="20">
        <f>IF('Jeunes Plants'!R721&lt;&gt;"",'Jeunes Plants'!R721,"")</f>
        <v>0</v>
      </c>
      <c r="R721" s="20">
        <f>IF('Jeunes Plants'!S721&lt;&gt;"",'Jeunes Plants'!S721,"")</f>
        <v>0</v>
      </c>
      <c r="S721" s="236">
        <f>IF('Jeunes Plants'!T721&lt;&gt;"",'Jeunes Plants'!T721,"")</f>
        <v>0</v>
      </c>
      <c r="T721" s="241"/>
      <c r="U721" s="44"/>
      <c r="V721" s="44"/>
      <c r="W721" s="44"/>
    </row>
    <row r="722" spans="1:23" ht="20.100000000000001" customHeight="1" x14ac:dyDescent="0.25">
      <c r="A722" s="125">
        <f>IF('Jeunes Plants'!A722&lt;&gt;"",'Jeunes Plants'!A722,"")</f>
        <v>13689</v>
      </c>
      <c r="B722" s="126" t="str">
        <f>IF('Jeunes Plants'!B722&lt;&gt;"",'Jeunes Plants'!B722,"")</f>
        <v>PAPYRUS CYPERUS</v>
      </c>
      <c r="C722" s="126" t="str">
        <f>IF('Jeunes Plants'!C722&lt;&gt;"",'Jeunes Plants'!C722,"")</f>
        <v>Profiler Little Prince</v>
      </c>
      <c r="D722" s="126" t="str">
        <f>IF('Jeunes Plants'!D722&lt;&gt;"",'Jeunes Plants'!D722,"")</f>
        <v/>
      </c>
      <c r="E722" s="127" t="str">
        <f>IF('Jeunes Plants'!E722&lt;&gt;"",'Jeunes Plants'!E722,"")</f>
        <v>B</v>
      </c>
      <c r="F722" s="127" t="str">
        <f>IF('Jeunes Plants'!F722&lt;&gt;"",'Jeunes Plants'!F722,"")</f>
        <v>M 3 cm  X60</v>
      </c>
      <c r="G722" s="128">
        <f>IF('Jeunes Plants'!G722&lt;&gt;"",'Jeunes Plants'!G722,"")</f>
        <v>30</v>
      </c>
      <c r="H722" s="127">
        <f>IF('Jeunes Plants'!H722&lt;&gt;"",'Jeunes Plants'!H722,"")</f>
        <v>6</v>
      </c>
      <c r="I722" s="127" t="str">
        <f>IF('Jeunes Plants'!I722&lt;&gt;"",'Jeunes Plants'!I722,"")</f>
        <v>N</v>
      </c>
      <c r="J722" s="129" t="str">
        <f>IF('Jeunes Plants'!J722&lt;&gt;"",'Jeunes Plants'!J722,"")</f>
        <v/>
      </c>
      <c r="K722" s="126" t="str">
        <f>IF('Jeunes Plants'!K722&lt;&gt;"",'Jeunes Plants'!K722,"")</f>
        <v>DIV FL</v>
      </c>
      <c r="L722" s="126" t="str">
        <f>IF('Jeunes Plants'!L722&lt;&gt;"",'Jeunes Plants'!L722,"")</f>
        <v>S1</v>
      </c>
      <c r="M722" s="126" t="str">
        <f>IF('Jeunes Plants'!M722&lt;&gt;"",'Jeunes Plants'!M722,"")</f>
        <v/>
      </c>
      <c r="N722" s="126" t="str">
        <f>IF('Jeunes Plants'!N722&lt;&gt;"",'Jeunes Plants'!N722,"")</f>
        <v>M3</v>
      </c>
      <c r="O722" s="126" t="str">
        <f>IF('Jeunes Plants'!O722&lt;&gt;"",'Jeunes Plants'!O722,"")</f>
        <v>PAPYRUS CYPERUS Profiler Little Prince</v>
      </c>
      <c r="P722" s="130">
        <f>IF('Jeunes Plants'!P722&lt;&gt;"",'Jeunes Plants'!P722,"")</f>
        <v>722</v>
      </c>
      <c r="Q722" s="20">
        <f>IF('Jeunes Plants'!R722&lt;&gt;"",'Jeunes Plants'!R722,"")</f>
        <v>0</v>
      </c>
      <c r="R722" s="20">
        <f>IF('Jeunes Plants'!S722&lt;&gt;"",'Jeunes Plants'!S722,"")</f>
        <v>0</v>
      </c>
      <c r="S722" s="236">
        <f>IF('Jeunes Plants'!T722&lt;&gt;"",'Jeunes Plants'!T722,"")</f>
        <v>0</v>
      </c>
      <c r="T722" s="242"/>
      <c r="U722" s="158"/>
      <c r="V722" s="158"/>
      <c r="W722" s="158"/>
    </row>
    <row r="723" spans="1:23" ht="20.100000000000001" customHeight="1" x14ac:dyDescent="0.25">
      <c r="A723" s="23">
        <f>IF('Jeunes Plants'!A723&lt;&gt;"",'Jeunes Plants'!A723,"")</f>
        <v>3725</v>
      </c>
      <c r="B723" s="24" t="str">
        <f>IF('Jeunes Plants'!B723&lt;&gt;"",'Jeunes Plants'!B723,"")</f>
        <v>PENNISETUM</v>
      </c>
      <c r="C723" s="24" t="str">
        <f>IF('Jeunes Plants'!C723&lt;&gt;"",'Jeunes Plants'!C723,"")</f>
        <v xml:space="preserve">X advena rubrum </v>
      </c>
      <c r="D723" s="24" t="str">
        <f>IF('Jeunes Plants'!D723&lt;&gt;"",'Jeunes Plants'!D723,"")</f>
        <v>&gt;s05/2026</v>
      </c>
      <c r="E723" s="66" t="str">
        <f>IF('Jeunes Plants'!E723&lt;&gt;"",'Jeunes Plants'!E723,"")</f>
        <v>B</v>
      </c>
      <c r="F723" s="66" t="str">
        <f>IF('Jeunes Plants'!F723&lt;&gt;"",'Jeunes Plants'!F723,"")</f>
        <v>M 3 cm  X60</v>
      </c>
      <c r="G723" s="64">
        <f>IF('Jeunes Plants'!G723&lt;&gt;"",'Jeunes Plants'!G723,"")</f>
        <v>30</v>
      </c>
      <c r="H723" s="66">
        <f>IF('Jeunes Plants'!H723&lt;&gt;"",'Jeunes Plants'!H723,"")</f>
        <v>5</v>
      </c>
      <c r="I723" s="66" t="str">
        <f>IF('Jeunes Plants'!I723&lt;&gt;"",'Jeunes Plants'!I723,"")</f>
        <v>D</v>
      </c>
      <c r="J723" s="72" t="str">
        <f>IF('Jeunes Plants'!J723&lt;&gt;"",'Jeunes Plants'!J723,"")</f>
        <v/>
      </c>
      <c r="K723" s="24" t="str">
        <f>IF('Jeunes Plants'!K723&lt;&gt;"",'Jeunes Plants'!K723,"")</f>
        <v>DIV FL</v>
      </c>
      <c r="L723" s="24" t="str">
        <f>IF('Jeunes Plants'!L723&lt;&gt;"",'Jeunes Plants'!L723,"")</f>
        <v>S7</v>
      </c>
      <c r="M723" s="24" t="str">
        <f>IF('Jeunes Plants'!M723&lt;&gt;"",'Jeunes Plants'!M723,"")</f>
        <v/>
      </c>
      <c r="N723" s="24" t="str">
        <f>IF('Jeunes Plants'!N723&lt;&gt;"",'Jeunes Plants'!N723,"")</f>
        <v>M3</v>
      </c>
      <c r="O723" s="24" t="str">
        <f>IF('Jeunes Plants'!O723&lt;&gt;"",'Jeunes Plants'!O723,"")</f>
        <v xml:space="preserve">PENNISETUM X advena rubrum </v>
      </c>
      <c r="P723" s="54">
        <f>IF('Jeunes Plants'!P723&lt;&gt;"",'Jeunes Plants'!P723,"")</f>
        <v>723</v>
      </c>
      <c r="Q723" s="20">
        <f>IF('Jeunes Plants'!R723&lt;&gt;"",'Jeunes Plants'!R723,"")</f>
        <v>0</v>
      </c>
      <c r="R723" s="20">
        <f>IF('Jeunes Plants'!S723&lt;&gt;"",'Jeunes Plants'!S723,"")</f>
        <v>0</v>
      </c>
      <c r="S723" s="236">
        <f>IF('Jeunes Plants'!T723&lt;&gt;"",'Jeunes Plants'!T723,"")</f>
        <v>0</v>
      </c>
      <c r="T723" s="246"/>
      <c r="U723" s="124"/>
      <c r="V723" s="124"/>
      <c r="W723" s="124"/>
    </row>
    <row r="724" spans="1:23" ht="20.100000000000001" customHeight="1" x14ac:dyDescent="0.25">
      <c r="A724" s="125">
        <f>IF('Jeunes Plants'!A724&lt;&gt;"",'Jeunes Plants'!A724,"")</f>
        <v>12176</v>
      </c>
      <c r="B724" s="126" t="str">
        <f>IF('Jeunes Plants'!B724&lt;&gt;"",'Jeunes Plants'!B724,"")</f>
        <v>PENNISETUM</v>
      </c>
      <c r="C724" s="126" t="str">
        <f>IF('Jeunes Plants'!C724&lt;&gt;"",'Jeunes Plants'!C724,"")</f>
        <v>macrourum Queue d'or</v>
      </c>
      <c r="D724" s="126" t="str">
        <f>IF('Jeunes Plants'!D724&lt;&gt;"",'Jeunes Plants'!D724,"")</f>
        <v/>
      </c>
      <c r="E724" s="127" t="str">
        <f>IF('Jeunes Plants'!E724&lt;&gt;"",'Jeunes Plants'!E724,"")</f>
        <v>S</v>
      </c>
      <c r="F724" s="127" t="str">
        <f>IF('Jeunes Plants'!F724&lt;&gt;"",'Jeunes Plants'!F724,"")</f>
        <v>M 3 cm  X60</v>
      </c>
      <c r="G724" s="128">
        <f>IF('Jeunes Plants'!G724&lt;&gt;"",'Jeunes Plants'!G724,"")</f>
        <v>30</v>
      </c>
      <c r="H724" s="127">
        <f>IF('Jeunes Plants'!H724&lt;&gt;"",'Jeunes Plants'!H724,"")</f>
        <v>6</v>
      </c>
      <c r="I724" s="127" t="str">
        <f>IF('Jeunes Plants'!I724&lt;&gt;"",'Jeunes Plants'!I724,"")</f>
        <v>E</v>
      </c>
      <c r="J724" s="129" t="str">
        <f>IF('Jeunes Plants'!J724&lt;&gt;"",'Jeunes Plants'!J724,"")</f>
        <v/>
      </c>
      <c r="K724" s="126" t="str">
        <f>IF('Jeunes Plants'!K724&lt;&gt;"",'Jeunes Plants'!K724,"")</f>
        <v>DIV FL</v>
      </c>
      <c r="L724" s="126" t="str">
        <f>IF('Jeunes Plants'!L724&lt;&gt;"",'Jeunes Plants'!L724,"")</f>
        <v>S4</v>
      </c>
      <c r="M724" s="126" t="str">
        <f>IF('Jeunes Plants'!M724&lt;&gt;"",'Jeunes Plants'!M724,"")</f>
        <v/>
      </c>
      <c r="N724" s="126" t="str">
        <f>IF('Jeunes Plants'!N724&lt;&gt;"",'Jeunes Plants'!N724,"")</f>
        <v>M3</v>
      </c>
      <c r="O724" s="126" t="str">
        <f>IF('Jeunes Plants'!O724&lt;&gt;"",'Jeunes Plants'!O724,"")</f>
        <v>PENNISETUM macrourum Queue d'or</v>
      </c>
      <c r="P724" s="130">
        <f>IF('Jeunes Plants'!P724&lt;&gt;"",'Jeunes Plants'!P724,"")</f>
        <v>724</v>
      </c>
      <c r="Q724" s="20">
        <f>IF('Jeunes Plants'!R724&lt;&gt;"",'Jeunes Plants'!R724,"")</f>
        <v>0</v>
      </c>
      <c r="R724" s="20">
        <f>IF('Jeunes Plants'!S724&lt;&gt;"",'Jeunes Plants'!S724,"")</f>
        <v>0</v>
      </c>
      <c r="S724" s="236">
        <f>IF('Jeunes Plants'!T724&lt;&gt;"",'Jeunes Plants'!T724,"")</f>
        <v>0</v>
      </c>
      <c r="T724" s="242"/>
      <c r="U724" s="158"/>
      <c r="V724" s="158"/>
      <c r="W724" s="158"/>
    </row>
    <row r="725" spans="1:23" ht="20.100000000000001" customHeight="1" x14ac:dyDescent="0.25">
      <c r="A725" s="23">
        <f>IF('Jeunes Plants'!A725&lt;&gt;"",'Jeunes Plants'!A725,"")</f>
        <v>10216</v>
      </c>
      <c r="B725" s="24" t="str">
        <f>IF('Jeunes Plants'!B725&lt;&gt;"",'Jeunes Plants'!B725,"")</f>
        <v>PENNISETUM</v>
      </c>
      <c r="C725" s="24" t="str">
        <f>IF('Jeunes Plants'!C725&lt;&gt;"",'Jeunes Plants'!C725,"")</f>
        <v>villosum</v>
      </c>
      <c r="D725" s="24" t="str">
        <f>IF('Jeunes Plants'!D725&lt;&gt;"",'Jeunes Plants'!D725,"")</f>
        <v/>
      </c>
      <c r="E725" s="66" t="str">
        <f>IF('Jeunes Plants'!E725&lt;&gt;"",'Jeunes Plants'!E725,"")</f>
        <v>S</v>
      </c>
      <c r="F725" s="66" t="str">
        <f>IF('Jeunes Plants'!F725&lt;&gt;"",'Jeunes Plants'!F725,"")</f>
        <v>M 3 cm  X60</v>
      </c>
      <c r="G725" s="64">
        <f>IF('Jeunes Plants'!G725&lt;&gt;"",'Jeunes Plants'!G725,"")</f>
        <v>30</v>
      </c>
      <c r="H725" s="66">
        <f>IF('Jeunes Plants'!H725&lt;&gt;"",'Jeunes Plants'!H725,"")</f>
        <v>6</v>
      </c>
      <c r="I725" s="66" t="str">
        <f>IF('Jeunes Plants'!I725&lt;&gt;"",'Jeunes Plants'!I725,"")</f>
        <v>A</v>
      </c>
      <c r="J725" s="72" t="str">
        <f>IF('Jeunes Plants'!J725&lt;&gt;"",'Jeunes Plants'!J725,"")</f>
        <v/>
      </c>
      <c r="K725" s="24" t="str">
        <f>IF('Jeunes Plants'!K725&lt;&gt;"",'Jeunes Plants'!K725,"")</f>
        <v>DIV FL</v>
      </c>
      <c r="L725" s="24" t="str">
        <f>IF('Jeunes Plants'!L725&lt;&gt;"",'Jeunes Plants'!L725,"")</f>
        <v>S4</v>
      </c>
      <c r="M725" s="24" t="str">
        <f>IF('Jeunes Plants'!M725&lt;&gt;"",'Jeunes Plants'!M725,"")</f>
        <v/>
      </c>
      <c r="N725" s="24" t="str">
        <f>IF('Jeunes Plants'!N725&lt;&gt;"",'Jeunes Plants'!N725,"")</f>
        <v>M3</v>
      </c>
      <c r="O725" s="24" t="str">
        <f>IF('Jeunes Plants'!O725&lt;&gt;"",'Jeunes Plants'!O725,"")</f>
        <v>PENNISETUM villosum</v>
      </c>
      <c r="P725" s="54">
        <f>IF('Jeunes Plants'!P725&lt;&gt;"",'Jeunes Plants'!P725,"")</f>
        <v>725</v>
      </c>
      <c r="Q725" s="20">
        <f>IF('Jeunes Plants'!R725&lt;&gt;"",'Jeunes Plants'!R725,"")</f>
        <v>0</v>
      </c>
      <c r="R725" s="20">
        <f>IF('Jeunes Plants'!S725&lt;&gt;"",'Jeunes Plants'!S725,"")</f>
        <v>0</v>
      </c>
      <c r="S725" s="236">
        <f>IF('Jeunes Plants'!T725&lt;&gt;"",'Jeunes Plants'!T725,"")</f>
        <v>0</v>
      </c>
      <c r="T725" s="241"/>
      <c r="U725" s="44"/>
      <c r="V725" s="44"/>
      <c r="W725" s="44"/>
    </row>
    <row r="726" spans="1:23" ht="20.100000000000001" customHeight="1" x14ac:dyDescent="0.25">
      <c r="A726" s="125">
        <f>IF('Jeunes Plants'!A726&lt;&gt;"",'Jeunes Plants'!A726,"")</f>
        <v>26288</v>
      </c>
      <c r="B726" s="126" t="str">
        <f>IF('Jeunes Plants'!B726&lt;&gt;"",'Jeunes Plants'!B726,"")</f>
        <v>PENNISETUM</v>
      </c>
      <c r="C726" s="126" t="str">
        <f>IF('Jeunes Plants'!C726&lt;&gt;"",'Jeunes Plants'!C726,"")</f>
        <v>Orientale</v>
      </c>
      <c r="D726" s="126" t="str">
        <f>IF('Jeunes Plants'!D726&lt;&gt;"",'Jeunes Plants'!D726,"")</f>
        <v/>
      </c>
      <c r="E726" s="127" t="str">
        <f>IF('Jeunes Plants'!E726&lt;&gt;"",'Jeunes Plants'!E726,"")</f>
        <v>S</v>
      </c>
      <c r="F726" s="127" t="str">
        <f>IF('Jeunes Plants'!F726&lt;&gt;"",'Jeunes Plants'!F726,"")</f>
        <v>M 3 cm  X60</v>
      </c>
      <c r="G726" s="128">
        <f>IF('Jeunes Plants'!G726&lt;&gt;"",'Jeunes Plants'!G726,"")</f>
        <v>30</v>
      </c>
      <c r="H726" s="127">
        <f>IF('Jeunes Plants'!H726&lt;&gt;"",'Jeunes Plants'!H726,"")</f>
        <v>6</v>
      </c>
      <c r="I726" s="127" t="str">
        <f>IF('Jeunes Plants'!I726&lt;&gt;"",'Jeunes Plants'!I726,"")</f>
        <v>E</v>
      </c>
      <c r="J726" s="129" t="str">
        <f>IF('Jeunes Plants'!J726&lt;&gt;"",'Jeunes Plants'!J726,"")</f>
        <v/>
      </c>
      <c r="K726" s="126" t="str">
        <f>IF('Jeunes Plants'!K726&lt;&gt;"",'Jeunes Plants'!K726,"")</f>
        <v>DIV FL</v>
      </c>
      <c r="L726" s="126" t="str">
        <f>IF('Jeunes Plants'!L726&lt;&gt;"",'Jeunes Plants'!L726,"")</f>
        <v>S4</v>
      </c>
      <c r="M726" s="126" t="str">
        <f>IF('Jeunes Plants'!M726&lt;&gt;"",'Jeunes Plants'!M726,"")</f>
        <v>NEW</v>
      </c>
      <c r="N726" s="126" t="str">
        <f>IF('Jeunes Plants'!N726&lt;&gt;"",'Jeunes Plants'!N726,"")</f>
        <v>M3</v>
      </c>
      <c r="O726" s="126" t="str">
        <f>IF('Jeunes Plants'!O726&lt;&gt;"",'Jeunes Plants'!O726,"")</f>
        <v>PENNISETUM Orientale</v>
      </c>
      <c r="P726" s="130">
        <f>IF('Jeunes Plants'!P726&lt;&gt;"",'Jeunes Plants'!P726,"")</f>
        <v>726</v>
      </c>
      <c r="Q726" s="20">
        <f>IF('Jeunes Plants'!R726&lt;&gt;"",'Jeunes Plants'!R726,"")</f>
        <v>0</v>
      </c>
      <c r="R726" s="20">
        <f>IF('Jeunes Plants'!S726&lt;&gt;"",'Jeunes Plants'!S726,"")</f>
        <v>0</v>
      </c>
      <c r="S726" s="236">
        <f>IF('Jeunes Plants'!T726&lt;&gt;"",'Jeunes Plants'!T726,"")</f>
        <v>0</v>
      </c>
      <c r="T726" s="242"/>
      <c r="U726" s="158"/>
      <c r="V726" s="158"/>
      <c r="W726" s="158"/>
    </row>
    <row r="727" spans="1:23" ht="20.100000000000001" customHeight="1" x14ac:dyDescent="0.25">
      <c r="A727" s="23">
        <f>IF('Jeunes Plants'!A727&lt;&gt;"",'Jeunes Plants'!A727,"")</f>
        <v>26290</v>
      </c>
      <c r="B727" s="24" t="str">
        <f>IF('Jeunes Plants'!B727&lt;&gt;"",'Jeunes Plants'!B727,"")</f>
        <v>PENNISETUM</v>
      </c>
      <c r="C727" s="24" t="str">
        <f>IF('Jeunes Plants'!C727&lt;&gt;"",'Jeunes Plants'!C727,"")</f>
        <v>alopecuroides Viridecens</v>
      </c>
      <c r="D727" s="24" t="str">
        <f>IF('Jeunes Plants'!D727&lt;&gt;"",'Jeunes Plants'!D727,"")</f>
        <v/>
      </c>
      <c r="E727" s="66" t="str">
        <f>IF('Jeunes Plants'!E727&lt;&gt;"",'Jeunes Plants'!E727,"")</f>
        <v>S</v>
      </c>
      <c r="F727" s="66" t="str">
        <f>IF('Jeunes Plants'!F727&lt;&gt;"",'Jeunes Plants'!F727,"")</f>
        <v>M 3 cm  X60</v>
      </c>
      <c r="G727" s="64">
        <f>IF('Jeunes Plants'!G727&lt;&gt;"",'Jeunes Plants'!G727,"")</f>
        <v>30</v>
      </c>
      <c r="H727" s="66">
        <f>IF('Jeunes Plants'!H727&lt;&gt;"",'Jeunes Plants'!H727,"")</f>
        <v>6</v>
      </c>
      <c r="I727" s="66" t="str">
        <f>IF('Jeunes Plants'!I727&lt;&gt;"",'Jeunes Plants'!I727,"")</f>
        <v>A</v>
      </c>
      <c r="J727" s="72" t="str">
        <f>IF('Jeunes Plants'!J727&lt;&gt;"",'Jeunes Plants'!J727,"")</f>
        <v/>
      </c>
      <c r="K727" s="24" t="str">
        <f>IF('Jeunes Plants'!K727&lt;&gt;"",'Jeunes Plants'!K727,"")</f>
        <v>DIV FL</v>
      </c>
      <c r="L727" s="24" t="str">
        <f>IF('Jeunes Plants'!L727&lt;&gt;"",'Jeunes Plants'!L727,"")</f>
        <v>S4</v>
      </c>
      <c r="M727" s="24" t="str">
        <f>IF('Jeunes Plants'!M727&lt;&gt;"",'Jeunes Plants'!M727,"")</f>
        <v>NEW</v>
      </c>
      <c r="N727" s="24" t="str">
        <f>IF('Jeunes Plants'!N727&lt;&gt;"",'Jeunes Plants'!N727,"")</f>
        <v>M3</v>
      </c>
      <c r="O727" s="24" t="str">
        <f>IF('Jeunes Plants'!O727&lt;&gt;"",'Jeunes Plants'!O727,"")</f>
        <v>PENNISETUM alopecuroides Viridecens</v>
      </c>
      <c r="P727" s="54">
        <f>IF('Jeunes Plants'!P727&lt;&gt;"",'Jeunes Plants'!P727,"")</f>
        <v>727</v>
      </c>
      <c r="Q727" s="20">
        <f>IF('Jeunes Plants'!R727&lt;&gt;"",'Jeunes Plants'!R727,"")</f>
        <v>0</v>
      </c>
      <c r="R727" s="20">
        <f>IF('Jeunes Plants'!S727&lt;&gt;"",'Jeunes Plants'!S727,"")</f>
        <v>0</v>
      </c>
      <c r="S727" s="236">
        <f>IF('Jeunes Plants'!T727&lt;&gt;"",'Jeunes Plants'!T727,"")</f>
        <v>0</v>
      </c>
      <c r="T727" s="241"/>
      <c r="U727" s="44"/>
      <c r="V727" s="44"/>
      <c r="W727" s="44"/>
    </row>
    <row r="728" spans="1:23" ht="20.100000000000001" customHeight="1" x14ac:dyDescent="0.25">
      <c r="A728" s="125">
        <f>IF('Jeunes Plants'!A728&lt;&gt;"",'Jeunes Plants'!A728,"")</f>
        <v>23291</v>
      </c>
      <c r="B728" s="126" t="str">
        <f>IF('Jeunes Plants'!B728&lt;&gt;"",'Jeunes Plants'!B728,"")</f>
        <v>PENSTEMON</v>
      </c>
      <c r="C728" s="126" t="str">
        <f>IF('Jeunes Plants'!C728&lt;&gt;"",'Jeunes Plants'!C728,"")</f>
        <v>Harlequin Pink</v>
      </c>
      <c r="D728" s="126" t="str">
        <f>IF('Jeunes Plants'!D728&lt;&gt;"",'Jeunes Plants'!D728,"")</f>
        <v>&gt;s01/2026</v>
      </c>
      <c r="E728" s="127" t="str">
        <f>IF('Jeunes Plants'!E728&lt;&gt;"",'Jeunes Plants'!E728,"")</f>
        <v>B</v>
      </c>
      <c r="F728" s="127" t="str">
        <f>IF('Jeunes Plants'!F728&lt;&gt;"",'Jeunes Plants'!F728,"")</f>
        <v>M 3 cm  X60</v>
      </c>
      <c r="G728" s="128">
        <f>IF('Jeunes Plants'!G728&lt;&gt;"",'Jeunes Plants'!G728,"")</f>
        <v>30</v>
      </c>
      <c r="H728" s="128">
        <f>IF('Jeunes Plants'!H728&lt;&gt;"",'Jeunes Plants'!H728,"")</f>
        <v>5</v>
      </c>
      <c r="I728" s="127" t="str">
        <f>IF('Jeunes Plants'!I728&lt;&gt;"",'Jeunes Plants'!I728,"")</f>
        <v>A</v>
      </c>
      <c r="J728" s="129">
        <f>IF('Jeunes Plants'!J728&lt;&gt;"",'Jeunes Plants'!J728,"")</f>
        <v>0.17</v>
      </c>
      <c r="K728" s="126" t="str">
        <f>IF('Jeunes Plants'!K728&lt;&gt;"",'Jeunes Plants'!K728,"")</f>
        <v>DIV FL</v>
      </c>
      <c r="L728" s="126" t="str">
        <f>IF('Jeunes Plants'!L728&lt;&gt;"",'Jeunes Plants'!L728,"")</f>
        <v>S2</v>
      </c>
      <c r="M728" s="126" t="str">
        <f>IF('Jeunes Plants'!M728&lt;&gt;"",'Jeunes Plants'!M728,"")</f>
        <v/>
      </c>
      <c r="N728" s="126" t="str">
        <f>IF('Jeunes Plants'!N728&lt;&gt;"",'Jeunes Plants'!N728,"")</f>
        <v>M3</v>
      </c>
      <c r="O728" s="126" t="str">
        <f>IF('Jeunes Plants'!O728&lt;&gt;"",'Jeunes Plants'!O728,"")</f>
        <v>PENSTEMON Harlequin Pink</v>
      </c>
      <c r="P728" s="130">
        <f>IF('Jeunes Plants'!P728&lt;&gt;"",'Jeunes Plants'!P728,"")</f>
        <v>728</v>
      </c>
      <c r="Q728" s="20">
        <f>IF('Jeunes Plants'!R728&lt;&gt;"",'Jeunes Plants'!R728,"")</f>
        <v>0</v>
      </c>
      <c r="R728" s="20">
        <f>IF('Jeunes Plants'!S728&lt;&gt;"",'Jeunes Plants'!S728,"")</f>
        <v>0</v>
      </c>
      <c r="S728" s="236">
        <f>IF('Jeunes Plants'!T728&lt;&gt;"",'Jeunes Plants'!T728,"")</f>
        <v>0</v>
      </c>
      <c r="T728" s="245"/>
      <c r="U728" s="214"/>
      <c r="V728" s="214"/>
      <c r="W728" s="214"/>
    </row>
    <row r="729" spans="1:23" ht="20.100000000000001" customHeight="1" x14ac:dyDescent="0.25">
      <c r="A729" s="23">
        <f>IF('Jeunes Plants'!A729&lt;&gt;"",'Jeunes Plants'!A729,"")</f>
        <v>13954</v>
      </c>
      <c r="B729" s="24" t="str">
        <f>IF('Jeunes Plants'!B729&lt;&gt;"",'Jeunes Plants'!B729,"")</f>
        <v>PENTAS GRAFFITTI</v>
      </c>
      <c r="C729" s="24" t="str">
        <f>IF('Jeunes Plants'!C729&lt;&gt;"",'Jeunes Plants'!C729,"")</f>
        <v>Variés</v>
      </c>
      <c r="D729" s="24" t="str">
        <f>IF('Jeunes Plants'!D729&lt;&gt;"",'Jeunes Plants'!D729,"")</f>
        <v/>
      </c>
      <c r="E729" s="66" t="str">
        <f>IF('Jeunes Plants'!E729&lt;&gt;"",'Jeunes Plants'!E729,"")</f>
        <v>S</v>
      </c>
      <c r="F729" s="66" t="str">
        <f>IF('Jeunes Plants'!F729&lt;&gt;"",'Jeunes Plants'!F729,"")</f>
        <v>M 3 cm  X60</v>
      </c>
      <c r="G729" s="64">
        <f>IF('Jeunes Plants'!G729&lt;&gt;"",'Jeunes Plants'!G729,"")</f>
        <v>30</v>
      </c>
      <c r="H729" s="64">
        <f>IF('Jeunes Plants'!H729&lt;&gt;"",'Jeunes Plants'!H729,"")</f>
        <v>5</v>
      </c>
      <c r="I729" s="66" t="str">
        <f>IF('Jeunes Plants'!I729&lt;&gt;"",'Jeunes Plants'!I729,"")</f>
        <v>A</v>
      </c>
      <c r="J729" s="72" t="str">
        <f>IF('Jeunes Plants'!J729&lt;&gt;"",'Jeunes Plants'!J729,"")</f>
        <v/>
      </c>
      <c r="K729" s="24" t="str">
        <f>IF('Jeunes Plants'!K729&lt;&gt;"",'Jeunes Plants'!K729,"")</f>
        <v>DIV FL</v>
      </c>
      <c r="L729" s="24" t="str">
        <f>IF('Jeunes Plants'!L729&lt;&gt;"",'Jeunes Plants'!L729,"")</f>
        <v>S1</v>
      </c>
      <c r="M729" s="24" t="str">
        <f>IF('Jeunes Plants'!M729&lt;&gt;"",'Jeunes Plants'!M729,"")</f>
        <v/>
      </c>
      <c r="N729" s="24" t="str">
        <f>IF('Jeunes Plants'!N729&lt;&gt;"",'Jeunes Plants'!N729,"")</f>
        <v>M3</v>
      </c>
      <c r="O729" s="24" t="str">
        <f>IF('Jeunes Plants'!O729&lt;&gt;"",'Jeunes Plants'!O729,"")</f>
        <v>PENTAS GRAFFITTI Variés</v>
      </c>
      <c r="P729" s="54">
        <f>IF('Jeunes Plants'!P729&lt;&gt;"",'Jeunes Plants'!P729,"")</f>
        <v>729</v>
      </c>
      <c r="Q729" s="20">
        <f>IF('Jeunes Plants'!R729&lt;&gt;"",'Jeunes Plants'!R729,"")</f>
        <v>0</v>
      </c>
      <c r="R729" s="20">
        <f>IF('Jeunes Plants'!S729&lt;&gt;"",'Jeunes Plants'!S729,"")</f>
        <v>0</v>
      </c>
      <c r="S729" s="236">
        <f>IF('Jeunes Plants'!T729&lt;&gt;"",'Jeunes Plants'!T729,"")</f>
        <v>0</v>
      </c>
      <c r="T729" s="241"/>
      <c r="U729" s="44"/>
      <c r="V729" s="44"/>
      <c r="W729" s="44"/>
    </row>
    <row r="730" spans="1:23" ht="20.100000000000001" customHeight="1" x14ac:dyDescent="0.25">
      <c r="A730" s="125">
        <f>IF('Jeunes Plants'!A730&lt;&gt;"",'Jeunes Plants'!A730,"")</f>
        <v>25215</v>
      </c>
      <c r="B730" s="126" t="str">
        <f>IF('Jeunes Plants'!B730&lt;&gt;"",'Jeunes Plants'!B730,"")</f>
        <v>PENTAS GLITTERATI</v>
      </c>
      <c r="C730" s="126" t="str">
        <f>IF('Jeunes Plants'!C730&lt;&gt;"",'Jeunes Plants'!C730,"")</f>
        <v xml:space="preserve">Red Star </v>
      </c>
      <c r="D730" s="126" t="str">
        <f>IF('Jeunes Plants'!D730&lt;&gt;"",'Jeunes Plants'!D730,"")</f>
        <v/>
      </c>
      <c r="E730" s="127" t="str">
        <f>IF('Jeunes Plants'!E730&lt;&gt;"",'Jeunes Plants'!E730,"")</f>
        <v>S</v>
      </c>
      <c r="F730" s="127" t="str">
        <f>IF('Jeunes Plants'!F730&lt;&gt;"",'Jeunes Plants'!F730,"")</f>
        <v>M 3 cm  X60</v>
      </c>
      <c r="G730" s="128">
        <f>IF('Jeunes Plants'!G730&lt;&gt;"",'Jeunes Plants'!G730,"")</f>
        <v>30</v>
      </c>
      <c r="H730" s="128">
        <f>IF('Jeunes Plants'!H730&lt;&gt;"",'Jeunes Plants'!H730,"")</f>
        <v>5</v>
      </c>
      <c r="I730" s="127" t="str">
        <f>IF('Jeunes Plants'!I730&lt;&gt;"",'Jeunes Plants'!I730,"")</f>
        <v>A</v>
      </c>
      <c r="J730" s="129" t="str">
        <f>IF('Jeunes Plants'!J730&lt;&gt;"",'Jeunes Plants'!J730,"")</f>
        <v/>
      </c>
      <c r="K730" s="126" t="str">
        <f>IF('Jeunes Plants'!K730&lt;&gt;"",'Jeunes Plants'!K730,"")</f>
        <v>DIV FL</v>
      </c>
      <c r="L730" s="126" t="str">
        <f>IF('Jeunes Plants'!L730&lt;&gt;"",'Jeunes Plants'!L730,"")</f>
        <v>S2</v>
      </c>
      <c r="M730" s="126" t="str">
        <f>IF('Jeunes Plants'!M730&lt;&gt;"",'Jeunes Plants'!M730,"")</f>
        <v/>
      </c>
      <c r="N730" s="126" t="str">
        <f>IF('Jeunes Plants'!N730&lt;&gt;"",'Jeunes Plants'!N730,"")</f>
        <v>M3</v>
      </c>
      <c r="O730" s="126" t="str">
        <f>IF('Jeunes Plants'!O730&lt;&gt;"",'Jeunes Plants'!O730,"")</f>
        <v xml:space="preserve">PENTAS GLITTERATI Red Star </v>
      </c>
      <c r="P730" s="130">
        <f>IF('Jeunes Plants'!P730&lt;&gt;"",'Jeunes Plants'!P730,"")</f>
        <v>730</v>
      </c>
      <c r="Q730" s="20">
        <f>IF('Jeunes Plants'!R730&lt;&gt;"",'Jeunes Plants'!R730,"")</f>
        <v>0</v>
      </c>
      <c r="R730" s="20">
        <f>IF('Jeunes Plants'!S730&lt;&gt;"",'Jeunes Plants'!S730,"")</f>
        <v>0</v>
      </c>
      <c r="S730" s="236">
        <f>IF('Jeunes Plants'!T730&lt;&gt;"",'Jeunes Plants'!T730,"")</f>
        <v>0</v>
      </c>
      <c r="T730" s="242"/>
      <c r="U730" s="158"/>
      <c r="V730" s="158"/>
      <c r="W730" s="158"/>
    </row>
    <row r="731" spans="1:23" ht="20.100000000000001" customHeight="1" x14ac:dyDescent="0.25">
      <c r="A731" s="23">
        <f>IF('Jeunes Plants'!A731&lt;&gt;"",'Jeunes Plants'!A731,"")</f>
        <v>12132</v>
      </c>
      <c r="B731" s="24" t="str">
        <f>IF('Jeunes Plants'!B731&lt;&gt;"",'Jeunes Plants'!B731,"")</f>
        <v>PEROVSKIA</v>
      </c>
      <c r="C731" s="24" t="str">
        <f>IF('Jeunes Plants'!C731&lt;&gt;"",'Jeunes Plants'!C731,"")</f>
        <v>Little Spire</v>
      </c>
      <c r="D731" s="24" t="str">
        <f>IF('Jeunes Plants'!D731&lt;&gt;"",'Jeunes Plants'!D731,"")</f>
        <v/>
      </c>
      <c r="E731" s="66" t="str">
        <f>IF('Jeunes Plants'!E731&lt;&gt;"",'Jeunes Plants'!E731,"")</f>
        <v>B</v>
      </c>
      <c r="F731" s="66" t="str">
        <f>IF('Jeunes Plants'!F731&lt;&gt;"",'Jeunes Plants'!F731,"")</f>
        <v>M 3 cm  X60</v>
      </c>
      <c r="G731" s="64">
        <f>IF('Jeunes Plants'!G731&lt;&gt;"",'Jeunes Plants'!G731,"")</f>
        <v>30</v>
      </c>
      <c r="H731" s="66">
        <f>IF('Jeunes Plants'!H731&lt;&gt;"",'Jeunes Plants'!H731,"")</f>
        <v>5</v>
      </c>
      <c r="I731" s="66" t="str">
        <f>IF('Jeunes Plants'!I731&lt;&gt;"",'Jeunes Plants'!I731,"")</f>
        <v>E</v>
      </c>
      <c r="J731" s="72">
        <f>IF('Jeunes Plants'!J731&lt;&gt;"",'Jeunes Plants'!J731,"")</f>
        <v>0.1</v>
      </c>
      <c r="K731" s="24" t="str">
        <f>IF('Jeunes Plants'!K731&lt;&gt;"",'Jeunes Plants'!K731,"")</f>
        <v>DIV FL</v>
      </c>
      <c r="L731" s="24" t="str">
        <f>IF('Jeunes Plants'!L731&lt;&gt;"",'Jeunes Plants'!L731,"")</f>
        <v>S2</v>
      </c>
      <c r="M731" s="24" t="str">
        <f>IF('Jeunes Plants'!M731&lt;&gt;"",'Jeunes Plants'!M731,"")</f>
        <v/>
      </c>
      <c r="N731" s="24" t="str">
        <f>IF('Jeunes Plants'!N731&lt;&gt;"",'Jeunes Plants'!N731,"")</f>
        <v>M3</v>
      </c>
      <c r="O731" s="24" t="str">
        <f>IF('Jeunes Plants'!O731&lt;&gt;"",'Jeunes Plants'!O731,"")</f>
        <v>PEROVSKIA Little Spire</v>
      </c>
      <c r="P731" s="54">
        <f>IF('Jeunes Plants'!P731&lt;&gt;"",'Jeunes Plants'!P731,"")</f>
        <v>731</v>
      </c>
      <c r="Q731" s="20">
        <f>IF('Jeunes Plants'!R731&lt;&gt;"",'Jeunes Plants'!R731,"")</f>
        <v>0</v>
      </c>
      <c r="R731" s="20">
        <f>IF('Jeunes Plants'!S731&lt;&gt;"",'Jeunes Plants'!S731,"")</f>
        <v>0</v>
      </c>
      <c r="S731" s="236">
        <f>IF('Jeunes Plants'!T731&lt;&gt;"",'Jeunes Plants'!T731,"")</f>
        <v>0</v>
      </c>
      <c r="T731" s="241"/>
      <c r="U731" s="44"/>
      <c r="V731" s="44"/>
      <c r="W731" s="44"/>
    </row>
    <row r="732" spans="1:23" ht="20.100000000000001" customHeight="1" x14ac:dyDescent="0.25">
      <c r="A732" s="125">
        <f>IF('Jeunes Plants'!A732&lt;&gt;"",'Jeunes Plants'!A732,"")</f>
        <v>26010</v>
      </c>
      <c r="B732" s="126" t="str">
        <f>IF('Jeunes Plants'!B732&lt;&gt;"",'Jeunes Plants'!B732,"")</f>
        <v>PERVENCHE DE MADAGASCAR</v>
      </c>
      <c r="C732" s="126" t="str">
        <f>IF('Jeunes Plants'!C732&lt;&gt;"",'Jeunes Plants'!C732,"")</f>
        <v>Mediterranean XP Mix</v>
      </c>
      <c r="D732" s="126" t="str">
        <f>IF('Jeunes Plants'!D732&lt;&gt;"",'Jeunes Plants'!D732,"")</f>
        <v>&gt;s08/2026</v>
      </c>
      <c r="E732" s="127" t="str">
        <f>IF('Jeunes Plants'!E732&lt;&gt;"",'Jeunes Plants'!E732,"")</f>
        <v>S</v>
      </c>
      <c r="F732" s="127" t="str">
        <f>IF('Jeunes Plants'!F732&lt;&gt;"",'Jeunes Plants'!F732,"")</f>
        <v>M 3 cm  X60</v>
      </c>
      <c r="G732" s="128">
        <f>IF('Jeunes Plants'!G732&lt;&gt;"",'Jeunes Plants'!G732,"")</f>
        <v>30</v>
      </c>
      <c r="H732" s="128">
        <f>IF('Jeunes Plants'!H732&lt;&gt;"",'Jeunes Plants'!H732,"")</f>
        <v>5</v>
      </c>
      <c r="I732" s="127" t="str">
        <f>IF('Jeunes Plants'!I732&lt;&gt;"",'Jeunes Plants'!I732,"")</f>
        <v>B</v>
      </c>
      <c r="J732" s="129" t="str">
        <f>IF('Jeunes Plants'!J732&lt;&gt;"",'Jeunes Plants'!J732,"")</f>
        <v/>
      </c>
      <c r="K732" s="126" t="str">
        <f>IF('Jeunes Plants'!K732&lt;&gt;"",'Jeunes Plants'!K732,"")</f>
        <v>DIV FL</v>
      </c>
      <c r="L732" s="126" t="str">
        <f>IF('Jeunes Plants'!L732&lt;&gt;"",'Jeunes Plants'!L732,"")</f>
        <v>S2</v>
      </c>
      <c r="M732" s="126" t="str">
        <f>IF('Jeunes Plants'!M732&lt;&gt;"",'Jeunes Plants'!M732,"")</f>
        <v/>
      </c>
      <c r="N732" s="126" t="str">
        <f>IF('Jeunes Plants'!N732&lt;&gt;"",'Jeunes Plants'!N732,"")</f>
        <v>M3</v>
      </c>
      <c r="O732" s="126" t="str">
        <f>IF('Jeunes Plants'!O732&lt;&gt;"",'Jeunes Plants'!O732,"")</f>
        <v>PERVENCHE DE MADAGASCAR Mediterranean XP Mix</v>
      </c>
      <c r="P732" s="130">
        <f>IF('Jeunes Plants'!P732&lt;&gt;"",'Jeunes Plants'!P732,"")</f>
        <v>732</v>
      </c>
      <c r="Q732" s="20">
        <f>IF('Jeunes Plants'!R732&lt;&gt;"",'Jeunes Plants'!R732,"")</f>
        <v>0</v>
      </c>
      <c r="R732" s="20">
        <f>IF('Jeunes Plants'!S732&lt;&gt;"",'Jeunes Plants'!S732,"")</f>
        <v>0</v>
      </c>
      <c r="S732" s="236">
        <f>IF('Jeunes Plants'!T732&lt;&gt;"",'Jeunes Plants'!T732,"")</f>
        <v>0</v>
      </c>
      <c r="T732" s="245"/>
      <c r="U732" s="214"/>
      <c r="V732" s="214"/>
      <c r="W732" s="214"/>
    </row>
    <row r="733" spans="1:23" ht="20.100000000000001" customHeight="1" x14ac:dyDescent="0.25">
      <c r="A733" s="23">
        <f>IF('Jeunes Plants'!A733&lt;&gt;"",'Jeunes Plants'!A733,"")</f>
        <v>23801</v>
      </c>
      <c r="B733" s="24" t="str">
        <f>IF('Jeunes Plants'!B733&lt;&gt;"",'Jeunes Plants'!B733,"")</f>
        <v>PERVENCHE DE MADAGASCAR</v>
      </c>
      <c r="C733" s="24" t="str">
        <f>IF('Jeunes Plants'!C733&lt;&gt;"",'Jeunes Plants'!C733,"")</f>
        <v xml:space="preserve">Valiant Mix </v>
      </c>
      <c r="D733" s="24" t="str">
        <f>IF('Jeunes Plants'!D733&lt;&gt;"",'Jeunes Plants'!D733,"")</f>
        <v>&gt;s08/2026</v>
      </c>
      <c r="E733" s="66" t="str">
        <f>IF('Jeunes Plants'!E733&lt;&gt;"",'Jeunes Plants'!E733,"")</f>
        <v>S</v>
      </c>
      <c r="F733" s="66" t="str">
        <f>IF('Jeunes Plants'!F733&lt;&gt;"",'Jeunes Plants'!F733,"")</f>
        <v>M 3 cm  X60</v>
      </c>
      <c r="G733" s="64">
        <f>IF('Jeunes Plants'!G733&lt;&gt;"",'Jeunes Plants'!G733,"")</f>
        <v>30</v>
      </c>
      <c r="H733" s="64">
        <f>IF('Jeunes Plants'!H733&lt;&gt;"",'Jeunes Plants'!H733,"")</f>
        <v>5</v>
      </c>
      <c r="I733" s="66" t="str">
        <f>IF('Jeunes Plants'!I733&lt;&gt;"",'Jeunes Plants'!I733,"")</f>
        <v>B</v>
      </c>
      <c r="J733" s="72" t="str">
        <f>IF('Jeunes Plants'!J733&lt;&gt;"",'Jeunes Plants'!J733,"")</f>
        <v/>
      </c>
      <c r="K733" s="24" t="str">
        <f>IF('Jeunes Plants'!K733&lt;&gt;"",'Jeunes Plants'!K733,"")</f>
        <v>DIV FL</v>
      </c>
      <c r="L733" s="24" t="str">
        <f>IF('Jeunes Plants'!L733&lt;&gt;"",'Jeunes Plants'!L733,"")</f>
        <v>S2</v>
      </c>
      <c r="M733" s="24" t="str">
        <f>IF('Jeunes Plants'!M733&lt;&gt;"",'Jeunes Plants'!M733,"")</f>
        <v/>
      </c>
      <c r="N733" s="24" t="str">
        <f>IF('Jeunes Plants'!N733&lt;&gt;"",'Jeunes Plants'!N733,"")</f>
        <v>M3</v>
      </c>
      <c r="O733" s="24" t="str">
        <f>IF('Jeunes Plants'!O733&lt;&gt;"",'Jeunes Plants'!O733,"")</f>
        <v xml:space="preserve">PERVENCHE DE MADAGASCAR Valiant Mix </v>
      </c>
      <c r="P733" s="54">
        <f>IF('Jeunes Plants'!P733&lt;&gt;"",'Jeunes Plants'!P733,"")</f>
        <v>733</v>
      </c>
      <c r="Q733" s="20">
        <f>IF('Jeunes Plants'!R733&lt;&gt;"",'Jeunes Plants'!R733,"")</f>
        <v>0</v>
      </c>
      <c r="R733" s="20">
        <f>IF('Jeunes Plants'!S733&lt;&gt;"",'Jeunes Plants'!S733,"")</f>
        <v>0</v>
      </c>
      <c r="S733" s="236">
        <f>IF('Jeunes Plants'!T733&lt;&gt;"",'Jeunes Plants'!T733,"")</f>
        <v>0</v>
      </c>
      <c r="T733" s="241"/>
      <c r="U733" s="44"/>
      <c r="V733" s="44"/>
      <c r="W733" s="44"/>
    </row>
    <row r="734" spans="1:23" ht="20.100000000000001" customHeight="1" x14ac:dyDescent="0.25">
      <c r="A734" s="146" t="str">
        <f>IF('Jeunes Plants'!A734&lt;&gt;"",'Jeunes Plants'!A734,"")</f>
        <v/>
      </c>
      <c r="B734" s="163" t="str">
        <f>IF('Jeunes Plants'!B734&lt;&gt;"",'Jeunes Plants'!B734,"")</f>
        <v>PETUNIA LITTLETUNIA</v>
      </c>
      <c r="C734" s="147" t="str">
        <f>IF('Jeunes Plants'!C734&lt;&gt;"",'Jeunes Plants'!C734,"")</f>
        <v/>
      </c>
      <c r="D734" s="147" t="str">
        <f>IF('Jeunes Plants'!D734&lt;&gt;"",'Jeunes Plants'!D734,"")</f>
        <v/>
      </c>
      <c r="E734" s="148" t="str">
        <f>IF('Jeunes Plants'!E734&lt;&gt;"",'Jeunes Plants'!E734,"")</f>
        <v/>
      </c>
      <c r="F734" s="148" t="str">
        <f>IF('Jeunes Plants'!F734&lt;&gt;"",'Jeunes Plants'!F734,"")</f>
        <v/>
      </c>
      <c r="G734" s="148" t="str">
        <f>IF('Jeunes Plants'!G734&lt;&gt;"",'Jeunes Plants'!G734,"")</f>
        <v/>
      </c>
      <c r="H734" s="148" t="str">
        <f>IF('Jeunes Plants'!H734&lt;&gt;"",'Jeunes Plants'!H734,"")</f>
        <v/>
      </c>
      <c r="I734" s="148" t="str">
        <f>IF('Jeunes Plants'!I734&lt;&gt;"",'Jeunes Plants'!I734,"")</f>
        <v/>
      </c>
      <c r="J734" s="149" t="str">
        <f>IF('Jeunes Plants'!J734&lt;&gt;"",'Jeunes Plants'!J734,"")</f>
        <v/>
      </c>
      <c r="K734" s="147" t="str">
        <f>IF('Jeunes Plants'!K734&lt;&gt;"",'Jeunes Plants'!K734,"")</f>
        <v/>
      </c>
      <c r="L734" s="147" t="str">
        <f>IF('Jeunes Plants'!L734&lt;&gt;"",'Jeunes Plants'!L734,"")</f>
        <v>E</v>
      </c>
      <c r="M734" s="147" t="str">
        <f>IF('Jeunes Plants'!M734&lt;&gt;"",'Jeunes Plants'!M734,"")</f>
        <v/>
      </c>
      <c r="N734" s="147" t="str">
        <f>IF('Jeunes Plants'!N734&lt;&gt;"",'Jeunes Plants'!N734,"")</f>
        <v/>
      </c>
      <c r="O734" s="147" t="str">
        <f>IF('Jeunes Plants'!O734&lt;&gt;"",'Jeunes Plants'!O734,"")</f>
        <v xml:space="preserve">PETUNIA LITTLETUNIA </v>
      </c>
      <c r="P734" s="150">
        <f>IF('Jeunes Plants'!P734&lt;&gt;"",'Jeunes Plants'!P734,"")</f>
        <v>734</v>
      </c>
      <c r="Q734" s="20" t="str">
        <f>IF('Jeunes Plants'!R734&lt;&gt;"",'Jeunes Plants'!R734,"")</f>
        <v/>
      </c>
      <c r="R734" s="20" t="str">
        <f>IF('Jeunes Plants'!S734&lt;&gt;"",'Jeunes Plants'!S734,"")</f>
        <v/>
      </c>
      <c r="S734" s="236" t="str">
        <f>IF('Jeunes Plants'!T734&lt;&gt;"",'Jeunes Plants'!T734,"")</f>
        <v/>
      </c>
      <c r="T734" s="247"/>
      <c r="U734" s="161"/>
      <c r="V734" s="161"/>
      <c r="W734" s="161"/>
    </row>
    <row r="735" spans="1:23" ht="20.100000000000001" customHeight="1" x14ac:dyDescent="0.25">
      <c r="A735" s="23">
        <f>IF('Jeunes Plants'!A735&lt;&gt;"",'Jeunes Plants'!A735,"")</f>
        <v>23095</v>
      </c>
      <c r="B735" s="24" t="str">
        <f>IF('Jeunes Plants'!B735&lt;&gt;"",'Jeunes Plants'!B735,"")</f>
        <v>PETUNIA LITTLETUNIA</v>
      </c>
      <c r="C735" s="24" t="str">
        <f>IF('Jeunes Plants'!C735&lt;&gt;"",'Jeunes Plants'!C735,"")</f>
        <v>Blue Vein</v>
      </c>
      <c r="D735" s="24" t="str">
        <f>IF('Jeunes Plants'!D735&lt;&gt;"",'Jeunes Plants'!D735,"")</f>
        <v>&gt;s45/2025</v>
      </c>
      <c r="E735" s="66" t="str">
        <f>IF('Jeunes Plants'!E735&lt;&gt;"",'Jeunes Plants'!E735,"")</f>
        <v>B</v>
      </c>
      <c r="F735" s="66" t="str">
        <f>IF('Jeunes Plants'!F735&lt;&gt;"",'Jeunes Plants'!F735,"")</f>
        <v>M 3 cm  X60</v>
      </c>
      <c r="G735" s="64">
        <f>IF('Jeunes Plants'!G735&lt;&gt;"",'Jeunes Plants'!G735,"")</f>
        <v>30</v>
      </c>
      <c r="H735" s="64">
        <f>IF('Jeunes Plants'!H735&lt;&gt;"",'Jeunes Plants'!H735,"")</f>
        <v>6</v>
      </c>
      <c r="I735" s="66" t="str">
        <f>IF('Jeunes Plants'!I735&lt;&gt;"",'Jeunes Plants'!I735,"")</f>
        <v>A</v>
      </c>
      <c r="J735" s="64">
        <f>IF('Jeunes Plants'!J735&lt;&gt;"",'Jeunes Plants'!J735,"")</f>
        <v>4.4999999999999998E-2</v>
      </c>
      <c r="K735" s="24" t="str">
        <f>IF('Jeunes Plants'!K735&lt;&gt;"",'Jeunes Plants'!K735,"")</f>
        <v>DIV FL</v>
      </c>
      <c r="L735" s="24" t="str">
        <f>IF('Jeunes Plants'!L735&lt;&gt;"",'Jeunes Plants'!L735,"")</f>
        <v>S7</v>
      </c>
      <c r="M735" s="24" t="str">
        <f>IF('Jeunes Plants'!M735&lt;&gt;"",'Jeunes Plants'!M735,"")</f>
        <v/>
      </c>
      <c r="N735" s="24" t="str">
        <f>IF('Jeunes Plants'!N735&lt;&gt;"",'Jeunes Plants'!N735,"")</f>
        <v>M3</v>
      </c>
      <c r="O735" s="24" t="str">
        <f>IF('Jeunes Plants'!O735&lt;&gt;"",'Jeunes Plants'!O735,"")</f>
        <v>PETUNIA LITTLETUNIA Blue Vein</v>
      </c>
      <c r="P735" s="54">
        <f>IF('Jeunes Plants'!P735&lt;&gt;"",'Jeunes Plants'!P735,"")</f>
        <v>735</v>
      </c>
      <c r="Q735" s="20">
        <f>IF('Jeunes Plants'!R735&lt;&gt;"",'Jeunes Plants'!R735,"")</f>
        <v>0</v>
      </c>
      <c r="R735" s="20">
        <f>IF('Jeunes Plants'!S735&lt;&gt;"",'Jeunes Plants'!S735,"")</f>
        <v>0</v>
      </c>
      <c r="S735" s="236">
        <f>IF('Jeunes Plants'!T735&lt;&gt;"",'Jeunes Plants'!T735,"")</f>
        <v>0</v>
      </c>
      <c r="T735" s="246"/>
      <c r="U735" s="124"/>
      <c r="V735" s="124"/>
      <c r="W735" s="124"/>
    </row>
    <row r="736" spans="1:23" ht="20.100000000000001" customHeight="1" x14ac:dyDescent="0.25">
      <c r="A736" s="125">
        <f>IF('Jeunes Plants'!A736&lt;&gt;"",'Jeunes Plants'!A736,"")</f>
        <v>15724</v>
      </c>
      <c r="B736" s="126" t="str">
        <f>IF('Jeunes Plants'!B736&lt;&gt;"",'Jeunes Plants'!B736,"")</f>
        <v>PETUNIA LITTLETUNIA</v>
      </c>
      <c r="C736" s="126" t="str">
        <f>IF('Jeunes Plants'!C736&lt;&gt;"",'Jeunes Plants'!C736,"")</f>
        <v>Pink Splash</v>
      </c>
      <c r="D736" s="126" t="str">
        <f>IF('Jeunes Plants'!D736&lt;&gt;"",'Jeunes Plants'!D736,"")</f>
        <v>&gt;s45/2025</v>
      </c>
      <c r="E736" s="127" t="str">
        <f>IF('Jeunes Plants'!E736&lt;&gt;"",'Jeunes Plants'!E736,"")</f>
        <v>B</v>
      </c>
      <c r="F736" s="127" t="str">
        <f>IF('Jeunes Plants'!F736&lt;&gt;"",'Jeunes Plants'!F736,"")</f>
        <v>M 3 cm  X60</v>
      </c>
      <c r="G736" s="128">
        <f>IF('Jeunes Plants'!G736&lt;&gt;"",'Jeunes Plants'!G736,"")</f>
        <v>30</v>
      </c>
      <c r="H736" s="128">
        <f>IF('Jeunes Plants'!H736&lt;&gt;"",'Jeunes Plants'!H736,"")</f>
        <v>6</v>
      </c>
      <c r="I736" s="127" t="str">
        <f>IF('Jeunes Plants'!I736&lt;&gt;"",'Jeunes Plants'!I736,"")</f>
        <v>A</v>
      </c>
      <c r="J736" s="128">
        <f>IF('Jeunes Plants'!J736&lt;&gt;"",'Jeunes Plants'!J736,"")</f>
        <v>4.4999999999999998E-2</v>
      </c>
      <c r="K736" s="126" t="str">
        <f>IF('Jeunes Plants'!K736&lt;&gt;"",'Jeunes Plants'!K736,"")</f>
        <v>DIV FL</v>
      </c>
      <c r="L736" s="126" t="str">
        <f>IF('Jeunes Plants'!L736&lt;&gt;"",'Jeunes Plants'!L736,"")</f>
        <v>S7</v>
      </c>
      <c r="M736" s="126" t="str">
        <f>IF('Jeunes Plants'!M736&lt;&gt;"",'Jeunes Plants'!M736,"")</f>
        <v/>
      </c>
      <c r="N736" s="126" t="str">
        <f>IF('Jeunes Plants'!N736&lt;&gt;"",'Jeunes Plants'!N736,"")</f>
        <v>M3</v>
      </c>
      <c r="O736" s="126" t="str">
        <f>IF('Jeunes Plants'!O736&lt;&gt;"",'Jeunes Plants'!O736,"")</f>
        <v>PETUNIA LITTLETUNIA Pink Splash</v>
      </c>
      <c r="P736" s="130">
        <f>IF('Jeunes Plants'!P736&lt;&gt;"",'Jeunes Plants'!P736,"")</f>
        <v>736</v>
      </c>
      <c r="Q736" s="20">
        <f>IF('Jeunes Plants'!R736&lt;&gt;"",'Jeunes Plants'!R736,"")</f>
        <v>0</v>
      </c>
      <c r="R736" s="20">
        <f>IF('Jeunes Plants'!S736&lt;&gt;"",'Jeunes Plants'!S736,"")</f>
        <v>0</v>
      </c>
      <c r="S736" s="236">
        <f>IF('Jeunes Plants'!T736&lt;&gt;"",'Jeunes Plants'!T736,"")</f>
        <v>0</v>
      </c>
      <c r="T736" s="245"/>
      <c r="U736" s="214"/>
      <c r="V736" s="214"/>
      <c r="W736" s="214"/>
    </row>
    <row r="737" spans="1:23" ht="20.100000000000001" customHeight="1" x14ac:dyDescent="0.25">
      <c r="A737" s="23">
        <f>IF('Jeunes Plants'!A737&lt;&gt;"",'Jeunes Plants'!A737,"")</f>
        <v>26012</v>
      </c>
      <c r="B737" s="24" t="str">
        <f>IF('Jeunes Plants'!B737&lt;&gt;"",'Jeunes Plants'!B737,"")</f>
        <v>PETUNIA LITTLETUNIA</v>
      </c>
      <c r="C737" s="24" t="str">
        <f>IF('Jeunes Plants'!C737&lt;&gt;"",'Jeunes Plants'!C737,"")</f>
        <v>Purple Blue</v>
      </c>
      <c r="D737" s="24" t="str">
        <f>IF('Jeunes Plants'!D737&lt;&gt;"",'Jeunes Plants'!D737,"")</f>
        <v>&gt;s45/2025</v>
      </c>
      <c r="E737" s="66" t="str">
        <f>IF('Jeunes Plants'!E737&lt;&gt;"",'Jeunes Plants'!E737,"")</f>
        <v>B</v>
      </c>
      <c r="F737" s="66" t="str">
        <f>IF('Jeunes Plants'!F737&lt;&gt;"",'Jeunes Plants'!F737,"")</f>
        <v>M 3 cm  X60</v>
      </c>
      <c r="G737" s="64">
        <f>IF('Jeunes Plants'!G737&lt;&gt;"",'Jeunes Plants'!G737,"")</f>
        <v>30</v>
      </c>
      <c r="H737" s="64">
        <f>IF('Jeunes Plants'!H737&lt;&gt;"",'Jeunes Plants'!H737,"")</f>
        <v>6</v>
      </c>
      <c r="I737" s="66" t="str">
        <f>IF('Jeunes Plants'!I737&lt;&gt;"",'Jeunes Plants'!I737,"")</f>
        <v>A</v>
      </c>
      <c r="J737" s="64">
        <f>IF('Jeunes Plants'!J737&lt;&gt;"",'Jeunes Plants'!J737,"")</f>
        <v>4.4999999999999998E-2</v>
      </c>
      <c r="K737" s="24" t="str">
        <f>IF('Jeunes Plants'!K737&lt;&gt;"",'Jeunes Plants'!K737,"")</f>
        <v>DIV FL</v>
      </c>
      <c r="L737" s="24" t="str">
        <f>IF('Jeunes Plants'!L737&lt;&gt;"",'Jeunes Plants'!L737,"")</f>
        <v>S7</v>
      </c>
      <c r="M737" s="24" t="str">
        <f>IF('Jeunes Plants'!M737&lt;&gt;"",'Jeunes Plants'!M737,"")</f>
        <v/>
      </c>
      <c r="N737" s="24" t="str">
        <f>IF('Jeunes Plants'!N737&lt;&gt;"",'Jeunes Plants'!N737,"")</f>
        <v>M3</v>
      </c>
      <c r="O737" s="24" t="str">
        <f>IF('Jeunes Plants'!O737&lt;&gt;"",'Jeunes Plants'!O737,"")</f>
        <v>PETUNIA LITTLETUNIA Purple Blue</v>
      </c>
      <c r="P737" s="54">
        <f>IF('Jeunes Plants'!P737&lt;&gt;"",'Jeunes Plants'!P737,"")</f>
        <v>737</v>
      </c>
      <c r="Q737" s="20">
        <f>IF('Jeunes Plants'!R737&lt;&gt;"",'Jeunes Plants'!R737,"")</f>
        <v>0</v>
      </c>
      <c r="R737" s="20">
        <f>IF('Jeunes Plants'!S737&lt;&gt;"",'Jeunes Plants'!S737,"")</f>
        <v>0</v>
      </c>
      <c r="S737" s="236">
        <f>IF('Jeunes Plants'!T737&lt;&gt;"",'Jeunes Plants'!T737,"")</f>
        <v>0</v>
      </c>
      <c r="T737" s="246"/>
      <c r="U737" s="124"/>
      <c r="V737" s="124"/>
      <c r="W737" s="124"/>
    </row>
    <row r="738" spans="1:23" ht="20.100000000000001" customHeight="1" x14ac:dyDescent="0.25">
      <c r="A738" s="125">
        <f>IF('Jeunes Plants'!A738&lt;&gt;"",'Jeunes Plants'!A738,"")</f>
        <v>26013</v>
      </c>
      <c r="B738" s="126" t="str">
        <f>IF('Jeunes Plants'!B738&lt;&gt;"",'Jeunes Plants'!B738,"")</f>
        <v>PETUNIA LITTLETUNIA</v>
      </c>
      <c r="C738" s="126" t="str">
        <f>IF('Jeunes Plants'!C738&lt;&gt;"",'Jeunes Plants'!C738,"")</f>
        <v>Rose</v>
      </c>
      <c r="D738" s="126" t="str">
        <f>IF('Jeunes Plants'!D738&lt;&gt;"",'Jeunes Plants'!D738,"")</f>
        <v>&gt;s45/2025</v>
      </c>
      <c r="E738" s="127" t="str">
        <f>IF('Jeunes Plants'!E738&lt;&gt;"",'Jeunes Plants'!E738,"")</f>
        <v>B</v>
      </c>
      <c r="F738" s="127" t="str">
        <f>IF('Jeunes Plants'!F738&lt;&gt;"",'Jeunes Plants'!F738,"")</f>
        <v>M 3 cm  X60</v>
      </c>
      <c r="G738" s="128">
        <f>IF('Jeunes Plants'!G738&lt;&gt;"",'Jeunes Plants'!G738,"")</f>
        <v>30</v>
      </c>
      <c r="H738" s="128">
        <f>IF('Jeunes Plants'!H738&lt;&gt;"",'Jeunes Plants'!H738,"")</f>
        <v>6</v>
      </c>
      <c r="I738" s="127" t="str">
        <f>IF('Jeunes Plants'!I738&lt;&gt;"",'Jeunes Plants'!I738,"")</f>
        <v>A</v>
      </c>
      <c r="J738" s="128">
        <f>IF('Jeunes Plants'!J738&lt;&gt;"",'Jeunes Plants'!J738,"")</f>
        <v>4.4999999999999998E-2</v>
      </c>
      <c r="K738" s="126" t="str">
        <f>IF('Jeunes Plants'!K738&lt;&gt;"",'Jeunes Plants'!K738,"")</f>
        <v>DIV FL</v>
      </c>
      <c r="L738" s="126" t="str">
        <f>IF('Jeunes Plants'!L738&lt;&gt;"",'Jeunes Plants'!L738,"")</f>
        <v>S7</v>
      </c>
      <c r="M738" s="126" t="str">
        <f>IF('Jeunes Plants'!M738&lt;&gt;"",'Jeunes Plants'!M738,"")</f>
        <v/>
      </c>
      <c r="N738" s="126" t="str">
        <f>IF('Jeunes Plants'!N738&lt;&gt;"",'Jeunes Plants'!N738,"")</f>
        <v>M3</v>
      </c>
      <c r="O738" s="126" t="str">
        <f>IF('Jeunes Plants'!O738&lt;&gt;"",'Jeunes Plants'!O738,"")</f>
        <v>PETUNIA LITTLETUNIA Rose</v>
      </c>
      <c r="P738" s="130">
        <f>IF('Jeunes Plants'!P738&lt;&gt;"",'Jeunes Plants'!P738,"")</f>
        <v>738</v>
      </c>
      <c r="Q738" s="20">
        <f>IF('Jeunes Plants'!R738&lt;&gt;"",'Jeunes Plants'!R738,"")</f>
        <v>0</v>
      </c>
      <c r="R738" s="20">
        <f>IF('Jeunes Plants'!S738&lt;&gt;"",'Jeunes Plants'!S738,"")</f>
        <v>0</v>
      </c>
      <c r="S738" s="236">
        <f>IF('Jeunes Plants'!T738&lt;&gt;"",'Jeunes Plants'!T738,"")</f>
        <v>0</v>
      </c>
      <c r="T738" s="245"/>
      <c r="U738" s="214"/>
      <c r="V738" s="214"/>
      <c r="W738" s="214"/>
    </row>
    <row r="739" spans="1:23" ht="20.100000000000001" customHeight="1" x14ac:dyDescent="0.25">
      <c r="A739" s="23">
        <f>IF('Jeunes Plants'!A739&lt;&gt;"",'Jeunes Plants'!A739,"")</f>
        <v>26014</v>
      </c>
      <c r="B739" s="24" t="str">
        <f>IF('Jeunes Plants'!B739&lt;&gt;"",'Jeunes Plants'!B739,"")</f>
        <v>PETUNIA LITTLETUNIA</v>
      </c>
      <c r="C739" s="24" t="str">
        <f>IF('Jeunes Plants'!C739&lt;&gt;"",'Jeunes Plants'!C739,"")</f>
        <v>Shiraz</v>
      </c>
      <c r="D739" s="24" t="str">
        <f>IF('Jeunes Plants'!D739&lt;&gt;"",'Jeunes Plants'!D739,"")</f>
        <v>&gt;s45/2025</v>
      </c>
      <c r="E739" s="66" t="str">
        <f>IF('Jeunes Plants'!E739&lt;&gt;"",'Jeunes Plants'!E739,"")</f>
        <v>B</v>
      </c>
      <c r="F739" s="66" t="str">
        <f>IF('Jeunes Plants'!F739&lt;&gt;"",'Jeunes Plants'!F739,"")</f>
        <v>M 3 cm  X60</v>
      </c>
      <c r="G739" s="64">
        <f>IF('Jeunes Plants'!G739&lt;&gt;"",'Jeunes Plants'!G739,"")</f>
        <v>30</v>
      </c>
      <c r="H739" s="64">
        <f>IF('Jeunes Plants'!H739&lt;&gt;"",'Jeunes Plants'!H739,"")</f>
        <v>6</v>
      </c>
      <c r="I739" s="66" t="str">
        <f>IF('Jeunes Plants'!I739&lt;&gt;"",'Jeunes Plants'!I739,"")</f>
        <v>A</v>
      </c>
      <c r="J739" s="64">
        <f>IF('Jeunes Plants'!J739&lt;&gt;"",'Jeunes Plants'!J739,"")</f>
        <v>4.4999999999999998E-2</v>
      </c>
      <c r="K739" s="24" t="str">
        <f>IF('Jeunes Plants'!K739&lt;&gt;"",'Jeunes Plants'!K739,"")</f>
        <v>DIV FL</v>
      </c>
      <c r="L739" s="24" t="str">
        <f>IF('Jeunes Plants'!L739&lt;&gt;"",'Jeunes Plants'!L739,"")</f>
        <v>S7</v>
      </c>
      <c r="M739" s="24" t="str">
        <f>IF('Jeunes Plants'!M739&lt;&gt;"",'Jeunes Plants'!M739,"")</f>
        <v/>
      </c>
      <c r="N739" s="24" t="str">
        <f>IF('Jeunes Plants'!N739&lt;&gt;"",'Jeunes Plants'!N739,"")</f>
        <v>M3</v>
      </c>
      <c r="O739" s="24" t="str">
        <f>IF('Jeunes Plants'!O739&lt;&gt;"",'Jeunes Plants'!O739,"")</f>
        <v>PETUNIA LITTLETUNIA Shiraz</v>
      </c>
      <c r="P739" s="54">
        <f>IF('Jeunes Plants'!P739&lt;&gt;"",'Jeunes Plants'!P739,"")</f>
        <v>739</v>
      </c>
      <c r="Q739" s="20">
        <f>IF('Jeunes Plants'!R739&lt;&gt;"",'Jeunes Plants'!R739,"")</f>
        <v>0</v>
      </c>
      <c r="R739" s="20">
        <f>IF('Jeunes Plants'!S739&lt;&gt;"",'Jeunes Plants'!S739,"")</f>
        <v>0</v>
      </c>
      <c r="S739" s="236">
        <f>IF('Jeunes Plants'!T739&lt;&gt;"",'Jeunes Plants'!T739,"")</f>
        <v>0</v>
      </c>
      <c r="T739" s="246"/>
      <c r="U739" s="124"/>
      <c r="V739" s="124"/>
      <c r="W739" s="124"/>
    </row>
    <row r="740" spans="1:23" ht="20.100000000000001" customHeight="1" x14ac:dyDescent="0.25">
      <c r="A740" s="125">
        <f>IF('Jeunes Plants'!A740&lt;&gt;"",'Jeunes Plants'!A740,"")</f>
        <v>23114</v>
      </c>
      <c r="B740" s="126" t="str">
        <f>IF('Jeunes Plants'!B740&lt;&gt;"",'Jeunes Plants'!B740,"")</f>
        <v>PETUNIA LITTLETUNIA</v>
      </c>
      <c r="C740" s="126" t="str">
        <f>IF('Jeunes Plants'!C740&lt;&gt;"",'Jeunes Plants'!C740,"")</f>
        <v>White Grace</v>
      </c>
      <c r="D740" s="126" t="str">
        <f>IF('Jeunes Plants'!D740&lt;&gt;"",'Jeunes Plants'!D740,"")</f>
        <v>&gt;s45/2025</v>
      </c>
      <c r="E740" s="127" t="str">
        <f>IF('Jeunes Plants'!E740&lt;&gt;"",'Jeunes Plants'!E740,"")</f>
        <v>B</v>
      </c>
      <c r="F740" s="127" t="str">
        <f>IF('Jeunes Plants'!F740&lt;&gt;"",'Jeunes Plants'!F740,"")</f>
        <v>M 3 cm  X60</v>
      </c>
      <c r="G740" s="128">
        <f>IF('Jeunes Plants'!G740&lt;&gt;"",'Jeunes Plants'!G740,"")</f>
        <v>30</v>
      </c>
      <c r="H740" s="128">
        <f>IF('Jeunes Plants'!H740&lt;&gt;"",'Jeunes Plants'!H740,"")</f>
        <v>6</v>
      </c>
      <c r="I740" s="127" t="str">
        <f>IF('Jeunes Plants'!I740&lt;&gt;"",'Jeunes Plants'!I740,"")</f>
        <v>A</v>
      </c>
      <c r="J740" s="128">
        <f>IF('Jeunes Plants'!J740&lt;&gt;"",'Jeunes Plants'!J740,"")</f>
        <v>4.4999999999999998E-2</v>
      </c>
      <c r="K740" s="126" t="str">
        <f>IF('Jeunes Plants'!K740&lt;&gt;"",'Jeunes Plants'!K740,"")</f>
        <v>DIV FL</v>
      </c>
      <c r="L740" s="126" t="str">
        <f>IF('Jeunes Plants'!L740&lt;&gt;"",'Jeunes Plants'!L740,"")</f>
        <v>S7</v>
      </c>
      <c r="M740" s="126" t="str">
        <f>IF('Jeunes Plants'!M740&lt;&gt;"",'Jeunes Plants'!M740,"")</f>
        <v/>
      </c>
      <c r="N740" s="126" t="str">
        <f>IF('Jeunes Plants'!N740&lt;&gt;"",'Jeunes Plants'!N740,"")</f>
        <v>M3</v>
      </c>
      <c r="O740" s="126" t="str">
        <f>IF('Jeunes Plants'!O740&lt;&gt;"",'Jeunes Plants'!O740,"")</f>
        <v>PETUNIA LITTLETUNIA White Grace</v>
      </c>
      <c r="P740" s="130">
        <f>IF('Jeunes Plants'!P740&lt;&gt;"",'Jeunes Plants'!P740,"")</f>
        <v>740</v>
      </c>
      <c r="Q740" s="20">
        <f>IF('Jeunes Plants'!R740&lt;&gt;"",'Jeunes Plants'!R740,"")</f>
        <v>0</v>
      </c>
      <c r="R740" s="20">
        <f>IF('Jeunes Plants'!S740&lt;&gt;"",'Jeunes Plants'!S740,"")</f>
        <v>0</v>
      </c>
      <c r="S740" s="236">
        <f>IF('Jeunes Plants'!T740&lt;&gt;"",'Jeunes Plants'!T740,"")</f>
        <v>0</v>
      </c>
      <c r="T740" s="245"/>
      <c r="U740" s="214"/>
      <c r="V740" s="214"/>
      <c r="W740" s="214"/>
    </row>
    <row r="741" spans="1:23" ht="20.100000000000001" customHeight="1" x14ac:dyDescent="0.25">
      <c r="A741" s="23">
        <f>IF('Jeunes Plants'!A741&lt;&gt;"",'Jeunes Plants'!A741,"")</f>
        <v>24044</v>
      </c>
      <c r="B741" s="24" t="str">
        <f>IF('Jeunes Plants'!B741&lt;&gt;"",'Jeunes Plants'!B741,"")</f>
        <v>PETUNIA LITTLETUNIA</v>
      </c>
      <c r="C741" s="24" t="str">
        <f>IF('Jeunes Plants'!C741&lt;&gt;"",'Jeunes Plants'!C741,"")</f>
        <v>Variés</v>
      </c>
      <c r="D741" s="24" t="str">
        <f>IF('Jeunes Plants'!D741&lt;&gt;"",'Jeunes Plants'!D741,"")</f>
        <v>&gt;s05/2026</v>
      </c>
      <c r="E741" s="66" t="str">
        <f>IF('Jeunes Plants'!E741&lt;&gt;"",'Jeunes Plants'!E741,"")</f>
        <v>B</v>
      </c>
      <c r="F741" s="66" t="str">
        <f>IF('Jeunes Plants'!F741&lt;&gt;"",'Jeunes Plants'!F741,"")</f>
        <v>M 3 cm  X60</v>
      </c>
      <c r="G741" s="64">
        <f>IF('Jeunes Plants'!G741&lt;&gt;"",'Jeunes Plants'!G741,"")</f>
        <v>30</v>
      </c>
      <c r="H741" s="64">
        <f>IF('Jeunes Plants'!H741&lt;&gt;"",'Jeunes Plants'!H741,"")</f>
        <v>6</v>
      </c>
      <c r="I741" s="66" t="str">
        <f>IF('Jeunes Plants'!I741&lt;&gt;"",'Jeunes Plants'!I741,"")</f>
        <v>A</v>
      </c>
      <c r="J741" s="64">
        <f>IF('Jeunes Plants'!J741&lt;&gt;"",'Jeunes Plants'!J741,"")</f>
        <v>4.4999999999999998E-2</v>
      </c>
      <c r="K741" s="24" t="str">
        <f>IF('Jeunes Plants'!K741&lt;&gt;"",'Jeunes Plants'!K741,"")</f>
        <v>DIV FL</v>
      </c>
      <c r="L741" s="24" t="str">
        <f>IF('Jeunes Plants'!L741&lt;&gt;"",'Jeunes Plants'!L741,"")</f>
        <v>S7</v>
      </c>
      <c r="M741" s="24" t="str">
        <f>IF('Jeunes Plants'!M741&lt;&gt;"",'Jeunes Plants'!M741,"")</f>
        <v/>
      </c>
      <c r="N741" s="24" t="str">
        <f>IF('Jeunes Plants'!N741&lt;&gt;"",'Jeunes Plants'!N741,"")</f>
        <v>M3</v>
      </c>
      <c r="O741" s="24" t="str">
        <f>IF('Jeunes Plants'!O741&lt;&gt;"",'Jeunes Plants'!O741,"")</f>
        <v>PETUNIA LITTLETUNIA Variés</v>
      </c>
      <c r="P741" s="54">
        <f>IF('Jeunes Plants'!P741&lt;&gt;"",'Jeunes Plants'!P741,"")</f>
        <v>741</v>
      </c>
      <c r="Q741" s="20">
        <f>IF('Jeunes Plants'!R741&lt;&gt;"",'Jeunes Plants'!R741,"")</f>
        <v>0</v>
      </c>
      <c r="R741" s="20">
        <f>IF('Jeunes Plants'!S741&lt;&gt;"",'Jeunes Plants'!S741,"")</f>
        <v>0</v>
      </c>
      <c r="S741" s="236">
        <f>IF('Jeunes Plants'!T741&lt;&gt;"",'Jeunes Plants'!T741,"")</f>
        <v>0</v>
      </c>
      <c r="T741" s="246"/>
      <c r="U741" s="124"/>
      <c r="V741" s="124"/>
      <c r="W741" s="124"/>
    </row>
    <row r="742" spans="1:23" ht="20.100000000000001" customHeight="1" x14ac:dyDescent="0.25">
      <c r="A742" s="146" t="str">
        <f>IF('Jeunes Plants'!A742&lt;&gt;"",'Jeunes Plants'!A742,"")</f>
        <v/>
      </c>
      <c r="B742" s="163" t="str">
        <f>IF('Jeunes Plants'!B742&lt;&gt;"",'Jeunes Plants'!B742,"")</f>
        <v>PETUNIA CAPELLA</v>
      </c>
      <c r="C742" s="147" t="str">
        <f>IF('Jeunes Plants'!C742&lt;&gt;"",'Jeunes Plants'!C742,"")</f>
        <v/>
      </c>
      <c r="D742" s="147" t="str">
        <f>IF('Jeunes Plants'!D742&lt;&gt;"",'Jeunes Plants'!D742,"")</f>
        <v/>
      </c>
      <c r="E742" s="148" t="str">
        <f>IF('Jeunes Plants'!E742&lt;&gt;"",'Jeunes Plants'!E742,"")</f>
        <v/>
      </c>
      <c r="F742" s="148" t="str">
        <f>IF('Jeunes Plants'!F742&lt;&gt;"",'Jeunes Plants'!F742,"")</f>
        <v/>
      </c>
      <c r="G742" s="148" t="str">
        <f>IF('Jeunes Plants'!G742&lt;&gt;"",'Jeunes Plants'!G742,"")</f>
        <v/>
      </c>
      <c r="H742" s="148" t="str">
        <f>IF('Jeunes Plants'!H742&lt;&gt;"",'Jeunes Plants'!H742,"")</f>
        <v/>
      </c>
      <c r="I742" s="148" t="str">
        <f>IF('Jeunes Plants'!I742&lt;&gt;"",'Jeunes Plants'!I742,"")</f>
        <v/>
      </c>
      <c r="J742" s="149" t="str">
        <f>IF('Jeunes Plants'!J742&lt;&gt;"",'Jeunes Plants'!J742,"")</f>
        <v/>
      </c>
      <c r="K742" s="147" t="str">
        <f>IF('Jeunes Plants'!K742&lt;&gt;"",'Jeunes Plants'!K742,"")</f>
        <v/>
      </c>
      <c r="L742" s="147" t="str">
        <f>IF('Jeunes Plants'!L742&lt;&gt;"",'Jeunes Plants'!L742,"")</f>
        <v>E</v>
      </c>
      <c r="M742" s="147" t="str">
        <f>IF('Jeunes Plants'!M742&lt;&gt;"",'Jeunes Plants'!M742,"")</f>
        <v/>
      </c>
      <c r="N742" s="147" t="str">
        <f>IF('Jeunes Plants'!N742&lt;&gt;"",'Jeunes Plants'!N742,"")</f>
        <v/>
      </c>
      <c r="O742" s="147" t="str">
        <f>IF('Jeunes Plants'!O742&lt;&gt;"",'Jeunes Plants'!O742,"")</f>
        <v xml:space="preserve">PETUNIA CAPELLA </v>
      </c>
      <c r="P742" s="150">
        <f>IF('Jeunes Plants'!P742&lt;&gt;"",'Jeunes Plants'!P742,"")</f>
        <v>742</v>
      </c>
      <c r="Q742" s="20" t="str">
        <f>IF('Jeunes Plants'!R742&lt;&gt;"",'Jeunes Plants'!R742,"")</f>
        <v/>
      </c>
      <c r="R742" s="20" t="str">
        <f>IF('Jeunes Plants'!S742&lt;&gt;"",'Jeunes Plants'!S742,"")</f>
        <v/>
      </c>
      <c r="S742" s="236" t="str">
        <f>IF('Jeunes Plants'!T742&lt;&gt;"",'Jeunes Plants'!T742,"")</f>
        <v/>
      </c>
      <c r="T742" s="247"/>
      <c r="U742" s="161"/>
      <c r="V742" s="161"/>
      <c r="W742" s="161"/>
    </row>
    <row r="743" spans="1:23" ht="20.100000000000001" customHeight="1" x14ac:dyDescent="0.25">
      <c r="A743" s="23">
        <f>IF('Jeunes Plants'!A743&lt;&gt;"",'Jeunes Plants'!A743,"")</f>
        <v>26442</v>
      </c>
      <c r="B743" s="24" t="str">
        <f>IF('Jeunes Plants'!B743&lt;&gt;"",'Jeunes Plants'!B743,"")</f>
        <v>PETUNIA CAPELLA</v>
      </c>
      <c r="C743" s="24" t="str">
        <f>IF('Jeunes Plants'!C743&lt;&gt;"",'Jeunes Plants'!C743,"")</f>
        <v>Berry Lace</v>
      </c>
      <c r="D743" s="24" t="str">
        <f>IF('Jeunes Plants'!D743&lt;&gt;"",'Jeunes Plants'!D743,"")</f>
        <v>&gt;s45/2025</v>
      </c>
      <c r="E743" s="66" t="str">
        <f>IF('Jeunes Plants'!E743&lt;&gt;"",'Jeunes Plants'!E743,"")</f>
        <v>B</v>
      </c>
      <c r="F743" s="66" t="str">
        <f>IF('Jeunes Plants'!F743&lt;&gt;"",'Jeunes Plants'!F743,"")</f>
        <v>M 3 cm  X60</v>
      </c>
      <c r="G743" s="64">
        <f>IF('Jeunes Plants'!G743&lt;&gt;"",'Jeunes Plants'!G743,"")</f>
        <v>30</v>
      </c>
      <c r="H743" s="66">
        <f>IF('Jeunes Plants'!H743&lt;&gt;"",'Jeunes Plants'!H743,"")</f>
        <v>6</v>
      </c>
      <c r="I743" s="66" t="str">
        <f>IF('Jeunes Plants'!I743&lt;&gt;"",'Jeunes Plants'!I743,"")</f>
        <v>A</v>
      </c>
      <c r="J743" s="72">
        <f>IF('Jeunes Plants'!J743&lt;&gt;"",'Jeunes Plants'!J743,"")</f>
        <v>4.4999999999999998E-2</v>
      </c>
      <c r="K743" s="24" t="str">
        <f>IF('Jeunes Plants'!K743&lt;&gt;"",'Jeunes Plants'!K743,"")</f>
        <v>DIV FL</v>
      </c>
      <c r="L743" s="24" t="str">
        <f>IF('Jeunes Plants'!L743&lt;&gt;"",'Jeunes Plants'!L743,"")</f>
        <v>S7</v>
      </c>
      <c r="M743" s="24" t="str">
        <f>IF('Jeunes Plants'!M743&lt;&gt;"",'Jeunes Plants'!M743,"")</f>
        <v>NEW</v>
      </c>
      <c r="N743" s="24" t="str">
        <f>IF('Jeunes Plants'!N743&lt;&gt;"",'Jeunes Plants'!N743,"")</f>
        <v>M3</v>
      </c>
      <c r="O743" s="24" t="str">
        <f>IF('Jeunes Plants'!O743&lt;&gt;"",'Jeunes Plants'!O743,"")</f>
        <v>PETUNIA CAPELLA Berry Lace</v>
      </c>
      <c r="P743" s="54">
        <f>IF('Jeunes Plants'!P743&lt;&gt;"",'Jeunes Plants'!P743,"")</f>
        <v>743</v>
      </c>
      <c r="Q743" s="20">
        <f>IF('Jeunes Plants'!R743&lt;&gt;"",'Jeunes Plants'!R743,"")</f>
        <v>0</v>
      </c>
      <c r="R743" s="20">
        <f>IF('Jeunes Plants'!S743&lt;&gt;"",'Jeunes Plants'!S743,"")</f>
        <v>0</v>
      </c>
      <c r="S743" s="236">
        <f>IF('Jeunes Plants'!T743&lt;&gt;"",'Jeunes Plants'!T743,"")</f>
        <v>0</v>
      </c>
      <c r="T743" s="246"/>
      <c r="U743" s="124"/>
      <c r="V743" s="124"/>
      <c r="W743" s="124"/>
    </row>
    <row r="744" spans="1:23" ht="20.100000000000001" customHeight="1" x14ac:dyDescent="0.25">
      <c r="A744" s="125">
        <f>IF('Jeunes Plants'!A744&lt;&gt;"",'Jeunes Plants'!A744,"")</f>
        <v>23794</v>
      </c>
      <c r="B744" s="126" t="str">
        <f>IF('Jeunes Plants'!B744&lt;&gt;"",'Jeunes Plants'!B744,"")</f>
        <v>PETUNIA CAPELLA</v>
      </c>
      <c r="C744" s="126" t="str">
        <f>IF('Jeunes Plants'!C744&lt;&gt;"",'Jeunes Plants'!C744,"")</f>
        <v xml:space="preserve">Cherry Vanilla </v>
      </c>
      <c r="D744" s="126" t="str">
        <f>IF('Jeunes Plants'!D744&lt;&gt;"",'Jeunes Plants'!D744,"")</f>
        <v>&gt;s45/2025</v>
      </c>
      <c r="E744" s="127" t="str">
        <f>IF('Jeunes Plants'!E744&lt;&gt;"",'Jeunes Plants'!E744,"")</f>
        <v>B</v>
      </c>
      <c r="F744" s="127" t="str">
        <f>IF('Jeunes Plants'!F744&lt;&gt;"",'Jeunes Plants'!F744,"")</f>
        <v>M 3 cm  X60</v>
      </c>
      <c r="G744" s="128">
        <f>IF('Jeunes Plants'!G744&lt;&gt;"",'Jeunes Plants'!G744,"")</f>
        <v>30</v>
      </c>
      <c r="H744" s="127">
        <f>IF('Jeunes Plants'!H744&lt;&gt;"",'Jeunes Plants'!H744,"")</f>
        <v>6</v>
      </c>
      <c r="I744" s="127" t="str">
        <f>IF('Jeunes Plants'!I744&lt;&gt;"",'Jeunes Plants'!I744,"")</f>
        <v>A</v>
      </c>
      <c r="J744" s="129">
        <f>IF('Jeunes Plants'!J744&lt;&gt;"",'Jeunes Plants'!J744,"")</f>
        <v>4.4999999999999998E-2</v>
      </c>
      <c r="K744" s="126" t="str">
        <f>IF('Jeunes Plants'!K744&lt;&gt;"",'Jeunes Plants'!K744,"")</f>
        <v>DIV FL</v>
      </c>
      <c r="L744" s="126" t="str">
        <f>IF('Jeunes Plants'!L744&lt;&gt;"",'Jeunes Plants'!L744,"")</f>
        <v>S7</v>
      </c>
      <c r="M744" s="126" t="str">
        <f>IF('Jeunes Plants'!M744&lt;&gt;"",'Jeunes Plants'!M744,"")</f>
        <v/>
      </c>
      <c r="N744" s="126" t="str">
        <f>IF('Jeunes Plants'!N744&lt;&gt;"",'Jeunes Plants'!N744,"")</f>
        <v>M3</v>
      </c>
      <c r="O744" s="126" t="str">
        <f>IF('Jeunes Plants'!O744&lt;&gt;"",'Jeunes Plants'!O744,"")</f>
        <v xml:space="preserve">PETUNIA CAPELLA Cherry Vanilla </v>
      </c>
      <c r="P744" s="130">
        <f>IF('Jeunes Plants'!P744&lt;&gt;"",'Jeunes Plants'!P744,"")</f>
        <v>744</v>
      </c>
      <c r="Q744" s="20">
        <f>IF('Jeunes Plants'!R744&lt;&gt;"",'Jeunes Plants'!R744,"")</f>
        <v>0</v>
      </c>
      <c r="R744" s="20">
        <f>IF('Jeunes Plants'!S744&lt;&gt;"",'Jeunes Plants'!S744,"")</f>
        <v>0</v>
      </c>
      <c r="S744" s="236">
        <f>IF('Jeunes Plants'!T744&lt;&gt;"",'Jeunes Plants'!T744,"")</f>
        <v>0</v>
      </c>
      <c r="T744" s="245"/>
      <c r="U744" s="214"/>
      <c r="V744" s="214"/>
      <c r="W744" s="214"/>
    </row>
    <row r="745" spans="1:23" ht="20.100000000000001" customHeight="1" x14ac:dyDescent="0.25">
      <c r="A745" s="23">
        <f>IF('Jeunes Plants'!A745&lt;&gt;"",'Jeunes Plants'!A745,"")</f>
        <v>25794</v>
      </c>
      <c r="B745" s="24" t="str">
        <f>IF('Jeunes Plants'!B745&lt;&gt;"",'Jeunes Plants'!B745,"")</f>
        <v>PETUNIA CAPELLA</v>
      </c>
      <c r="C745" s="24" t="str">
        <f>IF('Jeunes Plants'!C745&lt;&gt;"",'Jeunes Plants'!C745,"")</f>
        <v>Fuchsia Lace</v>
      </c>
      <c r="D745" s="24" t="str">
        <f>IF('Jeunes Plants'!D745&lt;&gt;"",'Jeunes Plants'!D745,"")</f>
        <v>&gt;s45/2025</v>
      </c>
      <c r="E745" s="66" t="str">
        <f>IF('Jeunes Plants'!E745&lt;&gt;"",'Jeunes Plants'!E745,"")</f>
        <v>B</v>
      </c>
      <c r="F745" s="66" t="str">
        <f>IF('Jeunes Plants'!F745&lt;&gt;"",'Jeunes Plants'!F745,"")</f>
        <v>M 3 cm  X60</v>
      </c>
      <c r="G745" s="64">
        <f>IF('Jeunes Plants'!G745&lt;&gt;"",'Jeunes Plants'!G745,"")</f>
        <v>30</v>
      </c>
      <c r="H745" s="66">
        <f>IF('Jeunes Plants'!H745&lt;&gt;"",'Jeunes Plants'!H745,"")</f>
        <v>6</v>
      </c>
      <c r="I745" s="66" t="str">
        <f>IF('Jeunes Plants'!I745&lt;&gt;"",'Jeunes Plants'!I745,"")</f>
        <v>A</v>
      </c>
      <c r="J745" s="72">
        <f>IF('Jeunes Plants'!J745&lt;&gt;"",'Jeunes Plants'!J745,"")</f>
        <v>4.4999999999999998E-2</v>
      </c>
      <c r="K745" s="24" t="str">
        <f>IF('Jeunes Plants'!K745&lt;&gt;"",'Jeunes Plants'!K745,"")</f>
        <v>DIV FL</v>
      </c>
      <c r="L745" s="24" t="str">
        <f>IF('Jeunes Plants'!L745&lt;&gt;"",'Jeunes Plants'!L745,"")</f>
        <v>S7</v>
      </c>
      <c r="M745" s="24" t="str">
        <f>IF('Jeunes Plants'!M745&lt;&gt;"",'Jeunes Plants'!M745,"")</f>
        <v/>
      </c>
      <c r="N745" s="24" t="str">
        <f>IF('Jeunes Plants'!N745&lt;&gt;"",'Jeunes Plants'!N745,"")</f>
        <v>M3</v>
      </c>
      <c r="O745" s="24" t="str">
        <f>IF('Jeunes Plants'!O745&lt;&gt;"",'Jeunes Plants'!O745,"")</f>
        <v>PETUNIA CAPELLA Fuchsia Lace</v>
      </c>
      <c r="P745" s="54">
        <f>IF('Jeunes Plants'!P745&lt;&gt;"",'Jeunes Plants'!P745,"")</f>
        <v>745</v>
      </c>
      <c r="Q745" s="20">
        <f>IF('Jeunes Plants'!R745&lt;&gt;"",'Jeunes Plants'!R745,"")</f>
        <v>0</v>
      </c>
      <c r="R745" s="20">
        <f>IF('Jeunes Plants'!S745&lt;&gt;"",'Jeunes Plants'!S745,"")</f>
        <v>0</v>
      </c>
      <c r="S745" s="236">
        <f>IF('Jeunes Plants'!T745&lt;&gt;"",'Jeunes Plants'!T745,"")</f>
        <v>0</v>
      </c>
      <c r="T745" s="246"/>
      <c r="U745" s="124"/>
      <c r="V745" s="124"/>
      <c r="W745" s="124"/>
    </row>
    <row r="746" spans="1:23" ht="20.100000000000001" customHeight="1" x14ac:dyDescent="0.25">
      <c r="A746" s="125">
        <f>IF('Jeunes Plants'!A746&lt;&gt;"",'Jeunes Plants'!A746,"")</f>
        <v>22963</v>
      </c>
      <c r="B746" s="126" t="str">
        <f>IF('Jeunes Plants'!B746&lt;&gt;"",'Jeunes Plants'!B746,"")</f>
        <v>PETUNIA CAPELLA</v>
      </c>
      <c r="C746" s="126" t="str">
        <f>IF('Jeunes Plants'!C746&lt;&gt;"",'Jeunes Plants'!C746,"")</f>
        <v xml:space="preserve">Hello Yellow </v>
      </c>
      <c r="D746" s="126" t="str">
        <f>IF('Jeunes Plants'!D746&lt;&gt;"",'Jeunes Plants'!D746,"")</f>
        <v>&gt;s45/2025</v>
      </c>
      <c r="E746" s="127" t="str">
        <f>IF('Jeunes Plants'!E746&lt;&gt;"",'Jeunes Plants'!E746,"")</f>
        <v>B</v>
      </c>
      <c r="F746" s="127" t="str">
        <f>IF('Jeunes Plants'!F746&lt;&gt;"",'Jeunes Plants'!F746,"")</f>
        <v>M 3 cm  X60</v>
      </c>
      <c r="G746" s="128">
        <f>IF('Jeunes Plants'!G746&lt;&gt;"",'Jeunes Plants'!G746,"")</f>
        <v>30</v>
      </c>
      <c r="H746" s="127">
        <f>IF('Jeunes Plants'!H746&lt;&gt;"",'Jeunes Plants'!H746,"")</f>
        <v>6</v>
      </c>
      <c r="I746" s="127" t="str">
        <f>IF('Jeunes Plants'!I746&lt;&gt;"",'Jeunes Plants'!I746,"")</f>
        <v>A</v>
      </c>
      <c r="J746" s="129">
        <f>IF('Jeunes Plants'!J746&lt;&gt;"",'Jeunes Plants'!J746,"")</f>
        <v>7.0000000000000007E-2</v>
      </c>
      <c r="K746" s="126" t="str">
        <f>IF('Jeunes Plants'!K746&lt;&gt;"",'Jeunes Plants'!K746,"")</f>
        <v>DIV FL</v>
      </c>
      <c r="L746" s="126" t="str">
        <f>IF('Jeunes Plants'!L746&lt;&gt;"",'Jeunes Plants'!L746,"")</f>
        <v>S7</v>
      </c>
      <c r="M746" s="126" t="str">
        <f>IF('Jeunes Plants'!M746&lt;&gt;"",'Jeunes Plants'!M746,"")</f>
        <v/>
      </c>
      <c r="N746" s="126" t="str">
        <f>IF('Jeunes Plants'!N746&lt;&gt;"",'Jeunes Plants'!N746,"")</f>
        <v>M3</v>
      </c>
      <c r="O746" s="126" t="str">
        <f>IF('Jeunes Plants'!O746&lt;&gt;"",'Jeunes Plants'!O746,"")</f>
        <v xml:space="preserve">PETUNIA CAPELLA Hello Yellow </v>
      </c>
      <c r="P746" s="130">
        <f>IF('Jeunes Plants'!P746&lt;&gt;"",'Jeunes Plants'!P746,"")</f>
        <v>746</v>
      </c>
      <c r="Q746" s="20">
        <f>IF('Jeunes Plants'!R746&lt;&gt;"",'Jeunes Plants'!R746,"")</f>
        <v>0</v>
      </c>
      <c r="R746" s="20">
        <f>IF('Jeunes Plants'!S746&lt;&gt;"",'Jeunes Plants'!S746,"")</f>
        <v>0</v>
      </c>
      <c r="S746" s="236">
        <f>IF('Jeunes Plants'!T746&lt;&gt;"",'Jeunes Plants'!T746,"")</f>
        <v>0</v>
      </c>
      <c r="T746" s="245"/>
      <c r="U746" s="214"/>
      <c r="V746" s="214"/>
      <c r="W746" s="214"/>
    </row>
    <row r="747" spans="1:23" ht="20.100000000000001" customHeight="1" x14ac:dyDescent="0.25">
      <c r="A747" s="23">
        <f>IF('Jeunes Plants'!A747&lt;&gt;"",'Jeunes Plants'!A747,"")</f>
        <v>23436</v>
      </c>
      <c r="B747" s="24" t="str">
        <f>IF('Jeunes Plants'!B747&lt;&gt;"",'Jeunes Plants'!B747,"")</f>
        <v>PETUNIA CAPELLA</v>
      </c>
      <c r="C747" s="24" t="str">
        <f>IF('Jeunes Plants'!C747&lt;&gt;"",'Jeunes Plants'!C747,"")</f>
        <v xml:space="preserve">Indigo improved </v>
      </c>
      <c r="D747" s="24" t="str">
        <f>IF('Jeunes Plants'!D747&lt;&gt;"",'Jeunes Plants'!D747,"")</f>
        <v>&gt;s45/2025</v>
      </c>
      <c r="E747" s="66" t="str">
        <f>IF('Jeunes Plants'!E747&lt;&gt;"",'Jeunes Plants'!E747,"")</f>
        <v>B</v>
      </c>
      <c r="F747" s="66" t="str">
        <f>IF('Jeunes Plants'!F747&lt;&gt;"",'Jeunes Plants'!F747,"")</f>
        <v>M 3 cm  X60</v>
      </c>
      <c r="G747" s="64">
        <f>IF('Jeunes Plants'!G747&lt;&gt;"",'Jeunes Plants'!G747,"")</f>
        <v>30</v>
      </c>
      <c r="H747" s="66">
        <f>IF('Jeunes Plants'!H747&lt;&gt;"",'Jeunes Plants'!H747,"")</f>
        <v>6</v>
      </c>
      <c r="I747" s="66" t="str">
        <f>IF('Jeunes Plants'!I747&lt;&gt;"",'Jeunes Plants'!I747,"")</f>
        <v>A</v>
      </c>
      <c r="J747" s="72">
        <f>IF('Jeunes Plants'!J747&lt;&gt;"",'Jeunes Plants'!J747,"")</f>
        <v>4.4999999999999998E-2</v>
      </c>
      <c r="K747" s="24" t="str">
        <f>IF('Jeunes Plants'!K747&lt;&gt;"",'Jeunes Plants'!K747,"")</f>
        <v>DIV FL</v>
      </c>
      <c r="L747" s="24" t="str">
        <f>IF('Jeunes Plants'!L747&lt;&gt;"",'Jeunes Plants'!L747,"")</f>
        <v>S7</v>
      </c>
      <c r="M747" s="24" t="str">
        <f>IF('Jeunes Plants'!M747&lt;&gt;"",'Jeunes Plants'!M747,"")</f>
        <v/>
      </c>
      <c r="N747" s="24" t="str">
        <f>IF('Jeunes Plants'!N747&lt;&gt;"",'Jeunes Plants'!N747,"")</f>
        <v>M3</v>
      </c>
      <c r="O747" s="24" t="str">
        <f>IF('Jeunes Plants'!O747&lt;&gt;"",'Jeunes Plants'!O747,"")</f>
        <v xml:space="preserve">PETUNIA CAPELLA Indigo improved </v>
      </c>
      <c r="P747" s="54">
        <f>IF('Jeunes Plants'!P747&lt;&gt;"",'Jeunes Plants'!P747,"")</f>
        <v>747</v>
      </c>
      <c r="Q747" s="20">
        <f>IF('Jeunes Plants'!R747&lt;&gt;"",'Jeunes Plants'!R747,"")</f>
        <v>0</v>
      </c>
      <c r="R747" s="20">
        <f>IF('Jeunes Plants'!S747&lt;&gt;"",'Jeunes Plants'!S747,"")</f>
        <v>0</v>
      </c>
      <c r="S747" s="236">
        <f>IF('Jeunes Plants'!T747&lt;&gt;"",'Jeunes Plants'!T747,"")</f>
        <v>0</v>
      </c>
      <c r="T747" s="246"/>
      <c r="U747" s="124"/>
      <c r="V747" s="124"/>
      <c r="W747" s="124"/>
    </row>
    <row r="748" spans="1:23" ht="20.100000000000001" customHeight="1" x14ac:dyDescent="0.25">
      <c r="A748" s="125">
        <f>IF('Jeunes Plants'!A748&lt;&gt;"",'Jeunes Plants'!A748,"")</f>
        <v>23272</v>
      </c>
      <c r="B748" s="126" t="str">
        <f>IF('Jeunes Plants'!B748&lt;&gt;"",'Jeunes Plants'!B748,"")</f>
        <v>PETUNIA CAPELLA</v>
      </c>
      <c r="C748" s="126" t="str">
        <f>IF('Jeunes Plants'!C748&lt;&gt;"",'Jeunes Plants'!C748,"")</f>
        <v xml:space="preserve">Mulberry </v>
      </c>
      <c r="D748" s="126" t="str">
        <f>IF('Jeunes Plants'!D748&lt;&gt;"",'Jeunes Plants'!D748,"")</f>
        <v>&gt;s45/2025</v>
      </c>
      <c r="E748" s="127" t="str">
        <f>IF('Jeunes Plants'!E748&lt;&gt;"",'Jeunes Plants'!E748,"")</f>
        <v>B</v>
      </c>
      <c r="F748" s="127" t="str">
        <f>IF('Jeunes Plants'!F748&lt;&gt;"",'Jeunes Plants'!F748,"")</f>
        <v>M 3 cm  X60</v>
      </c>
      <c r="G748" s="128">
        <f>IF('Jeunes Plants'!G748&lt;&gt;"",'Jeunes Plants'!G748,"")</f>
        <v>30</v>
      </c>
      <c r="H748" s="127">
        <f>IF('Jeunes Plants'!H748&lt;&gt;"",'Jeunes Plants'!H748,"")</f>
        <v>6</v>
      </c>
      <c r="I748" s="127" t="str">
        <f>IF('Jeunes Plants'!I748&lt;&gt;"",'Jeunes Plants'!I748,"")</f>
        <v>A</v>
      </c>
      <c r="J748" s="129">
        <f>IF('Jeunes Plants'!J748&lt;&gt;"",'Jeunes Plants'!J748,"")</f>
        <v>0.06</v>
      </c>
      <c r="K748" s="126" t="str">
        <f>IF('Jeunes Plants'!K748&lt;&gt;"",'Jeunes Plants'!K748,"")</f>
        <v>DIV FL</v>
      </c>
      <c r="L748" s="126" t="str">
        <f>IF('Jeunes Plants'!L748&lt;&gt;"",'Jeunes Plants'!L748,"")</f>
        <v>S7</v>
      </c>
      <c r="M748" s="126" t="str">
        <f>IF('Jeunes Plants'!M748&lt;&gt;"",'Jeunes Plants'!M748,"")</f>
        <v/>
      </c>
      <c r="N748" s="126" t="str">
        <f>IF('Jeunes Plants'!N748&lt;&gt;"",'Jeunes Plants'!N748,"")</f>
        <v>M3</v>
      </c>
      <c r="O748" s="126" t="str">
        <f>IF('Jeunes Plants'!O748&lt;&gt;"",'Jeunes Plants'!O748,"")</f>
        <v xml:space="preserve">PETUNIA CAPELLA Mulberry </v>
      </c>
      <c r="P748" s="130">
        <f>IF('Jeunes Plants'!P748&lt;&gt;"",'Jeunes Plants'!P748,"")</f>
        <v>748</v>
      </c>
      <c r="Q748" s="20">
        <f>IF('Jeunes Plants'!R748&lt;&gt;"",'Jeunes Plants'!R748,"")</f>
        <v>0</v>
      </c>
      <c r="R748" s="20">
        <f>IF('Jeunes Plants'!S748&lt;&gt;"",'Jeunes Plants'!S748,"")</f>
        <v>0</v>
      </c>
      <c r="S748" s="236">
        <f>IF('Jeunes Plants'!T748&lt;&gt;"",'Jeunes Plants'!T748,"")</f>
        <v>0</v>
      </c>
      <c r="T748" s="245"/>
      <c r="U748" s="214"/>
      <c r="V748" s="214"/>
      <c r="W748" s="214"/>
    </row>
    <row r="749" spans="1:23" ht="20.100000000000001" customHeight="1" x14ac:dyDescent="0.25">
      <c r="A749" s="23">
        <f>IF('Jeunes Plants'!A749&lt;&gt;"",'Jeunes Plants'!A749,"")</f>
        <v>25795</v>
      </c>
      <c r="B749" s="24" t="str">
        <f>IF('Jeunes Plants'!B749&lt;&gt;"",'Jeunes Plants'!B749,"")</f>
        <v>PETUNIA CAPELLA</v>
      </c>
      <c r="C749" s="24" t="str">
        <f>IF('Jeunes Plants'!C749&lt;&gt;"",'Jeunes Plants'!C749,"")</f>
        <v>Pink Morn</v>
      </c>
      <c r="D749" s="24" t="str">
        <f>IF('Jeunes Plants'!D749&lt;&gt;"",'Jeunes Plants'!D749,"")</f>
        <v>&gt;s45/2025</v>
      </c>
      <c r="E749" s="66" t="str">
        <f>IF('Jeunes Plants'!E749&lt;&gt;"",'Jeunes Plants'!E749,"")</f>
        <v>B</v>
      </c>
      <c r="F749" s="66" t="str">
        <f>IF('Jeunes Plants'!F749&lt;&gt;"",'Jeunes Plants'!F749,"")</f>
        <v>M 3 cm  X60</v>
      </c>
      <c r="G749" s="64">
        <f>IF('Jeunes Plants'!G749&lt;&gt;"",'Jeunes Plants'!G749,"")</f>
        <v>30</v>
      </c>
      <c r="H749" s="64">
        <f>IF('Jeunes Plants'!H749&lt;&gt;"",'Jeunes Plants'!H749,"")</f>
        <v>6</v>
      </c>
      <c r="I749" s="66" t="str">
        <f>IF('Jeunes Plants'!I749&lt;&gt;"",'Jeunes Plants'!I749,"")</f>
        <v>A</v>
      </c>
      <c r="J749" s="64">
        <f>IF('Jeunes Plants'!J749&lt;&gt;"",'Jeunes Plants'!J749,"")</f>
        <v>4.4999999999999998E-2</v>
      </c>
      <c r="K749" s="24" t="str">
        <f>IF('Jeunes Plants'!K749&lt;&gt;"",'Jeunes Plants'!K749,"")</f>
        <v>DIV FL</v>
      </c>
      <c r="L749" s="24" t="str">
        <f>IF('Jeunes Plants'!L749&lt;&gt;"",'Jeunes Plants'!L749,"")</f>
        <v>S7</v>
      </c>
      <c r="M749" s="24" t="str">
        <f>IF('Jeunes Plants'!M749&lt;&gt;"",'Jeunes Plants'!M749,"")</f>
        <v/>
      </c>
      <c r="N749" s="24" t="str">
        <f>IF('Jeunes Plants'!N749&lt;&gt;"",'Jeunes Plants'!N749,"")</f>
        <v>M3</v>
      </c>
      <c r="O749" s="24" t="str">
        <f>IF('Jeunes Plants'!O749&lt;&gt;"",'Jeunes Plants'!O749,"")</f>
        <v>PETUNIA CAPELLA Pink Morn</v>
      </c>
      <c r="P749" s="54">
        <f>IF('Jeunes Plants'!P749&lt;&gt;"",'Jeunes Plants'!P749,"")</f>
        <v>749</v>
      </c>
      <c r="Q749" s="20">
        <f>IF('Jeunes Plants'!R749&lt;&gt;"",'Jeunes Plants'!R749,"")</f>
        <v>0</v>
      </c>
      <c r="R749" s="20">
        <f>IF('Jeunes Plants'!S749&lt;&gt;"",'Jeunes Plants'!S749,"")</f>
        <v>0</v>
      </c>
      <c r="S749" s="236">
        <f>IF('Jeunes Plants'!T749&lt;&gt;"",'Jeunes Plants'!T749,"")</f>
        <v>0</v>
      </c>
      <c r="T749" s="246"/>
      <c r="U749" s="124"/>
      <c r="V749" s="124"/>
      <c r="W749" s="124"/>
    </row>
    <row r="750" spans="1:23" ht="20.100000000000001" customHeight="1" x14ac:dyDescent="0.25">
      <c r="A750" s="125">
        <f>IF('Jeunes Plants'!A750&lt;&gt;"",'Jeunes Plants'!A750,"")</f>
        <v>23637</v>
      </c>
      <c r="B750" s="126" t="str">
        <f>IF('Jeunes Plants'!B750&lt;&gt;"",'Jeunes Plants'!B750,"")</f>
        <v>PETUNIA CAPELLA</v>
      </c>
      <c r="C750" s="126" t="str">
        <f>IF('Jeunes Plants'!C750&lt;&gt;"",'Jeunes Plants'!C750,"")</f>
        <v>Rose</v>
      </c>
      <c r="D750" s="126" t="str">
        <f>IF('Jeunes Plants'!D750&lt;&gt;"",'Jeunes Plants'!D750,"")</f>
        <v>&gt;s45/2025</v>
      </c>
      <c r="E750" s="127" t="str">
        <f>IF('Jeunes Plants'!E750&lt;&gt;"",'Jeunes Plants'!E750,"")</f>
        <v>B</v>
      </c>
      <c r="F750" s="127" t="str">
        <f>IF('Jeunes Plants'!F750&lt;&gt;"",'Jeunes Plants'!F750,"")</f>
        <v>M 3 cm  X60</v>
      </c>
      <c r="G750" s="128">
        <f>IF('Jeunes Plants'!G750&lt;&gt;"",'Jeunes Plants'!G750,"")</f>
        <v>30</v>
      </c>
      <c r="H750" s="127">
        <f>IF('Jeunes Plants'!H750&lt;&gt;"",'Jeunes Plants'!H750,"")</f>
        <v>6</v>
      </c>
      <c r="I750" s="127" t="str">
        <f>IF('Jeunes Plants'!I750&lt;&gt;"",'Jeunes Plants'!I750,"")</f>
        <v>A</v>
      </c>
      <c r="J750" s="129">
        <f>IF('Jeunes Plants'!J750&lt;&gt;"",'Jeunes Plants'!J750,"")</f>
        <v>4.4999999999999998E-2</v>
      </c>
      <c r="K750" s="126" t="str">
        <f>IF('Jeunes Plants'!K750&lt;&gt;"",'Jeunes Plants'!K750,"")</f>
        <v>DIV FL</v>
      </c>
      <c r="L750" s="126" t="str">
        <f>IF('Jeunes Plants'!L750&lt;&gt;"",'Jeunes Plants'!L750,"")</f>
        <v>S7</v>
      </c>
      <c r="M750" s="126" t="str">
        <f>IF('Jeunes Plants'!M750&lt;&gt;"",'Jeunes Plants'!M750,"")</f>
        <v/>
      </c>
      <c r="N750" s="126" t="str">
        <f>IF('Jeunes Plants'!N750&lt;&gt;"",'Jeunes Plants'!N750,"")</f>
        <v>M3</v>
      </c>
      <c r="O750" s="126" t="str">
        <f>IF('Jeunes Plants'!O750&lt;&gt;"",'Jeunes Plants'!O750,"")</f>
        <v>PETUNIA CAPELLA Rose</v>
      </c>
      <c r="P750" s="130">
        <f>IF('Jeunes Plants'!P750&lt;&gt;"",'Jeunes Plants'!P750,"")</f>
        <v>750</v>
      </c>
      <c r="Q750" s="20">
        <f>IF('Jeunes Plants'!R750&lt;&gt;"",'Jeunes Plants'!R750,"")</f>
        <v>0</v>
      </c>
      <c r="R750" s="20">
        <f>IF('Jeunes Plants'!S750&lt;&gt;"",'Jeunes Plants'!S750,"")</f>
        <v>0</v>
      </c>
      <c r="S750" s="236">
        <f>IF('Jeunes Plants'!T750&lt;&gt;"",'Jeunes Plants'!T750,"")</f>
        <v>0</v>
      </c>
      <c r="T750" s="245"/>
      <c r="U750" s="214"/>
      <c r="V750" s="214"/>
      <c r="W750" s="214"/>
    </row>
    <row r="751" spans="1:23" ht="20.100000000000001" customHeight="1" x14ac:dyDescent="0.25">
      <c r="A751" s="23">
        <f>IF('Jeunes Plants'!A751&lt;&gt;"",'Jeunes Plants'!A751,"")</f>
        <v>23437</v>
      </c>
      <c r="B751" s="24" t="str">
        <f>IF('Jeunes Plants'!B751&lt;&gt;"",'Jeunes Plants'!B751,"")</f>
        <v>PETUNIA CAPELLA</v>
      </c>
      <c r="C751" s="24" t="str">
        <f>IF('Jeunes Plants'!C751&lt;&gt;"",'Jeunes Plants'!C751,"")</f>
        <v xml:space="preserve">Ruby Red improved </v>
      </c>
      <c r="D751" s="24" t="str">
        <f>IF('Jeunes Plants'!D751&lt;&gt;"",'Jeunes Plants'!D751,"")</f>
        <v>&gt;s45/2025</v>
      </c>
      <c r="E751" s="66" t="str">
        <f>IF('Jeunes Plants'!E751&lt;&gt;"",'Jeunes Plants'!E751,"")</f>
        <v>B</v>
      </c>
      <c r="F751" s="66" t="str">
        <f>IF('Jeunes Plants'!F751&lt;&gt;"",'Jeunes Plants'!F751,"")</f>
        <v>M 3 cm  X60</v>
      </c>
      <c r="G751" s="64">
        <f>IF('Jeunes Plants'!G751&lt;&gt;"",'Jeunes Plants'!G751,"")</f>
        <v>30</v>
      </c>
      <c r="H751" s="66">
        <f>IF('Jeunes Plants'!H751&lt;&gt;"",'Jeunes Plants'!H751,"")</f>
        <v>6</v>
      </c>
      <c r="I751" s="66" t="str">
        <f>IF('Jeunes Plants'!I751&lt;&gt;"",'Jeunes Plants'!I751,"")</f>
        <v>A</v>
      </c>
      <c r="J751" s="72">
        <f>IF('Jeunes Plants'!J751&lt;&gt;"",'Jeunes Plants'!J751,"")</f>
        <v>4.4999999999999998E-2</v>
      </c>
      <c r="K751" s="24" t="str">
        <f>IF('Jeunes Plants'!K751&lt;&gt;"",'Jeunes Plants'!K751,"")</f>
        <v>DIV FL</v>
      </c>
      <c r="L751" s="24" t="str">
        <f>IF('Jeunes Plants'!L751&lt;&gt;"",'Jeunes Plants'!L751,"")</f>
        <v>S7</v>
      </c>
      <c r="M751" s="24" t="str">
        <f>IF('Jeunes Plants'!M751&lt;&gt;"",'Jeunes Plants'!M751,"")</f>
        <v/>
      </c>
      <c r="N751" s="24" t="str">
        <f>IF('Jeunes Plants'!N751&lt;&gt;"",'Jeunes Plants'!N751,"")</f>
        <v>M3</v>
      </c>
      <c r="O751" s="24" t="str">
        <f>IF('Jeunes Plants'!O751&lt;&gt;"",'Jeunes Plants'!O751,"")</f>
        <v xml:space="preserve">PETUNIA CAPELLA Ruby Red improved </v>
      </c>
      <c r="P751" s="54">
        <f>IF('Jeunes Plants'!P751&lt;&gt;"",'Jeunes Plants'!P751,"")</f>
        <v>751</v>
      </c>
      <c r="Q751" s="20">
        <f>IF('Jeunes Plants'!R751&lt;&gt;"",'Jeunes Plants'!R751,"")</f>
        <v>0</v>
      </c>
      <c r="R751" s="20">
        <f>IF('Jeunes Plants'!S751&lt;&gt;"",'Jeunes Plants'!S751,"")</f>
        <v>0</v>
      </c>
      <c r="S751" s="236">
        <f>IF('Jeunes Plants'!T751&lt;&gt;"",'Jeunes Plants'!T751,"")</f>
        <v>0</v>
      </c>
      <c r="T751" s="246"/>
      <c r="U751" s="124"/>
      <c r="V751" s="124"/>
      <c r="W751" s="124"/>
    </row>
    <row r="752" spans="1:23" ht="20.100000000000001" customHeight="1" x14ac:dyDescent="0.25">
      <c r="A752" s="125">
        <f>IF('Jeunes Plants'!A752&lt;&gt;"",'Jeunes Plants'!A752,"")</f>
        <v>25797</v>
      </c>
      <c r="B752" s="126" t="str">
        <f>IF('Jeunes Plants'!B752&lt;&gt;"",'Jeunes Plants'!B752,"")</f>
        <v>PETUNIA CAPELLA</v>
      </c>
      <c r="C752" s="126" t="str">
        <f>IF('Jeunes Plants'!C752&lt;&gt;"",'Jeunes Plants'!C752,"")</f>
        <v>Salmon improved</v>
      </c>
      <c r="D752" s="126" t="str">
        <f>IF('Jeunes Plants'!D752&lt;&gt;"",'Jeunes Plants'!D752,"")</f>
        <v>&gt;s45/2025</v>
      </c>
      <c r="E752" s="127" t="str">
        <f>IF('Jeunes Plants'!E752&lt;&gt;"",'Jeunes Plants'!E752,"")</f>
        <v>B</v>
      </c>
      <c r="F752" s="127" t="str">
        <f>IF('Jeunes Plants'!F752&lt;&gt;"",'Jeunes Plants'!F752,"")</f>
        <v>M 3 cm  X60</v>
      </c>
      <c r="G752" s="128">
        <f>IF('Jeunes Plants'!G752&lt;&gt;"",'Jeunes Plants'!G752,"")</f>
        <v>30</v>
      </c>
      <c r="H752" s="127">
        <f>IF('Jeunes Plants'!H752&lt;&gt;"",'Jeunes Plants'!H752,"")</f>
        <v>6</v>
      </c>
      <c r="I752" s="127" t="str">
        <f>IF('Jeunes Plants'!I752&lt;&gt;"",'Jeunes Plants'!I752,"")</f>
        <v>A</v>
      </c>
      <c r="J752" s="129">
        <f>IF('Jeunes Plants'!J752&lt;&gt;"",'Jeunes Plants'!J752,"")</f>
        <v>4.4999999999999998E-2</v>
      </c>
      <c r="K752" s="126" t="str">
        <f>IF('Jeunes Plants'!K752&lt;&gt;"",'Jeunes Plants'!K752,"")</f>
        <v>DIV FL</v>
      </c>
      <c r="L752" s="126" t="str">
        <f>IF('Jeunes Plants'!L752&lt;&gt;"",'Jeunes Plants'!L752,"")</f>
        <v>S7</v>
      </c>
      <c r="M752" s="126" t="str">
        <f>IF('Jeunes Plants'!M752&lt;&gt;"",'Jeunes Plants'!M752,"")</f>
        <v/>
      </c>
      <c r="N752" s="126" t="str">
        <f>IF('Jeunes Plants'!N752&lt;&gt;"",'Jeunes Plants'!N752,"")</f>
        <v>M3</v>
      </c>
      <c r="O752" s="126" t="str">
        <f>IF('Jeunes Plants'!O752&lt;&gt;"",'Jeunes Plants'!O752,"")</f>
        <v>PETUNIA CAPELLA Salmon improved</v>
      </c>
      <c r="P752" s="130">
        <f>IF('Jeunes Plants'!P752&lt;&gt;"",'Jeunes Plants'!P752,"")</f>
        <v>752</v>
      </c>
      <c r="Q752" s="20">
        <f>IF('Jeunes Plants'!R752&lt;&gt;"",'Jeunes Plants'!R752,"")</f>
        <v>0</v>
      </c>
      <c r="R752" s="20">
        <f>IF('Jeunes Plants'!S752&lt;&gt;"",'Jeunes Plants'!S752,"")</f>
        <v>0</v>
      </c>
      <c r="S752" s="236">
        <f>IF('Jeunes Plants'!T752&lt;&gt;"",'Jeunes Plants'!T752,"")</f>
        <v>0</v>
      </c>
      <c r="T752" s="245"/>
      <c r="U752" s="214"/>
      <c r="V752" s="214"/>
      <c r="W752" s="214"/>
    </row>
    <row r="753" spans="1:23" ht="20.100000000000001" customHeight="1" x14ac:dyDescent="0.25">
      <c r="A753" s="23">
        <f>IF('Jeunes Plants'!A753&lt;&gt;"",'Jeunes Plants'!A753,"")</f>
        <v>22973</v>
      </c>
      <c r="B753" s="24" t="str">
        <f>IF('Jeunes Plants'!B753&lt;&gt;"",'Jeunes Plants'!B753,"")</f>
        <v>PETUNIA CAPELLA</v>
      </c>
      <c r="C753" s="24" t="str">
        <f>IF('Jeunes Plants'!C753&lt;&gt;"",'Jeunes Plants'!C753,"")</f>
        <v xml:space="preserve">Sangria </v>
      </c>
      <c r="D753" s="24" t="str">
        <f>IF('Jeunes Plants'!D753&lt;&gt;"",'Jeunes Plants'!D753,"")</f>
        <v>&gt;s45/2025</v>
      </c>
      <c r="E753" s="66" t="str">
        <f>IF('Jeunes Plants'!E753&lt;&gt;"",'Jeunes Plants'!E753,"")</f>
        <v>B</v>
      </c>
      <c r="F753" s="66" t="str">
        <f>IF('Jeunes Plants'!F753&lt;&gt;"",'Jeunes Plants'!F753,"")</f>
        <v>M 3 cm  X60</v>
      </c>
      <c r="G753" s="64">
        <f>IF('Jeunes Plants'!G753&lt;&gt;"",'Jeunes Plants'!G753,"")</f>
        <v>30</v>
      </c>
      <c r="H753" s="66">
        <f>IF('Jeunes Plants'!H753&lt;&gt;"",'Jeunes Plants'!H753,"")</f>
        <v>6</v>
      </c>
      <c r="I753" s="66" t="str">
        <f>IF('Jeunes Plants'!I753&lt;&gt;"",'Jeunes Plants'!I753,"")</f>
        <v>A</v>
      </c>
      <c r="J753" s="72">
        <f>IF('Jeunes Plants'!J753&lt;&gt;"",'Jeunes Plants'!J753,"")</f>
        <v>0.06</v>
      </c>
      <c r="K753" s="24" t="str">
        <f>IF('Jeunes Plants'!K753&lt;&gt;"",'Jeunes Plants'!K753,"")</f>
        <v>DIV FL</v>
      </c>
      <c r="L753" s="24" t="str">
        <f>IF('Jeunes Plants'!L753&lt;&gt;"",'Jeunes Plants'!L753,"")</f>
        <v>S7</v>
      </c>
      <c r="M753" s="24" t="str">
        <f>IF('Jeunes Plants'!M753&lt;&gt;"",'Jeunes Plants'!M753,"")</f>
        <v/>
      </c>
      <c r="N753" s="24" t="str">
        <f>IF('Jeunes Plants'!N753&lt;&gt;"",'Jeunes Plants'!N753,"")</f>
        <v>M3</v>
      </c>
      <c r="O753" s="24" t="str">
        <f>IF('Jeunes Plants'!O753&lt;&gt;"",'Jeunes Plants'!O753,"")</f>
        <v xml:space="preserve">PETUNIA CAPELLA Sangria </v>
      </c>
      <c r="P753" s="54">
        <f>IF('Jeunes Plants'!P753&lt;&gt;"",'Jeunes Plants'!P753,"")</f>
        <v>753</v>
      </c>
      <c r="Q753" s="20">
        <f>IF('Jeunes Plants'!R753&lt;&gt;"",'Jeunes Plants'!R753,"")</f>
        <v>0</v>
      </c>
      <c r="R753" s="20">
        <f>IF('Jeunes Plants'!S753&lt;&gt;"",'Jeunes Plants'!S753,"")</f>
        <v>0</v>
      </c>
      <c r="S753" s="236">
        <f>IF('Jeunes Plants'!T753&lt;&gt;"",'Jeunes Plants'!T753,"")</f>
        <v>0</v>
      </c>
      <c r="T753" s="246"/>
      <c r="U753" s="124"/>
      <c r="V753" s="124"/>
      <c r="W753" s="124"/>
    </row>
    <row r="754" spans="1:23" ht="20.100000000000001" customHeight="1" x14ac:dyDescent="0.25">
      <c r="A754" s="125">
        <f>IF('Jeunes Plants'!A754&lt;&gt;"",'Jeunes Plants'!A754,"")</f>
        <v>23438</v>
      </c>
      <c r="B754" s="126" t="str">
        <f>IF('Jeunes Plants'!B754&lt;&gt;"",'Jeunes Plants'!B754,"")</f>
        <v>PETUNIA CAPELLA</v>
      </c>
      <c r="C754" s="126" t="str">
        <f>IF('Jeunes Plants'!C754&lt;&gt;"",'Jeunes Plants'!C754,"")</f>
        <v xml:space="preserve">White improved </v>
      </c>
      <c r="D754" s="126" t="str">
        <f>IF('Jeunes Plants'!D754&lt;&gt;"",'Jeunes Plants'!D754,"")</f>
        <v>&gt;s45/2025</v>
      </c>
      <c r="E754" s="127" t="str">
        <f>IF('Jeunes Plants'!E754&lt;&gt;"",'Jeunes Plants'!E754,"")</f>
        <v>B</v>
      </c>
      <c r="F754" s="127" t="str">
        <f>IF('Jeunes Plants'!F754&lt;&gt;"",'Jeunes Plants'!F754,"")</f>
        <v>M 3 cm  X60</v>
      </c>
      <c r="G754" s="128">
        <f>IF('Jeunes Plants'!G754&lt;&gt;"",'Jeunes Plants'!G754,"")</f>
        <v>30</v>
      </c>
      <c r="H754" s="127">
        <f>IF('Jeunes Plants'!H754&lt;&gt;"",'Jeunes Plants'!H754,"")</f>
        <v>6</v>
      </c>
      <c r="I754" s="127" t="str">
        <f>IF('Jeunes Plants'!I754&lt;&gt;"",'Jeunes Plants'!I754,"")</f>
        <v>A</v>
      </c>
      <c r="J754" s="129">
        <f>IF('Jeunes Plants'!J754&lt;&gt;"",'Jeunes Plants'!J754,"")</f>
        <v>4.4999999999999998E-2</v>
      </c>
      <c r="K754" s="126" t="str">
        <f>IF('Jeunes Plants'!K754&lt;&gt;"",'Jeunes Plants'!K754,"")</f>
        <v>DIV FL</v>
      </c>
      <c r="L754" s="126" t="str">
        <f>IF('Jeunes Plants'!L754&lt;&gt;"",'Jeunes Plants'!L754,"")</f>
        <v>S7</v>
      </c>
      <c r="M754" s="126" t="str">
        <f>IF('Jeunes Plants'!M754&lt;&gt;"",'Jeunes Plants'!M754,"")</f>
        <v/>
      </c>
      <c r="N754" s="126" t="str">
        <f>IF('Jeunes Plants'!N754&lt;&gt;"",'Jeunes Plants'!N754,"")</f>
        <v>M3</v>
      </c>
      <c r="O754" s="126" t="str">
        <f>IF('Jeunes Plants'!O754&lt;&gt;"",'Jeunes Plants'!O754,"")</f>
        <v xml:space="preserve">PETUNIA CAPELLA White improved </v>
      </c>
      <c r="P754" s="130">
        <f>IF('Jeunes Plants'!P754&lt;&gt;"",'Jeunes Plants'!P754,"")</f>
        <v>754</v>
      </c>
      <c r="Q754" s="20">
        <f>IF('Jeunes Plants'!R754&lt;&gt;"",'Jeunes Plants'!R754,"")</f>
        <v>0</v>
      </c>
      <c r="R754" s="20">
        <f>IF('Jeunes Plants'!S754&lt;&gt;"",'Jeunes Plants'!S754,"")</f>
        <v>0</v>
      </c>
      <c r="S754" s="236">
        <f>IF('Jeunes Plants'!T754&lt;&gt;"",'Jeunes Plants'!T754,"")</f>
        <v>0</v>
      </c>
      <c r="T754" s="245"/>
      <c r="U754" s="214"/>
      <c r="V754" s="214"/>
      <c r="W754" s="214"/>
    </row>
    <row r="755" spans="1:23" ht="20.100000000000001" customHeight="1" x14ac:dyDescent="0.25">
      <c r="A755" s="23">
        <f>IF('Jeunes Plants'!A755&lt;&gt;"",'Jeunes Plants'!A755,"")</f>
        <v>22977</v>
      </c>
      <c r="B755" s="24" t="str">
        <f>IF('Jeunes Plants'!B755&lt;&gt;"",'Jeunes Plants'!B755,"")</f>
        <v>PETUNIA CAPELLA</v>
      </c>
      <c r="C755" s="24" t="str">
        <f>IF('Jeunes Plants'!C755&lt;&gt;"",'Jeunes Plants'!C755,"")</f>
        <v>Variés</v>
      </c>
      <c r="D755" s="24" t="str">
        <f>IF('Jeunes Plants'!D755&lt;&gt;"",'Jeunes Plants'!D755,"")</f>
        <v>&gt;s45/2025</v>
      </c>
      <c r="E755" s="66" t="str">
        <f>IF('Jeunes Plants'!E755&lt;&gt;"",'Jeunes Plants'!E755,"")</f>
        <v>B</v>
      </c>
      <c r="F755" s="66" t="str">
        <f>IF('Jeunes Plants'!F755&lt;&gt;"",'Jeunes Plants'!F755,"")</f>
        <v>M 3 cm  X60</v>
      </c>
      <c r="G755" s="64">
        <f>IF('Jeunes Plants'!G755&lt;&gt;"",'Jeunes Plants'!G755,"")</f>
        <v>30</v>
      </c>
      <c r="H755" s="66">
        <f>IF('Jeunes Plants'!H755&lt;&gt;"",'Jeunes Plants'!H755,"")</f>
        <v>6</v>
      </c>
      <c r="I755" s="66" t="str">
        <f>IF('Jeunes Plants'!I755&lt;&gt;"",'Jeunes Plants'!I755,"")</f>
        <v>A</v>
      </c>
      <c r="J755" s="72">
        <f>IF('Jeunes Plants'!J755&lt;&gt;"",'Jeunes Plants'!J755,"")</f>
        <v>0.05</v>
      </c>
      <c r="K755" s="24" t="str">
        <f>IF('Jeunes Plants'!K755&lt;&gt;"",'Jeunes Plants'!K755,"")</f>
        <v>DIV FL</v>
      </c>
      <c r="L755" s="24" t="str">
        <f>IF('Jeunes Plants'!L755&lt;&gt;"",'Jeunes Plants'!L755,"")</f>
        <v>S7</v>
      </c>
      <c r="M755" s="24" t="str">
        <f>IF('Jeunes Plants'!M755&lt;&gt;"",'Jeunes Plants'!M755,"")</f>
        <v/>
      </c>
      <c r="N755" s="24" t="str">
        <f>IF('Jeunes Plants'!N755&lt;&gt;"",'Jeunes Plants'!N755,"")</f>
        <v>M3</v>
      </c>
      <c r="O755" s="24" t="str">
        <f>IF('Jeunes Plants'!O755&lt;&gt;"",'Jeunes Plants'!O755,"")</f>
        <v>PETUNIA CAPELLA Variés</v>
      </c>
      <c r="P755" s="54">
        <f>IF('Jeunes Plants'!P755&lt;&gt;"",'Jeunes Plants'!P755,"")</f>
        <v>755</v>
      </c>
      <c r="Q755" s="20">
        <f>IF('Jeunes Plants'!R755&lt;&gt;"",'Jeunes Plants'!R755,"")</f>
        <v>0</v>
      </c>
      <c r="R755" s="20">
        <f>IF('Jeunes Plants'!S755&lt;&gt;"",'Jeunes Plants'!S755,"")</f>
        <v>0</v>
      </c>
      <c r="S755" s="236">
        <f>IF('Jeunes Plants'!T755&lt;&gt;"",'Jeunes Plants'!T755,"")</f>
        <v>0</v>
      </c>
      <c r="T755" s="246"/>
      <c r="U755" s="124"/>
      <c r="V755" s="124"/>
      <c r="W755" s="124"/>
    </row>
    <row r="756" spans="1:23" ht="20.100000000000001" customHeight="1" x14ac:dyDescent="0.25">
      <c r="A756" s="146" t="str">
        <f>IF('Jeunes Plants'!A756&lt;&gt;"",'Jeunes Plants'!A756,"")</f>
        <v/>
      </c>
      <c r="B756" s="163" t="str">
        <f>IF('Jeunes Plants'!B756&lt;&gt;"",'Jeunes Plants'!B756,"")</f>
        <v>PETUNIA AMORE</v>
      </c>
      <c r="C756" s="147" t="str">
        <f>IF('Jeunes Plants'!C756&lt;&gt;"",'Jeunes Plants'!C756,"")</f>
        <v/>
      </c>
      <c r="D756" s="147" t="str">
        <f>IF('Jeunes Plants'!D756&lt;&gt;"",'Jeunes Plants'!D756,"")</f>
        <v/>
      </c>
      <c r="E756" s="148" t="str">
        <f>IF('Jeunes Plants'!E756&lt;&gt;"",'Jeunes Plants'!E756,"")</f>
        <v/>
      </c>
      <c r="F756" s="148" t="str">
        <f>IF('Jeunes Plants'!F756&lt;&gt;"",'Jeunes Plants'!F756,"")</f>
        <v/>
      </c>
      <c r="G756" s="148" t="str">
        <f>IF('Jeunes Plants'!G756&lt;&gt;"",'Jeunes Plants'!G756,"")</f>
        <v/>
      </c>
      <c r="H756" s="148" t="str">
        <f>IF('Jeunes Plants'!H756&lt;&gt;"",'Jeunes Plants'!H756,"")</f>
        <v/>
      </c>
      <c r="I756" s="148" t="str">
        <f>IF('Jeunes Plants'!I756&lt;&gt;"",'Jeunes Plants'!I756,"")</f>
        <v/>
      </c>
      <c r="J756" s="149" t="str">
        <f>IF('Jeunes Plants'!J756&lt;&gt;"",'Jeunes Plants'!J756,"")</f>
        <v/>
      </c>
      <c r="K756" s="147" t="str">
        <f>IF('Jeunes Plants'!K756&lt;&gt;"",'Jeunes Plants'!K756,"")</f>
        <v/>
      </c>
      <c r="L756" s="147" t="str">
        <f>IF('Jeunes Plants'!L756&lt;&gt;"",'Jeunes Plants'!L756,"")</f>
        <v>E</v>
      </c>
      <c r="M756" s="147" t="str">
        <f>IF('Jeunes Plants'!M756&lt;&gt;"",'Jeunes Plants'!M756,"")</f>
        <v/>
      </c>
      <c r="N756" s="147" t="str">
        <f>IF('Jeunes Plants'!N756&lt;&gt;"",'Jeunes Plants'!N756,"")</f>
        <v/>
      </c>
      <c r="O756" s="147" t="str">
        <f>IF('Jeunes Plants'!O756&lt;&gt;"",'Jeunes Plants'!O756,"")</f>
        <v xml:space="preserve">PETUNIA AMORE </v>
      </c>
      <c r="P756" s="150">
        <f>IF('Jeunes Plants'!P756&lt;&gt;"",'Jeunes Plants'!P756,"")</f>
        <v>756</v>
      </c>
      <c r="Q756" s="20" t="str">
        <f>IF('Jeunes Plants'!R756&lt;&gt;"",'Jeunes Plants'!R756,"")</f>
        <v/>
      </c>
      <c r="R756" s="20" t="str">
        <f>IF('Jeunes Plants'!S756&lt;&gt;"",'Jeunes Plants'!S756,"")</f>
        <v/>
      </c>
      <c r="S756" s="236" t="str">
        <f>IF('Jeunes Plants'!T756&lt;&gt;"",'Jeunes Plants'!T756,"")</f>
        <v/>
      </c>
      <c r="T756" s="247"/>
      <c r="U756" s="161"/>
      <c r="V756" s="161"/>
      <c r="W756" s="161"/>
    </row>
    <row r="757" spans="1:23" ht="20.100000000000001" customHeight="1" x14ac:dyDescent="0.25">
      <c r="A757" s="23">
        <f>IF('Jeunes Plants'!A757&lt;&gt;"",'Jeunes Plants'!A757,"")</f>
        <v>22979</v>
      </c>
      <c r="B757" s="24" t="str">
        <f>IF('Jeunes Plants'!B757&lt;&gt;"",'Jeunes Plants'!B757,"")</f>
        <v>PETUNIA AMORE</v>
      </c>
      <c r="C757" s="24" t="str">
        <f>IF('Jeunes Plants'!C757&lt;&gt;"",'Jeunes Plants'!C757,"")</f>
        <v>Heart and Soul</v>
      </c>
      <c r="D757" s="24" t="str">
        <f>IF('Jeunes Plants'!D757&lt;&gt;"",'Jeunes Plants'!D757,"")</f>
        <v>&gt;s45/2025</v>
      </c>
      <c r="E757" s="66" t="str">
        <f>IF('Jeunes Plants'!E757&lt;&gt;"",'Jeunes Plants'!E757,"")</f>
        <v>B</v>
      </c>
      <c r="F757" s="66" t="str">
        <f>IF('Jeunes Plants'!F757&lt;&gt;"",'Jeunes Plants'!F757,"")</f>
        <v>M 3 cm  X60</v>
      </c>
      <c r="G757" s="64">
        <f>IF('Jeunes Plants'!G757&lt;&gt;"",'Jeunes Plants'!G757,"")</f>
        <v>30</v>
      </c>
      <c r="H757" s="66">
        <f>IF('Jeunes Plants'!H757&lt;&gt;"",'Jeunes Plants'!H757,"")</f>
        <v>6</v>
      </c>
      <c r="I757" s="66" t="str">
        <f>IF('Jeunes Plants'!I757&lt;&gt;"",'Jeunes Plants'!I757,"")</f>
        <v>A</v>
      </c>
      <c r="J757" s="72">
        <f>IF('Jeunes Plants'!J757&lt;&gt;"",'Jeunes Plants'!J757,"")</f>
        <v>6.5000000000000002E-2</v>
      </c>
      <c r="K757" s="24" t="str">
        <f>IF('Jeunes Plants'!K757&lt;&gt;"",'Jeunes Plants'!K757,"")</f>
        <v>DIV FL</v>
      </c>
      <c r="L757" s="24" t="str">
        <f>IF('Jeunes Plants'!L757&lt;&gt;"",'Jeunes Plants'!L757,"")</f>
        <v>S7</v>
      </c>
      <c r="M757" s="24" t="str">
        <f>IF('Jeunes Plants'!M757&lt;&gt;"",'Jeunes Plants'!M757,"")</f>
        <v/>
      </c>
      <c r="N757" s="24" t="str">
        <f>IF('Jeunes Plants'!N757&lt;&gt;"",'Jeunes Plants'!N757,"")</f>
        <v>M3</v>
      </c>
      <c r="O757" s="24" t="str">
        <f>IF('Jeunes Plants'!O757&lt;&gt;"",'Jeunes Plants'!O757,"")</f>
        <v>PETUNIA AMORE Heart and Soul</v>
      </c>
      <c r="P757" s="54">
        <f>IF('Jeunes Plants'!P757&lt;&gt;"",'Jeunes Plants'!P757,"")</f>
        <v>757</v>
      </c>
      <c r="Q757" s="20">
        <f>IF('Jeunes Plants'!R757&lt;&gt;"",'Jeunes Plants'!R757,"")</f>
        <v>0</v>
      </c>
      <c r="R757" s="20">
        <f>IF('Jeunes Plants'!S757&lt;&gt;"",'Jeunes Plants'!S757,"")</f>
        <v>0</v>
      </c>
      <c r="S757" s="236">
        <f>IF('Jeunes Plants'!T757&lt;&gt;"",'Jeunes Plants'!T757,"")</f>
        <v>0</v>
      </c>
      <c r="T757" s="246"/>
      <c r="U757" s="124"/>
      <c r="V757" s="124"/>
      <c r="W757" s="124"/>
    </row>
    <row r="758" spans="1:23" ht="20.100000000000001" customHeight="1" x14ac:dyDescent="0.25">
      <c r="A758" s="125">
        <f>IF('Jeunes Plants'!A758&lt;&gt;"",'Jeunes Plants'!A758,"")</f>
        <v>26483</v>
      </c>
      <c r="B758" s="126" t="str">
        <f>IF('Jeunes Plants'!B758&lt;&gt;"",'Jeunes Plants'!B758,"")</f>
        <v>PETUNIA AMORE</v>
      </c>
      <c r="C758" s="126" t="str">
        <f>IF('Jeunes Plants'!C758&lt;&gt;"",'Jeunes Plants'!C758,"")</f>
        <v>Joy</v>
      </c>
      <c r="D758" s="126" t="str">
        <f>IF('Jeunes Plants'!D758&lt;&gt;"",'Jeunes Plants'!D758,"")</f>
        <v>&gt;s45/2025</v>
      </c>
      <c r="E758" s="127" t="str">
        <f>IF('Jeunes Plants'!E758&lt;&gt;"",'Jeunes Plants'!E758,"")</f>
        <v>B</v>
      </c>
      <c r="F758" s="127" t="str">
        <f>IF('Jeunes Plants'!F758&lt;&gt;"",'Jeunes Plants'!F758,"")</f>
        <v>M 3 cm  X60</v>
      </c>
      <c r="G758" s="128">
        <f>IF('Jeunes Plants'!G758&lt;&gt;"",'Jeunes Plants'!G758,"")</f>
        <v>30</v>
      </c>
      <c r="H758" s="127">
        <f>IF('Jeunes Plants'!H758&lt;&gt;"",'Jeunes Plants'!H758,"")</f>
        <v>6</v>
      </c>
      <c r="I758" s="127" t="str">
        <f>IF('Jeunes Plants'!I758&lt;&gt;"",'Jeunes Plants'!I758,"")</f>
        <v>A</v>
      </c>
      <c r="J758" s="129">
        <f>IF('Jeunes Plants'!J758&lt;&gt;"",'Jeunes Plants'!J758,"")</f>
        <v>6.5000000000000002E-2</v>
      </c>
      <c r="K758" s="126" t="str">
        <f>IF('Jeunes Plants'!K758&lt;&gt;"",'Jeunes Plants'!K758,"")</f>
        <v>DIV FL</v>
      </c>
      <c r="L758" s="126" t="str">
        <f>IF('Jeunes Plants'!L758&lt;&gt;"",'Jeunes Plants'!L758,"")</f>
        <v>S7</v>
      </c>
      <c r="M758" s="126" t="str">
        <f>IF('Jeunes Plants'!M758&lt;&gt;"",'Jeunes Plants'!M758,"")</f>
        <v>NEW</v>
      </c>
      <c r="N758" s="126" t="str">
        <f>IF('Jeunes Plants'!N758&lt;&gt;"",'Jeunes Plants'!N758,"")</f>
        <v>M3</v>
      </c>
      <c r="O758" s="126" t="str">
        <f>IF('Jeunes Plants'!O758&lt;&gt;"",'Jeunes Plants'!O758,"")</f>
        <v>PETUNIA AMORE Joy</v>
      </c>
      <c r="P758" s="130">
        <f>IF('Jeunes Plants'!P758&lt;&gt;"",'Jeunes Plants'!P758,"")</f>
        <v>758</v>
      </c>
      <c r="Q758" s="20">
        <f>IF('Jeunes Plants'!R758&lt;&gt;"",'Jeunes Plants'!R758,"")</f>
        <v>0</v>
      </c>
      <c r="R758" s="20">
        <f>IF('Jeunes Plants'!S758&lt;&gt;"",'Jeunes Plants'!S758,"")</f>
        <v>0</v>
      </c>
      <c r="S758" s="236">
        <f>IF('Jeunes Plants'!T758&lt;&gt;"",'Jeunes Plants'!T758,"")</f>
        <v>0</v>
      </c>
      <c r="T758" s="245"/>
      <c r="U758" s="214"/>
      <c r="V758" s="214"/>
      <c r="W758" s="214"/>
    </row>
    <row r="759" spans="1:23" ht="20.100000000000001" customHeight="1" x14ac:dyDescent="0.25">
      <c r="A759" s="23">
        <f>IF('Jeunes Plants'!A759&lt;&gt;"",'Jeunes Plants'!A759,"")</f>
        <v>15603</v>
      </c>
      <c r="B759" s="24" t="str">
        <f>IF('Jeunes Plants'!B759&lt;&gt;"",'Jeunes Plants'!B759,"")</f>
        <v>PETUNIA AMORE</v>
      </c>
      <c r="C759" s="24" t="str">
        <f>IF('Jeunes Plants'!C759&lt;&gt;"",'Jeunes Plants'!C759,"")</f>
        <v xml:space="preserve">King of Hearts </v>
      </c>
      <c r="D759" s="24" t="str">
        <f>IF('Jeunes Plants'!D759&lt;&gt;"",'Jeunes Plants'!D759,"")</f>
        <v>&gt;s45/2025</v>
      </c>
      <c r="E759" s="66" t="str">
        <f>IF('Jeunes Plants'!E759&lt;&gt;"",'Jeunes Plants'!E759,"")</f>
        <v>B</v>
      </c>
      <c r="F759" s="66" t="str">
        <f>IF('Jeunes Plants'!F759&lt;&gt;"",'Jeunes Plants'!F759,"")</f>
        <v>M 3 cm  X60</v>
      </c>
      <c r="G759" s="64">
        <f>IF('Jeunes Plants'!G759&lt;&gt;"",'Jeunes Plants'!G759,"")</f>
        <v>30</v>
      </c>
      <c r="H759" s="66">
        <f>IF('Jeunes Plants'!H759&lt;&gt;"",'Jeunes Plants'!H759,"")</f>
        <v>6</v>
      </c>
      <c r="I759" s="66" t="str">
        <f>IF('Jeunes Plants'!I759&lt;&gt;"",'Jeunes Plants'!I759,"")</f>
        <v>A</v>
      </c>
      <c r="J759" s="72">
        <f>IF('Jeunes Plants'!J759&lt;&gt;"",'Jeunes Plants'!J759,"")</f>
        <v>6.5000000000000002E-2</v>
      </c>
      <c r="K759" s="24" t="str">
        <f>IF('Jeunes Plants'!K759&lt;&gt;"",'Jeunes Plants'!K759,"")</f>
        <v>DIV FL</v>
      </c>
      <c r="L759" s="24" t="str">
        <f>IF('Jeunes Plants'!L759&lt;&gt;"",'Jeunes Plants'!L759,"")</f>
        <v>S7</v>
      </c>
      <c r="M759" s="24" t="str">
        <f>IF('Jeunes Plants'!M759&lt;&gt;"",'Jeunes Plants'!M759,"")</f>
        <v/>
      </c>
      <c r="N759" s="24" t="str">
        <f>IF('Jeunes Plants'!N759&lt;&gt;"",'Jeunes Plants'!N759,"")</f>
        <v>M3</v>
      </c>
      <c r="O759" s="24" t="str">
        <f>IF('Jeunes Plants'!O759&lt;&gt;"",'Jeunes Plants'!O759,"")</f>
        <v xml:space="preserve">PETUNIA AMORE King of Hearts </v>
      </c>
      <c r="P759" s="54">
        <f>IF('Jeunes Plants'!P759&lt;&gt;"",'Jeunes Plants'!P759,"")</f>
        <v>759</v>
      </c>
      <c r="Q759" s="20">
        <f>IF('Jeunes Plants'!R759&lt;&gt;"",'Jeunes Plants'!R759,"")</f>
        <v>0</v>
      </c>
      <c r="R759" s="20">
        <f>IF('Jeunes Plants'!S759&lt;&gt;"",'Jeunes Plants'!S759,"")</f>
        <v>0</v>
      </c>
      <c r="S759" s="236">
        <f>IF('Jeunes Plants'!T759&lt;&gt;"",'Jeunes Plants'!T759,"")</f>
        <v>0</v>
      </c>
      <c r="T759" s="246"/>
      <c r="U759" s="124"/>
      <c r="V759" s="124"/>
      <c r="W759" s="124"/>
    </row>
    <row r="760" spans="1:23" ht="20.100000000000001" customHeight="1" x14ac:dyDescent="0.25">
      <c r="A760" s="125">
        <f>IF('Jeunes Plants'!A760&lt;&gt;"",'Jeunes Plants'!A760,"")</f>
        <v>13337</v>
      </c>
      <c r="B760" s="126" t="str">
        <f>IF('Jeunes Plants'!B760&lt;&gt;"",'Jeunes Plants'!B760,"")</f>
        <v>PETUNIA AMORE</v>
      </c>
      <c r="C760" s="126" t="str">
        <f>IF('Jeunes Plants'!C760&lt;&gt;"",'Jeunes Plants'!C760,"")</f>
        <v>Queen of Hearts</v>
      </c>
      <c r="D760" s="126" t="str">
        <f>IF('Jeunes Plants'!D760&lt;&gt;"",'Jeunes Plants'!D760,"")</f>
        <v>&gt;s45/2025</v>
      </c>
      <c r="E760" s="127" t="str">
        <f>IF('Jeunes Plants'!E760&lt;&gt;"",'Jeunes Plants'!E760,"")</f>
        <v>B</v>
      </c>
      <c r="F760" s="127" t="str">
        <f>IF('Jeunes Plants'!F760&lt;&gt;"",'Jeunes Plants'!F760,"")</f>
        <v>M 3 cm  X60</v>
      </c>
      <c r="G760" s="128">
        <f>IF('Jeunes Plants'!G760&lt;&gt;"",'Jeunes Plants'!G760,"")</f>
        <v>30</v>
      </c>
      <c r="H760" s="127">
        <f>IF('Jeunes Plants'!H760&lt;&gt;"",'Jeunes Plants'!H760,"")</f>
        <v>6</v>
      </c>
      <c r="I760" s="127" t="str">
        <f>IF('Jeunes Plants'!I760&lt;&gt;"",'Jeunes Plants'!I760,"")</f>
        <v>A</v>
      </c>
      <c r="J760" s="129">
        <f>IF('Jeunes Plants'!J760&lt;&gt;"",'Jeunes Plants'!J760,"")</f>
        <v>6.5000000000000002E-2</v>
      </c>
      <c r="K760" s="126" t="str">
        <f>IF('Jeunes Plants'!K760&lt;&gt;"",'Jeunes Plants'!K760,"")</f>
        <v>DIV FL</v>
      </c>
      <c r="L760" s="126" t="str">
        <f>IF('Jeunes Plants'!L760&lt;&gt;"",'Jeunes Plants'!L760,"")</f>
        <v>S7</v>
      </c>
      <c r="M760" s="126" t="str">
        <f>IF('Jeunes Plants'!M760&lt;&gt;"",'Jeunes Plants'!M760,"")</f>
        <v/>
      </c>
      <c r="N760" s="126" t="str">
        <f>IF('Jeunes Plants'!N760&lt;&gt;"",'Jeunes Plants'!N760,"")</f>
        <v>M3</v>
      </c>
      <c r="O760" s="126" t="str">
        <f>IF('Jeunes Plants'!O760&lt;&gt;"",'Jeunes Plants'!O760,"")</f>
        <v>PETUNIA AMORE Queen of Hearts</v>
      </c>
      <c r="P760" s="130">
        <f>IF('Jeunes Plants'!P760&lt;&gt;"",'Jeunes Plants'!P760,"")</f>
        <v>760</v>
      </c>
      <c r="Q760" s="20">
        <f>IF('Jeunes Plants'!R760&lt;&gt;"",'Jeunes Plants'!R760,"")</f>
        <v>0</v>
      </c>
      <c r="R760" s="20">
        <f>IF('Jeunes Plants'!S760&lt;&gt;"",'Jeunes Plants'!S760,"")</f>
        <v>0</v>
      </c>
      <c r="S760" s="236">
        <f>IF('Jeunes Plants'!T760&lt;&gt;"",'Jeunes Plants'!T760,"")</f>
        <v>0</v>
      </c>
      <c r="T760" s="245"/>
      <c r="U760" s="214"/>
      <c r="V760" s="214"/>
      <c r="W760" s="214"/>
    </row>
    <row r="761" spans="1:23" ht="20.100000000000001" customHeight="1" x14ac:dyDescent="0.25">
      <c r="A761" s="23">
        <f>IF('Jeunes Plants'!A761&lt;&gt;"",'Jeunes Plants'!A761,"")</f>
        <v>22981</v>
      </c>
      <c r="B761" s="24" t="str">
        <f>IF('Jeunes Plants'!B761&lt;&gt;"",'Jeunes Plants'!B761,"")</f>
        <v>PETUNIA AMORE</v>
      </c>
      <c r="C761" s="24" t="str">
        <f>IF('Jeunes Plants'!C761&lt;&gt;"",'Jeunes Plants'!C761,"")</f>
        <v xml:space="preserve">Pink Hearts </v>
      </c>
      <c r="D761" s="24" t="str">
        <f>IF('Jeunes Plants'!D761&lt;&gt;"",'Jeunes Plants'!D761,"")</f>
        <v>&gt;s45/2025</v>
      </c>
      <c r="E761" s="66" t="str">
        <f>IF('Jeunes Plants'!E761&lt;&gt;"",'Jeunes Plants'!E761,"")</f>
        <v>B</v>
      </c>
      <c r="F761" s="66" t="str">
        <f>IF('Jeunes Plants'!F761&lt;&gt;"",'Jeunes Plants'!F761,"")</f>
        <v>M 3 cm  X60</v>
      </c>
      <c r="G761" s="64">
        <f>IF('Jeunes Plants'!G761&lt;&gt;"",'Jeunes Plants'!G761,"")</f>
        <v>30</v>
      </c>
      <c r="H761" s="66">
        <f>IF('Jeunes Plants'!H761&lt;&gt;"",'Jeunes Plants'!H761,"")</f>
        <v>6</v>
      </c>
      <c r="I761" s="66" t="str">
        <f>IF('Jeunes Plants'!I761&lt;&gt;"",'Jeunes Plants'!I761,"")</f>
        <v>A</v>
      </c>
      <c r="J761" s="72">
        <f>IF('Jeunes Plants'!J761&lt;&gt;"",'Jeunes Plants'!J761,"")</f>
        <v>6.5000000000000002E-2</v>
      </c>
      <c r="K761" s="24" t="str">
        <f>IF('Jeunes Plants'!K761&lt;&gt;"",'Jeunes Plants'!K761,"")</f>
        <v>DIV FL</v>
      </c>
      <c r="L761" s="24" t="str">
        <f>IF('Jeunes Plants'!L761&lt;&gt;"",'Jeunes Plants'!L761,"")</f>
        <v>S7</v>
      </c>
      <c r="M761" s="24" t="str">
        <f>IF('Jeunes Plants'!M761&lt;&gt;"",'Jeunes Plants'!M761,"")</f>
        <v/>
      </c>
      <c r="N761" s="24" t="str">
        <f>IF('Jeunes Plants'!N761&lt;&gt;"",'Jeunes Plants'!N761,"")</f>
        <v>M3</v>
      </c>
      <c r="O761" s="24" t="str">
        <f>IF('Jeunes Plants'!O761&lt;&gt;"",'Jeunes Plants'!O761,"")</f>
        <v xml:space="preserve">PETUNIA AMORE Pink Hearts </v>
      </c>
      <c r="P761" s="54">
        <f>IF('Jeunes Plants'!P761&lt;&gt;"",'Jeunes Plants'!P761,"")</f>
        <v>761</v>
      </c>
      <c r="Q761" s="20">
        <f>IF('Jeunes Plants'!R761&lt;&gt;"",'Jeunes Plants'!R761,"")</f>
        <v>0</v>
      </c>
      <c r="R761" s="20">
        <f>IF('Jeunes Plants'!S761&lt;&gt;"",'Jeunes Plants'!S761,"")</f>
        <v>0</v>
      </c>
      <c r="S761" s="236">
        <f>IF('Jeunes Plants'!T761&lt;&gt;"",'Jeunes Plants'!T761,"")</f>
        <v>0</v>
      </c>
      <c r="T761" s="246"/>
      <c r="U761" s="124"/>
      <c r="V761" s="124"/>
      <c r="W761" s="124"/>
    </row>
    <row r="762" spans="1:23" ht="20.100000000000001" customHeight="1" x14ac:dyDescent="0.25">
      <c r="A762" s="125">
        <f>IF('Jeunes Plants'!A762&lt;&gt;"",'Jeunes Plants'!A762,"")</f>
        <v>25055</v>
      </c>
      <c r="B762" s="126" t="str">
        <f>IF('Jeunes Plants'!B762&lt;&gt;"",'Jeunes Plants'!B762,"")</f>
        <v>PETUNIA AMORE</v>
      </c>
      <c r="C762" s="126" t="str">
        <f>IF('Jeunes Plants'!C762&lt;&gt;"",'Jeunes Plants'!C762,"")</f>
        <v>Princess Pink</v>
      </c>
      <c r="D762" s="126" t="str">
        <f>IF('Jeunes Plants'!D762&lt;&gt;"",'Jeunes Plants'!D762,"")</f>
        <v>&gt;s45/2025</v>
      </c>
      <c r="E762" s="127" t="str">
        <f>IF('Jeunes Plants'!E762&lt;&gt;"",'Jeunes Plants'!E762,"")</f>
        <v>B</v>
      </c>
      <c r="F762" s="127" t="str">
        <f>IF('Jeunes Plants'!F762&lt;&gt;"",'Jeunes Plants'!F762,"")</f>
        <v>M 3 cm  X60</v>
      </c>
      <c r="G762" s="128">
        <f>IF('Jeunes Plants'!G762&lt;&gt;"",'Jeunes Plants'!G762,"")</f>
        <v>30</v>
      </c>
      <c r="H762" s="127">
        <f>IF('Jeunes Plants'!H762&lt;&gt;"",'Jeunes Plants'!H762,"")</f>
        <v>6</v>
      </c>
      <c r="I762" s="127" t="str">
        <f>IF('Jeunes Plants'!I762&lt;&gt;"",'Jeunes Plants'!I762,"")</f>
        <v>A</v>
      </c>
      <c r="J762" s="129">
        <f>IF('Jeunes Plants'!J762&lt;&gt;"",'Jeunes Plants'!J762,"")</f>
        <v>6.5000000000000002E-2</v>
      </c>
      <c r="K762" s="126" t="str">
        <f>IF('Jeunes Plants'!K762&lt;&gt;"",'Jeunes Plants'!K762,"")</f>
        <v>DIV FL</v>
      </c>
      <c r="L762" s="126" t="str">
        <f>IF('Jeunes Plants'!L762&lt;&gt;"",'Jeunes Plants'!L762,"")</f>
        <v>S7</v>
      </c>
      <c r="M762" s="126" t="str">
        <f>IF('Jeunes Plants'!M762&lt;&gt;"",'Jeunes Plants'!M762,"")</f>
        <v/>
      </c>
      <c r="N762" s="126" t="str">
        <f>IF('Jeunes Plants'!N762&lt;&gt;"",'Jeunes Plants'!N762,"")</f>
        <v>M3</v>
      </c>
      <c r="O762" s="126" t="str">
        <f>IF('Jeunes Plants'!O762&lt;&gt;"",'Jeunes Plants'!O762,"")</f>
        <v>PETUNIA AMORE Princess Pink</v>
      </c>
      <c r="P762" s="130">
        <f>IF('Jeunes Plants'!P762&lt;&gt;"",'Jeunes Plants'!P762,"")</f>
        <v>762</v>
      </c>
      <c r="Q762" s="20">
        <f>IF('Jeunes Plants'!R762&lt;&gt;"",'Jeunes Plants'!R762,"")</f>
        <v>0</v>
      </c>
      <c r="R762" s="20">
        <f>IF('Jeunes Plants'!S762&lt;&gt;"",'Jeunes Plants'!S762,"")</f>
        <v>0</v>
      </c>
      <c r="S762" s="236">
        <f>IF('Jeunes Plants'!T762&lt;&gt;"",'Jeunes Plants'!T762,"")</f>
        <v>0</v>
      </c>
      <c r="T762" s="245"/>
      <c r="U762" s="214"/>
      <c r="V762" s="214"/>
      <c r="W762" s="214"/>
    </row>
    <row r="763" spans="1:23" ht="20.100000000000001" customHeight="1" x14ac:dyDescent="0.25">
      <c r="A763" s="23">
        <f>IF('Jeunes Plants'!A763&lt;&gt;"",'Jeunes Plants'!A763,"")</f>
        <v>23032</v>
      </c>
      <c r="B763" s="24" t="str">
        <f>IF('Jeunes Plants'!B763&lt;&gt;"",'Jeunes Plants'!B763,"")</f>
        <v>PETUNIA AMORE</v>
      </c>
      <c r="C763" s="24" t="str">
        <f>IF('Jeunes Plants'!C763&lt;&gt;"",'Jeunes Plants'!C763,"")</f>
        <v xml:space="preserve">Variés </v>
      </c>
      <c r="D763" s="24" t="str">
        <f>IF('Jeunes Plants'!D763&lt;&gt;"",'Jeunes Plants'!D763,"")</f>
        <v>&gt;s45/2025</v>
      </c>
      <c r="E763" s="66" t="str">
        <f>IF('Jeunes Plants'!E763&lt;&gt;"",'Jeunes Plants'!E763,"")</f>
        <v>B</v>
      </c>
      <c r="F763" s="66" t="str">
        <f>IF('Jeunes Plants'!F763&lt;&gt;"",'Jeunes Plants'!F763,"")</f>
        <v>M 3 cm  X60</v>
      </c>
      <c r="G763" s="64">
        <f>IF('Jeunes Plants'!G763&lt;&gt;"",'Jeunes Plants'!G763,"")</f>
        <v>30</v>
      </c>
      <c r="H763" s="66">
        <f>IF('Jeunes Plants'!H763&lt;&gt;"",'Jeunes Plants'!H763,"")</f>
        <v>6</v>
      </c>
      <c r="I763" s="66" t="str">
        <f>IF('Jeunes Plants'!I763&lt;&gt;"",'Jeunes Plants'!I763,"")</f>
        <v>A</v>
      </c>
      <c r="J763" s="72">
        <f>IF('Jeunes Plants'!J763&lt;&gt;"",'Jeunes Plants'!J763,"")</f>
        <v>6.5000000000000002E-2</v>
      </c>
      <c r="K763" s="24" t="str">
        <f>IF('Jeunes Plants'!K763&lt;&gt;"",'Jeunes Plants'!K763,"")</f>
        <v>DIV FL</v>
      </c>
      <c r="L763" s="24" t="str">
        <f>IF('Jeunes Plants'!L763&lt;&gt;"",'Jeunes Plants'!L763,"")</f>
        <v>S7</v>
      </c>
      <c r="M763" s="24" t="str">
        <f>IF('Jeunes Plants'!M763&lt;&gt;"",'Jeunes Plants'!M763,"")</f>
        <v/>
      </c>
      <c r="N763" s="24" t="str">
        <f>IF('Jeunes Plants'!N763&lt;&gt;"",'Jeunes Plants'!N763,"")</f>
        <v>M3</v>
      </c>
      <c r="O763" s="24" t="str">
        <f>IF('Jeunes Plants'!O763&lt;&gt;"",'Jeunes Plants'!O763,"")</f>
        <v xml:space="preserve">PETUNIA AMORE Variés </v>
      </c>
      <c r="P763" s="54">
        <f>IF('Jeunes Plants'!P763&lt;&gt;"",'Jeunes Plants'!P763,"")</f>
        <v>763</v>
      </c>
      <c r="Q763" s="20">
        <f>IF('Jeunes Plants'!R763&lt;&gt;"",'Jeunes Plants'!R763,"")</f>
        <v>0</v>
      </c>
      <c r="R763" s="20">
        <f>IF('Jeunes Plants'!S763&lt;&gt;"",'Jeunes Plants'!S763,"")</f>
        <v>0</v>
      </c>
      <c r="S763" s="236">
        <f>IF('Jeunes Plants'!T763&lt;&gt;"",'Jeunes Plants'!T763,"")</f>
        <v>0</v>
      </c>
      <c r="T763" s="246"/>
      <c r="U763" s="124"/>
      <c r="V763" s="124"/>
      <c r="W763" s="124"/>
    </row>
    <row r="764" spans="1:23" ht="20.100000000000001" customHeight="1" x14ac:dyDescent="0.25">
      <c r="A764" s="146" t="str">
        <f>IF('Jeunes Plants'!A764&lt;&gt;"",'Jeunes Plants'!A764,"")</f>
        <v/>
      </c>
      <c r="B764" s="163" t="str">
        <f>IF('Jeunes Plants'!B764&lt;&gt;"",'Jeunes Plants'!B764,"")</f>
        <v>PETUNIA CONSTELLATION ET SPLASH DANCE</v>
      </c>
      <c r="C764" s="147"/>
      <c r="D764" s="147" t="str">
        <f>IF('Jeunes Plants'!D764&lt;&gt;"",'Jeunes Plants'!D764,"")</f>
        <v/>
      </c>
      <c r="E764" s="148" t="str">
        <f>IF('Jeunes Plants'!E764&lt;&gt;"",'Jeunes Plants'!E764,"")</f>
        <v/>
      </c>
      <c r="F764" s="148" t="str">
        <f>IF('Jeunes Plants'!F764&lt;&gt;"",'Jeunes Plants'!F764,"")</f>
        <v/>
      </c>
      <c r="G764" s="148" t="str">
        <f>IF('Jeunes Plants'!G764&lt;&gt;"",'Jeunes Plants'!G764,"")</f>
        <v/>
      </c>
      <c r="H764" s="148" t="str">
        <f>IF('Jeunes Plants'!H764&lt;&gt;"",'Jeunes Plants'!H764,"")</f>
        <v/>
      </c>
      <c r="I764" s="148" t="str">
        <f>IF('Jeunes Plants'!I764&lt;&gt;"",'Jeunes Plants'!I764,"")</f>
        <v/>
      </c>
      <c r="J764" s="149" t="str">
        <f>IF('Jeunes Plants'!J764&lt;&gt;"",'Jeunes Plants'!J764,"")</f>
        <v/>
      </c>
      <c r="K764" s="147" t="str">
        <f>IF('Jeunes Plants'!K764&lt;&gt;"",'Jeunes Plants'!K764,"")</f>
        <v/>
      </c>
      <c r="L764" s="147" t="str">
        <f>IF('Jeunes Plants'!L764&lt;&gt;"",'Jeunes Plants'!L764,"")</f>
        <v>E</v>
      </c>
      <c r="M764" s="147" t="str">
        <f>IF('Jeunes Plants'!M764&lt;&gt;"",'Jeunes Plants'!M764,"")</f>
        <v/>
      </c>
      <c r="N764" s="147" t="str">
        <f>IF('Jeunes Plants'!N764&lt;&gt;"",'Jeunes Plants'!N764,"")</f>
        <v/>
      </c>
      <c r="O764" s="147" t="str">
        <f>IF('Jeunes Plants'!O764&lt;&gt;"",'Jeunes Plants'!O764,"")</f>
        <v xml:space="preserve">PETUNIA CONSTELLATION ET SPLASH DANCE </v>
      </c>
      <c r="P764" s="150">
        <f>IF('Jeunes Plants'!P764&lt;&gt;"",'Jeunes Plants'!P764,"")</f>
        <v>764</v>
      </c>
      <c r="Q764" s="20" t="str">
        <f>IF('Jeunes Plants'!R764&lt;&gt;"",'Jeunes Plants'!R764,"")</f>
        <v/>
      </c>
      <c r="R764" s="20" t="str">
        <f>IF('Jeunes Plants'!S764&lt;&gt;"",'Jeunes Plants'!S764,"")</f>
        <v/>
      </c>
      <c r="S764" s="236" t="str">
        <f>IF('Jeunes Plants'!T764&lt;&gt;"",'Jeunes Plants'!T764,"")</f>
        <v/>
      </c>
      <c r="T764" s="247"/>
      <c r="U764" s="161"/>
      <c r="V764" s="161"/>
      <c r="W764" s="161"/>
    </row>
    <row r="765" spans="1:23" ht="20.100000000000001" customHeight="1" x14ac:dyDescent="0.25">
      <c r="A765" s="23">
        <f>IF('Jeunes Plants'!A765&lt;&gt;"",'Jeunes Plants'!A765,"")</f>
        <v>22985</v>
      </c>
      <c r="B765" s="24" t="str">
        <f>IF('Jeunes Plants'!B765&lt;&gt;"",'Jeunes Plants'!B765,"")</f>
        <v>PETUNIA CONSTELLATION</v>
      </c>
      <c r="C765" s="24" t="str">
        <f>IF('Jeunes Plants'!C765&lt;&gt;"",'Jeunes Plants'!C765,"")</f>
        <v xml:space="preserve">Supernova </v>
      </c>
      <c r="D765" s="24" t="str">
        <f>IF('Jeunes Plants'!D765&lt;&gt;"",'Jeunes Plants'!D765,"")</f>
        <v>&gt;s45/2025</v>
      </c>
      <c r="E765" s="66" t="str">
        <f>IF('Jeunes Plants'!E765&lt;&gt;"",'Jeunes Plants'!E765,"")</f>
        <v>B</v>
      </c>
      <c r="F765" s="66" t="str">
        <f>IF('Jeunes Plants'!F765&lt;&gt;"",'Jeunes Plants'!F765,"")</f>
        <v>M 3 cm  X60</v>
      </c>
      <c r="G765" s="64">
        <f>IF('Jeunes Plants'!G765&lt;&gt;"",'Jeunes Plants'!G765,"")</f>
        <v>30</v>
      </c>
      <c r="H765" s="66">
        <f>IF('Jeunes Plants'!H765&lt;&gt;"",'Jeunes Plants'!H765,"")</f>
        <v>6</v>
      </c>
      <c r="I765" s="66" t="str">
        <f>IF('Jeunes Plants'!I765&lt;&gt;"",'Jeunes Plants'!I765,"")</f>
        <v>A</v>
      </c>
      <c r="J765" s="72">
        <f>IF('Jeunes Plants'!J765&lt;&gt;"",'Jeunes Plants'!J765,"")</f>
        <v>0.06</v>
      </c>
      <c r="K765" s="24" t="str">
        <f>IF('Jeunes Plants'!K765&lt;&gt;"",'Jeunes Plants'!K765,"")</f>
        <v>DIV FL</v>
      </c>
      <c r="L765" s="24" t="str">
        <f>IF('Jeunes Plants'!L765&lt;&gt;"",'Jeunes Plants'!L765,"")</f>
        <v>S7</v>
      </c>
      <c r="M765" s="24" t="str">
        <f>IF('Jeunes Plants'!M765&lt;&gt;"",'Jeunes Plants'!M765,"")</f>
        <v/>
      </c>
      <c r="N765" s="24" t="str">
        <f>IF('Jeunes Plants'!N765&lt;&gt;"",'Jeunes Plants'!N765,"")</f>
        <v>M3</v>
      </c>
      <c r="O765" s="24" t="str">
        <f>IF('Jeunes Plants'!O765&lt;&gt;"",'Jeunes Plants'!O765,"")</f>
        <v xml:space="preserve">PETUNIA CONSTELLATION Supernova </v>
      </c>
      <c r="P765" s="54">
        <f>IF('Jeunes Plants'!P765&lt;&gt;"",'Jeunes Plants'!P765,"")</f>
        <v>765</v>
      </c>
      <c r="Q765" s="20">
        <f>IF('Jeunes Plants'!R765&lt;&gt;"",'Jeunes Plants'!R765,"")</f>
        <v>0</v>
      </c>
      <c r="R765" s="20">
        <f>IF('Jeunes Plants'!S765&lt;&gt;"",'Jeunes Plants'!S765,"")</f>
        <v>0</v>
      </c>
      <c r="S765" s="236">
        <f>IF('Jeunes Plants'!T765&lt;&gt;"",'Jeunes Plants'!T765,"")</f>
        <v>0</v>
      </c>
      <c r="T765" s="246"/>
      <c r="U765" s="124"/>
      <c r="V765" s="124"/>
      <c r="W765" s="124"/>
    </row>
    <row r="766" spans="1:23" ht="20.100000000000001" customHeight="1" x14ac:dyDescent="0.25">
      <c r="A766" s="125">
        <f>IF('Jeunes Plants'!A766&lt;&gt;"",'Jeunes Plants'!A766,"")</f>
        <v>13693</v>
      </c>
      <c r="B766" s="126" t="str">
        <f>IF('Jeunes Plants'!B766&lt;&gt;"",'Jeunes Plants'!B766,"")</f>
        <v>PETUNIA CONSTELLATION</v>
      </c>
      <c r="C766" s="126" t="str">
        <f>IF('Jeunes Plants'!C766&lt;&gt;"",'Jeunes Plants'!C766,"")</f>
        <v xml:space="preserve">Virgo </v>
      </c>
      <c r="D766" s="126" t="str">
        <f>IF('Jeunes Plants'!D766&lt;&gt;"",'Jeunes Plants'!D766,"")</f>
        <v>&gt;s45/2025</v>
      </c>
      <c r="E766" s="127" t="str">
        <f>IF('Jeunes Plants'!E766&lt;&gt;"",'Jeunes Plants'!E766,"")</f>
        <v>B</v>
      </c>
      <c r="F766" s="127" t="str">
        <f>IF('Jeunes Plants'!F766&lt;&gt;"",'Jeunes Plants'!F766,"")</f>
        <v>M 3 cm  X60</v>
      </c>
      <c r="G766" s="128">
        <f>IF('Jeunes Plants'!G766&lt;&gt;"",'Jeunes Plants'!G766,"")</f>
        <v>30</v>
      </c>
      <c r="H766" s="127">
        <f>IF('Jeunes Plants'!H766&lt;&gt;"",'Jeunes Plants'!H766,"")</f>
        <v>6</v>
      </c>
      <c r="I766" s="127" t="str">
        <f>IF('Jeunes Plants'!I766&lt;&gt;"",'Jeunes Plants'!I766,"")</f>
        <v>A</v>
      </c>
      <c r="J766" s="129">
        <f>IF('Jeunes Plants'!J766&lt;&gt;"",'Jeunes Plants'!J766,"")</f>
        <v>0.06</v>
      </c>
      <c r="K766" s="126" t="str">
        <f>IF('Jeunes Plants'!K766&lt;&gt;"",'Jeunes Plants'!K766,"")</f>
        <v>DIV FL</v>
      </c>
      <c r="L766" s="126" t="str">
        <f>IF('Jeunes Plants'!L766&lt;&gt;"",'Jeunes Plants'!L766,"")</f>
        <v>S7</v>
      </c>
      <c r="M766" s="126" t="str">
        <f>IF('Jeunes Plants'!M766&lt;&gt;"",'Jeunes Plants'!M766,"")</f>
        <v/>
      </c>
      <c r="N766" s="126" t="str">
        <f>IF('Jeunes Plants'!N766&lt;&gt;"",'Jeunes Plants'!N766,"")</f>
        <v>M3</v>
      </c>
      <c r="O766" s="126" t="str">
        <f>IF('Jeunes Plants'!O766&lt;&gt;"",'Jeunes Plants'!O766,"")</f>
        <v xml:space="preserve">PETUNIA CONSTELLATION Virgo </v>
      </c>
      <c r="P766" s="130">
        <f>IF('Jeunes Plants'!P766&lt;&gt;"",'Jeunes Plants'!P766,"")</f>
        <v>766</v>
      </c>
      <c r="Q766" s="20">
        <f>IF('Jeunes Plants'!R766&lt;&gt;"",'Jeunes Plants'!R766,"")</f>
        <v>0</v>
      </c>
      <c r="R766" s="20">
        <f>IF('Jeunes Plants'!S766&lt;&gt;"",'Jeunes Plants'!S766,"")</f>
        <v>0</v>
      </c>
      <c r="S766" s="236">
        <f>IF('Jeunes Plants'!T766&lt;&gt;"",'Jeunes Plants'!T766,"")</f>
        <v>0</v>
      </c>
      <c r="T766" s="245"/>
      <c r="U766" s="214"/>
      <c r="V766" s="214"/>
      <c r="W766" s="214"/>
    </row>
    <row r="767" spans="1:23" ht="20.100000000000001" customHeight="1" x14ac:dyDescent="0.25">
      <c r="A767" s="23">
        <f>IF('Jeunes Plants'!A767&lt;&gt;"",'Jeunes Plants'!A767,"")</f>
        <v>23440</v>
      </c>
      <c r="B767" s="24" t="str">
        <f>IF('Jeunes Plants'!B767&lt;&gt;"",'Jeunes Plants'!B767,"")</f>
        <v>PETUNIA SPLASH DANCE</v>
      </c>
      <c r="C767" s="24" t="str">
        <f>IF('Jeunes Plants'!C767&lt;&gt;"",'Jeunes Plants'!C767,"")</f>
        <v xml:space="preserve">Magenta Mambo improved </v>
      </c>
      <c r="D767" s="24" t="str">
        <f>IF('Jeunes Plants'!D767&lt;&gt;"",'Jeunes Plants'!D767,"")</f>
        <v>&gt;s45/2025</v>
      </c>
      <c r="E767" s="66" t="str">
        <f>IF('Jeunes Plants'!E767&lt;&gt;"",'Jeunes Plants'!E767,"")</f>
        <v>B</v>
      </c>
      <c r="F767" s="66" t="str">
        <f>IF('Jeunes Plants'!F767&lt;&gt;"",'Jeunes Plants'!F767,"")</f>
        <v>M 3 cm  X60</v>
      </c>
      <c r="G767" s="64">
        <f>IF('Jeunes Plants'!G767&lt;&gt;"",'Jeunes Plants'!G767,"")</f>
        <v>30</v>
      </c>
      <c r="H767" s="66">
        <f>IF('Jeunes Plants'!H767&lt;&gt;"",'Jeunes Plants'!H767,"")</f>
        <v>6</v>
      </c>
      <c r="I767" s="66" t="str">
        <f>IF('Jeunes Plants'!I767&lt;&gt;"",'Jeunes Plants'!I767,"")</f>
        <v>A</v>
      </c>
      <c r="J767" s="72">
        <f>IF('Jeunes Plants'!J767&lt;&gt;"",'Jeunes Plants'!J767,"")</f>
        <v>0.06</v>
      </c>
      <c r="K767" s="24" t="str">
        <f>IF('Jeunes Plants'!K767&lt;&gt;"",'Jeunes Plants'!K767,"")</f>
        <v>DIV FL</v>
      </c>
      <c r="L767" s="24" t="str">
        <f>IF('Jeunes Plants'!L767&lt;&gt;"",'Jeunes Plants'!L767,"")</f>
        <v>S7</v>
      </c>
      <c r="M767" s="24" t="str">
        <f>IF('Jeunes Plants'!M767&lt;&gt;"",'Jeunes Plants'!M767,"")</f>
        <v/>
      </c>
      <c r="N767" s="24" t="str">
        <f>IF('Jeunes Plants'!N767&lt;&gt;"",'Jeunes Plants'!N767,"")</f>
        <v>M3</v>
      </c>
      <c r="O767" s="24" t="str">
        <f>IF('Jeunes Plants'!O767&lt;&gt;"",'Jeunes Plants'!O767,"")</f>
        <v xml:space="preserve">PETUNIA SPLASH DANCE Magenta Mambo improved </v>
      </c>
      <c r="P767" s="54">
        <f>IF('Jeunes Plants'!P767&lt;&gt;"",'Jeunes Plants'!P767,"")</f>
        <v>767</v>
      </c>
      <c r="Q767" s="20">
        <f>IF('Jeunes Plants'!R767&lt;&gt;"",'Jeunes Plants'!R767,"")</f>
        <v>0</v>
      </c>
      <c r="R767" s="20">
        <f>IF('Jeunes Plants'!S767&lt;&gt;"",'Jeunes Plants'!S767,"")</f>
        <v>0</v>
      </c>
      <c r="S767" s="236">
        <f>IF('Jeunes Plants'!T767&lt;&gt;"",'Jeunes Plants'!T767,"")</f>
        <v>0</v>
      </c>
      <c r="T767" s="246"/>
      <c r="U767" s="124"/>
      <c r="V767" s="124"/>
      <c r="W767" s="124"/>
    </row>
    <row r="768" spans="1:23" ht="20.100000000000001" customHeight="1" x14ac:dyDescent="0.25">
      <c r="A768" s="125">
        <f>IF('Jeunes Plants'!A768&lt;&gt;"",'Jeunes Plants'!A768,"")</f>
        <v>26817</v>
      </c>
      <c r="B768" s="126" t="str">
        <f>IF('Jeunes Plants'!B768&lt;&gt;"",'Jeunes Plants'!B768,"")</f>
        <v>PETUNIA SPLASH DANCE</v>
      </c>
      <c r="C768" s="126" t="str">
        <f>IF('Jeunes Plants'!C768&lt;&gt;"",'Jeunes Plants'!C768,"")</f>
        <v>Purple Polka</v>
      </c>
      <c r="D768" s="126" t="str">
        <f>IF('Jeunes Plants'!D768&lt;&gt;"",'Jeunes Plants'!D768,"")</f>
        <v>&gt;s45/2025</v>
      </c>
      <c r="E768" s="127" t="str">
        <f>IF('Jeunes Plants'!E768&lt;&gt;"",'Jeunes Plants'!E768,"")</f>
        <v>B</v>
      </c>
      <c r="F768" s="127" t="str">
        <f>IF('Jeunes Plants'!F768&lt;&gt;"",'Jeunes Plants'!F768,"")</f>
        <v>M 3 cm  X60</v>
      </c>
      <c r="G768" s="128">
        <f>IF('Jeunes Plants'!G768&lt;&gt;"",'Jeunes Plants'!G768,"")</f>
        <v>30</v>
      </c>
      <c r="H768" s="127">
        <f>IF('Jeunes Plants'!H768&lt;&gt;"",'Jeunes Plants'!H768,"")</f>
        <v>6</v>
      </c>
      <c r="I768" s="127" t="str">
        <f>IF('Jeunes Plants'!I768&lt;&gt;"",'Jeunes Plants'!I768,"")</f>
        <v>A</v>
      </c>
      <c r="J768" s="129">
        <f>IF('Jeunes Plants'!J768&lt;&gt;"",'Jeunes Plants'!J768,"")</f>
        <v>0.06</v>
      </c>
      <c r="K768" s="126" t="str">
        <f>IF('Jeunes Plants'!K768&lt;&gt;"",'Jeunes Plants'!K768,"")</f>
        <v>DIV FL</v>
      </c>
      <c r="L768" s="126" t="str">
        <f>IF('Jeunes Plants'!L768&lt;&gt;"",'Jeunes Plants'!L768,"")</f>
        <v>S7</v>
      </c>
      <c r="M768" s="126" t="str">
        <f>IF('Jeunes Plants'!M768&lt;&gt;"",'Jeunes Plants'!M768,"")</f>
        <v>NEW</v>
      </c>
      <c r="N768" s="126" t="str">
        <f>IF('Jeunes Plants'!N768&lt;&gt;"",'Jeunes Plants'!N768,"")</f>
        <v>M3</v>
      </c>
      <c r="O768" s="126" t="str">
        <f>IF('Jeunes Plants'!O768&lt;&gt;"",'Jeunes Plants'!O768,"")</f>
        <v>PETUNIA SPLASH DANCE Purple Polka</v>
      </c>
      <c r="P768" s="130">
        <f>IF('Jeunes Plants'!P768&lt;&gt;"",'Jeunes Plants'!P768,"")</f>
        <v>768</v>
      </c>
      <c r="Q768" s="20">
        <f>IF('Jeunes Plants'!R768&lt;&gt;"",'Jeunes Plants'!R768,"")</f>
        <v>0</v>
      </c>
      <c r="R768" s="20">
        <f>IF('Jeunes Plants'!S768&lt;&gt;"",'Jeunes Plants'!S768,"")</f>
        <v>0</v>
      </c>
      <c r="S768" s="236">
        <f>IF('Jeunes Plants'!T768&lt;&gt;"",'Jeunes Plants'!T768,"")</f>
        <v>0</v>
      </c>
      <c r="T768" s="245"/>
      <c r="U768" s="214"/>
      <c r="V768" s="214"/>
      <c r="W768" s="214"/>
    </row>
    <row r="769" spans="1:23" ht="20.100000000000001" customHeight="1" x14ac:dyDescent="0.25">
      <c r="A769" s="23">
        <f>IF('Jeunes Plants'!A769&lt;&gt;"",'Jeunes Plants'!A769,"")</f>
        <v>23033</v>
      </c>
      <c r="B769" s="24" t="str">
        <f>IF('Jeunes Plants'!B769&lt;&gt;"",'Jeunes Plants'!B769,"")</f>
        <v>PETUNIA CONSTELLATION ET SPLASH DANCE</v>
      </c>
      <c r="C769" s="24" t="str">
        <f>IF('Jeunes Plants'!C769&lt;&gt;"",'Jeunes Plants'!C769,"")</f>
        <v xml:space="preserve">Variés </v>
      </c>
      <c r="D769" s="24" t="str">
        <f>IF('Jeunes Plants'!D769&lt;&gt;"",'Jeunes Plants'!D769,"")</f>
        <v>&gt;s45/2025</v>
      </c>
      <c r="E769" s="66" t="str">
        <f>IF('Jeunes Plants'!E769&lt;&gt;"",'Jeunes Plants'!E769,"")</f>
        <v>B</v>
      </c>
      <c r="F769" s="66" t="str">
        <f>IF('Jeunes Plants'!F769&lt;&gt;"",'Jeunes Plants'!F769,"")</f>
        <v>M 3 cm  X60</v>
      </c>
      <c r="G769" s="64">
        <f>IF('Jeunes Plants'!G769&lt;&gt;"",'Jeunes Plants'!G769,"")</f>
        <v>30</v>
      </c>
      <c r="H769" s="66">
        <f>IF('Jeunes Plants'!H769&lt;&gt;"",'Jeunes Plants'!H769,"")</f>
        <v>6</v>
      </c>
      <c r="I769" s="66" t="str">
        <f>IF('Jeunes Plants'!I769&lt;&gt;"",'Jeunes Plants'!I769,"")</f>
        <v>A</v>
      </c>
      <c r="J769" s="72">
        <f>IF('Jeunes Plants'!J769&lt;&gt;"",'Jeunes Plants'!J769,"")</f>
        <v>0.06</v>
      </c>
      <c r="K769" s="24" t="str">
        <f>IF('Jeunes Plants'!K769&lt;&gt;"",'Jeunes Plants'!K769,"")</f>
        <v>DIV FL</v>
      </c>
      <c r="L769" s="24" t="str">
        <f>IF('Jeunes Plants'!L769&lt;&gt;"",'Jeunes Plants'!L769,"")</f>
        <v>S7</v>
      </c>
      <c r="M769" s="24" t="str">
        <f>IF('Jeunes Plants'!M769&lt;&gt;"",'Jeunes Plants'!M769,"")</f>
        <v/>
      </c>
      <c r="N769" s="24" t="str">
        <f>IF('Jeunes Plants'!N769&lt;&gt;"",'Jeunes Plants'!N769,"")</f>
        <v>M3</v>
      </c>
      <c r="O769" s="24" t="str">
        <f>IF('Jeunes Plants'!O769&lt;&gt;"",'Jeunes Plants'!O769,"")</f>
        <v xml:space="preserve">PETUNIA CONSTELLATION ET SPLASH DANCE Variés </v>
      </c>
      <c r="P769" s="54">
        <f>IF('Jeunes Plants'!P769&lt;&gt;"",'Jeunes Plants'!P769,"")</f>
        <v>769</v>
      </c>
      <c r="Q769" s="20">
        <f>IF('Jeunes Plants'!R769&lt;&gt;"",'Jeunes Plants'!R769,"")</f>
        <v>0</v>
      </c>
      <c r="R769" s="20">
        <f>IF('Jeunes Plants'!S769&lt;&gt;"",'Jeunes Plants'!S769,"")</f>
        <v>0</v>
      </c>
      <c r="S769" s="236">
        <f>IF('Jeunes Plants'!T769&lt;&gt;"",'Jeunes Plants'!T769,"")</f>
        <v>0</v>
      </c>
      <c r="T769" s="246"/>
      <c r="U769" s="124"/>
      <c r="V769" s="124"/>
      <c r="W769" s="124"/>
    </row>
    <row r="770" spans="1:23" ht="20.100000000000001" customHeight="1" x14ac:dyDescent="0.25">
      <c r="A770" s="173" t="str">
        <f>IF('Jeunes Plants'!A770&lt;&gt;"",'Jeunes Plants'!A770,"")</f>
        <v/>
      </c>
      <c r="B770" s="163" t="str">
        <f>IF('Jeunes Plants'!B770&lt;&gt;"",'Jeunes Plants'!B770,"")</f>
        <v>PETUNIA CRAZYTUNIA</v>
      </c>
      <c r="C770" s="174" t="str">
        <f>IF('Jeunes Plants'!C770&lt;&gt;"",'Jeunes Plants'!C770,"")</f>
        <v/>
      </c>
      <c r="D770" s="174" t="str">
        <f>IF('Jeunes Plants'!D770&lt;&gt;"",'Jeunes Plants'!D770,"")</f>
        <v/>
      </c>
      <c r="E770" s="175" t="str">
        <f>IF('Jeunes Plants'!E770&lt;&gt;"",'Jeunes Plants'!E770,"")</f>
        <v/>
      </c>
      <c r="F770" s="175" t="str">
        <f>IF('Jeunes Plants'!F770&lt;&gt;"",'Jeunes Plants'!F770,"")</f>
        <v/>
      </c>
      <c r="G770" s="175" t="str">
        <f>IF('Jeunes Plants'!G770&lt;&gt;"",'Jeunes Plants'!G770,"")</f>
        <v/>
      </c>
      <c r="H770" s="175" t="str">
        <f>IF('Jeunes Plants'!H770&lt;&gt;"",'Jeunes Plants'!H770,"")</f>
        <v/>
      </c>
      <c r="I770" s="175" t="str">
        <f>IF('Jeunes Plants'!I770&lt;&gt;"",'Jeunes Plants'!I770,"")</f>
        <v/>
      </c>
      <c r="J770" s="176" t="str">
        <f>IF('Jeunes Plants'!J770&lt;&gt;"",'Jeunes Plants'!J770,"")</f>
        <v/>
      </c>
      <c r="K770" s="147" t="str">
        <f>IF('Jeunes Plants'!K770&lt;&gt;"",'Jeunes Plants'!K770,"")</f>
        <v/>
      </c>
      <c r="L770" s="147" t="str">
        <f>IF('Jeunes Plants'!L770&lt;&gt;"",'Jeunes Plants'!L770,"")</f>
        <v>E</v>
      </c>
      <c r="M770" s="147" t="str">
        <f>IF('Jeunes Plants'!M770&lt;&gt;"",'Jeunes Plants'!M770,"")</f>
        <v/>
      </c>
      <c r="N770" s="147" t="str">
        <f>IF('Jeunes Plants'!N770&lt;&gt;"",'Jeunes Plants'!N770,"")</f>
        <v/>
      </c>
      <c r="O770" s="147" t="str">
        <f>IF('Jeunes Plants'!O770&lt;&gt;"",'Jeunes Plants'!O770,"")</f>
        <v xml:space="preserve">PETUNIA CRAZYTUNIA </v>
      </c>
      <c r="P770" s="150">
        <f>IF('Jeunes Plants'!P770&lt;&gt;"",'Jeunes Plants'!P770,"")</f>
        <v>770</v>
      </c>
      <c r="Q770" s="20" t="str">
        <f>IF('Jeunes Plants'!R770&lt;&gt;"",'Jeunes Plants'!R770,"")</f>
        <v/>
      </c>
      <c r="R770" s="20" t="str">
        <f>IF('Jeunes Plants'!S770&lt;&gt;"",'Jeunes Plants'!S770,"")</f>
        <v/>
      </c>
      <c r="S770" s="236" t="str">
        <f>IF('Jeunes Plants'!T770&lt;&gt;"",'Jeunes Plants'!T770,"")</f>
        <v/>
      </c>
      <c r="T770" s="255"/>
      <c r="U770" s="177"/>
      <c r="V770" s="177"/>
      <c r="W770" s="177"/>
    </row>
    <row r="771" spans="1:23" ht="20.100000000000001" customHeight="1" x14ac:dyDescent="0.25">
      <c r="A771" s="23">
        <f>IF('Jeunes Plants'!A771&lt;&gt;"",'Jeunes Plants'!A771,"")</f>
        <v>26821</v>
      </c>
      <c r="B771" s="24" t="str">
        <f>IF('Jeunes Plants'!B771&lt;&gt;"",'Jeunes Plants'!B771,"")</f>
        <v>PETUNIA CRAZYTUNIA</v>
      </c>
      <c r="C771" s="24" t="str">
        <f>IF('Jeunes Plants'!C771&lt;&gt;"",'Jeunes Plants'!C771,"")</f>
        <v>Bananarama</v>
      </c>
      <c r="D771" s="24" t="str">
        <f>IF('Jeunes Plants'!D771&lt;&gt;"",'Jeunes Plants'!D771,"")</f>
        <v>&gt;s45/2025</v>
      </c>
      <c r="E771" s="66" t="str">
        <f>IF('Jeunes Plants'!E771&lt;&gt;"",'Jeunes Plants'!E771,"")</f>
        <v>B</v>
      </c>
      <c r="F771" s="66" t="str">
        <f>IF('Jeunes Plants'!F771&lt;&gt;"",'Jeunes Plants'!F771,"")</f>
        <v>M 3 cm  X60</v>
      </c>
      <c r="G771" s="64">
        <f>IF('Jeunes Plants'!G771&lt;&gt;"",'Jeunes Plants'!G771,"")</f>
        <v>30</v>
      </c>
      <c r="H771" s="66">
        <f>IF('Jeunes Plants'!H771&lt;&gt;"",'Jeunes Plants'!H771,"")</f>
        <v>6</v>
      </c>
      <c r="I771" s="66" t="str">
        <f>IF('Jeunes Plants'!I771&lt;&gt;"",'Jeunes Plants'!I771,"")</f>
        <v>A</v>
      </c>
      <c r="J771" s="72">
        <f>IF('Jeunes Plants'!J771&lt;&gt;"",'Jeunes Plants'!J771,"")</f>
        <v>0.05</v>
      </c>
      <c r="K771" s="24" t="str">
        <f>IF('Jeunes Plants'!K771&lt;&gt;"",'Jeunes Plants'!K771,"")</f>
        <v>DIV FL</v>
      </c>
      <c r="L771" s="24" t="str">
        <f>IF('Jeunes Plants'!L771&lt;&gt;"",'Jeunes Plants'!L771,"")</f>
        <v>S7</v>
      </c>
      <c r="M771" s="24" t="str">
        <f>IF('Jeunes Plants'!M771&lt;&gt;"",'Jeunes Plants'!M771,"")</f>
        <v>NEW</v>
      </c>
      <c r="N771" s="24" t="str">
        <f>IF('Jeunes Plants'!N771&lt;&gt;"",'Jeunes Plants'!N771,"")</f>
        <v>M3</v>
      </c>
      <c r="O771" s="24" t="str">
        <f>IF('Jeunes Plants'!O771&lt;&gt;"",'Jeunes Plants'!O771,"")</f>
        <v>PETUNIA CRAZYTUNIA Bananarama</v>
      </c>
      <c r="P771" s="54">
        <f>IF('Jeunes Plants'!P771&lt;&gt;"",'Jeunes Plants'!P771,"")</f>
        <v>771</v>
      </c>
      <c r="Q771" s="20">
        <f>IF('Jeunes Plants'!R771&lt;&gt;"",'Jeunes Plants'!R771,"")</f>
        <v>0</v>
      </c>
      <c r="R771" s="20">
        <f>IF('Jeunes Plants'!S771&lt;&gt;"",'Jeunes Plants'!S771,"")</f>
        <v>0</v>
      </c>
      <c r="S771" s="236">
        <f>IF('Jeunes Plants'!T771&lt;&gt;"",'Jeunes Plants'!T771,"")</f>
        <v>0</v>
      </c>
      <c r="T771" s="246"/>
      <c r="U771" s="124"/>
      <c r="V771" s="124"/>
      <c r="W771" s="124"/>
    </row>
    <row r="772" spans="1:23" ht="20.100000000000001" customHeight="1" x14ac:dyDescent="0.25">
      <c r="A772" s="125">
        <f>IF('Jeunes Plants'!A772&lt;&gt;"",'Jeunes Plants'!A772,"")</f>
        <v>22987</v>
      </c>
      <c r="B772" s="126" t="str">
        <f>IF('Jeunes Plants'!B772&lt;&gt;"",'Jeunes Plants'!B772,"")</f>
        <v>PETUNIA CRAZYTUNIA</v>
      </c>
      <c r="C772" s="126" t="str">
        <f>IF('Jeunes Plants'!C772&lt;&gt;"",'Jeunes Plants'!C772,"")</f>
        <v>Black &amp; White</v>
      </c>
      <c r="D772" s="126" t="str">
        <f>IF('Jeunes Plants'!D772&lt;&gt;"",'Jeunes Plants'!D772,"")</f>
        <v>&gt;s45/2025</v>
      </c>
      <c r="E772" s="127" t="str">
        <f>IF('Jeunes Plants'!E772&lt;&gt;"",'Jeunes Plants'!E772,"")</f>
        <v>B</v>
      </c>
      <c r="F772" s="127" t="str">
        <f>IF('Jeunes Plants'!F772&lt;&gt;"",'Jeunes Plants'!F772,"")</f>
        <v>M 3 cm  X60</v>
      </c>
      <c r="G772" s="128">
        <f>IF('Jeunes Plants'!G772&lt;&gt;"",'Jeunes Plants'!G772,"")</f>
        <v>30</v>
      </c>
      <c r="H772" s="127">
        <f>IF('Jeunes Plants'!H772&lt;&gt;"",'Jeunes Plants'!H772,"")</f>
        <v>6</v>
      </c>
      <c r="I772" s="127" t="str">
        <f>IF('Jeunes Plants'!I772&lt;&gt;"",'Jeunes Plants'!I772,"")</f>
        <v>A</v>
      </c>
      <c r="J772" s="129">
        <f>IF('Jeunes Plants'!J772&lt;&gt;"",'Jeunes Plants'!J772,"")</f>
        <v>0.05</v>
      </c>
      <c r="K772" s="126" t="str">
        <f>IF('Jeunes Plants'!K772&lt;&gt;"",'Jeunes Plants'!K772,"")</f>
        <v>DIV FL</v>
      </c>
      <c r="L772" s="126" t="str">
        <f>IF('Jeunes Plants'!L772&lt;&gt;"",'Jeunes Plants'!L772,"")</f>
        <v>S7</v>
      </c>
      <c r="M772" s="126" t="str">
        <f>IF('Jeunes Plants'!M772&lt;&gt;"",'Jeunes Plants'!M772,"")</f>
        <v/>
      </c>
      <c r="N772" s="126" t="str">
        <f>IF('Jeunes Plants'!N772&lt;&gt;"",'Jeunes Plants'!N772,"")</f>
        <v>M3</v>
      </c>
      <c r="O772" s="126" t="str">
        <f>IF('Jeunes Plants'!O772&lt;&gt;"",'Jeunes Plants'!O772,"")</f>
        <v>PETUNIA CRAZYTUNIA Black &amp; White</v>
      </c>
      <c r="P772" s="130">
        <f>IF('Jeunes Plants'!P772&lt;&gt;"",'Jeunes Plants'!P772,"")</f>
        <v>772</v>
      </c>
      <c r="Q772" s="20">
        <f>IF('Jeunes Plants'!R772&lt;&gt;"",'Jeunes Plants'!R772,"")</f>
        <v>0</v>
      </c>
      <c r="R772" s="20">
        <f>IF('Jeunes Plants'!S772&lt;&gt;"",'Jeunes Plants'!S772,"")</f>
        <v>0</v>
      </c>
      <c r="S772" s="236">
        <f>IF('Jeunes Plants'!T772&lt;&gt;"",'Jeunes Plants'!T772,"")</f>
        <v>0</v>
      </c>
      <c r="T772" s="245"/>
      <c r="U772" s="214"/>
      <c r="V772" s="214"/>
      <c r="W772" s="214"/>
    </row>
    <row r="773" spans="1:23" ht="20.100000000000001" customHeight="1" x14ac:dyDescent="0.25">
      <c r="A773" s="23">
        <f>IF('Jeunes Plants'!A773&lt;&gt;"",'Jeunes Plants'!A773,"")</f>
        <v>11988</v>
      </c>
      <c r="B773" s="24" t="str">
        <f>IF('Jeunes Plants'!B773&lt;&gt;"",'Jeunes Plants'!B773,"")</f>
        <v>PETUNIA CRAZYTUNIA</v>
      </c>
      <c r="C773" s="24" t="str">
        <f>IF('Jeunes Plants'!C773&lt;&gt;"",'Jeunes Plants'!C773,"")</f>
        <v>Black Mamba</v>
      </c>
      <c r="D773" s="24" t="str">
        <f>IF('Jeunes Plants'!D773&lt;&gt;"",'Jeunes Plants'!D773,"")</f>
        <v>&gt;s45/2025</v>
      </c>
      <c r="E773" s="66" t="str">
        <f>IF('Jeunes Plants'!E773&lt;&gt;"",'Jeunes Plants'!E773,"")</f>
        <v>B</v>
      </c>
      <c r="F773" s="66" t="str">
        <f>IF('Jeunes Plants'!F773&lt;&gt;"",'Jeunes Plants'!F773,"")</f>
        <v>M 3 cm  X60</v>
      </c>
      <c r="G773" s="64">
        <f>IF('Jeunes Plants'!G773&lt;&gt;"",'Jeunes Plants'!G773,"")</f>
        <v>30</v>
      </c>
      <c r="H773" s="66">
        <f>IF('Jeunes Plants'!H773&lt;&gt;"",'Jeunes Plants'!H773,"")</f>
        <v>6</v>
      </c>
      <c r="I773" s="66" t="str">
        <f>IF('Jeunes Plants'!I773&lt;&gt;"",'Jeunes Plants'!I773,"")</f>
        <v>A</v>
      </c>
      <c r="J773" s="72">
        <f>IF('Jeunes Plants'!J773&lt;&gt;"",'Jeunes Plants'!J773,"")</f>
        <v>0.05</v>
      </c>
      <c r="K773" s="24" t="str">
        <f>IF('Jeunes Plants'!K773&lt;&gt;"",'Jeunes Plants'!K773,"")</f>
        <v>DIV FL</v>
      </c>
      <c r="L773" s="24" t="str">
        <f>IF('Jeunes Plants'!L773&lt;&gt;"",'Jeunes Plants'!L773,"")</f>
        <v>S7</v>
      </c>
      <c r="M773" s="24" t="str">
        <f>IF('Jeunes Plants'!M773&lt;&gt;"",'Jeunes Plants'!M773,"")</f>
        <v/>
      </c>
      <c r="N773" s="24" t="str">
        <f>IF('Jeunes Plants'!N773&lt;&gt;"",'Jeunes Plants'!N773,"")</f>
        <v>M3</v>
      </c>
      <c r="O773" s="24" t="str">
        <f>IF('Jeunes Plants'!O773&lt;&gt;"",'Jeunes Plants'!O773,"")</f>
        <v>PETUNIA CRAZYTUNIA Black Mamba</v>
      </c>
      <c r="P773" s="54">
        <f>IF('Jeunes Plants'!P773&lt;&gt;"",'Jeunes Plants'!P773,"")</f>
        <v>773</v>
      </c>
      <c r="Q773" s="20">
        <f>IF('Jeunes Plants'!R773&lt;&gt;"",'Jeunes Plants'!R773,"")</f>
        <v>0</v>
      </c>
      <c r="R773" s="20">
        <f>IF('Jeunes Plants'!S773&lt;&gt;"",'Jeunes Plants'!S773,"")</f>
        <v>0</v>
      </c>
      <c r="S773" s="236">
        <f>IF('Jeunes Plants'!T773&lt;&gt;"",'Jeunes Plants'!T773,"")</f>
        <v>0</v>
      </c>
      <c r="T773" s="246"/>
      <c r="U773" s="124"/>
      <c r="V773" s="124"/>
      <c r="W773" s="124"/>
    </row>
    <row r="774" spans="1:23" ht="20.100000000000001" customHeight="1" x14ac:dyDescent="0.25">
      <c r="A774" s="125">
        <f>IF('Jeunes Plants'!A774&lt;&gt;"",'Jeunes Plants'!A774,"")</f>
        <v>15606</v>
      </c>
      <c r="B774" s="126" t="str">
        <f>IF('Jeunes Plants'!B774&lt;&gt;"",'Jeunes Plants'!B774,"")</f>
        <v>PETUNIA CRAZYTUNIA</v>
      </c>
      <c r="C774" s="126" t="str">
        <f>IF('Jeunes Plants'!C774&lt;&gt;"",'Jeunes Plants'!C774,"")</f>
        <v xml:space="preserve">Cosmic Pink </v>
      </c>
      <c r="D774" s="126" t="str">
        <f>IF('Jeunes Plants'!D774&lt;&gt;"",'Jeunes Plants'!D774,"")</f>
        <v>&gt;s45/2025</v>
      </c>
      <c r="E774" s="127" t="str">
        <f>IF('Jeunes Plants'!E774&lt;&gt;"",'Jeunes Plants'!E774,"")</f>
        <v>B</v>
      </c>
      <c r="F774" s="127" t="str">
        <f>IF('Jeunes Plants'!F774&lt;&gt;"",'Jeunes Plants'!F774,"")</f>
        <v>M 3 cm  X60</v>
      </c>
      <c r="G774" s="128">
        <f>IF('Jeunes Plants'!G774&lt;&gt;"",'Jeunes Plants'!G774,"")</f>
        <v>30</v>
      </c>
      <c r="H774" s="127">
        <f>IF('Jeunes Plants'!H774&lt;&gt;"",'Jeunes Plants'!H774,"")</f>
        <v>6</v>
      </c>
      <c r="I774" s="127" t="str">
        <f>IF('Jeunes Plants'!I774&lt;&gt;"",'Jeunes Plants'!I774,"")</f>
        <v>A</v>
      </c>
      <c r="J774" s="129">
        <f>IF('Jeunes Plants'!J774&lt;&gt;"",'Jeunes Plants'!J774,"")</f>
        <v>0.05</v>
      </c>
      <c r="K774" s="126" t="str">
        <f>IF('Jeunes Plants'!K774&lt;&gt;"",'Jeunes Plants'!K774,"")</f>
        <v>DIV FL</v>
      </c>
      <c r="L774" s="126" t="str">
        <f>IF('Jeunes Plants'!L774&lt;&gt;"",'Jeunes Plants'!L774,"")</f>
        <v>S7</v>
      </c>
      <c r="M774" s="126" t="str">
        <f>IF('Jeunes Plants'!M774&lt;&gt;"",'Jeunes Plants'!M774,"")</f>
        <v/>
      </c>
      <c r="N774" s="126" t="str">
        <f>IF('Jeunes Plants'!N774&lt;&gt;"",'Jeunes Plants'!N774,"")</f>
        <v>M3</v>
      </c>
      <c r="O774" s="126" t="str">
        <f>IF('Jeunes Plants'!O774&lt;&gt;"",'Jeunes Plants'!O774,"")</f>
        <v xml:space="preserve">PETUNIA CRAZYTUNIA Cosmic Pink </v>
      </c>
      <c r="P774" s="130">
        <f>IF('Jeunes Plants'!P774&lt;&gt;"",'Jeunes Plants'!P774,"")</f>
        <v>774</v>
      </c>
      <c r="Q774" s="20">
        <f>IF('Jeunes Plants'!R774&lt;&gt;"",'Jeunes Plants'!R774,"")</f>
        <v>0</v>
      </c>
      <c r="R774" s="20">
        <f>IF('Jeunes Plants'!S774&lt;&gt;"",'Jeunes Plants'!S774,"")</f>
        <v>0</v>
      </c>
      <c r="S774" s="236">
        <f>IF('Jeunes Plants'!T774&lt;&gt;"",'Jeunes Plants'!T774,"")</f>
        <v>0</v>
      </c>
      <c r="T774" s="245"/>
      <c r="U774" s="214"/>
      <c r="V774" s="214"/>
      <c r="W774" s="214"/>
    </row>
    <row r="775" spans="1:23" ht="20.100000000000001" customHeight="1" x14ac:dyDescent="0.25">
      <c r="A775" s="23">
        <f>IF('Jeunes Plants'!A775&lt;&gt;"",'Jeunes Plants'!A775,"")</f>
        <v>14486</v>
      </c>
      <c r="B775" s="24" t="str">
        <f>IF('Jeunes Plants'!B775&lt;&gt;"",'Jeunes Plants'!B775,"")</f>
        <v>PETUNIA CRAZYTUNIA</v>
      </c>
      <c r="C775" s="24" t="str">
        <f>IF('Jeunes Plants'!C775&lt;&gt;"",'Jeunes Plants'!C775,"")</f>
        <v>Cosmic Purple</v>
      </c>
      <c r="D775" s="24" t="str">
        <f>IF('Jeunes Plants'!D775&lt;&gt;"",'Jeunes Plants'!D775,"")</f>
        <v>&gt;s45/2025</v>
      </c>
      <c r="E775" s="66" t="str">
        <f>IF('Jeunes Plants'!E775&lt;&gt;"",'Jeunes Plants'!E775,"")</f>
        <v>B</v>
      </c>
      <c r="F775" s="66" t="str">
        <f>IF('Jeunes Plants'!F775&lt;&gt;"",'Jeunes Plants'!F775,"")</f>
        <v>M 3 cm  X60</v>
      </c>
      <c r="G775" s="64">
        <f>IF('Jeunes Plants'!G775&lt;&gt;"",'Jeunes Plants'!G775,"")</f>
        <v>30</v>
      </c>
      <c r="H775" s="66">
        <f>IF('Jeunes Plants'!H775&lt;&gt;"",'Jeunes Plants'!H775,"")</f>
        <v>6</v>
      </c>
      <c r="I775" s="66" t="str">
        <f>IF('Jeunes Plants'!I775&lt;&gt;"",'Jeunes Plants'!I775,"")</f>
        <v>A</v>
      </c>
      <c r="J775" s="72">
        <f>IF('Jeunes Plants'!J775&lt;&gt;"",'Jeunes Plants'!J775,"")</f>
        <v>0.05</v>
      </c>
      <c r="K775" s="24" t="str">
        <f>IF('Jeunes Plants'!K775&lt;&gt;"",'Jeunes Plants'!K775,"")</f>
        <v>DIV FL</v>
      </c>
      <c r="L775" s="24" t="str">
        <f>IF('Jeunes Plants'!L775&lt;&gt;"",'Jeunes Plants'!L775,"")</f>
        <v>S7</v>
      </c>
      <c r="M775" s="24" t="str">
        <f>IF('Jeunes Plants'!M775&lt;&gt;"",'Jeunes Plants'!M775,"")</f>
        <v/>
      </c>
      <c r="N775" s="24" t="str">
        <f>IF('Jeunes Plants'!N775&lt;&gt;"",'Jeunes Plants'!N775,"")</f>
        <v>M3</v>
      </c>
      <c r="O775" s="24" t="str">
        <f>IF('Jeunes Plants'!O775&lt;&gt;"",'Jeunes Plants'!O775,"")</f>
        <v>PETUNIA CRAZYTUNIA Cosmic Purple</v>
      </c>
      <c r="P775" s="54">
        <f>IF('Jeunes Plants'!P775&lt;&gt;"",'Jeunes Plants'!P775,"")</f>
        <v>775</v>
      </c>
      <c r="Q775" s="20">
        <f>IF('Jeunes Plants'!R775&lt;&gt;"",'Jeunes Plants'!R775,"")</f>
        <v>0</v>
      </c>
      <c r="R775" s="20">
        <f>IF('Jeunes Plants'!S775&lt;&gt;"",'Jeunes Plants'!S775,"")</f>
        <v>0</v>
      </c>
      <c r="S775" s="236">
        <f>IF('Jeunes Plants'!T775&lt;&gt;"",'Jeunes Plants'!T775,"")</f>
        <v>0</v>
      </c>
      <c r="T775" s="246"/>
      <c r="U775" s="124"/>
      <c r="V775" s="124"/>
      <c r="W775" s="124"/>
    </row>
    <row r="776" spans="1:23" ht="20.100000000000001" customHeight="1" x14ac:dyDescent="0.25">
      <c r="A776" s="125">
        <f>IF('Jeunes Plants'!A776&lt;&gt;"",'Jeunes Plants'!A776,"")</f>
        <v>26819</v>
      </c>
      <c r="B776" s="126" t="str">
        <f>IF('Jeunes Plants'!B776&lt;&gt;"",'Jeunes Plants'!B776,"")</f>
        <v>PETUNIA CRAZYTUNIA</v>
      </c>
      <c r="C776" s="126" t="str">
        <f>IF('Jeunes Plants'!C776&lt;&gt;"",'Jeunes Plants'!C776,"")</f>
        <v>Cosmic Violet</v>
      </c>
      <c r="D776" s="126" t="str">
        <f>IF('Jeunes Plants'!D776&lt;&gt;"",'Jeunes Plants'!D776,"")</f>
        <v>&gt;s45/2025</v>
      </c>
      <c r="E776" s="127" t="str">
        <f>IF('Jeunes Plants'!E776&lt;&gt;"",'Jeunes Plants'!E776,"")</f>
        <v>B</v>
      </c>
      <c r="F776" s="127" t="str">
        <f>IF('Jeunes Plants'!F776&lt;&gt;"",'Jeunes Plants'!F776,"")</f>
        <v>M 3 cm  X60</v>
      </c>
      <c r="G776" s="128">
        <f>IF('Jeunes Plants'!G776&lt;&gt;"",'Jeunes Plants'!G776,"")</f>
        <v>30</v>
      </c>
      <c r="H776" s="127">
        <f>IF('Jeunes Plants'!H776&lt;&gt;"",'Jeunes Plants'!H776,"")</f>
        <v>6</v>
      </c>
      <c r="I776" s="127" t="str">
        <f>IF('Jeunes Plants'!I776&lt;&gt;"",'Jeunes Plants'!I776,"")</f>
        <v>A</v>
      </c>
      <c r="J776" s="129">
        <f>IF('Jeunes Plants'!J776&lt;&gt;"",'Jeunes Plants'!J776,"")</f>
        <v>0.05</v>
      </c>
      <c r="K776" s="126" t="str">
        <f>IF('Jeunes Plants'!K776&lt;&gt;"",'Jeunes Plants'!K776,"")</f>
        <v>DIV FL</v>
      </c>
      <c r="L776" s="126" t="str">
        <f>IF('Jeunes Plants'!L776&lt;&gt;"",'Jeunes Plants'!L776,"")</f>
        <v>S7</v>
      </c>
      <c r="M776" s="126" t="str">
        <f>IF('Jeunes Plants'!M776&lt;&gt;"",'Jeunes Plants'!M776,"")</f>
        <v>NEW</v>
      </c>
      <c r="N776" s="126" t="str">
        <f>IF('Jeunes Plants'!N776&lt;&gt;"",'Jeunes Plants'!N776,"")</f>
        <v>M3</v>
      </c>
      <c r="O776" s="126" t="str">
        <f>IF('Jeunes Plants'!O776&lt;&gt;"",'Jeunes Plants'!O776,"")</f>
        <v>PETUNIA CRAZYTUNIA Cosmic Violet</v>
      </c>
      <c r="P776" s="130">
        <f>IF('Jeunes Plants'!P776&lt;&gt;"",'Jeunes Plants'!P776,"")</f>
        <v>776</v>
      </c>
      <c r="Q776" s="20">
        <f>IF('Jeunes Plants'!R776&lt;&gt;"",'Jeunes Plants'!R776,"")</f>
        <v>0</v>
      </c>
      <c r="R776" s="20">
        <f>IF('Jeunes Plants'!S776&lt;&gt;"",'Jeunes Plants'!S776,"")</f>
        <v>0</v>
      </c>
      <c r="S776" s="236">
        <f>IF('Jeunes Plants'!T776&lt;&gt;"",'Jeunes Plants'!T776,"")</f>
        <v>0</v>
      </c>
      <c r="T776" s="245"/>
      <c r="U776" s="214"/>
      <c r="V776" s="214"/>
      <c r="W776" s="214"/>
    </row>
    <row r="777" spans="1:23" ht="20.100000000000001" customHeight="1" x14ac:dyDescent="0.25">
      <c r="A777" s="23">
        <f>IF('Jeunes Plants'!A777&lt;&gt;"",'Jeunes Plants'!A777,"")</f>
        <v>14488</v>
      </c>
      <c r="B777" s="24" t="str">
        <f>IF('Jeunes Plants'!B777&lt;&gt;"",'Jeunes Plants'!B777,"")</f>
        <v>PETUNIA CRAZYTUNIA</v>
      </c>
      <c r="C777" s="24" t="str">
        <f>IF('Jeunes Plants'!C777&lt;&gt;"",'Jeunes Plants'!C777,"")</f>
        <v>Lucky Lilac</v>
      </c>
      <c r="D777" s="24" t="str">
        <f>IF('Jeunes Plants'!D777&lt;&gt;"",'Jeunes Plants'!D777,"")</f>
        <v>&gt;s45/2025</v>
      </c>
      <c r="E777" s="66" t="str">
        <f>IF('Jeunes Plants'!E777&lt;&gt;"",'Jeunes Plants'!E777,"")</f>
        <v>B</v>
      </c>
      <c r="F777" s="66" t="str">
        <f>IF('Jeunes Plants'!F777&lt;&gt;"",'Jeunes Plants'!F777,"")</f>
        <v>M 3 cm  X60</v>
      </c>
      <c r="G777" s="64">
        <f>IF('Jeunes Plants'!G777&lt;&gt;"",'Jeunes Plants'!G777,"")</f>
        <v>30</v>
      </c>
      <c r="H777" s="66">
        <f>IF('Jeunes Plants'!H777&lt;&gt;"",'Jeunes Plants'!H777,"")</f>
        <v>6</v>
      </c>
      <c r="I777" s="66" t="str">
        <f>IF('Jeunes Plants'!I777&lt;&gt;"",'Jeunes Plants'!I777,"")</f>
        <v>A</v>
      </c>
      <c r="J777" s="72">
        <f>IF('Jeunes Plants'!J777&lt;&gt;"",'Jeunes Plants'!J777,"")</f>
        <v>0.05</v>
      </c>
      <c r="K777" s="24" t="str">
        <f>IF('Jeunes Plants'!K777&lt;&gt;"",'Jeunes Plants'!K777,"")</f>
        <v>DIV FL</v>
      </c>
      <c r="L777" s="24" t="str">
        <f>IF('Jeunes Plants'!L777&lt;&gt;"",'Jeunes Plants'!L777,"")</f>
        <v>S7</v>
      </c>
      <c r="M777" s="24" t="str">
        <f>IF('Jeunes Plants'!M777&lt;&gt;"",'Jeunes Plants'!M777,"")</f>
        <v/>
      </c>
      <c r="N777" s="24" t="str">
        <f>IF('Jeunes Plants'!N777&lt;&gt;"",'Jeunes Plants'!N777,"")</f>
        <v>M3</v>
      </c>
      <c r="O777" s="24" t="str">
        <f>IF('Jeunes Plants'!O777&lt;&gt;"",'Jeunes Plants'!O777,"")</f>
        <v>PETUNIA CRAZYTUNIA Lucky Lilac</v>
      </c>
      <c r="P777" s="54">
        <f>IF('Jeunes Plants'!P777&lt;&gt;"",'Jeunes Plants'!P777,"")</f>
        <v>777</v>
      </c>
      <c r="Q777" s="20">
        <f>IF('Jeunes Plants'!R777&lt;&gt;"",'Jeunes Plants'!R777,"")</f>
        <v>0</v>
      </c>
      <c r="R777" s="20">
        <f>IF('Jeunes Plants'!S777&lt;&gt;"",'Jeunes Plants'!S777,"")</f>
        <v>0</v>
      </c>
      <c r="S777" s="236">
        <f>IF('Jeunes Plants'!T777&lt;&gt;"",'Jeunes Plants'!T777,"")</f>
        <v>0</v>
      </c>
      <c r="T777" s="246"/>
      <c r="U777" s="124"/>
      <c r="V777" s="124"/>
      <c r="W777" s="124"/>
    </row>
    <row r="778" spans="1:23" ht="20.100000000000001" customHeight="1" x14ac:dyDescent="0.25">
      <c r="A778" s="125">
        <f>IF('Jeunes Plants'!A778&lt;&gt;"",'Jeunes Plants'!A778,"")</f>
        <v>12133</v>
      </c>
      <c r="B778" s="126" t="str">
        <f>IF('Jeunes Plants'!B778&lt;&gt;"",'Jeunes Plants'!B778,"")</f>
        <v>PETUNIA CRAZYTUNIA</v>
      </c>
      <c r="C778" s="126" t="str">
        <f>IF('Jeunes Plants'!C778&lt;&gt;"",'Jeunes Plants'!C778,"")</f>
        <v>Mandeville</v>
      </c>
      <c r="D778" s="126" t="str">
        <f>IF('Jeunes Plants'!D778&lt;&gt;"",'Jeunes Plants'!D778,"")</f>
        <v>&gt;s45/2025</v>
      </c>
      <c r="E778" s="127" t="str">
        <f>IF('Jeunes Plants'!E778&lt;&gt;"",'Jeunes Plants'!E778,"")</f>
        <v>B</v>
      </c>
      <c r="F778" s="127" t="str">
        <f>IF('Jeunes Plants'!F778&lt;&gt;"",'Jeunes Plants'!F778,"")</f>
        <v>M 3 cm  X60</v>
      </c>
      <c r="G778" s="128">
        <f>IF('Jeunes Plants'!G778&lt;&gt;"",'Jeunes Plants'!G778,"")</f>
        <v>30</v>
      </c>
      <c r="H778" s="127">
        <f>IF('Jeunes Plants'!H778&lt;&gt;"",'Jeunes Plants'!H778,"")</f>
        <v>6</v>
      </c>
      <c r="I778" s="127" t="str">
        <f>IF('Jeunes Plants'!I778&lt;&gt;"",'Jeunes Plants'!I778,"")</f>
        <v>A</v>
      </c>
      <c r="J778" s="129">
        <f>IF('Jeunes Plants'!J778&lt;&gt;"",'Jeunes Plants'!J778,"")</f>
        <v>0.05</v>
      </c>
      <c r="K778" s="126" t="str">
        <f>IF('Jeunes Plants'!K778&lt;&gt;"",'Jeunes Plants'!K778,"")</f>
        <v>DIV FL</v>
      </c>
      <c r="L778" s="126" t="str">
        <f>IF('Jeunes Plants'!L778&lt;&gt;"",'Jeunes Plants'!L778,"")</f>
        <v>S7</v>
      </c>
      <c r="M778" s="126" t="str">
        <f>IF('Jeunes Plants'!M778&lt;&gt;"",'Jeunes Plants'!M778,"")</f>
        <v/>
      </c>
      <c r="N778" s="126" t="str">
        <f>IF('Jeunes Plants'!N778&lt;&gt;"",'Jeunes Plants'!N778,"")</f>
        <v>M3</v>
      </c>
      <c r="O778" s="126" t="str">
        <f>IF('Jeunes Plants'!O778&lt;&gt;"",'Jeunes Plants'!O778,"")</f>
        <v>PETUNIA CRAZYTUNIA Mandeville</v>
      </c>
      <c r="P778" s="130">
        <f>IF('Jeunes Plants'!P778&lt;&gt;"",'Jeunes Plants'!P778,"")</f>
        <v>778</v>
      </c>
      <c r="Q778" s="20">
        <f>IF('Jeunes Plants'!R778&lt;&gt;"",'Jeunes Plants'!R778,"")</f>
        <v>0</v>
      </c>
      <c r="R778" s="20">
        <f>IF('Jeunes Plants'!S778&lt;&gt;"",'Jeunes Plants'!S778,"")</f>
        <v>0</v>
      </c>
      <c r="S778" s="236">
        <f>IF('Jeunes Plants'!T778&lt;&gt;"",'Jeunes Plants'!T778,"")</f>
        <v>0</v>
      </c>
      <c r="T778" s="245"/>
      <c r="U778" s="214"/>
      <c r="V778" s="214"/>
      <c r="W778" s="214"/>
    </row>
    <row r="779" spans="1:23" ht="20.100000000000001" customHeight="1" x14ac:dyDescent="0.25">
      <c r="A779" s="23">
        <f>IF('Jeunes Plants'!A779&lt;&gt;"",'Jeunes Plants'!A779,"")</f>
        <v>23796</v>
      </c>
      <c r="B779" s="24" t="str">
        <f>IF('Jeunes Plants'!B779&lt;&gt;"",'Jeunes Plants'!B779,"")</f>
        <v>PETUNIA CRAZYTUNIA</v>
      </c>
      <c r="C779" s="24" t="str">
        <f>IF('Jeunes Plants'!C779&lt;&gt;"",'Jeunes Plants'!C779,"")</f>
        <v xml:space="preserve">Mayan Sunset </v>
      </c>
      <c r="D779" s="24" t="str">
        <f>IF('Jeunes Plants'!D779&lt;&gt;"",'Jeunes Plants'!D779,"")</f>
        <v>&gt;s45/2025</v>
      </c>
      <c r="E779" s="66" t="str">
        <f>IF('Jeunes Plants'!E779&lt;&gt;"",'Jeunes Plants'!E779,"")</f>
        <v>B</v>
      </c>
      <c r="F779" s="66" t="str">
        <f>IF('Jeunes Plants'!F779&lt;&gt;"",'Jeunes Plants'!F779,"")</f>
        <v>M 3 cm  X60</v>
      </c>
      <c r="G779" s="64">
        <f>IF('Jeunes Plants'!G779&lt;&gt;"",'Jeunes Plants'!G779,"")</f>
        <v>30</v>
      </c>
      <c r="H779" s="66">
        <f>IF('Jeunes Plants'!H779&lt;&gt;"",'Jeunes Plants'!H779,"")</f>
        <v>6</v>
      </c>
      <c r="I779" s="66" t="str">
        <f>IF('Jeunes Plants'!I779&lt;&gt;"",'Jeunes Plants'!I779,"")</f>
        <v>A</v>
      </c>
      <c r="J779" s="72">
        <f>IF('Jeunes Plants'!J779&lt;&gt;"",'Jeunes Plants'!J779,"")</f>
        <v>0.05</v>
      </c>
      <c r="K779" s="24" t="str">
        <f>IF('Jeunes Plants'!K779&lt;&gt;"",'Jeunes Plants'!K779,"")</f>
        <v>DIV FL</v>
      </c>
      <c r="L779" s="24" t="str">
        <f>IF('Jeunes Plants'!L779&lt;&gt;"",'Jeunes Plants'!L779,"")</f>
        <v>S7</v>
      </c>
      <c r="M779" s="24" t="str">
        <f>IF('Jeunes Plants'!M779&lt;&gt;"",'Jeunes Plants'!M779,"")</f>
        <v/>
      </c>
      <c r="N779" s="24" t="str">
        <f>IF('Jeunes Plants'!N779&lt;&gt;"",'Jeunes Plants'!N779,"")</f>
        <v>M3</v>
      </c>
      <c r="O779" s="24" t="str">
        <f>IF('Jeunes Plants'!O779&lt;&gt;"",'Jeunes Plants'!O779,"")</f>
        <v xml:space="preserve">PETUNIA CRAZYTUNIA Mayan Sunset </v>
      </c>
      <c r="P779" s="54">
        <f>IF('Jeunes Plants'!P779&lt;&gt;"",'Jeunes Plants'!P779,"")</f>
        <v>779</v>
      </c>
      <c r="Q779" s="20">
        <f>IF('Jeunes Plants'!R779&lt;&gt;"",'Jeunes Plants'!R779,"")</f>
        <v>0</v>
      </c>
      <c r="R779" s="20">
        <f>IF('Jeunes Plants'!S779&lt;&gt;"",'Jeunes Plants'!S779,"")</f>
        <v>0</v>
      </c>
      <c r="S779" s="236">
        <f>IF('Jeunes Plants'!T779&lt;&gt;"",'Jeunes Plants'!T779,"")</f>
        <v>0</v>
      </c>
      <c r="T779" s="246"/>
      <c r="U779" s="124"/>
      <c r="V779" s="124"/>
      <c r="W779" s="124"/>
    </row>
    <row r="780" spans="1:23" ht="20.100000000000001" customHeight="1" x14ac:dyDescent="0.25">
      <c r="A780" s="125">
        <f>IF('Jeunes Plants'!A780&lt;&gt;"",'Jeunes Plants'!A780,"")</f>
        <v>11987</v>
      </c>
      <c r="B780" s="126" t="str">
        <f>IF('Jeunes Plants'!B780&lt;&gt;"",'Jeunes Plants'!B780,"")</f>
        <v>PETUNIA CRAZYTUNIA</v>
      </c>
      <c r="C780" s="126" t="str">
        <f>IF('Jeunes Plants'!C780&lt;&gt;"",'Jeunes Plants'!C780,"")</f>
        <v xml:space="preserve">Variés </v>
      </c>
      <c r="D780" s="126" t="str">
        <f>IF('Jeunes Plants'!D780&lt;&gt;"",'Jeunes Plants'!D780,"")</f>
        <v>&gt;s45/2025</v>
      </c>
      <c r="E780" s="127" t="str">
        <f>IF('Jeunes Plants'!E780&lt;&gt;"",'Jeunes Plants'!E780,"")</f>
        <v>B</v>
      </c>
      <c r="F780" s="127" t="str">
        <f>IF('Jeunes Plants'!F780&lt;&gt;"",'Jeunes Plants'!F780,"")</f>
        <v>M 3 cm  X60</v>
      </c>
      <c r="G780" s="128">
        <f>IF('Jeunes Plants'!G780&lt;&gt;"",'Jeunes Plants'!G780,"")</f>
        <v>30</v>
      </c>
      <c r="H780" s="127">
        <f>IF('Jeunes Plants'!H780&lt;&gt;"",'Jeunes Plants'!H780,"")</f>
        <v>6</v>
      </c>
      <c r="I780" s="127" t="str">
        <f>IF('Jeunes Plants'!I780&lt;&gt;"",'Jeunes Plants'!I780,"")</f>
        <v>A</v>
      </c>
      <c r="J780" s="129">
        <f>IF('Jeunes Plants'!J780&lt;&gt;"",'Jeunes Plants'!J780,"")</f>
        <v>0.05</v>
      </c>
      <c r="K780" s="126" t="str">
        <f>IF('Jeunes Plants'!K780&lt;&gt;"",'Jeunes Plants'!K780,"")</f>
        <v>DIV FL</v>
      </c>
      <c r="L780" s="126" t="str">
        <f>IF('Jeunes Plants'!L780&lt;&gt;"",'Jeunes Plants'!L780,"")</f>
        <v>S7</v>
      </c>
      <c r="M780" s="126" t="str">
        <f>IF('Jeunes Plants'!M780&lt;&gt;"",'Jeunes Plants'!M780,"")</f>
        <v/>
      </c>
      <c r="N780" s="126" t="str">
        <f>IF('Jeunes Plants'!N780&lt;&gt;"",'Jeunes Plants'!N780,"")</f>
        <v>M3</v>
      </c>
      <c r="O780" s="126" t="str">
        <f>IF('Jeunes Plants'!O780&lt;&gt;"",'Jeunes Plants'!O780,"")</f>
        <v xml:space="preserve">PETUNIA CRAZYTUNIA Variés </v>
      </c>
      <c r="P780" s="130">
        <f>IF('Jeunes Plants'!P780&lt;&gt;"",'Jeunes Plants'!P780,"")</f>
        <v>780</v>
      </c>
      <c r="Q780" s="20">
        <f>IF('Jeunes Plants'!R780&lt;&gt;"",'Jeunes Plants'!R780,"")</f>
        <v>0</v>
      </c>
      <c r="R780" s="20">
        <f>IF('Jeunes Plants'!S780&lt;&gt;"",'Jeunes Plants'!S780,"")</f>
        <v>0</v>
      </c>
      <c r="S780" s="236">
        <f>IF('Jeunes Plants'!T780&lt;&gt;"",'Jeunes Plants'!T780,"")</f>
        <v>0</v>
      </c>
      <c r="T780" s="245"/>
      <c r="U780" s="214"/>
      <c r="V780" s="214"/>
      <c r="W780" s="214"/>
    </row>
    <row r="781" spans="1:23" ht="20.100000000000001" customHeight="1" x14ac:dyDescent="0.25">
      <c r="A781" s="146" t="str">
        <f>IF('Jeunes Plants'!A781&lt;&gt;"",'Jeunes Plants'!A781,"")</f>
        <v/>
      </c>
      <c r="B781" s="163" t="str">
        <f>IF('Jeunes Plants'!B781&lt;&gt;"",'Jeunes Plants'!B781,"")</f>
        <v>PETUNIA SURFINIA</v>
      </c>
      <c r="C781" s="147" t="str">
        <f>IF('Jeunes Plants'!C781&lt;&gt;"",'Jeunes Plants'!C781,"")</f>
        <v/>
      </c>
      <c r="D781" s="147" t="str">
        <f>IF('Jeunes Plants'!D781&lt;&gt;"",'Jeunes Plants'!D781,"")</f>
        <v/>
      </c>
      <c r="E781" s="148" t="str">
        <f>IF('Jeunes Plants'!E781&lt;&gt;"",'Jeunes Plants'!E781,"")</f>
        <v/>
      </c>
      <c r="F781" s="148" t="str">
        <f>IF('Jeunes Plants'!F781&lt;&gt;"",'Jeunes Plants'!F781,"")</f>
        <v/>
      </c>
      <c r="G781" s="148" t="str">
        <f>IF('Jeunes Plants'!G781&lt;&gt;"",'Jeunes Plants'!G781,"")</f>
        <v/>
      </c>
      <c r="H781" s="148" t="str">
        <f>IF('Jeunes Plants'!H781&lt;&gt;"",'Jeunes Plants'!H781,"")</f>
        <v/>
      </c>
      <c r="I781" s="148" t="str">
        <f>IF('Jeunes Plants'!I781&lt;&gt;"",'Jeunes Plants'!I781,"")</f>
        <v/>
      </c>
      <c r="J781" s="149" t="str">
        <f>IF('Jeunes Plants'!J781&lt;&gt;"",'Jeunes Plants'!J781,"")</f>
        <v/>
      </c>
      <c r="K781" s="147" t="str">
        <f>IF('Jeunes Plants'!K781&lt;&gt;"",'Jeunes Plants'!K781,"")</f>
        <v/>
      </c>
      <c r="L781" s="147" t="str">
        <f>IF('Jeunes Plants'!L781&lt;&gt;"",'Jeunes Plants'!L781,"")</f>
        <v>E</v>
      </c>
      <c r="M781" s="147" t="str">
        <f>IF('Jeunes Plants'!M781&lt;&gt;"",'Jeunes Plants'!M781,"")</f>
        <v/>
      </c>
      <c r="N781" s="147" t="str">
        <f>IF('Jeunes Plants'!N781&lt;&gt;"",'Jeunes Plants'!N781,"")</f>
        <v/>
      </c>
      <c r="O781" s="147" t="str">
        <f>IF('Jeunes Plants'!O781&lt;&gt;"",'Jeunes Plants'!O781,"")</f>
        <v xml:space="preserve">PETUNIA SURFINIA </v>
      </c>
      <c r="P781" s="150">
        <f>IF('Jeunes Plants'!P781&lt;&gt;"",'Jeunes Plants'!P781,"")</f>
        <v>781</v>
      </c>
      <c r="Q781" s="20" t="str">
        <f>IF('Jeunes Plants'!R781&lt;&gt;"",'Jeunes Plants'!R781,"")</f>
        <v/>
      </c>
      <c r="R781" s="20" t="str">
        <f>IF('Jeunes Plants'!S781&lt;&gt;"",'Jeunes Plants'!S781,"")</f>
        <v/>
      </c>
      <c r="S781" s="236" t="str">
        <f>IF('Jeunes Plants'!T781&lt;&gt;"",'Jeunes Plants'!T781,"")</f>
        <v/>
      </c>
      <c r="T781" s="247"/>
      <c r="U781" s="161"/>
      <c r="V781" s="161"/>
      <c r="W781" s="161"/>
    </row>
    <row r="782" spans="1:23" ht="20.100000000000001" customHeight="1" x14ac:dyDescent="0.25">
      <c r="A782" s="23">
        <f>IF('Jeunes Plants'!A782&lt;&gt;"",'Jeunes Plants'!A782,"")</f>
        <v>25205</v>
      </c>
      <c r="B782" s="24" t="str">
        <f>IF('Jeunes Plants'!B782&lt;&gt;"",'Jeunes Plants'!B782,"")</f>
        <v>PETUNIA SURFINIA</v>
      </c>
      <c r="C782" s="24" t="str">
        <f>IF('Jeunes Plants'!C782&lt;&gt;"",'Jeunes Plants'!C782,"")</f>
        <v>Big Pink</v>
      </c>
      <c r="D782" s="24" t="str">
        <f>IF('Jeunes Plants'!D782&lt;&gt;"",'Jeunes Plants'!D782,"")</f>
        <v>&gt;s45/2025</v>
      </c>
      <c r="E782" s="66" t="str">
        <f>IF('Jeunes Plants'!E782&lt;&gt;"",'Jeunes Plants'!E782,"")</f>
        <v>B</v>
      </c>
      <c r="F782" s="66" t="str">
        <f>IF('Jeunes Plants'!F782&lt;&gt;"",'Jeunes Plants'!F782,"")</f>
        <v>M 3 cm  X60</v>
      </c>
      <c r="G782" s="64">
        <f>IF('Jeunes Plants'!G782&lt;&gt;"",'Jeunes Plants'!G782,"")</f>
        <v>30</v>
      </c>
      <c r="H782" s="66">
        <f>IF('Jeunes Plants'!H782&lt;&gt;"",'Jeunes Plants'!H782,"")</f>
        <v>6</v>
      </c>
      <c r="I782" s="66" t="str">
        <f>IF('Jeunes Plants'!I782&lt;&gt;"",'Jeunes Plants'!I782,"")</f>
        <v>A</v>
      </c>
      <c r="J782" s="72">
        <f>IF('Jeunes Plants'!J782&lt;&gt;"",'Jeunes Plants'!J782,"")</f>
        <v>0.06</v>
      </c>
      <c r="K782" s="24" t="str">
        <f>IF('Jeunes Plants'!K782&lt;&gt;"",'Jeunes Plants'!K782,"")</f>
        <v>DIV FL</v>
      </c>
      <c r="L782" s="24" t="str">
        <f>IF('Jeunes Plants'!L782&lt;&gt;"",'Jeunes Plants'!L782,"")</f>
        <v>S7</v>
      </c>
      <c r="M782" s="24" t="str">
        <f>IF('Jeunes Plants'!M782&lt;&gt;"",'Jeunes Plants'!M782,"")</f>
        <v/>
      </c>
      <c r="N782" s="24" t="str">
        <f>IF('Jeunes Plants'!N782&lt;&gt;"",'Jeunes Plants'!N782,"")</f>
        <v>M3</v>
      </c>
      <c r="O782" s="24" t="str">
        <f>IF('Jeunes Plants'!O782&lt;&gt;"",'Jeunes Plants'!O782,"")</f>
        <v>PETUNIA SURFINIA Big Pink</v>
      </c>
      <c r="P782" s="54">
        <f>IF('Jeunes Plants'!P782&lt;&gt;"",'Jeunes Plants'!P782,"")</f>
        <v>782</v>
      </c>
      <c r="Q782" s="20">
        <f>IF('Jeunes Plants'!R782&lt;&gt;"",'Jeunes Plants'!R782,"")</f>
        <v>0</v>
      </c>
      <c r="R782" s="20">
        <f>IF('Jeunes Plants'!S782&lt;&gt;"",'Jeunes Plants'!S782,"")</f>
        <v>0</v>
      </c>
      <c r="S782" s="236">
        <f>IF('Jeunes Plants'!T782&lt;&gt;"",'Jeunes Plants'!T782,"")</f>
        <v>0</v>
      </c>
      <c r="T782" s="246"/>
      <c r="U782" s="124"/>
      <c r="V782" s="124"/>
      <c r="W782" s="124"/>
    </row>
    <row r="783" spans="1:23" ht="20.100000000000001" customHeight="1" x14ac:dyDescent="0.25">
      <c r="A783" s="125">
        <f>IF('Jeunes Plants'!A783&lt;&gt;"",'Jeunes Plants'!A783,"")</f>
        <v>25206</v>
      </c>
      <c r="B783" s="126" t="str">
        <f>IF('Jeunes Plants'!B783&lt;&gt;"",'Jeunes Plants'!B783,"")</f>
        <v>PETUNIA SURFINIA</v>
      </c>
      <c r="C783" s="126" t="str">
        <f>IF('Jeunes Plants'!C783&lt;&gt;"",'Jeunes Plants'!C783,"")</f>
        <v>Big Red</v>
      </c>
      <c r="D783" s="126" t="str">
        <f>IF('Jeunes Plants'!D783&lt;&gt;"",'Jeunes Plants'!D783,"")</f>
        <v>&gt;s45/2025</v>
      </c>
      <c r="E783" s="127" t="str">
        <f>IF('Jeunes Plants'!E783&lt;&gt;"",'Jeunes Plants'!E783,"")</f>
        <v>B</v>
      </c>
      <c r="F783" s="127" t="str">
        <f>IF('Jeunes Plants'!F783&lt;&gt;"",'Jeunes Plants'!F783,"")</f>
        <v>M 3 cm  X60</v>
      </c>
      <c r="G783" s="128">
        <f>IF('Jeunes Plants'!G783&lt;&gt;"",'Jeunes Plants'!G783,"")</f>
        <v>30</v>
      </c>
      <c r="H783" s="127">
        <f>IF('Jeunes Plants'!H783&lt;&gt;"",'Jeunes Plants'!H783,"")</f>
        <v>6</v>
      </c>
      <c r="I783" s="127" t="str">
        <f>IF('Jeunes Plants'!I783&lt;&gt;"",'Jeunes Plants'!I783,"")</f>
        <v>A</v>
      </c>
      <c r="J783" s="129">
        <f>IF('Jeunes Plants'!J783&lt;&gt;"",'Jeunes Plants'!J783,"")</f>
        <v>0.06</v>
      </c>
      <c r="K783" s="126" t="str">
        <f>IF('Jeunes Plants'!K783&lt;&gt;"",'Jeunes Plants'!K783,"")</f>
        <v>DIV FL</v>
      </c>
      <c r="L783" s="126" t="str">
        <f>IF('Jeunes Plants'!L783&lt;&gt;"",'Jeunes Plants'!L783,"")</f>
        <v>S7</v>
      </c>
      <c r="M783" s="126" t="str">
        <f>IF('Jeunes Plants'!M783&lt;&gt;"",'Jeunes Plants'!M783,"")</f>
        <v/>
      </c>
      <c r="N783" s="126" t="str">
        <f>IF('Jeunes Plants'!N783&lt;&gt;"",'Jeunes Plants'!N783,"")</f>
        <v>M3</v>
      </c>
      <c r="O783" s="126" t="str">
        <f>IF('Jeunes Plants'!O783&lt;&gt;"",'Jeunes Plants'!O783,"")</f>
        <v>PETUNIA SURFINIA Big Red</v>
      </c>
      <c r="P783" s="130">
        <f>IF('Jeunes Plants'!P783&lt;&gt;"",'Jeunes Plants'!P783,"")</f>
        <v>783</v>
      </c>
      <c r="Q783" s="20">
        <f>IF('Jeunes Plants'!R783&lt;&gt;"",'Jeunes Plants'!R783,"")</f>
        <v>0</v>
      </c>
      <c r="R783" s="20">
        <f>IF('Jeunes Plants'!S783&lt;&gt;"",'Jeunes Plants'!S783,"")</f>
        <v>0</v>
      </c>
      <c r="S783" s="236">
        <f>IF('Jeunes Plants'!T783&lt;&gt;"",'Jeunes Plants'!T783,"")</f>
        <v>0</v>
      </c>
      <c r="T783" s="245"/>
      <c r="U783" s="214"/>
      <c r="V783" s="214"/>
      <c r="W783" s="214"/>
    </row>
    <row r="784" spans="1:23" ht="20.100000000000001" customHeight="1" x14ac:dyDescent="0.25">
      <c r="A784" s="23">
        <f>IF('Jeunes Plants'!A784&lt;&gt;"",'Jeunes Plants'!A784,"")</f>
        <v>2672</v>
      </c>
      <c r="B784" s="24" t="str">
        <f>IF('Jeunes Plants'!B784&lt;&gt;"",'Jeunes Plants'!B784,"")</f>
        <v>PETUNIA SURFINIA</v>
      </c>
      <c r="C784" s="24" t="str">
        <f>IF('Jeunes Plants'!C784&lt;&gt;"",'Jeunes Plants'!C784,"")</f>
        <v xml:space="preserve">Burgundy </v>
      </c>
      <c r="D784" s="24" t="str">
        <f>IF('Jeunes Plants'!D784&lt;&gt;"",'Jeunes Plants'!D784,"")</f>
        <v>&gt;s45/2025</v>
      </c>
      <c r="E784" s="66" t="str">
        <f>IF('Jeunes Plants'!E784&lt;&gt;"",'Jeunes Plants'!E784,"")</f>
        <v>B</v>
      </c>
      <c r="F784" s="66" t="str">
        <f>IF('Jeunes Plants'!F784&lt;&gt;"",'Jeunes Plants'!F784,"")</f>
        <v>M 3 cm  X60</v>
      </c>
      <c r="G784" s="64">
        <f>IF('Jeunes Plants'!G784&lt;&gt;"",'Jeunes Plants'!G784,"")</f>
        <v>30</v>
      </c>
      <c r="H784" s="66">
        <f>IF('Jeunes Plants'!H784&lt;&gt;"",'Jeunes Plants'!H784,"")</f>
        <v>6</v>
      </c>
      <c r="I784" s="66" t="str">
        <f>IF('Jeunes Plants'!I784&lt;&gt;"",'Jeunes Plants'!I784,"")</f>
        <v>A</v>
      </c>
      <c r="J784" s="72">
        <f>IF('Jeunes Plants'!J784&lt;&gt;"",'Jeunes Plants'!J784,"")</f>
        <v>0.06</v>
      </c>
      <c r="K784" s="24" t="str">
        <f>IF('Jeunes Plants'!K784&lt;&gt;"",'Jeunes Plants'!K784,"")</f>
        <v>DIV FL</v>
      </c>
      <c r="L784" s="24" t="str">
        <f>IF('Jeunes Plants'!L784&lt;&gt;"",'Jeunes Plants'!L784,"")</f>
        <v>S7</v>
      </c>
      <c r="M784" s="24" t="str">
        <f>IF('Jeunes Plants'!M784&lt;&gt;"",'Jeunes Plants'!M784,"")</f>
        <v/>
      </c>
      <c r="N784" s="24" t="str">
        <f>IF('Jeunes Plants'!N784&lt;&gt;"",'Jeunes Plants'!N784,"")</f>
        <v>M3</v>
      </c>
      <c r="O784" s="24" t="str">
        <f>IF('Jeunes Plants'!O784&lt;&gt;"",'Jeunes Plants'!O784,"")</f>
        <v xml:space="preserve">PETUNIA SURFINIA Burgundy </v>
      </c>
      <c r="P784" s="54">
        <f>IF('Jeunes Plants'!P784&lt;&gt;"",'Jeunes Plants'!P784,"")</f>
        <v>784</v>
      </c>
      <c r="Q784" s="20">
        <f>IF('Jeunes Plants'!R784&lt;&gt;"",'Jeunes Plants'!R784,"")</f>
        <v>0</v>
      </c>
      <c r="R784" s="20">
        <f>IF('Jeunes Plants'!S784&lt;&gt;"",'Jeunes Plants'!S784,"")</f>
        <v>0</v>
      </c>
      <c r="S784" s="236">
        <f>IF('Jeunes Plants'!T784&lt;&gt;"",'Jeunes Plants'!T784,"")</f>
        <v>0</v>
      </c>
      <c r="T784" s="246"/>
      <c r="U784" s="124"/>
      <c r="V784" s="124"/>
      <c r="W784" s="124"/>
    </row>
    <row r="785" spans="1:23" ht="20.100000000000001" customHeight="1" x14ac:dyDescent="0.25">
      <c r="A785" s="125">
        <f>IF('Jeunes Plants'!A785&lt;&gt;"",'Jeunes Plants'!A785,"")</f>
        <v>25207</v>
      </c>
      <c r="B785" s="126" t="str">
        <f>IF('Jeunes Plants'!B785&lt;&gt;"",'Jeunes Plants'!B785,"")</f>
        <v>PETUNIA SURFINIA</v>
      </c>
      <c r="C785" s="126" t="str">
        <f>IF('Jeunes Plants'!C785&lt;&gt;"",'Jeunes Plants'!C785,"")</f>
        <v>Burgundy Yellow Picotee</v>
      </c>
      <c r="D785" s="126" t="str">
        <f>IF('Jeunes Plants'!D785&lt;&gt;"",'Jeunes Plants'!D785,"")</f>
        <v>&gt;s45/2025</v>
      </c>
      <c r="E785" s="127" t="str">
        <f>IF('Jeunes Plants'!E785&lt;&gt;"",'Jeunes Plants'!E785,"")</f>
        <v>B</v>
      </c>
      <c r="F785" s="127" t="str">
        <f>IF('Jeunes Plants'!F785&lt;&gt;"",'Jeunes Plants'!F785,"")</f>
        <v>M 3 cm  X60</v>
      </c>
      <c r="G785" s="128">
        <f>IF('Jeunes Plants'!G785&lt;&gt;"",'Jeunes Plants'!G785,"")</f>
        <v>30</v>
      </c>
      <c r="H785" s="127">
        <f>IF('Jeunes Plants'!H785&lt;&gt;"",'Jeunes Plants'!H785,"")</f>
        <v>6</v>
      </c>
      <c r="I785" s="127" t="str">
        <f>IF('Jeunes Plants'!I785&lt;&gt;"",'Jeunes Plants'!I785,"")</f>
        <v>A</v>
      </c>
      <c r="J785" s="129">
        <f>IF('Jeunes Plants'!J785&lt;&gt;"",'Jeunes Plants'!J785,"")</f>
        <v>0.06</v>
      </c>
      <c r="K785" s="126" t="str">
        <f>IF('Jeunes Plants'!K785&lt;&gt;"",'Jeunes Plants'!K785,"")</f>
        <v>DIV FL</v>
      </c>
      <c r="L785" s="126" t="str">
        <f>IF('Jeunes Plants'!L785&lt;&gt;"",'Jeunes Plants'!L785,"")</f>
        <v>S7</v>
      </c>
      <c r="M785" s="126" t="str">
        <f>IF('Jeunes Plants'!M785&lt;&gt;"",'Jeunes Plants'!M785,"")</f>
        <v/>
      </c>
      <c r="N785" s="126" t="str">
        <f>IF('Jeunes Plants'!N785&lt;&gt;"",'Jeunes Plants'!N785,"")</f>
        <v>M3</v>
      </c>
      <c r="O785" s="126" t="str">
        <f>IF('Jeunes Plants'!O785&lt;&gt;"",'Jeunes Plants'!O785,"")</f>
        <v>PETUNIA SURFINIA Burgundy Yellow Picotee</v>
      </c>
      <c r="P785" s="130">
        <f>IF('Jeunes Plants'!P785&lt;&gt;"",'Jeunes Plants'!P785,"")</f>
        <v>785</v>
      </c>
      <c r="Q785" s="20">
        <f>IF('Jeunes Plants'!R785&lt;&gt;"",'Jeunes Plants'!R785,"")</f>
        <v>0</v>
      </c>
      <c r="R785" s="20">
        <f>IF('Jeunes Plants'!S785&lt;&gt;"",'Jeunes Plants'!S785,"")</f>
        <v>0</v>
      </c>
      <c r="S785" s="236">
        <f>IF('Jeunes Plants'!T785&lt;&gt;"",'Jeunes Plants'!T785,"")</f>
        <v>0</v>
      </c>
      <c r="T785" s="245"/>
      <c r="U785" s="214"/>
      <c r="V785" s="214"/>
      <c r="W785" s="214"/>
    </row>
    <row r="786" spans="1:23" ht="20.100000000000001" customHeight="1" x14ac:dyDescent="0.25">
      <c r="A786" s="23">
        <f>IF('Jeunes Plants'!A786&lt;&gt;"",'Jeunes Plants'!A786,"")</f>
        <v>13699</v>
      </c>
      <c r="B786" s="24" t="str">
        <f>IF('Jeunes Plants'!B786&lt;&gt;"",'Jeunes Plants'!B786,"")</f>
        <v>PETUNIA SURFINIA</v>
      </c>
      <c r="C786" s="24" t="str">
        <f>IF('Jeunes Plants'!C786&lt;&gt;"",'Jeunes Plants'!C786,"")</f>
        <v xml:space="preserve">Coral Morn </v>
      </c>
      <c r="D786" s="24" t="str">
        <f>IF('Jeunes Plants'!D786&lt;&gt;"",'Jeunes Plants'!D786,"")</f>
        <v>&gt;s45/2025</v>
      </c>
      <c r="E786" s="66" t="str">
        <f>IF('Jeunes Plants'!E786&lt;&gt;"",'Jeunes Plants'!E786,"")</f>
        <v>B</v>
      </c>
      <c r="F786" s="66" t="str">
        <f>IF('Jeunes Plants'!F786&lt;&gt;"",'Jeunes Plants'!F786,"")</f>
        <v>M 3 cm  X60</v>
      </c>
      <c r="G786" s="64">
        <f>IF('Jeunes Plants'!G786&lt;&gt;"",'Jeunes Plants'!G786,"")</f>
        <v>30</v>
      </c>
      <c r="H786" s="66">
        <f>IF('Jeunes Plants'!H786&lt;&gt;"",'Jeunes Plants'!H786,"")</f>
        <v>6</v>
      </c>
      <c r="I786" s="66" t="str">
        <f>IF('Jeunes Plants'!I786&lt;&gt;"",'Jeunes Plants'!I786,"")</f>
        <v>A</v>
      </c>
      <c r="J786" s="72">
        <f>IF('Jeunes Plants'!J786&lt;&gt;"",'Jeunes Plants'!J786,"")</f>
        <v>0.06</v>
      </c>
      <c r="K786" s="24" t="str">
        <f>IF('Jeunes Plants'!K786&lt;&gt;"",'Jeunes Plants'!K786,"")</f>
        <v>DIV FL</v>
      </c>
      <c r="L786" s="24" t="str">
        <f>IF('Jeunes Plants'!L786&lt;&gt;"",'Jeunes Plants'!L786,"")</f>
        <v>S7</v>
      </c>
      <c r="M786" s="24" t="str">
        <f>IF('Jeunes Plants'!M786&lt;&gt;"",'Jeunes Plants'!M786,"")</f>
        <v/>
      </c>
      <c r="N786" s="24" t="str">
        <f>IF('Jeunes Plants'!N786&lt;&gt;"",'Jeunes Plants'!N786,"")</f>
        <v>M3</v>
      </c>
      <c r="O786" s="24" t="str">
        <f>IF('Jeunes Plants'!O786&lt;&gt;"",'Jeunes Plants'!O786,"")</f>
        <v xml:space="preserve">PETUNIA SURFINIA Coral Morn </v>
      </c>
      <c r="P786" s="54">
        <f>IF('Jeunes Plants'!P786&lt;&gt;"",'Jeunes Plants'!P786,"")</f>
        <v>786</v>
      </c>
      <c r="Q786" s="20">
        <f>IF('Jeunes Plants'!R786&lt;&gt;"",'Jeunes Plants'!R786,"")</f>
        <v>0</v>
      </c>
      <c r="R786" s="20">
        <f>IF('Jeunes Plants'!S786&lt;&gt;"",'Jeunes Plants'!S786,"")</f>
        <v>0</v>
      </c>
      <c r="S786" s="236">
        <f>IF('Jeunes Plants'!T786&lt;&gt;"",'Jeunes Plants'!T786,"")</f>
        <v>0</v>
      </c>
      <c r="T786" s="246"/>
      <c r="U786" s="124"/>
      <c r="V786" s="124"/>
      <c r="W786" s="124"/>
    </row>
    <row r="787" spans="1:23" ht="20.100000000000001" customHeight="1" x14ac:dyDescent="0.25">
      <c r="A787" s="125">
        <f>IF('Jeunes Plants'!A787&lt;&gt;"",'Jeunes Plants'!A787,"")</f>
        <v>11619</v>
      </c>
      <c r="B787" s="126" t="str">
        <f>IF('Jeunes Plants'!B787&lt;&gt;"",'Jeunes Plants'!B787,"")</f>
        <v>PETUNIA SURFINIA</v>
      </c>
      <c r="C787" s="126" t="str">
        <f>IF('Jeunes Plants'!C787&lt;&gt;"",'Jeunes Plants'!C787,"")</f>
        <v xml:space="preserve">Deep Red </v>
      </c>
      <c r="D787" s="126" t="str">
        <f>IF('Jeunes Plants'!D787&lt;&gt;"",'Jeunes Plants'!D787,"")</f>
        <v>&gt;s45/2025</v>
      </c>
      <c r="E787" s="127" t="str">
        <f>IF('Jeunes Plants'!E787&lt;&gt;"",'Jeunes Plants'!E787,"")</f>
        <v>B</v>
      </c>
      <c r="F787" s="127" t="str">
        <f>IF('Jeunes Plants'!F787&lt;&gt;"",'Jeunes Plants'!F787,"")</f>
        <v>M 3 cm  X60</v>
      </c>
      <c r="G787" s="128">
        <f>IF('Jeunes Plants'!G787&lt;&gt;"",'Jeunes Plants'!G787,"")</f>
        <v>30</v>
      </c>
      <c r="H787" s="127">
        <f>IF('Jeunes Plants'!H787&lt;&gt;"",'Jeunes Plants'!H787,"")</f>
        <v>6</v>
      </c>
      <c r="I787" s="127" t="str">
        <f>IF('Jeunes Plants'!I787&lt;&gt;"",'Jeunes Plants'!I787,"")</f>
        <v>A</v>
      </c>
      <c r="J787" s="129">
        <f>IF('Jeunes Plants'!J787&lt;&gt;"",'Jeunes Plants'!J787,"")</f>
        <v>0.06</v>
      </c>
      <c r="K787" s="126" t="str">
        <f>IF('Jeunes Plants'!K787&lt;&gt;"",'Jeunes Plants'!K787,"")</f>
        <v>DIV FL</v>
      </c>
      <c r="L787" s="126" t="str">
        <f>IF('Jeunes Plants'!L787&lt;&gt;"",'Jeunes Plants'!L787,"")</f>
        <v>S7</v>
      </c>
      <c r="M787" s="126" t="str">
        <f>IF('Jeunes Plants'!M787&lt;&gt;"",'Jeunes Plants'!M787,"")</f>
        <v/>
      </c>
      <c r="N787" s="126" t="str">
        <f>IF('Jeunes Plants'!N787&lt;&gt;"",'Jeunes Plants'!N787,"")</f>
        <v>M3</v>
      </c>
      <c r="O787" s="126" t="str">
        <f>IF('Jeunes Plants'!O787&lt;&gt;"",'Jeunes Plants'!O787,"")</f>
        <v xml:space="preserve">PETUNIA SURFINIA Deep Red </v>
      </c>
      <c r="P787" s="130">
        <f>IF('Jeunes Plants'!P787&lt;&gt;"",'Jeunes Plants'!P787,"")</f>
        <v>787</v>
      </c>
      <c r="Q787" s="20">
        <f>IF('Jeunes Plants'!R787&lt;&gt;"",'Jeunes Plants'!R787,"")</f>
        <v>0</v>
      </c>
      <c r="R787" s="20">
        <f>IF('Jeunes Plants'!S787&lt;&gt;"",'Jeunes Plants'!S787,"")</f>
        <v>0</v>
      </c>
      <c r="S787" s="236">
        <f>IF('Jeunes Plants'!T787&lt;&gt;"",'Jeunes Plants'!T787,"")</f>
        <v>0</v>
      </c>
      <c r="T787" s="245"/>
      <c r="U787" s="214"/>
      <c r="V787" s="214"/>
      <c r="W787" s="214"/>
    </row>
    <row r="788" spans="1:23" ht="20.100000000000001" customHeight="1" x14ac:dyDescent="0.25">
      <c r="A788" s="23">
        <f>IF('Jeunes Plants'!A788&lt;&gt;"",'Jeunes Plants'!A788,"")</f>
        <v>2972</v>
      </c>
      <c r="B788" s="24" t="str">
        <f>IF('Jeunes Plants'!B788&lt;&gt;"",'Jeunes Plants'!B788,"")</f>
        <v>PETUNIA SURFINIA</v>
      </c>
      <c r="C788" s="24" t="str">
        <f>IF('Jeunes Plants'!C788&lt;&gt;"",'Jeunes Plants'!C788,"")</f>
        <v xml:space="preserve">Giant Blue </v>
      </c>
      <c r="D788" s="24" t="str">
        <f>IF('Jeunes Plants'!D788&lt;&gt;"",'Jeunes Plants'!D788,"")</f>
        <v>&gt;s45/2025</v>
      </c>
      <c r="E788" s="66" t="str">
        <f>IF('Jeunes Plants'!E788&lt;&gt;"",'Jeunes Plants'!E788,"")</f>
        <v>B</v>
      </c>
      <c r="F788" s="66" t="str">
        <f>IF('Jeunes Plants'!F788&lt;&gt;"",'Jeunes Plants'!F788,"")</f>
        <v>M 3 cm  X60</v>
      </c>
      <c r="G788" s="64">
        <f>IF('Jeunes Plants'!G788&lt;&gt;"",'Jeunes Plants'!G788,"")</f>
        <v>30</v>
      </c>
      <c r="H788" s="66">
        <f>IF('Jeunes Plants'!H788&lt;&gt;"",'Jeunes Plants'!H788,"")</f>
        <v>6</v>
      </c>
      <c r="I788" s="66" t="str">
        <f>IF('Jeunes Plants'!I788&lt;&gt;"",'Jeunes Plants'!I788,"")</f>
        <v>A</v>
      </c>
      <c r="J788" s="72">
        <f>IF('Jeunes Plants'!J788&lt;&gt;"",'Jeunes Plants'!J788,"")</f>
        <v>0.06</v>
      </c>
      <c r="K788" s="24" t="str">
        <f>IF('Jeunes Plants'!K788&lt;&gt;"",'Jeunes Plants'!K788,"")</f>
        <v>DIV FL</v>
      </c>
      <c r="L788" s="24" t="str">
        <f>IF('Jeunes Plants'!L788&lt;&gt;"",'Jeunes Plants'!L788,"")</f>
        <v>S7</v>
      </c>
      <c r="M788" s="24" t="str">
        <f>IF('Jeunes Plants'!M788&lt;&gt;"",'Jeunes Plants'!M788,"")</f>
        <v/>
      </c>
      <c r="N788" s="24" t="str">
        <f>IF('Jeunes Plants'!N788&lt;&gt;"",'Jeunes Plants'!N788,"")</f>
        <v>M3</v>
      </c>
      <c r="O788" s="24" t="str">
        <f>IF('Jeunes Plants'!O788&lt;&gt;"",'Jeunes Plants'!O788,"")</f>
        <v xml:space="preserve">PETUNIA SURFINIA Giant Blue </v>
      </c>
      <c r="P788" s="54">
        <f>IF('Jeunes Plants'!P788&lt;&gt;"",'Jeunes Plants'!P788,"")</f>
        <v>788</v>
      </c>
      <c r="Q788" s="20">
        <f>IF('Jeunes Plants'!R788&lt;&gt;"",'Jeunes Plants'!R788,"")</f>
        <v>0</v>
      </c>
      <c r="R788" s="20">
        <f>IF('Jeunes Plants'!S788&lt;&gt;"",'Jeunes Plants'!S788,"")</f>
        <v>0</v>
      </c>
      <c r="S788" s="236">
        <f>IF('Jeunes Plants'!T788&lt;&gt;"",'Jeunes Plants'!T788,"")</f>
        <v>0</v>
      </c>
      <c r="T788" s="246"/>
      <c r="U788" s="124"/>
      <c r="V788" s="124"/>
      <c r="W788" s="124"/>
    </row>
    <row r="789" spans="1:23" ht="20.100000000000001" customHeight="1" x14ac:dyDescent="0.25">
      <c r="A789" s="125">
        <f>IF('Jeunes Plants'!A789&lt;&gt;"",'Jeunes Plants'!A789,"")</f>
        <v>1693</v>
      </c>
      <c r="B789" s="126" t="str">
        <f>IF('Jeunes Plants'!B789&lt;&gt;"",'Jeunes Plants'!B789,"")</f>
        <v>PETUNIA SURFINIA</v>
      </c>
      <c r="C789" s="126" t="str">
        <f>IF('Jeunes Plants'!C789&lt;&gt;"",'Jeunes Plants'!C789,"")</f>
        <v>Giant Purple</v>
      </c>
      <c r="D789" s="126" t="str">
        <f>IF('Jeunes Plants'!D789&lt;&gt;"",'Jeunes Plants'!D789,"")</f>
        <v>&gt;s45/2025</v>
      </c>
      <c r="E789" s="127" t="str">
        <f>IF('Jeunes Plants'!E789&lt;&gt;"",'Jeunes Plants'!E789,"")</f>
        <v>B</v>
      </c>
      <c r="F789" s="127" t="str">
        <f>IF('Jeunes Plants'!F789&lt;&gt;"",'Jeunes Plants'!F789,"")</f>
        <v>M 3 cm  X60</v>
      </c>
      <c r="G789" s="128">
        <f>IF('Jeunes Plants'!G789&lt;&gt;"",'Jeunes Plants'!G789,"")</f>
        <v>30</v>
      </c>
      <c r="H789" s="127">
        <f>IF('Jeunes Plants'!H789&lt;&gt;"",'Jeunes Plants'!H789,"")</f>
        <v>6</v>
      </c>
      <c r="I789" s="127" t="str">
        <f>IF('Jeunes Plants'!I789&lt;&gt;"",'Jeunes Plants'!I789,"")</f>
        <v>A</v>
      </c>
      <c r="J789" s="129">
        <f>IF('Jeunes Plants'!J789&lt;&gt;"",'Jeunes Plants'!J789,"")</f>
        <v>0.06</v>
      </c>
      <c r="K789" s="126" t="str">
        <f>IF('Jeunes Plants'!K789&lt;&gt;"",'Jeunes Plants'!K789,"")</f>
        <v>DIV FL</v>
      </c>
      <c r="L789" s="126" t="str">
        <f>IF('Jeunes Plants'!L789&lt;&gt;"",'Jeunes Plants'!L789,"")</f>
        <v>S7</v>
      </c>
      <c r="M789" s="126" t="str">
        <f>IF('Jeunes Plants'!M789&lt;&gt;"",'Jeunes Plants'!M789,"")</f>
        <v/>
      </c>
      <c r="N789" s="126" t="str">
        <f>IF('Jeunes Plants'!N789&lt;&gt;"",'Jeunes Plants'!N789,"")</f>
        <v>M3</v>
      </c>
      <c r="O789" s="126" t="str">
        <f>IF('Jeunes Plants'!O789&lt;&gt;"",'Jeunes Plants'!O789,"")</f>
        <v>PETUNIA SURFINIA Giant Purple</v>
      </c>
      <c r="P789" s="130">
        <f>IF('Jeunes Plants'!P789&lt;&gt;"",'Jeunes Plants'!P789,"")</f>
        <v>789</v>
      </c>
      <c r="Q789" s="20">
        <f>IF('Jeunes Plants'!R789&lt;&gt;"",'Jeunes Plants'!R789,"")</f>
        <v>0</v>
      </c>
      <c r="R789" s="20">
        <f>IF('Jeunes Plants'!S789&lt;&gt;"",'Jeunes Plants'!S789,"")</f>
        <v>0</v>
      </c>
      <c r="S789" s="236">
        <f>IF('Jeunes Plants'!T789&lt;&gt;"",'Jeunes Plants'!T789,"")</f>
        <v>0</v>
      </c>
      <c r="T789" s="245"/>
      <c r="U789" s="214"/>
      <c r="V789" s="214"/>
      <c r="W789" s="214"/>
    </row>
    <row r="790" spans="1:23" ht="20.100000000000001" customHeight="1" x14ac:dyDescent="0.25">
      <c r="A790" s="23">
        <f>IF('Jeunes Plants'!A790&lt;&gt;"",'Jeunes Plants'!A790,"")</f>
        <v>12321</v>
      </c>
      <c r="B790" s="24" t="str">
        <f>IF('Jeunes Plants'!B790&lt;&gt;"",'Jeunes Plants'!B790,"")</f>
        <v>PETUNIA SURFINIA</v>
      </c>
      <c r="C790" s="24" t="str">
        <f>IF('Jeunes Plants'!C790&lt;&gt;"",'Jeunes Plants'!C790,"")</f>
        <v>Heavenly Blue</v>
      </c>
      <c r="D790" s="24" t="str">
        <f>IF('Jeunes Plants'!D790&lt;&gt;"",'Jeunes Plants'!D790,"")</f>
        <v>&gt;s45/2025</v>
      </c>
      <c r="E790" s="66" t="str">
        <f>IF('Jeunes Plants'!E790&lt;&gt;"",'Jeunes Plants'!E790,"")</f>
        <v>B</v>
      </c>
      <c r="F790" s="66" t="str">
        <f>IF('Jeunes Plants'!F790&lt;&gt;"",'Jeunes Plants'!F790,"")</f>
        <v>M 3 cm  X60</v>
      </c>
      <c r="G790" s="64">
        <f>IF('Jeunes Plants'!G790&lt;&gt;"",'Jeunes Plants'!G790,"")</f>
        <v>30</v>
      </c>
      <c r="H790" s="66">
        <f>IF('Jeunes Plants'!H790&lt;&gt;"",'Jeunes Plants'!H790,"")</f>
        <v>6</v>
      </c>
      <c r="I790" s="66" t="str">
        <f>IF('Jeunes Plants'!I790&lt;&gt;"",'Jeunes Plants'!I790,"")</f>
        <v>A</v>
      </c>
      <c r="J790" s="72">
        <f>IF('Jeunes Plants'!J790&lt;&gt;"",'Jeunes Plants'!J790,"")</f>
        <v>0.06</v>
      </c>
      <c r="K790" s="24" t="str">
        <f>IF('Jeunes Plants'!K790&lt;&gt;"",'Jeunes Plants'!K790,"")</f>
        <v>DIV FL</v>
      </c>
      <c r="L790" s="24" t="str">
        <f>IF('Jeunes Plants'!L790&lt;&gt;"",'Jeunes Plants'!L790,"")</f>
        <v>S7</v>
      </c>
      <c r="M790" s="24" t="str">
        <f>IF('Jeunes Plants'!M790&lt;&gt;"",'Jeunes Plants'!M790,"")</f>
        <v/>
      </c>
      <c r="N790" s="24" t="str">
        <f>IF('Jeunes Plants'!N790&lt;&gt;"",'Jeunes Plants'!N790,"")</f>
        <v>M3</v>
      </c>
      <c r="O790" s="24" t="str">
        <f>IF('Jeunes Plants'!O790&lt;&gt;"",'Jeunes Plants'!O790,"")</f>
        <v>PETUNIA SURFINIA Heavenly Blue</v>
      </c>
      <c r="P790" s="54">
        <f>IF('Jeunes Plants'!P790&lt;&gt;"",'Jeunes Plants'!P790,"")</f>
        <v>790</v>
      </c>
      <c r="Q790" s="20">
        <f>IF('Jeunes Plants'!R790&lt;&gt;"",'Jeunes Plants'!R790,"")</f>
        <v>0</v>
      </c>
      <c r="R790" s="20">
        <f>IF('Jeunes Plants'!S790&lt;&gt;"",'Jeunes Plants'!S790,"")</f>
        <v>0</v>
      </c>
      <c r="S790" s="236">
        <f>IF('Jeunes Plants'!T790&lt;&gt;"",'Jeunes Plants'!T790,"")</f>
        <v>0</v>
      </c>
      <c r="T790" s="246"/>
      <c r="U790" s="124"/>
      <c r="V790" s="124"/>
      <c r="W790" s="124"/>
    </row>
    <row r="791" spans="1:23" ht="20.100000000000001" customHeight="1" x14ac:dyDescent="0.25">
      <c r="A791" s="125">
        <f>IF('Jeunes Plants'!A791&lt;&gt;"",'Jeunes Plants'!A791,"")</f>
        <v>26015</v>
      </c>
      <c r="B791" s="126" t="str">
        <f>IF('Jeunes Plants'!B791&lt;&gt;"",'Jeunes Plants'!B791,"")</f>
        <v>PETUNIA SURFINIA</v>
      </c>
      <c r="C791" s="126" t="str">
        <f>IF('Jeunes Plants'!C791&lt;&gt;"",'Jeunes Plants'!C791,"")</f>
        <v>Hot Cherry</v>
      </c>
      <c r="D791" s="126" t="str">
        <f>IF('Jeunes Plants'!D791&lt;&gt;"",'Jeunes Plants'!D791,"")</f>
        <v>&gt;s45/2025</v>
      </c>
      <c r="E791" s="127" t="str">
        <f>IF('Jeunes Plants'!E791&lt;&gt;"",'Jeunes Plants'!E791,"")</f>
        <v>B</v>
      </c>
      <c r="F791" s="127" t="str">
        <f>IF('Jeunes Plants'!F791&lt;&gt;"",'Jeunes Plants'!F791,"")</f>
        <v>M 3 cm  X60</v>
      </c>
      <c r="G791" s="128">
        <f>IF('Jeunes Plants'!G791&lt;&gt;"",'Jeunes Plants'!G791,"")</f>
        <v>30</v>
      </c>
      <c r="H791" s="127">
        <f>IF('Jeunes Plants'!H791&lt;&gt;"",'Jeunes Plants'!H791,"")</f>
        <v>6</v>
      </c>
      <c r="I791" s="127" t="str">
        <f>IF('Jeunes Plants'!I791&lt;&gt;"",'Jeunes Plants'!I791,"")</f>
        <v>A</v>
      </c>
      <c r="J791" s="129">
        <f>IF('Jeunes Plants'!J791&lt;&gt;"",'Jeunes Plants'!J791,"")</f>
        <v>0.06</v>
      </c>
      <c r="K791" s="126" t="str">
        <f>IF('Jeunes Plants'!K791&lt;&gt;"",'Jeunes Plants'!K791,"")</f>
        <v>DIV FL</v>
      </c>
      <c r="L791" s="126" t="str">
        <f>IF('Jeunes Plants'!L791&lt;&gt;"",'Jeunes Plants'!L791,"")</f>
        <v>S7</v>
      </c>
      <c r="M791" s="126" t="str">
        <f>IF('Jeunes Plants'!M791&lt;&gt;"",'Jeunes Plants'!M791,"")</f>
        <v/>
      </c>
      <c r="N791" s="126" t="str">
        <f>IF('Jeunes Plants'!N791&lt;&gt;"",'Jeunes Plants'!N791,"")</f>
        <v>M3</v>
      </c>
      <c r="O791" s="126" t="str">
        <f>IF('Jeunes Plants'!O791&lt;&gt;"",'Jeunes Plants'!O791,"")</f>
        <v>PETUNIA SURFINIA Hot Cherry</v>
      </c>
      <c r="P791" s="130">
        <f>IF('Jeunes Plants'!P791&lt;&gt;"",'Jeunes Plants'!P791,"")</f>
        <v>791</v>
      </c>
      <c r="Q791" s="20">
        <f>IF('Jeunes Plants'!R791&lt;&gt;"",'Jeunes Plants'!R791,"")</f>
        <v>0</v>
      </c>
      <c r="R791" s="20">
        <f>IF('Jeunes Plants'!S791&lt;&gt;"",'Jeunes Plants'!S791,"")</f>
        <v>0</v>
      </c>
      <c r="S791" s="236">
        <f>IF('Jeunes Plants'!T791&lt;&gt;"",'Jeunes Plants'!T791,"")</f>
        <v>0</v>
      </c>
      <c r="T791" s="245"/>
      <c r="U791" s="214"/>
      <c r="V791" s="214"/>
      <c r="W791" s="214"/>
    </row>
    <row r="792" spans="1:23" ht="20.100000000000001" customHeight="1" x14ac:dyDescent="0.25">
      <c r="A792" s="23">
        <f>IF('Jeunes Plants'!A792&lt;&gt;"",'Jeunes Plants'!A792,"")</f>
        <v>1641</v>
      </c>
      <c r="B792" s="24" t="str">
        <f>IF('Jeunes Plants'!B792&lt;&gt;"",'Jeunes Plants'!B792,"")</f>
        <v>PETUNIA SURFINIA</v>
      </c>
      <c r="C792" s="24" t="str">
        <f>IF('Jeunes Plants'!C792&lt;&gt;"",'Jeunes Plants'!C792,"")</f>
        <v>Hot Pink</v>
      </c>
      <c r="D792" s="24" t="str">
        <f>IF('Jeunes Plants'!D792&lt;&gt;"",'Jeunes Plants'!D792,"")</f>
        <v>&gt;s45/2025</v>
      </c>
      <c r="E792" s="66" t="str">
        <f>IF('Jeunes Plants'!E792&lt;&gt;"",'Jeunes Plants'!E792,"")</f>
        <v>B</v>
      </c>
      <c r="F792" s="66" t="str">
        <f>IF('Jeunes Plants'!F792&lt;&gt;"",'Jeunes Plants'!F792,"")</f>
        <v>M 3 cm  X60</v>
      </c>
      <c r="G792" s="64">
        <f>IF('Jeunes Plants'!G792&lt;&gt;"",'Jeunes Plants'!G792,"")</f>
        <v>30</v>
      </c>
      <c r="H792" s="66">
        <f>IF('Jeunes Plants'!H792&lt;&gt;"",'Jeunes Plants'!H792,"")</f>
        <v>6</v>
      </c>
      <c r="I792" s="66" t="str">
        <f>IF('Jeunes Plants'!I792&lt;&gt;"",'Jeunes Plants'!I792,"")</f>
        <v>A</v>
      </c>
      <c r="J792" s="72">
        <f>IF('Jeunes Plants'!J792&lt;&gt;"",'Jeunes Plants'!J792,"")</f>
        <v>0.06</v>
      </c>
      <c r="K792" s="24" t="str">
        <f>IF('Jeunes Plants'!K792&lt;&gt;"",'Jeunes Plants'!K792,"")</f>
        <v>DIV FL</v>
      </c>
      <c r="L792" s="24" t="str">
        <f>IF('Jeunes Plants'!L792&lt;&gt;"",'Jeunes Plants'!L792,"")</f>
        <v>S7</v>
      </c>
      <c r="M792" s="24" t="str">
        <f>IF('Jeunes Plants'!M792&lt;&gt;"",'Jeunes Plants'!M792,"")</f>
        <v/>
      </c>
      <c r="N792" s="24" t="str">
        <f>IF('Jeunes Plants'!N792&lt;&gt;"",'Jeunes Plants'!N792,"")</f>
        <v>M3</v>
      </c>
      <c r="O792" s="24" t="str">
        <f>IF('Jeunes Plants'!O792&lt;&gt;"",'Jeunes Plants'!O792,"")</f>
        <v>PETUNIA SURFINIA Hot Pink</v>
      </c>
      <c r="P792" s="54">
        <f>IF('Jeunes Plants'!P792&lt;&gt;"",'Jeunes Plants'!P792,"")</f>
        <v>792</v>
      </c>
      <c r="Q792" s="20">
        <f>IF('Jeunes Plants'!R792&lt;&gt;"",'Jeunes Plants'!R792,"")</f>
        <v>0</v>
      </c>
      <c r="R792" s="20">
        <f>IF('Jeunes Plants'!S792&lt;&gt;"",'Jeunes Plants'!S792,"")</f>
        <v>0</v>
      </c>
      <c r="S792" s="236">
        <f>IF('Jeunes Plants'!T792&lt;&gt;"",'Jeunes Plants'!T792,"")</f>
        <v>0</v>
      </c>
      <c r="T792" s="246"/>
      <c r="U792" s="124"/>
      <c r="V792" s="124"/>
      <c r="W792" s="124"/>
    </row>
    <row r="793" spans="1:23" ht="20.100000000000001" customHeight="1" x14ac:dyDescent="0.25">
      <c r="A793" s="125">
        <f>IF('Jeunes Plants'!A793&lt;&gt;"",'Jeunes Plants'!A793,"")</f>
        <v>1633</v>
      </c>
      <c r="B793" s="126" t="str">
        <f>IF('Jeunes Plants'!B793&lt;&gt;"",'Jeunes Plants'!B793,"")</f>
        <v>PETUNIA SURFINIA</v>
      </c>
      <c r="C793" s="126" t="str">
        <f>IF('Jeunes Plants'!C793&lt;&gt;"",'Jeunes Plants'!C793,"")</f>
        <v xml:space="preserve">Purple </v>
      </c>
      <c r="D793" s="126" t="str">
        <f>IF('Jeunes Plants'!D793&lt;&gt;"",'Jeunes Plants'!D793,"")</f>
        <v>&gt;s45/2025</v>
      </c>
      <c r="E793" s="127" t="str">
        <f>IF('Jeunes Plants'!E793&lt;&gt;"",'Jeunes Plants'!E793,"")</f>
        <v>B</v>
      </c>
      <c r="F793" s="127" t="str">
        <f>IF('Jeunes Plants'!F793&lt;&gt;"",'Jeunes Plants'!F793,"")</f>
        <v>M 3 cm  X60</v>
      </c>
      <c r="G793" s="128">
        <f>IF('Jeunes Plants'!G793&lt;&gt;"",'Jeunes Plants'!G793,"")</f>
        <v>30</v>
      </c>
      <c r="H793" s="127">
        <f>IF('Jeunes Plants'!H793&lt;&gt;"",'Jeunes Plants'!H793,"")</f>
        <v>6</v>
      </c>
      <c r="I793" s="127" t="str">
        <f>IF('Jeunes Plants'!I793&lt;&gt;"",'Jeunes Plants'!I793,"")</f>
        <v>A</v>
      </c>
      <c r="J793" s="129">
        <f>IF('Jeunes Plants'!J793&lt;&gt;"",'Jeunes Plants'!J793,"")</f>
        <v>0.06</v>
      </c>
      <c r="K793" s="126" t="str">
        <f>IF('Jeunes Plants'!K793&lt;&gt;"",'Jeunes Plants'!K793,"")</f>
        <v>DIV FL</v>
      </c>
      <c r="L793" s="126" t="str">
        <f>IF('Jeunes Plants'!L793&lt;&gt;"",'Jeunes Plants'!L793,"")</f>
        <v>S7</v>
      </c>
      <c r="M793" s="126" t="str">
        <f>IF('Jeunes Plants'!M793&lt;&gt;"",'Jeunes Plants'!M793,"")</f>
        <v/>
      </c>
      <c r="N793" s="126" t="str">
        <f>IF('Jeunes Plants'!N793&lt;&gt;"",'Jeunes Plants'!N793,"")</f>
        <v>M3</v>
      </c>
      <c r="O793" s="126" t="str">
        <f>IF('Jeunes Plants'!O793&lt;&gt;"",'Jeunes Plants'!O793,"")</f>
        <v xml:space="preserve">PETUNIA SURFINIA Purple </v>
      </c>
      <c r="P793" s="130">
        <f>IF('Jeunes Plants'!P793&lt;&gt;"",'Jeunes Plants'!P793,"")</f>
        <v>793</v>
      </c>
      <c r="Q793" s="20">
        <f>IF('Jeunes Plants'!R793&lt;&gt;"",'Jeunes Plants'!R793,"")</f>
        <v>0</v>
      </c>
      <c r="R793" s="20">
        <f>IF('Jeunes Plants'!S793&lt;&gt;"",'Jeunes Plants'!S793,"")</f>
        <v>0</v>
      </c>
      <c r="S793" s="236">
        <f>IF('Jeunes Plants'!T793&lt;&gt;"",'Jeunes Plants'!T793,"")</f>
        <v>0</v>
      </c>
      <c r="T793" s="245"/>
      <c r="U793" s="214"/>
      <c r="V793" s="214"/>
      <c r="W793" s="214"/>
    </row>
    <row r="794" spans="1:23" ht="20.100000000000001" customHeight="1" x14ac:dyDescent="0.25">
      <c r="A794" s="23">
        <f>IF('Jeunes Plants'!A794&lt;&gt;"",'Jeunes Plants'!A794,"")</f>
        <v>10987</v>
      </c>
      <c r="B794" s="24" t="str">
        <f>IF('Jeunes Plants'!B794&lt;&gt;"",'Jeunes Plants'!B794,"")</f>
        <v>PETUNIA SURFINIA</v>
      </c>
      <c r="C794" s="24" t="str">
        <f>IF('Jeunes Plants'!C794&lt;&gt;"",'Jeunes Plants'!C794,"")</f>
        <v xml:space="preserve">Purple Vein Compact </v>
      </c>
      <c r="D794" s="24" t="str">
        <f>IF('Jeunes Plants'!D794&lt;&gt;"",'Jeunes Plants'!D794,"")</f>
        <v>&gt;s45/2025</v>
      </c>
      <c r="E794" s="66" t="str">
        <f>IF('Jeunes Plants'!E794&lt;&gt;"",'Jeunes Plants'!E794,"")</f>
        <v>B</v>
      </c>
      <c r="F794" s="66" t="str">
        <f>IF('Jeunes Plants'!F794&lt;&gt;"",'Jeunes Plants'!F794,"")</f>
        <v>M 3 cm  X60</v>
      </c>
      <c r="G794" s="64">
        <f>IF('Jeunes Plants'!G794&lt;&gt;"",'Jeunes Plants'!G794,"")</f>
        <v>30</v>
      </c>
      <c r="H794" s="66">
        <f>IF('Jeunes Plants'!H794&lt;&gt;"",'Jeunes Plants'!H794,"")</f>
        <v>6</v>
      </c>
      <c r="I794" s="66" t="str">
        <f>IF('Jeunes Plants'!I794&lt;&gt;"",'Jeunes Plants'!I794,"")</f>
        <v>A</v>
      </c>
      <c r="J794" s="72">
        <f>IF('Jeunes Plants'!J794&lt;&gt;"",'Jeunes Plants'!J794,"")</f>
        <v>0.06</v>
      </c>
      <c r="K794" s="24" t="str">
        <f>IF('Jeunes Plants'!K794&lt;&gt;"",'Jeunes Plants'!K794,"")</f>
        <v>DIV FL</v>
      </c>
      <c r="L794" s="24" t="str">
        <f>IF('Jeunes Plants'!L794&lt;&gt;"",'Jeunes Plants'!L794,"")</f>
        <v>S7</v>
      </c>
      <c r="M794" s="24" t="str">
        <f>IF('Jeunes Plants'!M794&lt;&gt;"",'Jeunes Plants'!M794,"")</f>
        <v/>
      </c>
      <c r="N794" s="24" t="str">
        <f>IF('Jeunes Plants'!N794&lt;&gt;"",'Jeunes Plants'!N794,"")</f>
        <v>M3</v>
      </c>
      <c r="O794" s="24" t="str">
        <f>IF('Jeunes Plants'!O794&lt;&gt;"",'Jeunes Plants'!O794,"")</f>
        <v xml:space="preserve">PETUNIA SURFINIA Purple Vein Compact </v>
      </c>
      <c r="P794" s="54">
        <f>IF('Jeunes Plants'!P794&lt;&gt;"",'Jeunes Plants'!P794,"")</f>
        <v>794</v>
      </c>
      <c r="Q794" s="20">
        <f>IF('Jeunes Plants'!R794&lt;&gt;"",'Jeunes Plants'!R794,"")</f>
        <v>0</v>
      </c>
      <c r="R794" s="20">
        <f>IF('Jeunes Plants'!S794&lt;&gt;"",'Jeunes Plants'!S794,"")</f>
        <v>0</v>
      </c>
      <c r="S794" s="236">
        <f>IF('Jeunes Plants'!T794&lt;&gt;"",'Jeunes Plants'!T794,"")</f>
        <v>0</v>
      </c>
      <c r="T794" s="246"/>
      <c r="U794" s="124"/>
      <c r="V794" s="124"/>
      <c r="W794" s="124"/>
    </row>
    <row r="795" spans="1:23" ht="20.100000000000001" customHeight="1" x14ac:dyDescent="0.25">
      <c r="A795" s="125">
        <f>IF('Jeunes Plants'!A795&lt;&gt;"",'Jeunes Plants'!A795,"")</f>
        <v>1953</v>
      </c>
      <c r="B795" s="126" t="str">
        <f>IF('Jeunes Plants'!B795&lt;&gt;"",'Jeunes Plants'!B795,"")</f>
        <v>PETUNIA SURFINIA</v>
      </c>
      <c r="C795" s="126" t="str">
        <f>IF('Jeunes Plants'!C795&lt;&gt;"",'Jeunes Plants'!C795,"")</f>
        <v xml:space="preserve">Rose Vein </v>
      </c>
      <c r="D795" s="126" t="str">
        <f>IF('Jeunes Plants'!D795&lt;&gt;"",'Jeunes Plants'!D795,"")</f>
        <v>&gt;s45/2025</v>
      </c>
      <c r="E795" s="127" t="str">
        <f>IF('Jeunes Plants'!E795&lt;&gt;"",'Jeunes Plants'!E795,"")</f>
        <v>B</v>
      </c>
      <c r="F795" s="127" t="str">
        <f>IF('Jeunes Plants'!F795&lt;&gt;"",'Jeunes Plants'!F795,"")</f>
        <v>M 3 cm  X60</v>
      </c>
      <c r="G795" s="128">
        <f>IF('Jeunes Plants'!G795&lt;&gt;"",'Jeunes Plants'!G795,"")</f>
        <v>30</v>
      </c>
      <c r="H795" s="127">
        <f>IF('Jeunes Plants'!H795&lt;&gt;"",'Jeunes Plants'!H795,"")</f>
        <v>6</v>
      </c>
      <c r="I795" s="127" t="str">
        <f>IF('Jeunes Plants'!I795&lt;&gt;"",'Jeunes Plants'!I795,"")</f>
        <v>A</v>
      </c>
      <c r="J795" s="129">
        <f>IF('Jeunes Plants'!J795&lt;&gt;"",'Jeunes Plants'!J795,"")</f>
        <v>0.06</v>
      </c>
      <c r="K795" s="126" t="str">
        <f>IF('Jeunes Plants'!K795&lt;&gt;"",'Jeunes Plants'!K795,"")</f>
        <v>DIV FL</v>
      </c>
      <c r="L795" s="126" t="str">
        <f>IF('Jeunes Plants'!L795&lt;&gt;"",'Jeunes Plants'!L795,"")</f>
        <v>S7</v>
      </c>
      <c r="M795" s="126" t="str">
        <f>IF('Jeunes Plants'!M795&lt;&gt;"",'Jeunes Plants'!M795,"")</f>
        <v/>
      </c>
      <c r="N795" s="126" t="str">
        <f>IF('Jeunes Plants'!N795&lt;&gt;"",'Jeunes Plants'!N795,"")</f>
        <v>M3</v>
      </c>
      <c r="O795" s="126" t="str">
        <f>IF('Jeunes Plants'!O795&lt;&gt;"",'Jeunes Plants'!O795,"")</f>
        <v xml:space="preserve">PETUNIA SURFINIA Rose Vein </v>
      </c>
      <c r="P795" s="130">
        <f>IF('Jeunes Plants'!P795&lt;&gt;"",'Jeunes Plants'!P795,"")</f>
        <v>795</v>
      </c>
      <c r="Q795" s="20">
        <f>IF('Jeunes Plants'!R795&lt;&gt;"",'Jeunes Plants'!R795,"")</f>
        <v>0</v>
      </c>
      <c r="R795" s="20">
        <f>IF('Jeunes Plants'!S795&lt;&gt;"",'Jeunes Plants'!S795,"")</f>
        <v>0</v>
      </c>
      <c r="S795" s="236">
        <f>IF('Jeunes Plants'!T795&lt;&gt;"",'Jeunes Plants'!T795,"")</f>
        <v>0</v>
      </c>
      <c r="T795" s="245"/>
      <c r="U795" s="214"/>
      <c r="V795" s="214"/>
      <c r="W795" s="214"/>
    </row>
    <row r="796" spans="1:23" ht="20.100000000000001" customHeight="1" x14ac:dyDescent="0.25">
      <c r="A796" s="23">
        <f>IF('Jeunes Plants'!A796&lt;&gt;"",'Jeunes Plants'!A796,"")</f>
        <v>11355</v>
      </c>
      <c r="B796" s="24" t="str">
        <f>IF('Jeunes Plants'!B796&lt;&gt;"",'Jeunes Plants'!B796,"")</f>
        <v>PETUNIA SURFINIA</v>
      </c>
      <c r="C796" s="24" t="str">
        <f>IF('Jeunes Plants'!C796&lt;&gt;"",'Jeunes Plants'!C796,"")</f>
        <v xml:space="preserve">Snow </v>
      </c>
      <c r="D796" s="24" t="str">
        <f>IF('Jeunes Plants'!D796&lt;&gt;"",'Jeunes Plants'!D796,"")</f>
        <v>&gt;s45/2025</v>
      </c>
      <c r="E796" s="66" t="str">
        <f>IF('Jeunes Plants'!E796&lt;&gt;"",'Jeunes Plants'!E796,"")</f>
        <v>B</v>
      </c>
      <c r="F796" s="66" t="str">
        <f>IF('Jeunes Plants'!F796&lt;&gt;"",'Jeunes Plants'!F796,"")</f>
        <v>M 3 cm  X60</v>
      </c>
      <c r="G796" s="64">
        <f>IF('Jeunes Plants'!G796&lt;&gt;"",'Jeunes Plants'!G796,"")</f>
        <v>30</v>
      </c>
      <c r="H796" s="66">
        <f>IF('Jeunes Plants'!H796&lt;&gt;"",'Jeunes Plants'!H796,"")</f>
        <v>6</v>
      </c>
      <c r="I796" s="66" t="str">
        <f>IF('Jeunes Plants'!I796&lt;&gt;"",'Jeunes Plants'!I796,"")</f>
        <v>A</v>
      </c>
      <c r="J796" s="72">
        <f>IF('Jeunes Plants'!J796&lt;&gt;"",'Jeunes Plants'!J796,"")</f>
        <v>0.06</v>
      </c>
      <c r="K796" s="24" t="str">
        <f>IF('Jeunes Plants'!K796&lt;&gt;"",'Jeunes Plants'!K796,"")</f>
        <v>DIV FL</v>
      </c>
      <c r="L796" s="24" t="str">
        <f>IF('Jeunes Plants'!L796&lt;&gt;"",'Jeunes Plants'!L796,"")</f>
        <v>S7</v>
      </c>
      <c r="M796" s="24" t="str">
        <f>IF('Jeunes Plants'!M796&lt;&gt;"",'Jeunes Plants'!M796,"")</f>
        <v/>
      </c>
      <c r="N796" s="24" t="str">
        <f>IF('Jeunes Plants'!N796&lt;&gt;"",'Jeunes Plants'!N796,"")</f>
        <v>M3</v>
      </c>
      <c r="O796" s="24" t="str">
        <f>IF('Jeunes Plants'!O796&lt;&gt;"",'Jeunes Plants'!O796,"")</f>
        <v xml:space="preserve">PETUNIA SURFINIA Snow </v>
      </c>
      <c r="P796" s="54">
        <f>IF('Jeunes Plants'!P796&lt;&gt;"",'Jeunes Plants'!P796,"")</f>
        <v>796</v>
      </c>
      <c r="Q796" s="20">
        <f>IF('Jeunes Plants'!R796&lt;&gt;"",'Jeunes Plants'!R796,"")</f>
        <v>0</v>
      </c>
      <c r="R796" s="20">
        <f>IF('Jeunes Plants'!S796&lt;&gt;"",'Jeunes Plants'!S796,"")</f>
        <v>0</v>
      </c>
      <c r="S796" s="236">
        <f>IF('Jeunes Plants'!T796&lt;&gt;"",'Jeunes Plants'!T796,"")</f>
        <v>0</v>
      </c>
      <c r="T796" s="246"/>
      <c r="U796" s="124"/>
      <c r="V796" s="124"/>
      <c r="W796" s="124"/>
    </row>
    <row r="797" spans="1:23" ht="20.100000000000001" customHeight="1" x14ac:dyDescent="0.25">
      <c r="A797" s="125">
        <f>IF('Jeunes Plants'!A797&lt;&gt;"",'Jeunes Plants'!A797,"")</f>
        <v>12964</v>
      </c>
      <c r="B797" s="126" t="str">
        <f>IF('Jeunes Plants'!B797&lt;&gt;"",'Jeunes Plants'!B797,"")</f>
        <v>PETUNIA SURFINIA</v>
      </c>
      <c r="C797" s="126" t="str">
        <f>IF('Jeunes Plants'!C797&lt;&gt;"",'Jeunes Plants'!C797,"")</f>
        <v>Velvet blue</v>
      </c>
      <c r="D797" s="126" t="str">
        <f>IF('Jeunes Plants'!D797&lt;&gt;"",'Jeunes Plants'!D797,"")</f>
        <v>&gt;s45/2025</v>
      </c>
      <c r="E797" s="127" t="str">
        <f>IF('Jeunes Plants'!E797&lt;&gt;"",'Jeunes Plants'!E797,"")</f>
        <v>B</v>
      </c>
      <c r="F797" s="127" t="str">
        <f>IF('Jeunes Plants'!F797&lt;&gt;"",'Jeunes Plants'!F797,"")</f>
        <v>M 3 cm  X60</v>
      </c>
      <c r="G797" s="128">
        <f>IF('Jeunes Plants'!G797&lt;&gt;"",'Jeunes Plants'!G797,"")</f>
        <v>30</v>
      </c>
      <c r="H797" s="127">
        <f>IF('Jeunes Plants'!H797&lt;&gt;"",'Jeunes Plants'!H797,"")</f>
        <v>6</v>
      </c>
      <c r="I797" s="127" t="str">
        <f>IF('Jeunes Plants'!I797&lt;&gt;"",'Jeunes Plants'!I797,"")</f>
        <v>A</v>
      </c>
      <c r="J797" s="129">
        <f>IF('Jeunes Plants'!J797&lt;&gt;"",'Jeunes Plants'!J797,"")</f>
        <v>0.06</v>
      </c>
      <c r="K797" s="126" t="str">
        <f>IF('Jeunes Plants'!K797&lt;&gt;"",'Jeunes Plants'!K797,"")</f>
        <v>DIV FL</v>
      </c>
      <c r="L797" s="126" t="str">
        <f>IF('Jeunes Plants'!L797&lt;&gt;"",'Jeunes Plants'!L797,"")</f>
        <v>S7</v>
      </c>
      <c r="M797" s="126" t="str">
        <f>IF('Jeunes Plants'!M797&lt;&gt;"",'Jeunes Plants'!M797,"")</f>
        <v/>
      </c>
      <c r="N797" s="126" t="str">
        <f>IF('Jeunes Plants'!N797&lt;&gt;"",'Jeunes Plants'!N797,"")</f>
        <v>M3</v>
      </c>
      <c r="O797" s="126" t="str">
        <f>IF('Jeunes Plants'!O797&lt;&gt;"",'Jeunes Plants'!O797,"")</f>
        <v>PETUNIA SURFINIA Velvet blue</v>
      </c>
      <c r="P797" s="130">
        <f>IF('Jeunes Plants'!P797&lt;&gt;"",'Jeunes Plants'!P797,"")</f>
        <v>797</v>
      </c>
      <c r="Q797" s="20">
        <f>IF('Jeunes Plants'!R797&lt;&gt;"",'Jeunes Plants'!R797,"")</f>
        <v>0</v>
      </c>
      <c r="R797" s="20">
        <f>IF('Jeunes Plants'!S797&lt;&gt;"",'Jeunes Plants'!S797,"")</f>
        <v>0</v>
      </c>
      <c r="S797" s="236">
        <f>IF('Jeunes Plants'!T797&lt;&gt;"",'Jeunes Plants'!T797,"")</f>
        <v>0</v>
      </c>
      <c r="T797" s="245"/>
      <c r="U797" s="214"/>
      <c r="V797" s="214"/>
      <c r="W797" s="214"/>
    </row>
    <row r="798" spans="1:23" ht="20.100000000000001" customHeight="1" x14ac:dyDescent="0.25">
      <c r="A798" s="23">
        <f>IF('Jeunes Plants'!A798&lt;&gt;"",'Jeunes Plants'!A798,"")</f>
        <v>1636</v>
      </c>
      <c r="B798" s="24" t="str">
        <f>IF('Jeunes Plants'!B798&lt;&gt;"",'Jeunes Plants'!B798,"")</f>
        <v>PETUNIA SURFINIA</v>
      </c>
      <c r="C798" s="24" t="str">
        <f>IF('Jeunes Plants'!C798&lt;&gt;"",'Jeunes Plants'!C798,"")</f>
        <v>White</v>
      </c>
      <c r="D798" s="24" t="str">
        <f>IF('Jeunes Plants'!D798&lt;&gt;"",'Jeunes Plants'!D798,"")</f>
        <v>&gt;s45/2025</v>
      </c>
      <c r="E798" s="66" t="str">
        <f>IF('Jeunes Plants'!E798&lt;&gt;"",'Jeunes Plants'!E798,"")</f>
        <v>B</v>
      </c>
      <c r="F798" s="66" t="str">
        <f>IF('Jeunes Plants'!F798&lt;&gt;"",'Jeunes Plants'!F798,"")</f>
        <v>M 3 cm  X60</v>
      </c>
      <c r="G798" s="64">
        <f>IF('Jeunes Plants'!G798&lt;&gt;"",'Jeunes Plants'!G798,"")</f>
        <v>30</v>
      </c>
      <c r="H798" s="66">
        <f>IF('Jeunes Plants'!H798&lt;&gt;"",'Jeunes Plants'!H798,"")</f>
        <v>6</v>
      </c>
      <c r="I798" s="66" t="str">
        <f>IF('Jeunes Plants'!I798&lt;&gt;"",'Jeunes Plants'!I798,"")</f>
        <v>A</v>
      </c>
      <c r="J798" s="72">
        <f>IF('Jeunes Plants'!J798&lt;&gt;"",'Jeunes Plants'!J798,"")</f>
        <v>0.06</v>
      </c>
      <c r="K798" s="24" t="str">
        <f>IF('Jeunes Plants'!K798&lt;&gt;"",'Jeunes Plants'!K798,"")</f>
        <v>DIV FL</v>
      </c>
      <c r="L798" s="24" t="str">
        <f>IF('Jeunes Plants'!L798&lt;&gt;"",'Jeunes Plants'!L798,"")</f>
        <v>S7</v>
      </c>
      <c r="M798" s="24" t="str">
        <f>IF('Jeunes Plants'!M798&lt;&gt;"",'Jeunes Plants'!M798,"")</f>
        <v/>
      </c>
      <c r="N798" s="24" t="str">
        <f>IF('Jeunes Plants'!N798&lt;&gt;"",'Jeunes Plants'!N798,"")</f>
        <v>M3</v>
      </c>
      <c r="O798" s="24" t="str">
        <f>IF('Jeunes Plants'!O798&lt;&gt;"",'Jeunes Plants'!O798,"")</f>
        <v>PETUNIA SURFINIA White</v>
      </c>
      <c r="P798" s="54">
        <f>IF('Jeunes Plants'!P798&lt;&gt;"",'Jeunes Plants'!P798,"")</f>
        <v>798</v>
      </c>
      <c r="Q798" s="20">
        <f>IF('Jeunes Plants'!R798&lt;&gt;"",'Jeunes Plants'!R798,"")</f>
        <v>0</v>
      </c>
      <c r="R798" s="20">
        <f>IF('Jeunes Plants'!S798&lt;&gt;"",'Jeunes Plants'!S798,"")</f>
        <v>0</v>
      </c>
      <c r="S798" s="236">
        <f>IF('Jeunes Plants'!T798&lt;&gt;"",'Jeunes Plants'!T798,"")</f>
        <v>0</v>
      </c>
      <c r="T798" s="246"/>
      <c r="U798" s="124"/>
      <c r="V798" s="124"/>
      <c r="W798" s="124"/>
    </row>
    <row r="799" spans="1:23" ht="20.100000000000001" customHeight="1" x14ac:dyDescent="0.25">
      <c r="A799" s="125">
        <f>IF('Jeunes Plants'!A799&lt;&gt;"",'Jeunes Plants'!A799,"")</f>
        <v>3472</v>
      </c>
      <c r="B799" s="126" t="str">
        <f>IF('Jeunes Plants'!B799&lt;&gt;"",'Jeunes Plants'!B799,"")</f>
        <v>PETUNIA SURFINIA</v>
      </c>
      <c r="C799" s="126" t="str">
        <f>IF('Jeunes Plants'!C799&lt;&gt;"",'Jeunes Plants'!C799,"")</f>
        <v xml:space="preserve">Yellow </v>
      </c>
      <c r="D799" s="126" t="str">
        <f>IF('Jeunes Plants'!D799&lt;&gt;"",'Jeunes Plants'!D799,"")</f>
        <v>&gt;s45/2025</v>
      </c>
      <c r="E799" s="127" t="str">
        <f>IF('Jeunes Plants'!E799&lt;&gt;"",'Jeunes Plants'!E799,"")</f>
        <v>B</v>
      </c>
      <c r="F799" s="127" t="str">
        <f>IF('Jeunes Plants'!F799&lt;&gt;"",'Jeunes Plants'!F799,"")</f>
        <v>M 3 cm  X60</v>
      </c>
      <c r="G799" s="128">
        <f>IF('Jeunes Plants'!G799&lt;&gt;"",'Jeunes Plants'!G799,"")</f>
        <v>30</v>
      </c>
      <c r="H799" s="127">
        <f>IF('Jeunes Plants'!H799&lt;&gt;"",'Jeunes Plants'!H799,"")</f>
        <v>6</v>
      </c>
      <c r="I799" s="127" t="str">
        <f>IF('Jeunes Plants'!I799&lt;&gt;"",'Jeunes Plants'!I799,"")</f>
        <v>A</v>
      </c>
      <c r="J799" s="129">
        <f>IF('Jeunes Plants'!J799&lt;&gt;"",'Jeunes Plants'!J799,"")</f>
        <v>0.06</v>
      </c>
      <c r="K799" s="126" t="str">
        <f>IF('Jeunes Plants'!K799&lt;&gt;"",'Jeunes Plants'!K799,"")</f>
        <v>DIV FL</v>
      </c>
      <c r="L799" s="126" t="str">
        <f>IF('Jeunes Plants'!L799&lt;&gt;"",'Jeunes Plants'!L799,"")</f>
        <v>S7</v>
      </c>
      <c r="M799" s="126" t="str">
        <f>IF('Jeunes Plants'!M799&lt;&gt;"",'Jeunes Plants'!M799,"")</f>
        <v/>
      </c>
      <c r="N799" s="126" t="str">
        <f>IF('Jeunes Plants'!N799&lt;&gt;"",'Jeunes Plants'!N799,"")</f>
        <v>M3</v>
      </c>
      <c r="O799" s="126" t="str">
        <f>IF('Jeunes Plants'!O799&lt;&gt;"",'Jeunes Plants'!O799,"")</f>
        <v xml:space="preserve">PETUNIA SURFINIA Yellow </v>
      </c>
      <c r="P799" s="130">
        <f>IF('Jeunes Plants'!P799&lt;&gt;"",'Jeunes Plants'!P799,"")</f>
        <v>799</v>
      </c>
      <c r="Q799" s="20">
        <f>IF('Jeunes Plants'!R799&lt;&gt;"",'Jeunes Plants'!R799,"")</f>
        <v>0</v>
      </c>
      <c r="R799" s="20">
        <f>IF('Jeunes Plants'!S799&lt;&gt;"",'Jeunes Plants'!S799,"")</f>
        <v>0</v>
      </c>
      <c r="S799" s="236">
        <f>IF('Jeunes Plants'!T799&lt;&gt;"",'Jeunes Plants'!T799,"")</f>
        <v>0</v>
      </c>
      <c r="T799" s="245"/>
      <c r="U799" s="214"/>
      <c r="V799" s="214"/>
      <c r="W799" s="214"/>
    </row>
    <row r="800" spans="1:23" ht="20.100000000000001" customHeight="1" x14ac:dyDescent="0.25">
      <c r="A800" s="23">
        <f>IF('Jeunes Plants'!A800&lt;&gt;"",'Jeunes Plants'!A800,"")</f>
        <v>1997</v>
      </c>
      <c r="B800" s="24" t="str">
        <f>IF('Jeunes Plants'!B800&lt;&gt;"",'Jeunes Plants'!B800,"")</f>
        <v>PETUNIA SURFINIA</v>
      </c>
      <c r="C800" s="24" t="str">
        <f>IF('Jeunes Plants'!C800&lt;&gt;"",'Jeunes Plants'!C800,"")</f>
        <v xml:space="preserve">Variés </v>
      </c>
      <c r="D800" s="24" t="str">
        <f>IF('Jeunes Plants'!D800&lt;&gt;"",'Jeunes Plants'!D800,"")</f>
        <v>&gt;s45/2025</v>
      </c>
      <c r="E800" s="66" t="str">
        <f>IF('Jeunes Plants'!E800&lt;&gt;"",'Jeunes Plants'!E800,"")</f>
        <v>B</v>
      </c>
      <c r="F800" s="66" t="str">
        <f>IF('Jeunes Plants'!F800&lt;&gt;"",'Jeunes Plants'!F800,"")</f>
        <v>M 3 cm  X60</v>
      </c>
      <c r="G800" s="64">
        <f>IF('Jeunes Plants'!G800&lt;&gt;"",'Jeunes Plants'!G800,"")</f>
        <v>30</v>
      </c>
      <c r="H800" s="66">
        <f>IF('Jeunes Plants'!H800&lt;&gt;"",'Jeunes Plants'!H800,"")</f>
        <v>6</v>
      </c>
      <c r="I800" s="66" t="str">
        <f>IF('Jeunes Plants'!I800&lt;&gt;"",'Jeunes Plants'!I800,"")</f>
        <v>A</v>
      </c>
      <c r="J800" s="72">
        <f>IF('Jeunes Plants'!J800&lt;&gt;"",'Jeunes Plants'!J800,"")</f>
        <v>0.06</v>
      </c>
      <c r="K800" s="24" t="str">
        <f>IF('Jeunes Plants'!K800&lt;&gt;"",'Jeunes Plants'!K800,"")</f>
        <v>DIV FL</v>
      </c>
      <c r="L800" s="24" t="str">
        <f>IF('Jeunes Plants'!L800&lt;&gt;"",'Jeunes Plants'!L800,"")</f>
        <v>S7</v>
      </c>
      <c r="M800" s="24" t="str">
        <f>IF('Jeunes Plants'!M800&lt;&gt;"",'Jeunes Plants'!M800,"")</f>
        <v/>
      </c>
      <c r="N800" s="24" t="str">
        <f>IF('Jeunes Plants'!N800&lt;&gt;"",'Jeunes Plants'!N800,"")</f>
        <v>M3</v>
      </c>
      <c r="O800" s="24" t="str">
        <f>IF('Jeunes Plants'!O800&lt;&gt;"",'Jeunes Plants'!O800,"")</f>
        <v xml:space="preserve">PETUNIA SURFINIA Variés </v>
      </c>
      <c r="P800" s="54">
        <f>IF('Jeunes Plants'!P800&lt;&gt;"",'Jeunes Plants'!P800,"")</f>
        <v>800</v>
      </c>
      <c r="Q800" s="20">
        <f>IF('Jeunes Plants'!R800&lt;&gt;"",'Jeunes Plants'!R800,"")</f>
        <v>0</v>
      </c>
      <c r="R800" s="20">
        <f>IF('Jeunes Plants'!S800&lt;&gt;"",'Jeunes Plants'!S800,"")</f>
        <v>0</v>
      </c>
      <c r="S800" s="236">
        <f>IF('Jeunes Plants'!T800&lt;&gt;"",'Jeunes Plants'!T800,"")</f>
        <v>0</v>
      </c>
      <c r="T800" s="246"/>
      <c r="U800" s="124"/>
      <c r="V800" s="124"/>
      <c r="W800" s="124"/>
    </row>
    <row r="801" spans="1:23" ht="20.100000000000001" customHeight="1" x14ac:dyDescent="0.25">
      <c r="A801" s="146" t="str">
        <f>IF('Jeunes Plants'!A801&lt;&gt;"",'Jeunes Plants'!A801,"")</f>
        <v/>
      </c>
      <c r="B801" s="163" t="str">
        <f>IF('Jeunes Plants'!B801&lt;&gt;"",'Jeunes Plants'!B801,"")</f>
        <v>PETUNIA CASCADIAS</v>
      </c>
      <c r="C801" s="147" t="str">
        <f>IF('Jeunes Plants'!C801&lt;&gt;"",'Jeunes Plants'!C801,"")</f>
        <v/>
      </c>
      <c r="D801" s="147" t="str">
        <f>IF('Jeunes Plants'!D801&lt;&gt;"",'Jeunes Plants'!D801,"")</f>
        <v/>
      </c>
      <c r="E801" s="148" t="str">
        <f>IF('Jeunes Plants'!E801&lt;&gt;"",'Jeunes Plants'!E801,"")</f>
        <v/>
      </c>
      <c r="F801" s="148" t="str">
        <f>IF('Jeunes Plants'!F801&lt;&gt;"",'Jeunes Plants'!F801,"")</f>
        <v/>
      </c>
      <c r="G801" s="148" t="str">
        <f>IF('Jeunes Plants'!G801&lt;&gt;"",'Jeunes Plants'!G801,"")</f>
        <v/>
      </c>
      <c r="H801" s="148" t="str">
        <f>IF('Jeunes Plants'!H801&lt;&gt;"",'Jeunes Plants'!H801,"")</f>
        <v/>
      </c>
      <c r="I801" s="148" t="str">
        <f>IF('Jeunes Plants'!I801&lt;&gt;"",'Jeunes Plants'!I801,"")</f>
        <v/>
      </c>
      <c r="J801" s="149" t="str">
        <f>IF('Jeunes Plants'!J801&lt;&gt;"",'Jeunes Plants'!J801,"")</f>
        <v/>
      </c>
      <c r="K801" s="147" t="str">
        <f>IF('Jeunes Plants'!K801&lt;&gt;"",'Jeunes Plants'!K801,"")</f>
        <v/>
      </c>
      <c r="L801" s="147" t="str">
        <f>IF('Jeunes Plants'!L801&lt;&gt;"",'Jeunes Plants'!L801,"")</f>
        <v>E</v>
      </c>
      <c r="M801" s="147" t="str">
        <f>IF('Jeunes Plants'!M801&lt;&gt;"",'Jeunes Plants'!M801,"")</f>
        <v/>
      </c>
      <c r="N801" s="147" t="str">
        <f>IF('Jeunes Plants'!N801&lt;&gt;"",'Jeunes Plants'!N801,"")</f>
        <v/>
      </c>
      <c r="O801" s="147" t="str">
        <f>IF('Jeunes Plants'!O801&lt;&gt;"",'Jeunes Plants'!O801,"")</f>
        <v xml:space="preserve">PETUNIA CASCADIAS </v>
      </c>
      <c r="P801" s="150">
        <f>IF('Jeunes Plants'!P801&lt;&gt;"",'Jeunes Plants'!P801,"")</f>
        <v>801</v>
      </c>
      <c r="Q801" s="20" t="str">
        <f>IF('Jeunes Plants'!R801&lt;&gt;"",'Jeunes Plants'!R801,"")</f>
        <v/>
      </c>
      <c r="R801" s="20" t="str">
        <f>IF('Jeunes Plants'!S801&lt;&gt;"",'Jeunes Plants'!S801,"")</f>
        <v/>
      </c>
      <c r="S801" s="236" t="str">
        <f>IF('Jeunes Plants'!T801&lt;&gt;"",'Jeunes Plants'!T801,"")</f>
        <v/>
      </c>
      <c r="T801" s="247"/>
      <c r="U801" s="161"/>
      <c r="V801" s="161"/>
      <c r="W801" s="161"/>
    </row>
    <row r="802" spans="1:23" ht="20.100000000000001" customHeight="1" x14ac:dyDescent="0.25">
      <c r="A802" s="23">
        <f>IF('Jeunes Plants'!A802&lt;&gt;"",'Jeunes Plants'!A802,"")</f>
        <v>25056</v>
      </c>
      <c r="B802" s="24" t="str">
        <f>IF('Jeunes Plants'!B802&lt;&gt;"",'Jeunes Plants'!B802,"")</f>
        <v>PETUNIA CASCADIAS</v>
      </c>
      <c r="C802" s="24" t="str">
        <f>IF('Jeunes Plants'!C802&lt;&gt;"",'Jeunes Plants'!C802,"")</f>
        <v>Arizona Sky</v>
      </c>
      <c r="D802" s="24" t="str">
        <f>IF('Jeunes Plants'!D802&lt;&gt;"",'Jeunes Plants'!D802,"")</f>
        <v>&gt;s45/2025</v>
      </c>
      <c r="E802" s="66" t="str">
        <f>IF('Jeunes Plants'!E802&lt;&gt;"",'Jeunes Plants'!E802,"")</f>
        <v>B</v>
      </c>
      <c r="F802" s="66" t="str">
        <f>IF('Jeunes Plants'!F802&lt;&gt;"",'Jeunes Plants'!F802,"")</f>
        <v>M 3 cm  X60</v>
      </c>
      <c r="G802" s="64">
        <f>IF('Jeunes Plants'!G802&lt;&gt;"",'Jeunes Plants'!G802,"")</f>
        <v>30</v>
      </c>
      <c r="H802" s="66">
        <f>IF('Jeunes Plants'!H802&lt;&gt;"",'Jeunes Plants'!H802,"")</f>
        <v>6</v>
      </c>
      <c r="I802" s="66" t="str">
        <f>IF('Jeunes Plants'!I802&lt;&gt;"",'Jeunes Plants'!I802,"")</f>
        <v>A</v>
      </c>
      <c r="J802" s="72">
        <f>IF('Jeunes Plants'!J802&lt;&gt;"",'Jeunes Plants'!J802,"")</f>
        <v>0.06</v>
      </c>
      <c r="K802" s="24" t="str">
        <f>IF('Jeunes Plants'!K802&lt;&gt;"",'Jeunes Plants'!K802,"")</f>
        <v>DIV FL</v>
      </c>
      <c r="L802" s="24" t="str">
        <f>IF('Jeunes Plants'!L802&lt;&gt;"",'Jeunes Plants'!L802,"")</f>
        <v>S7</v>
      </c>
      <c r="M802" s="24" t="str">
        <f>IF('Jeunes Plants'!M802&lt;&gt;"",'Jeunes Plants'!M802,"")</f>
        <v/>
      </c>
      <c r="N802" s="24" t="str">
        <f>IF('Jeunes Plants'!N802&lt;&gt;"",'Jeunes Plants'!N802,"")</f>
        <v>M3</v>
      </c>
      <c r="O802" s="24" t="str">
        <f>IF('Jeunes Plants'!O802&lt;&gt;"",'Jeunes Plants'!O802,"")</f>
        <v>PETUNIA CASCADIAS Arizona Sky</v>
      </c>
      <c r="P802" s="54">
        <f>IF('Jeunes Plants'!P802&lt;&gt;"",'Jeunes Plants'!P802,"")</f>
        <v>802</v>
      </c>
      <c r="Q802" s="20">
        <f>IF('Jeunes Plants'!R802&lt;&gt;"",'Jeunes Plants'!R802,"")</f>
        <v>0</v>
      </c>
      <c r="R802" s="20">
        <f>IF('Jeunes Plants'!S802&lt;&gt;"",'Jeunes Plants'!S802,"")</f>
        <v>0</v>
      </c>
      <c r="S802" s="236">
        <f>IF('Jeunes Plants'!T802&lt;&gt;"",'Jeunes Plants'!T802,"")</f>
        <v>0</v>
      </c>
      <c r="T802" s="246"/>
      <c r="U802" s="124"/>
      <c r="V802" s="124"/>
      <c r="W802" s="124"/>
    </row>
    <row r="803" spans="1:23" ht="20.100000000000001" customHeight="1" x14ac:dyDescent="0.25">
      <c r="A803" s="125">
        <f>IF('Jeunes Plants'!A803&lt;&gt;"",'Jeunes Plants'!A803,"")</f>
        <v>13342</v>
      </c>
      <c r="B803" s="126" t="str">
        <f>IF('Jeunes Plants'!B803&lt;&gt;"",'Jeunes Plants'!B803,"")</f>
        <v>PETUNIA CASCADIAS</v>
      </c>
      <c r="C803" s="126" t="str">
        <f>IF('Jeunes Plants'!C803&lt;&gt;"",'Jeunes Plants'!C803,"")</f>
        <v xml:space="preserve">Indian Summer </v>
      </c>
      <c r="D803" s="126" t="str">
        <f>IF('Jeunes Plants'!D803&lt;&gt;"",'Jeunes Plants'!D803,"")</f>
        <v>&gt;s45/2025</v>
      </c>
      <c r="E803" s="127" t="str">
        <f>IF('Jeunes Plants'!E803&lt;&gt;"",'Jeunes Plants'!E803,"")</f>
        <v>B</v>
      </c>
      <c r="F803" s="127" t="str">
        <f>IF('Jeunes Plants'!F803&lt;&gt;"",'Jeunes Plants'!F803,"")</f>
        <v>M 3 cm  X60</v>
      </c>
      <c r="G803" s="128">
        <f>IF('Jeunes Plants'!G803&lt;&gt;"",'Jeunes Plants'!G803,"")</f>
        <v>30</v>
      </c>
      <c r="H803" s="127">
        <f>IF('Jeunes Plants'!H803&lt;&gt;"",'Jeunes Plants'!H803,"")</f>
        <v>6</v>
      </c>
      <c r="I803" s="127" t="str">
        <f>IF('Jeunes Plants'!I803&lt;&gt;"",'Jeunes Plants'!I803,"")</f>
        <v>A</v>
      </c>
      <c r="J803" s="129">
        <f>IF('Jeunes Plants'!J803&lt;&gt;"",'Jeunes Plants'!J803,"")</f>
        <v>0.06</v>
      </c>
      <c r="K803" s="126" t="str">
        <f>IF('Jeunes Plants'!K803&lt;&gt;"",'Jeunes Plants'!K803,"")</f>
        <v>DIV FL</v>
      </c>
      <c r="L803" s="126" t="str">
        <f>IF('Jeunes Plants'!L803&lt;&gt;"",'Jeunes Plants'!L803,"")</f>
        <v>S7</v>
      </c>
      <c r="M803" s="126" t="str">
        <f>IF('Jeunes Plants'!M803&lt;&gt;"",'Jeunes Plants'!M803,"")</f>
        <v/>
      </c>
      <c r="N803" s="126" t="str">
        <f>IF('Jeunes Plants'!N803&lt;&gt;"",'Jeunes Plants'!N803,"")</f>
        <v>M3</v>
      </c>
      <c r="O803" s="126" t="str">
        <f>IF('Jeunes Plants'!O803&lt;&gt;"",'Jeunes Plants'!O803,"")</f>
        <v xml:space="preserve">PETUNIA CASCADIAS Indian Summer </v>
      </c>
      <c r="P803" s="130">
        <f>IF('Jeunes Plants'!P803&lt;&gt;"",'Jeunes Plants'!P803,"")</f>
        <v>803</v>
      </c>
      <c r="Q803" s="20">
        <f>IF('Jeunes Plants'!R803&lt;&gt;"",'Jeunes Plants'!R803,"")</f>
        <v>0</v>
      </c>
      <c r="R803" s="20">
        <f>IF('Jeunes Plants'!S803&lt;&gt;"",'Jeunes Plants'!S803,"")</f>
        <v>0</v>
      </c>
      <c r="S803" s="236">
        <f>IF('Jeunes Plants'!T803&lt;&gt;"",'Jeunes Plants'!T803,"")</f>
        <v>0</v>
      </c>
      <c r="T803" s="245"/>
      <c r="U803" s="214"/>
      <c r="V803" s="214"/>
      <c r="W803" s="214"/>
    </row>
    <row r="804" spans="1:23" ht="20.100000000000001" customHeight="1" x14ac:dyDescent="0.25">
      <c r="A804" s="23">
        <f>IF('Jeunes Plants'!A804&lt;&gt;"",'Jeunes Plants'!A804,"")</f>
        <v>26011</v>
      </c>
      <c r="B804" s="24" t="str">
        <f>IF('Jeunes Plants'!B804&lt;&gt;"",'Jeunes Plants'!B804,"")</f>
        <v>PETUNIA CASCADIAS</v>
      </c>
      <c r="C804" s="24" t="str">
        <f>IF('Jeunes Plants'!C804&lt;&gt;"",'Jeunes Plants'!C804,"")</f>
        <v>Fuchsia</v>
      </c>
      <c r="D804" s="24" t="str">
        <f>IF('Jeunes Plants'!D804&lt;&gt;"",'Jeunes Plants'!D804,"")</f>
        <v>&gt;s45/2025</v>
      </c>
      <c r="E804" s="66" t="str">
        <f>IF('Jeunes Plants'!E804&lt;&gt;"",'Jeunes Plants'!E804,"")</f>
        <v>B</v>
      </c>
      <c r="F804" s="66" t="str">
        <f>IF('Jeunes Plants'!F804&lt;&gt;"",'Jeunes Plants'!F804,"")</f>
        <v>M 3 cm  X60</v>
      </c>
      <c r="G804" s="64">
        <f>IF('Jeunes Plants'!G804&lt;&gt;"",'Jeunes Plants'!G804,"")</f>
        <v>30</v>
      </c>
      <c r="H804" s="64">
        <f>IF('Jeunes Plants'!H804&lt;&gt;"",'Jeunes Plants'!H804,"")</f>
        <v>6</v>
      </c>
      <c r="I804" s="66" t="str">
        <f>IF('Jeunes Plants'!I804&lt;&gt;"",'Jeunes Plants'!I804,"")</f>
        <v>A</v>
      </c>
      <c r="J804" s="64">
        <f>IF('Jeunes Plants'!J804&lt;&gt;"",'Jeunes Plants'!J804,"")</f>
        <v>4.4999999999999998E-2</v>
      </c>
      <c r="K804" s="24" t="str">
        <f>IF('Jeunes Plants'!K804&lt;&gt;"",'Jeunes Plants'!K804,"")</f>
        <v>DIV FL</v>
      </c>
      <c r="L804" s="24" t="str">
        <f>IF('Jeunes Plants'!L804&lt;&gt;"",'Jeunes Plants'!L804,"")</f>
        <v>S7</v>
      </c>
      <c r="M804" s="24" t="str">
        <f>IF('Jeunes Plants'!M804&lt;&gt;"",'Jeunes Plants'!M804,"")</f>
        <v/>
      </c>
      <c r="N804" s="24" t="str">
        <f>IF('Jeunes Plants'!N804&lt;&gt;"",'Jeunes Plants'!N804,"")</f>
        <v>M3</v>
      </c>
      <c r="O804" s="24" t="str">
        <f>IF('Jeunes Plants'!O804&lt;&gt;"",'Jeunes Plants'!O804,"")</f>
        <v>PETUNIA CASCADIAS Fuchsia</v>
      </c>
      <c r="P804" s="54">
        <f>IF('Jeunes Plants'!P804&lt;&gt;"",'Jeunes Plants'!P804,"")</f>
        <v>804</v>
      </c>
      <c r="Q804" s="20">
        <f>IF('Jeunes Plants'!R804&lt;&gt;"",'Jeunes Plants'!R804,"")</f>
        <v>0</v>
      </c>
      <c r="R804" s="20">
        <f>IF('Jeunes Plants'!S804&lt;&gt;"",'Jeunes Plants'!S804,"")</f>
        <v>0</v>
      </c>
      <c r="S804" s="236">
        <f>IF('Jeunes Plants'!T804&lt;&gt;"",'Jeunes Plants'!T804,"")</f>
        <v>0</v>
      </c>
      <c r="T804" s="246"/>
      <c r="U804" s="124"/>
      <c r="V804" s="124"/>
      <c r="W804" s="124"/>
    </row>
    <row r="805" spans="1:23" ht="20.100000000000001" customHeight="1" x14ac:dyDescent="0.25">
      <c r="A805" s="125">
        <f>IF('Jeunes Plants'!A805&lt;&gt;"",'Jeunes Plants'!A805,"")</f>
        <v>23795</v>
      </c>
      <c r="B805" s="126" t="str">
        <f>IF('Jeunes Plants'!B805&lt;&gt;"",'Jeunes Plants'!B805,"")</f>
        <v>PETUNIA CASCADIAS</v>
      </c>
      <c r="C805" s="126" t="str">
        <f>IF('Jeunes Plants'!C805&lt;&gt;"",'Jeunes Plants'!C805,"")</f>
        <v xml:space="preserve">RIMarkable </v>
      </c>
      <c r="D805" s="126" t="str">
        <f>IF('Jeunes Plants'!D805&lt;&gt;"",'Jeunes Plants'!D805,"")</f>
        <v>&gt;s45/2025</v>
      </c>
      <c r="E805" s="127" t="str">
        <f>IF('Jeunes Plants'!E805&lt;&gt;"",'Jeunes Plants'!E805,"")</f>
        <v>B</v>
      </c>
      <c r="F805" s="127" t="str">
        <f>IF('Jeunes Plants'!F805&lt;&gt;"",'Jeunes Plants'!F805,"")</f>
        <v>M 3 cm  X60</v>
      </c>
      <c r="G805" s="128">
        <f>IF('Jeunes Plants'!G805&lt;&gt;"",'Jeunes Plants'!G805,"")</f>
        <v>30</v>
      </c>
      <c r="H805" s="127">
        <f>IF('Jeunes Plants'!H805&lt;&gt;"",'Jeunes Plants'!H805,"")</f>
        <v>6</v>
      </c>
      <c r="I805" s="127" t="str">
        <f>IF('Jeunes Plants'!I805&lt;&gt;"",'Jeunes Plants'!I805,"")</f>
        <v>A</v>
      </c>
      <c r="J805" s="129">
        <f>IF('Jeunes Plants'!J805&lt;&gt;"",'Jeunes Plants'!J805,"")</f>
        <v>0.06</v>
      </c>
      <c r="K805" s="126" t="str">
        <f>IF('Jeunes Plants'!K805&lt;&gt;"",'Jeunes Plants'!K805,"")</f>
        <v>DIV FL</v>
      </c>
      <c r="L805" s="126" t="str">
        <f>IF('Jeunes Plants'!L805&lt;&gt;"",'Jeunes Plants'!L805,"")</f>
        <v>S7</v>
      </c>
      <c r="M805" s="126" t="str">
        <f>IF('Jeunes Plants'!M805&lt;&gt;"",'Jeunes Plants'!M805,"")</f>
        <v/>
      </c>
      <c r="N805" s="126" t="str">
        <f>IF('Jeunes Plants'!N805&lt;&gt;"",'Jeunes Plants'!N805,"")</f>
        <v>M3</v>
      </c>
      <c r="O805" s="126" t="str">
        <f>IF('Jeunes Plants'!O805&lt;&gt;"",'Jeunes Plants'!O805,"")</f>
        <v xml:space="preserve">PETUNIA CASCADIAS RIMarkable </v>
      </c>
      <c r="P805" s="130">
        <f>IF('Jeunes Plants'!P805&lt;&gt;"",'Jeunes Plants'!P805,"")</f>
        <v>805</v>
      </c>
      <c r="Q805" s="20">
        <f>IF('Jeunes Plants'!R805&lt;&gt;"",'Jeunes Plants'!R805,"")</f>
        <v>0</v>
      </c>
      <c r="R805" s="20">
        <f>IF('Jeunes Plants'!S805&lt;&gt;"",'Jeunes Plants'!S805,"")</f>
        <v>0</v>
      </c>
      <c r="S805" s="236">
        <f>IF('Jeunes Plants'!T805&lt;&gt;"",'Jeunes Plants'!T805,"")</f>
        <v>0</v>
      </c>
      <c r="T805" s="245"/>
      <c r="U805" s="214"/>
      <c r="V805" s="214"/>
      <c r="W805" s="214"/>
    </row>
    <row r="806" spans="1:23" ht="20.100000000000001" customHeight="1" x14ac:dyDescent="0.25">
      <c r="A806" s="23">
        <f>IF('Jeunes Plants'!A806&lt;&gt;"",'Jeunes Plants'!A806,"")</f>
        <v>14484</v>
      </c>
      <c r="B806" s="24" t="str">
        <f>IF('Jeunes Plants'!B806&lt;&gt;"",'Jeunes Plants'!B806,"")</f>
        <v>PETUNIA CASCADIAS</v>
      </c>
      <c r="C806" s="24" t="str">
        <f>IF('Jeunes Plants'!C806&lt;&gt;"",'Jeunes Plants'!C806,"")</f>
        <v xml:space="preserve">Rim Magenta </v>
      </c>
      <c r="D806" s="24" t="str">
        <f>IF('Jeunes Plants'!D806&lt;&gt;"",'Jeunes Plants'!D806,"")</f>
        <v>&gt;s45/2025</v>
      </c>
      <c r="E806" s="66" t="str">
        <f>IF('Jeunes Plants'!E806&lt;&gt;"",'Jeunes Plants'!E806,"")</f>
        <v>B</v>
      </c>
      <c r="F806" s="66" t="str">
        <f>IF('Jeunes Plants'!F806&lt;&gt;"",'Jeunes Plants'!F806,"")</f>
        <v>M 3 cm  X60</v>
      </c>
      <c r="G806" s="64">
        <f>IF('Jeunes Plants'!G806&lt;&gt;"",'Jeunes Plants'!G806,"")</f>
        <v>30</v>
      </c>
      <c r="H806" s="66">
        <f>IF('Jeunes Plants'!H806&lt;&gt;"",'Jeunes Plants'!H806,"")</f>
        <v>6</v>
      </c>
      <c r="I806" s="66" t="str">
        <f>IF('Jeunes Plants'!I806&lt;&gt;"",'Jeunes Plants'!I806,"")</f>
        <v>A</v>
      </c>
      <c r="J806" s="72">
        <f>IF('Jeunes Plants'!J806&lt;&gt;"",'Jeunes Plants'!J806,"")</f>
        <v>0.06</v>
      </c>
      <c r="K806" s="24" t="str">
        <f>IF('Jeunes Plants'!K806&lt;&gt;"",'Jeunes Plants'!K806,"")</f>
        <v>DIV FL</v>
      </c>
      <c r="L806" s="24" t="str">
        <f>IF('Jeunes Plants'!L806&lt;&gt;"",'Jeunes Plants'!L806,"")</f>
        <v>S7</v>
      </c>
      <c r="M806" s="24" t="str">
        <f>IF('Jeunes Plants'!M806&lt;&gt;"",'Jeunes Plants'!M806,"")</f>
        <v/>
      </c>
      <c r="N806" s="24" t="str">
        <f>IF('Jeunes Plants'!N806&lt;&gt;"",'Jeunes Plants'!N806,"")</f>
        <v>M3</v>
      </c>
      <c r="O806" s="24" t="str">
        <f>IF('Jeunes Plants'!O806&lt;&gt;"",'Jeunes Plants'!O806,"")</f>
        <v xml:space="preserve">PETUNIA CASCADIAS Rim Magenta </v>
      </c>
      <c r="P806" s="54">
        <f>IF('Jeunes Plants'!P806&lt;&gt;"",'Jeunes Plants'!P806,"")</f>
        <v>806</v>
      </c>
      <c r="Q806" s="20">
        <f>IF('Jeunes Plants'!R806&lt;&gt;"",'Jeunes Plants'!R806,"")</f>
        <v>0</v>
      </c>
      <c r="R806" s="20">
        <f>IF('Jeunes Plants'!S806&lt;&gt;"",'Jeunes Plants'!S806,"")</f>
        <v>0</v>
      </c>
      <c r="S806" s="236">
        <f>IF('Jeunes Plants'!T806&lt;&gt;"",'Jeunes Plants'!T806,"")</f>
        <v>0</v>
      </c>
      <c r="T806" s="246"/>
      <c r="U806" s="124"/>
      <c r="V806" s="124"/>
      <c r="W806" s="124"/>
    </row>
    <row r="807" spans="1:23" ht="20.100000000000001" customHeight="1" x14ac:dyDescent="0.25">
      <c r="A807" s="125">
        <f>IF('Jeunes Plants'!A807&lt;&gt;"",'Jeunes Plants'!A807,"")</f>
        <v>15635</v>
      </c>
      <c r="B807" s="126" t="str">
        <f>IF('Jeunes Plants'!B807&lt;&gt;"",'Jeunes Plants'!B807,"")</f>
        <v>PETUNIA CASCADIAS</v>
      </c>
      <c r="C807" s="126" t="str">
        <f>IF('Jeunes Plants'!C807&lt;&gt;"",'Jeunes Plants'!C807,"")</f>
        <v xml:space="preserve">Variés </v>
      </c>
      <c r="D807" s="126" t="str">
        <f>IF('Jeunes Plants'!D807&lt;&gt;"",'Jeunes Plants'!D807,"")</f>
        <v>&gt;s45/2025</v>
      </c>
      <c r="E807" s="127" t="str">
        <f>IF('Jeunes Plants'!E807&lt;&gt;"",'Jeunes Plants'!E807,"")</f>
        <v>B</v>
      </c>
      <c r="F807" s="127" t="str">
        <f>IF('Jeunes Plants'!F807&lt;&gt;"",'Jeunes Plants'!F807,"")</f>
        <v>M 3 cm  X60</v>
      </c>
      <c r="G807" s="128">
        <f>IF('Jeunes Plants'!G807&lt;&gt;"",'Jeunes Plants'!G807,"")</f>
        <v>30</v>
      </c>
      <c r="H807" s="127">
        <f>IF('Jeunes Plants'!H807&lt;&gt;"",'Jeunes Plants'!H807,"")</f>
        <v>6</v>
      </c>
      <c r="I807" s="127" t="str">
        <f>IF('Jeunes Plants'!I807&lt;&gt;"",'Jeunes Plants'!I807,"")</f>
        <v>A</v>
      </c>
      <c r="J807" s="129">
        <f>IF('Jeunes Plants'!J807&lt;&gt;"",'Jeunes Plants'!J807,"")</f>
        <v>0.06</v>
      </c>
      <c r="K807" s="126" t="str">
        <f>IF('Jeunes Plants'!K807&lt;&gt;"",'Jeunes Plants'!K807,"")</f>
        <v>DIV FL</v>
      </c>
      <c r="L807" s="126" t="str">
        <f>IF('Jeunes Plants'!L807&lt;&gt;"",'Jeunes Plants'!L807,"")</f>
        <v>S7</v>
      </c>
      <c r="M807" s="126" t="str">
        <f>IF('Jeunes Plants'!M807&lt;&gt;"",'Jeunes Plants'!M807,"")</f>
        <v/>
      </c>
      <c r="N807" s="126" t="str">
        <f>IF('Jeunes Plants'!N807&lt;&gt;"",'Jeunes Plants'!N807,"")</f>
        <v>M3</v>
      </c>
      <c r="O807" s="126" t="str">
        <f>IF('Jeunes Plants'!O807&lt;&gt;"",'Jeunes Plants'!O807,"")</f>
        <v xml:space="preserve">PETUNIA CASCADIAS Variés </v>
      </c>
      <c r="P807" s="130">
        <f>IF('Jeunes Plants'!P807&lt;&gt;"",'Jeunes Plants'!P807,"")</f>
        <v>807</v>
      </c>
      <c r="Q807" s="20">
        <f>IF('Jeunes Plants'!R807&lt;&gt;"",'Jeunes Plants'!R807,"")</f>
        <v>0</v>
      </c>
      <c r="R807" s="20">
        <f>IF('Jeunes Plants'!S807&lt;&gt;"",'Jeunes Plants'!S807,"")</f>
        <v>0</v>
      </c>
      <c r="S807" s="236">
        <f>IF('Jeunes Plants'!T807&lt;&gt;"",'Jeunes Plants'!T807,"")</f>
        <v>0</v>
      </c>
      <c r="T807" s="245"/>
      <c r="U807" s="214"/>
      <c r="V807" s="214"/>
      <c r="W807" s="214"/>
    </row>
    <row r="808" spans="1:23" ht="20.100000000000001" customHeight="1" x14ac:dyDescent="0.25">
      <c r="A808" s="146" t="str">
        <f>IF('Jeunes Plants'!A808&lt;&gt;"",'Jeunes Plants'!A808,"")</f>
        <v/>
      </c>
      <c r="B808" s="163" t="str">
        <f>IF('Jeunes Plants'!B808&lt;&gt;"",'Jeunes Plants'!B808,"")</f>
        <v>PETUNIA TUMBELINA</v>
      </c>
      <c r="C808" s="147" t="str">
        <f>IF('Jeunes Plants'!C808&lt;&gt;"",'Jeunes Plants'!C808,"")</f>
        <v/>
      </c>
      <c r="D808" s="147" t="str">
        <f>IF('Jeunes Plants'!D808&lt;&gt;"",'Jeunes Plants'!D808,"")</f>
        <v/>
      </c>
      <c r="E808" s="148" t="str">
        <f>IF('Jeunes Plants'!E808&lt;&gt;"",'Jeunes Plants'!E808,"")</f>
        <v/>
      </c>
      <c r="F808" s="148" t="str">
        <f>IF('Jeunes Plants'!F808&lt;&gt;"",'Jeunes Plants'!F808,"")</f>
        <v/>
      </c>
      <c r="G808" s="148" t="str">
        <f>IF('Jeunes Plants'!G808&lt;&gt;"",'Jeunes Plants'!G808,"")</f>
        <v/>
      </c>
      <c r="H808" s="148" t="str">
        <f>IF('Jeunes Plants'!H808&lt;&gt;"",'Jeunes Plants'!H808,"")</f>
        <v/>
      </c>
      <c r="I808" s="148" t="str">
        <f>IF('Jeunes Plants'!I808&lt;&gt;"",'Jeunes Plants'!I808,"")</f>
        <v/>
      </c>
      <c r="J808" s="149" t="str">
        <f>IF('Jeunes Plants'!J808&lt;&gt;"",'Jeunes Plants'!J808,"")</f>
        <v/>
      </c>
      <c r="K808" s="147" t="str">
        <f>IF('Jeunes Plants'!K808&lt;&gt;"",'Jeunes Plants'!K808,"")</f>
        <v/>
      </c>
      <c r="L808" s="147" t="str">
        <f>IF('Jeunes Plants'!L808&lt;&gt;"",'Jeunes Plants'!L808,"")</f>
        <v>E</v>
      </c>
      <c r="M808" s="147" t="str">
        <f>IF('Jeunes Plants'!M808&lt;&gt;"",'Jeunes Plants'!M808,"")</f>
        <v/>
      </c>
      <c r="N808" s="147" t="str">
        <f>IF('Jeunes Plants'!N808&lt;&gt;"",'Jeunes Plants'!N808,"")</f>
        <v/>
      </c>
      <c r="O808" s="147" t="str">
        <f>IF('Jeunes Plants'!O808&lt;&gt;"",'Jeunes Plants'!O808,"")</f>
        <v xml:space="preserve">PETUNIA TUMBELINA </v>
      </c>
      <c r="P808" s="150">
        <f>IF('Jeunes Plants'!P808&lt;&gt;"",'Jeunes Plants'!P808,"")</f>
        <v>808</v>
      </c>
      <c r="Q808" s="20" t="str">
        <f>IF('Jeunes Plants'!R808&lt;&gt;"",'Jeunes Plants'!R808,"")</f>
        <v/>
      </c>
      <c r="R808" s="20" t="str">
        <f>IF('Jeunes Plants'!S808&lt;&gt;"",'Jeunes Plants'!S808,"")</f>
        <v/>
      </c>
      <c r="S808" s="236" t="str">
        <f>IF('Jeunes Plants'!T808&lt;&gt;"",'Jeunes Plants'!T808,"")</f>
        <v/>
      </c>
      <c r="T808" s="247"/>
      <c r="U808" s="161"/>
      <c r="V808" s="161"/>
      <c r="W808" s="161"/>
    </row>
    <row r="809" spans="1:23" ht="20.100000000000001" customHeight="1" x14ac:dyDescent="0.25">
      <c r="A809" s="23">
        <f>IF('Jeunes Plants'!A809&lt;&gt;"",'Jeunes Plants'!A809,"")</f>
        <v>26016</v>
      </c>
      <c r="B809" s="24" t="str">
        <f>IF('Jeunes Plants'!B809&lt;&gt;"",'Jeunes Plants'!B809,"")</f>
        <v>PETUNIA TUMBELINA</v>
      </c>
      <c r="C809" s="24" t="str">
        <f>IF('Jeunes Plants'!C809&lt;&gt;"",'Jeunes Plants'!C809,"")</f>
        <v>Bella</v>
      </c>
      <c r="D809" s="24" t="str">
        <f>IF('Jeunes Plants'!D809&lt;&gt;"",'Jeunes Plants'!D809,"")</f>
        <v>&gt;s45/2025</v>
      </c>
      <c r="E809" s="66" t="str">
        <f>IF('Jeunes Plants'!E809&lt;&gt;"",'Jeunes Plants'!E809,"")</f>
        <v>B</v>
      </c>
      <c r="F809" s="66" t="str">
        <f>IF('Jeunes Plants'!F809&lt;&gt;"",'Jeunes Plants'!F809,"")</f>
        <v>M 3 cm  X60</v>
      </c>
      <c r="G809" s="64">
        <f>IF('Jeunes Plants'!G809&lt;&gt;"",'Jeunes Plants'!G809,"")</f>
        <v>30</v>
      </c>
      <c r="H809" s="66">
        <f>IF('Jeunes Plants'!H809&lt;&gt;"",'Jeunes Plants'!H809,"")</f>
        <v>6</v>
      </c>
      <c r="I809" s="66" t="str">
        <f>IF('Jeunes Plants'!I809&lt;&gt;"",'Jeunes Plants'!I809,"")</f>
        <v>A</v>
      </c>
      <c r="J809" s="64">
        <f>IF('Jeunes Plants'!J809&lt;&gt;"",'Jeunes Plants'!J809,"")</f>
        <v>7.4999999999999997E-2</v>
      </c>
      <c r="K809" s="24" t="str">
        <f>IF('Jeunes Plants'!K809&lt;&gt;"",'Jeunes Plants'!K809,"")</f>
        <v>DIV FL</v>
      </c>
      <c r="L809" s="24" t="str">
        <f>IF('Jeunes Plants'!L809&lt;&gt;"",'Jeunes Plants'!L809,"")</f>
        <v>S7</v>
      </c>
      <c r="M809" s="24" t="str">
        <f>IF('Jeunes Plants'!M809&lt;&gt;"",'Jeunes Plants'!M809,"")</f>
        <v/>
      </c>
      <c r="N809" s="24" t="str">
        <f>IF('Jeunes Plants'!N809&lt;&gt;"",'Jeunes Plants'!N809,"")</f>
        <v>M3</v>
      </c>
      <c r="O809" s="24" t="str">
        <f>IF('Jeunes Plants'!O809&lt;&gt;"",'Jeunes Plants'!O809,"")</f>
        <v>PETUNIA TUMBELINA Bella</v>
      </c>
      <c r="P809" s="54">
        <f>IF('Jeunes Plants'!P809&lt;&gt;"",'Jeunes Plants'!P809,"")</f>
        <v>809</v>
      </c>
      <c r="Q809" s="20">
        <f>IF('Jeunes Plants'!R809&lt;&gt;"",'Jeunes Plants'!R809,"")</f>
        <v>0</v>
      </c>
      <c r="R809" s="20">
        <f>IF('Jeunes Plants'!S809&lt;&gt;"",'Jeunes Plants'!S809,"")</f>
        <v>0</v>
      </c>
      <c r="S809" s="236">
        <f>IF('Jeunes Plants'!T809&lt;&gt;"",'Jeunes Plants'!T809,"")</f>
        <v>0</v>
      </c>
      <c r="T809" s="246"/>
      <c r="U809" s="124"/>
      <c r="V809" s="124"/>
      <c r="W809" s="124"/>
    </row>
    <row r="810" spans="1:23" ht="20.100000000000001" customHeight="1" x14ac:dyDescent="0.25">
      <c r="A810" s="125">
        <f>IF('Jeunes Plants'!A810&lt;&gt;"",'Jeunes Plants'!A810,"")</f>
        <v>26823</v>
      </c>
      <c r="B810" s="126" t="str">
        <f>IF('Jeunes Plants'!B810&lt;&gt;"",'Jeunes Plants'!B810,"")</f>
        <v>PETUNIA TUMBELINA</v>
      </c>
      <c r="C810" s="126" t="str">
        <f>IF('Jeunes Plants'!C810&lt;&gt;"",'Jeunes Plants'!C810,"")</f>
        <v>Helena</v>
      </c>
      <c r="D810" s="126" t="str">
        <f>IF('Jeunes Plants'!D810&lt;&gt;"",'Jeunes Plants'!D810,"")</f>
        <v>&gt;s45/2025</v>
      </c>
      <c r="E810" s="127" t="str">
        <f>IF('Jeunes Plants'!E810&lt;&gt;"",'Jeunes Plants'!E810,"")</f>
        <v>B</v>
      </c>
      <c r="F810" s="127" t="str">
        <f>IF('Jeunes Plants'!F810&lt;&gt;"",'Jeunes Plants'!F810,"")</f>
        <v>M 3 cm  X60</v>
      </c>
      <c r="G810" s="128">
        <f>IF('Jeunes Plants'!G810&lt;&gt;"",'Jeunes Plants'!G810,"")</f>
        <v>30</v>
      </c>
      <c r="H810" s="127">
        <f>IF('Jeunes Plants'!H810&lt;&gt;"",'Jeunes Plants'!H810,"")</f>
        <v>6</v>
      </c>
      <c r="I810" s="127" t="str">
        <f>IF('Jeunes Plants'!I810&lt;&gt;"",'Jeunes Plants'!I810,"")</f>
        <v>A</v>
      </c>
      <c r="J810" s="128">
        <f>IF('Jeunes Plants'!J810&lt;&gt;"",'Jeunes Plants'!J810,"")</f>
        <v>7.4999999999999997E-2</v>
      </c>
      <c r="K810" s="126" t="str">
        <f>IF('Jeunes Plants'!K810&lt;&gt;"",'Jeunes Plants'!K810,"")</f>
        <v>DIV FL</v>
      </c>
      <c r="L810" s="126" t="str">
        <f>IF('Jeunes Plants'!L810&lt;&gt;"",'Jeunes Plants'!L810,"")</f>
        <v>S7</v>
      </c>
      <c r="M810" s="126" t="str">
        <f>IF('Jeunes Plants'!M810&lt;&gt;"",'Jeunes Plants'!M810,"")</f>
        <v>NEW</v>
      </c>
      <c r="N810" s="126" t="str">
        <f>IF('Jeunes Plants'!N810&lt;&gt;"",'Jeunes Plants'!N810,"")</f>
        <v>M3</v>
      </c>
      <c r="O810" s="126" t="str">
        <f>IF('Jeunes Plants'!O810&lt;&gt;"",'Jeunes Plants'!O810,"")</f>
        <v>PETUNIA TUMBELINA Helena</v>
      </c>
      <c r="P810" s="130">
        <f>IF('Jeunes Plants'!P810&lt;&gt;"",'Jeunes Plants'!P810,"")</f>
        <v>810</v>
      </c>
      <c r="Q810" s="20">
        <f>IF('Jeunes Plants'!R810&lt;&gt;"",'Jeunes Plants'!R810,"")</f>
        <v>0</v>
      </c>
      <c r="R810" s="20">
        <f>IF('Jeunes Plants'!S810&lt;&gt;"",'Jeunes Plants'!S810,"")</f>
        <v>0</v>
      </c>
      <c r="S810" s="236">
        <f>IF('Jeunes Plants'!T810&lt;&gt;"",'Jeunes Plants'!T810,"")</f>
        <v>0</v>
      </c>
      <c r="T810" s="245"/>
      <c r="U810" s="214"/>
      <c r="V810" s="214"/>
      <c r="W810" s="214"/>
    </row>
    <row r="811" spans="1:23" ht="20.100000000000001" customHeight="1" x14ac:dyDescent="0.25">
      <c r="A811" s="23">
        <f>IF('Jeunes Plants'!A811&lt;&gt;"",'Jeunes Plants'!A811,"")</f>
        <v>26018</v>
      </c>
      <c r="B811" s="24" t="str">
        <f>IF('Jeunes Plants'!B811&lt;&gt;"",'Jeunes Plants'!B811,"")</f>
        <v>PETUNIA TUMBELINA</v>
      </c>
      <c r="C811" s="24" t="str">
        <f>IF('Jeunes Plants'!C811&lt;&gt;"",'Jeunes Plants'!C811,"")</f>
        <v>Priscilla</v>
      </c>
      <c r="D811" s="24" t="str">
        <f>IF('Jeunes Plants'!D811&lt;&gt;"",'Jeunes Plants'!D811,"")</f>
        <v>&gt;s45/2025</v>
      </c>
      <c r="E811" s="66" t="str">
        <f>IF('Jeunes Plants'!E811&lt;&gt;"",'Jeunes Plants'!E811,"")</f>
        <v>B</v>
      </c>
      <c r="F811" s="66" t="str">
        <f>IF('Jeunes Plants'!F811&lt;&gt;"",'Jeunes Plants'!F811,"")</f>
        <v>M 3 cm  X60</v>
      </c>
      <c r="G811" s="64">
        <f>IF('Jeunes Plants'!G811&lt;&gt;"",'Jeunes Plants'!G811,"")</f>
        <v>30</v>
      </c>
      <c r="H811" s="66">
        <f>IF('Jeunes Plants'!H811&lt;&gt;"",'Jeunes Plants'!H811,"")</f>
        <v>6</v>
      </c>
      <c r="I811" s="66" t="str">
        <f>IF('Jeunes Plants'!I811&lt;&gt;"",'Jeunes Plants'!I811,"")</f>
        <v>A</v>
      </c>
      <c r="J811" s="64">
        <f>IF('Jeunes Plants'!J811&lt;&gt;"",'Jeunes Plants'!J811,"")</f>
        <v>7.4999999999999997E-2</v>
      </c>
      <c r="K811" s="24" t="str">
        <f>IF('Jeunes Plants'!K811&lt;&gt;"",'Jeunes Plants'!K811,"")</f>
        <v>DIV FL</v>
      </c>
      <c r="L811" s="24" t="str">
        <f>IF('Jeunes Plants'!L811&lt;&gt;"",'Jeunes Plants'!L811,"")</f>
        <v>S7</v>
      </c>
      <c r="M811" s="24" t="str">
        <f>IF('Jeunes Plants'!M811&lt;&gt;"",'Jeunes Plants'!M811,"")</f>
        <v/>
      </c>
      <c r="N811" s="24" t="str">
        <f>IF('Jeunes Plants'!N811&lt;&gt;"",'Jeunes Plants'!N811,"")</f>
        <v>M3</v>
      </c>
      <c r="O811" s="24" t="str">
        <f>IF('Jeunes Plants'!O811&lt;&gt;"",'Jeunes Plants'!O811,"")</f>
        <v>PETUNIA TUMBELINA Priscilla</v>
      </c>
      <c r="P811" s="54">
        <f>IF('Jeunes Plants'!P811&lt;&gt;"",'Jeunes Plants'!P811,"")</f>
        <v>811</v>
      </c>
      <c r="Q811" s="20">
        <f>IF('Jeunes Plants'!R811&lt;&gt;"",'Jeunes Plants'!R811,"")</f>
        <v>0</v>
      </c>
      <c r="R811" s="20">
        <f>IF('Jeunes Plants'!S811&lt;&gt;"",'Jeunes Plants'!S811,"")</f>
        <v>0</v>
      </c>
      <c r="S811" s="236">
        <f>IF('Jeunes Plants'!T811&lt;&gt;"",'Jeunes Plants'!T811,"")</f>
        <v>0</v>
      </c>
      <c r="T811" s="246"/>
      <c r="U811" s="124"/>
      <c r="V811" s="124"/>
      <c r="W811" s="124"/>
    </row>
    <row r="812" spans="1:23" ht="20.100000000000001" customHeight="1" x14ac:dyDescent="0.25">
      <c r="A812" s="125">
        <f>IF('Jeunes Plants'!A812&lt;&gt;"",'Jeunes Plants'!A812,"")</f>
        <v>345</v>
      </c>
      <c r="B812" s="126" t="str">
        <f>IF('Jeunes Plants'!B812&lt;&gt;"",'Jeunes Plants'!B812,"")</f>
        <v>PHYGELIUS FUCHSIA DU CAP</v>
      </c>
      <c r="C812" s="126" t="str">
        <f>IF('Jeunes Plants'!C812&lt;&gt;"",'Jeunes Plants'!C812,"")</f>
        <v>Orange</v>
      </c>
      <c r="D812" s="126" t="str">
        <f>IF('Jeunes Plants'!D812&lt;&gt;"",'Jeunes Plants'!D812,"")</f>
        <v/>
      </c>
      <c r="E812" s="127" t="str">
        <f>IF('Jeunes Plants'!E812&lt;&gt;"",'Jeunes Plants'!E812,"")</f>
        <v>B</v>
      </c>
      <c r="F812" s="127" t="str">
        <f>IF('Jeunes Plants'!F812&lt;&gt;"",'Jeunes Plants'!F812,"")</f>
        <v>M 3 cm  X60</v>
      </c>
      <c r="G812" s="128">
        <f>IF('Jeunes Plants'!G812&lt;&gt;"",'Jeunes Plants'!G812,"")</f>
        <v>30</v>
      </c>
      <c r="H812" s="127">
        <f>IF('Jeunes Plants'!H812&lt;&gt;"",'Jeunes Plants'!H812,"")</f>
        <v>5</v>
      </c>
      <c r="I812" s="127" t="str">
        <f>IF('Jeunes Plants'!I812&lt;&gt;"",'Jeunes Plants'!I812,"")</f>
        <v>A</v>
      </c>
      <c r="J812" s="128">
        <f>IF('Jeunes Plants'!J812&lt;&gt;"",'Jeunes Plants'!J812,"")</f>
        <v>0.14000000000000001</v>
      </c>
      <c r="K812" s="126" t="str">
        <f>IF('Jeunes Plants'!K812&lt;&gt;"",'Jeunes Plants'!K812,"")</f>
        <v>DIV FL</v>
      </c>
      <c r="L812" s="126" t="str">
        <f>IF('Jeunes Plants'!L812&lt;&gt;"",'Jeunes Plants'!L812,"")</f>
        <v>S10</v>
      </c>
      <c r="M812" s="126" t="str">
        <f>IF('Jeunes Plants'!M812&lt;&gt;"",'Jeunes Plants'!M812,"")</f>
        <v/>
      </c>
      <c r="N812" s="126" t="str">
        <f>IF('Jeunes Plants'!N812&lt;&gt;"",'Jeunes Plants'!N812,"")</f>
        <v>M3</v>
      </c>
      <c r="O812" s="126" t="str">
        <f>IF('Jeunes Plants'!O812&lt;&gt;"",'Jeunes Plants'!O812,"")</f>
        <v>PHYGELIUS FUCHSIA DU CAP Orange</v>
      </c>
      <c r="P812" s="130">
        <f>IF('Jeunes Plants'!P812&lt;&gt;"",'Jeunes Plants'!P812,"")</f>
        <v>812</v>
      </c>
      <c r="Q812" s="20">
        <f>IF('Jeunes Plants'!R812&lt;&gt;"",'Jeunes Plants'!R812,"")</f>
        <v>0</v>
      </c>
      <c r="R812" s="20">
        <f>IF('Jeunes Plants'!S812&lt;&gt;"",'Jeunes Plants'!S812,"")</f>
        <v>0</v>
      </c>
      <c r="S812" s="236">
        <f>IF('Jeunes Plants'!T812&lt;&gt;"",'Jeunes Plants'!T812,"")</f>
        <v>0</v>
      </c>
      <c r="T812" s="245"/>
      <c r="U812" s="214"/>
      <c r="V812" s="214"/>
      <c r="W812" s="214"/>
    </row>
    <row r="813" spans="1:23" ht="20.100000000000001" customHeight="1" x14ac:dyDescent="0.25">
      <c r="A813" s="23">
        <f>IF('Jeunes Plants'!A813&lt;&gt;"",'Jeunes Plants'!A813,"")</f>
        <v>2951</v>
      </c>
      <c r="B813" s="24" t="str">
        <f>IF('Jeunes Plants'!B813&lt;&gt;"",'Jeunes Plants'!B813,"")</f>
        <v>PHYGELIUS FUCHSIA DU CAP</v>
      </c>
      <c r="C813" s="24" t="str">
        <f>IF('Jeunes Plants'!C813&lt;&gt;"",'Jeunes Plants'!C813,"")</f>
        <v>Rouge Foncé</v>
      </c>
      <c r="D813" s="24" t="str">
        <f>IF('Jeunes Plants'!D813&lt;&gt;"",'Jeunes Plants'!D813,"")</f>
        <v/>
      </c>
      <c r="E813" s="66" t="str">
        <f>IF('Jeunes Plants'!E813&lt;&gt;"",'Jeunes Plants'!E813,"")</f>
        <v>B</v>
      </c>
      <c r="F813" s="66" t="str">
        <f>IF('Jeunes Plants'!F813&lt;&gt;"",'Jeunes Plants'!F813,"")</f>
        <v>M 3 cm  X60</v>
      </c>
      <c r="G813" s="64">
        <f>IF('Jeunes Plants'!G813&lt;&gt;"",'Jeunes Plants'!G813,"")</f>
        <v>30</v>
      </c>
      <c r="H813" s="66">
        <f>IF('Jeunes Plants'!H813&lt;&gt;"",'Jeunes Plants'!H813,"")</f>
        <v>5</v>
      </c>
      <c r="I813" s="66" t="str">
        <f>IF('Jeunes Plants'!I813&lt;&gt;"",'Jeunes Plants'!I813,"")</f>
        <v>A</v>
      </c>
      <c r="J813" s="64">
        <f>IF('Jeunes Plants'!J813&lt;&gt;"",'Jeunes Plants'!J813,"")</f>
        <v>0.14000000000000001</v>
      </c>
      <c r="K813" s="24" t="str">
        <f>IF('Jeunes Plants'!K813&lt;&gt;"",'Jeunes Plants'!K813,"")</f>
        <v>DIV FL</v>
      </c>
      <c r="L813" s="24" t="str">
        <f>IF('Jeunes Plants'!L813&lt;&gt;"",'Jeunes Plants'!L813,"")</f>
        <v>S10</v>
      </c>
      <c r="M813" s="24" t="str">
        <f>IF('Jeunes Plants'!M813&lt;&gt;"",'Jeunes Plants'!M813,"")</f>
        <v/>
      </c>
      <c r="N813" s="24" t="str">
        <f>IF('Jeunes Plants'!N813&lt;&gt;"",'Jeunes Plants'!N813,"")</f>
        <v>M3</v>
      </c>
      <c r="O813" s="24" t="str">
        <f>IF('Jeunes Plants'!O813&lt;&gt;"",'Jeunes Plants'!O813,"")</f>
        <v>PHYGELIUS FUCHSIA DU CAP Rouge Foncé</v>
      </c>
      <c r="P813" s="54">
        <f>IF('Jeunes Plants'!P813&lt;&gt;"",'Jeunes Plants'!P813,"")</f>
        <v>813</v>
      </c>
      <c r="Q813" s="20">
        <f>IF('Jeunes Plants'!R813&lt;&gt;"",'Jeunes Plants'!R813,"")</f>
        <v>0</v>
      </c>
      <c r="R813" s="20">
        <f>IF('Jeunes Plants'!S813&lt;&gt;"",'Jeunes Plants'!S813,"")</f>
        <v>0</v>
      </c>
      <c r="S813" s="236">
        <f>IF('Jeunes Plants'!T813&lt;&gt;"",'Jeunes Plants'!T813,"")</f>
        <v>0</v>
      </c>
      <c r="T813" s="246"/>
      <c r="U813" s="124"/>
      <c r="V813" s="124"/>
      <c r="W813" s="124"/>
    </row>
    <row r="814" spans="1:23" ht="20.100000000000001" customHeight="1" x14ac:dyDescent="0.25">
      <c r="A814" s="125">
        <f>IF('Jeunes Plants'!A814&lt;&gt;"",'Jeunes Plants'!A814,"")</f>
        <v>11084</v>
      </c>
      <c r="B814" s="126" t="str">
        <f>IF('Jeunes Plants'!B814&lt;&gt;"",'Jeunes Plants'!B814,"")</f>
        <v>PLECTRANTHUS</v>
      </c>
      <c r="C814" s="126" t="str">
        <f>IF('Jeunes Plants'!C814&lt;&gt;"",'Jeunes Plants'!C814,"")</f>
        <v>Mona Lavander</v>
      </c>
      <c r="D814" s="126" t="str">
        <f>IF('Jeunes Plants'!D814&lt;&gt;"",'Jeunes Plants'!D814,"")</f>
        <v/>
      </c>
      <c r="E814" s="127" t="str">
        <f>IF('Jeunes Plants'!E814&lt;&gt;"",'Jeunes Plants'!E814,"")</f>
        <v>B</v>
      </c>
      <c r="F814" s="127" t="str">
        <f>IF('Jeunes Plants'!F814&lt;&gt;"",'Jeunes Plants'!F814,"")</f>
        <v>M 3 cm  X60</v>
      </c>
      <c r="G814" s="128">
        <f>IF('Jeunes Plants'!G814&lt;&gt;"",'Jeunes Plants'!G814,"")</f>
        <v>30</v>
      </c>
      <c r="H814" s="127">
        <f>IF('Jeunes Plants'!H814&lt;&gt;"",'Jeunes Plants'!H814,"")</f>
        <v>6</v>
      </c>
      <c r="I814" s="127" t="str">
        <f>IF('Jeunes Plants'!I814&lt;&gt;"",'Jeunes Plants'!I814,"")</f>
        <v>B</v>
      </c>
      <c r="J814" s="128" t="str">
        <f>IF('Jeunes Plants'!J814&lt;&gt;"",'Jeunes Plants'!J814,"")</f>
        <v/>
      </c>
      <c r="K814" s="126" t="str">
        <f>IF('Jeunes Plants'!K814&lt;&gt;"",'Jeunes Plants'!K814,"")</f>
        <v>DIV FL</v>
      </c>
      <c r="L814" s="126" t="str">
        <f>IF('Jeunes Plants'!L814&lt;&gt;"",'Jeunes Plants'!L814,"")</f>
        <v>S7</v>
      </c>
      <c r="M814" s="126" t="str">
        <f>IF('Jeunes Plants'!M814&lt;&gt;"",'Jeunes Plants'!M814,"")</f>
        <v/>
      </c>
      <c r="N814" s="126" t="str">
        <f>IF('Jeunes Plants'!N814&lt;&gt;"",'Jeunes Plants'!N814,"")</f>
        <v>M3</v>
      </c>
      <c r="O814" s="126" t="str">
        <f>IF('Jeunes Plants'!O814&lt;&gt;"",'Jeunes Plants'!O814,"")</f>
        <v>PLECTRANTHUS Mona Lavander</v>
      </c>
      <c r="P814" s="130">
        <f>IF('Jeunes Plants'!P814&lt;&gt;"",'Jeunes Plants'!P814,"")</f>
        <v>814</v>
      </c>
      <c r="Q814" s="20">
        <f>IF('Jeunes Plants'!R814&lt;&gt;"",'Jeunes Plants'!R814,"")</f>
        <v>0</v>
      </c>
      <c r="R814" s="20">
        <f>IF('Jeunes Plants'!S814&lt;&gt;"",'Jeunes Plants'!S814,"")</f>
        <v>0</v>
      </c>
      <c r="S814" s="236">
        <f>IF('Jeunes Plants'!T814&lt;&gt;"",'Jeunes Plants'!T814,"")</f>
        <v>0</v>
      </c>
      <c r="T814" s="245"/>
      <c r="U814" s="214"/>
      <c r="V814" s="214"/>
      <c r="W814" s="214"/>
    </row>
    <row r="815" spans="1:23" ht="20.100000000000001" customHeight="1" x14ac:dyDescent="0.25">
      <c r="A815" s="23">
        <f>IF('Jeunes Plants'!A815&lt;&gt;"",'Jeunes Plants'!A815,"")</f>
        <v>3443</v>
      </c>
      <c r="B815" s="24" t="str">
        <f>IF('Jeunes Plants'!B815&lt;&gt;"",'Jeunes Plants'!B815,"")</f>
        <v>PLECTRANTHUS</v>
      </c>
      <c r="C815" s="24" t="str">
        <f>IF('Jeunes Plants'!C815&lt;&gt;"",'Jeunes Plants'!C815,"")</f>
        <v>purpurea Nico</v>
      </c>
      <c r="D815" s="24" t="str">
        <f>IF('Jeunes Plants'!D815&lt;&gt;"",'Jeunes Plants'!D815,"")</f>
        <v/>
      </c>
      <c r="E815" s="66" t="str">
        <f>IF('Jeunes Plants'!E815&lt;&gt;"",'Jeunes Plants'!E815,"")</f>
        <v>B</v>
      </c>
      <c r="F815" s="66" t="str">
        <f>IF('Jeunes Plants'!F815&lt;&gt;"",'Jeunes Plants'!F815,"")</f>
        <v>M 3 cm  X60</v>
      </c>
      <c r="G815" s="64">
        <f>IF('Jeunes Plants'!G815&lt;&gt;"",'Jeunes Plants'!G815,"")</f>
        <v>30</v>
      </c>
      <c r="H815" s="66">
        <f>IF('Jeunes Plants'!H815&lt;&gt;"",'Jeunes Plants'!H815,"")</f>
        <v>6</v>
      </c>
      <c r="I815" s="66" t="str">
        <f>IF('Jeunes Plants'!I815&lt;&gt;"",'Jeunes Plants'!I815,"")</f>
        <v>B</v>
      </c>
      <c r="J815" s="64" t="str">
        <f>IF('Jeunes Plants'!J815&lt;&gt;"",'Jeunes Plants'!J815,"")</f>
        <v/>
      </c>
      <c r="K815" s="24" t="str">
        <f>IF('Jeunes Plants'!K815&lt;&gt;"",'Jeunes Plants'!K815,"")</f>
        <v>DIV FL</v>
      </c>
      <c r="L815" s="24" t="str">
        <f>IF('Jeunes Plants'!L815&lt;&gt;"",'Jeunes Plants'!L815,"")</f>
        <v>S7</v>
      </c>
      <c r="M815" s="24" t="str">
        <f>IF('Jeunes Plants'!M815&lt;&gt;"",'Jeunes Plants'!M815,"")</f>
        <v/>
      </c>
      <c r="N815" s="24" t="str">
        <f>IF('Jeunes Plants'!N815&lt;&gt;"",'Jeunes Plants'!N815,"")</f>
        <v>M3</v>
      </c>
      <c r="O815" s="24" t="str">
        <f>IF('Jeunes Plants'!O815&lt;&gt;"",'Jeunes Plants'!O815,"")</f>
        <v>PLECTRANTHUS purpurea Nico</v>
      </c>
      <c r="P815" s="54">
        <f>IF('Jeunes Plants'!P815&lt;&gt;"",'Jeunes Plants'!P815,"")</f>
        <v>815</v>
      </c>
      <c r="Q815" s="20">
        <f>IF('Jeunes Plants'!R815&lt;&gt;"",'Jeunes Plants'!R815,"")</f>
        <v>0</v>
      </c>
      <c r="R815" s="20">
        <f>IF('Jeunes Plants'!S815&lt;&gt;"",'Jeunes Plants'!S815,"")</f>
        <v>0</v>
      </c>
      <c r="S815" s="236">
        <f>IF('Jeunes Plants'!T815&lt;&gt;"",'Jeunes Plants'!T815,"")</f>
        <v>0</v>
      </c>
      <c r="T815" s="246"/>
      <c r="U815" s="124"/>
      <c r="V815" s="124"/>
      <c r="W815" s="124"/>
    </row>
    <row r="816" spans="1:23" ht="20.100000000000001" customHeight="1" x14ac:dyDescent="0.25">
      <c r="A816" s="125">
        <f>IF('Jeunes Plants'!A816&lt;&gt;"",'Jeunes Plants'!A816,"")</f>
        <v>14493</v>
      </c>
      <c r="B816" s="126" t="str">
        <f>IF('Jeunes Plants'!B816&lt;&gt;"",'Jeunes Plants'!B816,"")</f>
        <v>PLECTRANTHUS</v>
      </c>
      <c r="C816" s="126" t="str">
        <f>IF('Jeunes Plants'!C816&lt;&gt;"",'Jeunes Plants'!C816,"")</f>
        <v>argentatus Silver shield</v>
      </c>
      <c r="D816" s="126" t="str">
        <f>IF('Jeunes Plants'!D816&lt;&gt;"",'Jeunes Plants'!D816,"")</f>
        <v/>
      </c>
      <c r="E816" s="127" t="str">
        <f>IF('Jeunes Plants'!E816&lt;&gt;"",'Jeunes Plants'!E816,"")</f>
        <v>B</v>
      </c>
      <c r="F816" s="127" t="str">
        <f>IF('Jeunes Plants'!F816&lt;&gt;"",'Jeunes Plants'!F816,"")</f>
        <v>M 3 cm  X60</v>
      </c>
      <c r="G816" s="128">
        <f>IF('Jeunes Plants'!G816&lt;&gt;"",'Jeunes Plants'!G816,"")</f>
        <v>30</v>
      </c>
      <c r="H816" s="127">
        <f>IF('Jeunes Plants'!H816&lt;&gt;"",'Jeunes Plants'!H816,"")</f>
        <v>4</v>
      </c>
      <c r="I816" s="127" t="str">
        <f>IF('Jeunes Plants'!I816&lt;&gt;"",'Jeunes Plants'!I816,"")</f>
        <v>B</v>
      </c>
      <c r="J816" s="128" t="str">
        <f>IF('Jeunes Plants'!J816&lt;&gt;"",'Jeunes Plants'!J816,"")</f>
        <v/>
      </c>
      <c r="K816" s="126" t="str">
        <f>IF('Jeunes Plants'!K816&lt;&gt;"",'Jeunes Plants'!K816,"")</f>
        <v>DIV FL</v>
      </c>
      <c r="L816" s="126" t="str">
        <f>IF('Jeunes Plants'!L816&lt;&gt;"",'Jeunes Plants'!L816,"")</f>
        <v>S7</v>
      </c>
      <c r="M816" s="126" t="str">
        <f>IF('Jeunes Plants'!M816&lt;&gt;"",'Jeunes Plants'!M816,"")</f>
        <v/>
      </c>
      <c r="N816" s="126" t="str">
        <f>IF('Jeunes Plants'!N816&lt;&gt;"",'Jeunes Plants'!N816,"")</f>
        <v>M3</v>
      </c>
      <c r="O816" s="126" t="str">
        <f>IF('Jeunes Plants'!O816&lt;&gt;"",'Jeunes Plants'!O816,"")</f>
        <v>PLECTRANTHUS argentatus Silver shield</v>
      </c>
      <c r="P816" s="130">
        <f>IF('Jeunes Plants'!P816&lt;&gt;"",'Jeunes Plants'!P816,"")</f>
        <v>816</v>
      </c>
      <c r="Q816" s="20">
        <f>IF('Jeunes Plants'!R816&lt;&gt;"",'Jeunes Plants'!R816,"")</f>
        <v>0</v>
      </c>
      <c r="R816" s="20">
        <f>IF('Jeunes Plants'!S816&lt;&gt;"",'Jeunes Plants'!S816,"")</f>
        <v>0</v>
      </c>
      <c r="S816" s="236">
        <f>IF('Jeunes Plants'!T816&lt;&gt;"",'Jeunes Plants'!T816,"")</f>
        <v>0</v>
      </c>
      <c r="T816" s="245"/>
      <c r="U816" s="214"/>
      <c r="V816" s="214"/>
      <c r="W816" s="214"/>
    </row>
    <row r="817" spans="1:23" ht="20.100000000000001" customHeight="1" x14ac:dyDescent="0.25">
      <c r="A817" s="23">
        <f>IF('Jeunes Plants'!A817&lt;&gt;"",'Jeunes Plants'!A817,"")</f>
        <v>1057</v>
      </c>
      <c r="B817" s="24" t="str">
        <f>IF('Jeunes Plants'!B817&lt;&gt;"",'Jeunes Plants'!B817,"")</f>
        <v>PLECTRANTHUS</v>
      </c>
      <c r="C817" s="24" t="str">
        <f>IF('Jeunes Plants'!C817&lt;&gt;"",'Jeunes Plants'!C817,"")</f>
        <v>Variegata</v>
      </c>
      <c r="D817" s="24" t="str">
        <f>IF('Jeunes Plants'!D817&lt;&gt;"",'Jeunes Plants'!D817,"")</f>
        <v/>
      </c>
      <c r="E817" s="66" t="str">
        <f>IF('Jeunes Plants'!E817&lt;&gt;"",'Jeunes Plants'!E817,"")</f>
        <v>B</v>
      </c>
      <c r="F817" s="66" t="str">
        <f>IF('Jeunes Plants'!F817&lt;&gt;"",'Jeunes Plants'!F817,"")</f>
        <v>M 3 cm  X60</v>
      </c>
      <c r="G817" s="64">
        <f>IF('Jeunes Plants'!G817&lt;&gt;"",'Jeunes Plants'!G817,"")</f>
        <v>30</v>
      </c>
      <c r="H817" s="66">
        <f>IF('Jeunes Plants'!H817&lt;&gt;"",'Jeunes Plants'!H817,"")</f>
        <v>6</v>
      </c>
      <c r="I817" s="66" t="str">
        <f>IF('Jeunes Plants'!I817&lt;&gt;"",'Jeunes Plants'!I817,"")</f>
        <v>B</v>
      </c>
      <c r="J817" s="64" t="str">
        <f>IF('Jeunes Plants'!J817&lt;&gt;"",'Jeunes Plants'!J817,"")</f>
        <v/>
      </c>
      <c r="K817" s="24" t="str">
        <f>IF('Jeunes Plants'!K817&lt;&gt;"",'Jeunes Plants'!K817,"")</f>
        <v>DIV FL</v>
      </c>
      <c r="L817" s="24" t="str">
        <f>IF('Jeunes Plants'!L817&lt;&gt;"",'Jeunes Plants'!L817,"")</f>
        <v>S7</v>
      </c>
      <c r="M817" s="24" t="str">
        <f>IF('Jeunes Plants'!M817&lt;&gt;"",'Jeunes Plants'!M817,"")</f>
        <v/>
      </c>
      <c r="N817" s="24" t="str">
        <f>IF('Jeunes Plants'!N817&lt;&gt;"",'Jeunes Plants'!N817,"")</f>
        <v>M3</v>
      </c>
      <c r="O817" s="24" t="str">
        <f>IF('Jeunes Plants'!O817&lt;&gt;"",'Jeunes Plants'!O817,"")</f>
        <v>PLECTRANTHUS Variegata</v>
      </c>
      <c r="P817" s="54">
        <f>IF('Jeunes Plants'!P817&lt;&gt;"",'Jeunes Plants'!P817,"")</f>
        <v>817</v>
      </c>
      <c r="Q817" s="20">
        <f>IF('Jeunes Plants'!R817&lt;&gt;"",'Jeunes Plants'!R817,"")</f>
        <v>0</v>
      </c>
      <c r="R817" s="20">
        <f>IF('Jeunes Plants'!S817&lt;&gt;"",'Jeunes Plants'!S817,"")</f>
        <v>0</v>
      </c>
      <c r="S817" s="236">
        <f>IF('Jeunes Plants'!T817&lt;&gt;"",'Jeunes Plants'!T817,"")</f>
        <v>0</v>
      </c>
      <c r="T817" s="246"/>
      <c r="U817" s="124"/>
      <c r="V817" s="124"/>
      <c r="W817" s="124"/>
    </row>
    <row r="818" spans="1:23" ht="20.100000000000001" customHeight="1" x14ac:dyDescent="0.25">
      <c r="A818" s="125">
        <f>IF('Jeunes Plants'!A818&lt;&gt;"",'Jeunes Plants'!A818,"")</f>
        <v>10132</v>
      </c>
      <c r="B818" s="126" t="str">
        <f>IF('Jeunes Plants'!B818&lt;&gt;"",'Jeunes Plants'!B818,"")</f>
        <v>PLUMBAGO AURICULATA</v>
      </c>
      <c r="C818" s="126" t="str">
        <f>IF('Jeunes Plants'!C818&lt;&gt;"",'Jeunes Plants'!C818,"")</f>
        <v>Blanc</v>
      </c>
      <c r="D818" s="126" t="str">
        <f>IF('Jeunes Plants'!D818&lt;&gt;"",'Jeunes Plants'!D818,"")</f>
        <v/>
      </c>
      <c r="E818" s="127" t="str">
        <f>IF('Jeunes Plants'!E818&lt;&gt;"",'Jeunes Plants'!E818,"")</f>
        <v>B</v>
      </c>
      <c r="F818" s="127" t="str">
        <f>IF('Jeunes Plants'!F818&lt;&gt;"",'Jeunes Plants'!F818,"")</f>
        <v>M 3 cm  X60</v>
      </c>
      <c r="G818" s="128">
        <f>IF('Jeunes Plants'!G818&lt;&gt;"",'Jeunes Plants'!G818,"")</f>
        <v>30</v>
      </c>
      <c r="H818" s="127">
        <f>IF('Jeunes Plants'!H818&lt;&gt;"",'Jeunes Plants'!H818,"")</f>
        <v>5</v>
      </c>
      <c r="I818" s="127" t="str">
        <f>IF('Jeunes Plants'!I818&lt;&gt;"",'Jeunes Plants'!I818,"")</f>
        <v>E</v>
      </c>
      <c r="J818" s="128" t="str">
        <f>IF('Jeunes Plants'!J818&lt;&gt;"",'Jeunes Plants'!J818,"")</f>
        <v/>
      </c>
      <c r="K818" s="126" t="str">
        <f>IF('Jeunes Plants'!K818&lt;&gt;"",'Jeunes Plants'!K818,"")</f>
        <v>DIV FL</v>
      </c>
      <c r="L818" s="126" t="str">
        <f>IF('Jeunes Plants'!L818&lt;&gt;"",'Jeunes Plants'!L818,"")</f>
        <v>S2</v>
      </c>
      <c r="M818" s="126" t="str">
        <f>IF('Jeunes Plants'!M818&lt;&gt;"",'Jeunes Plants'!M818,"")</f>
        <v/>
      </c>
      <c r="N818" s="126" t="str">
        <f>IF('Jeunes Plants'!N818&lt;&gt;"",'Jeunes Plants'!N818,"")</f>
        <v>M3</v>
      </c>
      <c r="O818" s="126" t="str">
        <f>IF('Jeunes Plants'!O818&lt;&gt;"",'Jeunes Plants'!O818,"")</f>
        <v>PLUMBAGO AURICULATA Blanc</v>
      </c>
      <c r="P818" s="130">
        <f>IF('Jeunes Plants'!P818&lt;&gt;"",'Jeunes Plants'!P818,"")</f>
        <v>818</v>
      </c>
      <c r="Q818" s="20">
        <f>IF('Jeunes Plants'!R818&lt;&gt;"",'Jeunes Plants'!R818,"")</f>
        <v>0</v>
      </c>
      <c r="R818" s="20">
        <f>IF('Jeunes Plants'!S818&lt;&gt;"",'Jeunes Plants'!S818,"")</f>
        <v>0</v>
      </c>
      <c r="S818" s="236">
        <f>IF('Jeunes Plants'!T818&lt;&gt;"",'Jeunes Plants'!T818,"")</f>
        <v>0</v>
      </c>
      <c r="T818" s="245"/>
      <c r="U818" s="214"/>
      <c r="V818" s="214"/>
      <c r="W818" s="214"/>
    </row>
    <row r="819" spans="1:23" ht="20.100000000000001" customHeight="1" x14ac:dyDescent="0.25">
      <c r="A819" s="23">
        <f>IF('Jeunes Plants'!A819&lt;&gt;"",'Jeunes Plants'!A819,"")</f>
        <v>2788</v>
      </c>
      <c r="B819" s="24" t="str">
        <f>IF('Jeunes Plants'!B819&lt;&gt;"",'Jeunes Plants'!B819,"")</f>
        <v>PLUMBAGO AURICULATA</v>
      </c>
      <c r="C819" s="24" t="str">
        <f>IF('Jeunes Plants'!C819&lt;&gt;"",'Jeunes Plants'!C819,"")</f>
        <v>Bleu</v>
      </c>
      <c r="D819" s="24" t="str">
        <f>IF('Jeunes Plants'!D819&lt;&gt;"",'Jeunes Plants'!D819,"")</f>
        <v/>
      </c>
      <c r="E819" s="66" t="str">
        <f>IF('Jeunes Plants'!E819&lt;&gt;"",'Jeunes Plants'!E819,"")</f>
        <v>B</v>
      </c>
      <c r="F819" s="66" t="str">
        <f>IF('Jeunes Plants'!F819&lt;&gt;"",'Jeunes Plants'!F819,"")</f>
        <v>M 3 cm  X60</v>
      </c>
      <c r="G819" s="64">
        <f>IF('Jeunes Plants'!G819&lt;&gt;"",'Jeunes Plants'!G819,"")</f>
        <v>30</v>
      </c>
      <c r="H819" s="66">
        <f>IF('Jeunes Plants'!H819&lt;&gt;"",'Jeunes Plants'!H819,"")</f>
        <v>5</v>
      </c>
      <c r="I819" s="66" t="str">
        <f>IF('Jeunes Plants'!I819&lt;&gt;"",'Jeunes Plants'!I819,"")</f>
        <v>E</v>
      </c>
      <c r="J819" s="64" t="str">
        <f>IF('Jeunes Plants'!J819&lt;&gt;"",'Jeunes Plants'!J819,"")</f>
        <v/>
      </c>
      <c r="K819" s="24" t="str">
        <f>IF('Jeunes Plants'!K819&lt;&gt;"",'Jeunes Plants'!K819,"")</f>
        <v>DIV FL</v>
      </c>
      <c r="L819" s="24" t="str">
        <f>IF('Jeunes Plants'!L819&lt;&gt;"",'Jeunes Plants'!L819,"")</f>
        <v>S2</v>
      </c>
      <c r="M819" s="24" t="str">
        <f>IF('Jeunes Plants'!M819&lt;&gt;"",'Jeunes Plants'!M819,"")</f>
        <v/>
      </c>
      <c r="N819" s="24" t="str">
        <f>IF('Jeunes Plants'!N819&lt;&gt;"",'Jeunes Plants'!N819,"")</f>
        <v>M3</v>
      </c>
      <c r="O819" s="24" t="str">
        <f>IF('Jeunes Plants'!O819&lt;&gt;"",'Jeunes Plants'!O819,"")</f>
        <v>PLUMBAGO AURICULATA Bleu</v>
      </c>
      <c r="P819" s="54">
        <f>IF('Jeunes Plants'!P819&lt;&gt;"",'Jeunes Plants'!P819,"")</f>
        <v>819</v>
      </c>
      <c r="Q819" s="20">
        <f>IF('Jeunes Plants'!R819&lt;&gt;"",'Jeunes Plants'!R819,"")</f>
        <v>0</v>
      </c>
      <c r="R819" s="20">
        <f>IF('Jeunes Plants'!S819&lt;&gt;"",'Jeunes Plants'!S819,"")</f>
        <v>0</v>
      </c>
      <c r="S819" s="236">
        <f>IF('Jeunes Plants'!T819&lt;&gt;"",'Jeunes Plants'!T819,"")</f>
        <v>0</v>
      </c>
      <c r="T819" s="246"/>
      <c r="U819" s="124"/>
      <c r="V819" s="124"/>
      <c r="W819" s="124"/>
    </row>
    <row r="820" spans="1:23" ht="20.100000000000001" customHeight="1" x14ac:dyDescent="0.25">
      <c r="A820" s="125">
        <f>IF('Jeunes Plants'!A820&lt;&gt;"",'Jeunes Plants'!A820,"")</f>
        <v>3763</v>
      </c>
      <c r="B820" s="126" t="str">
        <f>IF('Jeunes Plants'!B820&lt;&gt;"",'Jeunes Plants'!B820,"")</f>
        <v>POIREE À CARDE COLORÉE</v>
      </c>
      <c r="C820" s="126" t="str">
        <f>IF('Jeunes Plants'!C820&lt;&gt;"",'Jeunes Plants'!C820,"")</f>
        <v>Variés</v>
      </c>
      <c r="D820" s="126" t="str">
        <f>IF('Jeunes Plants'!D820&lt;&gt;"",'Jeunes Plants'!D820,"")</f>
        <v/>
      </c>
      <c r="E820" s="127" t="str">
        <f>IF('Jeunes Plants'!E820&lt;&gt;"",'Jeunes Plants'!E820,"")</f>
        <v>S</v>
      </c>
      <c r="F820" s="127" t="str">
        <f>IF('Jeunes Plants'!F820&lt;&gt;"",'Jeunes Plants'!F820,"")</f>
        <v>M 3 cm  X60</v>
      </c>
      <c r="G820" s="128">
        <f>IF('Jeunes Plants'!G820&lt;&gt;"",'Jeunes Plants'!G820,"")</f>
        <v>30</v>
      </c>
      <c r="H820" s="127">
        <f>IF('Jeunes Plants'!H820&lt;&gt;"",'Jeunes Plants'!H820,"")</f>
        <v>6</v>
      </c>
      <c r="I820" s="127" t="str">
        <f>IF('Jeunes Plants'!I820&lt;&gt;"",'Jeunes Plants'!I820,"")</f>
        <v>C</v>
      </c>
      <c r="J820" s="128" t="str">
        <f>IF('Jeunes Plants'!J820&lt;&gt;"",'Jeunes Plants'!J820,"")</f>
        <v/>
      </c>
      <c r="K820" s="126" t="str">
        <f>IF('Jeunes Plants'!K820&lt;&gt;"",'Jeunes Plants'!K820,"")</f>
        <v>DIV FL</v>
      </c>
      <c r="L820" s="126" t="str">
        <f>IF('Jeunes Plants'!L820&lt;&gt;"",'Jeunes Plants'!L820,"")</f>
        <v>S4</v>
      </c>
      <c r="M820" s="126" t="str">
        <f>IF('Jeunes Plants'!M820&lt;&gt;"",'Jeunes Plants'!M820,"")</f>
        <v/>
      </c>
      <c r="N820" s="126" t="str">
        <f>IF('Jeunes Plants'!N820&lt;&gt;"",'Jeunes Plants'!N820,"")</f>
        <v>M3</v>
      </c>
      <c r="O820" s="126" t="str">
        <f>IF('Jeunes Plants'!O820&lt;&gt;"",'Jeunes Plants'!O820,"")</f>
        <v>POIREE À CARDE COLORÉE Variés</v>
      </c>
      <c r="P820" s="130">
        <f>IF('Jeunes Plants'!P820&lt;&gt;"",'Jeunes Plants'!P820,"")</f>
        <v>820</v>
      </c>
      <c r="Q820" s="20">
        <f>IF('Jeunes Plants'!R820&lt;&gt;"",'Jeunes Plants'!R820,"")</f>
        <v>0</v>
      </c>
      <c r="R820" s="20">
        <f>IF('Jeunes Plants'!S820&lt;&gt;"",'Jeunes Plants'!S820,"")</f>
        <v>0</v>
      </c>
      <c r="S820" s="236">
        <f>IF('Jeunes Plants'!T820&lt;&gt;"",'Jeunes Plants'!T820,"")</f>
        <v>0</v>
      </c>
      <c r="T820" s="245"/>
      <c r="U820" s="214"/>
      <c r="V820" s="214"/>
      <c r="W820" s="214"/>
    </row>
    <row r="821" spans="1:23" ht="20.100000000000001" customHeight="1" x14ac:dyDescent="0.25">
      <c r="A821" s="23">
        <f>IF('Jeunes Plants'!A821&lt;&gt;"",'Jeunes Plants'!A821,"")</f>
        <v>24968</v>
      </c>
      <c r="B821" s="24" t="str">
        <f>IF('Jeunes Plants'!B821&lt;&gt;"",'Jeunes Plants'!B821,"")</f>
        <v>PORTULACA PAZZAZ NANO</v>
      </c>
      <c r="C821" s="24" t="str">
        <f>IF('Jeunes Plants'!C821&lt;&gt;"",'Jeunes Plants'!C821,"")</f>
        <v>Candy Pink</v>
      </c>
      <c r="D821" s="24" t="str">
        <f>IF('Jeunes Plants'!D821&lt;&gt;"",'Jeunes Plants'!D821,"")</f>
        <v/>
      </c>
      <c r="E821" s="66" t="str">
        <f>IF('Jeunes Plants'!E821&lt;&gt;"",'Jeunes Plants'!E821,"")</f>
        <v>B</v>
      </c>
      <c r="F821" s="66" t="str">
        <f>IF('Jeunes Plants'!F821&lt;&gt;"",'Jeunes Plants'!F821,"")</f>
        <v>M 3 cm  X60</v>
      </c>
      <c r="G821" s="64">
        <f>IF('Jeunes Plants'!G821&lt;&gt;"",'Jeunes Plants'!G821,"")</f>
        <v>30</v>
      </c>
      <c r="H821" s="66">
        <f>IF('Jeunes Plants'!H821&lt;&gt;"",'Jeunes Plants'!H821,"")</f>
        <v>4</v>
      </c>
      <c r="I821" s="66" t="str">
        <f>IF('Jeunes Plants'!I821&lt;&gt;"",'Jeunes Plants'!I821,"")</f>
        <v>C</v>
      </c>
      <c r="J821" s="64">
        <f>IF('Jeunes Plants'!J821&lt;&gt;"",'Jeunes Plants'!J821,"")</f>
        <v>0.05</v>
      </c>
      <c r="K821" s="24" t="str">
        <f>IF('Jeunes Plants'!K821&lt;&gt;"",'Jeunes Plants'!K821,"")</f>
        <v>DIV FL</v>
      </c>
      <c r="L821" s="24" t="str">
        <f>IF('Jeunes Plants'!L821&lt;&gt;"",'Jeunes Plants'!L821,"")</f>
        <v>S1</v>
      </c>
      <c r="M821" s="24" t="str">
        <f>IF('Jeunes Plants'!M821&lt;&gt;"",'Jeunes Plants'!M821,"")</f>
        <v>NEW</v>
      </c>
      <c r="N821" s="24" t="str">
        <f>IF('Jeunes Plants'!N821&lt;&gt;"",'Jeunes Plants'!N821,"")</f>
        <v>M3</v>
      </c>
      <c r="O821" s="24" t="str">
        <f>IF('Jeunes Plants'!O821&lt;&gt;"",'Jeunes Plants'!O821,"")</f>
        <v>PORTULACA PAZZAZ NANO Candy Pink</v>
      </c>
      <c r="P821" s="54">
        <f>IF('Jeunes Plants'!P821&lt;&gt;"",'Jeunes Plants'!P821,"")</f>
        <v>821</v>
      </c>
      <c r="Q821" s="20">
        <f>IF('Jeunes Plants'!R821&lt;&gt;"",'Jeunes Plants'!R821,"")</f>
        <v>0</v>
      </c>
      <c r="R821" s="20">
        <f>IF('Jeunes Plants'!S821&lt;&gt;"",'Jeunes Plants'!S821,"")</f>
        <v>0</v>
      </c>
      <c r="S821" s="236">
        <f>IF('Jeunes Plants'!T821&lt;&gt;"",'Jeunes Plants'!T821,"")</f>
        <v>0</v>
      </c>
      <c r="T821" s="246"/>
      <c r="U821" s="124"/>
      <c r="V821" s="124"/>
      <c r="W821" s="124"/>
    </row>
    <row r="822" spans="1:23" ht="20.100000000000001" customHeight="1" x14ac:dyDescent="0.25">
      <c r="A822" s="125">
        <f>IF('Jeunes Plants'!A822&lt;&gt;"",'Jeunes Plants'!A822,"")</f>
        <v>23402</v>
      </c>
      <c r="B822" s="126" t="str">
        <f>IF('Jeunes Plants'!B822&lt;&gt;"",'Jeunes Plants'!B822,"")</f>
        <v>PORTULACA PAZZAZ NANO</v>
      </c>
      <c r="C822" s="126" t="str">
        <f>IF('Jeunes Plants'!C822&lt;&gt;"",'Jeunes Plants'!C822,"")</f>
        <v>Fuchsia improved</v>
      </c>
      <c r="D822" s="126" t="str">
        <f>IF('Jeunes Plants'!D822&lt;&gt;"",'Jeunes Plants'!D822,"")</f>
        <v/>
      </c>
      <c r="E822" s="127" t="str">
        <f>IF('Jeunes Plants'!E822&lt;&gt;"",'Jeunes Plants'!E822,"")</f>
        <v>B</v>
      </c>
      <c r="F822" s="127" t="str">
        <f>IF('Jeunes Plants'!F822&lt;&gt;"",'Jeunes Plants'!F822,"")</f>
        <v>M 3 cm  X60</v>
      </c>
      <c r="G822" s="128">
        <f>IF('Jeunes Plants'!G822&lt;&gt;"",'Jeunes Plants'!G822,"")</f>
        <v>30</v>
      </c>
      <c r="H822" s="127">
        <f>IF('Jeunes Plants'!H822&lt;&gt;"",'Jeunes Plants'!H822,"")</f>
        <v>4</v>
      </c>
      <c r="I822" s="127" t="str">
        <f>IF('Jeunes Plants'!I822&lt;&gt;"",'Jeunes Plants'!I822,"")</f>
        <v>C</v>
      </c>
      <c r="J822" s="128">
        <f>IF('Jeunes Plants'!J822&lt;&gt;"",'Jeunes Plants'!J822,"")</f>
        <v>0.05</v>
      </c>
      <c r="K822" s="126" t="str">
        <f>IF('Jeunes Plants'!K822&lt;&gt;"",'Jeunes Plants'!K822,"")</f>
        <v>DIV FL</v>
      </c>
      <c r="L822" s="126" t="str">
        <f>IF('Jeunes Plants'!L822&lt;&gt;"",'Jeunes Plants'!L822,"")</f>
        <v>S1</v>
      </c>
      <c r="M822" s="126" t="str">
        <f>IF('Jeunes Plants'!M822&lt;&gt;"",'Jeunes Plants'!M822,"")</f>
        <v/>
      </c>
      <c r="N822" s="126" t="str">
        <f>IF('Jeunes Plants'!N822&lt;&gt;"",'Jeunes Plants'!N822,"")</f>
        <v>M3</v>
      </c>
      <c r="O822" s="126" t="str">
        <f>IF('Jeunes Plants'!O822&lt;&gt;"",'Jeunes Plants'!O822,"")</f>
        <v>PORTULACA PAZZAZ NANO Fuchsia improved</v>
      </c>
      <c r="P822" s="130">
        <f>IF('Jeunes Plants'!P822&lt;&gt;"",'Jeunes Plants'!P822,"")</f>
        <v>822</v>
      </c>
      <c r="Q822" s="20">
        <f>IF('Jeunes Plants'!R822&lt;&gt;"",'Jeunes Plants'!R822,"")</f>
        <v>0</v>
      </c>
      <c r="R822" s="20">
        <f>IF('Jeunes Plants'!S822&lt;&gt;"",'Jeunes Plants'!S822,"")</f>
        <v>0</v>
      </c>
      <c r="S822" s="236">
        <f>IF('Jeunes Plants'!T822&lt;&gt;"",'Jeunes Plants'!T822,"")</f>
        <v>0</v>
      </c>
      <c r="T822" s="245"/>
      <c r="U822" s="214"/>
      <c r="V822" s="214"/>
      <c r="W822" s="214"/>
    </row>
    <row r="823" spans="1:23" ht="20.100000000000001" customHeight="1" x14ac:dyDescent="0.25">
      <c r="A823" s="23">
        <f>IF('Jeunes Plants'!A823&lt;&gt;"",'Jeunes Plants'!A823,"")</f>
        <v>23404</v>
      </c>
      <c r="B823" s="24" t="str">
        <f>IF('Jeunes Plants'!B823&lt;&gt;"",'Jeunes Plants'!B823,"")</f>
        <v>PORTULACA PAZZAZ NANO</v>
      </c>
      <c r="C823" s="24" t="str">
        <f>IF('Jeunes Plants'!C823&lt;&gt;"",'Jeunes Plants'!C823,"")</f>
        <v xml:space="preserve">Gold </v>
      </c>
      <c r="D823" s="24" t="str">
        <f>IF('Jeunes Plants'!D823&lt;&gt;"",'Jeunes Plants'!D823,"")</f>
        <v/>
      </c>
      <c r="E823" s="66" t="str">
        <f>IF('Jeunes Plants'!E823&lt;&gt;"",'Jeunes Plants'!E823,"")</f>
        <v>B</v>
      </c>
      <c r="F823" s="66" t="str">
        <f>IF('Jeunes Plants'!F823&lt;&gt;"",'Jeunes Plants'!F823,"")</f>
        <v>M 3 cm  X60</v>
      </c>
      <c r="G823" s="64">
        <f>IF('Jeunes Plants'!G823&lt;&gt;"",'Jeunes Plants'!G823,"")</f>
        <v>30</v>
      </c>
      <c r="H823" s="66">
        <f>IF('Jeunes Plants'!H823&lt;&gt;"",'Jeunes Plants'!H823,"")</f>
        <v>4</v>
      </c>
      <c r="I823" s="66" t="str">
        <f>IF('Jeunes Plants'!I823&lt;&gt;"",'Jeunes Plants'!I823,"")</f>
        <v>C</v>
      </c>
      <c r="J823" s="64">
        <f>IF('Jeunes Plants'!J823&lt;&gt;"",'Jeunes Plants'!J823,"")</f>
        <v>0.05</v>
      </c>
      <c r="K823" s="24" t="str">
        <f>IF('Jeunes Plants'!K823&lt;&gt;"",'Jeunes Plants'!K823,"")</f>
        <v>DIV FL</v>
      </c>
      <c r="L823" s="24" t="str">
        <f>IF('Jeunes Plants'!L823&lt;&gt;"",'Jeunes Plants'!L823,"")</f>
        <v>S1</v>
      </c>
      <c r="M823" s="24" t="str">
        <f>IF('Jeunes Plants'!M823&lt;&gt;"",'Jeunes Plants'!M823,"")</f>
        <v/>
      </c>
      <c r="N823" s="24" t="str">
        <f>IF('Jeunes Plants'!N823&lt;&gt;"",'Jeunes Plants'!N823,"")</f>
        <v>M3</v>
      </c>
      <c r="O823" s="24" t="str">
        <f>IF('Jeunes Plants'!O823&lt;&gt;"",'Jeunes Plants'!O823,"")</f>
        <v xml:space="preserve">PORTULACA PAZZAZ NANO Gold </v>
      </c>
      <c r="P823" s="54">
        <f>IF('Jeunes Plants'!P823&lt;&gt;"",'Jeunes Plants'!P823,"")</f>
        <v>823</v>
      </c>
      <c r="Q823" s="20">
        <f>IF('Jeunes Plants'!R823&lt;&gt;"",'Jeunes Plants'!R823,"")</f>
        <v>0</v>
      </c>
      <c r="R823" s="20">
        <f>IF('Jeunes Plants'!S823&lt;&gt;"",'Jeunes Plants'!S823,"")</f>
        <v>0</v>
      </c>
      <c r="S823" s="236">
        <f>IF('Jeunes Plants'!T823&lt;&gt;"",'Jeunes Plants'!T823,"")</f>
        <v>0</v>
      </c>
      <c r="T823" s="246"/>
      <c r="U823" s="124"/>
      <c r="V823" s="124"/>
      <c r="W823" s="124"/>
    </row>
    <row r="824" spans="1:23" ht="20.100000000000001" customHeight="1" x14ac:dyDescent="0.25">
      <c r="A824" s="125">
        <f>IF('Jeunes Plants'!A824&lt;&gt;"",'Jeunes Plants'!A824,"")</f>
        <v>25805</v>
      </c>
      <c r="B824" s="126" t="str">
        <f>IF('Jeunes Plants'!B824&lt;&gt;"",'Jeunes Plants'!B824,"")</f>
        <v>PORTULACA PAZZAZ NANO</v>
      </c>
      <c r="C824" s="126" t="str">
        <f>IF('Jeunes Plants'!C824&lt;&gt;"",'Jeunes Plants'!C824,"")</f>
        <v>Mango</v>
      </c>
      <c r="D824" s="126" t="str">
        <f>IF('Jeunes Plants'!D824&lt;&gt;"",'Jeunes Plants'!D824,"")</f>
        <v/>
      </c>
      <c r="E824" s="127" t="str">
        <f>IF('Jeunes Plants'!E824&lt;&gt;"",'Jeunes Plants'!E824,"")</f>
        <v>B</v>
      </c>
      <c r="F824" s="127" t="str">
        <f>IF('Jeunes Plants'!F824&lt;&gt;"",'Jeunes Plants'!F824,"")</f>
        <v>M 3 cm  X60</v>
      </c>
      <c r="G824" s="128">
        <f>IF('Jeunes Plants'!G824&lt;&gt;"",'Jeunes Plants'!G824,"")</f>
        <v>30</v>
      </c>
      <c r="H824" s="127">
        <f>IF('Jeunes Plants'!H824&lt;&gt;"",'Jeunes Plants'!H824,"")</f>
        <v>4</v>
      </c>
      <c r="I824" s="127" t="str">
        <f>IF('Jeunes Plants'!I824&lt;&gt;"",'Jeunes Plants'!I824,"")</f>
        <v>C</v>
      </c>
      <c r="J824" s="128">
        <f>IF('Jeunes Plants'!J824&lt;&gt;"",'Jeunes Plants'!J824,"")</f>
        <v>0.05</v>
      </c>
      <c r="K824" s="126" t="str">
        <f>IF('Jeunes Plants'!K824&lt;&gt;"",'Jeunes Plants'!K824,"")</f>
        <v>DIV FL</v>
      </c>
      <c r="L824" s="126" t="str">
        <f>IF('Jeunes Plants'!L824&lt;&gt;"",'Jeunes Plants'!L824,"")</f>
        <v>S1</v>
      </c>
      <c r="M824" s="126" t="str">
        <f>IF('Jeunes Plants'!M824&lt;&gt;"",'Jeunes Plants'!M824,"")</f>
        <v/>
      </c>
      <c r="N824" s="126" t="str">
        <f>IF('Jeunes Plants'!N824&lt;&gt;"",'Jeunes Plants'!N824,"")</f>
        <v>M3</v>
      </c>
      <c r="O824" s="126" t="str">
        <f>IF('Jeunes Plants'!O824&lt;&gt;"",'Jeunes Plants'!O824,"")</f>
        <v>PORTULACA PAZZAZ NANO Mango</v>
      </c>
      <c r="P824" s="130">
        <f>IF('Jeunes Plants'!P824&lt;&gt;"",'Jeunes Plants'!P824,"")</f>
        <v>824</v>
      </c>
      <c r="Q824" s="20">
        <f>IF('Jeunes Plants'!R824&lt;&gt;"",'Jeunes Plants'!R824,"")</f>
        <v>0</v>
      </c>
      <c r="R824" s="20">
        <f>IF('Jeunes Plants'!S824&lt;&gt;"",'Jeunes Plants'!S824,"")</f>
        <v>0</v>
      </c>
      <c r="S824" s="236">
        <f>IF('Jeunes Plants'!T824&lt;&gt;"",'Jeunes Plants'!T824,"")</f>
        <v>0</v>
      </c>
      <c r="T824" s="245"/>
      <c r="U824" s="214"/>
      <c r="V824" s="214"/>
      <c r="W824" s="214"/>
    </row>
    <row r="825" spans="1:23" ht="20.100000000000001" customHeight="1" x14ac:dyDescent="0.25">
      <c r="A825" s="23">
        <f>IF('Jeunes Plants'!A825&lt;&gt;"",'Jeunes Plants'!A825,"")</f>
        <v>23797</v>
      </c>
      <c r="B825" s="24" t="str">
        <f>IF('Jeunes Plants'!B825&lt;&gt;"",'Jeunes Plants'!B825,"")</f>
        <v>PORTULACA PAZZAZ NANO</v>
      </c>
      <c r="C825" s="24" t="str">
        <f>IF('Jeunes Plants'!C825&lt;&gt;"",'Jeunes Plants'!C825,"")</f>
        <v xml:space="preserve">Orange </v>
      </c>
      <c r="D825" s="24" t="str">
        <f>IF('Jeunes Plants'!D825&lt;&gt;"",'Jeunes Plants'!D825,"")</f>
        <v/>
      </c>
      <c r="E825" s="66" t="str">
        <f>IF('Jeunes Plants'!E825&lt;&gt;"",'Jeunes Plants'!E825,"")</f>
        <v>B</v>
      </c>
      <c r="F825" s="66" t="str">
        <f>IF('Jeunes Plants'!F825&lt;&gt;"",'Jeunes Plants'!F825,"")</f>
        <v>M 3 cm  X60</v>
      </c>
      <c r="G825" s="64">
        <f>IF('Jeunes Plants'!G825&lt;&gt;"",'Jeunes Plants'!G825,"")</f>
        <v>30</v>
      </c>
      <c r="H825" s="66">
        <f>IF('Jeunes Plants'!H825&lt;&gt;"",'Jeunes Plants'!H825,"")</f>
        <v>4</v>
      </c>
      <c r="I825" s="66" t="str">
        <f>IF('Jeunes Plants'!I825&lt;&gt;"",'Jeunes Plants'!I825,"")</f>
        <v>C</v>
      </c>
      <c r="J825" s="64">
        <f>IF('Jeunes Plants'!J825&lt;&gt;"",'Jeunes Plants'!J825,"")</f>
        <v>0.05</v>
      </c>
      <c r="K825" s="24" t="str">
        <f>IF('Jeunes Plants'!K825&lt;&gt;"",'Jeunes Plants'!K825,"")</f>
        <v>DIV FL</v>
      </c>
      <c r="L825" s="24" t="str">
        <f>IF('Jeunes Plants'!L825&lt;&gt;"",'Jeunes Plants'!L825,"")</f>
        <v>S1</v>
      </c>
      <c r="M825" s="24" t="str">
        <f>IF('Jeunes Plants'!M825&lt;&gt;"",'Jeunes Plants'!M825,"")</f>
        <v/>
      </c>
      <c r="N825" s="24" t="str">
        <f>IF('Jeunes Plants'!N825&lt;&gt;"",'Jeunes Plants'!N825,"")</f>
        <v>M3</v>
      </c>
      <c r="O825" s="24" t="str">
        <f>IF('Jeunes Plants'!O825&lt;&gt;"",'Jeunes Plants'!O825,"")</f>
        <v xml:space="preserve">PORTULACA PAZZAZ NANO Orange </v>
      </c>
      <c r="P825" s="54">
        <f>IF('Jeunes Plants'!P825&lt;&gt;"",'Jeunes Plants'!P825,"")</f>
        <v>825</v>
      </c>
      <c r="Q825" s="20">
        <f>IF('Jeunes Plants'!R825&lt;&gt;"",'Jeunes Plants'!R825,"")</f>
        <v>0</v>
      </c>
      <c r="R825" s="20">
        <f>IF('Jeunes Plants'!S825&lt;&gt;"",'Jeunes Plants'!S825,"")</f>
        <v>0</v>
      </c>
      <c r="S825" s="236">
        <f>IF('Jeunes Plants'!T825&lt;&gt;"",'Jeunes Plants'!T825,"")</f>
        <v>0</v>
      </c>
      <c r="T825" s="246"/>
      <c r="U825" s="124"/>
      <c r="V825" s="124"/>
      <c r="W825" s="124"/>
    </row>
    <row r="826" spans="1:23" ht="20.100000000000001" customHeight="1" x14ac:dyDescent="0.25">
      <c r="A826" s="125">
        <f>IF('Jeunes Plants'!A826&lt;&gt;"",'Jeunes Plants'!A826,"")</f>
        <v>23406</v>
      </c>
      <c r="B826" s="126" t="str">
        <f>IF('Jeunes Plants'!B826&lt;&gt;"",'Jeunes Plants'!B826,"")</f>
        <v>PORTULACA PAZZAZ NANO</v>
      </c>
      <c r="C826" s="126" t="str">
        <f>IF('Jeunes Plants'!C826&lt;&gt;"",'Jeunes Plants'!C826,"")</f>
        <v xml:space="preserve">Orange Twist </v>
      </c>
      <c r="D826" s="126" t="str">
        <f>IF('Jeunes Plants'!D826&lt;&gt;"",'Jeunes Plants'!D826,"")</f>
        <v/>
      </c>
      <c r="E826" s="127" t="str">
        <f>IF('Jeunes Plants'!E826&lt;&gt;"",'Jeunes Plants'!E826,"")</f>
        <v>B</v>
      </c>
      <c r="F826" s="127" t="str">
        <f>IF('Jeunes Plants'!F826&lt;&gt;"",'Jeunes Plants'!F826,"")</f>
        <v>M 3 cm  X60</v>
      </c>
      <c r="G826" s="128">
        <f>IF('Jeunes Plants'!G826&lt;&gt;"",'Jeunes Plants'!G826,"")</f>
        <v>30</v>
      </c>
      <c r="H826" s="127">
        <f>IF('Jeunes Plants'!H826&lt;&gt;"",'Jeunes Plants'!H826,"")</f>
        <v>4</v>
      </c>
      <c r="I826" s="127" t="str">
        <f>IF('Jeunes Plants'!I826&lt;&gt;"",'Jeunes Plants'!I826,"")</f>
        <v>C</v>
      </c>
      <c r="J826" s="128">
        <f>IF('Jeunes Plants'!J826&lt;&gt;"",'Jeunes Plants'!J826,"")</f>
        <v>0.05</v>
      </c>
      <c r="K826" s="126" t="str">
        <f>IF('Jeunes Plants'!K826&lt;&gt;"",'Jeunes Plants'!K826,"")</f>
        <v>DIV FL</v>
      </c>
      <c r="L826" s="126" t="str">
        <f>IF('Jeunes Plants'!L826&lt;&gt;"",'Jeunes Plants'!L826,"")</f>
        <v>S1</v>
      </c>
      <c r="M826" s="126" t="str">
        <f>IF('Jeunes Plants'!M826&lt;&gt;"",'Jeunes Plants'!M826,"")</f>
        <v/>
      </c>
      <c r="N826" s="126" t="str">
        <f>IF('Jeunes Plants'!N826&lt;&gt;"",'Jeunes Plants'!N826,"")</f>
        <v>M3</v>
      </c>
      <c r="O826" s="126" t="str">
        <f>IF('Jeunes Plants'!O826&lt;&gt;"",'Jeunes Plants'!O826,"")</f>
        <v xml:space="preserve">PORTULACA PAZZAZ NANO Orange Twist </v>
      </c>
      <c r="P826" s="130">
        <f>IF('Jeunes Plants'!P826&lt;&gt;"",'Jeunes Plants'!P826,"")</f>
        <v>826</v>
      </c>
      <c r="Q826" s="20">
        <f>IF('Jeunes Plants'!R826&lt;&gt;"",'Jeunes Plants'!R826,"")</f>
        <v>0</v>
      </c>
      <c r="R826" s="20">
        <f>IF('Jeunes Plants'!S826&lt;&gt;"",'Jeunes Plants'!S826,"")</f>
        <v>0</v>
      </c>
      <c r="S826" s="236">
        <f>IF('Jeunes Plants'!T826&lt;&gt;"",'Jeunes Plants'!T826,"")</f>
        <v>0</v>
      </c>
      <c r="T826" s="245"/>
      <c r="U826" s="214"/>
      <c r="V826" s="214"/>
      <c r="W826" s="214"/>
    </row>
    <row r="827" spans="1:23" ht="20.100000000000001" customHeight="1" x14ac:dyDescent="0.25">
      <c r="A827" s="23">
        <f>IF('Jeunes Plants'!A827&lt;&gt;"",'Jeunes Plants'!A827,"")</f>
        <v>26500</v>
      </c>
      <c r="B827" s="24" t="str">
        <f>IF('Jeunes Plants'!B827&lt;&gt;"",'Jeunes Plants'!B827,"")</f>
        <v>PORTULACA PAZZAZ NANO</v>
      </c>
      <c r="C827" s="24" t="str">
        <f>IF('Jeunes Plants'!C827&lt;&gt;"",'Jeunes Plants'!C827,"")</f>
        <v>Purple</v>
      </c>
      <c r="D827" s="24" t="str">
        <f>IF('Jeunes Plants'!D827&lt;&gt;"",'Jeunes Plants'!D827,"")</f>
        <v/>
      </c>
      <c r="E827" s="66" t="str">
        <f>IF('Jeunes Plants'!E827&lt;&gt;"",'Jeunes Plants'!E827,"")</f>
        <v>B</v>
      </c>
      <c r="F827" s="66" t="str">
        <f>IF('Jeunes Plants'!F827&lt;&gt;"",'Jeunes Plants'!F827,"")</f>
        <v>M 3 cm  X60</v>
      </c>
      <c r="G827" s="64">
        <f>IF('Jeunes Plants'!G827&lt;&gt;"",'Jeunes Plants'!G827,"")</f>
        <v>30</v>
      </c>
      <c r="H827" s="66">
        <f>IF('Jeunes Plants'!H827&lt;&gt;"",'Jeunes Plants'!H827,"")</f>
        <v>4</v>
      </c>
      <c r="I827" s="66" t="str">
        <f>IF('Jeunes Plants'!I827&lt;&gt;"",'Jeunes Plants'!I827,"")</f>
        <v>C</v>
      </c>
      <c r="J827" s="64">
        <f>IF('Jeunes Plants'!J827&lt;&gt;"",'Jeunes Plants'!J827,"")</f>
        <v>0.05</v>
      </c>
      <c r="K827" s="24" t="str">
        <f>IF('Jeunes Plants'!K827&lt;&gt;"",'Jeunes Plants'!K827,"")</f>
        <v>DIV FL</v>
      </c>
      <c r="L827" s="24" t="str">
        <f>IF('Jeunes Plants'!L827&lt;&gt;"",'Jeunes Plants'!L827,"")</f>
        <v>S1</v>
      </c>
      <c r="M827" s="24" t="str">
        <f>IF('Jeunes Plants'!M827&lt;&gt;"",'Jeunes Plants'!M827,"")</f>
        <v>NEW</v>
      </c>
      <c r="N827" s="24" t="str">
        <f>IF('Jeunes Plants'!N827&lt;&gt;"",'Jeunes Plants'!N827,"")</f>
        <v>M3</v>
      </c>
      <c r="O827" s="24" t="str">
        <f>IF('Jeunes Plants'!O827&lt;&gt;"",'Jeunes Plants'!O827,"")</f>
        <v>PORTULACA PAZZAZ NANO Purple</v>
      </c>
      <c r="P827" s="54">
        <f>IF('Jeunes Plants'!P827&lt;&gt;"",'Jeunes Plants'!P827,"")</f>
        <v>827</v>
      </c>
      <c r="Q827" s="20">
        <f>IF('Jeunes Plants'!R827&lt;&gt;"",'Jeunes Plants'!R827,"")</f>
        <v>0</v>
      </c>
      <c r="R827" s="20">
        <f>IF('Jeunes Plants'!S827&lt;&gt;"",'Jeunes Plants'!S827,"")</f>
        <v>0</v>
      </c>
      <c r="S827" s="236">
        <f>IF('Jeunes Plants'!T827&lt;&gt;"",'Jeunes Plants'!T827,"")</f>
        <v>0</v>
      </c>
      <c r="T827" s="246"/>
      <c r="U827" s="124"/>
      <c r="V827" s="124"/>
      <c r="W827" s="124"/>
    </row>
    <row r="828" spans="1:23" ht="20.100000000000001" customHeight="1" x14ac:dyDescent="0.25">
      <c r="A828" s="125">
        <f>IF('Jeunes Plants'!A828&lt;&gt;"",'Jeunes Plants'!A828,"")</f>
        <v>26446</v>
      </c>
      <c r="B828" s="126" t="str">
        <f>IF('Jeunes Plants'!B828&lt;&gt;"",'Jeunes Plants'!B828,"")</f>
        <v>PORTULACA PAZZAZ NANO</v>
      </c>
      <c r="C828" s="126" t="str">
        <f>IF('Jeunes Plants'!C828&lt;&gt;"",'Jeunes Plants'!C828,"")</f>
        <v>Scarlet Twist</v>
      </c>
      <c r="D828" s="126" t="str">
        <f>IF('Jeunes Plants'!D828&lt;&gt;"",'Jeunes Plants'!D828,"")</f>
        <v/>
      </c>
      <c r="E828" s="127" t="str">
        <f>IF('Jeunes Plants'!E828&lt;&gt;"",'Jeunes Plants'!E828,"")</f>
        <v>B</v>
      </c>
      <c r="F828" s="127" t="str">
        <f>IF('Jeunes Plants'!F828&lt;&gt;"",'Jeunes Plants'!F828,"")</f>
        <v>M 3 cm  X60</v>
      </c>
      <c r="G828" s="128">
        <f>IF('Jeunes Plants'!G828&lt;&gt;"",'Jeunes Plants'!G828,"")</f>
        <v>30</v>
      </c>
      <c r="H828" s="127">
        <f>IF('Jeunes Plants'!H828&lt;&gt;"",'Jeunes Plants'!H828,"")</f>
        <v>4</v>
      </c>
      <c r="I828" s="127" t="str">
        <f>IF('Jeunes Plants'!I828&lt;&gt;"",'Jeunes Plants'!I828,"")</f>
        <v>C</v>
      </c>
      <c r="J828" s="128">
        <f>IF('Jeunes Plants'!J828&lt;&gt;"",'Jeunes Plants'!J828,"")</f>
        <v>0.05</v>
      </c>
      <c r="K828" s="126" t="str">
        <f>IF('Jeunes Plants'!K828&lt;&gt;"",'Jeunes Plants'!K828,"")</f>
        <v>DIV FL</v>
      </c>
      <c r="L828" s="126" t="str">
        <f>IF('Jeunes Plants'!L828&lt;&gt;"",'Jeunes Plants'!L828,"")</f>
        <v>S1</v>
      </c>
      <c r="M828" s="126" t="str">
        <f>IF('Jeunes Plants'!M828&lt;&gt;"",'Jeunes Plants'!M828,"")</f>
        <v>NEW</v>
      </c>
      <c r="N828" s="126" t="str">
        <f>IF('Jeunes Plants'!N828&lt;&gt;"",'Jeunes Plants'!N828,"")</f>
        <v>M3</v>
      </c>
      <c r="O828" s="126" t="str">
        <f>IF('Jeunes Plants'!O828&lt;&gt;"",'Jeunes Plants'!O828,"")</f>
        <v>PORTULACA PAZZAZ NANO Scarlet Twist</v>
      </c>
      <c r="P828" s="130">
        <f>IF('Jeunes Plants'!P828&lt;&gt;"",'Jeunes Plants'!P828,"")</f>
        <v>828</v>
      </c>
      <c r="Q828" s="20">
        <f>IF('Jeunes Plants'!R828&lt;&gt;"",'Jeunes Plants'!R828,"")</f>
        <v>0</v>
      </c>
      <c r="R828" s="20">
        <f>IF('Jeunes Plants'!S828&lt;&gt;"",'Jeunes Plants'!S828,"")</f>
        <v>0</v>
      </c>
      <c r="S828" s="236">
        <f>IF('Jeunes Plants'!T828&lt;&gt;"",'Jeunes Plants'!T828,"")</f>
        <v>0</v>
      </c>
      <c r="T828" s="245"/>
      <c r="U828" s="214"/>
      <c r="V828" s="214"/>
      <c r="W828" s="214"/>
    </row>
    <row r="829" spans="1:23" ht="20.100000000000001" customHeight="1" x14ac:dyDescent="0.25">
      <c r="A829" s="23">
        <f>IF('Jeunes Plants'!A829&lt;&gt;"",'Jeunes Plants'!A829,"")</f>
        <v>23408</v>
      </c>
      <c r="B829" s="24" t="str">
        <f>IF('Jeunes Plants'!B829&lt;&gt;"",'Jeunes Plants'!B829,"")</f>
        <v>PORTULACA PAZZAZ NANO</v>
      </c>
      <c r="C829" s="24" t="str">
        <f>IF('Jeunes Plants'!C829&lt;&gt;"",'Jeunes Plants'!C829,"")</f>
        <v xml:space="preserve">Tropical Punch </v>
      </c>
      <c r="D829" s="24" t="str">
        <f>IF('Jeunes Plants'!D829&lt;&gt;"",'Jeunes Plants'!D829,"")</f>
        <v/>
      </c>
      <c r="E829" s="66" t="str">
        <f>IF('Jeunes Plants'!E829&lt;&gt;"",'Jeunes Plants'!E829,"")</f>
        <v>B</v>
      </c>
      <c r="F829" s="66" t="str">
        <f>IF('Jeunes Plants'!F829&lt;&gt;"",'Jeunes Plants'!F829,"")</f>
        <v>M 3 cm  X60</v>
      </c>
      <c r="G829" s="64">
        <f>IF('Jeunes Plants'!G829&lt;&gt;"",'Jeunes Plants'!G829,"")</f>
        <v>30</v>
      </c>
      <c r="H829" s="66">
        <f>IF('Jeunes Plants'!H829&lt;&gt;"",'Jeunes Plants'!H829,"")</f>
        <v>4</v>
      </c>
      <c r="I829" s="66" t="str">
        <f>IF('Jeunes Plants'!I829&lt;&gt;"",'Jeunes Plants'!I829,"")</f>
        <v>C</v>
      </c>
      <c r="J829" s="64">
        <f>IF('Jeunes Plants'!J829&lt;&gt;"",'Jeunes Plants'!J829,"")</f>
        <v>0.05</v>
      </c>
      <c r="K829" s="24" t="str">
        <f>IF('Jeunes Plants'!K829&lt;&gt;"",'Jeunes Plants'!K829,"")</f>
        <v>DIV FL</v>
      </c>
      <c r="L829" s="24" t="str">
        <f>IF('Jeunes Plants'!L829&lt;&gt;"",'Jeunes Plants'!L829,"")</f>
        <v>S1</v>
      </c>
      <c r="M829" s="24" t="str">
        <f>IF('Jeunes Plants'!M829&lt;&gt;"",'Jeunes Plants'!M829,"")</f>
        <v/>
      </c>
      <c r="N829" s="24" t="str">
        <f>IF('Jeunes Plants'!N829&lt;&gt;"",'Jeunes Plants'!N829,"")</f>
        <v>M3</v>
      </c>
      <c r="O829" s="24" t="str">
        <f>IF('Jeunes Plants'!O829&lt;&gt;"",'Jeunes Plants'!O829,"")</f>
        <v xml:space="preserve">PORTULACA PAZZAZ NANO Tropical Punch </v>
      </c>
      <c r="P829" s="54">
        <f>IF('Jeunes Plants'!P829&lt;&gt;"",'Jeunes Plants'!P829,"")</f>
        <v>829</v>
      </c>
      <c r="Q829" s="20">
        <f>IF('Jeunes Plants'!R829&lt;&gt;"",'Jeunes Plants'!R829,"")</f>
        <v>0</v>
      </c>
      <c r="R829" s="20">
        <f>IF('Jeunes Plants'!S829&lt;&gt;"",'Jeunes Plants'!S829,"")</f>
        <v>0</v>
      </c>
      <c r="S829" s="236">
        <f>IF('Jeunes Plants'!T829&lt;&gt;"",'Jeunes Plants'!T829,"")</f>
        <v>0</v>
      </c>
      <c r="T829" s="246"/>
      <c r="U829" s="124"/>
      <c r="V829" s="124"/>
      <c r="W829" s="124"/>
    </row>
    <row r="830" spans="1:23" ht="20.100000000000001" customHeight="1" x14ac:dyDescent="0.25">
      <c r="A830" s="125">
        <f>IF('Jeunes Plants'!A830&lt;&gt;"",'Jeunes Plants'!A830,"")</f>
        <v>23798</v>
      </c>
      <c r="B830" s="126" t="str">
        <f>IF('Jeunes Plants'!B830&lt;&gt;"",'Jeunes Plants'!B830,"")</f>
        <v>PORTULACA PAZZAZ NANO</v>
      </c>
      <c r="C830" s="126" t="str">
        <f>IF('Jeunes Plants'!C830&lt;&gt;"",'Jeunes Plants'!C830,"")</f>
        <v xml:space="preserve">White </v>
      </c>
      <c r="D830" s="126" t="str">
        <f>IF('Jeunes Plants'!D830&lt;&gt;"",'Jeunes Plants'!D830,"")</f>
        <v/>
      </c>
      <c r="E830" s="127" t="str">
        <f>IF('Jeunes Plants'!E830&lt;&gt;"",'Jeunes Plants'!E830,"")</f>
        <v>B</v>
      </c>
      <c r="F830" s="127" t="str">
        <f>IF('Jeunes Plants'!F830&lt;&gt;"",'Jeunes Plants'!F830,"")</f>
        <v>M 3 cm  X60</v>
      </c>
      <c r="G830" s="128">
        <f>IF('Jeunes Plants'!G830&lt;&gt;"",'Jeunes Plants'!G830,"")</f>
        <v>30</v>
      </c>
      <c r="H830" s="127">
        <f>IF('Jeunes Plants'!H830&lt;&gt;"",'Jeunes Plants'!H830,"")</f>
        <v>4</v>
      </c>
      <c r="I830" s="127" t="str">
        <f>IF('Jeunes Plants'!I830&lt;&gt;"",'Jeunes Plants'!I830,"")</f>
        <v>C</v>
      </c>
      <c r="J830" s="128">
        <f>IF('Jeunes Plants'!J830&lt;&gt;"",'Jeunes Plants'!J830,"")</f>
        <v>4.4999999999999998E-2</v>
      </c>
      <c r="K830" s="126" t="str">
        <f>IF('Jeunes Plants'!K830&lt;&gt;"",'Jeunes Plants'!K830,"")</f>
        <v>DIV FL</v>
      </c>
      <c r="L830" s="126" t="str">
        <f>IF('Jeunes Plants'!L830&lt;&gt;"",'Jeunes Plants'!L830,"")</f>
        <v>S1</v>
      </c>
      <c r="M830" s="126" t="str">
        <f>IF('Jeunes Plants'!M830&lt;&gt;"",'Jeunes Plants'!M830,"")</f>
        <v/>
      </c>
      <c r="N830" s="126" t="str">
        <f>IF('Jeunes Plants'!N830&lt;&gt;"",'Jeunes Plants'!N830,"")</f>
        <v>M3</v>
      </c>
      <c r="O830" s="126" t="str">
        <f>IF('Jeunes Plants'!O830&lt;&gt;"",'Jeunes Plants'!O830,"")</f>
        <v xml:space="preserve">PORTULACA PAZZAZ NANO White </v>
      </c>
      <c r="P830" s="130">
        <f>IF('Jeunes Plants'!P830&lt;&gt;"",'Jeunes Plants'!P830,"")</f>
        <v>830</v>
      </c>
      <c r="Q830" s="20">
        <f>IF('Jeunes Plants'!R830&lt;&gt;"",'Jeunes Plants'!R830,"")</f>
        <v>0</v>
      </c>
      <c r="R830" s="20">
        <f>IF('Jeunes Plants'!S830&lt;&gt;"",'Jeunes Plants'!S830,"")</f>
        <v>0</v>
      </c>
      <c r="S830" s="236">
        <f>IF('Jeunes Plants'!T830&lt;&gt;"",'Jeunes Plants'!T830,"")</f>
        <v>0</v>
      </c>
      <c r="T830" s="245"/>
      <c r="U830" s="214"/>
      <c r="V830" s="214"/>
      <c r="W830" s="214"/>
    </row>
    <row r="831" spans="1:23" ht="20.100000000000001" customHeight="1" x14ac:dyDescent="0.25">
      <c r="A831" s="23">
        <f>IF('Jeunes Plants'!A831&lt;&gt;"",'Jeunes Plants'!A831,"")</f>
        <v>23444</v>
      </c>
      <c r="B831" s="24" t="str">
        <f>IF('Jeunes Plants'!B831&lt;&gt;"",'Jeunes Plants'!B831,"")</f>
        <v>PORTULACA PAZZAZ NANO</v>
      </c>
      <c r="C831" s="24" t="str">
        <f>IF('Jeunes Plants'!C831&lt;&gt;"",'Jeunes Plants'!C831,"")</f>
        <v xml:space="preserve">Yellow Twist </v>
      </c>
      <c r="D831" s="24" t="str">
        <f>IF('Jeunes Plants'!D831&lt;&gt;"",'Jeunes Plants'!D831,"")</f>
        <v/>
      </c>
      <c r="E831" s="66" t="str">
        <f>IF('Jeunes Plants'!E831&lt;&gt;"",'Jeunes Plants'!E831,"")</f>
        <v>B</v>
      </c>
      <c r="F831" s="66" t="str">
        <f>IF('Jeunes Plants'!F831&lt;&gt;"",'Jeunes Plants'!F831,"")</f>
        <v>M 3 cm  X60</v>
      </c>
      <c r="G831" s="64">
        <f>IF('Jeunes Plants'!G831&lt;&gt;"",'Jeunes Plants'!G831,"")</f>
        <v>30</v>
      </c>
      <c r="H831" s="66">
        <f>IF('Jeunes Plants'!H831&lt;&gt;"",'Jeunes Plants'!H831,"")</f>
        <v>4</v>
      </c>
      <c r="I831" s="66" t="str">
        <f>IF('Jeunes Plants'!I831&lt;&gt;"",'Jeunes Plants'!I831,"")</f>
        <v>C</v>
      </c>
      <c r="J831" s="64">
        <f>IF('Jeunes Plants'!J831&lt;&gt;"",'Jeunes Plants'!J831,"")</f>
        <v>0.05</v>
      </c>
      <c r="K831" s="24" t="str">
        <f>IF('Jeunes Plants'!K831&lt;&gt;"",'Jeunes Plants'!K831,"")</f>
        <v>DIV FL</v>
      </c>
      <c r="L831" s="24" t="str">
        <f>IF('Jeunes Plants'!L831&lt;&gt;"",'Jeunes Plants'!L831,"")</f>
        <v>S1</v>
      </c>
      <c r="M831" s="24" t="str">
        <f>IF('Jeunes Plants'!M831&lt;&gt;"",'Jeunes Plants'!M831,"")</f>
        <v/>
      </c>
      <c r="N831" s="24" t="str">
        <f>IF('Jeunes Plants'!N831&lt;&gt;"",'Jeunes Plants'!N831,"")</f>
        <v>M3</v>
      </c>
      <c r="O831" s="24" t="str">
        <f>IF('Jeunes Plants'!O831&lt;&gt;"",'Jeunes Plants'!O831,"")</f>
        <v xml:space="preserve">PORTULACA PAZZAZ NANO Yellow Twist </v>
      </c>
      <c r="P831" s="54">
        <f>IF('Jeunes Plants'!P831&lt;&gt;"",'Jeunes Plants'!P831,"")</f>
        <v>831</v>
      </c>
      <c r="Q831" s="20">
        <f>IF('Jeunes Plants'!R831&lt;&gt;"",'Jeunes Plants'!R831,"")</f>
        <v>0</v>
      </c>
      <c r="R831" s="20">
        <f>IF('Jeunes Plants'!S831&lt;&gt;"",'Jeunes Plants'!S831,"")</f>
        <v>0</v>
      </c>
      <c r="S831" s="236">
        <f>IF('Jeunes Plants'!T831&lt;&gt;"",'Jeunes Plants'!T831,"")</f>
        <v>0</v>
      </c>
      <c r="T831" s="246"/>
      <c r="U831" s="124"/>
      <c r="V831" s="124"/>
      <c r="W831" s="124"/>
    </row>
    <row r="832" spans="1:23" ht="20.100000000000001" customHeight="1" x14ac:dyDescent="0.25">
      <c r="A832" s="125">
        <f>IF('Jeunes Plants'!A832&lt;&gt;"",'Jeunes Plants'!A832,"")</f>
        <v>23799</v>
      </c>
      <c r="B832" s="126" t="str">
        <f>IF('Jeunes Plants'!B832&lt;&gt;"",'Jeunes Plants'!B832,"")</f>
        <v>PORTULACA PAZZAZ NANO</v>
      </c>
      <c r="C832" s="126" t="str">
        <f>IF('Jeunes Plants'!C832&lt;&gt;"",'Jeunes Plants'!C832,"")</f>
        <v xml:space="preserve">Variés </v>
      </c>
      <c r="D832" s="126" t="str">
        <f>IF('Jeunes Plants'!D832&lt;&gt;"",'Jeunes Plants'!D832,"")</f>
        <v/>
      </c>
      <c r="E832" s="127" t="str">
        <f>IF('Jeunes Plants'!E832&lt;&gt;"",'Jeunes Plants'!E832,"")</f>
        <v>B</v>
      </c>
      <c r="F832" s="127" t="str">
        <f>IF('Jeunes Plants'!F832&lt;&gt;"",'Jeunes Plants'!F832,"")</f>
        <v>M 3 cm  X60</v>
      </c>
      <c r="G832" s="128">
        <f>IF('Jeunes Plants'!G832&lt;&gt;"",'Jeunes Plants'!G832,"")</f>
        <v>30</v>
      </c>
      <c r="H832" s="127">
        <f>IF('Jeunes Plants'!H832&lt;&gt;"",'Jeunes Plants'!H832,"")</f>
        <v>4</v>
      </c>
      <c r="I832" s="127" t="str">
        <f>IF('Jeunes Plants'!I832&lt;&gt;"",'Jeunes Plants'!I832,"")</f>
        <v>C</v>
      </c>
      <c r="J832" s="128">
        <f>IF('Jeunes Plants'!J832&lt;&gt;"",'Jeunes Plants'!J832,"")</f>
        <v>0.05</v>
      </c>
      <c r="K832" s="126" t="str">
        <f>IF('Jeunes Plants'!K832&lt;&gt;"",'Jeunes Plants'!K832,"")</f>
        <v>DIV FL</v>
      </c>
      <c r="L832" s="126" t="str">
        <f>IF('Jeunes Plants'!L832&lt;&gt;"",'Jeunes Plants'!L832,"")</f>
        <v>S1</v>
      </c>
      <c r="M832" s="126" t="str">
        <f>IF('Jeunes Plants'!M832&lt;&gt;"",'Jeunes Plants'!M832,"")</f>
        <v/>
      </c>
      <c r="N832" s="126" t="str">
        <f>IF('Jeunes Plants'!N832&lt;&gt;"",'Jeunes Plants'!N832,"")</f>
        <v>M3</v>
      </c>
      <c r="O832" s="126" t="str">
        <f>IF('Jeunes Plants'!O832&lt;&gt;"",'Jeunes Plants'!O832,"")</f>
        <v xml:space="preserve">PORTULACA PAZZAZ NANO Variés </v>
      </c>
      <c r="P832" s="130">
        <f>IF('Jeunes Plants'!P832&lt;&gt;"",'Jeunes Plants'!P832,"")</f>
        <v>832</v>
      </c>
      <c r="Q832" s="20">
        <f>IF('Jeunes Plants'!R832&lt;&gt;"",'Jeunes Plants'!R832,"")</f>
        <v>0</v>
      </c>
      <c r="R832" s="20">
        <f>IF('Jeunes Plants'!S832&lt;&gt;"",'Jeunes Plants'!S832,"")</f>
        <v>0</v>
      </c>
      <c r="S832" s="236">
        <f>IF('Jeunes Plants'!T832&lt;&gt;"",'Jeunes Plants'!T832,"")</f>
        <v>0</v>
      </c>
      <c r="T832" s="245"/>
      <c r="U832" s="214"/>
      <c r="V832" s="214"/>
      <c r="W832" s="214"/>
    </row>
    <row r="833" spans="1:23" ht="20.100000000000001" customHeight="1" x14ac:dyDescent="0.25">
      <c r="A833" s="23">
        <f>IF('Jeunes Plants'!A833&lt;&gt;"",'Jeunes Plants'!A833,"")</f>
        <v>444</v>
      </c>
      <c r="B833" s="24" t="str">
        <f>IF('Jeunes Plants'!B833&lt;&gt;"",'Jeunes Plants'!B833,"")</f>
        <v>PORTULACA</v>
      </c>
      <c r="C833" s="24" t="str">
        <f>IF('Jeunes Plants'!C833&lt;&gt;"",'Jeunes Plants'!C833,"")</f>
        <v>Samba</v>
      </c>
      <c r="D833" s="24" t="str">
        <f>IF('Jeunes Plants'!D833&lt;&gt;"",'Jeunes Plants'!D833,"")</f>
        <v/>
      </c>
      <c r="E833" s="66" t="str">
        <f>IF('Jeunes Plants'!E833&lt;&gt;"",'Jeunes Plants'!E833,"")</f>
        <v>B</v>
      </c>
      <c r="F833" s="66" t="str">
        <f>IF('Jeunes Plants'!F833&lt;&gt;"",'Jeunes Plants'!F833,"")</f>
        <v>M 3 cm  X60</v>
      </c>
      <c r="G833" s="64">
        <f>IF('Jeunes Plants'!G833&lt;&gt;"",'Jeunes Plants'!G833,"")</f>
        <v>30</v>
      </c>
      <c r="H833" s="66">
        <f>IF('Jeunes Plants'!H833&lt;&gt;"",'Jeunes Plants'!H833,"")</f>
        <v>4</v>
      </c>
      <c r="I833" s="66" t="str">
        <f>IF('Jeunes Plants'!I833&lt;&gt;"",'Jeunes Plants'!I833,"")</f>
        <v>C</v>
      </c>
      <c r="J833" s="64" t="str">
        <f>IF('Jeunes Plants'!J833&lt;&gt;"",'Jeunes Plants'!J833,"")</f>
        <v/>
      </c>
      <c r="K833" s="24" t="str">
        <f>IF('Jeunes Plants'!K833&lt;&gt;"",'Jeunes Plants'!K833,"")</f>
        <v>DIV FL</v>
      </c>
      <c r="L833" s="24" t="str">
        <f>IF('Jeunes Plants'!L833&lt;&gt;"",'Jeunes Plants'!L833,"")</f>
        <v>S1</v>
      </c>
      <c r="M833" s="24" t="str">
        <f>IF('Jeunes Plants'!M833&lt;&gt;"",'Jeunes Plants'!M833,"")</f>
        <v/>
      </c>
      <c r="N833" s="24" t="str">
        <f>IF('Jeunes Plants'!N833&lt;&gt;"",'Jeunes Plants'!N833,"")</f>
        <v>M3</v>
      </c>
      <c r="O833" s="24" t="str">
        <f>IF('Jeunes Plants'!O833&lt;&gt;"",'Jeunes Plants'!O833,"")</f>
        <v>PORTULACA Samba</v>
      </c>
      <c r="P833" s="54">
        <f>IF('Jeunes Plants'!P833&lt;&gt;"",'Jeunes Plants'!P833,"")</f>
        <v>833</v>
      </c>
      <c r="Q833" s="20">
        <f>IF('Jeunes Plants'!R833&lt;&gt;"",'Jeunes Plants'!R833,"")</f>
        <v>0</v>
      </c>
      <c r="R833" s="20">
        <f>IF('Jeunes Plants'!S833&lt;&gt;"",'Jeunes Plants'!S833,"")</f>
        <v>0</v>
      </c>
      <c r="S833" s="236">
        <f>IF('Jeunes Plants'!T833&lt;&gt;"",'Jeunes Plants'!T833,"")</f>
        <v>0</v>
      </c>
      <c r="T833" s="246"/>
      <c r="U833" s="124"/>
      <c r="V833" s="124"/>
      <c r="W833" s="124"/>
    </row>
    <row r="834" spans="1:23" ht="20.100000000000001" customHeight="1" x14ac:dyDescent="0.25">
      <c r="A834" s="151" t="str">
        <f>IF('Jeunes Plants'!A834&lt;&gt;"",'Jeunes Plants'!A834,"")</f>
        <v/>
      </c>
      <c r="B834" s="152" t="str">
        <f>IF('Jeunes Plants'!B834&lt;&gt;"",'Jeunes Plants'!B834,"")</f>
        <v>R</v>
      </c>
      <c r="C834" s="153" t="str">
        <f>IF('Jeunes Plants'!C834&lt;&gt;"",'Jeunes Plants'!C834,"")</f>
        <v/>
      </c>
      <c r="D834" s="153" t="str">
        <f>IF('Jeunes Plants'!D834&lt;&gt;"",'Jeunes Plants'!D834,"")</f>
        <v/>
      </c>
      <c r="E834" s="154" t="str">
        <f>IF('Jeunes Plants'!E834&lt;&gt;"",'Jeunes Plants'!E834,"")</f>
        <v/>
      </c>
      <c r="F834" s="154" t="str">
        <f>IF('Jeunes Plants'!F834&lt;&gt;"",'Jeunes Plants'!F834,"")</f>
        <v/>
      </c>
      <c r="G834" s="154" t="str">
        <f>IF('Jeunes Plants'!G834&lt;&gt;"",'Jeunes Plants'!G834,"")</f>
        <v/>
      </c>
      <c r="H834" s="154" t="str">
        <f>IF('Jeunes Plants'!H834&lt;&gt;"",'Jeunes Plants'!H834,"")</f>
        <v/>
      </c>
      <c r="I834" s="154" t="str">
        <f>IF('Jeunes Plants'!I834&lt;&gt;"",'Jeunes Plants'!I834,"")</f>
        <v/>
      </c>
      <c r="J834" s="155" t="str">
        <f>IF('Jeunes Plants'!J834&lt;&gt;"",'Jeunes Plants'!J834,"")</f>
        <v/>
      </c>
      <c r="K834" s="153" t="str">
        <f>IF('Jeunes Plants'!K834&lt;&gt;"",'Jeunes Plants'!K834,"")</f>
        <v/>
      </c>
      <c r="L834" s="153" t="str">
        <f>IF('Jeunes Plants'!L834&lt;&gt;"",'Jeunes Plants'!L834,"")</f>
        <v>L</v>
      </c>
      <c r="M834" s="153" t="str">
        <f>IF('Jeunes Plants'!M834&lt;&gt;"",'Jeunes Plants'!M834,"")</f>
        <v/>
      </c>
      <c r="N834" s="153" t="str">
        <f>IF('Jeunes Plants'!N834&lt;&gt;"",'Jeunes Plants'!N834,"")</f>
        <v/>
      </c>
      <c r="O834" s="153" t="str">
        <f>IF('Jeunes Plants'!O834&lt;&gt;"",'Jeunes Plants'!O834,"")</f>
        <v xml:space="preserve">R </v>
      </c>
      <c r="P834" s="156">
        <f>IF('Jeunes Plants'!P834&lt;&gt;"",'Jeunes Plants'!P834,"")</f>
        <v>834</v>
      </c>
      <c r="Q834" s="20" t="str">
        <f>IF('Jeunes Plants'!R834&lt;&gt;"",'Jeunes Plants'!R834,"")</f>
        <v/>
      </c>
      <c r="R834" s="20" t="str">
        <f>IF('Jeunes Plants'!S834&lt;&gt;"",'Jeunes Plants'!S834,"")</f>
        <v/>
      </c>
      <c r="S834" s="236" t="str">
        <f>IF('Jeunes Plants'!T834&lt;&gt;"",'Jeunes Plants'!T834,"")</f>
        <v/>
      </c>
      <c r="T834" s="248"/>
      <c r="U834" s="164"/>
      <c r="V834" s="164"/>
      <c r="W834" s="164"/>
    </row>
    <row r="835" spans="1:23" ht="20.100000000000001" customHeight="1" x14ac:dyDescent="0.25">
      <c r="A835" s="23">
        <f>IF('Jeunes Plants'!A835&lt;&gt;"",'Jeunes Plants'!A835,"")</f>
        <v>3764</v>
      </c>
      <c r="B835" s="24" t="str">
        <f>IF('Jeunes Plants'!B835&lt;&gt;"",'Jeunes Plants'!B835,"")</f>
        <v>RICIN</v>
      </c>
      <c r="C835" s="24" t="str">
        <f>IF('Jeunes Plants'!C835&lt;&gt;"",'Jeunes Plants'!C835,"")</f>
        <v>Carmencita</v>
      </c>
      <c r="D835" s="24" t="str">
        <f>IF('Jeunes Plants'!D835&lt;&gt;"",'Jeunes Plants'!D835,"")</f>
        <v/>
      </c>
      <c r="E835" s="66" t="str">
        <f>IF('Jeunes Plants'!E835&lt;&gt;"",'Jeunes Plants'!E835,"")</f>
        <v>S</v>
      </c>
      <c r="F835" s="66" t="str">
        <f>IF('Jeunes Plants'!F835&lt;&gt;"",'Jeunes Plants'!F835,"")</f>
        <v>M 3 cm  X60</v>
      </c>
      <c r="G835" s="64">
        <f>IF('Jeunes Plants'!G835&lt;&gt;"",'Jeunes Plants'!G835,"")</f>
        <v>30</v>
      </c>
      <c r="H835" s="66">
        <f>IF('Jeunes Plants'!H835&lt;&gt;"",'Jeunes Plants'!H835,"")</f>
        <v>5</v>
      </c>
      <c r="I835" s="66" t="str">
        <f>IF('Jeunes Plants'!I835&lt;&gt;"",'Jeunes Plants'!I835,"")</f>
        <v>E</v>
      </c>
      <c r="J835" s="72" t="str">
        <f>IF('Jeunes Plants'!J835&lt;&gt;"",'Jeunes Plants'!J835,"")</f>
        <v/>
      </c>
      <c r="K835" s="24" t="str">
        <f>IF('Jeunes Plants'!K835&lt;&gt;"",'Jeunes Plants'!K835,"")</f>
        <v>DIV FL</v>
      </c>
      <c r="L835" s="24" t="str">
        <f>IF('Jeunes Plants'!L835&lt;&gt;"",'Jeunes Plants'!L835,"")</f>
        <v>S4</v>
      </c>
      <c r="M835" s="24" t="str">
        <f>IF('Jeunes Plants'!M835&lt;&gt;"",'Jeunes Plants'!M835,"")</f>
        <v/>
      </c>
      <c r="N835" s="24" t="str">
        <f>IF('Jeunes Plants'!N835&lt;&gt;"",'Jeunes Plants'!N835,"")</f>
        <v>M3</v>
      </c>
      <c r="O835" s="24" t="str">
        <f>IF('Jeunes Plants'!O835&lt;&gt;"",'Jeunes Plants'!O835,"")</f>
        <v>RICIN Carmencita</v>
      </c>
      <c r="P835" s="54">
        <f>IF('Jeunes Plants'!P835&lt;&gt;"",'Jeunes Plants'!P835,"")</f>
        <v>835</v>
      </c>
      <c r="Q835" s="20">
        <f>IF('Jeunes Plants'!R835&lt;&gt;"",'Jeunes Plants'!R835,"")</f>
        <v>0</v>
      </c>
      <c r="R835" s="20">
        <f>IF('Jeunes Plants'!S835&lt;&gt;"",'Jeunes Plants'!S835,"")</f>
        <v>0</v>
      </c>
      <c r="S835" s="236">
        <f>IF('Jeunes Plants'!T835&lt;&gt;"",'Jeunes Plants'!T835,"")</f>
        <v>0</v>
      </c>
      <c r="T835" s="241"/>
      <c r="U835" s="44"/>
      <c r="V835" s="44"/>
      <c r="W835" s="44"/>
    </row>
    <row r="836" spans="1:23" ht="20.100000000000001" customHeight="1" x14ac:dyDescent="0.25">
      <c r="A836" s="125">
        <f>IF('Jeunes Plants'!A836&lt;&gt;"",'Jeunes Plants'!A836,"")</f>
        <v>25209</v>
      </c>
      <c r="B836" s="126" t="str">
        <f>IF('Jeunes Plants'!B836&lt;&gt;"",'Jeunes Plants'!B836,"")</f>
        <v>RUDBECKIA</v>
      </c>
      <c r="C836" s="126" t="str">
        <f>IF('Jeunes Plants'!C836&lt;&gt;"",'Jeunes Plants'!C836,"")</f>
        <v>Amarillo Gold</v>
      </c>
      <c r="D836" s="126" t="str">
        <f>IF('Jeunes Plants'!D836&lt;&gt;"",'Jeunes Plants'!D836,"")</f>
        <v/>
      </c>
      <c r="E836" s="127" t="str">
        <f>IF('Jeunes Plants'!E836&lt;&gt;"",'Jeunes Plants'!E836,"")</f>
        <v>S</v>
      </c>
      <c r="F836" s="127" t="str">
        <f>IF('Jeunes Plants'!F836&lt;&gt;"",'Jeunes Plants'!F836,"")</f>
        <v>M 3 cm  X60</v>
      </c>
      <c r="G836" s="128">
        <f>IF('Jeunes Plants'!G836&lt;&gt;"",'Jeunes Plants'!G836,"")</f>
        <v>30</v>
      </c>
      <c r="H836" s="127">
        <f>IF('Jeunes Plants'!H836&lt;&gt;"",'Jeunes Plants'!H836,"")</f>
        <v>8</v>
      </c>
      <c r="I836" s="127" t="str">
        <f>IF('Jeunes Plants'!I836&lt;&gt;"",'Jeunes Plants'!I836,"")</f>
        <v>B</v>
      </c>
      <c r="J836" s="129" t="str">
        <f>IF('Jeunes Plants'!J836&lt;&gt;"",'Jeunes Plants'!J836,"")</f>
        <v/>
      </c>
      <c r="K836" s="126" t="str">
        <f>IF('Jeunes Plants'!K836&lt;&gt;"",'Jeunes Plants'!K836,"")</f>
        <v>DIV FL</v>
      </c>
      <c r="L836" s="126" t="str">
        <f>IF('Jeunes Plants'!L836&lt;&gt;"",'Jeunes Plants'!L836,"")</f>
        <v>S2</v>
      </c>
      <c r="M836" s="126" t="str">
        <f>IF('Jeunes Plants'!M836&lt;&gt;"",'Jeunes Plants'!M836,"")</f>
        <v/>
      </c>
      <c r="N836" s="126" t="str">
        <f>IF('Jeunes Plants'!N836&lt;&gt;"",'Jeunes Plants'!N836,"")</f>
        <v>M3</v>
      </c>
      <c r="O836" s="126" t="str">
        <f>IF('Jeunes Plants'!O836&lt;&gt;"",'Jeunes Plants'!O836,"")</f>
        <v>RUDBECKIA Amarillo Gold</v>
      </c>
      <c r="P836" s="130">
        <f>IF('Jeunes Plants'!P836&lt;&gt;"",'Jeunes Plants'!P836,"")</f>
        <v>836</v>
      </c>
      <c r="Q836" s="20">
        <f>IF('Jeunes Plants'!R836&lt;&gt;"",'Jeunes Plants'!R836,"")</f>
        <v>0</v>
      </c>
      <c r="R836" s="20">
        <f>IF('Jeunes Plants'!S836&lt;&gt;"",'Jeunes Plants'!S836,"")</f>
        <v>0</v>
      </c>
      <c r="S836" s="236">
        <f>IF('Jeunes Plants'!T836&lt;&gt;"",'Jeunes Plants'!T836,"")</f>
        <v>0</v>
      </c>
      <c r="T836" s="242"/>
      <c r="U836" s="158"/>
      <c r="V836" s="158"/>
      <c r="W836" s="158"/>
    </row>
    <row r="837" spans="1:23" ht="20.100000000000001" customHeight="1" x14ac:dyDescent="0.25">
      <c r="A837" s="23">
        <f>IF('Jeunes Plants'!A837&lt;&gt;"",'Jeunes Plants'!A837,"")</f>
        <v>3765</v>
      </c>
      <c r="B837" s="24" t="str">
        <f>IF('Jeunes Plants'!B837&lt;&gt;"",'Jeunes Plants'!B837,"")</f>
        <v>RUDBECKIA</v>
      </c>
      <c r="C837" s="24" t="str">
        <f>IF('Jeunes Plants'!C837&lt;&gt;"",'Jeunes Plants'!C837,"")</f>
        <v>Autumn Colors</v>
      </c>
      <c r="D837" s="24" t="str">
        <f>IF('Jeunes Plants'!D837&lt;&gt;"",'Jeunes Plants'!D837,"")</f>
        <v/>
      </c>
      <c r="E837" s="66" t="str">
        <f>IF('Jeunes Plants'!E837&lt;&gt;"",'Jeunes Plants'!E837,"")</f>
        <v>S</v>
      </c>
      <c r="F837" s="66" t="str">
        <f>IF('Jeunes Plants'!F837&lt;&gt;"",'Jeunes Plants'!F837,"")</f>
        <v>M 3 cm  X60</v>
      </c>
      <c r="G837" s="64">
        <f>IF('Jeunes Plants'!G837&lt;&gt;"",'Jeunes Plants'!G837,"")</f>
        <v>30</v>
      </c>
      <c r="H837" s="66">
        <f>IF('Jeunes Plants'!H837&lt;&gt;"",'Jeunes Plants'!H837,"")</f>
        <v>8</v>
      </c>
      <c r="I837" s="66" t="str">
        <f>IF('Jeunes Plants'!I837&lt;&gt;"",'Jeunes Plants'!I837,"")</f>
        <v>B</v>
      </c>
      <c r="J837" s="72" t="str">
        <f>IF('Jeunes Plants'!J837&lt;&gt;"",'Jeunes Plants'!J837,"")</f>
        <v/>
      </c>
      <c r="K837" s="24" t="str">
        <f>IF('Jeunes Plants'!K837&lt;&gt;"",'Jeunes Plants'!K837,"")</f>
        <v>DIV FL</v>
      </c>
      <c r="L837" s="24" t="str">
        <f>IF('Jeunes Plants'!L837&lt;&gt;"",'Jeunes Plants'!L837,"")</f>
        <v>S2</v>
      </c>
      <c r="M837" s="24" t="str">
        <f>IF('Jeunes Plants'!M837&lt;&gt;"",'Jeunes Plants'!M837,"")</f>
        <v/>
      </c>
      <c r="N837" s="24" t="str">
        <f>IF('Jeunes Plants'!N837&lt;&gt;"",'Jeunes Plants'!N837,"")</f>
        <v>M3</v>
      </c>
      <c r="O837" s="24" t="str">
        <f>IF('Jeunes Plants'!O837&lt;&gt;"",'Jeunes Plants'!O837,"")</f>
        <v>RUDBECKIA Autumn Colors</v>
      </c>
      <c r="P837" s="54">
        <f>IF('Jeunes Plants'!P837&lt;&gt;"",'Jeunes Plants'!P837,"")</f>
        <v>837</v>
      </c>
      <c r="Q837" s="20">
        <f>IF('Jeunes Plants'!R837&lt;&gt;"",'Jeunes Plants'!R837,"")</f>
        <v>0</v>
      </c>
      <c r="R837" s="20">
        <f>IF('Jeunes Plants'!S837&lt;&gt;"",'Jeunes Plants'!S837,"")</f>
        <v>0</v>
      </c>
      <c r="S837" s="236">
        <f>IF('Jeunes Plants'!T837&lt;&gt;"",'Jeunes Plants'!T837,"")</f>
        <v>0</v>
      </c>
      <c r="T837" s="241"/>
      <c r="U837" s="44"/>
      <c r="V837" s="44"/>
      <c r="W837" s="44"/>
    </row>
    <row r="838" spans="1:23" ht="20.100000000000001" customHeight="1" x14ac:dyDescent="0.25">
      <c r="A838" s="125">
        <f>IF('Jeunes Plants'!A838&lt;&gt;"",'Jeunes Plants'!A838,"")</f>
        <v>10479</v>
      </c>
      <c r="B838" s="126" t="str">
        <f>IF('Jeunes Plants'!B838&lt;&gt;"",'Jeunes Plants'!B838,"")</f>
        <v>RUDBECKIA</v>
      </c>
      <c r="C838" s="126" t="str">
        <f>IF('Jeunes Plants'!C838&lt;&gt;"",'Jeunes Plants'!C838,"")</f>
        <v>Marmelade</v>
      </c>
      <c r="D838" s="126" t="str">
        <f>IF('Jeunes Plants'!D838&lt;&gt;"",'Jeunes Plants'!D838,"")</f>
        <v/>
      </c>
      <c r="E838" s="127" t="str">
        <f>IF('Jeunes Plants'!E838&lt;&gt;"",'Jeunes Plants'!E838,"")</f>
        <v>S</v>
      </c>
      <c r="F838" s="127" t="str">
        <f>IF('Jeunes Plants'!F838&lt;&gt;"",'Jeunes Plants'!F838,"")</f>
        <v>M 3 cm  X60</v>
      </c>
      <c r="G838" s="128">
        <f>IF('Jeunes Plants'!G838&lt;&gt;"",'Jeunes Plants'!G838,"")</f>
        <v>30</v>
      </c>
      <c r="H838" s="127">
        <f>IF('Jeunes Plants'!H838&lt;&gt;"",'Jeunes Plants'!H838,"")</f>
        <v>8</v>
      </c>
      <c r="I838" s="127" t="str">
        <f>IF('Jeunes Plants'!I838&lt;&gt;"",'Jeunes Plants'!I838,"")</f>
        <v>B</v>
      </c>
      <c r="J838" s="129" t="str">
        <f>IF('Jeunes Plants'!J838&lt;&gt;"",'Jeunes Plants'!J838,"")</f>
        <v/>
      </c>
      <c r="K838" s="126" t="str">
        <f>IF('Jeunes Plants'!K838&lt;&gt;"",'Jeunes Plants'!K838,"")</f>
        <v>DIV FL</v>
      </c>
      <c r="L838" s="126" t="str">
        <f>IF('Jeunes Plants'!L838&lt;&gt;"",'Jeunes Plants'!L838,"")</f>
        <v>S2</v>
      </c>
      <c r="M838" s="126" t="str">
        <f>IF('Jeunes Plants'!M838&lt;&gt;"",'Jeunes Plants'!M838,"")</f>
        <v/>
      </c>
      <c r="N838" s="126" t="str">
        <f>IF('Jeunes Plants'!N838&lt;&gt;"",'Jeunes Plants'!N838,"")</f>
        <v>M3</v>
      </c>
      <c r="O838" s="126" t="str">
        <f>IF('Jeunes Plants'!O838&lt;&gt;"",'Jeunes Plants'!O838,"")</f>
        <v>RUDBECKIA Marmelade</v>
      </c>
      <c r="P838" s="130">
        <f>IF('Jeunes Plants'!P838&lt;&gt;"",'Jeunes Plants'!P838,"")</f>
        <v>838</v>
      </c>
      <c r="Q838" s="20">
        <f>IF('Jeunes Plants'!R838&lt;&gt;"",'Jeunes Plants'!R838,"")</f>
        <v>0</v>
      </c>
      <c r="R838" s="20">
        <f>IF('Jeunes Plants'!S838&lt;&gt;"",'Jeunes Plants'!S838,"")</f>
        <v>0</v>
      </c>
      <c r="S838" s="236">
        <f>IF('Jeunes Plants'!T838&lt;&gt;"",'Jeunes Plants'!T838,"")</f>
        <v>0</v>
      </c>
      <c r="T838" s="242"/>
      <c r="U838" s="158"/>
      <c r="V838" s="158"/>
      <c r="W838" s="158"/>
    </row>
    <row r="839" spans="1:23" ht="20.100000000000001" customHeight="1" x14ac:dyDescent="0.25">
      <c r="A839" s="23">
        <f>IF('Jeunes Plants'!A839&lt;&gt;"",'Jeunes Plants'!A839,"")</f>
        <v>26019</v>
      </c>
      <c r="B839" s="24" t="str">
        <f>IF('Jeunes Plants'!B839&lt;&gt;"",'Jeunes Plants'!B839,"")</f>
        <v>RUDBECKIA</v>
      </c>
      <c r="C839" s="24" t="str">
        <f>IF('Jeunes Plants'!C839&lt;&gt;"",'Jeunes Plants'!C839,"")</f>
        <v>Pawnee Spirit</v>
      </c>
      <c r="D839" s="24" t="str">
        <f>IF('Jeunes Plants'!D839&lt;&gt;"",'Jeunes Plants'!D839,"")</f>
        <v/>
      </c>
      <c r="E839" s="66" t="str">
        <f>IF('Jeunes Plants'!E839&lt;&gt;"",'Jeunes Plants'!E839,"")</f>
        <v>S</v>
      </c>
      <c r="F839" s="66" t="str">
        <f>IF('Jeunes Plants'!F839&lt;&gt;"",'Jeunes Plants'!F839,"")</f>
        <v>M 3 cm  X60</v>
      </c>
      <c r="G839" s="64">
        <f>IF('Jeunes Plants'!G839&lt;&gt;"",'Jeunes Plants'!G839,"")</f>
        <v>30</v>
      </c>
      <c r="H839" s="64">
        <f>IF('Jeunes Plants'!H839&lt;&gt;"",'Jeunes Plants'!H839,"")</f>
        <v>8</v>
      </c>
      <c r="I839" s="66" t="str">
        <f>IF('Jeunes Plants'!I839&lt;&gt;"",'Jeunes Plants'!I839,"")</f>
        <v>B</v>
      </c>
      <c r="J839" s="72" t="str">
        <f>IF('Jeunes Plants'!J839&lt;&gt;"",'Jeunes Plants'!J839,"")</f>
        <v/>
      </c>
      <c r="K839" s="24" t="str">
        <f>IF('Jeunes Plants'!K839&lt;&gt;"",'Jeunes Plants'!K839,"")</f>
        <v>DIV FL</v>
      </c>
      <c r="L839" s="24" t="str">
        <f>IF('Jeunes Plants'!L839&lt;&gt;"",'Jeunes Plants'!L839,"")</f>
        <v>S2</v>
      </c>
      <c r="M839" s="24" t="str">
        <f>IF('Jeunes Plants'!M839&lt;&gt;"",'Jeunes Plants'!M839,"")</f>
        <v/>
      </c>
      <c r="N839" s="24" t="str">
        <f>IF('Jeunes Plants'!N839&lt;&gt;"",'Jeunes Plants'!N839,"")</f>
        <v>M3</v>
      </c>
      <c r="O839" s="24" t="str">
        <f>IF('Jeunes Plants'!O839&lt;&gt;"",'Jeunes Plants'!O839,"")</f>
        <v>RUDBECKIA Pawnee Spirit</v>
      </c>
      <c r="P839" s="54">
        <f>IF('Jeunes Plants'!P839&lt;&gt;"",'Jeunes Plants'!P839,"")</f>
        <v>839</v>
      </c>
      <c r="Q839" s="20">
        <f>IF('Jeunes Plants'!R839&lt;&gt;"",'Jeunes Plants'!R839,"")</f>
        <v>0</v>
      </c>
      <c r="R839" s="20">
        <f>IF('Jeunes Plants'!S839&lt;&gt;"",'Jeunes Plants'!S839,"")</f>
        <v>0</v>
      </c>
      <c r="S839" s="236">
        <f>IF('Jeunes Plants'!T839&lt;&gt;"",'Jeunes Plants'!T839,"")</f>
        <v>0</v>
      </c>
      <c r="T839" s="241"/>
      <c r="U839" s="44"/>
      <c r="V839" s="44"/>
      <c r="W839" s="44"/>
    </row>
    <row r="840" spans="1:23" ht="20.100000000000001" customHeight="1" x14ac:dyDescent="0.25">
      <c r="A840" s="125">
        <f>IF('Jeunes Plants'!A840&lt;&gt;"",'Jeunes Plants'!A840,"")</f>
        <v>12967</v>
      </c>
      <c r="B840" s="126" t="str">
        <f>IF('Jeunes Plants'!B840&lt;&gt;"",'Jeunes Plants'!B840,"")</f>
        <v>RUDBECKIA</v>
      </c>
      <c r="C840" s="126" t="str">
        <f>IF('Jeunes Plants'!C840&lt;&gt;"",'Jeunes Plants'!C840,"")</f>
        <v>Prairie Sun</v>
      </c>
      <c r="D840" s="126" t="str">
        <f>IF('Jeunes Plants'!D840&lt;&gt;"",'Jeunes Plants'!D840,"")</f>
        <v/>
      </c>
      <c r="E840" s="127" t="str">
        <f>IF('Jeunes Plants'!E840&lt;&gt;"",'Jeunes Plants'!E840,"")</f>
        <v>S</v>
      </c>
      <c r="F840" s="127" t="str">
        <f>IF('Jeunes Plants'!F840&lt;&gt;"",'Jeunes Plants'!F840,"")</f>
        <v>M 3 cm  X60</v>
      </c>
      <c r="G840" s="128">
        <f>IF('Jeunes Plants'!G840&lt;&gt;"",'Jeunes Plants'!G840,"")</f>
        <v>30</v>
      </c>
      <c r="H840" s="127">
        <f>IF('Jeunes Plants'!H840&lt;&gt;"",'Jeunes Plants'!H840,"")</f>
        <v>8</v>
      </c>
      <c r="I840" s="127" t="str">
        <f>IF('Jeunes Plants'!I840&lt;&gt;"",'Jeunes Plants'!I840,"")</f>
        <v>B</v>
      </c>
      <c r="J840" s="129" t="str">
        <f>IF('Jeunes Plants'!J840&lt;&gt;"",'Jeunes Plants'!J840,"")</f>
        <v/>
      </c>
      <c r="K840" s="126" t="str">
        <f>IF('Jeunes Plants'!K840&lt;&gt;"",'Jeunes Plants'!K840,"")</f>
        <v>DIV FL</v>
      </c>
      <c r="L840" s="126" t="str">
        <f>IF('Jeunes Plants'!L840&lt;&gt;"",'Jeunes Plants'!L840,"")</f>
        <v>S2</v>
      </c>
      <c r="M840" s="126" t="str">
        <f>IF('Jeunes Plants'!M840&lt;&gt;"",'Jeunes Plants'!M840,"")</f>
        <v/>
      </c>
      <c r="N840" s="126" t="str">
        <f>IF('Jeunes Plants'!N840&lt;&gt;"",'Jeunes Plants'!N840,"")</f>
        <v>M3</v>
      </c>
      <c r="O840" s="126" t="str">
        <f>IF('Jeunes Plants'!O840&lt;&gt;"",'Jeunes Plants'!O840,"")</f>
        <v>RUDBECKIA Prairie Sun</v>
      </c>
      <c r="P840" s="130">
        <f>IF('Jeunes Plants'!P840&lt;&gt;"",'Jeunes Plants'!P840,"")</f>
        <v>840</v>
      </c>
      <c r="Q840" s="20">
        <f>IF('Jeunes Plants'!R840&lt;&gt;"",'Jeunes Plants'!R840,"")</f>
        <v>0</v>
      </c>
      <c r="R840" s="20">
        <f>IF('Jeunes Plants'!S840&lt;&gt;"",'Jeunes Plants'!S840,"")</f>
        <v>0</v>
      </c>
      <c r="S840" s="236">
        <f>IF('Jeunes Plants'!T840&lt;&gt;"",'Jeunes Plants'!T840,"")</f>
        <v>0</v>
      </c>
      <c r="T840" s="242"/>
      <c r="U840" s="158"/>
      <c r="V840" s="158"/>
      <c r="W840" s="158"/>
    </row>
    <row r="841" spans="1:23" ht="20.100000000000001" customHeight="1" x14ac:dyDescent="0.25">
      <c r="A841" s="151" t="str">
        <f>IF('Jeunes Plants'!A841&lt;&gt;"",'Jeunes Plants'!A841,"")</f>
        <v/>
      </c>
      <c r="B841" s="152" t="str">
        <f>IF('Jeunes Plants'!B841&lt;&gt;"",'Jeunes Plants'!B841,"")</f>
        <v>S</v>
      </c>
      <c r="C841" s="153" t="str">
        <f>IF('Jeunes Plants'!C841&lt;&gt;"",'Jeunes Plants'!C841,"")</f>
        <v/>
      </c>
      <c r="D841" s="153" t="str">
        <f>IF('Jeunes Plants'!D841&lt;&gt;"",'Jeunes Plants'!D841,"")</f>
        <v/>
      </c>
      <c r="E841" s="154" t="str">
        <f>IF('Jeunes Plants'!E841&lt;&gt;"",'Jeunes Plants'!E841,"")</f>
        <v/>
      </c>
      <c r="F841" s="154" t="str">
        <f>IF('Jeunes Plants'!F841&lt;&gt;"",'Jeunes Plants'!F841,"")</f>
        <v/>
      </c>
      <c r="G841" s="154" t="str">
        <f>IF('Jeunes Plants'!G841&lt;&gt;"",'Jeunes Plants'!G841,"")</f>
        <v/>
      </c>
      <c r="H841" s="154" t="str">
        <f>IF('Jeunes Plants'!H841&lt;&gt;"",'Jeunes Plants'!H841,"")</f>
        <v/>
      </c>
      <c r="I841" s="154" t="str">
        <f>IF('Jeunes Plants'!I841&lt;&gt;"",'Jeunes Plants'!I841,"")</f>
        <v/>
      </c>
      <c r="J841" s="155" t="str">
        <f>IF('Jeunes Plants'!J841&lt;&gt;"",'Jeunes Plants'!J841,"")</f>
        <v/>
      </c>
      <c r="K841" s="153" t="str">
        <f>IF('Jeunes Plants'!K841&lt;&gt;"",'Jeunes Plants'!K841,"")</f>
        <v/>
      </c>
      <c r="L841" s="153" t="str">
        <f>IF('Jeunes Plants'!L841&lt;&gt;"",'Jeunes Plants'!L841,"")</f>
        <v>L</v>
      </c>
      <c r="M841" s="153" t="str">
        <f>IF('Jeunes Plants'!M841&lt;&gt;"",'Jeunes Plants'!M841,"")</f>
        <v/>
      </c>
      <c r="N841" s="153" t="str">
        <f>IF('Jeunes Plants'!N841&lt;&gt;"",'Jeunes Plants'!N841,"")</f>
        <v/>
      </c>
      <c r="O841" s="153" t="str">
        <f>IF('Jeunes Plants'!O841&lt;&gt;"",'Jeunes Plants'!O841,"")</f>
        <v xml:space="preserve">S </v>
      </c>
      <c r="P841" s="156">
        <f>IF('Jeunes Plants'!P841&lt;&gt;"",'Jeunes Plants'!P841,"")</f>
        <v>841</v>
      </c>
      <c r="Q841" s="20" t="str">
        <f>IF('Jeunes Plants'!R841&lt;&gt;"",'Jeunes Plants'!R841,"")</f>
        <v/>
      </c>
      <c r="R841" s="20" t="str">
        <f>IF('Jeunes Plants'!S841&lt;&gt;"",'Jeunes Plants'!S841,"")</f>
        <v/>
      </c>
      <c r="S841" s="236" t="str">
        <f>IF('Jeunes Plants'!T841&lt;&gt;"",'Jeunes Plants'!T841,"")</f>
        <v/>
      </c>
      <c r="T841" s="248"/>
      <c r="U841" s="164"/>
      <c r="V841" s="164"/>
      <c r="W841" s="164"/>
    </row>
    <row r="842" spans="1:23" ht="20.100000000000001" customHeight="1" x14ac:dyDescent="0.25">
      <c r="A842" s="23">
        <f>IF('Jeunes Plants'!A842&lt;&gt;"",'Jeunes Plants'!A842,"")</f>
        <v>12349</v>
      </c>
      <c r="B842" s="24" t="str">
        <f>IF('Jeunes Plants'!B842&lt;&gt;"",'Jeunes Plants'!B842,"")</f>
        <v>SANVITALIA</v>
      </c>
      <c r="C842" s="24" t="str">
        <f>IF('Jeunes Plants'!C842&lt;&gt;"",'Jeunes Plants'!C842,"")</f>
        <v>Sweet penny</v>
      </c>
      <c r="D842" s="24" t="str">
        <f>IF('Jeunes Plants'!D842&lt;&gt;"",'Jeunes Plants'!D842,"")</f>
        <v/>
      </c>
      <c r="E842" s="66" t="str">
        <f>IF('Jeunes Plants'!E842&lt;&gt;"",'Jeunes Plants'!E842,"")</f>
        <v>B</v>
      </c>
      <c r="F842" s="66" t="str">
        <f>IF('Jeunes Plants'!F842&lt;&gt;"",'Jeunes Plants'!F842,"")</f>
        <v>M 3 cm  X60</v>
      </c>
      <c r="G842" s="64">
        <f>IF('Jeunes Plants'!G842&lt;&gt;"",'Jeunes Plants'!G842,"")</f>
        <v>30</v>
      </c>
      <c r="H842" s="66">
        <f>IF('Jeunes Plants'!H842&lt;&gt;"",'Jeunes Plants'!H842,"")</f>
        <v>6</v>
      </c>
      <c r="I842" s="66" t="str">
        <f>IF('Jeunes Plants'!I842&lt;&gt;"",'Jeunes Plants'!I842,"")</f>
        <v>B</v>
      </c>
      <c r="J842" s="72">
        <f>IF('Jeunes Plants'!J842&lt;&gt;"",'Jeunes Plants'!J842,"")</f>
        <v>4.2000000000000003E-2</v>
      </c>
      <c r="K842" s="24" t="str">
        <f>IF('Jeunes Plants'!K842&lt;&gt;"",'Jeunes Plants'!K842,"")</f>
        <v>DIV FL</v>
      </c>
      <c r="L842" s="24" t="str">
        <f>IF('Jeunes Plants'!L842&lt;&gt;"",'Jeunes Plants'!L842,"")</f>
        <v>S7</v>
      </c>
      <c r="M842" s="24" t="str">
        <f>IF('Jeunes Plants'!M842&lt;&gt;"",'Jeunes Plants'!M842,"")</f>
        <v/>
      </c>
      <c r="N842" s="24" t="str">
        <f>IF('Jeunes Plants'!N842&lt;&gt;"",'Jeunes Plants'!N842,"")</f>
        <v>M3</v>
      </c>
      <c r="O842" s="24" t="str">
        <f>IF('Jeunes Plants'!O842&lt;&gt;"",'Jeunes Plants'!O842,"")</f>
        <v>SANVITALIA Sweet penny</v>
      </c>
      <c r="P842" s="54">
        <f>IF('Jeunes Plants'!P842&lt;&gt;"",'Jeunes Plants'!P842,"")</f>
        <v>842</v>
      </c>
      <c r="Q842" s="20">
        <f>IF('Jeunes Plants'!R842&lt;&gt;"",'Jeunes Plants'!R842,"")</f>
        <v>0</v>
      </c>
      <c r="R842" s="20">
        <f>IF('Jeunes Plants'!S842&lt;&gt;"",'Jeunes Plants'!S842,"")</f>
        <v>0</v>
      </c>
      <c r="S842" s="236">
        <f>IF('Jeunes Plants'!T842&lt;&gt;"",'Jeunes Plants'!T842,"")</f>
        <v>0</v>
      </c>
      <c r="T842" s="241"/>
      <c r="U842" s="44"/>
      <c r="V842" s="44"/>
      <c r="W842" s="44"/>
    </row>
    <row r="843" spans="1:23" ht="20.100000000000001" customHeight="1" x14ac:dyDescent="0.25">
      <c r="A843" s="173" t="str">
        <f>IF('Jeunes Plants'!A843&lt;&gt;"",'Jeunes Plants'!A843,"")</f>
        <v/>
      </c>
      <c r="B843" s="163" t="str">
        <f>IF('Jeunes Plants'!B843&lt;&gt;"",'Jeunes Plants'!B843,"")</f>
        <v>SAUGE GRAHAMII</v>
      </c>
      <c r="C843" s="174" t="str">
        <f>IF('Jeunes Plants'!C843&lt;&gt;"",'Jeunes Plants'!C843,"")</f>
        <v/>
      </c>
      <c r="D843" s="174" t="str">
        <f>IF('Jeunes Plants'!D843&lt;&gt;"",'Jeunes Plants'!D843,"")</f>
        <v/>
      </c>
      <c r="E843" s="175" t="str">
        <f>IF('Jeunes Plants'!E843&lt;&gt;"",'Jeunes Plants'!E843,"")</f>
        <v/>
      </c>
      <c r="F843" s="175" t="str">
        <f>IF('Jeunes Plants'!F843&lt;&gt;"",'Jeunes Plants'!F843,"")</f>
        <v/>
      </c>
      <c r="G843" s="148" t="str">
        <f>IF('Jeunes Plants'!G843&lt;&gt;"",'Jeunes Plants'!G843,"")</f>
        <v/>
      </c>
      <c r="H843" s="148" t="str">
        <f>IF('Jeunes Plants'!H843&lt;&gt;"",'Jeunes Plants'!H843,"")</f>
        <v/>
      </c>
      <c r="I843" s="148" t="str">
        <f>IF('Jeunes Plants'!I843&lt;&gt;"",'Jeunes Plants'!I843,"")</f>
        <v/>
      </c>
      <c r="J843" s="149" t="str">
        <f>IF('Jeunes Plants'!J843&lt;&gt;"",'Jeunes Plants'!J843,"")</f>
        <v/>
      </c>
      <c r="K843" s="147" t="str">
        <f>IF('Jeunes Plants'!K843&lt;&gt;"",'Jeunes Plants'!K843,"")</f>
        <v/>
      </c>
      <c r="L843" s="147" t="str">
        <f>IF('Jeunes Plants'!L843&lt;&gt;"",'Jeunes Plants'!L843,"")</f>
        <v>E</v>
      </c>
      <c r="M843" s="147" t="str">
        <f>IF('Jeunes Plants'!M843&lt;&gt;"",'Jeunes Plants'!M843,"")</f>
        <v/>
      </c>
      <c r="N843" s="147" t="str">
        <f>IF('Jeunes Plants'!N843&lt;&gt;"",'Jeunes Plants'!N843,"")</f>
        <v/>
      </c>
      <c r="O843" s="147" t="str">
        <f>IF('Jeunes Plants'!O843&lt;&gt;"",'Jeunes Plants'!O843,"")</f>
        <v xml:space="preserve">SAUGE GRAHAMII </v>
      </c>
      <c r="P843" s="150">
        <f>IF('Jeunes Plants'!P843&lt;&gt;"",'Jeunes Plants'!P843,"")</f>
        <v>843</v>
      </c>
      <c r="Q843" s="20" t="str">
        <f>IF('Jeunes Plants'!R843&lt;&gt;"",'Jeunes Plants'!R843,"")</f>
        <v/>
      </c>
      <c r="R843" s="20" t="str">
        <f>IF('Jeunes Plants'!S843&lt;&gt;"",'Jeunes Plants'!S843,"")</f>
        <v/>
      </c>
      <c r="S843" s="236" t="str">
        <f>IF('Jeunes Plants'!T843&lt;&gt;"",'Jeunes Plants'!T843,"")</f>
        <v/>
      </c>
      <c r="T843" s="255"/>
      <c r="U843" s="177"/>
      <c r="V843" s="177"/>
      <c r="W843" s="177"/>
    </row>
    <row r="844" spans="1:23" ht="20.100000000000001" customHeight="1" x14ac:dyDescent="0.25">
      <c r="A844" s="23">
        <f>IF('Jeunes Plants'!A844&lt;&gt;"",'Jeunes Plants'!A844,"")</f>
        <v>26020</v>
      </c>
      <c r="B844" s="24" t="str">
        <f>IF('Jeunes Plants'!B844&lt;&gt;"",'Jeunes Plants'!B844,"")</f>
        <v>SAUGE GRAHAMII</v>
      </c>
      <c r="C844" s="24" t="str">
        <f>IF('Jeunes Plants'!C844&lt;&gt;"",'Jeunes Plants'!C844,"")</f>
        <v>Angel Wings</v>
      </c>
      <c r="D844" s="24" t="str">
        <f>IF('Jeunes Plants'!D844&lt;&gt;"",'Jeunes Plants'!D844,"")</f>
        <v/>
      </c>
      <c r="E844" s="66" t="str">
        <f>IF('Jeunes Plants'!E844&lt;&gt;"",'Jeunes Plants'!E844,"")</f>
        <v>B</v>
      </c>
      <c r="F844" s="66" t="str">
        <f>IF('Jeunes Plants'!F844&lt;&gt;"",'Jeunes Plants'!F844,"")</f>
        <v>M 3 cm  X60</v>
      </c>
      <c r="G844" s="64">
        <f>IF('Jeunes Plants'!G844&lt;&gt;"",'Jeunes Plants'!G844,"")</f>
        <v>30</v>
      </c>
      <c r="H844" s="64">
        <f>IF('Jeunes Plants'!H844&lt;&gt;"",'Jeunes Plants'!H844,"")</f>
        <v>5</v>
      </c>
      <c r="I844" s="66" t="str">
        <f>IF('Jeunes Plants'!I844&lt;&gt;"",'Jeunes Plants'!I844,"")</f>
        <v>B</v>
      </c>
      <c r="J844" s="72" t="str">
        <f>IF('Jeunes Plants'!J844&lt;&gt;"",'Jeunes Plants'!J844,"")</f>
        <v/>
      </c>
      <c r="K844" s="24" t="str">
        <f>IF('Jeunes Plants'!K844&lt;&gt;"",'Jeunes Plants'!K844,"")</f>
        <v>DIV FL</v>
      </c>
      <c r="L844" s="24" t="str">
        <f>IF('Jeunes Plants'!L844&lt;&gt;"",'Jeunes Plants'!L844,"")</f>
        <v>S10</v>
      </c>
      <c r="M844" s="24" t="str">
        <f>IF('Jeunes Plants'!M844&lt;&gt;"",'Jeunes Plants'!M844,"")</f>
        <v/>
      </c>
      <c r="N844" s="24" t="str">
        <f>IF('Jeunes Plants'!N844&lt;&gt;"",'Jeunes Plants'!N844,"")</f>
        <v>M3</v>
      </c>
      <c r="O844" s="24" t="str">
        <f>IF('Jeunes Plants'!O844&lt;&gt;"",'Jeunes Plants'!O844,"")</f>
        <v>SAUGE GRAHAMII Angel Wings</v>
      </c>
      <c r="P844" s="54">
        <f>IF('Jeunes Plants'!P844&lt;&gt;"",'Jeunes Plants'!P844,"")</f>
        <v>844</v>
      </c>
      <c r="Q844" s="20">
        <f>IF('Jeunes Plants'!R844&lt;&gt;"",'Jeunes Plants'!R844,"")</f>
        <v>0</v>
      </c>
      <c r="R844" s="20">
        <f>IF('Jeunes Plants'!S844&lt;&gt;"",'Jeunes Plants'!S844,"")</f>
        <v>0</v>
      </c>
      <c r="S844" s="236">
        <f>IF('Jeunes Plants'!T844&lt;&gt;"",'Jeunes Plants'!T844,"")</f>
        <v>0</v>
      </c>
      <c r="T844" s="241"/>
      <c r="U844" s="44"/>
      <c r="V844" s="44"/>
      <c r="W844" s="44"/>
    </row>
    <row r="845" spans="1:23" ht="20.100000000000001" customHeight="1" x14ac:dyDescent="0.25">
      <c r="A845" s="125">
        <f>IF('Jeunes Plants'!A845&lt;&gt;"",'Jeunes Plants'!A845,"")</f>
        <v>13418</v>
      </c>
      <c r="B845" s="126" t="str">
        <f>IF('Jeunes Plants'!B845&lt;&gt;"",'Jeunes Plants'!B845,"")</f>
        <v>SAUGE GRAHAMII</v>
      </c>
      <c r="C845" s="126" t="str">
        <f>IF('Jeunes Plants'!C845&lt;&gt;"",'Jeunes Plants'!C845,"")</f>
        <v>Cera Potosi</v>
      </c>
      <c r="D845" s="126" t="str">
        <f>IF('Jeunes Plants'!D845&lt;&gt;"",'Jeunes Plants'!D845,"")</f>
        <v/>
      </c>
      <c r="E845" s="127" t="str">
        <f>IF('Jeunes Plants'!E845&lt;&gt;"",'Jeunes Plants'!E845,"")</f>
        <v>B</v>
      </c>
      <c r="F845" s="127" t="str">
        <f>IF('Jeunes Plants'!F845&lt;&gt;"",'Jeunes Plants'!F845,"")</f>
        <v>M 3 cm  X60</v>
      </c>
      <c r="G845" s="128">
        <f>IF('Jeunes Plants'!G845&lt;&gt;"",'Jeunes Plants'!G845,"")</f>
        <v>30</v>
      </c>
      <c r="H845" s="127">
        <f>IF('Jeunes Plants'!H845&lt;&gt;"",'Jeunes Plants'!H845,"")</f>
        <v>5</v>
      </c>
      <c r="I845" s="127" t="str">
        <f>IF('Jeunes Plants'!I845&lt;&gt;"",'Jeunes Plants'!I845,"")</f>
        <v>B</v>
      </c>
      <c r="J845" s="129" t="str">
        <f>IF('Jeunes Plants'!J845&lt;&gt;"",'Jeunes Plants'!J845,"")</f>
        <v/>
      </c>
      <c r="K845" s="126" t="str">
        <f>IF('Jeunes Plants'!K845&lt;&gt;"",'Jeunes Plants'!K845,"")</f>
        <v>DIV FL</v>
      </c>
      <c r="L845" s="126" t="str">
        <f>IF('Jeunes Plants'!L845&lt;&gt;"",'Jeunes Plants'!L845,"")</f>
        <v>S10</v>
      </c>
      <c r="M845" s="126" t="str">
        <f>IF('Jeunes Plants'!M845&lt;&gt;"",'Jeunes Plants'!M845,"")</f>
        <v/>
      </c>
      <c r="N845" s="126" t="str">
        <f>IF('Jeunes Plants'!N845&lt;&gt;"",'Jeunes Plants'!N845,"")</f>
        <v>M3</v>
      </c>
      <c r="O845" s="126" t="str">
        <f>IF('Jeunes Plants'!O845&lt;&gt;"",'Jeunes Plants'!O845,"")</f>
        <v>SAUGE GRAHAMII Cera Potosi</v>
      </c>
      <c r="P845" s="130">
        <f>IF('Jeunes Plants'!P845&lt;&gt;"",'Jeunes Plants'!P845,"")</f>
        <v>845</v>
      </c>
      <c r="Q845" s="20">
        <f>IF('Jeunes Plants'!R845&lt;&gt;"",'Jeunes Plants'!R845,"")</f>
        <v>0</v>
      </c>
      <c r="R845" s="20">
        <f>IF('Jeunes Plants'!S845&lt;&gt;"",'Jeunes Plants'!S845,"")</f>
        <v>0</v>
      </c>
      <c r="S845" s="236">
        <f>IF('Jeunes Plants'!T845&lt;&gt;"",'Jeunes Plants'!T845,"")</f>
        <v>0</v>
      </c>
      <c r="T845" s="242"/>
      <c r="U845" s="158"/>
      <c r="V845" s="158"/>
      <c r="W845" s="158"/>
    </row>
    <row r="846" spans="1:23" ht="20.100000000000001" customHeight="1" x14ac:dyDescent="0.25">
      <c r="A846" s="23">
        <f>IF('Jeunes Plants'!A846&lt;&gt;"",'Jeunes Plants'!A846,"")</f>
        <v>10711</v>
      </c>
      <c r="B846" s="24" t="str">
        <f>IF('Jeunes Plants'!B846&lt;&gt;"",'Jeunes Plants'!B846,"")</f>
        <v>SAUGE GRAHAMII</v>
      </c>
      <c r="C846" s="24" t="str">
        <f>IF('Jeunes Plants'!C846&lt;&gt;"",'Jeunes Plants'!C846,"")</f>
        <v>Hot Lips</v>
      </c>
      <c r="D846" s="24" t="str">
        <f>IF('Jeunes Plants'!D846&lt;&gt;"",'Jeunes Plants'!D846,"")</f>
        <v/>
      </c>
      <c r="E846" s="66" t="str">
        <f>IF('Jeunes Plants'!E846&lt;&gt;"",'Jeunes Plants'!E846,"")</f>
        <v>B</v>
      </c>
      <c r="F846" s="66" t="str">
        <f>IF('Jeunes Plants'!F846&lt;&gt;"",'Jeunes Plants'!F846,"")</f>
        <v>M 3 cm  X60</v>
      </c>
      <c r="G846" s="64">
        <f>IF('Jeunes Plants'!G846&lt;&gt;"",'Jeunes Plants'!G846,"")</f>
        <v>30</v>
      </c>
      <c r="H846" s="66">
        <f>IF('Jeunes Plants'!H846&lt;&gt;"",'Jeunes Plants'!H846,"")</f>
        <v>5</v>
      </c>
      <c r="I846" s="66" t="str">
        <f>IF('Jeunes Plants'!I846&lt;&gt;"",'Jeunes Plants'!I846,"")</f>
        <v>B</v>
      </c>
      <c r="J846" s="72" t="str">
        <f>IF('Jeunes Plants'!J846&lt;&gt;"",'Jeunes Plants'!J846,"")</f>
        <v/>
      </c>
      <c r="K846" s="24" t="str">
        <f>IF('Jeunes Plants'!K846&lt;&gt;"",'Jeunes Plants'!K846,"")</f>
        <v>DIV FL</v>
      </c>
      <c r="L846" s="24" t="str">
        <f>IF('Jeunes Plants'!L846&lt;&gt;"",'Jeunes Plants'!L846,"")</f>
        <v>S10</v>
      </c>
      <c r="M846" s="24" t="str">
        <f>IF('Jeunes Plants'!M846&lt;&gt;"",'Jeunes Plants'!M846,"")</f>
        <v/>
      </c>
      <c r="N846" s="24" t="str">
        <f>IF('Jeunes Plants'!N846&lt;&gt;"",'Jeunes Plants'!N846,"")</f>
        <v>M3</v>
      </c>
      <c r="O846" s="24" t="str">
        <f>IF('Jeunes Plants'!O846&lt;&gt;"",'Jeunes Plants'!O846,"")</f>
        <v>SAUGE GRAHAMII Hot Lips</v>
      </c>
      <c r="P846" s="54">
        <f>IF('Jeunes Plants'!P846&lt;&gt;"",'Jeunes Plants'!P846,"")</f>
        <v>846</v>
      </c>
      <c r="Q846" s="20">
        <f>IF('Jeunes Plants'!R846&lt;&gt;"",'Jeunes Plants'!R846,"")</f>
        <v>0</v>
      </c>
      <c r="R846" s="20">
        <f>IF('Jeunes Plants'!S846&lt;&gt;"",'Jeunes Plants'!S846,"")</f>
        <v>0</v>
      </c>
      <c r="S846" s="236">
        <f>IF('Jeunes Plants'!T846&lt;&gt;"",'Jeunes Plants'!T846,"")</f>
        <v>0</v>
      </c>
      <c r="T846" s="241"/>
      <c r="U846" s="44"/>
      <c r="V846" s="44"/>
      <c r="W846" s="44"/>
    </row>
    <row r="847" spans="1:23" ht="20.100000000000001" customHeight="1" x14ac:dyDescent="0.25">
      <c r="A847" s="125">
        <f>IF('Jeunes Plants'!A847&lt;&gt;"",'Jeunes Plants'!A847,"")</f>
        <v>22930</v>
      </c>
      <c r="B847" s="126" t="str">
        <f>IF('Jeunes Plants'!B847&lt;&gt;"",'Jeunes Plants'!B847,"")</f>
        <v>SAUGE GRAHAMII</v>
      </c>
      <c r="C847" s="126" t="str">
        <f>IF('Jeunes Plants'!C847&lt;&gt;"",'Jeunes Plants'!C847,"")</f>
        <v>Pink Pong</v>
      </c>
      <c r="D847" s="126" t="str">
        <f>IF('Jeunes Plants'!D847&lt;&gt;"",'Jeunes Plants'!D847,"")</f>
        <v/>
      </c>
      <c r="E847" s="127" t="str">
        <f>IF('Jeunes Plants'!E847&lt;&gt;"",'Jeunes Plants'!E847,"")</f>
        <v>B</v>
      </c>
      <c r="F847" s="127" t="str">
        <f>IF('Jeunes Plants'!F847&lt;&gt;"",'Jeunes Plants'!F847,"")</f>
        <v>M 3 cm  X60</v>
      </c>
      <c r="G847" s="128">
        <f>IF('Jeunes Plants'!G847&lt;&gt;"",'Jeunes Plants'!G847,"")</f>
        <v>30</v>
      </c>
      <c r="H847" s="127">
        <f>IF('Jeunes Plants'!H847&lt;&gt;"",'Jeunes Plants'!H847,"")</f>
        <v>6</v>
      </c>
      <c r="I847" s="127" t="str">
        <f>IF('Jeunes Plants'!I847&lt;&gt;"",'Jeunes Plants'!I847,"")</f>
        <v>B</v>
      </c>
      <c r="J847" s="129" t="str">
        <f>IF('Jeunes Plants'!J847&lt;&gt;"",'Jeunes Plants'!J847,"")</f>
        <v/>
      </c>
      <c r="K847" s="126" t="str">
        <f>IF('Jeunes Plants'!K847&lt;&gt;"",'Jeunes Plants'!K847,"")</f>
        <v>DIV FL</v>
      </c>
      <c r="L847" s="126" t="str">
        <f>IF('Jeunes Plants'!L847&lt;&gt;"",'Jeunes Plants'!L847,"")</f>
        <v>S7</v>
      </c>
      <c r="M847" s="126" t="str">
        <f>IF('Jeunes Plants'!M847&lt;&gt;"",'Jeunes Plants'!M847,"")</f>
        <v/>
      </c>
      <c r="N847" s="126" t="str">
        <f>IF('Jeunes Plants'!N847&lt;&gt;"",'Jeunes Plants'!N847,"")</f>
        <v>M3</v>
      </c>
      <c r="O847" s="126" t="str">
        <f>IF('Jeunes Plants'!O847&lt;&gt;"",'Jeunes Plants'!O847,"")</f>
        <v>SAUGE GRAHAMII Pink Pong</v>
      </c>
      <c r="P847" s="130">
        <f>IF('Jeunes Plants'!P847&lt;&gt;"",'Jeunes Plants'!P847,"")</f>
        <v>847</v>
      </c>
      <c r="Q847" s="20">
        <f>IF('Jeunes Plants'!R847&lt;&gt;"",'Jeunes Plants'!R847,"")</f>
        <v>0</v>
      </c>
      <c r="R847" s="20">
        <f>IF('Jeunes Plants'!S847&lt;&gt;"",'Jeunes Plants'!S847,"")</f>
        <v>0</v>
      </c>
      <c r="S847" s="236">
        <f>IF('Jeunes Plants'!T847&lt;&gt;"",'Jeunes Plants'!T847,"")</f>
        <v>0</v>
      </c>
      <c r="T847" s="242"/>
      <c r="U847" s="158"/>
      <c r="V847" s="158"/>
      <c r="W847" s="158"/>
    </row>
    <row r="848" spans="1:23" ht="20.100000000000001" customHeight="1" x14ac:dyDescent="0.25">
      <c r="A848" s="23">
        <f>IF('Jeunes Plants'!A848&lt;&gt;"",'Jeunes Plants'!A848,"")</f>
        <v>3769</v>
      </c>
      <c r="B848" s="24" t="str">
        <f>IF('Jeunes Plants'!B848&lt;&gt;"",'Jeunes Plants'!B848,"")</f>
        <v>SAUGE GRAHAMII</v>
      </c>
      <c r="C848" s="24" t="str">
        <f>IF('Jeunes Plants'!C848&lt;&gt;"",'Jeunes Plants'!C848,"")</f>
        <v>Rouge</v>
      </c>
      <c r="D848" s="24" t="str">
        <f>IF('Jeunes Plants'!D848&lt;&gt;"",'Jeunes Plants'!D848,"")</f>
        <v/>
      </c>
      <c r="E848" s="66" t="str">
        <f>IF('Jeunes Plants'!E848&lt;&gt;"",'Jeunes Plants'!E848,"")</f>
        <v>B</v>
      </c>
      <c r="F848" s="66" t="str">
        <f>IF('Jeunes Plants'!F848&lt;&gt;"",'Jeunes Plants'!F848,"")</f>
        <v>M 3 cm  X60</v>
      </c>
      <c r="G848" s="64">
        <f>IF('Jeunes Plants'!G848&lt;&gt;"",'Jeunes Plants'!G848,"")</f>
        <v>30</v>
      </c>
      <c r="H848" s="66">
        <f>IF('Jeunes Plants'!H848&lt;&gt;"",'Jeunes Plants'!H848,"")</f>
        <v>5</v>
      </c>
      <c r="I848" s="66" t="str">
        <f>IF('Jeunes Plants'!I848&lt;&gt;"",'Jeunes Plants'!I848,"")</f>
        <v>B</v>
      </c>
      <c r="J848" s="72" t="str">
        <f>IF('Jeunes Plants'!J848&lt;&gt;"",'Jeunes Plants'!J848,"")</f>
        <v/>
      </c>
      <c r="K848" s="24" t="str">
        <f>IF('Jeunes Plants'!K848&lt;&gt;"",'Jeunes Plants'!K848,"")</f>
        <v>DIV FL</v>
      </c>
      <c r="L848" s="24" t="str">
        <f>IF('Jeunes Plants'!L848&lt;&gt;"",'Jeunes Plants'!L848,"")</f>
        <v>S10</v>
      </c>
      <c r="M848" s="24" t="str">
        <f>IF('Jeunes Plants'!M848&lt;&gt;"",'Jeunes Plants'!M848,"")</f>
        <v/>
      </c>
      <c r="N848" s="24" t="str">
        <f>IF('Jeunes Plants'!N848&lt;&gt;"",'Jeunes Plants'!N848,"")</f>
        <v>M3</v>
      </c>
      <c r="O848" s="24" t="str">
        <f>IF('Jeunes Plants'!O848&lt;&gt;"",'Jeunes Plants'!O848,"")</f>
        <v>SAUGE GRAHAMII Rouge</v>
      </c>
      <c r="P848" s="54">
        <f>IF('Jeunes Plants'!P848&lt;&gt;"",'Jeunes Plants'!P848,"")</f>
        <v>848</v>
      </c>
      <c r="Q848" s="20">
        <f>IF('Jeunes Plants'!R848&lt;&gt;"",'Jeunes Plants'!R848,"")</f>
        <v>0</v>
      </c>
      <c r="R848" s="20">
        <f>IF('Jeunes Plants'!S848&lt;&gt;"",'Jeunes Plants'!S848,"")</f>
        <v>0</v>
      </c>
      <c r="S848" s="236">
        <f>IF('Jeunes Plants'!T848&lt;&gt;"",'Jeunes Plants'!T848,"")</f>
        <v>0</v>
      </c>
      <c r="T848" s="241"/>
      <c r="U848" s="44"/>
      <c r="V848" s="44"/>
      <c r="W848" s="44"/>
    </row>
    <row r="849" spans="1:23" ht="20.100000000000001" customHeight="1" x14ac:dyDescent="0.25">
      <c r="A849" s="125">
        <f>IF('Jeunes Plants'!A849&lt;&gt;"",'Jeunes Plants'!A849,"")</f>
        <v>11032</v>
      </c>
      <c r="B849" s="126" t="str">
        <f>IF('Jeunes Plants'!B849&lt;&gt;"",'Jeunes Plants'!B849,"")</f>
        <v>SAUGE GRAHAMII</v>
      </c>
      <c r="C849" s="126" t="str">
        <f>IF('Jeunes Plants'!C849&lt;&gt;"",'Jeunes Plants'!C849,"")</f>
        <v>Royal Bumble</v>
      </c>
      <c r="D849" s="126" t="str">
        <f>IF('Jeunes Plants'!D849&lt;&gt;"",'Jeunes Plants'!D849,"")</f>
        <v/>
      </c>
      <c r="E849" s="127" t="str">
        <f>IF('Jeunes Plants'!E849&lt;&gt;"",'Jeunes Plants'!E849,"")</f>
        <v>B</v>
      </c>
      <c r="F849" s="127" t="str">
        <f>IF('Jeunes Plants'!F849&lt;&gt;"",'Jeunes Plants'!F849,"")</f>
        <v>M 3 cm  X60</v>
      </c>
      <c r="G849" s="128">
        <f>IF('Jeunes Plants'!G849&lt;&gt;"",'Jeunes Plants'!G849,"")</f>
        <v>30</v>
      </c>
      <c r="H849" s="127">
        <f>IF('Jeunes Plants'!H849&lt;&gt;"",'Jeunes Plants'!H849,"")</f>
        <v>5</v>
      </c>
      <c r="I849" s="127" t="str">
        <f>IF('Jeunes Plants'!I849&lt;&gt;"",'Jeunes Plants'!I849,"")</f>
        <v>B</v>
      </c>
      <c r="J849" s="129" t="str">
        <f>IF('Jeunes Plants'!J849&lt;&gt;"",'Jeunes Plants'!J849,"")</f>
        <v/>
      </c>
      <c r="K849" s="126" t="str">
        <f>IF('Jeunes Plants'!K849&lt;&gt;"",'Jeunes Plants'!K849,"")</f>
        <v>DIV FL</v>
      </c>
      <c r="L849" s="126" t="str">
        <f>IF('Jeunes Plants'!L849&lt;&gt;"",'Jeunes Plants'!L849,"")</f>
        <v>S10</v>
      </c>
      <c r="M849" s="126" t="str">
        <f>IF('Jeunes Plants'!M849&lt;&gt;"",'Jeunes Plants'!M849,"")</f>
        <v/>
      </c>
      <c r="N849" s="126" t="str">
        <f>IF('Jeunes Plants'!N849&lt;&gt;"",'Jeunes Plants'!N849,"")</f>
        <v>M3</v>
      </c>
      <c r="O849" s="126" t="str">
        <f>IF('Jeunes Plants'!O849&lt;&gt;"",'Jeunes Plants'!O849,"")</f>
        <v>SAUGE GRAHAMII Royal Bumble</v>
      </c>
      <c r="P849" s="130">
        <f>IF('Jeunes Plants'!P849&lt;&gt;"",'Jeunes Plants'!P849,"")</f>
        <v>849</v>
      </c>
      <c r="Q849" s="20">
        <f>IF('Jeunes Plants'!R849&lt;&gt;"",'Jeunes Plants'!R849,"")</f>
        <v>0</v>
      </c>
      <c r="R849" s="20">
        <f>IF('Jeunes Plants'!S849&lt;&gt;"",'Jeunes Plants'!S849,"")</f>
        <v>0</v>
      </c>
      <c r="S849" s="236">
        <f>IF('Jeunes Plants'!T849&lt;&gt;"",'Jeunes Plants'!T849,"")</f>
        <v>0</v>
      </c>
      <c r="T849" s="242"/>
      <c r="U849" s="158"/>
      <c r="V849" s="158"/>
      <c r="W849" s="158"/>
    </row>
    <row r="850" spans="1:23" ht="20.100000000000001" customHeight="1" x14ac:dyDescent="0.25">
      <c r="A850" s="23">
        <f>IF('Jeunes Plants'!A850&lt;&gt;"",'Jeunes Plants'!A850,"")</f>
        <v>15123</v>
      </c>
      <c r="B850" s="24" t="str">
        <f>IF('Jeunes Plants'!B850&lt;&gt;"",'Jeunes Plants'!B850,"")</f>
        <v>SAUGE GRAHAMII</v>
      </c>
      <c r="C850" s="24" t="str">
        <f>IF('Jeunes Plants'!C850&lt;&gt;"",'Jeunes Plants'!C850,"")</f>
        <v>So Cool Pale Blue</v>
      </c>
      <c r="D850" s="24" t="str">
        <f>IF('Jeunes Plants'!D850&lt;&gt;"",'Jeunes Plants'!D850,"")</f>
        <v/>
      </c>
      <c r="E850" s="66" t="str">
        <f>IF('Jeunes Plants'!E850&lt;&gt;"",'Jeunes Plants'!E850,"")</f>
        <v>B</v>
      </c>
      <c r="F850" s="66" t="str">
        <f>IF('Jeunes Plants'!F850&lt;&gt;"",'Jeunes Plants'!F850,"")</f>
        <v>M 3 cm  X60</v>
      </c>
      <c r="G850" s="64">
        <f>IF('Jeunes Plants'!G850&lt;&gt;"",'Jeunes Plants'!G850,"")</f>
        <v>30</v>
      </c>
      <c r="H850" s="66">
        <f>IF('Jeunes Plants'!H850&lt;&gt;"",'Jeunes Plants'!H850,"")</f>
        <v>5</v>
      </c>
      <c r="I850" s="66" t="str">
        <f>IF('Jeunes Plants'!I850&lt;&gt;"",'Jeunes Plants'!I850,"")</f>
        <v>B</v>
      </c>
      <c r="J850" s="64">
        <f>IF('Jeunes Plants'!J850&lt;&gt;"",'Jeunes Plants'!J850,"")</f>
        <v>0.11</v>
      </c>
      <c r="K850" s="24" t="str">
        <f>IF('Jeunes Plants'!K850&lt;&gt;"",'Jeunes Plants'!K850,"")</f>
        <v>DIV FL</v>
      </c>
      <c r="L850" s="24" t="str">
        <f>IF('Jeunes Plants'!L850&lt;&gt;"",'Jeunes Plants'!L850,"")</f>
        <v>S10</v>
      </c>
      <c r="M850" s="24" t="str">
        <f>IF('Jeunes Plants'!M850&lt;&gt;"",'Jeunes Plants'!M850,"")</f>
        <v/>
      </c>
      <c r="N850" s="24" t="str">
        <f>IF('Jeunes Plants'!N850&lt;&gt;"",'Jeunes Plants'!N850,"")</f>
        <v>M3</v>
      </c>
      <c r="O850" s="24" t="str">
        <f>IF('Jeunes Plants'!O850&lt;&gt;"",'Jeunes Plants'!O850,"")</f>
        <v>SAUGE GRAHAMII So Cool Pale Blue</v>
      </c>
      <c r="P850" s="54">
        <f>IF('Jeunes Plants'!P850&lt;&gt;"",'Jeunes Plants'!P850,"")</f>
        <v>850</v>
      </c>
      <c r="Q850" s="20">
        <f>IF('Jeunes Plants'!R850&lt;&gt;"",'Jeunes Plants'!R850,"")</f>
        <v>0</v>
      </c>
      <c r="R850" s="20">
        <f>IF('Jeunes Plants'!S850&lt;&gt;"",'Jeunes Plants'!S850,"")</f>
        <v>0</v>
      </c>
      <c r="S850" s="236">
        <f>IF('Jeunes Plants'!T850&lt;&gt;"",'Jeunes Plants'!T850,"")</f>
        <v>0</v>
      </c>
      <c r="T850" s="241"/>
      <c r="U850" s="44"/>
      <c r="V850" s="44"/>
      <c r="W850" s="44"/>
    </row>
    <row r="851" spans="1:23" ht="20.100000000000001" customHeight="1" x14ac:dyDescent="0.25">
      <c r="A851" s="125">
        <f>IF('Jeunes Plants'!A851&lt;&gt;"",'Jeunes Plants'!A851,"")</f>
        <v>22932</v>
      </c>
      <c r="B851" s="126" t="str">
        <f>IF('Jeunes Plants'!B851&lt;&gt;"",'Jeunes Plants'!B851,"")</f>
        <v>SAUGE GRAHAMII</v>
      </c>
      <c r="C851" s="126" t="str">
        <f>IF('Jeunes Plants'!C851&lt;&gt;"",'Jeunes Plants'!C851,"")</f>
        <v>So Cool Purple</v>
      </c>
      <c r="D851" s="126" t="str">
        <f>IF('Jeunes Plants'!D851&lt;&gt;"",'Jeunes Plants'!D851,"")</f>
        <v/>
      </c>
      <c r="E851" s="127" t="str">
        <f>IF('Jeunes Plants'!E851&lt;&gt;"",'Jeunes Plants'!E851,"")</f>
        <v>B</v>
      </c>
      <c r="F851" s="127" t="str">
        <f>IF('Jeunes Plants'!F851&lt;&gt;"",'Jeunes Plants'!F851,"")</f>
        <v>M 3 cm  X60</v>
      </c>
      <c r="G851" s="128">
        <f>IF('Jeunes Plants'!G851&lt;&gt;"",'Jeunes Plants'!G851,"")</f>
        <v>30</v>
      </c>
      <c r="H851" s="127">
        <f>IF('Jeunes Plants'!H851&lt;&gt;"",'Jeunes Plants'!H851,"")</f>
        <v>5</v>
      </c>
      <c r="I851" s="127" t="str">
        <f>IF('Jeunes Plants'!I851&lt;&gt;"",'Jeunes Plants'!I851,"")</f>
        <v>B</v>
      </c>
      <c r="J851" s="128">
        <f>IF('Jeunes Plants'!J851&lt;&gt;"",'Jeunes Plants'!J851,"")</f>
        <v>0.11</v>
      </c>
      <c r="K851" s="126" t="str">
        <f>IF('Jeunes Plants'!K851&lt;&gt;"",'Jeunes Plants'!K851,"")</f>
        <v>DIV FL</v>
      </c>
      <c r="L851" s="126" t="str">
        <f>IF('Jeunes Plants'!L851&lt;&gt;"",'Jeunes Plants'!L851,"")</f>
        <v>S10</v>
      </c>
      <c r="M851" s="126" t="str">
        <f>IF('Jeunes Plants'!M851&lt;&gt;"",'Jeunes Plants'!M851,"")</f>
        <v/>
      </c>
      <c r="N851" s="126" t="str">
        <f>IF('Jeunes Plants'!N851&lt;&gt;"",'Jeunes Plants'!N851,"")</f>
        <v>M3</v>
      </c>
      <c r="O851" s="126" t="str">
        <f>IF('Jeunes Plants'!O851&lt;&gt;"",'Jeunes Plants'!O851,"")</f>
        <v>SAUGE GRAHAMII So Cool Purple</v>
      </c>
      <c r="P851" s="130">
        <f>IF('Jeunes Plants'!P851&lt;&gt;"",'Jeunes Plants'!P851,"")</f>
        <v>851</v>
      </c>
      <c r="Q851" s="20">
        <f>IF('Jeunes Plants'!R851&lt;&gt;"",'Jeunes Plants'!R851,"")</f>
        <v>0</v>
      </c>
      <c r="R851" s="20">
        <f>IF('Jeunes Plants'!S851&lt;&gt;"",'Jeunes Plants'!S851,"")</f>
        <v>0</v>
      </c>
      <c r="S851" s="236">
        <f>IF('Jeunes Plants'!T851&lt;&gt;"",'Jeunes Plants'!T851,"")</f>
        <v>0</v>
      </c>
      <c r="T851" s="242"/>
      <c r="U851" s="158"/>
      <c r="V851" s="158"/>
      <c r="W851" s="158"/>
    </row>
    <row r="852" spans="1:23" ht="20.100000000000001" customHeight="1" x14ac:dyDescent="0.25">
      <c r="A852" s="23">
        <f>IF('Jeunes Plants'!A852&lt;&gt;"",'Jeunes Plants'!A852,"")</f>
        <v>15002</v>
      </c>
      <c r="B852" s="24" t="str">
        <f>IF('Jeunes Plants'!B852&lt;&gt;"",'Jeunes Plants'!B852,"")</f>
        <v>SAUGE GRAHAMII</v>
      </c>
      <c r="C852" s="24" t="str">
        <f>IF('Jeunes Plants'!C852&lt;&gt;"",'Jeunes Plants'!C852,"")</f>
        <v>Trenance</v>
      </c>
      <c r="D852" s="24" t="str">
        <f>IF('Jeunes Plants'!D852&lt;&gt;"",'Jeunes Plants'!D852,"")</f>
        <v/>
      </c>
      <c r="E852" s="66" t="str">
        <f>IF('Jeunes Plants'!E852&lt;&gt;"",'Jeunes Plants'!E852,"")</f>
        <v>B</v>
      </c>
      <c r="F852" s="66" t="str">
        <f>IF('Jeunes Plants'!F852&lt;&gt;"",'Jeunes Plants'!F852,"")</f>
        <v>M 3 cm  X60</v>
      </c>
      <c r="G852" s="64">
        <f>IF('Jeunes Plants'!G852&lt;&gt;"",'Jeunes Plants'!G852,"")</f>
        <v>30</v>
      </c>
      <c r="H852" s="66">
        <f>IF('Jeunes Plants'!H852&lt;&gt;"",'Jeunes Plants'!H852,"")</f>
        <v>5</v>
      </c>
      <c r="I852" s="66" t="str">
        <f>IF('Jeunes Plants'!I852&lt;&gt;"",'Jeunes Plants'!I852,"")</f>
        <v>B</v>
      </c>
      <c r="J852" s="72" t="str">
        <f>IF('Jeunes Plants'!J852&lt;&gt;"",'Jeunes Plants'!J852,"")</f>
        <v/>
      </c>
      <c r="K852" s="24" t="str">
        <f>IF('Jeunes Plants'!K852&lt;&gt;"",'Jeunes Plants'!K852,"")</f>
        <v>DIV FL</v>
      </c>
      <c r="L852" s="24" t="str">
        <f>IF('Jeunes Plants'!L852&lt;&gt;"",'Jeunes Plants'!L852,"")</f>
        <v>S10</v>
      </c>
      <c r="M852" s="24" t="str">
        <f>IF('Jeunes Plants'!M852&lt;&gt;"",'Jeunes Plants'!M852,"")</f>
        <v/>
      </c>
      <c r="N852" s="24" t="str">
        <f>IF('Jeunes Plants'!N852&lt;&gt;"",'Jeunes Plants'!N852,"")</f>
        <v>M3</v>
      </c>
      <c r="O852" s="24" t="str">
        <f>IF('Jeunes Plants'!O852&lt;&gt;"",'Jeunes Plants'!O852,"")</f>
        <v>SAUGE GRAHAMII Trenance</v>
      </c>
      <c r="P852" s="54">
        <f>IF('Jeunes Plants'!P852&lt;&gt;"",'Jeunes Plants'!P852,"")</f>
        <v>852</v>
      </c>
      <c r="Q852" s="20">
        <f>IF('Jeunes Plants'!R852&lt;&gt;"",'Jeunes Plants'!R852,"")</f>
        <v>0</v>
      </c>
      <c r="R852" s="20">
        <f>IF('Jeunes Plants'!S852&lt;&gt;"",'Jeunes Plants'!S852,"")</f>
        <v>0</v>
      </c>
      <c r="S852" s="236">
        <f>IF('Jeunes Plants'!T852&lt;&gt;"",'Jeunes Plants'!T852,"")</f>
        <v>0</v>
      </c>
      <c r="T852" s="241"/>
      <c r="U852" s="44"/>
      <c r="V852" s="44"/>
      <c r="W852" s="44"/>
    </row>
    <row r="853" spans="1:23" ht="20.100000000000001" customHeight="1" x14ac:dyDescent="0.25">
      <c r="A853" s="125">
        <f>IF('Jeunes Plants'!A853&lt;&gt;"",'Jeunes Plants'!A853,"")</f>
        <v>23245</v>
      </c>
      <c r="B853" s="126" t="str">
        <f>IF('Jeunes Plants'!B853&lt;&gt;"",'Jeunes Plants'!B853,"")</f>
        <v>SAUGE GRAHAMII</v>
      </c>
      <c r="C853" s="126" t="str">
        <f>IF('Jeunes Plants'!C853&lt;&gt;"",'Jeunes Plants'!C853,"")</f>
        <v>Variées</v>
      </c>
      <c r="D853" s="126" t="str">
        <f>IF('Jeunes Plants'!D853&lt;&gt;"",'Jeunes Plants'!D853,"")</f>
        <v/>
      </c>
      <c r="E853" s="127" t="str">
        <f>IF('Jeunes Plants'!E853&lt;&gt;"",'Jeunes Plants'!E853,"")</f>
        <v>B</v>
      </c>
      <c r="F853" s="127" t="str">
        <f>IF('Jeunes Plants'!F853&lt;&gt;"",'Jeunes Plants'!F853,"")</f>
        <v>M 3 cm  X60</v>
      </c>
      <c r="G853" s="128">
        <f>IF('Jeunes Plants'!G853&lt;&gt;"",'Jeunes Plants'!G853,"")</f>
        <v>30</v>
      </c>
      <c r="H853" s="127">
        <f>IF('Jeunes Plants'!H853&lt;&gt;"",'Jeunes Plants'!H853,"")</f>
        <v>5</v>
      </c>
      <c r="I853" s="127" t="str">
        <f>IF('Jeunes Plants'!I853&lt;&gt;"",'Jeunes Plants'!I853,"")</f>
        <v>B</v>
      </c>
      <c r="J853" s="129" t="str">
        <f>IF('Jeunes Plants'!J853&lt;&gt;"",'Jeunes Plants'!J853,"")</f>
        <v/>
      </c>
      <c r="K853" s="126" t="str">
        <f>IF('Jeunes Plants'!K853&lt;&gt;"",'Jeunes Plants'!K853,"")</f>
        <v>DIV FL</v>
      </c>
      <c r="L853" s="126" t="str">
        <f>IF('Jeunes Plants'!L853&lt;&gt;"",'Jeunes Plants'!L853,"")</f>
        <v>S10</v>
      </c>
      <c r="M853" s="126" t="str">
        <f>IF('Jeunes Plants'!M853&lt;&gt;"",'Jeunes Plants'!M853,"")</f>
        <v/>
      </c>
      <c r="N853" s="126" t="str">
        <f>IF('Jeunes Plants'!N853&lt;&gt;"",'Jeunes Plants'!N853,"")</f>
        <v>M3</v>
      </c>
      <c r="O853" s="126" t="str">
        <f>IF('Jeunes Plants'!O853&lt;&gt;"",'Jeunes Plants'!O853,"")</f>
        <v>SAUGE GRAHAMII Variées</v>
      </c>
      <c r="P853" s="130">
        <f>IF('Jeunes Plants'!P853&lt;&gt;"",'Jeunes Plants'!P853,"")</f>
        <v>853</v>
      </c>
      <c r="Q853" s="20">
        <f>IF('Jeunes Plants'!R853&lt;&gt;"",'Jeunes Plants'!R853,"")</f>
        <v>0</v>
      </c>
      <c r="R853" s="20">
        <f>IF('Jeunes Plants'!S853&lt;&gt;"",'Jeunes Plants'!S853,"")</f>
        <v>0</v>
      </c>
      <c r="S853" s="236">
        <f>IF('Jeunes Plants'!T853&lt;&gt;"",'Jeunes Plants'!T853,"")</f>
        <v>0</v>
      </c>
      <c r="T853" s="242"/>
      <c r="U853" s="158"/>
      <c r="V853" s="158"/>
      <c r="W853" s="158"/>
    </row>
    <row r="854" spans="1:23" ht="20.100000000000001" customHeight="1" x14ac:dyDescent="0.25">
      <c r="A854" s="167" t="str">
        <f>IF('Jeunes Plants'!A854&lt;&gt;"",'Jeunes Plants'!A854,"")</f>
        <v/>
      </c>
      <c r="B854" s="163" t="str">
        <f>IF('Jeunes Plants'!B854&lt;&gt;"",'Jeunes Plants'!B854,"")</f>
        <v>SAUGE GREGGI COMPTACT TANAMI</v>
      </c>
      <c r="C854" s="168"/>
      <c r="D854" s="168" t="str">
        <f>IF('Jeunes Plants'!D854&lt;&gt;"",'Jeunes Plants'!D854,"")</f>
        <v/>
      </c>
      <c r="E854" s="169" t="str">
        <f>IF('Jeunes Plants'!E854&lt;&gt;"",'Jeunes Plants'!E854,"")</f>
        <v/>
      </c>
      <c r="F854" s="169" t="str">
        <f>IF('Jeunes Plants'!F854&lt;&gt;"",'Jeunes Plants'!F854,"")</f>
        <v/>
      </c>
      <c r="G854" s="148" t="str">
        <f>IF('Jeunes Plants'!G854&lt;&gt;"",'Jeunes Plants'!G854,"")</f>
        <v/>
      </c>
      <c r="H854" s="148" t="str">
        <f>IF('Jeunes Plants'!H854&lt;&gt;"",'Jeunes Plants'!H854,"")</f>
        <v/>
      </c>
      <c r="I854" s="148" t="str">
        <f>IF('Jeunes Plants'!I854&lt;&gt;"",'Jeunes Plants'!I854,"")</f>
        <v/>
      </c>
      <c r="J854" s="149" t="str">
        <f>IF('Jeunes Plants'!J854&lt;&gt;"",'Jeunes Plants'!J854,"")</f>
        <v/>
      </c>
      <c r="K854" s="147" t="str">
        <f>IF('Jeunes Plants'!K854&lt;&gt;"",'Jeunes Plants'!K854,"")</f>
        <v/>
      </c>
      <c r="L854" s="147" t="str">
        <f>IF('Jeunes Plants'!L854&lt;&gt;"",'Jeunes Plants'!L854,"")</f>
        <v>E</v>
      </c>
      <c r="M854" s="147" t="str">
        <f>IF('Jeunes Plants'!M854&lt;&gt;"",'Jeunes Plants'!M854,"")</f>
        <v/>
      </c>
      <c r="N854" s="147" t="str">
        <f>IF('Jeunes Plants'!N854&lt;&gt;"",'Jeunes Plants'!N854,"")</f>
        <v/>
      </c>
      <c r="O854" s="147" t="str">
        <f>IF('Jeunes Plants'!O854&lt;&gt;"",'Jeunes Plants'!O854,"")</f>
        <v xml:space="preserve">SAUGE GREGGI COMPTACT TANAMI </v>
      </c>
      <c r="P854" s="150">
        <f>IF('Jeunes Plants'!P854&lt;&gt;"",'Jeunes Plants'!P854,"")</f>
        <v>854</v>
      </c>
      <c r="Q854" s="20" t="str">
        <f>IF('Jeunes Plants'!R854&lt;&gt;"",'Jeunes Plants'!R854,"")</f>
        <v/>
      </c>
      <c r="R854" s="20" t="str">
        <f>IF('Jeunes Plants'!S854&lt;&gt;"",'Jeunes Plants'!S854,"")</f>
        <v/>
      </c>
      <c r="S854" s="236" t="str">
        <f>IF('Jeunes Plants'!T854&lt;&gt;"",'Jeunes Plants'!T854,"")</f>
        <v/>
      </c>
      <c r="T854" s="253"/>
      <c r="U854" s="170"/>
      <c r="V854" s="170"/>
      <c r="W854" s="170"/>
    </row>
    <row r="855" spans="1:23" ht="20.100000000000001" customHeight="1" x14ac:dyDescent="0.25">
      <c r="A855" s="23">
        <f>IF('Jeunes Plants'!A855&lt;&gt;"",'Jeunes Plants'!A855,"")</f>
        <v>26322</v>
      </c>
      <c r="B855" s="24" t="str">
        <f>IF('Jeunes Plants'!B855&lt;&gt;"",'Jeunes Plants'!B855,"")</f>
        <v>SAUGE GREGGI COMPTACT TANAMI</v>
      </c>
      <c r="C855" s="24" t="str">
        <f>IF('Jeunes Plants'!C855&lt;&gt;"",'Jeunes Plants'!C855,"")</f>
        <v>Blue</v>
      </c>
      <c r="D855" s="24" t="str">
        <f>IF('Jeunes Plants'!D855&lt;&gt;"",'Jeunes Plants'!D855,"")</f>
        <v/>
      </c>
      <c r="E855" s="66" t="str">
        <f>IF('Jeunes Plants'!E855&lt;&gt;"",'Jeunes Plants'!E855,"")</f>
        <v>B</v>
      </c>
      <c r="F855" s="66" t="str">
        <f>IF('Jeunes Plants'!F855&lt;&gt;"",'Jeunes Plants'!F855,"")</f>
        <v>M 3 cm  X60</v>
      </c>
      <c r="G855" s="64">
        <f>IF('Jeunes Plants'!G855&lt;&gt;"",'Jeunes Plants'!G855,"")</f>
        <v>30</v>
      </c>
      <c r="H855" s="66">
        <f>IF('Jeunes Plants'!H855&lt;&gt;"",'Jeunes Plants'!H855,"")</f>
        <v>5</v>
      </c>
      <c r="I855" s="66" t="str">
        <f>IF('Jeunes Plants'!I855&lt;&gt;"",'Jeunes Plants'!I855,"")</f>
        <v>B</v>
      </c>
      <c r="J855" s="64">
        <f>IF('Jeunes Plants'!J855&lt;&gt;"",'Jeunes Plants'!J855,"")</f>
        <v>0.05</v>
      </c>
      <c r="K855" s="24" t="str">
        <f>IF('Jeunes Plants'!K855&lt;&gt;"",'Jeunes Plants'!K855,"")</f>
        <v>DIV FL</v>
      </c>
      <c r="L855" s="24" t="str">
        <f>IF('Jeunes Plants'!L855&lt;&gt;"",'Jeunes Plants'!L855,"")</f>
        <v>S3B</v>
      </c>
      <c r="M855" s="24" t="str">
        <f>IF('Jeunes Plants'!M855&lt;&gt;"",'Jeunes Plants'!M855,"")</f>
        <v>NEW</v>
      </c>
      <c r="N855" s="24" t="str">
        <f>IF('Jeunes Plants'!N855&lt;&gt;"",'Jeunes Plants'!N855,"")</f>
        <v>M3</v>
      </c>
      <c r="O855" s="24" t="str">
        <f>IF('Jeunes Plants'!O855&lt;&gt;"",'Jeunes Plants'!O855,"")</f>
        <v>SAUGE GREGGI COMPTACT TANAMI Blue</v>
      </c>
      <c r="P855" s="54">
        <f>IF('Jeunes Plants'!P855&lt;&gt;"",'Jeunes Plants'!P855,"")</f>
        <v>855</v>
      </c>
      <c r="Q855" s="20">
        <f>IF('Jeunes Plants'!R855&lt;&gt;"",'Jeunes Plants'!R855,"")</f>
        <v>0</v>
      </c>
      <c r="R855" s="20">
        <f>IF('Jeunes Plants'!S855&lt;&gt;"",'Jeunes Plants'!S855,"")</f>
        <v>0</v>
      </c>
      <c r="S855" s="236">
        <f>IF('Jeunes Plants'!T855&lt;&gt;"",'Jeunes Plants'!T855,"")</f>
        <v>0</v>
      </c>
      <c r="T855" s="241"/>
      <c r="U855" s="44"/>
      <c r="V855" s="44"/>
      <c r="W855" s="44"/>
    </row>
    <row r="856" spans="1:23" ht="20.100000000000001" customHeight="1" x14ac:dyDescent="0.25">
      <c r="A856" s="165">
        <f>IF('Jeunes Plants'!A856&lt;&gt;"",'Jeunes Plants'!A856,"")</f>
        <v>26095</v>
      </c>
      <c r="B856" s="126" t="str">
        <f>IF('Jeunes Plants'!B856&lt;&gt;"",'Jeunes Plants'!B856,"")</f>
        <v>SAUGE GREGGI COMPTACT TANAMI</v>
      </c>
      <c r="C856" s="126" t="str">
        <f>IF('Jeunes Plants'!C856&lt;&gt;"",'Jeunes Plants'!C856,"")</f>
        <v>Purple</v>
      </c>
      <c r="D856" s="126" t="str">
        <f>IF('Jeunes Plants'!D856&lt;&gt;"",'Jeunes Plants'!D856,"")</f>
        <v/>
      </c>
      <c r="E856" s="127" t="str">
        <f>IF('Jeunes Plants'!E856&lt;&gt;"",'Jeunes Plants'!E856,"")</f>
        <v>B</v>
      </c>
      <c r="F856" s="127" t="str">
        <f>IF('Jeunes Plants'!F856&lt;&gt;"",'Jeunes Plants'!F856,"")</f>
        <v>M 3 cm  X60</v>
      </c>
      <c r="G856" s="128">
        <f>IF('Jeunes Plants'!G856&lt;&gt;"",'Jeunes Plants'!G856,"")</f>
        <v>30</v>
      </c>
      <c r="H856" s="127">
        <f>IF('Jeunes Plants'!H856&lt;&gt;"",'Jeunes Plants'!H856,"")</f>
        <v>5</v>
      </c>
      <c r="I856" s="127" t="str">
        <f>IF('Jeunes Plants'!I856&lt;&gt;"",'Jeunes Plants'!I856,"")</f>
        <v>B</v>
      </c>
      <c r="J856" s="128">
        <f>IF('Jeunes Plants'!J856&lt;&gt;"",'Jeunes Plants'!J856,"")</f>
        <v>0.05</v>
      </c>
      <c r="K856" s="126" t="str">
        <f>IF('Jeunes Plants'!K856&lt;&gt;"",'Jeunes Plants'!K856,"")</f>
        <v>DIV FL</v>
      </c>
      <c r="L856" s="126" t="str">
        <f>IF('Jeunes Plants'!L856&lt;&gt;"",'Jeunes Plants'!L856,"")</f>
        <v>S3B</v>
      </c>
      <c r="M856" s="126" t="str">
        <f>IF('Jeunes Plants'!M856&lt;&gt;"",'Jeunes Plants'!M856,"")</f>
        <v/>
      </c>
      <c r="N856" s="126" t="str">
        <f>IF('Jeunes Plants'!N856&lt;&gt;"",'Jeunes Plants'!N856,"")</f>
        <v>M3</v>
      </c>
      <c r="O856" s="126" t="str">
        <f>IF('Jeunes Plants'!O856&lt;&gt;"",'Jeunes Plants'!O856,"")</f>
        <v>SAUGE GREGGI COMPTACT TANAMI Purple</v>
      </c>
      <c r="P856" s="130">
        <f>IF('Jeunes Plants'!P856&lt;&gt;"",'Jeunes Plants'!P856,"")</f>
        <v>856</v>
      </c>
      <c r="Q856" s="20">
        <f>IF('Jeunes Plants'!R856&lt;&gt;"",'Jeunes Plants'!R856,"")</f>
        <v>0</v>
      </c>
      <c r="R856" s="20">
        <f>IF('Jeunes Plants'!S856&lt;&gt;"",'Jeunes Plants'!S856,"")</f>
        <v>0</v>
      </c>
      <c r="S856" s="236">
        <f>IF('Jeunes Plants'!T856&lt;&gt;"",'Jeunes Plants'!T856,"")</f>
        <v>0</v>
      </c>
      <c r="T856" s="242"/>
      <c r="U856" s="158"/>
      <c r="V856" s="158"/>
      <c r="W856" s="158"/>
    </row>
    <row r="857" spans="1:23" ht="20.100000000000001" customHeight="1" x14ac:dyDescent="0.25">
      <c r="A857" s="25">
        <f>IF('Jeunes Plants'!A857&lt;&gt;"",'Jeunes Plants'!A857,"")</f>
        <v>26097</v>
      </c>
      <c r="B857" s="24" t="str">
        <f>IF('Jeunes Plants'!B857&lt;&gt;"",'Jeunes Plants'!B857,"")</f>
        <v>SAUGE GREGGI COMPTACT TANAMI</v>
      </c>
      <c r="C857" s="24" t="str">
        <f>IF('Jeunes Plants'!C857&lt;&gt;"",'Jeunes Plants'!C857,"")</f>
        <v>Red</v>
      </c>
      <c r="D857" s="24" t="str">
        <f>IF('Jeunes Plants'!D857&lt;&gt;"",'Jeunes Plants'!D857,"")</f>
        <v/>
      </c>
      <c r="E857" s="66" t="str">
        <f>IF('Jeunes Plants'!E857&lt;&gt;"",'Jeunes Plants'!E857,"")</f>
        <v>B</v>
      </c>
      <c r="F857" s="66" t="str">
        <f>IF('Jeunes Plants'!F857&lt;&gt;"",'Jeunes Plants'!F857,"")</f>
        <v>M 3 cm  X60</v>
      </c>
      <c r="G857" s="64">
        <f>IF('Jeunes Plants'!G857&lt;&gt;"",'Jeunes Plants'!G857,"")</f>
        <v>30</v>
      </c>
      <c r="H857" s="66">
        <f>IF('Jeunes Plants'!H857&lt;&gt;"",'Jeunes Plants'!H857,"")</f>
        <v>5</v>
      </c>
      <c r="I857" s="66" t="str">
        <f>IF('Jeunes Plants'!I857&lt;&gt;"",'Jeunes Plants'!I857,"")</f>
        <v>B</v>
      </c>
      <c r="J857" s="64">
        <f>IF('Jeunes Plants'!J857&lt;&gt;"",'Jeunes Plants'!J857,"")</f>
        <v>0.05</v>
      </c>
      <c r="K857" s="24" t="str">
        <f>IF('Jeunes Plants'!K857&lt;&gt;"",'Jeunes Plants'!K857,"")</f>
        <v>DIV FL</v>
      </c>
      <c r="L857" s="24" t="str">
        <f>IF('Jeunes Plants'!L857&lt;&gt;"",'Jeunes Plants'!L857,"")</f>
        <v>S3B</v>
      </c>
      <c r="M857" s="24" t="str">
        <f>IF('Jeunes Plants'!M857&lt;&gt;"",'Jeunes Plants'!M857,"")</f>
        <v/>
      </c>
      <c r="N857" s="24" t="str">
        <f>IF('Jeunes Plants'!N857&lt;&gt;"",'Jeunes Plants'!N857,"")</f>
        <v>M3</v>
      </c>
      <c r="O857" s="24" t="str">
        <f>IF('Jeunes Plants'!O857&lt;&gt;"",'Jeunes Plants'!O857,"")</f>
        <v>SAUGE GREGGI COMPTACT TANAMI Red</v>
      </c>
      <c r="P857" s="54">
        <f>IF('Jeunes Plants'!P857&lt;&gt;"",'Jeunes Plants'!P857,"")</f>
        <v>857</v>
      </c>
      <c r="Q857" s="20">
        <f>IF('Jeunes Plants'!R857&lt;&gt;"",'Jeunes Plants'!R857,"")</f>
        <v>0</v>
      </c>
      <c r="R857" s="20">
        <f>IF('Jeunes Plants'!S857&lt;&gt;"",'Jeunes Plants'!S857,"")</f>
        <v>0</v>
      </c>
      <c r="S857" s="236">
        <f>IF('Jeunes Plants'!T857&lt;&gt;"",'Jeunes Plants'!T857,"")</f>
        <v>0</v>
      </c>
      <c r="T857" s="241"/>
      <c r="U857" s="44"/>
      <c r="V857" s="44"/>
      <c r="W857" s="44"/>
    </row>
    <row r="858" spans="1:23" ht="20.100000000000001" customHeight="1" x14ac:dyDescent="0.25">
      <c r="A858" s="125">
        <f>IF('Jeunes Plants'!A858&lt;&gt;"",'Jeunes Plants'!A858,"")</f>
        <v>26323</v>
      </c>
      <c r="B858" s="126" t="str">
        <f>IF('Jeunes Plants'!B858&lt;&gt;"",'Jeunes Plants'!B858,"")</f>
        <v>SAUGE GREGGI COMPTACT TANAMI</v>
      </c>
      <c r="C858" s="126" t="str">
        <f>IF('Jeunes Plants'!C858&lt;&gt;"",'Jeunes Plants'!C858,"")</f>
        <v>Rose</v>
      </c>
      <c r="D858" s="126" t="str">
        <f>IF('Jeunes Plants'!D858&lt;&gt;"",'Jeunes Plants'!D858,"")</f>
        <v/>
      </c>
      <c r="E858" s="127" t="str">
        <f>IF('Jeunes Plants'!E858&lt;&gt;"",'Jeunes Plants'!E858,"")</f>
        <v>B</v>
      </c>
      <c r="F858" s="127" t="str">
        <f>IF('Jeunes Plants'!F858&lt;&gt;"",'Jeunes Plants'!F858,"")</f>
        <v>M 3 cm  X60</v>
      </c>
      <c r="G858" s="128">
        <f>IF('Jeunes Plants'!G858&lt;&gt;"",'Jeunes Plants'!G858,"")</f>
        <v>30</v>
      </c>
      <c r="H858" s="127">
        <f>IF('Jeunes Plants'!H858&lt;&gt;"",'Jeunes Plants'!H858,"")</f>
        <v>5</v>
      </c>
      <c r="I858" s="127" t="str">
        <f>IF('Jeunes Plants'!I858&lt;&gt;"",'Jeunes Plants'!I858,"")</f>
        <v>B</v>
      </c>
      <c r="J858" s="128">
        <f>IF('Jeunes Plants'!J858&lt;&gt;"",'Jeunes Plants'!J858,"")</f>
        <v>0.05</v>
      </c>
      <c r="K858" s="126" t="str">
        <f>IF('Jeunes Plants'!K858&lt;&gt;"",'Jeunes Plants'!K858,"")</f>
        <v>DIV FL</v>
      </c>
      <c r="L858" s="126" t="str">
        <f>IF('Jeunes Plants'!L858&lt;&gt;"",'Jeunes Plants'!L858,"")</f>
        <v>S3B</v>
      </c>
      <c r="M858" s="126" t="str">
        <f>IF('Jeunes Plants'!M858&lt;&gt;"",'Jeunes Plants'!M858,"")</f>
        <v>NEW</v>
      </c>
      <c r="N858" s="126" t="str">
        <f>IF('Jeunes Plants'!N858&lt;&gt;"",'Jeunes Plants'!N858,"")</f>
        <v>M3</v>
      </c>
      <c r="O858" s="126" t="str">
        <f>IF('Jeunes Plants'!O858&lt;&gt;"",'Jeunes Plants'!O858,"")</f>
        <v>SAUGE GREGGI COMPTACT TANAMI Rose</v>
      </c>
      <c r="P858" s="130">
        <f>IF('Jeunes Plants'!P858&lt;&gt;"",'Jeunes Plants'!P858,"")</f>
        <v>858</v>
      </c>
      <c r="Q858" s="20">
        <f>IF('Jeunes Plants'!R858&lt;&gt;"",'Jeunes Plants'!R858,"")</f>
        <v>0</v>
      </c>
      <c r="R858" s="20">
        <f>IF('Jeunes Plants'!S858&lt;&gt;"",'Jeunes Plants'!S858,"")</f>
        <v>0</v>
      </c>
      <c r="S858" s="236">
        <f>IF('Jeunes Plants'!T858&lt;&gt;"",'Jeunes Plants'!T858,"")</f>
        <v>0</v>
      </c>
      <c r="T858" s="242"/>
      <c r="U858" s="158"/>
      <c r="V858" s="158"/>
      <c r="W858" s="158"/>
    </row>
    <row r="859" spans="1:23" ht="20.100000000000001" customHeight="1" x14ac:dyDescent="0.25">
      <c r="A859" s="25">
        <f>IF('Jeunes Plants'!A859&lt;&gt;"",'Jeunes Plants'!A859,"")</f>
        <v>26098</v>
      </c>
      <c r="B859" s="24" t="str">
        <f>IF('Jeunes Plants'!B859&lt;&gt;"",'Jeunes Plants'!B859,"")</f>
        <v>SAUGE GREGGI COMPTACT TANAMI</v>
      </c>
      <c r="C859" s="24" t="str">
        <f>IF('Jeunes Plants'!C859&lt;&gt;"",'Jeunes Plants'!C859,"")</f>
        <v>Salmon</v>
      </c>
      <c r="D859" s="24" t="str">
        <f>IF('Jeunes Plants'!D859&lt;&gt;"",'Jeunes Plants'!D859,"")</f>
        <v/>
      </c>
      <c r="E859" s="66" t="str">
        <f>IF('Jeunes Plants'!E859&lt;&gt;"",'Jeunes Plants'!E859,"")</f>
        <v>B</v>
      </c>
      <c r="F859" s="66" t="str">
        <f>IF('Jeunes Plants'!F859&lt;&gt;"",'Jeunes Plants'!F859,"")</f>
        <v>M 3 cm  X60</v>
      </c>
      <c r="G859" s="64">
        <f>IF('Jeunes Plants'!G859&lt;&gt;"",'Jeunes Plants'!G859,"")</f>
        <v>30</v>
      </c>
      <c r="H859" s="66">
        <f>IF('Jeunes Plants'!H859&lt;&gt;"",'Jeunes Plants'!H859,"")</f>
        <v>5</v>
      </c>
      <c r="I859" s="66" t="str">
        <f>IF('Jeunes Plants'!I859&lt;&gt;"",'Jeunes Plants'!I859,"")</f>
        <v>B</v>
      </c>
      <c r="J859" s="64">
        <f>IF('Jeunes Plants'!J859&lt;&gt;"",'Jeunes Plants'!J859,"")</f>
        <v>0.05</v>
      </c>
      <c r="K859" s="24" t="str">
        <f>IF('Jeunes Plants'!K859&lt;&gt;"",'Jeunes Plants'!K859,"")</f>
        <v>DIV FL</v>
      </c>
      <c r="L859" s="24" t="str">
        <f>IF('Jeunes Plants'!L859&lt;&gt;"",'Jeunes Plants'!L859,"")</f>
        <v>S3B</v>
      </c>
      <c r="M859" s="24" t="str">
        <f>IF('Jeunes Plants'!M859&lt;&gt;"",'Jeunes Plants'!M859,"")</f>
        <v/>
      </c>
      <c r="N859" s="24" t="str">
        <f>IF('Jeunes Plants'!N859&lt;&gt;"",'Jeunes Plants'!N859,"")</f>
        <v>M3</v>
      </c>
      <c r="O859" s="24" t="str">
        <f>IF('Jeunes Plants'!O859&lt;&gt;"",'Jeunes Plants'!O859,"")</f>
        <v>SAUGE GREGGI COMPTACT TANAMI Salmon</v>
      </c>
      <c r="P859" s="54">
        <f>IF('Jeunes Plants'!P859&lt;&gt;"",'Jeunes Plants'!P859,"")</f>
        <v>859</v>
      </c>
      <c r="Q859" s="20">
        <f>IF('Jeunes Plants'!R859&lt;&gt;"",'Jeunes Plants'!R859,"")</f>
        <v>0</v>
      </c>
      <c r="R859" s="20">
        <f>IF('Jeunes Plants'!S859&lt;&gt;"",'Jeunes Plants'!S859,"")</f>
        <v>0</v>
      </c>
      <c r="S859" s="236">
        <f>IF('Jeunes Plants'!T859&lt;&gt;"",'Jeunes Plants'!T859,"")</f>
        <v>0</v>
      </c>
      <c r="T859" s="241"/>
      <c r="U859" s="44"/>
      <c r="V859" s="44"/>
      <c r="W859" s="44"/>
    </row>
    <row r="860" spans="1:23" ht="20.100000000000001" customHeight="1" x14ac:dyDescent="0.25">
      <c r="A860" s="165">
        <f>IF('Jeunes Plants'!A860&lt;&gt;"",'Jeunes Plants'!A860,"")</f>
        <v>26099</v>
      </c>
      <c r="B860" s="126" t="str">
        <f>IF('Jeunes Plants'!B860&lt;&gt;"",'Jeunes Plants'!B860,"")</f>
        <v>SAUGE GREGGI COMPTACT TANAMI</v>
      </c>
      <c r="C860" s="126" t="str">
        <f>IF('Jeunes Plants'!C860&lt;&gt;"",'Jeunes Plants'!C860,"")</f>
        <v>White</v>
      </c>
      <c r="D860" s="126" t="str">
        <f>IF('Jeunes Plants'!D860&lt;&gt;"",'Jeunes Plants'!D860,"")</f>
        <v/>
      </c>
      <c r="E860" s="127" t="str">
        <f>IF('Jeunes Plants'!E860&lt;&gt;"",'Jeunes Plants'!E860,"")</f>
        <v>B</v>
      </c>
      <c r="F860" s="127" t="str">
        <f>IF('Jeunes Plants'!F860&lt;&gt;"",'Jeunes Plants'!F860,"")</f>
        <v>M 3 cm  X60</v>
      </c>
      <c r="G860" s="128">
        <f>IF('Jeunes Plants'!G860&lt;&gt;"",'Jeunes Plants'!G860,"")</f>
        <v>30</v>
      </c>
      <c r="H860" s="127">
        <f>IF('Jeunes Plants'!H860&lt;&gt;"",'Jeunes Plants'!H860,"")</f>
        <v>5</v>
      </c>
      <c r="I860" s="127" t="str">
        <f>IF('Jeunes Plants'!I860&lt;&gt;"",'Jeunes Plants'!I860,"")</f>
        <v>B</v>
      </c>
      <c r="J860" s="128">
        <f>IF('Jeunes Plants'!J860&lt;&gt;"",'Jeunes Plants'!J860,"")</f>
        <v>0.05</v>
      </c>
      <c r="K860" s="126" t="str">
        <f>IF('Jeunes Plants'!K860&lt;&gt;"",'Jeunes Plants'!K860,"")</f>
        <v>DIV FL</v>
      </c>
      <c r="L860" s="126" t="str">
        <f>IF('Jeunes Plants'!L860&lt;&gt;"",'Jeunes Plants'!L860,"")</f>
        <v>S3B</v>
      </c>
      <c r="M860" s="126" t="str">
        <f>IF('Jeunes Plants'!M860&lt;&gt;"",'Jeunes Plants'!M860,"")</f>
        <v/>
      </c>
      <c r="N860" s="126" t="str">
        <f>IF('Jeunes Plants'!N860&lt;&gt;"",'Jeunes Plants'!N860,"")</f>
        <v>M3</v>
      </c>
      <c r="O860" s="126" t="str">
        <f>IF('Jeunes Plants'!O860&lt;&gt;"",'Jeunes Plants'!O860,"")</f>
        <v>SAUGE GREGGI COMPTACT TANAMI White</v>
      </c>
      <c r="P860" s="130">
        <f>IF('Jeunes Plants'!P860&lt;&gt;"",'Jeunes Plants'!P860,"")</f>
        <v>860</v>
      </c>
      <c r="Q860" s="20">
        <f>IF('Jeunes Plants'!R860&lt;&gt;"",'Jeunes Plants'!R860,"")</f>
        <v>0</v>
      </c>
      <c r="R860" s="20">
        <f>IF('Jeunes Plants'!S860&lt;&gt;"",'Jeunes Plants'!S860,"")</f>
        <v>0</v>
      </c>
      <c r="S860" s="236">
        <f>IF('Jeunes Plants'!T860&lt;&gt;"",'Jeunes Plants'!T860,"")</f>
        <v>0</v>
      </c>
      <c r="T860" s="242"/>
      <c r="U860" s="158"/>
      <c r="V860" s="158"/>
      <c r="W860" s="158"/>
    </row>
    <row r="861" spans="1:23" ht="20.100000000000001" customHeight="1" x14ac:dyDescent="0.25">
      <c r="A861" s="23">
        <f>IF('Jeunes Plants'!A861&lt;&gt;"",'Jeunes Plants'!A861,"")</f>
        <v>26137</v>
      </c>
      <c r="B861" s="24" t="str">
        <f>IF('Jeunes Plants'!B861&lt;&gt;"",'Jeunes Plants'!B861,"")</f>
        <v>SAUGE GREGGI COMPTACT TANAMI</v>
      </c>
      <c r="C861" s="24" t="str">
        <f>IF('Jeunes Plants'!C861&lt;&gt;"",'Jeunes Plants'!C861,"")</f>
        <v>Variés</v>
      </c>
      <c r="D861" s="24" t="str">
        <f>IF('Jeunes Plants'!D861&lt;&gt;"",'Jeunes Plants'!D861,"")</f>
        <v/>
      </c>
      <c r="E861" s="66" t="str">
        <f>IF('Jeunes Plants'!E861&lt;&gt;"",'Jeunes Plants'!E861,"")</f>
        <v>B</v>
      </c>
      <c r="F861" s="66" t="str">
        <f>IF('Jeunes Plants'!F861&lt;&gt;"",'Jeunes Plants'!F861,"")</f>
        <v>M 3 cm  X60</v>
      </c>
      <c r="G861" s="64">
        <f>IF('Jeunes Plants'!G861&lt;&gt;"",'Jeunes Plants'!G861,"")</f>
        <v>30</v>
      </c>
      <c r="H861" s="66">
        <f>IF('Jeunes Plants'!H861&lt;&gt;"",'Jeunes Plants'!H861,"")</f>
        <v>5</v>
      </c>
      <c r="I861" s="66" t="str">
        <f>IF('Jeunes Plants'!I861&lt;&gt;"",'Jeunes Plants'!I861,"")</f>
        <v>B</v>
      </c>
      <c r="J861" s="64">
        <f>IF('Jeunes Plants'!J861&lt;&gt;"",'Jeunes Plants'!J861,"")</f>
        <v>0.05</v>
      </c>
      <c r="K861" s="24" t="str">
        <f>IF('Jeunes Plants'!K861&lt;&gt;"",'Jeunes Plants'!K861,"")</f>
        <v>DIV FL</v>
      </c>
      <c r="L861" s="24" t="str">
        <f>IF('Jeunes Plants'!L861&lt;&gt;"",'Jeunes Plants'!L861,"")</f>
        <v>S3B</v>
      </c>
      <c r="M861" s="24" t="str">
        <f>IF('Jeunes Plants'!M861&lt;&gt;"",'Jeunes Plants'!M861,"")</f>
        <v/>
      </c>
      <c r="N861" s="24" t="str">
        <f>IF('Jeunes Plants'!N861&lt;&gt;"",'Jeunes Plants'!N861,"")</f>
        <v>M3</v>
      </c>
      <c r="O861" s="24" t="str">
        <f>IF('Jeunes Plants'!O861&lt;&gt;"",'Jeunes Plants'!O861,"")</f>
        <v>SAUGE GREGGI COMPTACT TANAMI Variés</v>
      </c>
      <c r="P861" s="54">
        <f>IF('Jeunes Plants'!P861&lt;&gt;"",'Jeunes Plants'!P861,"")</f>
        <v>861</v>
      </c>
      <c r="Q861" s="20">
        <f>IF('Jeunes Plants'!R861&lt;&gt;"",'Jeunes Plants'!R861,"")</f>
        <v>0</v>
      </c>
      <c r="R861" s="20">
        <f>IF('Jeunes Plants'!S861&lt;&gt;"",'Jeunes Plants'!S861,"")</f>
        <v>0</v>
      </c>
      <c r="S861" s="236">
        <f>IF('Jeunes Plants'!T861&lt;&gt;"",'Jeunes Plants'!T861,"")</f>
        <v>0</v>
      </c>
      <c r="T861" s="241"/>
      <c r="U861" s="44"/>
      <c r="V861" s="44"/>
      <c r="W861" s="44"/>
    </row>
    <row r="862" spans="1:23" ht="20.100000000000001" customHeight="1" x14ac:dyDescent="0.25">
      <c r="A862" s="167" t="str">
        <f>IF('Jeunes Plants'!A862&lt;&gt;"",'Jeunes Plants'!A862,"")</f>
        <v/>
      </c>
      <c r="B862" s="163" t="str">
        <f>IF('Jeunes Plants'!B862&lt;&gt;"",'Jeunes Plants'!B862,"")</f>
        <v>SAUGE GREGGI</v>
      </c>
      <c r="C862" s="168" t="str">
        <f>IF('Jeunes Plants'!C862&lt;&gt;"",'Jeunes Plants'!C862,"")</f>
        <v/>
      </c>
      <c r="D862" s="168" t="str">
        <f>IF('Jeunes Plants'!D862&lt;&gt;"",'Jeunes Plants'!D862,"")</f>
        <v/>
      </c>
      <c r="E862" s="169" t="str">
        <f>IF('Jeunes Plants'!E862&lt;&gt;"",'Jeunes Plants'!E862,"")</f>
        <v/>
      </c>
      <c r="F862" s="169" t="str">
        <f>IF('Jeunes Plants'!F862&lt;&gt;"",'Jeunes Plants'!F862,"")</f>
        <v/>
      </c>
      <c r="G862" s="148" t="str">
        <f>IF('Jeunes Plants'!G862&lt;&gt;"",'Jeunes Plants'!G862,"")</f>
        <v/>
      </c>
      <c r="H862" s="148" t="str">
        <f>IF('Jeunes Plants'!H862&lt;&gt;"",'Jeunes Plants'!H862,"")</f>
        <v/>
      </c>
      <c r="I862" s="148" t="str">
        <f>IF('Jeunes Plants'!I862&lt;&gt;"",'Jeunes Plants'!I862,"")</f>
        <v/>
      </c>
      <c r="J862" s="149" t="str">
        <f>IF('Jeunes Plants'!J862&lt;&gt;"",'Jeunes Plants'!J862,"")</f>
        <v/>
      </c>
      <c r="K862" s="147" t="str">
        <f>IF('Jeunes Plants'!K862&lt;&gt;"",'Jeunes Plants'!K862,"")</f>
        <v/>
      </c>
      <c r="L862" s="147" t="str">
        <f>IF('Jeunes Plants'!L862&lt;&gt;"",'Jeunes Plants'!L862,"")</f>
        <v>E</v>
      </c>
      <c r="M862" s="147" t="str">
        <f>IF('Jeunes Plants'!M862&lt;&gt;"",'Jeunes Plants'!M862,"")</f>
        <v/>
      </c>
      <c r="N862" s="147" t="str">
        <f>IF('Jeunes Plants'!N862&lt;&gt;"",'Jeunes Plants'!N862,"")</f>
        <v/>
      </c>
      <c r="O862" s="147" t="str">
        <f>IF('Jeunes Plants'!O862&lt;&gt;"",'Jeunes Plants'!O862,"")</f>
        <v xml:space="preserve">SAUGE GREGGI </v>
      </c>
      <c r="P862" s="150">
        <f>IF('Jeunes Plants'!P862&lt;&gt;"",'Jeunes Plants'!P862,"")</f>
        <v>862</v>
      </c>
      <c r="Q862" s="20" t="str">
        <f>IF('Jeunes Plants'!R862&lt;&gt;"",'Jeunes Plants'!R862,"")</f>
        <v/>
      </c>
      <c r="R862" s="20" t="str">
        <f>IF('Jeunes Plants'!S862&lt;&gt;"",'Jeunes Plants'!S862,"")</f>
        <v/>
      </c>
      <c r="S862" s="236" t="str">
        <f>IF('Jeunes Plants'!T862&lt;&gt;"",'Jeunes Plants'!T862,"")</f>
        <v/>
      </c>
      <c r="T862" s="253"/>
      <c r="U862" s="170"/>
      <c r="V862" s="170"/>
      <c r="W862" s="170"/>
    </row>
    <row r="863" spans="1:23" ht="20.100000000000001" customHeight="1" x14ac:dyDescent="0.25">
      <c r="A863" s="23">
        <f>IF('Jeunes Plants'!A863&lt;&gt;"",'Jeunes Plants'!A863,"")</f>
        <v>15127</v>
      </c>
      <c r="B863" s="24" t="str">
        <f>IF('Jeunes Plants'!B863&lt;&gt;"",'Jeunes Plants'!B863,"")</f>
        <v>SAUGE GREGGI</v>
      </c>
      <c r="C863" s="24" t="str">
        <f>IF('Jeunes Plants'!C863&lt;&gt;"",'Jeunes Plants'!C863,"")</f>
        <v>Amethyst Lips</v>
      </c>
      <c r="D863" s="24" t="str">
        <f>IF('Jeunes Plants'!D863&lt;&gt;"",'Jeunes Plants'!D863,"")</f>
        <v/>
      </c>
      <c r="E863" s="66" t="str">
        <f>IF('Jeunes Plants'!E863&lt;&gt;"",'Jeunes Plants'!E863,"")</f>
        <v>B</v>
      </c>
      <c r="F863" s="66" t="str">
        <f>IF('Jeunes Plants'!F863&lt;&gt;"",'Jeunes Plants'!F863,"")</f>
        <v>M 3 cm  X60</v>
      </c>
      <c r="G863" s="64">
        <f>IF('Jeunes Plants'!G863&lt;&gt;"",'Jeunes Plants'!G863,"")</f>
        <v>30</v>
      </c>
      <c r="H863" s="66">
        <f>IF('Jeunes Plants'!H863&lt;&gt;"",'Jeunes Plants'!H863,"")</f>
        <v>5</v>
      </c>
      <c r="I863" s="66" t="str">
        <f>IF('Jeunes Plants'!I863&lt;&gt;"",'Jeunes Plants'!I863,"")</f>
        <v>B</v>
      </c>
      <c r="J863" s="72">
        <f>IF('Jeunes Plants'!J863&lt;&gt;"",'Jeunes Plants'!J863,"")</f>
        <v>0.09</v>
      </c>
      <c r="K863" s="24" t="str">
        <f>IF('Jeunes Plants'!K863&lt;&gt;"",'Jeunes Plants'!K863,"")</f>
        <v>DIV FL</v>
      </c>
      <c r="L863" s="24" t="str">
        <f>IF('Jeunes Plants'!L863&lt;&gt;"",'Jeunes Plants'!L863,"")</f>
        <v>S3B</v>
      </c>
      <c r="M863" s="24" t="str">
        <f>IF('Jeunes Plants'!M863&lt;&gt;"",'Jeunes Plants'!M863,"")</f>
        <v/>
      </c>
      <c r="N863" s="24" t="str">
        <f>IF('Jeunes Plants'!N863&lt;&gt;"",'Jeunes Plants'!N863,"")</f>
        <v>M3</v>
      </c>
      <c r="O863" s="24" t="str">
        <f>IF('Jeunes Plants'!O863&lt;&gt;"",'Jeunes Plants'!O863,"")</f>
        <v>SAUGE GREGGI Amethyst Lips</v>
      </c>
      <c r="P863" s="54">
        <f>IF('Jeunes Plants'!P863&lt;&gt;"",'Jeunes Plants'!P863,"")</f>
        <v>863</v>
      </c>
      <c r="Q863" s="20">
        <f>IF('Jeunes Plants'!R863&lt;&gt;"",'Jeunes Plants'!R863,"")</f>
        <v>0</v>
      </c>
      <c r="R863" s="20">
        <f>IF('Jeunes Plants'!S863&lt;&gt;"",'Jeunes Plants'!S863,"")</f>
        <v>0</v>
      </c>
      <c r="S863" s="236">
        <f>IF('Jeunes Plants'!T863&lt;&gt;"",'Jeunes Plants'!T863,"")</f>
        <v>0</v>
      </c>
      <c r="T863" s="241"/>
      <c r="U863" s="44"/>
      <c r="V863" s="44"/>
      <c r="W863" s="44"/>
    </row>
    <row r="864" spans="1:23" ht="20.100000000000001" customHeight="1" x14ac:dyDescent="0.25">
      <c r="A864" s="125">
        <f>IF('Jeunes Plants'!A864&lt;&gt;"",'Jeunes Plants'!A864,"")</f>
        <v>23800</v>
      </c>
      <c r="B864" s="126" t="str">
        <f>IF('Jeunes Plants'!B864&lt;&gt;"",'Jeunes Plants'!B864,"")</f>
        <v>SAUGE GREGGI</v>
      </c>
      <c r="C864" s="126" t="str">
        <f>IF('Jeunes Plants'!C864&lt;&gt;"",'Jeunes Plants'!C864,"")</f>
        <v>Belle de Loire</v>
      </c>
      <c r="D864" s="126" t="str">
        <f>IF('Jeunes Plants'!D864&lt;&gt;"",'Jeunes Plants'!D864,"")</f>
        <v/>
      </c>
      <c r="E864" s="127" t="str">
        <f>IF('Jeunes Plants'!E864&lt;&gt;"",'Jeunes Plants'!E864,"")</f>
        <v>B</v>
      </c>
      <c r="F864" s="127" t="str">
        <f>IF('Jeunes Plants'!F864&lt;&gt;"",'Jeunes Plants'!F864,"")</f>
        <v>M 3 cm  X60</v>
      </c>
      <c r="G864" s="128">
        <f>IF('Jeunes Plants'!G864&lt;&gt;"",'Jeunes Plants'!G864,"")</f>
        <v>30</v>
      </c>
      <c r="H864" s="127">
        <f>IF('Jeunes Plants'!H864&lt;&gt;"",'Jeunes Plants'!H864,"")</f>
        <v>5</v>
      </c>
      <c r="I864" s="127" t="str">
        <f>IF('Jeunes Plants'!I864&lt;&gt;"",'Jeunes Plants'!I864,"")</f>
        <v>B</v>
      </c>
      <c r="J864" s="129">
        <f>IF('Jeunes Plants'!J864&lt;&gt;"",'Jeunes Plants'!J864,"")</f>
        <v>0.12</v>
      </c>
      <c r="K864" s="126" t="str">
        <f>IF('Jeunes Plants'!K864&lt;&gt;"",'Jeunes Plants'!K864,"")</f>
        <v>DIV FL</v>
      </c>
      <c r="L864" s="126" t="str">
        <f>IF('Jeunes Plants'!L864&lt;&gt;"",'Jeunes Plants'!L864,"")</f>
        <v>S3B</v>
      </c>
      <c r="M864" s="126" t="str">
        <f>IF('Jeunes Plants'!M864&lt;&gt;"",'Jeunes Plants'!M864,"")</f>
        <v/>
      </c>
      <c r="N864" s="126" t="str">
        <f>IF('Jeunes Plants'!N864&lt;&gt;"",'Jeunes Plants'!N864,"")</f>
        <v>M3</v>
      </c>
      <c r="O864" s="126" t="str">
        <f>IF('Jeunes Plants'!O864&lt;&gt;"",'Jeunes Plants'!O864,"")</f>
        <v>SAUGE GREGGI Belle de Loire</v>
      </c>
      <c r="P864" s="130">
        <f>IF('Jeunes Plants'!P864&lt;&gt;"",'Jeunes Plants'!P864,"")</f>
        <v>864</v>
      </c>
      <c r="Q864" s="20">
        <f>IF('Jeunes Plants'!R864&lt;&gt;"",'Jeunes Plants'!R864,"")</f>
        <v>0</v>
      </c>
      <c r="R864" s="20">
        <f>IF('Jeunes Plants'!S864&lt;&gt;"",'Jeunes Plants'!S864,"")</f>
        <v>0</v>
      </c>
      <c r="S864" s="236">
        <f>IF('Jeunes Plants'!T864&lt;&gt;"",'Jeunes Plants'!T864,"")</f>
        <v>0</v>
      </c>
      <c r="T864" s="242"/>
      <c r="U864" s="158"/>
      <c r="V864" s="158"/>
      <c r="W864" s="158"/>
    </row>
    <row r="865" spans="1:23" ht="20.100000000000001" customHeight="1" x14ac:dyDescent="0.25">
      <c r="A865" s="23">
        <f>IF('Jeunes Plants'!A865&lt;&gt;"",'Jeunes Plants'!A865,"")</f>
        <v>10919</v>
      </c>
      <c r="B865" s="24" t="str">
        <f>IF('Jeunes Plants'!B865&lt;&gt;"",'Jeunes Plants'!B865,"")</f>
        <v>SAUGE GREGGI</v>
      </c>
      <c r="C865" s="24" t="str">
        <f>IF('Jeunes Plants'!C865&lt;&gt;"",'Jeunes Plants'!C865,"")</f>
        <v>Blanche</v>
      </c>
      <c r="D865" s="24" t="str">
        <f>IF('Jeunes Plants'!D865&lt;&gt;"",'Jeunes Plants'!D865,"")</f>
        <v/>
      </c>
      <c r="E865" s="66" t="str">
        <f>IF('Jeunes Plants'!E865&lt;&gt;"",'Jeunes Plants'!E865,"")</f>
        <v>B</v>
      </c>
      <c r="F865" s="66" t="str">
        <f>IF('Jeunes Plants'!F865&lt;&gt;"",'Jeunes Plants'!F865,"")</f>
        <v>M 3 cm  X60</v>
      </c>
      <c r="G865" s="64">
        <f>IF('Jeunes Plants'!G865&lt;&gt;"",'Jeunes Plants'!G865,"")</f>
        <v>30</v>
      </c>
      <c r="H865" s="66">
        <f>IF('Jeunes Plants'!H865&lt;&gt;"",'Jeunes Plants'!H865,"")</f>
        <v>5</v>
      </c>
      <c r="I865" s="66" t="str">
        <f>IF('Jeunes Plants'!I865&lt;&gt;"",'Jeunes Plants'!I865,"")</f>
        <v>B</v>
      </c>
      <c r="J865" s="72" t="str">
        <f>IF('Jeunes Plants'!J865&lt;&gt;"",'Jeunes Plants'!J865,"")</f>
        <v/>
      </c>
      <c r="K865" s="24" t="str">
        <f>IF('Jeunes Plants'!K865&lt;&gt;"",'Jeunes Plants'!K865,"")</f>
        <v>DIV FL</v>
      </c>
      <c r="L865" s="24" t="str">
        <f>IF('Jeunes Plants'!L865&lt;&gt;"",'Jeunes Plants'!L865,"")</f>
        <v>S3B</v>
      </c>
      <c r="M865" s="24" t="str">
        <f>IF('Jeunes Plants'!M865&lt;&gt;"",'Jeunes Plants'!M865,"")</f>
        <v/>
      </c>
      <c r="N865" s="24" t="str">
        <f>IF('Jeunes Plants'!N865&lt;&gt;"",'Jeunes Plants'!N865,"")</f>
        <v>M3</v>
      </c>
      <c r="O865" s="24" t="str">
        <f>IF('Jeunes Plants'!O865&lt;&gt;"",'Jeunes Plants'!O865,"")</f>
        <v>SAUGE GREGGI Blanche</v>
      </c>
      <c r="P865" s="54">
        <f>IF('Jeunes Plants'!P865&lt;&gt;"",'Jeunes Plants'!P865,"")</f>
        <v>865</v>
      </c>
      <c r="Q865" s="20">
        <f>IF('Jeunes Plants'!R865&lt;&gt;"",'Jeunes Plants'!R865,"")</f>
        <v>0</v>
      </c>
      <c r="R865" s="20">
        <f>IF('Jeunes Plants'!S865&lt;&gt;"",'Jeunes Plants'!S865,"")</f>
        <v>0</v>
      </c>
      <c r="S865" s="236">
        <f>IF('Jeunes Plants'!T865&lt;&gt;"",'Jeunes Plants'!T865,"")</f>
        <v>0</v>
      </c>
      <c r="T865" s="241"/>
      <c r="U865" s="44"/>
      <c r="V865" s="44"/>
      <c r="W865" s="44"/>
    </row>
    <row r="866" spans="1:23" ht="20.100000000000001" customHeight="1" x14ac:dyDescent="0.25">
      <c r="A866" s="125">
        <f>IF('Jeunes Plants'!A866&lt;&gt;"",'Jeunes Plants'!A866,"")</f>
        <v>10937</v>
      </c>
      <c r="B866" s="126" t="str">
        <f>IF('Jeunes Plants'!B866&lt;&gt;"",'Jeunes Plants'!B866,"")</f>
        <v>SAUGE GREGGI</v>
      </c>
      <c r="C866" s="126" t="str">
        <f>IF('Jeunes Plants'!C866&lt;&gt;"",'Jeunes Plants'!C866,"")</f>
        <v>Bleu</v>
      </c>
      <c r="D866" s="126" t="str">
        <f>IF('Jeunes Plants'!D866&lt;&gt;"",'Jeunes Plants'!D866,"")</f>
        <v/>
      </c>
      <c r="E866" s="127" t="str">
        <f>IF('Jeunes Plants'!E866&lt;&gt;"",'Jeunes Plants'!E866,"")</f>
        <v>B</v>
      </c>
      <c r="F866" s="127" t="str">
        <f>IF('Jeunes Plants'!F866&lt;&gt;"",'Jeunes Plants'!F866,"")</f>
        <v>M 3 cm  X60</v>
      </c>
      <c r="G866" s="128">
        <f>IF('Jeunes Plants'!G866&lt;&gt;"",'Jeunes Plants'!G866,"")</f>
        <v>30</v>
      </c>
      <c r="H866" s="127">
        <f>IF('Jeunes Plants'!H866&lt;&gt;"",'Jeunes Plants'!H866,"")</f>
        <v>5</v>
      </c>
      <c r="I866" s="127" t="str">
        <f>IF('Jeunes Plants'!I866&lt;&gt;"",'Jeunes Plants'!I866,"")</f>
        <v>B</v>
      </c>
      <c r="J866" s="129" t="str">
        <f>IF('Jeunes Plants'!J866&lt;&gt;"",'Jeunes Plants'!J866,"")</f>
        <v/>
      </c>
      <c r="K866" s="126" t="str">
        <f>IF('Jeunes Plants'!K866&lt;&gt;"",'Jeunes Plants'!K866,"")</f>
        <v>DIV FL</v>
      </c>
      <c r="L866" s="126" t="str">
        <f>IF('Jeunes Plants'!L866&lt;&gt;"",'Jeunes Plants'!L866,"")</f>
        <v>S3B</v>
      </c>
      <c r="M866" s="126" t="str">
        <f>IF('Jeunes Plants'!M866&lt;&gt;"",'Jeunes Plants'!M866,"")</f>
        <v/>
      </c>
      <c r="N866" s="126" t="str">
        <f>IF('Jeunes Plants'!N866&lt;&gt;"",'Jeunes Plants'!N866,"")</f>
        <v>M3</v>
      </c>
      <c r="O866" s="126" t="str">
        <f>IF('Jeunes Plants'!O866&lt;&gt;"",'Jeunes Plants'!O866,"")</f>
        <v>SAUGE GREGGI Bleu</v>
      </c>
      <c r="P866" s="130">
        <f>IF('Jeunes Plants'!P866&lt;&gt;"",'Jeunes Plants'!P866,"")</f>
        <v>866</v>
      </c>
      <c r="Q866" s="20">
        <f>IF('Jeunes Plants'!R866&lt;&gt;"",'Jeunes Plants'!R866,"")</f>
        <v>0</v>
      </c>
      <c r="R866" s="20">
        <f>IF('Jeunes Plants'!S866&lt;&gt;"",'Jeunes Plants'!S866,"")</f>
        <v>0</v>
      </c>
      <c r="S866" s="236">
        <f>IF('Jeunes Plants'!T866&lt;&gt;"",'Jeunes Plants'!T866,"")</f>
        <v>0</v>
      </c>
      <c r="T866" s="242"/>
      <c r="U866" s="158"/>
      <c r="V866" s="158"/>
      <c r="W866" s="158"/>
    </row>
    <row r="867" spans="1:23" ht="20.100000000000001" customHeight="1" x14ac:dyDescent="0.25">
      <c r="A867" s="23">
        <f>IF('Jeunes Plants'!A867&lt;&gt;"",'Jeunes Plants'!A867,"")</f>
        <v>15302</v>
      </c>
      <c r="B867" s="24" t="str">
        <f>IF('Jeunes Plants'!B867&lt;&gt;"",'Jeunes Plants'!B867,"")</f>
        <v>SAUGE GREGGI</v>
      </c>
      <c r="C867" s="24" t="str">
        <f>IF('Jeunes Plants'!C867&lt;&gt;"",'Jeunes Plants'!C867,"")</f>
        <v>Bordeaux</v>
      </c>
      <c r="D867" s="24" t="str">
        <f>IF('Jeunes Plants'!D867&lt;&gt;"",'Jeunes Plants'!D867,"")</f>
        <v/>
      </c>
      <c r="E867" s="66" t="str">
        <f>IF('Jeunes Plants'!E867&lt;&gt;"",'Jeunes Plants'!E867,"")</f>
        <v>B</v>
      </c>
      <c r="F867" s="66" t="str">
        <f>IF('Jeunes Plants'!F867&lt;&gt;"",'Jeunes Plants'!F867,"")</f>
        <v>M 3 cm  X60</v>
      </c>
      <c r="G867" s="64">
        <f>IF('Jeunes Plants'!G867&lt;&gt;"",'Jeunes Plants'!G867,"")</f>
        <v>30</v>
      </c>
      <c r="H867" s="66">
        <f>IF('Jeunes Plants'!H867&lt;&gt;"",'Jeunes Plants'!H867,"")</f>
        <v>5</v>
      </c>
      <c r="I867" s="66" t="str">
        <f>IF('Jeunes Plants'!I867&lt;&gt;"",'Jeunes Plants'!I867,"")</f>
        <v>B</v>
      </c>
      <c r="J867" s="72" t="str">
        <f>IF('Jeunes Plants'!J867&lt;&gt;"",'Jeunes Plants'!J867,"")</f>
        <v/>
      </c>
      <c r="K867" s="24" t="str">
        <f>IF('Jeunes Plants'!K867&lt;&gt;"",'Jeunes Plants'!K867,"")</f>
        <v>DIV FL</v>
      </c>
      <c r="L867" s="24" t="str">
        <f>IF('Jeunes Plants'!L867&lt;&gt;"",'Jeunes Plants'!L867,"")</f>
        <v>S3B</v>
      </c>
      <c r="M867" s="24" t="str">
        <f>IF('Jeunes Plants'!M867&lt;&gt;"",'Jeunes Plants'!M867,"")</f>
        <v/>
      </c>
      <c r="N867" s="24" t="str">
        <f>IF('Jeunes Plants'!N867&lt;&gt;"",'Jeunes Plants'!N867,"")</f>
        <v>M3</v>
      </c>
      <c r="O867" s="24" t="str">
        <f>IF('Jeunes Plants'!O867&lt;&gt;"",'Jeunes Plants'!O867,"")</f>
        <v>SAUGE GREGGI Bordeaux</v>
      </c>
      <c r="P867" s="54">
        <f>IF('Jeunes Plants'!P867&lt;&gt;"",'Jeunes Plants'!P867,"")</f>
        <v>867</v>
      </c>
      <c r="Q867" s="20">
        <f>IF('Jeunes Plants'!R867&lt;&gt;"",'Jeunes Plants'!R867,"")</f>
        <v>0</v>
      </c>
      <c r="R867" s="20">
        <f>IF('Jeunes Plants'!S867&lt;&gt;"",'Jeunes Plants'!S867,"")</f>
        <v>0</v>
      </c>
      <c r="S867" s="236">
        <f>IF('Jeunes Plants'!T867&lt;&gt;"",'Jeunes Plants'!T867,"")</f>
        <v>0</v>
      </c>
      <c r="T867" s="241"/>
      <c r="U867" s="44"/>
      <c r="V867" s="44"/>
      <c r="W867" s="44"/>
    </row>
    <row r="868" spans="1:23" ht="20.100000000000001" customHeight="1" x14ac:dyDescent="0.25">
      <c r="A868" s="125">
        <f>IF('Jeunes Plants'!A868&lt;&gt;"",'Jeunes Plants'!A868,"")</f>
        <v>22935</v>
      </c>
      <c r="B868" s="126" t="str">
        <f>IF('Jeunes Plants'!B868&lt;&gt;"",'Jeunes Plants'!B868,"")</f>
        <v>SAUGE GREGGI</v>
      </c>
      <c r="C868" s="126" t="str">
        <f>IF('Jeunes Plants'!C868&lt;&gt;"",'Jeunes Plants'!C868,"")</f>
        <v>Cherry Lips</v>
      </c>
      <c r="D868" s="126" t="str">
        <f>IF('Jeunes Plants'!D868&lt;&gt;"",'Jeunes Plants'!D868,"")</f>
        <v/>
      </c>
      <c r="E868" s="127" t="str">
        <f>IF('Jeunes Plants'!E868&lt;&gt;"",'Jeunes Plants'!E868,"")</f>
        <v>B</v>
      </c>
      <c r="F868" s="127" t="str">
        <f>IF('Jeunes Plants'!F868&lt;&gt;"",'Jeunes Plants'!F868,"")</f>
        <v>M 3 cm  X60</v>
      </c>
      <c r="G868" s="128">
        <f>IF('Jeunes Plants'!G868&lt;&gt;"",'Jeunes Plants'!G868,"")</f>
        <v>30</v>
      </c>
      <c r="H868" s="127">
        <f>IF('Jeunes Plants'!H868&lt;&gt;"",'Jeunes Plants'!H868,"")</f>
        <v>5</v>
      </c>
      <c r="I868" s="127" t="str">
        <f>IF('Jeunes Plants'!I868&lt;&gt;"",'Jeunes Plants'!I868,"")</f>
        <v>B</v>
      </c>
      <c r="J868" s="129">
        <f>IF('Jeunes Plants'!J868&lt;&gt;"",'Jeunes Plants'!J868,"")</f>
        <v>0.09</v>
      </c>
      <c r="K868" s="126" t="str">
        <f>IF('Jeunes Plants'!K868&lt;&gt;"",'Jeunes Plants'!K868,"")</f>
        <v>DIV FL</v>
      </c>
      <c r="L868" s="126" t="str">
        <f>IF('Jeunes Plants'!L868&lt;&gt;"",'Jeunes Plants'!L868,"")</f>
        <v>S3B</v>
      </c>
      <c r="M868" s="126" t="str">
        <f>IF('Jeunes Plants'!M868&lt;&gt;"",'Jeunes Plants'!M868,"")</f>
        <v/>
      </c>
      <c r="N868" s="126" t="str">
        <f>IF('Jeunes Plants'!N868&lt;&gt;"",'Jeunes Plants'!N868,"")</f>
        <v>M3</v>
      </c>
      <c r="O868" s="126" t="str">
        <f>IF('Jeunes Plants'!O868&lt;&gt;"",'Jeunes Plants'!O868,"")</f>
        <v>SAUGE GREGGI Cherry Lips</v>
      </c>
      <c r="P868" s="130">
        <f>IF('Jeunes Plants'!P868&lt;&gt;"",'Jeunes Plants'!P868,"")</f>
        <v>868</v>
      </c>
      <c r="Q868" s="20">
        <f>IF('Jeunes Plants'!R868&lt;&gt;"",'Jeunes Plants'!R868,"")</f>
        <v>0</v>
      </c>
      <c r="R868" s="20">
        <f>IF('Jeunes Plants'!S868&lt;&gt;"",'Jeunes Plants'!S868,"")</f>
        <v>0</v>
      </c>
      <c r="S868" s="236">
        <f>IF('Jeunes Plants'!T868&lt;&gt;"",'Jeunes Plants'!T868,"")</f>
        <v>0</v>
      </c>
      <c r="T868" s="242"/>
      <c r="U868" s="158"/>
      <c r="V868" s="158"/>
      <c r="W868" s="158"/>
    </row>
    <row r="869" spans="1:23" ht="20.100000000000001" customHeight="1" x14ac:dyDescent="0.25">
      <c r="A869" s="23">
        <f>IF('Jeunes Plants'!A869&lt;&gt;"",'Jeunes Plants'!A869,"")</f>
        <v>25210</v>
      </c>
      <c r="B869" s="24" t="str">
        <f>IF('Jeunes Plants'!B869&lt;&gt;"",'Jeunes Plants'!B869,"")</f>
        <v>SAUGE GREGGI</v>
      </c>
      <c r="C869" s="24" t="str">
        <f>IF('Jeunes Plants'!C869&lt;&gt;"",'Jeunes Plants'!C869,"")</f>
        <v>Desert Blaze</v>
      </c>
      <c r="D869" s="24" t="str">
        <f>IF('Jeunes Plants'!D869&lt;&gt;"",'Jeunes Plants'!D869,"")</f>
        <v/>
      </c>
      <c r="E869" s="66" t="str">
        <f>IF('Jeunes Plants'!E869&lt;&gt;"",'Jeunes Plants'!E869,"")</f>
        <v>B</v>
      </c>
      <c r="F869" s="66" t="str">
        <f>IF('Jeunes Plants'!F869&lt;&gt;"",'Jeunes Plants'!F869,"")</f>
        <v>M 3 cm  X60</v>
      </c>
      <c r="G869" s="64">
        <f>IF('Jeunes Plants'!G869&lt;&gt;"",'Jeunes Plants'!G869,"")</f>
        <v>30</v>
      </c>
      <c r="H869" s="66">
        <f>IF('Jeunes Plants'!H869&lt;&gt;"",'Jeunes Plants'!H869,"")</f>
        <v>5</v>
      </c>
      <c r="I869" s="66" t="str">
        <f>IF('Jeunes Plants'!I869&lt;&gt;"",'Jeunes Plants'!I869,"")</f>
        <v>B</v>
      </c>
      <c r="J869" s="72" t="str">
        <f>IF('Jeunes Plants'!J869&lt;&gt;"",'Jeunes Plants'!J869,"")</f>
        <v/>
      </c>
      <c r="K869" s="24" t="str">
        <f>IF('Jeunes Plants'!K869&lt;&gt;"",'Jeunes Plants'!K869,"")</f>
        <v>DIV FL</v>
      </c>
      <c r="L869" s="24" t="str">
        <f>IF('Jeunes Plants'!L869&lt;&gt;"",'Jeunes Plants'!L869,"")</f>
        <v>S3B</v>
      </c>
      <c r="M869" s="24" t="str">
        <f>IF('Jeunes Plants'!M869&lt;&gt;"",'Jeunes Plants'!M869,"")</f>
        <v/>
      </c>
      <c r="N869" s="24" t="str">
        <f>IF('Jeunes Plants'!N869&lt;&gt;"",'Jeunes Plants'!N869,"")</f>
        <v>M3</v>
      </c>
      <c r="O869" s="24" t="str">
        <f>IF('Jeunes Plants'!O869&lt;&gt;"",'Jeunes Plants'!O869,"")</f>
        <v>SAUGE GREGGI Desert Blaze</v>
      </c>
      <c r="P869" s="54">
        <f>IF('Jeunes Plants'!P869&lt;&gt;"",'Jeunes Plants'!P869,"")</f>
        <v>869</v>
      </c>
      <c r="Q869" s="20">
        <f>IF('Jeunes Plants'!R869&lt;&gt;"",'Jeunes Plants'!R869,"")</f>
        <v>0</v>
      </c>
      <c r="R869" s="20">
        <f>IF('Jeunes Plants'!S869&lt;&gt;"",'Jeunes Plants'!S869,"")</f>
        <v>0</v>
      </c>
      <c r="S869" s="236">
        <f>IF('Jeunes Plants'!T869&lt;&gt;"",'Jeunes Plants'!T869,"")</f>
        <v>0</v>
      </c>
      <c r="T869" s="241"/>
      <c r="U869" s="44"/>
      <c r="V869" s="44"/>
      <c r="W869" s="44"/>
    </row>
    <row r="870" spans="1:23" ht="20.100000000000001" customHeight="1" x14ac:dyDescent="0.25">
      <c r="A870" s="125">
        <f>IF('Jeunes Plants'!A870&lt;&gt;"",'Jeunes Plants'!A870,"")</f>
        <v>10022</v>
      </c>
      <c r="B870" s="126" t="str">
        <f>IF('Jeunes Plants'!B870&lt;&gt;"",'Jeunes Plants'!B870,"")</f>
        <v>SAUGE GREGGI</v>
      </c>
      <c r="C870" s="126" t="str">
        <f>IF('Jeunes Plants'!C870&lt;&gt;"",'Jeunes Plants'!C870,"")</f>
        <v>Jaune</v>
      </c>
      <c r="D870" s="126" t="str">
        <f>IF('Jeunes Plants'!D870&lt;&gt;"",'Jeunes Plants'!D870,"")</f>
        <v/>
      </c>
      <c r="E870" s="127" t="str">
        <f>IF('Jeunes Plants'!E870&lt;&gt;"",'Jeunes Plants'!E870,"")</f>
        <v>B</v>
      </c>
      <c r="F870" s="127" t="str">
        <f>IF('Jeunes Plants'!F870&lt;&gt;"",'Jeunes Plants'!F870,"")</f>
        <v>M 3 cm  X60</v>
      </c>
      <c r="G870" s="128">
        <f>IF('Jeunes Plants'!G870&lt;&gt;"",'Jeunes Plants'!G870,"")</f>
        <v>30</v>
      </c>
      <c r="H870" s="127">
        <f>IF('Jeunes Plants'!H870&lt;&gt;"",'Jeunes Plants'!H870,"")</f>
        <v>5</v>
      </c>
      <c r="I870" s="127" t="str">
        <f>IF('Jeunes Plants'!I870&lt;&gt;"",'Jeunes Plants'!I870,"")</f>
        <v>B</v>
      </c>
      <c r="J870" s="129" t="str">
        <f>IF('Jeunes Plants'!J870&lt;&gt;"",'Jeunes Plants'!J870,"")</f>
        <v/>
      </c>
      <c r="K870" s="126" t="str">
        <f>IF('Jeunes Plants'!K870&lt;&gt;"",'Jeunes Plants'!K870,"")</f>
        <v>DIV FL</v>
      </c>
      <c r="L870" s="126" t="str">
        <f>IF('Jeunes Plants'!L870&lt;&gt;"",'Jeunes Plants'!L870,"")</f>
        <v>S3B</v>
      </c>
      <c r="M870" s="126" t="str">
        <f>IF('Jeunes Plants'!M870&lt;&gt;"",'Jeunes Plants'!M870,"")</f>
        <v/>
      </c>
      <c r="N870" s="126" t="str">
        <f>IF('Jeunes Plants'!N870&lt;&gt;"",'Jeunes Plants'!N870,"")</f>
        <v>M3</v>
      </c>
      <c r="O870" s="126" t="str">
        <f>IF('Jeunes Plants'!O870&lt;&gt;"",'Jeunes Plants'!O870,"")</f>
        <v>SAUGE GREGGI Jaune</v>
      </c>
      <c r="P870" s="130">
        <f>IF('Jeunes Plants'!P870&lt;&gt;"",'Jeunes Plants'!P870,"")</f>
        <v>870</v>
      </c>
      <c r="Q870" s="20">
        <f>IF('Jeunes Plants'!R870&lt;&gt;"",'Jeunes Plants'!R870,"")</f>
        <v>0</v>
      </c>
      <c r="R870" s="20">
        <f>IF('Jeunes Plants'!S870&lt;&gt;"",'Jeunes Plants'!S870,"")</f>
        <v>0</v>
      </c>
      <c r="S870" s="236">
        <f>IF('Jeunes Plants'!T870&lt;&gt;"",'Jeunes Plants'!T870,"")</f>
        <v>0</v>
      </c>
      <c r="T870" s="242"/>
      <c r="U870" s="158"/>
      <c r="V870" s="158"/>
      <c r="W870" s="158"/>
    </row>
    <row r="871" spans="1:23" ht="20.100000000000001" customHeight="1" x14ac:dyDescent="0.25">
      <c r="A871" s="23">
        <f>IF('Jeunes Plants'!A871&lt;&gt;"",'Jeunes Plants'!A871,"")</f>
        <v>14499</v>
      </c>
      <c r="B871" s="24" t="str">
        <f>IF('Jeunes Plants'!B871&lt;&gt;"",'Jeunes Plants'!B871,"")</f>
        <v>SAUGE GREGGI</v>
      </c>
      <c r="C871" s="24" t="str">
        <f>IF('Jeunes Plants'!C871&lt;&gt;"",'Jeunes Plants'!C871,"")</f>
        <v>Joy</v>
      </c>
      <c r="D871" s="24" t="str">
        <f>IF('Jeunes Plants'!D871&lt;&gt;"",'Jeunes Plants'!D871,"")</f>
        <v/>
      </c>
      <c r="E871" s="66" t="str">
        <f>IF('Jeunes Plants'!E871&lt;&gt;"",'Jeunes Plants'!E871,"")</f>
        <v>B</v>
      </c>
      <c r="F871" s="66" t="str">
        <f>IF('Jeunes Plants'!F871&lt;&gt;"",'Jeunes Plants'!F871,"")</f>
        <v>M 3 cm  X60</v>
      </c>
      <c r="G871" s="64">
        <f>IF('Jeunes Plants'!G871&lt;&gt;"",'Jeunes Plants'!G871,"")</f>
        <v>30</v>
      </c>
      <c r="H871" s="66">
        <f>IF('Jeunes Plants'!H871&lt;&gt;"",'Jeunes Plants'!H871,"")</f>
        <v>5</v>
      </c>
      <c r="I871" s="66" t="str">
        <f>IF('Jeunes Plants'!I871&lt;&gt;"",'Jeunes Plants'!I871,"")</f>
        <v>B</v>
      </c>
      <c r="J871" s="72" t="str">
        <f>IF('Jeunes Plants'!J871&lt;&gt;"",'Jeunes Plants'!J871,"")</f>
        <v/>
      </c>
      <c r="K871" s="24" t="str">
        <f>IF('Jeunes Plants'!K871&lt;&gt;"",'Jeunes Plants'!K871,"")</f>
        <v>DIV FL</v>
      </c>
      <c r="L871" s="24" t="str">
        <f>IF('Jeunes Plants'!L871&lt;&gt;"",'Jeunes Plants'!L871,"")</f>
        <v>S3B</v>
      </c>
      <c r="M871" s="24" t="str">
        <f>IF('Jeunes Plants'!M871&lt;&gt;"",'Jeunes Plants'!M871,"")</f>
        <v/>
      </c>
      <c r="N871" s="24" t="str">
        <f>IF('Jeunes Plants'!N871&lt;&gt;"",'Jeunes Plants'!N871,"")</f>
        <v>M3</v>
      </c>
      <c r="O871" s="24" t="str">
        <f>IF('Jeunes Plants'!O871&lt;&gt;"",'Jeunes Plants'!O871,"")</f>
        <v>SAUGE GREGGI Joy</v>
      </c>
      <c r="P871" s="54">
        <f>IF('Jeunes Plants'!P871&lt;&gt;"",'Jeunes Plants'!P871,"")</f>
        <v>871</v>
      </c>
      <c r="Q871" s="20">
        <f>IF('Jeunes Plants'!R871&lt;&gt;"",'Jeunes Plants'!R871,"")</f>
        <v>0</v>
      </c>
      <c r="R871" s="20">
        <f>IF('Jeunes Plants'!S871&lt;&gt;"",'Jeunes Plants'!S871,"")</f>
        <v>0</v>
      </c>
      <c r="S871" s="236">
        <f>IF('Jeunes Plants'!T871&lt;&gt;"",'Jeunes Plants'!T871,"")</f>
        <v>0</v>
      </c>
      <c r="T871" s="241"/>
      <c r="U871" s="44"/>
      <c r="V871" s="44"/>
      <c r="W871" s="44"/>
    </row>
    <row r="872" spans="1:23" ht="20.100000000000001" customHeight="1" x14ac:dyDescent="0.25">
      <c r="A872" s="125">
        <f>IF('Jeunes Plants'!A872&lt;&gt;"",'Jeunes Plants'!A872,"")</f>
        <v>26021</v>
      </c>
      <c r="B872" s="126" t="str">
        <f>IF('Jeunes Plants'!B872&lt;&gt;"",'Jeunes Plants'!B872,"")</f>
        <v>SAUGE GREGGI</v>
      </c>
      <c r="C872" s="126" t="str">
        <f>IF('Jeunes Plants'!C872&lt;&gt;"",'Jeunes Plants'!C872,"")</f>
        <v>Lipstick</v>
      </c>
      <c r="D872" s="126" t="str">
        <f>IF('Jeunes Plants'!D872&lt;&gt;"",'Jeunes Plants'!D872,"")</f>
        <v/>
      </c>
      <c r="E872" s="127" t="str">
        <f>IF('Jeunes Plants'!E872&lt;&gt;"",'Jeunes Plants'!E872,"")</f>
        <v>B</v>
      </c>
      <c r="F872" s="127" t="str">
        <f>IF('Jeunes Plants'!F872&lt;&gt;"",'Jeunes Plants'!F872,"")</f>
        <v>M 3 cm  X60</v>
      </c>
      <c r="G872" s="128">
        <f>IF('Jeunes Plants'!G872&lt;&gt;"",'Jeunes Plants'!G872,"")</f>
        <v>30</v>
      </c>
      <c r="H872" s="128">
        <f>IF('Jeunes Plants'!H872&lt;&gt;"",'Jeunes Plants'!H872,"")</f>
        <v>5</v>
      </c>
      <c r="I872" s="127" t="str">
        <f>IF('Jeunes Plants'!I872&lt;&gt;"",'Jeunes Plants'!I872,"")</f>
        <v>B</v>
      </c>
      <c r="J872" s="129" t="str">
        <f>IF('Jeunes Plants'!J872&lt;&gt;"",'Jeunes Plants'!J872,"")</f>
        <v/>
      </c>
      <c r="K872" s="126" t="str">
        <f>IF('Jeunes Plants'!K872&lt;&gt;"",'Jeunes Plants'!K872,"")</f>
        <v>DIV FL</v>
      </c>
      <c r="L872" s="126" t="str">
        <f>IF('Jeunes Plants'!L872&lt;&gt;"",'Jeunes Plants'!L872,"")</f>
        <v>S3B</v>
      </c>
      <c r="M872" s="126" t="str">
        <f>IF('Jeunes Plants'!M872&lt;&gt;"",'Jeunes Plants'!M872,"")</f>
        <v/>
      </c>
      <c r="N872" s="126" t="str">
        <f>IF('Jeunes Plants'!N872&lt;&gt;"",'Jeunes Plants'!N872,"")</f>
        <v>M3</v>
      </c>
      <c r="O872" s="126" t="str">
        <f>IF('Jeunes Plants'!O872&lt;&gt;"",'Jeunes Plants'!O872,"")</f>
        <v>SAUGE GREGGI Lipstick</v>
      </c>
      <c r="P872" s="130">
        <f>IF('Jeunes Plants'!P872&lt;&gt;"",'Jeunes Plants'!P872,"")</f>
        <v>872</v>
      </c>
      <c r="Q872" s="20">
        <f>IF('Jeunes Plants'!R872&lt;&gt;"",'Jeunes Plants'!R872,"")</f>
        <v>0</v>
      </c>
      <c r="R872" s="20">
        <f>IF('Jeunes Plants'!S872&lt;&gt;"",'Jeunes Plants'!S872,"")</f>
        <v>0</v>
      </c>
      <c r="S872" s="236">
        <f>IF('Jeunes Plants'!T872&lt;&gt;"",'Jeunes Plants'!T872,"")</f>
        <v>0</v>
      </c>
      <c r="T872" s="242"/>
      <c r="U872" s="158"/>
      <c r="V872" s="158"/>
      <c r="W872" s="158"/>
    </row>
    <row r="873" spans="1:23" ht="20.100000000000001" customHeight="1" x14ac:dyDescent="0.25">
      <c r="A873" s="23">
        <f>IF('Jeunes Plants'!A873&lt;&gt;"",'Jeunes Plants'!A873,"")</f>
        <v>3770</v>
      </c>
      <c r="B873" s="24" t="str">
        <f>IF('Jeunes Plants'!B873&lt;&gt;"",'Jeunes Plants'!B873,"")</f>
        <v>SAUGE GREGGI</v>
      </c>
      <c r="C873" s="24" t="str">
        <f>IF('Jeunes Plants'!C873&lt;&gt;"",'Jeunes Plants'!C873,"")</f>
        <v>Rose Intense</v>
      </c>
      <c r="D873" s="24" t="str">
        <f>IF('Jeunes Plants'!D873&lt;&gt;"",'Jeunes Plants'!D873,"")</f>
        <v/>
      </c>
      <c r="E873" s="66" t="str">
        <f>IF('Jeunes Plants'!E873&lt;&gt;"",'Jeunes Plants'!E873,"")</f>
        <v>B</v>
      </c>
      <c r="F873" s="66" t="str">
        <f>IF('Jeunes Plants'!F873&lt;&gt;"",'Jeunes Plants'!F873,"")</f>
        <v>M 3 cm  X60</v>
      </c>
      <c r="G873" s="64">
        <f>IF('Jeunes Plants'!G873&lt;&gt;"",'Jeunes Plants'!G873,"")</f>
        <v>30</v>
      </c>
      <c r="H873" s="66">
        <f>IF('Jeunes Plants'!H873&lt;&gt;"",'Jeunes Plants'!H873,"")</f>
        <v>5</v>
      </c>
      <c r="I873" s="66" t="str">
        <f>IF('Jeunes Plants'!I873&lt;&gt;"",'Jeunes Plants'!I873,"")</f>
        <v>B</v>
      </c>
      <c r="J873" s="72" t="str">
        <f>IF('Jeunes Plants'!J873&lt;&gt;"",'Jeunes Plants'!J873,"")</f>
        <v/>
      </c>
      <c r="K873" s="24" t="str">
        <f>IF('Jeunes Plants'!K873&lt;&gt;"",'Jeunes Plants'!K873,"")</f>
        <v>DIV FL</v>
      </c>
      <c r="L873" s="24" t="str">
        <f>IF('Jeunes Plants'!L873&lt;&gt;"",'Jeunes Plants'!L873,"")</f>
        <v>S3B</v>
      </c>
      <c r="M873" s="24" t="str">
        <f>IF('Jeunes Plants'!M873&lt;&gt;"",'Jeunes Plants'!M873,"")</f>
        <v/>
      </c>
      <c r="N873" s="24" t="str">
        <f>IF('Jeunes Plants'!N873&lt;&gt;"",'Jeunes Plants'!N873,"")</f>
        <v>M3</v>
      </c>
      <c r="O873" s="24" t="str">
        <f>IF('Jeunes Plants'!O873&lt;&gt;"",'Jeunes Plants'!O873,"")</f>
        <v>SAUGE GREGGI Rose Intense</v>
      </c>
      <c r="P873" s="54">
        <f>IF('Jeunes Plants'!P873&lt;&gt;"",'Jeunes Plants'!P873,"")</f>
        <v>873</v>
      </c>
      <c r="Q873" s="20">
        <f>IF('Jeunes Plants'!R873&lt;&gt;"",'Jeunes Plants'!R873,"")</f>
        <v>0</v>
      </c>
      <c r="R873" s="20">
        <f>IF('Jeunes Plants'!S873&lt;&gt;"",'Jeunes Plants'!S873,"")</f>
        <v>0</v>
      </c>
      <c r="S873" s="236">
        <f>IF('Jeunes Plants'!T873&lt;&gt;"",'Jeunes Plants'!T873,"")</f>
        <v>0</v>
      </c>
      <c r="T873" s="241"/>
      <c r="U873" s="44"/>
      <c r="V873" s="44"/>
      <c r="W873" s="44"/>
    </row>
    <row r="874" spans="1:23" ht="20.100000000000001" customHeight="1" x14ac:dyDescent="0.25">
      <c r="A874" s="125">
        <f>IF('Jeunes Plants'!A874&lt;&gt;"",'Jeunes Plants'!A874,"")</f>
        <v>10023</v>
      </c>
      <c r="B874" s="126" t="str">
        <f>IF('Jeunes Plants'!B874&lt;&gt;"",'Jeunes Plants'!B874,"")</f>
        <v>SAUGE GREGGI</v>
      </c>
      <c r="C874" s="126" t="str">
        <f>IF('Jeunes Plants'!C874&lt;&gt;"",'Jeunes Plants'!C874,"")</f>
        <v>Saumon</v>
      </c>
      <c r="D874" s="126" t="str">
        <f>IF('Jeunes Plants'!D874&lt;&gt;"",'Jeunes Plants'!D874,"")</f>
        <v/>
      </c>
      <c r="E874" s="127" t="str">
        <f>IF('Jeunes Plants'!E874&lt;&gt;"",'Jeunes Plants'!E874,"")</f>
        <v>B</v>
      </c>
      <c r="F874" s="127" t="str">
        <f>IF('Jeunes Plants'!F874&lt;&gt;"",'Jeunes Plants'!F874,"")</f>
        <v>M 3 cm  X60</v>
      </c>
      <c r="G874" s="128">
        <f>IF('Jeunes Plants'!G874&lt;&gt;"",'Jeunes Plants'!G874,"")</f>
        <v>30</v>
      </c>
      <c r="H874" s="127">
        <f>IF('Jeunes Plants'!H874&lt;&gt;"",'Jeunes Plants'!H874,"")</f>
        <v>5</v>
      </c>
      <c r="I874" s="127" t="str">
        <f>IF('Jeunes Plants'!I874&lt;&gt;"",'Jeunes Plants'!I874,"")</f>
        <v>B</v>
      </c>
      <c r="J874" s="129" t="str">
        <f>IF('Jeunes Plants'!J874&lt;&gt;"",'Jeunes Plants'!J874,"")</f>
        <v/>
      </c>
      <c r="K874" s="126" t="str">
        <f>IF('Jeunes Plants'!K874&lt;&gt;"",'Jeunes Plants'!K874,"")</f>
        <v>DIV FL</v>
      </c>
      <c r="L874" s="126" t="str">
        <f>IF('Jeunes Plants'!L874&lt;&gt;"",'Jeunes Plants'!L874,"")</f>
        <v>S3B</v>
      </c>
      <c r="M874" s="126" t="str">
        <f>IF('Jeunes Plants'!M874&lt;&gt;"",'Jeunes Plants'!M874,"")</f>
        <v/>
      </c>
      <c r="N874" s="126" t="str">
        <f>IF('Jeunes Plants'!N874&lt;&gt;"",'Jeunes Plants'!N874,"")</f>
        <v>M3</v>
      </c>
      <c r="O874" s="126" t="str">
        <f>IF('Jeunes Plants'!O874&lt;&gt;"",'Jeunes Plants'!O874,"")</f>
        <v>SAUGE GREGGI Saumon</v>
      </c>
      <c r="P874" s="130">
        <f>IF('Jeunes Plants'!P874&lt;&gt;"",'Jeunes Plants'!P874,"")</f>
        <v>874</v>
      </c>
      <c r="Q874" s="20">
        <f>IF('Jeunes Plants'!R874&lt;&gt;"",'Jeunes Plants'!R874,"")</f>
        <v>0</v>
      </c>
      <c r="R874" s="20">
        <f>IF('Jeunes Plants'!S874&lt;&gt;"",'Jeunes Plants'!S874,"")</f>
        <v>0</v>
      </c>
      <c r="S874" s="236">
        <f>IF('Jeunes Plants'!T874&lt;&gt;"",'Jeunes Plants'!T874,"")</f>
        <v>0</v>
      </c>
      <c r="T874" s="242"/>
      <c r="U874" s="158"/>
      <c r="V874" s="158"/>
      <c r="W874" s="158"/>
    </row>
    <row r="875" spans="1:23" ht="20.100000000000001" customHeight="1" x14ac:dyDescent="0.25">
      <c r="A875" s="23">
        <f>IF('Jeunes Plants'!A875&lt;&gt;"",'Jeunes Plants'!A875,"")</f>
        <v>10024</v>
      </c>
      <c r="B875" s="24" t="str">
        <f>IF('Jeunes Plants'!B875&lt;&gt;"",'Jeunes Plants'!B875,"")</f>
        <v>SAUGE GREGGI</v>
      </c>
      <c r="C875" s="24" t="str">
        <f>IF('Jeunes Plants'!C875&lt;&gt;"",'Jeunes Plants'!C875,"")</f>
        <v>Variées</v>
      </c>
      <c r="D875" s="24" t="str">
        <f>IF('Jeunes Plants'!D875&lt;&gt;"",'Jeunes Plants'!D875,"")</f>
        <v/>
      </c>
      <c r="E875" s="66" t="str">
        <f>IF('Jeunes Plants'!E875&lt;&gt;"",'Jeunes Plants'!E875,"")</f>
        <v>B</v>
      </c>
      <c r="F875" s="66" t="str">
        <f>IF('Jeunes Plants'!F875&lt;&gt;"",'Jeunes Plants'!F875,"")</f>
        <v>M 3 cm  X60</v>
      </c>
      <c r="G875" s="64">
        <f>IF('Jeunes Plants'!G875&lt;&gt;"",'Jeunes Plants'!G875,"")</f>
        <v>30</v>
      </c>
      <c r="H875" s="66">
        <f>IF('Jeunes Plants'!H875&lt;&gt;"",'Jeunes Plants'!H875,"")</f>
        <v>5</v>
      </c>
      <c r="I875" s="66" t="str">
        <f>IF('Jeunes Plants'!I875&lt;&gt;"",'Jeunes Plants'!I875,"")</f>
        <v>B</v>
      </c>
      <c r="J875" s="72" t="str">
        <f>IF('Jeunes Plants'!J875&lt;&gt;"",'Jeunes Plants'!J875,"")</f>
        <v/>
      </c>
      <c r="K875" s="24" t="str">
        <f>IF('Jeunes Plants'!K875&lt;&gt;"",'Jeunes Plants'!K875,"")</f>
        <v>DIV FL</v>
      </c>
      <c r="L875" s="24" t="str">
        <f>IF('Jeunes Plants'!L875&lt;&gt;"",'Jeunes Plants'!L875,"")</f>
        <v>S3B</v>
      </c>
      <c r="M875" s="24" t="str">
        <f>IF('Jeunes Plants'!M875&lt;&gt;"",'Jeunes Plants'!M875,"")</f>
        <v/>
      </c>
      <c r="N875" s="24" t="str">
        <f>IF('Jeunes Plants'!N875&lt;&gt;"",'Jeunes Plants'!N875,"")</f>
        <v>M3</v>
      </c>
      <c r="O875" s="24" t="str">
        <f>IF('Jeunes Plants'!O875&lt;&gt;"",'Jeunes Plants'!O875,"")</f>
        <v>SAUGE GREGGI Variées</v>
      </c>
      <c r="P875" s="54">
        <f>IF('Jeunes Plants'!P875&lt;&gt;"",'Jeunes Plants'!P875,"")</f>
        <v>875</v>
      </c>
      <c r="Q875" s="20">
        <f>IF('Jeunes Plants'!R875&lt;&gt;"",'Jeunes Plants'!R875,"")</f>
        <v>0</v>
      </c>
      <c r="R875" s="20">
        <f>IF('Jeunes Plants'!S875&lt;&gt;"",'Jeunes Plants'!S875,"")</f>
        <v>0</v>
      </c>
      <c r="S875" s="236">
        <f>IF('Jeunes Plants'!T875&lt;&gt;"",'Jeunes Plants'!T875,"")</f>
        <v>0</v>
      </c>
      <c r="T875" s="241"/>
      <c r="U875" s="44"/>
      <c r="V875" s="44"/>
      <c r="W875" s="44"/>
    </row>
    <row r="876" spans="1:23" ht="20.100000000000001" customHeight="1" x14ac:dyDescent="0.25">
      <c r="A876" s="167" t="str">
        <f>IF('Jeunes Plants'!A876&lt;&gt;"",'Jeunes Plants'!A876,"")</f>
        <v/>
      </c>
      <c r="B876" s="163" t="str">
        <f>IF('Jeunes Plants'!B876&lt;&gt;"",'Jeunes Plants'!B876,"")</f>
        <v>SAUGE</v>
      </c>
      <c r="C876" s="168" t="str">
        <f>IF('Jeunes Plants'!C876&lt;&gt;"",'Jeunes Plants'!C876,"")</f>
        <v/>
      </c>
      <c r="D876" s="168" t="str">
        <f>IF('Jeunes Plants'!D876&lt;&gt;"",'Jeunes Plants'!D876,"")</f>
        <v/>
      </c>
      <c r="E876" s="169" t="str">
        <f>IF('Jeunes Plants'!E876&lt;&gt;"",'Jeunes Plants'!E876,"")</f>
        <v/>
      </c>
      <c r="F876" s="169" t="str">
        <f>IF('Jeunes Plants'!F876&lt;&gt;"",'Jeunes Plants'!F876,"")</f>
        <v/>
      </c>
      <c r="G876" s="178" t="str">
        <f>IF('Jeunes Plants'!G876&lt;&gt;"",'Jeunes Plants'!G876,"")</f>
        <v/>
      </c>
      <c r="H876" s="178" t="str">
        <f>IF('Jeunes Plants'!H876&lt;&gt;"",'Jeunes Plants'!H876,"")</f>
        <v/>
      </c>
      <c r="I876" s="178" t="str">
        <f>IF('Jeunes Plants'!I876&lt;&gt;"",'Jeunes Plants'!I876,"")</f>
        <v/>
      </c>
      <c r="J876" s="179" t="str">
        <f>IF('Jeunes Plants'!J876&lt;&gt;"",'Jeunes Plants'!J876,"")</f>
        <v/>
      </c>
      <c r="K876" s="180" t="str">
        <f>IF('Jeunes Plants'!K876&lt;&gt;"",'Jeunes Plants'!K876,"")</f>
        <v/>
      </c>
      <c r="L876" s="180" t="str">
        <f>IF('Jeunes Plants'!L876&lt;&gt;"",'Jeunes Plants'!L876,"")</f>
        <v>E</v>
      </c>
      <c r="M876" s="180" t="str">
        <f>IF('Jeunes Plants'!M876&lt;&gt;"",'Jeunes Plants'!M876,"")</f>
        <v/>
      </c>
      <c r="N876" s="180" t="str">
        <f>IF('Jeunes Plants'!N876&lt;&gt;"",'Jeunes Plants'!N876,"")</f>
        <v/>
      </c>
      <c r="O876" s="147" t="str">
        <f>IF('Jeunes Plants'!O876&lt;&gt;"",'Jeunes Plants'!O876,"")</f>
        <v xml:space="preserve">SAUGE </v>
      </c>
      <c r="P876" s="181">
        <f>IF('Jeunes Plants'!P876&lt;&gt;"",'Jeunes Plants'!P876,"")</f>
        <v>876</v>
      </c>
      <c r="Q876" s="20" t="str">
        <f>IF('Jeunes Plants'!R876&lt;&gt;"",'Jeunes Plants'!R876,"")</f>
        <v/>
      </c>
      <c r="R876" s="20" t="str">
        <f>IF('Jeunes Plants'!S876&lt;&gt;"",'Jeunes Plants'!S876,"")</f>
        <v/>
      </c>
      <c r="S876" s="236" t="str">
        <f>IF('Jeunes Plants'!T876&lt;&gt;"",'Jeunes Plants'!T876,"")</f>
        <v/>
      </c>
      <c r="T876" s="253"/>
      <c r="U876" s="170"/>
      <c r="V876" s="170"/>
      <c r="W876" s="170"/>
    </row>
    <row r="877" spans="1:23" ht="20.100000000000001" customHeight="1" x14ac:dyDescent="0.25">
      <c r="A877" s="23">
        <f>IF('Jeunes Plants'!A877&lt;&gt;"",'Jeunes Plants'!A877,"")</f>
        <v>11365</v>
      </c>
      <c r="B877" s="24" t="str">
        <f>IF('Jeunes Plants'!B877&lt;&gt;"",'Jeunes Plants'!B877,"")</f>
        <v>SAUGE</v>
      </c>
      <c r="C877" s="24" t="str">
        <f>IF('Jeunes Plants'!C877&lt;&gt;"",'Jeunes Plants'!C877,"")</f>
        <v>Longispicata</v>
      </c>
      <c r="D877" s="24" t="str">
        <f>IF('Jeunes Plants'!D877&lt;&gt;"",'Jeunes Plants'!D877,"")</f>
        <v/>
      </c>
      <c r="E877" s="66" t="str">
        <f>IF('Jeunes Plants'!E877&lt;&gt;"",'Jeunes Plants'!E877,"")</f>
        <v>B</v>
      </c>
      <c r="F877" s="66" t="str">
        <f>IF('Jeunes Plants'!F877&lt;&gt;"",'Jeunes Plants'!F877,"")</f>
        <v>M 3 cm  X60</v>
      </c>
      <c r="G877" s="64">
        <f>IF('Jeunes Plants'!G877&lt;&gt;"",'Jeunes Plants'!G877,"")</f>
        <v>30</v>
      </c>
      <c r="H877" s="66">
        <f>IF('Jeunes Plants'!H877&lt;&gt;"",'Jeunes Plants'!H877,"")</f>
        <v>6</v>
      </c>
      <c r="I877" s="66" t="str">
        <f>IF('Jeunes Plants'!I877&lt;&gt;"",'Jeunes Plants'!I877,"")</f>
        <v>A</v>
      </c>
      <c r="J877" s="72" t="str">
        <f>IF('Jeunes Plants'!J877&lt;&gt;"",'Jeunes Plants'!J877,"")</f>
        <v/>
      </c>
      <c r="K877" s="24" t="str">
        <f>IF('Jeunes Plants'!K877&lt;&gt;"",'Jeunes Plants'!K877,"")</f>
        <v>DIV FL</v>
      </c>
      <c r="L877" s="24" t="str">
        <f>IF('Jeunes Plants'!L877&lt;&gt;"",'Jeunes Plants'!L877,"")</f>
        <v>S10</v>
      </c>
      <c r="M877" s="24" t="str">
        <f>IF('Jeunes Plants'!M877&lt;&gt;"",'Jeunes Plants'!M877,"")</f>
        <v/>
      </c>
      <c r="N877" s="24" t="str">
        <f>IF('Jeunes Plants'!N877&lt;&gt;"",'Jeunes Plants'!N877,"")</f>
        <v>M3</v>
      </c>
      <c r="O877" s="24" t="str">
        <f>IF('Jeunes Plants'!O877&lt;&gt;"",'Jeunes Plants'!O877,"")</f>
        <v>SAUGE Longispicata</v>
      </c>
      <c r="P877" s="54">
        <f>IF('Jeunes Plants'!P877&lt;&gt;"",'Jeunes Plants'!P877,"")</f>
        <v>877</v>
      </c>
      <c r="Q877" s="20">
        <f>IF('Jeunes Plants'!R877&lt;&gt;"",'Jeunes Plants'!R877,"")</f>
        <v>0</v>
      </c>
      <c r="R877" s="20">
        <f>IF('Jeunes Plants'!S877&lt;&gt;"",'Jeunes Plants'!S877,"")</f>
        <v>0</v>
      </c>
      <c r="S877" s="236">
        <f>IF('Jeunes Plants'!T877&lt;&gt;"",'Jeunes Plants'!T877,"")</f>
        <v>0</v>
      </c>
      <c r="T877" s="241"/>
      <c r="U877" s="44"/>
      <c r="V877" s="44"/>
      <c r="W877" s="44"/>
    </row>
    <row r="878" spans="1:23" ht="20.100000000000001" customHeight="1" x14ac:dyDescent="0.25">
      <c r="A878" s="125">
        <f>IF('Jeunes Plants'!A878&lt;&gt;"",'Jeunes Plants'!A878,"")</f>
        <v>26830</v>
      </c>
      <c r="B878" s="126" t="str">
        <f>IF('Jeunes Plants'!B878&lt;&gt;"",'Jeunes Plants'!B878,"")</f>
        <v>SAUGE FARINACEA</v>
      </c>
      <c r="C878" s="126" t="str">
        <f>IF('Jeunes Plants'!C878&lt;&gt;"",'Jeunes Plants'!C878,"")</f>
        <v>Sallyfun Blue Ice</v>
      </c>
      <c r="D878" s="126" t="str">
        <f>IF('Jeunes Plants'!D878&lt;&gt;"",'Jeunes Plants'!D878,"")</f>
        <v>&gt;s45/2025</v>
      </c>
      <c r="E878" s="127" t="str">
        <f>IF('Jeunes Plants'!E878&lt;&gt;"",'Jeunes Plants'!E878,"")</f>
        <v>B</v>
      </c>
      <c r="F878" s="127" t="str">
        <f>IF('Jeunes Plants'!F878&lt;&gt;"",'Jeunes Plants'!F878,"")</f>
        <v>M 3 cm  X60</v>
      </c>
      <c r="G878" s="128">
        <f>IF('Jeunes Plants'!G878&lt;&gt;"",'Jeunes Plants'!G878,"")</f>
        <v>30</v>
      </c>
      <c r="H878" s="127">
        <f>IF('Jeunes Plants'!H878&lt;&gt;"",'Jeunes Plants'!H878,"")</f>
        <v>6</v>
      </c>
      <c r="I878" s="127" t="str">
        <f>IF('Jeunes Plants'!I878&lt;&gt;"",'Jeunes Plants'!I878,"")</f>
        <v>A</v>
      </c>
      <c r="J878" s="129">
        <f>IF('Jeunes Plants'!J878&lt;&gt;"",'Jeunes Plants'!J878,"")</f>
        <v>7.0000000000000007E-2</v>
      </c>
      <c r="K878" s="126" t="str">
        <f>IF('Jeunes Plants'!K878&lt;&gt;"",'Jeunes Plants'!K878,"")</f>
        <v>DIV FL</v>
      </c>
      <c r="L878" s="126" t="str">
        <f>IF('Jeunes Plants'!L878&lt;&gt;"",'Jeunes Plants'!L878,"")</f>
        <v>S7</v>
      </c>
      <c r="M878" s="126" t="str">
        <f>IF('Jeunes Plants'!M878&lt;&gt;"",'Jeunes Plants'!M878,"")</f>
        <v>NEW</v>
      </c>
      <c r="N878" s="126" t="str">
        <f>IF('Jeunes Plants'!N878&lt;&gt;"",'Jeunes Plants'!N878,"")</f>
        <v>M3</v>
      </c>
      <c r="O878" s="126" t="str">
        <f>IF('Jeunes Plants'!O878&lt;&gt;"",'Jeunes Plants'!O878,"")</f>
        <v>SAUGE FARINACEA Sallyfun Blue Ice</v>
      </c>
      <c r="P878" s="130">
        <f>IF('Jeunes Plants'!P878&lt;&gt;"",'Jeunes Plants'!P878,"")</f>
        <v>878</v>
      </c>
      <c r="Q878" s="20">
        <f>IF('Jeunes Plants'!R878&lt;&gt;"",'Jeunes Plants'!R878,"")</f>
        <v>0</v>
      </c>
      <c r="R878" s="20">
        <f>IF('Jeunes Plants'!S878&lt;&gt;"",'Jeunes Plants'!S878,"")</f>
        <v>0</v>
      </c>
      <c r="S878" s="236">
        <f>IF('Jeunes Plants'!T878&lt;&gt;"",'Jeunes Plants'!T878,"")</f>
        <v>0</v>
      </c>
      <c r="T878" s="242"/>
      <c r="U878" s="158"/>
      <c r="V878" s="158"/>
      <c r="W878" s="158"/>
    </row>
    <row r="879" spans="1:23" ht="20.100000000000001" customHeight="1" x14ac:dyDescent="0.25">
      <c r="A879" s="23">
        <f>IF('Jeunes Plants'!A879&lt;&gt;"",'Jeunes Plants'!A879,"")</f>
        <v>23445</v>
      </c>
      <c r="B879" s="24" t="str">
        <f>IF('Jeunes Plants'!B879&lt;&gt;"",'Jeunes Plants'!B879,"")</f>
        <v>SAUGE FARINACEA</v>
      </c>
      <c r="C879" s="24" t="str">
        <f>IF('Jeunes Plants'!C879&lt;&gt;"",'Jeunes Plants'!C879,"")</f>
        <v>Sallyfun Blue Lagoon</v>
      </c>
      <c r="D879" s="24" t="str">
        <f>IF('Jeunes Plants'!D879&lt;&gt;"",'Jeunes Plants'!D879,"")</f>
        <v>&gt;s45/2025</v>
      </c>
      <c r="E879" s="66" t="str">
        <f>IF('Jeunes Plants'!E879&lt;&gt;"",'Jeunes Plants'!E879,"")</f>
        <v>B</v>
      </c>
      <c r="F879" s="66" t="str">
        <f>IF('Jeunes Plants'!F879&lt;&gt;"",'Jeunes Plants'!F879,"")</f>
        <v>M 3 cm  X60</v>
      </c>
      <c r="G879" s="64">
        <f>IF('Jeunes Plants'!G879&lt;&gt;"",'Jeunes Plants'!G879,"")</f>
        <v>30</v>
      </c>
      <c r="H879" s="66">
        <f>IF('Jeunes Plants'!H879&lt;&gt;"",'Jeunes Plants'!H879,"")</f>
        <v>6</v>
      </c>
      <c r="I879" s="66" t="str">
        <f>IF('Jeunes Plants'!I879&lt;&gt;"",'Jeunes Plants'!I879,"")</f>
        <v>A</v>
      </c>
      <c r="J879" s="72">
        <f>IF('Jeunes Plants'!J879&lt;&gt;"",'Jeunes Plants'!J879,"")</f>
        <v>7.0000000000000007E-2</v>
      </c>
      <c r="K879" s="24" t="str">
        <f>IF('Jeunes Plants'!K879&lt;&gt;"",'Jeunes Plants'!K879,"")</f>
        <v>DIV FL</v>
      </c>
      <c r="L879" s="24" t="str">
        <f>IF('Jeunes Plants'!L879&lt;&gt;"",'Jeunes Plants'!L879,"")</f>
        <v>S7</v>
      </c>
      <c r="M879" s="24" t="str">
        <f>IF('Jeunes Plants'!M879&lt;&gt;"",'Jeunes Plants'!M879,"")</f>
        <v/>
      </c>
      <c r="N879" s="24" t="str">
        <f>IF('Jeunes Plants'!N879&lt;&gt;"",'Jeunes Plants'!N879,"")</f>
        <v>M3</v>
      </c>
      <c r="O879" s="24" t="str">
        <f>IF('Jeunes Plants'!O879&lt;&gt;"",'Jeunes Plants'!O879,"")</f>
        <v>SAUGE FARINACEA Sallyfun Blue Lagoon</v>
      </c>
      <c r="P879" s="54">
        <f>IF('Jeunes Plants'!P879&lt;&gt;"",'Jeunes Plants'!P879,"")</f>
        <v>879</v>
      </c>
      <c r="Q879" s="20">
        <f>IF('Jeunes Plants'!R879&lt;&gt;"",'Jeunes Plants'!R879,"")</f>
        <v>0</v>
      </c>
      <c r="R879" s="20">
        <f>IF('Jeunes Plants'!S879&lt;&gt;"",'Jeunes Plants'!S879,"")</f>
        <v>0</v>
      </c>
      <c r="S879" s="236">
        <f>IF('Jeunes Plants'!T879&lt;&gt;"",'Jeunes Plants'!T879,"")</f>
        <v>0</v>
      </c>
      <c r="T879" s="246"/>
      <c r="U879" s="124"/>
      <c r="V879" s="124"/>
      <c r="W879" s="124"/>
    </row>
    <row r="880" spans="1:23" ht="20.100000000000001" customHeight="1" x14ac:dyDescent="0.25">
      <c r="A880" s="125">
        <f>IF('Jeunes Plants'!A880&lt;&gt;"",'Jeunes Plants'!A880,"")</f>
        <v>11621</v>
      </c>
      <c r="B880" s="126" t="str">
        <f>IF('Jeunes Plants'!B880&lt;&gt;"",'Jeunes Plants'!B880,"")</f>
        <v>SAUGE</v>
      </c>
      <c r="C880" s="126" t="str">
        <f>IF('Jeunes Plants'!C880&lt;&gt;"",'Jeunes Plants'!C880,"")</f>
        <v>Amistad</v>
      </c>
      <c r="D880" s="126" t="str">
        <f>IF('Jeunes Plants'!D880&lt;&gt;"",'Jeunes Plants'!D880,"")</f>
        <v/>
      </c>
      <c r="E880" s="127" t="str">
        <f>IF('Jeunes Plants'!E880&lt;&gt;"",'Jeunes Plants'!E880,"")</f>
        <v>B</v>
      </c>
      <c r="F880" s="127" t="str">
        <f>IF('Jeunes Plants'!F880&lt;&gt;"",'Jeunes Plants'!F880,"")</f>
        <v>M 3 cm  X60</v>
      </c>
      <c r="G880" s="128">
        <f>IF('Jeunes Plants'!G880&lt;&gt;"",'Jeunes Plants'!G880,"")</f>
        <v>30</v>
      </c>
      <c r="H880" s="127">
        <f>IF('Jeunes Plants'!H880&lt;&gt;"",'Jeunes Plants'!H880,"")</f>
        <v>6</v>
      </c>
      <c r="I880" s="127" t="str">
        <f>IF('Jeunes Plants'!I880&lt;&gt;"",'Jeunes Plants'!I880,"")</f>
        <v>A</v>
      </c>
      <c r="J880" s="129">
        <f>IF('Jeunes Plants'!J880&lt;&gt;"",'Jeunes Plants'!J880,"")</f>
        <v>0.125</v>
      </c>
      <c r="K880" s="126" t="str">
        <f>IF('Jeunes Plants'!K880&lt;&gt;"",'Jeunes Plants'!K880,"")</f>
        <v>DIV FL</v>
      </c>
      <c r="L880" s="126" t="str">
        <f>IF('Jeunes Plants'!L880&lt;&gt;"",'Jeunes Plants'!L880,"")</f>
        <v>S7</v>
      </c>
      <c r="M880" s="126" t="str">
        <f>IF('Jeunes Plants'!M880&lt;&gt;"",'Jeunes Plants'!M880,"")</f>
        <v/>
      </c>
      <c r="N880" s="126" t="str">
        <f>IF('Jeunes Plants'!N880&lt;&gt;"",'Jeunes Plants'!N880,"")</f>
        <v>M3</v>
      </c>
      <c r="O880" s="126" t="str">
        <f>IF('Jeunes Plants'!O880&lt;&gt;"",'Jeunes Plants'!O880,"")</f>
        <v>SAUGE Amistad</v>
      </c>
      <c r="P880" s="130">
        <f>IF('Jeunes Plants'!P880&lt;&gt;"",'Jeunes Plants'!P880,"")</f>
        <v>880</v>
      </c>
      <c r="Q880" s="20">
        <f>IF('Jeunes Plants'!R880&lt;&gt;"",'Jeunes Plants'!R880,"")</f>
        <v>0</v>
      </c>
      <c r="R880" s="20">
        <f>IF('Jeunes Plants'!S880&lt;&gt;"",'Jeunes Plants'!S880,"")</f>
        <v>0</v>
      </c>
      <c r="S880" s="236">
        <f>IF('Jeunes Plants'!T880&lt;&gt;"",'Jeunes Plants'!T880,"")</f>
        <v>0</v>
      </c>
      <c r="T880" s="242"/>
      <c r="U880" s="158"/>
      <c r="V880" s="158"/>
      <c r="W880" s="158"/>
    </row>
    <row r="881" spans="1:23" ht="20.100000000000001" customHeight="1" x14ac:dyDescent="0.25">
      <c r="A881" s="23">
        <f>IF('Jeunes Plants'!A881&lt;&gt;"",'Jeunes Plants'!A881,"")</f>
        <v>12350</v>
      </c>
      <c r="B881" s="24" t="str">
        <f>IF('Jeunes Plants'!B881&lt;&gt;"",'Jeunes Plants'!B881,"")</f>
        <v>SAUGE</v>
      </c>
      <c r="C881" s="24" t="str">
        <f>IF('Jeunes Plants'!C881&lt;&gt;"",'Jeunes Plants'!C881,"")</f>
        <v>Ember's Wish</v>
      </c>
      <c r="D881" s="24" t="str">
        <f>IF('Jeunes Plants'!D881&lt;&gt;"",'Jeunes Plants'!D881,"")</f>
        <v/>
      </c>
      <c r="E881" s="66" t="str">
        <f>IF('Jeunes Plants'!E881&lt;&gt;"",'Jeunes Plants'!E881,"")</f>
        <v>B</v>
      </c>
      <c r="F881" s="66" t="str">
        <f>IF('Jeunes Plants'!F881&lt;&gt;"",'Jeunes Plants'!F881,"")</f>
        <v>M 3 cm  X60</v>
      </c>
      <c r="G881" s="64">
        <f>IF('Jeunes Plants'!G881&lt;&gt;"",'Jeunes Plants'!G881,"")</f>
        <v>30</v>
      </c>
      <c r="H881" s="66">
        <f>IF('Jeunes Plants'!H881&lt;&gt;"",'Jeunes Plants'!H881,"")</f>
        <v>6</v>
      </c>
      <c r="I881" s="66" t="str">
        <f>IF('Jeunes Plants'!I881&lt;&gt;"",'Jeunes Plants'!I881,"")</f>
        <v>A</v>
      </c>
      <c r="J881" s="72">
        <f>IF('Jeunes Plants'!J881&lt;&gt;"",'Jeunes Plants'!J881,"")</f>
        <v>0.11</v>
      </c>
      <c r="K881" s="24" t="str">
        <f>IF('Jeunes Plants'!K881&lt;&gt;"",'Jeunes Plants'!K881,"")</f>
        <v>DIV FL</v>
      </c>
      <c r="L881" s="24" t="str">
        <f>IF('Jeunes Plants'!L881&lt;&gt;"",'Jeunes Plants'!L881,"")</f>
        <v>S7</v>
      </c>
      <c r="M881" s="24" t="str">
        <f>IF('Jeunes Plants'!M881&lt;&gt;"",'Jeunes Plants'!M881,"")</f>
        <v/>
      </c>
      <c r="N881" s="24" t="str">
        <f>IF('Jeunes Plants'!N881&lt;&gt;"",'Jeunes Plants'!N881,"")</f>
        <v>M3</v>
      </c>
      <c r="O881" s="24" t="str">
        <f>IF('Jeunes Plants'!O881&lt;&gt;"",'Jeunes Plants'!O881,"")</f>
        <v>SAUGE Ember's Wish</v>
      </c>
      <c r="P881" s="54">
        <f>IF('Jeunes Plants'!P881&lt;&gt;"",'Jeunes Plants'!P881,"")</f>
        <v>881</v>
      </c>
      <c r="Q881" s="20">
        <f>IF('Jeunes Plants'!R881&lt;&gt;"",'Jeunes Plants'!R881,"")</f>
        <v>0</v>
      </c>
      <c r="R881" s="20">
        <f>IF('Jeunes Plants'!S881&lt;&gt;"",'Jeunes Plants'!S881,"")</f>
        <v>0</v>
      </c>
      <c r="S881" s="236">
        <f>IF('Jeunes Plants'!T881&lt;&gt;"",'Jeunes Plants'!T881,"")</f>
        <v>0</v>
      </c>
      <c r="T881" s="241"/>
      <c r="U881" s="44"/>
      <c r="V881" s="44"/>
      <c r="W881" s="44"/>
    </row>
    <row r="882" spans="1:23" ht="20.100000000000001" customHeight="1" x14ac:dyDescent="0.25">
      <c r="A882" s="125">
        <f>IF('Jeunes Plants'!A882&lt;&gt;"",'Jeunes Plants'!A882,"")</f>
        <v>14496</v>
      </c>
      <c r="B882" s="126" t="str">
        <f>IF('Jeunes Plants'!B882&lt;&gt;"",'Jeunes Plants'!B882,"")</f>
        <v>SAUGE</v>
      </c>
      <c r="C882" s="126" t="str">
        <f>IF('Jeunes Plants'!C882&lt;&gt;"",'Jeunes Plants'!C882,"")</f>
        <v>Kisses and Wishes</v>
      </c>
      <c r="D882" s="126" t="str">
        <f>IF('Jeunes Plants'!D882&lt;&gt;"",'Jeunes Plants'!D882,"")</f>
        <v/>
      </c>
      <c r="E882" s="127" t="str">
        <f>IF('Jeunes Plants'!E882&lt;&gt;"",'Jeunes Plants'!E882,"")</f>
        <v>B</v>
      </c>
      <c r="F882" s="127" t="str">
        <f>IF('Jeunes Plants'!F882&lt;&gt;"",'Jeunes Plants'!F882,"")</f>
        <v>M 3 cm  X60</v>
      </c>
      <c r="G882" s="128">
        <f>IF('Jeunes Plants'!G882&lt;&gt;"",'Jeunes Plants'!G882,"")</f>
        <v>30</v>
      </c>
      <c r="H882" s="127">
        <f>IF('Jeunes Plants'!H882&lt;&gt;"",'Jeunes Plants'!H882,"")</f>
        <v>6</v>
      </c>
      <c r="I882" s="127" t="str">
        <f>IF('Jeunes Plants'!I882&lt;&gt;"",'Jeunes Plants'!I882,"")</f>
        <v>A</v>
      </c>
      <c r="J882" s="129">
        <f>IF('Jeunes Plants'!J882&lt;&gt;"",'Jeunes Plants'!J882,"")</f>
        <v>0.11</v>
      </c>
      <c r="K882" s="126" t="str">
        <f>IF('Jeunes Plants'!K882&lt;&gt;"",'Jeunes Plants'!K882,"")</f>
        <v>DIV FL</v>
      </c>
      <c r="L882" s="126" t="str">
        <f>IF('Jeunes Plants'!L882&lt;&gt;"",'Jeunes Plants'!L882,"")</f>
        <v>S7</v>
      </c>
      <c r="M882" s="126" t="str">
        <f>IF('Jeunes Plants'!M882&lt;&gt;"",'Jeunes Plants'!M882,"")</f>
        <v/>
      </c>
      <c r="N882" s="126" t="str">
        <f>IF('Jeunes Plants'!N882&lt;&gt;"",'Jeunes Plants'!N882,"")</f>
        <v>M3</v>
      </c>
      <c r="O882" s="126" t="str">
        <f>IF('Jeunes Plants'!O882&lt;&gt;"",'Jeunes Plants'!O882,"")</f>
        <v>SAUGE Kisses and Wishes</v>
      </c>
      <c r="P882" s="130">
        <f>IF('Jeunes Plants'!P882&lt;&gt;"",'Jeunes Plants'!P882,"")</f>
        <v>882</v>
      </c>
      <c r="Q882" s="20">
        <f>IF('Jeunes Plants'!R882&lt;&gt;"",'Jeunes Plants'!R882,"")</f>
        <v>0</v>
      </c>
      <c r="R882" s="20">
        <f>IF('Jeunes Plants'!S882&lt;&gt;"",'Jeunes Plants'!S882,"")</f>
        <v>0</v>
      </c>
      <c r="S882" s="236">
        <f>IF('Jeunes Plants'!T882&lt;&gt;"",'Jeunes Plants'!T882,"")</f>
        <v>0</v>
      </c>
      <c r="T882" s="242"/>
      <c r="U882" s="158"/>
      <c r="V882" s="158"/>
      <c r="W882" s="158"/>
    </row>
    <row r="883" spans="1:23" ht="20.100000000000001" customHeight="1" x14ac:dyDescent="0.25">
      <c r="A883" s="23">
        <f>IF('Jeunes Plants'!A883&lt;&gt;"",'Jeunes Plants'!A883,"")</f>
        <v>13700</v>
      </c>
      <c r="B883" s="24" t="str">
        <f>IF('Jeunes Plants'!B883&lt;&gt;"",'Jeunes Plants'!B883,"")</f>
        <v>SAUGE</v>
      </c>
      <c r="C883" s="24" t="str">
        <f>IF('Jeunes Plants'!C883&lt;&gt;"",'Jeunes Plants'!C883,"")</f>
        <v>Love and Wishes</v>
      </c>
      <c r="D883" s="24" t="str">
        <f>IF('Jeunes Plants'!D883&lt;&gt;"",'Jeunes Plants'!D883,"")</f>
        <v/>
      </c>
      <c r="E883" s="66" t="str">
        <f>IF('Jeunes Plants'!E883&lt;&gt;"",'Jeunes Plants'!E883,"")</f>
        <v>B</v>
      </c>
      <c r="F883" s="66" t="str">
        <f>IF('Jeunes Plants'!F883&lt;&gt;"",'Jeunes Plants'!F883,"")</f>
        <v>M 3 cm  X60</v>
      </c>
      <c r="G883" s="64">
        <f>IF('Jeunes Plants'!G883&lt;&gt;"",'Jeunes Plants'!G883,"")</f>
        <v>30</v>
      </c>
      <c r="H883" s="66">
        <f>IF('Jeunes Plants'!H883&lt;&gt;"",'Jeunes Plants'!H883,"")</f>
        <v>6</v>
      </c>
      <c r="I883" s="66" t="str">
        <f>IF('Jeunes Plants'!I883&lt;&gt;"",'Jeunes Plants'!I883,"")</f>
        <v>A</v>
      </c>
      <c r="J883" s="72">
        <f>IF('Jeunes Plants'!J883&lt;&gt;"",'Jeunes Plants'!J883,"")</f>
        <v>0.11</v>
      </c>
      <c r="K883" s="24" t="str">
        <f>IF('Jeunes Plants'!K883&lt;&gt;"",'Jeunes Plants'!K883,"")</f>
        <v>DIV FL</v>
      </c>
      <c r="L883" s="24" t="str">
        <f>IF('Jeunes Plants'!L883&lt;&gt;"",'Jeunes Plants'!L883,"")</f>
        <v>S7</v>
      </c>
      <c r="M883" s="24" t="str">
        <f>IF('Jeunes Plants'!M883&lt;&gt;"",'Jeunes Plants'!M883,"")</f>
        <v/>
      </c>
      <c r="N883" s="24" t="str">
        <f>IF('Jeunes Plants'!N883&lt;&gt;"",'Jeunes Plants'!N883,"")</f>
        <v>M3</v>
      </c>
      <c r="O883" s="24" t="str">
        <f>IF('Jeunes Plants'!O883&lt;&gt;"",'Jeunes Plants'!O883,"")</f>
        <v>SAUGE Love and Wishes</v>
      </c>
      <c r="P883" s="54">
        <f>IF('Jeunes Plants'!P883&lt;&gt;"",'Jeunes Plants'!P883,"")</f>
        <v>883</v>
      </c>
      <c r="Q883" s="20">
        <f>IF('Jeunes Plants'!R883&lt;&gt;"",'Jeunes Plants'!R883,"")</f>
        <v>0</v>
      </c>
      <c r="R883" s="20">
        <f>IF('Jeunes Plants'!S883&lt;&gt;"",'Jeunes Plants'!S883,"")</f>
        <v>0</v>
      </c>
      <c r="S883" s="236">
        <f>IF('Jeunes Plants'!T883&lt;&gt;"",'Jeunes Plants'!T883,"")</f>
        <v>0</v>
      </c>
      <c r="T883" s="241"/>
      <c r="U883" s="44"/>
      <c r="V883" s="44"/>
      <c r="W883" s="44"/>
    </row>
    <row r="884" spans="1:23" ht="20.100000000000001" customHeight="1" x14ac:dyDescent="0.25">
      <c r="A884" s="125">
        <f>IF('Jeunes Plants'!A884&lt;&gt;"",'Jeunes Plants'!A884,"")</f>
        <v>12353</v>
      </c>
      <c r="B884" s="126" t="str">
        <f>IF('Jeunes Plants'!B884&lt;&gt;"",'Jeunes Plants'!B884,"")</f>
        <v>SAUGE COCCINEA</v>
      </c>
      <c r="C884" s="126" t="str">
        <f>IF('Jeunes Plants'!C884&lt;&gt;"",'Jeunes Plants'!C884,"")</f>
        <v>Summer Jewel Éclarlate</v>
      </c>
      <c r="D884" s="126" t="str">
        <f>IF('Jeunes Plants'!D884&lt;&gt;"",'Jeunes Plants'!D884,"")</f>
        <v>&gt;s06/2026</v>
      </c>
      <c r="E884" s="127" t="str">
        <f>IF('Jeunes Plants'!E884&lt;&gt;"",'Jeunes Plants'!E884,"")</f>
        <v>S</v>
      </c>
      <c r="F884" s="127" t="str">
        <f>IF('Jeunes Plants'!F884&lt;&gt;"",'Jeunes Plants'!F884,"")</f>
        <v>M 3 cm  X60</v>
      </c>
      <c r="G884" s="128">
        <f>IF('Jeunes Plants'!G884&lt;&gt;"",'Jeunes Plants'!G884,"")</f>
        <v>30</v>
      </c>
      <c r="H884" s="127">
        <f>IF('Jeunes Plants'!H884&lt;&gt;"",'Jeunes Plants'!H884,"")</f>
        <v>6</v>
      </c>
      <c r="I884" s="127" t="str">
        <f>IF('Jeunes Plants'!I884&lt;&gt;"",'Jeunes Plants'!I884,"")</f>
        <v>C</v>
      </c>
      <c r="J884" s="129" t="str">
        <f>IF('Jeunes Plants'!J884&lt;&gt;"",'Jeunes Plants'!J884,"")</f>
        <v/>
      </c>
      <c r="K884" s="126" t="str">
        <f>IF('Jeunes Plants'!K884&lt;&gt;"",'Jeunes Plants'!K884,"")</f>
        <v>DIV FL</v>
      </c>
      <c r="L884" s="126" t="str">
        <f>IF('Jeunes Plants'!L884&lt;&gt;"",'Jeunes Plants'!L884,"")</f>
        <v>S4</v>
      </c>
      <c r="M884" s="126" t="str">
        <f>IF('Jeunes Plants'!M884&lt;&gt;"",'Jeunes Plants'!M884,"")</f>
        <v/>
      </c>
      <c r="N884" s="126" t="str">
        <f>IF('Jeunes Plants'!N884&lt;&gt;"",'Jeunes Plants'!N884,"")</f>
        <v>M3</v>
      </c>
      <c r="O884" s="126" t="str">
        <f>IF('Jeunes Plants'!O884&lt;&gt;"",'Jeunes Plants'!O884,"")</f>
        <v>SAUGE COCCINEA Summer Jewel Éclarlate</v>
      </c>
      <c r="P884" s="130">
        <f>IF('Jeunes Plants'!P884&lt;&gt;"",'Jeunes Plants'!P884,"")</f>
        <v>884</v>
      </c>
      <c r="Q884" s="20">
        <f>IF('Jeunes Plants'!R884&lt;&gt;"",'Jeunes Plants'!R884,"")</f>
        <v>0</v>
      </c>
      <c r="R884" s="20">
        <f>IF('Jeunes Plants'!S884&lt;&gt;"",'Jeunes Plants'!S884,"")</f>
        <v>0</v>
      </c>
      <c r="S884" s="236">
        <f>IF('Jeunes Plants'!T884&lt;&gt;"",'Jeunes Plants'!T884,"")</f>
        <v>0</v>
      </c>
      <c r="T884" s="245"/>
      <c r="U884" s="214"/>
      <c r="V884" s="214"/>
      <c r="W884" s="214"/>
    </row>
    <row r="885" spans="1:23" ht="20.100000000000001" customHeight="1" x14ac:dyDescent="0.25">
      <c r="A885" s="23">
        <f>IF('Jeunes Plants'!A885&lt;&gt;"",'Jeunes Plants'!A885,"")</f>
        <v>12352</v>
      </c>
      <c r="B885" s="24" t="str">
        <f>IF('Jeunes Plants'!B885&lt;&gt;"",'Jeunes Plants'!B885,"")</f>
        <v>SAUGE COCCINEA</v>
      </c>
      <c r="C885" s="24" t="str">
        <f>IF('Jeunes Plants'!C885&lt;&gt;"",'Jeunes Plants'!C885,"")</f>
        <v>Snow Nymph (blanche)</v>
      </c>
      <c r="D885" s="24" t="str">
        <f>IF('Jeunes Plants'!D885&lt;&gt;"",'Jeunes Plants'!D885,"")</f>
        <v>&gt;s06/2026</v>
      </c>
      <c r="E885" s="66" t="str">
        <f>IF('Jeunes Plants'!E885&lt;&gt;"",'Jeunes Plants'!E885,"")</f>
        <v>S</v>
      </c>
      <c r="F885" s="66" t="str">
        <f>IF('Jeunes Plants'!F885&lt;&gt;"",'Jeunes Plants'!F885,"")</f>
        <v>M 3 cm  X60</v>
      </c>
      <c r="G885" s="64">
        <f>IF('Jeunes Plants'!G885&lt;&gt;"",'Jeunes Plants'!G885,"")</f>
        <v>30</v>
      </c>
      <c r="H885" s="66">
        <f>IF('Jeunes Plants'!H885&lt;&gt;"",'Jeunes Plants'!H885,"")</f>
        <v>6</v>
      </c>
      <c r="I885" s="66" t="str">
        <f>IF('Jeunes Plants'!I885&lt;&gt;"",'Jeunes Plants'!I885,"")</f>
        <v>C</v>
      </c>
      <c r="J885" s="72" t="str">
        <f>IF('Jeunes Plants'!J885&lt;&gt;"",'Jeunes Plants'!J885,"")</f>
        <v/>
      </c>
      <c r="K885" s="24" t="str">
        <f>IF('Jeunes Plants'!K885&lt;&gt;"",'Jeunes Plants'!K885,"")</f>
        <v>DIV FL</v>
      </c>
      <c r="L885" s="24" t="str">
        <f>IF('Jeunes Plants'!L885&lt;&gt;"",'Jeunes Plants'!L885,"")</f>
        <v>S4</v>
      </c>
      <c r="M885" s="24" t="str">
        <f>IF('Jeunes Plants'!M885&lt;&gt;"",'Jeunes Plants'!M885,"")</f>
        <v/>
      </c>
      <c r="N885" s="24" t="str">
        <f>IF('Jeunes Plants'!N885&lt;&gt;"",'Jeunes Plants'!N885,"")</f>
        <v>M3</v>
      </c>
      <c r="O885" s="24" t="str">
        <f>IF('Jeunes Plants'!O885&lt;&gt;"",'Jeunes Plants'!O885,"")</f>
        <v>SAUGE COCCINEA Snow Nymph (blanche)</v>
      </c>
      <c r="P885" s="54">
        <f>IF('Jeunes Plants'!P885&lt;&gt;"",'Jeunes Plants'!P885,"")</f>
        <v>885</v>
      </c>
      <c r="Q885" s="20">
        <f>IF('Jeunes Plants'!R885&lt;&gt;"",'Jeunes Plants'!R885,"")</f>
        <v>0</v>
      </c>
      <c r="R885" s="20">
        <f>IF('Jeunes Plants'!S885&lt;&gt;"",'Jeunes Plants'!S885,"")</f>
        <v>0</v>
      </c>
      <c r="S885" s="236">
        <f>IF('Jeunes Plants'!T885&lt;&gt;"",'Jeunes Plants'!T885,"")</f>
        <v>0</v>
      </c>
      <c r="T885" s="246"/>
      <c r="U885" s="124"/>
      <c r="V885" s="124"/>
      <c r="W885" s="124"/>
    </row>
    <row r="886" spans="1:23" ht="20.100000000000001" customHeight="1" x14ac:dyDescent="0.25">
      <c r="A886" s="125">
        <f>IF('Jeunes Plants'!A886&lt;&gt;"",'Jeunes Plants'!A886,"")</f>
        <v>25211</v>
      </c>
      <c r="B886" s="126" t="str">
        <f>IF('Jeunes Plants'!B886&lt;&gt;"",'Jeunes Plants'!B886,"")</f>
        <v>SAUGE CHAMELAEAGNA</v>
      </c>
      <c r="C886" s="126" t="str">
        <f>IF('Jeunes Plants'!C886&lt;&gt;"",'Jeunes Plants'!C886,"")</f>
        <v>African Skies</v>
      </c>
      <c r="D886" s="126" t="str">
        <f>IF('Jeunes Plants'!D886&lt;&gt;"",'Jeunes Plants'!D886,"")</f>
        <v/>
      </c>
      <c r="E886" s="127" t="str">
        <f>IF('Jeunes Plants'!E886&lt;&gt;"",'Jeunes Plants'!E886,"")</f>
        <v>B</v>
      </c>
      <c r="F886" s="127" t="str">
        <f>IF('Jeunes Plants'!F886&lt;&gt;"",'Jeunes Plants'!F886,"")</f>
        <v>M 3 cm  X60</v>
      </c>
      <c r="G886" s="128">
        <f>IF('Jeunes Plants'!G886&lt;&gt;"",'Jeunes Plants'!G886,"")</f>
        <v>30</v>
      </c>
      <c r="H886" s="127">
        <f>IF('Jeunes Plants'!H886&lt;&gt;"",'Jeunes Plants'!H886,"")</f>
        <v>6</v>
      </c>
      <c r="I886" s="127" t="str">
        <f>IF('Jeunes Plants'!I886&lt;&gt;"",'Jeunes Plants'!I886,"")</f>
        <v>A</v>
      </c>
      <c r="J886" s="129" t="str">
        <f>IF('Jeunes Plants'!J886&lt;&gt;"",'Jeunes Plants'!J886,"")</f>
        <v/>
      </c>
      <c r="K886" s="126" t="str">
        <f>IF('Jeunes Plants'!K886&lt;&gt;"",'Jeunes Plants'!K886,"")</f>
        <v>DIV FL</v>
      </c>
      <c r="L886" s="126" t="str">
        <f>IF('Jeunes Plants'!L886&lt;&gt;"",'Jeunes Plants'!L886,"")</f>
        <v>S10</v>
      </c>
      <c r="M886" s="126" t="str">
        <f>IF('Jeunes Plants'!M886&lt;&gt;"",'Jeunes Plants'!M886,"")</f>
        <v/>
      </c>
      <c r="N886" s="126" t="str">
        <f>IF('Jeunes Plants'!N886&lt;&gt;"",'Jeunes Plants'!N886,"")</f>
        <v>M3</v>
      </c>
      <c r="O886" s="126" t="str">
        <f>IF('Jeunes Plants'!O886&lt;&gt;"",'Jeunes Plants'!O886,"")</f>
        <v>SAUGE CHAMELAEAGNA African Skies</v>
      </c>
      <c r="P886" s="130">
        <f>IF('Jeunes Plants'!P886&lt;&gt;"",'Jeunes Plants'!P886,"")</f>
        <v>886</v>
      </c>
      <c r="Q886" s="20">
        <f>IF('Jeunes Plants'!R886&lt;&gt;"",'Jeunes Plants'!R886,"")</f>
        <v>0</v>
      </c>
      <c r="R886" s="20">
        <f>IF('Jeunes Plants'!S886&lt;&gt;"",'Jeunes Plants'!S886,"")</f>
        <v>0</v>
      </c>
      <c r="S886" s="236">
        <f>IF('Jeunes Plants'!T886&lt;&gt;"",'Jeunes Plants'!T886,"")</f>
        <v>0</v>
      </c>
      <c r="T886" s="242"/>
      <c r="U886" s="158"/>
      <c r="V886" s="158"/>
      <c r="W886" s="158"/>
    </row>
    <row r="887" spans="1:23" ht="20.100000000000001" customHeight="1" x14ac:dyDescent="0.25">
      <c r="A887" s="23">
        <f>IF('Jeunes Plants'!A887&lt;&gt;"",'Jeunes Plants'!A887,"")</f>
        <v>23417</v>
      </c>
      <c r="B887" s="24" t="str">
        <f>IF('Jeunes Plants'!B887&lt;&gt;"",'Jeunes Plants'!B887,"")</f>
        <v>SAUGE NEMOROSA</v>
      </c>
      <c r="C887" s="24" t="str">
        <f>IF('Jeunes Plants'!C887&lt;&gt;"",'Jeunes Plants'!C887,"")</f>
        <v>Apex Blue</v>
      </c>
      <c r="D887" s="24" t="str">
        <f>IF('Jeunes Plants'!D887&lt;&gt;"",'Jeunes Plants'!D887,"")</f>
        <v/>
      </c>
      <c r="E887" s="66" t="str">
        <f>IF('Jeunes Plants'!E887&lt;&gt;"",'Jeunes Plants'!E887,"")</f>
        <v>B</v>
      </c>
      <c r="F887" s="66" t="str">
        <f>IF('Jeunes Plants'!F887&lt;&gt;"",'Jeunes Plants'!F887,"")</f>
        <v>M 3 cm  X60</v>
      </c>
      <c r="G887" s="64">
        <f>IF('Jeunes Plants'!G887&lt;&gt;"",'Jeunes Plants'!G887,"")</f>
        <v>30</v>
      </c>
      <c r="H887" s="66">
        <f>IF('Jeunes Plants'!H887&lt;&gt;"",'Jeunes Plants'!H887,"")</f>
        <v>5</v>
      </c>
      <c r="I887" s="66" t="str">
        <f>IF('Jeunes Plants'!I887&lt;&gt;"",'Jeunes Plants'!I887,"")</f>
        <v>A</v>
      </c>
      <c r="J887" s="72">
        <f>IF('Jeunes Plants'!J887&lt;&gt;"",'Jeunes Plants'!J887,"")</f>
        <v>0.08</v>
      </c>
      <c r="K887" s="24" t="str">
        <f>IF('Jeunes Plants'!K887&lt;&gt;"",'Jeunes Plants'!K887,"")</f>
        <v>DIV FL</v>
      </c>
      <c r="L887" s="24" t="str">
        <f>IF('Jeunes Plants'!L887&lt;&gt;"",'Jeunes Plants'!L887,"")</f>
        <v>S3B</v>
      </c>
      <c r="M887" s="24" t="str">
        <f>IF('Jeunes Plants'!M887&lt;&gt;"",'Jeunes Plants'!M887,"")</f>
        <v/>
      </c>
      <c r="N887" s="24" t="str">
        <f>IF('Jeunes Plants'!N887&lt;&gt;"",'Jeunes Plants'!N887,"")</f>
        <v>M3</v>
      </c>
      <c r="O887" s="24" t="str">
        <f>IF('Jeunes Plants'!O887&lt;&gt;"",'Jeunes Plants'!O887,"")</f>
        <v>SAUGE NEMOROSA Apex Blue</v>
      </c>
      <c r="P887" s="54">
        <f>IF('Jeunes Plants'!P887&lt;&gt;"",'Jeunes Plants'!P887,"")</f>
        <v>887</v>
      </c>
      <c r="Q887" s="20">
        <f>IF('Jeunes Plants'!R887&lt;&gt;"",'Jeunes Plants'!R887,"")</f>
        <v>0</v>
      </c>
      <c r="R887" s="20">
        <f>IF('Jeunes Plants'!S887&lt;&gt;"",'Jeunes Plants'!S887,"")</f>
        <v>0</v>
      </c>
      <c r="S887" s="236">
        <f>IF('Jeunes Plants'!T887&lt;&gt;"",'Jeunes Plants'!T887,"")</f>
        <v>0</v>
      </c>
      <c r="T887" s="241"/>
      <c r="U887" s="44"/>
      <c r="V887" s="44"/>
      <c r="W887" s="44"/>
    </row>
    <row r="888" spans="1:23" ht="20.100000000000001" customHeight="1" x14ac:dyDescent="0.25">
      <c r="A888" s="125">
        <f>IF('Jeunes Plants'!A888&lt;&gt;"",'Jeunes Plants'!A888,"")</f>
        <v>23418</v>
      </c>
      <c r="B888" s="126" t="str">
        <f>IF('Jeunes Plants'!B888&lt;&gt;"",'Jeunes Plants'!B888,"")</f>
        <v>SAUGE NEMOROSA</v>
      </c>
      <c r="C888" s="126" t="str">
        <f>IF('Jeunes Plants'!C888&lt;&gt;"",'Jeunes Plants'!C888,"")</f>
        <v>Apex Pink</v>
      </c>
      <c r="D888" s="126" t="str">
        <f>IF('Jeunes Plants'!D888&lt;&gt;"",'Jeunes Plants'!D888,"")</f>
        <v/>
      </c>
      <c r="E888" s="127" t="str">
        <f>IF('Jeunes Plants'!E888&lt;&gt;"",'Jeunes Plants'!E888,"")</f>
        <v>B</v>
      </c>
      <c r="F888" s="127" t="str">
        <f>IF('Jeunes Plants'!F888&lt;&gt;"",'Jeunes Plants'!F888,"")</f>
        <v>M 3 cm  X60</v>
      </c>
      <c r="G888" s="128">
        <f>IF('Jeunes Plants'!G888&lt;&gt;"",'Jeunes Plants'!G888,"")</f>
        <v>30</v>
      </c>
      <c r="H888" s="127">
        <f>IF('Jeunes Plants'!H888&lt;&gt;"",'Jeunes Plants'!H888,"")</f>
        <v>5</v>
      </c>
      <c r="I888" s="127" t="str">
        <f>IF('Jeunes Plants'!I888&lt;&gt;"",'Jeunes Plants'!I888,"")</f>
        <v>A</v>
      </c>
      <c r="J888" s="129">
        <f>IF('Jeunes Plants'!J888&lt;&gt;"",'Jeunes Plants'!J888,"")</f>
        <v>0.08</v>
      </c>
      <c r="K888" s="126" t="str">
        <f>IF('Jeunes Plants'!K888&lt;&gt;"",'Jeunes Plants'!K888,"")</f>
        <v>DIV FL</v>
      </c>
      <c r="L888" s="126" t="str">
        <f>IF('Jeunes Plants'!L888&lt;&gt;"",'Jeunes Plants'!L888,"")</f>
        <v>S3B</v>
      </c>
      <c r="M888" s="126" t="str">
        <f>IF('Jeunes Plants'!M888&lt;&gt;"",'Jeunes Plants'!M888,"")</f>
        <v/>
      </c>
      <c r="N888" s="126" t="str">
        <f>IF('Jeunes Plants'!N888&lt;&gt;"",'Jeunes Plants'!N888,"")</f>
        <v>M3</v>
      </c>
      <c r="O888" s="126" t="str">
        <f>IF('Jeunes Plants'!O888&lt;&gt;"",'Jeunes Plants'!O888,"")</f>
        <v>SAUGE NEMOROSA Apex Pink</v>
      </c>
      <c r="P888" s="130">
        <f>IF('Jeunes Plants'!P888&lt;&gt;"",'Jeunes Plants'!P888,"")</f>
        <v>888</v>
      </c>
      <c r="Q888" s="20">
        <f>IF('Jeunes Plants'!R888&lt;&gt;"",'Jeunes Plants'!R888,"")</f>
        <v>0</v>
      </c>
      <c r="R888" s="20">
        <f>IF('Jeunes Plants'!S888&lt;&gt;"",'Jeunes Plants'!S888,"")</f>
        <v>0</v>
      </c>
      <c r="S888" s="236">
        <f>IF('Jeunes Plants'!T888&lt;&gt;"",'Jeunes Plants'!T888,"")</f>
        <v>0</v>
      </c>
      <c r="T888" s="242"/>
      <c r="U888" s="158"/>
      <c r="V888" s="158"/>
      <c r="W888" s="158"/>
    </row>
    <row r="889" spans="1:23" ht="20.100000000000001" customHeight="1" x14ac:dyDescent="0.25">
      <c r="A889" s="23">
        <f>IF('Jeunes Plants'!A889&lt;&gt;"",'Jeunes Plants'!A889,"")</f>
        <v>3771</v>
      </c>
      <c r="B889" s="24" t="str">
        <f>IF('Jeunes Plants'!B889&lt;&gt;"",'Jeunes Plants'!B889,"")</f>
        <v>SAUGE PATENS</v>
      </c>
      <c r="C889" s="24" t="str">
        <f>IF('Jeunes Plants'!C889&lt;&gt;"",'Jeunes Plants'!C889,"")</f>
        <v>Bleu Gentiane</v>
      </c>
      <c r="D889" s="24" t="str">
        <f>IF('Jeunes Plants'!D889&lt;&gt;"",'Jeunes Plants'!D889,"")</f>
        <v/>
      </c>
      <c r="E889" s="66" t="str">
        <f>IF('Jeunes Plants'!E889&lt;&gt;"",'Jeunes Plants'!E889,"")</f>
        <v>S</v>
      </c>
      <c r="F889" s="66" t="str">
        <f>IF('Jeunes Plants'!F889&lt;&gt;"",'Jeunes Plants'!F889,"")</f>
        <v>M 3 cm  X60</v>
      </c>
      <c r="G889" s="64">
        <f>IF('Jeunes Plants'!G889&lt;&gt;"",'Jeunes Plants'!G889,"")</f>
        <v>30</v>
      </c>
      <c r="H889" s="66">
        <f>IF('Jeunes Plants'!H889&lt;&gt;"",'Jeunes Plants'!H889,"")</f>
        <v>8</v>
      </c>
      <c r="I889" s="66" t="str">
        <f>IF('Jeunes Plants'!I889&lt;&gt;"",'Jeunes Plants'!I889,"")</f>
        <v>B</v>
      </c>
      <c r="J889" s="72" t="str">
        <f>IF('Jeunes Plants'!J889&lt;&gt;"",'Jeunes Plants'!J889,"")</f>
        <v/>
      </c>
      <c r="K889" s="24" t="str">
        <f>IF('Jeunes Plants'!K889&lt;&gt;"",'Jeunes Plants'!K889,"")</f>
        <v>DIV FL</v>
      </c>
      <c r="L889" s="24" t="str">
        <f>IF('Jeunes Plants'!L889&lt;&gt;"",'Jeunes Plants'!L889,"")</f>
        <v>S4</v>
      </c>
      <c r="M889" s="24" t="str">
        <f>IF('Jeunes Plants'!M889&lt;&gt;"",'Jeunes Plants'!M889,"")</f>
        <v/>
      </c>
      <c r="N889" s="24" t="str">
        <f>IF('Jeunes Plants'!N889&lt;&gt;"",'Jeunes Plants'!N889,"")</f>
        <v>M3</v>
      </c>
      <c r="O889" s="24" t="str">
        <f>IF('Jeunes Plants'!O889&lt;&gt;"",'Jeunes Plants'!O889,"")</f>
        <v>SAUGE PATENS Bleu Gentiane</v>
      </c>
      <c r="P889" s="54">
        <f>IF('Jeunes Plants'!P889&lt;&gt;"",'Jeunes Plants'!P889,"")</f>
        <v>889</v>
      </c>
      <c r="Q889" s="20">
        <f>IF('Jeunes Plants'!R889&lt;&gt;"",'Jeunes Plants'!R889,"")</f>
        <v>0</v>
      </c>
      <c r="R889" s="20">
        <f>IF('Jeunes Plants'!S889&lt;&gt;"",'Jeunes Plants'!S889,"")</f>
        <v>0</v>
      </c>
      <c r="S889" s="236">
        <f>IF('Jeunes Plants'!T889&lt;&gt;"",'Jeunes Plants'!T889,"")</f>
        <v>0</v>
      </c>
      <c r="T889" s="241"/>
      <c r="U889" s="44"/>
      <c r="V889" s="44"/>
      <c r="W889" s="44"/>
    </row>
    <row r="890" spans="1:23" ht="20.100000000000001" customHeight="1" x14ac:dyDescent="0.25">
      <c r="A890" s="125">
        <f>IF('Jeunes Plants'!A890&lt;&gt;"",'Jeunes Plants'!A890,"")</f>
        <v>15053</v>
      </c>
      <c r="B890" s="126" t="str">
        <f>IF('Jeunes Plants'!B890&lt;&gt;"",'Jeunes Plants'!B890,"")</f>
        <v>SAUGE PERUVIENNE</v>
      </c>
      <c r="C890" s="126" t="str">
        <f>IF('Jeunes Plants'!C890&lt;&gt;"",'Jeunes Plants'!C890,"")</f>
        <v>Salvia discolor</v>
      </c>
      <c r="D890" s="126" t="str">
        <f>IF('Jeunes Plants'!D890&lt;&gt;"",'Jeunes Plants'!D890,"")</f>
        <v/>
      </c>
      <c r="E890" s="127" t="str">
        <f>IF('Jeunes Plants'!E890&lt;&gt;"",'Jeunes Plants'!E890,"")</f>
        <v>B</v>
      </c>
      <c r="F890" s="127" t="str">
        <f>IF('Jeunes Plants'!F890&lt;&gt;"",'Jeunes Plants'!F890,"")</f>
        <v>M 3 cm  X60</v>
      </c>
      <c r="G890" s="128">
        <f>IF('Jeunes Plants'!G890&lt;&gt;"",'Jeunes Plants'!G890,"")</f>
        <v>30</v>
      </c>
      <c r="H890" s="127">
        <f>IF('Jeunes Plants'!H890&lt;&gt;"",'Jeunes Plants'!H890,"")</f>
        <v>6</v>
      </c>
      <c r="I890" s="127" t="str">
        <f>IF('Jeunes Plants'!I890&lt;&gt;"",'Jeunes Plants'!I890,"")</f>
        <v>E</v>
      </c>
      <c r="J890" s="129" t="str">
        <f>IF('Jeunes Plants'!J890&lt;&gt;"",'Jeunes Plants'!J890,"")</f>
        <v/>
      </c>
      <c r="K890" s="126" t="str">
        <f>IF('Jeunes Plants'!K890&lt;&gt;"",'Jeunes Plants'!K890,"")</f>
        <v>DIV FL</v>
      </c>
      <c r="L890" s="126" t="str">
        <f>IF('Jeunes Plants'!L890&lt;&gt;"",'Jeunes Plants'!L890,"")</f>
        <v>S1</v>
      </c>
      <c r="M890" s="126" t="str">
        <f>IF('Jeunes Plants'!M890&lt;&gt;"",'Jeunes Plants'!M890,"")</f>
        <v/>
      </c>
      <c r="N890" s="126" t="str">
        <f>IF('Jeunes Plants'!N890&lt;&gt;"",'Jeunes Plants'!N890,"")</f>
        <v>M3</v>
      </c>
      <c r="O890" s="126" t="str">
        <f>IF('Jeunes Plants'!O890&lt;&gt;"",'Jeunes Plants'!O890,"")</f>
        <v>SAUGE PERUVIENNE Salvia discolor</v>
      </c>
      <c r="P890" s="130">
        <f>IF('Jeunes Plants'!P890&lt;&gt;"",'Jeunes Plants'!P890,"")</f>
        <v>890</v>
      </c>
      <c r="Q890" s="20">
        <f>IF('Jeunes Plants'!R890&lt;&gt;"",'Jeunes Plants'!R890,"")</f>
        <v>0</v>
      </c>
      <c r="R890" s="20">
        <f>IF('Jeunes Plants'!S890&lt;&gt;"",'Jeunes Plants'!S890,"")</f>
        <v>0</v>
      </c>
      <c r="S890" s="236">
        <f>IF('Jeunes Plants'!T890&lt;&gt;"",'Jeunes Plants'!T890,"")</f>
        <v>0</v>
      </c>
      <c r="T890" s="242"/>
      <c r="U890" s="158"/>
      <c r="V890" s="158"/>
      <c r="W890" s="158"/>
    </row>
    <row r="891" spans="1:23" ht="20.100000000000001" customHeight="1" x14ac:dyDescent="0.25">
      <c r="A891" s="23">
        <f>IF('Jeunes Plants'!A891&lt;&gt;"",'Jeunes Plants'!A891,"")</f>
        <v>10249</v>
      </c>
      <c r="B891" s="24" t="str">
        <f>IF('Jeunes Plants'!B891&lt;&gt;"",'Jeunes Plants'!B891,"")</f>
        <v>SAUGE RUTILANS</v>
      </c>
      <c r="C891" s="24" t="str">
        <f>IF('Jeunes Plants'!C891&lt;&gt;"",'Jeunes Plants'!C891,"")</f>
        <v>Ananas</v>
      </c>
      <c r="D891" s="24" t="str">
        <f>IF('Jeunes Plants'!D891&lt;&gt;"",'Jeunes Plants'!D891,"")</f>
        <v/>
      </c>
      <c r="E891" s="66" t="str">
        <f>IF('Jeunes Plants'!E891&lt;&gt;"",'Jeunes Plants'!E891,"")</f>
        <v>B</v>
      </c>
      <c r="F891" s="66" t="str">
        <f>IF('Jeunes Plants'!F891&lt;&gt;"",'Jeunes Plants'!F891,"")</f>
        <v>M 3 cm  X60</v>
      </c>
      <c r="G891" s="64">
        <f>IF('Jeunes Plants'!G891&lt;&gt;"",'Jeunes Plants'!G891,"")</f>
        <v>30</v>
      </c>
      <c r="H891" s="66">
        <f>IF('Jeunes Plants'!H891&lt;&gt;"",'Jeunes Plants'!H891,"")</f>
        <v>5</v>
      </c>
      <c r="I891" s="66" t="str">
        <f>IF('Jeunes Plants'!I891&lt;&gt;"",'Jeunes Plants'!I891,"")</f>
        <v>B</v>
      </c>
      <c r="J891" s="72" t="str">
        <f>IF('Jeunes Plants'!J891&lt;&gt;"",'Jeunes Plants'!J891,"")</f>
        <v/>
      </c>
      <c r="K891" s="24" t="str">
        <f>IF('Jeunes Plants'!K891&lt;&gt;"",'Jeunes Plants'!K891,"")</f>
        <v>DIV FL</v>
      </c>
      <c r="L891" s="24" t="str">
        <f>IF('Jeunes Plants'!L891&lt;&gt;"",'Jeunes Plants'!L891,"")</f>
        <v>S10</v>
      </c>
      <c r="M891" s="24" t="str">
        <f>IF('Jeunes Plants'!M891&lt;&gt;"",'Jeunes Plants'!M891,"")</f>
        <v/>
      </c>
      <c r="N891" s="24" t="str">
        <f>IF('Jeunes Plants'!N891&lt;&gt;"",'Jeunes Plants'!N891,"")</f>
        <v>M3</v>
      </c>
      <c r="O891" s="24" t="str">
        <f>IF('Jeunes Plants'!O891&lt;&gt;"",'Jeunes Plants'!O891,"")</f>
        <v>SAUGE RUTILANS Ananas</v>
      </c>
      <c r="P891" s="54">
        <f>IF('Jeunes Plants'!P891&lt;&gt;"",'Jeunes Plants'!P891,"")</f>
        <v>891</v>
      </c>
      <c r="Q891" s="20">
        <f>IF('Jeunes Plants'!R891&lt;&gt;"",'Jeunes Plants'!R891,"")</f>
        <v>0</v>
      </c>
      <c r="R891" s="20">
        <f>IF('Jeunes Plants'!S891&lt;&gt;"",'Jeunes Plants'!S891,"")</f>
        <v>0</v>
      </c>
      <c r="S891" s="236">
        <f>IF('Jeunes Plants'!T891&lt;&gt;"",'Jeunes Plants'!T891,"")</f>
        <v>0</v>
      </c>
      <c r="T891" s="241"/>
      <c r="U891" s="44"/>
      <c r="V891" s="44"/>
      <c r="W891" s="44"/>
    </row>
    <row r="892" spans="1:23" ht="20.100000000000001" customHeight="1" x14ac:dyDescent="0.25">
      <c r="A892" s="125">
        <f>IF('Jeunes Plants'!A892&lt;&gt;"",'Jeunes Plants'!A892,"")</f>
        <v>446</v>
      </c>
      <c r="B892" s="126" t="str">
        <f>IF('Jeunes Plants'!B892&lt;&gt;"",'Jeunes Plants'!B892,"")</f>
        <v>SCAEVOLA</v>
      </c>
      <c r="C892" s="126" t="str">
        <f>IF('Jeunes Plants'!C892&lt;&gt;"",'Jeunes Plants'!C892,"")</f>
        <v>Saphira</v>
      </c>
      <c r="D892" s="126" t="str">
        <f>IF('Jeunes Plants'!D892&lt;&gt;"",'Jeunes Plants'!D892,"")</f>
        <v/>
      </c>
      <c r="E892" s="127" t="str">
        <f>IF('Jeunes Plants'!E892&lt;&gt;"",'Jeunes Plants'!E892,"")</f>
        <v>B</v>
      </c>
      <c r="F892" s="127" t="str">
        <f>IF('Jeunes Plants'!F892&lt;&gt;"",'Jeunes Plants'!F892,"")</f>
        <v>M 3 cm  X60</v>
      </c>
      <c r="G892" s="128">
        <f>IF('Jeunes Plants'!G892&lt;&gt;"",'Jeunes Plants'!G892,"")</f>
        <v>30</v>
      </c>
      <c r="H892" s="127">
        <f>IF('Jeunes Plants'!H892&lt;&gt;"",'Jeunes Plants'!H892,"")</f>
        <v>7</v>
      </c>
      <c r="I892" s="127" t="str">
        <f>IF('Jeunes Plants'!I892&lt;&gt;"",'Jeunes Plants'!I892,"")</f>
        <v>A</v>
      </c>
      <c r="J892" s="129">
        <f>IF('Jeunes Plants'!J892&lt;&gt;"",'Jeunes Plants'!J892,"")</f>
        <v>4.1000000000000002E-2</v>
      </c>
      <c r="K892" s="126" t="str">
        <f>IF('Jeunes Plants'!K892&lt;&gt;"",'Jeunes Plants'!K892,"")</f>
        <v>DIV FL</v>
      </c>
      <c r="L892" s="126" t="str">
        <f>IF('Jeunes Plants'!L892&lt;&gt;"",'Jeunes Plants'!L892,"")</f>
        <v>S1</v>
      </c>
      <c r="M892" s="126" t="str">
        <f>IF('Jeunes Plants'!M892&lt;&gt;"",'Jeunes Plants'!M892,"")</f>
        <v/>
      </c>
      <c r="N892" s="126" t="str">
        <f>IF('Jeunes Plants'!N892&lt;&gt;"",'Jeunes Plants'!N892,"")</f>
        <v>M3</v>
      </c>
      <c r="O892" s="126" t="str">
        <f>IF('Jeunes Plants'!O892&lt;&gt;"",'Jeunes Plants'!O892,"")</f>
        <v>SCAEVOLA Saphira</v>
      </c>
      <c r="P892" s="130">
        <f>IF('Jeunes Plants'!P892&lt;&gt;"",'Jeunes Plants'!P892,"")</f>
        <v>892</v>
      </c>
      <c r="Q892" s="20">
        <f>IF('Jeunes Plants'!R892&lt;&gt;"",'Jeunes Plants'!R892,"")</f>
        <v>0</v>
      </c>
      <c r="R892" s="20">
        <f>IF('Jeunes Plants'!S892&lt;&gt;"",'Jeunes Plants'!S892,"")</f>
        <v>0</v>
      </c>
      <c r="S892" s="236">
        <f>IF('Jeunes Plants'!T892&lt;&gt;"",'Jeunes Plants'!T892,"")</f>
        <v>0</v>
      </c>
      <c r="T892" s="242"/>
      <c r="U892" s="158"/>
      <c r="V892" s="158"/>
      <c r="W892" s="158"/>
    </row>
    <row r="893" spans="1:23" ht="20.100000000000001" customHeight="1" x14ac:dyDescent="0.25">
      <c r="A893" s="23">
        <f>IF('Jeunes Plants'!A893&lt;&gt;"",'Jeunes Plants'!A893,"")</f>
        <v>15616</v>
      </c>
      <c r="B893" s="24" t="str">
        <f>IF('Jeunes Plants'!B893&lt;&gt;"",'Jeunes Plants'!B893,"")</f>
        <v>SCAEVOLA</v>
      </c>
      <c r="C893" s="24" t="str">
        <f>IF('Jeunes Plants'!C893&lt;&gt;"",'Jeunes Plants'!C893,"")</f>
        <v>Surdiva Deep Violet Blue</v>
      </c>
      <c r="D893" s="24" t="str">
        <f>IF('Jeunes Plants'!D893&lt;&gt;"",'Jeunes Plants'!D893,"")</f>
        <v/>
      </c>
      <c r="E893" s="66" t="str">
        <f>IF('Jeunes Plants'!E893&lt;&gt;"",'Jeunes Plants'!E893,"")</f>
        <v>B</v>
      </c>
      <c r="F893" s="66" t="str">
        <f>IF('Jeunes Plants'!F893&lt;&gt;"",'Jeunes Plants'!F893,"")</f>
        <v>M 3 cm  X60</v>
      </c>
      <c r="G893" s="64">
        <f>IF('Jeunes Plants'!G893&lt;&gt;"",'Jeunes Plants'!G893,"")</f>
        <v>30</v>
      </c>
      <c r="H893" s="66">
        <f>IF('Jeunes Plants'!H893&lt;&gt;"",'Jeunes Plants'!H893,"")</f>
        <v>7</v>
      </c>
      <c r="I893" s="66" t="str">
        <f>IF('Jeunes Plants'!I893&lt;&gt;"",'Jeunes Plants'!I893,"")</f>
        <v>A</v>
      </c>
      <c r="J893" s="64">
        <f>IF('Jeunes Plants'!J893&lt;&gt;"",'Jeunes Plants'!J893,"")</f>
        <v>6.5000000000000002E-2</v>
      </c>
      <c r="K893" s="24" t="str">
        <f>IF('Jeunes Plants'!K893&lt;&gt;"",'Jeunes Plants'!K893,"")</f>
        <v>DIV FL</v>
      </c>
      <c r="L893" s="24" t="str">
        <f>IF('Jeunes Plants'!L893&lt;&gt;"",'Jeunes Plants'!L893,"")</f>
        <v>S1</v>
      </c>
      <c r="M893" s="24" t="str">
        <f>IF('Jeunes Plants'!M893&lt;&gt;"",'Jeunes Plants'!M893,"")</f>
        <v/>
      </c>
      <c r="N893" s="24" t="str">
        <f>IF('Jeunes Plants'!N893&lt;&gt;"",'Jeunes Plants'!N893,"")</f>
        <v>M3</v>
      </c>
      <c r="O893" s="24" t="str">
        <f>IF('Jeunes Plants'!O893&lt;&gt;"",'Jeunes Plants'!O893,"")</f>
        <v>SCAEVOLA Surdiva Deep Violet Blue</v>
      </c>
      <c r="P893" s="54">
        <f>IF('Jeunes Plants'!P893&lt;&gt;"",'Jeunes Plants'!P893,"")</f>
        <v>893</v>
      </c>
      <c r="Q893" s="20">
        <f>IF('Jeunes Plants'!R893&lt;&gt;"",'Jeunes Plants'!R893,"")</f>
        <v>0</v>
      </c>
      <c r="R893" s="20">
        <f>IF('Jeunes Plants'!S893&lt;&gt;"",'Jeunes Plants'!S893,"")</f>
        <v>0</v>
      </c>
      <c r="S893" s="236">
        <f>IF('Jeunes Plants'!T893&lt;&gt;"",'Jeunes Plants'!T893,"")</f>
        <v>0</v>
      </c>
      <c r="T893" s="241"/>
      <c r="U893" s="44"/>
      <c r="V893" s="44"/>
      <c r="W893" s="44"/>
    </row>
    <row r="894" spans="1:23" ht="20.100000000000001" customHeight="1" x14ac:dyDescent="0.25">
      <c r="A894" s="125">
        <f>IF('Jeunes Plants'!A894&lt;&gt;"",'Jeunes Plants'!A894,"")</f>
        <v>22989</v>
      </c>
      <c r="B894" s="126" t="str">
        <f>IF('Jeunes Plants'!B894&lt;&gt;"",'Jeunes Plants'!B894,"")</f>
        <v>SCAEVOLA</v>
      </c>
      <c r="C894" s="126" t="str">
        <f>IF('Jeunes Plants'!C894&lt;&gt;"",'Jeunes Plants'!C894,"")</f>
        <v>Surdiva Fashion Pink</v>
      </c>
      <c r="D894" s="126" t="str">
        <f>IF('Jeunes Plants'!D894&lt;&gt;"",'Jeunes Plants'!D894,"")</f>
        <v/>
      </c>
      <c r="E894" s="127" t="str">
        <f>IF('Jeunes Plants'!E894&lt;&gt;"",'Jeunes Plants'!E894,"")</f>
        <v>B</v>
      </c>
      <c r="F894" s="127" t="str">
        <f>IF('Jeunes Plants'!F894&lt;&gt;"",'Jeunes Plants'!F894,"")</f>
        <v>M 3 cm  X60</v>
      </c>
      <c r="G894" s="128">
        <f>IF('Jeunes Plants'!G894&lt;&gt;"",'Jeunes Plants'!G894,"")</f>
        <v>30</v>
      </c>
      <c r="H894" s="127">
        <f>IF('Jeunes Plants'!H894&lt;&gt;"",'Jeunes Plants'!H894,"")</f>
        <v>7</v>
      </c>
      <c r="I894" s="127" t="str">
        <f>IF('Jeunes Plants'!I894&lt;&gt;"",'Jeunes Plants'!I894,"")</f>
        <v>A</v>
      </c>
      <c r="J894" s="128">
        <f>IF('Jeunes Plants'!J894&lt;&gt;"",'Jeunes Plants'!J894,"")</f>
        <v>6.5000000000000002E-2</v>
      </c>
      <c r="K894" s="126" t="str">
        <f>IF('Jeunes Plants'!K894&lt;&gt;"",'Jeunes Plants'!K894,"")</f>
        <v>DIV FL</v>
      </c>
      <c r="L894" s="126" t="str">
        <f>IF('Jeunes Plants'!L894&lt;&gt;"",'Jeunes Plants'!L894,"")</f>
        <v>S1</v>
      </c>
      <c r="M894" s="126" t="str">
        <f>IF('Jeunes Plants'!M894&lt;&gt;"",'Jeunes Plants'!M894,"")</f>
        <v/>
      </c>
      <c r="N894" s="126" t="str">
        <f>IF('Jeunes Plants'!N894&lt;&gt;"",'Jeunes Plants'!N894,"")</f>
        <v>M3</v>
      </c>
      <c r="O894" s="126" t="str">
        <f>IF('Jeunes Plants'!O894&lt;&gt;"",'Jeunes Plants'!O894,"")</f>
        <v>SCAEVOLA Surdiva Fashion Pink</v>
      </c>
      <c r="P894" s="130">
        <f>IF('Jeunes Plants'!P894&lt;&gt;"",'Jeunes Plants'!P894,"")</f>
        <v>894</v>
      </c>
      <c r="Q894" s="20">
        <f>IF('Jeunes Plants'!R894&lt;&gt;"",'Jeunes Plants'!R894,"")</f>
        <v>0</v>
      </c>
      <c r="R894" s="20">
        <f>IF('Jeunes Plants'!S894&lt;&gt;"",'Jeunes Plants'!S894,"")</f>
        <v>0</v>
      </c>
      <c r="S894" s="236">
        <f>IF('Jeunes Plants'!T894&lt;&gt;"",'Jeunes Plants'!T894,"")</f>
        <v>0</v>
      </c>
      <c r="T894" s="242"/>
      <c r="U894" s="158"/>
      <c r="V894" s="158"/>
      <c r="W894" s="158"/>
    </row>
    <row r="895" spans="1:23" ht="20.100000000000001" customHeight="1" x14ac:dyDescent="0.25">
      <c r="A895" s="23">
        <f>IF('Jeunes Plants'!A895&lt;&gt;"",'Jeunes Plants'!A895,"")</f>
        <v>23802</v>
      </c>
      <c r="B895" s="24" t="str">
        <f>IF('Jeunes Plants'!B895&lt;&gt;"",'Jeunes Plants'!B895,"")</f>
        <v>SCAEVOLA</v>
      </c>
      <c r="C895" s="24" t="str">
        <f>IF('Jeunes Plants'!C895&lt;&gt;"",'Jeunes Plants'!C895,"")</f>
        <v>Surdiva Snow Blanket</v>
      </c>
      <c r="D895" s="24" t="str">
        <f>IF('Jeunes Plants'!D895&lt;&gt;"",'Jeunes Plants'!D895,"")</f>
        <v/>
      </c>
      <c r="E895" s="66" t="str">
        <f>IF('Jeunes Plants'!E895&lt;&gt;"",'Jeunes Plants'!E895,"")</f>
        <v>B</v>
      </c>
      <c r="F895" s="66" t="str">
        <f>IF('Jeunes Plants'!F895&lt;&gt;"",'Jeunes Plants'!F895,"")</f>
        <v>M 3 cm  X60</v>
      </c>
      <c r="G895" s="64">
        <f>IF('Jeunes Plants'!G895&lt;&gt;"",'Jeunes Plants'!G895,"")</f>
        <v>30</v>
      </c>
      <c r="H895" s="66">
        <f>IF('Jeunes Plants'!H895&lt;&gt;"",'Jeunes Plants'!H895,"")</f>
        <v>7</v>
      </c>
      <c r="I895" s="66" t="str">
        <f>IF('Jeunes Plants'!I895&lt;&gt;"",'Jeunes Plants'!I895,"")</f>
        <v>A</v>
      </c>
      <c r="J895" s="64">
        <f>IF('Jeunes Plants'!J895&lt;&gt;"",'Jeunes Plants'!J895,"")</f>
        <v>6.5000000000000002E-2</v>
      </c>
      <c r="K895" s="24" t="str">
        <f>IF('Jeunes Plants'!K895&lt;&gt;"",'Jeunes Plants'!K895,"")</f>
        <v>DIV FL</v>
      </c>
      <c r="L895" s="24" t="str">
        <f>IF('Jeunes Plants'!L895&lt;&gt;"",'Jeunes Plants'!L895,"")</f>
        <v>S1</v>
      </c>
      <c r="M895" s="24" t="str">
        <f>IF('Jeunes Plants'!M895&lt;&gt;"",'Jeunes Plants'!M895,"")</f>
        <v/>
      </c>
      <c r="N895" s="24" t="str">
        <f>IF('Jeunes Plants'!N895&lt;&gt;"",'Jeunes Plants'!N895,"")</f>
        <v>M3</v>
      </c>
      <c r="O895" s="24" t="str">
        <f>IF('Jeunes Plants'!O895&lt;&gt;"",'Jeunes Plants'!O895,"")</f>
        <v>SCAEVOLA Surdiva Snow Blanket</v>
      </c>
      <c r="P895" s="54">
        <f>IF('Jeunes Plants'!P895&lt;&gt;"",'Jeunes Plants'!P895,"")</f>
        <v>895</v>
      </c>
      <c r="Q895" s="20">
        <f>IF('Jeunes Plants'!R895&lt;&gt;"",'Jeunes Plants'!R895,"")</f>
        <v>0</v>
      </c>
      <c r="R895" s="20">
        <f>IF('Jeunes Plants'!S895&lt;&gt;"",'Jeunes Plants'!S895,"")</f>
        <v>0</v>
      </c>
      <c r="S895" s="236">
        <f>IF('Jeunes Plants'!T895&lt;&gt;"",'Jeunes Plants'!T895,"")</f>
        <v>0</v>
      </c>
      <c r="T895" s="241"/>
      <c r="U895" s="44"/>
      <c r="V895" s="44"/>
      <c r="W895" s="44"/>
    </row>
    <row r="896" spans="1:23" ht="20.100000000000001" customHeight="1" x14ac:dyDescent="0.25">
      <c r="A896" s="125">
        <f>IF('Jeunes Plants'!A896&lt;&gt;"",'Jeunes Plants'!A896,"")</f>
        <v>11087</v>
      </c>
      <c r="B896" s="126" t="str">
        <f>IF('Jeunes Plants'!B896&lt;&gt;"",'Jeunes Plants'!B896,"")</f>
        <v>SEDUM</v>
      </c>
      <c r="C896" s="126" t="str">
        <f>IF('Jeunes Plants'!C896&lt;&gt;"",'Jeunes Plants'!C896,"")</f>
        <v>Lemon Ball</v>
      </c>
      <c r="D896" s="126" t="str">
        <f>IF('Jeunes Plants'!D896&lt;&gt;"",'Jeunes Plants'!D896,"")</f>
        <v/>
      </c>
      <c r="E896" s="127" t="str">
        <f>IF('Jeunes Plants'!E896&lt;&gt;"",'Jeunes Plants'!E896,"")</f>
        <v>B</v>
      </c>
      <c r="F896" s="127" t="str">
        <f>IF('Jeunes Plants'!F896&lt;&gt;"",'Jeunes Plants'!F896,"")</f>
        <v>M 3 cm  X60</v>
      </c>
      <c r="G896" s="128">
        <f>IF('Jeunes Plants'!G896&lt;&gt;"",'Jeunes Plants'!G896,"")</f>
        <v>30</v>
      </c>
      <c r="H896" s="127">
        <f>IF('Jeunes Plants'!H896&lt;&gt;"",'Jeunes Plants'!H896,"")</f>
        <v>5</v>
      </c>
      <c r="I896" s="127" t="str">
        <f>IF('Jeunes Plants'!I896&lt;&gt;"",'Jeunes Plants'!I896,"")</f>
        <v>B</v>
      </c>
      <c r="J896" s="129" t="str">
        <f>IF('Jeunes Plants'!J896&lt;&gt;"",'Jeunes Plants'!J896,"")</f>
        <v/>
      </c>
      <c r="K896" s="126" t="str">
        <f>IF('Jeunes Plants'!K896&lt;&gt;"",'Jeunes Plants'!K896,"")</f>
        <v>DIV FL</v>
      </c>
      <c r="L896" s="126" t="str">
        <f>IF('Jeunes Plants'!L896&lt;&gt;"",'Jeunes Plants'!L896,"")</f>
        <v>S10</v>
      </c>
      <c r="M896" s="126" t="str">
        <f>IF('Jeunes Plants'!M896&lt;&gt;"",'Jeunes Plants'!M896,"")</f>
        <v/>
      </c>
      <c r="N896" s="126" t="str">
        <f>IF('Jeunes Plants'!N896&lt;&gt;"",'Jeunes Plants'!N896,"")</f>
        <v>M3</v>
      </c>
      <c r="O896" s="126" t="str">
        <f>IF('Jeunes Plants'!O896&lt;&gt;"",'Jeunes Plants'!O896,"")</f>
        <v>SEDUM Lemon Ball</v>
      </c>
      <c r="P896" s="130">
        <f>IF('Jeunes Plants'!P896&lt;&gt;"",'Jeunes Plants'!P896,"")</f>
        <v>896</v>
      </c>
      <c r="Q896" s="20">
        <f>IF('Jeunes Plants'!R896&lt;&gt;"",'Jeunes Plants'!R896,"")</f>
        <v>0</v>
      </c>
      <c r="R896" s="20">
        <f>IF('Jeunes Plants'!S896&lt;&gt;"",'Jeunes Plants'!S896,"")</f>
        <v>0</v>
      </c>
      <c r="S896" s="236">
        <f>IF('Jeunes Plants'!T896&lt;&gt;"",'Jeunes Plants'!T896,"")</f>
        <v>0</v>
      </c>
      <c r="T896" s="242"/>
      <c r="U896" s="158"/>
      <c r="V896" s="158"/>
      <c r="W896" s="158"/>
    </row>
    <row r="897" spans="1:23" ht="20.100000000000001" customHeight="1" x14ac:dyDescent="0.25">
      <c r="A897" s="23">
        <f>IF('Jeunes Plants'!A897&lt;&gt;"",'Jeunes Plants'!A897,"")</f>
        <v>25976</v>
      </c>
      <c r="B897" s="24" t="str">
        <f>IF('Jeunes Plants'!B897&lt;&gt;"",'Jeunes Plants'!B897,"")</f>
        <v>SEDUM</v>
      </c>
      <c r="C897" s="24" t="str">
        <f>IF('Jeunes Plants'!C897&lt;&gt;"",'Jeunes Plants'!C897,"")</f>
        <v>Kamtshaticum Variegata</v>
      </c>
      <c r="D897" s="24" t="str">
        <f>IF('Jeunes Plants'!D897&lt;&gt;"",'Jeunes Plants'!D897,"")</f>
        <v/>
      </c>
      <c r="E897" s="66" t="str">
        <f>IF('Jeunes Plants'!E897&lt;&gt;"",'Jeunes Plants'!E897,"")</f>
        <v>B</v>
      </c>
      <c r="F897" s="66" t="str">
        <f>IF('Jeunes Plants'!F897&lt;&gt;"",'Jeunes Plants'!F897,"")</f>
        <v>M 3 cm  X60</v>
      </c>
      <c r="G897" s="64">
        <f>IF('Jeunes Plants'!G897&lt;&gt;"",'Jeunes Plants'!G897,"")</f>
        <v>30</v>
      </c>
      <c r="H897" s="64">
        <f>IF('Jeunes Plants'!H897&lt;&gt;"",'Jeunes Plants'!H897,"")</f>
        <v>5</v>
      </c>
      <c r="I897" s="66" t="str">
        <f>IF('Jeunes Plants'!I897&lt;&gt;"",'Jeunes Plants'!I897,"")</f>
        <v>A</v>
      </c>
      <c r="J897" s="72" t="str">
        <f>IF('Jeunes Plants'!J897&lt;&gt;"",'Jeunes Plants'!J897,"")</f>
        <v/>
      </c>
      <c r="K897" s="24" t="str">
        <f>IF('Jeunes Plants'!K897&lt;&gt;"",'Jeunes Plants'!K897,"")</f>
        <v>DIV FL</v>
      </c>
      <c r="L897" s="24" t="str">
        <f>IF('Jeunes Plants'!L897&lt;&gt;"",'Jeunes Plants'!L897,"")</f>
        <v>S10</v>
      </c>
      <c r="M897" s="24" t="str">
        <f>IF('Jeunes Plants'!M897&lt;&gt;"",'Jeunes Plants'!M897,"")</f>
        <v/>
      </c>
      <c r="N897" s="24" t="str">
        <f>IF('Jeunes Plants'!N897&lt;&gt;"",'Jeunes Plants'!N897,"")</f>
        <v>M3</v>
      </c>
      <c r="O897" s="24" t="str">
        <f>IF('Jeunes Plants'!O897&lt;&gt;"",'Jeunes Plants'!O897,"")</f>
        <v>SEDUM Kamtshaticum Variegata</v>
      </c>
      <c r="P897" s="54">
        <f>IF('Jeunes Plants'!P897&lt;&gt;"",'Jeunes Plants'!P897,"")</f>
        <v>897</v>
      </c>
      <c r="Q897" s="20">
        <f>IF('Jeunes Plants'!R897&lt;&gt;"",'Jeunes Plants'!R897,"")</f>
        <v>0</v>
      </c>
      <c r="R897" s="20">
        <f>IF('Jeunes Plants'!S897&lt;&gt;"",'Jeunes Plants'!S897,"")</f>
        <v>0</v>
      </c>
      <c r="S897" s="236">
        <f>IF('Jeunes Plants'!T897&lt;&gt;"",'Jeunes Plants'!T897,"")</f>
        <v>0</v>
      </c>
      <c r="T897" s="241"/>
      <c r="U897" s="44"/>
      <c r="V897" s="44"/>
      <c r="W897" s="44"/>
    </row>
    <row r="898" spans="1:23" ht="20.100000000000001" customHeight="1" x14ac:dyDescent="0.25">
      <c r="A898" s="125">
        <f>IF('Jeunes Plants'!A898&lt;&gt;"",'Jeunes Plants'!A898,"")</f>
        <v>11766</v>
      </c>
      <c r="B898" s="126" t="str">
        <f>IF('Jeunes Plants'!B898&lt;&gt;"",'Jeunes Plants'!B898,"")</f>
        <v>SEDUM</v>
      </c>
      <c r="C898" s="126" t="str">
        <f>IF('Jeunes Plants'!C898&lt;&gt;"",'Jeunes Plants'!C898,"")</f>
        <v>Variés</v>
      </c>
      <c r="D898" s="126" t="str">
        <f>IF('Jeunes Plants'!D898&lt;&gt;"",'Jeunes Plants'!D898,"")</f>
        <v/>
      </c>
      <c r="E898" s="127" t="str">
        <f>IF('Jeunes Plants'!E898&lt;&gt;"",'Jeunes Plants'!E898,"")</f>
        <v>B</v>
      </c>
      <c r="F898" s="127" t="str">
        <f>IF('Jeunes Plants'!F898&lt;&gt;"",'Jeunes Plants'!F898,"")</f>
        <v>M 3 cm  X60</v>
      </c>
      <c r="G898" s="128">
        <f>IF('Jeunes Plants'!G898&lt;&gt;"",'Jeunes Plants'!G898,"")</f>
        <v>30</v>
      </c>
      <c r="H898" s="127">
        <f>IF('Jeunes Plants'!H898&lt;&gt;"",'Jeunes Plants'!H898,"")</f>
        <v>5</v>
      </c>
      <c r="I898" s="127" t="str">
        <f>IF('Jeunes Plants'!I898&lt;&gt;"",'Jeunes Plants'!I898,"")</f>
        <v>A</v>
      </c>
      <c r="J898" s="129" t="str">
        <f>IF('Jeunes Plants'!J898&lt;&gt;"",'Jeunes Plants'!J898,"")</f>
        <v/>
      </c>
      <c r="K898" s="126" t="str">
        <f>IF('Jeunes Plants'!K898&lt;&gt;"",'Jeunes Plants'!K898,"")</f>
        <v>DIV FL</v>
      </c>
      <c r="L898" s="126" t="str">
        <f>IF('Jeunes Plants'!L898&lt;&gt;"",'Jeunes Plants'!L898,"")</f>
        <v>S10</v>
      </c>
      <c r="M898" s="126" t="str">
        <f>IF('Jeunes Plants'!M898&lt;&gt;"",'Jeunes Plants'!M898,"")</f>
        <v/>
      </c>
      <c r="N898" s="126" t="str">
        <f>IF('Jeunes Plants'!N898&lt;&gt;"",'Jeunes Plants'!N898,"")</f>
        <v>M3</v>
      </c>
      <c r="O898" s="126" t="str">
        <f>IF('Jeunes Plants'!O898&lt;&gt;"",'Jeunes Plants'!O898,"")</f>
        <v>SEDUM Variés</v>
      </c>
      <c r="P898" s="130">
        <f>IF('Jeunes Plants'!P898&lt;&gt;"",'Jeunes Plants'!P898,"")</f>
        <v>898</v>
      </c>
      <c r="Q898" s="20">
        <f>IF('Jeunes Plants'!R898&lt;&gt;"",'Jeunes Plants'!R898,"")</f>
        <v>0</v>
      </c>
      <c r="R898" s="20">
        <f>IF('Jeunes Plants'!S898&lt;&gt;"",'Jeunes Plants'!S898,"")</f>
        <v>0</v>
      </c>
      <c r="S898" s="236">
        <f>IF('Jeunes Plants'!T898&lt;&gt;"",'Jeunes Plants'!T898,"")</f>
        <v>0</v>
      </c>
      <c r="T898" s="242"/>
      <c r="U898" s="158"/>
      <c r="V898" s="158"/>
      <c r="W898" s="158"/>
    </row>
    <row r="899" spans="1:23" ht="20.100000000000001" customHeight="1" x14ac:dyDescent="0.25">
      <c r="A899" s="23">
        <f>IF('Jeunes Plants'!A899&lt;&gt;"",'Jeunes Plants'!A899,"")</f>
        <v>25977</v>
      </c>
      <c r="B899" s="24" t="str">
        <f>IF('Jeunes Plants'!B899&lt;&gt;"",'Jeunes Plants'!B899,"")</f>
        <v>SEDUM TELEPHIUM</v>
      </c>
      <c r="C899" s="24" t="str">
        <f>IF('Jeunes Plants'!C899&lt;&gt;"",'Jeunes Plants'!C899,"")</f>
        <v>Mr Goodbud</v>
      </c>
      <c r="D899" s="24" t="str">
        <f>IF('Jeunes Plants'!D899&lt;&gt;"",'Jeunes Plants'!D899,"")</f>
        <v/>
      </c>
      <c r="E899" s="66" t="str">
        <f>IF('Jeunes Plants'!E899&lt;&gt;"",'Jeunes Plants'!E899,"")</f>
        <v>B</v>
      </c>
      <c r="F899" s="66" t="str">
        <f>IF('Jeunes Plants'!F899&lt;&gt;"",'Jeunes Plants'!F899,"")</f>
        <v>M 3 cm  X60</v>
      </c>
      <c r="G899" s="64">
        <f>IF('Jeunes Plants'!G899&lt;&gt;"",'Jeunes Plants'!G899,"")</f>
        <v>30</v>
      </c>
      <c r="H899" s="64">
        <f>IF('Jeunes Plants'!H899&lt;&gt;"",'Jeunes Plants'!H899,"")</f>
        <v>5</v>
      </c>
      <c r="I899" s="66" t="str">
        <f>IF('Jeunes Plants'!I899&lt;&gt;"",'Jeunes Plants'!I899,"")</f>
        <v>E</v>
      </c>
      <c r="J899" s="72">
        <f>IF('Jeunes Plants'!J899&lt;&gt;"",'Jeunes Plants'!J899,"")</f>
        <v>0.12</v>
      </c>
      <c r="K899" s="24" t="str">
        <f>IF('Jeunes Plants'!K899&lt;&gt;"",'Jeunes Plants'!K899,"")</f>
        <v>DIV FL</v>
      </c>
      <c r="L899" s="24" t="str">
        <f>IF('Jeunes Plants'!L899&lt;&gt;"",'Jeunes Plants'!L899,"")</f>
        <v>S10</v>
      </c>
      <c r="M899" s="24" t="str">
        <f>IF('Jeunes Plants'!M899&lt;&gt;"",'Jeunes Plants'!M899,"")</f>
        <v/>
      </c>
      <c r="N899" s="24" t="str">
        <f>IF('Jeunes Plants'!N899&lt;&gt;"",'Jeunes Plants'!N899,"")</f>
        <v>M3</v>
      </c>
      <c r="O899" s="24" t="str">
        <f>IF('Jeunes Plants'!O899&lt;&gt;"",'Jeunes Plants'!O899,"")</f>
        <v>SEDUM TELEPHIUM Mr Goodbud</v>
      </c>
      <c r="P899" s="54">
        <f>IF('Jeunes Plants'!P899&lt;&gt;"",'Jeunes Plants'!P899,"")</f>
        <v>899</v>
      </c>
      <c r="Q899" s="20">
        <f>IF('Jeunes Plants'!R899&lt;&gt;"",'Jeunes Plants'!R899,"")</f>
        <v>0</v>
      </c>
      <c r="R899" s="20">
        <f>IF('Jeunes Plants'!S899&lt;&gt;"",'Jeunes Plants'!S899,"")</f>
        <v>0</v>
      </c>
      <c r="S899" s="236">
        <f>IF('Jeunes Plants'!T899&lt;&gt;"",'Jeunes Plants'!T899,"")</f>
        <v>0</v>
      </c>
      <c r="T899" s="241"/>
      <c r="U899" s="44"/>
      <c r="V899" s="44"/>
      <c r="W899" s="44"/>
    </row>
    <row r="900" spans="1:23" ht="20.100000000000001" customHeight="1" x14ac:dyDescent="0.25">
      <c r="A900" s="125">
        <f>IF('Jeunes Plants'!A900&lt;&gt;"",'Jeunes Plants'!A900,"")</f>
        <v>25821</v>
      </c>
      <c r="B900" s="126" t="str">
        <f>IF('Jeunes Plants'!B900&lt;&gt;"",'Jeunes Plants'!B900,"")</f>
        <v>SEDUM TELEPHIUM</v>
      </c>
      <c r="C900" s="126" t="str">
        <f>IF('Jeunes Plants'!C900&lt;&gt;"",'Jeunes Plants'!C900,"")</f>
        <v>Nova Cherry Fizz</v>
      </c>
      <c r="D900" s="126" t="str">
        <f>IF('Jeunes Plants'!D900&lt;&gt;"",'Jeunes Plants'!D900,"")</f>
        <v/>
      </c>
      <c r="E900" s="127" t="str">
        <f>IF('Jeunes Plants'!E900&lt;&gt;"",'Jeunes Plants'!E900,"")</f>
        <v>B</v>
      </c>
      <c r="F900" s="127" t="str">
        <f>IF('Jeunes Plants'!F900&lt;&gt;"",'Jeunes Plants'!F900,"")</f>
        <v>M 3 cm  X60</v>
      </c>
      <c r="G900" s="128">
        <f>IF('Jeunes Plants'!G900&lt;&gt;"",'Jeunes Plants'!G900,"")</f>
        <v>30</v>
      </c>
      <c r="H900" s="127">
        <f>IF('Jeunes Plants'!H900&lt;&gt;"",'Jeunes Plants'!H900,"")</f>
        <v>5</v>
      </c>
      <c r="I900" s="127" t="str">
        <f>IF('Jeunes Plants'!I900&lt;&gt;"",'Jeunes Plants'!I900,"")</f>
        <v>E</v>
      </c>
      <c r="J900" s="129">
        <f>IF('Jeunes Plants'!J900&lt;&gt;"",'Jeunes Plants'!J900,"")</f>
        <v>0.12</v>
      </c>
      <c r="K900" s="126" t="str">
        <f>IF('Jeunes Plants'!K900&lt;&gt;"",'Jeunes Plants'!K900,"")</f>
        <v>DIV FL</v>
      </c>
      <c r="L900" s="126" t="str">
        <f>IF('Jeunes Plants'!L900&lt;&gt;"",'Jeunes Plants'!L900,"")</f>
        <v>S3B</v>
      </c>
      <c r="M900" s="126" t="str">
        <f>IF('Jeunes Plants'!M900&lt;&gt;"",'Jeunes Plants'!M900,"")</f>
        <v>NEW</v>
      </c>
      <c r="N900" s="126" t="str">
        <f>IF('Jeunes Plants'!N900&lt;&gt;"",'Jeunes Plants'!N900,"")</f>
        <v>M3</v>
      </c>
      <c r="O900" s="126" t="str">
        <f>IF('Jeunes Plants'!O900&lt;&gt;"",'Jeunes Plants'!O900,"")</f>
        <v>SEDUM TELEPHIUM Nova Cherry Fizz</v>
      </c>
      <c r="P900" s="130">
        <f>IF('Jeunes Plants'!P900&lt;&gt;"",'Jeunes Plants'!P900,"")</f>
        <v>900</v>
      </c>
      <c r="Q900" s="20">
        <f>IF('Jeunes Plants'!R900&lt;&gt;"",'Jeunes Plants'!R900,"")</f>
        <v>0</v>
      </c>
      <c r="R900" s="20">
        <f>IF('Jeunes Plants'!S900&lt;&gt;"",'Jeunes Plants'!S900,"")</f>
        <v>0</v>
      </c>
      <c r="S900" s="236">
        <f>IF('Jeunes Plants'!T900&lt;&gt;"",'Jeunes Plants'!T900,"")</f>
        <v>0</v>
      </c>
      <c r="T900" s="242"/>
      <c r="U900" s="158"/>
      <c r="V900" s="158"/>
      <c r="W900" s="158"/>
    </row>
    <row r="901" spans="1:23" ht="20.100000000000001" customHeight="1" x14ac:dyDescent="0.25">
      <c r="A901" s="23">
        <f>IF('Jeunes Plants'!A901&lt;&gt;"",'Jeunes Plants'!A901,"")</f>
        <v>26735</v>
      </c>
      <c r="B901" s="24" t="str">
        <f>IF('Jeunes Plants'!B901&lt;&gt;"",'Jeunes Plants'!B901,"")</f>
        <v>SEDUM SUNSPARKLER</v>
      </c>
      <c r="C901" s="24" t="str">
        <f>IF('Jeunes Plants'!C901&lt;&gt;"",'Jeunes Plants'!C901,"")</f>
        <v>Dazzleberry</v>
      </c>
      <c r="D901" s="24" t="str">
        <f>IF('Jeunes Plants'!D901&lt;&gt;"",'Jeunes Plants'!D901,"")</f>
        <v>&gt;s05/2026</v>
      </c>
      <c r="E901" s="66" t="str">
        <f>IF('Jeunes Plants'!E901&lt;&gt;"",'Jeunes Plants'!E901,"")</f>
        <v>B</v>
      </c>
      <c r="F901" s="66" t="str">
        <f>IF('Jeunes Plants'!F901&lt;&gt;"",'Jeunes Plants'!F901,"")</f>
        <v>M 3 cm  X60</v>
      </c>
      <c r="G901" s="64">
        <f>IF('Jeunes Plants'!G901&lt;&gt;"",'Jeunes Plants'!G901,"")</f>
        <v>30</v>
      </c>
      <c r="H901" s="66">
        <f>IF('Jeunes Plants'!H901&lt;&gt;"",'Jeunes Plants'!H901,"")</f>
        <v>5</v>
      </c>
      <c r="I901" s="66" t="str">
        <f>IF('Jeunes Plants'!I901&lt;&gt;"",'Jeunes Plants'!I901,"")</f>
        <v>E</v>
      </c>
      <c r="J901" s="72">
        <f>IF('Jeunes Plants'!J901&lt;&gt;"",'Jeunes Plants'!J901,"")</f>
        <v>0.15</v>
      </c>
      <c r="K901" s="24" t="str">
        <f>IF('Jeunes Plants'!K901&lt;&gt;"",'Jeunes Plants'!K901,"")</f>
        <v>DIV FL</v>
      </c>
      <c r="L901" s="24" t="str">
        <f>IF('Jeunes Plants'!L901&lt;&gt;"",'Jeunes Plants'!L901,"")</f>
        <v>S3B</v>
      </c>
      <c r="M901" s="24" t="str">
        <f>IF('Jeunes Plants'!M901&lt;&gt;"",'Jeunes Plants'!M901,"")</f>
        <v>NEW</v>
      </c>
      <c r="N901" s="24" t="str">
        <f>IF('Jeunes Plants'!N901&lt;&gt;"",'Jeunes Plants'!N901,"")</f>
        <v>M3</v>
      </c>
      <c r="O901" s="24" t="str">
        <f>IF('Jeunes Plants'!O901&lt;&gt;"",'Jeunes Plants'!O901,"")</f>
        <v>SEDUM SUNSPARKLER Dazzleberry</v>
      </c>
      <c r="P901" s="54">
        <f>IF('Jeunes Plants'!P901&lt;&gt;"",'Jeunes Plants'!P901,"")</f>
        <v>901</v>
      </c>
      <c r="Q901" s="20">
        <f>IF('Jeunes Plants'!R901&lt;&gt;"",'Jeunes Plants'!R901,"")</f>
        <v>0</v>
      </c>
      <c r="R901" s="20">
        <f>IF('Jeunes Plants'!S901&lt;&gt;"",'Jeunes Plants'!S901,"")</f>
        <v>0</v>
      </c>
      <c r="S901" s="236">
        <f>IF('Jeunes Plants'!T901&lt;&gt;"",'Jeunes Plants'!T901,"")</f>
        <v>0</v>
      </c>
      <c r="T901" s="241"/>
      <c r="U901" s="44"/>
      <c r="V901" s="44"/>
      <c r="W901" s="44"/>
    </row>
    <row r="902" spans="1:23" ht="20.100000000000001" customHeight="1" x14ac:dyDescent="0.25">
      <c r="A902" s="125">
        <f>IF('Jeunes Plants'!A902&lt;&gt;"",'Jeunes Plants'!A902,"")</f>
        <v>26737</v>
      </c>
      <c r="B902" s="126" t="str">
        <f>IF('Jeunes Plants'!B902&lt;&gt;"",'Jeunes Plants'!B902,"")</f>
        <v>SEDUM SUNSPARKLER</v>
      </c>
      <c r="C902" s="126" t="str">
        <f>IF('Jeunes Plants'!C902&lt;&gt;"",'Jeunes Plants'!C902,"")</f>
        <v>Firecracker</v>
      </c>
      <c r="D902" s="126" t="str">
        <f>IF('Jeunes Plants'!D902&lt;&gt;"",'Jeunes Plants'!D902,"")</f>
        <v>&gt;s05/2026</v>
      </c>
      <c r="E902" s="127" t="str">
        <f>IF('Jeunes Plants'!E902&lt;&gt;"",'Jeunes Plants'!E902,"")</f>
        <v>B</v>
      </c>
      <c r="F902" s="127" t="str">
        <f>IF('Jeunes Plants'!F902&lt;&gt;"",'Jeunes Plants'!F902,"")</f>
        <v>M 3 cm  X60</v>
      </c>
      <c r="G902" s="128">
        <f>IF('Jeunes Plants'!G902&lt;&gt;"",'Jeunes Plants'!G902,"")</f>
        <v>30</v>
      </c>
      <c r="H902" s="127">
        <f>IF('Jeunes Plants'!H902&lt;&gt;"",'Jeunes Plants'!H902,"")</f>
        <v>5</v>
      </c>
      <c r="I902" s="127" t="str">
        <f>IF('Jeunes Plants'!I902&lt;&gt;"",'Jeunes Plants'!I902,"")</f>
        <v>E</v>
      </c>
      <c r="J902" s="129">
        <f>IF('Jeunes Plants'!J902&lt;&gt;"",'Jeunes Plants'!J902,"")</f>
        <v>0.15</v>
      </c>
      <c r="K902" s="126" t="str">
        <f>IF('Jeunes Plants'!K902&lt;&gt;"",'Jeunes Plants'!K902,"")</f>
        <v>DIV FL</v>
      </c>
      <c r="L902" s="126" t="str">
        <f>IF('Jeunes Plants'!L902&lt;&gt;"",'Jeunes Plants'!L902,"")</f>
        <v>S3B</v>
      </c>
      <c r="M902" s="126" t="str">
        <f>IF('Jeunes Plants'!M902&lt;&gt;"",'Jeunes Plants'!M902,"")</f>
        <v>NEW</v>
      </c>
      <c r="N902" s="126" t="str">
        <f>IF('Jeunes Plants'!N902&lt;&gt;"",'Jeunes Plants'!N902,"")</f>
        <v>M3</v>
      </c>
      <c r="O902" s="126" t="str">
        <f>IF('Jeunes Plants'!O902&lt;&gt;"",'Jeunes Plants'!O902,"")</f>
        <v>SEDUM SUNSPARKLER Firecracker</v>
      </c>
      <c r="P902" s="130">
        <f>IF('Jeunes Plants'!P902&lt;&gt;"",'Jeunes Plants'!P902,"")</f>
        <v>902</v>
      </c>
      <c r="Q902" s="20">
        <f>IF('Jeunes Plants'!R902&lt;&gt;"",'Jeunes Plants'!R902,"")</f>
        <v>0</v>
      </c>
      <c r="R902" s="20">
        <f>IF('Jeunes Plants'!S902&lt;&gt;"",'Jeunes Plants'!S902,"")</f>
        <v>0</v>
      </c>
      <c r="S902" s="236">
        <f>IF('Jeunes Plants'!T902&lt;&gt;"",'Jeunes Plants'!T902,"")</f>
        <v>0</v>
      </c>
      <c r="T902" s="242"/>
      <c r="U902" s="158"/>
      <c r="V902" s="158"/>
      <c r="W902" s="158"/>
    </row>
    <row r="903" spans="1:23" ht="20.100000000000001" customHeight="1" x14ac:dyDescent="0.25">
      <c r="A903" s="23">
        <f>IF('Jeunes Plants'!A903&lt;&gt;"",'Jeunes Plants'!A903,"")</f>
        <v>26739</v>
      </c>
      <c r="B903" s="24" t="str">
        <f>IF('Jeunes Plants'!B903&lt;&gt;"",'Jeunes Plants'!B903,"")</f>
        <v>SEDUM SUNSPARKLER</v>
      </c>
      <c r="C903" s="24" t="str">
        <f>IF('Jeunes Plants'!C903&lt;&gt;"",'Jeunes Plants'!C903,"")</f>
        <v>Lime Zinger</v>
      </c>
      <c r="D903" s="24" t="str">
        <f>IF('Jeunes Plants'!D903&lt;&gt;"",'Jeunes Plants'!D903,"")</f>
        <v>&gt;s05/2026</v>
      </c>
      <c r="E903" s="66" t="str">
        <f>IF('Jeunes Plants'!E903&lt;&gt;"",'Jeunes Plants'!E903,"")</f>
        <v>B</v>
      </c>
      <c r="F903" s="66" t="str">
        <f>IF('Jeunes Plants'!F903&lt;&gt;"",'Jeunes Plants'!F903,"")</f>
        <v>M 3 cm  X60</v>
      </c>
      <c r="G903" s="64">
        <f>IF('Jeunes Plants'!G903&lt;&gt;"",'Jeunes Plants'!G903,"")</f>
        <v>30</v>
      </c>
      <c r="H903" s="66">
        <f>IF('Jeunes Plants'!H903&lt;&gt;"",'Jeunes Plants'!H903,"")</f>
        <v>5</v>
      </c>
      <c r="I903" s="66" t="str">
        <f>IF('Jeunes Plants'!I903&lt;&gt;"",'Jeunes Plants'!I903,"")</f>
        <v>E</v>
      </c>
      <c r="J903" s="72">
        <f>IF('Jeunes Plants'!J903&lt;&gt;"",'Jeunes Plants'!J903,"")</f>
        <v>0.15</v>
      </c>
      <c r="K903" s="24" t="str">
        <f>IF('Jeunes Plants'!K903&lt;&gt;"",'Jeunes Plants'!K903,"")</f>
        <v>DIV FL</v>
      </c>
      <c r="L903" s="24" t="str">
        <f>IF('Jeunes Plants'!L903&lt;&gt;"",'Jeunes Plants'!L903,"")</f>
        <v>S3B</v>
      </c>
      <c r="M903" s="24" t="str">
        <f>IF('Jeunes Plants'!M903&lt;&gt;"",'Jeunes Plants'!M903,"")</f>
        <v>NEW</v>
      </c>
      <c r="N903" s="24" t="str">
        <f>IF('Jeunes Plants'!N903&lt;&gt;"",'Jeunes Plants'!N903,"")</f>
        <v>M3</v>
      </c>
      <c r="O903" s="24" t="str">
        <f>IF('Jeunes Plants'!O903&lt;&gt;"",'Jeunes Plants'!O903,"")</f>
        <v>SEDUM SUNSPARKLER Lime Zinger</v>
      </c>
      <c r="P903" s="54">
        <f>IF('Jeunes Plants'!P903&lt;&gt;"",'Jeunes Plants'!P903,"")</f>
        <v>903</v>
      </c>
      <c r="Q903" s="20">
        <f>IF('Jeunes Plants'!R903&lt;&gt;"",'Jeunes Plants'!R903,"")</f>
        <v>0</v>
      </c>
      <c r="R903" s="20">
        <f>IF('Jeunes Plants'!S903&lt;&gt;"",'Jeunes Plants'!S903,"")</f>
        <v>0</v>
      </c>
      <c r="S903" s="236">
        <f>IF('Jeunes Plants'!T903&lt;&gt;"",'Jeunes Plants'!T903,"")</f>
        <v>0</v>
      </c>
      <c r="T903" s="241"/>
      <c r="U903" s="44"/>
      <c r="V903" s="44"/>
      <c r="W903" s="44"/>
    </row>
    <row r="904" spans="1:23" ht="20.100000000000001" customHeight="1" x14ac:dyDescent="0.25">
      <c r="A904" s="125">
        <f>IF('Jeunes Plants'!A904&lt;&gt;"",'Jeunes Plants'!A904,"")</f>
        <v>13547</v>
      </c>
      <c r="B904" s="126" t="str">
        <f>IF('Jeunes Plants'!B904&lt;&gt;"",'Jeunes Plants'!B904,"")</f>
        <v>SENECIO</v>
      </c>
      <c r="C904" s="126" t="str">
        <f>IF('Jeunes Plants'!C904&lt;&gt;"",'Jeunes Plants'!C904,"")</f>
        <v>Vira vira</v>
      </c>
      <c r="D904" s="126" t="str">
        <f>IF('Jeunes Plants'!D904&lt;&gt;"",'Jeunes Plants'!D904,"")</f>
        <v/>
      </c>
      <c r="E904" s="127" t="str">
        <f>IF('Jeunes Plants'!E904&lt;&gt;"",'Jeunes Plants'!E904,"")</f>
        <v>B</v>
      </c>
      <c r="F904" s="127" t="str">
        <f>IF('Jeunes Plants'!F904&lt;&gt;"",'Jeunes Plants'!F904,"")</f>
        <v>M 3 cm  X60</v>
      </c>
      <c r="G904" s="128">
        <f>IF('Jeunes Plants'!G904&lt;&gt;"",'Jeunes Plants'!G904,"")</f>
        <v>30</v>
      </c>
      <c r="H904" s="127">
        <f>IF('Jeunes Plants'!H904&lt;&gt;"",'Jeunes Plants'!H904,"")</f>
        <v>6</v>
      </c>
      <c r="I904" s="127" t="str">
        <f>IF('Jeunes Plants'!I904&lt;&gt;"",'Jeunes Plants'!I904,"")</f>
        <v>A</v>
      </c>
      <c r="J904" s="129" t="str">
        <f>IF('Jeunes Plants'!J904&lt;&gt;"",'Jeunes Plants'!J904,"")</f>
        <v/>
      </c>
      <c r="K904" s="126" t="str">
        <f>IF('Jeunes Plants'!K904&lt;&gt;"",'Jeunes Plants'!K904,"")</f>
        <v>DIV FL</v>
      </c>
      <c r="L904" s="126" t="str">
        <f>IF('Jeunes Plants'!L904&lt;&gt;"",'Jeunes Plants'!L904,"")</f>
        <v>S7</v>
      </c>
      <c r="M904" s="126" t="str">
        <f>IF('Jeunes Plants'!M904&lt;&gt;"",'Jeunes Plants'!M904,"")</f>
        <v/>
      </c>
      <c r="N904" s="126" t="str">
        <f>IF('Jeunes Plants'!N904&lt;&gt;"",'Jeunes Plants'!N904,"")</f>
        <v>M3</v>
      </c>
      <c r="O904" s="126" t="str">
        <f>IF('Jeunes Plants'!O904&lt;&gt;"",'Jeunes Plants'!O904,"")</f>
        <v>SENECIO Vira vira</v>
      </c>
      <c r="P904" s="130">
        <f>IF('Jeunes Plants'!P904&lt;&gt;"",'Jeunes Plants'!P904,"")</f>
        <v>904</v>
      </c>
      <c r="Q904" s="20">
        <f>IF('Jeunes Plants'!R904&lt;&gt;"",'Jeunes Plants'!R904,"")</f>
        <v>0</v>
      </c>
      <c r="R904" s="20">
        <f>IF('Jeunes Plants'!S904&lt;&gt;"",'Jeunes Plants'!S904,"")</f>
        <v>0</v>
      </c>
      <c r="S904" s="236">
        <f>IF('Jeunes Plants'!T904&lt;&gt;"",'Jeunes Plants'!T904,"")</f>
        <v>0</v>
      </c>
      <c r="T904" s="242"/>
      <c r="U904" s="158"/>
      <c r="V904" s="158"/>
      <c r="W904" s="158"/>
    </row>
    <row r="905" spans="1:23" ht="20.100000000000001" customHeight="1" x14ac:dyDescent="0.25">
      <c r="A905" s="25">
        <f>IF('Jeunes Plants'!A905&lt;&gt;"",'Jeunes Plants'!A905,"")</f>
        <v>2759</v>
      </c>
      <c r="B905" s="24" t="str">
        <f>IF('Jeunes Plants'!B905&lt;&gt;"",'Jeunes Plants'!B905,"")</f>
        <v>SOLANUM</v>
      </c>
      <c r="C905" s="24" t="str">
        <f>IF('Jeunes Plants'!C905&lt;&gt;"",'Jeunes Plants'!C905,"")</f>
        <v>Jasminoïdes Alba</v>
      </c>
      <c r="D905" s="24" t="str">
        <f>IF('Jeunes Plants'!D905&lt;&gt;"",'Jeunes Plants'!D905,"")</f>
        <v/>
      </c>
      <c r="E905" s="66" t="str">
        <f>IF('Jeunes Plants'!E905&lt;&gt;"",'Jeunes Plants'!E905,"")</f>
        <v>B</v>
      </c>
      <c r="F905" s="66" t="str">
        <f>IF('Jeunes Plants'!F905&lt;&gt;"",'Jeunes Plants'!F905,"")</f>
        <v>M 3 cm  X60</v>
      </c>
      <c r="G905" s="64">
        <f>IF('Jeunes Plants'!G905&lt;&gt;"",'Jeunes Plants'!G905,"")</f>
        <v>30</v>
      </c>
      <c r="H905" s="66">
        <f>IF('Jeunes Plants'!H905&lt;&gt;"",'Jeunes Plants'!H905,"")</f>
        <v>5</v>
      </c>
      <c r="I905" s="66" t="str">
        <f>IF('Jeunes Plants'!I905&lt;&gt;"",'Jeunes Plants'!I905,"")</f>
        <v>E</v>
      </c>
      <c r="J905" s="72" t="str">
        <f>IF('Jeunes Plants'!J905&lt;&gt;"",'Jeunes Plants'!J905,"")</f>
        <v/>
      </c>
      <c r="K905" s="24" t="str">
        <f>IF('Jeunes Plants'!K905&lt;&gt;"",'Jeunes Plants'!K905,"")</f>
        <v>DIV FL</v>
      </c>
      <c r="L905" s="24" t="str">
        <f>IF('Jeunes Plants'!L905&lt;&gt;"",'Jeunes Plants'!L905,"")</f>
        <v>S2</v>
      </c>
      <c r="M905" s="24" t="str">
        <f>IF('Jeunes Plants'!M905&lt;&gt;"",'Jeunes Plants'!M905,"")</f>
        <v/>
      </c>
      <c r="N905" s="24" t="str">
        <f>IF('Jeunes Plants'!N905&lt;&gt;"",'Jeunes Plants'!N905,"")</f>
        <v>M3</v>
      </c>
      <c r="O905" s="24" t="str">
        <f>IF('Jeunes Plants'!O905&lt;&gt;"",'Jeunes Plants'!O905,"")</f>
        <v>SOLANUM Jasminoïdes Alba</v>
      </c>
      <c r="P905" s="54">
        <f>IF('Jeunes Plants'!P905&lt;&gt;"",'Jeunes Plants'!P905,"")</f>
        <v>905</v>
      </c>
      <c r="Q905" s="20">
        <f>IF('Jeunes Plants'!R905&lt;&gt;"",'Jeunes Plants'!R905,"")</f>
        <v>0</v>
      </c>
      <c r="R905" s="20">
        <f>IF('Jeunes Plants'!S905&lt;&gt;"",'Jeunes Plants'!S905,"")</f>
        <v>0</v>
      </c>
      <c r="S905" s="236">
        <f>IF('Jeunes Plants'!T905&lt;&gt;"",'Jeunes Plants'!T905,"")</f>
        <v>0</v>
      </c>
      <c r="T905" s="241"/>
      <c r="U905" s="44"/>
      <c r="V905" s="44"/>
      <c r="W905" s="44"/>
    </row>
    <row r="906" spans="1:23" ht="20.100000000000001" customHeight="1" x14ac:dyDescent="0.25">
      <c r="A906" s="125">
        <f>IF('Jeunes Plants'!A906&lt;&gt;"",'Jeunes Plants'!A906,"")</f>
        <v>23803</v>
      </c>
      <c r="B906" s="126" t="str">
        <f>IF('Jeunes Plants'!B906&lt;&gt;"",'Jeunes Plants'!B906,"")</f>
        <v>SOLANUM</v>
      </c>
      <c r="C906" s="126" t="str">
        <f>IF('Jeunes Plants'!C906&lt;&gt;"",'Jeunes Plants'!C906,"")</f>
        <v>Jasminoïdes Bleu Parme</v>
      </c>
      <c r="D906" s="126" t="str">
        <f>IF('Jeunes Plants'!D906&lt;&gt;"",'Jeunes Plants'!D906,"")</f>
        <v/>
      </c>
      <c r="E906" s="127" t="str">
        <f>IF('Jeunes Plants'!E906&lt;&gt;"",'Jeunes Plants'!E906,"")</f>
        <v>B</v>
      </c>
      <c r="F906" s="127" t="str">
        <f>IF('Jeunes Plants'!F906&lt;&gt;"",'Jeunes Plants'!F906,"")</f>
        <v>M 3 cm  X60</v>
      </c>
      <c r="G906" s="128">
        <f>IF('Jeunes Plants'!G906&lt;&gt;"",'Jeunes Plants'!G906,"")</f>
        <v>30</v>
      </c>
      <c r="H906" s="127">
        <f>IF('Jeunes Plants'!H906&lt;&gt;"",'Jeunes Plants'!H906,"")</f>
        <v>5</v>
      </c>
      <c r="I906" s="127" t="str">
        <f>IF('Jeunes Plants'!I906&lt;&gt;"",'Jeunes Plants'!I906,"")</f>
        <v>E</v>
      </c>
      <c r="J906" s="129" t="str">
        <f>IF('Jeunes Plants'!J906&lt;&gt;"",'Jeunes Plants'!J906,"")</f>
        <v/>
      </c>
      <c r="K906" s="126" t="str">
        <f>IF('Jeunes Plants'!K906&lt;&gt;"",'Jeunes Plants'!K906,"")</f>
        <v>DIV FL</v>
      </c>
      <c r="L906" s="126" t="str">
        <f>IF('Jeunes Plants'!L906&lt;&gt;"",'Jeunes Plants'!L906,"")</f>
        <v>S2</v>
      </c>
      <c r="M906" s="126" t="str">
        <f>IF('Jeunes Plants'!M906&lt;&gt;"",'Jeunes Plants'!M906,"")</f>
        <v/>
      </c>
      <c r="N906" s="126" t="str">
        <f>IF('Jeunes Plants'!N906&lt;&gt;"",'Jeunes Plants'!N906,"")</f>
        <v>M3</v>
      </c>
      <c r="O906" s="126" t="str">
        <f>IF('Jeunes Plants'!O906&lt;&gt;"",'Jeunes Plants'!O906,"")</f>
        <v>SOLANUM Jasminoïdes Bleu Parme</v>
      </c>
      <c r="P906" s="130">
        <f>IF('Jeunes Plants'!P906&lt;&gt;"",'Jeunes Plants'!P906,"")</f>
        <v>906</v>
      </c>
      <c r="Q906" s="20">
        <f>IF('Jeunes Plants'!R906&lt;&gt;"",'Jeunes Plants'!R906,"")</f>
        <v>0</v>
      </c>
      <c r="R906" s="20">
        <f>IF('Jeunes Plants'!S906&lt;&gt;"",'Jeunes Plants'!S906,"")</f>
        <v>0</v>
      </c>
      <c r="S906" s="236">
        <f>IF('Jeunes Plants'!T906&lt;&gt;"",'Jeunes Plants'!T906,"")</f>
        <v>0</v>
      </c>
      <c r="T906" s="242"/>
      <c r="U906" s="158"/>
      <c r="V906" s="158"/>
      <c r="W906" s="158"/>
    </row>
    <row r="907" spans="1:23" ht="20.100000000000001" customHeight="1" x14ac:dyDescent="0.25">
      <c r="A907" s="25">
        <f>IF('Jeunes Plants'!A907&lt;&gt;"",'Jeunes Plants'!A907,"")</f>
        <v>2760</v>
      </c>
      <c r="B907" s="24" t="str">
        <f>IF('Jeunes Plants'!B907&lt;&gt;"",'Jeunes Plants'!B907,"")</f>
        <v>SOLANUM</v>
      </c>
      <c r="C907" s="24" t="str">
        <f>IF('Jeunes Plants'!C907&lt;&gt;"",'Jeunes Plants'!C907,"")</f>
        <v>Rantonnetii</v>
      </c>
      <c r="D907" s="24" t="str">
        <f>IF('Jeunes Plants'!D907&lt;&gt;"",'Jeunes Plants'!D907,"")</f>
        <v/>
      </c>
      <c r="E907" s="66" t="str">
        <f>IF('Jeunes Plants'!E907&lt;&gt;"",'Jeunes Plants'!E907,"")</f>
        <v>B</v>
      </c>
      <c r="F907" s="66" t="str">
        <f>IF('Jeunes Plants'!F907&lt;&gt;"",'Jeunes Plants'!F907,"")</f>
        <v>M 3 cm  X60</v>
      </c>
      <c r="G907" s="64">
        <f>IF('Jeunes Plants'!G907&lt;&gt;"",'Jeunes Plants'!G907,"")</f>
        <v>30</v>
      </c>
      <c r="H907" s="66">
        <f>IF('Jeunes Plants'!H907&lt;&gt;"",'Jeunes Plants'!H907,"")</f>
        <v>5</v>
      </c>
      <c r="I907" s="66" t="str">
        <f>IF('Jeunes Plants'!I907&lt;&gt;"",'Jeunes Plants'!I907,"")</f>
        <v>E</v>
      </c>
      <c r="J907" s="72" t="str">
        <f>IF('Jeunes Plants'!J907&lt;&gt;"",'Jeunes Plants'!J907,"")</f>
        <v/>
      </c>
      <c r="K907" s="24" t="str">
        <f>IF('Jeunes Plants'!K907&lt;&gt;"",'Jeunes Plants'!K907,"")</f>
        <v>DIV FL</v>
      </c>
      <c r="L907" s="24" t="str">
        <f>IF('Jeunes Plants'!L907&lt;&gt;"",'Jeunes Plants'!L907,"")</f>
        <v>S2</v>
      </c>
      <c r="M907" s="24" t="str">
        <f>IF('Jeunes Plants'!M907&lt;&gt;"",'Jeunes Plants'!M907,"")</f>
        <v/>
      </c>
      <c r="N907" s="24" t="str">
        <f>IF('Jeunes Plants'!N907&lt;&gt;"",'Jeunes Plants'!N907,"")</f>
        <v>M3</v>
      </c>
      <c r="O907" s="24" t="str">
        <f>IF('Jeunes Plants'!O907&lt;&gt;"",'Jeunes Plants'!O907,"")</f>
        <v>SOLANUM Rantonnetii</v>
      </c>
      <c r="P907" s="54">
        <f>IF('Jeunes Plants'!P907&lt;&gt;"",'Jeunes Plants'!P907,"")</f>
        <v>907</v>
      </c>
      <c r="Q907" s="20">
        <f>IF('Jeunes Plants'!R907&lt;&gt;"",'Jeunes Plants'!R907,"")</f>
        <v>0</v>
      </c>
      <c r="R907" s="20">
        <f>IF('Jeunes Plants'!S907&lt;&gt;"",'Jeunes Plants'!S907,"")</f>
        <v>0</v>
      </c>
      <c r="S907" s="236">
        <f>IF('Jeunes Plants'!T907&lt;&gt;"",'Jeunes Plants'!T907,"")</f>
        <v>0</v>
      </c>
      <c r="T907" s="241"/>
      <c r="U907" s="44"/>
      <c r="V907" s="44"/>
      <c r="W907" s="44"/>
    </row>
    <row r="908" spans="1:23" ht="20.100000000000001" customHeight="1" x14ac:dyDescent="0.25">
      <c r="A908" s="125">
        <f>IF('Jeunes Plants'!A908&lt;&gt;"",'Jeunes Plants'!A908,"")</f>
        <v>12970</v>
      </c>
      <c r="B908" s="126" t="str">
        <f>IF('Jeunes Plants'!B908&lt;&gt;"",'Jeunes Plants'!B908,"")</f>
        <v>STIPA</v>
      </c>
      <c r="C908" s="126" t="str">
        <f>IF('Jeunes Plants'!C908&lt;&gt;"",'Jeunes Plants'!C908,"")</f>
        <v>Pheasant Tails</v>
      </c>
      <c r="D908" s="126" t="str">
        <f>IF('Jeunes Plants'!D908&lt;&gt;"",'Jeunes Plants'!D908,"")</f>
        <v/>
      </c>
      <c r="E908" s="127" t="str">
        <f>IF('Jeunes Plants'!E908&lt;&gt;"",'Jeunes Plants'!E908,"")</f>
        <v>S</v>
      </c>
      <c r="F908" s="127" t="str">
        <f>IF('Jeunes Plants'!F908&lt;&gt;"",'Jeunes Plants'!F908,"")</f>
        <v>M 3 cm  X60</v>
      </c>
      <c r="G908" s="128">
        <f>IF('Jeunes Plants'!G908&lt;&gt;"",'Jeunes Plants'!G908,"")</f>
        <v>30</v>
      </c>
      <c r="H908" s="127">
        <f>IF('Jeunes Plants'!H908&lt;&gt;"",'Jeunes Plants'!H908,"")</f>
        <v>8</v>
      </c>
      <c r="I908" s="127" t="str">
        <f>IF('Jeunes Plants'!I908&lt;&gt;"",'Jeunes Plants'!I908,"")</f>
        <v>A</v>
      </c>
      <c r="J908" s="129" t="str">
        <f>IF('Jeunes Plants'!J908&lt;&gt;"",'Jeunes Plants'!J908,"")</f>
        <v/>
      </c>
      <c r="K908" s="126" t="str">
        <f>IF('Jeunes Plants'!K908&lt;&gt;"",'Jeunes Plants'!K908,"")</f>
        <v>DIV FL</v>
      </c>
      <c r="L908" s="126" t="str">
        <f>IF('Jeunes Plants'!L908&lt;&gt;"",'Jeunes Plants'!L908,"")</f>
        <v>S4</v>
      </c>
      <c r="M908" s="126" t="str">
        <f>IF('Jeunes Plants'!M908&lt;&gt;"",'Jeunes Plants'!M908,"")</f>
        <v/>
      </c>
      <c r="N908" s="126" t="str">
        <f>IF('Jeunes Plants'!N908&lt;&gt;"",'Jeunes Plants'!N908,"")</f>
        <v>M3</v>
      </c>
      <c r="O908" s="126" t="str">
        <f>IF('Jeunes Plants'!O908&lt;&gt;"",'Jeunes Plants'!O908,"")</f>
        <v>STIPA Pheasant Tails</v>
      </c>
      <c r="P908" s="130">
        <f>IF('Jeunes Plants'!P908&lt;&gt;"",'Jeunes Plants'!P908,"")</f>
        <v>908</v>
      </c>
      <c r="Q908" s="20">
        <f>IF('Jeunes Plants'!R908&lt;&gt;"",'Jeunes Plants'!R908,"")</f>
        <v>0</v>
      </c>
      <c r="R908" s="20">
        <f>IF('Jeunes Plants'!S908&lt;&gt;"",'Jeunes Plants'!S908,"")</f>
        <v>0</v>
      </c>
      <c r="S908" s="236">
        <f>IF('Jeunes Plants'!T908&lt;&gt;"",'Jeunes Plants'!T908,"")</f>
        <v>0</v>
      </c>
      <c r="T908" s="242"/>
      <c r="U908" s="158"/>
      <c r="V908" s="158"/>
      <c r="W908" s="158"/>
    </row>
    <row r="909" spans="1:23" ht="20.100000000000001" customHeight="1" x14ac:dyDescent="0.25">
      <c r="A909" s="23">
        <f>IF('Jeunes Plants'!A909&lt;&gt;"",'Jeunes Plants'!A909,"")</f>
        <v>3776</v>
      </c>
      <c r="B909" s="24" t="str">
        <f>IF('Jeunes Plants'!B909&lt;&gt;"",'Jeunes Plants'!B909,"")</f>
        <v>STIPA</v>
      </c>
      <c r="C909" s="24" t="str">
        <f>IF('Jeunes Plants'!C909&lt;&gt;"",'Jeunes Plants'!C909,"")</f>
        <v>Pony Tails</v>
      </c>
      <c r="D909" s="24" t="str">
        <f>IF('Jeunes Plants'!D909&lt;&gt;"",'Jeunes Plants'!D909,"")</f>
        <v/>
      </c>
      <c r="E909" s="66" t="str">
        <f>IF('Jeunes Plants'!E909&lt;&gt;"",'Jeunes Plants'!E909,"")</f>
        <v>S</v>
      </c>
      <c r="F909" s="66" t="str">
        <f>IF('Jeunes Plants'!F909&lt;&gt;"",'Jeunes Plants'!F909,"")</f>
        <v>M 3 cm  X60</v>
      </c>
      <c r="G909" s="64">
        <f>IF('Jeunes Plants'!G909&lt;&gt;"",'Jeunes Plants'!G909,"")</f>
        <v>30</v>
      </c>
      <c r="H909" s="66">
        <f>IF('Jeunes Plants'!H909&lt;&gt;"",'Jeunes Plants'!H909,"")</f>
        <v>8</v>
      </c>
      <c r="I909" s="66" t="str">
        <f>IF('Jeunes Plants'!I909&lt;&gt;"",'Jeunes Plants'!I909,"")</f>
        <v>A</v>
      </c>
      <c r="J909" s="72" t="str">
        <f>IF('Jeunes Plants'!J909&lt;&gt;"",'Jeunes Plants'!J909,"")</f>
        <v/>
      </c>
      <c r="K909" s="24" t="str">
        <f>IF('Jeunes Plants'!K909&lt;&gt;"",'Jeunes Plants'!K909,"")</f>
        <v>DIV FL</v>
      </c>
      <c r="L909" s="24" t="str">
        <f>IF('Jeunes Plants'!L909&lt;&gt;"",'Jeunes Plants'!L909,"")</f>
        <v>S4</v>
      </c>
      <c r="M909" s="24" t="str">
        <f>IF('Jeunes Plants'!M909&lt;&gt;"",'Jeunes Plants'!M909,"")</f>
        <v/>
      </c>
      <c r="N909" s="24" t="str">
        <f>IF('Jeunes Plants'!N909&lt;&gt;"",'Jeunes Plants'!N909,"")</f>
        <v>M3</v>
      </c>
      <c r="O909" s="24" t="str">
        <f>IF('Jeunes Plants'!O909&lt;&gt;"",'Jeunes Plants'!O909,"")</f>
        <v>STIPA Pony Tails</v>
      </c>
      <c r="P909" s="54">
        <f>IF('Jeunes Plants'!P909&lt;&gt;"",'Jeunes Plants'!P909,"")</f>
        <v>909</v>
      </c>
      <c r="Q909" s="20">
        <f>IF('Jeunes Plants'!R909&lt;&gt;"",'Jeunes Plants'!R909,"")</f>
        <v>0</v>
      </c>
      <c r="R909" s="20">
        <f>IF('Jeunes Plants'!S909&lt;&gt;"",'Jeunes Plants'!S909,"")</f>
        <v>0</v>
      </c>
      <c r="S909" s="236">
        <f>IF('Jeunes Plants'!T909&lt;&gt;"",'Jeunes Plants'!T909,"")</f>
        <v>0</v>
      </c>
      <c r="T909" s="241"/>
      <c r="U909" s="44"/>
      <c r="V909" s="44"/>
      <c r="W909" s="44"/>
    </row>
    <row r="910" spans="1:23" ht="20.100000000000001" customHeight="1" x14ac:dyDescent="0.25">
      <c r="A910" s="125">
        <f>IF('Jeunes Plants'!A910&lt;&gt;"",'Jeunes Plants'!A910,"")</f>
        <v>3263</v>
      </c>
      <c r="B910" s="126" t="str">
        <f>IF('Jeunes Plants'!B910&lt;&gt;"",'Jeunes Plants'!B910,"")</f>
        <v>STREPTOCARPUS</v>
      </c>
      <c r="C910" s="126" t="str">
        <f>IF('Jeunes Plants'!C910&lt;&gt;"",'Jeunes Plants'!C910,"")</f>
        <v>Bleu</v>
      </c>
      <c r="D910" s="126" t="str">
        <f>IF('Jeunes Plants'!D910&lt;&gt;"",'Jeunes Plants'!D910,"")</f>
        <v/>
      </c>
      <c r="E910" s="127" t="str">
        <f>IF('Jeunes Plants'!E910&lt;&gt;"",'Jeunes Plants'!E910,"")</f>
        <v>B</v>
      </c>
      <c r="F910" s="127" t="str">
        <f>IF('Jeunes Plants'!F910&lt;&gt;"",'Jeunes Plants'!F910,"")</f>
        <v>M 3 cm  X60</v>
      </c>
      <c r="G910" s="128">
        <f>IF('Jeunes Plants'!G910&lt;&gt;"",'Jeunes Plants'!G910,"")</f>
        <v>30</v>
      </c>
      <c r="H910" s="128">
        <f>IF('Jeunes Plants'!H910&lt;&gt;"",'Jeunes Plants'!H910,"")</f>
        <v>6</v>
      </c>
      <c r="I910" s="127" t="str">
        <f>IF('Jeunes Plants'!I910&lt;&gt;"",'Jeunes Plants'!I910,"")</f>
        <v>E</v>
      </c>
      <c r="J910" s="129" t="str">
        <f>IF('Jeunes Plants'!J910&lt;&gt;"",'Jeunes Plants'!J910,"")</f>
        <v/>
      </c>
      <c r="K910" s="126" t="str">
        <f>IF('Jeunes Plants'!K910&lt;&gt;"",'Jeunes Plants'!K910,"")</f>
        <v>DIV FL</v>
      </c>
      <c r="L910" s="126" t="str">
        <f>IF('Jeunes Plants'!L910&lt;&gt;"",'Jeunes Plants'!L910,"")</f>
        <v>S1</v>
      </c>
      <c r="M910" s="126" t="str">
        <f>IF('Jeunes Plants'!M910&lt;&gt;"",'Jeunes Plants'!M910,"")</f>
        <v/>
      </c>
      <c r="N910" s="126" t="str">
        <f>IF('Jeunes Plants'!N910&lt;&gt;"",'Jeunes Plants'!N910,"")</f>
        <v>M3</v>
      </c>
      <c r="O910" s="126" t="str">
        <f>IF('Jeunes Plants'!O910&lt;&gt;"",'Jeunes Plants'!O910,"")</f>
        <v>STREPTOCARPUS Bleu</v>
      </c>
      <c r="P910" s="130">
        <f>IF('Jeunes Plants'!P910&lt;&gt;"",'Jeunes Plants'!P910,"")</f>
        <v>910</v>
      </c>
      <c r="Q910" s="20">
        <f>IF('Jeunes Plants'!R910&lt;&gt;"",'Jeunes Plants'!R910,"")</f>
        <v>0</v>
      </c>
      <c r="R910" s="20">
        <f>IF('Jeunes Plants'!S910&lt;&gt;"",'Jeunes Plants'!S910,"")</f>
        <v>0</v>
      </c>
      <c r="S910" s="236">
        <f>IF('Jeunes Plants'!T910&lt;&gt;"",'Jeunes Plants'!T910,"")</f>
        <v>0</v>
      </c>
      <c r="T910" s="242"/>
      <c r="U910" s="158"/>
      <c r="V910" s="158"/>
      <c r="W910" s="158"/>
    </row>
    <row r="911" spans="1:23" ht="20.100000000000001" customHeight="1" x14ac:dyDescent="0.25">
      <c r="A911" s="151" t="str">
        <f>IF('Jeunes Plants'!A911&lt;&gt;"",'Jeunes Plants'!A911,"")</f>
        <v/>
      </c>
      <c r="B911" s="152" t="str">
        <f>IF('Jeunes Plants'!B911&lt;&gt;"",'Jeunes Plants'!B911,"")</f>
        <v>T</v>
      </c>
      <c r="C911" s="153" t="str">
        <f>IF('Jeunes Plants'!C911&lt;&gt;"",'Jeunes Plants'!C911,"")</f>
        <v/>
      </c>
      <c r="D911" s="153" t="str">
        <f>IF('Jeunes Plants'!D911&lt;&gt;"",'Jeunes Plants'!D911,"")</f>
        <v/>
      </c>
      <c r="E911" s="154" t="str">
        <f>IF('Jeunes Plants'!E911&lt;&gt;"",'Jeunes Plants'!E911,"")</f>
        <v/>
      </c>
      <c r="F911" s="154" t="str">
        <f>IF('Jeunes Plants'!F911&lt;&gt;"",'Jeunes Plants'!F911,"")</f>
        <v/>
      </c>
      <c r="G911" s="154" t="str">
        <f>IF('Jeunes Plants'!G911&lt;&gt;"",'Jeunes Plants'!G911,"")</f>
        <v/>
      </c>
      <c r="H911" s="154" t="str">
        <f>IF('Jeunes Plants'!H911&lt;&gt;"",'Jeunes Plants'!H911,"")</f>
        <v/>
      </c>
      <c r="I911" s="154" t="str">
        <f>IF('Jeunes Plants'!I911&lt;&gt;"",'Jeunes Plants'!I911,"")</f>
        <v/>
      </c>
      <c r="J911" s="155" t="str">
        <f>IF('Jeunes Plants'!J911&lt;&gt;"",'Jeunes Plants'!J911,"")</f>
        <v/>
      </c>
      <c r="K911" s="153" t="str">
        <f>IF('Jeunes Plants'!K911&lt;&gt;"",'Jeunes Plants'!K911,"")</f>
        <v/>
      </c>
      <c r="L911" s="153" t="str">
        <f>IF('Jeunes Plants'!L911&lt;&gt;"",'Jeunes Plants'!L911,"")</f>
        <v>L</v>
      </c>
      <c r="M911" s="153" t="str">
        <f>IF('Jeunes Plants'!M911&lt;&gt;"",'Jeunes Plants'!M911,"")</f>
        <v/>
      </c>
      <c r="N911" s="153" t="str">
        <f>IF('Jeunes Plants'!N911&lt;&gt;"",'Jeunes Plants'!N911,"")</f>
        <v/>
      </c>
      <c r="O911" s="153" t="str">
        <f>IF('Jeunes Plants'!O911&lt;&gt;"",'Jeunes Plants'!O911,"")</f>
        <v xml:space="preserve">T </v>
      </c>
      <c r="P911" s="156">
        <f>IF('Jeunes Plants'!P911&lt;&gt;"",'Jeunes Plants'!P911,"")</f>
        <v>911</v>
      </c>
      <c r="Q911" s="20" t="str">
        <f>IF('Jeunes Plants'!R911&lt;&gt;"",'Jeunes Plants'!R911,"")</f>
        <v/>
      </c>
      <c r="R911" s="20" t="str">
        <f>IF('Jeunes Plants'!S911&lt;&gt;"",'Jeunes Plants'!S911,"")</f>
        <v/>
      </c>
      <c r="S911" s="236" t="str">
        <f>IF('Jeunes Plants'!T911&lt;&gt;"",'Jeunes Plants'!T911,"")</f>
        <v/>
      </c>
      <c r="T911" s="248"/>
      <c r="U911" s="164"/>
      <c r="V911" s="164"/>
      <c r="W911" s="164"/>
    </row>
    <row r="912" spans="1:23" ht="20.100000000000001" customHeight="1" x14ac:dyDescent="0.25">
      <c r="A912" s="23">
        <f>IF('Jeunes Plants'!A912&lt;&gt;"",'Jeunes Plants'!A912,"")</f>
        <v>12605</v>
      </c>
      <c r="B912" s="24" t="str">
        <f>IF('Jeunes Plants'!B912&lt;&gt;"",'Jeunes Plants'!B912,"")</f>
        <v>TABAC NICOTIANA ALATA</v>
      </c>
      <c r="C912" s="24" t="str">
        <f>IF('Jeunes Plants'!C912&lt;&gt;"",'Jeunes Plants'!C912,"")</f>
        <v>Variés perfume</v>
      </c>
      <c r="D912" s="24" t="str">
        <f>IF('Jeunes Plants'!D912&lt;&gt;"",'Jeunes Plants'!D912,"")</f>
        <v/>
      </c>
      <c r="E912" s="66" t="str">
        <f>IF('Jeunes Plants'!E912&lt;&gt;"",'Jeunes Plants'!E912,"")</f>
        <v>S</v>
      </c>
      <c r="F912" s="66" t="str">
        <f>IF('Jeunes Plants'!F912&lt;&gt;"",'Jeunes Plants'!F912,"")</f>
        <v>M 3 cm  X60</v>
      </c>
      <c r="G912" s="64">
        <f>IF('Jeunes Plants'!G912&lt;&gt;"",'Jeunes Plants'!G912,"")</f>
        <v>30</v>
      </c>
      <c r="H912" s="66">
        <f>IF('Jeunes Plants'!H912&lt;&gt;"",'Jeunes Plants'!H912,"")</f>
        <v>8</v>
      </c>
      <c r="I912" s="66" t="str">
        <f>IF('Jeunes Plants'!I912&lt;&gt;"",'Jeunes Plants'!I912,"")</f>
        <v>C</v>
      </c>
      <c r="J912" s="72" t="str">
        <f>IF('Jeunes Plants'!J912&lt;&gt;"",'Jeunes Plants'!J912,"")</f>
        <v/>
      </c>
      <c r="K912" s="24" t="str">
        <f>IF('Jeunes Plants'!K912&lt;&gt;"",'Jeunes Plants'!K912,"")</f>
        <v>DIV FL</v>
      </c>
      <c r="L912" s="24" t="str">
        <f>IF('Jeunes Plants'!L912&lt;&gt;"",'Jeunes Plants'!L912,"")</f>
        <v>S2</v>
      </c>
      <c r="M912" s="24" t="str">
        <f>IF('Jeunes Plants'!M912&lt;&gt;"",'Jeunes Plants'!M912,"")</f>
        <v/>
      </c>
      <c r="N912" s="24" t="str">
        <f>IF('Jeunes Plants'!N912&lt;&gt;"",'Jeunes Plants'!N912,"")</f>
        <v>M3</v>
      </c>
      <c r="O912" s="24" t="str">
        <f>IF('Jeunes Plants'!O912&lt;&gt;"",'Jeunes Plants'!O912,"")</f>
        <v>TABAC NICOTIANA ALATA Variés perfume</v>
      </c>
      <c r="P912" s="54">
        <f>IF('Jeunes Plants'!P912&lt;&gt;"",'Jeunes Plants'!P912,"")</f>
        <v>912</v>
      </c>
      <c r="Q912" s="20">
        <f>IF('Jeunes Plants'!R912&lt;&gt;"",'Jeunes Plants'!R912,"")</f>
        <v>0</v>
      </c>
      <c r="R912" s="20">
        <f>IF('Jeunes Plants'!S912&lt;&gt;"",'Jeunes Plants'!S912,"")</f>
        <v>0</v>
      </c>
      <c r="S912" s="236">
        <f>IF('Jeunes Plants'!T912&lt;&gt;"",'Jeunes Plants'!T912,"")</f>
        <v>0</v>
      </c>
      <c r="T912" s="241"/>
      <c r="U912" s="44"/>
      <c r="V912" s="44"/>
      <c r="W912" s="44"/>
    </row>
    <row r="913" spans="1:23" ht="20.100000000000001" customHeight="1" x14ac:dyDescent="0.25">
      <c r="A913" s="125">
        <f>IF('Jeunes Plants'!A913&lt;&gt;"",'Jeunes Plants'!A913,"")</f>
        <v>3783</v>
      </c>
      <c r="B913" s="126" t="str">
        <f>IF('Jeunes Plants'!B913&lt;&gt;"",'Jeunes Plants'!B913,"")</f>
        <v>TABAC SYLVESTRIS</v>
      </c>
      <c r="C913" s="126" t="str">
        <f>IF('Jeunes Plants'!C913&lt;&gt;"",'Jeunes Plants'!C913,"")</f>
        <v>Blanc</v>
      </c>
      <c r="D913" s="126" t="str">
        <f>IF('Jeunes Plants'!D913&lt;&gt;"",'Jeunes Plants'!D913,"")</f>
        <v/>
      </c>
      <c r="E913" s="127" t="str">
        <f>IF('Jeunes Plants'!E913&lt;&gt;"",'Jeunes Plants'!E913,"")</f>
        <v>S</v>
      </c>
      <c r="F913" s="127" t="str">
        <f>IF('Jeunes Plants'!F913&lt;&gt;"",'Jeunes Plants'!F913,"")</f>
        <v>M 3 cm  X60</v>
      </c>
      <c r="G913" s="128">
        <f>IF('Jeunes Plants'!G913&lt;&gt;"",'Jeunes Plants'!G913,"")</f>
        <v>30</v>
      </c>
      <c r="H913" s="127">
        <f>IF('Jeunes Plants'!H913&lt;&gt;"",'Jeunes Plants'!H913,"")</f>
        <v>5</v>
      </c>
      <c r="I913" s="127" t="str">
        <f>IF('Jeunes Plants'!I913&lt;&gt;"",'Jeunes Plants'!I913,"")</f>
        <v>E</v>
      </c>
      <c r="J913" s="129" t="str">
        <f>IF('Jeunes Plants'!J913&lt;&gt;"",'Jeunes Plants'!J913,"")</f>
        <v/>
      </c>
      <c r="K913" s="126" t="str">
        <f>IF('Jeunes Plants'!K913&lt;&gt;"",'Jeunes Plants'!K913,"")</f>
        <v>DIV FL</v>
      </c>
      <c r="L913" s="126" t="str">
        <f>IF('Jeunes Plants'!L913&lt;&gt;"",'Jeunes Plants'!L913,"")</f>
        <v>S2</v>
      </c>
      <c r="M913" s="126" t="str">
        <f>IF('Jeunes Plants'!M913&lt;&gt;"",'Jeunes Plants'!M913,"")</f>
        <v/>
      </c>
      <c r="N913" s="126" t="str">
        <f>IF('Jeunes Plants'!N913&lt;&gt;"",'Jeunes Plants'!N913,"")</f>
        <v>M3</v>
      </c>
      <c r="O913" s="126" t="str">
        <f>IF('Jeunes Plants'!O913&lt;&gt;"",'Jeunes Plants'!O913,"")</f>
        <v>TABAC SYLVESTRIS Blanc</v>
      </c>
      <c r="P913" s="130">
        <f>IF('Jeunes Plants'!P913&lt;&gt;"",'Jeunes Plants'!P913,"")</f>
        <v>913</v>
      </c>
      <c r="Q913" s="20">
        <f>IF('Jeunes Plants'!R913&lt;&gt;"",'Jeunes Plants'!R913,"")</f>
        <v>0</v>
      </c>
      <c r="R913" s="20">
        <f>IF('Jeunes Plants'!S913&lt;&gt;"",'Jeunes Plants'!S913,"")</f>
        <v>0</v>
      </c>
      <c r="S913" s="236">
        <f>IF('Jeunes Plants'!T913&lt;&gt;"",'Jeunes Plants'!T913,"")</f>
        <v>0</v>
      </c>
      <c r="T913" s="242"/>
      <c r="U913" s="158"/>
      <c r="V913" s="158"/>
      <c r="W913" s="158"/>
    </row>
    <row r="914" spans="1:23" ht="20.100000000000001" customHeight="1" x14ac:dyDescent="0.25">
      <c r="A914" s="23">
        <f>IF('Jeunes Plants'!A914&lt;&gt;"",'Jeunes Plants'!A914,"")</f>
        <v>12973</v>
      </c>
      <c r="B914" s="24" t="str">
        <f>IF('Jeunes Plants'!B914&lt;&gt;"",'Jeunes Plants'!B914,"")</f>
        <v>TAGETES LEMONII</v>
      </c>
      <c r="C914" s="24" t="str">
        <f>IF('Jeunes Plants'!C914&lt;&gt;"",'Jeunes Plants'!C914,"")</f>
        <v>Tangerine Marigold</v>
      </c>
      <c r="D914" s="24" t="str">
        <f>IF('Jeunes Plants'!D914&lt;&gt;"",'Jeunes Plants'!D914,"")</f>
        <v/>
      </c>
      <c r="E914" s="66" t="str">
        <f>IF('Jeunes Plants'!E914&lt;&gt;"",'Jeunes Plants'!E914,"")</f>
        <v>B</v>
      </c>
      <c r="F914" s="66" t="str">
        <f>IF('Jeunes Plants'!F914&lt;&gt;"",'Jeunes Plants'!F914,"")</f>
        <v>M 3 cm  X60</v>
      </c>
      <c r="G914" s="64">
        <f>IF('Jeunes Plants'!G914&lt;&gt;"",'Jeunes Plants'!G914,"")</f>
        <v>30</v>
      </c>
      <c r="H914" s="66">
        <f>IF('Jeunes Plants'!H914&lt;&gt;"",'Jeunes Plants'!H914,"")</f>
        <v>6</v>
      </c>
      <c r="I914" s="66" t="str">
        <f>IF('Jeunes Plants'!I914&lt;&gt;"",'Jeunes Plants'!I914,"")</f>
        <v>A</v>
      </c>
      <c r="J914" s="72">
        <f>IF('Jeunes Plants'!J914&lt;&gt;"",'Jeunes Plants'!J914,"")</f>
        <v>0.04</v>
      </c>
      <c r="K914" s="24" t="str">
        <f>IF('Jeunes Plants'!K914&lt;&gt;"",'Jeunes Plants'!K914,"")</f>
        <v>DIV FL</v>
      </c>
      <c r="L914" s="24" t="str">
        <f>IF('Jeunes Plants'!L914&lt;&gt;"",'Jeunes Plants'!L914,"")</f>
        <v>S7</v>
      </c>
      <c r="M914" s="24" t="str">
        <f>IF('Jeunes Plants'!M914&lt;&gt;"",'Jeunes Plants'!M914,"")</f>
        <v/>
      </c>
      <c r="N914" s="24" t="str">
        <f>IF('Jeunes Plants'!N914&lt;&gt;"",'Jeunes Plants'!N914,"")</f>
        <v>M3</v>
      </c>
      <c r="O914" s="24" t="str">
        <f>IF('Jeunes Plants'!O914&lt;&gt;"",'Jeunes Plants'!O914,"")</f>
        <v>TAGETES LEMONII Tangerine Marigold</v>
      </c>
      <c r="P914" s="54">
        <f>IF('Jeunes Plants'!P914&lt;&gt;"",'Jeunes Plants'!P914,"")</f>
        <v>914</v>
      </c>
      <c r="Q914" s="20">
        <f>IF('Jeunes Plants'!R914&lt;&gt;"",'Jeunes Plants'!R914,"")</f>
        <v>0</v>
      </c>
      <c r="R914" s="20">
        <f>IF('Jeunes Plants'!S914&lt;&gt;"",'Jeunes Plants'!S914,"")</f>
        <v>0</v>
      </c>
      <c r="S914" s="236">
        <f>IF('Jeunes Plants'!T914&lt;&gt;"",'Jeunes Plants'!T914,"")</f>
        <v>0</v>
      </c>
      <c r="T914" s="241"/>
      <c r="U914" s="44"/>
      <c r="V914" s="44"/>
      <c r="W914" s="44"/>
    </row>
    <row r="915" spans="1:23" ht="20.100000000000001" customHeight="1" x14ac:dyDescent="0.25">
      <c r="A915" s="125">
        <f>IF('Jeunes Plants'!A915&lt;&gt;"",'Jeunes Plants'!A915,"")</f>
        <v>2976</v>
      </c>
      <c r="B915" s="126" t="str">
        <f>IF('Jeunes Plants'!B915&lt;&gt;"",'Jeunes Plants'!B915,"")</f>
        <v>THUNBERGIA ALATA</v>
      </c>
      <c r="C915" s="126" t="str">
        <f>IF('Jeunes Plants'!C915&lt;&gt;"",'Jeunes Plants'!C915,"")</f>
        <v>Lemon</v>
      </c>
      <c r="D915" s="126" t="str">
        <f>IF('Jeunes Plants'!D915&lt;&gt;"",'Jeunes Plants'!D915,"")</f>
        <v/>
      </c>
      <c r="E915" s="127" t="str">
        <f>IF('Jeunes Plants'!E915&lt;&gt;"",'Jeunes Plants'!E915,"")</f>
        <v>B</v>
      </c>
      <c r="F915" s="127" t="str">
        <f>IF('Jeunes Plants'!F915&lt;&gt;"",'Jeunes Plants'!F915,"")</f>
        <v>M 3 cm  X60</v>
      </c>
      <c r="G915" s="128">
        <f>IF('Jeunes Plants'!G915&lt;&gt;"",'Jeunes Plants'!G915,"")</f>
        <v>30</v>
      </c>
      <c r="H915" s="127">
        <f>IF('Jeunes Plants'!H915&lt;&gt;"",'Jeunes Plants'!H915,"")</f>
        <v>6</v>
      </c>
      <c r="I915" s="127" t="str">
        <f>IF('Jeunes Plants'!I915&lt;&gt;"",'Jeunes Plants'!I915,"")</f>
        <v>A</v>
      </c>
      <c r="J915" s="129" t="str">
        <f>IF('Jeunes Plants'!J915&lt;&gt;"",'Jeunes Plants'!J915,"")</f>
        <v/>
      </c>
      <c r="K915" s="126" t="str">
        <f>IF('Jeunes Plants'!K915&lt;&gt;"",'Jeunes Plants'!K915,"")</f>
        <v>DIV FL</v>
      </c>
      <c r="L915" s="126" t="str">
        <f>IF('Jeunes Plants'!L915&lt;&gt;"",'Jeunes Plants'!L915,"")</f>
        <v>S7</v>
      </c>
      <c r="M915" s="126" t="str">
        <f>IF('Jeunes Plants'!M915&lt;&gt;"",'Jeunes Plants'!M915,"")</f>
        <v/>
      </c>
      <c r="N915" s="126" t="str">
        <f>IF('Jeunes Plants'!N915&lt;&gt;"",'Jeunes Plants'!N915,"")</f>
        <v>M3</v>
      </c>
      <c r="O915" s="126" t="str">
        <f>IF('Jeunes Plants'!O915&lt;&gt;"",'Jeunes Plants'!O915,"")</f>
        <v>THUNBERGIA ALATA Lemon</v>
      </c>
      <c r="P915" s="130">
        <f>IF('Jeunes Plants'!P915&lt;&gt;"",'Jeunes Plants'!P915,"")</f>
        <v>915</v>
      </c>
      <c r="Q915" s="20">
        <f>IF('Jeunes Plants'!R915&lt;&gt;"",'Jeunes Plants'!R915,"")</f>
        <v>0</v>
      </c>
      <c r="R915" s="20">
        <f>IF('Jeunes Plants'!S915&lt;&gt;"",'Jeunes Plants'!S915,"")</f>
        <v>0</v>
      </c>
      <c r="S915" s="236">
        <f>IF('Jeunes Plants'!T915&lt;&gt;"",'Jeunes Plants'!T915,"")</f>
        <v>0</v>
      </c>
      <c r="T915" s="242"/>
      <c r="U915" s="158"/>
      <c r="V915" s="158"/>
      <c r="W915" s="158"/>
    </row>
    <row r="916" spans="1:23" ht="20.100000000000001" customHeight="1" x14ac:dyDescent="0.25">
      <c r="A916" s="23">
        <f>IF('Jeunes Plants'!A916&lt;&gt;"",'Jeunes Plants'!A916,"")</f>
        <v>2842</v>
      </c>
      <c r="B916" s="24" t="str">
        <f>IF('Jeunes Plants'!B916&lt;&gt;"",'Jeunes Plants'!B916,"")</f>
        <v>THUNBERGIA ALATA</v>
      </c>
      <c r="C916" s="24" t="str">
        <f>IF('Jeunes Plants'!C916&lt;&gt;"",'Jeunes Plants'!C916,"")</f>
        <v>Orange Beauty</v>
      </c>
      <c r="D916" s="24" t="str">
        <f>IF('Jeunes Plants'!D916&lt;&gt;"",'Jeunes Plants'!D916,"")</f>
        <v/>
      </c>
      <c r="E916" s="66" t="str">
        <f>IF('Jeunes Plants'!E916&lt;&gt;"",'Jeunes Plants'!E916,"")</f>
        <v>B</v>
      </c>
      <c r="F916" s="66" t="str">
        <f>IF('Jeunes Plants'!F916&lt;&gt;"",'Jeunes Plants'!F916,"")</f>
        <v>M 3 cm  X60</v>
      </c>
      <c r="G916" s="64">
        <f>IF('Jeunes Plants'!G916&lt;&gt;"",'Jeunes Plants'!G916,"")</f>
        <v>30</v>
      </c>
      <c r="H916" s="66">
        <f>IF('Jeunes Plants'!H916&lt;&gt;"",'Jeunes Plants'!H916,"")</f>
        <v>6</v>
      </c>
      <c r="I916" s="66" t="str">
        <f>IF('Jeunes Plants'!I916&lt;&gt;"",'Jeunes Plants'!I916,"")</f>
        <v>A</v>
      </c>
      <c r="J916" s="72" t="str">
        <f>IF('Jeunes Plants'!J916&lt;&gt;"",'Jeunes Plants'!J916,"")</f>
        <v/>
      </c>
      <c r="K916" s="24" t="str">
        <f>IF('Jeunes Plants'!K916&lt;&gt;"",'Jeunes Plants'!K916,"")</f>
        <v>DIV FL</v>
      </c>
      <c r="L916" s="24" t="str">
        <f>IF('Jeunes Plants'!L916&lt;&gt;"",'Jeunes Plants'!L916,"")</f>
        <v>S7</v>
      </c>
      <c r="M916" s="24" t="str">
        <f>IF('Jeunes Plants'!M916&lt;&gt;"",'Jeunes Plants'!M916,"")</f>
        <v/>
      </c>
      <c r="N916" s="24" t="str">
        <f>IF('Jeunes Plants'!N916&lt;&gt;"",'Jeunes Plants'!N916,"")</f>
        <v>M3</v>
      </c>
      <c r="O916" s="24" t="str">
        <f>IF('Jeunes Plants'!O916&lt;&gt;"",'Jeunes Plants'!O916,"")</f>
        <v>THUNBERGIA ALATA Orange Beauty</v>
      </c>
      <c r="P916" s="54">
        <f>IF('Jeunes Plants'!P916&lt;&gt;"",'Jeunes Plants'!P916,"")</f>
        <v>916</v>
      </c>
      <c r="Q916" s="20">
        <f>IF('Jeunes Plants'!R916&lt;&gt;"",'Jeunes Plants'!R916,"")</f>
        <v>0</v>
      </c>
      <c r="R916" s="20">
        <f>IF('Jeunes Plants'!S916&lt;&gt;"",'Jeunes Plants'!S916,"")</f>
        <v>0</v>
      </c>
      <c r="S916" s="236">
        <f>IF('Jeunes Plants'!T916&lt;&gt;"",'Jeunes Plants'!T916,"")</f>
        <v>0</v>
      </c>
      <c r="T916" s="241"/>
      <c r="U916" s="44"/>
      <c r="V916" s="44"/>
      <c r="W916" s="44"/>
    </row>
    <row r="917" spans="1:23" ht="20.100000000000001" customHeight="1" x14ac:dyDescent="0.25">
      <c r="A917" s="125">
        <f>IF('Jeunes Plants'!A917&lt;&gt;"",'Jeunes Plants'!A917,"")</f>
        <v>25212</v>
      </c>
      <c r="B917" s="126" t="str">
        <f>IF('Jeunes Plants'!B917&lt;&gt;"",'Jeunes Plants'!B917,"")</f>
        <v>THUNBERGIA ALATA</v>
      </c>
      <c r="C917" s="126" t="str">
        <f>IF('Jeunes Plants'!C917&lt;&gt;"",'Jeunes Plants'!C917,"")</f>
        <v>Sunny Susy Amber Stripe</v>
      </c>
      <c r="D917" s="126" t="str">
        <f>IF('Jeunes Plants'!D917&lt;&gt;"",'Jeunes Plants'!D917,"")</f>
        <v/>
      </c>
      <c r="E917" s="127" t="str">
        <f>IF('Jeunes Plants'!E917&lt;&gt;"",'Jeunes Plants'!E917,"")</f>
        <v>B</v>
      </c>
      <c r="F917" s="127" t="str">
        <f>IF('Jeunes Plants'!F917&lt;&gt;"",'Jeunes Plants'!F917,"")</f>
        <v>M 3 cm  X60</v>
      </c>
      <c r="G917" s="128">
        <f>IF('Jeunes Plants'!G917&lt;&gt;"",'Jeunes Plants'!G917,"")</f>
        <v>30</v>
      </c>
      <c r="H917" s="127">
        <f>IF('Jeunes Plants'!H917&lt;&gt;"",'Jeunes Plants'!H917,"")</f>
        <v>6</v>
      </c>
      <c r="I917" s="127" t="str">
        <f>IF('Jeunes Plants'!I917&lt;&gt;"",'Jeunes Plants'!I917,"")</f>
        <v>A</v>
      </c>
      <c r="J917" s="129">
        <f>IF('Jeunes Plants'!J917&lt;&gt;"",'Jeunes Plants'!J917,"")</f>
        <v>6.5000000000000002E-2</v>
      </c>
      <c r="K917" s="126" t="str">
        <f>IF('Jeunes Plants'!K917&lt;&gt;"",'Jeunes Plants'!K917,"")</f>
        <v>DIV FL</v>
      </c>
      <c r="L917" s="126" t="str">
        <f>IF('Jeunes Plants'!L917&lt;&gt;"",'Jeunes Plants'!L917,"")</f>
        <v>S7</v>
      </c>
      <c r="M917" s="126" t="str">
        <f>IF('Jeunes Plants'!M917&lt;&gt;"",'Jeunes Plants'!M917,"")</f>
        <v/>
      </c>
      <c r="N917" s="126" t="str">
        <f>IF('Jeunes Plants'!N917&lt;&gt;"",'Jeunes Plants'!N917,"")</f>
        <v>M3</v>
      </c>
      <c r="O917" s="126" t="str">
        <f>IF('Jeunes Plants'!O917&lt;&gt;"",'Jeunes Plants'!O917,"")</f>
        <v>THUNBERGIA ALATA Sunny Susy Amber Stripe</v>
      </c>
      <c r="P917" s="130">
        <f>IF('Jeunes Plants'!P917&lt;&gt;"",'Jeunes Plants'!P917,"")</f>
        <v>917</v>
      </c>
      <c r="Q917" s="20">
        <f>IF('Jeunes Plants'!R917&lt;&gt;"",'Jeunes Plants'!R917,"")</f>
        <v>0</v>
      </c>
      <c r="R917" s="20">
        <f>IF('Jeunes Plants'!S917&lt;&gt;"",'Jeunes Plants'!S917,"")</f>
        <v>0</v>
      </c>
      <c r="S917" s="236">
        <f>IF('Jeunes Plants'!T917&lt;&gt;"",'Jeunes Plants'!T917,"")</f>
        <v>0</v>
      </c>
      <c r="T917" s="242"/>
      <c r="U917" s="158"/>
      <c r="V917" s="158"/>
      <c r="W917" s="158"/>
    </row>
    <row r="918" spans="1:23" ht="20.100000000000001" customHeight="1" x14ac:dyDescent="0.25">
      <c r="A918" s="23">
        <f>IF('Jeunes Plants'!A918&lt;&gt;"",'Jeunes Plants'!A918,"")</f>
        <v>22991</v>
      </c>
      <c r="B918" s="24" t="str">
        <f>IF('Jeunes Plants'!B918&lt;&gt;"",'Jeunes Plants'!B918,"")</f>
        <v>THUNBERGIA ALATA</v>
      </c>
      <c r="C918" s="24" t="str">
        <f>IF('Jeunes Plants'!C918&lt;&gt;"",'Jeunes Plants'!C918,"")</f>
        <v>Sunny Susy Rose Sensation</v>
      </c>
      <c r="D918" s="24" t="str">
        <f>IF('Jeunes Plants'!D918&lt;&gt;"",'Jeunes Plants'!D918,"")</f>
        <v/>
      </c>
      <c r="E918" s="66" t="str">
        <f>IF('Jeunes Plants'!E918&lt;&gt;"",'Jeunes Plants'!E918,"")</f>
        <v>B</v>
      </c>
      <c r="F918" s="66" t="str">
        <f>IF('Jeunes Plants'!F918&lt;&gt;"",'Jeunes Plants'!F918,"")</f>
        <v>M 3 cm  X60</v>
      </c>
      <c r="G918" s="64">
        <f>IF('Jeunes Plants'!G918&lt;&gt;"",'Jeunes Plants'!G918,"")</f>
        <v>30</v>
      </c>
      <c r="H918" s="66">
        <f>IF('Jeunes Plants'!H918&lt;&gt;"",'Jeunes Plants'!H918,"")</f>
        <v>6</v>
      </c>
      <c r="I918" s="66" t="str">
        <f>IF('Jeunes Plants'!I918&lt;&gt;"",'Jeunes Plants'!I918,"")</f>
        <v>A</v>
      </c>
      <c r="J918" s="72">
        <f>IF('Jeunes Plants'!J918&lt;&gt;"",'Jeunes Plants'!J918,"")</f>
        <v>6.5000000000000002E-2</v>
      </c>
      <c r="K918" s="24" t="str">
        <f>IF('Jeunes Plants'!K918&lt;&gt;"",'Jeunes Plants'!K918,"")</f>
        <v>DIV FL</v>
      </c>
      <c r="L918" s="24" t="str">
        <f>IF('Jeunes Plants'!L918&lt;&gt;"",'Jeunes Plants'!L918,"")</f>
        <v>S7</v>
      </c>
      <c r="M918" s="24" t="str">
        <f>IF('Jeunes Plants'!M918&lt;&gt;"",'Jeunes Plants'!M918,"")</f>
        <v/>
      </c>
      <c r="N918" s="24" t="str">
        <f>IF('Jeunes Plants'!N918&lt;&gt;"",'Jeunes Plants'!N918,"")</f>
        <v>M3</v>
      </c>
      <c r="O918" s="24" t="str">
        <f>IF('Jeunes Plants'!O918&lt;&gt;"",'Jeunes Plants'!O918,"")</f>
        <v>THUNBERGIA ALATA Sunny Susy Rose Sensation</v>
      </c>
      <c r="P918" s="54">
        <f>IF('Jeunes Plants'!P918&lt;&gt;"",'Jeunes Plants'!P918,"")</f>
        <v>918</v>
      </c>
      <c r="Q918" s="20">
        <f>IF('Jeunes Plants'!R918&lt;&gt;"",'Jeunes Plants'!R918,"")</f>
        <v>0</v>
      </c>
      <c r="R918" s="20">
        <f>IF('Jeunes Plants'!S918&lt;&gt;"",'Jeunes Plants'!S918,"")</f>
        <v>0</v>
      </c>
      <c r="S918" s="236">
        <f>IF('Jeunes Plants'!T918&lt;&gt;"",'Jeunes Plants'!T918,"")</f>
        <v>0</v>
      </c>
      <c r="T918" s="241"/>
      <c r="U918" s="44"/>
      <c r="V918" s="44"/>
      <c r="W918" s="44"/>
    </row>
    <row r="919" spans="1:23" ht="20.100000000000001" customHeight="1" x14ac:dyDescent="0.25">
      <c r="A919" s="125">
        <f>IF('Jeunes Plants'!A919&lt;&gt;"",'Jeunes Plants'!A919,"")</f>
        <v>14067</v>
      </c>
      <c r="B919" s="126" t="str">
        <f>IF('Jeunes Plants'!B919&lt;&gt;"",'Jeunes Plants'!B919,"")</f>
        <v>THUNBERGIA ALATA</v>
      </c>
      <c r="C919" s="126" t="str">
        <f>IF('Jeunes Plants'!C919&lt;&gt;"",'Jeunes Plants'!C919,"")</f>
        <v>Variés</v>
      </c>
      <c r="D919" s="126" t="str">
        <f>IF('Jeunes Plants'!D919&lt;&gt;"",'Jeunes Plants'!D919,"")</f>
        <v/>
      </c>
      <c r="E919" s="127" t="str">
        <f>IF('Jeunes Plants'!E919&lt;&gt;"",'Jeunes Plants'!E919,"")</f>
        <v>B</v>
      </c>
      <c r="F919" s="127" t="str">
        <f>IF('Jeunes Plants'!F919&lt;&gt;"",'Jeunes Plants'!F919,"")</f>
        <v>M 3 cm  X60</v>
      </c>
      <c r="G919" s="128">
        <f>IF('Jeunes Plants'!G919&lt;&gt;"",'Jeunes Plants'!G919,"")</f>
        <v>30</v>
      </c>
      <c r="H919" s="127">
        <f>IF('Jeunes Plants'!H919&lt;&gt;"",'Jeunes Plants'!H919,"")</f>
        <v>6</v>
      </c>
      <c r="I919" s="127" t="str">
        <f>IF('Jeunes Plants'!I919&lt;&gt;"",'Jeunes Plants'!I919,"")</f>
        <v>A</v>
      </c>
      <c r="J919" s="129">
        <f>IF('Jeunes Plants'!J919&lt;&gt;"",'Jeunes Plants'!J919,"")</f>
        <v>3.3000000000000002E-2</v>
      </c>
      <c r="K919" s="126" t="str">
        <f>IF('Jeunes Plants'!K919&lt;&gt;"",'Jeunes Plants'!K919,"")</f>
        <v>DIV FL</v>
      </c>
      <c r="L919" s="126" t="str">
        <f>IF('Jeunes Plants'!L919&lt;&gt;"",'Jeunes Plants'!L919,"")</f>
        <v>S7</v>
      </c>
      <c r="M919" s="126" t="str">
        <f>IF('Jeunes Plants'!M919&lt;&gt;"",'Jeunes Plants'!M919,"")</f>
        <v/>
      </c>
      <c r="N919" s="126" t="str">
        <f>IF('Jeunes Plants'!N919&lt;&gt;"",'Jeunes Plants'!N919,"")</f>
        <v>M3</v>
      </c>
      <c r="O919" s="126" t="str">
        <f>IF('Jeunes Plants'!O919&lt;&gt;"",'Jeunes Plants'!O919,"")</f>
        <v>THUNBERGIA ALATA Variés</v>
      </c>
      <c r="P919" s="130">
        <f>IF('Jeunes Plants'!P919&lt;&gt;"",'Jeunes Plants'!P919,"")</f>
        <v>919</v>
      </c>
      <c r="Q919" s="20">
        <f>IF('Jeunes Plants'!R919&lt;&gt;"",'Jeunes Plants'!R919,"")</f>
        <v>0</v>
      </c>
      <c r="R919" s="20">
        <f>IF('Jeunes Plants'!S919&lt;&gt;"",'Jeunes Plants'!S919,"")</f>
        <v>0</v>
      </c>
      <c r="S919" s="236">
        <f>IF('Jeunes Plants'!T919&lt;&gt;"",'Jeunes Plants'!T919,"")</f>
        <v>0</v>
      </c>
      <c r="T919" s="242"/>
      <c r="U919" s="158"/>
      <c r="V919" s="158"/>
      <c r="W919" s="158"/>
    </row>
    <row r="920" spans="1:23" ht="20.100000000000001" customHeight="1" x14ac:dyDescent="0.25">
      <c r="A920" s="23">
        <f>IF('Jeunes Plants'!A920&lt;&gt;"",'Jeunes Plants'!A920,"")</f>
        <v>3896</v>
      </c>
      <c r="B920" s="24" t="str">
        <f>IF('Jeunes Plants'!B920&lt;&gt;"",'Jeunes Plants'!B920,"")</f>
        <v>TORENIA MOON</v>
      </c>
      <c r="C920" s="24" t="str">
        <f>IF('Jeunes Plants'!C920&lt;&gt;"",'Jeunes Plants'!C920,"")</f>
        <v xml:space="preserve">Blue moon dan </v>
      </c>
      <c r="D920" s="24" t="str">
        <f>IF('Jeunes Plants'!D920&lt;&gt;"",'Jeunes Plants'!D920,"")</f>
        <v>&gt;s01/2026</v>
      </c>
      <c r="E920" s="66" t="str">
        <f>IF('Jeunes Plants'!E920&lt;&gt;"",'Jeunes Plants'!E920,"")</f>
        <v>B</v>
      </c>
      <c r="F920" s="66" t="str">
        <f>IF('Jeunes Plants'!F920&lt;&gt;"",'Jeunes Plants'!F920,"")</f>
        <v>M 3 cm  X60</v>
      </c>
      <c r="G920" s="64">
        <f>IF('Jeunes Plants'!G920&lt;&gt;"",'Jeunes Plants'!G920,"")</f>
        <v>30</v>
      </c>
      <c r="H920" s="66">
        <f>IF('Jeunes Plants'!H920&lt;&gt;"",'Jeunes Plants'!H920,"")</f>
        <v>6</v>
      </c>
      <c r="I920" s="66" t="str">
        <f>IF('Jeunes Plants'!I920&lt;&gt;"",'Jeunes Plants'!I920,"")</f>
        <v>E</v>
      </c>
      <c r="J920" s="72">
        <f>IF('Jeunes Plants'!J920&lt;&gt;"",'Jeunes Plants'!J920,"")</f>
        <v>4.4999999999999998E-2</v>
      </c>
      <c r="K920" s="24" t="str">
        <f>IF('Jeunes Plants'!K920&lt;&gt;"",'Jeunes Plants'!K920,"")</f>
        <v>DIV FL</v>
      </c>
      <c r="L920" s="24" t="str">
        <f>IF('Jeunes Plants'!L920&lt;&gt;"",'Jeunes Plants'!L920,"")</f>
        <v>S7</v>
      </c>
      <c r="M920" s="24" t="str">
        <f>IF('Jeunes Plants'!M920&lt;&gt;"",'Jeunes Plants'!M920,"")</f>
        <v/>
      </c>
      <c r="N920" s="24" t="str">
        <f>IF('Jeunes Plants'!N920&lt;&gt;"",'Jeunes Plants'!N920,"")</f>
        <v>M3</v>
      </c>
      <c r="O920" s="24" t="str">
        <f>IF('Jeunes Plants'!O920&lt;&gt;"",'Jeunes Plants'!O920,"")</f>
        <v xml:space="preserve">TORENIA MOON Blue moon dan </v>
      </c>
      <c r="P920" s="54">
        <f>IF('Jeunes Plants'!P920&lt;&gt;"",'Jeunes Plants'!P920,"")</f>
        <v>920</v>
      </c>
      <c r="Q920" s="20">
        <f>IF('Jeunes Plants'!R920&lt;&gt;"",'Jeunes Plants'!R920,"")</f>
        <v>0</v>
      </c>
      <c r="R920" s="20">
        <f>IF('Jeunes Plants'!S920&lt;&gt;"",'Jeunes Plants'!S920,"")</f>
        <v>0</v>
      </c>
      <c r="S920" s="236">
        <f>IF('Jeunes Plants'!T920&lt;&gt;"",'Jeunes Plants'!T920,"")</f>
        <v>0</v>
      </c>
      <c r="T920" s="241"/>
      <c r="U920" s="44"/>
      <c r="V920" s="44"/>
      <c r="W920" s="44"/>
    </row>
    <row r="921" spans="1:23" ht="20.100000000000001" customHeight="1" x14ac:dyDescent="0.25">
      <c r="A921" s="125">
        <f>IF('Jeunes Plants'!A921&lt;&gt;"",'Jeunes Plants'!A921,"")</f>
        <v>3886</v>
      </c>
      <c r="B921" s="126" t="str">
        <f>IF('Jeunes Plants'!B921&lt;&gt;"",'Jeunes Plants'!B921,"")</f>
        <v>TORENIA MOON</v>
      </c>
      <c r="C921" s="126" t="str">
        <f>IF('Jeunes Plants'!C921&lt;&gt;"",'Jeunes Plants'!C921,"")</f>
        <v xml:space="preserve">Yellow moon dan </v>
      </c>
      <c r="D921" s="126" t="str">
        <f>IF('Jeunes Plants'!D921&lt;&gt;"",'Jeunes Plants'!D921,"")</f>
        <v>&gt;s01/2026</v>
      </c>
      <c r="E921" s="127" t="str">
        <f>IF('Jeunes Plants'!E921&lt;&gt;"",'Jeunes Plants'!E921,"")</f>
        <v>B</v>
      </c>
      <c r="F921" s="127" t="str">
        <f>IF('Jeunes Plants'!F921&lt;&gt;"",'Jeunes Plants'!F921,"")</f>
        <v>M 3 cm  X60</v>
      </c>
      <c r="G921" s="128">
        <f>IF('Jeunes Plants'!G921&lt;&gt;"",'Jeunes Plants'!G921,"")</f>
        <v>30</v>
      </c>
      <c r="H921" s="127">
        <f>IF('Jeunes Plants'!H921&lt;&gt;"",'Jeunes Plants'!H921,"")</f>
        <v>6</v>
      </c>
      <c r="I921" s="127" t="str">
        <f>IF('Jeunes Plants'!I921&lt;&gt;"",'Jeunes Plants'!I921,"")</f>
        <v>E</v>
      </c>
      <c r="J921" s="129">
        <f>IF('Jeunes Plants'!J921&lt;&gt;"",'Jeunes Plants'!J921,"")</f>
        <v>0.05</v>
      </c>
      <c r="K921" s="126" t="str">
        <f>IF('Jeunes Plants'!K921&lt;&gt;"",'Jeunes Plants'!K921,"")</f>
        <v>DIV FL</v>
      </c>
      <c r="L921" s="126" t="str">
        <f>IF('Jeunes Plants'!L921&lt;&gt;"",'Jeunes Plants'!L921,"")</f>
        <v>S7</v>
      </c>
      <c r="M921" s="126" t="str">
        <f>IF('Jeunes Plants'!M921&lt;&gt;"",'Jeunes Plants'!M921,"")</f>
        <v/>
      </c>
      <c r="N921" s="126" t="str">
        <f>IF('Jeunes Plants'!N921&lt;&gt;"",'Jeunes Plants'!N921,"")</f>
        <v>M3</v>
      </c>
      <c r="O921" s="126" t="str">
        <f>IF('Jeunes Plants'!O921&lt;&gt;"",'Jeunes Plants'!O921,"")</f>
        <v xml:space="preserve">TORENIA MOON Yellow moon dan </v>
      </c>
      <c r="P921" s="130">
        <f>IF('Jeunes Plants'!P921&lt;&gt;"",'Jeunes Plants'!P921,"")</f>
        <v>921</v>
      </c>
      <c r="Q921" s="20">
        <f>IF('Jeunes Plants'!R921&lt;&gt;"",'Jeunes Plants'!R921,"")</f>
        <v>0</v>
      </c>
      <c r="R921" s="20">
        <f>IF('Jeunes Plants'!S921&lt;&gt;"",'Jeunes Plants'!S921,"")</f>
        <v>0</v>
      </c>
      <c r="S921" s="236">
        <f>IF('Jeunes Plants'!T921&lt;&gt;"",'Jeunes Plants'!T921,"")</f>
        <v>0</v>
      </c>
      <c r="T921" s="242"/>
      <c r="U921" s="158"/>
      <c r="V921" s="158"/>
      <c r="W921" s="158"/>
    </row>
    <row r="922" spans="1:23" ht="20.100000000000001" customHeight="1" x14ac:dyDescent="0.25">
      <c r="A922" s="23">
        <f>IF('Jeunes Plants'!A922&lt;&gt;"",'Jeunes Plants'!A922,"")</f>
        <v>10572</v>
      </c>
      <c r="B922" s="24" t="str">
        <f>IF('Jeunes Plants'!B922&lt;&gt;"",'Jeunes Plants'!B922,"")</f>
        <v>TRADESCANTIA</v>
      </c>
      <c r="C922" s="24" t="str">
        <f>IF('Jeunes Plants'!C922&lt;&gt;"",'Jeunes Plants'!C922,"")</f>
        <v>fluminensis Quicksilver</v>
      </c>
      <c r="D922" s="24" t="str">
        <f>IF('Jeunes Plants'!D922&lt;&gt;"",'Jeunes Plants'!D922,"")</f>
        <v/>
      </c>
      <c r="E922" s="66" t="str">
        <f>IF('Jeunes Plants'!E922&lt;&gt;"",'Jeunes Plants'!E922,"")</f>
        <v>B</v>
      </c>
      <c r="F922" s="66" t="str">
        <f>IF('Jeunes Plants'!F922&lt;&gt;"",'Jeunes Plants'!F922,"")</f>
        <v>M 3 cm  X60</v>
      </c>
      <c r="G922" s="64">
        <f>IF('Jeunes Plants'!G922&lt;&gt;"",'Jeunes Plants'!G922,"")</f>
        <v>30</v>
      </c>
      <c r="H922" s="66">
        <f>IF('Jeunes Plants'!H922&lt;&gt;"",'Jeunes Plants'!H922,"")</f>
        <v>6</v>
      </c>
      <c r="I922" s="66" t="str">
        <f>IF('Jeunes Plants'!I922&lt;&gt;"",'Jeunes Plants'!I922,"")</f>
        <v>D</v>
      </c>
      <c r="J922" s="72" t="str">
        <f>IF('Jeunes Plants'!J922&lt;&gt;"",'Jeunes Plants'!J922,"")</f>
        <v/>
      </c>
      <c r="K922" s="24" t="str">
        <f>IF('Jeunes Plants'!K922&lt;&gt;"",'Jeunes Plants'!K922,"")</f>
        <v>DIV FL</v>
      </c>
      <c r="L922" s="24" t="str">
        <f>IF('Jeunes Plants'!L922&lt;&gt;"",'Jeunes Plants'!L922,"")</f>
        <v>S1</v>
      </c>
      <c r="M922" s="24" t="str">
        <f>IF('Jeunes Plants'!M922&lt;&gt;"",'Jeunes Plants'!M922,"")</f>
        <v/>
      </c>
      <c r="N922" s="24" t="str">
        <f>IF('Jeunes Plants'!N922&lt;&gt;"",'Jeunes Plants'!N922,"")</f>
        <v>M3</v>
      </c>
      <c r="O922" s="24" t="str">
        <f>IF('Jeunes Plants'!O922&lt;&gt;"",'Jeunes Plants'!O922,"")</f>
        <v>TRADESCANTIA fluminensis Quicksilver</v>
      </c>
      <c r="P922" s="54">
        <f>IF('Jeunes Plants'!P922&lt;&gt;"",'Jeunes Plants'!P922,"")</f>
        <v>922</v>
      </c>
      <c r="Q922" s="20">
        <f>IF('Jeunes Plants'!R922&lt;&gt;"",'Jeunes Plants'!R922,"")</f>
        <v>0</v>
      </c>
      <c r="R922" s="20">
        <f>IF('Jeunes Plants'!S922&lt;&gt;"",'Jeunes Plants'!S922,"")</f>
        <v>0</v>
      </c>
      <c r="S922" s="236">
        <f>IF('Jeunes Plants'!T922&lt;&gt;"",'Jeunes Plants'!T922,"")</f>
        <v>0</v>
      </c>
      <c r="T922" s="241"/>
      <c r="U922" s="44"/>
      <c r="V922" s="44"/>
      <c r="W922" s="44"/>
    </row>
    <row r="923" spans="1:23" ht="20.100000000000001" customHeight="1" x14ac:dyDescent="0.25">
      <c r="A923" s="125">
        <f>IF('Jeunes Plants'!A923&lt;&gt;"",'Jeunes Plants'!A923,"")</f>
        <v>10571</v>
      </c>
      <c r="B923" s="126" t="str">
        <f>IF('Jeunes Plants'!B923&lt;&gt;"",'Jeunes Plants'!B923,"")</f>
        <v>TRADESCANTIA</v>
      </c>
      <c r="C923" s="126" t="str">
        <f>IF('Jeunes Plants'!C923&lt;&gt;"",'Jeunes Plants'!C923,"")</f>
        <v>pallida Purple</v>
      </c>
      <c r="D923" s="126" t="str">
        <f>IF('Jeunes Plants'!D923&lt;&gt;"",'Jeunes Plants'!D923,"")</f>
        <v/>
      </c>
      <c r="E923" s="127" t="str">
        <f>IF('Jeunes Plants'!E923&lt;&gt;"",'Jeunes Plants'!E923,"")</f>
        <v>B</v>
      </c>
      <c r="F923" s="127" t="str">
        <f>IF('Jeunes Plants'!F923&lt;&gt;"",'Jeunes Plants'!F923,"")</f>
        <v>M 3 cm  X60</v>
      </c>
      <c r="G923" s="128">
        <f>IF('Jeunes Plants'!G923&lt;&gt;"",'Jeunes Plants'!G923,"")</f>
        <v>30</v>
      </c>
      <c r="H923" s="127">
        <f>IF('Jeunes Plants'!H923&lt;&gt;"",'Jeunes Plants'!H923,"")</f>
        <v>7</v>
      </c>
      <c r="I923" s="127" t="str">
        <f>IF('Jeunes Plants'!I923&lt;&gt;"",'Jeunes Plants'!I923,"")</f>
        <v>D</v>
      </c>
      <c r="J923" s="129" t="str">
        <f>IF('Jeunes Plants'!J923&lt;&gt;"",'Jeunes Plants'!J923,"")</f>
        <v/>
      </c>
      <c r="K923" s="126" t="str">
        <f>IF('Jeunes Plants'!K923&lt;&gt;"",'Jeunes Plants'!K923,"")</f>
        <v>DIV FL</v>
      </c>
      <c r="L923" s="126" t="str">
        <f>IF('Jeunes Plants'!L923&lt;&gt;"",'Jeunes Plants'!L923,"")</f>
        <v>S1</v>
      </c>
      <c r="M923" s="126" t="str">
        <f>IF('Jeunes Plants'!M923&lt;&gt;"",'Jeunes Plants'!M923,"")</f>
        <v/>
      </c>
      <c r="N923" s="126" t="str">
        <f>IF('Jeunes Plants'!N923&lt;&gt;"",'Jeunes Plants'!N923,"")</f>
        <v>M3</v>
      </c>
      <c r="O923" s="126" t="str">
        <f>IF('Jeunes Plants'!O923&lt;&gt;"",'Jeunes Plants'!O923,"")</f>
        <v>TRADESCANTIA pallida Purple</v>
      </c>
      <c r="P923" s="130">
        <f>IF('Jeunes Plants'!P923&lt;&gt;"",'Jeunes Plants'!P923,"")</f>
        <v>923</v>
      </c>
      <c r="Q923" s="20">
        <f>IF('Jeunes Plants'!R923&lt;&gt;"",'Jeunes Plants'!R923,"")</f>
        <v>0</v>
      </c>
      <c r="R923" s="20">
        <f>IF('Jeunes Plants'!S923&lt;&gt;"",'Jeunes Plants'!S923,"")</f>
        <v>0</v>
      </c>
      <c r="S923" s="236">
        <f>IF('Jeunes Plants'!T923&lt;&gt;"",'Jeunes Plants'!T923,"")</f>
        <v>0</v>
      </c>
      <c r="T923" s="242"/>
      <c r="U923" s="158"/>
      <c r="V923" s="158"/>
      <c r="W923" s="158"/>
    </row>
    <row r="924" spans="1:23" ht="20.100000000000001" customHeight="1" x14ac:dyDescent="0.25">
      <c r="A924" s="23">
        <f>IF('Jeunes Plants'!A924&lt;&gt;"",'Jeunes Plants'!A924,"")</f>
        <v>23804</v>
      </c>
      <c r="B924" s="24" t="str">
        <f>IF('Jeunes Plants'!B924&lt;&gt;"",'Jeunes Plants'!B924,"")</f>
        <v>TRADESCANTIA</v>
      </c>
      <c r="C924" s="24" t="str">
        <f>IF('Jeunes Plants'!C924&lt;&gt;"",'Jeunes Plants'!C924,"")</f>
        <v>zebrina Pendula</v>
      </c>
      <c r="D924" s="24" t="str">
        <f>IF('Jeunes Plants'!D924&lt;&gt;"",'Jeunes Plants'!D924,"")</f>
        <v/>
      </c>
      <c r="E924" s="66" t="str">
        <f>IF('Jeunes Plants'!E924&lt;&gt;"",'Jeunes Plants'!E924,"")</f>
        <v>B</v>
      </c>
      <c r="F924" s="66" t="str">
        <f>IF('Jeunes Plants'!F924&lt;&gt;"",'Jeunes Plants'!F924,"")</f>
        <v>M 3 cm  X60</v>
      </c>
      <c r="G924" s="64">
        <f>IF('Jeunes Plants'!G924&lt;&gt;"",'Jeunes Plants'!G924,"")</f>
        <v>30</v>
      </c>
      <c r="H924" s="66">
        <f>IF('Jeunes Plants'!H924&lt;&gt;"",'Jeunes Plants'!H924,"")</f>
        <v>6</v>
      </c>
      <c r="I924" s="66" t="str">
        <f>IF('Jeunes Plants'!I924&lt;&gt;"",'Jeunes Plants'!I924,"")</f>
        <v>B</v>
      </c>
      <c r="J924" s="72" t="str">
        <f>IF('Jeunes Plants'!J924&lt;&gt;"",'Jeunes Plants'!J924,"")</f>
        <v/>
      </c>
      <c r="K924" s="24" t="str">
        <f>IF('Jeunes Plants'!K924&lt;&gt;"",'Jeunes Plants'!K924,"")</f>
        <v>DIV FL</v>
      </c>
      <c r="L924" s="24" t="str">
        <f>IF('Jeunes Plants'!L924&lt;&gt;"",'Jeunes Plants'!L924,"")</f>
        <v>S1</v>
      </c>
      <c r="M924" s="24" t="str">
        <f>IF('Jeunes Plants'!M924&lt;&gt;"",'Jeunes Plants'!M924,"")</f>
        <v/>
      </c>
      <c r="N924" s="24" t="str">
        <f>IF('Jeunes Plants'!N924&lt;&gt;"",'Jeunes Plants'!N924,"")</f>
        <v>M3</v>
      </c>
      <c r="O924" s="24" t="str">
        <f>IF('Jeunes Plants'!O924&lt;&gt;"",'Jeunes Plants'!O924,"")</f>
        <v>TRADESCANTIA zebrina Pendula</v>
      </c>
      <c r="P924" s="54">
        <f>IF('Jeunes Plants'!P924&lt;&gt;"",'Jeunes Plants'!P924,"")</f>
        <v>924</v>
      </c>
      <c r="Q924" s="20">
        <f>IF('Jeunes Plants'!R924&lt;&gt;"",'Jeunes Plants'!R924,"")</f>
        <v>0</v>
      </c>
      <c r="R924" s="20">
        <f>IF('Jeunes Plants'!S924&lt;&gt;"",'Jeunes Plants'!S924,"")</f>
        <v>0</v>
      </c>
      <c r="S924" s="236">
        <f>IF('Jeunes Plants'!T924&lt;&gt;"",'Jeunes Plants'!T924,"")</f>
        <v>0</v>
      </c>
      <c r="T924" s="241"/>
      <c r="U924" s="44"/>
      <c r="V924" s="44"/>
      <c r="W924" s="44"/>
    </row>
    <row r="925" spans="1:23" ht="20.100000000000001" customHeight="1" x14ac:dyDescent="0.25">
      <c r="A925" s="151" t="str">
        <f>IF('Jeunes Plants'!A925&lt;&gt;"",'Jeunes Plants'!A925,"")</f>
        <v/>
      </c>
      <c r="B925" s="152" t="str">
        <f>IF('Jeunes Plants'!B925&lt;&gt;"",'Jeunes Plants'!B925,"")</f>
        <v>V</v>
      </c>
      <c r="C925" s="153" t="str">
        <f>IF('Jeunes Plants'!C925&lt;&gt;"",'Jeunes Plants'!C925,"")</f>
        <v/>
      </c>
      <c r="D925" s="153" t="str">
        <f>IF('Jeunes Plants'!D925&lt;&gt;"",'Jeunes Plants'!D925,"")</f>
        <v/>
      </c>
      <c r="E925" s="154" t="str">
        <f>IF('Jeunes Plants'!E925&lt;&gt;"",'Jeunes Plants'!E925,"")</f>
        <v/>
      </c>
      <c r="F925" s="154" t="str">
        <f>IF('Jeunes Plants'!F925&lt;&gt;"",'Jeunes Plants'!F925,"")</f>
        <v/>
      </c>
      <c r="G925" s="154" t="str">
        <f>IF('Jeunes Plants'!G925&lt;&gt;"",'Jeunes Plants'!G925,"")</f>
        <v/>
      </c>
      <c r="H925" s="154" t="str">
        <f>IF('Jeunes Plants'!H925&lt;&gt;"",'Jeunes Plants'!H925,"")</f>
        <v/>
      </c>
      <c r="I925" s="154" t="str">
        <f>IF('Jeunes Plants'!I925&lt;&gt;"",'Jeunes Plants'!I925,"")</f>
        <v/>
      </c>
      <c r="J925" s="155" t="str">
        <f>IF('Jeunes Plants'!J925&lt;&gt;"",'Jeunes Plants'!J925,"")</f>
        <v/>
      </c>
      <c r="K925" s="153" t="str">
        <f>IF('Jeunes Plants'!K925&lt;&gt;"",'Jeunes Plants'!K925,"")</f>
        <v/>
      </c>
      <c r="L925" s="153" t="str">
        <f>IF('Jeunes Plants'!L925&lt;&gt;"",'Jeunes Plants'!L925,"")</f>
        <v>L</v>
      </c>
      <c r="M925" s="153" t="str">
        <f>IF('Jeunes Plants'!M925&lt;&gt;"",'Jeunes Plants'!M925,"")</f>
        <v/>
      </c>
      <c r="N925" s="153" t="str">
        <f>IF('Jeunes Plants'!N925&lt;&gt;"",'Jeunes Plants'!N925,"")</f>
        <v/>
      </c>
      <c r="O925" s="153" t="str">
        <f>IF('Jeunes Plants'!O925&lt;&gt;"",'Jeunes Plants'!O925,"")</f>
        <v xml:space="preserve">V </v>
      </c>
      <c r="P925" s="156">
        <f>IF('Jeunes Plants'!P925&lt;&gt;"",'Jeunes Plants'!P925,"")</f>
        <v>925</v>
      </c>
      <c r="Q925" s="20" t="str">
        <f>IF('Jeunes Plants'!R925&lt;&gt;"",'Jeunes Plants'!R925,"")</f>
        <v/>
      </c>
      <c r="R925" s="20" t="str">
        <f>IF('Jeunes Plants'!S925&lt;&gt;"",'Jeunes Plants'!S925,"")</f>
        <v/>
      </c>
      <c r="S925" s="236" t="str">
        <f>IF('Jeunes Plants'!T925&lt;&gt;"",'Jeunes Plants'!T925,"")</f>
        <v/>
      </c>
      <c r="T925" s="248"/>
      <c r="U925" s="164"/>
      <c r="V925" s="164"/>
      <c r="W925" s="164"/>
    </row>
    <row r="926" spans="1:23" ht="20.100000000000001" customHeight="1" x14ac:dyDescent="0.25">
      <c r="A926" s="23">
        <f>IF('Jeunes Plants'!A926&lt;&gt;"",'Jeunes Plants'!A926,"")</f>
        <v>325</v>
      </c>
      <c r="B926" s="24" t="str">
        <f>IF('Jeunes Plants'!B926&lt;&gt;"",'Jeunes Plants'!B926,"")</f>
        <v>VERVEINE VIVACE</v>
      </c>
      <c r="C926" s="24" t="str">
        <f>IF('Jeunes Plants'!C926&lt;&gt;"",'Jeunes Plants'!C926,"")</f>
        <v>Bleue</v>
      </c>
      <c r="D926" s="24" t="str">
        <f>IF('Jeunes Plants'!D926&lt;&gt;"",'Jeunes Plants'!D926,"")</f>
        <v/>
      </c>
      <c r="E926" s="66" t="str">
        <f>IF('Jeunes Plants'!E926&lt;&gt;"",'Jeunes Plants'!E926,"")</f>
        <v>B</v>
      </c>
      <c r="F926" s="66" t="str">
        <f>IF('Jeunes Plants'!F926&lt;&gt;"",'Jeunes Plants'!F926,"")</f>
        <v>M 3 cm  X60</v>
      </c>
      <c r="G926" s="64">
        <f>IF('Jeunes Plants'!G926&lt;&gt;"",'Jeunes Plants'!G926,"")</f>
        <v>30</v>
      </c>
      <c r="H926" s="66">
        <f>IF('Jeunes Plants'!H926&lt;&gt;"",'Jeunes Plants'!H926,"")</f>
        <v>6</v>
      </c>
      <c r="I926" s="66" t="str">
        <f>IF('Jeunes Plants'!I926&lt;&gt;"",'Jeunes Plants'!I926,"")</f>
        <v>C</v>
      </c>
      <c r="J926" s="72" t="str">
        <f>IF('Jeunes Plants'!J926&lt;&gt;"",'Jeunes Plants'!J926,"")</f>
        <v/>
      </c>
      <c r="K926" s="24" t="str">
        <f>IF('Jeunes Plants'!K926&lt;&gt;"",'Jeunes Plants'!K926,"")</f>
        <v>DIV FL</v>
      </c>
      <c r="L926" s="24" t="str">
        <f>IF('Jeunes Plants'!L926&lt;&gt;"",'Jeunes Plants'!L926,"")</f>
        <v>S7</v>
      </c>
      <c r="M926" s="24" t="str">
        <f>IF('Jeunes Plants'!M926&lt;&gt;"",'Jeunes Plants'!M926,"")</f>
        <v/>
      </c>
      <c r="N926" s="24" t="str">
        <f>IF('Jeunes Plants'!N926&lt;&gt;"",'Jeunes Plants'!N926,"")</f>
        <v>M3</v>
      </c>
      <c r="O926" s="24" t="str">
        <f>IF('Jeunes Plants'!O926&lt;&gt;"",'Jeunes Plants'!O926,"")</f>
        <v>VERVEINE VIVACE Bleue</v>
      </c>
      <c r="P926" s="54">
        <f>IF('Jeunes Plants'!P926&lt;&gt;"",'Jeunes Plants'!P926,"")</f>
        <v>926</v>
      </c>
      <c r="Q926" s="20">
        <f>IF('Jeunes Plants'!R926&lt;&gt;"",'Jeunes Plants'!R926,"")</f>
        <v>0</v>
      </c>
      <c r="R926" s="20">
        <f>IF('Jeunes Plants'!S926&lt;&gt;"",'Jeunes Plants'!S926,"")</f>
        <v>0</v>
      </c>
      <c r="S926" s="236">
        <f>IF('Jeunes Plants'!T926&lt;&gt;"",'Jeunes Plants'!T926,"")</f>
        <v>0</v>
      </c>
      <c r="T926" s="241"/>
      <c r="U926" s="44"/>
      <c r="V926" s="44"/>
      <c r="W926" s="44"/>
    </row>
    <row r="927" spans="1:23" ht="20.100000000000001" customHeight="1" x14ac:dyDescent="0.25">
      <c r="A927" s="125">
        <f>IF('Jeunes Plants'!A927&lt;&gt;"",'Jeunes Plants'!A927,"")</f>
        <v>2321</v>
      </c>
      <c r="B927" s="126" t="str">
        <f>IF('Jeunes Plants'!B927&lt;&gt;"",'Jeunes Plants'!B927,"")</f>
        <v>VERVEINE VIVACE</v>
      </c>
      <c r="C927" s="126" t="str">
        <f>IF('Jeunes Plants'!C927&lt;&gt;"",'Jeunes Plants'!C927,"")</f>
        <v>Cléopatre Blanc</v>
      </c>
      <c r="D927" s="126" t="str">
        <f>IF('Jeunes Plants'!D927&lt;&gt;"",'Jeunes Plants'!D927,"")</f>
        <v/>
      </c>
      <c r="E927" s="127" t="str">
        <f>IF('Jeunes Plants'!E927&lt;&gt;"",'Jeunes Plants'!E927,"")</f>
        <v>B</v>
      </c>
      <c r="F927" s="127" t="str">
        <f>IF('Jeunes Plants'!F927&lt;&gt;"",'Jeunes Plants'!F927,"")</f>
        <v>M 3 cm  X60</v>
      </c>
      <c r="G927" s="128">
        <f>IF('Jeunes Plants'!G927&lt;&gt;"",'Jeunes Plants'!G927,"")</f>
        <v>30</v>
      </c>
      <c r="H927" s="127">
        <f>IF('Jeunes Plants'!H927&lt;&gt;"",'Jeunes Plants'!H927,"")</f>
        <v>6</v>
      </c>
      <c r="I927" s="127" t="str">
        <f>IF('Jeunes Plants'!I927&lt;&gt;"",'Jeunes Plants'!I927,"")</f>
        <v>C</v>
      </c>
      <c r="J927" s="129" t="str">
        <f>IF('Jeunes Plants'!J927&lt;&gt;"",'Jeunes Plants'!J927,"")</f>
        <v/>
      </c>
      <c r="K927" s="126" t="str">
        <f>IF('Jeunes Plants'!K927&lt;&gt;"",'Jeunes Plants'!K927,"")</f>
        <v>DIV FL</v>
      </c>
      <c r="L927" s="126" t="str">
        <f>IF('Jeunes Plants'!L927&lt;&gt;"",'Jeunes Plants'!L927,"")</f>
        <v>S7</v>
      </c>
      <c r="M927" s="126" t="str">
        <f>IF('Jeunes Plants'!M927&lt;&gt;"",'Jeunes Plants'!M927,"")</f>
        <v/>
      </c>
      <c r="N927" s="126" t="str">
        <f>IF('Jeunes Plants'!N927&lt;&gt;"",'Jeunes Plants'!N927,"")</f>
        <v>M3</v>
      </c>
      <c r="O927" s="126" t="str">
        <f>IF('Jeunes Plants'!O927&lt;&gt;"",'Jeunes Plants'!O927,"")</f>
        <v>VERVEINE VIVACE Cléopatre Blanc</v>
      </c>
      <c r="P927" s="130">
        <f>IF('Jeunes Plants'!P927&lt;&gt;"",'Jeunes Plants'!P927,"")</f>
        <v>927</v>
      </c>
      <c r="Q927" s="20">
        <f>IF('Jeunes Plants'!R927&lt;&gt;"",'Jeunes Plants'!R927,"")</f>
        <v>0</v>
      </c>
      <c r="R927" s="20">
        <f>IF('Jeunes Plants'!S927&lt;&gt;"",'Jeunes Plants'!S927,"")</f>
        <v>0</v>
      </c>
      <c r="S927" s="236">
        <f>IF('Jeunes Plants'!T927&lt;&gt;"",'Jeunes Plants'!T927,"")</f>
        <v>0</v>
      </c>
      <c r="T927" s="242"/>
      <c r="U927" s="158"/>
      <c r="V927" s="158"/>
      <c r="W927" s="158"/>
    </row>
    <row r="928" spans="1:23" ht="20.100000000000001" customHeight="1" x14ac:dyDescent="0.25">
      <c r="A928" s="23">
        <f>IF('Jeunes Plants'!A928&lt;&gt;"",'Jeunes Plants'!A928,"")</f>
        <v>327</v>
      </c>
      <c r="B928" s="24" t="str">
        <f>IF('Jeunes Plants'!B928&lt;&gt;"",'Jeunes Plants'!B928,"")</f>
        <v>VERVEINE VIVACE</v>
      </c>
      <c r="C928" s="24" t="str">
        <f>IF('Jeunes Plants'!C928&lt;&gt;"",'Jeunes Plants'!C928,"")</f>
        <v>Cléopatre Saumon</v>
      </c>
      <c r="D928" s="24" t="str">
        <f>IF('Jeunes Plants'!D928&lt;&gt;"",'Jeunes Plants'!D928,"")</f>
        <v/>
      </c>
      <c r="E928" s="66" t="str">
        <f>IF('Jeunes Plants'!E928&lt;&gt;"",'Jeunes Plants'!E928,"")</f>
        <v>B</v>
      </c>
      <c r="F928" s="66" t="str">
        <f>IF('Jeunes Plants'!F928&lt;&gt;"",'Jeunes Plants'!F928,"")</f>
        <v>M 3 cm  X60</v>
      </c>
      <c r="G928" s="64">
        <f>IF('Jeunes Plants'!G928&lt;&gt;"",'Jeunes Plants'!G928,"")</f>
        <v>30</v>
      </c>
      <c r="H928" s="66">
        <f>IF('Jeunes Plants'!H928&lt;&gt;"",'Jeunes Plants'!H928,"")</f>
        <v>6</v>
      </c>
      <c r="I928" s="66" t="str">
        <f>IF('Jeunes Plants'!I928&lt;&gt;"",'Jeunes Plants'!I928,"")</f>
        <v>C</v>
      </c>
      <c r="J928" s="72" t="str">
        <f>IF('Jeunes Plants'!J928&lt;&gt;"",'Jeunes Plants'!J928,"")</f>
        <v/>
      </c>
      <c r="K928" s="24" t="str">
        <f>IF('Jeunes Plants'!K928&lt;&gt;"",'Jeunes Plants'!K928,"")</f>
        <v>DIV FL</v>
      </c>
      <c r="L928" s="24" t="str">
        <f>IF('Jeunes Plants'!L928&lt;&gt;"",'Jeunes Plants'!L928,"")</f>
        <v>S7</v>
      </c>
      <c r="M928" s="24" t="str">
        <f>IF('Jeunes Plants'!M928&lt;&gt;"",'Jeunes Plants'!M928,"")</f>
        <v/>
      </c>
      <c r="N928" s="24" t="str">
        <f>IF('Jeunes Plants'!N928&lt;&gt;"",'Jeunes Plants'!N928,"")</f>
        <v>M3</v>
      </c>
      <c r="O928" s="24" t="str">
        <f>IF('Jeunes Plants'!O928&lt;&gt;"",'Jeunes Plants'!O928,"")</f>
        <v>VERVEINE VIVACE Cléopatre Saumon</v>
      </c>
      <c r="P928" s="54">
        <f>IF('Jeunes Plants'!P928&lt;&gt;"",'Jeunes Plants'!P928,"")</f>
        <v>928</v>
      </c>
      <c r="Q928" s="20">
        <f>IF('Jeunes Plants'!R928&lt;&gt;"",'Jeunes Plants'!R928,"")</f>
        <v>0</v>
      </c>
      <c r="R928" s="20">
        <f>IF('Jeunes Plants'!S928&lt;&gt;"",'Jeunes Plants'!S928,"")</f>
        <v>0</v>
      </c>
      <c r="S928" s="236">
        <f>IF('Jeunes Plants'!T928&lt;&gt;"",'Jeunes Plants'!T928,"")</f>
        <v>0</v>
      </c>
      <c r="T928" s="241"/>
      <c r="U928" s="44"/>
      <c r="V928" s="44"/>
      <c r="W928" s="44"/>
    </row>
    <row r="929" spans="1:23" ht="20.100000000000001" customHeight="1" x14ac:dyDescent="0.25">
      <c r="A929" s="125">
        <f>IF('Jeunes Plants'!A929&lt;&gt;"",'Jeunes Plants'!A929,"")</f>
        <v>1544</v>
      </c>
      <c r="B929" s="126" t="str">
        <f>IF('Jeunes Plants'!B929&lt;&gt;"",'Jeunes Plants'!B929,"")</f>
        <v>VERVEINE VIVACE</v>
      </c>
      <c r="C929" s="126" t="str">
        <f>IF('Jeunes Plants'!C929&lt;&gt;"",'Jeunes Plants'!C929,"")</f>
        <v xml:space="preserve">Scarlett </v>
      </c>
      <c r="D929" s="126" t="str">
        <f>IF('Jeunes Plants'!D929&lt;&gt;"",'Jeunes Plants'!D929,"")</f>
        <v>&gt;s45/2025</v>
      </c>
      <c r="E929" s="127" t="str">
        <f>IF('Jeunes Plants'!E929&lt;&gt;"",'Jeunes Plants'!E929,"")</f>
        <v>B</v>
      </c>
      <c r="F929" s="127" t="str">
        <f>IF('Jeunes Plants'!F929&lt;&gt;"",'Jeunes Plants'!F929,"")</f>
        <v>M 3 cm  X60</v>
      </c>
      <c r="G929" s="128">
        <f>IF('Jeunes Plants'!G929&lt;&gt;"",'Jeunes Plants'!G929,"")</f>
        <v>30</v>
      </c>
      <c r="H929" s="127">
        <f>IF('Jeunes Plants'!H929&lt;&gt;"",'Jeunes Plants'!H929,"")</f>
        <v>6</v>
      </c>
      <c r="I929" s="127" t="str">
        <f>IF('Jeunes Plants'!I929&lt;&gt;"",'Jeunes Plants'!I929,"")</f>
        <v>C</v>
      </c>
      <c r="J929" s="129" t="str">
        <f>IF('Jeunes Plants'!J929&lt;&gt;"",'Jeunes Plants'!J929,"")</f>
        <v/>
      </c>
      <c r="K929" s="126" t="str">
        <f>IF('Jeunes Plants'!K929&lt;&gt;"",'Jeunes Plants'!K929,"")</f>
        <v>DIV FL</v>
      </c>
      <c r="L929" s="126" t="str">
        <f>IF('Jeunes Plants'!L929&lt;&gt;"",'Jeunes Plants'!L929,"")</f>
        <v>S7</v>
      </c>
      <c r="M929" s="126" t="str">
        <f>IF('Jeunes Plants'!M929&lt;&gt;"",'Jeunes Plants'!M929,"")</f>
        <v/>
      </c>
      <c r="N929" s="126" t="str">
        <f>IF('Jeunes Plants'!N929&lt;&gt;"",'Jeunes Plants'!N929,"")</f>
        <v>M3</v>
      </c>
      <c r="O929" s="126" t="str">
        <f>IF('Jeunes Plants'!O929&lt;&gt;"",'Jeunes Plants'!O929,"")</f>
        <v xml:space="preserve">VERVEINE VIVACE Scarlett </v>
      </c>
      <c r="P929" s="130">
        <f>IF('Jeunes Plants'!P929&lt;&gt;"",'Jeunes Plants'!P929,"")</f>
        <v>929</v>
      </c>
      <c r="Q929" s="20">
        <f>IF('Jeunes Plants'!R929&lt;&gt;"",'Jeunes Plants'!R929,"")</f>
        <v>0</v>
      </c>
      <c r="R929" s="20">
        <f>IF('Jeunes Plants'!S929&lt;&gt;"",'Jeunes Plants'!S929,"")</f>
        <v>0</v>
      </c>
      <c r="S929" s="236">
        <f>IF('Jeunes Plants'!T929&lt;&gt;"",'Jeunes Plants'!T929,"")</f>
        <v>0</v>
      </c>
      <c r="T929" s="245"/>
      <c r="U929" s="214"/>
      <c r="V929" s="214"/>
      <c r="W929" s="214"/>
    </row>
    <row r="930" spans="1:23" ht="20.100000000000001" customHeight="1" x14ac:dyDescent="0.25">
      <c r="A930" s="23">
        <f>IF('Jeunes Plants'!A930&lt;&gt;"",'Jeunes Plants'!A930,"")</f>
        <v>501</v>
      </c>
      <c r="B930" s="24" t="str">
        <f>IF('Jeunes Plants'!B930&lt;&gt;"",'Jeunes Plants'!B930,"")</f>
        <v>VERVEINE VIVACE</v>
      </c>
      <c r="C930" s="24" t="str">
        <f>IF('Jeunes Plants'!C930&lt;&gt;"",'Jeunes Plants'!C930,"")</f>
        <v>Variés</v>
      </c>
      <c r="D930" s="24" t="str">
        <f>IF('Jeunes Plants'!D930&lt;&gt;"",'Jeunes Plants'!D930,"")</f>
        <v>&gt;s45/2025</v>
      </c>
      <c r="E930" s="66" t="str">
        <f>IF('Jeunes Plants'!E930&lt;&gt;"",'Jeunes Plants'!E930,"")</f>
        <v>B</v>
      </c>
      <c r="F930" s="66" t="str">
        <f>IF('Jeunes Plants'!F930&lt;&gt;"",'Jeunes Plants'!F930,"")</f>
        <v>M 3 cm  X60</v>
      </c>
      <c r="G930" s="64">
        <f>IF('Jeunes Plants'!G930&lt;&gt;"",'Jeunes Plants'!G930,"")</f>
        <v>30</v>
      </c>
      <c r="H930" s="66">
        <f>IF('Jeunes Plants'!H930&lt;&gt;"",'Jeunes Plants'!H930,"")</f>
        <v>6</v>
      </c>
      <c r="I930" s="66" t="str">
        <f>IF('Jeunes Plants'!I930&lt;&gt;"",'Jeunes Plants'!I930,"")</f>
        <v>C</v>
      </c>
      <c r="J930" s="72" t="str">
        <f>IF('Jeunes Plants'!J930&lt;&gt;"",'Jeunes Plants'!J930,"")</f>
        <v/>
      </c>
      <c r="K930" s="24" t="str">
        <f>IF('Jeunes Plants'!K930&lt;&gt;"",'Jeunes Plants'!K930,"")</f>
        <v>DIV FL</v>
      </c>
      <c r="L930" s="24" t="str">
        <f>IF('Jeunes Plants'!L930&lt;&gt;"",'Jeunes Plants'!L930,"")</f>
        <v>S7</v>
      </c>
      <c r="M930" s="24" t="str">
        <f>IF('Jeunes Plants'!M930&lt;&gt;"",'Jeunes Plants'!M930,"")</f>
        <v/>
      </c>
      <c r="N930" s="24" t="str">
        <f>IF('Jeunes Plants'!N930&lt;&gt;"",'Jeunes Plants'!N930,"")</f>
        <v>M3</v>
      </c>
      <c r="O930" s="24" t="str">
        <f>IF('Jeunes Plants'!O930&lt;&gt;"",'Jeunes Plants'!O930,"")</f>
        <v>VERVEINE VIVACE Variés</v>
      </c>
      <c r="P930" s="54">
        <f>IF('Jeunes Plants'!P930&lt;&gt;"",'Jeunes Plants'!P930,"")</f>
        <v>930</v>
      </c>
      <c r="Q930" s="20">
        <f>IF('Jeunes Plants'!R930&lt;&gt;"",'Jeunes Plants'!R930,"")</f>
        <v>0</v>
      </c>
      <c r="R930" s="20">
        <f>IF('Jeunes Plants'!S930&lt;&gt;"",'Jeunes Plants'!S930,"")</f>
        <v>0</v>
      </c>
      <c r="S930" s="236">
        <f>IF('Jeunes Plants'!T930&lt;&gt;"",'Jeunes Plants'!T930,"")</f>
        <v>0</v>
      </c>
      <c r="T930" s="241"/>
      <c r="U930" s="44"/>
      <c r="V930" s="44"/>
      <c r="W930" s="44"/>
    </row>
    <row r="931" spans="1:23" ht="20.100000000000001" customHeight="1" x14ac:dyDescent="0.25">
      <c r="A931" s="125">
        <f>IF('Jeunes Plants'!A931&lt;&gt;"",'Jeunes Plants'!A931,"")</f>
        <v>1204</v>
      </c>
      <c r="B931" s="126" t="str">
        <f>IF('Jeunes Plants'!B931&lt;&gt;"",'Jeunes Plants'!B931,"")</f>
        <v>VERVEINE TAPIEN</v>
      </c>
      <c r="C931" s="126" t="str">
        <f>IF('Jeunes Plants'!C931&lt;&gt;"",'Jeunes Plants'!C931,"")</f>
        <v xml:space="preserve">Saumon </v>
      </c>
      <c r="D931" s="126" t="str">
        <f>IF('Jeunes Plants'!D931&lt;&gt;"",'Jeunes Plants'!D931,"")</f>
        <v>&gt;s45/2025</v>
      </c>
      <c r="E931" s="127" t="str">
        <f>IF('Jeunes Plants'!E931&lt;&gt;"",'Jeunes Plants'!E931,"")</f>
        <v>B</v>
      </c>
      <c r="F931" s="127" t="str">
        <f>IF('Jeunes Plants'!F931&lt;&gt;"",'Jeunes Plants'!F931,"")</f>
        <v>M 3 cm  X60</v>
      </c>
      <c r="G931" s="128">
        <f>IF('Jeunes Plants'!G931&lt;&gt;"",'Jeunes Plants'!G931,"")</f>
        <v>30</v>
      </c>
      <c r="H931" s="127">
        <f>IF('Jeunes Plants'!H931&lt;&gt;"",'Jeunes Plants'!H931,"")</f>
        <v>6</v>
      </c>
      <c r="I931" s="127" t="str">
        <f>IF('Jeunes Plants'!I931&lt;&gt;"",'Jeunes Plants'!I931,"")</f>
        <v>C</v>
      </c>
      <c r="J931" s="129">
        <f>IF('Jeunes Plants'!J931&lt;&gt;"",'Jeunes Plants'!J931,"")</f>
        <v>0.05</v>
      </c>
      <c r="K931" s="126" t="str">
        <f>IF('Jeunes Plants'!K931&lt;&gt;"",'Jeunes Plants'!K931,"")</f>
        <v>DIV FL</v>
      </c>
      <c r="L931" s="126" t="str">
        <f>IF('Jeunes Plants'!L931&lt;&gt;"",'Jeunes Plants'!L931,"")</f>
        <v>S7</v>
      </c>
      <c r="M931" s="126" t="str">
        <f>IF('Jeunes Plants'!M931&lt;&gt;"",'Jeunes Plants'!M931,"")</f>
        <v/>
      </c>
      <c r="N931" s="126" t="str">
        <f>IF('Jeunes Plants'!N931&lt;&gt;"",'Jeunes Plants'!N931,"")</f>
        <v>M3</v>
      </c>
      <c r="O931" s="126" t="str">
        <f>IF('Jeunes Plants'!O931&lt;&gt;"",'Jeunes Plants'!O931,"")</f>
        <v xml:space="preserve">VERVEINE TAPIEN Saumon </v>
      </c>
      <c r="P931" s="130">
        <f>IF('Jeunes Plants'!P931&lt;&gt;"",'Jeunes Plants'!P931,"")</f>
        <v>931</v>
      </c>
      <c r="Q931" s="20">
        <f>IF('Jeunes Plants'!R931&lt;&gt;"",'Jeunes Plants'!R931,"")</f>
        <v>0</v>
      </c>
      <c r="R931" s="20">
        <f>IF('Jeunes Plants'!S931&lt;&gt;"",'Jeunes Plants'!S931,"")</f>
        <v>0</v>
      </c>
      <c r="S931" s="236">
        <f>IF('Jeunes Plants'!T931&lt;&gt;"",'Jeunes Plants'!T931,"")</f>
        <v>0</v>
      </c>
      <c r="T931" s="245"/>
      <c r="U931" s="214"/>
      <c r="V931" s="214"/>
      <c r="W931" s="214"/>
    </row>
    <row r="932" spans="1:23" ht="20.100000000000001" customHeight="1" x14ac:dyDescent="0.25">
      <c r="A932" s="23">
        <f>IF('Jeunes Plants'!A932&lt;&gt;"",'Jeunes Plants'!A932,"")</f>
        <v>2668</v>
      </c>
      <c r="B932" s="24" t="str">
        <f>IF('Jeunes Plants'!B932&lt;&gt;"",'Jeunes Plants'!B932,"")</f>
        <v>VERVEINE TAPIEN</v>
      </c>
      <c r="C932" s="24" t="str">
        <f>IF('Jeunes Plants'!C932&lt;&gt;"",'Jeunes Plants'!C932,"")</f>
        <v>Sky blue</v>
      </c>
      <c r="D932" s="24" t="str">
        <f>IF('Jeunes Plants'!D932&lt;&gt;"",'Jeunes Plants'!D932,"")</f>
        <v>&gt;s45/2025</v>
      </c>
      <c r="E932" s="66" t="str">
        <f>IF('Jeunes Plants'!E932&lt;&gt;"",'Jeunes Plants'!E932,"")</f>
        <v>B</v>
      </c>
      <c r="F932" s="66" t="str">
        <f>IF('Jeunes Plants'!F932&lt;&gt;"",'Jeunes Plants'!F932,"")</f>
        <v>M 3 cm  X60</v>
      </c>
      <c r="G932" s="64">
        <f>IF('Jeunes Plants'!G932&lt;&gt;"",'Jeunes Plants'!G932,"")</f>
        <v>30</v>
      </c>
      <c r="H932" s="66">
        <f>IF('Jeunes Plants'!H932&lt;&gt;"",'Jeunes Plants'!H932,"")</f>
        <v>6</v>
      </c>
      <c r="I932" s="66" t="str">
        <f>IF('Jeunes Plants'!I932&lt;&gt;"",'Jeunes Plants'!I932,"")</f>
        <v>C</v>
      </c>
      <c r="J932" s="72">
        <f>IF('Jeunes Plants'!J932&lt;&gt;"",'Jeunes Plants'!J932,"")</f>
        <v>0.05</v>
      </c>
      <c r="K932" s="24" t="str">
        <f>IF('Jeunes Plants'!K932&lt;&gt;"",'Jeunes Plants'!K932,"")</f>
        <v>DIV FL</v>
      </c>
      <c r="L932" s="24" t="str">
        <f>IF('Jeunes Plants'!L932&lt;&gt;"",'Jeunes Plants'!L932,"")</f>
        <v>S7</v>
      </c>
      <c r="M932" s="24" t="str">
        <f>IF('Jeunes Plants'!M932&lt;&gt;"",'Jeunes Plants'!M932,"")</f>
        <v/>
      </c>
      <c r="N932" s="24" t="str">
        <f>IF('Jeunes Plants'!N932&lt;&gt;"",'Jeunes Plants'!N932,"")</f>
        <v>M3</v>
      </c>
      <c r="O932" s="24" t="str">
        <f>IF('Jeunes Plants'!O932&lt;&gt;"",'Jeunes Plants'!O932,"")</f>
        <v>VERVEINE TAPIEN Sky blue</v>
      </c>
      <c r="P932" s="54">
        <f>IF('Jeunes Plants'!P932&lt;&gt;"",'Jeunes Plants'!P932,"")</f>
        <v>932</v>
      </c>
      <c r="Q932" s="20">
        <f>IF('Jeunes Plants'!R932&lt;&gt;"",'Jeunes Plants'!R932,"")</f>
        <v>0</v>
      </c>
      <c r="R932" s="20">
        <f>IF('Jeunes Plants'!S932&lt;&gt;"",'Jeunes Plants'!S932,"")</f>
        <v>0</v>
      </c>
      <c r="S932" s="236">
        <f>IF('Jeunes Plants'!T932&lt;&gt;"",'Jeunes Plants'!T932,"")</f>
        <v>0</v>
      </c>
      <c r="T932" s="246"/>
      <c r="U932" s="124"/>
      <c r="V932" s="124"/>
      <c r="W932" s="124"/>
    </row>
    <row r="933" spans="1:23" ht="20.100000000000001" customHeight="1" x14ac:dyDescent="0.25">
      <c r="A933" s="125">
        <f>IF('Jeunes Plants'!A933&lt;&gt;"",'Jeunes Plants'!A933,"")</f>
        <v>1203</v>
      </c>
      <c r="B933" s="126" t="str">
        <f>IF('Jeunes Plants'!B933&lt;&gt;"",'Jeunes Plants'!B933,"")</f>
        <v>VERVEINE TAPIEN</v>
      </c>
      <c r="C933" s="126" t="str">
        <f>IF('Jeunes Plants'!C933&lt;&gt;"",'Jeunes Plants'!C933,"")</f>
        <v xml:space="preserve">Violet </v>
      </c>
      <c r="D933" s="126" t="str">
        <f>IF('Jeunes Plants'!D933&lt;&gt;"",'Jeunes Plants'!D933,"")</f>
        <v>&gt;s45/2025</v>
      </c>
      <c r="E933" s="127" t="str">
        <f>IF('Jeunes Plants'!E933&lt;&gt;"",'Jeunes Plants'!E933,"")</f>
        <v>B</v>
      </c>
      <c r="F933" s="127" t="str">
        <f>IF('Jeunes Plants'!F933&lt;&gt;"",'Jeunes Plants'!F933,"")</f>
        <v>M 3 cm  X60</v>
      </c>
      <c r="G933" s="128">
        <f>IF('Jeunes Plants'!G933&lt;&gt;"",'Jeunes Plants'!G933,"")</f>
        <v>30</v>
      </c>
      <c r="H933" s="127">
        <f>IF('Jeunes Plants'!H933&lt;&gt;"",'Jeunes Plants'!H933,"")</f>
        <v>6</v>
      </c>
      <c r="I933" s="127" t="str">
        <f>IF('Jeunes Plants'!I933&lt;&gt;"",'Jeunes Plants'!I933,"")</f>
        <v>C</v>
      </c>
      <c r="J933" s="129">
        <f>IF('Jeunes Plants'!J933&lt;&gt;"",'Jeunes Plants'!J933,"")</f>
        <v>0.05</v>
      </c>
      <c r="K933" s="126" t="str">
        <f>IF('Jeunes Plants'!K933&lt;&gt;"",'Jeunes Plants'!K933,"")</f>
        <v>DIV FL</v>
      </c>
      <c r="L933" s="126" t="str">
        <f>IF('Jeunes Plants'!L933&lt;&gt;"",'Jeunes Plants'!L933,"")</f>
        <v>S7</v>
      </c>
      <c r="M933" s="126" t="str">
        <f>IF('Jeunes Plants'!M933&lt;&gt;"",'Jeunes Plants'!M933,"")</f>
        <v/>
      </c>
      <c r="N933" s="126" t="str">
        <f>IF('Jeunes Plants'!N933&lt;&gt;"",'Jeunes Plants'!N933,"")</f>
        <v>M3</v>
      </c>
      <c r="O933" s="126" t="str">
        <f>IF('Jeunes Plants'!O933&lt;&gt;"",'Jeunes Plants'!O933,"")</f>
        <v xml:space="preserve">VERVEINE TAPIEN Violet </v>
      </c>
      <c r="P933" s="130">
        <f>IF('Jeunes Plants'!P933&lt;&gt;"",'Jeunes Plants'!P933,"")</f>
        <v>933</v>
      </c>
      <c r="Q933" s="20">
        <f>IF('Jeunes Plants'!R933&lt;&gt;"",'Jeunes Plants'!R933,"")</f>
        <v>0</v>
      </c>
      <c r="R933" s="20">
        <f>IF('Jeunes Plants'!S933&lt;&gt;"",'Jeunes Plants'!S933,"")</f>
        <v>0</v>
      </c>
      <c r="S933" s="236">
        <f>IF('Jeunes Plants'!T933&lt;&gt;"",'Jeunes Plants'!T933,"")</f>
        <v>0</v>
      </c>
      <c r="T933" s="245"/>
      <c r="U933" s="214"/>
      <c r="V933" s="214"/>
      <c r="W933" s="214"/>
    </row>
    <row r="934" spans="1:23" ht="20.100000000000001" customHeight="1" x14ac:dyDescent="0.25">
      <c r="A934" s="23">
        <f>IF('Jeunes Plants'!A934&lt;&gt;"",'Jeunes Plants'!A934,"")</f>
        <v>15154</v>
      </c>
      <c r="B934" s="24" t="str">
        <f>IF('Jeunes Plants'!B934&lt;&gt;"",'Jeunes Plants'!B934,"")</f>
        <v>VERVEINE ESTRELLA</v>
      </c>
      <c r="C934" s="24" t="str">
        <f>IF('Jeunes Plants'!C934&lt;&gt;"",'Jeunes Plants'!C934,"")</f>
        <v xml:space="preserve">Lobsterfest </v>
      </c>
      <c r="D934" s="24" t="str">
        <f>IF('Jeunes Plants'!D934&lt;&gt;"",'Jeunes Plants'!D934,"")</f>
        <v>&gt;s45/2025</v>
      </c>
      <c r="E934" s="66" t="str">
        <f>IF('Jeunes Plants'!E934&lt;&gt;"",'Jeunes Plants'!E934,"")</f>
        <v>B</v>
      </c>
      <c r="F934" s="66" t="str">
        <f>IF('Jeunes Plants'!F934&lt;&gt;"",'Jeunes Plants'!F934,"")</f>
        <v>M 3 cm  X60</v>
      </c>
      <c r="G934" s="64">
        <f>IF('Jeunes Plants'!G934&lt;&gt;"",'Jeunes Plants'!G934,"")</f>
        <v>30</v>
      </c>
      <c r="H934" s="66">
        <f>IF('Jeunes Plants'!H934&lt;&gt;"",'Jeunes Plants'!H934,"")</f>
        <v>6</v>
      </c>
      <c r="I934" s="66" t="str">
        <f>IF('Jeunes Plants'!I934&lt;&gt;"",'Jeunes Plants'!I934,"")</f>
        <v>C</v>
      </c>
      <c r="J934" s="72">
        <f>IF('Jeunes Plants'!J934&lt;&gt;"",'Jeunes Plants'!J934,"")</f>
        <v>4.1000000000000002E-2</v>
      </c>
      <c r="K934" s="24" t="str">
        <f>IF('Jeunes Plants'!K934&lt;&gt;"",'Jeunes Plants'!K934,"")</f>
        <v>DIV FL</v>
      </c>
      <c r="L934" s="24" t="str">
        <f>IF('Jeunes Plants'!L934&lt;&gt;"",'Jeunes Plants'!L934,"")</f>
        <v>S7</v>
      </c>
      <c r="M934" s="24" t="str">
        <f>IF('Jeunes Plants'!M934&lt;&gt;"",'Jeunes Plants'!M934,"")</f>
        <v/>
      </c>
      <c r="N934" s="24" t="str">
        <f>IF('Jeunes Plants'!N934&lt;&gt;"",'Jeunes Plants'!N934,"")</f>
        <v>M3</v>
      </c>
      <c r="O934" s="24" t="str">
        <f>IF('Jeunes Plants'!O934&lt;&gt;"",'Jeunes Plants'!O934,"")</f>
        <v xml:space="preserve">VERVEINE ESTRELLA Lobsterfest </v>
      </c>
      <c r="P934" s="54">
        <f>IF('Jeunes Plants'!P934&lt;&gt;"",'Jeunes Plants'!P934,"")</f>
        <v>934</v>
      </c>
      <c r="Q934" s="20">
        <f>IF('Jeunes Plants'!R934&lt;&gt;"",'Jeunes Plants'!R934,"")</f>
        <v>0</v>
      </c>
      <c r="R934" s="20">
        <f>IF('Jeunes Plants'!S934&lt;&gt;"",'Jeunes Plants'!S934,"")</f>
        <v>0</v>
      </c>
      <c r="S934" s="236">
        <f>IF('Jeunes Plants'!T934&lt;&gt;"",'Jeunes Plants'!T934,"")</f>
        <v>0</v>
      </c>
      <c r="T934" s="246"/>
      <c r="U934" s="124"/>
      <c r="V934" s="124"/>
      <c r="W934" s="124"/>
    </row>
    <row r="935" spans="1:23" ht="20.100000000000001" customHeight="1" x14ac:dyDescent="0.25">
      <c r="A935" s="125">
        <f>IF('Jeunes Plants'!A935&lt;&gt;"",'Jeunes Plants'!A935,"")</f>
        <v>15157</v>
      </c>
      <c r="B935" s="126" t="str">
        <f>IF('Jeunes Plants'!B935&lt;&gt;"",'Jeunes Plants'!B935,"")</f>
        <v>VERVEINE ESTRELLA</v>
      </c>
      <c r="C935" s="126" t="str">
        <f>IF('Jeunes Plants'!C935&lt;&gt;"",'Jeunes Plants'!C935,"")</f>
        <v xml:space="preserve">Voodoo Burgundy Star </v>
      </c>
      <c r="D935" s="126" t="str">
        <f>IF('Jeunes Plants'!D935&lt;&gt;"",'Jeunes Plants'!D935,"")</f>
        <v>&gt;s45/2025</v>
      </c>
      <c r="E935" s="127" t="str">
        <f>IF('Jeunes Plants'!E935&lt;&gt;"",'Jeunes Plants'!E935,"")</f>
        <v>B</v>
      </c>
      <c r="F935" s="127" t="str">
        <f>IF('Jeunes Plants'!F935&lt;&gt;"",'Jeunes Plants'!F935,"")</f>
        <v>M 3 cm  X60</v>
      </c>
      <c r="G935" s="128">
        <f>IF('Jeunes Plants'!G935&lt;&gt;"",'Jeunes Plants'!G935,"")</f>
        <v>30</v>
      </c>
      <c r="H935" s="127">
        <f>IF('Jeunes Plants'!H935&lt;&gt;"",'Jeunes Plants'!H935,"")</f>
        <v>6</v>
      </c>
      <c r="I935" s="127" t="str">
        <f>IF('Jeunes Plants'!I935&lt;&gt;"",'Jeunes Plants'!I935,"")</f>
        <v>C</v>
      </c>
      <c r="J935" s="129">
        <f>IF('Jeunes Plants'!J935&lt;&gt;"",'Jeunes Plants'!J935,"")</f>
        <v>0.05</v>
      </c>
      <c r="K935" s="126" t="str">
        <f>IF('Jeunes Plants'!K935&lt;&gt;"",'Jeunes Plants'!K935,"")</f>
        <v>DIV FL</v>
      </c>
      <c r="L935" s="126" t="str">
        <f>IF('Jeunes Plants'!L935&lt;&gt;"",'Jeunes Plants'!L935,"")</f>
        <v>S7</v>
      </c>
      <c r="M935" s="126" t="str">
        <f>IF('Jeunes Plants'!M935&lt;&gt;"",'Jeunes Plants'!M935,"")</f>
        <v/>
      </c>
      <c r="N935" s="126" t="str">
        <f>IF('Jeunes Plants'!N935&lt;&gt;"",'Jeunes Plants'!N935,"")</f>
        <v>M3</v>
      </c>
      <c r="O935" s="126" t="str">
        <f>IF('Jeunes Plants'!O935&lt;&gt;"",'Jeunes Plants'!O935,"")</f>
        <v xml:space="preserve">VERVEINE ESTRELLA Voodoo Burgundy Star </v>
      </c>
      <c r="P935" s="130">
        <f>IF('Jeunes Plants'!P935&lt;&gt;"",'Jeunes Plants'!P935,"")</f>
        <v>935</v>
      </c>
      <c r="Q935" s="20">
        <f>IF('Jeunes Plants'!R935&lt;&gt;"",'Jeunes Plants'!R935,"")</f>
        <v>0</v>
      </c>
      <c r="R935" s="20">
        <f>IF('Jeunes Plants'!S935&lt;&gt;"",'Jeunes Plants'!S935,"")</f>
        <v>0</v>
      </c>
      <c r="S935" s="236">
        <f>IF('Jeunes Plants'!T935&lt;&gt;"",'Jeunes Plants'!T935,"")</f>
        <v>0</v>
      </c>
      <c r="T935" s="245"/>
      <c r="U935" s="214"/>
      <c r="V935" s="214"/>
      <c r="W935" s="214"/>
    </row>
    <row r="936" spans="1:23" ht="20.100000000000001" customHeight="1" x14ac:dyDescent="0.25">
      <c r="A936" s="23">
        <f>IF('Jeunes Plants'!A936&lt;&gt;"",'Jeunes Plants'!A936,"")</f>
        <v>11631</v>
      </c>
      <c r="B936" s="24" t="str">
        <f>IF('Jeunes Plants'!B936&lt;&gt;"",'Jeunes Plants'!B936,"")</f>
        <v>VERVEINE ESTRELLA</v>
      </c>
      <c r="C936" s="24" t="str">
        <f>IF('Jeunes Plants'!C936&lt;&gt;"",'Jeunes Plants'!C936,"")</f>
        <v xml:space="preserve">Voodoo Pink Star </v>
      </c>
      <c r="D936" s="24" t="str">
        <f>IF('Jeunes Plants'!D936&lt;&gt;"",'Jeunes Plants'!D936,"")</f>
        <v>&gt;s45/2025</v>
      </c>
      <c r="E936" s="66" t="str">
        <f>IF('Jeunes Plants'!E936&lt;&gt;"",'Jeunes Plants'!E936,"")</f>
        <v>B</v>
      </c>
      <c r="F936" s="66" t="str">
        <f>IF('Jeunes Plants'!F936&lt;&gt;"",'Jeunes Plants'!F936,"")</f>
        <v>M 3 cm  X60</v>
      </c>
      <c r="G936" s="64">
        <f>IF('Jeunes Plants'!G936&lt;&gt;"",'Jeunes Plants'!G936,"")</f>
        <v>30</v>
      </c>
      <c r="H936" s="66">
        <f>IF('Jeunes Plants'!H936&lt;&gt;"",'Jeunes Plants'!H936,"")</f>
        <v>6</v>
      </c>
      <c r="I936" s="66" t="str">
        <f>IF('Jeunes Plants'!I936&lt;&gt;"",'Jeunes Plants'!I936,"")</f>
        <v>C</v>
      </c>
      <c r="J936" s="72">
        <f>IF('Jeunes Plants'!J936&lt;&gt;"",'Jeunes Plants'!J936,"")</f>
        <v>0.05</v>
      </c>
      <c r="K936" s="24" t="str">
        <f>IF('Jeunes Plants'!K936&lt;&gt;"",'Jeunes Plants'!K936,"")</f>
        <v>DIV FL</v>
      </c>
      <c r="L936" s="24" t="str">
        <f>IF('Jeunes Plants'!L936&lt;&gt;"",'Jeunes Plants'!L936,"")</f>
        <v>S7</v>
      </c>
      <c r="M936" s="24" t="str">
        <f>IF('Jeunes Plants'!M936&lt;&gt;"",'Jeunes Plants'!M936,"")</f>
        <v/>
      </c>
      <c r="N936" s="24" t="str">
        <f>IF('Jeunes Plants'!N936&lt;&gt;"",'Jeunes Plants'!N936,"")</f>
        <v>M3</v>
      </c>
      <c r="O936" s="24" t="str">
        <f>IF('Jeunes Plants'!O936&lt;&gt;"",'Jeunes Plants'!O936,"")</f>
        <v xml:space="preserve">VERVEINE ESTRELLA Voodoo Pink Star </v>
      </c>
      <c r="P936" s="54">
        <f>IF('Jeunes Plants'!P936&lt;&gt;"",'Jeunes Plants'!P936,"")</f>
        <v>936</v>
      </c>
      <c r="Q936" s="20">
        <f>IF('Jeunes Plants'!R936&lt;&gt;"",'Jeunes Plants'!R936,"")</f>
        <v>0</v>
      </c>
      <c r="R936" s="20">
        <f>IF('Jeunes Plants'!S936&lt;&gt;"",'Jeunes Plants'!S936,"")</f>
        <v>0</v>
      </c>
      <c r="S936" s="236">
        <f>IF('Jeunes Plants'!T936&lt;&gt;"",'Jeunes Plants'!T936,"")</f>
        <v>0</v>
      </c>
      <c r="T936" s="246"/>
      <c r="U936" s="124"/>
      <c r="V936" s="124"/>
      <c r="W936" s="124"/>
    </row>
    <row r="937" spans="1:23" ht="20.100000000000001" customHeight="1" x14ac:dyDescent="0.25">
      <c r="A937" s="125">
        <f>IF('Jeunes Plants'!A937&lt;&gt;"",'Jeunes Plants'!A937,"")</f>
        <v>11380</v>
      </c>
      <c r="B937" s="126" t="str">
        <f>IF('Jeunes Plants'!B937&lt;&gt;"",'Jeunes Plants'!B937,"")</f>
        <v>VERVEINE ESTRELLA</v>
      </c>
      <c r="C937" s="126" t="str">
        <f>IF('Jeunes Plants'!C937&lt;&gt;"",'Jeunes Plants'!C937,"")</f>
        <v xml:space="preserve">Voodoo Red Star </v>
      </c>
      <c r="D937" s="126" t="str">
        <f>IF('Jeunes Plants'!D937&lt;&gt;"",'Jeunes Plants'!D937,"")</f>
        <v>&gt;s45/2025</v>
      </c>
      <c r="E937" s="127" t="str">
        <f>IF('Jeunes Plants'!E937&lt;&gt;"",'Jeunes Plants'!E937,"")</f>
        <v>B</v>
      </c>
      <c r="F937" s="127" t="str">
        <f>IF('Jeunes Plants'!F937&lt;&gt;"",'Jeunes Plants'!F937,"")</f>
        <v>M 3 cm  X60</v>
      </c>
      <c r="G937" s="128">
        <f>IF('Jeunes Plants'!G937&lt;&gt;"",'Jeunes Plants'!G937,"")</f>
        <v>30</v>
      </c>
      <c r="H937" s="127">
        <f>IF('Jeunes Plants'!H937&lt;&gt;"",'Jeunes Plants'!H937,"")</f>
        <v>6</v>
      </c>
      <c r="I937" s="127" t="str">
        <f>IF('Jeunes Plants'!I937&lt;&gt;"",'Jeunes Plants'!I937,"")</f>
        <v>C</v>
      </c>
      <c r="J937" s="129">
        <f>IF('Jeunes Plants'!J937&lt;&gt;"",'Jeunes Plants'!J937,"")</f>
        <v>0.05</v>
      </c>
      <c r="K937" s="126" t="str">
        <f>IF('Jeunes Plants'!K937&lt;&gt;"",'Jeunes Plants'!K937,"")</f>
        <v>DIV FL</v>
      </c>
      <c r="L937" s="126" t="str">
        <f>IF('Jeunes Plants'!L937&lt;&gt;"",'Jeunes Plants'!L937,"")</f>
        <v>S7</v>
      </c>
      <c r="M937" s="126" t="str">
        <f>IF('Jeunes Plants'!M937&lt;&gt;"",'Jeunes Plants'!M937,"")</f>
        <v/>
      </c>
      <c r="N937" s="126" t="str">
        <f>IF('Jeunes Plants'!N937&lt;&gt;"",'Jeunes Plants'!N937,"")</f>
        <v>M3</v>
      </c>
      <c r="O937" s="126" t="str">
        <f>IF('Jeunes Plants'!O937&lt;&gt;"",'Jeunes Plants'!O937,"")</f>
        <v xml:space="preserve">VERVEINE ESTRELLA Voodoo Red Star </v>
      </c>
      <c r="P937" s="130">
        <f>IF('Jeunes Plants'!P937&lt;&gt;"",'Jeunes Plants'!P937,"")</f>
        <v>937</v>
      </c>
      <c r="Q937" s="20">
        <f>IF('Jeunes Plants'!R937&lt;&gt;"",'Jeunes Plants'!R937,"")</f>
        <v>0</v>
      </c>
      <c r="R937" s="20">
        <f>IF('Jeunes Plants'!S937&lt;&gt;"",'Jeunes Plants'!S937,"")</f>
        <v>0</v>
      </c>
      <c r="S937" s="236">
        <f>IF('Jeunes Plants'!T937&lt;&gt;"",'Jeunes Plants'!T937,"")</f>
        <v>0</v>
      </c>
      <c r="T937" s="245"/>
      <c r="U937" s="214"/>
      <c r="V937" s="214"/>
      <c r="W937" s="214"/>
    </row>
    <row r="938" spans="1:23" ht="20.100000000000001" customHeight="1" x14ac:dyDescent="0.25">
      <c r="A938" s="23">
        <f>IF('Jeunes Plants'!A938&lt;&gt;"",'Jeunes Plants'!A938,"")</f>
        <v>26448</v>
      </c>
      <c r="B938" s="24" t="str">
        <f>IF('Jeunes Plants'!B938&lt;&gt;"",'Jeunes Plants'!B938,"")</f>
        <v>VERVEINE VANESSA COMPACT</v>
      </c>
      <c r="C938" s="24" t="str">
        <f>IF('Jeunes Plants'!C938&lt;&gt;"",'Jeunes Plants'!C938,"")</f>
        <v>Bicolor Marshmallow</v>
      </c>
      <c r="D938" s="24" t="str">
        <f>IF('Jeunes Plants'!D938&lt;&gt;"",'Jeunes Plants'!D938,"")</f>
        <v>&gt;s45/2025</v>
      </c>
      <c r="E938" s="66" t="str">
        <f>IF('Jeunes Plants'!E938&lt;&gt;"",'Jeunes Plants'!E938,"")</f>
        <v>B</v>
      </c>
      <c r="F938" s="66" t="str">
        <f>IF('Jeunes Plants'!F938&lt;&gt;"",'Jeunes Plants'!F938,"")</f>
        <v>M 3 cm  X60</v>
      </c>
      <c r="G938" s="64">
        <f>IF('Jeunes Plants'!G938&lt;&gt;"",'Jeunes Plants'!G938,"")</f>
        <v>30</v>
      </c>
      <c r="H938" s="66">
        <f>IF('Jeunes Plants'!H938&lt;&gt;"",'Jeunes Plants'!H938,"")</f>
        <v>6</v>
      </c>
      <c r="I938" s="66" t="str">
        <f>IF('Jeunes Plants'!I938&lt;&gt;"",'Jeunes Plants'!I938,"")</f>
        <v>C</v>
      </c>
      <c r="J938" s="72">
        <f>IF('Jeunes Plants'!J938&lt;&gt;"",'Jeunes Plants'!J938,"")</f>
        <v>5.5E-2</v>
      </c>
      <c r="K938" s="24" t="str">
        <f>IF('Jeunes Plants'!K938&lt;&gt;"",'Jeunes Plants'!K938,"")</f>
        <v>DIV FL</v>
      </c>
      <c r="L938" s="24" t="str">
        <f>IF('Jeunes Plants'!L938&lt;&gt;"",'Jeunes Plants'!L938,"")</f>
        <v>S7</v>
      </c>
      <c r="M938" s="24" t="str">
        <f>IF('Jeunes Plants'!M938&lt;&gt;"",'Jeunes Plants'!M938,"")</f>
        <v>NEW</v>
      </c>
      <c r="N938" s="24" t="str">
        <f>IF('Jeunes Plants'!N938&lt;&gt;"",'Jeunes Plants'!N938,"")</f>
        <v>M3</v>
      </c>
      <c r="O938" s="24" t="str">
        <f>IF('Jeunes Plants'!O938&lt;&gt;"",'Jeunes Plants'!O938,"")</f>
        <v>VERVEINE VANESSA COMPACT Bicolor Marshmallow</v>
      </c>
      <c r="P938" s="54">
        <f>IF('Jeunes Plants'!P938&lt;&gt;"",'Jeunes Plants'!P938,"")</f>
        <v>938</v>
      </c>
      <c r="Q938" s="20">
        <f>IF('Jeunes Plants'!R938&lt;&gt;"",'Jeunes Plants'!R938,"")</f>
        <v>0</v>
      </c>
      <c r="R938" s="20">
        <f>IF('Jeunes Plants'!S938&lt;&gt;"",'Jeunes Plants'!S938,"")</f>
        <v>0</v>
      </c>
      <c r="S938" s="236">
        <f>IF('Jeunes Plants'!T938&lt;&gt;"",'Jeunes Plants'!T938,"")</f>
        <v>0</v>
      </c>
      <c r="T938" s="246"/>
      <c r="U938" s="124"/>
      <c r="V938" s="124"/>
      <c r="W938" s="124"/>
    </row>
    <row r="939" spans="1:23" ht="20.100000000000001" customHeight="1" x14ac:dyDescent="0.25">
      <c r="A939" s="125">
        <f>IF('Jeunes Plants'!A939&lt;&gt;"",'Jeunes Plants'!A939,"")</f>
        <v>22996</v>
      </c>
      <c r="B939" s="126" t="str">
        <f>IF('Jeunes Plants'!B939&lt;&gt;"",'Jeunes Plants'!B939,"")</f>
        <v>VERVEINE VANESSA COMPACT</v>
      </c>
      <c r="C939" s="126" t="str">
        <f>IF('Jeunes Plants'!C939&lt;&gt;"",'Jeunes Plants'!C939,"")</f>
        <v xml:space="preserve">Bicolor Purple </v>
      </c>
      <c r="D939" s="126" t="str">
        <f>IF('Jeunes Plants'!D939&lt;&gt;"",'Jeunes Plants'!D939,"")</f>
        <v>&gt;s45/2025</v>
      </c>
      <c r="E939" s="127" t="str">
        <f>IF('Jeunes Plants'!E939&lt;&gt;"",'Jeunes Plants'!E939,"")</f>
        <v>B</v>
      </c>
      <c r="F939" s="127" t="str">
        <f>IF('Jeunes Plants'!F939&lt;&gt;"",'Jeunes Plants'!F939,"")</f>
        <v>M 3 cm  X60</v>
      </c>
      <c r="G939" s="128">
        <f>IF('Jeunes Plants'!G939&lt;&gt;"",'Jeunes Plants'!G939,"")</f>
        <v>30</v>
      </c>
      <c r="H939" s="127">
        <f>IF('Jeunes Plants'!H939&lt;&gt;"",'Jeunes Plants'!H939,"")</f>
        <v>6</v>
      </c>
      <c r="I939" s="127" t="str">
        <f>IF('Jeunes Plants'!I939&lt;&gt;"",'Jeunes Plants'!I939,"")</f>
        <v>C</v>
      </c>
      <c r="J939" s="129">
        <f>IF('Jeunes Plants'!J939&lt;&gt;"",'Jeunes Plants'!J939,"")</f>
        <v>5.5E-2</v>
      </c>
      <c r="K939" s="126" t="str">
        <f>IF('Jeunes Plants'!K939&lt;&gt;"",'Jeunes Plants'!K939,"")</f>
        <v>DIV FL</v>
      </c>
      <c r="L939" s="126" t="str">
        <f>IF('Jeunes Plants'!L939&lt;&gt;"",'Jeunes Plants'!L939,"")</f>
        <v>S7</v>
      </c>
      <c r="M939" s="126" t="str">
        <f>IF('Jeunes Plants'!M939&lt;&gt;"",'Jeunes Plants'!M939,"")</f>
        <v/>
      </c>
      <c r="N939" s="126" t="str">
        <f>IF('Jeunes Plants'!N939&lt;&gt;"",'Jeunes Plants'!N939,"")</f>
        <v>M3</v>
      </c>
      <c r="O939" s="126" t="str">
        <f>IF('Jeunes Plants'!O939&lt;&gt;"",'Jeunes Plants'!O939,"")</f>
        <v xml:space="preserve">VERVEINE VANESSA COMPACT Bicolor Purple </v>
      </c>
      <c r="P939" s="130">
        <f>IF('Jeunes Plants'!P939&lt;&gt;"",'Jeunes Plants'!P939,"")</f>
        <v>939</v>
      </c>
      <c r="Q939" s="20">
        <f>IF('Jeunes Plants'!R939&lt;&gt;"",'Jeunes Plants'!R939,"")</f>
        <v>0</v>
      </c>
      <c r="R939" s="20">
        <f>IF('Jeunes Plants'!S939&lt;&gt;"",'Jeunes Plants'!S939,"")</f>
        <v>0</v>
      </c>
      <c r="S939" s="236">
        <f>IF('Jeunes Plants'!T939&lt;&gt;"",'Jeunes Plants'!T939,"")</f>
        <v>0</v>
      </c>
      <c r="T939" s="245"/>
      <c r="U939" s="214"/>
      <c r="V939" s="214"/>
      <c r="W939" s="214"/>
    </row>
    <row r="940" spans="1:23" ht="20.100000000000001" customHeight="1" x14ac:dyDescent="0.25">
      <c r="A940" s="23">
        <f>IF('Jeunes Plants'!A940&lt;&gt;"",'Jeunes Plants'!A940,"")</f>
        <v>22994</v>
      </c>
      <c r="B940" s="24" t="str">
        <f>IF('Jeunes Plants'!B940&lt;&gt;"",'Jeunes Plants'!B940,"")</f>
        <v>VERVEINE VANESSA COMPACT</v>
      </c>
      <c r="C940" s="24" t="str">
        <f>IF('Jeunes Plants'!C940&lt;&gt;"",'Jeunes Plants'!C940,"")</f>
        <v xml:space="preserve">Bicolor Rose </v>
      </c>
      <c r="D940" s="24" t="str">
        <f>IF('Jeunes Plants'!D940&lt;&gt;"",'Jeunes Plants'!D940,"")</f>
        <v>&gt;s45/2025</v>
      </c>
      <c r="E940" s="66" t="str">
        <f>IF('Jeunes Plants'!E940&lt;&gt;"",'Jeunes Plants'!E940,"")</f>
        <v>B</v>
      </c>
      <c r="F940" s="66" t="str">
        <f>IF('Jeunes Plants'!F940&lt;&gt;"",'Jeunes Plants'!F940,"")</f>
        <v>M 3 cm  X60</v>
      </c>
      <c r="G940" s="64">
        <f>IF('Jeunes Plants'!G940&lt;&gt;"",'Jeunes Plants'!G940,"")</f>
        <v>30</v>
      </c>
      <c r="H940" s="66">
        <f>IF('Jeunes Plants'!H940&lt;&gt;"",'Jeunes Plants'!H940,"")</f>
        <v>6</v>
      </c>
      <c r="I940" s="66" t="str">
        <f>IF('Jeunes Plants'!I940&lt;&gt;"",'Jeunes Plants'!I940,"")</f>
        <v>C</v>
      </c>
      <c r="J940" s="72">
        <f>IF('Jeunes Plants'!J940&lt;&gt;"",'Jeunes Plants'!J940,"")</f>
        <v>5.5E-2</v>
      </c>
      <c r="K940" s="24" t="str">
        <f>IF('Jeunes Plants'!K940&lt;&gt;"",'Jeunes Plants'!K940,"")</f>
        <v>DIV FL</v>
      </c>
      <c r="L940" s="24" t="str">
        <f>IF('Jeunes Plants'!L940&lt;&gt;"",'Jeunes Plants'!L940,"")</f>
        <v>S7</v>
      </c>
      <c r="M940" s="24" t="str">
        <f>IF('Jeunes Plants'!M940&lt;&gt;"",'Jeunes Plants'!M940,"")</f>
        <v/>
      </c>
      <c r="N940" s="24" t="str">
        <f>IF('Jeunes Plants'!N940&lt;&gt;"",'Jeunes Plants'!N940,"")</f>
        <v>M3</v>
      </c>
      <c r="O940" s="24" t="str">
        <f>IF('Jeunes Plants'!O940&lt;&gt;"",'Jeunes Plants'!O940,"")</f>
        <v xml:space="preserve">VERVEINE VANESSA COMPACT Bicolor Rose </v>
      </c>
      <c r="P940" s="54">
        <f>IF('Jeunes Plants'!P940&lt;&gt;"",'Jeunes Plants'!P940,"")</f>
        <v>940</v>
      </c>
      <c r="Q940" s="20">
        <f>IF('Jeunes Plants'!R940&lt;&gt;"",'Jeunes Plants'!R940,"")</f>
        <v>0</v>
      </c>
      <c r="R940" s="20">
        <f>IF('Jeunes Plants'!S940&lt;&gt;"",'Jeunes Plants'!S940,"")</f>
        <v>0</v>
      </c>
      <c r="S940" s="236">
        <f>IF('Jeunes Plants'!T940&lt;&gt;"",'Jeunes Plants'!T940,"")</f>
        <v>0</v>
      </c>
      <c r="T940" s="246"/>
      <c r="U940" s="124"/>
      <c r="V940" s="124"/>
      <c r="W940" s="124"/>
    </row>
    <row r="941" spans="1:23" ht="20.100000000000001" customHeight="1" x14ac:dyDescent="0.25">
      <c r="A941" s="125">
        <f>IF('Jeunes Plants'!A941&lt;&gt;"",'Jeunes Plants'!A941,"")</f>
        <v>23468</v>
      </c>
      <c r="B941" s="126" t="str">
        <f>IF('Jeunes Plants'!B941&lt;&gt;"",'Jeunes Plants'!B941,"")</f>
        <v>VERVEINE VANESSA COMPACT</v>
      </c>
      <c r="C941" s="126" t="str">
        <f>IF('Jeunes Plants'!C941&lt;&gt;"",'Jeunes Plants'!C941,"")</f>
        <v xml:space="preserve">Bordeaux </v>
      </c>
      <c r="D941" s="126" t="str">
        <f>IF('Jeunes Plants'!D941&lt;&gt;"",'Jeunes Plants'!D941,"")</f>
        <v>&gt;s45/2025</v>
      </c>
      <c r="E941" s="127" t="str">
        <f>IF('Jeunes Plants'!E941&lt;&gt;"",'Jeunes Plants'!E941,"")</f>
        <v>B</v>
      </c>
      <c r="F941" s="127" t="str">
        <f>IF('Jeunes Plants'!F941&lt;&gt;"",'Jeunes Plants'!F941,"")</f>
        <v>M 3 cm  X60</v>
      </c>
      <c r="G941" s="128">
        <f>IF('Jeunes Plants'!G941&lt;&gt;"",'Jeunes Plants'!G941,"")</f>
        <v>30</v>
      </c>
      <c r="H941" s="127">
        <f>IF('Jeunes Plants'!H941&lt;&gt;"",'Jeunes Plants'!H941,"")</f>
        <v>6</v>
      </c>
      <c r="I941" s="127" t="str">
        <f>IF('Jeunes Plants'!I941&lt;&gt;"",'Jeunes Plants'!I941,"")</f>
        <v>C</v>
      </c>
      <c r="J941" s="129">
        <f>IF('Jeunes Plants'!J941&lt;&gt;"",'Jeunes Plants'!J941,"")</f>
        <v>5.5E-2</v>
      </c>
      <c r="K941" s="126" t="str">
        <f>IF('Jeunes Plants'!K941&lt;&gt;"",'Jeunes Plants'!K941,"")</f>
        <v>DIV FL</v>
      </c>
      <c r="L941" s="126" t="str">
        <f>IF('Jeunes Plants'!L941&lt;&gt;"",'Jeunes Plants'!L941,"")</f>
        <v>S7</v>
      </c>
      <c r="M941" s="126" t="str">
        <f>IF('Jeunes Plants'!M941&lt;&gt;"",'Jeunes Plants'!M941,"")</f>
        <v/>
      </c>
      <c r="N941" s="126" t="str">
        <f>IF('Jeunes Plants'!N941&lt;&gt;"",'Jeunes Plants'!N941,"")</f>
        <v>M3</v>
      </c>
      <c r="O941" s="126" t="str">
        <f>IF('Jeunes Plants'!O941&lt;&gt;"",'Jeunes Plants'!O941,"")</f>
        <v xml:space="preserve">VERVEINE VANESSA COMPACT Bordeaux </v>
      </c>
      <c r="P941" s="130">
        <f>IF('Jeunes Plants'!P941&lt;&gt;"",'Jeunes Plants'!P941,"")</f>
        <v>941</v>
      </c>
      <c r="Q941" s="20">
        <f>IF('Jeunes Plants'!R941&lt;&gt;"",'Jeunes Plants'!R941,"")</f>
        <v>0</v>
      </c>
      <c r="R941" s="20">
        <f>IF('Jeunes Plants'!S941&lt;&gt;"",'Jeunes Plants'!S941,"")</f>
        <v>0</v>
      </c>
      <c r="S941" s="236">
        <f>IF('Jeunes Plants'!T941&lt;&gt;"",'Jeunes Plants'!T941,"")</f>
        <v>0</v>
      </c>
      <c r="T941" s="245"/>
      <c r="U941" s="214"/>
      <c r="V941" s="214"/>
      <c r="W941" s="214"/>
    </row>
    <row r="942" spans="1:23" ht="20.100000000000001" customHeight="1" x14ac:dyDescent="0.25">
      <c r="A942" s="23">
        <f>IF('Jeunes Plants'!A942&lt;&gt;"",'Jeunes Plants'!A942,"")</f>
        <v>26449</v>
      </c>
      <c r="B942" s="24" t="str">
        <f>IF('Jeunes Plants'!B942&lt;&gt;"",'Jeunes Plants'!B942,"")</f>
        <v>VERVEINE VANESSA COMPACT</v>
      </c>
      <c r="C942" s="24" t="str">
        <f>IF('Jeunes Plants'!C942&lt;&gt;"",'Jeunes Plants'!C942,"")</f>
        <v>Hot Red</v>
      </c>
      <c r="D942" s="24" t="str">
        <f>IF('Jeunes Plants'!D942&lt;&gt;"",'Jeunes Plants'!D942,"")</f>
        <v>&gt;s45/2025</v>
      </c>
      <c r="E942" s="66" t="str">
        <f>IF('Jeunes Plants'!E942&lt;&gt;"",'Jeunes Plants'!E942,"")</f>
        <v>B</v>
      </c>
      <c r="F942" s="66" t="str">
        <f>IF('Jeunes Plants'!F942&lt;&gt;"",'Jeunes Plants'!F942,"")</f>
        <v>M 3 cm  X60</v>
      </c>
      <c r="G942" s="64">
        <f>IF('Jeunes Plants'!G942&lt;&gt;"",'Jeunes Plants'!G942,"")</f>
        <v>30</v>
      </c>
      <c r="H942" s="66">
        <f>IF('Jeunes Plants'!H942&lt;&gt;"",'Jeunes Plants'!H942,"")</f>
        <v>6</v>
      </c>
      <c r="I942" s="66" t="str">
        <f>IF('Jeunes Plants'!I942&lt;&gt;"",'Jeunes Plants'!I942,"")</f>
        <v>C</v>
      </c>
      <c r="J942" s="72">
        <f>IF('Jeunes Plants'!J942&lt;&gt;"",'Jeunes Plants'!J942,"")</f>
        <v>5.5E-2</v>
      </c>
      <c r="K942" s="24" t="str">
        <f>IF('Jeunes Plants'!K942&lt;&gt;"",'Jeunes Plants'!K942,"")</f>
        <v>DIV FL</v>
      </c>
      <c r="L942" s="24" t="str">
        <f>IF('Jeunes Plants'!L942&lt;&gt;"",'Jeunes Plants'!L942,"")</f>
        <v>S7</v>
      </c>
      <c r="M942" s="24" t="str">
        <f>IF('Jeunes Plants'!M942&lt;&gt;"",'Jeunes Plants'!M942,"")</f>
        <v>NEW</v>
      </c>
      <c r="N942" s="24" t="str">
        <f>IF('Jeunes Plants'!N942&lt;&gt;"",'Jeunes Plants'!N942,"")</f>
        <v>M3</v>
      </c>
      <c r="O942" s="24" t="str">
        <f>IF('Jeunes Plants'!O942&lt;&gt;"",'Jeunes Plants'!O942,"")</f>
        <v>VERVEINE VANESSA COMPACT Hot Red</v>
      </c>
      <c r="P942" s="54">
        <f>IF('Jeunes Plants'!P942&lt;&gt;"",'Jeunes Plants'!P942,"")</f>
        <v>942</v>
      </c>
      <c r="Q942" s="20">
        <f>IF('Jeunes Plants'!R942&lt;&gt;"",'Jeunes Plants'!R942,"")</f>
        <v>0</v>
      </c>
      <c r="R942" s="20">
        <f>IF('Jeunes Plants'!S942&lt;&gt;"",'Jeunes Plants'!S942,"")</f>
        <v>0</v>
      </c>
      <c r="S942" s="236">
        <f>IF('Jeunes Plants'!T942&lt;&gt;"",'Jeunes Plants'!T942,"")</f>
        <v>0</v>
      </c>
      <c r="T942" s="246"/>
      <c r="U942" s="124"/>
      <c r="V942" s="124"/>
      <c r="W942" s="124"/>
    </row>
    <row r="943" spans="1:23" ht="20.100000000000001" customHeight="1" x14ac:dyDescent="0.25">
      <c r="A943" s="125">
        <f>IF('Jeunes Plants'!A943&lt;&gt;"",'Jeunes Plants'!A943,"")</f>
        <v>23000</v>
      </c>
      <c r="B943" s="126" t="str">
        <f>IF('Jeunes Plants'!B943&lt;&gt;"",'Jeunes Plants'!B943,"")</f>
        <v>VERVEINE VANESSA COMPACT</v>
      </c>
      <c r="C943" s="126" t="str">
        <f>IF('Jeunes Plants'!C943&lt;&gt;"",'Jeunes Plants'!C943,"")</f>
        <v xml:space="preserve">Neon Pink </v>
      </c>
      <c r="D943" s="126" t="str">
        <f>IF('Jeunes Plants'!D943&lt;&gt;"",'Jeunes Plants'!D943,"")</f>
        <v>&gt;s45/2025</v>
      </c>
      <c r="E943" s="127" t="str">
        <f>IF('Jeunes Plants'!E943&lt;&gt;"",'Jeunes Plants'!E943,"")</f>
        <v>B</v>
      </c>
      <c r="F943" s="127" t="str">
        <f>IF('Jeunes Plants'!F943&lt;&gt;"",'Jeunes Plants'!F943,"")</f>
        <v>M 3 cm  X60</v>
      </c>
      <c r="G943" s="128">
        <f>IF('Jeunes Plants'!G943&lt;&gt;"",'Jeunes Plants'!G943,"")</f>
        <v>30</v>
      </c>
      <c r="H943" s="127">
        <f>IF('Jeunes Plants'!H943&lt;&gt;"",'Jeunes Plants'!H943,"")</f>
        <v>6</v>
      </c>
      <c r="I943" s="127" t="str">
        <f>IF('Jeunes Plants'!I943&lt;&gt;"",'Jeunes Plants'!I943,"")</f>
        <v>C</v>
      </c>
      <c r="J943" s="129">
        <f>IF('Jeunes Plants'!J943&lt;&gt;"",'Jeunes Plants'!J943,"")</f>
        <v>5.5E-2</v>
      </c>
      <c r="K943" s="126" t="str">
        <f>IF('Jeunes Plants'!K943&lt;&gt;"",'Jeunes Plants'!K943,"")</f>
        <v>DIV FL</v>
      </c>
      <c r="L943" s="126" t="str">
        <f>IF('Jeunes Plants'!L943&lt;&gt;"",'Jeunes Plants'!L943,"")</f>
        <v>S7</v>
      </c>
      <c r="M943" s="126" t="str">
        <f>IF('Jeunes Plants'!M943&lt;&gt;"",'Jeunes Plants'!M943,"")</f>
        <v/>
      </c>
      <c r="N943" s="126" t="str">
        <f>IF('Jeunes Plants'!N943&lt;&gt;"",'Jeunes Plants'!N943,"")</f>
        <v>M3</v>
      </c>
      <c r="O943" s="126" t="str">
        <f>IF('Jeunes Plants'!O943&lt;&gt;"",'Jeunes Plants'!O943,"")</f>
        <v xml:space="preserve">VERVEINE VANESSA COMPACT Neon Pink </v>
      </c>
      <c r="P943" s="130">
        <f>IF('Jeunes Plants'!P943&lt;&gt;"",'Jeunes Plants'!P943,"")</f>
        <v>943</v>
      </c>
      <c r="Q943" s="20">
        <f>IF('Jeunes Plants'!R943&lt;&gt;"",'Jeunes Plants'!R943,"")</f>
        <v>0</v>
      </c>
      <c r="R943" s="20">
        <f>IF('Jeunes Plants'!S943&lt;&gt;"",'Jeunes Plants'!S943,"")</f>
        <v>0</v>
      </c>
      <c r="S943" s="236">
        <f>IF('Jeunes Plants'!T943&lt;&gt;"",'Jeunes Plants'!T943,"")</f>
        <v>0</v>
      </c>
      <c r="T943" s="245"/>
      <c r="U943" s="214"/>
      <c r="V943" s="214"/>
      <c r="W943" s="214"/>
    </row>
    <row r="944" spans="1:23" ht="20.100000000000001" customHeight="1" x14ac:dyDescent="0.25">
      <c r="A944" s="23">
        <f>IF('Jeunes Plants'!A944&lt;&gt;"",'Jeunes Plants'!A944,"")</f>
        <v>22998</v>
      </c>
      <c r="B944" s="24" t="str">
        <f>IF('Jeunes Plants'!B944&lt;&gt;"",'Jeunes Plants'!B944,"")</f>
        <v>VERVEINE VANESSA COMPACT</v>
      </c>
      <c r="C944" s="24" t="str">
        <f>IF('Jeunes Plants'!C944&lt;&gt;"",'Jeunes Plants'!C944,"")</f>
        <v xml:space="preserve">Optik Lavender </v>
      </c>
      <c r="D944" s="24" t="str">
        <f>IF('Jeunes Plants'!D944&lt;&gt;"",'Jeunes Plants'!D944,"")</f>
        <v>&gt;s45/2025</v>
      </c>
      <c r="E944" s="66" t="str">
        <f>IF('Jeunes Plants'!E944&lt;&gt;"",'Jeunes Plants'!E944,"")</f>
        <v>B</v>
      </c>
      <c r="F944" s="66" t="str">
        <f>IF('Jeunes Plants'!F944&lt;&gt;"",'Jeunes Plants'!F944,"")</f>
        <v>M 3 cm  X60</v>
      </c>
      <c r="G944" s="64">
        <f>IF('Jeunes Plants'!G944&lt;&gt;"",'Jeunes Plants'!G944,"")</f>
        <v>30</v>
      </c>
      <c r="H944" s="66">
        <f>IF('Jeunes Plants'!H944&lt;&gt;"",'Jeunes Plants'!H944,"")</f>
        <v>6</v>
      </c>
      <c r="I944" s="66" t="str">
        <f>IF('Jeunes Plants'!I944&lt;&gt;"",'Jeunes Plants'!I944,"")</f>
        <v>C</v>
      </c>
      <c r="J944" s="72">
        <f>IF('Jeunes Plants'!J944&lt;&gt;"",'Jeunes Plants'!J944,"")</f>
        <v>5.5E-2</v>
      </c>
      <c r="K944" s="24" t="str">
        <f>IF('Jeunes Plants'!K944&lt;&gt;"",'Jeunes Plants'!K944,"")</f>
        <v>DIV FL</v>
      </c>
      <c r="L944" s="24" t="str">
        <f>IF('Jeunes Plants'!L944&lt;&gt;"",'Jeunes Plants'!L944,"")</f>
        <v>S7</v>
      </c>
      <c r="M944" s="24" t="str">
        <f>IF('Jeunes Plants'!M944&lt;&gt;"",'Jeunes Plants'!M944,"")</f>
        <v/>
      </c>
      <c r="N944" s="24" t="str">
        <f>IF('Jeunes Plants'!N944&lt;&gt;"",'Jeunes Plants'!N944,"")</f>
        <v>M3</v>
      </c>
      <c r="O944" s="24" t="str">
        <f>IF('Jeunes Plants'!O944&lt;&gt;"",'Jeunes Plants'!O944,"")</f>
        <v xml:space="preserve">VERVEINE VANESSA COMPACT Optik Lavender </v>
      </c>
      <c r="P944" s="54">
        <f>IF('Jeunes Plants'!P944&lt;&gt;"",'Jeunes Plants'!P944,"")</f>
        <v>944</v>
      </c>
      <c r="Q944" s="20">
        <f>IF('Jeunes Plants'!R944&lt;&gt;"",'Jeunes Plants'!R944,"")</f>
        <v>0</v>
      </c>
      <c r="R944" s="20">
        <f>IF('Jeunes Plants'!S944&lt;&gt;"",'Jeunes Plants'!S944,"")</f>
        <v>0</v>
      </c>
      <c r="S944" s="236">
        <f>IF('Jeunes Plants'!T944&lt;&gt;"",'Jeunes Plants'!T944,"")</f>
        <v>0</v>
      </c>
      <c r="T944" s="246"/>
      <c r="U944" s="124"/>
      <c r="V944" s="124"/>
      <c r="W944" s="124"/>
    </row>
    <row r="945" spans="1:23" ht="20.100000000000001" customHeight="1" x14ac:dyDescent="0.25">
      <c r="A945" s="125">
        <f>IF('Jeunes Plants'!A945&lt;&gt;"",'Jeunes Plants'!A945,"")</f>
        <v>23002</v>
      </c>
      <c r="B945" s="126" t="str">
        <f>IF('Jeunes Plants'!B945&lt;&gt;"",'Jeunes Plants'!B945,"")</f>
        <v>VERVEINE VANESSA COMPACT</v>
      </c>
      <c r="C945" s="126" t="str">
        <f>IF('Jeunes Plants'!C945&lt;&gt;"",'Jeunes Plants'!C945,"")</f>
        <v xml:space="preserve">Pink </v>
      </c>
      <c r="D945" s="126" t="str">
        <f>IF('Jeunes Plants'!D945&lt;&gt;"",'Jeunes Plants'!D945,"")</f>
        <v>&gt;s45/2025</v>
      </c>
      <c r="E945" s="127" t="str">
        <f>IF('Jeunes Plants'!E945&lt;&gt;"",'Jeunes Plants'!E945,"")</f>
        <v>B</v>
      </c>
      <c r="F945" s="127" t="str">
        <f>IF('Jeunes Plants'!F945&lt;&gt;"",'Jeunes Plants'!F945,"")</f>
        <v>M 3 cm  X60</v>
      </c>
      <c r="G945" s="128">
        <f>IF('Jeunes Plants'!G945&lt;&gt;"",'Jeunes Plants'!G945,"")</f>
        <v>30</v>
      </c>
      <c r="H945" s="127">
        <f>IF('Jeunes Plants'!H945&lt;&gt;"",'Jeunes Plants'!H945,"")</f>
        <v>6</v>
      </c>
      <c r="I945" s="127" t="str">
        <f>IF('Jeunes Plants'!I945&lt;&gt;"",'Jeunes Plants'!I945,"")</f>
        <v>C</v>
      </c>
      <c r="J945" s="129">
        <f>IF('Jeunes Plants'!J945&lt;&gt;"",'Jeunes Plants'!J945,"")</f>
        <v>5.5E-2</v>
      </c>
      <c r="K945" s="126" t="str">
        <f>IF('Jeunes Plants'!K945&lt;&gt;"",'Jeunes Plants'!K945,"")</f>
        <v>DIV FL</v>
      </c>
      <c r="L945" s="126" t="str">
        <f>IF('Jeunes Plants'!L945&lt;&gt;"",'Jeunes Plants'!L945,"")</f>
        <v>S7</v>
      </c>
      <c r="M945" s="126" t="str">
        <f>IF('Jeunes Plants'!M945&lt;&gt;"",'Jeunes Plants'!M945,"")</f>
        <v/>
      </c>
      <c r="N945" s="126" t="str">
        <f>IF('Jeunes Plants'!N945&lt;&gt;"",'Jeunes Plants'!N945,"")</f>
        <v>M3</v>
      </c>
      <c r="O945" s="126" t="str">
        <f>IF('Jeunes Plants'!O945&lt;&gt;"",'Jeunes Plants'!O945,"")</f>
        <v xml:space="preserve">VERVEINE VANESSA COMPACT Pink </v>
      </c>
      <c r="P945" s="130">
        <f>IF('Jeunes Plants'!P945&lt;&gt;"",'Jeunes Plants'!P945,"")</f>
        <v>945</v>
      </c>
      <c r="Q945" s="20">
        <f>IF('Jeunes Plants'!R945&lt;&gt;"",'Jeunes Plants'!R945,"")</f>
        <v>0</v>
      </c>
      <c r="R945" s="20">
        <f>IF('Jeunes Plants'!S945&lt;&gt;"",'Jeunes Plants'!S945,"")</f>
        <v>0</v>
      </c>
      <c r="S945" s="236">
        <f>IF('Jeunes Plants'!T945&lt;&gt;"",'Jeunes Plants'!T945,"")</f>
        <v>0</v>
      </c>
      <c r="T945" s="245"/>
      <c r="U945" s="214"/>
      <c r="V945" s="214"/>
      <c r="W945" s="214"/>
    </row>
    <row r="946" spans="1:23" ht="20.100000000000001" customHeight="1" x14ac:dyDescent="0.25">
      <c r="A946" s="23">
        <f>IF('Jeunes Plants'!A946&lt;&gt;"",'Jeunes Plants'!A946,"")</f>
        <v>23805</v>
      </c>
      <c r="B946" s="24" t="str">
        <f>IF('Jeunes Plants'!B946&lt;&gt;"",'Jeunes Plants'!B946,"")</f>
        <v>VERVEINE VANESSA COMPACT</v>
      </c>
      <c r="C946" s="24" t="str">
        <f>IF('Jeunes Plants'!C946&lt;&gt;"",'Jeunes Plants'!C946,"")</f>
        <v xml:space="preserve">Purple </v>
      </c>
      <c r="D946" s="24" t="str">
        <f>IF('Jeunes Plants'!D946&lt;&gt;"",'Jeunes Plants'!D946,"")</f>
        <v>&gt;s45/2025</v>
      </c>
      <c r="E946" s="66" t="str">
        <f>IF('Jeunes Plants'!E946&lt;&gt;"",'Jeunes Plants'!E946,"")</f>
        <v>B</v>
      </c>
      <c r="F946" s="66" t="str">
        <f>IF('Jeunes Plants'!F946&lt;&gt;"",'Jeunes Plants'!F946,"")</f>
        <v>M 3 cm  X60</v>
      </c>
      <c r="G946" s="64">
        <f>IF('Jeunes Plants'!G946&lt;&gt;"",'Jeunes Plants'!G946,"")</f>
        <v>30</v>
      </c>
      <c r="H946" s="66">
        <f>IF('Jeunes Plants'!H946&lt;&gt;"",'Jeunes Plants'!H946,"")</f>
        <v>6</v>
      </c>
      <c r="I946" s="66" t="str">
        <f>IF('Jeunes Plants'!I946&lt;&gt;"",'Jeunes Plants'!I946,"")</f>
        <v>C</v>
      </c>
      <c r="J946" s="72">
        <f>IF('Jeunes Plants'!J946&lt;&gt;"",'Jeunes Plants'!J946,"")</f>
        <v>0.05</v>
      </c>
      <c r="K946" s="24" t="str">
        <f>IF('Jeunes Plants'!K946&lt;&gt;"",'Jeunes Plants'!K946,"")</f>
        <v>DIV FL</v>
      </c>
      <c r="L946" s="24" t="str">
        <f>IF('Jeunes Plants'!L946&lt;&gt;"",'Jeunes Plants'!L946,"")</f>
        <v>S7</v>
      </c>
      <c r="M946" s="24" t="str">
        <f>IF('Jeunes Plants'!M946&lt;&gt;"",'Jeunes Plants'!M946,"")</f>
        <v/>
      </c>
      <c r="N946" s="24" t="str">
        <f>IF('Jeunes Plants'!N946&lt;&gt;"",'Jeunes Plants'!N946,"")</f>
        <v>M3</v>
      </c>
      <c r="O946" s="24" t="str">
        <f>IF('Jeunes Plants'!O946&lt;&gt;"",'Jeunes Plants'!O946,"")</f>
        <v xml:space="preserve">VERVEINE VANESSA COMPACT Purple </v>
      </c>
      <c r="P946" s="54">
        <f>IF('Jeunes Plants'!P946&lt;&gt;"",'Jeunes Plants'!P946,"")</f>
        <v>946</v>
      </c>
      <c r="Q946" s="20">
        <f>IF('Jeunes Plants'!R946&lt;&gt;"",'Jeunes Plants'!R946,"")</f>
        <v>0</v>
      </c>
      <c r="R946" s="20">
        <f>IF('Jeunes Plants'!S946&lt;&gt;"",'Jeunes Plants'!S946,"")</f>
        <v>0</v>
      </c>
      <c r="S946" s="236">
        <f>IF('Jeunes Plants'!T946&lt;&gt;"",'Jeunes Plants'!T946,"")</f>
        <v>0</v>
      </c>
      <c r="T946" s="246"/>
      <c r="U946" s="124"/>
      <c r="V946" s="124"/>
      <c r="W946" s="124"/>
    </row>
    <row r="947" spans="1:23" ht="20.100000000000001" customHeight="1" x14ac:dyDescent="0.25">
      <c r="A947" s="125">
        <f>IF('Jeunes Plants'!A947&lt;&gt;"",'Jeunes Plants'!A947,"")</f>
        <v>23006</v>
      </c>
      <c r="B947" s="126" t="str">
        <f>IF('Jeunes Plants'!B947&lt;&gt;"",'Jeunes Plants'!B947,"")</f>
        <v>VERVEINE VANESSA COMPACT</v>
      </c>
      <c r="C947" s="126" t="str">
        <f>IF('Jeunes Plants'!C947&lt;&gt;"",'Jeunes Plants'!C947,"")</f>
        <v>White</v>
      </c>
      <c r="D947" s="126" t="str">
        <f>IF('Jeunes Plants'!D947&lt;&gt;"",'Jeunes Plants'!D947,"")</f>
        <v>&gt;s45/2025</v>
      </c>
      <c r="E947" s="127" t="str">
        <f>IF('Jeunes Plants'!E947&lt;&gt;"",'Jeunes Plants'!E947,"")</f>
        <v>B</v>
      </c>
      <c r="F947" s="127" t="str">
        <f>IF('Jeunes Plants'!F947&lt;&gt;"",'Jeunes Plants'!F947,"")</f>
        <v>M 3 cm  X60</v>
      </c>
      <c r="G947" s="128">
        <f>IF('Jeunes Plants'!G947&lt;&gt;"",'Jeunes Plants'!G947,"")</f>
        <v>30</v>
      </c>
      <c r="H947" s="127">
        <f>IF('Jeunes Plants'!H947&lt;&gt;"",'Jeunes Plants'!H947,"")</f>
        <v>6</v>
      </c>
      <c r="I947" s="127" t="str">
        <f>IF('Jeunes Plants'!I947&lt;&gt;"",'Jeunes Plants'!I947,"")</f>
        <v>C</v>
      </c>
      <c r="J947" s="129">
        <f>IF('Jeunes Plants'!J947&lt;&gt;"",'Jeunes Plants'!J947,"")</f>
        <v>5.5E-2</v>
      </c>
      <c r="K947" s="126" t="str">
        <f>IF('Jeunes Plants'!K947&lt;&gt;"",'Jeunes Plants'!K947,"")</f>
        <v>DIV FL</v>
      </c>
      <c r="L947" s="126" t="str">
        <f>IF('Jeunes Plants'!L947&lt;&gt;"",'Jeunes Plants'!L947,"")</f>
        <v>S7</v>
      </c>
      <c r="M947" s="126" t="str">
        <f>IF('Jeunes Plants'!M947&lt;&gt;"",'Jeunes Plants'!M947,"")</f>
        <v/>
      </c>
      <c r="N947" s="126" t="str">
        <f>IF('Jeunes Plants'!N947&lt;&gt;"",'Jeunes Plants'!N947,"")</f>
        <v>M3</v>
      </c>
      <c r="O947" s="126" t="str">
        <f>IF('Jeunes Plants'!O947&lt;&gt;"",'Jeunes Plants'!O947,"")</f>
        <v>VERVEINE VANESSA COMPACT White</v>
      </c>
      <c r="P947" s="130">
        <f>IF('Jeunes Plants'!P947&lt;&gt;"",'Jeunes Plants'!P947,"")</f>
        <v>947</v>
      </c>
      <c r="Q947" s="20">
        <f>IF('Jeunes Plants'!R947&lt;&gt;"",'Jeunes Plants'!R947,"")</f>
        <v>0</v>
      </c>
      <c r="R947" s="20">
        <f>IF('Jeunes Plants'!S947&lt;&gt;"",'Jeunes Plants'!S947,"")</f>
        <v>0</v>
      </c>
      <c r="S947" s="236">
        <f>IF('Jeunes Plants'!T947&lt;&gt;"",'Jeunes Plants'!T947,"")</f>
        <v>0</v>
      </c>
      <c r="T947" s="245"/>
      <c r="U947" s="214"/>
      <c r="V947" s="214"/>
      <c r="W947" s="214"/>
    </row>
    <row r="948" spans="1:23" ht="20.100000000000001" customHeight="1" x14ac:dyDescent="0.25">
      <c r="A948" s="23">
        <f>IF('Jeunes Plants'!A948&lt;&gt;"",'Jeunes Plants'!A948,"")</f>
        <v>23008</v>
      </c>
      <c r="B948" s="24" t="str">
        <f>IF('Jeunes Plants'!B948&lt;&gt;"",'Jeunes Plants'!B948,"")</f>
        <v>VERVEINE VANESSA COMPACT</v>
      </c>
      <c r="C948" s="24" t="str">
        <f>IF('Jeunes Plants'!C948&lt;&gt;"",'Jeunes Plants'!C948,"")</f>
        <v>Variés</v>
      </c>
      <c r="D948" s="24" t="str">
        <f>IF('Jeunes Plants'!D948&lt;&gt;"",'Jeunes Plants'!D948,"")</f>
        <v>&gt;s45/2025</v>
      </c>
      <c r="E948" s="66" t="str">
        <f>IF('Jeunes Plants'!E948&lt;&gt;"",'Jeunes Plants'!E948,"")</f>
        <v>B</v>
      </c>
      <c r="F948" s="66" t="str">
        <f>IF('Jeunes Plants'!F948&lt;&gt;"",'Jeunes Plants'!F948,"")</f>
        <v>M 3 cm  X60</v>
      </c>
      <c r="G948" s="64">
        <f>IF('Jeunes Plants'!G948&lt;&gt;"",'Jeunes Plants'!G948,"")</f>
        <v>30</v>
      </c>
      <c r="H948" s="66">
        <f>IF('Jeunes Plants'!H948&lt;&gt;"",'Jeunes Plants'!H948,"")</f>
        <v>6</v>
      </c>
      <c r="I948" s="66" t="str">
        <f>IF('Jeunes Plants'!I948&lt;&gt;"",'Jeunes Plants'!I948,"")</f>
        <v>C</v>
      </c>
      <c r="J948" s="72">
        <f>IF('Jeunes Plants'!J948&lt;&gt;"",'Jeunes Plants'!J948,"")</f>
        <v>5.5E-2</v>
      </c>
      <c r="K948" s="24" t="str">
        <f>IF('Jeunes Plants'!K948&lt;&gt;"",'Jeunes Plants'!K948,"")</f>
        <v>DIV FL</v>
      </c>
      <c r="L948" s="24" t="str">
        <f>IF('Jeunes Plants'!L948&lt;&gt;"",'Jeunes Plants'!L948,"")</f>
        <v>S7</v>
      </c>
      <c r="M948" s="24" t="str">
        <f>IF('Jeunes Plants'!M948&lt;&gt;"",'Jeunes Plants'!M948,"")</f>
        <v/>
      </c>
      <c r="N948" s="24" t="str">
        <f>IF('Jeunes Plants'!N948&lt;&gt;"",'Jeunes Plants'!N948,"")</f>
        <v>M3</v>
      </c>
      <c r="O948" s="24" t="str">
        <f>IF('Jeunes Plants'!O948&lt;&gt;"",'Jeunes Plants'!O948,"")</f>
        <v>VERVEINE VANESSA COMPACT Variés</v>
      </c>
      <c r="P948" s="54">
        <f>IF('Jeunes Plants'!P948&lt;&gt;"",'Jeunes Plants'!P948,"")</f>
        <v>948</v>
      </c>
      <c r="Q948" s="20">
        <f>IF('Jeunes Plants'!R948&lt;&gt;"",'Jeunes Plants'!R948,"")</f>
        <v>0</v>
      </c>
      <c r="R948" s="20">
        <f>IF('Jeunes Plants'!S948&lt;&gt;"",'Jeunes Plants'!S948,"")</f>
        <v>0</v>
      </c>
      <c r="S948" s="236">
        <f>IF('Jeunes Plants'!T948&lt;&gt;"",'Jeunes Plants'!T948,"")</f>
        <v>0</v>
      </c>
      <c r="T948" s="246"/>
      <c r="U948" s="124"/>
      <c r="V948" s="124"/>
      <c r="W948" s="124"/>
    </row>
    <row r="949" spans="1:23" ht="20.100000000000001" customHeight="1" x14ac:dyDescent="0.25">
      <c r="A949" s="125">
        <f>IF('Jeunes Plants'!A949&lt;&gt;"",'Jeunes Plants'!A949,"")</f>
        <v>3787</v>
      </c>
      <c r="B949" s="126" t="str">
        <f>IF('Jeunes Plants'!B949&lt;&gt;"",'Jeunes Plants'!B949,"")</f>
        <v>VERVEINE VIVACE</v>
      </c>
      <c r="C949" s="126" t="str">
        <f>IF('Jeunes Plants'!C949&lt;&gt;"",'Jeunes Plants'!C949,"")</f>
        <v>Venosa</v>
      </c>
      <c r="D949" s="126" t="str">
        <f>IF('Jeunes Plants'!D949&lt;&gt;"",'Jeunes Plants'!D949,"")</f>
        <v/>
      </c>
      <c r="E949" s="127" t="str">
        <f>IF('Jeunes Plants'!E949&lt;&gt;"",'Jeunes Plants'!E949,"")</f>
        <v>B</v>
      </c>
      <c r="F949" s="127" t="str">
        <f>IF('Jeunes Plants'!F949&lt;&gt;"",'Jeunes Plants'!F949,"")</f>
        <v>M 3 cm  X60</v>
      </c>
      <c r="G949" s="128">
        <f>IF('Jeunes Plants'!G949&lt;&gt;"",'Jeunes Plants'!G949,"")</f>
        <v>30</v>
      </c>
      <c r="H949" s="127">
        <f>IF('Jeunes Plants'!H949&lt;&gt;"",'Jeunes Plants'!H949,"")</f>
        <v>5</v>
      </c>
      <c r="I949" s="127" t="str">
        <f>IF('Jeunes Plants'!I949&lt;&gt;"",'Jeunes Plants'!I949,"")</f>
        <v>B</v>
      </c>
      <c r="J949" s="129" t="str">
        <f>IF('Jeunes Plants'!J949&lt;&gt;"",'Jeunes Plants'!J949,"")</f>
        <v/>
      </c>
      <c r="K949" s="126" t="str">
        <f>IF('Jeunes Plants'!K949&lt;&gt;"",'Jeunes Plants'!K949,"")</f>
        <v>DIV FL</v>
      </c>
      <c r="L949" s="126" t="str">
        <f>IF('Jeunes Plants'!L949&lt;&gt;"",'Jeunes Plants'!L949,"")</f>
        <v>S10</v>
      </c>
      <c r="M949" s="126" t="str">
        <f>IF('Jeunes Plants'!M949&lt;&gt;"",'Jeunes Plants'!M949,"")</f>
        <v/>
      </c>
      <c r="N949" s="126" t="str">
        <f>IF('Jeunes Plants'!N949&lt;&gt;"",'Jeunes Plants'!N949,"")</f>
        <v>M3</v>
      </c>
      <c r="O949" s="126" t="str">
        <f>IF('Jeunes Plants'!O949&lt;&gt;"",'Jeunes Plants'!O949,"")</f>
        <v>VERVEINE VIVACE Venosa</v>
      </c>
      <c r="P949" s="130">
        <f>IF('Jeunes Plants'!P949&lt;&gt;"",'Jeunes Plants'!P949,"")</f>
        <v>949</v>
      </c>
      <c r="Q949" s="20">
        <f>IF('Jeunes Plants'!R949&lt;&gt;"",'Jeunes Plants'!R949,"")</f>
        <v>0</v>
      </c>
      <c r="R949" s="20">
        <f>IF('Jeunes Plants'!S949&lt;&gt;"",'Jeunes Plants'!S949,"")</f>
        <v>0</v>
      </c>
      <c r="S949" s="236">
        <f>IF('Jeunes Plants'!T949&lt;&gt;"",'Jeunes Plants'!T949,"")</f>
        <v>0</v>
      </c>
      <c r="T949" s="242"/>
      <c r="U949" s="158"/>
      <c r="V949" s="158"/>
      <c r="W949" s="158"/>
    </row>
    <row r="950" spans="1:23" ht="20.100000000000001" customHeight="1" x14ac:dyDescent="0.25">
      <c r="A950" s="23">
        <f>IF('Jeunes Plants'!A950&lt;&gt;"",'Jeunes Plants'!A950,"")</f>
        <v>3785</v>
      </c>
      <c r="B950" s="24" t="str">
        <f>IF('Jeunes Plants'!B950&lt;&gt;"",'Jeunes Plants'!B950,"")</f>
        <v>VERVEINE DE BUENOS AIRES</v>
      </c>
      <c r="C950" s="24" t="str">
        <f>IF('Jeunes Plants'!C950&lt;&gt;"",'Jeunes Plants'!C950,"")</f>
        <v>bonariensis (de semis)</v>
      </c>
      <c r="D950" s="24" t="str">
        <f>IF('Jeunes Plants'!D950&lt;&gt;"",'Jeunes Plants'!D950,"")</f>
        <v/>
      </c>
      <c r="E950" s="66" t="str">
        <f>IF('Jeunes Plants'!E950&lt;&gt;"",'Jeunes Plants'!E950,"")</f>
        <v>S</v>
      </c>
      <c r="F950" s="66" t="str">
        <f>IF('Jeunes Plants'!F950&lt;&gt;"",'Jeunes Plants'!F950,"")</f>
        <v>M 3 cm  X60</v>
      </c>
      <c r="G950" s="64">
        <f>IF('Jeunes Plants'!G950&lt;&gt;"",'Jeunes Plants'!G950,"")</f>
        <v>30</v>
      </c>
      <c r="H950" s="66">
        <f>IF('Jeunes Plants'!H950&lt;&gt;"",'Jeunes Plants'!H950,"")</f>
        <v>5</v>
      </c>
      <c r="I950" s="66" t="str">
        <f>IF('Jeunes Plants'!I950&lt;&gt;"",'Jeunes Plants'!I950,"")</f>
        <v>B</v>
      </c>
      <c r="J950" s="72" t="str">
        <f>IF('Jeunes Plants'!J950&lt;&gt;"",'Jeunes Plants'!J950,"")</f>
        <v/>
      </c>
      <c r="K950" s="24" t="str">
        <f>IF('Jeunes Plants'!K950&lt;&gt;"",'Jeunes Plants'!K950,"")</f>
        <v>DIV FL</v>
      </c>
      <c r="L950" s="24" t="str">
        <f>IF('Jeunes Plants'!L950&lt;&gt;"",'Jeunes Plants'!L950,"")</f>
        <v>S10</v>
      </c>
      <c r="M950" s="24" t="str">
        <f>IF('Jeunes Plants'!M950&lt;&gt;"",'Jeunes Plants'!M950,"")</f>
        <v/>
      </c>
      <c r="N950" s="24" t="str">
        <f>IF('Jeunes Plants'!N950&lt;&gt;"",'Jeunes Plants'!N950,"")</f>
        <v>M3</v>
      </c>
      <c r="O950" s="24" t="str">
        <f>IF('Jeunes Plants'!O950&lt;&gt;"",'Jeunes Plants'!O950,"")</f>
        <v>VERVEINE DE BUENOS AIRES bonariensis (de semis)</v>
      </c>
      <c r="P950" s="54">
        <f>IF('Jeunes Plants'!P950&lt;&gt;"",'Jeunes Plants'!P950,"")</f>
        <v>950</v>
      </c>
      <c r="Q950" s="20">
        <f>IF('Jeunes Plants'!R950&lt;&gt;"",'Jeunes Plants'!R950,"")</f>
        <v>0</v>
      </c>
      <c r="R950" s="20">
        <f>IF('Jeunes Plants'!S950&lt;&gt;"",'Jeunes Plants'!S950,"")</f>
        <v>0</v>
      </c>
      <c r="S950" s="236">
        <f>IF('Jeunes Plants'!T950&lt;&gt;"",'Jeunes Plants'!T950,"")</f>
        <v>0</v>
      </c>
      <c r="T950" s="241"/>
      <c r="U950" s="44"/>
      <c r="V950" s="44"/>
      <c r="W950" s="44"/>
    </row>
    <row r="951" spans="1:23" ht="20.100000000000001" customHeight="1" x14ac:dyDescent="0.25">
      <c r="A951" s="125">
        <f>IF('Jeunes Plants'!A951&lt;&gt;"",'Jeunes Plants'!A951,"")</f>
        <v>12331</v>
      </c>
      <c r="B951" s="126" t="str">
        <f>IF('Jeunes Plants'!B951&lt;&gt;"",'Jeunes Plants'!B951,"")</f>
        <v>VERVEINE DE BUENOS AIRES</v>
      </c>
      <c r="C951" s="126" t="str">
        <f>IF('Jeunes Plants'!C951&lt;&gt;"",'Jeunes Plants'!C951,"")</f>
        <v>Lollipop</v>
      </c>
      <c r="D951" s="126" t="str">
        <f>IF('Jeunes Plants'!D951&lt;&gt;"",'Jeunes Plants'!D951,"")</f>
        <v/>
      </c>
      <c r="E951" s="127" t="str">
        <f>IF('Jeunes Plants'!E951&lt;&gt;"",'Jeunes Plants'!E951,"")</f>
        <v>B</v>
      </c>
      <c r="F951" s="127" t="str">
        <f>IF('Jeunes Plants'!F951&lt;&gt;"",'Jeunes Plants'!F951,"")</f>
        <v>M 3 cm  X60</v>
      </c>
      <c r="G951" s="128">
        <f>IF('Jeunes Plants'!G951&lt;&gt;"",'Jeunes Plants'!G951,"")</f>
        <v>30</v>
      </c>
      <c r="H951" s="127">
        <f>IF('Jeunes Plants'!H951&lt;&gt;"",'Jeunes Plants'!H951,"")</f>
        <v>5</v>
      </c>
      <c r="I951" s="127" t="str">
        <f>IF('Jeunes Plants'!I951&lt;&gt;"",'Jeunes Plants'!I951,"")</f>
        <v>B</v>
      </c>
      <c r="J951" s="129" t="str">
        <f>IF('Jeunes Plants'!J951&lt;&gt;"",'Jeunes Plants'!J951,"")</f>
        <v/>
      </c>
      <c r="K951" s="126" t="str">
        <f>IF('Jeunes Plants'!K951&lt;&gt;"",'Jeunes Plants'!K951,"")</f>
        <v>DIV FL</v>
      </c>
      <c r="L951" s="126" t="str">
        <f>IF('Jeunes Plants'!L951&lt;&gt;"",'Jeunes Plants'!L951,"")</f>
        <v>S10</v>
      </c>
      <c r="M951" s="126" t="str">
        <f>IF('Jeunes Plants'!M951&lt;&gt;"",'Jeunes Plants'!M951,"")</f>
        <v/>
      </c>
      <c r="N951" s="126" t="str">
        <f>IF('Jeunes Plants'!N951&lt;&gt;"",'Jeunes Plants'!N951,"")</f>
        <v>M3</v>
      </c>
      <c r="O951" s="126" t="str">
        <f>IF('Jeunes Plants'!O951&lt;&gt;"",'Jeunes Plants'!O951,"")</f>
        <v>VERVEINE DE BUENOS AIRES Lollipop</v>
      </c>
      <c r="P951" s="130">
        <f>IF('Jeunes Plants'!P951&lt;&gt;"",'Jeunes Plants'!P951,"")</f>
        <v>951</v>
      </c>
      <c r="Q951" s="20">
        <f>IF('Jeunes Plants'!R951&lt;&gt;"",'Jeunes Plants'!R951,"")</f>
        <v>0</v>
      </c>
      <c r="R951" s="20">
        <f>IF('Jeunes Plants'!S951&lt;&gt;"",'Jeunes Plants'!S951,"")</f>
        <v>0</v>
      </c>
      <c r="S951" s="236">
        <f>IF('Jeunes Plants'!T951&lt;&gt;"",'Jeunes Plants'!T951,"")</f>
        <v>0</v>
      </c>
      <c r="T951" s="242"/>
      <c r="U951" s="158"/>
      <c r="V951" s="158"/>
      <c r="W951" s="158"/>
    </row>
    <row r="952" spans="1:23" ht="20.100000000000001" customHeight="1" x14ac:dyDescent="0.25">
      <c r="A952" s="23">
        <f>IF('Jeunes Plants'!A952&lt;&gt;"",'Jeunes Plants'!A952,"")</f>
        <v>25242</v>
      </c>
      <c r="B952" s="24" t="str">
        <f>IF('Jeunes Plants'!B952&lt;&gt;"",'Jeunes Plants'!B952,"")</f>
        <v>VINCA MINOR (Pervenche)</v>
      </c>
      <c r="C952" s="24" t="str">
        <f>IF('Jeunes Plants'!C952&lt;&gt;"",'Jeunes Plants'!C952,"")</f>
        <v>Illumination</v>
      </c>
      <c r="D952" s="24" t="str">
        <f>IF('Jeunes Plants'!D952&lt;&gt;"",'Jeunes Plants'!D952,"")</f>
        <v/>
      </c>
      <c r="E952" s="66" t="str">
        <f>IF('Jeunes Plants'!E952&lt;&gt;"",'Jeunes Plants'!E952,"")</f>
        <v>B</v>
      </c>
      <c r="F952" s="66" t="str">
        <f>IF('Jeunes Plants'!F952&lt;&gt;"",'Jeunes Plants'!F952,"")</f>
        <v>M 3 cm  X60</v>
      </c>
      <c r="G952" s="64">
        <f>IF('Jeunes Plants'!G952&lt;&gt;"",'Jeunes Plants'!G952,"")</f>
        <v>30</v>
      </c>
      <c r="H952" s="64">
        <f>IF('Jeunes Plants'!H952&lt;&gt;"",'Jeunes Plants'!H952,"")</f>
        <v>5</v>
      </c>
      <c r="I952" s="66" t="str">
        <f>IF('Jeunes Plants'!I952&lt;&gt;"",'Jeunes Plants'!I952,"")</f>
        <v>A</v>
      </c>
      <c r="J952" s="72">
        <f>IF('Jeunes Plants'!J952&lt;&gt;"",'Jeunes Plants'!J952,"")</f>
        <v>0.05</v>
      </c>
      <c r="K952" s="24" t="str">
        <f>IF('Jeunes Plants'!K952&lt;&gt;"",'Jeunes Plants'!K952,"")</f>
        <v>DIV FL</v>
      </c>
      <c r="L952" s="24" t="str">
        <f>IF('Jeunes Plants'!L952&lt;&gt;"",'Jeunes Plants'!L952,"")</f>
        <v>S3B</v>
      </c>
      <c r="M952" s="24" t="str">
        <f>IF('Jeunes Plants'!M952&lt;&gt;"",'Jeunes Plants'!M952,"")</f>
        <v/>
      </c>
      <c r="N952" s="24" t="str">
        <f>IF('Jeunes Plants'!N952&lt;&gt;"",'Jeunes Plants'!N952,"")</f>
        <v>M3</v>
      </c>
      <c r="O952" s="24" t="str">
        <f>IF('Jeunes Plants'!O952&lt;&gt;"",'Jeunes Plants'!O952,"")</f>
        <v>VINCA MINOR (Pervenche) Illumination</v>
      </c>
      <c r="P952" s="54">
        <f>IF('Jeunes Plants'!P952&lt;&gt;"",'Jeunes Plants'!P952,"")</f>
        <v>952</v>
      </c>
      <c r="Q952" s="20">
        <f>IF('Jeunes Plants'!R952&lt;&gt;"",'Jeunes Plants'!R952,"")</f>
        <v>0</v>
      </c>
      <c r="R952" s="20">
        <f>IF('Jeunes Plants'!S952&lt;&gt;"",'Jeunes Plants'!S952,"")</f>
        <v>0</v>
      </c>
      <c r="S952" s="236">
        <f>IF('Jeunes Plants'!T952&lt;&gt;"",'Jeunes Plants'!T952,"")</f>
        <v>0</v>
      </c>
      <c r="T952" s="241"/>
      <c r="U952" s="44"/>
      <c r="V952" s="44"/>
      <c r="W952" s="44"/>
    </row>
    <row r="953" spans="1:23" ht="20.100000000000001" customHeight="1" x14ac:dyDescent="0.25">
      <c r="A953" s="151" t="str">
        <f>IF('Jeunes Plants'!A953&lt;&gt;"",'Jeunes Plants'!A953,"")</f>
        <v/>
      </c>
      <c r="B953" s="152" t="str">
        <f>IF('Jeunes Plants'!B953&lt;&gt;"",'Jeunes Plants'!B953,"")</f>
        <v>Z</v>
      </c>
      <c r="C953" s="153" t="str">
        <f>IF('Jeunes Plants'!C953&lt;&gt;"",'Jeunes Plants'!C953,"")</f>
        <v/>
      </c>
      <c r="D953" s="153" t="str">
        <f>IF('Jeunes Plants'!D953&lt;&gt;"",'Jeunes Plants'!D953,"")</f>
        <v/>
      </c>
      <c r="E953" s="154" t="str">
        <f>IF('Jeunes Plants'!E953&lt;&gt;"",'Jeunes Plants'!E953,"")</f>
        <v/>
      </c>
      <c r="F953" s="154" t="str">
        <f>IF('Jeunes Plants'!F953&lt;&gt;"",'Jeunes Plants'!F953,"")</f>
        <v/>
      </c>
      <c r="G953" s="154" t="str">
        <f>IF('Jeunes Plants'!G953&lt;&gt;"",'Jeunes Plants'!G953,"")</f>
        <v/>
      </c>
      <c r="H953" s="154" t="str">
        <f>IF('Jeunes Plants'!H953&lt;&gt;"",'Jeunes Plants'!H953,"")</f>
        <v/>
      </c>
      <c r="I953" s="154" t="str">
        <f>IF('Jeunes Plants'!I953&lt;&gt;"",'Jeunes Plants'!I953,"")</f>
        <v/>
      </c>
      <c r="J953" s="155" t="str">
        <f>IF('Jeunes Plants'!J953&lt;&gt;"",'Jeunes Plants'!J953,"")</f>
        <v/>
      </c>
      <c r="K953" s="153" t="str">
        <f>IF('Jeunes Plants'!K953&lt;&gt;"",'Jeunes Plants'!K953,"")</f>
        <v/>
      </c>
      <c r="L953" s="153" t="str">
        <f>IF('Jeunes Plants'!L953&lt;&gt;"",'Jeunes Plants'!L953,"")</f>
        <v>L</v>
      </c>
      <c r="M953" s="153" t="str">
        <f>IF('Jeunes Plants'!M953&lt;&gt;"",'Jeunes Plants'!M953,"")</f>
        <v/>
      </c>
      <c r="N953" s="153" t="str">
        <f>IF('Jeunes Plants'!N953&lt;&gt;"",'Jeunes Plants'!N953,"")</f>
        <v/>
      </c>
      <c r="O953" s="153" t="str">
        <f>IF('Jeunes Plants'!O953&lt;&gt;"",'Jeunes Plants'!O953,"")</f>
        <v xml:space="preserve">Z </v>
      </c>
      <c r="P953" s="156">
        <f>IF('Jeunes Plants'!P953&lt;&gt;"",'Jeunes Plants'!P953,"")</f>
        <v>953</v>
      </c>
      <c r="Q953" s="20" t="str">
        <f>IF('Jeunes Plants'!R953&lt;&gt;"",'Jeunes Plants'!R953,"")</f>
        <v/>
      </c>
      <c r="R953" s="20" t="str">
        <f>IF('Jeunes Plants'!S953&lt;&gt;"",'Jeunes Plants'!S953,"")</f>
        <v/>
      </c>
      <c r="S953" s="236" t="str">
        <f>IF('Jeunes Plants'!T953&lt;&gt;"",'Jeunes Plants'!T953,"")</f>
        <v/>
      </c>
      <c r="T953" s="248"/>
      <c r="U953" s="164"/>
      <c r="V953" s="164"/>
      <c r="W953" s="164"/>
    </row>
    <row r="954" spans="1:23" ht="20.100000000000001" customHeight="1" x14ac:dyDescent="0.25">
      <c r="A954" s="23">
        <f>IF('Jeunes Plants'!A954&lt;&gt;"",'Jeunes Plants'!A954,"")</f>
        <v>11636</v>
      </c>
      <c r="B954" s="24" t="str">
        <f>IF('Jeunes Plants'!B954&lt;&gt;"",'Jeunes Plants'!B954,"")</f>
        <v>ZINNIA</v>
      </c>
      <c r="C954" s="24" t="str">
        <f>IF('Jeunes Plants'!C954&lt;&gt;"",'Jeunes Plants'!C954,"")</f>
        <v>Magellan Variés</v>
      </c>
      <c r="D954" s="24" t="str">
        <f>IF('Jeunes Plants'!D954&lt;&gt;"",'Jeunes Plants'!D954,"")</f>
        <v/>
      </c>
      <c r="E954" s="66" t="str">
        <f>IF('Jeunes Plants'!E954&lt;&gt;"",'Jeunes Plants'!E954,"")</f>
        <v>S</v>
      </c>
      <c r="F954" s="66" t="str">
        <f>IF('Jeunes Plants'!F954&lt;&gt;"",'Jeunes Plants'!F954,"")</f>
        <v>M 3 cm  X60</v>
      </c>
      <c r="G954" s="64">
        <f>IF('Jeunes Plants'!G954&lt;&gt;"",'Jeunes Plants'!G954,"")</f>
        <v>30</v>
      </c>
      <c r="H954" s="66">
        <f>IF('Jeunes Plants'!H954&lt;&gt;"",'Jeunes Plants'!H954,"")</f>
        <v>6</v>
      </c>
      <c r="I954" s="66" t="str">
        <f>IF('Jeunes Plants'!I954&lt;&gt;"",'Jeunes Plants'!I954,"")</f>
        <v>C</v>
      </c>
      <c r="J954" s="72" t="str">
        <f>IF('Jeunes Plants'!J954&lt;&gt;"",'Jeunes Plants'!J954,"")</f>
        <v/>
      </c>
      <c r="K954" s="24" t="str">
        <f>IF('Jeunes Plants'!K954&lt;&gt;"",'Jeunes Plants'!K954,"")</f>
        <v>DIV FL</v>
      </c>
      <c r="L954" s="24" t="str">
        <f>IF('Jeunes Plants'!L954&lt;&gt;"",'Jeunes Plants'!L954,"")</f>
        <v>S4</v>
      </c>
      <c r="M954" s="24" t="str">
        <f>IF('Jeunes Plants'!M954&lt;&gt;"",'Jeunes Plants'!M954,"")</f>
        <v/>
      </c>
      <c r="N954" s="24" t="str">
        <f>IF('Jeunes Plants'!N954&lt;&gt;"",'Jeunes Plants'!N954,"")</f>
        <v>M3</v>
      </c>
      <c r="O954" s="24" t="str">
        <f>IF('Jeunes Plants'!O954&lt;&gt;"",'Jeunes Plants'!O954,"")</f>
        <v>ZINNIA Magellan Variés</v>
      </c>
      <c r="P954" s="54">
        <f>IF('Jeunes Plants'!P954&lt;&gt;"",'Jeunes Plants'!P954,"")</f>
        <v>954</v>
      </c>
      <c r="Q954" s="20">
        <f>IF('Jeunes Plants'!R954&lt;&gt;"",'Jeunes Plants'!R954,"")</f>
        <v>0</v>
      </c>
      <c r="R954" s="20">
        <f>IF('Jeunes Plants'!S954&lt;&gt;"",'Jeunes Plants'!S954,"")</f>
        <v>0</v>
      </c>
      <c r="S954" s="236">
        <f>IF('Jeunes Plants'!T954&lt;&gt;"",'Jeunes Plants'!T954,"")</f>
        <v>0</v>
      </c>
      <c r="T954" s="241"/>
      <c r="U954" s="44"/>
      <c r="V954" s="44"/>
      <c r="W954" s="44"/>
    </row>
    <row r="955" spans="1:23" ht="20.100000000000001" customHeight="1" x14ac:dyDescent="0.25">
      <c r="A955" s="125">
        <f>IF('Jeunes Plants'!A955&lt;&gt;"",'Jeunes Plants'!A955,"")</f>
        <v>3798</v>
      </c>
      <c r="B955" s="126" t="str">
        <f>IF('Jeunes Plants'!B955&lt;&gt;"",'Jeunes Plants'!B955,"")</f>
        <v>ZINNIA</v>
      </c>
      <c r="C955" s="126" t="str">
        <f>IF('Jeunes Plants'!C955&lt;&gt;"",'Jeunes Plants'!C955,"")</f>
        <v>Profusion Variés</v>
      </c>
      <c r="D955" s="126" t="str">
        <f>IF('Jeunes Plants'!D955&lt;&gt;"",'Jeunes Plants'!D955,"")</f>
        <v/>
      </c>
      <c r="E955" s="127" t="str">
        <f>IF('Jeunes Plants'!E955&lt;&gt;"",'Jeunes Plants'!E955,"")</f>
        <v>S</v>
      </c>
      <c r="F955" s="127" t="str">
        <f>IF('Jeunes Plants'!F955&lt;&gt;"",'Jeunes Plants'!F955,"")</f>
        <v>M 3 cm  X60</v>
      </c>
      <c r="G955" s="128">
        <f>IF('Jeunes Plants'!G955&lt;&gt;"",'Jeunes Plants'!G955,"")</f>
        <v>30</v>
      </c>
      <c r="H955" s="128">
        <f>IF('Jeunes Plants'!H955&lt;&gt;"",'Jeunes Plants'!H955,"")</f>
        <v>7</v>
      </c>
      <c r="I955" s="127" t="str">
        <f>IF('Jeunes Plants'!I955&lt;&gt;"",'Jeunes Plants'!I955,"")</f>
        <v>C</v>
      </c>
      <c r="J955" s="129" t="str">
        <f>IF('Jeunes Plants'!J955&lt;&gt;"",'Jeunes Plants'!J955,"")</f>
        <v/>
      </c>
      <c r="K955" s="126" t="str">
        <f>IF('Jeunes Plants'!K955&lt;&gt;"",'Jeunes Plants'!K955,"")</f>
        <v>DIV FL</v>
      </c>
      <c r="L955" s="126" t="str">
        <f>IF('Jeunes Plants'!L955&lt;&gt;"",'Jeunes Plants'!L955,"")</f>
        <v>S4</v>
      </c>
      <c r="M955" s="126" t="str">
        <f>IF('Jeunes Plants'!M955&lt;&gt;"",'Jeunes Plants'!M955,"")</f>
        <v/>
      </c>
      <c r="N955" s="126" t="str">
        <f>IF('Jeunes Plants'!N955&lt;&gt;"",'Jeunes Plants'!N955,"")</f>
        <v>M3</v>
      </c>
      <c r="O955" s="126" t="str">
        <f>IF('Jeunes Plants'!O955&lt;&gt;"",'Jeunes Plants'!O955,"")</f>
        <v>ZINNIA Profusion Variés</v>
      </c>
      <c r="P955" s="130">
        <f>IF('Jeunes Plants'!P955&lt;&gt;"",'Jeunes Plants'!P955,"")</f>
        <v>955</v>
      </c>
      <c r="Q955" s="20">
        <f>IF('Jeunes Plants'!R955&lt;&gt;"",'Jeunes Plants'!R955,"")</f>
        <v>0</v>
      </c>
      <c r="R955" s="20">
        <f>IF('Jeunes Plants'!S955&lt;&gt;"",'Jeunes Plants'!S955,"")</f>
        <v>0</v>
      </c>
      <c r="S955" s="236">
        <f>IF('Jeunes Plants'!T955&lt;&gt;"",'Jeunes Plants'!T955,"")</f>
        <v>0</v>
      </c>
      <c r="T955" s="242"/>
      <c r="U955" s="158"/>
      <c r="V955" s="158"/>
      <c r="W955" s="158"/>
    </row>
    <row r="956" spans="1:23" ht="20.100000000000001" customHeight="1" x14ac:dyDescent="0.25">
      <c r="A956" s="140" t="str">
        <f>IF('Jeunes Plants'!A956&lt;&gt;"",'Jeunes Plants'!A956,"")</f>
        <v/>
      </c>
      <c r="B956" s="187" t="str">
        <f>IF('Jeunes Plants'!B956&lt;&gt;"",'Jeunes Plants'!B956,"")</f>
        <v>PLANTES COUVRE SOL</v>
      </c>
      <c r="C956" s="141" t="str">
        <f>IF('Jeunes Plants'!C956&lt;&gt;"",'Jeunes Plants'!C956,"")</f>
        <v/>
      </c>
      <c r="D956" s="141" t="str">
        <f>IF('Jeunes Plants'!D956&lt;&gt;"",'Jeunes Plants'!D956,"")</f>
        <v/>
      </c>
      <c r="E956" s="142" t="str">
        <f>IF('Jeunes Plants'!E956&lt;&gt;"",'Jeunes Plants'!E956,"")</f>
        <v/>
      </c>
      <c r="F956" s="142" t="str">
        <f>IF('Jeunes Plants'!F956&lt;&gt;"",'Jeunes Plants'!F956,"")</f>
        <v/>
      </c>
      <c r="G956" s="142" t="str">
        <f>IF('Jeunes Plants'!G956&lt;&gt;"",'Jeunes Plants'!G956,"")</f>
        <v/>
      </c>
      <c r="H956" s="142" t="str">
        <f>IF('Jeunes Plants'!H956&lt;&gt;"",'Jeunes Plants'!H956,"")</f>
        <v/>
      </c>
      <c r="I956" s="142" t="str">
        <f>IF('Jeunes Plants'!I956&lt;&gt;"",'Jeunes Plants'!I956,"")</f>
        <v/>
      </c>
      <c r="J956" s="143" t="str">
        <f>IF('Jeunes Plants'!J956&lt;&gt;"",'Jeunes Plants'!J956,"")</f>
        <v/>
      </c>
      <c r="K956" s="141" t="str">
        <f>IF('Jeunes Plants'!K956&lt;&gt;"",'Jeunes Plants'!K956,"")</f>
        <v/>
      </c>
      <c r="L956" s="141" t="str">
        <f>IF('Jeunes Plants'!L956&lt;&gt;"",'Jeunes Plants'!L956,"")</f>
        <v>G</v>
      </c>
      <c r="M956" s="141" t="str">
        <f>IF('Jeunes Plants'!M956&lt;&gt;"",'Jeunes Plants'!M956,"")</f>
        <v/>
      </c>
      <c r="N956" s="141" t="str">
        <f>IF('Jeunes Plants'!N956&lt;&gt;"",'Jeunes Plants'!N956,"")</f>
        <v/>
      </c>
      <c r="O956" s="141" t="str">
        <f>IF('Jeunes Plants'!O956&lt;&gt;"",'Jeunes Plants'!O956,"")</f>
        <v xml:space="preserve">PLANTES COUVRE SOL </v>
      </c>
      <c r="P956" s="144">
        <f>IF('Jeunes Plants'!P956&lt;&gt;"",'Jeunes Plants'!P956,"")</f>
        <v>956</v>
      </c>
      <c r="Q956" s="20" t="str">
        <f>IF('Jeunes Plants'!R956&lt;&gt;"",'Jeunes Plants'!R956,"")</f>
        <v/>
      </c>
      <c r="R956" s="20" t="str">
        <f>IF('Jeunes Plants'!S956&lt;&gt;"",'Jeunes Plants'!S956,"")</f>
        <v/>
      </c>
      <c r="S956" s="236" t="str">
        <f>IF('Jeunes Plants'!T956&lt;&gt;"",'Jeunes Plants'!T956,"")</f>
        <v/>
      </c>
      <c r="T956" s="256"/>
      <c r="U956" s="182"/>
      <c r="V956" s="182"/>
      <c r="W956" s="182"/>
    </row>
    <row r="957" spans="1:23" ht="20.100000000000001" customHeight="1" x14ac:dyDescent="0.25">
      <c r="A957" s="23">
        <f>IF('Jeunes Plants'!A957&lt;&gt;"",'Jeunes Plants'!A957,"")</f>
        <v>15362</v>
      </c>
      <c r="B957" s="24" t="str">
        <f>IF('Jeunes Plants'!B957&lt;&gt;"",'Jeunes Plants'!B957,"")</f>
        <v>FRANKENIA</v>
      </c>
      <c r="C957" s="24" t="str">
        <f>IF('Jeunes Plants'!C957&lt;&gt;"",'Jeunes Plants'!C957,"")</f>
        <v>laevis</v>
      </c>
      <c r="D957" s="24" t="str">
        <f>IF('Jeunes Plants'!D957&lt;&gt;"",'Jeunes Plants'!D957,"")</f>
        <v/>
      </c>
      <c r="E957" s="66" t="str">
        <f>IF('Jeunes Plants'!E957&lt;&gt;"",'Jeunes Plants'!E957,"")</f>
        <v>B</v>
      </c>
      <c r="F957" s="66" t="str">
        <f>IF('Jeunes Plants'!F957&lt;&gt;"",'Jeunes Plants'!F957,"")</f>
        <v>M 3 cm  X60</v>
      </c>
      <c r="G957" s="64">
        <f>IF('Jeunes Plants'!G957&lt;&gt;"",'Jeunes Plants'!G957,"")</f>
        <v>30</v>
      </c>
      <c r="H957" s="66">
        <f>IF('Jeunes Plants'!H957&lt;&gt;"",'Jeunes Plants'!H957,"")</f>
        <v>5</v>
      </c>
      <c r="I957" s="66" t="str">
        <f>IF('Jeunes Plants'!I957&lt;&gt;"",'Jeunes Plants'!I957,"")</f>
        <v>A</v>
      </c>
      <c r="J957" s="72" t="str">
        <f>IF('Jeunes Plants'!J957&lt;&gt;"",'Jeunes Plants'!J957,"")</f>
        <v/>
      </c>
      <c r="K957" s="24" t="str">
        <f>IF('Jeunes Plants'!K957&lt;&gt;"",'Jeunes Plants'!K957,"")</f>
        <v>COUV</v>
      </c>
      <c r="L957" s="24" t="str">
        <f>IF('Jeunes Plants'!L957&lt;&gt;"",'Jeunes Plants'!L957,"")</f>
        <v>S3B</v>
      </c>
      <c r="M957" s="24" t="str">
        <f>IF('Jeunes Plants'!M957&lt;&gt;"",'Jeunes Plants'!M957,"")</f>
        <v/>
      </c>
      <c r="N957" s="24" t="str">
        <f>IF('Jeunes Plants'!N957&lt;&gt;"",'Jeunes Plants'!N957,"")</f>
        <v>M3</v>
      </c>
      <c r="O957" s="24" t="str">
        <f>IF('Jeunes Plants'!O957&lt;&gt;"",'Jeunes Plants'!O957,"")</f>
        <v>FRANKENIA laevis</v>
      </c>
      <c r="P957" s="54">
        <f>IF('Jeunes Plants'!P957&lt;&gt;"",'Jeunes Plants'!P957,"")</f>
        <v>957</v>
      </c>
      <c r="Q957" s="20">
        <f>IF('Jeunes Plants'!R957&lt;&gt;"",'Jeunes Plants'!R957,"")</f>
        <v>0</v>
      </c>
      <c r="R957" s="20">
        <f>IF('Jeunes Plants'!S957&lt;&gt;"",'Jeunes Plants'!S957,"")</f>
        <v>0</v>
      </c>
      <c r="S957" s="236">
        <f>IF('Jeunes Plants'!T957&lt;&gt;"",'Jeunes Plants'!T957,"")</f>
        <v>0</v>
      </c>
      <c r="T957" s="241"/>
      <c r="U957" s="44"/>
      <c r="V957" s="44"/>
      <c r="W957" s="44"/>
    </row>
    <row r="958" spans="1:23" ht="20.100000000000001" customHeight="1" x14ac:dyDescent="0.25">
      <c r="A958" s="125">
        <f>IF('Jeunes Plants'!A958&lt;&gt;"",'Jeunes Plants'!A958,"")</f>
        <v>15354</v>
      </c>
      <c r="B958" s="126" t="str">
        <f>IF('Jeunes Plants'!B958&lt;&gt;"",'Jeunes Plants'!B958,"")</f>
        <v>HERNIARIA</v>
      </c>
      <c r="C958" s="126" t="str">
        <f>IF('Jeunes Plants'!C958&lt;&gt;"",'Jeunes Plants'!C958,"")</f>
        <v>glabra</v>
      </c>
      <c r="D958" s="126" t="str">
        <f>IF('Jeunes Plants'!D958&lt;&gt;"",'Jeunes Plants'!D958,"")</f>
        <v/>
      </c>
      <c r="E958" s="127" t="str">
        <f>IF('Jeunes Plants'!E958&lt;&gt;"",'Jeunes Plants'!E958,"")</f>
        <v>B</v>
      </c>
      <c r="F958" s="127" t="str">
        <f>IF('Jeunes Plants'!F958&lt;&gt;"",'Jeunes Plants'!F958,"")</f>
        <v>M 3 cm  X60</v>
      </c>
      <c r="G958" s="128">
        <f>IF('Jeunes Plants'!G958&lt;&gt;"",'Jeunes Plants'!G958,"")</f>
        <v>30</v>
      </c>
      <c r="H958" s="127">
        <f>IF('Jeunes Plants'!H958&lt;&gt;"",'Jeunes Plants'!H958,"")</f>
        <v>5</v>
      </c>
      <c r="I958" s="127" t="str">
        <f>IF('Jeunes Plants'!I958&lt;&gt;"",'Jeunes Plants'!I958,"")</f>
        <v>A</v>
      </c>
      <c r="J958" s="129" t="str">
        <f>IF('Jeunes Plants'!J958&lt;&gt;"",'Jeunes Plants'!J958,"")</f>
        <v/>
      </c>
      <c r="K958" s="126" t="str">
        <f>IF('Jeunes Plants'!K958&lt;&gt;"",'Jeunes Plants'!K958,"")</f>
        <v>COUV</v>
      </c>
      <c r="L958" s="126" t="str">
        <f>IF('Jeunes Plants'!L958&lt;&gt;"",'Jeunes Plants'!L958,"")</f>
        <v>S10</v>
      </c>
      <c r="M958" s="126" t="str">
        <f>IF('Jeunes Plants'!M958&lt;&gt;"",'Jeunes Plants'!M958,"")</f>
        <v/>
      </c>
      <c r="N958" s="126" t="str">
        <f>IF('Jeunes Plants'!N958&lt;&gt;"",'Jeunes Plants'!N958,"")</f>
        <v>M3</v>
      </c>
      <c r="O958" s="126" t="str">
        <f>IF('Jeunes Plants'!O958&lt;&gt;"",'Jeunes Plants'!O958,"")</f>
        <v>HERNIARIA glabra</v>
      </c>
      <c r="P958" s="130">
        <f>IF('Jeunes Plants'!P958&lt;&gt;"",'Jeunes Plants'!P958,"")</f>
        <v>958</v>
      </c>
      <c r="Q958" s="20">
        <f>IF('Jeunes Plants'!R958&lt;&gt;"",'Jeunes Plants'!R958,"")</f>
        <v>0</v>
      </c>
      <c r="R958" s="20">
        <f>IF('Jeunes Plants'!S958&lt;&gt;"",'Jeunes Plants'!S958,"")</f>
        <v>0</v>
      </c>
      <c r="S958" s="236">
        <f>IF('Jeunes Plants'!T958&lt;&gt;"",'Jeunes Plants'!T958,"")</f>
        <v>0</v>
      </c>
      <c r="T958" s="242"/>
      <c r="U958" s="158"/>
      <c r="V958" s="158"/>
      <c r="W958" s="158"/>
    </row>
    <row r="959" spans="1:23" ht="20.100000000000001" customHeight="1" x14ac:dyDescent="0.25">
      <c r="A959" s="23">
        <f>IF('Jeunes Plants'!A959&lt;&gt;"",'Jeunes Plants'!A959,"")</f>
        <v>15347</v>
      </c>
      <c r="B959" s="24" t="str">
        <f>IF('Jeunes Plants'!B959&lt;&gt;"",'Jeunes Plants'!B959,"")</f>
        <v>ORIGAN</v>
      </c>
      <c r="C959" s="24" t="str">
        <f>IF('Jeunes Plants'!C959&lt;&gt;"",'Jeunes Plants'!C959,"")</f>
        <v>compactum</v>
      </c>
      <c r="D959" s="24" t="str">
        <f>IF('Jeunes Plants'!D959&lt;&gt;"",'Jeunes Plants'!D959,"")</f>
        <v/>
      </c>
      <c r="E959" s="66" t="str">
        <f>IF('Jeunes Plants'!E959&lt;&gt;"",'Jeunes Plants'!E959,"")</f>
        <v>B</v>
      </c>
      <c r="F959" s="66" t="str">
        <f>IF('Jeunes Plants'!F959&lt;&gt;"",'Jeunes Plants'!F959,"")</f>
        <v>M 3 cm  X60</v>
      </c>
      <c r="G959" s="64">
        <f>IF('Jeunes Plants'!G959&lt;&gt;"",'Jeunes Plants'!G959,"")</f>
        <v>30</v>
      </c>
      <c r="H959" s="66">
        <f>IF('Jeunes Plants'!H959&lt;&gt;"",'Jeunes Plants'!H959,"")</f>
        <v>5</v>
      </c>
      <c r="I959" s="66" t="str">
        <f>IF('Jeunes Plants'!I959&lt;&gt;"",'Jeunes Plants'!I959,"")</f>
        <v>B</v>
      </c>
      <c r="J959" s="72" t="str">
        <f>IF('Jeunes Plants'!J959&lt;&gt;"",'Jeunes Plants'!J959,"")</f>
        <v/>
      </c>
      <c r="K959" s="24" t="str">
        <f>IF('Jeunes Plants'!K959&lt;&gt;"",'Jeunes Plants'!K959,"")</f>
        <v>COUV</v>
      </c>
      <c r="L959" s="24" t="str">
        <f>IF('Jeunes Plants'!L959&lt;&gt;"",'Jeunes Plants'!L959,"")</f>
        <v>S2</v>
      </c>
      <c r="M959" s="24" t="str">
        <f>IF('Jeunes Plants'!M959&lt;&gt;"",'Jeunes Plants'!M959,"")</f>
        <v/>
      </c>
      <c r="N959" s="24" t="str">
        <f>IF('Jeunes Plants'!N959&lt;&gt;"",'Jeunes Plants'!N959,"")</f>
        <v>M3</v>
      </c>
      <c r="O959" s="24" t="str">
        <f>IF('Jeunes Plants'!O959&lt;&gt;"",'Jeunes Plants'!O959,"")</f>
        <v>ORIGAN compactum</v>
      </c>
      <c r="P959" s="54">
        <f>IF('Jeunes Plants'!P959&lt;&gt;"",'Jeunes Plants'!P959,"")</f>
        <v>959</v>
      </c>
      <c r="Q959" s="20">
        <f>IF('Jeunes Plants'!R959&lt;&gt;"",'Jeunes Plants'!R959,"")</f>
        <v>0</v>
      </c>
      <c r="R959" s="20">
        <f>IF('Jeunes Plants'!S959&lt;&gt;"",'Jeunes Plants'!S959,"")</f>
        <v>0</v>
      </c>
      <c r="S959" s="236">
        <f>IF('Jeunes Plants'!T959&lt;&gt;"",'Jeunes Plants'!T959,"")</f>
        <v>0</v>
      </c>
      <c r="T959" s="241"/>
      <c r="U959" s="44"/>
      <c r="V959" s="44"/>
      <c r="W959" s="44"/>
    </row>
    <row r="960" spans="1:23" ht="20.100000000000001" customHeight="1" x14ac:dyDescent="0.25">
      <c r="A960" s="125">
        <f>IF('Jeunes Plants'!A960&lt;&gt;"",'Jeunes Plants'!A960,"")</f>
        <v>15536</v>
      </c>
      <c r="B960" s="126" t="str">
        <f>IF('Jeunes Plants'!B960&lt;&gt;"",'Jeunes Plants'!B960,"")</f>
        <v>THYM POLYTRICHUS</v>
      </c>
      <c r="C960" s="126" t="str">
        <f>IF('Jeunes Plants'!C960&lt;&gt;"",'Jeunes Plants'!C960,"")</f>
        <v>.</v>
      </c>
      <c r="D960" s="126" t="str">
        <f>IF('Jeunes Plants'!D960&lt;&gt;"",'Jeunes Plants'!D960,"")</f>
        <v/>
      </c>
      <c r="E960" s="127" t="str">
        <f>IF('Jeunes Plants'!E960&lt;&gt;"",'Jeunes Plants'!E960,"")</f>
        <v>B</v>
      </c>
      <c r="F960" s="127" t="str">
        <f>IF('Jeunes Plants'!F960&lt;&gt;"",'Jeunes Plants'!F960,"")</f>
        <v>M 3 cm  X60</v>
      </c>
      <c r="G960" s="128">
        <f>IF('Jeunes Plants'!G960&lt;&gt;"",'Jeunes Plants'!G960,"")</f>
        <v>30</v>
      </c>
      <c r="H960" s="128">
        <f>IF('Jeunes Plants'!H960&lt;&gt;"",'Jeunes Plants'!H960,"")</f>
        <v>5</v>
      </c>
      <c r="I960" s="127" t="str">
        <f>IF('Jeunes Plants'!I960&lt;&gt;"",'Jeunes Plants'!I960,"")</f>
        <v>A</v>
      </c>
      <c r="J960" s="129" t="str">
        <f>IF('Jeunes Plants'!J960&lt;&gt;"",'Jeunes Plants'!J960,"")</f>
        <v/>
      </c>
      <c r="K960" s="126" t="str">
        <f>IF('Jeunes Plants'!K960&lt;&gt;"",'Jeunes Plants'!K960,"")</f>
        <v>COUV</v>
      </c>
      <c r="L960" s="126" t="str">
        <f>IF('Jeunes Plants'!L960&lt;&gt;"",'Jeunes Plants'!L960,"")</f>
        <v>S10</v>
      </c>
      <c r="M960" s="126" t="str">
        <f>IF('Jeunes Plants'!M960&lt;&gt;"",'Jeunes Plants'!M960,"")</f>
        <v/>
      </c>
      <c r="N960" s="126" t="str">
        <f>IF('Jeunes Plants'!N960&lt;&gt;"",'Jeunes Plants'!N960,"")</f>
        <v>M3</v>
      </c>
      <c r="O960" s="126" t="str">
        <f>IF('Jeunes Plants'!O960&lt;&gt;"",'Jeunes Plants'!O960,"")</f>
        <v>THYM POLYTRICHUS .</v>
      </c>
      <c r="P960" s="130">
        <f>IF('Jeunes Plants'!P960&lt;&gt;"",'Jeunes Plants'!P960,"")</f>
        <v>960</v>
      </c>
      <c r="Q960" s="20">
        <f>IF('Jeunes Plants'!R960&lt;&gt;"",'Jeunes Plants'!R960,"")</f>
        <v>0</v>
      </c>
      <c r="R960" s="20">
        <f>IF('Jeunes Plants'!S960&lt;&gt;"",'Jeunes Plants'!S960,"")</f>
        <v>0</v>
      </c>
      <c r="S960" s="236">
        <f>IF('Jeunes Plants'!T960&lt;&gt;"",'Jeunes Plants'!T960,"")</f>
        <v>0</v>
      </c>
      <c r="T960" s="242"/>
      <c r="U960" s="158"/>
      <c r="V960" s="158"/>
      <c r="W960" s="158"/>
    </row>
    <row r="961" spans="1:23" ht="20.100000000000001" customHeight="1" x14ac:dyDescent="0.25">
      <c r="A961" s="23">
        <f>IF('Jeunes Plants'!A961&lt;&gt;"",'Jeunes Plants'!A961,"")</f>
        <v>15538</v>
      </c>
      <c r="B961" s="24" t="str">
        <f>IF('Jeunes Plants'!B961&lt;&gt;"",'Jeunes Plants'!B961,"")</f>
        <v>THYM PRAECOX COCCINEUS</v>
      </c>
      <c r="C961" s="24" t="str">
        <f>IF('Jeunes Plants'!C961&lt;&gt;"",'Jeunes Plants'!C961,"")</f>
        <v>serpolet</v>
      </c>
      <c r="D961" s="24" t="str">
        <f>IF('Jeunes Plants'!D961&lt;&gt;"",'Jeunes Plants'!D961,"")</f>
        <v/>
      </c>
      <c r="E961" s="66" t="str">
        <f>IF('Jeunes Plants'!E961&lt;&gt;"",'Jeunes Plants'!E961,"")</f>
        <v>B</v>
      </c>
      <c r="F961" s="66" t="str">
        <f>IF('Jeunes Plants'!F961&lt;&gt;"",'Jeunes Plants'!F961,"")</f>
        <v>M 3 cm  X60</v>
      </c>
      <c r="G961" s="64">
        <f>IF('Jeunes Plants'!G961&lt;&gt;"",'Jeunes Plants'!G961,"")</f>
        <v>30</v>
      </c>
      <c r="H961" s="64">
        <f>IF('Jeunes Plants'!H961&lt;&gt;"",'Jeunes Plants'!H961,"")</f>
        <v>5</v>
      </c>
      <c r="I961" s="66" t="str">
        <f>IF('Jeunes Plants'!I961&lt;&gt;"",'Jeunes Plants'!I961,"")</f>
        <v>A</v>
      </c>
      <c r="J961" s="72" t="str">
        <f>IF('Jeunes Plants'!J961&lt;&gt;"",'Jeunes Plants'!J961,"")</f>
        <v/>
      </c>
      <c r="K961" s="24" t="str">
        <f>IF('Jeunes Plants'!K961&lt;&gt;"",'Jeunes Plants'!K961,"")</f>
        <v>COUV</v>
      </c>
      <c r="L961" s="24" t="str">
        <f>IF('Jeunes Plants'!L961&lt;&gt;"",'Jeunes Plants'!L961,"")</f>
        <v>S10</v>
      </c>
      <c r="M961" s="24" t="str">
        <f>IF('Jeunes Plants'!M961&lt;&gt;"",'Jeunes Plants'!M961,"")</f>
        <v/>
      </c>
      <c r="N961" s="24" t="str">
        <f>IF('Jeunes Plants'!N961&lt;&gt;"",'Jeunes Plants'!N961,"")</f>
        <v>M3</v>
      </c>
      <c r="O961" s="24" t="str">
        <f>IF('Jeunes Plants'!O961&lt;&gt;"",'Jeunes Plants'!O961,"")</f>
        <v>THYM PRAECOX COCCINEUS serpolet</v>
      </c>
      <c r="P961" s="54">
        <f>IF('Jeunes Plants'!P961&lt;&gt;"",'Jeunes Plants'!P961,"")</f>
        <v>961</v>
      </c>
      <c r="Q961" s="20">
        <f>IF('Jeunes Plants'!R961&lt;&gt;"",'Jeunes Plants'!R961,"")</f>
        <v>0</v>
      </c>
      <c r="R961" s="20">
        <f>IF('Jeunes Plants'!S961&lt;&gt;"",'Jeunes Plants'!S961,"")</f>
        <v>0</v>
      </c>
      <c r="S961" s="236">
        <f>IF('Jeunes Plants'!T961&lt;&gt;"",'Jeunes Plants'!T961,"")</f>
        <v>0</v>
      </c>
      <c r="T961" s="241"/>
      <c r="U961" s="44"/>
      <c r="V961" s="44"/>
      <c r="W961" s="44"/>
    </row>
    <row r="962" spans="1:23" ht="20.100000000000001" customHeight="1" x14ac:dyDescent="0.25">
      <c r="A962" s="21">
        <f>IF('Jeunes Plants'!A962&lt;&gt;"",'Jeunes Plants'!A962,"")</f>
        <v>21792</v>
      </c>
      <c r="B962" s="27" t="str">
        <f>IF('Jeunes Plants'!B962&lt;&gt;"",'Jeunes Plants'!B962,"")</f>
        <v>DÉPLIANT COUVRE SOL</v>
      </c>
      <c r="C962" s="220" t="str">
        <f>IF('Jeunes Plants'!C962&lt;&gt;"",'Jeunes Plants'!C962,"")</f>
        <v>ACHETÉ</v>
      </c>
      <c r="D962" s="22" t="str">
        <f>IF('Jeunes Plants'!D962&lt;&gt;"",'Jeunes Plants'!D962,"")</f>
        <v/>
      </c>
      <c r="E962" s="65" t="str">
        <f>IF('Jeunes Plants'!E962&lt;&gt;"",'Jeunes Plants'!E962,"")</f>
        <v xml:space="preserve"> </v>
      </c>
      <c r="F962" s="65" t="str">
        <f>IF('Jeunes Plants'!F962&lt;&gt;"",'Jeunes Plants'!F962,"")</f>
        <v/>
      </c>
      <c r="G962" s="63">
        <f>IF('Jeunes Plants'!G962&lt;&gt;"",'Jeunes Plants'!G962,"")</f>
        <v>10</v>
      </c>
      <c r="H962" s="65" t="str">
        <f>IF('Jeunes Plants'!H962&lt;&gt;"",'Jeunes Plants'!H962,"")</f>
        <v xml:space="preserve"> </v>
      </c>
      <c r="I962" s="65" t="str">
        <f>IF('Jeunes Plants'!I962&lt;&gt;"",'Jeunes Plants'!I962,"")</f>
        <v xml:space="preserve"> </v>
      </c>
      <c r="J962" s="71" t="str">
        <f>IF('Jeunes Plants'!J962&lt;&gt;"",'Jeunes Plants'!J962,"")</f>
        <v xml:space="preserve"> </v>
      </c>
      <c r="K962" s="22" t="str">
        <f>IF('Jeunes Plants'!K962&lt;&gt;"",'Jeunes Plants'!K962,"")</f>
        <v>ILV D</v>
      </c>
      <c r="L962" s="22" t="str">
        <f>IF('Jeunes Plants'!L962&lt;&gt;"",'Jeunes Plants'!L962,"")</f>
        <v>D</v>
      </c>
      <c r="M962" s="22" t="str">
        <f>IF('Jeunes Plants'!M962&lt;&gt;"",'Jeunes Plants'!M962,"")</f>
        <v/>
      </c>
      <c r="N962" s="22" t="str">
        <f>IF('Jeunes Plants'!N962&lt;&gt;"",'Jeunes Plants'!N962,"")</f>
        <v xml:space="preserve"> </v>
      </c>
      <c r="O962" s="22" t="str">
        <f>IF('Jeunes Plants'!O962&lt;&gt;"",'Jeunes Plants'!O962,"")</f>
        <v>DÉPLIANT COUVRE SOL ACHETÉ</v>
      </c>
      <c r="P962" s="53">
        <f>IF('Jeunes Plants'!P962&lt;&gt;"",'Jeunes Plants'!P962,"")</f>
        <v>962</v>
      </c>
      <c r="Q962" s="20">
        <f>IF('Jeunes Plants'!R962&lt;&gt;"",'Jeunes Plants'!R962,"")</f>
        <v>0</v>
      </c>
      <c r="R962" s="20">
        <f>IF('Jeunes Plants'!S962&lt;&gt;"",'Jeunes Plants'!S962,"")</f>
        <v>0</v>
      </c>
      <c r="S962" s="236">
        <f>IF('Jeunes Plants'!T962&lt;&gt;"",'Jeunes Plants'!T962,"")</f>
        <v>0</v>
      </c>
      <c r="T962" s="243"/>
      <c r="U962" s="42"/>
      <c r="V962" s="42"/>
      <c r="W962" s="42"/>
    </row>
    <row r="963" spans="1:23" ht="20.100000000000001" customHeight="1" x14ac:dyDescent="0.25">
      <c r="A963" s="21">
        <f>IF('Jeunes Plants'!A963&lt;&gt;"",'Jeunes Plants'!A963,"")</f>
        <v>21793</v>
      </c>
      <c r="B963" s="27" t="str">
        <f>IF('Jeunes Plants'!B963&lt;&gt;"",'Jeunes Plants'!B963,"")</f>
        <v>AFFICHE COUVRE SOL</v>
      </c>
      <c r="C963" s="220" t="str">
        <f>IF('Jeunes Plants'!C963&lt;&gt;"",'Jeunes Plants'!C963,"")</f>
        <v>ACHETÉ</v>
      </c>
      <c r="D963" s="22" t="str">
        <f>IF('Jeunes Plants'!D963&lt;&gt;"",'Jeunes Plants'!D963,"")</f>
        <v/>
      </c>
      <c r="E963" s="65" t="str">
        <f>IF('Jeunes Plants'!E963&lt;&gt;"",'Jeunes Plants'!E963,"")</f>
        <v xml:space="preserve"> </v>
      </c>
      <c r="F963" s="65" t="str">
        <f>IF('Jeunes Plants'!F963&lt;&gt;"",'Jeunes Plants'!F963,"")</f>
        <v/>
      </c>
      <c r="G963" s="63">
        <f>IF('Jeunes Plants'!G963&lt;&gt;"",'Jeunes Plants'!G963,"")</f>
        <v>1</v>
      </c>
      <c r="H963" s="65" t="str">
        <f>IF('Jeunes Plants'!H963&lt;&gt;"",'Jeunes Plants'!H963,"")</f>
        <v xml:space="preserve"> </v>
      </c>
      <c r="I963" s="65" t="str">
        <f>IF('Jeunes Plants'!I963&lt;&gt;"",'Jeunes Plants'!I963,"")</f>
        <v xml:space="preserve"> </v>
      </c>
      <c r="J963" s="71" t="str">
        <f>IF('Jeunes Plants'!J963&lt;&gt;"",'Jeunes Plants'!J963,"")</f>
        <v xml:space="preserve"> </v>
      </c>
      <c r="K963" s="22" t="str">
        <f>IF('Jeunes Plants'!K963&lt;&gt;"",'Jeunes Plants'!K963,"")</f>
        <v>ILV A</v>
      </c>
      <c r="L963" s="22" t="str">
        <f>IF('Jeunes Plants'!L963&lt;&gt;"",'Jeunes Plants'!L963,"")</f>
        <v>D</v>
      </c>
      <c r="M963" s="22" t="str">
        <f>IF('Jeunes Plants'!M963&lt;&gt;"",'Jeunes Plants'!M963,"")</f>
        <v/>
      </c>
      <c r="N963" s="22" t="str">
        <f>IF('Jeunes Plants'!N963&lt;&gt;"",'Jeunes Plants'!N963,"")</f>
        <v xml:space="preserve"> </v>
      </c>
      <c r="O963" s="22" t="str">
        <f>IF('Jeunes Plants'!O963&lt;&gt;"",'Jeunes Plants'!O963,"")</f>
        <v>AFFICHE COUVRE SOL ACHETÉ</v>
      </c>
      <c r="P963" s="53">
        <f>IF('Jeunes Plants'!P963&lt;&gt;"",'Jeunes Plants'!P963,"")</f>
        <v>963</v>
      </c>
      <c r="Q963" s="20">
        <f>IF('Jeunes Plants'!R963&lt;&gt;"",'Jeunes Plants'!R963,"")</f>
        <v>0</v>
      </c>
      <c r="R963" s="20">
        <f>IF('Jeunes Plants'!S963&lt;&gt;"",'Jeunes Plants'!S963,"")</f>
        <v>0</v>
      </c>
      <c r="S963" s="236">
        <f>IF('Jeunes Plants'!T963&lt;&gt;"",'Jeunes Plants'!T963,"")</f>
        <v>0</v>
      </c>
      <c r="T963" s="243"/>
      <c r="U963" s="42"/>
      <c r="V963" s="42"/>
      <c r="W963" s="42"/>
    </row>
    <row r="964" spans="1:23" ht="20.100000000000001" customHeight="1" x14ac:dyDescent="0.25">
      <c r="A964" s="140" t="str">
        <f>IF('Jeunes Plants'!A964&lt;&gt;"",'Jeunes Plants'!A964,"")</f>
        <v/>
      </c>
      <c r="B964" s="187" t="str">
        <f>IF('Jeunes Plants'!B964&lt;&gt;"",'Jeunes Plants'!B964,"")</f>
        <v>PLANTES AMIES DES ANIMAUX</v>
      </c>
      <c r="C964" s="141" t="str">
        <f>IF('Jeunes Plants'!C964&lt;&gt;"",'Jeunes Plants'!C964,"")</f>
        <v/>
      </c>
      <c r="D964" s="141" t="str">
        <f>IF('Jeunes Plants'!D964&lt;&gt;"",'Jeunes Plants'!D964,"")</f>
        <v/>
      </c>
      <c r="E964" s="142" t="str">
        <f>IF('Jeunes Plants'!E964&lt;&gt;"",'Jeunes Plants'!E964,"")</f>
        <v/>
      </c>
      <c r="F964" s="142" t="str">
        <f>IF('Jeunes Plants'!F964&lt;&gt;"",'Jeunes Plants'!F964,"")</f>
        <v/>
      </c>
      <c r="G964" s="142" t="str">
        <f>IF('Jeunes Plants'!G964&lt;&gt;"",'Jeunes Plants'!G964,"")</f>
        <v/>
      </c>
      <c r="H964" s="142" t="str">
        <f>IF('Jeunes Plants'!H964&lt;&gt;"",'Jeunes Plants'!H964,"")</f>
        <v/>
      </c>
      <c r="I964" s="142" t="str">
        <f>IF('Jeunes Plants'!I964&lt;&gt;"",'Jeunes Plants'!I964,"")</f>
        <v/>
      </c>
      <c r="J964" s="143" t="str">
        <f>IF('Jeunes Plants'!J964&lt;&gt;"",'Jeunes Plants'!J964,"")</f>
        <v/>
      </c>
      <c r="K964" s="141" t="str">
        <f>IF('Jeunes Plants'!K964&lt;&gt;"",'Jeunes Plants'!K964,"")</f>
        <v/>
      </c>
      <c r="L964" s="141" t="str">
        <f>IF('Jeunes Plants'!L964&lt;&gt;"",'Jeunes Plants'!L964,"")</f>
        <v>G</v>
      </c>
      <c r="M964" s="141" t="str">
        <f>IF('Jeunes Plants'!M964&lt;&gt;"",'Jeunes Plants'!M964,"")</f>
        <v/>
      </c>
      <c r="N964" s="141" t="str">
        <f>IF('Jeunes Plants'!N964&lt;&gt;"",'Jeunes Plants'!N964,"")</f>
        <v/>
      </c>
      <c r="O964" s="141" t="str">
        <f>IF('Jeunes Plants'!O964&lt;&gt;"",'Jeunes Plants'!O964,"")</f>
        <v xml:space="preserve">PLANTES AMIES DES ANIMAUX </v>
      </c>
      <c r="P964" s="144">
        <f>IF('Jeunes Plants'!P964&lt;&gt;"",'Jeunes Plants'!P964,"")</f>
        <v>964</v>
      </c>
      <c r="Q964" s="20" t="str">
        <f>IF('Jeunes Plants'!R964&lt;&gt;"",'Jeunes Plants'!R964,"")</f>
        <v/>
      </c>
      <c r="R964" s="20" t="str">
        <f>IF('Jeunes Plants'!S964&lt;&gt;"",'Jeunes Plants'!S964,"")</f>
        <v/>
      </c>
      <c r="S964" s="236" t="str">
        <f>IF('Jeunes Plants'!T964&lt;&gt;"",'Jeunes Plants'!T964,"")</f>
        <v/>
      </c>
      <c r="T964" s="256"/>
      <c r="U964" s="182"/>
      <c r="V964" s="182"/>
      <c r="W964" s="182"/>
    </row>
    <row r="965" spans="1:23" ht="20.100000000000001" customHeight="1" x14ac:dyDescent="0.25">
      <c r="A965" s="25">
        <f>IF('Jeunes Plants'!A965&lt;&gt;"",'Jeunes Plants'!A965,"")</f>
        <v>13661</v>
      </c>
      <c r="B965" s="24" t="str">
        <f>IF('Jeunes Plants'!B965&lt;&gt;"",'Jeunes Plants'!B965,"")</f>
        <v>CALLISIA</v>
      </c>
      <c r="C965" s="24" t="str">
        <f>IF('Jeunes Plants'!C965&lt;&gt;"",'Jeunes Plants'!C965,"")</f>
        <v>Turtle</v>
      </c>
      <c r="D965" s="24" t="str">
        <f>IF('Jeunes Plants'!D965&lt;&gt;"",'Jeunes Plants'!D965,"")</f>
        <v/>
      </c>
      <c r="E965" s="66" t="str">
        <f>IF('Jeunes Plants'!E965&lt;&gt;"",'Jeunes Plants'!E965,"")</f>
        <v>B</v>
      </c>
      <c r="F965" s="66" t="str">
        <f>IF('Jeunes Plants'!F965&lt;&gt;"",'Jeunes Plants'!F965,"")</f>
        <v>M 3 cm  X60</v>
      </c>
      <c r="G965" s="64">
        <f>IF('Jeunes Plants'!G965&lt;&gt;"",'Jeunes Plants'!G965,"")</f>
        <v>30</v>
      </c>
      <c r="H965" s="66">
        <f>IF('Jeunes Plants'!H965&lt;&gt;"",'Jeunes Plants'!H965,"")</f>
        <v>6</v>
      </c>
      <c r="I965" s="66" t="str">
        <f>IF('Jeunes Plants'!I965&lt;&gt;"",'Jeunes Plants'!I965,"")</f>
        <v>E</v>
      </c>
      <c r="J965" s="72" t="str">
        <f>IF('Jeunes Plants'!J965&lt;&gt;"",'Jeunes Plants'!J965,"")</f>
        <v/>
      </c>
      <c r="K965" s="24" t="str">
        <f>IF('Jeunes Plants'!K965&lt;&gt;"",'Jeunes Plants'!K965,"")</f>
        <v>UT ANIM</v>
      </c>
      <c r="L965" s="24" t="str">
        <f>IF('Jeunes Plants'!L965&lt;&gt;"",'Jeunes Plants'!L965,"")</f>
        <v>S7</v>
      </c>
      <c r="M965" s="24" t="str">
        <f>IF('Jeunes Plants'!M965&lt;&gt;"",'Jeunes Plants'!M965,"")</f>
        <v/>
      </c>
      <c r="N965" s="24" t="str">
        <f>IF('Jeunes Plants'!N965&lt;&gt;"",'Jeunes Plants'!N965,"")</f>
        <v>M3</v>
      </c>
      <c r="O965" s="24" t="str">
        <f>IF('Jeunes Plants'!O965&lt;&gt;"",'Jeunes Plants'!O965,"")</f>
        <v>CALLISIA Turtle</v>
      </c>
      <c r="P965" s="54">
        <f>IF('Jeunes Plants'!P965&lt;&gt;"",'Jeunes Plants'!P965,"")</f>
        <v>965</v>
      </c>
      <c r="Q965" s="20">
        <f>IF('Jeunes Plants'!R965&lt;&gt;"",'Jeunes Plants'!R965,"")</f>
        <v>0</v>
      </c>
      <c r="R965" s="20">
        <f>IF('Jeunes Plants'!S965&lt;&gt;"",'Jeunes Plants'!S965,"")</f>
        <v>0</v>
      </c>
      <c r="S965" s="236">
        <f>IF('Jeunes Plants'!T965&lt;&gt;"",'Jeunes Plants'!T965,"")</f>
        <v>0</v>
      </c>
      <c r="T965" s="241"/>
      <c r="U965" s="44"/>
      <c r="V965" s="44"/>
      <c r="W965" s="44"/>
    </row>
    <row r="966" spans="1:23" ht="20.100000000000001" customHeight="1" x14ac:dyDescent="0.25">
      <c r="A966" s="165">
        <f>IF('Jeunes Plants'!A966&lt;&gt;"",'Jeunes Plants'!A966,"")</f>
        <v>2361</v>
      </c>
      <c r="B966" s="126" t="str">
        <f>IF('Jeunes Plants'!B966&lt;&gt;"",'Jeunes Plants'!B966,"")</f>
        <v>CHLOROPHYTUM</v>
      </c>
      <c r="C966" s="126" t="str">
        <f>IF('Jeunes Plants'!C966&lt;&gt;"",'Jeunes Plants'!C966,"")</f>
        <v>Elatum</v>
      </c>
      <c r="D966" s="126" t="str">
        <f>IF('Jeunes Plants'!D966&lt;&gt;"",'Jeunes Plants'!D966,"")</f>
        <v/>
      </c>
      <c r="E966" s="127" t="str">
        <f>IF('Jeunes Plants'!E966&lt;&gt;"",'Jeunes Plants'!E966,"")</f>
        <v>B</v>
      </c>
      <c r="F966" s="127" t="str">
        <f>IF('Jeunes Plants'!F966&lt;&gt;"",'Jeunes Plants'!F966,"")</f>
        <v>M 3 cm  X60</v>
      </c>
      <c r="G966" s="128">
        <f>IF('Jeunes Plants'!G966&lt;&gt;"",'Jeunes Plants'!G966,"")</f>
        <v>30</v>
      </c>
      <c r="H966" s="127" t="str">
        <f>IF('Jeunes Plants'!H966&lt;&gt;"",'Jeunes Plants'!H966,"")</f>
        <v>5</v>
      </c>
      <c r="I966" s="127" t="str">
        <f>IF('Jeunes Plants'!I966&lt;&gt;"",'Jeunes Plants'!I966,"")</f>
        <v>A</v>
      </c>
      <c r="J966" s="129" t="str">
        <f>IF('Jeunes Plants'!J966&lt;&gt;"",'Jeunes Plants'!J966,"")</f>
        <v/>
      </c>
      <c r="K966" s="126" t="str">
        <f>IF('Jeunes Plants'!K966&lt;&gt;"",'Jeunes Plants'!K966,"")</f>
        <v>UT ANIM</v>
      </c>
      <c r="L966" s="126" t="str">
        <f>IF('Jeunes Plants'!L966&lt;&gt;"",'Jeunes Plants'!L966,"")</f>
        <v>S3B</v>
      </c>
      <c r="M966" s="126" t="str">
        <f>IF('Jeunes Plants'!M966&lt;&gt;"",'Jeunes Plants'!M966,"")</f>
        <v/>
      </c>
      <c r="N966" s="126" t="str">
        <f>IF('Jeunes Plants'!N966&lt;&gt;"",'Jeunes Plants'!N966,"")</f>
        <v>M3</v>
      </c>
      <c r="O966" s="126" t="str">
        <f>IF('Jeunes Plants'!O966&lt;&gt;"",'Jeunes Plants'!O966,"")</f>
        <v>CHLOROPHYTUM Elatum</v>
      </c>
      <c r="P966" s="130">
        <f>IF('Jeunes Plants'!P966&lt;&gt;"",'Jeunes Plants'!P966,"")</f>
        <v>966</v>
      </c>
      <c r="Q966" s="20">
        <f>IF('Jeunes Plants'!R966&lt;&gt;"",'Jeunes Plants'!R966,"")</f>
        <v>0</v>
      </c>
      <c r="R966" s="20">
        <f>IF('Jeunes Plants'!S966&lt;&gt;"",'Jeunes Plants'!S966,"")</f>
        <v>0</v>
      </c>
      <c r="S966" s="236">
        <f>IF('Jeunes Plants'!T966&lt;&gt;"",'Jeunes Plants'!T966,"")</f>
        <v>0</v>
      </c>
      <c r="T966" s="242"/>
      <c r="U966" s="158"/>
      <c r="V966" s="158"/>
      <c r="W966" s="158"/>
    </row>
    <row r="967" spans="1:23" ht="20.100000000000001" customHeight="1" x14ac:dyDescent="0.25">
      <c r="A967" s="25">
        <f>IF('Jeunes Plants'!A967&lt;&gt;"",'Jeunes Plants'!A967,"")</f>
        <v>13662</v>
      </c>
      <c r="B967" s="24" t="str">
        <f>IF('Jeunes Plants'!B967&lt;&gt;"",'Jeunes Plants'!B967,"")</f>
        <v>CYPERUS</v>
      </c>
      <c r="C967" s="24" t="str">
        <f>IF('Jeunes Plants'!C967&lt;&gt;"",'Jeunes Plants'!C967,"")</f>
        <v>Zumula</v>
      </c>
      <c r="D967" s="24" t="str">
        <f>IF('Jeunes Plants'!D967&lt;&gt;"",'Jeunes Plants'!D967,"")</f>
        <v/>
      </c>
      <c r="E967" s="66" t="str">
        <f>IF('Jeunes Plants'!E967&lt;&gt;"",'Jeunes Plants'!E967,"")</f>
        <v>S</v>
      </c>
      <c r="F967" s="66" t="str">
        <f>IF('Jeunes Plants'!F967&lt;&gt;"",'Jeunes Plants'!F967,"")</f>
        <v>M 3 cm  X60</v>
      </c>
      <c r="G967" s="64">
        <f>IF('Jeunes Plants'!G967&lt;&gt;"",'Jeunes Plants'!G967,"")</f>
        <v>30</v>
      </c>
      <c r="H967" s="64">
        <f>IF('Jeunes Plants'!H967&lt;&gt;"",'Jeunes Plants'!H967,"")</f>
        <v>5</v>
      </c>
      <c r="I967" s="66" t="str">
        <f>IF('Jeunes Plants'!I967&lt;&gt;"",'Jeunes Plants'!I967,"")</f>
        <v>E</v>
      </c>
      <c r="J967" s="72" t="str">
        <f>IF('Jeunes Plants'!J967&lt;&gt;"",'Jeunes Plants'!J967,"")</f>
        <v/>
      </c>
      <c r="K967" s="24" t="str">
        <f>IF('Jeunes Plants'!K967&lt;&gt;"",'Jeunes Plants'!K967,"")</f>
        <v>UT ANIM</v>
      </c>
      <c r="L967" s="24" t="str">
        <f>IF('Jeunes Plants'!L967&lt;&gt;"",'Jeunes Plants'!L967,"")</f>
        <v>S1</v>
      </c>
      <c r="M967" s="24" t="str">
        <f>IF('Jeunes Plants'!M967&lt;&gt;"",'Jeunes Plants'!M967,"")</f>
        <v/>
      </c>
      <c r="N967" s="24" t="str">
        <f>IF('Jeunes Plants'!N967&lt;&gt;"",'Jeunes Plants'!N967,"")</f>
        <v>M3</v>
      </c>
      <c r="O967" s="24" t="str">
        <f>IF('Jeunes Plants'!O967&lt;&gt;"",'Jeunes Plants'!O967,"")</f>
        <v>CYPERUS Zumula</v>
      </c>
      <c r="P967" s="54">
        <f>IF('Jeunes Plants'!P967&lt;&gt;"",'Jeunes Plants'!P967,"")</f>
        <v>967</v>
      </c>
      <c r="Q967" s="20">
        <f>IF('Jeunes Plants'!R967&lt;&gt;"",'Jeunes Plants'!R967,"")</f>
        <v>0</v>
      </c>
      <c r="R967" s="20">
        <f>IF('Jeunes Plants'!S967&lt;&gt;"",'Jeunes Plants'!S967,"")</f>
        <v>0</v>
      </c>
      <c r="S967" s="236">
        <f>IF('Jeunes Plants'!T967&lt;&gt;"",'Jeunes Plants'!T967,"")</f>
        <v>0</v>
      </c>
      <c r="T967" s="241"/>
      <c r="U967" s="44"/>
      <c r="V967" s="44"/>
      <c r="W967" s="44"/>
    </row>
    <row r="968" spans="1:23" ht="20.100000000000001" customHeight="1" x14ac:dyDescent="0.25">
      <c r="A968" s="165">
        <f>IF('Jeunes Plants'!A968&lt;&gt;"",'Jeunes Plants'!A968,"")</f>
        <v>22865</v>
      </c>
      <c r="B968" s="126" t="str">
        <f>IF('Jeunes Plants'!B968&lt;&gt;"",'Jeunes Plants'!B968,"")</f>
        <v>NEPETA X FAASSENII (Cataire)</v>
      </c>
      <c r="C968" s="126" t="str">
        <f>IF('Jeunes Plants'!C968&lt;&gt;"",'Jeunes Plants'!C968,"")</f>
        <v>Cat's Meow</v>
      </c>
      <c r="D968" s="126" t="str">
        <f>IF('Jeunes Plants'!D968&lt;&gt;"",'Jeunes Plants'!D968,"")</f>
        <v/>
      </c>
      <c r="E968" s="127" t="str">
        <f>IF('Jeunes Plants'!E968&lt;&gt;"",'Jeunes Plants'!E968,"")</f>
        <v>B</v>
      </c>
      <c r="F968" s="127" t="str">
        <f>IF('Jeunes Plants'!F968&lt;&gt;"",'Jeunes Plants'!F968,"")</f>
        <v>M 3 cm  X60</v>
      </c>
      <c r="G968" s="128">
        <f>IF('Jeunes Plants'!G968&lt;&gt;"",'Jeunes Plants'!G968,"")</f>
        <v>30</v>
      </c>
      <c r="H968" s="127">
        <f>IF('Jeunes Plants'!H968&lt;&gt;"",'Jeunes Plants'!H968,"")</f>
        <v>6</v>
      </c>
      <c r="I968" s="127" t="str">
        <f>IF('Jeunes Plants'!I968&lt;&gt;"",'Jeunes Plants'!I968,"")</f>
        <v>A</v>
      </c>
      <c r="J968" s="129">
        <f>IF('Jeunes Plants'!J968&lt;&gt;"",'Jeunes Plants'!J968,"")</f>
        <v>0.08</v>
      </c>
      <c r="K968" s="126" t="str">
        <f>IF('Jeunes Plants'!K968&lt;&gt;"",'Jeunes Plants'!K968,"")</f>
        <v>UT ANIM</v>
      </c>
      <c r="L968" s="126" t="str">
        <f>IF('Jeunes Plants'!L968&lt;&gt;"",'Jeunes Plants'!L968,"")</f>
        <v>S7</v>
      </c>
      <c r="M968" s="126" t="str">
        <f>IF('Jeunes Plants'!M968&lt;&gt;"",'Jeunes Plants'!M968,"")</f>
        <v/>
      </c>
      <c r="N968" s="126" t="str">
        <f>IF('Jeunes Plants'!N968&lt;&gt;"",'Jeunes Plants'!N968,"")</f>
        <v>M3</v>
      </c>
      <c r="O968" s="126" t="str">
        <f>IF('Jeunes Plants'!O968&lt;&gt;"",'Jeunes Plants'!O968,"")</f>
        <v>NEPETA X FAASSENII (Cataire) Cat's Meow</v>
      </c>
      <c r="P968" s="130">
        <f>IF('Jeunes Plants'!P968&lt;&gt;"",'Jeunes Plants'!P968,"")</f>
        <v>968</v>
      </c>
      <c r="Q968" s="20">
        <f>IF('Jeunes Plants'!R968&lt;&gt;"",'Jeunes Plants'!R968,"")</f>
        <v>0</v>
      </c>
      <c r="R968" s="20">
        <f>IF('Jeunes Plants'!S968&lt;&gt;"",'Jeunes Plants'!S968,"")</f>
        <v>0</v>
      </c>
      <c r="S968" s="236">
        <f>IF('Jeunes Plants'!T968&lt;&gt;"",'Jeunes Plants'!T968,"")</f>
        <v>0</v>
      </c>
      <c r="T968" s="242"/>
      <c r="U968" s="158"/>
      <c r="V968" s="158"/>
      <c r="W968" s="158"/>
    </row>
    <row r="969" spans="1:23" ht="20.100000000000001" customHeight="1" x14ac:dyDescent="0.25">
      <c r="A969" s="21">
        <f>IF('Jeunes Plants'!A969&lt;&gt;"",'Jeunes Plants'!A969,"")</f>
        <v>13990</v>
      </c>
      <c r="B969" s="27" t="str">
        <f>IF('Jeunes Plants'!B969&lt;&gt;"",'Jeunes Plants'!B969,"")</f>
        <v>DÉPLIANT PLANTES AMIES DES ANIMAUX</v>
      </c>
      <c r="C969" s="220"/>
      <c r="D969" s="22" t="str">
        <f>IF('Jeunes Plants'!D969&lt;&gt;"",'Jeunes Plants'!D969,"")</f>
        <v/>
      </c>
      <c r="E969" s="65" t="str">
        <f>IF('Jeunes Plants'!E969&lt;&gt;"",'Jeunes Plants'!E969,"")</f>
        <v xml:space="preserve"> </v>
      </c>
      <c r="F969" s="65" t="str">
        <f>IF('Jeunes Plants'!F969&lt;&gt;"",'Jeunes Plants'!F969,"")</f>
        <v/>
      </c>
      <c r="G969" s="63">
        <f>IF('Jeunes Plants'!G969&lt;&gt;"",'Jeunes Plants'!G969,"")</f>
        <v>10</v>
      </c>
      <c r="H969" s="65" t="str">
        <f>IF('Jeunes Plants'!H969&lt;&gt;"",'Jeunes Plants'!H969,"")</f>
        <v xml:space="preserve"> </v>
      </c>
      <c r="I969" s="65" t="str">
        <f>IF('Jeunes Plants'!I969&lt;&gt;"",'Jeunes Plants'!I969,"")</f>
        <v xml:space="preserve"> </v>
      </c>
      <c r="J969" s="71" t="str">
        <f>IF('Jeunes Plants'!J969&lt;&gt;"",'Jeunes Plants'!J969,"")</f>
        <v xml:space="preserve"> </v>
      </c>
      <c r="K969" s="22" t="str">
        <f>IF('Jeunes Plants'!K969&lt;&gt;"",'Jeunes Plants'!K969,"")</f>
        <v>ILV D</v>
      </c>
      <c r="L969" s="22" t="str">
        <f>IF('Jeunes Plants'!L969&lt;&gt;"",'Jeunes Plants'!L969,"")</f>
        <v>D</v>
      </c>
      <c r="M969" s="22" t="str">
        <f>IF('Jeunes Plants'!M969&lt;&gt;"",'Jeunes Plants'!M969,"")</f>
        <v/>
      </c>
      <c r="N969" s="22" t="str">
        <f>IF('Jeunes Plants'!N969&lt;&gt;"",'Jeunes Plants'!N969,"")</f>
        <v xml:space="preserve"> </v>
      </c>
      <c r="O969" s="22" t="str">
        <f>IF('Jeunes Plants'!O969&lt;&gt;"",'Jeunes Plants'!O969,"")</f>
        <v>DÉPLIANT PLANTES AMIES DES ANIMAUX ACHETÉ</v>
      </c>
      <c r="P969" s="53">
        <f>IF('Jeunes Plants'!P969&lt;&gt;"",'Jeunes Plants'!P969,"")</f>
        <v>969</v>
      </c>
      <c r="Q969" s="20">
        <f>IF('Jeunes Plants'!R969&lt;&gt;"",'Jeunes Plants'!R969,"")</f>
        <v>0</v>
      </c>
      <c r="R969" s="20">
        <f>IF('Jeunes Plants'!S969&lt;&gt;"",'Jeunes Plants'!S969,"")</f>
        <v>0</v>
      </c>
      <c r="S969" s="236">
        <f>IF('Jeunes Plants'!T969&lt;&gt;"",'Jeunes Plants'!T969,"")</f>
        <v>0</v>
      </c>
      <c r="T969" s="243"/>
      <c r="U969" s="42"/>
      <c r="V969" s="42"/>
      <c r="W969" s="42"/>
    </row>
    <row r="970" spans="1:23" ht="20.100000000000001" customHeight="1" x14ac:dyDescent="0.25">
      <c r="A970" s="21">
        <f>IF('Jeunes Plants'!A970&lt;&gt;"",'Jeunes Plants'!A970,"")</f>
        <v>13995</v>
      </c>
      <c r="B970" s="27" t="str">
        <f>IF('Jeunes Plants'!B970&lt;&gt;"",'Jeunes Plants'!B970,"")</f>
        <v>AFFICHE PLANTES AMIES DES ANIMAUX</v>
      </c>
      <c r="C970" s="220"/>
      <c r="D970" s="22" t="str">
        <f>IF('Jeunes Plants'!D970&lt;&gt;"",'Jeunes Plants'!D970,"")</f>
        <v/>
      </c>
      <c r="E970" s="65" t="str">
        <f>IF('Jeunes Plants'!E970&lt;&gt;"",'Jeunes Plants'!E970,"")</f>
        <v xml:space="preserve"> </v>
      </c>
      <c r="F970" s="65" t="str">
        <f>IF('Jeunes Plants'!F970&lt;&gt;"",'Jeunes Plants'!F970,"")</f>
        <v/>
      </c>
      <c r="G970" s="63">
        <f>IF('Jeunes Plants'!G970&lt;&gt;"",'Jeunes Plants'!G970,"")</f>
        <v>1</v>
      </c>
      <c r="H970" s="65" t="str">
        <f>IF('Jeunes Plants'!H970&lt;&gt;"",'Jeunes Plants'!H970,"")</f>
        <v xml:space="preserve"> </v>
      </c>
      <c r="I970" s="65" t="str">
        <f>IF('Jeunes Plants'!I970&lt;&gt;"",'Jeunes Plants'!I970,"")</f>
        <v xml:space="preserve"> </v>
      </c>
      <c r="J970" s="71" t="str">
        <f>IF('Jeunes Plants'!J970&lt;&gt;"",'Jeunes Plants'!J970,"")</f>
        <v xml:space="preserve"> </v>
      </c>
      <c r="K970" s="22" t="str">
        <f>IF('Jeunes Plants'!K970&lt;&gt;"",'Jeunes Plants'!K970,"")</f>
        <v>ILV A</v>
      </c>
      <c r="L970" s="22" t="str">
        <f>IF('Jeunes Plants'!L970&lt;&gt;"",'Jeunes Plants'!L970,"")</f>
        <v>D</v>
      </c>
      <c r="M970" s="22" t="str">
        <f>IF('Jeunes Plants'!M970&lt;&gt;"",'Jeunes Plants'!M970,"")</f>
        <v/>
      </c>
      <c r="N970" s="22" t="str">
        <f>IF('Jeunes Plants'!N970&lt;&gt;"",'Jeunes Plants'!N970,"")</f>
        <v xml:space="preserve"> </v>
      </c>
      <c r="O970" s="22" t="str">
        <f>IF('Jeunes Plants'!O970&lt;&gt;"",'Jeunes Plants'!O970,"")</f>
        <v>AFFICHE PLANTES AMIES DES ANIMAUX ACHETÉ</v>
      </c>
      <c r="P970" s="53">
        <f>IF('Jeunes Plants'!P970&lt;&gt;"",'Jeunes Plants'!P970,"")</f>
        <v>970</v>
      </c>
      <c r="Q970" s="20">
        <f>IF('Jeunes Plants'!R970&lt;&gt;"",'Jeunes Plants'!R970,"")</f>
        <v>0</v>
      </c>
      <c r="R970" s="20">
        <f>IF('Jeunes Plants'!S970&lt;&gt;"",'Jeunes Plants'!S970,"")</f>
        <v>0</v>
      </c>
      <c r="S970" s="236">
        <f>IF('Jeunes Plants'!T970&lt;&gt;"",'Jeunes Plants'!T970,"")</f>
        <v>0</v>
      </c>
      <c r="T970" s="243"/>
      <c r="U970" s="42"/>
      <c r="V970" s="42"/>
      <c r="W970" s="42"/>
    </row>
    <row r="971" spans="1:23" ht="20.100000000000001" customHeight="1" x14ac:dyDescent="0.25">
      <c r="A971" s="140" t="str">
        <f>IF('Jeunes Plants'!A971&lt;&gt;"",'Jeunes Plants'!A971,"")</f>
        <v/>
      </c>
      <c r="B971" s="187" t="str">
        <f>IF('Jeunes Plants'!B971&lt;&gt;"",'Jeunes Plants'!B971,"")</f>
        <v>PLANTES BIEN-ÊTRE</v>
      </c>
      <c r="C971" s="141" t="str">
        <f>IF('Jeunes Plants'!C971&lt;&gt;"",'Jeunes Plants'!C971,"")</f>
        <v/>
      </c>
      <c r="D971" s="141" t="str">
        <f>IF('Jeunes Plants'!D971&lt;&gt;"",'Jeunes Plants'!D971,"")</f>
        <v/>
      </c>
      <c r="E971" s="142" t="str">
        <f>IF('Jeunes Plants'!E971&lt;&gt;"",'Jeunes Plants'!E971,"")</f>
        <v/>
      </c>
      <c r="F971" s="142" t="str">
        <f>IF('Jeunes Plants'!F971&lt;&gt;"",'Jeunes Plants'!F971,"")</f>
        <v/>
      </c>
      <c r="G971" s="142" t="str">
        <f>IF('Jeunes Plants'!G971&lt;&gt;"",'Jeunes Plants'!G971,"")</f>
        <v/>
      </c>
      <c r="H971" s="142" t="str">
        <f>IF('Jeunes Plants'!H971&lt;&gt;"",'Jeunes Plants'!H971,"")</f>
        <v/>
      </c>
      <c r="I971" s="142" t="str">
        <f>IF('Jeunes Plants'!I971&lt;&gt;"",'Jeunes Plants'!I971,"")</f>
        <v/>
      </c>
      <c r="J971" s="143" t="str">
        <f>IF('Jeunes Plants'!J971&lt;&gt;"",'Jeunes Plants'!J971,"")</f>
        <v/>
      </c>
      <c r="K971" s="141" t="str">
        <f>IF('Jeunes Plants'!K971&lt;&gt;"",'Jeunes Plants'!K971,"")</f>
        <v/>
      </c>
      <c r="L971" s="141" t="str">
        <f>IF('Jeunes Plants'!L971&lt;&gt;"",'Jeunes Plants'!L971,"")</f>
        <v>G</v>
      </c>
      <c r="M971" s="141" t="str">
        <f>IF('Jeunes Plants'!M971&lt;&gt;"",'Jeunes Plants'!M971,"")</f>
        <v/>
      </c>
      <c r="N971" s="141" t="str">
        <f>IF('Jeunes Plants'!N971&lt;&gt;"",'Jeunes Plants'!N971,"")</f>
        <v/>
      </c>
      <c r="O971" s="141" t="str">
        <f>IF('Jeunes Plants'!O971&lt;&gt;"",'Jeunes Plants'!O971,"")</f>
        <v xml:space="preserve">PLANTES BIEN-ÊTRE </v>
      </c>
      <c r="P971" s="144">
        <f>IF('Jeunes Plants'!P971&lt;&gt;"",'Jeunes Plants'!P971,"")</f>
        <v>971</v>
      </c>
      <c r="Q971" s="20" t="str">
        <f>IF('Jeunes Plants'!R971&lt;&gt;"",'Jeunes Plants'!R971,"")</f>
        <v/>
      </c>
      <c r="R971" s="20" t="str">
        <f>IF('Jeunes Plants'!S971&lt;&gt;"",'Jeunes Plants'!S971,"")</f>
        <v/>
      </c>
      <c r="S971" s="236" t="str">
        <f>IF('Jeunes Plants'!T971&lt;&gt;"",'Jeunes Plants'!T971,"")</f>
        <v/>
      </c>
      <c r="T971" s="256"/>
      <c r="U971" s="182"/>
      <c r="V971" s="182"/>
      <c r="W971" s="182"/>
    </row>
    <row r="972" spans="1:23" ht="20.100000000000001" customHeight="1" x14ac:dyDescent="0.25">
      <c r="A972" s="23">
        <f>IF('Jeunes Plants'!A972&lt;&gt;"",'Jeunes Plants'!A972,"")</f>
        <v>14126</v>
      </c>
      <c r="B972" s="24" t="str">
        <f>IF('Jeunes Plants'!B972&lt;&gt;"",'Jeunes Plants'!B972,"")</f>
        <v>ALOE VERA</v>
      </c>
      <c r="C972" s="24" t="str">
        <f>IF('Jeunes Plants'!C972&lt;&gt;"",'Jeunes Plants'!C972,"")</f>
        <v>.</v>
      </c>
      <c r="D972" s="24" t="str">
        <f>IF('Jeunes Plants'!D972&lt;&gt;"",'Jeunes Plants'!D972,"")</f>
        <v>&gt;s47/2025</v>
      </c>
      <c r="E972" s="66" t="str">
        <f>IF('Jeunes Plants'!E972&lt;&gt;"",'Jeunes Plants'!E972,"")</f>
        <v>B</v>
      </c>
      <c r="F972" s="66" t="str">
        <f>IF('Jeunes Plants'!F972&lt;&gt;"",'Jeunes Plants'!F972,"")</f>
        <v>M 3 cm  X60</v>
      </c>
      <c r="G972" s="64">
        <f>IF('Jeunes Plants'!G972&lt;&gt;"",'Jeunes Plants'!G972,"")</f>
        <v>30</v>
      </c>
      <c r="H972" s="66" t="str">
        <f>IF('Jeunes Plants'!H972&lt;&gt;"",'Jeunes Plants'!H972,"")</f>
        <v>Q. lim.</v>
      </c>
      <c r="I972" s="66" t="str">
        <f>IF('Jeunes Plants'!I972&lt;&gt;"",'Jeunes Plants'!I972,"")</f>
        <v>N</v>
      </c>
      <c r="J972" s="72" t="str">
        <f>IF('Jeunes Plants'!J972&lt;&gt;"",'Jeunes Plants'!J972,"")</f>
        <v/>
      </c>
      <c r="K972" s="24" t="str">
        <f>IF('Jeunes Plants'!K972&lt;&gt;"",'Jeunes Plants'!K972,"")</f>
        <v>BIEN ETRE</v>
      </c>
      <c r="L972" s="24" t="str">
        <f>IF('Jeunes Plants'!L972&lt;&gt;"",'Jeunes Plants'!L972,"")</f>
        <v>S1</v>
      </c>
      <c r="M972" s="24" t="str">
        <f>IF('Jeunes Plants'!M972&lt;&gt;"",'Jeunes Plants'!M972,"")</f>
        <v/>
      </c>
      <c r="N972" s="24" t="str">
        <f>IF('Jeunes Plants'!N972&lt;&gt;"",'Jeunes Plants'!N972,"")</f>
        <v>M3</v>
      </c>
      <c r="O972" s="24" t="str">
        <f>IF('Jeunes Plants'!O972&lt;&gt;"",'Jeunes Plants'!O972,"")</f>
        <v>ALOE VERA .</v>
      </c>
      <c r="P972" s="54">
        <f>IF('Jeunes Plants'!P972&lt;&gt;"",'Jeunes Plants'!P972,"")</f>
        <v>972</v>
      </c>
      <c r="Q972" s="20">
        <f>IF('Jeunes Plants'!R972&lt;&gt;"",'Jeunes Plants'!R972,"")</f>
        <v>0</v>
      </c>
      <c r="R972" s="20">
        <f>IF('Jeunes Plants'!S972&lt;&gt;"",'Jeunes Plants'!S972,"")</f>
        <v>0</v>
      </c>
      <c r="S972" s="236">
        <f>IF('Jeunes Plants'!T972&lt;&gt;"",'Jeunes Plants'!T972,"")</f>
        <v>0</v>
      </c>
      <c r="T972" s="241"/>
      <c r="U972" s="44"/>
      <c r="V972" s="44"/>
      <c r="W972" s="44"/>
    </row>
    <row r="973" spans="1:23" ht="20.100000000000001" customHeight="1" x14ac:dyDescent="0.25">
      <c r="A973" s="125">
        <f>IF('Jeunes Plants'!A973&lt;&gt;"",'Jeunes Plants'!A973,"")</f>
        <v>15057</v>
      </c>
      <c r="B973" s="126" t="str">
        <f>IF('Jeunes Plants'!B973&lt;&gt;"",'Jeunes Plants'!B973,"")</f>
        <v>ARNICA MONTANA</v>
      </c>
      <c r="C973" s="126" t="str">
        <f>IF('Jeunes Plants'!C973&lt;&gt;"",'Jeunes Plants'!C973,"")</f>
        <v>.</v>
      </c>
      <c r="D973" s="126" t="str">
        <f>IF('Jeunes Plants'!D973&lt;&gt;"",'Jeunes Plants'!D973,"")</f>
        <v/>
      </c>
      <c r="E973" s="127" t="str">
        <f>IF('Jeunes Plants'!E973&lt;&gt;"",'Jeunes Plants'!E973,"")</f>
        <v>S</v>
      </c>
      <c r="F973" s="127" t="str">
        <f>IF('Jeunes Plants'!F973&lt;&gt;"",'Jeunes Plants'!F973,"")</f>
        <v>M 3 cm  X60</v>
      </c>
      <c r="G973" s="128">
        <f>IF('Jeunes Plants'!G973&lt;&gt;"",'Jeunes Plants'!G973,"")</f>
        <v>30</v>
      </c>
      <c r="H973" s="127">
        <f>IF('Jeunes Plants'!H973&lt;&gt;"",'Jeunes Plants'!H973,"")</f>
        <v>5</v>
      </c>
      <c r="I973" s="127" t="str">
        <f>IF('Jeunes Plants'!I973&lt;&gt;"",'Jeunes Plants'!I973,"")</f>
        <v>A</v>
      </c>
      <c r="J973" s="129" t="str">
        <f>IF('Jeunes Plants'!J973&lt;&gt;"",'Jeunes Plants'!J973,"")</f>
        <v/>
      </c>
      <c r="K973" s="126" t="str">
        <f>IF('Jeunes Plants'!K973&lt;&gt;"",'Jeunes Plants'!K973,"")</f>
        <v>BIEN ETRE</v>
      </c>
      <c r="L973" s="126" t="str">
        <f>IF('Jeunes Plants'!L973&lt;&gt;"",'Jeunes Plants'!L973,"")</f>
        <v>S4</v>
      </c>
      <c r="M973" s="126" t="str">
        <f>IF('Jeunes Plants'!M973&lt;&gt;"",'Jeunes Plants'!M973,"")</f>
        <v/>
      </c>
      <c r="N973" s="126" t="str">
        <f>IF('Jeunes Plants'!N973&lt;&gt;"",'Jeunes Plants'!N973,"")</f>
        <v>M3</v>
      </c>
      <c r="O973" s="126" t="str">
        <f>IF('Jeunes Plants'!O973&lt;&gt;"",'Jeunes Plants'!O973,"")</f>
        <v>ARNICA MONTANA .</v>
      </c>
      <c r="P973" s="130">
        <f>IF('Jeunes Plants'!P973&lt;&gt;"",'Jeunes Plants'!P973,"")</f>
        <v>973</v>
      </c>
      <c r="Q973" s="20">
        <f>IF('Jeunes Plants'!R973&lt;&gt;"",'Jeunes Plants'!R973,"")</f>
        <v>0</v>
      </c>
      <c r="R973" s="20">
        <f>IF('Jeunes Plants'!S973&lt;&gt;"",'Jeunes Plants'!S973,"")</f>
        <v>0</v>
      </c>
      <c r="S973" s="236">
        <f>IF('Jeunes Plants'!T973&lt;&gt;"",'Jeunes Plants'!T973,"")</f>
        <v>0</v>
      </c>
      <c r="T973" s="242"/>
      <c r="U973" s="158"/>
      <c r="V973" s="158"/>
      <c r="W973" s="158"/>
    </row>
    <row r="974" spans="1:23" ht="20.100000000000001" customHeight="1" x14ac:dyDescent="0.25">
      <c r="A974" s="23">
        <f>IF('Jeunes Plants'!A974&lt;&gt;"",'Jeunes Plants'!A974,"")</f>
        <v>15060</v>
      </c>
      <c r="B974" s="24" t="str">
        <f>IF('Jeunes Plants'!B974&lt;&gt;"",'Jeunes Plants'!B974,"")</f>
        <v>CALENDULA OFFICINALIS</v>
      </c>
      <c r="C974" s="24" t="str">
        <f>IF('Jeunes Plants'!C974&lt;&gt;"",'Jeunes Plants'!C974,"")</f>
        <v>Simplicity</v>
      </c>
      <c r="D974" s="24" t="str">
        <f>IF('Jeunes Plants'!D974&lt;&gt;"",'Jeunes Plants'!D974,"")</f>
        <v/>
      </c>
      <c r="E974" s="66" t="str">
        <f>IF('Jeunes Plants'!E974&lt;&gt;"",'Jeunes Plants'!E974,"")</f>
        <v>S</v>
      </c>
      <c r="F974" s="66" t="str">
        <f>IF('Jeunes Plants'!F974&lt;&gt;"",'Jeunes Plants'!F974,"")</f>
        <v>M 3 cm  X60</v>
      </c>
      <c r="G974" s="64">
        <f>IF('Jeunes Plants'!G974&lt;&gt;"",'Jeunes Plants'!G974,"")</f>
        <v>30</v>
      </c>
      <c r="H974" s="66">
        <f>IF('Jeunes Plants'!H974&lt;&gt;"",'Jeunes Plants'!H974,"")</f>
        <v>6</v>
      </c>
      <c r="I974" s="66" t="str">
        <f>IF('Jeunes Plants'!I974&lt;&gt;"",'Jeunes Plants'!I974,"")</f>
        <v>B</v>
      </c>
      <c r="J974" s="72" t="str">
        <f>IF('Jeunes Plants'!J974&lt;&gt;"",'Jeunes Plants'!J974,"")</f>
        <v/>
      </c>
      <c r="K974" s="24" t="str">
        <f>IF('Jeunes Plants'!K974&lt;&gt;"",'Jeunes Plants'!K974,"")</f>
        <v>BIEN ETRE</v>
      </c>
      <c r="L974" s="24" t="str">
        <f>IF('Jeunes Plants'!L974&lt;&gt;"",'Jeunes Plants'!L974,"")</f>
        <v>S4</v>
      </c>
      <c r="M974" s="24" t="str">
        <f>IF('Jeunes Plants'!M974&lt;&gt;"",'Jeunes Plants'!M974,"")</f>
        <v/>
      </c>
      <c r="N974" s="24" t="str">
        <f>IF('Jeunes Plants'!N974&lt;&gt;"",'Jeunes Plants'!N974,"")</f>
        <v>M3</v>
      </c>
      <c r="O974" s="24" t="str">
        <f>IF('Jeunes Plants'!O974&lt;&gt;"",'Jeunes Plants'!O974,"")</f>
        <v>CALENDULA OFFICINALIS Simplicity</v>
      </c>
      <c r="P974" s="54">
        <f>IF('Jeunes Plants'!P974&lt;&gt;"",'Jeunes Plants'!P974,"")</f>
        <v>974</v>
      </c>
      <c r="Q974" s="20">
        <f>IF('Jeunes Plants'!R974&lt;&gt;"",'Jeunes Plants'!R974,"")</f>
        <v>0</v>
      </c>
      <c r="R974" s="20">
        <f>IF('Jeunes Plants'!S974&lt;&gt;"",'Jeunes Plants'!S974,"")</f>
        <v>0</v>
      </c>
      <c r="S974" s="236">
        <f>IF('Jeunes Plants'!T974&lt;&gt;"",'Jeunes Plants'!T974,"")</f>
        <v>0</v>
      </c>
      <c r="T974" s="241"/>
      <c r="U974" s="44"/>
      <c r="V974" s="44"/>
      <c r="W974" s="44"/>
    </row>
    <row r="975" spans="1:23" ht="20.100000000000001" customHeight="1" x14ac:dyDescent="0.25">
      <c r="A975" s="125">
        <f>IF('Jeunes Plants'!A975&lt;&gt;"",'Jeunes Plants'!A975,"")</f>
        <v>13279</v>
      </c>
      <c r="B975" s="126" t="str">
        <f>IF('Jeunes Plants'!B975&lt;&gt;"",'Jeunes Plants'!B975,"")</f>
        <v>PETITE CAMOMILLE</v>
      </c>
      <c r="C975" s="126" t="str">
        <f>IF('Jeunes Plants'!C975&lt;&gt;"",'Jeunes Plants'!C975,"")</f>
        <v>Matricaria recutita</v>
      </c>
      <c r="D975" s="126" t="str">
        <f>IF('Jeunes Plants'!D975&lt;&gt;"",'Jeunes Plants'!D975,"")</f>
        <v/>
      </c>
      <c r="E975" s="127" t="str">
        <f>IF('Jeunes Plants'!E975&lt;&gt;"",'Jeunes Plants'!E975,"")</f>
        <v>S</v>
      </c>
      <c r="F975" s="127" t="str">
        <f>IF('Jeunes Plants'!F975&lt;&gt;"",'Jeunes Plants'!F975,"")</f>
        <v>M 3 cm  X60</v>
      </c>
      <c r="G975" s="128">
        <f>IF('Jeunes Plants'!G975&lt;&gt;"",'Jeunes Plants'!G975,"")</f>
        <v>30</v>
      </c>
      <c r="H975" s="127">
        <f>IF('Jeunes Plants'!H975&lt;&gt;"",'Jeunes Plants'!H975,"")</f>
        <v>6</v>
      </c>
      <c r="I975" s="127" t="str">
        <f>IF('Jeunes Plants'!I975&lt;&gt;"",'Jeunes Plants'!I975,"")</f>
        <v>B</v>
      </c>
      <c r="J975" s="129" t="str">
        <f>IF('Jeunes Plants'!J975&lt;&gt;"",'Jeunes Plants'!J975,"")</f>
        <v/>
      </c>
      <c r="K975" s="126" t="str">
        <f>IF('Jeunes Plants'!K975&lt;&gt;"",'Jeunes Plants'!K975,"")</f>
        <v>BIEN ETRE</v>
      </c>
      <c r="L975" s="126" t="str">
        <f>IF('Jeunes Plants'!L975&lt;&gt;"",'Jeunes Plants'!L975,"")</f>
        <v>S4</v>
      </c>
      <c r="M975" s="126" t="str">
        <f>IF('Jeunes Plants'!M975&lt;&gt;"",'Jeunes Plants'!M975,"")</f>
        <v/>
      </c>
      <c r="N975" s="126" t="str">
        <f>IF('Jeunes Plants'!N975&lt;&gt;"",'Jeunes Plants'!N975,"")</f>
        <v>M3</v>
      </c>
      <c r="O975" s="126" t="str">
        <f>IF('Jeunes Plants'!O975&lt;&gt;"",'Jeunes Plants'!O975,"")</f>
        <v>PETITE CAMOMILLE Matricaria recutita</v>
      </c>
      <c r="P975" s="130">
        <f>IF('Jeunes Plants'!P975&lt;&gt;"",'Jeunes Plants'!P975,"")</f>
        <v>975</v>
      </c>
      <c r="Q975" s="20">
        <f>IF('Jeunes Plants'!R975&lt;&gt;"",'Jeunes Plants'!R975,"")</f>
        <v>0</v>
      </c>
      <c r="R975" s="20">
        <f>IF('Jeunes Plants'!S975&lt;&gt;"",'Jeunes Plants'!S975,"")</f>
        <v>0</v>
      </c>
      <c r="S975" s="236">
        <f>IF('Jeunes Plants'!T975&lt;&gt;"",'Jeunes Plants'!T975,"")</f>
        <v>0</v>
      </c>
      <c r="T975" s="242"/>
      <c r="U975" s="158"/>
      <c r="V975" s="158"/>
      <c r="W975" s="158"/>
    </row>
    <row r="976" spans="1:23" ht="20.100000000000001" customHeight="1" x14ac:dyDescent="0.25">
      <c r="A976" s="23">
        <f>IF('Jeunes Plants'!A976&lt;&gt;"",'Jeunes Plants'!A976,"")</f>
        <v>13274</v>
      </c>
      <c r="B976" s="24" t="str">
        <f>IF('Jeunes Plants'!B976&lt;&gt;"",'Jeunes Plants'!B976,"")</f>
        <v>HYSOPE ANISEE</v>
      </c>
      <c r="C976" s="24" t="str">
        <f>IF('Jeunes Plants'!C976&lt;&gt;"",'Jeunes Plants'!C976,"")</f>
        <v>Agastache foeniculum</v>
      </c>
      <c r="D976" s="24" t="str">
        <f>IF('Jeunes Plants'!D976&lt;&gt;"",'Jeunes Plants'!D976,"")</f>
        <v/>
      </c>
      <c r="E976" s="66" t="str">
        <f>IF('Jeunes Plants'!E976&lt;&gt;"",'Jeunes Plants'!E976,"")</f>
        <v>S</v>
      </c>
      <c r="F976" s="66" t="str">
        <f>IF('Jeunes Plants'!F976&lt;&gt;"",'Jeunes Plants'!F976,"")</f>
        <v>M 3 cm  X60</v>
      </c>
      <c r="G976" s="64">
        <f>IF('Jeunes Plants'!G976&lt;&gt;"",'Jeunes Plants'!G976,"")</f>
        <v>30</v>
      </c>
      <c r="H976" s="66">
        <f>IF('Jeunes Plants'!H976&lt;&gt;"",'Jeunes Plants'!H976,"")</f>
        <v>8</v>
      </c>
      <c r="I976" s="66" t="str">
        <f>IF('Jeunes Plants'!I976&lt;&gt;"",'Jeunes Plants'!I976,"")</f>
        <v>B</v>
      </c>
      <c r="J976" s="72" t="str">
        <f>IF('Jeunes Plants'!J976&lt;&gt;"",'Jeunes Plants'!J976,"")</f>
        <v/>
      </c>
      <c r="K976" s="24" t="str">
        <f>IF('Jeunes Plants'!K976&lt;&gt;"",'Jeunes Plants'!K976,"")</f>
        <v>BIEN ETRE</v>
      </c>
      <c r="L976" s="24" t="str">
        <f>IF('Jeunes Plants'!L976&lt;&gt;"",'Jeunes Plants'!L976,"")</f>
        <v>S4</v>
      </c>
      <c r="M976" s="24" t="str">
        <f>IF('Jeunes Plants'!M976&lt;&gt;"",'Jeunes Plants'!M976,"")</f>
        <v/>
      </c>
      <c r="N976" s="24" t="str">
        <f>IF('Jeunes Plants'!N976&lt;&gt;"",'Jeunes Plants'!N976,"")</f>
        <v>M3</v>
      </c>
      <c r="O976" s="24" t="str">
        <f>IF('Jeunes Plants'!O976&lt;&gt;"",'Jeunes Plants'!O976,"")</f>
        <v>HYSOPE ANISEE Agastache foeniculum</v>
      </c>
      <c r="P976" s="54">
        <f>IF('Jeunes Plants'!P976&lt;&gt;"",'Jeunes Plants'!P976,"")</f>
        <v>976</v>
      </c>
      <c r="Q976" s="20">
        <f>IF('Jeunes Plants'!R976&lt;&gt;"",'Jeunes Plants'!R976,"")</f>
        <v>0</v>
      </c>
      <c r="R976" s="20">
        <f>IF('Jeunes Plants'!S976&lt;&gt;"",'Jeunes Plants'!S976,"")</f>
        <v>0</v>
      </c>
      <c r="S976" s="236">
        <f>IF('Jeunes Plants'!T976&lt;&gt;"",'Jeunes Plants'!T976,"")</f>
        <v>0</v>
      </c>
      <c r="T976" s="241"/>
      <c r="U976" s="44"/>
      <c r="V976" s="44"/>
      <c r="W976" s="44"/>
    </row>
    <row r="977" spans="1:23" ht="20.100000000000001" customHeight="1" x14ac:dyDescent="0.25">
      <c r="A977" s="125">
        <f>IF('Jeunes Plants'!A977&lt;&gt;"",'Jeunes Plants'!A977,"")</f>
        <v>13280</v>
      </c>
      <c r="B977" s="126" t="str">
        <f>IF('Jeunes Plants'!B977&lt;&gt;"",'Jeunes Plants'!B977,"")</f>
        <v>HYSOPE OFFICINALE</v>
      </c>
      <c r="C977" s="126" t="str">
        <f>IF('Jeunes Plants'!C977&lt;&gt;"",'Jeunes Plants'!C977,"")</f>
        <v>Hysopus officinalis</v>
      </c>
      <c r="D977" s="126" t="str">
        <f>IF('Jeunes Plants'!D977&lt;&gt;"",'Jeunes Plants'!D977,"")</f>
        <v/>
      </c>
      <c r="E977" s="127" t="str">
        <f>IF('Jeunes Plants'!E977&lt;&gt;"",'Jeunes Plants'!E977,"")</f>
        <v>S</v>
      </c>
      <c r="F977" s="127" t="str">
        <f>IF('Jeunes Plants'!F977&lt;&gt;"",'Jeunes Plants'!F977,"")</f>
        <v>M 3 cm  X60</v>
      </c>
      <c r="G977" s="128">
        <f>IF('Jeunes Plants'!G977&lt;&gt;"",'Jeunes Plants'!G977,"")</f>
        <v>30</v>
      </c>
      <c r="H977" s="128">
        <f>IF('Jeunes Plants'!H977&lt;&gt;"",'Jeunes Plants'!H977,"")</f>
        <v>8</v>
      </c>
      <c r="I977" s="127" t="str">
        <f>IF('Jeunes Plants'!I977&lt;&gt;"",'Jeunes Plants'!I977,"")</f>
        <v>B</v>
      </c>
      <c r="J977" s="129" t="str">
        <f>IF('Jeunes Plants'!J977&lt;&gt;"",'Jeunes Plants'!J977,"")</f>
        <v/>
      </c>
      <c r="K977" s="126" t="str">
        <f>IF('Jeunes Plants'!K977&lt;&gt;"",'Jeunes Plants'!K977,"")</f>
        <v>BIEN ETRE</v>
      </c>
      <c r="L977" s="126" t="str">
        <f>IF('Jeunes Plants'!L977&lt;&gt;"",'Jeunes Plants'!L977,"")</f>
        <v>S4</v>
      </c>
      <c r="M977" s="126" t="str">
        <f>IF('Jeunes Plants'!M977&lt;&gt;"",'Jeunes Plants'!M977,"")</f>
        <v/>
      </c>
      <c r="N977" s="126" t="str">
        <f>IF('Jeunes Plants'!N977&lt;&gt;"",'Jeunes Plants'!N977,"")</f>
        <v>M3</v>
      </c>
      <c r="O977" s="126" t="str">
        <f>IF('Jeunes Plants'!O977&lt;&gt;"",'Jeunes Plants'!O977,"")</f>
        <v>HYSOPE OFFICINALE Hysopus officinalis</v>
      </c>
      <c r="P977" s="130">
        <f>IF('Jeunes Plants'!P977&lt;&gt;"",'Jeunes Plants'!P977,"")</f>
        <v>977</v>
      </c>
      <c r="Q977" s="20">
        <f>IF('Jeunes Plants'!R977&lt;&gt;"",'Jeunes Plants'!R977,"")</f>
        <v>0</v>
      </c>
      <c r="R977" s="20">
        <f>IF('Jeunes Plants'!S977&lt;&gt;"",'Jeunes Plants'!S977,"")</f>
        <v>0</v>
      </c>
      <c r="S977" s="236">
        <f>IF('Jeunes Plants'!T977&lt;&gt;"",'Jeunes Plants'!T977,"")</f>
        <v>0</v>
      </c>
      <c r="T977" s="242"/>
      <c r="U977" s="158"/>
      <c r="V977" s="158"/>
      <c r="W977" s="158"/>
    </row>
    <row r="978" spans="1:23" ht="20.100000000000001" customHeight="1" x14ac:dyDescent="0.25">
      <c r="A978" s="23">
        <f>IF('Jeunes Plants'!A978&lt;&gt;"",'Jeunes Plants'!A978,"")</f>
        <v>13281</v>
      </c>
      <c r="B978" s="24" t="str">
        <f>IF('Jeunes Plants'!B978&lt;&gt;"",'Jeunes Plants'!B978,"")</f>
        <v>MONARDE BERGAMOTE</v>
      </c>
      <c r="C978" s="24" t="str">
        <f>IF('Jeunes Plants'!C978&lt;&gt;"",'Jeunes Plants'!C978,"")</f>
        <v>Monarda didyma</v>
      </c>
      <c r="D978" s="24" t="str">
        <f>IF('Jeunes Plants'!D978&lt;&gt;"",'Jeunes Plants'!D978,"")</f>
        <v/>
      </c>
      <c r="E978" s="66" t="str">
        <f>IF('Jeunes Plants'!E978&lt;&gt;"",'Jeunes Plants'!E978,"")</f>
        <v>S</v>
      </c>
      <c r="F978" s="66" t="str">
        <f>IF('Jeunes Plants'!F978&lt;&gt;"",'Jeunes Plants'!F978,"")</f>
        <v>M 3 cm  X60</v>
      </c>
      <c r="G978" s="64">
        <f>IF('Jeunes Plants'!G978&lt;&gt;"",'Jeunes Plants'!G978,"")</f>
        <v>30</v>
      </c>
      <c r="H978" s="66">
        <f>IF('Jeunes Plants'!H978&lt;&gt;"",'Jeunes Plants'!H978,"")</f>
        <v>5</v>
      </c>
      <c r="I978" s="66" t="str">
        <f>IF('Jeunes Plants'!I978&lt;&gt;"",'Jeunes Plants'!I978,"")</f>
        <v>A</v>
      </c>
      <c r="J978" s="72" t="str">
        <f>IF('Jeunes Plants'!J978&lt;&gt;"",'Jeunes Plants'!J978,"")</f>
        <v/>
      </c>
      <c r="K978" s="24" t="str">
        <f>IF('Jeunes Plants'!K978&lt;&gt;"",'Jeunes Plants'!K978,"")</f>
        <v>BIEN ETRE</v>
      </c>
      <c r="L978" s="24" t="str">
        <f>IF('Jeunes Plants'!L978&lt;&gt;"",'Jeunes Plants'!L978,"")</f>
        <v>S4</v>
      </c>
      <c r="M978" s="24" t="str">
        <f>IF('Jeunes Plants'!M978&lt;&gt;"",'Jeunes Plants'!M978,"")</f>
        <v/>
      </c>
      <c r="N978" s="24" t="str">
        <f>IF('Jeunes Plants'!N978&lt;&gt;"",'Jeunes Plants'!N978,"")</f>
        <v>M3</v>
      </c>
      <c r="O978" s="24" t="str">
        <f>IF('Jeunes Plants'!O978&lt;&gt;"",'Jeunes Plants'!O978,"")</f>
        <v>MONARDE BERGAMOTE Monarda didyma</v>
      </c>
      <c r="P978" s="54">
        <f>IF('Jeunes Plants'!P978&lt;&gt;"",'Jeunes Plants'!P978,"")</f>
        <v>978</v>
      </c>
      <c r="Q978" s="20">
        <f>IF('Jeunes Plants'!R978&lt;&gt;"",'Jeunes Plants'!R978,"")</f>
        <v>0</v>
      </c>
      <c r="R978" s="20">
        <f>IF('Jeunes Plants'!S978&lt;&gt;"",'Jeunes Plants'!S978,"")</f>
        <v>0</v>
      </c>
      <c r="S978" s="236">
        <f>IF('Jeunes Plants'!T978&lt;&gt;"",'Jeunes Plants'!T978,"")</f>
        <v>0</v>
      </c>
      <c r="T978" s="241"/>
      <c r="U978" s="44"/>
      <c r="V978" s="44"/>
      <c r="W978" s="44"/>
    </row>
    <row r="979" spans="1:23" ht="20.100000000000001" customHeight="1" x14ac:dyDescent="0.25">
      <c r="A979" s="125">
        <f>IF('Jeunes Plants'!A979&lt;&gt;"",'Jeunes Plants'!A979,"")</f>
        <v>13732</v>
      </c>
      <c r="B979" s="126" t="str">
        <f>IF('Jeunes Plants'!B979&lt;&gt;"",'Jeunes Plants'!B979,"")</f>
        <v>PATCHOULI</v>
      </c>
      <c r="C979" s="126" t="str">
        <f>IF('Jeunes Plants'!C979&lt;&gt;"",'Jeunes Plants'!C979,"")</f>
        <v>Pogostemon cablin</v>
      </c>
      <c r="D979" s="126" t="str">
        <f>IF('Jeunes Plants'!D979&lt;&gt;"",'Jeunes Plants'!D979,"")</f>
        <v/>
      </c>
      <c r="E979" s="127" t="str">
        <f>IF('Jeunes Plants'!E979&lt;&gt;"",'Jeunes Plants'!E979,"")</f>
        <v>B</v>
      </c>
      <c r="F979" s="127" t="str">
        <f>IF('Jeunes Plants'!F979&lt;&gt;"",'Jeunes Plants'!F979,"")</f>
        <v>M 3 cm  X60</v>
      </c>
      <c r="G979" s="128">
        <f>IF('Jeunes Plants'!G979&lt;&gt;"",'Jeunes Plants'!G979,"")</f>
        <v>30</v>
      </c>
      <c r="H979" s="128">
        <f>IF('Jeunes Plants'!H979&lt;&gt;"",'Jeunes Plants'!H979,"")</f>
        <v>5</v>
      </c>
      <c r="I979" s="127" t="str">
        <f>IF('Jeunes Plants'!I979&lt;&gt;"",'Jeunes Plants'!I979,"")</f>
        <v>A</v>
      </c>
      <c r="J979" s="129" t="str">
        <f>IF('Jeunes Plants'!J979&lt;&gt;"",'Jeunes Plants'!J979,"")</f>
        <v/>
      </c>
      <c r="K979" s="126" t="str">
        <f>IF('Jeunes Plants'!K979&lt;&gt;"",'Jeunes Plants'!K979,"")</f>
        <v>BIEN ETRE</v>
      </c>
      <c r="L979" s="126" t="str">
        <f>IF('Jeunes Plants'!L979&lt;&gt;"",'Jeunes Plants'!L979,"")</f>
        <v>S4</v>
      </c>
      <c r="M979" s="126" t="str">
        <f>IF('Jeunes Plants'!M979&lt;&gt;"",'Jeunes Plants'!M979,"")</f>
        <v/>
      </c>
      <c r="N979" s="126" t="str">
        <f>IF('Jeunes Plants'!N979&lt;&gt;"",'Jeunes Plants'!N979,"")</f>
        <v>M3</v>
      </c>
      <c r="O979" s="126" t="str">
        <f>IF('Jeunes Plants'!O979&lt;&gt;"",'Jeunes Plants'!O979,"")</f>
        <v>PATCHOULI Pogostemon cablin</v>
      </c>
      <c r="P979" s="130">
        <f>IF('Jeunes Plants'!P979&lt;&gt;"",'Jeunes Plants'!P979,"")</f>
        <v>979</v>
      </c>
      <c r="Q979" s="20">
        <f>IF('Jeunes Plants'!R979&lt;&gt;"",'Jeunes Plants'!R979,"")</f>
        <v>0</v>
      </c>
      <c r="R979" s="20">
        <f>IF('Jeunes Plants'!S979&lt;&gt;"",'Jeunes Plants'!S979,"")</f>
        <v>0</v>
      </c>
      <c r="S979" s="236">
        <f>IF('Jeunes Plants'!T979&lt;&gt;"",'Jeunes Plants'!T979,"")</f>
        <v>0</v>
      </c>
      <c r="T979" s="242"/>
      <c r="U979" s="158"/>
      <c r="V979" s="158"/>
      <c r="W979" s="158"/>
    </row>
    <row r="980" spans="1:23" ht="20.100000000000001" customHeight="1" x14ac:dyDescent="0.25">
      <c r="A980" s="23">
        <f>IF('Jeunes Plants'!A980&lt;&gt;"",'Jeunes Plants'!A980,"")</f>
        <v>13276</v>
      </c>
      <c r="B980" s="24" t="str">
        <f>IF('Jeunes Plants'!B980&lt;&gt;"",'Jeunes Plants'!B980,"")</f>
        <v>PIMPRENELLE</v>
      </c>
      <c r="C980" s="24" t="str">
        <f>IF('Jeunes Plants'!C980&lt;&gt;"",'Jeunes Plants'!C980,"")</f>
        <v>Sanguisorba minor</v>
      </c>
      <c r="D980" s="24" t="str">
        <f>IF('Jeunes Plants'!D980&lt;&gt;"",'Jeunes Plants'!D980,"")</f>
        <v/>
      </c>
      <c r="E980" s="66" t="str">
        <f>IF('Jeunes Plants'!E980&lt;&gt;"",'Jeunes Plants'!E980,"")</f>
        <v>S</v>
      </c>
      <c r="F980" s="66" t="str">
        <f>IF('Jeunes Plants'!F980&lt;&gt;"",'Jeunes Plants'!F980,"")</f>
        <v>M 3 cm  X60</v>
      </c>
      <c r="G980" s="64">
        <f>IF('Jeunes Plants'!G980&lt;&gt;"",'Jeunes Plants'!G980,"")</f>
        <v>30</v>
      </c>
      <c r="H980" s="64">
        <f>IF('Jeunes Plants'!H980&lt;&gt;"",'Jeunes Plants'!H980,"")</f>
        <v>7</v>
      </c>
      <c r="I980" s="66" t="str">
        <f>IF('Jeunes Plants'!I980&lt;&gt;"",'Jeunes Plants'!I980,"")</f>
        <v>B</v>
      </c>
      <c r="J980" s="72" t="str">
        <f>IF('Jeunes Plants'!J980&lt;&gt;"",'Jeunes Plants'!J980,"")</f>
        <v/>
      </c>
      <c r="K980" s="24" t="str">
        <f>IF('Jeunes Plants'!K980&lt;&gt;"",'Jeunes Plants'!K980,"")</f>
        <v>BIEN ETRE</v>
      </c>
      <c r="L980" s="24" t="str">
        <f>IF('Jeunes Plants'!L980&lt;&gt;"",'Jeunes Plants'!L980,"")</f>
        <v>S4</v>
      </c>
      <c r="M980" s="24" t="str">
        <f>IF('Jeunes Plants'!M980&lt;&gt;"",'Jeunes Plants'!M980,"")</f>
        <v/>
      </c>
      <c r="N980" s="24" t="str">
        <f>IF('Jeunes Plants'!N980&lt;&gt;"",'Jeunes Plants'!N980,"")</f>
        <v>M3</v>
      </c>
      <c r="O980" s="24" t="str">
        <f>IF('Jeunes Plants'!O980&lt;&gt;"",'Jeunes Plants'!O980,"")</f>
        <v>PIMPRENELLE Sanguisorba minor</v>
      </c>
      <c r="P980" s="54">
        <f>IF('Jeunes Plants'!P980&lt;&gt;"",'Jeunes Plants'!P980,"")</f>
        <v>980</v>
      </c>
      <c r="Q980" s="20">
        <f>IF('Jeunes Plants'!R980&lt;&gt;"",'Jeunes Plants'!R980,"")</f>
        <v>0</v>
      </c>
      <c r="R980" s="20">
        <f>IF('Jeunes Plants'!S980&lt;&gt;"",'Jeunes Plants'!S980,"")</f>
        <v>0</v>
      </c>
      <c r="S980" s="236">
        <f>IF('Jeunes Plants'!T980&lt;&gt;"",'Jeunes Plants'!T980,"")</f>
        <v>0</v>
      </c>
      <c r="T980" s="241"/>
      <c r="U980" s="44"/>
      <c r="V980" s="44"/>
      <c r="W980" s="44"/>
    </row>
    <row r="981" spans="1:23" ht="20.100000000000001" customHeight="1" x14ac:dyDescent="0.25">
      <c r="A981" s="125">
        <f>IF('Jeunes Plants'!A981&lt;&gt;"",'Jeunes Plants'!A981,"")</f>
        <v>15532</v>
      </c>
      <c r="B981" s="126" t="str">
        <f>IF('Jeunes Plants'!B981&lt;&gt;"",'Jeunes Plants'!B981,"")</f>
        <v>SAUGE</v>
      </c>
      <c r="C981" s="126" t="str">
        <f>IF('Jeunes Plants'!C981&lt;&gt;"",'Jeunes Plants'!C981,"")</f>
        <v>apiana Blanche</v>
      </c>
      <c r="D981" s="126" t="str">
        <f>IF('Jeunes Plants'!D981&lt;&gt;"",'Jeunes Plants'!D981,"")</f>
        <v/>
      </c>
      <c r="E981" s="127" t="str">
        <f>IF('Jeunes Plants'!E981&lt;&gt;"",'Jeunes Plants'!E981,"")</f>
        <v>S</v>
      </c>
      <c r="F981" s="127" t="str">
        <f>IF('Jeunes Plants'!F981&lt;&gt;"",'Jeunes Plants'!F981,"")</f>
        <v>M 3 cm  X60</v>
      </c>
      <c r="G981" s="128">
        <f>IF('Jeunes Plants'!G981&lt;&gt;"",'Jeunes Plants'!G981,"")</f>
        <v>30</v>
      </c>
      <c r="H981" s="128">
        <f>IF('Jeunes Plants'!H981&lt;&gt;"",'Jeunes Plants'!H981,"")</f>
        <v>5</v>
      </c>
      <c r="I981" s="127" t="str">
        <f>IF('Jeunes Plants'!I981&lt;&gt;"",'Jeunes Plants'!I981,"")</f>
        <v>E</v>
      </c>
      <c r="J981" s="129" t="str">
        <f>IF('Jeunes Plants'!J981&lt;&gt;"",'Jeunes Plants'!J981,"")</f>
        <v/>
      </c>
      <c r="K981" s="126" t="str">
        <f>IF('Jeunes Plants'!K981&lt;&gt;"",'Jeunes Plants'!K981,"")</f>
        <v>BIEN ETRE</v>
      </c>
      <c r="L981" s="126" t="str">
        <f>IF('Jeunes Plants'!L981&lt;&gt;"",'Jeunes Plants'!L981,"")</f>
        <v>S4</v>
      </c>
      <c r="M981" s="126" t="str">
        <f>IF('Jeunes Plants'!M981&lt;&gt;"",'Jeunes Plants'!M981,"")</f>
        <v/>
      </c>
      <c r="N981" s="126" t="str">
        <f>IF('Jeunes Plants'!N981&lt;&gt;"",'Jeunes Plants'!N981,"")</f>
        <v>M3</v>
      </c>
      <c r="O981" s="126" t="str">
        <f>IF('Jeunes Plants'!O981&lt;&gt;"",'Jeunes Plants'!O981,"")</f>
        <v>SAUGE apiana Blanche</v>
      </c>
      <c r="P981" s="130">
        <f>IF('Jeunes Plants'!P981&lt;&gt;"",'Jeunes Plants'!P981,"")</f>
        <v>981</v>
      </c>
      <c r="Q981" s="20">
        <f>IF('Jeunes Plants'!R981&lt;&gt;"",'Jeunes Plants'!R981,"")</f>
        <v>0</v>
      </c>
      <c r="R981" s="20">
        <f>IF('Jeunes Plants'!S981&lt;&gt;"",'Jeunes Plants'!S981,"")</f>
        <v>0</v>
      </c>
      <c r="S981" s="236">
        <f>IF('Jeunes Plants'!T981&lt;&gt;"",'Jeunes Plants'!T981,"")</f>
        <v>0</v>
      </c>
      <c r="T981" s="242"/>
      <c r="U981" s="158"/>
      <c r="V981" s="158"/>
      <c r="W981" s="158"/>
    </row>
    <row r="982" spans="1:23" ht="20.100000000000001" customHeight="1" x14ac:dyDescent="0.25">
      <c r="A982" s="23">
        <f>IF('Jeunes Plants'!A982&lt;&gt;"",'Jeunes Plants'!A982,"")</f>
        <v>15534</v>
      </c>
      <c r="B982" s="24" t="str">
        <f>IF('Jeunes Plants'!B982&lt;&gt;"",'Jeunes Plants'!B982,"")</f>
        <v>THE DE L'IMMORTALITE</v>
      </c>
      <c r="C982" s="24" t="str">
        <f>IF('Jeunes Plants'!C982&lt;&gt;"",'Jeunes Plants'!C982,"")</f>
        <v>Gymnostemma</v>
      </c>
      <c r="D982" s="24" t="str">
        <f>IF('Jeunes Plants'!D982&lt;&gt;"",'Jeunes Plants'!D982,"")</f>
        <v/>
      </c>
      <c r="E982" s="66" t="str">
        <f>IF('Jeunes Plants'!E982&lt;&gt;"",'Jeunes Plants'!E982,"")</f>
        <v>B</v>
      </c>
      <c r="F982" s="66" t="str">
        <f>IF('Jeunes Plants'!F982&lt;&gt;"",'Jeunes Plants'!F982,"")</f>
        <v>M 3 cm  X60</v>
      </c>
      <c r="G982" s="64">
        <f>IF('Jeunes Plants'!G982&lt;&gt;"",'Jeunes Plants'!G982,"")</f>
        <v>30</v>
      </c>
      <c r="H982" s="66">
        <f>IF('Jeunes Plants'!H982&lt;&gt;"",'Jeunes Plants'!H982,"")</f>
        <v>6</v>
      </c>
      <c r="I982" s="66" t="str">
        <f>IF('Jeunes Plants'!I982&lt;&gt;"",'Jeunes Plants'!I982,"")</f>
        <v>E</v>
      </c>
      <c r="J982" s="72" t="str">
        <f>IF('Jeunes Plants'!J982&lt;&gt;"",'Jeunes Plants'!J982,"")</f>
        <v/>
      </c>
      <c r="K982" s="24" t="str">
        <f>IF('Jeunes Plants'!K982&lt;&gt;"",'Jeunes Plants'!K982,"")</f>
        <v>BIEN ETRE</v>
      </c>
      <c r="L982" s="24" t="str">
        <f>IF('Jeunes Plants'!L982&lt;&gt;"",'Jeunes Plants'!L982,"")</f>
        <v>S7</v>
      </c>
      <c r="M982" s="24" t="str">
        <f>IF('Jeunes Plants'!M982&lt;&gt;"",'Jeunes Plants'!M982,"")</f>
        <v/>
      </c>
      <c r="N982" s="24" t="str">
        <f>IF('Jeunes Plants'!N982&lt;&gt;"",'Jeunes Plants'!N982,"")</f>
        <v>M3</v>
      </c>
      <c r="O982" s="24" t="str">
        <f>IF('Jeunes Plants'!O982&lt;&gt;"",'Jeunes Plants'!O982,"")</f>
        <v>THE DE L'IMMORTALITE Gymnostemma</v>
      </c>
      <c r="P982" s="54">
        <f>IF('Jeunes Plants'!P982&lt;&gt;"",'Jeunes Plants'!P982,"")</f>
        <v>982</v>
      </c>
      <c r="Q982" s="20">
        <f>IF('Jeunes Plants'!R982&lt;&gt;"",'Jeunes Plants'!R982,"")</f>
        <v>0</v>
      </c>
      <c r="R982" s="20">
        <f>IF('Jeunes Plants'!S982&lt;&gt;"",'Jeunes Plants'!S982,"")</f>
        <v>0</v>
      </c>
      <c r="S982" s="236">
        <f>IF('Jeunes Plants'!T982&lt;&gt;"",'Jeunes Plants'!T982,"")</f>
        <v>0</v>
      </c>
      <c r="T982" s="241"/>
      <c r="U982" s="44"/>
      <c r="V982" s="44"/>
      <c r="W982" s="44"/>
    </row>
    <row r="983" spans="1:23" ht="20.100000000000001" customHeight="1" x14ac:dyDescent="0.25">
      <c r="A983" s="21">
        <f>IF('Jeunes Plants'!A983&lt;&gt;"",'Jeunes Plants'!A983,"")</f>
        <v>15062</v>
      </c>
      <c r="B983" s="27" t="str">
        <f>IF('Jeunes Plants'!B983&lt;&gt;"",'Jeunes Plants'!B983,"")</f>
        <v>DÉPLIANT PLANTES BIEN-ÊTRE</v>
      </c>
      <c r="C983" s="220" t="str">
        <f>IF('Jeunes Plants'!C983&lt;&gt;"",'Jeunes Plants'!C983,"")</f>
        <v>ACHETÉ</v>
      </c>
      <c r="D983" s="22" t="str">
        <f>IF('Jeunes Plants'!D983&lt;&gt;"",'Jeunes Plants'!D983,"")</f>
        <v/>
      </c>
      <c r="E983" s="65" t="str">
        <f>IF('Jeunes Plants'!E983&lt;&gt;"",'Jeunes Plants'!E983,"")</f>
        <v xml:space="preserve"> </v>
      </c>
      <c r="F983" s="65" t="str">
        <f>IF('Jeunes Plants'!F983&lt;&gt;"",'Jeunes Plants'!F983,"")</f>
        <v/>
      </c>
      <c r="G983" s="63">
        <f>IF('Jeunes Plants'!G983&lt;&gt;"",'Jeunes Plants'!G983,"")</f>
        <v>10</v>
      </c>
      <c r="H983" s="65" t="str">
        <f>IF('Jeunes Plants'!H983&lt;&gt;"",'Jeunes Plants'!H983,"")</f>
        <v xml:space="preserve"> </v>
      </c>
      <c r="I983" s="65" t="str">
        <f>IF('Jeunes Plants'!I983&lt;&gt;"",'Jeunes Plants'!I983,"")</f>
        <v xml:space="preserve"> </v>
      </c>
      <c r="J983" s="71" t="str">
        <f>IF('Jeunes Plants'!J983&lt;&gt;"",'Jeunes Plants'!J983,"")</f>
        <v xml:space="preserve"> </v>
      </c>
      <c r="K983" s="22" t="str">
        <f>IF('Jeunes Plants'!K983&lt;&gt;"",'Jeunes Plants'!K983,"")</f>
        <v>ILV D</v>
      </c>
      <c r="L983" s="22" t="str">
        <f>IF('Jeunes Plants'!L983&lt;&gt;"",'Jeunes Plants'!L983,"")</f>
        <v>D</v>
      </c>
      <c r="M983" s="22" t="str">
        <f>IF('Jeunes Plants'!M983&lt;&gt;"",'Jeunes Plants'!M983,"")</f>
        <v/>
      </c>
      <c r="N983" s="22" t="str">
        <f>IF('Jeunes Plants'!N983&lt;&gt;"",'Jeunes Plants'!N983,"")</f>
        <v xml:space="preserve"> </v>
      </c>
      <c r="O983" s="22" t="str">
        <f>IF('Jeunes Plants'!O983&lt;&gt;"",'Jeunes Plants'!O983,"")</f>
        <v>DÉPLIANT PLANTES BIEN-ÊTRE ACHETÉ</v>
      </c>
      <c r="P983" s="53">
        <f>IF('Jeunes Plants'!P983&lt;&gt;"",'Jeunes Plants'!P983,"")</f>
        <v>983</v>
      </c>
      <c r="Q983" s="20">
        <f>IF('Jeunes Plants'!R983&lt;&gt;"",'Jeunes Plants'!R983,"")</f>
        <v>0</v>
      </c>
      <c r="R983" s="20">
        <f>IF('Jeunes Plants'!S983&lt;&gt;"",'Jeunes Plants'!S983,"")</f>
        <v>0</v>
      </c>
      <c r="S983" s="236">
        <f>IF('Jeunes Plants'!T983&lt;&gt;"",'Jeunes Plants'!T983,"")</f>
        <v>0</v>
      </c>
      <c r="T983" s="243"/>
      <c r="U983" s="42"/>
      <c r="V983" s="42"/>
      <c r="W983" s="42"/>
    </row>
    <row r="984" spans="1:23" ht="20.100000000000001" customHeight="1" x14ac:dyDescent="0.25">
      <c r="A984" s="21">
        <f>IF('Jeunes Plants'!A984&lt;&gt;"",'Jeunes Plants'!A984,"")</f>
        <v>15063</v>
      </c>
      <c r="B984" s="27" t="str">
        <f>IF('Jeunes Plants'!B984&lt;&gt;"",'Jeunes Plants'!B984,"")</f>
        <v>AFFICHE PLANTES BIEN-ÊTRE</v>
      </c>
      <c r="C984" s="220" t="str">
        <f>IF('Jeunes Plants'!C984&lt;&gt;"",'Jeunes Plants'!C984,"")</f>
        <v>ACHETÉ</v>
      </c>
      <c r="D984" s="22" t="str">
        <f>IF('Jeunes Plants'!D984&lt;&gt;"",'Jeunes Plants'!D984,"")</f>
        <v/>
      </c>
      <c r="E984" s="65" t="str">
        <f>IF('Jeunes Plants'!E984&lt;&gt;"",'Jeunes Plants'!E984,"")</f>
        <v xml:space="preserve"> </v>
      </c>
      <c r="F984" s="65" t="str">
        <f>IF('Jeunes Plants'!F984&lt;&gt;"",'Jeunes Plants'!F984,"")</f>
        <v/>
      </c>
      <c r="G984" s="63">
        <f>IF('Jeunes Plants'!G984&lt;&gt;"",'Jeunes Plants'!G984,"")</f>
        <v>1</v>
      </c>
      <c r="H984" s="65" t="str">
        <f>IF('Jeunes Plants'!H984&lt;&gt;"",'Jeunes Plants'!H984,"")</f>
        <v xml:space="preserve"> </v>
      </c>
      <c r="I984" s="65" t="str">
        <f>IF('Jeunes Plants'!I984&lt;&gt;"",'Jeunes Plants'!I984,"")</f>
        <v xml:space="preserve"> </v>
      </c>
      <c r="J984" s="71" t="str">
        <f>IF('Jeunes Plants'!J984&lt;&gt;"",'Jeunes Plants'!J984,"")</f>
        <v xml:space="preserve"> </v>
      </c>
      <c r="K984" s="22" t="str">
        <f>IF('Jeunes Plants'!K984&lt;&gt;"",'Jeunes Plants'!K984,"")</f>
        <v>ILV A</v>
      </c>
      <c r="L984" s="22" t="str">
        <f>IF('Jeunes Plants'!L984&lt;&gt;"",'Jeunes Plants'!L984,"")</f>
        <v>D</v>
      </c>
      <c r="M984" s="22" t="str">
        <f>IF('Jeunes Plants'!M984&lt;&gt;"",'Jeunes Plants'!M984,"")</f>
        <v/>
      </c>
      <c r="N984" s="22" t="str">
        <f>IF('Jeunes Plants'!N984&lt;&gt;"",'Jeunes Plants'!N984,"")</f>
        <v xml:space="preserve"> </v>
      </c>
      <c r="O984" s="22" t="str">
        <f>IF('Jeunes Plants'!O984&lt;&gt;"",'Jeunes Plants'!O984,"")</f>
        <v>AFFICHE PLANTES BIEN-ÊTRE ACHETÉ</v>
      </c>
      <c r="P984" s="53">
        <f>IF('Jeunes Plants'!P984&lt;&gt;"",'Jeunes Plants'!P984,"")</f>
        <v>984</v>
      </c>
      <c r="Q984" s="20">
        <f>IF('Jeunes Plants'!R984&lt;&gt;"",'Jeunes Plants'!R984,"")</f>
        <v>0</v>
      </c>
      <c r="R984" s="20">
        <f>IF('Jeunes Plants'!S984&lt;&gt;"",'Jeunes Plants'!S984,"")</f>
        <v>0</v>
      </c>
      <c r="S984" s="236">
        <f>IF('Jeunes Plants'!T984&lt;&gt;"",'Jeunes Plants'!T984,"")</f>
        <v>0</v>
      </c>
      <c r="T984" s="243"/>
      <c r="U984" s="42"/>
      <c r="V984" s="42"/>
      <c r="W984" s="42"/>
    </row>
    <row r="985" spans="1:23" ht="20.100000000000001" customHeight="1" x14ac:dyDescent="0.25">
      <c r="A985" s="140" t="str">
        <f>IF('Jeunes Plants'!A985&lt;&gt;"",'Jeunes Plants'!A985,"")</f>
        <v/>
      </c>
      <c r="B985" s="187" t="str">
        <f>IF('Jeunes Plants'!B985&lt;&gt;"",'Jeunes Plants'!B985,"")</f>
        <v>PLANTES ANTI-MOUSTIQUES</v>
      </c>
      <c r="C985" s="141" t="str">
        <f>IF('Jeunes Plants'!C985&lt;&gt;"",'Jeunes Plants'!C985,"")</f>
        <v/>
      </c>
      <c r="D985" s="141" t="str">
        <f>IF('Jeunes Plants'!D985&lt;&gt;"",'Jeunes Plants'!D985,"")</f>
        <v/>
      </c>
      <c r="E985" s="142" t="str">
        <f>IF('Jeunes Plants'!E985&lt;&gt;"",'Jeunes Plants'!E985,"")</f>
        <v/>
      </c>
      <c r="F985" s="142" t="str">
        <f>IF('Jeunes Plants'!F985&lt;&gt;"",'Jeunes Plants'!F985,"")</f>
        <v/>
      </c>
      <c r="G985" s="142" t="str">
        <f>IF('Jeunes Plants'!G985&lt;&gt;"",'Jeunes Plants'!G985,"")</f>
        <v/>
      </c>
      <c r="H985" s="142" t="str">
        <f>IF('Jeunes Plants'!H985&lt;&gt;"",'Jeunes Plants'!H985,"")</f>
        <v/>
      </c>
      <c r="I985" s="142" t="str">
        <f>IF('Jeunes Plants'!I985&lt;&gt;"",'Jeunes Plants'!I985,"")</f>
        <v/>
      </c>
      <c r="J985" s="143" t="str">
        <f>IF('Jeunes Plants'!J985&lt;&gt;"",'Jeunes Plants'!J985,"")</f>
        <v/>
      </c>
      <c r="K985" s="141" t="str">
        <f>IF('Jeunes Plants'!K985&lt;&gt;"",'Jeunes Plants'!K985,"")</f>
        <v/>
      </c>
      <c r="L985" s="141" t="str">
        <f>IF('Jeunes Plants'!L985&lt;&gt;"",'Jeunes Plants'!L985,"")</f>
        <v>G</v>
      </c>
      <c r="M985" s="141" t="str">
        <f>IF('Jeunes Plants'!M985&lt;&gt;"",'Jeunes Plants'!M985,"")</f>
        <v/>
      </c>
      <c r="N985" s="141" t="str">
        <f>IF('Jeunes Plants'!N985&lt;&gt;"",'Jeunes Plants'!N985,"")</f>
        <v/>
      </c>
      <c r="O985" s="141" t="str">
        <f>IF('Jeunes Plants'!O985&lt;&gt;"",'Jeunes Plants'!O985,"")</f>
        <v xml:space="preserve">PLANTES ANTI-MOUSTIQUES </v>
      </c>
      <c r="P985" s="144">
        <f>IF('Jeunes Plants'!P985&lt;&gt;"",'Jeunes Plants'!P985,"")</f>
        <v>985</v>
      </c>
      <c r="Q985" s="20" t="str">
        <f>IF('Jeunes Plants'!R985&lt;&gt;"",'Jeunes Plants'!R985,"")</f>
        <v/>
      </c>
      <c r="R985" s="20" t="str">
        <f>IF('Jeunes Plants'!S985&lt;&gt;"",'Jeunes Plants'!S985,"")</f>
        <v/>
      </c>
      <c r="S985" s="236" t="str">
        <f>IF('Jeunes Plants'!T985&lt;&gt;"",'Jeunes Plants'!T985,"")</f>
        <v/>
      </c>
      <c r="T985" s="256"/>
      <c r="U985" s="182"/>
      <c r="V985" s="182"/>
      <c r="W985" s="182"/>
    </row>
    <row r="986" spans="1:23" ht="20.100000000000001" customHeight="1" x14ac:dyDescent="0.25">
      <c r="A986" s="23">
        <f>IF('Jeunes Plants'!A986&lt;&gt;"",'Jeunes Plants'!A986,"")</f>
        <v>12829</v>
      </c>
      <c r="B986" s="24" t="str">
        <f>IF('Jeunes Plants'!B986&lt;&gt;"",'Jeunes Plants'!B986,"")</f>
        <v>CITRONNELLE DE MADAGASCAR</v>
      </c>
      <c r="C986" s="24" t="str">
        <f>IF('Jeunes Plants'!C986&lt;&gt;"",'Jeunes Plants'!C986,"")</f>
        <v>Cymbopogon flexuosus</v>
      </c>
      <c r="D986" s="24" t="str">
        <f>IF('Jeunes Plants'!D986&lt;&gt;"",'Jeunes Plants'!D986,"")</f>
        <v>&gt;s07/2026</v>
      </c>
      <c r="E986" s="66" t="str">
        <f>IF('Jeunes Plants'!E986&lt;&gt;"",'Jeunes Plants'!E986,"")</f>
        <v>S</v>
      </c>
      <c r="F986" s="66" t="str">
        <f>IF('Jeunes Plants'!F986&lt;&gt;"",'Jeunes Plants'!F986,"")</f>
        <v>M 3 cm  X60</v>
      </c>
      <c r="G986" s="64">
        <f>IF('Jeunes Plants'!G986&lt;&gt;"",'Jeunes Plants'!G986,"")</f>
        <v>30</v>
      </c>
      <c r="H986" s="64">
        <f>IF('Jeunes Plants'!H986&lt;&gt;"",'Jeunes Plants'!H986,"")</f>
        <v>5</v>
      </c>
      <c r="I986" s="66" t="str">
        <f>IF('Jeunes Plants'!I986&lt;&gt;"",'Jeunes Plants'!I986,"")</f>
        <v>D</v>
      </c>
      <c r="J986" s="72" t="str">
        <f>IF('Jeunes Plants'!J986&lt;&gt;"",'Jeunes Plants'!J986,"")</f>
        <v/>
      </c>
      <c r="K986" s="24" t="str">
        <f>IF('Jeunes Plants'!K986&lt;&gt;"",'Jeunes Plants'!K986,"")</f>
        <v>ANTI MOUST</v>
      </c>
      <c r="L986" s="24" t="str">
        <f>IF('Jeunes Plants'!L986&lt;&gt;"",'Jeunes Plants'!L986,"")</f>
        <v>S2</v>
      </c>
      <c r="M986" s="24" t="str">
        <f>IF('Jeunes Plants'!M986&lt;&gt;"",'Jeunes Plants'!M986,"")</f>
        <v/>
      </c>
      <c r="N986" s="24" t="str">
        <f>IF('Jeunes Plants'!N986&lt;&gt;"",'Jeunes Plants'!N986,"")</f>
        <v>M3</v>
      </c>
      <c r="O986" s="24" t="str">
        <f>IF('Jeunes Plants'!O986&lt;&gt;"",'Jeunes Plants'!O986,"")</f>
        <v>CITRONNELLE DE MADAGASCAR Cymbopogon flexuosus</v>
      </c>
      <c r="P986" s="54">
        <f>IF('Jeunes Plants'!P986&lt;&gt;"",'Jeunes Plants'!P986,"")</f>
        <v>986</v>
      </c>
      <c r="Q986" s="20">
        <f>IF('Jeunes Plants'!R986&lt;&gt;"",'Jeunes Plants'!R986,"")</f>
        <v>0</v>
      </c>
      <c r="R986" s="20">
        <f>IF('Jeunes Plants'!S986&lt;&gt;"",'Jeunes Plants'!S986,"")</f>
        <v>0</v>
      </c>
      <c r="S986" s="236">
        <f>IF('Jeunes Plants'!T986&lt;&gt;"",'Jeunes Plants'!T986,"")</f>
        <v>0</v>
      </c>
      <c r="T986" s="241"/>
      <c r="U986" s="44"/>
      <c r="V986" s="44"/>
      <c r="W986" s="44"/>
    </row>
    <row r="987" spans="1:23" ht="20.100000000000001" customHeight="1" x14ac:dyDescent="0.25">
      <c r="A987" s="125">
        <f>IF('Jeunes Plants'!A987&lt;&gt;"",'Jeunes Plants'!A987,"")</f>
        <v>25217</v>
      </c>
      <c r="B987" s="126" t="str">
        <f>IF('Jeunes Plants'!B987&lt;&gt;"",'Jeunes Plants'!B987,"")</f>
        <v>CITRONNELLE DE MADAGASCAR</v>
      </c>
      <c r="C987" s="126" t="str">
        <f>IF('Jeunes Plants'!C987&lt;&gt;"",'Jeunes Plants'!C987,"")</f>
        <v>Cymbopogon citratus</v>
      </c>
      <c r="D987" s="126" t="str">
        <f>IF('Jeunes Plants'!D987&lt;&gt;"",'Jeunes Plants'!D987,"")</f>
        <v>&gt;s08/2026</v>
      </c>
      <c r="E987" s="127" t="str">
        <f>IF('Jeunes Plants'!E987&lt;&gt;"",'Jeunes Plants'!E987,"")</f>
        <v>B</v>
      </c>
      <c r="F987" s="127" t="str">
        <f>IF('Jeunes Plants'!F987&lt;&gt;"",'Jeunes Plants'!F987,"")</f>
        <v>M 6.5</v>
      </c>
      <c r="G987" s="128">
        <f>IF('Jeunes Plants'!G987&lt;&gt;"",'Jeunes Plants'!G987,"")</f>
        <v>40</v>
      </c>
      <c r="H987" s="127">
        <f>IF('Jeunes Plants'!H987&lt;&gt;"",'Jeunes Plants'!H987,"")</f>
        <v>5</v>
      </c>
      <c r="I987" s="127" t="str">
        <f>IF('Jeunes Plants'!I987&lt;&gt;"",'Jeunes Plants'!I987,"")</f>
        <v>N</v>
      </c>
      <c r="J987" s="129" t="str">
        <f>IF('Jeunes Plants'!J987&lt;&gt;"",'Jeunes Plants'!J987,"")</f>
        <v/>
      </c>
      <c r="K987" s="126" t="str">
        <f>IF('Jeunes Plants'!K987&lt;&gt;"",'Jeunes Plants'!K987,"")</f>
        <v>ANTI MOUST</v>
      </c>
      <c r="L987" s="126" t="str">
        <f>IF('Jeunes Plants'!L987&lt;&gt;"",'Jeunes Plants'!L987,"")</f>
        <v>S2</v>
      </c>
      <c r="M987" s="126" t="str">
        <f>IF('Jeunes Plants'!M987&lt;&gt;"",'Jeunes Plants'!M987,"")</f>
        <v/>
      </c>
      <c r="N987" s="126" t="str">
        <f>IF('Jeunes Plants'!N987&lt;&gt;"",'Jeunes Plants'!N987,"")</f>
        <v>M6</v>
      </c>
      <c r="O987" s="126" t="str">
        <f>IF('Jeunes Plants'!O987&lt;&gt;"",'Jeunes Plants'!O987,"")</f>
        <v>CITRONNELLE DE MADAGASCAR Cymbopogon citratus</v>
      </c>
      <c r="P987" s="130">
        <f>IF('Jeunes Plants'!P987&lt;&gt;"",'Jeunes Plants'!P987,"")</f>
        <v>987</v>
      </c>
      <c r="Q987" s="20">
        <f>IF('Jeunes Plants'!R987&lt;&gt;"",'Jeunes Plants'!R987,"")</f>
        <v>0</v>
      </c>
      <c r="R987" s="20">
        <f>IF('Jeunes Plants'!S987&lt;&gt;"",'Jeunes Plants'!S987,"")</f>
        <v>0</v>
      </c>
      <c r="S987" s="236">
        <f>IF('Jeunes Plants'!T987&lt;&gt;"",'Jeunes Plants'!T987,"")</f>
        <v>0</v>
      </c>
      <c r="T987" s="242"/>
      <c r="U987" s="158"/>
      <c r="V987" s="158"/>
      <c r="W987" s="158"/>
    </row>
    <row r="988" spans="1:23" ht="20.100000000000001" customHeight="1" x14ac:dyDescent="0.25">
      <c r="A988" s="23">
        <f>IF('Jeunes Plants'!A988&lt;&gt;"",'Jeunes Plants'!A988,"")</f>
        <v>26848</v>
      </c>
      <c r="B988" s="24" t="str">
        <f>IF('Jeunes Plants'!B988&lt;&gt;"",'Jeunes Plants'!B988,"")</f>
        <v>EUCALYPTUS CITRONNÉ</v>
      </c>
      <c r="C988" s="24" t="str">
        <f>IF('Jeunes Plants'!C988&lt;&gt;"",'Jeunes Plants'!C988,"")</f>
        <v>Corymbia citriodora</v>
      </c>
      <c r="D988" s="24" t="str">
        <f>IF('Jeunes Plants'!D988&lt;&gt;"",'Jeunes Plants'!D988,"")</f>
        <v/>
      </c>
      <c r="E988" s="66" t="str">
        <f>IF('Jeunes Plants'!E988&lt;&gt;"",'Jeunes Plants'!E988,"")</f>
        <v>S</v>
      </c>
      <c r="F988" s="66" t="str">
        <f>IF('Jeunes Plants'!F988&lt;&gt;"",'Jeunes Plants'!F988,"")</f>
        <v>M 3 cm  X60</v>
      </c>
      <c r="G988" s="66">
        <f>IF('Jeunes Plants'!G988&lt;&gt;"",'Jeunes Plants'!G988,"")</f>
        <v>30</v>
      </c>
      <c r="H988" s="66">
        <f>IF('Jeunes Plants'!H988&lt;&gt;"",'Jeunes Plants'!H988,"")</f>
        <v>6</v>
      </c>
      <c r="I988" s="66" t="str">
        <f>IF('Jeunes Plants'!I988&lt;&gt;"",'Jeunes Plants'!I988,"")</f>
        <v>D</v>
      </c>
      <c r="J988" s="72" t="str">
        <f>IF('Jeunes Plants'!J988&lt;&gt;"",'Jeunes Plants'!J988,"")</f>
        <v/>
      </c>
      <c r="K988" s="24" t="str">
        <f>IF('Jeunes Plants'!K988&lt;&gt;"",'Jeunes Plants'!K988,"")</f>
        <v>ANTI MOUST</v>
      </c>
      <c r="L988" s="24" t="str">
        <f>IF('Jeunes Plants'!L988&lt;&gt;"",'Jeunes Plants'!L988,"")</f>
        <v/>
      </c>
      <c r="M988" s="24" t="str">
        <f>IF('Jeunes Plants'!M988&lt;&gt;"",'Jeunes Plants'!M988,"")</f>
        <v>NEW</v>
      </c>
      <c r="N988" s="24" t="str">
        <f>IF('Jeunes Plants'!N988&lt;&gt;"",'Jeunes Plants'!N988,"")</f>
        <v>M3</v>
      </c>
      <c r="O988" s="24" t="str">
        <f>IF('Jeunes Plants'!O988&lt;&gt;"",'Jeunes Plants'!O988,"")</f>
        <v>EUCALYPTUS CITRONNÉ Corymbia citriodora</v>
      </c>
      <c r="P988" s="54">
        <f>IF('Jeunes Plants'!P988&lt;&gt;"",'Jeunes Plants'!P988,"")</f>
        <v>988</v>
      </c>
      <c r="Q988" s="20">
        <f>IF('Jeunes Plants'!R988&lt;&gt;"",'Jeunes Plants'!R988,"")</f>
        <v>0</v>
      </c>
      <c r="R988" s="20">
        <f>IF('Jeunes Plants'!S988&lt;&gt;"",'Jeunes Plants'!S988,"")</f>
        <v>0</v>
      </c>
      <c r="S988" s="236">
        <f>IF('Jeunes Plants'!T988&lt;&gt;"",'Jeunes Plants'!T988,"")</f>
        <v>0</v>
      </c>
      <c r="T988" s="241"/>
      <c r="U988" s="44"/>
      <c r="V988" s="44"/>
      <c r="W988" s="44"/>
    </row>
    <row r="989" spans="1:23" ht="20.100000000000001" customHeight="1" x14ac:dyDescent="0.25">
      <c r="A989" s="125">
        <f>IF('Jeunes Plants'!A989&lt;&gt;"",'Jeunes Plants'!A989,"")</f>
        <v>10596</v>
      </c>
      <c r="B989" s="126" t="str">
        <f>IF('Jeunes Plants'!B989&lt;&gt;"",'Jeunes Plants'!B989,"")</f>
        <v>GERANIUM ODORANT</v>
      </c>
      <c r="C989" s="126" t="str">
        <f>IF('Jeunes Plants'!C989&lt;&gt;"",'Jeunes Plants'!C989,"")</f>
        <v>Citriodorum</v>
      </c>
      <c r="D989" s="126" t="str">
        <f>IF('Jeunes Plants'!D989&lt;&gt;"",'Jeunes Plants'!D989,"")</f>
        <v/>
      </c>
      <c r="E989" s="127" t="str">
        <f>IF('Jeunes Plants'!E989&lt;&gt;"",'Jeunes Plants'!E989,"")</f>
        <v>B</v>
      </c>
      <c r="F989" s="127" t="str">
        <f>IF('Jeunes Plants'!F989&lt;&gt;"",'Jeunes Plants'!F989,"")</f>
        <v>M 3 cm  X60</v>
      </c>
      <c r="G989" s="128">
        <f>IF('Jeunes Plants'!G989&lt;&gt;"",'Jeunes Plants'!G989,"")</f>
        <v>30</v>
      </c>
      <c r="H989" s="127">
        <f>IF('Jeunes Plants'!H989&lt;&gt;"",'Jeunes Plants'!H989,"")</f>
        <v>10</v>
      </c>
      <c r="I989" s="127" t="str">
        <f>IF('Jeunes Plants'!I989&lt;&gt;"",'Jeunes Plants'!I989,"")</f>
        <v>E</v>
      </c>
      <c r="J989" s="129" t="str">
        <f>IF('Jeunes Plants'!J989&lt;&gt;"",'Jeunes Plants'!J989,"")</f>
        <v/>
      </c>
      <c r="K989" s="126" t="str">
        <f>IF('Jeunes Plants'!K989&lt;&gt;"",'Jeunes Plants'!K989,"")</f>
        <v>ANTI MOUST</v>
      </c>
      <c r="L989" s="126" t="str">
        <f>IF('Jeunes Plants'!L989&lt;&gt;"",'Jeunes Plants'!L989,"")</f>
        <v>S9</v>
      </c>
      <c r="M989" s="126" t="str">
        <f>IF('Jeunes Plants'!M989&lt;&gt;"",'Jeunes Plants'!M989,"")</f>
        <v/>
      </c>
      <c r="N989" s="126" t="str">
        <f>IF('Jeunes Plants'!N989&lt;&gt;"",'Jeunes Plants'!N989,"")</f>
        <v>M3</v>
      </c>
      <c r="O989" s="126" t="str">
        <f>IF('Jeunes Plants'!O989&lt;&gt;"",'Jeunes Plants'!O989,"")</f>
        <v>GERANIUM ODORANT Citriodorum</v>
      </c>
      <c r="P989" s="130">
        <f>IF('Jeunes Plants'!P989&lt;&gt;"",'Jeunes Plants'!P989,"")</f>
        <v>989</v>
      </c>
      <c r="Q989" s="20">
        <f>IF('Jeunes Plants'!R989&lt;&gt;"",'Jeunes Plants'!R989,"")</f>
        <v>0</v>
      </c>
      <c r="R989" s="20">
        <f>IF('Jeunes Plants'!S989&lt;&gt;"",'Jeunes Plants'!S989,"")</f>
        <v>0</v>
      </c>
      <c r="S989" s="236">
        <f>IF('Jeunes Plants'!T989&lt;&gt;"",'Jeunes Plants'!T989,"")</f>
        <v>0</v>
      </c>
      <c r="T989" s="242"/>
      <c r="U989" s="158"/>
      <c r="V989" s="158"/>
      <c r="W989" s="158"/>
    </row>
    <row r="990" spans="1:23" ht="20.100000000000001" customHeight="1" x14ac:dyDescent="0.25">
      <c r="A990" s="23">
        <f>IF('Jeunes Plants'!A990&lt;&gt;"",'Jeunes Plants'!A990,"")</f>
        <v>26780</v>
      </c>
      <c r="B990" s="24" t="str">
        <f>IF('Jeunes Plants'!B990&lt;&gt;"",'Jeunes Plants'!B990,"")</f>
        <v>PELARGONIUM ANGELS</v>
      </c>
      <c r="C990" s="24" t="str">
        <f>IF('Jeunes Plants'!C990&lt;&gt;"",'Jeunes Plants'!C990,"")</f>
        <v>Perfume Bicolor pac</v>
      </c>
      <c r="D990" s="24" t="str">
        <f>IF('Jeunes Plants'!D990&lt;&gt;"",'Jeunes Plants'!D990,"")</f>
        <v/>
      </c>
      <c r="E990" s="66" t="str">
        <f>IF('Jeunes Plants'!E990&lt;&gt;"",'Jeunes Plants'!E990,"")</f>
        <v>B</v>
      </c>
      <c r="F990" s="66" t="str">
        <f>IF('Jeunes Plants'!F990&lt;&gt;"",'Jeunes Plants'!F990,"")</f>
        <v>M 3 cm  X60</v>
      </c>
      <c r="G990" s="64">
        <f>IF('Jeunes Plants'!G990&lt;&gt;"",'Jeunes Plants'!G990,"")</f>
        <v>30</v>
      </c>
      <c r="H990" s="66">
        <f>IF('Jeunes Plants'!H990&lt;&gt;"",'Jeunes Plants'!H990,"")</f>
        <v>10</v>
      </c>
      <c r="I990" s="66" t="str">
        <f>IF('Jeunes Plants'!I990&lt;&gt;"",'Jeunes Plants'!I990,"")</f>
        <v>E</v>
      </c>
      <c r="J990" s="72">
        <f>IF('Jeunes Plants'!J990&lt;&gt;"",'Jeunes Plants'!J990,"")</f>
        <v>5.3999999999999999E-2</v>
      </c>
      <c r="K990" s="24" t="str">
        <f>IF('Jeunes Plants'!K990&lt;&gt;"",'Jeunes Plants'!K990,"")</f>
        <v>ANTI MOUST</v>
      </c>
      <c r="L990" s="24" t="str">
        <f>IF('Jeunes Plants'!L990&lt;&gt;"",'Jeunes Plants'!L990,"")</f>
        <v>S9</v>
      </c>
      <c r="M990" s="24" t="str">
        <f>IF('Jeunes Plants'!M990&lt;&gt;"",'Jeunes Plants'!M990,"")</f>
        <v>NEW</v>
      </c>
      <c r="N990" s="24" t="str">
        <f>IF('Jeunes Plants'!N990&lt;&gt;"",'Jeunes Plants'!N990,"")</f>
        <v>M3</v>
      </c>
      <c r="O990" s="24" t="str">
        <f>IF('Jeunes Plants'!O990&lt;&gt;"",'Jeunes Plants'!O990,"")</f>
        <v>PELARGONIUM ANGELS Perfume Bicolor pac</v>
      </c>
      <c r="P990" s="54">
        <f>IF('Jeunes Plants'!P990&lt;&gt;"",'Jeunes Plants'!P990,"")</f>
        <v>990</v>
      </c>
      <c r="Q990" s="20">
        <f>IF('Jeunes Plants'!R990&lt;&gt;"",'Jeunes Plants'!R990,"")</f>
        <v>0</v>
      </c>
      <c r="R990" s="20">
        <f>IF('Jeunes Plants'!S990&lt;&gt;"",'Jeunes Plants'!S990,"")</f>
        <v>0</v>
      </c>
      <c r="S990" s="236">
        <f>IF('Jeunes Plants'!T990&lt;&gt;"",'Jeunes Plants'!T990,"")</f>
        <v>0</v>
      </c>
      <c r="T990" s="246"/>
      <c r="U990" s="124"/>
      <c r="V990" s="124"/>
      <c r="W990" s="124"/>
    </row>
    <row r="991" spans="1:23" ht="20.100000000000001" customHeight="1" x14ac:dyDescent="0.25">
      <c r="A991" s="125">
        <f>IF('Jeunes Plants'!A991&lt;&gt;"",'Jeunes Plants'!A991,"")</f>
        <v>13267</v>
      </c>
      <c r="B991" s="126" t="str">
        <f>IF('Jeunes Plants'!B991&lt;&gt;"",'Jeunes Plants'!B991,"")</f>
        <v>NEPETA</v>
      </c>
      <c r="C991" s="126" t="str">
        <f>IF('Jeunes Plants'!C991&lt;&gt;"",'Jeunes Plants'!C991,"")</f>
        <v>Nervosa</v>
      </c>
      <c r="D991" s="126" t="str">
        <f>IF('Jeunes Plants'!D991&lt;&gt;"",'Jeunes Plants'!D991,"")</f>
        <v/>
      </c>
      <c r="E991" s="127" t="str">
        <f>IF('Jeunes Plants'!E991&lt;&gt;"",'Jeunes Plants'!E991,"")</f>
        <v>S</v>
      </c>
      <c r="F991" s="127" t="str">
        <f>IF('Jeunes Plants'!F991&lt;&gt;"",'Jeunes Plants'!F991,"")</f>
        <v>M 3 cm  X60</v>
      </c>
      <c r="G991" s="128">
        <f>IF('Jeunes Plants'!G991&lt;&gt;"",'Jeunes Plants'!G991,"")</f>
        <v>30</v>
      </c>
      <c r="H991" s="127">
        <f>IF('Jeunes Plants'!H991&lt;&gt;"",'Jeunes Plants'!H991,"")</f>
        <v>8</v>
      </c>
      <c r="I991" s="127" t="str">
        <f>IF('Jeunes Plants'!I991&lt;&gt;"",'Jeunes Plants'!I991,"")</f>
        <v>A</v>
      </c>
      <c r="J991" s="129" t="str">
        <f>IF('Jeunes Plants'!J991&lt;&gt;"",'Jeunes Plants'!J991,"")</f>
        <v/>
      </c>
      <c r="K991" s="126" t="str">
        <f>IF('Jeunes Plants'!K991&lt;&gt;"",'Jeunes Plants'!K991,"")</f>
        <v>ANTI MOUST</v>
      </c>
      <c r="L991" s="126" t="str">
        <f>IF('Jeunes Plants'!L991&lt;&gt;"",'Jeunes Plants'!L991,"")</f>
        <v>S4</v>
      </c>
      <c r="M991" s="126" t="str">
        <f>IF('Jeunes Plants'!M991&lt;&gt;"",'Jeunes Plants'!M991,"")</f>
        <v/>
      </c>
      <c r="N991" s="126" t="str">
        <f>IF('Jeunes Plants'!N991&lt;&gt;"",'Jeunes Plants'!N991,"")</f>
        <v>M3</v>
      </c>
      <c r="O991" s="126" t="str">
        <f>IF('Jeunes Plants'!O991&lt;&gt;"",'Jeunes Plants'!O991,"")</f>
        <v>NEPETA Nervosa</v>
      </c>
      <c r="P991" s="130">
        <f>IF('Jeunes Plants'!P991&lt;&gt;"",'Jeunes Plants'!P991,"")</f>
        <v>991</v>
      </c>
      <c r="Q991" s="20">
        <f>IF('Jeunes Plants'!R991&lt;&gt;"",'Jeunes Plants'!R991,"")</f>
        <v>0</v>
      </c>
      <c r="R991" s="20">
        <f>IF('Jeunes Plants'!S991&lt;&gt;"",'Jeunes Plants'!S991,"")</f>
        <v>0</v>
      </c>
      <c r="S991" s="236">
        <f>IF('Jeunes Plants'!T991&lt;&gt;"",'Jeunes Plants'!T991,"")</f>
        <v>0</v>
      </c>
      <c r="T991" s="242"/>
      <c r="U991" s="158"/>
      <c r="V991" s="158"/>
      <c r="W991" s="158"/>
    </row>
    <row r="992" spans="1:23" ht="20.100000000000001" customHeight="1" x14ac:dyDescent="0.25">
      <c r="A992" s="23">
        <f>IF('Jeunes Plants'!A992&lt;&gt;"",'Jeunes Plants'!A992,"")</f>
        <v>10693</v>
      </c>
      <c r="B992" s="24" t="str">
        <f>IF('Jeunes Plants'!B992&lt;&gt;"",'Jeunes Plants'!B992,"")</f>
        <v>VERVEINE CITRONNELLE</v>
      </c>
      <c r="C992" s="24" t="str">
        <f>IF('Jeunes Plants'!C992&lt;&gt;"",'Jeunes Plants'!C992,"")</f>
        <v>Aloysia citrodora</v>
      </c>
      <c r="D992" s="24" t="str">
        <f>IF('Jeunes Plants'!D992&lt;&gt;"",'Jeunes Plants'!D992,"")</f>
        <v/>
      </c>
      <c r="E992" s="66" t="str">
        <f>IF('Jeunes Plants'!E992&lt;&gt;"",'Jeunes Plants'!E992,"")</f>
        <v>B</v>
      </c>
      <c r="F992" s="66" t="str">
        <f>IF('Jeunes Plants'!F992&lt;&gt;"",'Jeunes Plants'!F992,"")</f>
        <v>M 3 cm  X60</v>
      </c>
      <c r="G992" s="64">
        <f>IF('Jeunes Plants'!G992&lt;&gt;"",'Jeunes Plants'!G992,"")</f>
        <v>30</v>
      </c>
      <c r="H992" s="64">
        <f>IF('Jeunes Plants'!H992&lt;&gt;"",'Jeunes Plants'!H992,"")</f>
        <v>5</v>
      </c>
      <c r="I992" s="66" t="str">
        <f>IF('Jeunes Plants'!I992&lt;&gt;"",'Jeunes Plants'!I992,"")</f>
        <v>A</v>
      </c>
      <c r="J992" s="72" t="str">
        <f>IF('Jeunes Plants'!J992&lt;&gt;"",'Jeunes Plants'!J992,"")</f>
        <v/>
      </c>
      <c r="K992" s="24" t="str">
        <f>IF('Jeunes Plants'!K992&lt;&gt;"",'Jeunes Plants'!K992,"")</f>
        <v>ARO</v>
      </c>
      <c r="L992" s="24" t="str">
        <f>IF('Jeunes Plants'!L992&lt;&gt;"",'Jeunes Plants'!L992,"")</f>
        <v>S3B</v>
      </c>
      <c r="M992" s="24" t="str">
        <f>IF('Jeunes Plants'!M992&lt;&gt;"",'Jeunes Plants'!M992,"")</f>
        <v/>
      </c>
      <c r="N992" s="24" t="str">
        <f>IF('Jeunes Plants'!N992&lt;&gt;"",'Jeunes Plants'!N992,"")</f>
        <v>M3</v>
      </c>
      <c r="O992" s="24" t="str">
        <f>IF('Jeunes Plants'!O992&lt;&gt;"",'Jeunes Plants'!O992,"")</f>
        <v>VERVEINE CITRONNELLE Aloysia citrodora</v>
      </c>
      <c r="P992" s="54">
        <f>IF('Jeunes Plants'!P992&lt;&gt;"",'Jeunes Plants'!P992,"")</f>
        <v>992</v>
      </c>
      <c r="Q992" s="20">
        <f>IF('Jeunes Plants'!R992&lt;&gt;"",'Jeunes Plants'!R992,"")</f>
        <v>0</v>
      </c>
      <c r="R992" s="20">
        <f>IF('Jeunes Plants'!S992&lt;&gt;"",'Jeunes Plants'!S992,"")</f>
        <v>0</v>
      </c>
      <c r="S992" s="236">
        <f>IF('Jeunes Plants'!T992&lt;&gt;"",'Jeunes Plants'!T992,"")</f>
        <v>0</v>
      </c>
      <c r="T992" s="241"/>
      <c r="U992" s="44"/>
      <c r="V992" s="44"/>
      <c r="W992" s="44"/>
    </row>
    <row r="993" spans="1:23" ht="20.100000000000001" customHeight="1" x14ac:dyDescent="0.25">
      <c r="A993" s="21">
        <f>IF('Jeunes Plants'!A993&lt;&gt;"",'Jeunes Plants'!A993,"")</f>
        <v>26716</v>
      </c>
      <c r="B993" s="27" t="str">
        <f>IF('Jeunes Plants'!B993&lt;&gt;"",'Jeunes Plants'!B993,"")</f>
        <v>DÉPLIANT PLANTES ANTI-MOUSTIQUE</v>
      </c>
      <c r="C993" s="220" t="str">
        <f>IF('Jeunes Plants'!C993&lt;&gt;"",'Jeunes Plants'!C993,"")</f>
        <v>ACHETÉ</v>
      </c>
      <c r="D993" s="22" t="str">
        <f>IF('Jeunes Plants'!D993&lt;&gt;"",'Jeunes Plants'!D993,"")</f>
        <v/>
      </c>
      <c r="E993" s="65" t="str">
        <f>IF('Jeunes Plants'!E993&lt;&gt;"",'Jeunes Plants'!E993,"")</f>
        <v xml:space="preserve"> </v>
      </c>
      <c r="F993" s="65" t="str">
        <f>IF('Jeunes Plants'!F993&lt;&gt;"",'Jeunes Plants'!F993,"")</f>
        <v/>
      </c>
      <c r="G993" s="63">
        <f>IF('Jeunes Plants'!G993&lt;&gt;"",'Jeunes Plants'!G993,"")</f>
        <v>10</v>
      </c>
      <c r="H993" s="63" t="str">
        <f>IF('Jeunes Plants'!H993&lt;&gt;"",'Jeunes Plants'!H993,"")</f>
        <v xml:space="preserve"> </v>
      </c>
      <c r="I993" s="65" t="str">
        <f>IF('Jeunes Plants'!I993&lt;&gt;"",'Jeunes Plants'!I993,"")</f>
        <v xml:space="preserve"> </v>
      </c>
      <c r="J993" s="71" t="str">
        <f>IF('Jeunes Plants'!J993&lt;&gt;"",'Jeunes Plants'!J993,"")</f>
        <v xml:space="preserve"> </v>
      </c>
      <c r="K993" s="22" t="str">
        <f>IF('Jeunes Plants'!K993&lt;&gt;"",'Jeunes Plants'!K993,"")</f>
        <v>ILV D</v>
      </c>
      <c r="L993" s="22" t="str">
        <f>IF('Jeunes Plants'!L993&lt;&gt;"",'Jeunes Plants'!L993,"")</f>
        <v>D</v>
      </c>
      <c r="M993" s="22" t="str">
        <f>IF('Jeunes Plants'!M993&lt;&gt;"",'Jeunes Plants'!M993,"")</f>
        <v>NEW</v>
      </c>
      <c r="N993" s="22" t="str">
        <f>IF('Jeunes Plants'!N993&lt;&gt;"",'Jeunes Plants'!N993,"")</f>
        <v xml:space="preserve"> </v>
      </c>
      <c r="O993" s="22" t="str">
        <f>IF('Jeunes Plants'!O993&lt;&gt;"",'Jeunes Plants'!O993,"")</f>
        <v>DÉPLIANT PLANTES ANTI-MOUSTIQUE ACHETÉ</v>
      </c>
      <c r="P993" s="53">
        <f>IF('Jeunes Plants'!P993&lt;&gt;"",'Jeunes Plants'!P993,"")</f>
        <v>993</v>
      </c>
      <c r="Q993" s="20">
        <f>IF('Jeunes Plants'!R993&lt;&gt;"",'Jeunes Plants'!R993,"")</f>
        <v>0</v>
      </c>
      <c r="R993" s="20">
        <f>IF('Jeunes Plants'!S993&lt;&gt;"",'Jeunes Plants'!S993,"")</f>
        <v>0</v>
      </c>
      <c r="S993" s="236">
        <f>IF('Jeunes Plants'!T993&lt;&gt;"",'Jeunes Plants'!T993,"")</f>
        <v>0</v>
      </c>
      <c r="T993" s="243"/>
      <c r="U993" s="42"/>
      <c r="V993" s="42"/>
      <c r="W993" s="42"/>
    </row>
    <row r="994" spans="1:23" ht="20.100000000000001" customHeight="1" x14ac:dyDescent="0.25">
      <c r="A994" s="21">
        <f>IF('Jeunes Plants'!A994&lt;&gt;"",'Jeunes Plants'!A994,"")</f>
        <v>26717</v>
      </c>
      <c r="B994" s="27" t="str">
        <f>IF('Jeunes Plants'!B994&lt;&gt;"",'Jeunes Plants'!B994,"")</f>
        <v>AFFICHE PLANTES ANTI-MOUSTIQUE</v>
      </c>
      <c r="C994" s="220" t="str">
        <f>IF('Jeunes Plants'!C994&lt;&gt;"",'Jeunes Plants'!C994,"")</f>
        <v>ACHETÉ</v>
      </c>
      <c r="D994" s="22" t="str">
        <f>IF('Jeunes Plants'!D994&lt;&gt;"",'Jeunes Plants'!D994,"")</f>
        <v/>
      </c>
      <c r="E994" s="65" t="str">
        <f>IF('Jeunes Plants'!E994&lt;&gt;"",'Jeunes Plants'!E994,"")</f>
        <v xml:space="preserve"> </v>
      </c>
      <c r="F994" s="65" t="str">
        <f>IF('Jeunes Plants'!F994&lt;&gt;"",'Jeunes Plants'!F994,"")</f>
        <v/>
      </c>
      <c r="G994" s="63">
        <f>IF('Jeunes Plants'!G994&lt;&gt;"",'Jeunes Plants'!G994,"")</f>
        <v>1</v>
      </c>
      <c r="H994" s="63" t="str">
        <f>IF('Jeunes Plants'!H994&lt;&gt;"",'Jeunes Plants'!H994,"")</f>
        <v xml:space="preserve"> </v>
      </c>
      <c r="I994" s="65" t="str">
        <f>IF('Jeunes Plants'!I994&lt;&gt;"",'Jeunes Plants'!I994,"")</f>
        <v xml:space="preserve"> </v>
      </c>
      <c r="J994" s="71" t="str">
        <f>IF('Jeunes Plants'!J994&lt;&gt;"",'Jeunes Plants'!J994,"")</f>
        <v xml:space="preserve"> </v>
      </c>
      <c r="K994" s="22" t="str">
        <f>IF('Jeunes Plants'!K994&lt;&gt;"",'Jeunes Plants'!K994,"")</f>
        <v>ILV A</v>
      </c>
      <c r="L994" s="22" t="str">
        <f>IF('Jeunes Plants'!L994&lt;&gt;"",'Jeunes Plants'!L994,"")</f>
        <v>D</v>
      </c>
      <c r="M994" s="22" t="str">
        <f>IF('Jeunes Plants'!M994&lt;&gt;"",'Jeunes Plants'!M994,"")</f>
        <v>NEW</v>
      </c>
      <c r="N994" s="22" t="str">
        <f>IF('Jeunes Plants'!N994&lt;&gt;"",'Jeunes Plants'!N994,"")</f>
        <v xml:space="preserve"> </v>
      </c>
      <c r="O994" s="22" t="str">
        <f>IF('Jeunes Plants'!O994&lt;&gt;"",'Jeunes Plants'!O994,"")</f>
        <v>AFFICHE PLANTES ANTI-MOUSTIQUE ACHETÉ</v>
      </c>
      <c r="P994" s="53">
        <f>IF('Jeunes Plants'!P994&lt;&gt;"",'Jeunes Plants'!P994,"")</f>
        <v>994</v>
      </c>
      <c r="Q994" s="20">
        <f>IF('Jeunes Plants'!R994&lt;&gt;"",'Jeunes Plants'!R994,"")</f>
        <v>0</v>
      </c>
      <c r="R994" s="20">
        <f>IF('Jeunes Plants'!S994&lt;&gt;"",'Jeunes Plants'!S994,"")</f>
        <v>0</v>
      </c>
      <c r="S994" s="236">
        <f>IF('Jeunes Plants'!T994&lt;&gt;"",'Jeunes Plants'!T994,"")</f>
        <v>0</v>
      </c>
      <c r="T994" s="243"/>
      <c r="U994" s="42"/>
      <c r="V994" s="42"/>
      <c r="W994" s="42"/>
    </row>
    <row r="995" spans="1:23" ht="20.100000000000001" customHeight="1" x14ac:dyDescent="0.25">
      <c r="A995" s="140" t="str">
        <f>IF('Jeunes Plants'!A995&lt;&gt;"",'Jeunes Plants'!A995,"")</f>
        <v/>
      </c>
      <c r="B995" s="187" t="str">
        <f>IF('Jeunes Plants'!B995&lt;&gt;"",'Jeunes Plants'!B995,"")</f>
        <v>PLANTES UTILES AU JARDIN</v>
      </c>
      <c r="C995" s="141" t="str">
        <f>IF('Jeunes Plants'!C995&lt;&gt;"",'Jeunes Plants'!C995,"")</f>
        <v/>
      </c>
      <c r="D995" s="141" t="str">
        <f>IF('Jeunes Plants'!D995&lt;&gt;"",'Jeunes Plants'!D995,"")</f>
        <v/>
      </c>
      <c r="E995" s="142" t="str">
        <f>IF('Jeunes Plants'!E995&lt;&gt;"",'Jeunes Plants'!E995,"")</f>
        <v/>
      </c>
      <c r="F995" s="142" t="str">
        <f>IF('Jeunes Plants'!F995&lt;&gt;"",'Jeunes Plants'!F995,"")</f>
        <v/>
      </c>
      <c r="G995" s="142" t="str">
        <f>IF('Jeunes Plants'!G995&lt;&gt;"",'Jeunes Plants'!G995,"")</f>
        <v/>
      </c>
      <c r="H995" s="142" t="str">
        <f>IF('Jeunes Plants'!H995&lt;&gt;"",'Jeunes Plants'!H995,"")</f>
        <v/>
      </c>
      <c r="I995" s="142" t="str">
        <f>IF('Jeunes Plants'!I995&lt;&gt;"",'Jeunes Plants'!I995,"")</f>
        <v/>
      </c>
      <c r="J995" s="143" t="str">
        <f>IF('Jeunes Plants'!J995&lt;&gt;"",'Jeunes Plants'!J995,"")</f>
        <v/>
      </c>
      <c r="K995" s="141" t="str">
        <f>IF('Jeunes Plants'!K995&lt;&gt;"",'Jeunes Plants'!K995,"")</f>
        <v/>
      </c>
      <c r="L995" s="141" t="str">
        <f>IF('Jeunes Plants'!L995&lt;&gt;"",'Jeunes Plants'!L995,"")</f>
        <v>G</v>
      </c>
      <c r="M995" s="141" t="str">
        <f>IF('Jeunes Plants'!M995&lt;&gt;"",'Jeunes Plants'!M995,"")</f>
        <v/>
      </c>
      <c r="N995" s="141" t="str">
        <f>IF('Jeunes Plants'!N995&lt;&gt;"",'Jeunes Plants'!N995,"")</f>
        <v/>
      </c>
      <c r="O995" s="141" t="str">
        <f>IF('Jeunes Plants'!O995&lt;&gt;"",'Jeunes Plants'!O995,"")</f>
        <v xml:space="preserve">PLANTES UTILES AU JARDIN </v>
      </c>
      <c r="P995" s="144">
        <f>IF('Jeunes Plants'!P995&lt;&gt;"",'Jeunes Plants'!P995,"")</f>
        <v>995</v>
      </c>
      <c r="Q995" s="20" t="str">
        <f>IF('Jeunes Plants'!R995&lt;&gt;"",'Jeunes Plants'!R995,"")</f>
        <v/>
      </c>
      <c r="R995" s="20" t="str">
        <f>IF('Jeunes Plants'!S995&lt;&gt;"",'Jeunes Plants'!S995,"")</f>
        <v/>
      </c>
      <c r="S995" s="236" t="str">
        <f>IF('Jeunes Plants'!T995&lt;&gt;"",'Jeunes Plants'!T995,"")</f>
        <v/>
      </c>
      <c r="T995" s="256"/>
      <c r="U995" s="182"/>
      <c r="V995" s="182"/>
      <c r="W995" s="182"/>
    </row>
    <row r="996" spans="1:23" ht="20.100000000000001" customHeight="1" x14ac:dyDescent="0.25">
      <c r="A996" s="23">
        <f>IF('Jeunes Plants'!A996&lt;&gt;"",'Jeunes Plants'!A996,"")</f>
        <v>22856</v>
      </c>
      <c r="B996" s="24" t="str">
        <f>IF('Jeunes Plants'!B996&lt;&gt;"",'Jeunes Plants'!B996,"")</f>
        <v>ANETH</v>
      </c>
      <c r="C996" s="24" t="str">
        <f>IF('Jeunes Plants'!C996&lt;&gt;"",'Jeunes Plants'!C996,"")</f>
        <v>Tedik</v>
      </c>
      <c r="D996" s="24" t="str">
        <f>IF('Jeunes Plants'!D996&lt;&gt;"",'Jeunes Plants'!D996,"")</f>
        <v/>
      </c>
      <c r="E996" s="66" t="str">
        <f>IF('Jeunes Plants'!E996&lt;&gt;"",'Jeunes Plants'!E996,"")</f>
        <v>S</v>
      </c>
      <c r="F996" s="66" t="str">
        <f>IF('Jeunes Plants'!F996&lt;&gt;"",'Jeunes Plants'!F996,"")</f>
        <v>M 3 cm  X60</v>
      </c>
      <c r="G996" s="64">
        <f>IF('Jeunes Plants'!G996&lt;&gt;"",'Jeunes Plants'!G996,"")</f>
        <v>30</v>
      </c>
      <c r="H996" s="64">
        <f>IF('Jeunes Plants'!H996&lt;&gt;"",'Jeunes Plants'!H996,"")</f>
        <v>5</v>
      </c>
      <c r="I996" s="66" t="str">
        <f>IF('Jeunes Plants'!I996&lt;&gt;"",'Jeunes Plants'!I996,"")</f>
        <v>C</v>
      </c>
      <c r="J996" s="72" t="str">
        <f>IF('Jeunes Plants'!J996&lt;&gt;"",'Jeunes Plants'!J996,"")</f>
        <v/>
      </c>
      <c r="K996" s="24" t="str">
        <f>IF('Jeunes Plants'!K996&lt;&gt;"",'Jeunes Plants'!K996,"")</f>
        <v>UT JARD</v>
      </c>
      <c r="L996" s="24" t="str">
        <f>IF('Jeunes Plants'!L996&lt;&gt;"",'Jeunes Plants'!L996,"")</f>
        <v>S4</v>
      </c>
      <c r="M996" s="24" t="str">
        <f>IF('Jeunes Plants'!M996&lt;&gt;"",'Jeunes Plants'!M996,"")</f>
        <v/>
      </c>
      <c r="N996" s="24" t="str">
        <f>IF('Jeunes Plants'!N996&lt;&gt;"",'Jeunes Plants'!N996,"")</f>
        <v>M3</v>
      </c>
      <c r="O996" s="24" t="str">
        <f>IF('Jeunes Plants'!O996&lt;&gt;"",'Jeunes Plants'!O996,"")</f>
        <v>ANETH Tedik</v>
      </c>
      <c r="P996" s="54">
        <f>IF('Jeunes Plants'!P996&lt;&gt;"",'Jeunes Plants'!P996,"")</f>
        <v>996</v>
      </c>
      <c r="Q996" s="20">
        <f>IF('Jeunes Plants'!R996&lt;&gt;"",'Jeunes Plants'!R996,"")</f>
        <v>0</v>
      </c>
      <c r="R996" s="20">
        <f>IF('Jeunes Plants'!S996&lt;&gt;"",'Jeunes Plants'!S996,"")</f>
        <v>0</v>
      </c>
      <c r="S996" s="236">
        <f>IF('Jeunes Plants'!T996&lt;&gt;"",'Jeunes Plants'!T996,"")</f>
        <v>0</v>
      </c>
      <c r="T996" s="241"/>
      <c r="U996" s="44"/>
      <c r="V996" s="44"/>
      <c r="W996" s="44"/>
    </row>
    <row r="997" spans="1:23" ht="20.100000000000001" customHeight="1" x14ac:dyDescent="0.25">
      <c r="A997" s="125">
        <f>IF('Jeunes Plants'!A997&lt;&gt;"",'Jeunes Plants'!A997,"")</f>
        <v>12837</v>
      </c>
      <c r="B997" s="126" t="str">
        <f>IF('Jeunes Plants'!B997&lt;&gt;"",'Jeunes Plants'!B997,"")</f>
        <v>BOURRACHE</v>
      </c>
      <c r="C997" s="126" t="str">
        <f>IF('Jeunes Plants'!C997&lt;&gt;"",'Jeunes Plants'!C997,"")</f>
        <v>Officinale</v>
      </c>
      <c r="D997" s="126" t="str">
        <f>IF('Jeunes Plants'!D997&lt;&gt;"",'Jeunes Plants'!D997,"")</f>
        <v/>
      </c>
      <c r="E997" s="127" t="str">
        <f>IF('Jeunes Plants'!E997&lt;&gt;"",'Jeunes Plants'!E997,"")</f>
        <v>S</v>
      </c>
      <c r="F997" s="127" t="str">
        <f>IF('Jeunes Plants'!F997&lt;&gt;"",'Jeunes Plants'!F997,"")</f>
        <v>M 3 cm  X60</v>
      </c>
      <c r="G997" s="128">
        <f>IF('Jeunes Plants'!G997&lt;&gt;"",'Jeunes Plants'!G997,"")</f>
        <v>30</v>
      </c>
      <c r="H997" s="128">
        <f>IF('Jeunes Plants'!H997&lt;&gt;"",'Jeunes Plants'!H997,"")</f>
        <v>5</v>
      </c>
      <c r="I997" s="127" t="str">
        <f>IF('Jeunes Plants'!I997&lt;&gt;"",'Jeunes Plants'!I997,"")</f>
        <v>C</v>
      </c>
      <c r="J997" s="129" t="str">
        <f>IF('Jeunes Plants'!J997&lt;&gt;"",'Jeunes Plants'!J997,"")</f>
        <v/>
      </c>
      <c r="K997" s="126" t="str">
        <f>IF('Jeunes Plants'!K997&lt;&gt;"",'Jeunes Plants'!K997,"")</f>
        <v>UT JARD</v>
      </c>
      <c r="L997" s="126" t="str">
        <f>IF('Jeunes Plants'!L997&lt;&gt;"",'Jeunes Plants'!L997,"")</f>
        <v>S4</v>
      </c>
      <c r="M997" s="126" t="str">
        <f>IF('Jeunes Plants'!M997&lt;&gt;"",'Jeunes Plants'!M997,"")</f>
        <v/>
      </c>
      <c r="N997" s="126" t="str">
        <f>IF('Jeunes Plants'!N997&lt;&gt;"",'Jeunes Plants'!N997,"")</f>
        <v>M3</v>
      </c>
      <c r="O997" s="126" t="str">
        <f>IF('Jeunes Plants'!O997&lt;&gt;"",'Jeunes Plants'!O997,"")</f>
        <v>BOURRACHE Officinale</v>
      </c>
      <c r="P997" s="130">
        <f>IF('Jeunes Plants'!P997&lt;&gt;"",'Jeunes Plants'!P997,"")</f>
        <v>997</v>
      </c>
      <c r="Q997" s="20">
        <f>IF('Jeunes Plants'!R997&lt;&gt;"",'Jeunes Plants'!R997,"")</f>
        <v>0</v>
      </c>
      <c r="R997" s="20">
        <f>IF('Jeunes Plants'!S997&lt;&gt;"",'Jeunes Plants'!S997,"")</f>
        <v>0</v>
      </c>
      <c r="S997" s="236">
        <f>IF('Jeunes Plants'!T997&lt;&gt;"",'Jeunes Plants'!T997,"")</f>
        <v>0</v>
      </c>
      <c r="T997" s="242"/>
      <c r="U997" s="158"/>
      <c r="V997" s="158"/>
      <c r="W997" s="158"/>
    </row>
    <row r="998" spans="1:23" ht="20.100000000000001" customHeight="1" x14ac:dyDescent="0.25">
      <c r="A998" s="23">
        <f>IF('Jeunes Plants'!A998&lt;&gt;"",'Jeunes Plants'!A998,"")</f>
        <v>13279</v>
      </c>
      <c r="B998" s="24" t="str">
        <f>IF('Jeunes Plants'!B998&lt;&gt;"",'Jeunes Plants'!B998,"")</f>
        <v>PETITE CAMOMILLE</v>
      </c>
      <c r="C998" s="24" t="str">
        <f>IF('Jeunes Plants'!C998&lt;&gt;"",'Jeunes Plants'!C998,"")</f>
        <v>Matricaria Recutita</v>
      </c>
      <c r="D998" s="24" t="str">
        <f>IF('Jeunes Plants'!D998&lt;&gt;"",'Jeunes Plants'!D998,"")</f>
        <v/>
      </c>
      <c r="E998" s="66" t="str">
        <f>IF('Jeunes Plants'!E998&lt;&gt;"",'Jeunes Plants'!E998,"")</f>
        <v>S</v>
      </c>
      <c r="F998" s="66" t="str">
        <f>IF('Jeunes Plants'!F998&lt;&gt;"",'Jeunes Plants'!F998,"")</f>
        <v>M 3 cm  X60</v>
      </c>
      <c r="G998" s="64">
        <f>IF('Jeunes Plants'!G998&lt;&gt;"",'Jeunes Plants'!G998,"")</f>
        <v>30</v>
      </c>
      <c r="H998" s="64">
        <f>IF('Jeunes Plants'!H998&lt;&gt;"",'Jeunes Plants'!H998,"")</f>
        <v>6</v>
      </c>
      <c r="I998" s="66" t="str">
        <f>IF('Jeunes Plants'!I998&lt;&gt;"",'Jeunes Plants'!I998,"")</f>
        <v>B</v>
      </c>
      <c r="J998" s="72" t="str">
        <f>IF('Jeunes Plants'!J998&lt;&gt;"",'Jeunes Plants'!J998,"")</f>
        <v/>
      </c>
      <c r="K998" s="24" t="str">
        <f>IF('Jeunes Plants'!K998&lt;&gt;"",'Jeunes Plants'!K998,"")</f>
        <v>UT JARD</v>
      </c>
      <c r="L998" s="24" t="str">
        <f>IF('Jeunes Plants'!L998&lt;&gt;"",'Jeunes Plants'!L998,"")</f>
        <v>S4</v>
      </c>
      <c r="M998" s="24" t="str">
        <f>IF('Jeunes Plants'!M998&lt;&gt;"",'Jeunes Plants'!M998,"")</f>
        <v/>
      </c>
      <c r="N998" s="24" t="str">
        <f>IF('Jeunes Plants'!N998&lt;&gt;"",'Jeunes Plants'!N998,"")</f>
        <v>M3</v>
      </c>
      <c r="O998" s="24" t="str">
        <f>IF('Jeunes Plants'!O998&lt;&gt;"",'Jeunes Plants'!O998,"")</f>
        <v>PETITE CAMOMILLE Matricaria Recutita</v>
      </c>
      <c r="P998" s="54">
        <f>IF('Jeunes Plants'!P998&lt;&gt;"",'Jeunes Plants'!P998,"")</f>
        <v>998</v>
      </c>
      <c r="Q998" s="20">
        <f>IF('Jeunes Plants'!R998&lt;&gt;"",'Jeunes Plants'!R998,"")</f>
        <v>0</v>
      </c>
      <c r="R998" s="20">
        <f>IF('Jeunes Plants'!S998&lt;&gt;"",'Jeunes Plants'!S998,"")</f>
        <v>0</v>
      </c>
      <c r="S998" s="236">
        <f>IF('Jeunes Plants'!T998&lt;&gt;"",'Jeunes Plants'!T998,"")</f>
        <v>0</v>
      </c>
      <c r="T998" s="241"/>
      <c r="U998" s="44"/>
      <c r="V998" s="44"/>
      <c r="W998" s="44"/>
    </row>
    <row r="999" spans="1:23" ht="20.100000000000001" customHeight="1" x14ac:dyDescent="0.25">
      <c r="A999" s="125">
        <f>IF('Jeunes Plants'!A999&lt;&gt;"",'Jeunes Plants'!A999,"")</f>
        <v>25157</v>
      </c>
      <c r="B999" s="126" t="str">
        <f>IF('Jeunes Plants'!B999&lt;&gt;"",'Jeunes Plants'!B999,"")</f>
        <v>CAPUCINE</v>
      </c>
      <c r="C999" s="126" t="str">
        <f>IF('Jeunes Plants'!C999&lt;&gt;"",'Jeunes Plants'!C999,"")</f>
        <v>Baby Orange</v>
      </c>
      <c r="D999" s="126" t="str">
        <f>IF('Jeunes Plants'!D999&lt;&gt;"",'Jeunes Plants'!D999,"")</f>
        <v/>
      </c>
      <c r="E999" s="127" t="str">
        <f>IF('Jeunes Plants'!E999&lt;&gt;"",'Jeunes Plants'!E999,"")</f>
        <v>S</v>
      </c>
      <c r="F999" s="127" t="str">
        <f>IF('Jeunes Plants'!F999&lt;&gt;"",'Jeunes Plants'!F999,"")</f>
        <v>M 3 cm  X60</v>
      </c>
      <c r="G999" s="128">
        <f>IF('Jeunes Plants'!G999&lt;&gt;"",'Jeunes Plants'!G999,"")</f>
        <v>30</v>
      </c>
      <c r="H999" s="128">
        <f>IF('Jeunes Plants'!H999&lt;&gt;"",'Jeunes Plants'!H999,"")</f>
        <v>4</v>
      </c>
      <c r="I999" s="127" t="str">
        <f>IF('Jeunes Plants'!I999&lt;&gt;"",'Jeunes Plants'!I999,"")</f>
        <v>A</v>
      </c>
      <c r="J999" s="129" t="str">
        <f>IF('Jeunes Plants'!J999&lt;&gt;"",'Jeunes Plants'!J999,"")</f>
        <v/>
      </c>
      <c r="K999" s="126" t="str">
        <f>IF('Jeunes Plants'!K999&lt;&gt;"",'Jeunes Plants'!K999,"")</f>
        <v>UT JARD</v>
      </c>
      <c r="L999" s="126" t="str">
        <f>IF('Jeunes Plants'!L999&lt;&gt;"",'Jeunes Plants'!L999,"")</f>
        <v>S4</v>
      </c>
      <c r="M999" s="126" t="str">
        <f>IF('Jeunes Plants'!M999&lt;&gt;"",'Jeunes Plants'!M999,"")</f>
        <v/>
      </c>
      <c r="N999" s="126" t="str">
        <f>IF('Jeunes Plants'!N999&lt;&gt;"",'Jeunes Plants'!N999,"")</f>
        <v>M3</v>
      </c>
      <c r="O999" s="126" t="str">
        <f>IF('Jeunes Plants'!O999&lt;&gt;"",'Jeunes Plants'!O999,"")</f>
        <v>CAPUCINE Baby Orange</v>
      </c>
      <c r="P999" s="130">
        <f>IF('Jeunes Plants'!P999&lt;&gt;"",'Jeunes Plants'!P999,"")</f>
        <v>999</v>
      </c>
      <c r="Q999" s="20">
        <f>IF('Jeunes Plants'!R999&lt;&gt;"",'Jeunes Plants'!R999,"")</f>
        <v>0</v>
      </c>
      <c r="R999" s="20">
        <f>IF('Jeunes Plants'!S999&lt;&gt;"",'Jeunes Plants'!S999,"")</f>
        <v>0</v>
      </c>
      <c r="S999" s="236">
        <f>IF('Jeunes Plants'!T999&lt;&gt;"",'Jeunes Plants'!T999,"")</f>
        <v>0</v>
      </c>
      <c r="T999" s="242"/>
      <c r="U999" s="158"/>
      <c r="V999" s="158"/>
      <c r="W999" s="158"/>
    </row>
    <row r="1000" spans="1:23" ht="20.100000000000001" customHeight="1" x14ac:dyDescent="0.25">
      <c r="A1000" s="23">
        <f>IF('Jeunes Plants'!A1000&lt;&gt;"",'Jeunes Plants'!A1000,"")</f>
        <v>12854</v>
      </c>
      <c r="B1000" s="24" t="str">
        <f>IF('Jeunes Plants'!B1000&lt;&gt;"",'Jeunes Plants'!B1000,"")</f>
        <v>COLEUS CANINA</v>
      </c>
      <c r="C1000" s="24" t="str">
        <f>IF('Jeunes Plants'!C1000&lt;&gt;"",'Jeunes Plants'!C1000,"")</f>
        <v>Vert</v>
      </c>
      <c r="D1000" s="24" t="str">
        <f>IF('Jeunes Plants'!D1000&lt;&gt;"",'Jeunes Plants'!D1000,"")</f>
        <v/>
      </c>
      <c r="E1000" s="66" t="str">
        <f>IF('Jeunes Plants'!E1000&lt;&gt;"",'Jeunes Plants'!E1000,"")</f>
        <v>B</v>
      </c>
      <c r="F1000" s="66" t="str">
        <f>IF('Jeunes Plants'!F1000&lt;&gt;"",'Jeunes Plants'!F1000,"")</f>
        <v>M 3 cm  X60</v>
      </c>
      <c r="G1000" s="64">
        <f>IF('Jeunes Plants'!G1000&lt;&gt;"",'Jeunes Plants'!G1000,"")</f>
        <v>30</v>
      </c>
      <c r="H1000" s="64">
        <f>IF('Jeunes Plants'!H1000&lt;&gt;"",'Jeunes Plants'!H1000,"")</f>
        <v>4</v>
      </c>
      <c r="I1000" s="66" t="str">
        <f>IF('Jeunes Plants'!I1000&lt;&gt;"",'Jeunes Plants'!I1000,"")</f>
        <v>A</v>
      </c>
      <c r="J1000" s="72">
        <f>IF('Jeunes Plants'!J1000&lt;&gt;"",'Jeunes Plants'!J1000,"")</f>
        <v>0.05</v>
      </c>
      <c r="K1000" s="24" t="str">
        <f>IF('Jeunes Plants'!K1000&lt;&gt;"",'Jeunes Plants'!K1000,"")</f>
        <v>UT JARD</v>
      </c>
      <c r="L1000" s="24" t="str">
        <f>IF('Jeunes Plants'!L1000&lt;&gt;"",'Jeunes Plants'!L1000,"")</f>
        <v>S7</v>
      </c>
      <c r="M1000" s="24" t="str">
        <f>IF('Jeunes Plants'!M1000&lt;&gt;"",'Jeunes Plants'!M1000,"")</f>
        <v/>
      </c>
      <c r="N1000" s="24" t="str">
        <f>IF('Jeunes Plants'!N1000&lt;&gt;"",'Jeunes Plants'!N1000,"")</f>
        <v>M3</v>
      </c>
      <c r="O1000" s="24" t="str">
        <f>IF('Jeunes Plants'!O1000&lt;&gt;"",'Jeunes Plants'!O1000,"")</f>
        <v>COLEUS CANINA Vert</v>
      </c>
      <c r="P1000" s="54">
        <f>IF('Jeunes Plants'!P1000&lt;&gt;"",'Jeunes Plants'!P1000,"")</f>
        <v>1000</v>
      </c>
      <c r="Q1000" s="20">
        <f>IF('Jeunes Plants'!R1000&lt;&gt;"",'Jeunes Plants'!R1000,"")</f>
        <v>0</v>
      </c>
      <c r="R1000" s="20">
        <f>IF('Jeunes Plants'!S1000&lt;&gt;"",'Jeunes Plants'!S1000,"")</f>
        <v>0</v>
      </c>
      <c r="S1000" s="236">
        <f>IF('Jeunes Plants'!T1000&lt;&gt;"",'Jeunes Plants'!T1000,"")</f>
        <v>0</v>
      </c>
      <c r="T1000" s="241"/>
      <c r="U1000" s="44"/>
      <c r="V1000" s="44"/>
      <c r="W1000" s="44"/>
    </row>
    <row r="1001" spans="1:23" ht="20.100000000000001" customHeight="1" x14ac:dyDescent="0.25">
      <c r="A1001" s="125">
        <f>IF('Jeunes Plants'!A1001&lt;&gt;"",'Jeunes Plants'!A1001,"")</f>
        <v>13268</v>
      </c>
      <c r="B1001" s="126" t="str">
        <f>IF('Jeunes Plants'!B1001&lt;&gt;"",'Jeunes Plants'!B1001,"")</f>
        <v>CONSOUDE</v>
      </c>
      <c r="C1001" s="126" t="str">
        <f>IF('Jeunes Plants'!C1001&lt;&gt;"",'Jeunes Plants'!C1001,"")</f>
        <v>Officinale</v>
      </c>
      <c r="D1001" s="126" t="str">
        <f>IF('Jeunes Plants'!D1001&lt;&gt;"",'Jeunes Plants'!D1001,"")</f>
        <v/>
      </c>
      <c r="E1001" s="127" t="str">
        <f>IF('Jeunes Plants'!E1001&lt;&gt;"",'Jeunes Plants'!E1001,"")</f>
        <v>S</v>
      </c>
      <c r="F1001" s="127" t="str">
        <f>IF('Jeunes Plants'!F1001&lt;&gt;"",'Jeunes Plants'!F1001,"")</f>
        <v>M 3 cm  X60</v>
      </c>
      <c r="G1001" s="128">
        <f>IF('Jeunes Plants'!G1001&lt;&gt;"",'Jeunes Plants'!G1001,"")</f>
        <v>30</v>
      </c>
      <c r="H1001" s="128">
        <f>IF('Jeunes Plants'!H1001&lt;&gt;"",'Jeunes Plants'!H1001,"")</f>
        <v>5</v>
      </c>
      <c r="I1001" s="127" t="str">
        <f>IF('Jeunes Plants'!I1001&lt;&gt;"",'Jeunes Plants'!I1001,"")</f>
        <v>A</v>
      </c>
      <c r="J1001" s="129" t="str">
        <f>IF('Jeunes Plants'!J1001&lt;&gt;"",'Jeunes Plants'!J1001,"")</f>
        <v/>
      </c>
      <c r="K1001" s="126" t="str">
        <f>IF('Jeunes Plants'!K1001&lt;&gt;"",'Jeunes Plants'!K1001,"")</f>
        <v>UT JARD</v>
      </c>
      <c r="L1001" s="126" t="str">
        <f>IF('Jeunes Plants'!L1001&lt;&gt;"",'Jeunes Plants'!L1001,"")</f>
        <v>S2</v>
      </c>
      <c r="M1001" s="126" t="str">
        <f>IF('Jeunes Plants'!M1001&lt;&gt;"",'Jeunes Plants'!M1001,"")</f>
        <v/>
      </c>
      <c r="N1001" s="126" t="str">
        <f>IF('Jeunes Plants'!N1001&lt;&gt;"",'Jeunes Plants'!N1001,"")</f>
        <v>M3</v>
      </c>
      <c r="O1001" s="126" t="str">
        <f>IF('Jeunes Plants'!O1001&lt;&gt;"",'Jeunes Plants'!O1001,"")</f>
        <v>CONSOUDE Officinale</v>
      </c>
      <c r="P1001" s="130">
        <f>IF('Jeunes Plants'!P1001&lt;&gt;"",'Jeunes Plants'!P1001,"")</f>
        <v>1001</v>
      </c>
      <c r="Q1001" s="20">
        <f>IF('Jeunes Plants'!R1001&lt;&gt;"",'Jeunes Plants'!R1001,"")</f>
        <v>0</v>
      </c>
      <c r="R1001" s="20">
        <f>IF('Jeunes Plants'!S1001&lt;&gt;"",'Jeunes Plants'!S1001,"")</f>
        <v>0</v>
      </c>
      <c r="S1001" s="236">
        <f>IF('Jeunes Plants'!T1001&lt;&gt;"",'Jeunes Plants'!T1001,"")</f>
        <v>0</v>
      </c>
      <c r="T1001" s="242"/>
      <c r="U1001" s="158"/>
      <c r="V1001" s="158"/>
      <c r="W1001" s="158"/>
    </row>
    <row r="1002" spans="1:23" ht="20.100000000000001" customHeight="1" x14ac:dyDescent="0.25">
      <c r="A1002" s="23">
        <f>IF('Jeunes Plants'!A1002&lt;&gt;"",'Jeunes Plants'!A1002,"")</f>
        <v>10029</v>
      </c>
      <c r="B1002" s="24" t="str">
        <f>IF('Jeunes Plants'!B1002&lt;&gt;"",'Jeunes Plants'!B1002,"")</f>
        <v>COSMOS BIPINNATUS SONATA</v>
      </c>
      <c r="C1002" s="24" t="str">
        <f>IF('Jeunes Plants'!C1002&lt;&gt;"",'Jeunes Plants'!C1002,"")</f>
        <v>Blanc</v>
      </c>
      <c r="D1002" s="24" t="str">
        <f>IF('Jeunes Plants'!D1002&lt;&gt;"",'Jeunes Plants'!D1002,"")</f>
        <v/>
      </c>
      <c r="E1002" s="66" t="str">
        <f>IF('Jeunes Plants'!E1002&lt;&gt;"",'Jeunes Plants'!E1002,"")</f>
        <v>S</v>
      </c>
      <c r="F1002" s="66" t="str">
        <f>IF('Jeunes Plants'!F1002&lt;&gt;"",'Jeunes Plants'!F1002,"")</f>
        <v>M 3 cm  X60</v>
      </c>
      <c r="G1002" s="64">
        <f>IF('Jeunes Plants'!G1002&lt;&gt;"",'Jeunes Plants'!G1002,"")</f>
        <v>30</v>
      </c>
      <c r="H1002" s="64">
        <f>IF('Jeunes Plants'!H1002&lt;&gt;"",'Jeunes Plants'!H1002,"")</f>
        <v>5</v>
      </c>
      <c r="I1002" s="66" t="str">
        <f>IF('Jeunes Plants'!I1002&lt;&gt;"",'Jeunes Plants'!I1002,"")</f>
        <v>C</v>
      </c>
      <c r="J1002" s="72" t="str">
        <f>IF('Jeunes Plants'!J1002&lt;&gt;"",'Jeunes Plants'!J1002,"")</f>
        <v/>
      </c>
      <c r="K1002" s="24" t="str">
        <f>IF('Jeunes Plants'!K1002&lt;&gt;"",'Jeunes Plants'!K1002,"")</f>
        <v>UT JARD</v>
      </c>
      <c r="L1002" s="24" t="str">
        <f>IF('Jeunes Plants'!L1002&lt;&gt;"",'Jeunes Plants'!L1002,"")</f>
        <v>S4</v>
      </c>
      <c r="M1002" s="24" t="str">
        <f>IF('Jeunes Plants'!M1002&lt;&gt;"",'Jeunes Plants'!M1002,"")</f>
        <v/>
      </c>
      <c r="N1002" s="24" t="str">
        <f>IF('Jeunes Plants'!N1002&lt;&gt;"",'Jeunes Plants'!N1002,"")</f>
        <v>M3</v>
      </c>
      <c r="O1002" s="24" t="str">
        <f>IF('Jeunes Plants'!O1002&lt;&gt;"",'Jeunes Plants'!O1002,"")</f>
        <v>COSMOS BIPINNATUS SONATA Blanc</v>
      </c>
      <c r="P1002" s="54">
        <f>IF('Jeunes Plants'!P1002&lt;&gt;"",'Jeunes Plants'!P1002,"")</f>
        <v>1002</v>
      </c>
      <c r="Q1002" s="20">
        <f>IF('Jeunes Plants'!R1002&lt;&gt;"",'Jeunes Plants'!R1002,"")</f>
        <v>0</v>
      </c>
      <c r="R1002" s="20">
        <f>IF('Jeunes Plants'!S1002&lt;&gt;"",'Jeunes Plants'!S1002,"")</f>
        <v>0</v>
      </c>
      <c r="S1002" s="236">
        <f>IF('Jeunes Plants'!T1002&lt;&gt;"",'Jeunes Plants'!T1002,"")</f>
        <v>0</v>
      </c>
      <c r="T1002" s="241"/>
      <c r="U1002" s="44"/>
      <c r="V1002" s="44"/>
      <c r="W1002" s="44"/>
    </row>
    <row r="1003" spans="1:23" ht="20.100000000000001" customHeight="1" x14ac:dyDescent="0.25">
      <c r="A1003" s="125">
        <f>IF('Jeunes Plants'!A1003&lt;&gt;"",'Jeunes Plants'!A1003,"")</f>
        <v>3681</v>
      </c>
      <c r="B1003" s="126" t="str">
        <f>IF('Jeunes Plants'!B1003&lt;&gt;"",'Jeunes Plants'!B1003,"")</f>
        <v>COSMOS BIPINNATUS SONATA</v>
      </c>
      <c r="C1003" s="126" t="str">
        <f>IF('Jeunes Plants'!C1003&lt;&gt;"",'Jeunes Plants'!C1003,"")</f>
        <v>Carmin</v>
      </c>
      <c r="D1003" s="126" t="str">
        <f>IF('Jeunes Plants'!D1003&lt;&gt;"",'Jeunes Plants'!D1003,"")</f>
        <v/>
      </c>
      <c r="E1003" s="127" t="str">
        <f>IF('Jeunes Plants'!E1003&lt;&gt;"",'Jeunes Plants'!E1003,"")</f>
        <v>S</v>
      </c>
      <c r="F1003" s="127" t="str">
        <f>IF('Jeunes Plants'!F1003&lt;&gt;"",'Jeunes Plants'!F1003,"")</f>
        <v>M 3 cm  X60</v>
      </c>
      <c r="G1003" s="128">
        <f>IF('Jeunes Plants'!G1003&lt;&gt;"",'Jeunes Plants'!G1003,"")</f>
        <v>30</v>
      </c>
      <c r="H1003" s="128">
        <f>IF('Jeunes Plants'!H1003&lt;&gt;"",'Jeunes Plants'!H1003,"")</f>
        <v>5</v>
      </c>
      <c r="I1003" s="127" t="str">
        <f>IF('Jeunes Plants'!I1003&lt;&gt;"",'Jeunes Plants'!I1003,"")</f>
        <v>C</v>
      </c>
      <c r="J1003" s="129" t="str">
        <f>IF('Jeunes Plants'!J1003&lt;&gt;"",'Jeunes Plants'!J1003,"")</f>
        <v/>
      </c>
      <c r="K1003" s="126" t="str">
        <f>IF('Jeunes Plants'!K1003&lt;&gt;"",'Jeunes Plants'!K1003,"")</f>
        <v>UT JARD</v>
      </c>
      <c r="L1003" s="126" t="str">
        <f>IF('Jeunes Plants'!L1003&lt;&gt;"",'Jeunes Plants'!L1003,"")</f>
        <v>S4</v>
      </c>
      <c r="M1003" s="126" t="str">
        <f>IF('Jeunes Plants'!M1003&lt;&gt;"",'Jeunes Plants'!M1003,"")</f>
        <v/>
      </c>
      <c r="N1003" s="126" t="str">
        <f>IF('Jeunes Plants'!N1003&lt;&gt;"",'Jeunes Plants'!N1003,"")</f>
        <v>M3</v>
      </c>
      <c r="O1003" s="126" t="str">
        <f>IF('Jeunes Plants'!O1003&lt;&gt;"",'Jeunes Plants'!O1003,"")</f>
        <v>COSMOS BIPINNATUS SONATA Carmin</v>
      </c>
      <c r="P1003" s="130">
        <f>IF('Jeunes Plants'!P1003&lt;&gt;"",'Jeunes Plants'!P1003,"")</f>
        <v>1003</v>
      </c>
      <c r="Q1003" s="20">
        <f>IF('Jeunes Plants'!R1003&lt;&gt;"",'Jeunes Plants'!R1003,"")</f>
        <v>0</v>
      </c>
      <c r="R1003" s="20">
        <f>IF('Jeunes Plants'!S1003&lt;&gt;"",'Jeunes Plants'!S1003,"")</f>
        <v>0</v>
      </c>
      <c r="S1003" s="236">
        <f>IF('Jeunes Plants'!T1003&lt;&gt;"",'Jeunes Plants'!T1003,"")</f>
        <v>0</v>
      </c>
      <c r="T1003" s="242"/>
      <c r="U1003" s="158"/>
      <c r="V1003" s="158"/>
      <c r="W1003" s="158"/>
    </row>
    <row r="1004" spans="1:23" ht="20.100000000000001" customHeight="1" x14ac:dyDescent="0.25">
      <c r="A1004" s="23">
        <f>IF('Jeunes Plants'!A1004&lt;&gt;"",'Jeunes Plants'!A1004,"")</f>
        <v>3680</v>
      </c>
      <c r="B1004" s="24" t="str">
        <f>IF('Jeunes Plants'!B1004&lt;&gt;"",'Jeunes Plants'!B1004,"")</f>
        <v>COSMOS BIPINNATUS SONATA</v>
      </c>
      <c r="C1004" s="24" t="str">
        <f>IF('Jeunes Plants'!C1004&lt;&gt;"",'Jeunes Plants'!C1004,"")</f>
        <v>Rose</v>
      </c>
      <c r="D1004" s="24" t="str">
        <f>IF('Jeunes Plants'!D1004&lt;&gt;"",'Jeunes Plants'!D1004,"")</f>
        <v/>
      </c>
      <c r="E1004" s="66" t="str">
        <f>IF('Jeunes Plants'!E1004&lt;&gt;"",'Jeunes Plants'!E1004,"")</f>
        <v>S</v>
      </c>
      <c r="F1004" s="66" t="str">
        <f>IF('Jeunes Plants'!F1004&lt;&gt;"",'Jeunes Plants'!F1004,"")</f>
        <v>M 3 cm  X60</v>
      </c>
      <c r="G1004" s="64">
        <f>IF('Jeunes Plants'!G1004&lt;&gt;"",'Jeunes Plants'!G1004,"")</f>
        <v>30</v>
      </c>
      <c r="H1004" s="64">
        <f>IF('Jeunes Plants'!H1004&lt;&gt;"",'Jeunes Plants'!H1004,"")</f>
        <v>5</v>
      </c>
      <c r="I1004" s="66" t="str">
        <f>IF('Jeunes Plants'!I1004&lt;&gt;"",'Jeunes Plants'!I1004,"")</f>
        <v>C</v>
      </c>
      <c r="J1004" s="72" t="str">
        <f>IF('Jeunes Plants'!J1004&lt;&gt;"",'Jeunes Plants'!J1004,"")</f>
        <v/>
      </c>
      <c r="K1004" s="24" t="str">
        <f>IF('Jeunes Plants'!K1004&lt;&gt;"",'Jeunes Plants'!K1004,"")</f>
        <v>UT JARD</v>
      </c>
      <c r="L1004" s="24" t="str">
        <f>IF('Jeunes Plants'!L1004&lt;&gt;"",'Jeunes Plants'!L1004,"")</f>
        <v>S4</v>
      </c>
      <c r="M1004" s="24" t="str">
        <f>IF('Jeunes Plants'!M1004&lt;&gt;"",'Jeunes Plants'!M1004,"")</f>
        <v/>
      </c>
      <c r="N1004" s="24" t="str">
        <f>IF('Jeunes Plants'!N1004&lt;&gt;"",'Jeunes Plants'!N1004,"")</f>
        <v>M3</v>
      </c>
      <c r="O1004" s="24" t="str">
        <f>IF('Jeunes Plants'!O1004&lt;&gt;"",'Jeunes Plants'!O1004,"")</f>
        <v>COSMOS BIPINNATUS SONATA Rose</v>
      </c>
      <c r="P1004" s="54">
        <f>IF('Jeunes Plants'!P1004&lt;&gt;"",'Jeunes Plants'!P1004,"")</f>
        <v>1004</v>
      </c>
      <c r="Q1004" s="20">
        <f>IF('Jeunes Plants'!R1004&lt;&gt;"",'Jeunes Plants'!R1004,"")</f>
        <v>0</v>
      </c>
      <c r="R1004" s="20">
        <f>IF('Jeunes Plants'!S1004&lt;&gt;"",'Jeunes Plants'!S1004,"")</f>
        <v>0</v>
      </c>
      <c r="S1004" s="236">
        <f>IF('Jeunes Plants'!T1004&lt;&gt;"",'Jeunes Plants'!T1004,"")</f>
        <v>0</v>
      </c>
      <c r="T1004" s="241"/>
      <c r="U1004" s="44"/>
      <c r="V1004" s="44"/>
      <c r="W1004" s="44"/>
    </row>
    <row r="1005" spans="1:23" ht="20.100000000000001" customHeight="1" x14ac:dyDescent="0.25">
      <c r="A1005" s="125">
        <f>IF('Jeunes Plants'!A1005&lt;&gt;"",'Jeunes Plants'!A1005,"")</f>
        <v>3682</v>
      </c>
      <c r="B1005" s="126" t="str">
        <f>IF('Jeunes Plants'!B1005&lt;&gt;"",'Jeunes Plants'!B1005,"")</f>
        <v>COSMOS BIPINNATUS SONATA</v>
      </c>
      <c r="C1005" s="126" t="str">
        <f>IF('Jeunes Plants'!C1005&lt;&gt;"",'Jeunes Plants'!C1005,"")</f>
        <v>Variés</v>
      </c>
      <c r="D1005" s="126" t="str">
        <f>IF('Jeunes Plants'!D1005&lt;&gt;"",'Jeunes Plants'!D1005,"")</f>
        <v/>
      </c>
      <c r="E1005" s="127" t="str">
        <f>IF('Jeunes Plants'!E1005&lt;&gt;"",'Jeunes Plants'!E1005,"")</f>
        <v>S</v>
      </c>
      <c r="F1005" s="127" t="str">
        <f>IF('Jeunes Plants'!F1005&lt;&gt;"",'Jeunes Plants'!F1005,"")</f>
        <v>M 3 cm  X60</v>
      </c>
      <c r="G1005" s="128">
        <f>IF('Jeunes Plants'!G1005&lt;&gt;"",'Jeunes Plants'!G1005,"")</f>
        <v>30</v>
      </c>
      <c r="H1005" s="128">
        <f>IF('Jeunes Plants'!H1005&lt;&gt;"",'Jeunes Plants'!H1005,"")</f>
        <v>5</v>
      </c>
      <c r="I1005" s="127" t="str">
        <f>IF('Jeunes Plants'!I1005&lt;&gt;"",'Jeunes Plants'!I1005,"")</f>
        <v>C</v>
      </c>
      <c r="J1005" s="129" t="str">
        <f>IF('Jeunes Plants'!J1005&lt;&gt;"",'Jeunes Plants'!J1005,"")</f>
        <v/>
      </c>
      <c r="K1005" s="126" t="str">
        <f>IF('Jeunes Plants'!K1005&lt;&gt;"",'Jeunes Plants'!K1005,"")</f>
        <v>UT JARD</v>
      </c>
      <c r="L1005" s="126" t="str">
        <f>IF('Jeunes Plants'!L1005&lt;&gt;"",'Jeunes Plants'!L1005,"")</f>
        <v>S4</v>
      </c>
      <c r="M1005" s="126" t="str">
        <f>IF('Jeunes Plants'!M1005&lt;&gt;"",'Jeunes Plants'!M1005,"")</f>
        <v/>
      </c>
      <c r="N1005" s="126" t="str">
        <f>IF('Jeunes Plants'!N1005&lt;&gt;"",'Jeunes Plants'!N1005,"")</f>
        <v>M3</v>
      </c>
      <c r="O1005" s="126" t="str">
        <f>IF('Jeunes Plants'!O1005&lt;&gt;"",'Jeunes Plants'!O1005,"")</f>
        <v>COSMOS BIPINNATUS SONATA Variés</v>
      </c>
      <c r="P1005" s="130">
        <f>IF('Jeunes Plants'!P1005&lt;&gt;"",'Jeunes Plants'!P1005,"")</f>
        <v>1005</v>
      </c>
      <c r="Q1005" s="20">
        <f>IF('Jeunes Plants'!R1005&lt;&gt;"",'Jeunes Plants'!R1005,"")</f>
        <v>0</v>
      </c>
      <c r="R1005" s="20">
        <f>IF('Jeunes Plants'!S1005&lt;&gt;"",'Jeunes Plants'!S1005,"")</f>
        <v>0</v>
      </c>
      <c r="S1005" s="236">
        <f>IF('Jeunes Plants'!T1005&lt;&gt;"",'Jeunes Plants'!T1005,"")</f>
        <v>0</v>
      </c>
      <c r="T1005" s="242"/>
      <c r="U1005" s="158"/>
      <c r="V1005" s="158"/>
      <c r="W1005" s="158"/>
    </row>
    <row r="1006" spans="1:23" ht="20.100000000000001" customHeight="1" x14ac:dyDescent="0.25">
      <c r="A1006" s="23">
        <f>IF('Jeunes Plants'!A1006&lt;&gt;"",'Jeunes Plants'!A1006,"")</f>
        <v>25458</v>
      </c>
      <c r="B1006" s="24" t="str">
        <f>IF('Jeunes Plants'!B1006&lt;&gt;"",'Jeunes Plants'!B1006,"")</f>
        <v>EUPHORBE EPURGE</v>
      </c>
      <c r="C1006" s="24" t="str">
        <f>IF('Jeunes Plants'!C1006&lt;&gt;"",'Jeunes Plants'!C1006,"")</f>
        <v>.</v>
      </c>
      <c r="D1006" s="24" t="str">
        <f>IF('Jeunes Plants'!D1006&lt;&gt;"",'Jeunes Plants'!D1006,"")</f>
        <v/>
      </c>
      <c r="E1006" s="66" t="str">
        <f>IF('Jeunes Plants'!E1006&lt;&gt;"",'Jeunes Plants'!E1006,"")</f>
        <v>S</v>
      </c>
      <c r="F1006" s="66" t="str">
        <f>IF('Jeunes Plants'!F1006&lt;&gt;"",'Jeunes Plants'!F1006,"")</f>
        <v>M 3 cm  X60</v>
      </c>
      <c r="G1006" s="64">
        <f>IF('Jeunes Plants'!G1006&lt;&gt;"",'Jeunes Plants'!G1006,"")</f>
        <v>30</v>
      </c>
      <c r="H1006" s="64">
        <f>IF('Jeunes Plants'!H1006&lt;&gt;"",'Jeunes Plants'!H1006,"")</f>
        <v>5</v>
      </c>
      <c r="I1006" s="66" t="str">
        <f>IF('Jeunes Plants'!I1006&lt;&gt;"",'Jeunes Plants'!I1006,"")</f>
        <v>E</v>
      </c>
      <c r="J1006" s="72" t="str">
        <f>IF('Jeunes Plants'!J1006&lt;&gt;"",'Jeunes Plants'!J1006,"")</f>
        <v/>
      </c>
      <c r="K1006" s="24" t="str">
        <f>IF('Jeunes Plants'!K1006&lt;&gt;"",'Jeunes Plants'!K1006,"")</f>
        <v>UT JARD</v>
      </c>
      <c r="L1006" s="24" t="str">
        <f>IF('Jeunes Plants'!L1006&lt;&gt;"",'Jeunes Plants'!L1006,"")</f>
        <v>S3D</v>
      </c>
      <c r="M1006" s="24" t="str">
        <f>IF('Jeunes Plants'!M1006&lt;&gt;"",'Jeunes Plants'!M1006,"")</f>
        <v/>
      </c>
      <c r="N1006" s="24" t="str">
        <f>IF('Jeunes Plants'!N1006&lt;&gt;"",'Jeunes Plants'!N1006,"")</f>
        <v>M3</v>
      </c>
      <c r="O1006" s="24" t="str">
        <f>IF('Jeunes Plants'!O1006&lt;&gt;"",'Jeunes Plants'!O1006,"")</f>
        <v>EUPHORBE EPURGE .</v>
      </c>
      <c r="P1006" s="54">
        <f>IF('Jeunes Plants'!P1006&lt;&gt;"",'Jeunes Plants'!P1006,"")</f>
        <v>1006</v>
      </c>
      <c r="Q1006" s="20">
        <f>IF('Jeunes Plants'!R1006&lt;&gt;"",'Jeunes Plants'!R1006,"")</f>
        <v>0</v>
      </c>
      <c r="R1006" s="20">
        <f>IF('Jeunes Plants'!S1006&lt;&gt;"",'Jeunes Plants'!S1006,"")</f>
        <v>0</v>
      </c>
      <c r="S1006" s="236">
        <f>IF('Jeunes Plants'!T1006&lt;&gt;"",'Jeunes Plants'!T1006,"")</f>
        <v>0</v>
      </c>
      <c r="T1006" s="241"/>
      <c r="U1006" s="44"/>
      <c r="V1006" s="44"/>
      <c r="W1006" s="44"/>
    </row>
    <row r="1007" spans="1:23" ht="20.100000000000001" customHeight="1" x14ac:dyDescent="0.25">
      <c r="A1007" s="125">
        <f>IF('Jeunes Plants'!A1007&lt;&gt;"",'Jeunes Plants'!A1007,"")</f>
        <v>10596</v>
      </c>
      <c r="B1007" s="126" t="str">
        <f>IF('Jeunes Plants'!B1007&lt;&gt;"",'Jeunes Plants'!B1007,"")</f>
        <v>GERANIUM ODORANT</v>
      </c>
      <c r="C1007" s="126" t="str">
        <f>IF('Jeunes Plants'!C1007&lt;&gt;"",'Jeunes Plants'!C1007,"")</f>
        <v>Citriodorum</v>
      </c>
      <c r="D1007" s="126" t="str">
        <f>IF('Jeunes Plants'!D1007&lt;&gt;"",'Jeunes Plants'!D1007,"")</f>
        <v/>
      </c>
      <c r="E1007" s="127" t="str">
        <f>IF('Jeunes Plants'!E1007&lt;&gt;"",'Jeunes Plants'!E1007,"")</f>
        <v>B</v>
      </c>
      <c r="F1007" s="127" t="str">
        <f>IF('Jeunes Plants'!F1007&lt;&gt;"",'Jeunes Plants'!F1007,"")</f>
        <v>M 3 cm  X60</v>
      </c>
      <c r="G1007" s="128">
        <f>IF('Jeunes Plants'!G1007&lt;&gt;"",'Jeunes Plants'!G1007,"")</f>
        <v>30</v>
      </c>
      <c r="H1007" s="128">
        <f>IF('Jeunes Plants'!H1007&lt;&gt;"",'Jeunes Plants'!H1007,"")</f>
        <v>10</v>
      </c>
      <c r="I1007" s="127" t="str">
        <f>IF('Jeunes Plants'!I1007&lt;&gt;"",'Jeunes Plants'!I1007,"")</f>
        <v>E</v>
      </c>
      <c r="J1007" s="129" t="str">
        <f>IF('Jeunes Plants'!J1007&lt;&gt;"",'Jeunes Plants'!J1007,"")</f>
        <v/>
      </c>
      <c r="K1007" s="126" t="str">
        <f>IF('Jeunes Plants'!K1007&lt;&gt;"",'Jeunes Plants'!K1007,"")</f>
        <v>UT JARD</v>
      </c>
      <c r="L1007" s="126" t="str">
        <f>IF('Jeunes Plants'!L1007&lt;&gt;"",'Jeunes Plants'!L1007,"")</f>
        <v>S9</v>
      </c>
      <c r="M1007" s="126" t="str">
        <f>IF('Jeunes Plants'!M1007&lt;&gt;"",'Jeunes Plants'!M1007,"")</f>
        <v/>
      </c>
      <c r="N1007" s="126" t="str">
        <f>IF('Jeunes Plants'!N1007&lt;&gt;"",'Jeunes Plants'!N1007,"")</f>
        <v>M3</v>
      </c>
      <c r="O1007" s="126" t="str">
        <f>IF('Jeunes Plants'!O1007&lt;&gt;"",'Jeunes Plants'!O1007,"")</f>
        <v>GERANIUM ODORANT Citriodorum</v>
      </c>
      <c r="P1007" s="130">
        <f>IF('Jeunes Plants'!P1007&lt;&gt;"",'Jeunes Plants'!P1007,"")</f>
        <v>1007</v>
      </c>
      <c r="Q1007" s="20">
        <f>IF('Jeunes Plants'!R1007&lt;&gt;"",'Jeunes Plants'!R1007,"")</f>
        <v>0</v>
      </c>
      <c r="R1007" s="20">
        <f>IF('Jeunes Plants'!S1007&lt;&gt;"",'Jeunes Plants'!S1007,"")</f>
        <v>0</v>
      </c>
      <c r="S1007" s="236">
        <f>IF('Jeunes Plants'!T1007&lt;&gt;"",'Jeunes Plants'!T1007,"")</f>
        <v>0</v>
      </c>
      <c r="T1007" s="242"/>
      <c r="U1007" s="158"/>
      <c r="V1007" s="158"/>
      <c r="W1007" s="158"/>
    </row>
    <row r="1008" spans="1:23" ht="20.100000000000001" customHeight="1" x14ac:dyDescent="0.25">
      <c r="A1008" s="23">
        <f>IF('Jeunes Plants'!A1008&lt;&gt;"",'Jeunes Plants'!A1008,"")</f>
        <v>13280</v>
      </c>
      <c r="B1008" s="24" t="str">
        <f>IF('Jeunes Plants'!B1008&lt;&gt;"",'Jeunes Plants'!B1008,"")</f>
        <v>HYSOPE OFFICINALE</v>
      </c>
      <c r="C1008" s="24" t="str">
        <f>IF('Jeunes Plants'!C1008&lt;&gt;"",'Jeunes Plants'!C1008,"")</f>
        <v>Hysopus officinalis</v>
      </c>
      <c r="D1008" s="24" t="str">
        <f>IF('Jeunes Plants'!D1008&lt;&gt;"",'Jeunes Plants'!D1008,"")</f>
        <v/>
      </c>
      <c r="E1008" s="66" t="str">
        <f>IF('Jeunes Plants'!E1008&lt;&gt;"",'Jeunes Plants'!E1008,"")</f>
        <v>S</v>
      </c>
      <c r="F1008" s="66" t="str">
        <f>IF('Jeunes Plants'!F1008&lt;&gt;"",'Jeunes Plants'!F1008,"")</f>
        <v>M 3 cm  X60</v>
      </c>
      <c r="G1008" s="64">
        <f>IF('Jeunes Plants'!G1008&lt;&gt;"",'Jeunes Plants'!G1008,"")</f>
        <v>30</v>
      </c>
      <c r="H1008" s="64">
        <f>IF('Jeunes Plants'!H1008&lt;&gt;"",'Jeunes Plants'!H1008,"")</f>
        <v>8</v>
      </c>
      <c r="I1008" s="66" t="str">
        <f>IF('Jeunes Plants'!I1008&lt;&gt;"",'Jeunes Plants'!I1008,"")</f>
        <v>B</v>
      </c>
      <c r="J1008" s="72" t="str">
        <f>IF('Jeunes Plants'!J1008&lt;&gt;"",'Jeunes Plants'!J1008,"")</f>
        <v/>
      </c>
      <c r="K1008" s="24" t="str">
        <f>IF('Jeunes Plants'!K1008&lt;&gt;"",'Jeunes Plants'!K1008,"")</f>
        <v>UT JARD</v>
      </c>
      <c r="L1008" s="24" t="str">
        <f>IF('Jeunes Plants'!L1008&lt;&gt;"",'Jeunes Plants'!L1008,"")</f>
        <v>S4</v>
      </c>
      <c r="M1008" s="24" t="str">
        <f>IF('Jeunes Plants'!M1008&lt;&gt;"",'Jeunes Plants'!M1008,"")</f>
        <v/>
      </c>
      <c r="N1008" s="24" t="str">
        <f>IF('Jeunes Plants'!N1008&lt;&gt;"",'Jeunes Plants'!N1008,"")</f>
        <v>M3</v>
      </c>
      <c r="O1008" s="24" t="str">
        <f>IF('Jeunes Plants'!O1008&lt;&gt;"",'Jeunes Plants'!O1008,"")</f>
        <v>HYSOPE OFFICINALE Hysopus officinalis</v>
      </c>
      <c r="P1008" s="54">
        <f>IF('Jeunes Plants'!P1008&lt;&gt;"",'Jeunes Plants'!P1008,"")</f>
        <v>1008</v>
      </c>
      <c r="Q1008" s="20">
        <f>IF('Jeunes Plants'!R1008&lt;&gt;"",'Jeunes Plants'!R1008,"")</f>
        <v>0</v>
      </c>
      <c r="R1008" s="20">
        <f>IF('Jeunes Plants'!S1008&lt;&gt;"",'Jeunes Plants'!S1008,"")</f>
        <v>0</v>
      </c>
      <c r="S1008" s="236">
        <f>IF('Jeunes Plants'!T1008&lt;&gt;"",'Jeunes Plants'!T1008,"")</f>
        <v>0</v>
      </c>
      <c r="T1008" s="241"/>
      <c r="U1008" s="44"/>
      <c r="V1008" s="44"/>
      <c r="W1008" s="44"/>
    </row>
    <row r="1009" spans="1:23" ht="20.100000000000001" customHeight="1" x14ac:dyDescent="0.25">
      <c r="A1009" s="125">
        <f>IF('Jeunes Plants'!A1009&lt;&gt;"",'Jeunes Plants'!A1009,"")</f>
        <v>12841</v>
      </c>
      <c r="B1009" s="126" t="str">
        <f>IF('Jeunes Plants'!B1009&lt;&gt;"",'Jeunes Plants'!B1009,"")</f>
        <v>MELISSE</v>
      </c>
      <c r="C1009" s="126" t="str">
        <f>IF('Jeunes Plants'!C1009&lt;&gt;"",'Jeunes Plants'!C1009,"")</f>
        <v>Officinale</v>
      </c>
      <c r="D1009" s="126" t="str">
        <f>IF('Jeunes Plants'!D1009&lt;&gt;"",'Jeunes Plants'!D1009,"")</f>
        <v/>
      </c>
      <c r="E1009" s="127" t="str">
        <f>IF('Jeunes Plants'!E1009&lt;&gt;"",'Jeunes Plants'!E1009,"")</f>
        <v>S</v>
      </c>
      <c r="F1009" s="127" t="str">
        <f>IF('Jeunes Plants'!F1009&lt;&gt;"",'Jeunes Plants'!F1009,"")</f>
        <v>M 3 cm  X60</v>
      </c>
      <c r="G1009" s="128">
        <f>IF('Jeunes Plants'!G1009&lt;&gt;"",'Jeunes Plants'!G1009,"")</f>
        <v>30</v>
      </c>
      <c r="H1009" s="128">
        <f>IF('Jeunes Plants'!H1009&lt;&gt;"",'Jeunes Plants'!H1009,"")</f>
        <v>8</v>
      </c>
      <c r="I1009" s="127" t="str">
        <f>IF('Jeunes Plants'!I1009&lt;&gt;"",'Jeunes Plants'!I1009,"")</f>
        <v>C</v>
      </c>
      <c r="J1009" s="129" t="str">
        <f>IF('Jeunes Plants'!J1009&lt;&gt;"",'Jeunes Plants'!J1009,"")</f>
        <v/>
      </c>
      <c r="K1009" s="126" t="str">
        <f>IF('Jeunes Plants'!K1009&lt;&gt;"",'Jeunes Plants'!K1009,"")</f>
        <v>UT JARD</v>
      </c>
      <c r="L1009" s="126" t="str">
        <f>IF('Jeunes Plants'!L1009&lt;&gt;"",'Jeunes Plants'!L1009,"")</f>
        <v>S4</v>
      </c>
      <c r="M1009" s="126" t="str">
        <f>IF('Jeunes Plants'!M1009&lt;&gt;"",'Jeunes Plants'!M1009,"")</f>
        <v/>
      </c>
      <c r="N1009" s="126" t="str">
        <f>IF('Jeunes Plants'!N1009&lt;&gt;"",'Jeunes Plants'!N1009,"")</f>
        <v>M3</v>
      </c>
      <c r="O1009" s="126" t="str">
        <f>IF('Jeunes Plants'!O1009&lt;&gt;"",'Jeunes Plants'!O1009,"")</f>
        <v>MELISSE Officinale</v>
      </c>
      <c r="P1009" s="130">
        <f>IF('Jeunes Plants'!P1009&lt;&gt;"",'Jeunes Plants'!P1009,"")</f>
        <v>1009</v>
      </c>
      <c r="Q1009" s="20">
        <f>IF('Jeunes Plants'!R1009&lt;&gt;"",'Jeunes Plants'!R1009,"")</f>
        <v>0</v>
      </c>
      <c r="R1009" s="20">
        <f>IF('Jeunes Plants'!S1009&lt;&gt;"",'Jeunes Plants'!S1009,"")</f>
        <v>0</v>
      </c>
      <c r="S1009" s="236">
        <f>IF('Jeunes Plants'!T1009&lt;&gt;"",'Jeunes Plants'!T1009,"")</f>
        <v>0</v>
      </c>
      <c r="T1009" s="242"/>
      <c r="U1009" s="158"/>
      <c r="V1009" s="158"/>
      <c r="W1009" s="158"/>
    </row>
    <row r="1010" spans="1:23" ht="20.100000000000001" customHeight="1" x14ac:dyDescent="0.25">
      <c r="A1010" s="23">
        <f>IF('Jeunes Plants'!A1010&lt;&gt;"",'Jeunes Plants'!A1010,"")</f>
        <v>13267</v>
      </c>
      <c r="B1010" s="24" t="str">
        <f>IF('Jeunes Plants'!B1010&lt;&gt;"",'Jeunes Plants'!B1010,"")</f>
        <v>NEPETA</v>
      </c>
      <c r="C1010" s="24" t="str">
        <f>IF('Jeunes Plants'!C1010&lt;&gt;"",'Jeunes Plants'!C1010,"")</f>
        <v>Nervosa</v>
      </c>
      <c r="D1010" s="24" t="str">
        <f>IF('Jeunes Plants'!D1010&lt;&gt;"",'Jeunes Plants'!D1010,"")</f>
        <v/>
      </c>
      <c r="E1010" s="66" t="str">
        <f>IF('Jeunes Plants'!E1010&lt;&gt;"",'Jeunes Plants'!E1010,"")</f>
        <v>S</v>
      </c>
      <c r="F1010" s="66" t="str">
        <f>IF('Jeunes Plants'!F1010&lt;&gt;"",'Jeunes Plants'!F1010,"")</f>
        <v>M 3 cm  X60</v>
      </c>
      <c r="G1010" s="64">
        <f>IF('Jeunes Plants'!G1010&lt;&gt;"",'Jeunes Plants'!G1010,"")</f>
        <v>30</v>
      </c>
      <c r="H1010" s="64">
        <f>IF('Jeunes Plants'!H1010&lt;&gt;"",'Jeunes Plants'!H1010,"")</f>
        <v>8</v>
      </c>
      <c r="I1010" s="66" t="str">
        <f>IF('Jeunes Plants'!I1010&lt;&gt;"",'Jeunes Plants'!I1010,"")</f>
        <v>A</v>
      </c>
      <c r="J1010" s="72" t="str">
        <f>IF('Jeunes Plants'!J1010&lt;&gt;"",'Jeunes Plants'!J1010,"")</f>
        <v/>
      </c>
      <c r="K1010" s="24" t="str">
        <f>IF('Jeunes Plants'!K1010&lt;&gt;"",'Jeunes Plants'!K1010,"")</f>
        <v>UT JARD</v>
      </c>
      <c r="L1010" s="24" t="str">
        <f>IF('Jeunes Plants'!L1010&lt;&gt;"",'Jeunes Plants'!L1010,"")</f>
        <v>S4</v>
      </c>
      <c r="M1010" s="24" t="str">
        <f>IF('Jeunes Plants'!M1010&lt;&gt;"",'Jeunes Plants'!M1010,"")</f>
        <v/>
      </c>
      <c r="N1010" s="24" t="str">
        <f>IF('Jeunes Plants'!N1010&lt;&gt;"",'Jeunes Plants'!N1010,"")</f>
        <v>M3</v>
      </c>
      <c r="O1010" s="24" t="str">
        <f>IF('Jeunes Plants'!O1010&lt;&gt;"",'Jeunes Plants'!O1010,"")</f>
        <v>NEPETA Nervosa</v>
      </c>
      <c r="P1010" s="54">
        <f>IF('Jeunes Plants'!P1010&lt;&gt;"",'Jeunes Plants'!P1010,"")</f>
        <v>1010</v>
      </c>
      <c r="Q1010" s="20">
        <f>IF('Jeunes Plants'!R1010&lt;&gt;"",'Jeunes Plants'!R1010,"")</f>
        <v>0</v>
      </c>
      <c r="R1010" s="20">
        <f>IF('Jeunes Plants'!S1010&lt;&gt;"",'Jeunes Plants'!S1010,"")</f>
        <v>0</v>
      </c>
      <c r="S1010" s="236">
        <f>IF('Jeunes Plants'!T1010&lt;&gt;"",'Jeunes Plants'!T1010,"")</f>
        <v>0</v>
      </c>
      <c r="T1010" s="241"/>
      <c r="U1010" s="44"/>
      <c r="V1010" s="44"/>
      <c r="W1010" s="44"/>
    </row>
    <row r="1011" spans="1:23" ht="20.100000000000001" customHeight="1" x14ac:dyDescent="0.25">
      <c r="A1011" s="125">
        <f>IF('Jeunes Plants'!A1011&lt;&gt;"",'Jeunes Plants'!A1011,"")</f>
        <v>23021</v>
      </c>
      <c r="B1011" s="126" t="str">
        <f>IF('Jeunes Plants'!B1011&lt;&gt;"",'Jeunes Plants'!B1011,"")</f>
        <v>OEILLET D'INDE</v>
      </c>
      <c r="C1011" s="126" t="str">
        <f>IF('Jeunes Plants'!C1011&lt;&gt;"",'Jeunes Plants'!C1011,"")</f>
        <v>Super Hero Variés</v>
      </c>
      <c r="D1011" s="126" t="str">
        <f>IF('Jeunes Plants'!D1011&lt;&gt;"",'Jeunes Plants'!D1011,"")</f>
        <v/>
      </c>
      <c r="E1011" s="127" t="str">
        <f>IF('Jeunes Plants'!E1011&lt;&gt;"",'Jeunes Plants'!E1011,"")</f>
        <v>S</v>
      </c>
      <c r="F1011" s="127" t="str">
        <f>IF('Jeunes Plants'!F1011&lt;&gt;"",'Jeunes Plants'!F1011,"")</f>
        <v>M 3 cm  X60</v>
      </c>
      <c r="G1011" s="128">
        <f>IF('Jeunes Plants'!G1011&lt;&gt;"",'Jeunes Plants'!G1011,"")</f>
        <v>30</v>
      </c>
      <c r="H1011" s="128">
        <f>IF('Jeunes Plants'!H1011&lt;&gt;"",'Jeunes Plants'!H1011,"")</f>
        <v>6</v>
      </c>
      <c r="I1011" s="127" t="str">
        <f>IF('Jeunes Plants'!I1011&lt;&gt;"",'Jeunes Plants'!I1011,"")</f>
        <v>G</v>
      </c>
      <c r="J1011" s="129" t="str">
        <f>IF('Jeunes Plants'!J1011&lt;&gt;"",'Jeunes Plants'!J1011,"")</f>
        <v/>
      </c>
      <c r="K1011" s="126" t="str">
        <f>IF('Jeunes Plants'!K1011&lt;&gt;"",'Jeunes Plants'!K1011,"")</f>
        <v>UT JARD</v>
      </c>
      <c r="L1011" s="126" t="str">
        <f>IF('Jeunes Plants'!L1011&lt;&gt;"",'Jeunes Plants'!L1011,"")</f>
        <v>S4</v>
      </c>
      <c r="M1011" s="126" t="str">
        <f>IF('Jeunes Plants'!M1011&lt;&gt;"",'Jeunes Plants'!M1011,"")</f>
        <v/>
      </c>
      <c r="N1011" s="126" t="str">
        <f>IF('Jeunes Plants'!N1011&lt;&gt;"",'Jeunes Plants'!N1011,"")</f>
        <v>M3</v>
      </c>
      <c r="O1011" s="126" t="str">
        <f>IF('Jeunes Plants'!O1011&lt;&gt;"",'Jeunes Plants'!O1011,"")</f>
        <v>OEILLET D'INDE Super Hero Variés</v>
      </c>
      <c r="P1011" s="130">
        <f>IF('Jeunes Plants'!P1011&lt;&gt;"",'Jeunes Plants'!P1011,"")</f>
        <v>1011</v>
      </c>
      <c r="Q1011" s="20">
        <f>IF('Jeunes Plants'!R1011&lt;&gt;"",'Jeunes Plants'!R1011,"")</f>
        <v>0</v>
      </c>
      <c r="R1011" s="20">
        <f>IF('Jeunes Plants'!S1011&lt;&gt;"",'Jeunes Plants'!S1011,"")</f>
        <v>0</v>
      </c>
      <c r="S1011" s="236">
        <f>IF('Jeunes Plants'!T1011&lt;&gt;"",'Jeunes Plants'!T1011,"")</f>
        <v>0</v>
      </c>
      <c r="T1011" s="242"/>
      <c r="U1011" s="158"/>
      <c r="V1011" s="158"/>
      <c r="W1011" s="158"/>
    </row>
    <row r="1012" spans="1:23" ht="20.100000000000001" customHeight="1" x14ac:dyDescent="0.25">
      <c r="A1012" s="23">
        <f>IF('Jeunes Plants'!A1012&lt;&gt;"",'Jeunes Plants'!A1012,"")</f>
        <v>15047</v>
      </c>
      <c r="B1012" s="24" t="str">
        <f>IF('Jeunes Plants'!B1012&lt;&gt;"",'Jeunes Plants'!B1012,"")</f>
        <v>PYRETHRE</v>
      </c>
      <c r="C1012" s="24" t="str">
        <f>IF('Jeunes Plants'!C1012&lt;&gt;"",'Jeunes Plants'!C1012,"")</f>
        <v>De Dalmatie</v>
      </c>
      <c r="D1012" s="24" t="str">
        <f>IF('Jeunes Plants'!D1012&lt;&gt;"",'Jeunes Plants'!D1012,"")</f>
        <v/>
      </c>
      <c r="E1012" s="66" t="str">
        <f>IF('Jeunes Plants'!E1012&lt;&gt;"",'Jeunes Plants'!E1012,"")</f>
        <v>S</v>
      </c>
      <c r="F1012" s="66" t="str">
        <f>IF('Jeunes Plants'!F1012&lt;&gt;"",'Jeunes Plants'!F1012,"")</f>
        <v>M 3 cm  X60</v>
      </c>
      <c r="G1012" s="64">
        <f>IF('Jeunes Plants'!G1012&lt;&gt;"",'Jeunes Plants'!G1012,"")</f>
        <v>30</v>
      </c>
      <c r="H1012" s="64">
        <f>IF('Jeunes Plants'!H1012&lt;&gt;"",'Jeunes Plants'!H1012,"")</f>
        <v>8</v>
      </c>
      <c r="I1012" s="66" t="str">
        <f>IF('Jeunes Plants'!I1012&lt;&gt;"",'Jeunes Plants'!I1012,"")</f>
        <v>A</v>
      </c>
      <c r="J1012" s="72" t="str">
        <f>IF('Jeunes Plants'!J1012&lt;&gt;"",'Jeunes Plants'!J1012,"")</f>
        <v/>
      </c>
      <c r="K1012" s="24" t="str">
        <f>IF('Jeunes Plants'!K1012&lt;&gt;"",'Jeunes Plants'!K1012,"")</f>
        <v>UT JARD</v>
      </c>
      <c r="L1012" s="24" t="str">
        <f>IF('Jeunes Plants'!L1012&lt;&gt;"",'Jeunes Plants'!L1012,"")</f>
        <v>S1</v>
      </c>
      <c r="M1012" s="24" t="str">
        <f>IF('Jeunes Plants'!M1012&lt;&gt;"",'Jeunes Plants'!M1012,"")</f>
        <v/>
      </c>
      <c r="N1012" s="24" t="str">
        <f>IF('Jeunes Plants'!N1012&lt;&gt;"",'Jeunes Plants'!N1012,"")</f>
        <v>M3</v>
      </c>
      <c r="O1012" s="24" t="str">
        <f>IF('Jeunes Plants'!O1012&lt;&gt;"",'Jeunes Plants'!O1012,"")</f>
        <v>PYRETHRE De Dalmatie</v>
      </c>
      <c r="P1012" s="54">
        <f>IF('Jeunes Plants'!P1012&lt;&gt;"",'Jeunes Plants'!P1012,"")</f>
        <v>1012</v>
      </c>
      <c r="Q1012" s="20">
        <f>IF('Jeunes Plants'!R1012&lt;&gt;"",'Jeunes Plants'!R1012,"")</f>
        <v>0</v>
      </c>
      <c r="R1012" s="20">
        <f>IF('Jeunes Plants'!S1012&lt;&gt;"",'Jeunes Plants'!S1012,"")</f>
        <v>0</v>
      </c>
      <c r="S1012" s="236">
        <f>IF('Jeunes Plants'!T1012&lt;&gt;"",'Jeunes Plants'!T1012,"")</f>
        <v>0</v>
      </c>
      <c r="T1012" s="241"/>
      <c r="U1012" s="44"/>
      <c r="V1012" s="44"/>
      <c r="W1012" s="44"/>
    </row>
    <row r="1013" spans="1:23" ht="20.100000000000001" customHeight="1" x14ac:dyDescent="0.25">
      <c r="A1013" s="125">
        <f>IF('Jeunes Plants'!A1013&lt;&gt;"",'Jeunes Plants'!A1013,"")</f>
        <v>10946</v>
      </c>
      <c r="B1013" s="126" t="str">
        <f>IF('Jeunes Plants'!B1013&lt;&gt;"",'Jeunes Plants'!B1013,"")</f>
        <v>RHUBARBE</v>
      </c>
      <c r="C1013" s="126" t="str">
        <f>IF('Jeunes Plants'!C1013&lt;&gt;"",'Jeunes Plants'!C1013,"")</f>
        <v>Victoria</v>
      </c>
      <c r="D1013" s="126" t="str">
        <f>IF('Jeunes Plants'!D1013&lt;&gt;"",'Jeunes Plants'!D1013,"")</f>
        <v/>
      </c>
      <c r="E1013" s="127" t="str">
        <f>IF('Jeunes Plants'!E1013&lt;&gt;"",'Jeunes Plants'!E1013,"")</f>
        <v>S</v>
      </c>
      <c r="F1013" s="127" t="str">
        <f>IF('Jeunes Plants'!F1013&lt;&gt;"",'Jeunes Plants'!F1013,"")</f>
        <v>M 3 cm  X60</v>
      </c>
      <c r="G1013" s="128">
        <f>IF('Jeunes Plants'!G1013&lt;&gt;"",'Jeunes Plants'!G1013,"")</f>
        <v>30</v>
      </c>
      <c r="H1013" s="128">
        <f>IF('Jeunes Plants'!H1013&lt;&gt;"",'Jeunes Plants'!H1013,"")</f>
        <v>8</v>
      </c>
      <c r="I1013" s="127" t="str">
        <f>IF('Jeunes Plants'!I1013&lt;&gt;"",'Jeunes Plants'!I1013,"")</f>
        <v>C</v>
      </c>
      <c r="J1013" s="129" t="str">
        <f>IF('Jeunes Plants'!J1013&lt;&gt;"",'Jeunes Plants'!J1013,"")</f>
        <v/>
      </c>
      <c r="K1013" s="126" t="str">
        <f>IF('Jeunes Plants'!K1013&lt;&gt;"",'Jeunes Plants'!K1013,"")</f>
        <v>UT JARD</v>
      </c>
      <c r="L1013" s="126" t="str">
        <f>IF('Jeunes Plants'!L1013&lt;&gt;"",'Jeunes Plants'!L1013,"")</f>
        <v>S4</v>
      </c>
      <c r="M1013" s="126" t="str">
        <f>IF('Jeunes Plants'!M1013&lt;&gt;"",'Jeunes Plants'!M1013,"")</f>
        <v/>
      </c>
      <c r="N1013" s="126" t="str">
        <f>IF('Jeunes Plants'!N1013&lt;&gt;"",'Jeunes Plants'!N1013,"")</f>
        <v>M3</v>
      </c>
      <c r="O1013" s="126" t="str">
        <f>IF('Jeunes Plants'!O1013&lt;&gt;"",'Jeunes Plants'!O1013,"")</f>
        <v>RHUBARBE Victoria</v>
      </c>
      <c r="P1013" s="130">
        <f>IF('Jeunes Plants'!P1013&lt;&gt;"",'Jeunes Plants'!P1013,"")</f>
        <v>1013</v>
      </c>
      <c r="Q1013" s="20">
        <f>IF('Jeunes Plants'!R1013&lt;&gt;"",'Jeunes Plants'!R1013,"")</f>
        <v>0</v>
      </c>
      <c r="R1013" s="20">
        <f>IF('Jeunes Plants'!S1013&lt;&gt;"",'Jeunes Plants'!S1013,"")</f>
        <v>0</v>
      </c>
      <c r="S1013" s="236">
        <f>IF('Jeunes Plants'!T1013&lt;&gt;"",'Jeunes Plants'!T1013,"")</f>
        <v>0</v>
      </c>
      <c r="T1013" s="242"/>
      <c r="U1013" s="158"/>
      <c r="V1013" s="158"/>
      <c r="W1013" s="158"/>
    </row>
    <row r="1014" spans="1:23" ht="20.100000000000001" customHeight="1" x14ac:dyDescent="0.25">
      <c r="A1014" s="23">
        <f>IF('Jeunes Plants'!A1014&lt;&gt;"",'Jeunes Plants'!A1014,"")</f>
        <v>3764</v>
      </c>
      <c r="B1014" s="24" t="str">
        <f>IF('Jeunes Plants'!B1014&lt;&gt;"",'Jeunes Plants'!B1014,"")</f>
        <v>RICIN</v>
      </c>
      <c r="C1014" s="24" t="str">
        <f>IF('Jeunes Plants'!C1014&lt;&gt;"",'Jeunes Plants'!C1014,"")</f>
        <v>Carmencita</v>
      </c>
      <c r="D1014" s="24" t="str">
        <f>IF('Jeunes Plants'!D1014&lt;&gt;"",'Jeunes Plants'!D1014,"")</f>
        <v/>
      </c>
      <c r="E1014" s="66" t="str">
        <f>IF('Jeunes Plants'!E1014&lt;&gt;"",'Jeunes Plants'!E1014,"")</f>
        <v>S</v>
      </c>
      <c r="F1014" s="66" t="str">
        <f>IF('Jeunes Plants'!F1014&lt;&gt;"",'Jeunes Plants'!F1014,"")</f>
        <v>M 3 cm  X60</v>
      </c>
      <c r="G1014" s="64">
        <f>IF('Jeunes Plants'!G1014&lt;&gt;"",'Jeunes Plants'!G1014,"")</f>
        <v>30</v>
      </c>
      <c r="H1014" s="64">
        <f>IF('Jeunes Plants'!H1014&lt;&gt;"",'Jeunes Plants'!H1014,"")</f>
        <v>5</v>
      </c>
      <c r="I1014" s="66" t="str">
        <f>IF('Jeunes Plants'!I1014&lt;&gt;"",'Jeunes Plants'!I1014,"")</f>
        <v>E</v>
      </c>
      <c r="J1014" s="72" t="str">
        <f>IF('Jeunes Plants'!J1014&lt;&gt;"",'Jeunes Plants'!J1014,"")</f>
        <v/>
      </c>
      <c r="K1014" s="24" t="str">
        <f>IF('Jeunes Plants'!K1014&lt;&gt;"",'Jeunes Plants'!K1014,"")</f>
        <v>UT JARD</v>
      </c>
      <c r="L1014" s="24" t="str">
        <f>IF('Jeunes Plants'!L1014&lt;&gt;"",'Jeunes Plants'!L1014,"")</f>
        <v>S4</v>
      </c>
      <c r="M1014" s="24" t="str">
        <f>IF('Jeunes Plants'!M1014&lt;&gt;"",'Jeunes Plants'!M1014,"")</f>
        <v/>
      </c>
      <c r="N1014" s="24" t="str">
        <f>IF('Jeunes Plants'!N1014&lt;&gt;"",'Jeunes Plants'!N1014,"")</f>
        <v>M3</v>
      </c>
      <c r="O1014" s="24" t="str">
        <f>IF('Jeunes Plants'!O1014&lt;&gt;"",'Jeunes Plants'!O1014,"")</f>
        <v>RICIN Carmencita</v>
      </c>
      <c r="P1014" s="54">
        <f>IF('Jeunes Plants'!P1014&lt;&gt;"",'Jeunes Plants'!P1014,"")</f>
        <v>1014</v>
      </c>
      <c r="Q1014" s="20">
        <f>IF('Jeunes Plants'!R1014&lt;&gt;"",'Jeunes Plants'!R1014,"")</f>
        <v>0</v>
      </c>
      <c r="R1014" s="20">
        <f>IF('Jeunes Plants'!S1014&lt;&gt;"",'Jeunes Plants'!S1014,"")</f>
        <v>0</v>
      </c>
      <c r="S1014" s="236">
        <f>IF('Jeunes Plants'!T1014&lt;&gt;"",'Jeunes Plants'!T1014,"")</f>
        <v>0</v>
      </c>
      <c r="T1014" s="241"/>
      <c r="U1014" s="44"/>
      <c r="V1014" s="44"/>
      <c r="W1014" s="44"/>
    </row>
    <row r="1015" spans="1:23" ht="20.100000000000001" customHeight="1" x14ac:dyDescent="0.25">
      <c r="A1015" s="125">
        <f>IF('Jeunes Plants'!A1015&lt;&gt;"",'Jeunes Plants'!A1015,"")</f>
        <v>13270</v>
      </c>
      <c r="B1015" s="126" t="str">
        <f>IF('Jeunes Plants'!B1015&lt;&gt;"",'Jeunes Plants'!B1015,"")</f>
        <v>RUE</v>
      </c>
      <c r="C1015" s="126" t="str">
        <f>IF('Jeunes Plants'!C1015&lt;&gt;"",'Jeunes Plants'!C1015,"")</f>
        <v>graveolens</v>
      </c>
      <c r="D1015" s="126" t="str">
        <f>IF('Jeunes Plants'!D1015&lt;&gt;"",'Jeunes Plants'!D1015,"")</f>
        <v/>
      </c>
      <c r="E1015" s="127" t="str">
        <f>IF('Jeunes Plants'!E1015&lt;&gt;"",'Jeunes Plants'!E1015,"")</f>
        <v>S</v>
      </c>
      <c r="F1015" s="127" t="str">
        <f>IF('Jeunes Plants'!F1015&lt;&gt;"",'Jeunes Plants'!F1015,"")</f>
        <v>M 3 cm  X60</v>
      </c>
      <c r="G1015" s="128">
        <f>IF('Jeunes Plants'!G1015&lt;&gt;"",'Jeunes Plants'!G1015,"")</f>
        <v>30</v>
      </c>
      <c r="H1015" s="128">
        <f>IF('Jeunes Plants'!H1015&lt;&gt;"",'Jeunes Plants'!H1015,"")</f>
        <v>8</v>
      </c>
      <c r="I1015" s="127" t="str">
        <f>IF('Jeunes Plants'!I1015&lt;&gt;"",'Jeunes Plants'!I1015,"")</f>
        <v>C</v>
      </c>
      <c r="J1015" s="129" t="str">
        <f>IF('Jeunes Plants'!J1015&lt;&gt;"",'Jeunes Plants'!J1015,"")</f>
        <v/>
      </c>
      <c r="K1015" s="126" t="str">
        <f>IF('Jeunes Plants'!K1015&lt;&gt;"",'Jeunes Plants'!K1015,"")</f>
        <v>UT JARD</v>
      </c>
      <c r="L1015" s="126" t="str">
        <f>IF('Jeunes Plants'!L1015&lt;&gt;"",'Jeunes Plants'!L1015,"")</f>
        <v>S4</v>
      </c>
      <c r="M1015" s="126" t="str">
        <f>IF('Jeunes Plants'!M1015&lt;&gt;"",'Jeunes Plants'!M1015,"")</f>
        <v/>
      </c>
      <c r="N1015" s="126" t="str">
        <f>IF('Jeunes Plants'!N1015&lt;&gt;"",'Jeunes Plants'!N1015,"")</f>
        <v>M3</v>
      </c>
      <c r="O1015" s="126" t="str">
        <f>IF('Jeunes Plants'!O1015&lt;&gt;"",'Jeunes Plants'!O1015,"")</f>
        <v>RUE graveolens</v>
      </c>
      <c r="P1015" s="130">
        <f>IF('Jeunes Plants'!P1015&lt;&gt;"",'Jeunes Plants'!P1015,"")</f>
        <v>1015</v>
      </c>
      <c r="Q1015" s="20">
        <f>IF('Jeunes Plants'!R1015&lt;&gt;"",'Jeunes Plants'!R1015,"")</f>
        <v>0</v>
      </c>
      <c r="R1015" s="20">
        <f>IF('Jeunes Plants'!S1015&lt;&gt;"",'Jeunes Plants'!S1015,"")</f>
        <v>0</v>
      </c>
      <c r="S1015" s="236">
        <f>IF('Jeunes Plants'!T1015&lt;&gt;"",'Jeunes Plants'!T1015,"")</f>
        <v>0</v>
      </c>
      <c r="T1015" s="242"/>
      <c r="U1015" s="158"/>
      <c r="V1015" s="158"/>
      <c r="W1015" s="158"/>
    </row>
    <row r="1016" spans="1:23" ht="20.100000000000001" customHeight="1" x14ac:dyDescent="0.25">
      <c r="A1016" s="23">
        <f>IF('Jeunes Plants'!A1016&lt;&gt;"",'Jeunes Plants'!A1016,"")</f>
        <v>10947</v>
      </c>
      <c r="B1016" s="24" t="str">
        <f>IF('Jeunes Plants'!B1016&lt;&gt;"",'Jeunes Plants'!B1016,"")</f>
        <v>SARRIETTE VIVACE</v>
      </c>
      <c r="C1016" s="24" t="str">
        <f>IF('Jeunes Plants'!C1016&lt;&gt;"",'Jeunes Plants'!C1016,"")</f>
        <v>Satureja</v>
      </c>
      <c r="D1016" s="24" t="str">
        <f>IF('Jeunes Plants'!D1016&lt;&gt;"",'Jeunes Plants'!D1016,"")</f>
        <v/>
      </c>
      <c r="E1016" s="66" t="str">
        <f>IF('Jeunes Plants'!E1016&lt;&gt;"",'Jeunes Plants'!E1016,"")</f>
        <v>B</v>
      </c>
      <c r="F1016" s="66" t="str">
        <f>IF('Jeunes Plants'!F1016&lt;&gt;"",'Jeunes Plants'!F1016,"")</f>
        <v>M 3 cm  X60</v>
      </c>
      <c r="G1016" s="64">
        <f>IF('Jeunes Plants'!G1016&lt;&gt;"",'Jeunes Plants'!G1016,"")</f>
        <v>30</v>
      </c>
      <c r="H1016" s="64">
        <f>IF('Jeunes Plants'!H1016&lt;&gt;"",'Jeunes Plants'!H1016,"")</f>
        <v>5</v>
      </c>
      <c r="I1016" s="66" t="str">
        <f>IF('Jeunes Plants'!I1016&lt;&gt;"",'Jeunes Plants'!I1016,"")</f>
        <v>A</v>
      </c>
      <c r="J1016" s="72" t="str">
        <f>IF('Jeunes Plants'!J1016&lt;&gt;"",'Jeunes Plants'!J1016,"")</f>
        <v/>
      </c>
      <c r="K1016" s="24" t="str">
        <f>IF('Jeunes Plants'!K1016&lt;&gt;"",'Jeunes Plants'!K1016,"")</f>
        <v>UT JARD</v>
      </c>
      <c r="L1016" s="24" t="str">
        <f>IF('Jeunes Plants'!L1016&lt;&gt;"",'Jeunes Plants'!L1016,"")</f>
        <v>S2</v>
      </c>
      <c r="M1016" s="24" t="str">
        <f>IF('Jeunes Plants'!M1016&lt;&gt;"",'Jeunes Plants'!M1016,"")</f>
        <v/>
      </c>
      <c r="N1016" s="24" t="str">
        <f>IF('Jeunes Plants'!N1016&lt;&gt;"",'Jeunes Plants'!N1016,"")</f>
        <v>M3</v>
      </c>
      <c r="O1016" s="24" t="str">
        <f>IF('Jeunes Plants'!O1016&lt;&gt;"",'Jeunes Plants'!O1016,"")</f>
        <v>SARRIETTE VIVACE Satureja</v>
      </c>
      <c r="P1016" s="54">
        <f>IF('Jeunes Plants'!P1016&lt;&gt;"",'Jeunes Plants'!P1016,"")</f>
        <v>1016</v>
      </c>
      <c r="Q1016" s="20">
        <f>IF('Jeunes Plants'!R1016&lt;&gt;"",'Jeunes Plants'!R1016,"")</f>
        <v>0</v>
      </c>
      <c r="R1016" s="20">
        <f>IF('Jeunes Plants'!S1016&lt;&gt;"",'Jeunes Plants'!S1016,"")</f>
        <v>0</v>
      </c>
      <c r="S1016" s="236">
        <f>IF('Jeunes Plants'!T1016&lt;&gt;"",'Jeunes Plants'!T1016,"")</f>
        <v>0</v>
      </c>
      <c r="T1016" s="241"/>
      <c r="U1016" s="44"/>
      <c r="V1016" s="44"/>
      <c r="W1016" s="44"/>
    </row>
    <row r="1017" spans="1:23" ht="20.100000000000001" customHeight="1" x14ac:dyDescent="0.25">
      <c r="A1017" s="125">
        <f>IF('Jeunes Plants'!A1017&lt;&gt;"",'Jeunes Plants'!A1017,"")</f>
        <v>15049</v>
      </c>
      <c r="B1017" s="126" t="str">
        <f>IF('Jeunes Plants'!B1017&lt;&gt;"",'Jeunes Plants'!B1017,"")</f>
        <v>TANAISIE</v>
      </c>
      <c r="C1017" s="126" t="str">
        <f>IF('Jeunes Plants'!C1017&lt;&gt;"",'Jeunes Plants'!C1017,"")</f>
        <v>Tanacetum officinalis</v>
      </c>
      <c r="D1017" s="126" t="str">
        <f>IF('Jeunes Plants'!D1017&lt;&gt;"",'Jeunes Plants'!D1017,"")</f>
        <v/>
      </c>
      <c r="E1017" s="127" t="str">
        <f>IF('Jeunes Plants'!E1017&lt;&gt;"",'Jeunes Plants'!E1017,"")</f>
        <v>S</v>
      </c>
      <c r="F1017" s="127" t="str">
        <f>IF('Jeunes Plants'!F1017&lt;&gt;"",'Jeunes Plants'!F1017,"")</f>
        <v>M 3 cm  X60</v>
      </c>
      <c r="G1017" s="128">
        <f>IF('Jeunes Plants'!G1017&lt;&gt;"",'Jeunes Plants'!G1017,"")</f>
        <v>30</v>
      </c>
      <c r="H1017" s="128">
        <f>IF('Jeunes Plants'!H1017&lt;&gt;"",'Jeunes Plants'!H1017,"")</f>
        <v>8</v>
      </c>
      <c r="I1017" s="127" t="str">
        <f>IF('Jeunes Plants'!I1017&lt;&gt;"",'Jeunes Plants'!I1017,"")</f>
        <v>A</v>
      </c>
      <c r="J1017" s="129" t="str">
        <f>IF('Jeunes Plants'!J1017&lt;&gt;"",'Jeunes Plants'!J1017,"")</f>
        <v/>
      </c>
      <c r="K1017" s="126" t="str">
        <f>IF('Jeunes Plants'!K1017&lt;&gt;"",'Jeunes Plants'!K1017,"")</f>
        <v>UT JARD</v>
      </c>
      <c r="L1017" s="126" t="str">
        <f>IF('Jeunes Plants'!L1017&lt;&gt;"",'Jeunes Plants'!L1017,"")</f>
        <v>S1</v>
      </c>
      <c r="M1017" s="126" t="str">
        <f>IF('Jeunes Plants'!M1017&lt;&gt;"",'Jeunes Plants'!M1017,"")</f>
        <v/>
      </c>
      <c r="N1017" s="126" t="str">
        <f>IF('Jeunes Plants'!N1017&lt;&gt;"",'Jeunes Plants'!N1017,"")</f>
        <v>M3</v>
      </c>
      <c r="O1017" s="126" t="str">
        <f>IF('Jeunes Plants'!O1017&lt;&gt;"",'Jeunes Plants'!O1017,"")</f>
        <v>TANAISIE Tanacetum officinalis</v>
      </c>
      <c r="P1017" s="130">
        <f>IF('Jeunes Plants'!P1017&lt;&gt;"",'Jeunes Plants'!P1017,"")</f>
        <v>1017</v>
      </c>
      <c r="Q1017" s="20">
        <f>IF('Jeunes Plants'!R1017&lt;&gt;"",'Jeunes Plants'!R1017,"")</f>
        <v>0</v>
      </c>
      <c r="R1017" s="20">
        <f>IF('Jeunes Plants'!S1017&lt;&gt;"",'Jeunes Plants'!S1017,"")</f>
        <v>0</v>
      </c>
      <c r="S1017" s="236">
        <f>IF('Jeunes Plants'!T1017&lt;&gt;"",'Jeunes Plants'!T1017,"")</f>
        <v>0</v>
      </c>
      <c r="T1017" s="242"/>
      <c r="U1017" s="158"/>
      <c r="V1017" s="158"/>
      <c r="W1017" s="158"/>
    </row>
    <row r="1018" spans="1:23" ht="20.100000000000001" customHeight="1" x14ac:dyDescent="0.25">
      <c r="A1018" s="21">
        <f>IF('Jeunes Plants'!A1018&lt;&gt;"",'Jeunes Plants'!A1018,"")</f>
        <v>13392</v>
      </c>
      <c r="B1018" s="27" t="str">
        <f>IF('Jeunes Plants'!B1018&lt;&gt;"",'Jeunes Plants'!B1018,"")</f>
        <v>DÉPLIANT PLANTES UTILES AU JARDIN</v>
      </c>
      <c r="C1018" s="220" t="str">
        <f>IF('Jeunes Plants'!C1018&lt;&gt;"",'Jeunes Plants'!C1018,"")</f>
        <v>ACHETÉ</v>
      </c>
      <c r="D1018" s="22" t="str">
        <f>IF('Jeunes Plants'!D1018&lt;&gt;"",'Jeunes Plants'!D1018,"")</f>
        <v/>
      </c>
      <c r="E1018" s="65" t="str">
        <f>IF('Jeunes Plants'!E1018&lt;&gt;"",'Jeunes Plants'!E1018,"")</f>
        <v xml:space="preserve"> </v>
      </c>
      <c r="F1018" s="65" t="str">
        <f>IF('Jeunes Plants'!F1018&lt;&gt;"",'Jeunes Plants'!F1018,"")</f>
        <v/>
      </c>
      <c r="G1018" s="65">
        <f>IF('Jeunes Plants'!G1018&lt;&gt;"",'Jeunes Plants'!G1018,"")</f>
        <v>10</v>
      </c>
      <c r="H1018" s="65" t="str">
        <f>IF('Jeunes Plants'!H1018&lt;&gt;"",'Jeunes Plants'!H1018,"")</f>
        <v xml:space="preserve"> </v>
      </c>
      <c r="I1018" s="65" t="str">
        <f>IF('Jeunes Plants'!I1018&lt;&gt;"",'Jeunes Plants'!I1018,"")</f>
        <v xml:space="preserve"> </v>
      </c>
      <c r="J1018" s="71" t="str">
        <f>IF('Jeunes Plants'!J1018&lt;&gt;"",'Jeunes Plants'!J1018,"")</f>
        <v xml:space="preserve"> </v>
      </c>
      <c r="K1018" s="22" t="str">
        <f>IF('Jeunes Plants'!K1018&lt;&gt;"",'Jeunes Plants'!K1018,"")</f>
        <v>ILV D</v>
      </c>
      <c r="L1018" s="22" t="str">
        <f>IF('Jeunes Plants'!L1018&lt;&gt;"",'Jeunes Plants'!L1018,"")</f>
        <v>D</v>
      </c>
      <c r="M1018" s="22" t="str">
        <f>IF('Jeunes Plants'!M1018&lt;&gt;"",'Jeunes Plants'!M1018,"")</f>
        <v/>
      </c>
      <c r="N1018" s="22" t="str">
        <f>IF('Jeunes Plants'!N1018&lt;&gt;"",'Jeunes Plants'!N1018,"")</f>
        <v xml:space="preserve"> </v>
      </c>
      <c r="O1018" s="22" t="str">
        <f>IF('Jeunes Plants'!O1018&lt;&gt;"",'Jeunes Plants'!O1018,"")</f>
        <v>DÉPLIANT PLANTES UTILES AU JARDIN ACHETÉ</v>
      </c>
      <c r="P1018" s="53">
        <f>IF('Jeunes Plants'!P1018&lt;&gt;"",'Jeunes Plants'!P1018,"")</f>
        <v>1018</v>
      </c>
      <c r="Q1018" s="20">
        <f>IF('Jeunes Plants'!R1018&lt;&gt;"",'Jeunes Plants'!R1018,"")</f>
        <v>0</v>
      </c>
      <c r="R1018" s="20">
        <f>IF('Jeunes Plants'!S1018&lt;&gt;"",'Jeunes Plants'!S1018,"")</f>
        <v>0</v>
      </c>
      <c r="S1018" s="236">
        <f>IF('Jeunes Plants'!T1018&lt;&gt;"",'Jeunes Plants'!T1018,"")</f>
        <v>0</v>
      </c>
      <c r="T1018" s="243"/>
      <c r="U1018" s="42"/>
      <c r="V1018" s="42"/>
      <c r="W1018" s="42"/>
    </row>
    <row r="1019" spans="1:23" ht="20.100000000000001" customHeight="1" x14ac:dyDescent="0.25">
      <c r="A1019" s="21">
        <f>IF('Jeunes Plants'!A1019&lt;&gt;"",'Jeunes Plants'!A1019,"")</f>
        <v>13994</v>
      </c>
      <c r="B1019" s="27" t="str">
        <f>IF('Jeunes Plants'!B1019&lt;&gt;"",'Jeunes Plants'!B1019,"")</f>
        <v>AFFICHE PLANTES UTILES AU JARDIN</v>
      </c>
      <c r="C1019" s="220" t="str">
        <f>IF('Jeunes Plants'!C1019&lt;&gt;"",'Jeunes Plants'!C1019,"")</f>
        <v>ACHETÉ</v>
      </c>
      <c r="D1019" s="22" t="str">
        <f>IF('Jeunes Plants'!D1019&lt;&gt;"",'Jeunes Plants'!D1019,"")</f>
        <v/>
      </c>
      <c r="E1019" s="65" t="str">
        <f>IF('Jeunes Plants'!E1019&lt;&gt;"",'Jeunes Plants'!E1019,"")</f>
        <v xml:space="preserve"> </v>
      </c>
      <c r="F1019" s="65" t="str">
        <f>IF('Jeunes Plants'!F1019&lt;&gt;"",'Jeunes Plants'!F1019,"")</f>
        <v/>
      </c>
      <c r="G1019" s="65">
        <f>IF('Jeunes Plants'!G1019&lt;&gt;"",'Jeunes Plants'!G1019,"")</f>
        <v>1</v>
      </c>
      <c r="H1019" s="65" t="str">
        <f>IF('Jeunes Plants'!H1019&lt;&gt;"",'Jeunes Plants'!H1019,"")</f>
        <v xml:space="preserve"> </v>
      </c>
      <c r="I1019" s="65" t="str">
        <f>IF('Jeunes Plants'!I1019&lt;&gt;"",'Jeunes Plants'!I1019,"")</f>
        <v xml:space="preserve"> </v>
      </c>
      <c r="J1019" s="71" t="str">
        <f>IF('Jeunes Plants'!J1019&lt;&gt;"",'Jeunes Plants'!J1019,"")</f>
        <v xml:space="preserve"> </v>
      </c>
      <c r="K1019" s="22" t="str">
        <f>IF('Jeunes Plants'!K1019&lt;&gt;"",'Jeunes Plants'!K1019,"")</f>
        <v>ILV A</v>
      </c>
      <c r="L1019" s="22" t="str">
        <f>IF('Jeunes Plants'!L1019&lt;&gt;"",'Jeunes Plants'!L1019,"")</f>
        <v>D</v>
      </c>
      <c r="M1019" s="22" t="str">
        <f>IF('Jeunes Plants'!M1019&lt;&gt;"",'Jeunes Plants'!M1019,"")</f>
        <v/>
      </c>
      <c r="N1019" s="22" t="str">
        <f>IF('Jeunes Plants'!N1019&lt;&gt;"",'Jeunes Plants'!N1019,"")</f>
        <v xml:space="preserve"> </v>
      </c>
      <c r="O1019" s="22" t="str">
        <f>IF('Jeunes Plants'!O1019&lt;&gt;"",'Jeunes Plants'!O1019,"")</f>
        <v>AFFICHE PLANTES UTILES AU JARDIN ACHETÉ</v>
      </c>
      <c r="P1019" s="53">
        <f>IF('Jeunes Plants'!P1019&lt;&gt;"",'Jeunes Plants'!P1019,"")</f>
        <v>1019</v>
      </c>
      <c r="Q1019" s="20">
        <f>IF('Jeunes Plants'!R1019&lt;&gt;"",'Jeunes Plants'!R1019,"")</f>
        <v>0</v>
      </c>
      <c r="R1019" s="20">
        <f>IF('Jeunes Plants'!S1019&lt;&gt;"",'Jeunes Plants'!S1019,"")</f>
        <v>0</v>
      </c>
      <c r="S1019" s="236">
        <f>IF('Jeunes Plants'!T1019&lt;&gt;"",'Jeunes Plants'!T1019,"")</f>
        <v>0</v>
      </c>
      <c r="T1019" s="243"/>
      <c r="U1019" s="42"/>
      <c r="V1019" s="42"/>
      <c r="W1019" s="42"/>
    </row>
    <row r="1020" spans="1:23" ht="20.100000000000001" customHeight="1" x14ac:dyDescent="0.25">
      <c r="A1020" s="140" t="str">
        <f>IF('Jeunes Plants'!A1020&lt;&gt;"",'Jeunes Plants'!A1020,"")</f>
        <v/>
      </c>
      <c r="B1020" s="187" t="str">
        <f>IF('Jeunes Plants'!B1020&lt;&gt;"",'Jeunes Plants'!B1020,"")</f>
        <v>PLANTES AUX SAVEURS SURPRENANTES</v>
      </c>
      <c r="C1020" s="141"/>
      <c r="D1020" s="141" t="str">
        <f>IF('Jeunes Plants'!D1020&lt;&gt;"",'Jeunes Plants'!D1020,"")</f>
        <v/>
      </c>
      <c r="E1020" s="142" t="str">
        <f>IF('Jeunes Plants'!E1020&lt;&gt;"",'Jeunes Plants'!E1020,"")</f>
        <v/>
      </c>
      <c r="F1020" s="142" t="str">
        <f>IF('Jeunes Plants'!F1020&lt;&gt;"",'Jeunes Plants'!F1020,"")</f>
        <v/>
      </c>
      <c r="G1020" s="142" t="str">
        <f>IF('Jeunes Plants'!G1020&lt;&gt;"",'Jeunes Plants'!G1020,"")</f>
        <v/>
      </c>
      <c r="H1020" s="142" t="str">
        <f>IF('Jeunes Plants'!H1020&lt;&gt;"",'Jeunes Plants'!H1020,"")</f>
        <v/>
      </c>
      <c r="I1020" s="142" t="str">
        <f>IF('Jeunes Plants'!I1020&lt;&gt;"",'Jeunes Plants'!I1020,"")</f>
        <v/>
      </c>
      <c r="J1020" s="143" t="str">
        <f>IF('Jeunes Plants'!J1020&lt;&gt;"",'Jeunes Plants'!J1020,"")</f>
        <v/>
      </c>
      <c r="K1020" s="141" t="str">
        <f>IF('Jeunes Plants'!K1020&lt;&gt;"",'Jeunes Plants'!K1020,"")</f>
        <v/>
      </c>
      <c r="L1020" s="141" t="str">
        <f>IF('Jeunes Plants'!L1020&lt;&gt;"",'Jeunes Plants'!L1020,"")</f>
        <v>G</v>
      </c>
      <c r="M1020" s="141" t="str">
        <f>IF('Jeunes Plants'!M1020&lt;&gt;"",'Jeunes Plants'!M1020,"")</f>
        <v/>
      </c>
      <c r="N1020" s="141" t="str">
        <f>IF('Jeunes Plants'!N1020&lt;&gt;"",'Jeunes Plants'!N1020,"")</f>
        <v/>
      </c>
      <c r="O1020" s="141" t="str">
        <f>IF('Jeunes Plants'!O1020&lt;&gt;"",'Jeunes Plants'!O1020,"")</f>
        <v xml:space="preserve">PLANTES AUX SAVEURS SURPRENANTES </v>
      </c>
      <c r="P1020" s="144">
        <f>IF('Jeunes Plants'!P1020&lt;&gt;"",'Jeunes Plants'!P1020,"")</f>
        <v>1020</v>
      </c>
      <c r="Q1020" s="20" t="str">
        <f>IF('Jeunes Plants'!R1020&lt;&gt;"",'Jeunes Plants'!R1020,"")</f>
        <v/>
      </c>
      <c r="R1020" s="20" t="str">
        <f>IF('Jeunes Plants'!S1020&lt;&gt;"",'Jeunes Plants'!S1020,"")</f>
        <v/>
      </c>
      <c r="S1020" s="236" t="str">
        <f>IF('Jeunes Plants'!T1020&lt;&gt;"",'Jeunes Plants'!T1020,"")</f>
        <v/>
      </c>
      <c r="T1020" s="256"/>
      <c r="U1020" s="182"/>
      <c r="V1020" s="182"/>
      <c r="W1020" s="182"/>
    </row>
    <row r="1021" spans="1:23" ht="20.100000000000001" customHeight="1" x14ac:dyDescent="0.25">
      <c r="A1021" s="23">
        <f>IF('Jeunes Plants'!A1021&lt;&gt;"",'Jeunes Plants'!A1021,"")</f>
        <v>13272</v>
      </c>
      <c r="B1021" s="24" t="str">
        <f>IF('Jeunes Plants'!B1021&lt;&gt;"",'Jeunes Plants'!B1021,"")</f>
        <v>AURONE</v>
      </c>
      <c r="C1021" s="24" t="str">
        <f>IF('Jeunes Plants'!C1021&lt;&gt;"",'Jeunes Plants'!C1021,"")</f>
        <v>Cola</v>
      </c>
      <c r="D1021" s="24" t="str">
        <f>IF('Jeunes Plants'!D1021&lt;&gt;"",'Jeunes Plants'!D1021,"")</f>
        <v/>
      </c>
      <c r="E1021" s="66" t="str">
        <f>IF('Jeunes Plants'!E1021&lt;&gt;"",'Jeunes Plants'!E1021,"")</f>
        <v>B</v>
      </c>
      <c r="F1021" s="66" t="str">
        <f>IF('Jeunes Plants'!F1021&lt;&gt;"",'Jeunes Plants'!F1021,"")</f>
        <v>M 3 cm  X60</v>
      </c>
      <c r="G1021" s="64">
        <f>IF('Jeunes Plants'!G1021&lt;&gt;"",'Jeunes Plants'!G1021,"")</f>
        <v>30</v>
      </c>
      <c r="H1021" s="64">
        <f>IF('Jeunes Plants'!H1021&lt;&gt;"",'Jeunes Plants'!H1021,"")</f>
        <v>5</v>
      </c>
      <c r="I1021" s="66" t="str">
        <f>IF('Jeunes Plants'!I1021&lt;&gt;"",'Jeunes Plants'!I1021,"")</f>
        <v>B</v>
      </c>
      <c r="J1021" s="72" t="str">
        <f>IF('Jeunes Plants'!J1021&lt;&gt;"",'Jeunes Plants'!J1021,"")</f>
        <v/>
      </c>
      <c r="K1021" s="24" t="str">
        <f>IF('Jeunes Plants'!K1021&lt;&gt;"",'Jeunes Plants'!K1021,"")</f>
        <v>SAVEUR</v>
      </c>
      <c r="L1021" s="24" t="str">
        <f>IF('Jeunes Plants'!L1021&lt;&gt;"",'Jeunes Plants'!L1021,"")</f>
        <v>S3B</v>
      </c>
      <c r="M1021" s="24" t="str">
        <f>IF('Jeunes Plants'!M1021&lt;&gt;"",'Jeunes Plants'!M1021,"")</f>
        <v/>
      </c>
      <c r="N1021" s="24" t="str">
        <f>IF('Jeunes Plants'!N1021&lt;&gt;"",'Jeunes Plants'!N1021,"")</f>
        <v>M3</v>
      </c>
      <c r="O1021" s="24" t="str">
        <f>IF('Jeunes Plants'!O1021&lt;&gt;"",'Jeunes Plants'!O1021,"")</f>
        <v>AURONE Cola</v>
      </c>
      <c r="P1021" s="54">
        <f>IF('Jeunes Plants'!P1021&lt;&gt;"",'Jeunes Plants'!P1021,"")</f>
        <v>1021</v>
      </c>
      <c r="Q1021" s="20">
        <f>IF('Jeunes Plants'!R1021&lt;&gt;"",'Jeunes Plants'!R1021,"")</f>
        <v>0</v>
      </c>
      <c r="R1021" s="20">
        <f>IF('Jeunes Plants'!S1021&lt;&gt;"",'Jeunes Plants'!S1021,"")</f>
        <v>0</v>
      </c>
      <c r="S1021" s="236">
        <f>IF('Jeunes Plants'!T1021&lt;&gt;"",'Jeunes Plants'!T1021,"")</f>
        <v>0</v>
      </c>
      <c r="T1021" s="241"/>
      <c r="U1021" s="44"/>
      <c r="V1021" s="44"/>
      <c r="W1021" s="44"/>
    </row>
    <row r="1022" spans="1:23" ht="20.100000000000001" customHeight="1" x14ac:dyDescent="0.25">
      <c r="A1022" s="125">
        <f>IF('Jeunes Plants'!A1022&lt;&gt;"",'Jeunes Plants'!A1022,"")</f>
        <v>12837</v>
      </c>
      <c r="B1022" s="126" t="str">
        <f>IF('Jeunes Plants'!B1022&lt;&gt;"",'Jeunes Plants'!B1022,"")</f>
        <v>BOURRACHE</v>
      </c>
      <c r="C1022" s="126" t="str">
        <f>IF('Jeunes Plants'!C1022&lt;&gt;"",'Jeunes Plants'!C1022,"")</f>
        <v>Officinale</v>
      </c>
      <c r="D1022" s="126" t="str">
        <f>IF('Jeunes Plants'!D1022&lt;&gt;"",'Jeunes Plants'!D1022,"")</f>
        <v/>
      </c>
      <c r="E1022" s="127" t="str">
        <f>IF('Jeunes Plants'!E1022&lt;&gt;"",'Jeunes Plants'!E1022,"")</f>
        <v>S</v>
      </c>
      <c r="F1022" s="127" t="str">
        <f>IF('Jeunes Plants'!F1022&lt;&gt;"",'Jeunes Plants'!F1022,"")</f>
        <v>M 3 cm  X60</v>
      </c>
      <c r="G1022" s="128">
        <f>IF('Jeunes Plants'!G1022&lt;&gt;"",'Jeunes Plants'!G1022,"")</f>
        <v>30</v>
      </c>
      <c r="H1022" s="128">
        <f>IF('Jeunes Plants'!H1022&lt;&gt;"",'Jeunes Plants'!H1022,"")</f>
        <v>5</v>
      </c>
      <c r="I1022" s="127" t="str">
        <f>IF('Jeunes Plants'!I1022&lt;&gt;"",'Jeunes Plants'!I1022,"")</f>
        <v>C</v>
      </c>
      <c r="J1022" s="129" t="str">
        <f>IF('Jeunes Plants'!J1022&lt;&gt;"",'Jeunes Plants'!J1022,"")</f>
        <v/>
      </c>
      <c r="K1022" s="126" t="str">
        <f>IF('Jeunes Plants'!K1022&lt;&gt;"",'Jeunes Plants'!K1022,"")</f>
        <v>SAVEUR</v>
      </c>
      <c r="L1022" s="126" t="str">
        <f>IF('Jeunes Plants'!L1022&lt;&gt;"",'Jeunes Plants'!L1022,"")</f>
        <v>S4</v>
      </c>
      <c r="M1022" s="126" t="str">
        <f>IF('Jeunes Plants'!M1022&lt;&gt;"",'Jeunes Plants'!M1022,"")</f>
        <v/>
      </c>
      <c r="N1022" s="126" t="str">
        <f>IF('Jeunes Plants'!N1022&lt;&gt;"",'Jeunes Plants'!N1022,"")</f>
        <v>M3</v>
      </c>
      <c r="O1022" s="126" t="str">
        <f>IF('Jeunes Plants'!O1022&lt;&gt;"",'Jeunes Plants'!O1022,"")</f>
        <v>BOURRACHE Officinale</v>
      </c>
      <c r="P1022" s="130">
        <f>IF('Jeunes Plants'!P1022&lt;&gt;"",'Jeunes Plants'!P1022,"")</f>
        <v>1022</v>
      </c>
      <c r="Q1022" s="20">
        <f>IF('Jeunes Plants'!R1022&lt;&gt;"",'Jeunes Plants'!R1022,"")</f>
        <v>0</v>
      </c>
      <c r="R1022" s="20">
        <f>IF('Jeunes Plants'!S1022&lt;&gt;"",'Jeunes Plants'!S1022,"")</f>
        <v>0</v>
      </c>
      <c r="S1022" s="236">
        <f>IF('Jeunes Plants'!T1022&lt;&gt;"",'Jeunes Plants'!T1022,"")</f>
        <v>0</v>
      </c>
      <c r="T1022" s="242"/>
      <c r="U1022" s="158"/>
      <c r="V1022" s="158"/>
      <c r="W1022" s="158"/>
    </row>
    <row r="1023" spans="1:23" ht="20.100000000000001" customHeight="1" x14ac:dyDescent="0.25">
      <c r="A1023" s="23">
        <f>IF('Jeunes Plants'!A1023&lt;&gt;"",'Jeunes Plants'!A1023,"")</f>
        <v>13273</v>
      </c>
      <c r="B1023" s="24" t="str">
        <f>IF('Jeunes Plants'!B1023&lt;&gt;"",'Jeunes Plants'!B1023,"")</f>
        <v>BREDE</v>
      </c>
      <c r="C1023" s="24" t="str">
        <f>IF('Jeunes Plants'!C1023&lt;&gt;"",'Jeunes Plants'!C1023,"")</f>
        <v>Mafane</v>
      </c>
      <c r="D1023" s="24" t="str">
        <f>IF('Jeunes Plants'!D1023&lt;&gt;"",'Jeunes Plants'!D1023,"")</f>
        <v/>
      </c>
      <c r="E1023" s="66" t="str">
        <f>IF('Jeunes Plants'!E1023&lt;&gt;"",'Jeunes Plants'!E1023,"")</f>
        <v>S</v>
      </c>
      <c r="F1023" s="66" t="str">
        <f>IF('Jeunes Plants'!F1023&lt;&gt;"",'Jeunes Plants'!F1023,"")</f>
        <v>M 3 cm  X60</v>
      </c>
      <c r="G1023" s="64">
        <f>IF('Jeunes Plants'!G1023&lt;&gt;"",'Jeunes Plants'!G1023,"")</f>
        <v>30</v>
      </c>
      <c r="H1023" s="64">
        <f>IF('Jeunes Plants'!H1023&lt;&gt;"",'Jeunes Plants'!H1023,"")</f>
        <v>7</v>
      </c>
      <c r="I1023" s="66" t="str">
        <f>IF('Jeunes Plants'!I1023&lt;&gt;"",'Jeunes Plants'!I1023,"")</f>
        <v>C</v>
      </c>
      <c r="J1023" s="72" t="str">
        <f>IF('Jeunes Plants'!J1023&lt;&gt;"",'Jeunes Plants'!J1023,"")</f>
        <v/>
      </c>
      <c r="K1023" s="24" t="str">
        <f>IF('Jeunes Plants'!K1023&lt;&gt;"",'Jeunes Plants'!K1023,"")</f>
        <v>SAVEUR</v>
      </c>
      <c r="L1023" s="24" t="str">
        <f>IF('Jeunes Plants'!L1023&lt;&gt;"",'Jeunes Plants'!L1023,"")</f>
        <v>S4</v>
      </c>
      <c r="M1023" s="24" t="str">
        <f>IF('Jeunes Plants'!M1023&lt;&gt;"",'Jeunes Plants'!M1023,"")</f>
        <v/>
      </c>
      <c r="N1023" s="24" t="str">
        <f>IF('Jeunes Plants'!N1023&lt;&gt;"",'Jeunes Plants'!N1023,"")</f>
        <v>M3</v>
      </c>
      <c r="O1023" s="24" t="str">
        <f>IF('Jeunes Plants'!O1023&lt;&gt;"",'Jeunes Plants'!O1023,"")</f>
        <v>BREDE Mafane</v>
      </c>
      <c r="P1023" s="54">
        <f>IF('Jeunes Plants'!P1023&lt;&gt;"",'Jeunes Plants'!P1023,"")</f>
        <v>1023</v>
      </c>
      <c r="Q1023" s="20">
        <f>IF('Jeunes Plants'!R1023&lt;&gt;"",'Jeunes Plants'!R1023,"")</f>
        <v>0</v>
      </c>
      <c r="R1023" s="20">
        <f>IF('Jeunes Plants'!S1023&lt;&gt;"",'Jeunes Plants'!S1023,"")</f>
        <v>0</v>
      </c>
      <c r="S1023" s="236">
        <f>IF('Jeunes Plants'!T1023&lt;&gt;"",'Jeunes Plants'!T1023,"")</f>
        <v>0</v>
      </c>
      <c r="T1023" s="241"/>
      <c r="U1023" s="44"/>
      <c r="V1023" s="44"/>
      <c r="W1023" s="44"/>
    </row>
    <row r="1024" spans="1:23" ht="20.100000000000001" customHeight="1" x14ac:dyDescent="0.25">
      <c r="A1024" s="125">
        <f>IF('Jeunes Plants'!A1024&lt;&gt;"",'Jeunes Plants'!A1024,"")</f>
        <v>13274</v>
      </c>
      <c r="B1024" s="126" t="str">
        <f>IF('Jeunes Plants'!B1024&lt;&gt;"",'Jeunes Plants'!B1024,"")</f>
        <v>HYSOPE ANISEE</v>
      </c>
      <c r="C1024" s="126" t="str">
        <f>IF('Jeunes Plants'!C1024&lt;&gt;"",'Jeunes Plants'!C1024,"")</f>
        <v>Agastache foeniculum</v>
      </c>
      <c r="D1024" s="126" t="str">
        <f>IF('Jeunes Plants'!D1024&lt;&gt;"",'Jeunes Plants'!D1024,"")</f>
        <v/>
      </c>
      <c r="E1024" s="127" t="str">
        <f>IF('Jeunes Plants'!E1024&lt;&gt;"",'Jeunes Plants'!E1024,"")</f>
        <v>S</v>
      </c>
      <c r="F1024" s="127" t="str">
        <f>IF('Jeunes Plants'!F1024&lt;&gt;"",'Jeunes Plants'!F1024,"")</f>
        <v>M 3 cm  X60</v>
      </c>
      <c r="G1024" s="128">
        <f>IF('Jeunes Plants'!G1024&lt;&gt;"",'Jeunes Plants'!G1024,"")</f>
        <v>30</v>
      </c>
      <c r="H1024" s="128">
        <f>IF('Jeunes Plants'!H1024&lt;&gt;"",'Jeunes Plants'!H1024,"")</f>
        <v>8</v>
      </c>
      <c r="I1024" s="127" t="str">
        <f>IF('Jeunes Plants'!I1024&lt;&gt;"",'Jeunes Plants'!I1024,"")</f>
        <v>B</v>
      </c>
      <c r="J1024" s="129" t="str">
        <f>IF('Jeunes Plants'!J1024&lt;&gt;"",'Jeunes Plants'!J1024,"")</f>
        <v/>
      </c>
      <c r="K1024" s="126" t="str">
        <f>IF('Jeunes Plants'!K1024&lt;&gt;"",'Jeunes Plants'!K1024,"")</f>
        <v>SAVEUR</v>
      </c>
      <c r="L1024" s="126" t="str">
        <f>IF('Jeunes Plants'!L1024&lt;&gt;"",'Jeunes Plants'!L1024,"")</f>
        <v>S4</v>
      </c>
      <c r="M1024" s="126" t="str">
        <f>IF('Jeunes Plants'!M1024&lt;&gt;"",'Jeunes Plants'!M1024,"")</f>
        <v/>
      </c>
      <c r="N1024" s="126" t="str">
        <f>IF('Jeunes Plants'!N1024&lt;&gt;"",'Jeunes Plants'!N1024,"")</f>
        <v>M3</v>
      </c>
      <c r="O1024" s="126" t="str">
        <f>IF('Jeunes Plants'!O1024&lt;&gt;"",'Jeunes Plants'!O1024,"")</f>
        <v>HYSOPE ANISEE Agastache foeniculum</v>
      </c>
      <c r="P1024" s="130">
        <f>IF('Jeunes Plants'!P1024&lt;&gt;"",'Jeunes Plants'!P1024,"")</f>
        <v>1024</v>
      </c>
      <c r="Q1024" s="20">
        <f>IF('Jeunes Plants'!R1024&lt;&gt;"",'Jeunes Plants'!R1024,"")</f>
        <v>0</v>
      </c>
      <c r="R1024" s="20">
        <f>IF('Jeunes Plants'!S1024&lt;&gt;"",'Jeunes Plants'!S1024,"")</f>
        <v>0</v>
      </c>
      <c r="S1024" s="236">
        <f>IF('Jeunes Plants'!T1024&lt;&gt;"",'Jeunes Plants'!T1024,"")</f>
        <v>0</v>
      </c>
      <c r="T1024" s="242"/>
      <c r="U1024" s="158"/>
      <c r="V1024" s="158"/>
      <c r="W1024" s="158"/>
    </row>
    <row r="1025" spans="1:23" ht="20.100000000000001" customHeight="1" x14ac:dyDescent="0.25">
      <c r="A1025" s="23">
        <f>IF('Jeunes Plants'!A1025&lt;&gt;"",'Jeunes Plants'!A1025,"")</f>
        <v>13275</v>
      </c>
      <c r="B1025" s="24" t="str">
        <f>IF('Jeunes Plants'!B1025&lt;&gt;"",'Jeunes Plants'!B1025,"")</f>
        <v>LIVECHE</v>
      </c>
      <c r="C1025" s="24" t="str">
        <f>IF('Jeunes Plants'!C1025&lt;&gt;"",'Jeunes Plants'!C1025,"")</f>
        <v>Ache des Montagnes</v>
      </c>
      <c r="D1025" s="24" t="str">
        <f>IF('Jeunes Plants'!D1025&lt;&gt;"",'Jeunes Plants'!D1025,"")</f>
        <v/>
      </c>
      <c r="E1025" s="66" t="str">
        <f>IF('Jeunes Plants'!E1025&lt;&gt;"",'Jeunes Plants'!E1025,"")</f>
        <v>S</v>
      </c>
      <c r="F1025" s="66" t="str">
        <f>IF('Jeunes Plants'!F1025&lt;&gt;"",'Jeunes Plants'!F1025,"")</f>
        <v>M 3 cm  X60</v>
      </c>
      <c r="G1025" s="64">
        <f>IF('Jeunes Plants'!G1025&lt;&gt;"",'Jeunes Plants'!G1025,"")</f>
        <v>30</v>
      </c>
      <c r="H1025" s="64">
        <f>IF('Jeunes Plants'!H1025&lt;&gt;"",'Jeunes Plants'!H1025,"")</f>
        <v>7</v>
      </c>
      <c r="I1025" s="66" t="str">
        <f>IF('Jeunes Plants'!I1025&lt;&gt;"",'Jeunes Plants'!I1025,"")</f>
        <v>B</v>
      </c>
      <c r="J1025" s="72" t="str">
        <f>IF('Jeunes Plants'!J1025&lt;&gt;"",'Jeunes Plants'!J1025,"")</f>
        <v/>
      </c>
      <c r="K1025" s="24" t="str">
        <f>IF('Jeunes Plants'!K1025&lt;&gt;"",'Jeunes Plants'!K1025,"")</f>
        <v>SAVEUR</v>
      </c>
      <c r="L1025" s="24" t="str">
        <f>IF('Jeunes Plants'!L1025&lt;&gt;"",'Jeunes Plants'!L1025,"")</f>
        <v>S4</v>
      </c>
      <c r="M1025" s="24" t="str">
        <f>IF('Jeunes Plants'!M1025&lt;&gt;"",'Jeunes Plants'!M1025,"")</f>
        <v/>
      </c>
      <c r="N1025" s="24" t="str">
        <f>IF('Jeunes Plants'!N1025&lt;&gt;"",'Jeunes Plants'!N1025,"")</f>
        <v>M3</v>
      </c>
      <c r="O1025" s="24" t="str">
        <f>IF('Jeunes Plants'!O1025&lt;&gt;"",'Jeunes Plants'!O1025,"")</f>
        <v>LIVECHE Ache des Montagnes</v>
      </c>
      <c r="P1025" s="54">
        <f>IF('Jeunes Plants'!P1025&lt;&gt;"",'Jeunes Plants'!P1025,"")</f>
        <v>1025</v>
      </c>
      <c r="Q1025" s="20">
        <f>IF('Jeunes Plants'!R1025&lt;&gt;"",'Jeunes Plants'!R1025,"")</f>
        <v>0</v>
      </c>
      <c r="R1025" s="20">
        <f>IF('Jeunes Plants'!S1025&lt;&gt;"",'Jeunes Plants'!S1025,"")</f>
        <v>0</v>
      </c>
      <c r="S1025" s="236">
        <f>IF('Jeunes Plants'!T1025&lt;&gt;"",'Jeunes Plants'!T1025,"")</f>
        <v>0</v>
      </c>
      <c r="T1025" s="241"/>
      <c r="U1025" s="44"/>
      <c r="V1025" s="44"/>
      <c r="W1025" s="44"/>
    </row>
    <row r="1026" spans="1:23" ht="20.100000000000001" customHeight="1" x14ac:dyDescent="0.25">
      <c r="A1026" s="125">
        <f>IF('Jeunes Plants'!A1026&lt;&gt;"",'Jeunes Plants'!A1026,"")</f>
        <v>12614</v>
      </c>
      <c r="B1026" s="126" t="str">
        <f>IF('Jeunes Plants'!B1026&lt;&gt;"",'Jeunes Plants'!B1026,"")</f>
        <v>MERTENSIA</v>
      </c>
      <c r="C1026" s="126" t="str">
        <f>IF('Jeunes Plants'!C1026&lt;&gt;"",'Jeunes Plants'!C1026,"")</f>
        <v>Silver Ocean</v>
      </c>
      <c r="D1026" s="126" t="str">
        <f>IF('Jeunes Plants'!D1026&lt;&gt;"",'Jeunes Plants'!D1026,"")</f>
        <v/>
      </c>
      <c r="E1026" s="127" t="str">
        <f>IF('Jeunes Plants'!E1026&lt;&gt;"",'Jeunes Plants'!E1026,"")</f>
        <v>S</v>
      </c>
      <c r="F1026" s="127" t="str">
        <f>IF('Jeunes Plants'!F1026&lt;&gt;"",'Jeunes Plants'!F1026,"")</f>
        <v>M 3 cm  X60</v>
      </c>
      <c r="G1026" s="128">
        <f>IF('Jeunes Plants'!G1026&lt;&gt;"",'Jeunes Plants'!G1026,"")</f>
        <v>30</v>
      </c>
      <c r="H1026" s="128">
        <f>IF('Jeunes Plants'!H1026&lt;&gt;"",'Jeunes Plants'!H1026,"")</f>
        <v>7</v>
      </c>
      <c r="I1026" s="127" t="str">
        <f>IF('Jeunes Plants'!I1026&lt;&gt;"",'Jeunes Plants'!I1026,"")</f>
        <v>D</v>
      </c>
      <c r="J1026" s="129" t="str">
        <f>IF('Jeunes Plants'!J1026&lt;&gt;"",'Jeunes Plants'!J1026,"")</f>
        <v/>
      </c>
      <c r="K1026" s="126" t="str">
        <f>IF('Jeunes Plants'!K1026&lt;&gt;"",'Jeunes Plants'!K1026,"")</f>
        <v>SAVEUR</v>
      </c>
      <c r="L1026" s="126" t="str">
        <f>IF('Jeunes Plants'!L1026&lt;&gt;"",'Jeunes Plants'!L1026,"")</f>
        <v>S4</v>
      </c>
      <c r="M1026" s="126" t="str">
        <f>IF('Jeunes Plants'!M1026&lt;&gt;"",'Jeunes Plants'!M1026,"")</f>
        <v/>
      </c>
      <c r="N1026" s="126" t="str">
        <f>IF('Jeunes Plants'!N1026&lt;&gt;"",'Jeunes Plants'!N1026,"")</f>
        <v>M3</v>
      </c>
      <c r="O1026" s="126" t="str">
        <f>IF('Jeunes Plants'!O1026&lt;&gt;"",'Jeunes Plants'!O1026,"")</f>
        <v>MERTENSIA Silver Ocean</v>
      </c>
      <c r="P1026" s="130">
        <f>IF('Jeunes Plants'!P1026&lt;&gt;"",'Jeunes Plants'!P1026,"")</f>
        <v>1026</v>
      </c>
      <c r="Q1026" s="20">
        <f>IF('Jeunes Plants'!R1026&lt;&gt;"",'Jeunes Plants'!R1026,"")</f>
        <v>0</v>
      </c>
      <c r="R1026" s="20">
        <f>IF('Jeunes Plants'!S1026&lt;&gt;"",'Jeunes Plants'!S1026,"")</f>
        <v>0</v>
      </c>
      <c r="S1026" s="236">
        <f>IF('Jeunes Plants'!T1026&lt;&gt;"",'Jeunes Plants'!T1026,"")</f>
        <v>0</v>
      </c>
      <c r="T1026" s="242"/>
      <c r="U1026" s="158"/>
      <c r="V1026" s="158"/>
      <c r="W1026" s="158"/>
    </row>
    <row r="1027" spans="1:23" ht="20.100000000000001" customHeight="1" x14ac:dyDescent="0.25">
      <c r="A1027" s="23">
        <f>IF('Jeunes Plants'!A1027&lt;&gt;"",'Jeunes Plants'!A1027,"")</f>
        <v>13276</v>
      </c>
      <c r="B1027" s="24" t="str">
        <f>IF('Jeunes Plants'!B1027&lt;&gt;"",'Jeunes Plants'!B1027,"")</f>
        <v>PIMPRENELLE</v>
      </c>
      <c r="C1027" s="24" t="str">
        <f>IF('Jeunes Plants'!C1027&lt;&gt;"",'Jeunes Plants'!C1027,"")</f>
        <v>Sanguisorba minor</v>
      </c>
      <c r="D1027" s="24" t="str">
        <f>IF('Jeunes Plants'!D1027&lt;&gt;"",'Jeunes Plants'!D1027,"")</f>
        <v/>
      </c>
      <c r="E1027" s="66" t="str">
        <f>IF('Jeunes Plants'!E1027&lt;&gt;"",'Jeunes Plants'!E1027,"")</f>
        <v>S</v>
      </c>
      <c r="F1027" s="66" t="str">
        <f>IF('Jeunes Plants'!F1027&lt;&gt;"",'Jeunes Plants'!F1027,"")</f>
        <v>M 3 cm  X60</v>
      </c>
      <c r="G1027" s="64">
        <f>IF('Jeunes Plants'!G1027&lt;&gt;"",'Jeunes Plants'!G1027,"")</f>
        <v>30</v>
      </c>
      <c r="H1027" s="64">
        <f>IF('Jeunes Plants'!H1027&lt;&gt;"",'Jeunes Plants'!H1027,"")</f>
        <v>7</v>
      </c>
      <c r="I1027" s="66" t="str">
        <f>IF('Jeunes Plants'!I1027&lt;&gt;"",'Jeunes Plants'!I1027,"")</f>
        <v>B</v>
      </c>
      <c r="J1027" s="72" t="str">
        <f>IF('Jeunes Plants'!J1027&lt;&gt;"",'Jeunes Plants'!J1027,"")</f>
        <v/>
      </c>
      <c r="K1027" s="24" t="str">
        <f>IF('Jeunes Plants'!K1027&lt;&gt;"",'Jeunes Plants'!K1027,"")</f>
        <v>SAVEUR</v>
      </c>
      <c r="L1027" s="24" t="str">
        <f>IF('Jeunes Plants'!L1027&lt;&gt;"",'Jeunes Plants'!L1027,"")</f>
        <v>S4</v>
      </c>
      <c r="M1027" s="24" t="str">
        <f>IF('Jeunes Plants'!M1027&lt;&gt;"",'Jeunes Plants'!M1027,"")</f>
        <v/>
      </c>
      <c r="N1027" s="24" t="str">
        <f>IF('Jeunes Plants'!N1027&lt;&gt;"",'Jeunes Plants'!N1027,"")</f>
        <v>M3</v>
      </c>
      <c r="O1027" s="24" t="str">
        <f>IF('Jeunes Plants'!O1027&lt;&gt;"",'Jeunes Plants'!O1027,"")</f>
        <v>PIMPRENELLE Sanguisorba minor</v>
      </c>
      <c r="P1027" s="54">
        <f>IF('Jeunes Plants'!P1027&lt;&gt;"",'Jeunes Plants'!P1027,"")</f>
        <v>1027</v>
      </c>
      <c r="Q1027" s="20">
        <f>IF('Jeunes Plants'!R1027&lt;&gt;"",'Jeunes Plants'!R1027,"")</f>
        <v>0</v>
      </c>
      <c r="R1027" s="20">
        <f>IF('Jeunes Plants'!S1027&lt;&gt;"",'Jeunes Plants'!S1027,"")</f>
        <v>0</v>
      </c>
      <c r="S1027" s="236">
        <f>IF('Jeunes Plants'!T1027&lt;&gt;"",'Jeunes Plants'!T1027,"")</f>
        <v>0</v>
      </c>
      <c r="T1027" s="241"/>
      <c r="U1027" s="44"/>
      <c r="V1027" s="44"/>
      <c r="W1027" s="44"/>
    </row>
    <row r="1028" spans="1:23" ht="20.100000000000001" customHeight="1" x14ac:dyDescent="0.25">
      <c r="A1028" s="125">
        <f>IF('Jeunes Plants'!A1028&lt;&gt;"",'Jeunes Plants'!A1028,"")</f>
        <v>15235</v>
      </c>
      <c r="B1028" s="126" t="str">
        <f>IF('Jeunes Plants'!B1028&lt;&gt;"",'Jeunes Plants'!B1028,"")</f>
        <v>PLANTE À FROMAGE</v>
      </c>
      <c r="C1028" s="126" t="str">
        <f>IF('Jeunes Plants'!C1028&lt;&gt;"",'Jeunes Plants'!C1028,"")</f>
        <v>Paederia lanuginosa</v>
      </c>
      <c r="D1028" s="126" t="str">
        <f>IF('Jeunes Plants'!D1028&lt;&gt;"",'Jeunes Plants'!D1028,"")</f>
        <v/>
      </c>
      <c r="E1028" s="127" t="str">
        <f>IF('Jeunes Plants'!E1028&lt;&gt;"",'Jeunes Plants'!E1028,"")</f>
        <v>B</v>
      </c>
      <c r="F1028" s="127" t="str">
        <f>IF('Jeunes Plants'!F1028&lt;&gt;"",'Jeunes Plants'!F1028,"")</f>
        <v>M 3 cm  X60</v>
      </c>
      <c r="G1028" s="128">
        <f>IF('Jeunes Plants'!G1028&lt;&gt;"",'Jeunes Plants'!G1028,"")</f>
        <v>30</v>
      </c>
      <c r="H1028" s="128">
        <f>IF('Jeunes Plants'!H1028&lt;&gt;"",'Jeunes Plants'!H1028,"")</f>
        <v>8</v>
      </c>
      <c r="I1028" s="127" t="str">
        <f>IF('Jeunes Plants'!I1028&lt;&gt;"",'Jeunes Plants'!I1028,"")</f>
        <v>D</v>
      </c>
      <c r="J1028" s="129" t="str">
        <f>IF('Jeunes Plants'!J1028&lt;&gt;"",'Jeunes Plants'!J1028,"")</f>
        <v/>
      </c>
      <c r="K1028" s="126" t="str">
        <f>IF('Jeunes Plants'!K1028&lt;&gt;"",'Jeunes Plants'!K1028,"")</f>
        <v>SAVEUR</v>
      </c>
      <c r="L1028" s="126" t="str">
        <f>IF('Jeunes Plants'!L1028&lt;&gt;"",'Jeunes Plants'!L1028,"")</f>
        <v/>
      </c>
      <c r="M1028" s="126" t="str">
        <f>IF('Jeunes Plants'!M1028&lt;&gt;"",'Jeunes Plants'!M1028,"")</f>
        <v/>
      </c>
      <c r="N1028" s="126" t="str">
        <f>IF('Jeunes Plants'!N1028&lt;&gt;"",'Jeunes Plants'!N1028,"")</f>
        <v>M3</v>
      </c>
      <c r="O1028" s="126" t="str">
        <f>IF('Jeunes Plants'!O1028&lt;&gt;"",'Jeunes Plants'!O1028,"")</f>
        <v>PLANTE À FROMAGE Paederia lanuginosa</v>
      </c>
      <c r="P1028" s="130">
        <f>IF('Jeunes Plants'!P1028&lt;&gt;"",'Jeunes Plants'!P1028,"")</f>
        <v>1028</v>
      </c>
      <c r="Q1028" s="20">
        <f>IF('Jeunes Plants'!R1028&lt;&gt;"",'Jeunes Plants'!R1028,"")</f>
        <v>0</v>
      </c>
      <c r="R1028" s="20">
        <f>IF('Jeunes Plants'!S1028&lt;&gt;"",'Jeunes Plants'!S1028,"")</f>
        <v>0</v>
      </c>
      <c r="S1028" s="236">
        <f>IF('Jeunes Plants'!T1028&lt;&gt;"",'Jeunes Plants'!T1028,"")</f>
        <v>0</v>
      </c>
      <c r="T1028" s="242"/>
      <c r="U1028" s="158"/>
      <c r="V1028" s="158"/>
      <c r="W1028" s="158"/>
    </row>
    <row r="1029" spans="1:23" ht="20.100000000000001" customHeight="1" x14ac:dyDescent="0.25">
      <c r="A1029" s="23">
        <f>IF('Jeunes Plants'!A1029&lt;&gt;"",'Jeunes Plants'!A1029,"")</f>
        <v>13030</v>
      </c>
      <c r="B1029" s="24" t="str">
        <f>IF('Jeunes Plants'!B1029&lt;&gt;"",'Jeunes Plants'!B1029,"")</f>
        <v>RUNGIA</v>
      </c>
      <c r="C1029" s="24" t="str">
        <f>IF('Jeunes Plants'!C1029&lt;&gt;"",'Jeunes Plants'!C1029,"")</f>
        <v>Klossii</v>
      </c>
      <c r="D1029" s="24" t="str">
        <f>IF('Jeunes Plants'!D1029&lt;&gt;"",'Jeunes Plants'!D1029,"")</f>
        <v/>
      </c>
      <c r="E1029" s="66" t="str">
        <f>IF('Jeunes Plants'!E1029&lt;&gt;"",'Jeunes Plants'!E1029,"")</f>
        <v>B</v>
      </c>
      <c r="F1029" s="66" t="str">
        <f>IF('Jeunes Plants'!F1029&lt;&gt;"",'Jeunes Plants'!F1029,"")</f>
        <v>M 3 cm  X60</v>
      </c>
      <c r="G1029" s="64">
        <f>IF('Jeunes Plants'!G1029&lt;&gt;"",'Jeunes Plants'!G1029,"")</f>
        <v>30</v>
      </c>
      <c r="H1029" s="64">
        <f>IF('Jeunes Plants'!H1029&lt;&gt;"",'Jeunes Plants'!H1029,"")</f>
        <v>5</v>
      </c>
      <c r="I1029" s="66" t="str">
        <f>IF('Jeunes Plants'!I1029&lt;&gt;"",'Jeunes Plants'!I1029,"")</f>
        <v>E</v>
      </c>
      <c r="J1029" s="72" t="str">
        <f>IF('Jeunes Plants'!J1029&lt;&gt;"",'Jeunes Plants'!J1029,"")</f>
        <v/>
      </c>
      <c r="K1029" s="24" t="str">
        <f>IF('Jeunes Plants'!K1029&lt;&gt;"",'Jeunes Plants'!K1029,"")</f>
        <v>SAVEUR</v>
      </c>
      <c r="L1029" s="24" t="str">
        <f>IF('Jeunes Plants'!L1029&lt;&gt;"",'Jeunes Plants'!L1029,"")</f>
        <v>S1</v>
      </c>
      <c r="M1029" s="24" t="str">
        <f>IF('Jeunes Plants'!M1029&lt;&gt;"",'Jeunes Plants'!M1029,"")</f>
        <v/>
      </c>
      <c r="N1029" s="24" t="str">
        <f>IF('Jeunes Plants'!N1029&lt;&gt;"",'Jeunes Plants'!N1029,"")</f>
        <v>M3</v>
      </c>
      <c r="O1029" s="24" t="str">
        <f>IF('Jeunes Plants'!O1029&lt;&gt;"",'Jeunes Plants'!O1029,"")</f>
        <v>RUNGIA Klossii</v>
      </c>
      <c r="P1029" s="54">
        <f>IF('Jeunes Plants'!P1029&lt;&gt;"",'Jeunes Plants'!P1029,"")</f>
        <v>1029</v>
      </c>
      <c r="Q1029" s="20">
        <f>IF('Jeunes Plants'!R1029&lt;&gt;"",'Jeunes Plants'!R1029,"")</f>
        <v>0</v>
      </c>
      <c r="R1029" s="20">
        <f>IF('Jeunes Plants'!S1029&lt;&gt;"",'Jeunes Plants'!S1029,"")</f>
        <v>0</v>
      </c>
      <c r="S1029" s="236">
        <f>IF('Jeunes Plants'!T1029&lt;&gt;"",'Jeunes Plants'!T1029,"")</f>
        <v>0</v>
      </c>
      <c r="T1029" s="241"/>
      <c r="U1029" s="44"/>
      <c r="V1029" s="44"/>
      <c r="W1029" s="44"/>
    </row>
    <row r="1030" spans="1:23" ht="20.100000000000001" customHeight="1" x14ac:dyDescent="0.25">
      <c r="A1030" s="125">
        <f>IF('Jeunes Plants'!A1030&lt;&gt;"",'Jeunes Plants'!A1030,"")</f>
        <v>15053</v>
      </c>
      <c r="B1030" s="126" t="str">
        <f>IF('Jeunes Plants'!B1030&lt;&gt;"",'Jeunes Plants'!B1030,"")</f>
        <v>SAUGE PERUVIENNE</v>
      </c>
      <c r="C1030" s="126" t="str">
        <f>IF('Jeunes Plants'!C1030&lt;&gt;"",'Jeunes Plants'!C1030,"")</f>
        <v>Salvia discolor</v>
      </c>
      <c r="D1030" s="126" t="str">
        <f>IF('Jeunes Plants'!D1030&lt;&gt;"",'Jeunes Plants'!D1030,"")</f>
        <v/>
      </c>
      <c r="E1030" s="127" t="str">
        <f>IF('Jeunes Plants'!E1030&lt;&gt;"",'Jeunes Plants'!E1030,"")</f>
        <v>B</v>
      </c>
      <c r="F1030" s="127" t="str">
        <f>IF('Jeunes Plants'!F1030&lt;&gt;"",'Jeunes Plants'!F1030,"")</f>
        <v>M 3 cm  X60</v>
      </c>
      <c r="G1030" s="128">
        <f>IF('Jeunes Plants'!G1030&lt;&gt;"",'Jeunes Plants'!G1030,"")</f>
        <v>30</v>
      </c>
      <c r="H1030" s="128">
        <f>IF('Jeunes Plants'!H1030&lt;&gt;"",'Jeunes Plants'!H1030,"")</f>
        <v>6</v>
      </c>
      <c r="I1030" s="127" t="str">
        <f>IF('Jeunes Plants'!I1030&lt;&gt;"",'Jeunes Plants'!I1030,"")</f>
        <v>E</v>
      </c>
      <c r="J1030" s="129" t="str">
        <f>IF('Jeunes Plants'!J1030&lt;&gt;"",'Jeunes Plants'!J1030,"")</f>
        <v/>
      </c>
      <c r="K1030" s="126" t="str">
        <f>IF('Jeunes Plants'!K1030&lt;&gt;"",'Jeunes Plants'!K1030,"")</f>
        <v>SAVEUR</v>
      </c>
      <c r="L1030" s="126" t="str">
        <f>IF('Jeunes Plants'!L1030&lt;&gt;"",'Jeunes Plants'!L1030,"")</f>
        <v>S1</v>
      </c>
      <c r="M1030" s="126" t="str">
        <f>IF('Jeunes Plants'!M1030&lt;&gt;"",'Jeunes Plants'!M1030,"")</f>
        <v/>
      </c>
      <c r="N1030" s="126" t="str">
        <f>IF('Jeunes Plants'!N1030&lt;&gt;"",'Jeunes Plants'!N1030,"")</f>
        <v>M3</v>
      </c>
      <c r="O1030" s="126" t="str">
        <f>IF('Jeunes Plants'!O1030&lt;&gt;"",'Jeunes Plants'!O1030,"")</f>
        <v>SAUGE PERUVIENNE Salvia discolor</v>
      </c>
      <c r="P1030" s="130">
        <f>IF('Jeunes Plants'!P1030&lt;&gt;"",'Jeunes Plants'!P1030,"")</f>
        <v>1030</v>
      </c>
      <c r="Q1030" s="20">
        <f>IF('Jeunes Plants'!R1030&lt;&gt;"",'Jeunes Plants'!R1030,"")</f>
        <v>0</v>
      </c>
      <c r="R1030" s="20">
        <f>IF('Jeunes Plants'!S1030&lt;&gt;"",'Jeunes Plants'!S1030,"")</f>
        <v>0</v>
      </c>
      <c r="S1030" s="236">
        <f>IF('Jeunes Plants'!T1030&lt;&gt;"",'Jeunes Plants'!T1030,"")</f>
        <v>0</v>
      </c>
      <c r="T1030" s="242"/>
      <c r="U1030" s="158"/>
      <c r="V1030" s="158"/>
      <c r="W1030" s="158"/>
    </row>
    <row r="1031" spans="1:23" ht="20.100000000000001" customHeight="1" x14ac:dyDescent="0.25">
      <c r="A1031" s="23">
        <f>IF('Jeunes Plants'!A1031&lt;&gt;"",'Jeunes Plants'!A1031,"")</f>
        <v>15055</v>
      </c>
      <c r="B1031" s="24" t="str">
        <f>IF('Jeunes Plants'!B1031&lt;&gt;"",'Jeunes Plants'!B1031,"")</f>
        <v>TAGETES FILIFOLIA</v>
      </c>
      <c r="C1031" s="24" t="str">
        <f>IF('Jeunes Plants'!C1031&lt;&gt;"",'Jeunes Plants'!C1031,"")</f>
        <v>Dropshot</v>
      </c>
      <c r="D1031" s="24" t="str">
        <f>IF('Jeunes Plants'!D1031&lt;&gt;"",'Jeunes Plants'!D1031,"")</f>
        <v/>
      </c>
      <c r="E1031" s="66" t="str">
        <f>IF('Jeunes Plants'!E1031&lt;&gt;"",'Jeunes Plants'!E1031,"")</f>
        <v>S</v>
      </c>
      <c r="F1031" s="66" t="str">
        <f>IF('Jeunes Plants'!F1031&lt;&gt;"",'Jeunes Plants'!F1031,"")</f>
        <v>M 3 cm  X60</v>
      </c>
      <c r="G1031" s="64">
        <f>IF('Jeunes Plants'!G1031&lt;&gt;"",'Jeunes Plants'!G1031,"")</f>
        <v>30</v>
      </c>
      <c r="H1031" s="64">
        <f>IF('Jeunes Plants'!H1031&lt;&gt;"",'Jeunes Plants'!H1031,"")</f>
        <v>6</v>
      </c>
      <c r="I1031" s="66" t="str">
        <f>IF('Jeunes Plants'!I1031&lt;&gt;"",'Jeunes Plants'!I1031,"")</f>
        <v>B</v>
      </c>
      <c r="J1031" s="72" t="str">
        <f>IF('Jeunes Plants'!J1031&lt;&gt;"",'Jeunes Plants'!J1031,"")</f>
        <v/>
      </c>
      <c r="K1031" s="24" t="str">
        <f>IF('Jeunes Plants'!K1031&lt;&gt;"",'Jeunes Plants'!K1031,"")</f>
        <v>SAVEUR</v>
      </c>
      <c r="L1031" s="24" t="str">
        <f>IF('Jeunes Plants'!L1031&lt;&gt;"",'Jeunes Plants'!L1031,"")</f>
        <v>S4</v>
      </c>
      <c r="M1031" s="24" t="str">
        <f>IF('Jeunes Plants'!M1031&lt;&gt;"",'Jeunes Plants'!M1031,"")</f>
        <v/>
      </c>
      <c r="N1031" s="24" t="str">
        <f>IF('Jeunes Plants'!N1031&lt;&gt;"",'Jeunes Plants'!N1031,"")</f>
        <v>M3</v>
      </c>
      <c r="O1031" s="24" t="str">
        <f>IF('Jeunes Plants'!O1031&lt;&gt;"",'Jeunes Plants'!O1031,"")</f>
        <v>TAGETES FILIFOLIA Dropshot</v>
      </c>
      <c r="P1031" s="54">
        <f>IF('Jeunes Plants'!P1031&lt;&gt;"",'Jeunes Plants'!P1031,"")</f>
        <v>1031</v>
      </c>
      <c r="Q1031" s="20">
        <f>IF('Jeunes Plants'!R1031&lt;&gt;"",'Jeunes Plants'!R1031,"")</f>
        <v>0</v>
      </c>
      <c r="R1031" s="20">
        <f>IF('Jeunes Plants'!S1031&lt;&gt;"",'Jeunes Plants'!S1031,"")</f>
        <v>0</v>
      </c>
      <c r="S1031" s="236">
        <f>IF('Jeunes Plants'!T1031&lt;&gt;"",'Jeunes Plants'!T1031,"")</f>
        <v>0</v>
      </c>
      <c r="T1031" s="241"/>
      <c r="U1031" s="44"/>
      <c r="V1031" s="44"/>
      <c r="W1031" s="44"/>
    </row>
    <row r="1032" spans="1:23" ht="20.100000000000001" customHeight="1" x14ac:dyDescent="0.25">
      <c r="A1032" s="125">
        <f>IF('Jeunes Plants'!A1032&lt;&gt;"",'Jeunes Plants'!A1032,"")</f>
        <v>13202</v>
      </c>
      <c r="B1032" s="126" t="str">
        <f>IF('Jeunes Plants'!B1032&lt;&gt;"",'Jeunes Plants'!B1032,"")</f>
        <v>TAGETES LUCIDA</v>
      </c>
      <c r="C1032" s="126" t="str">
        <f>IF('Jeunes Plants'!C1032&lt;&gt;"",'Jeunes Plants'!C1032,"")</f>
        <v>Estragon du Mexique</v>
      </c>
      <c r="D1032" s="126" t="str">
        <f>IF('Jeunes Plants'!D1032&lt;&gt;"",'Jeunes Plants'!D1032,"")</f>
        <v/>
      </c>
      <c r="E1032" s="127" t="str">
        <f>IF('Jeunes Plants'!E1032&lt;&gt;"",'Jeunes Plants'!E1032,"")</f>
        <v>S</v>
      </c>
      <c r="F1032" s="127" t="str">
        <f>IF('Jeunes Plants'!F1032&lt;&gt;"",'Jeunes Plants'!F1032,"")</f>
        <v>M 3 cm  X60</v>
      </c>
      <c r="G1032" s="128">
        <f>IF('Jeunes Plants'!G1032&lt;&gt;"",'Jeunes Plants'!G1032,"")</f>
        <v>30</v>
      </c>
      <c r="H1032" s="128">
        <f>IF('Jeunes Plants'!H1032&lt;&gt;"",'Jeunes Plants'!H1032,"")</f>
        <v>7</v>
      </c>
      <c r="I1032" s="127" t="str">
        <f>IF('Jeunes Plants'!I1032&lt;&gt;"",'Jeunes Plants'!I1032,"")</f>
        <v>B</v>
      </c>
      <c r="J1032" s="129" t="str">
        <f>IF('Jeunes Plants'!J1032&lt;&gt;"",'Jeunes Plants'!J1032,"")</f>
        <v/>
      </c>
      <c r="K1032" s="126" t="str">
        <f>IF('Jeunes Plants'!K1032&lt;&gt;"",'Jeunes Plants'!K1032,"")</f>
        <v>SAVEUR</v>
      </c>
      <c r="L1032" s="126" t="str">
        <f>IF('Jeunes Plants'!L1032&lt;&gt;"",'Jeunes Plants'!L1032,"")</f>
        <v>S4</v>
      </c>
      <c r="M1032" s="126" t="str">
        <f>IF('Jeunes Plants'!M1032&lt;&gt;"",'Jeunes Plants'!M1032,"")</f>
        <v/>
      </c>
      <c r="N1032" s="126" t="str">
        <f>IF('Jeunes Plants'!N1032&lt;&gt;"",'Jeunes Plants'!N1032,"")</f>
        <v>M3</v>
      </c>
      <c r="O1032" s="126" t="str">
        <f>IF('Jeunes Plants'!O1032&lt;&gt;"",'Jeunes Plants'!O1032,"")</f>
        <v>TAGETES LUCIDA Estragon du Mexique</v>
      </c>
      <c r="P1032" s="130">
        <f>IF('Jeunes Plants'!P1032&lt;&gt;"",'Jeunes Plants'!P1032,"")</f>
        <v>1032</v>
      </c>
      <c r="Q1032" s="20">
        <f>IF('Jeunes Plants'!R1032&lt;&gt;"",'Jeunes Plants'!R1032,"")</f>
        <v>0</v>
      </c>
      <c r="R1032" s="20">
        <f>IF('Jeunes Plants'!S1032&lt;&gt;"",'Jeunes Plants'!S1032,"")</f>
        <v>0</v>
      </c>
      <c r="S1032" s="236">
        <f>IF('Jeunes Plants'!T1032&lt;&gt;"",'Jeunes Plants'!T1032,"")</f>
        <v>0</v>
      </c>
      <c r="T1032" s="242"/>
      <c r="U1032" s="158"/>
      <c r="V1032" s="158"/>
      <c r="W1032" s="158"/>
    </row>
    <row r="1033" spans="1:23" ht="20.100000000000001" customHeight="1" x14ac:dyDescent="0.25">
      <c r="A1033" s="21">
        <f>IF('Jeunes Plants'!A1033&lt;&gt;"",'Jeunes Plants'!A1033,"")</f>
        <v>13394</v>
      </c>
      <c r="B1033" s="27" t="str">
        <f>IF('Jeunes Plants'!B1033&lt;&gt;"",'Jeunes Plants'!B1033,"")</f>
        <v>DÉPLIANT SAVEURS SURPRENANTES</v>
      </c>
      <c r="C1033" s="220" t="str">
        <f>IF('Jeunes Plants'!C1033&lt;&gt;"",'Jeunes Plants'!C1033,"")</f>
        <v>ACHETÉ</v>
      </c>
      <c r="D1033" s="22" t="str">
        <f>IF('Jeunes Plants'!D1033&lt;&gt;"",'Jeunes Plants'!D1033,"")</f>
        <v/>
      </c>
      <c r="E1033" s="65" t="str">
        <f>IF('Jeunes Plants'!E1033&lt;&gt;"",'Jeunes Plants'!E1033,"")</f>
        <v xml:space="preserve"> </v>
      </c>
      <c r="F1033" s="65" t="str">
        <f>IF('Jeunes Plants'!F1033&lt;&gt;"",'Jeunes Plants'!F1033,"")</f>
        <v/>
      </c>
      <c r="G1033" s="65">
        <f>IF('Jeunes Plants'!G1033&lt;&gt;"",'Jeunes Plants'!G1033,"")</f>
        <v>10</v>
      </c>
      <c r="H1033" s="65" t="str">
        <f>IF('Jeunes Plants'!H1033&lt;&gt;"",'Jeunes Plants'!H1033,"")</f>
        <v xml:space="preserve"> </v>
      </c>
      <c r="I1033" s="65" t="str">
        <f>IF('Jeunes Plants'!I1033&lt;&gt;"",'Jeunes Plants'!I1033,"")</f>
        <v xml:space="preserve"> </v>
      </c>
      <c r="J1033" s="71" t="str">
        <f>IF('Jeunes Plants'!J1033&lt;&gt;"",'Jeunes Plants'!J1033,"")</f>
        <v xml:space="preserve"> </v>
      </c>
      <c r="K1033" s="22" t="str">
        <f>IF('Jeunes Plants'!K1033&lt;&gt;"",'Jeunes Plants'!K1033,"")</f>
        <v>ILV D</v>
      </c>
      <c r="L1033" s="22" t="str">
        <f>IF('Jeunes Plants'!L1033&lt;&gt;"",'Jeunes Plants'!L1033,"")</f>
        <v>D</v>
      </c>
      <c r="M1033" s="22" t="str">
        <f>IF('Jeunes Plants'!M1033&lt;&gt;"",'Jeunes Plants'!M1033,"")</f>
        <v/>
      </c>
      <c r="N1033" s="22" t="str">
        <f>IF('Jeunes Plants'!N1033&lt;&gt;"",'Jeunes Plants'!N1033,"")</f>
        <v xml:space="preserve"> </v>
      </c>
      <c r="O1033" s="22" t="str">
        <f>IF('Jeunes Plants'!O1033&lt;&gt;"",'Jeunes Plants'!O1033,"")</f>
        <v>DÉPLIANT SAVEURS SURPRENANTES ACHETÉ</v>
      </c>
      <c r="P1033" s="53">
        <f>IF('Jeunes Plants'!P1033&lt;&gt;"",'Jeunes Plants'!P1033,"")</f>
        <v>1033</v>
      </c>
      <c r="Q1033" s="20">
        <f>IF('Jeunes Plants'!R1033&lt;&gt;"",'Jeunes Plants'!R1033,"")</f>
        <v>0</v>
      </c>
      <c r="R1033" s="20">
        <f>IF('Jeunes Plants'!S1033&lt;&gt;"",'Jeunes Plants'!S1033,"")</f>
        <v>0</v>
      </c>
      <c r="S1033" s="236">
        <f>IF('Jeunes Plants'!T1033&lt;&gt;"",'Jeunes Plants'!T1033,"")</f>
        <v>0</v>
      </c>
      <c r="T1033" s="243"/>
      <c r="U1033" s="42"/>
      <c r="V1033" s="42"/>
      <c r="W1033" s="42"/>
    </row>
    <row r="1034" spans="1:23" ht="20.100000000000001" customHeight="1" x14ac:dyDescent="0.25">
      <c r="A1034" s="21">
        <f>IF('Jeunes Plants'!A1034&lt;&gt;"",'Jeunes Plants'!A1034,"")</f>
        <v>13993</v>
      </c>
      <c r="B1034" s="27" t="str">
        <f>IF('Jeunes Plants'!B1034&lt;&gt;"",'Jeunes Plants'!B1034,"")</f>
        <v>AFFICHE SAVEURS SURPRENANTES</v>
      </c>
      <c r="C1034" s="220" t="str">
        <f>IF('Jeunes Plants'!C1034&lt;&gt;"",'Jeunes Plants'!C1034,"")</f>
        <v>ACHETÉ</v>
      </c>
      <c r="D1034" s="22" t="str">
        <f>IF('Jeunes Plants'!D1034&lt;&gt;"",'Jeunes Plants'!D1034,"")</f>
        <v/>
      </c>
      <c r="E1034" s="65" t="str">
        <f>IF('Jeunes Plants'!E1034&lt;&gt;"",'Jeunes Plants'!E1034,"")</f>
        <v xml:space="preserve"> </v>
      </c>
      <c r="F1034" s="65" t="str">
        <f>IF('Jeunes Plants'!F1034&lt;&gt;"",'Jeunes Plants'!F1034,"")</f>
        <v/>
      </c>
      <c r="G1034" s="65">
        <f>IF('Jeunes Plants'!G1034&lt;&gt;"",'Jeunes Plants'!G1034,"")</f>
        <v>1</v>
      </c>
      <c r="H1034" s="65" t="str">
        <f>IF('Jeunes Plants'!H1034&lt;&gt;"",'Jeunes Plants'!H1034,"")</f>
        <v xml:space="preserve"> </v>
      </c>
      <c r="I1034" s="65" t="str">
        <f>IF('Jeunes Plants'!I1034&lt;&gt;"",'Jeunes Plants'!I1034,"")</f>
        <v xml:space="preserve"> </v>
      </c>
      <c r="J1034" s="71" t="str">
        <f>IF('Jeunes Plants'!J1034&lt;&gt;"",'Jeunes Plants'!J1034,"")</f>
        <v xml:space="preserve"> </v>
      </c>
      <c r="K1034" s="22" t="str">
        <f>IF('Jeunes Plants'!K1034&lt;&gt;"",'Jeunes Plants'!K1034,"")</f>
        <v>ILV A</v>
      </c>
      <c r="L1034" s="22" t="str">
        <f>IF('Jeunes Plants'!L1034&lt;&gt;"",'Jeunes Plants'!L1034,"")</f>
        <v>D</v>
      </c>
      <c r="M1034" s="22" t="str">
        <f>IF('Jeunes Plants'!M1034&lt;&gt;"",'Jeunes Plants'!M1034,"")</f>
        <v/>
      </c>
      <c r="N1034" s="22" t="str">
        <f>IF('Jeunes Plants'!N1034&lt;&gt;"",'Jeunes Plants'!N1034,"")</f>
        <v xml:space="preserve"> </v>
      </c>
      <c r="O1034" s="22" t="str">
        <f>IF('Jeunes Plants'!O1034&lt;&gt;"",'Jeunes Plants'!O1034,"")</f>
        <v>AFFICHE SAVEURS SURPRENANTES ACHETÉ</v>
      </c>
      <c r="P1034" s="53">
        <f>IF('Jeunes Plants'!P1034&lt;&gt;"",'Jeunes Plants'!P1034,"")</f>
        <v>1034</v>
      </c>
      <c r="Q1034" s="20">
        <f>IF('Jeunes Plants'!R1034&lt;&gt;"",'Jeunes Plants'!R1034,"")</f>
        <v>0</v>
      </c>
      <c r="R1034" s="20">
        <f>IF('Jeunes Plants'!S1034&lt;&gt;"",'Jeunes Plants'!S1034,"")</f>
        <v>0</v>
      </c>
      <c r="S1034" s="236">
        <f>IF('Jeunes Plants'!T1034&lt;&gt;"",'Jeunes Plants'!T1034,"")</f>
        <v>0</v>
      </c>
      <c r="T1034" s="243"/>
      <c r="U1034" s="42"/>
      <c r="V1034" s="42"/>
      <c r="W1034" s="42"/>
    </row>
    <row r="1035" spans="1:23" ht="20.100000000000001" customHeight="1" x14ac:dyDescent="0.25">
      <c r="A1035" s="140" t="str">
        <f>IF('Jeunes Plants'!A1035&lt;&gt;"",'Jeunes Plants'!A1035,"")</f>
        <v/>
      </c>
      <c r="B1035" s="188" t="str">
        <f>IF('Jeunes Plants'!B1035&lt;&gt;"",'Jeunes Plants'!B1035,"")</f>
        <v>AROMATIQUES</v>
      </c>
      <c r="C1035" s="141" t="str">
        <f>IF('Jeunes Plants'!C1035&lt;&gt;"",'Jeunes Plants'!C1035,"")</f>
        <v/>
      </c>
      <c r="D1035" s="141" t="str">
        <f>IF('Jeunes Plants'!D1035&lt;&gt;"",'Jeunes Plants'!D1035,"")</f>
        <v/>
      </c>
      <c r="E1035" s="142" t="str">
        <f>IF('Jeunes Plants'!E1035&lt;&gt;"",'Jeunes Plants'!E1035,"")</f>
        <v/>
      </c>
      <c r="F1035" s="142" t="str">
        <f>IF('Jeunes Plants'!F1035&lt;&gt;"",'Jeunes Plants'!F1035,"")</f>
        <v/>
      </c>
      <c r="G1035" s="142" t="str">
        <f>IF('Jeunes Plants'!G1035&lt;&gt;"",'Jeunes Plants'!G1035,"")</f>
        <v/>
      </c>
      <c r="H1035" s="142" t="str">
        <f>IF('Jeunes Plants'!H1035&lt;&gt;"",'Jeunes Plants'!H1035,"")</f>
        <v/>
      </c>
      <c r="I1035" s="142" t="str">
        <f>IF('Jeunes Plants'!I1035&lt;&gt;"",'Jeunes Plants'!I1035,"")</f>
        <v/>
      </c>
      <c r="J1035" s="143" t="str">
        <f>IF('Jeunes Plants'!J1035&lt;&gt;"",'Jeunes Plants'!J1035,"")</f>
        <v/>
      </c>
      <c r="K1035" s="141" t="str">
        <f>IF('Jeunes Plants'!K1035&lt;&gt;"",'Jeunes Plants'!K1035,"")</f>
        <v/>
      </c>
      <c r="L1035" s="141" t="str">
        <f>IF('Jeunes Plants'!L1035&lt;&gt;"",'Jeunes Plants'!L1035,"")</f>
        <v>G</v>
      </c>
      <c r="M1035" s="141" t="str">
        <f>IF('Jeunes Plants'!M1035&lt;&gt;"",'Jeunes Plants'!M1035,"")</f>
        <v/>
      </c>
      <c r="N1035" s="141" t="str">
        <f>IF('Jeunes Plants'!N1035&lt;&gt;"",'Jeunes Plants'!N1035,"")</f>
        <v/>
      </c>
      <c r="O1035" s="141" t="str">
        <f>IF('Jeunes Plants'!O1035&lt;&gt;"",'Jeunes Plants'!O1035,"")</f>
        <v xml:space="preserve">AROMATIQUES </v>
      </c>
      <c r="P1035" s="144">
        <f>IF('Jeunes Plants'!P1035&lt;&gt;"",'Jeunes Plants'!P1035,"")</f>
        <v>1035</v>
      </c>
      <c r="Q1035" s="20" t="str">
        <f>IF('Jeunes Plants'!R1035&lt;&gt;"",'Jeunes Plants'!R1035,"")</f>
        <v/>
      </c>
      <c r="R1035" s="20" t="str">
        <f>IF('Jeunes Plants'!S1035&lt;&gt;"",'Jeunes Plants'!S1035,"")</f>
        <v/>
      </c>
      <c r="S1035" s="236" t="str">
        <f>IF('Jeunes Plants'!T1035&lt;&gt;"",'Jeunes Plants'!T1035,"")</f>
        <v/>
      </c>
      <c r="T1035" s="256"/>
      <c r="U1035" s="182"/>
      <c r="V1035" s="182"/>
      <c r="W1035" s="182"/>
    </row>
    <row r="1036" spans="1:23" ht="20.100000000000001" customHeight="1" x14ac:dyDescent="0.25">
      <c r="A1036" s="23">
        <f>IF('Jeunes Plants'!A1036&lt;&gt;"",'Jeunes Plants'!A1036,"")</f>
        <v>13278</v>
      </c>
      <c r="B1036" s="24" t="str">
        <f>IF('Jeunes Plants'!B1036&lt;&gt;"",'Jeunes Plants'!B1036,"")</f>
        <v>ABSINTHE</v>
      </c>
      <c r="C1036" s="24" t="str">
        <f>IF('Jeunes Plants'!C1036&lt;&gt;"",'Jeunes Plants'!C1036,"")</f>
        <v>Artemisia absinthum</v>
      </c>
      <c r="D1036" s="24" t="str">
        <f>IF('Jeunes Plants'!D1036&lt;&gt;"",'Jeunes Plants'!D1036,"")</f>
        <v/>
      </c>
      <c r="E1036" s="66" t="str">
        <f>IF('Jeunes Plants'!E1036&lt;&gt;"",'Jeunes Plants'!E1036,"")</f>
        <v>S</v>
      </c>
      <c r="F1036" s="66" t="str">
        <f>IF('Jeunes Plants'!F1036&lt;&gt;"",'Jeunes Plants'!F1036,"")</f>
        <v>M 3 cm  X60</v>
      </c>
      <c r="G1036" s="64">
        <f>IF('Jeunes Plants'!G1036&lt;&gt;"",'Jeunes Plants'!G1036,"")</f>
        <v>30</v>
      </c>
      <c r="H1036" s="66">
        <f>IF('Jeunes Plants'!H1036&lt;&gt;"",'Jeunes Plants'!H1036,"")</f>
        <v>8</v>
      </c>
      <c r="I1036" s="66" t="str">
        <f>IF('Jeunes Plants'!I1036&lt;&gt;"",'Jeunes Plants'!I1036,"")</f>
        <v>A</v>
      </c>
      <c r="J1036" s="72" t="str">
        <f>IF('Jeunes Plants'!J1036&lt;&gt;"",'Jeunes Plants'!J1036,"")</f>
        <v/>
      </c>
      <c r="K1036" s="24" t="str">
        <f>IF('Jeunes Plants'!K1036&lt;&gt;"",'Jeunes Plants'!K1036,"")</f>
        <v>ARO</v>
      </c>
      <c r="L1036" s="24" t="str">
        <f>IF('Jeunes Plants'!L1036&lt;&gt;"",'Jeunes Plants'!L1036,"")</f>
        <v>S4</v>
      </c>
      <c r="M1036" s="24" t="str">
        <f>IF('Jeunes Plants'!M1036&lt;&gt;"",'Jeunes Plants'!M1036,"")</f>
        <v/>
      </c>
      <c r="N1036" s="24" t="str">
        <f>IF('Jeunes Plants'!N1036&lt;&gt;"",'Jeunes Plants'!N1036,"")</f>
        <v>M3</v>
      </c>
      <c r="O1036" s="24" t="str">
        <f>IF('Jeunes Plants'!O1036&lt;&gt;"",'Jeunes Plants'!O1036,"")</f>
        <v>ABSINTHE Artemisia absinthum</v>
      </c>
      <c r="P1036" s="54">
        <f>IF('Jeunes Plants'!P1036&lt;&gt;"",'Jeunes Plants'!P1036,"")</f>
        <v>1036</v>
      </c>
      <c r="Q1036" s="20">
        <f>IF('Jeunes Plants'!R1036&lt;&gt;"",'Jeunes Plants'!R1036,"")</f>
        <v>0</v>
      </c>
      <c r="R1036" s="20">
        <f>IF('Jeunes Plants'!S1036&lt;&gt;"",'Jeunes Plants'!S1036,"")</f>
        <v>0</v>
      </c>
      <c r="S1036" s="236">
        <f>IF('Jeunes Plants'!T1036&lt;&gt;"",'Jeunes Plants'!T1036,"")</f>
        <v>0</v>
      </c>
      <c r="T1036" s="241"/>
      <c r="U1036" s="44"/>
      <c r="V1036" s="44"/>
      <c r="W1036" s="44"/>
    </row>
    <row r="1037" spans="1:23" ht="20.100000000000001" customHeight="1" x14ac:dyDescent="0.25">
      <c r="A1037" s="125">
        <f>IF('Jeunes Plants'!A1037&lt;&gt;"",'Jeunes Plants'!A1037,"")</f>
        <v>22856</v>
      </c>
      <c r="B1037" s="126" t="str">
        <f>IF('Jeunes Plants'!B1037&lt;&gt;"",'Jeunes Plants'!B1037,"")</f>
        <v>ANETH</v>
      </c>
      <c r="C1037" s="126" t="str">
        <f>IF('Jeunes Plants'!C1037&lt;&gt;"",'Jeunes Plants'!C1037,"")</f>
        <v>Tedik</v>
      </c>
      <c r="D1037" s="126" t="str">
        <f>IF('Jeunes Plants'!D1037&lt;&gt;"",'Jeunes Plants'!D1037,"")</f>
        <v/>
      </c>
      <c r="E1037" s="127" t="str">
        <f>IF('Jeunes Plants'!E1037&lt;&gt;"",'Jeunes Plants'!E1037,"")</f>
        <v>S</v>
      </c>
      <c r="F1037" s="127" t="str">
        <f>IF('Jeunes Plants'!F1037&lt;&gt;"",'Jeunes Plants'!F1037,"")</f>
        <v>M 3 cm  X60</v>
      </c>
      <c r="G1037" s="128">
        <f>IF('Jeunes Plants'!G1037&lt;&gt;"",'Jeunes Plants'!G1037,"")</f>
        <v>30</v>
      </c>
      <c r="H1037" s="128">
        <f>IF('Jeunes Plants'!H1037&lt;&gt;"",'Jeunes Plants'!H1037,"")</f>
        <v>5</v>
      </c>
      <c r="I1037" s="127" t="str">
        <f>IF('Jeunes Plants'!I1037&lt;&gt;"",'Jeunes Plants'!I1037,"")</f>
        <v>C</v>
      </c>
      <c r="J1037" s="129" t="str">
        <f>IF('Jeunes Plants'!J1037&lt;&gt;"",'Jeunes Plants'!J1037,"")</f>
        <v/>
      </c>
      <c r="K1037" s="126" t="str">
        <f>IF('Jeunes Plants'!K1037&lt;&gt;"",'Jeunes Plants'!K1037,"")</f>
        <v>ARO</v>
      </c>
      <c r="L1037" s="126" t="str">
        <f>IF('Jeunes Plants'!L1037&lt;&gt;"",'Jeunes Plants'!L1037,"")</f>
        <v>S4</v>
      </c>
      <c r="M1037" s="126" t="str">
        <f>IF('Jeunes Plants'!M1037&lt;&gt;"",'Jeunes Plants'!M1037,"")</f>
        <v/>
      </c>
      <c r="N1037" s="126" t="str">
        <f>IF('Jeunes Plants'!N1037&lt;&gt;"",'Jeunes Plants'!N1037,"")</f>
        <v>M3</v>
      </c>
      <c r="O1037" s="126" t="str">
        <f>IF('Jeunes Plants'!O1037&lt;&gt;"",'Jeunes Plants'!O1037,"")</f>
        <v>ANETH Tedik</v>
      </c>
      <c r="P1037" s="130">
        <f>IF('Jeunes Plants'!P1037&lt;&gt;"",'Jeunes Plants'!P1037,"")</f>
        <v>1037</v>
      </c>
      <c r="Q1037" s="20">
        <f>IF('Jeunes Plants'!R1037&lt;&gt;"",'Jeunes Plants'!R1037,"")</f>
        <v>0</v>
      </c>
      <c r="R1037" s="20">
        <f>IF('Jeunes Plants'!S1037&lt;&gt;"",'Jeunes Plants'!S1037,"")</f>
        <v>0</v>
      </c>
      <c r="S1037" s="236">
        <f>IF('Jeunes Plants'!T1037&lt;&gt;"",'Jeunes Plants'!T1037,"")</f>
        <v>0</v>
      </c>
      <c r="T1037" s="242"/>
      <c r="U1037" s="158"/>
      <c r="V1037" s="158"/>
      <c r="W1037" s="158"/>
    </row>
    <row r="1038" spans="1:23" ht="20.100000000000001" customHeight="1" x14ac:dyDescent="0.25">
      <c r="A1038" s="23">
        <f>IF('Jeunes Plants'!A1038&lt;&gt;"",'Jeunes Plants'!A1038,"")</f>
        <v>2785</v>
      </c>
      <c r="B1038" s="24" t="str">
        <f>IF('Jeunes Plants'!B1038&lt;&gt;"",'Jeunes Plants'!B1038,"")</f>
        <v>ARTEMISE</v>
      </c>
      <c r="C1038" s="24" t="str">
        <f>IF('Jeunes Plants'!C1038&lt;&gt;"",'Jeunes Plants'!C1038,"")</f>
        <v>Powis castle</v>
      </c>
      <c r="D1038" s="24" t="str">
        <f>IF('Jeunes Plants'!D1038&lt;&gt;"",'Jeunes Plants'!D1038,"")</f>
        <v/>
      </c>
      <c r="E1038" s="66" t="str">
        <f>IF('Jeunes Plants'!E1038&lt;&gt;"",'Jeunes Plants'!E1038,"")</f>
        <v>B</v>
      </c>
      <c r="F1038" s="66" t="str">
        <f>IF('Jeunes Plants'!F1038&lt;&gt;"",'Jeunes Plants'!F1038,"")</f>
        <v>M 3 cm  X60</v>
      </c>
      <c r="G1038" s="64">
        <f>IF('Jeunes Plants'!G1038&lt;&gt;"",'Jeunes Plants'!G1038,"")</f>
        <v>30</v>
      </c>
      <c r="H1038" s="66">
        <f>IF('Jeunes Plants'!H1038&lt;&gt;"",'Jeunes Plants'!H1038,"")</f>
        <v>6</v>
      </c>
      <c r="I1038" s="66" t="str">
        <f>IF('Jeunes Plants'!I1038&lt;&gt;"",'Jeunes Plants'!I1038,"")</f>
        <v>B</v>
      </c>
      <c r="J1038" s="72" t="str">
        <f>IF('Jeunes Plants'!J1038&lt;&gt;"",'Jeunes Plants'!J1038,"")</f>
        <v/>
      </c>
      <c r="K1038" s="24" t="str">
        <f>IF('Jeunes Plants'!K1038&lt;&gt;"",'Jeunes Plants'!K1038,"")</f>
        <v>ARO</v>
      </c>
      <c r="L1038" s="24" t="str">
        <f>IF('Jeunes Plants'!L1038&lt;&gt;"",'Jeunes Plants'!L1038,"")</f>
        <v>S7</v>
      </c>
      <c r="M1038" s="24" t="str">
        <f>IF('Jeunes Plants'!M1038&lt;&gt;"",'Jeunes Plants'!M1038,"")</f>
        <v/>
      </c>
      <c r="N1038" s="24" t="str">
        <f>IF('Jeunes Plants'!N1038&lt;&gt;"",'Jeunes Plants'!N1038,"")</f>
        <v>M3</v>
      </c>
      <c r="O1038" s="24" t="str">
        <f>IF('Jeunes Plants'!O1038&lt;&gt;"",'Jeunes Plants'!O1038,"")</f>
        <v>ARTEMISE Powis castle</v>
      </c>
      <c r="P1038" s="54">
        <f>IF('Jeunes Plants'!P1038&lt;&gt;"",'Jeunes Plants'!P1038,"")</f>
        <v>1038</v>
      </c>
      <c r="Q1038" s="20">
        <f>IF('Jeunes Plants'!R1038&lt;&gt;"",'Jeunes Plants'!R1038,"")</f>
        <v>0</v>
      </c>
      <c r="R1038" s="20">
        <f>IF('Jeunes Plants'!S1038&lt;&gt;"",'Jeunes Plants'!S1038,"")</f>
        <v>0</v>
      </c>
      <c r="S1038" s="236">
        <f>IF('Jeunes Plants'!T1038&lt;&gt;"",'Jeunes Plants'!T1038,"")</f>
        <v>0</v>
      </c>
      <c r="T1038" s="241"/>
      <c r="U1038" s="44"/>
      <c r="V1038" s="44"/>
      <c r="W1038" s="44"/>
    </row>
    <row r="1039" spans="1:23" ht="20.100000000000001" customHeight="1" x14ac:dyDescent="0.25">
      <c r="A1039" s="125">
        <f>IF('Jeunes Plants'!A1039&lt;&gt;"",'Jeunes Plants'!A1039,"")</f>
        <v>15542</v>
      </c>
      <c r="B1039" s="126" t="str">
        <f>IF('Jeunes Plants'!B1039&lt;&gt;"",'Jeunes Plants'!B1039,"")</f>
        <v>ASPERULE ODORANTE</v>
      </c>
      <c r="C1039" s="126" t="str">
        <f>IF('Jeunes Plants'!C1039&lt;&gt;"",'Jeunes Plants'!C1039,"")</f>
        <v>.</v>
      </c>
      <c r="D1039" s="126" t="str">
        <f>IF('Jeunes Plants'!D1039&lt;&gt;"",'Jeunes Plants'!D1039,"")</f>
        <v/>
      </c>
      <c r="E1039" s="127" t="str">
        <f>IF('Jeunes Plants'!E1039&lt;&gt;"",'Jeunes Plants'!E1039,"")</f>
        <v>B</v>
      </c>
      <c r="F1039" s="127" t="str">
        <f>IF('Jeunes Plants'!F1039&lt;&gt;"",'Jeunes Plants'!F1039,"")</f>
        <v>M 3 cm  X60</v>
      </c>
      <c r="G1039" s="128">
        <f>IF('Jeunes Plants'!G1039&lt;&gt;"",'Jeunes Plants'!G1039,"")</f>
        <v>30</v>
      </c>
      <c r="H1039" s="128">
        <f>IF('Jeunes Plants'!H1039&lt;&gt;"",'Jeunes Plants'!H1039,"")</f>
        <v>5</v>
      </c>
      <c r="I1039" s="127" t="str">
        <f>IF('Jeunes Plants'!I1039&lt;&gt;"",'Jeunes Plants'!I1039,"")</f>
        <v>A</v>
      </c>
      <c r="J1039" s="129" t="str">
        <f>IF('Jeunes Plants'!J1039&lt;&gt;"",'Jeunes Plants'!J1039,"")</f>
        <v/>
      </c>
      <c r="K1039" s="126" t="str">
        <f>IF('Jeunes Plants'!K1039&lt;&gt;"",'Jeunes Plants'!K1039,"")</f>
        <v>ARO</v>
      </c>
      <c r="L1039" s="126" t="str">
        <f>IF('Jeunes Plants'!L1039&lt;&gt;"",'Jeunes Plants'!L1039,"")</f>
        <v>S7</v>
      </c>
      <c r="M1039" s="126" t="str">
        <f>IF('Jeunes Plants'!M1039&lt;&gt;"",'Jeunes Plants'!M1039,"")</f>
        <v/>
      </c>
      <c r="N1039" s="126" t="str">
        <f>IF('Jeunes Plants'!N1039&lt;&gt;"",'Jeunes Plants'!N1039,"")</f>
        <v>M3</v>
      </c>
      <c r="O1039" s="126" t="str">
        <f>IF('Jeunes Plants'!O1039&lt;&gt;"",'Jeunes Plants'!O1039,"")</f>
        <v>ASPERULE ODORANTE .</v>
      </c>
      <c r="P1039" s="130">
        <f>IF('Jeunes Plants'!P1039&lt;&gt;"",'Jeunes Plants'!P1039,"")</f>
        <v>1039</v>
      </c>
      <c r="Q1039" s="20">
        <f>IF('Jeunes Plants'!R1039&lt;&gt;"",'Jeunes Plants'!R1039,"")</f>
        <v>0</v>
      </c>
      <c r="R1039" s="20">
        <f>IF('Jeunes Plants'!S1039&lt;&gt;"",'Jeunes Plants'!S1039,"")</f>
        <v>0</v>
      </c>
      <c r="S1039" s="236">
        <f>IF('Jeunes Plants'!T1039&lt;&gt;"",'Jeunes Plants'!T1039,"")</f>
        <v>0</v>
      </c>
      <c r="T1039" s="242"/>
      <c r="U1039" s="158"/>
      <c r="V1039" s="158"/>
      <c r="W1039" s="158"/>
    </row>
    <row r="1040" spans="1:23" ht="20.100000000000001" customHeight="1" x14ac:dyDescent="0.25">
      <c r="A1040" s="23">
        <f>IF('Jeunes Plants'!A1040&lt;&gt;"",'Jeunes Plants'!A1040,"")</f>
        <v>12294</v>
      </c>
      <c r="B1040" s="24" t="str">
        <f>IF('Jeunes Plants'!B1040&lt;&gt;"",'Jeunes Plants'!B1040,"")</f>
        <v>BASILIC</v>
      </c>
      <c r="C1040" s="24" t="str">
        <f>IF('Jeunes Plants'!C1040&lt;&gt;"",'Jeunes Plants'!C1040,"")</f>
        <v>Fin Vert</v>
      </c>
      <c r="D1040" s="24" t="str">
        <f>IF('Jeunes Plants'!D1040&lt;&gt;"",'Jeunes Plants'!D1040,"")</f>
        <v/>
      </c>
      <c r="E1040" s="66" t="str">
        <f>IF('Jeunes Plants'!E1040&lt;&gt;"",'Jeunes Plants'!E1040,"")</f>
        <v>S</v>
      </c>
      <c r="F1040" s="66" t="str">
        <f>IF('Jeunes Plants'!F1040&lt;&gt;"",'Jeunes Plants'!F1040,"")</f>
        <v>M 3 cm  X60</v>
      </c>
      <c r="G1040" s="64">
        <f>IF('Jeunes Plants'!G1040&lt;&gt;"",'Jeunes Plants'!G1040,"")</f>
        <v>30</v>
      </c>
      <c r="H1040" s="64">
        <f>IF('Jeunes Plants'!H1040&lt;&gt;"",'Jeunes Plants'!H1040,"")</f>
        <v>4</v>
      </c>
      <c r="I1040" s="66" t="str">
        <f>IF('Jeunes Plants'!I1040&lt;&gt;"",'Jeunes Plants'!I1040,"")</f>
        <v>F</v>
      </c>
      <c r="J1040" s="72" t="str">
        <f>IF('Jeunes Plants'!J1040&lt;&gt;"",'Jeunes Plants'!J1040,"")</f>
        <v/>
      </c>
      <c r="K1040" s="24" t="str">
        <f>IF('Jeunes Plants'!K1040&lt;&gt;"",'Jeunes Plants'!K1040,"")</f>
        <v>ARO</v>
      </c>
      <c r="L1040" s="24" t="str">
        <f>IF('Jeunes Plants'!L1040&lt;&gt;"",'Jeunes Plants'!L1040,"")</f>
        <v>S2</v>
      </c>
      <c r="M1040" s="24" t="str">
        <f>IF('Jeunes Plants'!M1040&lt;&gt;"",'Jeunes Plants'!M1040,"")</f>
        <v/>
      </c>
      <c r="N1040" s="24" t="str">
        <f>IF('Jeunes Plants'!N1040&lt;&gt;"",'Jeunes Plants'!N1040,"")</f>
        <v>M3</v>
      </c>
      <c r="O1040" s="24" t="str">
        <f>IF('Jeunes Plants'!O1040&lt;&gt;"",'Jeunes Plants'!O1040,"")</f>
        <v>BASILIC Fin Vert</v>
      </c>
      <c r="P1040" s="54">
        <f>IF('Jeunes Plants'!P1040&lt;&gt;"",'Jeunes Plants'!P1040,"")</f>
        <v>1040</v>
      </c>
      <c r="Q1040" s="20">
        <f>IF('Jeunes Plants'!R1040&lt;&gt;"",'Jeunes Plants'!R1040,"")</f>
        <v>0</v>
      </c>
      <c r="R1040" s="20">
        <f>IF('Jeunes Plants'!S1040&lt;&gt;"",'Jeunes Plants'!S1040,"")</f>
        <v>0</v>
      </c>
      <c r="S1040" s="236">
        <f>IF('Jeunes Plants'!T1040&lt;&gt;"",'Jeunes Plants'!T1040,"")</f>
        <v>0</v>
      </c>
      <c r="T1040" s="241"/>
      <c r="U1040" s="44"/>
      <c r="V1040" s="44"/>
      <c r="W1040" s="44"/>
    </row>
    <row r="1041" spans="1:23" ht="20.100000000000001" customHeight="1" x14ac:dyDescent="0.25">
      <c r="A1041" s="125">
        <f>IF('Jeunes Plants'!A1041&lt;&gt;"",'Jeunes Plants'!A1041,"")</f>
        <v>12295</v>
      </c>
      <c r="B1041" s="126" t="str">
        <f>IF('Jeunes Plants'!B1041&lt;&gt;"",'Jeunes Plants'!B1041,"")</f>
        <v>BASILIC</v>
      </c>
      <c r="C1041" s="126" t="str">
        <f>IF('Jeunes Plants'!C1041&lt;&gt;"",'Jeunes Plants'!C1041,"")</f>
        <v>Grand Vert Prospera</v>
      </c>
      <c r="D1041" s="126" t="str">
        <f>IF('Jeunes Plants'!D1041&lt;&gt;"",'Jeunes Plants'!D1041,"")</f>
        <v/>
      </c>
      <c r="E1041" s="127" t="str">
        <f>IF('Jeunes Plants'!E1041&lt;&gt;"",'Jeunes Plants'!E1041,"")</f>
        <v>S</v>
      </c>
      <c r="F1041" s="127" t="str">
        <f>IF('Jeunes Plants'!F1041&lt;&gt;"",'Jeunes Plants'!F1041,"")</f>
        <v>M 3 cm  X60</v>
      </c>
      <c r="G1041" s="128">
        <f>IF('Jeunes Plants'!G1041&lt;&gt;"",'Jeunes Plants'!G1041,"")</f>
        <v>30</v>
      </c>
      <c r="H1041" s="128">
        <f>IF('Jeunes Plants'!H1041&lt;&gt;"",'Jeunes Plants'!H1041,"")</f>
        <v>4</v>
      </c>
      <c r="I1041" s="127" t="str">
        <f>IF('Jeunes Plants'!I1041&lt;&gt;"",'Jeunes Plants'!I1041,"")</f>
        <v>F</v>
      </c>
      <c r="J1041" s="129" t="str">
        <f>IF('Jeunes Plants'!J1041&lt;&gt;"",'Jeunes Plants'!J1041,"")</f>
        <v/>
      </c>
      <c r="K1041" s="126" t="str">
        <f>IF('Jeunes Plants'!K1041&lt;&gt;"",'Jeunes Plants'!K1041,"")</f>
        <v>ARO</v>
      </c>
      <c r="L1041" s="126" t="str">
        <f>IF('Jeunes Plants'!L1041&lt;&gt;"",'Jeunes Plants'!L1041,"")</f>
        <v>S2</v>
      </c>
      <c r="M1041" s="126" t="str">
        <f>IF('Jeunes Plants'!M1041&lt;&gt;"",'Jeunes Plants'!M1041,"")</f>
        <v/>
      </c>
      <c r="N1041" s="126" t="str">
        <f>IF('Jeunes Plants'!N1041&lt;&gt;"",'Jeunes Plants'!N1041,"")</f>
        <v>M3</v>
      </c>
      <c r="O1041" s="126" t="str">
        <f>IF('Jeunes Plants'!O1041&lt;&gt;"",'Jeunes Plants'!O1041,"")</f>
        <v>BASILIC Grand Vert Prospera</v>
      </c>
      <c r="P1041" s="130">
        <f>IF('Jeunes Plants'!P1041&lt;&gt;"",'Jeunes Plants'!P1041,"")</f>
        <v>1041</v>
      </c>
      <c r="Q1041" s="20">
        <f>IF('Jeunes Plants'!R1041&lt;&gt;"",'Jeunes Plants'!R1041,"")</f>
        <v>0</v>
      </c>
      <c r="R1041" s="20">
        <f>IF('Jeunes Plants'!S1041&lt;&gt;"",'Jeunes Plants'!S1041,"")</f>
        <v>0</v>
      </c>
      <c r="S1041" s="236">
        <f>IF('Jeunes Plants'!T1041&lt;&gt;"",'Jeunes Plants'!T1041,"")</f>
        <v>0</v>
      </c>
      <c r="T1041" s="242"/>
      <c r="U1041" s="158"/>
      <c r="V1041" s="158"/>
      <c r="W1041" s="158"/>
    </row>
    <row r="1042" spans="1:23" ht="20.100000000000001" customHeight="1" x14ac:dyDescent="0.25">
      <c r="A1042" s="23">
        <f>IF('Jeunes Plants'!A1042&lt;&gt;"",'Jeunes Plants'!A1042,"")</f>
        <v>13282</v>
      </c>
      <c r="B1042" s="24" t="str">
        <f>IF('Jeunes Plants'!B1042&lt;&gt;"",'Jeunes Plants'!B1042,"")</f>
        <v>BASILIC</v>
      </c>
      <c r="C1042" s="24" t="str">
        <f>IF('Jeunes Plants'!C1042&lt;&gt;"",'Jeunes Plants'!C1042,"")</f>
        <v>Magic Mountain</v>
      </c>
      <c r="D1042" s="24" t="str">
        <f>IF('Jeunes Plants'!D1042&lt;&gt;"",'Jeunes Plants'!D1042,"")</f>
        <v/>
      </c>
      <c r="E1042" s="66" t="str">
        <f>IF('Jeunes Plants'!E1042&lt;&gt;"",'Jeunes Plants'!E1042,"")</f>
        <v>B</v>
      </c>
      <c r="F1042" s="66" t="str">
        <f>IF('Jeunes Plants'!F1042&lt;&gt;"",'Jeunes Plants'!F1042,"")</f>
        <v>M 3 cm  X60</v>
      </c>
      <c r="G1042" s="64">
        <f>IF('Jeunes Plants'!G1042&lt;&gt;"",'Jeunes Plants'!G1042,"")</f>
        <v>30</v>
      </c>
      <c r="H1042" s="64">
        <f>IF('Jeunes Plants'!H1042&lt;&gt;"",'Jeunes Plants'!H1042,"")</f>
        <v>4</v>
      </c>
      <c r="I1042" s="66" t="str">
        <f>IF('Jeunes Plants'!I1042&lt;&gt;"",'Jeunes Plants'!I1042,"")</f>
        <v>A</v>
      </c>
      <c r="J1042" s="72" t="str">
        <f>IF('Jeunes Plants'!J1042&lt;&gt;"",'Jeunes Plants'!J1042,"")</f>
        <v/>
      </c>
      <c r="K1042" s="24" t="str">
        <f>IF('Jeunes Plants'!K1042&lt;&gt;"",'Jeunes Plants'!K1042,"")</f>
        <v>ARO</v>
      </c>
      <c r="L1042" s="24" t="str">
        <f>IF('Jeunes Plants'!L1042&lt;&gt;"",'Jeunes Plants'!L1042,"")</f>
        <v>S1</v>
      </c>
      <c r="M1042" s="24" t="str">
        <f>IF('Jeunes Plants'!M1042&lt;&gt;"",'Jeunes Plants'!M1042,"")</f>
        <v/>
      </c>
      <c r="N1042" s="24" t="str">
        <f>IF('Jeunes Plants'!N1042&lt;&gt;"",'Jeunes Plants'!N1042,"")</f>
        <v>M3</v>
      </c>
      <c r="O1042" s="24" t="str">
        <f>IF('Jeunes Plants'!O1042&lt;&gt;"",'Jeunes Plants'!O1042,"")</f>
        <v>BASILIC Magic Mountain</v>
      </c>
      <c r="P1042" s="54">
        <f>IF('Jeunes Plants'!P1042&lt;&gt;"",'Jeunes Plants'!P1042,"")</f>
        <v>1042</v>
      </c>
      <c r="Q1042" s="20">
        <f>IF('Jeunes Plants'!R1042&lt;&gt;"",'Jeunes Plants'!R1042,"")</f>
        <v>0</v>
      </c>
      <c r="R1042" s="20">
        <f>IF('Jeunes Plants'!S1042&lt;&gt;"",'Jeunes Plants'!S1042,"")</f>
        <v>0</v>
      </c>
      <c r="S1042" s="236">
        <f>IF('Jeunes Plants'!T1042&lt;&gt;"",'Jeunes Plants'!T1042,"")</f>
        <v>0</v>
      </c>
      <c r="T1042" s="241"/>
      <c r="U1042" s="44"/>
      <c r="V1042" s="44"/>
      <c r="W1042" s="44"/>
    </row>
    <row r="1043" spans="1:23" ht="20.100000000000001" customHeight="1" x14ac:dyDescent="0.25">
      <c r="A1043" s="125">
        <f>IF('Jeunes Plants'!A1043&lt;&gt;"",'Jeunes Plants'!A1043,"")</f>
        <v>26022</v>
      </c>
      <c r="B1043" s="126" t="str">
        <f>IF('Jeunes Plants'!B1043&lt;&gt;"",'Jeunes Plants'!B1043,"")</f>
        <v>BASILIC</v>
      </c>
      <c r="C1043" s="126" t="str">
        <f>IF('Jeunes Plants'!C1043&lt;&gt;"",'Jeunes Plants'!C1043,"")</f>
        <v>Magic White</v>
      </c>
      <c r="D1043" s="126" t="str">
        <f>IF('Jeunes Plants'!D1043&lt;&gt;"",'Jeunes Plants'!D1043,"")</f>
        <v/>
      </c>
      <c r="E1043" s="127" t="str">
        <f>IF('Jeunes Plants'!E1043&lt;&gt;"",'Jeunes Plants'!E1043,"")</f>
        <v>B</v>
      </c>
      <c r="F1043" s="127" t="str">
        <f>IF('Jeunes Plants'!F1043&lt;&gt;"",'Jeunes Plants'!F1043,"")</f>
        <v>M 3 cm  X60</v>
      </c>
      <c r="G1043" s="128">
        <f>IF('Jeunes Plants'!G1043&lt;&gt;"",'Jeunes Plants'!G1043,"")</f>
        <v>30</v>
      </c>
      <c r="H1043" s="128">
        <f>IF('Jeunes Plants'!H1043&lt;&gt;"",'Jeunes Plants'!H1043,"")</f>
        <v>4</v>
      </c>
      <c r="I1043" s="127" t="str">
        <f>IF('Jeunes Plants'!I1043&lt;&gt;"",'Jeunes Plants'!I1043,"")</f>
        <v>A</v>
      </c>
      <c r="J1043" s="129" t="str">
        <f>IF('Jeunes Plants'!J1043&lt;&gt;"",'Jeunes Plants'!J1043,"")</f>
        <v/>
      </c>
      <c r="K1043" s="126" t="str">
        <f>IF('Jeunes Plants'!K1043&lt;&gt;"",'Jeunes Plants'!K1043,"")</f>
        <v>ARO</v>
      </c>
      <c r="L1043" s="126" t="str">
        <f>IF('Jeunes Plants'!L1043&lt;&gt;"",'Jeunes Plants'!L1043,"")</f>
        <v>S1</v>
      </c>
      <c r="M1043" s="126" t="str">
        <f>IF('Jeunes Plants'!M1043&lt;&gt;"",'Jeunes Plants'!M1043,"")</f>
        <v/>
      </c>
      <c r="N1043" s="126" t="str">
        <f>IF('Jeunes Plants'!N1043&lt;&gt;"",'Jeunes Plants'!N1043,"")</f>
        <v>M3</v>
      </c>
      <c r="O1043" s="126" t="str">
        <f>IF('Jeunes Plants'!O1043&lt;&gt;"",'Jeunes Plants'!O1043,"")</f>
        <v>BASILIC Magic White</v>
      </c>
      <c r="P1043" s="130">
        <f>IF('Jeunes Plants'!P1043&lt;&gt;"",'Jeunes Plants'!P1043,"")</f>
        <v>1043</v>
      </c>
      <c r="Q1043" s="20">
        <f>IF('Jeunes Plants'!R1043&lt;&gt;"",'Jeunes Plants'!R1043,"")</f>
        <v>0</v>
      </c>
      <c r="R1043" s="20">
        <f>IF('Jeunes Plants'!S1043&lt;&gt;"",'Jeunes Plants'!S1043,"")</f>
        <v>0</v>
      </c>
      <c r="S1043" s="236">
        <f>IF('Jeunes Plants'!T1043&lt;&gt;"",'Jeunes Plants'!T1043,"")</f>
        <v>0</v>
      </c>
      <c r="T1043" s="242"/>
      <c r="U1043" s="158"/>
      <c r="V1043" s="158"/>
      <c r="W1043" s="158"/>
    </row>
    <row r="1044" spans="1:23" ht="20.100000000000001" customHeight="1" x14ac:dyDescent="0.25">
      <c r="A1044" s="25">
        <f>IF('Jeunes Plants'!A1044&lt;&gt;"",'Jeunes Plants'!A1044,"")</f>
        <v>12836</v>
      </c>
      <c r="B1044" s="24" t="str">
        <f>IF('Jeunes Plants'!B1044&lt;&gt;"",'Jeunes Plants'!B1044,"")</f>
        <v>BASILIC</v>
      </c>
      <c r="C1044" s="24" t="str">
        <f>IF('Jeunes Plants'!C1044&lt;&gt;"",'Jeunes Plants'!C1044,"")</f>
        <v>Marseillais</v>
      </c>
      <c r="D1044" s="24" t="str">
        <f>IF('Jeunes Plants'!D1044&lt;&gt;"",'Jeunes Plants'!D1044,"")</f>
        <v/>
      </c>
      <c r="E1044" s="66" t="str">
        <f>IF('Jeunes Plants'!E1044&lt;&gt;"",'Jeunes Plants'!E1044,"")</f>
        <v>S</v>
      </c>
      <c r="F1044" s="66" t="str">
        <f>IF('Jeunes Plants'!F1044&lt;&gt;"",'Jeunes Plants'!F1044,"")</f>
        <v>M 3 cm  X60</v>
      </c>
      <c r="G1044" s="64">
        <f>IF('Jeunes Plants'!G1044&lt;&gt;"",'Jeunes Plants'!G1044,"")</f>
        <v>30</v>
      </c>
      <c r="H1044" s="64">
        <f>IF('Jeunes Plants'!H1044&lt;&gt;"",'Jeunes Plants'!H1044,"")</f>
        <v>3</v>
      </c>
      <c r="I1044" s="66" t="str">
        <f>IF('Jeunes Plants'!I1044&lt;&gt;"",'Jeunes Plants'!I1044,"")</f>
        <v>F</v>
      </c>
      <c r="J1044" s="72" t="str">
        <f>IF('Jeunes Plants'!J1044&lt;&gt;"",'Jeunes Plants'!J1044,"")</f>
        <v/>
      </c>
      <c r="K1044" s="24" t="str">
        <f>IF('Jeunes Plants'!K1044&lt;&gt;"",'Jeunes Plants'!K1044,"")</f>
        <v>ARO</v>
      </c>
      <c r="L1044" s="24" t="str">
        <f>IF('Jeunes Plants'!L1044&lt;&gt;"",'Jeunes Plants'!L1044,"")</f>
        <v>S2</v>
      </c>
      <c r="M1044" s="24" t="str">
        <f>IF('Jeunes Plants'!M1044&lt;&gt;"",'Jeunes Plants'!M1044,"")</f>
        <v/>
      </c>
      <c r="N1044" s="24" t="str">
        <f>IF('Jeunes Plants'!N1044&lt;&gt;"",'Jeunes Plants'!N1044,"")</f>
        <v>M3</v>
      </c>
      <c r="O1044" s="24" t="str">
        <f>IF('Jeunes Plants'!O1044&lt;&gt;"",'Jeunes Plants'!O1044,"")</f>
        <v>BASILIC Marseillais</v>
      </c>
      <c r="P1044" s="54">
        <f>IF('Jeunes Plants'!P1044&lt;&gt;"",'Jeunes Plants'!P1044,"")</f>
        <v>1044</v>
      </c>
      <c r="Q1044" s="20">
        <f>IF('Jeunes Plants'!R1044&lt;&gt;"",'Jeunes Plants'!R1044,"")</f>
        <v>0</v>
      </c>
      <c r="R1044" s="20">
        <f>IF('Jeunes Plants'!S1044&lt;&gt;"",'Jeunes Plants'!S1044,"")</f>
        <v>0</v>
      </c>
      <c r="S1044" s="236">
        <f>IF('Jeunes Plants'!T1044&lt;&gt;"",'Jeunes Plants'!T1044,"")</f>
        <v>0</v>
      </c>
      <c r="T1044" s="241"/>
      <c r="U1044" s="44"/>
      <c r="V1044" s="44"/>
      <c r="W1044" s="44"/>
    </row>
    <row r="1045" spans="1:23" ht="20.100000000000001" customHeight="1" x14ac:dyDescent="0.25">
      <c r="A1045" s="125">
        <f>IF('Jeunes Plants'!A1045&lt;&gt;"",'Jeunes Plants'!A1045,"")</f>
        <v>26834</v>
      </c>
      <c r="B1045" s="126" t="str">
        <f>IF('Jeunes Plants'!B1045&lt;&gt;"",'Jeunes Plants'!B1045,"")</f>
        <v>BASILIC</v>
      </c>
      <c r="C1045" s="126" t="str">
        <f>IF('Jeunes Plants'!C1045&lt;&gt;"",'Jeunes Plants'!C1045,"")</f>
        <v>Rouge Prospera</v>
      </c>
      <c r="D1045" s="126" t="str">
        <f>IF('Jeunes Plants'!D1045&lt;&gt;"",'Jeunes Plants'!D1045,"")</f>
        <v/>
      </c>
      <c r="E1045" s="127" t="str">
        <f>IF('Jeunes Plants'!E1045&lt;&gt;"",'Jeunes Plants'!E1045,"")</f>
        <v>S</v>
      </c>
      <c r="F1045" s="127" t="str">
        <f>IF('Jeunes Plants'!F1045&lt;&gt;"",'Jeunes Plants'!F1045,"")</f>
        <v>M 3 cm  X60</v>
      </c>
      <c r="G1045" s="128">
        <f>IF('Jeunes Plants'!G1045&lt;&gt;"",'Jeunes Plants'!G1045,"")</f>
        <v>30</v>
      </c>
      <c r="H1045" s="128">
        <f>IF('Jeunes Plants'!H1045&lt;&gt;"",'Jeunes Plants'!H1045,"")</f>
        <v>3</v>
      </c>
      <c r="I1045" s="127" t="str">
        <f>IF('Jeunes Plants'!I1045&lt;&gt;"",'Jeunes Plants'!I1045,"")</f>
        <v>F</v>
      </c>
      <c r="J1045" s="129" t="str">
        <f>IF('Jeunes Plants'!J1045&lt;&gt;"",'Jeunes Plants'!J1045,"")</f>
        <v/>
      </c>
      <c r="K1045" s="126" t="str">
        <f>IF('Jeunes Plants'!K1045&lt;&gt;"",'Jeunes Plants'!K1045,"")</f>
        <v>ARO</v>
      </c>
      <c r="L1045" s="126" t="str">
        <f>IF('Jeunes Plants'!L1045&lt;&gt;"",'Jeunes Plants'!L1045,"")</f>
        <v>S2</v>
      </c>
      <c r="M1045" s="126" t="str">
        <f>IF('Jeunes Plants'!M1045&lt;&gt;"",'Jeunes Plants'!M1045,"")</f>
        <v/>
      </c>
      <c r="N1045" s="126" t="str">
        <f>IF('Jeunes Plants'!N1045&lt;&gt;"",'Jeunes Plants'!N1045,"")</f>
        <v>M3</v>
      </c>
      <c r="O1045" s="126" t="str">
        <f>IF('Jeunes Plants'!O1045&lt;&gt;"",'Jeunes Plants'!O1045,"")</f>
        <v>BASILIC Rouge Prospera</v>
      </c>
      <c r="P1045" s="130">
        <f>IF('Jeunes Plants'!P1045&lt;&gt;"",'Jeunes Plants'!P1045,"")</f>
        <v>1045</v>
      </c>
      <c r="Q1045" s="20">
        <f>IF('Jeunes Plants'!R1045&lt;&gt;"",'Jeunes Plants'!R1045,"")</f>
        <v>0</v>
      </c>
      <c r="R1045" s="20">
        <f>IF('Jeunes Plants'!S1045&lt;&gt;"",'Jeunes Plants'!S1045,"")</f>
        <v>0</v>
      </c>
      <c r="S1045" s="236">
        <f>IF('Jeunes Plants'!T1045&lt;&gt;"",'Jeunes Plants'!T1045,"")</f>
        <v>0</v>
      </c>
      <c r="T1045" s="242"/>
      <c r="U1045" s="158"/>
      <c r="V1045" s="158"/>
      <c r="W1045" s="158"/>
    </row>
    <row r="1046" spans="1:23" ht="20.100000000000001" customHeight="1" x14ac:dyDescent="0.25">
      <c r="A1046" s="23">
        <f>IF('Jeunes Plants'!A1046&lt;&gt;"",'Jeunes Plants'!A1046,"")</f>
        <v>12837</v>
      </c>
      <c r="B1046" s="24" t="str">
        <f>IF('Jeunes Plants'!B1046&lt;&gt;"",'Jeunes Plants'!B1046,"")</f>
        <v>BOURRACHE</v>
      </c>
      <c r="C1046" s="24" t="str">
        <f>IF('Jeunes Plants'!C1046&lt;&gt;"",'Jeunes Plants'!C1046,"")</f>
        <v>Officinale</v>
      </c>
      <c r="D1046" s="24" t="str">
        <f>IF('Jeunes Plants'!D1046&lt;&gt;"",'Jeunes Plants'!D1046,"")</f>
        <v/>
      </c>
      <c r="E1046" s="66" t="str">
        <f>IF('Jeunes Plants'!E1046&lt;&gt;"",'Jeunes Plants'!E1046,"")</f>
        <v>S</v>
      </c>
      <c r="F1046" s="66" t="str">
        <f>IF('Jeunes Plants'!F1046&lt;&gt;"",'Jeunes Plants'!F1046,"")</f>
        <v>M 3 cm  X60</v>
      </c>
      <c r="G1046" s="64">
        <f>IF('Jeunes Plants'!G1046&lt;&gt;"",'Jeunes Plants'!G1046,"")</f>
        <v>30</v>
      </c>
      <c r="H1046" s="64">
        <f>IF('Jeunes Plants'!H1046&lt;&gt;"",'Jeunes Plants'!H1046,"")</f>
        <v>5</v>
      </c>
      <c r="I1046" s="66" t="str">
        <f>IF('Jeunes Plants'!I1046&lt;&gt;"",'Jeunes Plants'!I1046,"")</f>
        <v>C</v>
      </c>
      <c r="J1046" s="72" t="str">
        <f>IF('Jeunes Plants'!J1046&lt;&gt;"",'Jeunes Plants'!J1046,"")</f>
        <v/>
      </c>
      <c r="K1046" s="24" t="str">
        <f>IF('Jeunes Plants'!K1046&lt;&gt;"",'Jeunes Plants'!K1046,"")</f>
        <v>ARO</v>
      </c>
      <c r="L1046" s="24" t="str">
        <f>IF('Jeunes Plants'!L1046&lt;&gt;"",'Jeunes Plants'!L1046,"")</f>
        <v>S4</v>
      </c>
      <c r="M1046" s="24" t="str">
        <f>IF('Jeunes Plants'!M1046&lt;&gt;"",'Jeunes Plants'!M1046,"")</f>
        <v/>
      </c>
      <c r="N1046" s="24" t="str">
        <f>IF('Jeunes Plants'!N1046&lt;&gt;"",'Jeunes Plants'!N1046,"")</f>
        <v>M3</v>
      </c>
      <c r="O1046" s="24" t="str">
        <f>IF('Jeunes Plants'!O1046&lt;&gt;"",'Jeunes Plants'!O1046,"")</f>
        <v>BOURRACHE Officinale</v>
      </c>
      <c r="P1046" s="54">
        <f>IF('Jeunes Plants'!P1046&lt;&gt;"",'Jeunes Plants'!P1046,"")</f>
        <v>1046</v>
      </c>
      <c r="Q1046" s="20">
        <f>IF('Jeunes Plants'!R1046&lt;&gt;"",'Jeunes Plants'!R1046,"")</f>
        <v>0</v>
      </c>
      <c r="R1046" s="20">
        <f>IF('Jeunes Plants'!S1046&lt;&gt;"",'Jeunes Plants'!S1046,"")</f>
        <v>0</v>
      </c>
      <c r="S1046" s="236">
        <f>IF('Jeunes Plants'!T1046&lt;&gt;"",'Jeunes Plants'!T1046,"")</f>
        <v>0</v>
      </c>
      <c r="T1046" s="241"/>
      <c r="U1046" s="44"/>
      <c r="V1046" s="44"/>
      <c r="W1046" s="44"/>
    </row>
    <row r="1047" spans="1:23" ht="20.100000000000001" customHeight="1" x14ac:dyDescent="0.25">
      <c r="A1047" s="125">
        <f>IF('Jeunes Plants'!A1047&lt;&gt;"",'Jeunes Plants'!A1047,"")</f>
        <v>12296</v>
      </c>
      <c r="B1047" s="126" t="str">
        <f>IF('Jeunes Plants'!B1047&lt;&gt;"",'Jeunes Plants'!B1047,"")</f>
        <v>CELERI A COUPER</v>
      </c>
      <c r="C1047" s="126" t="str">
        <f>IF('Jeunes Plants'!C1047&lt;&gt;"",'Jeunes Plants'!C1047,"")</f>
        <v>Per-cel</v>
      </c>
      <c r="D1047" s="126" t="str">
        <f>IF('Jeunes Plants'!D1047&lt;&gt;"",'Jeunes Plants'!D1047,"")</f>
        <v/>
      </c>
      <c r="E1047" s="127" t="str">
        <f>IF('Jeunes Plants'!E1047&lt;&gt;"",'Jeunes Plants'!E1047,"")</f>
        <v>S</v>
      </c>
      <c r="F1047" s="127" t="str">
        <f>IF('Jeunes Plants'!F1047&lt;&gt;"",'Jeunes Plants'!F1047,"")</f>
        <v>M 3 cm  X60</v>
      </c>
      <c r="G1047" s="128">
        <f>IF('Jeunes Plants'!G1047&lt;&gt;"",'Jeunes Plants'!G1047,"")</f>
        <v>30</v>
      </c>
      <c r="H1047" s="127">
        <f>IF('Jeunes Plants'!H1047&lt;&gt;"",'Jeunes Plants'!H1047,"")</f>
        <v>8</v>
      </c>
      <c r="I1047" s="127" t="str">
        <f>IF('Jeunes Plants'!I1047&lt;&gt;"",'Jeunes Plants'!I1047,"")</f>
        <v>G</v>
      </c>
      <c r="J1047" s="129" t="str">
        <f>IF('Jeunes Plants'!J1047&lt;&gt;"",'Jeunes Plants'!J1047,"")</f>
        <v/>
      </c>
      <c r="K1047" s="126" t="str">
        <f>IF('Jeunes Plants'!K1047&lt;&gt;"",'Jeunes Plants'!K1047,"")</f>
        <v>ARO</v>
      </c>
      <c r="L1047" s="126" t="str">
        <f>IF('Jeunes Plants'!L1047&lt;&gt;"",'Jeunes Plants'!L1047,"")</f>
        <v>S4</v>
      </c>
      <c r="M1047" s="126" t="str">
        <f>IF('Jeunes Plants'!M1047&lt;&gt;"",'Jeunes Plants'!M1047,"")</f>
        <v/>
      </c>
      <c r="N1047" s="126" t="str">
        <f>IF('Jeunes Plants'!N1047&lt;&gt;"",'Jeunes Plants'!N1047,"")</f>
        <v>M3</v>
      </c>
      <c r="O1047" s="126" t="str">
        <f>IF('Jeunes Plants'!O1047&lt;&gt;"",'Jeunes Plants'!O1047,"")</f>
        <v>CELERI A COUPER Per-cel</v>
      </c>
      <c r="P1047" s="130">
        <f>IF('Jeunes Plants'!P1047&lt;&gt;"",'Jeunes Plants'!P1047,"")</f>
        <v>1047</v>
      </c>
      <c r="Q1047" s="20">
        <f>IF('Jeunes Plants'!R1047&lt;&gt;"",'Jeunes Plants'!R1047,"")</f>
        <v>0</v>
      </c>
      <c r="R1047" s="20">
        <f>IF('Jeunes Plants'!S1047&lt;&gt;"",'Jeunes Plants'!S1047,"")</f>
        <v>0</v>
      </c>
      <c r="S1047" s="236">
        <f>IF('Jeunes Plants'!T1047&lt;&gt;"",'Jeunes Plants'!T1047,"")</f>
        <v>0</v>
      </c>
      <c r="T1047" s="242"/>
      <c r="U1047" s="158"/>
      <c r="V1047" s="158"/>
      <c r="W1047" s="158"/>
    </row>
    <row r="1048" spans="1:23" ht="20.100000000000001" customHeight="1" x14ac:dyDescent="0.25">
      <c r="A1048" s="23">
        <f>IF('Jeunes Plants'!A1048&lt;&gt;"",'Jeunes Plants'!A1048,"")</f>
        <v>12297</v>
      </c>
      <c r="B1048" s="24" t="str">
        <f>IF('Jeunes Plants'!B1048&lt;&gt;"",'Jeunes Plants'!B1048,"")</f>
        <v>CERFEUIL</v>
      </c>
      <c r="C1048" s="24" t="str">
        <f>IF('Jeunes Plants'!C1048&lt;&gt;"",'Jeunes Plants'!C1048,"")</f>
        <v>Commun</v>
      </c>
      <c r="D1048" s="24" t="str">
        <f>IF('Jeunes Plants'!D1048&lt;&gt;"",'Jeunes Plants'!D1048,"")</f>
        <v/>
      </c>
      <c r="E1048" s="66" t="str">
        <f>IF('Jeunes Plants'!E1048&lt;&gt;"",'Jeunes Plants'!E1048,"")</f>
        <v>S</v>
      </c>
      <c r="F1048" s="66" t="str">
        <f>IF('Jeunes Plants'!F1048&lt;&gt;"",'Jeunes Plants'!F1048,"")</f>
        <v>M 3 cm  X60</v>
      </c>
      <c r="G1048" s="64">
        <f>IF('Jeunes Plants'!G1048&lt;&gt;"",'Jeunes Plants'!G1048,"")</f>
        <v>30</v>
      </c>
      <c r="H1048" s="64">
        <f>IF('Jeunes Plants'!H1048&lt;&gt;"",'Jeunes Plants'!H1048,"")</f>
        <v>5</v>
      </c>
      <c r="I1048" s="66" t="str">
        <f>IF('Jeunes Plants'!I1048&lt;&gt;"",'Jeunes Plants'!I1048,"")</f>
        <v>G</v>
      </c>
      <c r="J1048" s="72" t="str">
        <f>IF('Jeunes Plants'!J1048&lt;&gt;"",'Jeunes Plants'!J1048,"")</f>
        <v/>
      </c>
      <c r="K1048" s="24" t="str">
        <f>IF('Jeunes Plants'!K1048&lt;&gt;"",'Jeunes Plants'!K1048,"")</f>
        <v>ARO</v>
      </c>
      <c r="L1048" s="24" t="str">
        <f>IF('Jeunes Plants'!L1048&lt;&gt;"",'Jeunes Plants'!L1048,"")</f>
        <v>S4</v>
      </c>
      <c r="M1048" s="24" t="str">
        <f>IF('Jeunes Plants'!M1048&lt;&gt;"",'Jeunes Plants'!M1048,"")</f>
        <v/>
      </c>
      <c r="N1048" s="24" t="str">
        <f>IF('Jeunes Plants'!N1048&lt;&gt;"",'Jeunes Plants'!N1048,"")</f>
        <v>M3</v>
      </c>
      <c r="O1048" s="24" t="str">
        <f>IF('Jeunes Plants'!O1048&lt;&gt;"",'Jeunes Plants'!O1048,"")</f>
        <v>CERFEUIL Commun</v>
      </c>
      <c r="P1048" s="54">
        <f>IF('Jeunes Plants'!P1048&lt;&gt;"",'Jeunes Plants'!P1048,"")</f>
        <v>1048</v>
      </c>
      <c r="Q1048" s="20">
        <f>IF('Jeunes Plants'!R1048&lt;&gt;"",'Jeunes Plants'!R1048,"")</f>
        <v>0</v>
      </c>
      <c r="R1048" s="20">
        <f>IF('Jeunes Plants'!S1048&lt;&gt;"",'Jeunes Plants'!S1048,"")</f>
        <v>0</v>
      </c>
      <c r="S1048" s="236">
        <f>IF('Jeunes Plants'!T1048&lt;&gt;"",'Jeunes Plants'!T1048,"")</f>
        <v>0</v>
      </c>
      <c r="T1048" s="241"/>
      <c r="U1048" s="44"/>
      <c r="V1048" s="44"/>
      <c r="W1048" s="44"/>
    </row>
    <row r="1049" spans="1:23" ht="20.100000000000001" customHeight="1" x14ac:dyDescent="0.25">
      <c r="A1049" s="125">
        <f>IF('Jeunes Plants'!A1049&lt;&gt;"",'Jeunes Plants'!A1049,"")</f>
        <v>22867</v>
      </c>
      <c r="B1049" s="126" t="str">
        <f>IF('Jeunes Plants'!B1049&lt;&gt;"",'Jeunes Plants'!B1049,"")</f>
        <v>CIBOULAIL</v>
      </c>
      <c r="C1049" s="126" t="str">
        <f>IF('Jeunes Plants'!C1049&lt;&gt;"",'Jeunes Plants'!C1049,"")</f>
        <v>Allium tuberosum - Ciboulette de Chine</v>
      </c>
      <c r="D1049" s="126" t="str">
        <f>IF('Jeunes Plants'!D1049&lt;&gt;"",'Jeunes Plants'!D1049,"")</f>
        <v/>
      </c>
      <c r="E1049" s="127" t="str">
        <f>IF('Jeunes Plants'!E1049&lt;&gt;"",'Jeunes Plants'!E1049,"")</f>
        <v>S</v>
      </c>
      <c r="F1049" s="127" t="str">
        <f>IF('Jeunes Plants'!F1049&lt;&gt;"",'Jeunes Plants'!F1049,"")</f>
        <v>M 3 cm  X60</v>
      </c>
      <c r="G1049" s="128">
        <f>IF('Jeunes Plants'!G1049&lt;&gt;"",'Jeunes Plants'!G1049,"")</f>
        <v>30</v>
      </c>
      <c r="H1049" s="127">
        <f>IF('Jeunes Plants'!H1049&lt;&gt;"",'Jeunes Plants'!H1049,"")</f>
        <v>6</v>
      </c>
      <c r="I1049" s="127" t="str">
        <f>IF('Jeunes Plants'!I1049&lt;&gt;"",'Jeunes Plants'!I1049,"")</f>
        <v>F</v>
      </c>
      <c r="J1049" s="129" t="str">
        <f>IF('Jeunes Plants'!J1049&lt;&gt;"",'Jeunes Plants'!J1049,"")</f>
        <v/>
      </c>
      <c r="K1049" s="126" t="str">
        <f>IF('Jeunes Plants'!K1049&lt;&gt;"",'Jeunes Plants'!K1049,"")</f>
        <v>ARO</v>
      </c>
      <c r="L1049" s="126" t="str">
        <f>IF('Jeunes Plants'!L1049&lt;&gt;"",'Jeunes Plants'!L1049,"")</f>
        <v>S4</v>
      </c>
      <c r="M1049" s="126" t="str">
        <f>IF('Jeunes Plants'!M1049&lt;&gt;"",'Jeunes Plants'!M1049,"")</f>
        <v/>
      </c>
      <c r="N1049" s="126" t="str">
        <f>IF('Jeunes Plants'!N1049&lt;&gt;"",'Jeunes Plants'!N1049,"")</f>
        <v>M3</v>
      </c>
      <c r="O1049" s="126" t="str">
        <f>IF('Jeunes Plants'!O1049&lt;&gt;"",'Jeunes Plants'!O1049,"")</f>
        <v>CIBOULAIL Allium tuberosum - Ciboulette de Chine</v>
      </c>
      <c r="P1049" s="130">
        <f>IF('Jeunes Plants'!P1049&lt;&gt;"",'Jeunes Plants'!P1049,"")</f>
        <v>1049</v>
      </c>
      <c r="Q1049" s="20">
        <f>IF('Jeunes Plants'!R1049&lt;&gt;"",'Jeunes Plants'!R1049,"")</f>
        <v>0</v>
      </c>
      <c r="R1049" s="20">
        <f>IF('Jeunes Plants'!S1049&lt;&gt;"",'Jeunes Plants'!S1049,"")</f>
        <v>0</v>
      </c>
      <c r="S1049" s="236">
        <f>IF('Jeunes Plants'!T1049&lt;&gt;"",'Jeunes Plants'!T1049,"")</f>
        <v>0</v>
      </c>
      <c r="T1049" s="242"/>
      <c r="U1049" s="158"/>
      <c r="V1049" s="158"/>
      <c r="W1049" s="158"/>
    </row>
    <row r="1050" spans="1:23" ht="20.100000000000001" customHeight="1" x14ac:dyDescent="0.25">
      <c r="A1050" s="23">
        <f>IF('Jeunes Plants'!A1050&lt;&gt;"",'Jeunes Plants'!A1050,"")</f>
        <v>13283</v>
      </c>
      <c r="B1050" s="24" t="str">
        <f>IF('Jeunes Plants'!B1050&lt;&gt;"",'Jeunes Plants'!B1050,"")</f>
        <v>CIBOULE</v>
      </c>
      <c r="C1050" s="24" t="str">
        <f>IF('Jeunes Plants'!C1050&lt;&gt;"",'Jeunes Plants'!C1050,"")</f>
        <v>Rouge</v>
      </c>
      <c r="D1050" s="24" t="str">
        <f>IF('Jeunes Plants'!D1050&lt;&gt;"",'Jeunes Plants'!D1050,"")</f>
        <v/>
      </c>
      <c r="E1050" s="66" t="str">
        <f>IF('Jeunes Plants'!E1050&lt;&gt;"",'Jeunes Plants'!E1050,"")</f>
        <v>S</v>
      </c>
      <c r="F1050" s="66" t="str">
        <f>IF('Jeunes Plants'!F1050&lt;&gt;"",'Jeunes Plants'!F1050,"")</f>
        <v>M 3 cm  X60</v>
      </c>
      <c r="G1050" s="64">
        <f>IF('Jeunes Plants'!G1050&lt;&gt;"",'Jeunes Plants'!G1050,"")</f>
        <v>30</v>
      </c>
      <c r="H1050" s="66">
        <f>IF('Jeunes Plants'!H1050&lt;&gt;"",'Jeunes Plants'!H1050,"")</f>
        <v>6</v>
      </c>
      <c r="I1050" s="66" t="str">
        <f>IF('Jeunes Plants'!I1050&lt;&gt;"",'Jeunes Plants'!I1050,"")</f>
        <v>F</v>
      </c>
      <c r="J1050" s="72" t="str">
        <f>IF('Jeunes Plants'!J1050&lt;&gt;"",'Jeunes Plants'!J1050,"")</f>
        <v/>
      </c>
      <c r="K1050" s="24" t="str">
        <f>IF('Jeunes Plants'!K1050&lt;&gt;"",'Jeunes Plants'!K1050,"")</f>
        <v>ARO</v>
      </c>
      <c r="L1050" s="24" t="str">
        <f>IF('Jeunes Plants'!L1050&lt;&gt;"",'Jeunes Plants'!L1050,"")</f>
        <v>S4</v>
      </c>
      <c r="M1050" s="24" t="str">
        <f>IF('Jeunes Plants'!M1050&lt;&gt;"",'Jeunes Plants'!M1050,"")</f>
        <v/>
      </c>
      <c r="N1050" s="24" t="str">
        <f>IF('Jeunes Plants'!N1050&lt;&gt;"",'Jeunes Plants'!N1050,"")</f>
        <v>M3</v>
      </c>
      <c r="O1050" s="24" t="str">
        <f>IF('Jeunes Plants'!O1050&lt;&gt;"",'Jeunes Plants'!O1050,"")</f>
        <v>CIBOULE Rouge</v>
      </c>
      <c r="P1050" s="54">
        <f>IF('Jeunes Plants'!P1050&lt;&gt;"",'Jeunes Plants'!P1050,"")</f>
        <v>1050</v>
      </c>
      <c r="Q1050" s="20">
        <f>IF('Jeunes Plants'!R1050&lt;&gt;"",'Jeunes Plants'!R1050,"")</f>
        <v>0</v>
      </c>
      <c r="R1050" s="20">
        <f>IF('Jeunes Plants'!S1050&lt;&gt;"",'Jeunes Plants'!S1050,"")</f>
        <v>0</v>
      </c>
      <c r="S1050" s="236">
        <f>IF('Jeunes Plants'!T1050&lt;&gt;"",'Jeunes Plants'!T1050,"")</f>
        <v>0</v>
      </c>
      <c r="T1050" s="241"/>
      <c r="U1050" s="44"/>
      <c r="V1050" s="44"/>
      <c r="W1050" s="44"/>
    </row>
    <row r="1051" spans="1:23" ht="20.100000000000001" customHeight="1" x14ac:dyDescent="0.25">
      <c r="A1051" s="125">
        <f>IF('Jeunes Plants'!A1051&lt;&gt;"",'Jeunes Plants'!A1051,"")</f>
        <v>12298</v>
      </c>
      <c r="B1051" s="126" t="str">
        <f>IF('Jeunes Plants'!B1051&lt;&gt;"",'Jeunes Plants'!B1051,"")</f>
        <v>CIBOULETTE</v>
      </c>
      <c r="C1051" s="126" t="str">
        <f>IF('Jeunes Plants'!C1051&lt;&gt;"",'Jeunes Plants'!C1051,"")</f>
        <v>Commune</v>
      </c>
      <c r="D1051" s="126" t="str">
        <f>IF('Jeunes Plants'!D1051&lt;&gt;"",'Jeunes Plants'!D1051,"")</f>
        <v/>
      </c>
      <c r="E1051" s="127" t="str">
        <f>IF('Jeunes Plants'!E1051&lt;&gt;"",'Jeunes Plants'!E1051,"")</f>
        <v>S</v>
      </c>
      <c r="F1051" s="127" t="str">
        <f>IF('Jeunes Plants'!F1051&lt;&gt;"",'Jeunes Plants'!F1051,"")</f>
        <v>M 3 cm  X60</v>
      </c>
      <c r="G1051" s="128">
        <f>IF('Jeunes Plants'!G1051&lt;&gt;"",'Jeunes Plants'!G1051,"")</f>
        <v>30</v>
      </c>
      <c r="H1051" s="127">
        <f>IF('Jeunes Plants'!H1051&lt;&gt;"",'Jeunes Plants'!H1051,"")</f>
        <v>6</v>
      </c>
      <c r="I1051" s="127" t="str">
        <f>IF('Jeunes Plants'!I1051&lt;&gt;"",'Jeunes Plants'!I1051,"")</f>
        <v>F</v>
      </c>
      <c r="J1051" s="129" t="str">
        <f>IF('Jeunes Plants'!J1051&lt;&gt;"",'Jeunes Plants'!J1051,"")</f>
        <v/>
      </c>
      <c r="K1051" s="126" t="str">
        <f>IF('Jeunes Plants'!K1051&lt;&gt;"",'Jeunes Plants'!K1051,"")</f>
        <v>ARO</v>
      </c>
      <c r="L1051" s="126" t="str">
        <f>IF('Jeunes Plants'!L1051&lt;&gt;"",'Jeunes Plants'!L1051,"")</f>
        <v>S4</v>
      </c>
      <c r="M1051" s="126" t="str">
        <f>IF('Jeunes Plants'!M1051&lt;&gt;"",'Jeunes Plants'!M1051,"")</f>
        <v/>
      </c>
      <c r="N1051" s="126" t="str">
        <f>IF('Jeunes Plants'!N1051&lt;&gt;"",'Jeunes Plants'!N1051,"")</f>
        <v>M3</v>
      </c>
      <c r="O1051" s="126" t="str">
        <f>IF('Jeunes Plants'!O1051&lt;&gt;"",'Jeunes Plants'!O1051,"")</f>
        <v>CIBOULETTE Commune</v>
      </c>
      <c r="P1051" s="130">
        <f>IF('Jeunes Plants'!P1051&lt;&gt;"",'Jeunes Plants'!P1051,"")</f>
        <v>1051</v>
      </c>
      <c r="Q1051" s="20">
        <f>IF('Jeunes Plants'!R1051&lt;&gt;"",'Jeunes Plants'!R1051,"")</f>
        <v>0</v>
      </c>
      <c r="R1051" s="20">
        <f>IF('Jeunes Plants'!S1051&lt;&gt;"",'Jeunes Plants'!S1051,"")</f>
        <v>0</v>
      </c>
      <c r="S1051" s="236">
        <f>IF('Jeunes Plants'!T1051&lt;&gt;"",'Jeunes Plants'!T1051,"")</f>
        <v>0</v>
      </c>
      <c r="T1051" s="242"/>
      <c r="U1051" s="158"/>
      <c r="V1051" s="158"/>
      <c r="W1051" s="158"/>
    </row>
    <row r="1052" spans="1:23" ht="20.100000000000001" customHeight="1" x14ac:dyDescent="0.25">
      <c r="A1052" s="23">
        <f>IF('Jeunes Plants'!A1052&lt;&gt;"",'Jeunes Plants'!A1052,"")</f>
        <v>12829</v>
      </c>
      <c r="B1052" s="24" t="str">
        <f>IF('Jeunes Plants'!B1052&lt;&gt;"",'Jeunes Plants'!B1052,"")</f>
        <v>CITRONNELLE DE MADAGASCAR</v>
      </c>
      <c r="C1052" s="24" t="str">
        <f>IF('Jeunes Plants'!C1052&lt;&gt;"",'Jeunes Plants'!C1052,"")</f>
        <v>Cymbopogon flexuosus</v>
      </c>
      <c r="D1052" s="24" t="str">
        <f>IF('Jeunes Plants'!D1052&lt;&gt;"",'Jeunes Plants'!D1052,"")</f>
        <v>&gt;s07/2026</v>
      </c>
      <c r="E1052" s="66" t="str">
        <f>IF('Jeunes Plants'!E1052&lt;&gt;"",'Jeunes Plants'!E1052,"")</f>
        <v>S</v>
      </c>
      <c r="F1052" s="66" t="str">
        <f>IF('Jeunes Plants'!F1052&lt;&gt;"",'Jeunes Plants'!F1052,"")</f>
        <v>M 3 cm  X60</v>
      </c>
      <c r="G1052" s="64">
        <f>IF('Jeunes Plants'!G1052&lt;&gt;"",'Jeunes Plants'!G1052,"")</f>
        <v>30</v>
      </c>
      <c r="H1052" s="64">
        <f>IF('Jeunes Plants'!H1052&lt;&gt;"",'Jeunes Plants'!H1052,"")</f>
        <v>5</v>
      </c>
      <c r="I1052" s="66" t="str">
        <f>IF('Jeunes Plants'!I1052&lt;&gt;"",'Jeunes Plants'!I1052,"")</f>
        <v>D</v>
      </c>
      <c r="J1052" s="72" t="str">
        <f>IF('Jeunes Plants'!J1052&lt;&gt;"",'Jeunes Plants'!J1052,"")</f>
        <v/>
      </c>
      <c r="K1052" s="24" t="str">
        <f>IF('Jeunes Plants'!K1052&lt;&gt;"",'Jeunes Plants'!K1052,"")</f>
        <v>ARO</v>
      </c>
      <c r="L1052" s="24" t="str">
        <f>IF('Jeunes Plants'!L1052&lt;&gt;"",'Jeunes Plants'!L1052,"")</f>
        <v>S2</v>
      </c>
      <c r="M1052" s="24" t="str">
        <f>IF('Jeunes Plants'!M1052&lt;&gt;"",'Jeunes Plants'!M1052,"")</f>
        <v/>
      </c>
      <c r="N1052" s="24" t="str">
        <f>IF('Jeunes Plants'!N1052&lt;&gt;"",'Jeunes Plants'!N1052,"")</f>
        <v>M3</v>
      </c>
      <c r="O1052" s="24" t="str">
        <f>IF('Jeunes Plants'!O1052&lt;&gt;"",'Jeunes Plants'!O1052,"")</f>
        <v>CITRONNELLE DE MADAGASCAR Cymbopogon flexuosus</v>
      </c>
      <c r="P1052" s="54">
        <f>IF('Jeunes Plants'!P1052&lt;&gt;"",'Jeunes Plants'!P1052,"")</f>
        <v>1052</v>
      </c>
      <c r="Q1052" s="20">
        <f>IF('Jeunes Plants'!R1052&lt;&gt;"",'Jeunes Plants'!R1052,"")</f>
        <v>0</v>
      </c>
      <c r="R1052" s="20">
        <f>IF('Jeunes Plants'!S1052&lt;&gt;"",'Jeunes Plants'!S1052,"")</f>
        <v>0</v>
      </c>
      <c r="S1052" s="236">
        <f>IF('Jeunes Plants'!T1052&lt;&gt;"",'Jeunes Plants'!T1052,"")</f>
        <v>0</v>
      </c>
      <c r="T1052" s="241"/>
      <c r="U1052" s="44"/>
      <c r="V1052" s="44"/>
      <c r="W1052" s="44"/>
    </row>
    <row r="1053" spans="1:23" ht="20.100000000000001" customHeight="1" x14ac:dyDescent="0.25">
      <c r="A1053" s="125">
        <f>IF('Jeunes Plants'!A1053&lt;&gt;"",'Jeunes Plants'!A1053,"")</f>
        <v>25217</v>
      </c>
      <c r="B1053" s="126" t="str">
        <f>IF('Jeunes Plants'!B1053&lt;&gt;"",'Jeunes Plants'!B1053,"")</f>
        <v>CITRONNELLE DE MADAGASCAR</v>
      </c>
      <c r="C1053" s="126" t="str">
        <f>IF('Jeunes Plants'!C1053&lt;&gt;"",'Jeunes Plants'!C1053,"")</f>
        <v>Cymbopogon Citratus</v>
      </c>
      <c r="D1053" s="126" t="str">
        <f>IF('Jeunes Plants'!D1053&lt;&gt;"",'Jeunes Plants'!D1053,"")</f>
        <v>&gt;s08/2026</v>
      </c>
      <c r="E1053" s="127" t="str">
        <f>IF('Jeunes Plants'!E1053&lt;&gt;"",'Jeunes Plants'!E1053,"")</f>
        <v>B</v>
      </c>
      <c r="F1053" s="127" t="str">
        <f>IF('Jeunes Plants'!F1053&lt;&gt;"",'Jeunes Plants'!F1053,"")</f>
        <v>M 6.5</v>
      </c>
      <c r="G1053" s="128">
        <f>IF('Jeunes Plants'!G1053&lt;&gt;"",'Jeunes Plants'!G1053,"")</f>
        <v>40</v>
      </c>
      <c r="H1053" s="127">
        <f>IF('Jeunes Plants'!H1053&lt;&gt;"",'Jeunes Plants'!H1053,"")</f>
        <v>5</v>
      </c>
      <c r="I1053" s="127" t="str">
        <f>IF('Jeunes Plants'!I1053&lt;&gt;"",'Jeunes Plants'!I1053,"")</f>
        <v>N</v>
      </c>
      <c r="J1053" s="129" t="str">
        <f>IF('Jeunes Plants'!J1053&lt;&gt;"",'Jeunes Plants'!J1053,"")</f>
        <v/>
      </c>
      <c r="K1053" s="126" t="str">
        <f>IF('Jeunes Plants'!K1053&lt;&gt;"",'Jeunes Plants'!K1053,"")</f>
        <v>ARO</v>
      </c>
      <c r="L1053" s="126" t="str">
        <f>IF('Jeunes Plants'!L1053&lt;&gt;"",'Jeunes Plants'!L1053,"")</f>
        <v>S2</v>
      </c>
      <c r="M1053" s="126" t="str">
        <f>IF('Jeunes Plants'!M1053&lt;&gt;"",'Jeunes Plants'!M1053,"")</f>
        <v/>
      </c>
      <c r="N1053" s="126" t="str">
        <f>IF('Jeunes Plants'!N1053&lt;&gt;"",'Jeunes Plants'!N1053,"")</f>
        <v>M6</v>
      </c>
      <c r="O1053" s="126" t="str">
        <f>IF('Jeunes Plants'!O1053&lt;&gt;"",'Jeunes Plants'!O1053,"")</f>
        <v>CITRONNELLE DE MADAGASCAR Cymbopogon Citratus</v>
      </c>
      <c r="P1053" s="130">
        <f>IF('Jeunes Plants'!P1053&lt;&gt;"",'Jeunes Plants'!P1053,"")</f>
        <v>1053</v>
      </c>
      <c r="Q1053" s="20">
        <f>IF('Jeunes Plants'!R1053&lt;&gt;"",'Jeunes Plants'!R1053,"")</f>
        <v>0</v>
      </c>
      <c r="R1053" s="20">
        <f>IF('Jeunes Plants'!S1053&lt;&gt;"",'Jeunes Plants'!S1053,"")</f>
        <v>0</v>
      </c>
      <c r="S1053" s="236">
        <f>IF('Jeunes Plants'!T1053&lt;&gt;"",'Jeunes Plants'!T1053,"")</f>
        <v>0</v>
      </c>
      <c r="T1053" s="242"/>
      <c r="U1053" s="158"/>
      <c r="V1053" s="158"/>
      <c r="W1053" s="158"/>
    </row>
    <row r="1054" spans="1:23" ht="20.100000000000001" customHeight="1" x14ac:dyDescent="0.25">
      <c r="A1054" s="25">
        <f>IF('Jeunes Plants'!A1054&lt;&gt;"",'Jeunes Plants'!A1054,"")</f>
        <v>22868</v>
      </c>
      <c r="B1054" s="24" t="str">
        <f>IF('Jeunes Plants'!B1054&lt;&gt;"",'Jeunes Plants'!B1054,"")</f>
        <v>CORIANDRE</v>
      </c>
      <c r="C1054" s="24" t="str">
        <f>IF('Jeunes Plants'!C1054&lt;&gt;"",'Jeunes Plants'!C1054,"")</f>
        <v>Estik</v>
      </c>
      <c r="D1054" s="24" t="str">
        <f>IF('Jeunes Plants'!D1054&lt;&gt;"",'Jeunes Plants'!D1054,"")</f>
        <v/>
      </c>
      <c r="E1054" s="66" t="str">
        <f>IF('Jeunes Plants'!E1054&lt;&gt;"",'Jeunes Plants'!E1054,"")</f>
        <v>S</v>
      </c>
      <c r="F1054" s="66" t="str">
        <f>IF('Jeunes Plants'!F1054&lt;&gt;"",'Jeunes Plants'!F1054,"")</f>
        <v>M 3 cm  X60</v>
      </c>
      <c r="G1054" s="64">
        <f>IF('Jeunes Plants'!G1054&lt;&gt;"",'Jeunes Plants'!G1054,"")</f>
        <v>30</v>
      </c>
      <c r="H1054" s="64">
        <f>IF('Jeunes Plants'!H1054&lt;&gt;"",'Jeunes Plants'!H1054,"")</f>
        <v>5</v>
      </c>
      <c r="I1054" s="66" t="str">
        <f>IF('Jeunes Plants'!I1054&lt;&gt;"",'Jeunes Plants'!I1054,"")</f>
        <v>G</v>
      </c>
      <c r="J1054" s="72" t="str">
        <f>IF('Jeunes Plants'!J1054&lt;&gt;"",'Jeunes Plants'!J1054,"")</f>
        <v/>
      </c>
      <c r="K1054" s="24" t="str">
        <f>IF('Jeunes Plants'!K1054&lt;&gt;"",'Jeunes Plants'!K1054,"")</f>
        <v>ARO</v>
      </c>
      <c r="L1054" s="24" t="str">
        <f>IF('Jeunes Plants'!L1054&lt;&gt;"",'Jeunes Plants'!L1054,"")</f>
        <v>S4</v>
      </c>
      <c r="M1054" s="24" t="str">
        <f>IF('Jeunes Plants'!M1054&lt;&gt;"",'Jeunes Plants'!M1054,"")</f>
        <v/>
      </c>
      <c r="N1054" s="24" t="str">
        <f>IF('Jeunes Plants'!N1054&lt;&gt;"",'Jeunes Plants'!N1054,"")</f>
        <v>M3</v>
      </c>
      <c r="O1054" s="24" t="str">
        <f>IF('Jeunes Plants'!O1054&lt;&gt;"",'Jeunes Plants'!O1054,"")</f>
        <v>CORIANDRE Estik</v>
      </c>
      <c r="P1054" s="54">
        <f>IF('Jeunes Plants'!P1054&lt;&gt;"",'Jeunes Plants'!P1054,"")</f>
        <v>1054</v>
      </c>
      <c r="Q1054" s="20">
        <f>IF('Jeunes Plants'!R1054&lt;&gt;"",'Jeunes Plants'!R1054,"")</f>
        <v>0</v>
      </c>
      <c r="R1054" s="20">
        <f>IF('Jeunes Plants'!S1054&lt;&gt;"",'Jeunes Plants'!S1054,"")</f>
        <v>0</v>
      </c>
      <c r="S1054" s="236">
        <f>IF('Jeunes Plants'!T1054&lt;&gt;"",'Jeunes Plants'!T1054,"")</f>
        <v>0</v>
      </c>
      <c r="T1054" s="241"/>
      <c r="U1054" s="44"/>
      <c r="V1054" s="44"/>
      <c r="W1054" s="44"/>
    </row>
    <row r="1055" spans="1:23" ht="20.100000000000001" customHeight="1" x14ac:dyDescent="0.25">
      <c r="A1055" s="125">
        <f>IF('Jeunes Plants'!A1055&lt;&gt;"",'Jeunes Plants'!A1055,"")</f>
        <v>15051</v>
      </c>
      <c r="B1055" s="126" t="str">
        <f>IF('Jeunes Plants'!B1055&lt;&gt;"",'Jeunes Plants'!B1055,"")</f>
        <v>CORIANDRE VIETNAMIENNE</v>
      </c>
      <c r="C1055" s="126" t="str">
        <f>IF('Jeunes Plants'!C1055&lt;&gt;"",'Jeunes Plants'!C1055,"")</f>
        <v>Rau ram</v>
      </c>
      <c r="D1055" s="126" t="str">
        <f>IF('Jeunes Plants'!D1055&lt;&gt;"",'Jeunes Plants'!D1055,"")</f>
        <v/>
      </c>
      <c r="E1055" s="127" t="str">
        <f>IF('Jeunes Plants'!E1055&lt;&gt;"",'Jeunes Plants'!E1055,"")</f>
        <v>B</v>
      </c>
      <c r="F1055" s="127" t="str">
        <f>IF('Jeunes Plants'!F1055&lt;&gt;"",'Jeunes Plants'!F1055,"")</f>
        <v>M 3 cm  X60</v>
      </c>
      <c r="G1055" s="128">
        <f>IF('Jeunes Plants'!G1055&lt;&gt;"",'Jeunes Plants'!G1055,"")</f>
        <v>30</v>
      </c>
      <c r="H1055" s="127">
        <f>IF('Jeunes Plants'!H1055&lt;&gt;"",'Jeunes Plants'!H1055,"")</f>
        <v>5</v>
      </c>
      <c r="I1055" s="127" t="str">
        <f>IF('Jeunes Plants'!I1055&lt;&gt;"",'Jeunes Plants'!I1055,"")</f>
        <v>A</v>
      </c>
      <c r="J1055" s="129" t="str">
        <f>IF('Jeunes Plants'!J1055&lt;&gt;"",'Jeunes Plants'!J1055,"")</f>
        <v/>
      </c>
      <c r="K1055" s="126" t="str">
        <f>IF('Jeunes Plants'!K1055&lt;&gt;"",'Jeunes Plants'!K1055,"")</f>
        <v>ARO</v>
      </c>
      <c r="L1055" s="126" t="str">
        <f>IF('Jeunes Plants'!L1055&lt;&gt;"",'Jeunes Plants'!L1055,"")</f>
        <v>S4</v>
      </c>
      <c r="M1055" s="126" t="str">
        <f>IF('Jeunes Plants'!M1055&lt;&gt;"",'Jeunes Plants'!M1055,"")</f>
        <v/>
      </c>
      <c r="N1055" s="126" t="str">
        <f>IF('Jeunes Plants'!N1055&lt;&gt;"",'Jeunes Plants'!N1055,"")</f>
        <v>M3</v>
      </c>
      <c r="O1055" s="126" t="str">
        <f>IF('Jeunes Plants'!O1055&lt;&gt;"",'Jeunes Plants'!O1055,"")</f>
        <v>CORIANDRE VIETNAMIENNE Rau ram</v>
      </c>
      <c r="P1055" s="130">
        <f>IF('Jeunes Plants'!P1055&lt;&gt;"",'Jeunes Plants'!P1055,"")</f>
        <v>1055</v>
      </c>
      <c r="Q1055" s="20">
        <f>IF('Jeunes Plants'!R1055&lt;&gt;"",'Jeunes Plants'!R1055,"")</f>
        <v>0</v>
      </c>
      <c r="R1055" s="20">
        <f>IF('Jeunes Plants'!S1055&lt;&gt;"",'Jeunes Plants'!S1055,"")</f>
        <v>0</v>
      </c>
      <c r="S1055" s="236">
        <f>IF('Jeunes Plants'!T1055&lt;&gt;"",'Jeunes Plants'!T1055,"")</f>
        <v>0</v>
      </c>
      <c r="T1055" s="242"/>
      <c r="U1055" s="158"/>
      <c r="V1055" s="158"/>
      <c r="W1055" s="158"/>
    </row>
    <row r="1056" spans="1:23" ht="20.100000000000001" customHeight="1" x14ac:dyDescent="0.25">
      <c r="A1056" s="23">
        <f>IF('Jeunes Plants'!A1056&lt;&gt;"",'Jeunes Plants'!A1056,"")</f>
        <v>15544</v>
      </c>
      <c r="B1056" s="24" t="str">
        <f>IF('Jeunes Plants'!B1056&lt;&gt;"",'Jeunes Plants'!B1056,"")</f>
        <v>ÉPINARD FRAISE</v>
      </c>
      <c r="C1056" s="24" t="str">
        <f>IF('Jeunes Plants'!C1056&lt;&gt;"",'Jeunes Plants'!C1056,"")</f>
        <v>.</v>
      </c>
      <c r="D1056" s="24" t="str">
        <f>IF('Jeunes Plants'!D1056&lt;&gt;"",'Jeunes Plants'!D1056,"")</f>
        <v/>
      </c>
      <c r="E1056" s="66" t="str">
        <f>IF('Jeunes Plants'!E1056&lt;&gt;"",'Jeunes Plants'!E1056,"")</f>
        <v>S</v>
      </c>
      <c r="F1056" s="66" t="str">
        <f>IF('Jeunes Plants'!F1056&lt;&gt;"",'Jeunes Plants'!F1056,"")</f>
        <v>M 3 cm  X60</v>
      </c>
      <c r="G1056" s="64">
        <f>IF('Jeunes Plants'!G1056&lt;&gt;"",'Jeunes Plants'!G1056,"")</f>
        <v>30</v>
      </c>
      <c r="H1056" s="64">
        <f>IF('Jeunes Plants'!H1056&lt;&gt;"",'Jeunes Plants'!H1056,"")</f>
        <v>8</v>
      </c>
      <c r="I1056" s="66" t="str">
        <f>IF('Jeunes Plants'!I1056&lt;&gt;"",'Jeunes Plants'!I1056,"")</f>
        <v>A</v>
      </c>
      <c r="J1056" s="72" t="str">
        <f>IF('Jeunes Plants'!J1056&lt;&gt;"",'Jeunes Plants'!J1056,"")</f>
        <v/>
      </c>
      <c r="K1056" s="24" t="str">
        <f>IF('Jeunes Plants'!K1056&lt;&gt;"",'Jeunes Plants'!K1056,"")</f>
        <v>ARO</v>
      </c>
      <c r="L1056" s="24" t="str">
        <f>IF('Jeunes Plants'!L1056&lt;&gt;"",'Jeunes Plants'!L1056,"")</f>
        <v>S4</v>
      </c>
      <c r="M1056" s="24" t="str">
        <f>IF('Jeunes Plants'!M1056&lt;&gt;"",'Jeunes Plants'!M1056,"")</f>
        <v/>
      </c>
      <c r="N1056" s="24" t="str">
        <f>IF('Jeunes Plants'!N1056&lt;&gt;"",'Jeunes Plants'!N1056,"")</f>
        <v>M3</v>
      </c>
      <c r="O1056" s="24" t="str">
        <f>IF('Jeunes Plants'!O1056&lt;&gt;"",'Jeunes Plants'!O1056,"")</f>
        <v>ÉPINARD FRAISE .</v>
      </c>
      <c r="P1056" s="54">
        <f>IF('Jeunes Plants'!P1056&lt;&gt;"",'Jeunes Plants'!P1056,"")</f>
        <v>1056</v>
      </c>
      <c r="Q1056" s="20">
        <f>IF('Jeunes Plants'!R1056&lt;&gt;"",'Jeunes Plants'!R1056,"")</f>
        <v>0</v>
      </c>
      <c r="R1056" s="20">
        <f>IF('Jeunes Plants'!S1056&lt;&gt;"",'Jeunes Plants'!S1056,"")</f>
        <v>0</v>
      </c>
      <c r="S1056" s="236">
        <f>IF('Jeunes Plants'!T1056&lt;&gt;"",'Jeunes Plants'!T1056,"")</f>
        <v>0</v>
      </c>
      <c r="T1056" s="241"/>
      <c r="U1056" s="44"/>
      <c r="V1056" s="44"/>
      <c r="W1056" s="44"/>
    </row>
    <row r="1057" spans="1:23" ht="20.100000000000001" customHeight="1" x14ac:dyDescent="0.25">
      <c r="A1057" s="125">
        <f>IF('Jeunes Plants'!A1057&lt;&gt;"",'Jeunes Plants'!A1057,"")</f>
        <v>10686</v>
      </c>
      <c r="B1057" s="126" t="str">
        <f>IF('Jeunes Plants'!B1057&lt;&gt;"",'Jeunes Plants'!B1057,"")</f>
        <v>ESTRAGON</v>
      </c>
      <c r="C1057" s="126" t="str">
        <f>IF('Jeunes Plants'!C1057&lt;&gt;"",'Jeunes Plants'!C1057,"")</f>
        <v>Français</v>
      </c>
      <c r="D1057" s="126" t="str">
        <f>IF('Jeunes Plants'!D1057&lt;&gt;"",'Jeunes Plants'!D1057,"")</f>
        <v/>
      </c>
      <c r="E1057" s="127" t="str">
        <f>IF('Jeunes Plants'!E1057&lt;&gt;"",'Jeunes Plants'!E1057,"")</f>
        <v>B</v>
      </c>
      <c r="F1057" s="127" t="str">
        <f>IF('Jeunes Plants'!F1057&lt;&gt;"",'Jeunes Plants'!F1057,"")</f>
        <v>M 3 cm  X60</v>
      </c>
      <c r="G1057" s="128">
        <f>IF('Jeunes Plants'!G1057&lt;&gt;"",'Jeunes Plants'!G1057,"")</f>
        <v>30</v>
      </c>
      <c r="H1057" s="127">
        <f>IF('Jeunes Plants'!H1057&lt;&gt;"",'Jeunes Plants'!H1057,"")</f>
        <v>5</v>
      </c>
      <c r="I1057" s="127" t="str">
        <f>IF('Jeunes Plants'!I1057&lt;&gt;"",'Jeunes Plants'!I1057,"")</f>
        <v>A</v>
      </c>
      <c r="J1057" s="129" t="str">
        <f>IF('Jeunes Plants'!J1057&lt;&gt;"",'Jeunes Plants'!J1057,"")</f>
        <v/>
      </c>
      <c r="K1057" s="126" t="str">
        <f>IF('Jeunes Plants'!K1057&lt;&gt;"",'Jeunes Plants'!K1057,"")</f>
        <v>ARO</v>
      </c>
      <c r="L1057" s="126" t="str">
        <f>IF('Jeunes Plants'!L1057&lt;&gt;"",'Jeunes Plants'!L1057,"")</f>
        <v>S3B</v>
      </c>
      <c r="M1057" s="126" t="str">
        <f>IF('Jeunes Plants'!M1057&lt;&gt;"",'Jeunes Plants'!M1057,"")</f>
        <v/>
      </c>
      <c r="N1057" s="126" t="str">
        <f>IF('Jeunes Plants'!N1057&lt;&gt;"",'Jeunes Plants'!N1057,"")</f>
        <v>M3</v>
      </c>
      <c r="O1057" s="126" t="str">
        <f>IF('Jeunes Plants'!O1057&lt;&gt;"",'Jeunes Plants'!O1057,"")</f>
        <v>ESTRAGON Français</v>
      </c>
      <c r="P1057" s="130">
        <f>IF('Jeunes Plants'!P1057&lt;&gt;"",'Jeunes Plants'!P1057,"")</f>
        <v>1057</v>
      </c>
      <c r="Q1057" s="20">
        <f>IF('Jeunes Plants'!R1057&lt;&gt;"",'Jeunes Plants'!R1057,"")</f>
        <v>0</v>
      </c>
      <c r="R1057" s="20">
        <f>IF('Jeunes Plants'!S1057&lt;&gt;"",'Jeunes Plants'!S1057,"")</f>
        <v>0</v>
      </c>
      <c r="S1057" s="236">
        <f>IF('Jeunes Plants'!T1057&lt;&gt;"",'Jeunes Plants'!T1057,"")</f>
        <v>0</v>
      </c>
      <c r="T1057" s="242"/>
      <c r="U1057" s="158"/>
      <c r="V1057" s="158"/>
      <c r="W1057" s="158"/>
    </row>
    <row r="1058" spans="1:23" ht="20.100000000000001" customHeight="1" x14ac:dyDescent="0.25">
      <c r="A1058" s="23">
        <f>IF('Jeunes Plants'!A1058&lt;&gt;"",'Jeunes Plants'!A1058,"")</f>
        <v>10545</v>
      </c>
      <c r="B1058" s="24" t="str">
        <f>IF('Jeunes Plants'!B1058&lt;&gt;"",'Jeunes Plants'!B1058,"")</f>
        <v>FENOUIL</v>
      </c>
      <c r="C1058" s="24" t="str">
        <f>IF('Jeunes Plants'!C1058&lt;&gt;"",'Jeunes Plants'!C1058,"")</f>
        <v>Vert Vivace</v>
      </c>
      <c r="D1058" s="24" t="str">
        <f>IF('Jeunes Plants'!D1058&lt;&gt;"",'Jeunes Plants'!D1058,"")</f>
        <v/>
      </c>
      <c r="E1058" s="66" t="str">
        <f>IF('Jeunes Plants'!E1058&lt;&gt;"",'Jeunes Plants'!E1058,"")</f>
        <v>S</v>
      </c>
      <c r="F1058" s="66" t="str">
        <f>IF('Jeunes Plants'!F1058&lt;&gt;"",'Jeunes Plants'!F1058,"")</f>
        <v>M 3 cm  X60</v>
      </c>
      <c r="G1058" s="64">
        <f>IF('Jeunes Plants'!G1058&lt;&gt;"",'Jeunes Plants'!G1058,"")</f>
        <v>30</v>
      </c>
      <c r="H1058" s="64">
        <f>IF('Jeunes Plants'!H1058&lt;&gt;"",'Jeunes Plants'!H1058,"")</f>
        <v>5</v>
      </c>
      <c r="I1058" s="66" t="str">
        <f>IF('Jeunes Plants'!I1058&lt;&gt;"",'Jeunes Plants'!I1058,"")</f>
        <v>G</v>
      </c>
      <c r="J1058" s="72" t="str">
        <f>IF('Jeunes Plants'!J1058&lt;&gt;"",'Jeunes Plants'!J1058,"")</f>
        <v/>
      </c>
      <c r="K1058" s="24" t="str">
        <f>IF('Jeunes Plants'!K1058&lt;&gt;"",'Jeunes Plants'!K1058,"")</f>
        <v>ARO</v>
      </c>
      <c r="L1058" s="24" t="str">
        <f>IF('Jeunes Plants'!L1058&lt;&gt;"",'Jeunes Plants'!L1058,"")</f>
        <v>S4</v>
      </c>
      <c r="M1058" s="24" t="str">
        <f>IF('Jeunes Plants'!M1058&lt;&gt;"",'Jeunes Plants'!M1058,"")</f>
        <v/>
      </c>
      <c r="N1058" s="24" t="str">
        <f>IF('Jeunes Plants'!N1058&lt;&gt;"",'Jeunes Plants'!N1058,"")</f>
        <v>M3</v>
      </c>
      <c r="O1058" s="24" t="str">
        <f>IF('Jeunes Plants'!O1058&lt;&gt;"",'Jeunes Plants'!O1058,"")</f>
        <v>FENOUIL Vert Vivace</v>
      </c>
      <c r="P1058" s="54">
        <f>IF('Jeunes Plants'!P1058&lt;&gt;"",'Jeunes Plants'!P1058,"")</f>
        <v>1058</v>
      </c>
      <c r="Q1058" s="20">
        <f>IF('Jeunes Plants'!R1058&lt;&gt;"",'Jeunes Plants'!R1058,"")</f>
        <v>0</v>
      </c>
      <c r="R1058" s="20">
        <f>IF('Jeunes Plants'!S1058&lt;&gt;"",'Jeunes Plants'!S1058,"")</f>
        <v>0</v>
      </c>
      <c r="S1058" s="236">
        <f>IF('Jeunes Plants'!T1058&lt;&gt;"",'Jeunes Plants'!T1058,"")</f>
        <v>0</v>
      </c>
      <c r="T1058" s="241"/>
      <c r="U1058" s="44"/>
      <c r="V1058" s="44"/>
      <c r="W1058" s="44"/>
    </row>
    <row r="1059" spans="1:23" ht="20.100000000000001" customHeight="1" x14ac:dyDescent="0.25">
      <c r="A1059" s="125">
        <f>IF('Jeunes Plants'!A1059&lt;&gt;"",'Jeunes Plants'!A1059,"")</f>
        <v>15740</v>
      </c>
      <c r="B1059" s="126" t="str">
        <f>IF('Jeunes Plants'!B1059&lt;&gt;"",'Jeunes Plants'!B1059,"")</f>
        <v>GENEPI</v>
      </c>
      <c r="C1059" s="126" t="str">
        <f>IF('Jeunes Plants'!C1059&lt;&gt;"",'Jeunes Plants'!C1059,"")</f>
        <v>Artemisia laxa</v>
      </c>
      <c r="D1059" s="126" t="str">
        <f>IF('Jeunes Plants'!D1059&lt;&gt;"",'Jeunes Plants'!D1059,"")</f>
        <v/>
      </c>
      <c r="E1059" s="127" t="str">
        <f>IF('Jeunes Plants'!E1059&lt;&gt;"",'Jeunes Plants'!E1059,"")</f>
        <v>S</v>
      </c>
      <c r="F1059" s="127" t="str">
        <f>IF('Jeunes Plants'!F1059&lt;&gt;"",'Jeunes Plants'!F1059,"")</f>
        <v>M 3 cm  X60</v>
      </c>
      <c r="G1059" s="128">
        <f>IF('Jeunes Plants'!G1059&lt;&gt;"",'Jeunes Plants'!G1059,"")</f>
        <v>30</v>
      </c>
      <c r="H1059" s="128">
        <f>IF('Jeunes Plants'!H1059&lt;&gt;"",'Jeunes Plants'!H1059,"")</f>
        <v>5</v>
      </c>
      <c r="I1059" s="127" t="str">
        <f>IF('Jeunes Plants'!I1059&lt;&gt;"",'Jeunes Plants'!I1059,"")</f>
        <v>D</v>
      </c>
      <c r="J1059" s="129" t="str">
        <f>IF('Jeunes Plants'!J1059&lt;&gt;"",'Jeunes Plants'!J1059,"")</f>
        <v/>
      </c>
      <c r="K1059" s="126" t="str">
        <f>IF('Jeunes Plants'!K1059&lt;&gt;"",'Jeunes Plants'!K1059,"")</f>
        <v>ARO</v>
      </c>
      <c r="L1059" s="126" t="str">
        <f>IF('Jeunes Plants'!L1059&lt;&gt;"",'Jeunes Plants'!L1059,"")</f>
        <v>S4</v>
      </c>
      <c r="M1059" s="126" t="str">
        <f>IF('Jeunes Plants'!M1059&lt;&gt;"",'Jeunes Plants'!M1059,"")</f>
        <v/>
      </c>
      <c r="N1059" s="126" t="str">
        <f>IF('Jeunes Plants'!N1059&lt;&gt;"",'Jeunes Plants'!N1059,"")</f>
        <v>M3</v>
      </c>
      <c r="O1059" s="126" t="str">
        <f>IF('Jeunes Plants'!O1059&lt;&gt;"",'Jeunes Plants'!O1059,"")</f>
        <v>GENEPI Artemisia laxa</v>
      </c>
      <c r="P1059" s="130">
        <f>IF('Jeunes Plants'!P1059&lt;&gt;"",'Jeunes Plants'!P1059,"")</f>
        <v>1059</v>
      </c>
      <c r="Q1059" s="20">
        <f>IF('Jeunes Plants'!R1059&lt;&gt;"",'Jeunes Plants'!R1059,"")</f>
        <v>0</v>
      </c>
      <c r="R1059" s="20">
        <f>IF('Jeunes Plants'!S1059&lt;&gt;"",'Jeunes Plants'!S1059,"")</f>
        <v>0</v>
      </c>
      <c r="S1059" s="236">
        <f>IF('Jeunes Plants'!T1059&lt;&gt;"",'Jeunes Plants'!T1059,"")</f>
        <v>0</v>
      </c>
      <c r="T1059" s="242"/>
      <c r="U1059" s="158"/>
      <c r="V1059" s="158"/>
      <c r="W1059" s="158"/>
    </row>
    <row r="1060" spans="1:23" ht="20.100000000000001" customHeight="1" x14ac:dyDescent="0.25">
      <c r="A1060" s="23">
        <f>IF('Jeunes Plants'!A1060&lt;&gt;"",'Jeunes Plants'!A1060,"")</f>
        <v>26787</v>
      </c>
      <c r="B1060" s="24" t="str">
        <f>IF('Jeunes Plants'!B1060&lt;&gt;"",'Jeunes Plants'!B1060,"")</f>
        <v>HELICHRYSUM ITALICUM</v>
      </c>
      <c r="C1060" s="24" t="str">
        <f>IF('Jeunes Plants'!C1060&lt;&gt;"",'Jeunes Plants'!C1060,"")</f>
        <v>Dinero</v>
      </c>
      <c r="D1060" s="24" t="str">
        <f>IF('Jeunes Plants'!D1060&lt;&gt;"",'Jeunes Plants'!D1060,"")</f>
        <v/>
      </c>
      <c r="E1060" s="66" t="str">
        <f>IF('Jeunes Plants'!E1060&lt;&gt;"",'Jeunes Plants'!E1060,"")</f>
        <v>B</v>
      </c>
      <c r="F1060" s="66" t="str">
        <f>IF('Jeunes Plants'!F1060&lt;&gt;"",'Jeunes Plants'!F1060,"")</f>
        <v>M 3 cm  X60</v>
      </c>
      <c r="G1060" s="64">
        <f>IF('Jeunes Plants'!G1060&lt;&gt;"",'Jeunes Plants'!G1060,"")</f>
        <v>30</v>
      </c>
      <c r="H1060" s="64">
        <f>IF('Jeunes Plants'!H1060&lt;&gt;"",'Jeunes Plants'!H1060,"")</f>
        <v>5</v>
      </c>
      <c r="I1060" s="66" t="str">
        <f>IF('Jeunes Plants'!I1060&lt;&gt;"",'Jeunes Plants'!I1060,"")</f>
        <v>A</v>
      </c>
      <c r="J1060" s="72" t="str">
        <f>IF('Jeunes Plants'!J1060&lt;&gt;"",'Jeunes Plants'!J1060,"")</f>
        <v/>
      </c>
      <c r="K1060" s="24" t="str">
        <f>IF('Jeunes Plants'!K1060&lt;&gt;"",'Jeunes Plants'!K1060,"")</f>
        <v>ARO</v>
      </c>
      <c r="L1060" s="24" t="str">
        <f>IF('Jeunes Plants'!L1060&lt;&gt;"",'Jeunes Plants'!L1060,"")</f>
        <v>S3B</v>
      </c>
      <c r="M1060" s="24" t="str">
        <f>IF('Jeunes Plants'!M1060&lt;&gt;"",'Jeunes Plants'!M1060,"")</f>
        <v>NEW</v>
      </c>
      <c r="N1060" s="24" t="str">
        <f>IF('Jeunes Plants'!N1060&lt;&gt;"",'Jeunes Plants'!N1060,"")</f>
        <v>M3</v>
      </c>
      <c r="O1060" s="24" t="str">
        <f>IF('Jeunes Plants'!O1060&lt;&gt;"",'Jeunes Plants'!O1060,"")</f>
        <v>HELICHRYSUM ITALICUM Dinero</v>
      </c>
      <c r="P1060" s="54">
        <f>IF('Jeunes Plants'!P1060&lt;&gt;"",'Jeunes Plants'!P1060,"")</f>
        <v>1060</v>
      </c>
      <c r="Q1060" s="20">
        <f>IF('Jeunes Plants'!R1060&lt;&gt;"",'Jeunes Plants'!R1060,"")</f>
        <v>0</v>
      </c>
      <c r="R1060" s="20">
        <f>IF('Jeunes Plants'!S1060&lt;&gt;"",'Jeunes Plants'!S1060,"")</f>
        <v>0</v>
      </c>
      <c r="S1060" s="236">
        <f>IF('Jeunes Plants'!T1060&lt;&gt;"",'Jeunes Plants'!T1060,"")</f>
        <v>0</v>
      </c>
      <c r="T1060" s="241"/>
      <c r="U1060" s="44"/>
      <c r="V1060" s="44"/>
      <c r="W1060" s="44"/>
    </row>
    <row r="1061" spans="1:23" ht="20.100000000000001" customHeight="1" x14ac:dyDescent="0.25">
      <c r="A1061" s="125">
        <f>IF('Jeunes Plants'!A1061&lt;&gt;"",'Jeunes Plants'!A1061,"")</f>
        <v>2373</v>
      </c>
      <c r="B1061" s="126" t="str">
        <f>IF('Jeunes Plants'!B1061&lt;&gt;"",'Jeunes Plants'!B1061,"")</f>
        <v>HELICHRYSUM ITALICUM</v>
      </c>
      <c r="C1061" s="126" t="str">
        <f>IF('Jeunes Plants'!C1061&lt;&gt;"",'Jeunes Plants'!C1061,"")</f>
        <v>Iricles</v>
      </c>
      <c r="D1061" s="126" t="str">
        <f>IF('Jeunes Plants'!D1061&lt;&gt;"",'Jeunes Plants'!D1061,"")</f>
        <v/>
      </c>
      <c r="E1061" s="127" t="str">
        <f>IF('Jeunes Plants'!E1061&lt;&gt;"",'Jeunes Plants'!E1061,"")</f>
        <v>B</v>
      </c>
      <c r="F1061" s="127" t="str">
        <f>IF('Jeunes Plants'!F1061&lt;&gt;"",'Jeunes Plants'!F1061,"")</f>
        <v>M 3 cm  X60</v>
      </c>
      <c r="G1061" s="128">
        <f>IF('Jeunes Plants'!G1061&lt;&gt;"",'Jeunes Plants'!G1061,"")</f>
        <v>30</v>
      </c>
      <c r="H1061" s="127">
        <f>IF('Jeunes Plants'!H1061&lt;&gt;"",'Jeunes Plants'!H1061,"")</f>
        <v>5</v>
      </c>
      <c r="I1061" s="127" t="str">
        <f>IF('Jeunes Plants'!I1061&lt;&gt;"",'Jeunes Plants'!I1061,"")</f>
        <v>A</v>
      </c>
      <c r="J1061" s="129" t="str">
        <f>IF('Jeunes Plants'!J1061&lt;&gt;"",'Jeunes Plants'!J1061,"")</f>
        <v/>
      </c>
      <c r="K1061" s="126" t="str">
        <f>IF('Jeunes Plants'!K1061&lt;&gt;"",'Jeunes Plants'!K1061,"")</f>
        <v>ARO</v>
      </c>
      <c r="L1061" s="126" t="str">
        <f>IF('Jeunes Plants'!L1061&lt;&gt;"",'Jeunes Plants'!L1061,"")</f>
        <v>S3B</v>
      </c>
      <c r="M1061" s="126" t="str">
        <f>IF('Jeunes Plants'!M1061&lt;&gt;"",'Jeunes Plants'!M1061,"")</f>
        <v/>
      </c>
      <c r="N1061" s="126" t="str">
        <f>IF('Jeunes Plants'!N1061&lt;&gt;"",'Jeunes Plants'!N1061,"")</f>
        <v>M3</v>
      </c>
      <c r="O1061" s="126" t="str">
        <f>IF('Jeunes Plants'!O1061&lt;&gt;"",'Jeunes Plants'!O1061,"")</f>
        <v>HELICHRYSUM ITALICUM Iricles</v>
      </c>
      <c r="P1061" s="130">
        <f>IF('Jeunes Plants'!P1061&lt;&gt;"",'Jeunes Plants'!P1061,"")</f>
        <v>1061</v>
      </c>
      <c r="Q1061" s="20">
        <f>IF('Jeunes Plants'!R1061&lt;&gt;"",'Jeunes Plants'!R1061,"")</f>
        <v>0</v>
      </c>
      <c r="R1061" s="20">
        <f>IF('Jeunes Plants'!S1061&lt;&gt;"",'Jeunes Plants'!S1061,"")</f>
        <v>0</v>
      </c>
      <c r="S1061" s="236">
        <f>IF('Jeunes Plants'!T1061&lt;&gt;"",'Jeunes Plants'!T1061,"")</f>
        <v>0</v>
      </c>
      <c r="T1061" s="242"/>
      <c r="U1061" s="158"/>
      <c r="V1061" s="158"/>
      <c r="W1061" s="158"/>
    </row>
    <row r="1062" spans="1:23" ht="20.100000000000001" customHeight="1" x14ac:dyDescent="0.25">
      <c r="A1062" s="23">
        <f>IF('Jeunes Plants'!A1062&lt;&gt;"",'Jeunes Plants'!A1062,"")</f>
        <v>26785</v>
      </c>
      <c r="B1062" s="24" t="str">
        <f>IF('Jeunes Plants'!B1062&lt;&gt;"",'Jeunes Plants'!B1062,"")</f>
        <v>HELICHRYSUM ITALICUM</v>
      </c>
      <c r="C1062" s="24" t="str">
        <f>IF('Jeunes Plants'!C1062&lt;&gt;"",'Jeunes Plants'!C1062,"")</f>
        <v>Maquis</v>
      </c>
      <c r="D1062" s="24" t="str">
        <f>IF('Jeunes Plants'!D1062&lt;&gt;"",'Jeunes Plants'!D1062,"")</f>
        <v/>
      </c>
      <c r="E1062" s="66" t="str">
        <f>IF('Jeunes Plants'!E1062&lt;&gt;"",'Jeunes Plants'!E1062,"")</f>
        <v>B</v>
      </c>
      <c r="F1062" s="66" t="str">
        <f>IF('Jeunes Plants'!F1062&lt;&gt;"",'Jeunes Plants'!F1062,"")</f>
        <v>M 3 cm  X60</v>
      </c>
      <c r="G1062" s="64">
        <f>IF('Jeunes Plants'!G1062&lt;&gt;"",'Jeunes Plants'!G1062,"")</f>
        <v>30</v>
      </c>
      <c r="H1062" s="66">
        <f>IF('Jeunes Plants'!H1062&lt;&gt;"",'Jeunes Plants'!H1062,"")</f>
        <v>5</v>
      </c>
      <c r="I1062" s="66" t="str">
        <f>IF('Jeunes Plants'!I1062&lt;&gt;"",'Jeunes Plants'!I1062,"")</f>
        <v>A</v>
      </c>
      <c r="J1062" s="72" t="str">
        <f>IF('Jeunes Plants'!J1062&lt;&gt;"",'Jeunes Plants'!J1062,"")</f>
        <v/>
      </c>
      <c r="K1062" s="24" t="str">
        <f>IF('Jeunes Plants'!K1062&lt;&gt;"",'Jeunes Plants'!K1062,"")</f>
        <v>ARO</v>
      </c>
      <c r="L1062" s="24" t="str">
        <f>IF('Jeunes Plants'!L1062&lt;&gt;"",'Jeunes Plants'!L1062,"")</f>
        <v>S3B</v>
      </c>
      <c r="M1062" s="24" t="str">
        <f>IF('Jeunes Plants'!M1062&lt;&gt;"",'Jeunes Plants'!M1062,"")</f>
        <v>NEW</v>
      </c>
      <c r="N1062" s="24" t="str">
        <f>IF('Jeunes Plants'!N1062&lt;&gt;"",'Jeunes Plants'!N1062,"")</f>
        <v>M3</v>
      </c>
      <c r="O1062" s="24" t="str">
        <f>IF('Jeunes Plants'!O1062&lt;&gt;"",'Jeunes Plants'!O1062,"")</f>
        <v>HELICHRYSUM ITALICUM Maquis</v>
      </c>
      <c r="P1062" s="54">
        <f>IF('Jeunes Plants'!P1062&lt;&gt;"",'Jeunes Plants'!P1062,"")</f>
        <v>1062</v>
      </c>
      <c r="Q1062" s="20">
        <f>IF('Jeunes Plants'!R1062&lt;&gt;"",'Jeunes Plants'!R1062,"")</f>
        <v>0</v>
      </c>
      <c r="R1062" s="20">
        <f>IF('Jeunes Plants'!S1062&lt;&gt;"",'Jeunes Plants'!S1062,"")</f>
        <v>0</v>
      </c>
      <c r="S1062" s="236">
        <f>IF('Jeunes Plants'!T1062&lt;&gt;"",'Jeunes Plants'!T1062,"")</f>
        <v>0</v>
      </c>
      <c r="T1062" s="241"/>
      <c r="U1062" s="44"/>
      <c r="V1062" s="44"/>
      <c r="W1062" s="44"/>
    </row>
    <row r="1063" spans="1:23" ht="20.100000000000001" customHeight="1" x14ac:dyDescent="0.25">
      <c r="A1063" s="125">
        <f>IF('Jeunes Plants'!A1063&lt;&gt;"",'Jeunes Plants'!A1063,"")</f>
        <v>2230</v>
      </c>
      <c r="B1063" s="126" t="str">
        <f>IF('Jeunes Plants'!B1063&lt;&gt;"",'Jeunes Plants'!B1063,"")</f>
        <v>LAVANDE</v>
      </c>
      <c r="C1063" s="126" t="str">
        <f>IF('Jeunes Plants'!C1063&lt;&gt;"",'Jeunes Plants'!C1063,"")</f>
        <v>Grosso</v>
      </c>
      <c r="D1063" s="126" t="str">
        <f>IF('Jeunes Plants'!D1063&lt;&gt;"",'Jeunes Plants'!D1063,"")</f>
        <v/>
      </c>
      <c r="E1063" s="127" t="str">
        <f>IF('Jeunes Plants'!E1063&lt;&gt;"",'Jeunes Plants'!E1063,"")</f>
        <v>B</v>
      </c>
      <c r="F1063" s="127" t="str">
        <f>IF('Jeunes Plants'!F1063&lt;&gt;"",'Jeunes Plants'!F1063,"")</f>
        <v>M 3 cm  X60</v>
      </c>
      <c r="G1063" s="128">
        <f>IF('Jeunes Plants'!G1063&lt;&gt;"",'Jeunes Plants'!G1063,"")</f>
        <v>30</v>
      </c>
      <c r="H1063" s="127">
        <f>IF('Jeunes Plants'!H1063&lt;&gt;"",'Jeunes Plants'!H1063,"")</f>
        <v>5</v>
      </c>
      <c r="I1063" s="127" t="str">
        <f>IF('Jeunes Plants'!I1063&lt;&gt;"",'Jeunes Plants'!I1063,"")</f>
        <v>A</v>
      </c>
      <c r="J1063" s="129" t="str">
        <f>IF('Jeunes Plants'!J1063&lt;&gt;"",'Jeunes Plants'!J1063,"")</f>
        <v/>
      </c>
      <c r="K1063" s="126" t="str">
        <f>IF('Jeunes Plants'!K1063&lt;&gt;"",'Jeunes Plants'!K1063,"")</f>
        <v>ARO</v>
      </c>
      <c r="L1063" s="126" t="str">
        <f>IF('Jeunes Plants'!L1063&lt;&gt;"",'Jeunes Plants'!L1063,"")</f>
        <v>S2</v>
      </c>
      <c r="M1063" s="126" t="str">
        <f>IF('Jeunes Plants'!M1063&lt;&gt;"",'Jeunes Plants'!M1063,"")</f>
        <v/>
      </c>
      <c r="N1063" s="126" t="str">
        <f>IF('Jeunes Plants'!N1063&lt;&gt;"",'Jeunes Plants'!N1063,"")</f>
        <v>M3</v>
      </c>
      <c r="O1063" s="126" t="str">
        <f>IF('Jeunes Plants'!O1063&lt;&gt;"",'Jeunes Plants'!O1063,"")</f>
        <v>LAVANDE Grosso</v>
      </c>
      <c r="P1063" s="130">
        <f>IF('Jeunes Plants'!P1063&lt;&gt;"",'Jeunes Plants'!P1063,"")</f>
        <v>1063</v>
      </c>
      <c r="Q1063" s="20">
        <f>IF('Jeunes Plants'!R1063&lt;&gt;"",'Jeunes Plants'!R1063,"")</f>
        <v>0</v>
      </c>
      <c r="R1063" s="20">
        <f>IF('Jeunes Plants'!S1063&lt;&gt;"",'Jeunes Plants'!S1063,"")</f>
        <v>0</v>
      </c>
      <c r="S1063" s="236">
        <f>IF('Jeunes Plants'!T1063&lt;&gt;"",'Jeunes Plants'!T1063,"")</f>
        <v>0</v>
      </c>
      <c r="T1063" s="242"/>
      <c r="U1063" s="158"/>
      <c r="V1063" s="158"/>
      <c r="W1063" s="158"/>
    </row>
    <row r="1064" spans="1:23" ht="20.100000000000001" customHeight="1" x14ac:dyDescent="0.25">
      <c r="A1064" s="23">
        <f>IF('Jeunes Plants'!A1064&lt;&gt;"",'Jeunes Plants'!A1064,"")</f>
        <v>15546</v>
      </c>
      <c r="B1064" s="24" t="str">
        <f>IF('Jeunes Plants'!B1064&lt;&gt;"",'Jeunes Plants'!B1064,"")</f>
        <v>LIPPIA DULCIS</v>
      </c>
      <c r="C1064" s="24" t="str">
        <f>IF('Jeunes Plants'!C1064&lt;&gt;"",'Jeunes Plants'!C1064,"")</f>
        <v>.</v>
      </c>
      <c r="D1064" s="24" t="str">
        <f>IF('Jeunes Plants'!D1064&lt;&gt;"",'Jeunes Plants'!D1064,"")</f>
        <v/>
      </c>
      <c r="E1064" s="66" t="str">
        <f>IF('Jeunes Plants'!E1064&lt;&gt;"",'Jeunes Plants'!E1064,"")</f>
        <v>B</v>
      </c>
      <c r="F1064" s="66" t="str">
        <f>IF('Jeunes Plants'!F1064&lt;&gt;"",'Jeunes Plants'!F1064,"")</f>
        <v>M 3 cm  X60</v>
      </c>
      <c r="G1064" s="64">
        <f>IF('Jeunes Plants'!G1064&lt;&gt;"",'Jeunes Plants'!G1064,"")</f>
        <v>30</v>
      </c>
      <c r="H1064" s="66">
        <f>IF('Jeunes Plants'!H1064&lt;&gt;"",'Jeunes Plants'!H1064,"")</f>
        <v>6</v>
      </c>
      <c r="I1064" s="66" t="str">
        <f>IF('Jeunes Plants'!I1064&lt;&gt;"",'Jeunes Plants'!I1064,"")</f>
        <v>A</v>
      </c>
      <c r="J1064" s="72" t="str">
        <f>IF('Jeunes Plants'!J1064&lt;&gt;"",'Jeunes Plants'!J1064,"")</f>
        <v/>
      </c>
      <c r="K1064" s="24" t="str">
        <f>IF('Jeunes Plants'!K1064&lt;&gt;"",'Jeunes Plants'!K1064,"")</f>
        <v>ARO</v>
      </c>
      <c r="L1064" s="24" t="str">
        <f>IF('Jeunes Plants'!L1064&lt;&gt;"",'Jeunes Plants'!L1064,"")</f>
        <v>S1</v>
      </c>
      <c r="M1064" s="24" t="str">
        <f>IF('Jeunes Plants'!M1064&lt;&gt;"",'Jeunes Plants'!M1064,"")</f>
        <v/>
      </c>
      <c r="N1064" s="24" t="str">
        <f>IF('Jeunes Plants'!N1064&lt;&gt;"",'Jeunes Plants'!N1064,"")</f>
        <v>M3</v>
      </c>
      <c r="O1064" s="24" t="str">
        <f>IF('Jeunes Plants'!O1064&lt;&gt;"",'Jeunes Plants'!O1064,"")</f>
        <v>LIPPIA DULCIS .</v>
      </c>
      <c r="P1064" s="54">
        <f>IF('Jeunes Plants'!P1064&lt;&gt;"",'Jeunes Plants'!P1064,"")</f>
        <v>1064</v>
      </c>
      <c r="Q1064" s="20">
        <f>IF('Jeunes Plants'!R1064&lt;&gt;"",'Jeunes Plants'!R1064,"")</f>
        <v>0</v>
      </c>
      <c r="R1064" s="20">
        <f>IF('Jeunes Plants'!S1064&lt;&gt;"",'Jeunes Plants'!S1064,"")</f>
        <v>0</v>
      </c>
      <c r="S1064" s="236">
        <f>IF('Jeunes Plants'!T1064&lt;&gt;"",'Jeunes Plants'!T1064,"")</f>
        <v>0</v>
      </c>
      <c r="T1064" s="241"/>
      <c r="U1064" s="44"/>
      <c r="V1064" s="44"/>
      <c r="W1064" s="44"/>
    </row>
    <row r="1065" spans="1:23" ht="20.100000000000001" customHeight="1" x14ac:dyDescent="0.25">
      <c r="A1065" s="125">
        <f>IF('Jeunes Plants'!A1065&lt;&gt;"",'Jeunes Plants'!A1065,"")</f>
        <v>25218</v>
      </c>
      <c r="B1065" s="126" t="str">
        <f>IF('Jeunes Plants'!B1065&lt;&gt;"",'Jeunes Plants'!B1065,"")</f>
        <v>MARJOLAINE COMMUNE</v>
      </c>
      <c r="C1065" s="126" t="str">
        <f>IF('Jeunes Plants'!C1065&lt;&gt;"",'Jeunes Plants'!C1065,"")</f>
        <v>Origanum majorana</v>
      </c>
      <c r="D1065" s="126" t="str">
        <f>IF('Jeunes Plants'!D1065&lt;&gt;"",'Jeunes Plants'!D1065,"")</f>
        <v/>
      </c>
      <c r="E1065" s="127" t="str">
        <f>IF('Jeunes Plants'!E1065&lt;&gt;"",'Jeunes Plants'!E1065,"")</f>
        <v>S</v>
      </c>
      <c r="F1065" s="127" t="str">
        <f>IF('Jeunes Plants'!F1065&lt;&gt;"",'Jeunes Plants'!F1065,"")</f>
        <v>M 3 cm  X60</v>
      </c>
      <c r="G1065" s="128">
        <f>IF('Jeunes Plants'!G1065&lt;&gt;"",'Jeunes Plants'!G1065,"")</f>
        <v>30</v>
      </c>
      <c r="H1065" s="127">
        <f>IF('Jeunes Plants'!H1065&lt;&gt;"",'Jeunes Plants'!H1065,"")</f>
        <v>8</v>
      </c>
      <c r="I1065" s="127" t="str">
        <f>IF('Jeunes Plants'!I1065&lt;&gt;"",'Jeunes Plants'!I1065,"")</f>
        <v>G</v>
      </c>
      <c r="J1065" s="129" t="str">
        <f>IF('Jeunes Plants'!J1065&lt;&gt;"",'Jeunes Plants'!J1065,"")</f>
        <v/>
      </c>
      <c r="K1065" s="126" t="str">
        <f>IF('Jeunes Plants'!K1065&lt;&gt;"",'Jeunes Plants'!K1065,"")</f>
        <v>ARO</v>
      </c>
      <c r="L1065" s="126" t="str">
        <f>IF('Jeunes Plants'!L1065&lt;&gt;"",'Jeunes Plants'!L1065,"")</f>
        <v>S4</v>
      </c>
      <c r="M1065" s="126" t="str">
        <f>IF('Jeunes Plants'!M1065&lt;&gt;"",'Jeunes Plants'!M1065,"")</f>
        <v/>
      </c>
      <c r="N1065" s="126" t="str">
        <f>IF('Jeunes Plants'!N1065&lt;&gt;"",'Jeunes Plants'!N1065,"")</f>
        <v>M3</v>
      </c>
      <c r="O1065" s="126" t="str">
        <f>IF('Jeunes Plants'!O1065&lt;&gt;"",'Jeunes Plants'!O1065,"")</f>
        <v>MARJOLAINE COMMUNE Origanum majorana</v>
      </c>
      <c r="P1065" s="130">
        <f>IF('Jeunes Plants'!P1065&lt;&gt;"",'Jeunes Plants'!P1065,"")</f>
        <v>1065</v>
      </c>
      <c r="Q1065" s="20">
        <f>IF('Jeunes Plants'!R1065&lt;&gt;"",'Jeunes Plants'!R1065,"")</f>
        <v>0</v>
      </c>
      <c r="R1065" s="20">
        <f>IF('Jeunes Plants'!S1065&lt;&gt;"",'Jeunes Plants'!S1065,"")</f>
        <v>0</v>
      </c>
      <c r="S1065" s="236">
        <f>IF('Jeunes Plants'!T1065&lt;&gt;"",'Jeunes Plants'!T1065,"")</f>
        <v>0</v>
      </c>
      <c r="T1065" s="242"/>
      <c r="U1065" s="158"/>
      <c r="V1065" s="158"/>
      <c r="W1065" s="158"/>
    </row>
    <row r="1066" spans="1:23" ht="20.100000000000001" customHeight="1" x14ac:dyDescent="0.25">
      <c r="A1066" s="23">
        <f>IF('Jeunes Plants'!A1066&lt;&gt;"",'Jeunes Plants'!A1066,"")</f>
        <v>12841</v>
      </c>
      <c r="B1066" s="24" t="str">
        <f>IF('Jeunes Plants'!B1066&lt;&gt;"",'Jeunes Plants'!B1066,"")</f>
        <v>MELISSE</v>
      </c>
      <c r="C1066" s="24" t="str">
        <f>IF('Jeunes Plants'!C1066&lt;&gt;"",'Jeunes Plants'!C1066,"")</f>
        <v>Officinale</v>
      </c>
      <c r="D1066" s="24" t="str">
        <f>IF('Jeunes Plants'!D1066&lt;&gt;"",'Jeunes Plants'!D1066,"")</f>
        <v/>
      </c>
      <c r="E1066" s="66" t="str">
        <f>IF('Jeunes Plants'!E1066&lt;&gt;"",'Jeunes Plants'!E1066,"")</f>
        <v>S</v>
      </c>
      <c r="F1066" s="66" t="str">
        <f>IF('Jeunes Plants'!F1066&lt;&gt;"",'Jeunes Plants'!F1066,"")</f>
        <v>M 3 cm  X60</v>
      </c>
      <c r="G1066" s="64">
        <f>IF('Jeunes Plants'!G1066&lt;&gt;"",'Jeunes Plants'!G1066,"")</f>
        <v>30</v>
      </c>
      <c r="H1066" s="66">
        <f>IF('Jeunes Plants'!H1066&lt;&gt;"",'Jeunes Plants'!H1066,"")</f>
        <v>8</v>
      </c>
      <c r="I1066" s="66" t="str">
        <f>IF('Jeunes Plants'!I1066&lt;&gt;"",'Jeunes Plants'!I1066,"")</f>
        <v>C</v>
      </c>
      <c r="J1066" s="72" t="str">
        <f>IF('Jeunes Plants'!J1066&lt;&gt;"",'Jeunes Plants'!J1066,"")</f>
        <v/>
      </c>
      <c r="K1066" s="24" t="str">
        <f>IF('Jeunes Plants'!K1066&lt;&gt;"",'Jeunes Plants'!K1066,"")</f>
        <v>ARO</v>
      </c>
      <c r="L1066" s="24" t="str">
        <f>IF('Jeunes Plants'!L1066&lt;&gt;"",'Jeunes Plants'!L1066,"")</f>
        <v>S4</v>
      </c>
      <c r="M1066" s="24" t="str">
        <f>IF('Jeunes Plants'!M1066&lt;&gt;"",'Jeunes Plants'!M1066,"")</f>
        <v/>
      </c>
      <c r="N1066" s="24" t="str">
        <f>IF('Jeunes Plants'!N1066&lt;&gt;"",'Jeunes Plants'!N1066,"")</f>
        <v>M3</v>
      </c>
      <c r="O1066" s="24" t="str">
        <f>IF('Jeunes Plants'!O1066&lt;&gt;"",'Jeunes Plants'!O1066,"")</f>
        <v>MELISSE Officinale</v>
      </c>
      <c r="P1066" s="54">
        <f>IF('Jeunes Plants'!P1066&lt;&gt;"",'Jeunes Plants'!P1066,"")</f>
        <v>1066</v>
      </c>
      <c r="Q1066" s="20">
        <f>IF('Jeunes Plants'!R1066&lt;&gt;"",'Jeunes Plants'!R1066,"")</f>
        <v>0</v>
      </c>
      <c r="R1066" s="20">
        <f>IF('Jeunes Plants'!S1066&lt;&gt;"",'Jeunes Plants'!S1066,"")</f>
        <v>0</v>
      </c>
      <c r="S1066" s="236">
        <f>IF('Jeunes Plants'!T1066&lt;&gt;"",'Jeunes Plants'!T1066,"")</f>
        <v>0</v>
      </c>
      <c r="T1066" s="241"/>
      <c r="U1066" s="44"/>
      <c r="V1066" s="44"/>
      <c r="W1066" s="44"/>
    </row>
    <row r="1067" spans="1:23" ht="20.100000000000001" customHeight="1" x14ac:dyDescent="0.25">
      <c r="A1067" s="125">
        <f>IF('Jeunes Plants'!A1067&lt;&gt;"",'Jeunes Plants'!A1067,"")</f>
        <v>13399</v>
      </c>
      <c r="B1067" s="126" t="str">
        <f>IF('Jeunes Plants'!B1067&lt;&gt;"",'Jeunes Plants'!B1067,"")</f>
        <v>MENTHE</v>
      </c>
      <c r="C1067" s="126" t="str">
        <f>IF('Jeunes Plants'!C1067&lt;&gt;"",'Jeunes Plants'!C1067,"")</f>
        <v>Ananas</v>
      </c>
      <c r="D1067" s="126" t="str">
        <f>IF('Jeunes Plants'!D1067&lt;&gt;"",'Jeunes Plants'!D1067,"")</f>
        <v/>
      </c>
      <c r="E1067" s="127" t="str">
        <f>IF('Jeunes Plants'!E1067&lt;&gt;"",'Jeunes Plants'!E1067,"")</f>
        <v>B</v>
      </c>
      <c r="F1067" s="127" t="str">
        <f>IF('Jeunes Plants'!F1067&lt;&gt;"",'Jeunes Plants'!F1067,"")</f>
        <v>M 3 cm  X60</v>
      </c>
      <c r="G1067" s="128">
        <f>IF('Jeunes Plants'!G1067&lt;&gt;"",'Jeunes Plants'!G1067,"")</f>
        <v>30</v>
      </c>
      <c r="H1067" s="127">
        <f>IF('Jeunes Plants'!H1067&lt;&gt;"",'Jeunes Plants'!H1067,"")</f>
        <v>5</v>
      </c>
      <c r="I1067" s="127" t="str">
        <f>IF('Jeunes Plants'!I1067&lt;&gt;"",'Jeunes Plants'!I1067,"")</f>
        <v>B</v>
      </c>
      <c r="J1067" s="129" t="str">
        <f>IF('Jeunes Plants'!J1067&lt;&gt;"",'Jeunes Plants'!J1067,"")</f>
        <v/>
      </c>
      <c r="K1067" s="126" t="str">
        <f>IF('Jeunes Plants'!K1067&lt;&gt;"",'Jeunes Plants'!K1067,"")</f>
        <v>ARO</v>
      </c>
      <c r="L1067" s="126" t="str">
        <f>IF('Jeunes Plants'!L1067&lt;&gt;"",'Jeunes Plants'!L1067,"")</f>
        <v>S10</v>
      </c>
      <c r="M1067" s="126" t="str">
        <f>IF('Jeunes Plants'!M1067&lt;&gt;"",'Jeunes Plants'!M1067,"")</f>
        <v/>
      </c>
      <c r="N1067" s="126" t="str">
        <f>IF('Jeunes Plants'!N1067&lt;&gt;"",'Jeunes Plants'!N1067,"")</f>
        <v>M3</v>
      </c>
      <c r="O1067" s="126" t="str">
        <f>IF('Jeunes Plants'!O1067&lt;&gt;"",'Jeunes Plants'!O1067,"")</f>
        <v>MENTHE Ananas</v>
      </c>
      <c r="P1067" s="130">
        <f>IF('Jeunes Plants'!P1067&lt;&gt;"",'Jeunes Plants'!P1067,"")</f>
        <v>1067</v>
      </c>
      <c r="Q1067" s="20">
        <f>IF('Jeunes Plants'!R1067&lt;&gt;"",'Jeunes Plants'!R1067,"")</f>
        <v>0</v>
      </c>
      <c r="R1067" s="20">
        <f>IF('Jeunes Plants'!S1067&lt;&gt;"",'Jeunes Plants'!S1067,"")</f>
        <v>0</v>
      </c>
      <c r="S1067" s="236">
        <f>IF('Jeunes Plants'!T1067&lt;&gt;"",'Jeunes Plants'!T1067,"")</f>
        <v>0</v>
      </c>
      <c r="T1067" s="242"/>
      <c r="U1067" s="158"/>
      <c r="V1067" s="158"/>
      <c r="W1067" s="158"/>
    </row>
    <row r="1068" spans="1:23" ht="20.100000000000001" customHeight="1" x14ac:dyDescent="0.25">
      <c r="A1068" s="23">
        <f>IF('Jeunes Plants'!A1068&lt;&gt;"",'Jeunes Plants'!A1068,"")</f>
        <v>14363</v>
      </c>
      <c r="B1068" s="24" t="str">
        <f>IF('Jeunes Plants'!B1068&lt;&gt;"",'Jeunes Plants'!B1068,"")</f>
        <v>MENTHE</v>
      </c>
      <c r="C1068" s="24" t="str">
        <f>IF('Jeunes Plants'!C1068&lt;&gt;"",'Jeunes Plants'!C1068,"")</f>
        <v>Bergamote</v>
      </c>
      <c r="D1068" s="24" t="str">
        <f>IF('Jeunes Plants'!D1068&lt;&gt;"",'Jeunes Plants'!D1068,"")</f>
        <v/>
      </c>
      <c r="E1068" s="66" t="str">
        <f>IF('Jeunes Plants'!E1068&lt;&gt;"",'Jeunes Plants'!E1068,"")</f>
        <v>B</v>
      </c>
      <c r="F1068" s="66" t="str">
        <f>IF('Jeunes Plants'!F1068&lt;&gt;"",'Jeunes Plants'!F1068,"")</f>
        <v>M 3 cm  X60</v>
      </c>
      <c r="G1068" s="64">
        <f>IF('Jeunes Plants'!G1068&lt;&gt;"",'Jeunes Plants'!G1068,"")</f>
        <v>30</v>
      </c>
      <c r="H1068" s="66">
        <f>IF('Jeunes Plants'!H1068&lt;&gt;"",'Jeunes Plants'!H1068,"")</f>
        <v>5</v>
      </c>
      <c r="I1068" s="66" t="str">
        <f>IF('Jeunes Plants'!I1068&lt;&gt;"",'Jeunes Plants'!I1068,"")</f>
        <v>B</v>
      </c>
      <c r="J1068" s="72" t="str">
        <f>IF('Jeunes Plants'!J1068&lt;&gt;"",'Jeunes Plants'!J1068,"")</f>
        <v/>
      </c>
      <c r="K1068" s="24" t="str">
        <f>IF('Jeunes Plants'!K1068&lt;&gt;"",'Jeunes Plants'!K1068,"")</f>
        <v>ARO</v>
      </c>
      <c r="L1068" s="24" t="str">
        <f>IF('Jeunes Plants'!L1068&lt;&gt;"",'Jeunes Plants'!L1068,"")</f>
        <v>S10</v>
      </c>
      <c r="M1068" s="24" t="str">
        <f>IF('Jeunes Plants'!M1068&lt;&gt;"",'Jeunes Plants'!M1068,"")</f>
        <v/>
      </c>
      <c r="N1068" s="24" t="str">
        <f>IF('Jeunes Plants'!N1068&lt;&gt;"",'Jeunes Plants'!N1068,"")</f>
        <v>M3</v>
      </c>
      <c r="O1068" s="24" t="str">
        <f>IF('Jeunes Plants'!O1068&lt;&gt;"",'Jeunes Plants'!O1068,"")</f>
        <v>MENTHE Bergamote</v>
      </c>
      <c r="P1068" s="54">
        <f>IF('Jeunes Plants'!P1068&lt;&gt;"",'Jeunes Plants'!P1068,"")</f>
        <v>1068</v>
      </c>
      <c r="Q1068" s="20">
        <f>IF('Jeunes Plants'!R1068&lt;&gt;"",'Jeunes Plants'!R1068,"")</f>
        <v>0</v>
      </c>
      <c r="R1068" s="20">
        <f>IF('Jeunes Plants'!S1068&lt;&gt;"",'Jeunes Plants'!S1068,"")</f>
        <v>0</v>
      </c>
      <c r="S1068" s="236">
        <f>IF('Jeunes Plants'!T1068&lt;&gt;"",'Jeunes Plants'!T1068,"")</f>
        <v>0</v>
      </c>
      <c r="T1068" s="241"/>
      <c r="U1068" s="44"/>
      <c r="V1068" s="44"/>
      <c r="W1068" s="44"/>
    </row>
    <row r="1069" spans="1:23" ht="20.100000000000001" customHeight="1" x14ac:dyDescent="0.25">
      <c r="A1069" s="125">
        <f>IF('Jeunes Plants'!A1069&lt;&gt;"",'Jeunes Plants'!A1069,"")</f>
        <v>11128</v>
      </c>
      <c r="B1069" s="126" t="str">
        <f>IF('Jeunes Plants'!B1069&lt;&gt;"",'Jeunes Plants'!B1069,"")</f>
        <v>MENTHE</v>
      </c>
      <c r="C1069" s="126" t="str">
        <f>IF('Jeunes Plants'!C1069&lt;&gt;"",'Jeunes Plants'!C1069,"")</f>
        <v>Chocolat</v>
      </c>
      <c r="D1069" s="126" t="str">
        <f>IF('Jeunes Plants'!D1069&lt;&gt;"",'Jeunes Plants'!D1069,"")</f>
        <v/>
      </c>
      <c r="E1069" s="127" t="str">
        <f>IF('Jeunes Plants'!E1069&lt;&gt;"",'Jeunes Plants'!E1069,"")</f>
        <v>B</v>
      </c>
      <c r="F1069" s="127" t="str">
        <f>IF('Jeunes Plants'!F1069&lt;&gt;"",'Jeunes Plants'!F1069,"")</f>
        <v>M 3 cm  X60</v>
      </c>
      <c r="G1069" s="128">
        <f>IF('Jeunes Plants'!G1069&lt;&gt;"",'Jeunes Plants'!G1069,"")</f>
        <v>30</v>
      </c>
      <c r="H1069" s="127">
        <f>IF('Jeunes Plants'!H1069&lt;&gt;"",'Jeunes Plants'!H1069,"")</f>
        <v>5</v>
      </c>
      <c r="I1069" s="127" t="str">
        <f>IF('Jeunes Plants'!I1069&lt;&gt;"",'Jeunes Plants'!I1069,"")</f>
        <v>B</v>
      </c>
      <c r="J1069" s="129" t="str">
        <f>IF('Jeunes Plants'!J1069&lt;&gt;"",'Jeunes Plants'!J1069,"")</f>
        <v/>
      </c>
      <c r="K1069" s="126" t="str">
        <f>IF('Jeunes Plants'!K1069&lt;&gt;"",'Jeunes Plants'!K1069,"")</f>
        <v>ARO</v>
      </c>
      <c r="L1069" s="126" t="str">
        <f>IF('Jeunes Plants'!L1069&lt;&gt;"",'Jeunes Plants'!L1069,"")</f>
        <v>S10</v>
      </c>
      <c r="M1069" s="126" t="str">
        <f>IF('Jeunes Plants'!M1069&lt;&gt;"",'Jeunes Plants'!M1069,"")</f>
        <v/>
      </c>
      <c r="N1069" s="126" t="str">
        <f>IF('Jeunes Plants'!N1069&lt;&gt;"",'Jeunes Plants'!N1069,"")</f>
        <v>M3</v>
      </c>
      <c r="O1069" s="126" t="str">
        <f>IF('Jeunes Plants'!O1069&lt;&gt;"",'Jeunes Plants'!O1069,"")</f>
        <v>MENTHE Chocolat</v>
      </c>
      <c r="P1069" s="130">
        <f>IF('Jeunes Plants'!P1069&lt;&gt;"",'Jeunes Plants'!P1069,"")</f>
        <v>1069</v>
      </c>
      <c r="Q1069" s="20">
        <f>IF('Jeunes Plants'!R1069&lt;&gt;"",'Jeunes Plants'!R1069,"")</f>
        <v>0</v>
      </c>
      <c r="R1069" s="20">
        <f>IF('Jeunes Plants'!S1069&lt;&gt;"",'Jeunes Plants'!S1069,"")</f>
        <v>0</v>
      </c>
      <c r="S1069" s="236">
        <f>IF('Jeunes Plants'!T1069&lt;&gt;"",'Jeunes Plants'!T1069,"")</f>
        <v>0</v>
      </c>
      <c r="T1069" s="242"/>
      <c r="U1069" s="158"/>
      <c r="V1069" s="158"/>
      <c r="W1069" s="158"/>
    </row>
    <row r="1070" spans="1:23" ht="20.100000000000001" customHeight="1" x14ac:dyDescent="0.25">
      <c r="A1070" s="25">
        <f>IF('Jeunes Plants'!A1070&lt;&gt;"",'Jeunes Plants'!A1070,"")</f>
        <v>23755</v>
      </c>
      <c r="B1070" s="24" t="str">
        <f>IF('Jeunes Plants'!B1070&lt;&gt;"",'Jeunes Plants'!B1070,"")</f>
        <v>MENTHE</v>
      </c>
      <c r="C1070" s="24" t="str">
        <f>IF('Jeunes Plants'!C1070&lt;&gt;"",'Jeunes Plants'!C1070,"")</f>
        <v xml:space="preserve">De Corse </v>
      </c>
      <c r="D1070" s="24" t="str">
        <f>IF('Jeunes Plants'!D1070&lt;&gt;"",'Jeunes Plants'!D1070,"")</f>
        <v/>
      </c>
      <c r="E1070" s="66" t="str">
        <f>IF('Jeunes Plants'!E1070&lt;&gt;"",'Jeunes Plants'!E1070,"")</f>
        <v>S</v>
      </c>
      <c r="F1070" s="66" t="str">
        <f>IF('Jeunes Plants'!F1070&lt;&gt;"",'Jeunes Plants'!F1070,"")</f>
        <v>M 3 cm  X60</v>
      </c>
      <c r="G1070" s="64">
        <f>IF('Jeunes Plants'!G1070&lt;&gt;"",'Jeunes Plants'!G1070,"")</f>
        <v>30</v>
      </c>
      <c r="H1070" s="64">
        <f>IF('Jeunes Plants'!H1070&lt;&gt;"",'Jeunes Plants'!H1070,"")</f>
        <v>5</v>
      </c>
      <c r="I1070" s="66" t="str">
        <f>IF('Jeunes Plants'!I1070&lt;&gt;"",'Jeunes Plants'!I1070,"")</f>
        <v>B</v>
      </c>
      <c r="J1070" s="72" t="str">
        <f>IF('Jeunes Plants'!J1070&lt;&gt;"",'Jeunes Plants'!J1070,"")</f>
        <v/>
      </c>
      <c r="K1070" s="24" t="str">
        <f>IF('Jeunes Plants'!K1070&lt;&gt;"",'Jeunes Plants'!K1070,"")</f>
        <v>ARO</v>
      </c>
      <c r="L1070" s="24" t="str">
        <f>IF('Jeunes Plants'!L1070&lt;&gt;"",'Jeunes Plants'!L1070,"")</f>
        <v>S4</v>
      </c>
      <c r="M1070" s="24" t="str">
        <f>IF('Jeunes Plants'!M1070&lt;&gt;"",'Jeunes Plants'!M1070,"")</f>
        <v/>
      </c>
      <c r="N1070" s="24" t="str">
        <f>IF('Jeunes Plants'!N1070&lt;&gt;"",'Jeunes Plants'!N1070,"")</f>
        <v>M3</v>
      </c>
      <c r="O1070" s="24" t="str">
        <f>IF('Jeunes Plants'!O1070&lt;&gt;"",'Jeunes Plants'!O1070,"")</f>
        <v xml:space="preserve">MENTHE De Corse </v>
      </c>
      <c r="P1070" s="54">
        <f>IF('Jeunes Plants'!P1070&lt;&gt;"",'Jeunes Plants'!P1070,"")</f>
        <v>1070</v>
      </c>
      <c r="Q1070" s="20">
        <f>IF('Jeunes Plants'!R1070&lt;&gt;"",'Jeunes Plants'!R1070,"")</f>
        <v>0</v>
      </c>
      <c r="R1070" s="20">
        <f>IF('Jeunes Plants'!S1070&lt;&gt;"",'Jeunes Plants'!S1070,"")</f>
        <v>0</v>
      </c>
      <c r="S1070" s="236">
        <f>IF('Jeunes Plants'!T1070&lt;&gt;"",'Jeunes Plants'!T1070,"")</f>
        <v>0</v>
      </c>
      <c r="T1070" s="241"/>
      <c r="U1070" s="44"/>
      <c r="V1070" s="44"/>
      <c r="W1070" s="44"/>
    </row>
    <row r="1071" spans="1:23" ht="20.100000000000001" customHeight="1" x14ac:dyDescent="0.25">
      <c r="A1071" s="125">
        <f>IF('Jeunes Plants'!A1071&lt;&gt;"",'Jeunes Plants'!A1071,"")</f>
        <v>13671</v>
      </c>
      <c r="B1071" s="126" t="str">
        <f>IF('Jeunes Plants'!B1071&lt;&gt;"",'Jeunes Plants'!B1071,"")</f>
        <v>MENTHE</v>
      </c>
      <c r="C1071" s="126" t="str">
        <f>IF('Jeunes Plants'!C1071&lt;&gt;"",'Jeunes Plants'!C1071,"")</f>
        <v>Fraise</v>
      </c>
      <c r="D1071" s="126" t="str">
        <f>IF('Jeunes Plants'!D1071&lt;&gt;"",'Jeunes Plants'!D1071,"")</f>
        <v/>
      </c>
      <c r="E1071" s="127" t="str">
        <f>IF('Jeunes Plants'!E1071&lt;&gt;"",'Jeunes Plants'!E1071,"")</f>
        <v>B</v>
      </c>
      <c r="F1071" s="127" t="str">
        <f>IF('Jeunes Plants'!F1071&lt;&gt;"",'Jeunes Plants'!F1071,"")</f>
        <v>M 3 cm  X60</v>
      </c>
      <c r="G1071" s="128">
        <f>IF('Jeunes Plants'!G1071&lt;&gt;"",'Jeunes Plants'!G1071,"")</f>
        <v>30</v>
      </c>
      <c r="H1071" s="127">
        <f>IF('Jeunes Plants'!H1071&lt;&gt;"",'Jeunes Plants'!H1071,"")</f>
        <v>5</v>
      </c>
      <c r="I1071" s="127" t="str">
        <f>IF('Jeunes Plants'!I1071&lt;&gt;"",'Jeunes Plants'!I1071,"")</f>
        <v>B</v>
      </c>
      <c r="J1071" s="129" t="str">
        <f>IF('Jeunes Plants'!J1071&lt;&gt;"",'Jeunes Plants'!J1071,"")</f>
        <v/>
      </c>
      <c r="K1071" s="126" t="str">
        <f>IF('Jeunes Plants'!K1071&lt;&gt;"",'Jeunes Plants'!K1071,"")</f>
        <v>ARO</v>
      </c>
      <c r="L1071" s="126" t="str">
        <f>IF('Jeunes Plants'!L1071&lt;&gt;"",'Jeunes Plants'!L1071,"")</f>
        <v>S10</v>
      </c>
      <c r="M1071" s="126" t="str">
        <f>IF('Jeunes Plants'!M1071&lt;&gt;"",'Jeunes Plants'!M1071,"")</f>
        <v/>
      </c>
      <c r="N1071" s="126" t="str">
        <f>IF('Jeunes Plants'!N1071&lt;&gt;"",'Jeunes Plants'!N1071,"")</f>
        <v>M3</v>
      </c>
      <c r="O1071" s="126" t="str">
        <f>IF('Jeunes Plants'!O1071&lt;&gt;"",'Jeunes Plants'!O1071,"")</f>
        <v>MENTHE Fraise</v>
      </c>
      <c r="P1071" s="130">
        <f>IF('Jeunes Plants'!P1071&lt;&gt;"",'Jeunes Plants'!P1071,"")</f>
        <v>1071</v>
      </c>
      <c r="Q1071" s="20">
        <f>IF('Jeunes Plants'!R1071&lt;&gt;"",'Jeunes Plants'!R1071,"")</f>
        <v>0</v>
      </c>
      <c r="R1071" s="20">
        <f>IF('Jeunes Plants'!S1071&lt;&gt;"",'Jeunes Plants'!S1071,"")</f>
        <v>0</v>
      </c>
      <c r="S1071" s="236">
        <f>IF('Jeunes Plants'!T1071&lt;&gt;"",'Jeunes Plants'!T1071,"")</f>
        <v>0</v>
      </c>
      <c r="T1071" s="242"/>
      <c r="U1071" s="158"/>
      <c r="V1071" s="158"/>
      <c r="W1071" s="158"/>
    </row>
    <row r="1072" spans="1:23" ht="20.100000000000001" customHeight="1" x14ac:dyDescent="0.25">
      <c r="A1072" s="23">
        <f>IF('Jeunes Plants'!A1072&lt;&gt;"",'Jeunes Plants'!A1072,"")</f>
        <v>14365</v>
      </c>
      <c r="B1072" s="24" t="str">
        <f>IF('Jeunes Plants'!B1072&lt;&gt;"",'Jeunes Plants'!B1072,"")</f>
        <v>MENTHE</v>
      </c>
      <c r="C1072" s="24" t="str">
        <f>IF('Jeunes Plants'!C1072&lt;&gt;"",'Jeunes Plants'!C1072,"")</f>
        <v>Hollywood</v>
      </c>
      <c r="D1072" s="24" t="str">
        <f>IF('Jeunes Plants'!D1072&lt;&gt;"",'Jeunes Plants'!D1072,"")</f>
        <v/>
      </c>
      <c r="E1072" s="66" t="str">
        <f>IF('Jeunes Plants'!E1072&lt;&gt;"",'Jeunes Plants'!E1072,"")</f>
        <v>B</v>
      </c>
      <c r="F1072" s="66" t="str">
        <f>IF('Jeunes Plants'!F1072&lt;&gt;"",'Jeunes Plants'!F1072,"")</f>
        <v>M 3 cm  X60</v>
      </c>
      <c r="G1072" s="64">
        <f>IF('Jeunes Plants'!G1072&lt;&gt;"",'Jeunes Plants'!G1072,"")</f>
        <v>30</v>
      </c>
      <c r="H1072" s="66">
        <f>IF('Jeunes Plants'!H1072&lt;&gt;"",'Jeunes Plants'!H1072,"")</f>
        <v>5</v>
      </c>
      <c r="I1072" s="66" t="str">
        <f>IF('Jeunes Plants'!I1072&lt;&gt;"",'Jeunes Plants'!I1072,"")</f>
        <v>B</v>
      </c>
      <c r="J1072" s="72" t="str">
        <f>IF('Jeunes Plants'!J1072&lt;&gt;"",'Jeunes Plants'!J1072,"")</f>
        <v/>
      </c>
      <c r="K1072" s="24" t="str">
        <f>IF('Jeunes Plants'!K1072&lt;&gt;"",'Jeunes Plants'!K1072,"")</f>
        <v>ARO</v>
      </c>
      <c r="L1072" s="24" t="str">
        <f>IF('Jeunes Plants'!L1072&lt;&gt;"",'Jeunes Plants'!L1072,"")</f>
        <v>S10</v>
      </c>
      <c r="M1072" s="24" t="str">
        <f>IF('Jeunes Plants'!M1072&lt;&gt;"",'Jeunes Plants'!M1072,"")</f>
        <v/>
      </c>
      <c r="N1072" s="24" t="str">
        <f>IF('Jeunes Plants'!N1072&lt;&gt;"",'Jeunes Plants'!N1072,"")</f>
        <v>M3</v>
      </c>
      <c r="O1072" s="24" t="str">
        <f>IF('Jeunes Plants'!O1072&lt;&gt;"",'Jeunes Plants'!O1072,"")</f>
        <v>MENTHE Hollywood</v>
      </c>
      <c r="P1072" s="54">
        <f>IF('Jeunes Plants'!P1072&lt;&gt;"",'Jeunes Plants'!P1072,"")</f>
        <v>1072</v>
      </c>
      <c r="Q1072" s="20">
        <f>IF('Jeunes Plants'!R1072&lt;&gt;"",'Jeunes Plants'!R1072,"")</f>
        <v>0</v>
      </c>
      <c r="R1072" s="20">
        <f>IF('Jeunes Plants'!S1072&lt;&gt;"",'Jeunes Plants'!S1072,"")</f>
        <v>0</v>
      </c>
      <c r="S1072" s="236">
        <f>IF('Jeunes Plants'!T1072&lt;&gt;"",'Jeunes Plants'!T1072,"")</f>
        <v>0</v>
      </c>
      <c r="T1072" s="241"/>
      <c r="U1072" s="44"/>
      <c r="V1072" s="44"/>
      <c r="W1072" s="44"/>
    </row>
    <row r="1073" spans="1:23" ht="20.100000000000001" customHeight="1" x14ac:dyDescent="0.25">
      <c r="A1073" s="125">
        <f>IF('Jeunes Plants'!A1073&lt;&gt;"",'Jeunes Plants'!A1073,"")</f>
        <v>11170</v>
      </c>
      <c r="B1073" s="126" t="str">
        <f>IF('Jeunes Plants'!B1073&lt;&gt;"",'Jeunes Plants'!B1073,"")</f>
        <v>MENTHE</v>
      </c>
      <c r="C1073" s="126" t="str">
        <f>IF('Jeunes Plants'!C1073&lt;&gt;"",'Jeunes Plants'!C1073,"")</f>
        <v>Marocaine</v>
      </c>
      <c r="D1073" s="126" t="str">
        <f>IF('Jeunes Plants'!D1073&lt;&gt;"",'Jeunes Plants'!D1073,"")</f>
        <v/>
      </c>
      <c r="E1073" s="127" t="str">
        <f>IF('Jeunes Plants'!E1073&lt;&gt;"",'Jeunes Plants'!E1073,"")</f>
        <v>B</v>
      </c>
      <c r="F1073" s="127" t="str">
        <f>IF('Jeunes Plants'!F1073&lt;&gt;"",'Jeunes Plants'!F1073,"")</f>
        <v>M 3 cm  X60</v>
      </c>
      <c r="G1073" s="128">
        <f>IF('Jeunes Plants'!G1073&lt;&gt;"",'Jeunes Plants'!G1073,"")</f>
        <v>30</v>
      </c>
      <c r="H1073" s="127">
        <f>IF('Jeunes Plants'!H1073&lt;&gt;"",'Jeunes Plants'!H1073,"")</f>
        <v>5</v>
      </c>
      <c r="I1073" s="127" t="str">
        <f>IF('Jeunes Plants'!I1073&lt;&gt;"",'Jeunes Plants'!I1073,"")</f>
        <v>B</v>
      </c>
      <c r="J1073" s="129" t="str">
        <f>IF('Jeunes Plants'!J1073&lt;&gt;"",'Jeunes Plants'!J1073,"")</f>
        <v/>
      </c>
      <c r="K1073" s="126" t="str">
        <f>IF('Jeunes Plants'!K1073&lt;&gt;"",'Jeunes Plants'!K1073,"")</f>
        <v>ARO</v>
      </c>
      <c r="L1073" s="126" t="str">
        <f>IF('Jeunes Plants'!L1073&lt;&gt;"",'Jeunes Plants'!L1073,"")</f>
        <v>S10</v>
      </c>
      <c r="M1073" s="126" t="str">
        <f>IF('Jeunes Plants'!M1073&lt;&gt;"",'Jeunes Plants'!M1073,"")</f>
        <v/>
      </c>
      <c r="N1073" s="126" t="str">
        <f>IF('Jeunes Plants'!N1073&lt;&gt;"",'Jeunes Plants'!N1073,"")</f>
        <v>M3</v>
      </c>
      <c r="O1073" s="126" t="str">
        <f>IF('Jeunes Plants'!O1073&lt;&gt;"",'Jeunes Plants'!O1073,"")</f>
        <v>MENTHE Marocaine</v>
      </c>
      <c r="P1073" s="130">
        <f>IF('Jeunes Plants'!P1073&lt;&gt;"",'Jeunes Plants'!P1073,"")</f>
        <v>1073</v>
      </c>
      <c r="Q1073" s="20">
        <f>IF('Jeunes Plants'!R1073&lt;&gt;"",'Jeunes Plants'!R1073,"")</f>
        <v>0</v>
      </c>
      <c r="R1073" s="20">
        <f>IF('Jeunes Plants'!S1073&lt;&gt;"",'Jeunes Plants'!S1073,"")</f>
        <v>0</v>
      </c>
      <c r="S1073" s="236">
        <f>IF('Jeunes Plants'!T1073&lt;&gt;"",'Jeunes Plants'!T1073,"")</f>
        <v>0</v>
      </c>
      <c r="T1073" s="242"/>
      <c r="U1073" s="158"/>
      <c r="V1073" s="158"/>
      <c r="W1073" s="158"/>
    </row>
    <row r="1074" spans="1:23" ht="20.100000000000001" customHeight="1" x14ac:dyDescent="0.25">
      <c r="A1074" s="23">
        <f>IF('Jeunes Plants'!A1074&lt;&gt;"",'Jeunes Plants'!A1074,"")</f>
        <v>10687</v>
      </c>
      <c r="B1074" s="24" t="str">
        <f>IF('Jeunes Plants'!B1074&lt;&gt;"",'Jeunes Plants'!B1074,"")</f>
        <v>MENTHE</v>
      </c>
      <c r="C1074" s="24" t="str">
        <f>IF('Jeunes Plants'!C1074&lt;&gt;"",'Jeunes Plants'!C1074,"")</f>
        <v>Mojito</v>
      </c>
      <c r="D1074" s="24" t="str">
        <f>IF('Jeunes Plants'!D1074&lt;&gt;"",'Jeunes Plants'!D1074,"")</f>
        <v/>
      </c>
      <c r="E1074" s="66" t="str">
        <f>IF('Jeunes Plants'!E1074&lt;&gt;"",'Jeunes Plants'!E1074,"")</f>
        <v>B</v>
      </c>
      <c r="F1074" s="66" t="str">
        <f>IF('Jeunes Plants'!F1074&lt;&gt;"",'Jeunes Plants'!F1074,"")</f>
        <v>M 3 cm  X60</v>
      </c>
      <c r="G1074" s="64">
        <f>IF('Jeunes Plants'!G1074&lt;&gt;"",'Jeunes Plants'!G1074,"")</f>
        <v>30</v>
      </c>
      <c r="H1074" s="66">
        <f>IF('Jeunes Plants'!H1074&lt;&gt;"",'Jeunes Plants'!H1074,"")</f>
        <v>5</v>
      </c>
      <c r="I1074" s="66" t="str">
        <f>IF('Jeunes Plants'!I1074&lt;&gt;"",'Jeunes Plants'!I1074,"")</f>
        <v>B</v>
      </c>
      <c r="J1074" s="72" t="str">
        <f>IF('Jeunes Plants'!J1074&lt;&gt;"",'Jeunes Plants'!J1074,"")</f>
        <v/>
      </c>
      <c r="K1074" s="24" t="str">
        <f>IF('Jeunes Plants'!K1074&lt;&gt;"",'Jeunes Plants'!K1074,"")</f>
        <v>ARO</v>
      </c>
      <c r="L1074" s="24" t="str">
        <f>IF('Jeunes Plants'!L1074&lt;&gt;"",'Jeunes Plants'!L1074,"")</f>
        <v>S10</v>
      </c>
      <c r="M1074" s="24" t="str">
        <f>IF('Jeunes Plants'!M1074&lt;&gt;"",'Jeunes Plants'!M1074,"")</f>
        <v/>
      </c>
      <c r="N1074" s="24" t="str">
        <f>IF('Jeunes Plants'!N1074&lt;&gt;"",'Jeunes Plants'!N1074,"")</f>
        <v>M3</v>
      </c>
      <c r="O1074" s="24" t="str">
        <f>IF('Jeunes Plants'!O1074&lt;&gt;"",'Jeunes Plants'!O1074,"")</f>
        <v>MENTHE Mojito</v>
      </c>
      <c r="P1074" s="54">
        <f>IF('Jeunes Plants'!P1074&lt;&gt;"",'Jeunes Plants'!P1074,"")</f>
        <v>1074</v>
      </c>
      <c r="Q1074" s="20">
        <f>IF('Jeunes Plants'!R1074&lt;&gt;"",'Jeunes Plants'!R1074,"")</f>
        <v>0</v>
      </c>
      <c r="R1074" s="20">
        <f>IF('Jeunes Plants'!S1074&lt;&gt;"",'Jeunes Plants'!S1074,"")</f>
        <v>0</v>
      </c>
      <c r="S1074" s="236">
        <f>IF('Jeunes Plants'!T1074&lt;&gt;"",'Jeunes Plants'!T1074,"")</f>
        <v>0</v>
      </c>
      <c r="T1074" s="241"/>
      <c r="U1074" s="44"/>
      <c r="V1074" s="44"/>
      <c r="W1074" s="44"/>
    </row>
    <row r="1075" spans="1:23" ht="20.100000000000001" customHeight="1" x14ac:dyDescent="0.25">
      <c r="A1075" s="125">
        <f>IF('Jeunes Plants'!A1075&lt;&gt;"",'Jeunes Plants'!A1075,"")</f>
        <v>13158</v>
      </c>
      <c r="B1075" s="126" t="str">
        <f>IF('Jeunes Plants'!B1075&lt;&gt;"",'Jeunes Plants'!B1075,"")</f>
        <v>MENTHE</v>
      </c>
      <c r="C1075" s="126" t="str">
        <f>IF('Jeunes Plants'!C1075&lt;&gt;"",'Jeunes Plants'!C1075,"")</f>
        <v>Orange</v>
      </c>
      <c r="D1075" s="126" t="str">
        <f>IF('Jeunes Plants'!D1075&lt;&gt;"",'Jeunes Plants'!D1075,"")</f>
        <v/>
      </c>
      <c r="E1075" s="127" t="str">
        <f>IF('Jeunes Plants'!E1075&lt;&gt;"",'Jeunes Plants'!E1075,"")</f>
        <v>B</v>
      </c>
      <c r="F1075" s="127" t="str">
        <f>IF('Jeunes Plants'!F1075&lt;&gt;"",'Jeunes Plants'!F1075,"")</f>
        <v>M 3 cm  X60</v>
      </c>
      <c r="G1075" s="128">
        <f>IF('Jeunes Plants'!G1075&lt;&gt;"",'Jeunes Plants'!G1075,"")</f>
        <v>30</v>
      </c>
      <c r="H1075" s="127">
        <f>IF('Jeunes Plants'!H1075&lt;&gt;"",'Jeunes Plants'!H1075,"")</f>
        <v>5</v>
      </c>
      <c r="I1075" s="127" t="str">
        <f>IF('Jeunes Plants'!I1075&lt;&gt;"",'Jeunes Plants'!I1075,"")</f>
        <v>B</v>
      </c>
      <c r="J1075" s="129" t="str">
        <f>IF('Jeunes Plants'!J1075&lt;&gt;"",'Jeunes Plants'!J1075,"")</f>
        <v/>
      </c>
      <c r="K1075" s="126" t="str">
        <f>IF('Jeunes Plants'!K1075&lt;&gt;"",'Jeunes Plants'!K1075,"")</f>
        <v>ARO</v>
      </c>
      <c r="L1075" s="126" t="str">
        <f>IF('Jeunes Plants'!L1075&lt;&gt;"",'Jeunes Plants'!L1075,"")</f>
        <v>S10</v>
      </c>
      <c r="M1075" s="126" t="str">
        <f>IF('Jeunes Plants'!M1075&lt;&gt;"",'Jeunes Plants'!M1075,"")</f>
        <v/>
      </c>
      <c r="N1075" s="126" t="str">
        <f>IF('Jeunes Plants'!N1075&lt;&gt;"",'Jeunes Plants'!N1075,"")</f>
        <v>M3</v>
      </c>
      <c r="O1075" s="126" t="str">
        <f>IF('Jeunes Plants'!O1075&lt;&gt;"",'Jeunes Plants'!O1075,"")</f>
        <v>MENTHE Orange</v>
      </c>
      <c r="P1075" s="130">
        <f>IF('Jeunes Plants'!P1075&lt;&gt;"",'Jeunes Plants'!P1075,"")</f>
        <v>1075</v>
      </c>
      <c r="Q1075" s="20">
        <f>IF('Jeunes Plants'!R1075&lt;&gt;"",'Jeunes Plants'!R1075,"")</f>
        <v>0</v>
      </c>
      <c r="R1075" s="20">
        <f>IF('Jeunes Plants'!S1075&lt;&gt;"",'Jeunes Plants'!S1075,"")</f>
        <v>0</v>
      </c>
      <c r="S1075" s="236">
        <f>IF('Jeunes Plants'!T1075&lt;&gt;"",'Jeunes Plants'!T1075,"")</f>
        <v>0</v>
      </c>
      <c r="T1075" s="242"/>
      <c r="U1075" s="158"/>
      <c r="V1075" s="158"/>
      <c r="W1075" s="158"/>
    </row>
    <row r="1076" spans="1:23" ht="20.100000000000001" customHeight="1" x14ac:dyDescent="0.25">
      <c r="A1076" s="23">
        <f>IF('Jeunes Plants'!A1076&lt;&gt;"",'Jeunes Plants'!A1076,"")</f>
        <v>10688</v>
      </c>
      <c r="B1076" s="24" t="str">
        <f>IF('Jeunes Plants'!B1076&lt;&gt;"",'Jeunes Plants'!B1076,"")</f>
        <v>MENTHE</v>
      </c>
      <c r="C1076" s="24" t="str">
        <f>IF('Jeunes Plants'!C1076&lt;&gt;"",'Jeunes Plants'!C1076,"")</f>
        <v>Poivrée</v>
      </c>
      <c r="D1076" s="24" t="str">
        <f>IF('Jeunes Plants'!D1076&lt;&gt;"",'Jeunes Plants'!D1076,"")</f>
        <v/>
      </c>
      <c r="E1076" s="66" t="str">
        <f>IF('Jeunes Plants'!E1076&lt;&gt;"",'Jeunes Plants'!E1076,"")</f>
        <v>B</v>
      </c>
      <c r="F1076" s="66" t="str">
        <f>IF('Jeunes Plants'!F1076&lt;&gt;"",'Jeunes Plants'!F1076,"")</f>
        <v>M 3 cm  X60</v>
      </c>
      <c r="G1076" s="64">
        <f>IF('Jeunes Plants'!G1076&lt;&gt;"",'Jeunes Plants'!G1076,"")</f>
        <v>30</v>
      </c>
      <c r="H1076" s="66">
        <f>IF('Jeunes Plants'!H1076&lt;&gt;"",'Jeunes Plants'!H1076,"")</f>
        <v>5</v>
      </c>
      <c r="I1076" s="66" t="str">
        <f>IF('Jeunes Plants'!I1076&lt;&gt;"",'Jeunes Plants'!I1076,"")</f>
        <v>B</v>
      </c>
      <c r="J1076" s="72" t="str">
        <f>IF('Jeunes Plants'!J1076&lt;&gt;"",'Jeunes Plants'!J1076,"")</f>
        <v/>
      </c>
      <c r="K1076" s="24" t="str">
        <f>IF('Jeunes Plants'!K1076&lt;&gt;"",'Jeunes Plants'!K1076,"")</f>
        <v>ARO</v>
      </c>
      <c r="L1076" s="24" t="str">
        <f>IF('Jeunes Plants'!L1076&lt;&gt;"",'Jeunes Plants'!L1076,"")</f>
        <v>S10</v>
      </c>
      <c r="M1076" s="24" t="str">
        <f>IF('Jeunes Plants'!M1076&lt;&gt;"",'Jeunes Plants'!M1076,"")</f>
        <v/>
      </c>
      <c r="N1076" s="24" t="str">
        <f>IF('Jeunes Plants'!N1076&lt;&gt;"",'Jeunes Plants'!N1076,"")</f>
        <v>M3</v>
      </c>
      <c r="O1076" s="24" t="str">
        <f>IF('Jeunes Plants'!O1076&lt;&gt;"",'Jeunes Plants'!O1076,"")</f>
        <v>MENTHE Poivrée</v>
      </c>
      <c r="P1076" s="54">
        <f>IF('Jeunes Plants'!P1076&lt;&gt;"",'Jeunes Plants'!P1076,"")</f>
        <v>1076</v>
      </c>
      <c r="Q1076" s="20">
        <f>IF('Jeunes Plants'!R1076&lt;&gt;"",'Jeunes Plants'!R1076,"")</f>
        <v>0</v>
      </c>
      <c r="R1076" s="20">
        <f>IF('Jeunes Plants'!S1076&lt;&gt;"",'Jeunes Plants'!S1076,"")</f>
        <v>0</v>
      </c>
      <c r="S1076" s="236">
        <f>IF('Jeunes Plants'!T1076&lt;&gt;"",'Jeunes Plants'!T1076,"")</f>
        <v>0</v>
      </c>
      <c r="T1076" s="241"/>
      <c r="U1076" s="44"/>
      <c r="V1076" s="44"/>
      <c r="W1076" s="44"/>
    </row>
    <row r="1077" spans="1:23" ht="20.100000000000001" customHeight="1" x14ac:dyDescent="0.25">
      <c r="A1077" s="125">
        <f>IF('Jeunes Plants'!A1077&lt;&gt;"",'Jeunes Plants'!A1077,"")</f>
        <v>14368</v>
      </c>
      <c r="B1077" s="126" t="str">
        <f>IF('Jeunes Plants'!B1077&lt;&gt;"",'Jeunes Plants'!B1077,"")</f>
        <v>MENTHE</v>
      </c>
      <c r="C1077" s="126" t="str">
        <f>IF('Jeunes Plants'!C1077&lt;&gt;"",'Jeunes Plants'!C1077,"")</f>
        <v>Réglisse</v>
      </c>
      <c r="D1077" s="126" t="str">
        <f>IF('Jeunes Plants'!D1077&lt;&gt;"",'Jeunes Plants'!D1077,"")</f>
        <v/>
      </c>
      <c r="E1077" s="127" t="str">
        <f>IF('Jeunes Plants'!E1077&lt;&gt;"",'Jeunes Plants'!E1077,"")</f>
        <v>B</v>
      </c>
      <c r="F1077" s="127" t="str">
        <f>IF('Jeunes Plants'!F1077&lt;&gt;"",'Jeunes Plants'!F1077,"")</f>
        <v>M 3 cm  X60</v>
      </c>
      <c r="G1077" s="128">
        <f>IF('Jeunes Plants'!G1077&lt;&gt;"",'Jeunes Plants'!G1077,"")</f>
        <v>30</v>
      </c>
      <c r="H1077" s="127">
        <f>IF('Jeunes Plants'!H1077&lt;&gt;"",'Jeunes Plants'!H1077,"")</f>
        <v>5</v>
      </c>
      <c r="I1077" s="127" t="str">
        <f>IF('Jeunes Plants'!I1077&lt;&gt;"",'Jeunes Plants'!I1077,"")</f>
        <v>B</v>
      </c>
      <c r="J1077" s="129" t="str">
        <f>IF('Jeunes Plants'!J1077&lt;&gt;"",'Jeunes Plants'!J1077,"")</f>
        <v/>
      </c>
      <c r="K1077" s="126" t="str">
        <f>IF('Jeunes Plants'!K1077&lt;&gt;"",'Jeunes Plants'!K1077,"")</f>
        <v>ARO</v>
      </c>
      <c r="L1077" s="126" t="str">
        <f>IF('Jeunes Plants'!L1077&lt;&gt;"",'Jeunes Plants'!L1077,"")</f>
        <v>S10</v>
      </c>
      <c r="M1077" s="126" t="str">
        <f>IF('Jeunes Plants'!M1077&lt;&gt;"",'Jeunes Plants'!M1077,"")</f>
        <v/>
      </c>
      <c r="N1077" s="126" t="str">
        <f>IF('Jeunes Plants'!N1077&lt;&gt;"",'Jeunes Plants'!N1077,"")</f>
        <v>M3</v>
      </c>
      <c r="O1077" s="126" t="str">
        <f>IF('Jeunes Plants'!O1077&lt;&gt;"",'Jeunes Plants'!O1077,"")</f>
        <v>MENTHE Réglisse</v>
      </c>
      <c r="P1077" s="130">
        <f>IF('Jeunes Plants'!P1077&lt;&gt;"",'Jeunes Plants'!P1077,"")</f>
        <v>1077</v>
      </c>
      <c r="Q1077" s="20">
        <f>IF('Jeunes Plants'!R1077&lt;&gt;"",'Jeunes Plants'!R1077,"")</f>
        <v>0</v>
      </c>
      <c r="R1077" s="20">
        <f>IF('Jeunes Plants'!S1077&lt;&gt;"",'Jeunes Plants'!S1077,"")</f>
        <v>0</v>
      </c>
      <c r="S1077" s="236">
        <f>IF('Jeunes Plants'!T1077&lt;&gt;"",'Jeunes Plants'!T1077,"")</f>
        <v>0</v>
      </c>
      <c r="T1077" s="242"/>
      <c r="U1077" s="158"/>
      <c r="V1077" s="158"/>
      <c r="W1077" s="158"/>
    </row>
    <row r="1078" spans="1:23" ht="20.100000000000001" customHeight="1" x14ac:dyDescent="0.25">
      <c r="A1078" s="23">
        <f>IF('Jeunes Plants'!A1078&lt;&gt;"",'Jeunes Plants'!A1078,"")</f>
        <v>25130</v>
      </c>
      <c r="B1078" s="24" t="str">
        <f>IF('Jeunes Plants'!B1078&lt;&gt;"",'Jeunes Plants'!B1078,"")</f>
        <v>MENTHE</v>
      </c>
      <c r="C1078" s="24" t="str">
        <f>IF('Jeunes Plants'!C1078&lt;&gt;"",'Jeunes Plants'!C1078,"")</f>
        <v>Spanish</v>
      </c>
      <c r="D1078" s="24" t="str">
        <f>IF('Jeunes Plants'!D1078&lt;&gt;"",'Jeunes Plants'!D1078,"")</f>
        <v/>
      </c>
      <c r="E1078" s="66" t="str">
        <f>IF('Jeunes Plants'!E1078&lt;&gt;"",'Jeunes Plants'!E1078,"")</f>
        <v>B</v>
      </c>
      <c r="F1078" s="66" t="str">
        <f>IF('Jeunes Plants'!F1078&lt;&gt;"",'Jeunes Plants'!F1078,"")</f>
        <v>M 3 cm  X60</v>
      </c>
      <c r="G1078" s="64">
        <f>IF('Jeunes Plants'!G1078&lt;&gt;"",'Jeunes Plants'!G1078,"")</f>
        <v>30</v>
      </c>
      <c r="H1078" s="66">
        <f>IF('Jeunes Plants'!H1078&lt;&gt;"",'Jeunes Plants'!H1078,"")</f>
        <v>5</v>
      </c>
      <c r="I1078" s="66" t="str">
        <f>IF('Jeunes Plants'!I1078&lt;&gt;"",'Jeunes Plants'!I1078,"")</f>
        <v>B</v>
      </c>
      <c r="J1078" s="72" t="str">
        <f>IF('Jeunes Plants'!J1078&lt;&gt;"",'Jeunes Plants'!J1078,"")</f>
        <v/>
      </c>
      <c r="K1078" s="24" t="str">
        <f>IF('Jeunes Plants'!K1078&lt;&gt;"",'Jeunes Plants'!K1078,"")</f>
        <v>ARO</v>
      </c>
      <c r="L1078" s="24" t="str">
        <f>IF('Jeunes Plants'!L1078&lt;&gt;"",'Jeunes Plants'!L1078,"")</f>
        <v>S10</v>
      </c>
      <c r="M1078" s="24" t="str">
        <f>IF('Jeunes Plants'!M1078&lt;&gt;"",'Jeunes Plants'!M1078,"")</f>
        <v/>
      </c>
      <c r="N1078" s="24" t="str">
        <f>IF('Jeunes Plants'!N1078&lt;&gt;"",'Jeunes Plants'!N1078,"")</f>
        <v>M3</v>
      </c>
      <c r="O1078" s="24" t="str">
        <f>IF('Jeunes Plants'!O1078&lt;&gt;"",'Jeunes Plants'!O1078,"")</f>
        <v>MENTHE Spanish</v>
      </c>
      <c r="P1078" s="54">
        <f>IF('Jeunes Plants'!P1078&lt;&gt;"",'Jeunes Plants'!P1078,"")</f>
        <v>1078</v>
      </c>
      <c r="Q1078" s="20">
        <f>IF('Jeunes Plants'!R1078&lt;&gt;"",'Jeunes Plants'!R1078,"")</f>
        <v>0</v>
      </c>
      <c r="R1078" s="20">
        <f>IF('Jeunes Plants'!S1078&lt;&gt;"",'Jeunes Plants'!S1078,"")</f>
        <v>0</v>
      </c>
      <c r="S1078" s="236">
        <f>IF('Jeunes Plants'!T1078&lt;&gt;"",'Jeunes Plants'!T1078,"")</f>
        <v>0</v>
      </c>
      <c r="T1078" s="241"/>
      <c r="U1078" s="44"/>
      <c r="V1078" s="44"/>
      <c r="W1078" s="44"/>
    </row>
    <row r="1079" spans="1:23" ht="20.100000000000001" customHeight="1" x14ac:dyDescent="0.25">
      <c r="A1079" s="125">
        <f>IF('Jeunes Plants'!A1079&lt;&gt;"",'Jeunes Plants'!A1079,"")</f>
        <v>22866</v>
      </c>
      <c r="B1079" s="126" t="str">
        <f>IF('Jeunes Plants'!B1079&lt;&gt;"",'Jeunes Plants'!B1079,"")</f>
        <v>MENTHE</v>
      </c>
      <c r="C1079" s="126" t="str">
        <f>IF('Jeunes Plants'!C1079&lt;&gt;"",'Jeunes Plants'!C1079,"")</f>
        <v>Verte Classique</v>
      </c>
      <c r="D1079" s="126" t="str">
        <f>IF('Jeunes Plants'!D1079&lt;&gt;"",'Jeunes Plants'!D1079,"")</f>
        <v/>
      </c>
      <c r="E1079" s="127" t="str">
        <f>IF('Jeunes Plants'!E1079&lt;&gt;"",'Jeunes Plants'!E1079,"")</f>
        <v>B</v>
      </c>
      <c r="F1079" s="127" t="str">
        <f>IF('Jeunes Plants'!F1079&lt;&gt;"",'Jeunes Plants'!F1079,"")</f>
        <v>M 3 cm  X60</v>
      </c>
      <c r="G1079" s="128">
        <f>IF('Jeunes Plants'!G1079&lt;&gt;"",'Jeunes Plants'!G1079,"")</f>
        <v>30</v>
      </c>
      <c r="H1079" s="127">
        <f>IF('Jeunes Plants'!H1079&lt;&gt;"",'Jeunes Plants'!H1079,"")</f>
        <v>5</v>
      </c>
      <c r="I1079" s="127" t="str">
        <f>IF('Jeunes Plants'!I1079&lt;&gt;"",'Jeunes Plants'!I1079,"")</f>
        <v>B</v>
      </c>
      <c r="J1079" s="129" t="str">
        <f>IF('Jeunes Plants'!J1079&lt;&gt;"",'Jeunes Plants'!J1079,"")</f>
        <v/>
      </c>
      <c r="K1079" s="126" t="str">
        <f>IF('Jeunes Plants'!K1079&lt;&gt;"",'Jeunes Plants'!K1079,"")</f>
        <v>ARO</v>
      </c>
      <c r="L1079" s="126" t="str">
        <f>IF('Jeunes Plants'!L1079&lt;&gt;"",'Jeunes Plants'!L1079,"")</f>
        <v>S10</v>
      </c>
      <c r="M1079" s="126" t="str">
        <f>IF('Jeunes Plants'!M1079&lt;&gt;"",'Jeunes Plants'!M1079,"")</f>
        <v/>
      </c>
      <c r="N1079" s="126" t="str">
        <f>IF('Jeunes Plants'!N1079&lt;&gt;"",'Jeunes Plants'!N1079,"")</f>
        <v>M3</v>
      </c>
      <c r="O1079" s="126" t="str">
        <f>IF('Jeunes Plants'!O1079&lt;&gt;"",'Jeunes Plants'!O1079,"")</f>
        <v>MENTHE Verte Classique</v>
      </c>
      <c r="P1079" s="130">
        <f>IF('Jeunes Plants'!P1079&lt;&gt;"",'Jeunes Plants'!P1079,"")</f>
        <v>1079</v>
      </c>
      <c r="Q1079" s="20">
        <f>IF('Jeunes Plants'!R1079&lt;&gt;"",'Jeunes Plants'!R1079,"")</f>
        <v>0</v>
      </c>
      <c r="R1079" s="20">
        <f>IF('Jeunes Plants'!S1079&lt;&gt;"",'Jeunes Plants'!S1079,"")</f>
        <v>0</v>
      </c>
      <c r="S1079" s="236">
        <f>IF('Jeunes Plants'!T1079&lt;&gt;"",'Jeunes Plants'!T1079,"")</f>
        <v>0</v>
      </c>
      <c r="T1079" s="242"/>
      <c r="U1079" s="158"/>
      <c r="V1079" s="158"/>
      <c r="W1079" s="158"/>
    </row>
    <row r="1080" spans="1:23" ht="20.100000000000001" customHeight="1" x14ac:dyDescent="0.25">
      <c r="A1080" s="23">
        <f>IF('Jeunes Plants'!A1080&lt;&gt;"",'Jeunes Plants'!A1080,"")</f>
        <v>15242</v>
      </c>
      <c r="B1080" s="24" t="str">
        <f>IF('Jeunes Plants'!B1080&lt;&gt;"",'Jeunes Plants'!B1080,"")</f>
        <v>ORIGAN</v>
      </c>
      <c r="C1080" s="24" t="str">
        <f>IF('Jeunes Plants'!C1080&lt;&gt;"",'Jeunes Plants'!C1080,"")</f>
        <v>Cubain</v>
      </c>
      <c r="D1080" s="24" t="str">
        <f>IF('Jeunes Plants'!D1080&lt;&gt;"",'Jeunes Plants'!D1080,"")</f>
        <v/>
      </c>
      <c r="E1080" s="66" t="str">
        <f>IF('Jeunes Plants'!E1080&lt;&gt;"",'Jeunes Plants'!E1080,"")</f>
        <v>B</v>
      </c>
      <c r="F1080" s="66" t="str">
        <f>IF('Jeunes Plants'!F1080&lt;&gt;"",'Jeunes Plants'!F1080,"")</f>
        <v>M 3 cm  X60</v>
      </c>
      <c r="G1080" s="64">
        <f>IF('Jeunes Plants'!G1080&lt;&gt;"",'Jeunes Plants'!G1080,"")</f>
        <v>30</v>
      </c>
      <c r="H1080" s="66">
        <f>IF('Jeunes Plants'!H1080&lt;&gt;"",'Jeunes Plants'!H1080,"")</f>
        <v>5</v>
      </c>
      <c r="I1080" s="66" t="str">
        <f>IF('Jeunes Plants'!I1080&lt;&gt;"",'Jeunes Plants'!I1080,"")</f>
        <v>A</v>
      </c>
      <c r="J1080" s="72" t="str">
        <f>IF('Jeunes Plants'!J1080&lt;&gt;"",'Jeunes Plants'!J1080,"")</f>
        <v/>
      </c>
      <c r="K1080" s="24" t="str">
        <f>IF('Jeunes Plants'!K1080&lt;&gt;"",'Jeunes Plants'!K1080,"")</f>
        <v>ARO</v>
      </c>
      <c r="L1080" s="24" t="str">
        <f>IF('Jeunes Plants'!L1080&lt;&gt;"",'Jeunes Plants'!L1080,"")</f>
        <v>S4</v>
      </c>
      <c r="M1080" s="24" t="str">
        <f>IF('Jeunes Plants'!M1080&lt;&gt;"",'Jeunes Plants'!M1080,"")</f>
        <v/>
      </c>
      <c r="N1080" s="24" t="str">
        <f>IF('Jeunes Plants'!N1080&lt;&gt;"",'Jeunes Plants'!N1080,"")</f>
        <v>M3</v>
      </c>
      <c r="O1080" s="24" t="str">
        <f>IF('Jeunes Plants'!O1080&lt;&gt;"",'Jeunes Plants'!O1080,"")</f>
        <v>ORIGAN Cubain</v>
      </c>
      <c r="P1080" s="54">
        <f>IF('Jeunes Plants'!P1080&lt;&gt;"",'Jeunes Plants'!P1080,"")</f>
        <v>1080</v>
      </c>
      <c r="Q1080" s="20">
        <f>IF('Jeunes Plants'!R1080&lt;&gt;"",'Jeunes Plants'!R1080,"")</f>
        <v>0</v>
      </c>
      <c r="R1080" s="20">
        <f>IF('Jeunes Plants'!S1080&lt;&gt;"",'Jeunes Plants'!S1080,"")</f>
        <v>0</v>
      </c>
      <c r="S1080" s="236">
        <f>IF('Jeunes Plants'!T1080&lt;&gt;"",'Jeunes Plants'!T1080,"")</f>
        <v>0</v>
      </c>
      <c r="T1080" s="241"/>
      <c r="U1080" s="44"/>
      <c r="V1080" s="44"/>
      <c r="W1080" s="44"/>
    </row>
    <row r="1081" spans="1:23" ht="20.100000000000001" customHeight="1" x14ac:dyDescent="0.25">
      <c r="A1081" s="125">
        <f>IF('Jeunes Plants'!A1081&lt;&gt;"",'Jeunes Plants'!A1081,"")</f>
        <v>25199</v>
      </c>
      <c r="B1081" s="126" t="str">
        <f>IF('Jeunes Plants'!B1081&lt;&gt;"",'Jeunes Plants'!B1081,"")</f>
        <v>ORIGAN</v>
      </c>
      <c r="C1081" s="126" t="str">
        <f>IF('Jeunes Plants'!C1081&lt;&gt;"",'Jeunes Plants'!C1081,"")</f>
        <v>Origanum vulgare</v>
      </c>
      <c r="D1081" s="126" t="str">
        <f>IF('Jeunes Plants'!D1081&lt;&gt;"",'Jeunes Plants'!D1081,"")</f>
        <v/>
      </c>
      <c r="E1081" s="127" t="str">
        <f>IF('Jeunes Plants'!E1081&lt;&gt;"",'Jeunes Plants'!E1081,"")</f>
        <v>B</v>
      </c>
      <c r="F1081" s="127" t="str">
        <f>IF('Jeunes Plants'!F1081&lt;&gt;"",'Jeunes Plants'!F1081,"")</f>
        <v>M 3 cm  X60</v>
      </c>
      <c r="G1081" s="128">
        <f>IF('Jeunes Plants'!G1081&lt;&gt;"",'Jeunes Plants'!G1081,"")</f>
        <v>30</v>
      </c>
      <c r="H1081" s="127">
        <f>IF('Jeunes Plants'!H1081&lt;&gt;"",'Jeunes Plants'!H1081,"")</f>
        <v>5</v>
      </c>
      <c r="I1081" s="127" t="str">
        <f>IF('Jeunes Plants'!I1081&lt;&gt;"",'Jeunes Plants'!I1081,"")</f>
        <v>B</v>
      </c>
      <c r="J1081" s="129" t="str">
        <f>IF('Jeunes Plants'!J1081&lt;&gt;"",'Jeunes Plants'!J1081,"")</f>
        <v/>
      </c>
      <c r="K1081" s="126" t="str">
        <f>IF('Jeunes Plants'!K1081&lt;&gt;"",'Jeunes Plants'!K1081,"")</f>
        <v>ARO</v>
      </c>
      <c r="L1081" s="126" t="str">
        <f>IF('Jeunes Plants'!L1081&lt;&gt;"",'Jeunes Plants'!L1081,"")</f>
        <v>S3B</v>
      </c>
      <c r="M1081" s="126" t="str">
        <f>IF('Jeunes Plants'!M1081&lt;&gt;"",'Jeunes Plants'!M1081,"")</f>
        <v/>
      </c>
      <c r="N1081" s="126" t="str">
        <f>IF('Jeunes Plants'!N1081&lt;&gt;"",'Jeunes Plants'!N1081,"")</f>
        <v>M3</v>
      </c>
      <c r="O1081" s="126" t="str">
        <f>IF('Jeunes Plants'!O1081&lt;&gt;"",'Jeunes Plants'!O1081,"")</f>
        <v>ORIGAN Origanum vulgare</v>
      </c>
      <c r="P1081" s="130">
        <f>IF('Jeunes Plants'!P1081&lt;&gt;"",'Jeunes Plants'!P1081,"")</f>
        <v>1081</v>
      </c>
      <c r="Q1081" s="20">
        <f>IF('Jeunes Plants'!R1081&lt;&gt;"",'Jeunes Plants'!R1081,"")</f>
        <v>0</v>
      </c>
      <c r="R1081" s="20">
        <f>IF('Jeunes Plants'!S1081&lt;&gt;"",'Jeunes Plants'!S1081,"")</f>
        <v>0</v>
      </c>
      <c r="S1081" s="236">
        <f>IF('Jeunes Plants'!T1081&lt;&gt;"",'Jeunes Plants'!T1081,"")</f>
        <v>0</v>
      </c>
      <c r="T1081" s="242"/>
      <c r="U1081" s="158"/>
      <c r="V1081" s="158"/>
      <c r="W1081" s="158"/>
    </row>
    <row r="1082" spans="1:23" ht="20.100000000000001" customHeight="1" x14ac:dyDescent="0.25">
      <c r="A1082" s="23">
        <f>IF('Jeunes Plants'!A1082&lt;&gt;"",'Jeunes Plants'!A1082,"")</f>
        <v>12843</v>
      </c>
      <c r="B1082" s="24" t="str">
        <f>IF('Jeunes Plants'!B1082&lt;&gt;"",'Jeunes Plants'!B1082,"")</f>
        <v>OSEILLE</v>
      </c>
      <c r="C1082" s="24" t="str">
        <f>IF('Jeunes Plants'!C1082&lt;&gt;"",'Jeunes Plants'!C1082,"")</f>
        <v>Large de Belleville</v>
      </c>
      <c r="D1082" s="24" t="str">
        <f>IF('Jeunes Plants'!D1082&lt;&gt;"",'Jeunes Plants'!D1082,"")</f>
        <v/>
      </c>
      <c r="E1082" s="66" t="str">
        <f>IF('Jeunes Plants'!E1082&lt;&gt;"",'Jeunes Plants'!E1082,"")</f>
        <v>S</v>
      </c>
      <c r="F1082" s="66" t="str">
        <f>IF('Jeunes Plants'!F1082&lt;&gt;"",'Jeunes Plants'!F1082,"")</f>
        <v>M 3 cm  X60</v>
      </c>
      <c r="G1082" s="64">
        <f>IF('Jeunes Plants'!G1082&lt;&gt;"",'Jeunes Plants'!G1082,"")</f>
        <v>30</v>
      </c>
      <c r="H1082" s="64">
        <f>IF('Jeunes Plants'!H1082&lt;&gt;"",'Jeunes Plants'!H1082,"")</f>
        <v>6</v>
      </c>
      <c r="I1082" s="66" t="str">
        <f>IF('Jeunes Plants'!I1082&lt;&gt;"",'Jeunes Plants'!I1082,"")</f>
        <v>H</v>
      </c>
      <c r="J1082" s="72" t="str">
        <f>IF('Jeunes Plants'!J1082&lt;&gt;"",'Jeunes Plants'!J1082,"")</f>
        <v/>
      </c>
      <c r="K1082" s="24" t="str">
        <f>IF('Jeunes Plants'!K1082&lt;&gt;"",'Jeunes Plants'!K1082,"")</f>
        <v>ARO</v>
      </c>
      <c r="L1082" s="24" t="str">
        <f>IF('Jeunes Plants'!L1082&lt;&gt;"",'Jeunes Plants'!L1082,"")</f>
        <v>S4</v>
      </c>
      <c r="M1082" s="24" t="str">
        <f>IF('Jeunes Plants'!M1082&lt;&gt;"",'Jeunes Plants'!M1082,"")</f>
        <v/>
      </c>
      <c r="N1082" s="24" t="str">
        <f>IF('Jeunes Plants'!N1082&lt;&gt;"",'Jeunes Plants'!N1082,"")</f>
        <v>M3</v>
      </c>
      <c r="O1082" s="24" t="str">
        <f>IF('Jeunes Plants'!O1082&lt;&gt;"",'Jeunes Plants'!O1082,"")</f>
        <v>OSEILLE Large de Belleville</v>
      </c>
      <c r="P1082" s="54">
        <f>IF('Jeunes Plants'!P1082&lt;&gt;"",'Jeunes Plants'!P1082,"")</f>
        <v>1082</v>
      </c>
      <c r="Q1082" s="20">
        <f>IF('Jeunes Plants'!R1082&lt;&gt;"",'Jeunes Plants'!R1082,"")</f>
        <v>0</v>
      </c>
      <c r="R1082" s="20">
        <f>IF('Jeunes Plants'!S1082&lt;&gt;"",'Jeunes Plants'!S1082,"")</f>
        <v>0</v>
      </c>
      <c r="S1082" s="236">
        <f>IF('Jeunes Plants'!T1082&lt;&gt;"",'Jeunes Plants'!T1082,"")</f>
        <v>0</v>
      </c>
      <c r="T1082" s="241"/>
      <c r="U1082" s="44"/>
      <c r="V1082" s="44"/>
      <c r="W1082" s="44"/>
    </row>
    <row r="1083" spans="1:23" ht="20.100000000000001" customHeight="1" x14ac:dyDescent="0.25">
      <c r="A1083" s="125">
        <f>IF('Jeunes Plants'!A1083&lt;&gt;"",'Jeunes Plants'!A1083,"")</f>
        <v>13285</v>
      </c>
      <c r="B1083" s="126" t="str">
        <f>IF('Jeunes Plants'!B1083&lt;&gt;"",'Jeunes Plants'!B1083,"")</f>
        <v>OSEILLE</v>
      </c>
      <c r="C1083" s="126" t="str">
        <f>IF('Jeunes Plants'!C1083&lt;&gt;"",'Jeunes Plants'!C1083,"")</f>
        <v>Sanguine</v>
      </c>
      <c r="D1083" s="126" t="str">
        <f>IF('Jeunes Plants'!D1083&lt;&gt;"",'Jeunes Plants'!D1083,"")</f>
        <v/>
      </c>
      <c r="E1083" s="127" t="str">
        <f>IF('Jeunes Plants'!E1083&lt;&gt;"",'Jeunes Plants'!E1083,"")</f>
        <v>S</v>
      </c>
      <c r="F1083" s="127" t="str">
        <f>IF('Jeunes Plants'!F1083&lt;&gt;"",'Jeunes Plants'!F1083,"")</f>
        <v>M 3 cm  X60</v>
      </c>
      <c r="G1083" s="128">
        <f>IF('Jeunes Plants'!G1083&lt;&gt;"",'Jeunes Plants'!G1083,"")</f>
        <v>30</v>
      </c>
      <c r="H1083" s="127">
        <f>IF('Jeunes Plants'!H1083&lt;&gt;"",'Jeunes Plants'!H1083,"")</f>
        <v>7</v>
      </c>
      <c r="I1083" s="127" t="str">
        <f>IF('Jeunes Plants'!I1083&lt;&gt;"",'Jeunes Plants'!I1083,"")</f>
        <v>H</v>
      </c>
      <c r="J1083" s="129" t="str">
        <f>IF('Jeunes Plants'!J1083&lt;&gt;"",'Jeunes Plants'!J1083,"")</f>
        <v/>
      </c>
      <c r="K1083" s="126" t="str">
        <f>IF('Jeunes Plants'!K1083&lt;&gt;"",'Jeunes Plants'!K1083,"")</f>
        <v>ARO</v>
      </c>
      <c r="L1083" s="126" t="str">
        <f>IF('Jeunes Plants'!L1083&lt;&gt;"",'Jeunes Plants'!L1083,"")</f>
        <v>S4</v>
      </c>
      <c r="M1083" s="126" t="str">
        <f>IF('Jeunes Plants'!M1083&lt;&gt;"",'Jeunes Plants'!M1083,"")</f>
        <v/>
      </c>
      <c r="N1083" s="126" t="str">
        <f>IF('Jeunes Plants'!N1083&lt;&gt;"",'Jeunes Plants'!N1083,"")</f>
        <v>M3</v>
      </c>
      <c r="O1083" s="126" t="str">
        <f>IF('Jeunes Plants'!O1083&lt;&gt;"",'Jeunes Plants'!O1083,"")</f>
        <v>OSEILLE Sanguine</v>
      </c>
      <c r="P1083" s="130">
        <f>IF('Jeunes Plants'!P1083&lt;&gt;"",'Jeunes Plants'!P1083,"")</f>
        <v>1083</v>
      </c>
      <c r="Q1083" s="20">
        <f>IF('Jeunes Plants'!R1083&lt;&gt;"",'Jeunes Plants'!R1083,"")</f>
        <v>0</v>
      </c>
      <c r="R1083" s="20">
        <f>IF('Jeunes Plants'!S1083&lt;&gt;"",'Jeunes Plants'!S1083,"")</f>
        <v>0</v>
      </c>
      <c r="S1083" s="236">
        <f>IF('Jeunes Plants'!T1083&lt;&gt;"",'Jeunes Plants'!T1083,"")</f>
        <v>0</v>
      </c>
      <c r="T1083" s="242"/>
      <c r="U1083" s="158"/>
      <c r="V1083" s="158"/>
      <c r="W1083" s="158"/>
    </row>
    <row r="1084" spans="1:23" ht="20.100000000000001" customHeight="1" x14ac:dyDescent="0.25">
      <c r="A1084" s="23">
        <f>IF('Jeunes Plants'!A1084&lt;&gt;"",'Jeunes Plants'!A1084,"")</f>
        <v>12299</v>
      </c>
      <c r="B1084" s="24" t="str">
        <f>IF('Jeunes Plants'!B1084&lt;&gt;"",'Jeunes Plants'!B1084,"")</f>
        <v>PERSIL</v>
      </c>
      <c r="C1084" s="24" t="str">
        <f>IF('Jeunes Plants'!C1084&lt;&gt;"",'Jeunes Plants'!C1084,"")</f>
        <v>Frisé robust</v>
      </c>
      <c r="D1084" s="24" t="str">
        <f>IF('Jeunes Plants'!D1084&lt;&gt;"",'Jeunes Plants'!D1084,"")</f>
        <v/>
      </c>
      <c r="E1084" s="66" t="str">
        <f>IF('Jeunes Plants'!E1084&lt;&gt;"",'Jeunes Plants'!E1084,"")</f>
        <v>S</v>
      </c>
      <c r="F1084" s="66" t="str">
        <f>IF('Jeunes Plants'!F1084&lt;&gt;"",'Jeunes Plants'!F1084,"")</f>
        <v>M 3 cm  X60</v>
      </c>
      <c r="G1084" s="64">
        <f>IF('Jeunes Plants'!G1084&lt;&gt;"",'Jeunes Plants'!G1084,"")</f>
        <v>30</v>
      </c>
      <c r="H1084" s="66">
        <f>IF('Jeunes Plants'!H1084&lt;&gt;"",'Jeunes Plants'!H1084,"")</f>
        <v>6</v>
      </c>
      <c r="I1084" s="66" t="str">
        <f>IF('Jeunes Plants'!I1084&lt;&gt;"",'Jeunes Plants'!I1084,"")</f>
        <v>F</v>
      </c>
      <c r="J1084" s="72" t="str">
        <f>IF('Jeunes Plants'!J1084&lt;&gt;"",'Jeunes Plants'!J1084,"")</f>
        <v/>
      </c>
      <c r="K1084" s="24" t="str">
        <f>IF('Jeunes Plants'!K1084&lt;&gt;"",'Jeunes Plants'!K1084,"")</f>
        <v>ARO</v>
      </c>
      <c r="L1084" s="24" t="str">
        <f>IF('Jeunes Plants'!L1084&lt;&gt;"",'Jeunes Plants'!L1084,"")</f>
        <v>S4</v>
      </c>
      <c r="M1084" s="24" t="str">
        <f>IF('Jeunes Plants'!M1084&lt;&gt;"",'Jeunes Plants'!M1084,"")</f>
        <v/>
      </c>
      <c r="N1084" s="24" t="str">
        <f>IF('Jeunes Plants'!N1084&lt;&gt;"",'Jeunes Plants'!N1084,"")</f>
        <v>M3</v>
      </c>
      <c r="O1084" s="24" t="str">
        <f>IF('Jeunes Plants'!O1084&lt;&gt;"",'Jeunes Plants'!O1084,"")</f>
        <v>PERSIL Frisé robust</v>
      </c>
      <c r="P1084" s="54">
        <f>IF('Jeunes Plants'!P1084&lt;&gt;"",'Jeunes Plants'!P1084,"")</f>
        <v>1084</v>
      </c>
      <c r="Q1084" s="20">
        <f>IF('Jeunes Plants'!R1084&lt;&gt;"",'Jeunes Plants'!R1084,"")</f>
        <v>0</v>
      </c>
      <c r="R1084" s="20">
        <f>IF('Jeunes Plants'!S1084&lt;&gt;"",'Jeunes Plants'!S1084,"")</f>
        <v>0</v>
      </c>
      <c r="S1084" s="236">
        <f>IF('Jeunes Plants'!T1084&lt;&gt;"",'Jeunes Plants'!T1084,"")</f>
        <v>0</v>
      </c>
      <c r="T1084" s="241"/>
      <c r="U1084" s="44"/>
      <c r="V1084" s="44"/>
      <c r="W1084" s="44"/>
    </row>
    <row r="1085" spans="1:23" ht="20.100000000000001" customHeight="1" x14ac:dyDescent="0.25">
      <c r="A1085" s="125">
        <f>IF('Jeunes Plants'!A1085&lt;&gt;"",'Jeunes Plants'!A1085,"")</f>
        <v>12300</v>
      </c>
      <c r="B1085" s="126" t="str">
        <f>IF('Jeunes Plants'!B1085&lt;&gt;"",'Jeunes Plants'!B1085,"")</f>
        <v>PERSIL</v>
      </c>
      <c r="C1085" s="126" t="str">
        <f>IF('Jeunes Plants'!C1085&lt;&gt;"",'Jeunes Plants'!C1085,"")</f>
        <v>Plat Géant d'Italie</v>
      </c>
      <c r="D1085" s="126" t="str">
        <f>IF('Jeunes Plants'!D1085&lt;&gt;"",'Jeunes Plants'!D1085,"")</f>
        <v/>
      </c>
      <c r="E1085" s="127" t="str">
        <f>IF('Jeunes Plants'!E1085&lt;&gt;"",'Jeunes Plants'!E1085,"")</f>
        <v>S</v>
      </c>
      <c r="F1085" s="127" t="str">
        <f>IF('Jeunes Plants'!F1085&lt;&gt;"",'Jeunes Plants'!F1085,"")</f>
        <v>M 3 cm  X60</v>
      </c>
      <c r="G1085" s="128">
        <f>IF('Jeunes Plants'!G1085&lt;&gt;"",'Jeunes Plants'!G1085,"")</f>
        <v>30</v>
      </c>
      <c r="H1085" s="127">
        <f>IF('Jeunes Plants'!H1085&lt;&gt;"",'Jeunes Plants'!H1085,"")</f>
        <v>6</v>
      </c>
      <c r="I1085" s="127" t="str">
        <f>IF('Jeunes Plants'!I1085&lt;&gt;"",'Jeunes Plants'!I1085,"")</f>
        <v>F</v>
      </c>
      <c r="J1085" s="129" t="str">
        <f>IF('Jeunes Plants'!J1085&lt;&gt;"",'Jeunes Plants'!J1085,"")</f>
        <v/>
      </c>
      <c r="K1085" s="126" t="str">
        <f>IF('Jeunes Plants'!K1085&lt;&gt;"",'Jeunes Plants'!K1085,"")</f>
        <v>ARO</v>
      </c>
      <c r="L1085" s="126" t="str">
        <f>IF('Jeunes Plants'!L1085&lt;&gt;"",'Jeunes Plants'!L1085,"")</f>
        <v>S4</v>
      </c>
      <c r="M1085" s="126" t="str">
        <f>IF('Jeunes Plants'!M1085&lt;&gt;"",'Jeunes Plants'!M1085,"")</f>
        <v/>
      </c>
      <c r="N1085" s="126" t="str">
        <f>IF('Jeunes Plants'!N1085&lt;&gt;"",'Jeunes Plants'!N1085,"")</f>
        <v>M3</v>
      </c>
      <c r="O1085" s="126" t="str">
        <f>IF('Jeunes Plants'!O1085&lt;&gt;"",'Jeunes Plants'!O1085,"")</f>
        <v>PERSIL Plat Géant d'Italie</v>
      </c>
      <c r="P1085" s="130">
        <f>IF('Jeunes Plants'!P1085&lt;&gt;"",'Jeunes Plants'!P1085,"")</f>
        <v>1085</v>
      </c>
      <c r="Q1085" s="20">
        <f>IF('Jeunes Plants'!R1085&lt;&gt;"",'Jeunes Plants'!R1085,"")</f>
        <v>0</v>
      </c>
      <c r="R1085" s="20">
        <f>IF('Jeunes Plants'!S1085&lt;&gt;"",'Jeunes Plants'!S1085,"")</f>
        <v>0</v>
      </c>
      <c r="S1085" s="236">
        <f>IF('Jeunes Plants'!T1085&lt;&gt;"",'Jeunes Plants'!T1085,"")</f>
        <v>0</v>
      </c>
      <c r="T1085" s="242"/>
      <c r="U1085" s="158"/>
      <c r="V1085" s="158"/>
      <c r="W1085" s="158"/>
    </row>
    <row r="1086" spans="1:23" ht="20.100000000000001" customHeight="1" x14ac:dyDescent="0.25">
      <c r="A1086" s="23">
        <f>IF('Jeunes Plants'!A1086&lt;&gt;"",'Jeunes Plants'!A1086,"")</f>
        <v>10946</v>
      </c>
      <c r="B1086" s="24" t="str">
        <f>IF('Jeunes Plants'!B1086&lt;&gt;"",'Jeunes Plants'!B1086,"")</f>
        <v>RHUBARBE</v>
      </c>
      <c r="C1086" s="24" t="str">
        <f>IF('Jeunes Plants'!C1086&lt;&gt;"",'Jeunes Plants'!C1086,"")</f>
        <v>Victoria</v>
      </c>
      <c r="D1086" s="24" t="str">
        <f>IF('Jeunes Plants'!D1086&lt;&gt;"",'Jeunes Plants'!D1086,"")</f>
        <v/>
      </c>
      <c r="E1086" s="66" t="str">
        <f>IF('Jeunes Plants'!E1086&lt;&gt;"",'Jeunes Plants'!E1086,"")</f>
        <v>S</v>
      </c>
      <c r="F1086" s="66" t="str">
        <f>IF('Jeunes Plants'!F1086&lt;&gt;"",'Jeunes Plants'!F1086,"")</f>
        <v>M 3 cm  X60</v>
      </c>
      <c r="G1086" s="64">
        <f>IF('Jeunes Plants'!G1086&lt;&gt;"",'Jeunes Plants'!G1086,"")</f>
        <v>30</v>
      </c>
      <c r="H1086" s="66">
        <f>IF('Jeunes Plants'!H1086&lt;&gt;"",'Jeunes Plants'!H1086,"")</f>
        <v>8</v>
      </c>
      <c r="I1086" s="66" t="str">
        <f>IF('Jeunes Plants'!I1086&lt;&gt;"",'Jeunes Plants'!I1086,"")</f>
        <v>C</v>
      </c>
      <c r="J1086" s="72" t="str">
        <f>IF('Jeunes Plants'!J1086&lt;&gt;"",'Jeunes Plants'!J1086,"")</f>
        <v/>
      </c>
      <c r="K1086" s="24" t="str">
        <f>IF('Jeunes Plants'!K1086&lt;&gt;"",'Jeunes Plants'!K1086,"")</f>
        <v>ARO</v>
      </c>
      <c r="L1086" s="24" t="str">
        <f>IF('Jeunes Plants'!L1086&lt;&gt;"",'Jeunes Plants'!L1086,"")</f>
        <v>S4</v>
      </c>
      <c r="M1086" s="24" t="str">
        <f>IF('Jeunes Plants'!M1086&lt;&gt;"",'Jeunes Plants'!M1086,"")</f>
        <v/>
      </c>
      <c r="N1086" s="24" t="str">
        <f>IF('Jeunes Plants'!N1086&lt;&gt;"",'Jeunes Plants'!N1086,"")</f>
        <v>M3</v>
      </c>
      <c r="O1086" s="24" t="str">
        <f>IF('Jeunes Plants'!O1086&lt;&gt;"",'Jeunes Plants'!O1086,"")</f>
        <v>RHUBARBE Victoria</v>
      </c>
      <c r="P1086" s="54">
        <f>IF('Jeunes Plants'!P1086&lt;&gt;"",'Jeunes Plants'!P1086,"")</f>
        <v>1086</v>
      </c>
      <c r="Q1086" s="20">
        <f>IF('Jeunes Plants'!R1086&lt;&gt;"",'Jeunes Plants'!R1086,"")</f>
        <v>0</v>
      </c>
      <c r="R1086" s="20">
        <f>IF('Jeunes Plants'!S1086&lt;&gt;"",'Jeunes Plants'!S1086,"")</f>
        <v>0</v>
      </c>
      <c r="S1086" s="236">
        <f>IF('Jeunes Plants'!T1086&lt;&gt;"",'Jeunes Plants'!T1086,"")</f>
        <v>0</v>
      </c>
      <c r="T1086" s="241"/>
      <c r="U1086" s="44"/>
      <c r="V1086" s="44"/>
      <c r="W1086" s="44"/>
    </row>
    <row r="1087" spans="1:23" ht="20.100000000000001" customHeight="1" x14ac:dyDescent="0.25">
      <c r="A1087" s="125">
        <f>IF('Jeunes Plants'!A1087&lt;&gt;"",'Jeunes Plants'!A1087,"")</f>
        <v>10689</v>
      </c>
      <c r="B1087" s="126" t="str">
        <f>IF('Jeunes Plants'!B1087&lt;&gt;"",'Jeunes Plants'!B1087,"")</f>
        <v>ROMARIN OFFICINAL</v>
      </c>
      <c r="C1087" s="126" t="str">
        <f>IF('Jeunes Plants'!C1087&lt;&gt;"",'Jeunes Plants'!C1087,"")</f>
        <v>Erige</v>
      </c>
      <c r="D1087" s="126" t="str">
        <f>IF('Jeunes Plants'!D1087&lt;&gt;"",'Jeunes Plants'!D1087,"")</f>
        <v/>
      </c>
      <c r="E1087" s="127" t="str">
        <f>IF('Jeunes Plants'!E1087&lt;&gt;"",'Jeunes Plants'!E1087,"")</f>
        <v>B</v>
      </c>
      <c r="F1087" s="127" t="str">
        <f>IF('Jeunes Plants'!F1087&lt;&gt;"",'Jeunes Plants'!F1087,"")</f>
        <v>M 3 cm  X60</v>
      </c>
      <c r="G1087" s="128">
        <f>IF('Jeunes Plants'!G1087&lt;&gt;"",'Jeunes Plants'!G1087,"")</f>
        <v>30</v>
      </c>
      <c r="H1087" s="127">
        <f>IF('Jeunes Plants'!H1087&lt;&gt;"",'Jeunes Plants'!H1087,"")</f>
        <v>5</v>
      </c>
      <c r="I1087" s="127" t="str">
        <f>IF('Jeunes Plants'!I1087&lt;&gt;"",'Jeunes Plants'!I1087,"")</f>
        <v>A</v>
      </c>
      <c r="J1087" s="129" t="str">
        <f>IF('Jeunes Plants'!J1087&lt;&gt;"",'Jeunes Plants'!J1087,"")</f>
        <v/>
      </c>
      <c r="K1087" s="126" t="str">
        <f>IF('Jeunes Plants'!K1087&lt;&gt;"",'Jeunes Plants'!K1087,"")</f>
        <v>ARO</v>
      </c>
      <c r="L1087" s="126" t="str">
        <f>IF('Jeunes Plants'!L1087&lt;&gt;"",'Jeunes Plants'!L1087,"")</f>
        <v>S10</v>
      </c>
      <c r="M1087" s="126" t="str">
        <f>IF('Jeunes Plants'!M1087&lt;&gt;"",'Jeunes Plants'!M1087,"")</f>
        <v/>
      </c>
      <c r="N1087" s="126" t="str">
        <f>IF('Jeunes Plants'!N1087&lt;&gt;"",'Jeunes Plants'!N1087,"")</f>
        <v>M3</v>
      </c>
      <c r="O1087" s="126" t="str">
        <f>IF('Jeunes Plants'!O1087&lt;&gt;"",'Jeunes Plants'!O1087,"")</f>
        <v>ROMARIN OFFICINAL Erige</v>
      </c>
      <c r="P1087" s="130">
        <f>IF('Jeunes Plants'!P1087&lt;&gt;"",'Jeunes Plants'!P1087,"")</f>
        <v>1087</v>
      </c>
      <c r="Q1087" s="20">
        <f>IF('Jeunes Plants'!R1087&lt;&gt;"",'Jeunes Plants'!R1087,"")</f>
        <v>0</v>
      </c>
      <c r="R1087" s="20">
        <f>IF('Jeunes Plants'!S1087&lt;&gt;"",'Jeunes Plants'!S1087,"")</f>
        <v>0</v>
      </c>
      <c r="S1087" s="236">
        <f>IF('Jeunes Plants'!T1087&lt;&gt;"",'Jeunes Plants'!T1087,"")</f>
        <v>0</v>
      </c>
      <c r="T1087" s="242"/>
      <c r="U1087" s="158"/>
      <c r="V1087" s="158"/>
      <c r="W1087" s="158"/>
    </row>
    <row r="1088" spans="1:23" ht="20.100000000000001" customHeight="1" x14ac:dyDescent="0.25">
      <c r="A1088" s="23">
        <f>IF('Jeunes Plants'!A1088&lt;&gt;"",'Jeunes Plants'!A1088,"")</f>
        <v>11690</v>
      </c>
      <c r="B1088" s="24" t="str">
        <f>IF('Jeunes Plants'!B1088&lt;&gt;"",'Jeunes Plants'!B1088,"")</f>
        <v>ROMARIN OFFICINAL</v>
      </c>
      <c r="C1088" s="24" t="str">
        <f>IF('Jeunes Plants'!C1088&lt;&gt;"",'Jeunes Plants'!C1088,"")</f>
        <v>Rampant Pointe du Raz</v>
      </c>
      <c r="D1088" s="24" t="str">
        <f>IF('Jeunes Plants'!D1088&lt;&gt;"",'Jeunes Plants'!D1088,"")</f>
        <v/>
      </c>
      <c r="E1088" s="66" t="str">
        <f>IF('Jeunes Plants'!E1088&lt;&gt;"",'Jeunes Plants'!E1088,"")</f>
        <v>B</v>
      </c>
      <c r="F1088" s="66" t="str">
        <f>IF('Jeunes Plants'!F1088&lt;&gt;"",'Jeunes Plants'!F1088,"")</f>
        <v>M 3 cm  X60</v>
      </c>
      <c r="G1088" s="64">
        <f>IF('Jeunes Plants'!G1088&lt;&gt;"",'Jeunes Plants'!G1088,"")</f>
        <v>30</v>
      </c>
      <c r="H1088" s="66">
        <f>IF('Jeunes Plants'!H1088&lt;&gt;"",'Jeunes Plants'!H1088,"")</f>
        <v>5</v>
      </c>
      <c r="I1088" s="66" t="str">
        <f>IF('Jeunes Plants'!I1088&lt;&gt;"",'Jeunes Plants'!I1088,"")</f>
        <v>A</v>
      </c>
      <c r="J1088" s="72" t="str">
        <f>IF('Jeunes Plants'!J1088&lt;&gt;"",'Jeunes Plants'!J1088,"")</f>
        <v/>
      </c>
      <c r="K1088" s="24" t="str">
        <f>IF('Jeunes Plants'!K1088&lt;&gt;"",'Jeunes Plants'!K1088,"")</f>
        <v>ARO</v>
      </c>
      <c r="L1088" s="24" t="str">
        <f>IF('Jeunes Plants'!L1088&lt;&gt;"",'Jeunes Plants'!L1088,"")</f>
        <v>S10</v>
      </c>
      <c r="M1088" s="24" t="str">
        <f>IF('Jeunes Plants'!M1088&lt;&gt;"",'Jeunes Plants'!M1088,"")</f>
        <v/>
      </c>
      <c r="N1088" s="24" t="str">
        <f>IF('Jeunes Plants'!N1088&lt;&gt;"",'Jeunes Plants'!N1088,"")</f>
        <v>M3</v>
      </c>
      <c r="O1088" s="24" t="str">
        <f>IF('Jeunes Plants'!O1088&lt;&gt;"",'Jeunes Plants'!O1088,"")</f>
        <v>ROMARIN OFFICINAL Rampant Pointe du Raz</v>
      </c>
      <c r="P1088" s="54">
        <f>IF('Jeunes Plants'!P1088&lt;&gt;"",'Jeunes Plants'!P1088,"")</f>
        <v>1088</v>
      </c>
      <c r="Q1088" s="20">
        <f>IF('Jeunes Plants'!R1088&lt;&gt;"",'Jeunes Plants'!R1088,"")</f>
        <v>0</v>
      </c>
      <c r="R1088" s="20">
        <f>IF('Jeunes Plants'!S1088&lt;&gt;"",'Jeunes Plants'!S1088,"")</f>
        <v>0</v>
      </c>
      <c r="S1088" s="236">
        <f>IF('Jeunes Plants'!T1088&lt;&gt;"",'Jeunes Plants'!T1088,"")</f>
        <v>0</v>
      </c>
      <c r="T1088" s="241"/>
      <c r="U1088" s="44"/>
      <c r="V1088" s="44"/>
      <c r="W1088" s="44"/>
    </row>
    <row r="1089" spans="1:23" ht="20.100000000000001" customHeight="1" x14ac:dyDescent="0.25">
      <c r="A1089" s="125">
        <f>IF('Jeunes Plants'!A1089&lt;&gt;"",'Jeunes Plants'!A1089,"")</f>
        <v>2881</v>
      </c>
      <c r="B1089" s="126" t="str">
        <f>IF('Jeunes Plants'!B1089&lt;&gt;"",'Jeunes Plants'!B1089,"")</f>
        <v>SANTOLINE</v>
      </c>
      <c r="C1089" s="126" t="str">
        <f>IF('Jeunes Plants'!C1089&lt;&gt;"",'Jeunes Plants'!C1089,"")</f>
        <v>Grise</v>
      </c>
      <c r="D1089" s="126" t="str">
        <f>IF('Jeunes Plants'!D1089&lt;&gt;"",'Jeunes Plants'!D1089,"")</f>
        <v/>
      </c>
      <c r="E1089" s="127" t="str">
        <f>IF('Jeunes Plants'!E1089&lt;&gt;"",'Jeunes Plants'!E1089,"")</f>
        <v>B</v>
      </c>
      <c r="F1089" s="127" t="str">
        <f>IF('Jeunes Plants'!F1089&lt;&gt;"",'Jeunes Plants'!F1089,"")</f>
        <v>M 3 cm  X60</v>
      </c>
      <c r="G1089" s="128">
        <f>IF('Jeunes Plants'!G1089&lt;&gt;"",'Jeunes Plants'!G1089,"")</f>
        <v>30</v>
      </c>
      <c r="H1089" s="127">
        <f>IF('Jeunes Plants'!H1089&lt;&gt;"",'Jeunes Plants'!H1089,"")</f>
        <v>5</v>
      </c>
      <c r="I1089" s="127" t="str">
        <f>IF('Jeunes Plants'!I1089&lt;&gt;"",'Jeunes Plants'!I1089,"")</f>
        <v>E</v>
      </c>
      <c r="J1089" s="129" t="str">
        <f>IF('Jeunes Plants'!J1089&lt;&gt;"",'Jeunes Plants'!J1089,"")</f>
        <v/>
      </c>
      <c r="K1089" s="126" t="str">
        <f>IF('Jeunes Plants'!K1089&lt;&gt;"",'Jeunes Plants'!K1089,"")</f>
        <v>ARO</v>
      </c>
      <c r="L1089" s="126" t="str">
        <f>IF('Jeunes Plants'!L1089&lt;&gt;"",'Jeunes Plants'!L1089,"")</f>
        <v>S3B</v>
      </c>
      <c r="M1089" s="126" t="str">
        <f>IF('Jeunes Plants'!M1089&lt;&gt;"",'Jeunes Plants'!M1089,"")</f>
        <v/>
      </c>
      <c r="N1089" s="126" t="str">
        <f>IF('Jeunes Plants'!N1089&lt;&gt;"",'Jeunes Plants'!N1089,"")</f>
        <v>M3</v>
      </c>
      <c r="O1089" s="126" t="str">
        <f>IF('Jeunes Plants'!O1089&lt;&gt;"",'Jeunes Plants'!O1089,"")</f>
        <v>SANTOLINE Grise</v>
      </c>
      <c r="P1089" s="130">
        <f>IF('Jeunes Plants'!P1089&lt;&gt;"",'Jeunes Plants'!P1089,"")</f>
        <v>1089</v>
      </c>
      <c r="Q1089" s="20">
        <f>IF('Jeunes Plants'!R1089&lt;&gt;"",'Jeunes Plants'!R1089,"")</f>
        <v>0</v>
      </c>
      <c r="R1089" s="20">
        <f>IF('Jeunes Plants'!S1089&lt;&gt;"",'Jeunes Plants'!S1089,"")</f>
        <v>0</v>
      </c>
      <c r="S1089" s="236">
        <f>IF('Jeunes Plants'!T1089&lt;&gt;"",'Jeunes Plants'!T1089,"")</f>
        <v>0</v>
      </c>
      <c r="T1089" s="242"/>
      <c r="U1089" s="158"/>
      <c r="V1089" s="158"/>
      <c r="W1089" s="158"/>
    </row>
    <row r="1090" spans="1:23" ht="20.100000000000001" customHeight="1" x14ac:dyDescent="0.25">
      <c r="A1090" s="23">
        <f>IF('Jeunes Plants'!A1090&lt;&gt;"",'Jeunes Plants'!A1090,"")</f>
        <v>15548</v>
      </c>
      <c r="B1090" s="24" t="str">
        <f>IF('Jeunes Plants'!B1090&lt;&gt;"",'Jeunes Plants'!B1090,"")</f>
        <v>SANTOLINE</v>
      </c>
      <c r="C1090" s="24" t="str">
        <f>IF('Jeunes Plants'!C1090&lt;&gt;"",'Jeunes Plants'!C1090,"")</f>
        <v>Vert Olive</v>
      </c>
      <c r="D1090" s="24" t="str">
        <f>IF('Jeunes Plants'!D1090&lt;&gt;"",'Jeunes Plants'!D1090,"")</f>
        <v/>
      </c>
      <c r="E1090" s="66" t="str">
        <f>IF('Jeunes Plants'!E1090&lt;&gt;"",'Jeunes Plants'!E1090,"")</f>
        <v>B</v>
      </c>
      <c r="F1090" s="66" t="str">
        <f>IF('Jeunes Plants'!F1090&lt;&gt;"",'Jeunes Plants'!F1090,"")</f>
        <v>M 3 cm  X60</v>
      </c>
      <c r="G1090" s="64">
        <f>IF('Jeunes Plants'!G1090&lt;&gt;"",'Jeunes Plants'!G1090,"")</f>
        <v>30</v>
      </c>
      <c r="H1090" s="66">
        <f>IF('Jeunes Plants'!H1090&lt;&gt;"",'Jeunes Plants'!H1090,"")</f>
        <v>5</v>
      </c>
      <c r="I1090" s="66" t="str">
        <f>IF('Jeunes Plants'!I1090&lt;&gt;"",'Jeunes Plants'!I1090,"")</f>
        <v>E</v>
      </c>
      <c r="J1090" s="72" t="str">
        <f>IF('Jeunes Plants'!J1090&lt;&gt;"",'Jeunes Plants'!J1090,"")</f>
        <v/>
      </c>
      <c r="K1090" s="24" t="str">
        <f>IF('Jeunes Plants'!K1090&lt;&gt;"",'Jeunes Plants'!K1090,"")</f>
        <v>ARO</v>
      </c>
      <c r="L1090" s="24" t="str">
        <f>IF('Jeunes Plants'!L1090&lt;&gt;"",'Jeunes Plants'!L1090,"")</f>
        <v>S3B</v>
      </c>
      <c r="M1090" s="24" t="str">
        <f>IF('Jeunes Plants'!M1090&lt;&gt;"",'Jeunes Plants'!M1090,"")</f>
        <v/>
      </c>
      <c r="N1090" s="24" t="str">
        <f>IF('Jeunes Plants'!N1090&lt;&gt;"",'Jeunes Plants'!N1090,"")</f>
        <v>M3</v>
      </c>
      <c r="O1090" s="24" t="str">
        <f>IF('Jeunes Plants'!O1090&lt;&gt;"",'Jeunes Plants'!O1090,"")</f>
        <v>SANTOLINE Vert Olive</v>
      </c>
      <c r="P1090" s="54">
        <f>IF('Jeunes Plants'!P1090&lt;&gt;"",'Jeunes Plants'!P1090,"")</f>
        <v>1090</v>
      </c>
      <c r="Q1090" s="20">
        <f>IF('Jeunes Plants'!R1090&lt;&gt;"",'Jeunes Plants'!R1090,"")</f>
        <v>0</v>
      </c>
      <c r="R1090" s="20">
        <f>IF('Jeunes Plants'!S1090&lt;&gt;"",'Jeunes Plants'!S1090,"")</f>
        <v>0</v>
      </c>
      <c r="S1090" s="236">
        <f>IF('Jeunes Plants'!T1090&lt;&gt;"",'Jeunes Plants'!T1090,"")</f>
        <v>0</v>
      </c>
      <c r="T1090" s="241"/>
      <c r="U1090" s="44"/>
      <c r="V1090" s="44"/>
      <c r="W1090" s="44"/>
    </row>
    <row r="1091" spans="1:23" ht="20.100000000000001" customHeight="1" x14ac:dyDescent="0.25">
      <c r="A1091" s="125">
        <f>IF('Jeunes Plants'!A1091&lt;&gt;"",'Jeunes Plants'!A1091,"")</f>
        <v>10947</v>
      </c>
      <c r="B1091" s="126" t="str">
        <f>IF('Jeunes Plants'!B1091&lt;&gt;"",'Jeunes Plants'!B1091,"")</f>
        <v>SARRIETTE VIVACE</v>
      </c>
      <c r="C1091" s="126" t="str">
        <f>IF('Jeunes Plants'!C1091&lt;&gt;"",'Jeunes Plants'!C1091,"")</f>
        <v>Satureja montana</v>
      </c>
      <c r="D1091" s="126" t="str">
        <f>IF('Jeunes Plants'!D1091&lt;&gt;"",'Jeunes Plants'!D1091,"")</f>
        <v/>
      </c>
      <c r="E1091" s="127" t="str">
        <f>IF('Jeunes Plants'!E1091&lt;&gt;"",'Jeunes Plants'!E1091,"")</f>
        <v>B</v>
      </c>
      <c r="F1091" s="127" t="str">
        <f>IF('Jeunes Plants'!F1091&lt;&gt;"",'Jeunes Plants'!F1091,"")</f>
        <v>M 3 cm  X60</v>
      </c>
      <c r="G1091" s="128">
        <f>IF('Jeunes Plants'!G1091&lt;&gt;"",'Jeunes Plants'!G1091,"")</f>
        <v>30</v>
      </c>
      <c r="H1091" s="127">
        <f>IF('Jeunes Plants'!H1091&lt;&gt;"",'Jeunes Plants'!H1091,"")</f>
        <v>5</v>
      </c>
      <c r="I1091" s="127" t="str">
        <f>IF('Jeunes Plants'!I1091&lt;&gt;"",'Jeunes Plants'!I1091,"")</f>
        <v>A</v>
      </c>
      <c r="J1091" s="129" t="str">
        <f>IF('Jeunes Plants'!J1091&lt;&gt;"",'Jeunes Plants'!J1091,"")</f>
        <v/>
      </c>
      <c r="K1091" s="126" t="str">
        <f>IF('Jeunes Plants'!K1091&lt;&gt;"",'Jeunes Plants'!K1091,"")</f>
        <v>ARO</v>
      </c>
      <c r="L1091" s="126" t="str">
        <f>IF('Jeunes Plants'!L1091&lt;&gt;"",'Jeunes Plants'!L1091,"")</f>
        <v>S2</v>
      </c>
      <c r="M1091" s="126" t="str">
        <f>IF('Jeunes Plants'!M1091&lt;&gt;"",'Jeunes Plants'!M1091,"")</f>
        <v/>
      </c>
      <c r="N1091" s="126" t="str">
        <f>IF('Jeunes Plants'!N1091&lt;&gt;"",'Jeunes Plants'!N1091,"")</f>
        <v>M3</v>
      </c>
      <c r="O1091" s="126" t="str">
        <f>IF('Jeunes Plants'!O1091&lt;&gt;"",'Jeunes Plants'!O1091,"")</f>
        <v>SARRIETTE VIVACE Satureja montana</v>
      </c>
      <c r="P1091" s="130">
        <f>IF('Jeunes Plants'!P1091&lt;&gt;"",'Jeunes Plants'!P1091,"")</f>
        <v>1091</v>
      </c>
      <c r="Q1091" s="20">
        <f>IF('Jeunes Plants'!R1091&lt;&gt;"",'Jeunes Plants'!R1091,"")</f>
        <v>0</v>
      </c>
      <c r="R1091" s="20">
        <f>IF('Jeunes Plants'!S1091&lt;&gt;"",'Jeunes Plants'!S1091,"")</f>
        <v>0</v>
      </c>
      <c r="S1091" s="236">
        <f>IF('Jeunes Plants'!T1091&lt;&gt;"",'Jeunes Plants'!T1091,"")</f>
        <v>0</v>
      </c>
      <c r="T1091" s="242"/>
      <c r="U1091" s="158"/>
      <c r="V1091" s="158"/>
      <c r="W1091" s="158"/>
    </row>
    <row r="1092" spans="1:23" ht="20.100000000000001" customHeight="1" x14ac:dyDescent="0.25">
      <c r="A1092" s="23">
        <f>IF('Jeunes Plants'!A1092&lt;&gt;"",'Jeunes Plants'!A1092,"")</f>
        <v>10249</v>
      </c>
      <c r="B1092" s="24" t="str">
        <f>IF('Jeunes Plants'!B1092&lt;&gt;"",'Jeunes Plants'!B1092,"")</f>
        <v>SAUGE RUTILANS</v>
      </c>
      <c r="C1092" s="24" t="str">
        <f>IF('Jeunes Plants'!C1092&lt;&gt;"",'Jeunes Plants'!C1092,"")</f>
        <v>Ananas</v>
      </c>
      <c r="D1092" s="24" t="str">
        <f>IF('Jeunes Plants'!D1092&lt;&gt;"",'Jeunes Plants'!D1092,"")</f>
        <v/>
      </c>
      <c r="E1092" s="66" t="str">
        <f>IF('Jeunes Plants'!E1092&lt;&gt;"",'Jeunes Plants'!E1092,"")</f>
        <v>B</v>
      </c>
      <c r="F1092" s="66" t="str">
        <f>IF('Jeunes Plants'!F1092&lt;&gt;"",'Jeunes Plants'!F1092,"")</f>
        <v>M 3 cm  X60</v>
      </c>
      <c r="G1092" s="64">
        <f>IF('Jeunes Plants'!G1092&lt;&gt;"",'Jeunes Plants'!G1092,"")</f>
        <v>30</v>
      </c>
      <c r="H1092" s="66">
        <f>IF('Jeunes Plants'!H1092&lt;&gt;"",'Jeunes Plants'!H1092,"")</f>
        <v>5</v>
      </c>
      <c r="I1092" s="66" t="str">
        <f>IF('Jeunes Plants'!I1092&lt;&gt;"",'Jeunes Plants'!I1092,"")</f>
        <v>B</v>
      </c>
      <c r="J1092" s="72" t="str">
        <f>IF('Jeunes Plants'!J1092&lt;&gt;"",'Jeunes Plants'!J1092,"")</f>
        <v/>
      </c>
      <c r="K1092" s="24" t="str">
        <f>IF('Jeunes Plants'!K1092&lt;&gt;"",'Jeunes Plants'!K1092,"")</f>
        <v>ARO</v>
      </c>
      <c r="L1092" s="24" t="str">
        <f>IF('Jeunes Plants'!L1092&lt;&gt;"",'Jeunes Plants'!L1092,"")</f>
        <v>S10</v>
      </c>
      <c r="M1092" s="24" t="str">
        <f>IF('Jeunes Plants'!M1092&lt;&gt;"",'Jeunes Plants'!M1092,"")</f>
        <v/>
      </c>
      <c r="N1092" s="24" t="str">
        <f>IF('Jeunes Plants'!N1092&lt;&gt;"",'Jeunes Plants'!N1092,"")</f>
        <v>M3</v>
      </c>
      <c r="O1092" s="24" t="str">
        <f>IF('Jeunes Plants'!O1092&lt;&gt;"",'Jeunes Plants'!O1092,"")</f>
        <v>SAUGE RUTILANS Ananas</v>
      </c>
      <c r="P1092" s="54">
        <f>IF('Jeunes Plants'!P1092&lt;&gt;"",'Jeunes Plants'!P1092,"")</f>
        <v>1092</v>
      </c>
      <c r="Q1092" s="20">
        <f>IF('Jeunes Plants'!R1092&lt;&gt;"",'Jeunes Plants'!R1092,"")</f>
        <v>0</v>
      </c>
      <c r="R1092" s="20">
        <f>IF('Jeunes Plants'!S1092&lt;&gt;"",'Jeunes Plants'!S1092,"")</f>
        <v>0</v>
      </c>
      <c r="S1092" s="236">
        <f>IF('Jeunes Plants'!T1092&lt;&gt;"",'Jeunes Plants'!T1092,"")</f>
        <v>0</v>
      </c>
      <c r="T1092" s="241"/>
      <c r="U1092" s="44"/>
      <c r="V1092" s="44"/>
      <c r="W1092" s="44"/>
    </row>
    <row r="1093" spans="1:23" ht="20.100000000000001" customHeight="1" x14ac:dyDescent="0.25">
      <c r="A1093" s="125">
        <f>IF('Jeunes Plants'!A1093&lt;&gt;"",'Jeunes Plants'!A1093,"")</f>
        <v>2383</v>
      </c>
      <c r="B1093" s="126" t="str">
        <f>IF('Jeunes Plants'!B1093&lt;&gt;"",'Jeunes Plants'!B1093,"")</f>
        <v>SAUGE OFFICINALE</v>
      </c>
      <c r="C1093" s="126" t="str">
        <f>IF('Jeunes Plants'!C1093&lt;&gt;"",'Jeunes Plants'!C1093,"")</f>
        <v>Tricolore</v>
      </c>
      <c r="D1093" s="126" t="str">
        <f>IF('Jeunes Plants'!D1093&lt;&gt;"",'Jeunes Plants'!D1093,"")</f>
        <v/>
      </c>
      <c r="E1093" s="127" t="str">
        <f>IF('Jeunes Plants'!E1093&lt;&gt;"",'Jeunes Plants'!E1093,"")</f>
        <v>B</v>
      </c>
      <c r="F1093" s="127" t="str">
        <f>IF('Jeunes Plants'!F1093&lt;&gt;"",'Jeunes Plants'!F1093,"")</f>
        <v>M 3 cm  X60</v>
      </c>
      <c r="G1093" s="128">
        <f>IF('Jeunes Plants'!G1093&lt;&gt;"",'Jeunes Plants'!G1093,"")</f>
        <v>30</v>
      </c>
      <c r="H1093" s="127">
        <f>IF('Jeunes Plants'!H1093&lt;&gt;"",'Jeunes Plants'!H1093,"")</f>
        <v>6</v>
      </c>
      <c r="I1093" s="127" t="str">
        <f>IF('Jeunes Plants'!I1093&lt;&gt;"",'Jeunes Plants'!I1093,"")</f>
        <v>A</v>
      </c>
      <c r="J1093" s="129" t="str">
        <f>IF('Jeunes Plants'!J1093&lt;&gt;"",'Jeunes Plants'!J1093,"")</f>
        <v/>
      </c>
      <c r="K1093" s="126" t="str">
        <f>IF('Jeunes Plants'!K1093&lt;&gt;"",'Jeunes Plants'!K1093,"")</f>
        <v>ARO</v>
      </c>
      <c r="L1093" s="126" t="str">
        <f>IF('Jeunes Plants'!L1093&lt;&gt;"",'Jeunes Plants'!L1093,"")</f>
        <v>S1</v>
      </c>
      <c r="M1093" s="126" t="str">
        <f>IF('Jeunes Plants'!M1093&lt;&gt;"",'Jeunes Plants'!M1093,"")</f>
        <v/>
      </c>
      <c r="N1093" s="126" t="str">
        <f>IF('Jeunes Plants'!N1093&lt;&gt;"",'Jeunes Plants'!N1093,"")</f>
        <v>M3</v>
      </c>
      <c r="O1093" s="126" t="str">
        <f>IF('Jeunes Plants'!O1093&lt;&gt;"",'Jeunes Plants'!O1093,"")</f>
        <v>SAUGE OFFICINALE Tricolore</v>
      </c>
      <c r="P1093" s="130">
        <f>IF('Jeunes Plants'!P1093&lt;&gt;"",'Jeunes Plants'!P1093,"")</f>
        <v>1093</v>
      </c>
      <c r="Q1093" s="20">
        <f>IF('Jeunes Plants'!R1093&lt;&gt;"",'Jeunes Plants'!R1093,"")</f>
        <v>0</v>
      </c>
      <c r="R1093" s="20">
        <f>IF('Jeunes Plants'!S1093&lt;&gt;"",'Jeunes Plants'!S1093,"")</f>
        <v>0</v>
      </c>
      <c r="S1093" s="236">
        <f>IF('Jeunes Plants'!T1093&lt;&gt;"",'Jeunes Plants'!T1093,"")</f>
        <v>0</v>
      </c>
      <c r="T1093" s="242"/>
      <c r="U1093" s="158"/>
      <c r="V1093" s="158"/>
      <c r="W1093" s="158"/>
    </row>
    <row r="1094" spans="1:23" ht="20.100000000000001" customHeight="1" x14ac:dyDescent="0.25">
      <c r="A1094" s="23">
        <f>IF('Jeunes Plants'!A1094&lt;&gt;"",'Jeunes Plants'!A1094,"")</f>
        <v>10690</v>
      </c>
      <c r="B1094" s="24" t="str">
        <f>IF('Jeunes Plants'!B1094&lt;&gt;"",'Jeunes Plants'!B1094,"")</f>
        <v>SAUGE OFFICINALE</v>
      </c>
      <c r="C1094" s="24" t="str">
        <f>IF('Jeunes Plants'!C1094&lt;&gt;"",'Jeunes Plants'!C1094,"")</f>
        <v>Verte</v>
      </c>
      <c r="D1094" s="24" t="str">
        <f>IF('Jeunes Plants'!D1094&lt;&gt;"",'Jeunes Plants'!D1094,"")</f>
        <v/>
      </c>
      <c r="E1094" s="66" t="str">
        <f>IF('Jeunes Plants'!E1094&lt;&gt;"",'Jeunes Plants'!E1094,"")</f>
        <v>B</v>
      </c>
      <c r="F1094" s="66" t="str">
        <f>IF('Jeunes Plants'!F1094&lt;&gt;"",'Jeunes Plants'!F1094,"")</f>
        <v>M 3 cm  X60</v>
      </c>
      <c r="G1094" s="64">
        <f>IF('Jeunes Plants'!G1094&lt;&gt;"",'Jeunes Plants'!G1094,"")</f>
        <v>30</v>
      </c>
      <c r="H1094" s="66">
        <f>IF('Jeunes Plants'!H1094&lt;&gt;"",'Jeunes Plants'!H1094,"")</f>
        <v>6</v>
      </c>
      <c r="I1094" s="66" t="str">
        <f>IF('Jeunes Plants'!I1094&lt;&gt;"",'Jeunes Plants'!I1094,"")</f>
        <v>B</v>
      </c>
      <c r="J1094" s="72" t="str">
        <f>IF('Jeunes Plants'!J1094&lt;&gt;"",'Jeunes Plants'!J1094,"")</f>
        <v/>
      </c>
      <c r="K1094" s="24" t="str">
        <f>IF('Jeunes Plants'!K1094&lt;&gt;"",'Jeunes Plants'!K1094,"")</f>
        <v>ARO</v>
      </c>
      <c r="L1094" s="24" t="str">
        <f>IF('Jeunes Plants'!L1094&lt;&gt;"",'Jeunes Plants'!L1094,"")</f>
        <v>S1</v>
      </c>
      <c r="M1094" s="24" t="str">
        <f>IF('Jeunes Plants'!M1094&lt;&gt;"",'Jeunes Plants'!M1094,"")</f>
        <v/>
      </c>
      <c r="N1094" s="24" t="str">
        <f>IF('Jeunes Plants'!N1094&lt;&gt;"",'Jeunes Plants'!N1094,"")</f>
        <v>M3</v>
      </c>
      <c r="O1094" s="24" t="str">
        <f>IF('Jeunes Plants'!O1094&lt;&gt;"",'Jeunes Plants'!O1094,"")</f>
        <v>SAUGE OFFICINALE Verte</v>
      </c>
      <c r="P1094" s="54">
        <f>IF('Jeunes Plants'!P1094&lt;&gt;"",'Jeunes Plants'!P1094,"")</f>
        <v>1094</v>
      </c>
      <c r="Q1094" s="20">
        <f>IF('Jeunes Plants'!R1094&lt;&gt;"",'Jeunes Plants'!R1094,"")</f>
        <v>0</v>
      </c>
      <c r="R1094" s="20">
        <f>IF('Jeunes Plants'!S1094&lt;&gt;"",'Jeunes Plants'!S1094,"")</f>
        <v>0</v>
      </c>
      <c r="S1094" s="236">
        <f>IF('Jeunes Plants'!T1094&lt;&gt;"",'Jeunes Plants'!T1094,"")</f>
        <v>0</v>
      </c>
      <c r="T1094" s="241"/>
      <c r="U1094" s="44"/>
      <c r="V1094" s="44"/>
      <c r="W1094" s="44"/>
    </row>
    <row r="1095" spans="1:23" ht="20.100000000000001" customHeight="1" x14ac:dyDescent="0.25">
      <c r="A1095" s="125">
        <f>IF('Jeunes Plants'!A1095&lt;&gt;"",'Jeunes Plants'!A1095,"")</f>
        <v>23760</v>
      </c>
      <c r="B1095" s="126" t="str">
        <f>IF('Jeunes Plants'!B1095&lt;&gt;"",'Jeunes Plants'!B1095,"")</f>
        <v>SHISO (Persil japonnais)</v>
      </c>
      <c r="C1095" s="126" t="str">
        <f>IF('Jeunes Plants'!C1095&lt;&gt;"",'Jeunes Plants'!C1095,"")</f>
        <v>Vert</v>
      </c>
      <c r="D1095" s="126" t="str">
        <f>IF('Jeunes Plants'!D1095&lt;&gt;"",'Jeunes Plants'!D1095,"")</f>
        <v/>
      </c>
      <c r="E1095" s="127" t="str">
        <f>IF('Jeunes Plants'!E1095&lt;&gt;"",'Jeunes Plants'!E1095,"")</f>
        <v>S</v>
      </c>
      <c r="F1095" s="127" t="str">
        <f>IF('Jeunes Plants'!F1095&lt;&gt;"",'Jeunes Plants'!F1095,"")</f>
        <v>M 3 cm  X60</v>
      </c>
      <c r="G1095" s="128">
        <f>IF('Jeunes Plants'!G1095&lt;&gt;"",'Jeunes Plants'!G1095,"")</f>
        <v>30</v>
      </c>
      <c r="H1095" s="128">
        <f>IF('Jeunes Plants'!H1095&lt;&gt;"",'Jeunes Plants'!H1095,"")</f>
        <v>4</v>
      </c>
      <c r="I1095" s="127" t="str">
        <f>IF('Jeunes Plants'!I1095&lt;&gt;"",'Jeunes Plants'!I1095,"")</f>
        <v>C</v>
      </c>
      <c r="J1095" s="129" t="str">
        <f>IF('Jeunes Plants'!J1095&lt;&gt;"",'Jeunes Plants'!J1095,"")</f>
        <v/>
      </c>
      <c r="K1095" s="126" t="str">
        <f>IF('Jeunes Plants'!K1095&lt;&gt;"",'Jeunes Plants'!K1095,"")</f>
        <v>ARO</v>
      </c>
      <c r="L1095" s="126" t="str">
        <f>IF('Jeunes Plants'!L1095&lt;&gt;"",'Jeunes Plants'!L1095,"")</f>
        <v>S2</v>
      </c>
      <c r="M1095" s="126" t="str">
        <f>IF('Jeunes Plants'!M1095&lt;&gt;"",'Jeunes Plants'!M1095,"")</f>
        <v/>
      </c>
      <c r="N1095" s="126" t="str">
        <f>IF('Jeunes Plants'!N1095&lt;&gt;"",'Jeunes Plants'!N1095,"")</f>
        <v>M3</v>
      </c>
      <c r="O1095" s="126" t="str">
        <f>IF('Jeunes Plants'!O1095&lt;&gt;"",'Jeunes Plants'!O1095,"")</f>
        <v>SHISO (Persil japonnais) Vert</v>
      </c>
      <c r="P1095" s="130">
        <f>IF('Jeunes Plants'!P1095&lt;&gt;"",'Jeunes Plants'!P1095,"")</f>
        <v>1095</v>
      </c>
      <c r="Q1095" s="20">
        <f>IF('Jeunes Plants'!R1095&lt;&gt;"",'Jeunes Plants'!R1095,"")</f>
        <v>0</v>
      </c>
      <c r="R1095" s="20">
        <f>IF('Jeunes Plants'!S1095&lt;&gt;"",'Jeunes Plants'!S1095,"")</f>
        <v>0</v>
      </c>
      <c r="S1095" s="236">
        <f>IF('Jeunes Plants'!T1095&lt;&gt;"",'Jeunes Plants'!T1095,"")</f>
        <v>0</v>
      </c>
      <c r="T1095" s="242"/>
      <c r="U1095" s="158"/>
      <c r="V1095" s="158"/>
      <c r="W1095" s="158"/>
    </row>
    <row r="1096" spans="1:23" ht="20.100000000000001" customHeight="1" x14ac:dyDescent="0.25">
      <c r="A1096" s="23">
        <f>IF('Jeunes Plants'!A1096&lt;&gt;"",'Jeunes Plants'!A1096,"")</f>
        <v>25219</v>
      </c>
      <c r="B1096" s="24" t="str">
        <f>IF('Jeunes Plants'!B1096&lt;&gt;"",'Jeunes Plants'!B1096,"")</f>
        <v>SHISO (Persil japonnais)</v>
      </c>
      <c r="C1096" s="24" t="str">
        <f>IF('Jeunes Plants'!C1096&lt;&gt;"",'Jeunes Plants'!C1096,"")</f>
        <v>Pourpre</v>
      </c>
      <c r="D1096" s="24" t="str">
        <f>IF('Jeunes Plants'!D1096&lt;&gt;"",'Jeunes Plants'!D1096,"")</f>
        <v/>
      </c>
      <c r="E1096" s="66" t="str">
        <f>IF('Jeunes Plants'!E1096&lt;&gt;"",'Jeunes Plants'!E1096,"")</f>
        <v>S</v>
      </c>
      <c r="F1096" s="66" t="str">
        <f>IF('Jeunes Plants'!F1096&lt;&gt;"",'Jeunes Plants'!F1096,"")</f>
        <v>M 3 cm  X60</v>
      </c>
      <c r="G1096" s="64">
        <f>IF('Jeunes Plants'!G1096&lt;&gt;"",'Jeunes Plants'!G1096,"")</f>
        <v>30</v>
      </c>
      <c r="H1096" s="66">
        <f>IF('Jeunes Plants'!H1096&lt;&gt;"",'Jeunes Plants'!H1096,"")</f>
        <v>5</v>
      </c>
      <c r="I1096" s="66" t="str">
        <f>IF('Jeunes Plants'!I1096&lt;&gt;"",'Jeunes Plants'!I1096,"")</f>
        <v>C</v>
      </c>
      <c r="J1096" s="72" t="str">
        <f>IF('Jeunes Plants'!J1096&lt;&gt;"",'Jeunes Plants'!J1096,"")</f>
        <v/>
      </c>
      <c r="K1096" s="24" t="str">
        <f>IF('Jeunes Plants'!K1096&lt;&gt;"",'Jeunes Plants'!K1096,"")</f>
        <v>ARO</v>
      </c>
      <c r="L1096" s="24" t="str">
        <f>IF('Jeunes Plants'!L1096&lt;&gt;"",'Jeunes Plants'!L1096,"")</f>
        <v>S2</v>
      </c>
      <c r="M1096" s="24" t="str">
        <f>IF('Jeunes Plants'!M1096&lt;&gt;"",'Jeunes Plants'!M1096,"")</f>
        <v/>
      </c>
      <c r="N1096" s="24" t="str">
        <f>IF('Jeunes Plants'!N1096&lt;&gt;"",'Jeunes Plants'!N1096,"")</f>
        <v>M3</v>
      </c>
      <c r="O1096" s="24" t="str">
        <f>IF('Jeunes Plants'!O1096&lt;&gt;"",'Jeunes Plants'!O1096,"")</f>
        <v>SHISO (Persil japonnais) Pourpre</v>
      </c>
      <c r="P1096" s="54">
        <f>IF('Jeunes Plants'!P1096&lt;&gt;"",'Jeunes Plants'!P1096,"")</f>
        <v>1096</v>
      </c>
      <c r="Q1096" s="20">
        <f>IF('Jeunes Plants'!R1096&lt;&gt;"",'Jeunes Plants'!R1096,"")</f>
        <v>0</v>
      </c>
      <c r="R1096" s="20">
        <f>IF('Jeunes Plants'!S1096&lt;&gt;"",'Jeunes Plants'!S1096,"")</f>
        <v>0</v>
      </c>
      <c r="S1096" s="236">
        <f>IF('Jeunes Plants'!T1096&lt;&gt;"",'Jeunes Plants'!T1096,"")</f>
        <v>0</v>
      </c>
      <c r="T1096" s="241"/>
      <c r="U1096" s="44"/>
      <c r="V1096" s="44"/>
      <c r="W1096" s="44"/>
    </row>
    <row r="1097" spans="1:23" ht="20.100000000000001" customHeight="1" x14ac:dyDescent="0.25">
      <c r="A1097" s="125">
        <f>IF('Jeunes Plants'!A1097&lt;&gt;"",'Jeunes Plants'!A1097,"")</f>
        <v>11088</v>
      </c>
      <c r="B1097" s="126" t="str">
        <f>IF('Jeunes Plants'!B1097&lt;&gt;"",'Jeunes Plants'!B1097,"")</f>
        <v>STEVIA REBAUDIANA</v>
      </c>
      <c r="C1097" s="126" t="str">
        <f>IF('Jeunes Plants'!C1097&lt;&gt;"",'Jeunes Plants'!C1097,"")</f>
        <v>.</v>
      </c>
      <c r="D1097" s="126" t="str">
        <f>IF('Jeunes Plants'!D1097&lt;&gt;"",'Jeunes Plants'!D1097,"")</f>
        <v/>
      </c>
      <c r="E1097" s="127" t="str">
        <f>IF('Jeunes Plants'!E1097&lt;&gt;"",'Jeunes Plants'!E1097,"")</f>
        <v>B</v>
      </c>
      <c r="F1097" s="127" t="str">
        <f>IF('Jeunes Plants'!F1097&lt;&gt;"",'Jeunes Plants'!F1097,"")</f>
        <v>M 3 cm  X60</v>
      </c>
      <c r="G1097" s="128">
        <f>IF('Jeunes Plants'!G1097&lt;&gt;"",'Jeunes Plants'!G1097,"")</f>
        <v>30</v>
      </c>
      <c r="H1097" s="127">
        <f>IF('Jeunes Plants'!H1097&lt;&gt;"",'Jeunes Plants'!H1097,"")</f>
        <v>6</v>
      </c>
      <c r="I1097" s="127" t="str">
        <f>IF('Jeunes Plants'!I1097&lt;&gt;"",'Jeunes Plants'!I1097,"")</f>
        <v>A</v>
      </c>
      <c r="J1097" s="129" t="str">
        <f>IF('Jeunes Plants'!J1097&lt;&gt;"",'Jeunes Plants'!J1097,"")</f>
        <v/>
      </c>
      <c r="K1097" s="126" t="str">
        <f>IF('Jeunes Plants'!K1097&lt;&gt;"",'Jeunes Plants'!K1097,"")</f>
        <v>ARO</v>
      </c>
      <c r="L1097" s="126" t="str">
        <f>IF('Jeunes Plants'!L1097&lt;&gt;"",'Jeunes Plants'!L1097,"")</f>
        <v>S7</v>
      </c>
      <c r="M1097" s="126" t="str">
        <f>IF('Jeunes Plants'!M1097&lt;&gt;"",'Jeunes Plants'!M1097,"")</f>
        <v/>
      </c>
      <c r="N1097" s="126" t="str">
        <f>IF('Jeunes Plants'!N1097&lt;&gt;"",'Jeunes Plants'!N1097,"")</f>
        <v>M3</v>
      </c>
      <c r="O1097" s="126" t="str">
        <f>IF('Jeunes Plants'!O1097&lt;&gt;"",'Jeunes Plants'!O1097,"")</f>
        <v>STEVIA REBAUDIANA .</v>
      </c>
      <c r="P1097" s="130">
        <f>IF('Jeunes Plants'!P1097&lt;&gt;"",'Jeunes Plants'!P1097,"")</f>
        <v>1097</v>
      </c>
      <c r="Q1097" s="20">
        <f>IF('Jeunes Plants'!R1097&lt;&gt;"",'Jeunes Plants'!R1097,"")</f>
        <v>0</v>
      </c>
      <c r="R1097" s="20">
        <f>IF('Jeunes Plants'!S1097&lt;&gt;"",'Jeunes Plants'!S1097,"")</f>
        <v>0</v>
      </c>
      <c r="S1097" s="236">
        <f>IF('Jeunes Plants'!T1097&lt;&gt;"",'Jeunes Plants'!T1097,"")</f>
        <v>0</v>
      </c>
      <c r="T1097" s="242"/>
      <c r="U1097" s="158"/>
      <c r="V1097" s="158"/>
      <c r="W1097" s="158"/>
    </row>
    <row r="1098" spans="1:23" ht="20.100000000000001" customHeight="1" x14ac:dyDescent="0.25">
      <c r="A1098" s="25">
        <f>IF('Jeunes Plants'!A1098&lt;&gt;"",'Jeunes Plants'!A1098,"")</f>
        <v>12973</v>
      </c>
      <c r="B1098" s="24" t="str">
        <f>IF('Jeunes Plants'!B1098&lt;&gt;"",'Jeunes Plants'!B1098,"")</f>
        <v>TAGETES LEMONII</v>
      </c>
      <c r="C1098" s="24" t="str">
        <f>IF('Jeunes Plants'!C1098&lt;&gt;"",'Jeunes Plants'!C1098,"")</f>
        <v>Tangerine Marigold</v>
      </c>
      <c r="D1098" s="24" t="str">
        <f>IF('Jeunes Plants'!D1098&lt;&gt;"",'Jeunes Plants'!D1098,"")</f>
        <v/>
      </c>
      <c r="E1098" s="66" t="str">
        <f>IF('Jeunes Plants'!E1098&lt;&gt;"",'Jeunes Plants'!E1098,"")</f>
        <v>B</v>
      </c>
      <c r="F1098" s="66" t="str">
        <f>IF('Jeunes Plants'!F1098&lt;&gt;"",'Jeunes Plants'!F1098,"")</f>
        <v>M 3 cm  X60</v>
      </c>
      <c r="G1098" s="64">
        <f>IF('Jeunes Plants'!G1098&lt;&gt;"",'Jeunes Plants'!G1098,"")</f>
        <v>30</v>
      </c>
      <c r="H1098" s="66">
        <f>IF('Jeunes Plants'!H1098&lt;&gt;"",'Jeunes Plants'!H1098,"")</f>
        <v>6</v>
      </c>
      <c r="I1098" s="66" t="str">
        <f>IF('Jeunes Plants'!I1098&lt;&gt;"",'Jeunes Plants'!I1098,"")</f>
        <v>A</v>
      </c>
      <c r="J1098" s="72">
        <f>IF('Jeunes Plants'!J1098&lt;&gt;"",'Jeunes Plants'!J1098,"")</f>
        <v>0.04</v>
      </c>
      <c r="K1098" s="24" t="str">
        <f>IF('Jeunes Plants'!K1098&lt;&gt;"",'Jeunes Plants'!K1098,"")</f>
        <v>ARO</v>
      </c>
      <c r="L1098" s="24" t="str">
        <f>IF('Jeunes Plants'!L1098&lt;&gt;"",'Jeunes Plants'!L1098,"")</f>
        <v>S7</v>
      </c>
      <c r="M1098" s="24" t="str">
        <f>IF('Jeunes Plants'!M1098&lt;&gt;"",'Jeunes Plants'!M1098,"")</f>
        <v/>
      </c>
      <c r="N1098" s="24" t="str">
        <f>IF('Jeunes Plants'!N1098&lt;&gt;"",'Jeunes Plants'!N1098,"")</f>
        <v>M3</v>
      </c>
      <c r="O1098" s="24" t="str">
        <f>IF('Jeunes Plants'!O1098&lt;&gt;"",'Jeunes Plants'!O1098,"")</f>
        <v>TAGETES LEMONII Tangerine Marigold</v>
      </c>
      <c r="P1098" s="54">
        <f>IF('Jeunes Plants'!P1098&lt;&gt;"",'Jeunes Plants'!P1098,"")</f>
        <v>1098</v>
      </c>
      <c r="Q1098" s="20">
        <f>IF('Jeunes Plants'!R1098&lt;&gt;"",'Jeunes Plants'!R1098,"")</f>
        <v>0</v>
      </c>
      <c r="R1098" s="20">
        <f>IF('Jeunes Plants'!S1098&lt;&gt;"",'Jeunes Plants'!S1098,"")</f>
        <v>0</v>
      </c>
      <c r="S1098" s="236">
        <f>IF('Jeunes Plants'!T1098&lt;&gt;"",'Jeunes Plants'!T1098,"")</f>
        <v>0</v>
      </c>
      <c r="T1098" s="241"/>
      <c r="U1098" s="44"/>
      <c r="V1098" s="44"/>
      <c r="W1098" s="44"/>
    </row>
    <row r="1099" spans="1:23" ht="20.100000000000001" customHeight="1" x14ac:dyDescent="0.25">
      <c r="A1099" s="125">
        <f>IF('Jeunes Plants'!A1099&lt;&gt;"",'Jeunes Plants'!A1099,"")</f>
        <v>10692</v>
      </c>
      <c r="B1099" s="126" t="str">
        <f>IF('Jeunes Plants'!B1099&lt;&gt;"",'Jeunes Plants'!B1099,"")</f>
        <v>THYM</v>
      </c>
      <c r="C1099" s="126" t="str">
        <f>IF('Jeunes Plants'!C1099&lt;&gt;"",'Jeunes Plants'!C1099,"")</f>
        <v>Citron</v>
      </c>
      <c r="D1099" s="126" t="str">
        <f>IF('Jeunes Plants'!D1099&lt;&gt;"",'Jeunes Plants'!D1099,"")</f>
        <v/>
      </c>
      <c r="E1099" s="127" t="str">
        <f>IF('Jeunes Plants'!E1099&lt;&gt;"",'Jeunes Plants'!E1099,"")</f>
        <v>B</v>
      </c>
      <c r="F1099" s="127" t="str">
        <f>IF('Jeunes Plants'!F1099&lt;&gt;"",'Jeunes Plants'!F1099,"")</f>
        <v>M 3 cm  X60</v>
      </c>
      <c r="G1099" s="128">
        <f>IF('Jeunes Plants'!G1099&lt;&gt;"",'Jeunes Plants'!G1099,"")</f>
        <v>30</v>
      </c>
      <c r="H1099" s="127">
        <f>IF('Jeunes Plants'!H1099&lt;&gt;"",'Jeunes Plants'!H1099,"")</f>
        <v>5</v>
      </c>
      <c r="I1099" s="127" t="str">
        <f>IF('Jeunes Plants'!I1099&lt;&gt;"",'Jeunes Plants'!I1099,"")</f>
        <v>A</v>
      </c>
      <c r="J1099" s="129" t="str">
        <f>IF('Jeunes Plants'!J1099&lt;&gt;"",'Jeunes Plants'!J1099,"")</f>
        <v/>
      </c>
      <c r="K1099" s="126" t="str">
        <f>IF('Jeunes Plants'!K1099&lt;&gt;"",'Jeunes Plants'!K1099,"")</f>
        <v>ARO</v>
      </c>
      <c r="L1099" s="126" t="str">
        <f>IF('Jeunes Plants'!L1099&lt;&gt;"",'Jeunes Plants'!L1099,"")</f>
        <v>S3B</v>
      </c>
      <c r="M1099" s="126" t="str">
        <f>IF('Jeunes Plants'!M1099&lt;&gt;"",'Jeunes Plants'!M1099,"")</f>
        <v/>
      </c>
      <c r="N1099" s="126" t="str">
        <f>IF('Jeunes Plants'!N1099&lt;&gt;"",'Jeunes Plants'!N1099,"")</f>
        <v>M3</v>
      </c>
      <c r="O1099" s="126" t="str">
        <f>IF('Jeunes Plants'!O1099&lt;&gt;"",'Jeunes Plants'!O1099,"")</f>
        <v>THYM Citron</v>
      </c>
      <c r="P1099" s="130">
        <f>IF('Jeunes Plants'!P1099&lt;&gt;"",'Jeunes Plants'!P1099,"")</f>
        <v>1099</v>
      </c>
      <c r="Q1099" s="20">
        <f>IF('Jeunes Plants'!R1099&lt;&gt;"",'Jeunes Plants'!R1099,"")</f>
        <v>0</v>
      </c>
      <c r="R1099" s="20">
        <f>IF('Jeunes Plants'!S1099&lt;&gt;"",'Jeunes Plants'!S1099,"")</f>
        <v>0</v>
      </c>
      <c r="S1099" s="236">
        <f>IF('Jeunes Plants'!T1099&lt;&gt;"",'Jeunes Plants'!T1099,"")</f>
        <v>0</v>
      </c>
      <c r="T1099" s="242"/>
      <c r="U1099" s="158"/>
      <c r="V1099" s="158"/>
      <c r="W1099" s="158"/>
    </row>
    <row r="1100" spans="1:23" ht="20.100000000000001" customHeight="1" x14ac:dyDescent="0.25">
      <c r="A1100" s="23">
        <f>IF('Jeunes Plants'!A1100&lt;&gt;"",'Jeunes Plants'!A1100,"")</f>
        <v>22833</v>
      </c>
      <c r="B1100" s="24" t="str">
        <f>IF('Jeunes Plants'!B1100&lt;&gt;"",'Jeunes Plants'!B1100,"")</f>
        <v>THYM</v>
      </c>
      <c r="C1100" s="24" t="str">
        <f>IF('Jeunes Plants'!C1100&lt;&gt;"",'Jeunes Plants'!C1100,"")</f>
        <v>Citron Panaché Jaune</v>
      </c>
      <c r="D1100" s="24" t="str">
        <f>IF('Jeunes Plants'!D1100&lt;&gt;"",'Jeunes Plants'!D1100,"")</f>
        <v/>
      </c>
      <c r="E1100" s="66" t="str">
        <f>IF('Jeunes Plants'!E1100&lt;&gt;"",'Jeunes Plants'!E1100,"")</f>
        <v>B</v>
      </c>
      <c r="F1100" s="66" t="str">
        <f>IF('Jeunes Plants'!F1100&lt;&gt;"",'Jeunes Plants'!F1100,"")</f>
        <v>M 3 cm  X60</v>
      </c>
      <c r="G1100" s="64">
        <f>IF('Jeunes Plants'!G1100&lt;&gt;"",'Jeunes Plants'!G1100,"")</f>
        <v>30</v>
      </c>
      <c r="H1100" s="66">
        <f>IF('Jeunes Plants'!H1100&lt;&gt;"",'Jeunes Plants'!H1100,"")</f>
        <v>5</v>
      </c>
      <c r="I1100" s="66" t="str">
        <f>IF('Jeunes Plants'!I1100&lt;&gt;"",'Jeunes Plants'!I1100,"")</f>
        <v>A</v>
      </c>
      <c r="J1100" s="72" t="str">
        <f>IF('Jeunes Plants'!J1100&lt;&gt;"",'Jeunes Plants'!J1100,"")</f>
        <v/>
      </c>
      <c r="K1100" s="24" t="str">
        <f>IF('Jeunes Plants'!K1100&lt;&gt;"",'Jeunes Plants'!K1100,"")</f>
        <v>ARO</v>
      </c>
      <c r="L1100" s="24" t="str">
        <f>IF('Jeunes Plants'!L1100&lt;&gt;"",'Jeunes Plants'!L1100,"")</f>
        <v>S3B</v>
      </c>
      <c r="M1100" s="24" t="str">
        <f>IF('Jeunes Plants'!M1100&lt;&gt;"",'Jeunes Plants'!M1100,"")</f>
        <v/>
      </c>
      <c r="N1100" s="24" t="str">
        <f>IF('Jeunes Plants'!N1100&lt;&gt;"",'Jeunes Plants'!N1100,"")</f>
        <v>M3</v>
      </c>
      <c r="O1100" s="24" t="str">
        <f>IF('Jeunes Plants'!O1100&lt;&gt;"",'Jeunes Plants'!O1100,"")</f>
        <v>THYM Citron Panaché Jaune</v>
      </c>
      <c r="P1100" s="54">
        <f>IF('Jeunes Plants'!P1100&lt;&gt;"",'Jeunes Plants'!P1100,"")</f>
        <v>1100</v>
      </c>
      <c r="Q1100" s="20">
        <f>IF('Jeunes Plants'!R1100&lt;&gt;"",'Jeunes Plants'!R1100,"")</f>
        <v>0</v>
      </c>
      <c r="R1100" s="20">
        <f>IF('Jeunes Plants'!S1100&lt;&gt;"",'Jeunes Plants'!S1100,"")</f>
        <v>0</v>
      </c>
      <c r="S1100" s="236">
        <f>IF('Jeunes Plants'!T1100&lt;&gt;"",'Jeunes Plants'!T1100,"")</f>
        <v>0</v>
      </c>
      <c r="T1100" s="241"/>
      <c r="U1100" s="44"/>
      <c r="V1100" s="44"/>
      <c r="W1100" s="44"/>
    </row>
    <row r="1101" spans="1:23" ht="20.100000000000001" customHeight="1" x14ac:dyDescent="0.25">
      <c r="A1101" s="125">
        <f>IF('Jeunes Plants'!A1101&lt;&gt;"",'Jeunes Plants'!A1101,"")</f>
        <v>10691</v>
      </c>
      <c r="B1101" s="126" t="str">
        <f>IF('Jeunes Plants'!B1101&lt;&gt;"",'Jeunes Plants'!B1101,"")</f>
        <v>THYM</v>
      </c>
      <c r="C1101" s="126" t="str">
        <f>IF('Jeunes Plants'!C1101&lt;&gt;"",'Jeunes Plants'!C1101,"")</f>
        <v>Commun d hiver</v>
      </c>
      <c r="D1101" s="126" t="str">
        <f>IF('Jeunes Plants'!D1101&lt;&gt;"",'Jeunes Plants'!D1101,"")</f>
        <v/>
      </c>
      <c r="E1101" s="127" t="str">
        <f>IF('Jeunes Plants'!E1101&lt;&gt;"",'Jeunes Plants'!E1101,"")</f>
        <v>B</v>
      </c>
      <c r="F1101" s="127" t="str">
        <f>IF('Jeunes Plants'!F1101&lt;&gt;"",'Jeunes Plants'!F1101,"")</f>
        <v>M 3 cm  X60</v>
      </c>
      <c r="G1101" s="128">
        <f>IF('Jeunes Plants'!G1101&lt;&gt;"",'Jeunes Plants'!G1101,"")</f>
        <v>30</v>
      </c>
      <c r="H1101" s="127">
        <f>IF('Jeunes Plants'!H1101&lt;&gt;"",'Jeunes Plants'!H1101,"")</f>
        <v>5</v>
      </c>
      <c r="I1101" s="127" t="str">
        <f>IF('Jeunes Plants'!I1101&lt;&gt;"",'Jeunes Plants'!I1101,"")</f>
        <v>A</v>
      </c>
      <c r="J1101" s="129" t="str">
        <f>IF('Jeunes Plants'!J1101&lt;&gt;"",'Jeunes Plants'!J1101,"")</f>
        <v/>
      </c>
      <c r="K1101" s="126" t="str">
        <f>IF('Jeunes Plants'!K1101&lt;&gt;"",'Jeunes Plants'!K1101,"")</f>
        <v>ARO</v>
      </c>
      <c r="L1101" s="126" t="str">
        <f>IF('Jeunes Plants'!L1101&lt;&gt;"",'Jeunes Plants'!L1101,"")</f>
        <v>S3B</v>
      </c>
      <c r="M1101" s="126" t="str">
        <f>IF('Jeunes Plants'!M1101&lt;&gt;"",'Jeunes Plants'!M1101,"")</f>
        <v/>
      </c>
      <c r="N1101" s="126" t="str">
        <f>IF('Jeunes Plants'!N1101&lt;&gt;"",'Jeunes Plants'!N1101,"")</f>
        <v>M3</v>
      </c>
      <c r="O1101" s="126" t="str">
        <f>IF('Jeunes Plants'!O1101&lt;&gt;"",'Jeunes Plants'!O1101,"")</f>
        <v>THYM Commun d hiver</v>
      </c>
      <c r="P1101" s="130">
        <f>IF('Jeunes Plants'!P1101&lt;&gt;"",'Jeunes Plants'!P1101,"")</f>
        <v>1101</v>
      </c>
      <c r="Q1101" s="20">
        <f>IF('Jeunes Plants'!R1101&lt;&gt;"",'Jeunes Plants'!R1101,"")</f>
        <v>0</v>
      </c>
      <c r="R1101" s="20">
        <f>IF('Jeunes Plants'!S1101&lt;&gt;"",'Jeunes Plants'!S1101,"")</f>
        <v>0</v>
      </c>
      <c r="S1101" s="236">
        <f>IF('Jeunes Plants'!T1101&lt;&gt;"",'Jeunes Plants'!T1101,"")</f>
        <v>0</v>
      </c>
      <c r="T1101" s="242"/>
      <c r="U1101" s="158"/>
      <c r="V1101" s="158"/>
      <c r="W1101" s="158"/>
    </row>
    <row r="1102" spans="1:23" ht="20.100000000000001" customHeight="1" x14ac:dyDescent="0.25">
      <c r="A1102" s="23">
        <f>IF('Jeunes Plants'!A1102&lt;&gt;"",'Jeunes Plants'!A1102,"")</f>
        <v>26837</v>
      </c>
      <c r="B1102" s="24" t="str">
        <f>IF('Jeunes Plants'!B1102&lt;&gt;"",'Jeunes Plants'!B1102,"")</f>
        <v>THYM</v>
      </c>
      <c r="C1102" s="24" t="str">
        <f>IF('Jeunes Plants'!C1102&lt;&gt;"",'Jeunes Plants'!C1102,"")</f>
        <v>Faustino</v>
      </c>
      <c r="D1102" s="24" t="str">
        <f>IF('Jeunes Plants'!D1102&lt;&gt;"",'Jeunes Plants'!D1102,"")</f>
        <v/>
      </c>
      <c r="E1102" s="66" t="str">
        <f>IF('Jeunes Plants'!E1102&lt;&gt;"",'Jeunes Plants'!E1102,"")</f>
        <v>B</v>
      </c>
      <c r="F1102" s="66" t="str">
        <f>IF('Jeunes Plants'!F1102&lt;&gt;"",'Jeunes Plants'!F1102,"")</f>
        <v>M 3 cm  X60</v>
      </c>
      <c r="G1102" s="64">
        <f>IF('Jeunes Plants'!G1102&lt;&gt;"",'Jeunes Plants'!G1102,"")</f>
        <v>30</v>
      </c>
      <c r="H1102" s="66">
        <f>IF('Jeunes Plants'!H1102&lt;&gt;"",'Jeunes Plants'!H1102,"")</f>
        <v>5</v>
      </c>
      <c r="I1102" s="66" t="str">
        <f>IF('Jeunes Plants'!I1102&lt;&gt;"",'Jeunes Plants'!I1102,"")</f>
        <v>A</v>
      </c>
      <c r="J1102" s="72" t="str">
        <f>IF('Jeunes Plants'!J1102&lt;&gt;"",'Jeunes Plants'!J1102,"")</f>
        <v/>
      </c>
      <c r="K1102" s="24" t="str">
        <f>IF('Jeunes Plants'!K1102&lt;&gt;"",'Jeunes Plants'!K1102,"")</f>
        <v>ARO</v>
      </c>
      <c r="L1102" s="24" t="str">
        <f>IF('Jeunes Plants'!L1102&lt;&gt;"",'Jeunes Plants'!L1102,"")</f>
        <v>S3B</v>
      </c>
      <c r="M1102" s="24" t="str">
        <f>IF('Jeunes Plants'!M1102&lt;&gt;"",'Jeunes Plants'!M1102,"")</f>
        <v>NEW</v>
      </c>
      <c r="N1102" s="24" t="str">
        <f>IF('Jeunes Plants'!N1102&lt;&gt;"",'Jeunes Plants'!N1102,"")</f>
        <v>M3</v>
      </c>
      <c r="O1102" s="24" t="str">
        <f>IF('Jeunes Plants'!O1102&lt;&gt;"",'Jeunes Plants'!O1102,"")</f>
        <v>THYM Faustino</v>
      </c>
      <c r="P1102" s="54">
        <f>IF('Jeunes Plants'!P1102&lt;&gt;"",'Jeunes Plants'!P1102,"")</f>
        <v>1102</v>
      </c>
      <c r="Q1102" s="20">
        <f>IF('Jeunes Plants'!R1102&lt;&gt;"",'Jeunes Plants'!R1102,"")</f>
        <v>0</v>
      </c>
      <c r="R1102" s="20">
        <f>IF('Jeunes Plants'!S1102&lt;&gt;"",'Jeunes Plants'!S1102,"")</f>
        <v>0</v>
      </c>
      <c r="S1102" s="236">
        <f>IF('Jeunes Plants'!T1102&lt;&gt;"",'Jeunes Plants'!T1102,"")</f>
        <v>0</v>
      </c>
      <c r="T1102" s="241"/>
      <c r="U1102" s="44"/>
      <c r="V1102" s="44"/>
      <c r="W1102" s="44"/>
    </row>
    <row r="1103" spans="1:23" ht="20.100000000000001" customHeight="1" x14ac:dyDescent="0.25">
      <c r="A1103" s="125">
        <f>IF('Jeunes Plants'!A1103&lt;&gt;"",'Jeunes Plants'!A1103,"")</f>
        <v>15538</v>
      </c>
      <c r="B1103" s="126" t="str">
        <f>IF('Jeunes Plants'!B1103&lt;&gt;"",'Jeunes Plants'!B1103,"")</f>
        <v>THYM PRAECOX COCCINEUS</v>
      </c>
      <c r="C1103" s="126" t="str">
        <f>IF('Jeunes Plants'!C1103&lt;&gt;"",'Jeunes Plants'!C1103,"")</f>
        <v>serpolet</v>
      </c>
      <c r="D1103" s="126" t="str">
        <f>IF('Jeunes Plants'!D1103&lt;&gt;"",'Jeunes Plants'!D1103,"")</f>
        <v/>
      </c>
      <c r="E1103" s="127" t="str">
        <f>IF('Jeunes Plants'!E1103&lt;&gt;"",'Jeunes Plants'!E1103,"")</f>
        <v>B</v>
      </c>
      <c r="F1103" s="127" t="str">
        <f>IF('Jeunes Plants'!F1103&lt;&gt;"",'Jeunes Plants'!F1103,"")</f>
        <v>M 3 cm  X60</v>
      </c>
      <c r="G1103" s="128">
        <f>IF('Jeunes Plants'!G1103&lt;&gt;"",'Jeunes Plants'!G1103,"")</f>
        <v>30</v>
      </c>
      <c r="H1103" s="127">
        <f>IF('Jeunes Plants'!H1103&lt;&gt;"",'Jeunes Plants'!H1103,"")</f>
        <v>5</v>
      </c>
      <c r="I1103" s="127" t="str">
        <f>IF('Jeunes Plants'!I1103&lt;&gt;"",'Jeunes Plants'!I1103,"")</f>
        <v>A</v>
      </c>
      <c r="J1103" s="129" t="str">
        <f>IF('Jeunes Plants'!J1103&lt;&gt;"",'Jeunes Plants'!J1103,"")</f>
        <v/>
      </c>
      <c r="K1103" s="126" t="str">
        <f>IF('Jeunes Plants'!K1103&lt;&gt;"",'Jeunes Plants'!K1103,"")</f>
        <v>ARO</v>
      </c>
      <c r="L1103" s="126" t="str">
        <f>IF('Jeunes Plants'!L1103&lt;&gt;"",'Jeunes Plants'!L1103,"")</f>
        <v>S10</v>
      </c>
      <c r="M1103" s="126" t="str">
        <f>IF('Jeunes Plants'!M1103&lt;&gt;"",'Jeunes Plants'!M1103,"")</f>
        <v/>
      </c>
      <c r="N1103" s="126" t="str">
        <f>IF('Jeunes Plants'!N1103&lt;&gt;"",'Jeunes Plants'!N1103,"")</f>
        <v>M3</v>
      </c>
      <c r="O1103" s="126" t="str">
        <f>IF('Jeunes Plants'!O1103&lt;&gt;"",'Jeunes Plants'!O1103,"")</f>
        <v>THYM PRAECOX COCCINEUS serpolet</v>
      </c>
      <c r="P1103" s="130">
        <f>IF('Jeunes Plants'!P1103&lt;&gt;"",'Jeunes Plants'!P1103,"")</f>
        <v>1103</v>
      </c>
      <c r="Q1103" s="20">
        <f>IF('Jeunes Plants'!R1103&lt;&gt;"",'Jeunes Plants'!R1103,"")</f>
        <v>0</v>
      </c>
      <c r="R1103" s="20">
        <f>IF('Jeunes Plants'!S1103&lt;&gt;"",'Jeunes Plants'!S1103,"")</f>
        <v>0</v>
      </c>
      <c r="S1103" s="236">
        <f>IF('Jeunes Plants'!T1103&lt;&gt;"",'Jeunes Plants'!T1103,"")</f>
        <v>0</v>
      </c>
      <c r="T1103" s="242"/>
      <c r="U1103" s="158"/>
      <c r="V1103" s="158"/>
      <c r="W1103" s="158"/>
    </row>
    <row r="1104" spans="1:23" ht="20.100000000000001" customHeight="1" x14ac:dyDescent="0.25">
      <c r="A1104" s="23">
        <f>IF('Jeunes Plants'!A1104&lt;&gt;"",'Jeunes Plants'!A1104,"")</f>
        <v>10693</v>
      </c>
      <c r="B1104" s="24" t="str">
        <f>IF('Jeunes Plants'!B1104&lt;&gt;"",'Jeunes Plants'!B1104,"")</f>
        <v>VERVEINE CITRONNELLE</v>
      </c>
      <c r="C1104" s="24" t="str">
        <f>IF('Jeunes Plants'!C1104&lt;&gt;"",'Jeunes Plants'!C1104,"")</f>
        <v>Aloysia citrodora</v>
      </c>
      <c r="D1104" s="24" t="str">
        <f>IF('Jeunes Plants'!D1104&lt;&gt;"",'Jeunes Plants'!D1104,"")</f>
        <v/>
      </c>
      <c r="E1104" s="66" t="str">
        <f>IF('Jeunes Plants'!E1104&lt;&gt;"",'Jeunes Plants'!E1104,"")</f>
        <v>B</v>
      </c>
      <c r="F1104" s="66" t="str">
        <f>IF('Jeunes Plants'!F1104&lt;&gt;"",'Jeunes Plants'!F1104,"")</f>
        <v>M 3 cm  X60</v>
      </c>
      <c r="G1104" s="64">
        <f>IF('Jeunes Plants'!G1104&lt;&gt;"",'Jeunes Plants'!G1104,"")</f>
        <v>30</v>
      </c>
      <c r="H1104" s="66">
        <f>IF('Jeunes Plants'!H1104&lt;&gt;"",'Jeunes Plants'!H1104,"")</f>
        <v>5</v>
      </c>
      <c r="I1104" s="66" t="str">
        <f>IF('Jeunes Plants'!I1104&lt;&gt;"",'Jeunes Plants'!I1104,"")</f>
        <v>A</v>
      </c>
      <c r="J1104" s="72" t="str">
        <f>IF('Jeunes Plants'!J1104&lt;&gt;"",'Jeunes Plants'!J1104,"")</f>
        <v/>
      </c>
      <c r="K1104" s="24" t="str">
        <f>IF('Jeunes Plants'!K1104&lt;&gt;"",'Jeunes Plants'!K1104,"")</f>
        <v>ARO</v>
      </c>
      <c r="L1104" s="24" t="str">
        <f>IF('Jeunes Plants'!L1104&lt;&gt;"",'Jeunes Plants'!L1104,"")</f>
        <v>S3B</v>
      </c>
      <c r="M1104" s="24" t="str">
        <f>IF('Jeunes Plants'!M1104&lt;&gt;"",'Jeunes Plants'!M1104,"")</f>
        <v/>
      </c>
      <c r="N1104" s="24" t="str">
        <f>IF('Jeunes Plants'!N1104&lt;&gt;"",'Jeunes Plants'!N1104,"")</f>
        <v>M3</v>
      </c>
      <c r="O1104" s="24" t="str">
        <f>IF('Jeunes Plants'!O1104&lt;&gt;"",'Jeunes Plants'!O1104,"")</f>
        <v>VERVEINE CITRONNELLE Aloysia citrodora</v>
      </c>
      <c r="P1104" s="54">
        <f>IF('Jeunes Plants'!P1104&lt;&gt;"",'Jeunes Plants'!P1104,"")</f>
        <v>1104</v>
      </c>
      <c r="Q1104" s="20">
        <f>IF('Jeunes Plants'!R1104&lt;&gt;"",'Jeunes Plants'!R1104,"")</f>
        <v>0</v>
      </c>
      <c r="R1104" s="20">
        <f>IF('Jeunes Plants'!S1104&lt;&gt;"",'Jeunes Plants'!S1104,"")</f>
        <v>0</v>
      </c>
      <c r="S1104" s="236">
        <f>IF('Jeunes Plants'!T1104&lt;&gt;"",'Jeunes Plants'!T1104,"")</f>
        <v>0</v>
      </c>
      <c r="T1104" s="241"/>
      <c r="U1104" s="44"/>
      <c r="V1104" s="44"/>
      <c r="W1104" s="44"/>
    </row>
    <row r="1105" spans="1:23" ht="20.100000000000001" customHeight="1" x14ac:dyDescent="0.25">
      <c r="A1105" s="125">
        <f>IF('Jeunes Plants'!A1105&lt;&gt;"",'Jeunes Plants'!A1105,"")</f>
        <v>22332</v>
      </c>
      <c r="B1105" s="126" t="str">
        <f>IF('Jeunes Plants'!B1105&lt;&gt;"",'Jeunes Plants'!B1105,"")</f>
        <v>VERVEINE D ARGENTINE</v>
      </c>
      <c r="C1105" s="126" t="str">
        <f>IF('Jeunes Plants'!C1105&lt;&gt;"",'Jeunes Plants'!C1105,"")</f>
        <v>Aloysia polystachia</v>
      </c>
      <c r="D1105" s="126" t="str">
        <f>IF('Jeunes Plants'!D1105&lt;&gt;"",'Jeunes Plants'!D1105,"")</f>
        <v/>
      </c>
      <c r="E1105" s="127" t="str">
        <f>IF('Jeunes Plants'!E1105&lt;&gt;"",'Jeunes Plants'!E1105,"")</f>
        <v>B</v>
      </c>
      <c r="F1105" s="127" t="str">
        <f>IF('Jeunes Plants'!F1105&lt;&gt;"",'Jeunes Plants'!F1105,"")</f>
        <v>M 3 cm  X60</v>
      </c>
      <c r="G1105" s="128">
        <f>IF('Jeunes Plants'!G1105&lt;&gt;"",'Jeunes Plants'!G1105,"")</f>
        <v>30</v>
      </c>
      <c r="H1105" s="127">
        <f>IF('Jeunes Plants'!H1105&lt;&gt;"",'Jeunes Plants'!H1105,"")</f>
        <v>5</v>
      </c>
      <c r="I1105" s="127" t="str">
        <f>IF('Jeunes Plants'!I1105&lt;&gt;"",'Jeunes Plants'!I1105,"")</f>
        <v>E</v>
      </c>
      <c r="J1105" s="129" t="str">
        <f>IF('Jeunes Plants'!J1105&lt;&gt;"",'Jeunes Plants'!J1105,"")</f>
        <v/>
      </c>
      <c r="K1105" s="126" t="str">
        <f>IF('Jeunes Plants'!K1105&lt;&gt;"",'Jeunes Plants'!K1105,"")</f>
        <v>ARO</v>
      </c>
      <c r="L1105" s="126" t="str">
        <f>IF('Jeunes Plants'!L1105&lt;&gt;"",'Jeunes Plants'!L1105,"")</f>
        <v>S3B</v>
      </c>
      <c r="M1105" s="126" t="str">
        <f>IF('Jeunes Plants'!M1105&lt;&gt;"",'Jeunes Plants'!M1105,"")</f>
        <v/>
      </c>
      <c r="N1105" s="126" t="str">
        <f>IF('Jeunes Plants'!N1105&lt;&gt;"",'Jeunes Plants'!N1105,"")</f>
        <v>M3</v>
      </c>
      <c r="O1105" s="126" t="str">
        <f>IF('Jeunes Plants'!O1105&lt;&gt;"",'Jeunes Plants'!O1105,"")</f>
        <v>VERVEINE D ARGENTINE Aloysia polystachia</v>
      </c>
      <c r="P1105" s="130">
        <f>IF('Jeunes Plants'!P1105&lt;&gt;"",'Jeunes Plants'!P1105,"")</f>
        <v>1105</v>
      </c>
      <c r="Q1105" s="20">
        <f>IF('Jeunes Plants'!R1105&lt;&gt;"",'Jeunes Plants'!R1105,"")</f>
        <v>0</v>
      </c>
      <c r="R1105" s="20">
        <f>IF('Jeunes Plants'!S1105&lt;&gt;"",'Jeunes Plants'!S1105,"")</f>
        <v>0</v>
      </c>
      <c r="S1105" s="236">
        <f>IF('Jeunes Plants'!T1105&lt;&gt;"",'Jeunes Plants'!T1105,"")</f>
        <v>0</v>
      </c>
      <c r="T1105" s="242"/>
      <c r="U1105" s="158"/>
      <c r="V1105" s="158"/>
      <c r="W1105" s="158"/>
    </row>
    <row r="1106" spans="1:23" ht="20.100000000000001" customHeight="1" x14ac:dyDescent="0.25">
      <c r="A1106" s="140" t="str">
        <f>IF('Jeunes Plants'!A1106&lt;&gt;"",'Jeunes Plants'!A1106,"")</f>
        <v/>
      </c>
      <c r="B1106" s="188" t="str">
        <f>IF('Jeunes Plants'!B1106&lt;&gt;"",'Jeunes Plants'!B1106,"")</f>
        <v>CARRÉ POTAGER</v>
      </c>
      <c r="C1106" s="141" t="str">
        <f>IF('Jeunes Plants'!C1106&lt;&gt;"",'Jeunes Plants'!C1106,"")</f>
        <v/>
      </c>
      <c r="D1106" s="141" t="str">
        <f>IF('Jeunes Plants'!D1106&lt;&gt;"",'Jeunes Plants'!D1106,"")</f>
        <v/>
      </c>
      <c r="E1106" s="142" t="str">
        <f>IF('Jeunes Plants'!E1106&lt;&gt;"",'Jeunes Plants'!E1106,"")</f>
        <v/>
      </c>
      <c r="F1106" s="142" t="str">
        <f>IF('Jeunes Plants'!F1106&lt;&gt;"",'Jeunes Plants'!F1106,"")</f>
        <v/>
      </c>
      <c r="G1106" s="142" t="str">
        <f>IF('Jeunes Plants'!G1106&lt;&gt;"",'Jeunes Plants'!G1106,"")</f>
        <v/>
      </c>
      <c r="H1106" s="142" t="str">
        <f>IF('Jeunes Plants'!H1106&lt;&gt;"",'Jeunes Plants'!H1106,"")</f>
        <v/>
      </c>
      <c r="I1106" s="142" t="str">
        <f>IF('Jeunes Plants'!I1106&lt;&gt;"",'Jeunes Plants'!I1106,"")</f>
        <v/>
      </c>
      <c r="J1106" s="143" t="str">
        <f>IF('Jeunes Plants'!J1106&lt;&gt;"",'Jeunes Plants'!J1106,"")</f>
        <v/>
      </c>
      <c r="K1106" s="141" t="str">
        <f>IF('Jeunes Plants'!K1106&lt;&gt;"",'Jeunes Plants'!K1106,"")</f>
        <v/>
      </c>
      <c r="L1106" s="141" t="str">
        <f>IF('Jeunes Plants'!L1106&lt;&gt;"",'Jeunes Plants'!L1106,"")</f>
        <v>G</v>
      </c>
      <c r="M1106" s="141" t="str">
        <f>IF('Jeunes Plants'!M1106&lt;&gt;"",'Jeunes Plants'!M1106,"")</f>
        <v/>
      </c>
      <c r="N1106" s="141" t="str">
        <f>IF('Jeunes Plants'!N1106&lt;&gt;"",'Jeunes Plants'!N1106,"")</f>
        <v/>
      </c>
      <c r="O1106" s="141" t="str">
        <f>IF('Jeunes Plants'!O1106&lt;&gt;"",'Jeunes Plants'!O1106,"")</f>
        <v xml:space="preserve">CARRÉ POTAGER </v>
      </c>
      <c r="P1106" s="144">
        <f>IF('Jeunes Plants'!P1106&lt;&gt;"",'Jeunes Plants'!P1106,"")</f>
        <v>1106</v>
      </c>
      <c r="Q1106" s="20" t="str">
        <f>IF('Jeunes Plants'!R1106&lt;&gt;"",'Jeunes Plants'!R1106,"")</f>
        <v/>
      </c>
      <c r="R1106" s="20" t="str">
        <f>IF('Jeunes Plants'!S1106&lt;&gt;"",'Jeunes Plants'!S1106,"")</f>
        <v/>
      </c>
      <c r="S1106" s="236" t="str">
        <f>IF('Jeunes Plants'!T1106&lt;&gt;"",'Jeunes Plants'!T1106,"")</f>
        <v/>
      </c>
      <c r="T1106" s="256"/>
      <c r="U1106" s="182"/>
      <c r="V1106" s="182"/>
      <c r="W1106" s="182"/>
    </row>
    <row r="1107" spans="1:23" ht="20.100000000000001" customHeight="1" x14ac:dyDescent="0.25">
      <c r="A1107" s="23">
        <f>IF('Jeunes Plants'!A1107&lt;&gt;"",'Jeunes Plants'!A1107,"")</f>
        <v>26839</v>
      </c>
      <c r="B1107" s="24" t="str">
        <f>IF('Jeunes Plants'!B1107&lt;&gt;"",'Jeunes Plants'!B1107,"")</f>
        <v>CONCOMBRE</v>
      </c>
      <c r="C1107" s="24" t="str">
        <f>IF('Jeunes Plants'!C1107&lt;&gt;"",'Jeunes Plants'!C1107,"")</f>
        <v>Ballistic F1</v>
      </c>
      <c r="D1107" s="24" t="str">
        <f>IF('Jeunes Plants'!D1107&lt;&gt;"",'Jeunes Plants'!D1107,"")</f>
        <v>&gt;s07/2026</v>
      </c>
      <c r="E1107" s="66" t="str">
        <f>IF('Jeunes Plants'!E1107&lt;&gt;"",'Jeunes Plants'!E1107,"")</f>
        <v>S</v>
      </c>
      <c r="F1107" s="66" t="str">
        <f>IF('Jeunes Plants'!F1107&lt;&gt;"",'Jeunes Plants'!F1107,"")</f>
        <v>M 3 cm  X60</v>
      </c>
      <c r="G1107" s="64">
        <f>IF('Jeunes Plants'!G1107&lt;&gt;"",'Jeunes Plants'!G1107,"")</f>
        <v>30</v>
      </c>
      <c r="H1107" s="64">
        <f>IF('Jeunes Plants'!H1107&lt;&gt;"",'Jeunes Plants'!H1107,"")</f>
        <v>5</v>
      </c>
      <c r="I1107" s="66" t="str">
        <f>IF('Jeunes Plants'!I1107&lt;&gt;"",'Jeunes Plants'!I1107,"")</f>
        <v>C</v>
      </c>
      <c r="J1107" s="72" t="str">
        <f>IF('Jeunes Plants'!J1107&lt;&gt;"",'Jeunes Plants'!J1107,"")</f>
        <v/>
      </c>
      <c r="K1107" s="24" t="str">
        <f>IF('Jeunes Plants'!K1107&lt;&gt;"",'Jeunes Plants'!K1107,"")</f>
        <v>LEG CARR</v>
      </c>
      <c r="L1107" s="24" t="str">
        <f>IF('Jeunes Plants'!L1107&lt;&gt;"",'Jeunes Plants'!L1107,"")</f>
        <v>S4</v>
      </c>
      <c r="M1107" s="24" t="str">
        <f>IF('Jeunes Plants'!M1107&lt;&gt;"",'Jeunes Plants'!M1107,"")</f>
        <v>NEW</v>
      </c>
      <c r="N1107" s="24" t="str">
        <f>IF('Jeunes Plants'!N1107&lt;&gt;"",'Jeunes Plants'!N1107,"")</f>
        <v>M3</v>
      </c>
      <c r="O1107" s="24" t="str">
        <f>IF('Jeunes Plants'!O1107&lt;&gt;"",'Jeunes Plants'!O1107,"")</f>
        <v>CONCOMBRE Ballistic F1</v>
      </c>
      <c r="P1107" s="54">
        <f>IF('Jeunes Plants'!P1107&lt;&gt;"",'Jeunes Plants'!P1107,"")</f>
        <v>1107</v>
      </c>
      <c r="Q1107" s="20">
        <f>IF('Jeunes Plants'!R1107&lt;&gt;"",'Jeunes Plants'!R1107,"")</f>
        <v>0</v>
      </c>
      <c r="R1107" s="20">
        <f>IF('Jeunes Plants'!S1107&lt;&gt;"",'Jeunes Plants'!S1107,"")</f>
        <v>0</v>
      </c>
      <c r="S1107" s="236">
        <f>IF('Jeunes Plants'!T1107&lt;&gt;"",'Jeunes Plants'!T1107,"")</f>
        <v>0</v>
      </c>
      <c r="T1107" s="241"/>
      <c r="U1107" s="44"/>
      <c r="V1107" s="44"/>
      <c r="W1107" s="44"/>
    </row>
    <row r="1108" spans="1:23" ht="20.100000000000001" customHeight="1" x14ac:dyDescent="0.25">
      <c r="A1108" s="125">
        <f>IF('Jeunes Plants'!A1108&lt;&gt;"",'Jeunes Plants'!A1108,"")</f>
        <v>13664</v>
      </c>
      <c r="B1108" s="126" t="str">
        <f>IF('Jeunes Plants'!B1108&lt;&gt;"",'Jeunes Plants'!B1108,"")</f>
        <v>FRAISIER</v>
      </c>
      <c r="C1108" s="126" t="str">
        <f>IF('Jeunes Plants'!C1108&lt;&gt;"",'Jeunes Plants'!C1108,"")</f>
        <v>Loran F1</v>
      </c>
      <c r="D1108" s="126" t="str">
        <f>IF('Jeunes Plants'!D1108&lt;&gt;"",'Jeunes Plants'!D1108,"")</f>
        <v/>
      </c>
      <c r="E1108" s="127" t="str">
        <f>IF('Jeunes Plants'!E1108&lt;&gt;"",'Jeunes Plants'!E1108,"")</f>
        <v>S</v>
      </c>
      <c r="F1108" s="127" t="str">
        <f>IF('Jeunes Plants'!F1108&lt;&gt;"",'Jeunes Plants'!F1108,"")</f>
        <v>M 3 cm  X60</v>
      </c>
      <c r="G1108" s="128">
        <f>IF('Jeunes Plants'!G1108&lt;&gt;"",'Jeunes Plants'!G1108,"")</f>
        <v>30</v>
      </c>
      <c r="H1108" s="128">
        <f>IF('Jeunes Plants'!H1108&lt;&gt;"",'Jeunes Plants'!H1108,"")</f>
        <v>5</v>
      </c>
      <c r="I1108" s="127" t="str">
        <f>IF('Jeunes Plants'!I1108&lt;&gt;"",'Jeunes Plants'!I1108,"")</f>
        <v>A</v>
      </c>
      <c r="J1108" s="129" t="str">
        <f>IF('Jeunes Plants'!J1108&lt;&gt;"",'Jeunes Plants'!J1108,"")</f>
        <v/>
      </c>
      <c r="K1108" s="126" t="str">
        <f>IF('Jeunes Plants'!K1108&lt;&gt;"",'Jeunes Plants'!K1108,"")</f>
        <v>LEG CARR</v>
      </c>
      <c r="L1108" s="126" t="str">
        <f>IF('Jeunes Plants'!L1108&lt;&gt;"",'Jeunes Plants'!L1108,"")</f>
        <v>S4</v>
      </c>
      <c r="M1108" s="126" t="str">
        <f>IF('Jeunes Plants'!M1108&lt;&gt;"",'Jeunes Plants'!M1108,"")</f>
        <v/>
      </c>
      <c r="N1108" s="126" t="str">
        <f>IF('Jeunes Plants'!N1108&lt;&gt;"",'Jeunes Plants'!N1108,"")</f>
        <v>M3</v>
      </c>
      <c r="O1108" s="126" t="str">
        <f>IF('Jeunes Plants'!O1108&lt;&gt;"",'Jeunes Plants'!O1108,"")</f>
        <v>FRAISIER Loran F1</v>
      </c>
      <c r="P1108" s="130">
        <f>IF('Jeunes Plants'!P1108&lt;&gt;"",'Jeunes Plants'!P1108,"")</f>
        <v>1108</v>
      </c>
      <c r="Q1108" s="20">
        <f>IF('Jeunes Plants'!R1108&lt;&gt;"",'Jeunes Plants'!R1108,"")</f>
        <v>0</v>
      </c>
      <c r="R1108" s="20">
        <f>IF('Jeunes Plants'!S1108&lt;&gt;"",'Jeunes Plants'!S1108,"")</f>
        <v>0</v>
      </c>
      <c r="S1108" s="236">
        <f>IF('Jeunes Plants'!T1108&lt;&gt;"",'Jeunes Plants'!T1108,"")</f>
        <v>0</v>
      </c>
      <c r="T1108" s="242"/>
      <c r="U1108" s="158"/>
      <c r="V1108" s="158"/>
      <c r="W1108" s="158"/>
    </row>
    <row r="1109" spans="1:23" ht="20.100000000000001" customHeight="1" x14ac:dyDescent="0.25">
      <c r="A1109" s="23">
        <f>IF('Jeunes Plants'!A1109&lt;&gt;"",'Jeunes Plants'!A1109,"")</f>
        <v>15245</v>
      </c>
      <c r="B1109" s="24" t="str">
        <f>IF('Jeunes Plants'!B1109&lt;&gt;"",'Jeunes Plants'!B1109,"")</f>
        <v>FRAISIER</v>
      </c>
      <c r="C1109" s="24" t="str">
        <f>IF('Jeunes Plants'!C1109&lt;&gt;"",'Jeunes Plants'!C1109,"")</f>
        <v>Tristan F1</v>
      </c>
      <c r="D1109" s="24" t="str">
        <f>IF('Jeunes Plants'!D1109&lt;&gt;"",'Jeunes Plants'!D1109,"")</f>
        <v/>
      </c>
      <c r="E1109" s="66" t="str">
        <f>IF('Jeunes Plants'!E1109&lt;&gt;"",'Jeunes Plants'!E1109,"")</f>
        <v>S</v>
      </c>
      <c r="F1109" s="66" t="str">
        <f>IF('Jeunes Plants'!F1109&lt;&gt;"",'Jeunes Plants'!F1109,"")</f>
        <v>M 3 cm  X60</v>
      </c>
      <c r="G1109" s="64">
        <f>IF('Jeunes Plants'!G1109&lt;&gt;"",'Jeunes Plants'!G1109,"")</f>
        <v>30</v>
      </c>
      <c r="H1109" s="64">
        <f>IF('Jeunes Plants'!H1109&lt;&gt;"",'Jeunes Plants'!H1109,"")</f>
        <v>5</v>
      </c>
      <c r="I1109" s="66" t="str">
        <f>IF('Jeunes Plants'!I1109&lt;&gt;"",'Jeunes Plants'!I1109,"")</f>
        <v>A</v>
      </c>
      <c r="J1109" s="72" t="str">
        <f>IF('Jeunes Plants'!J1109&lt;&gt;"",'Jeunes Plants'!J1109,"")</f>
        <v/>
      </c>
      <c r="K1109" s="24" t="str">
        <f>IF('Jeunes Plants'!K1109&lt;&gt;"",'Jeunes Plants'!K1109,"")</f>
        <v>LEG CARR</v>
      </c>
      <c r="L1109" s="24" t="str">
        <f>IF('Jeunes Plants'!L1109&lt;&gt;"",'Jeunes Plants'!L1109,"")</f>
        <v>S4</v>
      </c>
      <c r="M1109" s="24" t="str">
        <f>IF('Jeunes Plants'!M1109&lt;&gt;"",'Jeunes Plants'!M1109,"")</f>
        <v/>
      </c>
      <c r="N1109" s="24" t="str">
        <f>IF('Jeunes Plants'!N1109&lt;&gt;"",'Jeunes Plants'!N1109,"")</f>
        <v>M3</v>
      </c>
      <c r="O1109" s="24" t="str">
        <f>IF('Jeunes Plants'!O1109&lt;&gt;"",'Jeunes Plants'!O1109,"")</f>
        <v>FRAISIER Tristan F1</v>
      </c>
      <c r="P1109" s="54">
        <f>IF('Jeunes Plants'!P1109&lt;&gt;"",'Jeunes Plants'!P1109,"")</f>
        <v>1109</v>
      </c>
      <c r="Q1109" s="20">
        <f>IF('Jeunes Plants'!R1109&lt;&gt;"",'Jeunes Plants'!R1109,"")</f>
        <v>0</v>
      </c>
      <c r="R1109" s="20">
        <f>IF('Jeunes Plants'!S1109&lt;&gt;"",'Jeunes Plants'!S1109,"")</f>
        <v>0</v>
      </c>
      <c r="S1109" s="236">
        <f>IF('Jeunes Plants'!T1109&lt;&gt;"",'Jeunes Plants'!T1109,"")</f>
        <v>0</v>
      </c>
      <c r="T1109" s="241"/>
      <c r="U1109" s="44"/>
      <c r="V1109" s="44"/>
      <c r="W1109" s="44"/>
    </row>
    <row r="1110" spans="1:23" ht="20.100000000000001" customHeight="1" x14ac:dyDescent="0.25">
      <c r="A1110" s="125">
        <f>IF('Jeunes Plants'!A1110&lt;&gt;"",'Jeunes Plants'!A1110,"")</f>
        <v>26840</v>
      </c>
      <c r="B1110" s="126" t="str">
        <f>IF('Jeunes Plants'!B1110&lt;&gt;"",'Jeunes Plants'!B1110,"")</f>
        <v>MAÏS</v>
      </c>
      <c r="C1110" s="126" t="str">
        <f>IF('Jeunes Plants'!C1110&lt;&gt;"",'Jeunes Plants'!C1110,"")</f>
        <v>Pop Corn F1</v>
      </c>
      <c r="D1110" s="126" t="str">
        <f>IF('Jeunes Plants'!D1110&lt;&gt;"",'Jeunes Plants'!D1110,"")</f>
        <v>&gt;s07/2026</v>
      </c>
      <c r="E1110" s="127" t="str">
        <f>IF('Jeunes Plants'!E1110&lt;&gt;"",'Jeunes Plants'!E1110,"")</f>
        <v>S</v>
      </c>
      <c r="F1110" s="127" t="str">
        <f>IF('Jeunes Plants'!F1110&lt;&gt;"",'Jeunes Plants'!F1110,"")</f>
        <v>M 3 cm  X60</v>
      </c>
      <c r="G1110" s="128">
        <f>IF('Jeunes Plants'!G1110&lt;&gt;"",'Jeunes Plants'!G1110,"")</f>
        <v>30</v>
      </c>
      <c r="H1110" s="128">
        <f>IF('Jeunes Plants'!H1110&lt;&gt;"",'Jeunes Plants'!H1110,"")</f>
        <v>4</v>
      </c>
      <c r="I1110" s="127" t="str">
        <f>IF('Jeunes Plants'!I1110&lt;&gt;"",'Jeunes Plants'!I1110,"")</f>
        <v>C</v>
      </c>
      <c r="J1110" s="129" t="str">
        <f>IF('Jeunes Plants'!J1110&lt;&gt;"",'Jeunes Plants'!J1110,"")</f>
        <v/>
      </c>
      <c r="K1110" s="126" t="str">
        <f>IF('Jeunes Plants'!K1110&lt;&gt;"",'Jeunes Plants'!K1110,"")</f>
        <v>LEG CAR</v>
      </c>
      <c r="L1110" s="126" t="str">
        <f>IF('Jeunes Plants'!L1110&lt;&gt;"",'Jeunes Plants'!L1110,"")</f>
        <v>S4</v>
      </c>
      <c r="M1110" s="126" t="str">
        <f>IF('Jeunes Plants'!M1110&lt;&gt;"",'Jeunes Plants'!M1110,"")</f>
        <v>NEW</v>
      </c>
      <c r="N1110" s="126" t="str">
        <f>IF('Jeunes Plants'!N1110&lt;&gt;"",'Jeunes Plants'!N1110,"")</f>
        <v>M3</v>
      </c>
      <c r="O1110" s="126" t="str">
        <f>IF('Jeunes Plants'!O1110&lt;&gt;"",'Jeunes Plants'!O1110,"")</f>
        <v>MAÏS Pop Corn F1</v>
      </c>
      <c r="P1110" s="130">
        <f>IF('Jeunes Plants'!P1110&lt;&gt;"",'Jeunes Plants'!P1110,"")</f>
        <v>1110</v>
      </c>
      <c r="Q1110" s="20">
        <f>IF('Jeunes Plants'!R1110&lt;&gt;"",'Jeunes Plants'!R1110,"")</f>
        <v>0</v>
      </c>
      <c r="R1110" s="20">
        <f>IF('Jeunes Plants'!S1110&lt;&gt;"",'Jeunes Plants'!S1110,"")</f>
        <v>0</v>
      </c>
      <c r="S1110" s="236">
        <f>IF('Jeunes Plants'!T1110&lt;&gt;"",'Jeunes Plants'!T1110,"")</f>
        <v>0</v>
      </c>
      <c r="T1110" s="242"/>
      <c r="U1110" s="158"/>
      <c r="V1110" s="158"/>
      <c r="W1110" s="158"/>
    </row>
    <row r="1111" spans="1:23" ht="20.100000000000001" customHeight="1" x14ac:dyDescent="0.25">
      <c r="A1111" s="23">
        <f>IF('Jeunes Plants'!A1111&lt;&gt;"",'Jeunes Plants'!A1111,"")</f>
        <v>26023</v>
      </c>
      <c r="B1111" s="24" t="str">
        <f>IF('Jeunes Plants'!B1111&lt;&gt;"",'Jeunes Plants'!B1111,"")</f>
        <v>MELON CHARENTAIS</v>
      </c>
      <c r="C1111" s="24" t="str">
        <f>IF('Jeunes Plants'!C1111&lt;&gt;"",'Jeunes Plants'!C1111,"")</f>
        <v>Edgar F1</v>
      </c>
      <c r="D1111" s="24" t="str">
        <f>IF('Jeunes Plants'!D1111&lt;&gt;"",'Jeunes Plants'!D1111,"")</f>
        <v>&gt;s07/2026</v>
      </c>
      <c r="E1111" s="66" t="str">
        <f>IF('Jeunes Plants'!E1111&lt;&gt;"",'Jeunes Plants'!E1111,"")</f>
        <v>S</v>
      </c>
      <c r="F1111" s="66" t="str">
        <f>IF('Jeunes Plants'!F1111&lt;&gt;"",'Jeunes Plants'!F1111,"")</f>
        <v>M 3 cm  X60</v>
      </c>
      <c r="G1111" s="64">
        <f>IF('Jeunes Plants'!G1111&lt;&gt;"",'Jeunes Plants'!G1111,"")</f>
        <v>30</v>
      </c>
      <c r="H1111" s="64">
        <f>IF('Jeunes Plants'!H1111&lt;&gt;"",'Jeunes Plants'!H1111,"")</f>
        <v>5</v>
      </c>
      <c r="I1111" s="66" t="str">
        <f>IF('Jeunes Plants'!I1111&lt;&gt;"",'Jeunes Plants'!I1111,"")</f>
        <v>A</v>
      </c>
      <c r="J1111" s="72" t="str">
        <f>IF('Jeunes Plants'!J1111&lt;&gt;"",'Jeunes Plants'!J1111,"")</f>
        <v/>
      </c>
      <c r="K1111" s="24" t="str">
        <f>IF('Jeunes Plants'!K1111&lt;&gt;"",'Jeunes Plants'!K1111,"")</f>
        <v>LEG CARR</v>
      </c>
      <c r="L1111" s="24" t="str">
        <f>IF('Jeunes Plants'!L1111&lt;&gt;"",'Jeunes Plants'!L1111,"")</f>
        <v>S4</v>
      </c>
      <c r="M1111" s="24" t="str">
        <f>IF('Jeunes Plants'!M1111&lt;&gt;"",'Jeunes Plants'!M1111,"")</f>
        <v/>
      </c>
      <c r="N1111" s="24" t="str">
        <f>IF('Jeunes Plants'!N1111&lt;&gt;"",'Jeunes Plants'!N1111,"")</f>
        <v>M3</v>
      </c>
      <c r="O1111" s="24" t="str">
        <f>IF('Jeunes Plants'!O1111&lt;&gt;"",'Jeunes Plants'!O1111,"")</f>
        <v>MELON CHARENTAIS Edgar F1</v>
      </c>
      <c r="P1111" s="54">
        <f>IF('Jeunes Plants'!P1111&lt;&gt;"",'Jeunes Plants'!P1111,"")</f>
        <v>1111</v>
      </c>
      <c r="Q1111" s="20">
        <f>IF('Jeunes Plants'!R1111&lt;&gt;"",'Jeunes Plants'!R1111,"")</f>
        <v>0</v>
      </c>
      <c r="R1111" s="20">
        <f>IF('Jeunes Plants'!S1111&lt;&gt;"",'Jeunes Plants'!S1111,"")</f>
        <v>0</v>
      </c>
      <c r="S1111" s="236">
        <f>IF('Jeunes Plants'!T1111&lt;&gt;"",'Jeunes Plants'!T1111,"")</f>
        <v>0</v>
      </c>
      <c r="T1111" s="241"/>
      <c r="U1111" s="44"/>
      <c r="V1111" s="44"/>
      <c r="W1111" s="44"/>
    </row>
    <row r="1112" spans="1:23" ht="20.100000000000001" customHeight="1" x14ac:dyDescent="0.25">
      <c r="A1112" s="125">
        <f>IF('Jeunes Plants'!A1112&lt;&gt;"",'Jeunes Plants'!A1112,"")</f>
        <v>13665</v>
      </c>
      <c r="B1112" s="126" t="str">
        <f>IF('Jeunes Plants'!B1112&lt;&gt;"",'Jeunes Plants'!B1112,"")</f>
        <v>PASTEQUE</v>
      </c>
      <c r="C1112" s="126" t="str">
        <f>IF('Jeunes Plants'!C1112&lt;&gt;"",'Jeunes Plants'!C1112,"")</f>
        <v>Mini love F1</v>
      </c>
      <c r="D1112" s="126" t="str">
        <f>IF('Jeunes Plants'!D1112&lt;&gt;"",'Jeunes Plants'!D1112,"")</f>
        <v>&gt;s07/2026</v>
      </c>
      <c r="E1112" s="127" t="str">
        <f>IF('Jeunes Plants'!E1112&lt;&gt;"",'Jeunes Plants'!E1112,"")</f>
        <v>S</v>
      </c>
      <c r="F1112" s="127" t="str">
        <f>IF('Jeunes Plants'!F1112&lt;&gt;"",'Jeunes Plants'!F1112,"")</f>
        <v>M 3 cm  X60</v>
      </c>
      <c r="G1112" s="128">
        <f>IF('Jeunes Plants'!G1112&lt;&gt;"",'Jeunes Plants'!G1112,"")</f>
        <v>30</v>
      </c>
      <c r="H1112" s="127">
        <f>IF('Jeunes Plants'!H1112&lt;&gt;"",'Jeunes Plants'!H1112,"")</f>
        <v>5</v>
      </c>
      <c r="I1112" s="127" t="str">
        <f>IF('Jeunes Plants'!I1112&lt;&gt;"",'Jeunes Plants'!I1112,"")</f>
        <v>C</v>
      </c>
      <c r="J1112" s="129" t="str">
        <f>IF('Jeunes Plants'!J1112&lt;&gt;"",'Jeunes Plants'!J1112,"")</f>
        <v/>
      </c>
      <c r="K1112" s="126" t="str">
        <f>IF('Jeunes Plants'!K1112&lt;&gt;"",'Jeunes Plants'!K1112,"")</f>
        <v>LEG CARR</v>
      </c>
      <c r="L1112" s="126" t="str">
        <f>IF('Jeunes Plants'!L1112&lt;&gt;"",'Jeunes Plants'!L1112,"")</f>
        <v>S4</v>
      </c>
      <c r="M1112" s="126" t="str">
        <f>IF('Jeunes Plants'!M1112&lt;&gt;"",'Jeunes Plants'!M1112,"")</f>
        <v/>
      </c>
      <c r="N1112" s="126" t="str">
        <f>IF('Jeunes Plants'!N1112&lt;&gt;"",'Jeunes Plants'!N1112,"")</f>
        <v>M3</v>
      </c>
      <c r="O1112" s="126" t="str">
        <f>IF('Jeunes Plants'!O1112&lt;&gt;"",'Jeunes Plants'!O1112,"")</f>
        <v>PASTEQUE Mini love F1</v>
      </c>
      <c r="P1112" s="130">
        <f>IF('Jeunes Plants'!P1112&lt;&gt;"",'Jeunes Plants'!P1112,"")</f>
        <v>1112</v>
      </c>
      <c r="Q1112" s="20">
        <f>IF('Jeunes Plants'!R1112&lt;&gt;"",'Jeunes Plants'!R1112,"")</f>
        <v>0</v>
      </c>
      <c r="R1112" s="20">
        <f>IF('Jeunes Plants'!S1112&lt;&gt;"",'Jeunes Plants'!S1112,"")</f>
        <v>0</v>
      </c>
      <c r="S1112" s="236">
        <f>IF('Jeunes Plants'!T1112&lt;&gt;"",'Jeunes Plants'!T1112,"")</f>
        <v>0</v>
      </c>
      <c r="T1112" s="242"/>
      <c r="U1112" s="158"/>
      <c r="V1112" s="158"/>
      <c r="W1112" s="158"/>
    </row>
    <row r="1113" spans="1:23" ht="20.100000000000001" customHeight="1" x14ac:dyDescent="0.25">
      <c r="A1113" s="23">
        <f>IF('Jeunes Plants'!A1113&lt;&gt;"",'Jeunes Plants'!A1113,"")</f>
        <v>13666</v>
      </c>
      <c r="B1113" s="24" t="str">
        <f>IF('Jeunes Plants'!B1113&lt;&gt;"",'Jeunes Plants'!B1113,"")</f>
        <v>POIVRON</v>
      </c>
      <c r="C1113" s="24" t="str">
        <f>IF('Jeunes Plants'!C1113&lt;&gt;"",'Jeunes Plants'!C1113,"")</f>
        <v>Balconi F1</v>
      </c>
      <c r="D1113" s="24" t="str">
        <f>IF('Jeunes Plants'!D1113&lt;&gt;"",'Jeunes Plants'!D1113,"")</f>
        <v/>
      </c>
      <c r="E1113" s="66" t="str">
        <f>IF('Jeunes Plants'!E1113&lt;&gt;"",'Jeunes Plants'!E1113,"")</f>
        <v>S</v>
      </c>
      <c r="F1113" s="66" t="str">
        <f>IF('Jeunes Plants'!F1113&lt;&gt;"",'Jeunes Plants'!F1113,"")</f>
        <v>M 3 cm  X60</v>
      </c>
      <c r="G1113" s="64">
        <f>IF('Jeunes Plants'!G1113&lt;&gt;"",'Jeunes Plants'!G1113,"")</f>
        <v>30</v>
      </c>
      <c r="H1113" s="66">
        <f>IF('Jeunes Plants'!H1113&lt;&gt;"",'Jeunes Plants'!H1113,"")</f>
        <v>8</v>
      </c>
      <c r="I1113" s="66" t="str">
        <f>IF('Jeunes Plants'!I1113&lt;&gt;"",'Jeunes Plants'!I1113,"")</f>
        <v>E</v>
      </c>
      <c r="J1113" s="72" t="str">
        <f>IF('Jeunes Plants'!J1113&lt;&gt;"",'Jeunes Plants'!J1113,"")</f>
        <v/>
      </c>
      <c r="K1113" s="24" t="str">
        <f>IF('Jeunes Plants'!K1113&lt;&gt;"",'Jeunes Plants'!K1113,"")</f>
        <v>LEG CARR</v>
      </c>
      <c r="L1113" s="24" t="str">
        <f>IF('Jeunes Plants'!L1113&lt;&gt;"",'Jeunes Plants'!L1113,"")</f>
        <v>S4</v>
      </c>
      <c r="M1113" s="24" t="str">
        <f>IF('Jeunes Plants'!M1113&lt;&gt;"",'Jeunes Plants'!M1113,"")</f>
        <v/>
      </c>
      <c r="N1113" s="24" t="str">
        <f>IF('Jeunes Plants'!N1113&lt;&gt;"",'Jeunes Plants'!N1113,"")</f>
        <v>M3</v>
      </c>
      <c r="O1113" s="24" t="str">
        <f>IF('Jeunes Plants'!O1113&lt;&gt;"",'Jeunes Plants'!O1113,"")</f>
        <v>POIVRON Balconi F1</v>
      </c>
      <c r="P1113" s="54">
        <f>IF('Jeunes Plants'!P1113&lt;&gt;"",'Jeunes Plants'!P1113,"")</f>
        <v>1113</v>
      </c>
      <c r="Q1113" s="20">
        <f>IF('Jeunes Plants'!R1113&lt;&gt;"",'Jeunes Plants'!R1113,"")</f>
        <v>0</v>
      </c>
      <c r="R1113" s="20">
        <f>IF('Jeunes Plants'!S1113&lt;&gt;"",'Jeunes Plants'!S1113,"")</f>
        <v>0</v>
      </c>
      <c r="S1113" s="236">
        <f>IF('Jeunes Plants'!T1113&lt;&gt;"",'Jeunes Plants'!T1113,"")</f>
        <v>0</v>
      </c>
      <c r="T1113" s="241"/>
      <c r="U1113" s="44"/>
      <c r="V1113" s="44"/>
      <c r="W1113" s="44"/>
    </row>
    <row r="1114" spans="1:23" ht="20.100000000000001" customHeight="1" x14ac:dyDescent="0.25">
      <c r="A1114" s="125">
        <f>IF('Jeunes Plants'!A1114&lt;&gt;"",'Jeunes Plants'!A1114,"")</f>
        <v>24042</v>
      </c>
      <c r="B1114" s="126" t="str">
        <f>IF('Jeunes Plants'!B1114&lt;&gt;"",'Jeunes Plants'!B1114,"")</f>
        <v>POIVRON</v>
      </c>
      <c r="C1114" s="126" t="str">
        <f>IF('Jeunes Plants'!C1114&lt;&gt;"",'Jeunes Plants'!C1114,"")</f>
        <v>Terrazzi F1</v>
      </c>
      <c r="D1114" s="126" t="str">
        <f>IF('Jeunes Plants'!D1114&lt;&gt;"",'Jeunes Plants'!D1114,"")</f>
        <v/>
      </c>
      <c r="E1114" s="127" t="str">
        <f>IF('Jeunes Plants'!E1114&lt;&gt;"",'Jeunes Plants'!E1114,"")</f>
        <v>S</v>
      </c>
      <c r="F1114" s="127" t="str">
        <f>IF('Jeunes Plants'!F1114&lt;&gt;"",'Jeunes Plants'!F1114,"")</f>
        <v>M 3 cm  X60</v>
      </c>
      <c r="G1114" s="128">
        <f>IF('Jeunes Plants'!G1114&lt;&gt;"",'Jeunes Plants'!G1114,"")</f>
        <v>30</v>
      </c>
      <c r="H1114" s="127">
        <f>IF('Jeunes Plants'!H1114&lt;&gt;"",'Jeunes Plants'!H1114,"")</f>
        <v>8</v>
      </c>
      <c r="I1114" s="127" t="str">
        <f>IF('Jeunes Plants'!I1114&lt;&gt;"",'Jeunes Plants'!I1114,"")</f>
        <v>E</v>
      </c>
      <c r="J1114" s="129" t="str">
        <f>IF('Jeunes Plants'!J1114&lt;&gt;"",'Jeunes Plants'!J1114,"")</f>
        <v/>
      </c>
      <c r="K1114" s="126" t="str">
        <f>IF('Jeunes Plants'!K1114&lt;&gt;"",'Jeunes Plants'!K1114,"")</f>
        <v>LEG CARR</v>
      </c>
      <c r="L1114" s="126" t="str">
        <f>IF('Jeunes Plants'!L1114&lt;&gt;"",'Jeunes Plants'!L1114,"")</f>
        <v>S4</v>
      </c>
      <c r="M1114" s="126" t="str">
        <f>IF('Jeunes Plants'!M1114&lt;&gt;"",'Jeunes Plants'!M1114,"")</f>
        <v/>
      </c>
      <c r="N1114" s="126" t="str">
        <f>IF('Jeunes Plants'!N1114&lt;&gt;"",'Jeunes Plants'!N1114,"")</f>
        <v>M3</v>
      </c>
      <c r="O1114" s="126" t="str">
        <f>IF('Jeunes Plants'!O1114&lt;&gt;"",'Jeunes Plants'!O1114,"")</f>
        <v>POIVRON Terrazzi F1</v>
      </c>
      <c r="P1114" s="130">
        <f>IF('Jeunes Plants'!P1114&lt;&gt;"",'Jeunes Plants'!P1114,"")</f>
        <v>1114</v>
      </c>
      <c r="Q1114" s="20">
        <f>IF('Jeunes Plants'!R1114&lt;&gt;"",'Jeunes Plants'!R1114,"")</f>
        <v>0</v>
      </c>
      <c r="R1114" s="20">
        <f>IF('Jeunes Plants'!S1114&lt;&gt;"",'Jeunes Plants'!S1114,"")</f>
        <v>0</v>
      </c>
      <c r="S1114" s="236">
        <f>IF('Jeunes Plants'!T1114&lt;&gt;"",'Jeunes Plants'!T1114,"")</f>
        <v>0</v>
      </c>
      <c r="T1114" s="242"/>
      <c r="U1114" s="158"/>
      <c r="V1114" s="158"/>
      <c r="W1114" s="158"/>
    </row>
    <row r="1115" spans="1:23" ht="20.100000000000001" customHeight="1" x14ac:dyDescent="0.25">
      <c r="A1115" s="23">
        <f>IF('Jeunes Plants'!A1115&lt;&gt;"",'Jeunes Plants'!A1115,"")</f>
        <v>13668</v>
      </c>
      <c r="B1115" s="24" t="str">
        <f>IF('Jeunes Plants'!B1115&lt;&gt;"",'Jeunes Plants'!B1115,"")</f>
        <v>TOMATE TERRASSE ET BALCON</v>
      </c>
      <c r="C1115" s="24" t="str">
        <f>IF('Jeunes Plants'!C1115&lt;&gt;"",'Jeunes Plants'!C1115,"")</f>
        <v>Dora F1</v>
      </c>
      <c r="D1115" s="24" t="str">
        <f>IF('Jeunes Plants'!D1115&lt;&gt;"",'Jeunes Plants'!D1115,"")</f>
        <v/>
      </c>
      <c r="E1115" s="66" t="str">
        <f>IF('Jeunes Plants'!E1115&lt;&gt;"",'Jeunes Plants'!E1115,"")</f>
        <v>S</v>
      </c>
      <c r="F1115" s="66" t="str">
        <f>IF('Jeunes Plants'!F1115&lt;&gt;"",'Jeunes Plants'!F1115,"")</f>
        <v>M 3 cm  X60</v>
      </c>
      <c r="G1115" s="64">
        <f>IF('Jeunes Plants'!G1115&lt;&gt;"",'Jeunes Plants'!G1115,"")</f>
        <v>30</v>
      </c>
      <c r="H1115" s="66">
        <f>IF('Jeunes Plants'!H1115&lt;&gt;"",'Jeunes Plants'!H1115,"")</f>
        <v>8</v>
      </c>
      <c r="I1115" s="66" t="str">
        <f>IF('Jeunes Plants'!I1115&lt;&gt;"",'Jeunes Plants'!I1115,"")</f>
        <v>C</v>
      </c>
      <c r="J1115" s="72" t="str">
        <f>IF('Jeunes Plants'!J1115&lt;&gt;"",'Jeunes Plants'!J1115,"")</f>
        <v/>
      </c>
      <c r="K1115" s="24" t="str">
        <f>IF('Jeunes Plants'!K1115&lt;&gt;"",'Jeunes Plants'!K1115,"")</f>
        <v>LEG CARR</v>
      </c>
      <c r="L1115" s="24" t="str">
        <f>IF('Jeunes Plants'!L1115&lt;&gt;"",'Jeunes Plants'!L1115,"")</f>
        <v>S4</v>
      </c>
      <c r="M1115" s="24" t="str">
        <f>IF('Jeunes Plants'!M1115&lt;&gt;"",'Jeunes Plants'!M1115,"")</f>
        <v/>
      </c>
      <c r="N1115" s="24" t="str">
        <f>IF('Jeunes Plants'!N1115&lt;&gt;"",'Jeunes Plants'!N1115,"")</f>
        <v>M3</v>
      </c>
      <c r="O1115" s="24" t="str">
        <f>IF('Jeunes Plants'!O1115&lt;&gt;"",'Jeunes Plants'!O1115,"")</f>
        <v>TOMATE TERRASSE ET BALCON Dora F1</v>
      </c>
      <c r="P1115" s="54">
        <f>IF('Jeunes Plants'!P1115&lt;&gt;"",'Jeunes Plants'!P1115,"")</f>
        <v>1115</v>
      </c>
      <c r="Q1115" s="20">
        <f>IF('Jeunes Plants'!R1115&lt;&gt;"",'Jeunes Plants'!R1115,"")</f>
        <v>0</v>
      </c>
      <c r="R1115" s="20">
        <f>IF('Jeunes Plants'!S1115&lt;&gt;"",'Jeunes Plants'!S1115,"")</f>
        <v>0</v>
      </c>
      <c r="S1115" s="236">
        <f>IF('Jeunes Plants'!T1115&lt;&gt;"",'Jeunes Plants'!T1115,"")</f>
        <v>0</v>
      </c>
      <c r="T1115" s="241"/>
      <c r="U1115" s="44"/>
      <c r="V1115" s="44"/>
      <c r="W1115" s="44"/>
    </row>
    <row r="1116" spans="1:23" ht="20.100000000000001" customHeight="1" x14ac:dyDescent="0.25">
      <c r="A1116" s="125">
        <f>IF('Jeunes Plants'!A1116&lt;&gt;"",'Jeunes Plants'!A1116,"")</f>
        <v>22850</v>
      </c>
      <c r="B1116" s="126" t="str">
        <f>IF('Jeunes Plants'!B1116&lt;&gt;"",'Jeunes Plants'!B1116,"")</f>
        <v>TOMATE CERISE</v>
      </c>
      <c r="C1116" s="126" t="str">
        <f>IF('Jeunes Plants'!C1116&lt;&gt;"",'Jeunes Plants'!C1116,"")</f>
        <v>Supersweet 100 F1</v>
      </c>
      <c r="D1116" s="126" t="str">
        <f>IF('Jeunes Plants'!D1116&lt;&gt;"",'Jeunes Plants'!D1116,"")</f>
        <v/>
      </c>
      <c r="E1116" s="127" t="str">
        <f>IF('Jeunes Plants'!E1116&lt;&gt;"",'Jeunes Plants'!E1116,"")</f>
        <v>S</v>
      </c>
      <c r="F1116" s="127" t="str">
        <f>IF('Jeunes Plants'!F1116&lt;&gt;"",'Jeunes Plants'!F1116,"")</f>
        <v>M 3 cm  X60</v>
      </c>
      <c r="G1116" s="128">
        <f>IF('Jeunes Plants'!G1116&lt;&gt;"",'Jeunes Plants'!G1116,"")</f>
        <v>30</v>
      </c>
      <c r="H1116" s="127">
        <f>IF('Jeunes Plants'!H1116&lt;&gt;"",'Jeunes Plants'!H1116,"")</f>
        <v>8</v>
      </c>
      <c r="I1116" s="127" t="str">
        <f>IF('Jeunes Plants'!I1116&lt;&gt;"",'Jeunes Plants'!I1116,"")</f>
        <v>G</v>
      </c>
      <c r="J1116" s="129" t="str">
        <f>IF('Jeunes Plants'!J1116&lt;&gt;"",'Jeunes Plants'!J1116,"")</f>
        <v/>
      </c>
      <c r="K1116" s="126" t="str">
        <f>IF('Jeunes Plants'!K1116&lt;&gt;"",'Jeunes Plants'!K1116,"")</f>
        <v>LEG CARR</v>
      </c>
      <c r="L1116" s="126" t="str">
        <f>IF('Jeunes Plants'!L1116&lt;&gt;"",'Jeunes Plants'!L1116,"")</f>
        <v>S4</v>
      </c>
      <c r="M1116" s="126" t="str">
        <f>IF('Jeunes Plants'!M1116&lt;&gt;"",'Jeunes Plants'!M1116,"")</f>
        <v/>
      </c>
      <c r="N1116" s="126" t="str">
        <f>IF('Jeunes Plants'!N1116&lt;&gt;"",'Jeunes Plants'!N1116,"")</f>
        <v>M3</v>
      </c>
      <c r="O1116" s="126" t="str">
        <f>IF('Jeunes Plants'!O1116&lt;&gt;"",'Jeunes Plants'!O1116,"")</f>
        <v>TOMATE CERISE Supersweet 100 F1</v>
      </c>
      <c r="P1116" s="130">
        <f>IF('Jeunes Plants'!P1116&lt;&gt;"",'Jeunes Plants'!P1116,"")</f>
        <v>1116</v>
      </c>
      <c r="Q1116" s="20">
        <f>IF('Jeunes Plants'!R1116&lt;&gt;"",'Jeunes Plants'!R1116,"")</f>
        <v>0</v>
      </c>
      <c r="R1116" s="20">
        <f>IF('Jeunes Plants'!S1116&lt;&gt;"",'Jeunes Plants'!S1116,"")</f>
        <v>0</v>
      </c>
      <c r="S1116" s="236">
        <f>IF('Jeunes Plants'!T1116&lt;&gt;"",'Jeunes Plants'!T1116,"")</f>
        <v>0</v>
      </c>
      <c r="T1116" s="242"/>
      <c r="U1116" s="158"/>
      <c r="V1116" s="158"/>
      <c r="W1116" s="158"/>
    </row>
    <row r="1117" spans="1:23" ht="20.100000000000001" customHeight="1" x14ac:dyDescent="0.25">
      <c r="A1117" s="21">
        <f>IF('Jeunes Plants'!A1117&lt;&gt;"",'Jeunes Plants'!A1117,"")</f>
        <v>13991</v>
      </c>
      <c r="B1117" s="27" t="str">
        <f>IF('Jeunes Plants'!B1117&lt;&gt;"",'Jeunes Plants'!B1117,"")</f>
        <v>DÉPLIANT CARRE POTAGER</v>
      </c>
      <c r="C1117" s="220" t="str">
        <f>IF('Jeunes Plants'!C1117&lt;&gt;"",'Jeunes Plants'!C1117,"")</f>
        <v>ACHETÉ</v>
      </c>
      <c r="D1117" s="22" t="str">
        <f>IF('Jeunes Plants'!D1117&lt;&gt;"",'Jeunes Plants'!D1117,"")</f>
        <v/>
      </c>
      <c r="E1117" s="65" t="str">
        <f>IF('Jeunes Plants'!E1117&lt;&gt;"",'Jeunes Plants'!E1117,"")</f>
        <v xml:space="preserve"> </v>
      </c>
      <c r="F1117" s="65" t="str">
        <f>IF('Jeunes Plants'!F1117&lt;&gt;"",'Jeunes Plants'!F1117,"")</f>
        <v/>
      </c>
      <c r="G1117" s="65">
        <f>IF('Jeunes Plants'!G1117&lt;&gt;"",'Jeunes Plants'!G1117,"")</f>
        <v>10</v>
      </c>
      <c r="H1117" s="65" t="str">
        <f>IF('Jeunes Plants'!H1117&lt;&gt;"",'Jeunes Plants'!H1117,"")</f>
        <v xml:space="preserve"> </v>
      </c>
      <c r="I1117" s="65" t="str">
        <f>IF('Jeunes Plants'!I1117&lt;&gt;"",'Jeunes Plants'!I1117,"")</f>
        <v xml:space="preserve"> </v>
      </c>
      <c r="J1117" s="71" t="str">
        <f>IF('Jeunes Plants'!J1117&lt;&gt;"",'Jeunes Plants'!J1117,"")</f>
        <v xml:space="preserve"> </v>
      </c>
      <c r="K1117" s="22" t="str">
        <f>IF('Jeunes Plants'!K1117&lt;&gt;"",'Jeunes Plants'!K1117,"")</f>
        <v>ILV D</v>
      </c>
      <c r="L1117" s="22" t="str">
        <f>IF('Jeunes Plants'!L1117&lt;&gt;"",'Jeunes Plants'!L1117,"")</f>
        <v>D</v>
      </c>
      <c r="M1117" s="22" t="str">
        <f>IF('Jeunes Plants'!M1117&lt;&gt;"",'Jeunes Plants'!M1117,"")</f>
        <v/>
      </c>
      <c r="N1117" s="22" t="str">
        <f>IF('Jeunes Plants'!N1117&lt;&gt;"",'Jeunes Plants'!N1117,"")</f>
        <v xml:space="preserve"> </v>
      </c>
      <c r="O1117" s="22" t="str">
        <f>IF('Jeunes Plants'!O1117&lt;&gt;"",'Jeunes Plants'!O1117,"")</f>
        <v>DÉPLIANT CARRE POTAGER ACHETÉ</v>
      </c>
      <c r="P1117" s="53">
        <f>IF('Jeunes Plants'!P1117&lt;&gt;"",'Jeunes Plants'!P1117,"")</f>
        <v>1117</v>
      </c>
      <c r="Q1117" s="20">
        <f>IF('Jeunes Plants'!R1117&lt;&gt;"",'Jeunes Plants'!R1117,"")</f>
        <v>0</v>
      </c>
      <c r="R1117" s="20">
        <f>IF('Jeunes Plants'!S1117&lt;&gt;"",'Jeunes Plants'!S1117,"")</f>
        <v>0</v>
      </c>
      <c r="S1117" s="236">
        <f>IF('Jeunes Plants'!T1117&lt;&gt;"",'Jeunes Plants'!T1117,"")</f>
        <v>0</v>
      </c>
      <c r="T1117" s="243"/>
      <c r="U1117" s="42"/>
      <c r="V1117" s="42"/>
      <c r="W1117" s="42"/>
    </row>
    <row r="1118" spans="1:23" ht="20.100000000000001" customHeight="1" x14ac:dyDescent="0.25">
      <c r="A1118" s="21">
        <f>IF('Jeunes Plants'!A1118&lt;&gt;"",'Jeunes Plants'!A1118,"")</f>
        <v>13414</v>
      </c>
      <c r="B1118" s="27" t="str">
        <f>IF('Jeunes Plants'!B1118&lt;&gt;"",'Jeunes Plants'!B1118,"")</f>
        <v>AFFICHE CARRE POTAGER</v>
      </c>
      <c r="C1118" s="220" t="str">
        <f>IF('Jeunes Plants'!C1118&lt;&gt;"",'Jeunes Plants'!C1118,"")</f>
        <v>ACHETÉ</v>
      </c>
      <c r="D1118" s="22" t="str">
        <f>IF('Jeunes Plants'!D1118&lt;&gt;"",'Jeunes Plants'!D1118,"")</f>
        <v/>
      </c>
      <c r="E1118" s="65" t="str">
        <f>IF('Jeunes Plants'!E1118&lt;&gt;"",'Jeunes Plants'!E1118,"")</f>
        <v xml:space="preserve"> </v>
      </c>
      <c r="F1118" s="65" t="str">
        <f>IF('Jeunes Plants'!F1118&lt;&gt;"",'Jeunes Plants'!F1118,"")</f>
        <v/>
      </c>
      <c r="G1118" s="65">
        <f>IF('Jeunes Plants'!G1118&lt;&gt;"",'Jeunes Plants'!G1118,"")</f>
        <v>1</v>
      </c>
      <c r="H1118" s="65" t="str">
        <f>IF('Jeunes Plants'!H1118&lt;&gt;"",'Jeunes Plants'!H1118,"")</f>
        <v xml:space="preserve"> </v>
      </c>
      <c r="I1118" s="65" t="str">
        <f>IF('Jeunes Plants'!I1118&lt;&gt;"",'Jeunes Plants'!I1118,"")</f>
        <v xml:space="preserve"> </v>
      </c>
      <c r="J1118" s="71" t="str">
        <f>IF('Jeunes Plants'!J1118&lt;&gt;"",'Jeunes Plants'!J1118,"")</f>
        <v xml:space="preserve"> </v>
      </c>
      <c r="K1118" s="22" t="str">
        <f>IF('Jeunes Plants'!K1118&lt;&gt;"",'Jeunes Plants'!K1118,"")</f>
        <v>ILV A</v>
      </c>
      <c r="L1118" s="22" t="str">
        <f>IF('Jeunes Plants'!L1118&lt;&gt;"",'Jeunes Plants'!L1118,"")</f>
        <v>D</v>
      </c>
      <c r="M1118" s="22" t="str">
        <f>IF('Jeunes Plants'!M1118&lt;&gt;"",'Jeunes Plants'!M1118,"")</f>
        <v/>
      </c>
      <c r="N1118" s="22" t="str">
        <f>IF('Jeunes Plants'!N1118&lt;&gt;"",'Jeunes Plants'!N1118,"")</f>
        <v xml:space="preserve"> </v>
      </c>
      <c r="O1118" s="22" t="str">
        <f>IF('Jeunes Plants'!O1118&lt;&gt;"",'Jeunes Plants'!O1118,"")</f>
        <v>AFFICHE CARRE POTAGER ACHETÉ</v>
      </c>
      <c r="P1118" s="53">
        <f>IF('Jeunes Plants'!P1118&lt;&gt;"",'Jeunes Plants'!P1118,"")</f>
        <v>1118</v>
      </c>
      <c r="Q1118" s="20">
        <f>IF('Jeunes Plants'!R1118&lt;&gt;"",'Jeunes Plants'!R1118,"")</f>
        <v>0</v>
      </c>
      <c r="R1118" s="20">
        <f>IF('Jeunes Plants'!S1118&lt;&gt;"",'Jeunes Plants'!S1118,"")</f>
        <v>0</v>
      </c>
      <c r="S1118" s="236">
        <f>IF('Jeunes Plants'!T1118&lt;&gt;"",'Jeunes Plants'!T1118,"")</f>
        <v>0</v>
      </c>
      <c r="T1118" s="243"/>
      <c r="U1118" s="42"/>
      <c r="V1118" s="42"/>
      <c r="W1118" s="42"/>
    </row>
    <row r="1119" spans="1:23" ht="20.100000000000001" customHeight="1" x14ac:dyDescent="0.25">
      <c r="A1119" s="140" t="str">
        <f>IF('Jeunes Plants'!A1119&lt;&gt;"",'Jeunes Plants'!A1119,"")</f>
        <v/>
      </c>
      <c r="B1119" s="188" t="str">
        <f>IF('Jeunes Plants'!B1119&lt;&gt;"",'Jeunes Plants'!B1119,"")</f>
        <v>PLANT POTAGER</v>
      </c>
      <c r="C1119" s="141" t="str">
        <f>IF('Jeunes Plants'!C1119&lt;&gt;"",'Jeunes Plants'!C1119,"")</f>
        <v/>
      </c>
      <c r="D1119" s="141" t="str">
        <f>IF('Jeunes Plants'!D1119&lt;&gt;"",'Jeunes Plants'!D1119,"")</f>
        <v/>
      </c>
      <c r="E1119" s="142" t="str">
        <f>IF('Jeunes Plants'!E1119&lt;&gt;"",'Jeunes Plants'!E1119,"")</f>
        <v/>
      </c>
      <c r="F1119" s="142" t="str">
        <f>IF('Jeunes Plants'!F1119&lt;&gt;"",'Jeunes Plants'!F1119,"")</f>
        <v/>
      </c>
      <c r="G1119" s="142" t="str">
        <f>IF('Jeunes Plants'!G1119&lt;&gt;"",'Jeunes Plants'!G1119,"")</f>
        <v/>
      </c>
      <c r="H1119" s="142" t="str">
        <f>IF('Jeunes Plants'!H1119&lt;&gt;"",'Jeunes Plants'!H1119,"")</f>
        <v/>
      </c>
      <c r="I1119" s="142" t="str">
        <f>IF('Jeunes Plants'!I1119&lt;&gt;"",'Jeunes Plants'!I1119,"")</f>
        <v/>
      </c>
      <c r="J1119" s="143" t="str">
        <f>IF('Jeunes Plants'!J1119&lt;&gt;"",'Jeunes Plants'!J1119,"")</f>
        <v/>
      </c>
      <c r="K1119" s="141" t="str">
        <f>IF('Jeunes Plants'!K1119&lt;&gt;"",'Jeunes Plants'!K1119,"")</f>
        <v/>
      </c>
      <c r="L1119" s="141" t="str">
        <f>IF('Jeunes Plants'!L1119&lt;&gt;"",'Jeunes Plants'!L1119,"")</f>
        <v>G</v>
      </c>
      <c r="M1119" s="141" t="str">
        <f>IF('Jeunes Plants'!M1119&lt;&gt;"",'Jeunes Plants'!M1119,"")</f>
        <v/>
      </c>
      <c r="N1119" s="141" t="str">
        <f>IF('Jeunes Plants'!N1119&lt;&gt;"",'Jeunes Plants'!N1119,"")</f>
        <v/>
      </c>
      <c r="O1119" s="141" t="str">
        <f>IF('Jeunes Plants'!O1119&lt;&gt;"",'Jeunes Plants'!O1119,"")</f>
        <v xml:space="preserve">PLANT POTAGER </v>
      </c>
      <c r="P1119" s="144">
        <f>IF('Jeunes Plants'!P1119&lt;&gt;"",'Jeunes Plants'!P1119,"")</f>
        <v>1119</v>
      </c>
      <c r="Q1119" s="20" t="str">
        <f>IF('Jeunes Plants'!R1119&lt;&gt;"",'Jeunes Plants'!R1119,"")</f>
        <v/>
      </c>
      <c r="R1119" s="20" t="str">
        <f>IF('Jeunes Plants'!S1119&lt;&gt;"",'Jeunes Plants'!S1119,"")</f>
        <v/>
      </c>
      <c r="S1119" s="236" t="str">
        <f>IF('Jeunes Plants'!T1119&lt;&gt;"",'Jeunes Plants'!T1119,"")</f>
        <v/>
      </c>
      <c r="T1119" s="256"/>
      <c r="U1119" s="182"/>
      <c r="V1119" s="182"/>
      <c r="W1119" s="182"/>
    </row>
    <row r="1120" spans="1:23" ht="20.100000000000001" customHeight="1" x14ac:dyDescent="0.25">
      <c r="A1120" s="23">
        <f>IF('Jeunes Plants'!A1120&lt;&gt;"",'Jeunes Plants'!A1120,"")</f>
        <v>13253</v>
      </c>
      <c r="B1120" s="24" t="str">
        <f>IF('Jeunes Plants'!B1120&lt;&gt;"",'Jeunes Plants'!B1120,"")</f>
        <v>ARTICHAUT</v>
      </c>
      <c r="C1120" s="24" t="str">
        <f>IF('Jeunes Plants'!C1120&lt;&gt;"",'Jeunes Plants'!C1120,"")</f>
        <v>Imperial Star</v>
      </c>
      <c r="D1120" s="24" t="str">
        <f>IF('Jeunes Plants'!D1120&lt;&gt;"",'Jeunes Plants'!D1120,"")</f>
        <v/>
      </c>
      <c r="E1120" s="66" t="str">
        <f>IF('Jeunes Plants'!E1120&lt;&gt;"",'Jeunes Plants'!E1120,"")</f>
        <v>S</v>
      </c>
      <c r="F1120" s="66" t="str">
        <f>IF('Jeunes Plants'!F1120&lt;&gt;"",'Jeunes Plants'!F1120,"")</f>
        <v>M 3 cm  X60</v>
      </c>
      <c r="G1120" s="64">
        <f>IF('Jeunes Plants'!G1120&lt;&gt;"",'Jeunes Plants'!G1120,"")</f>
        <v>30</v>
      </c>
      <c r="H1120" s="66">
        <f>IF('Jeunes Plants'!H1120&lt;&gt;"",'Jeunes Plants'!H1120,"")</f>
        <v>6</v>
      </c>
      <c r="I1120" s="66" t="str">
        <f>IF('Jeunes Plants'!I1120&lt;&gt;"",'Jeunes Plants'!I1120,"")</f>
        <v>A</v>
      </c>
      <c r="J1120" s="72" t="str">
        <f>IF('Jeunes Plants'!J1120&lt;&gt;"",'Jeunes Plants'!J1120,"")</f>
        <v/>
      </c>
      <c r="K1120" s="24" t="str">
        <f>IF('Jeunes Plants'!K1120&lt;&gt;"",'Jeunes Plants'!K1120,"")</f>
        <v>LEG</v>
      </c>
      <c r="L1120" s="24" t="str">
        <f>IF('Jeunes Plants'!L1120&lt;&gt;"",'Jeunes Plants'!L1120,"")</f>
        <v>S4</v>
      </c>
      <c r="M1120" s="24" t="str">
        <f>IF('Jeunes Plants'!M1120&lt;&gt;"",'Jeunes Plants'!M1120,"")</f>
        <v/>
      </c>
      <c r="N1120" s="24" t="str">
        <f>IF('Jeunes Plants'!N1120&lt;&gt;"",'Jeunes Plants'!N1120,"")</f>
        <v>M3</v>
      </c>
      <c r="O1120" s="24" t="str">
        <f>IF('Jeunes Plants'!O1120&lt;&gt;"",'Jeunes Plants'!O1120,"")</f>
        <v>ARTICHAUT Imperial Star</v>
      </c>
      <c r="P1120" s="54">
        <f>IF('Jeunes Plants'!P1120&lt;&gt;"",'Jeunes Plants'!P1120,"")</f>
        <v>1120</v>
      </c>
      <c r="Q1120" s="20">
        <f>IF('Jeunes Plants'!R1120&lt;&gt;"",'Jeunes Plants'!R1120,"")</f>
        <v>0</v>
      </c>
      <c r="R1120" s="20">
        <f>IF('Jeunes Plants'!S1120&lt;&gt;"",'Jeunes Plants'!S1120,"")</f>
        <v>0</v>
      </c>
      <c r="S1120" s="236">
        <f>IF('Jeunes Plants'!T1120&lt;&gt;"",'Jeunes Plants'!T1120,"")</f>
        <v>0</v>
      </c>
      <c r="T1120" s="241"/>
      <c r="U1120" s="44"/>
      <c r="V1120" s="44"/>
      <c r="W1120" s="44"/>
    </row>
    <row r="1121" spans="1:23" ht="20.100000000000001" customHeight="1" x14ac:dyDescent="0.25">
      <c r="A1121" s="125">
        <f>IF('Jeunes Plants'!A1121&lt;&gt;"",'Jeunes Plants'!A1121,"")</f>
        <v>22840</v>
      </c>
      <c r="B1121" s="126" t="str">
        <f>IF('Jeunes Plants'!B1121&lt;&gt;"",'Jeunes Plants'!B1121,"")</f>
        <v>ARTICHAUT</v>
      </c>
      <c r="C1121" s="126" t="str">
        <f>IF('Jeunes Plants'!C1121&lt;&gt;"",'Jeunes Plants'!C1121,"")</f>
        <v>Capriccio F1</v>
      </c>
      <c r="D1121" s="126" t="str">
        <f>IF('Jeunes Plants'!D1121&lt;&gt;"",'Jeunes Plants'!D1121,"")</f>
        <v/>
      </c>
      <c r="E1121" s="127" t="str">
        <f>IF('Jeunes Plants'!E1121&lt;&gt;"",'Jeunes Plants'!E1121,"")</f>
        <v>S</v>
      </c>
      <c r="F1121" s="127" t="str">
        <f>IF('Jeunes Plants'!F1121&lt;&gt;"",'Jeunes Plants'!F1121,"")</f>
        <v>M 3 cm  X60</v>
      </c>
      <c r="G1121" s="128">
        <f>IF('Jeunes Plants'!G1121&lt;&gt;"",'Jeunes Plants'!G1121,"")</f>
        <v>30</v>
      </c>
      <c r="H1121" s="127">
        <f>IF('Jeunes Plants'!H1121&lt;&gt;"",'Jeunes Plants'!H1121,"")</f>
        <v>6</v>
      </c>
      <c r="I1121" s="127" t="str">
        <f>IF('Jeunes Plants'!I1121&lt;&gt;"",'Jeunes Plants'!I1121,"")</f>
        <v>N</v>
      </c>
      <c r="J1121" s="129" t="str">
        <f>IF('Jeunes Plants'!J1121&lt;&gt;"",'Jeunes Plants'!J1121,"")</f>
        <v/>
      </c>
      <c r="K1121" s="126" t="str">
        <f>IF('Jeunes Plants'!K1121&lt;&gt;"",'Jeunes Plants'!K1121,"")</f>
        <v>LEG</v>
      </c>
      <c r="L1121" s="126" t="str">
        <f>IF('Jeunes Plants'!L1121&lt;&gt;"",'Jeunes Plants'!L1121,"")</f>
        <v>S4</v>
      </c>
      <c r="M1121" s="126" t="str">
        <f>IF('Jeunes Plants'!M1121&lt;&gt;"",'Jeunes Plants'!M1121,"")</f>
        <v/>
      </c>
      <c r="N1121" s="126" t="str">
        <f>IF('Jeunes Plants'!N1121&lt;&gt;"",'Jeunes Plants'!N1121,"")</f>
        <v>M3</v>
      </c>
      <c r="O1121" s="126" t="str">
        <f>IF('Jeunes Plants'!O1121&lt;&gt;"",'Jeunes Plants'!O1121,"")</f>
        <v>ARTICHAUT Capriccio F1</v>
      </c>
      <c r="P1121" s="130">
        <f>IF('Jeunes Plants'!P1121&lt;&gt;"",'Jeunes Plants'!P1121,"")</f>
        <v>1121</v>
      </c>
      <c r="Q1121" s="20">
        <f>IF('Jeunes Plants'!R1121&lt;&gt;"",'Jeunes Plants'!R1121,"")</f>
        <v>0</v>
      </c>
      <c r="R1121" s="20">
        <f>IF('Jeunes Plants'!S1121&lt;&gt;"",'Jeunes Plants'!S1121,"")</f>
        <v>0</v>
      </c>
      <c r="S1121" s="236">
        <f>IF('Jeunes Plants'!T1121&lt;&gt;"",'Jeunes Plants'!T1121,"")</f>
        <v>0</v>
      </c>
      <c r="T1121" s="242"/>
      <c r="U1121" s="158"/>
      <c r="V1121" s="158"/>
      <c r="W1121" s="158"/>
    </row>
    <row r="1122" spans="1:23" ht="20.100000000000001" customHeight="1" x14ac:dyDescent="0.25">
      <c r="A1122" s="28">
        <f>IF('Jeunes Plants'!A1122&lt;&gt;"",'Jeunes Plants'!A1122,"")</f>
        <v>15018</v>
      </c>
      <c r="B1122" s="29" t="str">
        <f>IF('Jeunes Plants'!B1122&lt;&gt;"",'Jeunes Plants'!B1122,"")</f>
        <v>AUBERGINE</v>
      </c>
      <c r="C1122" s="29" t="str">
        <f>IF('Jeunes Plants'!C1122&lt;&gt;"",'Jeunes Plants'!C1122,"")</f>
        <v>Bianchina (blanche)</v>
      </c>
      <c r="D1122" s="29" t="str">
        <f>IF('Jeunes Plants'!D1122&lt;&gt;"",'Jeunes Plants'!D1122,"")</f>
        <v/>
      </c>
      <c r="E1122" s="67" t="str">
        <f>IF('Jeunes Plants'!E1122&lt;&gt;"",'Jeunes Plants'!E1122,"")</f>
        <v>S</v>
      </c>
      <c r="F1122" s="67" t="str">
        <f>IF('Jeunes Plants'!F1122&lt;&gt;"",'Jeunes Plants'!F1122,"")</f>
        <v>M 2 cm  X120</v>
      </c>
      <c r="G1122" s="67">
        <f>IF('Jeunes Plants'!G1122&lt;&gt;"",'Jeunes Plants'!G1122,"")</f>
        <v>120</v>
      </c>
      <c r="H1122" s="73">
        <f>IF('Jeunes Plants'!H1122&lt;&gt;"",'Jeunes Plants'!H1122,"")</f>
        <v>5</v>
      </c>
      <c r="I1122" s="67" t="str">
        <f>IF('Jeunes Plants'!I1122&lt;&gt;"",'Jeunes Plants'!I1122,"")</f>
        <v>B</v>
      </c>
      <c r="J1122" s="74" t="str">
        <f>IF('Jeunes Plants'!J1122&lt;&gt;"",'Jeunes Plants'!J1122,"")</f>
        <v/>
      </c>
      <c r="K1122" s="29" t="str">
        <f>IF('Jeunes Plants'!K1122&lt;&gt;"",'Jeunes Plants'!K1122,"")</f>
        <v>LEG</v>
      </c>
      <c r="L1122" s="29" t="str">
        <f>IF('Jeunes Plants'!L1122&lt;&gt;"",'Jeunes Plants'!L1122,"")</f>
        <v>S4</v>
      </c>
      <c r="M1122" s="29" t="str">
        <f>IF('Jeunes Plants'!M1122&lt;&gt;"",'Jeunes Plants'!M1122,"")</f>
        <v/>
      </c>
      <c r="N1122" s="29" t="str">
        <f>IF('Jeunes Plants'!N1122&lt;&gt;"",'Jeunes Plants'!N1122,"")</f>
        <v>M2</v>
      </c>
      <c r="O1122" s="29" t="str">
        <f>IF('Jeunes Plants'!O1122&lt;&gt;"",'Jeunes Plants'!O1122,"")</f>
        <v>AUBERGINE Bianchina (blanche)</v>
      </c>
      <c r="P1122" s="55">
        <f>IF('Jeunes Plants'!P1122&lt;&gt;"",'Jeunes Plants'!P1122,"")</f>
        <v>1122</v>
      </c>
      <c r="Q1122" s="20">
        <f>IF('Jeunes Plants'!R1122&lt;&gt;"",'Jeunes Plants'!R1122,"")</f>
        <v>0</v>
      </c>
      <c r="R1122" s="20">
        <f>IF('Jeunes Plants'!S1122&lt;&gt;"",'Jeunes Plants'!S1122,"")</f>
        <v>0</v>
      </c>
      <c r="S1122" s="236">
        <f>IF('Jeunes Plants'!T1122&lt;&gt;"",'Jeunes Plants'!T1122,"")</f>
        <v>0</v>
      </c>
      <c r="T1122" s="257"/>
      <c r="U1122" s="45"/>
      <c r="V1122" s="45"/>
      <c r="W1122" s="45"/>
    </row>
    <row r="1123" spans="1:23" ht="20.100000000000001" customHeight="1" x14ac:dyDescent="0.25">
      <c r="A1123" s="195">
        <f>IF('Jeunes Plants'!A1123&lt;&gt;"",'Jeunes Plants'!A1123,"")</f>
        <v>15019</v>
      </c>
      <c r="B1123" s="186" t="str">
        <f>IF('Jeunes Plants'!B1123&lt;&gt;"",'Jeunes Plants'!B1123,"")</f>
        <v>AUBERGINE</v>
      </c>
      <c r="C1123" s="186" t="str">
        <f>IF('Jeunes Plants'!C1123&lt;&gt;"",'Jeunes Plants'!C1123,"")</f>
        <v>Bianchina (blanche)</v>
      </c>
      <c r="D1123" s="186" t="str">
        <f>IF('Jeunes Plants'!D1123&lt;&gt;"",'Jeunes Plants'!D1123,"")</f>
        <v/>
      </c>
      <c r="E1123" s="190" t="str">
        <f>IF('Jeunes Plants'!E1123&lt;&gt;"",'Jeunes Plants'!E1123,"")</f>
        <v>S</v>
      </c>
      <c r="F1123" s="190" t="str">
        <f>IF('Jeunes Plants'!F1123&lt;&gt;"",'Jeunes Plants'!F1123,"")</f>
        <v>M 2 cm  X240</v>
      </c>
      <c r="G1123" s="190">
        <f>IF('Jeunes Plants'!G1123&lt;&gt;"",'Jeunes Plants'!G1123,"")</f>
        <v>240</v>
      </c>
      <c r="H1123" s="191">
        <f>IF('Jeunes Plants'!H1123&lt;&gt;"",'Jeunes Plants'!H1123,"")</f>
        <v>5</v>
      </c>
      <c r="I1123" s="190" t="str">
        <f>IF('Jeunes Plants'!I1123&lt;&gt;"",'Jeunes Plants'!I1123,"")</f>
        <v>B</v>
      </c>
      <c r="J1123" s="192" t="str">
        <f>IF('Jeunes Plants'!J1123&lt;&gt;"",'Jeunes Plants'!J1123,"")</f>
        <v/>
      </c>
      <c r="K1123" s="186" t="str">
        <f>IF('Jeunes Plants'!K1123&lt;&gt;"",'Jeunes Plants'!K1123,"")</f>
        <v>LEG</v>
      </c>
      <c r="L1123" s="186" t="str">
        <f>IF('Jeunes Plants'!L1123&lt;&gt;"",'Jeunes Plants'!L1123,"")</f>
        <v>S4</v>
      </c>
      <c r="M1123" s="186" t="str">
        <f>IF('Jeunes Plants'!M1123&lt;&gt;"",'Jeunes Plants'!M1123,"")</f>
        <v/>
      </c>
      <c r="N1123" s="186" t="str">
        <f>IF('Jeunes Plants'!N1123&lt;&gt;"",'Jeunes Plants'!N1123,"")</f>
        <v>M2</v>
      </c>
      <c r="O1123" s="186" t="str">
        <f>IF('Jeunes Plants'!O1123&lt;&gt;"",'Jeunes Plants'!O1123,"")</f>
        <v>AUBERGINE Bianchina (blanche)</v>
      </c>
      <c r="P1123" s="193">
        <f>IF('Jeunes Plants'!P1123&lt;&gt;"",'Jeunes Plants'!P1123,"")</f>
        <v>1123</v>
      </c>
      <c r="Q1123" s="20">
        <f>IF('Jeunes Plants'!R1123&lt;&gt;"",'Jeunes Plants'!R1123,"")</f>
        <v>0</v>
      </c>
      <c r="R1123" s="20">
        <f>IF('Jeunes Plants'!S1123&lt;&gt;"",'Jeunes Plants'!S1123,"")</f>
        <v>0</v>
      </c>
      <c r="S1123" s="236">
        <f>IF('Jeunes Plants'!T1123&lt;&gt;"",'Jeunes Plants'!T1123,"")</f>
        <v>0</v>
      </c>
      <c r="T1123" s="258"/>
      <c r="U1123" s="194"/>
      <c r="V1123" s="194"/>
      <c r="W1123" s="194"/>
    </row>
    <row r="1124" spans="1:23" ht="20.100000000000001" customHeight="1" x14ac:dyDescent="0.25">
      <c r="A1124" s="30">
        <f>IF('Jeunes Plants'!A1124&lt;&gt;"",'Jeunes Plants'!A1124,"")</f>
        <v>12557</v>
      </c>
      <c r="B1124" s="29" t="str">
        <f>IF('Jeunes Plants'!B1124&lt;&gt;"",'Jeunes Plants'!B1124,"")</f>
        <v>AUBERGINE</v>
      </c>
      <c r="C1124" s="29" t="str">
        <f>IF('Jeunes Plants'!C1124&lt;&gt;"",'Jeunes Plants'!C1124,"")</f>
        <v>Baluroi F1 (allongée)</v>
      </c>
      <c r="D1124" s="29" t="str">
        <f>IF('Jeunes Plants'!D1124&lt;&gt;"",'Jeunes Plants'!D1124,"")</f>
        <v/>
      </c>
      <c r="E1124" s="67" t="str">
        <f>IF('Jeunes Plants'!E1124&lt;&gt;"",'Jeunes Plants'!E1124,"")</f>
        <v>S</v>
      </c>
      <c r="F1124" s="67" t="str">
        <f>IF('Jeunes Plants'!F1124&lt;&gt;"",'Jeunes Plants'!F1124,"")</f>
        <v>M 2 cm  X120</v>
      </c>
      <c r="G1124" s="67">
        <f>IF('Jeunes Plants'!G1124&lt;&gt;"",'Jeunes Plants'!G1124,"")</f>
        <v>120</v>
      </c>
      <c r="H1124" s="73">
        <f>IF('Jeunes Plants'!H1124&lt;&gt;"",'Jeunes Plants'!H1124,"")</f>
        <v>5</v>
      </c>
      <c r="I1124" s="67" t="str">
        <f>IF('Jeunes Plants'!I1124&lt;&gt;"",'Jeunes Plants'!I1124,"")</f>
        <v>F</v>
      </c>
      <c r="J1124" s="74" t="str">
        <f>IF('Jeunes Plants'!J1124&lt;&gt;"",'Jeunes Plants'!J1124,"")</f>
        <v/>
      </c>
      <c r="K1124" s="29" t="str">
        <f>IF('Jeunes Plants'!K1124&lt;&gt;"",'Jeunes Plants'!K1124,"")</f>
        <v>LEG</v>
      </c>
      <c r="L1124" s="29" t="str">
        <f>IF('Jeunes Plants'!L1124&lt;&gt;"",'Jeunes Plants'!L1124,"")</f>
        <v>S4</v>
      </c>
      <c r="M1124" s="29" t="str">
        <f>IF('Jeunes Plants'!M1124&lt;&gt;"",'Jeunes Plants'!M1124,"")</f>
        <v/>
      </c>
      <c r="N1124" s="29" t="str">
        <f>IF('Jeunes Plants'!N1124&lt;&gt;"",'Jeunes Plants'!N1124,"")</f>
        <v>M2</v>
      </c>
      <c r="O1124" s="29" t="str">
        <f>IF('Jeunes Plants'!O1124&lt;&gt;"",'Jeunes Plants'!O1124,"")</f>
        <v>AUBERGINE Baluroi F1 (allongée)</v>
      </c>
      <c r="P1124" s="55">
        <f>IF('Jeunes Plants'!P1124&lt;&gt;"",'Jeunes Plants'!P1124,"")</f>
        <v>1124</v>
      </c>
      <c r="Q1124" s="20">
        <f>IF('Jeunes Plants'!R1124&lt;&gt;"",'Jeunes Plants'!R1124,"")</f>
        <v>0</v>
      </c>
      <c r="R1124" s="20">
        <f>IF('Jeunes Plants'!S1124&lt;&gt;"",'Jeunes Plants'!S1124,"")</f>
        <v>0</v>
      </c>
      <c r="S1124" s="236">
        <f>IF('Jeunes Plants'!T1124&lt;&gt;"",'Jeunes Plants'!T1124,"")</f>
        <v>0</v>
      </c>
      <c r="T1124" s="257"/>
      <c r="U1124" s="45"/>
      <c r="V1124" s="45"/>
      <c r="W1124" s="45"/>
    </row>
    <row r="1125" spans="1:23" ht="20.100000000000001" customHeight="1" x14ac:dyDescent="0.25">
      <c r="A1125" s="189">
        <f>IF('Jeunes Plants'!A1125&lt;&gt;"",'Jeunes Plants'!A1125,"")</f>
        <v>12232</v>
      </c>
      <c r="B1125" s="186" t="str">
        <f>IF('Jeunes Plants'!B1125&lt;&gt;"",'Jeunes Plants'!B1125,"")</f>
        <v>AUBERGINE</v>
      </c>
      <c r="C1125" s="186" t="str">
        <f>IF('Jeunes Plants'!C1125&lt;&gt;"",'Jeunes Plants'!C1125,"")</f>
        <v>Baluroi F1 (allongée)</v>
      </c>
      <c r="D1125" s="186" t="str">
        <f>IF('Jeunes Plants'!D1125&lt;&gt;"",'Jeunes Plants'!D1125,"")</f>
        <v/>
      </c>
      <c r="E1125" s="190" t="str">
        <f>IF('Jeunes Plants'!E1125&lt;&gt;"",'Jeunes Plants'!E1125,"")</f>
        <v>S</v>
      </c>
      <c r="F1125" s="190" t="str">
        <f>IF('Jeunes Plants'!F1125&lt;&gt;"",'Jeunes Plants'!F1125,"")</f>
        <v>M 2 cm  X240</v>
      </c>
      <c r="G1125" s="190">
        <f>IF('Jeunes Plants'!G1125&lt;&gt;"",'Jeunes Plants'!G1125,"")</f>
        <v>240</v>
      </c>
      <c r="H1125" s="191">
        <f>IF('Jeunes Plants'!H1125&lt;&gt;"",'Jeunes Plants'!H1125,"")</f>
        <v>5</v>
      </c>
      <c r="I1125" s="190" t="str">
        <f>IF('Jeunes Plants'!I1125&lt;&gt;"",'Jeunes Plants'!I1125,"")</f>
        <v>F</v>
      </c>
      <c r="J1125" s="192" t="str">
        <f>IF('Jeunes Plants'!J1125&lt;&gt;"",'Jeunes Plants'!J1125,"")</f>
        <v/>
      </c>
      <c r="K1125" s="186" t="str">
        <f>IF('Jeunes Plants'!K1125&lt;&gt;"",'Jeunes Plants'!K1125,"")</f>
        <v>LEG</v>
      </c>
      <c r="L1125" s="186" t="str">
        <f>IF('Jeunes Plants'!L1125&lt;&gt;"",'Jeunes Plants'!L1125,"")</f>
        <v>S4</v>
      </c>
      <c r="M1125" s="186" t="str">
        <f>IF('Jeunes Plants'!M1125&lt;&gt;"",'Jeunes Plants'!M1125,"")</f>
        <v/>
      </c>
      <c r="N1125" s="186" t="str">
        <f>IF('Jeunes Plants'!N1125&lt;&gt;"",'Jeunes Plants'!N1125,"")</f>
        <v>M2</v>
      </c>
      <c r="O1125" s="186" t="str">
        <f>IF('Jeunes Plants'!O1125&lt;&gt;"",'Jeunes Plants'!O1125,"")</f>
        <v>AUBERGINE Baluroi F1 (allongée)</v>
      </c>
      <c r="P1125" s="193">
        <f>IF('Jeunes Plants'!P1125&lt;&gt;"",'Jeunes Plants'!P1125,"")</f>
        <v>1125</v>
      </c>
      <c r="Q1125" s="20">
        <f>IF('Jeunes Plants'!R1125&lt;&gt;"",'Jeunes Plants'!R1125,"")</f>
        <v>0</v>
      </c>
      <c r="R1125" s="20">
        <f>IF('Jeunes Plants'!S1125&lt;&gt;"",'Jeunes Plants'!S1125,"")</f>
        <v>0</v>
      </c>
      <c r="S1125" s="236">
        <f>IF('Jeunes Plants'!T1125&lt;&gt;"",'Jeunes Plants'!T1125,"")</f>
        <v>0</v>
      </c>
      <c r="T1125" s="258"/>
      <c r="U1125" s="194"/>
      <c r="V1125" s="194"/>
      <c r="W1125" s="194"/>
    </row>
    <row r="1126" spans="1:23" ht="20.100000000000001" customHeight="1" x14ac:dyDescent="0.25">
      <c r="A1126" s="30">
        <f>IF('Jeunes Plants'!A1126&lt;&gt;"",'Jeunes Plants'!A1126,"")</f>
        <v>12558</v>
      </c>
      <c r="B1126" s="29" t="str">
        <f>IF('Jeunes Plants'!B1126&lt;&gt;"",'Jeunes Plants'!B1126,"")</f>
        <v>AUBERGINE</v>
      </c>
      <c r="C1126" s="29" t="str">
        <f>IF('Jeunes Plants'!C1126&lt;&gt;"",'Jeunes Plants'!C1126,"")</f>
        <v>Bonica F1 (ronde)</v>
      </c>
      <c r="D1126" s="29" t="str">
        <f>IF('Jeunes Plants'!D1126&lt;&gt;"",'Jeunes Plants'!D1126,"")</f>
        <v/>
      </c>
      <c r="E1126" s="67" t="str">
        <f>IF('Jeunes Plants'!E1126&lt;&gt;"",'Jeunes Plants'!E1126,"")</f>
        <v>S</v>
      </c>
      <c r="F1126" s="67" t="str">
        <f>IF('Jeunes Plants'!F1126&lt;&gt;"",'Jeunes Plants'!F1126,"")</f>
        <v>M 2 cm  X120</v>
      </c>
      <c r="G1126" s="67">
        <f>IF('Jeunes Plants'!G1126&lt;&gt;"",'Jeunes Plants'!G1126,"")</f>
        <v>120</v>
      </c>
      <c r="H1126" s="73">
        <f>IF('Jeunes Plants'!H1126&lt;&gt;"",'Jeunes Plants'!H1126,"")</f>
        <v>5</v>
      </c>
      <c r="I1126" s="67" t="str">
        <f>IF('Jeunes Plants'!I1126&lt;&gt;"",'Jeunes Plants'!I1126,"")</f>
        <v>F</v>
      </c>
      <c r="J1126" s="74" t="str">
        <f>IF('Jeunes Plants'!J1126&lt;&gt;"",'Jeunes Plants'!J1126,"")</f>
        <v/>
      </c>
      <c r="K1126" s="29" t="str">
        <f>IF('Jeunes Plants'!K1126&lt;&gt;"",'Jeunes Plants'!K1126,"")</f>
        <v>LEG</v>
      </c>
      <c r="L1126" s="29" t="str">
        <f>IF('Jeunes Plants'!L1126&lt;&gt;"",'Jeunes Plants'!L1126,"")</f>
        <v>S4</v>
      </c>
      <c r="M1126" s="29" t="str">
        <f>IF('Jeunes Plants'!M1126&lt;&gt;"",'Jeunes Plants'!M1126,"")</f>
        <v/>
      </c>
      <c r="N1126" s="29" t="str">
        <f>IF('Jeunes Plants'!N1126&lt;&gt;"",'Jeunes Plants'!N1126,"")</f>
        <v>M2</v>
      </c>
      <c r="O1126" s="29" t="str">
        <f>IF('Jeunes Plants'!O1126&lt;&gt;"",'Jeunes Plants'!O1126,"")</f>
        <v>AUBERGINE Bonica F1 (ronde)</v>
      </c>
      <c r="P1126" s="55">
        <f>IF('Jeunes Plants'!P1126&lt;&gt;"",'Jeunes Plants'!P1126,"")</f>
        <v>1126</v>
      </c>
      <c r="Q1126" s="20">
        <f>IF('Jeunes Plants'!R1126&lt;&gt;"",'Jeunes Plants'!R1126,"")</f>
        <v>0</v>
      </c>
      <c r="R1126" s="20">
        <f>IF('Jeunes Plants'!S1126&lt;&gt;"",'Jeunes Plants'!S1126,"")</f>
        <v>0</v>
      </c>
      <c r="S1126" s="236">
        <f>IF('Jeunes Plants'!T1126&lt;&gt;"",'Jeunes Plants'!T1126,"")</f>
        <v>0</v>
      </c>
      <c r="T1126" s="257"/>
      <c r="U1126" s="45"/>
      <c r="V1126" s="45"/>
      <c r="W1126" s="45"/>
    </row>
    <row r="1127" spans="1:23" ht="20.100000000000001" customHeight="1" x14ac:dyDescent="0.25">
      <c r="A1127" s="189">
        <f>IF('Jeunes Plants'!A1127&lt;&gt;"",'Jeunes Plants'!A1127,"")</f>
        <v>12357</v>
      </c>
      <c r="B1127" s="186" t="str">
        <f>IF('Jeunes Plants'!B1127&lt;&gt;"",'Jeunes Plants'!B1127,"")</f>
        <v>AUBERGINE</v>
      </c>
      <c r="C1127" s="186" t="str">
        <f>IF('Jeunes Plants'!C1127&lt;&gt;"",'Jeunes Plants'!C1127,"")</f>
        <v>Bonica F1 (ronde)</v>
      </c>
      <c r="D1127" s="186" t="str">
        <f>IF('Jeunes Plants'!D1127&lt;&gt;"",'Jeunes Plants'!D1127,"")</f>
        <v/>
      </c>
      <c r="E1127" s="190" t="str">
        <f>IF('Jeunes Plants'!E1127&lt;&gt;"",'Jeunes Plants'!E1127,"")</f>
        <v>S</v>
      </c>
      <c r="F1127" s="190" t="str">
        <f>IF('Jeunes Plants'!F1127&lt;&gt;"",'Jeunes Plants'!F1127,"")</f>
        <v>M 2 cm  X240</v>
      </c>
      <c r="G1127" s="190">
        <f>IF('Jeunes Plants'!G1127&lt;&gt;"",'Jeunes Plants'!G1127,"")</f>
        <v>240</v>
      </c>
      <c r="H1127" s="191">
        <f>IF('Jeunes Plants'!H1127&lt;&gt;"",'Jeunes Plants'!H1127,"")</f>
        <v>5</v>
      </c>
      <c r="I1127" s="190" t="str">
        <f>IF('Jeunes Plants'!I1127&lt;&gt;"",'Jeunes Plants'!I1127,"")</f>
        <v>F</v>
      </c>
      <c r="J1127" s="192" t="str">
        <f>IF('Jeunes Plants'!J1127&lt;&gt;"",'Jeunes Plants'!J1127,"")</f>
        <v/>
      </c>
      <c r="K1127" s="186" t="str">
        <f>IF('Jeunes Plants'!K1127&lt;&gt;"",'Jeunes Plants'!K1127,"")</f>
        <v>LEG</v>
      </c>
      <c r="L1127" s="186" t="str">
        <f>IF('Jeunes Plants'!L1127&lt;&gt;"",'Jeunes Plants'!L1127,"")</f>
        <v>S4</v>
      </c>
      <c r="M1127" s="186" t="str">
        <f>IF('Jeunes Plants'!M1127&lt;&gt;"",'Jeunes Plants'!M1127,"")</f>
        <v/>
      </c>
      <c r="N1127" s="186" t="str">
        <f>IF('Jeunes Plants'!N1127&lt;&gt;"",'Jeunes Plants'!N1127,"")</f>
        <v>M2</v>
      </c>
      <c r="O1127" s="186" t="str">
        <f>IF('Jeunes Plants'!O1127&lt;&gt;"",'Jeunes Plants'!O1127,"")</f>
        <v>AUBERGINE Bonica F1 (ronde)</v>
      </c>
      <c r="P1127" s="193">
        <f>IF('Jeunes Plants'!P1127&lt;&gt;"",'Jeunes Plants'!P1127,"")</f>
        <v>1127</v>
      </c>
      <c r="Q1127" s="20">
        <f>IF('Jeunes Plants'!R1127&lt;&gt;"",'Jeunes Plants'!R1127,"")</f>
        <v>0</v>
      </c>
      <c r="R1127" s="20">
        <f>IF('Jeunes Plants'!S1127&lt;&gt;"",'Jeunes Plants'!S1127,"")</f>
        <v>0</v>
      </c>
      <c r="S1127" s="236">
        <f>IF('Jeunes Plants'!T1127&lt;&gt;"",'Jeunes Plants'!T1127,"")</f>
        <v>0</v>
      </c>
      <c r="T1127" s="258"/>
      <c r="U1127" s="194"/>
      <c r="V1127" s="194"/>
      <c r="W1127" s="194"/>
    </row>
    <row r="1128" spans="1:23" ht="20.100000000000001" customHeight="1" x14ac:dyDescent="0.25">
      <c r="A1128" s="30">
        <f>IF('Jeunes Plants'!A1128&lt;&gt;"",'Jeunes Plants'!A1128,"")</f>
        <v>25230</v>
      </c>
      <c r="B1128" s="29" t="str">
        <f>IF('Jeunes Plants'!B1128&lt;&gt;"",'Jeunes Plants'!B1128,"")</f>
        <v>AUBERGINE</v>
      </c>
      <c r="C1128" s="29" t="str">
        <f>IF('Jeunes Plants'!C1128&lt;&gt;"",'Jeunes Plants'!C1128,"")</f>
        <v>Kazimir F1</v>
      </c>
      <c r="D1128" s="29" t="str">
        <f>IF('Jeunes Plants'!D1128&lt;&gt;"",'Jeunes Plants'!D1128,"")</f>
        <v/>
      </c>
      <c r="E1128" s="67" t="str">
        <f>IF('Jeunes Plants'!E1128&lt;&gt;"",'Jeunes Plants'!E1128,"")</f>
        <v>S</v>
      </c>
      <c r="F1128" s="67" t="str">
        <f>IF('Jeunes Plants'!F1128&lt;&gt;"",'Jeunes Plants'!F1128,"")</f>
        <v>M 2 cm  X120</v>
      </c>
      <c r="G1128" s="67">
        <f>IF('Jeunes Plants'!G1128&lt;&gt;"",'Jeunes Plants'!G1128,"")</f>
        <v>120</v>
      </c>
      <c r="H1128" s="73">
        <f>IF('Jeunes Plants'!H1128&lt;&gt;"",'Jeunes Plants'!H1128,"")</f>
        <v>5</v>
      </c>
      <c r="I1128" s="67" t="str">
        <f>IF('Jeunes Plants'!I1128&lt;&gt;"",'Jeunes Plants'!I1128,"")</f>
        <v>C</v>
      </c>
      <c r="J1128" s="74" t="str">
        <f>IF('Jeunes Plants'!J1128&lt;&gt;"",'Jeunes Plants'!J1128,"")</f>
        <v/>
      </c>
      <c r="K1128" s="29" t="str">
        <f>IF('Jeunes Plants'!K1128&lt;&gt;"",'Jeunes Plants'!K1128,"")</f>
        <v>LEG</v>
      </c>
      <c r="L1128" s="29" t="str">
        <f>IF('Jeunes Plants'!L1128&lt;&gt;"",'Jeunes Plants'!L1128,"")</f>
        <v>S4</v>
      </c>
      <c r="M1128" s="29" t="str">
        <f>IF('Jeunes Plants'!M1128&lt;&gt;"",'Jeunes Plants'!M1128,"")</f>
        <v/>
      </c>
      <c r="N1128" s="29" t="str">
        <f>IF('Jeunes Plants'!N1128&lt;&gt;"",'Jeunes Plants'!N1128,"")</f>
        <v>M2</v>
      </c>
      <c r="O1128" s="29" t="str">
        <f>IF('Jeunes Plants'!O1128&lt;&gt;"",'Jeunes Plants'!O1128,"")</f>
        <v>AUBERGINE Kazimir F1</v>
      </c>
      <c r="P1128" s="55">
        <f>IF('Jeunes Plants'!P1128&lt;&gt;"",'Jeunes Plants'!P1128,"")</f>
        <v>1128</v>
      </c>
      <c r="Q1128" s="20">
        <f>IF('Jeunes Plants'!R1128&lt;&gt;"",'Jeunes Plants'!R1128,"")</f>
        <v>0</v>
      </c>
      <c r="R1128" s="20">
        <f>IF('Jeunes Plants'!S1128&lt;&gt;"",'Jeunes Plants'!S1128,"")</f>
        <v>0</v>
      </c>
      <c r="S1128" s="236">
        <f>IF('Jeunes Plants'!T1128&lt;&gt;"",'Jeunes Plants'!T1128,"")</f>
        <v>0</v>
      </c>
      <c r="T1128" s="257"/>
      <c r="U1128" s="45"/>
      <c r="V1128" s="45"/>
      <c r="W1128" s="45"/>
    </row>
    <row r="1129" spans="1:23" ht="20.100000000000001" customHeight="1" x14ac:dyDescent="0.25">
      <c r="A1129" s="189">
        <f>IF('Jeunes Plants'!A1129&lt;&gt;"",'Jeunes Plants'!A1129,"")</f>
        <v>25231</v>
      </c>
      <c r="B1129" s="186" t="str">
        <f>IF('Jeunes Plants'!B1129&lt;&gt;"",'Jeunes Plants'!B1129,"")</f>
        <v>AUBERGINE</v>
      </c>
      <c r="C1129" s="186" t="str">
        <f>IF('Jeunes Plants'!C1129&lt;&gt;"",'Jeunes Plants'!C1129,"")</f>
        <v>Kazimir F1</v>
      </c>
      <c r="D1129" s="186" t="str">
        <f>IF('Jeunes Plants'!D1129&lt;&gt;"",'Jeunes Plants'!D1129,"")</f>
        <v/>
      </c>
      <c r="E1129" s="190" t="str">
        <f>IF('Jeunes Plants'!E1129&lt;&gt;"",'Jeunes Plants'!E1129,"")</f>
        <v>S</v>
      </c>
      <c r="F1129" s="190" t="str">
        <f>IF('Jeunes Plants'!F1129&lt;&gt;"",'Jeunes Plants'!F1129,"")</f>
        <v>M 2 cm  X240</v>
      </c>
      <c r="G1129" s="190">
        <f>IF('Jeunes Plants'!G1129&lt;&gt;"",'Jeunes Plants'!G1129,"")</f>
        <v>240</v>
      </c>
      <c r="H1129" s="191">
        <f>IF('Jeunes Plants'!H1129&lt;&gt;"",'Jeunes Plants'!H1129,"")</f>
        <v>5</v>
      </c>
      <c r="I1129" s="190" t="str">
        <f>IF('Jeunes Plants'!I1129&lt;&gt;"",'Jeunes Plants'!I1129,"")</f>
        <v>C</v>
      </c>
      <c r="J1129" s="192" t="str">
        <f>IF('Jeunes Plants'!J1129&lt;&gt;"",'Jeunes Plants'!J1129,"")</f>
        <v/>
      </c>
      <c r="K1129" s="186" t="str">
        <f>IF('Jeunes Plants'!K1129&lt;&gt;"",'Jeunes Plants'!K1129,"")</f>
        <v>LEG</v>
      </c>
      <c r="L1129" s="186" t="str">
        <f>IF('Jeunes Plants'!L1129&lt;&gt;"",'Jeunes Plants'!L1129,"")</f>
        <v>S4</v>
      </c>
      <c r="M1129" s="186" t="str">
        <f>IF('Jeunes Plants'!M1129&lt;&gt;"",'Jeunes Plants'!M1129,"")</f>
        <v/>
      </c>
      <c r="N1129" s="186" t="str">
        <f>IF('Jeunes Plants'!N1129&lt;&gt;"",'Jeunes Plants'!N1129,"")</f>
        <v>M2</v>
      </c>
      <c r="O1129" s="186" t="str">
        <f>IF('Jeunes Plants'!O1129&lt;&gt;"",'Jeunes Plants'!O1129,"")</f>
        <v>AUBERGINE Kazimir F1</v>
      </c>
      <c r="P1129" s="193">
        <f>IF('Jeunes Plants'!P1129&lt;&gt;"",'Jeunes Plants'!P1129,"")</f>
        <v>1129</v>
      </c>
      <c r="Q1129" s="20">
        <f>IF('Jeunes Plants'!R1129&lt;&gt;"",'Jeunes Plants'!R1129,"")</f>
        <v>0</v>
      </c>
      <c r="R1129" s="20">
        <f>IF('Jeunes Plants'!S1129&lt;&gt;"",'Jeunes Plants'!S1129,"")</f>
        <v>0</v>
      </c>
      <c r="S1129" s="236">
        <f>IF('Jeunes Plants'!T1129&lt;&gt;"",'Jeunes Plants'!T1129,"")</f>
        <v>0</v>
      </c>
      <c r="T1129" s="258"/>
      <c r="U1129" s="194"/>
      <c r="V1129" s="194"/>
      <c r="W1129" s="194"/>
    </row>
    <row r="1130" spans="1:23" ht="20.100000000000001" customHeight="1" x14ac:dyDescent="0.25">
      <c r="A1130" s="30">
        <f>IF('Jeunes Plants'!A1130&lt;&gt;"",'Jeunes Plants'!A1130,"")</f>
        <v>15456</v>
      </c>
      <c r="B1130" s="29" t="str">
        <f>IF('Jeunes Plants'!B1130&lt;&gt;"",'Jeunes Plants'!B1130,"")</f>
        <v>AUBERGINE</v>
      </c>
      <c r="C1130" s="29" t="str">
        <f>IF('Jeunes Plants'!C1130&lt;&gt;"",'Jeunes Plants'!C1130,"")</f>
        <v>Leire F1 (violette striée)</v>
      </c>
      <c r="D1130" s="29" t="str">
        <f>IF('Jeunes Plants'!D1130&lt;&gt;"",'Jeunes Plants'!D1130,"")</f>
        <v/>
      </c>
      <c r="E1130" s="67" t="str">
        <f>IF('Jeunes Plants'!E1130&lt;&gt;"",'Jeunes Plants'!E1130,"")</f>
        <v>S</v>
      </c>
      <c r="F1130" s="67" t="str">
        <f>IF('Jeunes Plants'!F1130&lt;&gt;"",'Jeunes Plants'!F1130,"")</f>
        <v>M 2 cm  X120</v>
      </c>
      <c r="G1130" s="67">
        <f>IF('Jeunes Plants'!G1130&lt;&gt;"",'Jeunes Plants'!G1130,"")</f>
        <v>120</v>
      </c>
      <c r="H1130" s="73">
        <f>IF('Jeunes Plants'!H1130&lt;&gt;"",'Jeunes Plants'!H1130,"")</f>
        <v>5</v>
      </c>
      <c r="I1130" s="67" t="str">
        <f>IF('Jeunes Plants'!I1130&lt;&gt;"",'Jeunes Plants'!I1130,"")</f>
        <v>B</v>
      </c>
      <c r="J1130" s="74" t="str">
        <f>IF('Jeunes Plants'!J1130&lt;&gt;"",'Jeunes Plants'!J1130,"")</f>
        <v/>
      </c>
      <c r="K1130" s="29" t="str">
        <f>IF('Jeunes Plants'!K1130&lt;&gt;"",'Jeunes Plants'!K1130,"")</f>
        <v>LEG</v>
      </c>
      <c r="L1130" s="29" t="str">
        <f>IF('Jeunes Plants'!L1130&lt;&gt;"",'Jeunes Plants'!L1130,"")</f>
        <v>S4</v>
      </c>
      <c r="M1130" s="29" t="str">
        <f>IF('Jeunes Plants'!M1130&lt;&gt;"",'Jeunes Plants'!M1130,"")</f>
        <v/>
      </c>
      <c r="N1130" s="29" t="str">
        <f>IF('Jeunes Plants'!N1130&lt;&gt;"",'Jeunes Plants'!N1130,"")</f>
        <v>M2</v>
      </c>
      <c r="O1130" s="29" t="str">
        <f>IF('Jeunes Plants'!O1130&lt;&gt;"",'Jeunes Plants'!O1130,"")</f>
        <v>AUBERGINE Leire F1 (violette striée)</v>
      </c>
      <c r="P1130" s="55">
        <f>IF('Jeunes Plants'!P1130&lt;&gt;"",'Jeunes Plants'!P1130,"")</f>
        <v>1130</v>
      </c>
      <c r="Q1130" s="20">
        <f>IF('Jeunes Plants'!R1130&lt;&gt;"",'Jeunes Plants'!R1130,"")</f>
        <v>0</v>
      </c>
      <c r="R1130" s="20">
        <f>IF('Jeunes Plants'!S1130&lt;&gt;"",'Jeunes Plants'!S1130,"")</f>
        <v>0</v>
      </c>
      <c r="S1130" s="236">
        <f>IF('Jeunes Plants'!T1130&lt;&gt;"",'Jeunes Plants'!T1130,"")</f>
        <v>0</v>
      </c>
      <c r="T1130" s="257"/>
      <c r="U1130" s="45"/>
      <c r="V1130" s="45"/>
      <c r="W1130" s="45"/>
    </row>
    <row r="1131" spans="1:23" ht="20.100000000000001" customHeight="1" x14ac:dyDescent="0.25">
      <c r="A1131" s="189">
        <f>IF('Jeunes Plants'!A1131&lt;&gt;"",'Jeunes Plants'!A1131,"")</f>
        <v>15457</v>
      </c>
      <c r="B1131" s="186" t="str">
        <f>IF('Jeunes Plants'!B1131&lt;&gt;"",'Jeunes Plants'!B1131,"")</f>
        <v>AUBERGINE</v>
      </c>
      <c r="C1131" s="186" t="str">
        <f>IF('Jeunes Plants'!C1131&lt;&gt;"",'Jeunes Plants'!C1131,"")</f>
        <v>Leire F1 (violette striée)</v>
      </c>
      <c r="D1131" s="186" t="str">
        <f>IF('Jeunes Plants'!D1131&lt;&gt;"",'Jeunes Plants'!D1131,"")</f>
        <v/>
      </c>
      <c r="E1131" s="190" t="str">
        <f>IF('Jeunes Plants'!E1131&lt;&gt;"",'Jeunes Plants'!E1131,"")</f>
        <v>S</v>
      </c>
      <c r="F1131" s="190" t="str">
        <f>IF('Jeunes Plants'!F1131&lt;&gt;"",'Jeunes Plants'!F1131,"")</f>
        <v>M 2 cm  X240</v>
      </c>
      <c r="G1131" s="190">
        <f>IF('Jeunes Plants'!G1131&lt;&gt;"",'Jeunes Plants'!G1131,"")</f>
        <v>240</v>
      </c>
      <c r="H1131" s="191">
        <f>IF('Jeunes Plants'!H1131&lt;&gt;"",'Jeunes Plants'!H1131,"")</f>
        <v>5</v>
      </c>
      <c r="I1131" s="190" t="str">
        <f>IF('Jeunes Plants'!I1131&lt;&gt;"",'Jeunes Plants'!I1131,"")</f>
        <v>B</v>
      </c>
      <c r="J1131" s="192" t="str">
        <f>IF('Jeunes Plants'!J1131&lt;&gt;"",'Jeunes Plants'!J1131,"")</f>
        <v/>
      </c>
      <c r="K1131" s="186" t="str">
        <f>IF('Jeunes Plants'!K1131&lt;&gt;"",'Jeunes Plants'!K1131,"")</f>
        <v>LEG</v>
      </c>
      <c r="L1131" s="186" t="str">
        <f>IF('Jeunes Plants'!L1131&lt;&gt;"",'Jeunes Plants'!L1131,"")</f>
        <v>S4</v>
      </c>
      <c r="M1131" s="186" t="str">
        <f>IF('Jeunes Plants'!M1131&lt;&gt;"",'Jeunes Plants'!M1131,"")</f>
        <v/>
      </c>
      <c r="N1131" s="186" t="str">
        <f>IF('Jeunes Plants'!N1131&lt;&gt;"",'Jeunes Plants'!N1131,"")</f>
        <v>M2</v>
      </c>
      <c r="O1131" s="186" t="str">
        <f>IF('Jeunes Plants'!O1131&lt;&gt;"",'Jeunes Plants'!O1131,"")</f>
        <v>AUBERGINE Leire F1 (violette striée)</v>
      </c>
      <c r="P1131" s="193">
        <f>IF('Jeunes Plants'!P1131&lt;&gt;"",'Jeunes Plants'!P1131,"")</f>
        <v>1131</v>
      </c>
      <c r="Q1131" s="20">
        <f>IF('Jeunes Plants'!R1131&lt;&gt;"",'Jeunes Plants'!R1131,"")</f>
        <v>0</v>
      </c>
      <c r="R1131" s="20">
        <f>IF('Jeunes Plants'!S1131&lt;&gt;"",'Jeunes Plants'!S1131,"")</f>
        <v>0</v>
      </c>
      <c r="S1131" s="236">
        <f>IF('Jeunes Plants'!T1131&lt;&gt;"",'Jeunes Plants'!T1131,"")</f>
        <v>0</v>
      </c>
      <c r="T1131" s="258"/>
      <c r="U1131" s="194"/>
      <c r="V1131" s="194"/>
      <c r="W1131" s="194"/>
    </row>
    <row r="1132" spans="1:23" ht="20.100000000000001" customHeight="1" x14ac:dyDescent="0.25">
      <c r="A1132" s="30">
        <f>IF('Jeunes Plants'!A1132&lt;&gt;"",'Jeunes Plants'!A1132,"")</f>
        <v>24166</v>
      </c>
      <c r="B1132" s="29" t="str">
        <f>IF('Jeunes Plants'!B1132&lt;&gt;"",'Jeunes Plants'!B1132,"")</f>
        <v>BETTERAVE</v>
      </c>
      <c r="C1132" s="29" t="str">
        <f>IF('Jeunes Plants'!C1132&lt;&gt;"",'Jeunes Plants'!C1132,"")</f>
        <v>Chioggia</v>
      </c>
      <c r="D1132" s="29" t="str">
        <f>IF('Jeunes Plants'!D1132&lt;&gt;"",'Jeunes Plants'!D1132,"")</f>
        <v/>
      </c>
      <c r="E1132" s="67" t="str">
        <f>IF('Jeunes Plants'!E1132&lt;&gt;"",'Jeunes Plants'!E1132,"")</f>
        <v>S</v>
      </c>
      <c r="F1132" s="67" t="str">
        <f>IF('Jeunes Plants'!F1132&lt;&gt;"",'Jeunes Plants'!F1132,"")</f>
        <v>M 2 cm  X120</v>
      </c>
      <c r="G1132" s="67">
        <f>IF('Jeunes Plants'!G1132&lt;&gt;"",'Jeunes Plants'!G1132,"")</f>
        <v>120</v>
      </c>
      <c r="H1132" s="73">
        <f>IF('Jeunes Plants'!H1132&lt;&gt;"",'Jeunes Plants'!H1132,"")</f>
        <v>5</v>
      </c>
      <c r="I1132" s="67" t="str">
        <f>IF('Jeunes Plants'!I1132&lt;&gt;"",'Jeunes Plants'!I1132,"")</f>
        <v>F</v>
      </c>
      <c r="J1132" s="74" t="str">
        <f>IF('Jeunes Plants'!J1132&lt;&gt;"",'Jeunes Plants'!J1132,"")</f>
        <v/>
      </c>
      <c r="K1132" s="29" t="str">
        <f>IF('Jeunes Plants'!K1132&lt;&gt;"",'Jeunes Plants'!K1132,"")</f>
        <v>LEG</v>
      </c>
      <c r="L1132" s="29" t="str">
        <f>IF('Jeunes Plants'!L1132&lt;&gt;"",'Jeunes Plants'!L1132,"")</f>
        <v>S4</v>
      </c>
      <c r="M1132" s="29" t="str">
        <f>IF('Jeunes Plants'!M1132&lt;&gt;"",'Jeunes Plants'!M1132,"")</f>
        <v/>
      </c>
      <c r="N1132" s="29" t="str">
        <f>IF('Jeunes Plants'!N1132&lt;&gt;"",'Jeunes Plants'!N1132,"")</f>
        <v>M2</v>
      </c>
      <c r="O1132" s="29" t="str">
        <f>IF('Jeunes Plants'!O1132&lt;&gt;"",'Jeunes Plants'!O1132,"")</f>
        <v>BETTERAVE Chioggia</v>
      </c>
      <c r="P1132" s="55">
        <f>IF('Jeunes Plants'!P1132&lt;&gt;"",'Jeunes Plants'!P1132,"")</f>
        <v>1132</v>
      </c>
      <c r="Q1132" s="20">
        <f>IF('Jeunes Plants'!R1132&lt;&gt;"",'Jeunes Plants'!R1132,"")</f>
        <v>0</v>
      </c>
      <c r="R1132" s="20">
        <f>IF('Jeunes Plants'!S1132&lt;&gt;"",'Jeunes Plants'!S1132,"")</f>
        <v>0</v>
      </c>
      <c r="S1132" s="236">
        <f>IF('Jeunes Plants'!T1132&lt;&gt;"",'Jeunes Plants'!T1132,"")</f>
        <v>0</v>
      </c>
      <c r="T1132" s="257"/>
      <c r="U1132" s="45"/>
      <c r="V1132" s="45"/>
      <c r="W1132" s="45"/>
    </row>
    <row r="1133" spans="1:23" ht="20.100000000000001" customHeight="1" x14ac:dyDescent="0.25">
      <c r="A1133" s="189">
        <f>IF('Jeunes Plants'!A1133&lt;&gt;"",'Jeunes Plants'!A1133,"")</f>
        <v>24167</v>
      </c>
      <c r="B1133" s="186" t="str">
        <f>IF('Jeunes Plants'!B1133&lt;&gt;"",'Jeunes Plants'!B1133,"")</f>
        <v>BETTERAVE</v>
      </c>
      <c r="C1133" s="186" t="str">
        <f>IF('Jeunes Plants'!C1133&lt;&gt;"",'Jeunes Plants'!C1133,"")</f>
        <v>Chioggia</v>
      </c>
      <c r="D1133" s="186" t="str">
        <f>IF('Jeunes Plants'!D1133&lt;&gt;"",'Jeunes Plants'!D1133,"")</f>
        <v/>
      </c>
      <c r="E1133" s="190" t="str">
        <f>IF('Jeunes Plants'!E1133&lt;&gt;"",'Jeunes Plants'!E1133,"")</f>
        <v>S</v>
      </c>
      <c r="F1133" s="190" t="str">
        <f>IF('Jeunes Plants'!F1133&lt;&gt;"",'Jeunes Plants'!F1133,"")</f>
        <v>M 2 cm  X240</v>
      </c>
      <c r="G1133" s="190">
        <f>IF('Jeunes Plants'!G1133&lt;&gt;"",'Jeunes Plants'!G1133,"")</f>
        <v>240</v>
      </c>
      <c r="H1133" s="191">
        <f>IF('Jeunes Plants'!H1133&lt;&gt;"",'Jeunes Plants'!H1133,"")</f>
        <v>5</v>
      </c>
      <c r="I1133" s="190" t="str">
        <f>IF('Jeunes Plants'!I1133&lt;&gt;"",'Jeunes Plants'!I1133,"")</f>
        <v>F</v>
      </c>
      <c r="J1133" s="192" t="str">
        <f>IF('Jeunes Plants'!J1133&lt;&gt;"",'Jeunes Plants'!J1133,"")</f>
        <v/>
      </c>
      <c r="K1133" s="186" t="str">
        <f>IF('Jeunes Plants'!K1133&lt;&gt;"",'Jeunes Plants'!K1133,"")</f>
        <v>LEG</v>
      </c>
      <c r="L1133" s="186" t="str">
        <f>IF('Jeunes Plants'!L1133&lt;&gt;"",'Jeunes Plants'!L1133,"")</f>
        <v>S4</v>
      </c>
      <c r="M1133" s="186" t="str">
        <f>IF('Jeunes Plants'!M1133&lt;&gt;"",'Jeunes Plants'!M1133,"")</f>
        <v/>
      </c>
      <c r="N1133" s="186" t="str">
        <f>IF('Jeunes Plants'!N1133&lt;&gt;"",'Jeunes Plants'!N1133,"")</f>
        <v>M2</v>
      </c>
      <c r="O1133" s="186" t="str">
        <f>IF('Jeunes Plants'!O1133&lt;&gt;"",'Jeunes Plants'!O1133,"")</f>
        <v>BETTERAVE Chioggia</v>
      </c>
      <c r="P1133" s="193">
        <f>IF('Jeunes Plants'!P1133&lt;&gt;"",'Jeunes Plants'!P1133,"")</f>
        <v>1133</v>
      </c>
      <c r="Q1133" s="20">
        <f>IF('Jeunes Plants'!R1133&lt;&gt;"",'Jeunes Plants'!R1133,"")</f>
        <v>0</v>
      </c>
      <c r="R1133" s="20">
        <f>IF('Jeunes Plants'!S1133&lt;&gt;"",'Jeunes Plants'!S1133,"")</f>
        <v>0</v>
      </c>
      <c r="S1133" s="236">
        <f>IF('Jeunes Plants'!T1133&lt;&gt;"",'Jeunes Plants'!T1133,"")</f>
        <v>0</v>
      </c>
      <c r="T1133" s="258"/>
      <c r="U1133" s="194"/>
      <c r="V1133" s="194"/>
      <c r="W1133" s="194"/>
    </row>
    <row r="1134" spans="1:23" ht="20.100000000000001" customHeight="1" x14ac:dyDescent="0.25">
      <c r="A1134" s="30">
        <f>IF('Jeunes Plants'!A1134&lt;&gt;"",'Jeunes Plants'!A1134,"")</f>
        <v>26024</v>
      </c>
      <c r="B1134" s="29" t="str">
        <f>IF('Jeunes Plants'!B1134&lt;&gt;"",'Jeunes Plants'!B1134,"")</f>
        <v>BETTERAVE</v>
      </c>
      <c r="C1134" s="29" t="str">
        <f>IF('Jeunes Plants'!C1134&lt;&gt;"",'Jeunes Plants'!C1134,"")</f>
        <v>Grenade</v>
      </c>
      <c r="D1134" s="29" t="str">
        <f>IF('Jeunes Plants'!D1134&lt;&gt;"",'Jeunes Plants'!D1134,"")</f>
        <v/>
      </c>
      <c r="E1134" s="67" t="str">
        <f>IF('Jeunes Plants'!E1134&lt;&gt;"",'Jeunes Plants'!E1134,"")</f>
        <v>S</v>
      </c>
      <c r="F1134" s="67" t="str">
        <f>IF('Jeunes Plants'!F1134&lt;&gt;"",'Jeunes Plants'!F1134,"")</f>
        <v>M 2 cm  X120</v>
      </c>
      <c r="G1134" s="67">
        <f>IF('Jeunes Plants'!G1134&lt;&gt;"",'Jeunes Plants'!G1134,"")</f>
        <v>120</v>
      </c>
      <c r="H1134" s="73">
        <f>IF('Jeunes Plants'!H1134&lt;&gt;"",'Jeunes Plants'!H1134,"")</f>
        <v>5</v>
      </c>
      <c r="I1134" s="67" t="str">
        <f>IF('Jeunes Plants'!I1134&lt;&gt;"",'Jeunes Plants'!I1134,"")</f>
        <v>F</v>
      </c>
      <c r="J1134" s="74" t="str">
        <f>IF('Jeunes Plants'!J1134&lt;&gt;"",'Jeunes Plants'!J1134,"")</f>
        <v/>
      </c>
      <c r="K1134" s="29" t="str">
        <f>IF('Jeunes Plants'!K1134&lt;&gt;"",'Jeunes Plants'!K1134,"")</f>
        <v>LEG</v>
      </c>
      <c r="L1134" s="29" t="str">
        <f>IF('Jeunes Plants'!L1134&lt;&gt;"",'Jeunes Plants'!L1134,"")</f>
        <v>S4</v>
      </c>
      <c r="M1134" s="29" t="str">
        <f>IF('Jeunes Plants'!M1134&lt;&gt;"",'Jeunes Plants'!M1134,"")</f>
        <v/>
      </c>
      <c r="N1134" s="29" t="str">
        <f>IF('Jeunes Plants'!N1134&lt;&gt;"",'Jeunes Plants'!N1134,"")</f>
        <v>M2</v>
      </c>
      <c r="O1134" s="29" t="str">
        <f>IF('Jeunes Plants'!O1134&lt;&gt;"",'Jeunes Plants'!O1134,"")</f>
        <v>BETTERAVE Grenade</v>
      </c>
      <c r="P1134" s="55">
        <f>IF('Jeunes Plants'!P1134&lt;&gt;"",'Jeunes Plants'!P1134,"")</f>
        <v>1134</v>
      </c>
      <c r="Q1134" s="20">
        <f>IF('Jeunes Plants'!R1134&lt;&gt;"",'Jeunes Plants'!R1134,"")</f>
        <v>0</v>
      </c>
      <c r="R1134" s="20">
        <f>IF('Jeunes Plants'!S1134&lt;&gt;"",'Jeunes Plants'!S1134,"")</f>
        <v>0</v>
      </c>
      <c r="S1134" s="236">
        <f>IF('Jeunes Plants'!T1134&lt;&gt;"",'Jeunes Plants'!T1134,"")</f>
        <v>0</v>
      </c>
      <c r="T1134" s="257"/>
      <c r="U1134" s="45"/>
      <c r="V1134" s="45"/>
      <c r="W1134" s="45"/>
    </row>
    <row r="1135" spans="1:23" ht="20.100000000000001" customHeight="1" x14ac:dyDescent="0.25">
      <c r="A1135" s="189">
        <f>IF('Jeunes Plants'!A1135&lt;&gt;"",'Jeunes Plants'!A1135,"")</f>
        <v>26025</v>
      </c>
      <c r="B1135" s="186" t="str">
        <f>IF('Jeunes Plants'!B1135&lt;&gt;"",'Jeunes Plants'!B1135,"")</f>
        <v>BETTERAVE</v>
      </c>
      <c r="C1135" s="186" t="str">
        <f>IF('Jeunes Plants'!C1135&lt;&gt;"",'Jeunes Plants'!C1135,"")</f>
        <v>Grenade</v>
      </c>
      <c r="D1135" s="186" t="str">
        <f>IF('Jeunes Plants'!D1135&lt;&gt;"",'Jeunes Plants'!D1135,"")</f>
        <v/>
      </c>
      <c r="E1135" s="190" t="str">
        <f>IF('Jeunes Plants'!E1135&lt;&gt;"",'Jeunes Plants'!E1135,"")</f>
        <v>S</v>
      </c>
      <c r="F1135" s="190" t="str">
        <f>IF('Jeunes Plants'!F1135&lt;&gt;"",'Jeunes Plants'!F1135,"")</f>
        <v>M 2 cm  X240</v>
      </c>
      <c r="G1135" s="190">
        <f>IF('Jeunes Plants'!G1135&lt;&gt;"",'Jeunes Plants'!G1135,"")</f>
        <v>240</v>
      </c>
      <c r="H1135" s="191">
        <f>IF('Jeunes Plants'!H1135&lt;&gt;"",'Jeunes Plants'!H1135,"")</f>
        <v>5</v>
      </c>
      <c r="I1135" s="190" t="str">
        <f>IF('Jeunes Plants'!I1135&lt;&gt;"",'Jeunes Plants'!I1135,"")</f>
        <v>F</v>
      </c>
      <c r="J1135" s="192" t="str">
        <f>IF('Jeunes Plants'!J1135&lt;&gt;"",'Jeunes Plants'!J1135,"")</f>
        <v/>
      </c>
      <c r="K1135" s="186" t="str">
        <f>IF('Jeunes Plants'!K1135&lt;&gt;"",'Jeunes Plants'!K1135,"")</f>
        <v>LEG</v>
      </c>
      <c r="L1135" s="186" t="str">
        <f>IF('Jeunes Plants'!L1135&lt;&gt;"",'Jeunes Plants'!L1135,"")</f>
        <v>S4</v>
      </c>
      <c r="M1135" s="186" t="str">
        <f>IF('Jeunes Plants'!M1135&lt;&gt;"",'Jeunes Plants'!M1135,"")</f>
        <v/>
      </c>
      <c r="N1135" s="186" t="str">
        <f>IF('Jeunes Plants'!N1135&lt;&gt;"",'Jeunes Plants'!N1135,"")</f>
        <v>M2</v>
      </c>
      <c r="O1135" s="186" t="str">
        <f>IF('Jeunes Plants'!O1135&lt;&gt;"",'Jeunes Plants'!O1135,"")</f>
        <v>BETTERAVE Grenade</v>
      </c>
      <c r="P1135" s="193">
        <f>IF('Jeunes Plants'!P1135&lt;&gt;"",'Jeunes Plants'!P1135,"")</f>
        <v>1135</v>
      </c>
      <c r="Q1135" s="20">
        <f>IF('Jeunes Plants'!R1135&lt;&gt;"",'Jeunes Plants'!R1135,"")</f>
        <v>0</v>
      </c>
      <c r="R1135" s="20">
        <f>IF('Jeunes Plants'!S1135&lt;&gt;"",'Jeunes Plants'!S1135,"")</f>
        <v>0</v>
      </c>
      <c r="S1135" s="236">
        <f>IF('Jeunes Plants'!T1135&lt;&gt;"",'Jeunes Plants'!T1135,"")</f>
        <v>0</v>
      </c>
      <c r="T1135" s="258"/>
      <c r="U1135" s="194"/>
      <c r="V1135" s="194"/>
      <c r="W1135" s="194"/>
    </row>
    <row r="1136" spans="1:23" ht="20.100000000000001" customHeight="1" x14ac:dyDescent="0.25">
      <c r="A1136" s="23">
        <f>IF('Jeunes Plants'!A1136&lt;&gt;"",'Jeunes Plants'!A1136,"")</f>
        <v>25232</v>
      </c>
      <c r="B1136" s="24" t="str">
        <f>IF('Jeunes Plants'!B1136&lt;&gt;"",'Jeunes Plants'!B1136,"")</f>
        <v>CACAHUETE</v>
      </c>
      <c r="C1136" s="24" t="str">
        <f>IF('Jeunes Plants'!C1136&lt;&gt;"",'Jeunes Plants'!C1136,"")</f>
        <v>.</v>
      </c>
      <c r="D1136" s="24" t="str">
        <f>IF('Jeunes Plants'!D1136&lt;&gt;"",'Jeunes Plants'!D1136,"")</f>
        <v>&gt;s10/2026</v>
      </c>
      <c r="E1136" s="66" t="str">
        <f>IF('Jeunes Plants'!E1136&lt;&gt;"",'Jeunes Plants'!E1136,"")</f>
        <v>S</v>
      </c>
      <c r="F1136" s="66" t="str">
        <f>IF('Jeunes Plants'!F1136&lt;&gt;"",'Jeunes Plants'!F1136,"")</f>
        <v>M 3 cm  X60</v>
      </c>
      <c r="G1136" s="64">
        <f>IF('Jeunes Plants'!G1136&lt;&gt;"",'Jeunes Plants'!G1136,"")</f>
        <v>30</v>
      </c>
      <c r="H1136" s="64">
        <f>IF('Jeunes Plants'!H1136&lt;&gt;"",'Jeunes Plants'!H1136,"")</f>
        <v>5</v>
      </c>
      <c r="I1136" s="66" t="str">
        <f>IF('Jeunes Plants'!I1136&lt;&gt;"",'Jeunes Plants'!I1136,"")</f>
        <v>E</v>
      </c>
      <c r="J1136" s="72" t="str">
        <f>IF('Jeunes Plants'!J1136&lt;&gt;"",'Jeunes Plants'!J1136,"")</f>
        <v/>
      </c>
      <c r="K1136" s="24" t="str">
        <f>IF('Jeunes Plants'!K1136&lt;&gt;"",'Jeunes Plants'!K1136,"")</f>
        <v>LEG</v>
      </c>
      <c r="L1136" s="24" t="str">
        <f>IF('Jeunes Plants'!L1136&lt;&gt;"",'Jeunes Plants'!L1136,"")</f>
        <v>S2</v>
      </c>
      <c r="M1136" s="24" t="str">
        <f>IF('Jeunes Plants'!M1136&lt;&gt;"",'Jeunes Plants'!M1136,"")</f>
        <v/>
      </c>
      <c r="N1136" s="24" t="str">
        <f>IF('Jeunes Plants'!N1136&lt;&gt;"",'Jeunes Plants'!N1136,"")</f>
        <v>M3</v>
      </c>
      <c r="O1136" s="24" t="str">
        <f>IF('Jeunes Plants'!O1136&lt;&gt;"",'Jeunes Plants'!O1136,"")</f>
        <v>CACAHUETE .</v>
      </c>
      <c r="P1136" s="54">
        <f>IF('Jeunes Plants'!P1136&lt;&gt;"",'Jeunes Plants'!P1136,"")</f>
        <v>1136</v>
      </c>
      <c r="Q1136" s="20">
        <f>IF('Jeunes Plants'!R1136&lt;&gt;"",'Jeunes Plants'!R1136,"")</f>
        <v>0</v>
      </c>
      <c r="R1136" s="20">
        <f>IF('Jeunes Plants'!S1136&lt;&gt;"",'Jeunes Plants'!S1136,"")</f>
        <v>0</v>
      </c>
      <c r="S1136" s="236">
        <f>IF('Jeunes Plants'!T1136&lt;&gt;"",'Jeunes Plants'!T1136,"")</f>
        <v>0</v>
      </c>
      <c r="T1136" s="246"/>
      <c r="U1136" s="124"/>
      <c r="V1136" s="124"/>
      <c r="W1136" s="124"/>
    </row>
    <row r="1137" spans="1:23" ht="20.100000000000001" customHeight="1" x14ac:dyDescent="0.25">
      <c r="A1137" s="125">
        <f>IF('Jeunes Plants'!A1137&lt;&gt;"",'Jeunes Plants'!A1137,"")</f>
        <v>3664</v>
      </c>
      <c r="B1137" s="126" t="str">
        <f>IF('Jeunes Plants'!B1137&lt;&gt;"",'Jeunes Plants'!B1137,"")</f>
        <v>CARDON</v>
      </c>
      <c r="C1137" s="126" t="str">
        <f>IF('Jeunes Plants'!C1137&lt;&gt;"",'Jeunes Plants'!C1137,"")</f>
        <v>Plein blanc Inerme Versi</v>
      </c>
      <c r="D1137" s="126" t="str">
        <f>IF('Jeunes Plants'!D1137&lt;&gt;"",'Jeunes Plants'!D1137,"")</f>
        <v/>
      </c>
      <c r="E1137" s="127" t="str">
        <f>IF('Jeunes Plants'!E1137&lt;&gt;"",'Jeunes Plants'!E1137,"")</f>
        <v>S</v>
      </c>
      <c r="F1137" s="127" t="str">
        <f>IF('Jeunes Plants'!F1137&lt;&gt;"",'Jeunes Plants'!F1137,"")</f>
        <v>M 3 cm  X60</v>
      </c>
      <c r="G1137" s="128">
        <f>IF('Jeunes Plants'!G1137&lt;&gt;"",'Jeunes Plants'!G1137,"")</f>
        <v>30</v>
      </c>
      <c r="H1137" s="127">
        <f>IF('Jeunes Plants'!H1137&lt;&gt;"",'Jeunes Plants'!H1137,"")</f>
        <v>6</v>
      </c>
      <c r="I1137" s="127" t="str">
        <f>IF('Jeunes Plants'!I1137&lt;&gt;"",'Jeunes Plants'!I1137,"")</f>
        <v>B</v>
      </c>
      <c r="J1137" s="129" t="str">
        <f>IF('Jeunes Plants'!J1137&lt;&gt;"",'Jeunes Plants'!J1137,"")</f>
        <v/>
      </c>
      <c r="K1137" s="126" t="str">
        <f>IF('Jeunes Plants'!K1137&lt;&gt;"",'Jeunes Plants'!K1137,"")</f>
        <v>LEG</v>
      </c>
      <c r="L1137" s="126" t="str">
        <f>IF('Jeunes Plants'!L1137&lt;&gt;"",'Jeunes Plants'!L1137,"")</f>
        <v>S4</v>
      </c>
      <c r="M1137" s="126" t="str">
        <f>IF('Jeunes Plants'!M1137&lt;&gt;"",'Jeunes Plants'!M1137,"")</f>
        <v/>
      </c>
      <c r="N1137" s="126" t="str">
        <f>IF('Jeunes Plants'!N1137&lt;&gt;"",'Jeunes Plants'!N1137,"")</f>
        <v>M3</v>
      </c>
      <c r="O1137" s="126" t="str">
        <f>IF('Jeunes Plants'!O1137&lt;&gt;"",'Jeunes Plants'!O1137,"")</f>
        <v>CARDON Plein blanc Inerme Versi</v>
      </c>
      <c r="P1137" s="130">
        <f>IF('Jeunes Plants'!P1137&lt;&gt;"",'Jeunes Plants'!P1137,"")</f>
        <v>1137</v>
      </c>
      <c r="Q1137" s="20">
        <f>IF('Jeunes Plants'!R1137&lt;&gt;"",'Jeunes Plants'!R1137,"")</f>
        <v>0</v>
      </c>
      <c r="R1137" s="20">
        <f>IF('Jeunes Plants'!S1137&lt;&gt;"",'Jeunes Plants'!S1137,"")</f>
        <v>0</v>
      </c>
      <c r="S1137" s="236">
        <f>IF('Jeunes Plants'!T1137&lt;&gt;"",'Jeunes Plants'!T1137,"")</f>
        <v>0</v>
      </c>
      <c r="T1137" s="242"/>
      <c r="U1137" s="158"/>
      <c r="V1137" s="158"/>
      <c r="W1137" s="158"/>
    </row>
    <row r="1138" spans="1:23" ht="20.100000000000001" customHeight="1" x14ac:dyDescent="0.25">
      <c r="A1138" s="30">
        <f>IF('Jeunes Plants'!A1138&lt;&gt;"",'Jeunes Plants'!A1138,"")</f>
        <v>12786</v>
      </c>
      <c r="B1138" s="29" t="str">
        <f>IF('Jeunes Plants'!B1138&lt;&gt;"",'Jeunes Plants'!B1138,"")</f>
        <v>CELERI BRANCHE</v>
      </c>
      <c r="C1138" s="29" t="str">
        <f>IF('Jeunes Plants'!C1138&lt;&gt;"",'Jeunes Plants'!C1138,"")</f>
        <v>Golden Spartan</v>
      </c>
      <c r="D1138" s="29" t="str">
        <f>IF('Jeunes Plants'!D1138&lt;&gt;"",'Jeunes Plants'!D1138,"")</f>
        <v/>
      </c>
      <c r="E1138" s="67" t="str">
        <f>IF('Jeunes Plants'!E1138&lt;&gt;"",'Jeunes Plants'!E1138,"")</f>
        <v>S</v>
      </c>
      <c r="F1138" s="67" t="str">
        <f>IF('Jeunes Plants'!F1138&lt;&gt;"",'Jeunes Plants'!F1138,"")</f>
        <v>M 2 cm  X120</v>
      </c>
      <c r="G1138" s="67">
        <f>IF('Jeunes Plants'!G1138&lt;&gt;"",'Jeunes Plants'!G1138,"")</f>
        <v>120</v>
      </c>
      <c r="H1138" s="67">
        <f>IF('Jeunes Plants'!H1138&lt;&gt;"",'Jeunes Plants'!H1138,"")</f>
        <v>8</v>
      </c>
      <c r="I1138" s="67" t="str">
        <f>IF('Jeunes Plants'!I1138&lt;&gt;"",'Jeunes Plants'!I1138,"")</f>
        <v>F</v>
      </c>
      <c r="J1138" s="74" t="str">
        <f>IF('Jeunes Plants'!J1138&lt;&gt;"",'Jeunes Plants'!J1138,"")</f>
        <v/>
      </c>
      <c r="K1138" s="29" t="str">
        <f>IF('Jeunes Plants'!K1138&lt;&gt;"",'Jeunes Plants'!K1138,"")</f>
        <v>LEG</v>
      </c>
      <c r="L1138" s="29" t="str">
        <f>IF('Jeunes Plants'!L1138&lt;&gt;"",'Jeunes Plants'!L1138,"")</f>
        <v>S4</v>
      </c>
      <c r="M1138" s="29" t="str">
        <f>IF('Jeunes Plants'!M1138&lt;&gt;"",'Jeunes Plants'!M1138,"")</f>
        <v/>
      </c>
      <c r="N1138" s="29" t="str">
        <f>IF('Jeunes Plants'!N1138&lt;&gt;"",'Jeunes Plants'!N1138,"")</f>
        <v>M2</v>
      </c>
      <c r="O1138" s="29" t="str">
        <f>IF('Jeunes Plants'!O1138&lt;&gt;"",'Jeunes Plants'!O1138,"")</f>
        <v>CELERI BRANCHE Golden Spartan</v>
      </c>
      <c r="P1138" s="55">
        <f>IF('Jeunes Plants'!P1138&lt;&gt;"",'Jeunes Plants'!P1138,"")</f>
        <v>1138</v>
      </c>
      <c r="Q1138" s="20">
        <f>IF('Jeunes Plants'!R1138&lt;&gt;"",'Jeunes Plants'!R1138,"")</f>
        <v>0</v>
      </c>
      <c r="R1138" s="20">
        <f>IF('Jeunes Plants'!S1138&lt;&gt;"",'Jeunes Plants'!S1138,"")</f>
        <v>0</v>
      </c>
      <c r="S1138" s="236">
        <f>IF('Jeunes Plants'!T1138&lt;&gt;"",'Jeunes Plants'!T1138,"")</f>
        <v>0</v>
      </c>
      <c r="T1138" s="257"/>
      <c r="U1138" s="45"/>
      <c r="V1138" s="45"/>
      <c r="W1138" s="45"/>
    </row>
    <row r="1139" spans="1:23" ht="20.100000000000001" customHeight="1" x14ac:dyDescent="0.25">
      <c r="A1139" s="189">
        <f>IF('Jeunes Plants'!A1139&lt;&gt;"",'Jeunes Plants'!A1139,"")</f>
        <v>12787</v>
      </c>
      <c r="B1139" s="186" t="str">
        <f>IF('Jeunes Plants'!B1139&lt;&gt;"",'Jeunes Plants'!B1139,"")</f>
        <v>CELERI BRANCHE</v>
      </c>
      <c r="C1139" s="186" t="str">
        <f>IF('Jeunes Plants'!C1139&lt;&gt;"",'Jeunes Plants'!C1139,"")</f>
        <v>Golden Spartan</v>
      </c>
      <c r="D1139" s="186" t="str">
        <f>IF('Jeunes Plants'!D1139&lt;&gt;"",'Jeunes Plants'!D1139,"")</f>
        <v/>
      </c>
      <c r="E1139" s="190" t="str">
        <f>IF('Jeunes Plants'!E1139&lt;&gt;"",'Jeunes Plants'!E1139,"")</f>
        <v>S</v>
      </c>
      <c r="F1139" s="190" t="str">
        <f>IF('Jeunes Plants'!F1139&lt;&gt;"",'Jeunes Plants'!F1139,"")</f>
        <v>M 2 cm  X240</v>
      </c>
      <c r="G1139" s="190">
        <f>IF('Jeunes Plants'!G1139&lt;&gt;"",'Jeunes Plants'!G1139,"")</f>
        <v>240</v>
      </c>
      <c r="H1139" s="190">
        <f>IF('Jeunes Plants'!H1139&lt;&gt;"",'Jeunes Plants'!H1139,"")</f>
        <v>8</v>
      </c>
      <c r="I1139" s="190" t="str">
        <f>IF('Jeunes Plants'!I1139&lt;&gt;"",'Jeunes Plants'!I1139,"")</f>
        <v>F</v>
      </c>
      <c r="J1139" s="192" t="str">
        <f>IF('Jeunes Plants'!J1139&lt;&gt;"",'Jeunes Plants'!J1139,"")</f>
        <v/>
      </c>
      <c r="K1139" s="186" t="str">
        <f>IF('Jeunes Plants'!K1139&lt;&gt;"",'Jeunes Plants'!K1139,"")</f>
        <v>LEG</v>
      </c>
      <c r="L1139" s="186" t="str">
        <f>IF('Jeunes Plants'!L1139&lt;&gt;"",'Jeunes Plants'!L1139,"")</f>
        <v>S4</v>
      </c>
      <c r="M1139" s="186" t="str">
        <f>IF('Jeunes Plants'!M1139&lt;&gt;"",'Jeunes Plants'!M1139,"")</f>
        <v/>
      </c>
      <c r="N1139" s="186" t="str">
        <f>IF('Jeunes Plants'!N1139&lt;&gt;"",'Jeunes Plants'!N1139,"")</f>
        <v>M2</v>
      </c>
      <c r="O1139" s="186" t="str">
        <f>IF('Jeunes Plants'!O1139&lt;&gt;"",'Jeunes Plants'!O1139,"")</f>
        <v>CELERI BRANCHE Golden Spartan</v>
      </c>
      <c r="P1139" s="193">
        <f>IF('Jeunes Plants'!P1139&lt;&gt;"",'Jeunes Plants'!P1139,"")</f>
        <v>1139</v>
      </c>
      <c r="Q1139" s="20">
        <f>IF('Jeunes Plants'!R1139&lt;&gt;"",'Jeunes Plants'!R1139,"")</f>
        <v>0</v>
      </c>
      <c r="R1139" s="20">
        <f>IF('Jeunes Plants'!S1139&lt;&gt;"",'Jeunes Plants'!S1139,"")</f>
        <v>0</v>
      </c>
      <c r="S1139" s="236">
        <f>IF('Jeunes Plants'!T1139&lt;&gt;"",'Jeunes Plants'!T1139,"")</f>
        <v>0</v>
      </c>
      <c r="T1139" s="258"/>
      <c r="U1139" s="194"/>
      <c r="V1139" s="194"/>
      <c r="W1139" s="194"/>
    </row>
    <row r="1140" spans="1:23" ht="20.100000000000001" customHeight="1" x14ac:dyDescent="0.25">
      <c r="A1140" s="30">
        <f>IF('Jeunes Plants'!A1140&lt;&gt;"",'Jeunes Plants'!A1140,"")</f>
        <v>15460</v>
      </c>
      <c r="B1140" s="29" t="str">
        <f>IF('Jeunes Plants'!B1140&lt;&gt;"",'Jeunes Plants'!B1140,"")</f>
        <v>CELERI BRANCHE</v>
      </c>
      <c r="C1140" s="29" t="str">
        <f>IF('Jeunes Plants'!C1140&lt;&gt;"",'Jeunes Plants'!C1140,"")</f>
        <v>Darklet F1</v>
      </c>
      <c r="D1140" s="29" t="str">
        <f>IF('Jeunes Plants'!D1140&lt;&gt;"",'Jeunes Plants'!D1140,"")</f>
        <v/>
      </c>
      <c r="E1140" s="67" t="str">
        <f>IF('Jeunes Plants'!E1140&lt;&gt;"",'Jeunes Plants'!E1140,"")</f>
        <v>S</v>
      </c>
      <c r="F1140" s="67" t="str">
        <f>IF('Jeunes Plants'!F1140&lt;&gt;"",'Jeunes Plants'!F1140,"")</f>
        <v>M 2 cm  X120</v>
      </c>
      <c r="G1140" s="67">
        <f>IF('Jeunes Plants'!G1140&lt;&gt;"",'Jeunes Plants'!G1140,"")</f>
        <v>120</v>
      </c>
      <c r="H1140" s="67">
        <f>IF('Jeunes Plants'!H1140&lt;&gt;"",'Jeunes Plants'!H1140,"")</f>
        <v>8</v>
      </c>
      <c r="I1140" s="67" t="str">
        <f>IF('Jeunes Plants'!I1140&lt;&gt;"",'Jeunes Plants'!I1140,"")</f>
        <v>F</v>
      </c>
      <c r="J1140" s="74" t="str">
        <f>IF('Jeunes Plants'!J1140&lt;&gt;"",'Jeunes Plants'!J1140,"")</f>
        <v/>
      </c>
      <c r="K1140" s="29" t="str">
        <f>IF('Jeunes Plants'!K1140&lt;&gt;"",'Jeunes Plants'!K1140,"")</f>
        <v>LEG</v>
      </c>
      <c r="L1140" s="29" t="str">
        <f>IF('Jeunes Plants'!L1140&lt;&gt;"",'Jeunes Plants'!L1140,"")</f>
        <v>S4</v>
      </c>
      <c r="M1140" s="29" t="str">
        <f>IF('Jeunes Plants'!M1140&lt;&gt;"",'Jeunes Plants'!M1140,"")</f>
        <v/>
      </c>
      <c r="N1140" s="29" t="str">
        <f>IF('Jeunes Plants'!N1140&lt;&gt;"",'Jeunes Plants'!N1140,"")</f>
        <v>M2</v>
      </c>
      <c r="O1140" s="29" t="str">
        <f>IF('Jeunes Plants'!O1140&lt;&gt;"",'Jeunes Plants'!O1140,"")</f>
        <v>CELERI BRANCHE Darklet F1</v>
      </c>
      <c r="P1140" s="55">
        <f>IF('Jeunes Plants'!P1140&lt;&gt;"",'Jeunes Plants'!P1140,"")</f>
        <v>1140</v>
      </c>
      <c r="Q1140" s="20">
        <f>IF('Jeunes Plants'!R1140&lt;&gt;"",'Jeunes Plants'!R1140,"")</f>
        <v>0</v>
      </c>
      <c r="R1140" s="20">
        <f>IF('Jeunes Plants'!S1140&lt;&gt;"",'Jeunes Plants'!S1140,"")</f>
        <v>0</v>
      </c>
      <c r="S1140" s="236">
        <f>IF('Jeunes Plants'!T1140&lt;&gt;"",'Jeunes Plants'!T1140,"")</f>
        <v>0</v>
      </c>
      <c r="T1140" s="257"/>
      <c r="U1140" s="45"/>
      <c r="V1140" s="45"/>
      <c r="W1140" s="45"/>
    </row>
    <row r="1141" spans="1:23" ht="20.100000000000001" customHeight="1" x14ac:dyDescent="0.25">
      <c r="A1141" s="189">
        <f>IF('Jeunes Plants'!A1141&lt;&gt;"",'Jeunes Plants'!A1141,"")</f>
        <v>15461</v>
      </c>
      <c r="B1141" s="186" t="str">
        <f>IF('Jeunes Plants'!B1141&lt;&gt;"",'Jeunes Plants'!B1141,"")</f>
        <v>CELERI BRANCHE</v>
      </c>
      <c r="C1141" s="186" t="str">
        <f>IF('Jeunes Plants'!C1141&lt;&gt;"",'Jeunes Plants'!C1141,"")</f>
        <v>Darklet F1</v>
      </c>
      <c r="D1141" s="186" t="str">
        <f>IF('Jeunes Plants'!D1141&lt;&gt;"",'Jeunes Plants'!D1141,"")</f>
        <v/>
      </c>
      <c r="E1141" s="190" t="str">
        <f>IF('Jeunes Plants'!E1141&lt;&gt;"",'Jeunes Plants'!E1141,"")</f>
        <v>S</v>
      </c>
      <c r="F1141" s="190" t="str">
        <f>IF('Jeunes Plants'!F1141&lt;&gt;"",'Jeunes Plants'!F1141,"")</f>
        <v>M 2 cm  X240</v>
      </c>
      <c r="G1141" s="190">
        <f>IF('Jeunes Plants'!G1141&lt;&gt;"",'Jeunes Plants'!G1141,"")</f>
        <v>240</v>
      </c>
      <c r="H1141" s="190">
        <f>IF('Jeunes Plants'!H1141&lt;&gt;"",'Jeunes Plants'!H1141,"")</f>
        <v>8</v>
      </c>
      <c r="I1141" s="190" t="str">
        <f>IF('Jeunes Plants'!I1141&lt;&gt;"",'Jeunes Plants'!I1141,"")</f>
        <v>F</v>
      </c>
      <c r="J1141" s="192" t="str">
        <f>IF('Jeunes Plants'!J1141&lt;&gt;"",'Jeunes Plants'!J1141,"")</f>
        <v/>
      </c>
      <c r="K1141" s="186" t="str">
        <f>IF('Jeunes Plants'!K1141&lt;&gt;"",'Jeunes Plants'!K1141,"")</f>
        <v>LEG</v>
      </c>
      <c r="L1141" s="186" t="str">
        <f>IF('Jeunes Plants'!L1141&lt;&gt;"",'Jeunes Plants'!L1141,"")</f>
        <v>S4</v>
      </c>
      <c r="M1141" s="186" t="str">
        <f>IF('Jeunes Plants'!M1141&lt;&gt;"",'Jeunes Plants'!M1141,"")</f>
        <v/>
      </c>
      <c r="N1141" s="186" t="str">
        <f>IF('Jeunes Plants'!N1141&lt;&gt;"",'Jeunes Plants'!N1141,"")</f>
        <v>M2</v>
      </c>
      <c r="O1141" s="186" t="str">
        <f>IF('Jeunes Plants'!O1141&lt;&gt;"",'Jeunes Plants'!O1141,"")</f>
        <v>CELERI BRANCHE Darklet F1</v>
      </c>
      <c r="P1141" s="193">
        <f>IF('Jeunes Plants'!P1141&lt;&gt;"",'Jeunes Plants'!P1141,"")</f>
        <v>1141</v>
      </c>
      <c r="Q1141" s="20">
        <f>IF('Jeunes Plants'!R1141&lt;&gt;"",'Jeunes Plants'!R1141,"")</f>
        <v>0</v>
      </c>
      <c r="R1141" s="20">
        <f>IF('Jeunes Plants'!S1141&lt;&gt;"",'Jeunes Plants'!S1141,"")</f>
        <v>0</v>
      </c>
      <c r="S1141" s="236">
        <f>IF('Jeunes Plants'!T1141&lt;&gt;"",'Jeunes Plants'!T1141,"")</f>
        <v>0</v>
      </c>
      <c r="T1141" s="258"/>
      <c r="U1141" s="194"/>
      <c r="V1141" s="194"/>
      <c r="W1141" s="194"/>
    </row>
    <row r="1142" spans="1:23" ht="20.100000000000001" customHeight="1" x14ac:dyDescent="0.25">
      <c r="A1142" s="30">
        <f>IF('Jeunes Plants'!A1142&lt;&gt;"",'Jeunes Plants'!A1142,"")</f>
        <v>12788</v>
      </c>
      <c r="B1142" s="29" t="str">
        <f>IF('Jeunes Plants'!B1142&lt;&gt;"",'Jeunes Plants'!B1142,"")</f>
        <v>CELERI RAVE</v>
      </c>
      <c r="C1142" s="29" t="str">
        <f>IF('Jeunes Plants'!C1142&lt;&gt;"",'Jeunes Plants'!C1142,"")</f>
        <v>Monarch</v>
      </c>
      <c r="D1142" s="29" t="str">
        <f>IF('Jeunes Plants'!D1142&lt;&gt;"",'Jeunes Plants'!D1142,"")</f>
        <v/>
      </c>
      <c r="E1142" s="67" t="str">
        <f>IF('Jeunes Plants'!E1142&lt;&gt;"",'Jeunes Plants'!E1142,"")</f>
        <v>S</v>
      </c>
      <c r="F1142" s="67" t="str">
        <f>IF('Jeunes Plants'!F1142&lt;&gt;"",'Jeunes Plants'!F1142,"")</f>
        <v>M 2 cm  X120</v>
      </c>
      <c r="G1142" s="67">
        <f>IF('Jeunes Plants'!G1142&lt;&gt;"",'Jeunes Plants'!G1142,"")</f>
        <v>120</v>
      </c>
      <c r="H1142" s="67">
        <f>IF('Jeunes Plants'!H1142&lt;&gt;"",'Jeunes Plants'!H1142,"")</f>
        <v>8</v>
      </c>
      <c r="I1142" s="67" t="str">
        <f>IF('Jeunes Plants'!I1142&lt;&gt;"",'Jeunes Plants'!I1142,"")</f>
        <v>F</v>
      </c>
      <c r="J1142" s="74" t="str">
        <f>IF('Jeunes Plants'!J1142&lt;&gt;"",'Jeunes Plants'!J1142,"")</f>
        <v/>
      </c>
      <c r="K1142" s="29" t="str">
        <f>IF('Jeunes Plants'!K1142&lt;&gt;"",'Jeunes Plants'!K1142,"")</f>
        <v>LEG</v>
      </c>
      <c r="L1142" s="29" t="str">
        <f>IF('Jeunes Plants'!L1142&lt;&gt;"",'Jeunes Plants'!L1142,"")</f>
        <v>S4</v>
      </c>
      <c r="M1142" s="29" t="str">
        <f>IF('Jeunes Plants'!M1142&lt;&gt;"",'Jeunes Plants'!M1142,"")</f>
        <v/>
      </c>
      <c r="N1142" s="29" t="str">
        <f>IF('Jeunes Plants'!N1142&lt;&gt;"",'Jeunes Plants'!N1142,"")</f>
        <v>M2</v>
      </c>
      <c r="O1142" s="29" t="str">
        <f>IF('Jeunes Plants'!O1142&lt;&gt;"",'Jeunes Plants'!O1142,"")</f>
        <v>CELERI RAVE Monarch</v>
      </c>
      <c r="P1142" s="55">
        <f>IF('Jeunes Plants'!P1142&lt;&gt;"",'Jeunes Plants'!P1142,"")</f>
        <v>1142</v>
      </c>
      <c r="Q1142" s="20">
        <f>IF('Jeunes Plants'!R1142&lt;&gt;"",'Jeunes Plants'!R1142,"")</f>
        <v>0</v>
      </c>
      <c r="R1142" s="20">
        <f>IF('Jeunes Plants'!S1142&lt;&gt;"",'Jeunes Plants'!S1142,"")</f>
        <v>0</v>
      </c>
      <c r="S1142" s="236">
        <f>IF('Jeunes Plants'!T1142&lt;&gt;"",'Jeunes Plants'!T1142,"")</f>
        <v>0</v>
      </c>
      <c r="T1142" s="257"/>
      <c r="U1142" s="45"/>
      <c r="V1142" s="45"/>
      <c r="W1142" s="45"/>
    </row>
    <row r="1143" spans="1:23" ht="20.100000000000001" customHeight="1" x14ac:dyDescent="0.25">
      <c r="A1143" s="189">
        <f>IF('Jeunes Plants'!A1143&lt;&gt;"",'Jeunes Plants'!A1143,"")</f>
        <v>12236</v>
      </c>
      <c r="B1143" s="186" t="str">
        <f>IF('Jeunes Plants'!B1143&lt;&gt;"",'Jeunes Plants'!B1143,"")</f>
        <v>CELERI RAVE</v>
      </c>
      <c r="C1143" s="186" t="str">
        <f>IF('Jeunes Plants'!C1143&lt;&gt;"",'Jeunes Plants'!C1143,"")</f>
        <v>Monarch</v>
      </c>
      <c r="D1143" s="186" t="str">
        <f>IF('Jeunes Plants'!D1143&lt;&gt;"",'Jeunes Plants'!D1143,"")</f>
        <v/>
      </c>
      <c r="E1143" s="190" t="str">
        <f>IF('Jeunes Plants'!E1143&lt;&gt;"",'Jeunes Plants'!E1143,"")</f>
        <v>S</v>
      </c>
      <c r="F1143" s="190" t="str">
        <f>IF('Jeunes Plants'!F1143&lt;&gt;"",'Jeunes Plants'!F1143,"")</f>
        <v>M 2 cm  X240</v>
      </c>
      <c r="G1143" s="190">
        <f>IF('Jeunes Plants'!G1143&lt;&gt;"",'Jeunes Plants'!G1143,"")</f>
        <v>240</v>
      </c>
      <c r="H1143" s="190">
        <f>IF('Jeunes Plants'!H1143&lt;&gt;"",'Jeunes Plants'!H1143,"")</f>
        <v>8</v>
      </c>
      <c r="I1143" s="190" t="str">
        <f>IF('Jeunes Plants'!I1143&lt;&gt;"",'Jeunes Plants'!I1143,"")</f>
        <v>F</v>
      </c>
      <c r="J1143" s="192" t="str">
        <f>IF('Jeunes Plants'!J1143&lt;&gt;"",'Jeunes Plants'!J1143,"")</f>
        <v/>
      </c>
      <c r="K1143" s="186" t="str">
        <f>IF('Jeunes Plants'!K1143&lt;&gt;"",'Jeunes Plants'!K1143,"")</f>
        <v>LEG</v>
      </c>
      <c r="L1143" s="186" t="str">
        <f>IF('Jeunes Plants'!L1143&lt;&gt;"",'Jeunes Plants'!L1143,"")</f>
        <v>S4</v>
      </c>
      <c r="M1143" s="186" t="str">
        <f>IF('Jeunes Plants'!M1143&lt;&gt;"",'Jeunes Plants'!M1143,"")</f>
        <v/>
      </c>
      <c r="N1143" s="186" t="str">
        <f>IF('Jeunes Plants'!N1143&lt;&gt;"",'Jeunes Plants'!N1143,"")</f>
        <v>M2</v>
      </c>
      <c r="O1143" s="186" t="str">
        <f>IF('Jeunes Plants'!O1143&lt;&gt;"",'Jeunes Plants'!O1143,"")</f>
        <v>CELERI RAVE Monarch</v>
      </c>
      <c r="P1143" s="193">
        <f>IF('Jeunes Plants'!P1143&lt;&gt;"",'Jeunes Plants'!P1143,"")</f>
        <v>1143</v>
      </c>
      <c r="Q1143" s="20">
        <f>IF('Jeunes Plants'!R1143&lt;&gt;"",'Jeunes Plants'!R1143,"")</f>
        <v>0</v>
      </c>
      <c r="R1143" s="20">
        <f>IF('Jeunes Plants'!S1143&lt;&gt;"",'Jeunes Plants'!S1143,"")</f>
        <v>0</v>
      </c>
      <c r="S1143" s="236">
        <f>IF('Jeunes Plants'!T1143&lt;&gt;"",'Jeunes Plants'!T1143,"")</f>
        <v>0</v>
      </c>
      <c r="T1143" s="258"/>
      <c r="U1143" s="194"/>
      <c r="V1143" s="194"/>
      <c r="W1143" s="194"/>
    </row>
    <row r="1144" spans="1:23" ht="20.100000000000001" customHeight="1" x14ac:dyDescent="0.25">
      <c r="A1144" s="30">
        <f>IF('Jeunes Plants'!A1144&lt;&gt;"",'Jeunes Plants'!A1144,"")</f>
        <v>12789</v>
      </c>
      <c r="B1144" s="29" t="str">
        <f>IF('Jeunes Plants'!B1144&lt;&gt;"",'Jeunes Plants'!B1144,"")</f>
        <v>CHOU BROCOLI</v>
      </c>
      <c r="C1144" s="29" t="str">
        <f>IF('Jeunes Plants'!C1144&lt;&gt;"",'Jeunes Plants'!C1144,"")</f>
        <v>Koros F1</v>
      </c>
      <c r="D1144" s="29" t="str">
        <f>IF('Jeunes Plants'!D1144&lt;&gt;"",'Jeunes Plants'!D1144,"")</f>
        <v/>
      </c>
      <c r="E1144" s="67" t="str">
        <f>IF('Jeunes Plants'!E1144&lt;&gt;"",'Jeunes Plants'!E1144,"")</f>
        <v>S</v>
      </c>
      <c r="F1144" s="67" t="str">
        <f>IF('Jeunes Plants'!F1144&lt;&gt;"",'Jeunes Plants'!F1144,"")</f>
        <v>M 2 cm  X120</v>
      </c>
      <c r="G1144" s="67">
        <f>IF('Jeunes Plants'!G1144&lt;&gt;"",'Jeunes Plants'!G1144,"")</f>
        <v>120</v>
      </c>
      <c r="H1144" s="73">
        <f>IF('Jeunes Plants'!H1144&lt;&gt;"",'Jeunes Plants'!H1144,"")</f>
        <v>4</v>
      </c>
      <c r="I1144" s="67" t="str">
        <f>IF('Jeunes Plants'!I1144&lt;&gt;"",'Jeunes Plants'!I1144,"")</f>
        <v>F</v>
      </c>
      <c r="J1144" s="74" t="str">
        <f>IF('Jeunes Plants'!J1144&lt;&gt;"",'Jeunes Plants'!J1144,"")</f>
        <v/>
      </c>
      <c r="K1144" s="29" t="str">
        <f>IF('Jeunes Plants'!K1144&lt;&gt;"",'Jeunes Plants'!K1144,"")</f>
        <v>LEG</v>
      </c>
      <c r="L1144" s="29" t="str">
        <f>IF('Jeunes Plants'!L1144&lt;&gt;"",'Jeunes Plants'!L1144,"")</f>
        <v>S4</v>
      </c>
      <c r="M1144" s="29" t="str">
        <f>IF('Jeunes Plants'!M1144&lt;&gt;"",'Jeunes Plants'!M1144,"")</f>
        <v/>
      </c>
      <c r="N1144" s="29" t="str">
        <f>IF('Jeunes Plants'!N1144&lt;&gt;"",'Jeunes Plants'!N1144,"")</f>
        <v>M2</v>
      </c>
      <c r="O1144" s="29" t="str">
        <f>IF('Jeunes Plants'!O1144&lt;&gt;"",'Jeunes Plants'!O1144,"")</f>
        <v>CHOU BROCOLI Koros F1</v>
      </c>
      <c r="P1144" s="55">
        <f>IF('Jeunes Plants'!P1144&lt;&gt;"",'Jeunes Plants'!P1144,"")</f>
        <v>1144</v>
      </c>
      <c r="Q1144" s="20">
        <f>IF('Jeunes Plants'!R1144&lt;&gt;"",'Jeunes Plants'!R1144,"")</f>
        <v>0</v>
      </c>
      <c r="R1144" s="20">
        <f>IF('Jeunes Plants'!S1144&lt;&gt;"",'Jeunes Plants'!S1144,"")</f>
        <v>0</v>
      </c>
      <c r="S1144" s="236">
        <f>IF('Jeunes Plants'!T1144&lt;&gt;"",'Jeunes Plants'!T1144,"")</f>
        <v>0</v>
      </c>
      <c r="T1144" s="257"/>
      <c r="U1144" s="45"/>
      <c r="V1144" s="45"/>
      <c r="W1144" s="45"/>
    </row>
    <row r="1145" spans="1:23" ht="20.100000000000001" customHeight="1" x14ac:dyDescent="0.25">
      <c r="A1145" s="189">
        <f>IF('Jeunes Plants'!A1145&lt;&gt;"",'Jeunes Plants'!A1145,"")</f>
        <v>12790</v>
      </c>
      <c r="B1145" s="186" t="str">
        <f>IF('Jeunes Plants'!B1145&lt;&gt;"",'Jeunes Plants'!B1145,"")</f>
        <v>CHOU BROCOLI</v>
      </c>
      <c r="C1145" s="186" t="str">
        <f>IF('Jeunes Plants'!C1145&lt;&gt;"",'Jeunes Plants'!C1145,"")</f>
        <v>Koros F1</v>
      </c>
      <c r="D1145" s="186" t="str">
        <f>IF('Jeunes Plants'!D1145&lt;&gt;"",'Jeunes Plants'!D1145,"")</f>
        <v/>
      </c>
      <c r="E1145" s="190" t="str">
        <f>IF('Jeunes Plants'!E1145&lt;&gt;"",'Jeunes Plants'!E1145,"")</f>
        <v>S</v>
      </c>
      <c r="F1145" s="190" t="str">
        <f>IF('Jeunes Plants'!F1145&lt;&gt;"",'Jeunes Plants'!F1145,"")</f>
        <v>M 2 cm  X240</v>
      </c>
      <c r="G1145" s="190">
        <f>IF('Jeunes Plants'!G1145&lt;&gt;"",'Jeunes Plants'!G1145,"")</f>
        <v>240</v>
      </c>
      <c r="H1145" s="191">
        <f>IF('Jeunes Plants'!H1145&lt;&gt;"",'Jeunes Plants'!H1145,"")</f>
        <v>4</v>
      </c>
      <c r="I1145" s="190" t="str">
        <f>IF('Jeunes Plants'!I1145&lt;&gt;"",'Jeunes Plants'!I1145,"")</f>
        <v>F</v>
      </c>
      <c r="J1145" s="192" t="str">
        <f>IF('Jeunes Plants'!J1145&lt;&gt;"",'Jeunes Plants'!J1145,"")</f>
        <v/>
      </c>
      <c r="K1145" s="186" t="str">
        <f>IF('Jeunes Plants'!K1145&lt;&gt;"",'Jeunes Plants'!K1145,"")</f>
        <v>LEG</v>
      </c>
      <c r="L1145" s="186" t="str">
        <f>IF('Jeunes Plants'!L1145&lt;&gt;"",'Jeunes Plants'!L1145,"")</f>
        <v>S4</v>
      </c>
      <c r="M1145" s="186" t="str">
        <f>IF('Jeunes Plants'!M1145&lt;&gt;"",'Jeunes Plants'!M1145,"")</f>
        <v/>
      </c>
      <c r="N1145" s="186" t="str">
        <f>IF('Jeunes Plants'!N1145&lt;&gt;"",'Jeunes Plants'!N1145,"")</f>
        <v>M2</v>
      </c>
      <c r="O1145" s="186" t="str">
        <f>IF('Jeunes Plants'!O1145&lt;&gt;"",'Jeunes Plants'!O1145,"")</f>
        <v>CHOU BROCOLI Koros F1</v>
      </c>
      <c r="P1145" s="193">
        <f>IF('Jeunes Plants'!P1145&lt;&gt;"",'Jeunes Plants'!P1145,"")</f>
        <v>1145</v>
      </c>
      <c r="Q1145" s="20">
        <f>IF('Jeunes Plants'!R1145&lt;&gt;"",'Jeunes Plants'!R1145,"")</f>
        <v>0</v>
      </c>
      <c r="R1145" s="20">
        <f>IF('Jeunes Plants'!S1145&lt;&gt;"",'Jeunes Plants'!S1145,"")</f>
        <v>0</v>
      </c>
      <c r="S1145" s="236">
        <f>IF('Jeunes Plants'!T1145&lt;&gt;"",'Jeunes Plants'!T1145,"")</f>
        <v>0</v>
      </c>
      <c r="T1145" s="258"/>
      <c r="U1145" s="194"/>
      <c r="V1145" s="194"/>
      <c r="W1145" s="194"/>
    </row>
    <row r="1146" spans="1:23" ht="20.100000000000001" customHeight="1" x14ac:dyDescent="0.25">
      <c r="A1146" s="30">
        <f>IF('Jeunes Plants'!A1146&lt;&gt;"",'Jeunes Plants'!A1146,"")</f>
        <v>12791</v>
      </c>
      <c r="B1146" s="29" t="str">
        <f>IF('Jeunes Plants'!B1146&lt;&gt;"",'Jeunes Plants'!B1146,"")</f>
        <v>CHOU CABUS</v>
      </c>
      <c r="C1146" s="29" t="str">
        <f>IF('Jeunes Plants'!C1146&lt;&gt;"",'Jeunes Plants'!C1146,"")</f>
        <v>Sir F1</v>
      </c>
      <c r="D1146" s="29" t="str">
        <f>IF('Jeunes Plants'!D1146&lt;&gt;"",'Jeunes Plants'!D1146,"")</f>
        <v/>
      </c>
      <c r="E1146" s="67" t="str">
        <f>IF('Jeunes Plants'!E1146&lt;&gt;"",'Jeunes Plants'!E1146,"")</f>
        <v>S</v>
      </c>
      <c r="F1146" s="67" t="str">
        <f>IF('Jeunes Plants'!F1146&lt;&gt;"",'Jeunes Plants'!F1146,"")</f>
        <v>M 2 cm  X120</v>
      </c>
      <c r="G1146" s="67">
        <f>IF('Jeunes Plants'!G1146&lt;&gt;"",'Jeunes Plants'!G1146,"")</f>
        <v>120</v>
      </c>
      <c r="H1146" s="73">
        <f>IF('Jeunes Plants'!H1146&lt;&gt;"",'Jeunes Plants'!H1146,"")</f>
        <v>4</v>
      </c>
      <c r="I1146" s="67" t="str">
        <f>IF('Jeunes Plants'!I1146&lt;&gt;"",'Jeunes Plants'!I1146,"")</f>
        <v>F</v>
      </c>
      <c r="J1146" s="74" t="str">
        <f>IF('Jeunes Plants'!J1146&lt;&gt;"",'Jeunes Plants'!J1146,"")</f>
        <v/>
      </c>
      <c r="K1146" s="29" t="str">
        <f>IF('Jeunes Plants'!K1146&lt;&gt;"",'Jeunes Plants'!K1146,"")</f>
        <v>LEG</v>
      </c>
      <c r="L1146" s="29" t="str">
        <f>IF('Jeunes Plants'!L1146&lt;&gt;"",'Jeunes Plants'!L1146,"")</f>
        <v>S4</v>
      </c>
      <c r="M1146" s="29" t="str">
        <f>IF('Jeunes Plants'!M1146&lt;&gt;"",'Jeunes Plants'!M1146,"")</f>
        <v/>
      </c>
      <c r="N1146" s="29" t="str">
        <f>IF('Jeunes Plants'!N1146&lt;&gt;"",'Jeunes Plants'!N1146,"")</f>
        <v>M2</v>
      </c>
      <c r="O1146" s="29" t="str">
        <f>IF('Jeunes Plants'!O1146&lt;&gt;"",'Jeunes Plants'!O1146,"")</f>
        <v>CHOU CABUS Sir F1</v>
      </c>
      <c r="P1146" s="55">
        <f>IF('Jeunes Plants'!P1146&lt;&gt;"",'Jeunes Plants'!P1146,"")</f>
        <v>1146</v>
      </c>
      <c r="Q1146" s="20">
        <f>IF('Jeunes Plants'!R1146&lt;&gt;"",'Jeunes Plants'!R1146,"")</f>
        <v>0</v>
      </c>
      <c r="R1146" s="20">
        <f>IF('Jeunes Plants'!S1146&lt;&gt;"",'Jeunes Plants'!S1146,"")</f>
        <v>0</v>
      </c>
      <c r="S1146" s="236">
        <f>IF('Jeunes Plants'!T1146&lt;&gt;"",'Jeunes Plants'!T1146,"")</f>
        <v>0</v>
      </c>
      <c r="T1146" s="257"/>
      <c r="U1146" s="45"/>
      <c r="V1146" s="45"/>
      <c r="W1146" s="45"/>
    </row>
    <row r="1147" spans="1:23" ht="20.100000000000001" customHeight="1" x14ac:dyDescent="0.25">
      <c r="A1147" s="189">
        <f>IF('Jeunes Plants'!A1147&lt;&gt;"",'Jeunes Plants'!A1147,"")</f>
        <v>12792</v>
      </c>
      <c r="B1147" s="186" t="str">
        <f>IF('Jeunes Plants'!B1147&lt;&gt;"",'Jeunes Plants'!B1147,"")</f>
        <v>CHOU CABUS</v>
      </c>
      <c r="C1147" s="186" t="str">
        <f>IF('Jeunes Plants'!C1147&lt;&gt;"",'Jeunes Plants'!C1147,"")</f>
        <v>Sir F1</v>
      </c>
      <c r="D1147" s="186" t="str">
        <f>IF('Jeunes Plants'!D1147&lt;&gt;"",'Jeunes Plants'!D1147,"")</f>
        <v/>
      </c>
      <c r="E1147" s="190" t="str">
        <f>IF('Jeunes Plants'!E1147&lt;&gt;"",'Jeunes Plants'!E1147,"")</f>
        <v>S</v>
      </c>
      <c r="F1147" s="190" t="str">
        <f>IF('Jeunes Plants'!F1147&lt;&gt;"",'Jeunes Plants'!F1147,"")</f>
        <v>M 2 cm  X240</v>
      </c>
      <c r="G1147" s="190">
        <f>IF('Jeunes Plants'!G1147&lt;&gt;"",'Jeunes Plants'!G1147,"")</f>
        <v>240</v>
      </c>
      <c r="H1147" s="191">
        <f>IF('Jeunes Plants'!H1147&lt;&gt;"",'Jeunes Plants'!H1147,"")</f>
        <v>4</v>
      </c>
      <c r="I1147" s="190" t="str">
        <f>IF('Jeunes Plants'!I1147&lt;&gt;"",'Jeunes Plants'!I1147,"")</f>
        <v>F</v>
      </c>
      <c r="J1147" s="192" t="str">
        <f>IF('Jeunes Plants'!J1147&lt;&gt;"",'Jeunes Plants'!J1147,"")</f>
        <v/>
      </c>
      <c r="K1147" s="186" t="str">
        <f>IF('Jeunes Plants'!K1147&lt;&gt;"",'Jeunes Plants'!K1147,"")</f>
        <v>LEG</v>
      </c>
      <c r="L1147" s="186" t="str">
        <f>IF('Jeunes Plants'!L1147&lt;&gt;"",'Jeunes Plants'!L1147,"")</f>
        <v>S4</v>
      </c>
      <c r="M1147" s="186" t="str">
        <f>IF('Jeunes Plants'!M1147&lt;&gt;"",'Jeunes Plants'!M1147,"")</f>
        <v/>
      </c>
      <c r="N1147" s="186" t="str">
        <f>IF('Jeunes Plants'!N1147&lt;&gt;"",'Jeunes Plants'!N1147,"")</f>
        <v>M2</v>
      </c>
      <c r="O1147" s="186" t="str">
        <f>IF('Jeunes Plants'!O1147&lt;&gt;"",'Jeunes Plants'!O1147,"")</f>
        <v>CHOU CABUS Sir F1</v>
      </c>
      <c r="P1147" s="193">
        <f>IF('Jeunes Plants'!P1147&lt;&gt;"",'Jeunes Plants'!P1147,"")</f>
        <v>1147</v>
      </c>
      <c r="Q1147" s="20">
        <f>IF('Jeunes Plants'!R1147&lt;&gt;"",'Jeunes Plants'!R1147,"")</f>
        <v>0</v>
      </c>
      <c r="R1147" s="20">
        <f>IF('Jeunes Plants'!S1147&lt;&gt;"",'Jeunes Plants'!S1147,"")</f>
        <v>0</v>
      </c>
      <c r="S1147" s="236">
        <f>IF('Jeunes Plants'!T1147&lt;&gt;"",'Jeunes Plants'!T1147,"")</f>
        <v>0</v>
      </c>
      <c r="T1147" s="258"/>
      <c r="U1147" s="194"/>
      <c r="V1147" s="194"/>
      <c r="W1147" s="194"/>
    </row>
    <row r="1148" spans="1:23" ht="20.100000000000001" customHeight="1" x14ac:dyDescent="0.25">
      <c r="A1148" s="30">
        <f>IF('Jeunes Plants'!A1148&lt;&gt;"",'Jeunes Plants'!A1148,"")</f>
        <v>25233</v>
      </c>
      <c r="B1148" s="29" t="str">
        <f>IF('Jeunes Plants'!B1148&lt;&gt;"",'Jeunes Plants'!B1148,"")</f>
        <v>CHOU CABUS POINTU</v>
      </c>
      <c r="C1148" s="29" t="str">
        <f>IF('Jeunes Plants'!C1148&lt;&gt;"",'Jeunes Plants'!C1148,"")</f>
        <v>Dutchman F1</v>
      </c>
      <c r="D1148" s="29" t="str">
        <f>IF('Jeunes Plants'!D1148&lt;&gt;"",'Jeunes Plants'!D1148,"")</f>
        <v/>
      </c>
      <c r="E1148" s="67" t="str">
        <f>IF('Jeunes Plants'!E1148&lt;&gt;"",'Jeunes Plants'!E1148,"")</f>
        <v>S</v>
      </c>
      <c r="F1148" s="67" t="str">
        <f>IF('Jeunes Plants'!F1148&lt;&gt;"",'Jeunes Plants'!F1148,"")</f>
        <v>M 2 cm  X120</v>
      </c>
      <c r="G1148" s="67">
        <f>IF('Jeunes Plants'!G1148&lt;&gt;"",'Jeunes Plants'!G1148,"")</f>
        <v>120</v>
      </c>
      <c r="H1148" s="73">
        <f>IF('Jeunes Plants'!H1148&lt;&gt;"",'Jeunes Plants'!H1148,"")</f>
        <v>4</v>
      </c>
      <c r="I1148" s="67" t="str">
        <f>IF('Jeunes Plants'!I1148&lt;&gt;"",'Jeunes Plants'!I1148,"")</f>
        <v>F</v>
      </c>
      <c r="J1148" s="74" t="str">
        <f>IF('Jeunes Plants'!J1148&lt;&gt;"",'Jeunes Plants'!J1148,"")</f>
        <v/>
      </c>
      <c r="K1148" s="29" t="str">
        <f>IF('Jeunes Plants'!K1148&lt;&gt;"",'Jeunes Plants'!K1148,"")</f>
        <v>LEG</v>
      </c>
      <c r="L1148" s="29" t="str">
        <f>IF('Jeunes Plants'!L1148&lt;&gt;"",'Jeunes Plants'!L1148,"")</f>
        <v>S4</v>
      </c>
      <c r="M1148" s="29" t="str">
        <f>IF('Jeunes Plants'!M1148&lt;&gt;"",'Jeunes Plants'!M1148,"")</f>
        <v/>
      </c>
      <c r="N1148" s="29" t="str">
        <f>IF('Jeunes Plants'!N1148&lt;&gt;"",'Jeunes Plants'!N1148,"")</f>
        <v>M2</v>
      </c>
      <c r="O1148" s="29" t="str">
        <f>IF('Jeunes Plants'!O1148&lt;&gt;"",'Jeunes Plants'!O1148,"")</f>
        <v>CHOU CABUS POINTU Dutchman F1</v>
      </c>
      <c r="P1148" s="55">
        <f>IF('Jeunes Plants'!P1148&lt;&gt;"",'Jeunes Plants'!P1148,"")</f>
        <v>1148</v>
      </c>
      <c r="Q1148" s="20">
        <f>IF('Jeunes Plants'!R1148&lt;&gt;"",'Jeunes Plants'!R1148,"")</f>
        <v>0</v>
      </c>
      <c r="R1148" s="20">
        <f>IF('Jeunes Plants'!S1148&lt;&gt;"",'Jeunes Plants'!S1148,"")</f>
        <v>0</v>
      </c>
      <c r="S1148" s="236">
        <f>IF('Jeunes Plants'!T1148&lt;&gt;"",'Jeunes Plants'!T1148,"")</f>
        <v>0</v>
      </c>
      <c r="T1148" s="257"/>
      <c r="U1148" s="45"/>
      <c r="V1148" s="45"/>
      <c r="W1148" s="45"/>
    </row>
    <row r="1149" spans="1:23" ht="20.100000000000001" customHeight="1" x14ac:dyDescent="0.25">
      <c r="A1149" s="189">
        <f>IF('Jeunes Plants'!A1149&lt;&gt;"",'Jeunes Plants'!A1149,"")</f>
        <v>25234</v>
      </c>
      <c r="B1149" s="186" t="str">
        <f>IF('Jeunes Plants'!B1149&lt;&gt;"",'Jeunes Plants'!B1149,"")</f>
        <v>CHOU CABUS POINTU</v>
      </c>
      <c r="C1149" s="186" t="str">
        <f>IF('Jeunes Plants'!C1149&lt;&gt;"",'Jeunes Plants'!C1149,"")</f>
        <v>Dutchman F1</v>
      </c>
      <c r="D1149" s="186" t="str">
        <f>IF('Jeunes Plants'!D1149&lt;&gt;"",'Jeunes Plants'!D1149,"")</f>
        <v/>
      </c>
      <c r="E1149" s="190" t="str">
        <f>IF('Jeunes Plants'!E1149&lt;&gt;"",'Jeunes Plants'!E1149,"")</f>
        <v>S</v>
      </c>
      <c r="F1149" s="190" t="str">
        <f>IF('Jeunes Plants'!F1149&lt;&gt;"",'Jeunes Plants'!F1149,"")</f>
        <v>M 2 cm  X240</v>
      </c>
      <c r="G1149" s="190">
        <f>IF('Jeunes Plants'!G1149&lt;&gt;"",'Jeunes Plants'!G1149,"")</f>
        <v>240</v>
      </c>
      <c r="H1149" s="191">
        <f>IF('Jeunes Plants'!H1149&lt;&gt;"",'Jeunes Plants'!H1149,"")</f>
        <v>4</v>
      </c>
      <c r="I1149" s="190" t="str">
        <f>IF('Jeunes Plants'!I1149&lt;&gt;"",'Jeunes Plants'!I1149,"")</f>
        <v>F</v>
      </c>
      <c r="J1149" s="192" t="str">
        <f>IF('Jeunes Plants'!J1149&lt;&gt;"",'Jeunes Plants'!J1149,"")</f>
        <v/>
      </c>
      <c r="K1149" s="186" t="str">
        <f>IF('Jeunes Plants'!K1149&lt;&gt;"",'Jeunes Plants'!K1149,"")</f>
        <v>LEG</v>
      </c>
      <c r="L1149" s="186" t="str">
        <f>IF('Jeunes Plants'!L1149&lt;&gt;"",'Jeunes Plants'!L1149,"")</f>
        <v>S4</v>
      </c>
      <c r="M1149" s="186" t="str">
        <f>IF('Jeunes Plants'!M1149&lt;&gt;"",'Jeunes Plants'!M1149,"")</f>
        <v/>
      </c>
      <c r="N1149" s="186" t="str">
        <f>IF('Jeunes Plants'!N1149&lt;&gt;"",'Jeunes Plants'!N1149,"")</f>
        <v>M2</v>
      </c>
      <c r="O1149" s="186" t="str">
        <f>IF('Jeunes Plants'!O1149&lt;&gt;"",'Jeunes Plants'!O1149,"")</f>
        <v>CHOU CABUS POINTU Dutchman F1</v>
      </c>
      <c r="P1149" s="193">
        <f>IF('Jeunes Plants'!P1149&lt;&gt;"",'Jeunes Plants'!P1149,"")</f>
        <v>1149</v>
      </c>
      <c r="Q1149" s="20">
        <f>IF('Jeunes Plants'!R1149&lt;&gt;"",'Jeunes Plants'!R1149,"")</f>
        <v>0</v>
      </c>
      <c r="R1149" s="20">
        <f>IF('Jeunes Plants'!S1149&lt;&gt;"",'Jeunes Plants'!S1149,"")</f>
        <v>0</v>
      </c>
      <c r="S1149" s="236">
        <f>IF('Jeunes Plants'!T1149&lt;&gt;"",'Jeunes Plants'!T1149,"")</f>
        <v>0</v>
      </c>
      <c r="T1149" s="258"/>
      <c r="U1149" s="194"/>
      <c r="V1149" s="194"/>
      <c r="W1149" s="194"/>
    </row>
    <row r="1150" spans="1:23" ht="20.100000000000001" customHeight="1" x14ac:dyDescent="0.25">
      <c r="A1150" s="30">
        <f>IF('Jeunes Plants'!A1150&lt;&gt;"",'Jeunes Plants'!A1150,"")</f>
        <v>22841</v>
      </c>
      <c r="B1150" s="29" t="str">
        <f>IF('Jeunes Plants'!B1150&lt;&gt;"",'Jeunes Plants'!B1150,"")</f>
        <v>CHOU DE BRUXELLES</v>
      </c>
      <c r="C1150" s="29" t="str">
        <f>IF('Jeunes Plants'!C1150&lt;&gt;"",'Jeunes Plants'!C1150,"")</f>
        <v>Brigitte F1</v>
      </c>
      <c r="D1150" s="29" t="str">
        <f>IF('Jeunes Plants'!D1150&lt;&gt;"",'Jeunes Plants'!D1150,"")</f>
        <v/>
      </c>
      <c r="E1150" s="67" t="str">
        <f>IF('Jeunes Plants'!E1150&lt;&gt;"",'Jeunes Plants'!E1150,"")</f>
        <v>S</v>
      </c>
      <c r="F1150" s="67" t="str">
        <f>IF('Jeunes Plants'!F1150&lt;&gt;"",'Jeunes Plants'!F1150,"")</f>
        <v>M 2 cm  X120</v>
      </c>
      <c r="G1150" s="67">
        <f>IF('Jeunes Plants'!G1150&lt;&gt;"",'Jeunes Plants'!G1150,"")</f>
        <v>120</v>
      </c>
      <c r="H1150" s="73">
        <f>IF('Jeunes Plants'!H1150&lt;&gt;"",'Jeunes Plants'!H1150,"")</f>
        <v>4</v>
      </c>
      <c r="I1150" s="67" t="str">
        <f>IF('Jeunes Plants'!I1150&lt;&gt;"",'Jeunes Plants'!I1150,"")</f>
        <v>F</v>
      </c>
      <c r="J1150" s="74" t="str">
        <f>IF('Jeunes Plants'!J1150&lt;&gt;"",'Jeunes Plants'!J1150,"")</f>
        <v/>
      </c>
      <c r="K1150" s="29" t="str">
        <f>IF('Jeunes Plants'!K1150&lt;&gt;"",'Jeunes Plants'!K1150,"")</f>
        <v>LEG</v>
      </c>
      <c r="L1150" s="29" t="str">
        <f>IF('Jeunes Plants'!L1150&lt;&gt;"",'Jeunes Plants'!L1150,"")</f>
        <v>S4</v>
      </c>
      <c r="M1150" s="29" t="str">
        <f>IF('Jeunes Plants'!M1150&lt;&gt;"",'Jeunes Plants'!M1150,"")</f>
        <v/>
      </c>
      <c r="N1150" s="29" t="str">
        <f>IF('Jeunes Plants'!N1150&lt;&gt;"",'Jeunes Plants'!N1150,"")</f>
        <v>M2</v>
      </c>
      <c r="O1150" s="29" t="str">
        <f>IF('Jeunes Plants'!O1150&lt;&gt;"",'Jeunes Plants'!O1150,"")</f>
        <v>CHOU DE BRUXELLES Brigitte F1</v>
      </c>
      <c r="P1150" s="55">
        <f>IF('Jeunes Plants'!P1150&lt;&gt;"",'Jeunes Plants'!P1150,"")</f>
        <v>1150</v>
      </c>
      <c r="Q1150" s="20">
        <f>IF('Jeunes Plants'!R1150&lt;&gt;"",'Jeunes Plants'!R1150,"")</f>
        <v>0</v>
      </c>
      <c r="R1150" s="20">
        <f>IF('Jeunes Plants'!S1150&lt;&gt;"",'Jeunes Plants'!S1150,"")</f>
        <v>0</v>
      </c>
      <c r="S1150" s="236">
        <f>IF('Jeunes Plants'!T1150&lt;&gt;"",'Jeunes Plants'!T1150,"")</f>
        <v>0</v>
      </c>
      <c r="T1150" s="257"/>
      <c r="U1150" s="45"/>
      <c r="V1150" s="45"/>
      <c r="W1150" s="45"/>
    </row>
    <row r="1151" spans="1:23" ht="20.100000000000001" customHeight="1" x14ac:dyDescent="0.25">
      <c r="A1151" s="189">
        <f>IF('Jeunes Plants'!A1151&lt;&gt;"",'Jeunes Plants'!A1151,"")</f>
        <v>22842</v>
      </c>
      <c r="B1151" s="186" t="str">
        <f>IF('Jeunes Plants'!B1151&lt;&gt;"",'Jeunes Plants'!B1151,"")</f>
        <v>CHOU DE BRUXELLES</v>
      </c>
      <c r="C1151" s="186" t="str">
        <f>IF('Jeunes Plants'!C1151&lt;&gt;"",'Jeunes Plants'!C1151,"")</f>
        <v>Brigitte F1</v>
      </c>
      <c r="D1151" s="186" t="str">
        <f>IF('Jeunes Plants'!D1151&lt;&gt;"",'Jeunes Plants'!D1151,"")</f>
        <v/>
      </c>
      <c r="E1151" s="190" t="str">
        <f>IF('Jeunes Plants'!E1151&lt;&gt;"",'Jeunes Plants'!E1151,"")</f>
        <v>S</v>
      </c>
      <c r="F1151" s="190" t="str">
        <f>IF('Jeunes Plants'!F1151&lt;&gt;"",'Jeunes Plants'!F1151,"")</f>
        <v>M 2 cm  X240</v>
      </c>
      <c r="G1151" s="190">
        <f>IF('Jeunes Plants'!G1151&lt;&gt;"",'Jeunes Plants'!G1151,"")</f>
        <v>240</v>
      </c>
      <c r="H1151" s="191">
        <f>IF('Jeunes Plants'!H1151&lt;&gt;"",'Jeunes Plants'!H1151,"")</f>
        <v>4</v>
      </c>
      <c r="I1151" s="190" t="str">
        <f>IF('Jeunes Plants'!I1151&lt;&gt;"",'Jeunes Plants'!I1151,"")</f>
        <v>F</v>
      </c>
      <c r="J1151" s="192" t="str">
        <f>IF('Jeunes Plants'!J1151&lt;&gt;"",'Jeunes Plants'!J1151,"")</f>
        <v/>
      </c>
      <c r="K1151" s="186" t="str">
        <f>IF('Jeunes Plants'!K1151&lt;&gt;"",'Jeunes Plants'!K1151,"")</f>
        <v>LEG</v>
      </c>
      <c r="L1151" s="186" t="str">
        <f>IF('Jeunes Plants'!L1151&lt;&gt;"",'Jeunes Plants'!L1151,"")</f>
        <v>S4</v>
      </c>
      <c r="M1151" s="186" t="str">
        <f>IF('Jeunes Plants'!M1151&lt;&gt;"",'Jeunes Plants'!M1151,"")</f>
        <v/>
      </c>
      <c r="N1151" s="186" t="str">
        <f>IF('Jeunes Plants'!N1151&lt;&gt;"",'Jeunes Plants'!N1151,"")</f>
        <v>M2</v>
      </c>
      <c r="O1151" s="186" t="str">
        <f>IF('Jeunes Plants'!O1151&lt;&gt;"",'Jeunes Plants'!O1151,"")</f>
        <v>CHOU DE BRUXELLES Brigitte F1</v>
      </c>
      <c r="P1151" s="193">
        <f>IF('Jeunes Plants'!P1151&lt;&gt;"",'Jeunes Plants'!P1151,"")</f>
        <v>1151</v>
      </c>
      <c r="Q1151" s="20">
        <f>IF('Jeunes Plants'!R1151&lt;&gt;"",'Jeunes Plants'!R1151,"")</f>
        <v>0</v>
      </c>
      <c r="R1151" s="20">
        <f>IF('Jeunes Plants'!S1151&lt;&gt;"",'Jeunes Plants'!S1151,"")</f>
        <v>0</v>
      </c>
      <c r="S1151" s="236">
        <f>IF('Jeunes Plants'!T1151&lt;&gt;"",'Jeunes Plants'!T1151,"")</f>
        <v>0</v>
      </c>
      <c r="T1151" s="258"/>
      <c r="U1151" s="194"/>
      <c r="V1151" s="194"/>
      <c r="W1151" s="194"/>
    </row>
    <row r="1152" spans="1:23" ht="20.100000000000001" customHeight="1" x14ac:dyDescent="0.25">
      <c r="A1152" s="28">
        <f>IF('Jeunes Plants'!A1152&lt;&gt;"",'Jeunes Plants'!A1152,"")</f>
        <v>13256</v>
      </c>
      <c r="B1152" s="29" t="str">
        <f>IF('Jeunes Plants'!B1152&lt;&gt;"",'Jeunes Plants'!B1152,"")</f>
        <v>CHOU KALE</v>
      </c>
      <c r="C1152" s="29" t="str">
        <f>IF('Jeunes Plants'!C1152&lt;&gt;"",'Jeunes Plants'!C1152,"")</f>
        <v>Winterbor F1</v>
      </c>
      <c r="D1152" s="29" t="str">
        <f>IF('Jeunes Plants'!D1152&lt;&gt;"",'Jeunes Plants'!D1152,"")</f>
        <v/>
      </c>
      <c r="E1152" s="67" t="str">
        <f>IF('Jeunes Plants'!E1152&lt;&gt;"",'Jeunes Plants'!E1152,"")</f>
        <v>S</v>
      </c>
      <c r="F1152" s="67" t="str">
        <f>IF('Jeunes Plants'!F1152&lt;&gt;"",'Jeunes Plants'!F1152,"")</f>
        <v>M 2 cm  X120</v>
      </c>
      <c r="G1152" s="67">
        <f>IF('Jeunes Plants'!G1152&lt;&gt;"",'Jeunes Plants'!G1152,"")</f>
        <v>120</v>
      </c>
      <c r="H1152" s="73">
        <f>IF('Jeunes Plants'!H1152&lt;&gt;"",'Jeunes Plants'!H1152,"")</f>
        <v>4</v>
      </c>
      <c r="I1152" s="67" t="str">
        <f>IF('Jeunes Plants'!I1152&lt;&gt;"",'Jeunes Plants'!I1152,"")</f>
        <v>G</v>
      </c>
      <c r="J1152" s="74" t="str">
        <f>IF('Jeunes Plants'!J1152&lt;&gt;"",'Jeunes Plants'!J1152,"")</f>
        <v/>
      </c>
      <c r="K1152" s="29" t="str">
        <f>IF('Jeunes Plants'!K1152&lt;&gt;"",'Jeunes Plants'!K1152,"")</f>
        <v>LEG</v>
      </c>
      <c r="L1152" s="29" t="str">
        <f>IF('Jeunes Plants'!L1152&lt;&gt;"",'Jeunes Plants'!L1152,"")</f>
        <v>S4</v>
      </c>
      <c r="M1152" s="29" t="str">
        <f>IF('Jeunes Plants'!M1152&lt;&gt;"",'Jeunes Plants'!M1152,"")</f>
        <v/>
      </c>
      <c r="N1152" s="29" t="str">
        <f>IF('Jeunes Plants'!N1152&lt;&gt;"",'Jeunes Plants'!N1152,"")</f>
        <v>M2</v>
      </c>
      <c r="O1152" s="29" t="str">
        <f>IF('Jeunes Plants'!O1152&lt;&gt;"",'Jeunes Plants'!O1152,"")</f>
        <v>CHOU KALE Winterbor F1</v>
      </c>
      <c r="P1152" s="55">
        <f>IF('Jeunes Plants'!P1152&lt;&gt;"",'Jeunes Plants'!P1152,"")</f>
        <v>1152</v>
      </c>
      <c r="Q1152" s="20">
        <f>IF('Jeunes Plants'!R1152&lt;&gt;"",'Jeunes Plants'!R1152,"")</f>
        <v>0</v>
      </c>
      <c r="R1152" s="20">
        <f>IF('Jeunes Plants'!S1152&lt;&gt;"",'Jeunes Plants'!S1152,"")</f>
        <v>0</v>
      </c>
      <c r="S1152" s="236">
        <f>IF('Jeunes Plants'!T1152&lt;&gt;"",'Jeunes Plants'!T1152,"")</f>
        <v>0</v>
      </c>
      <c r="T1152" s="257"/>
      <c r="U1152" s="45"/>
      <c r="V1152" s="45"/>
      <c r="W1152" s="45"/>
    </row>
    <row r="1153" spans="1:23" ht="20.100000000000001" customHeight="1" x14ac:dyDescent="0.25">
      <c r="A1153" s="195">
        <f>IF('Jeunes Plants'!A1153&lt;&gt;"",'Jeunes Plants'!A1153,"")</f>
        <v>13257</v>
      </c>
      <c r="B1153" s="186" t="str">
        <f>IF('Jeunes Plants'!B1153&lt;&gt;"",'Jeunes Plants'!B1153,"")</f>
        <v>CHOU KALE</v>
      </c>
      <c r="C1153" s="186" t="str">
        <f>IF('Jeunes Plants'!C1153&lt;&gt;"",'Jeunes Plants'!C1153,"")</f>
        <v>Winterbor F1</v>
      </c>
      <c r="D1153" s="186" t="str">
        <f>IF('Jeunes Plants'!D1153&lt;&gt;"",'Jeunes Plants'!D1153,"")</f>
        <v/>
      </c>
      <c r="E1153" s="190" t="str">
        <f>IF('Jeunes Plants'!E1153&lt;&gt;"",'Jeunes Plants'!E1153,"")</f>
        <v>S</v>
      </c>
      <c r="F1153" s="190" t="str">
        <f>IF('Jeunes Plants'!F1153&lt;&gt;"",'Jeunes Plants'!F1153,"")</f>
        <v>M 2 cm  X240</v>
      </c>
      <c r="G1153" s="190">
        <f>IF('Jeunes Plants'!G1153&lt;&gt;"",'Jeunes Plants'!G1153,"")</f>
        <v>240</v>
      </c>
      <c r="H1153" s="191">
        <f>IF('Jeunes Plants'!H1153&lt;&gt;"",'Jeunes Plants'!H1153,"")</f>
        <v>4</v>
      </c>
      <c r="I1153" s="190" t="str">
        <f>IF('Jeunes Plants'!I1153&lt;&gt;"",'Jeunes Plants'!I1153,"")</f>
        <v>G</v>
      </c>
      <c r="J1153" s="192" t="str">
        <f>IF('Jeunes Plants'!J1153&lt;&gt;"",'Jeunes Plants'!J1153,"")</f>
        <v/>
      </c>
      <c r="K1153" s="186" t="str">
        <f>IF('Jeunes Plants'!K1153&lt;&gt;"",'Jeunes Plants'!K1153,"")</f>
        <v>LEG</v>
      </c>
      <c r="L1153" s="186" t="str">
        <f>IF('Jeunes Plants'!L1153&lt;&gt;"",'Jeunes Plants'!L1153,"")</f>
        <v>S4</v>
      </c>
      <c r="M1153" s="186" t="str">
        <f>IF('Jeunes Plants'!M1153&lt;&gt;"",'Jeunes Plants'!M1153,"")</f>
        <v/>
      </c>
      <c r="N1153" s="186" t="str">
        <f>IF('Jeunes Plants'!N1153&lt;&gt;"",'Jeunes Plants'!N1153,"")</f>
        <v>M2</v>
      </c>
      <c r="O1153" s="186" t="str">
        <f>IF('Jeunes Plants'!O1153&lt;&gt;"",'Jeunes Plants'!O1153,"")</f>
        <v>CHOU KALE Winterbor F1</v>
      </c>
      <c r="P1153" s="193">
        <f>IF('Jeunes Plants'!P1153&lt;&gt;"",'Jeunes Plants'!P1153,"")</f>
        <v>1153</v>
      </c>
      <c r="Q1153" s="20">
        <f>IF('Jeunes Plants'!R1153&lt;&gt;"",'Jeunes Plants'!R1153,"")</f>
        <v>0</v>
      </c>
      <c r="R1153" s="20">
        <f>IF('Jeunes Plants'!S1153&lt;&gt;"",'Jeunes Plants'!S1153,"")</f>
        <v>0</v>
      </c>
      <c r="S1153" s="236">
        <f>IF('Jeunes Plants'!T1153&lt;&gt;"",'Jeunes Plants'!T1153,"")</f>
        <v>0</v>
      </c>
      <c r="T1153" s="258"/>
      <c r="U1153" s="194"/>
      <c r="V1153" s="194"/>
      <c r="W1153" s="194"/>
    </row>
    <row r="1154" spans="1:23" ht="20.100000000000001" customHeight="1" x14ac:dyDescent="0.25">
      <c r="A1154" s="30">
        <f>IF('Jeunes Plants'!A1154&lt;&gt;"",'Jeunes Plants'!A1154,"")</f>
        <v>25235</v>
      </c>
      <c r="B1154" s="29" t="str">
        <f>IF('Jeunes Plants'!B1154&lt;&gt;"",'Jeunes Plants'!B1154,"")</f>
        <v>CHOU DE MILAN</v>
      </c>
      <c r="C1154" s="29" t="str">
        <f>IF('Jeunes Plants'!C1154&lt;&gt;"",'Jeunes Plants'!C1154,"")</f>
        <v>Serpentine F1</v>
      </c>
      <c r="D1154" s="29" t="str">
        <f>IF('Jeunes Plants'!D1154&lt;&gt;"",'Jeunes Plants'!D1154,"")</f>
        <v/>
      </c>
      <c r="E1154" s="67" t="str">
        <f>IF('Jeunes Plants'!E1154&lt;&gt;"",'Jeunes Plants'!E1154,"")</f>
        <v>S</v>
      </c>
      <c r="F1154" s="67" t="str">
        <f>IF('Jeunes Plants'!F1154&lt;&gt;"",'Jeunes Plants'!F1154,"")</f>
        <v>M 2 cm  X120</v>
      </c>
      <c r="G1154" s="67">
        <f>IF('Jeunes Plants'!G1154&lt;&gt;"",'Jeunes Plants'!G1154,"")</f>
        <v>120</v>
      </c>
      <c r="H1154" s="73">
        <f>IF('Jeunes Plants'!H1154&lt;&gt;"",'Jeunes Plants'!H1154,"")</f>
        <v>4</v>
      </c>
      <c r="I1154" s="67" t="str">
        <f>IF('Jeunes Plants'!I1154&lt;&gt;"",'Jeunes Plants'!I1154,"")</f>
        <v>F</v>
      </c>
      <c r="J1154" s="74" t="str">
        <f>IF('Jeunes Plants'!J1154&lt;&gt;"",'Jeunes Plants'!J1154,"")</f>
        <v/>
      </c>
      <c r="K1154" s="29" t="str">
        <f>IF('Jeunes Plants'!K1154&lt;&gt;"",'Jeunes Plants'!K1154,"")</f>
        <v>LEG</v>
      </c>
      <c r="L1154" s="29" t="str">
        <f>IF('Jeunes Plants'!L1154&lt;&gt;"",'Jeunes Plants'!L1154,"")</f>
        <v>S4</v>
      </c>
      <c r="M1154" s="29" t="str">
        <f>IF('Jeunes Plants'!M1154&lt;&gt;"",'Jeunes Plants'!M1154,"")</f>
        <v/>
      </c>
      <c r="N1154" s="29" t="str">
        <f>IF('Jeunes Plants'!N1154&lt;&gt;"",'Jeunes Plants'!N1154,"")</f>
        <v>M2</v>
      </c>
      <c r="O1154" s="29" t="str">
        <f>IF('Jeunes Plants'!O1154&lt;&gt;"",'Jeunes Plants'!O1154,"")</f>
        <v>CHOU DE MILAN Serpentine F1</v>
      </c>
      <c r="P1154" s="55">
        <f>IF('Jeunes Plants'!P1154&lt;&gt;"",'Jeunes Plants'!P1154,"")</f>
        <v>1154</v>
      </c>
      <c r="Q1154" s="20">
        <f>IF('Jeunes Plants'!R1154&lt;&gt;"",'Jeunes Plants'!R1154,"")</f>
        <v>0</v>
      </c>
      <c r="R1154" s="20">
        <f>IF('Jeunes Plants'!S1154&lt;&gt;"",'Jeunes Plants'!S1154,"")</f>
        <v>0</v>
      </c>
      <c r="S1154" s="236">
        <f>IF('Jeunes Plants'!T1154&lt;&gt;"",'Jeunes Plants'!T1154,"")</f>
        <v>0</v>
      </c>
      <c r="T1154" s="257"/>
      <c r="U1154" s="45"/>
      <c r="V1154" s="45"/>
      <c r="W1154" s="45"/>
    </row>
    <row r="1155" spans="1:23" ht="20.100000000000001" customHeight="1" x14ac:dyDescent="0.25">
      <c r="A1155" s="189">
        <f>IF('Jeunes Plants'!A1155&lt;&gt;"",'Jeunes Plants'!A1155,"")</f>
        <v>25236</v>
      </c>
      <c r="B1155" s="186" t="str">
        <f>IF('Jeunes Plants'!B1155&lt;&gt;"",'Jeunes Plants'!B1155,"")</f>
        <v>CHOU DE MILAN</v>
      </c>
      <c r="C1155" s="186" t="str">
        <f>IF('Jeunes Plants'!C1155&lt;&gt;"",'Jeunes Plants'!C1155,"")</f>
        <v>Serpentine F1</v>
      </c>
      <c r="D1155" s="186" t="str">
        <f>IF('Jeunes Plants'!D1155&lt;&gt;"",'Jeunes Plants'!D1155,"")</f>
        <v/>
      </c>
      <c r="E1155" s="190" t="str">
        <f>IF('Jeunes Plants'!E1155&lt;&gt;"",'Jeunes Plants'!E1155,"")</f>
        <v>S</v>
      </c>
      <c r="F1155" s="190" t="str">
        <f>IF('Jeunes Plants'!F1155&lt;&gt;"",'Jeunes Plants'!F1155,"")</f>
        <v>M 2 cm  X240</v>
      </c>
      <c r="G1155" s="190">
        <f>IF('Jeunes Plants'!G1155&lt;&gt;"",'Jeunes Plants'!G1155,"")</f>
        <v>240</v>
      </c>
      <c r="H1155" s="191">
        <f>IF('Jeunes Plants'!H1155&lt;&gt;"",'Jeunes Plants'!H1155,"")</f>
        <v>4</v>
      </c>
      <c r="I1155" s="190" t="str">
        <f>IF('Jeunes Plants'!I1155&lt;&gt;"",'Jeunes Plants'!I1155,"")</f>
        <v>F</v>
      </c>
      <c r="J1155" s="192" t="str">
        <f>IF('Jeunes Plants'!J1155&lt;&gt;"",'Jeunes Plants'!J1155,"")</f>
        <v/>
      </c>
      <c r="K1155" s="186" t="str">
        <f>IF('Jeunes Plants'!K1155&lt;&gt;"",'Jeunes Plants'!K1155,"")</f>
        <v>LEG</v>
      </c>
      <c r="L1155" s="186" t="str">
        <f>IF('Jeunes Plants'!L1155&lt;&gt;"",'Jeunes Plants'!L1155,"")</f>
        <v>S4</v>
      </c>
      <c r="M1155" s="186" t="str">
        <f>IF('Jeunes Plants'!M1155&lt;&gt;"",'Jeunes Plants'!M1155,"")</f>
        <v/>
      </c>
      <c r="N1155" s="186" t="str">
        <f>IF('Jeunes Plants'!N1155&lt;&gt;"",'Jeunes Plants'!N1155,"")</f>
        <v>M2</v>
      </c>
      <c r="O1155" s="186" t="str">
        <f>IF('Jeunes Plants'!O1155&lt;&gt;"",'Jeunes Plants'!O1155,"")</f>
        <v>CHOU DE MILAN Serpentine F1</v>
      </c>
      <c r="P1155" s="193">
        <f>IF('Jeunes Plants'!P1155&lt;&gt;"",'Jeunes Plants'!P1155,"")</f>
        <v>1155</v>
      </c>
      <c r="Q1155" s="20">
        <f>IF('Jeunes Plants'!R1155&lt;&gt;"",'Jeunes Plants'!R1155,"")</f>
        <v>0</v>
      </c>
      <c r="R1155" s="20">
        <f>IF('Jeunes Plants'!S1155&lt;&gt;"",'Jeunes Plants'!S1155,"")</f>
        <v>0</v>
      </c>
      <c r="S1155" s="236">
        <f>IF('Jeunes Plants'!T1155&lt;&gt;"",'Jeunes Plants'!T1155,"")</f>
        <v>0</v>
      </c>
      <c r="T1155" s="258"/>
      <c r="U1155" s="194"/>
      <c r="V1155" s="194"/>
      <c r="W1155" s="194"/>
    </row>
    <row r="1156" spans="1:23" ht="20.100000000000001" customHeight="1" x14ac:dyDescent="0.25">
      <c r="A1156" s="30">
        <f>IF('Jeunes Plants'!A1156&lt;&gt;"",'Jeunes Plants'!A1156,"")</f>
        <v>15462</v>
      </c>
      <c r="B1156" s="29" t="str">
        <f>IF('Jeunes Plants'!B1156&lt;&gt;"",'Jeunes Plants'!B1156,"")</f>
        <v>CHOU DE MILAN</v>
      </c>
      <c r="C1156" s="29" t="str">
        <f>IF('Jeunes Plants'!C1156&lt;&gt;"",'Jeunes Plants'!C1156,"")</f>
        <v>Rigoletto F1</v>
      </c>
      <c r="D1156" s="29" t="str">
        <f>IF('Jeunes Plants'!D1156&lt;&gt;"",'Jeunes Plants'!D1156,"")</f>
        <v/>
      </c>
      <c r="E1156" s="67" t="str">
        <f>IF('Jeunes Plants'!E1156&lt;&gt;"",'Jeunes Plants'!E1156,"")</f>
        <v>S</v>
      </c>
      <c r="F1156" s="67" t="str">
        <f>IF('Jeunes Plants'!F1156&lt;&gt;"",'Jeunes Plants'!F1156,"")</f>
        <v>M 2 cm  X120</v>
      </c>
      <c r="G1156" s="67">
        <f>IF('Jeunes Plants'!G1156&lt;&gt;"",'Jeunes Plants'!G1156,"")</f>
        <v>120</v>
      </c>
      <c r="H1156" s="73">
        <f>IF('Jeunes Plants'!H1156&lt;&gt;"",'Jeunes Plants'!H1156,"")</f>
        <v>4</v>
      </c>
      <c r="I1156" s="67" t="str">
        <f>IF('Jeunes Plants'!I1156&lt;&gt;"",'Jeunes Plants'!I1156,"")</f>
        <v>F</v>
      </c>
      <c r="J1156" s="74" t="str">
        <f>IF('Jeunes Plants'!J1156&lt;&gt;"",'Jeunes Plants'!J1156,"")</f>
        <v/>
      </c>
      <c r="K1156" s="29" t="str">
        <f>IF('Jeunes Plants'!K1156&lt;&gt;"",'Jeunes Plants'!K1156,"")</f>
        <v>LEG</v>
      </c>
      <c r="L1156" s="29" t="str">
        <f>IF('Jeunes Plants'!L1156&lt;&gt;"",'Jeunes Plants'!L1156,"")</f>
        <v>S4</v>
      </c>
      <c r="M1156" s="29" t="str">
        <f>IF('Jeunes Plants'!M1156&lt;&gt;"",'Jeunes Plants'!M1156,"")</f>
        <v/>
      </c>
      <c r="N1156" s="29" t="str">
        <f>IF('Jeunes Plants'!N1156&lt;&gt;"",'Jeunes Plants'!N1156,"")</f>
        <v>M2</v>
      </c>
      <c r="O1156" s="29" t="str">
        <f>IF('Jeunes Plants'!O1156&lt;&gt;"",'Jeunes Plants'!O1156,"")</f>
        <v>CHOU DE MILAN Rigoletto F1</v>
      </c>
      <c r="P1156" s="55">
        <f>IF('Jeunes Plants'!P1156&lt;&gt;"",'Jeunes Plants'!P1156,"")</f>
        <v>1156</v>
      </c>
      <c r="Q1156" s="20">
        <f>IF('Jeunes Plants'!R1156&lt;&gt;"",'Jeunes Plants'!R1156,"")</f>
        <v>0</v>
      </c>
      <c r="R1156" s="20">
        <f>IF('Jeunes Plants'!S1156&lt;&gt;"",'Jeunes Plants'!S1156,"")</f>
        <v>0</v>
      </c>
      <c r="S1156" s="236">
        <f>IF('Jeunes Plants'!T1156&lt;&gt;"",'Jeunes Plants'!T1156,"")</f>
        <v>0</v>
      </c>
      <c r="T1156" s="257"/>
      <c r="U1156" s="45"/>
      <c r="V1156" s="45"/>
      <c r="W1156" s="45"/>
    </row>
    <row r="1157" spans="1:23" ht="20.100000000000001" customHeight="1" x14ac:dyDescent="0.25">
      <c r="A1157" s="189">
        <f>IF('Jeunes Plants'!A1157&lt;&gt;"",'Jeunes Plants'!A1157,"")</f>
        <v>15463</v>
      </c>
      <c r="B1157" s="186" t="str">
        <f>IF('Jeunes Plants'!B1157&lt;&gt;"",'Jeunes Plants'!B1157,"")</f>
        <v>CHOU DE MILAN</v>
      </c>
      <c r="C1157" s="186" t="str">
        <f>IF('Jeunes Plants'!C1157&lt;&gt;"",'Jeunes Plants'!C1157,"")</f>
        <v>Rigoletto F1</v>
      </c>
      <c r="D1157" s="186" t="str">
        <f>IF('Jeunes Plants'!D1157&lt;&gt;"",'Jeunes Plants'!D1157,"")</f>
        <v/>
      </c>
      <c r="E1157" s="190" t="str">
        <f>IF('Jeunes Plants'!E1157&lt;&gt;"",'Jeunes Plants'!E1157,"")</f>
        <v>S</v>
      </c>
      <c r="F1157" s="190" t="str">
        <f>IF('Jeunes Plants'!F1157&lt;&gt;"",'Jeunes Plants'!F1157,"")</f>
        <v>M 2 cm  X240</v>
      </c>
      <c r="G1157" s="190">
        <f>IF('Jeunes Plants'!G1157&lt;&gt;"",'Jeunes Plants'!G1157,"")</f>
        <v>240</v>
      </c>
      <c r="H1157" s="191">
        <f>IF('Jeunes Plants'!H1157&lt;&gt;"",'Jeunes Plants'!H1157,"")</f>
        <v>4</v>
      </c>
      <c r="I1157" s="190" t="str">
        <f>IF('Jeunes Plants'!I1157&lt;&gt;"",'Jeunes Plants'!I1157,"")</f>
        <v>F</v>
      </c>
      <c r="J1157" s="192" t="str">
        <f>IF('Jeunes Plants'!J1157&lt;&gt;"",'Jeunes Plants'!J1157,"")</f>
        <v/>
      </c>
      <c r="K1157" s="186" t="str">
        <f>IF('Jeunes Plants'!K1157&lt;&gt;"",'Jeunes Plants'!K1157,"")</f>
        <v>LEG</v>
      </c>
      <c r="L1157" s="186" t="str">
        <f>IF('Jeunes Plants'!L1157&lt;&gt;"",'Jeunes Plants'!L1157,"")</f>
        <v>S4</v>
      </c>
      <c r="M1157" s="186" t="str">
        <f>IF('Jeunes Plants'!M1157&lt;&gt;"",'Jeunes Plants'!M1157,"")</f>
        <v/>
      </c>
      <c r="N1157" s="186" t="str">
        <f>IF('Jeunes Plants'!N1157&lt;&gt;"",'Jeunes Plants'!N1157,"")</f>
        <v>M2</v>
      </c>
      <c r="O1157" s="186" t="str">
        <f>IF('Jeunes Plants'!O1157&lt;&gt;"",'Jeunes Plants'!O1157,"")</f>
        <v>CHOU DE MILAN Rigoletto F1</v>
      </c>
      <c r="P1157" s="193">
        <f>IF('Jeunes Plants'!P1157&lt;&gt;"",'Jeunes Plants'!P1157,"")</f>
        <v>1157</v>
      </c>
      <c r="Q1157" s="20">
        <f>IF('Jeunes Plants'!R1157&lt;&gt;"",'Jeunes Plants'!R1157,"")</f>
        <v>0</v>
      </c>
      <c r="R1157" s="20">
        <f>IF('Jeunes Plants'!S1157&lt;&gt;"",'Jeunes Plants'!S1157,"")</f>
        <v>0</v>
      </c>
      <c r="S1157" s="236">
        <f>IF('Jeunes Plants'!T1157&lt;&gt;"",'Jeunes Plants'!T1157,"")</f>
        <v>0</v>
      </c>
      <c r="T1157" s="258"/>
      <c r="U1157" s="194"/>
      <c r="V1157" s="194"/>
      <c r="W1157" s="194"/>
    </row>
    <row r="1158" spans="1:23" ht="20.100000000000001" customHeight="1" x14ac:dyDescent="0.25">
      <c r="A1158" s="30">
        <f>IF('Jeunes Plants'!A1158&lt;&gt;"",'Jeunes Plants'!A1158,"")</f>
        <v>25237</v>
      </c>
      <c r="B1158" s="29" t="str">
        <f>IF('Jeunes Plants'!B1158&lt;&gt;"",'Jeunes Plants'!B1158,"")</f>
        <v>CHOU FLEUR</v>
      </c>
      <c r="C1158" s="29" t="str">
        <f>IF('Jeunes Plants'!C1158&lt;&gt;"",'Jeunes Plants'!C1158,"")</f>
        <v>Boris F1</v>
      </c>
      <c r="D1158" s="29" t="str">
        <f>IF('Jeunes Plants'!D1158&lt;&gt;"",'Jeunes Plants'!D1158,"")</f>
        <v/>
      </c>
      <c r="E1158" s="67" t="str">
        <f>IF('Jeunes Plants'!E1158&lt;&gt;"",'Jeunes Plants'!E1158,"")</f>
        <v>S</v>
      </c>
      <c r="F1158" s="67" t="str">
        <f>IF('Jeunes Plants'!F1158&lt;&gt;"",'Jeunes Plants'!F1158,"")</f>
        <v>M 2 cm  X120</v>
      </c>
      <c r="G1158" s="67">
        <f>IF('Jeunes Plants'!G1158&lt;&gt;"",'Jeunes Plants'!G1158,"")</f>
        <v>120</v>
      </c>
      <c r="H1158" s="73">
        <f>IF('Jeunes Plants'!H1158&lt;&gt;"",'Jeunes Plants'!H1158,"")</f>
        <v>4</v>
      </c>
      <c r="I1158" s="67" t="str">
        <f>IF('Jeunes Plants'!I1158&lt;&gt;"",'Jeunes Plants'!I1158,"")</f>
        <v>G</v>
      </c>
      <c r="J1158" s="74" t="str">
        <f>IF('Jeunes Plants'!J1158&lt;&gt;"",'Jeunes Plants'!J1158,"")</f>
        <v/>
      </c>
      <c r="K1158" s="29" t="str">
        <f>IF('Jeunes Plants'!K1158&lt;&gt;"",'Jeunes Plants'!K1158,"")</f>
        <v>LEG</v>
      </c>
      <c r="L1158" s="29" t="str">
        <f>IF('Jeunes Plants'!L1158&lt;&gt;"",'Jeunes Plants'!L1158,"")</f>
        <v>S4</v>
      </c>
      <c r="M1158" s="29" t="str">
        <f>IF('Jeunes Plants'!M1158&lt;&gt;"",'Jeunes Plants'!M1158,"")</f>
        <v/>
      </c>
      <c r="N1158" s="29" t="str">
        <f>IF('Jeunes Plants'!N1158&lt;&gt;"",'Jeunes Plants'!N1158,"")</f>
        <v>M2</v>
      </c>
      <c r="O1158" s="29" t="str">
        <f>IF('Jeunes Plants'!O1158&lt;&gt;"",'Jeunes Plants'!O1158,"")</f>
        <v>CHOU FLEUR Boris F1</v>
      </c>
      <c r="P1158" s="55">
        <f>IF('Jeunes Plants'!P1158&lt;&gt;"",'Jeunes Plants'!P1158,"")</f>
        <v>1158</v>
      </c>
      <c r="Q1158" s="20">
        <f>IF('Jeunes Plants'!R1158&lt;&gt;"",'Jeunes Plants'!R1158,"")</f>
        <v>0</v>
      </c>
      <c r="R1158" s="20">
        <f>IF('Jeunes Plants'!S1158&lt;&gt;"",'Jeunes Plants'!S1158,"")</f>
        <v>0</v>
      </c>
      <c r="S1158" s="236">
        <f>IF('Jeunes Plants'!T1158&lt;&gt;"",'Jeunes Plants'!T1158,"")</f>
        <v>0</v>
      </c>
      <c r="T1158" s="257"/>
      <c r="U1158" s="45"/>
      <c r="V1158" s="45"/>
      <c r="W1158" s="45"/>
    </row>
    <row r="1159" spans="1:23" ht="20.100000000000001" customHeight="1" x14ac:dyDescent="0.25">
      <c r="A1159" s="189">
        <f>IF('Jeunes Plants'!A1159&lt;&gt;"",'Jeunes Plants'!A1159,"")</f>
        <v>25238</v>
      </c>
      <c r="B1159" s="186" t="str">
        <f>IF('Jeunes Plants'!B1159&lt;&gt;"",'Jeunes Plants'!B1159,"")</f>
        <v>CHOU FLEUR</v>
      </c>
      <c r="C1159" s="186" t="str">
        <f>IF('Jeunes Plants'!C1159&lt;&gt;"",'Jeunes Plants'!C1159,"")</f>
        <v>Boris F1</v>
      </c>
      <c r="D1159" s="186" t="str">
        <f>IF('Jeunes Plants'!D1159&lt;&gt;"",'Jeunes Plants'!D1159,"")</f>
        <v/>
      </c>
      <c r="E1159" s="190" t="str">
        <f>IF('Jeunes Plants'!E1159&lt;&gt;"",'Jeunes Plants'!E1159,"")</f>
        <v>S</v>
      </c>
      <c r="F1159" s="190" t="str">
        <f>IF('Jeunes Plants'!F1159&lt;&gt;"",'Jeunes Plants'!F1159,"")</f>
        <v>M 2 cm  X240</v>
      </c>
      <c r="G1159" s="190">
        <f>IF('Jeunes Plants'!G1159&lt;&gt;"",'Jeunes Plants'!G1159,"")</f>
        <v>240</v>
      </c>
      <c r="H1159" s="191">
        <f>IF('Jeunes Plants'!H1159&lt;&gt;"",'Jeunes Plants'!H1159,"")</f>
        <v>4</v>
      </c>
      <c r="I1159" s="190" t="str">
        <f>IF('Jeunes Plants'!I1159&lt;&gt;"",'Jeunes Plants'!I1159,"")</f>
        <v>G</v>
      </c>
      <c r="J1159" s="192" t="str">
        <f>IF('Jeunes Plants'!J1159&lt;&gt;"",'Jeunes Plants'!J1159,"")</f>
        <v/>
      </c>
      <c r="K1159" s="186" t="str">
        <f>IF('Jeunes Plants'!K1159&lt;&gt;"",'Jeunes Plants'!K1159,"")</f>
        <v>LEG</v>
      </c>
      <c r="L1159" s="186" t="str">
        <f>IF('Jeunes Plants'!L1159&lt;&gt;"",'Jeunes Plants'!L1159,"")</f>
        <v>S4</v>
      </c>
      <c r="M1159" s="186" t="str">
        <f>IF('Jeunes Plants'!M1159&lt;&gt;"",'Jeunes Plants'!M1159,"")</f>
        <v/>
      </c>
      <c r="N1159" s="186" t="str">
        <f>IF('Jeunes Plants'!N1159&lt;&gt;"",'Jeunes Plants'!N1159,"")</f>
        <v>M2</v>
      </c>
      <c r="O1159" s="186" t="str">
        <f>IF('Jeunes Plants'!O1159&lt;&gt;"",'Jeunes Plants'!O1159,"")</f>
        <v>CHOU FLEUR Boris F1</v>
      </c>
      <c r="P1159" s="193">
        <f>IF('Jeunes Plants'!P1159&lt;&gt;"",'Jeunes Plants'!P1159,"")</f>
        <v>1159</v>
      </c>
      <c r="Q1159" s="20">
        <f>IF('Jeunes Plants'!R1159&lt;&gt;"",'Jeunes Plants'!R1159,"")</f>
        <v>0</v>
      </c>
      <c r="R1159" s="20">
        <f>IF('Jeunes Plants'!S1159&lt;&gt;"",'Jeunes Plants'!S1159,"")</f>
        <v>0</v>
      </c>
      <c r="S1159" s="236">
        <f>IF('Jeunes Plants'!T1159&lt;&gt;"",'Jeunes Plants'!T1159,"")</f>
        <v>0</v>
      </c>
      <c r="T1159" s="258"/>
      <c r="U1159" s="194"/>
      <c r="V1159" s="194"/>
      <c r="W1159" s="194"/>
    </row>
    <row r="1160" spans="1:23" ht="20.100000000000001" customHeight="1" x14ac:dyDescent="0.25">
      <c r="A1160" s="30">
        <f>IF('Jeunes Plants'!A1160&lt;&gt;"",'Jeunes Plants'!A1160,"")</f>
        <v>25239</v>
      </c>
      <c r="B1160" s="29" t="str">
        <f>IF('Jeunes Plants'!B1160&lt;&gt;"",'Jeunes Plants'!B1160,"")</f>
        <v>CHOU FLEUR</v>
      </c>
      <c r="C1160" s="29" t="str">
        <f>IF('Jeunes Plants'!C1160&lt;&gt;"",'Jeunes Plants'!C1160,"")</f>
        <v>Cendis F1</v>
      </c>
      <c r="D1160" s="29" t="str">
        <f>IF('Jeunes Plants'!D1160&lt;&gt;"",'Jeunes Plants'!D1160,"")</f>
        <v/>
      </c>
      <c r="E1160" s="67" t="str">
        <f>IF('Jeunes Plants'!E1160&lt;&gt;"",'Jeunes Plants'!E1160,"")</f>
        <v>S</v>
      </c>
      <c r="F1160" s="67" t="str">
        <f>IF('Jeunes Plants'!F1160&lt;&gt;"",'Jeunes Plants'!F1160,"")</f>
        <v>M 2 cm  X120</v>
      </c>
      <c r="G1160" s="67">
        <f>IF('Jeunes Plants'!G1160&lt;&gt;"",'Jeunes Plants'!G1160,"")</f>
        <v>120</v>
      </c>
      <c r="H1160" s="73">
        <f>IF('Jeunes Plants'!H1160&lt;&gt;"",'Jeunes Plants'!H1160,"")</f>
        <v>4</v>
      </c>
      <c r="I1160" s="67" t="str">
        <f>IF('Jeunes Plants'!I1160&lt;&gt;"",'Jeunes Plants'!I1160,"")</f>
        <v>G</v>
      </c>
      <c r="J1160" s="74" t="str">
        <f>IF('Jeunes Plants'!J1160&lt;&gt;"",'Jeunes Plants'!J1160,"")</f>
        <v/>
      </c>
      <c r="K1160" s="29" t="str">
        <f>IF('Jeunes Plants'!K1160&lt;&gt;"",'Jeunes Plants'!K1160,"")</f>
        <v>LEG</v>
      </c>
      <c r="L1160" s="29" t="str">
        <f>IF('Jeunes Plants'!L1160&lt;&gt;"",'Jeunes Plants'!L1160,"")</f>
        <v>S4</v>
      </c>
      <c r="M1160" s="29" t="str">
        <f>IF('Jeunes Plants'!M1160&lt;&gt;"",'Jeunes Plants'!M1160,"")</f>
        <v/>
      </c>
      <c r="N1160" s="29" t="str">
        <f>IF('Jeunes Plants'!N1160&lt;&gt;"",'Jeunes Plants'!N1160,"")</f>
        <v>M2</v>
      </c>
      <c r="O1160" s="29" t="str">
        <f>IF('Jeunes Plants'!O1160&lt;&gt;"",'Jeunes Plants'!O1160,"")</f>
        <v>CHOU FLEUR Cendis F1</v>
      </c>
      <c r="P1160" s="55">
        <f>IF('Jeunes Plants'!P1160&lt;&gt;"",'Jeunes Plants'!P1160,"")</f>
        <v>1160</v>
      </c>
      <c r="Q1160" s="20">
        <f>IF('Jeunes Plants'!R1160&lt;&gt;"",'Jeunes Plants'!R1160,"")</f>
        <v>0</v>
      </c>
      <c r="R1160" s="20">
        <f>IF('Jeunes Plants'!S1160&lt;&gt;"",'Jeunes Plants'!S1160,"")</f>
        <v>0</v>
      </c>
      <c r="S1160" s="236">
        <f>IF('Jeunes Plants'!T1160&lt;&gt;"",'Jeunes Plants'!T1160,"")</f>
        <v>0</v>
      </c>
      <c r="T1160" s="257"/>
      <c r="U1160" s="45"/>
      <c r="V1160" s="45"/>
      <c r="W1160" s="45"/>
    </row>
    <row r="1161" spans="1:23" ht="20.100000000000001" customHeight="1" x14ac:dyDescent="0.25">
      <c r="A1161" s="189">
        <f>IF('Jeunes Plants'!A1161&lt;&gt;"",'Jeunes Plants'!A1161,"")</f>
        <v>25240</v>
      </c>
      <c r="B1161" s="186" t="str">
        <f>IF('Jeunes Plants'!B1161&lt;&gt;"",'Jeunes Plants'!B1161,"")</f>
        <v>CHOU FLEUR</v>
      </c>
      <c r="C1161" s="186" t="str">
        <f>IF('Jeunes Plants'!C1161&lt;&gt;"",'Jeunes Plants'!C1161,"")</f>
        <v>Cendis F1</v>
      </c>
      <c r="D1161" s="186" t="str">
        <f>IF('Jeunes Plants'!D1161&lt;&gt;"",'Jeunes Plants'!D1161,"")</f>
        <v/>
      </c>
      <c r="E1161" s="190" t="str">
        <f>IF('Jeunes Plants'!E1161&lt;&gt;"",'Jeunes Plants'!E1161,"")</f>
        <v>S</v>
      </c>
      <c r="F1161" s="190" t="str">
        <f>IF('Jeunes Plants'!F1161&lt;&gt;"",'Jeunes Plants'!F1161,"")</f>
        <v>M 2 cm  X240</v>
      </c>
      <c r="G1161" s="190">
        <f>IF('Jeunes Plants'!G1161&lt;&gt;"",'Jeunes Plants'!G1161,"")</f>
        <v>240</v>
      </c>
      <c r="H1161" s="191">
        <f>IF('Jeunes Plants'!H1161&lt;&gt;"",'Jeunes Plants'!H1161,"")</f>
        <v>4</v>
      </c>
      <c r="I1161" s="190" t="str">
        <f>IF('Jeunes Plants'!I1161&lt;&gt;"",'Jeunes Plants'!I1161,"")</f>
        <v>G</v>
      </c>
      <c r="J1161" s="192" t="str">
        <f>IF('Jeunes Plants'!J1161&lt;&gt;"",'Jeunes Plants'!J1161,"")</f>
        <v/>
      </c>
      <c r="K1161" s="186" t="str">
        <f>IF('Jeunes Plants'!K1161&lt;&gt;"",'Jeunes Plants'!K1161,"")</f>
        <v>LEG</v>
      </c>
      <c r="L1161" s="186" t="str">
        <f>IF('Jeunes Plants'!L1161&lt;&gt;"",'Jeunes Plants'!L1161,"")</f>
        <v>S4</v>
      </c>
      <c r="M1161" s="186" t="str">
        <f>IF('Jeunes Plants'!M1161&lt;&gt;"",'Jeunes Plants'!M1161,"")</f>
        <v/>
      </c>
      <c r="N1161" s="186" t="str">
        <f>IF('Jeunes Plants'!N1161&lt;&gt;"",'Jeunes Plants'!N1161,"")</f>
        <v>M2</v>
      </c>
      <c r="O1161" s="186" t="str">
        <f>IF('Jeunes Plants'!O1161&lt;&gt;"",'Jeunes Plants'!O1161,"")</f>
        <v>CHOU FLEUR Cendis F1</v>
      </c>
      <c r="P1161" s="193">
        <f>IF('Jeunes Plants'!P1161&lt;&gt;"",'Jeunes Plants'!P1161,"")</f>
        <v>1161</v>
      </c>
      <c r="Q1161" s="20">
        <f>IF('Jeunes Plants'!R1161&lt;&gt;"",'Jeunes Plants'!R1161,"")</f>
        <v>0</v>
      </c>
      <c r="R1161" s="20">
        <f>IF('Jeunes Plants'!S1161&lt;&gt;"",'Jeunes Plants'!S1161,"")</f>
        <v>0</v>
      </c>
      <c r="S1161" s="236">
        <f>IF('Jeunes Plants'!T1161&lt;&gt;"",'Jeunes Plants'!T1161,"")</f>
        <v>0</v>
      </c>
      <c r="T1161" s="258"/>
      <c r="U1161" s="194"/>
      <c r="V1161" s="194"/>
      <c r="W1161" s="194"/>
    </row>
    <row r="1162" spans="1:23" ht="20.100000000000001" customHeight="1" x14ac:dyDescent="0.25">
      <c r="A1162" s="30">
        <f>IF('Jeunes Plants'!A1162&lt;&gt;"",'Jeunes Plants'!A1162,"")</f>
        <v>14694</v>
      </c>
      <c r="B1162" s="29" t="str">
        <f>IF('Jeunes Plants'!B1162&lt;&gt;"",'Jeunes Plants'!B1162,"")</f>
        <v>CHOU FLEUR ROMANESCO</v>
      </c>
      <c r="C1162" s="29" t="str">
        <f>IF('Jeunes Plants'!C1162&lt;&gt;"",'Jeunes Plants'!C1162,"")</f>
        <v>Gitano F1</v>
      </c>
      <c r="D1162" s="29" t="str">
        <f>IF('Jeunes Plants'!D1162&lt;&gt;"",'Jeunes Plants'!D1162,"")</f>
        <v/>
      </c>
      <c r="E1162" s="67" t="str">
        <f>IF('Jeunes Plants'!E1162&lt;&gt;"",'Jeunes Plants'!E1162,"")</f>
        <v>S</v>
      </c>
      <c r="F1162" s="67" t="str">
        <f>IF('Jeunes Plants'!F1162&lt;&gt;"",'Jeunes Plants'!F1162,"")</f>
        <v>M 2 cm  X120</v>
      </c>
      <c r="G1162" s="67">
        <f>IF('Jeunes Plants'!G1162&lt;&gt;"",'Jeunes Plants'!G1162,"")</f>
        <v>120</v>
      </c>
      <c r="H1162" s="73">
        <f>IF('Jeunes Plants'!H1162&lt;&gt;"",'Jeunes Plants'!H1162,"")</f>
        <v>4</v>
      </c>
      <c r="I1162" s="67" t="str">
        <f>IF('Jeunes Plants'!I1162&lt;&gt;"",'Jeunes Plants'!I1162,"")</f>
        <v>G</v>
      </c>
      <c r="J1162" s="74" t="str">
        <f>IF('Jeunes Plants'!J1162&lt;&gt;"",'Jeunes Plants'!J1162,"")</f>
        <v/>
      </c>
      <c r="K1162" s="29" t="str">
        <f>IF('Jeunes Plants'!K1162&lt;&gt;"",'Jeunes Plants'!K1162,"")</f>
        <v>LEG</v>
      </c>
      <c r="L1162" s="29" t="str">
        <f>IF('Jeunes Plants'!L1162&lt;&gt;"",'Jeunes Plants'!L1162,"")</f>
        <v>S4</v>
      </c>
      <c r="M1162" s="29" t="str">
        <f>IF('Jeunes Plants'!M1162&lt;&gt;"",'Jeunes Plants'!M1162,"")</f>
        <v/>
      </c>
      <c r="N1162" s="29" t="str">
        <f>IF('Jeunes Plants'!N1162&lt;&gt;"",'Jeunes Plants'!N1162,"")</f>
        <v>M2</v>
      </c>
      <c r="O1162" s="29" t="str">
        <f>IF('Jeunes Plants'!O1162&lt;&gt;"",'Jeunes Plants'!O1162,"")</f>
        <v>CHOU FLEUR ROMANESCO Gitano F1</v>
      </c>
      <c r="P1162" s="55">
        <f>IF('Jeunes Plants'!P1162&lt;&gt;"",'Jeunes Plants'!P1162,"")</f>
        <v>1162</v>
      </c>
      <c r="Q1162" s="20">
        <f>IF('Jeunes Plants'!R1162&lt;&gt;"",'Jeunes Plants'!R1162,"")</f>
        <v>0</v>
      </c>
      <c r="R1162" s="20">
        <f>IF('Jeunes Plants'!S1162&lt;&gt;"",'Jeunes Plants'!S1162,"")</f>
        <v>0</v>
      </c>
      <c r="S1162" s="236">
        <f>IF('Jeunes Plants'!T1162&lt;&gt;"",'Jeunes Plants'!T1162,"")</f>
        <v>0</v>
      </c>
      <c r="T1162" s="257"/>
      <c r="U1162" s="45"/>
      <c r="V1162" s="45"/>
      <c r="W1162" s="45"/>
    </row>
    <row r="1163" spans="1:23" ht="20.100000000000001" customHeight="1" x14ac:dyDescent="0.25">
      <c r="A1163" s="189">
        <f>IF('Jeunes Plants'!A1163&lt;&gt;"",'Jeunes Plants'!A1163,"")</f>
        <v>13100</v>
      </c>
      <c r="B1163" s="186" t="str">
        <f>IF('Jeunes Plants'!B1163&lt;&gt;"",'Jeunes Plants'!B1163,"")</f>
        <v>CHOU FLEUR ROMANESCO</v>
      </c>
      <c r="C1163" s="186" t="str">
        <f>IF('Jeunes Plants'!C1163&lt;&gt;"",'Jeunes Plants'!C1163,"")</f>
        <v>Gitano F1</v>
      </c>
      <c r="D1163" s="186" t="str">
        <f>IF('Jeunes Plants'!D1163&lt;&gt;"",'Jeunes Plants'!D1163,"")</f>
        <v/>
      </c>
      <c r="E1163" s="190" t="str">
        <f>IF('Jeunes Plants'!E1163&lt;&gt;"",'Jeunes Plants'!E1163,"")</f>
        <v>S</v>
      </c>
      <c r="F1163" s="190" t="str">
        <f>IF('Jeunes Plants'!F1163&lt;&gt;"",'Jeunes Plants'!F1163,"")</f>
        <v>M 2 cm  X240</v>
      </c>
      <c r="G1163" s="190">
        <f>IF('Jeunes Plants'!G1163&lt;&gt;"",'Jeunes Plants'!G1163,"")</f>
        <v>240</v>
      </c>
      <c r="H1163" s="191">
        <f>IF('Jeunes Plants'!H1163&lt;&gt;"",'Jeunes Plants'!H1163,"")</f>
        <v>4</v>
      </c>
      <c r="I1163" s="190" t="str">
        <f>IF('Jeunes Plants'!I1163&lt;&gt;"",'Jeunes Plants'!I1163,"")</f>
        <v>G</v>
      </c>
      <c r="J1163" s="192" t="str">
        <f>IF('Jeunes Plants'!J1163&lt;&gt;"",'Jeunes Plants'!J1163,"")</f>
        <v/>
      </c>
      <c r="K1163" s="186" t="str">
        <f>IF('Jeunes Plants'!K1163&lt;&gt;"",'Jeunes Plants'!K1163,"")</f>
        <v>LEG</v>
      </c>
      <c r="L1163" s="186" t="str">
        <f>IF('Jeunes Plants'!L1163&lt;&gt;"",'Jeunes Plants'!L1163,"")</f>
        <v>S4</v>
      </c>
      <c r="M1163" s="186" t="str">
        <f>IF('Jeunes Plants'!M1163&lt;&gt;"",'Jeunes Plants'!M1163,"")</f>
        <v/>
      </c>
      <c r="N1163" s="186" t="str">
        <f>IF('Jeunes Plants'!N1163&lt;&gt;"",'Jeunes Plants'!N1163,"")</f>
        <v>M2</v>
      </c>
      <c r="O1163" s="186" t="str">
        <f>IF('Jeunes Plants'!O1163&lt;&gt;"",'Jeunes Plants'!O1163,"")</f>
        <v>CHOU FLEUR ROMANESCO Gitano F1</v>
      </c>
      <c r="P1163" s="193">
        <f>IF('Jeunes Plants'!P1163&lt;&gt;"",'Jeunes Plants'!P1163,"")</f>
        <v>1163</v>
      </c>
      <c r="Q1163" s="20">
        <f>IF('Jeunes Plants'!R1163&lt;&gt;"",'Jeunes Plants'!R1163,"")</f>
        <v>0</v>
      </c>
      <c r="R1163" s="20">
        <f>IF('Jeunes Plants'!S1163&lt;&gt;"",'Jeunes Plants'!S1163,"")</f>
        <v>0</v>
      </c>
      <c r="S1163" s="236">
        <f>IF('Jeunes Plants'!T1163&lt;&gt;"",'Jeunes Plants'!T1163,"")</f>
        <v>0</v>
      </c>
      <c r="T1163" s="258"/>
      <c r="U1163" s="194"/>
      <c r="V1163" s="194"/>
      <c r="W1163" s="194"/>
    </row>
    <row r="1164" spans="1:23" ht="20.100000000000001" customHeight="1" x14ac:dyDescent="0.25">
      <c r="A1164" s="30">
        <f>IF('Jeunes Plants'!A1164&lt;&gt;"",'Jeunes Plants'!A1164,"")</f>
        <v>12801</v>
      </c>
      <c r="B1164" s="29" t="str">
        <f>IF('Jeunes Plants'!B1164&lt;&gt;"",'Jeunes Plants'!B1164,"")</f>
        <v>CHOU ROUGE</v>
      </c>
      <c r="C1164" s="29" t="str">
        <f>IF('Jeunes Plants'!C1164&lt;&gt;"",'Jeunes Plants'!C1164,"")</f>
        <v>Redsky F1</v>
      </c>
      <c r="D1164" s="29" t="str">
        <f>IF('Jeunes Plants'!D1164&lt;&gt;"",'Jeunes Plants'!D1164,"")</f>
        <v/>
      </c>
      <c r="E1164" s="67" t="str">
        <f>IF('Jeunes Plants'!E1164&lt;&gt;"",'Jeunes Plants'!E1164,"")</f>
        <v>S</v>
      </c>
      <c r="F1164" s="67" t="str">
        <f>IF('Jeunes Plants'!F1164&lt;&gt;"",'Jeunes Plants'!F1164,"")</f>
        <v>M 2 cm  X120</v>
      </c>
      <c r="G1164" s="67">
        <f>IF('Jeunes Plants'!G1164&lt;&gt;"",'Jeunes Plants'!G1164,"")</f>
        <v>120</v>
      </c>
      <c r="H1164" s="73">
        <f>IF('Jeunes Plants'!H1164&lt;&gt;"",'Jeunes Plants'!H1164,"")</f>
        <v>4</v>
      </c>
      <c r="I1164" s="67" t="str">
        <f>IF('Jeunes Plants'!I1164&lt;&gt;"",'Jeunes Plants'!I1164,"")</f>
        <v>F</v>
      </c>
      <c r="J1164" s="74" t="str">
        <f>IF('Jeunes Plants'!J1164&lt;&gt;"",'Jeunes Plants'!J1164,"")</f>
        <v/>
      </c>
      <c r="K1164" s="29" t="str">
        <f>IF('Jeunes Plants'!K1164&lt;&gt;"",'Jeunes Plants'!K1164,"")</f>
        <v>LEG</v>
      </c>
      <c r="L1164" s="29" t="str">
        <f>IF('Jeunes Plants'!L1164&lt;&gt;"",'Jeunes Plants'!L1164,"")</f>
        <v>S4</v>
      </c>
      <c r="M1164" s="29" t="str">
        <f>IF('Jeunes Plants'!M1164&lt;&gt;"",'Jeunes Plants'!M1164,"")</f>
        <v/>
      </c>
      <c r="N1164" s="29" t="str">
        <f>IF('Jeunes Plants'!N1164&lt;&gt;"",'Jeunes Plants'!N1164,"")</f>
        <v>M2</v>
      </c>
      <c r="O1164" s="29" t="str">
        <f>IF('Jeunes Plants'!O1164&lt;&gt;"",'Jeunes Plants'!O1164,"")</f>
        <v>CHOU ROUGE Redsky F1</v>
      </c>
      <c r="P1164" s="55">
        <f>IF('Jeunes Plants'!P1164&lt;&gt;"",'Jeunes Plants'!P1164,"")</f>
        <v>1164</v>
      </c>
      <c r="Q1164" s="20">
        <f>IF('Jeunes Plants'!R1164&lt;&gt;"",'Jeunes Plants'!R1164,"")</f>
        <v>0</v>
      </c>
      <c r="R1164" s="20">
        <f>IF('Jeunes Plants'!S1164&lt;&gt;"",'Jeunes Plants'!S1164,"")</f>
        <v>0</v>
      </c>
      <c r="S1164" s="236">
        <f>IF('Jeunes Plants'!T1164&lt;&gt;"",'Jeunes Plants'!T1164,"")</f>
        <v>0</v>
      </c>
      <c r="T1164" s="257"/>
      <c r="U1164" s="45"/>
      <c r="V1164" s="45"/>
      <c r="W1164" s="45"/>
    </row>
    <row r="1165" spans="1:23" ht="20.100000000000001" customHeight="1" x14ac:dyDescent="0.25">
      <c r="A1165" s="189">
        <f>IF('Jeunes Plants'!A1165&lt;&gt;"",'Jeunes Plants'!A1165,"")</f>
        <v>12802</v>
      </c>
      <c r="B1165" s="186" t="str">
        <f>IF('Jeunes Plants'!B1165&lt;&gt;"",'Jeunes Plants'!B1165,"")</f>
        <v>CHOU ROUGE</v>
      </c>
      <c r="C1165" s="186" t="str">
        <f>IF('Jeunes Plants'!C1165&lt;&gt;"",'Jeunes Plants'!C1165,"")</f>
        <v>Redsky F1</v>
      </c>
      <c r="D1165" s="186" t="str">
        <f>IF('Jeunes Plants'!D1165&lt;&gt;"",'Jeunes Plants'!D1165,"")</f>
        <v/>
      </c>
      <c r="E1165" s="190" t="str">
        <f>IF('Jeunes Plants'!E1165&lt;&gt;"",'Jeunes Plants'!E1165,"")</f>
        <v>S</v>
      </c>
      <c r="F1165" s="190" t="str">
        <f>IF('Jeunes Plants'!F1165&lt;&gt;"",'Jeunes Plants'!F1165,"")</f>
        <v>M 2 cm  X240</v>
      </c>
      <c r="G1165" s="190">
        <f>IF('Jeunes Plants'!G1165&lt;&gt;"",'Jeunes Plants'!G1165,"")</f>
        <v>240</v>
      </c>
      <c r="H1165" s="191">
        <f>IF('Jeunes Plants'!H1165&lt;&gt;"",'Jeunes Plants'!H1165,"")</f>
        <v>4</v>
      </c>
      <c r="I1165" s="190" t="str">
        <f>IF('Jeunes Plants'!I1165&lt;&gt;"",'Jeunes Plants'!I1165,"")</f>
        <v>F</v>
      </c>
      <c r="J1165" s="192" t="str">
        <f>IF('Jeunes Plants'!J1165&lt;&gt;"",'Jeunes Plants'!J1165,"")</f>
        <v/>
      </c>
      <c r="K1165" s="186" t="str">
        <f>IF('Jeunes Plants'!K1165&lt;&gt;"",'Jeunes Plants'!K1165,"")</f>
        <v>LEG</v>
      </c>
      <c r="L1165" s="186" t="str">
        <f>IF('Jeunes Plants'!L1165&lt;&gt;"",'Jeunes Plants'!L1165,"")</f>
        <v>S4</v>
      </c>
      <c r="M1165" s="186" t="str">
        <f>IF('Jeunes Plants'!M1165&lt;&gt;"",'Jeunes Plants'!M1165,"")</f>
        <v/>
      </c>
      <c r="N1165" s="186" t="str">
        <f>IF('Jeunes Plants'!N1165&lt;&gt;"",'Jeunes Plants'!N1165,"")</f>
        <v>M2</v>
      </c>
      <c r="O1165" s="186" t="str">
        <f>IF('Jeunes Plants'!O1165&lt;&gt;"",'Jeunes Plants'!O1165,"")</f>
        <v>CHOU ROUGE Redsky F1</v>
      </c>
      <c r="P1165" s="193">
        <f>IF('Jeunes Plants'!P1165&lt;&gt;"",'Jeunes Plants'!P1165,"")</f>
        <v>1165</v>
      </c>
      <c r="Q1165" s="20">
        <f>IF('Jeunes Plants'!R1165&lt;&gt;"",'Jeunes Plants'!R1165,"")</f>
        <v>0</v>
      </c>
      <c r="R1165" s="20">
        <f>IF('Jeunes Plants'!S1165&lt;&gt;"",'Jeunes Plants'!S1165,"")</f>
        <v>0</v>
      </c>
      <c r="S1165" s="236">
        <f>IF('Jeunes Plants'!T1165&lt;&gt;"",'Jeunes Plants'!T1165,"")</f>
        <v>0</v>
      </c>
      <c r="T1165" s="258"/>
      <c r="U1165" s="194"/>
      <c r="V1165" s="194"/>
      <c r="W1165" s="194"/>
    </row>
    <row r="1166" spans="1:23" ht="20.100000000000001" customHeight="1" x14ac:dyDescent="0.25">
      <c r="A1166" s="23">
        <f>IF('Jeunes Plants'!A1166&lt;&gt;"",'Jeunes Plants'!A1166,"")</f>
        <v>13659</v>
      </c>
      <c r="B1166" s="24" t="str">
        <f>IF('Jeunes Plants'!B1166&lt;&gt;"",'Jeunes Plants'!B1166,"")</f>
        <v>PEPINO POIRE MELON</v>
      </c>
      <c r="C1166" s="24" t="str">
        <f>IF('Jeunes Plants'!C1166&lt;&gt;"",'Jeunes Plants'!C1166,"")</f>
        <v>Solanum muricatum</v>
      </c>
      <c r="D1166" s="24" t="str">
        <f>IF('Jeunes Plants'!D1166&lt;&gt;"",'Jeunes Plants'!D1166,"")</f>
        <v/>
      </c>
      <c r="E1166" s="66" t="str">
        <f>IF('Jeunes Plants'!E1166&lt;&gt;"",'Jeunes Plants'!E1166,"")</f>
        <v>B</v>
      </c>
      <c r="F1166" s="66" t="str">
        <f>IF('Jeunes Plants'!F1166&lt;&gt;"",'Jeunes Plants'!F1166,"")</f>
        <v>M 3 cm  X60</v>
      </c>
      <c r="G1166" s="64">
        <f>IF('Jeunes Plants'!G1166&lt;&gt;"",'Jeunes Plants'!G1166,"")</f>
        <v>30</v>
      </c>
      <c r="H1166" s="64">
        <f>IF('Jeunes Plants'!H1166&lt;&gt;"",'Jeunes Plants'!H1166,"")</f>
        <v>5</v>
      </c>
      <c r="I1166" s="66" t="str">
        <f>IF('Jeunes Plants'!I1166&lt;&gt;"",'Jeunes Plants'!I1166,"")</f>
        <v>D</v>
      </c>
      <c r="J1166" s="72" t="str">
        <f>IF('Jeunes Plants'!J1166&lt;&gt;"",'Jeunes Plants'!J1166,"")</f>
        <v/>
      </c>
      <c r="K1166" s="24" t="str">
        <f>IF('Jeunes Plants'!K1166&lt;&gt;"",'Jeunes Plants'!K1166,"")</f>
        <v>LEG</v>
      </c>
      <c r="L1166" s="24" t="str">
        <f>IF('Jeunes Plants'!L1166&lt;&gt;"",'Jeunes Plants'!L1166,"")</f>
        <v>S4</v>
      </c>
      <c r="M1166" s="24" t="str">
        <f>IF('Jeunes Plants'!M1166&lt;&gt;"",'Jeunes Plants'!M1166,"")</f>
        <v/>
      </c>
      <c r="N1166" s="24" t="str">
        <f>IF('Jeunes Plants'!N1166&lt;&gt;"",'Jeunes Plants'!N1166,"")</f>
        <v>M3</v>
      </c>
      <c r="O1166" s="24" t="str">
        <f>IF('Jeunes Plants'!O1166&lt;&gt;"",'Jeunes Plants'!O1166,"")</f>
        <v>PEPINO POIRE MELON Solanum muricatum</v>
      </c>
      <c r="P1166" s="54">
        <f>IF('Jeunes Plants'!P1166&lt;&gt;"",'Jeunes Plants'!P1166,"")</f>
        <v>1166</v>
      </c>
      <c r="Q1166" s="20">
        <f>IF('Jeunes Plants'!R1166&lt;&gt;"",'Jeunes Plants'!R1166,"")</f>
        <v>0</v>
      </c>
      <c r="R1166" s="20">
        <f>IF('Jeunes Plants'!S1166&lt;&gt;"",'Jeunes Plants'!S1166,"")</f>
        <v>0</v>
      </c>
      <c r="S1166" s="236">
        <f>IF('Jeunes Plants'!T1166&lt;&gt;"",'Jeunes Plants'!T1166,"")</f>
        <v>0</v>
      </c>
      <c r="T1166" s="241"/>
      <c r="U1166" s="44"/>
      <c r="V1166" s="44"/>
      <c r="W1166" s="44"/>
    </row>
    <row r="1167" spans="1:23" ht="20.100000000000001" customHeight="1" x14ac:dyDescent="0.25">
      <c r="A1167" s="125">
        <f>IF('Jeunes Plants'!A1167&lt;&gt;"",'Jeunes Plants'!A1167,"")</f>
        <v>12804</v>
      </c>
      <c r="B1167" s="126" t="str">
        <f>IF('Jeunes Plants'!B1167&lt;&gt;"",'Jeunes Plants'!B1167,"")</f>
        <v>PHYSALIS PERUVIANA</v>
      </c>
      <c r="C1167" s="126" t="str">
        <f>IF('Jeunes Plants'!C1167&lt;&gt;"",'Jeunes Plants'!C1167,"")</f>
        <v>Goldvital®</v>
      </c>
      <c r="D1167" s="126" t="str">
        <f>IF('Jeunes Plants'!D1167&lt;&gt;"",'Jeunes Plants'!D1167,"")</f>
        <v/>
      </c>
      <c r="E1167" s="127" t="str">
        <f>IF('Jeunes Plants'!E1167&lt;&gt;"",'Jeunes Plants'!E1167,"")</f>
        <v>B</v>
      </c>
      <c r="F1167" s="127" t="str">
        <f>IF('Jeunes Plants'!F1167&lt;&gt;"",'Jeunes Plants'!F1167,"")</f>
        <v>M 3 cm  X60</v>
      </c>
      <c r="G1167" s="128">
        <f>IF('Jeunes Plants'!G1167&lt;&gt;"",'Jeunes Plants'!G1167,"")</f>
        <v>30</v>
      </c>
      <c r="H1167" s="127">
        <f>IF('Jeunes Plants'!H1167&lt;&gt;"",'Jeunes Plants'!H1167,"")</f>
        <v>6</v>
      </c>
      <c r="I1167" s="127" t="str">
        <f>IF('Jeunes Plants'!I1167&lt;&gt;"",'Jeunes Plants'!I1167,"")</f>
        <v>E</v>
      </c>
      <c r="J1167" s="129">
        <f>IF('Jeunes Plants'!J1167&lt;&gt;"",'Jeunes Plants'!J1167,"")</f>
        <v>2.8000000000000001E-2</v>
      </c>
      <c r="K1167" s="126" t="str">
        <f>IF('Jeunes Plants'!K1167&lt;&gt;"",'Jeunes Plants'!K1167,"")</f>
        <v>LEG</v>
      </c>
      <c r="L1167" s="126" t="str">
        <f>IF('Jeunes Plants'!L1167&lt;&gt;"",'Jeunes Plants'!L1167,"")</f>
        <v>S1</v>
      </c>
      <c r="M1167" s="126" t="str">
        <f>IF('Jeunes Plants'!M1167&lt;&gt;"",'Jeunes Plants'!M1167,"")</f>
        <v/>
      </c>
      <c r="N1167" s="126" t="str">
        <f>IF('Jeunes Plants'!N1167&lt;&gt;"",'Jeunes Plants'!N1167,"")</f>
        <v>M3</v>
      </c>
      <c r="O1167" s="126" t="str">
        <f>IF('Jeunes Plants'!O1167&lt;&gt;"",'Jeunes Plants'!O1167,"")</f>
        <v>PHYSALIS PERUVIANA Goldvital®</v>
      </c>
      <c r="P1167" s="130">
        <f>IF('Jeunes Plants'!P1167&lt;&gt;"",'Jeunes Plants'!P1167,"")</f>
        <v>1167</v>
      </c>
      <c r="Q1167" s="20">
        <f>IF('Jeunes Plants'!R1167&lt;&gt;"",'Jeunes Plants'!R1167,"")</f>
        <v>0</v>
      </c>
      <c r="R1167" s="20">
        <f>IF('Jeunes Plants'!S1167&lt;&gt;"",'Jeunes Plants'!S1167,"")</f>
        <v>0</v>
      </c>
      <c r="S1167" s="236">
        <f>IF('Jeunes Plants'!T1167&lt;&gt;"",'Jeunes Plants'!T1167,"")</f>
        <v>0</v>
      </c>
      <c r="T1167" s="242"/>
      <c r="U1167" s="158"/>
      <c r="V1167" s="158"/>
      <c r="W1167" s="158"/>
    </row>
    <row r="1168" spans="1:23" ht="20.100000000000001" customHeight="1" x14ac:dyDescent="0.25">
      <c r="A1168" s="30">
        <f>IF('Jeunes Plants'!A1168&lt;&gt;"",'Jeunes Plants'!A1168,"")</f>
        <v>12559</v>
      </c>
      <c r="B1168" s="29" t="str">
        <f>IF('Jeunes Plants'!B1168&lt;&gt;"",'Jeunes Plants'!B1168,"")</f>
        <v>PIMENT</v>
      </c>
      <c r="C1168" s="29" t="str">
        <f>IF('Jeunes Plants'!C1168&lt;&gt;"",'Jeunes Plants'!C1168,"")</f>
        <v>De Cayenne</v>
      </c>
      <c r="D1168" s="29" t="str">
        <f>IF('Jeunes Plants'!D1168&lt;&gt;"",'Jeunes Plants'!D1168,"")</f>
        <v/>
      </c>
      <c r="E1168" s="67" t="str">
        <f>IF('Jeunes Plants'!E1168&lt;&gt;"",'Jeunes Plants'!E1168,"")</f>
        <v>S</v>
      </c>
      <c r="F1168" s="67" t="str">
        <f>IF('Jeunes Plants'!F1168&lt;&gt;"",'Jeunes Plants'!F1168,"")</f>
        <v>M 2 cm  X120</v>
      </c>
      <c r="G1168" s="67">
        <f>IF('Jeunes Plants'!G1168&lt;&gt;"",'Jeunes Plants'!G1168,"")</f>
        <v>120</v>
      </c>
      <c r="H1168" s="73">
        <f>IF('Jeunes Plants'!H1168&lt;&gt;"",'Jeunes Plants'!H1168,"")</f>
        <v>5</v>
      </c>
      <c r="I1168" s="67" t="str">
        <f>IF('Jeunes Plants'!I1168&lt;&gt;"",'Jeunes Plants'!I1168,"")</f>
        <v>F</v>
      </c>
      <c r="J1168" s="74" t="str">
        <f>IF('Jeunes Plants'!J1168&lt;&gt;"",'Jeunes Plants'!J1168,"")</f>
        <v/>
      </c>
      <c r="K1168" s="29" t="str">
        <f>IF('Jeunes Plants'!K1168&lt;&gt;"",'Jeunes Plants'!K1168,"")</f>
        <v>LEG</v>
      </c>
      <c r="L1168" s="29" t="str">
        <f>IF('Jeunes Plants'!L1168&lt;&gt;"",'Jeunes Plants'!L1168,"")</f>
        <v>S4</v>
      </c>
      <c r="M1168" s="29" t="str">
        <f>IF('Jeunes Plants'!M1168&lt;&gt;"",'Jeunes Plants'!M1168,"")</f>
        <v/>
      </c>
      <c r="N1168" s="29" t="str">
        <f>IF('Jeunes Plants'!N1168&lt;&gt;"",'Jeunes Plants'!N1168,"")</f>
        <v>M2</v>
      </c>
      <c r="O1168" s="29" t="str">
        <f>IF('Jeunes Plants'!O1168&lt;&gt;"",'Jeunes Plants'!O1168,"")</f>
        <v>PIMENT De Cayenne</v>
      </c>
      <c r="P1168" s="55">
        <f>IF('Jeunes Plants'!P1168&lt;&gt;"",'Jeunes Plants'!P1168,"")</f>
        <v>1168</v>
      </c>
      <c r="Q1168" s="20">
        <f>IF('Jeunes Plants'!R1168&lt;&gt;"",'Jeunes Plants'!R1168,"")</f>
        <v>0</v>
      </c>
      <c r="R1168" s="20">
        <f>IF('Jeunes Plants'!S1168&lt;&gt;"",'Jeunes Plants'!S1168,"")</f>
        <v>0</v>
      </c>
      <c r="S1168" s="236">
        <f>IF('Jeunes Plants'!T1168&lt;&gt;"",'Jeunes Plants'!T1168,"")</f>
        <v>0</v>
      </c>
      <c r="T1168" s="257"/>
      <c r="U1168" s="45"/>
      <c r="V1168" s="45"/>
      <c r="W1168" s="45"/>
    </row>
    <row r="1169" spans="1:23" ht="20.100000000000001" customHeight="1" x14ac:dyDescent="0.25">
      <c r="A1169" s="189">
        <f>IF('Jeunes Plants'!A1169&lt;&gt;"",'Jeunes Plants'!A1169,"")</f>
        <v>12235</v>
      </c>
      <c r="B1169" s="186" t="str">
        <f>IF('Jeunes Plants'!B1169&lt;&gt;"",'Jeunes Plants'!B1169,"")</f>
        <v>PIMENT</v>
      </c>
      <c r="C1169" s="186" t="str">
        <f>IF('Jeunes Plants'!C1169&lt;&gt;"",'Jeunes Plants'!C1169,"")</f>
        <v>De Cayenne</v>
      </c>
      <c r="D1169" s="186" t="str">
        <f>IF('Jeunes Plants'!D1169&lt;&gt;"",'Jeunes Plants'!D1169,"")</f>
        <v/>
      </c>
      <c r="E1169" s="190" t="str">
        <f>IF('Jeunes Plants'!E1169&lt;&gt;"",'Jeunes Plants'!E1169,"")</f>
        <v>S</v>
      </c>
      <c r="F1169" s="190" t="str">
        <f>IF('Jeunes Plants'!F1169&lt;&gt;"",'Jeunes Plants'!F1169,"")</f>
        <v>M 2 cm  X240</v>
      </c>
      <c r="G1169" s="190">
        <f>IF('Jeunes Plants'!G1169&lt;&gt;"",'Jeunes Plants'!G1169,"")</f>
        <v>240</v>
      </c>
      <c r="H1169" s="191">
        <f>IF('Jeunes Plants'!H1169&lt;&gt;"",'Jeunes Plants'!H1169,"")</f>
        <v>5</v>
      </c>
      <c r="I1169" s="190" t="str">
        <f>IF('Jeunes Plants'!I1169&lt;&gt;"",'Jeunes Plants'!I1169,"")</f>
        <v>F</v>
      </c>
      <c r="J1169" s="192" t="str">
        <f>IF('Jeunes Plants'!J1169&lt;&gt;"",'Jeunes Plants'!J1169,"")</f>
        <v/>
      </c>
      <c r="K1169" s="186" t="str">
        <f>IF('Jeunes Plants'!K1169&lt;&gt;"",'Jeunes Plants'!K1169,"")</f>
        <v>LEG</v>
      </c>
      <c r="L1169" s="186" t="str">
        <f>IF('Jeunes Plants'!L1169&lt;&gt;"",'Jeunes Plants'!L1169,"")</f>
        <v>S4</v>
      </c>
      <c r="M1169" s="186" t="str">
        <f>IF('Jeunes Plants'!M1169&lt;&gt;"",'Jeunes Plants'!M1169,"")</f>
        <v/>
      </c>
      <c r="N1169" s="186" t="str">
        <f>IF('Jeunes Plants'!N1169&lt;&gt;"",'Jeunes Plants'!N1169,"")</f>
        <v>M2</v>
      </c>
      <c r="O1169" s="186" t="str">
        <f>IF('Jeunes Plants'!O1169&lt;&gt;"",'Jeunes Plants'!O1169,"")</f>
        <v>PIMENT De Cayenne</v>
      </c>
      <c r="P1169" s="193">
        <f>IF('Jeunes Plants'!P1169&lt;&gt;"",'Jeunes Plants'!P1169,"")</f>
        <v>1169</v>
      </c>
      <c r="Q1169" s="20">
        <f>IF('Jeunes Plants'!R1169&lt;&gt;"",'Jeunes Plants'!R1169,"")</f>
        <v>0</v>
      </c>
      <c r="R1169" s="20">
        <f>IF('Jeunes Plants'!S1169&lt;&gt;"",'Jeunes Plants'!S1169,"")</f>
        <v>0</v>
      </c>
      <c r="S1169" s="236">
        <f>IF('Jeunes Plants'!T1169&lt;&gt;"",'Jeunes Plants'!T1169,"")</f>
        <v>0</v>
      </c>
      <c r="T1169" s="258"/>
      <c r="U1169" s="194"/>
      <c r="V1169" s="194"/>
      <c r="W1169" s="194"/>
    </row>
    <row r="1170" spans="1:23" ht="20.100000000000001" customHeight="1" x14ac:dyDescent="0.25">
      <c r="A1170" s="30">
        <f>IF('Jeunes Plants'!A1170&lt;&gt;"",'Jeunes Plants'!A1170,"")</f>
        <v>12805</v>
      </c>
      <c r="B1170" s="29" t="str">
        <f>IF('Jeunes Plants'!B1170&lt;&gt;"",'Jeunes Plants'!B1170,"")</f>
        <v>PIMENT</v>
      </c>
      <c r="C1170" s="29" t="str">
        <f>IF('Jeunes Plants'!C1170&lt;&gt;"",'Jeunes Plants'!C1170,"")</f>
        <v>Gorria</v>
      </c>
      <c r="D1170" s="29" t="str">
        <f>IF('Jeunes Plants'!D1170&lt;&gt;"",'Jeunes Plants'!D1170,"")</f>
        <v/>
      </c>
      <c r="E1170" s="67" t="str">
        <f>IF('Jeunes Plants'!E1170&lt;&gt;"",'Jeunes Plants'!E1170,"")</f>
        <v>S</v>
      </c>
      <c r="F1170" s="67" t="str">
        <f>IF('Jeunes Plants'!F1170&lt;&gt;"",'Jeunes Plants'!F1170,"")</f>
        <v>M 2 cm  X120</v>
      </c>
      <c r="G1170" s="67">
        <f>IF('Jeunes Plants'!G1170&lt;&gt;"",'Jeunes Plants'!G1170,"")</f>
        <v>120</v>
      </c>
      <c r="H1170" s="73">
        <f>IF('Jeunes Plants'!H1170&lt;&gt;"",'Jeunes Plants'!H1170,"")</f>
        <v>5</v>
      </c>
      <c r="I1170" s="67" t="str">
        <f>IF('Jeunes Plants'!I1170&lt;&gt;"",'Jeunes Plants'!I1170,"")</f>
        <v>H</v>
      </c>
      <c r="J1170" s="74" t="str">
        <f>IF('Jeunes Plants'!J1170&lt;&gt;"",'Jeunes Plants'!J1170,"")</f>
        <v/>
      </c>
      <c r="K1170" s="29" t="str">
        <f>IF('Jeunes Plants'!K1170&lt;&gt;"",'Jeunes Plants'!K1170,"")</f>
        <v>LEG</v>
      </c>
      <c r="L1170" s="29" t="str">
        <f>IF('Jeunes Plants'!L1170&lt;&gt;"",'Jeunes Plants'!L1170,"")</f>
        <v>S4</v>
      </c>
      <c r="M1170" s="29" t="str">
        <f>IF('Jeunes Plants'!M1170&lt;&gt;"",'Jeunes Plants'!M1170,"")</f>
        <v/>
      </c>
      <c r="N1170" s="29" t="str">
        <f>IF('Jeunes Plants'!N1170&lt;&gt;"",'Jeunes Plants'!N1170,"")</f>
        <v>M2</v>
      </c>
      <c r="O1170" s="29" t="str">
        <f>IF('Jeunes Plants'!O1170&lt;&gt;"",'Jeunes Plants'!O1170,"")</f>
        <v>PIMENT Gorria</v>
      </c>
      <c r="P1170" s="55">
        <f>IF('Jeunes Plants'!P1170&lt;&gt;"",'Jeunes Plants'!P1170,"")</f>
        <v>1170</v>
      </c>
      <c r="Q1170" s="20">
        <f>IF('Jeunes Plants'!R1170&lt;&gt;"",'Jeunes Plants'!R1170,"")</f>
        <v>0</v>
      </c>
      <c r="R1170" s="20">
        <f>IF('Jeunes Plants'!S1170&lt;&gt;"",'Jeunes Plants'!S1170,"")</f>
        <v>0</v>
      </c>
      <c r="S1170" s="236">
        <f>IF('Jeunes Plants'!T1170&lt;&gt;"",'Jeunes Plants'!T1170,"")</f>
        <v>0</v>
      </c>
      <c r="T1170" s="257"/>
      <c r="U1170" s="45"/>
      <c r="V1170" s="45"/>
      <c r="W1170" s="45"/>
    </row>
    <row r="1171" spans="1:23" ht="20.100000000000001" customHeight="1" x14ac:dyDescent="0.25">
      <c r="A1171" s="189">
        <f>IF('Jeunes Plants'!A1171&lt;&gt;"",'Jeunes Plants'!A1171,"")</f>
        <v>12806</v>
      </c>
      <c r="B1171" s="186" t="str">
        <f>IF('Jeunes Plants'!B1171&lt;&gt;"",'Jeunes Plants'!B1171,"")</f>
        <v>PIMENT</v>
      </c>
      <c r="C1171" s="186" t="str">
        <f>IF('Jeunes Plants'!C1171&lt;&gt;"",'Jeunes Plants'!C1171,"")</f>
        <v>Gorria</v>
      </c>
      <c r="D1171" s="186" t="str">
        <f>IF('Jeunes Plants'!D1171&lt;&gt;"",'Jeunes Plants'!D1171,"")</f>
        <v/>
      </c>
      <c r="E1171" s="190" t="str">
        <f>IF('Jeunes Plants'!E1171&lt;&gt;"",'Jeunes Plants'!E1171,"")</f>
        <v>S</v>
      </c>
      <c r="F1171" s="190" t="str">
        <f>IF('Jeunes Plants'!F1171&lt;&gt;"",'Jeunes Plants'!F1171,"")</f>
        <v>M 2 cm  X240</v>
      </c>
      <c r="G1171" s="190">
        <f>IF('Jeunes Plants'!G1171&lt;&gt;"",'Jeunes Plants'!G1171,"")</f>
        <v>240</v>
      </c>
      <c r="H1171" s="191">
        <f>IF('Jeunes Plants'!H1171&lt;&gt;"",'Jeunes Plants'!H1171,"")</f>
        <v>5</v>
      </c>
      <c r="I1171" s="190" t="str">
        <f>IF('Jeunes Plants'!I1171&lt;&gt;"",'Jeunes Plants'!I1171,"")</f>
        <v>H</v>
      </c>
      <c r="J1171" s="192" t="str">
        <f>IF('Jeunes Plants'!J1171&lt;&gt;"",'Jeunes Plants'!J1171,"")</f>
        <v/>
      </c>
      <c r="K1171" s="186" t="str">
        <f>IF('Jeunes Plants'!K1171&lt;&gt;"",'Jeunes Plants'!K1171,"")</f>
        <v>LEG</v>
      </c>
      <c r="L1171" s="186" t="str">
        <f>IF('Jeunes Plants'!L1171&lt;&gt;"",'Jeunes Plants'!L1171,"")</f>
        <v>S4</v>
      </c>
      <c r="M1171" s="186" t="str">
        <f>IF('Jeunes Plants'!M1171&lt;&gt;"",'Jeunes Plants'!M1171,"")</f>
        <v/>
      </c>
      <c r="N1171" s="186" t="str">
        <f>IF('Jeunes Plants'!N1171&lt;&gt;"",'Jeunes Plants'!N1171,"")</f>
        <v>M2</v>
      </c>
      <c r="O1171" s="186" t="str">
        <f>IF('Jeunes Plants'!O1171&lt;&gt;"",'Jeunes Plants'!O1171,"")</f>
        <v>PIMENT Gorria</v>
      </c>
      <c r="P1171" s="193">
        <f>IF('Jeunes Plants'!P1171&lt;&gt;"",'Jeunes Plants'!P1171,"")</f>
        <v>1171</v>
      </c>
      <c r="Q1171" s="20">
        <f>IF('Jeunes Plants'!R1171&lt;&gt;"",'Jeunes Plants'!R1171,"")</f>
        <v>0</v>
      </c>
      <c r="R1171" s="20">
        <f>IF('Jeunes Plants'!S1171&lt;&gt;"",'Jeunes Plants'!S1171,"")</f>
        <v>0</v>
      </c>
      <c r="S1171" s="236">
        <f>IF('Jeunes Plants'!T1171&lt;&gt;"",'Jeunes Plants'!T1171,"")</f>
        <v>0</v>
      </c>
      <c r="T1171" s="258"/>
      <c r="U1171" s="194"/>
      <c r="V1171" s="194"/>
      <c r="W1171" s="194"/>
    </row>
    <row r="1172" spans="1:23" ht="20.100000000000001" customHeight="1" x14ac:dyDescent="0.25">
      <c r="A1172" s="30">
        <f>IF('Jeunes Plants'!A1172&lt;&gt;"",'Jeunes Plants'!A1172,"")</f>
        <v>15474</v>
      </c>
      <c r="B1172" s="29" t="str">
        <f>IF('Jeunes Plants'!B1172&lt;&gt;"",'Jeunes Plants'!B1172,"")</f>
        <v>POIREE VERTE</v>
      </c>
      <c r="C1172" s="29" t="str">
        <f>IF('Jeunes Plants'!C1172&lt;&gt;"",'Jeunes Plants'!C1172,"")</f>
        <v>Berac</v>
      </c>
      <c r="D1172" s="29" t="str">
        <f>IF('Jeunes Plants'!D1172&lt;&gt;"",'Jeunes Plants'!D1172,"")</f>
        <v/>
      </c>
      <c r="E1172" s="67" t="str">
        <f>IF('Jeunes Plants'!E1172&lt;&gt;"",'Jeunes Plants'!E1172,"")</f>
        <v>S</v>
      </c>
      <c r="F1172" s="67" t="str">
        <f>IF('Jeunes Plants'!F1172&lt;&gt;"",'Jeunes Plants'!F1172,"")</f>
        <v>M 2 cm  X120</v>
      </c>
      <c r="G1172" s="67">
        <f>IF('Jeunes Plants'!G1172&lt;&gt;"",'Jeunes Plants'!G1172,"")</f>
        <v>120</v>
      </c>
      <c r="H1172" s="73">
        <f>IF('Jeunes Plants'!H1172&lt;&gt;"",'Jeunes Plants'!H1172,"")</f>
        <v>5</v>
      </c>
      <c r="I1172" s="67" t="str">
        <f>IF('Jeunes Plants'!I1172&lt;&gt;"",'Jeunes Plants'!I1172,"")</f>
        <v>F</v>
      </c>
      <c r="J1172" s="74" t="str">
        <f>IF('Jeunes Plants'!J1172&lt;&gt;"",'Jeunes Plants'!J1172,"")</f>
        <v/>
      </c>
      <c r="K1172" s="29" t="str">
        <f>IF('Jeunes Plants'!K1172&lt;&gt;"",'Jeunes Plants'!K1172,"")</f>
        <v>LEG</v>
      </c>
      <c r="L1172" s="29" t="str">
        <f>IF('Jeunes Plants'!L1172&lt;&gt;"",'Jeunes Plants'!L1172,"")</f>
        <v>S4</v>
      </c>
      <c r="M1172" s="29" t="str">
        <f>IF('Jeunes Plants'!M1172&lt;&gt;"",'Jeunes Plants'!M1172,"")</f>
        <v/>
      </c>
      <c r="N1172" s="29" t="str">
        <f>IF('Jeunes Plants'!N1172&lt;&gt;"",'Jeunes Plants'!N1172,"")</f>
        <v>M2</v>
      </c>
      <c r="O1172" s="29" t="str">
        <f>IF('Jeunes Plants'!O1172&lt;&gt;"",'Jeunes Plants'!O1172,"")</f>
        <v>POIREE VERTE Berac</v>
      </c>
      <c r="P1172" s="55">
        <f>IF('Jeunes Plants'!P1172&lt;&gt;"",'Jeunes Plants'!P1172,"")</f>
        <v>1172</v>
      </c>
      <c r="Q1172" s="20">
        <f>IF('Jeunes Plants'!R1172&lt;&gt;"",'Jeunes Plants'!R1172,"")</f>
        <v>0</v>
      </c>
      <c r="R1172" s="20">
        <f>IF('Jeunes Plants'!S1172&lt;&gt;"",'Jeunes Plants'!S1172,"")</f>
        <v>0</v>
      </c>
      <c r="S1172" s="236">
        <f>IF('Jeunes Plants'!T1172&lt;&gt;"",'Jeunes Plants'!T1172,"")</f>
        <v>0</v>
      </c>
      <c r="T1172" s="257"/>
      <c r="U1172" s="45"/>
      <c r="V1172" s="45"/>
      <c r="W1172" s="45"/>
    </row>
    <row r="1173" spans="1:23" ht="20.100000000000001" customHeight="1" x14ac:dyDescent="0.25">
      <c r="A1173" s="189">
        <f>IF('Jeunes Plants'!A1173&lt;&gt;"",'Jeunes Plants'!A1173,"")</f>
        <v>15475</v>
      </c>
      <c r="B1173" s="186" t="str">
        <f>IF('Jeunes Plants'!B1173&lt;&gt;"",'Jeunes Plants'!B1173,"")</f>
        <v>POIREE VERTE</v>
      </c>
      <c r="C1173" s="186" t="str">
        <f>IF('Jeunes Plants'!C1173&lt;&gt;"",'Jeunes Plants'!C1173,"")</f>
        <v>Berac</v>
      </c>
      <c r="D1173" s="186" t="str">
        <f>IF('Jeunes Plants'!D1173&lt;&gt;"",'Jeunes Plants'!D1173,"")</f>
        <v/>
      </c>
      <c r="E1173" s="190" t="str">
        <f>IF('Jeunes Plants'!E1173&lt;&gt;"",'Jeunes Plants'!E1173,"")</f>
        <v>S</v>
      </c>
      <c r="F1173" s="190" t="str">
        <f>IF('Jeunes Plants'!F1173&lt;&gt;"",'Jeunes Plants'!F1173,"")</f>
        <v>M 2 cm  X240</v>
      </c>
      <c r="G1173" s="190">
        <f>IF('Jeunes Plants'!G1173&lt;&gt;"",'Jeunes Plants'!G1173,"")</f>
        <v>240</v>
      </c>
      <c r="H1173" s="191">
        <f>IF('Jeunes Plants'!H1173&lt;&gt;"",'Jeunes Plants'!H1173,"")</f>
        <v>5</v>
      </c>
      <c r="I1173" s="190" t="str">
        <f>IF('Jeunes Plants'!I1173&lt;&gt;"",'Jeunes Plants'!I1173,"")</f>
        <v>F</v>
      </c>
      <c r="J1173" s="192" t="str">
        <f>IF('Jeunes Plants'!J1173&lt;&gt;"",'Jeunes Plants'!J1173,"")</f>
        <v/>
      </c>
      <c r="K1173" s="186" t="str">
        <f>IF('Jeunes Plants'!K1173&lt;&gt;"",'Jeunes Plants'!K1173,"")</f>
        <v>LEG</v>
      </c>
      <c r="L1173" s="186" t="str">
        <f>IF('Jeunes Plants'!L1173&lt;&gt;"",'Jeunes Plants'!L1173,"")</f>
        <v>S4</v>
      </c>
      <c r="M1173" s="186" t="str">
        <f>IF('Jeunes Plants'!M1173&lt;&gt;"",'Jeunes Plants'!M1173,"")</f>
        <v/>
      </c>
      <c r="N1173" s="186" t="str">
        <f>IF('Jeunes Plants'!N1173&lt;&gt;"",'Jeunes Plants'!N1173,"")</f>
        <v>M2</v>
      </c>
      <c r="O1173" s="186" t="str">
        <f>IF('Jeunes Plants'!O1173&lt;&gt;"",'Jeunes Plants'!O1173,"")</f>
        <v>POIREE VERTE Berac</v>
      </c>
      <c r="P1173" s="193">
        <f>IF('Jeunes Plants'!P1173&lt;&gt;"",'Jeunes Plants'!P1173,"")</f>
        <v>1173</v>
      </c>
      <c r="Q1173" s="20">
        <f>IF('Jeunes Plants'!R1173&lt;&gt;"",'Jeunes Plants'!R1173,"")</f>
        <v>0</v>
      </c>
      <c r="R1173" s="20">
        <f>IF('Jeunes Plants'!S1173&lt;&gt;"",'Jeunes Plants'!S1173,"")</f>
        <v>0</v>
      </c>
      <c r="S1173" s="236">
        <f>IF('Jeunes Plants'!T1173&lt;&gt;"",'Jeunes Plants'!T1173,"")</f>
        <v>0</v>
      </c>
      <c r="T1173" s="258"/>
      <c r="U1173" s="194"/>
      <c r="V1173" s="194"/>
      <c r="W1173" s="194"/>
    </row>
    <row r="1174" spans="1:23" ht="20.100000000000001" customHeight="1" x14ac:dyDescent="0.25">
      <c r="A1174" s="30">
        <f>IF('Jeunes Plants'!A1174&lt;&gt;"",'Jeunes Plants'!A1174,"")</f>
        <v>26841</v>
      </c>
      <c r="B1174" s="29" t="str">
        <f>IF('Jeunes Plants'!B1174&lt;&gt;"",'Jeunes Plants'!B1174,"")</f>
        <v>POIVRON</v>
      </c>
      <c r="C1174" s="29" t="str">
        <f>IF('Jeunes Plants'!C1174&lt;&gt;"",'Jeunes Plants'!C1174,"")</f>
        <v>Chouca F1</v>
      </c>
      <c r="D1174" s="29" t="str">
        <f>IF('Jeunes Plants'!D1174&lt;&gt;"",'Jeunes Plants'!D1174,"")</f>
        <v/>
      </c>
      <c r="E1174" s="67" t="str">
        <f>IF('Jeunes Plants'!E1174&lt;&gt;"",'Jeunes Plants'!E1174,"")</f>
        <v>S</v>
      </c>
      <c r="F1174" s="67" t="str">
        <f>IF('Jeunes Plants'!F1174&lt;&gt;"",'Jeunes Plants'!F1174,"")</f>
        <v>M 2 cm  X120</v>
      </c>
      <c r="G1174" s="73">
        <f>IF('Jeunes Plants'!G1174&lt;&gt;"",'Jeunes Plants'!G1174,"")</f>
        <v>120</v>
      </c>
      <c r="H1174" s="73">
        <f>IF('Jeunes Plants'!H1174&lt;&gt;"",'Jeunes Plants'!H1174,"")</f>
        <v>5</v>
      </c>
      <c r="I1174" s="67" t="str">
        <f>IF('Jeunes Plants'!I1174&lt;&gt;"",'Jeunes Plants'!I1174,"")</f>
        <v>C</v>
      </c>
      <c r="J1174" s="74" t="str">
        <f>IF('Jeunes Plants'!J1174&lt;&gt;"",'Jeunes Plants'!J1174,"")</f>
        <v/>
      </c>
      <c r="K1174" s="29" t="str">
        <f>IF('Jeunes Plants'!K1174&lt;&gt;"",'Jeunes Plants'!K1174,"")</f>
        <v>LEG</v>
      </c>
      <c r="L1174" s="29" t="str">
        <f>IF('Jeunes Plants'!L1174&lt;&gt;"",'Jeunes Plants'!L1174,"")</f>
        <v>S4</v>
      </c>
      <c r="M1174" s="29" t="str">
        <f>IF('Jeunes Plants'!M1174&lt;&gt;"",'Jeunes Plants'!M1174,"")</f>
        <v>NEW</v>
      </c>
      <c r="N1174" s="29" t="str">
        <f>IF('Jeunes Plants'!N1174&lt;&gt;"",'Jeunes Plants'!N1174,"")</f>
        <v>M2</v>
      </c>
      <c r="O1174" s="29" t="str">
        <f>IF('Jeunes Plants'!O1174&lt;&gt;"",'Jeunes Plants'!O1174,"")</f>
        <v>POIVRON Chouca F1</v>
      </c>
      <c r="P1174" s="55">
        <f>IF('Jeunes Plants'!P1174&lt;&gt;"",'Jeunes Plants'!P1174,"")</f>
        <v>1174</v>
      </c>
      <c r="Q1174" s="20">
        <f>IF('Jeunes Plants'!R1174&lt;&gt;"",'Jeunes Plants'!R1174,"")</f>
        <v>0</v>
      </c>
      <c r="R1174" s="20">
        <f>IF('Jeunes Plants'!S1174&lt;&gt;"",'Jeunes Plants'!S1174,"")</f>
        <v>0</v>
      </c>
      <c r="S1174" s="236">
        <f>IF('Jeunes Plants'!T1174&lt;&gt;"",'Jeunes Plants'!T1174,"")</f>
        <v>0</v>
      </c>
      <c r="T1174" s="257"/>
      <c r="U1174" s="45"/>
      <c r="V1174" s="45"/>
      <c r="W1174" s="45"/>
    </row>
    <row r="1175" spans="1:23" ht="20.100000000000001" customHeight="1" x14ac:dyDescent="0.25">
      <c r="A1175" s="189">
        <f>IF('Jeunes Plants'!A1175&lt;&gt;"",'Jeunes Plants'!A1175,"")</f>
        <v>26842</v>
      </c>
      <c r="B1175" s="186" t="str">
        <f>IF('Jeunes Plants'!B1175&lt;&gt;"",'Jeunes Plants'!B1175,"")</f>
        <v>POIVRON</v>
      </c>
      <c r="C1175" s="186" t="str">
        <f>IF('Jeunes Plants'!C1175&lt;&gt;"",'Jeunes Plants'!C1175,"")</f>
        <v>Chouca F1</v>
      </c>
      <c r="D1175" s="186" t="str">
        <f>IF('Jeunes Plants'!D1175&lt;&gt;"",'Jeunes Plants'!D1175,"")</f>
        <v/>
      </c>
      <c r="E1175" s="190" t="str">
        <f>IF('Jeunes Plants'!E1175&lt;&gt;"",'Jeunes Plants'!E1175,"")</f>
        <v>S</v>
      </c>
      <c r="F1175" s="190" t="str">
        <f>IF('Jeunes Plants'!F1175&lt;&gt;"",'Jeunes Plants'!F1175,"")</f>
        <v>M 2 cm  X240</v>
      </c>
      <c r="G1175" s="191">
        <f>IF('Jeunes Plants'!G1175&lt;&gt;"",'Jeunes Plants'!G1175,"")</f>
        <v>240</v>
      </c>
      <c r="H1175" s="191">
        <f>IF('Jeunes Plants'!H1175&lt;&gt;"",'Jeunes Plants'!H1175,"")</f>
        <v>5</v>
      </c>
      <c r="I1175" s="190" t="str">
        <f>IF('Jeunes Plants'!I1175&lt;&gt;"",'Jeunes Plants'!I1175,"")</f>
        <v>C</v>
      </c>
      <c r="J1175" s="192" t="str">
        <f>IF('Jeunes Plants'!J1175&lt;&gt;"",'Jeunes Plants'!J1175,"")</f>
        <v/>
      </c>
      <c r="K1175" s="186" t="str">
        <f>IF('Jeunes Plants'!K1175&lt;&gt;"",'Jeunes Plants'!K1175,"")</f>
        <v>LEG</v>
      </c>
      <c r="L1175" s="186" t="str">
        <f>IF('Jeunes Plants'!L1175&lt;&gt;"",'Jeunes Plants'!L1175,"")</f>
        <v>S4</v>
      </c>
      <c r="M1175" s="186" t="str">
        <f>IF('Jeunes Plants'!M1175&lt;&gt;"",'Jeunes Plants'!M1175,"")</f>
        <v>NEW</v>
      </c>
      <c r="N1175" s="186" t="str">
        <f>IF('Jeunes Plants'!N1175&lt;&gt;"",'Jeunes Plants'!N1175,"")</f>
        <v>M2</v>
      </c>
      <c r="O1175" s="186" t="str">
        <f>IF('Jeunes Plants'!O1175&lt;&gt;"",'Jeunes Plants'!O1175,"")</f>
        <v>POIVRON Chouca F1</v>
      </c>
      <c r="P1175" s="193">
        <f>IF('Jeunes Plants'!P1175&lt;&gt;"",'Jeunes Plants'!P1175,"")</f>
        <v>1175</v>
      </c>
      <c r="Q1175" s="20">
        <f>IF('Jeunes Plants'!R1175&lt;&gt;"",'Jeunes Plants'!R1175,"")</f>
        <v>0</v>
      </c>
      <c r="R1175" s="20">
        <f>IF('Jeunes Plants'!S1175&lt;&gt;"",'Jeunes Plants'!S1175,"")</f>
        <v>0</v>
      </c>
      <c r="S1175" s="236">
        <f>IF('Jeunes Plants'!T1175&lt;&gt;"",'Jeunes Plants'!T1175,"")</f>
        <v>0</v>
      </c>
      <c r="T1175" s="258"/>
      <c r="U1175" s="194"/>
      <c r="V1175" s="194"/>
      <c r="W1175" s="194"/>
    </row>
    <row r="1176" spans="1:23" ht="20.100000000000001" customHeight="1" x14ac:dyDescent="0.25">
      <c r="A1176" s="30">
        <f>IF('Jeunes Plants'!A1176&lt;&gt;"",'Jeunes Plants'!A1176,"")</f>
        <v>12560</v>
      </c>
      <c r="B1176" s="29" t="str">
        <f>IF('Jeunes Plants'!B1176&lt;&gt;"",'Jeunes Plants'!B1176,"")</f>
        <v>POIVRON</v>
      </c>
      <c r="C1176" s="29" t="str">
        <f>IF('Jeunes Plants'!C1176&lt;&gt;"",'Jeunes Plants'!C1176,"")</f>
        <v>Doux Très Long des Landes</v>
      </c>
      <c r="D1176" s="29" t="str">
        <f>IF('Jeunes Plants'!D1176&lt;&gt;"",'Jeunes Plants'!D1176,"")</f>
        <v/>
      </c>
      <c r="E1176" s="67" t="str">
        <f>IF('Jeunes Plants'!E1176&lt;&gt;"",'Jeunes Plants'!E1176,"")</f>
        <v>S</v>
      </c>
      <c r="F1176" s="67" t="str">
        <f>IF('Jeunes Plants'!F1176&lt;&gt;"",'Jeunes Plants'!F1176,"")</f>
        <v>M 2 cm  X120</v>
      </c>
      <c r="G1176" s="67">
        <f>IF('Jeunes Plants'!G1176&lt;&gt;"",'Jeunes Plants'!G1176,"")</f>
        <v>120</v>
      </c>
      <c r="H1176" s="73">
        <f>IF('Jeunes Plants'!H1176&lt;&gt;"",'Jeunes Plants'!H1176,"")</f>
        <v>5</v>
      </c>
      <c r="I1176" s="67" t="str">
        <f>IF('Jeunes Plants'!I1176&lt;&gt;"",'Jeunes Plants'!I1176,"")</f>
        <v>F</v>
      </c>
      <c r="J1176" s="74" t="str">
        <f>IF('Jeunes Plants'!J1176&lt;&gt;"",'Jeunes Plants'!J1176,"")</f>
        <v/>
      </c>
      <c r="K1176" s="29" t="str">
        <f>IF('Jeunes Plants'!K1176&lt;&gt;"",'Jeunes Plants'!K1176,"")</f>
        <v>LEG</v>
      </c>
      <c r="L1176" s="29" t="str">
        <f>IF('Jeunes Plants'!L1176&lt;&gt;"",'Jeunes Plants'!L1176,"")</f>
        <v>S4</v>
      </c>
      <c r="M1176" s="29" t="str">
        <f>IF('Jeunes Plants'!M1176&lt;&gt;"",'Jeunes Plants'!M1176,"")</f>
        <v/>
      </c>
      <c r="N1176" s="29" t="str">
        <f>IF('Jeunes Plants'!N1176&lt;&gt;"",'Jeunes Plants'!N1176,"")</f>
        <v>M2</v>
      </c>
      <c r="O1176" s="29" t="str">
        <f>IF('Jeunes Plants'!O1176&lt;&gt;"",'Jeunes Plants'!O1176,"")</f>
        <v>POIVRON Doux Très Long des Landes</v>
      </c>
      <c r="P1176" s="55">
        <f>IF('Jeunes Plants'!P1176&lt;&gt;"",'Jeunes Plants'!P1176,"")</f>
        <v>1176</v>
      </c>
      <c r="Q1176" s="20">
        <f>IF('Jeunes Plants'!R1176&lt;&gt;"",'Jeunes Plants'!R1176,"")</f>
        <v>0</v>
      </c>
      <c r="R1176" s="20">
        <f>IF('Jeunes Plants'!S1176&lt;&gt;"",'Jeunes Plants'!S1176,"")</f>
        <v>0</v>
      </c>
      <c r="S1176" s="236">
        <f>IF('Jeunes Plants'!T1176&lt;&gt;"",'Jeunes Plants'!T1176,"")</f>
        <v>0</v>
      </c>
      <c r="T1176" s="257"/>
      <c r="U1176" s="45"/>
      <c r="V1176" s="45"/>
      <c r="W1176" s="45"/>
    </row>
    <row r="1177" spans="1:23" ht="20.100000000000001" customHeight="1" x14ac:dyDescent="0.25">
      <c r="A1177" s="189">
        <f>IF('Jeunes Plants'!A1177&lt;&gt;"",'Jeunes Plants'!A1177,"")</f>
        <v>12234</v>
      </c>
      <c r="B1177" s="186" t="str">
        <f>IF('Jeunes Plants'!B1177&lt;&gt;"",'Jeunes Plants'!B1177,"")</f>
        <v>POIVRON</v>
      </c>
      <c r="C1177" s="186" t="str">
        <f>IF('Jeunes Plants'!C1177&lt;&gt;"",'Jeunes Plants'!C1177,"")</f>
        <v>Doux Très Long des Landes</v>
      </c>
      <c r="D1177" s="186" t="str">
        <f>IF('Jeunes Plants'!D1177&lt;&gt;"",'Jeunes Plants'!D1177,"")</f>
        <v/>
      </c>
      <c r="E1177" s="190" t="str">
        <f>IF('Jeunes Plants'!E1177&lt;&gt;"",'Jeunes Plants'!E1177,"")</f>
        <v>S</v>
      </c>
      <c r="F1177" s="190" t="str">
        <f>IF('Jeunes Plants'!F1177&lt;&gt;"",'Jeunes Plants'!F1177,"")</f>
        <v>M 2 cm  X240</v>
      </c>
      <c r="G1177" s="190">
        <f>IF('Jeunes Plants'!G1177&lt;&gt;"",'Jeunes Plants'!G1177,"")</f>
        <v>240</v>
      </c>
      <c r="H1177" s="191">
        <f>IF('Jeunes Plants'!H1177&lt;&gt;"",'Jeunes Plants'!H1177,"")</f>
        <v>5</v>
      </c>
      <c r="I1177" s="190" t="str">
        <f>IF('Jeunes Plants'!I1177&lt;&gt;"",'Jeunes Plants'!I1177,"")</f>
        <v>F</v>
      </c>
      <c r="J1177" s="192" t="str">
        <f>IF('Jeunes Plants'!J1177&lt;&gt;"",'Jeunes Plants'!J1177,"")</f>
        <v/>
      </c>
      <c r="K1177" s="186" t="str">
        <f>IF('Jeunes Plants'!K1177&lt;&gt;"",'Jeunes Plants'!K1177,"")</f>
        <v>LEG</v>
      </c>
      <c r="L1177" s="186" t="str">
        <f>IF('Jeunes Plants'!L1177&lt;&gt;"",'Jeunes Plants'!L1177,"")</f>
        <v>S4</v>
      </c>
      <c r="M1177" s="186" t="str">
        <f>IF('Jeunes Plants'!M1177&lt;&gt;"",'Jeunes Plants'!M1177,"")</f>
        <v/>
      </c>
      <c r="N1177" s="186" t="str">
        <f>IF('Jeunes Plants'!N1177&lt;&gt;"",'Jeunes Plants'!N1177,"")</f>
        <v>M2</v>
      </c>
      <c r="O1177" s="186" t="str">
        <f>IF('Jeunes Plants'!O1177&lt;&gt;"",'Jeunes Plants'!O1177,"")</f>
        <v>POIVRON Doux Très Long des Landes</v>
      </c>
      <c r="P1177" s="193">
        <f>IF('Jeunes Plants'!P1177&lt;&gt;"",'Jeunes Plants'!P1177,"")</f>
        <v>1177</v>
      </c>
      <c r="Q1177" s="20">
        <f>IF('Jeunes Plants'!R1177&lt;&gt;"",'Jeunes Plants'!R1177,"")</f>
        <v>0</v>
      </c>
      <c r="R1177" s="20">
        <f>IF('Jeunes Plants'!S1177&lt;&gt;"",'Jeunes Plants'!S1177,"")</f>
        <v>0</v>
      </c>
      <c r="S1177" s="236">
        <f>IF('Jeunes Plants'!T1177&lt;&gt;"",'Jeunes Plants'!T1177,"")</f>
        <v>0</v>
      </c>
      <c r="T1177" s="258"/>
      <c r="U1177" s="194"/>
      <c r="V1177" s="194"/>
      <c r="W1177" s="194"/>
    </row>
    <row r="1178" spans="1:23" ht="20.100000000000001" customHeight="1" x14ac:dyDescent="0.25">
      <c r="A1178" s="30">
        <f>IF('Jeunes Plants'!A1178&lt;&gt;"",'Jeunes Plants'!A1178,"")</f>
        <v>15476</v>
      </c>
      <c r="B1178" s="29" t="str">
        <f>IF('Jeunes Plants'!B1178&lt;&gt;"",'Jeunes Plants'!B1178,"")</f>
        <v>POIVRON</v>
      </c>
      <c r="C1178" s="29" t="str">
        <f>IF('Jeunes Plants'!C1178&lt;&gt;"",'Jeunes Plants'!C1178,"")</f>
        <v>Gourmet F1</v>
      </c>
      <c r="D1178" s="29" t="str">
        <f>IF('Jeunes Plants'!D1178&lt;&gt;"",'Jeunes Plants'!D1178,"")</f>
        <v/>
      </c>
      <c r="E1178" s="67" t="str">
        <f>IF('Jeunes Plants'!E1178&lt;&gt;"",'Jeunes Plants'!E1178,"")</f>
        <v>S</v>
      </c>
      <c r="F1178" s="67" t="str">
        <f>IF('Jeunes Plants'!F1178&lt;&gt;"",'Jeunes Plants'!F1178,"")</f>
        <v>M 2 cm  X120</v>
      </c>
      <c r="G1178" s="67">
        <f>IF('Jeunes Plants'!G1178&lt;&gt;"",'Jeunes Plants'!G1178,"")</f>
        <v>120</v>
      </c>
      <c r="H1178" s="73">
        <f>IF('Jeunes Plants'!H1178&lt;&gt;"",'Jeunes Plants'!H1178,"")</f>
        <v>5</v>
      </c>
      <c r="I1178" s="67" t="str">
        <f>IF('Jeunes Plants'!I1178&lt;&gt;"",'Jeunes Plants'!I1178,"")</f>
        <v>H</v>
      </c>
      <c r="J1178" s="74" t="str">
        <f>IF('Jeunes Plants'!J1178&lt;&gt;"",'Jeunes Plants'!J1178,"")</f>
        <v/>
      </c>
      <c r="K1178" s="29" t="str">
        <f>IF('Jeunes Plants'!K1178&lt;&gt;"",'Jeunes Plants'!K1178,"")</f>
        <v>LEG</v>
      </c>
      <c r="L1178" s="29" t="str">
        <f>IF('Jeunes Plants'!L1178&lt;&gt;"",'Jeunes Plants'!L1178,"")</f>
        <v>S4</v>
      </c>
      <c r="M1178" s="29" t="str">
        <f>IF('Jeunes Plants'!M1178&lt;&gt;"",'Jeunes Plants'!M1178,"")</f>
        <v/>
      </c>
      <c r="N1178" s="29" t="str">
        <f>IF('Jeunes Plants'!N1178&lt;&gt;"",'Jeunes Plants'!N1178,"")</f>
        <v>M2</v>
      </c>
      <c r="O1178" s="29" t="str">
        <f>IF('Jeunes Plants'!O1178&lt;&gt;"",'Jeunes Plants'!O1178,"")</f>
        <v>POIVRON Gourmet F1</v>
      </c>
      <c r="P1178" s="55">
        <f>IF('Jeunes Plants'!P1178&lt;&gt;"",'Jeunes Plants'!P1178,"")</f>
        <v>1178</v>
      </c>
      <c r="Q1178" s="20">
        <f>IF('Jeunes Plants'!R1178&lt;&gt;"",'Jeunes Plants'!R1178,"")</f>
        <v>0</v>
      </c>
      <c r="R1178" s="20">
        <f>IF('Jeunes Plants'!S1178&lt;&gt;"",'Jeunes Plants'!S1178,"")</f>
        <v>0</v>
      </c>
      <c r="S1178" s="236">
        <f>IF('Jeunes Plants'!T1178&lt;&gt;"",'Jeunes Plants'!T1178,"")</f>
        <v>0</v>
      </c>
      <c r="T1178" s="257"/>
      <c r="U1178" s="45"/>
      <c r="V1178" s="45"/>
      <c r="W1178" s="45"/>
    </row>
    <row r="1179" spans="1:23" ht="20.100000000000001" customHeight="1" x14ac:dyDescent="0.25">
      <c r="A1179" s="189">
        <f>IF('Jeunes Plants'!A1179&lt;&gt;"",'Jeunes Plants'!A1179,"")</f>
        <v>15477</v>
      </c>
      <c r="B1179" s="186" t="str">
        <f>IF('Jeunes Plants'!B1179&lt;&gt;"",'Jeunes Plants'!B1179,"")</f>
        <v>POIVRON</v>
      </c>
      <c r="C1179" s="186" t="str">
        <f>IF('Jeunes Plants'!C1179&lt;&gt;"",'Jeunes Plants'!C1179,"")</f>
        <v>Gourmet F1</v>
      </c>
      <c r="D1179" s="186" t="str">
        <f>IF('Jeunes Plants'!D1179&lt;&gt;"",'Jeunes Plants'!D1179,"")</f>
        <v/>
      </c>
      <c r="E1179" s="190" t="str">
        <f>IF('Jeunes Plants'!E1179&lt;&gt;"",'Jeunes Plants'!E1179,"")</f>
        <v>S</v>
      </c>
      <c r="F1179" s="190" t="str">
        <f>IF('Jeunes Plants'!F1179&lt;&gt;"",'Jeunes Plants'!F1179,"")</f>
        <v>M 2 cm  X240</v>
      </c>
      <c r="G1179" s="190">
        <f>IF('Jeunes Plants'!G1179&lt;&gt;"",'Jeunes Plants'!G1179,"")</f>
        <v>240</v>
      </c>
      <c r="H1179" s="191">
        <f>IF('Jeunes Plants'!H1179&lt;&gt;"",'Jeunes Plants'!H1179,"")</f>
        <v>5</v>
      </c>
      <c r="I1179" s="190" t="str">
        <f>IF('Jeunes Plants'!I1179&lt;&gt;"",'Jeunes Plants'!I1179,"")</f>
        <v>H</v>
      </c>
      <c r="J1179" s="192" t="str">
        <f>IF('Jeunes Plants'!J1179&lt;&gt;"",'Jeunes Plants'!J1179,"")</f>
        <v/>
      </c>
      <c r="K1179" s="186" t="str">
        <f>IF('Jeunes Plants'!K1179&lt;&gt;"",'Jeunes Plants'!K1179,"")</f>
        <v>LEG</v>
      </c>
      <c r="L1179" s="186" t="str">
        <f>IF('Jeunes Plants'!L1179&lt;&gt;"",'Jeunes Plants'!L1179,"")</f>
        <v>S4</v>
      </c>
      <c r="M1179" s="186" t="str">
        <f>IF('Jeunes Plants'!M1179&lt;&gt;"",'Jeunes Plants'!M1179,"")</f>
        <v/>
      </c>
      <c r="N1179" s="186" t="str">
        <f>IF('Jeunes Plants'!N1179&lt;&gt;"",'Jeunes Plants'!N1179,"")</f>
        <v>M2</v>
      </c>
      <c r="O1179" s="186" t="str">
        <f>IF('Jeunes Plants'!O1179&lt;&gt;"",'Jeunes Plants'!O1179,"")</f>
        <v>POIVRON Gourmet F1</v>
      </c>
      <c r="P1179" s="193">
        <f>IF('Jeunes Plants'!P1179&lt;&gt;"",'Jeunes Plants'!P1179,"")</f>
        <v>1179</v>
      </c>
      <c r="Q1179" s="20">
        <f>IF('Jeunes Plants'!R1179&lt;&gt;"",'Jeunes Plants'!R1179,"")</f>
        <v>0</v>
      </c>
      <c r="R1179" s="20">
        <f>IF('Jeunes Plants'!S1179&lt;&gt;"",'Jeunes Plants'!S1179,"")</f>
        <v>0</v>
      </c>
      <c r="S1179" s="236">
        <f>IF('Jeunes Plants'!T1179&lt;&gt;"",'Jeunes Plants'!T1179,"")</f>
        <v>0</v>
      </c>
      <c r="T1179" s="258"/>
      <c r="U1179" s="194"/>
      <c r="V1179" s="194"/>
      <c r="W1179" s="194"/>
    </row>
    <row r="1180" spans="1:23" ht="20.100000000000001" customHeight="1" x14ac:dyDescent="0.25">
      <c r="A1180" s="30">
        <f>IF('Jeunes Plants'!A1180&lt;&gt;"",'Jeunes Plants'!A1180,"")</f>
        <v>12561</v>
      </c>
      <c r="B1180" s="29" t="str">
        <f>IF('Jeunes Plants'!B1180&lt;&gt;"",'Jeunes Plants'!B1180,"")</f>
        <v>POIVRON</v>
      </c>
      <c r="C1180" s="29" t="str">
        <f>IF('Jeunes Plants'!C1180&lt;&gt;"",'Jeunes Plants'!C1180,"")</f>
        <v>Lamuyo F1</v>
      </c>
      <c r="D1180" s="29" t="str">
        <f>IF('Jeunes Plants'!D1180&lt;&gt;"",'Jeunes Plants'!D1180,"")</f>
        <v/>
      </c>
      <c r="E1180" s="67" t="str">
        <f>IF('Jeunes Plants'!E1180&lt;&gt;"",'Jeunes Plants'!E1180,"")</f>
        <v>S</v>
      </c>
      <c r="F1180" s="67" t="str">
        <f>IF('Jeunes Plants'!F1180&lt;&gt;"",'Jeunes Plants'!F1180,"")</f>
        <v>M 2 cm  X120</v>
      </c>
      <c r="G1180" s="67">
        <f>IF('Jeunes Plants'!G1180&lt;&gt;"",'Jeunes Plants'!G1180,"")</f>
        <v>120</v>
      </c>
      <c r="H1180" s="73">
        <f>IF('Jeunes Plants'!H1180&lt;&gt;"",'Jeunes Plants'!H1180,"")</f>
        <v>5</v>
      </c>
      <c r="I1180" s="67" t="str">
        <f>IF('Jeunes Plants'!I1180&lt;&gt;"",'Jeunes Plants'!I1180,"")</f>
        <v>F</v>
      </c>
      <c r="J1180" s="74" t="str">
        <f>IF('Jeunes Plants'!J1180&lt;&gt;"",'Jeunes Plants'!J1180,"")</f>
        <v/>
      </c>
      <c r="K1180" s="29" t="str">
        <f>IF('Jeunes Plants'!K1180&lt;&gt;"",'Jeunes Plants'!K1180,"")</f>
        <v>LEG</v>
      </c>
      <c r="L1180" s="29" t="str">
        <f>IF('Jeunes Plants'!L1180&lt;&gt;"",'Jeunes Plants'!L1180,"")</f>
        <v>S4</v>
      </c>
      <c r="M1180" s="29" t="str">
        <f>IF('Jeunes Plants'!M1180&lt;&gt;"",'Jeunes Plants'!M1180,"")</f>
        <v/>
      </c>
      <c r="N1180" s="29" t="str">
        <f>IF('Jeunes Plants'!N1180&lt;&gt;"",'Jeunes Plants'!N1180,"")</f>
        <v>M2</v>
      </c>
      <c r="O1180" s="29" t="str">
        <f>IF('Jeunes Plants'!O1180&lt;&gt;"",'Jeunes Plants'!O1180,"")</f>
        <v>POIVRON Lamuyo F1</v>
      </c>
      <c r="P1180" s="55">
        <f>IF('Jeunes Plants'!P1180&lt;&gt;"",'Jeunes Plants'!P1180,"")</f>
        <v>1180</v>
      </c>
      <c r="Q1180" s="20">
        <f>IF('Jeunes Plants'!R1180&lt;&gt;"",'Jeunes Plants'!R1180,"")</f>
        <v>0</v>
      </c>
      <c r="R1180" s="20">
        <f>IF('Jeunes Plants'!S1180&lt;&gt;"",'Jeunes Plants'!S1180,"")</f>
        <v>0</v>
      </c>
      <c r="S1180" s="236">
        <f>IF('Jeunes Plants'!T1180&lt;&gt;"",'Jeunes Plants'!T1180,"")</f>
        <v>0</v>
      </c>
      <c r="T1180" s="257"/>
      <c r="U1180" s="45"/>
      <c r="V1180" s="45"/>
      <c r="W1180" s="45"/>
    </row>
    <row r="1181" spans="1:23" ht="20.100000000000001" customHeight="1" x14ac:dyDescent="0.25">
      <c r="A1181" s="189">
        <f>IF('Jeunes Plants'!A1181&lt;&gt;"",'Jeunes Plants'!A1181,"")</f>
        <v>12233</v>
      </c>
      <c r="B1181" s="186" t="str">
        <f>IF('Jeunes Plants'!B1181&lt;&gt;"",'Jeunes Plants'!B1181,"")</f>
        <v>POIVRON</v>
      </c>
      <c r="C1181" s="186" t="str">
        <f>IF('Jeunes Plants'!C1181&lt;&gt;"",'Jeunes Plants'!C1181,"")</f>
        <v>Lamuyo F1</v>
      </c>
      <c r="D1181" s="186" t="str">
        <f>IF('Jeunes Plants'!D1181&lt;&gt;"",'Jeunes Plants'!D1181,"")</f>
        <v/>
      </c>
      <c r="E1181" s="190" t="str">
        <f>IF('Jeunes Plants'!E1181&lt;&gt;"",'Jeunes Plants'!E1181,"")</f>
        <v>S</v>
      </c>
      <c r="F1181" s="190" t="str">
        <f>IF('Jeunes Plants'!F1181&lt;&gt;"",'Jeunes Plants'!F1181,"")</f>
        <v>M 2 cm  X240</v>
      </c>
      <c r="G1181" s="190">
        <f>IF('Jeunes Plants'!G1181&lt;&gt;"",'Jeunes Plants'!G1181,"")</f>
        <v>240</v>
      </c>
      <c r="H1181" s="191">
        <f>IF('Jeunes Plants'!H1181&lt;&gt;"",'Jeunes Plants'!H1181,"")</f>
        <v>5</v>
      </c>
      <c r="I1181" s="190" t="str">
        <f>IF('Jeunes Plants'!I1181&lt;&gt;"",'Jeunes Plants'!I1181,"")</f>
        <v>F</v>
      </c>
      <c r="J1181" s="192" t="str">
        <f>IF('Jeunes Plants'!J1181&lt;&gt;"",'Jeunes Plants'!J1181,"")</f>
        <v/>
      </c>
      <c r="K1181" s="186" t="str">
        <f>IF('Jeunes Plants'!K1181&lt;&gt;"",'Jeunes Plants'!K1181,"")</f>
        <v>LEG</v>
      </c>
      <c r="L1181" s="186" t="str">
        <f>IF('Jeunes Plants'!L1181&lt;&gt;"",'Jeunes Plants'!L1181,"")</f>
        <v>S4</v>
      </c>
      <c r="M1181" s="186" t="str">
        <f>IF('Jeunes Plants'!M1181&lt;&gt;"",'Jeunes Plants'!M1181,"")</f>
        <v/>
      </c>
      <c r="N1181" s="186" t="str">
        <f>IF('Jeunes Plants'!N1181&lt;&gt;"",'Jeunes Plants'!N1181,"")</f>
        <v>M2</v>
      </c>
      <c r="O1181" s="186" t="str">
        <f>IF('Jeunes Plants'!O1181&lt;&gt;"",'Jeunes Plants'!O1181,"")</f>
        <v>POIVRON Lamuyo F1</v>
      </c>
      <c r="P1181" s="193">
        <f>IF('Jeunes Plants'!P1181&lt;&gt;"",'Jeunes Plants'!P1181,"")</f>
        <v>1181</v>
      </c>
      <c r="Q1181" s="20">
        <f>IF('Jeunes Plants'!R1181&lt;&gt;"",'Jeunes Plants'!R1181,"")</f>
        <v>0</v>
      </c>
      <c r="R1181" s="20">
        <f>IF('Jeunes Plants'!S1181&lt;&gt;"",'Jeunes Plants'!S1181,"")</f>
        <v>0</v>
      </c>
      <c r="S1181" s="236">
        <f>IF('Jeunes Plants'!T1181&lt;&gt;"",'Jeunes Plants'!T1181,"")</f>
        <v>0</v>
      </c>
      <c r="T1181" s="258"/>
      <c r="U1181" s="194"/>
      <c r="V1181" s="194"/>
      <c r="W1181" s="194"/>
    </row>
    <row r="1182" spans="1:23" ht="20.100000000000001" customHeight="1" x14ac:dyDescent="0.25">
      <c r="A1182" s="30">
        <f>IF('Jeunes Plants'!A1182&lt;&gt;"",'Jeunes Plants'!A1182,"")</f>
        <v>13168</v>
      </c>
      <c r="B1182" s="29" t="str">
        <f>IF('Jeunes Plants'!B1182&lt;&gt;"",'Jeunes Plants'!B1182,"")</f>
        <v>POIVRON</v>
      </c>
      <c r="C1182" s="29" t="str">
        <f>IF('Jeunes Plants'!C1182&lt;&gt;"",'Jeunes Plants'!C1182,"")</f>
        <v>Lipari F1</v>
      </c>
      <c r="D1182" s="29" t="str">
        <f>IF('Jeunes Plants'!D1182&lt;&gt;"",'Jeunes Plants'!D1182,"")</f>
        <v/>
      </c>
      <c r="E1182" s="67" t="str">
        <f>IF('Jeunes Plants'!E1182&lt;&gt;"",'Jeunes Plants'!E1182,"")</f>
        <v>S</v>
      </c>
      <c r="F1182" s="67" t="str">
        <f>IF('Jeunes Plants'!F1182&lt;&gt;"",'Jeunes Plants'!F1182,"")</f>
        <v>M 2 cm  X120</v>
      </c>
      <c r="G1182" s="67">
        <f>IF('Jeunes Plants'!G1182&lt;&gt;"",'Jeunes Plants'!G1182,"")</f>
        <v>120</v>
      </c>
      <c r="H1182" s="73">
        <f>IF('Jeunes Plants'!H1182&lt;&gt;"",'Jeunes Plants'!H1182,"")</f>
        <v>5</v>
      </c>
      <c r="I1182" s="67" t="str">
        <f>IF('Jeunes Plants'!I1182&lt;&gt;"",'Jeunes Plants'!I1182,"")</f>
        <v>C</v>
      </c>
      <c r="J1182" s="74" t="str">
        <f>IF('Jeunes Plants'!J1182&lt;&gt;"",'Jeunes Plants'!J1182,"")</f>
        <v/>
      </c>
      <c r="K1182" s="29" t="str">
        <f>IF('Jeunes Plants'!K1182&lt;&gt;"",'Jeunes Plants'!K1182,"")</f>
        <v>LEG</v>
      </c>
      <c r="L1182" s="29" t="str">
        <f>IF('Jeunes Plants'!L1182&lt;&gt;"",'Jeunes Plants'!L1182,"")</f>
        <v>S4</v>
      </c>
      <c r="M1182" s="29" t="str">
        <f>IF('Jeunes Plants'!M1182&lt;&gt;"",'Jeunes Plants'!M1182,"")</f>
        <v/>
      </c>
      <c r="N1182" s="29" t="str">
        <f>IF('Jeunes Plants'!N1182&lt;&gt;"",'Jeunes Plants'!N1182,"")</f>
        <v>M2</v>
      </c>
      <c r="O1182" s="29" t="str">
        <f>IF('Jeunes Plants'!O1182&lt;&gt;"",'Jeunes Plants'!O1182,"")</f>
        <v>POIVRON Lipari F1</v>
      </c>
      <c r="P1182" s="55">
        <f>IF('Jeunes Plants'!P1182&lt;&gt;"",'Jeunes Plants'!P1182,"")</f>
        <v>1182</v>
      </c>
      <c r="Q1182" s="20">
        <f>IF('Jeunes Plants'!R1182&lt;&gt;"",'Jeunes Plants'!R1182,"")</f>
        <v>0</v>
      </c>
      <c r="R1182" s="20">
        <f>IF('Jeunes Plants'!S1182&lt;&gt;"",'Jeunes Plants'!S1182,"")</f>
        <v>0</v>
      </c>
      <c r="S1182" s="236">
        <f>IF('Jeunes Plants'!T1182&lt;&gt;"",'Jeunes Plants'!T1182,"")</f>
        <v>0</v>
      </c>
      <c r="T1182" s="257"/>
      <c r="U1182" s="45"/>
      <c r="V1182" s="45"/>
      <c r="W1182" s="45"/>
    </row>
    <row r="1183" spans="1:23" ht="20.100000000000001" customHeight="1" x14ac:dyDescent="0.25">
      <c r="A1183" s="189">
        <f>IF('Jeunes Plants'!A1183&lt;&gt;"",'Jeunes Plants'!A1183,"")</f>
        <v>13080</v>
      </c>
      <c r="B1183" s="186" t="str">
        <f>IF('Jeunes Plants'!B1183&lt;&gt;"",'Jeunes Plants'!B1183,"")</f>
        <v>POIVRON</v>
      </c>
      <c r="C1183" s="186" t="str">
        <f>IF('Jeunes Plants'!C1183&lt;&gt;"",'Jeunes Plants'!C1183,"")</f>
        <v>Lipari F1</v>
      </c>
      <c r="D1183" s="186" t="str">
        <f>IF('Jeunes Plants'!D1183&lt;&gt;"",'Jeunes Plants'!D1183,"")</f>
        <v/>
      </c>
      <c r="E1183" s="190" t="str">
        <f>IF('Jeunes Plants'!E1183&lt;&gt;"",'Jeunes Plants'!E1183,"")</f>
        <v>S</v>
      </c>
      <c r="F1183" s="190" t="str">
        <f>IF('Jeunes Plants'!F1183&lt;&gt;"",'Jeunes Plants'!F1183,"")</f>
        <v>M 2 cm  X240</v>
      </c>
      <c r="G1183" s="190">
        <f>IF('Jeunes Plants'!G1183&lt;&gt;"",'Jeunes Plants'!G1183,"")</f>
        <v>240</v>
      </c>
      <c r="H1183" s="191">
        <f>IF('Jeunes Plants'!H1183&lt;&gt;"",'Jeunes Plants'!H1183,"")</f>
        <v>5</v>
      </c>
      <c r="I1183" s="190" t="str">
        <f>IF('Jeunes Plants'!I1183&lt;&gt;"",'Jeunes Plants'!I1183,"")</f>
        <v>C</v>
      </c>
      <c r="J1183" s="192" t="str">
        <f>IF('Jeunes Plants'!J1183&lt;&gt;"",'Jeunes Plants'!J1183,"")</f>
        <v/>
      </c>
      <c r="K1183" s="186" t="str">
        <f>IF('Jeunes Plants'!K1183&lt;&gt;"",'Jeunes Plants'!K1183,"")</f>
        <v>LEG</v>
      </c>
      <c r="L1183" s="186" t="str">
        <f>IF('Jeunes Plants'!L1183&lt;&gt;"",'Jeunes Plants'!L1183,"")</f>
        <v>S4</v>
      </c>
      <c r="M1183" s="186" t="str">
        <f>IF('Jeunes Plants'!M1183&lt;&gt;"",'Jeunes Plants'!M1183,"")</f>
        <v/>
      </c>
      <c r="N1183" s="186" t="str">
        <f>IF('Jeunes Plants'!N1183&lt;&gt;"",'Jeunes Plants'!N1183,"")</f>
        <v>M2</v>
      </c>
      <c r="O1183" s="186" t="str">
        <f>IF('Jeunes Plants'!O1183&lt;&gt;"",'Jeunes Plants'!O1183,"")</f>
        <v>POIVRON Lipari F1</v>
      </c>
      <c r="P1183" s="193">
        <f>IF('Jeunes Plants'!P1183&lt;&gt;"",'Jeunes Plants'!P1183,"")</f>
        <v>1183</v>
      </c>
      <c r="Q1183" s="20">
        <f>IF('Jeunes Plants'!R1183&lt;&gt;"",'Jeunes Plants'!R1183,"")</f>
        <v>0</v>
      </c>
      <c r="R1183" s="20">
        <f>IF('Jeunes Plants'!S1183&lt;&gt;"",'Jeunes Plants'!S1183,"")</f>
        <v>0</v>
      </c>
      <c r="S1183" s="236">
        <f>IF('Jeunes Plants'!T1183&lt;&gt;"",'Jeunes Plants'!T1183,"")</f>
        <v>0</v>
      </c>
      <c r="T1183" s="258"/>
      <c r="U1183" s="194"/>
      <c r="V1183" s="194"/>
      <c r="W1183" s="194"/>
    </row>
    <row r="1184" spans="1:23" ht="20.100000000000001" customHeight="1" x14ac:dyDescent="0.25">
      <c r="A1184" s="30">
        <f>IF('Jeunes Plants'!A1184&lt;&gt;"",'Jeunes Plants'!A1184,"")</f>
        <v>12562</v>
      </c>
      <c r="B1184" s="29" t="str">
        <f>IF('Jeunes Plants'!B1184&lt;&gt;"",'Jeunes Plants'!B1184,"")</f>
        <v>POIVRON</v>
      </c>
      <c r="C1184" s="29" t="str">
        <f>IF('Jeunes Plants'!C1184&lt;&gt;"",'Jeunes Plants'!C1184,"")</f>
        <v>Valdor F1</v>
      </c>
      <c r="D1184" s="29" t="str">
        <f>IF('Jeunes Plants'!D1184&lt;&gt;"",'Jeunes Plants'!D1184,"")</f>
        <v/>
      </c>
      <c r="E1184" s="67" t="str">
        <f>IF('Jeunes Plants'!E1184&lt;&gt;"",'Jeunes Plants'!E1184,"")</f>
        <v>S</v>
      </c>
      <c r="F1184" s="67" t="str">
        <f>IF('Jeunes Plants'!F1184&lt;&gt;"",'Jeunes Plants'!F1184,"")</f>
        <v>M 2 cm  X120</v>
      </c>
      <c r="G1184" s="67">
        <f>IF('Jeunes Plants'!G1184&lt;&gt;"",'Jeunes Plants'!G1184,"")</f>
        <v>120</v>
      </c>
      <c r="H1184" s="73">
        <f>IF('Jeunes Plants'!H1184&lt;&gt;"",'Jeunes Plants'!H1184,"")</f>
        <v>5</v>
      </c>
      <c r="I1184" s="67" t="str">
        <f>IF('Jeunes Plants'!I1184&lt;&gt;"",'Jeunes Plants'!I1184,"")</f>
        <v>H</v>
      </c>
      <c r="J1184" s="74" t="str">
        <f>IF('Jeunes Plants'!J1184&lt;&gt;"",'Jeunes Plants'!J1184,"")</f>
        <v/>
      </c>
      <c r="K1184" s="29" t="str">
        <f>IF('Jeunes Plants'!K1184&lt;&gt;"",'Jeunes Plants'!K1184,"")</f>
        <v>LEG</v>
      </c>
      <c r="L1184" s="29" t="str">
        <f>IF('Jeunes Plants'!L1184&lt;&gt;"",'Jeunes Plants'!L1184,"")</f>
        <v>S4</v>
      </c>
      <c r="M1184" s="29" t="str">
        <f>IF('Jeunes Plants'!M1184&lt;&gt;"",'Jeunes Plants'!M1184,"")</f>
        <v/>
      </c>
      <c r="N1184" s="29" t="str">
        <f>IF('Jeunes Plants'!N1184&lt;&gt;"",'Jeunes Plants'!N1184,"")</f>
        <v>M2</v>
      </c>
      <c r="O1184" s="29" t="str">
        <f>IF('Jeunes Plants'!O1184&lt;&gt;"",'Jeunes Plants'!O1184,"")</f>
        <v>POIVRON Valdor F1</v>
      </c>
      <c r="P1184" s="55">
        <f>IF('Jeunes Plants'!P1184&lt;&gt;"",'Jeunes Plants'!P1184,"")</f>
        <v>1184</v>
      </c>
      <c r="Q1184" s="20">
        <f>IF('Jeunes Plants'!R1184&lt;&gt;"",'Jeunes Plants'!R1184,"")</f>
        <v>0</v>
      </c>
      <c r="R1184" s="20">
        <f>IF('Jeunes Plants'!S1184&lt;&gt;"",'Jeunes Plants'!S1184,"")</f>
        <v>0</v>
      </c>
      <c r="S1184" s="236">
        <f>IF('Jeunes Plants'!T1184&lt;&gt;"",'Jeunes Plants'!T1184,"")</f>
        <v>0</v>
      </c>
      <c r="T1184" s="257"/>
      <c r="U1184" s="45"/>
      <c r="V1184" s="45"/>
      <c r="W1184" s="45"/>
    </row>
    <row r="1185" spans="1:23" ht="20.100000000000001" customHeight="1" x14ac:dyDescent="0.25">
      <c r="A1185" s="189">
        <f>IF('Jeunes Plants'!A1185&lt;&gt;"",'Jeunes Plants'!A1185,"")</f>
        <v>12358</v>
      </c>
      <c r="B1185" s="186" t="str">
        <f>IF('Jeunes Plants'!B1185&lt;&gt;"",'Jeunes Plants'!B1185,"")</f>
        <v>POIVRON</v>
      </c>
      <c r="C1185" s="186" t="str">
        <f>IF('Jeunes Plants'!C1185&lt;&gt;"",'Jeunes Plants'!C1185,"")</f>
        <v>Valdor F1</v>
      </c>
      <c r="D1185" s="186" t="str">
        <f>IF('Jeunes Plants'!D1185&lt;&gt;"",'Jeunes Plants'!D1185,"")</f>
        <v/>
      </c>
      <c r="E1185" s="190" t="str">
        <f>IF('Jeunes Plants'!E1185&lt;&gt;"",'Jeunes Plants'!E1185,"")</f>
        <v>S</v>
      </c>
      <c r="F1185" s="190" t="str">
        <f>IF('Jeunes Plants'!F1185&lt;&gt;"",'Jeunes Plants'!F1185,"")</f>
        <v>M 2 cm  X240</v>
      </c>
      <c r="G1185" s="190">
        <f>IF('Jeunes Plants'!G1185&lt;&gt;"",'Jeunes Plants'!G1185,"")</f>
        <v>240</v>
      </c>
      <c r="H1185" s="191">
        <f>IF('Jeunes Plants'!H1185&lt;&gt;"",'Jeunes Plants'!H1185,"")</f>
        <v>5</v>
      </c>
      <c r="I1185" s="190" t="str">
        <f>IF('Jeunes Plants'!I1185&lt;&gt;"",'Jeunes Plants'!I1185,"")</f>
        <v>H</v>
      </c>
      <c r="J1185" s="192" t="str">
        <f>IF('Jeunes Plants'!J1185&lt;&gt;"",'Jeunes Plants'!J1185,"")</f>
        <v/>
      </c>
      <c r="K1185" s="186" t="str">
        <f>IF('Jeunes Plants'!K1185&lt;&gt;"",'Jeunes Plants'!K1185,"")</f>
        <v>LEG</v>
      </c>
      <c r="L1185" s="186" t="str">
        <f>IF('Jeunes Plants'!L1185&lt;&gt;"",'Jeunes Plants'!L1185,"")</f>
        <v>S4</v>
      </c>
      <c r="M1185" s="186" t="str">
        <f>IF('Jeunes Plants'!M1185&lt;&gt;"",'Jeunes Plants'!M1185,"")</f>
        <v/>
      </c>
      <c r="N1185" s="186" t="str">
        <f>IF('Jeunes Plants'!N1185&lt;&gt;"",'Jeunes Plants'!N1185,"")</f>
        <v>M2</v>
      </c>
      <c r="O1185" s="186" t="str">
        <f>IF('Jeunes Plants'!O1185&lt;&gt;"",'Jeunes Plants'!O1185,"")</f>
        <v>POIVRON Valdor F1</v>
      </c>
      <c r="P1185" s="193">
        <f>IF('Jeunes Plants'!P1185&lt;&gt;"",'Jeunes Plants'!P1185,"")</f>
        <v>1185</v>
      </c>
      <c r="Q1185" s="20">
        <f>IF('Jeunes Plants'!R1185&lt;&gt;"",'Jeunes Plants'!R1185,"")</f>
        <v>0</v>
      </c>
      <c r="R1185" s="20">
        <f>IF('Jeunes Plants'!S1185&lt;&gt;"",'Jeunes Plants'!S1185,"")</f>
        <v>0</v>
      </c>
      <c r="S1185" s="236">
        <f>IF('Jeunes Plants'!T1185&lt;&gt;"",'Jeunes Plants'!T1185,"")</f>
        <v>0</v>
      </c>
      <c r="T1185" s="258"/>
      <c r="U1185" s="194"/>
      <c r="V1185" s="194"/>
      <c r="W1185" s="194"/>
    </row>
    <row r="1186" spans="1:23" ht="20.100000000000001" customHeight="1" x14ac:dyDescent="0.25">
      <c r="A1186" s="30">
        <f>IF('Jeunes Plants'!A1186&lt;&gt;"",'Jeunes Plants'!A1186,"")</f>
        <v>15028</v>
      </c>
      <c r="B1186" s="29" t="str">
        <f>IF('Jeunes Plants'!B1186&lt;&gt;"",'Jeunes Plants'!B1186,"")</f>
        <v>TOMATE TERRASSE ET BALCON</v>
      </c>
      <c r="C1186" s="29" t="str">
        <f>IF('Jeunes Plants'!C1186&lt;&gt;"",'Jeunes Plants'!C1186,"")</f>
        <v>Crokini F1</v>
      </c>
      <c r="D1186" s="29" t="str">
        <f>IF('Jeunes Plants'!D1186&lt;&gt;"",'Jeunes Plants'!D1186,"")</f>
        <v/>
      </c>
      <c r="E1186" s="67" t="str">
        <f>IF('Jeunes Plants'!E1186&lt;&gt;"",'Jeunes Plants'!E1186,"")</f>
        <v>S</v>
      </c>
      <c r="F1186" s="67" t="str">
        <f>IF('Jeunes Plants'!F1186&lt;&gt;"",'Jeunes Plants'!F1186,"")</f>
        <v>M 2 cm  X120</v>
      </c>
      <c r="G1186" s="73">
        <f>IF('Jeunes Plants'!G1186&lt;&gt;"",'Jeunes Plants'!G1186,"")</f>
        <v>120</v>
      </c>
      <c r="H1186" s="73">
        <f>IF('Jeunes Plants'!H1186&lt;&gt;"",'Jeunes Plants'!H1186,"")</f>
        <v>5</v>
      </c>
      <c r="I1186" s="67" t="str">
        <f>IF('Jeunes Plants'!I1186&lt;&gt;"",'Jeunes Plants'!I1186,"")</f>
        <v>H</v>
      </c>
      <c r="J1186" s="74" t="str">
        <f>IF('Jeunes Plants'!J1186&lt;&gt;"",'Jeunes Plants'!J1186,"")</f>
        <v/>
      </c>
      <c r="K1186" s="29" t="str">
        <f>IF('Jeunes Plants'!K1186&lt;&gt;"",'Jeunes Plants'!K1186,"")</f>
        <v>LEG</v>
      </c>
      <c r="L1186" s="29" t="str">
        <f>IF('Jeunes Plants'!L1186&lt;&gt;"",'Jeunes Plants'!L1186,"")</f>
        <v>S4</v>
      </c>
      <c r="M1186" s="29" t="str">
        <f>IF('Jeunes Plants'!M1186&lt;&gt;"",'Jeunes Plants'!M1186,"")</f>
        <v>NEW</v>
      </c>
      <c r="N1186" s="29" t="str">
        <f>IF('Jeunes Plants'!N1186&lt;&gt;"",'Jeunes Plants'!N1186,"")</f>
        <v>M2</v>
      </c>
      <c r="O1186" s="29" t="str">
        <f>IF('Jeunes Plants'!O1186&lt;&gt;"",'Jeunes Plants'!O1186,"")</f>
        <v>TOMATE TERRASSE ET BALCON Crokini F1</v>
      </c>
      <c r="P1186" s="55">
        <f>IF('Jeunes Plants'!P1186&lt;&gt;"",'Jeunes Plants'!P1186,"")</f>
        <v>1186</v>
      </c>
      <c r="Q1186" s="20">
        <f>IF('Jeunes Plants'!R1186&lt;&gt;"",'Jeunes Plants'!R1186,"")</f>
        <v>0</v>
      </c>
      <c r="R1186" s="20">
        <f>IF('Jeunes Plants'!S1186&lt;&gt;"",'Jeunes Plants'!S1186,"")</f>
        <v>0</v>
      </c>
      <c r="S1186" s="236">
        <f>IF('Jeunes Plants'!T1186&lt;&gt;"",'Jeunes Plants'!T1186,"")</f>
        <v>0</v>
      </c>
      <c r="T1186" s="257"/>
      <c r="U1186" s="45"/>
      <c r="V1186" s="45"/>
      <c r="W1186" s="45"/>
    </row>
    <row r="1187" spans="1:23" ht="20.100000000000001" customHeight="1" x14ac:dyDescent="0.25">
      <c r="A1187" s="189">
        <f>IF('Jeunes Plants'!A1187&lt;&gt;"",'Jeunes Plants'!A1187,"")</f>
        <v>14194</v>
      </c>
      <c r="B1187" s="186" t="str">
        <f>IF('Jeunes Plants'!B1187&lt;&gt;"",'Jeunes Plants'!B1187,"")</f>
        <v>TOMATE TERRASSE ET BALCON</v>
      </c>
      <c r="C1187" s="186" t="str">
        <f>IF('Jeunes Plants'!C1187&lt;&gt;"",'Jeunes Plants'!C1187,"")</f>
        <v>Crokini F1</v>
      </c>
      <c r="D1187" s="186" t="str">
        <f>IF('Jeunes Plants'!D1187&lt;&gt;"",'Jeunes Plants'!D1187,"")</f>
        <v/>
      </c>
      <c r="E1187" s="190" t="str">
        <f>IF('Jeunes Plants'!E1187&lt;&gt;"",'Jeunes Plants'!E1187,"")</f>
        <v>S</v>
      </c>
      <c r="F1187" s="190" t="str">
        <f>IF('Jeunes Plants'!F1187&lt;&gt;"",'Jeunes Plants'!F1187,"")</f>
        <v>M 2 cm  X240</v>
      </c>
      <c r="G1187" s="191">
        <f>IF('Jeunes Plants'!G1187&lt;&gt;"",'Jeunes Plants'!G1187,"")</f>
        <v>240</v>
      </c>
      <c r="H1187" s="191">
        <f>IF('Jeunes Plants'!H1187&lt;&gt;"",'Jeunes Plants'!H1187,"")</f>
        <v>5</v>
      </c>
      <c r="I1187" s="190" t="str">
        <f>IF('Jeunes Plants'!I1187&lt;&gt;"",'Jeunes Plants'!I1187,"")</f>
        <v>H</v>
      </c>
      <c r="J1187" s="192" t="str">
        <f>IF('Jeunes Plants'!J1187&lt;&gt;"",'Jeunes Plants'!J1187,"")</f>
        <v/>
      </c>
      <c r="K1187" s="186" t="str">
        <f>IF('Jeunes Plants'!K1187&lt;&gt;"",'Jeunes Plants'!K1187,"")</f>
        <v>LEG</v>
      </c>
      <c r="L1187" s="186" t="str">
        <f>IF('Jeunes Plants'!L1187&lt;&gt;"",'Jeunes Plants'!L1187,"")</f>
        <v>S4</v>
      </c>
      <c r="M1187" s="186" t="str">
        <f>IF('Jeunes Plants'!M1187&lt;&gt;"",'Jeunes Plants'!M1187,"")</f>
        <v>NEW</v>
      </c>
      <c r="N1187" s="186" t="str">
        <f>IF('Jeunes Plants'!N1187&lt;&gt;"",'Jeunes Plants'!N1187,"")</f>
        <v>M2</v>
      </c>
      <c r="O1187" s="186" t="str">
        <f>IF('Jeunes Plants'!O1187&lt;&gt;"",'Jeunes Plants'!O1187,"")</f>
        <v>TOMATE TERRASSE ET BALCON Crokini F1</v>
      </c>
      <c r="P1187" s="193">
        <f>IF('Jeunes Plants'!P1187&lt;&gt;"",'Jeunes Plants'!P1187,"")</f>
        <v>1187</v>
      </c>
      <c r="Q1187" s="20">
        <f>IF('Jeunes Plants'!R1187&lt;&gt;"",'Jeunes Plants'!R1187,"")</f>
        <v>0</v>
      </c>
      <c r="R1187" s="20">
        <f>IF('Jeunes Plants'!S1187&lt;&gt;"",'Jeunes Plants'!S1187,"")</f>
        <v>0</v>
      </c>
      <c r="S1187" s="236">
        <f>IF('Jeunes Plants'!T1187&lt;&gt;"",'Jeunes Plants'!T1187,"")</f>
        <v>0</v>
      </c>
      <c r="T1187" s="258"/>
      <c r="U1187" s="194"/>
      <c r="V1187" s="194"/>
      <c r="W1187" s="194"/>
    </row>
    <row r="1188" spans="1:23" ht="20.100000000000001" customHeight="1" x14ac:dyDescent="0.25">
      <c r="A1188" s="30">
        <f>IF('Jeunes Plants'!A1188&lt;&gt;"",'Jeunes Plants'!A1188,"")</f>
        <v>13261</v>
      </c>
      <c r="B1188" s="29" t="str">
        <f>IF('Jeunes Plants'!B1188&lt;&gt;"",'Jeunes Plants'!B1188,"")</f>
        <v>TOMATE TERRASSE ET BALCON</v>
      </c>
      <c r="C1188" s="29" t="str">
        <f>IF('Jeunes Plants'!C1188&lt;&gt;"",'Jeunes Plants'!C1188,"")</f>
        <v>Dora F1 Heartbreakers</v>
      </c>
      <c r="D1188" s="29" t="str">
        <f>IF('Jeunes Plants'!D1188&lt;&gt;"",'Jeunes Plants'!D1188,"")</f>
        <v/>
      </c>
      <c r="E1188" s="67" t="str">
        <f>IF('Jeunes Plants'!E1188&lt;&gt;"",'Jeunes Plants'!E1188,"")</f>
        <v>S</v>
      </c>
      <c r="F1188" s="67" t="str">
        <f>IF('Jeunes Plants'!F1188&lt;&gt;"",'Jeunes Plants'!F1188,"")</f>
        <v>M 2 cm  X120</v>
      </c>
      <c r="G1188" s="67">
        <f>IF('Jeunes Plants'!G1188&lt;&gt;"",'Jeunes Plants'!G1188,"")</f>
        <v>120</v>
      </c>
      <c r="H1188" s="73">
        <f>IF('Jeunes Plants'!H1188&lt;&gt;"",'Jeunes Plants'!H1188,"")</f>
        <v>4</v>
      </c>
      <c r="I1188" s="67" t="str">
        <f>IF('Jeunes Plants'!I1188&lt;&gt;"",'Jeunes Plants'!I1188,"")</f>
        <v>C</v>
      </c>
      <c r="J1188" s="74" t="str">
        <f>IF('Jeunes Plants'!J1188&lt;&gt;"",'Jeunes Plants'!J1188,"")</f>
        <v/>
      </c>
      <c r="K1188" s="29" t="str">
        <f>IF('Jeunes Plants'!K1188&lt;&gt;"",'Jeunes Plants'!K1188,"")</f>
        <v>LEG</v>
      </c>
      <c r="L1188" s="29" t="str">
        <f>IF('Jeunes Plants'!L1188&lt;&gt;"",'Jeunes Plants'!L1188,"")</f>
        <v>S4</v>
      </c>
      <c r="M1188" s="29" t="str">
        <f>IF('Jeunes Plants'!M1188&lt;&gt;"",'Jeunes Plants'!M1188,"")</f>
        <v/>
      </c>
      <c r="N1188" s="29" t="str">
        <f>IF('Jeunes Plants'!N1188&lt;&gt;"",'Jeunes Plants'!N1188,"")</f>
        <v>M2</v>
      </c>
      <c r="O1188" s="29" t="str">
        <f>IF('Jeunes Plants'!O1188&lt;&gt;"",'Jeunes Plants'!O1188,"")</f>
        <v>TOMATE TERRASSE ET BALCON Dora F1 Heartbreakers</v>
      </c>
      <c r="P1188" s="55">
        <f>IF('Jeunes Plants'!P1188&lt;&gt;"",'Jeunes Plants'!P1188,"")</f>
        <v>1188</v>
      </c>
      <c r="Q1188" s="20">
        <f>IF('Jeunes Plants'!R1188&lt;&gt;"",'Jeunes Plants'!R1188,"")</f>
        <v>0</v>
      </c>
      <c r="R1188" s="20">
        <f>IF('Jeunes Plants'!S1188&lt;&gt;"",'Jeunes Plants'!S1188,"")</f>
        <v>0</v>
      </c>
      <c r="S1188" s="236">
        <f>IF('Jeunes Plants'!T1188&lt;&gt;"",'Jeunes Plants'!T1188,"")</f>
        <v>0</v>
      </c>
      <c r="T1188" s="257"/>
      <c r="U1188" s="45"/>
      <c r="V1188" s="45"/>
      <c r="W1188" s="45"/>
    </row>
    <row r="1189" spans="1:23" ht="20.100000000000001" customHeight="1" x14ac:dyDescent="0.25">
      <c r="A1189" s="189">
        <f>IF('Jeunes Plants'!A1189&lt;&gt;"",'Jeunes Plants'!A1189,"")</f>
        <v>13262</v>
      </c>
      <c r="B1189" s="186" t="str">
        <f>IF('Jeunes Plants'!B1189&lt;&gt;"",'Jeunes Plants'!B1189,"")</f>
        <v>TOMATE TERRASSE ET BALCON</v>
      </c>
      <c r="C1189" s="186" t="str">
        <f>IF('Jeunes Plants'!C1189&lt;&gt;"",'Jeunes Plants'!C1189,"")</f>
        <v>Dora F1 Heartbreakers</v>
      </c>
      <c r="D1189" s="186" t="str">
        <f>IF('Jeunes Plants'!D1189&lt;&gt;"",'Jeunes Plants'!D1189,"")</f>
        <v/>
      </c>
      <c r="E1189" s="190" t="str">
        <f>IF('Jeunes Plants'!E1189&lt;&gt;"",'Jeunes Plants'!E1189,"")</f>
        <v>S</v>
      </c>
      <c r="F1189" s="190" t="str">
        <f>IF('Jeunes Plants'!F1189&lt;&gt;"",'Jeunes Plants'!F1189,"")</f>
        <v>M 2 cm  X240</v>
      </c>
      <c r="G1189" s="190">
        <f>IF('Jeunes Plants'!G1189&lt;&gt;"",'Jeunes Plants'!G1189,"")</f>
        <v>240</v>
      </c>
      <c r="H1189" s="191">
        <f>IF('Jeunes Plants'!H1189&lt;&gt;"",'Jeunes Plants'!H1189,"")</f>
        <v>4</v>
      </c>
      <c r="I1189" s="190" t="str">
        <f>IF('Jeunes Plants'!I1189&lt;&gt;"",'Jeunes Plants'!I1189,"")</f>
        <v>C</v>
      </c>
      <c r="J1189" s="192" t="str">
        <f>IF('Jeunes Plants'!J1189&lt;&gt;"",'Jeunes Plants'!J1189,"")</f>
        <v/>
      </c>
      <c r="K1189" s="186" t="str">
        <f>IF('Jeunes Plants'!K1189&lt;&gt;"",'Jeunes Plants'!K1189,"")</f>
        <v>LEG</v>
      </c>
      <c r="L1189" s="186" t="str">
        <f>IF('Jeunes Plants'!L1189&lt;&gt;"",'Jeunes Plants'!L1189,"")</f>
        <v>S4</v>
      </c>
      <c r="M1189" s="186" t="str">
        <f>IF('Jeunes Plants'!M1189&lt;&gt;"",'Jeunes Plants'!M1189,"")</f>
        <v/>
      </c>
      <c r="N1189" s="186" t="str">
        <f>IF('Jeunes Plants'!N1189&lt;&gt;"",'Jeunes Plants'!N1189,"")</f>
        <v>M2</v>
      </c>
      <c r="O1189" s="186" t="str">
        <f>IF('Jeunes Plants'!O1189&lt;&gt;"",'Jeunes Plants'!O1189,"")</f>
        <v>TOMATE TERRASSE ET BALCON Dora F1 Heartbreakers</v>
      </c>
      <c r="P1189" s="193">
        <f>IF('Jeunes Plants'!P1189&lt;&gt;"",'Jeunes Plants'!P1189,"")</f>
        <v>1189</v>
      </c>
      <c r="Q1189" s="20">
        <f>IF('Jeunes Plants'!R1189&lt;&gt;"",'Jeunes Plants'!R1189,"")</f>
        <v>0</v>
      </c>
      <c r="R1189" s="20">
        <f>IF('Jeunes Plants'!S1189&lt;&gt;"",'Jeunes Plants'!S1189,"")</f>
        <v>0</v>
      </c>
      <c r="S1189" s="236">
        <f>IF('Jeunes Plants'!T1189&lt;&gt;"",'Jeunes Plants'!T1189,"")</f>
        <v>0</v>
      </c>
      <c r="T1189" s="258"/>
      <c r="U1189" s="194"/>
      <c r="V1189" s="194"/>
      <c r="W1189" s="194"/>
    </row>
    <row r="1190" spans="1:23" ht="20.100000000000001" customHeight="1" x14ac:dyDescent="0.25">
      <c r="A1190" s="30">
        <f>IF('Jeunes Plants'!A1190&lt;&gt;"",'Jeunes Plants'!A1190,"")</f>
        <v>12435</v>
      </c>
      <c r="B1190" s="29" t="str">
        <f>IF('Jeunes Plants'!B1190&lt;&gt;"",'Jeunes Plants'!B1190,"")</f>
        <v>TOMATE CERISE ET COCKTAIL</v>
      </c>
      <c r="C1190" s="29" t="str">
        <f>IF('Jeunes Plants'!C1190&lt;&gt;"",'Jeunes Plants'!C1190,"")</f>
        <v>Gold Nugget</v>
      </c>
      <c r="D1190" s="29" t="str">
        <f>IF('Jeunes Plants'!D1190&lt;&gt;"",'Jeunes Plants'!D1190,"")</f>
        <v/>
      </c>
      <c r="E1190" s="67" t="str">
        <f>IF('Jeunes Plants'!E1190&lt;&gt;"",'Jeunes Plants'!E1190,"")</f>
        <v>S</v>
      </c>
      <c r="F1190" s="67" t="str">
        <f>IF('Jeunes Plants'!F1190&lt;&gt;"",'Jeunes Plants'!F1190,"")</f>
        <v>M 2 cm  X120</v>
      </c>
      <c r="G1190" s="67">
        <f>IF('Jeunes Plants'!G1190&lt;&gt;"",'Jeunes Plants'!G1190,"")</f>
        <v>120</v>
      </c>
      <c r="H1190" s="73">
        <f>IF('Jeunes Plants'!H1190&lt;&gt;"",'Jeunes Plants'!H1190,"")</f>
        <v>4</v>
      </c>
      <c r="I1190" s="67" t="str">
        <f>IF('Jeunes Plants'!I1190&lt;&gt;"",'Jeunes Plants'!I1190,"")</f>
        <v>G</v>
      </c>
      <c r="J1190" s="74" t="str">
        <f>IF('Jeunes Plants'!J1190&lt;&gt;"",'Jeunes Plants'!J1190,"")</f>
        <v/>
      </c>
      <c r="K1190" s="29" t="str">
        <f>IF('Jeunes Plants'!K1190&lt;&gt;"",'Jeunes Plants'!K1190,"")</f>
        <v>LEG</v>
      </c>
      <c r="L1190" s="29" t="str">
        <f>IF('Jeunes Plants'!L1190&lt;&gt;"",'Jeunes Plants'!L1190,"")</f>
        <v>S4</v>
      </c>
      <c r="M1190" s="29" t="str">
        <f>IF('Jeunes Plants'!M1190&lt;&gt;"",'Jeunes Plants'!M1190,"")</f>
        <v/>
      </c>
      <c r="N1190" s="29" t="str">
        <f>IF('Jeunes Plants'!N1190&lt;&gt;"",'Jeunes Plants'!N1190,"")</f>
        <v>M2</v>
      </c>
      <c r="O1190" s="29" t="str">
        <f>IF('Jeunes Plants'!O1190&lt;&gt;"",'Jeunes Plants'!O1190,"")</f>
        <v>TOMATE CERISE ET COCKTAIL Gold Nugget</v>
      </c>
      <c r="P1190" s="55">
        <f>IF('Jeunes Plants'!P1190&lt;&gt;"",'Jeunes Plants'!P1190,"")</f>
        <v>1190</v>
      </c>
      <c r="Q1190" s="20">
        <f>IF('Jeunes Plants'!R1190&lt;&gt;"",'Jeunes Plants'!R1190,"")</f>
        <v>0</v>
      </c>
      <c r="R1190" s="20">
        <f>IF('Jeunes Plants'!S1190&lt;&gt;"",'Jeunes Plants'!S1190,"")</f>
        <v>0</v>
      </c>
      <c r="S1190" s="236">
        <f>IF('Jeunes Plants'!T1190&lt;&gt;"",'Jeunes Plants'!T1190,"")</f>
        <v>0</v>
      </c>
      <c r="T1190" s="257"/>
      <c r="U1190" s="45"/>
      <c r="V1190" s="45"/>
      <c r="W1190" s="45"/>
    </row>
    <row r="1191" spans="1:23" ht="20.100000000000001" customHeight="1" x14ac:dyDescent="0.25">
      <c r="A1191" s="189">
        <f>IF('Jeunes Plants'!A1191&lt;&gt;"",'Jeunes Plants'!A1191,"")</f>
        <v>12313</v>
      </c>
      <c r="B1191" s="186" t="str">
        <f>IF('Jeunes Plants'!B1191&lt;&gt;"",'Jeunes Plants'!B1191,"")</f>
        <v>TOMATE CERISE ET COCKTAIL</v>
      </c>
      <c r="C1191" s="186" t="str">
        <f>IF('Jeunes Plants'!C1191&lt;&gt;"",'Jeunes Plants'!C1191,"")</f>
        <v>Gold Nugget</v>
      </c>
      <c r="D1191" s="186" t="str">
        <f>IF('Jeunes Plants'!D1191&lt;&gt;"",'Jeunes Plants'!D1191,"")</f>
        <v/>
      </c>
      <c r="E1191" s="190" t="str">
        <f>IF('Jeunes Plants'!E1191&lt;&gt;"",'Jeunes Plants'!E1191,"")</f>
        <v>S</v>
      </c>
      <c r="F1191" s="190" t="str">
        <f>IF('Jeunes Plants'!F1191&lt;&gt;"",'Jeunes Plants'!F1191,"")</f>
        <v>M 2 cm  X240</v>
      </c>
      <c r="G1191" s="190">
        <f>IF('Jeunes Plants'!G1191&lt;&gt;"",'Jeunes Plants'!G1191,"")</f>
        <v>240</v>
      </c>
      <c r="H1191" s="191">
        <f>IF('Jeunes Plants'!H1191&lt;&gt;"",'Jeunes Plants'!H1191,"")</f>
        <v>4</v>
      </c>
      <c r="I1191" s="190" t="str">
        <f>IF('Jeunes Plants'!I1191&lt;&gt;"",'Jeunes Plants'!I1191,"")</f>
        <v>G</v>
      </c>
      <c r="J1191" s="192" t="str">
        <f>IF('Jeunes Plants'!J1191&lt;&gt;"",'Jeunes Plants'!J1191,"")</f>
        <v/>
      </c>
      <c r="K1191" s="186" t="str">
        <f>IF('Jeunes Plants'!K1191&lt;&gt;"",'Jeunes Plants'!K1191,"")</f>
        <v>LEG</v>
      </c>
      <c r="L1191" s="186" t="str">
        <f>IF('Jeunes Plants'!L1191&lt;&gt;"",'Jeunes Plants'!L1191,"")</f>
        <v>S4</v>
      </c>
      <c r="M1191" s="186" t="str">
        <f>IF('Jeunes Plants'!M1191&lt;&gt;"",'Jeunes Plants'!M1191,"")</f>
        <v/>
      </c>
      <c r="N1191" s="186" t="str">
        <f>IF('Jeunes Plants'!N1191&lt;&gt;"",'Jeunes Plants'!N1191,"")</f>
        <v>M2</v>
      </c>
      <c r="O1191" s="186" t="str">
        <f>IF('Jeunes Plants'!O1191&lt;&gt;"",'Jeunes Plants'!O1191,"")</f>
        <v>TOMATE CERISE ET COCKTAIL Gold Nugget</v>
      </c>
      <c r="P1191" s="193">
        <f>IF('Jeunes Plants'!P1191&lt;&gt;"",'Jeunes Plants'!P1191,"")</f>
        <v>1191</v>
      </c>
      <c r="Q1191" s="20">
        <f>IF('Jeunes Plants'!R1191&lt;&gt;"",'Jeunes Plants'!R1191,"")</f>
        <v>0</v>
      </c>
      <c r="R1191" s="20">
        <f>IF('Jeunes Plants'!S1191&lt;&gt;"",'Jeunes Plants'!S1191,"")</f>
        <v>0</v>
      </c>
      <c r="S1191" s="236">
        <f>IF('Jeunes Plants'!T1191&lt;&gt;"",'Jeunes Plants'!T1191,"")</f>
        <v>0</v>
      </c>
      <c r="T1191" s="258"/>
      <c r="U1191" s="194"/>
      <c r="V1191" s="194"/>
      <c r="W1191" s="194"/>
    </row>
    <row r="1192" spans="1:23" ht="20.100000000000001" customHeight="1" x14ac:dyDescent="0.25">
      <c r="A1192" s="30">
        <f>IF('Jeunes Plants'!A1192&lt;&gt;"",'Jeunes Plants'!A1192,"")</f>
        <v>12436</v>
      </c>
      <c r="B1192" s="29" t="str">
        <f>IF('Jeunes Plants'!B1192&lt;&gt;"",'Jeunes Plants'!B1192,"")</f>
        <v>TOMATE CERISE ET COCKTAIL</v>
      </c>
      <c r="C1192" s="29" t="str">
        <f>IF('Jeunes Plants'!C1192&lt;&gt;"",'Jeunes Plants'!C1192,"")</f>
        <v>Harmony F1</v>
      </c>
      <c r="D1192" s="29" t="str">
        <f>IF('Jeunes Plants'!D1192&lt;&gt;"",'Jeunes Plants'!D1192,"")</f>
        <v/>
      </c>
      <c r="E1192" s="67" t="str">
        <f>IF('Jeunes Plants'!E1192&lt;&gt;"",'Jeunes Plants'!E1192,"")</f>
        <v>S</v>
      </c>
      <c r="F1192" s="67" t="str">
        <f>IF('Jeunes Plants'!F1192&lt;&gt;"",'Jeunes Plants'!F1192,"")</f>
        <v>M 2 cm  X120</v>
      </c>
      <c r="G1192" s="67">
        <f>IF('Jeunes Plants'!G1192&lt;&gt;"",'Jeunes Plants'!G1192,"")</f>
        <v>120</v>
      </c>
      <c r="H1192" s="73">
        <f>IF('Jeunes Plants'!H1192&lt;&gt;"",'Jeunes Plants'!H1192,"")</f>
        <v>4</v>
      </c>
      <c r="I1192" s="67" t="str">
        <f>IF('Jeunes Plants'!I1192&lt;&gt;"",'Jeunes Plants'!I1192,"")</f>
        <v>H</v>
      </c>
      <c r="J1192" s="74" t="str">
        <f>IF('Jeunes Plants'!J1192&lt;&gt;"",'Jeunes Plants'!J1192,"")</f>
        <v/>
      </c>
      <c r="K1192" s="29" t="str">
        <f>IF('Jeunes Plants'!K1192&lt;&gt;"",'Jeunes Plants'!K1192,"")</f>
        <v>LEG</v>
      </c>
      <c r="L1192" s="29" t="str">
        <f>IF('Jeunes Plants'!L1192&lt;&gt;"",'Jeunes Plants'!L1192,"")</f>
        <v>S4</v>
      </c>
      <c r="M1192" s="29" t="str">
        <f>IF('Jeunes Plants'!M1192&lt;&gt;"",'Jeunes Plants'!M1192,"")</f>
        <v/>
      </c>
      <c r="N1192" s="29" t="str">
        <f>IF('Jeunes Plants'!N1192&lt;&gt;"",'Jeunes Plants'!N1192,"")</f>
        <v>M2</v>
      </c>
      <c r="O1192" s="29" t="str">
        <f>IF('Jeunes Plants'!O1192&lt;&gt;"",'Jeunes Plants'!O1192,"")</f>
        <v>TOMATE CERISE ET COCKTAIL Harmony F1</v>
      </c>
      <c r="P1192" s="55">
        <f>IF('Jeunes Plants'!P1192&lt;&gt;"",'Jeunes Plants'!P1192,"")</f>
        <v>1192</v>
      </c>
      <c r="Q1192" s="20">
        <f>IF('Jeunes Plants'!R1192&lt;&gt;"",'Jeunes Plants'!R1192,"")</f>
        <v>0</v>
      </c>
      <c r="R1192" s="20">
        <f>IF('Jeunes Plants'!S1192&lt;&gt;"",'Jeunes Plants'!S1192,"")</f>
        <v>0</v>
      </c>
      <c r="S1192" s="236">
        <f>IF('Jeunes Plants'!T1192&lt;&gt;"",'Jeunes Plants'!T1192,"")</f>
        <v>0</v>
      </c>
      <c r="T1192" s="257"/>
      <c r="U1192" s="45"/>
      <c r="V1192" s="45"/>
      <c r="W1192" s="45"/>
    </row>
    <row r="1193" spans="1:23" ht="20.100000000000001" customHeight="1" x14ac:dyDescent="0.25">
      <c r="A1193" s="189">
        <f>IF('Jeunes Plants'!A1193&lt;&gt;"",'Jeunes Plants'!A1193,"")</f>
        <v>12314</v>
      </c>
      <c r="B1193" s="186" t="str">
        <f>IF('Jeunes Plants'!B1193&lt;&gt;"",'Jeunes Plants'!B1193,"")</f>
        <v>TOMATE CERISE ET COCKTAIL</v>
      </c>
      <c r="C1193" s="186" t="str">
        <f>IF('Jeunes Plants'!C1193&lt;&gt;"",'Jeunes Plants'!C1193,"")</f>
        <v>Harmony F1</v>
      </c>
      <c r="D1193" s="186" t="str">
        <f>IF('Jeunes Plants'!D1193&lt;&gt;"",'Jeunes Plants'!D1193,"")</f>
        <v/>
      </c>
      <c r="E1193" s="190" t="str">
        <f>IF('Jeunes Plants'!E1193&lt;&gt;"",'Jeunes Plants'!E1193,"")</f>
        <v>S</v>
      </c>
      <c r="F1193" s="190" t="str">
        <f>IF('Jeunes Plants'!F1193&lt;&gt;"",'Jeunes Plants'!F1193,"")</f>
        <v>M 2 cm  X240</v>
      </c>
      <c r="G1193" s="190">
        <f>IF('Jeunes Plants'!G1193&lt;&gt;"",'Jeunes Plants'!G1193,"")</f>
        <v>240</v>
      </c>
      <c r="H1193" s="191">
        <f>IF('Jeunes Plants'!H1193&lt;&gt;"",'Jeunes Plants'!H1193,"")</f>
        <v>4</v>
      </c>
      <c r="I1193" s="190" t="str">
        <f>IF('Jeunes Plants'!I1193&lt;&gt;"",'Jeunes Plants'!I1193,"")</f>
        <v>H</v>
      </c>
      <c r="J1193" s="192" t="str">
        <f>IF('Jeunes Plants'!J1193&lt;&gt;"",'Jeunes Plants'!J1193,"")</f>
        <v/>
      </c>
      <c r="K1193" s="186" t="str">
        <f>IF('Jeunes Plants'!K1193&lt;&gt;"",'Jeunes Plants'!K1193,"")</f>
        <v>LEG</v>
      </c>
      <c r="L1193" s="186" t="str">
        <f>IF('Jeunes Plants'!L1193&lt;&gt;"",'Jeunes Plants'!L1193,"")</f>
        <v>S4</v>
      </c>
      <c r="M1193" s="186" t="str">
        <f>IF('Jeunes Plants'!M1193&lt;&gt;"",'Jeunes Plants'!M1193,"")</f>
        <v/>
      </c>
      <c r="N1193" s="186" t="str">
        <f>IF('Jeunes Plants'!N1193&lt;&gt;"",'Jeunes Plants'!N1193,"")</f>
        <v>M2</v>
      </c>
      <c r="O1193" s="186" t="str">
        <f>IF('Jeunes Plants'!O1193&lt;&gt;"",'Jeunes Plants'!O1193,"")</f>
        <v>TOMATE CERISE ET COCKTAIL Harmony F1</v>
      </c>
      <c r="P1193" s="193">
        <f>IF('Jeunes Plants'!P1193&lt;&gt;"",'Jeunes Plants'!P1193,"")</f>
        <v>1193</v>
      </c>
      <c r="Q1193" s="20">
        <f>IF('Jeunes Plants'!R1193&lt;&gt;"",'Jeunes Plants'!R1193,"")</f>
        <v>0</v>
      </c>
      <c r="R1193" s="20">
        <f>IF('Jeunes Plants'!S1193&lt;&gt;"",'Jeunes Plants'!S1193,"")</f>
        <v>0</v>
      </c>
      <c r="S1193" s="236">
        <f>IF('Jeunes Plants'!T1193&lt;&gt;"",'Jeunes Plants'!T1193,"")</f>
        <v>0</v>
      </c>
      <c r="T1193" s="258"/>
      <c r="U1193" s="194"/>
      <c r="V1193" s="194"/>
      <c r="W1193" s="194"/>
    </row>
    <row r="1194" spans="1:23" ht="20.100000000000001" customHeight="1" x14ac:dyDescent="0.25">
      <c r="A1194" s="30">
        <f>IF('Jeunes Plants'!A1194&lt;&gt;"",'Jeunes Plants'!A1194,"")</f>
        <v>22845</v>
      </c>
      <c r="B1194" s="29" t="str">
        <f>IF('Jeunes Plants'!B1194&lt;&gt;"",'Jeunes Plants'!B1194,"")</f>
        <v>TOMATE CERISE ET COCKTAIL</v>
      </c>
      <c r="C1194" s="29" t="str">
        <f>IF('Jeunes Plants'!C1194&lt;&gt;"",'Jeunes Plants'!C1194,"")</f>
        <v>Red Pear</v>
      </c>
      <c r="D1194" s="29" t="str">
        <f>IF('Jeunes Plants'!D1194&lt;&gt;"",'Jeunes Plants'!D1194,"")</f>
        <v/>
      </c>
      <c r="E1194" s="67" t="str">
        <f>IF('Jeunes Plants'!E1194&lt;&gt;"",'Jeunes Plants'!E1194,"")</f>
        <v>S</v>
      </c>
      <c r="F1194" s="67" t="str">
        <f>IF('Jeunes Plants'!F1194&lt;&gt;"",'Jeunes Plants'!F1194,"")</f>
        <v>M 2 cm  X120</v>
      </c>
      <c r="G1194" s="67">
        <f>IF('Jeunes Plants'!G1194&lt;&gt;"",'Jeunes Plants'!G1194,"")</f>
        <v>120</v>
      </c>
      <c r="H1194" s="73">
        <f>IF('Jeunes Plants'!H1194&lt;&gt;"",'Jeunes Plants'!H1194,"")</f>
        <v>4</v>
      </c>
      <c r="I1194" s="67" t="str">
        <f>IF('Jeunes Plants'!I1194&lt;&gt;"",'Jeunes Plants'!I1194,"")</f>
        <v>G</v>
      </c>
      <c r="J1194" s="74" t="str">
        <f>IF('Jeunes Plants'!J1194&lt;&gt;"",'Jeunes Plants'!J1194,"")</f>
        <v/>
      </c>
      <c r="K1194" s="29" t="str">
        <f>IF('Jeunes Plants'!K1194&lt;&gt;"",'Jeunes Plants'!K1194,"")</f>
        <v>LEG</v>
      </c>
      <c r="L1194" s="29" t="str">
        <f>IF('Jeunes Plants'!L1194&lt;&gt;"",'Jeunes Plants'!L1194,"")</f>
        <v>S4</v>
      </c>
      <c r="M1194" s="29" t="str">
        <f>IF('Jeunes Plants'!M1194&lt;&gt;"",'Jeunes Plants'!M1194,"")</f>
        <v/>
      </c>
      <c r="N1194" s="29" t="str">
        <f>IF('Jeunes Plants'!N1194&lt;&gt;"",'Jeunes Plants'!N1194,"")</f>
        <v>M2</v>
      </c>
      <c r="O1194" s="29" t="str">
        <f>IF('Jeunes Plants'!O1194&lt;&gt;"",'Jeunes Plants'!O1194,"")</f>
        <v>TOMATE CERISE ET COCKTAIL Red Pear</v>
      </c>
      <c r="P1194" s="55">
        <f>IF('Jeunes Plants'!P1194&lt;&gt;"",'Jeunes Plants'!P1194,"")</f>
        <v>1194</v>
      </c>
      <c r="Q1194" s="20">
        <f>IF('Jeunes Plants'!R1194&lt;&gt;"",'Jeunes Plants'!R1194,"")</f>
        <v>0</v>
      </c>
      <c r="R1194" s="20">
        <f>IF('Jeunes Plants'!S1194&lt;&gt;"",'Jeunes Plants'!S1194,"")</f>
        <v>0</v>
      </c>
      <c r="S1194" s="236">
        <f>IF('Jeunes Plants'!T1194&lt;&gt;"",'Jeunes Plants'!T1194,"")</f>
        <v>0</v>
      </c>
      <c r="T1194" s="257"/>
      <c r="U1194" s="45"/>
      <c r="V1194" s="45"/>
      <c r="W1194" s="45"/>
    </row>
    <row r="1195" spans="1:23" ht="20.100000000000001" customHeight="1" x14ac:dyDescent="0.25">
      <c r="A1195" s="189">
        <f>IF('Jeunes Plants'!A1195&lt;&gt;"",'Jeunes Plants'!A1195,"")</f>
        <v>22846</v>
      </c>
      <c r="B1195" s="186" t="str">
        <f>IF('Jeunes Plants'!B1195&lt;&gt;"",'Jeunes Plants'!B1195,"")</f>
        <v>TOMATE CERISE ET COCKTAIL</v>
      </c>
      <c r="C1195" s="186" t="str">
        <f>IF('Jeunes Plants'!C1195&lt;&gt;"",'Jeunes Plants'!C1195,"")</f>
        <v>Red Pear</v>
      </c>
      <c r="D1195" s="186" t="str">
        <f>IF('Jeunes Plants'!D1195&lt;&gt;"",'Jeunes Plants'!D1195,"")</f>
        <v/>
      </c>
      <c r="E1195" s="190" t="str">
        <f>IF('Jeunes Plants'!E1195&lt;&gt;"",'Jeunes Plants'!E1195,"")</f>
        <v>S</v>
      </c>
      <c r="F1195" s="190" t="str">
        <f>IF('Jeunes Plants'!F1195&lt;&gt;"",'Jeunes Plants'!F1195,"")</f>
        <v>M 2 cm  X240</v>
      </c>
      <c r="G1195" s="190">
        <f>IF('Jeunes Plants'!G1195&lt;&gt;"",'Jeunes Plants'!G1195,"")</f>
        <v>240</v>
      </c>
      <c r="H1195" s="191">
        <f>IF('Jeunes Plants'!H1195&lt;&gt;"",'Jeunes Plants'!H1195,"")</f>
        <v>4</v>
      </c>
      <c r="I1195" s="190" t="str">
        <f>IF('Jeunes Plants'!I1195&lt;&gt;"",'Jeunes Plants'!I1195,"")</f>
        <v>G</v>
      </c>
      <c r="J1195" s="192" t="str">
        <f>IF('Jeunes Plants'!J1195&lt;&gt;"",'Jeunes Plants'!J1195,"")</f>
        <v/>
      </c>
      <c r="K1195" s="186" t="str">
        <f>IF('Jeunes Plants'!K1195&lt;&gt;"",'Jeunes Plants'!K1195,"")</f>
        <v>LEG</v>
      </c>
      <c r="L1195" s="186" t="str">
        <f>IF('Jeunes Plants'!L1195&lt;&gt;"",'Jeunes Plants'!L1195,"")</f>
        <v>S4</v>
      </c>
      <c r="M1195" s="186" t="str">
        <f>IF('Jeunes Plants'!M1195&lt;&gt;"",'Jeunes Plants'!M1195,"")</f>
        <v/>
      </c>
      <c r="N1195" s="186" t="str">
        <f>IF('Jeunes Plants'!N1195&lt;&gt;"",'Jeunes Plants'!N1195,"")</f>
        <v>M2</v>
      </c>
      <c r="O1195" s="186" t="str">
        <f>IF('Jeunes Plants'!O1195&lt;&gt;"",'Jeunes Plants'!O1195,"")</f>
        <v>TOMATE CERISE ET COCKTAIL Red Pear</v>
      </c>
      <c r="P1195" s="193">
        <f>IF('Jeunes Plants'!P1195&lt;&gt;"",'Jeunes Plants'!P1195,"")</f>
        <v>1195</v>
      </c>
      <c r="Q1195" s="20">
        <f>IF('Jeunes Plants'!R1195&lt;&gt;"",'Jeunes Plants'!R1195,"")</f>
        <v>0</v>
      </c>
      <c r="R1195" s="20">
        <f>IF('Jeunes Plants'!S1195&lt;&gt;"",'Jeunes Plants'!S1195,"")</f>
        <v>0</v>
      </c>
      <c r="S1195" s="236">
        <f>IF('Jeunes Plants'!T1195&lt;&gt;"",'Jeunes Plants'!T1195,"")</f>
        <v>0</v>
      </c>
      <c r="T1195" s="258"/>
      <c r="U1195" s="194"/>
      <c r="V1195" s="194"/>
      <c r="W1195" s="194"/>
    </row>
    <row r="1196" spans="1:23" ht="20.100000000000001" customHeight="1" x14ac:dyDescent="0.25">
      <c r="A1196" s="28">
        <f>IF('Jeunes Plants'!A1196&lt;&gt;"",'Jeunes Plants'!A1196,"")</f>
        <v>12434</v>
      </c>
      <c r="B1196" s="29" t="str">
        <f>IF('Jeunes Plants'!B1196&lt;&gt;"",'Jeunes Plants'!B1196,"")</f>
        <v>TOMATE CERISE ET COCKTAIL</v>
      </c>
      <c r="C1196" s="29" t="str">
        <f>IF('Jeunes Plants'!C1196&lt;&gt;"",'Jeunes Plants'!C1196,"")</f>
        <v>Sunchocola F1</v>
      </c>
      <c r="D1196" s="29" t="str">
        <f>IF('Jeunes Plants'!D1196&lt;&gt;"",'Jeunes Plants'!D1196,"")</f>
        <v/>
      </c>
      <c r="E1196" s="67" t="str">
        <f>IF('Jeunes Plants'!E1196&lt;&gt;"",'Jeunes Plants'!E1196,"")</f>
        <v>S</v>
      </c>
      <c r="F1196" s="67" t="str">
        <f>IF('Jeunes Plants'!F1196&lt;&gt;"",'Jeunes Plants'!F1196,"")</f>
        <v>M 2 cm  X120</v>
      </c>
      <c r="G1196" s="67">
        <f>IF('Jeunes Plants'!G1196&lt;&gt;"",'Jeunes Plants'!G1196,"")</f>
        <v>120</v>
      </c>
      <c r="H1196" s="73">
        <f>IF('Jeunes Plants'!H1196&lt;&gt;"",'Jeunes Plants'!H1196,"")</f>
        <v>4</v>
      </c>
      <c r="I1196" s="67" t="str">
        <f>IF('Jeunes Plants'!I1196&lt;&gt;"",'Jeunes Plants'!I1196,"")</f>
        <v>H</v>
      </c>
      <c r="J1196" s="74" t="str">
        <f>IF('Jeunes Plants'!J1196&lt;&gt;"",'Jeunes Plants'!J1196,"")</f>
        <v/>
      </c>
      <c r="K1196" s="29" t="str">
        <f>IF('Jeunes Plants'!K1196&lt;&gt;"",'Jeunes Plants'!K1196,"")</f>
        <v>LEG</v>
      </c>
      <c r="L1196" s="29" t="str">
        <f>IF('Jeunes Plants'!L1196&lt;&gt;"",'Jeunes Plants'!L1196,"")</f>
        <v>S4</v>
      </c>
      <c r="M1196" s="29" t="str">
        <f>IF('Jeunes Plants'!M1196&lt;&gt;"",'Jeunes Plants'!M1196,"")</f>
        <v/>
      </c>
      <c r="N1196" s="29" t="str">
        <f>IF('Jeunes Plants'!N1196&lt;&gt;"",'Jeunes Plants'!N1196,"")</f>
        <v>M2</v>
      </c>
      <c r="O1196" s="29" t="str">
        <f>IF('Jeunes Plants'!O1196&lt;&gt;"",'Jeunes Plants'!O1196,"")</f>
        <v>TOMATE CERISE ET COCKTAIL Sunchocola F1</v>
      </c>
      <c r="P1196" s="55">
        <f>IF('Jeunes Plants'!P1196&lt;&gt;"",'Jeunes Plants'!P1196,"")</f>
        <v>1196</v>
      </c>
      <c r="Q1196" s="20">
        <f>IF('Jeunes Plants'!R1196&lt;&gt;"",'Jeunes Plants'!R1196,"")</f>
        <v>0</v>
      </c>
      <c r="R1196" s="20">
        <f>IF('Jeunes Plants'!S1196&lt;&gt;"",'Jeunes Plants'!S1196,"")</f>
        <v>0</v>
      </c>
      <c r="S1196" s="236">
        <f>IF('Jeunes Plants'!T1196&lt;&gt;"",'Jeunes Plants'!T1196,"")</f>
        <v>0</v>
      </c>
      <c r="T1196" s="257"/>
      <c r="U1196" s="45"/>
      <c r="V1196" s="45"/>
      <c r="W1196" s="45"/>
    </row>
    <row r="1197" spans="1:23" ht="20.100000000000001" customHeight="1" x14ac:dyDescent="0.25">
      <c r="A1197" s="195">
        <f>IF('Jeunes Plants'!A1197&lt;&gt;"",'Jeunes Plants'!A1197,"")</f>
        <v>12312</v>
      </c>
      <c r="B1197" s="186" t="str">
        <f>IF('Jeunes Plants'!B1197&lt;&gt;"",'Jeunes Plants'!B1197,"")</f>
        <v>TOMATE CERISE ET COCKTAIL</v>
      </c>
      <c r="C1197" s="186" t="str">
        <f>IF('Jeunes Plants'!C1197&lt;&gt;"",'Jeunes Plants'!C1197,"")</f>
        <v>Sunchocola F1</v>
      </c>
      <c r="D1197" s="186" t="str">
        <f>IF('Jeunes Plants'!D1197&lt;&gt;"",'Jeunes Plants'!D1197,"")</f>
        <v/>
      </c>
      <c r="E1197" s="190" t="str">
        <f>IF('Jeunes Plants'!E1197&lt;&gt;"",'Jeunes Plants'!E1197,"")</f>
        <v>S</v>
      </c>
      <c r="F1197" s="190" t="str">
        <f>IF('Jeunes Plants'!F1197&lt;&gt;"",'Jeunes Plants'!F1197,"")</f>
        <v>M 2 cm  X240</v>
      </c>
      <c r="G1197" s="190">
        <f>IF('Jeunes Plants'!G1197&lt;&gt;"",'Jeunes Plants'!G1197,"")</f>
        <v>240</v>
      </c>
      <c r="H1197" s="191">
        <f>IF('Jeunes Plants'!H1197&lt;&gt;"",'Jeunes Plants'!H1197,"")</f>
        <v>4</v>
      </c>
      <c r="I1197" s="190" t="str">
        <f>IF('Jeunes Plants'!I1197&lt;&gt;"",'Jeunes Plants'!I1197,"")</f>
        <v>H</v>
      </c>
      <c r="J1197" s="192" t="str">
        <f>IF('Jeunes Plants'!J1197&lt;&gt;"",'Jeunes Plants'!J1197,"")</f>
        <v/>
      </c>
      <c r="K1197" s="186" t="str">
        <f>IF('Jeunes Plants'!K1197&lt;&gt;"",'Jeunes Plants'!K1197,"")</f>
        <v>LEG</v>
      </c>
      <c r="L1197" s="186" t="str">
        <f>IF('Jeunes Plants'!L1197&lt;&gt;"",'Jeunes Plants'!L1197,"")</f>
        <v>S4</v>
      </c>
      <c r="M1197" s="186" t="str">
        <f>IF('Jeunes Plants'!M1197&lt;&gt;"",'Jeunes Plants'!M1197,"")</f>
        <v/>
      </c>
      <c r="N1197" s="186" t="str">
        <f>IF('Jeunes Plants'!N1197&lt;&gt;"",'Jeunes Plants'!N1197,"")</f>
        <v>M2</v>
      </c>
      <c r="O1197" s="186" t="str">
        <f>IF('Jeunes Plants'!O1197&lt;&gt;"",'Jeunes Plants'!O1197,"")</f>
        <v>TOMATE CERISE ET COCKTAIL Sunchocola F1</v>
      </c>
      <c r="P1197" s="193">
        <f>IF('Jeunes Plants'!P1197&lt;&gt;"",'Jeunes Plants'!P1197,"")</f>
        <v>1197</v>
      </c>
      <c r="Q1197" s="20">
        <f>IF('Jeunes Plants'!R1197&lt;&gt;"",'Jeunes Plants'!R1197,"")</f>
        <v>0</v>
      </c>
      <c r="R1197" s="20">
        <f>IF('Jeunes Plants'!S1197&lt;&gt;"",'Jeunes Plants'!S1197,"")</f>
        <v>0</v>
      </c>
      <c r="S1197" s="236">
        <f>IF('Jeunes Plants'!T1197&lt;&gt;"",'Jeunes Plants'!T1197,"")</f>
        <v>0</v>
      </c>
      <c r="T1197" s="258"/>
      <c r="U1197" s="194"/>
      <c r="V1197" s="194"/>
      <c r="W1197" s="194"/>
    </row>
    <row r="1198" spans="1:23" ht="20.100000000000001" customHeight="1" x14ac:dyDescent="0.25">
      <c r="A1198" s="28">
        <f>IF('Jeunes Plants'!A1198&lt;&gt;"",'Jeunes Plants'!A1198,"")</f>
        <v>23752</v>
      </c>
      <c r="B1198" s="29" t="str">
        <f>IF('Jeunes Plants'!B1198&lt;&gt;"",'Jeunes Plants'!B1198,"")</f>
        <v>TOMATE CERISE ET COCKTAIL</v>
      </c>
      <c r="C1198" s="29" t="str">
        <f>IF('Jeunes Plants'!C1198&lt;&gt;"",'Jeunes Plants'!C1198,"")</f>
        <v>Sunorange F1</v>
      </c>
      <c r="D1198" s="29" t="str">
        <f>IF('Jeunes Plants'!D1198&lt;&gt;"",'Jeunes Plants'!D1198,"")</f>
        <v/>
      </c>
      <c r="E1198" s="67" t="str">
        <f>IF('Jeunes Plants'!E1198&lt;&gt;"",'Jeunes Plants'!E1198,"")</f>
        <v>S</v>
      </c>
      <c r="F1198" s="67" t="str">
        <f>IF('Jeunes Plants'!F1198&lt;&gt;"",'Jeunes Plants'!F1198,"")</f>
        <v>M 2 cm  X120</v>
      </c>
      <c r="G1198" s="67">
        <f>IF('Jeunes Plants'!G1198&lt;&gt;"",'Jeunes Plants'!G1198,"")</f>
        <v>120</v>
      </c>
      <c r="H1198" s="73">
        <f>IF('Jeunes Plants'!H1198&lt;&gt;"",'Jeunes Plants'!H1198,"")</f>
        <v>4</v>
      </c>
      <c r="I1198" s="67" t="str">
        <f>IF('Jeunes Plants'!I1198&lt;&gt;"",'Jeunes Plants'!I1198,"")</f>
        <v>H</v>
      </c>
      <c r="J1198" s="74" t="str">
        <f>IF('Jeunes Plants'!J1198&lt;&gt;"",'Jeunes Plants'!J1198,"")</f>
        <v/>
      </c>
      <c r="K1198" s="29" t="str">
        <f>IF('Jeunes Plants'!K1198&lt;&gt;"",'Jeunes Plants'!K1198,"")</f>
        <v>LEG</v>
      </c>
      <c r="L1198" s="29" t="str">
        <f>IF('Jeunes Plants'!L1198&lt;&gt;"",'Jeunes Plants'!L1198,"")</f>
        <v>S4</v>
      </c>
      <c r="M1198" s="29" t="str">
        <f>IF('Jeunes Plants'!M1198&lt;&gt;"",'Jeunes Plants'!M1198,"")</f>
        <v/>
      </c>
      <c r="N1198" s="29" t="str">
        <f>IF('Jeunes Plants'!N1198&lt;&gt;"",'Jeunes Plants'!N1198,"")</f>
        <v>M2</v>
      </c>
      <c r="O1198" s="29" t="str">
        <f>IF('Jeunes Plants'!O1198&lt;&gt;"",'Jeunes Plants'!O1198,"")</f>
        <v>TOMATE CERISE ET COCKTAIL Sunorange F1</v>
      </c>
      <c r="P1198" s="55">
        <f>IF('Jeunes Plants'!P1198&lt;&gt;"",'Jeunes Plants'!P1198,"")</f>
        <v>1198</v>
      </c>
      <c r="Q1198" s="20">
        <f>IF('Jeunes Plants'!R1198&lt;&gt;"",'Jeunes Plants'!R1198,"")</f>
        <v>0</v>
      </c>
      <c r="R1198" s="20">
        <f>IF('Jeunes Plants'!S1198&lt;&gt;"",'Jeunes Plants'!S1198,"")</f>
        <v>0</v>
      </c>
      <c r="S1198" s="236">
        <f>IF('Jeunes Plants'!T1198&lt;&gt;"",'Jeunes Plants'!T1198,"")</f>
        <v>0</v>
      </c>
      <c r="T1198" s="257"/>
      <c r="U1198" s="45"/>
      <c r="V1198" s="45"/>
      <c r="W1198" s="45"/>
    </row>
    <row r="1199" spans="1:23" ht="20.100000000000001" customHeight="1" x14ac:dyDescent="0.25">
      <c r="A1199" s="195">
        <f>IF('Jeunes Plants'!A1199&lt;&gt;"",'Jeunes Plants'!A1199,"")</f>
        <v>23753</v>
      </c>
      <c r="B1199" s="186" t="str">
        <f>IF('Jeunes Plants'!B1199&lt;&gt;"",'Jeunes Plants'!B1199,"")</f>
        <v>TOMATE CERISE ET COCKTAIL</v>
      </c>
      <c r="C1199" s="186" t="str">
        <f>IF('Jeunes Plants'!C1199&lt;&gt;"",'Jeunes Plants'!C1199,"")</f>
        <v>Sunorange F1</v>
      </c>
      <c r="D1199" s="186" t="str">
        <f>IF('Jeunes Plants'!D1199&lt;&gt;"",'Jeunes Plants'!D1199,"")</f>
        <v/>
      </c>
      <c r="E1199" s="190" t="str">
        <f>IF('Jeunes Plants'!E1199&lt;&gt;"",'Jeunes Plants'!E1199,"")</f>
        <v>S</v>
      </c>
      <c r="F1199" s="190" t="str">
        <f>IF('Jeunes Plants'!F1199&lt;&gt;"",'Jeunes Plants'!F1199,"")</f>
        <v>M 2 cm  X240</v>
      </c>
      <c r="G1199" s="190">
        <f>IF('Jeunes Plants'!G1199&lt;&gt;"",'Jeunes Plants'!G1199,"")</f>
        <v>240</v>
      </c>
      <c r="H1199" s="191">
        <f>IF('Jeunes Plants'!H1199&lt;&gt;"",'Jeunes Plants'!H1199,"")</f>
        <v>4</v>
      </c>
      <c r="I1199" s="190" t="str">
        <f>IF('Jeunes Plants'!I1199&lt;&gt;"",'Jeunes Plants'!I1199,"")</f>
        <v>H</v>
      </c>
      <c r="J1199" s="192" t="str">
        <f>IF('Jeunes Plants'!J1199&lt;&gt;"",'Jeunes Plants'!J1199,"")</f>
        <v/>
      </c>
      <c r="K1199" s="186" t="str">
        <f>IF('Jeunes Plants'!K1199&lt;&gt;"",'Jeunes Plants'!K1199,"")</f>
        <v>LEG</v>
      </c>
      <c r="L1199" s="186" t="str">
        <f>IF('Jeunes Plants'!L1199&lt;&gt;"",'Jeunes Plants'!L1199,"")</f>
        <v>S4</v>
      </c>
      <c r="M1199" s="186" t="str">
        <f>IF('Jeunes Plants'!M1199&lt;&gt;"",'Jeunes Plants'!M1199,"")</f>
        <v/>
      </c>
      <c r="N1199" s="186" t="str">
        <f>IF('Jeunes Plants'!N1199&lt;&gt;"",'Jeunes Plants'!N1199,"")</f>
        <v>M2</v>
      </c>
      <c r="O1199" s="186" t="str">
        <f>IF('Jeunes Plants'!O1199&lt;&gt;"",'Jeunes Plants'!O1199,"")</f>
        <v>TOMATE CERISE ET COCKTAIL Sunorange F1</v>
      </c>
      <c r="P1199" s="193">
        <f>IF('Jeunes Plants'!P1199&lt;&gt;"",'Jeunes Plants'!P1199,"")</f>
        <v>1199</v>
      </c>
      <c r="Q1199" s="20">
        <f>IF('Jeunes Plants'!R1199&lt;&gt;"",'Jeunes Plants'!R1199,"")</f>
        <v>0</v>
      </c>
      <c r="R1199" s="20">
        <f>IF('Jeunes Plants'!S1199&lt;&gt;"",'Jeunes Plants'!S1199,"")</f>
        <v>0</v>
      </c>
      <c r="S1199" s="236">
        <f>IF('Jeunes Plants'!T1199&lt;&gt;"",'Jeunes Plants'!T1199,"")</f>
        <v>0</v>
      </c>
      <c r="T1199" s="258"/>
      <c r="U1199" s="194"/>
      <c r="V1199" s="194"/>
      <c r="W1199" s="194"/>
    </row>
    <row r="1200" spans="1:23" ht="20.100000000000001" customHeight="1" x14ac:dyDescent="0.25">
      <c r="A1200" s="30">
        <f>IF('Jeunes Plants'!A1200&lt;&gt;"",'Jeunes Plants'!A1200,"")</f>
        <v>12438</v>
      </c>
      <c r="B1200" s="29" t="str">
        <f>IF('Jeunes Plants'!B1200&lt;&gt;"",'Jeunes Plants'!B1200,"")</f>
        <v>TOMATE CERISE ET COCKTAIL</v>
      </c>
      <c r="C1200" s="29" t="str">
        <f>IF('Jeunes Plants'!C1200&lt;&gt;"",'Jeunes Plants'!C1200,"")</f>
        <v>Supersweet 100 F1</v>
      </c>
      <c r="D1200" s="29" t="str">
        <f>IF('Jeunes Plants'!D1200&lt;&gt;"",'Jeunes Plants'!D1200,"")</f>
        <v/>
      </c>
      <c r="E1200" s="67" t="str">
        <f>IF('Jeunes Plants'!E1200&lt;&gt;"",'Jeunes Plants'!E1200,"")</f>
        <v>S</v>
      </c>
      <c r="F1200" s="67" t="str">
        <f>IF('Jeunes Plants'!F1200&lt;&gt;"",'Jeunes Plants'!F1200,"")</f>
        <v>M 2 cm  X120</v>
      </c>
      <c r="G1200" s="67">
        <f>IF('Jeunes Plants'!G1200&lt;&gt;"",'Jeunes Plants'!G1200,"")</f>
        <v>120</v>
      </c>
      <c r="H1200" s="73">
        <f>IF('Jeunes Plants'!H1200&lt;&gt;"",'Jeunes Plants'!H1200,"")</f>
        <v>4</v>
      </c>
      <c r="I1200" s="67" t="str">
        <f>IF('Jeunes Plants'!I1200&lt;&gt;"",'Jeunes Plants'!I1200,"")</f>
        <v>G</v>
      </c>
      <c r="J1200" s="74" t="str">
        <f>IF('Jeunes Plants'!J1200&lt;&gt;"",'Jeunes Plants'!J1200,"")</f>
        <v/>
      </c>
      <c r="K1200" s="29" t="str">
        <f>IF('Jeunes Plants'!K1200&lt;&gt;"",'Jeunes Plants'!K1200,"")</f>
        <v>LEG</v>
      </c>
      <c r="L1200" s="29" t="str">
        <f>IF('Jeunes Plants'!L1200&lt;&gt;"",'Jeunes Plants'!L1200,"")</f>
        <v>S4</v>
      </c>
      <c r="M1200" s="29" t="str">
        <f>IF('Jeunes Plants'!M1200&lt;&gt;"",'Jeunes Plants'!M1200,"")</f>
        <v/>
      </c>
      <c r="N1200" s="29" t="str">
        <f>IF('Jeunes Plants'!N1200&lt;&gt;"",'Jeunes Plants'!N1200,"")</f>
        <v>M2</v>
      </c>
      <c r="O1200" s="29" t="str">
        <f>IF('Jeunes Plants'!O1200&lt;&gt;"",'Jeunes Plants'!O1200,"")</f>
        <v>TOMATE CERISE ET COCKTAIL Supersweet 100 F1</v>
      </c>
      <c r="P1200" s="55">
        <f>IF('Jeunes Plants'!P1200&lt;&gt;"",'Jeunes Plants'!P1200,"")</f>
        <v>1200</v>
      </c>
      <c r="Q1200" s="20">
        <f>IF('Jeunes Plants'!R1200&lt;&gt;"",'Jeunes Plants'!R1200,"")</f>
        <v>0</v>
      </c>
      <c r="R1200" s="20">
        <f>IF('Jeunes Plants'!S1200&lt;&gt;"",'Jeunes Plants'!S1200,"")</f>
        <v>0</v>
      </c>
      <c r="S1200" s="236">
        <f>IF('Jeunes Plants'!T1200&lt;&gt;"",'Jeunes Plants'!T1200,"")</f>
        <v>0</v>
      </c>
      <c r="T1200" s="257"/>
      <c r="U1200" s="45"/>
      <c r="V1200" s="45"/>
      <c r="W1200" s="45"/>
    </row>
    <row r="1201" spans="1:23" ht="20.100000000000001" customHeight="1" x14ac:dyDescent="0.25">
      <c r="A1201" s="189">
        <f>IF('Jeunes Plants'!A1201&lt;&gt;"",'Jeunes Plants'!A1201,"")</f>
        <v>12229</v>
      </c>
      <c r="B1201" s="186" t="str">
        <f>IF('Jeunes Plants'!B1201&lt;&gt;"",'Jeunes Plants'!B1201,"")</f>
        <v>TOMATE CERISE ET COCKTAIL</v>
      </c>
      <c r="C1201" s="186" t="str">
        <f>IF('Jeunes Plants'!C1201&lt;&gt;"",'Jeunes Plants'!C1201,"")</f>
        <v>Supersweet 100 F1</v>
      </c>
      <c r="D1201" s="186" t="str">
        <f>IF('Jeunes Plants'!D1201&lt;&gt;"",'Jeunes Plants'!D1201,"")</f>
        <v/>
      </c>
      <c r="E1201" s="190" t="str">
        <f>IF('Jeunes Plants'!E1201&lt;&gt;"",'Jeunes Plants'!E1201,"")</f>
        <v>S</v>
      </c>
      <c r="F1201" s="190" t="str">
        <f>IF('Jeunes Plants'!F1201&lt;&gt;"",'Jeunes Plants'!F1201,"")</f>
        <v>M 2 cm  X240</v>
      </c>
      <c r="G1201" s="190">
        <f>IF('Jeunes Plants'!G1201&lt;&gt;"",'Jeunes Plants'!G1201,"")</f>
        <v>240</v>
      </c>
      <c r="H1201" s="191">
        <f>IF('Jeunes Plants'!H1201&lt;&gt;"",'Jeunes Plants'!H1201,"")</f>
        <v>4</v>
      </c>
      <c r="I1201" s="190" t="str">
        <f>IF('Jeunes Plants'!I1201&lt;&gt;"",'Jeunes Plants'!I1201,"")</f>
        <v>G</v>
      </c>
      <c r="J1201" s="192" t="str">
        <f>IF('Jeunes Plants'!J1201&lt;&gt;"",'Jeunes Plants'!J1201,"")</f>
        <v/>
      </c>
      <c r="K1201" s="186" t="str">
        <f>IF('Jeunes Plants'!K1201&lt;&gt;"",'Jeunes Plants'!K1201,"")</f>
        <v>LEG</v>
      </c>
      <c r="L1201" s="186" t="str">
        <f>IF('Jeunes Plants'!L1201&lt;&gt;"",'Jeunes Plants'!L1201,"")</f>
        <v>S4</v>
      </c>
      <c r="M1201" s="186" t="str">
        <f>IF('Jeunes Plants'!M1201&lt;&gt;"",'Jeunes Plants'!M1201,"")</f>
        <v/>
      </c>
      <c r="N1201" s="186" t="str">
        <f>IF('Jeunes Plants'!N1201&lt;&gt;"",'Jeunes Plants'!N1201,"")</f>
        <v>M2</v>
      </c>
      <c r="O1201" s="186" t="str">
        <f>IF('Jeunes Plants'!O1201&lt;&gt;"",'Jeunes Plants'!O1201,"")</f>
        <v>TOMATE CERISE ET COCKTAIL Supersweet 100 F1</v>
      </c>
      <c r="P1201" s="193">
        <f>IF('Jeunes Plants'!P1201&lt;&gt;"",'Jeunes Plants'!P1201,"")</f>
        <v>1201</v>
      </c>
      <c r="Q1201" s="20">
        <f>IF('Jeunes Plants'!R1201&lt;&gt;"",'Jeunes Plants'!R1201,"")</f>
        <v>0</v>
      </c>
      <c r="R1201" s="20">
        <f>IF('Jeunes Plants'!S1201&lt;&gt;"",'Jeunes Plants'!S1201,"")</f>
        <v>0</v>
      </c>
      <c r="S1201" s="236">
        <f>IF('Jeunes Plants'!T1201&lt;&gt;"",'Jeunes Plants'!T1201,"")</f>
        <v>0</v>
      </c>
      <c r="T1201" s="258"/>
      <c r="U1201" s="194"/>
      <c r="V1201" s="194"/>
      <c r="W1201" s="194"/>
    </row>
    <row r="1202" spans="1:23" ht="20.100000000000001" customHeight="1" x14ac:dyDescent="0.25">
      <c r="A1202" s="30">
        <f>IF('Jeunes Plants'!A1202&lt;&gt;"",'Jeunes Plants'!A1202,"")</f>
        <v>12568</v>
      </c>
      <c r="B1202" s="29" t="str">
        <f>IF('Jeunes Plants'!B1202&lt;&gt;"",'Jeunes Plants'!B1202,"")</f>
        <v>TOMATE CERISE ET COCKTAIL</v>
      </c>
      <c r="C1202" s="29" t="str">
        <f>IF('Jeunes Plants'!C1202&lt;&gt;"",'Jeunes Plants'!C1202,"")</f>
        <v>Tutti Frutti F1</v>
      </c>
      <c r="D1202" s="29" t="str">
        <f>IF('Jeunes Plants'!D1202&lt;&gt;"",'Jeunes Plants'!D1202,"")</f>
        <v/>
      </c>
      <c r="E1202" s="67" t="str">
        <f>IF('Jeunes Plants'!E1202&lt;&gt;"",'Jeunes Plants'!E1202,"")</f>
        <v>S</v>
      </c>
      <c r="F1202" s="67" t="str">
        <f>IF('Jeunes Plants'!F1202&lt;&gt;"",'Jeunes Plants'!F1202,"")</f>
        <v>M 2 cm  X120</v>
      </c>
      <c r="G1202" s="67">
        <f>IF('Jeunes Plants'!G1202&lt;&gt;"",'Jeunes Plants'!G1202,"")</f>
        <v>120</v>
      </c>
      <c r="H1202" s="73">
        <f>IF('Jeunes Plants'!H1202&lt;&gt;"",'Jeunes Plants'!H1202,"")</f>
        <v>4</v>
      </c>
      <c r="I1202" s="67" t="str">
        <f>IF('Jeunes Plants'!I1202&lt;&gt;"",'Jeunes Plants'!I1202,"")</f>
        <v>C</v>
      </c>
      <c r="J1202" s="74" t="str">
        <f>IF('Jeunes Plants'!J1202&lt;&gt;"",'Jeunes Plants'!J1202,"")</f>
        <v/>
      </c>
      <c r="K1202" s="29" t="str">
        <f>IF('Jeunes Plants'!K1202&lt;&gt;"",'Jeunes Plants'!K1202,"")</f>
        <v>LEG</v>
      </c>
      <c r="L1202" s="29" t="str">
        <f>IF('Jeunes Plants'!L1202&lt;&gt;"",'Jeunes Plants'!L1202,"")</f>
        <v>S4</v>
      </c>
      <c r="M1202" s="29" t="str">
        <f>IF('Jeunes Plants'!M1202&lt;&gt;"",'Jeunes Plants'!M1202,"")</f>
        <v/>
      </c>
      <c r="N1202" s="29" t="str">
        <f>IF('Jeunes Plants'!N1202&lt;&gt;"",'Jeunes Plants'!N1202,"")</f>
        <v>M2</v>
      </c>
      <c r="O1202" s="29" t="str">
        <f>IF('Jeunes Plants'!O1202&lt;&gt;"",'Jeunes Plants'!O1202,"")</f>
        <v>TOMATE CERISE ET COCKTAIL Tutti Frutti F1</v>
      </c>
      <c r="P1202" s="55">
        <f>IF('Jeunes Plants'!P1202&lt;&gt;"",'Jeunes Plants'!P1202,"")</f>
        <v>1202</v>
      </c>
      <c r="Q1202" s="20">
        <f>IF('Jeunes Plants'!R1202&lt;&gt;"",'Jeunes Plants'!R1202,"")</f>
        <v>0</v>
      </c>
      <c r="R1202" s="20">
        <f>IF('Jeunes Plants'!S1202&lt;&gt;"",'Jeunes Plants'!S1202,"")</f>
        <v>0</v>
      </c>
      <c r="S1202" s="236">
        <f>IF('Jeunes Plants'!T1202&lt;&gt;"",'Jeunes Plants'!T1202,"")</f>
        <v>0</v>
      </c>
      <c r="T1202" s="257"/>
      <c r="U1202" s="45"/>
      <c r="V1202" s="45"/>
      <c r="W1202" s="45"/>
    </row>
    <row r="1203" spans="1:23" ht="20.100000000000001" customHeight="1" x14ac:dyDescent="0.25">
      <c r="A1203" s="189">
        <f>IF('Jeunes Plants'!A1203&lt;&gt;"",'Jeunes Plants'!A1203,"")</f>
        <v>12570</v>
      </c>
      <c r="B1203" s="186" t="str">
        <f>IF('Jeunes Plants'!B1203&lt;&gt;"",'Jeunes Plants'!B1203,"")</f>
        <v>TOMATE CERISE ET COCKTAIL</v>
      </c>
      <c r="C1203" s="186" t="str">
        <f>IF('Jeunes Plants'!C1203&lt;&gt;"",'Jeunes Plants'!C1203,"")</f>
        <v>Tutti Frutti F1</v>
      </c>
      <c r="D1203" s="186" t="str">
        <f>IF('Jeunes Plants'!D1203&lt;&gt;"",'Jeunes Plants'!D1203,"")</f>
        <v/>
      </c>
      <c r="E1203" s="190" t="str">
        <f>IF('Jeunes Plants'!E1203&lt;&gt;"",'Jeunes Plants'!E1203,"")</f>
        <v>S</v>
      </c>
      <c r="F1203" s="190" t="str">
        <f>IF('Jeunes Plants'!F1203&lt;&gt;"",'Jeunes Plants'!F1203,"")</f>
        <v>M 2 cm  X240</v>
      </c>
      <c r="G1203" s="190">
        <f>IF('Jeunes Plants'!G1203&lt;&gt;"",'Jeunes Plants'!G1203,"")</f>
        <v>240</v>
      </c>
      <c r="H1203" s="191">
        <f>IF('Jeunes Plants'!H1203&lt;&gt;"",'Jeunes Plants'!H1203,"")</f>
        <v>4</v>
      </c>
      <c r="I1203" s="190" t="str">
        <f>IF('Jeunes Plants'!I1203&lt;&gt;"",'Jeunes Plants'!I1203,"")</f>
        <v>C</v>
      </c>
      <c r="J1203" s="192" t="str">
        <f>IF('Jeunes Plants'!J1203&lt;&gt;"",'Jeunes Plants'!J1203,"")</f>
        <v/>
      </c>
      <c r="K1203" s="186" t="str">
        <f>IF('Jeunes Plants'!K1203&lt;&gt;"",'Jeunes Plants'!K1203,"")</f>
        <v>LEG</v>
      </c>
      <c r="L1203" s="186" t="str">
        <f>IF('Jeunes Plants'!L1203&lt;&gt;"",'Jeunes Plants'!L1203,"")</f>
        <v>S4</v>
      </c>
      <c r="M1203" s="186" t="str">
        <f>IF('Jeunes Plants'!M1203&lt;&gt;"",'Jeunes Plants'!M1203,"")</f>
        <v/>
      </c>
      <c r="N1203" s="186" t="str">
        <f>IF('Jeunes Plants'!N1203&lt;&gt;"",'Jeunes Plants'!N1203,"")</f>
        <v>M2</v>
      </c>
      <c r="O1203" s="186" t="str">
        <f>IF('Jeunes Plants'!O1203&lt;&gt;"",'Jeunes Plants'!O1203,"")</f>
        <v>TOMATE CERISE ET COCKTAIL Tutti Frutti F1</v>
      </c>
      <c r="P1203" s="193">
        <f>IF('Jeunes Plants'!P1203&lt;&gt;"",'Jeunes Plants'!P1203,"")</f>
        <v>1203</v>
      </c>
      <c r="Q1203" s="20">
        <f>IF('Jeunes Plants'!R1203&lt;&gt;"",'Jeunes Plants'!R1203,"")</f>
        <v>0</v>
      </c>
      <c r="R1203" s="20">
        <f>IF('Jeunes Plants'!S1203&lt;&gt;"",'Jeunes Plants'!S1203,"")</f>
        <v>0</v>
      </c>
      <c r="S1203" s="236">
        <f>IF('Jeunes Plants'!T1203&lt;&gt;"",'Jeunes Plants'!T1203,"")</f>
        <v>0</v>
      </c>
      <c r="T1203" s="258"/>
      <c r="U1203" s="194"/>
      <c r="V1203" s="194"/>
      <c r="W1203" s="194"/>
    </row>
    <row r="1204" spans="1:23" ht="20.100000000000001" customHeight="1" x14ac:dyDescent="0.25">
      <c r="A1204" s="30">
        <f>IF('Jeunes Plants'!A1204&lt;&gt;"",'Jeunes Plants'!A1204,"")</f>
        <v>12439</v>
      </c>
      <c r="B1204" s="29" t="str">
        <f>IF('Jeunes Plants'!B1204&lt;&gt;"",'Jeunes Plants'!B1204,"")</f>
        <v>TOMATE CLASSIQUE</v>
      </c>
      <c r="C1204" s="29" t="str">
        <f>IF('Jeunes Plants'!C1204&lt;&gt;"",'Jeunes Plants'!C1204,"")</f>
        <v>Ananas</v>
      </c>
      <c r="D1204" s="29" t="str">
        <f>IF('Jeunes Plants'!D1204&lt;&gt;"",'Jeunes Plants'!D1204,"")</f>
        <v/>
      </c>
      <c r="E1204" s="67" t="str">
        <f>IF('Jeunes Plants'!E1204&lt;&gt;"",'Jeunes Plants'!E1204,"")</f>
        <v>S</v>
      </c>
      <c r="F1204" s="67" t="str">
        <f>IF('Jeunes Plants'!F1204&lt;&gt;"",'Jeunes Plants'!F1204,"")</f>
        <v>M 2 cm  X120</v>
      </c>
      <c r="G1204" s="67">
        <f>IF('Jeunes Plants'!G1204&lt;&gt;"",'Jeunes Plants'!G1204,"")</f>
        <v>120</v>
      </c>
      <c r="H1204" s="73">
        <f>IF('Jeunes Plants'!H1204&lt;&gt;"",'Jeunes Plants'!H1204,"")</f>
        <v>4</v>
      </c>
      <c r="I1204" s="67" t="str">
        <f>IF('Jeunes Plants'!I1204&lt;&gt;"",'Jeunes Plants'!I1204,"")</f>
        <v>G</v>
      </c>
      <c r="J1204" s="74" t="str">
        <f>IF('Jeunes Plants'!J1204&lt;&gt;"",'Jeunes Plants'!J1204,"")</f>
        <v/>
      </c>
      <c r="K1204" s="29" t="str">
        <f>IF('Jeunes Plants'!K1204&lt;&gt;"",'Jeunes Plants'!K1204,"")</f>
        <v>LEG</v>
      </c>
      <c r="L1204" s="29" t="str">
        <f>IF('Jeunes Plants'!L1204&lt;&gt;"",'Jeunes Plants'!L1204,"")</f>
        <v>S4</v>
      </c>
      <c r="M1204" s="29" t="str">
        <f>IF('Jeunes Plants'!M1204&lt;&gt;"",'Jeunes Plants'!M1204,"")</f>
        <v/>
      </c>
      <c r="N1204" s="29" t="str">
        <f>IF('Jeunes Plants'!N1204&lt;&gt;"",'Jeunes Plants'!N1204,"")</f>
        <v>M2</v>
      </c>
      <c r="O1204" s="29" t="str">
        <f>IF('Jeunes Plants'!O1204&lt;&gt;"",'Jeunes Plants'!O1204,"")</f>
        <v>TOMATE CLASSIQUE Ananas</v>
      </c>
      <c r="P1204" s="55">
        <f>IF('Jeunes Plants'!P1204&lt;&gt;"",'Jeunes Plants'!P1204,"")</f>
        <v>1204</v>
      </c>
      <c r="Q1204" s="20">
        <f>IF('Jeunes Plants'!R1204&lt;&gt;"",'Jeunes Plants'!R1204,"")</f>
        <v>0</v>
      </c>
      <c r="R1204" s="20">
        <f>IF('Jeunes Plants'!S1204&lt;&gt;"",'Jeunes Plants'!S1204,"")</f>
        <v>0</v>
      </c>
      <c r="S1204" s="236">
        <f>IF('Jeunes Plants'!T1204&lt;&gt;"",'Jeunes Plants'!T1204,"")</f>
        <v>0</v>
      </c>
      <c r="T1204" s="257"/>
      <c r="U1204" s="45"/>
      <c r="V1204" s="45"/>
      <c r="W1204" s="45"/>
    </row>
    <row r="1205" spans="1:23" ht="20.100000000000001" customHeight="1" x14ac:dyDescent="0.25">
      <c r="A1205" s="189">
        <f>IF('Jeunes Plants'!A1205&lt;&gt;"",'Jeunes Plants'!A1205,"")</f>
        <v>12316</v>
      </c>
      <c r="B1205" s="186" t="str">
        <f>IF('Jeunes Plants'!B1205&lt;&gt;"",'Jeunes Plants'!B1205,"")</f>
        <v>TOMATE CLASSIQUE</v>
      </c>
      <c r="C1205" s="186" t="str">
        <f>IF('Jeunes Plants'!C1205&lt;&gt;"",'Jeunes Plants'!C1205,"")</f>
        <v>Ananas</v>
      </c>
      <c r="D1205" s="186" t="str">
        <f>IF('Jeunes Plants'!D1205&lt;&gt;"",'Jeunes Plants'!D1205,"")</f>
        <v/>
      </c>
      <c r="E1205" s="190" t="str">
        <f>IF('Jeunes Plants'!E1205&lt;&gt;"",'Jeunes Plants'!E1205,"")</f>
        <v>S</v>
      </c>
      <c r="F1205" s="190" t="str">
        <f>IF('Jeunes Plants'!F1205&lt;&gt;"",'Jeunes Plants'!F1205,"")</f>
        <v>M 2 cm  X240</v>
      </c>
      <c r="G1205" s="190">
        <f>IF('Jeunes Plants'!G1205&lt;&gt;"",'Jeunes Plants'!G1205,"")</f>
        <v>240</v>
      </c>
      <c r="H1205" s="191">
        <f>IF('Jeunes Plants'!H1205&lt;&gt;"",'Jeunes Plants'!H1205,"")</f>
        <v>4</v>
      </c>
      <c r="I1205" s="190" t="str">
        <f>IF('Jeunes Plants'!I1205&lt;&gt;"",'Jeunes Plants'!I1205,"")</f>
        <v>G</v>
      </c>
      <c r="J1205" s="192" t="str">
        <f>IF('Jeunes Plants'!J1205&lt;&gt;"",'Jeunes Plants'!J1205,"")</f>
        <v/>
      </c>
      <c r="K1205" s="186" t="str">
        <f>IF('Jeunes Plants'!K1205&lt;&gt;"",'Jeunes Plants'!K1205,"")</f>
        <v>LEG</v>
      </c>
      <c r="L1205" s="186" t="str">
        <f>IF('Jeunes Plants'!L1205&lt;&gt;"",'Jeunes Plants'!L1205,"")</f>
        <v>S4</v>
      </c>
      <c r="M1205" s="186" t="str">
        <f>IF('Jeunes Plants'!M1205&lt;&gt;"",'Jeunes Plants'!M1205,"")</f>
        <v/>
      </c>
      <c r="N1205" s="186" t="str">
        <f>IF('Jeunes Plants'!N1205&lt;&gt;"",'Jeunes Plants'!N1205,"")</f>
        <v>M2</v>
      </c>
      <c r="O1205" s="186" t="str">
        <f>IF('Jeunes Plants'!O1205&lt;&gt;"",'Jeunes Plants'!O1205,"")</f>
        <v>TOMATE CLASSIQUE Ananas</v>
      </c>
      <c r="P1205" s="193">
        <f>IF('Jeunes Plants'!P1205&lt;&gt;"",'Jeunes Plants'!P1205,"")</f>
        <v>1205</v>
      </c>
      <c r="Q1205" s="20">
        <f>IF('Jeunes Plants'!R1205&lt;&gt;"",'Jeunes Plants'!R1205,"")</f>
        <v>0</v>
      </c>
      <c r="R1205" s="20">
        <f>IF('Jeunes Plants'!S1205&lt;&gt;"",'Jeunes Plants'!S1205,"")</f>
        <v>0</v>
      </c>
      <c r="S1205" s="236">
        <f>IF('Jeunes Plants'!T1205&lt;&gt;"",'Jeunes Plants'!T1205,"")</f>
        <v>0</v>
      </c>
      <c r="T1205" s="258"/>
      <c r="U1205" s="194"/>
      <c r="V1205" s="194"/>
      <c r="W1205" s="194"/>
    </row>
    <row r="1206" spans="1:23" ht="20.100000000000001" customHeight="1" x14ac:dyDescent="0.25">
      <c r="A1206" s="30">
        <f>IF('Jeunes Plants'!A1206&lt;&gt;"",'Jeunes Plants'!A1206,"")</f>
        <v>13965</v>
      </c>
      <c r="B1206" s="29" t="str">
        <f>IF('Jeunes Plants'!B1206&lt;&gt;"",'Jeunes Plants'!B1206,"")</f>
        <v>TOMATE CLASSIQUE</v>
      </c>
      <c r="C1206" s="29" t="str">
        <f>IF('Jeunes Plants'!C1206&lt;&gt;"",'Jeunes Plants'!C1206,"")</f>
        <v>Andine Cornue</v>
      </c>
      <c r="D1206" s="29" t="str">
        <f>IF('Jeunes Plants'!D1206&lt;&gt;"",'Jeunes Plants'!D1206,"")</f>
        <v/>
      </c>
      <c r="E1206" s="67" t="str">
        <f>IF('Jeunes Plants'!E1206&lt;&gt;"",'Jeunes Plants'!E1206,"")</f>
        <v>S</v>
      </c>
      <c r="F1206" s="67" t="str">
        <f>IF('Jeunes Plants'!F1206&lt;&gt;"",'Jeunes Plants'!F1206,"")</f>
        <v>M 2 cm  X120</v>
      </c>
      <c r="G1206" s="67">
        <f>IF('Jeunes Plants'!G1206&lt;&gt;"",'Jeunes Plants'!G1206,"")</f>
        <v>120</v>
      </c>
      <c r="H1206" s="73">
        <f>IF('Jeunes Plants'!H1206&lt;&gt;"",'Jeunes Plants'!H1206,"")</f>
        <v>4</v>
      </c>
      <c r="I1206" s="67" t="str">
        <f>IF('Jeunes Plants'!I1206&lt;&gt;"",'Jeunes Plants'!I1206,"")</f>
        <v>G</v>
      </c>
      <c r="J1206" s="74" t="str">
        <f>IF('Jeunes Plants'!J1206&lt;&gt;"",'Jeunes Plants'!J1206,"")</f>
        <v/>
      </c>
      <c r="K1206" s="29" t="str">
        <f>IF('Jeunes Plants'!K1206&lt;&gt;"",'Jeunes Plants'!K1206,"")</f>
        <v>LEG</v>
      </c>
      <c r="L1206" s="29" t="str">
        <f>IF('Jeunes Plants'!L1206&lt;&gt;"",'Jeunes Plants'!L1206,"")</f>
        <v>S4</v>
      </c>
      <c r="M1206" s="29" t="str">
        <f>IF('Jeunes Plants'!M1206&lt;&gt;"",'Jeunes Plants'!M1206,"")</f>
        <v/>
      </c>
      <c r="N1206" s="29" t="str">
        <f>IF('Jeunes Plants'!N1206&lt;&gt;"",'Jeunes Plants'!N1206,"")</f>
        <v>M2</v>
      </c>
      <c r="O1206" s="29" t="str">
        <f>IF('Jeunes Plants'!O1206&lt;&gt;"",'Jeunes Plants'!O1206,"")</f>
        <v>TOMATE CLASSIQUE Andine Cornue</v>
      </c>
      <c r="P1206" s="55">
        <f>IF('Jeunes Plants'!P1206&lt;&gt;"",'Jeunes Plants'!P1206,"")</f>
        <v>1206</v>
      </c>
      <c r="Q1206" s="20">
        <f>IF('Jeunes Plants'!R1206&lt;&gt;"",'Jeunes Plants'!R1206,"")</f>
        <v>0</v>
      </c>
      <c r="R1206" s="20">
        <f>IF('Jeunes Plants'!S1206&lt;&gt;"",'Jeunes Plants'!S1206,"")</f>
        <v>0</v>
      </c>
      <c r="S1206" s="236">
        <f>IF('Jeunes Plants'!T1206&lt;&gt;"",'Jeunes Plants'!T1206,"")</f>
        <v>0</v>
      </c>
      <c r="T1206" s="257"/>
      <c r="U1206" s="45"/>
      <c r="V1206" s="45"/>
      <c r="W1206" s="45"/>
    </row>
    <row r="1207" spans="1:23" ht="20.100000000000001" customHeight="1" x14ac:dyDescent="0.25">
      <c r="A1207" s="189">
        <f>IF('Jeunes Plants'!A1207&lt;&gt;"",'Jeunes Plants'!A1207,"")</f>
        <v>13969</v>
      </c>
      <c r="B1207" s="186" t="str">
        <f>IF('Jeunes Plants'!B1207&lt;&gt;"",'Jeunes Plants'!B1207,"")</f>
        <v>TOMATE CLASSIQUE</v>
      </c>
      <c r="C1207" s="186" t="str">
        <f>IF('Jeunes Plants'!C1207&lt;&gt;"",'Jeunes Plants'!C1207,"")</f>
        <v>Andine Cornue</v>
      </c>
      <c r="D1207" s="186" t="str">
        <f>IF('Jeunes Plants'!D1207&lt;&gt;"",'Jeunes Plants'!D1207,"")</f>
        <v/>
      </c>
      <c r="E1207" s="190" t="str">
        <f>IF('Jeunes Plants'!E1207&lt;&gt;"",'Jeunes Plants'!E1207,"")</f>
        <v>S</v>
      </c>
      <c r="F1207" s="190" t="str">
        <f>IF('Jeunes Plants'!F1207&lt;&gt;"",'Jeunes Plants'!F1207,"")</f>
        <v>M 2 cm  X240</v>
      </c>
      <c r="G1207" s="190">
        <f>IF('Jeunes Plants'!G1207&lt;&gt;"",'Jeunes Plants'!G1207,"")</f>
        <v>240</v>
      </c>
      <c r="H1207" s="191">
        <f>IF('Jeunes Plants'!H1207&lt;&gt;"",'Jeunes Plants'!H1207,"")</f>
        <v>4</v>
      </c>
      <c r="I1207" s="190" t="str">
        <f>IF('Jeunes Plants'!I1207&lt;&gt;"",'Jeunes Plants'!I1207,"")</f>
        <v>G</v>
      </c>
      <c r="J1207" s="192" t="str">
        <f>IF('Jeunes Plants'!J1207&lt;&gt;"",'Jeunes Plants'!J1207,"")</f>
        <v/>
      </c>
      <c r="K1207" s="186" t="str">
        <f>IF('Jeunes Plants'!K1207&lt;&gt;"",'Jeunes Plants'!K1207,"")</f>
        <v>LEG</v>
      </c>
      <c r="L1207" s="186" t="str">
        <f>IF('Jeunes Plants'!L1207&lt;&gt;"",'Jeunes Plants'!L1207,"")</f>
        <v>S4</v>
      </c>
      <c r="M1207" s="186" t="str">
        <f>IF('Jeunes Plants'!M1207&lt;&gt;"",'Jeunes Plants'!M1207,"")</f>
        <v/>
      </c>
      <c r="N1207" s="186" t="str">
        <f>IF('Jeunes Plants'!N1207&lt;&gt;"",'Jeunes Plants'!N1207,"")</f>
        <v>M2</v>
      </c>
      <c r="O1207" s="186" t="str">
        <f>IF('Jeunes Plants'!O1207&lt;&gt;"",'Jeunes Plants'!O1207,"")</f>
        <v>TOMATE CLASSIQUE Andine Cornue</v>
      </c>
      <c r="P1207" s="193">
        <f>IF('Jeunes Plants'!P1207&lt;&gt;"",'Jeunes Plants'!P1207,"")</f>
        <v>1207</v>
      </c>
      <c r="Q1207" s="20">
        <f>IF('Jeunes Plants'!R1207&lt;&gt;"",'Jeunes Plants'!R1207,"")</f>
        <v>0</v>
      </c>
      <c r="R1207" s="20">
        <f>IF('Jeunes Plants'!S1207&lt;&gt;"",'Jeunes Plants'!S1207,"")</f>
        <v>0</v>
      </c>
      <c r="S1207" s="236">
        <f>IF('Jeunes Plants'!T1207&lt;&gt;"",'Jeunes Plants'!T1207,"")</f>
        <v>0</v>
      </c>
      <c r="T1207" s="258"/>
      <c r="U1207" s="194"/>
      <c r="V1207" s="194"/>
      <c r="W1207" s="194"/>
    </row>
    <row r="1208" spans="1:23" ht="20.100000000000001" customHeight="1" x14ac:dyDescent="0.25">
      <c r="A1208" s="30">
        <f>IF('Jeunes Plants'!A1208&lt;&gt;"",'Jeunes Plants'!A1208,"")</f>
        <v>13259</v>
      </c>
      <c r="B1208" s="29" t="str">
        <f>IF('Jeunes Plants'!B1208&lt;&gt;"",'Jeunes Plants'!B1208,"")</f>
        <v>TOMATE CLASSIQUE</v>
      </c>
      <c r="C1208" s="29" t="str">
        <f>IF('Jeunes Plants'!C1208&lt;&gt;"",'Jeunes Plants'!C1208,"")</f>
        <v>Carmello F1</v>
      </c>
      <c r="D1208" s="29" t="str">
        <f>IF('Jeunes Plants'!D1208&lt;&gt;"",'Jeunes Plants'!D1208,"")</f>
        <v/>
      </c>
      <c r="E1208" s="67" t="str">
        <f>IF('Jeunes Plants'!E1208&lt;&gt;"",'Jeunes Plants'!E1208,"")</f>
        <v>S</v>
      </c>
      <c r="F1208" s="67" t="str">
        <f>IF('Jeunes Plants'!F1208&lt;&gt;"",'Jeunes Plants'!F1208,"")</f>
        <v>M 2 cm  X120</v>
      </c>
      <c r="G1208" s="67">
        <f>IF('Jeunes Plants'!G1208&lt;&gt;"",'Jeunes Plants'!G1208,"")</f>
        <v>120</v>
      </c>
      <c r="H1208" s="73">
        <f>IF('Jeunes Plants'!H1208&lt;&gt;"",'Jeunes Plants'!H1208,"")</f>
        <v>4</v>
      </c>
      <c r="I1208" s="67" t="str">
        <f>IF('Jeunes Plants'!I1208&lt;&gt;"",'Jeunes Plants'!I1208,"")</f>
        <v>G</v>
      </c>
      <c r="J1208" s="74" t="str">
        <f>IF('Jeunes Plants'!J1208&lt;&gt;"",'Jeunes Plants'!J1208,"")</f>
        <v/>
      </c>
      <c r="K1208" s="29" t="str">
        <f>IF('Jeunes Plants'!K1208&lt;&gt;"",'Jeunes Plants'!K1208,"")</f>
        <v>LEG</v>
      </c>
      <c r="L1208" s="29" t="str">
        <f>IF('Jeunes Plants'!L1208&lt;&gt;"",'Jeunes Plants'!L1208,"")</f>
        <v>S4</v>
      </c>
      <c r="M1208" s="29" t="str">
        <f>IF('Jeunes Plants'!M1208&lt;&gt;"",'Jeunes Plants'!M1208,"")</f>
        <v/>
      </c>
      <c r="N1208" s="29" t="str">
        <f>IF('Jeunes Plants'!N1208&lt;&gt;"",'Jeunes Plants'!N1208,"")</f>
        <v>M2</v>
      </c>
      <c r="O1208" s="29" t="str">
        <f>IF('Jeunes Plants'!O1208&lt;&gt;"",'Jeunes Plants'!O1208,"")</f>
        <v>TOMATE CLASSIQUE Carmello F1</v>
      </c>
      <c r="P1208" s="55">
        <f>IF('Jeunes Plants'!P1208&lt;&gt;"",'Jeunes Plants'!P1208,"")</f>
        <v>1208</v>
      </c>
      <c r="Q1208" s="20">
        <f>IF('Jeunes Plants'!R1208&lt;&gt;"",'Jeunes Plants'!R1208,"")</f>
        <v>0</v>
      </c>
      <c r="R1208" s="20">
        <f>IF('Jeunes Plants'!S1208&lt;&gt;"",'Jeunes Plants'!S1208,"")</f>
        <v>0</v>
      </c>
      <c r="S1208" s="236">
        <f>IF('Jeunes Plants'!T1208&lt;&gt;"",'Jeunes Plants'!T1208,"")</f>
        <v>0</v>
      </c>
      <c r="T1208" s="257"/>
      <c r="U1208" s="45"/>
      <c r="V1208" s="45"/>
      <c r="W1208" s="45"/>
    </row>
    <row r="1209" spans="1:23" ht="20.100000000000001" customHeight="1" x14ac:dyDescent="0.25">
      <c r="A1209" s="189">
        <f>IF('Jeunes Plants'!A1209&lt;&gt;"",'Jeunes Plants'!A1209,"")</f>
        <v>13072</v>
      </c>
      <c r="B1209" s="186" t="str">
        <f>IF('Jeunes Plants'!B1209&lt;&gt;"",'Jeunes Plants'!B1209,"")</f>
        <v>TOMATE CLASSIQUE</v>
      </c>
      <c r="C1209" s="186" t="str">
        <f>IF('Jeunes Plants'!C1209&lt;&gt;"",'Jeunes Plants'!C1209,"")</f>
        <v>Carmello F1</v>
      </c>
      <c r="D1209" s="186" t="str">
        <f>IF('Jeunes Plants'!D1209&lt;&gt;"",'Jeunes Plants'!D1209,"")</f>
        <v/>
      </c>
      <c r="E1209" s="190" t="str">
        <f>IF('Jeunes Plants'!E1209&lt;&gt;"",'Jeunes Plants'!E1209,"")</f>
        <v>S</v>
      </c>
      <c r="F1209" s="190" t="str">
        <f>IF('Jeunes Plants'!F1209&lt;&gt;"",'Jeunes Plants'!F1209,"")</f>
        <v>M 2 cm  X240</v>
      </c>
      <c r="G1209" s="190">
        <f>IF('Jeunes Plants'!G1209&lt;&gt;"",'Jeunes Plants'!G1209,"")</f>
        <v>240</v>
      </c>
      <c r="H1209" s="191">
        <f>IF('Jeunes Plants'!H1209&lt;&gt;"",'Jeunes Plants'!H1209,"")</f>
        <v>4</v>
      </c>
      <c r="I1209" s="190" t="str">
        <f>IF('Jeunes Plants'!I1209&lt;&gt;"",'Jeunes Plants'!I1209,"")</f>
        <v>G</v>
      </c>
      <c r="J1209" s="192" t="str">
        <f>IF('Jeunes Plants'!J1209&lt;&gt;"",'Jeunes Plants'!J1209,"")</f>
        <v/>
      </c>
      <c r="K1209" s="186" t="str">
        <f>IF('Jeunes Plants'!K1209&lt;&gt;"",'Jeunes Plants'!K1209,"")</f>
        <v>LEG</v>
      </c>
      <c r="L1209" s="186" t="str">
        <f>IF('Jeunes Plants'!L1209&lt;&gt;"",'Jeunes Plants'!L1209,"")</f>
        <v>S4</v>
      </c>
      <c r="M1209" s="186" t="str">
        <f>IF('Jeunes Plants'!M1209&lt;&gt;"",'Jeunes Plants'!M1209,"")</f>
        <v/>
      </c>
      <c r="N1209" s="186" t="str">
        <f>IF('Jeunes Plants'!N1209&lt;&gt;"",'Jeunes Plants'!N1209,"")</f>
        <v>M2</v>
      </c>
      <c r="O1209" s="186" t="str">
        <f>IF('Jeunes Plants'!O1209&lt;&gt;"",'Jeunes Plants'!O1209,"")</f>
        <v>TOMATE CLASSIQUE Carmello F1</v>
      </c>
      <c r="P1209" s="193">
        <f>IF('Jeunes Plants'!P1209&lt;&gt;"",'Jeunes Plants'!P1209,"")</f>
        <v>1209</v>
      </c>
      <c r="Q1209" s="20">
        <f>IF('Jeunes Plants'!R1209&lt;&gt;"",'Jeunes Plants'!R1209,"")</f>
        <v>0</v>
      </c>
      <c r="R1209" s="20">
        <f>IF('Jeunes Plants'!S1209&lt;&gt;"",'Jeunes Plants'!S1209,"")</f>
        <v>0</v>
      </c>
      <c r="S1209" s="236">
        <f>IF('Jeunes Plants'!T1209&lt;&gt;"",'Jeunes Plants'!T1209,"")</f>
        <v>0</v>
      </c>
      <c r="T1209" s="258"/>
      <c r="U1209" s="194"/>
      <c r="V1209" s="194"/>
      <c r="W1209" s="194"/>
    </row>
    <row r="1210" spans="1:23" ht="20.100000000000001" customHeight="1" x14ac:dyDescent="0.25">
      <c r="A1210" s="28">
        <f>IF('Jeunes Plants'!A1210&lt;&gt;"",'Jeunes Plants'!A1210,"")</f>
        <v>23751</v>
      </c>
      <c r="B1210" s="29" t="str">
        <f>IF('Jeunes Plants'!B1210&lt;&gt;"",'Jeunes Plants'!B1210,"")</f>
        <v>TOMATE CLASSIQUE</v>
      </c>
      <c r="C1210" s="29" t="str">
        <f>IF('Jeunes Plants'!C1210&lt;&gt;"",'Jeunes Plants'!C1210,"")</f>
        <v>Cobra F1</v>
      </c>
      <c r="D1210" s="29" t="str">
        <f>IF('Jeunes Plants'!D1210&lt;&gt;"",'Jeunes Plants'!D1210,"")</f>
        <v/>
      </c>
      <c r="E1210" s="67" t="str">
        <f>IF('Jeunes Plants'!E1210&lt;&gt;"",'Jeunes Plants'!E1210,"")</f>
        <v>S</v>
      </c>
      <c r="F1210" s="67" t="str">
        <f>IF('Jeunes Plants'!F1210&lt;&gt;"",'Jeunes Plants'!F1210,"")</f>
        <v>M 2 cm  X120</v>
      </c>
      <c r="G1210" s="67">
        <f>IF('Jeunes Plants'!G1210&lt;&gt;"",'Jeunes Plants'!G1210,"")</f>
        <v>120</v>
      </c>
      <c r="H1210" s="73">
        <f>IF('Jeunes Plants'!H1210&lt;&gt;"",'Jeunes Plants'!H1210,"")</f>
        <v>4</v>
      </c>
      <c r="I1210" s="67" t="str">
        <f>IF('Jeunes Plants'!I1210&lt;&gt;"",'Jeunes Plants'!I1210,"")</f>
        <v>H</v>
      </c>
      <c r="J1210" s="74" t="str">
        <f>IF('Jeunes Plants'!J1210&lt;&gt;"",'Jeunes Plants'!J1210,"")</f>
        <v/>
      </c>
      <c r="K1210" s="29" t="str">
        <f>IF('Jeunes Plants'!K1210&lt;&gt;"",'Jeunes Plants'!K1210,"")</f>
        <v>LEG</v>
      </c>
      <c r="L1210" s="29" t="str">
        <f>IF('Jeunes Plants'!L1210&lt;&gt;"",'Jeunes Plants'!L1210,"")</f>
        <v>S4</v>
      </c>
      <c r="M1210" s="29" t="str">
        <f>IF('Jeunes Plants'!M1210&lt;&gt;"",'Jeunes Plants'!M1210,"")</f>
        <v/>
      </c>
      <c r="N1210" s="29" t="str">
        <f>IF('Jeunes Plants'!N1210&lt;&gt;"",'Jeunes Plants'!N1210,"")</f>
        <v>M2</v>
      </c>
      <c r="O1210" s="29" t="str">
        <f>IF('Jeunes Plants'!O1210&lt;&gt;"",'Jeunes Plants'!O1210,"")</f>
        <v>TOMATE CLASSIQUE Cobra F1</v>
      </c>
      <c r="P1210" s="55">
        <f>IF('Jeunes Plants'!P1210&lt;&gt;"",'Jeunes Plants'!P1210,"")</f>
        <v>1210</v>
      </c>
      <c r="Q1210" s="20">
        <f>IF('Jeunes Plants'!R1210&lt;&gt;"",'Jeunes Plants'!R1210,"")</f>
        <v>0</v>
      </c>
      <c r="R1210" s="20">
        <f>IF('Jeunes Plants'!S1210&lt;&gt;"",'Jeunes Plants'!S1210,"")</f>
        <v>0</v>
      </c>
      <c r="S1210" s="236">
        <f>IF('Jeunes Plants'!T1210&lt;&gt;"",'Jeunes Plants'!T1210,"")</f>
        <v>0</v>
      </c>
      <c r="T1210" s="257"/>
      <c r="U1210" s="45"/>
      <c r="V1210" s="45"/>
      <c r="W1210" s="45"/>
    </row>
    <row r="1211" spans="1:23" ht="20.100000000000001" customHeight="1" x14ac:dyDescent="0.25">
      <c r="A1211" s="195">
        <f>IF('Jeunes Plants'!A1211&lt;&gt;"",'Jeunes Plants'!A1211,"")</f>
        <v>13074</v>
      </c>
      <c r="B1211" s="186" t="str">
        <f>IF('Jeunes Plants'!B1211&lt;&gt;"",'Jeunes Plants'!B1211,"")</f>
        <v>TOMATE CLASSIQUE</v>
      </c>
      <c r="C1211" s="186" t="str">
        <f>IF('Jeunes Plants'!C1211&lt;&gt;"",'Jeunes Plants'!C1211,"")</f>
        <v>Cobra F1</v>
      </c>
      <c r="D1211" s="186" t="str">
        <f>IF('Jeunes Plants'!D1211&lt;&gt;"",'Jeunes Plants'!D1211,"")</f>
        <v/>
      </c>
      <c r="E1211" s="190" t="str">
        <f>IF('Jeunes Plants'!E1211&lt;&gt;"",'Jeunes Plants'!E1211,"")</f>
        <v>S</v>
      </c>
      <c r="F1211" s="190" t="str">
        <f>IF('Jeunes Plants'!F1211&lt;&gt;"",'Jeunes Plants'!F1211,"")</f>
        <v>M 2 cm  X240</v>
      </c>
      <c r="G1211" s="190">
        <f>IF('Jeunes Plants'!G1211&lt;&gt;"",'Jeunes Plants'!G1211,"")</f>
        <v>240</v>
      </c>
      <c r="H1211" s="191">
        <f>IF('Jeunes Plants'!H1211&lt;&gt;"",'Jeunes Plants'!H1211,"")</f>
        <v>4</v>
      </c>
      <c r="I1211" s="190" t="str">
        <f>IF('Jeunes Plants'!I1211&lt;&gt;"",'Jeunes Plants'!I1211,"")</f>
        <v>H</v>
      </c>
      <c r="J1211" s="192" t="str">
        <f>IF('Jeunes Plants'!J1211&lt;&gt;"",'Jeunes Plants'!J1211,"")</f>
        <v/>
      </c>
      <c r="K1211" s="186" t="str">
        <f>IF('Jeunes Plants'!K1211&lt;&gt;"",'Jeunes Plants'!K1211,"")</f>
        <v>LEG</v>
      </c>
      <c r="L1211" s="186" t="str">
        <f>IF('Jeunes Plants'!L1211&lt;&gt;"",'Jeunes Plants'!L1211,"")</f>
        <v>S4</v>
      </c>
      <c r="M1211" s="186" t="str">
        <f>IF('Jeunes Plants'!M1211&lt;&gt;"",'Jeunes Plants'!M1211,"")</f>
        <v/>
      </c>
      <c r="N1211" s="186" t="str">
        <f>IF('Jeunes Plants'!N1211&lt;&gt;"",'Jeunes Plants'!N1211,"")</f>
        <v>M2</v>
      </c>
      <c r="O1211" s="186" t="str">
        <f>IF('Jeunes Plants'!O1211&lt;&gt;"",'Jeunes Plants'!O1211,"")</f>
        <v>TOMATE CLASSIQUE Cobra F1</v>
      </c>
      <c r="P1211" s="193">
        <f>IF('Jeunes Plants'!P1211&lt;&gt;"",'Jeunes Plants'!P1211,"")</f>
        <v>1211</v>
      </c>
      <c r="Q1211" s="20">
        <f>IF('Jeunes Plants'!R1211&lt;&gt;"",'Jeunes Plants'!R1211,"")</f>
        <v>0</v>
      </c>
      <c r="R1211" s="20">
        <f>IF('Jeunes Plants'!S1211&lt;&gt;"",'Jeunes Plants'!S1211,"")</f>
        <v>0</v>
      </c>
      <c r="S1211" s="236">
        <f>IF('Jeunes Plants'!T1211&lt;&gt;"",'Jeunes Plants'!T1211,"")</f>
        <v>0</v>
      </c>
      <c r="T1211" s="258"/>
      <c r="U1211" s="194"/>
      <c r="V1211" s="194"/>
      <c r="W1211" s="194"/>
    </row>
    <row r="1212" spans="1:23" ht="20.100000000000001" customHeight="1" x14ac:dyDescent="0.25">
      <c r="A1212" s="30">
        <f>IF('Jeunes Plants'!A1212&lt;&gt;"",'Jeunes Plants'!A1212,"")</f>
        <v>12423</v>
      </c>
      <c r="B1212" s="29" t="str">
        <f>IF('Jeunes Plants'!B1212&lt;&gt;"",'Jeunes Plants'!B1212,"")</f>
        <v>TOMATE CLASSIQUE</v>
      </c>
      <c r="C1212" s="29" t="str">
        <f>IF('Jeunes Plants'!C1212&lt;&gt;"",'Jeunes Plants'!C1212,"")</f>
        <v>Coeur de Bœuf (Cuor di Bue)</v>
      </c>
      <c r="D1212" s="29" t="str">
        <f>IF('Jeunes Plants'!D1212&lt;&gt;"",'Jeunes Plants'!D1212,"")</f>
        <v/>
      </c>
      <c r="E1212" s="67" t="str">
        <f>IF('Jeunes Plants'!E1212&lt;&gt;"",'Jeunes Plants'!E1212,"")</f>
        <v>S</v>
      </c>
      <c r="F1212" s="67" t="str">
        <f>IF('Jeunes Plants'!F1212&lt;&gt;"",'Jeunes Plants'!F1212,"")</f>
        <v>M 2 cm  X120</v>
      </c>
      <c r="G1212" s="67">
        <f>IF('Jeunes Plants'!G1212&lt;&gt;"",'Jeunes Plants'!G1212,"")</f>
        <v>120</v>
      </c>
      <c r="H1212" s="73">
        <f>IF('Jeunes Plants'!H1212&lt;&gt;"",'Jeunes Plants'!H1212,"")</f>
        <v>4</v>
      </c>
      <c r="I1212" s="67" t="str">
        <f>IF('Jeunes Plants'!I1212&lt;&gt;"",'Jeunes Plants'!I1212,"")</f>
        <v>F</v>
      </c>
      <c r="J1212" s="74" t="str">
        <f>IF('Jeunes Plants'!J1212&lt;&gt;"",'Jeunes Plants'!J1212,"")</f>
        <v/>
      </c>
      <c r="K1212" s="29" t="str">
        <f>IF('Jeunes Plants'!K1212&lt;&gt;"",'Jeunes Plants'!K1212,"")</f>
        <v>LEG</v>
      </c>
      <c r="L1212" s="29" t="str">
        <f>IF('Jeunes Plants'!L1212&lt;&gt;"",'Jeunes Plants'!L1212,"")</f>
        <v>S4</v>
      </c>
      <c r="M1212" s="29" t="str">
        <f>IF('Jeunes Plants'!M1212&lt;&gt;"",'Jeunes Plants'!M1212,"")</f>
        <v/>
      </c>
      <c r="N1212" s="29" t="str">
        <f>IF('Jeunes Plants'!N1212&lt;&gt;"",'Jeunes Plants'!N1212,"")</f>
        <v>M2</v>
      </c>
      <c r="O1212" s="29" t="str">
        <f>IF('Jeunes Plants'!O1212&lt;&gt;"",'Jeunes Plants'!O1212,"")</f>
        <v>TOMATE CLASSIQUE Coeur de Bœuf (Cuor di Bue)</v>
      </c>
      <c r="P1212" s="55">
        <f>IF('Jeunes Plants'!P1212&lt;&gt;"",'Jeunes Plants'!P1212,"")</f>
        <v>1212</v>
      </c>
      <c r="Q1212" s="20">
        <f>IF('Jeunes Plants'!R1212&lt;&gt;"",'Jeunes Plants'!R1212,"")</f>
        <v>0</v>
      </c>
      <c r="R1212" s="20">
        <f>IF('Jeunes Plants'!S1212&lt;&gt;"",'Jeunes Plants'!S1212,"")</f>
        <v>0</v>
      </c>
      <c r="S1212" s="236">
        <f>IF('Jeunes Plants'!T1212&lt;&gt;"",'Jeunes Plants'!T1212,"")</f>
        <v>0</v>
      </c>
      <c r="T1212" s="257"/>
      <c r="U1212" s="45"/>
      <c r="V1212" s="45"/>
      <c r="W1212" s="45"/>
    </row>
    <row r="1213" spans="1:23" ht="20.100000000000001" customHeight="1" x14ac:dyDescent="0.25">
      <c r="A1213" s="189">
        <f>IF('Jeunes Plants'!A1213&lt;&gt;"",'Jeunes Plants'!A1213,"")</f>
        <v>12225</v>
      </c>
      <c r="B1213" s="186" t="str">
        <f>IF('Jeunes Plants'!B1213&lt;&gt;"",'Jeunes Plants'!B1213,"")</f>
        <v>TOMATE CLASSIQUE</v>
      </c>
      <c r="C1213" s="186" t="str">
        <f>IF('Jeunes Plants'!C1213&lt;&gt;"",'Jeunes Plants'!C1213,"")</f>
        <v>Coeur de Bœuf (Cuor di Bue)</v>
      </c>
      <c r="D1213" s="186" t="str">
        <f>IF('Jeunes Plants'!D1213&lt;&gt;"",'Jeunes Plants'!D1213,"")</f>
        <v/>
      </c>
      <c r="E1213" s="190" t="str">
        <f>IF('Jeunes Plants'!E1213&lt;&gt;"",'Jeunes Plants'!E1213,"")</f>
        <v>S</v>
      </c>
      <c r="F1213" s="190" t="str">
        <f>IF('Jeunes Plants'!F1213&lt;&gt;"",'Jeunes Plants'!F1213,"")</f>
        <v>M 2 cm  X240</v>
      </c>
      <c r="G1213" s="190">
        <f>IF('Jeunes Plants'!G1213&lt;&gt;"",'Jeunes Plants'!G1213,"")</f>
        <v>240</v>
      </c>
      <c r="H1213" s="191">
        <f>IF('Jeunes Plants'!H1213&lt;&gt;"",'Jeunes Plants'!H1213,"")</f>
        <v>4</v>
      </c>
      <c r="I1213" s="190" t="str">
        <f>IF('Jeunes Plants'!I1213&lt;&gt;"",'Jeunes Plants'!I1213,"")</f>
        <v>F</v>
      </c>
      <c r="J1213" s="192" t="str">
        <f>IF('Jeunes Plants'!J1213&lt;&gt;"",'Jeunes Plants'!J1213,"")</f>
        <v/>
      </c>
      <c r="K1213" s="186" t="str">
        <f>IF('Jeunes Plants'!K1213&lt;&gt;"",'Jeunes Plants'!K1213,"")</f>
        <v>LEG</v>
      </c>
      <c r="L1213" s="186" t="str">
        <f>IF('Jeunes Plants'!L1213&lt;&gt;"",'Jeunes Plants'!L1213,"")</f>
        <v>S4</v>
      </c>
      <c r="M1213" s="186" t="str">
        <f>IF('Jeunes Plants'!M1213&lt;&gt;"",'Jeunes Plants'!M1213,"")</f>
        <v/>
      </c>
      <c r="N1213" s="186" t="str">
        <f>IF('Jeunes Plants'!N1213&lt;&gt;"",'Jeunes Plants'!N1213,"")</f>
        <v>M2</v>
      </c>
      <c r="O1213" s="186" t="str">
        <f>IF('Jeunes Plants'!O1213&lt;&gt;"",'Jeunes Plants'!O1213,"")</f>
        <v>TOMATE CLASSIQUE Coeur de Bœuf (Cuor di Bue)</v>
      </c>
      <c r="P1213" s="193">
        <f>IF('Jeunes Plants'!P1213&lt;&gt;"",'Jeunes Plants'!P1213,"")</f>
        <v>1213</v>
      </c>
      <c r="Q1213" s="20">
        <f>IF('Jeunes Plants'!R1213&lt;&gt;"",'Jeunes Plants'!R1213,"")</f>
        <v>0</v>
      </c>
      <c r="R1213" s="20">
        <f>IF('Jeunes Plants'!S1213&lt;&gt;"",'Jeunes Plants'!S1213,"")</f>
        <v>0</v>
      </c>
      <c r="S1213" s="236">
        <f>IF('Jeunes Plants'!T1213&lt;&gt;"",'Jeunes Plants'!T1213,"")</f>
        <v>0</v>
      </c>
      <c r="T1213" s="258"/>
      <c r="U1213" s="194"/>
      <c r="V1213" s="194"/>
      <c r="W1213" s="194"/>
    </row>
    <row r="1214" spans="1:23" ht="20.100000000000001" customHeight="1" x14ac:dyDescent="0.25">
      <c r="A1214" s="30">
        <f>IF('Jeunes Plants'!A1214&lt;&gt;"",'Jeunes Plants'!A1214,"")</f>
        <v>12425</v>
      </c>
      <c r="B1214" s="29" t="str">
        <f>IF('Jeunes Plants'!B1214&lt;&gt;"",'Jeunes Plants'!B1214,"")</f>
        <v>TOMATE CLASSIQUE</v>
      </c>
      <c r="C1214" s="29" t="str">
        <f>IF('Jeunes Plants'!C1214&lt;&gt;"",'Jeunes Plants'!C1214,"")</f>
        <v>Fandango F1</v>
      </c>
      <c r="D1214" s="29" t="str">
        <f>IF('Jeunes Plants'!D1214&lt;&gt;"",'Jeunes Plants'!D1214,"")</f>
        <v/>
      </c>
      <c r="E1214" s="67" t="str">
        <f>IF('Jeunes Plants'!E1214&lt;&gt;"",'Jeunes Plants'!E1214,"")</f>
        <v>S</v>
      </c>
      <c r="F1214" s="67" t="str">
        <f>IF('Jeunes Plants'!F1214&lt;&gt;"",'Jeunes Plants'!F1214,"")</f>
        <v>M 2 cm  X120</v>
      </c>
      <c r="G1214" s="67">
        <f>IF('Jeunes Plants'!G1214&lt;&gt;"",'Jeunes Plants'!G1214,"")</f>
        <v>120</v>
      </c>
      <c r="H1214" s="73">
        <f>IF('Jeunes Plants'!H1214&lt;&gt;"",'Jeunes Plants'!H1214,"")</f>
        <v>4</v>
      </c>
      <c r="I1214" s="67" t="str">
        <f>IF('Jeunes Plants'!I1214&lt;&gt;"",'Jeunes Plants'!I1214,"")</f>
        <v>H</v>
      </c>
      <c r="J1214" s="74" t="str">
        <f>IF('Jeunes Plants'!J1214&lt;&gt;"",'Jeunes Plants'!J1214,"")</f>
        <v/>
      </c>
      <c r="K1214" s="29" t="str">
        <f>IF('Jeunes Plants'!K1214&lt;&gt;"",'Jeunes Plants'!K1214,"")</f>
        <v>LEG</v>
      </c>
      <c r="L1214" s="29" t="str">
        <f>IF('Jeunes Plants'!L1214&lt;&gt;"",'Jeunes Plants'!L1214,"")</f>
        <v>S4</v>
      </c>
      <c r="M1214" s="29" t="str">
        <f>IF('Jeunes Plants'!M1214&lt;&gt;"",'Jeunes Plants'!M1214,"")</f>
        <v/>
      </c>
      <c r="N1214" s="29" t="str">
        <f>IF('Jeunes Plants'!N1214&lt;&gt;"",'Jeunes Plants'!N1214,"")</f>
        <v>M2</v>
      </c>
      <c r="O1214" s="29" t="str">
        <f>IF('Jeunes Plants'!O1214&lt;&gt;"",'Jeunes Plants'!O1214,"")</f>
        <v>TOMATE CLASSIQUE Fandango F1</v>
      </c>
      <c r="P1214" s="55">
        <f>IF('Jeunes Plants'!P1214&lt;&gt;"",'Jeunes Plants'!P1214,"")</f>
        <v>1214</v>
      </c>
      <c r="Q1214" s="20">
        <f>IF('Jeunes Plants'!R1214&lt;&gt;"",'Jeunes Plants'!R1214,"")</f>
        <v>0</v>
      </c>
      <c r="R1214" s="20">
        <f>IF('Jeunes Plants'!S1214&lt;&gt;"",'Jeunes Plants'!S1214,"")</f>
        <v>0</v>
      </c>
      <c r="S1214" s="236">
        <f>IF('Jeunes Plants'!T1214&lt;&gt;"",'Jeunes Plants'!T1214,"")</f>
        <v>0</v>
      </c>
      <c r="T1214" s="257"/>
      <c r="U1214" s="45"/>
      <c r="V1214" s="45"/>
      <c r="W1214" s="45"/>
    </row>
    <row r="1215" spans="1:23" ht="20.100000000000001" customHeight="1" x14ac:dyDescent="0.25">
      <c r="A1215" s="189">
        <f>IF('Jeunes Plants'!A1215&lt;&gt;"",'Jeunes Plants'!A1215,"")</f>
        <v>12224</v>
      </c>
      <c r="B1215" s="186" t="str">
        <f>IF('Jeunes Plants'!B1215&lt;&gt;"",'Jeunes Plants'!B1215,"")</f>
        <v>TOMATE CLASSIQUE</v>
      </c>
      <c r="C1215" s="186" t="str">
        <f>IF('Jeunes Plants'!C1215&lt;&gt;"",'Jeunes Plants'!C1215,"")</f>
        <v>Fandango F1</v>
      </c>
      <c r="D1215" s="186" t="str">
        <f>IF('Jeunes Plants'!D1215&lt;&gt;"",'Jeunes Plants'!D1215,"")</f>
        <v/>
      </c>
      <c r="E1215" s="190" t="str">
        <f>IF('Jeunes Plants'!E1215&lt;&gt;"",'Jeunes Plants'!E1215,"")</f>
        <v>S</v>
      </c>
      <c r="F1215" s="190" t="str">
        <f>IF('Jeunes Plants'!F1215&lt;&gt;"",'Jeunes Plants'!F1215,"")</f>
        <v>M 2 cm  X240</v>
      </c>
      <c r="G1215" s="190">
        <f>IF('Jeunes Plants'!G1215&lt;&gt;"",'Jeunes Plants'!G1215,"")</f>
        <v>240</v>
      </c>
      <c r="H1215" s="191">
        <f>IF('Jeunes Plants'!H1215&lt;&gt;"",'Jeunes Plants'!H1215,"")</f>
        <v>4</v>
      </c>
      <c r="I1215" s="190" t="str">
        <f>IF('Jeunes Plants'!I1215&lt;&gt;"",'Jeunes Plants'!I1215,"")</f>
        <v>H</v>
      </c>
      <c r="J1215" s="192" t="str">
        <f>IF('Jeunes Plants'!J1215&lt;&gt;"",'Jeunes Plants'!J1215,"")</f>
        <v/>
      </c>
      <c r="K1215" s="186" t="str">
        <f>IF('Jeunes Plants'!K1215&lt;&gt;"",'Jeunes Plants'!K1215,"")</f>
        <v>LEG</v>
      </c>
      <c r="L1215" s="186" t="str">
        <f>IF('Jeunes Plants'!L1215&lt;&gt;"",'Jeunes Plants'!L1215,"")</f>
        <v>S4</v>
      </c>
      <c r="M1215" s="186" t="str">
        <f>IF('Jeunes Plants'!M1215&lt;&gt;"",'Jeunes Plants'!M1215,"")</f>
        <v/>
      </c>
      <c r="N1215" s="186" t="str">
        <f>IF('Jeunes Plants'!N1215&lt;&gt;"",'Jeunes Plants'!N1215,"")</f>
        <v>M2</v>
      </c>
      <c r="O1215" s="186" t="str">
        <f>IF('Jeunes Plants'!O1215&lt;&gt;"",'Jeunes Plants'!O1215,"")</f>
        <v>TOMATE CLASSIQUE Fandango F1</v>
      </c>
      <c r="P1215" s="193">
        <f>IF('Jeunes Plants'!P1215&lt;&gt;"",'Jeunes Plants'!P1215,"")</f>
        <v>1215</v>
      </c>
      <c r="Q1215" s="20">
        <f>IF('Jeunes Plants'!R1215&lt;&gt;"",'Jeunes Plants'!R1215,"")</f>
        <v>0</v>
      </c>
      <c r="R1215" s="20">
        <f>IF('Jeunes Plants'!S1215&lt;&gt;"",'Jeunes Plants'!S1215,"")</f>
        <v>0</v>
      </c>
      <c r="S1215" s="236">
        <f>IF('Jeunes Plants'!T1215&lt;&gt;"",'Jeunes Plants'!T1215,"")</f>
        <v>0</v>
      </c>
      <c r="T1215" s="258"/>
      <c r="U1215" s="194"/>
      <c r="V1215" s="194"/>
      <c r="W1215" s="194"/>
    </row>
    <row r="1216" spans="1:23" ht="20.100000000000001" customHeight="1" x14ac:dyDescent="0.25">
      <c r="A1216" s="30">
        <f>IF('Jeunes Plants'!A1216&lt;&gt;"",'Jeunes Plants'!A1216,"")</f>
        <v>12816</v>
      </c>
      <c r="B1216" s="29" t="str">
        <f>IF('Jeunes Plants'!B1216&lt;&gt;"",'Jeunes Plants'!B1216,"")</f>
        <v>TOMATE CLASSIQUE</v>
      </c>
      <c r="C1216" s="29" t="str">
        <f>IF('Jeunes Plants'!C1216&lt;&gt;"",'Jeunes Plants'!C1216,"")</f>
        <v>Green Zebra</v>
      </c>
      <c r="D1216" s="29" t="str">
        <f>IF('Jeunes Plants'!D1216&lt;&gt;"",'Jeunes Plants'!D1216,"")</f>
        <v/>
      </c>
      <c r="E1216" s="67" t="str">
        <f>IF('Jeunes Plants'!E1216&lt;&gt;"",'Jeunes Plants'!E1216,"")</f>
        <v>S</v>
      </c>
      <c r="F1216" s="67" t="str">
        <f>IF('Jeunes Plants'!F1216&lt;&gt;"",'Jeunes Plants'!F1216,"")</f>
        <v>M 2 cm  X120</v>
      </c>
      <c r="G1216" s="67">
        <f>IF('Jeunes Plants'!G1216&lt;&gt;"",'Jeunes Plants'!G1216,"")</f>
        <v>120</v>
      </c>
      <c r="H1216" s="73">
        <f>IF('Jeunes Plants'!H1216&lt;&gt;"",'Jeunes Plants'!H1216,"")</f>
        <v>4</v>
      </c>
      <c r="I1216" s="67" t="str">
        <f>IF('Jeunes Plants'!I1216&lt;&gt;"",'Jeunes Plants'!I1216,"")</f>
        <v>G</v>
      </c>
      <c r="J1216" s="74" t="str">
        <f>IF('Jeunes Plants'!J1216&lt;&gt;"",'Jeunes Plants'!J1216,"")</f>
        <v/>
      </c>
      <c r="K1216" s="29" t="str">
        <f>IF('Jeunes Plants'!K1216&lt;&gt;"",'Jeunes Plants'!K1216,"")</f>
        <v>LEG</v>
      </c>
      <c r="L1216" s="29" t="str">
        <f>IF('Jeunes Plants'!L1216&lt;&gt;"",'Jeunes Plants'!L1216,"")</f>
        <v>S4</v>
      </c>
      <c r="M1216" s="29" t="str">
        <f>IF('Jeunes Plants'!M1216&lt;&gt;"",'Jeunes Plants'!M1216,"")</f>
        <v/>
      </c>
      <c r="N1216" s="29" t="str">
        <f>IF('Jeunes Plants'!N1216&lt;&gt;"",'Jeunes Plants'!N1216,"")</f>
        <v>M2</v>
      </c>
      <c r="O1216" s="29" t="str">
        <f>IF('Jeunes Plants'!O1216&lt;&gt;"",'Jeunes Plants'!O1216,"")</f>
        <v>TOMATE CLASSIQUE Green Zebra</v>
      </c>
      <c r="P1216" s="55">
        <f>IF('Jeunes Plants'!P1216&lt;&gt;"",'Jeunes Plants'!P1216,"")</f>
        <v>1216</v>
      </c>
      <c r="Q1216" s="20">
        <f>IF('Jeunes Plants'!R1216&lt;&gt;"",'Jeunes Plants'!R1216,"")</f>
        <v>0</v>
      </c>
      <c r="R1216" s="20">
        <f>IF('Jeunes Plants'!S1216&lt;&gt;"",'Jeunes Plants'!S1216,"")</f>
        <v>0</v>
      </c>
      <c r="S1216" s="236">
        <f>IF('Jeunes Plants'!T1216&lt;&gt;"",'Jeunes Plants'!T1216,"")</f>
        <v>0</v>
      </c>
      <c r="T1216" s="257"/>
      <c r="U1216" s="45"/>
      <c r="V1216" s="45"/>
      <c r="W1216" s="45"/>
    </row>
    <row r="1217" spans="1:23" ht="20.100000000000001" customHeight="1" x14ac:dyDescent="0.25">
      <c r="A1217" s="189">
        <f>IF('Jeunes Plants'!A1217&lt;&gt;"",'Jeunes Plants'!A1217,"")</f>
        <v>12817</v>
      </c>
      <c r="B1217" s="186" t="str">
        <f>IF('Jeunes Plants'!B1217&lt;&gt;"",'Jeunes Plants'!B1217,"")</f>
        <v>TOMATE CLASSIQUE</v>
      </c>
      <c r="C1217" s="186" t="str">
        <f>IF('Jeunes Plants'!C1217&lt;&gt;"",'Jeunes Plants'!C1217,"")</f>
        <v>Green Zebra</v>
      </c>
      <c r="D1217" s="186" t="str">
        <f>IF('Jeunes Plants'!D1217&lt;&gt;"",'Jeunes Plants'!D1217,"")</f>
        <v/>
      </c>
      <c r="E1217" s="190" t="str">
        <f>IF('Jeunes Plants'!E1217&lt;&gt;"",'Jeunes Plants'!E1217,"")</f>
        <v>S</v>
      </c>
      <c r="F1217" s="190" t="str">
        <f>IF('Jeunes Plants'!F1217&lt;&gt;"",'Jeunes Plants'!F1217,"")</f>
        <v>M 2 cm  X240</v>
      </c>
      <c r="G1217" s="190">
        <f>IF('Jeunes Plants'!G1217&lt;&gt;"",'Jeunes Plants'!G1217,"")</f>
        <v>240</v>
      </c>
      <c r="H1217" s="191">
        <f>IF('Jeunes Plants'!H1217&lt;&gt;"",'Jeunes Plants'!H1217,"")</f>
        <v>4</v>
      </c>
      <c r="I1217" s="190" t="str">
        <f>IF('Jeunes Plants'!I1217&lt;&gt;"",'Jeunes Plants'!I1217,"")</f>
        <v>G</v>
      </c>
      <c r="J1217" s="192" t="str">
        <f>IF('Jeunes Plants'!J1217&lt;&gt;"",'Jeunes Plants'!J1217,"")</f>
        <v/>
      </c>
      <c r="K1217" s="186" t="str">
        <f>IF('Jeunes Plants'!K1217&lt;&gt;"",'Jeunes Plants'!K1217,"")</f>
        <v>LEG</v>
      </c>
      <c r="L1217" s="186" t="str">
        <f>IF('Jeunes Plants'!L1217&lt;&gt;"",'Jeunes Plants'!L1217,"")</f>
        <v>S4</v>
      </c>
      <c r="M1217" s="186" t="str">
        <f>IF('Jeunes Plants'!M1217&lt;&gt;"",'Jeunes Plants'!M1217,"")</f>
        <v/>
      </c>
      <c r="N1217" s="186" t="str">
        <f>IF('Jeunes Plants'!N1217&lt;&gt;"",'Jeunes Plants'!N1217,"")</f>
        <v>M2</v>
      </c>
      <c r="O1217" s="186" t="str">
        <f>IF('Jeunes Plants'!O1217&lt;&gt;"",'Jeunes Plants'!O1217,"")</f>
        <v>TOMATE CLASSIQUE Green Zebra</v>
      </c>
      <c r="P1217" s="193">
        <f>IF('Jeunes Plants'!P1217&lt;&gt;"",'Jeunes Plants'!P1217,"")</f>
        <v>1217</v>
      </c>
      <c r="Q1217" s="20">
        <f>IF('Jeunes Plants'!R1217&lt;&gt;"",'Jeunes Plants'!R1217,"")</f>
        <v>0</v>
      </c>
      <c r="R1217" s="20">
        <f>IF('Jeunes Plants'!S1217&lt;&gt;"",'Jeunes Plants'!S1217,"")</f>
        <v>0</v>
      </c>
      <c r="S1217" s="236">
        <f>IF('Jeunes Plants'!T1217&lt;&gt;"",'Jeunes Plants'!T1217,"")</f>
        <v>0</v>
      </c>
      <c r="T1217" s="258"/>
      <c r="U1217" s="194"/>
      <c r="V1217" s="194"/>
      <c r="W1217" s="194"/>
    </row>
    <row r="1218" spans="1:23" ht="20.100000000000001" customHeight="1" x14ac:dyDescent="0.25">
      <c r="A1218" s="30">
        <f>IF('Jeunes Plants'!A1218&lt;&gt;"",'Jeunes Plants'!A1218,"")</f>
        <v>26026</v>
      </c>
      <c r="B1218" s="29" t="str">
        <f>IF('Jeunes Plants'!B1218&lt;&gt;"",'Jeunes Plants'!B1218,"")</f>
        <v>TOMATE CLASSIQUE</v>
      </c>
      <c r="C1218" s="29" t="str">
        <f>IF('Jeunes Plants'!C1218&lt;&gt;"",'Jeunes Plants'!C1218,"")</f>
        <v>Marmande sélection Adour</v>
      </c>
      <c r="D1218" s="29" t="str">
        <f>IF('Jeunes Plants'!D1218&lt;&gt;"",'Jeunes Plants'!D1218,"")</f>
        <v/>
      </c>
      <c r="E1218" s="67" t="str">
        <f>IF('Jeunes Plants'!E1218&lt;&gt;"",'Jeunes Plants'!E1218,"")</f>
        <v>S</v>
      </c>
      <c r="F1218" s="67" t="str">
        <f>IF('Jeunes Plants'!F1218&lt;&gt;"",'Jeunes Plants'!F1218,"")</f>
        <v>M 2 cm  X120</v>
      </c>
      <c r="G1218" s="67">
        <f>IF('Jeunes Plants'!G1218&lt;&gt;"",'Jeunes Plants'!G1218,"")</f>
        <v>120</v>
      </c>
      <c r="H1218" s="73">
        <f>IF('Jeunes Plants'!H1218&lt;&gt;"",'Jeunes Plants'!H1218,"")</f>
        <v>4</v>
      </c>
      <c r="I1218" s="67" t="str">
        <f>IF('Jeunes Plants'!I1218&lt;&gt;"",'Jeunes Plants'!I1218,"")</f>
        <v>F</v>
      </c>
      <c r="J1218" s="74" t="str">
        <f>IF('Jeunes Plants'!J1218&lt;&gt;"",'Jeunes Plants'!J1218,"")</f>
        <v/>
      </c>
      <c r="K1218" s="29" t="str">
        <f>IF('Jeunes Plants'!K1218&lt;&gt;"",'Jeunes Plants'!K1218,"")</f>
        <v>LEG</v>
      </c>
      <c r="L1218" s="29" t="str">
        <f>IF('Jeunes Plants'!L1218&lt;&gt;"",'Jeunes Plants'!L1218,"")</f>
        <v>S4</v>
      </c>
      <c r="M1218" s="29" t="str">
        <f>IF('Jeunes Plants'!M1218&lt;&gt;"",'Jeunes Plants'!M1218,"")</f>
        <v/>
      </c>
      <c r="N1218" s="29" t="str">
        <f>IF('Jeunes Plants'!N1218&lt;&gt;"",'Jeunes Plants'!N1218,"")</f>
        <v>M2</v>
      </c>
      <c r="O1218" s="29" t="str">
        <f>IF('Jeunes Plants'!O1218&lt;&gt;"",'Jeunes Plants'!O1218,"")</f>
        <v>TOMATE CLASSIQUE Marmande sélection Adour</v>
      </c>
      <c r="P1218" s="55">
        <f>IF('Jeunes Plants'!P1218&lt;&gt;"",'Jeunes Plants'!P1218,"")</f>
        <v>1218</v>
      </c>
      <c r="Q1218" s="20">
        <f>IF('Jeunes Plants'!R1218&lt;&gt;"",'Jeunes Plants'!R1218,"")</f>
        <v>0</v>
      </c>
      <c r="R1218" s="20">
        <f>IF('Jeunes Plants'!S1218&lt;&gt;"",'Jeunes Plants'!S1218,"")</f>
        <v>0</v>
      </c>
      <c r="S1218" s="236">
        <f>IF('Jeunes Plants'!T1218&lt;&gt;"",'Jeunes Plants'!T1218,"")</f>
        <v>0</v>
      </c>
      <c r="T1218" s="257"/>
      <c r="U1218" s="45"/>
      <c r="V1218" s="45"/>
      <c r="W1218" s="45"/>
    </row>
    <row r="1219" spans="1:23" ht="20.100000000000001" customHeight="1" x14ac:dyDescent="0.25">
      <c r="A1219" s="189">
        <f>IF('Jeunes Plants'!A1219&lt;&gt;"",'Jeunes Plants'!A1219,"")</f>
        <v>26027</v>
      </c>
      <c r="B1219" s="186" t="str">
        <f>IF('Jeunes Plants'!B1219&lt;&gt;"",'Jeunes Plants'!B1219,"")</f>
        <v>TOMATE CLASSIQUE</v>
      </c>
      <c r="C1219" s="186" t="str">
        <f>IF('Jeunes Plants'!C1219&lt;&gt;"",'Jeunes Plants'!C1219,"")</f>
        <v>Marmande sélection Adour</v>
      </c>
      <c r="D1219" s="186" t="str">
        <f>IF('Jeunes Plants'!D1219&lt;&gt;"",'Jeunes Plants'!D1219,"")</f>
        <v/>
      </c>
      <c r="E1219" s="190" t="str">
        <f>IF('Jeunes Plants'!E1219&lt;&gt;"",'Jeunes Plants'!E1219,"")</f>
        <v>S</v>
      </c>
      <c r="F1219" s="190" t="str">
        <f>IF('Jeunes Plants'!F1219&lt;&gt;"",'Jeunes Plants'!F1219,"")</f>
        <v>M 2 cm  X240</v>
      </c>
      <c r="G1219" s="190">
        <f>IF('Jeunes Plants'!G1219&lt;&gt;"",'Jeunes Plants'!G1219,"")</f>
        <v>240</v>
      </c>
      <c r="H1219" s="191">
        <f>IF('Jeunes Plants'!H1219&lt;&gt;"",'Jeunes Plants'!H1219,"")</f>
        <v>4</v>
      </c>
      <c r="I1219" s="190" t="str">
        <f>IF('Jeunes Plants'!I1219&lt;&gt;"",'Jeunes Plants'!I1219,"")</f>
        <v>F</v>
      </c>
      <c r="J1219" s="192" t="str">
        <f>IF('Jeunes Plants'!J1219&lt;&gt;"",'Jeunes Plants'!J1219,"")</f>
        <v/>
      </c>
      <c r="K1219" s="186" t="str">
        <f>IF('Jeunes Plants'!K1219&lt;&gt;"",'Jeunes Plants'!K1219,"")</f>
        <v>LEG</v>
      </c>
      <c r="L1219" s="186" t="str">
        <f>IF('Jeunes Plants'!L1219&lt;&gt;"",'Jeunes Plants'!L1219,"")</f>
        <v>S4</v>
      </c>
      <c r="M1219" s="186" t="str">
        <f>IF('Jeunes Plants'!M1219&lt;&gt;"",'Jeunes Plants'!M1219,"")</f>
        <v/>
      </c>
      <c r="N1219" s="186" t="str">
        <f>IF('Jeunes Plants'!N1219&lt;&gt;"",'Jeunes Plants'!N1219,"")</f>
        <v>M2</v>
      </c>
      <c r="O1219" s="186" t="str">
        <f>IF('Jeunes Plants'!O1219&lt;&gt;"",'Jeunes Plants'!O1219,"")</f>
        <v>TOMATE CLASSIQUE Marmande sélection Adour</v>
      </c>
      <c r="P1219" s="193">
        <f>IF('Jeunes Plants'!P1219&lt;&gt;"",'Jeunes Plants'!P1219,"")</f>
        <v>1219</v>
      </c>
      <c r="Q1219" s="20">
        <f>IF('Jeunes Plants'!R1219&lt;&gt;"",'Jeunes Plants'!R1219,"")</f>
        <v>0</v>
      </c>
      <c r="R1219" s="20">
        <f>IF('Jeunes Plants'!S1219&lt;&gt;"",'Jeunes Plants'!S1219,"")</f>
        <v>0</v>
      </c>
      <c r="S1219" s="236">
        <f>IF('Jeunes Plants'!T1219&lt;&gt;"",'Jeunes Plants'!T1219,"")</f>
        <v>0</v>
      </c>
      <c r="T1219" s="258"/>
      <c r="U1219" s="194"/>
      <c r="V1219" s="194"/>
      <c r="W1219" s="194"/>
    </row>
    <row r="1220" spans="1:23" ht="20.100000000000001" customHeight="1" x14ac:dyDescent="0.25">
      <c r="A1220" s="30">
        <f>IF('Jeunes Plants'!A1220&lt;&gt;"",'Jeunes Plants'!A1220,"")</f>
        <v>12429</v>
      </c>
      <c r="B1220" s="29" t="str">
        <f>IF('Jeunes Plants'!B1220&lt;&gt;"",'Jeunes Plants'!B1220,"")</f>
        <v>TOMATE CLASSIQUE</v>
      </c>
      <c r="C1220" s="29" t="str">
        <f>IF('Jeunes Plants'!C1220&lt;&gt;"",'Jeunes Plants'!C1220,"")</f>
        <v>Montfavet 63.5 F1</v>
      </c>
      <c r="D1220" s="29" t="str">
        <f>IF('Jeunes Plants'!D1220&lt;&gt;"",'Jeunes Plants'!D1220,"")</f>
        <v/>
      </c>
      <c r="E1220" s="67" t="str">
        <f>IF('Jeunes Plants'!E1220&lt;&gt;"",'Jeunes Plants'!E1220,"")</f>
        <v>S</v>
      </c>
      <c r="F1220" s="67" t="str">
        <f>IF('Jeunes Plants'!F1220&lt;&gt;"",'Jeunes Plants'!F1220,"")</f>
        <v>M 2 cm  X120</v>
      </c>
      <c r="G1220" s="67">
        <f>IF('Jeunes Plants'!G1220&lt;&gt;"",'Jeunes Plants'!G1220,"")</f>
        <v>120</v>
      </c>
      <c r="H1220" s="73">
        <f>IF('Jeunes Plants'!H1220&lt;&gt;"",'Jeunes Plants'!H1220,"")</f>
        <v>4</v>
      </c>
      <c r="I1220" s="67" t="str">
        <f>IF('Jeunes Plants'!I1220&lt;&gt;"",'Jeunes Plants'!I1220,"")</f>
        <v>F</v>
      </c>
      <c r="J1220" s="74" t="str">
        <f>IF('Jeunes Plants'!J1220&lt;&gt;"",'Jeunes Plants'!J1220,"")</f>
        <v/>
      </c>
      <c r="K1220" s="29" t="str">
        <f>IF('Jeunes Plants'!K1220&lt;&gt;"",'Jeunes Plants'!K1220,"")</f>
        <v>LEG</v>
      </c>
      <c r="L1220" s="29" t="str">
        <f>IF('Jeunes Plants'!L1220&lt;&gt;"",'Jeunes Plants'!L1220,"")</f>
        <v>S4</v>
      </c>
      <c r="M1220" s="29" t="str">
        <f>IF('Jeunes Plants'!M1220&lt;&gt;"",'Jeunes Plants'!M1220,"")</f>
        <v/>
      </c>
      <c r="N1220" s="29" t="str">
        <f>IF('Jeunes Plants'!N1220&lt;&gt;"",'Jeunes Plants'!N1220,"")</f>
        <v>M2</v>
      </c>
      <c r="O1220" s="29" t="str">
        <f>IF('Jeunes Plants'!O1220&lt;&gt;"",'Jeunes Plants'!O1220,"")</f>
        <v>TOMATE CLASSIQUE Montfavet 63.5 F1</v>
      </c>
      <c r="P1220" s="55">
        <f>IF('Jeunes Plants'!P1220&lt;&gt;"",'Jeunes Plants'!P1220,"")</f>
        <v>1220</v>
      </c>
      <c r="Q1220" s="20">
        <f>IF('Jeunes Plants'!R1220&lt;&gt;"",'Jeunes Plants'!R1220,"")</f>
        <v>0</v>
      </c>
      <c r="R1220" s="20">
        <f>IF('Jeunes Plants'!S1220&lt;&gt;"",'Jeunes Plants'!S1220,"")</f>
        <v>0</v>
      </c>
      <c r="S1220" s="236">
        <f>IF('Jeunes Plants'!T1220&lt;&gt;"",'Jeunes Plants'!T1220,"")</f>
        <v>0</v>
      </c>
      <c r="T1220" s="257"/>
      <c r="U1220" s="45"/>
      <c r="V1220" s="45"/>
      <c r="W1220" s="45"/>
    </row>
    <row r="1221" spans="1:23" ht="20.100000000000001" customHeight="1" x14ac:dyDescent="0.25">
      <c r="A1221" s="189">
        <f>IF('Jeunes Plants'!A1221&lt;&gt;"",'Jeunes Plants'!A1221,"")</f>
        <v>12226</v>
      </c>
      <c r="B1221" s="186" t="str">
        <f>IF('Jeunes Plants'!B1221&lt;&gt;"",'Jeunes Plants'!B1221,"")</f>
        <v>TOMATE CLASSIQUE</v>
      </c>
      <c r="C1221" s="186" t="str">
        <f>IF('Jeunes Plants'!C1221&lt;&gt;"",'Jeunes Plants'!C1221,"")</f>
        <v>Montfavet 63.5 F1</v>
      </c>
      <c r="D1221" s="186" t="str">
        <f>IF('Jeunes Plants'!D1221&lt;&gt;"",'Jeunes Plants'!D1221,"")</f>
        <v/>
      </c>
      <c r="E1221" s="190" t="str">
        <f>IF('Jeunes Plants'!E1221&lt;&gt;"",'Jeunes Plants'!E1221,"")</f>
        <v>S</v>
      </c>
      <c r="F1221" s="190" t="str">
        <f>IF('Jeunes Plants'!F1221&lt;&gt;"",'Jeunes Plants'!F1221,"")</f>
        <v>M 2 cm  X240</v>
      </c>
      <c r="G1221" s="190">
        <f>IF('Jeunes Plants'!G1221&lt;&gt;"",'Jeunes Plants'!G1221,"")</f>
        <v>240</v>
      </c>
      <c r="H1221" s="191">
        <f>IF('Jeunes Plants'!H1221&lt;&gt;"",'Jeunes Plants'!H1221,"")</f>
        <v>4</v>
      </c>
      <c r="I1221" s="190" t="str">
        <f>IF('Jeunes Plants'!I1221&lt;&gt;"",'Jeunes Plants'!I1221,"")</f>
        <v>F</v>
      </c>
      <c r="J1221" s="192" t="str">
        <f>IF('Jeunes Plants'!J1221&lt;&gt;"",'Jeunes Plants'!J1221,"")</f>
        <v/>
      </c>
      <c r="K1221" s="186" t="str">
        <f>IF('Jeunes Plants'!K1221&lt;&gt;"",'Jeunes Plants'!K1221,"")</f>
        <v>LEG</v>
      </c>
      <c r="L1221" s="186" t="str">
        <f>IF('Jeunes Plants'!L1221&lt;&gt;"",'Jeunes Plants'!L1221,"")</f>
        <v>S4</v>
      </c>
      <c r="M1221" s="186" t="str">
        <f>IF('Jeunes Plants'!M1221&lt;&gt;"",'Jeunes Plants'!M1221,"")</f>
        <v/>
      </c>
      <c r="N1221" s="186" t="str">
        <f>IF('Jeunes Plants'!N1221&lt;&gt;"",'Jeunes Plants'!N1221,"")</f>
        <v>M2</v>
      </c>
      <c r="O1221" s="186" t="str">
        <f>IF('Jeunes Plants'!O1221&lt;&gt;"",'Jeunes Plants'!O1221,"")</f>
        <v>TOMATE CLASSIQUE Montfavet 63.5 F1</v>
      </c>
      <c r="P1221" s="193">
        <f>IF('Jeunes Plants'!P1221&lt;&gt;"",'Jeunes Plants'!P1221,"")</f>
        <v>1221</v>
      </c>
      <c r="Q1221" s="20">
        <f>IF('Jeunes Plants'!R1221&lt;&gt;"",'Jeunes Plants'!R1221,"")</f>
        <v>0</v>
      </c>
      <c r="R1221" s="20">
        <f>IF('Jeunes Plants'!S1221&lt;&gt;"",'Jeunes Plants'!S1221,"")</f>
        <v>0</v>
      </c>
      <c r="S1221" s="236">
        <f>IF('Jeunes Plants'!T1221&lt;&gt;"",'Jeunes Plants'!T1221,"")</f>
        <v>0</v>
      </c>
      <c r="T1221" s="258"/>
      <c r="U1221" s="194"/>
      <c r="V1221" s="194"/>
      <c r="W1221" s="194"/>
    </row>
    <row r="1222" spans="1:23" ht="20.100000000000001" customHeight="1" x14ac:dyDescent="0.25">
      <c r="A1222" s="30">
        <f>IF('Jeunes Plants'!A1222&lt;&gt;"",'Jeunes Plants'!A1222,"")</f>
        <v>12442</v>
      </c>
      <c r="B1222" s="29" t="str">
        <f>IF('Jeunes Plants'!B1222&lt;&gt;"",'Jeunes Plants'!B1222,"")</f>
        <v>TOMATE CLASSIQUE</v>
      </c>
      <c r="C1222" s="29" t="str">
        <f>IF('Jeunes Plants'!C1222&lt;&gt;"",'Jeunes Plants'!C1222,"")</f>
        <v>Noire de Crimée</v>
      </c>
      <c r="D1222" s="29" t="str">
        <f>IF('Jeunes Plants'!D1222&lt;&gt;"",'Jeunes Plants'!D1222,"")</f>
        <v/>
      </c>
      <c r="E1222" s="67" t="str">
        <f>IF('Jeunes Plants'!E1222&lt;&gt;"",'Jeunes Plants'!E1222,"")</f>
        <v>S</v>
      </c>
      <c r="F1222" s="67" t="str">
        <f>IF('Jeunes Plants'!F1222&lt;&gt;"",'Jeunes Plants'!F1222,"")</f>
        <v>M 2 cm  X120</v>
      </c>
      <c r="G1222" s="67">
        <f>IF('Jeunes Plants'!G1222&lt;&gt;"",'Jeunes Plants'!G1222,"")</f>
        <v>120</v>
      </c>
      <c r="H1222" s="73">
        <f>IF('Jeunes Plants'!H1222&lt;&gt;"",'Jeunes Plants'!H1222,"")</f>
        <v>4</v>
      </c>
      <c r="I1222" s="67" t="str">
        <f>IF('Jeunes Plants'!I1222&lt;&gt;"",'Jeunes Plants'!I1222,"")</f>
        <v>G</v>
      </c>
      <c r="J1222" s="74" t="str">
        <f>IF('Jeunes Plants'!J1222&lt;&gt;"",'Jeunes Plants'!J1222,"")</f>
        <v/>
      </c>
      <c r="K1222" s="29" t="str">
        <f>IF('Jeunes Plants'!K1222&lt;&gt;"",'Jeunes Plants'!K1222,"")</f>
        <v>LEG</v>
      </c>
      <c r="L1222" s="29" t="str">
        <f>IF('Jeunes Plants'!L1222&lt;&gt;"",'Jeunes Plants'!L1222,"")</f>
        <v>S4</v>
      </c>
      <c r="M1222" s="29" t="str">
        <f>IF('Jeunes Plants'!M1222&lt;&gt;"",'Jeunes Plants'!M1222,"")</f>
        <v/>
      </c>
      <c r="N1222" s="29" t="str">
        <f>IF('Jeunes Plants'!N1222&lt;&gt;"",'Jeunes Plants'!N1222,"")</f>
        <v>M2</v>
      </c>
      <c r="O1222" s="29" t="str">
        <f>IF('Jeunes Plants'!O1222&lt;&gt;"",'Jeunes Plants'!O1222,"")</f>
        <v>TOMATE CLASSIQUE Noire de Crimée</v>
      </c>
      <c r="P1222" s="55">
        <f>IF('Jeunes Plants'!P1222&lt;&gt;"",'Jeunes Plants'!P1222,"")</f>
        <v>1222</v>
      </c>
      <c r="Q1222" s="20">
        <f>IF('Jeunes Plants'!R1222&lt;&gt;"",'Jeunes Plants'!R1222,"")</f>
        <v>0</v>
      </c>
      <c r="R1222" s="20">
        <f>IF('Jeunes Plants'!S1222&lt;&gt;"",'Jeunes Plants'!S1222,"")</f>
        <v>0</v>
      </c>
      <c r="S1222" s="236">
        <f>IF('Jeunes Plants'!T1222&lt;&gt;"",'Jeunes Plants'!T1222,"")</f>
        <v>0</v>
      </c>
      <c r="T1222" s="257"/>
      <c r="U1222" s="45"/>
      <c r="V1222" s="45"/>
      <c r="W1222" s="45"/>
    </row>
    <row r="1223" spans="1:23" ht="20.100000000000001" customHeight="1" x14ac:dyDescent="0.25">
      <c r="A1223" s="189">
        <f>IF('Jeunes Plants'!A1223&lt;&gt;"",'Jeunes Plants'!A1223,"")</f>
        <v>12231</v>
      </c>
      <c r="B1223" s="186" t="str">
        <f>IF('Jeunes Plants'!B1223&lt;&gt;"",'Jeunes Plants'!B1223,"")</f>
        <v>TOMATE CLASSIQUE</v>
      </c>
      <c r="C1223" s="186" t="str">
        <f>IF('Jeunes Plants'!C1223&lt;&gt;"",'Jeunes Plants'!C1223,"")</f>
        <v>Noire de Crimée</v>
      </c>
      <c r="D1223" s="186" t="str">
        <f>IF('Jeunes Plants'!D1223&lt;&gt;"",'Jeunes Plants'!D1223,"")</f>
        <v/>
      </c>
      <c r="E1223" s="190" t="str">
        <f>IF('Jeunes Plants'!E1223&lt;&gt;"",'Jeunes Plants'!E1223,"")</f>
        <v>S</v>
      </c>
      <c r="F1223" s="190" t="str">
        <f>IF('Jeunes Plants'!F1223&lt;&gt;"",'Jeunes Plants'!F1223,"")</f>
        <v>M 2 cm  X240</v>
      </c>
      <c r="G1223" s="190">
        <f>IF('Jeunes Plants'!G1223&lt;&gt;"",'Jeunes Plants'!G1223,"")</f>
        <v>240</v>
      </c>
      <c r="H1223" s="191">
        <f>IF('Jeunes Plants'!H1223&lt;&gt;"",'Jeunes Plants'!H1223,"")</f>
        <v>4</v>
      </c>
      <c r="I1223" s="190" t="str">
        <f>IF('Jeunes Plants'!I1223&lt;&gt;"",'Jeunes Plants'!I1223,"")</f>
        <v>G</v>
      </c>
      <c r="J1223" s="192" t="str">
        <f>IF('Jeunes Plants'!J1223&lt;&gt;"",'Jeunes Plants'!J1223,"")</f>
        <v/>
      </c>
      <c r="K1223" s="186" t="str">
        <f>IF('Jeunes Plants'!K1223&lt;&gt;"",'Jeunes Plants'!K1223,"")</f>
        <v>LEG</v>
      </c>
      <c r="L1223" s="186" t="str">
        <f>IF('Jeunes Plants'!L1223&lt;&gt;"",'Jeunes Plants'!L1223,"")</f>
        <v>S4</v>
      </c>
      <c r="M1223" s="186" t="str">
        <f>IF('Jeunes Plants'!M1223&lt;&gt;"",'Jeunes Plants'!M1223,"")</f>
        <v/>
      </c>
      <c r="N1223" s="186" t="str">
        <f>IF('Jeunes Plants'!N1223&lt;&gt;"",'Jeunes Plants'!N1223,"")</f>
        <v>M2</v>
      </c>
      <c r="O1223" s="186" t="str">
        <f>IF('Jeunes Plants'!O1223&lt;&gt;"",'Jeunes Plants'!O1223,"")</f>
        <v>TOMATE CLASSIQUE Noire de Crimée</v>
      </c>
      <c r="P1223" s="193">
        <f>IF('Jeunes Plants'!P1223&lt;&gt;"",'Jeunes Plants'!P1223,"")</f>
        <v>1223</v>
      </c>
      <c r="Q1223" s="20">
        <f>IF('Jeunes Plants'!R1223&lt;&gt;"",'Jeunes Plants'!R1223,"")</f>
        <v>0</v>
      </c>
      <c r="R1223" s="20">
        <f>IF('Jeunes Plants'!S1223&lt;&gt;"",'Jeunes Plants'!S1223,"")</f>
        <v>0</v>
      </c>
      <c r="S1223" s="236">
        <f>IF('Jeunes Plants'!T1223&lt;&gt;"",'Jeunes Plants'!T1223,"")</f>
        <v>0</v>
      </c>
      <c r="T1223" s="258"/>
      <c r="U1223" s="194"/>
      <c r="V1223" s="194"/>
      <c r="W1223" s="194"/>
    </row>
    <row r="1224" spans="1:23" ht="20.100000000000001" customHeight="1" x14ac:dyDescent="0.25">
      <c r="A1224" s="30">
        <f>IF('Jeunes Plants'!A1224&lt;&gt;"",'Jeunes Plants'!A1224,"")</f>
        <v>12431</v>
      </c>
      <c r="B1224" s="29" t="str">
        <f>IF('Jeunes Plants'!B1224&lt;&gt;"",'Jeunes Plants'!B1224,"")</f>
        <v>TOMATE CLASSIQUE</v>
      </c>
      <c r="C1224" s="29" t="str">
        <f>IF('Jeunes Plants'!C1224&lt;&gt;"",'Jeunes Plants'!C1224,"")</f>
        <v>Pyros F1</v>
      </c>
      <c r="D1224" s="29" t="str">
        <f>IF('Jeunes Plants'!D1224&lt;&gt;"",'Jeunes Plants'!D1224,"")</f>
        <v/>
      </c>
      <c r="E1224" s="67" t="str">
        <f>IF('Jeunes Plants'!E1224&lt;&gt;"",'Jeunes Plants'!E1224,"")</f>
        <v>S</v>
      </c>
      <c r="F1224" s="67" t="str">
        <f>IF('Jeunes Plants'!F1224&lt;&gt;"",'Jeunes Plants'!F1224,"")</f>
        <v>M 2 cm  X120</v>
      </c>
      <c r="G1224" s="67">
        <f>IF('Jeunes Plants'!G1224&lt;&gt;"",'Jeunes Plants'!G1224,"")</f>
        <v>120</v>
      </c>
      <c r="H1224" s="73">
        <f>IF('Jeunes Plants'!H1224&lt;&gt;"",'Jeunes Plants'!H1224,"")</f>
        <v>4</v>
      </c>
      <c r="I1224" s="67" t="str">
        <f>IF('Jeunes Plants'!I1224&lt;&gt;"",'Jeunes Plants'!I1224,"")</f>
        <v>H</v>
      </c>
      <c r="J1224" s="74" t="str">
        <f>IF('Jeunes Plants'!J1224&lt;&gt;"",'Jeunes Plants'!J1224,"")</f>
        <v/>
      </c>
      <c r="K1224" s="29" t="str">
        <f>IF('Jeunes Plants'!K1224&lt;&gt;"",'Jeunes Plants'!K1224,"")</f>
        <v>LEG</v>
      </c>
      <c r="L1224" s="29" t="str">
        <f>IF('Jeunes Plants'!L1224&lt;&gt;"",'Jeunes Plants'!L1224,"")</f>
        <v>S4</v>
      </c>
      <c r="M1224" s="29" t="str">
        <f>IF('Jeunes Plants'!M1224&lt;&gt;"",'Jeunes Plants'!M1224,"")</f>
        <v/>
      </c>
      <c r="N1224" s="29" t="str">
        <f>IF('Jeunes Plants'!N1224&lt;&gt;"",'Jeunes Plants'!N1224,"")</f>
        <v>M2</v>
      </c>
      <c r="O1224" s="29" t="str">
        <f>IF('Jeunes Plants'!O1224&lt;&gt;"",'Jeunes Plants'!O1224,"")</f>
        <v>TOMATE CLASSIQUE Pyros F1</v>
      </c>
      <c r="P1224" s="55">
        <f>IF('Jeunes Plants'!P1224&lt;&gt;"",'Jeunes Plants'!P1224,"")</f>
        <v>1224</v>
      </c>
      <c r="Q1224" s="20">
        <f>IF('Jeunes Plants'!R1224&lt;&gt;"",'Jeunes Plants'!R1224,"")</f>
        <v>0</v>
      </c>
      <c r="R1224" s="20">
        <f>IF('Jeunes Plants'!S1224&lt;&gt;"",'Jeunes Plants'!S1224,"")</f>
        <v>0</v>
      </c>
      <c r="S1224" s="236">
        <f>IF('Jeunes Plants'!T1224&lt;&gt;"",'Jeunes Plants'!T1224,"")</f>
        <v>0</v>
      </c>
      <c r="T1224" s="257"/>
      <c r="U1224" s="45"/>
      <c r="V1224" s="45"/>
      <c r="W1224" s="45"/>
    </row>
    <row r="1225" spans="1:23" ht="20.100000000000001" customHeight="1" x14ac:dyDescent="0.25">
      <c r="A1225" s="189">
        <f>IF('Jeunes Plants'!A1225&lt;&gt;"",'Jeunes Plants'!A1225,"")</f>
        <v>12227</v>
      </c>
      <c r="B1225" s="186" t="str">
        <f>IF('Jeunes Plants'!B1225&lt;&gt;"",'Jeunes Plants'!B1225,"")</f>
        <v>TOMATE CLASSIQUE</v>
      </c>
      <c r="C1225" s="186" t="str">
        <f>IF('Jeunes Plants'!C1225&lt;&gt;"",'Jeunes Plants'!C1225,"")</f>
        <v>Pyros F1</v>
      </c>
      <c r="D1225" s="186" t="str">
        <f>IF('Jeunes Plants'!D1225&lt;&gt;"",'Jeunes Plants'!D1225,"")</f>
        <v/>
      </c>
      <c r="E1225" s="190" t="str">
        <f>IF('Jeunes Plants'!E1225&lt;&gt;"",'Jeunes Plants'!E1225,"")</f>
        <v>S</v>
      </c>
      <c r="F1225" s="190" t="str">
        <f>IF('Jeunes Plants'!F1225&lt;&gt;"",'Jeunes Plants'!F1225,"")</f>
        <v>M 2 cm  X240</v>
      </c>
      <c r="G1225" s="190">
        <f>IF('Jeunes Plants'!G1225&lt;&gt;"",'Jeunes Plants'!G1225,"")</f>
        <v>240</v>
      </c>
      <c r="H1225" s="191">
        <f>IF('Jeunes Plants'!H1225&lt;&gt;"",'Jeunes Plants'!H1225,"")</f>
        <v>4</v>
      </c>
      <c r="I1225" s="190" t="str">
        <f>IF('Jeunes Plants'!I1225&lt;&gt;"",'Jeunes Plants'!I1225,"")</f>
        <v>H</v>
      </c>
      <c r="J1225" s="192" t="str">
        <f>IF('Jeunes Plants'!J1225&lt;&gt;"",'Jeunes Plants'!J1225,"")</f>
        <v/>
      </c>
      <c r="K1225" s="186" t="str">
        <f>IF('Jeunes Plants'!K1225&lt;&gt;"",'Jeunes Plants'!K1225,"")</f>
        <v>LEG</v>
      </c>
      <c r="L1225" s="186" t="str">
        <f>IF('Jeunes Plants'!L1225&lt;&gt;"",'Jeunes Plants'!L1225,"")</f>
        <v>S4</v>
      </c>
      <c r="M1225" s="186" t="str">
        <f>IF('Jeunes Plants'!M1225&lt;&gt;"",'Jeunes Plants'!M1225,"")</f>
        <v/>
      </c>
      <c r="N1225" s="186" t="str">
        <f>IF('Jeunes Plants'!N1225&lt;&gt;"",'Jeunes Plants'!N1225,"")</f>
        <v>M2</v>
      </c>
      <c r="O1225" s="186" t="str">
        <f>IF('Jeunes Plants'!O1225&lt;&gt;"",'Jeunes Plants'!O1225,"")</f>
        <v>TOMATE CLASSIQUE Pyros F1</v>
      </c>
      <c r="P1225" s="193">
        <f>IF('Jeunes Plants'!P1225&lt;&gt;"",'Jeunes Plants'!P1225,"")</f>
        <v>1225</v>
      </c>
      <c r="Q1225" s="20">
        <f>IF('Jeunes Plants'!R1225&lt;&gt;"",'Jeunes Plants'!R1225,"")</f>
        <v>0</v>
      </c>
      <c r="R1225" s="20">
        <f>IF('Jeunes Plants'!S1225&lt;&gt;"",'Jeunes Plants'!S1225,"")</f>
        <v>0</v>
      </c>
      <c r="S1225" s="236">
        <f>IF('Jeunes Plants'!T1225&lt;&gt;"",'Jeunes Plants'!T1225,"")</f>
        <v>0</v>
      </c>
      <c r="T1225" s="258"/>
      <c r="U1225" s="194"/>
      <c r="V1225" s="194"/>
      <c r="W1225" s="194"/>
    </row>
    <row r="1226" spans="1:23" ht="20.100000000000001" customHeight="1" x14ac:dyDescent="0.25">
      <c r="A1226" s="30">
        <f>IF('Jeunes Plants'!A1226&lt;&gt;"",'Jeunes Plants'!A1226,"")</f>
        <v>12443</v>
      </c>
      <c r="B1226" s="29" t="str">
        <f>IF('Jeunes Plants'!B1226&lt;&gt;"",'Jeunes Plants'!B1226,"")</f>
        <v>TOMATE CLASSIQUE</v>
      </c>
      <c r="C1226" s="29" t="str">
        <f>IF('Jeunes Plants'!C1226&lt;&gt;"",'Jeunes Plants'!C1226,"")</f>
        <v>Rose de Berne</v>
      </c>
      <c r="D1226" s="29" t="str">
        <f>IF('Jeunes Plants'!D1226&lt;&gt;"",'Jeunes Plants'!D1226,"")</f>
        <v/>
      </c>
      <c r="E1226" s="67" t="str">
        <f>IF('Jeunes Plants'!E1226&lt;&gt;"",'Jeunes Plants'!E1226,"")</f>
        <v>S</v>
      </c>
      <c r="F1226" s="67" t="str">
        <f>IF('Jeunes Plants'!F1226&lt;&gt;"",'Jeunes Plants'!F1226,"")</f>
        <v>M 2 cm  X120</v>
      </c>
      <c r="G1226" s="67">
        <f>IF('Jeunes Plants'!G1226&lt;&gt;"",'Jeunes Plants'!G1226,"")</f>
        <v>120</v>
      </c>
      <c r="H1226" s="73">
        <f>IF('Jeunes Plants'!H1226&lt;&gt;"",'Jeunes Plants'!H1226,"")</f>
        <v>4</v>
      </c>
      <c r="I1226" s="67" t="str">
        <f>IF('Jeunes Plants'!I1226&lt;&gt;"",'Jeunes Plants'!I1226,"")</f>
        <v>G</v>
      </c>
      <c r="J1226" s="74" t="str">
        <f>IF('Jeunes Plants'!J1226&lt;&gt;"",'Jeunes Plants'!J1226,"")</f>
        <v/>
      </c>
      <c r="K1226" s="29" t="str">
        <f>IF('Jeunes Plants'!K1226&lt;&gt;"",'Jeunes Plants'!K1226,"")</f>
        <v>LEG</v>
      </c>
      <c r="L1226" s="29" t="str">
        <f>IF('Jeunes Plants'!L1226&lt;&gt;"",'Jeunes Plants'!L1226,"")</f>
        <v>S4</v>
      </c>
      <c r="M1226" s="29" t="str">
        <f>IF('Jeunes Plants'!M1226&lt;&gt;"",'Jeunes Plants'!M1226,"")</f>
        <v/>
      </c>
      <c r="N1226" s="29" t="str">
        <f>IF('Jeunes Plants'!N1226&lt;&gt;"",'Jeunes Plants'!N1226,"")</f>
        <v>M2</v>
      </c>
      <c r="O1226" s="29" t="str">
        <f>IF('Jeunes Plants'!O1226&lt;&gt;"",'Jeunes Plants'!O1226,"")</f>
        <v>TOMATE CLASSIQUE Rose de Berne</v>
      </c>
      <c r="P1226" s="55">
        <f>IF('Jeunes Plants'!P1226&lt;&gt;"",'Jeunes Plants'!P1226,"")</f>
        <v>1226</v>
      </c>
      <c r="Q1226" s="20">
        <f>IF('Jeunes Plants'!R1226&lt;&gt;"",'Jeunes Plants'!R1226,"")</f>
        <v>0</v>
      </c>
      <c r="R1226" s="20">
        <f>IF('Jeunes Plants'!S1226&lt;&gt;"",'Jeunes Plants'!S1226,"")</f>
        <v>0</v>
      </c>
      <c r="S1226" s="236">
        <f>IF('Jeunes Plants'!T1226&lt;&gt;"",'Jeunes Plants'!T1226,"")</f>
        <v>0</v>
      </c>
      <c r="T1226" s="257"/>
      <c r="U1226" s="45"/>
      <c r="V1226" s="45"/>
      <c r="W1226" s="45"/>
    </row>
    <row r="1227" spans="1:23" ht="20.100000000000001" customHeight="1" x14ac:dyDescent="0.25">
      <c r="A1227" s="189">
        <f>IF('Jeunes Plants'!A1227&lt;&gt;"",'Jeunes Plants'!A1227,"")</f>
        <v>12318</v>
      </c>
      <c r="B1227" s="186" t="str">
        <f>IF('Jeunes Plants'!B1227&lt;&gt;"",'Jeunes Plants'!B1227,"")</f>
        <v>TOMATE CLASSIQUE</v>
      </c>
      <c r="C1227" s="186" t="str">
        <f>IF('Jeunes Plants'!C1227&lt;&gt;"",'Jeunes Plants'!C1227,"")</f>
        <v>Rose de Berne</v>
      </c>
      <c r="D1227" s="186" t="str">
        <f>IF('Jeunes Plants'!D1227&lt;&gt;"",'Jeunes Plants'!D1227,"")</f>
        <v/>
      </c>
      <c r="E1227" s="190" t="str">
        <f>IF('Jeunes Plants'!E1227&lt;&gt;"",'Jeunes Plants'!E1227,"")</f>
        <v>S</v>
      </c>
      <c r="F1227" s="190" t="str">
        <f>IF('Jeunes Plants'!F1227&lt;&gt;"",'Jeunes Plants'!F1227,"")</f>
        <v>M 2 cm  X240</v>
      </c>
      <c r="G1227" s="190">
        <f>IF('Jeunes Plants'!G1227&lt;&gt;"",'Jeunes Plants'!G1227,"")</f>
        <v>240</v>
      </c>
      <c r="H1227" s="191">
        <f>IF('Jeunes Plants'!H1227&lt;&gt;"",'Jeunes Plants'!H1227,"")</f>
        <v>4</v>
      </c>
      <c r="I1227" s="190" t="str">
        <f>IF('Jeunes Plants'!I1227&lt;&gt;"",'Jeunes Plants'!I1227,"")</f>
        <v>G</v>
      </c>
      <c r="J1227" s="192" t="str">
        <f>IF('Jeunes Plants'!J1227&lt;&gt;"",'Jeunes Plants'!J1227,"")</f>
        <v/>
      </c>
      <c r="K1227" s="186" t="str">
        <f>IF('Jeunes Plants'!K1227&lt;&gt;"",'Jeunes Plants'!K1227,"")</f>
        <v>LEG</v>
      </c>
      <c r="L1227" s="186" t="str">
        <f>IF('Jeunes Plants'!L1227&lt;&gt;"",'Jeunes Plants'!L1227,"")</f>
        <v>S4</v>
      </c>
      <c r="M1227" s="186" t="str">
        <f>IF('Jeunes Plants'!M1227&lt;&gt;"",'Jeunes Plants'!M1227,"")</f>
        <v/>
      </c>
      <c r="N1227" s="186" t="str">
        <f>IF('Jeunes Plants'!N1227&lt;&gt;"",'Jeunes Plants'!N1227,"")</f>
        <v>M2</v>
      </c>
      <c r="O1227" s="186" t="str">
        <f>IF('Jeunes Plants'!O1227&lt;&gt;"",'Jeunes Plants'!O1227,"")</f>
        <v>TOMATE CLASSIQUE Rose de Berne</v>
      </c>
      <c r="P1227" s="193">
        <f>IF('Jeunes Plants'!P1227&lt;&gt;"",'Jeunes Plants'!P1227,"")</f>
        <v>1227</v>
      </c>
      <c r="Q1227" s="20">
        <f>IF('Jeunes Plants'!R1227&lt;&gt;"",'Jeunes Plants'!R1227,"")</f>
        <v>0</v>
      </c>
      <c r="R1227" s="20">
        <f>IF('Jeunes Plants'!S1227&lt;&gt;"",'Jeunes Plants'!S1227,"")</f>
        <v>0</v>
      </c>
      <c r="S1227" s="236">
        <f>IF('Jeunes Plants'!T1227&lt;&gt;"",'Jeunes Plants'!T1227,"")</f>
        <v>0</v>
      </c>
      <c r="T1227" s="258"/>
      <c r="U1227" s="194"/>
      <c r="V1227" s="194"/>
      <c r="W1227" s="194"/>
    </row>
    <row r="1228" spans="1:23" ht="20.100000000000001" customHeight="1" x14ac:dyDescent="0.25">
      <c r="A1228" s="30">
        <f>IF('Jeunes Plants'!A1228&lt;&gt;"",'Jeunes Plants'!A1228,"")</f>
        <v>12444</v>
      </c>
      <c r="B1228" s="29" t="str">
        <f>IF('Jeunes Plants'!B1228&lt;&gt;"",'Jeunes Plants'!B1228,"")</f>
        <v>TOMATE CLASSIQUE</v>
      </c>
      <c r="C1228" s="29" t="str">
        <f>IF('Jeunes Plants'!C1228&lt;&gt;"",'Jeunes Plants'!C1228,"")</f>
        <v>Russe Rouge</v>
      </c>
      <c r="D1228" s="29" t="str">
        <f>IF('Jeunes Plants'!D1228&lt;&gt;"",'Jeunes Plants'!D1228,"")</f>
        <v/>
      </c>
      <c r="E1228" s="67" t="str">
        <f>IF('Jeunes Plants'!E1228&lt;&gt;"",'Jeunes Plants'!E1228,"")</f>
        <v>S</v>
      </c>
      <c r="F1228" s="67" t="str">
        <f>IF('Jeunes Plants'!F1228&lt;&gt;"",'Jeunes Plants'!F1228,"")</f>
        <v>M 2 cm  X120</v>
      </c>
      <c r="G1228" s="67">
        <f>IF('Jeunes Plants'!G1228&lt;&gt;"",'Jeunes Plants'!G1228,"")</f>
        <v>120</v>
      </c>
      <c r="H1228" s="73">
        <f>IF('Jeunes Plants'!H1228&lt;&gt;"",'Jeunes Plants'!H1228,"")</f>
        <v>4</v>
      </c>
      <c r="I1228" s="67" t="str">
        <f>IF('Jeunes Plants'!I1228&lt;&gt;"",'Jeunes Plants'!I1228,"")</f>
        <v>H</v>
      </c>
      <c r="J1228" s="74" t="str">
        <f>IF('Jeunes Plants'!J1228&lt;&gt;"",'Jeunes Plants'!J1228,"")</f>
        <v/>
      </c>
      <c r="K1228" s="29" t="str">
        <f>IF('Jeunes Plants'!K1228&lt;&gt;"",'Jeunes Plants'!K1228,"")</f>
        <v>LEG</v>
      </c>
      <c r="L1228" s="29" t="str">
        <f>IF('Jeunes Plants'!L1228&lt;&gt;"",'Jeunes Plants'!L1228,"")</f>
        <v>S4</v>
      </c>
      <c r="M1228" s="29" t="str">
        <f>IF('Jeunes Plants'!M1228&lt;&gt;"",'Jeunes Plants'!M1228,"")</f>
        <v/>
      </c>
      <c r="N1228" s="29" t="str">
        <f>IF('Jeunes Plants'!N1228&lt;&gt;"",'Jeunes Plants'!N1228,"")</f>
        <v>M2</v>
      </c>
      <c r="O1228" s="29" t="str">
        <f>IF('Jeunes Plants'!O1228&lt;&gt;"",'Jeunes Plants'!O1228,"")</f>
        <v>TOMATE CLASSIQUE Russe Rouge</v>
      </c>
      <c r="P1228" s="55">
        <f>IF('Jeunes Plants'!P1228&lt;&gt;"",'Jeunes Plants'!P1228,"")</f>
        <v>1228</v>
      </c>
      <c r="Q1228" s="20">
        <f>IF('Jeunes Plants'!R1228&lt;&gt;"",'Jeunes Plants'!R1228,"")</f>
        <v>0</v>
      </c>
      <c r="R1228" s="20">
        <f>IF('Jeunes Plants'!S1228&lt;&gt;"",'Jeunes Plants'!S1228,"")</f>
        <v>0</v>
      </c>
      <c r="S1228" s="236">
        <f>IF('Jeunes Plants'!T1228&lt;&gt;"",'Jeunes Plants'!T1228,"")</f>
        <v>0</v>
      </c>
      <c r="T1228" s="257"/>
      <c r="U1228" s="45"/>
      <c r="V1228" s="45"/>
      <c r="W1228" s="45"/>
    </row>
    <row r="1229" spans="1:23" ht="20.100000000000001" customHeight="1" x14ac:dyDescent="0.25">
      <c r="A1229" s="189">
        <f>IF('Jeunes Plants'!A1229&lt;&gt;"",'Jeunes Plants'!A1229,"")</f>
        <v>12319</v>
      </c>
      <c r="B1229" s="186" t="str">
        <f>IF('Jeunes Plants'!B1229&lt;&gt;"",'Jeunes Plants'!B1229,"")</f>
        <v>TOMATE CLASSIQUE</v>
      </c>
      <c r="C1229" s="186" t="str">
        <f>IF('Jeunes Plants'!C1229&lt;&gt;"",'Jeunes Plants'!C1229,"")</f>
        <v>Russe Rouge</v>
      </c>
      <c r="D1229" s="186" t="str">
        <f>IF('Jeunes Plants'!D1229&lt;&gt;"",'Jeunes Plants'!D1229,"")</f>
        <v/>
      </c>
      <c r="E1229" s="190" t="str">
        <f>IF('Jeunes Plants'!E1229&lt;&gt;"",'Jeunes Plants'!E1229,"")</f>
        <v>S</v>
      </c>
      <c r="F1229" s="190" t="str">
        <f>IF('Jeunes Plants'!F1229&lt;&gt;"",'Jeunes Plants'!F1229,"")</f>
        <v>M 2 cm  X240</v>
      </c>
      <c r="G1229" s="190">
        <f>IF('Jeunes Plants'!G1229&lt;&gt;"",'Jeunes Plants'!G1229,"")</f>
        <v>240</v>
      </c>
      <c r="H1229" s="191">
        <f>IF('Jeunes Plants'!H1229&lt;&gt;"",'Jeunes Plants'!H1229,"")</f>
        <v>4</v>
      </c>
      <c r="I1229" s="190" t="str">
        <f>IF('Jeunes Plants'!I1229&lt;&gt;"",'Jeunes Plants'!I1229,"")</f>
        <v>H</v>
      </c>
      <c r="J1229" s="192" t="str">
        <f>IF('Jeunes Plants'!J1229&lt;&gt;"",'Jeunes Plants'!J1229,"")</f>
        <v/>
      </c>
      <c r="K1229" s="186" t="str">
        <f>IF('Jeunes Plants'!K1229&lt;&gt;"",'Jeunes Plants'!K1229,"")</f>
        <v>LEG</v>
      </c>
      <c r="L1229" s="186" t="str">
        <f>IF('Jeunes Plants'!L1229&lt;&gt;"",'Jeunes Plants'!L1229,"")</f>
        <v>S4</v>
      </c>
      <c r="M1229" s="186" t="str">
        <f>IF('Jeunes Plants'!M1229&lt;&gt;"",'Jeunes Plants'!M1229,"")</f>
        <v/>
      </c>
      <c r="N1229" s="186" t="str">
        <f>IF('Jeunes Plants'!N1229&lt;&gt;"",'Jeunes Plants'!N1229,"")</f>
        <v>M2</v>
      </c>
      <c r="O1229" s="186" t="str">
        <f>IF('Jeunes Plants'!O1229&lt;&gt;"",'Jeunes Plants'!O1229,"")</f>
        <v>TOMATE CLASSIQUE Russe Rouge</v>
      </c>
      <c r="P1229" s="193">
        <f>IF('Jeunes Plants'!P1229&lt;&gt;"",'Jeunes Plants'!P1229,"")</f>
        <v>1229</v>
      </c>
      <c r="Q1229" s="20">
        <f>IF('Jeunes Plants'!R1229&lt;&gt;"",'Jeunes Plants'!R1229,"")</f>
        <v>0</v>
      </c>
      <c r="R1229" s="20">
        <f>IF('Jeunes Plants'!S1229&lt;&gt;"",'Jeunes Plants'!S1229,"")</f>
        <v>0</v>
      </c>
      <c r="S1229" s="236">
        <f>IF('Jeunes Plants'!T1229&lt;&gt;"",'Jeunes Plants'!T1229,"")</f>
        <v>0</v>
      </c>
      <c r="T1229" s="258"/>
      <c r="U1229" s="194"/>
      <c r="V1229" s="194"/>
      <c r="W1229" s="194"/>
    </row>
    <row r="1230" spans="1:23" ht="20.100000000000001" customHeight="1" x14ac:dyDescent="0.25">
      <c r="A1230" s="30">
        <f>IF('Jeunes Plants'!A1230&lt;&gt;"",'Jeunes Plants'!A1230,"")</f>
        <v>12433</v>
      </c>
      <c r="B1230" s="29" t="str">
        <f>IF('Jeunes Plants'!B1230&lt;&gt;"",'Jeunes Plants'!B1230,"")</f>
        <v>TOMATE CLASSIQUE</v>
      </c>
      <c r="C1230" s="29" t="str">
        <f>IF('Jeunes Plants'!C1230&lt;&gt;"",'Jeunes Plants'!C1230,"")</f>
        <v>Saint Pierre</v>
      </c>
      <c r="D1230" s="29" t="str">
        <f>IF('Jeunes Plants'!D1230&lt;&gt;"",'Jeunes Plants'!D1230,"")</f>
        <v/>
      </c>
      <c r="E1230" s="67" t="str">
        <f>IF('Jeunes Plants'!E1230&lt;&gt;"",'Jeunes Plants'!E1230,"")</f>
        <v>S</v>
      </c>
      <c r="F1230" s="67" t="str">
        <f>IF('Jeunes Plants'!F1230&lt;&gt;"",'Jeunes Plants'!F1230,"")</f>
        <v>M 2 cm  X120</v>
      </c>
      <c r="G1230" s="67">
        <f>IF('Jeunes Plants'!G1230&lt;&gt;"",'Jeunes Plants'!G1230,"")</f>
        <v>120</v>
      </c>
      <c r="H1230" s="73">
        <f>IF('Jeunes Plants'!H1230&lt;&gt;"",'Jeunes Plants'!H1230,"")</f>
        <v>4</v>
      </c>
      <c r="I1230" s="67" t="str">
        <f>IF('Jeunes Plants'!I1230&lt;&gt;"",'Jeunes Plants'!I1230,"")</f>
        <v>F</v>
      </c>
      <c r="J1230" s="74" t="str">
        <f>IF('Jeunes Plants'!J1230&lt;&gt;"",'Jeunes Plants'!J1230,"")</f>
        <v/>
      </c>
      <c r="K1230" s="29" t="str">
        <f>IF('Jeunes Plants'!K1230&lt;&gt;"",'Jeunes Plants'!K1230,"")</f>
        <v>LEG</v>
      </c>
      <c r="L1230" s="29" t="str">
        <f>IF('Jeunes Plants'!L1230&lt;&gt;"",'Jeunes Plants'!L1230,"")</f>
        <v>S4</v>
      </c>
      <c r="M1230" s="29" t="str">
        <f>IF('Jeunes Plants'!M1230&lt;&gt;"",'Jeunes Plants'!M1230,"")</f>
        <v/>
      </c>
      <c r="N1230" s="29" t="str">
        <f>IF('Jeunes Plants'!N1230&lt;&gt;"",'Jeunes Plants'!N1230,"")</f>
        <v>M2</v>
      </c>
      <c r="O1230" s="29" t="str">
        <f>IF('Jeunes Plants'!O1230&lt;&gt;"",'Jeunes Plants'!O1230,"")</f>
        <v>TOMATE CLASSIQUE Saint Pierre</v>
      </c>
      <c r="P1230" s="55">
        <f>IF('Jeunes Plants'!P1230&lt;&gt;"",'Jeunes Plants'!P1230,"")</f>
        <v>1230</v>
      </c>
      <c r="Q1230" s="20">
        <f>IF('Jeunes Plants'!R1230&lt;&gt;"",'Jeunes Plants'!R1230,"")</f>
        <v>0</v>
      </c>
      <c r="R1230" s="20">
        <f>IF('Jeunes Plants'!S1230&lt;&gt;"",'Jeunes Plants'!S1230,"")</f>
        <v>0</v>
      </c>
      <c r="S1230" s="236">
        <f>IF('Jeunes Plants'!T1230&lt;&gt;"",'Jeunes Plants'!T1230,"")</f>
        <v>0</v>
      </c>
      <c r="T1230" s="257"/>
      <c r="U1230" s="45"/>
      <c r="V1230" s="45"/>
      <c r="W1230" s="45"/>
    </row>
    <row r="1231" spans="1:23" ht="20.100000000000001" customHeight="1" x14ac:dyDescent="0.25">
      <c r="A1231" s="189">
        <f>IF('Jeunes Plants'!A1231&lt;&gt;"",'Jeunes Plants'!A1231,"")</f>
        <v>12311</v>
      </c>
      <c r="B1231" s="186" t="str">
        <f>IF('Jeunes Plants'!B1231&lt;&gt;"",'Jeunes Plants'!B1231,"")</f>
        <v>TOMATE CLASSIQUE</v>
      </c>
      <c r="C1231" s="186" t="str">
        <f>IF('Jeunes Plants'!C1231&lt;&gt;"",'Jeunes Plants'!C1231,"")</f>
        <v>Saint Pierre</v>
      </c>
      <c r="D1231" s="186" t="str">
        <f>IF('Jeunes Plants'!D1231&lt;&gt;"",'Jeunes Plants'!D1231,"")</f>
        <v/>
      </c>
      <c r="E1231" s="190" t="str">
        <f>IF('Jeunes Plants'!E1231&lt;&gt;"",'Jeunes Plants'!E1231,"")</f>
        <v>S</v>
      </c>
      <c r="F1231" s="190" t="str">
        <f>IF('Jeunes Plants'!F1231&lt;&gt;"",'Jeunes Plants'!F1231,"")</f>
        <v>M 2 cm  X240</v>
      </c>
      <c r="G1231" s="190">
        <f>IF('Jeunes Plants'!G1231&lt;&gt;"",'Jeunes Plants'!G1231,"")</f>
        <v>240</v>
      </c>
      <c r="H1231" s="191">
        <f>IF('Jeunes Plants'!H1231&lt;&gt;"",'Jeunes Plants'!H1231,"")</f>
        <v>4</v>
      </c>
      <c r="I1231" s="190" t="str">
        <f>IF('Jeunes Plants'!I1231&lt;&gt;"",'Jeunes Plants'!I1231,"")</f>
        <v>F</v>
      </c>
      <c r="J1231" s="192" t="str">
        <f>IF('Jeunes Plants'!J1231&lt;&gt;"",'Jeunes Plants'!J1231,"")</f>
        <v/>
      </c>
      <c r="K1231" s="186" t="str">
        <f>IF('Jeunes Plants'!K1231&lt;&gt;"",'Jeunes Plants'!K1231,"")</f>
        <v>LEG</v>
      </c>
      <c r="L1231" s="186" t="str">
        <f>IF('Jeunes Plants'!L1231&lt;&gt;"",'Jeunes Plants'!L1231,"")</f>
        <v>S4</v>
      </c>
      <c r="M1231" s="186" t="str">
        <f>IF('Jeunes Plants'!M1231&lt;&gt;"",'Jeunes Plants'!M1231,"")</f>
        <v/>
      </c>
      <c r="N1231" s="186" t="str">
        <f>IF('Jeunes Plants'!N1231&lt;&gt;"",'Jeunes Plants'!N1231,"")</f>
        <v>M2</v>
      </c>
      <c r="O1231" s="186" t="str">
        <f>IF('Jeunes Plants'!O1231&lt;&gt;"",'Jeunes Plants'!O1231,"")</f>
        <v>TOMATE CLASSIQUE Saint Pierre</v>
      </c>
      <c r="P1231" s="193">
        <f>IF('Jeunes Plants'!P1231&lt;&gt;"",'Jeunes Plants'!P1231,"")</f>
        <v>1231</v>
      </c>
      <c r="Q1231" s="20">
        <f>IF('Jeunes Plants'!R1231&lt;&gt;"",'Jeunes Plants'!R1231,"")</f>
        <v>0</v>
      </c>
      <c r="R1231" s="20">
        <f>IF('Jeunes Plants'!S1231&lt;&gt;"",'Jeunes Plants'!S1231,"")</f>
        <v>0</v>
      </c>
      <c r="S1231" s="236">
        <f>IF('Jeunes Plants'!T1231&lt;&gt;"",'Jeunes Plants'!T1231,"")</f>
        <v>0</v>
      </c>
      <c r="T1231" s="258"/>
      <c r="U1231" s="194"/>
      <c r="V1231" s="194"/>
      <c r="W1231" s="194"/>
    </row>
    <row r="1232" spans="1:23" ht="20.100000000000001" customHeight="1" x14ac:dyDescent="0.25">
      <c r="A1232" s="30">
        <f>IF('Jeunes Plants'!A1232&lt;&gt;"",'Jeunes Plants'!A1232,"")</f>
        <v>15480</v>
      </c>
      <c r="B1232" s="29" t="str">
        <f>IF('Jeunes Plants'!B1232&lt;&gt;"",'Jeunes Plants'!B1232,"")</f>
        <v>TOMATE SELECTION PERFORMANCE</v>
      </c>
      <c r="C1232" s="29" t="str">
        <f>IF('Jeunes Plants'!C1232&lt;&gt;"",'Jeunes Plants'!C1232,"")</f>
        <v>Anacoeur</v>
      </c>
      <c r="D1232" s="29" t="str">
        <f>IF('Jeunes Plants'!D1232&lt;&gt;"",'Jeunes Plants'!D1232,"")</f>
        <v/>
      </c>
      <c r="E1232" s="67" t="str">
        <f>IF('Jeunes Plants'!E1232&lt;&gt;"",'Jeunes Plants'!E1232,"")</f>
        <v>S</v>
      </c>
      <c r="F1232" s="67" t="str">
        <f>IF('Jeunes Plants'!F1232&lt;&gt;"",'Jeunes Plants'!F1232,"")</f>
        <v>M 2 cm  X120</v>
      </c>
      <c r="G1232" s="67">
        <f>IF('Jeunes Plants'!G1232&lt;&gt;"",'Jeunes Plants'!G1232,"")</f>
        <v>120</v>
      </c>
      <c r="H1232" s="73">
        <f>IF('Jeunes Plants'!H1232&lt;&gt;"",'Jeunes Plants'!H1232,"")</f>
        <v>4</v>
      </c>
      <c r="I1232" s="67" t="str">
        <f>IF('Jeunes Plants'!I1232&lt;&gt;"",'Jeunes Plants'!I1232,"")</f>
        <v>G</v>
      </c>
      <c r="J1232" s="74" t="str">
        <f>IF('Jeunes Plants'!J1232&lt;&gt;"",'Jeunes Plants'!J1232,"")</f>
        <v/>
      </c>
      <c r="K1232" s="29" t="str">
        <f>IF('Jeunes Plants'!K1232&lt;&gt;"",'Jeunes Plants'!K1232,"")</f>
        <v>LEG</v>
      </c>
      <c r="L1232" s="29" t="str">
        <f>IF('Jeunes Plants'!L1232&lt;&gt;"",'Jeunes Plants'!L1232,"")</f>
        <v>S4</v>
      </c>
      <c r="M1232" s="29" t="str">
        <f>IF('Jeunes Plants'!M1232&lt;&gt;"",'Jeunes Plants'!M1232,"")</f>
        <v/>
      </c>
      <c r="N1232" s="29" t="str">
        <f>IF('Jeunes Plants'!N1232&lt;&gt;"",'Jeunes Plants'!N1232,"")</f>
        <v>M2</v>
      </c>
      <c r="O1232" s="29" t="str">
        <f>IF('Jeunes Plants'!O1232&lt;&gt;"",'Jeunes Plants'!O1232,"")</f>
        <v>TOMATE SELECTION PERFORMANCE Anacoeur</v>
      </c>
      <c r="P1232" s="55">
        <f>IF('Jeunes Plants'!P1232&lt;&gt;"",'Jeunes Plants'!P1232,"")</f>
        <v>1232</v>
      </c>
      <c r="Q1232" s="20">
        <f>IF('Jeunes Plants'!R1232&lt;&gt;"",'Jeunes Plants'!R1232,"")</f>
        <v>0</v>
      </c>
      <c r="R1232" s="20">
        <f>IF('Jeunes Plants'!S1232&lt;&gt;"",'Jeunes Plants'!S1232,"")</f>
        <v>0</v>
      </c>
      <c r="S1232" s="236">
        <f>IF('Jeunes Plants'!T1232&lt;&gt;"",'Jeunes Plants'!T1232,"")</f>
        <v>0</v>
      </c>
      <c r="T1232" s="257"/>
      <c r="U1232" s="45"/>
      <c r="V1232" s="45"/>
      <c r="W1232" s="45"/>
    </row>
    <row r="1233" spans="1:23" ht="20.100000000000001" customHeight="1" x14ac:dyDescent="0.25">
      <c r="A1233" s="189">
        <f>IF('Jeunes Plants'!A1233&lt;&gt;"",'Jeunes Plants'!A1233,"")</f>
        <v>15481</v>
      </c>
      <c r="B1233" s="186" t="str">
        <f>IF('Jeunes Plants'!B1233&lt;&gt;"",'Jeunes Plants'!B1233,"")</f>
        <v>TOMATE SELECTION PERFORMANCE</v>
      </c>
      <c r="C1233" s="186" t="str">
        <f>IF('Jeunes Plants'!C1233&lt;&gt;"",'Jeunes Plants'!C1233,"")</f>
        <v>Anacoeur</v>
      </c>
      <c r="D1233" s="186" t="str">
        <f>IF('Jeunes Plants'!D1233&lt;&gt;"",'Jeunes Plants'!D1233,"")</f>
        <v/>
      </c>
      <c r="E1233" s="190" t="str">
        <f>IF('Jeunes Plants'!E1233&lt;&gt;"",'Jeunes Plants'!E1233,"")</f>
        <v>S</v>
      </c>
      <c r="F1233" s="190" t="str">
        <f>IF('Jeunes Plants'!F1233&lt;&gt;"",'Jeunes Plants'!F1233,"")</f>
        <v>M 2 cm  X240</v>
      </c>
      <c r="G1233" s="190">
        <f>IF('Jeunes Plants'!G1233&lt;&gt;"",'Jeunes Plants'!G1233,"")</f>
        <v>240</v>
      </c>
      <c r="H1233" s="191">
        <f>IF('Jeunes Plants'!H1233&lt;&gt;"",'Jeunes Plants'!H1233,"")</f>
        <v>4</v>
      </c>
      <c r="I1233" s="190" t="str">
        <f>IF('Jeunes Plants'!I1233&lt;&gt;"",'Jeunes Plants'!I1233,"")</f>
        <v>G</v>
      </c>
      <c r="J1233" s="192" t="str">
        <f>IF('Jeunes Plants'!J1233&lt;&gt;"",'Jeunes Plants'!J1233,"")</f>
        <v/>
      </c>
      <c r="K1233" s="186" t="str">
        <f>IF('Jeunes Plants'!K1233&lt;&gt;"",'Jeunes Plants'!K1233,"")</f>
        <v>LEG</v>
      </c>
      <c r="L1233" s="186" t="str">
        <f>IF('Jeunes Plants'!L1233&lt;&gt;"",'Jeunes Plants'!L1233,"")</f>
        <v>S4</v>
      </c>
      <c r="M1233" s="186" t="str">
        <f>IF('Jeunes Plants'!M1233&lt;&gt;"",'Jeunes Plants'!M1233,"")</f>
        <v/>
      </c>
      <c r="N1233" s="186" t="str">
        <f>IF('Jeunes Plants'!N1233&lt;&gt;"",'Jeunes Plants'!N1233,"")</f>
        <v>M2</v>
      </c>
      <c r="O1233" s="186" t="str">
        <f>IF('Jeunes Plants'!O1233&lt;&gt;"",'Jeunes Plants'!O1233,"")</f>
        <v>TOMATE SELECTION PERFORMANCE Anacoeur</v>
      </c>
      <c r="P1233" s="193">
        <f>IF('Jeunes Plants'!P1233&lt;&gt;"",'Jeunes Plants'!P1233,"")</f>
        <v>1233</v>
      </c>
      <c r="Q1233" s="20">
        <f>IF('Jeunes Plants'!R1233&lt;&gt;"",'Jeunes Plants'!R1233,"")</f>
        <v>0</v>
      </c>
      <c r="R1233" s="20">
        <f>IF('Jeunes Plants'!S1233&lt;&gt;"",'Jeunes Plants'!S1233,"")</f>
        <v>0</v>
      </c>
      <c r="S1233" s="236">
        <f>IF('Jeunes Plants'!T1233&lt;&gt;"",'Jeunes Plants'!T1233,"")</f>
        <v>0</v>
      </c>
      <c r="T1233" s="258"/>
      <c r="U1233" s="194"/>
      <c r="V1233" s="194"/>
      <c r="W1233" s="194"/>
    </row>
    <row r="1234" spans="1:23" ht="20.100000000000001" customHeight="1" x14ac:dyDescent="0.25">
      <c r="A1234" s="30">
        <f>IF('Jeunes Plants'!A1234&lt;&gt;"",'Jeunes Plants'!A1234,"")</f>
        <v>15482</v>
      </c>
      <c r="B1234" s="29" t="str">
        <f>IF('Jeunes Plants'!B1234&lt;&gt;"",'Jeunes Plants'!B1234,"")</f>
        <v>TOMATE SELECTION PERFORMANCE</v>
      </c>
      <c r="C1234" s="29" t="str">
        <f>IF('Jeunes Plants'!C1234&lt;&gt;"",'Jeunes Plants'!C1234,"")</f>
        <v>As de Cœur F1</v>
      </c>
      <c r="D1234" s="29" t="str">
        <f>IF('Jeunes Plants'!D1234&lt;&gt;"",'Jeunes Plants'!D1234,"")</f>
        <v/>
      </c>
      <c r="E1234" s="67" t="str">
        <f>IF('Jeunes Plants'!E1234&lt;&gt;"",'Jeunes Plants'!E1234,"")</f>
        <v>S</v>
      </c>
      <c r="F1234" s="67" t="str">
        <f>IF('Jeunes Plants'!F1234&lt;&gt;"",'Jeunes Plants'!F1234,"")</f>
        <v>M 2 cm  X120</v>
      </c>
      <c r="G1234" s="67">
        <f>IF('Jeunes Plants'!G1234&lt;&gt;"",'Jeunes Plants'!G1234,"")</f>
        <v>120</v>
      </c>
      <c r="H1234" s="73">
        <f>IF('Jeunes Plants'!H1234&lt;&gt;"",'Jeunes Plants'!H1234,"")</f>
        <v>4</v>
      </c>
      <c r="I1234" s="67" t="str">
        <f>IF('Jeunes Plants'!I1234&lt;&gt;"",'Jeunes Plants'!I1234,"")</f>
        <v>H</v>
      </c>
      <c r="J1234" s="74" t="str">
        <f>IF('Jeunes Plants'!J1234&lt;&gt;"",'Jeunes Plants'!J1234,"")</f>
        <v/>
      </c>
      <c r="K1234" s="29" t="str">
        <f>IF('Jeunes Plants'!K1234&lt;&gt;"",'Jeunes Plants'!K1234,"")</f>
        <v>LEG</v>
      </c>
      <c r="L1234" s="29" t="str">
        <f>IF('Jeunes Plants'!L1234&lt;&gt;"",'Jeunes Plants'!L1234,"")</f>
        <v>S4</v>
      </c>
      <c r="M1234" s="29" t="str">
        <f>IF('Jeunes Plants'!M1234&lt;&gt;"",'Jeunes Plants'!M1234,"")</f>
        <v/>
      </c>
      <c r="N1234" s="29" t="str">
        <f>IF('Jeunes Plants'!N1234&lt;&gt;"",'Jeunes Plants'!N1234,"")</f>
        <v>M2</v>
      </c>
      <c r="O1234" s="29" t="str">
        <f>IF('Jeunes Plants'!O1234&lt;&gt;"",'Jeunes Plants'!O1234,"")</f>
        <v>TOMATE SELECTION PERFORMANCE As de Cœur F1</v>
      </c>
      <c r="P1234" s="55">
        <f>IF('Jeunes Plants'!P1234&lt;&gt;"",'Jeunes Plants'!P1234,"")</f>
        <v>1234</v>
      </c>
      <c r="Q1234" s="20">
        <f>IF('Jeunes Plants'!R1234&lt;&gt;"",'Jeunes Plants'!R1234,"")</f>
        <v>0</v>
      </c>
      <c r="R1234" s="20">
        <f>IF('Jeunes Plants'!S1234&lt;&gt;"",'Jeunes Plants'!S1234,"")</f>
        <v>0</v>
      </c>
      <c r="S1234" s="236">
        <f>IF('Jeunes Plants'!T1234&lt;&gt;"",'Jeunes Plants'!T1234,"")</f>
        <v>0</v>
      </c>
      <c r="T1234" s="257"/>
      <c r="U1234" s="45"/>
      <c r="V1234" s="45"/>
      <c r="W1234" s="45"/>
    </row>
    <row r="1235" spans="1:23" ht="20.100000000000001" customHeight="1" x14ac:dyDescent="0.25">
      <c r="A1235" s="189">
        <f>IF('Jeunes Plants'!A1235&lt;&gt;"",'Jeunes Plants'!A1235,"")</f>
        <v>15483</v>
      </c>
      <c r="B1235" s="186" t="str">
        <f>IF('Jeunes Plants'!B1235&lt;&gt;"",'Jeunes Plants'!B1235,"")</f>
        <v>TOMATE SELECTION PERFORMANCE</v>
      </c>
      <c r="C1235" s="186" t="str">
        <f>IF('Jeunes Plants'!C1235&lt;&gt;"",'Jeunes Plants'!C1235,"")</f>
        <v>As de Cœur F1</v>
      </c>
      <c r="D1235" s="186" t="str">
        <f>IF('Jeunes Plants'!D1235&lt;&gt;"",'Jeunes Plants'!D1235,"")</f>
        <v/>
      </c>
      <c r="E1235" s="190" t="str">
        <f>IF('Jeunes Plants'!E1235&lt;&gt;"",'Jeunes Plants'!E1235,"")</f>
        <v>S</v>
      </c>
      <c r="F1235" s="190" t="str">
        <f>IF('Jeunes Plants'!F1235&lt;&gt;"",'Jeunes Plants'!F1235,"")</f>
        <v>M 2 cm  X240</v>
      </c>
      <c r="G1235" s="190">
        <f>IF('Jeunes Plants'!G1235&lt;&gt;"",'Jeunes Plants'!G1235,"")</f>
        <v>240</v>
      </c>
      <c r="H1235" s="191">
        <f>IF('Jeunes Plants'!H1235&lt;&gt;"",'Jeunes Plants'!H1235,"")</f>
        <v>4</v>
      </c>
      <c r="I1235" s="190" t="str">
        <f>IF('Jeunes Plants'!I1235&lt;&gt;"",'Jeunes Plants'!I1235,"")</f>
        <v>H</v>
      </c>
      <c r="J1235" s="192" t="str">
        <f>IF('Jeunes Plants'!J1235&lt;&gt;"",'Jeunes Plants'!J1235,"")</f>
        <v/>
      </c>
      <c r="K1235" s="186" t="str">
        <f>IF('Jeunes Plants'!K1235&lt;&gt;"",'Jeunes Plants'!K1235,"")</f>
        <v>LEG</v>
      </c>
      <c r="L1235" s="186" t="str">
        <f>IF('Jeunes Plants'!L1235&lt;&gt;"",'Jeunes Plants'!L1235,"")</f>
        <v>S4</v>
      </c>
      <c r="M1235" s="186" t="str">
        <f>IF('Jeunes Plants'!M1235&lt;&gt;"",'Jeunes Plants'!M1235,"")</f>
        <v/>
      </c>
      <c r="N1235" s="186" t="str">
        <f>IF('Jeunes Plants'!N1235&lt;&gt;"",'Jeunes Plants'!N1235,"")</f>
        <v>M2</v>
      </c>
      <c r="O1235" s="186" t="str">
        <f>IF('Jeunes Plants'!O1235&lt;&gt;"",'Jeunes Plants'!O1235,"")</f>
        <v>TOMATE SELECTION PERFORMANCE As de Cœur F1</v>
      </c>
      <c r="P1235" s="193">
        <f>IF('Jeunes Plants'!P1235&lt;&gt;"",'Jeunes Plants'!P1235,"")</f>
        <v>1235</v>
      </c>
      <c r="Q1235" s="20">
        <f>IF('Jeunes Plants'!R1235&lt;&gt;"",'Jeunes Plants'!R1235,"")</f>
        <v>0</v>
      </c>
      <c r="R1235" s="20">
        <f>IF('Jeunes Plants'!S1235&lt;&gt;"",'Jeunes Plants'!S1235,"")</f>
        <v>0</v>
      </c>
      <c r="S1235" s="236">
        <f>IF('Jeunes Plants'!T1235&lt;&gt;"",'Jeunes Plants'!T1235,"")</f>
        <v>0</v>
      </c>
      <c r="T1235" s="258"/>
      <c r="U1235" s="194"/>
      <c r="V1235" s="194"/>
      <c r="W1235" s="194"/>
    </row>
    <row r="1236" spans="1:23" ht="20.100000000000001" customHeight="1" x14ac:dyDescent="0.25">
      <c r="A1236" s="30">
        <f>IF('Jeunes Plants'!A1236&lt;&gt;"",'Jeunes Plants'!A1236,"")</f>
        <v>12421</v>
      </c>
      <c r="B1236" s="29" t="str">
        <f>IF('Jeunes Plants'!B1236&lt;&gt;"",'Jeunes Plants'!B1236,"")</f>
        <v>TOMATE SELECTION PERFORMANCE</v>
      </c>
      <c r="C1236" s="29" t="str">
        <f>IF('Jeunes Plants'!C1236&lt;&gt;"",'Jeunes Plants'!C1236,"")</f>
        <v>Buffalosteak F1</v>
      </c>
      <c r="D1236" s="29" t="str">
        <f>IF('Jeunes Plants'!D1236&lt;&gt;"",'Jeunes Plants'!D1236,"")</f>
        <v/>
      </c>
      <c r="E1236" s="67" t="str">
        <f>IF('Jeunes Plants'!E1236&lt;&gt;"",'Jeunes Plants'!E1236,"")</f>
        <v>S</v>
      </c>
      <c r="F1236" s="67" t="str">
        <f>IF('Jeunes Plants'!F1236&lt;&gt;"",'Jeunes Plants'!F1236,"")</f>
        <v>M 2 cm  X120</v>
      </c>
      <c r="G1236" s="67">
        <f>IF('Jeunes Plants'!G1236&lt;&gt;"",'Jeunes Plants'!G1236,"")</f>
        <v>120</v>
      </c>
      <c r="H1236" s="73">
        <f>IF('Jeunes Plants'!H1236&lt;&gt;"",'Jeunes Plants'!H1236,"")</f>
        <v>4</v>
      </c>
      <c r="I1236" s="67" t="str">
        <f>IF('Jeunes Plants'!I1236&lt;&gt;"",'Jeunes Plants'!I1236,"")</f>
        <v>H</v>
      </c>
      <c r="J1236" s="74" t="str">
        <f>IF('Jeunes Plants'!J1236&lt;&gt;"",'Jeunes Plants'!J1236,"")</f>
        <v/>
      </c>
      <c r="K1236" s="29" t="str">
        <f>IF('Jeunes Plants'!K1236&lt;&gt;"",'Jeunes Plants'!K1236,"")</f>
        <v>LEG</v>
      </c>
      <c r="L1236" s="29" t="str">
        <f>IF('Jeunes Plants'!L1236&lt;&gt;"",'Jeunes Plants'!L1236,"")</f>
        <v>S4</v>
      </c>
      <c r="M1236" s="29" t="str">
        <f>IF('Jeunes Plants'!M1236&lt;&gt;"",'Jeunes Plants'!M1236,"")</f>
        <v/>
      </c>
      <c r="N1236" s="29" t="str">
        <f>IF('Jeunes Plants'!N1236&lt;&gt;"",'Jeunes Plants'!N1236,"")</f>
        <v>M2</v>
      </c>
      <c r="O1236" s="29" t="str">
        <f>IF('Jeunes Plants'!O1236&lt;&gt;"",'Jeunes Plants'!O1236,"")</f>
        <v>TOMATE SELECTION PERFORMANCE Buffalosteak F1</v>
      </c>
      <c r="P1236" s="55">
        <f>IF('Jeunes Plants'!P1236&lt;&gt;"",'Jeunes Plants'!P1236,"")</f>
        <v>1236</v>
      </c>
      <c r="Q1236" s="20">
        <f>IF('Jeunes Plants'!R1236&lt;&gt;"",'Jeunes Plants'!R1236,"")</f>
        <v>0</v>
      </c>
      <c r="R1236" s="20">
        <f>IF('Jeunes Plants'!S1236&lt;&gt;"",'Jeunes Plants'!S1236,"")</f>
        <v>0</v>
      </c>
      <c r="S1236" s="236">
        <f>IF('Jeunes Plants'!T1236&lt;&gt;"",'Jeunes Plants'!T1236,"")</f>
        <v>0</v>
      </c>
      <c r="T1236" s="257"/>
      <c r="U1236" s="45"/>
      <c r="V1236" s="45"/>
      <c r="W1236" s="45"/>
    </row>
    <row r="1237" spans="1:23" ht="20.100000000000001" customHeight="1" x14ac:dyDescent="0.25">
      <c r="A1237" s="189">
        <f>IF('Jeunes Plants'!A1237&lt;&gt;"",'Jeunes Plants'!A1237,"")</f>
        <v>12228</v>
      </c>
      <c r="B1237" s="186" t="str">
        <f>IF('Jeunes Plants'!B1237&lt;&gt;"",'Jeunes Plants'!B1237,"")</f>
        <v>TOMATE SELECTION PERFORMANCE</v>
      </c>
      <c r="C1237" s="186" t="str">
        <f>IF('Jeunes Plants'!C1237&lt;&gt;"",'Jeunes Plants'!C1237,"")</f>
        <v>Buffalosteak F1</v>
      </c>
      <c r="D1237" s="186" t="str">
        <f>IF('Jeunes Plants'!D1237&lt;&gt;"",'Jeunes Plants'!D1237,"")</f>
        <v/>
      </c>
      <c r="E1237" s="190" t="str">
        <f>IF('Jeunes Plants'!E1237&lt;&gt;"",'Jeunes Plants'!E1237,"")</f>
        <v>S</v>
      </c>
      <c r="F1237" s="190" t="str">
        <f>IF('Jeunes Plants'!F1237&lt;&gt;"",'Jeunes Plants'!F1237,"")</f>
        <v>M 2 cm  X240</v>
      </c>
      <c r="G1237" s="190">
        <f>IF('Jeunes Plants'!G1237&lt;&gt;"",'Jeunes Plants'!G1237,"")</f>
        <v>240</v>
      </c>
      <c r="H1237" s="191">
        <f>IF('Jeunes Plants'!H1237&lt;&gt;"",'Jeunes Plants'!H1237,"")</f>
        <v>4</v>
      </c>
      <c r="I1237" s="190" t="str">
        <f>IF('Jeunes Plants'!I1237&lt;&gt;"",'Jeunes Plants'!I1237,"")</f>
        <v>H</v>
      </c>
      <c r="J1237" s="192" t="str">
        <f>IF('Jeunes Plants'!J1237&lt;&gt;"",'Jeunes Plants'!J1237,"")</f>
        <v/>
      </c>
      <c r="K1237" s="186" t="str">
        <f>IF('Jeunes Plants'!K1237&lt;&gt;"",'Jeunes Plants'!K1237,"")</f>
        <v>LEG</v>
      </c>
      <c r="L1237" s="186" t="str">
        <f>IF('Jeunes Plants'!L1237&lt;&gt;"",'Jeunes Plants'!L1237,"")</f>
        <v>S4</v>
      </c>
      <c r="M1237" s="186" t="str">
        <f>IF('Jeunes Plants'!M1237&lt;&gt;"",'Jeunes Plants'!M1237,"")</f>
        <v/>
      </c>
      <c r="N1237" s="186" t="str">
        <f>IF('Jeunes Plants'!N1237&lt;&gt;"",'Jeunes Plants'!N1237,"")</f>
        <v>M2</v>
      </c>
      <c r="O1237" s="186" t="str">
        <f>IF('Jeunes Plants'!O1237&lt;&gt;"",'Jeunes Plants'!O1237,"")</f>
        <v>TOMATE SELECTION PERFORMANCE Buffalosteak F1</v>
      </c>
      <c r="P1237" s="193">
        <f>IF('Jeunes Plants'!P1237&lt;&gt;"",'Jeunes Plants'!P1237,"")</f>
        <v>1237</v>
      </c>
      <c r="Q1237" s="20">
        <f>IF('Jeunes Plants'!R1237&lt;&gt;"",'Jeunes Plants'!R1237,"")</f>
        <v>0</v>
      </c>
      <c r="R1237" s="20">
        <f>IF('Jeunes Plants'!S1237&lt;&gt;"",'Jeunes Plants'!S1237,"")</f>
        <v>0</v>
      </c>
      <c r="S1237" s="236">
        <f>IF('Jeunes Plants'!T1237&lt;&gt;"",'Jeunes Plants'!T1237,"")</f>
        <v>0</v>
      </c>
      <c r="T1237" s="258"/>
      <c r="U1237" s="194"/>
      <c r="V1237" s="194"/>
      <c r="W1237" s="194"/>
    </row>
    <row r="1238" spans="1:23" ht="20.100000000000001" customHeight="1" x14ac:dyDescent="0.25">
      <c r="A1238" s="30">
        <f>IF('Jeunes Plants'!A1238&lt;&gt;"",'Jeunes Plants'!A1238,"")</f>
        <v>15023</v>
      </c>
      <c r="B1238" s="29" t="str">
        <f>IF('Jeunes Plants'!B1238&lt;&gt;"",'Jeunes Plants'!B1238,"")</f>
        <v>TOMATE SELECTION PERFORMANCE</v>
      </c>
      <c r="C1238" s="29" t="str">
        <f>IF('Jeunes Plants'!C1238&lt;&gt;"",'Jeunes Plants'!C1238,"")</f>
        <v>Buffalosun F1</v>
      </c>
      <c r="D1238" s="29" t="str">
        <f>IF('Jeunes Plants'!D1238&lt;&gt;"",'Jeunes Plants'!D1238,"")</f>
        <v/>
      </c>
      <c r="E1238" s="67" t="str">
        <f>IF('Jeunes Plants'!E1238&lt;&gt;"",'Jeunes Plants'!E1238,"")</f>
        <v>S</v>
      </c>
      <c r="F1238" s="67" t="str">
        <f>IF('Jeunes Plants'!F1238&lt;&gt;"",'Jeunes Plants'!F1238,"")</f>
        <v>M 2 cm  X120</v>
      </c>
      <c r="G1238" s="67">
        <f>IF('Jeunes Plants'!G1238&lt;&gt;"",'Jeunes Plants'!G1238,"")</f>
        <v>120</v>
      </c>
      <c r="H1238" s="73">
        <f>IF('Jeunes Plants'!H1238&lt;&gt;"",'Jeunes Plants'!H1238,"")</f>
        <v>4</v>
      </c>
      <c r="I1238" s="67" t="str">
        <f>IF('Jeunes Plants'!I1238&lt;&gt;"",'Jeunes Plants'!I1238,"")</f>
        <v>H</v>
      </c>
      <c r="J1238" s="74" t="str">
        <f>IF('Jeunes Plants'!J1238&lt;&gt;"",'Jeunes Plants'!J1238,"")</f>
        <v/>
      </c>
      <c r="K1238" s="29" t="str">
        <f>IF('Jeunes Plants'!K1238&lt;&gt;"",'Jeunes Plants'!K1238,"")</f>
        <v>LEG</v>
      </c>
      <c r="L1238" s="29" t="str">
        <f>IF('Jeunes Plants'!L1238&lt;&gt;"",'Jeunes Plants'!L1238,"")</f>
        <v>S4</v>
      </c>
      <c r="M1238" s="29" t="str">
        <f>IF('Jeunes Plants'!M1238&lt;&gt;"",'Jeunes Plants'!M1238,"")</f>
        <v/>
      </c>
      <c r="N1238" s="29" t="str">
        <f>IF('Jeunes Plants'!N1238&lt;&gt;"",'Jeunes Plants'!N1238,"")</f>
        <v>M2</v>
      </c>
      <c r="O1238" s="29" t="str">
        <f>IF('Jeunes Plants'!O1238&lt;&gt;"",'Jeunes Plants'!O1238,"")</f>
        <v>TOMATE SELECTION PERFORMANCE Buffalosun F1</v>
      </c>
      <c r="P1238" s="55">
        <f>IF('Jeunes Plants'!P1238&lt;&gt;"",'Jeunes Plants'!P1238,"")</f>
        <v>1238</v>
      </c>
      <c r="Q1238" s="20">
        <f>IF('Jeunes Plants'!R1238&lt;&gt;"",'Jeunes Plants'!R1238,"")</f>
        <v>0</v>
      </c>
      <c r="R1238" s="20">
        <f>IF('Jeunes Plants'!S1238&lt;&gt;"",'Jeunes Plants'!S1238,"")</f>
        <v>0</v>
      </c>
      <c r="S1238" s="236">
        <f>IF('Jeunes Plants'!T1238&lt;&gt;"",'Jeunes Plants'!T1238,"")</f>
        <v>0</v>
      </c>
      <c r="T1238" s="257"/>
      <c r="U1238" s="45"/>
      <c r="V1238" s="45"/>
      <c r="W1238" s="45"/>
    </row>
    <row r="1239" spans="1:23" ht="20.100000000000001" customHeight="1" x14ac:dyDescent="0.25">
      <c r="A1239" s="189">
        <f>IF('Jeunes Plants'!A1239&lt;&gt;"",'Jeunes Plants'!A1239,"")</f>
        <v>15024</v>
      </c>
      <c r="B1239" s="186" t="str">
        <f>IF('Jeunes Plants'!B1239&lt;&gt;"",'Jeunes Plants'!B1239,"")</f>
        <v>TOMATE SELECTION PERFORMANCE</v>
      </c>
      <c r="C1239" s="186" t="str">
        <f>IF('Jeunes Plants'!C1239&lt;&gt;"",'Jeunes Plants'!C1239,"")</f>
        <v>Buffalosun F1</v>
      </c>
      <c r="D1239" s="186" t="str">
        <f>IF('Jeunes Plants'!D1239&lt;&gt;"",'Jeunes Plants'!D1239,"")</f>
        <v/>
      </c>
      <c r="E1239" s="190" t="str">
        <f>IF('Jeunes Plants'!E1239&lt;&gt;"",'Jeunes Plants'!E1239,"")</f>
        <v>S</v>
      </c>
      <c r="F1239" s="190" t="str">
        <f>IF('Jeunes Plants'!F1239&lt;&gt;"",'Jeunes Plants'!F1239,"")</f>
        <v>M 2 cm  X240</v>
      </c>
      <c r="G1239" s="190">
        <f>IF('Jeunes Plants'!G1239&lt;&gt;"",'Jeunes Plants'!G1239,"")</f>
        <v>240</v>
      </c>
      <c r="H1239" s="191">
        <f>IF('Jeunes Plants'!H1239&lt;&gt;"",'Jeunes Plants'!H1239,"")</f>
        <v>4</v>
      </c>
      <c r="I1239" s="190" t="str">
        <f>IF('Jeunes Plants'!I1239&lt;&gt;"",'Jeunes Plants'!I1239,"")</f>
        <v>H</v>
      </c>
      <c r="J1239" s="192" t="str">
        <f>IF('Jeunes Plants'!J1239&lt;&gt;"",'Jeunes Plants'!J1239,"")</f>
        <v/>
      </c>
      <c r="K1239" s="186" t="str">
        <f>IF('Jeunes Plants'!K1239&lt;&gt;"",'Jeunes Plants'!K1239,"")</f>
        <v>LEG</v>
      </c>
      <c r="L1239" s="186" t="str">
        <f>IF('Jeunes Plants'!L1239&lt;&gt;"",'Jeunes Plants'!L1239,"")</f>
        <v>S4</v>
      </c>
      <c r="M1239" s="186" t="str">
        <f>IF('Jeunes Plants'!M1239&lt;&gt;"",'Jeunes Plants'!M1239,"")</f>
        <v/>
      </c>
      <c r="N1239" s="186" t="str">
        <f>IF('Jeunes Plants'!N1239&lt;&gt;"",'Jeunes Plants'!N1239,"")</f>
        <v>M2</v>
      </c>
      <c r="O1239" s="186" t="str">
        <f>IF('Jeunes Plants'!O1239&lt;&gt;"",'Jeunes Plants'!O1239,"")</f>
        <v>TOMATE SELECTION PERFORMANCE Buffalosun F1</v>
      </c>
      <c r="P1239" s="193">
        <f>IF('Jeunes Plants'!P1239&lt;&gt;"",'Jeunes Plants'!P1239,"")</f>
        <v>1239</v>
      </c>
      <c r="Q1239" s="20">
        <f>IF('Jeunes Plants'!R1239&lt;&gt;"",'Jeunes Plants'!R1239,"")</f>
        <v>0</v>
      </c>
      <c r="R1239" s="20">
        <f>IF('Jeunes Plants'!S1239&lt;&gt;"",'Jeunes Plants'!S1239,"")</f>
        <v>0</v>
      </c>
      <c r="S1239" s="236">
        <f>IF('Jeunes Plants'!T1239&lt;&gt;"",'Jeunes Plants'!T1239,"")</f>
        <v>0</v>
      </c>
      <c r="T1239" s="258"/>
      <c r="U1239" s="194"/>
      <c r="V1239" s="194"/>
      <c r="W1239" s="194"/>
    </row>
    <row r="1240" spans="1:23" ht="20.100000000000001" customHeight="1" x14ac:dyDescent="0.25">
      <c r="A1240" s="28">
        <f>IF('Jeunes Plants'!A1240&lt;&gt;"",'Jeunes Plants'!A1240,"")</f>
        <v>14903</v>
      </c>
      <c r="B1240" s="29" t="str">
        <f>IF('Jeunes Plants'!B1240&lt;&gt;"",'Jeunes Plants'!B1240,"")</f>
        <v>TOMATE SELECTION PERFORMANCE</v>
      </c>
      <c r="C1240" s="29" t="str">
        <f>IF('Jeunes Plants'!C1240&lt;&gt;"",'Jeunes Plants'!C1240,"")</f>
        <v>Bellandine F1</v>
      </c>
      <c r="D1240" s="29" t="str">
        <f>IF('Jeunes Plants'!D1240&lt;&gt;"",'Jeunes Plants'!D1240,"")</f>
        <v/>
      </c>
      <c r="E1240" s="67" t="str">
        <f>IF('Jeunes Plants'!E1240&lt;&gt;"",'Jeunes Plants'!E1240,"")</f>
        <v>S</v>
      </c>
      <c r="F1240" s="67" t="str">
        <f>IF('Jeunes Plants'!F1240&lt;&gt;"",'Jeunes Plants'!F1240,"")</f>
        <v>M 2 cm  X120</v>
      </c>
      <c r="G1240" s="67">
        <f>IF('Jeunes Plants'!G1240&lt;&gt;"",'Jeunes Plants'!G1240,"")</f>
        <v>120</v>
      </c>
      <c r="H1240" s="73">
        <f>IF('Jeunes Plants'!H1240&lt;&gt;"",'Jeunes Plants'!H1240,"")</f>
        <v>4</v>
      </c>
      <c r="I1240" s="67" t="str">
        <f>IF('Jeunes Plants'!I1240&lt;&gt;"",'Jeunes Plants'!I1240,"")</f>
        <v>C</v>
      </c>
      <c r="J1240" s="74" t="str">
        <f>IF('Jeunes Plants'!J1240&lt;&gt;"",'Jeunes Plants'!J1240,"")</f>
        <v/>
      </c>
      <c r="K1240" s="29" t="str">
        <f>IF('Jeunes Plants'!K1240&lt;&gt;"",'Jeunes Plants'!K1240,"")</f>
        <v>LEG</v>
      </c>
      <c r="L1240" s="29" t="str">
        <f>IF('Jeunes Plants'!L1240&lt;&gt;"",'Jeunes Plants'!L1240,"")</f>
        <v>S4</v>
      </c>
      <c r="M1240" s="29" t="str">
        <f>IF('Jeunes Plants'!M1240&lt;&gt;"",'Jeunes Plants'!M1240,"")</f>
        <v/>
      </c>
      <c r="N1240" s="29" t="str">
        <f>IF('Jeunes Plants'!N1240&lt;&gt;"",'Jeunes Plants'!N1240,"")</f>
        <v>M2</v>
      </c>
      <c r="O1240" s="29" t="str">
        <f>IF('Jeunes Plants'!O1240&lt;&gt;"",'Jeunes Plants'!O1240,"")</f>
        <v>TOMATE SELECTION PERFORMANCE Bellandine F1</v>
      </c>
      <c r="P1240" s="55">
        <f>IF('Jeunes Plants'!P1240&lt;&gt;"",'Jeunes Plants'!P1240,"")</f>
        <v>1240</v>
      </c>
      <c r="Q1240" s="20">
        <f>IF('Jeunes Plants'!R1240&lt;&gt;"",'Jeunes Plants'!R1240,"")</f>
        <v>0</v>
      </c>
      <c r="R1240" s="20">
        <f>IF('Jeunes Plants'!S1240&lt;&gt;"",'Jeunes Plants'!S1240,"")</f>
        <v>0</v>
      </c>
      <c r="S1240" s="236">
        <f>IF('Jeunes Plants'!T1240&lt;&gt;"",'Jeunes Plants'!T1240,"")</f>
        <v>0</v>
      </c>
      <c r="T1240" s="257"/>
      <c r="U1240" s="45"/>
      <c r="V1240" s="45"/>
      <c r="W1240" s="45"/>
    </row>
    <row r="1241" spans="1:23" ht="20.100000000000001" customHeight="1" x14ac:dyDescent="0.25">
      <c r="A1241" s="195">
        <f>IF('Jeunes Plants'!A1241&lt;&gt;"",'Jeunes Plants'!A1241,"")</f>
        <v>14904</v>
      </c>
      <c r="B1241" s="186" t="str">
        <f>IF('Jeunes Plants'!B1241&lt;&gt;"",'Jeunes Plants'!B1241,"")</f>
        <v>TOMATE SELECTION PERFORMANCE</v>
      </c>
      <c r="C1241" s="186" t="str">
        <f>IF('Jeunes Plants'!C1241&lt;&gt;"",'Jeunes Plants'!C1241,"")</f>
        <v>Bellandine F1</v>
      </c>
      <c r="D1241" s="186" t="str">
        <f>IF('Jeunes Plants'!D1241&lt;&gt;"",'Jeunes Plants'!D1241,"")</f>
        <v/>
      </c>
      <c r="E1241" s="190" t="str">
        <f>IF('Jeunes Plants'!E1241&lt;&gt;"",'Jeunes Plants'!E1241,"")</f>
        <v>S</v>
      </c>
      <c r="F1241" s="190" t="str">
        <f>IF('Jeunes Plants'!F1241&lt;&gt;"",'Jeunes Plants'!F1241,"")</f>
        <v>M 2 cm  X240</v>
      </c>
      <c r="G1241" s="190">
        <f>IF('Jeunes Plants'!G1241&lt;&gt;"",'Jeunes Plants'!G1241,"")</f>
        <v>240</v>
      </c>
      <c r="H1241" s="191">
        <f>IF('Jeunes Plants'!H1241&lt;&gt;"",'Jeunes Plants'!H1241,"")</f>
        <v>4</v>
      </c>
      <c r="I1241" s="190" t="str">
        <f>IF('Jeunes Plants'!I1241&lt;&gt;"",'Jeunes Plants'!I1241,"")</f>
        <v>C</v>
      </c>
      <c r="J1241" s="192" t="str">
        <f>IF('Jeunes Plants'!J1241&lt;&gt;"",'Jeunes Plants'!J1241,"")</f>
        <v/>
      </c>
      <c r="K1241" s="186" t="str">
        <f>IF('Jeunes Plants'!K1241&lt;&gt;"",'Jeunes Plants'!K1241,"")</f>
        <v>LEG</v>
      </c>
      <c r="L1241" s="186" t="str">
        <f>IF('Jeunes Plants'!L1241&lt;&gt;"",'Jeunes Plants'!L1241,"")</f>
        <v>S4</v>
      </c>
      <c r="M1241" s="186" t="str">
        <f>IF('Jeunes Plants'!M1241&lt;&gt;"",'Jeunes Plants'!M1241,"")</f>
        <v/>
      </c>
      <c r="N1241" s="186" t="str">
        <f>IF('Jeunes Plants'!N1241&lt;&gt;"",'Jeunes Plants'!N1241,"")</f>
        <v>M2</v>
      </c>
      <c r="O1241" s="186" t="str">
        <f>IF('Jeunes Plants'!O1241&lt;&gt;"",'Jeunes Plants'!O1241,"")</f>
        <v>TOMATE SELECTION PERFORMANCE Bellandine F1</v>
      </c>
      <c r="P1241" s="193">
        <f>IF('Jeunes Plants'!P1241&lt;&gt;"",'Jeunes Plants'!P1241,"")</f>
        <v>1241</v>
      </c>
      <c r="Q1241" s="20">
        <f>IF('Jeunes Plants'!R1241&lt;&gt;"",'Jeunes Plants'!R1241,"")</f>
        <v>0</v>
      </c>
      <c r="R1241" s="20">
        <f>IF('Jeunes Plants'!S1241&lt;&gt;"",'Jeunes Plants'!S1241,"")</f>
        <v>0</v>
      </c>
      <c r="S1241" s="236">
        <f>IF('Jeunes Plants'!T1241&lt;&gt;"",'Jeunes Plants'!T1241,"")</f>
        <v>0</v>
      </c>
      <c r="T1241" s="258"/>
      <c r="U1241" s="194"/>
      <c r="V1241" s="194"/>
      <c r="W1241" s="194"/>
    </row>
    <row r="1242" spans="1:23" ht="20.100000000000001" customHeight="1" x14ac:dyDescent="0.25">
      <c r="A1242" s="30">
        <f>IF('Jeunes Plants'!A1242&lt;&gt;"",'Jeunes Plants'!A1242,"")</f>
        <v>12807</v>
      </c>
      <c r="B1242" s="29" t="str">
        <f>IF('Jeunes Plants'!B1242&lt;&gt;"",'Jeunes Plants'!B1242,"")</f>
        <v>TOMATE SELECTION PERFORMANCE</v>
      </c>
      <c r="C1242" s="29" t="str">
        <f>IF('Jeunes Plants'!C1242&lt;&gt;"",'Jeunes Plants'!C1242,"")</f>
        <v>Dyno F1 (type Roma)</v>
      </c>
      <c r="D1242" s="29" t="str">
        <f>IF('Jeunes Plants'!D1242&lt;&gt;"",'Jeunes Plants'!D1242,"")</f>
        <v/>
      </c>
      <c r="E1242" s="67" t="str">
        <f>IF('Jeunes Plants'!E1242&lt;&gt;"",'Jeunes Plants'!E1242,"")</f>
        <v>S</v>
      </c>
      <c r="F1242" s="67" t="str">
        <f>IF('Jeunes Plants'!F1242&lt;&gt;"",'Jeunes Plants'!F1242,"")</f>
        <v>M 2 cm  X120</v>
      </c>
      <c r="G1242" s="67">
        <f>IF('Jeunes Plants'!G1242&lt;&gt;"",'Jeunes Plants'!G1242,"")</f>
        <v>120</v>
      </c>
      <c r="H1242" s="73">
        <f>IF('Jeunes Plants'!H1242&lt;&gt;"",'Jeunes Plants'!H1242,"")</f>
        <v>4</v>
      </c>
      <c r="I1242" s="67" t="str">
        <f>IF('Jeunes Plants'!I1242&lt;&gt;"",'Jeunes Plants'!I1242,"")</f>
        <v>F</v>
      </c>
      <c r="J1242" s="74" t="str">
        <f>IF('Jeunes Plants'!J1242&lt;&gt;"",'Jeunes Plants'!J1242,"")</f>
        <v/>
      </c>
      <c r="K1242" s="29" t="str">
        <f>IF('Jeunes Plants'!K1242&lt;&gt;"",'Jeunes Plants'!K1242,"")</f>
        <v>LEG</v>
      </c>
      <c r="L1242" s="29" t="str">
        <f>IF('Jeunes Plants'!L1242&lt;&gt;"",'Jeunes Plants'!L1242,"")</f>
        <v>S4</v>
      </c>
      <c r="M1242" s="29" t="str">
        <f>IF('Jeunes Plants'!M1242&lt;&gt;"",'Jeunes Plants'!M1242,"")</f>
        <v/>
      </c>
      <c r="N1242" s="29" t="str">
        <f>IF('Jeunes Plants'!N1242&lt;&gt;"",'Jeunes Plants'!N1242,"")</f>
        <v>M2</v>
      </c>
      <c r="O1242" s="29" t="str">
        <f>IF('Jeunes Plants'!O1242&lt;&gt;"",'Jeunes Plants'!O1242,"")</f>
        <v>TOMATE SELECTION PERFORMANCE Dyno F1 (type Roma)</v>
      </c>
      <c r="P1242" s="55">
        <f>IF('Jeunes Plants'!P1242&lt;&gt;"",'Jeunes Plants'!P1242,"")</f>
        <v>1242</v>
      </c>
      <c r="Q1242" s="20">
        <f>IF('Jeunes Plants'!R1242&lt;&gt;"",'Jeunes Plants'!R1242,"")</f>
        <v>0</v>
      </c>
      <c r="R1242" s="20">
        <f>IF('Jeunes Plants'!S1242&lt;&gt;"",'Jeunes Plants'!S1242,"")</f>
        <v>0</v>
      </c>
      <c r="S1242" s="236">
        <f>IF('Jeunes Plants'!T1242&lt;&gt;"",'Jeunes Plants'!T1242,"")</f>
        <v>0</v>
      </c>
      <c r="T1242" s="257"/>
      <c r="U1242" s="45"/>
      <c r="V1242" s="45"/>
      <c r="W1242" s="45"/>
    </row>
    <row r="1243" spans="1:23" ht="20.100000000000001" customHeight="1" x14ac:dyDescent="0.25">
      <c r="A1243" s="189">
        <f>IF('Jeunes Plants'!A1243&lt;&gt;"",'Jeunes Plants'!A1243,"")</f>
        <v>12808</v>
      </c>
      <c r="B1243" s="186" t="str">
        <f>IF('Jeunes Plants'!B1243&lt;&gt;"",'Jeunes Plants'!B1243,"")</f>
        <v>TOMATE SELECTION PERFORMANCE</v>
      </c>
      <c r="C1243" s="186" t="str">
        <f>IF('Jeunes Plants'!C1243&lt;&gt;"",'Jeunes Plants'!C1243,"")</f>
        <v>Dyno F1 (type Roma)</v>
      </c>
      <c r="D1243" s="186" t="str">
        <f>IF('Jeunes Plants'!D1243&lt;&gt;"",'Jeunes Plants'!D1243,"")</f>
        <v/>
      </c>
      <c r="E1243" s="190" t="str">
        <f>IF('Jeunes Plants'!E1243&lt;&gt;"",'Jeunes Plants'!E1243,"")</f>
        <v>S</v>
      </c>
      <c r="F1243" s="190" t="str">
        <f>IF('Jeunes Plants'!F1243&lt;&gt;"",'Jeunes Plants'!F1243,"")</f>
        <v>M 2 cm  X240</v>
      </c>
      <c r="G1243" s="190">
        <f>IF('Jeunes Plants'!G1243&lt;&gt;"",'Jeunes Plants'!G1243,"")</f>
        <v>240</v>
      </c>
      <c r="H1243" s="191">
        <f>IF('Jeunes Plants'!H1243&lt;&gt;"",'Jeunes Plants'!H1243,"")</f>
        <v>4</v>
      </c>
      <c r="I1243" s="190" t="str">
        <f>IF('Jeunes Plants'!I1243&lt;&gt;"",'Jeunes Plants'!I1243,"")</f>
        <v>F</v>
      </c>
      <c r="J1243" s="192" t="str">
        <f>IF('Jeunes Plants'!J1243&lt;&gt;"",'Jeunes Plants'!J1243,"")</f>
        <v/>
      </c>
      <c r="K1243" s="186" t="str">
        <f>IF('Jeunes Plants'!K1243&lt;&gt;"",'Jeunes Plants'!K1243,"")</f>
        <v>LEG</v>
      </c>
      <c r="L1243" s="186" t="str">
        <f>IF('Jeunes Plants'!L1243&lt;&gt;"",'Jeunes Plants'!L1243,"")</f>
        <v>S4</v>
      </c>
      <c r="M1243" s="186" t="str">
        <f>IF('Jeunes Plants'!M1243&lt;&gt;"",'Jeunes Plants'!M1243,"")</f>
        <v/>
      </c>
      <c r="N1243" s="186" t="str">
        <f>IF('Jeunes Plants'!N1243&lt;&gt;"",'Jeunes Plants'!N1243,"")</f>
        <v>M2</v>
      </c>
      <c r="O1243" s="186" t="str">
        <f>IF('Jeunes Plants'!O1243&lt;&gt;"",'Jeunes Plants'!O1243,"")</f>
        <v>TOMATE SELECTION PERFORMANCE Dyno F1 (type Roma)</v>
      </c>
      <c r="P1243" s="193">
        <f>IF('Jeunes Plants'!P1243&lt;&gt;"",'Jeunes Plants'!P1243,"")</f>
        <v>1243</v>
      </c>
      <c r="Q1243" s="20">
        <f>IF('Jeunes Plants'!R1243&lt;&gt;"",'Jeunes Plants'!R1243,"")</f>
        <v>0</v>
      </c>
      <c r="R1243" s="20">
        <f>IF('Jeunes Plants'!S1243&lt;&gt;"",'Jeunes Plants'!S1243,"")</f>
        <v>0</v>
      </c>
      <c r="S1243" s="236">
        <f>IF('Jeunes Plants'!T1243&lt;&gt;"",'Jeunes Plants'!T1243,"")</f>
        <v>0</v>
      </c>
      <c r="T1243" s="258"/>
      <c r="U1243" s="194"/>
      <c r="V1243" s="194"/>
      <c r="W1243" s="194"/>
    </row>
    <row r="1244" spans="1:23" ht="20.100000000000001" customHeight="1" x14ac:dyDescent="0.25">
      <c r="A1244" s="30">
        <f>IF('Jeunes Plants'!A1244&lt;&gt;"",'Jeunes Plants'!A1244,"")</f>
        <v>15025</v>
      </c>
      <c r="B1244" s="29" t="str">
        <f>IF('Jeunes Plants'!B1244&lt;&gt;"",'Jeunes Plants'!B1244,"")</f>
        <v>TOMATE SELECTION PERFORMANCE</v>
      </c>
      <c r="C1244" s="29" t="str">
        <f>IF('Jeunes Plants'!C1244&lt;&gt;"",'Jeunes Plants'!C1244,"")</f>
        <v>Elvirado F1</v>
      </c>
      <c r="D1244" s="29" t="str">
        <f>IF('Jeunes Plants'!D1244&lt;&gt;"",'Jeunes Plants'!D1244,"")</f>
        <v/>
      </c>
      <c r="E1244" s="67" t="str">
        <f>IF('Jeunes Plants'!E1244&lt;&gt;"",'Jeunes Plants'!E1244,"")</f>
        <v>S</v>
      </c>
      <c r="F1244" s="67" t="str">
        <f>IF('Jeunes Plants'!F1244&lt;&gt;"",'Jeunes Plants'!F1244,"")</f>
        <v>M 2 cm  X120</v>
      </c>
      <c r="G1244" s="67">
        <f>IF('Jeunes Plants'!G1244&lt;&gt;"",'Jeunes Plants'!G1244,"")</f>
        <v>120</v>
      </c>
      <c r="H1244" s="73">
        <f>IF('Jeunes Plants'!H1244&lt;&gt;"",'Jeunes Plants'!H1244,"")</f>
        <v>4</v>
      </c>
      <c r="I1244" s="67" t="str">
        <f>IF('Jeunes Plants'!I1244&lt;&gt;"",'Jeunes Plants'!I1244,"")</f>
        <v>H</v>
      </c>
      <c r="J1244" s="74" t="str">
        <f>IF('Jeunes Plants'!J1244&lt;&gt;"",'Jeunes Plants'!J1244,"")</f>
        <v/>
      </c>
      <c r="K1244" s="29" t="str">
        <f>IF('Jeunes Plants'!K1244&lt;&gt;"",'Jeunes Plants'!K1244,"")</f>
        <v>LEG</v>
      </c>
      <c r="L1244" s="29" t="str">
        <f>IF('Jeunes Plants'!L1244&lt;&gt;"",'Jeunes Plants'!L1244,"")</f>
        <v>S4</v>
      </c>
      <c r="M1244" s="29" t="str">
        <f>IF('Jeunes Plants'!M1244&lt;&gt;"",'Jeunes Plants'!M1244,"")</f>
        <v/>
      </c>
      <c r="N1244" s="29" t="str">
        <f>IF('Jeunes Plants'!N1244&lt;&gt;"",'Jeunes Plants'!N1244,"")</f>
        <v>M2</v>
      </c>
      <c r="O1244" s="29" t="str">
        <f>IF('Jeunes Plants'!O1244&lt;&gt;"",'Jeunes Plants'!O1244,"")</f>
        <v>TOMATE SELECTION PERFORMANCE Elvirado F1</v>
      </c>
      <c r="P1244" s="55">
        <f>IF('Jeunes Plants'!P1244&lt;&gt;"",'Jeunes Plants'!P1244,"")</f>
        <v>1244</v>
      </c>
      <c r="Q1244" s="20">
        <f>IF('Jeunes Plants'!R1244&lt;&gt;"",'Jeunes Plants'!R1244,"")</f>
        <v>0</v>
      </c>
      <c r="R1244" s="20">
        <f>IF('Jeunes Plants'!S1244&lt;&gt;"",'Jeunes Plants'!S1244,"")</f>
        <v>0</v>
      </c>
      <c r="S1244" s="236">
        <f>IF('Jeunes Plants'!T1244&lt;&gt;"",'Jeunes Plants'!T1244,"")</f>
        <v>0</v>
      </c>
      <c r="T1244" s="257"/>
      <c r="U1244" s="45"/>
      <c r="V1244" s="45"/>
      <c r="W1244" s="45"/>
    </row>
    <row r="1245" spans="1:23" ht="20.100000000000001" customHeight="1" x14ac:dyDescent="0.25">
      <c r="A1245" s="189">
        <f>IF('Jeunes Plants'!A1245&lt;&gt;"",'Jeunes Plants'!A1245,"")</f>
        <v>15026</v>
      </c>
      <c r="B1245" s="186" t="str">
        <f>IF('Jeunes Plants'!B1245&lt;&gt;"",'Jeunes Plants'!B1245,"")</f>
        <v>TOMATE SELECTION PERFORMANCE</v>
      </c>
      <c r="C1245" s="186" t="str">
        <f>IF('Jeunes Plants'!C1245&lt;&gt;"",'Jeunes Plants'!C1245,"")</f>
        <v>Elvirado F1</v>
      </c>
      <c r="D1245" s="186" t="str">
        <f>IF('Jeunes Plants'!D1245&lt;&gt;"",'Jeunes Plants'!D1245,"")</f>
        <v/>
      </c>
      <c r="E1245" s="190" t="str">
        <f>IF('Jeunes Plants'!E1245&lt;&gt;"",'Jeunes Plants'!E1245,"")</f>
        <v>S</v>
      </c>
      <c r="F1245" s="190" t="str">
        <f>IF('Jeunes Plants'!F1245&lt;&gt;"",'Jeunes Plants'!F1245,"")</f>
        <v>M 2 cm  X240</v>
      </c>
      <c r="G1245" s="190">
        <f>IF('Jeunes Plants'!G1245&lt;&gt;"",'Jeunes Plants'!G1245,"")</f>
        <v>240</v>
      </c>
      <c r="H1245" s="191">
        <f>IF('Jeunes Plants'!H1245&lt;&gt;"",'Jeunes Plants'!H1245,"")</f>
        <v>4</v>
      </c>
      <c r="I1245" s="190" t="str">
        <f>IF('Jeunes Plants'!I1245&lt;&gt;"",'Jeunes Plants'!I1245,"")</f>
        <v>H</v>
      </c>
      <c r="J1245" s="192" t="str">
        <f>IF('Jeunes Plants'!J1245&lt;&gt;"",'Jeunes Plants'!J1245,"")</f>
        <v/>
      </c>
      <c r="K1245" s="186" t="str">
        <f>IF('Jeunes Plants'!K1245&lt;&gt;"",'Jeunes Plants'!K1245,"")</f>
        <v>LEG</v>
      </c>
      <c r="L1245" s="186" t="str">
        <f>IF('Jeunes Plants'!L1245&lt;&gt;"",'Jeunes Plants'!L1245,"")</f>
        <v>S4</v>
      </c>
      <c r="M1245" s="186" t="str">
        <f>IF('Jeunes Plants'!M1245&lt;&gt;"",'Jeunes Plants'!M1245,"")</f>
        <v/>
      </c>
      <c r="N1245" s="186" t="str">
        <f>IF('Jeunes Plants'!N1245&lt;&gt;"",'Jeunes Plants'!N1245,"")</f>
        <v>M2</v>
      </c>
      <c r="O1245" s="186" t="str">
        <f>IF('Jeunes Plants'!O1245&lt;&gt;"",'Jeunes Plants'!O1245,"")</f>
        <v>TOMATE SELECTION PERFORMANCE Elvirado F1</v>
      </c>
      <c r="P1245" s="193">
        <f>IF('Jeunes Plants'!P1245&lt;&gt;"",'Jeunes Plants'!P1245,"")</f>
        <v>1245</v>
      </c>
      <c r="Q1245" s="20">
        <f>IF('Jeunes Plants'!R1245&lt;&gt;"",'Jeunes Plants'!R1245,"")</f>
        <v>0</v>
      </c>
      <c r="R1245" s="20">
        <f>IF('Jeunes Plants'!S1245&lt;&gt;"",'Jeunes Plants'!S1245,"")</f>
        <v>0</v>
      </c>
      <c r="S1245" s="236">
        <f>IF('Jeunes Plants'!T1245&lt;&gt;"",'Jeunes Plants'!T1245,"")</f>
        <v>0</v>
      </c>
      <c r="T1245" s="258"/>
      <c r="U1245" s="194"/>
      <c r="V1245" s="194"/>
      <c r="W1245" s="194"/>
    </row>
    <row r="1246" spans="1:23" ht="20.100000000000001" customHeight="1" x14ac:dyDescent="0.25">
      <c r="A1246" s="30">
        <f>IF('Jeunes Plants'!A1246&lt;&gt;"",'Jeunes Plants'!A1246,"")</f>
        <v>12426</v>
      </c>
      <c r="B1246" s="29" t="str">
        <f>IF('Jeunes Plants'!B1246&lt;&gt;"",'Jeunes Plants'!B1246,"")</f>
        <v>TOMATE SELECTION PERFORMANCE</v>
      </c>
      <c r="C1246" s="29" t="str">
        <f>IF('Jeunes Plants'!C1246&lt;&gt;"",'Jeunes Plants'!C1246,"")</f>
        <v>Fantasio F1</v>
      </c>
      <c r="D1246" s="29" t="str">
        <f>IF('Jeunes Plants'!D1246&lt;&gt;"",'Jeunes Plants'!D1246,"")</f>
        <v/>
      </c>
      <c r="E1246" s="67" t="str">
        <f>IF('Jeunes Plants'!E1246&lt;&gt;"",'Jeunes Plants'!E1246,"")</f>
        <v>S</v>
      </c>
      <c r="F1246" s="67" t="str">
        <f>IF('Jeunes Plants'!F1246&lt;&gt;"",'Jeunes Plants'!F1246,"")</f>
        <v>M 2 cm  X120</v>
      </c>
      <c r="G1246" s="67">
        <f>IF('Jeunes Plants'!G1246&lt;&gt;"",'Jeunes Plants'!G1246,"")</f>
        <v>120</v>
      </c>
      <c r="H1246" s="73">
        <f>IF('Jeunes Plants'!H1246&lt;&gt;"",'Jeunes Plants'!H1246,"")</f>
        <v>4</v>
      </c>
      <c r="I1246" s="67" t="str">
        <f>IF('Jeunes Plants'!I1246&lt;&gt;"",'Jeunes Plants'!I1246,"")</f>
        <v>C</v>
      </c>
      <c r="J1246" s="74" t="str">
        <f>IF('Jeunes Plants'!J1246&lt;&gt;"",'Jeunes Plants'!J1246,"")</f>
        <v/>
      </c>
      <c r="K1246" s="29" t="str">
        <f>IF('Jeunes Plants'!K1246&lt;&gt;"",'Jeunes Plants'!K1246,"")</f>
        <v>LEG</v>
      </c>
      <c r="L1246" s="29" t="str">
        <f>IF('Jeunes Plants'!L1246&lt;&gt;"",'Jeunes Plants'!L1246,"")</f>
        <v>S4</v>
      </c>
      <c r="M1246" s="29" t="str">
        <f>IF('Jeunes Plants'!M1246&lt;&gt;"",'Jeunes Plants'!M1246,"")</f>
        <v/>
      </c>
      <c r="N1246" s="29" t="str">
        <f>IF('Jeunes Plants'!N1246&lt;&gt;"",'Jeunes Plants'!N1246,"")</f>
        <v>M2</v>
      </c>
      <c r="O1246" s="29" t="str">
        <f>IF('Jeunes Plants'!O1246&lt;&gt;"",'Jeunes Plants'!O1246,"")</f>
        <v>TOMATE SELECTION PERFORMANCE Fantasio F1</v>
      </c>
      <c r="P1246" s="55">
        <f>IF('Jeunes Plants'!P1246&lt;&gt;"",'Jeunes Plants'!P1246,"")</f>
        <v>1246</v>
      </c>
      <c r="Q1246" s="20">
        <f>IF('Jeunes Plants'!R1246&lt;&gt;"",'Jeunes Plants'!R1246,"")</f>
        <v>0</v>
      </c>
      <c r="R1246" s="20">
        <f>IF('Jeunes Plants'!S1246&lt;&gt;"",'Jeunes Plants'!S1246,"")</f>
        <v>0</v>
      </c>
      <c r="S1246" s="236">
        <f>IF('Jeunes Plants'!T1246&lt;&gt;"",'Jeunes Plants'!T1246,"")</f>
        <v>0</v>
      </c>
      <c r="T1246" s="257"/>
      <c r="U1246" s="45"/>
      <c r="V1246" s="45"/>
      <c r="W1246" s="45"/>
    </row>
    <row r="1247" spans="1:23" ht="20.100000000000001" customHeight="1" x14ac:dyDescent="0.25">
      <c r="A1247" s="189">
        <f>IF('Jeunes Plants'!A1247&lt;&gt;"",'Jeunes Plants'!A1247,"")</f>
        <v>12307</v>
      </c>
      <c r="B1247" s="186" t="str">
        <f>IF('Jeunes Plants'!B1247&lt;&gt;"",'Jeunes Plants'!B1247,"")</f>
        <v>TOMATE SELECTION PERFORMANCE</v>
      </c>
      <c r="C1247" s="186" t="str">
        <f>IF('Jeunes Plants'!C1247&lt;&gt;"",'Jeunes Plants'!C1247,"")</f>
        <v>Fantasio F1</v>
      </c>
      <c r="D1247" s="186" t="str">
        <f>IF('Jeunes Plants'!D1247&lt;&gt;"",'Jeunes Plants'!D1247,"")</f>
        <v/>
      </c>
      <c r="E1247" s="190" t="str">
        <f>IF('Jeunes Plants'!E1247&lt;&gt;"",'Jeunes Plants'!E1247,"")</f>
        <v>S</v>
      </c>
      <c r="F1247" s="190" t="str">
        <f>IF('Jeunes Plants'!F1247&lt;&gt;"",'Jeunes Plants'!F1247,"")</f>
        <v>M 2 cm  X240</v>
      </c>
      <c r="G1247" s="190">
        <f>IF('Jeunes Plants'!G1247&lt;&gt;"",'Jeunes Plants'!G1247,"")</f>
        <v>240</v>
      </c>
      <c r="H1247" s="191">
        <f>IF('Jeunes Plants'!H1247&lt;&gt;"",'Jeunes Plants'!H1247,"")</f>
        <v>4</v>
      </c>
      <c r="I1247" s="190" t="str">
        <f>IF('Jeunes Plants'!I1247&lt;&gt;"",'Jeunes Plants'!I1247,"")</f>
        <v>C</v>
      </c>
      <c r="J1247" s="192" t="str">
        <f>IF('Jeunes Plants'!J1247&lt;&gt;"",'Jeunes Plants'!J1247,"")</f>
        <v/>
      </c>
      <c r="K1247" s="186" t="str">
        <f>IF('Jeunes Plants'!K1247&lt;&gt;"",'Jeunes Plants'!K1247,"")</f>
        <v>LEG</v>
      </c>
      <c r="L1247" s="186" t="str">
        <f>IF('Jeunes Plants'!L1247&lt;&gt;"",'Jeunes Plants'!L1247,"")</f>
        <v>S4</v>
      </c>
      <c r="M1247" s="186" t="str">
        <f>IF('Jeunes Plants'!M1247&lt;&gt;"",'Jeunes Plants'!M1247,"")</f>
        <v/>
      </c>
      <c r="N1247" s="186" t="str">
        <f>IF('Jeunes Plants'!N1247&lt;&gt;"",'Jeunes Plants'!N1247,"")</f>
        <v>M2</v>
      </c>
      <c r="O1247" s="186" t="str">
        <f>IF('Jeunes Plants'!O1247&lt;&gt;"",'Jeunes Plants'!O1247,"")</f>
        <v>TOMATE SELECTION PERFORMANCE Fantasio F1</v>
      </c>
      <c r="P1247" s="193">
        <f>IF('Jeunes Plants'!P1247&lt;&gt;"",'Jeunes Plants'!P1247,"")</f>
        <v>1247</v>
      </c>
      <c r="Q1247" s="20">
        <f>IF('Jeunes Plants'!R1247&lt;&gt;"",'Jeunes Plants'!R1247,"")</f>
        <v>0</v>
      </c>
      <c r="R1247" s="20">
        <f>IF('Jeunes Plants'!S1247&lt;&gt;"",'Jeunes Plants'!S1247,"")</f>
        <v>0</v>
      </c>
      <c r="S1247" s="236">
        <f>IF('Jeunes Plants'!T1247&lt;&gt;"",'Jeunes Plants'!T1247,"")</f>
        <v>0</v>
      </c>
      <c r="T1247" s="258"/>
      <c r="U1247" s="194"/>
      <c r="V1247" s="194"/>
      <c r="W1247" s="194"/>
    </row>
    <row r="1248" spans="1:23" ht="20.100000000000001" customHeight="1" x14ac:dyDescent="0.25">
      <c r="A1248" s="30">
        <f>IF('Jeunes Plants'!A1248&lt;&gt;"",'Jeunes Plants'!A1248,"")</f>
        <v>12809</v>
      </c>
      <c r="B1248" s="29" t="str">
        <f>IF('Jeunes Plants'!B1248&lt;&gt;"",'Jeunes Plants'!B1248,"")</f>
        <v>TOMATE SELECTION PERFORMANCE</v>
      </c>
      <c r="C1248" s="29" t="str">
        <f>IF('Jeunes Plants'!C1248&lt;&gt;"",'Jeunes Plants'!C1248,"")</f>
        <v xml:space="preserve">Gourmandia F1 (type cœur de bœuf) </v>
      </c>
      <c r="D1248" s="29" t="str">
        <f>IF('Jeunes Plants'!D1248&lt;&gt;"",'Jeunes Plants'!D1248,"")</f>
        <v/>
      </c>
      <c r="E1248" s="67" t="str">
        <f>IF('Jeunes Plants'!E1248&lt;&gt;"",'Jeunes Plants'!E1248,"")</f>
        <v>S</v>
      </c>
      <c r="F1248" s="67" t="str">
        <f>IF('Jeunes Plants'!F1248&lt;&gt;"",'Jeunes Plants'!F1248,"")</f>
        <v>M 2 cm  X120</v>
      </c>
      <c r="G1248" s="67">
        <f>IF('Jeunes Plants'!G1248&lt;&gt;"",'Jeunes Plants'!G1248,"")</f>
        <v>120</v>
      </c>
      <c r="H1248" s="73">
        <f>IF('Jeunes Plants'!H1248&lt;&gt;"",'Jeunes Plants'!H1248,"")</f>
        <v>4</v>
      </c>
      <c r="I1248" s="67" t="str">
        <f>IF('Jeunes Plants'!I1248&lt;&gt;"",'Jeunes Plants'!I1248,"")</f>
        <v>C</v>
      </c>
      <c r="J1248" s="74" t="str">
        <f>IF('Jeunes Plants'!J1248&lt;&gt;"",'Jeunes Plants'!J1248,"")</f>
        <v/>
      </c>
      <c r="K1248" s="29" t="str">
        <f>IF('Jeunes Plants'!K1248&lt;&gt;"",'Jeunes Plants'!K1248,"")</f>
        <v>LEG</v>
      </c>
      <c r="L1248" s="29" t="str">
        <f>IF('Jeunes Plants'!L1248&lt;&gt;"",'Jeunes Plants'!L1248,"")</f>
        <v>S4</v>
      </c>
      <c r="M1248" s="29" t="str">
        <f>IF('Jeunes Plants'!M1248&lt;&gt;"",'Jeunes Plants'!M1248,"")</f>
        <v/>
      </c>
      <c r="N1248" s="29" t="str">
        <f>IF('Jeunes Plants'!N1248&lt;&gt;"",'Jeunes Plants'!N1248,"")</f>
        <v>M2</v>
      </c>
      <c r="O1248" s="29" t="str">
        <f>IF('Jeunes Plants'!O1248&lt;&gt;"",'Jeunes Plants'!O1248,"")</f>
        <v xml:space="preserve">TOMATE SELECTION PERFORMANCE Gourmandia F1 (type cœur de bœuf) </v>
      </c>
      <c r="P1248" s="55">
        <f>IF('Jeunes Plants'!P1248&lt;&gt;"",'Jeunes Plants'!P1248,"")</f>
        <v>1248</v>
      </c>
      <c r="Q1248" s="20">
        <f>IF('Jeunes Plants'!R1248&lt;&gt;"",'Jeunes Plants'!R1248,"")</f>
        <v>0</v>
      </c>
      <c r="R1248" s="20">
        <f>IF('Jeunes Plants'!S1248&lt;&gt;"",'Jeunes Plants'!S1248,"")</f>
        <v>0</v>
      </c>
      <c r="S1248" s="236">
        <f>IF('Jeunes Plants'!T1248&lt;&gt;"",'Jeunes Plants'!T1248,"")</f>
        <v>0</v>
      </c>
      <c r="T1248" s="257"/>
      <c r="U1248" s="45"/>
      <c r="V1248" s="45"/>
      <c r="W1248" s="45"/>
    </row>
    <row r="1249" spans="1:23" ht="20.100000000000001" customHeight="1" x14ac:dyDescent="0.25">
      <c r="A1249" s="189">
        <f>IF('Jeunes Plants'!A1249&lt;&gt;"",'Jeunes Plants'!A1249,"")</f>
        <v>12810</v>
      </c>
      <c r="B1249" s="186" t="str">
        <f>IF('Jeunes Plants'!B1249&lt;&gt;"",'Jeunes Plants'!B1249,"")</f>
        <v>TOMATE SELECTION PERFORMANCE</v>
      </c>
      <c r="C1249" s="186" t="str">
        <f>IF('Jeunes Plants'!C1249&lt;&gt;"",'Jeunes Plants'!C1249,"")</f>
        <v xml:space="preserve">Gourmandia F1 (type cœur de bœuf) </v>
      </c>
      <c r="D1249" s="186" t="str">
        <f>IF('Jeunes Plants'!D1249&lt;&gt;"",'Jeunes Plants'!D1249,"")</f>
        <v/>
      </c>
      <c r="E1249" s="190" t="str">
        <f>IF('Jeunes Plants'!E1249&lt;&gt;"",'Jeunes Plants'!E1249,"")</f>
        <v>S</v>
      </c>
      <c r="F1249" s="190" t="str">
        <f>IF('Jeunes Plants'!F1249&lt;&gt;"",'Jeunes Plants'!F1249,"")</f>
        <v>M 2 cm  X240</v>
      </c>
      <c r="G1249" s="190">
        <f>IF('Jeunes Plants'!G1249&lt;&gt;"",'Jeunes Plants'!G1249,"")</f>
        <v>240</v>
      </c>
      <c r="H1249" s="191">
        <f>IF('Jeunes Plants'!H1249&lt;&gt;"",'Jeunes Plants'!H1249,"")</f>
        <v>4</v>
      </c>
      <c r="I1249" s="190" t="str">
        <f>IF('Jeunes Plants'!I1249&lt;&gt;"",'Jeunes Plants'!I1249,"")</f>
        <v>C</v>
      </c>
      <c r="J1249" s="192" t="str">
        <f>IF('Jeunes Plants'!J1249&lt;&gt;"",'Jeunes Plants'!J1249,"")</f>
        <v/>
      </c>
      <c r="K1249" s="186" t="str">
        <f>IF('Jeunes Plants'!K1249&lt;&gt;"",'Jeunes Plants'!K1249,"")</f>
        <v>LEG</v>
      </c>
      <c r="L1249" s="186" t="str">
        <f>IF('Jeunes Plants'!L1249&lt;&gt;"",'Jeunes Plants'!L1249,"")</f>
        <v>S4</v>
      </c>
      <c r="M1249" s="186" t="str">
        <f>IF('Jeunes Plants'!M1249&lt;&gt;"",'Jeunes Plants'!M1249,"")</f>
        <v/>
      </c>
      <c r="N1249" s="186" t="str">
        <f>IF('Jeunes Plants'!N1249&lt;&gt;"",'Jeunes Plants'!N1249,"")</f>
        <v>M2</v>
      </c>
      <c r="O1249" s="186" t="str">
        <f>IF('Jeunes Plants'!O1249&lt;&gt;"",'Jeunes Plants'!O1249,"")</f>
        <v xml:space="preserve">TOMATE SELECTION PERFORMANCE Gourmandia F1 (type cœur de bœuf) </v>
      </c>
      <c r="P1249" s="193">
        <f>IF('Jeunes Plants'!P1249&lt;&gt;"",'Jeunes Plants'!P1249,"")</f>
        <v>1249</v>
      </c>
      <c r="Q1249" s="20">
        <f>IF('Jeunes Plants'!R1249&lt;&gt;"",'Jeunes Plants'!R1249,"")</f>
        <v>0</v>
      </c>
      <c r="R1249" s="20">
        <f>IF('Jeunes Plants'!S1249&lt;&gt;"",'Jeunes Plants'!S1249,"")</f>
        <v>0</v>
      </c>
      <c r="S1249" s="236">
        <f>IF('Jeunes Plants'!T1249&lt;&gt;"",'Jeunes Plants'!T1249,"")</f>
        <v>0</v>
      </c>
      <c r="T1249" s="258"/>
      <c r="U1249" s="194"/>
      <c r="V1249" s="194"/>
      <c r="W1249" s="194"/>
    </row>
    <row r="1250" spans="1:23" ht="20.100000000000001" customHeight="1" x14ac:dyDescent="0.25">
      <c r="A1250" s="30">
        <f>IF('Jeunes Plants'!A1250&lt;&gt;"",'Jeunes Plants'!A1250,"")</f>
        <v>13963</v>
      </c>
      <c r="B1250" s="29" t="str">
        <f>IF('Jeunes Plants'!B1250&lt;&gt;"",'Jeunes Plants'!B1250,"")</f>
        <v>TOMATE SELECTION PERFORMANCE</v>
      </c>
      <c r="C1250" s="29" t="str">
        <f>IF('Jeunes Plants'!C1250&lt;&gt;"",'Jeunes Plants'!C1250,"")</f>
        <v>Honey Moon F1</v>
      </c>
      <c r="D1250" s="29" t="str">
        <f>IF('Jeunes Plants'!D1250&lt;&gt;"",'Jeunes Plants'!D1250,"")</f>
        <v/>
      </c>
      <c r="E1250" s="67" t="str">
        <f>IF('Jeunes Plants'!E1250&lt;&gt;"",'Jeunes Plants'!E1250,"")</f>
        <v>S</v>
      </c>
      <c r="F1250" s="67" t="str">
        <f>IF('Jeunes Plants'!F1250&lt;&gt;"",'Jeunes Plants'!F1250,"")</f>
        <v>M 2 cm  X120</v>
      </c>
      <c r="G1250" s="67">
        <f>IF('Jeunes Plants'!G1250&lt;&gt;"",'Jeunes Plants'!G1250,"")</f>
        <v>120</v>
      </c>
      <c r="H1250" s="73">
        <f>IF('Jeunes Plants'!H1250&lt;&gt;"",'Jeunes Plants'!H1250,"")</f>
        <v>4</v>
      </c>
      <c r="I1250" s="67" t="str">
        <f>IF('Jeunes Plants'!I1250&lt;&gt;"",'Jeunes Plants'!I1250,"")</f>
        <v>C</v>
      </c>
      <c r="J1250" s="74" t="str">
        <f>IF('Jeunes Plants'!J1250&lt;&gt;"",'Jeunes Plants'!J1250,"")</f>
        <v/>
      </c>
      <c r="K1250" s="29" t="str">
        <f>IF('Jeunes Plants'!K1250&lt;&gt;"",'Jeunes Plants'!K1250,"")</f>
        <v>LEG</v>
      </c>
      <c r="L1250" s="29" t="str">
        <f>IF('Jeunes Plants'!L1250&lt;&gt;"",'Jeunes Plants'!L1250,"")</f>
        <v>S4</v>
      </c>
      <c r="M1250" s="29" t="str">
        <f>IF('Jeunes Plants'!M1250&lt;&gt;"",'Jeunes Plants'!M1250,"")</f>
        <v/>
      </c>
      <c r="N1250" s="29" t="str">
        <f>IF('Jeunes Plants'!N1250&lt;&gt;"",'Jeunes Plants'!N1250,"")</f>
        <v>M2</v>
      </c>
      <c r="O1250" s="29" t="str">
        <f>IF('Jeunes Plants'!O1250&lt;&gt;"",'Jeunes Plants'!O1250,"")</f>
        <v>TOMATE SELECTION PERFORMANCE Honey Moon F1</v>
      </c>
      <c r="P1250" s="55">
        <f>IF('Jeunes Plants'!P1250&lt;&gt;"",'Jeunes Plants'!P1250,"")</f>
        <v>1250</v>
      </c>
      <c r="Q1250" s="20">
        <f>IF('Jeunes Plants'!R1250&lt;&gt;"",'Jeunes Plants'!R1250,"")</f>
        <v>0</v>
      </c>
      <c r="R1250" s="20">
        <f>IF('Jeunes Plants'!S1250&lt;&gt;"",'Jeunes Plants'!S1250,"")</f>
        <v>0</v>
      </c>
      <c r="S1250" s="236">
        <f>IF('Jeunes Plants'!T1250&lt;&gt;"",'Jeunes Plants'!T1250,"")</f>
        <v>0</v>
      </c>
      <c r="T1250" s="257"/>
      <c r="U1250" s="45"/>
      <c r="V1250" s="45"/>
      <c r="W1250" s="45"/>
    </row>
    <row r="1251" spans="1:23" ht="20.100000000000001" customHeight="1" x14ac:dyDescent="0.25">
      <c r="A1251" s="189">
        <f>IF('Jeunes Plants'!A1251&lt;&gt;"",'Jeunes Plants'!A1251,"")</f>
        <v>13967</v>
      </c>
      <c r="B1251" s="186" t="str">
        <f>IF('Jeunes Plants'!B1251&lt;&gt;"",'Jeunes Plants'!B1251,"")</f>
        <v>TOMATE SELECTION PERFORMANCE</v>
      </c>
      <c r="C1251" s="186" t="str">
        <f>IF('Jeunes Plants'!C1251&lt;&gt;"",'Jeunes Plants'!C1251,"")</f>
        <v>Honey Moon F1</v>
      </c>
      <c r="D1251" s="186" t="str">
        <f>IF('Jeunes Plants'!D1251&lt;&gt;"",'Jeunes Plants'!D1251,"")</f>
        <v/>
      </c>
      <c r="E1251" s="190" t="str">
        <f>IF('Jeunes Plants'!E1251&lt;&gt;"",'Jeunes Plants'!E1251,"")</f>
        <v>S</v>
      </c>
      <c r="F1251" s="190" t="str">
        <f>IF('Jeunes Plants'!F1251&lt;&gt;"",'Jeunes Plants'!F1251,"")</f>
        <v>M 2 cm  X240</v>
      </c>
      <c r="G1251" s="190">
        <f>IF('Jeunes Plants'!G1251&lt;&gt;"",'Jeunes Plants'!G1251,"")</f>
        <v>240</v>
      </c>
      <c r="H1251" s="191">
        <f>IF('Jeunes Plants'!H1251&lt;&gt;"",'Jeunes Plants'!H1251,"")</f>
        <v>4</v>
      </c>
      <c r="I1251" s="190" t="str">
        <f>IF('Jeunes Plants'!I1251&lt;&gt;"",'Jeunes Plants'!I1251,"")</f>
        <v>C</v>
      </c>
      <c r="J1251" s="192" t="str">
        <f>IF('Jeunes Plants'!J1251&lt;&gt;"",'Jeunes Plants'!J1251,"")</f>
        <v/>
      </c>
      <c r="K1251" s="186" t="str">
        <f>IF('Jeunes Plants'!K1251&lt;&gt;"",'Jeunes Plants'!K1251,"")</f>
        <v>LEG</v>
      </c>
      <c r="L1251" s="186" t="str">
        <f>IF('Jeunes Plants'!L1251&lt;&gt;"",'Jeunes Plants'!L1251,"")</f>
        <v>S4</v>
      </c>
      <c r="M1251" s="186" t="str">
        <f>IF('Jeunes Plants'!M1251&lt;&gt;"",'Jeunes Plants'!M1251,"")</f>
        <v/>
      </c>
      <c r="N1251" s="186" t="str">
        <f>IF('Jeunes Plants'!N1251&lt;&gt;"",'Jeunes Plants'!N1251,"")</f>
        <v>M2</v>
      </c>
      <c r="O1251" s="186" t="str">
        <f>IF('Jeunes Plants'!O1251&lt;&gt;"",'Jeunes Plants'!O1251,"")</f>
        <v>TOMATE SELECTION PERFORMANCE Honey Moon F1</v>
      </c>
      <c r="P1251" s="193">
        <f>IF('Jeunes Plants'!P1251&lt;&gt;"",'Jeunes Plants'!P1251,"")</f>
        <v>1251</v>
      </c>
      <c r="Q1251" s="20">
        <f>IF('Jeunes Plants'!R1251&lt;&gt;"",'Jeunes Plants'!R1251,"")</f>
        <v>0</v>
      </c>
      <c r="R1251" s="20">
        <f>IF('Jeunes Plants'!S1251&lt;&gt;"",'Jeunes Plants'!S1251,"")</f>
        <v>0</v>
      </c>
      <c r="S1251" s="236">
        <f>IF('Jeunes Plants'!T1251&lt;&gt;"",'Jeunes Plants'!T1251,"")</f>
        <v>0</v>
      </c>
      <c r="T1251" s="258"/>
      <c r="U1251" s="194"/>
      <c r="V1251" s="194"/>
      <c r="W1251" s="194"/>
    </row>
    <row r="1252" spans="1:23" ht="20.100000000000001" customHeight="1" x14ac:dyDescent="0.25">
      <c r="A1252" s="30">
        <f>IF('Jeunes Plants'!A1252&lt;&gt;"",'Jeunes Plants'!A1252,"")</f>
        <v>12441</v>
      </c>
      <c r="B1252" s="29" t="str">
        <f>IF('Jeunes Plants'!B1252&lt;&gt;"",'Jeunes Plants'!B1252,"")</f>
        <v>TOMATE SELECTION PERFORMANCE</v>
      </c>
      <c r="C1252" s="29" t="str">
        <f>IF('Jeunes Plants'!C1252&lt;&gt;"",'Jeunes Plants'!C1252,"")</f>
        <v>Indigo Rose</v>
      </c>
      <c r="D1252" s="29" t="str">
        <f>IF('Jeunes Plants'!D1252&lt;&gt;"",'Jeunes Plants'!D1252,"")</f>
        <v/>
      </c>
      <c r="E1252" s="67" t="str">
        <f>IF('Jeunes Plants'!E1252&lt;&gt;"",'Jeunes Plants'!E1252,"")</f>
        <v>S</v>
      </c>
      <c r="F1252" s="67" t="str">
        <f>IF('Jeunes Plants'!F1252&lt;&gt;"",'Jeunes Plants'!F1252,"")</f>
        <v>M 2 cm  X120</v>
      </c>
      <c r="G1252" s="67">
        <f>IF('Jeunes Plants'!G1252&lt;&gt;"",'Jeunes Plants'!G1252,"")</f>
        <v>120</v>
      </c>
      <c r="H1252" s="73">
        <f>IF('Jeunes Plants'!H1252&lt;&gt;"",'Jeunes Plants'!H1252,"")</f>
        <v>4</v>
      </c>
      <c r="I1252" s="67" t="str">
        <f>IF('Jeunes Plants'!I1252&lt;&gt;"",'Jeunes Plants'!I1252,"")</f>
        <v>C</v>
      </c>
      <c r="J1252" s="74" t="str">
        <f>IF('Jeunes Plants'!J1252&lt;&gt;"",'Jeunes Plants'!J1252,"")</f>
        <v/>
      </c>
      <c r="K1252" s="29" t="str">
        <f>IF('Jeunes Plants'!K1252&lt;&gt;"",'Jeunes Plants'!K1252,"")</f>
        <v>LEG</v>
      </c>
      <c r="L1252" s="29" t="str">
        <f>IF('Jeunes Plants'!L1252&lt;&gt;"",'Jeunes Plants'!L1252,"")</f>
        <v>S4</v>
      </c>
      <c r="M1252" s="29" t="str">
        <f>IF('Jeunes Plants'!M1252&lt;&gt;"",'Jeunes Plants'!M1252,"")</f>
        <v/>
      </c>
      <c r="N1252" s="29" t="str">
        <f>IF('Jeunes Plants'!N1252&lt;&gt;"",'Jeunes Plants'!N1252,"")</f>
        <v>M2</v>
      </c>
      <c r="O1252" s="29" t="str">
        <f>IF('Jeunes Plants'!O1252&lt;&gt;"",'Jeunes Plants'!O1252,"")</f>
        <v>TOMATE SELECTION PERFORMANCE Indigo Rose</v>
      </c>
      <c r="P1252" s="55">
        <f>IF('Jeunes Plants'!P1252&lt;&gt;"",'Jeunes Plants'!P1252,"")</f>
        <v>1252</v>
      </c>
      <c r="Q1252" s="20">
        <f>IF('Jeunes Plants'!R1252&lt;&gt;"",'Jeunes Plants'!R1252,"")</f>
        <v>0</v>
      </c>
      <c r="R1252" s="20">
        <f>IF('Jeunes Plants'!S1252&lt;&gt;"",'Jeunes Plants'!S1252,"")</f>
        <v>0</v>
      </c>
      <c r="S1252" s="236">
        <f>IF('Jeunes Plants'!T1252&lt;&gt;"",'Jeunes Plants'!T1252,"")</f>
        <v>0</v>
      </c>
      <c r="T1252" s="257"/>
      <c r="U1252" s="45"/>
      <c r="V1252" s="45"/>
      <c r="W1252" s="45"/>
    </row>
    <row r="1253" spans="1:23" ht="20.100000000000001" customHeight="1" x14ac:dyDescent="0.25">
      <c r="A1253" s="189">
        <f>IF('Jeunes Plants'!A1253&lt;&gt;"",'Jeunes Plants'!A1253,"")</f>
        <v>12317</v>
      </c>
      <c r="B1253" s="186" t="str">
        <f>IF('Jeunes Plants'!B1253&lt;&gt;"",'Jeunes Plants'!B1253,"")</f>
        <v>TOMATE SELECTION PERFORMANCE</v>
      </c>
      <c r="C1253" s="186" t="str">
        <f>IF('Jeunes Plants'!C1253&lt;&gt;"",'Jeunes Plants'!C1253,"")</f>
        <v>Indigo Rose</v>
      </c>
      <c r="D1253" s="186" t="str">
        <f>IF('Jeunes Plants'!D1253&lt;&gt;"",'Jeunes Plants'!D1253,"")</f>
        <v/>
      </c>
      <c r="E1253" s="190" t="str">
        <f>IF('Jeunes Plants'!E1253&lt;&gt;"",'Jeunes Plants'!E1253,"")</f>
        <v>S</v>
      </c>
      <c r="F1253" s="190" t="str">
        <f>IF('Jeunes Plants'!F1253&lt;&gt;"",'Jeunes Plants'!F1253,"")</f>
        <v>M 2 cm  X240</v>
      </c>
      <c r="G1253" s="190">
        <f>IF('Jeunes Plants'!G1253&lt;&gt;"",'Jeunes Plants'!G1253,"")</f>
        <v>240</v>
      </c>
      <c r="H1253" s="191">
        <f>IF('Jeunes Plants'!H1253&lt;&gt;"",'Jeunes Plants'!H1253,"")</f>
        <v>4</v>
      </c>
      <c r="I1253" s="190" t="str">
        <f>IF('Jeunes Plants'!I1253&lt;&gt;"",'Jeunes Plants'!I1253,"")</f>
        <v>C</v>
      </c>
      <c r="J1253" s="192" t="str">
        <f>IF('Jeunes Plants'!J1253&lt;&gt;"",'Jeunes Plants'!J1253,"")</f>
        <v/>
      </c>
      <c r="K1253" s="186" t="str">
        <f>IF('Jeunes Plants'!K1253&lt;&gt;"",'Jeunes Plants'!K1253,"")</f>
        <v>LEG</v>
      </c>
      <c r="L1253" s="186" t="str">
        <f>IF('Jeunes Plants'!L1253&lt;&gt;"",'Jeunes Plants'!L1253,"")</f>
        <v>S4</v>
      </c>
      <c r="M1253" s="186" t="str">
        <f>IF('Jeunes Plants'!M1253&lt;&gt;"",'Jeunes Plants'!M1253,"")</f>
        <v/>
      </c>
      <c r="N1253" s="186" t="str">
        <f>IF('Jeunes Plants'!N1253&lt;&gt;"",'Jeunes Plants'!N1253,"")</f>
        <v>M2</v>
      </c>
      <c r="O1253" s="186" t="str">
        <f>IF('Jeunes Plants'!O1253&lt;&gt;"",'Jeunes Plants'!O1253,"")</f>
        <v>TOMATE SELECTION PERFORMANCE Indigo Rose</v>
      </c>
      <c r="P1253" s="193">
        <f>IF('Jeunes Plants'!P1253&lt;&gt;"",'Jeunes Plants'!P1253,"")</f>
        <v>1253</v>
      </c>
      <c r="Q1253" s="20">
        <f>IF('Jeunes Plants'!R1253&lt;&gt;"",'Jeunes Plants'!R1253,"")</f>
        <v>0</v>
      </c>
      <c r="R1253" s="20">
        <f>IF('Jeunes Plants'!S1253&lt;&gt;"",'Jeunes Plants'!S1253,"")</f>
        <v>0</v>
      </c>
      <c r="S1253" s="236">
        <f>IF('Jeunes Plants'!T1253&lt;&gt;"",'Jeunes Plants'!T1253,"")</f>
        <v>0</v>
      </c>
      <c r="T1253" s="258"/>
      <c r="U1253" s="194"/>
      <c r="V1253" s="194"/>
      <c r="W1253" s="194"/>
    </row>
    <row r="1254" spans="1:23" ht="20.100000000000001" customHeight="1" x14ac:dyDescent="0.25">
      <c r="A1254" s="30">
        <f>IF('Jeunes Plants'!A1254&lt;&gt;"",'Jeunes Plants'!A1254,"")</f>
        <v>15484</v>
      </c>
      <c r="B1254" s="29" t="str">
        <f>IF('Jeunes Plants'!B1254&lt;&gt;"",'Jeunes Plants'!B1254,"")</f>
        <v>TOMATE SELECTION PERFORMANCE</v>
      </c>
      <c r="C1254" s="29" t="str">
        <f>IF('Jeunes Plants'!C1254&lt;&gt;"",'Jeunes Plants'!C1254,"")</f>
        <v>Jouvance F1</v>
      </c>
      <c r="D1254" s="29" t="str">
        <f>IF('Jeunes Plants'!D1254&lt;&gt;"",'Jeunes Plants'!D1254,"")</f>
        <v/>
      </c>
      <c r="E1254" s="67" t="str">
        <f>IF('Jeunes Plants'!E1254&lt;&gt;"",'Jeunes Plants'!E1254,"")</f>
        <v>S</v>
      </c>
      <c r="F1254" s="67" t="str">
        <f>IF('Jeunes Plants'!F1254&lt;&gt;"",'Jeunes Plants'!F1254,"")</f>
        <v>M 2 cm  X120</v>
      </c>
      <c r="G1254" s="67">
        <f>IF('Jeunes Plants'!G1254&lt;&gt;"",'Jeunes Plants'!G1254,"")</f>
        <v>120</v>
      </c>
      <c r="H1254" s="73">
        <f>IF('Jeunes Plants'!H1254&lt;&gt;"",'Jeunes Plants'!H1254,"")</f>
        <v>4</v>
      </c>
      <c r="I1254" s="67" t="str">
        <f>IF('Jeunes Plants'!I1254&lt;&gt;"",'Jeunes Plants'!I1254,"")</f>
        <v>H</v>
      </c>
      <c r="J1254" s="74" t="str">
        <f>IF('Jeunes Plants'!J1254&lt;&gt;"",'Jeunes Plants'!J1254,"")</f>
        <v/>
      </c>
      <c r="K1254" s="29" t="str">
        <f>IF('Jeunes Plants'!K1254&lt;&gt;"",'Jeunes Plants'!K1254,"")</f>
        <v>LEG</v>
      </c>
      <c r="L1254" s="29" t="str">
        <f>IF('Jeunes Plants'!L1254&lt;&gt;"",'Jeunes Plants'!L1254,"")</f>
        <v>S4</v>
      </c>
      <c r="M1254" s="29" t="str">
        <f>IF('Jeunes Plants'!M1254&lt;&gt;"",'Jeunes Plants'!M1254,"")</f>
        <v/>
      </c>
      <c r="N1254" s="29" t="str">
        <f>IF('Jeunes Plants'!N1254&lt;&gt;"",'Jeunes Plants'!N1254,"")</f>
        <v>M2</v>
      </c>
      <c r="O1254" s="29" t="str">
        <f>IF('Jeunes Plants'!O1254&lt;&gt;"",'Jeunes Plants'!O1254,"")</f>
        <v>TOMATE SELECTION PERFORMANCE Jouvance F1</v>
      </c>
      <c r="P1254" s="55">
        <f>IF('Jeunes Plants'!P1254&lt;&gt;"",'Jeunes Plants'!P1254,"")</f>
        <v>1254</v>
      </c>
      <c r="Q1254" s="20">
        <f>IF('Jeunes Plants'!R1254&lt;&gt;"",'Jeunes Plants'!R1254,"")</f>
        <v>0</v>
      </c>
      <c r="R1254" s="20">
        <f>IF('Jeunes Plants'!S1254&lt;&gt;"",'Jeunes Plants'!S1254,"")</f>
        <v>0</v>
      </c>
      <c r="S1254" s="236">
        <f>IF('Jeunes Plants'!T1254&lt;&gt;"",'Jeunes Plants'!T1254,"")</f>
        <v>0</v>
      </c>
      <c r="T1254" s="257"/>
      <c r="U1254" s="45"/>
      <c r="V1254" s="45"/>
      <c r="W1254" s="45"/>
    </row>
    <row r="1255" spans="1:23" ht="20.100000000000001" customHeight="1" x14ac:dyDescent="0.25">
      <c r="A1255" s="189">
        <f>IF('Jeunes Plants'!A1255&lt;&gt;"",'Jeunes Plants'!A1255,"")</f>
        <v>15485</v>
      </c>
      <c r="B1255" s="186" t="str">
        <f>IF('Jeunes Plants'!B1255&lt;&gt;"",'Jeunes Plants'!B1255,"")</f>
        <v>TOMATE SELECTION PERFORMANCE</v>
      </c>
      <c r="C1255" s="186" t="str">
        <f>IF('Jeunes Plants'!C1255&lt;&gt;"",'Jeunes Plants'!C1255,"")</f>
        <v>Jouvance F1</v>
      </c>
      <c r="D1255" s="186" t="str">
        <f>IF('Jeunes Plants'!D1255&lt;&gt;"",'Jeunes Plants'!D1255,"")</f>
        <v/>
      </c>
      <c r="E1255" s="190" t="str">
        <f>IF('Jeunes Plants'!E1255&lt;&gt;"",'Jeunes Plants'!E1255,"")</f>
        <v>S</v>
      </c>
      <c r="F1255" s="190" t="str">
        <f>IF('Jeunes Plants'!F1255&lt;&gt;"",'Jeunes Plants'!F1255,"")</f>
        <v>M 2 cm  X240</v>
      </c>
      <c r="G1255" s="190">
        <f>IF('Jeunes Plants'!G1255&lt;&gt;"",'Jeunes Plants'!G1255,"")</f>
        <v>240</v>
      </c>
      <c r="H1255" s="191">
        <f>IF('Jeunes Plants'!H1255&lt;&gt;"",'Jeunes Plants'!H1255,"")</f>
        <v>4</v>
      </c>
      <c r="I1255" s="190" t="str">
        <f>IF('Jeunes Plants'!I1255&lt;&gt;"",'Jeunes Plants'!I1255,"")</f>
        <v>H</v>
      </c>
      <c r="J1255" s="192" t="str">
        <f>IF('Jeunes Plants'!J1255&lt;&gt;"",'Jeunes Plants'!J1255,"")</f>
        <v/>
      </c>
      <c r="K1255" s="186" t="str">
        <f>IF('Jeunes Plants'!K1255&lt;&gt;"",'Jeunes Plants'!K1255,"")</f>
        <v>LEG</v>
      </c>
      <c r="L1255" s="186" t="str">
        <f>IF('Jeunes Plants'!L1255&lt;&gt;"",'Jeunes Plants'!L1255,"")</f>
        <v>S4</v>
      </c>
      <c r="M1255" s="186" t="str">
        <f>IF('Jeunes Plants'!M1255&lt;&gt;"",'Jeunes Plants'!M1255,"")</f>
        <v/>
      </c>
      <c r="N1255" s="186" t="str">
        <f>IF('Jeunes Plants'!N1255&lt;&gt;"",'Jeunes Plants'!N1255,"")</f>
        <v>M2</v>
      </c>
      <c r="O1255" s="186" t="str">
        <f>IF('Jeunes Plants'!O1255&lt;&gt;"",'Jeunes Plants'!O1255,"")</f>
        <v>TOMATE SELECTION PERFORMANCE Jouvance F1</v>
      </c>
      <c r="P1255" s="193">
        <f>IF('Jeunes Plants'!P1255&lt;&gt;"",'Jeunes Plants'!P1255,"")</f>
        <v>1255</v>
      </c>
      <c r="Q1255" s="20">
        <f>IF('Jeunes Plants'!R1255&lt;&gt;"",'Jeunes Plants'!R1255,"")</f>
        <v>0</v>
      </c>
      <c r="R1255" s="20">
        <f>IF('Jeunes Plants'!S1255&lt;&gt;"",'Jeunes Plants'!S1255,"")</f>
        <v>0</v>
      </c>
      <c r="S1255" s="236">
        <f>IF('Jeunes Plants'!T1255&lt;&gt;"",'Jeunes Plants'!T1255,"")</f>
        <v>0</v>
      </c>
      <c r="T1255" s="258"/>
      <c r="U1255" s="194"/>
      <c r="V1255" s="194"/>
      <c r="W1255" s="194"/>
    </row>
    <row r="1256" spans="1:23" ht="20.100000000000001" customHeight="1" x14ac:dyDescent="0.25">
      <c r="A1256" s="28">
        <f>IF('Jeunes Plants'!A1256&lt;&gt;"",'Jeunes Plants'!A1256,"")</f>
        <v>23224</v>
      </c>
      <c r="B1256" s="29" t="str">
        <f>IF('Jeunes Plants'!B1256&lt;&gt;"",'Jeunes Plants'!B1256,"")</f>
        <v>TOMATE SELECTION PERFORMANCE</v>
      </c>
      <c r="C1256" s="29" t="str">
        <f>IF('Jeunes Plants'!C1256&lt;&gt;"",'Jeunes Plants'!C1256,"")</f>
        <v>Paoline F1</v>
      </c>
      <c r="D1256" s="29" t="str">
        <f>IF('Jeunes Plants'!D1256&lt;&gt;"",'Jeunes Plants'!D1256,"")</f>
        <v/>
      </c>
      <c r="E1256" s="67" t="str">
        <f>IF('Jeunes Plants'!E1256&lt;&gt;"",'Jeunes Plants'!E1256,"")</f>
        <v>S</v>
      </c>
      <c r="F1256" s="67" t="str">
        <f>IF('Jeunes Plants'!F1256&lt;&gt;"",'Jeunes Plants'!F1256,"")</f>
        <v>M 2 cm  X120</v>
      </c>
      <c r="G1256" s="67">
        <f>IF('Jeunes Plants'!G1256&lt;&gt;"",'Jeunes Plants'!G1256,"")</f>
        <v>120</v>
      </c>
      <c r="H1256" s="73">
        <f>IF('Jeunes Plants'!H1256&lt;&gt;"",'Jeunes Plants'!H1256,"")</f>
        <v>4</v>
      </c>
      <c r="I1256" s="67" t="str">
        <f>IF('Jeunes Plants'!I1256&lt;&gt;"",'Jeunes Plants'!I1256,"")</f>
        <v>C</v>
      </c>
      <c r="J1256" s="74" t="str">
        <f>IF('Jeunes Plants'!J1256&lt;&gt;"",'Jeunes Plants'!J1256,"")</f>
        <v/>
      </c>
      <c r="K1256" s="29" t="str">
        <f>IF('Jeunes Plants'!K1256&lt;&gt;"",'Jeunes Plants'!K1256,"")</f>
        <v>LEG</v>
      </c>
      <c r="L1256" s="29" t="str">
        <f>IF('Jeunes Plants'!L1256&lt;&gt;"",'Jeunes Plants'!L1256,"")</f>
        <v>S4</v>
      </c>
      <c r="M1256" s="29" t="str">
        <f>IF('Jeunes Plants'!M1256&lt;&gt;"",'Jeunes Plants'!M1256,"")</f>
        <v/>
      </c>
      <c r="N1256" s="29" t="str">
        <f>IF('Jeunes Plants'!N1256&lt;&gt;"",'Jeunes Plants'!N1256,"")</f>
        <v>M2</v>
      </c>
      <c r="O1256" s="29" t="str">
        <f>IF('Jeunes Plants'!O1256&lt;&gt;"",'Jeunes Plants'!O1256,"")</f>
        <v>TOMATE SELECTION PERFORMANCE Paoline F1</v>
      </c>
      <c r="P1256" s="55">
        <f>IF('Jeunes Plants'!P1256&lt;&gt;"",'Jeunes Plants'!P1256,"")</f>
        <v>1256</v>
      </c>
      <c r="Q1256" s="20">
        <f>IF('Jeunes Plants'!R1256&lt;&gt;"",'Jeunes Plants'!R1256,"")</f>
        <v>0</v>
      </c>
      <c r="R1256" s="20">
        <f>IF('Jeunes Plants'!S1256&lt;&gt;"",'Jeunes Plants'!S1256,"")</f>
        <v>0</v>
      </c>
      <c r="S1256" s="236">
        <f>IF('Jeunes Plants'!T1256&lt;&gt;"",'Jeunes Plants'!T1256,"")</f>
        <v>0</v>
      </c>
      <c r="T1256" s="257"/>
      <c r="U1256" s="45"/>
      <c r="V1256" s="45"/>
      <c r="W1256" s="45"/>
    </row>
    <row r="1257" spans="1:23" ht="20.100000000000001" customHeight="1" x14ac:dyDescent="0.25">
      <c r="A1257" s="195">
        <f>IF('Jeunes Plants'!A1257&lt;&gt;"",'Jeunes Plants'!A1257,"")</f>
        <v>23225</v>
      </c>
      <c r="B1257" s="186" t="str">
        <f>IF('Jeunes Plants'!B1257&lt;&gt;"",'Jeunes Plants'!B1257,"")</f>
        <v>TOMATE SELECTION PERFORMANCE</v>
      </c>
      <c r="C1257" s="186" t="str">
        <f>IF('Jeunes Plants'!C1257&lt;&gt;"",'Jeunes Plants'!C1257,"")</f>
        <v>Paoline F1</v>
      </c>
      <c r="D1257" s="186" t="str">
        <f>IF('Jeunes Plants'!D1257&lt;&gt;"",'Jeunes Plants'!D1257,"")</f>
        <v/>
      </c>
      <c r="E1257" s="190" t="str">
        <f>IF('Jeunes Plants'!E1257&lt;&gt;"",'Jeunes Plants'!E1257,"")</f>
        <v>S</v>
      </c>
      <c r="F1257" s="190" t="str">
        <f>IF('Jeunes Plants'!F1257&lt;&gt;"",'Jeunes Plants'!F1257,"")</f>
        <v>M 2 cm  X240</v>
      </c>
      <c r="G1257" s="190">
        <f>IF('Jeunes Plants'!G1257&lt;&gt;"",'Jeunes Plants'!G1257,"")</f>
        <v>240</v>
      </c>
      <c r="H1257" s="191">
        <f>IF('Jeunes Plants'!H1257&lt;&gt;"",'Jeunes Plants'!H1257,"")</f>
        <v>4</v>
      </c>
      <c r="I1257" s="190" t="str">
        <f>IF('Jeunes Plants'!I1257&lt;&gt;"",'Jeunes Plants'!I1257,"")</f>
        <v>C</v>
      </c>
      <c r="J1257" s="192" t="str">
        <f>IF('Jeunes Plants'!J1257&lt;&gt;"",'Jeunes Plants'!J1257,"")</f>
        <v/>
      </c>
      <c r="K1257" s="186" t="str">
        <f>IF('Jeunes Plants'!K1257&lt;&gt;"",'Jeunes Plants'!K1257,"")</f>
        <v>LEG</v>
      </c>
      <c r="L1257" s="186" t="str">
        <f>IF('Jeunes Plants'!L1257&lt;&gt;"",'Jeunes Plants'!L1257,"")</f>
        <v>S4</v>
      </c>
      <c r="M1257" s="186" t="str">
        <f>IF('Jeunes Plants'!M1257&lt;&gt;"",'Jeunes Plants'!M1257,"")</f>
        <v/>
      </c>
      <c r="N1257" s="186" t="str">
        <f>IF('Jeunes Plants'!N1257&lt;&gt;"",'Jeunes Plants'!N1257,"")</f>
        <v>M2</v>
      </c>
      <c r="O1257" s="186" t="str">
        <f>IF('Jeunes Plants'!O1257&lt;&gt;"",'Jeunes Plants'!O1257,"")</f>
        <v>TOMATE SELECTION PERFORMANCE Paoline F1</v>
      </c>
      <c r="P1257" s="193">
        <f>IF('Jeunes Plants'!P1257&lt;&gt;"",'Jeunes Plants'!P1257,"")</f>
        <v>1257</v>
      </c>
      <c r="Q1257" s="20">
        <f>IF('Jeunes Plants'!R1257&lt;&gt;"",'Jeunes Plants'!R1257,"")</f>
        <v>0</v>
      </c>
      <c r="R1257" s="20">
        <f>IF('Jeunes Plants'!S1257&lt;&gt;"",'Jeunes Plants'!S1257,"")</f>
        <v>0</v>
      </c>
      <c r="S1257" s="236">
        <f>IF('Jeunes Plants'!T1257&lt;&gt;"",'Jeunes Plants'!T1257,"")</f>
        <v>0</v>
      </c>
      <c r="T1257" s="258"/>
      <c r="U1257" s="194"/>
      <c r="V1257" s="194"/>
      <c r="W1257" s="194"/>
    </row>
    <row r="1258" spans="1:23" ht="20.100000000000001" customHeight="1" x14ac:dyDescent="0.25">
      <c r="A1258" s="30">
        <f>IF('Jeunes Plants'!A1258&lt;&gt;"",'Jeunes Plants'!A1258,"")</f>
        <v>12430</v>
      </c>
      <c r="B1258" s="29" t="str">
        <f>IF('Jeunes Plants'!B1258&lt;&gt;"",'Jeunes Plants'!B1258,"")</f>
        <v>TOMATE SELECTION PERFORMANCE</v>
      </c>
      <c r="C1258" s="29" t="str">
        <f>IF('Jeunes Plants'!C1258&lt;&gt;"",'Jeunes Plants'!C1258,"")</f>
        <v>Premio F1 (grappe)</v>
      </c>
      <c r="D1258" s="29" t="str">
        <f>IF('Jeunes Plants'!D1258&lt;&gt;"",'Jeunes Plants'!D1258,"")</f>
        <v/>
      </c>
      <c r="E1258" s="67" t="str">
        <f>IF('Jeunes Plants'!E1258&lt;&gt;"",'Jeunes Plants'!E1258,"")</f>
        <v>S</v>
      </c>
      <c r="F1258" s="67" t="str">
        <f>IF('Jeunes Plants'!F1258&lt;&gt;"",'Jeunes Plants'!F1258,"")</f>
        <v>M 2 cm  X120</v>
      </c>
      <c r="G1258" s="67">
        <f>IF('Jeunes Plants'!G1258&lt;&gt;"",'Jeunes Plants'!G1258,"")</f>
        <v>120</v>
      </c>
      <c r="H1258" s="73">
        <f>IF('Jeunes Plants'!H1258&lt;&gt;"",'Jeunes Plants'!H1258,"")</f>
        <v>4</v>
      </c>
      <c r="I1258" s="67" t="str">
        <f>IF('Jeunes Plants'!I1258&lt;&gt;"",'Jeunes Plants'!I1258,"")</f>
        <v>H</v>
      </c>
      <c r="J1258" s="74" t="str">
        <f>IF('Jeunes Plants'!J1258&lt;&gt;"",'Jeunes Plants'!J1258,"")</f>
        <v/>
      </c>
      <c r="K1258" s="29" t="str">
        <f>IF('Jeunes Plants'!K1258&lt;&gt;"",'Jeunes Plants'!K1258,"")</f>
        <v>LEG</v>
      </c>
      <c r="L1258" s="29" t="str">
        <f>IF('Jeunes Plants'!L1258&lt;&gt;"",'Jeunes Plants'!L1258,"")</f>
        <v>S4</v>
      </c>
      <c r="M1258" s="29" t="str">
        <f>IF('Jeunes Plants'!M1258&lt;&gt;"",'Jeunes Plants'!M1258,"")</f>
        <v/>
      </c>
      <c r="N1258" s="29" t="str">
        <f>IF('Jeunes Plants'!N1258&lt;&gt;"",'Jeunes Plants'!N1258,"")</f>
        <v>M2</v>
      </c>
      <c r="O1258" s="29" t="str">
        <f>IF('Jeunes Plants'!O1258&lt;&gt;"",'Jeunes Plants'!O1258,"")</f>
        <v>TOMATE SELECTION PERFORMANCE Premio F1 (grappe)</v>
      </c>
      <c r="P1258" s="55">
        <f>IF('Jeunes Plants'!P1258&lt;&gt;"",'Jeunes Plants'!P1258,"")</f>
        <v>1258</v>
      </c>
      <c r="Q1258" s="20">
        <f>IF('Jeunes Plants'!R1258&lt;&gt;"",'Jeunes Plants'!R1258,"")</f>
        <v>0</v>
      </c>
      <c r="R1258" s="20">
        <f>IF('Jeunes Plants'!S1258&lt;&gt;"",'Jeunes Plants'!S1258,"")</f>
        <v>0</v>
      </c>
      <c r="S1258" s="236">
        <f>IF('Jeunes Plants'!T1258&lt;&gt;"",'Jeunes Plants'!T1258,"")</f>
        <v>0</v>
      </c>
      <c r="T1258" s="257"/>
      <c r="U1258" s="45"/>
      <c r="V1258" s="45"/>
      <c r="W1258" s="45"/>
    </row>
    <row r="1259" spans="1:23" ht="20.100000000000001" customHeight="1" x14ac:dyDescent="0.25">
      <c r="A1259" s="189">
        <f>IF('Jeunes Plants'!A1259&lt;&gt;"",'Jeunes Plants'!A1259,"")</f>
        <v>12309</v>
      </c>
      <c r="B1259" s="186" t="str">
        <f>IF('Jeunes Plants'!B1259&lt;&gt;"",'Jeunes Plants'!B1259,"")</f>
        <v>TOMATE SELECTION PERFORMANCE</v>
      </c>
      <c r="C1259" s="186" t="str">
        <f>IF('Jeunes Plants'!C1259&lt;&gt;"",'Jeunes Plants'!C1259,"")</f>
        <v>Premio F1 (grappe)</v>
      </c>
      <c r="D1259" s="186" t="str">
        <f>IF('Jeunes Plants'!D1259&lt;&gt;"",'Jeunes Plants'!D1259,"")</f>
        <v/>
      </c>
      <c r="E1259" s="190" t="str">
        <f>IF('Jeunes Plants'!E1259&lt;&gt;"",'Jeunes Plants'!E1259,"")</f>
        <v>S</v>
      </c>
      <c r="F1259" s="190" t="str">
        <f>IF('Jeunes Plants'!F1259&lt;&gt;"",'Jeunes Plants'!F1259,"")</f>
        <v>M 2 cm  X240</v>
      </c>
      <c r="G1259" s="190">
        <f>IF('Jeunes Plants'!G1259&lt;&gt;"",'Jeunes Plants'!G1259,"")</f>
        <v>240</v>
      </c>
      <c r="H1259" s="191">
        <f>IF('Jeunes Plants'!H1259&lt;&gt;"",'Jeunes Plants'!H1259,"")</f>
        <v>4</v>
      </c>
      <c r="I1259" s="190" t="str">
        <f>IF('Jeunes Plants'!I1259&lt;&gt;"",'Jeunes Plants'!I1259,"")</f>
        <v>H</v>
      </c>
      <c r="J1259" s="192" t="str">
        <f>IF('Jeunes Plants'!J1259&lt;&gt;"",'Jeunes Plants'!J1259,"")</f>
        <v/>
      </c>
      <c r="K1259" s="186" t="str">
        <f>IF('Jeunes Plants'!K1259&lt;&gt;"",'Jeunes Plants'!K1259,"")</f>
        <v>LEG</v>
      </c>
      <c r="L1259" s="186" t="str">
        <f>IF('Jeunes Plants'!L1259&lt;&gt;"",'Jeunes Plants'!L1259,"")</f>
        <v>S4</v>
      </c>
      <c r="M1259" s="186" t="str">
        <f>IF('Jeunes Plants'!M1259&lt;&gt;"",'Jeunes Plants'!M1259,"")</f>
        <v/>
      </c>
      <c r="N1259" s="186" t="str">
        <f>IF('Jeunes Plants'!N1259&lt;&gt;"",'Jeunes Plants'!N1259,"")</f>
        <v>M2</v>
      </c>
      <c r="O1259" s="186" t="str">
        <f>IF('Jeunes Plants'!O1259&lt;&gt;"",'Jeunes Plants'!O1259,"")</f>
        <v>TOMATE SELECTION PERFORMANCE Premio F1 (grappe)</v>
      </c>
      <c r="P1259" s="193">
        <f>IF('Jeunes Plants'!P1259&lt;&gt;"",'Jeunes Plants'!P1259,"")</f>
        <v>1259</v>
      </c>
      <c r="Q1259" s="20">
        <f>IF('Jeunes Plants'!R1259&lt;&gt;"",'Jeunes Plants'!R1259,"")</f>
        <v>0</v>
      </c>
      <c r="R1259" s="20">
        <f>IF('Jeunes Plants'!S1259&lt;&gt;"",'Jeunes Plants'!S1259,"")</f>
        <v>0</v>
      </c>
      <c r="S1259" s="236">
        <f>IF('Jeunes Plants'!T1259&lt;&gt;"",'Jeunes Plants'!T1259,"")</f>
        <v>0</v>
      </c>
      <c r="T1259" s="258"/>
      <c r="U1259" s="194"/>
      <c r="V1259" s="194"/>
      <c r="W1259" s="194"/>
    </row>
    <row r="1260" spans="1:23" ht="20.100000000000001" customHeight="1" x14ac:dyDescent="0.25">
      <c r="A1260" s="30">
        <f>IF('Jeunes Plants'!A1260&lt;&gt;"",'Jeunes Plants'!A1260,"")</f>
        <v>22843</v>
      </c>
      <c r="B1260" s="29" t="str">
        <f>IF('Jeunes Plants'!B1260&lt;&gt;"",'Jeunes Plants'!B1260,"")</f>
        <v>TOMATE SELECTION PERFORMANCE</v>
      </c>
      <c r="C1260" s="29" t="str">
        <f>IF('Jeunes Plants'!C1260&lt;&gt;"",'Jeunes Plants'!C1260,"")</f>
        <v>Yellow Gold F1</v>
      </c>
      <c r="D1260" s="29" t="str">
        <f>IF('Jeunes Plants'!D1260&lt;&gt;"",'Jeunes Plants'!D1260,"")</f>
        <v/>
      </c>
      <c r="E1260" s="67" t="str">
        <f>IF('Jeunes Plants'!E1260&lt;&gt;"",'Jeunes Plants'!E1260,"")</f>
        <v>S</v>
      </c>
      <c r="F1260" s="67" t="str">
        <f>IF('Jeunes Plants'!F1260&lt;&gt;"",'Jeunes Plants'!F1260,"")</f>
        <v>M 2 cm  X120</v>
      </c>
      <c r="G1260" s="67">
        <f>IF('Jeunes Plants'!G1260&lt;&gt;"",'Jeunes Plants'!G1260,"")</f>
        <v>120</v>
      </c>
      <c r="H1260" s="73">
        <f>IF('Jeunes Plants'!H1260&lt;&gt;"",'Jeunes Plants'!H1260,"")</f>
        <v>4</v>
      </c>
      <c r="I1260" s="67" t="str">
        <f>IF('Jeunes Plants'!I1260&lt;&gt;"",'Jeunes Plants'!I1260,"")</f>
        <v>H</v>
      </c>
      <c r="J1260" s="74" t="str">
        <f>IF('Jeunes Plants'!J1260&lt;&gt;"",'Jeunes Plants'!J1260,"")</f>
        <v/>
      </c>
      <c r="K1260" s="29" t="str">
        <f>IF('Jeunes Plants'!K1260&lt;&gt;"",'Jeunes Plants'!K1260,"")</f>
        <v>LEG</v>
      </c>
      <c r="L1260" s="29" t="str">
        <f>IF('Jeunes Plants'!L1260&lt;&gt;"",'Jeunes Plants'!L1260,"")</f>
        <v>S4</v>
      </c>
      <c r="M1260" s="29" t="str">
        <f>IF('Jeunes Plants'!M1260&lt;&gt;"",'Jeunes Plants'!M1260,"")</f>
        <v/>
      </c>
      <c r="N1260" s="29" t="str">
        <f>IF('Jeunes Plants'!N1260&lt;&gt;"",'Jeunes Plants'!N1260,"")</f>
        <v>M2</v>
      </c>
      <c r="O1260" s="29" t="str">
        <f>IF('Jeunes Plants'!O1260&lt;&gt;"",'Jeunes Plants'!O1260,"")</f>
        <v>TOMATE SELECTION PERFORMANCE Yellow Gold F1</v>
      </c>
      <c r="P1260" s="55">
        <f>IF('Jeunes Plants'!P1260&lt;&gt;"",'Jeunes Plants'!P1260,"")</f>
        <v>1260</v>
      </c>
      <c r="Q1260" s="20">
        <f>IF('Jeunes Plants'!R1260&lt;&gt;"",'Jeunes Plants'!R1260,"")</f>
        <v>0</v>
      </c>
      <c r="R1260" s="20">
        <f>IF('Jeunes Plants'!S1260&lt;&gt;"",'Jeunes Plants'!S1260,"")</f>
        <v>0</v>
      </c>
      <c r="S1260" s="236">
        <f>IF('Jeunes Plants'!T1260&lt;&gt;"",'Jeunes Plants'!T1260,"")</f>
        <v>0</v>
      </c>
      <c r="T1260" s="257"/>
      <c r="U1260" s="45"/>
      <c r="V1260" s="45"/>
      <c r="W1260" s="45"/>
    </row>
    <row r="1261" spans="1:23" ht="20.100000000000001" customHeight="1" x14ac:dyDescent="0.25">
      <c r="A1261" s="189">
        <f>IF('Jeunes Plants'!A1261&lt;&gt;"",'Jeunes Plants'!A1261,"")</f>
        <v>22844</v>
      </c>
      <c r="B1261" s="186" t="str">
        <f>IF('Jeunes Plants'!B1261&lt;&gt;"",'Jeunes Plants'!B1261,"")</f>
        <v>TOMATE SELECTION PERFORMANCE</v>
      </c>
      <c r="C1261" s="186" t="str">
        <f>IF('Jeunes Plants'!C1261&lt;&gt;"",'Jeunes Plants'!C1261,"")</f>
        <v>Yellow Gold F1</v>
      </c>
      <c r="D1261" s="186" t="str">
        <f>IF('Jeunes Plants'!D1261&lt;&gt;"",'Jeunes Plants'!D1261,"")</f>
        <v/>
      </c>
      <c r="E1261" s="190" t="str">
        <f>IF('Jeunes Plants'!E1261&lt;&gt;"",'Jeunes Plants'!E1261,"")</f>
        <v>S</v>
      </c>
      <c r="F1261" s="190" t="str">
        <f>IF('Jeunes Plants'!F1261&lt;&gt;"",'Jeunes Plants'!F1261,"")</f>
        <v>M 2 cm  X240</v>
      </c>
      <c r="G1261" s="190">
        <f>IF('Jeunes Plants'!G1261&lt;&gt;"",'Jeunes Plants'!G1261,"")</f>
        <v>240</v>
      </c>
      <c r="H1261" s="191">
        <f>IF('Jeunes Plants'!H1261&lt;&gt;"",'Jeunes Plants'!H1261,"")</f>
        <v>4</v>
      </c>
      <c r="I1261" s="190" t="str">
        <f>IF('Jeunes Plants'!I1261&lt;&gt;"",'Jeunes Plants'!I1261,"")</f>
        <v>H</v>
      </c>
      <c r="J1261" s="192" t="str">
        <f>IF('Jeunes Plants'!J1261&lt;&gt;"",'Jeunes Plants'!J1261,"")</f>
        <v/>
      </c>
      <c r="K1261" s="186" t="str">
        <f>IF('Jeunes Plants'!K1261&lt;&gt;"",'Jeunes Plants'!K1261,"")</f>
        <v>LEG</v>
      </c>
      <c r="L1261" s="186" t="str">
        <f>IF('Jeunes Plants'!L1261&lt;&gt;"",'Jeunes Plants'!L1261,"")</f>
        <v>S4</v>
      </c>
      <c r="M1261" s="186" t="str">
        <f>IF('Jeunes Plants'!M1261&lt;&gt;"",'Jeunes Plants'!M1261,"")</f>
        <v/>
      </c>
      <c r="N1261" s="186" t="str">
        <f>IF('Jeunes Plants'!N1261&lt;&gt;"",'Jeunes Plants'!N1261,"")</f>
        <v>M2</v>
      </c>
      <c r="O1261" s="186" t="str">
        <f>IF('Jeunes Plants'!O1261&lt;&gt;"",'Jeunes Plants'!O1261,"")</f>
        <v>TOMATE SELECTION PERFORMANCE Yellow Gold F1</v>
      </c>
      <c r="P1261" s="193">
        <f>IF('Jeunes Plants'!P1261&lt;&gt;"",'Jeunes Plants'!P1261,"")</f>
        <v>1261</v>
      </c>
      <c r="Q1261" s="20">
        <f>IF('Jeunes Plants'!R1261&lt;&gt;"",'Jeunes Plants'!R1261,"")</f>
        <v>0</v>
      </c>
      <c r="R1261" s="20">
        <f>IF('Jeunes Plants'!S1261&lt;&gt;"",'Jeunes Plants'!S1261,"")</f>
        <v>0</v>
      </c>
      <c r="S1261" s="236">
        <f>IF('Jeunes Plants'!T1261&lt;&gt;"",'Jeunes Plants'!T1261,"")</f>
        <v>0</v>
      </c>
      <c r="T1261" s="258"/>
      <c r="U1261" s="194"/>
      <c r="V1261" s="194"/>
      <c r="W1261" s="194"/>
    </row>
    <row r="1262" spans="1:23" ht="20.100000000000001" customHeight="1" x14ac:dyDescent="0.25">
      <c r="A1262" s="140" t="str">
        <f>IF('Jeunes Plants'!A1262&lt;&gt;"",'Jeunes Plants'!A1262,"")</f>
        <v/>
      </c>
      <c r="B1262" s="188" t="str">
        <f>IF('Jeunes Plants'!B1262&lt;&gt;"",'Jeunes Plants'!B1262,"")</f>
        <v>PLANT POTAGER GREFFÉ</v>
      </c>
      <c r="C1262" s="141" t="str">
        <f>IF('Jeunes Plants'!C1262&lt;&gt;"",'Jeunes Plants'!C1262,"")</f>
        <v/>
      </c>
      <c r="D1262" s="184" t="str">
        <f>IF('Jeunes Plants'!D1262&lt;&gt;"",'Jeunes Plants'!D1262,"")</f>
        <v>Livrables sem 10/11 et 14/15 uniquement</v>
      </c>
      <c r="E1262" s="142"/>
      <c r="F1262" s="142"/>
      <c r="G1262" s="142"/>
      <c r="H1262" s="142"/>
      <c r="I1262" s="142"/>
      <c r="J1262" s="143"/>
      <c r="K1262" s="141" t="str">
        <f>IF('Jeunes Plants'!K1262&lt;&gt;"",'Jeunes Plants'!K1262,"")</f>
        <v/>
      </c>
      <c r="L1262" s="141" t="str">
        <f>IF('Jeunes Plants'!L1262&lt;&gt;"",'Jeunes Plants'!L1262,"")</f>
        <v>G</v>
      </c>
      <c r="M1262" s="141"/>
      <c r="N1262" s="141"/>
      <c r="O1262" s="141" t="str">
        <f>IF('Jeunes Plants'!O1262&lt;&gt;"",'Jeunes Plants'!O1262,"")</f>
        <v xml:space="preserve">PLANT POTAGER GREFFÉ </v>
      </c>
      <c r="P1262" s="144">
        <f>IF('Jeunes Plants'!P1262&lt;&gt;"",'Jeunes Plants'!P1262,"")</f>
        <v>1262</v>
      </c>
      <c r="Q1262" s="20" t="str">
        <f>IF('Jeunes Plants'!R1262&lt;&gt;"",'Jeunes Plants'!R1262,"")</f>
        <v/>
      </c>
      <c r="R1262" s="20" t="str">
        <f>IF('Jeunes Plants'!S1262&lt;&gt;"",'Jeunes Plants'!S1262,"")</f>
        <v/>
      </c>
      <c r="S1262" s="236" t="str">
        <f>IF('Jeunes Plants'!T1262&lt;&gt;"",'Jeunes Plants'!T1262,"")</f>
        <v/>
      </c>
      <c r="T1262" s="256"/>
      <c r="U1262" s="182"/>
      <c r="V1262" s="182"/>
      <c r="W1262" s="182"/>
    </row>
    <row r="1263" spans="1:23" ht="20.100000000000001" customHeight="1" x14ac:dyDescent="0.25">
      <c r="A1263" s="23">
        <f>IF('Jeunes Plants'!A1263&lt;&gt;"",'Jeunes Plants'!A1263,"")</f>
        <v>12822</v>
      </c>
      <c r="B1263" s="24" t="str">
        <f>IF('Jeunes Plants'!B1263&lt;&gt;"",'Jeunes Plants'!B1263,"")</f>
        <v>AUBERGINE GREFFÉE</v>
      </c>
      <c r="C1263" s="24" t="str">
        <f>IF('Jeunes Plants'!C1263&lt;&gt;"",'Jeunes Plants'!C1263,"")</f>
        <v>Baluroi F1</v>
      </c>
      <c r="D1263" s="24" t="str">
        <f>IF('Jeunes Plants'!D1263&lt;&gt;"",'Jeunes Plants'!D1263,"")</f>
        <v>&gt;s10-15/2026</v>
      </c>
      <c r="E1263" s="66" t="str">
        <f>IF('Jeunes Plants'!E1263&lt;&gt;"",'Jeunes Plants'!E1263,"")</f>
        <v>S</v>
      </c>
      <c r="F1263" s="66" t="str">
        <f>IF('Jeunes Plants'!F1263&lt;&gt;"",'Jeunes Plants'!F1263,"")</f>
        <v>M 3 cm  X66</v>
      </c>
      <c r="G1263" s="66">
        <f>IF('Jeunes Plants'!G1263&lt;&gt;"",'Jeunes Plants'!G1263,"")</f>
        <v>66</v>
      </c>
      <c r="H1263" s="66">
        <f>IF('Jeunes Plants'!H1263&lt;&gt;"",'Jeunes Plants'!H1263,"")</f>
        <v>11</v>
      </c>
      <c r="I1263" s="66" t="str">
        <f>IF('Jeunes Plants'!I1263&lt;&gt;"",'Jeunes Plants'!I1263,"")</f>
        <v>M</v>
      </c>
      <c r="J1263" s="72" t="str">
        <f>IF('Jeunes Plants'!J1263&lt;&gt;"",'Jeunes Plants'!J1263,"")</f>
        <v/>
      </c>
      <c r="K1263" s="24" t="str">
        <f>IF('Jeunes Plants'!K1263&lt;&gt;"",'Jeunes Plants'!K1263,"")</f>
        <v>LEG GREF</v>
      </c>
      <c r="L1263" s="24" t="str">
        <f>IF('Jeunes Plants'!L1263&lt;&gt;"",'Jeunes Plants'!L1263,"")</f>
        <v>S3B</v>
      </c>
      <c r="M1263" s="24" t="str">
        <f>IF('Jeunes Plants'!M1263&lt;&gt;"",'Jeunes Plants'!M1263,"")</f>
        <v/>
      </c>
      <c r="N1263" s="24" t="str">
        <f>IF('Jeunes Plants'!N1263&lt;&gt;"",'Jeunes Plants'!N1263,"")</f>
        <v>M3</v>
      </c>
      <c r="O1263" s="24" t="str">
        <f>IF('Jeunes Plants'!O1263&lt;&gt;"",'Jeunes Plants'!O1263,"")</f>
        <v>AUBERGINE GREFFÉE Baluroi F1</v>
      </c>
      <c r="P1263" s="54">
        <f>IF('Jeunes Plants'!P1263&lt;&gt;"",'Jeunes Plants'!P1263,"")</f>
        <v>1263</v>
      </c>
      <c r="Q1263" s="20">
        <f>IF('Jeunes Plants'!R1263&lt;&gt;"",'Jeunes Plants'!R1263,"")</f>
        <v>0</v>
      </c>
      <c r="R1263" s="20">
        <f>IF('Jeunes Plants'!S1263&lt;&gt;"",'Jeunes Plants'!S1263,"")</f>
        <v>0</v>
      </c>
      <c r="S1263" s="236">
        <f>IF('Jeunes Plants'!T1263&lt;&gt;"",'Jeunes Plants'!T1263,"")</f>
        <v>0</v>
      </c>
      <c r="T1263" s="246"/>
      <c r="U1263" s="124"/>
      <c r="V1263" s="124"/>
      <c r="W1263" s="124"/>
    </row>
    <row r="1264" spans="1:23" ht="20.100000000000001" customHeight="1" x14ac:dyDescent="0.25">
      <c r="A1264" s="125">
        <f>IF('Jeunes Plants'!A1264&lt;&gt;"",'Jeunes Plants'!A1264,"")</f>
        <v>12823</v>
      </c>
      <c r="B1264" s="126" t="str">
        <f>IF('Jeunes Plants'!B1264&lt;&gt;"",'Jeunes Plants'!B1264,"")</f>
        <v>AUBERGINE GREFFÉE</v>
      </c>
      <c r="C1264" s="126" t="str">
        <f>IF('Jeunes Plants'!C1264&lt;&gt;"",'Jeunes Plants'!C1264,"")</f>
        <v>Bonica F1</v>
      </c>
      <c r="D1264" s="126" t="str">
        <f>IF('Jeunes Plants'!D1264&lt;&gt;"",'Jeunes Plants'!D1264,"")</f>
        <v>&gt;s10-15/2026</v>
      </c>
      <c r="E1264" s="127" t="str">
        <f>IF('Jeunes Plants'!E1264&lt;&gt;"",'Jeunes Plants'!E1264,"")</f>
        <v>S</v>
      </c>
      <c r="F1264" s="127" t="str">
        <f>IF('Jeunes Plants'!F1264&lt;&gt;"",'Jeunes Plants'!F1264,"")</f>
        <v>M 3 cm  X66</v>
      </c>
      <c r="G1264" s="127">
        <f>IF('Jeunes Plants'!G1264&lt;&gt;"",'Jeunes Plants'!G1264,"")</f>
        <v>66</v>
      </c>
      <c r="H1264" s="127">
        <f>IF('Jeunes Plants'!H1264&lt;&gt;"",'Jeunes Plants'!H1264,"")</f>
        <v>11</v>
      </c>
      <c r="I1264" s="127" t="str">
        <f>IF('Jeunes Plants'!I1264&lt;&gt;"",'Jeunes Plants'!I1264,"")</f>
        <v>M</v>
      </c>
      <c r="J1264" s="129" t="str">
        <f>IF('Jeunes Plants'!J1264&lt;&gt;"",'Jeunes Plants'!J1264,"")</f>
        <v/>
      </c>
      <c r="K1264" s="126" t="str">
        <f>IF('Jeunes Plants'!K1264&lt;&gt;"",'Jeunes Plants'!K1264,"")</f>
        <v>LEG GREF</v>
      </c>
      <c r="L1264" s="126" t="str">
        <f>IF('Jeunes Plants'!L1264&lt;&gt;"",'Jeunes Plants'!L1264,"")</f>
        <v>S3B</v>
      </c>
      <c r="M1264" s="126" t="str">
        <f>IF('Jeunes Plants'!M1264&lt;&gt;"",'Jeunes Plants'!M1264,"")</f>
        <v/>
      </c>
      <c r="N1264" s="126" t="str">
        <f>IF('Jeunes Plants'!N1264&lt;&gt;"",'Jeunes Plants'!N1264,"")</f>
        <v>M3</v>
      </c>
      <c r="O1264" s="126" t="str">
        <f>IF('Jeunes Plants'!O1264&lt;&gt;"",'Jeunes Plants'!O1264,"")</f>
        <v>AUBERGINE GREFFÉE Bonica F1</v>
      </c>
      <c r="P1264" s="130">
        <f>IF('Jeunes Plants'!P1264&lt;&gt;"",'Jeunes Plants'!P1264,"")</f>
        <v>1264</v>
      </c>
      <c r="Q1264" s="20">
        <f>IF('Jeunes Plants'!R1264&lt;&gt;"",'Jeunes Plants'!R1264,"")</f>
        <v>0</v>
      </c>
      <c r="R1264" s="20">
        <f>IF('Jeunes Plants'!S1264&lt;&gt;"",'Jeunes Plants'!S1264,"")</f>
        <v>0</v>
      </c>
      <c r="S1264" s="236">
        <f>IF('Jeunes Plants'!T1264&lt;&gt;"",'Jeunes Plants'!T1264,"")</f>
        <v>0</v>
      </c>
      <c r="T1264" s="245"/>
      <c r="U1264" s="214"/>
      <c r="V1264" s="214"/>
      <c r="W1264" s="214"/>
    </row>
    <row r="1265" spans="1:23" ht="20.100000000000001" customHeight="1" x14ac:dyDescent="0.25">
      <c r="A1265" s="23">
        <f>IF('Jeunes Plants'!A1265&lt;&gt;"",'Jeunes Plants'!A1265,"")</f>
        <v>22847</v>
      </c>
      <c r="B1265" s="24" t="str">
        <f>IF('Jeunes Plants'!B1265&lt;&gt;"",'Jeunes Plants'!B1265,"")</f>
        <v>CONCOMBRE GREFFÉ</v>
      </c>
      <c r="C1265" s="24" t="str">
        <f>IF('Jeunes Plants'!C1265&lt;&gt;"",'Jeunes Plants'!C1265,"")</f>
        <v>Cyrano F1</v>
      </c>
      <c r="D1265" s="24" t="str">
        <f>IF('Jeunes Plants'!D1265&lt;&gt;"",'Jeunes Plants'!D1265,"")</f>
        <v>&gt;s14-15/2026</v>
      </c>
      <c r="E1265" s="66" t="str">
        <f>IF('Jeunes Plants'!E1265&lt;&gt;"",'Jeunes Plants'!E1265,"")</f>
        <v>S</v>
      </c>
      <c r="F1265" s="66" t="str">
        <f>IF('Jeunes Plants'!F1265&lt;&gt;"",'Jeunes Plants'!F1265,"")</f>
        <v>M 3 cm  X84</v>
      </c>
      <c r="G1265" s="66">
        <f>IF('Jeunes Plants'!G1265&lt;&gt;"",'Jeunes Plants'!G1265,"")</f>
        <v>84</v>
      </c>
      <c r="H1265" s="66">
        <f>IF('Jeunes Plants'!H1265&lt;&gt;"",'Jeunes Plants'!H1265,"")</f>
        <v>10</v>
      </c>
      <c r="I1265" s="66" t="str">
        <f>IF('Jeunes Plants'!I1265&lt;&gt;"",'Jeunes Plants'!I1265,"")</f>
        <v>M</v>
      </c>
      <c r="J1265" s="72" t="str">
        <f>IF('Jeunes Plants'!J1265&lt;&gt;"",'Jeunes Plants'!J1265,"")</f>
        <v/>
      </c>
      <c r="K1265" s="24" t="str">
        <f>IF('Jeunes Plants'!K1265&lt;&gt;"",'Jeunes Plants'!K1265,"")</f>
        <v>LEG GREF</v>
      </c>
      <c r="L1265" s="24" t="str">
        <f>IF('Jeunes Plants'!L1265&lt;&gt;"",'Jeunes Plants'!L1265,"")</f>
        <v>S3B</v>
      </c>
      <c r="M1265" s="24" t="str">
        <f>IF('Jeunes Plants'!M1265&lt;&gt;"",'Jeunes Plants'!M1265,"")</f>
        <v/>
      </c>
      <c r="N1265" s="24" t="str">
        <f>IF('Jeunes Plants'!N1265&lt;&gt;"",'Jeunes Plants'!N1265,"")</f>
        <v>M3</v>
      </c>
      <c r="O1265" s="24" t="str">
        <f>IF('Jeunes Plants'!O1265&lt;&gt;"",'Jeunes Plants'!O1265,"")</f>
        <v>CONCOMBRE GREFFÉ Cyrano F1</v>
      </c>
      <c r="P1265" s="54">
        <f>IF('Jeunes Plants'!P1265&lt;&gt;"",'Jeunes Plants'!P1265,"")</f>
        <v>1265</v>
      </c>
      <c r="Q1265" s="20">
        <f>IF('Jeunes Plants'!R1265&lt;&gt;"",'Jeunes Plants'!R1265,"")</f>
        <v>0</v>
      </c>
      <c r="R1265" s="20">
        <f>IF('Jeunes Plants'!S1265&lt;&gt;"",'Jeunes Plants'!S1265,"")</f>
        <v>0</v>
      </c>
      <c r="S1265" s="236">
        <f>IF('Jeunes Plants'!T1265&lt;&gt;"",'Jeunes Plants'!T1265,"")</f>
        <v>0</v>
      </c>
      <c r="T1265" s="246"/>
      <c r="U1265" s="124"/>
      <c r="V1265" s="124"/>
      <c r="W1265" s="124"/>
    </row>
    <row r="1266" spans="1:23" ht="20.100000000000001" customHeight="1" x14ac:dyDescent="0.25">
      <c r="A1266" s="125">
        <f>IF('Jeunes Plants'!A1266&lt;&gt;"",'Jeunes Plants'!A1266,"")</f>
        <v>14166</v>
      </c>
      <c r="B1266" s="126" t="str">
        <f>IF('Jeunes Plants'!B1266&lt;&gt;"",'Jeunes Plants'!B1266,"")</f>
        <v>MELON GREFFÉ</v>
      </c>
      <c r="C1266" s="126" t="str">
        <f>IF('Jeunes Plants'!C1266&lt;&gt;"",'Jeunes Plants'!C1266,"")</f>
        <v>Anasta F1</v>
      </c>
      <c r="D1266" s="126" t="str">
        <f>IF('Jeunes Plants'!D1266&lt;&gt;"",'Jeunes Plants'!D1266,"")</f>
        <v>&gt;s14-15/2026</v>
      </c>
      <c r="E1266" s="127" t="str">
        <f>IF('Jeunes Plants'!E1266&lt;&gt;"",'Jeunes Plants'!E1266,"")</f>
        <v>S</v>
      </c>
      <c r="F1266" s="127" t="str">
        <f>IF('Jeunes Plants'!F1266&lt;&gt;"",'Jeunes Plants'!F1266,"")</f>
        <v>M 3 cm  X84</v>
      </c>
      <c r="G1266" s="127">
        <f>IF('Jeunes Plants'!G1266&lt;&gt;"",'Jeunes Plants'!G1266,"")</f>
        <v>84</v>
      </c>
      <c r="H1266" s="127">
        <f>IF('Jeunes Plants'!H1266&lt;&gt;"",'Jeunes Plants'!H1266,"")</f>
        <v>12</v>
      </c>
      <c r="I1266" s="127" t="str">
        <f>IF('Jeunes Plants'!I1266&lt;&gt;"",'Jeunes Plants'!I1266,"")</f>
        <v>M</v>
      </c>
      <c r="J1266" s="129" t="str">
        <f>IF('Jeunes Plants'!J1266&lt;&gt;"",'Jeunes Plants'!J1266,"")</f>
        <v/>
      </c>
      <c r="K1266" s="126" t="str">
        <f>IF('Jeunes Plants'!K1266&lt;&gt;"",'Jeunes Plants'!K1266,"")</f>
        <v>LEG GREF</v>
      </c>
      <c r="L1266" s="126" t="str">
        <f>IF('Jeunes Plants'!L1266&lt;&gt;"",'Jeunes Plants'!L1266,"")</f>
        <v>S3B</v>
      </c>
      <c r="M1266" s="126" t="str">
        <f>IF('Jeunes Plants'!M1266&lt;&gt;"",'Jeunes Plants'!M1266,"")</f>
        <v/>
      </c>
      <c r="N1266" s="126" t="str">
        <f>IF('Jeunes Plants'!N1266&lt;&gt;"",'Jeunes Plants'!N1266,"")</f>
        <v>M3</v>
      </c>
      <c r="O1266" s="126" t="str">
        <f>IF('Jeunes Plants'!O1266&lt;&gt;"",'Jeunes Plants'!O1266,"")</f>
        <v>MELON GREFFÉ Anasta F1</v>
      </c>
      <c r="P1266" s="130">
        <f>IF('Jeunes Plants'!P1266&lt;&gt;"",'Jeunes Plants'!P1266,"")</f>
        <v>1266</v>
      </c>
      <c r="Q1266" s="20">
        <f>IF('Jeunes Plants'!R1266&lt;&gt;"",'Jeunes Plants'!R1266,"")</f>
        <v>0</v>
      </c>
      <c r="R1266" s="20">
        <f>IF('Jeunes Plants'!S1266&lt;&gt;"",'Jeunes Plants'!S1266,"")</f>
        <v>0</v>
      </c>
      <c r="S1266" s="236">
        <f>IF('Jeunes Plants'!T1266&lt;&gt;"",'Jeunes Plants'!T1266,"")</f>
        <v>0</v>
      </c>
      <c r="T1266" s="245"/>
      <c r="U1266" s="214"/>
      <c r="V1266" s="214"/>
      <c r="W1266" s="214"/>
    </row>
    <row r="1267" spans="1:23" ht="20.100000000000001" customHeight="1" x14ac:dyDescent="0.25">
      <c r="A1267" s="23">
        <f>IF('Jeunes Plants'!A1267&lt;&gt;"",'Jeunes Plants'!A1267,"")</f>
        <v>12824</v>
      </c>
      <c r="B1267" s="24" t="str">
        <f>IF('Jeunes Plants'!B1267&lt;&gt;"",'Jeunes Plants'!B1267,"")</f>
        <v>POIVRON GREFFÉ</v>
      </c>
      <c r="C1267" s="24" t="str">
        <f>IF('Jeunes Plants'!C1267&lt;&gt;"",'Jeunes Plants'!C1267,"")</f>
        <v xml:space="preserve">Lamuyo F1 </v>
      </c>
      <c r="D1267" s="24" t="str">
        <f>IF('Jeunes Plants'!D1267&lt;&gt;"",'Jeunes Plants'!D1267,"")</f>
        <v>&gt;s10-15/2026</v>
      </c>
      <c r="E1267" s="66" t="str">
        <f>IF('Jeunes Plants'!E1267&lt;&gt;"",'Jeunes Plants'!E1267,"")</f>
        <v>S</v>
      </c>
      <c r="F1267" s="66" t="str">
        <f>IF('Jeunes Plants'!F1267&lt;&gt;"",'Jeunes Plants'!F1267,"")</f>
        <v>M 3 cm  X66</v>
      </c>
      <c r="G1267" s="66">
        <f>IF('Jeunes Plants'!G1267&lt;&gt;"",'Jeunes Plants'!G1267,"")</f>
        <v>66</v>
      </c>
      <c r="H1267" s="66">
        <f>IF('Jeunes Plants'!H1267&lt;&gt;"",'Jeunes Plants'!H1267,"")</f>
        <v>12</v>
      </c>
      <c r="I1267" s="66" t="str">
        <f>IF('Jeunes Plants'!I1267&lt;&gt;"",'Jeunes Plants'!I1267,"")</f>
        <v>M</v>
      </c>
      <c r="J1267" s="72" t="str">
        <f>IF('Jeunes Plants'!J1267&lt;&gt;"",'Jeunes Plants'!J1267,"")</f>
        <v/>
      </c>
      <c r="K1267" s="24" t="str">
        <f>IF('Jeunes Plants'!K1267&lt;&gt;"",'Jeunes Plants'!K1267,"")</f>
        <v>LEG GREF</v>
      </c>
      <c r="L1267" s="24" t="str">
        <f>IF('Jeunes Plants'!L1267&lt;&gt;"",'Jeunes Plants'!L1267,"")</f>
        <v>S3B</v>
      </c>
      <c r="M1267" s="24" t="str">
        <f>IF('Jeunes Plants'!M1267&lt;&gt;"",'Jeunes Plants'!M1267,"")</f>
        <v/>
      </c>
      <c r="N1267" s="24" t="str">
        <f>IF('Jeunes Plants'!N1267&lt;&gt;"",'Jeunes Plants'!N1267,"")</f>
        <v>M3</v>
      </c>
      <c r="O1267" s="24" t="str">
        <f>IF('Jeunes Plants'!O1267&lt;&gt;"",'Jeunes Plants'!O1267,"")</f>
        <v xml:space="preserve">POIVRON GREFFÉ Lamuyo F1 </v>
      </c>
      <c r="P1267" s="54">
        <f>IF('Jeunes Plants'!P1267&lt;&gt;"",'Jeunes Plants'!P1267,"")</f>
        <v>1267</v>
      </c>
      <c r="Q1267" s="20">
        <f>IF('Jeunes Plants'!R1267&lt;&gt;"",'Jeunes Plants'!R1267,"")</f>
        <v>0</v>
      </c>
      <c r="R1267" s="20">
        <f>IF('Jeunes Plants'!S1267&lt;&gt;"",'Jeunes Plants'!S1267,"")</f>
        <v>0</v>
      </c>
      <c r="S1267" s="236">
        <f>IF('Jeunes Plants'!T1267&lt;&gt;"",'Jeunes Plants'!T1267,"")</f>
        <v>0</v>
      </c>
      <c r="T1267" s="246"/>
      <c r="U1267" s="124"/>
      <c r="V1267" s="124"/>
      <c r="W1267" s="124"/>
    </row>
    <row r="1268" spans="1:23" ht="20.100000000000001" customHeight="1" x14ac:dyDescent="0.25">
      <c r="A1268" s="125">
        <f>IF('Jeunes Plants'!A1268&lt;&gt;"",'Jeunes Plants'!A1268,"")</f>
        <v>13153</v>
      </c>
      <c r="B1268" s="126" t="str">
        <f>IF('Jeunes Plants'!B1268&lt;&gt;"",'Jeunes Plants'!B1268,"")</f>
        <v>TOMATE GREFFÉE</v>
      </c>
      <c r="C1268" s="126" t="str">
        <f>IF('Jeunes Plants'!C1268&lt;&gt;"",'Jeunes Plants'!C1268,"")</f>
        <v>Andine cornue</v>
      </c>
      <c r="D1268" s="126" t="str">
        <f>IF('Jeunes Plants'!D1268&lt;&gt;"",'Jeunes Plants'!D1268,"")</f>
        <v>&gt;s10-15/2026</v>
      </c>
      <c r="E1268" s="127" t="str">
        <f>IF('Jeunes Plants'!E1268&lt;&gt;"",'Jeunes Plants'!E1268,"")</f>
        <v>S</v>
      </c>
      <c r="F1268" s="127" t="str">
        <f>IF('Jeunes Plants'!F1268&lt;&gt;"",'Jeunes Plants'!F1268,"")</f>
        <v>M 3 cm  X66</v>
      </c>
      <c r="G1268" s="127">
        <f>IF('Jeunes Plants'!G1268&lt;&gt;"",'Jeunes Plants'!G1268,"")</f>
        <v>66</v>
      </c>
      <c r="H1268" s="127">
        <f>IF('Jeunes Plants'!H1268&lt;&gt;"",'Jeunes Plants'!H1268,"")</f>
        <v>10</v>
      </c>
      <c r="I1268" s="127" t="str">
        <f>IF('Jeunes Plants'!I1268&lt;&gt;"",'Jeunes Plants'!I1268,"")</f>
        <v>M</v>
      </c>
      <c r="J1268" s="129" t="str">
        <f>IF('Jeunes Plants'!J1268&lt;&gt;"",'Jeunes Plants'!J1268,"")</f>
        <v/>
      </c>
      <c r="K1268" s="126" t="str">
        <f>IF('Jeunes Plants'!K1268&lt;&gt;"",'Jeunes Plants'!K1268,"")</f>
        <v>LEG GREF</v>
      </c>
      <c r="L1268" s="126" t="str">
        <f>IF('Jeunes Plants'!L1268&lt;&gt;"",'Jeunes Plants'!L1268,"")</f>
        <v>S3B</v>
      </c>
      <c r="M1268" s="126" t="str">
        <f>IF('Jeunes Plants'!M1268&lt;&gt;"",'Jeunes Plants'!M1268,"")</f>
        <v/>
      </c>
      <c r="N1268" s="126" t="str">
        <f>IF('Jeunes Plants'!N1268&lt;&gt;"",'Jeunes Plants'!N1268,"")</f>
        <v>M3</v>
      </c>
      <c r="O1268" s="126" t="str">
        <f>IF('Jeunes Plants'!O1268&lt;&gt;"",'Jeunes Plants'!O1268,"")</f>
        <v>TOMATE GREFFÉE Andine cornue</v>
      </c>
      <c r="P1268" s="130">
        <f>IF('Jeunes Plants'!P1268&lt;&gt;"",'Jeunes Plants'!P1268,"")</f>
        <v>1268</v>
      </c>
      <c r="Q1268" s="20">
        <f>IF('Jeunes Plants'!R1268&lt;&gt;"",'Jeunes Plants'!R1268,"")</f>
        <v>0</v>
      </c>
      <c r="R1268" s="20">
        <f>IF('Jeunes Plants'!S1268&lt;&gt;"",'Jeunes Plants'!S1268,"")</f>
        <v>0</v>
      </c>
      <c r="S1268" s="236">
        <f>IF('Jeunes Plants'!T1268&lt;&gt;"",'Jeunes Plants'!T1268,"")</f>
        <v>0</v>
      </c>
      <c r="T1268" s="245"/>
      <c r="U1268" s="214"/>
      <c r="V1268" s="214"/>
      <c r="W1268" s="214"/>
    </row>
    <row r="1269" spans="1:23" ht="20.100000000000001" customHeight="1" x14ac:dyDescent="0.25">
      <c r="A1269" s="23">
        <f>IF('Jeunes Plants'!A1269&lt;&gt;"",'Jeunes Plants'!A1269,"")</f>
        <v>15730</v>
      </c>
      <c r="B1269" s="24" t="str">
        <f>IF('Jeunes Plants'!B1269&lt;&gt;"",'Jeunes Plants'!B1269,"")</f>
        <v>TOMATE GREFFÉE</v>
      </c>
      <c r="C1269" s="24" t="str">
        <f>IF('Jeunes Plants'!C1269&lt;&gt;"",'Jeunes Plants'!C1269,"")</f>
        <v>Buffalo Steak F1</v>
      </c>
      <c r="D1269" s="24" t="str">
        <f>IF('Jeunes Plants'!D1269&lt;&gt;"",'Jeunes Plants'!D1269,"")</f>
        <v>&gt;s10-15/2026</v>
      </c>
      <c r="E1269" s="66" t="str">
        <f>IF('Jeunes Plants'!E1269&lt;&gt;"",'Jeunes Plants'!E1269,"")</f>
        <v>S</v>
      </c>
      <c r="F1269" s="66" t="str">
        <f>IF('Jeunes Plants'!F1269&lt;&gt;"",'Jeunes Plants'!F1269,"")</f>
        <v>M 3 cm  X66</v>
      </c>
      <c r="G1269" s="66">
        <f>IF('Jeunes Plants'!G1269&lt;&gt;"",'Jeunes Plants'!G1269,"")</f>
        <v>66</v>
      </c>
      <c r="H1269" s="66">
        <f>IF('Jeunes Plants'!H1269&lt;&gt;"",'Jeunes Plants'!H1269,"")</f>
        <v>10</v>
      </c>
      <c r="I1269" s="66" t="str">
        <f>IF('Jeunes Plants'!I1269&lt;&gt;"",'Jeunes Plants'!I1269,"")</f>
        <v>M</v>
      </c>
      <c r="J1269" s="72" t="str">
        <f>IF('Jeunes Plants'!J1269&lt;&gt;"",'Jeunes Plants'!J1269,"")</f>
        <v/>
      </c>
      <c r="K1269" s="24" t="str">
        <f>IF('Jeunes Plants'!K1269&lt;&gt;"",'Jeunes Plants'!K1269,"")</f>
        <v>LEG GREF</v>
      </c>
      <c r="L1269" s="24" t="str">
        <f>IF('Jeunes Plants'!L1269&lt;&gt;"",'Jeunes Plants'!L1269,"")</f>
        <v>S3B</v>
      </c>
      <c r="M1269" s="24" t="str">
        <f>IF('Jeunes Plants'!M1269&lt;&gt;"",'Jeunes Plants'!M1269,"")</f>
        <v/>
      </c>
      <c r="N1269" s="24" t="str">
        <f>IF('Jeunes Plants'!N1269&lt;&gt;"",'Jeunes Plants'!N1269,"")</f>
        <v>M3</v>
      </c>
      <c r="O1269" s="24" t="str">
        <f>IF('Jeunes Plants'!O1269&lt;&gt;"",'Jeunes Plants'!O1269,"")</f>
        <v>TOMATE GREFFÉE Buffalo Steak F1</v>
      </c>
      <c r="P1269" s="54">
        <f>IF('Jeunes Plants'!P1269&lt;&gt;"",'Jeunes Plants'!P1269,"")</f>
        <v>1269</v>
      </c>
      <c r="Q1269" s="20">
        <f>IF('Jeunes Plants'!R1269&lt;&gt;"",'Jeunes Plants'!R1269,"")</f>
        <v>0</v>
      </c>
      <c r="R1269" s="20">
        <f>IF('Jeunes Plants'!S1269&lt;&gt;"",'Jeunes Plants'!S1269,"")</f>
        <v>0</v>
      </c>
      <c r="S1269" s="236">
        <f>IF('Jeunes Plants'!T1269&lt;&gt;"",'Jeunes Plants'!T1269,"")</f>
        <v>0</v>
      </c>
      <c r="T1269" s="246"/>
      <c r="U1269" s="124"/>
      <c r="V1269" s="124"/>
      <c r="W1269" s="124"/>
    </row>
    <row r="1270" spans="1:23" ht="20.100000000000001" customHeight="1" x14ac:dyDescent="0.25">
      <c r="A1270" s="125">
        <f>IF('Jeunes Plants'!A1270&lt;&gt;"",'Jeunes Plants'!A1270,"")</f>
        <v>13266</v>
      </c>
      <c r="B1270" s="126" t="str">
        <f>IF('Jeunes Plants'!B1270&lt;&gt;"",'Jeunes Plants'!B1270,"")</f>
        <v>TOMATE GREFFÉE</v>
      </c>
      <c r="C1270" s="126" t="str">
        <f>IF('Jeunes Plants'!C1270&lt;&gt;"",'Jeunes Plants'!C1270,"")</f>
        <v>Coeur de Bœuf (Cuor di Bue)</v>
      </c>
      <c r="D1270" s="126" t="str">
        <f>IF('Jeunes Plants'!D1270&lt;&gt;"",'Jeunes Plants'!D1270,"")</f>
        <v>&gt;s10-15/2026</v>
      </c>
      <c r="E1270" s="127" t="str">
        <f>IF('Jeunes Plants'!E1270&lt;&gt;"",'Jeunes Plants'!E1270,"")</f>
        <v>S</v>
      </c>
      <c r="F1270" s="127" t="str">
        <f>IF('Jeunes Plants'!F1270&lt;&gt;"",'Jeunes Plants'!F1270,"")</f>
        <v>M 3 cm  X66</v>
      </c>
      <c r="G1270" s="127">
        <f>IF('Jeunes Plants'!G1270&lt;&gt;"",'Jeunes Plants'!G1270,"")</f>
        <v>66</v>
      </c>
      <c r="H1270" s="127">
        <f>IF('Jeunes Plants'!H1270&lt;&gt;"",'Jeunes Plants'!H1270,"")</f>
        <v>10</v>
      </c>
      <c r="I1270" s="127" t="str">
        <f>IF('Jeunes Plants'!I1270&lt;&gt;"",'Jeunes Plants'!I1270,"")</f>
        <v>K</v>
      </c>
      <c r="J1270" s="129" t="str">
        <f>IF('Jeunes Plants'!J1270&lt;&gt;"",'Jeunes Plants'!J1270,"")</f>
        <v/>
      </c>
      <c r="K1270" s="126" t="str">
        <f>IF('Jeunes Plants'!K1270&lt;&gt;"",'Jeunes Plants'!K1270,"")</f>
        <v>LEG GREF</v>
      </c>
      <c r="L1270" s="126" t="str">
        <f>IF('Jeunes Plants'!L1270&lt;&gt;"",'Jeunes Plants'!L1270,"")</f>
        <v>S3B</v>
      </c>
      <c r="M1270" s="126" t="str">
        <f>IF('Jeunes Plants'!M1270&lt;&gt;"",'Jeunes Plants'!M1270,"")</f>
        <v/>
      </c>
      <c r="N1270" s="126" t="str">
        <f>IF('Jeunes Plants'!N1270&lt;&gt;"",'Jeunes Plants'!N1270,"")</f>
        <v>M3</v>
      </c>
      <c r="O1270" s="126" t="str">
        <f>IF('Jeunes Plants'!O1270&lt;&gt;"",'Jeunes Plants'!O1270,"")</f>
        <v>TOMATE GREFFÉE Coeur de Bœuf (Cuor di Bue)</v>
      </c>
      <c r="P1270" s="130">
        <f>IF('Jeunes Plants'!P1270&lt;&gt;"",'Jeunes Plants'!P1270,"")</f>
        <v>1270</v>
      </c>
      <c r="Q1270" s="20">
        <f>IF('Jeunes Plants'!R1270&lt;&gt;"",'Jeunes Plants'!R1270,"")</f>
        <v>0</v>
      </c>
      <c r="R1270" s="20">
        <f>IF('Jeunes Plants'!S1270&lt;&gt;"",'Jeunes Plants'!S1270,"")</f>
        <v>0</v>
      </c>
      <c r="S1270" s="236">
        <f>IF('Jeunes Plants'!T1270&lt;&gt;"",'Jeunes Plants'!T1270,"")</f>
        <v>0</v>
      </c>
      <c r="T1270" s="245"/>
      <c r="U1270" s="214"/>
      <c r="V1270" s="214"/>
      <c r="W1270" s="214"/>
    </row>
    <row r="1271" spans="1:23" ht="20.100000000000001" customHeight="1" x14ac:dyDescent="0.25">
      <c r="A1271" s="23">
        <f>IF('Jeunes Plants'!A1271&lt;&gt;"",'Jeunes Plants'!A1271,"")</f>
        <v>12825</v>
      </c>
      <c r="B1271" s="24" t="str">
        <f>IF('Jeunes Plants'!B1271&lt;&gt;"",'Jeunes Plants'!B1271,"")</f>
        <v>TOMATE GREFFÉE</v>
      </c>
      <c r="C1271" s="24" t="str">
        <f>IF('Jeunes Plants'!C1271&lt;&gt;"",'Jeunes Plants'!C1271,"")</f>
        <v xml:space="preserve">Fantasio F1 </v>
      </c>
      <c r="D1271" s="24" t="str">
        <f>IF('Jeunes Plants'!D1271&lt;&gt;"",'Jeunes Plants'!D1271,"")</f>
        <v>&gt;s10-15/2026</v>
      </c>
      <c r="E1271" s="66" t="str">
        <f>IF('Jeunes Plants'!E1271&lt;&gt;"",'Jeunes Plants'!E1271,"")</f>
        <v>S</v>
      </c>
      <c r="F1271" s="66" t="str">
        <f>IF('Jeunes Plants'!F1271&lt;&gt;"",'Jeunes Plants'!F1271,"")</f>
        <v>M 3 cm  X66</v>
      </c>
      <c r="G1271" s="66">
        <f>IF('Jeunes Plants'!G1271&lt;&gt;"",'Jeunes Plants'!G1271,"")</f>
        <v>66</v>
      </c>
      <c r="H1271" s="66">
        <f>IF('Jeunes Plants'!H1271&lt;&gt;"",'Jeunes Plants'!H1271,"")</f>
        <v>10</v>
      </c>
      <c r="I1271" s="66" t="str">
        <f>IF('Jeunes Plants'!I1271&lt;&gt;"",'Jeunes Plants'!I1271,"")</f>
        <v>M</v>
      </c>
      <c r="J1271" s="72" t="str">
        <f>IF('Jeunes Plants'!J1271&lt;&gt;"",'Jeunes Plants'!J1271,"")</f>
        <v/>
      </c>
      <c r="K1271" s="24" t="str">
        <f>IF('Jeunes Plants'!K1271&lt;&gt;"",'Jeunes Plants'!K1271,"")</f>
        <v>LEG GREF</v>
      </c>
      <c r="L1271" s="24" t="str">
        <f>IF('Jeunes Plants'!L1271&lt;&gt;"",'Jeunes Plants'!L1271,"")</f>
        <v>S3B</v>
      </c>
      <c r="M1271" s="24" t="str">
        <f>IF('Jeunes Plants'!M1271&lt;&gt;"",'Jeunes Plants'!M1271,"")</f>
        <v/>
      </c>
      <c r="N1271" s="24" t="str">
        <f>IF('Jeunes Plants'!N1271&lt;&gt;"",'Jeunes Plants'!N1271,"")</f>
        <v>M3</v>
      </c>
      <c r="O1271" s="24" t="str">
        <f>IF('Jeunes Plants'!O1271&lt;&gt;"",'Jeunes Plants'!O1271,"")</f>
        <v xml:space="preserve">TOMATE GREFFÉE Fantasio F1 </v>
      </c>
      <c r="P1271" s="54">
        <f>IF('Jeunes Plants'!P1271&lt;&gt;"",'Jeunes Plants'!P1271,"")</f>
        <v>1271</v>
      </c>
      <c r="Q1271" s="20">
        <f>IF('Jeunes Plants'!R1271&lt;&gt;"",'Jeunes Plants'!R1271,"")</f>
        <v>0</v>
      </c>
      <c r="R1271" s="20">
        <f>IF('Jeunes Plants'!S1271&lt;&gt;"",'Jeunes Plants'!S1271,"")</f>
        <v>0</v>
      </c>
      <c r="S1271" s="236">
        <f>IF('Jeunes Plants'!T1271&lt;&gt;"",'Jeunes Plants'!T1271,"")</f>
        <v>0</v>
      </c>
      <c r="T1271" s="246"/>
      <c r="U1271" s="124"/>
      <c r="V1271" s="124"/>
      <c r="W1271" s="124"/>
    </row>
    <row r="1272" spans="1:23" ht="20.100000000000001" customHeight="1" x14ac:dyDescent="0.25">
      <c r="A1272" s="125">
        <f>IF('Jeunes Plants'!A1272&lt;&gt;"",'Jeunes Plants'!A1272,"")</f>
        <v>12826</v>
      </c>
      <c r="B1272" s="126" t="str">
        <f>IF('Jeunes Plants'!B1272&lt;&gt;"",'Jeunes Plants'!B1272,"")</f>
        <v>TOMATE GREFFÉE</v>
      </c>
      <c r="C1272" s="126" t="str">
        <f>IF('Jeunes Plants'!C1272&lt;&gt;"",'Jeunes Plants'!C1272,"")</f>
        <v xml:space="preserve">Gourmandia F1 (type Cœur de Bœuf) </v>
      </c>
      <c r="D1272" s="126" t="str">
        <f>IF('Jeunes Plants'!D1272&lt;&gt;"",'Jeunes Plants'!D1272,"")</f>
        <v>&gt;s10-15/2026</v>
      </c>
      <c r="E1272" s="127" t="str">
        <f>IF('Jeunes Plants'!E1272&lt;&gt;"",'Jeunes Plants'!E1272,"")</f>
        <v>S</v>
      </c>
      <c r="F1272" s="127" t="str">
        <f>IF('Jeunes Plants'!F1272&lt;&gt;"",'Jeunes Plants'!F1272,"")</f>
        <v>M 3 cm  X66</v>
      </c>
      <c r="G1272" s="127">
        <f>IF('Jeunes Plants'!G1272&lt;&gt;"",'Jeunes Plants'!G1272,"")</f>
        <v>66</v>
      </c>
      <c r="H1272" s="127">
        <f>IF('Jeunes Plants'!H1272&lt;&gt;"",'Jeunes Plants'!H1272,"")</f>
        <v>10</v>
      </c>
      <c r="I1272" s="127" t="str">
        <f>IF('Jeunes Plants'!I1272&lt;&gt;"",'Jeunes Plants'!I1272,"")</f>
        <v>M</v>
      </c>
      <c r="J1272" s="129" t="str">
        <f>IF('Jeunes Plants'!J1272&lt;&gt;"",'Jeunes Plants'!J1272,"")</f>
        <v/>
      </c>
      <c r="K1272" s="126" t="str">
        <f>IF('Jeunes Plants'!K1272&lt;&gt;"",'Jeunes Plants'!K1272,"")</f>
        <v>LEG GREF</v>
      </c>
      <c r="L1272" s="126" t="str">
        <f>IF('Jeunes Plants'!L1272&lt;&gt;"",'Jeunes Plants'!L1272,"")</f>
        <v>S3B</v>
      </c>
      <c r="M1272" s="126" t="str">
        <f>IF('Jeunes Plants'!M1272&lt;&gt;"",'Jeunes Plants'!M1272,"")</f>
        <v/>
      </c>
      <c r="N1272" s="126" t="str">
        <f>IF('Jeunes Plants'!N1272&lt;&gt;"",'Jeunes Plants'!N1272,"")</f>
        <v>M3</v>
      </c>
      <c r="O1272" s="126" t="str">
        <f>IF('Jeunes Plants'!O1272&lt;&gt;"",'Jeunes Plants'!O1272,"")</f>
        <v xml:space="preserve">TOMATE GREFFÉE Gourmandia F1 (type Cœur de Bœuf) </v>
      </c>
      <c r="P1272" s="130">
        <f>IF('Jeunes Plants'!P1272&lt;&gt;"",'Jeunes Plants'!P1272,"")</f>
        <v>1272</v>
      </c>
      <c r="Q1272" s="20">
        <f>IF('Jeunes Plants'!R1272&lt;&gt;"",'Jeunes Plants'!R1272,"")</f>
        <v>0</v>
      </c>
      <c r="R1272" s="20">
        <f>IF('Jeunes Plants'!S1272&lt;&gt;"",'Jeunes Plants'!S1272,"")</f>
        <v>0</v>
      </c>
      <c r="S1272" s="236">
        <f>IF('Jeunes Plants'!T1272&lt;&gt;"",'Jeunes Plants'!T1272,"")</f>
        <v>0</v>
      </c>
      <c r="T1272" s="245"/>
      <c r="U1272" s="214"/>
      <c r="V1272" s="214"/>
      <c r="W1272" s="214"/>
    </row>
    <row r="1273" spans="1:23" ht="20.100000000000001" customHeight="1" x14ac:dyDescent="0.25">
      <c r="A1273" s="23">
        <f>IF('Jeunes Plants'!A1273&lt;&gt;"",'Jeunes Plants'!A1273,"")</f>
        <v>12827</v>
      </c>
      <c r="B1273" s="24" t="str">
        <f>IF('Jeunes Plants'!B1273&lt;&gt;"",'Jeunes Plants'!B1273,"")</f>
        <v>TOMATE GREFFÉE</v>
      </c>
      <c r="C1273" s="24" t="str">
        <f>IF('Jeunes Plants'!C1273&lt;&gt;"",'Jeunes Plants'!C1273,"")</f>
        <v xml:space="preserve">Premio F1 (Grappe) </v>
      </c>
      <c r="D1273" s="24" t="str">
        <f>IF('Jeunes Plants'!D1273&lt;&gt;"",'Jeunes Plants'!D1273,"")</f>
        <v>&gt;s10-15/2026</v>
      </c>
      <c r="E1273" s="66" t="str">
        <f>IF('Jeunes Plants'!E1273&lt;&gt;"",'Jeunes Plants'!E1273,"")</f>
        <v>S</v>
      </c>
      <c r="F1273" s="66" t="str">
        <f>IF('Jeunes Plants'!F1273&lt;&gt;"",'Jeunes Plants'!F1273,"")</f>
        <v>M 3 cm  X66</v>
      </c>
      <c r="G1273" s="66">
        <f>IF('Jeunes Plants'!G1273&lt;&gt;"",'Jeunes Plants'!G1273,"")</f>
        <v>66</v>
      </c>
      <c r="H1273" s="66">
        <f>IF('Jeunes Plants'!H1273&lt;&gt;"",'Jeunes Plants'!H1273,"")</f>
        <v>10</v>
      </c>
      <c r="I1273" s="66" t="str">
        <f>IF('Jeunes Plants'!I1273&lt;&gt;"",'Jeunes Plants'!I1273,"")</f>
        <v>M</v>
      </c>
      <c r="J1273" s="72" t="str">
        <f>IF('Jeunes Plants'!J1273&lt;&gt;"",'Jeunes Plants'!J1273,"")</f>
        <v/>
      </c>
      <c r="K1273" s="24" t="str">
        <f>IF('Jeunes Plants'!K1273&lt;&gt;"",'Jeunes Plants'!K1273,"")</f>
        <v>LEG GREF</v>
      </c>
      <c r="L1273" s="24" t="str">
        <f>IF('Jeunes Plants'!L1273&lt;&gt;"",'Jeunes Plants'!L1273,"")</f>
        <v>S3B</v>
      </c>
      <c r="M1273" s="24" t="str">
        <f>IF('Jeunes Plants'!M1273&lt;&gt;"",'Jeunes Plants'!M1273,"")</f>
        <v/>
      </c>
      <c r="N1273" s="24" t="str">
        <f>IF('Jeunes Plants'!N1273&lt;&gt;"",'Jeunes Plants'!N1273,"")</f>
        <v>M3</v>
      </c>
      <c r="O1273" s="24" t="str">
        <f>IF('Jeunes Plants'!O1273&lt;&gt;"",'Jeunes Plants'!O1273,"")</f>
        <v xml:space="preserve">TOMATE GREFFÉE Premio F1 (Grappe) </v>
      </c>
      <c r="P1273" s="54">
        <f>IF('Jeunes Plants'!P1273&lt;&gt;"",'Jeunes Plants'!P1273,"")</f>
        <v>1273</v>
      </c>
      <c r="Q1273" s="20">
        <f>IF('Jeunes Plants'!R1273&lt;&gt;"",'Jeunes Plants'!R1273,"")</f>
        <v>0</v>
      </c>
      <c r="R1273" s="20">
        <f>IF('Jeunes Plants'!S1273&lt;&gt;"",'Jeunes Plants'!S1273,"")</f>
        <v>0</v>
      </c>
      <c r="S1273" s="236">
        <f>IF('Jeunes Plants'!T1273&lt;&gt;"",'Jeunes Plants'!T1273,"")</f>
        <v>0</v>
      </c>
      <c r="T1273" s="246"/>
      <c r="U1273" s="124"/>
      <c r="V1273" s="124"/>
      <c r="W1273" s="124"/>
    </row>
    <row r="1274" spans="1:23" ht="20.100000000000001" customHeight="1" x14ac:dyDescent="0.25">
      <c r="A1274" s="125">
        <f>IF('Jeunes Plants'!A1274&lt;&gt;"",'Jeunes Plants'!A1274,"")</f>
        <v>13265</v>
      </c>
      <c r="B1274" s="126" t="str">
        <f>IF('Jeunes Plants'!B1274&lt;&gt;"",'Jeunes Plants'!B1274,"")</f>
        <v>TOMATE GREFFÉE</v>
      </c>
      <c r="C1274" s="126" t="str">
        <f>IF('Jeunes Plants'!C1274&lt;&gt;"",'Jeunes Plants'!C1274,"")</f>
        <v xml:space="preserve">Pyros F1 </v>
      </c>
      <c r="D1274" s="126" t="str">
        <f>IF('Jeunes Plants'!D1274&lt;&gt;"",'Jeunes Plants'!D1274,"")</f>
        <v>&gt;s10-15/2026</v>
      </c>
      <c r="E1274" s="127" t="str">
        <f>IF('Jeunes Plants'!E1274&lt;&gt;"",'Jeunes Plants'!E1274,"")</f>
        <v>S</v>
      </c>
      <c r="F1274" s="127" t="str">
        <f>IF('Jeunes Plants'!F1274&lt;&gt;"",'Jeunes Plants'!F1274,"")</f>
        <v>M 3 cm  X66</v>
      </c>
      <c r="G1274" s="127">
        <f>IF('Jeunes Plants'!G1274&lt;&gt;"",'Jeunes Plants'!G1274,"")</f>
        <v>66</v>
      </c>
      <c r="H1274" s="127">
        <f>IF('Jeunes Plants'!H1274&lt;&gt;"",'Jeunes Plants'!H1274,"")</f>
        <v>10</v>
      </c>
      <c r="I1274" s="127" t="str">
        <f>IF('Jeunes Plants'!I1274&lt;&gt;"",'Jeunes Plants'!I1274,"")</f>
        <v>K</v>
      </c>
      <c r="J1274" s="129" t="str">
        <f>IF('Jeunes Plants'!J1274&lt;&gt;"",'Jeunes Plants'!J1274,"")</f>
        <v/>
      </c>
      <c r="K1274" s="126" t="str">
        <f>IF('Jeunes Plants'!K1274&lt;&gt;"",'Jeunes Plants'!K1274,"")</f>
        <v>LEG GREF</v>
      </c>
      <c r="L1274" s="126" t="str">
        <f>IF('Jeunes Plants'!L1274&lt;&gt;"",'Jeunes Plants'!L1274,"")</f>
        <v>S3B</v>
      </c>
      <c r="M1274" s="126" t="str">
        <f>IF('Jeunes Plants'!M1274&lt;&gt;"",'Jeunes Plants'!M1274,"")</f>
        <v/>
      </c>
      <c r="N1274" s="126" t="str">
        <f>IF('Jeunes Plants'!N1274&lt;&gt;"",'Jeunes Plants'!N1274,"")</f>
        <v>M3</v>
      </c>
      <c r="O1274" s="126" t="str">
        <f>IF('Jeunes Plants'!O1274&lt;&gt;"",'Jeunes Plants'!O1274,"")</f>
        <v xml:space="preserve">TOMATE GREFFÉE Pyros F1 </v>
      </c>
      <c r="P1274" s="130">
        <f>IF('Jeunes Plants'!P1274&lt;&gt;"",'Jeunes Plants'!P1274,"")</f>
        <v>1274</v>
      </c>
      <c r="Q1274" s="20">
        <f>IF('Jeunes Plants'!R1274&lt;&gt;"",'Jeunes Plants'!R1274,"")</f>
        <v>0</v>
      </c>
      <c r="R1274" s="20">
        <f>IF('Jeunes Plants'!S1274&lt;&gt;"",'Jeunes Plants'!S1274,"")</f>
        <v>0</v>
      </c>
      <c r="S1274" s="236">
        <f>IF('Jeunes Plants'!T1274&lt;&gt;"",'Jeunes Plants'!T1274,"")</f>
        <v>0</v>
      </c>
      <c r="T1274" s="245"/>
      <c r="U1274" s="214"/>
      <c r="V1274" s="214"/>
      <c r="W1274" s="214"/>
    </row>
    <row r="1275" spans="1:23" ht="20.100000000000001" customHeight="1" x14ac:dyDescent="0.25">
      <c r="A1275" s="23">
        <f>IF('Jeunes Plants'!A1275&lt;&gt;"",'Jeunes Plants'!A1275,"")</f>
        <v>12828</v>
      </c>
      <c r="B1275" s="24" t="str">
        <f>IF('Jeunes Plants'!B1275&lt;&gt;"",'Jeunes Plants'!B1275,"")</f>
        <v>TOMATE CERISE GREFFÉE</v>
      </c>
      <c r="C1275" s="24" t="str">
        <f>IF('Jeunes Plants'!C1275&lt;&gt;"",'Jeunes Plants'!C1275,"")</f>
        <v xml:space="preserve">Supersweet 100 F1 </v>
      </c>
      <c r="D1275" s="24" t="str">
        <f>IF('Jeunes Plants'!D1275&lt;&gt;"",'Jeunes Plants'!D1275,"")</f>
        <v>&gt;s10-15/2026</v>
      </c>
      <c r="E1275" s="66" t="str">
        <f>IF('Jeunes Plants'!E1275&lt;&gt;"",'Jeunes Plants'!E1275,"")</f>
        <v>S</v>
      </c>
      <c r="F1275" s="66" t="str">
        <f>IF('Jeunes Plants'!F1275&lt;&gt;"",'Jeunes Plants'!F1275,"")</f>
        <v>M 3 cm  X66</v>
      </c>
      <c r="G1275" s="66">
        <f>IF('Jeunes Plants'!G1275&lt;&gt;"",'Jeunes Plants'!G1275,"")</f>
        <v>66</v>
      </c>
      <c r="H1275" s="66">
        <f>IF('Jeunes Plants'!H1275&lt;&gt;"",'Jeunes Plants'!H1275,"")</f>
        <v>10</v>
      </c>
      <c r="I1275" s="66" t="str">
        <f>IF('Jeunes Plants'!I1275&lt;&gt;"",'Jeunes Plants'!I1275,"")</f>
        <v>M</v>
      </c>
      <c r="J1275" s="72" t="str">
        <f>IF('Jeunes Plants'!J1275&lt;&gt;"",'Jeunes Plants'!J1275,"")</f>
        <v/>
      </c>
      <c r="K1275" s="24" t="str">
        <f>IF('Jeunes Plants'!K1275&lt;&gt;"",'Jeunes Plants'!K1275,"")</f>
        <v>LEG GREF</v>
      </c>
      <c r="L1275" s="24" t="str">
        <f>IF('Jeunes Plants'!L1275&lt;&gt;"",'Jeunes Plants'!L1275,"")</f>
        <v>S3B</v>
      </c>
      <c r="M1275" s="24" t="str">
        <f>IF('Jeunes Plants'!M1275&lt;&gt;"",'Jeunes Plants'!M1275,"")</f>
        <v/>
      </c>
      <c r="N1275" s="24" t="str">
        <f>IF('Jeunes Plants'!N1275&lt;&gt;"",'Jeunes Plants'!N1275,"")</f>
        <v>M3</v>
      </c>
      <c r="O1275" s="24" t="str">
        <f>IF('Jeunes Plants'!O1275&lt;&gt;"",'Jeunes Plants'!O1275,"")</f>
        <v xml:space="preserve">TOMATE CERISE GREFFÉE Supersweet 100 F1 </v>
      </c>
      <c r="P1275" s="54">
        <f>IF('Jeunes Plants'!P1275&lt;&gt;"",'Jeunes Plants'!P1275,"")</f>
        <v>1275</v>
      </c>
      <c r="Q1275" s="20">
        <f>IF('Jeunes Plants'!R1275&lt;&gt;"",'Jeunes Plants'!R1275,"")</f>
        <v>0</v>
      </c>
      <c r="R1275" s="20">
        <f>IF('Jeunes Plants'!S1275&lt;&gt;"",'Jeunes Plants'!S1275,"")</f>
        <v>0</v>
      </c>
      <c r="S1275" s="236">
        <f>IF('Jeunes Plants'!T1275&lt;&gt;"",'Jeunes Plants'!T1275,"")</f>
        <v>0</v>
      </c>
      <c r="T1275" s="246"/>
      <c r="U1275" s="124"/>
      <c r="V1275" s="124"/>
      <c r="W1275" s="124"/>
    </row>
    <row r="1276" spans="1:23" ht="20.100000000000001" customHeight="1" x14ac:dyDescent="0.25">
      <c r="A1276" s="140" t="str">
        <f>IF('Jeunes Plants'!A1276&lt;&gt;"",'Jeunes Plants'!A1276,"")</f>
        <v/>
      </c>
      <c r="B1276" s="188" t="str">
        <f>IF('Jeunes Plants'!B1276&lt;&gt;"",'Jeunes Plants'!B1276,"")</f>
        <v>PATATE DOUCE</v>
      </c>
      <c r="C1276" s="141" t="str">
        <f>IF('Jeunes Plants'!C1276&lt;&gt;"",'Jeunes Plants'!C1276,"")</f>
        <v/>
      </c>
      <c r="D1276" s="141" t="str">
        <f>IF('Jeunes Plants'!D1276&lt;&gt;"",'Jeunes Plants'!D1276,"")</f>
        <v/>
      </c>
      <c r="E1276" s="142" t="str">
        <f>IF('Jeunes Plants'!E1276&lt;&gt;"",'Jeunes Plants'!E1276,"")</f>
        <v/>
      </c>
      <c r="F1276" s="142" t="str">
        <f>IF('Jeunes Plants'!F1276&lt;&gt;"",'Jeunes Plants'!F1276,"")</f>
        <v/>
      </c>
      <c r="G1276" s="142" t="str">
        <f>IF('Jeunes Plants'!G1276&lt;&gt;"",'Jeunes Plants'!G1276,"")</f>
        <v/>
      </c>
      <c r="H1276" s="142" t="str">
        <f>IF('Jeunes Plants'!H1276&lt;&gt;"",'Jeunes Plants'!H1276,"")</f>
        <v/>
      </c>
      <c r="I1276" s="142" t="str">
        <f>IF('Jeunes Plants'!I1276&lt;&gt;"",'Jeunes Plants'!I1276,"")</f>
        <v/>
      </c>
      <c r="J1276" s="143" t="str">
        <f>IF('Jeunes Plants'!J1276&lt;&gt;"",'Jeunes Plants'!J1276,"")</f>
        <v/>
      </c>
      <c r="K1276" s="141" t="str">
        <f>IF('Jeunes Plants'!K1276&lt;&gt;"",'Jeunes Plants'!K1276,"")</f>
        <v/>
      </c>
      <c r="L1276" s="141" t="str">
        <f>IF('Jeunes Plants'!L1276&lt;&gt;"",'Jeunes Plants'!L1276,"")</f>
        <v>G</v>
      </c>
      <c r="M1276" s="141" t="str">
        <f>IF('Jeunes Plants'!M1276&lt;&gt;"",'Jeunes Plants'!M1276,"")</f>
        <v/>
      </c>
      <c r="N1276" s="141" t="str">
        <f>IF('Jeunes Plants'!N1276&lt;&gt;"",'Jeunes Plants'!N1276,"")</f>
        <v/>
      </c>
      <c r="O1276" s="141" t="str">
        <f>IF('Jeunes Plants'!O1276&lt;&gt;"",'Jeunes Plants'!O1276,"")</f>
        <v xml:space="preserve">PATATE DOUCE </v>
      </c>
      <c r="P1276" s="144">
        <f>IF('Jeunes Plants'!P1276&lt;&gt;"",'Jeunes Plants'!P1276,"")</f>
        <v>1276</v>
      </c>
      <c r="Q1276" s="20" t="str">
        <f>IF('Jeunes Plants'!R1276&lt;&gt;"",'Jeunes Plants'!R1276,"")</f>
        <v/>
      </c>
      <c r="R1276" s="20" t="str">
        <f>IF('Jeunes Plants'!S1276&lt;&gt;"",'Jeunes Plants'!S1276,"")</f>
        <v/>
      </c>
      <c r="S1276" s="236" t="str">
        <f>IF('Jeunes Plants'!T1276&lt;&gt;"",'Jeunes Plants'!T1276,"")</f>
        <v/>
      </c>
      <c r="T1276" s="256"/>
      <c r="U1276" s="182"/>
      <c r="V1276" s="182"/>
      <c r="W1276" s="182"/>
    </row>
    <row r="1277" spans="1:23" ht="20.100000000000001" customHeight="1" x14ac:dyDescent="0.25">
      <c r="A1277" s="23">
        <f>IF('Jeunes Plants'!A1277&lt;&gt;"",'Jeunes Plants'!A1277,"")</f>
        <v>15468</v>
      </c>
      <c r="B1277" s="24" t="str">
        <f>IF('Jeunes Plants'!B1277&lt;&gt;"",'Jeunes Plants'!B1277,"")</f>
        <v>PATATE DOUCE</v>
      </c>
      <c r="C1277" s="24" t="str">
        <f>IF('Jeunes Plants'!C1277&lt;&gt;"",'Jeunes Plants'!C1277,"")</f>
        <v>Terra bianca® BPPER 16</v>
      </c>
      <c r="D1277" s="24" t="str">
        <f>IF('Jeunes Plants'!D1277&lt;&gt;"",'Jeunes Plants'!D1277,"")</f>
        <v/>
      </c>
      <c r="E1277" s="66" t="str">
        <f>IF('Jeunes Plants'!E1277&lt;&gt;"",'Jeunes Plants'!E1277,"")</f>
        <v>B</v>
      </c>
      <c r="F1277" s="66" t="str">
        <f>IF('Jeunes Plants'!F1277&lt;&gt;"",'Jeunes Plants'!F1277,"")</f>
        <v>M 3 cm  X60</v>
      </c>
      <c r="G1277" s="64">
        <f>IF('Jeunes Plants'!G1277&lt;&gt;"",'Jeunes Plants'!G1277,"")</f>
        <v>30</v>
      </c>
      <c r="H1277" s="66">
        <f>IF('Jeunes Plants'!H1277&lt;&gt;"",'Jeunes Plants'!H1277,"")</f>
        <v>6</v>
      </c>
      <c r="I1277" s="66" t="str">
        <f>IF('Jeunes Plants'!I1277&lt;&gt;"",'Jeunes Plants'!I1277,"")</f>
        <v>A</v>
      </c>
      <c r="J1277" s="72">
        <f>IF('Jeunes Plants'!J1277&lt;&gt;"",'Jeunes Plants'!J1277,"")</f>
        <v>0.08</v>
      </c>
      <c r="K1277" s="24" t="str">
        <f>IF('Jeunes Plants'!K1277&lt;&gt;"",'Jeunes Plants'!K1277,"")</f>
        <v>LEG</v>
      </c>
      <c r="L1277" s="24" t="str">
        <f>IF('Jeunes Plants'!L1277&lt;&gt;"",'Jeunes Plants'!L1277,"")</f>
        <v>S7</v>
      </c>
      <c r="M1277" s="24" t="str">
        <f>IF('Jeunes Plants'!M1277&lt;&gt;"",'Jeunes Plants'!M1277,"")</f>
        <v/>
      </c>
      <c r="N1277" s="24" t="str">
        <f>IF('Jeunes Plants'!N1277&lt;&gt;"",'Jeunes Plants'!N1277,"")</f>
        <v>M3</v>
      </c>
      <c r="O1277" s="24" t="str">
        <f>IF('Jeunes Plants'!O1277&lt;&gt;"",'Jeunes Plants'!O1277,"")</f>
        <v>PATATE DOUCE Terra bianca® BPPER 16</v>
      </c>
      <c r="P1277" s="54">
        <f>IF('Jeunes Plants'!P1277&lt;&gt;"",'Jeunes Plants'!P1277,"")</f>
        <v>1277</v>
      </c>
      <c r="Q1277" s="20">
        <f>IF('Jeunes Plants'!R1277&lt;&gt;"",'Jeunes Plants'!R1277,"")</f>
        <v>0</v>
      </c>
      <c r="R1277" s="20">
        <f>IF('Jeunes Plants'!S1277&lt;&gt;"",'Jeunes Plants'!S1277,"")</f>
        <v>0</v>
      </c>
      <c r="S1277" s="236">
        <f>IF('Jeunes Plants'!T1277&lt;&gt;"",'Jeunes Plants'!T1277,"")</f>
        <v>0</v>
      </c>
      <c r="T1277" s="241"/>
      <c r="U1277" s="44"/>
      <c r="V1277" s="44"/>
      <c r="W1277" s="44"/>
    </row>
    <row r="1278" spans="1:23" ht="20.100000000000001" customHeight="1" x14ac:dyDescent="0.25">
      <c r="A1278" s="125">
        <f>IF('Jeunes Plants'!A1278&lt;&gt;"",'Jeunes Plants'!A1278,"")</f>
        <v>15470</v>
      </c>
      <c r="B1278" s="126" t="str">
        <f>IF('Jeunes Plants'!B1278&lt;&gt;"",'Jeunes Plants'!B1278,"")</f>
        <v>PATATE DOUCE</v>
      </c>
      <c r="C1278" s="126" t="str">
        <f>IF('Jeunes Plants'!C1278&lt;&gt;"",'Jeunes Plants'!C1278,"")</f>
        <v>Terra occitana® BPPER06</v>
      </c>
      <c r="D1278" s="126" t="str">
        <f>IF('Jeunes Plants'!D1278&lt;&gt;"",'Jeunes Plants'!D1278,"")</f>
        <v/>
      </c>
      <c r="E1278" s="127" t="str">
        <f>IF('Jeunes Plants'!E1278&lt;&gt;"",'Jeunes Plants'!E1278,"")</f>
        <v>B</v>
      </c>
      <c r="F1278" s="127" t="str">
        <f>IF('Jeunes Plants'!F1278&lt;&gt;"",'Jeunes Plants'!F1278,"")</f>
        <v>M 3 cm  X60</v>
      </c>
      <c r="G1278" s="128">
        <f>IF('Jeunes Plants'!G1278&lt;&gt;"",'Jeunes Plants'!G1278,"")</f>
        <v>30</v>
      </c>
      <c r="H1278" s="127">
        <f>IF('Jeunes Plants'!H1278&lt;&gt;"",'Jeunes Plants'!H1278,"")</f>
        <v>6</v>
      </c>
      <c r="I1278" s="127" t="str">
        <f>IF('Jeunes Plants'!I1278&lt;&gt;"",'Jeunes Plants'!I1278,"")</f>
        <v>A</v>
      </c>
      <c r="J1278" s="129">
        <f>IF('Jeunes Plants'!J1278&lt;&gt;"",'Jeunes Plants'!J1278,"")</f>
        <v>0.08</v>
      </c>
      <c r="K1278" s="126" t="str">
        <f>IF('Jeunes Plants'!K1278&lt;&gt;"",'Jeunes Plants'!K1278,"")</f>
        <v>LEG</v>
      </c>
      <c r="L1278" s="126" t="str">
        <f>IF('Jeunes Plants'!L1278&lt;&gt;"",'Jeunes Plants'!L1278,"")</f>
        <v>S7</v>
      </c>
      <c r="M1278" s="126" t="str">
        <f>IF('Jeunes Plants'!M1278&lt;&gt;"",'Jeunes Plants'!M1278,"")</f>
        <v/>
      </c>
      <c r="N1278" s="126" t="str">
        <f>IF('Jeunes Plants'!N1278&lt;&gt;"",'Jeunes Plants'!N1278,"")</f>
        <v>M3</v>
      </c>
      <c r="O1278" s="126" t="str">
        <f>IF('Jeunes Plants'!O1278&lt;&gt;"",'Jeunes Plants'!O1278,"")</f>
        <v>PATATE DOUCE Terra occitana® BPPER06</v>
      </c>
      <c r="P1278" s="130">
        <f>IF('Jeunes Plants'!P1278&lt;&gt;"",'Jeunes Plants'!P1278,"")</f>
        <v>1278</v>
      </c>
      <c r="Q1278" s="20">
        <f>IF('Jeunes Plants'!R1278&lt;&gt;"",'Jeunes Plants'!R1278,"")</f>
        <v>0</v>
      </c>
      <c r="R1278" s="20">
        <f>IF('Jeunes Plants'!S1278&lt;&gt;"",'Jeunes Plants'!S1278,"")</f>
        <v>0</v>
      </c>
      <c r="S1278" s="236">
        <f>IF('Jeunes Plants'!T1278&lt;&gt;"",'Jeunes Plants'!T1278,"")</f>
        <v>0</v>
      </c>
      <c r="T1278" s="242"/>
      <c r="U1278" s="158"/>
      <c r="V1278" s="158"/>
      <c r="W1278" s="158"/>
    </row>
    <row r="1279" spans="1:23" ht="20.100000000000001" customHeight="1" x14ac:dyDescent="0.25">
      <c r="A1279" s="23">
        <f>IF('Jeunes Plants'!A1279&lt;&gt;"",'Jeunes Plants'!A1279,"")</f>
        <v>15472</v>
      </c>
      <c r="B1279" s="24" t="str">
        <f>IF('Jeunes Plants'!B1279&lt;&gt;"",'Jeunes Plants'!B1279,"")</f>
        <v>PATATE DOUCE</v>
      </c>
      <c r="C1279" s="24" t="str">
        <f>IF('Jeunes Plants'!C1279&lt;&gt;"",'Jeunes Plants'!C1279,"")</f>
        <v>Terra violetta® BPPER19</v>
      </c>
      <c r="D1279" s="24" t="str">
        <f>IF('Jeunes Plants'!D1279&lt;&gt;"",'Jeunes Plants'!D1279,"")</f>
        <v/>
      </c>
      <c r="E1279" s="66" t="str">
        <f>IF('Jeunes Plants'!E1279&lt;&gt;"",'Jeunes Plants'!E1279,"")</f>
        <v>B</v>
      </c>
      <c r="F1279" s="66" t="str">
        <f>IF('Jeunes Plants'!F1279&lt;&gt;"",'Jeunes Plants'!F1279,"")</f>
        <v>M 3 cm  X60</v>
      </c>
      <c r="G1279" s="64">
        <f>IF('Jeunes Plants'!G1279&lt;&gt;"",'Jeunes Plants'!G1279,"")</f>
        <v>30</v>
      </c>
      <c r="H1279" s="66">
        <f>IF('Jeunes Plants'!H1279&lt;&gt;"",'Jeunes Plants'!H1279,"")</f>
        <v>6</v>
      </c>
      <c r="I1279" s="66" t="str">
        <f>IF('Jeunes Plants'!I1279&lt;&gt;"",'Jeunes Plants'!I1279,"")</f>
        <v>A</v>
      </c>
      <c r="J1279" s="72">
        <f>IF('Jeunes Plants'!J1279&lt;&gt;"",'Jeunes Plants'!J1279,"")</f>
        <v>0.08</v>
      </c>
      <c r="K1279" s="24" t="str">
        <f>IF('Jeunes Plants'!K1279&lt;&gt;"",'Jeunes Plants'!K1279,"")</f>
        <v>LEG</v>
      </c>
      <c r="L1279" s="24" t="str">
        <f>IF('Jeunes Plants'!L1279&lt;&gt;"",'Jeunes Plants'!L1279,"")</f>
        <v>S7</v>
      </c>
      <c r="M1279" s="24" t="str">
        <f>IF('Jeunes Plants'!M1279&lt;&gt;"",'Jeunes Plants'!M1279,"")</f>
        <v/>
      </c>
      <c r="N1279" s="24" t="str">
        <f>IF('Jeunes Plants'!N1279&lt;&gt;"",'Jeunes Plants'!N1279,"")</f>
        <v>M3</v>
      </c>
      <c r="O1279" s="24" t="str">
        <f>IF('Jeunes Plants'!O1279&lt;&gt;"",'Jeunes Plants'!O1279,"")</f>
        <v>PATATE DOUCE Terra violetta® BPPER19</v>
      </c>
      <c r="P1279" s="54">
        <f>IF('Jeunes Plants'!P1279&lt;&gt;"",'Jeunes Plants'!P1279,"")</f>
        <v>1279</v>
      </c>
      <c r="Q1279" s="20">
        <f>IF('Jeunes Plants'!R1279&lt;&gt;"",'Jeunes Plants'!R1279,"")</f>
        <v>0</v>
      </c>
      <c r="R1279" s="20">
        <f>IF('Jeunes Plants'!S1279&lt;&gt;"",'Jeunes Plants'!S1279,"")</f>
        <v>0</v>
      </c>
      <c r="S1279" s="236">
        <f>IF('Jeunes Plants'!T1279&lt;&gt;"",'Jeunes Plants'!T1279,"")</f>
        <v>0</v>
      </c>
      <c r="T1279" s="241"/>
      <c r="U1279" s="44"/>
      <c r="V1279" s="44"/>
      <c r="W1279" s="44"/>
    </row>
    <row r="1280" spans="1:23" ht="20.100000000000001" customHeight="1" x14ac:dyDescent="0.25">
      <c r="A1280" s="125">
        <f>IF('Jeunes Plants'!A1280&lt;&gt;"",'Jeunes Plants'!A1280,"")</f>
        <v>12803</v>
      </c>
      <c r="B1280" s="126" t="str">
        <f>IF('Jeunes Plants'!B1280&lt;&gt;"",'Jeunes Plants'!B1280,"")</f>
        <v>PATATE DOUCE</v>
      </c>
      <c r="C1280" s="126" t="str">
        <f>IF('Jeunes Plants'!C1280&lt;&gt;"",'Jeunes Plants'!C1280,"")</f>
        <v>Beauregard</v>
      </c>
      <c r="D1280" s="126" t="str">
        <f>IF('Jeunes Plants'!D1280&lt;&gt;"",'Jeunes Plants'!D1280,"")</f>
        <v/>
      </c>
      <c r="E1280" s="127" t="str">
        <f>IF('Jeunes Plants'!E1280&lt;&gt;"",'Jeunes Plants'!E1280,"")</f>
        <v>B</v>
      </c>
      <c r="F1280" s="127" t="str">
        <f>IF('Jeunes Plants'!F1280&lt;&gt;"",'Jeunes Plants'!F1280,"")</f>
        <v>M 3 cm  X60</v>
      </c>
      <c r="G1280" s="128">
        <f>IF('Jeunes Plants'!G1280&lt;&gt;"",'Jeunes Plants'!G1280,"")</f>
        <v>30</v>
      </c>
      <c r="H1280" s="127">
        <f>IF('Jeunes Plants'!H1280&lt;&gt;"",'Jeunes Plants'!H1280,"")</f>
        <v>6</v>
      </c>
      <c r="I1280" s="127" t="str">
        <f>IF('Jeunes Plants'!I1280&lt;&gt;"",'Jeunes Plants'!I1280,"")</f>
        <v>A</v>
      </c>
      <c r="J1280" s="129" t="str">
        <f>IF('Jeunes Plants'!J1280&lt;&gt;"",'Jeunes Plants'!J1280,"")</f>
        <v/>
      </c>
      <c r="K1280" s="126" t="str">
        <f>IF('Jeunes Plants'!K1280&lt;&gt;"",'Jeunes Plants'!K1280,"")</f>
        <v>LEG</v>
      </c>
      <c r="L1280" s="126" t="str">
        <f>IF('Jeunes Plants'!L1280&lt;&gt;"",'Jeunes Plants'!L1280,"")</f>
        <v>S7</v>
      </c>
      <c r="M1280" s="126" t="str">
        <f>IF('Jeunes Plants'!M1280&lt;&gt;"",'Jeunes Plants'!M1280,"")</f>
        <v/>
      </c>
      <c r="N1280" s="126" t="str">
        <f>IF('Jeunes Plants'!N1280&lt;&gt;"",'Jeunes Plants'!N1280,"")</f>
        <v>M3</v>
      </c>
      <c r="O1280" s="126" t="str">
        <f>IF('Jeunes Plants'!O1280&lt;&gt;"",'Jeunes Plants'!O1280,"")</f>
        <v>PATATE DOUCE Beauregard</v>
      </c>
      <c r="P1280" s="130">
        <f>IF('Jeunes Plants'!P1280&lt;&gt;"",'Jeunes Plants'!P1280,"")</f>
        <v>1280</v>
      </c>
      <c r="Q1280" s="20">
        <f>IF('Jeunes Plants'!R1280&lt;&gt;"",'Jeunes Plants'!R1280,"")</f>
        <v>0</v>
      </c>
      <c r="R1280" s="20">
        <f>IF('Jeunes Plants'!S1280&lt;&gt;"",'Jeunes Plants'!S1280,"")</f>
        <v>0</v>
      </c>
      <c r="S1280" s="236">
        <f>IF('Jeunes Plants'!T1280&lt;&gt;"",'Jeunes Plants'!T1280,"")</f>
        <v>0</v>
      </c>
      <c r="T1280" s="242"/>
      <c r="U1280" s="158"/>
      <c r="V1280" s="158"/>
      <c r="W1280" s="158"/>
    </row>
    <row r="1281" spans="1:23" ht="20.100000000000001" customHeight="1" x14ac:dyDescent="0.25">
      <c r="A1281" s="21">
        <f>IF('Jeunes Plants'!A1281&lt;&gt;"",'Jeunes Plants'!A1281,"")</f>
        <v>22653</v>
      </c>
      <c r="B1281" s="27" t="str">
        <f>IF('Jeunes Plants'!B1281&lt;&gt;"",'Jeunes Plants'!B1281,"")</f>
        <v>DÉPLIANT PATATE DOUCE</v>
      </c>
      <c r="C1281" s="220" t="str">
        <f>IF('Jeunes Plants'!C1281&lt;&gt;"",'Jeunes Plants'!C1281,"")</f>
        <v xml:space="preserve">      </v>
      </c>
      <c r="D1281" s="22" t="str">
        <f>IF('Jeunes Plants'!D1281&lt;&gt;"",'Jeunes Plants'!D1281,"")</f>
        <v/>
      </c>
      <c r="E1281" s="65" t="str">
        <f>IF('Jeunes Plants'!E1281&lt;&gt;"",'Jeunes Plants'!E1281,"")</f>
        <v xml:space="preserve"> </v>
      </c>
      <c r="F1281" s="65" t="str">
        <f>IF('Jeunes Plants'!F1281&lt;&gt;"",'Jeunes Plants'!F1281,"")</f>
        <v/>
      </c>
      <c r="G1281" s="65">
        <f>IF('Jeunes Plants'!G1281&lt;&gt;"",'Jeunes Plants'!G1281,"")</f>
        <v>10</v>
      </c>
      <c r="H1281" s="65" t="str">
        <f>IF('Jeunes Plants'!H1281&lt;&gt;"",'Jeunes Plants'!H1281,"")</f>
        <v xml:space="preserve"> </v>
      </c>
      <c r="I1281" s="65" t="str">
        <f>IF('Jeunes Plants'!I1281&lt;&gt;"",'Jeunes Plants'!I1281,"")</f>
        <v xml:space="preserve"> </v>
      </c>
      <c r="J1281" s="71" t="str">
        <f>IF('Jeunes Plants'!J1281&lt;&gt;"",'Jeunes Plants'!J1281,"")</f>
        <v xml:space="preserve"> </v>
      </c>
      <c r="K1281" s="22" t="str">
        <f>IF('Jeunes Plants'!K1281&lt;&gt;"",'Jeunes Plants'!K1281,"")</f>
        <v>ILV D</v>
      </c>
      <c r="L1281" s="22" t="str">
        <f>IF('Jeunes Plants'!L1281&lt;&gt;"",'Jeunes Plants'!L1281,"")</f>
        <v>D</v>
      </c>
      <c r="M1281" s="22" t="str">
        <f>IF('Jeunes Plants'!M1281&lt;&gt;"",'Jeunes Plants'!M1281,"")</f>
        <v/>
      </c>
      <c r="N1281" s="22" t="str">
        <f>IF('Jeunes Plants'!N1281&lt;&gt;"",'Jeunes Plants'!N1281,"")</f>
        <v xml:space="preserve"> </v>
      </c>
      <c r="O1281" s="22" t="str">
        <f>IF('Jeunes Plants'!O1281&lt;&gt;"",'Jeunes Plants'!O1281,"")</f>
        <v xml:space="preserve">DÉPLIANT PATATE DOUCE       </v>
      </c>
      <c r="P1281" s="53">
        <f>IF('Jeunes Plants'!P1281&lt;&gt;"",'Jeunes Plants'!P1281,"")</f>
        <v>1281</v>
      </c>
      <c r="Q1281" s="20">
        <f>IF('Jeunes Plants'!R1281&lt;&gt;"",'Jeunes Plants'!R1281,"")</f>
        <v>0</v>
      </c>
      <c r="R1281" s="20">
        <f>IF('Jeunes Plants'!S1281&lt;&gt;"",'Jeunes Plants'!S1281,"")</f>
        <v>0</v>
      </c>
      <c r="S1281" s="236">
        <f>IF('Jeunes Plants'!T1281&lt;&gt;"",'Jeunes Plants'!T1281,"")</f>
        <v>0</v>
      </c>
      <c r="T1281" s="243"/>
      <c r="U1281" s="42"/>
      <c r="V1281" s="42"/>
      <c r="W1281" s="42"/>
    </row>
    <row r="1282" spans="1:23" ht="20.100000000000001" customHeight="1" x14ac:dyDescent="0.25">
      <c r="A1282" s="21">
        <f>IF('Jeunes Plants'!A1282&lt;&gt;"",'Jeunes Plants'!A1282,"")</f>
        <v>23038</v>
      </c>
      <c r="B1282" s="27" t="str">
        <f>IF('Jeunes Plants'!B1282&lt;&gt;"",'Jeunes Plants'!B1282,"")</f>
        <v>AFFICHE PATATE DOUCE</v>
      </c>
      <c r="C1282" s="220" t="str">
        <f>IF('Jeunes Plants'!C1282&lt;&gt;"",'Jeunes Plants'!C1282,"")</f>
        <v>ACHETÉ</v>
      </c>
      <c r="D1282" s="22" t="str">
        <f>IF('Jeunes Plants'!D1282&lt;&gt;"",'Jeunes Plants'!D1282,"")</f>
        <v/>
      </c>
      <c r="E1282" s="65" t="str">
        <f>IF('Jeunes Plants'!E1282&lt;&gt;"",'Jeunes Plants'!E1282,"")</f>
        <v xml:space="preserve"> </v>
      </c>
      <c r="F1282" s="65" t="str">
        <f>IF('Jeunes Plants'!F1282&lt;&gt;"",'Jeunes Plants'!F1282,"")</f>
        <v/>
      </c>
      <c r="G1282" s="65">
        <f>IF('Jeunes Plants'!G1282&lt;&gt;"",'Jeunes Plants'!G1282,"")</f>
        <v>1</v>
      </c>
      <c r="H1282" s="65" t="str">
        <f>IF('Jeunes Plants'!H1282&lt;&gt;"",'Jeunes Plants'!H1282,"")</f>
        <v xml:space="preserve"> </v>
      </c>
      <c r="I1282" s="65" t="str">
        <f>IF('Jeunes Plants'!I1282&lt;&gt;"",'Jeunes Plants'!I1282,"")</f>
        <v xml:space="preserve"> </v>
      </c>
      <c r="J1282" s="71" t="str">
        <f>IF('Jeunes Plants'!J1282&lt;&gt;"",'Jeunes Plants'!J1282,"")</f>
        <v xml:space="preserve"> </v>
      </c>
      <c r="K1282" s="22" t="str">
        <f>IF('Jeunes Plants'!K1282&lt;&gt;"",'Jeunes Plants'!K1282,"")</f>
        <v>ILV A</v>
      </c>
      <c r="L1282" s="22" t="str">
        <f>IF('Jeunes Plants'!L1282&lt;&gt;"",'Jeunes Plants'!L1282,"")</f>
        <v>D</v>
      </c>
      <c r="M1282" s="22" t="str">
        <f>IF('Jeunes Plants'!M1282&lt;&gt;"",'Jeunes Plants'!M1282,"")</f>
        <v/>
      </c>
      <c r="N1282" s="22" t="str">
        <f>IF('Jeunes Plants'!N1282&lt;&gt;"",'Jeunes Plants'!N1282,"")</f>
        <v xml:space="preserve"> </v>
      </c>
      <c r="O1282" s="22" t="str">
        <f>IF('Jeunes Plants'!O1282&lt;&gt;"",'Jeunes Plants'!O1282,"")</f>
        <v>AFFICHE PATATE DOUCE ACHETÉ</v>
      </c>
      <c r="P1282" s="53">
        <f>IF('Jeunes Plants'!P1282&lt;&gt;"",'Jeunes Plants'!P1282,"")</f>
        <v>1282</v>
      </c>
      <c r="Q1282" s="20">
        <f>IF('Jeunes Plants'!R1282&lt;&gt;"",'Jeunes Plants'!R1282,"")</f>
        <v>0</v>
      </c>
      <c r="R1282" s="20">
        <f>IF('Jeunes Plants'!S1282&lt;&gt;"",'Jeunes Plants'!S1282,"")</f>
        <v>0</v>
      </c>
      <c r="S1282" s="236">
        <f>IF('Jeunes Plants'!T1282&lt;&gt;"",'Jeunes Plants'!T1282,"")</f>
        <v>0</v>
      </c>
      <c r="T1282" s="243"/>
      <c r="U1282" s="42"/>
      <c r="V1282" s="42"/>
      <c r="W1282" s="42"/>
    </row>
    <row r="1283" spans="1:23" ht="20.100000000000001" customHeight="1" x14ac:dyDescent="0.25">
      <c r="A1283" s="131"/>
      <c r="B1283" s="187" t="s">
        <v>1704</v>
      </c>
      <c r="C1283" s="132"/>
      <c r="D1283" s="132"/>
      <c r="E1283" s="133"/>
      <c r="F1283" s="133"/>
      <c r="G1283" s="133"/>
      <c r="H1283" s="133"/>
      <c r="I1283" s="133"/>
      <c r="J1283" s="134"/>
      <c r="K1283" s="132"/>
      <c r="L1283" s="132"/>
      <c r="M1283" s="132"/>
      <c r="N1283" s="132"/>
      <c r="O1283" s="141"/>
      <c r="P1283" s="132"/>
      <c r="Q1283" s="20"/>
      <c r="R1283" s="20"/>
      <c r="S1283" s="236"/>
      <c r="T1283" s="244"/>
      <c r="U1283" s="183"/>
      <c r="V1283" s="183"/>
      <c r="W1283" s="183"/>
    </row>
    <row r="1284" spans="1:23" ht="20.100000000000001" customHeight="1" x14ac:dyDescent="0.25">
      <c r="A1284" s="125">
        <f>IF('Plantes en Vert'!A8="","",'Plantes en Vert'!A8)</f>
        <v>22024</v>
      </c>
      <c r="B1284" s="126" t="str">
        <f>IF('Plantes en Vert'!B8="","",'Plantes en Vert'!B8)</f>
        <v>BEGONIA BIG</v>
      </c>
      <c r="C1284" s="126" t="str">
        <f>IF('Plantes en Vert'!C8="","",'Plantes en Vert'!C8)</f>
        <v xml:space="preserve">Rose feuille foncée </v>
      </c>
      <c r="D1284" s="126" t="str">
        <f>IF('Plantes en Vert'!D8="","",'Plantes en Vert'!D8)</f>
        <v>&gt;s08/2026</v>
      </c>
      <c r="E1284" s="127" t="str">
        <f>IF('Plantes en Vert'!E8="","",'Plantes en Vert'!E8)</f>
        <v>S</v>
      </c>
      <c r="F1284" s="127" t="str">
        <f>IF('Plantes en Vert'!F8="","",'Plantes en Vert'!F8)</f>
        <v>P 0.5L</v>
      </c>
      <c r="G1284" s="128">
        <f>IF('Plantes en Vert'!G8="","",'Plantes en Vert'!G8)</f>
        <v>15</v>
      </c>
      <c r="H1284" s="127" t="str">
        <f>IF('Plantes en Vert'!H8="","",'Plantes en Vert'!H8)</f>
        <v>Q. lim.</v>
      </c>
      <c r="I1284" s="127" t="str">
        <f>IF('Plantes en Vert'!I8="","",'Plantes en Vert'!I8)</f>
        <v>B</v>
      </c>
      <c r="J1284" s="129" t="str">
        <f>IF('Plantes en Vert'!J8="","",'Plantes en Vert'!J8)</f>
        <v/>
      </c>
      <c r="K1284" s="160" t="str">
        <f>IF('Plantes en Vert'!K8="","",'Plantes en Vert'!K8)</f>
        <v>DIV FL</v>
      </c>
      <c r="L1284" s="160" t="str">
        <f>IF('Plantes en Vert'!L8="","",'Plantes en Vert'!L8)</f>
        <v>Hall</v>
      </c>
      <c r="M1284" s="160" t="str">
        <f>IF('Plantes en Vert'!M8="","",'Plantes en Vert'!M8)</f>
        <v/>
      </c>
      <c r="N1284" s="160" t="str">
        <f>IF('Plantes en Vert'!N8="","",'Plantes en Vert'!N8)</f>
        <v>P0,5</v>
      </c>
      <c r="O1284" s="126"/>
      <c r="P1284" s="130"/>
      <c r="Q1284" s="20"/>
      <c r="R1284" s="20"/>
      <c r="S1284" s="236"/>
      <c r="T1284" s="245"/>
      <c r="U1284" s="214"/>
      <c r="V1284" s="214"/>
      <c r="W1284" s="214"/>
    </row>
    <row r="1285" spans="1:23" ht="20.100000000000001" customHeight="1" x14ac:dyDescent="0.25">
      <c r="A1285" s="23" t="e">
        <f>IF('Plantes en Vert'!#REF!="","",'Plantes en Vert'!#REF!)</f>
        <v>#REF!</v>
      </c>
      <c r="B1285" s="24" t="e">
        <f>IF('Plantes en Vert'!#REF!="","",'Plantes en Vert'!#REF!)</f>
        <v>#REF!</v>
      </c>
      <c r="C1285" s="24" t="e">
        <f>IF('Plantes en Vert'!#REF!="","",'Plantes en Vert'!#REF!)</f>
        <v>#REF!</v>
      </c>
      <c r="D1285" s="24" t="e">
        <f>IF('Plantes en Vert'!#REF!="","",'Plantes en Vert'!#REF!)</f>
        <v>#REF!</v>
      </c>
      <c r="E1285" s="66" t="e">
        <f>IF('Plantes en Vert'!#REF!="","",'Plantes en Vert'!#REF!)</f>
        <v>#REF!</v>
      </c>
      <c r="F1285" s="66" t="e">
        <f>IF('Plantes en Vert'!#REF!="","",'Plantes en Vert'!#REF!)</f>
        <v>#REF!</v>
      </c>
      <c r="G1285" s="64" t="e">
        <f>IF('Plantes en Vert'!#REF!="","",'Plantes en Vert'!#REF!)</f>
        <v>#REF!</v>
      </c>
      <c r="H1285" s="66" t="e">
        <f>IF('Plantes en Vert'!#REF!="","",'Plantes en Vert'!#REF!)</f>
        <v>#REF!</v>
      </c>
      <c r="I1285" s="66" t="e">
        <f>IF('Plantes en Vert'!#REF!="","",'Plantes en Vert'!#REF!)</f>
        <v>#REF!</v>
      </c>
      <c r="J1285" s="72" t="e">
        <f>IF('Plantes en Vert'!#REF!="","",'Plantes en Vert'!#REF!)</f>
        <v>#REF!</v>
      </c>
      <c r="K1285" s="24" t="e">
        <f>IF('Plantes en Vert'!#REF!="","",'Plantes en Vert'!#REF!)</f>
        <v>#REF!</v>
      </c>
      <c r="L1285" s="24" t="e">
        <f>IF('Plantes en Vert'!#REF!="","",'Plantes en Vert'!#REF!)</f>
        <v>#REF!</v>
      </c>
      <c r="M1285" s="24" t="e">
        <f>IF('Plantes en Vert'!#REF!="","",'Plantes en Vert'!#REF!)</f>
        <v>#REF!</v>
      </c>
      <c r="N1285" s="24" t="e">
        <f>IF('Plantes en Vert'!#REF!="","",'Plantes en Vert'!#REF!)</f>
        <v>#REF!</v>
      </c>
      <c r="O1285" s="24"/>
      <c r="P1285" s="54"/>
      <c r="Q1285" s="20"/>
      <c r="R1285" s="20"/>
      <c r="S1285" s="236"/>
      <c r="T1285" s="241"/>
      <c r="U1285" s="44"/>
      <c r="V1285" s="44"/>
      <c r="W1285" s="44"/>
    </row>
    <row r="1286" spans="1:23" ht="20.100000000000001" customHeight="1" x14ac:dyDescent="0.25">
      <c r="A1286" s="125">
        <f>IF('Plantes en Vert'!A9="","",'Plantes en Vert'!A9)</f>
        <v>22025</v>
      </c>
      <c r="B1286" s="126" t="str">
        <f>IF('Plantes en Vert'!B9="","",'Plantes en Vert'!B9)</f>
        <v>BEGONIA BIG</v>
      </c>
      <c r="C1286" s="126" t="str">
        <f>IF('Plantes en Vert'!C9="","",'Plantes en Vert'!C9)</f>
        <v xml:space="preserve">Rouge feuille foncée </v>
      </c>
      <c r="D1286" s="126" t="str">
        <f>IF('Plantes en Vert'!D9="","",'Plantes en Vert'!D9)</f>
        <v>&gt;s08/2026</v>
      </c>
      <c r="E1286" s="127" t="str">
        <f>IF('Plantes en Vert'!E9="","",'Plantes en Vert'!E9)</f>
        <v>S</v>
      </c>
      <c r="F1286" s="127" t="str">
        <f>IF('Plantes en Vert'!F9="","",'Plantes en Vert'!F9)</f>
        <v>P 0.5L</v>
      </c>
      <c r="G1286" s="128">
        <f>IF('Plantes en Vert'!G9="","",'Plantes en Vert'!G9)</f>
        <v>15</v>
      </c>
      <c r="H1286" s="127" t="str">
        <f>IF('Plantes en Vert'!H9="","",'Plantes en Vert'!H9)</f>
        <v>Q. lim.</v>
      </c>
      <c r="I1286" s="127" t="str">
        <f>IF('Plantes en Vert'!I9="","",'Plantes en Vert'!I9)</f>
        <v>B</v>
      </c>
      <c r="J1286" s="129" t="str">
        <f>IF('Plantes en Vert'!J9="","",'Plantes en Vert'!J9)</f>
        <v/>
      </c>
      <c r="K1286" s="160" t="str">
        <f>IF('Plantes en Vert'!K9="","",'Plantes en Vert'!K9)</f>
        <v>DIV FL</v>
      </c>
      <c r="L1286" s="160" t="str">
        <f>IF('Plantes en Vert'!L9="","",'Plantes en Vert'!L9)</f>
        <v>Hall</v>
      </c>
      <c r="M1286" s="160" t="str">
        <f>IF('Plantes en Vert'!M9="","",'Plantes en Vert'!M9)</f>
        <v/>
      </c>
      <c r="N1286" s="160" t="str">
        <f>IF('Plantes en Vert'!N9="","",'Plantes en Vert'!N9)</f>
        <v>P0,5</v>
      </c>
      <c r="O1286" s="126"/>
      <c r="P1286" s="130"/>
      <c r="Q1286" s="20"/>
      <c r="R1286" s="20"/>
      <c r="S1286" s="236"/>
      <c r="T1286" s="245"/>
      <c r="U1286" s="214"/>
      <c r="V1286" s="214"/>
      <c r="W1286" s="214"/>
    </row>
    <row r="1287" spans="1:23" ht="20.100000000000001" customHeight="1" x14ac:dyDescent="0.25">
      <c r="A1287" s="23" t="e">
        <f>IF('Plantes en Vert'!#REF!="","",'Plantes en Vert'!#REF!)</f>
        <v>#REF!</v>
      </c>
      <c r="B1287" s="24" t="e">
        <f>IF('Plantes en Vert'!#REF!="","",'Plantes en Vert'!#REF!)</f>
        <v>#REF!</v>
      </c>
      <c r="C1287" s="24" t="e">
        <f>IF('Plantes en Vert'!#REF!="","",'Plantes en Vert'!#REF!)</f>
        <v>#REF!</v>
      </c>
      <c r="D1287" s="24" t="e">
        <f>IF('Plantes en Vert'!#REF!="","",'Plantes en Vert'!#REF!)</f>
        <v>#REF!</v>
      </c>
      <c r="E1287" s="66" t="e">
        <f>IF('Plantes en Vert'!#REF!="","",'Plantes en Vert'!#REF!)</f>
        <v>#REF!</v>
      </c>
      <c r="F1287" s="66" t="e">
        <f>IF('Plantes en Vert'!#REF!="","",'Plantes en Vert'!#REF!)</f>
        <v>#REF!</v>
      </c>
      <c r="G1287" s="64" t="e">
        <f>IF('Plantes en Vert'!#REF!="","",'Plantes en Vert'!#REF!)</f>
        <v>#REF!</v>
      </c>
      <c r="H1287" s="66" t="e">
        <f>IF('Plantes en Vert'!#REF!="","",'Plantes en Vert'!#REF!)</f>
        <v>#REF!</v>
      </c>
      <c r="I1287" s="66" t="e">
        <f>IF('Plantes en Vert'!#REF!="","",'Plantes en Vert'!#REF!)</f>
        <v>#REF!</v>
      </c>
      <c r="J1287" s="72" t="e">
        <f>IF('Plantes en Vert'!#REF!="","",'Plantes en Vert'!#REF!)</f>
        <v>#REF!</v>
      </c>
      <c r="K1287" s="24" t="e">
        <f>IF('Plantes en Vert'!#REF!="","",'Plantes en Vert'!#REF!)</f>
        <v>#REF!</v>
      </c>
      <c r="L1287" s="24" t="e">
        <f>IF('Plantes en Vert'!#REF!="","",'Plantes en Vert'!#REF!)</f>
        <v>#REF!</v>
      </c>
      <c r="M1287" s="24" t="e">
        <f>IF('Plantes en Vert'!#REF!="","",'Plantes en Vert'!#REF!)</f>
        <v>#REF!</v>
      </c>
      <c r="N1287" s="24" t="e">
        <f>IF('Plantes en Vert'!#REF!="","",'Plantes en Vert'!#REF!)</f>
        <v>#REF!</v>
      </c>
      <c r="O1287" s="24"/>
      <c r="P1287" s="54"/>
      <c r="Q1287" s="20"/>
      <c r="R1287" s="20"/>
      <c r="S1287" s="236"/>
      <c r="T1287" s="241"/>
      <c r="U1287" s="44"/>
      <c r="V1287" s="44"/>
      <c r="W1287" s="44"/>
    </row>
    <row r="1288" spans="1:23" ht="20.100000000000001" customHeight="1" x14ac:dyDescent="0.25">
      <c r="A1288" s="125">
        <f>IF('Plantes en Vert'!A10="","",'Plantes en Vert'!A10)</f>
        <v>13070</v>
      </c>
      <c r="B1288" s="126" t="str">
        <f>IF('Plantes en Vert'!B10="","",'Plantes en Vert'!B10)</f>
        <v>BEGONIA DRAGON WING</v>
      </c>
      <c r="C1288" s="126" t="str">
        <f>IF('Plantes en Vert'!C10="","",'Plantes en Vert'!C10)</f>
        <v xml:space="preserve">Rose </v>
      </c>
      <c r="D1288" s="126" t="str">
        <f>IF('Plantes en Vert'!D10="","",'Plantes en Vert'!D10)</f>
        <v>&gt;s08/2026</v>
      </c>
      <c r="E1288" s="127" t="str">
        <f>IF('Plantes en Vert'!E10="","",'Plantes en Vert'!E10)</f>
        <v>S</v>
      </c>
      <c r="F1288" s="127" t="str">
        <f>IF('Plantes en Vert'!F10="","",'Plantes en Vert'!F10)</f>
        <v>P 0.5L</v>
      </c>
      <c r="G1288" s="128">
        <f>IF('Plantes en Vert'!G10="","",'Plantes en Vert'!G10)</f>
        <v>15</v>
      </c>
      <c r="H1288" s="127" t="str">
        <f>IF('Plantes en Vert'!H10="","",'Plantes en Vert'!H10)</f>
        <v>Q. lim.</v>
      </c>
      <c r="I1288" s="127" t="str">
        <f>IF('Plantes en Vert'!I10="","",'Plantes en Vert'!I10)</f>
        <v>B</v>
      </c>
      <c r="J1288" s="129" t="str">
        <f>IF('Plantes en Vert'!J10="","",'Plantes en Vert'!J10)</f>
        <v/>
      </c>
      <c r="K1288" s="160" t="str">
        <f>IF('Plantes en Vert'!K10="","",'Plantes en Vert'!K10)</f>
        <v>DIV FL</v>
      </c>
      <c r="L1288" s="160" t="str">
        <f>IF('Plantes en Vert'!L10="","",'Plantes en Vert'!L10)</f>
        <v>Hall</v>
      </c>
      <c r="M1288" s="160" t="str">
        <f>IF('Plantes en Vert'!M10="","",'Plantes en Vert'!M10)</f>
        <v/>
      </c>
      <c r="N1288" s="160" t="str">
        <f>IF('Plantes en Vert'!N10="","",'Plantes en Vert'!N10)</f>
        <v>P0,5</v>
      </c>
      <c r="O1288" s="126"/>
      <c r="P1288" s="130"/>
      <c r="Q1288" s="20"/>
      <c r="R1288" s="20"/>
      <c r="S1288" s="236"/>
      <c r="T1288" s="245"/>
      <c r="U1288" s="214"/>
      <c r="V1288" s="214"/>
      <c r="W1288" s="214"/>
    </row>
    <row r="1289" spans="1:23" ht="20.100000000000001" customHeight="1" x14ac:dyDescent="0.25">
      <c r="A1289" s="23" t="e">
        <f>IF('Plantes en Vert'!#REF!="","",'Plantes en Vert'!#REF!)</f>
        <v>#REF!</v>
      </c>
      <c r="B1289" s="24" t="e">
        <f>IF('Plantes en Vert'!#REF!="","",'Plantes en Vert'!#REF!)</f>
        <v>#REF!</v>
      </c>
      <c r="C1289" s="24" t="e">
        <f>IF('Plantes en Vert'!#REF!="","",'Plantes en Vert'!#REF!)</f>
        <v>#REF!</v>
      </c>
      <c r="D1289" s="24" t="e">
        <f>IF('Plantes en Vert'!#REF!="","",'Plantes en Vert'!#REF!)</f>
        <v>#REF!</v>
      </c>
      <c r="E1289" s="66" t="e">
        <f>IF('Plantes en Vert'!#REF!="","",'Plantes en Vert'!#REF!)</f>
        <v>#REF!</v>
      </c>
      <c r="F1289" s="66" t="e">
        <f>IF('Plantes en Vert'!#REF!="","",'Plantes en Vert'!#REF!)</f>
        <v>#REF!</v>
      </c>
      <c r="G1289" s="64" t="e">
        <f>IF('Plantes en Vert'!#REF!="","",'Plantes en Vert'!#REF!)</f>
        <v>#REF!</v>
      </c>
      <c r="H1289" s="66" t="e">
        <f>IF('Plantes en Vert'!#REF!="","",'Plantes en Vert'!#REF!)</f>
        <v>#REF!</v>
      </c>
      <c r="I1289" s="66" t="e">
        <f>IF('Plantes en Vert'!#REF!="","",'Plantes en Vert'!#REF!)</f>
        <v>#REF!</v>
      </c>
      <c r="J1289" s="72" t="e">
        <f>IF('Plantes en Vert'!#REF!="","",'Plantes en Vert'!#REF!)</f>
        <v>#REF!</v>
      </c>
      <c r="K1289" s="24" t="e">
        <f>IF('Plantes en Vert'!#REF!="","",'Plantes en Vert'!#REF!)</f>
        <v>#REF!</v>
      </c>
      <c r="L1289" s="24" t="e">
        <f>IF('Plantes en Vert'!#REF!="","",'Plantes en Vert'!#REF!)</f>
        <v>#REF!</v>
      </c>
      <c r="M1289" s="24" t="e">
        <f>IF('Plantes en Vert'!#REF!="","",'Plantes en Vert'!#REF!)</f>
        <v>#REF!</v>
      </c>
      <c r="N1289" s="24" t="e">
        <f>IF('Plantes en Vert'!#REF!="","",'Plantes en Vert'!#REF!)</f>
        <v>#REF!</v>
      </c>
      <c r="O1289" s="24"/>
      <c r="P1289" s="54"/>
      <c r="Q1289" s="20"/>
      <c r="R1289" s="20"/>
      <c r="S1289" s="236"/>
      <c r="T1289" s="241"/>
      <c r="U1289" s="44"/>
      <c r="V1289" s="44"/>
      <c r="W1289" s="44"/>
    </row>
    <row r="1290" spans="1:23" ht="20.100000000000001" customHeight="1" x14ac:dyDescent="0.25">
      <c r="A1290" s="125">
        <f>IF('Plantes en Vert'!A11="","",'Plantes en Vert'!A11)</f>
        <v>3906</v>
      </c>
      <c r="B1290" s="126" t="str">
        <f>IF('Plantes en Vert'!B11="","",'Plantes en Vert'!B11)</f>
        <v>BEGONIA DRAGON WING</v>
      </c>
      <c r="C1290" s="126" t="str">
        <f>IF('Plantes en Vert'!C11="","",'Plantes en Vert'!C11)</f>
        <v xml:space="preserve">Rouge </v>
      </c>
      <c r="D1290" s="126" t="str">
        <f>IF('Plantes en Vert'!D11="","",'Plantes en Vert'!D11)</f>
        <v>&gt;s08/2026</v>
      </c>
      <c r="E1290" s="127" t="str">
        <f>IF('Plantes en Vert'!E11="","",'Plantes en Vert'!E11)</f>
        <v>S</v>
      </c>
      <c r="F1290" s="127" t="str">
        <f>IF('Plantes en Vert'!F11="","",'Plantes en Vert'!F11)</f>
        <v>P 0.5L</v>
      </c>
      <c r="G1290" s="128">
        <f>IF('Plantes en Vert'!G11="","",'Plantes en Vert'!G11)</f>
        <v>15</v>
      </c>
      <c r="H1290" s="127" t="str">
        <f>IF('Plantes en Vert'!H11="","",'Plantes en Vert'!H11)</f>
        <v>Q. lim.</v>
      </c>
      <c r="I1290" s="127" t="str">
        <f>IF('Plantes en Vert'!I11="","",'Plantes en Vert'!I11)</f>
        <v>B</v>
      </c>
      <c r="J1290" s="129" t="str">
        <f>IF('Plantes en Vert'!J11="","",'Plantes en Vert'!J11)</f>
        <v/>
      </c>
      <c r="K1290" s="160" t="str">
        <f>IF('Plantes en Vert'!K11="","",'Plantes en Vert'!K11)</f>
        <v>DIV FL</v>
      </c>
      <c r="L1290" s="160" t="str">
        <f>IF('Plantes en Vert'!L11="","",'Plantes en Vert'!L11)</f>
        <v>Hall</v>
      </c>
      <c r="M1290" s="160" t="str">
        <f>IF('Plantes en Vert'!M11="","",'Plantes en Vert'!M11)</f>
        <v/>
      </c>
      <c r="N1290" s="160" t="str">
        <f>IF('Plantes en Vert'!N11="","",'Plantes en Vert'!N11)</f>
        <v>P0,5</v>
      </c>
      <c r="O1290" s="126"/>
      <c r="P1290" s="130"/>
      <c r="Q1290" s="20"/>
      <c r="R1290" s="20"/>
      <c r="S1290" s="236"/>
      <c r="T1290" s="245"/>
      <c r="U1290" s="214"/>
      <c r="V1290" s="214"/>
      <c r="W1290" s="214"/>
    </row>
    <row r="1291" spans="1:23" ht="20.100000000000001" customHeight="1" x14ac:dyDescent="0.25">
      <c r="A1291" s="23" t="e">
        <f>IF('Plantes en Vert'!#REF!="","",'Plantes en Vert'!#REF!)</f>
        <v>#REF!</v>
      </c>
      <c r="B1291" s="24" t="e">
        <f>IF('Plantes en Vert'!#REF!="","",'Plantes en Vert'!#REF!)</f>
        <v>#REF!</v>
      </c>
      <c r="C1291" s="24" t="e">
        <f>IF('Plantes en Vert'!#REF!="","",'Plantes en Vert'!#REF!)</f>
        <v>#REF!</v>
      </c>
      <c r="D1291" s="24" t="e">
        <f>IF('Plantes en Vert'!#REF!="","",'Plantes en Vert'!#REF!)</f>
        <v>#REF!</v>
      </c>
      <c r="E1291" s="66" t="e">
        <f>IF('Plantes en Vert'!#REF!="","",'Plantes en Vert'!#REF!)</f>
        <v>#REF!</v>
      </c>
      <c r="F1291" s="66" t="e">
        <f>IF('Plantes en Vert'!#REF!="","",'Plantes en Vert'!#REF!)</f>
        <v>#REF!</v>
      </c>
      <c r="G1291" s="64" t="e">
        <f>IF('Plantes en Vert'!#REF!="","",'Plantes en Vert'!#REF!)</f>
        <v>#REF!</v>
      </c>
      <c r="H1291" s="66" t="e">
        <f>IF('Plantes en Vert'!#REF!="","",'Plantes en Vert'!#REF!)</f>
        <v>#REF!</v>
      </c>
      <c r="I1291" s="66" t="e">
        <f>IF('Plantes en Vert'!#REF!="","",'Plantes en Vert'!#REF!)</f>
        <v>#REF!</v>
      </c>
      <c r="J1291" s="72" t="e">
        <f>IF('Plantes en Vert'!#REF!="","",'Plantes en Vert'!#REF!)</f>
        <v>#REF!</v>
      </c>
      <c r="K1291" s="24" t="e">
        <f>IF('Plantes en Vert'!#REF!="","",'Plantes en Vert'!#REF!)</f>
        <v>#REF!</v>
      </c>
      <c r="L1291" s="24" t="e">
        <f>IF('Plantes en Vert'!#REF!="","",'Plantes en Vert'!#REF!)</f>
        <v>#REF!</v>
      </c>
      <c r="M1291" s="24" t="e">
        <f>IF('Plantes en Vert'!#REF!="","",'Plantes en Vert'!#REF!)</f>
        <v>#REF!</v>
      </c>
      <c r="N1291" s="24" t="e">
        <f>IF('Plantes en Vert'!#REF!="","",'Plantes en Vert'!#REF!)</f>
        <v>#REF!</v>
      </c>
      <c r="O1291" s="24"/>
      <c r="P1291" s="54"/>
      <c r="Q1291" s="20"/>
      <c r="R1291" s="20"/>
      <c r="S1291" s="236"/>
      <c r="T1291" s="241"/>
      <c r="U1291" s="44"/>
      <c r="V1291" s="44"/>
      <c r="W1291" s="44"/>
    </row>
    <row r="1292" spans="1:23" ht="20.100000000000001" customHeight="1" x14ac:dyDescent="0.25">
      <c r="A1292" s="125">
        <f>IF('Plantes en Vert'!A12="","",'Plantes en Vert'!A12)</f>
        <v>14042</v>
      </c>
      <c r="B1292" s="126" t="str">
        <f>IF('Plantes en Vert'!B12="","",'Plantes en Vert'!B12)</f>
        <v>DIPLADENIA DIAMANTINA</v>
      </c>
      <c r="C1292" s="126" t="str">
        <f>IF('Plantes en Vert'!C12="","",'Plantes en Vert'!C12)</f>
        <v xml:space="preserve">Jade pink </v>
      </c>
      <c r="D1292" s="126" t="str">
        <f>IF('Plantes en Vert'!D12="","",'Plantes en Vert'!D12)</f>
        <v>&gt;s09/2026</v>
      </c>
      <c r="E1292" s="127" t="str">
        <f>IF('Plantes en Vert'!E12="","",'Plantes en Vert'!E12)</f>
        <v>B</v>
      </c>
      <c r="F1292" s="127" t="str">
        <f>IF('Plantes en Vert'!F12="","",'Plantes en Vert'!F12)</f>
        <v>P 0.5L</v>
      </c>
      <c r="G1292" s="128">
        <f>IF('Plantes en Vert'!G12="","",'Plantes en Vert'!G12)</f>
        <v>15</v>
      </c>
      <c r="H1292" s="127" t="str">
        <f>IF('Plantes en Vert'!H12="","",'Plantes en Vert'!H12)</f>
        <v>Q. lim.</v>
      </c>
      <c r="I1292" s="127" t="str">
        <f>IF('Plantes en Vert'!I12="","",'Plantes en Vert'!I12)</f>
        <v/>
      </c>
      <c r="J1292" s="129">
        <f>IF('Plantes en Vert'!J12="","",'Plantes en Vert'!J12)</f>
        <v>0.2</v>
      </c>
      <c r="K1292" s="160" t="str">
        <f>IF('Plantes en Vert'!K12="","",'Plantes en Vert'!K12)</f>
        <v>DIV FL</v>
      </c>
      <c r="L1292" s="160" t="str">
        <f>IF('Plantes en Vert'!L12="","",'Plantes en Vert'!L12)</f>
        <v>Hall</v>
      </c>
      <c r="M1292" s="160" t="str">
        <f>IF('Plantes en Vert'!M12="","",'Plantes en Vert'!M12)</f>
        <v/>
      </c>
      <c r="N1292" s="160" t="str">
        <f>IF('Plantes en Vert'!N12="","",'Plantes en Vert'!N12)</f>
        <v>P0,5</v>
      </c>
      <c r="O1292" s="126"/>
      <c r="P1292" s="130"/>
      <c r="Q1292" s="20"/>
      <c r="R1292" s="20"/>
      <c r="S1292" s="236"/>
      <c r="T1292" s="245"/>
      <c r="U1292" s="214"/>
      <c r="V1292" s="214"/>
      <c r="W1292" s="214"/>
    </row>
    <row r="1293" spans="1:23" ht="20.100000000000001" customHeight="1" x14ac:dyDescent="0.25">
      <c r="A1293" s="23" t="e">
        <f>IF('Plantes en Vert'!#REF!="","",'Plantes en Vert'!#REF!)</f>
        <v>#REF!</v>
      </c>
      <c r="B1293" s="24" t="e">
        <f>IF('Plantes en Vert'!#REF!="","",'Plantes en Vert'!#REF!)</f>
        <v>#REF!</v>
      </c>
      <c r="C1293" s="24" t="e">
        <f>IF('Plantes en Vert'!#REF!="","",'Plantes en Vert'!#REF!)</f>
        <v>#REF!</v>
      </c>
      <c r="D1293" s="24" t="e">
        <f>IF('Plantes en Vert'!#REF!="","",'Plantes en Vert'!#REF!)</f>
        <v>#REF!</v>
      </c>
      <c r="E1293" s="66" t="e">
        <f>IF('Plantes en Vert'!#REF!="","",'Plantes en Vert'!#REF!)</f>
        <v>#REF!</v>
      </c>
      <c r="F1293" s="66" t="e">
        <f>IF('Plantes en Vert'!#REF!="","",'Plantes en Vert'!#REF!)</f>
        <v>#REF!</v>
      </c>
      <c r="G1293" s="64" t="e">
        <f>IF('Plantes en Vert'!#REF!="","",'Plantes en Vert'!#REF!)</f>
        <v>#REF!</v>
      </c>
      <c r="H1293" s="66" t="e">
        <f>IF('Plantes en Vert'!#REF!="","",'Plantes en Vert'!#REF!)</f>
        <v>#REF!</v>
      </c>
      <c r="I1293" s="66" t="e">
        <f>IF('Plantes en Vert'!#REF!="","",'Plantes en Vert'!#REF!)</f>
        <v>#REF!</v>
      </c>
      <c r="J1293" s="72" t="e">
        <f>IF('Plantes en Vert'!#REF!="","",'Plantes en Vert'!#REF!)</f>
        <v>#REF!</v>
      </c>
      <c r="K1293" s="24" t="e">
        <f>IF('Plantes en Vert'!#REF!="","",'Plantes en Vert'!#REF!)</f>
        <v>#REF!</v>
      </c>
      <c r="L1293" s="24" t="e">
        <f>IF('Plantes en Vert'!#REF!="","",'Plantes en Vert'!#REF!)</f>
        <v>#REF!</v>
      </c>
      <c r="M1293" s="24" t="e">
        <f>IF('Plantes en Vert'!#REF!="","",'Plantes en Vert'!#REF!)</f>
        <v>#REF!</v>
      </c>
      <c r="N1293" s="24" t="e">
        <f>IF('Plantes en Vert'!#REF!="","",'Plantes en Vert'!#REF!)</f>
        <v>#REF!</v>
      </c>
      <c r="O1293" s="24"/>
      <c r="P1293" s="54"/>
      <c r="Q1293" s="20"/>
      <c r="R1293" s="20"/>
      <c r="S1293" s="236"/>
      <c r="T1293" s="241"/>
      <c r="U1293" s="44"/>
      <c r="V1293" s="44"/>
      <c r="W1293" s="44"/>
    </row>
    <row r="1294" spans="1:23" ht="20.100000000000001" customHeight="1" x14ac:dyDescent="0.25">
      <c r="A1294" s="125">
        <f>IF('Plantes en Vert'!A13="","",'Plantes en Vert'!A13)</f>
        <v>13170</v>
      </c>
      <c r="B1294" s="126" t="str">
        <f>IF('Plantes en Vert'!B13="","",'Plantes en Vert'!B13)</f>
        <v>DIPLADENIA DIAMANTINA</v>
      </c>
      <c r="C1294" s="126" t="str">
        <f>IF('Plantes en Vert'!C13="","",'Plantes en Vert'!C13)</f>
        <v xml:space="preserve">Jade scarlet </v>
      </c>
      <c r="D1294" s="126" t="str">
        <f>IF('Plantes en Vert'!D13="","",'Plantes en Vert'!D13)</f>
        <v>&gt;s09/2026</v>
      </c>
      <c r="E1294" s="127" t="str">
        <f>IF('Plantes en Vert'!E13="","",'Plantes en Vert'!E13)</f>
        <v>B</v>
      </c>
      <c r="F1294" s="127" t="str">
        <f>IF('Plantes en Vert'!F13="","",'Plantes en Vert'!F13)</f>
        <v>P 0.5L</v>
      </c>
      <c r="G1294" s="128">
        <f>IF('Plantes en Vert'!G13="","",'Plantes en Vert'!G13)</f>
        <v>15</v>
      </c>
      <c r="H1294" s="127" t="str">
        <f>IF('Plantes en Vert'!H13="","",'Plantes en Vert'!H13)</f>
        <v>Q. lim.</v>
      </c>
      <c r="I1294" s="127" t="str">
        <f>IF('Plantes en Vert'!I13="","",'Plantes en Vert'!I13)</f>
        <v/>
      </c>
      <c r="J1294" s="129">
        <f>IF('Plantes en Vert'!J13="","",'Plantes en Vert'!J13)</f>
        <v>0.2</v>
      </c>
      <c r="K1294" s="160" t="str">
        <f>IF('Plantes en Vert'!K13="","",'Plantes en Vert'!K13)</f>
        <v>DIV FL</v>
      </c>
      <c r="L1294" s="160" t="str">
        <f>IF('Plantes en Vert'!L13="","",'Plantes en Vert'!L13)</f>
        <v>Hall</v>
      </c>
      <c r="M1294" s="160" t="str">
        <f>IF('Plantes en Vert'!M13="","",'Plantes en Vert'!M13)</f>
        <v/>
      </c>
      <c r="N1294" s="160" t="str">
        <f>IF('Plantes en Vert'!N13="","",'Plantes en Vert'!N13)</f>
        <v>P0,5</v>
      </c>
      <c r="O1294" s="126"/>
      <c r="P1294" s="130"/>
      <c r="Q1294" s="20"/>
      <c r="R1294" s="20"/>
      <c r="S1294" s="236"/>
      <c r="T1294" s="245"/>
      <c r="U1294" s="214"/>
      <c r="V1294" s="214"/>
      <c r="W1294" s="214"/>
    </row>
    <row r="1295" spans="1:23" ht="20.100000000000001" customHeight="1" x14ac:dyDescent="0.25">
      <c r="A1295" s="23" t="e">
        <f>IF('Plantes en Vert'!#REF!="","",'Plantes en Vert'!#REF!)</f>
        <v>#REF!</v>
      </c>
      <c r="B1295" s="24" t="e">
        <f>IF('Plantes en Vert'!#REF!="","",'Plantes en Vert'!#REF!)</f>
        <v>#REF!</v>
      </c>
      <c r="C1295" s="24" t="e">
        <f>IF('Plantes en Vert'!#REF!="","",'Plantes en Vert'!#REF!)</f>
        <v>#REF!</v>
      </c>
      <c r="D1295" s="24" t="e">
        <f>IF('Plantes en Vert'!#REF!="","",'Plantes en Vert'!#REF!)</f>
        <v>#REF!</v>
      </c>
      <c r="E1295" s="66" t="e">
        <f>IF('Plantes en Vert'!#REF!="","",'Plantes en Vert'!#REF!)</f>
        <v>#REF!</v>
      </c>
      <c r="F1295" s="66" t="e">
        <f>IF('Plantes en Vert'!#REF!="","",'Plantes en Vert'!#REF!)</f>
        <v>#REF!</v>
      </c>
      <c r="G1295" s="64" t="e">
        <f>IF('Plantes en Vert'!#REF!="","",'Plantes en Vert'!#REF!)</f>
        <v>#REF!</v>
      </c>
      <c r="H1295" s="66" t="e">
        <f>IF('Plantes en Vert'!#REF!="","",'Plantes en Vert'!#REF!)</f>
        <v>#REF!</v>
      </c>
      <c r="I1295" s="66" t="e">
        <f>IF('Plantes en Vert'!#REF!="","",'Plantes en Vert'!#REF!)</f>
        <v>#REF!</v>
      </c>
      <c r="J1295" s="72" t="e">
        <f>IF('Plantes en Vert'!#REF!="","",'Plantes en Vert'!#REF!)</f>
        <v>#REF!</v>
      </c>
      <c r="K1295" s="24" t="e">
        <f>IF('Plantes en Vert'!#REF!="","",'Plantes en Vert'!#REF!)</f>
        <v>#REF!</v>
      </c>
      <c r="L1295" s="24" t="e">
        <f>IF('Plantes en Vert'!#REF!="","",'Plantes en Vert'!#REF!)</f>
        <v>#REF!</v>
      </c>
      <c r="M1295" s="24" t="e">
        <f>IF('Plantes en Vert'!#REF!="","",'Plantes en Vert'!#REF!)</f>
        <v>#REF!</v>
      </c>
      <c r="N1295" s="24" t="e">
        <f>IF('Plantes en Vert'!#REF!="","",'Plantes en Vert'!#REF!)</f>
        <v>#REF!</v>
      </c>
      <c r="O1295" s="24"/>
      <c r="P1295" s="54"/>
      <c r="Q1295" s="20"/>
      <c r="R1295" s="20"/>
      <c r="S1295" s="236"/>
      <c r="T1295" s="241"/>
      <c r="U1295" s="44"/>
      <c r="V1295" s="44"/>
      <c r="W1295" s="44"/>
    </row>
    <row r="1296" spans="1:23" ht="20.100000000000001" customHeight="1" x14ac:dyDescent="0.25">
      <c r="A1296" s="125">
        <f>IF('Plantes en Vert'!A14="","",'Plantes en Vert'!A14)</f>
        <v>14043</v>
      </c>
      <c r="B1296" s="126" t="str">
        <f>IF('Plantes en Vert'!B14="","",'Plantes en Vert'!B14)</f>
        <v>DIPLADENIA DIAMANTINA</v>
      </c>
      <c r="C1296" s="126" t="str">
        <f>IF('Plantes en Vert'!C14="","",'Plantes en Vert'!C14)</f>
        <v xml:space="preserve">Jade white  </v>
      </c>
      <c r="D1296" s="126" t="str">
        <f>IF('Plantes en Vert'!D14="","",'Plantes en Vert'!D14)</f>
        <v>&gt;s09/2026</v>
      </c>
      <c r="E1296" s="127" t="str">
        <f>IF('Plantes en Vert'!E14="","",'Plantes en Vert'!E14)</f>
        <v>B</v>
      </c>
      <c r="F1296" s="127" t="str">
        <f>IF('Plantes en Vert'!F14="","",'Plantes en Vert'!F14)</f>
        <v>P 0.5L</v>
      </c>
      <c r="G1296" s="128">
        <f>IF('Plantes en Vert'!G14="","",'Plantes en Vert'!G14)</f>
        <v>15</v>
      </c>
      <c r="H1296" s="127" t="str">
        <f>IF('Plantes en Vert'!H14="","",'Plantes en Vert'!H14)</f>
        <v>Q. lim.</v>
      </c>
      <c r="I1296" s="127" t="str">
        <f>IF('Plantes en Vert'!I14="","",'Plantes en Vert'!I14)</f>
        <v/>
      </c>
      <c r="J1296" s="129">
        <f>IF('Plantes en Vert'!J14="","",'Plantes en Vert'!J14)</f>
        <v>0.2</v>
      </c>
      <c r="K1296" s="160" t="str">
        <f>IF('Plantes en Vert'!K14="","",'Plantes en Vert'!K14)</f>
        <v>DIV FL</v>
      </c>
      <c r="L1296" s="160" t="str">
        <f>IF('Plantes en Vert'!L14="","",'Plantes en Vert'!L14)</f>
        <v>Hall</v>
      </c>
      <c r="M1296" s="160" t="str">
        <f>IF('Plantes en Vert'!M14="","",'Plantes en Vert'!M14)</f>
        <v/>
      </c>
      <c r="N1296" s="160" t="str">
        <f>IF('Plantes en Vert'!N14="","",'Plantes en Vert'!N14)</f>
        <v>P0,5</v>
      </c>
      <c r="O1296" s="126"/>
      <c r="P1296" s="130"/>
      <c r="Q1296" s="20"/>
      <c r="R1296" s="20"/>
      <c r="S1296" s="236"/>
      <c r="T1296" s="245"/>
      <c r="U1296" s="214"/>
      <c r="V1296" s="214"/>
      <c r="W1296" s="214"/>
    </row>
    <row r="1297" spans="1:23" ht="20.100000000000001" customHeight="1" x14ac:dyDescent="0.25">
      <c r="A1297" s="23" t="e">
        <f>IF('Plantes en Vert'!#REF!="","",'Plantes en Vert'!#REF!)</f>
        <v>#REF!</v>
      </c>
      <c r="B1297" s="24" t="e">
        <f>IF('Plantes en Vert'!#REF!="","",'Plantes en Vert'!#REF!)</f>
        <v>#REF!</v>
      </c>
      <c r="C1297" s="24" t="e">
        <f>IF('Plantes en Vert'!#REF!="","",'Plantes en Vert'!#REF!)</f>
        <v>#REF!</v>
      </c>
      <c r="D1297" s="24" t="e">
        <f>IF('Plantes en Vert'!#REF!="","",'Plantes en Vert'!#REF!)</f>
        <v>#REF!</v>
      </c>
      <c r="E1297" s="66" t="e">
        <f>IF('Plantes en Vert'!#REF!="","",'Plantes en Vert'!#REF!)</f>
        <v>#REF!</v>
      </c>
      <c r="F1297" s="66" t="e">
        <f>IF('Plantes en Vert'!#REF!="","",'Plantes en Vert'!#REF!)</f>
        <v>#REF!</v>
      </c>
      <c r="G1297" s="64" t="e">
        <f>IF('Plantes en Vert'!#REF!="","",'Plantes en Vert'!#REF!)</f>
        <v>#REF!</v>
      </c>
      <c r="H1297" s="66" t="e">
        <f>IF('Plantes en Vert'!#REF!="","",'Plantes en Vert'!#REF!)</f>
        <v>#REF!</v>
      </c>
      <c r="I1297" s="66" t="e">
        <f>IF('Plantes en Vert'!#REF!="","",'Plantes en Vert'!#REF!)</f>
        <v>#REF!</v>
      </c>
      <c r="J1297" s="72" t="e">
        <f>IF('Plantes en Vert'!#REF!="","",'Plantes en Vert'!#REF!)</f>
        <v>#REF!</v>
      </c>
      <c r="K1297" s="24" t="e">
        <f>IF('Plantes en Vert'!#REF!="","",'Plantes en Vert'!#REF!)</f>
        <v>#REF!</v>
      </c>
      <c r="L1297" s="24" t="e">
        <f>IF('Plantes en Vert'!#REF!="","",'Plantes en Vert'!#REF!)</f>
        <v>#REF!</v>
      </c>
      <c r="M1297" s="24" t="e">
        <f>IF('Plantes en Vert'!#REF!="","",'Plantes en Vert'!#REF!)</f>
        <v>#REF!</v>
      </c>
      <c r="N1297" s="24" t="e">
        <f>IF('Plantes en Vert'!#REF!="","",'Plantes en Vert'!#REF!)</f>
        <v>#REF!</v>
      </c>
      <c r="O1297" s="24"/>
      <c r="P1297" s="54"/>
      <c r="Q1297" s="20"/>
      <c r="R1297" s="20"/>
      <c r="S1297" s="236"/>
      <c r="T1297" s="241"/>
      <c r="U1297" s="44"/>
      <c r="V1297" s="44"/>
      <c r="W1297" s="44"/>
    </row>
    <row r="1298" spans="1:23" ht="20.100000000000001" customHeight="1" x14ac:dyDescent="0.25">
      <c r="A1298" s="125">
        <f>IF('Plantes en Vert'!A15="","",'Plantes en Vert'!A15)</f>
        <v>26859</v>
      </c>
      <c r="B1298" s="126" t="str">
        <f>IF('Plantes en Vert'!B15="","",'Plantes en Vert'!B15)</f>
        <v>IMPATIENS NELLE GUINEE PARADISE</v>
      </c>
      <c r="C1298" s="126" t="str">
        <f>IF('Plantes en Vert'!C15="","",'Plantes en Vert'!C15)</f>
        <v xml:space="preserve">Amuna </v>
      </c>
      <c r="D1298" s="126" t="str">
        <f>IF('Plantes en Vert'!D15="","",'Plantes en Vert'!D15)</f>
        <v>&gt;s08/2026</v>
      </c>
      <c r="E1298" s="127" t="str">
        <f>IF('Plantes en Vert'!E15="","",'Plantes en Vert'!E15)</f>
        <v>B</v>
      </c>
      <c r="F1298" s="127" t="str">
        <f>IF('Plantes en Vert'!F15="","",'Plantes en Vert'!F15)</f>
        <v>P 0.5L</v>
      </c>
      <c r="G1298" s="128">
        <f>IF('Plantes en Vert'!G15="","",'Plantes en Vert'!G15)</f>
        <v>15</v>
      </c>
      <c r="H1298" s="127" t="str">
        <f>IF('Plantes en Vert'!H15="","",'Plantes en Vert'!H15)</f>
        <v>Q. lim.</v>
      </c>
      <c r="I1298" s="127" t="str">
        <f>IF('Plantes en Vert'!I15="","",'Plantes en Vert'!I15)</f>
        <v>A</v>
      </c>
      <c r="J1298" s="129" t="str">
        <f>IF('Plantes en Vert'!J15="","",'Plantes en Vert'!J15)</f>
        <v/>
      </c>
      <c r="K1298" s="160" t="str">
        <f>IF('Plantes en Vert'!K15="","",'Plantes en Vert'!K15)</f>
        <v>DIV FL</v>
      </c>
      <c r="L1298" s="160" t="str">
        <f>IF('Plantes en Vert'!L15="","",'Plantes en Vert'!L15)</f>
        <v>Hall</v>
      </c>
      <c r="M1298" s="160" t="str">
        <f>IF('Plantes en Vert'!M15="","",'Plantes en Vert'!M15)</f>
        <v/>
      </c>
      <c r="N1298" s="160" t="str">
        <f>IF('Plantes en Vert'!N15="","",'Plantes en Vert'!N15)</f>
        <v>P0,5</v>
      </c>
      <c r="O1298" s="126"/>
      <c r="P1298" s="130"/>
      <c r="Q1298" s="20"/>
      <c r="R1298" s="20"/>
      <c r="S1298" s="236"/>
      <c r="T1298" s="245"/>
      <c r="U1298" s="214"/>
      <c r="V1298" s="214"/>
      <c r="W1298" s="214"/>
    </row>
    <row r="1299" spans="1:23" ht="20.100000000000001" customHeight="1" x14ac:dyDescent="0.25">
      <c r="A1299" s="23" t="e">
        <f>IF('Plantes en Vert'!#REF!="","",'Plantes en Vert'!#REF!)</f>
        <v>#REF!</v>
      </c>
      <c r="B1299" s="24" t="e">
        <f>IF('Plantes en Vert'!#REF!="","",'Plantes en Vert'!#REF!)</f>
        <v>#REF!</v>
      </c>
      <c r="C1299" s="24" t="e">
        <f>IF('Plantes en Vert'!#REF!="","",'Plantes en Vert'!#REF!)</f>
        <v>#REF!</v>
      </c>
      <c r="D1299" s="24" t="e">
        <f>IF('Plantes en Vert'!#REF!="","",'Plantes en Vert'!#REF!)</f>
        <v>#REF!</v>
      </c>
      <c r="E1299" s="66" t="e">
        <f>IF('Plantes en Vert'!#REF!="","",'Plantes en Vert'!#REF!)</f>
        <v>#REF!</v>
      </c>
      <c r="F1299" s="66" t="e">
        <f>IF('Plantes en Vert'!#REF!="","",'Plantes en Vert'!#REF!)</f>
        <v>#REF!</v>
      </c>
      <c r="G1299" s="64" t="e">
        <f>IF('Plantes en Vert'!#REF!="","",'Plantes en Vert'!#REF!)</f>
        <v>#REF!</v>
      </c>
      <c r="H1299" s="66" t="e">
        <f>IF('Plantes en Vert'!#REF!="","",'Plantes en Vert'!#REF!)</f>
        <v>#REF!</v>
      </c>
      <c r="I1299" s="66" t="e">
        <f>IF('Plantes en Vert'!#REF!="","",'Plantes en Vert'!#REF!)</f>
        <v>#REF!</v>
      </c>
      <c r="J1299" s="72" t="e">
        <f>IF('Plantes en Vert'!#REF!="","",'Plantes en Vert'!#REF!)</f>
        <v>#REF!</v>
      </c>
      <c r="K1299" s="24" t="e">
        <f>IF('Plantes en Vert'!#REF!="","",'Plantes en Vert'!#REF!)</f>
        <v>#REF!</v>
      </c>
      <c r="L1299" s="24" t="e">
        <f>IF('Plantes en Vert'!#REF!="","",'Plantes en Vert'!#REF!)</f>
        <v>#REF!</v>
      </c>
      <c r="M1299" s="24" t="e">
        <f>IF('Plantes en Vert'!#REF!="","",'Plantes en Vert'!#REF!)</f>
        <v>#REF!</v>
      </c>
      <c r="N1299" s="24" t="e">
        <f>IF('Plantes en Vert'!#REF!="","",'Plantes en Vert'!#REF!)</f>
        <v>#REF!</v>
      </c>
      <c r="O1299" s="24"/>
      <c r="P1299" s="54"/>
      <c r="Q1299" s="20"/>
      <c r="R1299" s="20"/>
      <c r="S1299" s="236"/>
      <c r="T1299" s="241"/>
      <c r="U1299" s="44"/>
      <c r="V1299" s="44"/>
      <c r="W1299" s="44"/>
    </row>
    <row r="1300" spans="1:23" ht="20.100000000000001" customHeight="1" x14ac:dyDescent="0.25">
      <c r="A1300" s="125">
        <f>IF('Plantes en Vert'!A16="","",'Plantes en Vert'!A16)</f>
        <v>26861</v>
      </c>
      <c r="B1300" s="126" t="str">
        <f>IF('Plantes en Vert'!B16="","",'Plantes en Vert'!B16)</f>
        <v>IMPATIENS NELLE GUINEE PARADISE</v>
      </c>
      <c r="C1300" s="126" t="str">
        <f>IF('Plantes en Vert'!C16="","",'Plantes en Vert'!C16)</f>
        <v xml:space="preserve">Dark Moyo </v>
      </c>
      <c r="D1300" s="126" t="str">
        <f>IF('Plantes en Vert'!D16="","",'Plantes en Vert'!D16)</f>
        <v>&gt;s08/2026</v>
      </c>
      <c r="E1300" s="127" t="str">
        <f>IF('Plantes en Vert'!E16="","",'Plantes en Vert'!E16)</f>
        <v>B</v>
      </c>
      <c r="F1300" s="127" t="str">
        <f>IF('Plantes en Vert'!F16="","",'Plantes en Vert'!F16)</f>
        <v>P 0.5L</v>
      </c>
      <c r="G1300" s="128">
        <f>IF('Plantes en Vert'!G16="","",'Plantes en Vert'!G16)</f>
        <v>15</v>
      </c>
      <c r="H1300" s="127" t="str">
        <f>IF('Plantes en Vert'!H16="","",'Plantes en Vert'!H16)</f>
        <v>Q. lim.</v>
      </c>
      <c r="I1300" s="127" t="str">
        <f>IF('Plantes en Vert'!I16="","",'Plantes en Vert'!I16)</f>
        <v>A</v>
      </c>
      <c r="J1300" s="129" t="str">
        <f>IF('Plantes en Vert'!J16="","",'Plantes en Vert'!J16)</f>
        <v/>
      </c>
      <c r="K1300" s="160" t="str">
        <f>IF('Plantes en Vert'!K16="","",'Plantes en Vert'!K16)</f>
        <v>DIV FL</v>
      </c>
      <c r="L1300" s="160" t="str">
        <f>IF('Plantes en Vert'!L16="","",'Plantes en Vert'!L16)</f>
        <v>Hall</v>
      </c>
      <c r="M1300" s="160" t="str">
        <f>IF('Plantes en Vert'!M16="","",'Plantes en Vert'!M16)</f>
        <v/>
      </c>
      <c r="N1300" s="160" t="str">
        <f>IF('Plantes en Vert'!N16="","",'Plantes en Vert'!N16)</f>
        <v>P0,5</v>
      </c>
      <c r="O1300" s="126"/>
      <c r="P1300" s="130"/>
      <c r="Q1300" s="20"/>
      <c r="R1300" s="20"/>
      <c r="S1300" s="236"/>
      <c r="T1300" s="245"/>
      <c r="U1300" s="214"/>
      <c r="V1300" s="214"/>
      <c r="W1300" s="214"/>
    </row>
    <row r="1301" spans="1:23" ht="20.100000000000001" customHeight="1" x14ac:dyDescent="0.25">
      <c r="A1301" s="23" t="e">
        <f>IF('Plantes en Vert'!#REF!="","",'Plantes en Vert'!#REF!)</f>
        <v>#REF!</v>
      </c>
      <c r="B1301" s="24" t="e">
        <f>IF('Plantes en Vert'!#REF!="","",'Plantes en Vert'!#REF!)</f>
        <v>#REF!</v>
      </c>
      <c r="C1301" s="24" t="e">
        <f>IF('Plantes en Vert'!#REF!="","",'Plantes en Vert'!#REF!)</f>
        <v>#REF!</v>
      </c>
      <c r="D1301" s="24" t="e">
        <f>IF('Plantes en Vert'!#REF!="","",'Plantes en Vert'!#REF!)</f>
        <v>#REF!</v>
      </c>
      <c r="E1301" s="66" t="e">
        <f>IF('Plantes en Vert'!#REF!="","",'Plantes en Vert'!#REF!)</f>
        <v>#REF!</v>
      </c>
      <c r="F1301" s="66" t="e">
        <f>IF('Plantes en Vert'!#REF!="","",'Plantes en Vert'!#REF!)</f>
        <v>#REF!</v>
      </c>
      <c r="G1301" s="64" t="e">
        <f>IF('Plantes en Vert'!#REF!="","",'Plantes en Vert'!#REF!)</f>
        <v>#REF!</v>
      </c>
      <c r="H1301" s="66" t="e">
        <f>IF('Plantes en Vert'!#REF!="","",'Plantes en Vert'!#REF!)</f>
        <v>#REF!</v>
      </c>
      <c r="I1301" s="66" t="e">
        <f>IF('Plantes en Vert'!#REF!="","",'Plantes en Vert'!#REF!)</f>
        <v>#REF!</v>
      </c>
      <c r="J1301" s="72" t="e">
        <f>IF('Plantes en Vert'!#REF!="","",'Plantes en Vert'!#REF!)</f>
        <v>#REF!</v>
      </c>
      <c r="K1301" s="24" t="e">
        <f>IF('Plantes en Vert'!#REF!="","",'Plantes en Vert'!#REF!)</f>
        <v>#REF!</v>
      </c>
      <c r="L1301" s="24" t="e">
        <f>IF('Plantes en Vert'!#REF!="","",'Plantes en Vert'!#REF!)</f>
        <v>#REF!</v>
      </c>
      <c r="M1301" s="24" t="e">
        <f>IF('Plantes en Vert'!#REF!="","",'Plantes en Vert'!#REF!)</f>
        <v>#REF!</v>
      </c>
      <c r="N1301" s="24" t="e">
        <f>IF('Plantes en Vert'!#REF!="","",'Plantes en Vert'!#REF!)</f>
        <v>#REF!</v>
      </c>
      <c r="O1301" s="24"/>
      <c r="P1301" s="54"/>
      <c r="Q1301" s="20"/>
      <c r="R1301" s="20"/>
      <c r="S1301" s="236"/>
      <c r="T1301" s="241"/>
      <c r="U1301" s="44"/>
      <c r="V1301" s="44"/>
      <c r="W1301" s="44"/>
    </row>
    <row r="1302" spans="1:23" ht="20.100000000000001" customHeight="1" x14ac:dyDescent="0.25">
      <c r="A1302" s="125">
        <f>IF('Plantes en Vert'!A17="","",'Plantes en Vert'!A17)</f>
        <v>12014</v>
      </c>
      <c r="B1302" s="126" t="str">
        <f>IF('Plantes en Vert'!B17="","",'Plantes en Vert'!B17)</f>
        <v>IMPATIENS NELLE GUINEE PARADISE</v>
      </c>
      <c r="C1302" s="126" t="str">
        <f>IF('Plantes en Vert'!C17="","",'Plantes en Vert'!C17)</f>
        <v xml:space="preserve">Delias </v>
      </c>
      <c r="D1302" s="126" t="str">
        <f>IF('Plantes en Vert'!D17="","",'Plantes en Vert'!D17)</f>
        <v>&gt;s08/2026</v>
      </c>
      <c r="E1302" s="127" t="str">
        <f>IF('Plantes en Vert'!E17="","",'Plantes en Vert'!E17)</f>
        <v>B</v>
      </c>
      <c r="F1302" s="127" t="str">
        <f>IF('Plantes en Vert'!F17="","",'Plantes en Vert'!F17)</f>
        <v>P 0.5L</v>
      </c>
      <c r="G1302" s="128">
        <f>IF('Plantes en Vert'!G17="","",'Plantes en Vert'!G17)</f>
        <v>15</v>
      </c>
      <c r="H1302" s="127" t="str">
        <f>IF('Plantes en Vert'!H17="","",'Plantes en Vert'!H17)</f>
        <v>Q. lim.</v>
      </c>
      <c r="I1302" s="127" t="str">
        <f>IF('Plantes en Vert'!I17="","",'Plantes en Vert'!I17)</f>
        <v>A</v>
      </c>
      <c r="J1302" s="129" t="str">
        <f>IF('Plantes en Vert'!J17="","",'Plantes en Vert'!J17)</f>
        <v/>
      </c>
      <c r="K1302" s="160" t="str">
        <f>IF('Plantes en Vert'!K17="","",'Plantes en Vert'!K17)</f>
        <v>DIV FL</v>
      </c>
      <c r="L1302" s="160" t="str">
        <f>IF('Plantes en Vert'!L17="","",'Plantes en Vert'!L17)</f>
        <v>Hall</v>
      </c>
      <c r="M1302" s="160" t="str">
        <f>IF('Plantes en Vert'!M17="","",'Plantes en Vert'!M17)</f>
        <v/>
      </c>
      <c r="N1302" s="160" t="str">
        <f>IF('Plantes en Vert'!N17="","",'Plantes en Vert'!N17)</f>
        <v>P0,5</v>
      </c>
      <c r="O1302" s="126"/>
      <c r="P1302" s="130"/>
      <c r="Q1302" s="20"/>
      <c r="R1302" s="20"/>
      <c r="S1302" s="236"/>
      <c r="T1302" s="245"/>
      <c r="U1302" s="214"/>
      <c r="V1302" s="214"/>
      <c r="W1302" s="214"/>
    </row>
    <row r="1303" spans="1:23" ht="20.100000000000001" customHeight="1" x14ac:dyDescent="0.25">
      <c r="A1303" s="23" t="e">
        <f>IF('Plantes en Vert'!#REF!="","",'Plantes en Vert'!#REF!)</f>
        <v>#REF!</v>
      </c>
      <c r="B1303" s="24" t="e">
        <f>IF('Plantes en Vert'!#REF!="","",'Plantes en Vert'!#REF!)</f>
        <v>#REF!</v>
      </c>
      <c r="C1303" s="24" t="e">
        <f>IF('Plantes en Vert'!#REF!="","",'Plantes en Vert'!#REF!)</f>
        <v>#REF!</v>
      </c>
      <c r="D1303" s="24" t="e">
        <f>IF('Plantes en Vert'!#REF!="","",'Plantes en Vert'!#REF!)</f>
        <v>#REF!</v>
      </c>
      <c r="E1303" s="66" t="e">
        <f>IF('Plantes en Vert'!#REF!="","",'Plantes en Vert'!#REF!)</f>
        <v>#REF!</v>
      </c>
      <c r="F1303" s="66" t="e">
        <f>IF('Plantes en Vert'!#REF!="","",'Plantes en Vert'!#REF!)</f>
        <v>#REF!</v>
      </c>
      <c r="G1303" s="64" t="e">
        <f>IF('Plantes en Vert'!#REF!="","",'Plantes en Vert'!#REF!)</f>
        <v>#REF!</v>
      </c>
      <c r="H1303" s="66" t="e">
        <f>IF('Plantes en Vert'!#REF!="","",'Plantes en Vert'!#REF!)</f>
        <v>#REF!</v>
      </c>
      <c r="I1303" s="66" t="e">
        <f>IF('Plantes en Vert'!#REF!="","",'Plantes en Vert'!#REF!)</f>
        <v>#REF!</v>
      </c>
      <c r="J1303" s="72" t="e">
        <f>IF('Plantes en Vert'!#REF!="","",'Plantes en Vert'!#REF!)</f>
        <v>#REF!</v>
      </c>
      <c r="K1303" s="24" t="e">
        <f>IF('Plantes en Vert'!#REF!="","",'Plantes en Vert'!#REF!)</f>
        <v>#REF!</v>
      </c>
      <c r="L1303" s="24" t="e">
        <f>IF('Plantes en Vert'!#REF!="","",'Plantes en Vert'!#REF!)</f>
        <v>#REF!</v>
      </c>
      <c r="M1303" s="24" t="e">
        <f>IF('Plantes en Vert'!#REF!="","",'Plantes en Vert'!#REF!)</f>
        <v>#REF!</v>
      </c>
      <c r="N1303" s="24" t="e">
        <f>IF('Plantes en Vert'!#REF!="","",'Plantes en Vert'!#REF!)</f>
        <v>#REF!</v>
      </c>
      <c r="O1303" s="24"/>
      <c r="P1303" s="54"/>
      <c r="Q1303" s="20"/>
      <c r="R1303" s="20"/>
      <c r="S1303" s="236"/>
      <c r="T1303" s="241"/>
      <c r="U1303" s="44"/>
      <c r="V1303" s="44"/>
      <c r="W1303" s="44"/>
    </row>
    <row r="1304" spans="1:23" ht="20.100000000000001" customHeight="1" x14ac:dyDescent="0.25">
      <c r="A1304" s="125">
        <f>IF('Plantes en Vert'!A18="","",'Plantes en Vert'!A18)</f>
        <v>12484</v>
      </c>
      <c r="B1304" s="126" t="str">
        <f>IF('Plantes en Vert'!B18="","",'Plantes en Vert'!B18)</f>
        <v>IMPATIENS NELLE GUINEE PARADISE</v>
      </c>
      <c r="C1304" s="126" t="str">
        <f>IF('Plantes en Vert'!C18="","",'Plantes en Vert'!C18)</f>
        <v xml:space="preserve">Fancy </v>
      </c>
      <c r="D1304" s="126" t="str">
        <f>IF('Plantes en Vert'!D18="","",'Plantes en Vert'!D18)</f>
        <v>&gt;s08/2026</v>
      </c>
      <c r="E1304" s="127" t="str">
        <f>IF('Plantes en Vert'!E18="","",'Plantes en Vert'!E18)</f>
        <v>B</v>
      </c>
      <c r="F1304" s="127" t="str">
        <f>IF('Plantes en Vert'!F18="","",'Plantes en Vert'!F18)</f>
        <v>P 0.5L</v>
      </c>
      <c r="G1304" s="128">
        <f>IF('Plantes en Vert'!G18="","",'Plantes en Vert'!G18)</f>
        <v>15</v>
      </c>
      <c r="H1304" s="127" t="str">
        <f>IF('Plantes en Vert'!H18="","",'Plantes en Vert'!H18)</f>
        <v>Q. lim.</v>
      </c>
      <c r="I1304" s="127" t="str">
        <f>IF('Plantes en Vert'!I18="","",'Plantes en Vert'!I18)</f>
        <v>A</v>
      </c>
      <c r="J1304" s="129" t="str">
        <f>IF('Plantes en Vert'!J18="","",'Plantes en Vert'!J18)</f>
        <v/>
      </c>
      <c r="K1304" s="160" t="str">
        <f>IF('Plantes en Vert'!K18="","",'Plantes en Vert'!K18)</f>
        <v>DIV FL</v>
      </c>
      <c r="L1304" s="160" t="str">
        <f>IF('Plantes en Vert'!L18="","",'Plantes en Vert'!L18)</f>
        <v>Hall</v>
      </c>
      <c r="M1304" s="160" t="str">
        <f>IF('Plantes en Vert'!M18="","",'Plantes en Vert'!M18)</f>
        <v/>
      </c>
      <c r="N1304" s="160" t="str">
        <f>IF('Plantes en Vert'!N18="","",'Plantes en Vert'!N18)</f>
        <v>P0,5</v>
      </c>
      <c r="O1304" s="126"/>
      <c r="P1304" s="130"/>
      <c r="Q1304" s="20"/>
      <c r="R1304" s="20"/>
      <c r="S1304" s="236"/>
      <c r="T1304" s="245"/>
      <c r="U1304" s="214"/>
      <c r="V1304" s="214"/>
      <c r="W1304" s="214"/>
    </row>
    <row r="1305" spans="1:23" ht="20.100000000000001" customHeight="1" x14ac:dyDescent="0.25">
      <c r="A1305" s="23" t="e">
        <f>IF('Plantes en Vert'!#REF!="","",'Plantes en Vert'!#REF!)</f>
        <v>#REF!</v>
      </c>
      <c r="B1305" s="24" t="e">
        <f>IF('Plantes en Vert'!#REF!="","",'Plantes en Vert'!#REF!)</f>
        <v>#REF!</v>
      </c>
      <c r="C1305" s="24" t="e">
        <f>IF('Plantes en Vert'!#REF!="","",'Plantes en Vert'!#REF!)</f>
        <v>#REF!</v>
      </c>
      <c r="D1305" s="24" t="e">
        <f>IF('Plantes en Vert'!#REF!="","",'Plantes en Vert'!#REF!)</f>
        <v>#REF!</v>
      </c>
      <c r="E1305" s="66" t="e">
        <f>IF('Plantes en Vert'!#REF!="","",'Plantes en Vert'!#REF!)</f>
        <v>#REF!</v>
      </c>
      <c r="F1305" s="66" t="e">
        <f>IF('Plantes en Vert'!#REF!="","",'Plantes en Vert'!#REF!)</f>
        <v>#REF!</v>
      </c>
      <c r="G1305" s="64" t="e">
        <f>IF('Plantes en Vert'!#REF!="","",'Plantes en Vert'!#REF!)</f>
        <v>#REF!</v>
      </c>
      <c r="H1305" s="66" t="e">
        <f>IF('Plantes en Vert'!#REF!="","",'Plantes en Vert'!#REF!)</f>
        <v>#REF!</v>
      </c>
      <c r="I1305" s="66" t="e">
        <f>IF('Plantes en Vert'!#REF!="","",'Plantes en Vert'!#REF!)</f>
        <v>#REF!</v>
      </c>
      <c r="J1305" s="72" t="e">
        <f>IF('Plantes en Vert'!#REF!="","",'Plantes en Vert'!#REF!)</f>
        <v>#REF!</v>
      </c>
      <c r="K1305" s="24" t="e">
        <f>IF('Plantes en Vert'!#REF!="","",'Plantes en Vert'!#REF!)</f>
        <v>#REF!</v>
      </c>
      <c r="L1305" s="24" t="e">
        <f>IF('Plantes en Vert'!#REF!="","",'Plantes en Vert'!#REF!)</f>
        <v>#REF!</v>
      </c>
      <c r="M1305" s="24" t="e">
        <f>IF('Plantes en Vert'!#REF!="","",'Plantes en Vert'!#REF!)</f>
        <v>#REF!</v>
      </c>
      <c r="N1305" s="24" t="e">
        <f>IF('Plantes en Vert'!#REF!="","",'Plantes en Vert'!#REF!)</f>
        <v>#REF!</v>
      </c>
      <c r="O1305" s="24"/>
      <c r="P1305" s="54"/>
      <c r="Q1305" s="20"/>
      <c r="R1305" s="20"/>
      <c r="S1305" s="236"/>
      <c r="T1305" s="241"/>
      <c r="U1305" s="44"/>
      <c r="V1305" s="44"/>
      <c r="W1305" s="44"/>
    </row>
    <row r="1306" spans="1:23" ht="20.100000000000001" customHeight="1" x14ac:dyDescent="0.25">
      <c r="A1306" s="125">
        <f>IF('Plantes en Vert'!A19="","",'Plantes en Vert'!A19)</f>
        <v>12016</v>
      </c>
      <c r="B1306" s="126" t="str">
        <f>IF('Plantes en Vert'!B19="","",'Plantes en Vert'!B19)</f>
        <v>IMPATIENS NELLE GUINEE PARADISE</v>
      </c>
      <c r="C1306" s="126" t="str">
        <f>IF('Plantes en Vert'!C19="","",'Plantes en Vert'!C19)</f>
        <v xml:space="preserve">Logia </v>
      </c>
      <c r="D1306" s="126" t="str">
        <f>IF('Plantes en Vert'!D19="","",'Plantes en Vert'!D19)</f>
        <v>&gt;s08/2026</v>
      </c>
      <c r="E1306" s="127" t="str">
        <f>IF('Plantes en Vert'!E19="","",'Plantes en Vert'!E19)</f>
        <v>B</v>
      </c>
      <c r="F1306" s="127" t="str">
        <f>IF('Plantes en Vert'!F19="","",'Plantes en Vert'!F19)</f>
        <v>P 0.5L</v>
      </c>
      <c r="G1306" s="128">
        <f>IF('Plantes en Vert'!G19="","",'Plantes en Vert'!G19)</f>
        <v>15</v>
      </c>
      <c r="H1306" s="127" t="str">
        <f>IF('Plantes en Vert'!H19="","",'Plantes en Vert'!H19)</f>
        <v>Q. lim.</v>
      </c>
      <c r="I1306" s="127" t="str">
        <f>IF('Plantes en Vert'!I19="","",'Plantes en Vert'!I19)</f>
        <v>A</v>
      </c>
      <c r="J1306" s="129" t="str">
        <f>IF('Plantes en Vert'!J19="","",'Plantes en Vert'!J19)</f>
        <v/>
      </c>
      <c r="K1306" s="160" t="str">
        <f>IF('Plantes en Vert'!K19="","",'Plantes en Vert'!K19)</f>
        <v>DIV FL</v>
      </c>
      <c r="L1306" s="160" t="str">
        <f>IF('Plantes en Vert'!L19="","",'Plantes en Vert'!L19)</f>
        <v>Hall</v>
      </c>
      <c r="M1306" s="160" t="str">
        <f>IF('Plantes en Vert'!M19="","",'Plantes en Vert'!M19)</f>
        <v/>
      </c>
      <c r="N1306" s="160" t="str">
        <f>IF('Plantes en Vert'!N19="","",'Plantes en Vert'!N19)</f>
        <v>P0,5</v>
      </c>
      <c r="O1306" s="126"/>
      <c r="P1306" s="130"/>
      <c r="Q1306" s="20"/>
      <c r="R1306" s="20"/>
      <c r="S1306" s="236"/>
      <c r="T1306" s="245"/>
      <c r="U1306" s="214"/>
      <c r="V1306" s="214"/>
      <c r="W1306" s="214"/>
    </row>
    <row r="1307" spans="1:23" ht="20.100000000000001" customHeight="1" x14ac:dyDescent="0.25">
      <c r="A1307" s="23" t="e">
        <f>IF('Plantes en Vert'!#REF!="","",'Plantes en Vert'!#REF!)</f>
        <v>#REF!</v>
      </c>
      <c r="B1307" s="24" t="e">
        <f>IF('Plantes en Vert'!#REF!="","",'Plantes en Vert'!#REF!)</f>
        <v>#REF!</v>
      </c>
      <c r="C1307" s="24" t="e">
        <f>IF('Plantes en Vert'!#REF!="","",'Plantes en Vert'!#REF!)</f>
        <v>#REF!</v>
      </c>
      <c r="D1307" s="24" t="e">
        <f>IF('Plantes en Vert'!#REF!="","",'Plantes en Vert'!#REF!)</f>
        <v>#REF!</v>
      </c>
      <c r="E1307" s="66" t="e">
        <f>IF('Plantes en Vert'!#REF!="","",'Plantes en Vert'!#REF!)</f>
        <v>#REF!</v>
      </c>
      <c r="F1307" s="66" t="e">
        <f>IF('Plantes en Vert'!#REF!="","",'Plantes en Vert'!#REF!)</f>
        <v>#REF!</v>
      </c>
      <c r="G1307" s="64" t="e">
        <f>IF('Plantes en Vert'!#REF!="","",'Plantes en Vert'!#REF!)</f>
        <v>#REF!</v>
      </c>
      <c r="H1307" s="66" t="e">
        <f>IF('Plantes en Vert'!#REF!="","",'Plantes en Vert'!#REF!)</f>
        <v>#REF!</v>
      </c>
      <c r="I1307" s="66" t="e">
        <f>IF('Plantes en Vert'!#REF!="","",'Plantes en Vert'!#REF!)</f>
        <v>#REF!</v>
      </c>
      <c r="J1307" s="72" t="e">
        <f>IF('Plantes en Vert'!#REF!="","",'Plantes en Vert'!#REF!)</f>
        <v>#REF!</v>
      </c>
      <c r="K1307" s="24" t="e">
        <f>IF('Plantes en Vert'!#REF!="","",'Plantes en Vert'!#REF!)</f>
        <v>#REF!</v>
      </c>
      <c r="L1307" s="24" t="e">
        <f>IF('Plantes en Vert'!#REF!="","",'Plantes en Vert'!#REF!)</f>
        <v>#REF!</v>
      </c>
      <c r="M1307" s="24" t="e">
        <f>IF('Plantes en Vert'!#REF!="","",'Plantes en Vert'!#REF!)</f>
        <v>#REF!</v>
      </c>
      <c r="N1307" s="24" t="e">
        <f>IF('Plantes en Vert'!#REF!="","",'Plantes en Vert'!#REF!)</f>
        <v>#REF!</v>
      </c>
      <c r="O1307" s="24"/>
      <c r="P1307" s="54"/>
      <c r="Q1307" s="20"/>
      <c r="R1307" s="20"/>
      <c r="S1307" s="236"/>
      <c r="T1307" s="241"/>
      <c r="U1307" s="44"/>
      <c r="V1307" s="44"/>
      <c r="W1307" s="44"/>
    </row>
    <row r="1308" spans="1:23" ht="20.100000000000001" customHeight="1" x14ac:dyDescent="0.25">
      <c r="A1308" s="125">
        <f>IF('Plantes en Vert'!A20="","",'Plantes en Vert'!A20)</f>
        <v>12017</v>
      </c>
      <c r="B1308" s="126" t="str">
        <f>IF('Plantes en Vert'!B20="","",'Plantes en Vert'!B20)</f>
        <v>IMPATIENS NELLE GUINEE PARADISE</v>
      </c>
      <c r="C1308" s="126" t="str">
        <f>IF('Plantes en Vert'!C20="","",'Plantes en Vert'!C20)</f>
        <v xml:space="preserve">Malita </v>
      </c>
      <c r="D1308" s="126" t="str">
        <f>IF('Plantes en Vert'!D20="","",'Plantes en Vert'!D20)</f>
        <v>&gt;s08/2026</v>
      </c>
      <c r="E1308" s="127" t="str">
        <f>IF('Plantes en Vert'!E20="","",'Plantes en Vert'!E20)</f>
        <v>B</v>
      </c>
      <c r="F1308" s="127" t="str">
        <f>IF('Plantes en Vert'!F20="","",'Plantes en Vert'!F20)</f>
        <v>P 0.5L</v>
      </c>
      <c r="G1308" s="128">
        <f>IF('Plantes en Vert'!G20="","",'Plantes en Vert'!G20)</f>
        <v>15</v>
      </c>
      <c r="H1308" s="127" t="str">
        <f>IF('Plantes en Vert'!H20="","",'Plantes en Vert'!H20)</f>
        <v>Q. lim.</v>
      </c>
      <c r="I1308" s="127" t="str">
        <f>IF('Plantes en Vert'!I20="","",'Plantes en Vert'!I20)</f>
        <v>A</v>
      </c>
      <c r="J1308" s="129" t="str">
        <f>IF('Plantes en Vert'!J20="","",'Plantes en Vert'!J20)</f>
        <v/>
      </c>
      <c r="K1308" s="160" t="str">
        <f>IF('Plantes en Vert'!K20="","",'Plantes en Vert'!K20)</f>
        <v>DIV FL</v>
      </c>
      <c r="L1308" s="160" t="str">
        <f>IF('Plantes en Vert'!L20="","",'Plantes en Vert'!L20)</f>
        <v>Hall</v>
      </c>
      <c r="M1308" s="160" t="str">
        <f>IF('Plantes en Vert'!M20="","",'Plantes en Vert'!M20)</f>
        <v/>
      </c>
      <c r="N1308" s="160" t="str">
        <f>IF('Plantes en Vert'!N20="","",'Plantes en Vert'!N20)</f>
        <v>P0,5</v>
      </c>
      <c r="O1308" s="126"/>
      <c r="P1308" s="130"/>
      <c r="Q1308" s="20"/>
      <c r="R1308" s="20"/>
      <c r="S1308" s="236"/>
      <c r="T1308" s="245"/>
      <c r="U1308" s="214"/>
      <c r="V1308" s="214"/>
      <c r="W1308" s="214"/>
    </row>
    <row r="1309" spans="1:23" ht="20.100000000000001" customHeight="1" x14ac:dyDescent="0.25">
      <c r="A1309" s="23" t="e">
        <f>IF('Plantes en Vert'!#REF!="","",'Plantes en Vert'!#REF!)</f>
        <v>#REF!</v>
      </c>
      <c r="B1309" s="24" t="e">
        <f>IF('Plantes en Vert'!#REF!="","",'Plantes en Vert'!#REF!)</f>
        <v>#REF!</v>
      </c>
      <c r="C1309" s="24" t="e">
        <f>IF('Plantes en Vert'!#REF!="","",'Plantes en Vert'!#REF!)</f>
        <v>#REF!</v>
      </c>
      <c r="D1309" s="24" t="e">
        <f>IF('Plantes en Vert'!#REF!="","",'Plantes en Vert'!#REF!)</f>
        <v>#REF!</v>
      </c>
      <c r="E1309" s="66" t="e">
        <f>IF('Plantes en Vert'!#REF!="","",'Plantes en Vert'!#REF!)</f>
        <v>#REF!</v>
      </c>
      <c r="F1309" s="66" t="e">
        <f>IF('Plantes en Vert'!#REF!="","",'Plantes en Vert'!#REF!)</f>
        <v>#REF!</v>
      </c>
      <c r="G1309" s="64" t="e">
        <f>IF('Plantes en Vert'!#REF!="","",'Plantes en Vert'!#REF!)</f>
        <v>#REF!</v>
      </c>
      <c r="H1309" s="66" t="e">
        <f>IF('Plantes en Vert'!#REF!="","",'Plantes en Vert'!#REF!)</f>
        <v>#REF!</v>
      </c>
      <c r="I1309" s="66" t="e">
        <f>IF('Plantes en Vert'!#REF!="","",'Plantes en Vert'!#REF!)</f>
        <v>#REF!</v>
      </c>
      <c r="J1309" s="72" t="e">
        <f>IF('Plantes en Vert'!#REF!="","",'Plantes en Vert'!#REF!)</f>
        <v>#REF!</v>
      </c>
      <c r="K1309" s="24" t="e">
        <f>IF('Plantes en Vert'!#REF!="","",'Plantes en Vert'!#REF!)</f>
        <v>#REF!</v>
      </c>
      <c r="L1309" s="24" t="e">
        <f>IF('Plantes en Vert'!#REF!="","",'Plantes en Vert'!#REF!)</f>
        <v>#REF!</v>
      </c>
      <c r="M1309" s="24" t="e">
        <f>IF('Plantes en Vert'!#REF!="","",'Plantes en Vert'!#REF!)</f>
        <v>#REF!</v>
      </c>
      <c r="N1309" s="24" t="e">
        <f>IF('Plantes en Vert'!#REF!="","",'Plantes en Vert'!#REF!)</f>
        <v>#REF!</v>
      </c>
      <c r="O1309" s="24"/>
      <c r="P1309" s="54"/>
      <c r="Q1309" s="20"/>
      <c r="R1309" s="20"/>
      <c r="S1309" s="236"/>
      <c r="T1309" s="241"/>
      <c r="U1309" s="44"/>
      <c r="V1309" s="44"/>
      <c r="W1309" s="44"/>
    </row>
    <row r="1310" spans="1:23" ht="20.100000000000001" customHeight="1" x14ac:dyDescent="0.25">
      <c r="A1310" s="125">
        <f>IF('Plantes en Vert'!A21="","",'Plantes en Vert'!A21)</f>
        <v>14690</v>
      </c>
      <c r="B1310" s="126" t="str">
        <f>IF('Plantes en Vert'!B21="","",'Plantes en Vert'!B21)</f>
        <v>IMPATIENS NELLE GUINEE PARADISE</v>
      </c>
      <c r="C1310" s="126" t="str">
        <f>IF('Plantes en Vert'!C21="","",'Plantes en Vert'!C21)</f>
        <v xml:space="preserve">Martinique Grande </v>
      </c>
      <c r="D1310" s="126" t="str">
        <f>IF('Plantes en Vert'!D21="","",'Plantes en Vert'!D21)</f>
        <v>&gt;s08/2026</v>
      </c>
      <c r="E1310" s="127" t="str">
        <f>IF('Plantes en Vert'!E21="","",'Plantes en Vert'!E21)</f>
        <v>B</v>
      </c>
      <c r="F1310" s="127" t="str">
        <f>IF('Plantes en Vert'!F21="","",'Plantes en Vert'!F21)</f>
        <v>P 0.5L</v>
      </c>
      <c r="G1310" s="128">
        <f>IF('Plantes en Vert'!G21="","",'Plantes en Vert'!G21)</f>
        <v>15</v>
      </c>
      <c r="H1310" s="127" t="str">
        <f>IF('Plantes en Vert'!H21="","",'Plantes en Vert'!H21)</f>
        <v>Q. lim.</v>
      </c>
      <c r="I1310" s="127" t="str">
        <f>IF('Plantes en Vert'!I21="","",'Plantes en Vert'!I21)</f>
        <v>A</v>
      </c>
      <c r="J1310" s="129" t="str">
        <f>IF('Plantes en Vert'!J21="","",'Plantes en Vert'!J21)</f>
        <v/>
      </c>
      <c r="K1310" s="160" t="str">
        <f>IF('Plantes en Vert'!K21="","",'Plantes en Vert'!K21)</f>
        <v>DIV FL</v>
      </c>
      <c r="L1310" s="160" t="str">
        <f>IF('Plantes en Vert'!L21="","",'Plantes en Vert'!L21)</f>
        <v>Hall</v>
      </c>
      <c r="M1310" s="160" t="str">
        <f>IF('Plantes en Vert'!M21="","",'Plantes en Vert'!M21)</f>
        <v/>
      </c>
      <c r="N1310" s="160" t="str">
        <f>IF('Plantes en Vert'!N21="","",'Plantes en Vert'!N21)</f>
        <v>P0,5</v>
      </c>
      <c r="O1310" s="126"/>
      <c r="P1310" s="130"/>
      <c r="Q1310" s="20"/>
      <c r="R1310" s="20"/>
      <c r="S1310" s="236"/>
      <c r="T1310" s="245"/>
      <c r="U1310" s="214"/>
      <c r="V1310" s="214"/>
      <c r="W1310" s="214"/>
    </row>
    <row r="1311" spans="1:23" ht="20.100000000000001" customHeight="1" x14ac:dyDescent="0.25">
      <c r="A1311" s="23" t="e">
        <f>IF('Plantes en Vert'!#REF!="","",'Plantes en Vert'!#REF!)</f>
        <v>#REF!</v>
      </c>
      <c r="B1311" s="24" t="e">
        <f>IF('Plantes en Vert'!#REF!="","",'Plantes en Vert'!#REF!)</f>
        <v>#REF!</v>
      </c>
      <c r="C1311" s="24" t="e">
        <f>IF('Plantes en Vert'!#REF!="","",'Plantes en Vert'!#REF!)</f>
        <v>#REF!</v>
      </c>
      <c r="D1311" s="24" t="e">
        <f>IF('Plantes en Vert'!#REF!="","",'Plantes en Vert'!#REF!)</f>
        <v>#REF!</v>
      </c>
      <c r="E1311" s="66" t="e">
        <f>IF('Plantes en Vert'!#REF!="","",'Plantes en Vert'!#REF!)</f>
        <v>#REF!</v>
      </c>
      <c r="F1311" s="66" t="e">
        <f>IF('Plantes en Vert'!#REF!="","",'Plantes en Vert'!#REF!)</f>
        <v>#REF!</v>
      </c>
      <c r="G1311" s="64" t="e">
        <f>IF('Plantes en Vert'!#REF!="","",'Plantes en Vert'!#REF!)</f>
        <v>#REF!</v>
      </c>
      <c r="H1311" s="66" t="e">
        <f>IF('Plantes en Vert'!#REF!="","",'Plantes en Vert'!#REF!)</f>
        <v>#REF!</v>
      </c>
      <c r="I1311" s="66" t="e">
        <f>IF('Plantes en Vert'!#REF!="","",'Plantes en Vert'!#REF!)</f>
        <v>#REF!</v>
      </c>
      <c r="J1311" s="72" t="e">
        <f>IF('Plantes en Vert'!#REF!="","",'Plantes en Vert'!#REF!)</f>
        <v>#REF!</v>
      </c>
      <c r="K1311" s="24" t="e">
        <f>IF('Plantes en Vert'!#REF!="","",'Plantes en Vert'!#REF!)</f>
        <v>#REF!</v>
      </c>
      <c r="L1311" s="24" t="e">
        <f>IF('Plantes en Vert'!#REF!="","",'Plantes en Vert'!#REF!)</f>
        <v>#REF!</v>
      </c>
      <c r="M1311" s="24" t="e">
        <f>IF('Plantes en Vert'!#REF!="","",'Plantes en Vert'!#REF!)</f>
        <v>#REF!</v>
      </c>
      <c r="N1311" s="24" t="e">
        <f>IF('Plantes en Vert'!#REF!="","",'Plantes en Vert'!#REF!)</f>
        <v>#REF!</v>
      </c>
      <c r="O1311" s="24"/>
      <c r="P1311" s="54"/>
      <c r="Q1311" s="20"/>
      <c r="R1311" s="20"/>
      <c r="S1311" s="236"/>
      <c r="T1311" s="241"/>
      <c r="U1311" s="44"/>
      <c r="V1311" s="44"/>
      <c r="W1311" s="44"/>
    </row>
    <row r="1312" spans="1:23" ht="20.100000000000001" customHeight="1" x14ac:dyDescent="0.25">
      <c r="A1312" s="125">
        <f>IF('Plantes en Vert'!A22="","",'Plantes en Vert'!A22)</f>
        <v>24887</v>
      </c>
      <c r="B1312" s="126" t="str">
        <f>IF('Plantes en Vert'!B22="","",'Plantes en Vert'!B22)</f>
        <v>IMPATIENS NELLE GUINEE PARADISE</v>
      </c>
      <c r="C1312" s="126" t="str">
        <f>IF('Plantes en Vert'!C22="","",'Plantes en Vert'!C22)</f>
        <v xml:space="preserve">Moorea </v>
      </c>
      <c r="D1312" s="126" t="str">
        <f>IF('Plantes en Vert'!D22="","",'Plantes en Vert'!D22)</f>
        <v>&gt;s08/2026</v>
      </c>
      <c r="E1312" s="127" t="str">
        <f>IF('Plantes en Vert'!E22="","",'Plantes en Vert'!E22)</f>
        <v>B</v>
      </c>
      <c r="F1312" s="127" t="str">
        <f>IF('Plantes en Vert'!F22="","",'Plantes en Vert'!F22)</f>
        <v>P 0.5L</v>
      </c>
      <c r="G1312" s="128">
        <f>IF('Plantes en Vert'!G22="","",'Plantes en Vert'!G22)</f>
        <v>15</v>
      </c>
      <c r="H1312" s="127" t="str">
        <f>IF('Plantes en Vert'!H22="","",'Plantes en Vert'!H22)</f>
        <v>Q. lim.</v>
      </c>
      <c r="I1312" s="127" t="str">
        <f>IF('Plantes en Vert'!I22="","",'Plantes en Vert'!I22)</f>
        <v>A</v>
      </c>
      <c r="J1312" s="129" t="str">
        <f>IF('Plantes en Vert'!J22="","",'Plantes en Vert'!J22)</f>
        <v/>
      </c>
      <c r="K1312" s="160" t="str">
        <f>IF('Plantes en Vert'!K22="","",'Plantes en Vert'!K22)</f>
        <v>DIV FL</v>
      </c>
      <c r="L1312" s="160" t="str">
        <f>IF('Plantes en Vert'!L22="","",'Plantes en Vert'!L22)</f>
        <v>Hall</v>
      </c>
      <c r="M1312" s="160" t="str">
        <f>IF('Plantes en Vert'!M22="","",'Plantes en Vert'!M22)</f>
        <v/>
      </c>
      <c r="N1312" s="160" t="str">
        <f>IF('Plantes en Vert'!N22="","",'Plantes en Vert'!N22)</f>
        <v>P0,5</v>
      </c>
      <c r="O1312" s="126"/>
      <c r="P1312" s="130"/>
      <c r="Q1312" s="20"/>
      <c r="R1312" s="20"/>
      <c r="S1312" s="236"/>
      <c r="T1312" s="245"/>
      <c r="U1312" s="214"/>
      <c r="V1312" s="214"/>
      <c r="W1312" s="214"/>
    </row>
    <row r="1313" spans="1:23" ht="20.100000000000001" customHeight="1" x14ac:dyDescent="0.25">
      <c r="A1313" s="23" t="e">
        <f>IF('Plantes en Vert'!#REF!="","",'Plantes en Vert'!#REF!)</f>
        <v>#REF!</v>
      </c>
      <c r="B1313" s="24" t="e">
        <f>IF('Plantes en Vert'!#REF!="","",'Plantes en Vert'!#REF!)</f>
        <v>#REF!</v>
      </c>
      <c r="C1313" s="24" t="e">
        <f>IF('Plantes en Vert'!#REF!="","",'Plantes en Vert'!#REF!)</f>
        <v>#REF!</v>
      </c>
      <c r="D1313" s="24" t="e">
        <f>IF('Plantes en Vert'!#REF!="","",'Plantes en Vert'!#REF!)</f>
        <v>#REF!</v>
      </c>
      <c r="E1313" s="66" t="e">
        <f>IF('Plantes en Vert'!#REF!="","",'Plantes en Vert'!#REF!)</f>
        <v>#REF!</v>
      </c>
      <c r="F1313" s="66" t="e">
        <f>IF('Plantes en Vert'!#REF!="","",'Plantes en Vert'!#REF!)</f>
        <v>#REF!</v>
      </c>
      <c r="G1313" s="64" t="e">
        <f>IF('Plantes en Vert'!#REF!="","",'Plantes en Vert'!#REF!)</f>
        <v>#REF!</v>
      </c>
      <c r="H1313" s="66" t="e">
        <f>IF('Plantes en Vert'!#REF!="","",'Plantes en Vert'!#REF!)</f>
        <v>#REF!</v>
      </c>
      <c r="I1313" s="66" t="e">
        <f>IF('Plantes en Vert'!#REF!="","",'Plantes en Vert'!#REF!)</f>
        <v>#REF!</v>
      </c>
      <c r="J1313" s="72" t="e">
        <f>IF('Plantes en Vert'!#REF!="","",'Plantes en Vert'!#REF!)</f>
        <v>#REF!</v>
      </c>
      <c r="K1313" s="24" t="e">
        <f>IF('Plantes en Vert'!#REF!="","",'Plantes en Vert'!#REF!)</f>
        <v>#REF!</v>
      </c>
      <c r="L1313" s="24" t="e">
        <f>IF('Plantes en Vert'!#REF!="","",'Plantes en Vert'!#REF!)</f>
        <v>#REF!</v>
      </c>
      <c r="M1313" s="24" t="e">
        <f>IF('Plantes en Vert'!#REF!="","",'Plantes en Vert'!#REF!)</f>
        <v>#REF!</v>
      </c>
      <c r="N1313" s="24" t="e">
        <f>IF('Plantes en Vert'!#REF!="","",'Plantes en Vert'!#REF!)</f>
        <v>#REF!</v>
      </c>
      <c r="O1313" s="24"/>
      <c r="P1313" s="54"/>
      <c r="Q1313" s="20"/>
      <c r="R1313" s="20"/>
      <c r="S1313" s="236"/>
      <c r="T1313" s="241"/>
      <c r="U1313" s="44"/>
      <c r="V1313" s="44"/>
      <c r="W1313" s="44"/>
    </row>
    <row r="1314" spans="1:23" ht="20.100000000000001" customHeight="1" x14ac:dyDescent="0.25">
      <c r="A1314" s="125">
        <f>IF('Plantes en Vert'!A23="","",'Plantes en Vert'!A23)</f>
        <v>12021</v>
      </c>
      <c r="B1314" s="126" t="str">
        <f>IF('Plantes en Vert'!B23="","",'Plantes en Vert'!B23)</f>
        <v>IMPATIENS NELLE GUINEE PARADISE</v>
      </c>
      <c r="C1314" s="126" t="str">
        <f>IF('Plantes en Vert'!C23="","",'Plantes en Vert'!C23)</f>
        <v xml:space="preserve">Neptis Orange </v>
      </c>
      <c r="D1314" s="126" t="str">
        <f>IF('Plantes en Vert'!D23="","",'Plantes en Vert'!D23)</f>
        <v>&gt;s08/2026</v>
      </c>
      <c r="E1314" s="127" t="str">
        <f>IF('Plantes en Vert'!E23="","",'Plantes en Vert'!E23)</f>
        <v>B</v>
      </c>
      <c r="F1314" s="127" t="str">
        <f>IF('Plantes en Vert'!F23="","",'Plantes en Vert'!F23)</f>
        <v>P 0.5L</v>
      </c>
      <c r="G1314" s="128">
        <f>IF('Plantes en Vert'!G23="","",'Plantes en Vert'!G23)</f>
        <v>15</v>
      </c>
      <c r="H1314" s="127" t="str">
        <f>IF('Plantes en Vert'!H23="","",'Plantes en Vert'!H23)</f>
        <v>Q. lim.</v>
      </c>
      <c r="I1314" s="127" t="str">
        <f>IF('Plantes en Vert'!I23="","",'Plantes en Vert'!I23)</f>
        <v>A</v>
      </c>
      <c r="J1314" s="129" t="str">
        <f>IF('Plantes en Vert'!J23="","",'Plantes en Vert'!J23)</f>
        <v/>
      </c>
      <c r="K1314" s="160" t="str">
        <f>IF('Plantes en Vert'!K23="","",'Plantes en Vert'!K23)</f>
        <v>DIV FL</v>
      </c>
      <c r="L1314" s="160" t="str">
        <f>IF('Plantes en Vert'!L23="","",'Plantes en Vert'!L23)</f>
        <v>Hall</v>
      </c>
      <c r="M1314" s="160" t="str">
        <f>IF('Plantes en Vert'!M23="","",'Plantes en Vert'!M23)</f>
        <v/>
      </c>
      <c r="N1314" s="160" t="str">
        <f>IF('Plantes en Vert'!N23="","",'Plantes en Vert'!N23)</f>
        <v>P0,5</v>
      </c>
      <c r="O1314" s="126"/>
      <c r="P1314" s="130"/>
      <c r="Q1314" s="20"/>
      <c r="R1314" s="20"/>
      <c r="S1314" s="236"/>
      <c r="T1314" s="245"/>
      <c r="U1314" s="214"/>
      <c r="V1314" s="214"/>
      <c r="W1314" s="214"/>
    </row>
    <row r="1315" spans="1:23" ht="20.100000000000001" customHeight="1" x14ac:dyDescent="0.25">
      <c r="A1315" s="23" t="e">
        <f>IF('Plantes en Vert'!#REF!="","",'Plantes en Vert'!#REF!)</f>
        <v>#REF!</v>
      </c>
      <c r="B1315" s="24" t="e">
        <f>IF('Plantes en Vert'!#REF!="","",'Plantes en Vert'!#REF!)</f>
        <v>#REF!</v>
      </c>
      <c r="C1315" s="24" t="e">
        <f>IF('Plantes en Vert'!#REF!="","",'Plantes en Vert'!#REF!)</f>
        <v>#REF!</v>
      </c>
      <c r="D1315" s="24" t="e">
        <f>IF('Plantes en Vert'!#REF!="","",'Plantes en Vert'!#REF!)</f>
        <v>#REF!</v>
      </c>
      <c r="E1315" s="66" t="e">
        <f>IF('Plantes en Vert'!#REF!="","",'Plantes en Vert'!#REF!)</f>
        <v>#REF!</v>
      </c>
      <c r="F1315" s="66" t="e">
        <f>IF('Plantes en Vert'!#REF!="","",'Plantes en Vert'!#REF!)</f>
        <v>#REF!</v>
      </c>
      <c r="G1315" s="64" t="e">
        <f>IF('Plantes en Vert'!#REF!="","",'Plantes en Vert'!#REF!)</f>
        <v>#REF!</v>
      </c>
      <c r="H1315" s="66" t="e">
        <f>IF('Plantes en Vert'!#REF!="","",'Plantes en Vert'!#REF!)</f>
        <v>#REF!</v>
      </c>
      <c r="I1315" s="66" t="e">
        <f>IF('Plantes en Vert'!#REF!="","",'Plantes en Vert'!#REF!)</f>
        <v>#REF!</v>
      </c>
      <c r="J1315" s="72" t="e">
        <f>IF('Plantes en Vert'!#REF!="","",'Plantes en Vert'!#REF!)</f>
        <v>#REF!</v>
      </c>
      <c r="K1315" s="24" t="e">
        <f>IF('Plantes en Vert'!#REF!="","",'Plantes en Vert'!#REF!)</f>
        <v>#REF!</v>
      </c>
      <c r="L1315" s="24" t="e">
        <f>IF('Plantes en Vert'!#REF!="","",'Plantes en Vert'!#REF!)</f>
        <v>#REF!</v>
      </c>
      <c r="M1315" s="24" t="e">
        <f>IF('Plantes en Vert'!#REF!="","",'Plantes en Vert'!#REF!)</f>
        <v>#REF!</v>
      </c>
      <c r="N1315" s="24" t="e">
        <f>IF('Plantes en Vert'!#REF!="","",'Plantes en Vert'!#REF!)</f>
        <v>#REF!</v>
      </c>
      <c r="O1315" s="24"/>
      <c r="P1315" s="54"/>
      <c r="Q1315" s="20"/>
      <c r="R1315" s="20"/>
      <c r="S1315" s="236"/>
      <c r="T1315" s="241"/>
      <c r="U1315" s="44"/>
      <c r="V1315" s="44"/>
      <c r="W1315" s="44"/>
    </row>
    <row r="1316" spans="1:23" ht="20.100000000000001" customHeight="1" x14ac:dyDescent="0.25">
      <c r="A1316" s="125">
        <f>IF('Plantes en Vert'!A24="","",'Plantes en Vert'!A24)</f>
        <v>14958</v>
      </c>
      <c r="B1316" s="126" t="str">
        <f>IF('Plantes en Vert'!B24="","",'Plantes en Vert'!B24)</f>
        <v>IMPATIENS NELLE GUINEE PARADISE</v>
      </c>
      <c r="C1316" s="126" t="str">
        <f>IF('Plantes en Vert'!C24="","",'Plantes en Vert'!C24)</f>
        <v xml:space="preserve">Orotina </v>
      </c>
      <c r="D1316" s="126" t="str">
        <f>IF('Plantes en Vert'!D24="","",'Plantes en Vert'!D24)</f>
        <v>&gt;s08/2026</v>
      </c>
      <c r="E1316" s="127" t="str">
        <f>IF('Plantes en Vert'!E24="","",'Plantes en Vert'!E24)</f>
        <v>B</v>
      </c>
      <c r="F1316" s="127" t="str">
        <f>IF('Plantes en Vert'!F24="","",'Plantes en Vert'!F24)</f>
        <v>P 0.5L</v>
      </c>
      <c r="G1316" s="128">
        <f>IF('Plantes en Vert'!G24="","",'Plantes en Vert'!G24)</f>
        <v>15</v>
      </c>
      <c r="H1316" s="127" t="str">
        <f>IF('Plantes en Vert'!H24="","",'Plantes en Vert'!H24)</f>
        <v>Q. lim.</v>
      </c>
      <c r="I1316" s="127" t="str">
        <f>IF('Plantes en Vert'!I24="","",'Plantes en Vert'!I24)</f>
        <v>A</v>
      </c>
      <c r="J1316" s="129" t="str">
        <f>IF('Plantes en Vert'!J24="","",'Plantes en Vert'!J24)</f>
        <v/>
      </c>
      <c r="K1316" s="160" t="str">
        <f>IF('Plantes en Vert'!K24="","",'Plantes en Vert'!K24)</f>
        <v>DIV FL</v>
      </c>
      <c r="L1316" s="160" t="str">
        <f>IF('Plantes en Vert'!L24="","",'Plantes en Vert'!L24)</f>
        <v>Hall</v>
      </c>
      <c r="M1316" s="160" t="str">
        <f>IF('Plantes en Vert'!M24="","",'Plantes en Vert'!M24)</f>
        <v/>
      </c>
      <c r="N1316" s="160" t="str">
        <f>IF('Plantes en Vert'!N24="","",'Plantes en Vert'!N24)</f>
        <v>P0,5</v>
      </c>
      <c r="O1316" s="126"/>
      <c r="P1316" s="130"/>
      <c r="Q1316" s="20"/>
      <c r="R1316" s="20"/>
      <c r="S1316" s="236"/>
      <c r="T1316" s="245"/>
      <c r="U1316" s="214"/>
      <c r="V1316" s="214"/>
      <c r="W1316" s="214"/>
    </row>
    <row r="1317" spans="1:23" ht="20.100000000000001" customHeight="1" x14ac:dyDescent="0.25">
      <c r="A1317" s="23" t="e">
        <f>IF('Plantes en Vert'!#REF!="","",'Plantes en Vert'!#REF!)</f>
        <v>#REF!</v>
      </c>
      <c r="B1317" s="24" t="e">
        <f>IF('Plantes en Vert'!#REF!="","",'Plantes en Vert'!#REF!)</f>
        <v>#REF!</v>
      </c>
      <c r="C1317" s="24" t="e">
        <f>IF('Plantes en Vert'!#REF!="","",'Plantes en Vert'!#REF!)</f>
        <v>#REF!</v>
      </c>
      <c r="D1317" s="24" t="e">
        <f>IF('Plantes en Vert'!#REF!="","",'Plantes en Vert'!#REF!)</f>
        <v>#REF!</v>
      </c>
      <c r="E1317" s="66" t="e">
        <f>IF('Plantes en Vert'!#REF!="","",'Plantes en Vert'!#REF!)</f>
        <v>#REF!</v>
      </c>
      <c r="F1317" s="66" t="e">
        <f>IF('Plantes en Vert'!#REF!="","",'Plantes en Vert'!#REF!)</f>
        <v>#REF!</v>
      </c>
      <c r="G1317" s="64" t="e">
        <f>IF('Plantes en Vert'!#REF!="","",'Plantes en Vert'!#REF!)</f>
        <v>#REF!</v>
      </c>
      <c r="H1317" s="66" t="e">
        <f>IF('Plantes en Vert'!#REF!="","",'Plantes en Vert'!#REF!)</f>
        <v>#REF!</v>
      </c>
      <c r="I1317" s="66" t="e">
        <f>IF('Plantes en Vert'!#REF!="","",'Plantes en Vert'!#REF!)</f>
        <v>#REF!</v>
      </c>
      <c r="J1317" s="72" t="e">
        <f>IF('Plantes en Vert'!#REF!="","",'Plantes en Vert'!#REF!)</f>
        <v>#REF!</v>
      </c>
      <c r="K1317" s="24" t="e">
        <f>IF('Plantes en Vert'!#REF!="","",'Plantes en Vert'!#REF!)</f>
        <v>#REF!</v>
      </c>
      <c r="L1317" s="24" t="e">
        <f>IF('Plantes en Vert'!#REF!="","",'Plantes en Vert'!#REF!)</f>
        <v>#REF!</v>
      </c>
      <c r="M1317" s="24" t="e">
        <f>IF('Plantes en Vert'!#REF!="","",'Plantes en Vert'!#REF!)</f>
        <v>#REF!</v>
      </c>
      <c r="N1317" s="24" t="e">
        <f>IF('Plantes en Vert'!#REF!="","",'Plantes en Vert'!#REF!)</f>
        <v>#REF!</v>
      </c>
      <c r="O1317" s="24"/>
      <c r="P1317" s="54"/>
      <c r="Q1317" s="20"/>
      <c r="R1317" s="20"/>
      <c r="S1317" s="236"/>
      <c r="T1317" s="241"/>
      <c r="U1317" s="44"/>
      <c r="V1317" s="44"/>
      <c r="W1317" s="44"/>
    </row>
    <row r="1318" spans="1:23" ht="20.100000000000001" customHeight="1" x14ac:dyDescent="0.25">
      <c r="A1318" s="125">
        <f>IF('Plantes en Vert'!A25="","",'Plantes en Vert'!A25)</f>
        <v>12486</v>
      </c>
      <c r="B1318" s="126" t="str">
        <f>IF('Plantes en Vert'!B25="","",'Plantes en Vert'!B25)</f>
        <v>IMPATIENS NELLE GUINEE PARADISE</v>
      </c>
      <c r="C1318" s="126" t="str">
        <f>IF('Plantes en Vert'!C25="","",'Plantes en Vert'!C25)</f>
        <v xml:space="preserve">Timor </v>
      </c>
      <c r="D1318" s="126" t="str">
        <f>IF('Plantes en Vert'!D25="","",'Plantes en Vert'!D25)</f>
        <v>&gt;s08/2026</v>
      </c>
      <c r="E1318" s="127" t="str">
        <f>IF('Plantes en Vert'!E25="","",'Plantes en Vert'!E25)</f>
        <v>B</v>
      </c>
      <c r="F1318" s="127" t="str">
        <f>IF('Plantes en Vert'!F25="","",'Plantes en Vert'!F25)</f>
        <v>P 0.5L</v>
      </c>
      <c r="G1318" s="128">
        <f>IF('Plantes en Vert'!G25="","",'Plantes en Vert'!G25)</f>
        <v>15</v>
      </c>
      <c r="H1318" s="127" t="str">
        <f>IF('Plantes en Vert'!H25="","",'Plantes en Vert'!H25)</f>
        <v>Q. lim.</v>
      </c>
      <c r="I1318" s="127" t="str">
        <f>IF('Plantes en Vert'!I25="","",'Plantes en Vert'!I25)</f>
        <v>A</v>
      </c>
      <c r="J1318" s="129" t="str">
        <f>IF('Plantes en Vert'!J25="","",'Plantes en Vert'!J25)</f>
        <v/>
      </c>
      <c r="K1318" s="160" t="str">
        <f>IF('Plantes en Vert'!K25="","",'Plantes en Vert'!K25)</f>
        <v>DIV FL</v>
      </c>
      <c r="L1318" s="160" t="str">
        <f>IF('Plantes en Vert'!L25="","",'Plantes en Vert'!L25)</f>
        <v>Hall</v>
      </c>
      <c r="M1318" s="160" t="str">
        <f>IF('Plantes en Vert'!M25="","",'Plantes en Vert'!M25)</f>
        <v/>
      </c>
      <c r="N1318" s="160" t="str">
        <f>IF('Plantes en Vert'!N25="","",'Plantes en Vert'!N25)</f>
        <v>P0,5</v>
      </c>
      <c r="O1318" s="126"/>
      <c r="P1318" s="130"/>
      <c r="Q1318" s="20"/>
      <c r="R1318" s="20"/>
      <c r="S1318" s="236"/>
      <c r="T1318" s="245"/>
      <c r="U1318" s="214"/>
      <c r="V1318" s="214"/>
      <c r="W1318" s="214"/>
    </row>
    <row r="1319" spans="1:23" ht="20.100000000000001" customHeight="1" x14ac:dyDescent="0.25">
      <c r="A1319" s="23" t="e">
        <f>IF('Plantes en Vert'!#REF!="","",'Plantes en Vert'!#REF!)</f>
        <v>#REF!</v>
      </c>
      <c r="B1319" s="24" t="e">
        <f>IF('Plantes en Vert'!#REF!="","",'Plantes en Vert'!#REF!)</f>
        <v>#REF!</v>
      </c>
      <c r="C1319" s="24" t="e">
        <f>IF('Plantes en Vert'!#REF!="","",'Plantes en Vert'!#REF!)</f>
        <v>#REF!</v>
      </c>
      <c r="D1319" s="24" t="e">
        <f>IF('Plantes en Vert'!#REF!="","",'Plantes en Vert'!#REF!)</f>
        <v>#REF!</v>
      </c>
      <c r="E1319" s="66" t="e">
        <f>IF('Plantes en Vert'!#REF!="","",'Plantes en Vert'!#REF!)</f>
        <v>#REF!</v>
      </c>
      <c r="F1319" s="66" t="e">
        <f>IF('Plantes en Vert'!#REF!="","",'Plantes en Vert'!#REF!)</f>
        <v>#REF!</v>
      </c>
      <c r="G1319" s="64" t="e">
        <f>IF('Plantes en Vert'!#REF!="","",'Plantes en Vert'!#REF!)</f>
        <v>#REF!</v>
      </c>
      <c r="H1319" s="66" t="e">
        <f>IF('Plantes en Vert'!#REF!="","",'Plantes en Vert'!#REF!)</f>
        <v>#REF!</v>
      </c>
      <c r="I1319" s="66" t="e">
        <f>IF('Plantes en Vert'!#REF!="","",'Plantes en Vert'!#REF!)</f>
        <v>#REF!</v>
      </c>
      <c r="J1319" s="72" t="e">
        <f>IF('Plantes en Vert'!#REF!="","",'Plantes en Vert'!#REF!)</f>
        <v>#REF!</v>
      </c>
      <c r="K1319" s="24" t="e">
        <f>IF('Plantes en Vert'!#REF!="","",'Plantes en Vert'!#REF!)</f>
        <v>#REF!</v>
      </c>
      <c r="L1319" s="24" t="e">
        <f>IF('Plantes en Vert'!#REF!="","",'Plantes en Vert'!#REF!)</f>
        <v>#REF!</v>
      </c>
      <c r="M1319" s="24" t="e">
        <f>IF('Plantes en Vert'!#REF!="","",'Plantes en Vert'!#REF!)</f>
        <v>#REF!</v>
      </c>
      <c r="N1319" s="24" t="e">
        <f>IF('Plantes en Vert'!#REF!="","",'Plantes en Vert'!#REF!)</f>
        <v>#REF!</v>
      </c>
      <c r="O1319" s="24"/>
      <c r="P1319" s="54"/>
      <c r="Q1319" s="20"/>
      <c r="R1319" s="20"/>
      <c r="S1319" s="236"/>
      <c r="T1319" s="241"/>
      <c r="U1319" s="44"/>
      <c r="V1319" s="44"/>
      <c r="W1319" s="44"/>
    </row>
    <row r="1320" spans="1:23" ht="20.100000000000001" customHeight="1" x14ac:dyDescent="0.25">
      <c r="A1320" s="125">
        <f>IF('Plantes en Vert'!A26="","",'Plantes en Vert'!A26)</f>
        <v>12025</v>
      </c>
      <c r="B1320" s="126" t="str">
        <f>IF('Plantes en Vert'!B26="","",'Plantes en Vert'!B26)</f>
        <v>IMPATIENS NELLE GUINEE PARADISE</v>
      </c>
      <c r="C1320" s="126" t="str">
        <f>IF('Plantes en Vert'!C26="","",'Plantes en Vert'!C26)</f>
        <v xml:space="preserve">Tomini </v>
      </c>
      <c r="D1320" s="126" t="str">
        <f>IF('Plantes en Vert'!D26="","",'Plantes en Vert'!D26)</f>
        <v>&gt;s08/2026</v>
      </c>
      <c r="E1320" s="127" t="str">
        <f>IF('Plantes en Vert'!E26="","",'Plantes en Vert'!E26)</f>
        <v>B</v>
      </c>
      <c r="F1320" s="127" t="str">
        <f>IF('Plantes en Vert'!F26="","",'Plantes en Vert'!F26)</f>
        <v>P 0.5L</v>
      </c>
      <c r="G1320" s="128">
        <f>IF('Plantes en Vert'!G26="","",'Plantes en Vert'!G26)</f>
        <v>15</v>
      </c>
      <c r="H1320" s="127" t="str">
        <f>IF('Plantes en Vert'!H26="","",'Plantes en Vert'!H26)</f>
        <v>Q. lim.</v>
      </c>
      <c r="I1320" s="127" t="str">
        <f>IF('Plantes en Vert'!I26="","",'Plantes en Vert'!I26)</f>
        <v>A</v>
      </c>
      <c r="J1320" s="129" t="str">
        <f>IF('Plantes en Vert'!J26="","",'Plantes en Vert'!J26)</f>
        <v/>
      </c>
      <c r="K1320" s="160" t="str">
        <f>IF('Plantes en Vert'!K26="","",'Plantes en Vert'!K26)</f>
        <v>DIV FL</v>
      </c>
      <c r="L1320" s="160" t="str">
        <f>IF('Plantes en Vert'!L26="","",'Plantes en Vert'!L26)</f>
        <v>Hall</v>
      </c>
      <c r="M1320" s="160" t="str">
        <f>IF('Plantes en Vert'!M26="","",'Plantes en Vert'!M26)</f>
        <v/>
      </c>
      <c r="N1320" s="160" t="str">
        <f>IF('Plantes en Vert'!N26="","",'Plantes en Vert'!N26)</f>
        <v>P0,5</v>
      </c>
      <c r="O1320" s="126"/>
      <c r="P1320" s="130"/>
      <c r="Q1320" s="20"/>
      <c r="R1320" s="20"/>
      <c r="S1320" s="236"/>
      <c r="T1320" s="245"/>
      <c r="U1320" s="214"/>
      <c r="V1320" s="214"/>
      <c r="W1320" s="214"/>
    </row>
    <row r="1321" spans="1:23" ht="20.100000000000001" customHeight="1" x14ac:dyDescent="0.25">
      <c r="A1321" s="23" t="e">
        <f>IF('Plantes en Vert'!#REF!="","",'Plantes en Vert'!#REF!)</f>
        <v>#REF!</v>
      </c>
      <c r="B1321" s="24" t="e">
        <f>IF('Plantes en Vert'!#REF!="","",'Plantes en Vert'!#REF!)</f>
        <v>#REF!</v>
      </c>
      <c r="C1321" s="24" t="e">
        <f>IF('Plantes en Vert'!#REF!="","",'Plantes en Vert'!#REF!)</f>
        <v>#REF!</v>
      </c>
      <c r="D1321" s="24" t="e">
        <f>IF('Plantes en Vert'!#REF!="","",'Plantes en Vert'!#REF!)</f>
        <v>#REF!</v>
      </c>
      <c r="E1321" s="66" t="e">
        <f>IF('Plantes en Vert'!#REF!="","",'Plantes en Vert'!#REF!)</f>
        <v>#REF!</v>
      </c>
      <c r="F1321" s="66" t="e">
        <f>IF('Plantes en Vert'!#REF!="","",'Plantes en Vert'!#REF!)</f>
        <v>#REF!</v>
      </c>
      <c r="G1321" s="64" t="e">
        <f>IF('Plantes en Vert'!#REF!="","",'Plantes en Vert'!#REF!)</f>
        <v>#REF!</v>
      </c>
      <c r="H1321" s="66" t="e">
        <f>IF('Plantes en Vert'!#REF!="","",'Plantes en Vert'!#REF!)</f>
        <v>#REF!</v>
      </c>
      <c r="I1321" s="66" t="e">
        <f>IF('Plantes en Vert'!#REF!="","",'Plantes en Vert'!#REF!)</f>
        <v>#REF!</v>
      </c>
      <c r="J1321" s="72" t="e">
        <f>IF('Plantes en Vert'!#REF!="","",'Plantes en Vert'!#REF!)</f>
        <v>#REF!</v>
      </c>
      <c r="K1321" s="24" t="e">
        <f>IF('Plantes en Vert'!#REF!="","",'Plantes en Vert'!#REF!)</f>
        <v>#REF!</v>
      </c>
      <c r="L1321" s="24" t="e">
        <f>IF('Plantes en Vert'!#REF!="","",'Plantes en Vert'!#REF!)</f>
        <v>#REF!</v>
      </c>
      <c r="M1321" s="24" t="e">
        <f>IF('Plantes en Vert'!#REF!="","",'Plantes en Vert'!#REF!)</f>
        <v>#REF!</v>
      </c>
      <c r="N1321" s="24" t="e">
        <f>IF('Plantes en Vert'!#REF!="","",'Plantes en Vert'!#REF!)</f>
        <v>#REF!</v>
      </c>
      <c r="O1321" s="24"/>
      <c r="P1321" s="54"/>
      <c r="Q1321" s="20"/>
      <c r="R1321" s="20"/>
      <c r="S1321" s="236"/>
      <c r="T1321" s="241"/>
      <c r="U1321" s="44"/>
      <c r="V1321" s="44"/>
      <c r="W1321" s="44"/>
    </row>
    <row r="1322" spans="1:23" ht="20.100000000000001" customHeight="1" x14ac:dyDescent="0.25">
      <c r="A1322" s="125">
        <f>IF('Plantes en Vert'!A27="","",'Plantes en Vert'!A27)</f>
        <v>12524</v>
      </c>
      <c r="B1322" s="126" t="str">
        <f>IF('Plantes en Vert'!B27="","",'Plantes en Vert'!B27)</f>
        <v>IMPATIENS NELLE GUINEE PARADISE</v>
      </c>
      <c r="C1322" s="126" t="str">
        <f>IF('Plantes en Vert'!C27="","",'Plantes en Vert'!C27)</f>
        <v xml:space="preserve">Totoya </v>
      </c>
      <c r="D1322" s="126" t="str">
        <f>IF('Plantes en Vert'!D27="","",'Plantes en Vert'!D27)</f>
        <v>&gt;s08/2026</v>
      </c>
      <c r="E1322" s="127" t="str">
        <f>IF('Plantes en Vert'!E27="","",'Plantes en Vert'!E27)</f>
        <v>B</v>
      </c>
      <c r="F1322" s="127" t="str">
        <f>IF('Plantes en Vert'!F27="","",'Plantes en Vert'!F27)</f>
        <v>P 0.5L</v>
      </c>
      <c r="G1322" s="128">
        <f>IF('Plantes en Vert'!G27="","",'Plantes en Vert'!G27)</f>
        <v>15</v>
      </c>
      <c r="H1322" s="127" t="str">
        <f>IF('Plantes en Vert'!H27="","",'Plantes en Vert'!H27)</f>
        <v>Q. lim.</v>
      </c>
      <c r="I1322" s="127" t="str">
        <f>IF('Plantes en Vert'!I27="","",'Plantes en Vert'!I27)</f>
        <v>A</v>
      </c>
      <c r="J1322" s="129" t="str">
        <f>IF('Plantes en Vert'!J27="","",'Plantes en Vert'!J27)</f>
        <v/>
      </c>
      <c r="K1322" s="160" t="str">
        <f>IF('Plantes en Vert'!K27="","",'Plantes en Vert'!K27)</f>
        <v>DIV FL</v>
      </c>
      <c r="L1322" s="160" t="str">
        <f>IF('Plantes en Vert'!L27="","",'Plantes en Vert'!L27)</f>
        <v>Hall</v>
      </c>
      <c r="M1322" s="160" t="str">
        <f>IF('Plantes en Vert'!M27="","",'Plantes en Vert'!M27)</f>
        <v/>
      </c>
      <c r="N1322" s="160" t="str">
        <f>IF('Plantes en Vert'!N27="","",'Plantes en Vert'!N27)</f>
        <v>P0,5</v>
      </c>
      <c r="O1322" s="126"/>
      <c r="P1322" s="130"/>
      <c r="Q1322" s="20"/>
      <c r="R1322" s="20"/>
      <c r="S1322" s="236"/>
      <c r="T1322" s="245"/>
      <c r="U1322" s="214"/>
      <c r="V1322" s="214"/>
      <c r="W1322" s="214"/>
    </row>
    <row r="1323" spans="1:23" ht="20.100000000000001" customHeight="1" x14ac:dyDescent="0.25">
      <c r="A1323" s="23" t="e">
        <f>IF('Plantes en Vert'!#REF!="","",'Plantes en Vert'!#REF!)</f>
        <v>#REF!</v>
      </c>
      <c r="B1323" s="24" t="e">
        <f>IF('Plantes en Vert'!#REF!="","",'Plantes en Vert'!#REF!)</f>
        <v>#REF!</v>
      </c>
      <c r="C1323" s="24" t="e">
        <f>IF('Plantes en Vert'!#REF!="","",'Plantes en Vert'!#REF!)</f>
        <v>#REF!</v>
      </c>
      <c r="D1323" s="24" t="e">
        <f>IF('Plantes en Vert'!#REF!="","",'Plantes en Vert'!#REF!)</f>
        <v>#REF!</v>
      </c>
      <c r="E1323" s="66" t="e">
        <f>IF('Plantes en Vert'!#REF!="","",'Plantes en Vert'!#REF!)</f>
        <v>#REF!</v>
      </c>
      <c r="F1323" s="66" t="e">
        <f>IF('Plantes en Vert'!#REF!="","",'Plantes en Vert'!#REF!)</f>
        <v>#REF!</v>
      </c>
      <c r="G1323" s="64" t="e">
        <f>IF('Plantes en Vert'!#REF!="","",'Plantes en Vert'!#REF!)</f>
        <v>#REF!</v>
      </c>
      <c r="H1323" s="66" t="e">
        <f>IF('Plantes en Vert'!#REF!="","",'Plantes en Vert'!#REF!)</f>
        <v>#REF!</v>
      </c>
      <c r="I1323" s="66" t="e">
        <f>IF('Plantes en Vert'!#REF!="","",'Plantes en Vert'!#REF!)</f>
        <v>#REF!</v>
      </c>
      <c r="J1323" s="72" t="e">
        <f>IF('Plantes en Vert'!#REF!="","",'Plantes en Vert'!#REF!)</f>
        <v>#REF!</v>
      </c>
      <c r="K1323" s="24" t="e">
        <f>IF('Plantes en Vert'!#REF!="","",'Plantes en Vert'!#REF!)</f>
        <v>#REF!</v>
      </c>
      <c r="L1323" s="24" t="e">
        <f>IF('Plantes en Vert'!#REF!="","",'Plantes en Vert'!#REF!)</f>
        <v>#REF!</v>
      </c>
      <c r="M1323" s="24" t="e">
        <f>IF('Plantes en Vert'!#REF!="","",'Plantes en Vert'!#REF!)</f>
        <v>#REF!</v>
      </c>
      <c r="N1323" s="24" t="e">
        <f>IF('Plantes en Vert'!#REF!="","",'Plantes en Vert'!#REF!)</f>
        <v>#REF!</v>
      </c>
      <c r="O1323" s="24"/>
      <c r="P1323" s="54"/>
      <c r="Q1323" s="20"/>
      <c r="R1323" s="20"/>
      <c r="S1323" s="236"/>
      <c r="T1323" s="241"/>
      <c r="U1323" s="44"/>
      <c r="V1323" s="44"/>
      <c r="W1323" s="44"/>
    </row>
    <row r="1324" spans="1:23" ht="20.100000000000001" customHeight="1" x14ac:dyDescent="0.25">
      <c r="A1324" s="125">
        <f>IF('Plantes en Vert'!A28="","",'Plantes en Vert'!A28)</f>
        <v>2540</v>
      </c>
      <c r="B1324" s="126" t="str">
        <f>IF('Plantes en Vert'!B28="","",'Plantes en Vert'!B28)</f>
        <v>IMPATIENS NELLE GUINEE PARADISE</v>
      </c>
      <c r="C1324" s="126" t="str">
        <f>IF('Plantes en Vert'!C28="","",'Plantes en Vert'!C28)</f>
        <v xml:space="preserve">Variés </v>
      </c>
      <c r="D1324" s="126" t="str">
        <f>IF('Plantes en Vert'!D28="","",'Plantes en Vert'!D28)</f>
        <v>&gt;s08/2026</v>
      </c>
      <c r="E1324" s="127" t="str">
        <f>IF('Plantes en Vert'!E28="","",'Plantes en Vert'!E28)</f>
        <v>B</v>
      </c>
      <c r="F1324" s="127" t="str">
        <f>IF('Plantes en Vert'!F28="","",'Plantes en Vert'!F28)</f>
        <v>P 0.5L</v>
      </c>
      <c r="G1324" s="128">
        <f>IF('Plantes en Vert'!G28="","",'Plantes en Vert'!G28)</f>
        <v>15</v>
      </c>
      <c r="H1324" s="127" t="str">
        <f>IF('Plantes en Vert'!H28="","",'Plantes en Vert'!H28)</f>
        <v>Q. lim.</v>
      </c>
      <c r="I1324" s="127" t="str">
        <f>IF('Plantes en Vert'!I28="","",'Plantes en Vert'!I28)</f>
        <v>A</v>
      </c>
      <c r="J1324" s="129" t="str">
        <f>IF('Plantes en Vert'!J28="","",'Plantes en Vert'!J28)</f>
        <v/>
      </c>
      <c r="K1324" s="160" t="str">
        <f>IF('Plantes en Vert'!K28="","",'Plantes en Vert'!K28)</f>
        <v>DIV FL</v>
      </c>
      <c r="L1324" s="160" t="str">
        <f>IF('Plantes en Vert'!L28="","",'Plantes en Vert'!L28)</f>
        <v>Hall</v>
      </c>
      <c r="M1324" s="160" t="str">
        <f>IF('Plantes en Vert'!M28="","",'Plantes en Vert'!M28)</f>
        <v/>
      </c>
      <c r="N1324" s="160" t="str">
        <f>IF('Plantes en Vert'!N28="","",'Plantes en Vert'!N28)</f>
        <v>P0,5</v>
      </c>
      <c r="O1324" s="126"/>
      <c r="P1324" s="130"/>
      <c r="Q1324" s="20"/>
      <c r="R1324" s="20"/>
      <c r="S1324" s="236"/>
      <c r="T1324" s="245"/>
      <c r="U1324" s="214"/>
      <c r="V1324" s="214"/>
      <c r="W1324" s="214"/>
    </row>
    <row r="1325" spans="1:23" ht="20.100000000000001" customHeight="1" x14ac:dyDescent="0.25">
      <c r="A1325" s="23" t="e">
        <f>IF('Plantes en Vert'!#REF!="","",'Plantes en Vert'!#REF!)</f>
        <v>#REF!</v>
      </c>
      <c r="B1325" s="24" t="e">
        <f>IF('Plantes en Vert'!#REF!="","",'Plantes en Vert'!#REF!)</f>
        <v>#REF!</v>
      </c>
      <c r="C1325" s="24" t="e">
        <f>IF('Plantes en Vert'!#REF!="","",'Plantes en Vert'!#REF!)</f>
        <v>#REF!</v>
      </c>
      <c r="D1325" s="24" t="e">
        <f>IF('Plantes en Vert'!#REF!="","",'Plantes en Vert'!#REF!)</f>
        <v>#REF!</v>
      </c>
      <c r="E1325" s="66" t="e">
        <f>IF('Plantes en Vert'!#REF!="","",'Plantes en Vert'!#REF!)</f>
        <v>#REF!</v>
      </c>
      <c r="F1325" s="66" t="e">
        <f>IF('Plantes en Vert'!#REF!="","",'Plantes en Vert'!#REF!)</f>
        <v>#REF!</v>
      </c>
      <c r="G1325" s="64" t="e">
        <f>IF('Plantes en Vert'!#REF!="","",'Plantes en Vert'!#REF!)</f>
        <v>#REF!</v>
      </c>
      <c r="H1325" s="66" t="e">
        <f>IF('Plantes en Vert'!#REF!="","",'Plantes en Vert'!#REF!)</f>
        <v>#REF!</v>
      </c>
      <c r="I1325" s="66" t="e">
        <f>IF('Plantes en Vert'!#REF!="","",'Plantes en Vert'!#REF!)</f>
        <v>#REF!</v>
      </c>
      <c r="J1325" s="72" t="e">
        <f>IF('Plantes en Vert'!#REF!="","",'Plantes en Vert'!#REF!)</f>
        <v>#REF!</v>
      </c>
      <c r="K1325" s="24" t="e">
        <f>IF('Plantes en Vert'!#REF!="","",'Plantes en Vert'!#REF!)</f>
        <v>#REF!</v>
      </c>
      <c r="L1325" s="24" t="e">
        <f>IF('Plantes en Vert'!#REF!="","",'Plantes en Vert'!#REF!)</f>
        <v>#REF!</v>
      </c>
      <c r="M1325" s="24" t="e">
        <f>IF('Plantes en Vert'!#REF!="","",'Plantes en Vert'!#REF!)</f>
        <v>#REF!</v>
      </c>
      <c r="N1325" s="24" t="e">
        <f>IF('Plantes en Vert'!#REF!="","",'Plantes en Vert'!#REF!)</f>
        <v>#REF!</v>
      </c>
      <c r="O1325" s="24"/>
      <c r="P1325" s="54"/>
      <c r="Q1325" s="20"/>
      <c r="R1325" s="20"/>
      <c r="S1325" s="236"/>
      <c r="T1325" s="241"/>
      <c r="U1325" s="44"/>
      <c r="V1325" s="44"/>
      <c r="W1325" s="44"/>
    </row>
    <row r="1326" spans="1:23" ht="20.100000000000001" customHeight="1" x14ac:dyDescent="0.25">
      <c r="A1326" s="125">
        <f>IF('Plantes en Vert'!A29="","",'Plantes en Vert'!A29)</f>
        <v>26497</v>
      </c>
      <c r="B1326" s="126" t="str">
        <f>IF('Plantes en Vert'!B29="","",'Plantes en Vert'!B29)</f>
        <v>IMPATIENS SOL LUNA PRIME</v>
      </c>
      <c r="C1326" s="126" t="str">
        <f>IF('Plantes en Vert'!C29="","",'Plantes en Vert'!C29)</f>
        <v xml:space="preserve">Light Salmon </v>
      </c>
      <c r="D1326" s="126" t="str">
        <f>IF('Plantes en Vert'!D29="","",'Plantes en Vert'!D29)</f>
        <v>&gt;s08/2026</v>
      </c>
      <c r="E1326" s="127" t="str">
        <f>IF('Plantes en Vert'!E29="","",'Plantes en Vert'!E29)</f>
        <v>B</v>
      </c>
      <c r="F1326" s="127" t="str">
        <f>IF('Plantes en Vert'!F29="","",'Plantes en Vert'!F29)</f>
        <v>P 0.5L</v>
      </c>
      <c r="G1326" s="128">
        <f>IF('Plantes en Vert'!G29="","",'Plantes en Vert'!G29)</f>
        <v>15</v>
      </c>
      <c r="H1326" s="127" t="str">
        <f>IF('Plantes en Vert'!H29="","",'Plantes en Vert'!H29)</f>
        <v>Q. lim.</v>
      </c>
      <c r="I1326" s="127" t="str">
        <f>IF('Plantes en Vert'!I29="","",'Plantes en Vert'!I29)</f>
        <v>E</v>
      </c>
      <c r="J1326" s="129" t="str">
        <f>IF('Plantes en Vert'!J29="","",'Plantes en Vert'!J29)</f>
        <v/>
      </c>
      <c r="K1326" s="160" t="str">
        <f>IF('Plantes en Vert'!K29="","",'Plantes en Vert'!K29)</f>
        <v>DIV FL</v>
      </c>
      <c r="L1326" s="160" t="str">
        <f>IF('Plantes en Vert'!L29="","",'Plantes en Vert'!L29)</f>
        <v>Hall</v>
      </c>
      <c r="M1326" s="160" t="str">
        <f>IF('Plantes en Vert'!M29="","",'Plantes en Vert'!M29)</f>
        <v/>
      </c>
      <c r="N1326" s="160" t="str">
        <f>IF('Plantes en Vert'!N29="","",'Plantes en Vert'!N29)</f>
        <v>P0,5</v>
      </c>
      <c r="O1326" s="126"/>
      <c r="P1326" s="130"/>
      <c r="Q1326" s="20"/>
      <c r="R1326" s="20"/>
      <c r="S1326" s="236"/>
      <c r="T1326" s="245"/>
      <c r="U1326" s="214"/>
      <c r="V1326" s="214"/>
      <c r="W1326" s="214"/>
    </row>
    <row r="1327" spans="1:23" ht="20.100000000000001" customHeight="1" x14ac:dyDescent="0.25">
      <c r="A1327" s="23" t="e">
        <f>IF('Plantes en Vert'!#REF!="","",'Plantes en Vert'!#REF!)</f>
        <v>#REF!</v>
      </c>
      <c r="B1327" s="24" t="e">
        <f>IF('Plantes en Vert'!#REF!="","",'Plantes en Vert'!#REF!)</f>
        <v>#REF!</v>
      </c>
      <c r="C1327" s="24" t="e">
        <f>IF('Plantes en Vert'!#REF!="","",'Plantes en Vert'!#REF!)</f>
        <v>#REF!</v>
      </c>
      <c r="D1327" s="24" t="e">
        <f>IF('Plantes en Vert'!#REF!="","",'Plantes en Vert'!#REF!)</f>
        <v>#REF!</v>
      </c>
      <c r="E1327" s="66" t="e">
        <f>IF('Plantes en Vert'!#REF!="","",'Plantes en Vert'!#REF!)</f>
        <v>#REF!</v>
      </c>
      <c r="F1327" s="66" t="e">
        <f>IF('Plantes en Vert'!#REF!="","",'Plantes en Vert'!#REF!)</f>
        <v>#REF!</v>
      </c>
      <c r="G1327" s="64" t="e">
        <f>IF('Plantes en Vert'!#REF!="","",'Plantes en Vert'!#REF!)</f>
        <v>#REF!</v>
      </c>
      <c r="H1327" s="66" t="e">
        <f>IF('Plantes en Vert'!#REF!="","",'Plantes en Vert'!#REF!)</f>
        <v>#REF!</v>
      </c>
      <c r="I1327" s="66" t="e">
        <f>IF('Plantes en Vert'!#REF!="","",'Plantes en Vert'!#REF!)</f>
        <v>#REF!</v>
      </c>
      <c r="J1327" s="72" t="e">
        <f>IF('Plantes en Vert'!#REF!="","",'Plantes en Vert'!#REF!)</f>
        <v>#REF!</v>
      </c>
      <c r="K1327" s="24" t="e">
        <f>IF('Plantes en Vert'!#REF!="","",'Plantes en Vert'!#REF!)</f>
        <v>#REF!</v>
      </c>
      <c r="L1327" s="24" t="e">
        <f>IF('Plantes en Vert'!#REF!="","",'Plantes en Vert'!#REF!)</f>
        <v>#REF!</v>
      </c>
      <c r="M1327" s="24" t="e">
        <f>IF('Plantes en Vert'!#REF!="","",'Plantes en Vert'!#REF!)</f>
        <v>#REF!</v>
      </c>
      <c r="N1327" s="24" t="e">
        <f>IF('Plantes en Vert'!#REF!="","",'Plantes en Vert'!#REF!)</f>
        <v>#REF!</v>
      </c>
      <c r="O1327" s="24"/>
      <c r="P1327" s="54"/>
      <c r="Q1327" s="20"/>
      <c r="R1327" s="20"/>
      <c r="S1327" s="236"/>
      <c r="T1327" s="241"/>
      <c r="U1327" s="44"/>
      <c r="V1327" s="44"/>
      <c r="W1327" s="44"/>
    </row>
    <row r="1328" spans="1:23" ht="20.100000000000001" customHeight="1" x14ac:dyDescent="0.25">
      <c r="A1328" s="125">
        <f>IF('Plantes en Vert'!A30="","",'Plantes en Vert'!A30)</f>
        <v>26311</v>
      </c>
      <c r="B1328" s="126" t="str">
        <f>IF('Plantes en Vert'!B30="","",'Plantes en Vert'!B30)</f>
        <v>IMPATIENS SOL LUNA PRIME</v>
      </c>
      <c r="C1328" s="126" t="str">
        <f>IF('Plantes en Vert'!C30="","",'Plantes en Vert'!C30)</f>
        <v xml:space="preserve">Orchid </v>
      </c>
      <c r="D1328" s="126" t="str">
        <f>IF('Plantes en Vert'!D30="","",'Plantes en Vert'!D30)</f>
        <v>&gt;s08/2026</v>
      </c>
      <c r="E1328" s="127" t="str">
        <f>IF('Plantes en Vert'!E30="","",'Plantes en Vert'!E30)</f>
        <v>B</v>
      </c>
      <c r="F1328" s="127" t="str">
        <f>IF('Plantes en Vert'!F30="","",'Plantes en Vert'!F30)</f>
        <v>P 0.5L</v>
      </c>
      <c r="G1328" s="128">
        <f>IF('Plantes en Vert'!G30="","",'Plantes en Vert'!G30)</f>
        <v>15</v>
      </c>
      <c r="H1328" s="127" t="str">
        <f>IF('Plantes en Vert'!H30="","",'Plantes en Vert'!H30)</f>
        <v>Q. lim.</v>
      </c>
      <c r="I1328" s="127" t="str">
        <f>IF('Plantes en Vert'!I30="","",'Plantes en Vert'!I30)</f>
        <v>E</v>
      </c>
      <c r="J1328" s="129" t="str">
        <f>IF('Plantes en Vert'!J30="","",'Plantes en Vert'!J30)</f>
        <v/>
      </c>
      <c r="K1328" s="160" t="str">
        <f>IF('Plantes en Vert'!K30="","",'Plantes en Vert'!K30)</f>
        <v>DIV FL</v>
      </c>
      <c r="L1328" s="160" t="str">
        <f>IF('Plantes en Vert'!L30="","",'Plantes en Vert'!L30)</f>
        <v>Hall</v>
      </c>
      <c r="M1328" s="160" t="str">
        <f>IF('Plantes en Vert'!M30="","",'Plantes en Vert'!M30)</f>
        <v/>
      </c>
      <c r="N1328" s="160" t="str">
        <f>IF('Plantes en Vert'!N30="","",'Plantes en Vert'!N30)</f>
        <v>P0,5</v>
      </c>
      <c r="O1328" s="126"/>
      <c r="P1328" s="130"/>
      <c r="Q1328" s="20"/>
      <c r="R1328" s="20"/>
      <c r="S1328" s="236"/>
      <c r="T1328" s="245"/>
      <c r="U1328" s="214"/>
      <c r="V1328" s="214"/>
      <c r="W1328" s="214"/>
    </row>
    <row r="1329" spans="1:23" ht="20.100000000000001" customHeight="1" x14ac:dyDescent="0.25">
      <c r="A1329" s="23" t="e">
        <f>IF('Plantes en Vert'!#REF!="","",'Plantes en Vert'!#REF!)</f>
        <v>#REF!</v>
      </c>
      <c r="B1329" s="24" t="e">
        <f>IF('Plantes en Vert'!#REF!="","",'Plantes en Vert'!#REF!)</f>
        <v>#REF!</v>
      </c>
      <c r="C1329" s="24" t="e">
        <f>IF('Plantes en Vert'!#REF!="","",'Plantes en Vert'!#REF!)</f>
        <v>#REF!</v>
      </c>
      <c r="D1329" s="24" t="e">
        <f>IF('Plantes en Vert'!#REF!="","",'Plantes en Vert'!#REF!)</f>
        <v>#REF!</v>
      </c>
      <c r="E1329" s="66" t="e">
        <f>IF('Plantes en Vert'!#REF!="","",'Plantes en Vert'!#REF!)</f>
        <v>#REF!</v>
      </c>
      <c r="F1329" s="66" t="e">
        <f>IF('Plantes en Vert'!#REF!="","",'Plantes en Vert'!#REF!)</f>
        <v>#REF!</v>
      </c>
      <c r="G1329" s="64" t="e">
        <f>IF('Plantes en Vert'!#REF!="","",'Plantes en Vert'!#REF!)</f>
        <v>#REF!</v>
      </c>
      <c r="H1329" s="66" t="e">
        <f>IF('Plantes en Vert'!#REF!="","",'Plantes en Vert'!#REF!)</f>
        <v>#REF!</v>
      </c>
      <c r="I1329" s="66" t="e">
        <f>IF('Plantes en Vert'!#REF!="","",'Plantes en Vert'!#REF!)</f>
        <v>#REF!</v>
      </c>
      <c r="J1329" s="72" t="e">
        <f>IF('Plantes en Vert'!#REF!="","",'Plantes en Vert'!#REF!)</f>
        <v>#REF!</v>
      </c>
      <c r="K1329" s="24" t="e">
        <f>IF('Plantes en Vert'!#REF!="","",'Plantes en Vert'!#REF!)</f>
        <v>#REF!</v>
      </c>
      <c r="L1329" s="24" t="e">
        <f>IF('Plantes en Vert'!#REF!="","",'Plantes en Vert'!#REF!)</f>
        <v>#REF!</v>
      </c>
      <c r="M1329" s="24" t="e">
        <f>IF('Plantes en Vert'!#REF!="","",'Plantes en Vert'!#REF!)</f>
        <v>#REF!</v>
      </c>
      <c r="N1329" s="24" t="e">
        <f>IF('Plantes en Vert'!#REF!="","",'Plantes en Vert'!#REF!)</f>
        <v>#REF!</v>
      </c>
      <c r="O1329" s="24"/>
      <c r="P1329" s="54"/>
      <c r="Q1329" s="20"/>
      <c r="R1329" s="20"/>
      <c r="S1329" s="236"/>
      <c r="T1329" s="241"/>
      <c r="U1329" s="44"/>
      <c r="V1329" s="44"/>
      <c r="W1329" s="44"/>
    </row>
    <row r="1330" spans="1:23" ht="20.100000000000001" customHeight="1" x14ac:dyDescent="0.25">
      <c r="A1330" s="125">
        <f>IF('Plantes en Vert'!A31="","",'Plantes en Vert'!A31)</f>
        <v>26498</v>
      </c>
      <c r="B1330" s="126" t="str">
        <f>IF('Plantes en Vert'!B31="","",'Plantes en Vert'!B31)</f>
        <v>IMPATIENS SOL LUNA PRIME</v>
      </c>
      <c r="C1330" s="126" t="str">
        <f>IF('Plantes en Vert'!C31="","",'Plantes en Vert'!C31)</f>
        <v xml:space="preserve">Peach </v>
      </c>
      <c r="D1330" s="126" t="str">
        <f>IF('Plantes en Vert'!D31="","",'Plantes en Vert'!D31)</f>
        <v>&gt;s08/2026</v>
      </c>
      <c r="E1330" s="127" t="str">
        <f>IF('Plantes en Vert'!E31="","",'Plantes en Vert'!E31)</f>
        <v>B</v>
      </c>
      <c r="F1330" s="127" t="str">
        <f>IF('Plantes en Vert'!F31="","",'Plantes en Vert'!F31)</f>
        <v>P 0.5L</v>
      </c>
      <c r="G1330" s="128">
        <f>IF('Plantes en Vert'!G31="","",'Plantes en Vert'!G31)</f>
        <v>15</v>
      </c>
      <c r="H1330" s="127" t="str">
        <f>IF('Plantes en Vert'!H31="","",'Plantes en Vert'!H31)</f>
        <v>Q. lim.</v>
      </c>
      <c r="I1330" s="127" t="str">
        <f>IF('Plantes en Vert'!I31="","",'Plantes en Vert'!I31)</f>
        <v>E</v>
      </c>
      <c r="J1330" s="129" t="str">
        <f>IF('Plantes en Vert'!J31="","",'Plantes en Vert'!J31)</f>
        <v/>
      </c>
      <c r="K1330" s="160" t="str">
        <f>IF('Plantes en Vert'!K31="","",'Plantes en Vert'!K31)</f>
        <v>DIV FL</v>
      </c>
      <c r="L1330" s="160" t="str">
        <f>IF('Plantes en Vert'!L31="","",'Plantes en Vert'!L31)</f>
        <v>Hall</v>
      </c>
      <c r="M1330" s="160" t="str">
        <f>IF('Plantes en Vert'!M31="","",'Plantes en Vert'!M31)</f>
        <v/>
      </c>
      <c r="N1330" s="160" t="str">
        <f>IF('Plantes en Vert'!N31="","",'Plantes en Vert'!N31)</f>
        <v>P0,5</v>
      </c>
      <c r="O1330" s="126"/>
      <c r="P1330" s="130"/>
      <c r="Q1330" s="20"/>
      <c r="R1330" s="20"/>
      <c r="S1330" s="236"/>
      <c r="T1330" s="245"/>
      <c r="U1330" s="214"/>
      <c r="V1330" s="214"/>
      <c r="W1330" s="214"/>
    </row>
    <row r="1331" spans="1:23" ht="20.100000000000001" customHeight="1" x14ac:dyDescent="0.25">
      <c r="A1331" s="23" t="e">
        <f>IF('Plantes en Vert'!#REF!="","",'Plantes en Vert'!#REF!)</f>
        <v>#REF!</v>
      </c>
      <c r="B1331" s="24" t="e">
        <f>IF('Plantes en Vert'!#REF!="","",'Plantes en Vert'!#REF!)</f>
        <v>#REF!</v>
      </c>
      <c r="C1331" s="24" t="e">
        <f>IF('Plantes en Vert'!#REF!="","",'Plantes en Vert'!#REF!)</f>
        <v>#REF!</v>
      </c>
      <c r="D1331" s="24" t="e">
        <f>IF('Plantes en Vert'!#REF!="","",'Plantes en Vert'!#REF!)</f>
        <v>#REF!</v>
      </c>
      <c r="E1331" s="66" t="e">
        <f>IF('Plantes en Vert'!#REF!="","",'Plantes en Vert'!#REF!)</f>
        <v>#REF!</v>
      </c>
      <c r="F1331" s="66" t="e">
        <f>IF('Plantes en Vert'!#REF!="","",'Plantes en Vert'!#REF!)</f>
        <v>#REF!</v>
      </c>
      <c r="G1331" s="64" t="e">
        <f>IF('Plantes en Vert'!#REF!="","",'Plantes en Vert'!#REF!)</f>
        <v>#REF!</v>
      </c>
      <c r="H1331" s="66" t="e">
        <f>IF('Plantes en Vert'!#REF!="","",'Plantes en Vert'!#REF!)</f>
        <v>#REF!</v>
      </c>
      <c r="I1331" s="66" t="e">
        <f>IF('Plantes en Vert'!#REF!="","",'Plantes en Vert'!#REF!)</f>
        <v>#REF!</v>
      </c>
      <c r="J1331" s="72" t="e">
        <f>IF('Plantes en Vert'!#REF!="","",'Plantes en Vert'!#REF!)</f>
        <v>#REF!</v>
      </c>
      <c r="K1331" s="24" t="e">
        <f>IF('Plantes en Vert'!#REF!="","",'Plantes en Vert'!#REF!)</f>
        <v>#REF!</v>
      </c>
      <c r="L1331" s="24" t="e">
        <f>IF('Plantes en Vert'!#REF!="","",'Plantes en Vert'!#REF!)</f>
        <v>#REF!</v>
      </c>
      <c r="M1331" s="24" t="e">
        <f>IF('Plantes en Vert'!#REF!="","",'Plantes en Vert'!#REF!)</f>
        <v>#REF!</v>
      </c>
      <c r="N1331" s="24" t="e">
        <f>IF('Plantes en Vert'!#REF!="","",'Plantes en Vert'!#REF!)</f>
        <v>#REF!</v>
      </c>
      <c r="O1331" s="24"/>
      <c r="P1331" s="54"/>
      <c r="Q1331" s="20"/>
      <c r="R1331" s="20"/>
      <c r="S1331" s="236"/>
      <c r="T1331" s="241"/>
      <c r="U1331" s="44"/>
      <c r="V1331" s="44"/>
      <c r="W1331" s="44"/>
    </row>
    <row r="1332" spans="1:23" ht="20.100000000000001" customHeight="1" x14ac:dyDescent="0.25">
      <c r="A1332" s="125">
        <f>IF('Plantes en Vert'!A32="","",'Plantes en Vert'!A32)</f>
        <v>26312</v>
      </c>
      <c r="B1332" s="126" t="str">
        <f>IF('Plantes en Vert'!B32="","",'Plantes en Vert'!B32)</f>
        <v>IMPATIENS SOL LUNA PRIME</v>
      </c>
      <c r="C1332" s="126" t="str">
        <f>IF('Plantes en Vert'!C32="","",'Plantes en Vert'!C32)</f>
        <v xml:space="preserve">Red </v>
      </c>
      <c r="D1332" s="126" t="str">
        <f>IF('Plantes en Vert'!D32="","",'Plantes en Vert'!D32)</f>
        <v>&gt;s08/2026</v>
      </c>
      <c r="E1332" s="127" t="str">
        <f>IF('Plantes en Vert'!E32="","",'Plantes en Vert'!E32)</f>
        <v>B</v>
      </c>
      <c r="F1332" s="127" t="str">
        <f>IF('Plantes en Vert'!F32="","",'Plantes en Vert'!F32)</f>
        <v>P 0.5L</v>
      </c>
      <c r="G1332" s="128">
        <f>IF('Plantes en Vert'!G32="","",'Plantes en Vert'!G32)</f>
        <v>15</v>
      </c>
      <c r="H1332" s="127" t="str">
        <f>IF('Plantes en Vert'!H32="","",'Plantes en Vert'!H32)</f>
        <v>Q. lim.</v>
      </c>
      <c r="I1332" s="127" t="str">
        <f>IF('Plantes en Vert'!I32="","",'Plantes en Vert'!I32)</f>
        <v>E</v>
      </c>
      <c r="J1332" s="129" t="str">
        <f>IF('Plantes en Vert'!J32="","",'Plantes en Vert'!J32)</f>
        <v/>
      </c>
      <c r="K1332" s="160" t="str">
        <f>IF('Plantes en Vert'!K32="","",'Plantes en Vert'!K32)</f>
        <v>DIV FL</v>
      </c>
      <c r="L1332" s="160" t="str">
        <f>IF('Plantes en Vert'!L32="","",'Plantes en Vert'!L32)</f>
        <v>Hall</v>
      </c>
      <c r="M1332" s="160" t="str">
        <f>IF('Plantes en Vert'!M32="","",'Plantes en Vert'!M32)</f>
        <v/>
      </c>
      <c r="N1332" s="160" t="str">
        <f>IF('Plantes en Vert'!N32="","",'Plantes en Vert'!N32)</f>
        <v>P0,5</v>
      </c>
      <c r="O1332" s="126"/>
      <c r="P1332" s="130"/>
      <c r="Q1332" s="20"/>
      <c r="R1332" s="20"/>
      <c r="S1332" s="236"/>
      <c r="T1332" s="245"/>
      <c r="U1332" s="214"/>
      <c r="V1332" s="214"/>
      <c r="W1332" s="214"/>
    </row>
    <row r="1333" spans="1:23" ht="20.100000000000001" customHeight="1" x14ac:dyDescent="0.25">
      <c r="A1333" s="23" t="e">
        <f>IF('Plantes en Vert'!#REF!="","",'Plantes en Vert'!#REF!)</f>
        <v>#REF!</v>
      </c>
      <c r="B1333" s="24" t="e">
        <f>IF('Plantes en Vert'!#REF!="","",'Plantes en Vert'!#REF!)</f>
        <v>#REF!</v>
      </c>
      <c r="C1333" s="24" t="e">
        <f>IF('Plantes en Vert'!#REF!="","",'Plantes en Vert'!#REF!)</f>
        <v>#REF!</v>
      </c>
      <c r="D1333" s="24" t="e">
        <f>IF('Plantes en Vert'!#REF!="","",'Plantes en Vert'!#REF!)</f>
        <v>#REF!</v>
      </c>
      <c r="E1333" s="66" t="e">
        <f>IF('Plantes en Vert'!#REF!="","",'Plantes en Vert'!#REF!)</f>
        <v>#REF!</v>
      </c>
      <c r="F1333" s="66" t="e">
        <f>IF('Plantes en Vert'!#REF!="","",'Plantes en Vert'!#REF!)</f>
        <v>#REF!</v>
      </c>
      <c r="G1333" s="64" t="e">
        <f>IF('Plantes en Vert'!#REF!="","",'Plantes en Vert'!#REF!)</f>
        <v>#REF!</v>
      </c>
      <c r="H1333" s="66" t="e">
        <f>IF('Plantes en Vert'!#REF!="","",'Plantes en Vert'!#REF!)</f>
        <v>#REF!</v>
      </c>
      <c r="I1333" s="66" t="e">
        <f>IF('Plantes en Vert'!#REF!="","",'Plantes en Vert'!#REF!)</f>
        <v>#REF!</v>
      </c>
      <c r="J1333" s="72" t="e">
        <f>IF('Plantes en Vert'!#REF!="","",'Plantes en Vert'!#REF!)</f>
        <v>#REF!</v>
      </c>
      <c r="K1333" s="24" t="e">
        <f>IF('Plantes en Vert'!#REF!="","",'Plantes en Vert'!#REF!)</f>
        <v>#REF!</v>
      </c>
      <c r="L1333" s="24" t="e">
        <f>IF('Plantes en Vert'!#REF!="","",'Plantes en Vert'!#REF!)</f>
        <v>#REF!</v>
      </c>
      <c r="M1333" s="24" t="e">
        <f>IF('Plantes en Vert'!#REF!="","",'Plantes en Vert'!#REF!)</f>
        <v>#REF!</v>
      </c>
      <c r="N1333" s="24" t="e">
        <f>IF('Plantes en Vert'!#REF!="","",'Plantes en Vert'!#REF!)</f>
        <v>#REF!</v>
      </c>
      <c r="O1333" s="24"/>
      <c r="P1333" s="54"/>
      <c r="Q1333" s="20"/>
      <c r="R1333" s="20"/>
      <c r="S1333" s="236"/>
      <c r="T1333" s="241"/>
      <c r="U1333" s="44"/>
      <c r="V1333" s="44"/>
      <c r="W1333" s="44"/>
    </row>
    <row r="1334" spans="1:23" ht="20.100000000000001" customHeight="1" x14ac:dyDescent="0.25">
      <c r="A1334" s="125">
        <f>IF('Plantes en Vert'!A33="","",'Plantes en Vert'!A33)</f>
        <v>26310</v>
      </c>
      <c r="B1334" s="126" t="str">
        <f>IF('Plantes en Vert'!B33="","",'Plantes en Vert'!B33)</f>
        <v>IMPATIENS SOL LUNA PRIME</v>
      </c>
      <c r="C1334" s="126" t="str">
        <f>IF('Plantes en Vert'!C33="","",'Plantes en Vert'!C33)</f>
        <v xml:space="preserve">White </v>
      </c>
      <c r="D1334" s="126" t="str">
        <f>IF('Plantes en Vert'!D33="","",'Plantes en Vert'!D33)</f>
        <v>&gt;s08/2026</v>
      </c>
      <c r="E1334" s="127" t="str">
        <f>IF('Plantes en Vert'!E33="","",'Plantes en Vert'!E33)</f>
        <v>B</v>
      </c>
      <c r="F1334" s="127" t="str">
        <f>IF('Plantes en Vert'!F33="","",'Plantes en Vert'!F33)</f>
        <v>P 0.5L</v>
      </c>
      <c r="G1334" s="128">
        <f>IF('Plantes en Vert'!G33="","",'Plantes en Vert'!G33)</f>
        <v>15</v>
      </c>
      <c r="H1334" s="127" t="str">
        <f>IF('Plantes en Vert'!H33="","",'Plantes en Vert'!H33)</f>
        <v>Q. lim.</v>
      </c>
      <c r="I1334" s="127" t="str">
        <f>IF('Plantes en Vert'!I33="","",'Plantes en Vert'!I33)</f>
        <v>E</v>
      </c>
      <c r="J1334" s="129" t="str">
        <f>IF('Plantes en Vert'!J33="","",'Plantes en Vert'!J33)</f>
        <v/>
      </c>
      <c r="K1334" s="160" t="str">
        <f>IF('Plantes en Vert'!K33="","",'Plantes en Vert'!K33)</f>
        <v>DIV FL</v>
      </c>
      <c r="L1334" s="160" t="str">
        <f>IF('Plantes en Vert'!L33="","",'Plantes en Vert'!L33)</f>
        <v>Hall</v>
      </c>
      <c r="M1334" s="160" t="str">
        <f>IF('Plantes en Vert'!M33="","",'Plantes en Vert'!M33)</f>
        <v/>
      </c>
      <c r="N1334" s="160" t="str">
        <f>IF('Plantes en Vert'!N33="","",'Plantes en Vert'!N33)</f>
        <v>P0,5</v>
      </c>
      <c r="O1334" s="126"/>
      <c r="P1334" s="130"/>
      <c r="Q1334" s="20"/>
      <c r="R1334" s="20"/>
      <c r="S1334" s="236"/>
      <c r="T1334" s="245"/>
      <c r="U1334" s="214"/>
      <c r="V1334" s="214"/>
      <c r="W1334" s="214"/>
    </row>
    <row r="1335" spans="1:23" ht="20.100000000000001" customHeight="1" x14ac:dyDescent="0.25">
      <c r="A1335" s="23" t="e">
        <f>IF('Plantes en Vert'!#REF!="","",'Plantes en Vert'!#REF!)</f>
        <v>#REF!</v>
      </c>
      <c r="B1335" s="24" t="e">
        <f>IF('Plantes en Vert'!#REF!="","",'Plantes en Vert'!#REF!)</f>
        <v>#REF!</v>
      </c>
      <c r="C1335" s="24" t="e">
        <f>IF('Plantes en Vert'!#REF!="","",'Plantes en Vert'!#REF!)</f>
        <v>#REF!</v>
      </c>
      <c r="D1335" s="24" t="e">
        <f>IF('Plantes en Vert'!#REF!="","",'Plantes en Vert'!#REF!)</f>
        <v>#REF!</v>
      </c>
      <c r="E1335" s="66" t="e">
        <f>IF('Plantes en Vert'!#REF!="","",'Plantes en Vert'!#REF!)</f>
        <v>#REF!</v>
      </c>
      <c r="F1335" s="66" t="e">
        <f>IF('Plantes en Vert'!#REF!="","",'Plantes en Vert'!#REF!)</f>
        <v>#REF!</v>
      </c>
      <c r="G1335" s="64" t="e">
        <f>IF('Plantes en Vert'!#REF!="","",'Plantes en Vert'!#REF!)</f>
        <v>#REF!</v>
      </c>
      <c r="H1335" s="66" t="e">
        <f>IF('Plantes en Vert'!#REF!="","",'Plantes en Vert'!#REF!)</f>
        <v>#REF!</v>
      </c>
      <c r="I1335" s="66" t="e">
        <f>IF('Plantes en Vert'!#REF!="","",'Plantes en Vert'!#REF!)</f>
        <v>#REF!</v>
      </c>
      <c r="J1335" s="72" t="e">
        <f>IF('Plantes en Vert'!#REF!="","",'Plantes en Vert'!#REF!)</f>
        <v>#REF!</v>
      </c>
      <c r="K1335" s="24" t="e">
        <f>IF('Plantes en Vert'!#REF!="","",'Plantes en Vert'!#REF!)</f>
        <v>#REF!</v>
      </c>
      <c r="L1335" s="24" t="e">
        <f>IF('Plantes en Vert'!#REF!="","",'Plantes en Vert'!#REF!)</f>
        <v>#REF!</v>
      </c>
      <c r="M1335" s="24" t="e">
        <f>IF('Plantes en Vert'!#REF!="","",'Plantes en Vert'!#REF!)</f>
        <v>#REF!</v>
      </c>
      <c r="N1335" s="24" t="e">
        <f>IF('Plantes en Vert'!#REF!="","",'Plantes en Vert'!#REF!)</f>
        <v>#REF!</v>
      </c>
      <c r="O1335" s="24"/>
      <c r="P1335" s="54"/>
      <c r="Q1335" s="20"/>
      <c r="R1335" s="20"/>
      <c r="S1335" s="236"/>
      <c r="T1335" s="241"/>
      <c r="U1335" s="44"/>
      <c r="V1335" s="44"/>
      <c r="W1335" s="44"/>
    </row>
    <row r="1336" spans="1:23" ht="20.100000000000001" customHeight="1" x14ac:dyDescent="0.25">
      <c r="A1336" s="125">
        <f>IF('Plantes en Vert'!A34="","",'Plantes en Vert'!A34)</f>
        <v>21027</v>
      </c>
      <c r="B1336" s="126" t="str">
        <f>IF('Plantes en Vert'!B34="","",'Plantes en Vert'!B34)</f>
        <v>IMPATIENS SUN HARMONY</v>
      </c>
      <c r="C1336" s="126" t="str">
        <f>IF('Plantes en Vert'!C34="","",'Plantes en Vert'!C34)</f>
        <v xml:space="preserve">Deep orange </v>
      </c>
      <c r="D1336" s="126" t="str">
        <f>IF('Plantes en Vert'!D34="","",'Plantes en Vert'!D34)</f>
        <v>&gt;s08/2026</v>
      </c>
      <c r="E1336" s="127" t="str">
        <f>IF('Plantes en Vert'!E34="","",'Plantes en Vert'!E34)</f>
        <v>B</v>
      </c>
      <c r="F1336" s="127" t="str">
        <f>IF('Plantes en Vert'!F34="","",'Plantes en Vert'!F34)</f>
        <v>P 0.5L</v>
      </c>
      <c r="G1336" s="128">
        <f>IF('Plantes en Vert'!G34="","",'Plantes en Vert'!G34)</f>
        <v>15</v>
      </c>
      <c r="H1336" s="127" t="str">
        <f>IF('Plantes en Vert'!H34="","",'Plantes en Vert'!H34)</f>
        <v>Q. lim.</v>
      </c>
      <c r="I1336" s="127" t="str">
        <f>IF('Plantes en Vert'!I34="","",'Plantes en Vert'!I34)</f>
        <v>E</v>
      </c>
      <c r="J1336" s="129" t="str">
        <f>IF('Plantes en Vert'!J34="","",'Plantes en Vert'!J34)</f>
        <v/>
      </c>
      <c r="K1336" s="160" t="str">
        <f>IF('Plantes en Vert'!K34="","",'Plantes en Vert'!K34)</f>
        <v>DIV FL</v>
      </c>
      <c r="L1336" s="160" t="str">
        <f>IF('Plantes en Vert'!L34="","",'Plantes en Vert'!L34)</f>
        <v>Hall</v>
      </c>
      <c r="M1336" s="160" t="str">
        <f>IF('Plantes en Vert'!M34="","",'Plantes en Vert'!M34)</f>
        <v/>
      </c>
      <c r="N1336" s="160" t="str">
        <f>IF('Plantes en Vert'!N34="","",'Plantes en Vert'!N34)</f>
        <v>P0,5</v>
      </c>
      <c r="O1336" s="126"/>
      <c r="P1336" s="130"/>
      <c r="Q1336" s="20"/>
      <c r="R1336" s="20"/>
      <c r="S1336" s="236"/>
      <c r="T1336" s="245"/>
      <c r="U1336" s="214"/>
      <c r="V1336" s="214"/>
      <c r="W1336" s="214"/>
    </row>
    <row r="1337" spans="1:23" ht="20.100000000000001" customHeight="1" x14ac:dyDescent="0.25">
      <c r="A1337" s="23" t="e">
        <f>IF('Plantes en Vert'!#REF!="","",'Plantes en Vert'!#REF!)</f>
        <v>#REF!</v>
      </c>
      <c r="B1337" s="24" t="e">
        <f>IF('Plantes en Vert'!#REF!="","",'Plantes en Vert'!#REF!)</f>
        <v>#REF!</v>
      </c>
      <c r="C1337" s="24" t="e">
        <f>IF('Plantes en Vert'!#REF!="","",'Plantes en Vert'!#REF!)</f>
        <v>#REF!</v>
      </c>
      <c r="D1337" s="24" t="e">
        <f>IF('Plantes en Vert'!#REF!="","",'Plantes en Vert'!#REF!)</f>
        <v>#REF!</v>
      </c>
      <c r="E1337" s="66" t="e">
        <f>IF('Plantes en Vert'!#REF!="","",'Plantes en Vert'!#REF!)</f>
        <v>#REF!</v>
      </c>
      <c r="F1337" s="66" t="e">
        <f>IF('Plantes en Vert'!#REF!="","",'Plantes en Vert'!#REF!)</f>
        <v>#REF!</v>
      </c>
      <c r="G1337" s="64" t="e">
        <f>IF('Plantes en Vert'!#REF!="","",'Plantes en Vert'!#REF!)</f>
        <v>#REF!</v>
      </c>
      <c r="H1337" s="66" t="e">
        <f>IF('Plantes en Vert'!#REF!="","",'Plantes en Vert'!#REF!)</f>
        <v>#REF!</v>
      </c>
      <c r="I1337" s="66" t="e">
        <f>IF('Plantes en Vert'!#REF!="","",'Plantes en Vert'!#REF!)</f>
        <v>#REF!</v>
      </c>
      <c r="J1337" s="72" t="e">
        <f>IF('Plantes en Vert'!#REF!="","",'Plantes en Vert'!#REF!)</f>
        <v>#REF!</v>
      </c>
      <c r="K1337" s="24" t="e">
        <f>IF('Plantes en Vert'!#REF!="","",'Plantes en Vert'!#REF!)</f>
        <v>#REF!</v>
      </c>
      <c r="L1337" s="24" t="e">
        <f>IF('Plantes en Vert'!#REF!="","",'Plantes en Vert'!#REF!)</f>
        <v>#REF!</v>
      </c>
      <c r="M1337" s="24" t="e">
        <f>IF('Plantes en Vert'!#REF!="","",'Plantes en Vert'!#REF!)</f>
        <v>#REF!</v>
      </c>
      <c r="N1337" s="24" t="e">
        <f>IF('Plantes en Vert'!#REF!="","",'Plantes en Vert'!#REF!)</f>
        <v>#REF!</v>
      </c>
      <c r="O1337" s="24"/>
      <c r="P1337" s="54"/>
      <c r="Q1337" s="20"/>
      <c r="R1337" s="20"/>
      <c r="S1337" s="236"/>
      <c r="T1337" s="241"/>
      <c r="U1337" s="44"/>
      <c r="V1337" s="44"/>
      <c r="W1337" s="44"/>
    </row>
    <row r="1338" spans="1:23" ht="20.100000000000001" customHeight="1" x14ac:dyDescent="0.25">
      <c r="A1338" s="125">
        <f>IF('Plantes en Vert'!A35="","",'Plantes en Vert'!A35)</f>
        <v>21029</v>
      </c>
      <c r="B1338" s="126" t="str">
        <f>IF('Plantes en Vert'!B35="","",'Plantes en Vert'!B35)</f>
        <v>IMPATIENS SUN HARMONY</v>
      </c>
      <c r="C1338" s="126" t="str">
        <f>IF('Plantes en Vert'!C35="","",'Plantes en Vert'!C35)</f>
        <v xml:space="preserve">Deep pink </v>
      </c>
      <c r="D1338" s="126" t="str">
        <f>IF('Plantes en Vert'!D35="","",'Plantes en Vert'!D35)</f>
        <v>&gt;s08/2026</v>
      </c>
      <c r="E1338" s="127" t="str">
        <f>IF('Plantes en Vert'!E35="","",'Plantes en Vert'!E35)</f>
        <v>B</v>
      </c>
      <c r="F1338" s="127" t="str">
        <f>IF('Plantes en Vert'!F35="","",'Plantes en Vert'!F35)</f>
        <v>P 0.5L</v>
      </c>
      <c r="G1338" s="128">
        <f>IF('Plantes en Vert'!G35="","",'Plantes en Vert'!G35)</f>
        <v>15</v>
      </c>
      <c r="H1338" s="127" t="str">
        <f>IF('Plantes en Vert'!H35="","",'Plantes en Vert'!H35)</f>
        <v>Q. lim.</v>
      </c>
      <c r="I1338" s="127" t="str">
        <f>IF('Plantes en Vert'!I35="","",'Plantes en Vert'!I35)</f>
        <v>E</v>
      </c>
      <c r="J1338" s="129" t="str">
        <f>IF('Plantes en Vert'!J35="","",'Plantes en Vert'!J35)</f>
        <v/>
      </c>
      <c r="K1338" s="160" t="str">
        <f>IF('Plantes en Vert'!K35="","",'Plantes en Vert'!K35)</f>
        <v>DIV FL</v>
      </c>
      <c r="L1338" s="160" t="str">
        <f>IF('Plantes en Vert'!L35="","",'Plantes en Vert'!L35)</f>
        <v>Hall</v>
      </c>
      <c r="M1338" s="160" t="str">
        <f>IF('Plantes en Vert'!M35="","",'Plantes en Vert'!M35)</f>
        <v/>
      </c>
      <c r="N1338" s="160" t="str">
        <f>IF('Plantes en Vert'!N35="","",'Plantes en Vert'!N35)</f>
        <v>P0,5</v>
      </c>
      <c r="O1338" s="126"/>
      <c r="P1338" s="130"/>
      <c r="Q1338" s="20"/>
      <c r="R1338" s="20"/>
      <c r="S1338" s="236"/>
      <c r="T1338" s="245"/>
      <c r="U1338" s="214"/>
      <c r="V1338" s="214"/>
      <c r="W1338" s="214"/>
    </row>
    <row r="1339" spans="1:23" ht="20.100000000000001" customHeight="1" x14ac:dyDescent="0.25">
      <c r="A1339" s="23" t="e">
        <f>IF('Plantes en Vert'!#REF!="","",'Plantes en Vert'!#REF!)</f>
        <v>#REF!</v>
      </c>
      <c r="B1339" s="24" t="e">
        <f>IF('Plantes en Vert'!#REF!="","",'Plantes en Vert'!#REF!)</f>
        <v>#REF!</v>
      </c>
      <c r="C1339" s="24" t="e">
        <f>IF('Plantes en Vert'!#REF!="","",'Plantes en Vert'!#REF!)</f>
        <v>#REF!</v>
      </c>
      <c r="D1339" s="24" t="e">
        <f>IF('Plantes en Vert'!#REF!="","",'Plantes en Vert'!#REF!)</f>
        <v>#REF!</v>
      </c>
      <c r="E1339" s="66" t="e">
        <f>IF('Plantes en Vert'!#REF!="","",'Plantes en Vert'!#REF!)</f>
        <v>#REF!</v>
      </c>
      <c r="F1339" s="66" t="e">
        <f>IF('Plantes en Vert'!#REF!="","",'Plantes en Vert'!#REF!)</f>
        <v>#REF!</v>
      </c>
      <c r="G1339" s="64" t="e">
        <f>IF('Plantes en Vert'!#REF!="","",'Plantes en Vert'!#REF!)</f>
        <v>#REF!</v>
      </c>
      <c r="H1339" s="66" t="e">
        <f>IF('Plantes en Vert'!#REF!="","",'Plantes en Vert'!#REF!)</f>
        <v>#REF!</v>
      </c>
      <c r="I1339" s="66" t="e">
        <f>IF('Plantes en Vert'!#REF!="","",'Plantes en Vert'!#REF!)</f>
        <v>#REF!</v>
      </c>
      <c r="J1339" s="72" t="e">
        <f>IF('Plantes en Vert'!#REF!="","",'Plantes en Vert'!#REF!)</f>
        <v>#REF!</v>
      </c>
      <c r="K1339" s="24" t="e">
        <f>IF('Plantes en Vert'!#REF!="","",'Plantes en Vert'!#REF!)</f>
        <v>#REF!</v>
      </c>
      <c r="L1339" s="24" t="e">
        <f>IF('Plantes en Vert'!#REF!="","",'Plantes en Vert'!#REF!)</f>
        <v>#REF!</v>
      </c>
      <c r="M1339" s="24" t="e">
        <f>IF('Plantes en Vert'!#REF!="","",'Plantes en Vert'!#REF!)</f>
        <v>#REF!</v>
      </c>
      <c r="N1339" s="24" t="e">
        <f>IF('Plantes en Vert'!#REF!="","",'Plantes en Vert'!#REF!)</f>
        <v>#REF!</v>
      </c>
      <c r="O1339" s="24"/>
      <c r="P1339" s="54"/>
      <c r="Q1339" s="20"/>
      <c r="R1339" s="20"/>
      <c r="S1339" s="236"/>
      <c r="T1339" s="241"/>
      <c r="U1339" s="44"/>
      <c r="V1339" s="44"/>
      <c r="W1339" s="44"/>
    </row>
    <row r="1340" spans="1:23" ht="20.100000000000001" customHeight="1" x14ac:dyDescent="0.25">
      <c r="A1340" s="125">
        <f>IF('Plantes en Vert'!A36="","",'Plantes en Vert'!A36)</f>
        <v>21036</v>
      </c>
      <c r="B1340" s="126" t="str">
        <f>IF('Plantes en Vert'!B36="","",'Plantes en Vert'!B36)</f>
        <v>IMPATIENS SUN HARMONY</v>
      </c>
      <c r="C1340" s="126" t="str">
        <f>IF('Plantes en Vert'!C36="","",'Plantes en Vert'!C36)</f>
        <v xml:space="preserve">Red </v>
      </c>
      <c r="D1340" s="126" t="str">
        <f>IF('Plantes en Vert'!D36="","",'Plantes en Vert'!D36)</f>
        <v>&gt;s08/2026</v>
      </c>
      <c r="E1340" s="127" t="str">
        <f>IF('Plantes en Vert'!E36="","",'Plantes en Vert'!E36)</f>
        <v>B</v>
      </c>
      <c r="F1340" s="127" t="str">
        <f>IF('Plantes en Vert'!F36="","",'Plantes en Vert'!F36)</f>
        <v>P 0.5L</v>
      </c>
      <c r="G1340" s="128">
        <f>IF('Plantes en Vert'!G36="","",'Plantes en Vert'!G36)</f>
        <v>15</v>
      </c>
      <c r="H1340" s="127" t="str">
        <f>IF('Plantes en Vert'!H36="","",'Plantes en Vert'!H36)</f>
        <v>Q. lim.</v>
      </c>
      <c r="I1340" s="127" t="str">
        <f>IF('Plantes en Vert'!I36="","",'Plantes en Vert'!I36)</f>
        <v>E</v>
      </c>
      <c r="J1340" s="129" t="str">
        <f>IF('Plantes en Vert'!J36="","",'Plantes en Vert'!J36)</f>
        <v/>
      </c>
      <c r="K1340" s="160" t="str">
        <f>IF('Plantes en Vert'!K36="","",'Plantes en Vert'!K36)</f>
        <v>DIV FL</v>
      </c>
      <c r="L1340" s="160" t="str">
        <f>IF('Plantes en Vert'!L36="","",'Plantes en Vert'!L36)</f>
        <v>Hall</v>
      </c>
      <c r="M1340" s="160" t="str">
        <f>IF('Plantes en Vert'!M36="","",'Plantes en Vert'!M36)</f>
        <v/>
      </c>
      <c r="N1340" s="160" t="str">
        <f>IF('Plantes en Vert'!N36="","",'Plantes en Vert'!N36)</f>
        <v>P0,5</v>
      </c>
      <c r="O1340" s="126"/>
      <c r="P1340" s="130"/>
      <c r="Q1340" s="20"/>
      <c r="R1340" s="20"/>
      <c r="S1340" s="236"/>
      <c r="T1340" s="245"/>
      <c r="U1340" s="214"/>
      <c r="V1340" s="214"/>
      <c r="W1340" s="214"/>
    </row>
    <row r="1341" spans="1:23" ht="20.100000000000001" customHeight="1" x14ac:dyDescent="0.25">
      <c r="A1341" s="23" t="e">
        <f>IF('Plantes en Vert'!#REF!="","",'Plantes en Vert'!#REF!)</f>
        <v>#REF!</v>
      </c>
      <c r="B1341" s="24" t="e">
        <f>IF('Plantes en Vert'!#REF!="","",'Plantes en Vert'!#REF!)</f>
        <v>#REF!</v>
      </c>
      <c r="C1341" s="24" t="e">
        <f>IF('Plantes en Vert'!#REF!="","",'Plantes en Vert'!#REF!)</f>
        <v>#REF!</v>
      </c>
      <c r="D1341" s="24" t="e">
        <f>IF('Plantes en Vert'!#REF!="","",'Plantes en Vert'!#REF!)</f>
        <v>#REF!</v>
      </c>
      <c r="E1341" s="66" t="e">
        <f>IF('Plantes en Vert'!#REF!="","",'Plantes en Vert'!#REF!)</f>
        <v>#REF!</v>
      </c>
      <c r="F1341" s="66" t="e">
        <f>IF('Plantes en Vert'!#REF!="","",'Plantes en Vert'!#REF!)</f>
        <v>#REF!</v>
      </c>
      <c r="G1341" s="64" t="e">
        <f>IF('Plantes en Vert'!#REF!="","",'Plantes en Vert'!#REF!)</f>
        <v>#REF!</v>
      </c>
      <c r="H1341" s="66" t="e">
        <f>IF('Plantes en Vert'!#REF!="","",'Plantes en Vert'!#REF!)</f>
        <v>#REF!</v>
      </c>
      <c r="I1341" s="66" t="e">
        <f>IF('Plantes en Vert'!#REF!="","",'Plantes en Vert'!#REF!)</f>
        <v>#REF!</v>
      </c>
      <c r="J1341" s="72" t="e">
        <f>IF('Plantes en Vert'!#REF!="","",'Plantes en Vert'!#REF!)</f>
        <v>#REF!</v>
      </c>
      <c r="K1341" s="24" t="e">
        <f>IF('Plantes en Vert'!#REF!="","",'Plantes en Vert'!#REF!)</f>
        <v>#REF!</v>
      </c>
      <c r="L1341" s="24" t="e">
        <f>IF('Plantes en Vert'!#REF!="","",'Plantes en Vert'!#REF!)</f>
        <v>#REF!</v>
      </c>
      <c r="M1341" s="24" t="e">
        <f>IF('Plantes en Vert'!#REF!="","",'Plantes en Vert'!#REF!)</f>
        <v>#REF!</v>
      </c>
      <c r="N1341" s="24" t="e">
        <f>IF('Plantes en Vert'!#REF!="","",'Plantes en Vert'!#REF!)</f>
        <v>#REF!</v>
      </c>
      <c r="O1341" s="24"/>
      <c r="P1341" s="54"/>
      <c r="Q1341" s="20"/>
      <c r="R1341" s="20"/>
      <c r="S1341" s="236"/>
      <c r="T1341" s="241"/>
      <c r="U1341" s="44"/>
      <c r="V1341" s="44"/>
      <c r="W1341" s="44"/>
    </row>
    <row r="1342" spans="1:23" ht="20.100000000000001" customHeight="1" x14ac:dyDescent="0.25">
      <c r="A1342" s="125">
        <f>IF('Plantes en Vert'!A37="","",'Plantes en Vert'!A37)</f>
        <v>26428</v>
      </c>
      <c r="B1342" s="126" t="str">
        <f>IF('Plantes en Vert'!B37="","",'Plantes en Vert'!B37)</f>
        <v>IMPATIENS</v>
      </c>
      <c r="C1342" s="126" t="str">
        <f>IF('Plantes en Vert'!C37="","",'Plantes en Vert'!C37)</f>
        <v xml:space="preserve">Sol Luna Sun Harmony Variés </v>
      </c>
      <c r="D1342" s="126" t="str">
        <f>IF('Plantes en Vert'!D37="","",'Plantes en Vert'!D37)</f>
        <v>&gt;s08/2026</v>
      </c>
      <c r="E1342" s="127" t="str">
        <f>IF('Plantes en Vert'!E37="","",'Plantes en Vert'!E37)</f>
        <v>B</v>
      </c>
      <c r="F1342" s="127" t="str">
        <f>IF('Plantes en Vert'!F37="","",'Plantes en Vert'!F37)</f>
        <v>P 0.5L</v>
      </c>
      <c r="G1342" s="128">
        <f>IF('Plantes en Vert'!G37="","",'Plantes en Vert'!G37)</f>
        <v>15</v>
      </c>
      <c r="H1342" s="127" t="str">
        <f>IF('Plantes en Vert'!H37="","",'Plantes en Vert'!H37)</f>
        <v>Q. lim.</v>
      </c>
      <c r="I1342" s="127" t="str">
        <f>IF('Plantes en Vert'!I37="","",'Plantes en Vert'!I37)</f>
        <v>E</v>
      </c>
      <c r="J1342" s="129" t="str">
        <f>IF('Plantes en Vert'!J37="","",'Plantes en Vert'!J37)</f>
        <v/>
      </c>
      <c r="K1342" s="160" t="str">
        <f>IF('Plantes en Vert'!K37="","",'Plantes en Vert'!K37)</f>
        <v>DIV FL</v>
      </c>
      <c r="L1342" s="160" t="str">
        <f>IF('Plantes en Vert'!L37="","",'Plantes en Vert'!L37)</f>
        <v>Hall</v>
      </c>
      <c r="M1342" s="160" t="str">
        <f>IF('Plantes en Vert'!M37="","",'Plantes en Vert'!M37)</f>
        <v/>
      </c>
      <c r="N1342" s="160" t="str">
        <f>IF('Plantes en Vert'!N37="","",'Plantes en Vert'!N37)</f>
        <v>P0,5</v>
      </c>
      <c r="O1342" s="126"/>
      <c r="P1342" s="130"/>
      <c r="Q1342" s="20"/>
      <c r="R1342" s="20"/>
      <c r="S1342" s="236"/>
      <c r="T1342" s="245"/>
      <c r="U1342" s="214"/>
      <c r="V1342" s="214"/>
      <c r="W1342" s="214"/>
    </row>
    <row r="1343" spans="1:23" ht="20.100000000000001" customHeight="1" x14ac:dyDescent="0.25">
      <c r="A1343" s="23" t="e">
        <f>IF('Plantes en Vert'!#REF!="","",'Plantes en Vert'!#REF!)</f>
        <v>#REF!</v>
      </c>
      <c r="B1343" s="24" t="e">
        <f>IF('Plantes en Vert'!#REF!="","",'Plantes en Vert'!#REF!)</f>
        <v>#REF!</v>
      </c>
      <c r="C1343" s="24" t="e">
        <f>IF('Plantes en Vert'!#REF!="","",'Plantes en Vert'!#REF!)</f>
        <v>#REF!</v>
      </c>
      <c r="D1343" s="24" t="e">
        <f>IF('Plantes en Vert'!#REF!="","",'Plantes en Vert'!#REF!)</f>
        <v>#REF!</v>
      </c>
      <c r="E1343" s="66" t="e">
        <f>IF('Plantes en Vert'!#REF!="","",'Plantes en Vert'!#REF!)</f>
        <v>#REF!</v>
      </c>
      <c r="F1343" s="66" t="e">
        <f>IF('Plantes en Vert'!#REF!="","",'Plantes en Vert'!#REF!)</f>
        <v>#REF!</v>
      </c>
      <c r="G1343" s="64" t="e">
        <f>IF('Plantes en Vert'!#REF!="","",'Plantes en Vert'!#REF!)</f>
        <v>#REF!</v>
      </c>
      <c r="H1343" s="66" t="e">
        <f>IF('Plantes en Vert'!#REF!="","",'Plantes en Vert'!#REF!)</f>
        <v>#REF!</v>
      </c>
      <c r="I1343" s="66" t="e">
        <f>IF('Plantes en Vert'!#REF!="","",'Plantes en Vert'!#REF!)</f>
        <v>#REF!</v>
      </c>
      <c r="J1343" s="72" t="e">
        <f>IF('Plantes en Vert'!#REF!="","",'Plantes en Vert'!#REF!)</f>
        <v>#REF!</v>
      </c>
      <c r="K1343" s="24" t="e">
        <f>IF('Plantes en Vert'!#REF!="","",'Plantes en Vert'!#REF!)</f>
        <v>#REF!</v>
      </c>
      <c r="L1343" s="24" t="e">
        <f>IF('Plantes en Vert'!#REF!="","",'Plantes en Vert'!#REF!)</f>
        <v>#REF!</v>
      </c>
      <c r="M1343" s="24" t="e">
        <f>IF('Plantes en Vert'!#REF!="","",'Plantes en Vert'!#REF!)</f>
        <v>#REF!</v>
      </c>
      <c r="N1343" s="24" t="e">
        <f>IF('Plantes en Vert'!#REF!="","",'Plantes en Vert'!#REF!)</f>
        <v>#REF!</v>
      </c>
      <c r="O1343" s="24"/>
      <c r="P1343" s="54"/>
      <c r="Q1343" s="20"/>
      <c r="R1343" s="20"/>
      <c r="S1343" s="236"/>
      <c r="T1343" s="241"/>
      <c r="U1343" s="44"/>
      <c r="V1343" s="44"/>
      <c r="W1343" s="44"/>
    </row>
    <row r="1344" spans="1:23" ht="20.100000000000001" customHeight="1" x14ac:dyDescent="0.25">
      <c r="A1344" s="125">
        <f>IF('Plantes en Vert'!A38="","",'Plantes en Vert'!A38)</f>
        <v>21118</v>
      </c>
      <c r="B1344" s="126" t="str">
        <f>IF('Plantes en Vert'!B38="","",'Plantes en Vert'!B38)</f>
        <v>LANTANA CAMARA GEM</v>
      </c>
      <c r="C1344" s="126" t="str">
        <f>IF('Plantes en Vert'!C38="","",'Plantes en Vert'!C38)</f>
        <v xml:space="preserve">Variés </v>
      </c>
      <c r="D1344" s="126" t="str">
        <f>IF('Plantes en Vert'!D38="","",'Plantes en Vert'!D38)</f>
        <v>&gt;s08/2026</v>
      </c>
      <c r="E1344" s="127" t="str">
        <f>IF('Plantes en Vert'!E38="","",'Plantes en Vert'!E38)</f>
        <v>B</v>
      </c>
      <c r="F1344" s="127" t="str">
        <f>IF('Plantes en Vert'!F38="","",'Plantes en Vert'!F38)</f>
        <v>P 0.5L</v>
      </c>
      <c r="G1344" s="128">
        <f>IF('Plantes en Vert'!G38="","",'Plantes en Vert'!G38)</f>
        <v>15</v>
      </c>
      <c r="H1344" s="127" t="str">
        <f>IF('Plantes en Vert'!H38="","",'Plantes en Vert'!H38)</f>
        <v>Q. lim.</v>
      </c>
      <c r="I1344" s="127" t="str">
        <f>IF('Plantes en Vert'!I38="","",'Plantes en Vert'!I38)</f>
        <v>A</v>
      </c>
      <c r="J1344" s="129" t="str">
        <f>IF('Plantes en Vert'!J38="","",'Plantes en Vert'!J38)</f>
        <v/>
      </c>
      <c r="K1344" s="160" t="str">
        <f>IF('Plantes en Vert'!K38="","",'Plantes en Vert'!K38)</f>
        <v>DIV FL</v>
      </c>
      <c r="L1344" s="160" t="str">
        <f>IF('Plantes en Vert'!L38="","",'Plantes en Vert'!L38)</f>
        <v>Hall</v>
      </c>
      <c r="M1344" s="160" t="str">
        <f>IF('Plantes en Vert'!M38="","",'Plantes en Vert'!M38)</f>
        <v/>
      </c>
      <c r="N1344" s="160" t="str">
        <f>IF('Plantes en Vert'!N38="","",'Plantes en Vert'!N38)</f>
        <v>P0,5</v>
      </c>
      <c r="O1344" s="126"/>
      <c r="P1344" s="130"/>
      <c r="Q1344" s="20"/>
      <c r="R1344" s="20"/>
      <c r="S1344" s="236"/>
      <c r="T1344" s="245"/>
      <c r="U1344" s="214"/>
      <c r="V1344" s="214"/>
      <c r="W1344" s="214"/>
    </row>
    <row r="1345" spans="1:23" ht="20.100000000000001" customHeight="1" x14ac:dyDescent="0.25">
      <c r="A1345" s="23" t="e">
        <f>IF('Plantes en Vert'!#REF!="","",'Plantes en Vert'!#REF!)</f>
        <v>#REF!</v>
      </c>
      <c r="B1345" s="24" t="e">
        <f>IF('Plantes en Vert'!#REF!="","",'Plantes en Vert'!#REF!)</f>
        <v>#REF!</v>
      </c>
      <c r="C1345" s="24" t="e">
        <f>IF('Plantes en Vert'!#REF!="","",'Plantes en Vert'!#REF!)</f>
        <v>#REF!</v>
      </c>
      <c r="D1345" s="24" t="e">
        <f>IF('Plantes en Vert'!#REF!="","",'Plantes en Vert'!#REF!)</f>
        <v>#REF!</v>
      </c>
      <c r="E1345" s="66" t="e">
        <f>IF('Plantes en Vert'!#REF!="","",'Plantes en Vert'!#REF!)</f>
        <v>#REF!</v>
      </c>
      <c r="F1345" s="66" t="e">
        <f>IF('Plantes en Vert'!#REF!="","",'Plantes en Vert'!#REF!)</f>
        <v>#REF!</v>
      </c>
      <c r="G1345" s="64" t="e">
        <f>IF('Plantes en Vert'!#REF!="","",'Plantes en Vert'!#REF!)</f>
        <v>#REF!</v>
      </c>
      <c r="H1345" s="66" t="e">
        <f>IF('Plantes en Vert'!#REF!="","",'Plantes en Vert'!#REF!)</f>
        <v>#REF!</v>
      </c>
      <c r="I1345" s="66" t="e">
        <f>IF('Plantes en Vert'!#REF!="","",'Plantes en Vert'!#REF!)</f>
        <v>#REF!</v>
      </c>
      <c r="J1345" s="72" t="e">
        <f>IF('Plantes en Vert'!#REF!="","",'Plantes en Vert'!#REF!)</f>
        <v>#REF!</v>
      </c>
      <c r="K1345" s="24" t="e">
        <f>IF('Plantes en Vert'!#REF!="","",'Plantes en Vert'!#REF!)</f>
        <v>#REF!</v>
      </c>
      <c r="L1345" s="24" t="e">
        <f>IF('Plantes en Vert'!#REF!="","",'Plantes en Vert'!#REF!)</f>
        <v>#REF!</v>
      </c>
      <c r="M1345" s="24" t="e">
        <f>IF('Plantes en Vert'!#REF!="","",'Plantes en Vert'!#REF!)</f>
        <v>#REF!</v>
      </c>
      <c r="N1345" s="24" t="e">
        <f>IF('Plantes en Vert'!#REF!="","",'Plantes en Vert'!#REF!)</f>
        <v>#REF!</v>
      </c>
      <c r="O1345" s="24"/>
      <c r="P1345" s="54"/>
      <c r="Q1345" s="20"/>
      <c r="R1345" s="20"/>
      <c r="S1345" s="236"/>
      <c r="T1345" s="241"/>
      <c r="U1345" s="44"/>
      <c r="V1345" s="44"/>
      <c r="W1345" s="44"/>
    </row>
    <row r="1346" spans="1:23" ht="20.100000000000001" customHeight="1" x14ac:dyDescent="0.25">
      <c r="A1346" s="125">
        <f>IF('Plantes en Vert'!A39="","",'Plantes en Vert'!A39)</f>
        <v>2898</v>
      </c>
      <c r="B1346" s="126" t="str">
        <f>IF('Plantes en Vert'!B39="","",'Plantes en Vert'!B39)</f>
        <v>PLUMBAGO AURICULATA</v>
      </c>
      <c r="C1346" s="126" t="str">
        <f>IF('Plantes en Vert'!C39="","",'Plantes en Vert'!C39)</f>
        <v xml:space="preserve">Bleu </v>
      </c>
      <c r="D1346" s="126" t="str">
        <f>IF('Plantes en Vert'!D39="","",'Plantes en Vert'!D39)</f>
        <v>&gt;s08/2026</v>
      </c>
      <c r="E1346" s="127" t="str">
        <f>IF('Plantes en Vert'!E39="","",'Plantes en Vert'!E39)</f>
        <v>B</v>
      </c>
      <c r="F1346" s="127" t="str">
        <f>IF('Plantes en Vert'!F39="","",'Plantes en Vert'!F39)</f>
        <v>P 0.5L</v>
      </c>
      <c r="G1346" s="128">
        <f>IF('Plantes en Vert'!G39="","",'Plantes en Vert'!G39)</f>
        <v>15</v>
      </c>
      <c r="H1346" s="127" t="str">
        <f>IF('Plantes en Vert'!H39="","",'Plantes en Vert'!H39)</f>
        <v>Q. lim.</v>
      </c>
      <c r="I1346" s="127" t="str">
        <f>IF('Plantes en Vert'!I39="","",'Plantes en Vert'!I39)</f>
        <v>E</v>
      </c>
      <c r="J1346" s="129" t="str">
        <f>IF('Plantes en Vert'!J39="","",'Plantes en Vert'!J39)</f>
        <v/>
      </c>
      <c r="K1346" s="160" t="str">
        <f>IF('Plantes en Vert'!K39="","",'Plantes en Vert'!K39)</f>
        <v>DIV FL</v>
      </c>
      <c r="L1346" s="160" t="str">
        <f>IF('Plantes en Vert'!L39="","",'Plantes en Vert'!L39)</f>
        <v>Hall</v>
      </c>
      <c r="M1346" s="160" t="str">
        <f>IF('Plantes en Vert'!M39="","",'Plantes en Vert'!M39)</f>
        <v/>
      </c>
      <c r="N1346" s="160" t="str">
        <f>IF('Plantes en Vert'!N39="","",'Plantes en Vert'!N39)</f>
        <v>P0,5</v>
      </c>
      <c r="O1346" s="126"/>
      <c r="P1346" s="130"/>
      <c r="Q1346" s="20"/>
      <c r="R1346" s="20"/>
      <c r="S1346" s="236"/>
      <c r="T1346" s="245"/>
      <c r="U1346" s="214"/>
      <c r="V1346" s="214"/>
      <c r="W1346" s="214"/>
    </row>
    <row r="1347" spans="1:23" ht="20.100000000000001" customHeight="1" x14ac:dyDescent="0.25">
      <c r="A1347" s="23" t="e">
        <f>IF('Plantes en Vert'!#REF!="","",'Plantes en Vert'!#REF!)</f>
        <v>#REF!</v>
      </c>
      <c r="B1347" s="24" t="e">
        <f>IF('Plantes en Vert'!#REF!="","",'Plantes en Vert'!#REF!)</f>
        <v>#REF!</v>
      </c>
      <c r="C1347" s="24" t="e">
        <f>IF('Plantes en Vert'!#REF!="","",'Plantes en Vert'!#REF!)</f>
        <v>#REF!</v>
      </c>
      <c r="D1347" s="24" t="e">
        <f>IF('Plantes en Vert'!#REF!="","",'Plantes en Vert'!#REF!)</f>
        <v>#REF!</v>
      </c>
      <c r="E1347" s="66" t="e">
        <f>IF('Plantes en Vert'!#REF!="","",'Plantes en Vert'!#REF!)</f>
        <v>#REF!</v>
      </c>
      <c r="F1347" s="66" t="e">
        <f>IF('Plantes en Vert'!#REF!="","",'Plantes en Vert'!#REF!)</f>
        <v>#REF!</v>
      </c>
      <c r="G1347" s="64" t="e">
        <f>IF('Plantes en Vert'!#REF!="","",'Plantes en Vert'!#REF!)</f>
        <v>#REF!</v>
      </c>
      <c r="H1347" s="66" t="e">
        <f>IF('Plantes en Vert'!#REF!="","",'Plantes en Vert'!#REF!)</f>
        <v>#REF!</v>
      </c>
      <c r="I1347" s="66" t="e">
        <f>IF('Plantes en Vert'!#REF!="","",'Plantes en Vert'!#REF!)</f>
        <v>#REF!</v>
      </c>
      <c r="J1347" s="72" t="e">
        <f>IF('Plantes en Vert'!#REF!="","",'Plantes en Vert'!#REF!)</f>
        <v>#REF!</v>
      </c>
      <c r="K1347" s="24" t="e">
        <f>IF('Plantes en Vert'!#REF!="","",'Plantes en Vert'!#REF!)</f>
        <v>#REF!</v>
      </c>
      <c r="L1347" s="24" t="e">
        <f>IF('Plantes en Vert'!#REF!="","",'Plantes en Vert'!#REF!)</f>
        <v>#REF!</v>
      </c>
      <c r="M1347" s="24" t="e">
        <f>IF('Plantes en Vert'!#REF!="","",'Plantes en Vert'!#REF!)</f>
        <v>#REF!</v>
      </c>
      <c r="N1347" s="24" t="e">
        <f>IF('Plantes en Vert'!#REF!="","",'Plantes en Vert'!#REF!)</f>
        <v>#REF!</v>
      </c>
      <c r="O1347" s="24"/>
      <c r="P1347" s="54"/>
      <c r="Q1347" s="20"/>
      <c r="R1347" s="20"/>
      <c r="S1347" s="236"/>
      <c r="T1347" s="241"/>
      <c r="U1347" s="44"/>
      <c r="V1347" s="44"/>
      <c r="W1347" s="44"/>
    </row>
    <row r="1348" spans="1:23" ht="20.100000000000001" customHeight="1" x14ac:dyDescent="0.25">
      <c r="A1348" s="131" t="str">
        <f>IF('Plantes en Vert'!A40="","",'Plantes en Vert'!A40)</f>
        <v/>
      </c>
      <c r="B1348" s="352" t="str">
        <f>IF('Plantes en Vert'!B40="","",'Plantes en Vert'!B40)</f>
        <v>Pot 1 litre (en vert)</v>
      </c>
      <c r="C1348" s="132" t="str">
        <f>IF('Plantes en Vert'!C40="","",'Plantes en Vert'!C40)</f>
        <v/>
      </c>
      <c r="D1348" s="132" t="str">
        <f>IF('Plantes en Vert'!D40="","",'Plantes en Vert'!D40)</f>
        <v/>
      </c>
      <c r="E1348" s="133" t="str">
        <f>IF('Plantes en Vert'!E40="","",'Plantes en Vert'!E40)</f>
        <v/>
      </c>
      <c r="F1348" s="133" t="str">
        <f>IF('Plantes en Vert'!F40="","",'Plantes en Vert'!F40)</f>
        <v/>
      </c>
      <c r="G1348" s="133" t="str">
        <f>IF('Plantes en Vert'!G40="","",'Plantes en Vert'!G40)</f>
        <v/>
      </c>
      <c r="H1348" s="133" t="str">
        <f>IF('Plantes en Vert'!H40="","",'Plantes en Vert'!H40)</f>
        <v/>
      </c>
      <c r="I1348" s="133" t="str">
        <f>IF('Plantes en Vert'!I40="","",'Plantes en Vert'!I40)</f>
        <v/>
      </c>
      <c r="J1348" s="134" t="str">
        <f>IF('Plantes en Vert'!J40="","",'Plantes en Vert'!J40)</f>
        <v/>
      </c>
      <c r="K1348" s="132" t="str">
        <f>IF('Plantes en Vert'!K40="","",'Plantes en Vert'!K40)</f>
        <v/>
      </c>
      <c r="L1348" s="132" t="str">
        <f>IF('Plantes en Vert'!L40="","",'Plantes en Vert'!L40)</f>
        <v>G</v>
      </c>
      <c r="M1348" s="132" t="str">
        <f>IF('Plantes en Vert'!M40="","",'Plantes en Vert'!M40)</f>
        <v/>
      </c>
      <c r="N1348" s="132" t="str">
        <f>IF('Plantes en Vert'!N40="","",'Plantes en Vert'!N40)</f>
        <v/>
      </c>
      <c r="O1348" s="141"/>
      <c r="P1348" s="132"/>
      <c r="Q1348" s="20"/>
      <c r="R1348" s="20"/>
      <c r="S1348" s="236"/>
      <c r="T1348" s="244"/>
      <c r="U1348" s="183"/>
      <c r="V1348" s="183"/>
      <c r="W1348" s="183"/>
    </row>
    <row r="1349" spans="1:23" ht="20.100000000000001" customHeight="1" x14ac:dyDescent="0.25">
      <c r="A1349" s="23">
        <f>IF('Plantes en Vert'!A41="","",'Plantes en Vert'!A41)</f>
        <v>24895</v>
      </c>
      <c r="B1349" s="24" t="str">
        <f>IF('Plantes en Vert'!B41="","",'Plantes en Vert'!B41)</f>
        <v>BEGONIA BIG</v>
      </c>
      <c r="C1349" s="24" t="str">
        <f>IF('Plantes en Vert'!C41="","",'Plantes en Vert'!C41)</f>
        <v xml:space="preserve">Rose feuille foncée </v>
      </c>
      <c r="D1349" s="24" t="str">
        <f>IF('Plantes en Vert'!D41="","",'Plantes en Vert'!D41)</f>
        <v>&gt;s10/2026</v>
      </c>
      <c r="E1349" s="66" t="str">
        <f>IF('Plantes en Vert'!E41="","",'Plantes en Vert'!E41)</f>
        <v>S</v>
      </c>
      <c r="F1349" s="66" t="str">
        <f>IF('Plantes en Vert'!F41="","",'Plantes en Vert'!F41)</f>
        <v>P 1L</v>
      </c>
      <c r="G1349" s="64">
        <f>IF('Plantes en Vert'!G41="","",'Plantes en Vert'!G41)</f>
        <v>10</v>
      </c>
      <c r="H1349" s="66" t="str">
        <f>IF('Plantes en Vert'!H41="","",'Plantes en Vert'!H41)</f>
        <v>Q. lim.</v>
      </c>
      <c r="I1349" s="66" t="str">
        <f>IF('Plantes en Vert'!I41="","",'Plantes en Vert'!I41)</f>
        <v>B</v>
      </c>
      <c r="J1349" s="72" t="str">
        <f>IF('Plantes en Vert'!J41="","",'Plantes en Vert'!J41)</f>
        <v/>
      </c>
      <c r="K1349" s="24" t="str">
        <f>IF('Plantes en Vert'!K41="","",'Plantes en Vert'!K41)</f>
        <v>DIV FL</v>
      </c>
      <c r="L1349" s="24" t="str">
        <f>IF('Plantes en Vert'!L41="","",'Plantes en Vert'!L41)</f>
        <v>Hall</v>
      </c>
      <c r="M1349" s="24" t="str">
        <f>IF('Plantes en Vert'!M41="","",'Plantes en Vert'!M41)</f>
        <v/>
      </c>
      <c r="N1349" s="24" t="str">
        <f>IF('Plantes en Vert'!N41="","",'Plantes en Vert'!N41)</f>
        <v>P1L</v>
      </c>
      <c r="O1349" s="24"/>
      <c r="P1349" s="54"/>
      <c r="Q1349" s="20"/>
      <c r="R1349" s="20"/>
      <c r="S1349" s="236"/>
      <c r="T1349" s="241"/>
      <c r="U1349" s="44"/>
      <c r="V1349" s="44"/>
      <c r="W1349" s="44"/>
    </row>
    <row r="1350" spans="1:23" ht="20.100000000000001" customHeight="1" x14ac:dyDescent="0.25">
      <c r="A1350" s="125" t="e">
        <f>IF('Plantes en Vert'!#REF!="","",'Plantes en Vert'!#REF!)</f>
        <v>#REF!</v>
      </c>
      <c r="B1350" s="126" t="e">
        <f>IF('Plantes en Vert'!#REF!="","",'Plantes en Vert'!#REF!)</f>
        <v>#REF!</v>
      </c>
      <c r="C1350" s="126" t="e">
        <f>IF('Plantes en Vert'!#REF!="","",'Plantes en Vert'!#REF!)</f>
        <v>#REF!</v>
      </c>
      <c r="D1350" s="126" t="e">
        <f>IF('Plantes en Vert'!#REF!="","",'Plantes en Vert'!#REF!)</f>
        <v>#REF!</v>
      </c>
      <c r="E1350" s="127" t="e">
        <f>IF('Plantes en Vert'!#REF!="","",'Plantes en Vert'!#REF!)</f>
        <v>#REF!</v>
      </c>
      <c r="F1350" s="127" t="e">
        <f>IF('Plantes en Vert'!#REF!="","",'Plantes en Vert'!#REF!)</f>
        <v>#REF!</v>
      </c>
      <c r="G1350" s="128" t="e">
        <f>IF('Plantes en Vert'!#REF!="","",'Plantes en Vert'!#REF!)</f>
        <v>#REF!</v>
      </c>
      <c r="H1350" s="127" t="e">
        <f>IF('Plantes en Vert'!#REF!="","",'Plantes en Vert'!#REF!)</f>
        <v>#REF!</v>
      </c>
      <c r="I1350" s="127" t="e">
        <f>IF('Plantes en Vert'!#REF!="","",'Plantes en Vert'!#REF!)</f>
        <v>#REF!</v>
      </c>
      <c r="J1350" s="129" t="e">
        <f>IF('Plantes en Vert'!#REF!="","",'Plantes en Vert'!#REF!)</f>
        <v>#REF!</v>
      </c>
      <c r="K1350" s="160" t="e">
        <f>IF('Plantes en Vert'!#REF!="","",'Plantes en Vert'!#REF!)</f>
        <v>#REF!</v>
      </c>
      <c r="L1350" s="160" t="e">
        <f>IF('Plantes en Vert'!#REF!="","",'Plantes en Vert'!#REF!)</f>
        <v>#REF!</v>
      </c>
      <c r="M1350" s="160" t="e">
        <f>IF('Plantes en Vert'!#REF!="","",'Plantes en Vert'!#REF!)</f>
        <v>#REF!</v>
      </c>
      <c r="N1350" s="160" t="e">
        <f>IF('Plantes en Vert'!#REF!="","",'Plantes en Vert'!#REF!)</f>
        <v>#REF!</v>
      </c>
      <c r="O1350" s="126"/>
      <c r="P1350" s="130"/>
      <c r="Q1350" s="20"/>
      <c r="R1350" s="20"/>
      <c r="S1350" s="236"/>
      <c r="T1350" s="245"/>
      <c r="U1350" s="214"/>
      <c r="V1350" s="214"/>
      <c r="W1350" s="214"/>
    </row>
    <row r="1351" spans="1:23" ht="20.100000000000001" customHeight="1" x14ac:dyDescent="0.25">
      <c r="A1351" s="23">
        <f>IF('Plantes en Vert'!A42="","",'Plantes en Vert'!A42)</f>
        <v>25033</v>
      </c>
      <c r="B1351" s="24" t="str">
        <f>IF('Plantes en Vert'!B42="","",'Plantes en Vert'!B42)</f>
        <v>BEGONIA BIG</v>
      </c>
      <c r="C1351" s="24" t="str">
        <f>IF('Plantes en Vert'!C42="","",'Plantes en Vert'!C42)</f>
        <v xml:space="preserve">Rouge feuille foncée </v>
      </c>
      <c r="D1351" s="24" t="str">
        <f>IF('Plantes en Vert'!D42="","",'Plantes en Vert'!D42)</f>
        <v>&gt;s10/2026</v>
      </c>
      <c r="E1351" s="66" t="str">
        <f>IF('Plantes en Vert'!E42="","",'Plantes en Vert'!E42)</f>
        <v>S</v>
      </c>
      <c r="F1351" s="66" t="str">
        <f>IF('Plantes en Vert'!F42="","",'Plantes en Vert'!F42)</f>
        <v>P 1L</v>
      </c>
      <c r="G1351" s="64">
        <f>IF('Plantes en Vert'!G42="","",'Plantes en Vert'!G42)</f>
        <v>10</v>
      </c>
      <c r="H1351" s="66" t="str">
        <f>IF('Plantes en Vert'!H42="","",'Plantes en Vert'!H42)</f>
        <v>Q. lim.</v>
      </c>
      <c r="I1351" s="66" t="str">
        <f>IF('Plantes en Vert'!I42="","",'Plantes en Vert'!I42)</f>
        <v>B</v>
      </c>
      <c r="J1351" s="72" t="str">
        <f>IF('Plantes en Vert'!J42="","",'Plantes en Vert'!J42)</f>
        <v/>
      </c>
      <c r="K1351" s="24" t="str">
        <f>IF('Plantes en Vert'!K42="","",'Plantes en Vert'!K42)</f>
        <v>DIV FL</v>
      </c>
      <c r="L1351" s="24" t="str">
        <f>IF('Plantes en Vert'!L42="","",'Plantes en Vert'!L42)</f>
        <v>Hall</v>
      </c>
      <c r="M1351" s="24" t="str">
        <f>IF('Plantes en Vert'!M42="","",'Plantes en Vert'!M42)</f>
        <v/>
      </c>
      <c r="N1351" s="24" t="str">
        <f>IF('Plantes en Vert'!N42="","",'Plantes en Vert'!N42)</f>
        <v>P1L</v>
      </c>
      <c r="O1351" s="24"/>
      <c r="P1351" s="54"/>
      <c r="Q1351" s="20"/>
      <c r="R1351" s="20"/>
      <c r="S1351" s="236"/>
      <c r="T1351" s="241"/>
      <c r="U1351" s="44"/>
      <c r="V1351" s="44"/>
      <c r="W1351" s="44"/>
    </row>
    <row r="1352" spans="1:23" ht="20.100000000000001" customHeight="1" x14ac:dyDescent="0.25">
      <c r="A1352" s="125" t="e">
        <f>IF('Plantes en Vert'!#REF!="","",'Plantes en Vert'!#REF!)</f>
        <v>#REF!</v>
      </c>
      <c r="B1352" s="126" t="e">
        <f>IF('Plantes en Vert'!#REF!="","",'Plantes en Vert'!#REF!)</f>
        <v>#REF!</v>
      </c>
      <c r="C1352" s="126" t="e">
        <f>IF('Plantes en Vert'!#REF!="","",'Plantes en Vert'!#REF!)</f>
        <v>#REF!</v>
      </c>
      <c r="D1352" s="126" t="e">
        <f>IF('Plantes en Vert'!#REF!="","",'Plantes en Vert'!#REF!)</f>
        <v>#REF!</v>
      </c>
      <c r="E1352" s="127" t="e">
        <f>IF('Plantes en Vert'!#REF!="","",'Plantes en Vert'!#REF!)</f>
        <v>#REF!</v>
      </c>
      <c r="F1352" s="127" t="e">
        <f>IF('Plantes en Vert'!#REF!="","",'Plantes en Vert'!#REF!)</f>
        <v>#REF!</v>
      </c>
      <c r="G1352" s="128" t="e">
        <f>IF('Plantes en Vert'!#REF!="","",'Plantes en Vert'!#REF!)</f>
        <v>#REF!</v>
      </c>
      <c r="H1352" s="127" t="e">
        <f>IF('Plantes en Vert'!#REF!="","",'Plantes en Vert'!#REF!)</f>
        <v>#REF!</v>
      </c>
      <c r="I1352" s="127" t="e">
        <f>IF('Plantes en Vert'!#REF!="","",'Plantes en Vert'!#REF!)</f>
        <v>#REF!</v>
      </c>
      <c r="J1352" s="129" t="e">
        <f>IF('Plantes en Vert'!#REF!="","",'Plantes en Vert'!#REF!)</f>
        <v>#REF!</v>
      </c>
      <c r="K1352" s="160" t="e">
        <f>IF('Plantes en Vert'!#REF!="","",'Plantes en Vert'!#REF!)</f>
        <v>#REF!</v>
      </c>
      <c r="L1352" s="160" t="e">
        <f>IF('Plantes en Vert'!#REF!="","",'Plantes en Vert'!#REF!)</f>
        <v>#REF!</v>
      </c>
      <c r="M1352" s="160" t="e">
        <f>IF('Plantes en Vert'!#REF!="","",'Plantes en Vert'!#REF!)</f>
        <v>#REF!</v>
      </c>
      <c r="N1352" s="160" t="e">
        <f>IF('Plantes en Vert'!#REF!="","",'Plantes en Vert'!#REF!)</f>
        <v>#REF!</v>
      </c>
      <c r="O1352" s="126"/>
      <c r="P1352" s="130"/>
      <c r="Q1352" s="20"/>
      <c r="R1352" s="20"/>
      <c r="S1352" s="236"/>
      <c r="T1352" s="245"/>
      <c r="U1352" s="214"/>
      <c r="V1352" s="214"/>
      <c r="W1352" s="214"/>
    </row>
    <row r="1353" spans="1:23" ht="20.100000000000001" customHeight="1" x14ac:dyDescent="0.25">
      <c r="A1353" s="23">
        <f>IF('Plantes en Vert'!A43="","",'Plantes en Vert'!A43)</f>
        <v>22030</v>
      </c>
      <c r="B1353" s="24" t="str">
        <f>IF('Plantes en Vert'!B43="","",'Plantes en Vert'!B43)</f>
        <v>BEGONIA DRAGON WING</v>
      </c>
      <c r="C1353" s="24" t="str">
        <f>IF('Plantes en Vert'!C43="","",'Plantes en Vert'!C43)</f>
        <v xml:space="preserve">Rose </v>
      </c>
      <c r="D1353" s="24" t="str">
        <f>IF('Plantes en Vert'!D43="","",'Plantes en Vert'!D43)</f>
        <v>&gt;s10/2026</v>
      </c>
      <c r="E1353" s="66" t="str">
        <f>IF('Plantes en Vert'!E43="","",'Plantes en Vert'!E43)</f>
        <v>S</v>
      </c>
      <c r="F1353" s="66" t="str">
        <f>IF('Plantes en Vert'!F43="","",'Plantes en Vert'!F43)</f>
        <v>P 1L</v>
      </c>
      <c r="G1353" s="64">
        <f>IF('Plantes en Vert'!G43="","",'Plantes en Vert'!G43)</f>
        <v>10</v>
      </c>
      <c r="H1353" s="66" t="str">
        <f>IF('Plantes en Vert'!H43="","",'Plantes en Vert'!H43)</f>
        <v>Q. lim.</v>
      </c>
      <c r="I1353" s="66" t="str">
        <f>IF('Plantes en Vert'!I43="","",'Plantes en Vert'!I43)</f>
        <v>B</v>
      </c>
      <c r="J1353" s="72" t="str">
        <f>IF('Plantes en Vert'!J43="","",'Plantes en Vert'!J43)</f>
        <v/>
      </c>
      <c r="K1353" s="24" t="str">
        <f>IF('Plantes en Vert'!K43="","",'Plantes en Vert'!K43)</f>
        <v>DIV FL</v>
      </c>
      <c r="L1353" s="24" t="str">
        <f>IF('Plantes en Vert'!L43="","",'Plantes en Vert'!L43)</f>
        <v>Hall</v>
      </c>
      <c r="M1353" s="24" t="str">
        <f>IF('Plantes en Vert'!M43="","",'Plantes en Vert'!M43)</f>
        <v/>
      </c>
      <c r="N1353" s="24" t="str">
        <f>IF('Plantes en Vert'!N43="","",'Plantes en Vert'!N43)</f>
        <v>P1L</v>
      </c>
      <c r="O1353" s="24"/>
      <c r="P1353" s="54"/>
      <c r="Q1353" s="20"/>
      <c r="R1353" s="20"/>
      <c r="S1353" s="236"/>
      <c r="T1353" s="241"/>
      <c r="U1353" s="44"/>
      <c r="V1353" s="44"/>
      <c r="W1353" s="44"/>
    </row>
    <row r="1354" spans="1:23" ht="20.100000000000001" customHeight="1" x14ac:dyDescent="0.25">
      <c r="A1354" s="125" t="e">
        <f>IF('Plantes en Vert'!#REF!="","",'Plantes en Vert'!#REF!)</f>
        <v>#REF!</v>
      </c>
      <c r="B1354" s="126" t="e">
        <f>IF('Plantes en Vert'!#REF!="","",'Plantes en Vert'!#REF!)</f>
        <v>#REF!</v>
      </c>
      <c r="C1354" s="126" t="e">
        <f>IF('Plantes en Vert'!#REF!="","",'Plantes en Vert'!#REF!)</f>
        <v>#REF!</v>
      </c>
      <c r="D1354" s="126" t="e">
        <f>IF('Plantes en Vert'!#REF!="","",'Plantes en Vert'!#REF!)</f>
        <v>#REF!</v>
      </c>
      <c r="E1354" s="127" t="e">
        <f>IF('Plantes en Vert'!#REF!="","",'Plantes en Vert'!#REF!)</f>
        <v>#REF!</v>
      </c>
      <c r="F1354" s="127" t="e">
        <f>IF('Plantes en Vert'!#REF!="","",'Plantes en Vert'!#REF!)</f>
        <v>#REF!</v>
      </c>
      <c r="G1354" s="128" t="e">
        <f>IF('Plantes en Vert'!#REF!="","",'Plantes en Vert'!#REF!)</f>
        <v>#REF!</v>
      </c>
      <c r="H1354" s="127" t="e">
        <f>IF('Plantes en Vert'!#REF!="","",'Plantes en Vert'!#REF!)</f>
        <v>#REF!</v>
      </c>
      <c r="I1354" s="127" t="e">
        <f>IF('Plantes en Vert'!#REF!="","",'Plantes en Vert'!#REF!)</f>
        <v>#REF!</v>
      </c>
      <c r="J1354" s="129" t="e">
        <f>IF('Plantes en Vert'!#REF!="","",'Plantes en Vert'!#REF!)</f>
        <v>#REF!</v>
      </c>
      <c r="K1354" s="160" t="e">
        <f>IF('Plantes en Vert'!#REF!="","",'Plantes en Vert'!#REF!)</f>
        <v>#REF!</v>
      </c>
      <c r="L1354" s="160" t="e">
        <f>IF('Plantes en Vert'!#REF!="","",'Plantes en Vert'!#REF!)</f>
        <v>#REF!</v>
      </c>
      <c r="M1354" s="160" t="e">
        <f>IF('Plantes en Vert'!#REF!="","",'Plantes en Vert'!#REF!)</f>
        <v>#REF!</v>
      </c>
      <c r="N1354" s="160" t="e">
        <f>IF('Plantes en Vert'!#REF!="","",'Plantes en Vert'!#REF!)</f>
        <v>#REF!</v>
      </c>
      <c r="O1354" s="126"/>
      <c r="P1354" s="130"/>
      <c r="Q1354" s="20"/>
      <c r="R1354" s="20"/>
      <c r="S1354" s="236"/>
      <c r="T1354" s="245"/>
      <c r="U1354" s="214"/>
      <c r="V1354" s="214"/>
      <c r="W1354" s="214"/>
    </row>
    <row r="1355" spans="1:23" ht="20.100000000000001" customHeight="1" x14ac:dyDescent="0.25">
      <c r="A1355" s="23">
        <f>IF('Plantes en Vert'!A44="","",'Plantes en Vert'!A44)</f>
        <v>2028</v>
      </c>
      <c r="B1355" s="24" t="str">
        <f>IF('Plantes en Vert'!B44="","",'Plantes en Vert'!B44)</f>
        <v>BEGONIA DRAGON WING</v>
      </c>
      <c r="C1355" s="24" t="str">
        <f>IF('Plantes en Vert'!C44="","",'Plantes en Vert'!C44)</f>
        <v xml:space="preserve">Rouge </v>
      </c>
      <c r="D1355" s="24" t="str">
        <f>IF('Plantes en Vert'!D44="","",'Plantes en Vert'!D44)</f>
        <v>&gt;s10/2026</v>
      </c>
      <c r="E1355" s="66" t="str">
        <f>IF('Plantes en Vert'!E44="","",'Plantes en Vert'!E44)</f>
        <v>S</v>
      </c>
      <c r="F1355" s="66" t="str">
        <f>IF('Plantes en Vert'!F44="","",'Plantes en Vert'!F44)</f>
        <v>P 1L</v>
      </c>
      <c r="G1355" s="64">
        <f>IF('Plantes en Vert'!G44="","",'Plantes en Vert'!G44)</f>
        <v>10</v>
      </c>
      <c r="H1355" s="66" t="str">
        <f>IF('Plantes en Vert'!H44="","",'Plantes en Vert'!H44)</f>
        <v>Q. lim.</v>
      </c>
      <c r="I1355" s="66" t="str">
        <f>IF('Plantes en Vert'!I44="","",'Plantes en Vert'!I44)</f>
        <v>B</v>
      </c>
      <c r="J1355" s="72" t="str">
        <f>IF('Plantes en Vert'!J44="","",'Plantes en Vert'!J44)</f>
        <v/>
      </c>
      <c r="K1355" s="24" t="str">
        <f>IF('Plantes en Vert'!K44="","",'Plantes en Vert'!K44)</f>
        <v>DIV FL</v>
      </c>
      <c r="L1355" s="24" t="str">
        <f>IF('Plantes en Vert'!L44="","",'Plantes en Vert'!L44)</f>
        <v>Hall</v>
      </c>
      <c r="M1355" s="24" t="str">
        <f>IF('Plantes en Vert'!M44="","",'Plantes en Vert'!M44)</f>
        <v/>
      </c>
      <c r="N1355" s="24" t="str">
        <f>IF('Plantes en Vert'!N44="","",'Plantes en Vert'!N44)</f>
        <v>P1L</v>
      </c>
      <c r="O1355" s="24"/>
      <c r="P1355" s="54"/>
      <c r="Q1355" s="20"/>
      <c r="R1355" s="20"/>
      <c r="S1355" s="236"/>
      <c r="T1355" s="241"/>
      <c r="U1355" s="44"/>
      <c r="V1355" s="44"/>
      <c r="W1355" s="44"/>
    </row>
    <row r="1356" spans="1:23" ht="20.100000000000001" customHeight="1" x14ac:dyDescent="0.25">
      <c r="A1356" s="125" t="e">
        <f>IF('Plantes en Vert'!#REF!="","",'Plantes en Vert'!#REF!)</f>
        <v>#REF!</v>
      </c>
      <c r="B1356" s="126" t="e">
        <f>IF('Plantes en Vert'!#REF!="","",'Plantes en Vert'!#REF!)</f>
        <v>#REF!</v>
      </c>
      <c r="C1356" s="126" t="e">
        <f>IF('Plantes en Vert'!#REF!="","",'Plantes en Vert'!#REF!)</f>
        <v>#REF!</v>
      </c>
      <c r="D1356" s="126" t="e">
        <f>IF('Plantes en Vert'!#REF!="","",'Plantes en Vert'!#REF!)</f>
        <v>#REF!</v>
      </c>
      <c r="E1356" s="127" t="e">
        <f>IF('Plantes en Vert'!#REF!="","",'Plantes en Vert'!#REF!)</f>
        <v>#REF!</v>
      </c>
      <c r="F1356" s="127" t="e">
        <f>IF('Plantes en Vert'!#REF!="","",'Plantes en Vert'!#REF!)</f>
        <v>#REF!</v>
      </c>
      <c r="G1356" s="128" t="e">
        <f>IF('Plantes en Vert'!#REF!="","",'Plantes en Vert'!#REF!)</f>
        <v>#REF!</v>
      </c>
      <c r="H1356" s="127" t="e">
        <f>IF('Plantes en Vert'!#REF!="","",'Plantes en Vert'!#REF!)</f>
        <v>#REF!</v>
      </c>
      <c r="I1356" s="127" t="e">
        <f>IF('Plantes en Vert'!#REF!="","",'Plantes en Vert'!#REF!)</f>
        <v>#REF!</v>
      </c>
      <c r="J1356" s="129" t="e">
        <f>IF('Plantes en Vert'!#REF!="","",'Plantes en Vert'!#REF!)</f>
        <v>#REF!</v>
      </c>
      <c r="K1356" s="160" t="e">
        <f>IF('Plantes en Vert'!#REF!="","",'Plantes en Vert'!#REF!)</f>
        <v>#REF!</v>
      </c>
      <c r="L1356" s="160" t="e">
        <f>IF('Plantes en Vert'!#REF!="","",'Plantes en Vert'!#REF!)</f>
        <v>#REF!</v>
      </c>
      <c r="M1356" s="160" t="e">
        <f>IF('Plantes en Vert'!#REF!="","",'Plantes en Vert'!#REF!)</f>
        <v>#REF!</v>
      </c>
      <c r="N1356" s="160" t="e">
        <f>IF('Plantes en Vert'!#REF!="","",'Plantes en Vert'!#REF!)</f>
        <v>#REF!</v>
      </c>
      <c r="O1356" s="126"/>
      <c r="P1356" s="130"/>
      <c r="Q1356" s="20"/>
      <c r="R1356" s="20"/>
      <c r="S1356" s="236"/>
      <c r="T1356" s="245"/>
      <c r="U1356" s="214"/>
      <c r="V1356" s="214"/>
      <c r="W1356" s="214"/>
    </row>
    <row r="1357" spans="1:23" ht="20.100000000000001" customHeight="1" x14ac:dyDescent="0.25">
      <c r="A1357" s="23" t="e">
        <f>IF('Plantes en Vert'!#REF!="","",'Plantes en Vert'!#REF!)</f>
        <v>#REF!</v>
      </c>
      <c r="B1357" s="24" t="e">
        <f>IF('Plantes en Vert'!#REF!="","",'Plantes en Vert'!#REF!)</f>
        <v>#REF!</v>
      </c>
      <c r="C1357" s="24" t="e">
        <f>IF('Plantes en Vert'!#REF!="","",'Plantes en Vert'!#REF!)</f>
        <v>#REF!</v>
      </c>
      <c r="D1357" s="24" t="e">
        <f>IF('Plantes en Vert'!#REF!="","",'Plantes en Vert'!#REF!)</f>
        <v>#REF!</v>
      </c>
      <c r="E1357" s="66" t="e">
        <f>IF('Plantes en Vert'!#REF!="","",'Plantes en Vert'!#REF!)</f>
        <v>#REF!</v>
      </c>
      <c r="F1357" s="66" t="e">
        <f>IF('Plantes en Vert'!#REF!="","",'Plantes en Vert'!#REF!)</f>
        <v>#REF!</v>
      </c>
      <c r="G1357" s="64" t="e">
        <f>IF('Plantes en Vert'!#REF!="","",'Plantes en Vert'!#REF!)</f>
        <v>#REF!</v>
      </c>
      <c r="H1357" s="66" t="e">
        <f>IF('Plantes en Vert'!#REF!="","",'Plantes en Vert'!#REF!)</f>
        <v>#REF!</v>
      </c>
      <c r="I1357" s="66" t="e">
        <f>IF('Plantes en Vert'!#REF!="","",'Plantes en Vert'!#REF!)</f>
        <v>#REF!</v>
      </c>
      <c r="J1357" s="72" t="e">
        <f>IF('Plantes en Vert'!#REF!="","",'Plantes en Vert'!#REF!)</f>
        <v>#REF!</v>
      </c>
      <c r="K1357" s="24" t="e">
        <f>IF('Plantes en Vert'!#REF!="","",'Plantes en Vert'!#REF!)</f>
        <v>#REF!</v>
      </c>
      <c r="L1357" s="24" t="e">
        <f>IF('Plantes en Vert'!#REF!="","",'Plantes en Vert'!#REF!)</f>
        <v>#REF!</v>
      </c>
      <c r="M1357" s="24" t="e">
        <f>IF('Plantes en Vert'!#REF!="","",'Plantes en Vert'!#REF!)</f>
        <v>#REF!</v>
      </c>
      <c r="N1357" s="24" t="e">
        <f>IF('Plantes en Vert'!#REF!="","",'Plantes en Vert'!#REF!)</f>
        <v>#REF!</v>
      </c>
      <c r="O1357" s="24"/>
      <c r="P1357" s="54"/>
      <c r="Q1357" s="20"/>
      <c r="R1357" s="20"/>
      <c r="S1357" s="236"/>
      <c r="T1357" s="241"/>
      <c r="U1357" s="44"/>
      <c r="V1357" s="44"/>
      <c r="W1357" s="44"/>
    </row>
    <row r="1358" spans="1:23" ht="20.100000000000001" customHeight="1" x14ac:dyDescent="0.25">
      <c r="A1358" s="125" t="e">
        <f>IF('Plantes en Vert'!#REF!="","",'Plantes en Vert'!#REF!)</f>
        <v>#REF!</v>
      </c>
      <c r="B1358" s="126" t="e">
        <f>IF('Plantes en Vert'!#REF!="","",'Plantes en Vert'!#REF!)</f>
        <v>#REF!</v>
      </c>
      <c r="C1358" s="126" t="e">
        <f>IF('Plantes en Vert'!#REF!="","",'Plantes en Vert'!#REF!)</f>
        <v>#REF!</v>
      </c>
      <c r="D1358" s="126" t="e">
        <f>IF('Plantes en Vert'!#REF!="","",'Plantes en Vert'!#REF!)</f>
        <v>#REF!</v>
      </c>
      <c r="E1358" s="127" t="e">
        <f>IF('Plantes en Vert'!#REF!="","",'Plantes en Vert'!#REF!)</f>
        <v>#REF!</v>
      </c>
      <c r="F1358" s="127" t="e">
        <f>IF('Plantes en Vert'!#REF!="","",'Plantes en Vert'!#REF!)</f>
        <v>#REF!</v>
      </c>
      <c r="G1358" s="128" t="e">
        <f>IF('Plantes en Vert'!#REF!="","",'Plantes en Vert'!#REF!)</f>
        <v>#REF!</v>
      </c>
      <c r="H1358" s="127" t="e">
        <f>IF('Plantes en Vert'!#REF!="","",'Plantes en Vert'!#REF!)</f>
        <v>#REF!</v>
      </c>
      <c r="I1358" s="127" t="e">
        <f>IF('Plantes en Vert'!#REF!="","",'Plantes en Vert'!#REF!)</f>
        <v>#REF!</v>
      </c>
      <c r="J1358" s="129" t="e">
        <f>IF('Plantes en Vert'!#REF!="","",'Plantes en Vert'!#REF!)</f>
        <v>#REF!</v>
      </c>
      <c r="K1358" s="160" t="e">
        <f>IF('Plantes en Vert'!#REF!="","",'Plantes en Vert'!#REF!)</f>
        <v>#REF!</v>
      </c>
      <c r="L1358" s="160" t="e">
        <f>IF('Plantes en Vert'!#REF!="","",'Plantes en Vert'!#REF!)</f>
        <v>#REF!</v>
      </c>
      <c r="M1358" s="160" t="e">
        <f>IF('Plantes en Vert'!#REF!="","",'Plantes en Vert'!#REF!)</f>
        <v>#REF!</v>
      </c>
      <c r="N1358" s="160" t="e">
        <f>IF('Plantes en Vert'!#REF!="","",'Plantes en Vert'!#REF!)</f>
        <v>#REF!</v>
      </c>
      <c r="O1358" s="126"/>
      <c r="P1358" s="130"/>
      <c r="Q1358" s="20"/>
      <c r="R1358" s="20"/>
      <c r="S1358" s="236"/>
      <c r="T1358" s="245"/>
      <c r="U1358" s="214"/>
      <c r="V1358" s="214"/>
      <c r="W1358" s="214"/>
    </row>
    <row r="1359" spans="1:23" ht="20.100000000000001" customHeight="1" x14ac:dyDescent="0.25">
      <c r="A1359" s="23" t="e">
        <f>IF('Plantes en Vert'!#REF!="","",'Plantes en Vert'!#REF!)</f>
        <v>#REF!</v>
      </c>
      <c r="B1359" s="24" t="e">
        <f>IF('Plantes en Vert'!#REF!="","",'Plantes en Vert'!#REF!)</f>
        <v>#REF!</v>
      </c>
      <c r="C1359" s="24" t="e">
        <f>IF('Plantes en Vert'!#REF!="","",'Plantes en Vert'!#REF!)</f>
        <v>#REF!</v>
      </c>
      <c r="D1359" s="24" t="e">
        <f>IF('Plantes en Vert'!#REF!="","",'Plantes en Vert'!#REF!)</f>
        <v>#REF!</v>
      </c>
      <c r="E1359" s="66" t="e">
        <f>IF('Plantes en Vert'!#REF!="","",'Plantes en Vert'!#REF!)</f>
        <v>#REF!</v>
      </c>
      <c r="F1359" s="66" t="e">
        <f>IF('Plantes en Vert'!#REF!="","",'Plantes en Vert'!#REF!)</f>
        <v>#REF!</v>
      </c>
      <c r="G1359" s="64" t="e">
        <f>IF('Plantes en Vert'!#REF!="","",'Plantes en Vert'!#REF!)</f>
        <v>#REF!</v>
      </c>
      <c r="H1359" s="66" t="e">
        <f>IF('Plantes en Vert'!#REF!="","",'Plantes en Vert'!#REF!)</f>
        <v>#REF!</v>
      </c>
      <c r="I1359" s="66" t="e">
        <f>IF('Plantes en Vert'!#REF!="","",'Plantes en Vert'!#REF!)</f>
        <v>#REF!</v>
      </c>
      <c r="J1359" s="72" t="e">
        <f>IF('Plantes en Vert'!#REF!="","",'Plantes en Vert'!#REF!)</f>
        <v>#REF!</v>
      </c>
      <c r="K1359" s="24" t="e">
        <f>IF('Plantes en Vert'!#REF!="","",'Plantes en Vert'!#REF!)</f>
        <v>#REF!</v>
      </c>
      <c r="L1359" s="24" t="e">
        <f>IF('Plantes en Vert'!#REF!="","",'Plantes en Vert'!#REF!)</f>
        <v>#REF!</v>
      </c>
      <c r="M1359" s="24" t="e">
        <f>IF('Plantes en Vert'!#REF!="","",'Plantes en Vert'!#REF!)</f>
        <v>#REF!</v>
      </c>
      <c r="N1359" s="24" t="e">
        <f>IF('Plantes en Vert'!#REF!="","",'Plantes en Vert'!#REF!)</f>
        <v>#REF!</v>
      </c>
      <c r="O1359" s="24"/>
      <c r="P1359" s="54"/>
      <c r="Q1359" s="20"/>
      <c r="R1359" s="20"/>
      <c r="S1359" s="236"/>
      <c r="T1359" s="241"/>
      <c r="U1359" s="44"/>
      <c r="V1359" s="44"/>
      <c r="W1359" s="44"/>
    </row>
    <row r="1360" spans="1:23" ht="20.100000000000001" customHeight="1" x14ac:dyDescent="0.25">
      <c r="A1360" s="125" t="e">
        <f>IF('Plantes en Vert'!#REF!="","",'Plantes en Vert'!#REF!)</f>
        <v>#REF!</v>
      </c>
      <c r="B1360" s="126" t="e">
        <f>IF('Plantes en Vert'!#REF!="","",'Plantes en Vert'!#REF!)</f>
        <v>#REF!</v>
      </c>
      <c r="C1360" s="126" t="e">
        <f>IF('Plantes en Vert'!#REF!="","",'Plantes en Vert'!#REF!)</f>
        <v>#REF!</v>
      </c>
      <c r="D1360" s="126" t="e">
        <f>IF('Plantes en Vert'!#REF!="","",'Plantes en Vert'!#REF!)</f>
        <v>#REF!</v>
      </c>
      <c r="E1360" s="127" t="e">
        <f>IF('Plantes en Vert'!#REF!="","",'Plantes en Vert'!#REF!)</f>
        <v>#REF!</v>
      </c>
      <c r="F1360" s="127" t="e">
        <f>IF('Plantes en Vert'!#REF!="","",'Plantes en Vert'!#REF!)</f>
        <v>#REF!</v>
      </c>
      <c r="G1360" s="128" t="e">
        <f>IF('Plantes en Vert'!#REF!="","",'Plantes en Vert'!#REF!)</f>
        <v>#REF!</v>
      </c>
      <c r="H1360" s="127" t="e">
        <f>IF('Plantes en Vert'!#REF!="","",'Plantes en Vert'!#REF!)</f>
        <v>#REF!</v>
      </c>
      <c r="I1360" s="127" t="e">
        <f>IF('Plantes en Vert'!#REF!="","",'Plantes en Vert'!#REF!)</f>
        <v>#REF!</v>
      </c>
      <c r="J1360" s="129" t="e">
        <f>IF('Plantes en Vert'!#REF!="","",'Plantes en Vert'!#REF!)</f>
        <v>#REF!</v>
      </c>
      <c r="K1360" s="160" t="e">
        <f>IF('Plantes en Vert'!#REF!="","",'Plantes en Vert'!#REF!)</f>
        <v>#REF!</v>
      </c>
      <c r="L1360" s="160" t="e">
        <f>IF('Plantes en Vert'!#REF!="","",'Plantes en Vert'!#REF!)</f>
        <v>#REF!</v>
      </c>
      <c r="M1360" s="160" t="e">
        <f>IF('Plantes en Vert'!#REF!="","",'Plantes en Vert'!#REF!)</f>
        <v>#REF!</v>
      </c>
      <c r="N1360" s="160" t="e">
        <f>IF('Plantes en Vert'!#REF!="","",'Plantes en Vert'!#REF!)</f>
        <v>#REF!</v>
      </c>
      <c r="O1360" s="126"/>
      <c r="P1360" s="130"/>
      <c r="Q1360" s="20"/>
      <c r="R1360" s="20"/>
      <c r="S1360" s="236"/>
      <c r="T1360" s="245"/>
      <c r="U1360" s="214"/>
      <c r="V1360" s="214"/>
      <c r="W1360" s="214"/>
    </row>
    <row r="1361" spans="1:23" ht="20.100000000000001" customHeight="1" x14ac:dyDescent="0.25">
      <c r="A1361" s="23" t="e">
        <f>IF('Plantes en Vert'!#REF!="","",'Plantes en Vert'!#REF!)</f>
        <v>#REF!</v>
      </c>
      <c r="B1361" s="24" t="e">
        <f>IF('Plantes en Vert'!#REF!="","",'Plantes en Vert'!#REF!)</f>
        <v>#REF!</v>
      </c>
      <c r="C1361" s="24" t="e">
        <f>IF('Plantes en Vert'!#REF!="","",'Plantes en Vert'!#REF!)</f>
        <v>#REF!</v>
      </c>
      <c r="D1361" s="24" t="e">
        <f>IF('Plantes en Vert'!#REF!="","",'Plantes en Vert'!#REF!)</f>
        <v>#REF!</v>
      </c>
      <c r="E1361" s="66" t="e">
        <f>IF('Plantes en Vert'!#REF!="","",'Plantes en Vert'!#REF!)</f>
        <v>#REF!</v>
      </c>
      <c r="F1361" s="66" t="e">
        <f>IF('Plantes en Vert'!#REF!="","",'Plantes en Vert'!#REF!)</f>
        <v>#REF!</v>
      </c>
      <c r="G1361" s="64" t="e">
        <f>IF('Plantes en Vert'!#REF!="","",'Plantes en Vert'!#REF!)</f>
        <v>#REF!</v>
      </c>
      <c r="H1361" s="66" t="e">
        <f>IF('Plantes en Vert'!#REF!="","",'Plantes en Vert'!#REF!)</f>
        <v>#REF!</v>
      </c>
      <c r="I1361" s="66" t="e">
        <f>IF('Plantes en Vert'!#REF!="","",'Plantes en Vert'!#REF!)</f>
        <v>#REF!</v>
      </c>
      <c r="J1361" s="72" t="e">
        <f>IF('Plantes en Vert'!#REF!="","",'Plantes en Vert'!#REF!)</f>
        <v>#REF!</v>
      </c>
      <c r="K1361" s="24" t="e">
        <f>IF('Plantes en Vert'!#REF!="","",'Plantes en Vert'!#REF!)</f>
        <v>#REF!</v>
      </c>
      <c r="L1361" s="24" t="e">
        <f>IF('Plantes en Vert'!#REF!="","",'Plantes en Vert'!#REF!)</f>
        <v>#REF!</v>
      </c>
      <c r="M1361" s="24" t="e">
        <f>IF('Plantes en Vert'!#REF!="","",'Plantes en Vert'!#REF!)</f>
        <v>#REF!</v>
      </c>
      <c r="N1361" s="24" t="e">
        <f>IF('Plantes en Vert'!#REF!="","",'Plantes en Vert'!#REF!)</f>
        <v>#REF!</v>
      </c>
      <c r="O1361" s="24"/>
      <c r="P1361" s="54"/>
      <c r="Q1361" s="20"/>
      <c r="R1361" s="20"/>
      <c r="S1361" s="236"/>
      <c r="T1361" s="241"/>
      <c r="U1361" s="44"/>
      <c r="V1361" s="44"/>
      <c r="W1361" s="44"/>
    </row>
    <row r="1362" spans="1:23" ht="20.100000000000001" customHeight="1" x14ac:dyDescent="0.25">
      <c r="A1362" s="125" t="e">
        <f>IF('Plantes en Vert'!#REF!="","",'Plantes en Vert'!#REF!)</f>
        <v>#REF!</v>
      </c>
      <c r="B1362" s="126" t="e">
        <f>IF('Plantes en Vert'!#REF!="","",'Plantes en Vert'!#REF!)</f>
        <v>#REF!</v>
      </c>
      <c r="C1362" s="126" t="e">
        <f>IF('Plantes en Vert'!#REF!="","",'Plantes en Vert'!#REF!)</f>
        <v>#REF!</v>
      </c>
      <c r="D1362" s="126" t="e">
        <f>IF('Plantes en Vert'!#REF!="","",'Plantes en Vert'!#REF!)</f>
        <v>#REF!</v>
      </c>
      <c r="E1362" s="127" t="e">
        <f>IF('Plantes en Vert'!#REF!="","",'Plantes en Vert'!#REF!)</f>
        <v>#REF!</v>
      </c>
      <c r="F1362" s="127" t="e">
        <f>IF('Plantes en Vert'!#REF!="","",'Plantes en Vert'!#REF!)</f>
        <v>#REF!</v>
      </c>
      <c r="G1362" s="128" t="e">
        <f>IF('Plantes en Vert'!#REF!="","",'Plantes en Vert'!#REF!)</f>
        <v>#REF!</v>
      </c>
      <c r="H1362" s="127" t="e">
        <f>IF('Plantes en Vert'!#REF!="","",'Plantes en Vert'!#REF!)</f>
        <v>#REF!</v>
      </c>
      <c r="I1362" s="127" t="e">
        <f>IF('Plantes en Vert'!#REF!="","",'Plantes en Vert'!#REF!)</f>
        <v>#REF!</v>
      </c>
      <c r="J1362" s="129" t="e">
        <f>IF('Plantes en Vert'!#REF!="","",'Plantes en Vert'!#REF!)</f>
        <v>#REF!</v>
      </c>
      <c r="K1362" s="160" t="e">
        <f>IF('Plantes en Vert'!#REF!="","",'Plantes en Vert'!#REF!)</f>
        <v>#REF!</v>
      </c>
      <c r="L1362" s="160" t="e">
        <f>IF('Plantes en Vert'!#REF!="","",'Plantes en Vert'!#REF!)</f>
        <v>#REF!</v>
      </c>
      <c r="M1362" s="160" t="e">
        <f>IF('Plantes en Vert'!#REF!="","",'Plantes en Vert'!#REF!)</f>
        <v>#REF!</v>
      </c>
      <c r="N1362" s="160" t="e">
        <f>IF('Plantes en Vert'!#REF!="","",'Plantes en Vert'!#REF!)</f>
        <v>#REF!</v>
      </c>
      <c r="O1362" s="126"/>
      <c r="P1362" s="130"/>
      <c r="Q1362" s="20"/>
      <c r="R1362" s="20"/>
      <c r="S1362" s="236"/>
      <c r="T1362" s="245"/>
      <c r="U1362" s="214"/>
      <c r="V1362" s="214"/>
      <c r="W1362" s="214"/>
    </row>
    <row r="1363" spans="1:23" ht="20.100000000000001" customHeight="1" x14ac:dyDescent="0.25">
      <c r="A1363" s="167" t="str">
        <f>IF('Plantes en Vert'!A45="","",'Plantes en Vert'!A45)</f>
        <v/>
      </c>
      <c r="B1363" s="163" t="str">
        <f>IF('Plantes en Vert'!B45="","",'Plantes en Vert'!B45)</f>
        <v>GERANIUM ZONALE BLANC</v>
      </c>
      <c r="C1363" s="168" t="str">
        <f>IF('Plantes en Vert'!C45="","",'Plantes en Vert'!C45)</f>
        <v/>
      </c>
      <c r="D1363" s="168" t="str">
        <f>IF('Plantes en Vert'!D45="","",'Plantes en Vert'!D45)</f>
        <v/>
      </c>
      <c r="E1363" s="169" t="str">
        <f>IF('Plantes en Vert'!E45="","",'Plantes en Vert'!E45)</f>
        <v/>
      </c>
      <c r="F1363" s="169" t="str">
        <f>IF('Plantes en Vert'!F45="","",'Plantes en Vert'!F45)</f>
        <v/>
      </c>
      <c r="G1363" s="148" t="str">
        <f>IF('Plantes en Vert'!G45="","",'Plantes en Vert'!G45)</f>
        <v/>
      </c>
      <c r="H1363" s="148" t="str">
        <f>IF('Plantes en Vert'!H45="","",'Plantes en Vert'!H45)</f>
        <v/>
      </c>
      <c r="I1363" s="148" t="str">
        <f>IF('Plantes en Vert'!I45="","",'Plantes en Vert'!I45)</f>
        <v/>
      </c>
      <c r="J1363" s="149" t="str">
        <f>IF('Plantes en Vert'!J45="","",'Plantes en Vert'!J45)</f>
        <v/>
      </c>
      <c r="K1363" s="147" t="str">
        <f>IF('Plantes en Vert'!K45="","",'Plantes en Vert'!K45)</f>
        <v/>
      </c>
      <c r="L1363" s="147" t="str">
        <f>IF('Plantes en Vert'!L45="","",'Plantes en Vert'!L45)</f>
        <v>E</v>
      </c>
      <c r="M1363" s="147" t="str">
        <f>IF('Plantes en Vert'!M45="","",'Plantes en Vert'!M45)</f>
        <v/>
      </c>
      <c r="N1363" s="147" t="str">
        <f>IF('Plantes en Vert'!N45="","",'Plantes en Vert'!N45)</f>
        <v/>
      </c>
      <c r="O1363" s="147"/>
      <c r="P1363" s="150"/>
      <c r="Q1363" s="20"/>
      <c r="R1363" s="20"/>
      <c r="S1363" s="236"/>
      <c r="T1363" s="253"/>
      <c r="U1363" s="170"/>
      <c r="V1363" s="170"/>
      <c r="W1363" s="170"/>
    </row>
    <row r="1364" spans="1:23" ht="20.100000000000001" customHeight="1" x14ac:dyDescent="0.25">
      <c r="A1364" s="125">
        <f>IF('Plantes en Vert'!A46="","",'Plantes en Vert'!A46)</f>
        <v>24061</v>
      </c>
      <c r="B1364" s="126" t="str">
        <f>IF('Plantes en Vert'!B46="","",'Plantes en Vert'!B46)</f>
        <v>GERANIUM ZONALE</v>
      </c>
      <c r="C1364" s="126" t="str">
        <f>IF('Plantes en Vert'!C46="","",'Plantes en Vert'!C46)</f>
        <v xml:space="preserve">Iceberg pac </v>
      </c>
      <c r="D1364" s="126" t="str">
        <f>IF('Plantes en Vert'!D46="","",'Plantes en Vert'!D46)</f>
        <v>&gt;s06/2026</v>
      </c>
      <c r="E1364" s="127" t="str">
        <f>IF('Plantes en Vert'!E46="","",'Plantes en Vert'!E46)</f>
        <v>B</v>
      </c>
      <c r="F1364" s="127" t="str">
        <f>IF('Plantes en Vert'!F46="","",'Plantes en Vert'!F46)</f>
        <v>P 1L</v>
      </c>
      <c r="G1364" s="128">
        <f>IF('Plantes en Vert'!G46="","",'Plantes en Vert'!G46)</f>
        <v>10</v>
      </c>
      <c r="H1364" s="127" t="str">
        <f>IF('Plantes en Vert'!H46="","",'Plantes en Vert'!H46)</f>
        <v>Q. lim.</v>
      </c>
      <c r="I1364" s="127" t="str">
        <f>IF('Plantes en Vert'!I46="","",'Plantes en Vert'!I46)</f>
        <v/>
      </c>
      <c r="J1364" s="129" t="str">
        <f>IF('Plantes en Vert'!J46="","",'Plantes en Vert'!J46)</f>
        <v/>
      </c>
      <c r="K1364" s="160" t="str">
        <f>IF('Plantes en Vert'!K46="","",'Plantes en Vert'!K46)</f>
        <v>GERA</v>
      </c>
      <c r="L1364" s="160" t="str">
        <f>IF('Plantes en Vert'!L46="","",'Plantes en Vert'!L46)</f>
        <v>Hall</v>
      </c>
      <c r="M1364" s="160" t="str">
        <f>IF('Plantes en Vert'!M46="","",'Plantes en Vert'!M46)</f>
        <v/>
      </c>
      <c r="N1364" s="160" t="str">
        <f>IF('Plantes en Vert'!N46="","",'Plantes en Vert'!N46)</f>
        <v>P1L</v>
      </c>
      <c r="O1364" s="126"/>
      <c r="P1364" s="130"/>
      <c r="Q1364" s="20"/>
      <c r="R1364" s="20"/>
      <c r="S1364" s="236"/>
      <c r="T1364" s="245"/>
      <c r="U1364" s="214"/>
      <c r="V1364" s="214"/>
      <c r="W1364" s="214"/>
    </row>
    <row r="1365" spans="1:23" ht="20.100000000000001" customHeight="1" x14ac:dyDescent="0.25">
      <c r="A1365" s="23" t="e">
        <f>IF('Plantes en Vert'!#REF!="","",'Plantes en Vert'!#REF!)</f>
        <v>#REF!</v>
      </c>
      <c r="B1365" s="24" t="e">
        <f>IF('Plantes en Vert'!#REF!="","",'Plantes en Vert'!#REF!)</f>
        <v>#REF!</v>
      </c>
      <c r="C1365" s="24" t="e">
        <f>IF('Plantes en Vert'!#REF!="","",'Plantes en Vert'!#REF!)</f>
        <v>#REF!</v>
      </c>
      <c r="D1365" s="24" t="e">
        <f>IF('Plantes en Vert'!#REF!="","",'Plantes en Vert'!#REF!)</f>
        <v>#REF!</v>
      </c>
      <c r="E1365" s="66" t="e">
        <f>IF('Plantes en Vert'!#REF!="","",'Plantes en Vert'!#REF!)</f>
        <v>#REF!</v>
      </c>
      <c r="F1365" s="66" t="e">
        <f>IF('Plantes en Vert'!#REF!="","",'Plantes en Vert'!#REF!)</f>
        <v>#REF!</v>
      </c>
      <c r="G1365" s="64" t="e">
        <f>IF('Plantes en Vert'!#REF!="","",'Plantes en Vert'!#REF!)</f>
        <v>#REF!</v>
      </c>
      <c r="H1365" s="66" t="e">
        <f>IF('Plantes en Vert'!#REF!="","",'Plantes en Vert'!#REF!)</f>
        <v>#REF!</v>
      </c>
      <c r="I1365" s="66" t="e">
        <f>IF('Plantes en Vert'!#REF!="","",'Plantes en Vert'!#REF!)</f>
        <v>#REF!</v>
      </c>
      <c r="J1365" s="72" t="e">
        <f>IF('Plantes en Vert'!#REF!="","",'Plantes en Vert'!#REF!)</f>
        <v>#REF!</v>
      </c>
      <c r="K1365" s="24" t="e">
        <f>IF('Plantes en Vert'!#REF!="","",'Plantes en Vert'!#REF!)</f>
        <v>#REF!</v>
      </c>
      <c r="L1365" s="24" t="e">
        <f>IF('Plantes en Vert'!#REF!="","",'Plantes en Vert'!#REF!)</f>
        <v>#REF!</v>
      </c>
      <c r="M1365" s="24" t="e">
        <f>IF('Plantes en Vert'!#REF!="","",'Plantes en Vert'!#REF!)</f>
        <v>#REF!</v>
      </c>
      <c r="N1365" s="24" t="e">
        <f>IF('Plantes en Vert'!#REF!="","",'Plantes en Vert'!#REF!)</f>
        <v>#REF!</v>
      </c>
      <c r="O1365" s="24"/>
      <c r="P1365" s="54"/>
      <c r="Q1365" s="20"/>
      <c r="R1365" s="20"/>
      <c r="S1365" s="236"/>
      <c r="T1365" s="241"/>
      <c r="U1365" s="44"/>
      <c r="V1365" s="44"/>
      <c r="W1365" s="44"/>
    </row>
    <row r="1366" spans="1:23" ht="20.100000000000001" customHeight="1" x14ac:dyDescent="0.25">
      <c r="A1366" s="167" t="str">
        <f>IF('Plantes en Vert'!A47="","",'Plantes en Vert'!A47)</f>
        <v/>
      </c>
      <c r="B1366" s="163" t="str">
        <f>IF('Plantes en Vert'!B47="","",'Plantes en Vert'!B47)</f>
        <v>GERANIUM ZONALE MAUVE ET VIOLET</v>
      </c>
      <c r="C1366" s="168"/>
      <c r="D1366" s="168" t="str">
        <f>IF('Plantes en Vert'!D47="","",'Plantes en Vert'!D47)</f>
        <v/>
      </c>
      <c r="E1366" s="169" t="str">
        <f>IF('Plantes en Vert'!E47="","",'Plantes en Vert'!E47)</f>
        <v/>
      </c>
      <c r="F1366" s="169" t="str">
        <f>IF('Plantes en Vert'!F47="","",'Plantes en Vert'!F47)</f>
        <v/>
      </c>
      <c r="G1366" s="148" t="str">
        <f>IF('Plantes en Vert'!G47="","",'Plantes en Vert'!G47)</f>
        <v/>
      </c>
      <c r="H1366" s="148" t="str">
        <f>IF('Plantes en Vert'!H47="","",'Plantes en Vert'!H47)</f>
        <v/>
      </c>
      <c r="I1366" s="148" t="str">
        <f>IF('Plantes en Vert'!I47="","",'Plantes en Vert'!I47)</f>
        <v/>
      </c>
      <c r="J1366" s="149" t="str">
        <f>IF('Plantes en Vert'!J47="","",'Plantes en Vert'!J47)</f>
        <v/>
      </c>
      <c r="K1366" s="147" t="str">
        <f>IF('Plantes en Vert'!K47="","",'Plantes en Vert'!K47)</f>
        <v/>
      </c>
      <c r="L1366" s="147" t="str">
        <f>IF('Plantes en Vert'!L47="","",'Plantes en Vert'!L47)</f>
        <v>E</v>
      </c>
      <c r="M1366" s="147" t="str">
        <f>IF('Plantes en Vert'!M47="","",'Plantes en Vert'!M47)</f>
        <v/>
      </c>
      <c r="N1366" s="147" t="str">
        <f>IF('Plantes en Vert'!N47="","",'Plantes en Vert'!N47)</f>
        <v/>
      </c>
      <c r="O1366" s="147"/>
      <c r="P1366" s="150"/>
      <c r="Q1366" s="20"/>
      <c r="R1366" s="20"/>
      <c r="S1366" s="236"/>
      <c r="T1366" s="253"/>
      <c r="U1366" s="170"/>
      <c r="V1366" s="170"/>
      <c r="W1366" s="170"/>
    </row>
    <row r="1367" spans="1:23" ht="20.100000000000001" customHeight="1" x14ac:dyDescent="0.25">
      <c r="A1367" s="23">
        <f>IF('Plantes en Vert'!A48="","",'Plantes en Vert'!A48)</f>
        <v>24093</v>
      </c>
      <c r="B1367" s="24" t="str">
        <f>IF('Plantes en Vert'!B48="","",'Plantes en Vert'!B48)</f>
        <v>GERANIUM ZONALE</v>
      </c>
      <c r="C1367" s="24" t="str">
        <f>IF('Plantes en Vert'!C48="","",'Plantes en Vert'!C48)</f>
        <v xml:space="preserve">Flower Fairy Berry pac </v>
      </c>
      <c r="D1367" s="24" t="str">
        <f>IF('Plantes en Vert'!D48="","",'Plantes en Vert'!D48)</f>
        <v>&gt;s06/2026</v>
      </c>
      <c r="E1367" s="66" t="str">
        <f>IF('Plantes en Vert'!E48="","",'Plantes en Vert'!E48)</f>
        <v>B</v>
      </c>
      <c r="F1367" s="66" t="str">
        <f>IF('Plantes en Vert'!F48="","",'Plantes en Vert'!F48)</f>
        <v>P 1L</v>
      </c>
      <c r="G1367" s="64">
        <f>IF('Plantes en Vert'!G48="","",'Plantes en Vert'!G48)</f>
        <v>10</v>
      </c>
      <c r="H1367" s="66" t="str">
        <f>IF('Plantes en Vert'!H48="","",'Plantes en Vert'!H48)</f>
        <v>Q. lim.</v>
      </c>
      <c r="I1367" s="66" t="str">
        <f>IF('Plantes en Vert'!I48="","",'Plantes en Vert'!I48)</f>
        <v/>
      </c>
      <c r="J1367" s="72" t="str">
        <f>IF('Plantes en Vert'!J48="","",'Plantes en Vert'!J48)</f>
        <v/>
      </c>
      <c r="K1367" s="24" t="str">
        <f>IF('Plantes en Vert'!K48="","",'Plantes en Vert'!K48)</f>
        <v>GERA</v>
      </c>
      <c r="L1367" s="24" t="str">
        <f>IF('Plantes en Vert'!L48="","",'Plantes en Vert'!L48)</f>
        <v>Hall</v>
      </c>
      <c r="M1367" s="24" t="str">
        <f>IF('Plantes en Vert'!M48="","",'Plantes en Vert'!M48)</f>
        <v/>
      </c>
      <c r="N1367" s="24" t="str">
        <f>IF('Plantes en Vert'!N48="","",'Plantes en Vert'!N48)</f>
        <v>P1L</v>
      </c>
      <c r="O1367" s="24"/>
      <c r="P1367" s="54"/>
      <c r="Q1367" s="20"/>
      <c r="R1367" s="20"/>
      <c r="S1367" s="236"/>
      <c r="T1367" s="241"/>
      <c r="U1367" s="44"/>
      <c r="V1367" s="44"/>
      <c r="W1367" s="44"/>
    </row>
    <row r="1368" spans="1:23" ht="20.100000000000001" customHeight="1" x14ac:dyDescent="0.25">
      <c r="A1368" s="125" t="e">
        <f>IF('Plantes en Vert'!#REF!="","",'Plantes en Vert'!#REF!)</f>
        <v>#REF!</v>
      </c>
      <c r="B1368" s="126" t="e">
        <f>IF('Plantes en Vert'!#REF!="","",'Plantes en Vert'!#REF!)</f>
        <v>#REF!</v>
      </c>
      <c r="C1368" s="126" t="e">
        <f>IF('Plantes en Vert'!#REF!="","",'Plantes en Vert'!#REF!)</f>
        <v>#REF!</v>
      </c>
      <c r="D1368" s="126" t="e">
        <f>IF('Plantes en Vert'!#REF!="","",'Plantes en Vert'!#REF!)</f>
        <v>#REF!</v>
      </c>
      <c r="E1368" s="127" t="e">
        <f>IF('Plantes en Vert'!#REF!="","",'Plantes en Vert'!#REF!)</f>
        <v>#REF!</v>
      </c>
      <c r="F1368" s="127" t="e">
        <f>IF('Plantes en Vert'!#REF!="","",'Plantes en Vert'!#REF!)</f>
        <v>#REF!</v>
      </c>
      <c r="G1368" s="128" t="e">
        <f>IF('Plantes en Vert'!#REF!="","",'Plantes en Vert'!#REF!)</f>
        <v>#REF!</v>
      </c>
      <c r="H1368" s="127" t="e">
        <f>IF('Plantes en Vert'!#REF!="","",'Plantes en Vert'!#REF!)</f>
        <v>#REF!</v>
      </c>
      <c r="I1368" s="127" t="e">
        <f>IF('Plantes en Vert'!#REF!="","",'Plantes en Vert'!#REF!)</f>
        <v>#REF!</v>
      </c>
      <c r="J1368" s="129" t="e">
        <f>IF('Plantes en Vert'!#REF!="","",'Plantes en Vert'!#REF!)</f>
        <v>#REF!</v>
      </c>
      <c r="K1368" s="160" t="e">
        <f>IF('Plantes en Vert'!#REF!="","",'Plantes en Vert'!#REF!)</f>
        <v>#REF!</v>
      </c>
      <c r="L1368" s="160" t="e">
        <f>IF('Plantes en Vert'!#REF!="","",'Plantes en Vert'!#REF!)</f>
        <v>#REF!</v>
      </c>
      <c r="M1368" s="160" t="e">
        <f>IF('Plantes en Vert'!#REF!="","",'Plantes en Vert'!#REF!)</f>
        <v>#REF!</v>
      </c>
      <c r="N1368" s="160" t="e">
        <f>IF('Plantes en Vert'!#REF!="","",'Plantes en Vert'!#REF!)</f>
        <v>#REF!</v>
      </c>
      <c r="O1368" s="126"/>
      <c r="P1368" s="130"/>
      <c r="Q1368" s="20"/>
      <c r="R1368" s="20"/>
      <c r="S1368" s="236"/>
      <c r="T1368" s="245"/>
      <c r="U1368" s="214"/>
      <c r="V1368" s="214"/>
      <c r="W1368" s="214"/>
    </row>
    <row r="1369" spans="1:23" ht="20.100000000000001" customHeight="1" x14ac:dyDescent="0.25">
      <c r="A1369" s="23">
        <f>IF('Plantes en Vert'!A49="","",'Plantes en Vert'!A49)</f>
        <v>24091</v>
      </c>
      <c r="B1369" s="24" t="str">
        <f>IF('Plantes en Vert'!B49="","",'Plantes en Vert'!B49)</f>
        <v>GERANIUM ZONALE</v>
      </c>
      <c r="C1369" s="24" t="str">
        <f>IF('Plantes en Vert'!C49="","",'Plantes en Vert'!C49)</f>
        <v xml:space="preserve">Foxy pac </v>
      </c>
      <c r="D1369" s="24" t="str">
        <f>IF('Plantes en Vert'!D49="","",'Plantes en Vert'!D49)</f>
        <v>&gt;s06/2026</v>
      </c>
      <c r="E1369" s="66" t="str">
        <f>IF('Plantes en Vert'!E49="","",'Plantes en Vert'!E49)</f>
        <v>B</v>
      </c>
      <c r="F1369" s="66" t="str">
        <f>IF('Plantes en Vert'!F49="","",'Plantes en Vert'!F49)</f>
        <v>P 1L</v>
      </c>
      <c r="G1369" s="64">
        <f>IF('Plantes en Vert'!G49="","",'Plantes en Vert'!G49)</f>
        <v>10</v>
      </c>
      <c r="H1369" s="66" t="str">
        <f>IF('Plantes en Vert'!H49="","",'Plantes en Vert'!H49)</f>
        <v>Q. lim.</v>
      </c>
      <c r="I1369" s="66" t="str">
        <f>IF('Plantes en Vert'!I49="","",'Plantes en Vert'!I49)</f>
        <v/>
      </c>
      <c r="J1369" s="72" t="str">
        <f>IF('Plantes en Vert'!J49="","",'Plantes en Vert'!J49)</f>
        <v/>
      </c>
      <c r="K1369" s="24" t="str">
        <f>IF('Plantes en Vert'!K49="","",'Plantes en Vert'!K49)</f>
        <v>GERA</v>
      </c>
      <c r="L1369" s="24" t="str">
        <f>IF('Plantes en Vert'!L49="","",'Plantes en Vert'!L49)</f>
        <v>Hall</v>
      </c>
      <c r="M1369" s="24" t="str">
        <f>IF('Plantes en Vert'!M49="","",'Plantes en Vert'!M49)</f>
        <v/>
      </c>
      <c r="N1369" s="24" t="str">
        <f>IF('Plantes en Vert'!N49="","",'Plantes en Vert'!N49)</f>
        <v>P1L</v>
      </c>
      <c r="O1369" s="24"/>
      <c r="P1369" s="54"/>
      <c r="Q1369" s="20"/>
      <c r="R1369" s="20"/>
      <c r="S1369" s="236"/>
      <c r="T1369" s="241"/>
      <c r="U1369" s="44"/>
      <c r="V1369" s="44"/>
      <c r="W1369" s="44"/>
    </row>
    <row r="1370" spans="1:23" ht="20.100000000000001" customHeight="1" x14ac:dyDescent="0.25">
      <c r="A1370" s="125" t="e">
        <f>IF('Plantes en Vert'!#REF!="","",'Plantes en Vert'!#REF!)</f>
        <v>#REF!</v>
      </c>
      <c r="B1370" s="126" t="e">
        <f>IF('Plantes en Vert'!#REF!="","",'Plantes en Vert'!#REF!)</f>
        <v>#REF!</v>
      </c>
      <c r="C1370" s="126" t="e">
        <f>IF('Plantes en Vert'!#REF!="","",'Plantes en Vert'!#REF!)</f>
        <v>#REF!</v>
      </c>
      <c r="D1370" s="126" t="e">
        <f>IF('Plantes en Vert'!#REF!="","",'Plantes en Vert'!#REF!)</f>
        <v>#REF!</v>
      </c>
      <c r="E1370" s="127" t="e">
        <f>IF('Plantes en Vert'!#REF!="","",'Plantes en Vert'!#REF!)</f>
        <v>#REF!</v>
      </c>
      <c r="F1370" s="127" t="e">
        <f>IF('Plantes en Vert'!#REF!="","",'Plantes en Vert'!#REF!)</f>
        <v>#REF!</v>
      </c>
      <c r="G1370" s="128" t="e">
        <f>IF('Plantes en Vert'!#REF!="","",'Plantes en Vert'!#REF!)</f>
        <v>#REF!</v>
      </c>
      <c r="H1370" s="127" t="e">
        <f>IF('Plantes en Vert'!#REF!="","",'Plantes en Vert'!#REF!)</f>
        <v>#REF!</v>
      </c>
      <c r="I1370" s="127" t="e">
        <f>IF('Plantes en Vert'!#REF!="","",'Plantes en Vert'!#REF!)</f>
        <v>#REF!</v>
      </c>
      <c r="J1370" s="129" t="e">
        <f>IF('Plantes en Vert'!#REF!="","",'Plantes en Vert'!#REF!)</f>
        <v>#REF!</v>
      </c>
      <c r="K1370" s="160" t="e">
        <f>IF('Plantes en Vert'!#REF!="","",'Plantes en Vert'!#REF!)</f>
        <v>#REF!</v>
      </c>
      <c r="L1370" s="160" t="e">
        <f>IF('Plantes en Vert'!#REF!="","",'Plantes en Vert'!#REF!)</f>
        <v>#REF!</v>
      </c>
      <c r="M1370" s="160" t="e">
        <f>IF('Plantes en Vert'!#REF!="","",'Plantes en Vert'!#REF!)</f>
        <v>#REF!</v>
      </c>
      <c r="N1370" s="160" t="e">
        <f>IF('Plantes en Vert'!#REF!="","",'Plantes en Vert'!#REF!)</f>
        <v>#REF!</v>
      </c>
      <c r="O1370" s="126"/>
      <c r="P1370" s="130"/>
      <c r="Q1370" s="20"/>
      <c r="R1370" s="20"/>
      <c r="S1370" s="236"/>
      <c r="T1370" s="245"/>
      <c r="U1370" s="214"/>
      <c r="V1370" s="214"/>
      <c r="W1370" s="214"/>
    </row>
    <row r="1371" spans="1:23" ht="20.100000000000001" customHeight="1" x14ac:dyDescent="0.25">
      <c r="A1371" s="23">
        <f>IF('Plantes en Vert'!A50="","",'Plantes en Vert'!A50)</f>
        <v>21817</v>
      </c>
      <c r="B1371" s="24" t="str">
        <f>IF('Plantes en Vert'!B50="","",'Plantes en Vert'!B50)</f>
        <v>GERANIUM ZONALE</v>
      </c>
      <c r="C1371" s="24" t="str">
        <f>IF('Plantes en Vert'!C50="","",'Plantes en Vert'!C50)</f>
        <v xml:space="preserve">Icecrystal pac </v>
      </c>
      <c r="D1371" s="24" t="str">
        <f>IF('Plantes en Vert'!D50="","",'Plantes en Vert'!D50)</f>
        <v>&gt;s06/2026</v>
      </c>
      <c r="E1371" s="66" t="str">
        <f>IF('Plantes en Vert'!E50="","",'Plantes en Vert'!E50)</f>
        <v>B</v>
      </c>
      <c r="F1371" s="66" t="str">
        <f>IF('Plantes en Vert'!F50="","",'Plantes en Vert'!F50)</f>
        <v>P 1L</v>
      </c>
      <c r="G1371" s="64">
        <f>IF('Plantes en Vert'!G50="","",'Plantes en Vert'!G50)</f>
        <v>10</v>
      </c>
      <c r="H1371" s="66" t="str">
        <f>IF('Plantes en Vert'!H50="","",'Plantes en Vert'!H50)</f>
        <v>Q. lim.</v>
      </c>
      <c r="I1371" s="66" t="str">
        <f>IF('Plantes en Vert'!I50="","",'Plantes en Vert'!I50)</f>
        <v/>
      </c>
      <c r="J1371" s="72" t="str">
        <f>IF('Plantes en Vert'!J50="","",'Plantes en Vert'!J50)</f>
        <v/>
      </c>
      <c r="K1371" s="24" t="str">
        <f>IF('Plantes en Vert'!K50="","",'Plantes en Vert'!K50)</f>
        <v>GERA</v>
      </c>
      <c r="L1371" s="24" t="str">
        <f>IF('Plantes en Vert'!L50="","",'Plantes en Vert'!L50)</f>
        <v>Hall</v>
      </c>
      <c r="M1371" s="24" t="str">
        <f>IF('Plantes en Vert'!M50="","",'Plantes en Vert'!M50)</f>
        <v/>
      </c>
      <c r="N1371" s="24" t="str">
        <f>IF('Plantes en Vert'!N50="","",'Plantes en Vert'!N50)</f>
        <v>P1L</v>
      </c>
      <c r="O1371" s="24"/>
      <c r="P1371" s="54"/>
      <c r="Q1371" s="20"/>
      <c r="R1371" s="20"/>
      <c r="S1371" s="236"/>
      <c r="T1371" s="241"/>
      <c r="U1371" s="44"/>
      <c r="V1371" s="44"/>
      <c r="W1371" s="44"/>
    </row>
    <row r="1372" spans="1:23" ht="20.100000000000001" customHeight="1" x14ac:dyDescent="0.25">
      <c r="A1372" s="125" t="e">
        <f>IF('Plantes en Vert'!#REF!="","",'Plantes en Vert'!#REF!)</f>
        <v>#REF!</v>
      </c>
      <c r="B1372" s="126" t="e">
        <f>IF('Plantes en Vert'!#REF!="","",'Plantes en Vert'!#REF!)</f>
        <v>#REF!</v>
      </c>
      <c r="C1372" s="126" t="e">
        <f>IF('Plantes en Vert'!#REF!="","",'Plantes en Vert'!#REF!)</f>
        <v>#REF!</v>
      </c>
      <c r="D1372" s="126" t="e">
        <f>IF('Plantes en Vert'!#REF!="","",'Plantes en Vert'!#REF!)</f>
        <v>#REF!</v>
      </c>
      <c r="E1372" s="127" t="e">
        <f>IF('Plantes en Vert'!#REF!="","",'Plantes en Vert'!#REF!)</f>
        <v>#REF!</v>
      </c>
      <c r="F1372" s="127" t="e">
        <f>IF('Plantes en Vert'!#REF!="","",'Plantes en Vert'!#REF!)</f>
        <v>#REF!</v>
      </c>
      <c r="G1372" s="128" t="e">
        <f>IF('Plantes en Vert'!#REF!="","",'Plantes en Vert'!#REF!)</f>
        <v>#REF!</v>
      </c>
      <c r="H1372" s="127" t="e">
        <f>IF('Plantes en Vert'!#REF!="","",'Plantes en Vert'!#REF!)</f>
        <v>#REF!</v>
      </c>
      <c r="I1372" s="127" t="e">
        <f>IF('Plantes en Vert'!#REF!="","",'Plantes en Vert'!#REF!)</f>
        <v>#REF!</v>
      </c>
      <c r="J1372" s="129" t="e">
        <f>IF('Plantes en Vert'!#REF!="","",'Plantes en Vert'!#REF!)</f>
        <v>#REF!</v>
      </c>
      <c r="K1372" s="160" t="e">
        <f>IF('Plantes en Vert'!#REF!="","",'Plantes en Vert'!#REF!)</f>
        <v>#REF!</v>
      </c>
      <c r="L1372" s="160" t="e">
        <f>IF('Plantes en Vert'!#REF!="","",'Plantes en Vert'!#REF!)</f>
        <v>#REF!</v>
      </c>
      <c r="M1372" s="160" t="e">
        <f>IF('Plantes en Vert'!#REF!="","",'Plantes en Vert'!#REF!)</f>
        <v>#REF!</v>
      </c>
      <c r="N1372" s="160" t="e">
        <f>IF('Plantes en Vert'!#REF!="","",'Plantes en Vert'!#REF!)</f>
        <v>#REF!</v>
      </c>
      <c r="O1372" s="126"/>
      <c r="P1372" s="130"/>
      <c r="Q1372" s="20"/>
      <c r="R1372" s="20"/>
      <c r="S1372" s="236"/>
      <c r="T1372" s="245"/>
      <c r="U1372" s="214"/>
      <c r="V1372" s="214"/>
      <c r="W1372" s="214"/>
    </row>
    <row r="1373" spans="1:23" ht="20.100000000000001" customHeight="1" x14ac:dyDescent="0.25">
      <c r="A1373" s="23">
        <f>IF('Plantes en Vert'!A51="","",'Plantes en Vert'!A51)</f>
        <v>21808</v>
      </c>
      <c r="B1373" s="24" t="str">
        <f>IF('Plantes en Vert'!B51="","",'Plantes en Vert'!B51)</f>
        <v>GERANIUM ZONALE</v>
      </c>
      <c r="C1373" s="24" t="str">
        <f>IF('Plantes en Vert'!C51="","",'Plantes en Vert'!C51)</f>
        <v xml:space="preserve">Joigny technigera </v>
      </c>
      <c r="D1373" s="24" t="str">
        <f>IF('Plantes en Vert'!D51="","",'Plantes en Vert'!D51)</f>
        <v>&gt;s06/2026</v>
      </c>
      <c r="E1373" s="66" t="str">
        <f>IF('Plantes en Vert'!E51="","",'Plantes en Vert'!E51)</f>
        <v>B</v>
      </c>
      <c r="F1373" s="66" t="str">
        <f>IF('Plantes en Vert'!F51="","",'Plantes en Vert'!F51)</f>
        <v>P 1L</v>
      </c>
      <c r="G1373" s="64">
        <f>IF('Plantes en Vert'!G51="","",'Plantes en Vert'!G51)</f>
        <v>10</v>
      </c>
      <c r="H1373" s="66" t="str">
        <f>IF('Plantes en Vert'!H51="","",'Plantes en Vert'!H51)</f>
        <v>Q. lim.</v>
      </c>
      <c r="I1373" s="66" t="str">
        <f>IF('Plantes en Vert'!I51="","",'Plantes en Vert'!I51)</f>
        <v/>
      </c>
      <c r="J1373" s="72" t="str">
        <f>IF('Plantes en Vert'!J51="","",'Plantes en Vert'!J51)</f>
        <v/>
      </c>
      <c r="K1373" s="24" t="str">
        <f>IF('Plantes en Vert'!K51="","",'Plantes en Vert'!K51)</f>
        <v>GERA</v>
      </c>
      <c r="L1373" s="24" t="str">
        <f>IF('Plantes en Vert'!L51="","",'Plantes en Vert'!L51)</f>
        <v>Hall</v>
      </c>
      <c r="M1373" s="24" t="str">
        <f>IF('Plantes en Vert'!M51="","",'Plantes en Vert'!M51)</f>
        <v/>
      </c>
      <c r="N1373" s="24" t="str">
        <f>IF('Plantes en Vert'!N51="","",'Plantes en Vert'!N51)</f>
        <v>P1L</v>
      </c>
      <c r="O1373" s="24"/>
      <c r="P1373" s="54"/>
      <c r="Q1373" s="20"/>
      <c r="R1373" s="20"/>
      <c r="S1373" s="236"/>
      <c r="T1373" s="241"/>
      <c r="U1373" s="44"/>
      <c r="V1373" s="44"/>
      <c r="W1373" s="44"/>
    </row>
    <row r="1374" spans="1:23" ht="20.100000000000001" customHeight="1" x14ac:dyDescent="0.25">
      <c r="A1374" s="125" t="e">
        <f>IF('Plantes en Vert'!#REF!="","",'Plantes en Vert'!#REF!)</f>
        <v>#REF!</v>
      </c>
      <c r="B1374" s="126" t="e">
        <f>IF('Plantes en Vert'!#REF!="","",'Plantes en Vert'!#REF!)</f>
        <v>#REF!</v>
      </c>
      <c r="C1374" s="126" t="e">
        <f>IF('Plantes en Vert'!#REF!="","",'Plantes en Vert'!#REF!)</f>
        <v>#REF!</v>
      </c>
      <c r="D1374" s="126" t="e">
        <f>IF('Plantes en Vert'!#REF!="","",'Plantes en Vert'!#REF!)</f>
        <v>#REF!</v>
      </c>
      <c r="E1374" s="127" t="e">
        <f>IF('Plantes en Vert'!#REF!="","",'Plantes en Vert'!#REF!)</f>
        <v>#REF!</v>
      </c>
      <c r="F1374" s="127" t="e">
        <f>IF('Plantes en Vert'!#REF!="","",'Plantes en Vert'!#REF!)</f>
        <v>#REF!</v>
      </c>
      <c r="G1374" s="128" t="e">
        <f>IF('Plantes en Vert'!#REF!="","",'Plantes en Vert'!#REF!)</f>
        <v>#REF!</v>
      </c>
      <c r="H1374" s="127" t="e">
        <f>IF('Plantes en Vert'!#REF!="","",'Plantes en Vert'!#REF!)</f>
        <v>#REF!</v>
      </c>
      <c r="I1374" s="127" t="e">
        <f>IF('Plantes en Vert'!#REF!="","",'Plantes en Vert'!#REF!)</f>
        <v>#REF!</v>
      </c>
      <c r="J1374" s="129" t="e">
        <f>IF('Plantes en Vert'!#REF!="","",'Plantes en Vert'!#REF!)</f>
        <v>#REF!</v>
      </c>
      <c r="K1374" s="160" t="e">
        <f>IF('Plantes en Vert'!#REF!="","",'Plantes en Vert'!#REF!)</f>
        <v>#REF!</v>
      </c>
      <c r="L1374" s="160" t="e">
        <f>IF('Plantes en Vert'!#REF!="","",'Plantes en Vert'!#REF!)</f>
        <v>#REF!</v>
      </c>
      <c r="M1374" s="160" t="e">
        <f>IF('Plantes en Vert'!#REF!="","",'Plantes en Vert'!#REF!)</f>
        <v>#REF!</v>
      </c>
      <c r="N1374" s="160" t="e">
        <f>IF('Plantes en Vert'!#REF!="","",'Plantes en Vert'!#REF!)</f>
        <v>#REF!</v>
      </c>
      <c r="O1374" s="126"/>
      <c r="P1374" s="130"/>
      <c r="Q1374" s="20"/>
      <c r="R1374" s="20"/>
      <c r="S1374" s="236"/>
      <c r="T1374" s="245"/>
      <c r="U1374" s="214"/>
      <c r="V1374" s="214"/>
      <c r="W1374" s="214"/>
    </row>
    <row r="1375" spans="1:23" ht="20.100000000000001" customHeight="1" x14ac:dyDescent="0.25">
      <c r="A1375" s="23">
        <f>IF('Plantes en Vert'!A52="","",'Plantes en Vert'!A52)</f>
        <v>21821</v>
      </c>
      <c r="B1375" s="24" t="str">
        <f>IF('Plantes en Vert'!B52="","",'Plantes en Vert'!B52)</f>
        <v>GERANIUM ZONALE</v>
      </c>
      <c r="C1375" s="24" t="str">
        <f>IF('Plantes en Vert'!C52="","",'Plantes en Vert'!C52)</f>
        <v xml:space="preserve">Shocking violet pac </v>
      </c>
      <c r="D1375" s="24" t="str">
        <f>IF('Plantes en Vert'!D52="","",'Plantes en Vert'!D52)</f>
        <v>&gt;s06/2026</v>
      </c>
      <c r="E1375" s="66" t="str">
        <f>IF('Plantes en Vert'!E52="","",'Plantes en Vert'!E52)</f>
        <v>B</v>
      </c>
      <c r="F1375" s="66" t="str">
        <f>IF('Plantes en Vert'!F52="","",'Plantes en Vert'!F52)</f>
        <v>P 1L</v>
      </c>
      <c r="G1375" s="64">
        <f>IF('Plantes en Vert'!G52="","",'Plantes en Vert'!G52)</f>
        <v>10</v>
      </c>
      <c r="H1375" s="66" t="str">
        <f>IF('Plantes en Vert'!H52="","",'Plantes en Vert'!H52)</f>
        <v>Q. lim.</v>
      </c>
      <c r="I1375" s="66" t="str">
        <f>IF('Plantes en Vert'!I52="","",'Plantes en Vert'!I52)</f>
        <v/>
      </c>
      <c r="J1375" s="72" t="str">
        <f>IF('Plantes en Vert'!J52="","",'Plantes en Vert'!J52)</f>
        <v/>
      </c>
      <c r="K1375" s="24" t="str">
        <f>IF('Plantes en Vert'!K52="","",'Plantes en Vert'!K52)</f>
        <v>GERA</v>
      </c>
      <c r="L1375" s="24" t="str">
        <f>IF('Plantes en Vert'!L52="","",'Plantes en Vert'!L52)</f>
        <v>Hall</v>
      </c>
      <c r="M1375" s="24" t="str">
        <f>IF('Plantes en Vert'!M52="","",'Plantes en Vert'!M52)</f>
        <v/>
      </c>
      <c r="N1375" s="24" t="str">
        <f>IF('Plantes en Vert'!N52="","",'Plantes en Vert'!N52)</f>
        <v>P1L</v>
      </c>
      <c r="O1375" s="24"/>
      <c r="P1375" s="54"/>
      <c r="Q1375" s="20"/>
      <c r="R1375" s="20"/>
      <c r="S1375" s="236"/>
      <c r="T1375" s="241"/>
      <c r="U1375" s="44"/>
      <c r="V1375" s="44"/>
      <c r="W1375" s="44"/>
    </row>
    <row r="1376" spans="1:23" ht="20.100000000000001" customHeight="1" x14ac:dyDescent="0.25">
      <c r="A1376" s="125" t="e">
        <f>IF('Plantes en Vert'!#REF!="","",'Plantes en Vert'!#REF!)</f>
        <v>#REF!</v>
      </c>
      <c r="B1376" s="126" t="e">
        <f>IF('Plantes en Vert'!#REF!="","",'Plantes en Vert'!#REF!)</f>
        <v>#REF!</v>
      </c>
      <c r="C1376" s="126" t="e">
        <f>IF('Plantes en Vert'!#REF!="","",'Plantes en Vert'!#REF!)</f>
        <v>#REF!</v>
      </c>
      <c r="D1376" s="126" t="e">
        <f>IF('Plantes en Vert'!#REF!="","",'Plantes en Vert'!#REF!)</f>
        <v>#REF!</v>
      </c>
      <c r="E1376" s="127" t="e">
        <f>IF('Plantes en Vert'!#REF!="","",'Plantes en Vert'!#REF!)</f>
        <v>#REF!</v>
      </c>
      <c r="F1376" s="127" t="e">
        <f>IF('Plantes en Vert'!#REF!="","",'Plantes en Vert'!#REF!)</f>
        <v>#REF!</v>
      </c>
      <c r="G1376" s="128" t="e">
        <f>IF('Plantes en Vert'!#REF!="","",'Plantes en Vert'!#REF!)</f>
        <v>#REF!</v>
      </c>
      <c r="H1376" s="127" t="e">
        <f>IF('Plantes en Vert'!#REF!="","",'Plantes en Vert'!#REF!)</f>
        <v>#REF!</v>
      </c>
      <c r="I1376" s="127" t="e">
        <f>IF('Plantes en Vert'!#REF!="","",'Plantes en Vert'!#REF!)</f>
        <v>#REF!</v>
      </c>
      <c r="J1376" s="129" t="e">
        <f>IF('Plantes en Vert'!#REF!="","",'Plantes en Vert'!#REF!)</f>
        <v>#REF!</v>
      </c>
      <c r="K1376" s="160" t="e">
        <f>IF('Plantes en Vert'!#REF!="","",'Plantes en Vert'!#REF!)</f>
        <v>#REF!</v>
      </c>
      <c r="L1376" s="160" t="e">
        <f>IF('Plantes en Vert'!#REF!="","",'Plantes en Vert'!#REF!)</f>
        <v>#REF!</v>
      </c>
      <c r="M1376" s="160" t="e">
        <f>IF('Plantes en Vert'!#REF!="","",'Plantes en Vert'!#REF!)</f>
        <v>#REF!</v>
      </c>
      <c r="N1376" s="160" t="e">
        <f>IF('Plantes en Vert'!#REF!="","",'Plantes en Vert'!#REF!)</f>
        <v>#REF!</v>
      </c>
      <c r="O1376" s="126"/>
      <c r="P1376" s="130"/>
      <c r="Q1376" s="20"/>
      <c r="R1376" s="20"/>
      <c r="S1376" s="236"/>
      <c r="T1376" s="245"/>
      <c r="U1376" s="214"/>
      <c r="V1376" s="214"/>
      <c r="W1376" s="214"/>
    </row>
    <row r="1377" spans="1:23" ht="20.100000000000001" customHeight="1" x14ac:dyDescent="0.25">
      <c r="A1377" s="167" t="str">
        <f>IF('Plantes en Vert'!A53="","",'Plantes en Vert'!A53)</f>
        <v/>
      </c>
      <c r="B1377" s="163" t="str">
        <f>IF('Plantes en Vert'!B53="","",'Plantes en Vert'!B53)</f>
        <v>GERANIUM ZONALE ROSE ET SAUMON</v>
      </c>
      <c r="C1377" s="168"/>
      <c r="D1377" s="168" t="str">
        <f>IF('Plantes en Vert'!D53="","",'Plantes en Vert'!D53)</f>
        <v/>
      </c>
      <c r="E1377" s="169" t="str">
        <f>IF('Plantes en Vert'!E53="","",'Plantes en Vert'!E53)</f>
        <v/>
      </c>
      <c r="F1377" s="169" t="str">
        <f>IF('Plantes en Vert'!F53="","",'Plantes en Vert'!F53)</f>
        <v/>
      </c>
      <c r="G1377" s="148" t="str">
        <f>IF('Plantes en Vert'!G53="","",'Plantes en Vert'!G53)</f>
        <v/>
      </c>
      <c r="H1377" s="148" t="str">
        <f>IF('Plantes en Vert'!H53="","",'Plantes en Vert'!H53)</f>
        <v/>
      </c>
      <c r="I1377" s="148" t="str">
        <f>IF('Plantes en Vert'!I53="","",'Plantes en Vert'!I53)</f>
        <v/>
      </c>
      <c r="J1377" s="149" t="str">
        <f>IF('Plantes en Vert'!J53="","",'Plantes en Vert'!J53)</f>
        <v/>
      </c>
      <c r="K1377" s="147" t="str">
        <f>IF('Plantes en Vert'!K53="","",'Plantes en Vert'!K53)</f>
        <v/>
      </c>
      <c r="L1377" s="147" t="str">
        <f>IF('Plantes en Vert'!L53="","",'Plantes en Vert'!L53)</f>
        <v>E</v>
      </c>
      <c r="M1377" s="147" t="str">
        <f>IF('Plantes en Vert'!M53="","",'Plantes en Vert'!M53)</f>
        <v/>
      </c>
      <c r="N1377" s="147" t="str">
        <f>IF('Plantes en Vert'!N53="","",'Plantes en Vert'!N53)</f>
        <v/>
      </c>
      <c r="O1377" s="147"/>
      <c r="P1377" s="150"/>
      <c r="Q1377" s="20"/>
      <c r="R1377" s="20"/>
      <c r="S1377" s="236"/>
      <c r="T1377" s="253"/>
      <c r="U1377" s="170"/>
      <c r="V1377" s="170"/>
      <c r="W1377" s="170"/>
    </row>
    <row r="1378" spans="1:23" ht="20.100000000000001" customHeight="1" x14ac:dyDescent="0.25">
      <c r="A1378" s="125">
        <f>IF('Plantes en Vert'!A54="","",'Plantes en Vert'!A54)</f>
        <v>21823</v>
      </c>
      <c r="B1378" s="126" t="str">
        <f>IF('Plantes en Vert'!B54="","",'Plantes en Vert'!B54)</f>
        <v>GERANIUM ZONALE</v>
      </c>
      <c r="C1378" s="126" t="str">
        <f>IF('Plantes en Vert'!C54="","",'Plantes en Vert'!C54)</f>
        <v xml:space="preserve">Evian technigera </v>
      </c>
      <c r="D1378" s="126" t="str">
        <f>IF('Plantes en Vert'!D54="","",'Plantes en Vert'!D54)</f>
        <v>&gt;s06/2026</v>
      </c>
      <c r="E1378" s="127" t="str">
        <f>IF('Plantes en Vert'!E54="","",'Plantes en Vert'!E54)</f>
        <v>B</v>
      </c>
      <c r="F1378" s="127" t="str">
        <f>IF('Plantes en Vert'!F54="","",'Plantes en Vert'!F54)</f>
        <v>P 1L</v>
      </c>
      <c r="G1378" s="128">
        <f>IF('Plantes en Vert'!G54="","",'Plantes en Vert'!G54)</f>
        <v>10</v>
      </c>
      <c r="H1378" s="127" t="str">
        <f>IF('Plantes en Vert'!H54="","",'Plantes en Vert'!H54)</f>
        <v>Q. lim.</v>
      </c>
      <c r="I1378" s="127" t="str">
        <f>IF('Plantes en Vert'!I54="","",'Plantes en Vert'!I54)</f>
        <v/>
      </c>
      <c r="J1378" s="129" t="str">
        <f>IF('Plantes en Vert'!J54="","",'Plantes en Vert'!J54)</f>
        <v/>
      </c>
      <c r="K1378" s="160" t="str">
        <f>IF('Plantes en Vert'!K54="","",'Plantes en Vert'!K54)</f>
        <v>GERA</v>
      </c>
      <c r="L1378" s="160" t="str">
        <f>IF('Plantes en Vert'!L54="","",'Plantes en Vert'!L54)</f>
        <v>Hall</v>
      </c>
      <c r="M1378" s="160" t="str">
        <f>IF('Plantes en Vert'!M54="","",'Plantes en Vert'!M54)</f>
        <v/>
      </c>
      <c r="N1378" s="160" t="str">
        <f>IF('Plantes en Vert'!N54="","",'Plantes en Vert'!N54)</f>
        <v>P1L</v>
      </c>
      <c r="O1378" s="126"/>
      <c r="P1378" s="130"/>
      <c r="Q1378" s="20"/>
      <c r="R1378" s="20"/>
      <c r="S1378" s="236"/>
      <c r="T1378" s="245"/>
      <c r="U1378" s="214"/>
      <c r="V1378" s="214"/>
      <c r="W1378" s="214"/>
    </row>
    <row r="1379" spans="1:23" ht="20.100000000000001" customHeight="1" x14ac:dyDescent="0.25">
      <c r="A1379" s="23" t="e">
        <f>IF('Plantes en Vert'!#REF!="","",'Plantes en Vert'!#REF!)</f>
        <v>#REF!</v>
      </c>
      <c r="B1379" s="24" t="e">
        <f>IF('Plantes en Vert'!#REF!="","",'Plantes en Vert'!#REF!)</f>
        <v>#REF!</v>
      </c>
      <c r="C1379" s="24" t="e">
        <f>IF('Plantes en Vert'!#REF!="","",'Plantes en Vert'!#REF!)</f>
        <v>#REF!</v>
      </c>
      <c r="D1379" s="24" t="e">
        <f>IF('Plantes en Vert'!#REF!="","",'Plantes en Vert'!#REF!)</f>
        <v>#REF!</v>
      </c>
      <c r="E1379" s="66" t="e">
        <f>IF('Plantes en Vert'!#REF!="","",'Plantes en Vert'!#REF!)</f>
        <v>#REF!</v>
      </c>
      <c r="F1379" s="66" t="e">
        <f>IF('Plantes en Vert'!#REF!="","",'Plantes en Vert'!#REF!)</f>
        <v>#REF!</v>
      </c>
      <c r="G1379" s="64" t="e">
        <f>IF('Plantes en Vert'!#REF!="","",'Plantes en Vert'!#REF!)</f>
        <v>#REF!</v>
      </c>
      <c r="H1379" s="66" t="e">
        <f>IF('Plantes en Vert'!#REF!="","",'Plantes en Vert'!#REF!)</f>
        <v>#REF!</v>
      </c>
      <c r="I1379" s="66" t="e">
        <f>IF('Plantes en Vert'!#REF!="","",'Plantes en Vert'!#REF!)</f>
        <v>#REF!</v>
      </c>
      <c r="J1379" s="72" t="e">
        <f>IF('Plantes en Vert'!#REF!="","",'Plantes en Vert'!#REF!)</f>
        <v>#REF!</v>
      </c>
      <c r="K1379" s="24" t="e">
        <f>IF('Plantes en Vert'!#REF!="","",'Plantes en Vert'!#REF!)</f>
        <v>#REF!</v>
      </c>
      <c r="L1379" s="24" t="e">
        <f>IF('Plantes en Vert'!#REF!="","",'Plantes en Vert'!#REF!)</f>
        <v>#REF!</v>
      </c>
      <c r="M1379" s="24" t="e">
        <f>IF('Plantes en Vert'!#REF!="","",'Plantes en Vert'!#REF!)</f>
        <v>#REF!</v>
      </c>
      <c r="N1379" s="24" t="e">
        <f>IF('Plantes en Vert'!#REF!="","",'Plantes en Vert'!#REF!)</f>
        <v>#REF!</v>
      </c>
      <c r="O1379" s="24"/>
      <c r="P1379" s="54"/>
      <c r="Q1379" s="20"/>
      <c r="R1379" s="20"/>
      <c r="S1379" s="236"/>
      <c r="T1379" s="241"/>
      <c r="U1379" s="44"/>
      <c r="V1379" s="44"/>
      <c r="W1379" s="44"/>
    </row>
    <row r="1380" spans="1:23" ht="20.100000000000001" customHeight="1" x14ac:dyDescent="0.25">
      <c r="A1380" s="125">
        <f>IF('Plantes en Vert'!A55="","",'Plantes en Vert'!A55)</f>
        <v>21819</v>
      </c>
      <c r="B1380" s="126" t="str">
        <f>IF('Plantes en Vert'!B55="","",'Plantes en Vert'!B55)</f>
        <v>GERANIUM ZONALE</v>
      </c>
      <c r="C1380" s="126" t="str">
        <f>IF('Plantes en Vert'!C55="","",'Plantes en Vert'!C55)</f>
        <v xml:space="preserve">Ile de Beauté technigera </v>
      </c>
      <c r="D1380" s="126" t="str">
        <f>IF('Plantes en Vert'!D55="","",'Plantes en Vert'!D55)</f>
        <v>&gt;s06/2026</v>
      </c>
      <c r="E1380" s="127" t="str">
        <f>IF('Plantes en Vert'!E55="","",'Plantes en Vert'!E55)</f>
        <v>B</v>
      </c>
      <c r="F1380" s="127" t="str">
        <f>IF('Plantes en Vert'!F55="","",'Plantes en Vert'!F55)</f>
        <v>P 1L</v>
      </c>
      <c r="G1380" s="128">
        <f>IF('Plantes en Vert'!G55="","",'Plantes en Vert'!G55)</f>
        <v>10</v>
      </c>
      <c r="H1380" s="127" t="str">
        <f>IF('Plantes en Vert'!H55="","",'Plantes en Vert'!H55)</f>
        <v>Q. lim.</v>
      </c>
      <c r="I1380" s="127" t="str">
        <f>IF('Plantes en Vert'!I55="","",'Plantes en Vert'!I55)</f>
        <v/>
      </c>
      <c r="J1380" s="129" t="str">
        <f>IF('Plantes en Vert'!J55="","",'Plantes en Vert'!J55)</f>
        <v/>
      </c>
      <c r="K1380" s="160" t="str">
        <f>IF('Plantes en Vert'!K55="","",'Plantes en Vert'!K55)</f>
        <v>GERA</v>
      </c>
      <c r="L1380" s="160" t="str">
        <f>IF('Plantes en Vert'!L55="","",'Plantes en Vert'!L55)</f>
        <v>Hall</v>
      </c>
      <c r="M1380" s="160" t="str">
        <f>IF('Plantes en Vert'!M55="","",'Plantes en Vert'!M55)</f>
        <v/>
      </c>
      <c r="N1380" s="160" t="str">
        <f>IF('Plantes en Vert'!N55="","",'Plantes en Vert'!N55)</f>
        <v>P1L</v>
      </c>
      <c r="O1380" s="126"/>
      <c r="P1380" s="130"/>
      <c r="Q1380" s="20"/>
      <c r="R1380" s="20"/>
      <c r="S1380" s="236"/>
      <c r="T1380" s="245"/>
      <c r="U1380" s="214"/>
      <c r="V1380" s="214"/>
      <c r="W1380" s="214"/>
    </row>
    <row r="1381" spans="1:23" ht="20.100000000000001" customHeight="1" x14ac:dyDescent="0.25">
      <c r="A1381" s="23" t="e">
        <f>IF('Plantes en Vert'!#REF!="","",'Plantes en Vert'!#REF!)</f>
        <v>#REF!</v>
      </c>
      <c r="B1381" s="24" t="e">
        <f>IF('Plantes en Vert'!#REF!="","",'Plantes en Vert'!#REF!)</f>
        <v>#REF!</v>
      </c>
      <c r="C1381" s="24" t="e">
        <f>IF('Plantes en Vert'!#REF!="","",'Plantes en Vert'!#REF!)</f>
        <v>#REF!</v>
      </c>
      <c r="D1381" s="24" t="e">
        <f>IF('Plantes en Vert'!#REF!="","",'Plantes en Vert'!#REF!)</f>
        <v>#REF!</v>
      </c>
      <c r="E1381" s="66" t="e">
        <f>IF('Plantes en Vert'!#REF!="","",'Plantes en Vert'!#REF!)</f>
        <v>#REF!</v>
      </c>
      <c r="F1381" s="66" t="e">
        <f>IF('Plantes en Vert'!#REF!="","",'Plantes en Vert'!#REF!)</f>
        <v>#REF!</v>
      </c>
      <c r="G1381" s="64" t="e">
        <f>IF('Plantes en Vert'!#REF!="","",'Plantes en Vert'!#REF!)</f>
        <v>#REF!</v>
      </c>
      <c r="H1381" s="66" t="e">
        <f>IF('Plantes en Vert'!#REF!="","",'Plantes en Vert'!#REF!)</f>
        <v>#REF!</v>
      </c>
      <c r="I1381" s="66" t="e">
        <f>IF('Plantes en Vert'!#REF!="","",'Plantes en Vert'!#REF!)</f>
        <v>#REF!</v>
      </c>
      <c r="J1381" s="72" t="e">
        <f>IF('Plantes en Vert'!#REF!="","",'Plantes en Vert'!#REF!)</f>
        <v>#REF!</v>
      </c>
      <c r="K1381" s="24" t="e">
        <f>IF('Plantes en Vert'!#REF!="","",'Plantes en Vert'!#REF!)</f>
        <v>#REF!</v>
      </c>
      <c r="L1381" s="24" t="e">
        <f>IF('Plantes en Vert'!#REF!="","",'Plantes en Vert'!#REF!)</f>
        <v>#REF!</v>
      </c>
      <c r="M1381" s="24" t="e">
        <f>IF('Plantes en Vert'!#REF!="","",'Plantes en Vert'!#REF!)</f>
        <v>#REF!</v>
      </c>
      <c r="N1381" s="24" t="e">
        <f>IF('Plantes en Vert'!#REF!="","",'Plantes en Vert'!#REF!)</f>
        <v>#REF!</v>
      </c>
      <c r="O1381" s="24"/>
      <c r="P1381" s="54"/>
      <c r="Q1381" s="20"/>
      <c r="R1381" s="20"/>
      <c r="S1381" s="236"/>
      <c r="T1381" s="241"/>
      <c r="U1381" s="44"/>
      <c r="V1381" s="44"/>
      <c r="W1381" s="44"/>
    </row>
    <row r="1382" spans="1:23" ht="20.100000000000001" customHeight="1" x14ac:dyDescent="0.25">
      <c r="A1382" s="125">
        <f>IF('Plantes en Vert'!A56="","",'Plantes en Vert'!A56)</f>
        <v>21829</v>
      </c>
      <c r="B1382" s="126" t="str">
        <f>IF('Plantes en Vert'!B56="","",'Plantes en Vert'!B56)</f>
        <v>GERANIUM ZONALE</v>
      </c>
      <c r="C1382" s="126" t="str">
        <f>IF('Plantes en Vert'!C56="","",'Plantes en Vert'!C56)</f>
        <v xml:space="preserve">Moulins technigera </v>
      </c>
      <c r="D1382" s="126" t="str">
        <f>IF('Plantes en Vert'!D56="","",'Plantes en Vert'!D56)</f>
        <v>&gt;s06/2026</v>
      </c>
      <c r="E1382" s="127" t="str">
        <f>IF('Plantes en Vert'!E56="","",'Plantes en Vert'!E56)</f>
        <v>B</v>
      </c>
      <c r="F1382" s="127" t="str">
        <f>IF('Plantes en Vert'!F56="","",'Plantes en Vert'!F56)</f>
        <v>P 1L</v>
      </c>
      <c r="G1382" s="128">
        <f>IF('Plantes en Vert'!G56="","",'Plantes en Vert'!G56)</f>
        <v>10</v>
      </c>
      <c r="H1382" s="127" t="str">
        <f>IF('Plantes en Vert'!H56="","",'Plantes en Vert'!H56)</f>
        <v>Q. lim.</v>
      </c>
      <c r="I1382" s="127" t="str">
        <f>IF('Plantes en Vert'!I56="","",'Plantes en Vert'!I56)</f>
        <v/>
      </c>
      <c r="J1382" s="129" t="str">
        <f>IF('Plantes en Vert'!J56="","",'Plantes en Vert'!J56)</f>
        <v/>
      </c>
      <c r="K1382" s="160" t="str">
        <f>IF('Plantes en Vert'!K56="","",'Plantes en Vert'!K56)</f>
        <v>GERA</v>
      </c>
      <c r="L1382" s="160" t="str">
        <f>IF('Plantes en Vert'!L56="","",'Plantes en Vert'!L56)</f>
        <v>Hall</v>
      </c>
      <c r="M1382" s="160" t="str">
        <f>IF('Plantes en Vert'!M56="","",'Plantes en Vert'!M56)</f>
        <v/>
      </c>
      <c r="N1382" s="160" t="str">
        <f>IF('Plantes en Vert'!N56="","",'Plantes en Vert'!N56)</f>
        <v>P1L</v>
      </c>
      <c r="O1382" s="126"/>
      <c r="P1382" s="130"/>
      <c r="Q1382" s="20"/>
      <c r="R1382" s="20"/>
      <c r="S1382" s="236"/>
      <c r="T1382" s="245"/>
      <c r="U1382" s="214"/>
      <c r="V1382" s="214"/>
      <c r="W1382" s="214"/>
    </row>
    <row r="1383" spans="1:23" ht="20.100000000000001" customHeight="1" x14ac:dyDescent="0.25">
      <c r="A1383" s="23" t="e">
        <f>IF('Plantes en Vert'!#REF!="","",'Plantes en Vert'!#REF!)</f>
        <v>#REF!</v>
      </c>
      <c r="B1383" s="24" t="e">
        <f>IF('Plantes en Vert'!#REF!="","",'Plantes en Vert'!#REF!)</f>
        <v>#REF!</v>
      </c>
      <c r="C1383" s="24" t="e">
        <f>IF('Plantes en Vert'!#REF!="","",'Plantes en Vert'!#REF!)</f>
        <v>#REF!</v>
      </c>
      <c r="D1383" s="24" t="e">
        <f>IF('Plantes en Vert'!#REF!="","",'Plantes en Vert'!#REF!)</f>
        <v>#REF!</v>
      </c>
      <c r="E1383" s="66" t="e">
        <f>IF('Plantes en Vert'!#REF!="","",'Plantes en Vert'!#REF!)</f>
        <v>#REF!</v>
      </c>
      <c r="F1383" s="66" t="e">
        <f>IF('Plantes en Vert'!#REF!="","",'Plantes en Vert'!#REF!)</f>
        <v>#REF!</v>
      </c>
      <c r="G1383" s="64" t="e">
        <f>IF('Plantes en Vert'!#REF!="","",'Plantes en Vert'!#REF!)</f>
        <v>#REF!</v>
      </c>
      <c r="H1383" s="66" t="e">
        <f>IF('Plantes en Vert'!#REF!="","",'Plantes en Vert'!#REF!)</f>
        <v>#REF!</v>
      </c>
      <c r="I1383" s="66" t="e">
        <f>IF('Plantes en Vert'!#REF!="","",'Plantes en Vert'!#REF!)</f>
        <v>#REF!</v>
      </c>
      <c r="J1383" s="72" t="e">
        <f>IF('Plantes en Vert'!#REF!="","",'Plantes en Vert'!#REF!)</f>
        <v>#REF!</v>
      </c>
      <c r="K1383" s="24" t="e">
        <f>IF('Plantes en Vert'!#REF!="","",'Plantes en Vert'!#REF!)</f>
        <v>#REF!</v>
      </c>
      <c r="L1383" s="24" t="e">
        <f>IF('Plantes en Vert'!#REF!="","",'Plantes en Vert'!#REF!)</f>
        <v>#REF!</v>
      </c>
      <c r="M1383" s="24" t="e">
        <f>IF('Plantes en Vert'!#REF!="","",'Plantes en Vert'!#REF!)</f>
        <v>#REF!</v>
      </c>
      <c r="N1383" s="24" t="e">
        <f>IF('Plantes en Vert'!#REF!="","",'Plantes en Vert'!#REF!)</f>
        <v>#REF!</v>
      </c>
      <c r="O1383" s="24"/>
      <c r="P1383" s="54"/>
      <c r="Q1383" s="20"/>
      <c r="R1383" s="20"/>
      <c r="S1383" s="236"/>
      <c r="T1383" s="241"/>
      <c r="U1383" s="44"/>
      <c r="V1383" s="44"/>
      <c r="W1383" s="44"/>
    </row>
    <row r="1384" spans="1:23" ht="20.100000000000001" customHeight="1" x14ac:dyDescent="0.25">
      <c r="A1384" s="125">
        <f>IF('Plantes en Vert'!A57="","",'Plantes en Vert'!A57)</f>
        <v>21831</v>
      </c>
      <c r="B1384" s="126" t="str">
        <f>IF('Plantes en Vert'!B57="","",'Plantes en Vert'!B57)</f>
        <v>GERANIUM ZONALE</v>
      </c>
      <c r="C1384" s="126" t="str">
        <f>IF('Plantes en Vert'!C57="","",'Plantes en Vert'!C57)</f>
        <v xml:space="preserve">Narbonne technigera </v>
      </c>
      <c r="D1384" s="126" t="str">
        <f>IF('Plantes en Vert'!D57="","",'Plantes en Vert'!D57)</f>
        <v>&gt;s06/2026</v>
      </c>
      <c r="E1384" s="127" t="str">
        <f>IF('Plantes en Vert'!E57="","",'Plantes en Vert'!E57)</f>
        <v>B</v>
      </c>
      <c r="F1384" s="127" t="str">
        <f>IF('Plantes en Vert'!F57="","",'Plantes en Vert'!F57)</f>
        <v>P 1L</v>
      </c>
      <c r="G1384" s="128">
        <f>IF('Plantes en Vert'!G57="","",'Plantes en Vert'!G57)</f>
        <v>10</v>
      </c>
      <c r="H1384" s="127" t="str">
        <f>IF('Plantes en Vert'!H57="","",'Plantes en Vert'!H57)</f>
        <v>Q. lim.</v>
      </c>
      <c r="I1384" s="127" t="str">
        <f>IF('Plantes en Vert'!I57="","",'Plantes en Vert'!I57)</f>
        <v/>
      </c>
      <c r="J1384" s="129" t="str">
        <f>IF('Plantes en Vert'!J57="","",'Plantes en Vert'!J57)</f>
        <v/>
      </c>
      <c r="K1384" s="160" t="str">
        <f>IF('Plantes en Vert'!K57="","",'Plantes en Vert'!K57)</f>
        <v>GERA</v>
      </c>
      <c r="L1384" s="160" t="str">
        <f>IF('Plantes en Vert'!L57="","",'Plantes en Vert'!L57)</f>
        <v>Hall</v>
      </c>
      <c r="M1384" s="160" t="str">
        <f>IF('Plantes en Vert'!M57="","",'Plantes en Vert'!M57)</f>
        <v/>
      </c>
      <c r="N1384" s="160" t="str">
        <f>IF('Plantes en Vert'!N57="","",'Plantes en Vert'!N57)</f>
        <v>P1L</v>
      </c>
      <c r="O1384" s="126"/>
      <c r="P1384" s="130"/>
      <c r="Q1384" s="20"/>
      <c r="R1384" s="20"/>
      <c r="S1384" s="236"/>
      <c r="T1384" s="245"/>
      <c r="U1384" s="214"/>
      <c r="V1384" s="214"/>
      <c r="W1384" s="214"/>
    </row>
    <row r="1385" spans="1:23" ht="20.100000000000001" customHeight="1" x14ac:dyDescent="0.25">
      <c r="A1385" s="23" t="e">
        <f>IF('Plantes en Vert'!#REF!="","",'Plantes en Vert'!#REF!)</f>
        <v>#REF!</v>
      </c>
      <c r="B1385" s="24" t="e">
        <f>IF('Plantes en Vert'!#REF!="","",'Plantes en Vert'!#REF!)</f>
        <v>#REF!</v>
      </c>
      <c r="C1385" s="24" t="e">
        <f>IF('Plantes en Vert'!#REF!="","",'Plantes en Vert'!#REF!)</f>
        <v>#REF!</v>
      </c>
      <c r="D1385" s="24" t="e">
        <f>IF('Plantes en Vert'!#REF!="","",'Plantes en Vert'!#REF!)</f>
        <v>#REF!</v>
      </c>
      <c r="E1385" s="66" t="e">
        <f>IF('Plantes en Vert'!#REF!="","",'Plantes en Vert'!#REF!)</f>
        <v>#REF!</v>
      </c>
      <c r="F1385" s="66" t="e">
        <f>IF('Plantes en Vert'!#REF!="","",'Plantes en Vert'!#REF!)</f>
        <v>#REF!</v>
      </c>
      <c r="G1385" s="64" t="e">
        <f>IF('Plantes en Vert'!#REF!="","",'Plantes en Vert'!#REF!)</f>
        <v>#REF!</v>
      </c>
      <c r="H1385" s="66" t="e">
        <f>IF('Plantes en Vert'!#REF!="","",'Plantes en Vert'!#REF!)</f>
        <v>#REF!</v>
      </c>
      <c r="I1385" s="66" t="e">
        <f>IF('Plantes en Vert'!#REF!="","",'Plantes en Vert'!#REF!)</f>
        <v>#REF!</v>
      </c>
      <c r="J1385" s="72" t="e">
        <f>IF('Plantes en Vert'!#REF!="","",'Plantes en Vert'!#REF!)</f>
        <v>#REF!</v>
      </c>
      <c r="K1385" s="24" t="e">
        <f>IF('Plantes en Vert'!#REF!="","",'Plantes en Vert'!#REF!)</f>
        <v>#REF!</v>
      </c>
      <c r="L1385" s="24" t="e">
        <f>IF('Plantes en Vert'!#REF!="","",'Plantes en Vert'!#REF!)</f>
        <v>#REF!</v>
      </c>
      <c r="M1385" s="24" t="e">
        <f>IF('Plantes en Vert'!#REF!="","",'Plantes en Vert'!#REF!)</f>
        <v>#REF!</v>
      </c>
      <c r="N1385" s="24" t="e">
        <f>IF('Plantes en Vert'!#REF!="","",'Plantes en Vert'!#REF!)</f>
        <v>#REF!</v>
      </c>
      <c r="O1385" s="24"/>
      <c r="P1385" s="54"/>
      <c r="Q1385" s="20"/>
      <c r="R1385" s="20"/>
      <c r="S1385" s="236"/>
      <c r="T1385" s="241"/>
      <c r="U1385" s="44"/>
      <c r="V1385" s="44"/>
      <c r="W1385" s="44"/>
    </row>
    <row r="1386" spans="1:23" ht="20.100000000000001" customHeight="1" x14ac:dyDescent="0.25">
      <c r="A1386" s="125">
        <f>IF('Plantes en Vert'!A58="","",'Plantes en Vert'!A58)</f>
        <v>21811</v>
      </c>
      <c r="B1386" s="126" t="str">
        <f>IF('Plantes en Vert'!B58="","",'Plantes en Vert'!B58)</f>
        <v>GERANIUM ZONALE</v>
      </c>
      <c r="C1386" s="126" t="str">
        <f>IF('Plantes en Vert'!C58="","",'Plantes en Vert'!C58)</f>
        <v xml:space="preserve">Nancy technigera </v>
      </c>
      <c r="D1386" s="126" t="str">
        <f>IF('Plantes en Vert'!D58="","",'Plantes en Vert'!D58)</f>
        <v>&gt;s06/2026</v>
      </c>
      <c r="E1386" s="127" t="str">
        <f>IF('Plantes en Vert'!E58="","",'Plantes en Vert'!E58)</f>
        <v>B</v>
      </c>
      <c r="F1386" s="127" t="str">
        <f>IF('Plantes en Vert'!F58="","",'Plantes en Vert'!F58)</f>
        <v>P 1L</v>
      </c>
      <c r="G1386" s="128">
        <f>IF('Plantes en Vert'!G58="","",'Plantes en Vert'!G58)</f>
        <v>10</v>
      </c>
      <c r="H1386" s="127" t="str">
        <f>IF('Plantes en Vert'!H58="","",'Plantes en Vert'!H58)</f>
        <v>Q. lim.</v>
      </c>
      <c r="I1386" s="127" t="str">
        <f>IF('Plantes en Vert'!I58="","",'Plantes en Vert'!I58)</f>
        <v/>
      </c>
      <c r="J1386" s="129" t="str">
        <f>IF('Plantes en Vert'!J58="","",'Plantes en Vert'!J58)</f>
        <v/>
      </c>
      <c r="K1386" s="160" t="str">
        <f>IF('Plantes en Vert'!K58="","",'Plantes en Vert'!K58)</f>
        <v>GERA</v>
      </c>
      <c r="L1386" s="160" t="str">
        <f>IF('Plantes en Vert'!L58="","",'Plantes en Vert'!L58)</f>
        <v>Hall</v>
      </c>
      <c r="M1386" s="160" t="str">
        <f>IF('Plantes en Vert'!M58="","",'Plantes en Vert'!M58)</f>
        <v/>
      </c>
      <c r="N1386" s="160" t="str">
        <f>IF('Plantes en Vert'!N58="","",'Plantes en Vert'!N58)</f>
        <v>P1L</v>
      </c>
      <c r="O1386" s="126"/>
      <c r="P1386" s="130"/>
      <c r="Q1386" s="20"/>
      <c r="R1386" s="20"/>
      <c r="S1386" s="236"/>
      <c r="T1386" s="245"/>
      <c r="U1386" s="214"/>
      <c r="V1386" s="214"/>
      <c r="W1386" s="214"/>
    </row>
    <row r="1387" spans="1:23" ht="20.100000000000001" customHeight="1" x14ac:dyDescent="0.25">
      <c r="A1387" s="23" t="e">
        <f>IF('Plantes en Vert'!#REF!="","",'Plantes en Vert'!#REF!)</f>
        <v>#REF!</v>
      </c>
      <c r="B1387" s="24" t="e">
        <f>IF('Plantes en Vert'!#REF!="","",'Plantes en Vert'!#REF!)</f>
        <v>#REF!</v>
      </c>
      <c r="C1387" s="24" t="e">
        <f>IF('Plantes en Vert'!#REF!="","",'Plantes en Vert'!#REF!)</f>
        <v>#REF!</v>
      </c>
      <c r="D1387" s="24" t="e">
        <f>IF('Plantes en Vert'!#REF!="","",'Plantes en Vert'!#REF!)</f>
        <v>#REF!</v>
      </c>
      <c r="E1387" s="66" t="e">
        <f>IF('Plantes en Vert'!#REF!="","",'Plantes en Vert'!#REF!)</f>
        <v>#REF!</v>
      </c>
      <c r="F1387" s="66" t="e">
        <f>IF('Plantes en Vert'!#REF!="","",'Plantes en Vert'!#REF!)</f>
        <v>#REF!</v>
      </c>
      <c r="G1387" s="64" t="e">
        <f>IF('Plantes en Vert'!#REF!="","",'Plantes en Vert'!#REF!)</f>
        <v>#REF!</v>
      </c>
      <c r="H1387" s="66" t="e">
        <f>IF('Plantes en Vert'!#REF!="","",'Plantes en Vert'!#REF!)</f>
        <v>#REF!</v>
      </c>
      <c r="I1387" s="66" t="e">
        <f>IF('Plantes en Vert'!#REF!="","",'Plantes en Vert'!#REF!)</f>
        <v>#REF!</v>
      </c>
      <c r="J1387" s="72" t="e">
        <f>IF('Plantes en Vert'!#REF!="","",'Plantes en Vert'!#REF!)</f>
        <v>#REF!</v>
      </c>
      <c r="K1387" s="24" t="e">
        <f>IF('Plantes en Vert'!#REF!="","",'Plantes en Vert'!#REF!)</f>
        <v>#REF!</v>
      </c>
      <c r="L1387" s="24" t="e">
        <f>IF('Plantes en Vert'!#REF!="","",'Plantes en Vert'!#REF!)</f>
        <v>#REF!</v>
      </c>
      <c r="M1387" s="24" t="e">
        <f>IF('Plantes en Vert'!#REF!="","",'Plantes en Vert'!#REF!)</f>
        <v>#REF!</v>
      </c>
      <c r="N1387" s="24" t="e">
        <f>IF('Plantes en Vert'!#REF!="","",'Plantes en Vert'!#REF!)</f>
        <v>#REF!</v>
      </c>
      <c r="O1387" s="24"/>
      <c r="P1387" s="54"/>
      <c r="Q1387" s="20"/>
      <c r="R1387" s="20"/>
      <c r="S1387" s="236"/>
      <c r="T1387" s="241"/>
      <c r="U1387" s="44"/>
      <c r="V1387" s="44"/>
      <c r="W1387" s="44"/>
    </row>
    <row r="1388" spans="1:23" ht="20.100000000000001" customHeight="1" x14ac:dyDescent="0.25">
      <c r="A1388" s="125">
        <f>IF('Plantes en Vert'!A59="","",'Plantes en Vert'!A59)</f>
        <v>21833</v>
      </c>
      <c r="B1388" s="126" t="str">
        <f>IF('Plantes en Vert'!B59="","",'Plantes en Vert'!B59)</f>
        <v>GERANIUM ZONALE</v>
      </c>
      <c r="C1388" s="126" t="str">
        <f>IF('Plantes en Vert'!C59="","",'Plantes en Vert'!C59)</f>
        <v xml:space="preserve">Paimpol technigera </v>
      </c>
      <c r="D1388" s="126" t="str">
        <f>IF('Plantes en Vert'!D59="","",'Plantes en Vert'!D59)</f>
        <v>&gt;s06/2026</v>
      </c>
      <c r="E1388" s="127" t="str">
        <f>IF('Plantes en Vert'!E59="","",'Plantes en Vert'!E59)</f>
        <v>B</v>
      </c>
      <c r="F1388" s="127" t="str">
        <f>IF('Plantes en Vert'!F59="","",'Plantes en Vert'!F59)</f>
        <v>P 1L</v>
      </c>
      <c r="G1388" s="128">
        <f>IF('Plantes en Vert'!G59="","",'Plantes en Vert'!G59)</f>
        <v>10</v>
      </c>
      <c r="H1388" s="127" t="str">
        <f>IF('Plantes en Vert'!H59="","",'Plantes en Vert'!H59)</f>
        <v>Q. lim.</v>
      </c>
      <c r="I1388" s="127" t="str">
        <f>IF('Plantes en Vert'!I59="","",'Plantes en Vert'!I59)</f>
        <v/>
      </c>
      <c r="J1388" s="129" t="str">
        <f>IF('Plantes en Vert'!J59="","",'Plantes en Vert'!J59)</f>
        <v/>
      </c>
      <c r="K1388" s="160" t="str">
        <f>IF('Plantes en Vert'!K59="","",'Plantes en Vert'!K59)</f>
        <v>GERA</v>
      </c>
      <c r="L1388" s="160" t="str">
        <f>IF('Plantes en Vert'!L59="","",'Plantes en Vert'!L59)</f>
        <v>Hall</v>
      </c>
      <c r="M1388" s="160" t="str">
        <f>IF('Plantes en Vert'!M59="","",'Plantes en Vert'!M59)</f>
        <v/>
      </c>
      <c r="N1388" s="160" t="str">
        <f>IF('Plantes en Vert'!N59="","",'Plantes en Vert'!N59)</f>
        <v>P1L</v>
      </c>
      <c r="O1388" s="126"/>
      <c r="P1388" s="130"/>
      <c r="Q1388" s="20"/>
      <c r="R1388" s="20"/>
      <c r="S1388" s="236"/>
      <c r="T1388" s="245"/>
      <c r="U1388" s="214"/>
      <c r="V1388" s="214"/>
      <c r="W1388" s="214"/>
    </row>
    <row r="1389" spans="1:23" ht="20.100000000000001" customHeight="1" x14ac:dyDescent="0.25">
      <c r="A1389" s="23" t="e">
        <f>IF('Plantes en Vert'!#REF!="","",'Plantes en Vert'!#REF!)</f>
        <v>#REF!</v>
      </c>
      <c r="B1389" s="24" t="e">
        <f>IF('Plantes en Vert'!#REF!="","",'Plantes en Vert'!#REF!)</f>
        <v>#REF!</v>
      </c>
      <c r="C1389" s="24" t="e">
        <f>IF('Plantes en Vert'!#REF!="","",'Plantes en Vert'!#REF!)</f>
        <v>#REF!</v>
      </c>
      <c r="D1389" s="24" t="e">
        <f>IF('Plantes en Vert'!#REF!="","",'Plantes en Vert'!#REF!)</f>
        <v>#REF!</v>
      </c>
      <c r="E1389" s="66" t="e">
        <f>IF('Plantes en Vert'!#REF!="","",'Plantes en Vert'!#REF!)</f>
        <v>#REF!</v>
      </c>
      <c r="F1389" s="66" t="e">
        <f>IF('Plantes en Vert'!#REF!="","",'Plantes en Vert'!#REF!)</f>
        <v>#REF!</v>
      </c>
      <c r="G1389" s="64" t="e">
        <f>IF('Plantes en Vert'!#REF!="","",'Plantes en Vert'!#REF!)</f>
        <v>#REF!</v>
      </c>
      <c r="H1389" s="66" t="e">
        <f>IF('Plantes en Vert'!#REF!="","",'Plantes en Vert'!#REF!)</f>
        <v>#REF!</v>
      </c>
      <c r="I1389" s="66" t="e">
        <f>IF('Plantes en Vert'!#REF!="","",'Plantes en Vert'!#REF!)</f>
        <v>#REF!</v>
      </c>
      <c r="J1389" s="72" t="e">
        <f>IF('Plantes en Vert'!#REF!="","",'Plantes en Vert'!#REF!)</f>
        <v>#REF!</v>
      </c>
      <c r="K1389" s="24" t="e">
        <f>IF('Plantes en Vert'!#REF!="","",'Plantes en Vert'!#REF!)</f>
        <v>#REF!</v>
      </c>
      <c r="L1389" s="24" t="e">
        <f>IF('Plantes en Vert'!#REF!="","",'Plantes en Vert'!#REF!)</f>
        <v>#REF!</v>
      </c>
      <c r="M1389" s="24" t="e">
        <f>IF('Plantes en Vert'!#REF!="","",'Plantes en Vert'!#REF!)</f>
        <v>#REF!</v>
      </c>
      <c r="N1389" s="24" t="e">
        <f>IF('Plantes en Vert'!#REF!="","",'Plantes en Vert'!#REF!)</f>
        <v>#REF!</v>
      </c>
      <c r="O1389" s="24"/>
      <c r="P1389" s="54"/>
      <c r="Q1389" s="20"/>
      <c r="R1389" s="20"/>
      <c r="S1389" s="236"/>
      <c r="T1389" s="241"/>
      <c r="U1389" s="44"/>
      <c r="V1389" s="44"/>
      <c r="W1389" s="44"/>
    </row>
    <row r="1390" spans="1:23" ht="20.100000000000001" customHeight="1" x14ac:dyDescent="0.25">
      <c r="A1390" s="125">
        <f>IF('Plantes en Vert'!A60="","",'Plantes en Vert'!A60)</f>
        <v>21825</v>
      </c>
      <c r="B1390" s="126" t="str">
        <f>IF('Plantes en Vert'!B60="","",'Plantes en Vert'!B60)</f>
        <v>GERANIUM ZONALE</v>
      </c>
      <c r="C1390" s="126" t="str">
        <f>IF('Plantes en Vert'!C60="","",'Plantes en Vert'!C60)</f>
        <v xml:space="preserve">Glitter pink pac </v>
      </c>
      <c r="D1390" s="126" t="str">
        <f>IF('Plantes en Vert'!D60="","",'Plantes en Vert'!D60)</f>
        <v>&gt;s06/2026</v>
      </c>
      <c r="E1390" s="127" t="str">
        <f>IF('Plantes en Vert'!E60="","",'Plantes en Vert'!E60)</f>
        <v>B</v>
      </c>
      <c r="F1390" s="127" t="str">
        <f>IF('Plantes en Vert'!F60="","",'Plantes en Vert'!F60)</f>
        <v>P 1L</v>
      </c>
      <c r="G1390" s="128">
        <f>IF('Plantes en Vert'!G60="","",'Plantes en Vert'!G60)</f>
        <v>10</v>
      </c>
      <c r="H1390" s="127" t="str">
        <f>IF('Plantes en Vert'!H60="","",'Plantes en Vert'!H60)</f>
        <v>Q. lim.</v>
      </c>
      <c r="I1390" s="127" t="str">
        <f>IF('Plantes en Vert'!I60="","",'Plantes en Vert'!I60)</f>
        <v/>
      </c>
      <c r="J1390" s="129" t="str">
        <f>IF('Plantes en Vert'!J60="","",'Plantes en Vert'!J60)</f>
        <v/>
      </c>
      <c r="K1390" s="160" t="str">
        <f>IF('Plantes en Vert'!K60="","",'Plantes en Vert'!K60)</f>
        <v>GERA</v>
      </c>
      <c r="L1390" s="160" t="str">
        <f>IF('Plantes en Vert'!L60="","",'Plantes en Vert'!L60)</f>
        <v>Hall</v>
      </c>
      <c r="M1390" s="160" t="str">
        <f>IF('Plantes en Vert'!M60="","",'Plantes en Vert'!M60)</f>
        <v/>
      </c>
      <c r="N1390" s="160" t="str">
        <f>IF('Plantes en Vert'!N60="","",'Plantes en Vert'!N60)</f>
        <v>P1L</v>
      </c>
      <c r="O1390" s="126"/>
      <c r="P1390" s="130"/>
      <c r="Q1390" s="20"/>
      <c r="R1390" s="20"/>
      <c r="S1390" s="236"/>
      <c r="T1390" s="245"/>
      <c r="U1390" s="214"/>
      <c r="V1390" s="214"/>
      <c r="W1390" s="214"/>
    </row>
    <row r="1391" spans="1:23" ht="20.100000000000001" customHeight="1" x14ac:dyDescent="0.25">
      <c r="A1391" s="23" t="e">
        <f>IF('Plantes en Vert'!#REF!="","",'Plantes en Vert'!#REF!)</f>
        <v>#REF!</v>
      </c>
      <c r="B1391" s="24" t="e">
        <f>IF('Plantes en Vert'!#REF!="","",'Plantes en Vert'!#REF!)</f>
        <v>#REF!</v>
      </c>
      <c r="C1391" s="24" t="e">
        <f>IF('Plantes en Vert'!#REF!="","",'Plantes en Vert'!#REF!)</f>
        <v>#REF!</v>
      </c>
      <c r="D1391" s="24" t="e">
        <f>IF('Plantes en Vert'!#REF!="","",'Plantes en Vert'!#REF!)</f>
        <v>#REF!</v>
      </c>
      <c r="E1391" s="66" t="e">
        <f>IF('Plantes en Vert'!#REF!="","",'Plantes en Vert'!#REF!)</f>
        <v>#REF!</v>
      </c>
      <c r="F1391" s="66" t="e">
        <f>IF('Plantes en Vert'!#REF!="","",'Plantes en Vert'!#REF!)</f>
        <v>#REF!</v>
      </c>
      <c r="G1391" s="64" t="e">
        <f>IF('Plantes en Vert'!#REF!="","",'Plantes en Vert'!#REF!)</f>
        <v>#REF!</v>
      </c>
      <c r="H1391" s="66" t="e">
        <f>IF('Plantes en Vert'!#REF!="","",'Plantes en Vert'!#REF!)</f>
        <v>#REF!</v>
      </c>
      <c r="I1391" s="66" t="e">
        <f>IF('Plantes en Vert'!#REF!="","",'Plantes en Vert'!#REF!)</f>
        <v>#REF!</v>
      </c>
      <c r="J1391" s="72" t="e">
        <f>IF('Plantes en Vert'!#REF!="","",'Plantes en Vert'!#REF!)</f>
        <v>#REF!</v>
      </c>
      <c r="K1391" s="24" t="e">
        <f>IF('Plantes en Vert'!#REF!="","",'Plantes en Vert'!#REF!)</f>
        <v>#REF!</v>
      </c>
      <c r="L1391" s="24" t="e">
        <f>IF('Plantes en Vert'!#REF!="","",'Plantes en Vert'!#REF!)</f>
        <v>#REF!</v>
      </c>
      <c r="M1391" s="24" t="e">
        <f>IF('Plantes en Vert'!#REF!="","",'Plantes en Vert'!#REF!)</f>
        <v>#REF!</v>
      </c>
      <c r="N1391" s="24" t="e">
        <f>IF('Plantes en Vert'!#REF!="","",'Plantes en Vert'!#REF!)</f>
        <v>#REF!</v>
      </c>
      <c r="O1391" s="24"/>
      <c r="P1391" s="54"/>
      <c r="Q1391" s="20"/>
      <c r="R1391" s="20"/>
      <c r="S1391" s="236"/>
      <c r="T1391" s="241"/>
      <c r="U1391" s="44"/>
      <c r="V1391" s="44"/>
      <c r="W1391" s="44"/>
    </row>
    <row r="1392" spans="1:23" ht="20.100000000000001" customHeight="1" x14ac:dyDescent="0.25">
      <c r="A1392" s="125">
        <f>IF('Plantes en Vert'!A61="","",'Plantes en Vert'!A61)</f>
        <v>24095</v>
      </c>
      <c r="B1392" s="126" t="str">
        <f>IF('Plantes en Vert'!B61="","",'Plantes en Vert'!B61)</f>
        <v>GERANIUM ZONALE</v>
      </c>
      <c r="C1392" s="126" t="str">
        <f>IF('Plantes en Vert'!C61="","",'Plantes en Vert'!C61)</f>
        <v xml:space="preserve">Flower Fairy White Splash pac </v>
      </c>
      <c r="D1392" s="126" t="str">
        <f>IF('Plantes en Vert'!D61="","",'Plantes en Vert'!D61)</f>
        <v>&gt;s06/2026</v>
      </c>
      <c r="E1392" s="127" t="str">
        <f>IF('Plantes en Vert'!E61="","",'Plantes en Vert'!E61)</f>
        <v>B</v>
      </c>
      <c r="F1392" s="127" t="str">
        <f>IF('Plantes en Vert'!F61="","",'Plantes en Vert'!F61)</f>
        <v>P 1L</v>
      </c>
      <c r="G1392" s="128">
        <f>IF('Plantes en Vert'!G61="","",'Plantes en Vert'!G61)</f>
        <v>10</v>
      </c>
      <c r="H1392" s="127" t="str">
        <f>IF('Plantes en Vert'!H61="","",'Plantes en Vert'!H61)</f>
        <v>Q. lim.</v>
      </c>
      <c r="I1392" s="127" t="str">
        <f>IF('Plantes en Vert'!I61="","",'Plantes en Vert'!I61)</f>
        <v/>
      </c>
      <c r="J1392" s="129" t="str">
        <f>IF('Plantes en Vert'!J61="","",'Plantes en Vert'!J61)</f>
        <v/>
      </c>
      <c r="K1392" s="160" t="str">
        <f>IF('Plantes en Vert'!K61="","",'Plantes en Vert'!K61)</f>
        <v>GERA</v>
      </c>
      <c r="L1392" s="160" t="str">
        <f>IF('Plantes en Vert'!L61="","",'Plantes en Vert'!L61)</f>
        <v>Hall</v>
      </c>
      <c r="M1392" s="160" t="str">
        <f>IF('Plantes en Vert'!M61="","",'Plantes en Vert'!M61)</f>
        <v/>
      </c>
      <c r="N1392" s="160" t="str">
        <f>IF('Plantes en Vert'!N61="","",'Plantes en Vert'!N61)</f>
        <v>P1L</v>
      </c>
      <c r="O1392" s="126"/>
      <c r="P1392" s="130"/>
      <c r="Q1392" s="20"/>
      <c r="R1392" s="20"/>
      <c r="S1392" s="236"/>
      <c r="T1392" s="245"/>
      <c r="U1392" s="214"/>
      <c r="V1392" s="214"/>
      <c r="W1392" s="214"/>
    </row>
    <row r="1393" spans="1:23" ht="20.100000000000001" customHeight="1" x14ac:dyDescent="0.25">
      <c r="A1393" s="23" t="e">
        <f>IF('Plantes en Vert'!#REF!="","",'Plantes en Vert'!#REF!)</f>
        <v>#REF!</v>
      </c>
      <c r="B1393" s="24" t="e">
        <f>IF('Plantes en Vert'!#REF!="","",'Plantes en Vert'!#REF!)</f>
        <v>#REF!</v>
      </c>
      <c r="C1393" s="24" t="e">
        <f>IF('Plantes en Vert'!#REF!="","",'Plantes en Vert'!#REF!)</f>
        <v>#REF!</v>
      </c>
      <c r="D1393" s="24" t="e">
        <f>IF('Plantes en Vert'!#REF!="","",'Plantes en Vert'!#REF!)</f>
        <v>#REF!</v>
      </c>
      <c r="E1393" s="66" t="e">
        <f>IF('Plantes en Vert'!#REF!="","",'Plantes en Vert'!#REF!)</f>
        <v>#REF!</v>
      </c>
      <c r="F1393" s="66" t="e">
        <f>IF('Plantes en Vert'!#REF!="","",'Plantes en Vert'!#REF!)</f>
        <v>#REF!</v>
      </c>
      <c r="G1393" s="64" t="e">
        <f>IF('Plantes en Vert'!#REF!="","",'Plantes en Vert'!#REF!)</f>
        <v>#REF!</v>
      </c>
      <c r="H1393" s="66" t="e">
        <f>IF('Plantes en Vert'!#REF!="","",'Plantes en Vert'!#REF!)</f>
        <v>#REF!</v>
      </c>
      <c r="I1393" s="66" t="e">
        <f>IF('Plantes en Vert'!#REF!="","",'Plantes en Vert'!#REF!)</f>
        <v>#REF!</v>
      </c>
      <c r="J1393" s="72" t="e">
        <f>IF('Plantes en Vert'!#REF!="","",'Plantes en Vert'!#REF!)</f>
        <v>#REF!</v>
      </c>
      <c r="K1393" s="24" t="e">
        <f>IF('Plantes en Vert'!#REF!="","",'Plantes en Vert'!#REF!)</f>
        <v>#REF!</v>
      </c>
      <c r="L1393" s="24" t="e">
        <f>IF('Plantes en Vert'!#REF!="","",'Plantes en Vert'!#REF!)</f>
        <v>#REF!</v>
      </c>
      <c r="M1393" s="24" t="e">
        <f>IF('Plantes en Vert'!#REF!="","",'Plantes en Vert'!#REF!)</f>
        <v>#REF!</v>
      </c>
      <c r="N1393" s="24" t="e">
        <f>IF('Plantes en Vert'!#REF!="","",'Plantes en Vert'!#REF!)</f>
        <v>#REF!</v>
      </c>
      <c r="O1393" s="24"/>
      <c r="P1393" s="54"/>
      <c r="Q1393" s="20"/>
      <c r="R1393" s="20"/>
      <c r="S1393" s="236"/>
      <c r="T1393" s="241"/>
      <c r="U1393" s="44"/>
      <c r="V1393" s="44"/>
      <c r="W1393" s="44"/>
    </row>
    <row r="1394" spans="1:23" ht="20.100000000000001" customHeight="1" x14ac:dyDescent="0.25">
      <c r="A1394" s="125">
        <f>IF('Plantes en Vert'!A62="","",'Plantes en Vert'!A62)</f>
        <v>26882</v>
      </c>
      <c r="B1394" s="126" t="str">
        <f>IF('Plantes en Vert'!B62="","",'Plantes en Vert'!B62)</f>
        <v>GERANIUM ZONALE</v>
      </c>
      <c r="C1394" s="126" t="str">
        <f>IF('Plantes en Vert'!C62="","",'Plantes en Vert'!C62)</f>
        <v xml:space="preserve">Calais pac </v>
      </c>
      <c r="D1394" s="126" t="str">
        <f>IF('Plantes en Vert'!D62="","",'Plantes en Vert'!D62)</f>
        <v>&gt;s06/2026</v>
      </c>
      <c r="E1394" s="127" t="str">
        <f>IF('Plantes en Vert'!E62="","",'Plantes en Vert'!E62)</f>
        <v>B</v>
      </c>
      <c r="F1394" s="127" t="str">
        <f>IF('Plantes en Vert'!F62="","",'Plantes en Vert'!F62)</f>
        <v>P 1L</v>
      </c>
      <c r="G1394" s="128">
        <f>IF('Plantes en Vert'!G62="","",'Plantes en Vert'!G62)</f>
        <v>10</v>
      </c>
      <c r="H1394" s="127" t="str">
        <f>IF('Plantes en Vert'!H62="","",'Plantes en Vert'!H62)</f>
        <v>Q. lim.</v>
      </c>
      <c r="I1394" s="127" t="str">
        <f>IF('Plantes en Vert'!I62="","",'Plantes en Vert'!I62)</f>
        <v/>
      </c>
      <c r="J1394" s="129" t="str">
        <f>IF('Plantes en Vert'!J62="","",'Plantes en Vert'!J62)</f>
        <v/>
      </c>
      <c r="K1394" s="160" t="str">
        <f>IF('Plantes en Vert'!K62="","",'Plantes en Vert'!K62)</f>
        <v>GERA</v>
      </c>
      <c r="L1394" s="160" t="str">
        <f>IF('Plantes en Vert'!L62="","",'Plantes en Vert'!L62)</f>
        <v>Hall</v>
      </c>
      <c r="M1394" s="160" t="str">
        <f>IF('Plantes en Vert'!M62="","",'Plantes en Vert'!M62)</f>
        <v/>
      </c>
      <c r="N1394" s="160" t="str">
        <f>IF('Plantes en Vert'!N62="","",'Plantes en Vert'!N62)</f>
        <v>P1L</v>
      </c>
      <c r="O1394" s="126"/>
      <c r="P1394" s="130"/>
      <c r="Q1394" s="20"/>
      <c r="R1394" s="20"/>
      <c r="S1394" s="236"/>
      <c r="T1394" s="245"/>
      <c r="U1394" s="214"/>
      <c r="V1394" s="214"/>
      <c r="W1394" s="214"/>
    </row>
    <row r="1395" spans="1:23" ht="20.100000000000001" customHeight="1" x14ac:dyDescent="0.25">
      <c r="A1395" s="23" t="e">
        <f>IF('Plantes en Vert'!#REF!="","",'Plantes en Vert'!#REF!)</f>
        <v>#REF!</v>
      </c>
      <c r="B1395" s="24" t="e">
        <f>IF('Plantes en Vert'!#REF!="","",'Plantes en Vert'!#REF!)</f>
        <v>#REF!</v>
      </c>
      <c r="C1395" s="24" t="e">
        <f>IF('Plantes en Vert'!#REF!="","",'Plantes en Vert'!#REF!)</f>
        <v>#REF!</v>
      </c>
      <c r="D1395" s="24" t="e">
        <f>IF('Plantes en Vert'!#REF!="","",'Plantes en Vert'!#REF!)</f>
        <v>#REF!</v>
      </c>
      <c r="E1395" s="66" t="e">
        <f>IF('Plantes en Vert'!#REF!="","",'Plantes en Vert'!#REF!)</f>
        <v>#REF!</v>
      </c>
      <c r="F1395" s="66" t="e">
        <f>IF('Plantes en Vert'!#REF!="","",'Plantes en Vert'!#REF!)</f>
        <v>#REF!</v>
      </c>
      <c r="G1395" s="64" t="e">
        <f>IF('Plantes en Vert'!#REF!="","",'Plantes en Vert'!#REF!)</f>
        <v>#REF!</v>
      </c>
      <c r="H1395" s="66" t="e">
        <f>IF('Plantes en Vert'!#REF!="","",'Plantes en Vert'!#REF!)</f>
        <v>#REF!</v>
      </c>
      <c r="I1395" s="66" t="e">
        <f>IF('Plantes en Vert'!#REF!="","",'Plantes en Vert'!#REF!)</f>
        <v>#REF!</v>
      </c>
      <c r="J1395" s="72" t="e">
        <f>IF('Plantes en Vert'!#REF!="","",'Plantes en Vert'!#REF!)</f>
        <v>#REF!</v>
      </c>
      <c r="K1395" s="24" t="e">
        <f>IF('Plantes en Vert'!#REF!="","",'Plantes en Vert'!#REF!)</f>
        <v>#REF!</v>
      </c>
      <c r="L1395" s="24" t="e">
        <f>IF('Plantes en Vert'!#REF!="","",'Plantes en Vert'!#REF!)</f>
        <v>#REF!</v>
      </c>
      <c r="M1395" s="24" t="e">
        <f>IF('Plantes en Vert'!#REF!="","",'Plantes en Vert'!#REF!)</f>
        <v>#REF!</v>
      </c>
      <c r="N1395" s="24" t="e">
        <f>IF('Plantes en Vert'!#REF!="","",'Plantes en Vert'!#REF!)</f>
        <v>#REF!</v>
      </c>
      <c r="O1395" s="24"/>
      <c r="P1395" s="54"/>
      <c r="Q1395" s="20"/>
      <c r="R1395" s="20"/>
      <c r="S1395" s="236"/>
      <c r="T1395" s="241"/>
      <c r="U1395" s="44"/>
      <c r="V1395" s="44"/>
      <c r="W1395" s="44"/>
    </row>
    <row r="1396" spans="1:23" ht="20.100000000000001" customHeight="1" x14ac:dyDescent="0.25">
      <c r="A1396" s="125">
        <f>IF('Plantes en Vert'!A63="","",'Plantes en Vert'!A63)</f>
        <v>25701</v>
      </c>
      <c r="B1396" s="126" t="str">
        <f>IF('Plantes en Vert'!B63="","",'Plantes en Vert'!B63)</f>
        <v>GERANIUM ZONALE</v>
      </c>
      <c r="C1396" s="126" t="str">
        <f>IF('Plantes en Vert'!C63="","",'Plantes en Vert'!C63)</f>
        <v xml:space="preserve">Candy Pink pac </v>
      </c>
      <c r="D1396" s="126" t="str">
        <f>IF('Plantes en Vert'!D63="","",'Plantes en Vert'!D63)</f>
        <v>&gt;s06/2026</v>
      </c>
      <c r="E1396" s="127" t="str">
        <f>IF('Plantes en Vert'!E63="","",'Plantes en Vert'!E63)</f>
        <v>B</v>
      </c>
      <c r="F1396" s="127" t="str">
        <f>IF('Plantes en Vert'!F63="","",'Plantes en Vert'!F63)</f>
        <v>P 1L</v>
      </c>
      <c r="G1396" s="128">
        <f>IF('Plantes en Vert'!G63="","",'Plantes en Vert'!G63)</f>
        <v>10</v>
      </c>
      <c r="H1396" s="127" t="str">
        <f>IF('Plantes en Vert'!H63="","",'Plantes en Vert'!H63)</f>
        <v>Q. lim.</v>
      </c>
      <c r="I1396" s="127" t="str">
        <f>IF('Plantes en Vert'!I63="","",'Plantes en Vert'!I63)</f>
        <v/>
      </c>
      <c r="J1396" s="129" t="str">
        <f>IF('Plantes en Vert'!J63="","",'Plantes en Vert'!J63)</f>
        <v/>
      </c>
      <c r="K1396" s="160" t="str">
        <f>IF('Plantes en Vert'!K63="","",'Plantes en Vert'!K63)</f>
        <v>GERA</v>
      </c>
      <c r="L1396" s="160" t="str">
        <f>IF('Plantes en Vert'!L63="","",'Plantes en Vert'!L63)</f>
        <v>Hall</v>
      </c>
      <c r="M1396" s="160" t="str">
        <f>IF('Plantes en Vert'!M63="","",'Plantes en Vert'!M63)</f>
        <v/>
      </c>
      <c r="N1396" s="160" t="str">
        <f>IF('Plantes en Vert'!N63="","",'Plantes en Vert'!N63)</f>
        <v>P1L</v>
      </c>
      <c r="O1396" s="126"/>
      <c r="P1396" s="130"/>
      <c r="Q1396" s="20"/>
      <c r="R1396" s="20"/>
      <c r="S1396" s="236"/>
      <c r="T1396" s="245"/>
      <c r="U1396" s="214"/>
      <c r="V1396" s="214"/>
      <c r="W1396" s="214"/>
    </row>
    <row r="1397" spans="1:23" ht="20.100000000000001" customHeight="1" x14ac:dyDescent="0.25">
      <c r="A1397" s="23" t="e">
        <f>IF('Plantes en Vert'!#REF!="","",'Plantes en Vert'!#REF!)</f>
        <v>#REF!</v>
      </c>
      <c r="B1397" s="24" t="e">
        <f>IF('Plantes en Vert'!#REF!="","",'Plantes en Vert'!#REF!)</f>
        <v>#REF!</v>
      </c>
      <c r="C1397" s="24" t="e">
        <f>IF('Plantes en Vert'!#REF!="","",'Plantes en Vert'!#REF!)</f>
        <v>#REF!</v>
      </c>
      <c r="D1397" s="24" t="e">
        <f>IF('Plantes en Vert'!#REF!="","",'Plantes en Vert'!#REF!)</f>
        <v>#REF!</v>
      </c>
      <c r="E1397" s="66" t="e">
        <f>IF('Plantes en Vert'!#REF!="","",'Plantes en Vert'!#REF!)</f>
        <v>#REF!</v>
      </c>
      <c r="F1397" s="66" t="e">
        <f>IF('Plantes en Vert'!#REF!="","",'Plantes en Vert'!#REF!)</f>
        <v>#REF!</v>
      </c>
      <c r="G1397" s="64" t="e">
        <f>IF('Plantes en Vert'!#REF!="","",'Plantes en Vert'!#REF!)</f>
        <v>#REF!</v>
      </c>
      <c r="H1397" s="66" t="e">
        <f>IF('Plantes en Vert'!#REF!="","",'Plantes en Vert'!#REF!)</f>
        <v>#REF!</v>
      </c>
      <c r="I1397" s="66" t="e">
        <f>IF('Plantes en Vert'!#REF!="","",'Plantes en Vert'!#REF!)</f>
        <v>#REF!</v>
      </c>
      <c r="J1397" s="72" t="e">
        <f>IF('Plantes en Vert'!#REF!="","",'Plantes en Vert'!#REF!)</f>
        <v>#REF!</v>
      </c>
      <c r="K1397" s="24" t="e">
        <f>IF('Plantes en Vert'!#REF!="","",'Plantes en Vert'!#REF!)</f>
        <v>#REF!</v>
      </c>
      <c r="L1397" s="24" t="e">
        <f>IF('Plantes en Vert'!#REF!="","",'Plantes en Vert'!#REF!)</f>
        <v>#REF!</v>
      </c>
      <c r="M1397" s="24" t="e">
        <f>IF('Plantes en Vert'!#REF!="","",'Plantes en Vert'!#REF!)</f>
        <v>#REF!</v>
      </c>
      <c r="N1397" s="24" t="e">
        <f>IF('Plantes en Vert'!#REF!="","",'Plantes en Vert'!#REF!)</f>
        <v>#REF!</v>
      </c>
      <c r="O1397" s="24"/>
      <c r="P1397" s="54"/>
      <c r="Q1397" s="20"/>
      <c r="R1397" s="20"/>
      <c r="S1397" s="236"/>
      <c r="T1397" s="241"/>
      <c r="U1397" s="44"/>
      <c r="V1397" s="44"/>
      <c r="W1397" s="44"/>
    </row>
    <row r="1398" spans="1:23" ht="20.100000000000001" customHeight="1" x14ac:dyDescent="0.25">
      <c r="A1398" s="167" t="str">
        <f>IF('Plantes en Vert'!A64="","",'Plantes en Vert'!A64)</f>
        <v/>
      </c>
      <c r="B1398" s="163" t="str">
        <f>IF('Plantes en Vert'!B64="","",'Plantes en Vert'!B64)</f>
        <v>GERANIUM ZONALE ROUGE ET ORANGE</v>
      </c>
      <c r="C1398" s="168"/>
      <c r="D1398" s="168" t="str">
        <f>IF('Plantes en Vert'!D64="","",'Plantes en Vert'!D64)</f>
        <v/>
      </c>
      <c r="E1398" s="169" t="str">
        <f>IF('Plantes en Vert'!E64="","",'Plantes en Vert'!E64)</f>
        <v/>
      </c>
      <c r="F1398" s="169" t="str">
        <f>IF('Plantes en Vert'!F64="","",'Plantes en Vert'!F64)</f>
        <v/>
      </c>
      <c r="G1398" s="148" t="str">
        <f>IF('Plantes en Vert'!G64="","",'Plantes en Vert'!G64)</f>
        <v/>
      </c>
      <c r="H1398" s="148" t="str">
        <f>IF('Plantes en Vert'!H64="","",'Plantes en Vert'!H64)</f>
        <v/>
      </c>
      <c r="I1398" s="148" t="str">
        <f>IF('Plantes en Vert'!I64="","",'Plantes en Vert'!I64)</f>
        <v/>
      </c>
      <c r="J1398" s="149" t="str">
        <f>IF('Plantes en Vert'!J64="","",'Plantes en Vert'!J64)</f>
        <v/>
      </c>
      <c r="K1398" s="147" t="str">
        <f>IF('Plantes en Vert'!K64="","",'Plantes en Vert'!K64)</f>
        <v/>
      </c>
      <c r="L1398" s="147" t="str">
        <f>IF('Plantes en Vert'!L64="","",'Plantes en Vert'!L64)</f>
        <v>E</v>
      </c>
      <c r="M1398" s="147" t="str">
        <f>IF('Plantes en Vert'!M64="","",'Plantes en Vert'!M64)</f>
        <v/>
      </c>
      <c r="N1398" s="147" t="str">
        <f>IF('Plantes en Vert'!N64="","",'Plantes en Vert'!N64)</f>
        <v/>
      </c>
      <c r="O1398" s="147"/>
      <c r="P1398" s="150"/>
      <c r="Q1398" s="20"/>
      <c r="R1398" s="20"/>
      <c r="S1398" s="236"/>
      <c r="T1398" s="253"/>
      <c r="U1398" s="170"/>
      <c r="V1398" s="170"/>
      <c r="W1398" s="170"/>
    </row>
    <row r="1399" spans="1:23" ht="20.100000000000001" customHeight="1" x14ac:dyDescent="0.25">
      <c r="A1399" s="23">
        <f>IF('Plantes en Vert'!A65="","",'Plantes en Vert'!A65)</f>
        <v>21804</v>
      </c>
      <c r="B1399" s="24" t="str">
        <f>IF('Plantes en Vert'!B65="","",'Plantes en Vert'!B65)</f>
        <v>GERANIUM ZONALE</v>
      </c>
      <c r="C1399" s="24" t="str">
        <f>IF('Plantes en Vert'!C65="","",'Plantes en Vert'!C65)</f>
        <v xml:space="preserve">Anthony pac </v>
      </c>
      <c r="D1399" s="24" t="str">
        <f>IF('Plantes en Vert'!D65="","",'Plantes en Vert'!D65)</f>
        <v>&gt;s06/2026</v>
      </c>
      <c r="E1399" s="66" t="str">
        <f>IF('Plantes en Vert'!E65="","",'Plantes en Vert'!E65)</f>
        <v>B</v>
      </c>
      <c r="F1399" s="66" t="str">
        <f>IF('Plantes en Vert'!F65="","",'Plantes en Vert'!F65)</f>
        <v>P 1L</v>
      </c>
      <c r="G1399" s="64">
        <f>IF('Plantes en Vert'!G65="","",'Plantes en Vert'!G65)</f>
        <v>10</v>
      </c>
      <c r="H1399" s="66" t="str">
        <f>IF('Plantes en Vert'!H65="","",'Plantes en Vert'!H65)</f>
        <v>Q. lim.</v>
      </c>
      <c r="I1399" s="66" t="str">
        <f>IF('Plantes en Vert'!I65="","",'Plantes en Vert'!I65)</f>
        <v/>
      </c>
      <c r="J1399" s="72" t="str">
        <f>IF('Plantes en Vert'!J65="","",'Plantes en Vert'!J65)</f>
        <v/>
      </c>
      <c r="K1399" s="24" t="str">
        <f>IF('Plantes en Vert'!K65="","",'Plantes en Vert'!K65)</f>
        <v>GERA</v>
      </c>
      <c r="L1399" s="24" t="str">
        <f>IF('Plantes en Vert'!L65="","",'Plantes en Vert'!L65)</f>
        <v>Hall</v>
      </c>
      <c r="M1399" s="24" t="str">
        <f>IF('Plantes en Vert'!M65="","",'Plantes en Vert'!M65)</f>
        <v/>
      </c>
      <c r="N1399" s="24" t="str">
        <f>IF('Plantes en Vert'!N65="","",'Plantes en Vert'!N65)</f>
        <v>P1L</v>
      </c>
      <c r="O1399" s="24"/>
      <c r="P1399" s="54"/>
      <c r="Q1399" s="20"/>
      <c r="R1399" s="20"/>
      <c r="S1399" s="236"/>
      <c r="T1399" s="241"/>
      <c r="U1399" s="44"/>
      <c r="V1399" s="44"/>
      <c r="W1399" s="44"/>
    </row>
    <row r="1400" spans="1:23" ht="20.100000000000001" customHeight="1" x14ac:dyDescent="0.25">
      <c r="A1400" s="125" t="e">
        <f>IF('Plantes en Vert'!#REF!="","",'Plantes en Vert'!#REF!)</f>
        <v>#REF!</v>
      </c>
      <c r="B1400" s="126" t="e">
        <f>IF('Plantes en Vert'!#REF!="","",'Plantes en Vert'!#REF!)</f>
        <v>#REF!</v>
      </c>
      <c r="C1400" s="126" t="e">
        <f>IF('Plantes en Vert'!#REF!="","",'Plantes en Vert'!#REF!)</f>
        <v>#REF!</v>
      </c>
      <c r="D1400" s="126" t="e">
        <f>IF('Plantes en Vert'!#REF!="","",'Plantes en Vert'!#REF!)</f>
        <v>#REF!</v>
      </c>
      <c r="E1400" s="127" t="e">
        <f>IF('Plantes en Vert'!#REF!="","",'Plantes en Vert'!#REF!)</f>
        <v>#REF!</v>
      </c>
      <c r="F1400" s="127" t="e">
        <f>IF('Plantes en Vert'!#REF!="","",'Plantes en Vert'!#REF!)</f>
        <v>#REF!</v>
      </c>
      <c r="G1400" s="128" t="e">
        <f>IF('Plantes en Vert'!#REF!="","",'Plantes en Vert'!#REF!)</f>
        <v>#REF!</v>
      </c>
      <c r="H1400" s="127" t="e">
        <f>IF('Plantes en Vert'!#REF!="","",'Plantes en Vert'!#REF!)</f>
        <v>#REF!</v>
      </c>
      <c r="I1400" s="127" t="e">
        <f>IF('Plantes en Vert'!#REF!="","",'Plantes en Vert'!#REF!)</f>
        <v>#REF!</v>
      </c>
      <c r="J1400" s="129" t="e">
        <f>IF('Plantes en Vert'!#REF!="","",'Plantes en Vert'!#REF!)</f>
        <v>#REF!</v>
      </c>
      <c r="K1400" s="160" t="e">
        <f>IF('Plantes en Vert'!#REF!="","",'Plantes en Vert'!#REF!)</f>
        <v>#REF!</v>
      </c>
      <c r="L1400" s="160" t="e">
        <f>IF('Plantes en Vert'!#REF!="","",'Plantes en Vert'!#REF!)</f>
        <v>#REF!</v>
      </c>
      <c r="M1400" s="160" t="e">
        <f>IF('Plantes en Vert'!#REF!="","",'Plantes en Vert'!#REF!)</f>
        <v>#REF!</v>
      </c>
      <c r="N1400" s="160" t="e">
        <f>IF('Plantes en Vert'!#REF!="","",'Plantes en Vert'!#REF!)</f>
        <v>#REF!</v>
      </c>
      <c r="O1400" s="126"/>
      <c r="P1400" s="130"/>
      <c r="Q1400" s="20"/>
      <c r="R1400" s="20"/>
      <c r="S1400" s="236"/>
      <c r="T1400" s="245"/>
      <c r="U1400" s="214"/>
      <c r="V1400" s="214"/>
      <c r="W1400" s="214"/>
    </row>
    <row r="1401" spans="1:23" ht="20.100000000000001" customHeight="1" x14ac:dyDescent="0.25">
      <c r="A1401" s="23">
        <f>IF('Plantes en Vert'!A66="","",'Plantes en Vert'!A66)</f>
        <v>21841</v>
      </c>
      <c r="B1401" s="24" t="str">
        <f>IF('Plantes en Vert'!B66="","",'Plantes en Vert'!B66)</f>
        <v>GERANIUM ZONALE</v>
      </c>
      <c r="C1401" s="24" t="str">
        <f>IF('Plantes en Vert'!C66="","",'Plantes en Vert'!C66)</f>
        <v xml:space="preserve">Dijon technigera </v>
      </c>
      <c r="D1401" s="24" t="str">
        <f>IF('Plantes en Vert'!D66="","",'Plantes en Vert'!D66)</f>
        <v>&gt;s06/2026</v>
      </c>
      <c r="E1401" s="66" t="str">
        <f>IF('Plantes en Vert'!E66="","",'Plantes en Vert'!E66)</f>
        <v>B</v>
      </c>
      <c r="F1401" s="66" t="str">
        <f>IF('Plantes en Vert'!F66="","",'Plantes en Vert'!F66)</f>
        <v>P 1L</v>
      </c>
      <c r="G1401" s="64">
        <f>IF('Plantes en Vert'!G66="","",'Plantes en Vert'!G66)</f>
        <v>10</v>
      </c>
      <c r="H1401" s="66" t="str">
        <f>IF('Plantes en Vert'!H66="","",'Plantes en Vert'!H66)</f>
        <v>Q. lim.</v>
      </c>
      <c r="I1401" s="66" t="str">
        <f>IF('Plantes en Vert'!I66="","",'Plantes en Vert'!I66)</f>
        <v/>
      </c>
      <c r="J1401" s="72" t="str">
        <f>IF('Plantes en Vert'!J66="","",'Plantes en Vert'!J66)</f>
        <v/>
      </c>
      <c r="K1401" s="24" t="str">
        <f>IF('Plantes en Vert'!K66="","",'Plantes en Vert'!K66)</f>
        <v>GERA</v>
      </c>
      <c r="L1401" s="24" t="str">
        <f>IF('Plantes en Vert'!L66="","",'Plantes en Vert'!L66)</f>
        <v>Hall</v>
      </c>
      <c r="M1401" s="24" t="str">
        <f>IF('Plantes en Vert'!M66="","",'Plantes en Vert'!M66)</f>
        <v/>
      </c>
      <c r="N1401" s="24" t="str">
        <f>IF('Plantes en Vert'!N66="","",'Plantes en Vert'!N66)</f>
        <v>P1L</v>
      </c>
      <c r="O1401" s="24"/>
      <c r="P1401" s="54"/>
      <c r="Q1401" s="20"/>
      <c r="R1401" s="20"/>
      <c r="S1401" s="236"/>
      <c r="T1401" s="241"/>
      <c r="U1401" s="44"/>
      <c r="V1401" s="44"/>
      <c r="W1401" s="44"/>
    </row>
    <row r="1402" spans="1:23" ht="20.100000000000001" customHeight="1" x14ac:dyDescent="0.25">
      <c r="A1402" s="125" t="e">
        <f>IF('Plantes en Vert'!#REF!="","",'Plantes en Vert'!#REF!)</f>
        <v>#REF!</v>
      </c>
      <c r="B1402" s="126" t="e">
        <f>IF('Plantes en Vert'!#REF!="","",'Plantes en Vert'!#REF!)</f>
        <v>#REF!</v>
      </c>
      <c r="C1402" s="126" t="e">
        <f>IF('Plantes en Vert'!#REF!="","",'Plantes en Vert'!#REF!)</f>
        <v>#REF!</v>
      </c>
      <c r="D1402" s="126" t="e">
        <f>IF('Plantes en Vert'!#REF!="","",'Plantes en Vert'!#REF!)</f>
        <v>#REF!</v>
      </c>
      <c r="E1402" s="127" t="e">
        <f>IF('Plantes en Vert'!#REF!="","",'Plantes en Vert'!#REF!)</f>
        <v>#REF!</v>
      </c>
      <c r="F1402" s="127" t="e">
        <f>IF('Plantes en Vert'!#REF!="","",'Plantes en Vert'!#REF!)</f>
        <v>#REF!</v>
      </c>
      <c r="G1402" s="128" t="e">
        <f>IF('Plantes en Vert'!#REF!="","",'Plantes en Vert'!#REF!)</f>
        <v>#REF!</v>
      </c>
      <c r="H1402" s="127" t="e">
        <f>IF('Plantes en Vert'!#REF!="","",'Plantes en Vert'!#REF!)</f>
        <v>#REF!</v>
      </c>
      <c r="I1402" s="127" t="e">
        <f>IF('Plantes en Vert'!#REF!="","",'Plantes en Vert'!#REF!)</f>
        <v>#REF!</v>
      </c>
      <c r="J1402" s="129" t="e">
        <f>IF('Plantes en Vert'!#REF!="","",'Plantes en Vert'!#REF!)</f>
        <v>#REF!</v>
      </c>
      <c r="K1402" s="160" t="e">
        <f>IF('Plantes en Vert'!#REF!="","",'Plantes en Vert'!#REF!)</f>
        <v>#REF!</v>
      </c>
      <c r="L1402" s="160" t="e">
        <f>IF('Plantes en Vert'!#REF!="","",'Plantes en Vert'!#REF!)</f>
        <v>#REF!</v>
      </c>
      <c r="M1402" s="160" t="e">
        <f>IF('Plantes en Vert'!#REF!="","",'Plantes en Vert'!#REF!)</f>
        <v>#REF!</v>
      </c>
      <c r="N1402" s="160" t="e">
        <f>IF('Plantes en Vert'!#REF!="","",'Plantes en Vert'!#REF!)</f>
        <v>#REF!</v>
      </c>
      <c r="O1402" s="126"/>
      <c r="P1402" s="130"/>
      <c r="Q1402" s="20"/>
      <c r="R1402" s="20"/>
      <c r="S1402" s="236"/>
      <c r="T1402" s="245"/>
      <c r="U1402" s="214"/>
      <c r="V1402" s="214"/>
      <c r="W1402" s="214"/>
    </row>
    <row r="1403" spans="1:23" ht="20.100000000000001" customHeight="1" x14ac:dyDescent="0.25">
      <c r="A1403" s="23">
        <f>IF('Plantes en Vert'!A67="","",'Plantes en Vert'!A67)</f>
        <v>21827</v>
      </c>
      <c r="B1403" s="24" t="str">
        <f>IF('Plantes en Vert'!B67="","",'Plantes en Vert'!B67)</f>
        <v>GERANIUM ZONALE</v>
      </c>
      <c r="C1403" s="24" t="str">
        <f>IF('Plantes en Vert'!C67="","",'Plantes en Vert'!C67)</f>
        <v xml:space="preserve">Glitter Orange pac </v>
      </c>
      <c r="D1403" s="24" t="str">
        <f>IF('Plantes en Vert'!D67="","",'Plantes en Vert'!D67)</f>
        <v>&gt;s06/2026</v>
      </c>
      <c r="E1403" s="66" t="str">
        <f>IF('Plantes en Vert'!E67="","",'Plantes en Vert'!E67)</f>
        <v>B</v>
      </c>
      <c r="F1403" s="66" t="str">
        <f>IF('Plantes en Vert'!F67="","",'Plantes en Vert'!F67)</f>
        <v>P 1L</v>
      </c>
      <c r="G1403" s="64">
        <f>IF('Plantes en Vert'!G67="","",'Plantes en Vert'!G67)</f>
        <v>10</v>
      </c>
      <c r="H1403" s="66" t="str">
        <f>IF('Plantes en Vert'!H67="","",'Plantes en Vert'!H67)</f>
        <v>Q. lim.</v>
      </c>
      <c r="I1403" s="66" t="str">
        <f>IF('Plantes en Vert'!I67="","",'Plantes en Vert'!I67)</f>
        <v/>
      </c>
      <c r="J1403" s="72" t="str">
        <f>IF('Plantes en Vert'!J67="","",'Plantes en Vert'!J67)</f>
        <v/>
      </c>
      <c r="K1403" s="24" t="str">
        <f>IF('Plantes en Vert'!K67="","",'Plantes en Vert'!K67)</f>
        <v>GERA</v>
      </c>
      <c r="L1403" s="24" t="str">
        <f>IF('Plantes en Vert'!L67="","",'Plantes en Vert'!L67)</f>
        <v>Hall</v>
      </c>
      <c r="M1403" s="24" t="str">
        <f>IF('Plantes en Vert'!M67="","",'Plantes en Vert'!M67)</f>
        <v/>
      </c>
      <c r="N1403" s="24" t="str">
        <f>IF('Plantes en Vert'!N67="","",'Plantes en Vert'!N67)</f>
        <v>P1L</v>
      </c>
      <c r="O1403" s="24"/>
      <c r="P1403" s="54"/>
      <c r="Q1403" s="20"/>
      <c r="R1403" s="20"/>
      <c r="S1403" s="236"/>
      <c r="T1403" s="241"/>
      <c r="U1403" s="44"/>
      <c r="V1403" s="44"/>
      <c r="W1403" s="44"/>
    </row>
    <row r="1404" spans="1:23" ht="20.100000000000001" customHeight="1" x14ac:dyDescent="0.25">
      <c r="A1404" s="125" t="e">
        <f>IF('Plantes en Vert'!#REF!="","",'Plantes en Vert'!#REF!)</f>
        <v>#REF!</v>
      </c>
      <c r="B1404" s="126" t="e">
        <f>IF('Plantes en Vert'!#REF!="","",'Plantes en Vert'!#REF!)</f>
        <v>#REF!</v>
      </c>
      <c r="C1404" s="126" t="e">
        <f>IF('Plantes en Vert'!#REF!="","",'Plantes en Vert'!#REF!)</f>
        <v>#REF!</v>
      </c>
      <c r="D1404" s="126" t="e">
        <f>IF('Plantes en Vert'!#REF!="","",'Plantes en Vert'!#REF!)</f>
        <v>#REF!</v>
      </c>
      <c r="E1404" s="127" t="e">
        <f>IF('Plantes en Vert'!#REF!="","",'Plantes en Vert'!#REF!)</f>
        <v>#REF!</v>
      </c>
      <c r="F1404" s="127" t="e">
        <f>IF('Plantes en Vert'!#REF!="","",'Plantes en Vert'!#REF!)</f>
        <v>#REF!</v>
      </c>
      <c r="G1404" s="128" t="e">
        <f>IF('Plantes en Vert'!#REF!="","",'Plantes en Vert'!#REF!)</f>
        <v>#REF!</v>
      </c>
      <c r="H1404" s="127" t="e">
        <f>IF('Plantes en Vert'!#REF!="","",'Plantes en Vert'!#REF!)</f>
        <v>#REF!</v>
      </c>
      <c r="I1404" s="127" t="e">
        <f>IF('Plantes en Vert'!#REF!="","",'Plantes en Vert'!#REF!)</f>
        <v>#REF!</v>
      </c>
      <c r="J1404" s="129" t="e">
        <f>IF('Plantes en Vert'!#REF!="","",'Plantes en Vert'!#REF!)</f>
        <v>#REF!</v>
      </c>
      <c r="K1404" s="160" t="e">
        <f>IF('Plantes en Vert'!#REF!="","",'Plantes en Vert'!#REF!)</f>
        <v>#REF!</v>
      </c>
      <c r="L1404" s="160" t="e">
        <f>IF('Plantes en Vert'!#REF!="","",'Plantes en Vert'!#REF!)</f>
        <v>#REF!</v>
      </c>
      <c r="M1404" s="160" t="e">
        <f>IF('Plantes en Vert'!#REF!="","",'Plantes en Vert'!#REF!)</f>
        <v>#REF!</v>
      </c>
      <c r="N1404" s="160" t="e">
        <f>IF('Plantes en Vert'!#REF!="","",'Plantes en Vert'!#REF!)</f>
        <v>#REF!</v>
      </c>
      <c r="O1404" s="126"/>
      <c r="P1404" s="130"/>
      <c r="Q1404" s="20"/>
      <c r="R1404" s="20"/>
      <c r="S1404" s="236"/>
      <c r="T1404" s="245"/>
      <c r="U1404" s="214"/>
      <c r="V1404" s="214"/>
      <c r="W1404" s="214"/>
    </row>
    <row r="1405" spans="1:23" ht="20.100000000000001" customHeight="1" x14ac:dyDescent="0.25">
      <c r="A1405" s="23">
        <f>IF('Plantes en Vert'!A68="","",'Plantes en Vert'!A68)</f>
        <v>21843</v>
      </c>
      <c r="B1405" s="24" t="str">
        <f>IF('Plantes en Vert'!B68="","",'Plantes en Vert'!B68)</f>
        <v>GERANIUM ZONALE</v>
      </c>
      <c r="C1405" s="24" t="str">
        <f>IF('Plantes en Vert'!C68="","",'Plantes en Vert'!C68)</f>
        <v xml:space="preserve">Laval technigera </v>
      </c>
      <c r="D1405" s="24" t="str">
        <f>IF('Plantes en Vert'!D68="","",'Plantes en Vert'!D68)</f>
        <v>&gt;s06/2026</v>
      </c>
      <c r="E1405" s="66" t="str">
        <f>IF('Plantes en Vert'!E68="","",'Plantes en Vert'!E68)</f>
        <v>B</v>
      </c>
      <c r="F1405" s="66" t="str">
        <f>IF('Plantes en Vert'!F68="","",'Plantes en Vert'!F68)</f>
        <v>P 1L</v>
      </c>
      <c r="G1405" s="64">
        <f>IF('Plantes en Vert'!G68="","",'Plantes en Vert'!G68)</f>
        <v>10</v>
      </c>
      <c r="H1405" s="66" t="str">
        <f>IF('Plantes en Vert'!H68="","",'Plantes en Vert'!H68)</f>
        <v>Q. lim.</v>
      </c>
      <c r="I1405" s="66" t="str">
        <f>IF('Plantes en Vert'!I68="","",'Plantes en Vert'!I68)</f>
        <v/>
      </c>
      <c r="J1405" s="72" t="str">
        <f>IF('Plantes en Vert'!J68="","",'Plantes en Vert'!J68)</f>
        <v/>
      </c>
      <c r="K1405" s="24" t="str">
        <f>IF('Plantes en Vert'!K68="","",'Plantes en Vert'!K68)</f>
        <v>GERA</v>
      </c>
      <c r="L1405" s="24" t="str">
        <f>IF('Plantes en Vert'!L68="","",'Plantes en Vert'!L68)</f>
        <v>Hall</v>
      </c>
      <c r="M1405" s="24" t="str">
        <f>IF('Plantes en Vert'!M68="","",'Plantes en Vert'!M68)</f>
        <v/>
      </c>
      <c r="N1405" s="24" t="str">
        <f>IF('Plantes en Vert'!N68="","",'Plantes en Vert'!N68)</f>
        <v>P1L</v>
      </c>
      <c r="O1405" s="24"/>
      <c r="P1405" s="54"/>
      <c r="Q1405" s="20"/>
      <c r="R1405" s="20"/>
      <c r="S1405" s="236"/>
      <c r="T1405" s="241"/>
      <c r="U1405" s="44"/>
      <c r="V1405" s="44"/>
      <c r="W1405" s="44"/>
    </row>
    <row r="1406" spans="1:23" ht="20.100000000000001" customHeight="1" x14ac:dyDescent="0.25">
      <c r="A1406" s="125" t="e">
        <f>IF('Plantes en Vert'!#REF!="","",'Plantes en Vert'!#REF!)</f>
        <v>#REF!</v>
      </c>
      <c r="B1406" s="126" t="e">
        <f>IF('Plantes en Vert'!#REF!="","",'Plantes en Vert'!#REF!)</f>
        <v>#REF!</v>
      </c>
      <c r="C1406" s="126" t="e">
        <f>IF('Plantes en Vert'!#REF!="","",'Plantes en Vert'!#REF!)</f>
        <v>#REF!</v>
      </c>
      <c r="D1406" s="126" t="e">
        <f>IF('Plantes en Vert'!#REF!="","",'Plantes en Vert'!#REF!)</f>
        <v>#REF!</v>
      </c>
      <c r="E1406" s="127" t="e">
        <f>IF('Plantes en Vert'!#REF!="","",'Plantes en Vert'!#REF!)</f>
        <v>#REF!</v>
      </c>
      <c r="F1406" s="127" t="e">
        <f>IF('Plantes en Vert'!#REF!="","",'Plantes en Vert'!#REF!)</f>
        <v>#REF!</v>
      </c>
      <c r="G1406" s="128" t="e">
        <f>IF('Plantes en Vert'!#REF!="","",'Plantes en Vert'!#REF!)</f>
        <v>#REF!</v>
      </c>
      <c r="H1406" s="127" t="e">
        <f>IF('Plantes en Vert'!#REF!="","",'Plantes en Vert'!#REF!)</f>
        <v>#REF!</v>
      </c>
      <c r="I1406" s="127" t="e">
        <f>IF('Plantes en Vert'!#REF!="","",'Plantes en Vert'!#REF!)</f>
        <v>#REF!</v>
      </c>
      <c r="J1406" s="129" t="e">
        <f>IF('Plantes en Vert'!#REF!="","",'Plantes en Vert'!#REF!)</f>
        <v>#REF!</v>
      </c>
      <c r="K1406" s="160" t="e">
        <f>IF('Plantes en Vert'!#REF!="","",'Plantes en Vert'!#REF!)</f>
        <v>#REF!</v>
      </c>
      <c r="L1406" s="160" t="e">
        <f>IF('Plantes en Vert'!#REF!="","",'Plantes en Vert'!#REF!)</f>
        <v>#REF!</v>
      </c>
      <c r="M1406" s="160" t="e">
        <f>IF('Plantes en Vert'!#REF!="","",'Plantes en Vert'!#REF!)</f>
        <v>#REF!</v>
      </c>
      <c r="N1406" s="160" t="e">
        <f>IF('Plantes en Vert'!#REF!="","",'Plantes en Vert'!#REF!)</f>
        <v>#REF!</v>
      </c>
      <c r="O1406" s="126"/>
      <c r="P1406" s="130"/>
      <c r="Q1406" s="20"/>
      <c r="R1406" s="20"/>
      <c r="S1406" s="236"/>
      <c r="T1406" s="245"/>
      <c r="U1406" s="214"/>
      <c r="V1406" s="214"/>
      <c r="W1406" s="214"/>
    </row>
    <row r="1407" spans="1:23" ht="20.100000000000001" customHeight="1" x14ac:dyDescent="0.25">
      <c r="A1407" s="23">
        <f>IF('Plantes en Vert'!A69="","",'Plantes en Vert'!A69)</f>
        <v>21845</v>
      </c>
      <c r="B1407" s="24" t="str">
        <f>IF('Plantes en Vert'!B69="","",'Plantes en Vert'!B69)</f>
        <v>GERANIUM ZONALE</v>
      </c>
      <c r="C1407" s="24" t="str">
        <f>IF('Plantes en Vert'!C69="","",'Plantes en Vert'!C69)</f>
        <v xml:space="preserve">Libourne technigera </v>
      </c>
      <c r="D1407" s="24" t="str">
        <f>IF('Plantes en Vert'!D69="","",'Plantes en Vert'!D69)</f>
        <v>&gt;s06/2026</v>
      </c>
      <c r="E1407" s="66" t="str">
        <f>IF('Plantes en Vert'!E69="","",'Plantes en Vert'!E69)</f>
        <v>B</v>
      </c>
      <c r="F1407" s="66" t="str">
        <f>IF('Plantes en Vert'!F69="","",'Plantes en Vert'!F69)</f>
        <v>P 1L</v>
      </c>
      <c r="G1407" s="64">
        <f>IF('Plantes en Vert'!G69="","",'Plantes en Vert'!G69)</f>
        <v>10</v>
      </c>
      <c r="H1407" s="66" t="str">
        <f>IF('Plantes en Vert'!H69="","",'Plantes en Vert'!H69)</f>
        <v>Q. lim.</v>
      </c>
      <c r="I1407" s="66" t="str">
        <f>IF('Plantes en Vert'!I69="","",'Plantes en Vert'!I69)</f>
        <v/>
      </c>
      <c r="J1407" s="72" t="str">
        <f>IF('Plantes en Vert'!J69="","",'Plantes en Vert'!J69)</f>
        <v/>
      </c>
      <c r="K1407" s="24" t="str">
        <f>IF('Plantes en Vert'!K69="","",'Plantes en Vert'!K69)</f>
        <v>GERA</v>
      </c>
      <c r="L1407" s="24" t="str">
        <f>IF('Plantes en Vert'!L69="","",'Plantes en Vert'!L69)</f>
        <v>Hall</v>
      </c>
      <c r="M1407" s="24" t="str">
        <f>IF('Plantes en Vert'!M69="","",'Plantes en Vert'!M69)</f>
        <v/>
      </c>
      <c r="N1407" s="24" t="str">
        <f>IF('Plantes en Vert'!N69="","",'Plantes en Vert'!N69)</f>
        <v>P1L</v>
      </c>
      <c r="O1407" s="24"/>
      <c r="P1407" s="54"/>
      <c r="Q1407" s="20"/>
      <c r="R1407" s="20"/>
      <c r="S1407" s="236"/>
      <c r="T1407" s="241"/>
      <c r="U1407" s="44"/>
      <c r="V1407" s="44"/>
      <c r="W1407" s="44"/>
    </row>
    <row r="1408" spans="1:23" ht="20.100000000000001" customHeight="1" x14ac:dyDescent="0.25">
      <c r="A1408" s="125" t="e">
        <f>IF('Plantes en Vert'!#REF!="","",'Plantes en Vert'!#REF!)</f>
        <v>#REF!</v>
      </c>
      <c r="B1408" s="126" t="e">
        <f>IF('Plantes en Vert'!#REF!="","",'Plantes en Vert'!#REF!)</f>
        <v>#REF!</v>
      </c>
      <c r="C1408" s="126" t="e">
        <f>IF('Plantes en Vert'!#REF!="","",'Plantes en Vert'!#REF!)</f>
        <v>#REF!</v>
      </c>
      <c r="D1408" s="126" t="e">
        <f>IF('Plantes en Vert'!#REF!="","",'Plantes en Vert'!#REF!)</f>
        <v>#REF!</v>
      </c>
      <c r="E1408" s="127" t="e">
        <f>IF('Plantes en Vert'!#REF!="","",'Plantes en Vert'!#REF!)</f>
        <v>#REF!</v>
      </c>
      <c r="F1408" s="127" t="e">
        <f>IF('Plantes en Vert'!#REF!="","",'Plantes en Vert'!#REF!)</f>
        <v>#REF!</v>
      </c>
      <c r="G1408" s="128" t="e">
        <f>IF('Plantes en Vert'!#REF!="","",'Plantes en Vert'!#REF!)</f>
        <v>#REF!</v>
      </c>
      <c r="H1408" s="127" t="e">
        <f>IF('Plantes en Vert'!#REF!="","",'Plantes en Vert'!#REF!)</f>
        <v>#REF!</v>
      </c>
      <c r="I1408" s="127" t="e">
        <f>IF('Plantes en Vert'!#REF!="","",'Plantes en Vert'!#REF!)</f>
        <v>#REF!</v>
      </c>
      <c r="J1408" s="129" t="e">
        <f>IF('Plantes en Vert'!#REF!="","",'Plantes en Vert'!#REF!)</f>
        <v>#REF!</v>
      </c>
      <c r="K1408" s="160" t="e">
        <f>IF('Plantes en Vert'!#REF!="","",'Plantes en Vert'!#REF!)</f>
        <v>#REF!</v>
      </c>
      <c r="L1408" s="160" t="e">
        <f>IF('Plantes en Vert'!#REF!="","",'Plantes en Vert'!#REF!)</f>
        <v>#REF!</v>
      </c>
      <c r="M1408" s="160" t="e">
        <f>IF('Plantes en Vert'!#REF!="","",'Plantes en Vert'!#REF!)</f>
        <v>#REF!</v>
      </c>
      <c r="N1408" s="160" t="e">
        <f>IF('Plantes en Vert'!#REF!="","",'Plantes en Vert'!#REF!)</f>
        <v>#REF!</v>
      </c>
      <c r="O1408" s="126"/>
      <c r="P1408" s="130"/>
      <c r="Q1408" s="20"/>
      <c r="R1408" s="20"/>
      <c r="S1408" s="236"/>
      <c r="T1408" s="245"/>
      <c r="U1408" s="214"/>
      <c r="V1408" s="214"/>
      <c r="W1408" s="214"/>
    </row>
    <row r="1409" spans="1:23" ht="20.100000000000001" customHeight="1" x14ac:dyDescent="0.25">
      <c r="A1409" s="23">
        <f>IF('Plantes en Vert'!A70="","",'Plantes en Vert'!A70)</f>
        <v>24092</v>
      </c>
      <c r="B1409" s="24" t="str">
        <f>IF('Plantes en Vert'!B70="","",'Plantes en Vert'!B70)</f>
        <v>GERANIUM ZONALE</v>
      </c>
      <c r="C1409" s="24" t="str">
        <f>IF('Plantes en Vert'!C70="","",'Plantes en Vert'!C70)</f>
        <v xml:space="preserve">Morning Sun pac </v>
      </c>
      <c r="D1409" s="24" t="str">
        <f>IF('Plantes en Vert'!D70="","",'Plantes en Vert'!D70)</f>
        <v>&gt;s06/2026</v>
      </c>
      <c r="E1409" s="66" t="str">
        <f>IF('Plantes en Vert'!E70="","",'Plantes en Vert'!E70)</f>
        <v>B</v>
      </c>
      <c r="F1409" s="66" t="str">
        <f>IF('Plantes en Vert'!F70="","",'Plantes en Vert'!F70)</f>
        <v>P 1L</v>
      </c>
      <c r="G1409" s="64">
        <f>IF('Plantes en Vert'!G70="","",'Plantes en Vert'!G70)</f>
        <v>10</v>
      </c>
      <c r="H1409" s="66" t="str">
        <f>IF('Plantes en Vert'!H70="","",'Plantes en Vert'!H70)</f>
        <v>Q. lim.</v>
      </c>
      <c r="I1409" s="66" t="str">
        <f>IF('Plantes en Vert'!I70="","",'Plantes en Vert'!I70)</f>
        <v/>
      </c>
      <c r="J1409" s="72" t="str">
        <f>IF('Plantes en Vert'!J70="","",'Plantes en Vert'!J70)</f>
        <v/>
      </c>
      <c r="K1409" s="24" t="str">
        <f>IF('Plantes en Vert'!K70="","",'Plantes en Vert'!K70)</f>
        <v>GERA</v>
      </c>
      <c r="L1409" s="24" t="str">
        <f>IF('Plantes en Vert'!L70="","",'Plantes en Vert'!L70)</f>
        <v>Hall</v>
      </c>
      <c r="M1409" s="24" t="str">
        <f>IF('Plantes en Vert'!M70="","",'Plantes en Vert'!M70)</f>
        <v/>
      </c>
      <c r="N1409" s="24" t="str">
        <f>IF('Plantes en Vert'!N70="","",'Plantes en Vert'!N70)</f>
        <v>P1L</v>
      </c>
      <c r="O1409" s="24"/>
      <c r="P1409" s="54"/>
      <c r="Q1409" s="20"/>
      <c r="R1409" s="20"/>
      <c r="S1409" s="236"/>
      <c r="T1409" s="241"/>
      <c r="U1409" s="44"/>
      <c r="V1409" s="44"/>
      <c r="W1409" s="44"/>
    </row>
    <row r="1410" spans="1:23" ht="20.100000000000001" customHeight="1" x14ac:dyDescent="0.25">
      <c r="A1410" s="125" t="e">
        <f>IF('Plantes en Vert'!#REF!="","",'Plantes en Vert'!#REF!)</f>
        <v>#REF!</v>
      </c>
      <c r="B1410" s="126" t="e">
        <f>IF('Plantes en Vert'!#REF!="","",'Plantes en Vert'!#REF!)</f>
        <v>#REF!</v>
      </c>
      <c r="C1410" s="126" t="e">
        <f>IF('Plantes en Vert'!#REF!="","",'Plantes en Vert'!#REF!)</f>
        <v>#REF!</v>
      </c>
      <c r="D1410" s="126" t="e">
        <f>IF('Plantes en Vert'!#REF!="","",'Plantes en Vert'!#REF!)</f>
        <v>#REF!</v>
      </c>
      <c r="E1410" s="127" t="e">
        <f>IF('Plantes en Vert'!#REF!="","",'Plantes en Vert'!#REF!)</f>
        <v>#REF!</v>
      </c>
      <c r="F1410" s="127" t="e">
        <f>IF('Plantes en Vert'!#REF!="","",'Plantes en Vert'!#REF!)</f>
        <v>#REF!</v>
      </c>
      <c r="G1410" s="128" t="e">
        <f>IF('Plantes en Vert'!#REF!="","",'Plantes en Vert'!#REF!)</f>
        <v>#REF!</v>
      </c>
      <c r="H1410" s="127" t="e">
        <f>IF('Plantes en Vert'!#REF!="","",'Plantes en Vert'!#REF!)</f>
        <v>#REF!</v>
      </c>
      <c r="I1410" s="127" t="e">
        <f>IF('Plantes en Vert'!#REF!="","",'Plantes en Vert'!#REF!)</f>
        <v>#REF!</v>
      </c>
      <c r="J1410" s="129" t="e">
        <f>IF('Plantes en Vert'!#REF!="","",'Plantes en Vert'!#REF!)</f>
        <v>#REF!</v>
      </c>
      <c r="K1410" s="160" t="e">
        <f>IF('Plantes en Vert'!#REF!="","",'Plantes en Vert'!#REF!)</f>
        <v>#REF!</v>
      </c>
      <c r="L1410" s="160" t="e">
        <f>IF('Plantes en Vert'!#REF!="","",'Plantes en Vert'!#REF!)</f>
        <v>#REF!</v>
      </c>
      <c r="M1410" s="160" t="e">
        <f>IF('Plantes en Vert'!#REF!="","",'Plantes en Vert'!#REF!)</f>
        <v>#REF!</v>
      </c>
      <c r="N1410" s="160" t="e">
        <f>IF('Plantes en Vert'!#REF!="","",'Plantes en Vert'!#REF!)</f>
        <v>#REF!</v>
      </c>
      <c r="O1410" s="126"/>
      <c r="P1410" s="130"/>
      <c r="Q1410" s="20"/>
      <c r="R1410" s="20"/>
      <c r="S1410" s="236"/>
      <c r="T1410" s="245"/>
      <c r="U1410" s="214"/>
      <c r="V1410" s="214"/>
      <c r="W1410" s="214"/>
    </row>
    <row r="1411" spans="1:23" ht="20.100000000000001" customHeight="1" x14ac:dyDescent="0.25">
      <c r="A1411" s="23">
        <f>IF('Plantes en Vert'!A71="","",'Plantes en Vert'!A71)</f>
        <v>21813</v>
      </c>
      <c r="B1411" s="24" t="str">
        <f>IF('Plantes en Vert'!B71="","",'Plantes en Vert'!B71)</f>
        <v>GERANIUM ZONALE</v>
      </c>
      <c r="C1411" s="24" t="str">
        <f>IF('Plantes en Vert'!C71="","",'Plantes en Vert'!C71)</f>
        <v xml:space="preserve">Oleron technigera </v>
      </c>
      <c r="D1411" s="24" t="str">
        <f>IF('Plantes en Vert'!D71="","",'Plantes en Vert'!D71)</f>
        <v>&gt;s06/2026</v>
      </c>
      <c r="E1411" s="66" t="str">
        <f>IF('Plantes en Vert'!E71="","",'Plantes en Vert'!E71)</f>
        <v>B</v>
      </c>
      <c r="F1411" s="66" t="str">
        <f>IF('Plantes en Vert'!F71="","",'Plantes en Vert'!F71)</f>
        <v>P 1L</v>
      </c>
      <c r="G1411" s="64">
        <f>IF('Plantes en Vert'!G71="","",'Plantes en Vert'!G71)</f>
        <v>10</v>
      </c>
      <c r="H1411" s="66" t="str">
        <f>IF('Plantes en Vert'!H71="","",'Plantes en Vert'!H71)</f>
        <v>Q. lim.</v>
      </c>
      <c r="I1411" s="66" t="str">
        <f>IF('Plantes en Vert'!I71="","",'Plantes en Vert'!I71)</f>
        <v/>
      </c>
      <c r="J1411" s="72" t="str">
        <f>IF('Plantes en Vert'!J71="","",'Plantes en Vert'!J71)</f>
        <v/>
      </c>
      <c r="K1411" s="24" t="str">
        <f>IF('Plantes en Vert'!K71="","",'Plantes en Vert'!K71)</f>
        <v>GERA</v>
      </c>
      <c r="L1411" s="24" t="str">
        <f>IF('Plantes en Vert'!L71="","",'Plantes en Vert'!L71)</f>
        <v>Hall</v>
      </c>
      <c r="M1411" s="24" t="str">
        <f>IF('Plantes en Vert'!M71="","",'Plantes en Vert'!M71)</f>
        <v/>
      </c>
      <c r="N1411" s="24" t="str">
        <f>IF('Plantes en Vert'!N71="","",'Plantes en Vert'!N71)</f>
        <v>P1L</v>
      </c>
      <c r="O1411" s="24"/>
      <c r="P1411" s="54"/>
      <c r="Q1411" s="20"/>
      <c r="R1411" s="20"/>
      <c r="S1411" s="236"/>
      <c r="T1411" s="241"/>
      <c r="U1411" s="44"/>
      <c r="V1411" s="44"/>
      <c r="W1411" s="44"/>
    </row>
    <row r="1412" spans="1:23" ht="20.100000000000001" customHeight="1" x14ac:dyDescent="0.25">
      <c r="A1412" s="125" t="e">
        <f>IF('Plantes en Vert'!#REF!="","",'Plantes en Vert'!#REF!)</f>
        <v>#REF!</v>
      </c>
      <c r="B1412" s="126" t="e">
        <f>IF('Plantes en Vert'!#REF!="","",'Plantes en Vert'!#REF!)</f>
        <v>#REF!</v>
      </c>
      <c r="C1412" s="126" t="e">
        <f>IF('Plantes en Vert'!#REF!="","",'Plantes en Vert'!#REF!)</f>
        <v>#REF!</v>
      </c>
      <c r="D1412" s="126" t="e">
        <f>IF('Plantes en Vert'!#REF!="","",'Plantes en Vert'!#REF!)</f>
        <v>#REF!</v>
      </c>
      <c r="E1412" s="127" t="e">
        <f>IF('Plantes en Vert'!#REF!="","",'Plantes en Vert'!#REF!)</f>
        <v>#REF!</v>
      </c>
      <c r="F1412" s="127" t="e">
        <f>IF('Plantes en Vert'!#REF!="","",'Plantes en Vert'!#REF!)</f>
        <v>#REF!</v>
      </c>
      <c r="G1412" s="128" t="e">
        <f>IF('Plantes en Vert'!#REF!="","",'Plantes en Vert'!#REF!)</f>
        <v>#REF!</v>
      </c>
      <c r="H1412" s="127" t="e">
        <f>IF('Plantes en Vert'!#REF!="","",'Plantes en Vert'!#REF!)</f>
        <v>#REF!</v>
      </c>
      <c r="I1412" s="127" t="e">
        <f>IF('Plantes en Vert'!#REF!="","",'Plantes en Vert'!#REF!)</f>
        <v>#REF!</v>
      </c>
      <c r="J1412" s="129" t="e">
        <f>IF('Plantes en Vert'!#REF!="","",'Plantes en Vert'!#REF!)</f>
        <v>#REF!</v>
      </c>
      <c r="K1412" s="160" t="e">
        <f>IF('Plantes en Vert'!#REF!="","",'Plantes en Vert'!#REF!)</f>
        <v>#REF!</v>
      </c>
      <c r="L1412" s="160" t="e">
        <f>IF('Plantes en Vert'!#REF!="","",'Plantes en Vert'!#REF!)</f>
        <v>#REF!</v>
      </c>
      <c r="M1412" s="160" t="e">
        <f>IF('Plantes en Vert'!#REF!="","",'Plantes en Vert'!#REF!)</f>
        <v>#REF!</v>
      </c>
      <c r="N1412" s="160" t="e">
        <f>IF('Plantes en Vert'!#REF!="","",'Plantes en Vert'!#REF!)</f>
        <v>#REF!</v>
      </c>
      <c r="O1412" s="126"/>
      <c r="P1412" s="130"/>
      <c r="Q1412" s="20"/>
      <c r="R1412" s="20"/>
      <c r="S1412" s="236"/>
      <c r="T1412" s="245"/>
      <c r="U1412" s="214"/>
      <c r="V1412" s="214"/>
      <c r="W1412" s="214"/>
    </row>
    <row r="1413" spans="1:23" ht="20.100000000000001" customHeight="1" x14ac:dyDescent="0.25">
      <c r="A1413" s="23">
        <f>IF('Plantes en Vert'!A72="","",'Plantes en Vert'!A72)</f>
        <v>21847</v>
      </c>
      <c r="B1413" s="24" t="str">
        <f>IF('Plantes en Vert'!B72="","",'Plantes en Vert'!B72)</f>
        <v>GERANIUM ZONALE</v>
      </c>
      <c r="C1413" s="24" t="str">
        <f>IF('Plantes en Vert'!C72="","",'Plantes en Vert'!C72)</f>
        <v xml:space="preserve">Orange technigera </v>
      </c>
      <c r="D1413" s="24" t="str">
        <f>IF('Plantes en Vert'!D72="","",'Plantes en Vert'!D72)</f>
        <v>&gt;s06/2026</v>
      </c>
      <c r="E1413" s="66" t="str">
        <f>IF('Plantes en Vert'!E72="","",'Plantes en Vert'!E72)</f>
        <v>B</v>
      </c>
      <c r="F1413" s="66" t="str">
        <f>IF('Plantes en Vert'!F72="","",'Plantes en Vert'!F72)</f>
        <v>P 1L</v>
      </c>
      <c r="G1413" s="64">
        <f>IF('Plantes en Vert'!G72="","",'Plantes en Vert'!G72)</f>
        <v>10</v>
      </c>
      <c r="H1413" s="66" t="str">
        <f>IF('Plantes en Vert'!H72="","",'Plantes en Vert'!H72)</f>
        <v>Q. lim.</v>
      </c>
      <c r="I1413" s="66" t="str">
        <f>IF('Plantes en Vert'!I72="","",'Plantes en Vert'!I72)</f>
        <v/>
      </c>
      <c r="J1413" s="72" t="str">
        <f>IF('Plantes en Vert'!J72="","",'Plantes en Vert'!J72)</f>
        <v/>
      </c>
      <c r="K1413" s="24" t="str">
        <f>IF('Plantes en Vert'!K72="","",'Plantes en Vert'!K72)</f>
        <v>GERA</v>
      </c>
      <c r="L1413" s="24" t="str">
        <f>IF('Plantes en Vert'!L72="","",'Plantes en Vert'!L72)</f>
        <v>Hall</v>
      </c>
      <c r="M1413" s="24" t="str">
        <f>IF('Plantes en Vert'!M72="","",'Plantes en Vert'!M72)</f>
        <v/>
      </c>
      <c r="N1413" s="24" t="str">
        <f>IF('Plantes en Vert'!N72="","",'Plantes en Vert'!N72)</f>
        <v>P1L</v>
      </c>
      <c r="O1413" s="24"/>
      <c r="P1413" s="54"/>
      <c r="Q1413" s="20"/>
      <c r="R1413" s="20"/>
      <c r="S1413" s="236"/>
      <c r="T1413" s="241"/>
      <c r="U1413" s="44"/>
      <c r="V1413" s="44"/>
      <c r="W1413" s="44"/>
    </row>
    <row r="1414" spans="1:23" ht="20.100000000000001" customHeight="1" x14ac:dyDescent="0.25">
      <c r="A1414" s="125" t="e">
        <f>IF('Plantes en Vert'!#REF!="","",'Plantes en Vert'!#REF!)</f>
        <v>#REF!</v>
      </c>
      <c r="B1414" s="126" t="e">
        <f>IF('Plantes en Vert'!#REF!="","",'Plantes en Vert'!#REF!)</f>
        <v>#REF!</v>
      </c>
      <c r="C1414" s="126" t="e">
        <f>IF('Plantes en Vert'!#REF!="","",'Plantes en Vert'!#REF!)</f>
        <v>#REF!</v>
      </c>
      <c r="D1414" s="126" t="e">
        <f>IF('Plantes en Vert'!#REF!="","",'Plantes en Vert'!#REF!)</f>
        <v>#REF!</v>
      </c>
      <c r="E1414" s="127" t="e">
        <f>IF('Plantes en Vert'!#REF!="","",'Plantes en Vert'!#REF!)</f>
        <v>#REF!</v>
      </c>
      <c r="F1414" s="127" t="e">
        <f>IF('Plantes en Vert'!#REF!="","",'Plantes en Vert'!#REF!)</f>
        <v>#REF!</v>
      </c>
      <c r="G1414" s="128" t="e">
        <f>IF('Plantes en Vert'!#REF!="","",'Plantes en Vert'!#REF!)</f>
        <v>#REF!</v>
      </c>
      <c r="H1414" s="127" t="e">
        <f>IF('Plantes en Vert'!#REF!="","",'Plantes en Vert'!#REF!)</f>
        <v>#REF!</v>
      </c>
      <c r="I1414" s="127" t="e">
        <f>IF('Plantes en Vert'!#REF!="","",'Plantes en Vert'!#REF!)</f>
        <v>#REF!</v>
      </c>
      <c r="J1414" s="129" t="e">
        <f>IF('Plantes en Vert'!#REF!="","",'Plantes en Vert'!#REF!)</f>
        <v>#REF!</v>
      </c>
      <c r="K1414" s="160" t="e">
        <f>IF('Plantes en Vert'!#REF!="","",'Plantes en Vert'!#REF!)</f>
        <v>#REF!</v>
      </c>
      <c r="L1414" s="160" t="e">
        <f>IF('Plantes en Vert'!#REF!="","",'Plantes en Vert'!#REF!)</f>
        <v>#REF!</v>
      </c>
      <c r="M1414" s="160" t="e">
        <f>IF('Plantes en Vert'!#REF!="","",'Plantes en Vert'!#REF!)</f>
        <v>#REF!</v>
      </c>
      <c r="N1414" s="160" t="e">
        <f>IF('Plantes en Vert'!#REF!="","",'Plantes en Vert'!#REF!)</f>
        <v>#REF!</v>
      </c>
      <c r="O1414" s="126"/>
      <c r="P1414" s="130"/>
      <c r="Q1414" s="20"/>
      <c r="R1414" s="20"/>
      <c r="S1414" s="236"/>
      <c r="T1414" s="245"/>
      <c r="U1414" s="214"/>
      <c r="V1414" s="214"/>
      <c r="W1414" s="214"/>
    </row>
    <row r="1415" spans="1:23" ht="20.100000000000001" customHeight="1" x14ac:dyDescent="0.25">
      <c r="A1415" s="23">
        <f>IF('Plantes en Vert'!A73="","",'Plantes en Vert'!A73)</f>
        <v>21849</v>
      </c>
      <c r="B1415" s="24" t="str">
        <f>IF('Plantes en Vert'!B73="","",'Plantes en Vert'!B73)</f>
        <v>GERANIUM ZONALE</v>
      </c>
      <c r="C1415" s="24" t="str">
        <f>IF('Plantes en Vert'!C73="","",'Plantes en Vert'!C73)</f>
        <v xml:space="preserve">Plougastel technigera </v>
      </c>
      <c r="D1415" s="24" t="str">
        <f>IF('Plantes en Vert'!D73="","",'Plantes en Vert'!D73)</f>
        <v>&gt;s06/2026</v>
      </c>
      <c r="E1415" s="66" t="str">
        <f>IF('Plantes en Vert'!E73="","",'Plantes en Vert'!E73)</f>
        <v>B</v>
      </c>
      <c r="F1415" s="66" t="str">
        <f>IF('Plantes en Vert'!F73="","",'Plantes en Vert'!F73)</f>
        <v>P 1L</v>
      </c>
      <c r="G1415" s="64">
        <f>IF('Plantes en Vert'!G73="","",'Plantes en Vert'!G73)</f>
        <v>10</v>
      </c>
      <c r="H1415" s="66" t="str">
        <f>IF('Plantes en Vert'!H73="","",'Plantes en Vert'!H73)</f>
        <v>Q. lim.</v>
      </c>
      <c r="I1415" s="66" t="str">
        <f>IF('Plantes en Vert'!I73="","",'Plantes en Vert'!I73)</f>
        <v/>
      </c>
      <c r="J1415" s="72" t="str">
        <f>IF('Plantes en Vert'!J73="","",'Plantes en Vert'!J73)</f>
        <v/>
      </c>
      <c r="K1415" s="24" t="str">
        <f>IF('Plantes en Vert'!K73="","",'Plantes en Vert'!K73)</f>
        <v>GERA</v>
      </c>
      <c r="L1415" s="24" t="str">
        <f>IF('Plantes en Vert'!L73="","",'Plantes en Vert'!L73)</f>
        <v>Hall</v>
      </c>
      <c r="M1415" s="24" t="str">
        <f>IF('Plantes en Vert'!M73="","",'Plantes en Vert'!M73)</f>
        <v/>
      </c>
      <c r="N1415" s="24" t="str">
        <f>IF('Plantes en Vert'!N73="","",'Plantes en Vert'!N73)</f>
        <v>P1L</v>
      </c>
      <c r="O1415" s="24"/>
      <c r="P1415" s="54"/>
      <c r="Q1415" s="20"/>
      <c r="R1415" s="20"/>
      <c r="S1415" s="236"/>
      <c r="T1415" s="241"/>
      <c r="U1415" s="44"/>
      <c r="V1415" s="44"/>
      <c r="W1415" s="44"/>
    </row>
    <row r="1416" spans="1:23" ht="20.100000000000001" customHeight="1" x14ac:dyDescent="0.25">
      <c r="A1416" s="125" t="e">
        <f>IF('Plantes en Vert'!#REF!="","",'Plantes en Vert'!#REF!)</f>
        <v>#REF!</v>
      </c>
      <c r="B1416" s="126" t="e">
        <f>IF('Plantes en Vert'!#REF!="","",'Plantes en Vert'!#REF!)</f>
        <v>#REF!</v>
      </c>
      <c r="C1416" s="126" t="e">
        <f>IF('Plantes en Vert'!#REF!="","",'Plantes en Vert'!#REF!)</f>
        <v>#REF!</v>
      </c>
      <c r="D1416" s="126" t="e">
        <f>IF('Plantes en Vert'!#REF!="","",'Plantes en Vert'!#REF!)</f>
        <v>#REF!</v>
      </c>
      <c r="E1416" s="127" t="e">
        <f>IF('Plantes en Vert'!#REF!="","",'Plantes en Vert'!#REF!)</f>
        <v>#REF!</v>
      </c>
      <c r="F1416" s="127" t="e">
        <f>IF('Plantes en Vert'!#REF!="","",'Plantes en Vert'!#REF!)</f>
        <v>#REF!</v>
      </c>
      <c r="G1416" s="128" t="e">
        <f>IF('Plantes en Vert'!#REF!="","",'Plantes en Vert'!#REF!)</f>
        <v>#REF!</v>
      </c>
      <c r="H1416" s="127" t="e">
        <f>IF('Plantes en Vert'!#REF!="","",'Plantes en Vert'!#REF!)</f>
        <v>#REF!</v>
      </c>
      <c r="I1416" s="127" t="e">
        <f>IF('Plantes en Vert'!#REF!="","",'Plantes en Vert'!#REF!)</f>
        <v>#REF!</v>
      </c>
      <c r="J1416" s="129" t="e">
        <f>IF('Plantes en Vert'!#REF!="","",'Plantes en Vert'!#REF!)</f>
        <v>#REF!</v>
      </c>
      <c r="K1416" s="160" t="e">
        <f>IF('Plantes en Vert'!#REF!="","",'Plantes en Vert'!#REF!)</f>
        <v>#REF!</v>
      </c>
      <c r="L1416" s="160" t="e">
        <f>IF('Plantes en Vert'!#REF!="","",'Plantes en Vert'!#REF!)</f>
        <v>#REF!</v>
      </c>
      <c r="M1416" s="160" t="e">
        <f>IF('Plantes en Vert'!#REF!="","",'Plantes en Vert'!#REF!)</f>
        <v>#REF!</v>
      </c>
      <c r="N1416" s="160" t="e">
        <f>IF('Plantes en Vert'!#REF!="","",'Plantes en Vert'!#REF!)</f>
        <v>#REF!</v>
      </c>
      <c r="O1416" s="126"/>
      <c r="P1416" s="130"/>
      <c r="Q1416" s="20"/>
      <c r="R1416" s="20"/>
      <c r="S1416" s="236"/>
      <c r="T1416" s="245"/>
      <c r="U1416" s="214"/>
      <c r="V1416" s="214"/>
      <c r="W1416" s="214"/>
    </row>
    <row r="1417" spans="1:23" ht="20.100000000000001" customHeight="1" x14ac:dyDescent="0.25">
      <c r="A1417" s="23">
        <f>IF('Plantes en Vert'!A74="","",'Plantes en Vert'!A74)</f>
        <v>21806</v>
      </c>
      <c r="B1417" s="24" t="str">
        <f>IF('Plantes en Vert'!B74="","",'Plantes en Vert'!B74)</f>
        <v>GERANIUM ZONALE</v>
      </c>
      <c r="C1417" s="24" t="str">
        <f>IF('Plantes en Vert'!C74="","",'Plantes en Vert'!C74)</f>
        <v xml:space="preserve">Victor pac </v>
      </c>
      <c r="D1417" s="24" t="str">
        <f>IF('Plantes en Vert'!D74="","",'Plantes en Vert'!D74)</f>
        <v>&gt;s06/2026</v>
      </c>
      <c r="E1417" s="66" t="str">
        <f>IF('Plantes en Vert'!E74="","",'Plantes en Vert'!E74)</f>
        <v>B</v>
      </c>
      <c r="F1417" s="66" t="str">
        <f>IF('Plantes en Vert'!F74="","",'Plantes en Vert'!F74)</f>
        <v>P 1L</v>
      </c>
      <c r="G1417" s="64">
        <f>IF('Plantes en Vert'!G74="","",'Plantes en Vert'!G74)</f>
        <v>10</v>
      </c>
      <c r="H1417" s="66" t="str">
        <f>IF('Plantes en Vert'!H74="","",'Plantes en Vert'!H74)</f>
        <v>Q. lim.</v>
      </c>
      <c r="I1417" s="66" t="str">
        <f>IF('Plantes en Vert'!I74="","",'Plantes en Vert'!I74)</f>
        <v/>
      </c>
      <c r="J1417" s="72" t="str">
        <f>IF('Plantes en Vert'!J74="","",'Plantes en Vert'!J74)</f>
        <v/>
      </c>
      <c r="K1417" s="24" t="str">
        <f>IF('Plantes en Vert'!K74="","",'Plantes en Vert'!K74)</f>
        <v>GERA</v>
      </c>
      <c r="L1417" s="24" t="str">
        <f>IF('Plantes en Vert'!L74="","",'Plantes en Vert'!L74)</f>
        <v>Hall</v>
      </c>
      <c r="M1417" s="24" t="str">
        <f>IF('Plantes en Vert'!M74="","",'Plantes en Vert'!M74)</f>
        <v/>
      </c>
      <c r="N1417" s="24" t="str">
        <f>IF('Plantes en Vert'!N74="","",'Plantes en Vert'!N74)</f>
        <v>P1L</v>
      </c>
      <c r="O1417" s="24"/>
      <c r="P1417" s="54"/>
      <c r="Q1417" s="20"/>
      <c r="R1417" s="20"/>
      <c r="S1417" s="236"/>
      <c r="T1417" s="241"/>
      <c r="U1417" s="44"/>
      <c r="V1417" s="44"/>
      <c r="W1417" s="44"/>
    </row>
    <row r="1418" spans="1:23" ht="20.100000000000001" customHeight="1" x14ac:dyDescent="0.25">
      <c r="A1418" s="125" t="e">
        <f>IF('Plantes en Vert'!#REF!="","",'Plantes en Vert'!#REF!)</f>
        <v>#REF!</v>
      </c>
      <c r="B1418" s="126" t="e">
        <f>IF('Plantes en Vert'!#REF!="","",'Plantes en Vert'!#REF!)</f>
        <v>#REF!</v>
      </c>
      <c r="C1418" s="126" t="e">
        <f>IF('Plantes en Vert'!#REF!="","",'Plantes en Vert'!#REF!)</f>
        <v>#REF!</v>
      </c>
      <c r="D1418" s="126" t="e">
        <f>IF('Plantes en Vert'!#REF!="","",'Plantes en Vert'!#REF!)</f>
        <v>#REF!</v>
      </c>
      <c r="E1418" s="127" t="e">
        <f>IF('Plantes en Vert'!#REF!="","",'Plantes en Vert'!#REF!)</f>
        <v>#REF!</v>
      </c>
      <c r="F1418" s="127" t="e">
        <f>IF('Plantes en Vert'!#REF!="","",'Plantes en Vert'!#REF!)</f>
        <v>#REF!</v>
      </c>
      <c r="G1418" s="128" t="e">
        <f>IF('Plantes en Vert'!#REF!="","",'Plantes en Vert'!#REF!)</f>
        <v>#REF!</v>
      </c>
      <c r="H1418" s="127" t="e">
        <f>IF('Plantes en Vert'!#REF!="","",'Plantes en Vert'!#REF!)</f>
        <v>#REF!</v>
      </c>
      <c r="I1418" s="127" t="e">
        <f>IF('Plantes en Vert'!#REF!="","",'Plantes en Vert'!#REF!)</f>
        <v>#REF!</v>
      </c>
      <c r="J1418" s="129" t="e">
        <f>IF('Plantes en Vert'!#REF!="","",'Plantes en Vert'!#REF!)</f>
        <v>#REF!</v>
      </c>
      <c r="K1418" s="160" t="e">
        <f>IF('Plantes en Vert'!#REF!="","",'Plantes en Vert'!#REF!)</f>
        <v>#REF!</v>
      </c>
      <c r="L1418" s="160" t="e">
        <f>IF('Plantes en Vert'!#REF!="","",'Plantes en Vert'!#REF!)</f>
        <v>#REF!</v>
      </c>
      <c r="M1418" s="160" t="e">
        <f>IF('Plantes en Vert'!#REF!="","",'Plantes en Vert'!#REF!)</f>
        <v>#REF!</v>
      </c>
      <c r="N1418" s="160" t="e">
        <f>IF('Plantes en Vert'!#REF!="","",'Plantes en Vert'!#REF!)</f>
        <v>#REF!</v>
      </c>
      <c r="O1418" s="126"/>
      <c r="P1418" s="130"/>
      <c r="Q1418" s="20"/>
      <c r="R1418" s="20"/>
      <c r="S1418" s="236"/>
      <c r="T1418" s="245"/>
      <c r="U1418" s="214"/>
      <c r="V1418" s="214"/>
      <c r="W1418" s="214"/>
    </row>
    <row r="1419" spans="1:23" ht="20.100000000000001" customHeight="1" x14ac:dyDescent="0.25">
      <c r="A1419" s="151" t="str">
        <f>IF('Plantes en Vert'!A75="","",'Plantes en Vert'!A75)</f>
        <v/>
      </c>
      <c r="B1419" s="353" t="str">
        <f>IF('Plantes en Vert'!B75="","",'Plantes en Vert'!B75)</f>
        <v>GERANIUM ZONALE FEUILLAGE FONCÉ</v>
      </c>
      <c r="C1419" s="153"/>
      <c r="D1419" s="153" t="str">
        <f>IF('Plantes en Vert'!D75="","",'Plantes en Vert'!D75)</f>
        <v/>
      </c>
      <c r="E1419" s="154" t="str">
        <f>IF('Plantes en Vert'!E75="","",'Plantes en Vert'!E75)</f>
        <v/>
      </c>
      <c r="F1419" s="154" t="str">
        <f>IF('Plantes en Vert'!F75="","",'Plantes en Vert'!F75)</f>
        <v/>
      </c>
      <c r="G1419" s="154" t="str">
        <f>IF('Plantes en Vert'!G75="","",'Plantes en Vert'!G75)</f>
        <v/>
      </c>
      <c r="H1419" s="154" t="str">
        <f>IF('Plantes en Vert'!H75="","",'Plantes en Vert'!H75)</f>
        <v/>
      </c>
      <c r="I1419" s="154" t="str">
        <f>IF('Plantes en Vert'!I75="","",'Plantes en Vert'!I75)</f>
        <v/>
      </c>
      <c r="J1419" s="155" t="str">
        <f>IF('Plantes en Vert'!J75="","",'Plantes en Vert'!J75)</f>
        <v/>
      </c>
      <c r="K1419" s="153" t="str">
        <f>IF('Plantes en Vert'!K75="","",'Plantes en Vert'!K75)</f>
        <v/>
      </c>
      <c r="L1419" s="153" t="str">
        <f>IF('Plantes en Vert'!L75="","",'Plantes en Vert'!L75)</f>
        <v>L</v>
      </c>
      <c r="M1419" s="153" t="str">
        <f>IF('Plantes en Vert'!M75="","",'Plantes en Vert'!M75)</f>
        <v/>
      </c>
      <c r="N1419" s="153" t="str">
        <f>IF('Plantes en Vert'!N75="","",'Plantes en Vert'!N75)</f>
        <v/>
      </c>
      <c r="O1419" s="153"/>
      <c r="P1419" s="156"/>
      <c r="Q1419" s="20"/>
      <c r="R1419" s="20"/>
      <c r="S1419" s="236"/>
      <c r="T1419" s="248"/>
      <c r="U1419" s="164"/>
      <c r="V1419" s="164"/>
      <c r="W1419" s="164"/>
    </row>
    <row r="1420" spans="1:23" ht="20.100000000000001" customHeight="1" x14ac:dyDescent="0.25">
      <c r="A1420" s="125">
        <f>IF('Plantes en Vert'!A76="","",'Plantes en Vert'!A76)</f>
        <v>24094</v>
      </c>
      <c r="B1420" s="126" t="str">
        <f>IF('Plantes en Vert'!B76="","",'Plantes en Vert'!B76)</f>
        <v>GERANIUM ZONALE</v>
      </c>
      <c r="C1420" s="126" t="str">
        <f>IF('Plantes en Vert'!C76="","",'Plantes en Vert'!C76)</f>
        <v xml:space="preserve">Abelina pac </v>
      </c>
      <c r="D1420" s="126" t="str">
        <f>IF('Plantes en Vert'!D76="","",'Plantes en Vert'!D76)</f>
        <v>&gt;s06/2026</v>
      </c>
      <c r="E1420" s="127" t="str">
        <f>IF('Plantes en Vert'!E76="","",'Plantes en Vert'!E76)</f>
        <v>B</v>
      </c>
      <c r="F1420" s="127" t="str">
        <f>IF('Plantes en Vert'!F76="","",'Plantes en Vert'!F76)</f>
        <v>P 1L</v>
      </c>
      <c r="G1420" s="128">
        <f>IF('Plantes en Vert'!G76="","",'Plantes en Vert'!G76)</f>
        <v>10</v>
      </c>
      <c r="H1420" s="127" t="str">
        <f>IF('Plantes en Vert'!H76="","",'Plantes en Vert'!H76)</f>
        <v>Q. lim.</v>
      </c>
      <c r="I1420" s="127" t="str">
        <f>IF('Plantes en Vert'!I76="","",'Plantes en Vert'!I76)</f>
        <v/>
      </c>
      <c r="J1420" s="129" t="str">
        <f>IF('Plantes en Vert'!J76="","",'Plantes en Vert'!J76)</f>
        <v/>
      </c>
      <c r="K1420" s="160" t="str">
        <f>IF('Plantes en Vert'!K76="","",'Plantes en Vert'!K76)</f>
        <v>GERA</v>
      </c>
      <c r="L1420" s="160" t="str">
        <f>IF('Plantes en Vert'!L76="","",'Plantes en Vert'!L76)</f>
        <v>Hall</v>
      </c>
      <c r="M1420" s="160" t="str">
        <f>IF('Plantes en Vert'!M76="","",'Plantes en Vert'!M76)</f>
        <v/>
      </c>
      <c r="N1420" s="160" t="str">
        <f>IF('Plantes en Vert'!N76="","",'Plantes en Vert'!N76)</f>
        <v>P1L</v>
      </c>
      <c r="O1420" s="126"/>
      <c r="P1420" s="130"/>
      <c r="Q1420" s="20"/>
      <c r="R1420" s="20"/>
      <c r="S1420" s="236"/>
      <c r="T1420" s="245"/>
      <c r="U1420" s="214"/>
      <c r="V1420" s="214"/>
      <c r="W1420" s="214"/>
    </row>
    <row r="1421" spans="1:23" ht="20.100000000000001" customHeight="1" x14ac:dyDescent="0.25">
      <c r="A1421" s="23" t="e">
        <f>IF('Plantes en Vert'!#REF!="","",'Plantes en Vert'!#REF!)</f>
        <v>#REF!</v>
      </c>
      <c r="B1421" s="24" t="e">
        <f>IF('Plantes en Vert'!#REF!="","",'Plantes en Vert'!#REF!)</f>
        <v>#REF!</v>
      </c>
      <c r="C1421" s="24" t="e">
        <f>IF('Plantes en Vert'!#REF!="","",'Plantes en Vert'!#REF!)</f>
        <v>#REF!</v>
      </c>
      <c r="D1421" s="24" t="e">
        <f>IF('Plantes en Vert'!#REF!="","",'Plantes en Vert'!#REF!)</f>
        <v>#REF!</v>
      </c>
      <c r="E1421" s="66" t="e">
        <f>IF('Plantes en Vert'!#REF!="","",'Plantes en Vert'!#REF!)</f>
        <v>#REF!</v>
      </c>
      <c r="F1421" s="66" t="e">
        <f>IF('Plantes en Vert'!#REF!="","",'Plantes en Vert'!#REF!)</f>
        <v>#REF!</v>
      </c>
      <c r="G1421" s="64" t="e">
        <f>IF('Plantes en Vert'!#REF!="","",'Plantes en Vert'!#REF!)</f>
        <v>#REF!</v>
      </c>
      <c r="H1421" s="66" t="e">
        <f>IF('Plantes en Vert'!#REF!="","",'Plantes en Vert'!#REF!)</f>
        <v>#REF!</v>
      </c>
      <c r="I1421" s="66" t="e">
        <f>IF('Plantes en Vert'!#REF!="","",'Plantes en Vert'!#REF!)</f>
        <v>#REF!</v>
      </c>
      <c r="J1421" s="72" t="e">
        <f>IF('Plantes en Vert'!#REF!="","",'Plantes en Vert'!#REF!)</f>
        <v>#REF!</v>
      </c>
      <c r="K1421" s="24" t="e">
        <f>IF('Plantes en Vert'!#REF!="","",'Plantes en Vert'!#REF!)</f>
        <v>#REF!</v>
      </c>
      <c r="L1421" s="24" t="e">
        <f>IF('Plantes en Vert'!#REF!="","",'Plantes en Vert'!#REF!)</f>
        <v>#REF!</v>
      </c>
      <c r="M1421" s="24" t="e">
        <f>IF('Plantes en Vert'!#REF!="","",'Plantes en Vert'!#REF!)</f>
        <v>#REF!</v>
      </c>
      <c r="N1421" s="24" t="e">
        <f>IF('Plantes en Vert'!#REF!="","",'Plantes en Vert'!#REF!)</f>
        <v>#REF!</v>
      </c>
      <c r="O1421" s="24"/>
      <c r="P1421" s="54"/>
      <c r="Q1421" s="20"/>
      <c r="R1421" s="20"/>
      <c r="S1421" s="236"/>
      <c r="T1421" s="241"/>
      <c r="U1421" s="44"/>
      <c r="V1421" s="44"/>
      <c r="W1421" s="44"/>
    </row>
    <row r="1422" spans="1:23" ht="20.100000000000001" customHeight="1" x14ac:dyDescent="0.25">
      <c r="A1422" s="125">
        <f>IF('Plantes en Vert'!A77="","",'Plantes en Vert'!A77)</f>
        <v>25884</v>
      </c>
      <c r="B1422" s="126" t="str">
        <f>IF('Plantes en Vert'!B77="","",'Plantes en Vert'!B77)</f>
        <v>GERANIUM ZONALE</v>
      </c>
      <c r="C1422" s="126" t="str">
        <f>IF('Plantes en Vert'!C77="","",'Plantes en Vert'!C77)</f>
        <v xml:space="preserve">Belinda pac </v>
      </c>
      <c r="D1422" s="126" t="str">
        <f>IF('Plantes en Vert'!D77="","",'Plantes en Vert'!D77)</f>
        <v>&gt;s06/2026</v>
      </c>
      <c r="E1422" s="127" t="str">
        <f>IF('Plantes en Vert'!E77="","",'Plantes en Vert'!E77)</f>
        <v>B</v>
      </c>
      <c r="F1422" s="127" t="str">
        <f>IF('Plantes en Vert'!F77="","",'Plantes en Vert'!F77)</f>
        <v>P 1L</v>
      </c>
      <c r="G1422" s="128">
        <f>IF('Plantes en Vert'!G77="","",'Plantes en Vert'!G77)</f>
        <v>10</v>
      </c>
      <c r="H1422" s="127" t="str">
        <f>IF('Plantes en Vert'!H77="","",'Plantes en Vert'!H77)</f>
        <v>Q. lim.</v>
      </c>
      <c r="I1422" s="127" t="str">
        <f>IF('Plantes en Vert'!I77="","",'Plantes en Vert'!I77)</f>
        <v/>
      </c>
      <c r="J1422" s="129" t="str">
        <f>IF('Plantes en Vert'!J77="","",'Plantes en Vert'!J77)</f>
        <v/>
      </c>
      <c r="K1422" s="160" t="str">
        <f>IF('Plantes en Vert'!K77="","",'Plantes en Vert'!K77)</f>
        <v>GERA</v>
      </c>
      <c r="L1422" s="160" t="str">
        <f>IF('Plantes en Vert'!L77="","",'Plantes en Vert'!L77)</f>
        <v>Hall</v>
      </c>
      <c r="M1422" s="160" t="str">
        <f>IF('Plantes en Vert'!M77="","",'Plantes en Vert'!M77)</f>
        <v/>
      </c>
      <c r="N1422" s="160" t="str">
        <f>IF('Plantes en Vert'!N77="","",'Plantes en Vert'!N77)</f>
        <v>P1L</v>
      </c>
      <c r="O1422" s="126"/>
      <c r="P1422" s="130"/>
      <c r="Q1422" s="20"/>
      <c r="R1422" s="20"/>
      <c r="S1422" s="236"/>
      <c r="T1422" s="245"/>
      <c r="U1422" s="214"/>
      <c r="V1422" s="214"/>
      <c r="W1422" s="214"/>
    </row>
    <row r="1423" spans="1:23" ht="20.100000000000001" customHeight="1" x14ac:dyDescent="0.25">
      <c r="A1423" s="23" t="e">
        <f>IF('Plantes en Vert'!#REF!="","",'Plantes en Vert'!#REF!)</f>
        <v>#REF!</v>
      </c>
      <c r="B1423" s="24" t="e">
        <f>IF('Plantes en Vert'!#REF!="","",'Plantes en Vert'!#REF!)</f>
        <v>#REF!</v>
      </c>
      <c r="C1423" s="24" t="e">
        <f>IF('Plantes en Vert'!#REF!="","",'Plantes en Vert'!#REF!)</f>
        <v>#REF!</v>
      </c>
      <c r="D1423" s="24" t="e">
        <f>IF('Plantes en Vert'!#REF!="","",'Plantes en Vert'!#REF!)</f>
        <v>#REF!</v>
      </c>
      <c r="E1423" s="66" t="e">
        <f>IF('Plantes en Vert'!#REF!="","",'Plantes en Vert'!#REF!)</f>
        <v>#REF!</v>
      </c>
      <c r="F1423" s="66" t="e">
        <f>IF('Plantes en Vert'!#REF!="","",'Plantes en Vert'!#REF!)</f>
        <v>#REF!</v>
      </c>
      <c r="G1423" s="64" t="e">
        <f>IF('Plantes en Vert'!#REF!="","",'Plantes en Vert'!#REF!)</f>
        <v>#REF!</v>
      </c>
      <c r="H1423" s="66" t="e">
        <f>IF('Plantes en Vert'!#REF!="","",'Plantes en Vert'!#REF!)</f>
        <v>#REF!</v>
      </c>
      <c r="I1423" s="66" t="e">
        <f>IF('Plantes en Vert'!#REF!="","",'Plantes en Vert'!#REF!)</f>
        <v>#REF!</v>
      </c>
      <c r="J1423" s="72" t="e">
        <f>IF('Plantes en Vert'!#REF!="","",'Plantes en Vert'!#REF!)</f>
        <v>#REF!</v>
      </c>
      <c r="K1423" s="24" t="e">
        <f>IF('Plantes en Vert'!#REF!="","",'Plantes en Vert'!#REF!)</f>
        <v>#REF!</v>
      </c>
      <c r="L1423" s="24" t="e">
        <f>IF('Plantes en Vert'!#REF!="","",'Plantes en Vert'!#REF!)</f>
        <v>#REF!</v>
      </c>
      <c r="M1423" s="24" t="e">
        <f>IF('Plantes en Vert'!#REF!="","",'Plantes en Vert'!#REF!)</f>
        <v>#REF!</v>
      </c>
      <c r="N1423" s="24" t="e">
        <f>IF('Plantes en Vert'!#REF!="","",'Plantes en Vert'!#REF!)</f>
        <v>#REF!</v>
      </c>
      <c r="O1423" s="24"/>
      <c r="P1423" s="54"/>
      <c r="Q1423" s="20"/>
      <c r="R1423" s="20"/>
      <c r="S1423" s="236"/>
      <c r="T1423" s="241"/>
      <c r="U1423" s="44"/>
      <c r="V1423" s="44"/>
      <c r="W1423" s="44"/>
    </row>
    <row r="1424" spans="1:23" ht="20.100000000000001" customHeight="1" x14ac:dyDescent="0.25">
      <c r="A1424" s="125">
        <f>IF('Plantes en Vert'!A78="","",'Plantes en Vert'!A78)</f>
        <v>24272</v>
      </c>
      <c r="B1424" s="126" t="str">
        <f>IF('Plantes en Vert'!B78="","",'Plantes en Vert'!B78)</f>
        <v>GERANIUM ZONALE</v>
      </c>
      <c r="C1424" s="126" t="str">
        <f>IF('Plantes en Vert'!C78="","",'Plantes en Vert'!C78)</f>
        <v xml:space="preserve">Chocolate Fire pac </v>
      </c>
      <c r="D1424" s="126" t="str">
        <f>IF('Plantes en Vert'!D78="","",'Plantes en Vert'!D78)</f>
        <v>&gt;s06/2026</v>
      </c>
      <c r="E1424" s="127" t="str">
        <f>IF('Plantes en Vert'!E78="","",'Plantes en Vert'!E78)</f>
        <v>B</v>
      </c>
      <c r="F1424" s="127" t="str">
        <f>IF('Plantes en Vert'!F78="","",'Plantes en Vert'!F78)</f>
        <v>P 1L</v>
      </c>
      <c r="G1424" s="128">
        <f>IF('Plantes en Vert'!G78="","",'Plantes en Vert'!G78)</f>
        <v>10</v>
      </c>
      <c r="H1424" s="127" t="str">
        <f>IF('Plantes en Vert'!H78="","",'Plantes en Vert'!H78)</f>
        <v>Q. lim.</v>
      </c>
      <c r="I1424" s="127" t="str">
        <f>IF('Plantes en Vert'!I78="","",'Plantes en Vert'!I78)</f>
        <v/>
      </c>
      <c r="J1424" s="129" t="str">
        <f>IF('Plantes en Vert'!J78="","",'Plantes en Vert'!J78)</f>
        <v/>
      </c>
      <c r="K1424" s="160" t="str">
        <f>IF('Plantes en Vert'!K78="","",'Plantes en Vert'!K78)</f>
        <v>GERA</v>
      </c>
      <c r="L1424" s="160" t="str">
        <f>IF('Plantes en Vert'!L78="","",'Plantes en Vert'!L78)</f>
        <v>Hall</v>
      </c>
      <c r="M1424" s="160" t="str">
        <f>IF('Plantes en Vert'!M78="","",'Plantes en Vert'!M78)</f>
        <v/>
      </c>
      <c r="N1424" s="160" t="str">
        <f>IF('Plantes en Vert'!N78="","",'Plantes en Vert'!N78)</f>
        <v>P1L</v>
      </c>
      <c r="O1424" s="126"/>
      <c r="P1424" s="130"/>
      <c r="Q1424" s="20"/>
      <c r="R1424" s="20"/>
      <c r="S1424" s="236"/>
      <c r="T1424" s="245"/>
      <c r="U1424" s="214"/>
      <c r="V1424" s="214"/>
      <c r="W1424" s="214"/>
    </row>
    <row r="1425" spans="1:23" ht="20.100000000000001" customHeight="1" x14ac:dyDescent="0.25">
      <c r="A1425" s="23" t="e">
        <f>IF('Plantes en Vert'!#REF!="","",'Plantes en Vert'!#REF!)</f>
        <v>#REF!</v>
      </c>
      <c r="B1425" s="24" t="e">
        <f>IF('Plantes en Vert'!#REF!="","",'Plantes en Vert'!#REF!)</f>
        <v>#REF!</v>
      </c>
      <c r="C1425" s="24" t="e">
        <f>IF('Plantes en Vert'!#REF!="","",'Plantes en Vert'!#REF!)</f>
        <v>#REF!</v>
      </c>
      <c r="D1425" s="24" t="e">
        <f>IF('Plantes en Vert'!#REF!="","",'Plantes en Vert'!#REF!)</f>
        <v>#REF!</v>
      </c>
      <c r="E1425" s="66" t="e">
        <f>IF('Plantes en Vert'!#REF!="","",'Plantes en Vert'!#REF!)</f>
        <v>#REF!</v>
      </c>
      <c r="F1425" s="66" t="e">
        <f>IF('Plantes en Vert'!#REF!="","",'Plantes en Vert'!#REF!)</f>
        <v>#REF!</v>
      </c>
      <c r="G1425" s="64" t="e">
        <f>IF('Plantes en Vert'!#REF!="","",'Plantes en Vert'!#REF!)</f>
        <v>#REF!</v>
      </c>
      <c r="H1425" s="66" t="e">
        <f>IF('Plantes en Vert'!#REF!="","",'Plantes en Vert'!#REF!)</f>
        <v>#REF!</v>
      </c>
      <c r="I1425" s="66" t="e">
        <f>IF('Plantes en Vert'!#REF!="","",'Plantes en Vert'!#REF!)</f>
        <v>#REF!</v>
      </c>
      <c r="J1425" s="72" t="e">
        <f>IF('Plantes en Vert'!#REF!="","",'Plantes en Vert'!#REF!)</f>
        <v>#REF!</v>
      </c>
      <c r="K1425" s="24" t="e">
        <f>IF('Plantes en Vert'!#REF!="","",'Plantes en Vert'!#REF!)</f>
        <v>#REF!</v>
      </c>
      <c r="L1425" s="24" t="e">
        <f>IF('Plantes en Vert'!#REF!="","",'Plantes en Vert'!#REF!)</f>
        <v>#REF!</v>
      </c>
      <c r="M1425" s="24" t="e">
        <f>IF('Plantes en Vert'!#REF!="","",'Plantes en Vert'!#REF!)</f>
        <v>#REF!</v>
      </c>
      <c r="N1425" s="24" t="e">
        <f>IF('Plantes en Vert'!#REF!="","",'Plantes en Vert'!#REF!)</f>
        <v>#REF!</v>
      </c>
      <c r="O1425" s="24"/>
      <c r="P1425" s="54"/>
      <c r="Q1425" s="20"/>
      <c r="R1425" s="20"/>
      <c r="S1425" s="236"/>
      <c r="T1425" s="241"/>
      <c r="U1425" s="44"/>
      <c r="V1425" s="44"/>
      <c r="W1425" s="44"/>
    </row>
    <row r="1426" spans="1:23" ht="20.100000000000001" customHeight="1" x14ac:dyDescent="0.25">
      <c r="A1426" s="125">
        <f>IF('Plantes en Vert'!A79="","",'Plantes en Vert'!A79)</f>
        <v>24271</v>
      </c>
      <c r="B1426" s="126" t="str">
        <f>IF('Plantes en Vert'!B79="","",'Plantes en Vert'!B79)</f>
        <v>GERANIUM ZONALE</v>
      </c>
      <c r="C1426" s="126" t="str">
        <f>IF('Plantes en Vert'!C79="","",'Plantes en Vert'!C79)</f>
        <v xml:space="preserve">Chocolate Pink pac </v>
      </c>
      <c r="D1426" s="126" t="str">
        <f>IF('Plantes en Vert'!D79="","",'Plantes en Vert'!D79)</f>
        <v>&gt;s06/2026</v>
      </c>
      <c r="E1426" s="127" t="str">
        <f>IF('Plantes en Vert'!E79="","",'Plantes en Vert'!E79)</f>
        <v>B</v>
      </c>
      <c r="F1426" s="127" t="str">
        <f>IF('Plantes en Vert'!F79="","",'Plantes en Vert'!F79)</f>
        <v>P 1L</v>
      </c>
      <c r="G1426" s="128">
        <f>IF('Plantes en Vert'!G79="","",'Plantes en Vert'!G79)</f>
        <v>10</v>
      </c>
      <c r="H1426" s="127" t="str">
        <f>IF('Plantes en Vert'!H79="","",'Plantes en Vert'!H79)</f>
        <v>Q. lim.</v>
      </c>
      <c r="I1426" s="127" t="str">
        <f>IF('Plantes en Vert'!I79="","",'Plantes en Vert'!I79)</f>
        <v/>
      </c>
      <c r="J1426" s="129" t="str">
        <f>IF('Plantes en Vert'!J79="","",'Plantes en Vert'!J79)</f>
        <v/>
      </c>
      <c r="K1426" s="160" t="str">
        <f>IF('Plantes en Vert'!K79="","",'Plantes en Vert'!K79)</f>
        <v>GERA</v>
      </c>
      <c r="L1426" s="160" t="str">
        <f>IF('Plantes en Vert'!L79="","",'Plantes en Vert'!L79)</f>
        <v>Hall</v>
      </c>
      <c r="M1426" s="160" t="str">
        <f>IF('Plantes en Vert'!M79="","",'Plantes en Vert'!M79)</f>
        <v/>
      </c>
      <c r="N1426" s="160" t="str">
        <f>IF('Plantes en Vert'!N79="","",'Plantes en Vert'!N79)</f>
        <v>P1L</v>
      </c>
      <c r="O1426" s="126"/>
      <c r="P1426" s="130"/>
      <c r="Q1426" s="20"/>
      <c r="R1426" s="20"/>
      <c r="S1426" s="236"/>
      <c r="T1426" s="245"/>
      <c r="U1426" s="214"/>
      <c r="V1426" s="214"/>
      <c r="W1426" s="214"/>
    </row>
    <row r="1427" spans="1:23" ht="20.100000000000001" customHeight="1" x14ac:dyDescent="0.25">
      <c r="A1427" s="23" t="e">
        <f>IF('Plantes en Vert'!#REF!="","",'Plantes en Vert'!#REF!)</f>
        <v>#REF!</v>
      </c>
      <c r="B1427" s="24" t="e">
        <f>IF('Plantes en Vert'!#REF!="","",'Plantes en Vert'!#REF!)</f>
        <v>#REF!</v>
      </c>
      <c r="C1427" s="24" t="e">
        <f>IF('Plantes en Vert'!#REF!="","",'Plantes en Vert'!#REF!)</f>
        <v>#REF!</v>
      </c>
      <c r="D1427" s="24" t="e">
        <f>IF('Plantes en Vert'!#REF!="","",'Plantes en Vert'!#REF!)</f>
        <v>#REF!</v>
      </c>
      <c r="E1427" s="66" t="e">
        <f>IF('Plantes en Vert'!#REF!="","",'Plantes en Vert'!#REF!)</f>
        <v>#REF!</v>
      </c>
      <c r="F1427" s="66" t="e">
        <f>IF('Plantes en Vert'!#REF!="","",'Plantes en Vert'!#REF!)</f>
        <v>#REF!</v>
      </c>
      <c r="G1427" s="64" t="e">
        <f>IF('Plantes en Vert'!#REF!="","",'Plantes en Vert'!#REF!)</f>
        <v>#REF!</v>
      </c>
      <c r="H1427" s="66" t="e">
        <f>IF('Plantes en Vert'!#REF!="","",'Plantes en Vert'!#REF!)</f>
        <v>#REF!</v>
      </c>
      <c r="I1427" s="66" t="e">
        <f>IF('Plantes en Vert'!#REF!="","",'Plantes en Vert'!#REF!)</f>
        <v>#REF!</v>
      </c>
      <c r="J1427" s="72" t="e">
        <f>IF('Plantes en Vert'!#REF!="","",'Plantes en Vert'!#REF!)</f>
        <v>#REF!</v>
      </c>
      <c r="K1427" s="24" t="e">
        <f>IF('Plantes en Vert'!#REF!="","",'Plantes en Vert'!#REF!)</f>
        <v>#REF!</v>
      </c>
      <c r="L1427" s="24" t="e">
        <f>IF('Plantes en Vert'!#REF!="","",'Plantes en Vert'!#REF!)</f>
        <v>#REF!</v>
      </c>
      <c r="M1427" s="24" t="e">
        <f>IF('Plantes en Vert'!#REF!="","",'Plantes en Vert'!#REF!)</f>
        <v>#REF!</v>
      </c>
      <c r="N1427" s="24" t="e">
        <f>IF('Plantes en Vert'!#REF!="","",'Plantes en Vert'!#REF!)</f>
        <v>#REF!</v>
      </c>
      <c r="O1427" s="24"/>
      <c r="P1427" s="54"/>
      <c r="Q1427" s="20"/>
      <c r="R1427" s="20"/>
      <c r="S1427" s="236"/>
      <c r="T1427" s="241"/>
      <c r="U1427" s="44"/>
      <c r="V1427" s="44"/>
      <c r="W1427" s="44"/>
    </row>
    <row r="1428" spans="1:23" ht="20.100000000000001" customHeight="1" x14ac:dyDescent="0.25">
      <c r="A1428" s="125">
        <f>IF('Plantes en Vert'!A80="","",'Plantes en Vert'!A80)</f>
        <v>26314</v>
      </c>
      <c r="B1428" s="126" t="str">
        <f>IF('Plantes en Vert'!B80="","",'Plantes en Vert'!B80)</f>
        <v>GERANIUM ZONALE</v>
      </c>
      <c r="C1428" s="126" t="str">
        <f>IF('Plantes en Vert'!C80="","",'Plantes en Vert'!C80)</f>
        <v xml:space="preserve">Rosita pac </v>
      </c>
      <c r="D1428" s="126" t="str">
        <f>IF('Plantes en Vert'!D80="","",'Plantes en Vert'!D80)</f>
        <v>&gt;s06/2026</v>
      </c>
      <c r="E1428" s="127" t="str">
        <f>IF('Plantes en Vert'!E80="","",'Plantes en Vert'!E80)</f>
        <v>B</v>
      </c>
      <c r="F1428" s="127" t="str">
        <f>IF('Plantes en Vert'!F80="","",'Plantes en Vert'!F80)</f>
        <v>P 1L</v>
      </c>
      <c r="G1428" s="128">
        <f>IF('Plantes en Vert'!G80="","",'Plantes en Vert'!G80)</f>
        <v>10</v>
      </c>
      <c r="H1428" s="127" t="str">
        <f>IF('Plantes en Vert'!H80="","",'Plantes en Vert'!H80)</f>
        <v>Q. lim.</v>
      </c>
      <c r="I1428" s="127" t="str">
        <f>IF('Plantes en Vert'!I80="","",'Plantes en Vert'!I80)</f>
        <v/>
      </c>
      <c r="J1428" s="129" t="str">
        <f>IF('Plantes en Vert'!J80="","",'Plantes en Vert'!J80)</f>
        <v/>
      </c>
      <c r="K1428" s="160" t="str">
        <f>IF('Plantes en Vert'!K80="","",'Plantes en Vert'!K80)</f>
        <v>GERA</v>
      </c>
      <c r="L1428" s="160" t="str">
        <f>IF('Plantes en Vert'!L80="","",'Plantes en Vert'!L80)</f>
        <v>Hall</v>
      </c>
      <c r="M1428" s="160" t="str">
        <f>IF('Plantes en Vert'!M80="","",'Plantes en Vert'!M80)</f>
        <v/>
      </c>
      <c r="N1428" s="160" t="str">
        <f>IF('Plantes en Vert'!N80="","",'Plantes en Vert'!N80)</f>
        <v>P1L</v>
      </c>
      <c r="O1428" s="126"/>
      <c r="P1428" s="130"/>
      <c r="Q1428" s="20"/>
      <c r="R1428" s="20"/>
      <c r="S1428" s="236"/>
      <c r="T1428" s="245"/>
      <c r="U1428" s="214"/>
      <c r="V1428" s="214"/>
      <c r="W1428" s="214"/>
    </row>
    <row r="1429" spans="1:23" ht="20.100000000000001" customHeight="1" x14ac:dyDescent="0.25">
      <c r="A1429" s="23" t="e">
        <f>IF('Plantes en Vert'!#REF!="","",'Plantes en Vert'!#REF!)</f>
        <v>#REF!</v>
      </c>
      <c r="B1429" s="24" t="e">
        <f>IF('Plantes en Vert'!#REF!="","",'Plantes en Vert'!#REF!)</f>
        <v>#REF!</v>
      </c>
      <c r="C1429" s="24" t="e">
        <f>IF('Plantes en Vert'!#REF!="","",'Plantes en Vert'!#REF!)</f>
        <v>#REF!</v>
      </c>
      <c r="D1429" s="24" t="e">
        <f>IF('Plantes en Vert'!#REF!="","",'Plantes en Vert'!#REF!)</f>
        <v>#REF!</v>
      </c>
      <c r="E1429" s="66" t="e">
        <f>IF('Plantes en Vert'!#REF!="","",'Plantes en Vert'!#REF!)</f>
        <v>#REF!</v>
      </c>
      <c r="F1429" s="66" t="e">
        <f>IF('Plantes en Vert'!#REF!="","",'Plantes en Vert'!#REF!)</f>
        <v>#REF!</v>
      </c>
      <c r="G1429" s="64" t="e">
        <f>IF('Plantes en Vert'!#REF!="","",'Plantes en Vert'!#REF!)</f>
        <v>#REF!</v>
      </c>
      <c r="H1429" s="66" t="e">
        <f>IF('Plantes en Vert'!#REF!="","",'Plantes en Vert'!#REF!)</f>
        <v>#REF!</v>
      </c>
      <c r="I1429" s="66" t="e">
        <f>IF('Plantes en Vert'!#REF!="","",'Plantes en Vert'!#REF!)</f>
        <v>#REF!</v>
      </c>
      <c r="J1429" s="72" t="e">
        <f>IF('Plantes en Vert'!#REF!="","",'Plantes en Vert'!#REF!)</f>
        <v>#REF!</v>
      </c>
      <c r="K1429" s="24" t="e">
        <f>IF('Plantes en Vert'!#REF!="","",'Plantes en Vert'!#REF!)</f>
        <v>#REF!</v>
      </c>
      <c r="L1429" s="24" t="e">
        <f>IF('Plantes en Vert'!#REF!="","",'Plantes en Vert'!#REF!)</f>
        <v>#REF!</v>
      </c>
      <c r="M1429" s="24" t="e">
        <f>IF('Plantes en Vert'!#REF!="","",'Plantes en Vert'!#REF!)</f>
        <v>#REF!</v>
      </c>
      <c r="N1429" s="24" t="e">
        <f>IF('Plantes en Vert'!#REF!="","",'Plantes en Vert'!#REF!)</f>
        <v>#REF!</v>
      </c>
      <c r="O1429" s="24"/>
      <c r="P1429" s="54"/>
      <c r="Q1429" s="20"/>
      <c r="R1429" s="20"/>
      <c r="S1429" s="236"/>
      <c r="T1429" s="241"/>
      <c r="U1429" s="44"/>
      <c r="V1429" s="44"/>
      <c r="W1429" s="44"/>
    </row>
    <row r="1430" spans="1:23" ht="20.100000000000001" customHeight="1" x14ac:dyDescent="0.25">
      <c r="A1430" s="125">
        <f>IF('Plantes en Vert'!A81="","",'Plantes en Vert'!A81)</f>
        <v>21835</v>
      </c>
      <c r="B1430" s="126" t="str">
        <f>IF('Plantes en Vert'!B81="","",'Plantes en Vert'!B81)</f>
        <v>GERANIUM ZONALE</v>
      </c>
      <c r="C1430" s="126" t="str">
        <f>IF('Plantes en Vert'!C81="","",'Plantes en Vert'!C81)</f>
        <v xml:space="preserve">Sablé technigera </v>
      </c>
      <c r="D1430" s="126" t="str">
        <f>IF('Plantes en Vert'!D81="","",'Plantes en Vert'!D81)</f>
        <v>&gt;s06/2026</v>
      </c>
      <c r="E1430" s="127" t="str">
        <f>IF('Plantes en Vert'!E81="","",'Plantes en Vert'!E81)</f>
        <v>B</v>
      </c>
      <c r="F1430" s="127" t="str">
        <f>IF('Plantes en Vert'!F81="","",'Plantes en Vert'!F81)</f>
        <v>P 1L</v>
      </c>
      <c r="G1430" s="128">
        <f>IF('Plantes en Vert'!G81="","",'Plantes en Vert'!G81)</f>
        <v>10</v>
      </c>
      <c r="H1430" s="127" t="str">
        <f>IF('Plantes en Vert'!H81="","",'Plantes en Vert'!H81)</f>
        <v>Q. lim.</v>
      </c>
      <c r="I1430" s="127" t="str">
        <f>IF('Plantes en Vert'!I81="","",'Plantes en Vert'!I81)</f>
        <v/>
      </c>
      <c r="J1430" s="129" t="str">
        <f>IF('Plantes en Vert'!J81="","",'Plantes en Vert'!J81)</f>
        <v/>
      </c>
      <c r="K1430" s="160" t="str">
        <f>IF('Plantes en Vert'!K81="","",'Plantes en Vert'!K81)</f>
        <v>GERA</v>
      </c>
      <c r="L1430" s="160" t="str">
        <f>IF('Plantes en Vert'!L81="","",'Plantes en Vert'!L81)</f>
        <v>Hall</v>
      </c>
      <c r="M1430" s="160" t="str">
        <f>IF('Plantes en Vert'!M81="","",'Plantes en Vert'!M81)</f>
        <v/>
      </c>
      <c r="N1430" s="160" t="str">
        <f>IF('Plantes en Vert'!N81="","",'Plantes en Vert'!N81)</f>
        <v>P1L</v>
      </c>
      <c r="O1430" s="126"/>
      <c r="P1430" s="130"/>
      <c r="Q1430" s="20"/>
      <c r="R1430" s="20"/>
      <c r="S1430" s="236"/>
      <c r="T1430" s="245"/>
      <c r="U1430" s="214"/>
      <c r="V1430" s="214"/>
      <c r="W1430" s="214"/>
    </row>
    <row r="1431" spans="1:23" ht="20.100000000000001" customHeight="1" x14ac:dyDescent="0.25">
      <c r="A1431" s="23" t="e">
        <f>IF('Plantes en Vert'!#REF!="","",'Plantes en Vert'!#REF!)</f>
        <v>#REF!</v>
      </c>
      <c r="B1431" s="24" t="e">
        <f>IF('Plantes en Vert'!#REF!="","",'Plantes en Vert'!#REF!)</f>
        <v>#REF!</v>
      </c>
      <c r="C1431" s="24" t="e">
        <f>IF('Plantes en Vert'!#REF!="","",'Plantes en Vert'!#REF!)</f>
        <v>#REF!</v>
      </c>
      <c r="D1431" s="24" t="e">
        <f>IF('Plantes en Vert'!#REF!="","",'Plantes en Vert'!#REF!)</f>
        <v>#REF!</v>
      </c>
      <c r="E1431" s="66" t="e">
        <f>IF('Plantes en Vert'!#REF!="","",'Plantes en Vert'!#REF!)</f>
        <v>#REF!</v>
      </c>
      <c r="F1431" s="66" t="e">
        <f>IF('Plantes en Vert'!#REF!="","",'Plantes en Vert'!#REF!)</f>
        <v>#REF!</v>
      </c>
      <c r="G1431" s="64" t="e">
        <f>IF('Plantes en Vert'!#REF!="","",'Plantes en Vert'!#REF!)</f>
        <v>#REF!</v>
      </c>
      <c r="H1431" s="66" t="e">
        <f>IF('Plantes en Vert'!#REF!="","",'Plantes en Vert'!#REF!)</f>
        <v>#REF!</v>
      </c>
      <c r="I1431" s="66" t="e">
        <f>IF('Plantes en Vert'!#REF!="","",'Plantes en Vert'!#REF!)</f>
        <v>#REF!</v>
      </c>
      <c r="J1431" s="72" t="e">
        <f>IF('Plantes en Vert'!#REF!="","",'Plantes en Vert'!#REF!)</f>
        <v>#REF!</v>
      </c>
      <c r="K1431" s="24" t="e">
        <f>IF('Plantes en Vert'!#REF!="","",'Plantes en Vert'!#REF!)</f>
        <v>#REF!</v>
      </c>
      <c r="L1431" s="24" t="e">
        <f>IF('Plantes en Vert'!#REF!="","",'Plantes en Vert'!#REF!)</f>
        <v>#REF!</v>
      </c>
      <c r="M1431" s="24" t="e">
        <f>IF('Plantes en Vert'!#REF!="","",'Plantes en Vert'!#REF!)</f>
        <v>#REF!</v>
      </c>
      <c r="N1431" s="24" t="e">
        <f>IF('Plantes en Vert'!#REF!="","",'Plantes en Vert'!#REF!)</f>
        <v>#REF!</v>
      </c>
      <c r="O1431" s="24"/>
      <c r="P1431" s="54"/>
      <c r="Q1431" s="20"/>
      <c r="R1431" s="20"/>
      <c r="S1431" s="236"/>
      <c r="T1431" s="241"/>
      <c r="U1431" s="44"/>
      <c r="V1431" s="44"/>
      <c r="W1431" s="44"/>
    </row>
    <row r="1432" spans="1:23" ht="20.100000000000001" customHeight="1" x14ac:dyDescent="0.25">
      <c r="A1432" s="125">
        <f>IF('Plantes en Vert'!A82="","",'Plantes en Vert'!A82)</f>
        <v>21852</v>
      </c>
      <c r="B1432" s="126" t="str">
        <f>IF('Plantes en Vert'!B82="","",'Plantes en Vert'!B82)</f>
        <v>GERANIUM ZONALE</v>
      </c>
      <c r="C1432" s="126" t="str">
        <f>IF('Plantes en Vert'!C82="","",'Plantes en Vert'!C82)</f>
        <v xml:space="preserve">Saumur technigera </v>
      </c>
      <c r="D1432" s="126" t="str">
        <f>IF('Plantes en Vert'!D82="","",'Plantes en Vert'!D82)</f>
        <v>&gt;s06/2026</v>
      </c>
      <c r="E1432" s="127" t="str">
        <f>IF('Plantes en Vert'!E82="","",'Plantes en Vert'!E82)</f>
        <v>B</v>
      </c>
      <c r="F1432" s="127" t="str">
        <f>IF('Plantes en Vert'!F82="","",'Plantes en Vert'!F82)</f>
        <v>P 1L</v>
      </c>
      <c r="G1432" s="128">
        <f>IF('Plantes en Vert'!G82="","",'Plantes en Vert'!G82)</f>
        <v>10</v>
      </c>
      <c r="H1432" s="127" t="str">
        <f>IF('Plantes en Vert'!H82="","",'Plantes en Vert'!H82)</f>
        <v>Q. lim.</v>
      </c>
      <c r="I1432" s="127" t="str">
        <f>IF('Plantes en Vert'!I82="","",'Plantes en Vert'!I82)</f>
        <v/>
      </c>
      <c r="J1432" s="129" t="str">
        <f>IF('Plantes en Vert'!J82="","",'Plantes en Vert'!J82)</f>
        <v/>
      </c>
      <c r="K1432" s="160" t="str">
        <f>IF('Plantes en Vert'!K82="","",'Plantes en Vert'!K82)</f>
        <v>GERA</v>
      </c>
      <c r="L1432" s="160" t="str">
        <f>IF('Plantes en Vert'!L82="","",'Plantes en Vert'!L82)</f>
        <v>Hall</v>
      </c>
      <c r="M1432" s="160" t="str">
        <f>IF('Plantes en Vert'!M82="","",'Plantes en Vert'!M82)</f>
        <v/>
      </c>
      <c r="N1432" s="160" t="str">
        <f>IF('Plantes en Vert'!N82="","",'Plantes en Vert'!N82)</f>
        <v>P1L</v>
      </c>
      <c r="O1432" s="126"/>
      <c r="P1432" s="130"/>
      <c r="Q1432" s="20"/>
      <c r="R1432" s="20"/>
      <c r="S1432" s="236"/>
      <c r="T1432" s="245"/>
      <c r="U1432" s="214"/>
      <c r="V1432" s="214"/>
      <c r="W1432" s="214"/>
    </row>
    <row r="1433" spans="1:23" ht="20.100000000000001" customHeight="1" x14ac:dyDescent="0.25">
      <c r="A1433" s="23" t="e">
        <f>IF('Plantes en Vert'!#REF!="","",'Plantes en Vert'!#REF!)</f>
        <v>#REF!</v>
      </c>
      <c r="B1433" s="24" t="e">
        <f>IF('Plantes en Vert'!#REF!="","",'Plantes en Vert'!#REF!)</f>
        <v>#REF!</v>
      </c>
      <c r="C1433" s="24" t="e">
        <f>IF('Plantes en Vert'!#REF!="","",'Plantes en Vert'!#REF!)</f>
        <v>#REF!</v>
      </c>
      <c r="D1433" s="24" t="e">
        <f>IF('Plantes en Vert'!#REF!="","",'Plantes en Vert'!#REF!)</f>
        <v>#REF!</v>
      </c>
      <c r="E1433" s="66" t="e">
        <f>IF('Plantes en Vert'!#REF!="","",'Plantes en Vert'!#REF!)</f>
        <v>#REF!</v>
      </c>
      <c r="F1433" s="66" t="e">
        <f>IF('Plantes en Vert'!#REF!="","",'Plantes en Vert'!#REF!)</f>
        <v>#REF!</v>
      </c>
      <c r="G1433" s="64" t="e">
        <f>IF('Plantes en Vert'!#REF!="","",'Plantes en Vert'!#REF!)</f>
        <v>#REF!</v>
      </c>
      <c r="H1433" s="66" t="e">
        <f>IF('Plantes en Vert'!#REF!="","",'Plantes en Vert'!#REF!)</f>
        <v>#REF!</v>
      </c>
      <c r="I1433" s="66" t="e">
        <f>IF('Plantes en Vert'!#REF!="","",'Plantes en Vert'!#REF!)</f>
        <v>#REF!</v>
      </c>
      <c r="J1433" s="72" t="e">
        <f>IF('Plantes en Vert'!#REF!="","",'Plantes en Vert'!#REF!)</f>
        <v>#REF!</v>
      </c>
      <c r="K1433" s="24" t="e">
        <f>IF('Plantes en Vert'!#REF!="","",'Plantes en Vert'!#REF!)</f>
        <v>#REF!</v>
      </c>
      <c r="L1433" s="24" t="e">
        <f>IF('Plantes en Vert'!#REF!="","",'Plantes en Vert'!#REF!)</f>
        <v>#REF!</v>
      </c>
      <c r="M1433" s="24" t="e">
        <f>IF('Plantes en Vert'!#REF!="","",'Plantes en Vert'!#REF!)</f>
        <v>#REF!</v>
      </c>
      <c r="N1433" s="24" t="e">
        <f>IF('Plantes en Vert'!#REF!="","",'Plantes en Vert'!#REF!)</f>
        <v>#REF!</v>
      </c>
      <c r="O1433" s="24"/>
      <c r="P1433" s="54"/>
      <c r="Q1433" s="20"/>
      <c r="R1433" s="20"/>
      <c r="S1433" s="236"/>
      <c r="T1433" s="241"/>
      <c r="U1433" s="44"/>
      <c r="V1433" s="44"/>
      <c r="W1433" s="44"/>
    </row>
    <row r="1434" spans="1:23" ht="20.100000000000001" customHeight="1" x14ac:dyDescent="0.25">
      <c r="A1434" s="125">
        <f>IF('Plantes en Vert'!A83="","",'Plantes en Vert'!A83)</f>
        <v>21837</v>
      </c>
      <c r="B1434" s="126" t="str">
        <f>IF('Plantes en Vert'!B83="","",'Plantes en Vert'!B83)</f>
        <v>GERANIUM ZONALE</v>
      </c>
      <c r="C1434" s="126" t="str">
        <f>IF('Plantes en Vert'!C83="","",'Plantes en Vert'!C83)</f>
        <v xml:space="preserve">Spanish Wine Burgundy pac </v>
      </c>
      <c r="D1434" s="126" t="str">
        <f>IF('Plantes en Vert'!D83="","",'Plantes en Vert'!D83)</f>
        <v>&gt;s06/2026</v>
      </c>
      <c r="E1434" s="127" t="str">
        <f>IF('Plantes en Vert'!E83="","",'Plantes en Vert'!E83)</f>
        <v>B</v>
      </c>
      <c r="F1434" s="127" t="str">
        <f>IF('Plantes en Vert'!F83="","",'Plantes en Vert'!F83)</f>
        <v>P 1L</v>
      </c>
      <c r="G1434" s="128">
        <f>IF('Plantes en Vert'!G83="","",'Plantes en Vert'!G83)</f>
        <v>10</v>
      </c>
      <c r="H1434" s="127" t="str">
        <f>IF('Plantes en Vert'!H83="","",'Plantes en Vert'!H83)</f>
        <v>Q. lim.</v>
      </c>
      <c r="I1434" s="127" t="str">
        <f>IF('Plantes en Vert'!I83="","",'Plantes en Vert'!I83)</f>
        <v/>
      </c>
      <c r="J1434" s="129" t="str">
        <f>IF('Plantes en Vert'!J83="","",'Plantes en Vert'!J83)</f>
        <v/>
      </c>
      <c r="K1434" s="160" t="str">
        <f>IF('Plantes en Vert'!K83="","",'Plantes en Vert'!K83)</f>
        <v>GERA</v>
      </c>
      <c r="L1434" s="160" t="str">
        <f>IF('Plantes en Vert'!L83="","",'Plantes en Vert'!L83)</f>
        <v>Hall</v>
      </c>
      <c r="M1434" s="160" t="str">
        <f>IF('Plantes en Vert'!M83="","",'Plantes en Vert'!M83)</f>
        <v/>
      </c>
      <c r="N1434" s="160" t="str">
        <f>IF('Plantes en Vert'!N83="","",'Plantes en Vert'!N83)</f>
        <v>P1L</v>
      </c>
      <c r="O1434" s="126"/>
      <c r="P1434" s="130"/>
      <c r="Q1434" s="20"/>
      <c r="R1434" s="20"/>
      <c r="S1434" s="236"/>
      <c r="T1434" s="245"/>
      <c r="U1434" s="214"/>
      <c r="V1434" s="214"/>
      <c r="W1434" s="214"/>
    </row>
    <row r="1435" spans="1:23" ht="20.100000000000001" customHeight="1" x14ac:dyDescent="0.25">
      <c r="A1435" s="23" t="e">
        <f>IF('Plantes en Vert'!#REF!="","",'Plantes en Vert'!#REF!)</f>
        <v>#REF!</v>
      </c>
      <c r="B1435" s="24" t="e">
        <f>IF('Plantes en Vert'!#REF!="","",'Plantes en Vert'!#REF!)</f>
        <v>#REF!</v>
      </c>
      <c r="C1435" s="24" t="e">
        <f>IF('Plantes en Vert'!#REF!="","",'Plantes en Vert'!#REF!)</f>
        <v>#REF!</v>
      </c>
      <c r="D1435" s="24" t="e">
        <f>IF('Plantes en Vert'!#REF!="","",'Plantes en Vert'!#REF!)</f>
        <v>#REF!</v>
      </c>
      <c r="E1435" s="66" t="e">
        <f>IF('Plantes en Vert'!#REF!="","",'Plantes en Vert'!#REF!)</f>
        <v>#REF!</v>
      </c>
      <c r="F1435" s="66" t="e">
        <f>IF('Plantes en Vert'!#REF!="","",'Plantes en Vert'!#REF!)</f>
        <v>#REF!</v>
      </c>
      <c r="G1435" s="64" t="e">
        <f>IF('Plantes en Vert'!#REF!="","",'Plantes en Vert'!#REF!)</f>
        <v>#REF!</v>
      </c>
      <c r="H1435" s="66" t="e">
        <f>IF('Plantes en Vert'!#REF!="","",'Plantes en Vert'!#REF!)</f>
        <v>#REF!</v>
      </c>
      <c r="I1435" s="66" t="e">
        <f>IF('Plantes en Vert'!#REF!="","",'Plantes en Vert'!#REF!)</f>
        <v>#REF!</v>
      </c>
      <c r="J1435" s="72" t="e">
        <f>IF('Plantes en Vert'!#REF!="","",'Plantes en Vert'!#REF!)</f>
        <v>#REF!</v>
      </c>
      <c r="K1435" s="24" t="e">
        <f>IF('Plantes en Vert'!#REF!="","",'Plantes en Vert'!#REF!)</f>
        <v>#REF!</v>
      </c>
      <c r="L1435" s="24" t="e">
        <f>IF('Plantes en Vert'!#REF!="","",'Plantes en Vert'!#REF!)</f>
        <v>#REF!</v>
      </c>
      <c r="M1435" s="24" t="e">
        <f>IF('Plantes en Vert'!#REF!="","",'Plantes en Vert'!#REF!)</f>
        <v>#REF!</v>
      </c>
      <c r="N1435" s="24" t="e">
        <f>IF('Plantes en Vert'!#REF!="","",'Plantes en Vert'!#REF!)</f>
        <v>#REF!</v>
      </c>
      <c r="O1435" s="24"/>
      <c r="P1435" s="54"/>
      <c r="Q1435" s="20"/>
      <c r="R1435" s="20"/>
      <c r="S1435" s="236"/>
      <c r="T1435" s="241"/>
      <c r="U1435" s="44"/>
      <c r="V1435" s="44"/>
      <c r="W1435" s="44"/>
    </row>
    <row r="1436" spans="1:23" ht="20.100000000000001" customHeight="1" x14ac:dyDescent="0.25">
      <c r="A1436" s="151" t="str">
        <f>IF('Plantes en Vert'!A84="","",'Plantes en Vert'!A84)</f>
        <v/>
      </c>
      <c r="B1436" s="353" t="str">
        <f>IF('Plantes en Vert'!B84="","",'Plantes en Vert'!B84)</f>
        <v>GERANIUM ZONALE COLLECTION</v>
      </c>
      <c r="C1436" s="153" t="str">
        <f>IF('Plantes en Vert'!C84="","",'Plantes en Vert'!C84)</f>
        <v/>
      </c>
      <c r="D1436" s="153" t="str">
        <f>IF('Plantes en Vert'!D84="","",'Plantes en Vert'!D84)</f>
        <v/>
      </c>
      <c r="E1436" s="154" t="str">
        <f>IF('Plantes en Vert'!E84="","",'Plantes en Vert'!E84)</f>
        <v/>
      </c>
      <c r="F1436" s="154" t="str">
        <f>IF('Plantes en Vert'!F84="","",'Plantes en Vert'!F84)</f>
        <v/>
      </c>
      <c r="G1436" s="154" t="str">
        <f>IF('Plantes en Vert'!G84="","",'Plantes en Vert'!G84)</f>
        <v/>
      </c>
      <c r="H1436" s="154" t="str">
        <f>IF('Plantes en Vert'!H84="","",'Plantes en Vert'!H84)</f>
        <v/>
      </c>
      <c r="I1436" s="154" t="str">
        <f>IF('Plantes en Vert'!I84="","",'Plantes en Vert'!I84)</f>
        <v/>
      </c>
      <c r="J1436" s="155" t="str">
        <f>IF('Plantes en Vert'!J84="","",'Plantes en Vert'!J84)</f>
        <v/>
      </c>
      <c r="K1436" s="153" t="str">
        <f>IF('Plantes en Vert'!K84="","",'Plantes en Vert'!K84)</f>
        <v/>
      </c>
      <c r="L1436" s="153" t="str">
        <f>IF('Plantes en Vert'!L84="","",'Plantes en Vert'!L84)</f>
        <v>L</v>
      </c>
      <c r="M1436" s="153" t="str">
        <f>IF('Plantes en Vert'!M84="","",'Plantes en Vert'!M84)</f>
        <v/>
      </c>
      <c r="N1436" s="153" t="str">
        <f>IF('Plantes en Vert'!N84="","",'Plantes en Vert'!N84)</f>
        <v/>
      </c>
      <c r="O1436" s="153"/>
      <c r="P1436" s="156"/>
      <c r="Q1436" s="20"/>
      <c r="R1436" s="20"/>
      <c r="S1436" s="236"/>
      <c r="T1436" s="248"/>
      <c r="U1436" s="164"/>
      <c r="V1436" s="164"/>
      <c r="W1436" s="164"/>
    </row>
    <row r="1437" spans="1:23" ht="20.100000000000001" customHeight="1" x14ac:dyDescent="0.25">
      <c r="A1437" s="23">
        <f>IF('Plantes en Vert'!A85="","",'Plantes en Vert'!A85)</f>
        <v>25868</v>
      </c>
      <c r="B1437" s="24" t="str">
        <f>IF('Plantes en Vert'!B85="","",'Plantes en Vert'!B85)</f>
        <v>GERANIUM ZONALE COLL</v>
      </c>
      <c r="C1437" s="24" t="str">
        <f>IF('Plantes en Vert'!C85="","",'Plantes en Vert'!C85)</f>
        <v xml:space="preserve">Mrs Pollock </v>
      </c>
      <c r="D1437" s="24" t="str">
        <f>IF('Plantes en Vert'!D85="","",'Plantes en Vert'!D85)</f>
        <v>&gt;s06/2026</v>
      </c>
      <c r="E1437" s="66" t="str">
        <f>IF('Plantes en Vert'!E85="","",'Plantes en Vert'!E85)</f>
        <v>B</v>
      </c>
      <c r="F1437" s="66" t="str">
        <f>IF('Plantes en Vert'!F85="","",'Plantes en Vert'!F85)</f>
        <v>P 1L</v>
      </c>
      <c r="G1437" s="64">
        <f>IF('Plantes en Vert'!G85="","",'Plantes en Vert'!G85)</f>
        <v>10</v>
      </c>
      <c r="H1437" s="66" t="str">
        <f>IF('Plantes en Vert'!H85="","",'Plantes en Vert'!H85)</f>
        <v>Q. lim.</v>
      </c>
      <c r="I1437" s="66" t="str">
        <f>IF('Plantes en Vert'!I85="","",'Plantes en Vert'!I85)</f>
        <v/>
      </c>
      <c r="J1437" s="72" t="str">
        <f>IF('Plantes en Vert'!J85="","",'Plantes en Vert'!J85)</f>
        <v/>
      </c>
      <c r="K1437" s="24" t="str">
        <f>IF('Plantes en Vert'!K85="","",'Plantes en Vert'!K85)</f>
        <v>GERA</v>
      </c>
      <c r="L1437" s="24" t="str">
        <f>IF('Plantes en Vert'!L85="","",'Plantes en Vert'!L85)</f>
        <v>Hall</v>
      </c>
      <c r="M1437" s="24" t="str">
        <f>IF('Plantes en Vert'!M85="","",'Plantes en Vert'!M85)</f>
        <v/>
      </c>
      <c r="N1437" s="24" t="str">
        <f>IF('Plantes en Vert'!N85="","",'Plantes en Vert'!N85)</f>
        <v>P1L</v>
      </c>
      <c r="O1437" s="24"/>
      <c r="P1437" s="54"/>
      <c r="Q1437" s="20"/>
      <c r="R1437" s="20"/>
      <c r="S1437" s="236"/>
      <c r="T1437" s="241"/>
      <c r="U1437" s="44"/>
      <c r="V1437" s="44"/>
      <c r="W1437" s="44"/>
    </row>
    <row r="1438" spans="1:23" ht="20.100000000000001" customHeight="1" x14ac:dyDescent="0.25">
      <c r="A1438" s="125" t="e">
        <f>IF('Plantes en Vert'!#REF!="","",'Plantes en Vert'!#REF!)</f>
        <v>#REF!</v>
      </c>
      <c r="B1438" s="126" t="e">
        <f>IF('Plantes en Vert'!#REF!="","",'Plantes en Vert'!#REF!)</f>
        <v>#REF!</v>
      </c>
      <c r="C1438" s="126" t="e">
        <f>IF('Plantes en Vert'!#REF!="","",'Plantes en Vert'!#REF!)</f>
        <v>#REF!</v>
      </c>
      <c r="D1438" s="126" t="e">
        <f>IF('Plantes en Vert'!#REF!="","",'Plantes en Vert'!#REF!)</f>
        <v>#REF!</v>
      </c>
      <c r="E1438" s="127" t="e">
        <f>IF('Plantes en Vert'!#REF!="","",'Plantes en Vert'!#REF!)</f>
        <v>#REF!</v>
      </c>
      <c r="F1438" s="127" t="e">
        <f>IF('Plantes en Vert'!#REF!="","",'Plantes en Vert'!#REF!)</f>
        <v>#REF!</v>
      </c>
      <c r="G1438" s="128" t="e">
        <f>IF('Plantes en Vert'!#REF!="","",'Plantes en Vert'!#REF!)</f>
        <v>#REF!</v>
      </c>
      <c r="H1438" s="127" t="e">
        <f>IF('Plantes en Vert'!#REF!="","",'Plantes en Vert'!#REF!)</f>
        <v>#REF!</v>
      </c>
      <c r="I1438" s="127" t="e">
        <f>IF('Plantes en Vert'!#REF!="","",'Plantes en Vert'!#REF!)</f>
        <v>#REF!</v>
      </c>
      <c r="J1438" s="129" t="e">
        <f>IF('Plantes en Vert'!#REF!="","",'Plantes en Vert'!#REF!)</f>
        <v>#REF!</v>
      </c>
      <c r="K1438" s="160" t="e">
        <f>IF('Plantes en Vert'!#REF!="","",'Plantes en Vert'!#REF!)</f>
        <v>#REF!</v>
      </c>
      <c r="L1438" s="160" t="e">
        <f>IF('Plantes en Vert'!#REF!="","",'Plantes en Vert'!#REF!)</f>
        <v>#REF!</v>
      </c>
      <c r="M1438" s="160" t="e">
        <f>IF('Plantes en Vert'!#REF!="","",'Plantes en Vert'!#REF!)</f>
        <v>#REF!</v>
      </c>
      <c r="N1438" s="160" t="e">
        <f>IF('Plantes en Vert'!#REF!="","",'Plantes en Vert'!#REF!)</f>
        <v>#REF!</v>
      </c>
      <c r="O1438" s="126"/>
      <c r="P1438" s="130"/>
      <c r="Q1438" s="20"/>
      <c r="R1438" s="20"/>
      <c r="S1438" s="236"/>
      <c r="T1438" s="245"/>
      <c r="U1438" s="214"/>
      <c r="V1438" s="214"/>
      <c r="W1438" s="214"/>
    </row>
    <row r="1439" spans="1:23" ht="20.100000000000001" customHeight="1" x14ac:dyDescent="0.25">
      <c r="A1439" s="23">
        <f>IF('Plantes en Vert'!A86="","",'Plantes en Vert'!A86)</f>
        <v>25934</v>
      </c>
      <c r="B1439" s="24" t="str">
        <f>IF('Plantes en Vert'!B86="","",'Plantes en Vert'!B86)</f>
        <v>GERANIUM ZONALE COLL</v>
      </c>
      <c r="C1439" s="24" t="str">
        <f>IF('Plantes en Vert'!C86="","",'Plantes en Vert'!C86)</f>
        <v xml:space="preserve">Occold Shield </v>
      </c>
      <c r="D1439" s="24" t="str">
        <f>IF('Plantes en Vert'!D86="","",'Plantes en Vert'!D86)</f>
        <v>&gt;s06/2026</v>
      </c>
      <c r="E1439" s="66" t="str">
        <f>IF('Plantes en Vert'!E86="","",'Plantes en Vert'!E86)</f>
        <v>B</v>
      </c>
      <c r="F1439" s="66" t="str">
        <f>IF('Plantes en Vert'!F86="","",'Plantes en Vert'!F86)</f>
        <v>P 1L</v>
      </c>
      <c r="G1439" s="64">
        <f>IF('Plantes en Vert'!G86="","",'Plantes en Vert'!G86)</f>
        <v>10</v>
      </c>
      <c r="H1439" s="66" t="str">
        <f>IF('Plantes en Vert'!H86="","",'Plantes en Vert'!H86)</f>
        <v>Q. lim.</v>
      </c>
      <c r="I1439" s="66" t="str">
        <f>IF('Plantes en Vert'!I86="","",'Plantes en Vert'!I86)</f>
        <v/>
      </c>
      <c r="J1439" s="72" t="str">
        <f>IF('Plantes en Vert'!J86="","",'Plantes en Vert'!J86)</f>
        <v/>
      </c>
      <c r="K1439" s="24" t="str">
        <f>IF('Plantes en Vert'!K86="","",'Plantes en Vert'!K86)</f>
        <v>GERA</v>
      </c>
      <c r="L1439" s="24" t="str">
        <f>IF('Plantes en Vert'!L86="","",'Plantes en Vert'!L86)</f>
        <v>Hall</v>
      </c>
      <c r="M1439" s="24" t="str">
        <f>IF('Plantes en Vert'!M86="","",'Plantes en Vert'!M86)</f>
        <v/>
      </c>
      <c r="N1439" s="24" t="str">
        <f>IF('Plantes en Vert'!N86="","",'Plantes en Vert'!N86)</f>
        <v>P1L</v>
      </c>
      <c r="O1439" s="24"/>
      <c r="P1439" s="54"/>
      <c r="Q1439" s="20"/>
      <c r="R1439" s="20"/>
      <c r="S1439" s="236"/>
      <c r="T1439" s="241"/>
      <c r="U1439" s="44"/>
      <c r="V1439" s="44"/>
      <c r="W1439" s="44"/>
    </row>
    <row r="1440" spans="1:23" ht="20.100000000000001" customHeight="1" x14ac:dyDescent="0.25">
      <c r="A1440" s="125" t="e">
        <f>IF('Plantes en Vert'!#REF!="","",'Plantes en Vert'!#REF!)</f>
        <v>#REF!</v>
      </c>
      <c r="B1440" s="126" t="e">
        <f>IF('Plantes en Vert'!#REF!="","",'Plantes en Vert'!#REF!)</f>
        <v>#REF!</v>
      </c>
      <c r="C1440" s="126" t="e">
        <f>IF('Plantes en Vert'!#REF!="","",'Plantes en Vert'!#REF!)</f>
        <v>#REF!</v>
      </c>
      <c r="D1440" s="126" t="e">
        <f>IF('Plantes en Vert'!#REF!="","",'Plantes en Vert'!#REF!)</f>
        <v>#REF!</v>
      </c>
      <c r="E1440" s="127" t="e">
        <f>IF('Plantes en Vert'!#REF!="","",'Plantes en Vert'!#REF!)</f>
        <v>#REF!</v>
      </c>
      <c r="F1440" s="127" t="e">
        <f>IF('Plantes en Vert'!#REF!="","",'Plantes en Vert'!#REF!)</f>
        <v>#REF!</v>
      </c>
      <c r="G1440" s="128" t="e">
        <f>IF('Plantes en Vert'!#REF!="","",'Plantes en Vert'!#REF!)</f>
        <v>#REF!</v>
      </c>
      <c r="H1440" s="127" t="e">
        <f>IF('Plantes en Vert'!#REF!="","",'Plantes en Vert'!#REF!)</f>
        <v>#REF!</v>
      </c>
      <c r="I1440" s="127" t="e">
        <f>IF('Plantes en Vert'!#REF!="","",'Plantes en Vert'!#REF!)</f>
        <v>#REF!</v>
      </c>
      <c r="J1440" s="129" t="e">
        <f>IF('Plantes en Vert'!#REF!="","",'Plantes en Vert'!#REF!)</f>
        <v>#REF!</v>
      </c>
      <c r="K1440" s="160" t="e">
        <f>IF('Plantes en Vert'!#REF!="","",'Plantes en Vert'!#REF!)</f>
        <v>#REF!</v>
      </c>
      <c r="L1440" s="160" t="e">
        <f>IF('Plantes en Vert'!#REF!="","",'Plantes en Vert'!#REF!)</f>
        <v>#REF!</v>
      </c>
      <c r="M1440" s="160" t="e">
        <f>IF('Plantes en Vert'!#REF!="","",'Plantes en Vert'!#REF!)</f>
        <v>#REF!</v>
      </c>
      <c r="N1440" s="160" t="e">
        <f>IF('Plantes en Vert'!#REF!="","",'Plantes en Vert'!#REF!)</f>
        <v>#REF!</v>
      </c>
      <c r="O1440" s="126"/>
      <c r="P1440" s="130"/>
      <c r="Q1440" s="20"/>
      <c r="R1440" s="20"/>
      <c r="S1440" s="236"/>
      <c r="T1440" s="245"/>
      <c r="U1440" s="214"/>
      <c r="V1440" s="214"/>
      <c r="W1440" s="214"/>
    </row>
    <row r="1441" spans="1:23" ht="20.100000000000001" customHeight="1" x14ac:dyDescent="0.25">
      <c r="A1441" s="23">
        <f>IF('Plantes en Vert'!A87="","",'Plantes en Vert'!A87)</f>
        <v>25935</v>
      </c>
      <c r="B1441" s="24" t="str">
        <f>IF('Plantes en Vert'!B87="","",'Plantes en Vert'!B87)</f>
        <v>GERANIUM ZONALE COLL</v>
      </c>
      <c r="C1441" s="24" t="str">
        <f>IF('Plantes en Vert'!C87="","",'Plantes en Vert'!C87)</f>
        <v xml:space="preserve">Vancouver Centennial </v>
      </c>
      <c r="D1441" s="24" t="str">
        <f>IF('Plantes en Vert'!D87="","",'Plantes en Vert'!D87)</f>
        <v>&gt;s06/2026</v>
      </c>
      <c r="E1441" s="66" t="str">
        <f>IF('Plantes en Vert'!E87="","",'Plantes en Vert'!E87)</f>
        <v>B</v>
      </c>
      <c r="F1441" s="66" t="str">
        <f>IF('Plantes en Vert'!F87="","",'Plantes en Vert'!F87)</f>
        <v>P 1L</v>
      </c>
      <c r="G1441" s="64">
        <f>IF('Plantes en Vert'!G87="","",'Plantes en Vert'!G87)</f>
        <v>10</v>
      </c>
      <c r="H1441" s="66" t="str">
        <f>IF('Plantes en Vert'!H87="","",'Plantes en Vert'!H87)</f>
        <v>Q. lim.</v>
      </c>
      <c r="I1441" s="66" t="str">
        <f>IF('Plantes en Vert'!I87="","",'Plantes en Vert'!I87)</f>
        <v/>
      </c>
      <c r="J1441" s="72" t="str">
        <f>IF('Plantes en Vert'!J87="","",'Plantes en Vert'!J87)</f>
        <v/>
      </c>
      <c r="K1441" s="24" t="str">
        <f>IF('Plantes en Vert'!K87="","",'Plantes en Vert'!K87)</f>
        <v>GERA</v>
      </c>
      <c r="L1441" s="24" t="str">
        <f>IF('Plantes en Vert'!L87="","",'Plantes en Vert'!L87)</f>
        <v>Hall</v>
      </c>
      <c r="M1441" s="24" t="str">
        <f>IF('Plantes en Vert'!M87="","",'Plantes en Vert'!M87)</f>
        <v/>
      </c>
      <c r="N1441" s="24" t="str">
        <f>IF('Plantes en Vert'!N87="","",'Plantes en Vert'!N87)</f>
        <v>P1L</v>
      </c>
      <c r="O1441" s="24"/>
      <c r="P1441" s="54"/>
      <c r="Q1441" s="20"/>
      <c r="R1441" s="20"/>
      <c r="S1441" s="236"/>
      <c r="T1441" s="241"/>
      <c r="U1441" s="44"/>
      <c r="V1441" s="44"/>
      <c r="W1441" s="44"/>
    </row>
    <row r="1442" spans="1:23" ht="20.100000000000001" customHeight="1" x14ac:dyDescent="0.25">
      <c r="A1442" s="125" t="e">
        <f>IF('Plantes en Vert'!#REF!="","",'Plantes en Vert'!#REF!)</f>
        <v>#REF!</v>
      </c>
      <c r="B1442" s="126" t="e">
        <f>IF('Plantes en Vert'!#REF!="","",'Plantes en Vert'!#REF!)</f>
        <v>#REF!</v>
      </c>
      <c r="C1442" s="126" t="e">
        <f>IF('Plantes en Vert'!#REF!="","",'Plantes en Vert'!#REF!)</f>
        <v>#REF!</v>
      </c>
      <c r="D1442" s="126" t="e">
        <f>IF('Plantes en Vert'!#REF!="","",'Plantes en Vert'!#REF!)</f>
        <v>#REF!</v>
      </c>
      <c r="E1442" s="127" t="e">
        <f>IF('Plantes en Vert'!#REF!="","",'Plantes en Vert'!#REF!)</f>
        <v>#REF!</v>
      </c>
      <c r="F1442" s="127" t="e">
        <f>IF('Plantes en Vert'!#REF!="","",'Plantes en Vert'!#REF!)</f>
        <v>#REF!</v>
      </c>
      <c r="G1442" s="128" t="e">
        <f>IF('Plantes en Vert'!#REF!="","",'Plantes en Vert'!#REF!)</f>
        <v>#REF!</v>
      </c>
      <c r="H1442" s="127" t="e">
        <f>IF('Plantes en Vert'!#REF!="","",'Plantes en Vert'!#REF!)</f>
        <v>#REF!</v>
      </c>
      <c r="I1442" s="127" t="e">
        <f>IF('Plantes en Vert'!#REF!="","",'Plantes en Vert'!#REF!)</f>
        <v>#REF!</v>
      </c>
      <c r="J1442" s="129" t="e">
        <f>IF('Plantes en Vert'!#REF!="","",'Plantes en Vert'!#REF!)</f>
        <v>#REF!</v>
      </c>
      <c r="K1442" s="160" t="e">
        <f>IF('Plantes en Vert'!#REF!="","",'Plantes en Vert'!#REF!)</f>
        <v>#REF!</v>
      </c>
      <c r="L1442" s="160" t="e">
        <f>IF('Plantes en Vert'!#REF!="","",'Plantes en Vert'!#REF!)</f>
        <v>#REF!</v>
      </c>
      <c r="M1442" s="160" t="e">
        <f>IF('Plantes en Vert'!#REF!="","",'Plantes en Vert'!#REF!)</f>
        <v>#REF!</v>
      </c>
      <c r="N1442" s="160" t="e">
        <f>IF('Plantes en Vert'!#REF!="","",'Plantes en Vert'!#REF!)</f>
        <v>#REF!</v>
      </c>
      <c r="O1442" s="126"/>
      <c r="P1442" s="130"/>
      <c r="Q1442" s="20"/>
      <c r="R1442" s="20"/>
      <c r="S1442" s="236"/>
      <c r="T1442" s="245"/>
      <c r="U1442" s="214"/>
      <c r="V1442" s="214"/>
      <c r="W1442" s="214"/>
    </row>
    <row r="1443" spans="1:23" ht="20.100000000000001" customHeight="1" x14ac:dyDescent="0.25">
      <c r="A1443" s="23">
        <f>IF('Plantes en Vert'!A88="","",'Plantes en Vert'!A88)</f>
        <v>26889</v>
      </c>
      <c r="B1443" s="24" t="str">
        <f>IF('Plantes en Vert'!B88="","",'Plantes en Vert'!B88)</f>
        <v>GERANIUM ZONALE COLL</v>
      </c>
      <c r="C1443" s="24" t="str">
        <f>IF('Plantes en Vert'!C88="","",'Plantes en Vert'!C88)</f>
        <v xml:space="preserve">Panachés variés </v>
      </c>
      <c r="D1443" s="24" t="str">
        <f>IF('Plantes en Vert'!D88="","",'Plantes en Vert'!D88)</f>
        <v>&gt;s06/2026</v>
      </c>
      <c r="E1443" s="66" t="str">
        <f>IF('Plantes en Vert'!E88="","",'Plantes en Vert'!E88)</f>
        <v>B</v>
      </c>
      <c r="F1443" s="66" t="str">
        <f>IF('Plantes en Vert'!F88="","",'Plantes en Vert'!F88)</f>
        <v>P 1L</v>
      </c>
      <c r="G1443" s="64">
        <f>IF('Plantes en Vert'!G88="","",'Plantes en Vert'!G88)</f>
        <v>10</v>
      </c>
      <c r="H1443" s="66" t="str">
        <f>IF('Plantes en Vert'!H88="","",'Plantes en Vert'!H88)</f>
        <v>Q. lim.</v>
      </c>
      <c r="I1443" s="66" t="str">
        <f>IF('Plantes en Vert'!I88="","",'Plantes en Vert'!I88)</f>
        <v/>
      </c>
      <c r="J1443" s="72" t="str">
        <f>IF('Plantes en Vert'!J88="","",'Plantes en Vert'!J88)</f>
        <v/>
      </c>
      <c r="K1443" s="24" t="str">
        <f>IF('Plantes en Vert'!K88="","",'Plantes en Vert'!K88)</f>
        <v>GERA</v>
      </c>
      <c r="L1443" s="24" t="str">
        <f>IF('Plantes en Vert'!L88="","",'Plantes en Vert'!L88)</f>
        <v>Hall</v>
      </c>
      <c r="M1443" s="24" t="str">
        <f>IF('Plantes en Vert'!M88="","",'Plantes en Vert'!M88)</f>
        <v/>
      </c>
      <c r="N1443" s="24" t="str">
        <f>IF('Plantes en Vert'!N88="","",'Plantes en Vert'!N88)</f>
        <v>P1L</v>
      </c>
      <c r="O1443" s="24"/>
      <c r="P1443" s="54"/>
      <c r="Q1443" s="20"/>
      <c r="R1443" s="20"/>
      <c r="S1443" s="236"/>
      <c r="T1443" s="241"/>
      <c r="U1443" s="44"/>
      <c r="V1443" s="44"/>
      <c r="W1443" s="44"/>
    </row>
    <row r="1444" spans="1:23" ht="20.100000000000001" customHeight="1" x14ac:dyDescent="0.25">
      <c r="A1444" s="125" t="e">
        <f>IF('Plantes en Vert'!#REF!="","",'Plantes en Vert'!#REF!)</f>
        <v>#REF!</v>
      </c>
      <c r="B1444" s="126" t="e">
        <f>IF('Plantes en Vert'!#REF!="","",'Plantes en Vert'!#REF!)</f>
        <v>#REF!</v>
      </c>
      <c r="C1444" s="126" t="e">
        <f>IF('Plantes en Vert'!#REF!="","",'Plantes en Vert'!#REF!)</f>
        <v>#REF!</v>
      </c>
      <c r="D1444" s="126" t="e">
        <f>IF('Plantes en Vert'!#REF!="","",'Plantes en Vert'!#REF!)</f>
        <v>#REF!</v>
      </c>
      <c r="E1444" s="127" t="e">
        <f>IF('Plantes en Vert'!#REF!="","",'Plantes en Vert'!#REF!)</f>
        <v>#REF!</v>
      </c>
      <c r="F1444" s="127" t="e">
        <f>IF('Plantes en Vert'!#REF!="","",'Plantes en Vert'!#REF!)</f>
        <v>#REF!</v>
      </c>
      <c r="G1444" s="128" t="e">
        <f>IF('Plantes en Vert'!#REF!="","",'Plantes en Vert'!#REF!)</f>
        <v>#REF!</v>
      </c>
      <c r="H1444" s="127" t="e">
        <f>IF('Plantes en Vert'!#REF!="","",'Plantes en Vert'!#REF!)</f>
        <v>#REF!</v>
      </c>
      <c r="I1444" s="127" t="e">
        <f>IF('Plantes en Vert'!#REF!="","",'Plantes en Vert'!#REF!)</f>
        <v>#REF!</v>
      </c>
      <c r="J1444" s="129" t="e">
        <f>IF('Plantes en Vert'!#REF!="","",'Plantes en Vert'!#REF!)</f>
        <v>#REF!</v>
      </c>
      <c r="K1444" s="160" t="e">
        <f>IF('Plantes en Vert'!#REF!="","",'Plantes en Vert'!#REF!)</f>
        <v>#REF!</v>
      </c>
      <c r="L1444" s="160" t="e">
        <f>IF('Plantes en Vert'!#REF!="","",'Plantes en Vert'!#REF!)</f>
        <v>#REF!</v>
      </c>
      <c r="M1444" s="160" t="e">
        <f>IF('Plantes en Vert'!#REF!="","",'Plantes en Vert'!#REF!)</f>
        <v>#REF!</v>
      </c>
      <c r="N1444" s="160" t="e">
        <f>IF('Plantes en Vert'!#REF!="","",'Plantes en Vert'!#REF!)</f>
        <v>#REF!</v>
      </c>
      <c r="O1444" s="126"/>
      <c r="P1444" s="130"/>
      <c r="Q1444" s="20"/>
      <c r="R1444" s="20"/>
      <c r="S1444" s="236"/>
      <c r="T1444" s="245"/>
      <c r="U1444" s="214"/>
      <c r="V1444" s="214"/>
      <c r="W1444" s="214"/>
    </row>
    <row r="1445" spans="1:23" ht="20.100000000000001" customHeight="1" x14ac:dyDescent="0.25">
      <c r="A1445" s="23">
        <f>IF('Plantes en Vert'!A89="","",'Plantes en Vert'!A89)</f>
        <v>26892</v>
      </c>
      <c r="B1445" s="24" t="str">
        <f>IF('Plantes en Vert'!B89="","",'Plantes en Vert'!B89)</f>
        <v>GERANIUM ZONALE COLL</v>
      </c>
      <c r="C1445" s="24" t="str">
        <f>IF('Plantes en Vert'!C89="","",'Plantes en Vert'!C89)</f>
        <v xml:space="preserve">Fireworks Bicolor pac </v>
      </c>
      <c r="D1445" s="24" t="str">
        <f>IF('Plantes en Vert'!D89="","",'Plantes en Vert'!D89)</f>
        <v>&gt;s06/2026</v>
      </c>
      <c r="E1445" s="66" t="str">
        <f>IF('Plantes en Vert'!E89="","",'Plantes en Vert'!E89)</f>
        <v>B</v>
      </c>
      <c r="F1445" s="66" t="str">
        <f>IF('Plantes en Vert'!F89="","",'Plantes en Vert'!F89)</f>
        <v>P 1L</v>
      </c>
      <c r="G1445" s="64">
        <f>IF('Plantes en Vert'!G89="","",'Plantes en Vert'!G89)</f>
        <v>10</v>
      </c>
      <c r="H1445" s="66" t="str">
        <f>IF('Plantes en Vert'!H89="","",'Plantes en Vert'!H89)</f>
        <v>Q. lim.</v>
      </c>
      <c r="I1445" s="66" t="str">
        <f>IF('Plantes en Vert'!I89="","",'Plantes en Vert'!I89)</f>
        <v/>
      </c>
      <c r="J1445" s="72" t="str">
        <f>IF('Plantes en Vert'!J89="","",'Plantes en Vert'!J89)</f>
        <v/>
      </c>
      <c r="K1445" s="24" t="str">
        <f>IF('Plantes en Vert'!K89="","",'Plantes en Vert'!K89)</f>
        <v>GERA</v>
      </c>
      <c r="L1445" s="24" t="str">
        <f>IF('Plantes en Vert'!L89="","",'Plantes en Vert'!L89)</f>
        <v>Hall</v>
      </c>
      <c r="M1445" s="24" t="str">
        <f>IF('Plantes en Vert'!M89="","",'Plantes en Vert'!M89)</f>
        <v/>
      </c>
      <c r="N1445" s="24" t="str">
        <f>IF('Plantes en Vert'!N89="","",'Plantes en Vert'!N89)</f>
        <v>P1L</v>
      </c>
      <c r="O1445" s="24"/>
      <c r="P1445" s="54"/>
      <c r="Q1445" s="20"/>
      <c r="R1445" s="20"/>
      <c r="S1445" s="236"/>
      <c r="T1445" s="241"/>
      <c r="U1445" s="44"/>
      <c r="V1445" s="44"/>
      <c r="W1445" s="44"/>
    </row>
    <row r="1446" spans="1:23" ht="20.100000000000001" customHeight="1" x14ac:dyDescent="0.25">
      <c r="A1446" s="125" t="e">
        <f>IF('Plantes en Vert'!#REF!="","",'Plantes en Vert'!#REF!)</f>
        <v>#REF!</v>
      </c>
      <c r="B1446" s="126" t="e">
        <f>IF('Plantes en Vert'!#REF!="","",'Plantes en Vert'!#REF!)</f>
        <v>#REF!</v>
      </c>
      <c r="C1446" s="126" t="e">
        <f>IF('Plantes en Vert'!#REF!="","",'Plantes en Vert'!#REF!)</f>
        <v>#REF!</v>
      </c>
      <c r="D1446" s="126" t="e">
        <f>IF('Plantes en Vert'!#REF!="","",'Plantes en Vert'!#REF!)</f>
        <v>#REF!</v>
      </c>
      <c r="E1446" s="127" t="e">
        <f>IF('Plantes en Vert'!#REF!="","",'Plantes en Vert'!#REF!)</f>
        <v>#REF!</v>
      </c>
      <c r="F1446" s="127" t="e">
        <f>IF('Plantes en Vert'!#REF!="","",'Plantes en Vert'!#REF!)</f>
        <v>#REF!</v>
      </c>
      <c r="G1446" s="128" t="e">
        <f>IF('Plantes en Vert'!#REF!="","",'Plantes en Vert'!#REF!)</f>
        <v>#REF!</v>
      </c>
      <c r="H1446" s="127" t="e">
        <f>IF('Plantes en Vert'!#REF!="","",'Plantes en Vert'!#REF!)</f>
        <v>#REF!</v>
      </c>
      <c r="I1446" s="127" t="e">
        <f>IF('Plantes en Vert'!#REF!="","",'Plantes en Vert'!#REF!)</f>
        <v>#REF!</v>
      </c>
      <c r="J1446" s="129" t="e">
        <f>IF('Plantes en Vert'!#REF!="","",'Plantes en Vert'!#REF!)</f>
        <v>#REF!</v>
      </c>
      <c r="K1446" s="160" t="e">
        <f>IF('Plantes en Vert'!#REF!="","",'Plantes en Vert'!#REF!)</f>
        <v>#REF!</v>
      </c>
      <c r="L1446" s="160" t="e">
        <f>IF('Plantes en Vert'!#REF!="","",'Plantes en Vert'!#REF!)</f>
        <v>#REF!</v>
      </c>
      <c r="M1446" s="160" t="e">
        <f>IF('Plantes en Vert'!#REF!="","",'Plantes en Vert'!#REF!)</f>
        <v>#REF!</v>
      </c>
      <c r="N1446" s="160" t="e">
        <f>IF('Plantes en Vert'!#REF!="","",'Plantes en Vert'!#REF!)</f>
        <v>#REF!</v>
      </c>
      <c r="O1446" s="126"/>
      <c r="P1446" s="130"/>
      <c r="Q1446" s="20"/>
      <c r="R1446" s="20"/>
      <c r="S1446" s="236"/>
      <c r="T1446" s="245"/>
      <c r="U1446" s="214"/>
      <c r="V1446" s="214"/>
      <c r="W1446" s="214"/>
    </row>
    <row r="1447" spans="1:23" ht="20.100000000000001" customHeight="1" x14ac:dyDescent="0.25">
      <c r="A1447" s="23">
        <f>IF('Plantes en Vert'!A90="","",'Plantes en Vert'!A90)</f>
        <v>26894</v>
      </c>
      <c r="B1447" s="24" t="str">
        <f>IF('Plantes en Vert'!B90="","",'Plantes en Vert'!B90)</f>
        <v>GERANIUM ZONALE COLL</v>
      </c>
      <c r="C1447" s="24" t="str">
        <f>IF('Plantes en Vert'!C90="","",'Plantes en Vert'!C90)</f>
        <v xml:space="preserve">Fireworks Pink pac </v>
      </c>
      <c r="D1447" s="24" t="str">
        <f>IF('Plantes en Vert'!D90="","",'Plantes en Vert'!D90)</f>
        <v>&gt;s06/2026</v>
      </c>
      <c r="E1447" s="66" t="str">
        <f>IF('Plantes en Vert'!E90="","",'Plantes en Vert'!E90)</f>
        <v>B</v>
      </c>
      <c r="F1447" s="66" t="str">
        <f>IF('Plantes en Vert'!F90="","",'Plantes en Vert'!F90)</f>
        <v>P 1L</v>
      </c>
      <c r="G1447" s="64">
        <f>IF('Plantes en Vert'!G90="","",'Plantes en Vert'!G90)</f>
        <v>10</v>
      </c>
      <c r="H1447" s="66" t="str">
        <f>IF('Plantes en Vert'!H90="","",'Plantes en Vert'!H90)</f>
        <v>Q. lim.</v>
      </c>
      <c r="I1447" s="66" t="str">
        <f>IF('Plantes en Vert'!I90="","",'Plantes en Vert'!I90)</f>
        <v/>
      </c>
      <c r="J1447" s="72" t="str">
        <f>IF('Plantes en Vert'!J90="","",'Plantes en Vert'!J90)</f>
        <v/>
      </c>
      <c r="K1447" s="24" t="str">
        <f>IF('Plantes en Vert'!K90="","",'Plantes en Vert'!K90)</f>
        <v>GERA</v>
      </c>
      <c r="L1447" s="24" t="str">
        <f>IF('Plantes en Vert'!L90="","",'Plantes en Vert'!L90)</f>
        <v>Hall</v>
      </c>
      <c r="M1447" s="24" t="str">
        <f>IF('Plantes en Vert'!M90="","",'Plantes en Vert'!M90)</f>
        <v/>
      </c>
      <c r="N1447" s="24" t="str">
        <f>IF('Plantes en Vert'!N90="","",'Plantes en Vert'!N90)</f>
        <v>P1L</v>
      </c>
      <c r="O1447" s="24"/>
      <c r="P1447" s="54"/>
      <c r="Q1447" s="20"/>
      <c r="R1447" s="20"/>
      <c r="S1447" s="236"/>
      <c r="T1447" s="241"/>
      <c r="U1447" s="44"/>
      <c r="V1447" s="44"/>
      <c r="W1447" s="44"/>
    </row>
    <row r="1448" spans="1:23" ht="20.100000000000001" customHeight="1" x14ac:dyDescent="0.25">
      <c r="A1448" s="125" t="e">
        <f>IF('Plantes en Vert'!#REF!="","",'Plantes en Vert'!#REF!)</f>
        <v>#REF!</v>
      </c>
      <c r="B1448" s="126" t="e">
        <f>IF('Plantes en Vert'!#REF!="","",'Plantes en Vert'!#REF!)</f>
        <v>#REF!</v>
      </c>
      <c r="C1448" s="126" t="e">
        <f>IF('Plantes en Vert'!#REF!="","",'Plantes en Vert'!#REF!)</f>
        <v>#REF!</v>
      </c>
      <c r="D1448" s="126" t="e">
        <f>IF('Plantes en Vert'!#REF!="","",'Plantes en Vert'!#REF!)</f>
        <v>#REF!</v>
      </c>
      <c r="E1448" s="127" t="e">
        <f>IF('Plantes en Vert'!#REF!="","",'Plantes en Vert'!#REF!)</f>
        <v>#REF!</v>
      </c>
      <c r="F1448" s="127" t="e">
        <f>IF('Plantes en Vert'!#REF!="","",'Plantes en Vert'!#REF!)</f>
        <v>#REF!</v>
      </c>
      <c r="G1448" s="128" t="e">
        <f>IF('Plantes en Vert'!#REF!="","",'Plantes en Vert'!#REF!)</f>
        <v>#REF!</v>
      </c>
      <c r="H1448" s="127" t="e">
        <f>IF('Plantes en Vert'!#REF!="","",'Plantes en Vert'!#REF!)</f>
        <v>#REF!</v>
      </c>
      <c r="I1448" s="127" t="e">
        <f>IF('Plantes en Vert'!#REF!="","",'Plantes en Vert'!#REF!)</f>
        <v>#REF!</v>
      </c>
      <c r="J1448" s="129" t="e">
        <f>IF('Plantes en Vert'!#REF!="","",'Plantes en Vert'!#REF!)</f>
        <v>#REF!</v>
      </c>
      <c r="K1448" s="160" t="e">
        <f>IF('Plantes en Vert'!#REF!="","",'Plantes en Vert'!#REF!)</f>
        <v>#REF!</v>
      </c>
      <c r="L1448" s="160" t="e">
        <f>IF('Plantes en Vert'!#REF!="","",'Plantes en Vert'!#REF!)</f>
        <v>#REF!</v>
      </c>
      <c r="M1448" s="160" t="e">
        <f>IF('Plantes en Vert'!#REF!="","",'Plantes en Vert'!#REF!)</f>
        <v>#REF!</v>
      </c>
      <c r="N1448" s="160" t="e">
        <f>IF('Plantes en Vert'!#REF!="","",'Plantes en Vert'!#REF!)</f>
        <v>#REF!</v>
      </c>
      <c r="O1448" s="126"/>
      <c r="P1448" s="130"/>
      <c r="Q1448" s="20"/>
      <c r="R1448" s="20"/>
      <c r="S1448" s="236"/>
      <c r="T1448" s="245"/>
      <c r="U1448" s="214"/>
      <c r="V1448" s="214"/>
      <c r="W1448" s="214"/>
    </row>
    <row r="1449" spans="1:23" ht="20.100000000000001" customHeight="1" x14ac:dyDescent="0.25">
      <c r="A1449" s="23">
        <f>IF('Plantes en Vert'!A91="","",'Plantes en Vert'!A91)</f>
        <v>26896</v>
      </c>
      <c r="B1449" s="24" t="str">
        <f>IF('Plantes en Vert'!B91="","",'Plantes en Vert'!B91)</f>
        <v>GERANIUM ZONALE COLL</v>
      </c>
      <c r="C1449" s="24" t="str">
        <f>IF('Plantes en Vert'!C91="","",'Plantes en Vert'!C91)</f>
        <v xml:space="preserve">Fireworks Scarlet pac </v>
      </c>
      <c r="D1449" s="24" t="str">
        <f>IF('Plantes en Vert'!D91="","",'Plantes en Vert'!D91)</f>
        <v>&gt;s06/2026</v>
      </c>
      <c r="E1449" s="66" t="str">
        <f>IF('Plantes en Vert'!E91="","",'Plantes en Vert'!E91)</f>
        <v>B</v>
      </c>
      <c r="F1449" s="66" t="str">
        <f>IF('Plantes en Vert'!F91="","",'Plantes en Vert'!F91)</f>
        <v>P 1L</v>
      </c>
      <c r="G1449" s="64">
        <f>IF('Plantes en Vert'!G91="","",'Plantes en Vert'!G91)</f>
        <v>10</v>
      </c>
      <c r="H1449" s="66" t="str">
        <f>IF('Plantes en Vert'!H91="","",'Plantes en Vert'!H91)</f>
        <v>Q. lim.</v>
      </c>
      <c r="I1449" s="66" t="str">
        <f>IF('Plantes en Vert'!I91="","",'Plantes en Vert'!I91)</f>
        <v/>
      </c>
      <c r="J1449" s="72" t="str">
        <f>IF('Plantes en Vert'!J91="","",'Plantes en Vert'!J91)</f>
        <v/>
      </c>
      <c r="K1449" s="24" t="str">
        <f>IF('Plantes en Vert'!K91="","",'Plantes en Vert'!K91)</f>
        <v>GERA</v>
      </c>
      <c r="L1449" s="24" t="str">
        <f>IF('Plantes en Vert'!L91="","",'Plantes en Vert'!L91)</f>
        <v>Hall</v>
      </c>
      <c r="M1449" s="24" t="str">
        <f>IF('Plantes en Vert'!M91="","",'Plantes en Vert'!M91)</f>
        <v/>
      </c>
      <c r="N1449" s="24" t="str">
        <f>IF('Plantes en Vert'!N91="","",'Plantes en Vert'!N91)</f>
        <v>P1L</v>
      </c>
      <c r="O1449" s="24"/>
      <c r="P1449" s="54"/>
      <c r="Q1449" s="20"/>
      <c r="R1449" s="20"/>
      <c r="S1449" s="236"/>
      <c r="T1449" s="241"/>
      <c r="U1449" s="44"/>
      <c r="V1449" s="44"/>
      <c r="W1449" s="44"/>
    </row>
    <row r="1450" spans="1:23" ht="20.100000000000001" customHeight="1" x14ac:dyDescent="0.25">
      <c r="A1450" s="125" t="e">
        <f>IF('Plantes en Vert'!#REF!="","",'Plantes en Vert'!#REF!)</f>
        <v>#REF!</v>
      </c>
      <c r="B1450" s="126" t="e">
        <f>IF('Plantes en Vert'!#REF!="","",'Plantes en Vert'!#REF!)</f>
        <v>#REF!</v>
      </c>
      <c r="C1450" s="126" t="e">
        <f>IF('Plantes en Vert'!#REF!="","",'Plantes en Vert'!#REF!)</f>
        <v>#REF!</v>
      </c>
      <c r="D1450" s="126" t="e">
        <f>IF('Plantes en Vert'!#REF!="","",'Plantes en Vert'!#REF!)</f>
        <v>#REF!</v>
      </c>
      <c r="E1450" s="127" t="e">
        <f>IF('Plantes en Vert'!#REF!="","",'Plantes en Vert'!#REF!)</f>
        <v>#REF!</v>
      </c>
      <c r="F1450" s="127" t="e">
        <f>IF('Plantes en Vert'!#REF!="","",'Plantes en Vert'!#REF!)</f>
        <v>#REF!</v>
      </c>
      <c r="G1450" s="128" t="e">
        <f>IF('Plantes en Vert'!#REF!="","",'Plantes en Vert'!#REF!)</f>
        <v>#REF!</v>
      </c>
      <c r="H1450" s="127" t="e">
        <f>IF('Plantes en Vert'!#REF!="","",'Plantes en Vert'!#REF!)</f>
        <v>#REF!</v>
      </c>
      <c r="I1450" s="127" t="e">
        <f>IF('Plantes en Vert'!#REF!="","",'Plantes en Vert'!#REF!)</f>
        <v>#REF!</v>
      </c>
      <c r="J1450" s="129" t="e">
        <f>IF('Plantes en Vert'!#REF!="","",'Plantes en Vert'!#REF!)</f>
        <v>#REF!</v>
      </c>
      <c r="K1450" s="160" t="e">
        <f>IF('Plantes en Vert'!#REF!="","",'Plantes en Vert'!#REF!)</f>
        <v>#REF!</v>
      </c>
      <c r="L1450" s="160" t="e">
        <f>IF('Plantes en Vert'!#REF!="","",'Plantes en Vert'!#REF!)</f>
        <v>#REF!</v>
      </c>
      <c r="M1450" s="160" t="e">
        <f>IF('Plantes en Vert'!#REF!="","",'Plantes en Vert'!#REF!)</f>
        <v>#REF!</v>
      </c>
      <c r="N1450" s="160" t="e">
        <f>IF('Plantes en Vert'!#REF!="","",'Plantes en Vert'!#REF!)</f>
        <v>#REF!</v>
      </c>
      <c r="O1450" s="126"/>
      <c r="P1450" s="130"/>
      <c r="Q1450" s="20"/>
      <c r="R1450" s="20"/>
      <c r="S1450" s="236"/>
      <c r="T1450" s="245"/>
      <c r="U1450" s="214"/>
      <c r="V1450" s="214"/>
      <c r="W1450" s="214"/>
    </row>
    <row r="1451" spans="1:23" ht="20.100000000000001" customHeight="1" x14ac:dyDescent="0.25">
      <c r="A1451" s="23">
        <f>IF('Plantes en Vert'!A92="","",'Plantes en Vert'!A92)</f>
        <v>24062</v>
      </c>
      <c r="B1451" s="24" t="str">
        <f>IF('Plantes en Vert'!B92="","",'Plantes en Vert'!B92)</f>
        <v>GERANIUM ZONALE COLL</v>
      </c>
      <c r="C1451" s="24" t="str">
        <f>IF('Plantes en Vert'!C92="","",'Plantes en Vert'!C92)</f>
        <v xml:space="preserve">Fireworks Variés pac </v>
      </c>
      <c r="D1451" s="24" t="str">
        <f>IF('Plantes en Vert'!D92="","",'Plantes en Vert'!D92)</f>
        <v>&gt;s06/2026</v>
      </c>
      <c r="E1451" s="66" t="str">
        <f>IF('Plantes en Vert'!E92="","",'Plantes en Vert'!E92)</f>
        <v>B</v>
      </c>
      <c r="F1451" s="66" t="str">
        <f>IF('Plantes en Vert'!F92="","",'Plantes en Vert'!F92)</f>
        <v>P 1L</v>
      </c>
      <c r="G1451" s="64">
        <f>IF('Plantes en Vert'!G92="","",'Plantes en Vert'!G92)</f>
        <v>10</v>
      </c>
      <c r="H1451" s="66" t="str">
        <f>IF('Plantes en Vert'!H92="","",'Plantes en Vert'!H92)</f>
        <v>Q. lim.</v>
      </c>
      <c r="I1451" s="66" t="str">
        <f>IF('Plantes en Vert'!I92="","",'Plantes en Vert'!I92)</f>
        <v/>
      </c>
      <c r="J1451" s="72" t="str">
        <f>IF('Plantes en Vert'!J92="","",'Plantes en Vert'!J92)</f>
        <v/>
      </c>
      <c r="K1451" s="24" t="str">
        <f>IF('Plantes en Vert'!K92="","",'Plantes en Vert'!K92)</f>
        <v>GERA</v>
      </c>
      <c r="L1451" s="24" t="str">
        <f>IF('Plantes en Vert'!L92="","",'Plantes en Vert'!L92)</f>
        <v>Hall</v>
      </c>
      <c r="M1451" s="24" t="str">
        <f>IF('Plantes en Vert'!M92="","",'Plantes en Vert'!M92)</f>
        <v/>
      </c>
      <c r="N1451" s="24" t="str">
        <f>IF('Plantes en Vert'!N92="","",'Plantes en Vert'!N92)</f>
        <v>P1L</v>
      </c>
      <c r="O1451" s="24"/>
      <c r="P1451" s="54"/>
      <c r="Q1451" s="20"/>
      <c r="R1451" s="20"/>
      <c r="S1451" s="236"/>
      <c r="T1451" s="241"/>
      <c r="U1451" s="44"/>
      <c r="V1451" s="44"/>
      <c r="W1451" s="44"/>
    </row>
    <row r="1452" spans="1:23" ht="20.100000000000001" customHeight="1" x14ac:dyDescent="0.25">
      <c r="A1452" s="125" t="e">
        <f>IF('Plantes en Vert'!#REF!="","",'Plantes en Vert'!#REF!)</f>
        <v>#REF!</v>
      </c>
      <c r="B1452" s="126" t="e">
        <f>IF('Plantes en Vert'!#REF!="","",'Plantes en Vert'!#REF!)</f>
        <v>#REF!</v>
      </c>
      <c r="C1452" s="126" t="e">
        <f>IF('Plantes en Vert'!#REF!="","",'Plantes en Vert'!#REF!)</f>
        <v>#REF!</v>
      </c>
      <c r="D1452" s="126" t="e">
        <f>IF('Plantes en Vert'!#REF!="","",'Plantes en Vert'!#REF!)</f>
        <v>#REF!</v>
      </c>
      <c r="E1452" s="127" t="e">
        <f>IF('Plantes en Vert'!#REF!="","",'Plantes en Vert'!#REF!)</f>
        <v>#REF!</v>
      </c>
      <c r="F1452" s="127" t="e">
        <f>IF('Plantes en Vert'!#REF!="","",'Plantes en Vert'!#REF!)</f>
        <v>#REF!</v>
      </c>
      <c r="G1452" s="128" t="e">
        <f>IF('Plantes en Vert'!#REF!="","",'Plantes en Vert'!#REF!)</f>
        <v>#REF!</v>
      </c>
      <c r="H1452" s="127" t="e">
        <f>IF('Plantes en Vert'!#REF!="","",'Plantes en Vert'!#REF!)</f>
        <v>#REF!</v>
      </c>
      <c r="I1452" s="127" t="e">
        <f>IF('Plantes en Vert'!#REF!="","",'Plantes en Vert'!#REF!)</f>
        <v>#REF!</v>
      </c>
      <c r="J1452" s="129" t="e">
        <f>IF('Plantes en Vert'!#REF!="","",'Plantes en Vert'!#REF!)</f>
        <v>#REF!</v>
      </c>
      <c r="K1452" s="160" t="e">
        <f>IF('Plantes en Vert'!#REF!="","",'Plantes en Vert'!#REF!)</f>
        <v>#REF!</v>
      </c>
      <c r="L1452" s="160" t="e">
        <f>IF('Plantes en Vert'!#REF!="","",'Plantes en Vert'!#REF!)</f>
        <v>#REF!</v>
      </c>
      <c r="M1452" s="160" t="e">
        <f>IF('Plantes en Vert'!#REF!="","",'Plantes en Vert'!#REF!)</f>
        <v>#REF!</v>
      </c>
      <c r="N1452" s="160" t="e">
        <f>IF('Plantes en Vert'!#REF!="","",'Plantes en Vert'!#REF!)</f>
        <v>#REF!</v>
      </c>
      <c r="O1452" s="126"/>
      <c r="P1452" s="130"/>
      <c r="Q1452" s="20"/>
      <c r="R1452" s="20"/>
      <c r="S1452" s="236"/>
      <c r="T1452" s="245"/>
      <c r="U1452" s="214"/>
      <c r="V1452" s="214"/>
      <c r="W1452" s="214"/>
    </row>
    <row r="1453" spans="1:23" ht="20.100000000000001" customHeight="1" x14ac:dyDescent="0.25">
      <c r="A1453" s="151" t="str">
        <f>IF('Plantes en Vert'!A93="","",'Plantes en Vert'!A93)</f>
        <v/>
      </c>
      <c r="B1453" s="354" t="str">
        <f>IF('Plantes en Vert'!B93="","",'Plantes en Vert'!B93)</f>
        <v>GERANIUM LIERRE A GRANDES FLEURS PELLINO</v>
      </c>
      <c r="C1453" s="153"/>
      <c r="D1453" s="153" t="str">
        <f>IF('Plantes en Vert'!D93="","",'Plantes en Vert'!D93)</f>
        <v/>
      </c>
      <c r="E1453" s="154" t="str">
        <f>IF('Plantes en Vert'!E93="","",'Plantes en Vert'!E93)</f>
        <v/>
      </c>
      <c r="F1453" s="154" t="str">
        <f>IF('Plantes en Vert'!F93="","",'Plantes en Vert'!F93)</f>
        <v/>
      </c>
      <c r="G1453" s="154" t="str">
        <f>IF('Plantes en Vert'!G93="","",'Plantes en Vert'!G93)</f>
        <v/>
      </c>
      <c r="H1453" s="154" t="str">
        <f>IF('Plantes en Vert'!H93="","",'Plantes en Vert'!H93)</f>
        <v/>
      </c>
      <c r="I1453" s="154" t="str">
        <f>IF('Plantes en Vert'!I93="","",'Plantes en Vert'!I93)</f>
        <v/>
      </c>
      <c r="J1453" s="155" t="str">
        <f>IF('Plantes en Vert'!J93="","",'Plantes en Vert'!J93)</f>
        <v/>
      </c>
      <c r="K1453" s="153" t="str">
        <f>IF('Plantes en Vert'!K93="","",'Plantes en Vert'!K93)</f>
        <v/>
      </c>
      <c r="L1453" s="153" t="str">
        <f>IF('Plantes en Vert'!L93="","",'Plantes en Vert'!L93)</f>
        <v>L</v>
      </c>
      <c r="M1453" s="153" t="str">
        <f>IF('Plantes en Vert'!M93="","",'Plantes en Vert'!M93)</f>
        <v/>
      </c>
      <c r="N1453" s="153" t="str">
        <f>IF('Plantes en Vert'!N93="","",'Plantes en Vert'!N93)</f>
        <v/>
      </c>
      <c r="O1453" s="153"/>
      <c r="P1453" s="156"/>
      <c r="Q1453" s="20"/>
      <c r="R1453" s="20"/>
      <c r="S1453" s="236"/>
      <c r="T1453" s="248"/>
      <c r="U1453" s="164"/>
      <c r="V1453" s="164"/>
      <c r="W1453" s="164"/>
    </row>
    <row r="1454" spans="1:23" ht="20.100000000000001" customHeight="1" x14ac:dyDescent="0.25">
      <c r="A1454" s="125">
        <f>IF('Plantes en Vert'!A94="","",'Plantes en Vert'!A94)</f>
        <v>23163</v>
      </c>
      <c r="B1454" s="126" t="str">
        <f>IF('Plantes en Vert'!B94="","",'Plantes en Vert'!B94)</f>
        <v>GERANIUM LIERRE A G. FLEURS PELLINO</v>
      </c>
      <c r="C1454" s="126" t="str">
        <f>IF('Plantes en Vert'!C94="","",'Plantes en Vert'!C94)</f>
        <v xml:space="preserve">Blanc technigera </v>
      </c>
      <c r="D1454" s="126" t="str">
        <f>IF('Plantes en Vert'!D94="","",'Plantes en Vert'!D94)</f>
        <v>&gt;s06/2026</v>
      </c>
      <c r="E1454" s="127" t="str">
        <f>IF('Plantes en Vert'!E94="","",'Plantes en Vert'!E94)</f>
        <v>B</v>
      </c>
      <c r="F1454" s="127" t="str">
        <f>IF('Plantes en Vert'!F94="","",'Plantes en Vert'!F94)</f>
        <v>P 1L</v>
      </c>
      <c r="G1454" s="128">
        <f>IF('Plantes en Vert'!G94="","",'Plantes en Vert'!G94)</f>
        <v>10</v>
      </c>
      <c r="H1454" s="127" t="str">
        <f>IF('Plantes en Vert'!H94="","",'Plantes en Vert'!H94)</f>
        <v>Q. lim.</v>
      </c>
      <c r="I1454" s="127" t="str">
        <f>IF('Plantes en Vert'!I94="","",'Plantes en Vert'!I94)</f>
        <v/>
      </c>
      <c r="J1454" s="129" t="str">
        <f>IF('Plantes en Vert'!J94="","",'Plantes en Vert'!J94)</f>
        <v/>
      </c>
      <c r="K1454" s="160" t="str">
        <f>IF('Plantes en Vert'!K94="","",'Plantes en Vert'!K94)</f>
        <v>GERA</v>
      </c>
      <c r="L1454" s="160" t="str">
        <f>IF('Plantes en Vert'!L94="","",'Plantes en Vert'!L94)</f>
        <v>Hall</v>
      </c>
      <c r="M1454" s="160" t="str">
        <f>IF('Plantes en Vert'!M94="","",'Plantes en Vert'!M94)</f>
        <v/>
      </c>
      <c r="N1454" s="160" t="str">
        <f>IF('Plantes en Vert'!N94="","",'Plantes en Vert'!N94)</f>
        <v>P1L</v>
      </c>
      <c r="O1454" s="126"/>
      <c r="P1454" s="130"/>
      <c r="Q1454" s="20"/>
      <c r="R1454" s="20"/>
      <c r="S1454" s="236"/>
      <c r="T1454" s="245"/>
      <c r="U1454" s="214"/>
      <c r="V1454" s="214"/>
      <c r="W1454" s="214"/>
    </row>
    <row r="1455" spans="1:23" ht="20.100000000000001" customHeight="1" x14ac:dyDescent="0.25">
      <c r="A1455" s="23" t="e">
        <f>IF('Plantes en Vert'!#REF!="","",'Plantes en Vert'!#REF!)</f>
        <v>#REF!</v>
      </c>
      <c r="B1455" s="24" t="e">
        <f>IF('Plantes en Vert'!#REF!="","",'Plantes en Vert'!#REF!)</f>
        <v>#REF!</v>
      </c>
      <c r="C1455" s="24" t="e">
        <f>IF('Plantes en Vert'!#REF!="","",'Plantes en Vert'!#REF!)</f>
        <v>#REF!</v>
      </c>
      <c r="D1455" s="24" t="e">
        <f>IF('Plantes en Vert'!#REF!="","",'Plantes en Vert'!#REF!)</f>
        <v>#REF!</v>
      </c>
      <c r="E1455" s="66" t="e">
        <f>IF('Plantes en Vert'!#REF!="","",'Plantes en Vert'!#REF!)</f>
        <v>#REF!</v>
      </c>
      <c r="F1455" s="66" t="e">
        <f>IF('Plantes en Vert'!#REF!="","",'Plantes en Vert'!#REF!)</f>
        <v>#REF!</v>
      </c>
      <c r="G1455" s="64" t="e">
        <f>IF('Plantes en Vert'!#REF!="","",'Plantes en Vert'!#REF!)</f>
        <v>#REF!</v>
      </c>
      <c r="H1455" s="66" t="e">
        <f>IF('Plantes en Vert'!#REF!="","",'Plantes en Vert'!#REF!)</f>
        <v>#REF!</v>
      </c>
      <c r="I1455" s="66" t="e">
        <f>IF('Plantes en Vert'!#REF!="","",'Plantes en Vert'!#REF!)</f>
        <v>#REF!</v>
      </c>
      <c r="J1455" s="72" t="e">
        <f>IF('Plantes en Vert'!#REF!="","",'Plantes en Vert'!#REF!)</f>
        <v>#REF!</v>
      </c>
      <c r="K1455" s="24" t="e">
        <f>IF('Plantes en Vert'!#REF!="","",'Plantes en Vert'!#REF!)</f>
        <v>#REF!</v>
      </c>
      <c r="L1455" s="24" t="e">
        <f>IF('Plantes en Vert'!#REF!="","",'Plantes en Vert'!#REF!)</f>
        <v>#REF!</v>
      </c>
      <c r="M1455" s="24" t="e">
        <f>IF('Plantes en Vert'!#REF!="","",'Plantes en Vert'!#REF!)</f>
        <v>#REF!</v>
      </c>
      <c r="N1455" s="24" t="e">
        <f>IF('Plantes en Vert'!#REF!="","",'Plantes en Vert'!#REF!)</f>
        <v>#REF!</v>
      </c>
      <c r="O1455" s="24"/>
      <c r="P1455" s="54"/>
      <c r="Q1455" s="20"/>
      <c r="R1455" s="20"/>
      <c r="S1455" s="236"/>
      <c r="T1455" s="241"/>
      <c r="U1455" s="44"/>
      <c r="V1455" s="44"/>
      <c r="W1455" s="44"/>
    </row>
    <row r="1456" spans="1:23" ht="20.100000000000001" customHeight="1" x14ac:dyDescent="0.25">
      <c r="A1456" s="125">
        <f>IF('Plantes en Vert'!A95="","",'Plantes en Vert'!A95)</f>
        <v>23164</v>
      </c>
      <c r="B1456" s="126" t="str">
        <f>IF('Plantes en Vert'!B95="","",'Plantes en Vert'!B95)</f>
        <v>GERANIUM LIERRE A G. FLEURS PELLINO</v>
      </c>
      <c r="C1456" s="126" t="str">
        <f>IF('Plantes en Vert'!C95="","",'Plantes en Vert'!C95)</f>
        <v xml:space="preserve">Mauve technigera </v>
      </c>
      <c r="D1456" s="126" t="str">
        <f>IF('Plantes en Vert'!D95="","",'Plantes en Vert'!D95)</f>
        <v>&gt;s06/2026</v>
      </c>
      <c r="E1456" s="127" t="str">
        <f>IF('Plantes en Vert'!E95="","",'Plantes en Vert'!E95)</f>
        <v>B</v>
      </c>
      <c r="F1456" s="127" t="str">
        <f>IF('Plantes en Vert'!F95="","",'Plantes en Vert'!F95)</f>
        <v>P 1L</v>
      </c>
      <c r="G1456" s="128">
        <f>IF('Plantes en Vert'!G95="","",'Plantes en Vert'!G95)</f>
        <v>10</v>
      </c>
      <c r="H1456" s="127" t="str">
        <f>IF('Plantes en Vert'!H95="","",'Plantes en Vert'!H95)</f>
        <v>Q. lim.</v>
      </c>
      <c r="I1456" s="127" t="str">
        <f>IF('Plantes en Vert'!I95="","",'Plantes en Vert'!I95)</f>
        <v/>
      </c>
      <c r="J1456" s="129" t="str">
        <f>IF('Plantes en Vert'!J95="","",'Plantes en Vert'!J95)</f>
        <v/>
      </c>
      <c r="K1456" s="160" t="str">
        <f>IF('Plantes en Vert'!K95="","",'Plantes en Vert'!K95)</f>
        <v>GERA</v>
      </c>
      <c r="L1456" s="160" t="str">
        <f>IF('Plantes en Vert'!L95="","",'Plantes en Vert'!L95)</f>
        <v>Hall</v>
      </c>
      <c r="M1456" s="160" t="str">
        <f>IF('Plantes en Vert'!M95="","",'Plantes en Vert'!M95)</f>
        <v/>
      </c>
      <c r="N1456" s="160" t="str">
        <f>IF('Plantes en Vert'!N95="","",'Plantes en Vert'!N95)</f>
        <v>P1L</v>
      </c>
      <c r="O1456" s="126"/>
      <c r="P1456" s="130"/>
      <c r="Q1456" s="20"/>
      <c r="R1456" s="20"/>
      <c r="S1456" s="236"/>
      <c r="T1456" s="245"/>
      <c r="U1456" s="214"/>
      <c r="V1456" s="214"/>
      <c r="W1456" s="214"/>
    </row>
    <row r="1457" spans="1:23" ht="20.100000000000001" customHeight="1" x14ac:dyDescent="0.25">
      <c r="A1457" s="23" t="e">
        <f>IF('Plantes en Vert'!#REF!="","",'Plantes en Vert'!#REF!)</f>
        <v>#REF!</v>
      </c>
      <c r="B1457" s="24" t="e">
        <f>IF('Plantes en Vert'!#REF!="","",'Plantes en Vert'!#REF!)</f>
        <v>#REF!</v>
      </c>
      <c r="C1457" s="24" t="e">
        <f>IF('Plantes en Vert'!#REF!="","",'Plantes en Vert'!#REF!)</f>
        <v>#REF!</v>
      </c>
      <c r="D1457" s="24" t="e">
        <f>IF('Plantes en Vert'!#REF!="","",'Plantes en Vert'!#REF!)</f>
        <v>#REF!</v>
      </c>
      <c r="E1457" s="66" t="e">
        <f>IF('Plantes en Vert'!#REF!="","",'Plantes en Vert'!#REF!)</f>
        <v>#REF!</v>
      </c>
      <c r="F1457" s="66" t="e">
        <f>IF('Plantes en Vert'!#REF!="","",'Plantes en Vert'!#REF!)</f>
        <v>#REF!</v>
      </c>
      <c r="G1457" s="64" t="e">
        <f>IF('Plantes en Vert'!#REF!="","",'Plantes en Vert'!#REF!)</f>
        <v>#REF!</v>
      </c>
      <c r="H1457" s="66" t="e">
        <f>IF('Plantes en Vert'!#REF!="","",'Plantes en Vert'!#REF!)</f>
        <v>#REF!</v>
      </c>
      <c r="I1457" s="66" t="e">
        <f>IF('Plantes en Vert'!#REF!="","",'Plantes en Vert'!#REF!)</f>
        <v>#REF!</v>
      </c>
      <c r="J1457" s="72" t="e">
        <f>IF('Plantes en Vert'!#REF!="","",'Plantes en Vert'!#REF!)</f>
        <v>#REF!</v>
      </c>
      <c r="K1457" s="24" t="e">
        <f>IF('Plantes en Vert'!#REF!="","",'Plantes en Vert'!#REF!)</f>
        <v>#REF!</v>
      </c>
      <c r="L1457" s="24" t="e">
        <f>IF('Plantes en Vert'!#REF!="","",'Plantes en Vert'!#REF!)</f>
        <v>#REF!</v>
      </c>
      <c r="M1457" s="24" t="e">
        <f>IF('Plantes en Vert'!#REF!="","",'Plantes en Vert'!#REF!)</f>
        <v>#REF!</v>
      </c>
      <c r="N1457" s="24" t="e">
        <f>IF('Plantes en Vert'!#REF!="","",'Plantes en Vert'!#REF!)</f>
        <v>#REF!</v>
      </c>
      <c r="O1457" s="24"/>
      <c r="P1457" s="54"/>
      <c r="Q1457" s="20"/>
      <c r="R1457" s="20"/>
      <c r="S1457" s="236"/>
      <c r="T1457" s="241"/>
      <c r="U1457" s="44"/>
      <c r="V1457" s="44"/>
      <c r="W1457" s="44"/>
    </row>
    <row r="1458" spans="1:23" ht="20.100000000000001" customHeight="1" x14ac:dyDescent="0.25">
      <c r="A1458" s="125">
        <f>IF('Plantes en Vert'!A96="","",'Plantes en Vert'!A96)</f>
        <v>26900</v>
      </c>
      <c r="B1458" s="126" t="str">
        <f>IF('Plantes en Vert'!B96="","",'Plantes en Vert'!B96)</f>
        <v>GERANIUM LIERRE A G. FLEURS PELLINO</v>
      </c>
      <c r="C1458" s="126" t="str">
        <f>IF('Plantes en Vert'!C96="","",'Plantes en Vert'!C96)</f>
        <v xml:space="preserve">Rose Bicolore technigera </v>
      </c>
      <c r="D1458" s="126" t="str">
        <f>IF('Plantes en Vert'!D96="","",'Plantes en Vert'!D96)</f>
        <v>&gt;s06/2026</v>
      </c>
      <c r="E1458" s="127" t="str">
        <f>IF('Plantes en Vert'!E96="","",'Plantes en Vert'!E96)</f>
        <v>B</v>
      </c>
      <c r="F1458" s="127" t="str">
        <f>IF('Plantes en Vert'!F96="","",'Plantes en Vert'!F96)</f>
        <v>P 1L</v>
      </c>
      <c r="G1458" s="128">
        <f>IF('Plantes en Vert'!G96="","",'Plantes en Vert'!G96)</f>
        <v>10</v>
      </c>
      <c r="H1458" s="127" t="str">
        <f>IF('Plantes en Vert'!H96="","",'Plantes en Vert'!H96)</f>
        <v>Q. lim.</v>
      </c>
      <c r="I1458" s="127" t="str">
        <f>IF('Plantes en Vert'!I96="","",'Plantes en Vert'!I96)</f>
        <v/>
      </c>
      <c r="J1458" s="129" t="str">
        <f>IF('Plantes en Vert'!J96="","",'Plantes en Vert'!J96)</f>
        <v/>
      </c>
      <c r="K1458" s="160" t="str">
        <f>IF('Plantes en Vert'!K96="","",'Plantes en Vert'!K96)</f>
        <v>GERA</v>
      </c>
      <c r="L1458" s="160" t="str">
        <f>IF('Plantes en Vert'!L96="","",'Plantes en Vert'!L96)</f>
        <v>Hall</v>
      </c>
      <c r="M1458" s="160" t="str">
        <f>IF('Plantes en Vert'!M96="","",'Plantes en Vert'!M96)</f>
        <v/>
      </c>
      <c r="N1458" s="160" t="str">
        <f>IF('Plantes en Vert'!N96="","",'Plantes en Vert'!N96)</f>
        <v>P1L</v>
      </c>
      <c r="O1458" s="126"/>
      <c r="P1458" s="130"/>
      <c r="Q1458" s="20"/>
      <c r="R1458" s="20"/>
      <c r="S1458" s="236"/>
      <c r="T1458" s="245"/>
      <c r="U1458" s="214"/>
      <c r="V1458" s="214"/>
      <c r="W1458" s="214"/>
    </row>
    <row r="1459" spans="1:23" ht="20.100000000000001" customHeight="1" x14ac:dyDescent="0.25">
      <c r="A1459" s="23" t="e">
        <f>IF('Plantes en Vert'!#REF!="","",'Plantes en Vert'!#REF!)</f>
        <v>#REF!</v>
      </c>
      <c r="B1459" s="24" t="e">
        <f>IF('Plantes en Vert'!#REF!="","",'Plantes en Vert'!#REF!)</f>
        <v>#REF!</v>
      </c>
      <c r="C1459" s="24" t="e">
        <f>IF('Plantes en Vert'!#REF!="","",'Plantes en Vert'!#REF!)</f>
        <v>#REF!</v>
      </c>
      <c r="D1459" s="24" t="e">
        <f>IF('Plantes en Vert'!#REF!="","",'Plantes en Vert'!#REF!)</f>
        <v>#REF!</v>
      </c>
      <c r="E1459" s="66" t="e">
        <f>IF('Plantes en Vert'!#REF!="","",'Plantes en Vert'!#REF!)</f>
        <v>#REF!</v>
      </c>
      <c r="F1459" s="66" t="e">
        <f>IF('Plantes en Vert'!#REF!="","",'Plantes en Vert'!#REF!)</f>
        <v>#REF!</v>
      </c>
      <c r="G1459" s="64" t="e">
        <f>IF('Plantes en Vert'!#REF!="","",'Plantes en Vert'!#REF!)</f>
        <v>#REF!</v>
      </c>
      <c r="H1459" s="66" t="e">
        <f>IF('Plantes en Vert'!#REF!="","",'Plantes en Vert'!#REF!)</f>
        <v>#REF!</v>
      </c>
      <c r="I1459" s="66" t="e">
        <f>IF('Plantes en Vert'!#REF!="","",'Plantes en Vert'!#REF!)</f>
        <v>#REF!</v>
      </c>
      <c r="J1459" s="72" t="e">
        <f>IF('Plantes en Vert'!#REF!="","",'Plantes en Vert'!#REF!)</f>
        <v>#REF!</v>
      </c>
      <c r="K1459" s="24" t="e">
        <f>IF('Plantes en Vert'!#REF!="","",'Plantes en Vert'!#REF!)</f>
        <v>#REF!</v>
      </c>
      <c r="L1459" s="24" t="e">
        <f>IF('Plantes en Vert'!#REF!="","",'Plantes en Vert'!#REF!)</f>
        <v>#REF!</v>
      </c>
      <c r="M1459" s="24" t="e">
        <f>IF('Plantes en Vert'!#REF!="","",'Plantes en Vert'!#REF!)</f>
        <v>#REF!</v>
      </c>
      <c r="N1459" s="24" t="e">
        <f>IF('Plantes en Vert'!#REF!="","",'Plantes en Vert'!#REF!)</f>
        <v>#REF!</v>
      </c>
      <c r="O1459" s="24"/>
      <c r="P1459" s="54"/>
      <c r="Q1459" s="20"/>
      <c r="R1459" s="20"/>
      <c r="S1459" s="236"/>
      <c r="T1459" s="241"/>
      <c r="U1459" s="44"/>
      <c r="V1459" s="44"/>
      <c r="W1459" s="44"/>
    </row>
    <row r="1460" spans="1:23" ht="20.100000000000001" customHeight="1" x14ac:dyDescent="0.25">
      <c r="A1460" s="125">
        <f>IF('Plantes en Vert'!A97="","",'Plantes en Vert'!A97)</f>
        <v>23165</v>
      </c>
      <c r="B1460" s="126" t="str">
        <f>IF('Plantes en Vert'!B97="","",'Plantes en Vert'!B97)</f>
        <v>GERANIUM LIERRE A G. FLEURS PELLINO</v>
      </c>
      <c r="C1460" s="126" t="str">
        <f>IF('Plantes en Vert'!C97="","",'Plantes en Vert'!C97)</f>
        <v xml:space="preserve">Rose Foncé technigera </v>
      </c>
      <c r="D1460" s="126" t="str">
        <f>IF('Plantes en Vert'!D97="","",'Plantes en Vert'!D97)</f>
        <v>&gt;s06/2026</v>
      </c>
      <c r="E1460" s="127" t="str">
        <f>IF('Plantes en Vert'!E97="","",'Plantes en Vert'!E97)</f>
        <v>B</v>
      </c>
      <c r="F1460" s="127" t="str">
        <f>IF('Plantes en Vert'!F97="","",'Plantes en Vert'!F97)</f>
        <v>P 1L</v>
      </c>
      <c r="G1460" s="128">
        <f>IF('Plantes en Vert'!G97="","",'Plantes en Vert'!G97)</f>
        <v>10</v>
      </c>
      <c r="H1460" s="127" t="str">
        <f>IF('Plantes en Vert'!H97="","",'Plantes en Vert'!H97)</f>
        <v>Q. lim.</v>
      </c>
      <c r="I1460" s="127" t="str">
        <f>IF('Plantes en Vert'!I97="","",'Plantes en Vert'!I97)</f>
        <v/>
      </c>
      <c r="J1460" s="129" t="str">
        <f>IF('Plantes en Vert'!J97="","",'Plantes en Vert'!J97)</f>
        <v/>
      </c>
      <c r="K1460" s="160" t="str">
        <f>IF('Plantes en Vert'!K97="","",'Plantes en Vert'!K97)</f>
        <v>GERA</v>
      </c>
      <c r="L1460" s="160" t="str">
        <f>IF('Plantes en Vert'!L97="","",'Plantes en Vert'!L97)</f>
        <v>Hall</v>
      </c>
      <c r="M1460" s="160" t="str">
        <f>IF('Plantes en Vert'!M97="","",'Plantes en Vert'!M97)</f>
        <v/>
      </c>
      <c r="N1460" s="160" t="str">
        <f>IF('Plantes en Vert'!N97="","",'Plantes en Vert'!N97)</f>
        <v>P1L</v>
      </c>
      <c r="O1460" s="126"/>
      <c r="P1460" s="130"/>
      <c r="Q1460" s="20"/>
      <c r="R1460" s="20"/>
      <c r="S1460" s="236"/>
      <c r="T1460" s="245"/>
      <c r="U1460" s="214"/>
      <c r="V1460" s="214"/>
      <c r="W1460" s="214"/>
    </row>
    <row r="1461" spans="1:23" ht="20.100000000000001" customHeight="1" x14ac:dyDescent="0.25">
      <c r="A1461" s="23" t="e">
        <f>IF('Plantes en Vert'!#REF!="","",'Plantes en Vert'!#REF!)</f>
        <v>#REF!</v>
      </c>
      <c r="B1461" s="24" t="e">
        <f>IF('Plantes en Vert'!#REF!="","",'Plantes en Vert'!#REF!)</f>
        <v>#REF!</v>
      </c>
      <c r="C1461" s="24" t="e">
        <f>IF('Plantes en Vert'!#REF!="","",'Plantes en Vert'!#REF!)</f>
        <v>#REF!</v>
      </c>
      <c r="D1461" s="24" t="e">
        <f>IF('Plantes en Vert'!#REF!="","",'Plantes en Vert'!#REF!)</f>
        <v>#REF!</v>
      </c>
      <c r="E1461" s="66" t="e">
        <f>IF('Plantes en Vert'!#REF!="","",'Plantes en Vert'!#REF!)</f>
        <v>#REF!</v>
      </c>
      <c r="F1461" s="66" t="e">
        <f>IF('Plantes en Vert'!#REF!="","",'Plantes en Vert'!#REF!)</f>
        <v>#REF!</v>
      </c>
      <c r="G1461" s="64" t="e">
        <f>IF('Plantes en Vert'!#REF!="","",'Plantes en Vert'!#REF!)</f>
        <v>#REF!</v>
      </c>
      <c r="H1461" s="66" t="e">
        <f>IF('Plantes en Vert'!#REF!="","",'Plantes en Vert'!#REF!)</f>
        <v>#REF!</v>
      </c>
      <c r="I1461" s="66" t="e">
        <f>IF('Plantes en Vert'!#REF!="","",'Plantes en Vert'!#REF!)</f>
        <v>#REF!</v>
      </c>
      <c r="J1461" s="72" t="e">
        <f>IF('Plantes en Vert'!#REF!="","",'Plantes en Vert'!#REF!)</f>
        <v>#REF!</v>
      </c>
      <c r="K1461" s="24" t="e">
        <f>IF('Plantes en Vert'!#REF!="","",'Plantes en Vert'!#REF!)</f>
        <v>#REF!</v>
      </c>
      <c r="L1461" s="24" t="e">
        <f>IF('Plantes en Vert'!#REF!="","",'Plantes en Vert'!#REF!)</f>
        <v>#REF!</v>
      </c>
      <c r="M1461" s="24" t="e">
        <f>IF('Plantes en Vert'!#REF!="","",'Plantes en Vert'!#REF!)</f>
        <v>#REF!</v>
      </c>
      <c r="N1461" s="24" t="e">
        <f>IF('Plantes en Vert'!#REF!="","",'Plantes en Vert'!#REF!)</f>
        <v>#REF!</v>
      </c>
      <c r="O1461" s="24"/>
      <c r="P1461" s="54"/>
      <c r="Q1461" s="20"/>
      <c r="R1461" s="20"/>
      <c r="S1461" s="236"/>
      <c r="T1461" s="241"/>
      <c r="U1461" s="44"/>
      <c r="V1461" s="44"/>
      <c r="W1461" s="44"/>
    </row>
    <row r="1462" spans="1:23" ht="20.100000000000001" customHeight="1" x14ac:dyDescent="0.25">
      <c r="A1462" s="125">
        <f>IF('Plantes en Vert'!A98="","",'Plantes en Vert'!A98)</f>
        <v>24892</v>
      </c>
      <c r="B1462" s="126" t="str">
        <f>IF('Plantes en Vert'!B98="","",'Plantes en Vert'!B98)</f>
        <v>GERANIUM LIERRE A G. FLEURS PELLINO</v>
      </c>
      <c r="C1462" s="126" t="str">
        <f>IF('Plantes en Vert'!C98="","",'Plantes en Vert'!C98)</f>
        <v xml:space="preserve">Rouge technigera </v>
      </c>
      <c r="D1462" s="126" t="str">
        <f>IF('Plantes en Vert'!D98="","",'Plantes en Vert'!D98)</f>
        <v>&gt;s06/2026</v>
      </c>
      <c r="E1462" s="127" t="str">
        <f>IF('Plantes en Vert'!E98="","",'Plantes en Vert'!E98)</f>
        <v>B</v>
      </c>
      <c r="F1462" s="127" t="str">
        <f>IF('Plantes en Vert'!F98="","",'Plantes en Vert'!F98)</f>
        <v>P 1L</v>
      </c>
      <c r="G1462" s="128">
        <f>IF('Plantes en Vert'!G98="","",'Plantes en Vert'!G98)</f>
        <v>10</v>
      </c>
      <c r="H1462" s="127" t="str">
        <f>IF('Plantes en Vert'!H98="","",'Plantes en Vert'!H98)</f>
        <v>Q. lim.</v>
      </c>
      <c r="I1462" s="127" t="str">
        <f>IF('Plantes en Vert'!I98="","",'Plantes en Vert'!I98)</f>
        <v/>
      </c>
      <c r="J1462" s="129" t="str">
        <f>IF('Plantes en Vert'!J98="","",'Plantes en Vert'!J98)</f>
        <v/>
      </c>
      <c r="K1462" s="160" t="str">
        <f>IF('Plantes en Vert'!K98="","",'Plantes en Vert'!K98)</f>
        <v>GERA</v>
      </c>
      <c r="L1462" s="160" t="str">
        <f>IF('Plantes en Vert'!L98="","",'Plantes en Vert'!L98)</f>
        <v>Hall</v>
      </c>
      <c r="M1462" s="160" t="str">
        <f>IF('Plantes en Vert'!M98="","",'Plantes en Vert'!M98)</f>
        <v/>
      </c>
      <c r="N1462" s="160" t="str">
        <f>IF('Plantes en Vert'!N98="","",'Plantes en Vert'!N98)</f>
        <v>P1L</v>
      </c>
      <c r="O1462" s="126"/>
      <c r="P1462" s="130"/>
      <c r="Q1462" s="20"/>
      <c r="R1462" s="20"/>
      <c r="S1462" s="236"/>
      <c r="T1462" s="245"/>
      <c r="U1462" s="214"/>
      <c r="V1462" s="214"/>
      <c r="W1462" s="214"/>
    </row>
    <row r="1463" spans="1:23" ht="20.100000000000001" customHeight="1" x14ac:dyDescent="0.25">
      <c r="A1463" s="23" t="e">
        <f>IF('Plantes en Vert'!#REF!="","",'Plantes en Vert'!#REF!)</f>
        <v>#REF!</v>
      </c>
      <c r="B1463" s="24" t="e">
        <f>IF('Plantes en Vert'!#REF!="","",'Plantes en Vert'!#REF!)</f>
        <v>#REF!</v>
      </c>
      <c r="C1463" s="24" t="e">
        <f>IF('Plantes en Vert'!#REF!="","",'Plantes en Vert'!#REF!)</f>
        <v>#REF!</v>
      </c>
      <c r="D1463" s="24" t="e">
        <f>IF('Plantes en Vert'!#REF!="","",'Plantes en Vert'!#REF!)</f>
        <v>#REF!</v>
      </c>
      <c r="E1463" s="66" t="e">
        <f>IF('Plantes en Vert'!#REF!="","",'Plantes en Vert'!#REF!)</f>
        <v>#REF!</v>
      </c>
      <c r="F1463" s="66" t="e">
        <f>IF('Plantes en Vert'!#REF!="","",'Plantes en Vert'!#REF!)</f>
        <v>#REF!</v>
      </c>
      <c r="G1463" s="64" t="e">
        <f>IF('Plantes en Vert'!#REF!="","",'Plantes en Vert'!#REF!)</f>
        <v>#REF!</v>
      </c>
      <c r="H1463" s="66" t="e">
        <f>IF('Plantes en Vert'!#REF!="","",'Plantes en Vert'!#REF!)</f>
        <v>#REF!</v>
      </c>
      <c r="I1463" s="66" t="e">
        <f>IF('Plantes en Vert'!#REF!="","",'Plantes en Vert'!#REF!)</f>
        <v>#REF!</v>
      </c>
      <c r="J1463" s="72" t="e">
        <f>IF('Plantes en Vert'!#REF!="","",'Plantes en Vert'!#REF!)</f>
        <v>#REF!</v>
      </c>
      <c r="K1463" s="24" t="e">
        <f>IF('Plantes en Vert'!#REF!="","",'Plantes en Vert'!#REF!)</f>
        <v>#REF!</v>
      </c>
      <c r="L1463" s="24" t="e">
        <f>IF('Plantes en Vert'!#REF!="","",'Plantes en Vert'!#REF!)</f>
        <v>#REF!</v>
      </c>
      <c r="M1463" s="24" t="e">
        <f>IF('Plantes en Vert'!#REF!="","",'Plantes en Vert'!#REF!)</f>
        <v>#REF!</v>
      </c>
      <c r="N1463" s="24" t="e">
        <f>IF('Plantes en Vert'!#REF!="","",'Plantes en Vert'!#REF!)</f>
        <v>#REF!</v>
      </c>
      <c r="O1463" s="24"/>
      <c r="P1463" s="54"/>
      <c r="Q1463" s="20"/>
      <c r="R1463" s="20"/>
      <c r="S1463" s="236"/>
      <c r="T1463" s="241"/>
      <c r="U1463" s="44"/>
      <c r="V1463" s="44"/>
      <c r="W1463" s="44"/>
    </row>
    <row r="1464" spans="1:23" ht="20.100000000000001" customHeight="1" x14ac:dyDescent="0.25">
      <c r="A1464" s="151" t="str">
        <f>IF('Plantes en Vert'!A99="","",'Plantes en Vert'!A99)</f>
        <v/>
      </c>
      <c r="B1464" s="353" t="str">
        <f>IF('Plantes en Vert'!B99="","",'Plantes en Vert'!B99)</f>
        <v>GERANIUM LIERRE DOUBLE</v>
      </c>
      <c r="C1464" s="153" t="str">
        <f>IF('Plantes en Vert'!C99="","",'Plantes en Vert'!C99)</f>
        <v/>
      </c>
      <c r="D1464" s="153" t="str">
        <f>IF('Plantes en Vert'!D99="","",'Plantes en Vert'!D99)</f>
        <v/>
      </c>
      <c r="E1464" s="154" t="str">
        <f>IF('Plantes en Vert'!E99="","",'Plantes en Vert'!E99)</f>
        <v/>
      </c>
      <c r="F1464" s="154" t="str">
        <f>IF('Plantes en Vert'!F99="","",'Plantes en Vert'!F99)</f>
        <v/>
      </c>
      <c r="G1464" s="154" t="str">
        <f>IF('Plantes en Vert'!G99="","",'Plantes en Vert'!G99)</f>
        <v/>
      </c>
      <c r="H1464" s="154" t="str">
        <f>IF('Plantes en Vert'!H99="","",'Plantes en Vert'!H99)</f>
        <v/>
      </c>
      <c r="I1464" s="154" t="str">
        <f>IF('Plantes en Vert'!I99="","",'Plantes en Vert'!I99)</f>
        <v/>
      </c>
      <c r="J1464" s="155" t="str">
        <f>IF('Plantes en Vert'!J99="","",'Plantes en Vert'!J99)</f>
        <v/>
      </c>
      <c r="K1464" s="153" t="str">
        <f>IF('Plantes en Vert'!K99="","",'Plantes en Vert'!K99)</f>
        <v/>
      </c>
      <c r="L1464" s="153" t="str">
        <f>IF('Plantes en Vert'!L99="","",'Plantes en Vert'!L99)</f>
        <v>L</v>
      </c>
      <c r="M1464" s="153" t="str">
        <f>IF('Plantes en Vert'!M99="","",'Plantes en Vert'!M99)</f>
        <v/>
      </c>
      <c r="N1464" s="153" t="str">
        <f>IF('Plantes en Vert'!N99="","",'Plantes en Vert'!N99)</f>
        <v/>
      </c>
      <c r="O1464" s="153"/>
      <c r="P1464" s="156"/>
      <c r="Q1464" s="20"/>
      <c r="R1464" s="20"/>
      <c r="S1464" s="236"/>
      <c r="T1464" s="248"/>
      <c r="U1464" s="164"/>
      <c r="V1464" s="164"/>
      <c r="W1464" s="164"/>
    </row>
    <row r="1465" spans="1:23" ht="20.100000000000001" customHeight="1" x14ac:dyDescent="0.25">
      <c r="A1465" s="167" t="str">
        <f>IF('Plantes en Vert'!A100="","",'Plantes en Vert'!A100)</f>
        <v/>
      </c>
      <c r="B1465" s="163" t="str">
        <f>IF('Plantes en Vert'!B100="","",'Plantes en Vert'!B100)</f>
        <v>GERANIUM LIERRE DOUBLE BLANC</v>
      </c>
      <c r="C1465" s="168" t="str">
        <f>IF('Plantes en Vert'!C100="","",'Plantes en Vert'!C100)</f>
        <v/>
      </c>
      <c r="D1465" s="168" t="str">
        <f>IF('Plantes en Vert'!D100="","",'Plantes en Vert'!D100)</f>
        <v/>
      </c>
      <c r="E1465" s="169" t="str">
        <f>IF('Plantes en Vert'!E100="","",'Plantes en Vert'!E100)</f>
        <v/>
      </c>
      <c r="F1465" s="169" t="str">
        <f>IF('Plantes en Vert'!F100="","",'Plantes en Vert'!F100)</f>
        <v/>
      </c>
      <c r="G1465" s="148" t="str">
        <f>IF('Plantes en Vert'!G100="","",'Plantes en Vert'!G100)</f>
        <v/>
      </c>
      <c r="H1465" s="148" t="str">
        <f>IF('Plantes en Vert'!H100="","",'Plantes en Vert'!H100)</f>
        <v/>
      </c>
      <c r="I1465" s="148" t="str">
        <f>IF('Plantes en Vert'!I100="","",'Plantes en Vert'!I100)</f>
        <v/>
      </c>
      <c r="J1465" s="149" t="str">
        <f>IF('Plantes en Vert'!J100="","",'Plantes en Vert'!J100)</f>
        <v/>
      </c>
      <c r="K1465" s="147" t="str">
        <f>IF('Plantes en Vert'!K100="","",'Plantes en Vert'!K100)</f>
        <v/>
      </c>
      <c r="L1465" s="147" t="str">
        <f>IF('Plantes en Vert'!L100="","",'Plantes en Vert'!L100)</f>
        <v>E</v>
      </c>
      <c r="M1465" s="147" t="str">
        <f>IF('Plantes en Vert'!M100="","",'Plantes en Vert'!M100)</f>
        <v/>
      </c>
      <c r="N1465" s="147" t="str">
        <f>IF('Plantes en Vert'!N100="","",'Plantes en Vert'!N100)</f>
        <v/>
      </c>
      <c r="O1465" s="147"/>
      <c r="P1465" s="150"/>
      <c r="Q1465" s="20"/>
      <c r="R1465" s="20"/>
      <c r="S1465" s="236"/>
      <c r="T1465" s="253"/>
      <c r="U1465" s="170"/>
      <c r="V1465" s="170"/>
      <c r="W1465" s="170"/>
    </row>
    <row r="1466" spans="1:23" ht="20.100000000000001" customHeight="1" x14ac:dyDescent="0.25">
      <c r="A1466" s="125">
        <f>IF('Plantes en Vert'!A101="","",'Plantes en Vert'!A101)</f>
        <v>21917</v>
      </c>
      <c r="B1466" s="126" t="str">
        <f>IF('Plantes en Vert'!B101="","",'Plantes en Vert'!B101)</f>
        <v>GERANIUM LIERRE DOUBLE</v>
      </c>
      <c r="C1466" s="126" t="str">
        <f>IF('Plantes en Vert'!C101="","",'Plantes en Vert'!C101)</f>
        <v xml:space="preserve">Doblino® Blanc technigera </v>
      </c>
      <c r="D1466" s="126" t="str">
        <f>IF('Plantes en Vert'!D101="","",'Plantes en Vert'!D101)</f>
        <v>&gt;s06/2026</v>
      </c>
      <c r="E1466" s="127" t="str">
        <f>IF('Plantes en Vert'!E101="","",'Plantes en Vert'!E101)</f>
        <v>B</v>
      </c>
      <c r="F1466" s="127" t="str">
        <f>IF('Plantes en Vert'!F101="","",'Plantes en Vert'!F101)</f>
        <v>P 1L</v>
      </c>
      <c r="G1466" s="128">
        <f>IF('Plantes en Vert'!G101="","",'Plantes en Vert'!G101)</f>
        <v>10</v>
      </c>
      <c r="H1466" s="127" t="str">
        <f>IF('Plantes en Vert'!H101="","",'Plantes en Vert'!H101)</f>
        <v>Q. lim.</v>
      </c>
      <c r="I1466" s="127" t="str">
        <f>IF('Plantes en Vert'!I101="","",'Plantes en Vert'!I101)</f>
        <v/>
      </c>
      <c r="J1466" s="129" t="str">
        <f>IF('Plantes en Vert'!J101="","",'Plantes en Vert'!J101)</f>
        <v/>
      </c>
      <c r="K1466" s="160" t="str">
        <f>IF('Plantes en Vert'!K101="","",'Plantes en Vert'!K101)</f>
        <v>GERA</v>
      </c>
      <c r="L1466" s="160" t="str">
        <f>IF('Plantes en Vert'!L101="","",'Plantes en Vert'!L101)</f>
        <v>Hall</v>
      </c>
      <c r="M1466" s="160" t="str">
        <f>IF('Plantes en Vert'!M101="","",'Plantes en Vert'!M101)</f>
        <v/>
      </c>
      <c r="N1466" s="160" t="str">
        <f>IF('Plantes en Vert'!N101="","",'Plantes en Vert'!N101)</f>
        <v>P1L</v>
      </c>
      <c r="O1466" s="126"/>
      <c r="P1466" s="130"/>
      <c r="Q1466" s="20"/>
      <c r="R1466" s="20"/>
      <c r="S1466" s="236"/>
      <c r="T1466" s="245"/>
      <c r="U1466" s="214"/>
      <c r="V1466" s="214"/>
      <c r="W1466" s="214"/>
    </row>
    <row r="1467" spans="1:23" ht="20.100000000000001" customHeight="1" x14ac:dyDescent="0.25">
      <c r="A1467" s="23" t="e">
        <f>IF('Plantes en Vert'!#REF!="","",'Plantes en Vert'!#REF!)</f>
        <v>#REF!</v>
      </c>
      <c r="B1467" s="24" t="e">
        <f>IF('Plantes en Vert'!#REF!="","",'Plantes en Vert'!#REF!)</f>
        <v>#REF!</v>
      </c>
      <c r="C1467" s="24" t="e">
        <f>IF('Plantes en Vert'!#REF!="","",'Plantes en Vert'!#REF!)</f>
        <v>#REF!</v>
      </c>
      <c r="D1467" s="24" t="e">
        <f>IF('Plantes en Vert'!#REF!="","",'Plantes en Vert'!#REF!)</f>
        <v>#REF!</v>
      </c>
      <c r="E1467" s="66" t="e">
        <f>IF('Plantes en Vert'!#REF!="","",'Plantes en Vert'!#REF!)</f>
        <v>#REF!</v>
      </c>
      <c r="F1467" s="66" t="e">
        <f>IF('Plantes en Vert'!#REF!="","",'Plantes en Vert'!#REF!)</f>
        <v>#REF!</v>
      </c>
      <c r="G1467" s="64" t="e">
        <f>IF('Plantes en Vert'!#REF!="","",'Plantes en Vert'!#REF!)</f>
        <v>#REF!</v>
      </c>
      <c r="H1467" s="66" t="e">
        <f>IF('Plantes en Vert'!#REF!="","",'Plantes en Vert'!#REF!)</f>
        <v>#REF!</v>
      </c>
      <c r="I1467" s="66" t="e">
        <f>IF('Plantes en Vert'!#REF!="","",'Plantes en Vert'!#REF!)</f>
        <v>#REF!</v>
      </c>
      <c r="J1467" s="72" t="e">
        <f>IF('Plantes en Vert'!#REF!="","",'Plantes en Vert'!#REF!)</f>
        <v>#REF!</v>
      </c>
      <c r="K1467" s="24" t="e">
        <f>IF('Plantes en Vert'!#REF!="","",'Plantes en Vert'!#REF!)</f>
        <v>#REF!</v>
      </c>
      <c r="L1467" s="24" t="e">
        <f>IF('Plantes en Vert'!#REF!="","",'Plantes en Vert'!#REF!)</f>
        <v>#REF!</v>
      </c>
      <c r="M1467" s="24" t="e">
        <f>IF('Plantes en Vert'!#REF!="","",'Plantes en Vert'!#REF!)</f>
        <v>#REF!</v>
      </c>
      <c r="N1467" s="24" t="e">
        <f>IF('Plantes en Vert'!#REF!="","",'Plantes en Vert'!#REF!)</f>
        <v>#REF!</v>
      </c>
      <c r="O1467" s="24"/>
      <c r="P1467" s="54"/>
      <c r="Q1467" s="20"/>
      <c r="R1467" s="20"/>
      <c r="S1467" s="236"/>
      <c r="T1467" s="241"/>
      <c r="U1467" s="44"/>
      <c r="V1467" s="44"/>
      <c r="W1467" s="44"/>
    </row>
    <row r="1468" spans="1:23" ht="20.100000000000001" customHeight="1" x14ac:dyDescent="0.25">
      <c r="A1468" s="167" t="str">
        <f>IF('Plantes en Vert'!A102="","",'Plantes en Vert'!A102)</f>
        <v/>
      </c>
      <c r="B1468" s="163" t="str">
        <f>IF('Plantes en Vert'!B102="","",'Plantes en Vert'!B102)</f>
        <v>GERANIUM LIERRE DOUBLE MAUVE ET VIOLET</v>
      </c>
      <c r="C1468" s="168"/>
      <c r="D1468" s="168" t="str">
        <f>IF('Plantes en Vert'!D102="","",'Plantes en Vert'!D102)</f>
        <v/>
      </c>
      <c r="E1468" s="169" t="str">
        <f>IF('Plantes en Vert'!E102="","",'Plantes en Vert'!E102)</f>
        <v/>
      </c>
      <c r="F1468" s="169" t="str">
        <f>IF('Plantes en Vert'!F102="","",'Plantes en Vert'!F102)</f>
        <v/>
      </c>
      <c r="G1468" s="148" t="str">
        <f>IF('Plantes en Vert'!G102="","",'Plantes en Vert'!G102)</f>
        <v/>
      </c>
      <c r="H1468" s="148" t="str">
        <f>IF('Plantes en Vert'!H102="","",'Plantes en Vert'!H102)</f>
        <v/>
      </c>
      <c r="I1468" s="148" t="str">
        <f>IF('Plantes en Vert'!I102="","",'Plantes en Vert'!I102)</f>
        <v/>
      </c>
      <c r="J1468" s="149" t="str">
        <f>IF('Plantes en Vert'!J102="","",'Plantes en Vert'!J102)</f>
        <v/>
      </c>
      <c r="K1468" s="147" t="str">
        <f>IF('Plantes en Vert'!K102="","",'Plantes en Vert'!K102)</f>
        <v/>
      </c>
      <c r="L1468" s="147" t="str">
        <f>IF('Plantes en Vert'!L102="","",'Plantes en Vert'!L102)</f>
        <v>E</v>
      </c>
      <c r="M1468" s="147" t="str">
        <f>IF('Plantes en Vert'!M102="","",'Plantes en Vert'!M102)</f>
        <v/>
      </c>
      <c r="N1468" s="147" t="str">
        <f>IF('Plantes en Vert'!N102="","",'Plantes en Vert'!N102)</f>
        <v/>
      </c>
      <c r="O1468" s="147"/>
      <c r="P1468" s="150"/>
      <c r="Q1468" s="20"/>
      <c r="R1468" s="20"/>
      <c r="S1468" s="236"/>
      <c r="T1468" s="253"/>
      <c r="U1468" s="170"/>
      <c r="V1468" s="170"/>
      <c r="W1468" s="170"/>
    </row>
    <row r="1469" spans="1:23" ht="20.100000000000001" customHeight="1" x14ac:dyDescent="0.25">
      <c r="A1469" s="23">
        <f>IF('Plantes en Vert'!A103="","",'Plantes en Vert'!A103)</f>
        <v>21919</v>
      </c>
      <c r="B1469" s="24" t="str">
        <f>IF('Plantes en Vert'!B103="","",'Plantes en Vert'!B103)</f>
        <v>GERANIUM LIERRE DOUBLE</v>
      </c>
      <c r="C1469" s="24" t="str">
        <f>IF('Plantes en Vert'!C103="","",'Plantes en Vert'!C103)</f>
        <v xml:space="preserve">Doblino® Grenat technigera </v>
      </c>
      <c r="D1469" s="24" t="str">
        <f>IF('Plantes en Vert'!D103="","",'Plantes en Vert'!D103)</f>
        <v>&gt;s06/2026</v>
      </c>
      <c r="E1469" s="66" t="str">
        <f>IF('Plantes en Vert'!E103="","",'Plantes en Vert'!E103)</f>
        <v>B</v>
      </c>
      <c r="F1469" s="66" t="str">
        <f>IF('Plantes en Vert'!F103="","",'Plantes en Vert'!F103)</f>
        <v>P 1L</v>
      </c>
      <c r="G1469" s="64">
        <f>IF('Plantes en Vert'!G103="","",'Plantes en Vert'!G103)</f>
        <v>10</v>
      </c>
      <c r="H1469" s="66" t="str">
        <f>IF('Plantes en Vert'!H103="","",'Plantes en Vert'!H103)</f>
        <v>Q. lim.</v>
      </c>
      <c r="I1469" s="66" t="str">
        <f>IF('Plantes en Vert'!I103="","",'Plantes en Vert'!I103)</f>
        <v/>
      </c>
      <c r="J1469" s="72" t="str">
        <f>IF('Plantes en Vert'!J103="","",'Plantes en Vert'!J103)</f>
        <v/>
      </c>
      <c r="K1469" s="24" t="str">
        <f>IF('Plantes en Vert'!K103="","",'Plantes en Vert'!K103)</f>
        <v>GERA</v>
      </c>
      <c r="L1469" s="24" t="str">
        <f>IF('Plantes en Vert'!L103="","",'Plantes en Vert'!L103)</f>
        <v>Hall</v>
      </c>
      <c r="M1469" s="24" t="str">
        <f>IF('Plantes en Vert'!M103="","",'Plantes en Vert'!M103)</f>
        <v/>
      </c>
      <c r="N1469" s="24" t="str">
        <f>IF('Plantes en Vert'!N103="","",'Plantes en Vert'!N103)</f>
        <v>P1L</v>
      </c>
      <c r="O1469" s="24"/>
      <c r="P1469" s="54"/>
      <c r="Q1469" s="20"/>
      <c r="R1469" s="20"/>
      <c r="S1469" s="236"/>
      <c r="T1469" s="241"/>
      <c r="U1469" s="44"/>
      <c r="V1469" s="44"/>
      <c r="W1469" s="44"/>
    </row>
    <row r="1470" spans="1:23" ht="20.100000000000001" customHeight="1" x14ac:dyDescent="0.25">
      <c r="A1470" s="125" t="e">
        <f>IF('Plantes en Vert'!#REF!="","",'Plantes en Vert'!#REF!)</f>
        <v>#REF!</v>
      </c>
      <c r="B1470" s="126" t="e">
        <f>IF('Plantes en Vert'!#REF!="","",'Plantes en Vert'!#REF!)</f>
        <v>#REF!</v>
      </c>
      <c r="C1470" s="126" t="e">
        <f>IF('Plantes en Vert'!#REF!="","",'Plantes en Vert'!#REF!)</f>
        <v>#REF!</v>
      </c>
      <c r="D1470" s="126" t="e">
        <f>IF('Plantes en Vert'!#REF!="","",'Plantes en Vert'!#REF!)</f>
        <v>#REF!</v>
      </c>
      <c r="E1470" s="127" t="e">
        <f>IF('Plantes en Vert'!#REF!="","",'Plantes en Vert'!#REF!)</f>
        <v>#REF!</v>
      </c>
      <c r="F1470" s="127" t="e">
        <f>IF('Plantes en Vert'!#REF!="","",'Plantes en Vert'!#REF!)</f>
        <v>#REF!</v>
      </c>
      <c r="G1470" s="128" t="e">
        <f>IF('Plantes en Vert'!#REF!="","",'Plantes en Vert'!#REF!)</f>
        <v>#REF!</v>
      </c>
      <c r="H1470" s="127" t="e">
        <f>IF('Plantes en Vert'!#REF!="","",'Plantes en Vert'!#REF!)</f>
        <v>#REF!</v>
      </c>
      <c r="I1470" s="127" t="e">
        <f>IF('Plantes en Vert'!#REF!="","",'Plantes en Vert'!#REF!)</f>
        <v>#REF!</v>
      </c>
      <c r="J1470" s="129" t="e">
        <f>IF('Plantes en Vert'!#REF!="","",'Plantes en Vert'!#REF!)</f>
        <v>#REF!</v>
      </c>
      <c r="K1470" s="160" t="e">
        <f>IF('Plantes en Vert'!#REF!="","",'Plantes en Vert'!#REF!)</f>
        <v>#REF!</v>
      </c>
      <c r="L1470" s="160" t="e">
        <f>IF('Plantes en Vert'!#REF!="","",'Plantes en Vert'!#REF!)</f>
        <v>#REF!</v>
      </c>
      <c r="M1470" s="160" t="e">
        <f>IF('Plantes en Vert'!#REF!="","",'Plantes en Vert'!#REF!)</f>
        <v>#REF!</v>
      </c>
      <c r="N1470" s="160" t="e">
        <f>IF('Plantes en Vert'!#REF!="","",'Plantes en Vert'!#REF!)</f>
        <v>#REF!</v>
      </c>
      <c r="O1470" s="126"/>
      <c r="P1470" s="130"/>
      <c r="Q1470" s="20"/>
      <c r="R1470" s="20"/>
      <c r="S1470" s="236"/>
      <c r="T1470" s="245"/>
      <c r="U1470" s="214"/>
      <c r="V1470" s="214"/>
      <c r="W1470" s="214"/>
    </row>
    <row r="1471" spans="1:23" ht="20.100000000000001" customHeight="1" x14ac:dyDescent="0.25">
      <c r="A1471" s="23">
        <f>IF('Plantes en Vert'!A104="","",'Plantes en Vert'!A104)</f>
        <v>21921</v>
      </c>
      <c r="B1471" s="24" t="str">
        <f>IF('Plantes en Vert'!B104="","",'Plantes en Vert'!B104)</f>
        <v>GERANIUM LIERRE DOUBLE</v>
      </c>
      <c r="C1471" s="24" t="str">
        <f>IF('Plantes en Vert'!C104="","",'Plantes en Vert'!C104)</f>
        <v xml:space="preserve">Doblino® Mauve technigera </v>
      </c>
      <c r="D1471" s="24" t="str">
        <f>IF('Plantes en Vert'!D104="","",'Plantes en Vert'!D104)</f>
        <v>&gt;s06/2026</v>
      </c>
      <c r="E1471" s="66" t="str">
        <f>IF('Plantes en Vert'!E104="","",'Plantes en Vert'!E104)</f>
        <v>B</v>
      </c>
      <c r="F1471" s="66" t="str">
        <f>IF('Plantes en Vert'!F104="","",'Plantes en Vert'!F104)</f>
        <v>P 1L</v>
      </c>
      <c r="G1471" s="64">
        <f>IF('Plantes en Vert'!G104="","",'Plantes en Vert'!G104)</f>
        <v>10</v>
      </c>
      <c r="H1471" s="66" t="str">
        <f>IF('Plantes en Vert'!H104="","",'Plantes en Vert'!H104)</f>
        <v>Q. lim.</v>
      </c>
      <c r="I1471" s="66" t="str">
        <f>IF('Plantes en Vert'!I104="","",'Plantes en Vert'!I104)</f>
        <v/>
      </c>
      <c r="J1471" s="72" t="str">
        <f>IF('Plantes en Vert'!J104="","",'Plantes en Vert'!J104)</f>
        <v/>
      </c>
      <c r="K1471" s="24" t="str">
        <f>IF('Plantes en Vert'!K104="","",'Plantes en Vert'!K104)</f>
        <v>GERA</v>
      </c>
      <c r="L1471" s="24" t="str">
        <f>IF('Plantes en Vert'!L104="","",'Plantes en Vert'!L104)</f>
        <v>Hall</v>
      </c>
      <c r="M1471" s="24" t="str">
        <f>IF('Plantes en Vert'!M104="","",'Plantes en Vert'!M104)</f>
        <v/>
      </c>
      <c r="N1471" s="24" t="str">
        <f>IF('Plantes en Vert'!N104="","",'Plantes en Vert'!N104)</f>
        <v>P1L</v>
      </c>
      <c r="O1471" s="24"/>
      <c r="P1471" s="54"/>
      <c r="Q1471" s="20"/>
      <c r="R1471" s="20"/>
      <c r="S1471" s="236"/>
      <c r="T1471" s="241"/>
      <c r="U1471" s="44"/>
      <c r="V1471" s="44"/>
      <c r="W1471" s="44"/>
    </row>
    <row r="1472" spans="1:23" ht="20.100000000000001" customHeight="1" x14ac:dyDescent="0.25">
      <c r="A1472" s="125" t="e">
        <f>IF('Plantes en Vert'!#REF!="","",'Plantes en Vert'!#REF!)</f>
        <v>#REF!</v>
      </c>
      <c r="B1472" s="126" t="e">
        <f>IF('Plantes en Vert'!#REF!="","",'Plantes en Vert'!#REF!)</f>
        <v>#REF!</v>
      </c>
      <c r="C1472" s="126" t="e">
        <f>IF('Plantes en Vert'!#REF!="","",'Plantes en Vert'!#REF!)</f>
        <v>#REF!</v>
      </c>
      <c r="D1472" s="126" t="e">
        <f>IF('Plantes en Vert'!#REF!="","",'Plantes en Vert'!#REF!)</f>
        <v>#REF!</v>
      </c>
      <c r="E1472" s="127" t="e">
        <f>IF('Plantes en Vert'!#REF!="","",'Plantes en Vert'!#REF!)</f>
        <v>#REF!</v>
      </c>
      <c r="F1472" s="127" t="e">
        <f>IF('Plantes en Vert'!#REF!="","",'Plantes en Vert'!#REF!)</f>
        <v>#REF!</v>
      </c>
      <c r="G1472" s="128" t="e">
        <f>IF('Plantes en Vert'!#REF!="","",'Plantes en Vert'!#REF!)</f>
        <v>#REF!</v>
      </c>
      <c r="H1472" s="127" t="e">
        <f>IF('Plantes en Vert'!#REF!="","",'Plantes en Vert'!#REF!)</f>
        <v>#REF!</v>
      </c>
      <c r="I1472" s="127" t="e">
        <f>IF('Plantes en Vert'!#REF!="","",'Plantes en Vert'!#REF!)</f>
        <v>#REF!</v>
      </c>
      <c r="J1472" s="129" t="e">
        <f>IF('Plantes en Vert'!#REF!="","",'Plantes en Vert'!#REF!)</f>
        <v>#REF!</v>
      </c>
      <c r="K1472" s="160" t="e">
        <f>IF('Plantes en Vert'!#REF!="","",'Plantes en Vert'!#REF!)</f>
        <v>#REF!</v>
      </c>
      <c r="L1472" s="160" t="e">
        <f>IF('Plantes en Vert'!#REF!="","",'Plantes en Vert'!#REF!)</f>
        <v>#REF!</v>
      </c>
      <c r="M1472" s="160" t="e">
        <f>IF('Plantes en Vert'!#REF!="","",'Plantes en Vert'!#REF!)</f>
        <v>#REF!</v>
      </c>
      <c r="N1472" s="160" t="e">
        <f>IF('Plantes en Vert'!#REF!="","",'Plantes en Vert'!#REF!)</f>
        <v>#REF!</v>
      </c>
      <c r="O1472" s="126"/>
      <c r="P1472" s="130"/>
      <c r="Q1472" s="20"/>
      <c r="R1472" s="20"/>
      <c r="S1472" s="236"/>
      <c r="T1472" s="245"/>
      <c r="U1472" s="214"/>
      <c r="V1472" s="214"/>
      <c r="W1472" s="214"/>
    </row>
    <row r="1473" spans="1:23" ht="20.100000000000001" customHeight="1" x14ac:dyDescent="0.25">
      <c r="A1473" s="167" t="str">
        <f>IF('Plantes en Vert'!A105="","",'Plantes en Vert'!A105)</f>
        <v/>
      </c>
      <c r="B1473" s="163" t="str">
        <f>IF('Plantes en Vert'!B105="","",'Plantes en Vert'!B105)</f>
        <v>GERANIUM LIERRE DOUBLE ROSE</v>
      </c>
      <c r="C1473" s="168" t="str">
        <f>IF('Plantes en Vert'!C105="","",'Plantes en Vert'!C105)</f>
        <v/>
      </c>
      <c r="D1473" s="168" t="str">
        <f>IF('Plantes en Vert'!D105="","",'Plantes en Vert'!D105)</f>
        <v/>
      </c>
      <c r="E1473" s="169" t="str">
        <f>IF('Plantes en Vert'!E105="","",'Plantes en Vert'!E105)</f>
        <v/>
      </c>
      <c r="F1473" s="169" t="str">
        <f>IF('Plantes en Vert'!F105="","",'Plantes en Vert'!F105)</f>
        <v/>
      </c>
      <c r="G1473" s="148" t="str">
        <f>IF('Plantes en Vert'!G105="","",'Plantes en Vert'!G105)</f>
        <v/>
      </c>
      <c r="H1473" s="148" t="str">
        <f>IF('Plantes en Vert'!H105="","",'Plantes en Vert'!H105)</f>
        <v/>
      </c>
      <c r="I1473" s="148" t="str">
        <f>IF('Plantes en Vert'!I105="","",'Plantes en Vert'!I105)</f>
        <v/>
      </c>
      <c r="J1473" s="149" t="str">
        <f>IF('Plantes en Vert'!J105="","",'Plantes en Vert'!J105)</f>
        <v/>
      </c>
      <c r="K1473" s="147" t="str">
        <f>IF('Plantes en Vert'!K105="","",'Plantes en Vert'!K105)</f>
        <v/>
      </c>
      <c r="L1473" s="147" t="str">
        <f>IF('Plantes en Vert'!L105="","",'Plantes en Vert'!L105)</f>
        <v>E</v>
      </c>
      <c r="M1473" s="147" t="str">
        <f>IF('Plantes en Vert'!M105="","",'Plantes en Vert'!M105)</f>
        <v/>
      </c>
      <c r="N1473" s="147" t="str">
        <f>IF('Plantes en Vert'!N105="","",'Plantes en Vert'!N105)</f>
        <v/>
      </c>
      <c r="O1473" s="147"/>
      <c r="P1473" s="150"/>
      <c r="Q1473" s="20"/>
      <c r="R1473" s="20"/>
      <c r="S1473" s="236"/>
      <c r="T1473" s="253"/>
      <c r="U1473" s="170"/>
      <c r="V1473" s="170"/>
      <c r="W1473" s="170"/>
    </row>
    <row r="1474" spans="1:23" ht="20.100000000000001" customHeight="1" x14ac:dyDescent="0.25">
      <c r="A1474" s="125">
        <f>IF('Plantes en Vert'!A106="","",'Plantes en Vert'!A106)</f>
        <v>21925</v>
      </c>
      <c r="B1474" s="126" t="str">
        <f>IF('Plantes en Vert'!B106="","",'Plantes en Vert'!B106)</f>
        <v>GERANIUM LIERRE DOUBLE</v>
      </c>
      <c r="C1474" s="126" t="str">
        <f>IF('Plantes en Vert'!C106="","",'Plantes en Vert'!C106)</f>
        <v xml:space="preserve">Doblino® Rose technigera </v>
      </c>
      <c r="D1474" s="126" t="str">
        <f>IF('Plantes en Vert'!D106="","",'Plantes en Vert'!D106)</f>
        <v>&gt;s06/2026</v>
      </c>
      <c r="E1474" s="127" t="str">
        <f>IF('Plantes en Vert'!E106="","",'Plantes en Vert'!E106)</f>
        <v>B</v>
      </c>
      <c r="F1474" s="127" t="str">
        <f>IF('Plantes en Vert'!F106="","",'Plantes en Vert'!F106)</f>
        <v>P 1L</v>
      </c>
      <c r="G1474" s="128">
        <f>IF('Plantes en Vert'!G106="","",'Plantes en Vert'!G106)</f>
        <v>10</v>
      </c>
      <c r="H1474" s="127" t="str">
        <f>IF('Plantes en Vert'!H106="","",'Plantes en Vert'!H106)</f>
        <v>Q. lim.</v>
      </c>
      <c r="I1474" s="127" t="str">
        <f>IF('Plantes en Vert'!I106="","",'Plantes en Vert'!I106)</f>
        <v/>
      </c>
      <c r="J1474" s="129" t="str">
        <f>IF('Plantes en Vert'!J106="","",'Plantes en Vert'!J106)</f>
        <v/>
      </c>
      <c r="K1474" s="160" t="str">
        <f>IF('Plantes en Vert'!K106="","",'Plantes en Vert'!K106)</f>
        <v>GERA</v>
      </c>
      <c r="L1474" s="160" t="str">
        <f>IF('Plantes en Vert'!L106="","",'Plantes en Vert'!L106)</f>
        <v>Hall</v>
      </c>
      <c r="M1474" s="160" t="str">
        <f>IF('Plantes en Vert'!M106="","",'Plantes en Vert'!M106)</f>
        <v/>
      </c>
      <c r="N1474" s="160" t="str">
        <f>IF('Plantes en Vert'!N106="","",'Plantes en Vert'!N106)</f>
        <v>P1L</v>
      </c>
      <c r="O1474" s="126"/>
      <c r="P1474" s="130"/>
      <c r="Q1474" s="20"/>
      <c r="R1474" s="20"/>
      <c r="S1474" s="236"/>
      <c r="T1474" s="245"/>
      <c r="U1474" s="214"/>
      <c r="V1474" s="214"/>
      <c r="W1474" s="214"/>
    </row>
    <row r="1475" spans="1:23" ht="20.100000000000001" customHeight="1" x14ac:dyDescent="0.25">
      <c r="A1475" s="23" t="e">
        <f>IF('Plantes en Vert'!#REF!="","",'Plantes en Vert'!#REF!)</f>
        <v>#REF!</v>
      </c>
      <c r="B1475" s="24" t="e">
        <f>IF('Plantes en Vert'!#REF!="","",'Plantes en Vert'!#REF!)</f>
        <v>#REF!</v>
      </c>
      <c r="C1475" s="24" t="e">
        <f>IF('Plantes en Vert'!#REF!="","",'Plantes en Vert'!#REF!)</f>
        <v>#REF!</v>
      </c>
      <c r="D1475" s="24" t="e">
        <f>IF('Plantes en Vert'!#REF!="","",'Plantes en Vert'!#REF!)</f>
        <v>#REF!</v>
      </c>
      <c r="E1475" s="66" t="e">
        <f>IF('Plantes en Vert'!#REF!="","",'Plantes en Vert'!#REF!)</f>
        <v>#REF!</v>
      </c>
      <c r="F1475" s="66" t="e">
        <f>IF('Plantes en Vert'!#REF!="","",'Plantes en Vert'!#REF!)</f>
        <v>#REF!</v>
      </c>
      <c r="G1475" s="64" t="e">
        <f>IF('Plantes en Vert'!#REF!="","",'Plantes en Vert'!#REF!)</f>
        <v>#REF!</v>
      </c>
      <c r="H1475" s="66" t="e">
        <f>IF('Plantes en Vert'!#REF!="","",'Plantes en Vert'!#REF!)</f>
        <v>#REF!</v>
      </c>
      <c r="I1475" s="66" t="e">
        <f>IF('Plantes en Vert'!#REF!="","",'Plantes en Vert'!#REF!)</f>
        <v>#REF!</v>
      </c>
      <c r="J1475" s="72" t="e">
        <f>IF('Plantes en Vert'!#REF!="","",'Plantes en Vert'!#REF!)</f>
        <v>#REF!</v>
      </c>
      <c r="K1475" s="24" t="e">
        <f>IF('Plantes en Vert'!#REF!="","",'Plantes en Vert'!#REF!)</f>
        <v>#REF!</v>
      </c>
      <c r="L1475" s="24" t="e">
        <f>IF('Plantes en Vert'!#REF!="","",'Plantes en Vert'!#REF!)</f>
        <v>#REF!</v>
      </c>
      <c r="M1475" s="24" t="e">
        <f>IF('Plantes en Vert'!#REF!="","",'Plantes en Vert'!#REF!)</f>
        <v>#REF!</v>
      </c>
      <c r="N1475" s="24" t="e">
        <f>IF('Plantes en Vert'!#REF!="","",'Plantes en Vert'!#REF!)</f>
        <v>#REF!</v>
      </c>
      <c r="O1475" s="24"/>
      <c r="P1475" s="54"/>
      <c r="Q1475" s="20"/>
      <c r="R1475" s="20"/>
      <c r="S1475" s="236"/>
      <c r="T1475" s="241"/>
      <c r="U1475" s="44"/>
      <c r="V1475" s="44"/>
      <c r="W1475" s="44"/>
    </row>
    <row r="1476" spans="1:23" ht="20.100000000000001" customHeight="1" x14ac:dyDescent="0.25">
      <c r="A1476" s="125">
        <f>IF('Plantes en Vert'!A107="","",'Plantes en Vert'!A107)</f>
        <v>21927</v>
      </c>
      <c r="B1476" s="126" t="str">
        <f>IF('Plantes en Vert'!B107="","",'Plantes en Vert'!B107)</f>
        <v>GERANIUM LIERRE DOUBLE</v>
      </c>
      <c r="C1476" s="126" t="str">
        <f>IF('Plantes en Vert'!C107="","",'Plantes en Vert'!C107)</f>
        <v xml:space="preserve">Doblino® Rose Clair technigera </v>
      </c>
      <c r="D1476" s="126" t="str">
        <f>IF('Plantes en Vert'!D107="","",'Plantes en Vert'!D107)</f>
        <v>&gt;s06/2026</v>
      </c>
      <c r="E1476" s="127" t="str">
        <f>IF('Plantes en Vert'!E107="","",'Plantes en Vert'!E107)</f>
        <v>B</v>
      </c>
      <c r="F1476" s="127" t="str">
        <f>IF('Plantes en Vert'!F107="","",'Plantes en Vert'!F107)</f>
        <v>P 1L</v>
      </c>
      <c r="G1476" s="128">
        <f>IF('Plantes en Vert'!G107="","",'Plantes en Vert'!G107)</f>
        <v>10</v>
      </c>
      <c r="H1476" s="127" t="str">
        <f>IF('Plantes en Vert'!H107="","",'Plantes en Vert'!H107)</f>
        <v>Q. lim.</v>
      </c>
      <c r="I1476" s="127" t="str">
        <f>IF('Plantes en Vert'!I107="","",'Plantes en Vert'!I107)</f>
        <v/>
      </c>
      <c r="J1476" s="129" t="str">
        <f>IF('Plantes en Vert'!J107="","",'Plantes en Vert'!J107)</f>
        <v/>
      </c>
      <c r="K1476" s="160" t="str">
        <f>IF('Plantes en Vert'!K107="","",'Plantes en Vert'!K107)</f>
        <v>GERA</v>
      </c>
      <c r="L1476" s="160" t="str">
        <f>IF('Plantes en Vert'!L107="","",'Plantes en Vert'!L107)</f>
        <v>Hall</v>
      </c>
      <c r="M1476" s="160" t="str">
        <f>IF('Plantes en Vert'!M107="","",'Plantes en Vert'!M107)</f>
        <v/>
      </c>
      <c r="N1476" s="160" t="str">
        <f>IF('Plantes en Vert'!N107="","",'Plantes en Vert'!N107)</f>
        <v>P1L</v>
      </c>
      <c r="O1476" s="126"/>
      <c r="P1476" s="130"/>
      <c r="Q1476" s="20"/>
      <c r="R1476" s="20"/>
      <c r="S1476" s="236"/>
      <c r="T1476" s="245"/>
      <c r="U1476" s="214"/>
      <c r="V1476" s="214"/>
      <c r="W1476" s="214"/>
    </row>
    <row r="1477" spans="1:23" ht="20.100000000000001" customHeight="1" x14ac:dyDescent="0.25">
      <c r="A1477" s="23" t="e">
        <f>IF('Plantes en Vert'!#REF!="","",'Plantes en Vert'!#REF!)</f>
        <v>#REF!</v>
      </c>
      <c r="B1477" s="24" t="e">
        <f>IF('Plantes en Vert'!#REF!="","",'Plantes en Vert'!#REF!)</f>
        <v>#REF!</v>
      </c>
      <c r="C1477" s="24" t="e">
        <f>IF('Plantes en Vert'!#REF!="","",'Plantes en Vert'!#REF!)</f>
        <v>#REF!</v>
      </c>
      <c r="D1477" s="24" t="e">
        <f>IF('Plantes en Vert'!#REF!="","",'Plantes en Vert'!#REF!)</f>
        <v>#REF!</v>
      </c>
      <c r="E1477" s="66" t="e">
        <f>IF('Plantes en Vert'!#REF!="","",'Plantes en Vert'!#REF!)</f>
        <v>#REF!</v>
      </c>
      <c r="F1477" s="66" t="e">
        <f>IF('Plantes en Vert'!#REF!="","",'Plantes en Vert'!#REF!)</f>
        <v>#REF!</v>
      </c>
      <c r="G1477" s="64" t="e">
        <f>IF('Plantes en Vert'!#REF!="","",'Plantes en Vert'!#REF!)</f>
        <v>#REF!</v>
      </c>
      <c r="H1477" s="66" t="e">
        <f>IF('Plantes en Vert'!#REF!="","",'Plantes en Vert'!#REF!)</f>
        <v>#REF!</v>
      </c>
      <c r="I1477" s="66" t="e">
        <f>IF('Plantes en Vert'!#REF!="","",'Plantes en Vert'!#REF!)</f>
        <v>#REF!</v>
      </c>
      <c r="J1477" s="72" t="e">
        <f>IF('Plantes en Vert'!#REF!="","",'Plantes en Vert'!#REF!)</f>
        <v>#REF!</v>
      </c>
      <c r="K1477" s="24" t="e">
        <f>IF('Plantes en Vert'!#REF!="","",'Plantes en Vert'!#REF!)</f>
        <v>#REF!</v>
      </c>
      <c r="L1477" s="24" t="e">
        <f>IF('Plantes en Vert'!#REF!="","",'Plantes en Vert'!#REF!)</f>
        <v>#REF!</v>
      </c>
      <c r="M1477" s="24" t="e">
        <f>IF('Plantes en Vert'!#REF!="","",'Plantes en Vert'!#REF!)</f>
        <v>#REF!</v>
      </c>
      <c r="N1477" s="24" t="e">
        <f>IF('Plantes en Vert'!#REF!="","",'Plantes en Vert'!#REF!)</f>
        <v>#REF!</v>
      </c>
      <c r="O1477" s="24"/>
      <c r="P1477" s="54"/>
      <c r="Q1477" s="20"/>
      <c r="R1477" s="20"/>
      <c r="S1477" s="236"/>
      <c r="T1477" s="241"/>
      <c r="U1477" s="44"/>
      <c r="V1477" s="44"/>
      <c r="W1477" s="44"/>
    </row>
    <row r="1478" spans="1:23" ht="20.100000000000001" customHeight="1" x14ac:dyDescent="0.25">
      <c r="A1478" s="125">
        <f>IF('Plantes en Vert'!A108="","",'Plantes en Vert'!A108)</f>
        <v>21923</v>
      </c>
      <c r="B1478" s="126" t="str">
        <f>IF('Plantes en Vert'!B108="","",'Plantes en Vert'!B108)</f>
        <v>GERANIUM LIERRE DOUBLE</v>
      </c>
      <c r="C1478" s="126" t="str">
        <f>IF('Plantes en Vert'!C108="","",'Plantes en Vert'!C108)</f>
        <v xml:space="preserve">Doblino® Framboise technigera </v>
      </c>
      <c r="D1478" s="126" t="str">
        <f>IF('Plantes en Vert'!D108="","",'Plantes en Vert'!D108)</f>
        <v>&gt;s06/2026</v>
      </c>
      <c r="E1478" s="127" t="str">
        <f>IF('Plantes en Vert'!E108="","",'Plantes en Vert'!E108)</f>
        <v>B</v>
      </c>
      <c r="F1478" s="127" t="str">
        <f>IF('Plantes en Vert'!F108="","",'Plantes en Vert'!F108)</f>
        <v>P 1L</v>
      </c>
      <c r="G1478" s="128">
        <f>IF('Plantes en Vert'!G108="","",'Plantes en Vert'!G108)</f>
        <v>10</v>
      </c>
      <c r="H1478" s="127" t="str">
        <f>IF('Plantes en Vert'!H108="","",'Plantes en Vert'!H108)</f>
        <v>Q. lim.</v>
      </c>
      <c r="I1478" s="127" t="str">
        <f>IF('Plantes en Vert'!I108="","",'Plantes en Vert'!I108)</f>
        <v/>
      </c>
      <c r="J1478" s="129" t="str">
        <f>IF('Plantes en Vert'!J108="","",'Plantes en Vert'!J108)</f>
        <v/>
      </c>
      <c r="K1478" s="160" t="str">
        <f>IF('Plantes en Vert'!K108="","",'Plantes en Vert'!K108)</f>
        <v>GERA</v>
      </c>
      <c r="L1478" s="160" t="str">
        <f>IF('Plantes en Vert'!L108="","",'Plantes en Vert'!L108)</f>
        <v>Hall</v>
      </c>
      <c r="M1478" s="160" t="str">
        <f>IF('Plantes en Vert'!M108="","",'Plantes en Vert'!M108)</f>
        <v/>
      </c>
      <c r="N1478" s="160" t="str">
        <f>IF('Plantes en Vert'!N108="","",'Plantes en Vert'!N108)</f>
        <v>P1L</v>
      </c>
      <c r="O1478" s="126"/>
      <c r="P1478" s="130"/>
      <c r="Q1478" s="20"/>
      <c r="R1478" s="20"/>
      <c r="S1478" s="236"/>
      <c r="T1478" s="245"/>
      <c r="U1478" s="214"/>
      <c r="V1478" s="214"/>
      <c r="W1478" s="214"/>
    </row>
    <row r="1479" spans="1:23" ht="20.100000000000001" customHeight="1" x14ac:dyDescent="0.25">
      <c r="A1479" s="23" t="e">
        <f>IF('Plantes en Vert'!#REF!="","",'Plantes en Vert'!#REF!)</f>
        <v>#REF!</v>
      </c>
      <c r="B1479" s="24" t="e">
        <f>IF('Plantes en Vert'!#REF!="","",'Plantes en Vert'!#REF!)</f>
        <v>#REF!</v>
      </c>
      <c r="C1479" s="24" t="e">
        <f>IF('Plantes en Vert'!#REF!="","",'Plantes en Vert'!#REF!)</f>
        <v>#REF!</v>
      </c>
      <c r="D1479" s="24" t="e">
        <f>IF('Plantes en Vert'!#REF!="","",'Plantes en Vert'!#REF!)</f>
        <v>#REF!</v>
      </c>
      <c r="E1479" s="66" t="e">
        <f>IF('Plantes en Vert'!#REF!="","",'Plantes en Vert'!#REF!)</f>
        <v>#REF!</v>
      </c>
      <c r="F1479" s="66" t="e">
        <f>IF('Plantes en Vert'!#REF!="","",'Plantes en Vert'!#REF!)</f>
        <v>#REF!</v>
      </c>
      <c r="G1479" s="64" t="e">
        <f>IF('Plantes en Vert'!#REF!="","",'Plantes en Vert'!#REF!)</f>
        <v>#REF!</v>
      </c>
      <c r="H1479" s="66" t="e">
        <f>IF('Plantes en Vert'!#REF!="","",'Plantes en Vert'!#REF!)</f>
        <v>#REF!</v>
      </c>
      <c r="I1479" s="66" t="e">
        <f>IF('Plantes en Vert'!#REF!="","",'Plantes en Vert'!#REF!)</f>
        <v>#REF!</v>
      </c>
      <c r="J1479" s="72" t="e">
        <f>IF('Plantes en Vert'!#REF!="","",'Plantes en Vert'!#REF!)</f>
        <v>#REF!</v>
      </c>
      <c r="K1479" s="24" t="e">
        <f>IF('Plantes en Vert'!#REF!="","",'Plantes en Vert'!#REF!)</f>
        <v>#REF!</v>
      </c>
      <c r="L1479" s="24" t="e">
        <f>IF('Plantes en Vert'!#REF!="","",'Plantes en Vert'!#REF!)</f>
        <v>#REF!</v>
      </c>
      <c r="M1479" s="24" t="e">
        <f>IF('Plantes en Vert'!#REF!="","",'Plantes en Vert'!#REF!)</f>
        <v>#REF!</v>
      </c>
      <c r="N1479" s="24" t="e">
        <f>IF('Plantes en Vert'!#REF!="","",'Plantes en Vert'!#REF!)</f>
        <v>#REF!</v>
      </c>
      <c r="O1479" s="24"/>
      <c r="P1479" s="54"/>
      <c r="Q1479" s="20"/>
      <c r="R1479" s="20"/>
      <c r="S1479" s="236"/>
      <c r="T1479" s="241"/>
      <c r="U1479" s="44"/>
      <c r="V1479" s="44"/>
      <c r="W1479" s="44"/>
    </row>
    <row r="1480" spans="1:23" ht="20.100000000000001" customHeight="1" x14ac:dyDescent="0.25">
      <c r="A1480" s="125">
        <f>IF('Plantes en Vert'!A109="","",'Plantes en Vert'!A109)</f>
        <v>21929</v>
      </c>
      <c r="B1480" s="126" t="str">
        <f>IF('Plantes en Vert'!B109="","",'Plantes en Vert'!B109)</f>
        <v>GERANIUM LIERRE DOUBLE</v>
      </c>
      <c r="C1480" s="126" t="str">
        <f>IF('Plantes en Vert'!C109="","",'Plantes en Vert'!C109)</f>
        <v xml:space="preserve">Doblino® Rose Foncé technigera </v>
      </c>
      <c r="D1480" s="126" t="str">
        <f>IF('Plantes en Vert'!D109="","",'Plantes en Vert'!D109)</f>
        <v>&gt;s06/2026</v>
      </c>
      <c r="E1480" s="127" t="str">
        <f>IF('Plantes en Vert'!E109="","",'Plantes en Vert'!E109)</f>
        <v>B</v>
      </c>
      <c r="F1480" s="127" t="str">
        <f>IF('Plantes en Vert'!F109="","",'Plantes en Vert'!F109)</f>
        <v>P 1L</v>
      </c>
      <c r="G1480" s="128">
        <f>IF('Plantes en Vert'!G109="","",'Plantes en Vert'!G109)</f>
        <v>10</v>
      </c>
      <c r="H1480" s="127" t="str">
        <f>IF('Plantes en Vert'!H109="","",'Plantes en Vert'!H109)</f>
        <v>Q. lim.</v>
      </c>
      <c r="I1480" s="127" t="str">
        <f>IF('Plantes en Vert'!I109="","",'Plantes en Vert'!I109)</f>
        <v/>
      </c>
      <c r="J1480" s="129" t="str">
        <f>IF('Plantes en Vert'!J109="","",'Plantes en Vert'!J109)</f>
        <v/>
      </c>
      <c r="K1480" s="160" t="str">
        <f>IF('Plantes en Vert'!K109="","",'Plantes en Vert'!K109)</f>
        <v>GERA</v>
      </c>
      <c r="L1480" s="160" t="str">
        <f>IF('Plantes en Vert'!L109="","",'Plantes en Vert'!L109)</f>
        <v>Hall</v>
      </c>
      <c r="M1480" s="160" t="str">
        <f>IF('Plantes en Vert'!M109="","",'Plantes en Vert'!M109)</f>
        <v/>
      </c>
      <c r="N1480" s="160" t="str">
        <f>IF('Plantes en Vert'!N109="","",'Plantes en Vert'!N109)</f>
        <v>P1L</v>
      </c>
      <c r="O1480" s="126"/>
      <c r="P1480" s="130"/>
      <c r="Q1480" s="20"/>
      <c r="R1480" s="20"/>
      <c r="S1480" s="236"/>
      <c r="T1480" s="245"/>
      <c r="U1480" s="214"/>
      <c r="V1480" s="214"/>
      <c r="W1480" s="214"/>
    </row>
    <row r="1481" spans="1:23" ht="20.100000000000001" customHeight="1" x14ac:dyDescent="0.25">
      <c r="A1481" s="23" t="e">
        <f>IF('Plantes en Vert'!#REF!="","",'Plantes en Vert'!#REF!)</f>
        <v>#REF!</v>
      </c>
      <c r="B1481" s="24" t="e">
        <f>IF('Plantes en Vert'!#REF!="","",'Plantes en Vert'!#REF!)</f>
        <v>#REF!</v>
      </c>
      <c r="C1481" s="24" t="e">
        <f>IF('Plantes en Vert'!#REF!="","",'Plantes en Vert'!#REF!)</f>
        <v>#REF!</v>
      </c>
      <c r="D1481" s="24" t="e">
        <f>IF('Plantes en Vert'!#REF!="","",'Plantes en Vert'!#REF!)</f>
        <v>#REF!</v>
      </c>
      <c r="E1481" s="66" t="e">
        <f>IF('Plantes en Vert'!#REF!="","",'Plantes en Vert'!#REF!)</f>
        <v>#REF!</v>
      </c>
      <c r="F1481" s="66" t="e">
        <f>IF('Plantes en Vert'!#REF!="","",'Plantes en Vert'!#REF!)</f>
        <v>#REF!</v>
      </c>
      <c r="G1481" s="64" t="e">
        <f>IF('Plantes en Vert'!#REF!="","",'Plantes en Vert'!#REF!)</f>
        <v>#REF!</v>
      </c>
      <c r="H1481" s="66" t="e">
        <f>IF('Plantes en Vert'!#REF!="","",'Plantes en Vert'!#REF!)</f>
        <v>#REF!</v>
      </c>
      <c r="I1481" s="66" t="e">
        <f>IF('Plantes en Vert'!#REF!="","",'Plantes en Vert'!#REF!)</f>
        <v>#REF!</v>
      </c>
      <c r="J1481" s="72" t="e">
        <f>IF('Plantes en Vert'!#REF!="","",'Plantes en Vert'!#REF!)</f>
        <v>#REF!</v>
      </c>
      <c r="K1481" s="24" t="e">
        <f>IF('Plantes en Vert'!#REF!="","",'Plantes en Vert'!#REF!)</f>
        <v>#REF!</v>
      </c>
      <c r="L1481" s="24" t="e">
        <f>IF('Plantes en Vert'!#REF!="","",'Plantes en Vert'!#REF!)</f>
        <v>#REF!</v>
      </c>
      <c r="M1481" s="24" t="e">
        <f>IF('Plantes en Vert'!#REF!="","",'Plantes en Vert'!#REF!)</f>
        <v>#REF!</v>
      </c>
      <c r="N1481" s="24" t="e">
        <f>IF('Plantes en Vert'!#REF!="","",'Plantes en Vert'!#REF!)</f>
        <v>#REF!</v>
      </c>
      <c r="O1481" s="24"/>
      <c r="P1481" s="54"/>
      <c r="Q1481" s="20"/>
      <c r="R1481" s="20"/>
      <c r="S1481" s="236"/>
      <c r="T1481" s="241"/>
      <c r="U1481" s="44"/>
      <c r="V1481" s="44"/>
      <c r="W1481" s="44"/>
    </row>
    <row r="1482" spans="1:23" ht="20.100000000000001" customHeight="1" x14ac:dyDescent="0.25">
      <c r="A1482" s="167" t="str">
        <f>IF('Plantes en Vert'!A110="","",'Plantes en Vert'!A110)</f>
        <v/>
      </c>
      <c r="B1482" s="163" t="str">
        <f>IF('Plantes en Vert'!B110="","",'Plantes en Vert'!B110)</f>
        <v>GERANIUM LIERRE DOUBLE ROUGE</v>
      </c>
      <c r="C1482" s="168" t="str">
        <f>IF('Plantes en Vert'!C110="","",'Plantes en Vert'!C110)</f>
        <v/>
      </c>
      <c r="D1482" s="168" t="str">
        <f>IF('Plantes en Vert'!D110="","",'Plantes en Vert'!D110)</f>
        <v/>
      </c>
      <c r="E1482" s="169" t="str">
        <f>IF('Plantes en Vert'!E110="","",'Plantes en Vert'!E110)</f>
        <v/>
      </c>
      <c r="F1482" s="169" t="str">
        <f>IF('Plantes en Vert'!F110="","",'Plantes en Vert'!F110)</f>
        <v/>
      </c>
      <c r="G1482" s="148" t="str">
        <f>IF('Plantes en Vert'!G110="","",'Plantes en Vert'!G110)</f>
        <v/>
      </c>
      <c r="H1482" s="148" t="str">
        <f>IF('Plantes en Vert'!H110="","",'Plantes en Vert'!H110)</f>
        <v/>
      </c>
      <c r="I1482" s="148" t="str">
        <f>IF('Plantes en Vert'!I110="","",'Plantes en Vert'!I110)</f>
        <v/>
      </c>
      <c r="J1482" s="149" t="str">
        <f>IF('Plantes en Vert'!J110="","",'Plantes en Vert'!J110)</f>
        <v/>
      </c>
      <c r="K1482" s="147" t="str">
        <f>IF('Plantes en Vert'!K110="","",'Plantes en Vert'!K110)</f>
        <v/>
      </c>
      <c r="L1482" s="147" t="str">
        <f>IF('Plantes en Vert'!L110="","",'Plantes en Vert'!L110)</f>
        <v>E</v>
      </c>
      <c r="M1482" s="147" t="str">
        <f>IF('Plantes en Vert'!M110="","",'Plantes en Vert'!M110)</f>
        <v/>
      </c>
      <c r="N1482" s="147" t="str">
        <f>IF('Plantes en Vert'!N110="","",'Plantes en Vert'!N110)</f>
        <v/>
      </c>
      <c r="O1482" s="147"/>
      <c r="P1482" s="150"/>
      <c r="Q1482" s="20"/>
      <c r="R1482" s="20"/>
      <c r="S1482" s="236"/>
      <c r="T1482" s="253"/>
      <c r="U1482" s="170"/>
      <c r="V1482" s="170"/>
      <c r="W1482" s="170"/>
    </row>
    <row r="1483" spans="1:23" ht="20.100000000000001" customHeight="1" x14ac:dyDescent="0.25">
      <c r="A1483" s="23">
        <f>IF('Plantes en Vert'!A111="","",'Plantes en Vert'!A111)</f>
        <v>26904</v>
      </c>
      <c r="B1483" s="24" t="str">
        <f>IF('Plantes en Vert'!B111="","",'Plantes en Vert'!B111)</f>
        <v>GERANIUM LIERRE DOUBLE</v>
      </c>
      <c r="C1483" s="24" t="str">
        <f>IF('Plantes en Vert'!C111="","",'Plantes en Vert'!C111)</f>
        <v xml:space="preserve">Polly pac </v>
      </c>
      <c r="D1483" s="24" t="str">
        <f>IF('Plantes en Vert'!D111="","",'Plantes en Vert'!D111)</f>
        <v>&gt;s06/2026</v>
      </c>
      <c r="E1483" s="66" t="str">
        <f>IF('Plantes en Vert'!E111="","",'Plantes en Vert'!E111)</f>
        <v>B</v>
      </c>
      <c r="F1483" s="66" t="str">
        <f>IF('Plantes en Vert'!F111="","",'Plantes en Vert'!F111)</f>
        <v>P 1L</v>
      </c>
      <c r="G1483" s="64">
        <f>IF('Plantes en Vert'!G111="","",'Plantes en Vert'!G111)</f>
        <v>10</v>
      </c>
      <c r="H1483" s="66" t="str">
        <f>IF('Plantes en Vert'!H111="","",'Plantes en Vert'!H111)</f>
        <v>Q. lim.</v>
      </c>
      <c r="I1483" s="66" t="str">
        <f>IF('Plantes en Vert'!I111="","",'Plantes en Vert'!I111)</f>
        <v/>
      </c>
      <c r="J1483" s="72" t="str">
        <f>IF('Plantes en Vert'!J111="","",'Plantes en Vert'!J111)</f>
        <v/>
      </c>
      <c r="K1483" s="24" t="str">
        <f>IF('Plantes en Vert'!K111="","",'Plantes en Vert'!K111)</f>
        <v>GERA</v>
      </c>
      <c r="L1483" s="24" t="str">
        <f>IF('Plantes en Vert'!L111="","",'Plantes en Vert'!L111)</f>
        <v>Hall</v>
      </c>
      <c r="M1483" s="24" t="str">
        <f>IF('Plantes en Vert'!M111="","",'Plantes en Vert'!M111)</f>
        <v/>
      </c>
      <c r="N1483" s="24" t="str">
        <f>IF('Plantes en Vert'!N111="","",'Plantes en Vert'!N111)</f>
        <v>P1L</v>
      </c>
      <c r="O1483" s="24"/>
      <c r="P1483" s="54"/>
      <c r="Q1483" s="20"/>
      <c r="R1483" s="20"/>
      <c r="S1483" s="236"/>
      <c r="T1483" s="241"/>
      <c r="U1483" s="44"/>
      <c r="V1483" s="44"/>
      <c r="W1483" s="44"/>
    </row>
    <row r="1484" spans="1:23" ht="20.100000000000001" customHeight="1" x14ac:dyDescent="0.25">
      <c r="A1484" s="125" t="e">
        <f>IF('Plantes en Vert'!#REF!="","",'Plantes en Vert'!#REF!)</f>
        <v>#REF!</v>
      </c>
      <c r="B1484" s="126" t="e">
        <f>IF('Plantes en Vert'!#REF!="","",'Plantes en Vert'!#REF!)</f>
        <v>#REF!</v>
      </c>
      <c r="C1484" s="126" t="e">
        <f>IF('Plantes en Vert'!#REF!="","",'Plantes en Vert'!#REF!)</f>
        <v>#REF!</v>
      </c>
      <c r="D1484" s="126" t="e">
        <f>IF('Plantes en Vert'!#REF!="","",'Plantes en Vert'!#REF!)</f>
        <v>#REF!</v>
      </c>
      <c r="E1484" s="127" t="e">
        <f>IF('Plantes en Vert'!#REF!="","",'Plantes en Vert'!#REF!)</f>
        <v>#REF!</v>
      </c>
      <c r="F1484" s="127" t="e">
        <f>IF('Plantes en Vert'!#REF!="","",'Plantes en Vert'!#REF!)</f>
        <v>#REF!</v>
      </c>
      <c r="G1484" s="128" t="e">
        <f>IF('Plantes en Vert'!#REF!="","",'Plantes en Vert'!#REF!)</f>
        <v>#REF!</v>
      </c>
      <c r="H1484" s="127" t="e">
        <f>IF('Plantes en Vert'!#REF!="","",'Plantes en Vert'!#REF!)</f>
        <v>#REF!</v>
      </c>
      <c r="I1484" s="127" t="e">
        <f>IF('Plantes en Vert'!#REF!="","",'Plantes en Vert'!#REF!)</f>
        <v>#REF!</v>
      </c>
      <c r="J1484" s="129" t="e">
        <f>IF('Plantes en Vert'!#REF!="","",'Plantes en Vert'!#REF!)</f>
        <v>#REF!</v>
      </c>
      <c r="K1484" s="160" t="e">
        <f>IF('Plantes en Vert'!#REF!="","",'Plantes en Vert'!#REF!)</f>
        <v>#REF!</v>
      </c>
      <c r="L1484" s="160" t="e">
        <f>IF('Plantes en Vert'!#REF!="","",'Plantes en Vert'!#REF!)</f>
        <v>#REF!</v>
      </c>
      <c r="M1484" s="160" t="e">
        <f>IF('Plantes en Vert'!#REF!="","",'Plantes en Vert'!#REF!)</f>
        <v>#REF!</v>
      </c>
      <c r="N1484" s="160" t="e">
        <f>IF('Plantes en Vert'!#REF!="","",'Plantes en Vert'!#REF!)</f>
        <v>#REF!</v>
      </c>
      <c r="O1484" s="126"/>
      <c r="P1484" s="130"/>
      <c r="Q1484" s="20"/>
      <c r="R1484" s="20"/>
      <c r="S1484" s="236"/>
      <c r="T1484" s="245"/>
      <c r="U1484" s="214"/>
      <c r="V1484" s="214"/>
      <c r="W1484" s="214"/>
    </row>
    <row r="1485" spans="1:23" ht="20.100000000000001" customHeight="1" x14ac:dyDescent="0.25">
      <c r="A1485" s="23">
        <f>IF('Plantes en Vert'!A112="","",'Plantes en Vert'!A112)</f>
        <v>21931</v>
      </c>
      <c r="B1485" s="24" t="str">
        <f>IF('Plantes en Vert'!B112="","",'Plantes en Vert'!B112)</f>
        <v>GERANIUM LIERRE DOUBLE</v>
      </c>
      <c r="C1485" s="24" t="str">
        <f>IF('Plantes en Vert'!C112="","",'Plantes en Vert'!C112)</f>
        <v xml:space="preserve">Doblino® Rouge technigera </v>
      </c>
      <c r="D1485" s="24" t="str">
        <f>IF('Plantes en Vert'!D112="","",'Plantes en Vert'!D112)</f>
        <v>&gt;s06/2026</v>
      </c>
      <c r="E1485" s="66" t="str">
        <f>IF('Plantes en Vert'!E112="","",'Plantes en Vert'!E112)</f>
        <v>B</v>
      </c>
      <c r="F1485" s="66" t="str">
        <f>IF('Plantes en Vert'!F112="","",'Plantes en Vert'!F112)</f>
        <v>P 1L</v>
      </c>
      <c r="G1485" s="64">
        <f>IF('Plantes en Vert'!G112="","",'Plantes en Vert'!G112)</f>
        <v>10</v>
      </c>
      <c r="H1485" s="66" t="str">
        <f>IF('Plantes en Vert'!H112="","",'Plantes en Vert'!H112)</f>
        <v>Q. lim.</v>
      </c>
      <c r="I1485" s="66" t="str">
        <f>IF('Plantes en Vert'!I112="","",'Plantes en Vert'!I112)</f>
        <v/>
      </c>
      <c r="J1485" s="72" t="str">
        <f>IF('Plantes en Vert'!J112="","",'Plantes en Vert'!J112)</f>
        <v/>
      </c>
      <c r="K1485" s="24" t="str">
        <f>IF('Plantes en Vert'!K112="","",'Plantes en Vert'!K112)</f>
        <v>GERA</v>
      </c>
      <c r="L1485" s="24" t="str">
        <f>IF('Plantes en Vert'!L112="","",'Plantes en Vert'!L112)</f>
        <v>Hall</v>
      </c>
      <c r="M1485" s="24" t="str">
        <f>IF('Plantes en Vert'!M112="","",'Plantes en Vert'!M112)</f>
        <v/>
      </c>
      <c r="N1485" s="24" t="str">
        <f>IF('Plantes en Vert'!N112="","",'Plantes en Vert'!N112)</f>
        <v>P1L</v>
      </c>
      <c r="O1485" s="24"/>
      <c r="P1485" s="54"/>
      <c r="Q1485" s="20"/>
      <c r="R1485" s="20"/>
      <c r="S1485" s="236"/>
      <c r="T1485" s="241"/>
      <c r="U1485" s="44"/>
      <c r="V1485" s="44"/>
      <c r="W1485" s="44"/>
    </row>
    <row r="1486" spans="1:23" ht="20.100000000000001" customHeight="1" x14ac:dyDescent="0.25">
      <c r="A1486" s="125" t="e">
        <f>IF('Plantes en Vert'!#REF!="","",'Plantes en Vert'!#REF!)</f>
        <v>#REF!</v>
      </c>
      <c r="B1486" s="126" t="e">
        <f>IF('Plantes en Vert'!#REF!="","",'Plantes en Vert'!#REF!)</f>
        <v>#REF!</v>
      </c>
      <c r="C1486" s="126" t="e">
        <f>IF('Plantes en Vert'!#REF!="","",'Plantes en Vert'!#REF!)</f>
        <v>#REF!</v>
      </c>
      <c r="D1486" s="126" t="e">
        <f>IF('Plantes en Vert'!#REF!="","",'Plantes en Vert'!#REF!)</f>
        <v>#REF!</v>
      </c>
      <c r="E1486" s="127" t="e">
        <f>IF('Plantes en Vert'!#REF!="","",'Plantes en Vert'!#REF!)</f>
        <v>#REF!</v>
      </c>
      <c r="F1486" s="127" t="e">
        <f>IF('Plantes en Vert'!#REF!="","",'Plantes en Vert'!#REF!)</f>
        <v>#REF!</v>
      </c>
      <c r="G1486" s="128" t="e">
        <f>IF('Plantes en Vert'!#REF!="","",'Plantes en Vert'!#REF!)</f>
        <v>#REF!</v>
      </c>
      <c r="H1486" s="127" t="e">
        <f>IF('Plantes en Vert'!#REF!="","",'Plantes en Vert'!#REF!)</f>
        <v>#REF!</v>
      </c>
      <c r="I1486" s="127" t="e">
        <f>IF('Plantes en Vert'!#REF!="","",'Plantes en Vert'!#REF!)</f>
        <v>#REF!</v>
      </c>
      <c r="J1486" s="129" t="e">
        <f>IF('Plantes en Vert'!#REF!="","",'Plantes en Vert'!#REF!)</f>
        <v>#REF!</v>
      </c>
      <c r="K1486" s="160" t="e">
        <f>IF('Plantes en Vert'!#REF!="","",'Plantes en Vert'!#REF!)</f>
        <v>#REF!</v>
      </c>
      <c r="L1486" s="160" t="e">
        <f>IF('Plantes en Vert'!#REF!="","",'Plantes en Vert'!#REF!)</f>
        <v>#REF!</v>
      </c>
      <c r="M1486" s="160" t="e">
        <f>IF('Plantes en Vert'!#REF!="","",'Plantes en Vert'!#REF!)</f>
        <v>#REF!</v>
      </c>
      <c r="N1486" s="160" t="e">
        <f>IF('Plantes en Vert'!#REF!="","",'Plantes en Vert'!#REF!)</f>
        <v>#REF!</v>
      </c>
      <c r="O1486" s="126"/>
      <c r="P1486" s="130"/>
      <c r="Q1486" s="20"/>
      <c r="R1486" s="20"/>
      <c r="S1486" s="236"/>
      <c r="T1486" s="245"/>
      <c r="U1486" s="214"/>
      <c r="V1486" s="214"/>
      <c r="W1486" s="214"/>
    </row>
    <row r="1487" spans="1:23" ht="20.100000000000001" customHeight="1" x14ac:dyDescent="0.25">
      <c r="A1487" s="23">
        <f>IF('Plantes en Vert'!A113="","",'Plantes en Vert'!A113)</f>
        <v>21933</v>
      </c>
      <c r="B1487" s="24" t="str">
        <f>IF('Plantes en Vert'!B113="","",'Plantes en Vert'!B113)</f>
        <v>GERANIUM LIERRE DOUBLE</v>
      </c>
      <c r="C1487" s="24" t="str">
        <f>IF('Plantes en Vert'!C113="","",'Plantes en Vert'!C113)</f>
        <v xml:space="preserve">Doblino® Rouge Fonce technigera </v>
      </c>
      <c r="D1487" s="24" t="str">
        <f>IF('Plantes en Vert'!D113="","",'Plantes en Vert'!D113)</f>
        <v>&gt;s06/2026</v>
      </c>
      <c r="E1487" s="66" t="str">
        <f>IF('Plantes en Vert'!E113="","",'Plantes en Vert'!E113)</f>
        <v>B</v>
      </c>
      <c r="F1487" s="66" t="str">
        <f>IF('Plantes en Vert'!F113="","",'Plantes en Vert'!F113)</f>
        <v>P 1L</v>
      </c>
      <c r="G1487" s="64">
        <f>IF('Plantes en Vert'!G113="","",'Plantes en Vert'!G113)</f>
        <v>10</v>
      </c>
      <c r="H1487" s="66" t="str">
        <f>IF('Plantes en Vert'!H113="","",'Plantes en Vert'!H113)</f>
        <v>Q. lim.</v>
      </c>
      <c r="I1487" s="66" t="str">
        <f>IF('Plantes en Vert'!I113="","",'Plantes en Vert'!I113)</f>
        <v/>
      </c>
      <c r="J1487" s="72" t="str">
        <f>IF('Plantes en Vert'!J113="","",'Plantes en Vert'!J113)</f>
        <v/>
      </c>
      <c r="K1487" s="24" t="str">
        <f>IF('Plantes en Vert'!K113="","",'Plantes en Vert'!K113)</f>
        <v>GERA</v>
      </c>
      <c r="L1487" s="24" t="str">
        <f>IF('Plantes en Vert'!L113="","",'Plantes en Vert'!L113)</f>
        <v>Hall</v>
      </c>
      <c r="M1487" s="24" t="str">
        <f>IF('Plantes en Vert'!M113="","",'Plantes en Vert'!M113)</f>
        <v/>
      </c>
      <c r="N1487" s="24" t="str">
        <f>IF('Plantes en Vert'!N113="","",'Plantes en Vert'!N113)</f>
        <v>P1L</v>
      </c>
      <c r="O1487" s="24"/>
      <c r="P1487" s="54"/>
      <c r="Q1487" s="20"/>
      <c r="R1487" s="20"/>
      <c r="S1487" s="236"/>
      <c r="T1487" s="241"/>
      <c r="U1487" s="44"/>
      <c r="V1487" s="44"/>
      <c r="W1487" s="44"/>
    </row>
    <row r="1488" spans="1:23" ht="20.100000000000001" customHeight="1" x14ac:dyDescent="0.25">
      <c r="A1488" s="125" t="e">
        <f>IF('Plantes en Vert'!#REF!="","",'Plantes en Vert'!#REF!)</f>
        <v>#REF!</v>
      </c>
      <c r="B1488" s="126" t="e">
        <f>IF('Plantes en Vert'!#REF!="","",'Plantes en Vert'!#REF!)</f>
        <v>#REF!</v>
      </c>
      <c r="C1488" s="126" t="e">
        <f>IF('Plantes en Vert'!#REF!="","",'Plantes en Vert'!#REF!)</f>
        <v>#REF!</v>
      </c>
      <c r="D1488" s="126" t="e">
        <f>IF('Plantes en Vert'!#REF!="","",'Plantes en Vert'!#REF!)</f>
        <v>#REF!</v>
      </c>
      <c r="E1488" s="127" t="e">
        <f>IF('Plantes en Vert'!#REF!="","",'Plantes en Vert'!#REF!)</f>
        <v>#REF!</v>
      </c>
      <c r="F1488" s="127" t="e">
        <f>IF('Plantes en Vert'!#REF!="","",'Plantes en Vert'!#REF!)</f>
        <v>#REF!</v>
      </c>
      <c r="G1488" s="128" t="e">
        <f>IF('Plantes en Vert'!#REF!="","",'Plantes en Vert'!#REF!)</f>
        <v>#REF!</v>
      </c>
      <c r="H1488" s="127" t="e">
        <f>IF('Plantes en Vert'!#REF!="","",'Plantes en Vert'!#REF!)</f>
        <v>#REF!</v>
      </c>
      <c r="I1488" s="127" t="e">
        <f>IF('Plantes en Vert'!#REF!="","",'Plantes en Vert'!#REF!)</f>
        <v>#REF!</v>
      </c>
      <c r="J1488" s="129" t="e">
        <f>IF('Plantes en Vert'!#REF!="","",'Plantes en Vert'!#REF!)</f>
        <v>#REF!</v>
      </c>
      <c r="K1488" s="160" t="e">
        <f>IF('Plantes en Vert'!#REF!="","",'Plantes en Vert'!#REF!)</f>
        <v>#REF!</v>
      </c>
      <c r="L1488" s="160" t="e">
        <f>IF('Plantes en Vert'!#REF!="","",'Plantes en Vert'!#REF!)</f>
        <v>#REF!</v>
      </c>
      <c r="M1488" s="160" t="e">
        <f>IF('Plantes en Vert'!#REF!="","",'Plantes en Vert'!#REF!)</f>
        <v>#REF!</v>
      </c>
      <c r="N1488" s="160" t="e">
        <f>IF('Plantes en Vert'!#REF!="","",'Plantes en Vert'!#REF!)</f>
        <v>#REF!</v>
      </c>
      <c r="O1488" s="126"/>
      <c r="P1488" s="130"/>
      <c r="Q1488" s="20"/>
      <c r="R1488" s="20"/>
      <c r="S1488" s="236"/>
      <c r="T1488" s="245"/>
      <c r="U1488" s="214"/>
      <c r="V1488" s="214"/>
      <c r="W1488" s="214"/>
    </row>
    <row r="1489" spans="1:23" ht="20.100000000000001" customHeight="1" x14ac:dyDescent="0.25">
      <c r="A1489" s="23">
        <f>IF('Plantes en Vert'!A114="","",'Plantes en Vert'!A114)</f>
        <v>24063</v>
      </c>
      <c r="B1489" s="24" t="str">
        <f>IF('Plantes en Vert'!B114="","",'Plantes en Vert'!B114)</f>
        <v>GERANIUM LIERRE DOUBLE</v>
      </c>
      <c r="C1489" s="24" t="str">
        <f>IF('Plantes en Vert'!C114="","",'Plantes en Vert'!C114)</f>
        <v xml:space="preserve">Ruby pac </v>
      </c>
      <c r="D1489" s="24" t="str">
        <f>IF('Plantes en Vert'!D114="","",'Plantes en Vert'!D114)</f>
        <v>&gt;s06/2026</v>
      </c>
      <c r="E1489" s="66" t="str">
        <f>IF('Plantes en Vert'!E114="","",'Plantes en Vert'!E114)</f>
        <v>B</v>
      </c>
      <c r="F1489" s="66" t="str">
        <f>IF('Plantes en Vert'!F114="","",'Plantes en Vert'!F114)</f>
        <v>P 1L</v>
      </c>
      <c r="G1489" s="64">
        <f>IF('Plantes en Vert'!G114="","",'Plantes en Vert'!G114)</f>
        <v>10</v>
      </c>
      <c r="H1489" s="66" t="str">
        <f>IF('Plantes en Vert'!H114="","",'Plantes en Vert'!H114)</f>
        <v>Q. lim.</v>
      </c>
      <c r="I1489" s="66" t="str">
        <f>IF('Plantes en Vert'!I114="","",'Plantes en Vert'!I114)</f>
        <v/>
      </c>
      <c r="J1489" s="72" t="str">
        <f>IF('Plantes en Vert'!J114="","",'Plantes en Vert'!J114)</f>
        <v/>
      </c>
      <c r="K1489" s="24" t="str">
        <f>IF('Plantes en Vert'!K114="","",'Plantes en Vert'!K114)</f>
        <v>GERA</v>
      </c>
      <c r="L1489" s="24" t="str">
        <f>IF('Plantes en Vert'!L114="","",'Plantes en Vert'!L114)</f>
        <v>Hall</v>
      </c>
      <c r="M1489" s="24" t="str">
        <f>IF('Plantes en Vert'!M114="","",'Plantes en Vert'!M114)</f>
        <v/>
      </c>
      <c r="N1489" s="24" t="str">
        <f>IF('Plantes en Vert'!N114="","",'Plantes en Vert'!N114)</f>
        <v>P1L</v>
      </c>
      <c r="O1489" s="24"/>
      <c r="P1489" s="54"/>
      <c r="Q1489" s="20"/>
      <c r="R1489" s="20"/>
      <c r="S1489" s="236"/>
      <c r="T1489" s="241"/>
      <c r="U1489" s="44"/>
      <c r="V1489" s="44"/>
      <c r="W1489" s="44"/>
    </row>
    <row r="1490" spans="1:23" ht="20.100000000000001" customHeight="1" x14ac:dyDescent="0.25">
      <c r="A1490" s="125" t="e">
        <f>IF('Plantes en Vert'!#REF!="","",'Plantes en Vert'!#REF!)</f>
        <v>#REF!</v>
      </c>
      <c r="B1490" s="126" t="e">
        <f>IF('Plantes en Vert'!#REF!="","",'Plantes en Vert'!#REF!)</f>
        <v>#REF!</v>
      </c>
      <c r="C1490" s="126" t="e">
        <f>IF('Plantes en Vert'!#REF!="","",'Plantes en Vert'!#REF!)</f>
        <v>#REF!</v>
      </c>
      <c r="D1490" s="126" t="e">
        <f>IF('Plantes en Vert'!#REF!="","",'Plantes en Vert'!#REF!)</f>
        <v>#REF!</v>
      </c>
      <c r="E1490" s="127" t="e">
        <f>IF('Plantes en Vert'!#REF!="","",'Plantes en Vert'!#REF!)</f>
        <v>#REF!</v>
      </c>
      <c r="F1490" s="127" t="e">
        <f>IF('Plantes en Vert'!#REF!="","",'Plantes en Vert'!#REF!)</f>
        <v>#REF!</v>
      </c>
      <c r="G1490" s="128" t="e">
        <f>IF('Plantes en Vert'!#REF!="","",'Plantes en Vert'!#REF!)</f>
        <v>#REF!</v>
      </c>
      <c r="H1490" s="127" t="e">
        <f>IF('Plantes en Vert'!#REF!="","",'Plantes en Vert'!#REF!)</f>
        <v>#REF!</v>
      </c>
      <c r="I1490" s="127" t="e">
        <f>IF('Plantes en Vert'!#REF!="","",'Plantes en Vert'!#REF!)</f>
        <v>#REF!</v>
      </c>
      <c r="J1490" s="129" t="e">
        <f>IF('Plantes en Vert'!#REF!="","",'Plantes en Vert'!#REF!)</f>
        <v>#REF!</v>
      </c>
      <c r="K1490" s="160" t="e">
        <f>IF('Plantes en Vert'!#REF!="","",'Plantes en Vert'!#REF!)</f>
        <v>#REF!</v>
      </c>
      <c r="L1490" s="160" t="e">
        <f>IF('Plantes en Vert'!#REF!="","",'Plantes en Vert'!#REF!)</f>
        <v>#REF!</v>
      </c>
      <c r="M1490" s="160" t="e">
        <f>IF('Plantes en Vert'!#REF!="","",'Plantes en Vert'!#REF!)</f>
        <v>#REF!</v>
      </c>
      <c r="N1490" s="160" t="e">
        <f>IF('Plantes en Vert'!#REF!="","",'Plantes en Vert'!#REF!)</f>
        <v>#REF!</v>
      </c>
      <c r="O1490" s="126"/>
      <c r="P1490" s="130"/>
      <c r="Q1490" s="20"/>
      <c r="R1490" s="20"/>
      <c r="S1490" s="236"/>
      <c r="T1490" s="245"/>
      <c r="U1490" s="214"/>
      <c r="V1490" s="214"/>
      <c r="W1490" s="214"/>
    </row>
    <row r="1491" spans="1:23" ht="20.100000000000001" customHeight="1" x14ac:dyDescent="0.25">
      <c r="A1491" s="23">
        <f>IF('Plantes en Vert'!A115="","",'Plantes en Vert'!A115)</f>
        <v>21935</v>
      </c>
      <c r="B1491" s="24" t="str">
        <f>IF('Plantes en Vert'!B115="","",'Plantes en Vert'!B115)</f>
        <v>GERANIUM LIERRE DOUBLE</v>
      </c>
      <c r="C1491" s="24" t="str">
        <f>IF('Plantes en Vert'!C115="","",'Plantes en Vert'!C115)</f>
        <v xml:space="preserve">Doblino® Magenta technigera </v>
      </c>
      <c r="D1491" s="24" t="str">
        <f>IF('Plantes en Vert'!D115="","",'Plantes en Vert'!D115)</f>
        <v>&gt;s06/2026</v>
      </c>
      <c r="E1491" s="66" t="str">
        <f>IF('Plantes en Vert'!E115="","",'Plantes en Vert'!E115)</f>
        <v>B</v>
      </c>
      <c r="F1491" s="66" t="str">
        <f>IF('Plantes en Vert'!F115="","",'Plantes en Vert'!F115)</f>
        <v>P 1L</v>
      </c>
      <c r="G1491" s="64">
        <f>IF('Plantes en Vert'!G115="","",'Plantes en Vert'!G115)</f>
        <v>10</v>
      </c>
      <c r="H1491" s="66" t="str">
        <f>IF('Plantes en Vert'!H115="","",'Plantes en Vert'!H115)</f>
        <v>Q. lim.</v>
      </c>
      <c r="I1491" s="66" t="str">
        <f>IF('Plantes en Vert'!I115="","",'Plantes en Vert'!I115)</f>
        <v/>
      </c>
      <c r="J1491" s="72" t="str">
        <f>IF('Plantes en Vert'!J115="","",'Plantes en Vert'!J115)</f>
        <v/>
      </c>
      <c r="K1491" s="24" t="str">
        <f>IF('Plantes en Vert'!K115="","",'Plantes en Vert'!K115)</f>
        <v>GERA</v>
      </c>
      <c r="L1491" s="24" t="str">
        <f>IF('Plantes en Vert'!L115="","",'Plantes en Vert'!L115)</f>
        <v>Hall</v>
      </c>
      <c r="M1491" s="24" t="str">
        <f>IF('Plantes en Vert'!M115="","",'Plantes en Vert'!M115)</f>
        <v/>
      </c>
      <c r="N1491" s="24" t="str">
        <f>IF('Plantes en Vert'!N115="","",'Plantes en Vert'!N115)</f>
        <v>P1L</v>
      </c>
      <c r="O1491" s="24"/>
      <c r="P1491" s="54"/>
      <c r="Q1491" s="20"/>
      <c r="R1491" s="20"/>
      <c r="S1491" s="236"/>
      <c r="T1491" s="241"/>
      <c r="U1491" s="44"/>
      <c r="V1491" s="44"/>
      <c r="W1491" s="44"/>
    </row>
    <row r="1492" spans="1:23" ht="20.100000000000001" customHeight="1" x14ac:dyDescent="0.25">
      <c r="A1492" s="125" t="e">
        <f>IF('Plantes en Vert'!#REF!="","",'Plantes en Vert'!#REF!)</f>
        <v>#REF!</v>
      </c>
      <c r="B1492" s="126" t="e">
        <f>IF('Plantes en Vert'!#REF!="","",'Plantes en Vert'!#REF!)</f>
        <v>#REF!</v>
      </c>
      <c r="C1492" s="126" t="e">
        <f>IF('Plantes en Vert'!#REF!="","",'Plantes en Vert'!#REF!)</f>
        <v>#REF!</v>
      </c>
      <c r="D1492" s="126" t="e">
        <f>IF('Plantes en Vert'!#REF!="","",'Plantes en Vert'!#REF!)</f>
        <v>#REF!</v>
      </c>
      <c r="E1492" s="127" t="e">
        <f>IF('Plantes en Vert'!#REF!="","",'Plantes en Vert'!#REF!)</f>
        <v>#REF!</v>
      </c>
      <c r="F1492" s="127" t="e">
        <f>IF('Plantes en Vert'!#REF!="","",'Plantes en Vert'!#REF!)</f>
        <v>#REF!</v>
      </c>
      <c r="G1492" s="128" t="e">
        <f>IF('Plantes en Vert'!#REF!="","",'Plantes en Vert'!#REF!)</f>
        <v>#REF!</v>
      </c>
      <c r="H1492" s="127" t="e">
        <f>IF('Plantes en Vert'!#REF!="","",'Plantes en Vert'!#REF!)</f>
        <v>#REF!</v>
      </c>
      <c r="I1492" s="127" t="e">
        <f>IF('Plantes en Vert'!#REF!="","",'Plantes en Vert'!#REF!)</f>
        <v>#REF!</v>
      </c>
      <c r="J1492" s="129" t="e">
        <f>IF('Plantes en Vert'!#REF!="","",'Plantes en Vert'!#REF!)</f>
        <v>#REF!</v>
      </c>
      <c r="K1492" s="160" t="e">
        <f>IF('Plantes en Vert'!#REF!="","",'Plantes en Vert'!#REF!)</f>
        <v>#REF!</v>
      </c>
      <c r="L1492" s="160" t="e">
        <f>IF('Plantes en Vert'!#REF!="","",'Plantes en Vert'!#REF!)</f>
        <v>#REF!</v>
      </c>
      <c r="M1492" s="160" t="e">
        <f>IF('Plantes en Vert'!#REF!="","",'Plantes en Vert'!#REF!)</f>
        <v>#REF!</v>
      </c>
      <c r="N1492" s="160" t="e">
        <f>IF('Plantes en Vert'!#REF!="","",'Plantes en Vert'!#REF!)</f>
        <v>#REF!</v>
      </c>
      <c r="O1492" s="126"/>
      <c r="P1492" s="130"/>
      <c r="Q1492" s="20"/>
      <c r="R1492" s="20"/>
      <c r="S1492" s="236"/>
      <c r="T1492" s="245"/>
      <c r="U1492" s="214"/>
      <c r="V1492" s="214"/>
      <c r="W1492" s="214"/>
    </row>
    <row r="1493" spans="1:23" ht="20.100000000000001" customHeight="1" x14ac:dyDescent="0.25">
      <c r="A1493" s="167" t="str">
        <f>IF('Plantes en Vert'!A116="","",'Plantes en Vert'!A116)</f>
        <v/>
      </c>
      <c r="B1493" s="163" t="str">
        <f>IF('Plantes en Vert'!B116="","",'Plantes en Vert'!B116)</f>
        <v>GERANIUM LIERRE DOUBLE PANACHÉ</v>
      </c>
      <c r="C1493" s="168"/>
      <c r="D1493" s="168" t="str">
        <f>IF('Plantes en Vert'!D116="","",'Plantes en Vert'!D116)</f>
        <v/>
      </c>
      <c r="E1493" s="169" t="str">
        <f>IF('Plantes en Vert'!E116="","",'Plantes en Vert'!E116)</f>
        <v/>
      </c>
      <c r="F1493" s="169" t="str">
        <f>IF('Plantes en Vert'!F116="","",'Plantes en Vert'!F116)</f>
        <v/>
      </c>
      <c r="G1493" s="148" t="str">
        <f>IF('Plantes en Vert'!G116="","",'Plantes en Vert'!G116)</f>
        <v/>
      </c>
      <c r="H1493" s="148" t="str">
        <f>IF('Plantes en Vert'!H116="","",'Plantes en Vert'!H116)</f>
        <v/>
      </c>
      <c r="I1493" s="148" t="str">
        <f>IF('Plantes en Vert'!I116="","",'Plantes en Vert'!I116)</f>
        <v/>
      </c>
      <c r="J1493" s="149" t="str">
        <f>IF('Plantes en Vert'!J116="","",'Plantes en Vert'!J116)</f>
        <v/>
      </c>
      <c r="K1493" s="147" t="str">
        <f>IF('Plantes en Vert'!K116="","",'Plantes en Vert'!K116)</f>
        <v/>
      </c>
      <c r="L1493" s="147" t="str">
        <f>IF('Plantes en Vert'!L116="","",'Plantes en Vert'!L116)</f>
        <v>E</v>
      </c>
      <c r="M1493" s="147" t="str">
        <f>IF('Plantes en Vert'!M116="","",'Plantes en Vert'!M116)</f>
        <v/>
      </c>
      <c r="N1493" s="147" t="str">
        <f>IF('Plantes en Vert'!N116="","",'Plantes en Vert'!N116)</f>
        <v/>
      </c>
      <c r="O1493" s="147"/>
      <c r="P1493" s="150"/>
      <c r="Q1493" s="20"/>
      <c r="R1493" s="20"/>
      <c r="S1493" s="236"/>
      <c r="T1493" s="253"/>
      <c r="U1493" s="170"/>
      <c r="V1493" s="170"/>
      <c r="W1493" s="170"/>
    </row>
    <row r="1494" spans="1:23" ht="20.100000000000001" customHeight="1" x14ac:dyDescent="0.25">
      <c r="A1494" s="125">
        <f>IF('Plantes en Vert'!A117="","",'Plantes en Vert'!A117)</f>
        <v>21939</v>
      </c>
      <c r="B1494" s="126" t="str">
        <f>IF('Plantes en Vert'!B117="","",'Plantes en Vert'!B117)</f>
        <v>GERANIUM LIERRE DOUBLE</v>
      </c>
      <c r="C1494" s="126" t="str">
        <f>IF('Plantes en Vert'!C117="","",'Plantes en Vert'!C117)</f>
        <v xml:space="preserve">Doblino® Magenta Bicolore technigera </v>
      </c>
      <c r="D1494" s="126" t="str">
        <f>IF('Plantes en Vert'!D117="","",'Plantes en Vert'!D117)</f>
        <v>&gt;s06/2026</v>
      </c>
      <c r="E1494" s="127" t="str">
        <f>IF('Plantes en Vert'!E117="","",'Plantes en Vert'!E117)</f>
        <v>B</v>
      </c>
      <c r="F1494" s="127" t="str">
        <f>IF('Plantes en Vert'!F117="","",'Plantes en Vert'!F117)</f>
        <v>P 1L</v>
      </c>
      <c r="G1494" s="128">
        <f>IF('Plantes en Vert'!G117="","",'Plantes en Vert'!G117)</f>
        <v>10</v>
      </c>
      <c r="H1494" s="127" t="str">
        <f>IF('Plantes en Vert'!H117="","",'Plantes en Vert'!H117)</f>
        <v>Q. lim.</v>
      </c>
      <c r="I1494" s="127" t="str">
        <f>IF('Plantes en Vert'!I117="","",'Plantes en Vert'!I117)</f>
        <v/>
      </c>
      <c r="J1494" s="129" t="str">
        <f>IF('Plantes en Vert'!J117="","",'Plantes en Vert'!J117)</f>
        <v/>
      </c>
      <c r="K1494" s="160" t="str">
        <f>IF('Plantes en Vert'!K117="","",'Plantes en Vert'!K117)</f>
        <v>GERA</v>
      </c>
      <c r="L1494" s="160" t="str">
        <f>IF('Plantes en Vert'!L117="","",'Plantes en Vert'!L117)</f>
        <v>Hall</v>
      </c>
      <c r="M1494" s="160" t="str">
        <f>IF('Plantes en Vert'!M117="","",'Plantes en Vert'!M117)</f>
        <v/>
      </c>
      <c r="N1494" s="160" t="str">
        <f>IF('Plantes en Vert'!N117="","",'Plantes en Vert'!N117)</f>
        <v>P1L</v>
      </c>
      <c r="O1494" s="126"/>
      <c r="P1494" s="130"/>
      <c r="Q1494" s="20"/>
      <c r="R1494" s="20"/>
      <c r="S1494" s="236"/>
      <c r="T1494" s="245"/>
      <c r="U1494" s="214"/>
      <c r="V1494" s="214"/>
      <c r="W1494" s="214"/>
    </row>
    <row r="1495" spans="1:23" ht="20.100000000000001" customHeight="1" x14ac:dyDescent="0.25">
      <c r="A1495" s="23" t="e">
        <f>IF('Plantes en Vert'!#REF!="","",'Plantes en Vert'!#REF!)</f>
        <v>#REF!</v>
      </c>
      <c r="B1495" s="24" t="e">
        <f>IF('Plantes en Vert'!#REF!="","",'Plantes en Vert'!#REF!)</f>
        <v>#REF!</v>
      </c>
      <c r="C1495" s="24" t="e">
        <f>IF('Plantes en Vert'!#REF!="","",'Plantes en Vert'!#REF!)</f>
        <v>#REF!</v>
      </c>
      <c r="D1495" s="24" t="e">
        <f>IF('Plantes en Vert'!#REF!="","",'Plantes en Vert'!#REF!)</f>
        <v>#REF!</v>
      </c>
      <c r="E1495" s="66" t="e">
        <f>IF('Plantes en Vert'!#REF!="","",'Plantes en Vert'!#REF!)</f>
        <v>#REF!</v>
      </c>
      <c r="F1495" s="66" t="e">
        <f>IF('Plantes en Vert'!#REF!="","",'Plantes en Vert'!#REF!)</f>
        <v>#REF!</v>
      </c>
      <c r="G1495" s="64" t="e">
        <f>IF('Plantes en Vert'!#REF!="","",'Plantes en Vert'!#REF!)</f>
        <v>#REF!</v>
      </c>
      <c r="H1495" s="66" t="e">
        <f>IF('Plantes en Vert'!#REF!="","",'Plantes en Vert'!#REF!)</f>
        <v>#REF!</v>
      </c>
      <c r="I1495" s="66" t="e">
        <f>IF('Plantes en Vert'!#REF!="","",'Plantes en Vert'!#REF!)</f>
        <v>#REF!</v>
      </c>
      <c r="J1495" s="72" t="e">
        <f>IF('Plantes en Vert'!#REF!="","",'Plantes en Vert'!#REF!)</f>
        <v>#REF!</v>
      </c>
      <c r="K1495" s="24" t="e">
        <f>IF('Plantes en Vert'!#REF!="","",'Plantes en Vert'!#REF!)</f>
        <v>#REF!</v>
      </c>
      <c r="L1495" s="24" t="e">
        <f>IF('Plantes en Vert'!#REF!="","",'Plantes en Vert'!#REF!)</f>
        <v>#REF!</v>
      </c>
      <c r="M1495" s="24" t="e">
        <f>IF('Plantes en Vert'!#REF!="","",'Plantes en Vert'!#REF!)</f>
        <v>#REF!</v>
      </c>
      <c r="N1495" s="24" t="e">
        <f>IF('Plantes en Vert'!#REF!="","",'Plantes en Vert'!#REF!)</f>
        <v>#REF!</v>
      </c>
      <c r="O1495" s="24"/>
      <c r="P1495" s="54"/>
      <c r="Q1495" s="20"/>
      <c r="R1495" s="20"/>
      <c r="S1495" s="236"/>
      <c r="T1495" s="241"/>
      <c r="U1495" s="44"/>
      <c r="V1495" s="44"/>
      <c r="W1495" s="44"/>
    </row>
    <row r="1496" spans="1:23" ht="20.100000000000001" customHeight="1" x14ac:dyDescent="0.25">
      <c r="A1496" s="125">
        <f>IF('Plantes en Vert'!A118="","",'Plantes en Vert'!A118)</f>
        <v>25891</v>
      </c>
      <c r="B1496" s="126" t="str">
        <f>IF('Plantes en Vert'!B118="","",'Plantes en Vert'!B118)</f>
        <v>GERANIUM LIERRE DOUBLE</v>
      </c>
      <c r="C1496" s="126" t="str">
        <f>IF('Plantes en Vert'!C118="","",'Plantes en Vert'!C118)</f>
        <v xml:space="preserve">Mexica Ruby pac </v>
      </c>
      <c r="D1496" s="126" t="str">
        <f>IF('Plantes en Vert'!D118="","",'Plantes en Vert'!D118)</f>
        <v>&gt;s06/2026</v>
      </c>
      <c r="E1496" s="127" t="str">
        <f>IF('Plantes en Vert'!E118="","",'Plantes en Vert'!E118)</f>
        <v>B</v>
      </c>
      <c r="F1496" s="127" t="str">
        <f>IF('Plantes en Vert'!F118="","",'Plantes en Vert'!F118)</f>
        <v>P 1L</v>
      </c>
      <c r="G1496" s="128">
        <f>IF('Plantes en Vert'!G118="","",'Plantes en Vert'!G118)</f>
        <v>10</v>
      </c>
      <c r="H1496" s="127" t="str">
        <f>IF('Plantes en Vert'!H118="","",'Plantes en Vert'!H118)</f>
        <v>Q. lim.</v>
      </c>
      <c r="I1496" s="127" t="str">
        <f>IF('Plantes en Vert'!I118="","",'Plantes en Vert'!I118)</f>
        <v/>
      </c>
      <c r="J1496" s="129" t="str">
        <f>IF('Plantes en Vert'!J118="","",'Plantes en Vert'!J118)</f>
        <v/>
      </c>
      <c r="K1496" s="160" t="str">
        <f>IF('Plantes en Vert'!K118="","",'Plantes en Vert'!K118)</f>
        <v>GERA</v>
      </c>
      <c r="L1496" s="160" t="str">
        <f>IF('Plantes en Vert'!L118="","",'Plantes en Vert'!L118)</f>
        <v>Hall</v>
      </c>
      <c r="M1496" s="160" t="str">
        <f>IF('Plantes en Vert'!M118="","",'Plantes en Vert'!M118)</f>
        <v/>
      </c>
      <c r="N1496" s="160" t="str">
        <f>IF('Plantes en Vert'!N118="","",'Plantes en Vert'!N118)</f>
        <v>P1L</v>
      </c>
      <c r="O1496" s="126"/>
      <c r="P1496" s="130"/>
      <c r="Q1496" s="20"/>
      <c r="R1496" s="20"/>
      <c r="S1496" s="236"/>
      <c r="T1496" s="245"/>
      <c r="U1496" s="214"/>
      <c r="V1496" s="214"/>
      <c r="W1496" s="214"/>
    </row>
    <row r="1497" spans="1:23" ht="20.100000000000001" customHeight="1" x14ac:dyDescent="0.25">
      <c r="A1497" s="23" t="e">
        <f>IF('Plantes en Vert'!#REF!="","",'Plantes en Vert'!#REF!)</f>
        <v>#REF!</v>
      </c>
      <c r="B1497" s="24" t="e">
        <f>IF('Plantes en Vert'!#REF!="","",'Plantes en Vert'!#REF!)</f>
        <v>#REF!</v>
      </c>
      <c r="C1497" s="24" t="e">
        <f>IF('Plantes en Vert'!#REF!="","",'Plantes en Vert'!#REF!)</f>
        <v>#REF!</v>
      </c>
      <c r="D1497" s="24" t="e">
        <f>IF('Plantes en Vert'!#REF!="","",'Plantes en Vert'!#REF!)</f>
        <v>#REF!</v>
      </c>
      <c r="E1497" s="66" t="e">
        <f>IF('Plantes en Vert'!#REF!="","",'Plantes en Vert'!#REF!)</f>
        <v>#REF!</v>
      </c>
      <c r="F1497" s="66" t="e">
        <f>IF('Plantes en Vert'!#REF!="","",'Plantes en Vert'!#REF!)</f>
        <v>#REF!</v>
      </c>
      <c r="G1497" s="64" t="e">
        <f>IF('Plantes en Vert'!#REF!="","",'Plantes en Vert'!#REF!)</f>
        <v>#REF!</v>
      </c>
      <c r="H1497" s="66" t="e">
        <f>IF('Plantes en Vert'!#REF!="","",'Plantes en Vert'!#REF!)</f>
        <v>#REF!</v>
      </c>
      <c r="I1497" s="66" t="e">
        <f>IF('Plantes en Vert'!#REF!="","",'Plantes en Vert'!#REF!)</f>
        <v>#REF!</v>
      </c>
      <c r="J1497" s="72" t="e">
        <f>IF('Plantes en Vert'!#REF!="","",'Plantes en Vert'!#REF!)</f>
        <v>#REF!</v>
      </c>
      <c r="K1497" s="24" t="e">
        <f>IF('Plantes en Vert'!#REF!="","",'Plantes en Vert'!#REF!)</f>
        <v>#REF!</v>
      </c>
      <c r="L1497" s="24" t="e">
        <f>IF('Plantes en Vert'!#REF!="","",'Plantes en Vert'!#REF!)</f>
        <v>#REF!</v>
      </c>
      <c r="M1497" s="24" t="e">
        <f>IF('Plantes en Vert'!#REF!="","",'Plantes en Vert'!#REF!)</f>
        <v>#REF!</v>
      </c>
      <c r="N1497" s="24" t="e">
        <f>IF('Plantes en Vert'!#REF!="","",'Plantes en Vert'!#REF!)</f>
        <v>#REF!</v>
      </c>
      <c r="O1497" s="24"/>
      <c r="P1497" s="54"/>
      <c r="Q1497" s="20"/>
      <c r="R1497" s="20"/>
      <c r="S1497" s="236"/>
      <c r="T1497" s="241"/>
      <c r="U1497" s="44"/>
      <c r="V1497" s="44"/>
      <c r="W1497" s="44"/>
    </row>
    <row r="1498" spans="1:23" ht="20.100000000000001" customHeight="1" x14ac:dyDescent="0.25">
      <c r="A1498" s="125">
        <f>IF('Plantes en Vert'!A119="","",'Plantes en Vert'!A119)</f>
        <v>21941</v>
      </c>
      <c r="B1498" s="126" t="str">
        <f>IF('Plantes en Vert'!B119="","",'Plantes en Vert'!B119)</f>
        <v>GERANIUM LIERRE DOUBLE</v>
      </c>
      <c r="C1498" s="126" t="str">
        <f>IF('Plantes en Vert'!C119="","",'Plantes en Vert'!C119)</f>
        <v xml:space="preserve">Doblino® Rouge Foncé Bicolore technigera </v>
      </c>
      <c r="D1498" s="126" t="str">
        <f>IF('Plantes en Vert'!D119="","",'Plantes en Vert'!D119)</f>
        <v>&gt;s06/2026</v>
      </c>
      <c r="E1498" s="127" t="str">
        <f>IF('Plantes en Vert'!E119="","",'Plantes en Vert'!E119)</f>
        <v>B</v>
      </c>
      <c r="F1498" s="127" t="str">
        <f>IF('Plantes en Vert'!F119="","",'Plantes en Vert'!F119)</f>
        <v>P 1L</v>
      </c>
      <c r="G1498" s="128">
        <f>IF('Plantes en Vert'!G119="","",'Plantes en Vert'!G119)</f>
        <v>10</v>
      </c>
      <c r="H1498" s="127" t="str">
        <f>IF('Plantes en Vert'!H119="","",'Plantes en Vert'!H119)</f>
        <v>Q. lim.</v>
      </c>
      <c r="I1498" s="127" t="str">
        <f>IF('Plantes en Vert'!I119="","",'Plantes en Vert'!I119)</f>
        <v/>
      </c>
      <c r="J1498" s="129" t="str">
        <f>IF('Plantes en Vert'!J119="","",'Plantes en Vert'!J119)</f>
        <v/>
      </c>
      <c r="K1498" s="160" t="str">
        <f>IF('Plantes en Vert'!K119="","",'Plantes en Vert'!K119)</f>
        <v>GERA</v>
      </c>
      <c r="L1498" s="160" t="str">
        <f>IF('Plantes en Vert'!L119="","",'Plantes en Vert'!L119)</f>
        <v>Hall</v>
      </c>
      <c r="M1498" s="160" t="str">
        <f>IF('Plantes en Vert'!M119="","",'Plantes en Vert'!M119)</f>
        <v/>
      </c>
      <c r="N1498" s="160" t="str">
        <f>IF('Plantes en Vert'!N119="","",'Plantes en Vert'!N119)</f>
        <v>P1L</v>
      </c>
      <c r="O1498" s="126"/>
      <c r="P1498" s="130"/>
      <c r="Q1498" s="20"/>
      <c r="R1498" s="20"/>
      <c r="S1498" s="236"/>
      <c r="T1498" s="245"/>
      <c r="U1498" s="214"/>
      <c r="V1498" s="214"/>
      <c r="W1498" s="214"/>
    </row>
    <row r="1499" spans="1:23" ht="20.100000000000001" customHeight="1" x14ac:dyDescent="0.25">
      <c r="A1499" s="23" t="e">
        <f>IF('Plantes en Vert'!#REF!="","",'Plantes en Vert'!#REF!)</f>
        <v>#REF!</v>
      </c>
      <c r="B1499" s="24" t="e">
        <f>IF('Plantes en Vert'!#REF!="","",'Plantes en Vert'!#REF!)</f>
        <v>#REF!</v>
      </c>
      <c r="C1499" s="24" t="e">
        <f>IF('Plantes en Vert'!#REF!="","",'Plantes en Vert'!#REF!)</f>
        <v>#REF!</v>
      </c>
      <c r="D1499" s="24" t="e">
        <f>IF('Plantes en Vert'!#REF!="","",'Plantes en Vert'!#REF!)</f>
        <v>#REF!</v>
      </c>
      <c r="E1499" s="66" t="e">
        <f>IF('Plantes en Vert'!#REF!="","",'Plantes en Vert'!#REF!)</f>
        <v>#REF!</v>
      </c>
      <c r="F1499" s="66" t="e">
        <f>IF('Plantes en Vert'!#REF!="","",'Plantes en Vert'!#REF!)</f>
        <v>#REF!</v>
      </c>
      <c r="G1499" s="64" t="e">
        <f>IF('Plantes en Vert'!#REF!="","",'Plantes en Vert'!#REF!)</f>
        <v>#REF!</v>
      </c>
      <c r="H1499" s="66" t="e">
        <f>IF('Plantes en Vert'!#REF!="","",'Plantes en Vert'!#REF!)</f>
        <v>#REF!</v>
      </c>
      <c r="I1499" s="66" t="e">
        <f>IF('Plantes en Vert'!#REF!="","",'Plantes en Vert'!#REF!)</f>
        <v>#REF!</v>
      </c>
      <c r="J1499" s="72" t="e">
        <f>IF('Plantes en Vert'!#REF!="","",'Plantes en Vert'!#REF!)</f>
        <v>#REF!</v>
      </c>
      <c r="K1499" s="24" t="e">
        <f>IF('Plantes en Vert'!#REF!="","",'Plantes en Vert'!#REF!)</f>
        <v>#REF!</v>
      </c>
      <c r="L1499" s="24" t="e">
        <f>IF('Plantes en Vert'!#REF!="","",'Plantes en Vert'!#REF!)</f>
        <v>#REF!</v>
      </c>
      <c r="M1499" s="24" t="e">
        <f>IF('Plantes en Vert'!#REF!="","",'Plantes en Vert'!#REF!)</f>
        <v>#REF!</v>
      </c>
      <c r="N1499" s="24" t="e">
        <f>IF('Plantes en Vert'!#REF!="","",'Plantes en Vert'!#REF!)</f>
        <v>#REF!</v>
      </c>
      <c r="O1499" s="24"/>
      <c r="P1499" s="54"/>
      <c r="Q1499" s="20"/>
      <c r="R1499" s="20"/>
      <c r="S1499" s="236"/>
      <c r="T1499" s="241"/>
      <c r="U1499" s="44"/>
      <c r="V1499" s="44"/>
      <c r="W1499" s="44"/>
    </row>
    <row r="1500" spans="1:23" ht="20.100000000000001" customHeight="1" x14ac:dyDescent="0.25">
      <c r="A1500" s="125">
        <f>IF('Plantes en Vert'!A120="","",'Plantes en Vert'!A120)</f>
        <v>21937</v>
      </c>
      <c r="B1500" s="126" t="str">
        <f>IF('Plantes en Vert'!B120="","",'Plantes en Vert'!B120)</f>
        <v>GERANIUM LIERRE DOUBLE</v>
      </c>
      <c r="C1500" s="126" t="str">
        <f>IF('Plantes en Vert'!C120="","",'Plantes en Vert'!C120)</f>
        <v xml:space="preserve">Doblino® Framboise Bicolore technigera </v>
      </c>
      <c r="D1500" s="126" t="str">
        <f>IF('Plantes en Vert'!D120="","",'Plantes en Vert'!D120)</f>
        <v>&gt;s06/2026</v>
      </c>
      <c r="E1500" s="127" t="str">
        <f>IF('Plantes en Vert'!E120="","",'Plantes en Vert'!E120)</f>
        <v>B</v>
      </c>
      <c r="F1500" s="127" t="str">
        <f>IF('Plantes en Vert'!F120="","",'Plantes en Vert'!F120)</f>
        <v>P 1L</v>
      </c>
      <c r="G1500" s="128">
        <f>IF('Plantes en Vert'!G120="","",'Plantes en Vert'!G120)</f>
        <v>10</v>
      </c>
      <c r="H1500" s="127" t="str">
        <f>IF('Plantes en Vert'!H120="","",'Plantes en Vert'!H120)</f>
        <v>Q. lim.</v>
      </c>
      <c r="I1500" s="127" t="str">
        <f>IF('Plantes en Vert'!I120="","",'Plantes en Vert'!I120)</f>
        <v/>
      </c>
      <c r="J1500" s="129" t="str">
        <f>IF('Plantes en Vert'!J120="","",'Plantes en Vert'!J120)</f>
        <v/>
      </c>
      <c r="K1500" s="160" t="str">
        <f>IF('Plantes en Vert'!K120="","",'Plantes en Vert'!K120)</f>
        <v>GERA</v>
      </c>
      <c r="L1500" s="160" t="str">
        <f>IF('Plantes en Vert'!L120="","",'Plantes en Vert'!L120)</f>
        <v>Hall</v>
      </c>
      <c r="M1500" s="160" t="str">
        <f>IF('Plantes en Vert'!M120="","",'Plantes en Vert'!M120)</f>
        <v/>
      </c>
      <c r="N1500" s="160" t="str">
        <f>IF('Plantes en Vert'!N120="","",'Plantes en Vert'!N120)</f>
        <v>P1L</v>
      </c>
      <c r="O1500" s="126"/>
      <c r="P1500" s="130"/>
      <c r="Q1500" s="20"/>
      <c r="R1500" s="20"/>
      <c r="S1500" s="236"/>
      <c r="T1500" s="245"/>
      <c r="U1500" s="214"/>
      <c r="V1500" s="214"/>
      <c r="W1500" s="214"/>
    </row>
    <row r="1501" spans="1:23" ht="20.100000000000001" customHeight="1" x14ac:dyDescent="0.25">
      <c r="A1501" s="23" t="e">
        <f>IF('Plantes en Vert'!#REF!="","",'Plantes en Vert'!#REF!)</f>
        <v>#REF!</v>
      </c>
      <c r="B1501" s="24" t="e">
        <f>IF('Plantes en Vert'!#REF!="","",'Plantes en Vert'!#REF!)</f>
        <v>#REF!</v>
      </c>
      <c r="C1501" s="24" t="e">
        <f>IF('Plantes en Vert'!#REF!="","",'Plantes en Vert'!#REF!)</f>
        <v>#REF!</v>
      </c>
      <c r="D1501" s="24" t="e">
        <f>IF('Plantes en Vert'!#REF!="","",'Plantes en Vert'!#REF!)</f>
        <v>#REF!</v>
      </c>
      <c r="E1501" s="66" t="e">
        <f>IF('Plantes en Vert'!#REF!="","",'Plantes en Vert'!#REF!)</f>
        <v>#REF!</v>
      </c>
      <c r="F1501" s="66" t="e">
        <f>IF('Plantes en Vert'!#REF!="","",'Plantes en Vert'!#REF!)</f>
        <v>#REF!</v>
      </c>
      <c r="G1501" s="64" t="e">
        <f>IF('Plantes en Vert'!#REF!="","",'Plantes en Vert'!#REF!)</f>
        <v>#REF!</v>
      </c>
      <c r="H1501" s="66" t="e">
        <f>IF('Plantes en Vert'!#REF!="","",'Plantes en Vert'!#REF!)</f>
        <v>#REF!</v>
      </c>
      <c r="I1501" s="66" t="e">
        <f>IF('Plantes en Vert'!#REF!="","",'Plantes en Vert'!#REF!)</f>
        <v>#REF!</v>
      </c>
      <c r="J1501" s="72" t="e">
        <f>IF('Plantes en Vert'!#REF!="","",'Plantes en Vert'!#REF!)</f>
        <v>#REF!</v>
      </c>
      <c r="K1501" s="24" t="e">
        <f>IF('Plantes en Vert'!#REF!="","",'Plantes en Vert'!#REF!)</f>
        <v>#REF!</v>
      </c>
      <c r="L1501" s="24" t="e">
        <f>IF('Plantes en Vert'!#REF!="","",'Plantes en Vert'!#REF!)</f>
        <v>#REF!</v>
      </c>
      <c r="M1501" s="24" t="e">
        <f>IF('Plantes en Vert'!#REF!="","",'Plantes en Vert'!#REF!)</f>
        <v>#REF!</v>
      </c>
      <c r="N1501" s="24" t="e">
        <f>IF('Plantes en Vert'!#REF!="","",'Plantes en Vert'!#REF!)</f>
        <v>#REF!</v>
      </c>
      <c r="O1501" s="24"/>
      <c r="P1501" s="54"/>
      <c r="Q1501" s="20"/>
      <c r="R1501" s="20"/>
      <c r="S1501" s="236"/>
      <c r="T1501" s="241"/>
      <c r="U1501" s="44"/>
      <c r="V1501" s="44"/>
      <c r="W1501" s="44"/>
    </row>
    <row r="1502" spans="1:23" ht="20.100000000000001" customHeight="1" x14ac:dyDescent="0.25">
      <c r="A1502" s="151" t="str">
        <f>IF('Plantes en Vert'!A121="","",'Plantes en Vert'!A121)</f>
        <v/>
      </c>
      <c r="B1502" s="353" t="str">
        <f>IF('Plantes en Vert'!B121="","",'Plantes en Vert'!B121)</f>
        <v>GERANIUM INTERSPECIFIQUE</v>
      </c>
      <c r="C1502" s="153" t="str">
        <f>IF('Plantes en Vert'!C121="","",'Plantes en Vert'!C121)</f>
        <v/>
      </c>
      <c r="D1502" s="153" t="str">
        <f>IF('Plantes en Vert'!D121="","",'Plantes en Vert'!D121)</f>
        <v/>
      </c>
      <c r="E1502" s="154" t="str">
        <f>IF('Plantes en Vert'!E121="","",'Plantes en Vert'!E121)</f>
        <v/>
      </c>
      <c r="F1502" s="154" t="str">
        <f>IF('Plantes en Vert'!F121="","",'Plantes en Vert'!F121)</f>
        <v/>
      </c>
      <c r="G1502" s="154" t="str">
        <f>IF('Plantes en Vert'!G121="","",'Plantes en Vert'!G121)</f>
        <v/>
      </c>
      <c r="H1502" s="154" t="str">
        <f>IF('Plantes en Vert'!H121="","",'Plantes en Vert'!H121)</f>
        <v/>
      </c>
      <c r="I1502" s="154" t="str">
        <f>IF('Plantes en Vert'!I121="","",'Plantes en Vert'!I121)</f>
        <v/>
      </c>
      <c r="J1502" s="155" t="str">
        <f>IF('Plantes en Vert'!J121="","",'Plantes en Vert'!J121)</f>
        <v/>
      </c>
      <c r="K1502" s="153" t="str">
        <f>IF('Plantes en Vert'!K121="","",'Plantes en Vert'!K121)</f>
        <v/>
      </c>
      <c r="L1502" s="153" t="str">
        <f>IF('Plantes en Vert'!L121="","",'Plantes en Vert'!L121)</f>
        <v>L</v>
      </c>
      <c r="M1502" s="153" t="str">
        <f>IF('Plantes en Vert'!M121="","",'Plantes en Vert'!M121)</f>
        <v/>
      </c>
      <c r="N1502" s="153" t="str">
        <f>IF('Plantes en Vert'!N121="","",'Plantes en Vert'!N121)</f>
        <v/>
      </c>
      <c r="O1502" s="153"/>
      <c r="P1502" s="156"/>
      <c r="Q1502" s="20"/>
      <c r="R1502" s="20"/>
      <c r="S1502" s="236"/>
      <c r="T1502" s="248"/>
      <c r="U1502" s="164"/>
      <c r="V1502" s="164"/>
      <c r="W1502" s="164"/>
    </row>
    <row r="1503" spans="1:23" ht="20.100000000000001" customHeight="1" x14ac:dyDescent="0.25">
      <c r="A1503" s="167" t="str">
        <f>IF('Plantes en Vert'!A122="","",'Plantes en Vert'!A122)</f>
        <v/>
      </c>
      <c r="B1503" s="163" t="str">
        <f>IF('Plantes en Vert'!B122="","",'Plantes en Vert'!B122)</f>
        <v>GERANIUM INTERSPECIFIQUE MARCADA</v>
      </c>
      <c r="C1503" s="168"/>
      <c r="D1503" s="168" t="str">
        <f>IF('Plantes en Vert'!D122="","",'Plantes en Vert'!D122)</f>
        <v/>
      </c>
      <c r="E1503" s="169" t="str">
        <f>IF('Plantes en Vert'!E122="","",'Plantes en Vert'!E122)</f>
        <v/>
      </c>
      <c r="F1503" s="169" t="str">
        <f>IF('Plantes en Vert'!F122="","",'Plantes en Vert'!F122)</f>
        <v/>
      </c>
      <c r="G1503" s="148" t="str">
        <f>IF('Plantes en Vert'!G122="","",'Plantes en Vert'!G122)</f>
        <v/>
      </c>
      <c r="H1503" s="148" t="str">
        <f>IF('Plantes en Vert'!H122="","",'Plantes en Vert'!H122)</f>
        <v/>
      </c>
      <c r="I1503" s="148" t="str">
        <f>IF('Plantes en Vert'!I122="","",'Plantes en Vert'!I122)</f>
        <v/>
      </c>
      <c r="J1503" s="149" t="str">
        <f>IF('Plantes en Vert'!J122="","",'Plantes en Vert'!J122)</f>
        <v/>
      </c>
      <c r="K1503" s="147" t="str">
        <f>IF('Plantes en Vert'!K122="","",'Plantes en Vert'!K122)</f>
        <v/>
      </c>
      <c r="L1503" s="147" t="str">
        <f>IF('Plantes en Vert'!L122="","",'Plantes en Vert'!L122)</f>
        <v>E</v>
      </c>
      <c r="M1503" s="147" t="str">
        <f>IF('Plantes en Vert'!M122="","",'Plantes en Vert'!M122)</f>
        <v/>
      </c>
      <c r="N1503" s="147" t="str">
        <f>IF('Plantes en Vert'!N122="","",'Plantes en Vert'!N122)</f>
        <v/>
      </c>
      <c r="O1503" s="147"/>
      <c r="P1503" s="150"/>
      <c r="Q1503" s="20"/>
      <c r="R1503" s="20"/>
      <c r="S1503" s="236"/>
      <c r="T1503" s="253"/>
      <c r="U1503" s="170"/>
      <c r="V1503" s="170"/>
      <c r="W1503" s="170"/>
    </row>
    <row r="1504" spans="1:23" ht="20.100000000000001" customHeight="1" x14ac:dyDescent="0.25">
      <c r="A1504" s="125">
        <f>IF('Plantes en Vert'!A123="","",'Plantes en Vert'!A123)</f>
        <v>24890</v>
      </c>
      <c r="B1504" s="126" t="str">
        <f>IF('Plantes en Vert'!B123="","",'Plantes en Vert'!B123)</f>
        <v>GERANIUM INTERSPE. MARCADA</v>
      </c>
      <c r="C1504" s="126" t="str">
        <f>IF('Plantes en Vert'!C123="","",'Plantes en Vert'!C123)</f>
        <v xml:space="preserve">Dark Red </v>
      </c>
      <c r="D1504" s="126" t="str">
        <f>IF('Plantes en Vert'!D123="","",'Plantes en Vert'!D123)</f>
        <v>&gt;s06/2026</v>
      </c>
      <c r="E1504" s="127" t="str">
        <f>IF('Plantes en Vert'!E123="","",'Plantes en Vert'!E123)</f>
        <v>B</v>
      </c>
      <c r="F1504" s="127" t="str">
        <f>IF('Plantes en Vert'!F123="","",'Plantes en Vert'!F123)</f>
        <v>P 1L</v>
      </c>
      <c r="G1504" s="128">
        <f>IF('Plantes en Vert'!G123="","",'Plantes en Vert'!G123)</f>
        <v>10</v>
      </c>
      <c r="H1504" s="127" t="str">
        <f>IF('Plantes en Vert'!H123="","",'Plantes en Vert'!H123)</f>
        <v>Q. lim.</v>
      </c>
      <c r="I1504" s="127" t="str">
        <f>IF('Plantes en Vert'!I123="","",'Plantes en Vert'!I123)</f>
        <v/>
      </c>
      <c r="J1504" s="129" t="str">
        <f>IF('Plantes en Vert'!J123="","",'Plantes en Vert'!J123)</f>
        <v/>
      </c>
      <c r="K1504" s="160" t="str">
        <f>IF('Plantes en Vert'!K123="","",'Plantes en Vert'!K123)</f>
        <v>GERA</v>
      </c>
      <c r="L1504" s="160" t="str">
        <f>IF('Plantes en Vert'!L123="","",'Plantes en Vert'!L123)</f>
        <v>Hall</v>
      </c>
      <c r="M1504" s="160" t="str">
        <f>IF('Plantes en Vert'!M123="","",'Plantes en Vert'!M123)</f>
        <v/>
      </c>
      <c r="N1504" s="160" t="str">
        <f>IF('Plantes en Vert'!N123="","",'Plantes en Vert'!N123)</f>
        <v>P1L</v>
      </c>
      <c r="O1504" s="126"/>
      <c r="P1504" s="130"/>
      <c r="Q1504" s="20"/>
      <c r="R1504" s="20"/>
      <c r="S1504" s="236"/>
      <c r="T1504" s="245"/>
      <c r="U1504" s="214"/>
      <c r="V1504" s="214"/>
      <c r="W1504" s="214"/>
    </row>
    <row r="1505" spans="1:23" ht="20.100000000000001" customHeight="1" x14ac:dyDescent="0.25">
      <c r="A1505" s="23" t="e">
        <f>IF('Plantes en Vert'!#REF!="","",'Plantes en Vert'!#REF!)</f>
        <v>#REF!</v>
      </c>
      <c r="B1505" s="24" t="e">
        <f>IF('Plantes en Vert'!#REF!="","",'Plantes en Vert'!#REF!)</f>
        <v>#REF!</v>
      </c>
      <c r="C1505" s="24" t="e">
        <f>IF('Plantes en Vert'!#REF!="","",'Plantes en Vert'!#REF!)</f>
        <v>#REF!</v>
      </c>
      <c r="D1505" s="24" t="e">
        <f>IF('Plantes en Vert'!#REF!="","",'Plantes en Vert'!#REF!)</f>
        <v>#REF!</v>
      </c>
      <c r="E1505" s="66" t="e">
        <f>IF('Plantes en Vert'!#REF!="","",'Plantes en Vert'!#REF!)</f>
        <v>#REF!</v>
      </c>
      <c r="F1505" s="66" t="e">
        <f>IF('Plantes en Vert'!#REF!="","",'Plantes en Vert'!#REF!)</f>
        <v>#REF!</v>
      </c>
      <c r="G1505" s="64" t="e">
        <f>IF('Plantes en Vert'!#REF!="","",'Plantes en Vert'!#REF!)</f>
        <v>#REF!</v>
      </c>
      <c r="H1505" s="66" t="e">
        <f>IF('Plantes en Vert'!#REF!="","",'Plantes en Vert'!#REF!)</f>
        <v>#REF!</v>
      </c>
      <c r="I1505" s="66" t="e">
        <f>IF('Plantes en Vert'!#REF!="","",'Plantes en Vert'!#REF!)</f>
        <v>#REF!</v>
      </c>
      <c r="J1505" s="72" t="e">
        <f>IF('Plantes en Vert'!#REF!="","",'Plantes en Vert'!#REF!)</f>
        <v>#REF!</v>
      </c>
      <c r="K1505" s="24" t="e">
        <f>IF('Plantes en Vert'!#REF!="","",'Plantes en Vert'!#REF!)</f>
        <v>#REF!</v>
      </c>
      <c r="L1505" s="24" t="e">
        <f>IF('Plantes en Vert'!#REF!="","",'Plantes en Vert'!#REF!)</f>
        <v>#REF!</v>
      </c>
      <c r="M1505" s="24" t="e">
        <f>IF('Plantes en Vert'!#REF!="","",'Plantes en Vert'!#REF!)</f>
        <v>#REF!</v>
      </c>
      <c r="N1505" s="24" t="e">
        <f>IF('Plantes en Vert'!#REF!="","",'Plantes en Vert'!#REF!)</f>
        <v>#REF!</v>
      </c>
      <c r="O1505" s="24"/>
      <c r="P1505" s="54"/>
      <c r="Q1505" s="20"/>
      <c r="R1505" s="20"/>
      <c r="S1505" s="236"/>
      <c r="T1505" s="241"/>
      <c r="U1505" s="44"/>
      <c r="V1505" s="44"/>
      <c r="W1505" s="44"/>
    </row>
    <row r="1506" spans="1:23" ht="20.100000000000001" customHeight="1" x14ac:dyDescent="0.25">
      <c r="A1506" s="125">
        <f>IF('Plantes en Vert'!A124="","",'Plantes en Vert'!A124)</f>
        <v>26909</v>
      </c>
      <c r="B1506" s="126" t="str">
        <f>IF('Plantes en Vert'!B124="","",'Plantes en Vert'!B124)</f>
        <v>GERANIUM INTERSPE. MARCADA</v>
      </c>
      <c r="C1506" s="126" t="str">
        <f>IF('Plantes en Vert'!C124="","",'Plantes en Vert'!C124)</f>
        <v xml:space="preserve">Magenta </v>
      </c>
      <c r="D1506" s="126" t="str">
        <f>IF('Plantes en Vert'!D124="","",'Plantes en Vert'!D124)</f>
        <v>&gt;s06/2026</v>
      </c>
      <c r="E1506" s="127" t="str">
        <f>IF('Plantes en Vert'!E124="","",'Plantes en Vert'!E124)</f>
        <v>B</v>
      </c>
      <c r="F1506" s="127" t="str">
        <f>IF('Plantes en Vert'!F124="","",'Plantes en Vert'!F124)</f>
        <v>P 1L</v>
      </c>
      <c r="G1506" s="128">
        <f>IF('Plantes en Vert'!G124="","",'Plantes en Vert'!G124)</f>
        <v>10</v>
      </c>
      <c r="H1506" s="127" t="str">
        <f>IF('Plantes en Vert'!H124="","",'Plantes en Vert'!H124)</f>
        <v>Q. lim.</v>
      </c>
      <c r="I1506" s="127" t="str">
        <f>IF('Plantes en Vert'!I124="","",'Plantes en Vert'!I124)</f>
        <v/>
      </c>
      <c r="J1506" s="129" t="str">
        <f>IF('Plantes en Vert'!J124="","",'Plantes en Vert'!J124)</f>
        <v/>
      </c>
      <c r="K1506" s="160" t="str">
        <f>IF('Plantes en Vert'!K124="","",'Plantes en Vert'!K124)</f>
        <v>GERA</v>
      </c>
      <c r="L1506" s="160" t="str">
        <f>IF('Plantes en Vert'!L124="","",'Plantes en Vert'!L124)</f>
        <v>Hall</v>
      </c>
      <c r="M1506" s="160" t="str">
        <f>IF('Plantes en Vert'!M124="","",'Plantes en Vert'!M124)</f>
        <v/>
      </c>
      <c r="N1506" s="160" t="str">
        <f>IF('Plantes en Vert'!N124="","",'Plantes en Vert'!N124)</f>
        <v>P1L</v>
      </c>
      <c r="O1506" s="126"/>
      <c r="P1506" s="130"/>
      <c r="Q1506" s="20"/>
      <c r="R1506" s="20"/>
      <c r="S1506" s="236"/>
      <c r="T1506" s="245"/>
      <c r="U1506" s="214"/>
      <c r="V1506" s="214"/>
      <c r="W1506" s="214"/>
    </row>
    <row r="1507" spans="1:23" ht="20.100000000000001" customHeight="1" x14ac:dyDescent="0.25">
      <c r="A1507" s="23" t="e">
        <f>IF('Plantes en Vert'!#REF!="","",'Plantes en Vert'!#REF!)</f>
        <v>#REF!</v>
      </c>
      <c r="B1507" s="24" t="e">
        <f>IF('Plantes en Vert'!#REF!="","",'Plantes en Vert'!#REF!)</f>
        <v>#REF!</v>
      </c>
      <c r="C1507" s="24" t="e">
        <f>IF('Plantes en Vert'!#REF!="","",'Plantes en Vert'!#REF!)</f>
        <v>#REF!</v>
      </c>
      <c r="D1507" s="24" t="e">
        <f>IF('Plantes en Vert'!#REF!="","",'Plantes en Vert'!#REF!)</f>
        <v>#REF!</v>
      </c>
      <c r="E1507" s="66" t="e">
        <f>IF('Plantes en Vert'!#REF!="","",'Plantes en Vert'!#REF!)</f>
        <v>#REF!</v>
      </c>
      <c r="F1507" s="66" t="e">
        <f>IF('Plantes en Vert'!#REF!="","",'Plantes en Vert'!#REF!)</f>
        <v>#REF!</v>
      </c>
      <c r="G1507" s="64" t="e">
        <f>IF('Plantes en Vert'!#REF!="","",'Plantes en Vert'!#REF!)</f>
        <v>#REF!</v>
      </c>
      <c r="H1507" s="66" t="e">
        <f>IF('Plantes en Vert'!#REF!="","",'Plantes en Vert'!#REF!)</f>
        <v>#REF!</v>
      </c>
      <c r="I1507" s="66" t="e">
        <f>IF('Plantes en Vert'!#REF!="","",'Plantes en Vert'!#REF!)</f>
        <v>#REF!</v>
      </c>
      <c r="J1507" s="72" t="e">
        <f>IF('Plantes en Vert'!#REF!="","",'Plantes en Vert'!#REF!)</f>
        <v>#REF!</v>
      </c>
      <c r="K1507" s="24" t="e">
        <f>IF('Plantes en Vert'!#REF!="","",'Plantes en Vert'!#REF!)</f>
        <v>#REF!</v>
      </c>
      <c r="L1507" s="24" t="e">
        <f>IF('Plantes en Vert'!#REF!="","",'Plantes en Vert'!#REF!)</f>
        <v>#REF!</v>
      </c>
      <c r="M1507" s="24" t="e">
        <f>IF('Plantes en Vert'!#REF!="","",'Plantes en Vert'!#REF!)</f>
        <v>#REF!</v>
      </c>
      <c r="N1507" s="24" t="e">
        <f>IF('Plantes en Vert'!#REF!="","",'Plantes en Vert'!#REF!)</f>
        <v>#REF!</v>
      </c>
      <c r="O1507" s="24"/>
      <c r="P1507" s="54"/>
      <c r="Q1507" s="20"/>
      <c r="R1507" s="20"/>
      <c r="S1507" s="236"/>
      <c r="T1507" s="241"/>
      <c r="U1507" s="44"/>
      <c r="V1507" s="44"/>
      <c r="W1507" s="44"/>
    </row>
    <row r="1508" spans="1:23" ht="20.100000000000001" customHeight="1" x14ac:dyDescent="0.25">
      <c r="A1508" s="125">
        <f>IF('Plantes en Vert'!A125="","",'Plantes en Vert'!A125)</f>
        <v>26911</v>
      </c>
      <c r="B1508" s="126" t="str">
        <f>IF('Plantes en Vert'!B125="","",'Plantes en Vert'!B125)</f>
        <v>GERANIUM INTERSPE. MARCADA</v>
      </c>
      <c r="C1508" s="126" t="str">
        <f>IF('Plantes en Vert'!C125="","",'Plantes en Vert'!C125)</f>
        <v xml:space="preserve">Pink </v>
      </c>
      <c r="D1508" s="126" t="str">
        <f>IF('Plantes en Vert'!D125="","",'Plantes en Vert'!D125)</f>
        <v>&gt;s06/2026</v>
      </c>
      <c r="E1508" s="127" t="str">
        <f>IF('Plantes en Vert'!E125="","",'Plantes en Vert'!E125)</f>
        <v>B</v>
      </c>
      <c r="F1508" s="127" t="str">
        <f>IF('Plantes en Vert'!F125="","",'Plantes en Vert'!F125)</f>
        <v>P 1L</v>
      </c>
      <c r="G1508" s="128">
        <f>IF('Plantes en Vert'!G125="","",'Plantes en Vert'!G125)</f>
        <v>10</v>
      </c>
      <c r="H1508" s="127" t="str">
        <f>IF('Plantes en Vert'!H125="","",'Plantes en Vert'!H125)</f>
        <v>Q. lim.</v>
      </c>
      <c r="I1508" s="127" t="str">
        <f>IF('Plantes en Vert'!I125="","",'Plantes en Vert'!I125)</f>
        <v/>
      </c>
      <c r="J1508" s="129" t="str">
        <f>IF('Plantes en Vert'!J125="","",'Plantes en Vert'!J125)</f>
        <v/>
      </c>
      <c r="K1508" s="160" t="str">
        <f>IF('Plantes en Vert'!K125="","",'Plantes en Vert'!K125)</f>
        <v>GERA</v>
      </c>
      <c r="L1508" s="160" t="str">
        <f>IF('Plantes en Vert'!L125="","",'Plantes en Vert'!L125)</f>
        <v>Hall</v>
      </c>
      <c r="M1508" s="160" t="str">
        <f>IF('Plantes en Vert'!M125="","",'Plantes en Vert'!M125)</f>
        <v/>
      </c>
      <c r="N1508" s="160" t="str">
        <f>IF('Plantes en Vert'!N125="","",'Plantes en Vert'!N125)</f>
        <v>P1L</v>
      </c>
      <c r="O1508" s="126"/>
      <c r="P1508" s="130"/>
      <c r="Q1508" s="20"/>
      <c r="R1508" s="20"/>
      <c r="S1508" s="236"/>
      <c r="T1508" s="245"/>
      <c r="U1508" s="214"/>
      <c r="V1508" s="214"/>
      <c r="W1508" s="214"/>
    </row>
    <row r="1509" spans="1:23" ht="20.100000000000001" customHeight="1" x14ac:dyDescent="0.25">
      <c r="A1509" s="23" t="e">
        <f>IF('Plantes en Vert'!#REF!="","",'Plantes en Vert'!#REF!)</f>
        <v>#REF!</v>
      </c>
      <c r="B1509" s="24" t="e">
        <f>IF('Plantes en Vert'!#REF!="","",'Plantes en Vert'!#REF!)</f>
        <v>#REF!</v>
      </c>
      <c r="C1509" s="24" t="e">
        <f>IF('Plantes en Vert'!#REF!="","",'Plantes en Vert'!#REF!)</f>
        <v>#REF!</v>
      </c>
      <c r="D1509" s="24" t="e">
        <f>IF('Plantes en Vert'!#REF!="","",'Plantes en Vert'!#REF!)</f>
        <v>#REF!</v>
      </c>
      <c r="E1509" s="66" t="e">
        <f>IF('Plantes en Vert'!#REF!="","",'Plantes en Vert'!#REF!)</f>
        <v>#REF!</v>
      </c>
      <c r="F1509" s="66" t="e">
        <f>IF('Plantes en Vert'!#REF!="","",'Plantes en Vert'!#REF!)</f>
        <v>#REF!</v>
      </c>
      <c r="G1509" s="64" t="e">
        <f>IF('Plantes en Vert'!#REF!="","",'Plantes en Vert'!#REF!)</f>
        <v>#REF!</v>
      </c>
      <c r="H1509" s="66" t="e">
        <f>IF('Plantes en Vert'!#REF!="","",'Plantes en Vert'!#REF!)</f>
        <v>#REF!</v>
      </c>
      <c r="I1509" s="66" t="e">
        <f>IF('Plantes en Vert'!#REF!="","",'Plantes en Vert'!#REF!)</f>
        <v>#REF!</v>
      </c>
      <c r="J1509" s="72" t="e">
        <f>IF('Plantes en Vert'!#REF!="","",'Plantes en Vert'!#REF!)</f>
        <v>#REF!</v>
      </c>
      <c r="K1509" s="24" t="e">
        <f>IF('Plantes en Vert'!#REF!="","",'Plantes en Vert'!#REF!)</f>
        <v>#REF!</v>
      </c>
      <c r="L1509" s="24" t="e">
        <f>IF('Plantes en Vert'!#REF!="","",'Plantes en Vert'!#REF!)</f>
        <v>#REF!</v>
      </c>
      <c r="M1509" s="24" t="e">
        <f>IF('Plantes en Vert'!#REF!="","",'Plantes en Vert'!#REF!)</f>
        <v>#REF!</v>
      </c>
      <c r="N1509" s="24" t="e">
        <f>IF('Plantes en Vert'!#REF!="","",'Plantes en Vert'!#REF!)</f>
        <v>#REF!</v>
      </c>
      <c r="O1509" s="24"/>
      <c r="P1509" s="54"/>
      <c r="Q1509" s="20"/>
      <c r="R1509" s="20"/>
      <c r="S1509" s="236"/>
      <c r="T1509" s="241"/>
      <c r="U1509" s="44"/>
      <c r="V1509" s="44"/>
      <c r="W1509" s="44"/>
    </row>
    <row r="1510" spans="1:23" ht="20.100000000000001" customHeight="1" x14ac:dyDescent="0.25">
      <c r="A1510" s="125">
        <f>IF('Plantes en Vert'!A126="","",'Plantes en Vert'!A126)</f>
        <v>26913</v>
      </c>
      <c r="B1510" s="126" t="str">
        <f>IF('Plantes en Vert'!B126="","",'Plantes en Vert'!B126)</f>
        <v>GERANIUM INTERSPE. MARCADA</v>
      </c>
      <c r="C1510" s="126" t="str">
        <f>IF('Plantes en Vert'!C126="","",'Plantes en Vert'!C126)</f>
        <v xml:space="preserve">White </v>
      </c>
      <c r="D1510" s="126" t="str">
        <f>IF('Plantes en Vert'!D126="","",'Plantes en Vert'!D126)</f>
        <v>&gt;s06/2026</v>
      </c>
      <c r="E1510" s="127" t="str">
        <f>IF('Plantes en Vert'!E126="","",'Plantes en Vert'!E126)</f>
        <v>B</v>
      </c>
      <c r="F1510" s="127" t="str">
        <f>IF('Plantes en Vert'!F126="","",'Plantes en Vert'!F126)</f>
        <v>P 1L</v>
      </c>
      <c r="G1510" s="128">
        <f>IF('Plantes en Vert'!G126="","",'Plantes en Vert'!G126)</f>
        <v>10</v>
      </c>
      <c r="H1510" s="127" t="str">
        <f>IF('Plantes en Vert'!H126="","",'Plantes en Vert'!H126)</f>
        <v>Q. lim.</v>
      </c>
      <c r="I1510" s="127" t="str">
        <f>IF('Plantes en Vert'!I126="","",'Plantes en Vert'!I126)</f>
        <v/>
      </c>
      <c r="J1510" s="129" t="str">
        <f>IF('Plantes en Vert'!J126="","",'Plantes en Vert'!J126)</f>
        <v/>
      </c>
      <c r="K1510" s="160" t="str">
        <f>IF('Plantes en Vert'!K126="","",'Plantes en Vert'!K126)</f>
        <v>GERA</v>
      </c>
      <c r="L1510" s="160" t="str">
        <f>IF('Plantes en Vert'!L126="","",'Plantes en Vert'!L126)</f>
        <v>Hall</v>
      </c>
      <c r="M1510" s="160" t="str">
        <f>IF('Plantes en Vert'!M126="","",'Plantes en Vert'!M126)</f>
        <v/>
      </c>
      <c r="N1510" s="160" t="str">
        <f>IF('Plantes en Vert'!N126="","",'Plantes en Vert'!N126)</f>
        <v>P1L</v>
      </c>
      <c r="O1510" s="126"/>
      <c r="P1510" s="130"/>
      <c r="Q1510" s="20"/>
      <c r="R1510" s="20"/>
      <c r="S1510" s="236"/>
      <c r="T1510" s="245"/>
      <c r="U1510" s="214"/>
      <c r="V1510" s="214"/>
      <c r="W1510" s="214"/>
    </row>
    <row r="1511" spans="1:23" ht="20.100000000000001" customHeight="1" x14ac:dyDescent="0.25">
      <c r="A1511" s="23" t="e">
        <f>IF('Plantes en Vert'!#REF!="","",'Plantes en Vert'!#REF!)</f>
        <v>#REF!</v>
      </c>
      <c r="B1511" s="24" t="e">
        <f>IF('Plantes en Vert'!#REF!="","",'Plantes en Vert'!#REF!)</f>
        <v>#REF!</v>
      </c>
      <c r="C1511" s="24" t="e">
        <f>IF('Plantes en Vert'!#REF!="","",'Plantes en Vert'!#REF!)</f>
        <v>#REF!</v>
      </c>
      <c r="D1511" s="24" t="e">
        <f>IF('Plantes en Vert'!#REF!="","",'Plantes en Vert'!#REF!)</f>
        <v>#REF!</v>
      </c>
      <c r="E1511" s="66" t="e">
        <f>IF('Plantes en Vert'!#REF!="","",'Plantes en Vert'!#REF!)</f>
        <v>#REF!</v>
      </c>
      <c r="F1511" s="66" t="e">
        <f>IF('Plantes en Vert'!#REF!="","",'Plantes en Vert'!#REF!)</f>
        <v>#REF!</v>
      </c>
      <c r="G1511" s="64" t="e">
        <f>IF('Plantes en Vert'!#REF!="","",'Plantes en Vert'!#REF!)</f>
        <v>#REF!</v>
      </c>
      <c r="H1511" s="66" t="e">
        <f>IF('Plantes en Vert'!#REF!="","",'Plantes en Vert'!#REF!)</f>
        <v>#REF!</v>
      </c>
      <c r="I1511" s="66" t="e">
        <f>IF('Plantes en Vert'!#REF!="","",'Plantes en Vert'!#REF!)</f>
        <v>#REF!</v>
      </c>
      <c r="J1511" s="72" t="e">
        <f>IF('Plantes en Vert'!#REF!="","",'Plantes en Vert'!#REF!)</f>
        <v>#REF!</v>
      </c>
      <c r="K1511" s="24" t="e">
        <f>IF('Plantes en Vert'!#REF!="","",'Plantes en Vert'!#REF!)</f>
        <v>#REF!</v>
      </c>
      <c r="L1511" s="24" t="e">
        <f>IF('Plantes en Vert'!#REF!="","",'Plantes en Vert'!#REF!)</f>
        <v>#REF!</v>
      </c>
      <c r="M1511" s="24" t="e">
        <f>IF('Plantes en Vert'!#REF!="","",'Plantes en Vert'!#REF!)</f>
        <v>#REF!</v>
      </c>
      <c r="N1511" s="24" t="e">
        <f>IF('Plantes en Vert'!#REF!="","",'Plantes en Vert'!#REF!)</f>
        <v>#REF!</v>
      </c>
      <c r="O1511" s="24"/>
      <c r="P1511" s="54"/>
      <c r="Q1511" s="20"/>
      <c r="R1511" s="20"/>
      <c r="S1511" s="236"/>
      <c r="T1511" s="241"/>
      <c r="U1511" s="44"/>
      <c r="V1511" s="44"/>
      <c r="W1511" s="44"/>
    </row>
    <row r="1512" spans="1:23" ht="20.100000000000001" customHeight="1" x14ac:dyDescent="0.25">
      <c r="A1512" s="167" t="str">
        <f>IF('Plantes en Vert'!A127="","",'Plantes en Vert'!A127)</f>
        <v/>
      </c>
      <c r="B1512" s="163" t="str">
        <f>IF('Plantes en Vert'!B127="","",'Plantes en Vert'!B127)</f>
        <v>GERANIUM INTERSPECIFIQUE ZELLINO</v>
      </c>
      <c r="C1512" s="168"/>
      <c r="D1512" s="168" t="str">
        <f>IF('Plantes en Vert'!D127="","",'Plantes en Vert'!D127)</f>
        <v/>
      </c>
      <c r="E1512" s="169" t="str">
        <f>IF('Plantes en Vert'!E127="","",'Plantes en Vert'!E127)</f>
        <v/>
      </c>
      <c r="F1512" s="169" t="str">
        <f>IF('Plantes en Vert'!F127="","",'Plantes en Vert'!F127)</f>
        <v/>
      </c>
      <c r="G1512" s="148" t="str">
        <f>IF('Plantes en Vert'!G127="","",'Plantes en Vert'!G127)</f>
        <v/>
      </c>
      <c r="H1512" s="148" t="str">
        <f>IF('Plantes en Vert'!H127="","",'Plantes en Vert'!H127)</f>
        <v/>
      </c>
      <c r="I1512" s="148" t="str">
        <f>IF('Plantes en Vert'!I127="","",'Plantes en Vert'!I127)</f>
        <v/>
      </c>
      <c r="J1512" s="149" t="str">
        <f>IF('Plantes en Vert'!J127="","",'Plantes en Vert'!J127)</f>
        <v/>
      </c>
      <c r="K1512" s="147" t="str">
        <f>IF('Plantes en Vert'!K127="","",'Plantes en Vert'!K127)</f>
        <v/>
      </c>
      <c r="L1512" s="147" t="str">
        <f>IF('Plantes en Vert'!L127="","",'Plantes en Vert'!L127)</f>
        <v>E</v>
      </c>
      <c r="M1512" s="147" t="str">
        <f>IF('Plantes en Vert'!M127="","",'Plantes en Vert'!M127)</f>
        <v/>
      </c>
      <c r="N1512" s="147" t="str">
        <f>IF('Plantes en Vert'!N127="","",'Plantes en Vert'!N127)</f>
        <v/>
      </c>
      <c r="O1512" s="147"/>
      <c r="P1512" s="150"/>
      <c r="Q1512" s="20"/>
      <c r="R1512" s="20"/>
      <c r="S1512" s="236"/>
      <c r="T1512" s="253"/>
      <c r="U1512" s="170"/>
      <c r="V1512" s="170"/>
      <c r="W1512" s="170"/>
    </row>
    <row r="1513" spans="1:23" ht="20.100000000000001" customHeight="1" x14ac:dyDescent="0.25">
      <c r="A1513" s="23">
        <f>IF('Plantes en Vert'!A128="","",'Plantes en Vert'!A128)</f>
        <v>22315</v>
      </c>
      <c r="B1513" s="24" t="str">
        <f>IF('Plantes en Vert'!B128="","",'Plantes en Vert'!B128)</f>
        <v>GERANIUM INTERSPECIFIQUE ZELLINO</v>
      </c>
      <c r="C1513" s="24" t="str">
        <f>IF('Plantes en Vert'!C128="","",'Plantes en Vert'!C128)</f>
        <v xml:space="preserve">Mauve technigera </v>
      </c>
      <c r="D1513" s="24" t="str">
        <f>IF('Plantes en Vert'!D128="","",'Plantes en Vert'!D128)</f>
        <v>&gt;s06/2026</v>
      </c>
      <c r="E1513" s="66" t="str">
        <f>IF('Plantes en Vert'!E128="","",'Plantes en Vert'!E128)</f>
        <v>B</v>
      </c>
      <c r="F1513" s="66" t="str">
        <f>IF('Plantes en Vert'!F128="","",'Plantes en Vert'!F128)</f>
        <v>P 1L</v>
      </c>
      <c r="G1513" s="64">
        <f>IF('Plantes en Vert'!G128="","",'Plantes en Vert'!G128)</f>
        <v>10</v>
      </c>
      <c r="H1513" s="66" t="str">
        <f>IF('Plantes en Vert'!H128="","",'Plantes en Vert'!H128)</f>
        <v>Q. lim.</v>
      </c>
      <c r="I1513" s="66" t="str">
        <f>IF('Plantes en Vert'!I128="","",'Plantes en Vert'!I128)</f>
        <v/>
      </c>
      <c r="J1513" s="72" t="str">
        <f>IF('Plantes en Vert'!J128="","",'Plantes en Vert'!J128)</f>
        <v/>
      </c>
      <c r="K1513" s="24" t="str">
        <f>IF('Plantes en Vert'!K128="","",'Plantes en Vert'!K128)</f>
        <v>GERA</v>
      </c>
      <c r="L1513" s="24" t="str">
        <f>IF('Plantes en Vert'!L128="","",'Plantes en Vert'!L128)</f>
        <v>Hall</v>
      </c>
      <c r="M1513" s="24" t="str">
        <f>IF('Plantes en Vert'!M128="","",'Plantes en Vert'!M128)</f>
        <v/>
      </c>
      <c r="N1513" s="24" t="str">
        <f>IF('Plantes en Vert'!N128="","",'Plantes en Vert'!N128)</f>
        <v>P1L</v>
      </c>
      <c r="O1513" s="24"/>
      <c r="P1513" s="54"/>
      <c r="Q1513" s="20"/>
      <c r="R1513" s="20"/>
      <c r="S1513" s="236"/>
      <c r="T1513" s="241"/>
      <c r="U1513" s="44"/>
      <c r="V1513" s="44"/>
      <c r="W1513" s="44"/>
    </row>
    <row r="1514" spans="1:23" ht="20.100000000000001" customHeight="1" x14ac:dyDescent="0.25">
      <c r="A1514" s="125" t="e">
        <f>IF('Plantes en Vert'!#REF!="","",'Plantes en Vert'!#REF!)</f>
        <v>#REF!</v>
      </c>
      <c r="B1514" s="126" t="e">
        <f>IF('Plantes en Vert'!#REF!="","",'Plantes en Vert'!#REF!)</f>
        <v>#REF!</v>
      </c>
      <c r="C1514" s="126" t="e">
        <f>IF('Plantes en Vert'!#REF!="","",'Plantes en Vert'!#REF!)</f>
        <v>#REF!</v>
      </c>
      <c r="D1514" s="126" t="e">
        <f>IF('Plantes en Vert'!#REF!="","",'Plantes en Vert'!#REF!)</f>
        <v>#REF!</v>
      </c>
      <c r="E1514" s="127" t="e">
        <f>IF('Plantes en Vert'!#REF!="","",'Plantes en Vert'!#REF!)</f>
        <v>#REF!</v>
      </c>
      <c r="F1514" s="127" t="e">
        <f>IF('Plantes en Vert'!#REF!="","",'Plantes en Vert'!#REF!)</f>
        <v>#REF!</v>
      </c>
      <c r="G1514" s="128" t="e">
        <f>IF('Plantes en Vert'!#REF!="","",'Plantes en Vert'!#REF!)</f>
        <v>#REF!</v>
      </c>
      <c r="H1514" s="127" t="e">
        <f>IF('Plantes en Vert'!#REF!="","",'Plantes en Vert'!#REF!)</f>
        <v>#REF!</v>
      </c>
      <c r="I1514" s="127" t="e">
        <f>IF('Plantes en Vert'!#REF!="","",'Plantes en Vert'!#REF!)</f>
        <v>#REF!</v>
      </c>
      <c r="J1514" s="129" t="e">
        <f>IF('Plantes en Vert'!#REF!="","",'Plantes en Vert'!#REF!)</f>
        <v>#REF!</v>
      </c>
      <c r="K1514" s="160" t="e">
        <f>IF('Plantes en Vert'!#REF!="","",'Plantes en Vert'!#REF!)</f>
        <v>#REF!</v>
      </c>
      <c r="L1514" s="160" t="e">
        <f>IF('Plantes en Vert'!#REF!="","",'Plantes en Vert'!#REF!)</f>
        <v>#REF!</v>
      </c>
      <c r="M1514" s="160" t="e">
        <f>IF('Plantes en Vert'!#REF!="","",'Plantes en Vert'!#REF!)</f>
        <v>#REF!</v>
      </c>
      <c r="N1514" s="160" t="e">
        <f>IF('Plantes en Vert'!#REF!="","",'Plantes en Vert'!#REF!)</f>
        <v>#REF!</v>
      </c>
      <c r="O1514" s="126"/>
      <c r="P1514" s="130"/>
      <c r="Q1514" s="20"/>
      <c r="R1514" s="20"/>
      <c r="S1514" s="236"/>
      <c r="T1514" s="245"/>
      <c r="U1514" s="214"/>
      <c r="V1514" s="214"/>
      <c r="W1514" s="214"/>
    </row>
    <row r="1515" spans="1:23" ht="20.100000000000001" customHeight="1" x14ac:dyDescent="0.25">
      <c r="A1515" s="23">
        <f>IF('Plantes en Vert'!A129="","",'Plantes en Vert'!A129)</f>
        <v>26915</v>
      </c>
      <c r="B1515" s="24" t="str">
        <f>IF('Plantes en Vert'!B129="","",'Plantes en Vert'!B129)</f>
        <v>GERANIUM INTERSPECIFIQUE ZELLINO</v>
      </c>
      <c r="C1515" s="24" t="str">
        <f>IF('Plantes en Vert'!C129="","",'Plantes en Vert'!C129)</f>
        <v xml:space="preserve">Cerise technigera </v>
      </c>
      <c r="D1515" s="24" t="str">
        <f>IF('Plantes en Vert'!D129="","",'Plantes en Vert'!D129)</f>
        <v>&gt;s06/2026</v>
      </c>
      <c r="E1515" s="66" t="str">
        <f>IF('Plantes en Vert'!E129="","",'Plantes en Vert'!E129)</f>
        <v>B</v>
      </c>
      <c r="F1515" s="66" t="str">
        <f>IF('Plantes en Vert'!F129="","",'Plantes en Vert'!F129)</f>
        <v>P 1L</v>
      </c>
      <c r="G1515" s="64">
        <f>IF('Plantes en Vert'!G129="","",'Plantes en Vert'!G129)</f>
        <v>10</v>
      </c>
      <c r="H1515" s="66" t="str">
        <f>IF('Plantes en Vert'!H129="","",'Plantes en Vert'!H129)</f>
        <v>Q. lim.</v>
      </c>
      <c r="I1515" s="66" t="str">
        <f>IF('Plantes en Vert'!I129="","",'Plantes en Vert'!I129)</f>
        <v/>
      </c>
      <c r="J1515" s="72" t="str">
        <f>IF('Plantes en Vert'!J129="","",'Plantes en Vert'!J129)</f>
        <v/>
      </c>
      <c r="K1515" s="24" t="str">
        <f>IF('Plantes en Vert'!K129="","",'Plantes en Vert'!K129)</f>
        <v>GERA</v>
      </c>
      <c r="L1515" s="24" t="str">
        <f>IF('Plantes en Vert'!L129="","",'Plantes en Vert'!L129)</f>
        <v>Hall</v>
      </c>
      <c r="M1515" s="24" t="str">
        <f>IF('Plantes en Vert'!M129="","",'Plantes en Vert'!M129)</f>
        <v/>
      </c>
      <c r="N1515" s="24" t="str">
        <f>IF('Plantes en Vert'!N129="","",'Plantes en Vert'!N129)</f>
        <v>P1L</v>
      </c>
      <c r="O1515" s="24"/>
      <c r="P1515" s="54"/>
      <c r="Q1515" s="20"/>
      <c r="R1515" s="20"/>
      <c r="S1515" s="236"/>
      <c r="T1515" s="241"/>
      <c r="U1515" s="44"/>
      <c r="V1515" s="44"/>
      <c r="W1515" s="44"/>
    </row>
    <row r="1516" spans="1:23" ht="20.100000000000001" customHeight="1" x14ac:dyDescent="0.25">
      <c r="A1516" s="125" t="e">
        <f>IF('Plantes en Vert'!#REF!="","",'Plantes en Vert'!#REF!)</f>
        <v>#REF!</v>
      </c>
      <c r="B1516" s="126" t="e">
        <f>IF('Plantes en Vert'!#REF!="","",'Plantes en Vert'!#REF!)</f>
        <v>#REF!</v>
      </c>
      <c r="C1516" s="126" t="e">
        <f>IF('Plantes en Vert'!#REF!="","",'Plantes en Vert'!#REF!)</f>
        <v>#REF!</v>
      </c>
      <c r="D1516" s="126" t="e">
        <f>IF('Plantes en Vert'!#REF!="","",'Plantes en Vert'!#REF!)</f>
        <v>#REF!</v>
      </c>
      <c r="E1516" s="127" t="e">
        <f>IF('Plantes en Vert'!#REF!="","",'Plantes en Vert'!#REF!)</f>
        <v>#REF!</v>
      </c>
      <c r="F1516" s="127" t="e">
        <f>IF('Plantes en Vert'!#REF!="","",'Plantes en Vert'!#REF!)</f>
        <v>#REF!</v>
      </c>
      <c r="G1516" s="128" t="e">
        <f>IF('Plantes en Vert'!#REF!="","",'Plantes en Vert'!#REF!)</f>
        <v>#REF!</v>
      </c>
      <c r="H1516" s="127" t="e">
        <f>IF('Plantes en Vert'!#REF!="","",'Plantes en Vert'!#REF!)</f>
        <v>#REF!</v>
      </c>
      <c r="I1516" s="127" t="e">
        <f>IF('Plantes en Vert'!#REF!="","",'Plantes en Vert'!#REF!)</f>
        <v>#REF!</v>
      </c>
      <c r="J1516" s="129" t="e">
        <f>IF('Plantes en Vert'!#REF!="","",'Plantes en Vert'!#REF!)</f>
        <v>#REF!</v>
      </c>
      <c r="K1516" s="160" t="e">
        <f>IF('Plantes en Vert'!#REF!="","",'Plantes en Vert'!#REF!)</f>
        <v>#REF!</v>
      </c>
      <c r="L1516" s="160" t="e">
        <f>IF('Plantes en Vert'!#REF!="","",'Plantes en Vert'!#REF!)</f>
        <v>#REF!</v>
      </c>
      <c r="M1516" s="160" t="e">
        <f>IF('Plantes en Vert'!#REF!="","",'Plantes en Vert'!#REF!)</f>
        <v>#REF!</v>
      </c>
      <c r="N1516" s="160" t="e">
        <f>IF('Plantes en Vert'!#REF!="","",'Plantes en Vert'!#REF!)</f>
        <v>#REF!</v>
      </c>
      <c r="O1516" s="126"/>
      <c r="P1516" s="130"/>
      <c r="Q1516" s="20"/>
      <c r="R1516" s="20"/>
      <c r="S1516" s="236"/>
      <c r="T1516" s="245"/>
      <c r="U1516" s="214"/>
      <c r="V1516" s="214"/>
      <c r="W1516" s="214"/>
    </row>
    <row r="1517" spans="1:23" ht="20.100000000000001" customHeight="1" x14ac:dyDescent="0.25">
      <c r="A1517" s="23">
        <f>IF('Plantes en Vert'!A130="","",'Plantes en Vert'!A130)</f>
        <v>25936</v>
      </c>
      <c r="B1517" s="24" t="str">
        <f>IF('Plantes en Vert'!B130="","",'Plantes en Vert'!B130)</f>
        <v>GERANIUM INTERSPECIFIQUE ZELLINO</v>
      </c>
      <c r="C1517" s="24" t="str">
        <f>IF('Plantes en Vert'!C130="","",'Plantes en Vert'!C130)</f>
        <v xml:space="preserve">Saumon technigera </v>
      </c>
      <c r="D1517" s="24" t="str">
        <f>IF('Plantes en Vert'!D130="","",'Plantes en Vert'!D130)</f>
        <v>&gt;s06/2026</v>
      </c>
      <c r="E1517" s="66" t="str">
        <f>IF('Plantes en Vert'!E130="","",'Plantes en Vert'!E130)</f>
        <v>B</v>
      </c>
      <c r="F1517" s="66" t="str">
        <f>IF('Plantes en Vert'!F130="","",'Plantes en Vert'!F130)</f>
        <v>P 1L</v>
      </c>
      <c r="G1517" s="64">
        <f>IF('Plantes en Vert'!G130="","",'Plantes en Vert'!G130)</f>
        <v>10</v>
      </c>
      <c r="H1517" s="66" t="str">
        <f>IF('Plantes en Vert'!H130="","",'Plantes en Vert'!H130)</f>
        <v>Q. lim.</v>
      </c>
      <c r="I1517" s="66" t="str">
        <f>IF('Plantes en Vert'!I130="","",'Plantes en Vert'!I130)</f>
        <v/>
      </c>
      <c r="J1517" s="72" t="str">
        <f>IF('Plantes en Vert'!J130="","",'Plantes en Vert'!J130)</f>
        <v/>
      </c>
      <c r="K1517" s="24" t="str">
        <f>IF('Plantes en Vert'!K130="","",'Plantes en Vert'!K130)</f>
        <v>GERA</v>
      </c>
      <c r="L1517" s="24" t="str">
        <f>IF('Plantes en Vert'!L130="","",'Plantes en Vert'!L130)</f>
        <v>Hall</v>
      </c>
      <c r="M1517" s="24" t="str">
        <f>IF('Plantes en Vert'!M130="","",'Plantes en Vert'!M130)</f>
        <v/>
      </c>
      <c r="N1517" s="24" t="str">
        <f>IF('Plantes en Vert'!N130="","",'Plantes en Vert'!N130)</f>
        <v>P1L</v>
      </c>
      <c r="O1517" s="24"/>
      <c r="P1517" s="54"/>
      <c r="Q1517" s="20"/>
      <c r="R1517" s="20"/>
      <c r="S1517" s="236"/>
      <c r="T1517" s="241"/>
      <c r="U1517" s="44"/>
      <c r="V1517" s="44"/>
      <c r="W1517" s="44"/>
    </row>
    <row r="1518" spans="1:23" ht="20.100000000000001" customHeight="1" x14ac:dyDescent="0.25">
      <c r="A1518" s="125" t="e">
        <f>IF('Plantes en Vert'!#REF!="","",'Plantes en Vert'!#REF!)</f>
        <v>#REF!</v>
      </c>
      <c r="B1518" s="126" t="e">
        <f>IF('Plantes en Vert'!#REF!="","",'Plantes en Vert'!#REF!)</f>
        <v>#REF!</v>
      </c>
      <c r="C1518" s="126" t="e">
        <f>IF('Plantes en Vert'!#REF!="","",'Plantes en Vert'!#REF!)</f>
        <v>#REF!</v>
      </c>
      <c r="D1518" s="126" t="e">
        <f>IF('Plantes en Vert'!#REF!="","",'Plantes en Vert'!#REF!)</f>
        <v>#REF!</v>
      </c>
      <c r="E1518" s="127" t="e">
        <f>IF('Plantes en Vert'!#REF!="","",'Plantes en Vert'!#REF!)</f>
        <v>#REF!</v>
      </c>
      <c r="F1518" s="127" t="e">
        <f>IF('Plantes en Vert'!#REF!="","",'Plantes en Vert'!#REF!)</f>
        <v>#REF!</v>
      </c>
      <c r="G1518" s="128" t="e">
        <f>IF('Plantes en Vert'!#REF!="","",'Plantes en Vert'!#REF!)</f>
        <v>#REF!</v>
      </c>
      <c r="H1518" s="127" t="e">
        <f>IF('Plantes en Vert'!#REF!="","",'Plantes en Vert'!#REF!)</f>
        <v>#REF!</v>
      </c>
      <c r="I1518" s="127" t="e">
        <f>IF('Plantes en Vert'!#REF!="","",'Plantes en Vert'!#REF!)</f>
        <v>#REF!</v>
      </c>
      <c r="J1518" s="129" t="e">
        <f>IF('Plantes en Vert'!#REF!="","",'Plantes en Vert'!#REF!)</f>
        <v>#REF!</v>
      </c>
      <c r="K1518" s="160" t="e">
        <f>IF('Plantes en Vert'!#REF!="","",'Plantes en Vert'!#REF!)</f>
        <v>#REF!</v>
      </c>
      <c r="L1518" s="160" t="e">
        <f>IF('Plantes en Vert'!#REF!="","",'Plantes en Vert'!#REF!)</f>
        <v>#REF!</v>
      </c>
      <c r="M1518" s="160" t="e">
        <f>IF('Plantes en Vert'!#REF!="","",'Plantes en Vert'!#REF!)</f>
        <v>#REF!</v>
      </c>
      <c r="N1518" s="160" t="e">
        <f>IF('Plantes en Vert'!#REF!="","",'Plantes en Vert'!#REF!)</f>
        <v>#REF!</v>
      </c>
      <c r="O1518" s="126"/>
      <c r="P1518" s="130"/>
      <c r="Q1518" s="20"/>
      <c r="R1518" s="20"/>
      <c r="S1518" s="236"/>
      <c r="T1518" s="245"/>
      <c r="U1518" s="214"/>
      <c r="V1518" s="214"/>
      <c r="W1518" s="214"/>
    </row>
    <row r="1519" spans="1:23" ht="20.100000000000001" customHeight="1" x14ac:dyDescent="0.25">
      <c r="A1519" s="23">
        <f>IF('Plantes en Vert'!A131="","",'Plantes en Vert'!A131)</f>
        <v>25937</v>
      </c>
      <c r="B1519" s="24" t="str">
        <f>IF('Plantes en Vert'!B131="","",'Plantes en Vert'!B131)</f>
        <v>GERANIUM INTERSPECIFIQUE ZELLINO</v>
      </c>
      <c r="C1519" s="24" t="str">
        <f>IF('Plantes en Vert'!C131="","",'Plantes en Vert'!C131)</f>
        <v xml:space="preserve">Rose Fluo technigera </v>
      </c>
      <c r="D1519" s="24" t="str">
        <f>IF('Plantes en Vert'!D131="","",'Plantes en Vert'!D131)</f>
        <v>&gt;s06/2026</v>
      </c>
      <c r="E1519" s="66" t="str">
        <f>IF('Plantes en Vert'!E131="","",'Plantes en Vert'!E131)</f>
        <v>B</v>
      </c>
      <c r="F1519" s="66" t="str">
        <f>IF('Plantes en Vert'!F131="","",'Plantes en Vert'!F131)</f>
        <v>P 1L</v>
      </c>
      <c r="G1519" s="64">
        <f>IF('Plantes en Vert'!G131="","",'Plantes en Vert'!G131)</f>
        <v>10</v>
      </c>
      <c r="H1519" s="66" t="str">
        <f>IF('Plantes en Vert'!H131="","",'Plantes en Vert'!H131)</f>
        <v>Q. lim.</v>
      </c>
      <c r="I1519" s="66" t="str">
        <f>IF('Plantes en Vert'!I131="","",'Plantes en Vert'!I131)</f>
        <v/>
      </c>
      <c r="J1519" s="72" t="str">
        <f>IF('Plantes en Vert'!J131="","",'Plantes en Vert'!J131)</f>
        <v/>
      </c>
      <c r="K1519" s="24" t="str">
        <f>IF('Plantes en Vert'!K131="","",'Plantes en Vert'!K131)</f>
        <v>GERA</v>
      </c>
      <c r="L1519" s="24" t="str">
        <f>IF('Plantes en Vert'!L131="","",'Plantes en Vert'!L131)</f>
        <v>Hall</v>
      </c>
      <c r="M1519" s="24" t="str">
        <f>IF('Plantes en Vert'!M131="","",'Plantes en Vert'!M131)</f>
        <v/>
      </c>
      <c r="N1519" s="24" t="str">
        <f>IF('Plantes en Vert'!N131="","",'Plantes en Vert'!N131)</f>
        <v>P1L</v>
      </c>
      <c r="O1519" s="24"/>
      <c r="P1519" s="54"/>
      <c r="Q1519" s="20"/>
      <c r="R1519" s="20"/>
      <c r="S1519" s="236"/>
      <c r="T1519" s="241"/>
      <c r="U1519" s="44"/>
      <c r="V1519" s="44"/>
      <c r="W1519" s="44"/>
    </row>
    <row r="1520" spans="1:23" ht="20.100000000000001" customHeight="1" x14ac:dyDescent="0.25">
      <c r="A1520" s="125" t="e">
        <f>IF('Plantes en Vert'!#REF!="","",'Plantes en Vert'!#REF!)</f>
        <v>#REF!</v>
      </c>
      <c r="B1520" s="126" t="e">
        <f>IF('Plantes en Vert'!#REF!="","",'Plantes en Vert'!#REF!)</f>
        <v>#REF!</v>
      </c>
      <c r="C1520" s="126" t="e">
        <f>IF('Plantes en Vert'!#REF!="","",'Plantes en Vert'!#REF!)</f>
        <v>#REF!</v>
      </c>
      <c r="D1520" s="126" t="e">
        <f>IF('Plantes en Vert'!#REF!="","",'Plantes en Vert'!#REF!)</f>
        <v>#REF!</v>
      </c>
      <c r="E1520" s="127" t="e">
        <f>IF('Plantes en Vert'!#REF!="","",'Plantes en Vert'!#REF!)</f>
        <v>#REF!</v>
      </c>
      <c r="F1520" s="127" t="e">
        <f>IF('Plantes en Vert'!#REF!="","",'Plantes en Vert'!#REF!)</f>
        <v>#REF!</v>
      </c>
      <c r="G1520" s="128" t="e">
        <f>IF('Plantes en Vert'!#REF!="","",'Plantes en Vert'!#REF!)</f>
        <v>#REF!</v>
      </c>
      <c r="H1520" s="127" t="e">
        <f>IF('Plantes en Vert'!#REF!="","",'Plantes en Vert'!#REF!)</f>
        <v>#REF!</v>
      </c>
      <c r="I1520" s="127" t="e">
        <f>IF('Plantes en Vert'!#REF!="","",'Plantes en Vert'!#REF!)</f>
        <v>#REF!</v>
      </c>
      <c r="J1520" s="129" t="e">
        <f>IF('Plantes en Vert'!#REF!="","",'Plantes en Vert'!#REF!)</f>
        <v>#REF!</v>
      </c>
      <c r="K1520" s="160" t="e">
        <f>IF('Plantes en Vert'!#REF!="","",'Plantes en Vert'!#REF!)</f>
        <v>#REF!</v>
      </c>
      <c r="L1520" s="160" t="e">
        <f>IF('Plantes en Vert'!#REF!="","",'Plantes en Vert'!#REF!)</f>
        <v>#REF!</v>
      </c>
      <c r="M1520" s="160" t="e">
        <f>IF('Plantes en Vert'!#REF!="","",'Plantes en Vert'!#REF!)</f>
        <v>#REF!</v>
      </c>
      <c r="N1520" s="160" t="e">
        <f>IF('Plantes en Vert'!#REF!="","",'Plantes en Vert'!#REF!)</f>
        <v>#REF!</v>
      </c>
      <c r="O1520" s="126"/>
      <c r="P1520" s="130"/>
      <c r="Q1520" s="20"/>
      <c r="R1520" s="20"/>
      <c r="S1520" s="236"/>
      <c r="T1520" s="245"/>
      <c r="U1520" s="214"/>
      <c r="V1520" s="214"/>
      <c r="W1520" s="214"/>
    </row>
    <row r="1521" spans="1:23" ht="20.100000000000001" customHeight="1" x14ac:dyDescent="0.25">
      <c r="A1521" s="167" t="str">
        <f>IF('Plantes en Vert'!A132="","",'Plantes en Vert'!A132)</f>
        <v/>
      </c>
      <c r="B1521" s="163" t="str">
        <f>IF('Plantes en Vert'!B132="","",'Plantes en Vert'!B132)</f>
        <v>GERANIUM INTERSPECIFIQUE</v>
      </c>
      <c r="C1521" s="168" t="str">
        <f>IF('Plantes en Vert'!C132="","",'Plantes en Vert'!C132)</f>
        <v/>
      </c>
      <c r="D1521" s="168" t="str">
        <f>IF('Plantes en Vert'!D132="","",'Plantes en Vert'!D132)</f>
        <v/>
      </c>
      <c r="E1521" s="169" t="str">
        <f>IF('Plantes en Vert'!E132="","",'Plantes en Vert'!E132)</f>
        <v/>
      </c>
      <c r="F1521" s="169" t="str">
        <f>IF('Plantes en Vert'!F132="","",'Plantes en Vert'!F132)</f>
        <v/>
      </c>
      <c r="G1521" s="148" t="str">
        <f>IF('Plantes en Vert'!G132="","",'Plantes en Vert'!G132)</f>
        <v/>
      </c>
      <c r="H1521" s="148" t="str">
        <f>IF('Plantes en Vert'!H132="","",'Plantes en Vert'!H132)</f>
        <v/>
      </c>
      <c r="I1521" s="148" t="str">
        <f>IF('Plantes en Vert'!I132="","",'Plantes en Vert'!I132)</f>
        <v/>
      </c>
      <c r="J1521" s="149" t="str">
        <f>IF('Plantes en Vert'!J132="","",'Plantes en Vert'!J132)</f>
        <v/>
      </c>
      <c r="K1521" s="147" t="str">
        <f>IF('Plantes en Vert'!K132="","",'Plantes en Vert'!K132)</f>
        <v/>
      </c>
      <c r="L1521" s="147" t="str">
        <f>IF('Plantes en Vert'!L132="","",'Plantes en Vert'!L132)</f>
        <v>E</v>
      </c>
      <c r="M1521" s="147" t="str">
        <f>IF('Plantes en Vert'!M132="","",'Plantes en Vert'!M132)</f>
        <v/>
      </c>
      <c r="N1521" s="147" t="str">
        <f>IF('Plantes en Vert'!N132="","",'Plantes en Vert'!N132)</f>
        <v/>
      </c>
      <c r="O1521" s="147"/>
      <c r="P1521" s="150"/>
      <c r="Q1521" s="20"/>
      <c r="R1521" s="20"/>
      <c r="S1521" s="236"/>
      <c r="T1521" s="253"/>
      <c r="U1521" s="170"/>
      <c r="V1521" s="170"/>
      <c r="W1521" s="170"/>
    </row>
    <row r="1522" spans="1:23" ht="20.100000000000001" customHeight="1" x14ac:dyDescent="0.25">
      <c r="A1522" s="125">
        <f>IF('Plantes en Vert'!A133="","",'Plantes en Vert'!A133)</f>
        <v>21839</v>
      </c>
      <c r="B1522" s="126" t="str">
        <f>IF('Plantes en Vert'!B133="","",'Plantes en Vert'!B133)</f>
        <v>GERANIUM INTERSPECIFIQUE</v>
      </c>
      <c r="C1522" s="126" t="str">
        <f>IF('Plantes en Vert'!C133="","",'Plantes en Vert'!C133)</f>
        <v xml:space="preserve">Cassiopeia® pac </v>
      </c>
      <c r="D1522" s="126" t="str">
        <f>IF('Plantes en Vert'!D133="","",'Plantes en Vert'!D133)</f>
        <v>&gt;s06/2026</v>
      </c>
      <c r="E1522" s="127" t="str">
        <f>IF('Plantes en Vert'!E133="","",'Plantes en Vert'!E133)</f>
        <v>B</v>
      </c>
      <c r="F1522" s="127" t="str">
        <f>IF('Plantes en Vert'!F133="","",'Plantes en Vert'!F133)</f>
        <v>P 1L</v>
      </c>
      <c r="G1522" s="128">
        <f>IF('Plantes en Vert'!G133="","",'Plantes en Vert'!G133)</f>
        <v>10</v>
      </c>
      <c r="H1522" s="127" t="str">
        <f>IF('Plantes en Vert'!H133="","",'Plantes en Vert'!H133)</f>
        <v>Q. lim.</v>
      </c>
      <c r="I1522" s="127" t="str">
        <f>IF('Plantes en Vert'!I133="","",'Plantes en Vert'!I133)</f>
        <v/>
      </c>
      <c r="J1522" s="129" t="str">
        <f>IF('Plantes en Vert'!J133="","",'Plantes en Vert'!J133)</f>
        <v/>
      </c>
      <c r="K1522" s="160" t="str">
        <f>IF('Plantes en Vert'!K133="","",'Plantes en Vert'!K133)</f>
        <v>GERA</v>
      </c>
      <c r="L1522" s="160" t="str">
        <f>IF('Plantes en Vert'!L133="","",'Plantes en Vert'!L133)</f>
        <v>Hall</v>
      </c>
      <c r="M1522" s="160" t="str">
        <f>IF('Plantes en Vert'!M133="","",'Plantes en Vert'!M133)</f>
        <v/>
      </c>
      <c r="N1522" s="160" t="str">
        <f>IF('Plantes en Vert'!N133="","",'Plantes en Vert'!N133)</f>
        <v>P1L</v>
      </c>
      <c r="O1522" s="126"/>
      <c r="P1522" s="130"/>
      <c r="Q1522" s="20"/>
      <c r="R1522" s="20"/>
      <c r="S1522" s="236"/>
      <c r="T1522" s="245"/>
      <c r="U1522" s="214"/>
      <c r="V1522" s="214"/>
      <c r="W1522" s="214"/>
    </row>
    <row r="1523" spans="1:23" ht="20.100000000000001" customHeight="1" x14ac:dyDescent="0.25">
      <c r="A1523" s="23" t="e">
        <f>IF('Plantes en Vert'!#REF!="","",'Plantes en Vert'!#REF!)</f>
        <v>#REF!</v>
      </c>
      <c r="B1523" s="24" t="e">
        <f>IF('Plantes en Vert'!#REF!="","",'Plantes en Vert'!#REF!)</f>
        <v>#REF!</v>
      </c>
      <c r="C1523" s="24" t="e">
        <f>IF('Plantes en Vert'!#REF!="","",'Plantes en Vert'!#REF!)</f>
        <v>#REF!</v>
      </c>
      <c r="D1523" s="24" t="e">
        <f>IF('Plantes en Vert'!#REF!="","",'Plantes en Vert'!#REF!)</f>
        <v>#REF!</v>
      </c>
      <c r="E1523" s="66" t="e">
        <f>IF('Plantes en Vert'!#REF!="","",'Plantes en Vert'!#REF!)</f>
        <v>#REF!</v>
      </c>
      <c r="F1523" s="66" t="e">
        <f>IF('Plantes en Vert'!#REF!="","",'Plantes en Vert'!#REF!)</f>
        <v>#REF!</v>
      </c>
      <c r="G1523" s="64" t="e">
        <f>IF('Plantes en Vert'!#REF!="","",'Plantes en Vert'!#REF!)</f>
        <v>#REF!</v>
      </c>
      <c r="H1523" s="66" t="e">
        <f>IF('Plantes en Vert'!#REF!="","",'Plantes en Vert'!#REF!)</f>
        <v>#REF!</v>
      </c>
      <c r="I1523" s="66" t="e">
        <f>IF('Plantes en Vert'!#REF!="","",'Plantes en Vert'!#REF!)</f>
        <v>#REF!</v>
      </c>
      <c r="J1523" s="72" t="e">
        <f>IF('Plantes en Vert'!#REF!="","",'Plantes en Vert'!#REF!)</f>
        <v>#REF!</v>
      </c>
      <c r="K1523" s="24" t="e">
        <f>IF('Plantes en Vert'!#REF!="","",'Plantes en Vert'!#REF!)</f>
        <v>#REF!</v>
      </c>
      <c r="L1523" s="24" t="e">
        <f>IF('Plantes en Vert'!#REF!="","",'Plantes en Vert'!#REF!)</f>
        <v>#REF!</v>
      </c>
      <c r="M1523" s="24" t="e">
        <f>IF('Plantes en Vert'!#REF!="","",'Plantes en Vert'!#REF!)</f>
        <v>#REF!</v>
      </c>
      <c r="N1523" s="24" t="e">
        <f>IF('Plantes en Vert'!#REF!="","",'Plantes en Vert'!#REF!)</f>
        <v>#REF!</v>
      </c>
      <c r="O1523" s="24"/>
      <c r="P1523" s="54"/>
      <c r="Q1523" s="20"/>
      <c r="R1523" s="20"/>
      <c r="S1523" s="236"/>
      <c r="T1523" s="241"/>
      <c r="U1523" s="44"/>
      <c r="V1523" s="44"/>
      <c r="W1523" s="44"/>
    </row>
    <row r="1524" spans="1:23" ht="20.100000000000001" customHeight="1" x14ac:dyDescent="0.25">
      <c r="A1524" s="125">
        <f>IF('Plantes en Vert'!A134="","",'Plantes en Vert'!A134)</f>
        <v>26919</v>
      </c>
      <c r="B1524" s="126" t="str">
        <f>IF('Plantes en Vert'!B134="","",'Plantes en Vert'!B134)</f>
        <v>GERANIUM INTERSPECIFIQUE</v>
      </c>
      <c r="C1524" s="126" t="str">
        <f>IF('Plantes en Vert'!C134="","",'Plantes en Vert'!C134)</f>
        <v xml:space="preserve">Tumbao Extra Pink </v>
      </c>
      <c r="D1524" s="126" t="str">
        <f>IF('Plantes en Vert'!D134="","",'Plantes en Vert'!D134)</f>
        <v>&gt;s06/2026</v>
      </c>
      <c r="E1524" s="127" t="str">
        <f>IF('Plantes en Vert'!E134="","",'Plantes en Vert'!E134)</f>
        <v>B</v>
      </c>
      <c r="F1524" s="127" t="str">
        <f>IF('Plantes en Vert'!F134="","",'Plantes en Vert'!F134)</f>
        <v>P 1L</v>
      </c>
      <c r="G1524" s="128">
        <f>IF('Plantes en Vert'!G134="","",'Plantes en Vert'!G134)</f>
        <v>10</v>
      </c>
      <c r="H1524" s="127" t="str">
        <f>IF('Plantes en Vert'!H134="","",'Plantes en Vert'!H134)</f>
        <v>Q. lim.</v>
      </c>
      <c r="I1524" s="127" t="str">
        <f>IF('Plantes en Vert'!I134="","",'Plantes en Vert'!I134)</f>
        <v/>
      </c>
      <c r="J1524" s="129" t="str">
        <f>IF('Plantes en Vert'!J134="","",'Plantes en Vert'!J134)</f>
        <v/>
      </c>
      <c r="K1524" s="160" t="str">
        <f>IF('Plantes en Vert'!K134="","",'Plantes en Vert'!K134)</f>
        <v>GERA</v>
      </c>
      <c r="L1524" s="160" t="str">
        <f>IF('Plantes en Vert'!L134="","",'Plantes en Vert'!L134)</f>
        <v>Hall</v>
      </c>
      <c r="M1524" s="160" t="str">
        <f>IF('Plantes en Vert'!M134="","",'Plantes en Vert'!M134)</f>
        <v>NEW</v>
      </c>
      <c r="N1524" s="160" t="str">
        <f>IF('Plantes en Vert'!N134="","",'Plantes en Vert'!N134)</f>
        <v>P1L</v>
      </c>
      <c r="O1524" s="126"/>
      <c r="P1524" s="130"/>
      <c r="Q1524" s="20"/>
      <c r="R1524" s="20"/>
      <c r="S1524" s="236"/>
      <c r="T1524" s="245"/>
      <c r="U1524" s="214"/>
      <c r="V1524" s="214"/>
      <c r="W1524" s="214"/>
    </row>
    <row r="1525" spans="1:23" ht="20.100000000000001" customHeight="1" x14ac:dyDescent="0.25">
      <c r="A1525" s="23" t="e">
        <f>IF('Plantes en Vert'!#REF!="","",'Plantes en Vert'!#REF!)</f>
        <v>#REF!</v>
      </c>
      <c r="B1525" s="24" t="e">
        <f>IF('Plantes en Vert'!#REF!="","",'Plantes en Vert'!#REF!)</f>
        <v>#REF!</v>
      </c>
      <c r="C1525" s="24" t="e">
        <f>IF('Plantes en Vert'!#REF!="","",'Plantes en Vert'!#REF!)</f>
        <v>#REF!</v>
      </c>
      <c r="D1525" s="24" t="e">
        <f>IF('Plantes en Vert'!#REF!="","",'Plantes en Vert'!#REF!)</f>
        <v>#REF!</v>
      </c>
      <c r="E1525" s="66" t="e">
        <f>IF('Plantes en Vert'!#REF!="","",'Plantes en Vert'!#REF!)</f>
        <v>#REF!</v>
      </c>
      <c r="F1525" s="66" t="e">
        <f>IF('Plantes en Vert'!#REF!="","",'Plantes en Vert'!#REF!)</f>
        <v>#REF!</v>
      </c>
      <c r="G1525" s="64" t="e">
        <f>IF('Plantes en Vert'!#REF!="","",'Plantes en Vert'!#REF!)</f>
        <v>#REF!</v>
      </c>
      <c r="H1525" s="66" t="e">
        <f>IF('Plantes en Vert'!#REF!="","",'Plantes en Vert'!#REF!)</f>
        <v>#REF!</v>
      </c>
      <c r="I1525" s="66" t="e">
        <f>IF('Plantes en Vert'!#REF!="","",'Plantes en Vert'!#REF!)</f>
        <v>#REF!</v>
      </c>
      <c r="J1525" s="72" t="e">
        <f>IF('Plantes en Vert'!#REF!="","",'Plantes en Vert'!#REF!)</f>
        <v>#REF!</v>
      </c>
      <c r="K1525" s="24" t="e">
        <f>IF('Plantes en Vert'!#REF!="","",'Plantes en Vert'!#REF!)</f>
        <v>#REF!</v>
      </c>
      <c r="L1525" s="24" t="e">
        <f>IF('Plantes en Vert'!#REF!="","",'Plantes en Vert'!#REF!)</f>
        <v>#REF!</v>
      </c>
      <c r="M1525" s="24" t="e">
        <f>IF('Plantes en Vert'!#REF!="","",'Plantes en Vert'!#REF!)</f>
        <v>#REF!</v>
      </c>
      <c r="N1525" s="24" t="e">
        <f>IF('Plantes en Vert'!#REF!="","",'Plantes en Vert'!#REF!)</f>
        <v>#REF!</v>
      </c>
      <c r="O1525" s="24"/>
      <c r="P1525" s="54"/>
      <c r="Q1525" s="20"/>
      <c r="R1525" s="20"/>
      <c r="S1525" s="236"/>
      <c r="T1525" s="241"/>
      <c r="U1525" s="44"/>
      <c r="V1525" s="44"/>
      <c r="W1525" s="44"/>
    </row>
    <row r="1526" spans="1:23" ht="20.100000000000001" customHeight="1" x14ac:dyDescent="0.25">
      <c r="A1526" s="125">
        <f>IF('Plantes en Vert'!A135="","",'Plantes en Vert'!A135)</f>
        <v>26921</v>
      </c>
      <c r="B1526" s="126" t="str">
        <f>IF('Plantes en Vert'!B135="","",'Plantes en Vert'!B135)</f>
        <v>GERANIUM INTERSPECIFIQUE</v>
      </c>
      <c r="C1526" s="126" t="str">
        <f>IF('Plantes en Vert'!C135="","",'Plantes en Vert'!C135)</f>
        <v xml:space="preserve">Tumbao Rouge (Moon Light) </v>
      </c>
      <c r="D1526" s="126" t="str">
        <f>IF('Plantes en Vert'!D135="","",'Plantes en Vert'!D135)</f>
        <v>&gt;s06/2026</v>
      </c>
      <c r="E1526" s="127" t="str">
        <f>IF('Plantes en Vert'!E135="","",'Plantes en Vert'!E135)</f>
        <v>B</v>
      </c>
      <c r="F1526" s="127" t="str">
        <f>IF('Plantes en Vert'!F135="","",'Plantes en Vert'!F135)</f>
        <v>P 1L</v>
      </c>
      <c r="G1526" s="128">
        <f>IF('Plantes en Vert'!G135="","",'Plantes en Vert'!G135)</f>
        <v>10</v>
      </c>
      <c r="H1526" s="127" t="str">
        <f>IF('Plantes en Vert'!H135="","",'Plantes en Vert'!H135)</f>
        <v>Q. lim.</v>
      </c>
      <c r="I1526" s="127" t="str">
        <f>IF('Plantes en Vert'!I135="","",'Plantes en Vert'!I135)</f>
        <v/>
      </c>
      <c r="J1526" s="129" t="str">
        <f>IF('Plantes en Vert'!J135="","",'Plantes en Vert'!J135)</f>
        <v/>
      </c>
      <c r="K1526" s="160" t="str">
        <f>IF('Plantes en Vert'!K135="","",'Plantes en Vert'!K135)</f>
        <v>GERA</v>
      </c>
      <c r="L1526" s="160" t="str">
        <f>IF('Plantes en Vert'!L135="","",'Plantes en Vert'!L135)</f>
        <v>Hall</v>
      </c>
      <c r="M1526" s="160" t="str">
        <f>IF('Plantes en Vert'!M135="","",'Plantes en Vert'!M135)</f>
        <v/>
      </c>
      <c r="N1526" s="160" t="str">
        <f>IF('Plantes en Vert'!N135="","",'Plantes en Vert'!N135)</f>
        <v>P1L</v>
      </c>
      <c r="O1526" s="126"/>
      <c r="P1526" s="130"/>
      <c r="Q1526" s="20"/>
      <c r="R1526" s="20"/>
      <c r="S1526" s="236"/>
      <c r="T1526" s="245"/>
      <c r="U1526" s="214"/>
      <c r="V1526" s="214"/>
      <c r="W1526" s="214"/>
    </row>
    <row r="1527" spans="1:23" ht="20.100000000000001" customHeight="1" x14ac:dyDescent="0.25">
      <c r="A1527" s="23" t="e">
        <f>IF('Plantes en Vert'!#REF!="","",'Plantes en Vert'!#REF!)</f>
        <v>#REF!</v>
      </c>
      <c r="B1527" s="24" t="e">
        <f>IF('Plantes en Vert'!#REF!="","",'Plantes en Vert'!#REF!)</f>
        <v>#REF!</v>
      </c>
      <c r="C1527" s="24" t="e">
        <f>IF('Plantes en Vert'!#REF!="","",'Plantes en Vert'!#REF!)</f>
        <v>#REF!</v>
      </c>
      <c r="D1527" s="24" t="e">
        <f>IF('Plantes en Vert'!#REF!="","",'Plantes en Vert'!#REF!)</f>
        <v>#REF!</v>
      </c>
      <c r="E1527" s="66" t="e">
        <f>IF('Plantes en Vert'!#REF!="","",'Plantes en Vert'!#REF!)</f>
        <v>#REF!</v>
      </c>
      <c r="F1527" s="66" t="e">
        <f>IF('Plantes en Vert'!#REF!="","",'Plantes en Vert'!#REF!)</f>
        <v>#REF!</v>
      </c>
      <c r="G1527" s="64" t="e">
        <f>IF('Plantes en Vert'!#REF!="","",'Plantes en Vert'!#REF!)</f>
        <v>#REF!</v>
      </c>
      <c r="H1527" s="66" t="e">
        <f>IF('Plantes en Vert'!#REF!="","",'Plantes en Vert'!#REF!)</f>
        <v>#REF!</v>
      </c>
      <c r="I1527" s="66" t="e">
        <f>IF('Plantes en Vert'!#REF!="","",'Plantes en Vert'!#REF!)</f>
        <v>#REF!</v>
      </c>
      <c r="J1527" s="72" t="e">
        <f>IF('Plantes en Vert'!#REF!="","",'Plantes en Vert'!#REF!)</f>
        <v>#REF!</v>
      </c>
      <c r="K1527" s="24" t="e">
        <f>IF('Plantes en Vert'!#REF!="","",'Plantes en Vert'!#REF!)</f>
        <v>#REF!</v>
      </c>
      <c r="L1527" s="24" t="e">
        <f>IF('Plantes en Vert'!#REF!="","",'Plantes en Vert'!#REF!)</f>
        <v>#REF!</v>
      </c>
      <c r="M1527" s="24" t="e">
        <f>IF('Plantes en Vert'!#REF!="","",'Plantes en Vert'!#REF!)</f>
        <v>#REF!</v>
      </c>
      <c r="N1527" s="24" t="e">
        <f>IF('Plantes en Vert'!#REF!="","",'Plantes en Vert'!#REF!)</f>
        <v>#REF!</v>
      </c>
      <c r="O1527" s="24"/>
      <c r="P1527" s="54"/>
      <c r="Q1527" s="20"/>
      <c r="R1527" s="20"/>
      <c r="S1527" s="236"/>
      <c r="T1527" s="241"/>
      <c r="U1527" s="44"/>
      <c r="V1527" s="44"/>
      <c r="W1527" s="44"/>
    </row>
    <row r="1528" spans="1:23" ht="20.100000000000001" customHeight="1" x14ac:dyDescent="0.25">
      <c r="A1528" s="151" t="str">
        <f>IF('Plantes en Vert'!A136="","",'Plantes en Vert'!A136)</f>
        <v/>
      </c>
      <c r="B1528" s="353" t="str">
        <f>IF('Plantes en Vert'!B136="","",'Plantes en Vert'!B136)</f>
        <v>GERANIUM LIERRE SIMPLE BALCON</v>
      </c>
      <c r="C1528" s="153" t="str">
        <f>IF('Plantes en Vert'!C136="","",'Plantes en Vert'!C136)</f>
        <v/>
      </c>
      <c r="D1528" s="153" t="str">
        <f>IF('Plantes en Vert'!D136="","",'Plantes en Vert'!D136)</f>
        <v/>
      </c>
      <c r="E1528" s="154" t="str">
        <f>IF('Plantes en Vert'!E136="","",'Plantes en Vert'!E136)</f>
        <v/>
      </c>
      <c r="F1528" s="154" t="str">
        <f>IF('Plantes en Vert'!F136="","",'Plantes en Vert'!F136)</f>
        <v/>
      </c>
      <c r="G1528" s="154" t="str">
        <f>IF('Plantes en Vert'!G136="","",'Plantes en Vert'!G136)</f>
        <v/>
      </c>
      <c r="H1528" s="154" t="str">
        <f>IF('Plantes en Vert'!H136="","",'Plantes en Vert'!H136)</f>
        <v/>
      </c>
      <c r="I1528" s="154" t="str">
        <f>IF('Plantes en Vert'!I136="","",'Plantes en Vert'!I136)</f>
        <v/>
      </c>
      <c r="J1528" s="155" t="str">
        <f>IF('Plantes en Vert'!J136="","",'Plantes en Vert'!J136)</f>
        <v/>
      </c>
      <c r="K1528" s="153" t="str">
        <f>IF('Plantes en Vert'!K136="","",'Plantes en Vert'!K136)</f>
        <v/>
      </c>
      <c r="L1528" s="153" t="str">
        <f>IF('Plantes en Vert'!L136="","",'Plantes en Vert'!L136)</f>
        <v>L</v>
      </c>
      <c r="M1528" s="153" t="str">
        <f>IF('Plantes en Vert'!M136="","",'Plantes en Vert'!M136)</f>
        <v/>
      </c>
      <c r="N1528" s="153" t="str">
        <f>IF('Plantes en Vert'!N136="","",'Plantes en Vert'!N136)</f>
        <v/>
      </c>
      <c r="O1528" s="153"/>
      <c r="P1528" s="156"/>
      <c r="Q1528" s="20"/>
      <c r="R1528" s="20"/>
      <c r="S1528" s="236"/>
      <c r="T1528" s="248"/>
      <c r="U1528" s="164"/>
      <c r="V1528" s="164"/>
      <c r="W1528" s="164"/>
    </row>
    <row r="1529" spans="1:23" ht="20.100000000000001" customHeight="1" x14ac:dyDescent="0.25">
      <c r="A1529" s="167" t="str">
        <f>IF('Plantes en Vert'!A137="","",'Plantes en Vert'!A137)</f>
        <v/>
      </c>
      <c r="B1529" s="163" t="str">
        <f>IF('Plantes en Vert'!B137="","",'Plantes en Vert'!B137)</f>
        <v>GERANIUM BALCON BOIS VERT</v>
      </c>
      <c r="C1529" s="168" t="str">
        <f>IF('Plantes en Vert'!C137="","",'Plantes en Vert'!C137)</f>
        <v/>
      </c>
      <c r="D1529" s="168" t="str">
        <f>IF('Plantes en Vert'!D137="","",'Plantes en Vert'!D137)</f>
        <v/>
      </c>
      <c r="E1529" s="169" t="str">
        <f>IF('Plantes en Vert'!E137="","",'Plantes en Vert'!E137)</f>
        <v/>
      </c>
      <c r="F1529" s="169" t="str">
        <f>IF('Plantes en Vert'!F137="","",'Plantes en Vert'!F137)</f>
        <v/>
      </c>
      <c r="G1529" s="148" t="str">
        <f>IF('Plantes en Vert'!G137="","",'Plantes en Vert'!G137)</f>
        <v/>
      </c>
      <c r="H1529" s="148" t="str">
        <f>IF('Plantes en Vert'!H137="","",'Plantes en Vert'!H137)</f>
        <v/>
      </c>
      <c r="I1529" s="148" t="str">
        <f>IF('Plantes en Vert'!I137="","",'Plantes en Vert'!I137)</f>
        <v/>
      </c>
      <c r="J1529" s="149" t="str">
        <f>IF('Plantes en Vert'!J137="","",'Plantes en Vert'!J137)</f>
        <v/>
      </c>
      <c r="K1529" s="147" t="str">
        <f>IF('Plantes en Vert'!K137="","",'Plantes en Vert'!K137)</f>
        <v/>
      </c>
      <c r="L1529" s="147" t="str">
        <f>IF('Plantes en Vert'!L137="","",'Plantes en Vert'!L137)</f>
        <v>E</v>
      </c>
      <c r="M1529" s="147" t="str">
        <f>IF('Plantes en Vert'!M137="","",'Plantes en Vert'!M137)</f>
        <v/>
      </c>
      <c r="N1529" s="147" t="str">
        <f>IF('Plantes en Vert'!N137="","",'Plantes en Vert'!N137)</f>
        <v/>
      </c>
      <c r="O1529" s="147"/>
      <c r="P1529" s="150"/>
      <c r="Q1529" s="20"/>
      <c r="R1529" s="20"/>
      <c r="S1529" s="236"/>
      <c r="T1529" s="253"/>
      <c r="U1529" s="170"/>
      <c r="V1529" s="170"/>
      <c r="W1529" s="170"/>
    </row>
    <row r="1530" spans="1:23" ht="20.100000000000001" customHeight="1" x14ac:dyDescent="0.25">
      <c r="A1530" s="125">
        <f>IF('Plantes en Vert'!A138="","",'Plantes en Vert'!A138)</f>
        <v>21853</v>
      </c>
      <c r="B1530" s="126" t="str">
        <f>IF('Plantes en Vert'!B138="","",'Plantes en Vert'!B138)</f>
        <v>GERANIUM BALCON</v>
      </c>
      <c r="C1530" s="126" t="str">
        <f>IF('Plantes en Vert'!C138="","",'Plantes en Vert'!C138)</f>
        <v xml:space="preserve">Balcon Imperial </v>
      </c>
      <c r="D1530" s="126" t="str">
        <f>IF('Plantes en Vert'!D138="","",'Plantes en Vert'!D138)</f>
        <v>&gt;s06/2026</v>
      </c>
      <c r="E1530" s="127" t="str">
        <f>IF('Plantes en Vert'!E138="","",'Plantes en Vert'!E138)</f>
        <v>B</v>
      </c>
      <c r="F1530" s="127" t="str">
        <f>IF('Plantes en Vert'!F138="","",'Plantes en Vert'!F138)</f>
        <v>P 1L</v>
      </c>
      <c r="G1530" s="128">
        <f>IF('Plantes en Vert'!G138="","",'Plantes en Vert'!G138)</f>
        <v>10</v>
      </c>
      <c r="H1530" s="127" t="str">
        <f>IF('Plantes en Vert'!H138="","",'Plantes en Vert'!H138)</f>
        <v>Q. lim.</v>
      </c>
      <c r="I1530" s="127" t="str">
        <f>IF('Plantes en Vert'!I138="","",'Plantes en Vert'!I138)</f>
        <v/>
      </c>
      <c r="J1530" s="129" t="str">
        <f>IF('Plantes en Vert'!J138="","",'Plantes en Vert'!J138)</f>
        <v/>
      </c>
      <c r="K1530" s="160" t="str">
        <f>IF('Plantes en Vert'!K138="","",'Plantes en Vert'!K138)</f>
        <v>GERA</v>
      </c>
      <c r="L1530" s="160" t="str">
        <f>IF('Plantes en Vert'!L138="","",'Plantes en Vert'!L138)</f>
        <v>Hall</v>
      </c>
      <c r="M1530" s="160" t="str">
        <f>IF('Plantes en Vert'!M138="","",'Plantes en Vert'!M138)</f>
        <v/>
      </c>
      <c r="N1530" s="160" t="str">
        <f>IF('Plantes en Vert'!N138="","",'Plantes en Vert'!N138)</f>
        <v>P1L</v>
      </c>
      <c r="O1530" s="126"/>
      <c r="P1530" s="130"/>
      <c r="Q1530" s="20"/>
      <c r="R1530" s="20"/>
      <c r="S1530" s="236"/>
      <c r="T1530" s="245"/>
      <c r="U1530" s="214"/>
      <c r="V1530" s="214"/>
      <c r="W1530" s="214"/>
    </row>
    <row r="1531" spans="1:23" ht="20.100000000000001" customHeight="1" x14ac:dyDescent="0.25">
      <c r="A1531" s="23" t="e">
        <f>IF('Plantes en Vert'!#REF!="","",'Plantes en Vert'!#REF!)</f>
        <v>#REF!</v>
      </c>
      <c r="B1531" s="24" t="e">
        <f>IF('Plantes en Vert'!#REF!="","",'Plantes en Vert'!#REF!)</f>
        <v>#REF!</v>
      </c>
      <c r="C1531" s="24" t="e">
        <f>IF('Plantes en Vert'!#REF!="","",'Plantes en Vert'!#REF!)</f>
        <v>#REF!</v>
      </c>
      <c r="D1531" s="24" t="e">
        <f>IF('Plantes en Vert'!#REF!="","",'Plantes en Vert'!#REF!)</f>
        <v>#REF!</v>
      </c>
      <c r="E1531" s="66" t="e">
        <f>IF('Plantes en Vert'!#REF!="","",'Plantes en Vert'!#REF!)</f>
        <v>#REF!</v>
      </c>
      <c r="F1531" s="66" t="e">
        <f>IF('Plantes en Vert'!#REF!="","",'Plantes en Vert'!#REF!)</f>
        <v>#REF!</v>
      </c>
      <c r="G1531" s="64" t="e">
        <f>IF('Plantes en Vert'!#REF!="","",'Plantes en Vert'!#REF!)</f>
        <v>#REF!</v>
      </c>
      <c r="H1531" s="66" t="e">
        <f>IF('Plantes en Vert'!#REF!="","",'Plantes en Vert'!#REF!)</f>
        <v>#REF!</v>
      </c>
      <c r="I1531" s="66" t="e">
        <f>IF('Plantes en Vert'!#REF!="","",'Plantes en Vert'!#REF!)</f>
        <v>#REF!</v>
      </c>
      <c r="J1531" s="72" t="e">
        <f>IF('Plantes en Vert'!#REF!="","",'Plantes en Vert'!#REF!)</f>
        <v>#REF!</v>
      </c>
      <c r="K1531" s="24" t="e">
        <f>IF('Plantes en Vert'!#REF!="","",'Plantes en Vert'!#REF!)</f>
        <v>#REF!</v>
      </c>
      <c r="L1531" s="24" t="e">
        <f>IF('Plantes en Vert'!#REF!="","",'Plantes en Vert'!#REF!)</f>
        <v>#REF!</v>
      </c>
      <c r="M1531" s="24" t="e">
        <f>IF('Plantes en Vert'!#REF!="","",'Plantes en Vert'!#REF!)</f>
        <v>#REF!</v>
      </c>
      <c r="N1531" s="24" t="e">
        <f>IF('Plantes en Vert'!#REF!="","",'Plantes en Vert'!#REF!)</f>
        <v>#REF!</v>
      </c>
      <c r="O1531" s="24"/>
      <c r="P1531" s="54"/>
      <c r="Q1531" s="20"/>
      <c r="R1531" s="20"/>
      <c r="S1531" s="236"/>
      <c r="T1531" s="241"/>
      <c r="U1531" s="44"/>
      <c r="V1531" s="44"/>
      <c r="W1531" s="44"/>
    </row>
    <row r="1532" spans="1:23" ht="20.100000000000001" customHeight="1" x14ac:dyDescent="0.25">
      <c r="A1532" s="125">
        <f>IF('Plantes en Vert'!A139="","",'Plantes en Vert'!A139)</f>
        <v>21855</v>
      </c>
      <c r="B1532" s="126" t="str">
        <f>IF('Plantes en Vert'!B139="","",'Plantes en Vert'!B139)</f>
        <v>GERANIUM BALCON</v>
      </c>
      <c r="C1532" s="126" t="str">
        <f>IF('Plantes en Vert'!C139="","",'Plantes en Vert'!C139)</f>
        <v xml:space="preserve">Balcon Lilas </v>
      </c>
      <c r="D1532" s="126" t="str">
        <f>IF('Plantes en Vert'!D139="","",'Plantes en Vert'!D139)</f>
        <v>&gt;s06/2026</v>
      </c>
      <c r="E1532" s="127" t="str">
        <f>IF('Plantes en Vert'!E139="","",'Plantes en Vert'!E139)</f>
        <v>B</v>
      </c>
      <c r="F1532" s="127" t="str">
        <f>IF('Plantes en Vert'!F139="","",'Plantes en Vert'!F139)</f>
        <v>P 1L</v>
      </c>
      <c r="G1532" s="128">
        <f>IF('Plantes en Vert'!G139="","",'Plantes en Vert'!G139)</f>
        <v>10</v>
      </c>
      <c r="H1532" s="127" t="str">
        <f>IF('Plantes en Vert'!H139="","",'Plantes en Vert'!H139)</f>
        <v>Q. lim.</v>
      </c>
      <c r="I1532" s="127" t="str">
        <f>IF('Plantes en Vert'!I139="","",'Plantes en Vert'!I139)</f>
        <v/>
      </c>
      <c r="J1532" s="129" t="str">
        <f>IF('Plantes en Vert'!J139="","",'Plantes en Vert'!J139)</f>
        <v/>
      </c>
      <c r="K1532" s="160" t="str">
        <f>IF('Plantes en Vert'!K139="","",'Plantes en Vert'!K139)</f>
        <v>GERA</v>
      </c>
      <c r="L1532" s="160" t="str">
        <f>IF('Plantes en Vert'!L139="","",'Plantes en Vert'!L139)</f>
        <v>Hall</v>
      </c>
      <c r="M1532" s="160" t="str">
        <f>IF('Plantes en Vert'!M139="","",'Plantes en Vert'!M139)</f>
        <v/>
      </c>
      <c r="N1532" s="160" t="str">
        <f>IF('Plantes en Vert'!N139="","",'Plantes en Vert'!N139)</f>
        <v>P1L</v>
      </c>
      <c r="O1532" s="126"/>
      <c r="P1532" s="130"/>
      <c r="Q1532" s="20"/>
      <c r="R1532" s="20"/>
      <c r="S1532" s="236"/>
      <c r="T1532" s="245"/>
      <c r="U1532" s="214"/>
      <c r="V1532" s="214"/>
      <c r="W1532" s="214"/>
    </row>
    <row r="1533" spans="1:23" ht="20.100000000000001" customHeight="1" x14ac:dyDescent="0.25">
      <c r="A1533" s="23" t="e">
        <f>IF('Plantes en Vert'!#REF!="","",'Plantes en Vert'!#REF!)</f>
        <v>#REF!</v>
      </c>
      <c r="B1533" s="24" t="e">
        <f>IF('Plantes en Vert'!#REF!="","",'Plantes en Vert'!#REF!)</f>
        <v>#REF!</v>
      </c>
      <c r="C1533" s="24" t="e">
        <f>IF('Plantes en Vert'!#REF!="","",'Plantes en Vert'!#REF!)</f>
        <v>#REF!</v>
      </c>
      <c r="D1533" s="24" t="e">
        <f>IF('Plantes en Vert'!#REF!="","",'Plantes en Vert'!#REF!)</f>
        <v>#REF!</v>
      </c>
      <c r="E1533" s="66" t="e">
        <f>IF('Plantes en Vert'!#REF!="","",'Plantes en Vert'!#REF!)</f>
        <v>#REF!</v>
      </c>
      <c r="F1533" s="66" t="e">
        <f>IF('Plantes en Vert'!#REF!="","",'Plantes en Vert'!#REF!)</f>
        <v>#REF!</v>
      </c>
      <c r="G1533" s="64" t="e">
        <f>IF('Plantes en Vert'!#REF!="","",'Plantes en Vert'!#REF!)</f>
        <v>#REF!</v>
      </c>
      <c r="H1533" s="66" t="e">
        <f>IF('Plantes en Vert'!#REF!="","",'Plantes en Vert'!#REF!)</f>
        <v>#REF!</v>
      </c>
      <c r="I1533" s="66" t="e">
        <f>IF('Plantes en Vert'!#REF!="","",'Plantes en Vert'!#REF!)</f>
        <v>#REF!</v>
      </c>
      <c r="J1533" s="72" t="e">
        <f>IF('Plantes en Vert'!#REF!="","",'Plantes en Vert'!#REF!)</f>
        <v>#REF!</v>
      </c>
      <c r="K1533" s="24" t="e">
        <f>IF('Plantes en Vert'!#REF!="","",'Plantes en Vert'!#REF!)</f>
        <v>#REF!</v>
      </c>
      <c r="L1533" s="24" t="e">
        <f>IF('Plantes en Vert'!#REF!="","",'Plantes en Vert'!#REF!)</f>
        <v>#REF!</v>
      </c>
      <c r="M1533" s="24" t="e">
        <f>IF('Plantes en Vert'!#REF!="","",'Plantes en Vert'!#REF!)</f>
        <v>#REF!</v>
      </c>
      <c r="N1533" s="24" t="e">
        <f>IF('Plantes en Vert'!#REF!="","",'Plantes en Vert'!#REF!)</f>
        <v>#REF!</v>
      </c>
      <c r="O1533" s="24"/>
      <c r="P1533" s="54"/>
      <c r="Q1533" s="20"/>
      <c r="R1533" s="20"/>
      <c r="S1533" s="236"/>
      <c r="T1533" s="241"/>
      <c r="U1533" s="44"/>
      <c r="V1533" s="44"/>
      <c r="W1533" s="44"/>
    </row>
    <row r="1534" spans="1:23" ht="20.100000000000001" customHeight="1" x14ac:dyDescent="0.25">
      <c r="A1534" s="125">
        <f>IF('Plantes en Vert'!A140="","",'Plantes en Vert'!A140)</f>
        <v>21857</v>
      </c>
      <c r="B1534" s="126" t="str">
        <f>IF('Plantes en Vert'!B140="","",'Plantes en Vert'!B140)</f>
        <v>GERANIUM BALCON</v>
      </c>
      <c r="C1534" s="126" t="str">
        <f>IF('Plantes en Vert'!C140="","",'Plantes en Vert'!C140)</f>
        <v xml:space="preserve">Balcon Rose </v>
      </c>
      <c r="D1534" s="126" t="str">
        <f>IF('Plantes en Vert'!D140="","",'Plantes en Vert'!D140)</f>
        <v>&gt;s06/2026</v>
      </c>
      <c r="E1534" s="127" t="str">
        <f>IF('Plantes en Vert'!E140="","",'Plantes en Vert'!E140)</f>
        <v>B</v>
      </c>
      <c r="F1534" s="127" t="str">
        <f>IF('Plantes en Vert'!F140="","",'Plantes en Vert'!F140)</f>
        <v>P 1L</v>
      </c>
      <c r="G1534" s="128">
        <f>IF('Plantes en Vert'!G140="","",'Plantes en Vert'!G140)</f>
        <v>10</v>
      </c>
      <c r="H1534" s="127" t="str">
        <f>IF('Plantes en Vert'!H140="","",'Plantes en Vert'!H140)</f>
        <v>Q. lim.</v>
      </c>
      <c r="I1534" s="127" t="str">
        <f>IF('Plantes en Vert'!I140="","",'Plantes en Vert'!I140)</f>
        <v/>
      </c>
      <c r="J1534" s="129" t="str">
        <f>IF('Plantes en Vert'!J140="","",'Plantes en Vert'!J140)</f>
        <v/>
      </c>
      <c r="K1534" s="160" t="str">
        <f>IF('Plantes en Vert'!K140="","",'Plantes en Vert'!K140)</f>
        <v>GERA</v>
      </c>
      <c r="L1534" s="160" t="str">
        <f>IF('Plantes en Vert'!L140="","",'Plantes en Vert'!L140)</f>
        <v>Hall</v>
      </c>
      <c r="M1534" s="160" t="str">
        <f>IF('Plantes en Vert'!M140="","",'Plantes en Vert'!M140)</f>
        <v/>
      </c>
      <c r="N1534" s="160" t="str">
        <f>IF('Plantes en Vert'!N140="","",'Plantes en Vert'!N140)</f>
        <v>P1L</v>
      </c>
      <c r="O1534" s="126"/>
      <c r="P1534" s="130"/>
      <c r="Q1534" s="20"/>
      <c r="R1534" s="20"/>
      <c r="S1534" s="236"/>
      <c r="T1534" s="245"/>
      <c r="U1534" s="214"/>
      <c r="V1534" s="214"/>
      <c r="W1534" s="214"/>
    </row>
    <row r="1535" spans="1:23" ht="20.100000000000001" customHeight="1" x14ac:dyDescent="0.25">
      <c r="A1535" s="23" t="e">
        <f>IF('Plantes en Vert'!#REF!="","",'Plantes en Vert'!#REF!)</f>
        <v>#REF!</v>
      </c>
      <c r="B1535" s="24" t="e">
        <f>IF('Plantes en Vert'!#REF!="","",'Plantes en Vert'!#REF!)</f>
        <v>#REF!</v>
      </c>
      <c r="C1535" s="24" t="e">
        <f>IF('Plantes en Vert'!#REF!="","",'Plantes en Vert'!#REF!)</f>
        <v>#REF!</v>
      </c>
      <c r="D1535" s="24" t="e">
        <f>IF('Plantes en Vert'!#REF!="","",'Plantes en Vert'!#REF!)</f>
        <v>#REF!</v>
      </c>
      <c r="E1535" s="66" t="e">
        <f>IF('Plantes en Vert'!#REF!="","",'Plantes en Vert'!#REF!)</f>
        <v>#REF!</v>
      </c>
      <c r="F1535" s="66" t="e">
        <f>IF('Plantes en Vert'!#REF!="","",'Plantes en Vert'!#REF!)</f>
        <v>#REF!</v>
      </c>
      <c r="G1535" s="64" t="e">
        <f>IF('Plantes en Vert'!#REF!="","",'Plantes en Vert'!#REF!)</f>
        <v>#REF!</v>
      </c>
      <c r="H1535" s="66" t="e">
        <f>IF('Plantes en Vert'!#REF!="","",'Plantes en Vert'!#REF!)</f>
        <v>#REF!</v>
      </c>
      <c r="I1535" s="66" t="e">
        <f>IF('Plantes en Vert'!#REF!="","",'Plantes en Vert'!#REF!)</f>
        <v>#REF!</v>
      </c>
      <c r="J1535" s="72" t="e">
        <f>IF('Plantes en Vert'!#REF!="","",'Plantes en Vert'!#REF!)</f>
        <v>#REF!</v>
      </c>
      <c r="K1535" s="24" t="e">
        <f>IF('Plantes en Vert'!#REF!="","",'Plantes en Vert'!#REF!)</f>
        <v>#REF!</v>
      </c>
      <c r="L1535" s="24" t="e">
        <f>IF('Plantes en Vert'!#REF!="","",'Plantes en Vert'!#REF!)</f>
        <v>#REF!</v>
      </c>
      <c r="M1535" s="24" t="e">
        <f>IF('Plantes en Vert'!#REF!="","",'Plantes en Vert'!#REF!)</f>
        <v>#REF!</v>
      </c>
      <c r="N1535" s="24" t="e">
        <f>IF('Plantes en Vert'!#REF!="","",'Plantes en Vert'!#REF!)</f>
        <v>#REF!</v>
      </c>
      <c r="O1535" s="24"/>
      <c r="P1535" s="54"/>
      <c r="Q1535" s="20"/>
      <c r="R1535" s="20"/>
      <c r="S1535" s="236"/>
      <c r="T1535" s="241"/>
      <c r="U1535" s="44"/>
      <c r="V1535" s="44"/>
      <c r="W1535" s="44"/>
    </row>
    <row r="1536" spans="1:23" ht="20.100000000000001" customHeight="1" x14ac:dyDescent="0.25">
      <c r="A1536" s="125">
        <f>IF('Plantes en Vert'!A141="","",'Plantes en Vert'!A141)</f>
        <v>21859</v>
      </c>
      <c r="B1536" s="126" t="str">
        <f>IF('Plantes en Vert'!B141="","",'Plantes en Vert'!B141)</f>
        <v>GERANIUM BALCON</v>
      </c>
      <c r="C1536" s="126" t="str">
        <f>IF('Plantes en Vert'!C141="","",'Plantes en Vert'!C141)</f>
        <v xml:space="preserve">Balcon Rouge Framboise </v>
      </c>
      <c r="D1536" s="126" t="str">
        <f>IF('Plantes en Vert'!D141="","",'Plantes en Vert'!D141)</f>
        <v>&gt;s06/2026</v>
      </c>
      <c r="E1536" s="127" t="str">
        <f>IF('Plantes en Vert'!E141="","",'Plantes en Vert'!E141)</f>
        <v>B</v>
      </c>
      <c r="F1536" s="127" t="str">
        <f>IF('Plantes en Vert'!F141="","",'Plantes en Vert'!F141)</f>
        <v>P 1L</v>
      </c>
      <c r="G1536" s="128">
        <f>IF('Plantes en Vert'!G141="","",'Plantes en Vert'!G141)</f>
        <v>10</v>
      </c>
      <c r="H1536" s="127" t="str">
        <f>IF('Plantes en Vert'!H141="","",'Plantes en Vert'!H141)</f>
        <v>Q. lim.</v>
      </c>
      <c r="I1536" s="127" t="str">
        <f>IF('Plantes en Vert'!I141="","",'Plantes en Vert'!I141)</f>
        <v/>
      </c>
      <c r="J1536" s="129" t="str">
        <f>IF('Plantes en Vert'!J141="","",'Plantes en Vert'!J141)</f>
        <v/>
      </c>
      <c r="K1536" s="160" t="str">
        <f>IF('Plantes en Vert'!K141="","",'Plantes en Vert'!K141)</f>
        <v>GERA</v>
      </c>
      <c r="L1536" s="160" t="str">
        <f>IF('Plantes en Vert'!L141="","",'Plantes en Vert'!L141)</f>
        <v>Hall</v>
      </c>
      <c r="M1536" s="160" t="str">
        <f>IF('Plantes en Vert'!M141="","",'Plantes en Vert'!M141)</f>
        <v/>
      </c>
      <c r="N1536" s="160" t="str">
        <f>IF('Plantes en Vert'!N141="","",'Plantes en Vert'!N141)</f>
        <v>P1L</v>
      </c>
      <c r="O1536" s="126"/>
      <c r="P1536" s="130"/>
      <c r="Q1536" s="20"/>
      <c r="R1536" s="20"/>
      <c r="S1536" s="236"/>
      <c r="T1536" s="245"/>
      <c r="U1536" s="214"/>
      <c r="V1536" s="214"/>
      <c r="W1536" s="214"/>
    </row>
    <row r="1537" spans="1:23" ht="20.100000000000001" customHeight="1" x14ac:dyDescent="0.25">
      <c r="A1537" s="23" t="e">
        <f>IF('Plantes en Vert'!#REF!="","",'Plantes en Vert'!#REF!)</f>
        <v>#REF!</v>
      </c>
      <c r="B1537" s="24" t="e">
        <f>IF('Plantes en Vert'!#REF!="","",'Plantes en Vert'!#REF!)</f>
        <v>#REF!</v>
      </c>
      <c r="C1537" s="24" t="e">
        <f>IF('Plantes en Vert'!#REF!="","",'Plantes en Vert'!#REF!)</f>
        <v>#REF!</v>
      </c>
      <c r="D1537" s="24" t="e">
        <f>IF('Plantes en Vert'!#REF!="","",'Plantes en Vert'!#REF!)</f>
        <v>#REF!</v>
      </c>
      <c r="E1537" s="66" t="e">
        <f>IF('Plantes en Vert'!#REF!="","",'Plantes en Vert'!#REF!)</f>
        <v>#REF!</v>
      </c>
      <c r="F1537" s="66" t="e">
        <f>IF('Plantes en Vert'!#REF!="","",'Plantes en Vert'!#REF!)</f>
        <v>#REF!</v>
      </c>
      <c r="G1537" s="64" t="e">
        <f>IF('Plantes en Vert'!#REF!="","",'Plantes en Vert'!#REF!)</f>
        <v>#REF!</v>
      </c>
      <c r="H1537" s="66" t="e">
        <f>IF('Plantes en Vert'!#REF!="","",'Plantes en Vert'!#REF!)</f>
        <v>#REF!</v>
      </c>
      <c r="I1537" s="66" t="e">
        <f>IF('Plantes en Vert'!#REF!="","",'Plantes en Vert'!#REF!)</f>
        <v>#REF!</v>
      </c>
      <c r="J1537" s="72" t="e">
        <f>IF('Plantes en Vert'!#REF!="","",'Plantes en Vert'!#REF!)</f>
        <v>#REF!</v>
      </c>
      <c r="K1537" s="24" t="e">
        <f>IF('Plantes en Vert'!#REF!="","",'Plantes en Vert'!#REF!)</f>
        <v>#REF!</v>
      </c>
      <c r="L1537" s="24" t="e">
        <f>IF('Plantes en Vert'!#REF!="","",'Plantes en Vert'!#REF!)</f>
        <v>#REF!</v>
      </c>
      <c r="M1537" s="24" t="e">
        <f>IF('Plantes en Vert'!#REF!="","",'Plantes en Vert'!#REF!)</f>
        <v>#REF!</v>
      </c>
      <c r="N1537" s="24" t="e">
        <f>IF('Plantes en Vert'!#REF!="","",'Plantes en Vert'!#REF!)</f>
        <v>#REF!</v>
      </c>
      <c r="O1537" s="24"/>
      <c r="P1537" s="54"/>
      <c r="Q1537" s="20"/>
      <c r="R1537" s="20"/>
      <c r="S1537" s="236"/>
      <c r="T1537" s="241"/>
      <c r="U1537" s="44"/>
      <c r="V1537" s="44"/>
      <c r="W1537" s="44"/>
    </row>
    <row r="1538" spans="1:23" ht="20.100000000000001" customHeight="1" x14ac:dyDescent="0.25">
      <c r="A1538" s="125">
        <f>IF('Plantes en Vert'!A142="","",'Plantes en Vert'!A142)</f>
        <v>21861</v>
      </c>
      <c r="B1538" s="126" t="str">
        <f>IF('Plantes en Vert'!B142="","",'Plantes en Vert'!B142)</f>
        <v>GERANIUM BALCON</v>
      </c>
      <c r="C1538" s="126" t="str">
        <f>IF('Plantes en Vert'!C142="","",'Plantes en Vert'!C142)</f>
        <v xml:space="preserve">Balcon Ville de Dresde pac </v>
      </c>
      <c r="D1538" s="126" t="str">
        <f>IF('Plantes en Vert'!D142="","",'Plantes en Vert'!D142)</f>
        <v>&gt;s06/2026</v>
      </c>
      <c r="E1538" s="127" t="str">
        <f>IF('Plantes en Vert'!E142="","",'Plantes en Vert'!E142)</f>
        <v>B</v>
      </c>
      <c r="F1538" s="127" t="str">
        <f>IF('Plantes en Vert'!F142="","",'Plantes en Vert'!F142)</f>
        <v>P 1L</v>
      </c>
      <c r="G1538" s="128">
        <f>IF('Plantes en Vert'!G142="","",'Plantes en Vert'!G142)</f>
        <v>10</v>
      </c>
      <c r="H1538" s="127" t="str">
        <f>IF('Plantes en Vert'!H142="","",'Plantes en Vert'!H142)</f>
        <v>Q. lim.</v>
      </c>
      <c r="I1538" s="127" t="str">
        <f>IF('Plantes en Vert'!I142="","",'Plantes en Vert'!I142)</f>
        <v/>
      </c>
      <c r="J1538" s="129" t="str">
        <f>IF('Plantes en Vert'!J142="","",'Plantes en Vert'!J142)</f>
        <v/>
      </c>
      <c r="K1538" s="160" t="str">
        <f>IF('Plantes en Vert'!K142="","",'Plantes en Vert'!K142)</f>
        <v>GERA</v>
      </c>
      <c r="L1538" s="160" t="str">
        <f>IF('Plantes en Vert'!L142="","",'Plantes en Vert'!L142)</f>
        <v>Hall</v>
      </c>
      <c r="M1538" s="160" t="str">
        <f>IF('Plantes en Vert'!M142="","",'Plantes en Vert'!M142)</f>
        <v/>
      </c>
      <c r="N1538" s="160" t="str">
        <f>IF('Plantes en Vert'!N142="","",'Plantes en Vert'!N142)</f>
        <v>P1L</v>
      </c>
      <c r="O1538" s="126"/>
      <c r="P1538" s="130"/>
      <c r="Q1538" s="20"/>
      <c r="R1538" s="20"/>
      <c r="S1538" s="236"/>
      <c r="T1538" s="245"/>
      <c r="U1538" s="214"/>
      <c r="V1538" s="214"/>
      <c r="W1538" s="214"/>
    </row>
    <row r="1539" spans="1:23" ht="20.100000000000001" customHeight="1" x14ac:dyDescent="0.25">
      <c r="A1539" s="23" t="e">
        <f>IF('Plantes en Vert'!#REF!="","",'Plantes en Vert'!#REF!)</f>
        <v>#REF!</v>
      </c>
      <c r="B1539" s="24" t="e">
        <f>IF('Plantes en Vert'!#REF!="","",'Plantes en Vert'!#REF!)</f>
        <v>#REF!</v>
      </c>
      <c r="C1539" s="24" t="e">
        <f>IF('Plantes en Vert'!#REF!="","",'Plantes en Vert'!#REF!)</f>
        <v>#REF!</v>
      </c>
      <c r="D1539" s="24" t="e">
        <f>IF('Plantes en Vert'!#REF!="","",'Plantes en Vert'!#REF!)</f>
        <v>#REF!</v>
      </c>
      <c r="E1539" s="66" t="e">
        <f>IF('Plantes en Vert'!#REF!="","",'Plantes en Vert'!#REF!)</f>
        <v>#REF!</v>
      </c>
      <c r="F1539" s="66" t="e">
        <f>IF('Plantes en Vert'!#REF!="","",'Plantes en Vert'!#REF!)</f>
        <v>#REF!</v>
      </c>
      <c r="G1539" s="64" t="e">
        <f>IF('Plantes en Vert'!#REF!="","",'Plantes en Vert'!#REF!)</f>
        <v>#REF!</v>
      </c>
      <c r="H1539" s="66" t="e">
        <f>IF('Plantes en Vert'!#REF!="","",'Plantes en Vert'!#REF!)</f>
        <v>#REF!</v>
      </c>
      <c r="I1539" s="66" t="e">
        <f>IF('Plantes en Vert'!#REF!="","",'Plantes en Vert'!#REF!)</f>
        <v>#REF!</v>
      </c>
      <c r="J1539" s="72" t="e">
        <f>IF('Plantes en Vert'!#REF!="","",'Plantes en Vert'!#REF!)</f>
        <v>#REF!</v>
      </c>
      <c r="K1539" s="24" t="e">
        <f>IF('Plantes en Vert'!#REF!="","",'Plantes en Vert'!#REF!)</f>
        <v>#REF!</v>
      </c>
      <c r="L1539" s="24" t="e">
        <f>IF('Plantes en Vert'!#REF!="","",'Plantes en Vert'!#REF!)</f>
        <v>#REF!</v>
      </c>
      <c r="M1539" s="24" t="e">
        <f>IF('Plantes en Vert'!#REF!="","",'Plantes en Vert'!#REF!)</f>
        <v>#REF!</v>
      </c>
      <c r="N1539" s="24" t="e">
        <f>IF('Plantes en Vert'!#REF!="","",'Plantes en Vert'!#REF!)</f>
        <v>#REF!</v>
      </c>
      <c r="O1539" s="24"/>
      <c r="P1539" s="54"/>
      <c r="Q1539" s="20"/>
      <c r="R1539" s="20"/>
      <c r="S1539" s="236"/>
      <c r="T1539" s="241"/>
      <c r="U1539" s="44"/>
      <c r="V1539" s="44"/>
      <c r="W1539" s="44"/>
    </row>
    <row r="1540" spans="1:23" ht="20.100000000000001" customHeight="1" x14ac:dyDescent="0.25">
      <c r="A1540" s="167" t="str">
        <f>IF('Plantes en Vert'!A143="","",'Plantes en Vert'!A143)</f>
        <v/>
      </c>
      <c r="B1540" s="163" t="str">
        <f>IF('Plantes en Vert'!B143="","",'Plantes en Vert'!B143)</f>
        <v>GERANIUM BALCON NAIN</v>
      </c>
      <c r="C1540" s="168" t="str">
        <f>IF('Plantes en Vert'!C143="","",'Plantes en Vert'!C143)</f>
        <v/>
      </c>
      <c r="D1540" s="168" t="str">
        <f>IF('Plantes en Vert'!D143="","",'Plantes en Vert'!D143)</f>
        <v/>
      </c>
      <c r="E1540" s="169" t="str">
        <f>IF('Plantes en Vert'!E143="","",'Plantes en Vert'!E143)</f>
        <v/>
      </c>
      <c r="F1540" s="169" t="str">
        <f>IF('Plantes en Vert'!F143="","",'Plantes en Vert'!F143)</f>
        <v/>
      </c>
      <c r="G1540" s="148" t="str">
        <f>IF('Plantes en Vert'!G143="","",'Plantes en Vert'!G143)</f>
        <v/>
      </c>
      <c r="H1540" s="148" t="str">
        <f>IF('Plantes en Vert'!H143="","",'Plantes en Vert'!H143)</f>
        <v/>
      </c>
      <c r="I1540" s="148" t="str">
        <f>IF('Plantes en Vert'!I143="","",'Plantes en Vert'!I143)</f>
        <v/>
      </c>
      <c r="J1540" s="149" t="str">
        <f>IF('Plantes en Vert'!J143="","",'Plantes en Vert'!J143)</f>
        <v/>
      </c>
      <c r="K1540" s="147" t="str">
        <f>IF('Plantes en Vert'!K143="","",'Plantes en Vert'!K143)</f>
        <v/>
      </c>
      <c r="L1540" s="147" t="str">
        <f>IF('Plantes en Vert'!L143="","",'Plantes en Vert'!L143)</f>
        <v>E</v>
      </c>
      <c r="M1540" s="147" t="str">
        <f>IF('Plantes en Vert'!M143="","",'Plantes en Vert'!M143)</f>
        <v/>
      </c>
      <c r="N1540" s="147" t="str">
        <f>IF('Plantes en Vert'!N143="","",'Plantes en Vert'!N143)</f>
        <v/>
      </c>
      <c r="O1540" s="147"/>
      <c r="P1540" s="150"/>
      <c r="Q1540" s="20"/>
      <c r="R1540" s="20"/>
      <c r="S1540" s="236"/>
      <c r="T1540" s="253"/>
      <c r="U1540" s="170"/>
      <c r="V1540" s="170"/>
      <c r="W1540" s="170"/>
    </row>
    <row r="1541" spans="1:23" ht="20.100000000000001" customHeight="1" x14ac:dyDescent="0.25">
      <c r="A1541" s="23">
        <f>IF('Plantes en Vert'!A144="","",'Plantes en Vert'!A144)</f>
        <v>25518</v>
      </c>
      <c r="B1541" s="24" t="str">
        <f>IF('Plantes en Vert'!B144="","",'Plantes en Vert'!B144)</f>
        <v>GERANIUM BALCON</v>
      </c>
      <c r="C1541" s="24" t="str">
        <f>IF('Plantes en Vert'!C144="","",'Plantes en Vert'!C144)</f>
        <v xml:space="preserve">Nain Lilas </v>
      </c>
      <c r="D1541" s="24" t="str">
        <f>IF('Plantes en Vert'!D144="","",'Plantes en Vert'!D144)</f>
        <v>&gt;s06/2026</v>
      </c>
      <c r="E1541" s="66" t="str">
        <f>IF('Plantes en Vert'!E144="","",'Plantes en Vert'!E144)</f>
        <v>B</v>
      </c>
      <c r="F1541" s="66" t="str">
        <f>IF('Plantes en Vert'!F144="","",'Plantes en Vert'!F144)</f>
        <v>P 1L</v>
      </c>
      <c r="G1541" s="64">
        <f>IF('Plantes en Vert'!G144="","",'Plantes en Vert'!G144)</f>
        <v>10</v>
      </c>
      <c r="H1541" s="66" t="str">
        <f>IF('Plantes en Vert'!H144="","",'Plantes en Vert'!H144)</f>
        <v>Q. lim.</v>
      </c>
      <c r="I1541" s="66" t="str">
        <f>IF('Plantes en Vert'!I144="","",'Plantes en Vert'!I144)</f>
        <v/>
      </c>
      <c r="J1541" s="72" t="str">
        <f>IF('Plantes en Vert'!J144="","",'Plantes en Vert'!J144)</f>
        <v/>
      </c>
      <c r="K1541" s="24" t="str">
        <f>IF('Plantes en Vert'!K144="","",'Plantes en Vert'!K144)</f>
        <v>GERA</v>
      </c>
      <c r="L1541" s="24" t="str">
        <f>IF('Plantes en Vert'!L144="","",'Plantes en Vert'!L144)</f>
        <v>Hall</v>
      </c>
      <c r="M1541" s="24" t="str">
        <f>IF('Plantes en Vert'!M144="","",'Plantes en Vert'!M144)</f>
        <v/>
      </c>
      <c r="N1541" s="24" t="str">
        <f>IF('Plantes en Vert'!N144="","",'Plantes en Vert'!N144)</f>
        <v>P1L</v>
      </c>
      <c r="O1541" s="24"/>
      <c r="P1541" s="54"/>
      <c r="Q1541" s="20"/>
      <c r="R1541" s="20"/>
      <c r="S1541" s="236"/>
      <c r="T1541" s="241"/>
      <c r="U1541" s="44"/>
      <c r="V1541" s="44"/>
      <c r="W1541" s="44"/>
    </row>
    <row r="1542" spans="1:23" ht="20.100000000000001" customHeight="1" x14ac:dyDescent="0.25">
      <c r="A1542" s="125" t="e">
        <f>IF('Plantes en Vert'!#REF!="","",'Plantes en Vert'!#REF!)</f>
        <v>#REF!</v>
      </c>
      <c r="B1542" s="126" t="e">
        <f>IF('Plantes en Vert'!#REF!="","",'Plantes en Vert'!#REF!)</f>
        <v>#REF!</v>
      </c>
      <c r="C1542" s="126" t="e">
        <f>IF('Plantes en Vert'!#REF!="","",'Plantes en Vert'!#REF!)</f>
        <v>#REF!</v>
      </c>
      <c r="D1542" s="126" t="e">
        <f>IF('Plantes en Vert'!#REF!="","",'Plantes en Vert'!#REF!)</f>
        <v>#REF!</v>
      </c>
      <c r="E1542" s="127" t="e">
        <f>IF('Plantes en Vert'!#REF!="","",'Plantes en Vert'!#REF!)</f>
        <v>#REF!</v>
      </c>
      <c r="F1542" s="127" t="e">
        <f>IF('Plantes en Vert'!#REF!="","",'Plantes en Vert'!#REF!)</f>
        <v>#REF!</v>
      </c>
      <c r="G1542" s="128" t="e">
        <f>IF('Plantes en Vert'!#REF!="","",'Plantes en Vert'!#REF!)</f>
        <v>#REF!</v>
      </c>
      <c r="H1542" s="127" t="e">
        <f>IF('Plantes en Vert'!#REF!="","",'Plantes en Vert'!#REF!)</f>
        <v>#REF!</v>
      </c>
      <c r="I1542" s="127" t="e">
        <f>IF('Plantes en Vert'!#REF!="","",'Plantes en Vert'!#REF!)</f>
        <v>#REF!</v>
      </c>
      <c r="J1542" s="129" t="e">
        <f>IF('Plantes en Vert'!#REF!="","",'Plantes en Vert'!#REF!)</f>
        <v>#REF!</v>
      </c>
      <c r="K1542" s="160" t="e">
        <f>IF('Plantes en Vert'!#REF!="","",'Plantes en Vert'!#REF!)</f>
        <v>#REF!</v>
      </c>
      <c r="L1542" s="160" t="e">
        <f>IF('Plantes en Vert'!#REF!="","",'Plantes en Vert'!#REF!)</f>
        <v>#REF!</v>
      </c>
      <c r="M1542" s="160" t="e">
        <f>IF('Plantes en Vert'!#REF!="","",'Plantes en Vert'!#REF!)</f>
        <v>#REF!</v>
      </c>
      <c r="N1542" s="160" t="e">
        <f>IF('Plantes en Vert'!#REF!="","",'Plantes en Vert'!#REF!)</f>
        <v>#REF!</v>
      </c>
      <c r="O1542" s="126"/>
      <c r="P1542" s="130"/>
      <c r="Q1542" s="20"/>
      <c r="R1542" s="20"/>
      <c r="S1542" s="236"/>
      <c r="T1542" s="245"/>
      <c r="U1542" s="214"/>
      <c r="V1542" s="214"/>
      <c r="W1542" s="214"/>
    </row>
    <row r="1543" spans="1:23" ht="20.100000000000001" customHeight="1" x14ac:dyDescent="0.25">
      <c r="A1543" s="23">
        <f>IF('Plantes en Vert'!A145="","",'Plantes en Vert'!A145)</f>
        <v>23675</v>
      </c>
      <c r="B1543" s="24" t="str">
        <f>IF('Plantes en Vert'!B145="","",'Plantes en Vert'!B145)</f>
        <v>GERANIUM BALCON</v>
      </c>
      <c r="C1543" s="24" t="str">
        <f>IF('Plantes en Vert'!C145="","",'Plantes en Vert'!C145)</f>
        <v xml:space="preserve">Nain Rouge </v>
      </c>
      <c r="D1543" s="24" t="str">
        <f>IF('Plantes en Vert'!D145="","",'Plantes en Vert'!D145)</f>
        <v>&gt;s06/2026</v>
      </c>
      <c r="E1543" s="66" t="str">
        <f>IF('Plantes en Vert'!E145="","",'Plantes en Vert'!E145)</f>
        <v>B</v>
      </c>
      <c r="F1543" s="66" t="str">
        <f>IF('Plantes en Vert'!F145="","",'Plantes en Vert'!F145)</f>
        <v>P 1L</v>
      </c>
      <c r="G1543" s="64">
        <f>IF('Plantes en Vert'!G145="","",'Plantes en Vert'!G145)</f>
        <v>10</v>
      </c>
      <c r="H1543" s="66" t="str">
        <f>IF('Plantes en Vert'!H145="","",'Plantes en Vert'!H145)</f>
        <v>Q. lim.</v>
      </c>
      <c r="I1543" s="66" t="str">
        <f>IF('Plantes en Vert'!I145="","",'Plantes en Vert'!I145)</f>
        <v/>
      </c>
      <c r="J1543" s="72" t="str">
        <f>IF('Plantes en Vert'!J145="","",'Plantes en Vert'!J145)</f>
        <v/>
      </c>
      <c r="K1543" s="24" t="str">
        <f>IF('Plantes en Vert'!K145="","",'Plantes en Vert'!K145)</f>
        <v>GERA</v>
      </c>
      <c r="L1543" s="24" t="str">
        <f>IF('Plantes en Vert'!L145="","",'Plantes en Vert'!L145)</f>
        <v>Hall</v>
      </c>
      <c r="M1543" s="24" t="str">
        <f>IF('Plantes en Vert'!M145="","",'Plantes en Vert'!M145)</f>
        <v/>
      </c>
      <c r="N1543" s="24" t="str">
        <f>IF('Plantes en Vert'!N145="","",'Plantes en Vert'!N145)</f>
        <v>P1L</v>
      </c>
      <c r="O1543" s="24"/>
      <c r="P1543" s="54"/>
      <c r="Q1543" s="20"/>
      <c r="R1543" s="20"/>
      <c r="S1543" s="236"/>
      <c r="T1543" s="241"/>
      <c r="U1543" s="44"/>
      <c r="V1543" s="44"/>
      <c r="W1543" s="44"/>
    </row>
    <row r="1544" spans="1:23" ht="20.100000000000001" customHeight="1" x14ac:dyDescent="0.25">
      <c r="A1544" s="125" t="e">
        <f>IF('Plantes en Vert'!#REF!="","",'Plantes en Vert'!#REF!)</f>
        <v>#REF!</v>
      </c>
      <c r="B1544" s="126" t="e">
        <f>IF('Plantes en Vert'!#REF!="","",'Plantes en Vert'!#REF!)</f>
        <v>#REF!</v>
      </c>
      <c r="C1544" s="126" t="e">
        <f>IF('Plantes en Vert'!#REF!="","",'Plantes en Vert'!#REF!)</f>
        <v>#REF!</v>
      </c>
      <c r="D1544" s="126" t="e">
        <f>IF('Plantes en Vert'!#REF!="","",'Plantes en Vert'!#REF!)</f>
        <v>#REF!</v>
      </c>
      <c r="E1544" s="127" t="e">
        <f>IF('Plantes en Vert'!#REF!="","",'Plantes en Vert'!#REF!)</f>
        <v>#REF!</v>
      </c>
      <c r="F1544" s="127" t="e">
        <f>IF('Plantes en Vert'!#REF!="","",'Plantes en Vert'!#REF!)</f>
        <v>#REF!</v>
      </c>
      <c r="G1544" s="128" t="e">
        <f>IF('Plantes en Vert'!#REF!="","",'Plantes en Vert'!#REF!)</f>
        <v>#REF!</v>
      </c>
      <c r="H1544" s="127" t="e">
        <f>IF('Plantes en Vert'!#REF!="","",'Plantes en Vert'!#REF!)</f>
        <v>#REF!</v>
      </c>
      <c r="I1544" s="127" t="e">
        <f>IF('Plantes en Vert'!#REF!="","",'Plantes en Vert'!#REF!)</f>
        <v>#REF!</v>
      </c>
      <c r="J1544" s="129" t="e">
        <f>IF('Plantes en Vert'!#REF!="","",'Plantes en Vert'!#REF!)</f>
        <v>#REF!</v>
      </c>
      <c r="K1544" s="160" t="e">
        <f>IF('Plantes en Vert'!#REF!="","",'Plantes en Vert'!#REF!)</f>
        <v>#REF!</v>
      </c>
      <c r="L1544" s="160" t="e">
        <f>IF('Plantes en Vert'!#REF!="","",'Plantes en Vert'!#REF!)</f>
        <v>#REF!</v>
      </c>
      <c r="M1544" s="160" t="e">
        <f>IF('Plantes en Vert'!#REF!="","",'Plantes en Vert'!#REF!)</f>
        <v>#REF!</v>
      </c>
      <c r="N1544" s="160" t="e">
        <f>IF('Plantes en Vert'!#REF!="","",'Plantes en Vert'!#REF!)</f>
        <v>#REF!</v>
      </c>
      <c r="O1544" s="126"/>
      <c r="P1544" s="130"/>
      <c r="Q1544" s="20"/>
      <c r="R1544" s="20"/>
      <c r="S1544" s="236"/>
      <c r="T1544" s="245"/>
      <c r="U1544" s="214"/>
      <c r="V1544" s="214"/>
      <c r="W1544" s="214"/>
    </row>
    <row r="1545" spans="1:23" ht="20.100000000000001" customHeight="1" x14ac:dyDescent="0.25">
      <c r="A1545" s="23">
        <f>IF('Plantes en Vert'!A146="","",'Plantes en Vert'!A146)</f>
        <v>21873</v>
      </c>
      <c r="B1545" s="24" t="str">
        <f>IF('Plantes en Vert'!B146="","",'Plantes en Vert'!B146)</f>
        <v>GERANIUM BALCON</v>
      </c>
      <c r="C1545" s="24" t="str">
        <f>IF('Plantes en Vert'!C146="","",'Plantes en Vert'!C146)</f>
        <v xml:space="preserve">Nain Evka pac </v>
      </c>
      <c r="D1545" s="24" t="str">
        <f>IF('Plantes en Vert'!D146="","",'Plantes en Vert'!D146)</f>
        <v>&gt;s06/2026</v>
      </c>
      <c r="E1545" s="66" t="str">
        <f>IF('Plantes en Vert'!E146="","",'Plantes en Vert'!E146)</f>
        <v>B</v>
      </c>
      <c r="F1545" s="66" t="str">
        <f>IF('Plantes en Vert'!F146="","",'Plantes en Vert'!F146)</f>
        <v>P 1L</v>
      </c>
      <c r="G1545" s="64">
        <f>IF('Plantes en Vert'!G146="","",'Plantes en Vert'!G146)</f>
        <v>10</v>
      </c>
      <c r="H1545" s="66" t="str">
        <f>IF('Plantes en Vert'!H146="","",'Plantes en Vert'!H146)</f>
        <v>Q. lim.</v>
      </c>
      <c r="I1545" s="66" t="str">
        <f>IF('Plantes en Vert'!I146="","",'Plantes en Vert'!I146)</f>
        <v/>
      </c>
      <c r="J1545" s="72" t="str">
        <f>IF('Plantes en Vert'!J146="","",'Plantes en Vert'!J146)</f>
        <v/>
      </c>
      <c r="K1545" s="24" t="str">
        <f>IF('Plantes en Vert'!K146="","",'Plantes en Vert'!K146)</f>
        <v>GERA</v>
      </c>
      <c r="L1545" s="24" t="str">
        <f>IF('Plantes en Vert'!L146="","",'Plantes en Vert'!L146)</f>
        <v>Hall</v>
      </c>
      <c r="M1545" s="24" t="str">
        <f>IF('Plantes en Vert'!M146="","",'Plantes en Vert'!M146)</f>
        <v/>
      </c>
      <c r="N1545" s="24" t="str">
        <f>IF('Plantes en Vert'!N146="","",'Plantes en Vert'!N146)</f>
        <v>P1L</v>
      </c>
      <c r="O1545" s="24"/>
      <c r="P1545" s="54"/>
      <c r="Q1545" s="20"/>
      <c r="R1545" s="20"/>
      <c r="S1545" s="236"/>
      <c r="T1545" s="241"/>
      <c r="U1545" s="44"/>
      <c r="V1545" s="44"/>
      <c r="W1545" s="44"/>
    </row>
    <row r="1546" spans="1:23" ht="20.100000000000001" customHeight="1" x14ac:dyDescent="0.25">
      <c r="A1546" s="125" t="e">
        <f>IF('Plantes en Vert'!#REF!="","",'Plantes en Vert'!#REF!)</f>
        <v>#REF!</v>
      </c>
      <c r="B1546" s="126" t="e">
        <f>IF('Plantes en Vert'!#REF!="","",'Plantes en Vert'!#REF!)</f>
        <v>#REF!</v>
      </c>
      <c r="C1546" s="126" t="e">
        <f>IF('Plantes en Vert'!#REF!="","",'Plantes en Vert'!#REF!)</f>
        <v>#REF!</v>
      </c>
      <c r="D1546" s="126" t="e">
        <f>IF('Plantes en Vert'!#REF!="","",'Plantes en Vert'!#REF!)</f>
        <v>#REF!</v>
      </c>
      <c r="E1546" s="127" t="e">
        <f>IF('Plantes en Vert'!#REF!="","",'Plantes en Vert'!#REF!)</f>
        <v>#REF!</v>
      </c>
      <c r="F1546" s="127" t="e">
        <f>IF('Plantes en Vert'!#REF!="","",'Plantes en Vert'!#REF!)</f>
        <v>#REF!</v>
      </c>
      <c r="G1546" s="128" t="e">
        <f>IF('Plantes en Vert'!#REF!="","",'Plantes en Vert'!#REF!)</f>
        <v>#REF!</v>
      </c>
      <c r="H1546" s="127" t="e">
        <f>IF('Plantes en Vert'!#REF!="","",'Plantes en Vert'!#REF!)</f>
        <v>#REF!</v>
      </c>
      <c r="I1546" s="127" t="e">
        <f>IF('Plantes en Vert'!#REF!="","",'Plantes en Vert'!#REF!)</f>
        <v>#REF!</v>
      </c>
      <c r="J1546" s="129" t="e">
        <f>IF('Plantes en Vert'!#REF!="","",'Plantes en Vert'!#REF!)</f>
        <v>#REF!</v>
      </c>
      <c r="K1546" s="160" t="e">
        <f>IF('Plantes en Vert'!#REF!="","",'Plantes en Vert'!#REF!)</f>
        <v>#REF!</v>
      </c>
      <c r="L1546" s="160" t="e">
        <f>IF('Plantes en Vert'!#REF!="","",'Plantes en Vert'!#REF!)</f>
        <v>#REF!</v>
      </c>
      <c r="M1546" s="160" t="e">
        <f>IF('Plantes en Vert'!#REF!="","",'Plantes en Vert'!#REF!)</f>
        <v>#REF!</v>
      </c>
      <c r="N1546" s="160" t="e">
        <f>IF('Plantes en Vert'!#REF!="","",'Plantes en Vert'!#REF!)</f>
        <v>#REF!</v>
      </c>
      <c r="O1546" s="126"/>
      <c r="P1546" s="130"/>
      <c r="Q1546" s="20"/>
      <c r="R1546" s="20"/>
      <c r="S1546" s="236"/>
      <c r="T1546" s="245"/>
      <c r="U1546" s="214"/>
      <c r="V1546" s="214"/>
      <c r="W1546" s="214"/>
    </row>
    <row r="1547" spans="1:23" ht="20.100000000000001" customHeight="1" x14ac:dyDescent="0.25">
      <c r="A1547" s="167" t="str">
        <f>IF('Plantes en Vert'!A147="","",'Plantes en Vert'!A147)</f>
        <v/>
      </c>
      <c r="B1547" s="163" t="str">
        <f>IF('Plantes en Vert'!B147="","",'Plantes en Vert'!B147)</f>
        <v>GERANIUM BALCON BOIS BLANC</v>
      </c>
      <c r="C1547" s="168" t="str">
        <f>IF('Plantes en Vert'!C147="","",'Plantes en Vert'!C147)</f>
        <v/>
      </c>
      <c r="D1547" s="168" t="str">
        <f>IF('Plantes en Vert'!D147="","",'Plantes en Vert'!D147)</f>
        <v/>
      </c>
      <c r="E1547" s="169" t="str">
        <f>IF('Plantes en Vert'!E147="","",'Plantes en Vert'!E147)</f>
        <v/>
      </c>
      <c r="F1547" s="169" t="str">
        <f>IF('Plantes en Vert'!F147="","",'Plantes en Vert'!F147)</f>
        <v/>
      </c>
      <c r="G1547" s="148" t="str">
        <f>IF('Plantes en Vert'!G147="","",'Plantes en Vert'!G147)</f>
        <v/>
      </c>
      <c r="H1547" s="148" t="str">
        <f>IF('Plantes en Vert'!H147="","",'Plantes en Vert'!H147)</f>
        <v/>
      </c>
      <c r="I1547" s="148" t="str">
        <f>IF('Plantes en Vert'!I147="","",'Plantes en Vert'!I147)</f>
        <v/>
      </c>
      <c r="J1547" s="149" t="str">
        <f>IF('Plantes en Vert'!J147="","",'Plantes en Vert'!J147)</f>
        <v/>
      </c>
      <c r="K1547" s="147" t="str">
        <f>IF('Plantes en Vert'!K147="","",'Plantes en Vert'!K147)</f>
        <v/>
      </c>
      <c r="L1547" s="147" t="str">
        <f>IF('Plantes en Vert'!L147="","",'Plantes en Vert'!L147)</f>
        <v>E</v>
      </c>
      <c r="M1547" s="147" t="str">
        <f>IF('Plantes en Vert'!M147="","",'Plantes en Vert'!M147)</f>
        <v/>
      </c>
      <c r="N1547" s="147" t="str">
        <f>IF('Plantes en Vert'!N147="","",'Plantes en Vert'!N147)</f>
        <v/>
      </c>
      <c r="O1547" s="147"/>
      <c r="P1547" s="150"/>
      <c r="Q1547" s="20"/>
      <c r="R1547" s="20"/>
      <c r="S1547" s="236"/>
      <c r="T1547" s="253"/>
      <c r="U1547" s="170"/>
      <c r="V1547" s="170"/>
      <c r="W1547" s="170"/>
    </row>
    <row r="1548" spans="1:23" ht="20.100000000000001" customHeight="1" x14ac:dyDescent="0.25">
      <c r="A1548" s="125">
        <f>IF('Plantes en Vert'!A148="","",'Plantes en Vert'!A148)</f>
        <v>21863</v>
      </c>
      <c r="B1548" s="126" t="str">
        <f>IF('Plantes en Vert'!B148="","",'Plantes en Vert'!B148)</f>
        <v>GERANIUM BALCON</v>
      </c>
      <c r="C1548" s="126" t="str">
        <f>IF('Plantes en Vert'!C148="","",'Plantes en Vert'!C148)</f>
        <v xml:space="preserve">Decora Desrumeaux </v>
      </c>
      <c r="D1548" s="126" t="str">
        <f>IF('Plantes en Vert'!D148="","",'Plantes en Vert'!D148)</f>
        <v>&gt;s06/2026</v>
      </c>
      <c r="E1548" s="127" t="str">
        <f>IF('Plantes en Vert'!E148="","",'Plantes en Vert'!E148)</f>
        <v>B</v>
      </c>
      <c r="F1548" s="127" t="str">
        <f>IF('Plantes en Vert'!F148="","",'Plantes en Vert'!F148)</f>
        <v>P 1L</v>
      </c>
      <c r="G1548" s="128">
        <f>IF('Plantes en Vert'!G148="","",'Plantes en Vert'!G148)</f>
        <v>10</v>
      </c>
      <c r="H1548" s="127" t="str">
        <f>IF('Plantes en Vert'!H148="","",'Plantes en Vert'!H148)</f>
        <v>Q. lim.</v>
      </c>
      <c r="I1548" s="127" t="str">
        <f>IF('Plantes en Vert'!I148="","",'Plantes en Vert'!I148)</f>
        <v/>
      </c>
      <c r="J1548" s="129" t="str">
        <f>IF('Plantes en Vert'!J148="","",'Plantes en Vert'!J148)</f>
        <v/>
      </c>
      <c r="K1548" s="160" t="str">
        <f>IF('Plantes en Vert'!K148="","",'Plantes en Vert'!K148)</f>
        <v>GERA</v>
      </c>
      <c r="L1548" s="160" t="str">
        <f>IF('Plantes en Vert'!L148="","",'Plantes en Vert'!L148)</f>
        <v>Hall</v>
      </c>
      <c r="M1548" s="160" t="str">
        <f>IF('Plantes en Vert'!M148="","",'Plantes en Vert'!M148)</f>
        <v/>
      </c>
      <c r="N1548" s="160" t="str">
        <f>IF('Plantes en Vert'!N148="","",'Plantes en Vert'!N148)</f>
        <v>P1L</v>
      </c>
      <c r="O1548" s="126"/>
      <c r="P1548" s="130"/>
      <c r="Q1548" s="20"/>
      <c r="R1548" s="20"/>
      <c r="S1548" s="236"/>
      <c r="T1548" s="245"/>
      <c r="U1548" s="214"/>
      <c r="V1548" s="214"/>
      <c r="W1548" s="214"/>
    </row>
    <row r="1549" spans="1:23" ht="20.100000000000001" customHeight="1" x14ac:dyDescent="0.25">
      <c r="A1549" s="23" t="e">
        <f>IF('Plantes en Vert'!#REF!="","",'Plantes en Vert'!#REF!)</f>
        <v>#REF!</v>
      </c>
      <c r="B1549" s="24" t="e">
        <f>IF('Plantes en Vert'!#REF!="","",'Plantes en Vert'!#REF!)</f>
        <v>#REF!</v>
      </c>
      <c r="C1549" s="24" t="e">
        <f>IF('Plantes en Vert'!#REF!="","",'Plantes en Vert'!#REF!)</f>
        <v>#REF!</v>
      </c>
      <c r="D1549" s="24" t="e">
        <f>IF('Plantes en Vert'!#REF!="","",'Plantes en Vert'!#REF!)</f>
        <v>#REF!</v>
      </c>
      <c r="E1549" s="66" t="e">
        <f>IF('Plantes en Vert'!#REF!="","",'Plantes en Vert'!#REF!)</f>
        <v>#REF!</v>
      </c>
      <c r="F1549" s="66" t="e">
        <f>IF('Plantes en Vert'!#REF!="","",'Plantes en Vert'!#REF!)</f>
        <v>#REF!</v>
      </c>
      <c r="G1549" s="64" t="e">
        <f>IF('Plantes en Vert'!#REF!="","",'Plantes en Vert'!#REF!)</f>
        <v>#REF!</v>
      </c>
      <c r="H1549" s="66" t="e">
        <f>IF('Plantes en Vert'!#REF!="","",'Plantes en Vert'!#REF!)</f>
        <v>#REF!</v>
      </c>
      <c r="I1549" s="66" t="e">
        <f>IF('Plantes en Vert'!#REF!="","",'Plantes en Vert'!#REF!)</f>
        <v>#REF!</v>
      </c>
      <c r="J1549" s="72" t="e">
        <f>IF('Plantes en Vert'!#REF!="","",'Plantes en Vert'!#REF!)</f>
        <v>#REF!</v>
      </c>
      <c r="K1549" s="24" t="e">
        <f>IF('Plantes en Vert'!#REF!="","",'Plantes en Vert'!#REF!)</f>
        <v>#REF!</v>
      </c>
      <c r="L1549" s="24" t="e">
        <f>IF('Plantes en Vert'!#REF!="","",'Plantes en Vert'!#REF!)</f>
        <v>#REF!</v>
      </c>
      <c r="M1549" s="24" t="e">
        <f>IF('Plantes en Vert'!#REF!="","",'Plantes en Vert'!#REF!)</f>
        <v>#REF!</v>
      </c>
      <c r="N1549" s="24" t="e">
        <f>IF('Plantes en Vert'!#REF!="","",'Plantes en Vert'!#REF!)</f>
        <v>#REF!</v>
      </c>
      <c r="O1549" s="24"/>
      <c r="P1549" s="54"/>
      <c r="Q1549" s="20"/>
      <c r="R1549" s="20"/>
      <c r="S1549" s="236"/>
      <c r="T1549" s="241"/>
      <c r="U1549" s="44"/>
      <c r="V1549" s="44"/>
      <c r="W1549" s="44"/>
    </row>
    <row r="1550" spans="1:23" ht="20.100000000000001" customHeight="1" x14ac:dyDescent="0.25">
      <c r="A1550" s="125">
        <f>IF('Plantes en Vert'!A149="","",'Plantes en Vert'!A149)</f>
        <v>21867</v>
      </c>
      <c r="B1550" s="126" t="str">
        <f>IF('Plantes en Vert'!B149="","",'Plantes en Vert'!B149)</f>
        <v>GERANIUM BALCON</v>
      </c>
      <c r="C1550" s="126" t="str">
        <f>IF('Plantes en Vert'!C149="","",'Plantes en Vert'!C149)</f>
        <v xml:space="preserve">Decora Lilas </v>
      </c>
      <c r="D1550" s="126" t="str">
        <f>IF('Plantes en Vert'!D149="","",'Plantes en Vert'!D149)</f>
        <v>&gt;s06/2026</v>
      </c>
      <c r="E1550" s="127" t="str">
        <f>IF('Plantes en Vert'!E149="","",'Plantes en Vert'!E149)</f>
        <v>B</v>
      </c>
      <c r="F1550" s="127" t="str">
        <f>IF('Plantes en Vert'!F149="","",'Plantes en Vert'!F149)</f>
        <v>P 1L</v>
      </c>
      <c r="G1550" s="128">
        <f>IF('Plantes en Vert'!G149="","",'Plantes en Vert'!G149)</f>
        <v>10</v>
      </c>
      <c r="H1550" s="127" t="str">
        <f>IF('Plantes en Vert'!H149="","",'Plantes en Vert'!H149)</f>
        <v>Q. lim.</v>
      </c>
      <c r="I1550" s="127" t="str">
        <f>IF('Plantes en Vert'!I149="","",'Plantes en Vert'!I149)</f>
        <v/>
      </c>
      <c r="J1550" s="129" t="str">
        <f>IF('Plantes en Vert'!J149="","",'Plantes en Vert'!J149)</f>
        <v/>
      </c>
      <c r="K1550" s="160" t="str">
        <f>IF('Plantes en Vert'!K149="","",'Plantes en Vert'!K149)</f>
        <v>GERA</v>
      </c>
      <c r="L1550" s="160" t="str">
        <f>IF('Plantes en Vert'!L149="","",'Plantes en Vert'!L149)</f>
        <v>Hall</v>
      </c>
      <c r="M1550" s="160" t="str">
        <f>IF('Plantes en Vert'!M149="","",'Plantes en Vert'!M149)</f>
        <v/>
      </c>
      <c r="N1550" s="160" t="str">
        <f>IF('Plantes en Vert'!N149="","",'Plantes en Vert'!N149)</f>
        <v>P1L</v>
      </c>
      <c r="O1550" s="126"/>
      <c r="P1550" s="130"/>
      <c r="Q1550" s="20"/>
      <c r="R1550" s="20"/>
      <c r="S1550" s="236"/>
      <c r="T1550" s="245"/>
      <c r="U1550" s="214"/>
      <c r="V1550" s="214"/>
      <c r="W1550" s="214"/>
    </row>
    <row r="1551" spans="1:23" ht="20.100000000000001" customHeight="1" x14ac:dyDescent="0.25">
      <c r="A1551" s="23" t="e">
        <f>IF('Plantes en Vert'!#REF!="","",'Plantes en Vert'!#REF!)</f>
        <v>#REF!</v>
      </c>
      <c r="B1551" s="24" t="e">
        <f>IF('Plantes en Vert'!#REF!="","",'Plantes en Vert'!#REF!)</f>
        <v>#REF!</v>
      </c>
      <c r="C1551" s="24" t="e">
        <f>IF('Plantes en Vert'!#REF!="","",'Plantes en Vert'!#REF!)</f>
        <v>#REF!</v>
      </c>
      <c r="D1551" s="24" t="e">
        <f>IF('Plantes en Vert'!#REF!="","",'Plantes en Vert'!#REF!)</f>
        <v>#REF!</v>
      </c>
      <c r="E1551" s="66" t="e">
        <f>IF('Plantes en Vert'!#REF!="","",'Plantes en Vert'!#REF!)</f>
        <v>#REF!</v>
      </c>
      <c r="F1551" s="66" t="e">
        <f>IF('Plantes en Vert'!#REF!="","",'Plantes en Vert'!#REF!)</f>
        <v>#REF!</v>
      </c>
      <c r="G1551" s="64" t="e">
        <f>IF('Plantes en Vert'!#REF!="","",'Plantes en Vert'!#REF!)</f>
        <v>#REF!</v>
      </c>
      <c r="H1551" s="66" t="e">
        <f>IF('Plantes en Vert'!#REF!="","",'Plantes en Vert'!#REF!)</f>
        <v>#REF!</v>
      </c>
      <c r="I1551" s="66" t="e">
        <f>IF('Plantes en Vert'!#REF!="","",'Plantes en Vert'!#REF!)</f>
        <v>#REF!</v>
      </c>
      <c r="J1551" s="72" t="e">
        <f>IF('Plantes en Vert'!#REF!="","",'Plantes en Vert'!#REF!)</f>
        <v>#REF!</v>
      </c>
      <c r="K1551" s="24" t="e">
        <f>IF('Plantes en Vert'!#REF!="","",'Plantes en Vert'!#REF!)</f>
        <v>#REF!</v>
      </c>
      <c r="L1551" s="24" t="e">
        <f>IF('Plantes en Vert'!#REF!="","",'Plantes en Vert'!#REF!)</f>
        <v>#REF!</v>
      </c>
      <c r="M1551" s="24" t="e">
        <f>IF('Plantes en Vert'!#REF!="","",'Plantes en Vert'!#REF!)</f>
        <v>#REF!</v>
      </c>
      <c r="N1551" s="24" t="e">
        <f>IF('Plantes en Vert'!#REF!="","",'Plantes en Vert'!#REF!)</f>
        <v>#REF!</v>
      </c>
      <c r="O1551" s="24"/>
      <c r="P1551" s="54"/>
      <c r="Q1551" s="20"/>
      <c r="R1551" s="20"/>
      <c r="S1551" s="236"/>
      <c r="T1551" s="241"/>
      <c r="U1551" s="44"/>
      <c r="V1551" s="44"/>
      <c r="W1551" s="44"/>
    </row>
    <row r="1552" spans="1:23" ht="20.100000000000001" customHeight="1" x14ac:dyDescent="0.25">
      <c r="A1552" s="125">
        <f>IF('Plantes en Vert'!A150="","",'Plantes en Vert'!A150)</f>
        <v>21865</v>
      </c>
      <c r="B1552" s="126" t="str">
        <f>IF('Plantes en Vert'!B150="","",'Plantes en Vert'!B150)</f>
        <v>GERANIUM BALCON</v>
      </c>
      <c r="C1552" s="126" t="str">
        <f>IF('Plantes en Vert'!C150="","",'Plantes en Vert'!C150)</f>
        <v xml:space="preserve">Decora Impérial </v>
      </c>
      <c r="D1552" s="126" t="str">
        <f>IF('Plantes en Vert'!D150="","",'Plantes en Vert'!D150)</f>
        <v>&gt;s06/2026</v>
      </c>
      <c r="E1552" s="127" t="str">
        <f>IF('Plantes en Vert'!E150="","",'Plantes en Vert'!E150)</f>
        <v>B</v>
      </c>
      <c r="F1552" s="127" t="str">
        <f>IF('Plantes en Vert'!F150="","",'Plantes en Vert'!F150)</f>
        <v>P 1L</v>
      </c>
      <c r="G1552" s="128">
        <f>IF('Plantes en Vert'!G150="","",'Plantes en Vert'!G150)</f>
        <v>10</v>
      </c>
      <c r="H1552" s="127" t="str">
        <f>IF('Plantes en Vert'!H150="","",'Plantes en Vert'!H150)</f>
        <v>Q. lim.</v>
      </c>
      <c r="I1552" s="127" t="str">
        <f>IF('Plantes en Vert'!I150="","",'Plantes en Vert'!I150)</f>
        <v/>
      </c>
      <c r="J1552" s="129" t="str">
        <f>IF('Plantes en Vert'!J150="","",'Plantes en Vert'!J150)</f>
        <v/>
      </c>
      <c r="K1552" s="160" t="str">
        <f>IF('Plantes en Vert'!K150="","",'Plantes en Vert'!K150)</f>
        <v>GERA</v>
      </c>
      <c r="L1552" s="160" t="str">
        <f>IF('Plantes en Vert'!L150="","",'Plantes en Vert'!L150)</f>
        <v>Hall</v>
      </c>
      <c r="M1552" s="160" t="str">
        <f>IF('Plantes en Vert'!M150="","",'Plantes en Vert'!M150)</f>
        <v/>
      </c>
      <c r="N1552" s="160" t="str">
        <f>IF('Plantes en Vert'!N150="","",'Plantes en Vert'!N150)</f>
        <v>P1L</v>
      </c>
      <c r="O1552" s="126"/>
      <c r="P1552" s="130"/>
      <c r="Q1552" s="20"/>
      <c r="R1552" s="20"/>
      <c r="S1552" s="236"/>
      <c r="T1552" s="245"/>
      <c r="U1552" s="214"/>
      <c r="V1552" s="214"/>
      <c r="W1552" s="214"/>
    </row>
    <row r="1553" spans="1:23" ht="20.100000000000001" customHeight="1" x14ac:dyDescent="0.25">
      <c r="A1553" s="23" t="e">
        <f>IF('Plantes en Vert'!#REF!="","",'Plantes en Vert'!#REF!)</f>
        <v>#REF!</v>
      </c>
      <c r="B1553" s="24" t="e">
        <f>IF('Plantes en Vert'!#REF!="","",'Plantes en Vert'!#REF!)</f>
        <v>#REF!</v>
      </c>
      <c r="C1553" s="24" t="e">
        <f>IF('Plantes en Vert'!#REF!="","",'Plantes en Vert'!#REF!)</f>
        <v>#REF!</v>
      </c>
      <c r="D1553" s="24" t="e">
        <f>IF('Plantes en Vert'!#REF!="","",'Plantes en Vert'!#REF!)</f>
        <v>#REF!</v>
      </c>
      <c r="E1553" s="66" t="e">
        <f>IF('Plantes en Vert'!#REF!="","",'Plantes en Vert'!#REF!)</f>
        <v>#REF!</v>
      </c>
      <c r="F1553" s="66" t="e">
        <f>IF('Plantes en Vert'!#REF!="","",'Plantes en Vert'!#REF!)</f>
        <v>#REF!</v>
      </c>
      <c r="G1553" s="64" t="e">
        <f>IF('Plantes en Vert'!#REF!="","",'Plantes en Vert'!#REF!)</f>
        <v>#REF!</v>
      </c>
      <c r="H1553" s="66" t="e">
        <f>IF('Plantes en Vert'!#REF!="","",'Plantes en Vert'!#REF!)</f>
        <v>#REF!</v>
      </c>
      <c r="I1553" s="66" t="e">
        <f>IF('Plantes en Vert'!#REF!="","",'Plantes en Vert'!#REF!)</f>
        <v>#REF!</v>
      </c>
      <c r="J1553" s="72" t="e">
        <f>IF('Plantes en Vert'!#REF!="","",'Plantes en Vert'!#REF!)</f>
        <v>#REF!</v>
      </c>
      <c r="K1553" s="24" t="e">
        <f>IF('Plantes en Vert'!#REF!="","",'Plantes en Vert'!#REF!)</f>
        <v>#REF!</v>
      </c>
      <c r="L1553" s="24" t="e">
        <f>IF('Plantes en Vert'!#REF!="","",'Plantes en Vert'!#REF!)</f>
        <v>#REF!</v>
      </c>
      <c r="M1553" s="24" t="e">
        <f>IF('Plantes en Vert'!#REF!="","",'Plantes en Vert'!#REF!)</f>
        <v>#REF!</v>
      </c>
      <c r="N1553" s="24" t="e">
        <f>IF('Plantes en Vert'!#REF!="","",'Plantes en Vert'!#REF!)</f>
        <v>#REF!</v>
      </c>
      <c r="O1553" s="24"/>
      <c r="P1553" s="54"/>
      <c r="Q1553" s="20"/>
      <c r="R1553" s="20"/>
      <c r="S1553" s="236"/>
      <c r="T1553" s="241"/>
      <c r="U1553" s="44"/>
      <c r="V1553" s="44"/>
      <c r="W1553" s="44"/>
    </row>
    <row r="1554" spans="1:23" ht="20.100000000000001" customHeight="1" x14ac:dyDescent="0.25">
      <c r="A1554" s="125">
        <f>IF('Plantes en Vert'!A151="","",'Plantes en Vert'!A151)</f>
        <v>21869</v>
      </c>
      <c r="B1554" s="126" t="str">
        <f>IF('Plantes en Vert'!B151="","",'Plantes en Vert'!B151)</f>
        <v>GERANIUM BALCON</v>
      </c>
      <c r="C1554" s="126" t="str">
        <f>IF('Plantes en Vert'!C151="","",'Plantes en Vert'!C151)</f>
        <v xml:space="preserve">Decora Rose </v>
      </c>
      <c r="D1554" s="126" t="str">
        <f>IF('Plantes en Vert'!D151="","",'Plantes en Vert'!D151)</f>
        <v>&gt;s06/2026</v>
      </c>
      <c r="E1554" s="127" t="str">
        <f>IF('Plantes en Vert'!E151="","",'Plantes en Vert'!E151)</f>
        <v>B</v>
      </c>
      <c r="F1554" s="127" t="str">
        <f>IF('Plantes en Vert'!F151="","",'Plantes en Vert'!F151)</f>
        <v>P 1L</v>
      </c>
      <c r="G1554" s="128">
        <f>IF('Plantes en Vert'!G151="","",'Plantes en Vert'!G151)</f>
        <v>10</v>
      </c>
      <c r="H1554" s="127" t="str">
        <f>IF('Plantes en Vert'!H151="","",'Plantes en Vert'!H151)</f>
        <v>Q. lim.</v>
      </c>
      <c r="I1554" s="127" t="str">
        <f>IF('Plantes en Vert'!I151="","",'Plantes en Vert'!I151)</f>
        <v/>
      </c>
      <c r="J1554" s="129" t="str">
        <f>IF('Plantes en Vert'!J151="","",'Plantes en Vert'!J151)</f>
        <v/>
      </c>
      <c r="K1554" s="160" t="str">
        <f>IF('Plantes en Vert'!K151="","",'Plantes en Vert'!K151)</f>
        <v>GERA</v>
      </c>
      <c r="L1554" s="160" t="str">
        <f>IF('Plantes en Vert'!L151="","",'Plantes en Vert'!L151)</f>
        <v>Hall</v>
      </c>
      <c r="M1554" s="160" t="str">
        <f>IF('Plantes en Vert'!M151="","",'Plantes en Vert'!M151)</f>
        <v/>
      </c>
      <c r="N1554" s="160" t="str">
        <f>IF('Plantes en Vert'!N151="","",'Plantes en Vert'!N151)</f>
        <v>P1L</v>
      </c>
      <c r="O1554" s="126"/>
      <c r="P1554" s="130"/>
      <c r="Q1554" s="20"/>
      <c r="R1554" s="20"/>
      <c r="S1554" s="236"/>
      <c r="T1554" s="245"/>
      <c r="U1554" s="214"/>
      <c r="V1554" s="214"/>
      <c r="W1554" s="214"/>
    </row>
    <row r="1555" spans="1:23" ht="20.100000000000001" customHeight="1" x14ac:dyDescent="0.25">
      <c r="A1555" s="23" t="e">
        <f>IF('Plantes en Vert'!#REF!="","",'Plantes en Vert'!#REF!)</f>
        <v>#REF!</v>
      </c>
      <c r="B1555" s="24" t="e">
        <f>IF('Plantes en Vert'!#REF!="","",'Plantes en Vert'!#REF!)</f>
        <v>#REF!</v>
      </c>
      <c r="C1555" s="24" t="e">
        <f>IF('Plantes en Vert'!#REF!="","",'Plantes en Vert'!#REF!)</f>
        <v>#REF!</v>
      </c>
      <c r="D1555" s="24" t="e">
        <f>IF('Plantes en Vert'!#REF!="","",'Plantes en Vert'!#REF!)</f>
        <v>#REF!</v>
      </c>
      <c r="E1555" s="66" t="e">
        <f>IF('Plantes en Vert'!#REF!="","",'Plantes en Vert'!#REF!)</f>
        <v>#REF!</v>
      </c>
      <c r="F1555" s="66" t="e">
        <f>IF('Plantes en Vert'!#REF!="","",'Plantes en Vert'!#REF!)</f>
        <v>#REF!</v>
      </c>
      <c r="G1555" s="64" t="e">
        <f>IF('Plantes en Vert'!#REF!="","",'Plantes en Vert'!#REF!)</f>
        <v>#REF!</v>
      </c>
      <c r="H1555" s="66" t="e">
        <f>IF('Plantes en Vert'!#REF!="","",'Plantes en Vert'!#REF!)</f>
        <v>#REF!</v>
      </c>
      <c r="I1555" s="66" t="e">
        <f>IF('Plantes en Vert'!#REF!="","",'Plantes en Vert'!#REF!)</f>
        <v>#REF!</v>
      </c>
      <c r="J1555" s="72" t="e">
        <f>IF('Plantes en Vert'!#REF!="","",'Plantes en Vert'!#REF!)</f>
        <v>#REF!</v>
      </c>
      <c r="K1555" s="24" t="e">
        <f>IF('Plantes en Vert'!#REF!="","",'Plantes en Vert'!#REF!)</f>
        <v>#REF!</v>
      </c>
      <c r="L1555" s="24" t="e">
        <f>IF('Plantes en Vert'!#REF!="","",'Plantes en Vert'!#REF!)</f>
        <v>#REF!</v>
      </c>
      <c r="M1555" s="24" t="e">
        <f>IF('Plantes en Vert'!#REF!="","",'Plantes en Vert'!#REF!)</f>
        <v>#REF!</v>
      </c>
      <c r="N1555" s="24" t="e">
        <f>IF('Plantes en Vert'!#REF!="","",'Plantes en Vert'!#REF!)</f>
        <v>#REF!</v>
      </c>
      <c r="O1555" s="24"/>
      <c r="P1555" s="54"/>
      <c r="Q1555" s="20"/>
      <c r="R1555" s="20"/>
      <c r="S1555" s="236"/>
      <c r="T1555" s="241"/>
      <c r="U1555" s="44"/>
      <c r="V1555" s="44"/>
      <c r="W1555" s="44"/>
    </row>
    <row r="1556" spans="1:23" ht="20.100000000000001" customHeight="1" x14ac:dyDescent="0.25">
      <c r="A1556" s="125">
        <f>IF('Plantes en Vert'!A152="","",'Plantes en Vert'!A152)</f>
        <v>21871</v>
      </c>
      <c r="B1556" s="126" t="str">
        <f>IF('Plantes en Vert'!B152="","",'Plantes en Vert'!B152)</f>
        <v>GERANIUM BALCON</v>
      </c>
      <c r="C1556" s="126" t="str">
        <f>IF('Plantes en Vert'!C152="","",'Plantes en Vert'!C152)</f>
        <v xml:space="preserve">Decora Rouge Framboise </v>
      </c>
      <c r="D1556" s="126" t="str">
        <f>IF('Plantes en Vert'!D152="","",'Plantes en Vert'!D152)</f>
        <v>&gt;s06/2026</v>
      </c>
      <c r="E1556" s="127" t="str">
        <f>IF('Plantes en Vert'!E152="","",'Plantes en Vert'!E152)</f>
        <v>B</v>
      </c>
      <c r="F1556" s="127" t="str">
        <f>IF('Plantes en Vert'!F152="","",'Plantes en Vert'!F152)</f>
        <v>P 1L</v>
      </c>
      <c r="G1556" s="128">
        <f>IF('Plantes en Vert'!G152="","",'Plantes en Vert'!G152)</f>
        <v>10</v>
      </c>
      <c r="H1556" s="127" t="str">
        <f>IF('Plantes en Vert'!H152="","",'Plantes en Vert'!H152)</f>
        <v>Q. lim.</v>
      </c>
      <c r="I1556" s="127" t="str">
        <f>IF('Plantes en Vert'!I152="","",'Plantes en Vert'!I152)</f>
        <v/>
      </c>
      <c r="J1556" s="129" t="str">
        <f>IF('Plantes en Vert'!J152="","",'Plantes en Vert'!J152)</f>
        <v/>
      </c>
      <c r="K1556" s="160" t="str">
        <f>IF('Plantes en Vert'!K152="","",'Plantes en Vert'!K152)</f>
        <v>GERA</v>
      </c>
      <c r="L1556" s="160" t="str">
        <f>IF('Plantes en Vert'!L152="","",'Plantes en Vert'!L152)</f>
        <v>Hall</v>
      </c>
      <c r="M1556" s="160" t="str">
        <f>IF('Plantes en Vert'!M152="","",'Plantes en Vert'!M152)</f>
        <v/>
      </c>
      <c r="N1556" s="160" t="str">
        <f>IF('Plantes en Vert'!N152="","",'Plantes en Vert'!N152)</f>
        <v>P1L</v>
      </c>
      <c r="O1556" s="126"/>
      <c r="P1556" s="130"/>
      <c r="Q1556" s="20"/>
      <c r="R1556" s="20"/>
      <c r="S1556" s="236"/>
      <c r="T1556" s="245"/>
      <c r="U1556" s="214"/>
      <c r="V1556" s="214"/>
      <c r="W1556" s="214"/>
    </row>
    <row r="1557" spans="1:23" ht="20.100000000000001" customHeight="1" x14ac:dyDescent="0.25">
      <c r="A1557" s="23" t="e">
        <f>IF('Plantes en Vert'!#REF!="","",'Plantes en Vert'!#REF!)</f>
        <v>#REF!</v>
      </c>
      <c r="B1557" s="24" t="e">
        <f>IF('Plantes en Vert'!#REF!="","",'Plantes en Vert'!#REF!)</f>
        <v>#REF!</v>
      </c>
      <c r="C1557" s="24" t="e">
        <f>IF('Plantes en Vert'!#REF!="","",'Plantes en Vert'!#REF!)</f>
        <v>#REF!</v>
      </c>
      <c r="D1557" s="24" t="e">
        <f>IF('Plantes en Vert'!#REF!="","",'Plantes en Vert'!#REF!)</f>
        <v>#REF!</v>
      </c>
      <c r="E1557" s="66" t="e">
        <f>IF('Plantes en Vert'!#REF!="","",'Plantes en Vert'!#REF!)</f>
        <v>#REF!</v>
      </c>
      <c r="F1557" s="66" t="e">
        <f>IF('Plantes en Vert'!#REF!="","",'Plantes en Vert'!#REF!)</f>
        <v>#REF!</v>
      </c>
      <c r="G1557" s="64" t="e">
        <f>IF('Plantes en Vert'!#REF!="","",'Plantes en Vert'!#REF!)</f>
        <v>#REF!</v>
      </c>
      <c r="H1557" s="66" t="e">
        <f>IF('Plantes en Vert'!#REF!="","",'Plantes en Vert'!#REF!)</f>
        <v>#REF!</v>
      </c>
      <c r="I1557" s="66" t="e">
        <f>IF('Plantes en Vert'!#REF!="","",'Plantes en Vert'!#REF!)</f>
        <v>#REF!</v>
      </c>
      <c r="J1557" s="72" t="e">
        <f>IF('Plantes en Vert'!#REF!="","",'Plantes en Vert'!#REF!)</f>
        <v>#REF!</v>
      </c>
      <c r="K1557" s="24" t="e">
        <f>IF('Plantes en Vert'!#REF!="","",'Plantes en Vert'!#REF!)</f>
        <v>#REF!</v>
      </c>
      <c r="L1557" s="24" t="e">
        <f>IF('Plantes en Vert'!#REF!="","",'Plantes en Vert'!#REF!)</f>
        <v>#REF!</v>
      </c>
      <c r="M1557" s="24" t="e">
        <f>IF('Plantes en Vert'!#REF!="","",'Plantes en Vert'!#REF!)</f>
        <v>#REF!</v>
      </c>
      <c r="N1557" s="24" t="e">
        <f>IF('Plantes en Vert'!#REF!="","",'Plantes en Vert'!#REF!)</f>
        <v>#REF!</v>
      </c>
      <c r="O1557" s="24"/>
      <c r="P1557" s="54"/>
      <c r="Q1557" s="20"/>
      <c r="R1557" s="20"/>
      <c r="S1557" s="236"/>
      <c r="T1557" s="241"/>
      <c r="U1557" s="44"/>
      <c r="V1557" s="44"/>
      <c r="W1557" s="44"/>
    </row>
    <row r="1558" spans="1:23" ht="20.100000000000001" customHeight="1" x14ac:dyDescent="0.25">
      <c r="A1558" s="125">
        <f>IF('Plantes en Vert'!A153="","",'Plantes en Vert'!A153)</f>
        <v>26870</v>
      </c>
      <c r="B1558" s="126" t="str">
        <f>IF('Plantes en Vert'!B153="","",'Plantes en Vert'!B153)</f>
        <v>IMPATIENS NELLE GUINEE PARADISE</v>
      </c>
      <c r="C1558" s="126" t="str">
        <f>IF('Plantes en Vert'!C153="","",'Plantes en Vert'!C153)</f>
        <v xml:space="preserve">Amuna </v>
      </c>
      <c r="D1558" s="126" t="str">
        <f>IF('Plantes en Vert'!D153="","",'Plantes en Vert'!D153)</f>
        <v>&gt;s10/2026</v>
      </c>
      <c r="E1558" s="127" t="str">
        <f>IF('Plantes en Vert'!E153="","",'Plantes en Vert'!E153)</f>
        <v>B</v>
      </c>
      <c r="F1558" s="127" t="str">
        <f>IF('Plantes en Vert'!F153="","",'Plantes en Vert'!F153)</f>
        <v>P 1L</v>
      </c>
      <c r="G1558" s="128">
        <f>IF('Plantes en Vert'!G153="","",'Plantes en Vert'!G153)</f>
        <v>10</v>
      </c>
      <c r="H1558" s="127" t="str">
        <f>IF('Plantes en Vert'!H153="","",'Plantes en Vert'!H153)</f>
        <v>Q. lim.</v>
      </c>
      <c r="I1558" s="127" t="str">
        <f>IF('Plantes en Vert'!I153="","",'Plantes en Vert'!I153)</f>
        <v>A</v>
      </c>
      <c r="J1558" s="129" t="str">
        <f>IF('Plantes en Vert'!J153="","",'Plantes en Vert'!J153)</f>
        <v/>
      </c>
      <c r="K1558" s="160" t="str">
        <f>IF('Plantes en Vert'!K153="","",'Plantes en Vert'!K153)</f>
        <v>DIV FL</v>
      </c>
      <c r="L1558" s="160" t="str">
        <f>IF('Plantes en Vert'!L153="","",'Plantes en Vert'!L153)</f>
        <v>Hall</v>
      </c>
      <c r="M1558" s="160" t="str">
        <f>IF('Plantes en Vert'!M153="","",'Plantes en Vert'!M153)</f>
        <v/>
      </c>
      <c r="N1558" s="160" t="str">
        <f>IF('Plantes en Vert'!N153="","",'Plantes en Vert'!N153)</f>
        <v>P1L</v>
      </c>
      <c r="O1558" s="126"/>
      <c r="P1558" s="130"/>
      <c r="Q1558" s="20"/>
      <c r="R1558" s="20"/>
      <c r="S1558" s="236"/>
      <c r="T1558" s="245"/>
      <c r="U1558" s="214"/>
      <c r="V1558" s="214"/>
      <c r="W1558" s="214"/>
    </row>
    <row r="1559" spans="1:23" ht="20.100000000000001" customHeight="1" x14ac:dyDescent="0.25">
      <c r="A1559" s="23" t="e">
        <f>IF('Plantes en Vert'!#REF!="","",'Plantes en Vert'!#REF!)</f>
        <v>#REF!</v>
      </c>
      <c r="B1559" s="24" t="e">
        <f>IF('Plantes en Vert'!#REF!="","",'Plantes en Vert'!#REF!)</f>
        <v>#REF!</v>
      </c>
      <c r="C1559" s="24" t="e">
        <f>IF('Plantes en Vert'!#REF!="","",'Plantes en Vert'!#REF!)</f>
        <v>#REF!</v>
      </c>
      <c r="D1559" s="24" t="e">
        <f>IF('Plantes en Vert'!#REF!="","",'Plantes en Vert'!#REF!)</f>
        <v>#REF!</v>
      </c>
      <c r="E1559" s="66" t="e">
        <f>IF('Plantes en Vert'!#REF!="","",'Plantes en Vert'!#REF!)</f>
        <v>#REF!</v>
      </c>
      <c r="F1559" s="66" t="e">
        <f>IF('Plantes en Vert'!#REF!="","",'Plantes en Vert'!#REF!)</f>
        <v>#REF!</v>
      </c>
      <c r="G1559" s="64" t="e">
        <f>IF('Plantes en Vert'!#REF!="","",'Plantes en Vert'!#REF!)</f>
        <v>#REF!</v>
      </c>
      <c r="H1559" s="66" t="e">
        <f>IF('Plantes en Vert'!#REF!="","",'Plantes en Vert'!#REF!)</f>
        <v>#REF!</v>
      </c>
      <c r="I1559" s="66" t="e">
        <f>IF('Plantes en Vert'!#REF!="","",'Plantes en Vert'!#REF!)</f>
        <v>#REF!</v>
      </c>
      <c r="J1559" s="72" t="e">
        <f>IF('Plantes en Vert'!#REF!="","",'Plantes en Vert'!#REF!)</f>
        <v>#REF!</v>
      </c>
      <c r="K1559" s="24" t="e">
        <f>IF('Plantes en Vert'!#REF!="","",'Plantes en Vert'!#REF!)</f>
        <v>#REF!</v>
      </c>
      <c r="L1559" s="24" t="e">
        <f>IF('Plantes en Vert'!#REF!="","",'Plantes en Vert'!#REF!)</f>
        <v>#REF!</v>
      </c>
      <c r="M1559" s="24" t="e">
        <f>IF('Plantes en Vert'!#REF!="","",'Plantes en Vert'!#REF!)</f>
        <v>#REF!</v>
      </c>
      <c r="N1559" s="24" t="e">
        <f>IF('Plantes en Vert'!#REF!="","",'Plantes en Vert'!#REF!)</f>
        <v>#REF!</v>
      </c>
      <c r="O1559" s="24"/>
      <c r="P1559" s="54"/>
      <c r="Q1559" s="20"/>
      <c r="R1559" s="20"/>
      <c r="S1559" s="236"/>
      <c r="T1559" s="241"/>
      <c r="U1559" s="44"/>
      <c r="V1559" s="44"/>
      <c r="W1559" s="44"/>
    </row>
    <row r="1560" spans="1:23" ht="20.100000000000001" customHeight="1" x14ac:dyDescent="0.25">
      <c r="A1560" s="125">
        <f>IF('Plantes en Vert'!A154="","",'Plantes en Vert'!A154)</f>
        <v>26872</v>
      </c>
      <c r="B1560" s="126" t="str">
        <f>IF('Plantes en Vert'!B154="","",'Plantes en Vert'!B154)</f>
        <v>IMPATIENS NELLE GUINEE PARADISE</v>
      </c>
      <c r="C1560" s="126" t="str">
        <f>IF('Plantes en Vert'!C154="","",'Plantes en Vert'!C154)</f>
        <v xml:space="preserve">Dark Moyo </v>
      </c>
      <c r="D1560" s="126" t="str">
        <f>IF('Plantes en Vert'!D154="","",'Plantes en Vert'!D154)</f>
        <v>&gt;s10/2026</v>
      </c>
      <c r="E1560" s="127" t="str">
        <f>IF('Plantes en Vert'!E154="","",'Plantes en Vert'!E154)</f>
        <v>B</v>
      </c>
      <c r="F1560" s="127" t="str">
        <f>IF('Plantes en Vert'!F154="","",'Plantes en Vert'!F154)</f>
        <v>P 1L</v>
      </c>
      <c r="G1560" s="128">
        <f>IF('Plantes en Vert'!G154="","",'Plantes en Vert'!G154)</f>
        <v>10</v>
      </c>
      <c r="H1560" s="127" t="str">
        <f>IF('Plantes en Vert'!H154="","",'Plantes en Vert'!H154)</f>
        <v>Q. lim.</v>
      </c>
      <c r="I1560" s="127" t="str">
        <f>IF('Plantes en Vert'!I154="","",'Plantes en Vert'!I154)</f>
        <v>A</v>
      </c>
      <c r="J1560" s="129" t="str">
        <f>IF('Plantes en Vert'!J154="","",'Plantes en Vert'!J154)</f>
        <v/>
      </c>
      <c r="K1560" s="160" t="str">
        <f>IF('Plantes en Vert'!K154="","",'Plantes en Vert'!K154)</f>
        <v>DIV FL</v>
      </c>
      <c r="L1560" s="160" t="str">
        <f>IF('Plantes en Vert'!L154="","",'Plantes en Vert'!L154)</f>
        <v>Hall</v>
      </c>
      <c r="M1560" s="160" t="str">
        <f>IF('Plantes en Vert'!M154="","",'Plantes en Vert'!M154)</f>
        <v/>
      </c>
      <c r="N1560" s="160" t="str">
        <f>IF('Plantes en Vert'!N154="","",'Plantes en Vert'!N154)</f>
        <v>P1L</v>
      </c>
      <c r="O1560" s="126"/>
      <c r="P1560" s="130"/>
      <c r="Q1560" s="20"/>
      <c r="R1560" s="20"/>
      <c r="S1560" s="236"/>
      <c r="T1560" s="245"/>
      <c r="U1560" s="214"/>
      <c r="V1560" s="214"/>
      <c r="W1560" s="214"/>
    </row>
    <row r="1561" spans="1:23" ht="20.100000000000001" customHeight="1" x14ac:dyDescent="0.25">
      <c r="A1561" s="23" t="e">
        <f>IF('Plantes en Vert'!#REF!="","",'Plantes en Vert'!#REF!)</f>
        <v>#REF!</v>
      </c>
      <c r="B1561" s="24" t="e">
        <f>IF('Plantes en Vert'!#REF!="","",'Plantes en Vert'!#REF!)</f>
        <v>#REF!</v>
      </c>
      <c r="C1561" s="24" t="e">
        <f>IF('Plantes en Vert'!#REF!="","",'Plantes en Vert'!#REF!)</f>
        <v>#REF!</v>
      </c>
      <c r="D1561" s="24" t="e">
        <f>IF('Plantes en Vert'!#REF!="","",'Plantes en Vert'!#REF!)</f>
        <v>#REF!</v>
      </c>
      <c r="E1561" s="66" t="e">
        <f>IF('Plantes en Vert'!#REF!="","",'Plantes en Vert'!#REF!)</f>
        <v>#REF!</v>
      </c>
      <c r="F1561" s="66" t="e">
        <f>IF('Plantes en Vert'!#REF!="","",'Plantes en Vert'!#REF!)</f>
        <v>#REF!</v>
      </c>
      <c r="G1561" s="64" t="e">
        <f>IF('Plantes en Vert'!#REF!="","",'Plantes en Vert'!#REF!)</f>
        <v>#REF!</v>
      </c>
      <c r="H1561" s="66" t="e">
        <f>IF('Plantes en Vert'!#REF!="","",'Plantes en Vert'!#REF!)</f>
        <v>#REF!</v>
      </c>
      <c r="I1561" s="66" t="e">
        <f>IF('Plantes en Vert'!#REF!="","",'Plantes en Vert'!#REF!)</f>
        <v>#REF!</v>
      </c>
      <c r="J1561" s="72" t="e">
        <f>IF('Plantes en Vert'!#REF!="","",'Plantes en Vert'!#REF!)</f>
        <v>#REF!</v>
      </c>
      <c r="K1561" s="24" t="e">
        <f>IF('Plantes en Vert'!#REF!="","",'Plantes en Vert'!#REF!)</f>
        <v>#REF!</v>
      </c>
      <c r="L1561" s="24" t="e">
        <f>IF('Plantes en Vert'!#REF!="","",'Plantes en Vert'!#REF!)</f>
        <v>#REF!</v>
      </c>
      <c r="M1561" s="24" t="e">
        <f>IF('Plantes en Vert'!#REF!="","",'Plantes en Vert'!#REF!)</f>
        <v>#REF!</v>
      </c>
      <c r="N1561" s="24" t="e">
        <f>IF('Plantes en Vert'!#REF!="","",'Plantes en Vert'!#REF!)</f>
        <v>#REF!</v>
      </c>
      <c r="O1561" s="24"/>
      <c r="P1561" s="54"/>
      <c r="Q1561" s="20"/>
      <c r="R1561" s="20"/>
      <c r="S1561" s="236"/>
      <c r="T1561" s="241"/>
      <c r="U1561" s="44"/>
      <c r="V1561" s="44"/>
      <c r="W1561" s="44"/>
    </row>
    <row r="1562" spans="1:23" ht="20.100000000000001" customHeight="1" x14ac:dyDescent="0.25">
      <c r="A1562" s="125">
        <f>IF('Plantes en Vert'!A155="","",'Plantes en Vert'!A155)</f>
        <v>12030</v>
      </c>
      <c r="B1562" s="126" t="str">
        <f>IF('Plantes en Vert'!B155="","",'Plantes en Vert'!B155)</f>
        <v>IMPATIENS NELLE GUINEE PARADISE</v>
      </c>
      <c r="C1562" s="126" t="str">
        <f>IF('Plantes en Vert'!C155="","",'Plantes en Vert'!C155)</f>
        <v xml:space="preserve">Delias </v>
      </c>
      <c r="D1562" s="126" t="str">
        <f>IF('Plantes en Vert'!D155="","",'Plantes en Vert'!D155)</f>
        <v>&gt;s10/2026</v>
      </c>
      <c r="E1562" s="127" t="str">
        <f>IF('Plantes en Vert'!E155="","",'Plantes en Vert'!E155)</f>
        <v>B</v>
      </c>
      <c r="F1562" s="127" t="str">
        <f>IF('Plantes en Vert'!F155="","",'Plantes en Vert'!F155)</f>
        <v>P 1L</v>
      </c>
      <c r="G1562" s="128">
        <f>IF('Plantes en Vert'!G155="","",'Plantes en Vert'!G155)</f>
        <v>10</v>
      </c>
      <c r="H1562" s="127" t="str">
        <f>IF('Plantes en Vert'!H155="","",'Plantes en Vert'!H155)</f>
        <v>Q. lim.</v>
      </c>
      <c r="I1562" s="127" t="str">
        <f>IF('Plantes en Vert'!I155="","",'Plantes en Vert'!I155)</f>
        <v>A</v>
      </c>
      <c r="J1562" s="129" t="str">
        <f>IF('Plantes en Vert'!J155="","",'Plantes en Vert'!J155)</f>
        <v/>
      </c>
      <c r="K1562" s="160" t="str">
        <f>IF('Plantes en Vert'!K155="","",'Plantes en Vert'!K155)</f>
        <v>DIV FL</v>
      </c>
      <c r="L1562" s="160" t="str">
        <f>IF('Plantes en Vert'!L155="","",'Plantes en Vert'!L155)</f>
        <v>Hall</v>
      </c>
      <c r="M1562" s="160" t="str">
        <f>IF('Plantes en Vert'!M155="","",'Plantes en Vert'!M155)</f>
        <v/>
      </c>
      <c r="N1562" s="160" t="str">
        <f>IF('Plantes en Vert'!N155="","",'Plantes en Vert'!N155)</f>
        <v>P1L</v>
      </c>
      <c r="O1562" s="126"/>
      <c r="P1562" s="130"/>
      <c r="Q1562" s="20"/>
      <c r="R1562" s="20"/>
      <c r="S1562" s="236"/>
      <c r="T1562" s="245"/>
      <c r="U1562" s="214"/>
      <c r="V1562" s="214"/>
      <c r="W1562" s="214"/>
    </row>
    <row r="1563" spans="1:23" ht="20.100000000000001" customHeight="1" x14ac:dyDescent="0.25">
      <c r="A1563" s="23" t="e">
        <f>IF('Plantes en Vert'!#REF!="","",'Plantes en Vert'!#REF!)</f>
        <v>#REF!</v>
      </c>
      <c r="B1563" s="24" t="e">
        <f>IF('Plantes en Vert'!#REF!="","",'Plantes en Vert'!#REF!)</f>
        <v>#REF!</v>
      </c>
      <c r="C1563" s="24" t="e">
        <f>IF('Plantes en Vert'!#REF!="","",'Plantes en Vert'!#REF!)</f>
        <v>#REF!</v>
      </c>
      <c r="D1563" s="24" t="e">
        <f>IF('Plantes en Vert'!#REF!="","",'Plantes en Vert'!#REF!)</f>
        <v>#REF!</v>
      </c>
      <c r="E1563" s="66" t="e">
        <f>IF('Plantes en Vert'!#REF!="","",'Plantes en Vert'!#REF!)</f>
        <v>#REF!</v>
      </c>
      <c r="F1563" s="66" t="e">
        <f>IF('Plantes en Vert'!#REF!="","",'Plantes en Vert'!#REF!)</f>
        <v>#REF!</v>
      </c>
      <c r="G1563" s="64" t="e">
        <f>IF('Plantes en Vert'!#REF!="","",'Plantes en Vert'!#REF!)</f>
        <v>#REF!</v>
      </c>
      <c r="H1563" s="66" t="e">
        <f>IF('Plantes en Vert'!#REF!="","",'Plantes en Vert'!#REF!)</f>
        <v>#REF!</v>
      </c>
      <c r="I1563" s="66" t="e">
        <f>IF('Plantes en Vert'!#REF!="","",'Plantes en Vert'!#REF!)</f>
        <v>#REF!</v>
      </c>
      <c r="J1563" s="72" t="e">
        <f>IF('Plantes en Vert'!#REF!="","",'Plantes en Vert'!#REF!)</f>
        <v>#REF!</v>
      </c>
      <c r="K1563" s="24" t="e">
        <f>IF('Plantes en Vert'!#REF!="","",'Plantes en Vert'!#REF!)</f>
        <v>#REF!</v>
      </c>
      <c r="L1563" s="24" t="e">
        <f>IF('Plantes en Vert'!#REF!="","",'Plantes en Vert'!#REF!)</f>
        <v>#REF!</v>
      </c>
      <c r="M1563" s="24" t="e">
        <f>IF('Plantes en Vert'!#REF!="","",'Plantes en Vert'!#REF!)</f>
        <v>#REF!</v>
      </c>
      <c r="N1563" s="24" t="e">
        <f>IF('Plantes en Vert'!#REF!="","",'Plantes en Vert'!#REF!)</f>
        <v>#REF!</v>
      </c>
      <c r="O1563" s="24"/>
      <c r="P1563" s="54"/>
      <c r="Q1563" s="20"/>
      <c r="R1563" s="20"/>
      <c r="S1563" s="236"/>
      <c r="T1563" s="241"/>
      <c r="U1563" s="44"/>
      <c r="V1563" s="44"/>
      <c r="W1563" s="44"/>
    </row>
    <row r="1564" spans="1:23" ht="20.100000000000001" customHeight="1" x14ac:dyDescent="0.25">
      <c r="A1564" s="125">
        <f>IF('Plantes en Vert'!A156="","",'Plantes en Vert'!A156)</f>
        <v>15631</v>
      </c>
      <c r="B1564" s="126" t="str">
        <f>IF('Plantes en Vert'!B156="","",'Plantes en Vert'!B156)</f>
        <v>IMPATIENS NELLE GUINEE PARADISE</v>
      </c>
      <c r="C1564" s="126" t="str">
        <f>IF('Plantes en Vert'!C156="","",'Plantes en Vert'!C156)</f>
        <v xml:space="preserve">Fancy </v>
      </c>
      <c r="D1564" s="126" t="str">
        <f>IF('Plantes en Vert'!D156="","",'Plantes en Vert'!D156)</f>
        <v>&gt;s10/2026</v>
      </c>
      <c r="E1564" s="127" t="str">
        <f>IF('Plantes en Vert'!E156="","",'Plantes en Vert'!E156)</f>
        <v>B</v>
      </c>
      <c r="F1564" s="127" t="str">
        <f>IF('Plantes en Vert'!F156="","",'Plantes en Vert'!F156)</f>
        <v>P 1L</v>
      </c>
      <c r="G1564" s="128">
        <f>IF('Plantes en Vert'!G156="","",'Plantes en Vert'!G156)</f>
        <v>10</v>
      </c>
      <c r="H1564" s="127" t="str">
        <f>IF('Plantes en Vert'!H156="","",'Plantes en Vert'!H156)</f>
        <v>Q. lim.</v>
      </c>
      <c r="I1564" s="127" t="str">
        <f>IF('Plantes en Vert'!I156="","",'Plantes en Vert'!I156)</f>
        <v>A</v>
      </c>
      <c r="J1564" s="129" t="str">
        <f>IF('Plantes en Vert'!J156="","",'Plantes en Vert'!J156)</f>
        <v/>
      </c>
      <c r="K1564" s="160" t="str">
        <f>IF('Plantes en Vert'!K156="","",'Plantes en Vert'!K156)</f>
        <v>DIV FL</v>
      </c>
      <c r="L1564" s="160" t="str">
        <f>IF('Plantes en Vert'!L156="","",'Plantes en Vert'!L156)</f>
        <v>Hall</v>
      </c>
      <c r="M1564" s="160" t="str">
        <f>IF('Plantes en Vert'!M156="","",'Plantes en Vert'!M156)</f>
        <v/>
      </c>
      <c r="N1564" s="160" t="str">
        <f>IF('Plantes en Vert'!N156="","",'Plantes en Vert'!N156)</f>
        <v>P1L</v>
      </c>
      <c r="O1564" s="126"/>
      <c r="P1564" s="130"/>
      <c r="Q1564" s="20"/>
      <c r="R1564" s="20"/>
      <c r="S1564" s="236"/>
      <c r="T1564" s="245"/>
      <c r="U1564" s="214"/>
      <c r="V1564" s="214"/>
      <c r="W1564" s="214"/>
    </row>
    <row r="1565" spans="1:23" ht="20.100000000000001" customHeight="1" x14ac:dyDescent="0.25">
      <c r="A1565" s="23" t="e">
        <f>IF('Plantes en Vert'!#REF!="","",'Plantes en Vert'!#REF!)</f>
        <v>#REF!</v>
      </c>
      <c r="B1565" s="24" t="e">
        <f>IF('Plantes en Vert'!#REF!="","",'Plantes en Vert'!#REF!)</f>
        <v>#REF!</v>
      </c>
      <c r="C1565" s="24" t="e">
        <f>IF('Plantes en Vert'!#REF!="","",'Plantes en Vert'!#REF!)</f>
        <v>#REF!</v>
      </c>
      <c r="D1565" s="24" t="e">
        <f>IF('Plantes en Vert'!#REF!="","",'Plantes en Vert'!#REF!)</f>
        <v>#REF!</v>
      </c>
      <c r="E1565" s="66" t="e">
        <f>IF('Plantes en Vert'!#REF!="","",'Plantes en Vert'!#REF!)</f>
        <v>#REF!</v>
      </c>
      <c r="F1565" s="66" t="e">
        <f>IF('Plantes en Vert'!#REF!="","",'Plantes en Vert'!#REF!)</f>
        <v>#REF!</v>
      </c>
      <c r="G1565" s="64" t="e">
        <f>IF('Plantes en Vert'!#REF!="","",'Plantes en Vert'!#REF!)</f>
        <v>#REF!</v>
      </c>
      <c r="H1565" s="66" t="e">
        <f>IF('Plantes en Vert'!#REF!="","",'Plantes en Vert'!#REF!)</f>
        <v>#REF!</v>
      </c>
      <c r="I1565" s="66" t="e">
        <f>IF('Plantes en Vert'!#REF!="","",'Plantes en Vert'!#REF!)</f>
        <v>#REF!</v>
      </c>
      <c r="J1565" s="72" t="e">
        <f>IF('Plantes en Vert'!#REF!="","",'Plantes en Vert'!#REF!)</f>
        <v>#REF!</v>
      </c>
      <c r="K1565" s="24" t="e">
        <f>IF('Plantes en Vert'!#REF!="","",'Plantes en Vert'!#REF!)</f>
        <v>#REF!</v>
      </c>
      <c r="L1565" s="24" t="e">
        <f>IF('Plantes en Vert'!#REF!="","",'Plantes en Vert'!#REF!)</f>
        <v>#REF!</v>
      </c>
      <c r="M1565" s="24" t="e">
        <f>IF('Plantes en Vert'!#REF!="","",'Plantes en Vert'!#REF!)</f>
        <v>#REF!</v>
      </c>
      <c r="N1565" s="24" t="e">
        <f>IF('Plantes en Vert'!#REF!="","",'Plantes en Vert'!#REF!)</f>
        <v>#REF!</v>
      </c>
      <c r="O1565" s="24"/>
      <c r="P1565" s="54"/>
      <c r="Q1565" s="20"/>
      <c r="R1565" s="20"/>
      <c r="S1565" s="236"/>
      <c r="T1565" s="241"/>
      <c r="U1565" s="44"/>
      <c r="V1565" s="44"/>
      <c r="W1565" s="44"/>
    </row>
    <row r="1566" spans="1:23" ht="20.100000000000001" customHeight="1" x14ac:dyDescent="0.25">
      <c r="A1566" s="125">
        <f>IF('Plantes en Vert'!A157="","",'Plantes en Vert'!A157)</f>
        <v>12032</v>
      </c>
      <c r="B1566" s="126" t="str">
        <f>IF('Plantes en Vert'!B157="","",'Plantes en Vert'!B157)</f>
        <v>IMPATIENS NELLE GUINEE PARADISE</v>
      </c>
      <c r="C1566" s="126" t="str">
        <f>IF('Plantes en Vert'!C157="","",'Plantes en Vert'!C157)</f>
        <v xml:space="preserve">Logia </v>
      </c>
      <c r="D1566" s="126" t="str">
        <f>IF('Plantes en Vert'!D157="","",'Plantes en Vert'!D157)</f>
        <v>&gt;s10/2026</v>
      </c>
      <c r="E1566" s="127" t="str">
        <f>IF('Plantes en Vert'!E157="","",'Plantes en Vert'!E157)</f>
        <v>B</v>
      </c>
      <c r="F1566" s="127" t="str">
        <f>IF('Plantes en Vert'!F157="","",'Plantes en Vert'!F157)</f>
        <v>P 1L</v>
      </c>
      <c r="G1566" s="128">
        <f>IF('Plantes en Vert'!G157="","",'Plantes en Vert'!G157)</f>
        <v>10</v>
      </c>
      <c r="H1566" s="127" t="str">
        <f>IF('Plantes en Vert'!H157="","",'Plantes en Vert'!H157)</f>
        <v>Q. lim.</v>
      </c>
      <c r="I1566" s="127" t="str">
        <f>IF('Plantes en Vert'!I157="","",'Plantes en Vert'!I157)</f>
        <v>A</v>
      </c>
      <c r="J1566" s="129" t="str">
        <f>IF('Plantes en Vert'!J157="","",'Plantes en Vert'!J157)</f>
        <v/>
      </c>
      <c r="K1566" s="160" t="str">
        <f>IF('Plantes en Vert'!K157="","",'Plantes en Vert'!K157)</f>
        <v>DIV FL</v>
      </c>
      <c r="L1566" s="160" t="str">
        <f>IF('Plantes en Vert'!L157="","",'Plantes en Vert'!L157)</f>
        <v>Hall</v>
      </c>
      <c r="M1566" s="160" t="str">
        <f>IF('Plantes en Vert'!M157="","",'Plantes en Vert'!M157)</f>
        <v/>
      </c>
      <c r="N1566" s="160" t="str">
        <f>IF('Plantes en Vert'!N157="","",'Plantes en Vert'!N157)</f>
        <v>P1L</v>
      </c>
      <c r="O1566" s="126"/>
      <c r="P1566" s="130"/>
      <c r="Q1566" s="20"/>
      <c r="R1566" s="20"/>
      <c r="S1566" s="236"/>
      <c r="T1566" s="245"/>
      <c r="U1566" s="214"/>
      <c r="V1566" s="214"/>
      <c r="W1566" s="214"/>
    </row>
    <row r="1567" spans="1:23" ht="20.100000000000001" customHeight="1" x14ac:dyDescent="0.25">
      <c r="A1567" s="23" t="e">
        <f>IF('Plantes en Vert'!#REF!="","",'Plantes en Vert'!#REF!)</f>
        <v>#REF!</v>
      </c>
      <c r="B1567" s="24" t="e">
        <f>IF('Plantes en Vert'!#REF!="","",'Plantes en Vert'!#REF!)</f>
        <v>#REF!</v>
      </c>
      <c r="C1567" s="24" t="e">
        <f>IF('Plantes en Vert'!#REF!="","",'Plantes en Vert'!#REF!)</f>
        <v>#REF!</v>
      </c>
      <c r="D1567" s="24" t="e">
        <f>IF('Plantes en Vert'!#REF!="","",'Plantes en Vert'!#REF!)</f>
        <v>#REF!</v>
      </c>
      <c r="E1567" s="66" t="e">
        <f>IF('Plantes en Vert'!#REF!="","",'Plantes en Vert'!#REF!)</f>
        <v>#REF!</v>
      </c>
      <c r="F1567" s="66" t="e">
        <f>IF('Plantes en Vert'!#REF!="","",'Plantes en Vert'!#REF!)</f>
        <v>#REF!</v>
      </c>
      <c r="G1567" s="64" t="e">
        <f>IF('Plantes en Vert'!#REF!="","",'Plantes en Vert'!#REF!)</f>
        <v>#REF!</v>
      </c>
      <c r="H1567" s="66" t="e">
        <f>IF('Plantes en Vert'!#REF!="","",'Plantes en Vert'!#REF!)</f>
        <v>#REF!</v>
      </c>
      <c r="I1567" s="66" t="e">
        <f>IF('Plantes en Vert'!#REF!="","",'Plantes en Vert'!#REF!)</f>
        <v>#REF!</v>
      </c>
      <c r="J1567" s="72" t="e">
        <f>IF('Plantes en Vert'!#REF!="","",'Plantes en Vert'!#REF!)</f>
        <v>#REF!</v>
      </c>
      <c r="K1567" s="24" t="e">
        <f>IF('Plantes en Vert'!#REF!="","",'Plantes en Vert'!#REF!)</f>
        <v>#REF!</v>
      </c>
      <c r="L1567" s="24" t="e">
        <f>IF('Plantes en Vert'!#REF!="","",'Plantes en Vert'!#REF!)</f>
        <v>#REF!</v>
      </c>
      <c r="M1567" s="24" t="e">
        <f>IF('Plantes en Vert'!#REF!="","",'Plantes en Vert'!#REF!)</f>
        <v>#REF!</v>
      </c>
      <c r="N1567" s="24" t="e">
        <f>IF('Plantes en Vert'!#REF!="","",'Plantes en Vert'!#REF!)</f>
        <v>#REF!</v>
      </c>
      <c r="O1567" s="24"/>
      <c r="P1567" s="54"/>
      <c r="Q1567" s="20"/>
      <c r="R1567" s="20"/>
      <c r="S1567" s="236"/>
      <c r="T1567" s="241"/>
      <c r="U1567" s="44"/>
      <c r="V1567" s="44"/>
      <c r="W1567" s="44"/>
    </row>
    <row r="1568" spans="1:23" ht="20.100000000000001" customHeight="1" x14ac:dyDescent="0.25">
      <c r="A1568" s="125">
        <f>IF('Plantes en Vert'!A158="","",'Plantes en Vert'!A158)</f>
        <v>12033</v>
      </c>
      <c r="B1568" s="126" t="str">
        <f>IF('Plantes en Vert'!B158="","",'Plantes en Vert'!B158)</f>
        <v>IMPATIENS NELLE GUINEE PARADISE</v>
      </c>
      <c r="C1568" s="126" t="str">
        <f>IF('Plantes en Vert'!C158="","",'Plantes en Vert'!C158)</f>
        <v xml:space="preserve">Malita </v>
      </c>
      <c r="D1568" s="126" t="str">
        <f>IF('Plantes en Vert'!D158="","",'Plantes en Vert'!D158)</f>
        <v>&gt;s10/2026</v>
      </c>
      <c r="E1568" s="127" t="str">
        <f>IF('Plantes en Vert'!E158="","",'Plantes en Vert'!E158)</f>
        <v>B</v>
      </c>
      <c r="F1568" s="127" t="str">
        <f>IF('Plantes en Vert'!F158="","",'Plantes en Vert'!F158)</f>
        <v>P 1L</v>
      </c>
      <c r="G1568" s="128">
        <f>IF('Plantes en Vert'!G158="","",'Plantes en Vert'!G158)</f>
        <v>10</v>
      </c>
      <c r="H1568" s="127" t="str">
        <f>IF('Plantes en Vert'!H158="","",'Plantes en Vert'!H158)</f>
        <v>Q. lim.</v>
      </c>
      <c r="I1568" s="127" t="str">
        <f>IF('Plantes en Vert'!I158="","",'Plantes en Vert'!I158)</f>
        <v>A</v>
      </c>
      <c r="J1568" s="129" t="str">
        <f>IF('Plantes en Vert'!J158="","",'Plantes en Vert'!J158)</f>
        <v/>
      </c>
      <c r="K1568" s="160" t="str">
        <f>IF('Plantes en Vert'!K158="","",'Plantes en Vert'!K158)</f>
        <v>DIV FL</v>
      </c>
      <c r="L1568" s="160" t="str">
        <f>IF('Plantes en Vert'!L158="","",'Plantes en Vert'!L158)</f>
        <v>Hall</v>
      </c>
      <c r="M1568" s="160" t="str">
        <f>IF('Plantes en Vert'!M158="","",'Plantes en Vert'!M158)</f>
        <v/>
      </c>
      <c r="N1568" s="160" t="str">
        <f>IF('Plantes en Vert'!N158="","",'Plantes en Vert'!N158)</f>
        <v>P1L</v>
      </c>
      <c r="O1568" s="126"/>
      <c r="P1568" s="130"/>
      <c r="Q1568" s="20"/>
      <c r="R1568" s="20"/>
      <c r="S1568" s="236"/>
      <c r="T1568" s="245"/>
      <c r="U1568" s="214"/>
      <c r="V1568" s="214"/>
      <c r="W1568" s="214"/>
    </row>
    <row r="1569" spans="1:23" ht="20.100000000000001" customHeight="1" x14ac:dyDescent="0.25">
      <c r="A1569" s="23" t="e">
        <f>IF('Plantes en Vert'!#REF!="","",'Plantes en Vert'!#REF!)</f>
        <v>#REF!</v>
      </c>
      <c r="B1569" s="24" t="e">
        <f>IF('Plantes en Vert'!#REF!="","",'Plantes en Vert'!#REF!)</f>
        <v>#REF!</v>
      </c>
      <c r="C1569" s="24" t="e">
        <f>IF('Plantes en Vert'!#REF!="","",'Plantes en Vert'!#REF!)</f>
        <v>#REF!</v>
      </c>
      <c r="D1569" s="24" t="e">
        <f>IF('Plantes en Vert'!#REF!="","",'Plantes en Vert'!#REF!)</f>
        <v>#REF!</v>
      </c>
      <c r="E1569" s="66" t="e">
        <f>IF('Plantes en Vert'!#REF!="","",'Plantes en Vert'!#REF!)</f>
        <v>#REF!</v>
      </c>
      <c r="F1569" s="66" t="e">
        <f>IF('Plantes en Vert'!#REF!="","",'Plantes en Vert'!#REF!)</f>
        <v>#REF!</v>
      </c>
      <c r="G1569" s="64" t="e">
        <f>IF('Plantes en Vert'!#REF!="","",'Plantes en Vert'!#REF!)</f>
        <v>#REF!</v>
      </c>
      <c r="H1569" s="66" t="e">
        <f>IF('Plantes en Vert'!#REF!="","",'Plantes en Vert'!#REF!)</f>
        <v>#REF!</v>
      </c>
      <c r="I1569" s="66" t="e">
        <f>IF('Plantes en Vert'!#REF!="","",'Plantes en Vert'!#REF!)</f>
        <v>#REF!</v>
      </c>
      <c r="J1569" s="72" t="e">
        <f>IF('Plantes en Vert'!#REF!="","",'Plantes en Vert'!#REF!)</f>
        <v>#REF!</v>
      </c>
      <c r="K1569" s="24" t="e">
        <f>IF('Plantes en Vert'!#REF!="","",'Plantes en Vert'!#REF!)</f>
        <v>#REF!</v>
      </c>
      <c r="L1569" s="24" t="e">
        <f>IF('Plantes en Vert'!#REF!="","",'Plantes en Vert'!#REF!)</f>
        <v>#REF!</v>
      </c>
      <c r="M1569" s="24" t="e">
        <f>IF('Plantes en Vert'!#REF!="","",'Plantes en Vert'!#REF!)</f>
        <v>#REF!</v>
      </c>
      <c r="N1569" s="24" t="e">
        <f>IF('Plantes en Vert'!#REF!="","",'Plantes en Vert'!#REF!)</f>
        <v>#REF!</v>
      </c>
      <c r="O1569" s="24"/>
      <c r="P1569" s="54"/>
      <c r="Q1569" s="20"/>
      <c r="R1569" s="20"/>
      <c r="S1569" s="236"/>
      <c r="T1569" s="241"/>
      <c r="U1569" s="44"/>
      <c r="V1569" s="44"/>
      <c r="W1569" s="44"/>
    </row>
    <row r="1570" spans="1:23" ht="20.100000000000001" customHeight="1" x14ac:dyDescent="0.25">
      <c r="A1570" s="125">
        <f>IF('Plantes en Vert'!A159="","",'Plantes en Vert'!A159)</f>
        <v>12034</v>
      </c>
      <c r="B1570" s="126" t="str">
        <f>IF('Plantes en Vert'!B159="","",'Plantes en Vert'!B159)</f>
        <v>IMPATIENS NELLE GUINEE PARADISE</v>
      </c>
      <c r="C1570" s="126" t="str">
        <f>IF('Plantes en Vert'!C159="","",'Plantes en Vert'!C159)</f>
        <v xml:space="preserve">Martinique Grande </v>
      </c>
      <c r="D1570" s="126" t="str">
        <f>IF('Plantes en Vert'!D159="","",'Plantes en Vert'!D159)</f>
        <v>&gt;s10/2026</v>
      </c>
      <c r="E1570" s="127" t="str">
        <f>IF('Plantes en Vert'!E159="","",'Plantes en Vert'!E159)</f>
        <v>B</v>
      </c>
      <c r="F1570" s="127" t="str">
        <f>IF('Plantes en Vert'!F159="","",'Plantes en Vert'!F159)</f>
        <v>P 1L</v>
      </c>
      <c r="G1570" s="128">
        <f>IF('Plantes en Vert'!G159="","",'Plantes en Vert'!G159)</f>
        <v>10</v>
      </c>
      <c r="H1570" s="127" t="str">
        <f>IF('Plantes en Vert'!H159="","",'Plantes en Vert'!H159)</f>
        <v>Q. lim.</v>
      </c>
      <c r="I1570" s="127" t="str">
        <f>IF('Plantes en Vert'!I159="","",'Plantes en Vert'!I159)</f>
        <v>A</v>
      </c>
      <c r="J1570" s="129" t="str">
        <f>IF('Plantes en Vert'!J159="","",'Plantes en Vert'!J159)</f>
        <v/>
      </c>
      <c r="K1570" s="160" t="str">
        <f>IF('Plantes en Vert'!K159="","",'Plantes en Vert'!K159)</f>
        <v>DIV FL</v>
      </c>
      <c r="L1570" s="160" t="str">
        <f>IF('Plantes en Vert'!L159="","",'Plantes en Vert'!L159)</f>
        <v>Hall</v>
      </c>
      <c r="M1570" s="160" t="str">
        <f>IF('Plantes en Vert'!M159="","",'Plantes en Vert'!M159)</f>
        <v/>
      </c>
      <c r="N1570" s="160" t="str">
        <f>IF('Plantes en Vert'!N159="","",'Plantes en Vert'!N159)</f>
        <v>P1L</v>
      </c>
      <c r="O1570" s="126"/>
      <c r="P1570" s="130"/>
      <c r="Q1570" s="20"/>
      <c r="R1570" s="20"/>
      <c r="S1570" s="236"/>
      <c r="T1570" s="245"/>
      <c r="U1570" s="214"/>
      <c r="V1570" s="214"/>
      <c r="W1570" s="214"/>
    </row>
    <row r="1571" spans="1:23" ht="20.100000000000001" customHeight="1" x14ac:dyDescent="0.25">
      <c r="A1571" s="23" t="e">
        <f>IF('Plantes en Vert'!#REF!="","",'Plantes en Vert'!#REF!)</f>
        <v>#REF!</v>
      </c>
      <c r="B1571" s="24" t="e">
        <f>IF('Plantes en Vert'!#REF!="","",'Plantes en Vert'!#REF!)</f>
        <v>#REF!</v>
      </c>
      <c r="C1571" s="24" t="e">
        <f>IF('Plantes en Vert'!#REF!="","",'Plantes en Vert'!#REF!)</f>
        <v>#REF!</v>
      </c>
      <c r="D1571" s="24" t="e">
        <f>IF('Plantes en Vert'!#REF!="","",'Plantes en Vert'!#REF!)</f>
        <v>#REF!</v>
      </c>
      <c r="E1571" s="66" t="e">
        <f>IF('Plantes en Vert'!#REF!="","",'Plantes en Vert'!#REF!)</f>
        <v>#REF!</v>
      </c>
      <c r="F1571" s="66" t="e">
        <f>IF('Plantes en Vert'!#REF!="","",'Plantes en Vert'!#REF!)</f>
        <v>#REF!</v>
      </c>
      <c r="G1571" s="64" t="e">
        <f>IF('Plantes en Vert'!#REF!="","",'Plantes en Vert'!#REF!)</f>
        <v>#REF!</v>
      </c>
      <c r="H1571" s="66" t="e">
        <f>IF('Plantes en Vert'!#REF!="","",'Plantes en Vert'!#REF!)</f>
        <v>#REF!</v>
      </c>
      <c r="I1571" s="66" t="e">
        <f>IF('Plantes en Vert'!#REF!="","",'Plantes en Vert'!#REF!)</f>
        <v>#REF!</v>
      </c>
      <c r="J1571" s="72" t="e">
        <f>IF('Plantes en Vert'!#REF!="","",'Plantes en Vert'!#REF!)</f>
        <v>#REF!</v>
      </c>
      <c r="K1571" s="24" t="e">
        <f>IF('Plantes en Vert'!#REF!="","",'Plantes en Vert'!#REF!)</f>
        <v>#REF!</v>
      </c>
      <c r="L1571" s="24" t="e">
        <f>IF('Plantes en Vert'!#REF!="","",'Plantes en Vert'!#REF!)</f>
        <v>#REF!</v>
      </c>
      <c r="M1571" s="24" t="e">
        <f>IF('Plantes en Vert'!#REF!="","",'Plantes en Vert'!#REF!)</f>
        <v>#REF!</v>
      </c>
      <c r="N1571" s="24" t="e">
        <f>IF('Plantes en Vert'!#REF!="","",'Plantes en Vert'!#REF!)</f>
        <v>#REF!</v>
      </c>
      <c r="O1571" s="24"/>
      <c r="P1571" s="54"/>
      <c r="Q1571" s="20"/>
      <c r="R1571" s="20"/>
      <c r="S1571" s="236"/>
      <c r="T1571" s="241"/>
      <c r="U1571" s="44"/>
      <c r="V1571" s="44"/>
      <c r="W1571" s="44"/>
    </row>
    <row r="1572" spans="1:23" ht="20.100000000000001" customHeight="1" x14ac:dyDescent="0.25">
      <c r="A1572" s="125">
        <f>IF('Plantes en Vert'!A160="","",'Plantes en Vert'!A160)</f>
        <v>24069</v>
      </c>
      <c r="B1572" s="126" t="str">
        <f>IF('Plantes en Vert'!B160="","",'Plantes en Vert'!B160)</f>
        <v>IMPATIENS NELLE GUINEE PARADISE</v>
      </c>
      <c r="C1572" s="126" t="str">
        <f>IF('Plantes en Vert'!C160="","",'Plantes en Vert'!C160)</f>
        <v xml:space="preserve">Moorea </v>
      </c>
      <c r="D1572" s="126" t="str">
        <f>IF('Plantes en Vert'!D160="","",'Plantes en Vert'!D160)</f>
        <v>&gt;s10/2026</v>
      </c>
      <c r="E1572" s="127" t="str">
        <f>IF('Plantes en Vert'!E160="","",'Plantes en Vert'!E160)</f>
        <v>B</v>
      </c>
      <c r="F1572" s="127" t="str">
        <f>IF('Plantes en Vert'!F160="","",'Plantes en Vert'!F160)</f>
        <v>P 1L</v>
      </c>
      <c r="G1572" s="128">
        <f>IF('Plantes en Vert'!G160="","",'Plantes en Vert'!G160)</f>
        <v>10</v>
      </c>
      <c r="H1572" s="127" t="str">
        <f>IF('Plantes en Vert'!H160="","",'Plantes en Vert'!H160)</f>
        <v>Q. lim.</v>
      </c>
      <c r="I1572" s="127" t="str">
        <f>IF('Plantes en Vert'!I160="","",'Plantes en Vert'!I160)</f>
        <v>A</v>
      </c>
      <c r="J1572" s="129" t="str">
        <f>IF('Plantes en Vert'!J160="","",'Plantes en Vert'!J160)</f>
        <v/>
      </c>
      <c r="K1572" s="160" t="str">
        <f>IF('Plantes en Vert'!K160="","",'Plantes en Vert'!K160)</f>
        <v>DIV FL</v>
      </c>
      <c r="L1572" s="160" t="str">
        <f>IF('Plantes en Vert'!L160="","",'Plantes en Vert'!L160)</f>
        <v>Hall</v>
      </c>
      <c r="M1572" s="160" t="str">
        <f>IF('Plantes en Vert'!M160="","",'Plantes en Vert'!M160)</f>
        <v/>
      </c>
      <c r="N1572" s="160" t="str">
        <f>IF('Plantes en Vert'!N160="","",'Plantes en Vert'!N160)</f>
        <v>P1L</v>
      </c>
      <c r="O1572" s="126"/>
      <c r="P1572" s="130"/>
      <c r="Q1572" s="20"/>
      <c r="R1572" s="20"/>
      <c r="S1572" s="236"/>
      <c r="T1572" s="245"/>
      <c r="U1572" s="214"/>
      <c r="V1572" s="214"/>
      <c r="W1572" s="214"/>
    </row>
    <row r="1573" spans="1:23" ht="20.100000000000001" customHeight="1" x14ac:dyDescent="0.25">
      <c r="A1573" s="23" t="e">
        <f>IF('Plantes en Vert'!#REF!="","",'Plantes en Vert'!#REF!)</f>
        <v>#REF!</v>
      </c>
      <c r="B1573" s="24" t="e">
        <f>IF('Plantes en Vert'!#REF!="","",'Plantes en Vert'!#REF!)</f>
        <v>#REF!</v>
      </c>
      <c r="C1573" s="24" t="e">
        <f>IF('Plantes en Vert'!#REF!="","",'Plantes en Vert'!#REF!)</f>
        <v>#REF!</v>
      </c>
      <c r="D1573" s="24" t="e">
        <f>IF('Plantes en Vert'!#REF!="","",'Plantes en Vert'!#REF!)</f>
        <v>#REF!</v>
      </c>
      <c r="E1573" s="66" t="e">
        <f>IF('Plantes en Vert'!#REF!="","",'Plantes en Vert'!#REF!)</f>
        <v>#REF!</v>
      </c>
      <c r="F1573" s="66" t="e">
        <f>IF('Plantes en Vert'!#REF!="","",'Plantes en Vert'!#REF!)</f>
        <v>#REF!</v>
      </c>
      <c r="G1573" s="64" t="e">
        <f>IF('Plantes en Vert'!#REF!="","",'Plantes en Vert'!#REF!)</f>
        <v>#REF!</v>
      </c>
      <c r="H1573" s="66" t="e">
        <f>IF('Plantes en Vert'!#REF!="","",'Plantes en Vert'!#REF!)</f>
        <v>#REF!</v>
      </c>
      <c r="I1573" s="66" t="e">
        <f>IF('Plantes en Vert'!#REF!="","",'Plantes en Vert'!#REF!)</f>
        <v>#REF!</v>
      </c>
      <c r="J1573" s="72" t="e">
        <f>IF('Plantes en Vert'!#REF!="","",'Plantes en Vert'!#REF!)</f>
        <v>#REF!</v>
      </c>
      <c r="K1573" s="24" t="e">
        <f>IF('Plantes en Vert'!#REF!="","",'Plantes en Vert'!#REF!)</f>
        <v>#REF!</v>
      </c>
      <c r="L1573" s="24" t="e">
        <f>IF('Plantes en Vert'!#REF!="","",'Plantes en Vert'!#REF!)</f>
        <v>#REF!</v>
      </c>
      <c r="M1573" s="24" t="e">
        <f>IF('Plantes en Vert'!#REF!="","",'Plantes en Vert'!#REF!)</f>
        <v>#REF!</v>
      </c>
      <c r="N1573" s="24" t="e">
        <f>IF('Plantes en Vert'!#REF!="","",'Plantes en Vert'!#REF!)</f>
        <v>#REF!</v>
      </c>
      <c r="O1573" s="24"/>
      <c r="P1573" s="54"/>
      <c r="Q1573" s="20"/>
      <c r="R1573" s="20"/>
      <c r="S1573" s="236"/>
      <c r="T1573" s="241"/>
      <c r="U1573" s="44"/>
      <c r="V1573" s="44"/>
      <c r="W1573" s="44"/>
    </row>
    <row r="1574" spans="1:23" ht="20.100000000000001" customHeight="1" x14ac:dyDescent="0.25">
      <c r="A1574" s="125">
        <f>IF('Plantes en Vert'!A161="","",'Plantes en Vert'!A161)</f>
        <v>12037</v>
      </c>
      <c r="B1574" s="126" t="str">
        <f>IF('Plantes en Vert'!B161="","",'Plantes en Vert'!B161)</f>
        <v>IMPATIENS NELLE GUINEE PARADISE</v>
      </c>
      <c r="C1574" s="126" t="str">
        <f>IF('Plantes en Vert'!C161="","",'Plantes en Vert'!C161)</f>
        <v xml:space="preserve">Neptis Orange </v>
      </c>
      <c r="D1574" s="126" t="str">
        <f>IF('Plantes en Vert'!D161="","",'Plantes en Vert'!D161)</f>
        <v>&gt;s10/2026</v>
      </c>
      <c r="E1574" s="127" t="str">
        <f>IF('Plantes en Vert'!E161="","",'Plantes en Vert'!E161)</f>
        <v>B</v>
      </c>
      <c r="F1574" s="127" t="str">
        <f>IF('Plantes en Vert'!F161="","",'Plantes en Vert'!F161)</f>
        <v>P 1L</v>
      </c>
      <c r="G1574" s="128">
        <f>IF('Plantes en Vert'!G161="","",'Plantes en Vert'!G161)</f>
        <v>10</v>
      </c>
      <c r="H1574" s="127" t="str">
        <f>IF('Plantes en Vert'!H161="","",'Plantes en Vert'!H161)</f>
        <v>Q. lim.</v>
      </c>
      <c r="I1574" s="127" t="str">
        <f>IF('Plantes en Vert'!I161="","",'Plantes en Vert'!I161)</f>
        <v>A</v>
      </c>
      <c r="J1574" s="129" t="str">
        <f>IF('Plantes en Vert'!J161="","",'Plantes en Vert'!J161)</f>
        <v/>
      </c>
      <c r="K1574" s="160" t="str">
        <f>IF('Plantes en Vert'!K161="","",'Plantes en Vert'!K161)</f>
        <v>DIV FL</v>
      </c>
      <c r="L1574" s="160" t="str">
        <f>IF('Plantes en Vert'!L161="","",'Plantes en Vert'!L161)</f>
        <v>Hall</v>
      </c>
      <c r="M1574" s="160" t="str">
        <f>IF('Plantes en Vert'!M161="","",'Plantes en Vert'!M161)</f>
        <v/>
      </c>
      <c r="N1574" s="160" t="str">
        <f>IF('Plantes en Vert'!N161="","",'Plantes en Vert'!N161)</f>
        <v>P1L</v>
      </c>
      <c r="O1574" s="126"/>
      <c r="P1574" s="130"/>
      <c r="Q1574" s="20"/>
      <c r="R1574" s="20"/>
      <c r="S1574" s="236"/>
      <c r="T1574" s="245"/>
      <c r="U1574" s="214"/>
      <c r="V1574" s="214"/>
      <c r="W1574" s="214"/>
    </row>
    <row r="1575" spans="1:23" ht="20.100000000000001" customHeight="1" x14ac:dyDescent="0.25">
      <c r="A1575" s="23" t="e">
        <f>IF('Plantes en Vert'!#REF!="","",'Plantes en Vert'!#REF!)</f>
        <v>#REF!</v>
      </c>
      <c r="B1575" s="24" t="e">
        <f>IF('Plantes en Vert'!#REF!="","",'Plantes en Vert'!#REF!)</f>
        <v>#REF!</v>
      </c>
      <c r="C1575" s="24" t="e">
        <f>IF('Plantes en Vert'!#REF!="","",'Plantes en Vert'!#REF!)</f>
        <v>#REF!</v>
      </c>
      <c r="D1575" s="24" t="e">
        <f>IF('Plantes en Vert'!#REF!="","",'Plantes en Vert'!#REF!)</f>
        <v>#REF!</v>
      </c>
      <c r="E1575" s="66" t="e">
        <f>IF('Plantes en Vert'!#REF!="","",'Plantes en Vert'!#REF!)</f>
        <v>#REF!</v>
      </c>
      <c r="F1575" s="66" t="e">
        <f>IF('Plantes en Vert'!#REF!="","",'Plantes en Vert'!#REF!)</f>
        <v>#REF!</v>
      </c>
      <c r="G1575" s="64" t="e">
        <f>IF('Plantes en Vert'!#REF!="","",'Plantes en Vert'!#REF!)</f>
        <v>#REF!</v>
      </c>
      <c r="H1575" s="66" t="e">
        <f>IF('Plantes en Vert'!#REF!="","",'Plantes en Vert'!#REF!)</f>
        <v>#REF!</v>
      </c>
      <c r="I1575" s="66" t="e">
        <f>IF('Plantes en Vert'!#REF!="","",'Plantes en Vert'!#REF!)</f>
        <v>#REF!</v>
      </c>
      <c r="J1575" s="72" t="e">
        <f>IF('Plantes en Vert'!#REF!="","",'Plantes en Vert'!#REF!)</f>
        <v>#REF!</v>
      </c>
      <c r="K1575" s="24" t="e">
        <f>IF('Plantes en Vert'!#REF!="","",'Plantes en Vert'!#REF!)</f>
        <v>#REF!</v>
      </c>
      <c r="L1575" s="24" t="e">
        <f>IF('Plantes en Vert'!#REF!="","",'Plantes en Vert'!#REF!)</f>
        <v>#REF!</v>
      </c>
      <c r="M1575" s="24" t="e">
        <f>IF('Plantes en Vert'!#REF!="","",'Plantes en Vert'!#REF!)</f>
        <v>#REF!</v>
      </c>
      <c r="N1575" s="24" t="e">
        <f>IF('Plantes en Vert'!#REF!="","",'Plantes en Vert'!#REF!)</f>
        <v>#REF!</v>
      </c>
      <c r="O1575" s="24"/>
      <c r="P1575" s="54"/>
      <c r="Q1575" s="20"/>
      <c r="R1575" s="20"/>
      <c r="S1575" s="236"/>
      <c r="T1575" s="241"/>
      <c r="U1575" s="44"/>
      <c r="V1575" s="44"/>
      <c r="W1575" s="44"/>
    </row>
    <row r="1576" spans="1:23" ht="20.100000000000001" customHeight="1" x14ac:dyDescent="0.25">
      <c r="A1576" s="125">
        <f>IF('Plantes en Vert'!A162="","",'Plantes en Vert'!A162)</f>
        <v>15350</v>
      </c>
      <c r="B1576" s="126" t="str">
        <f>IF('Plantes en Vert'!B162="","",'Plantes en Vert'!B162)</f>
        <v>IMPATIENS NELLE GUINEE PARADISE</v>
      </c>
      <c r="C1576" s="126" t="str">
        <f>IF('Plantes en Vert'!C162="","",'Plantes en Vert'!C162)</f>
        <v xml:space="preserve">Orotina </v>
      </c>
      <c r="D1576" s="126" t="str">
        <f>IF('Plantes en Vert'!D162="","",'Plantes en Vert'!D162)</f>
        <v>&gt;s10/2026</v>
      </c>
      <c r="E1576" s="127" t="str">
        <f>IF('Plantes en Vert'!E162="","",'Plantes en Vert'!E162)</f>
        <v>B</v>
      </c>
      <c r="F1576" s="127" t="str">
        <f>IF('Plantes en Vert'!F162="","",'Plantes en Vert'!F162)</f>
        <v>P 1L</v>
      </c>
      <c r="G1576" s="128">
        <f>IF('Plantes en Vert'!G162="","",'Plantes en Vert'!G162)</f>
        <v>10</v>
      </c>
      <c r="H1576" s="127" t="str">
        <f>IF('Plantes en Vert'!H162="","",'Plantes en Vert'!H162)</f>
        <v>Q. lim.</v>
      </c>
      <c r="I1576" s="127" t="str">
        <f>IF('Plantes en Vert'!I162="","",'Plantes en Vert'!I162)</f>
        <v>A</v>
      </c>
      <c r="J1576" s="129" t="str">
        <f>IF('Plantes en Vert'!J162="","",'Plantes en Vert'!J162)</f>
        <v/>
      </c>
      <c r="K1576" s="160" t="str">
        <f>IF('Plantes en Vert'!K162="","",'Plantes en Vert'!K162)</f>
        <v>DIV FL</v>
      </c>
      <c r="L1576" s="160" t="str">
        <f>IF('Plantes en Vert'!L162="","",'Plantes en Vert'!L162)</f>
        <v>Hall</v>
      </c>
      <c r="M1576" s="160" t="str">
        <f>IF('Plantes en Vert'!M162="","",'Plantes en Vert'!M162)</f>
        <v/>
      </c>
      <c r="N1576" s="160" t="str">
        <f>IF('Plantes en Vert'!N162="","",'Plantes en Vert'!N162)</f>
        <v>P1L</v>
      </c>
      <c r="O1576" s="126"/>
      <c r="P1576" s="130"/>
      <c r="Q1576" s="20"/>
      <c r="R1576" s="20"/>
      <c r="S1576" s="236"/>
      <c r="T1576" s="245"/>
      <c r="U1576" s="214"/>
      <c r="V1576" s="214"/>
      <c r="W1576" s="214"/>
    </row>
    <row r="1577" spans="1:23" ht="20.100000000000001" customHeight="1" x14ac:dyDescent="0.25">
      <c r="A1577" s="23" t="e">
        <f>IF('Plantes en Vert'!#REF!="","",'Plantes en Vert'!#REF!)</f>
        <v>#REF!</v>
      </c>
      <c r="B1577" s="24" t="e">
        <f>IF('Plantes en Vert'!#REF!="","",'Plantes en Vert'!#REF!)</f>
        <v>#REF!</v>
      </c>
      <c r="C1577" s="24" t="e">
        <f>IF('Plantes en Vert'!#REF!="","",'Plantes en Vert'!#REF!)</f>
        <v>#REF!</v>
      </c>
      <c r="D1577" s="24" t="e">
        <f>IF('Plantes en Vert'!#REF!="","",'Plantes en Vert'!#REF!)</f>
        <v>#REF!</v>
      </c>
      <c r="E1577" s="66" t="e">
        <f>IF('Plantes en Vert'!#REF!="","",'Plantes en Vert'!#REF!)</f>
        <v>#REF!</v>
      </c>
      <c r="F1577" s="66" t="e">
        <f>IF('Plantes en Vert'!#REF!="","",'Plantes en Vert'!#REF!)</f>
        <v>#REF!</v>
      </c>
      <c r="G1577" s="64" t="e">
        <f>IF('Plantes en Vert'!#REF!="","",'Plantes en Vert'!#REF!)</f>
        <v>#REF!</v>
      </c>
      <c r="H1577" s="66" t="e">
        <f>IF('Plantes en Vert'!#REF!="","",'Plantes en Vert'!#REF!)</f>
        <v>#REF!</v>
      </c>
      <c r="I1577" s="66" t="e">
        <f>IF('Plantes en Vert'!#REF!="","",'Plantes en Vert'!#REF!)</f>
        <v>#REF!</v>
      </c>
      <c r="J1577" s="72" t="e">
        <f>IF('Plantes en Vert'!#REF!="","",'Plantes en Vert'!#REF!)</f>
        <v>#REF!</v>
      </c>
      <c r="K1577" s="24" t="e">
        <f>IF('Plantes en Vert'!#REF!="","",'Plantes en Vert'!#REF!)</f>
        <v>#REF!</v>
      </c>
      <c r="L1577" s="24" t="e">
        <f>IF('Plantes en Vert'!#REF!="","",'Plantes en Vert'!#REF!)</f>
        <v>#REF!</v>
      </c>
      <c r="M1577" s="24" t="e">
        <f>IF('Plantes en Vert'!#REF!="","",'Plantes en Vert'!#REF!)</f>
        <v>#REF!</v>
      </c>
      <c r="N1577" s="24" t="e">
        <f>IF('Plantes en Vert'!#REF!="","",'Plantes en Vert'!#REF!)</f>
        <v>#REF!</v>
      </c>
      <c r="O1577" s="24"/>
      <c r="P1577" s="54"/>
      <c r="Q1577" s="20"/>
      <c r="R1577" s="20"/>
      <c r="S1577" s="236"/>
      <c r="T1577" s="241"/>
      <c r="U1577" s="44"/>
      <c r="V1577" s="44"/>
      <c r="W1577" s="44"/>
    </row>
    <row r="1578" spans="1:23" ht="20.100000000000001" customHeight="1" x14ac:dyDescent="0.25">
      <c r="A1578" s="125">
        <f>IF('Plantes en Vert'!A163="","",'Plantes en Vert'!A163)</f>
        <v>15351</v>
      </c>
      <c r="B1578" s="126" t="str">
        <f>IF('Plantes en Vert'!B163="","",'Plantes en Vert'!B163)</f>
        <v>IMPATIENS NELLE GUINEE PARADISE</v>
      </c>
      <c r="C1578" s="126" t="str">
        <f>IF('Plantes en Vert'!C163="","",'Plantes en Vert'!C163)</f>
        <v xml:space="preserve">Timor </v>
      </c>
      <c r="D1578" s="126" t="str">
        <f>IF('Plantes en Vert'!D163="","",'Plantes en Vert'!D163)</f>
        <v>&gt;s10/2026</v>
      </c>
      <c r="E1578" s="127" t="str">
        <f>IF('Plantes en Vert'!E163="","",'Plantes en Vert'!E163)</f>
        <v>B</v>
      </c>
      <c r="F1578" s="127" t="str">
        <f>IF('Plantes en Vert'!F163="","",'Plantes en Vert'!F163)</f>
        <v>P 1L</v>
      </c>
      <c r="G1578" s="128">
        <f>IF('Plantes en Vert'!G163="","",'Plantes en Vert'!G163)</f>
        <v>10</v>
      </c>
      <c r="H1578" s="127" t="str">
        <f>IF('Plantes en Vert'!H163="","",'Plantes en Vert'!H163)</f>
        <v>Q. lim.</v>
      </c>
      <c r="I1578" s="127" t="str">
        <f>IF('Plantes en Vert'!I163="","",'Plantes en Vert'!I163)</f>
        <v>A</v>
      </c>
      <c r="J1578" s="129" t="str">
        <f>IF('Plantes en Vert'!J163="","",'Plantes en Vert'!J163)</f>
        <v/>
      </c>
      <c r="K1578" s="160" t="str">
        <f>IF('Plantes en Vert'!K163="","",'Plantes en Vert'!K163)</f>
        <v>DIV FL</v>
      </c>
      <c r="L1578" s="160" t="str">
        <f>IF('Plantes en Vert'!L163="","",'Plantes en Vert'!L163)</f>
        <v>Hall</v>
      </c>
      <c r="M1578" s="160" t="str">
        <f>IF('Plantes en Vert'!M163="","",'Plantes en Vert'!M163)</f>
        <v/>
      </c>
      <c r="N1578" s="160" t="str">
        <f>IF('Plantes en Vert'!N163="","",'Plantes en Vert'!N163)</f>
        <v>P1L</v>
      </c>
      <c r="O1578" s="126"/>
      <c r="P1578" s="130"/>
      <c r="Q1578" s="20"/>
      <c r="R1578" s="20"/>
      <c r="S1578" s="236"/>
      <c r="T1578" s="245"/>
      <c r="U1578" s="214"/>
      <c r="V1578" s="214"/>
      <c r="W1578" s="214"/>
    </row>
    <row r="1579" spans="1:23" ht="20.100000000000001" customHeight="1" x14ac:dyDescent="0.25">
      <c r="A1579" s="23" t="e">
        <f>IF('Plantes en Vert'!#REF!="","",'Plantes en Vert'!#REF!)</f>
        <v>#REF!</v>
      </c>
      <c r="B1579" s="24" t="e">
        <f>IF('Plantes en Vert'!#REF!="","",'Plantes en Vert'!#REF!)</f>
        <v>#REF!</v>
      </c>
      <c r="C1579" s="24" t="e">
        <f>IF('Plantes en Vert'!#REF!="","",'Plantes en Vert'!#REF!)</f>
        <v>#REF!</v>
      </c>
      <c r="D1579" s="24" t="e">
        <f>IF('Plantes en Vert'!#REF!="","",'Plantes en Vert'!#REF!)</f>
        <v>#REF!</v>
      </c>
      <c r="E1579" s="66" t="e">
        <f>IF('Plantes en Vert'!#REF!="","",'Plantes en Vert'!#REF!)</f>
        <v>#REF!</v>
      </c>
      <c r="F1579" s="66" t="e">
        <f>IF('Plantes en Vert'!#REF!="","",'Plantes en Vert'!#REF!)</f>
        <v>#REF!</v>
      </c>
      <c r="G1579" s="64" t="e">
        <f>IF('Plantes en Vert'!#REF!="","",'Plantes en Vert'!#REF!)</f>
        <v>#REF!</v>
      </c>
      <c r="H1579" s="66" t="e">
        <f>IF('Plantes en Vert'!#REF!="","",'Plantes en Vert'!#REF!)</f>
        <v>#REF!</v>
      </c>
      <c r="I1579" s="66" t="e">
        <f>IF('Plantes en Vert'!#REF!="","",'Plantes en Vert'!#REF!)</f>
        <v>#REF!</v>
      </c>
      <c r="J1579" s="72" t="e">
        <f>IF('Plantes en Vert'!#REF!="","",'Plantes en Vert'!#REF!)</f>
        <v>#REF!</v>
      </c>
      <c r="K1579" s="24" t="e">
        <f>IF('Plantes en Vert'!#REF!="","",'Plantes en Vert'!#REF!)</f>
        <v>#REF!</v>
      </c>
      <c r="L1579" s="24" t="e">
        <f>IF('Plantes en Vert'!#REF!="","",'Plantes en Vert'!#REF!)</f>
        <v>#REF!</v>
      </c>
      <c r="M1579" s="24" t="e">
        <f>IF('Plantes en Vert'!#REF!="","",'Plantes en Vert'!#REF!)</f>
        <v>#REF!</v>
      </c>
      <c r="N1579" s="24" t="e">
        <f>IF('Plantes en Vert'!#REF!="","",'Plantes en Vert'!#REF!)</f>
        <v>#REF!</v>
      </c>
      <c r="O1579" s="24"/>
      <c r="P1579" s="54"/>
      <c r="Q1579" s="20"/>
      <c r="R1579" s="20"/>
      <c r="S1579" s="236"/>
      <c r="T1579" s="241"/>
      <c r="U1579" s="44"/>
      <c r="V1579" s="44"/>
      <c r="W1579" s="44"/>
    </row>
    <row r="1580" spans="1:23" ht="20.100000000000001" customHeight="1" x14ac:dyDescent="0.25">
      <c r="A1580" s="125">
        <f>IF('Plantes en Vert'!A164="","",'Plantes en Vert'!A164)</f>
        <v>12041</v>
      </c>
      <c r="B1580" s="126" t="str">
        <f>IF('Plantes en Vert'!B164="","",'Plantes en Vert'!B164)</f>
        <v>IMPATIENS NELLE GUINEE PARADISE</v>
      </c>
      <c r="C1580" s="126" t="str">
        <f>IF('Plantes en Vert'!C164="","",'Plantes en Vert'!C164)</f>
        <v xml:space="preserve">Tomini </v>
      </c>
      <c r="D1580" s="126" t="str">
        <f>IF('Plantes en Vert'!D164="","",'Plantes en Vert'!D164)</f>
        <v>&gt;s10/2026</v>
      </c>
      <c r="E1580" s="127" t="str">
        <f>IF('Plantes en Vert'!E164="","",'Plantes en Vert'!E164)</f>
        <v>B</v>
      </c>
      <c r="F1580" s="127" t="str">
        <f>IF('Plantes en Vert'!F164="","",'Plantes en Vert'!F164)</f>
        <v>P 1L</v>
      </c>
      <c r="G1580" s="128">
        <f>IF('Plantes en Vert'!G164="","",'Plantes en Vert'!G164)</f>
        <v>10</v>
      </c>
      <c r="H1580" s="127" t="str">
        <f>IF('Plantes en Vert'!H164="","",'Plantes en Vert'!H164)</f>
        <v>Q. lim.</v>
      </c>
      <c r="I1580" s="127" t="str">
        <f>IF('Plantes en Vert'!I164="","",'Plantes en Vert'!I164)</f>
        <v>A</v>
      </c>
      <c r="J1580" s="129" t="str">
        <f>IF('Plantes en Vert'!J164="","",'Plantes en Vert'!J164)</f>
        <v/>
      </c>
      <c r="K1580" s="160" t="str">
        <f>IF('Plantes en Vert'!K164="","",'Plantes en Vert'!K164)</f>
        <v>DIV FL</v>
      </c>
      <c r="L1580" s="160" t="str">
        <f>IF('Plantes en Vert'!L164="","",'Plantes en Vert'!L164)</f>
        <v>Hall</v>
      </c>
      <c r="M1580" s="160" t="str">
        <f>IF('Plantes en Vert'!M164="","",'Plantes en Vert'!M164)</f>
        <v/>
      </c>
      <c r="N1580" s="160" t="str">
        <f>IF('Plantes en Vert'!N164="","",'Plantes en Vert'!N164)</f>
        <v>P1L</v>
      </c>
      <c r="O1580" s="126"/>
      <c r="P1580" s="130"/>
      <c r="Q1580" s="20"/>
      <c r="R1580" s="20"/>
      <c r="S1580" s="236"/>
      <c r="T1580" s="245"/>
      <c r="U1580" s="214"/>
      <c r="V1580" s="214"/>
      <c r="W1580" s="214"/>
    </row>
    <row r="1581" spans="1:23" ht="20.100000000000001" customHeight="1" x14ac:dyDescent="0.25">
      <c r="A1581" s="23" t="e">
        <f>IF('Plantes en Vert'!#REF!="","",'Plantes en Vert'!#REF!)</f>
        <v>#REF!</v>
      </c>
      <c r="B1581" s="24" t="e">
        <f>IF('Plantes en Vert'!#REF!="","",'Plantes en Vert'!#REF!)</f>
        <v>#REF!</v>
      </c>
      <c r="C1581" s="24" t="e">
        <f>IF('Plantes en Vert'!#REF!="","",'Plantes en Vert'!#REF!)</f>
        <v>#REF!</v>
      </c>
      <c r="D1581" s="24" t="e">
        <f>IF('Plantes en Vert'!#REF!="","",'Plantes en Vert'!#REF!)</f>
        <v>#REF!</v>
      </c>
      <c r="E1581" s="66" t="e">
        <f>IF('Plantes en Vert'!#REF!="","",'Plantes en Vert'!#REF!)</f>
        <v>#REF!</v>
      </c>
      <c r="F1581" s="66" t="e">
        <f>IF('Plantes en Vert'!#REF!="","",'Plantes en Vert'!#REF!)</f>
        <v>#REF!</v>
      </c>
      <c r="G1581" s="64" t="e">
        <f>IF('Plantes en Vert'!#REF!="","",'Plantes en Vert'!#REF!)</f>
        <v>#REF!</v>
      </c>
      <c r="H1581" s="66" t="e">
        <f>IF('Plantes en Vert'!#REF!="","",'Plantes en Vert'!#REF!)</f>
        <v>#REF!</v>
      </c>
      <c r="I1581" s="66" t="e">
        <f>IF('Plantes en Vert'!#REF!="","",'Plantes en Vert'!#REF!)</f>
        <v>#REF!</v>
      </c>
      <c r="J1581" s="72" t="e">
        <f>IF('Plantes en Vert'!#REF!="","",'Plantes en Vert'!#REF!)</f>
        <v>#REF!</v>
      </c>
      <c r="K1581" s="24" t="e">
        <f>IF('Plantes en Vert'!#REF!="","",'Plantes en Vert'!#REF!)</f>
        <v>#REF!</v>
      </c>
      <c r="L1581" s="24" t="e">
        <f>IF('Plantes en Vert'!#REF!="","",'Plantes en Vert'!#REF!)</f>
        <v>#REF!</v>
      </c>
      <c r="M1581" s="24" t="e">
        <f>IF('Plantes en Vert'!#REF!="","",'Plantes en Vert'!#REF!)</f>
        <v>#REF!</v>
      </c>
      <c r="N1581" s="24" t="e">
        <f>IF('Plantes en Vert'!#REF!="","",'Plantes en Vert'!#REF!)</f>
        <v>#REF!</v>
      </c>
      <c r="O1581" s="24"/>
      <c r="P1581" s="54"/>
      <c r="Q1581" s="20"/>
      <c r="R1581" s="20"/>
      <c r="S1581" s="236"/>
      <c r="T1581" s="241"/>
      <c r="U1581" s="44"/>
      <c r="V1581" s="44"/>
      <c r="W1581" s="44"/>
    </row>
    <row r="1582" spans="1:23" ht="20.100000000000001" customHeight="1" x14ac:dyDescent="0.25">
      <c r="A1582" s="125">
        <f>IF('Plantes en Vert'!A165="","",'Plantes en Vert'!A165)</f>
        <v>15352</v>
      </c>
      <c r="B1582" s="126" t="str">
        <f>IF('Plantes en Vert'!B165="","",'Plantes en Vert'!B165)</f>
        <v>IMPATIENS NELLE GUINEE PARADISE</v>
      </c>
      <c r="C1582" s="126" t="str">
        <f>IF('Plantes en Vert'!C165="","",'Plantes en Vert'!C165)</f>
        <v xml:space="preserve">Totoya </v>
      </c>
      <c r="D1582" s="126" t="str">
        <f>IF('Plantes en Vert'!D165="","",'Plantes en Vert'!D165)</f>
        <v>&gt;s10/2026</v>
      </c>
      <c r="E1582" s="127" t="str">
        <f>IF('Plantes en Vert'!E165="","",'Plantes en Vert'!E165)</f>
        <v>B</v>
      </c>
      <c r="F1582" s="127" t="str">
        <f>IF('Plantes en Vert'!F165="","",'Plantes en Vert'!F165)</f>
        <v>P 1L</v>
      </c>
      <c r="G1582" s="128">
        <f>IF('Plantes en Vert'!G165="","",'Plantes en Vert'!G165)</f>
        <v>10</v>
      </c>
      <c r="H1582" s="127" t="str">
        <f>IF('Plantes en Vert'!H165="","",'Plantes en Vert'!H165)</f>
        <v>Q. lim.</v>
      </c>
      <c r="I1582" s="127" t="str">
        <f>IF('Plantes en Vert'!I165="","",'Plantes en Vert'!I165)</f>
        <v>A</v>
      </c>
      <c r="J1582" s="129" t="str">
        <f>IF('Plantes en Vert'!J165="","",'Plantes en Vert'!J165)</f>
        <v/>
      </c>
      <c r="K1582" s="160" t="str">
        <f>IF('Plantes en Vert'!K165="","",'Plantes en Vert'!K165)</f>
        <v>DIV FL</v>
      </c>
      <c r="L1582" s="160" t="str">
        <f>IF('Plantes en Vert'!L165="","",'Plantes en Vert'!L165)</f>
        <v>Hall</v>
      </c>
      <c r="M1582" s="160" t="str">
        <f>IF('Plantes en Vert'!M165="","",'Plantes en Vert'!M165)</f>
        <v/>
      </c>
      <c r="N1582" s="160" t="str">
        <f>IF('Plantes en Vert'!N165="","",'Plantes en Vert'!N165)</f>
        <v>P1L</v>
      </c>
      <c r="O1582" s="126"/>
      <c r="P1582" s="130"/>
      <c r="Q1582" s="20"/>
      <c r="R1582" s="20"/>
      <c r="S1582" s="236"/>
      <c r="T1582" s="245"/>
      <c r="U1582" s="214"/>
      <c r="V1582" s="214"/>
      <c r="W1582" s="214"/>
    </row>
    <row r="1583" spans="1:23" ht="20.100000000000001" customHeight="1" x14ac:dyDescent="0.25">
      <c r="A1583" s="23" t="e">
        <f>IF('Plantes en Vert'!#REF!="","",'Plantes en Vert'!#REF!)</f>
        <v>#REF!</v>
      </c>
      <c r="B1583" s="24" t="e">
        <f>IF('Plantes en Vert'!#REF!="","",'Plantes en Vert'!#REF!)</f>
        <v>#REF!</v>
      </c>
      <c r="C1583" s="24" t="e">
        <f>IF('Plantes en Vert'!#REF!="","",'Plantes en Vert'!#REF!)</f>
        <v>#REF!</v>
      </c>
      <c r="D1583" s="24" t="e">
        <f>IF('Plantes en Vert'!#REF!="","",'Plantes en Vert'!#REF!)</f>
        <v>#REF!</v>
      </c>
      <c r="E1583" s="66" t="e">
        <f>IF('Plantes en Vert'!#REF!="","",'Plantes en Vert'!#REF!)</f>
        <v>#REF!</v>
      </c>
      <c r="F1583" s="66" t="e">
        <f>IF('Plantes en Vert'!#REF!="","",'Plantes en Vert'!#REF!)</f>
        <v>#REF!</v>
      </c>
      <c r="G1583" s="64" t="e">
        <f>IF('Plantes en Vert'!#REF!="","",'Plantes en Vert'!#REF!)</f>
        <v>#REF!</v>
      </c>
      <c r="H1583" s="66" t="e">
        <f>IF('Plantes en Vert'!#REF!="","",'Plantes en Vert'!#REF!)</f>
        <v>#REF!</v>
      </c>
      <c r="I1583" s="66" t="e">
        <f>IF('Plantes en Vert'!#REF!="","",'Plantes en Vert'!#REF!)</f>
        <v>#REF!</v>
      </c>
      <c r="J1583" s="72" t="e">
        <f>IF('Plantes en Vert'!#REF!="","",'Plantes en Vert'!#REF!)</f>
        <v>#REF!</v>
      </c>
      <c r="K1583" s="24" t="e">
        <f>IF('Plantes en Vert'!#REF!="","",'Plantes en Vert'!#REF!)</f>
        <v>#REF!</v>
      </c>
      <c r="L1583" s="24" t="e">
        <f>IF('Plantes en Vert'!#REF!="","",'Plantes en Vert'!#REF!)</f>
        <v>#REF!</v>
      </c>
      <c r="M1583" s="24" t="e">
        <f>IF('Plantes en Vert'!#REF!="","",'Plantes en Vert'!#REF!)</f>
        <v>#REF!</v>
      </c>
      <c r="N1583" s="24" t="e">
        <f>IF('Plantes en Vert'!#REF!="","",'Plantes en Vert'!#REF!)</f>
        <v>#REF!</v>
      </c>
      <c r="O1583" s="24"/>
      <c r="P1583" s="54"/>
      <c r="Q1583" s="20"/>
      <c r="R1583" s="20"/>
      <c r="S1583" s="236"/>
      <c r="T1583" s="241"/>
      <c r="U1583" s="44"/>
      <c r="V1583" s="44"/>
      <c r="W1583" s="44"/>
    </row>
    <row r="1584" spans="1:23" ht="20.100000000000001" customHeight="1" x14ac:dyDescent="0.25">
      <c r="A1584" s="125">
        <f>IF('Plantes en Vert'!A166="","",'Plantes en Vert'!A166)</f>
        <v>3393</v>
      </c>
      <c r="B1584" s="126" t="str">
        <f>IF('Plantes en Vert'!B166="","",'Plantes en Vert'!B166)</f>
        <v>IMPATIENS NELLE GUINEE PARADISE</v>
      </c>
      <c r="C1584" s="126" t="str">
        <f>IF('Plantes en Vert'!C166="","",'Plantes en Vert'!C166)</f>
        <v xml:space="preserve">Variés </v>
      </c>
      <c r="D1584" s="126" t="str">
        <f>IF('Plantes en Vert'!D166="","",'Plantes en Vert'!D166)</f>
        <v>&gt;s10/2026</v>
      </c>
      <c r="E1584" s="127" t="str">
        <f>IF('Plantes en Vert'!E166="","",'Plantes en Vert'!E166)</f>
        <v>B</v>
      </c>
      <c r="F1584" s="127" t="str">
        <f>IF('Plantes en Vert'!F166="","",'Plantes en Vert'!F166)</f>
        <v>P 1L</v>
      </c>
      <c r="G1584" s="128">
        <f>IF('Plantes en Vert'!G166="","",'Plantes en Vert'!G166)</f>
        <v>10</v>
      </c>
      <c r="H1584" s="127" t="str">
        <f>IF('Plantes en Vert'!H166="","",'Plantes en Vert'!H166)</f>
        <v>Q. lim.</v>
      </c>
      <c r="I1584" s="127" t="str">
        <f>IF('Plantes en Vert'!I166="","",'Plantes en Vert'!I166)</f>
        <v>A</v>
      </c>
      <c r="J1584" s="129" t="str">
        <f>IF('Plantes en Vert'!J166="","",'Plantes en Vert'!J166)</f>
        <v/>
      </c>
      <c r="K1584" s="160" t="str">
        <f>IF('Plantes en Vert'!K166="","",'Plantes en Vert'!K166)</f>
        <v>DIV FL</v>
      </c>
      <c r="L1584" s="160" t="str">
        <f>IF('Plantes en Vert'!L166="","",'Plantes en Vert'!L166)</f>
        <v>Hall</v>
      </c>
      <c r="M1584" s="160" t="str">
        <f>IF('Plantes en Vert'!M166="","",'Plantes en Vert'!M166)</f>
        <v/>
      </c>
      <c r="N1584" s="160" t="str">
        <f>IF('Plantes en Vert'!N166="","",'Plantes en Vert'!N166)</f>
        <v>P1L</v>
      </c>
      <c r="O1584" s="126"/>
      <c r="P1584" s="130"/>
      <c r="Q1584" s="20"/>
      <c r="R1584" s="20"/>
      <c r="S1584" s="236"/>
      <c r="T1584" s="245"/>
      <c r="U1584" s="214"/>
      <c r="V1584" s="214"/>
      <c r="W1584" s="214"/>
    </row>
    <row r="1585" spans="1:23" ht="20.100000000000001" customHeight="1" x14ac:dyDescent="0.25">
      <c r="A1585" s="23" t="e">
        <f>IF('Plantes en Vert'!#REF!="","",'Plantes en Vert'!#REF!)</f>
        <v>#REF!</v>
      </c>
      <c r="B1585" s="24" t="e">
        <f>IF('Plantes en Vert'!#REF!="","",'Plantes en Vert'!#REF!)</f>
        <v>#REF!</v>
      </c>
      <c r="C1585" s="24" t="e">
        <f>IF('Plantes en Vert'!#REF!="","",'Plantes en Vert'!#REF!)</f>
        <v>#REF!</v>
      </c>
      <c r="D1585" s="24" t="e">
        <f>IF('Plantes en Vert'!#REF!="","",'Plantes en Vert'!#REF!)</f>
        <v>#REF!</v>
      </c>
      <c r="E1585" s="66" t="e">
        <f>IF('Plantes en Vert'!#REF!="","",'Plantes en Vert'!#REF!)</f>
        <v>#REF!</v>
      </c>
      <c r="F1585" s="66" t="e">
        <f>IF('Plantes en Vert'!#REF!="","",'Plantes en Vert'!#REF!)</f>
        <v>#REF!</v>
      </c>
      <c r="G1585" s="64" t="e">
        <f>IF('Plantes en Vert'!#REF!="","",'Plantes en Vert'!#REF!)</f>
        <v>#REF!</v>
      </c>
      <c r="H1585" s="66" t="e">
        <f>IF('Plantes en Vert'!#REF!="","",'Plantes en Vert'!#REF!)</f>
        <v>#REF!</v>
      </c>
      <c r="I1585" s="66" t="e">
        <f>IF('Plantes en Vert'!#REF!="","",'Plantes en Vert'!#REF!)</f>
        <v>#REF!</v>
      </c>
      <c r="J1585" s="72" t="e">
        <f>IF('Plantes en Vert'!#REF!="","",'Plantes en Vert'!#REF!)</f>
        <v>#REF!</v>
      </c>
      <c r="K1585" s="24" t="e">
        <f>IF('Plantes en Vert'!#REF!="","",'Plantes en Vert'!#REF!)</f>
        <v>#REF!</v>
      </c>
      <c r="L1585" s="24" t="e">
        <f>IF('Plantes en Vert'!#REF!="","",'Plantes en Vert'!#REF!)</f>
        <v>#REF!</v>
      </c>
      <c r="M1585" s="24" t="e">
        <f>IF('Plantes en Vert'!#REF!="","",'Plantes en Vert'!#REF!)</f>
        <v>#REF!</v>
      </c>
      <c r="N1585" s="24" t="e">
        <f>IF('Plantes en Vert'!#REF!="","",'Plantes en Vert'!#REF!)</f>
        <v>#REF!</v>
      </c>
      <c r="O1585" s="24"/>
      <c r="P1585" s="54"/>
      <c r="Q1585" s="20"/>
      <c r="R1585" s="20"/>
      <c r="S1585" s="236"/>
      <c r="T1585" s="241"/>
      <c r="U1585" s="44"/>
      <c r="V1585" s="44"/>
      <c r="W1585" s="44"/>
    </row>
    <row r="1586" spans="1:23" ht="20.100000000000001" customHeight="1" x14ac:dyDescent="0.25">
      <c r="A1586" s="125">
        <f>IF('Plantes en Vert'!A167="","",'Plantes en Vert'!A167)</f>
        <v>26258</v>
      </c>
      <c r="B1586" s="126" t="str">
        <f>IF('Plantes en Vert'!B167="","",'Plantes en Vert'!B167)</f>
        <v>IMPATIENS SOL LUNA PRIME</v>
      </c>
      <c r="C1586" s="126" t="str">
        <f>IF('Plantes en Vert'!C167="","",'Plantes en Vert'!C167)</f>
        <v xml:space="preserve">Light Salmon </v>
      </c>
      <c r="D1586" s="126" t="str">
        <f>IF('Plantes en Vert'!D167="","",'Plantes en Vert'!D167)</f>
        <v>&gt;s10/2026</v>
      </c>
      <c r="E1586" s="127" t="str">
        <f>IF('Plantes en Vert'!E167="","",'Plantes en Vert'!E167)</f>
        <v>B</v>
      </c>
      <c r="F1586" s="127" t="str">
        <f>IF('Plantes en Vert'!F167="","",'Plantes en Vert'!F167)</f>
        <v>P 1L</v>
      </c>
      <c r="G1586" s="128">
        <f>IF('Plantes en Vert'!G167="","",'Plantes en Vert'!G167)</f>
        <v>10</v>
      </c>
      <c r="H1586" s="127" t="str">
        <f>IF('Plantes en Vert'!H167="","",'Plantes en Vert'!H167)</f>
        <v>Q. lim.</v>
      </c>
      <c r="I1586" s="127" t="str">
        <f>IF('Plantes en Vert'!I167="","",'Plantes en Vert'!I167)</f>
        <v>E</v>
      </c>
      <c r="J1586" s="129" t="str">
        <f>IF('Plantes en Vert'!J167="","",'Plantes en Vert'!J167)</f>
        <v/>
      </c>
      <c r="K1586" s="160" t="str">
        <f>IF('Plantes en Vert'!K167="","",'Plantes en Vert'!K167)</f>
        <v>DIV FL</v>
      </c>
      <c r="L1586" s="160" t="str">
        <f>IF('Plantes en Vert'!L167="","",'Plantes en Vert'!L167)</f>
        <v>Hall</v>
      </c>
      <c r="M1586" s="160" t="str">
        <f>IF('Plantes en Vert'!M167="","",'Plantes en Vert'!M167)</f>
        <v/>
      </c>
      <c r="N1586" s="160" t="str">
        <f>IF('Plantes en Vert'!N167="","",'Plantes en Vert'!N167)</f>
        <v>P1L</v>
      </c>
      <c r="O1586" s="126"/>
      <c r="P1586" s="130"/>
      <c r="Q1586" s="20"/>
      <c r="R1586" s="20"/>
      <c r="S1586" s="236"/>
      <c r="T1586" s="245"/>
      <c r="U1586" s="214"/>
      <c r="V1586" s="214"/>
      <c r="W1586" s="214"/>
    </row>
    <row r="1587" spans="1:23" ht="20.100000000000001" customHeight="1" x14ac:dyDescent="0.25">
      <c r="A1587" s="23" t="e">
        <f>IF('Plantes en Vert'!#REF!="","",'Plantes en Vert'!#REF!)</f>
        <v>#REF!</v>
      </c>
      <c r="B1587" s="24" t="e">
        <f>IF('Plantes en Vert'!#REF!="","",'Plantes en Vert'!#REF!)</f>
        <v>#REF!</v>
      </c>
      <c r="C1587" s="24" t="e">
        <f>IF('Plantes en Vert'!#REF!="","",'Plantes en Vert'!#REF!)</f>
        <v>#REF!</v>
      </c>
      <c r="D1587" s="24" t="e">
        <f>IF('Plantes en Vert'!#REF!="","",'Plantes en Vert'!#REF!)</f>
        <v>#REF!</v>
      </c>
      <c r="E1587" s="66" t="e">
        <f>IF('Plantes en Vert'!#REF!="","",'Plantes en Vert'!#REF!)</f>
        <v>#REF!</v>
      </c>
      <c r="F1587" s="66" t="e">
        <f>IF('Plantes en Vert'!#REF!="","",'Plantes en Vert'!#REF!)</f>
        <v>#REF!</v>
      </c>
      <c r="G1587" s="64" t="e">
        <f>IF('Plantes en Vert'!#REF!="","",'Plantes en Vert'!#REF!)</f>
        <v>#REF!</v>
      </c>
      <c r="H1587" s="66" t="e">
        <f>IF('Plantes en Vert'!#REF!="","",'Plantes en Vert'!#REF!)</f>
        <v>#REF!</v>
      </c>
      <c r="I1587" s="66" t="e">
        <f>IF('Plantes en Vert'!#REF!="","",'Plantes en Vert'!#REF!)</f>
        <v>#REF!</v>
      </c>
      <c r="J1587" s="72" t="e">
        <f>IF('Plantes en Vert'!#REF!="","",'Plantes en Vert'!#REF!)</f>
        <v>#REF!</v>
      </c>
      <c r="K1587" s="24" t="e">
        <f>IF('Plantes en Vert'!#REF!="","",'Plantes en Vert'!#REF!)</f>
        <v>#REF!</v>
      </c>
      <c r="L1587" s="24" t="e">
        <f>IF('Plantes en Vert'!#REF!="","",'Plantes en Vert'!#REF!)</f>
        <v>#REF!</v>
      </c>
      <c r="M1587" s="24" t="e">
        <f>IF('Plantes en Vert'!#REF!="","",'Plantes en Vert'!#REF!)</f>
        <v>#REF!</v>
      </c>
      <c r="N1587" s="24" t="e">
        <f>IF('Plantes en Vert'!#REF!="","",'Plantes en Vert'!#REF!)</f>
        <v>#REF!</v>
      </c>
      <c r="O1587" s="24"/>
      <c r="P1587" s="54"/>
      <c r="Q1587" s="20"/>
      <c r="R1587" s="20"/>
      <c r="S1587" s="236"/>
      <c r="T1587" s="241"/>
      <c r="U1587" s="44"/>
      <c r="V1587" s="44"/>
      <c r="W1587" s="44"/>
    </row>
    <row r="1588" spans="1:23" ht="20.100000000000001" customHeight="1" x14ac:dyDescent="0.25">
      <c r="A1588" s="125">
        <f>IF('Plantes en Vert'!A168="","",'Plantes en Vert'!A168)</f>
        <v>26259</v>
      </c>
      <c r="B1588" s="126" t="str">
        <f>IF('Plantes en Vert'!B168="","",'Plantes en Vert'!B168)</f>
        <v>IMPATIENS SOL LUNA PRIME</v>
      </c>
      <c r="C1588" s="126" t="str">
        <f>IF('Plantes en Vert'!C168="","",'Plantes en Vert'!C168)</f>
        <v xml:space="preserve">Orchid </v>
      </c>
      <c r="D1588" s="126" t="str">
        <f>IF('Plantes en Vert'!D168="","",'Plantes en Vert'!D168)</f>
        <v>&gt;s10/2026</v>
      </c>
      <c r="E1588" s="127" t="str">
        <f>IF('Plantes en Vert'!E168="","",'Plantes en Vert'!E168)</f>
        <v>B</v>
      </c>
      <c r="F1588" s="127" t="str">
        <f>IF('Plantes en Vert'!F168="","",'Plantes en Vert'!F168)</f>
        <v>P 1L</v>
      </c>
      <c r="G1588" s="128">
        <f>IF('Plantes en Vert'!G168="","",'Plantes en Vert'!G168)</f>
        <v>10</v>
      </c>
      <c r="H1588" s="127" t="str">
        <f>IF('Plantes en Vert'!H168="","",'Plantes en Vert'!H168)</f>
        <v>Q. lim.</v>
      </c>
      <c r="I1588" s="127" t="str">
        <f>IF('Plantes en Vert'!I168="","",'Plantes en Vert'!I168)</f>
        <v>E</v>
      </c>
      <c r="J1588" s="129" t="str">
        <f>IF('Plantes en Vert'!J168="","",'Plantes en Vert'!J168)</f>
        <v/>
      </c>
      <c r="K1588" s="160" t="str">
        <f>IF('Plantes en Vert'!K168="","",'Plantes en Vert'!K168)</f>
        <v>DIV FL</v>
      </c>
      <c r="L1588" s="160" t="str">
        <f>IF('Plantes en Vert'!L168="","",'Plantes en Vert'!L168)</f>
        <v>Hall</v>
      </c>
      <c r="M1588" s="160" t="str">
        <f>IF('Plantes en Vert'!M168="","",'Plantes en Vert'!M168)</f>
        <v/>
      </c>
      <c r="N1588" s="160" t="str">
        <f>IF('Plantes en Vert'!N168="","",'Plantes en Vert'!N168)</f>
        <v>P1L</v>
      </c>
      <c r="O1588" s="126"/>
      <c r="P1588" s="130"/>
      <c r="Q1588" s="20"/>
      <c r="R1588" s="20"/>
      <c r="S1588" s="236"/>
      <c r="T1588" s="245"/>
      <c r="U1588" s="214"/>
      <c r="V1588" s="214"/>
      <c r="W1588" s="214"/>
    </row>
    <row r="1589" spans="1:23" ht="20.100000000000001" customHeight="1" x14ac:dyDescent="0.25">
      <c r="A1589" s="23" t="e">
        <f>IF('Plantes en Vert'!#REF!="","",'Plantes en Vert'!#REF!)</f>
        <v>#REF!</v>
      </c>
      <c r="B1589" s="24" t="e">
        <f>IF('Plantes en Vert'!#REF!="","",'Plantes en Vert'!#REF!)</f>
        <v>#REF!</v>
      </c>
      <c r="C1589" s="24" t="e">
        <f>IF('Plantes en Vert'!#REF!="","",'Plantes en Vert'!#REF!)</f>
        <v>#REF!</v>
      </c>
      <c r="D1589" s="24" t="e">
        <f>IF('Plantes en Vert'!#REF!="","",'Plantes en Vert'!#REF!)</f>
        <v>#REF!</v>
      </c>
      <c r="E1589" s="66" t="e">
        <f>IF('Plantes en Vert'!#REF!="","",'Plantes en Vert'!#REF!)</f>
        <v>#REF!</v>
      </c>
      <c r="F1589" s="66" t="e">
        <f>IF('Plantes en Vert'!#REF!="","",'Plantes en Vert'!#REF!)</f>
        <v>#REF!</v>
      </c>
      <c r="G1589" s="64" t="e">
        <f>IF('Plantes en Vert'!#REF!="","",'Plantes en Vert'!#REF!)</f>
        <v>#REF!</v>
      </c>
      <c r="H1589" s="66" t="e">
        <f>IF('Plantes en Vert'!#REF!="","",'Plantes en Vert'!#REF!)</f>
        <v>#REF!</v>
      </c>
      <c r="I1589" s="66" t="e">
        <f>IF('Plantes en Vert'!#REF!="","",'Plantes en Vert'!#REF!)</f>
        <v>#REF!</v>
      </c>
      <c r="J1589" s="72" t="e">
        <f>IF('Plantes en Vert'!#REF!="","",'Plantes en Vert'!#REF!)</f>
        <v>#REF!</v>
      </c>
      <c r="K1589" s="24" t="e">
        <f>IF('Plantes en Vert'!#REF!="","",'Plantes en Vert'!#REF!)</f>
        <v>#REF!</v>
      </c>
      <c r="L1589" s="24" t="e">
        <f>IF('Plantes en Vert'!#REF!="","",'Plantes en Vert'!#REF!)</f>
        <v>#REF!</v>
      </c>
      <c r="M1589" s="24" t="e">
        <f>IF('Plantes en Vert'!#REF!="","",'Plantes en Vert'!#REF!)</f>
        <v>#REF!</v>
      </c>
      <c r="N1589" s="24" t="e">
        <f>IF('Plantes en Vert'!#REF!="","",'Plantes en Vert'!#REF!)</f>
        <v>#REF!</v>
      </c>
      <c r="O1589" s="24"/>
      <c r="P1589" s="54"/>
      <c r="Q1589" s="20"/>
      <c r="R1589" s="20"/>
      <c r="S1589" s="236"/>
      <c r="T1589" s="241"/>
      <c r="U1589" s="44"/>
      <c r="V1589" s="44"/>
      <c r="W1589" s="44"/>
    </row>
    <row r="1590" spans="1:23" ht="20.100000000000001" customHeight="1" x14ac:dyDescent="0.25">
      <c r="A1590" s="125">
        <f>IF('Plantes en Vert'!A169="","",'Plantes en Vert'!A169)</f>
        <v>26260</v>
      </c>
      <c r="B1590" s="126" t="str">
        <f>IF('Plantes en Vert'!B169="","",'Plantes en Vert'!B169)</f>
        <v>IMPATIENS SOL LUNA PRIME</v>
      </c>
      <c r="C1590" s="126" t="str">
        <f>IF('Plantes en Vert'!C169="","",'Plantes en Vert'!C169)</f>
        <v xml:space="preserve">Peach </v>
      </c>
      <c r="D1590" s="126" t="str">
        <f>IF('Plantes en Vert'!D169="","",'Plantes en Vert'!D169)</f>
        <v>&gt;s10/2026</v>
      </c>
      <c r="E1590" s="127" t="str">
        <f>IF('Plantes en Vert'!E169="","",'Plantes en Vert'!E169)</f>
        <v>B</v>
      </c>
      <c r="F1590" s="127" t="str">
        <f>IF('Plantes en Vert'!F169="","",'Plantes en Vert'!F169)</f>
        <v>P 1L</v>
      </c>
      <c r="G1590" s="128">
        <f>IF('Plantes en Vert'!G169="","",'Plantes en Vert'!G169)</f>
        <v>10</v>
      </c>
      <c r="H1590" s="127" t="str">
        <f>IF('Plantes en Vert'!H169="","",'Plantes en Vert'!H169)</f>
        <v>Q. lim.</v>
      </c>
      <c r="I1590" s="127" t="str">
        <f>IF('Plantes en Vert'!I169="","",'Plantes en Vert'!I169)</f>
        <v>E</v>
      </c>
      <c r="J1590" s="129" t="str">
        <f>IF('Plantes en Vert'!J169="","",'Plantes en Vert'!J169)</f>
        <v/>
      </c>
      <c r="K1590" s="160" t="str">
        <f>IF('Plantes en Vert'!K169="","",'Plantes en Vert'!K169)</f>
        <v>DIV FL</v>
      </c>
      <c r="L1590" s="160" t="str">
        <f>IF('Plantes en Vert'!L169="","",'Plantes en Vert'!L169)</f>
        <v>Hall</v>
      </c>
      <c r="M1590" s="160" t="str">
        <f>IF('Plantes en Vert'!M169="","",'Plantes en Vert'!M169)</f>
        <v/>
      </c>
      <c r="N1590" s="160" t="str">
        <f>IF('Plantes en Vert'!N169="","",'Plantes en Vert'!N169)</f>
        <v>P1L</v>
      </c>
      <c r="O1590" s="126"/>
      <c r="P1590" s="130"/>
      <c r="Q1590" s="20"/>
      <c r="R1590" s="20"/>
      <c r="S1590" s="236"/>
      <c r="T1590" s="245"/>
      <c r="U1590" s="214"/>
      <c r="V1590" s="214"/>
      <c r="W1590" s="214"/>
    </row>
    <row r="1591" spans="1:23" ht="20.100000000000001" customHeight="1" x14ac:dyDescent="0.25">
      <c r="A1591" s="23" t="e">
        <f>IF('Plantes en Vert'!#REF!="","",'Plantes en Vert'!#REF!)</f>
        <v>#REF!</v>
      </c>
      <c r="B1591" s="24" t="e">
        <f>IF('Plantes en Vert'!#REF!="","",'Plantes en Vert'!#REF!)</f>
        <v>#REF!</v>
      </c>
      <c r="C1591" s="24" t="e">
        <f>IF('Plantes en Vert'!#REF!="","",'Plantes en Vert'!#REF!)</f>
        <v>#REF!</v>
      </c>
      <c r="D1591" s="24" t="e">
        <f>IF('Plantes en Vert'!#REF!="","",'Plantes en Vert'!#REF!)</f>
        <v>#REF!</v>
      </c>
      <c r="E1591" s="66" t="e">
        <f>IF('Plantes en Vert'!#REF!="","",'Plantes en Vert'!#REF!)</f>
        <v>#REF!</v>
      </c>
      <c r="F1591" s="66" t="e">
        <f>IF('Plantes en Vert'!#REF!="","",'Plantes en Vert'!#REF!)</f>
        <v>#REF!</v>
      </c>
      <c r="G1591" s="64" t="e">
        <f>IF('Plantes en Vert'!#REF!="","",'Plantes en Vert'!#REF!)</f>
        <v>#REF!</v>
      </c>
      <c r="H1591" s="66" t="e">
        <f>IF('Plantes en Vert'!#REF!="","",'Plantes en Vert'!#REF!)</f>
        <v>#REF!</v>
      </c>
      <c r="I1591" s="66" t="e">
        <f>IF('Plantes en Vert'!#REF!="","",'Plantes en Vert'!#REF!)</f>
        <v>#REF!</v>
      </c>
      <c r="J1591" s="72" t="e">
        <f>IF('Plantes en Vert'!#REF!="","",'Plantes en Vert'!#REF!)</f>
        <v>#REF!</v>
      </c>
      <c r="K1591" s="24" t="e">
        <f>IF('Plantes en Vert'!#REF!="","",'Plantes en Vert'!#REF!)</f>
        <v>#REF!</v>
      </c>
      <c r="L1591" s="24" t="e">
        <f>IF('Plantes en Vert'!#REF!="","",'Plantes en Vert'!#REF!)</f>
        <v>#REF!</v>
      </c>
      <c r="M1591" s="24" t="e">
        <f>IF('Plantes en Vert'!#REF!="","",'Plantes en Vert'!#REF!)</f>
        <v>#REF!</v>
      </c>
      <c r="N1591" s="24" t="e">
        <f>IF('Plantes en Vert'!#REF!="","",'Plantes en Vert'!#REF!)</f>
        <v>#REF!</v>
      </c>
      <c r="O1591" s="24"/>
      <c r="P1591" s="54"/>
      <c r="Q1591" s="20"/>
      <c r="R1591" s="20"/>
      <c r="S1591" s="236"/>
      <c r="T1591" s="241"/>
      <c r="U1591" s="44"/>
      <c r="V1591" s="44"/>
      <c r="W1591" s="44"/>
    </row>
    <row r="1592" spans="1:23" ht="20.100000000000001" customHeight="1" x14ac:dyDescent="0.25">
      <c r="A1592" s="125">
        <f>IF('Plantes en Vert'!A170="","",'Plantes en Vert'!A170)</f>
        <v>26261</v>
      </c>
      <c r="B1592" s="126" t="str">
        <f>IF('Plantes en Vert'!B170="","",'Plantes en Vert'!B170)</f>
        <v>IMPATIENS SOL LUNA PRIME</v>
      </c>
      <c r="C1592" s="126" t="str">
        <f>IF('Plantes en Vert'!C170="","",'Plantes en Vert'!C170)</f>
        <v xml:space="preserve">Red </v>
      </c>
      <c r="D1592" s="126" t="str">
        <f>IF('Plantes en Vert'!D170="","",'Plantes en Vert'!D170)</f>
        <v>&gt;s10/2026</v>
      </c>
      <c r="E1592" s="127" t="str">
        <f>IF('Plantes en Vert'!E170="","",'Plantes en Vert'!E170)</f>
        <v>B</v>
      </c>
      <c r="F1592" s="127" t="str">
        <f>IF('Plantes en Vert'!F170="","",'Plantes en Vert'!F170)</f>
        <v>P 1L</v>
      </c>
      <c r="G1592" s="128">
        <f>IF('Plantes en Vert'!G170="","",'Plantes en Vert'!G170)</f>
        <v>10</v>
      </c>
      <c r="H1592" s="127" t="str">
        <f>IF('Plantes en Vert'!H170="","",'Plantes en Vert'!H170)</f>
        <v>Q. lim.</v>
      </c>
      <c r="I1592" s="127" t="str">
        <f>IF('Plantes en Vert'!I170="","",'Plantes en Vert'!I170)</f>
        <v>E</v>
      </c>
      <c r="J1592" s="129" t="str">
        <f>IF('Plantes en Vert'!J170="","",'Plantes en Vert'!J170)</f>
        <v/>
      </c>
      <c r="K1592" s="160" t="str">
        <f>IF('Plantes en Vert'!K170="","",'Plantes en Vert'!K170)</f>
        <v>DIV FL</v>
      </c>
      <c r="L1592" s="160" t="str">
        <f>IF('Plantes en Vert'!L170="","",'Plantes en Vert'!L170)</f>
        <v>Hall</v>
      </c>
      <c r="M1592" s="160" t="str">
        <f>IF('Plantes en Vert'!M170="","",'Plantes en Vert'!M170)</f>
        <v/>
      </c>
      <c r="N1592" s="160" t="str">
        <f>IF('Plantes en Vert'!N170="","",'Plantes en Vert'!N170)</f>
        <v>P1L</v>
      </c>
      <c r="O1592" s="126"/>
      <c r="P1592" s="130"/>
      <c r="Q1592" s="20"/>
      <c r="R1592" s="20"/>
      <c r="S1592" s="236"/>
      <c r="T1592" s="245"/>
      <c r="U1592" s="214"/>
      <c r="V1592" s="214"/>
      <c r="W1592" s="214"/>
    </row>
    <row r="1593" spans="1:23" ht="20.100000000000001" customHeight="1" x14ac:dyDescent="0.25">
      <c r="A1593" s="23" t="e">
        <f>IF('Plantes en Vert'!#REF!="","",'Plantes en Vert'!#REF!)</f>
        <v>#REF!</v>
      </c>
      <c r="B1593" s="24" t="e">
        <f>IF('Plantes en Vert'!#REF!="","",'Plantes en Vert'!#REF!)</f>
        <v>#REF!</v>
      </c>
      <c r="C1593" s="24" t="e">
        <f>IF('Plantes en Vert'!#REF!="","",'Plantes en Vert'!#REF!)</f>
        <v>#REF!</v>
      </c>
      <c r="D1593" s="24" t="e">
        <f>IF('Plantes en Vert'!#REF!="","",'Plantes en Vert'!#REF!)</f>
        <v>#REF!</v>
      </c>
      <c r="E1593" s="66" t="e">
        <f>IF('Plantes en Vert'!#REF!="","",'Plantes en Vert'!#REF!)</f>
        <v>#REF!</v>
      </c>
      <c r="F1593" s="66" t="e">
        <f>IF('Plantes en Vert'!#REF!="","",'Plantes en Vert'!#REF!)</f>
        <v>#REF!</v>
      </c>
      <c r="G1593" s="64" t="e">
        <f>IF('Plantes en Vert'!#REF!="","",'Plantes en Vert'!#REF!)</f>
        <v>#REF!</v>
      </c>
      <c r="H1593" s="66" t="e">
        <f>IF('Plantes en Vert'!#REF!="","",'Plantes en Vert'!#REF!)</f>
        <v>#REF!</v>
      </c>
      <c r="I1593" s="66" t="e">
        <f>IF('Plantes en Vert'!#REF!="","",'Plantes en Vert'!#REF!)</f>
        <v>#REF!</v>
      </c>
      <c r="J1593" s="72" t="e">
        <f>IF('Plantes en Vert'!#REF!="","",'Plantes en Vert'!#REF!)</f>
        <v>#REF!</v>
      </c>
      <c r="K1593" s="24" t="e">
        <f>IF('Plantes en Vert'!#REF!="","",'Plantes en Vert'!#REF!)</f>
        <v>#REF!</v>
      </c>
      <c r="L1593" s="24" t="e">
        <f>IF('Plantes en Vert'!#REF!="","",'Plantes en Vert'!#REF!)</f>
        <v>#REF!</v>
      </c>
      <c r="M1593" s="24" t="e">
        <f>IF('Plantes en Vert'!#REF!="","",'Plantes en Vert'!#REF!)</f>
        <v>#REF!</v>
      </c>
      <c r="N1593" s="24" t="e">
        <f>IF('Plantes en Vert'!#REF!="","",'Plantes en Vert'!#REF!)</f>
        <v>#REF!</v>
      </c>
      <c r="O1593" s="24"/>
      <c r="P1593" s="54"/>
      <c r="Q1593" s="20"/>
      <c r="R1593" s="20"/>
      <c r="S1593" s="236"/>
      <c r="T1593" s="241"/>
      <c r="U1593" s="44"/>
      <c r="V1593" s="44"/>
      <c r="W1593" s="44"/>
    </row>
    <row r="1594" spans="1:23" ht="20.100000000000001" customHeight="1" x14ac:dyDescent="0.25">
      <c r="A1594" s="125">
        <f>IF('Plantes en Vert'!A171="","",'Plantes en Vert'!A171)</f>
        <v>26262</v>
      </c>
      <c r="B1594" s="126" t="str">
        <f>IF('Plantes en Vert'!B171="","",'Plantes en Vert'!B171)</f>
        <v>IMPATIENS SOL LUNA PRIME</v>
      </c>
      <c r="C1594" s="126" t="str">
        <f>IF('Plantes en Vert'!C171="","",'Plantes en Vert'!C171)</f>
        <v xml:space="preserve">White </v>
      </c>
      <c r="D1594" s="126" t="str">
        <f>IF('Plantes en Vert'!D171="","",'Plantes en Vert'!D171)</f>
        <v>&gt;s10/2026</v>
      </c>
      <c r="E1594" s="127" t="str">
        <f>IF('Plantes en Vert'!E171="","",'Plantes en Vert'!E171)</f>
        <v>B</v>
      </c>
      <c r="F1594" s="127" t="str">
        <f>IF('Plantes en Vert'!F171="","",'Plantes en Vert'!F171)</f>
        <v>P 1L</v>
      </c>
      <c r="G1594" s="128">
        <f>IF('Plantes en Vert'!G171="","",'Plantes en Vert'!G171)</f>
        <v>10</v>
      </c>
      <c r="H1594" s="127" t="str">
        <f>IF('Plantes en Vert'!H171="","",'Plantes en Vert'!H171)</f>
        <v>Q. lim.</v>
      </c>
      <c r="I1594" s="127" t="str">
        <f>IF('Plantes en Vert'!I171="","",'Plantes en Vert'!I171)</f>
        <v>E</v>
      </c>
      <c r="J1594" s="129" t="str">
        <f>IF('Plantes en Vert'!J171="","",'Plantes en Vert'!J171)</f>
        <v/>
      </c>
      <c r="K1594" s="160" t="str">
        <f>IF('Plantes en Vert'!K171="","",'Plantes en Vert'!K171)</f>
        <v>DIV FL</v>
      </c>
      <c r="L1594" s="160" t="str">
        <f>IF('Plantes en Vert'!L171="","",'Plantes en Vert'!L171)</f>
        <v>Hall</v>
      </c>
      <c r="M1594" s="160" t="str">
        <f>IF('Plantes en Vert'!M171="","",'Plantes en Vert'!M171)</f>
        <v/>
      </c>
      <c r="N1594" s="160" t="str">
        <f>IF('Plantes en Vert'!N171="","",'Plantes en Vert'!N171)</f>
        <v>P1L</v>
      </c>
      <c r="O1594" s="126"/>
      <c r="P1594" s="130"/>
      <c r="Q1594" s="20"/>
      <c r="R1594" s="20"/>
      <c r="S1594" s="236"/>
      <c r="T1594" s="245"/>
      <c r="U1594" s="214"/>
      <c r="V1594" s="214"/>
      <c r="W1594" s="214"/>
    </row>
    <row r="1595" spans="1:23" ht="20.100000000000001" customHeight="1" x14ac:dyDescent="0.25">
      <c r="A1595" s="23" t="e">
        <f>IF('Plantes en Vert'!#REF!="","",'Plantes en Vert'!#REF!)</f>
        <v>#REF!</v>
      </c>
      <c r="B1595" s="24" t="e">
        <f>IF('Plantes en Vert'!#REF!="","",'Plantes en Vert'!#REF!)</f>
        <v>#REF!</v>
      </c>
      <c r="C1595" s="24" t="e">
        <f>IF('Plantes en Vert'!#REF!="","",'Plantes en Vert'!#REF!)</f>
        <v>#REF!</v>
      </c>
      <c r="D1595" s="24" t="e">
        <f>IF('Plantes en Vert'!#REF!="","",'Plantes en Vert'!#REF!)</f>
        <v>#REF!</v>
      </c>
      <c r="E1595" s="66" t="e">
        <f>IF('Plantes en Vert'!#REF!="","",'Plantes en Vert'!#REF!)</f>
        <v>#REF!</v>
      </c>
      <c r="F1595" s="66" t="e">
        <f>IF('Plantes en Vert'!#REF!="","",'Plantes en Vert'!#REF!)</f>
        <v>#REF!</v>
      </c>
      <c r="G1595" s="64" t="e">
        <f>IF('Plantes en Vert'!#REF!="","",'Plantes en Vert'!#REF!)</f>
        <v>#REF!</v>
      </c>
      <c r="H1595" s="66" t="e">
        <f>IF('Plantes en Vert'!#REF!="","",'Plantes en Vert'!#REF!)</f>
        <v>#REF!</v>
      </c>
      <c r="I1595" s="66" t="e">
        <f>IF('Plantes en Vert'!#REF!="","",'Plantes en Vert'!#REF!)</f>
        <v>#REF!</v>
      </c>
      <c r="J1595" s="72" t="e">
        <f>IF('Plantes en Vert'!#REF!="","",'Plantes en Vert'!#REF!)</f>
        <v>#REF!</v>
      </c>
      <c r="K1595" s="24" t="e">
        <f>IF('Plantes en Vert'!#REF!="","",'Plantes en Vert'!#REF!)</f>
        <v>#REF!</v>
      </c>
      <c r="L1595" s="24" t="e">
        <f>IF('Plantes en Vert'!#REF!="","",'Plantes en Vert'!#REF!)</f>
        <v>#REF!</v>
      </c>
      <c r="M1595" s="24" t="e">
        <f>IF('Plantes en Vert'!#REF!="","",'Plantes en Vert'!#REF!)</f>
        <v>#REF!</v>
      </c>
      <c r="N1595" s="24" t="e">
        <f>IF('Plantes en Vert'!#REF!="","",'Plantes en Vert'!#REF!)</f>
        <v>#REF!</v>
      </c>
      <c r="O1595" s="24"/>
      <c r="P1595" s="54"/>
      <c r="Q1595" s="20"/>
      <c r="R1595" s="20"/>
      <c r="S1595" s="236"/>
      <c r="T1595" s="241"/>
      <c r="U1595" s="44"/>
      <c r="V1595" s="44"/>
      <c r="W1595" s="44"/>
    </row>
    <row r="1596" spans="1:23" ht="20.100000000000001" customHeight="1" x14ac:dyDescent="0.25">
      <c r="A1596" s="125">
        <f>IF('Plantes en Vert'!A172="","",'Plantes en Vert'!A172)</f>
        <v>21949</v>
      </c>
      <c r="B1596" s="126" t="str">
        <f>IF('Plantes en Vert'!B172="","",'Plantes en Vert'!B172)</f>
        <v>IMPATIENS SUN HARMONY</v>
      </c>
      <c r="C1596" s="126" t="str">
        <f>IF('Plantes en Vert'!C172="","",'Plantes en Vert'!C172)</f>
        <v xml:space="preserve">Deep orange </v>
      </c>
      <c r="D1596" s="126" t="str">
        <f>IF('Plantes en Vert'!D172="","",'Plantes en Vert'!D172)</f>
        <v>&gt;s10/2026</v>
      </c>
      <c r="E1596" s="127" t="str">
        <f>IF('Plantes en Vert'!E172="","",'Plantes en Vert'!E172)</f>
        <v>B</v>
      </c>
      <c r="F1596" s="127" t="str">
        <f>IF('Plantes en Vert'!F172="","",'Plantes en Vert'!F172)</f>
        <v>P 1L</v>
      </c>
      <c r="G1596" s="128">
        <f>IF('Plantes en Vert'!G172="","",'Plantes en Vert'!G172)</f>
        <v>10</v>
      </c>
      <c r="H1596" s="127" t="str">
        <f>IF('Plantes en Vert'!H172="","",'Plantes en Vert'!H172)</f>
        <v>Q. lim.</v>
      </c>
      <c r="I1596" s="127" t="str">
        <f>IF('Plantes en Vert'!I172="","",'Plantes en Vert'!I172)</f>
        <v>E</v>
      </c>
      <c r="J1596" s="129" t="str">
        <f>IF('Plantes en Vert'!J172="","",'Plantes en Vert'!J172)</f>
        <v/>
      </c>
      <c r="K1596" s="160" t="str">
        <f>IF('Plantes en Vert'!K172="","",'Plantes en Vert'!K172)</f>
        <v>DIV FL</v>
      </c>
      <c r="L1596" s="160" t="str">
        <f>IF('Plantes en Vert'!L172="","",'Plantes en Vert'!L172)</f>
        <v>Hall</v>
      </c>
      <c r="M1596" s="160" t="str">
        <f>IF('Plantes en Vert'!M172="","",'Plantes en Vert'!M172)</f>
        <v/>
      </c>
      <c r="N1596" s="160" t="str">
        <f>IF('Plantes en Vert'!N172="","",'Plantes en Vert'!N172)</f>
        <v>P1L</v>
      </c>
      <c r="O1596" s="126"/>
      <c r="P1596" s="130"/>
      <c r="Q1596" s="20"/>
      <c r="R1596" s="20"/>
      <c r="S1596" s="236"/>
      <c r="T1596" s="245"/>
      <c r="U1596" s="214"/>
      <c r="V1596" s="214"/>
      <c r="W1596" s="214"/>
    </row>
    <row r="1597" spans="1:23" ht="20.100000000000001" customHeight="1" x14ac:dyDescent="0.25">
      <c r="A1597" s="23" t="e">
        <f>IF('Plantes en Vert'!#REF!="","",'Plantes en Vert'!#REF!)</f>
        <v>#REF!</v>
      </c>
      <c r="B1597" s="24" t="e">
        <f>IF('Plantes en Vert'!#REF!="","",'Plantes en Vert'!#REF!)</f>
        <v>#REF!</v>
      </c>
      <c r="C1597" s="24" t="e">
        <f>IF('Plantes en Vert'!#REF!="","",'Plantes en Vert'!#REF!)</f>
        <v>#REF!</v>
      </c>
      <c r="D1597" s="24" t="e">
        <f>IF('Plantes en Vert'!#REF!="","",'Plantes en Vert'!#REF!)</f>
        <v>#REF!</v>
      </c>
      <c r="E1597" s="66" t="e">
        <f>IF('Plantes en Vert'!#REF!="","",'Plantes en Vert'!#REF!)</f>
        <v>#REF!</v>
      </c>
      <c r="F1597" s="66" t="e">
        <f>IF('Plantes en Vert'!#REF!="","",'Plantes en Vert'!#REF!)</f>
        <v>#REF!</v>
      </c>
      <c r="G1597" s="64" t="e">
        <f>IF('Plantes en Vert'!#REF!="","",'Plantes en Vert'!#REF!)</f>
        <v>#REF!</v>
      </c>
      <c r="H1597" s="66" t="e">
        <f>IF('Plantes en Vert'!#REF!="","",'Plantes en Vert'!#REF!)</f>
        <v>#REF!</v>
      </c>
      <c r="I1597" s="66" t="e">
        <f>IF('Plantes en Vert'!#REF!="","",'Plantes en Vert'!#REF!)</f>
        <v>#REF!</v>
      </c>
      <c r="J1597" s="72" t="e">
        <f>IF('Plantes en Vert'!#REF!="","",'Plantes en Vert'!#REF!)</f>
        <v>#REF!</v>
      </c>
      <c r="K1597" s="24" t="e">
        <f>IF('Plantes en Vert'!#REF!="","",'Plantes en Vert'!#REF!)</f>
        <v>#REF!</v>
      </c>
      <c r="L1597" s="24" t="e">
        <f>IF('Plantes en Vert'!#REF!="","",'Plantes en Vert'!#REF!)</f>
        <v>#REF!</v>
      </c>
      <c r="M1597" s="24" t="e">
        <f>IF('Plantes en Vert'!#REF!="","",'Plantes en Vert'!#REF!)</f>
        <v>#REF!</v>
      </c>
      <c r="N1597" s="24" t="e">
        <f>IF('Plantes en Vert'!#REF!="","",'Plantes en Vert'!#REF!)</f>
        <v>#REF!</v>
      </c>
      <c r="O1597" s="24"/>
      <c r="P1597" s="54"/>
      <c r="Q1597" s="20"/>
      <c r="R1597" s="20"/>
      <c r="S1597" s="236"/>
      <c r="T1597" s="241"/>
      <c r="U1597" s="44"/>
      <c r="V1597" s="44"/>
      <c r="W1597" s="44"/>
    </row>
    <row r="1598" spans="1:23" ht="20.100000000000001" customHeight="1" x14ac:dyDescent="0.25">
      <c r="A1598" s="125">
        <f>IF('Plantes en Vert'!A173="","",'Plantes en Vert'!A173)</f>
        <v>21951</v>
      </c>
      <c r="B1598" s="126" t="str">
        <f>IF('Plantes en Vert'!B173="","",'Plantes en Vert'!B173)</f>
        <v>IMPATIENS SUN HARMONY</v>
      </c>
      <c r="C1598" s="126" t="str">
        <f>IF('Plantes en Vert'!C173="","",'Plantes en Vert'!C173)</f>
        <v xml:space="preserve">Deep pink </v>
      </c>
      <c r="D1598" s="126" t="str">
        <f>IF('Plantes en Vert'!D173="","",'Plantes en Vert'!D173)</f>
        <v>&gt;s10/2026</v>
      </c>
      <c r="E1598" s="127" t="str">
        <f>IF('Plantes en Vert'!E173="","",'Plantes en Vert'!E173)</f>
        <v>B</v>
      </c>
      <c r="F1598" s="127" t="str">
        <f>IF('Plantes en Vert'!F173="","",'Plantes en Vert'!F173)</f>
        <v>P 1L</v>
      </c>
      <c r="G1598" s="128">
        <f>IF('Plantes en Vert'!G173="","",'Plantes en Vert'!G173)</f>
        <v>10</v>
      </c>
      <c r="H1598" s="127" t="str">
        <f>IF('Plantes en Vert'!H173="","",'Plantes en Vert'!H173)</f>
        <v>Q. lim.</v>
      </c>
      <c r="I1598" s="127" t="str">
        <f>IF('Plantes en Vert'!I173="","",'Plantes en Vert'!I173)</f>
        <v>E</v>
      </c>
      <c r="J1598" s="129" t="str">
        <f>IF('Plantes en Vert'!J173="","",'Plantes en Vert'!J173)</f>
        <v/>
      </c>
      <c r="K1598" s="160" t="str">
        <f>IF('Plantes en Vert'!K173="","",'Plantes en Vert'!K173)</f>
        <v>DIV FL</v>
      </c>
      <c r="L1598" s="160" t="str">
        <f>IF('Plantes en Vert'!L173="","",'Plantes en Vert'!L173)</f>
        <v>Hall</v>
      </c>
      <c r="M1598" s="160" t="str">
        <f>IF('Plantes en Vert'!M173="","",'Plantes en Vert'!M173)</f>
        <v/>
      </c>
      <c r="N1598" s="160" t="str">
        <f>IF('Plantes en Vert'!N173="","",'Plantes en Vert'!N173)</f>
        <v>P1L</v>
      </c>
      <c r="O1598" s="126"/>
      <c r="P1598" s="130"/>
      <c r="Q1598" s="20"/>
      <c r="R1598" s="20"/>
      <c r="S1598" s="236"/>
      <c r="T1598" s="245"/>
      <c r="U1598" s="214"/>
      <c r="V1598" s="214"/>
      <c r="W1598" s="214"/>
    </row>
    <row r="1599" spans="1:23" ht="20.100000000000001" customHeight="1" x14ac:dyDescent="0.25">
      <c r="A1599" s="23" t="e">
        <f>IF('Plantes en Vert'!#REF!="","",'Plantes en Vert'!#REF!)</f>
        <v>#REF!</v>
      </c>
      <c r="B1599" s="24" t="e">
        <f>IF('Plantes en Vert'!#REF!="","",'Plantes en Vert'!#REF!)</f>
        <v>#REF!</v>
      </c>
      <c r="C1599" s="24" t="e">
        <f>IF('Plantes en Vert'!#REF!="","",'Plantes en Vert'!#REF!)</f>
        <v>#REF!</v>
      </c>
      <c r="D1599" s="24" t="e">
        <f>IF('Plantes en Vert'!#REF!="","",'Plantes en Vert'!#REF!)</f>
        <v>#REF!</v>
      </c>
      <c r="E1599" s="66" t="e">
        <f>IF('Plantes en Vert'!#REF!="","",'Plantes en Vert'!#REF!)</f>
        <v>#REF!</v>
      </c>
      <c r="F1599" s="66" t="e">
        <f>IF('Plantes en Vert'!#REF!="","",'Plantes en Vert'!#REF!)</f>
        <v>#REF!</v>
      </c>
      <c r="G1599" s="64" t="e">
        <f>IF('Plantes en Vert'!#REF!="","",'Plantes en Vert'!#REF!)</f>
        <v>#REF!</v>
      </c>
      <c r="H1599" s="66" t="e">
        <f>IF('Plantes en Vert'!#REF!="","",'Plantes en Vert'!#REF!)</f>
        <v>#REF!</v>
      </c>
      <c r="I1599" s="66" t="e">
        <f>IF('Plantes en Vert'!#REF!="","",'Plantes en Vert'!#REF!)</f>
        <v>#REF!</v>
      </c>
      <c r="J1599" s="72" t="e">
        <f>IF('Plantes en Vert'!#REF!="","",'Plantes en Vert'!#REF!)</f>
        <v>#REF!</v>
      </c>
      <c r="K1599" s="24" t="e">
        <f>IF('Plantes en Vert'!#REF!="","",'Plantes en Vert'!#REF!)</f>
        <v>#REF!</v>
      </c>
      <c r="L1599" s="24" t="e">
        <f>IF('Plantes en Vert'!#REF!="","",'Plantes en Vert'!#REF!)</f>
        <v>#REF!</v>
      </c>
      <c r="M1599" s="24" t="e">
        <f>IF('Plantes en Vert'!#REF!="","",'Plantes en Vert'!#REF!)</f>
        <v>#REF!</v>
      </c>
      <c r="N1599" s="24" t="e">
        <f>IF('Plantes en Vert'!#REF!="","",'Plantes en Vert'!#REF!)</f>
        <v>#REF!</v>
      </c>
      <c r="O1599" s="24"/>
      <c r="P1599" s="54"/>
      <c r="Q1599" s="20"/>
      <c r="R1599" s="20"/>
      <c r="S1599" s="236"/>
      <c r="T1599" s="241"/>
      <c r="U1599" s="44"/>
      <c r="V1599" s="44"/>
      <c r="W1599" s="44"/>
    </row>
    <row r="1600" spans="1:23" ht="20.100000000000001" customHeight="1" x14ac:dyDescent="0.25">
      <c r="A1600" s="125">
        <f>IF('Plantes en Vert'!A174="","",'Plantes en Vert'!A174)</f>
        <v>21957</v>
      </c>
      <c r="B1600" s="126" t="str">
        <f>IF('Plantes en Vert'!B174="","",'Plantes en Vert'!B174)</f>
        <v>IMPATIENS SUN HARMONY</v>
      </c>
      <c r="C1600" s="126" t="str">
        <f>IF('Plantes en Vert'!C174="","",'Plantes en Vert'!C174)</f>
        <v xml:space="preserve">Red </v>
      </c>
      <c r="D1600" s="126" t="str">
        <f>IF('Plantes en Vert'!D174="","",'Plantes en Vert'!D174)</f>
        <v>&gt;s10/2026</v>
      </c>
      <c r="E1600" s="127" t="str">
        <f>IF('Plantes en Vert'!E174="","",'Plantes en Vert'!E174)</f>
        <v>B</v>
      </c>
      <c r="F1600" s="127" t="str">
        <f>IF('Plantes en Vert'!F174="","",'Plantes en Vert'!F174)</f>
        <v>P 1L</v>
      </c>
      <c r="G1600" s="128">
        <f>IF('Plantes en Vert'!G174="","",'Plantes en Vert'!G174)</f>
        <v>10</v>
      </c>
      <c r="H1600" s="127" t="str">
        <f>IF('Plantes en Vert'!H174="","",'Plantes en Vert'!H174)</f>
        <v>Q. lim.</v>
      </c>
      <c r="I1600" s="127" t="str">
        <f>IF('Plantes en Vert'!I174="","",'Plantes en Vert'!I174)</f>
        <v>E</v>
      </c>
      <c r="J1600" s="129" t="str">
        <f>IF('Plantes en Vert'!J174="","",'Plantes en Vert'!J174)</f>
        <v/>
      </c>
      <c r="K1600" s="160" t="str">
        <f>IF('Plantes en Vert'!K174="","",'Plantes en Vert'!K174)</f>
        <v>DIV FL</v>
      </c>
      <c r="L1600" s="160" t="str">
        <f>IF('Plantes en Vert'!L174="","",'Plantes en Vert'!L174)</f>
        <v>Hall</v>
      </c>
      <c r="M1600" s="160" t="str">
        <f>IF('Plantes en Vert'!M174="","",'Plantes en Vert'!M174)</f>
        <v/>
      </c>
      <c r="N1600" s="160" t="str">
        <f>IF('Plantes en Vert'!N174="","",'Plantes en Vert'!N174)</f>
        <v>P1L</v>
      </c>
      <c r="O1600" s="126"/>
      <c r="P1600" s="130"/>
      <c r="Q1600" s="20"/>
      <c r="R1600" s="20"/>
      <c r="S1600" s="236"/>
      <c r="T1600" s="245"/>
      <c r="U1600" s="214"/>
      <c r="V1600" s="214"/>
      <c r="W1600" s="214"/>
    </row>
    <row r="1601" spans="1:23" ht="20.100000000000001" customHeight="1" x14ac:dyDescent="0.25">
      <c r="A1601" s="23" t="e">
        <f>IF('Plantes en Vert'!#REF!="","",'Plantes en Vert'!#REF!)</f>
        <v>#REF!</v>
      </c>
      <c r="B1601" s="24" t="e">
        <f>IF('Plantes en Vert'!#REF!="","",'Plantes en Vert'!#REF!)</f>
        <v>#REF!</v>
      </c>
      <c r="C1601" s="24" t="e">
        <f>IF('Plantes en Vert'!#REF!="","",'Plantes en Vert'!#REF!)</f>
        <v>#REF!</v>
      </c>
      <c r="D1601" s="24" t="e">
        <f>IF('Plantes en Vert'!#REF!="","",'Plantes en Vert'!#REF!)</f>
        <v>#REF!</v>
      </c>
      <c r="E1601" s="66" t="e">
        <f>IF('Plantes en Vert'!#REF!="","",'Plantes en Vert'!#REF!)</f>
        <v>#REF!</v>
      </c>
      <c r="F1601" s="66" t="e">
        <f>IF('Plantes en Vert'!#REF!="","",'Plantes en Vert'!#REF!)</f>
        <v>#REF!</v>
      </c>
      <c r="G1601" s="64" t="e">
        <f>IF('Plantes en Vert'!#REF!="","",'Plantes en Vert'!#REF!)</f>
        <v>#REF!</v>
      </c>
      <c r="H1601" s="66" t="e">
        <f>IF('Plantes en Vert'!#REF!="","",'Plantes en Vert'!#REF!)</f>
        <v>#REF!</v>
      </c>
      <c r="I1601" s="66" t="e">
        <f>IF('Plantes en Vert'!#REF!="","",'Plantes en Vert'!#REF!)</f>
        <v>#REF!</v>
      </c>
      <c r="J1601" s="72" t="e">
        <f>IF('Plantes en Vert'!#REF!="","",'Plantes en Vert'!#REF!)</f>
        <v>#REF!</v>
      </c>
      <c r="K1601" s="24" t="e">
        <f>IF('Plantes en Vert'!#REF!="","",'Plantes en Vert'!#REF!)</f>
        <v>#REF!</v>
      </c>
      <c r="L1601" s="24" t="e">
        <f>IF('Plantes en Vert'!#REF!="","",'Plantes en Vert'!#REF!)</f>
        <v>#REF!</v>
      </c>
      <c r="M1601" s="24" t="e">
        <f>IF('Plantes en Vert'!#REF!="","",'Plantes en Vert'!#REF!)</f>
        <v>#REF!</v>
      </c>
      <c r="N1601" s="24" t="e">
        <f>IF('Plantes en Vert'!#REF!="","",'Plantes en Vert'!#REF!)</f>
        <v>#REF!</v>
      </c>
      <c r="O1601" s="24"/>
      <c r="P1601" s="54"/>
      <c r="Q1601" s="20"/>
      <c r="R1601" s="20"/>
      <c r="S1601" s="236"/>
      <c r="T1601" s="241"/>
      <c r="U1601" s="44"/>
      <c r="V1601" s="44"/>
      <c r="W1601" s="44"/>
    </row>
    <row r="1602" spans="1:23" ht="20.100000000000001" customHeight="1" x14ac:dyDescent="0.25">
      <c r="A1602" s="125">
        <f>IF('Plantes en Vert'!A175="","",'Plantes en Vert'!A175)</f>
        <v>26266</v>
      </c>
      <c r="B1602" s="126" t="str">
        <f>IF('Plantes en Vert'!B175="","",'Plantes en Vert'!B175)</f>
        <v>IMPATIENS</v>
      </c>
      <c r="C1602" s="126" t="str">
        <f>IF('Plantes en Vert'!C175="","",'Plantes en Vert'!C175)</f>
        <v xml:space="preserve">Sol Luna Sun Harmony Variés </v>
      </c>
      <c r="D1602" s="126" t="str">
        <f>IF('Plantes en Vert'!D175="","",'Plantes en Vert'!D175)</f>
        <v>&gt;s10/2026</v>
      </c>
      <c r="E1602" s="127" t="str">
        <f>IF('Plantes en Vert'!E175="","",'Plantes en Vert'!E175)</f>
        <v>B</v>
      </c>
      <c r="F1602" s="127" t="str">
        <f>IF('Plantes en Vert'!F175="","",'Plantes en Vert'!F175)</f>
        <v>P 1L</v>
      </c>
      <c r="G1602" s="128">
        <f>IF('Plantes en Vert'!G175="","",'Plantes en Vert'!G175)</f>
        <v>10</v>
      </c>
      <c r="H1602" s="127" t="str">
        <f>IF('Plantes en Vert'!H175="","",'Plantes en Vert'!H175)</f>
        <v>Q. lim.</v>
      </c>
      <c r="I1602" s="127" t="str">
        <f>IF('Plantes en Vert'!I175="","",'Plantes en Vert'!I175)</f>
        <v>E</v>
      </c>
      <c r="J1602" s="129" t="str">
        <f>IF('Plantes en Vert'!J175="","",'Plantes en Vert'!J175)</f>
        <v/>
      </c>
      <c r="K1602" s="160" t="str">
        <f>IF('Plantes en Vert'!K175="","",'Plantes en Vert'!K175)</f>
        <v>DIV FL</v>
      </c>
      <c r="L1602" s="160" t="str">
        <f>IF('Plantes en Vert'!L175="","",'Plantes en Vert'!L175)</f>
        <v>Hall</v>
      </c>
      <c r="M1602" s="160" t="str">
        <f>IF('Plantes en Vert'!M175="","",'Plantes en Vert'!M175)</f>
        <v/>
      </c>
      <c r="N1602" s="160" t="str">
        <f>IF('Plantes en Vert'!N175="","",'Plantes en Vert'!N175)</f>
        <v>P1L</v>
      </c>
      <c r="O1602" s="126"/>
      <c r="P1602" s="130"/>
      <c r="Q1602" s="20"/>
      <c r="R1602" s="20"/>
      <c r="S1602" s="236"/>
      <c r="T1602" s="245"/>
      <c r="U1602" s="214"/>
      <c r="V1602" s="214"/>
      <c r="W1602" s="214"/>
    </row>
    <row r="1603" spans="1:23" ht="20.100000000000001" customHeight="1" x14ac:dyDescent="0.25">
      <c r="A1603" s="23" t="e">
        <f>IF('Plantes en Vert'!#REF!="","",'Plantes en Vert'!#REF!)</f>
        <v>#REF!</v>
      </c>
      <c r="B1603" s="24" t="e">
        <f>IF('Plantes en Vert'!#REF!="","",'Plantes en Vert'!#REF!)</f>
        <v>#REF!</v>
      </c>
      <c r="C1603" s="24" t="e">
        <f>IF('Plantes en Vert'!#REF!="","",'Plantes en Vert'!#REF!)</f>
        <v>#REF!</v>
      </c>
      <c r="D1603" s="24" t="e">
        <f>IF('Plantes en Vert'!#REF!="","",'Plantes en Vert'!#REF!)</f>
        <v>#REF!</v>
      </c>
      <c r="E1603" s="66" t="e">
        <f>IF('Plantes en Vert'!#REF!="","",'Plantes en Vert'!#REF!)</f>
        <v>#REF!</v>
      </c>
      <c r="F1603" s="66" t="e">
        <f>IF('Plantes en Vert'!#REF!="","",'Plantes en Vert'!#REF!)</f>
        <v>#REF!</v>
      </c>
      <c r="G1603" s="64" t="e">
        <f>IF('Plantes en Vert'!#REF!="","",'Plantes en Vert'!#REF!)</f>
        <v>#REF!</v>
      </c>
      <c r="H1603" s="66" t="e">
        <f>IF('Plantes en Vert'!#REF!="","",'Plantes en Vert'!#REF!)</f>
        <v>#REF!</v>
      </c>
      <c r="I1603" s="66" t="e">
        <f>IF('Plantes en Vert'!#REF!="","",'Plantes en Vert'!#REF!)</f>
        <v>#REF!</v>
      </c>
      <c r="J1603" s="72" t="e">
        <f>IF('Plantes en Vert'!#REF!="","",'Plantes en Vert'!#REF!)</f>
        <v>#REF!</v>
      </c>
      <c r="K1603" s="24" t="e">
        <f>IF('Plantes en Vert'!#REF!="","",'Plantes en Vert'!#REF!)</f>
        <v>#REF!</v>
      </c>
      <c r="L1603" s="24" t="e">
        <f>IF('Plantes en Vert'!#REF!="","",'Plantes en Vert'!#REF!)</f>
        <v>#REF!</v>
      </c>
      <c r="M1603" s="24" t="e">
        <f>IF('Plantes en Vert'!#REF!="","",'Plantes en Vert'!#REF!)</f>
        <v>#REF!</v>
      </c>
      <c r="N1603" s="24" t="e">
        <f>IF('Plantes en Vert'!#REF!="","",'Plantes en Vert'!#REF!)</f>
        <v>#REF!</v>
      </c>
      <c r="O1603" s="24"/>
      <c r="P1603" s="54"/>
      <c r="Q1603" s="20"/>
      <c r="R1603" s="20"/>
      <c r="S1603" s="236"/>
      <c r="T1603" s="241"/>
      <c r="U1603" s="44"/>
      <c r="V1603" s="44"/>
      <c r="W1603" s="44"/>
    </row>
    <row r="1604" spans="1:23" ht="20.100000000000001" customHeight="1" x14ac:dyDescent="0.25">
      <c r="A1604" s="125">
        <f>IF('Plantes en Vert'!A176="","",'Plantes en Vert'!A176)</f>
        <v>24147</v>
      </c>
      <c r="B1604" s="126" t="str">
        <f>IF('Plantes en Vert'!B176="","",'Plantes en Vert'!B176)</f>
        <v>LANTANA CAMARA GEM</v>
      </c>
      <c r="C1604" s="126" t="str">
        <f>IF('Plantes en Vert'!C176="","",'Plantes en Vert'!C176)</f>
        <v xml:space="preserve">Variés </v>
      </c>
      <c r="D1604" s="126" t="str">
        <f>IF('Plantes en Vert'!D176="","",'Plantes en Vert'!D176)</f>
        <v>&gt;s10/2026</v>
      </c>
      <c r="E1604" s="127" t="str">
        <f>IF('Plantes en Vert'!E176="","",'Plantes en Vert'!E176)</f>
        <v>B</v>
      </c>
      <c r="F1604" s="127" t="str">
        <f>IF('Plantes en Vert'!F176="","",'Plantes en Vert'!F176)</f>
        <v>P 1L</v>
      </c>
      <c r="G1604" s="128">
        <f>IF('Plantes en Vert'!G176="","",'Plantes en Vert'!G176)</f>
        <v>10</v>
      </c>
      <c r="H1604" s="127" t="str">
        <f>IF('Plantes en Vert'!H176="","",'Plantes en Vert'!H176)</f>
        <v>Q. lim.</v>
      </c>
      <c r="I1604" s="127" t="str">
        <f>IF('Plantes en Vert'!I176="","",'Plantes en Vert'!I176)</f>
        <v>A</v>
      </c>
      <c r="J1604" s="129" t="str">
        <f>IF('Plantes en Vert'!J176="","",'Plantes en Vert'!J176)</f>
        <v/>
      </c>
      <c r="K1604" s="160" t="str">
        <f>IF('Plantes en Vert'!K176="","",'Plantes en Vert'!K176)</f>
        <v>DIV FL</v>
      </c>
      <c r="L1604" s="160" t="str">
        <f>IF('Plantes en Vert'!L176="","",'Plantes en Vert'!L176)</f>
        <v>Hall</v>
      </c>
      <c r="M1604" s="160" t="str">
        <f>IF('Plantes en Vert'!M176="","",'Plantes en Vert'!M176)</f>
        <v/>
      </c>
      <c r="N1604" s="160" t="str">
        <f>IF('Plantes en Vert'!N176="","",'Plantes en Vert'!N176)</f>
        <v>P1L</v>
      </c>
      <c r="O1604" s="126"/>
      <c r="P1604" s="130"/>
      <c r="Q1604" s="20"/>
      <c r="R1604" s="20"/>
      <c r="S1604" s="236"/>
      <c r="T1604" s="245"/>
      <c r="U1604" s="214"/>
      <c r="V1604" s="214"/>
      <c r="W1604" s="214"/>
    </row>
    <row r="1605" spans="1:23" ht="20.100000000000001" customHeight="1" x14ac:dyDescent="0.25">
      <c r="A1605" s="23" t="e">
        <f>IF('Plantes en Vert'!#REF!="","",'Plantes en Vert'!#REF!)</f>
        <v>#REF!</v>
      </c>
      <c r="B1605" s="24" t="e">
        <f>IF('Plantes en Vert'!#REF!="","",'Plantes en Vert'!#REF!)</f>
        <v>#REF!</v>
      </c>
      <c r="C1605" s="24" t="e">
        <f>IF('Plantes en Vert'!#REF!="","",'Plantes en Vert'!#REF!)</f>
        <v>#REF!</v>
      </c>
      <c r="D1605" s="24" t="e">
        <f>IF('Plantes en Vert'!#REF!="","",'Plantes en Vert'!#REF!)</f>
        <v>#REF!</v>
      </c>
      <c r="E1605" s="66" t="e">
        <f>IF('Plantes en Vert'!#REF!="","",'Plantes en Vert'!#REF!)</f>
        <v>#REF!</v>
      </c>
      <c r="F1605" s="66" t="e">
        <f>IF('Plantes en Vert'!#REF!="","",'Plantes en Vert'!#REF!)</f>
        <v>#REF!</v>
      </c>
      <c r="G1605" s="64" t="e">
        <f>IF('Plantes en Vert'!#REF!="","",'Plantes en Vert'!#REF!)</f>
        <v>#REF!</v>
      </c>
      <c r="H1605" s="66" t="e">
        <f>IF('Plantes en Vert'!#REF!="","",'Plantes en Vert'!#REF!)</f>
        <v>#REF!</v>
      </c>
      <c r="I1605" s="66" t="e">
        <f>IF('Plantes en Vert'!#REF!="","",'Plantes en Vert'!#REF!)</f>
        <v>#REF!</v>
      </c>
      <c r="J1605" s="72" t="e">
        <f>IF('Plantes en Vert'!#REF!="","",'Plantes en Vert'!#REF!)</f>
        <v>#REF!</v>
      </c>
      <c r="K1605" s="24" t="e">
        <f>IF('Plantes en Vert'!#REF!="","",'Plantes en Vert'!#REF!)</f>
        <v>#REF!</v>
      </c>
      <c r="L1605" s="24" t="e">
        <f>IF('Plantes en Vert'!#REF!="","",'Plantes en Vert'!#REF!)</f>
        <v>#REF!</v>
      </c>
      <c r="M1605" s="24" t="e">
        <f>IF('Plantes en Vert'!#REF!="","",'Plantes en Vert'!#REF!)</f>
        <v>#REF!</v>
      </c>
      <c r="N1605" s="24" t="e">
        <f>IF('Plantes en Vert'!#REF!="","",'Plantes en Vert'!#REF!)</f>
        <v>#REF!</v>
      </c>
      <c r="O1605" s="24"/>
      <c r="P1605" s="54"/>
      <c r="Q1605" s="20"/>
      <c r="R1605" s="20"/>
      <c r="S1605" s="236"/>
      <c r="T1605" s="241"/>
      <c r="U1605" s="44"/>
      <c r="V1605" s="44"/>
      <c r="W1605" s="44"/>
    </row>
    <row r="1606" spans="1:23" ht="20.100000000000001" customHeight="1" x14ac:dyDescent="0.25">
      <c r="A1606" s="125">
        <f>IF('Plantes en Vert'!A177="","",'Plantes en Vert'!A177)</f>
        <v>24902</v>
      </c>
      <c r="B1606" s="126" t="str">
        <f>IF('Plantes en Vert'!B177="","",'Plantes en Vert'!B177)</f>
        <v>PLUMBAGO AURICULATA</v>
      </c>
      <c r="C1606" s="126" t="str">
        <f>IF('Plantes en Vert'!C177="","",'Plantes en Vert'!C177)</f>
        <v xml:space="preserve">Bleu </v>
      </c>
      <c r="D1606" s="126" t="str">
        <f>IF('Plantes en Vert'!D177="","",'Plantes en Vert'!D177)</f>
        <v>&gt;s10/2026</v>
      </c>
      <c r="E1606" s="127" t="str">
        <f>IF('Plantes en Vert'!E177="","",'Plantes en Vert'!E177)</f>
        <v>B</v>
      </c>
      <c r="F1606" s="127" t="str">
        <f>IF('Plantes en Vert'!F177="","",'Plantes en Vert'!F177)</f>
        <v>P 1L</v>
      </c>
      <c r="G1606" s="128">
        <f>IF('Plantes en Vert'!G177="","",'Plantes en Vert'!G177)</f>
        <v>10</v>
      </c>
      <c r="H1606" s="127" t="str">
        <f>IF('Plantes en Vert'!H177="","",'Plantes en Vert'!H177)</f>
        <v>Q. lim.</v>
      </c>
      <c r="I1606" s="127" t="str">
        <f>IF('Plantes en Vert'!I177="","",'Plantes en Vert'!I177)</f>
        <v>E</v>
      </c>
      <c r="J1606" s="129" t="str">
        <f>IF('Plantes en Vert'!J177="","",'Plantes en Vert'!J177)</f>
        <v/>
      </c>
      <c r="K1606" s="160" t="str">
        <f>IF('Plantes en Vert'!K177="","",'Plantes en Vert'!K177)</f>
        <v>DIV FL</v>
      </c>
      <c r="L1606" s="160" t="str">
        <f>IF('Plantes en Vert'!L177="","",'Plantes en Vert'!L177)</f>
        <v>Hall</v>
      </c>
      <c r="M1606" s="160" t="str">
        <f>IF('Plantes en Vert'!M177="","",'Plantes en Vert'!M177)</f>
        <v/>
      </c>
      <c r="N1606" s="160" t="str">
        <f>IF('Plantes en Vert'!N177="","",'Plantes en Vert'!N177)</f>
        <v>P1L</v>
      </c>
      <c r="O1606" s="126"/>
      <c r="P1606" s="130"/>
      <c r="Q1606" s="20"/>
      <c r="R1606" s="20"/>
      <c r="S1606" s="236"/>
      <c r="T1606" s="245"/>
      <c r="U1606" s="214"/>
      <c r="V1606" s="214"/>
      <c r="W1606" s="214"/>
    </row>
    <row r="1607" spans="1:23" ht="20.100000000000001" customHeight="1" x14ac:dyDescent="0.25">
      <c r="A1607" s="23" t="e">
        <f>IF('Plantes en Vert'!#REF!="","",'Plantes en Vert'!#REF!)</f>
        <v>#REF!</v>
      </c>
      <c r="B1607" s="24" t="e">
        <f>IF('Plantes en Vert'!#REF!="","",'Plantes en Vert'!#REF!)</f>
        <v>#REF!</v>
      </c>
      <c r="C1607" s="24" t="e">
        <f>IF('Plantes en Vert'!#REF!="","",'Plantes en Vert'!#REF!)</f>
        <v>#REF!</v>
      </c>
      <c r="D1607" s="24" t="e">
        <f>IF('Plantes en Vert'!#REF!="","",'Plantes en Vert'!#REF!)</f>
        <v>#REF!</v>
      </c>
      <c r="E1607" s="66" t="e">
        <f>IF('Plantes en Vert'!#REF!="","",'Plantes en Vert'!#REF!)</f>
        <v>#REF!</v>
      </c>
      <c r="F1607" s="66" t="e">
        <f>IF('Plantes en Vert'!#REF!="","",'Plantes en Vert'!#REF!)</f>
        <v>#REF!</v>
      </c>
      <c r="G1607" s="64" t="e">
        <f>IF('Plantes en Vert'!#REF!="","",'Plantes en Vert'!#REF!)</f>
        <v>#REF!</v>
      </c>
      <c r="H1607" s="66" t="e">
        <f>IF('Plantes en Vert'!#REF!="","",'Plantes en Vert'!#REF!)</f>
        <v>#REF!</v>
      </c>
      <c r="I1607" s="66" t="e">
        <f>IF('Plantes en Vert'!#REF!="","",'Plantes en Vert'!#REF!)</f>
        <v>#REF!</v>
      </c>
      <c r="J1607" s="72" t="e">
        <f>IF('Plantes en Vert'!#REF!="","",'Plantes en Vert'!#REF!)</f>
        <v>#REF!</v>
      </c>
      <c r="K1607" s="24" t="e">
        <f>IF('Plantes en Vert'!#REF!="","",'Plantes en Vert'!#REF!)</f>
        <v>#REF!</v>
      </c>
      <c r="L1607" s="24" t="e">
        <f>IF('Plantes en Vert'!#REF!="","",'Plantes en Vert'!#REF!)</f>
        <v>#REF!</v>
      </c>
      <c r="M1607" s="24" t="e">
        <f>IF('Plantes en Vert'!#REF!="","",'Plantes en Vert'!#REF!)</f>
        <v>#REF!</v>
      </c>
      <c r="N1607" s="24" t="e">
        <f>IF('Plantes en Vert'!#REF!="","",'Plantes en Vert'!#REF!)</f>
        <v>#REF!</v>
      </c>
      <c r="O1607" s="24"/>
      <c r="P1607" s="54"/>
      <c r="Q1607" s="20"/>
      <c r="R1607" s="20"/>
      <c r="S1607" s="236"/>
      <c r="T1607" s="241"/>
      <c r="U1607" s="44"/>
      <c r="V1607" s="44"/>
      <c r="W1607" s="44"/>
    </row>
  </sheetData>
  <autoFilter ref="A5:W1607" xr:uid="{1E715EDA-88D5-409E-8771-5427792BA35A}"/>
  <mergeCells count="3">
    <mergeCell ref="D4:S4"/>
    <mergeCell ref="T4:W4"/>
    <mergeCell ref="A1:W1"/>
  </mergeCells>
  <pageMargins left="0.23622047244094491" right="0.23622047244094491" top="0.23622047244094491" bottom="0.23622047244094491" header="0" footer="0"/>
  <pageSetup paperSize="9" scale="61" fitToHeight="0" orientation="portrait" r:id="rId1"/>
  <headerFooter differentFirst="1">
    <oddFooter>&amp;C&amp;8Page &amp;P de &amp;N&amp;R&amp;G</oddFooter>
    <firstFooter>&amp;C&amp;8Page &amp;P de &amp;N</firstFooter>
  </headerFooter>
  <rowBreaks count="1" manualBreakCount="1">
    <brk id="1034" max="22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Informations Client</vt:lpstr>
      <vt:lpstr>Jeunes Plants</vt:lpstr>
      <vt:lpstr>Mottes de 6</vt:lpstr>
      <vt:lpstr>Boutures Coupées</vt:lpstr>
      <vt:lpstr>Commande</vt:lpstr>
      <vt:lpstr>Plantes en Vert</vt:lpstr>
      <vt:lpstr>Recap SEMAINE</vt:lpstr>
      <vt:lpstr>Mottes 3 pour M6</vt:lpstr>
      <vt:lpstr>Imprimable</vt:lpstr>
      <vt:lpstr>Questions</vt:lpstr>
      <vt:lpstr>Traitement</vt:lpstr>
      <vt:lpstr>Imprimable!Impression_des_titres</vt:lpstr>
      <vt:lpstr>'Jeunes Plants'!Impression_des_titres</vt:lpstr>
      <vt:lpstr>Imprimable!Zone_d_impression</vt:lpstr>
      <vt:lpstr>'Jeunes Plants'!Zone_d_impression</vt:lpstr>
      <vt:lpstr>'Recap SEMAINE'!Zone_d_impression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Ludivine GRUEL</dc:creator>
  <cp:lastModifiedBy>Ludi</cp:lastModifiedBy>
  <cp:lastPrinted>2025-07-16T15:52:00Z</cp:lastPrinted>
  <dcterms:created xsi:type="dcterms:W3CDTF">2025-06-04T11:41:27Z</dcterms:created>
  <dcterms:modified xsi:type="dcterms:W3CDTF">2025-09-04T14:41:02Z</dcterms:modified>
</cp:coreProperties>
</file>